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NCAA BB\Data\"/>
    </mc:Choice>
  </mc:AlternateContent>
  <xr:revisionPtr revIDLastSave="0" documentId="13_ncr:1_{2FEE9EF3-AEAA-40A9-B4C6-6E896B870D14}" xr6:coauthVersionLast="47" xr6:coauthVersionMax="47" xr10:uidLastSave="{00000000-0000-0000-0000-000000000000}"/>
  <bookViews>
    <workbookView xWindow="-98" yWindow="-98" windowWidth="22695" windowHeight="14476" xr2:uid="{5B1A2688-453A-4F17-86F8-561487147F76}"/>
  </bookViews>
  <sheets>
    <sheet name="Data" sheetId="31" r:id="rId1"/>
    <sheet name="Data Diff" sheetId="33" r:id="rId2"/>
    <sheet name="KenPom" sheetId="21" r:id="rId3"/>
    <sheet name="Torvik" sheetId="22" r:id="rId4"/>
    <sheet name="ELO" sheetId="27" r:id="rId5"/>
    <sheet name="School Stats Table" sheetId="29" r:id="rId6"/>
    <sheet name="RPI" sheetId="28" r:id="rId7"/>
    <sheet name="Ratings_Comp" sheetId="12" r:id="rId8"/>
    <sheet name="NET" sheetId="30" state="hidden" r:id="rId9"/>
    <sheet name="Torvik Data" sheetId="26" r:id="rId10"/>
    <sheet name="Conference RPI" sheetId="15" state="hidden" r:id="rId11"/>
    <sheet name="Conferences" sheetId="14" state="hidden" r:id="rId12"/>
    <sheet name="Names" sheetId="13" r:id="rId13"/>
    <sheet name="03-2023_coefficients" sheetId="16" state="hidden" r:id="rId14"/>
    <sheet name="Prediction Data" sheetId="19" state="hidden" r:id="rId15"/>
    <sheet name="Forecast Sheet" sheetId="17" state="hidden" r:id="rId16"/>
  </sheets>
  <definedNames>
    <definedName name="_xlnm._FilterDatabase" localSheetId="3" hidden="1">Torvik!$A$1:$G$376</definedName>
    <definedName name="ExternalData_1" localSheetId="11" hidden="1">Conferences!$A$1:$F$34</definedName>
    <definedName name="ExternalData_1" localSheetId="2" hidden="1">KenPom!$A$1:$O$363</definedName>
    <definedName name="ExternalData_1" localSheetId="8" hidden="1">NET!$A$1:$B$360</definedName>
    <definedName name="ExternalData_1" localSheetId="7" hidden="1">'Ratings_Comp'!$A$1:$K$363</definedName>
    <definedName name="ExternalData_1" localSheetId="6" hidden="1">'RPI'!$A$1:$G$363</definedName>
    <definedName name="ExternalData_1" localSheetId="9" hidden="1">'Torvik Data'!$A$1:$X$363</definedName>
    <definedName name="ExternalData_2" localSheetId="10" hidden="1">'Conference RPI'!$A$1:$G$34</definedName>
    <definedName name="ExternalData_2" localSheetId="4" hidden="1">ELO!$A$1:$E$363</definedName>
    <definedName name="ExternalData_2" localSheetId="5" hidden="1">'School Stats Table'!$A$1:$AG$363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03" i="33" l="1"/>
  <c r="B803" i="33"/>
  <c r="C803" i="33"/>
  <c r="D803" i="33"/>
  <c r="E803" i="33"/>
  <c r="F803" i="33"/>
  <c r="G803" i="33"/>
  <c r="H803" i="33"/>
  <c r="I803" i="33"/>
  <c r="J803" i="33"/>
  <c r="K803" i="33"/>
  <c r="L803" i="33"/>
  <c r="M803" i="33"/>
  <c r="N803" i="33"/>
  <c r="O803" i="33"/>
  <c r="P803" i="33"/>
  <c r="Q803" i="33"/>
  <c r="R803" i="33"/>
  <c r="S803" i="33"/>
  <c r="T803" i="33"/>
  <c r="U803" i="33"/>
  <c r="V803" i="33"/>
  <c r="W803" i="33"/>
  <c r="X803" i="33"/>
  <c r="Y803" i="33"/>
  <c r="Z803" i="33"/>
  <c r="AA803" i="33"/>
  <c r="AB803" i="33"/>
  <c r="AC803" i="33"/>
  <c r="AD803" i="33"/>
  <c r="AE803" i="33"/>
  <c r="AF803" i="33"/>
  <c r="AG803" i="33"/>
  <c r="AH803" i="33"/>
  <c r="AI803" i="33"/>
  <c r="AJ803" i="33"/>
  <c r="AK803" i="33"/>
  <c r="AL803" i="33"/>
  <c r="AM803" i="33"/>
  <c r="AN803" i="33"/>
  <c r="AO803" i="33"/>
  <c r="AP803" i="33"/>
  <c r="AQ803" i="33"/>
  <c r="AR803" i="33"/>
  <c r="AS803" i="33"/>
  <c r="AT803" i="33"/>
  <c r="AU803" i="33"/>
  <c r="AV803" i="33"/>
  <c r="AW803" i="33"/>
  <c r="AX803" i="33"/>
  <c r="AY803" i="33"/>
  <c r="AZ803" i="33"/>
  <c r="BA803" i="33"/>
  <c r="BB803" i="33"/>
  <c r="BC803" i="33"/>
  <c r="BD803" i="33"/>
  <c r="BE803" i="33"/>
  <c r="BF803" i="33"/>
  <c r="BG803" i="33"/>
  <c r="BH803" i="33"/>
  <c r="BI803" i="33"/>
  <c r="BJ803" i="33"/>
  <c r="BK803" i="33"/>
  <c r="BL803" i="33"/>
  <c r="BM803" i="33"/>
  <c r="BN803" i="33"/>
  <c r="BO803" i="33"/>
  <c r="BP803" i="33"/>
  <c r="BQ803" i="33"/>
  <c r="BR803" i="33"/>
  <c r="BS803" i="33"/>
  <c r="BT803" i="33"/>
  <c r="BU803" i="33"/>
  <c r="BV803" i="33"/>
  <c r="BW803" i="33"/>
  <c r="BX803" i="33"/>
  <c r="BY803" i="33"/>
  <c r="BZ803" i="33"/>
  <c r="CA803" i="33"/>
  <c r="CB803" i="33"/>
  <c r="CC803" i="33"/>
  <c r="CD803" i="33"/>
  <c r="CE803" i="33"/>
  <c r="CF803" i="33"/>
  <c r="CG803" i="33"/>
  <c r="CH803" i="33"/>
  <c r="CI803" i="33"/>
  <c r="A804" i="33"/>
  <c r="B804" i="33"/>
  <c r="C804" i="33"/>
  <c r="D804" i="33"/>
  <c r="E804" i="33"/>
  <c r="F804" i="33"/>
  <c r="G804" i="33"/>
  <c r="H804" i="33"/>
  <c r="I804" i="33"/>
  <c r="J804" i="33"/>
  <c r="K804" i="33"/>
  <c r="L804" i="33"/>
  <c r="M804" i="33"/>
  <c r="N804" i="33"/>
  <c r="O804" i="33"/>
  <c r="P804" i="33"/>
  <c r="Q804" i="33"/>
  <c r="R804" i="33"/>
  <c r="S804" i="33"/>
  <c r="T804" i="33"/>
  <c r="U804" i="33"/>
  <c r="V804" i="33"/>
  <c r="W804" i="33"/>
  <c r="X804" i="33"/>
  <c r="Y804" i="33"/>
  <c r="Z804" i="33"/>
  <c r="AA804" i="33"/>
  <c r="AB804" i="33"/>
  <c r="AC804" i="33"/>
  <c r="AD804" i="33"/>
  <c r="AE804" i="33"/>
  <c r="AF804" i="33"/>
  <c r="AG804" i="33"/>
  <c r="AH804" i="33"/>
  <c r="AI804" i="33"/>
  <c r="AJ804" i="33"/>
  <c r="AK804" i="33"/>
  <c r="AL804" i="33"/>
  <c r="AM804" i="33"/>
  <c r="AN804" i="33"/>
  <c r="AO804" i="33"/>
  <c r="AP804" i="33"/>
  <c r="AQ804" i="33"/>
  <c r="AR804" i="33"/>
  <c r="AS804" i="33"/>
  <c r="AT804" i="33"/>
  <c r="AU804" i="33"/>
  <c r="AV804" i="33"/>
  <c r="AW804" i="33"/>
  <c r="AX804" i="33"/>
  <c r="AY804" i="33"/>
  <c r="AZ804" i="33"/>
  <c r="BA804" i="33"/>
  <c r="BB804" i="33"/>
  <c r="BC804" i="33"/>
  <c r="BD804" i="33"/>
  <c r="BE804" i="33"/>
  <c r="BF804" i="33"/>
  <c r="BG804" i="33"/>
  <c r="BH804" i="33"/>
  <c r="BI804" i="33"/>
  <c r="BJ804" i="33"/>
  <c r="BK804" i="33"/>
  <c r="BL804" i="33"/>
  <c r="BM804" i="33"/>
  <c r="BN804" i="33"/>
  <c r="BO804" i="33"/>
  <c r="BP804" i="33"/>
  <c r="BQ804" i="33"/>
  <c r="BR804" i="33"/>
  <c r="BS804" i="33"/>
  <c r="BT804" i="33"/>
  <c r="BU804" i="33"/>
  <c r="BV804" i="33"/>
  <c r="BW804" i="33"/>
  <c r="BX804" i="33"/>
  <c r="BY804" i="33"/>
  <c r="BZ804" i="33"/>
  <c r="CA804" i="33"/>
  <c r="CB804" i="33"/>
  <c r="CC804" i="33"/>
  <c r="CD804" i="33"/>
  <c r="CE804" i="33"/>
  <c r="CF804" i="33"/>
  <c r="CG804" i="33"/>
  <c r="CH804" i="33"/>
  <c r="CI804" i="33"/>
  <c r="A805" i="33"/>
  <c r="B805" i="33"/>
  <c r="C805" i="33"/>
  <c r="D805" i="33"/>
  <c r="E805" i="33"/>
  <c r="F805" i="33"/>
  <c r="G805" i="33"/>
  <c r="H805" i="33"/>
  <c r="I805" i="33"/>
  <c r="J805" i="33"/>
  <c r="K805" i="33"/>
  <c r="L805" i="33"/>
  <c r="M805" i="33"/>
  <c r="N805" i="33"/>
  <c r="O805" i="33"/>
  <c r="P805" i="33"/>
  <c r="Q805" i="33"/>
  <c r="R805" i="33"/>
  <c r="S805" i="33"/>
  <c r="T805" i="33"/>
  <c r="U805" i="33"/>
  <c r="V805" i="33"/>
  <c r="W805" i="33"/>
  <c r="X805" i="33"/>
  <c r="Y805" i="33"/>
  <c r="Z805" i="33"/>
  <c r="AA805" i="33"/>
  <c r="AB805" i="33"/>
  <c r="AC805" i="33"/>
  <c r="AD805" i="33"/>
  <c r="AE805" i="33"/>
  <c r="AF805" i="33"/>
  <c r="AG805" i="33"/>
  <c r="AH805" i="33"/>
  <c r="AI805" i="33"/>
  <c r="AJ805" i="33"/>
  <c r="AK805" i="33"/>
  <c r="AL805" i="33"/>
  <c r="AM805" i="33"/>
  <c r="AN805" i="33"/>
  <c r="AO805" i="33"/>
  <c r="AP805" i="33"/>
  <c r="AQ805" i="33"/>
  <c r="AR805" i="33"/>
  <c r="AS805" i="33"/>
  <c r="AT805" i="33"/>
  <c r="AU805" i="33"/>
  <c r="AV805" i="33"/>
  <c r="AW805" i="33"/>
  <c r="AX805" i="33"/>
  <c r="AY805" i="33"/>
  <c r="AZ805" i="33"/>
  <c r="BA805" i="33"/>
  <c r="BB805" i="33"/>
  <c r="BC805" i="33"/>
  <c r="BD805" i="33"/>
  <c r="BE805" i="33"/>
  <c r="BF805" i="33"/>
  <c r="BG805" i="33"/>
  <c r="BH805" i="33"/>
  <c r="BI805" i="33"/>
  <c r="BJ805" i="33"/>
  <c r="BK805" i="33"/>
  <c r="BL805" i="33"/>
  <c r="BM805" i="33"/>
  <c r="BN805" i="33"/>
  <c r="BO805" i="33"/>
  <c r="BP805" i="33"/>
  <c r="BQ805" i="33"/>
  <c r="BR805" i="33"/>
  <c r="BS805" i="33"/>
  <c r="BT805" i="33"/>
  <c r="BU805" i="33"/>
  <c r="BV805" i="33"/>
  <c r="BW805" i="33"/>
  <c r="BX805" i="33"/>
  <c r="BY805" i="33"/>
  <c r="BZ805" i="33"/>
  <c r="CA805" i="33"/>
  <c r="CB805" i="33"/>
  <c r="CC805" i="33"/>
  <c r="CD805" i="33"/>
  <c r="CE805" i="33"/>
  <c r="CF805" i="33"/>
  <c r="CG805" i="33"/>
  <c r="CH805" i="33"/>
  <c r="CI805" i="33"/>
  <c r="A806" i="33"/>
  <c r="B806" i="33"/>
  <c r="C806" i="33"/>
  <c r="D806" i="33"/>
  <c r="E806" i="33"/>
  <c r="F806" i="33"/>
  <c r="G806" i="33"/>
  <c r="H806" i="33"/>
  <c r="I806" i="33"/>
  <c r="J806" i="33"/>
  <c r="K806" i="33"/>
  <c r="L806" i="33"/>
  <c r="M806" i="33"/>
  <c r="N806" i="33"/>
  <c r="O806" i="33"/>
  <c r="P806" i="33"/>
  <c r="Q806" i="33"/>
  <c r="R806" i="33"/>
  <c r="S806" i="33"/>
  <c r="T806" i="33"/>
  <c r="U806" i="33"/>
  <c r="V806" i="33"/>
  <c r="W806" i="33"/>
  <c r="X806" i="33"/>
  <c r="Y806" i="33"/>
  <c r="Z806" i="33"/>
  <c r="AA806" i="33"/>
  <c r="AB806" i="33"/>
  <c r="AC806" i="33"/>
  <c r="AD806" i="33"/>
  <c r="AE806" i="33"/>
  <c r="AF806" i="33"/>
  <c r="AG806" i="33"/>
  <c r="AH806" i="33"/>
  <c r="AI806" i="33"/>
  <c r="AJ806" i="33"/>
  <c r="AK806" i="33"/>
  <c r="AL806" i="33"/>
  <c r="AM806" i="33"/>
  <c r="AN806" i="33"/>
  <c r="AO806" i="33"/>
  <c r="AP806" i="33"/>
  <c r="AQ806" i="33"/>
  <c r="AR806" i="33"/>
  <c r="AS806" i="33"/>
  <c r="AT806" i="33"/>
  <c r="AU806" i="33"/>
  <c r="AV806" i="33"/>
  <c r="AW806" i="33"/>
  <c r="AX806" i="33"/>
  <c r="AY806" i="33"/>
  <c r="AZ806" i="33"/>
  <c r="BA806" i="33"/>
  <c r="BB806" i="33"/>
  <c r="BC806" i="33"/>
  <c r="BD806" i="33"/>
  <c r="BE806" i="33"/>
  <c r="BF806" i="33"/>
  <c r="BG806" i="33"/>
  <c r="BH806" i="33"/>
  <c r="BI806" i="33"/>
  <c r="BJ806" i="33"/>
  <c r="BK806" i="33"/>
  <c r="BL806" i="33"/>
  <c r="BM806" i="33"/>
  <c r="BN806" i="33"/>
  <c r="BO806" i="33"/>
  <c r="BP806" i="33"/>
  <c r="BQ806" i="33"/>
  <c r="BR806" i="33"/>
  <c r="BS806" i="33"/>
  <c r="BT806" i="33"/>
  <c r="BU806" i="33"/>
  <c r="BV806" i="33"/>
  <c r="BW806" i="33"/>
  <c r="BX806" i="33"/>
  <c r="BY806" i="33"/>
  <c r="BZ806" i="33"/>
  <c r="CA806" i="33"/>
  <c r="CB806" i="33"/>
  <c r="CC806" i="33"/>
  <c r="CD806" i="33"/>
  <c r="CE806" i="33"/>
  <c r="CF806" i="33"/>
  <c r="CG806" i="33"/>
  <c r="CH806" i="33"/>
  <c r="CI806" i="33"/>
  <c r="A807" i="33"/>
  <c r="B807" i="33"/>
  <c r="C807" i="33"/>
  <c r="D807" i="33"/>
  <c r="E807" i="33"/>
  <c r="F807" i="33"/>
  <c r="G807" i="33"/>
  <c r="H807" i="33"/>
  <c r="I807" i="33"/>
  <c r="J807" i="33"/>
  <c r="K807" i="33"/>
  <c r="L807" i="33"/>
  <c r="M807" i="33"/>
  <c r="N807" i="33"/>
  <c r="O807" i="33"/>
  <c r="P807" i="33"/>
  <c r="Q807" i="33"/>
  <c r="R807" i="33"/>
  <c r="S807" i="33"/>
  <c r="T807" i="33"/>
  <c r="U807" i="33"/>
  <c r="V807" i="33"/>
  <c r="W807" i="33"/>
  <c r="X807" i="33"/>
  <c r="Y807" i="33"/>
  <c r="Z807" i="33"/>
  <c r="AA807" i="33"/>
  <c r="AB807" i="33"/>
  <c r="AC807" i="33"/>
  <c r="AD807" i="33"/>
  <c r="AE807" i="33"/>
  <c r="AF807" i="33"/>
  <c r="AG807" i="33"/>
  <c r="AH807" i="33"/>
  <c r="AI807" i="33"/>
  <c r="AJ807" i="33"/>
  <c r="AK807" i="33"/>
  <c r="AL807" i="33"/>
  <c r="AM807" i="33"/>
  <c r="AN807" i="33"/>
  <c r="AO807" i="33"/>
  <c r="AP807" i="33"/>
  <c r="AQ807" i="33"/>
  <c r="AR807" i="33"/>
  <c r="AS807" i="33"/>
  <c r="AT807" i="33"/>
  <c r="AU807" i="33"/>
  <c r="AV807" i="33"/>
  <c r="AW807" i="33"/>
  <c r="AX807" i="33"/>
  <c r="AY807" i="33"/>
  <c r="AZ807" i="33"/>
  <c r="BA807" i="33"/>
  <c r="BB807" i="33"/>
  <c r="BC807" i="33"/>
  <c r="BD807" i="33"/>
  <c r="BE807" i="33"/>
  <c r="BF807" i="33"/>
  <c r="BG807" i="33"/>
  <c r="BH807" i="33"/>
  <c r="BI807" i="33"/>
  <c r="BJ807" i="33"/>
  <c r="BK807" i="33"/>
  <c r="BL807" i="33"/>
  <c r="BM807" i="33"/>
  <c r="BN807" i="33"/>
  <c r="BO807" i="33"/>
  <c r="BP807" i="33"/>
  <c r="BQ807" i="33"/>
  <c r="BR807" i="33"/>
  <c r="BS807" i="33"/>
  <c r="BT807" i="33"/>
  <c r="BU807" i="33"/>
  <c r="BV807" i="33"/>
  <c r="BW807" i="33"/>
  <c r="BX807" i="33"/>
  <c r="BY807" i="33"/>
  <c r="BZ807" i="33"/>
  <c r="CA807" i="33"/>
  <c r="CB807" i="33"/>
  <c r="CC807" i="33"/>
  <c r="CD807" i="33"/>
  <c r="CE807" i="33"/>
  <c r="CF807" i="33"/>
  <c r="CG807" i="33"/>
  <c r="CH807" i="33"/>
  <c r="CI807" i="33"/>
  <c r="A808" i="33"/>
  <c r="B808" i="33"/>
  <c r="C808" i="33"/>
  <c r="D808" i="33"/>
  <c r="E808" i="33"/>
  <c r="F808" i="33"/>
  <c r="G808" i="33"/>
  <c r="H808" i="33"/>
  <c r="I808" i="33"/>
  <c r="J808" i="33"/>
  <c r="K808" i="33"/>
  <c r="L808" i="33"/>
  <c r="M808" i="33"/>
  <c r="N808" i="33"/>
  <c r="O808" i="33"/>
  <c r="P808" i="33"/>
  <c r="Q808" i="33"/>
  <c r="R808" i="33"/>
  <c r="S808" i="33"/>
  <c r="T808" i="33"/>
  <c r="U808" i="33"/>
  <c r="V808" i="33"/>
  <c r="W808" i="33"/>
  <c r="X808" i="33"/>
  <c r="Y808" i="33"/>
  <c r="Z808" i="33"/>
  <c r="AA808" i="33"/>
  <c r="AB808" i="33"/>
  <c r="AC808" i="33"/>
  <c r="AD808" i="33"/>
  <c r="AE808" i="33"/>
  <c r="AF808" i="33"/>
  <c r="AG808" i="33"/>
  <c r="AH808" i="33"/>
  <c r="AI808" i="33"/>
  <c r="AJ808" i="33"/>
  <c r="AK808" i="33"/>
  <c r="AL808" i="33"/>
  <c r="AM808" i="33"/>
  <c r="AN808" i="33"/>
  <c r="AO808" i="33"/>
  <c r="AP808" i="33"/>
  <c r="AQ808" i="33"/>
  <c r="AR808" i="33"/>
  <c r="AS808" i="33"/>
  <c r="AT808" i="33"/>
  <c r="AU808" i="33"/>
  <c r="AV808" i="33"/>
  <c r="AW808" i="33"/>
  <c r="AX808" i="33"/>
  <c r="AY808" i="33"/>
  <c r="AZ808" i="33"/>
  <c r="BA808" i="33"/>
  <c r="BB808" i="33"/>
  <c r="BC808" i="33"/>
  <c r="BD808" i="33"/>
  <c r="BE808" i="33"/>
  <c r="BF808" i="33"/>
  <c r="BG808" i="33"/>
  <c r="BH808" i="33"/>
  <c r="BI808" i="33"/>
  <c r="BJ808" i="33"/>
  <c r="BK808" i="33"/>
  <c r="BL808" i="33"/>
  <c r="BM808" i="33"/>
  <c r="BN808" i="33"/>
  <c r="BO808" i="33"/>
  <c r="BP808" i="33"/>
  <c r="BQ808" i="33"/>
  <c r="BR808" i="33"/>
  <c r="BS808" i="33"/>
  <c r="BT808" i="33"/>
  <c r="BU808" i="33"/>
  <c r="BV808" i="33"/>
  <c r="BW808" i="33"/>
  <c r="BX808" i="33"/>
  <c r="BY808" i="33"/>
  <c r="BZ808" i="33"/>
  <c r="CA808" i="33"/>
  <c r="CB808" i="33"/>
  <c r="CC808" i="33"/>
  <c r="CD808" i="33"/>
  <c r="CE808" i="33"/>
  <c r="CF808" i="33"/>
  <c r="CG808" i="33"/>
  <c r="CH808" i="33"/>
  <c r="CI808" i="33"/>
  <c r="A809" i="33"/>
  <c r="B809" i="33"/>
  <c r="C809" i="33"/>
  <c r="D809" i="33"/>
  <c r="E809" i="33"/>
  <c r="F809" i="33"/>
  <c r="G809" i="33"/>
  <c r="H809" i="33"/>
  <c r="I809" i="33"/>
  <c r="J809" i="33"/>
  <c r="K809" i="33"/>
  <c r="L809" i="33"/>
  <c r="M809" i="33"/>
  <c r="N809" i="33"/>
  <c r="O809" i="33"/>
  <c r="P809" i="33"/>
  <c r="Q809" i="33"/>
  <c r="R809" i="33"/>
  <c r="S809" i="33"/>
  <c r="T809" i="33"/>
  <c r="U809" i="33"/>
  <c r="V809" i="33"/>
  <c r="W809" i="33"/>
  <c r="X809" i="33"/>
  <c r="Y809" i="33"/>
  <c r="Z809" i="33"/>
  <c r="AA809" i="33"/>
  <c r="AB809" i="33"/>
  <c r="AC809" i="33"/>
  <c r="AD809" i="33"/>
  <c r="AE809" i="33"/>
  <c r="AF809" i="33"/>
  <c r="AG809" i="33"/>
  <c r="AH809" i="33"/>
  <c r="AI809" i="33"/>
  <c r="AJ809" i="33"/>
  <c r="AK809" i="33"/>
  <c r="AL809" i="33"/>
  <c r="AM809" i="33"/>
  <c r="AN809" i="33"/>
  <c r="AO809" i="33"/>
  <c r="AP809" i="33"/>
  <c r="AQ809" i="33"/>
  <c r="AR809" i="33"/>
  <c r="AS809" i="33"/>
  <c r="AT809" i="33"/>
  <c r="AU809" i="33"/>
  <c r="AV809" i="33"/>
  <c r="AW809" i="33"/>
  <c r="AX809" i="33"/>
  <c r="AY809" i="33"/>
  <c r="AZ809" i="33"/>
  <c r="BA809" i="33"/>
  <c r="BB809" i="33"/>
  <c r="BC809" i="33"/>
  <c r="BD809" i="33"/>
  <c r="BE809" i="33"/>
  <c r="BF809" i="33"/>
  <c r="BG809" i="33"/>
  <c r="BH809" i="33"/>
  <c r="BI809" i="33"/>
  <c r="BJ809" i="33"/>
  <c r="BK809" i="33"/>
  <c r="BL809" i="33"/>
  <c r="BM809" i="33"/>
  <c r="BN809" i="33"/>
  <c r="BO809" i="33"/>
  <c r="BP809" i="33"/>
  <c r="BQ809" i="33"/>
  <c r="BR809" i="33"/>
  <c r="BS809" i="33"/>
  <c r="BT809" i="33"/>
  <c r="BU809" i="33"/>
  <c r="BV809" i="33"/>
  <c r="BW809" i="33"/>
  <c r="BX809" i="33"/>
  <c r="BY809" i="33"/>
  <c r="BZ809" i="33"/>
  <c r="CA809" i="33"/>
  <c r="CB809" i="33"/>
  <c r="CC809" i="33"/>
  <c r="CD809" i="33"/>
  <c r="CE809" i="33"/>
  <c r="CF809" i="33"/>
  <c r="CG809" i="33"/>
  <c r="CH809" i="33"/>
  <c r="CI809" i="33"/>
  <c r="A810" i="33"/>
  <c r="B810" i="33"/>
  <c r="C810" i="33"/>
  <c r="D810" i="33"/>
  <c r="E810" i="33"/>
  <c r="F810" i="33"/>
  <c r="G810" i="33"/>
  <c r="H810" i="33"/>
  <c r="I810" i="33"/>
  <c r="J810" i="33"/>
  <c r="K810" i="33"/>
  <c r="L810" i="33"/>
  <c r="M810" i="33"/>
  <c r="N810" i="33"/>
  <c r="O810" i="33"/>
  <c r="P810" i="33"/>
  <c r="Q810" i="33"/>
  <c r="R810" i="33"/>
  <c r="S810" i="33"/>
  <c r="T810" i="33"/>
  <c r="U810" i="33"/>
  <c r="V810" i="33"/>
  <c r="W810" i="33"/>
  <c r="X810" i="33"/>
  <c r="Y810" i="33"/>
  <c r="Z810" i="33"/>
  <c r="AA810" i="33"/>
  <c r="AB810" i="33"/>
  <c r="AC810" i="33"/>
  <c r="AD810" i="33"/>
  <c r="AE810" i="33"/>
  <c r="AF810" i="33"/>
  <c r="AG810" i="33"/>
  <c r="AH810" i="33"/>
  <c r="AI810" i="33"/>
  <c r="AJ810" i="33"/>
  <c r="AK810" i="33"/>
  <c r="AL810" i="33"/>
  <c r="AM810" i="33"/>
  <c r="AN810" i="33"/>
  <c r="AO810" i="33"/>
  <c r="AP810" i="33"/>
  <c r="AQ810" i="33"/>
  <c r="AR810" i="33"/>
  <c r="AS810" i="33"/>
  <c r="AT810" i="33"/>
  <c r="AU810" i="33"/>
  <c r="AV810" i="33"/>
  <c r="AW810" i="33"/>
  <c r="AX810" i="33"/>
  <c r="AY810" i="33"/>
  <c r="AZ810" i="33"/>
  <c r="BA810" i="33"/>
  <c r="BB810" i="33"/>
  <c r="BC810" i="33"/>
  <c r="BD810" i="33"/>
  <c r="BE810" i="33"/>
  <c r="BF810" i="33"/>
  <c r="BG810" i="33"/>
  <c r="BH810" i="33"/>
  <c r="BI810" i="33"/>
  <c r="BJ810" i="33"/>
  <c r="BK810" i="33"/>
  <c r="BL810" i="33"/>
  <c r="BM810" i="33"/>
  <c r="BN810" i="33"/>
  <c r="BO810" i="33"/>
  <c r="BP810" i="33"/>
  <c r="BQ810" i="33"/>
  <c r="BR810" i="33"/>
  <c r="BS810" i="33"/>
  <c r="BT810" i="33"/>
  <c r="BU810" i="33"/>
  <c r="BV810" i="33"/>
  <c r="BW810" i="33"/>
  <c r="BX810" i="33"/>
  <c r="BY810" i="33"/>
  <c r="BZ810" i="33"/>
  <c r="CA810" i="33"/>
  <c r="CB810" i="33"/>
  <c r="CC810" i="33"/>
  <c r="CD810" i="33"/>
  <c r="CE810" i="33"/>
  <c r="CF810" i="33"/>
  <c r="CG810" i="33"/>
  <c r="CH810" i="33"/>
  <c r="CI810" i="33"/>
  <c r="A811" i="33"/>
  <c r="B811" i="33"/>
  <c r="C811" i="33"/>
  <c r="D811" i="33"/>
  <c r="E811" i="33"/>
  <c r="F811" i="33"/>
  <c r="G811" i="33"/>
  <c r="H811" i="33"/>
  <c r="I811" i="33"/>
  <c r="J811" i="33"/>
  <c r="K811" i="33"/>
  <c r="L811" i="33"/>
  <c r="M811" i="33"/>
  <c r="N811" i="33"/>
  <c r="O811" i="33"/>
  <c r="P811" i="33"/>
  <c r="Q811" i="33"/>
  <c r="R811" i="33"/>
  <c r="S811" i="33"/>
  <c r="T811" i="33"/>
  <c r="U811" i="33"/>
  <c r="V811" i="33"/>
  <c r="W811" i="33"/>
  <c r="X811" i="33"/>
  <c r="Y811" i="33"/>
  <c r="Z811" i="33"/>
  <c r="AA811" i="33"/>
  <c r="AB811" i="33"/>
  <c r="AC811" i="33"/>
  <c r="AD811" i="33"/>
  <c r="AE811" i="33"/>
  <c r="AF811" i="33"/>
  <c r="AG811" i="33"/>
  <c r="AH811" i="33"/>
  <c r="AI811" i="33"/>
  <c r="AJ811" i="33"/>
  <c r="AK811" i="33"/>
  <c r="AL811" i="33"/>
  <c r="AM811" i="33"/>
  <c r="AN811" i="33"/>
  <c r="AO811" i="33"/>
  <c r="AP811" i="33"/>
  <c r="AQ811" i="33"/>
  <c r="AR811" i="33"/>
  <c r="AS811" i="33"/>
  <c r="AT811" i="33"/>
  <c r="AU811" i="33"/>
  <c r="AV811" i="33"/>
  <c r="AW811" i="33"/>
  <c r="AX811" i="33"/>
  <c r="AY811" i="33"/>
  <c r="AZ811" i="33"/>
  <c r="BA811" i="33"/>
  <c r="BB811" i="33"/>
  <c r="BC811" i="33"/>
  <c r="BD811" i="33"/>
  <c r="BE811" i="33"/>
  <c r="BF811" i="33"/>
  <c r="BG811" i="33"/>
  <c r="BH811" i="33"/>
  <c r="BI811" i="33"/>
  <c r="BJ811" i="33"/>
  <c r="BK811" i="33"/>
  <c r="BL811" i="33"/>
  <c r="BM811" i="33"/>
  <c r="BN811" i="33"/>
  <c r="BO811" i="33"/>
  <c r="BP811" i="33"/>
  <c r="BQ811" i="33"/>
  <c r="BR811" i="33"/>
  <c r="BS811" i="33"/>
  <c r="BT811" i="33"/>
  <c r="BU811" i="33"/>
  <c r="BV811" i="33"/>
  <c r="BW811" i="33"/>
  <c r="BX811" i="33"/>
  <c r="BY811" i="33"/>
  <c r="BZ811" i="33"/>
  <c r="CA811" i="33"/>
  <c r="CB811" i="33"/>
  <c r="CC811" i="33"/>
  <c r="CD811" i="33"/>
  <c r="CE811" i="33"/>
  <c r="CF811" i="33"/>
  <c r="CG811" i="33"/>
  <c r="CH811" i="33"/>
  <c r="CI811" i="33"/>
  <c r="A812" i="33"/>
  <c r="B812" i="33"/>
  <c r="C812" i="33"/>
  <c r="D812" i="33"/>
  <c r="E812" i="33"/>
  <c r="F812" i="33"/>
  <c r="G812" i="33"/>
  <c r="H812" i="33"/>
  <c r="I812" i="33"/>
  <c r="J812" i="33"/>
  <c r="K812" i="33"/>
  <c r="L812" i="33"/>
  <c r="M812" i="33"/>
  <c r="N812" i="33"/>
  <c r="O812" i="33"/>
  <c r="P812" i="33"/>
  <c r="Q812" i="33"/>
  <c r="R812" i="33"/>
  <c r="S812" i="33"/>
  <c r="T812" i="33"/>
  <c r="U812" i="33"/>
  <c r="V812" i="33"/>
  <c r="W812" i="33"/>
  <c r="X812" i="33"/>
  <c r="Y812" i="33"/>
  <c r="Z812" i="33"/>
  <c r="AA812" i="33"/>
  <c r="AB812" i="33"/>
  <c r="AC812" i="33"/>
  <c r="AD812" i="33"/>
  <c r="AE812" i="33"/>
  <c r="AF812" i="33"/>
  <c r="AG812" i="33"/>
  <c r="AH812" i="33"/>
  <c r="AI812" i="33"/>
  <c r="AJ812" i="33"/>
  <c r="AK812" i="33"/>
  <c r="AL812" i="33"/>
  <c r="AM812" i="33"/>
  <c r="AN812" i="33"/>
  <c r="AO812" i="33"/>
  <c r="AP812" i="33"/>
  <c r="AQ812" i="33"/>
  <c r="AR812" i="33"/>
  <c r="AS812" i="33"/>
  <c r="AT812" i="33"/>
  <c r="AU812" i="33"/>
  <c r="AV812" i="33"/>
  <c r="AW812" i="33"/>
  <c r="AX812" i="33"/>
  <c r="AY812" i="33"/>
  <c r="AZ812" i="33"/>
  <c r="BA812" i="33"/>
  <c r="BB812" i="33"/>
  <c r="BC812" i="33"/>
  <c r="BD812" i="33"/>
  <c r="BE812" i="33"/>
  <c r="BF812" i="33"/>
  <c r="BG812" i="33"/>
  <c r="BH812" i="33"/>
  <c r="BI812" i="33"/>
  <c r="BJ812" i="33"/>
  <c r="BK812" i="33"/>
  <c r="BL812" i="33"/>
  <c r="BM812" i="33"/>
  <c r="BN812" i="33"/>
  <c r="BO812" i="33"/>
  <c r="BP812" i="33"/>
  <c r="BQ812" i="33"/>
  <c r="BR812" i="33"/>
  <c r="BS812" i="33"/>
  <c r="BT812" i="33"/>
  <c r="BU812" i="33"/>
  <c r="BV812" i="33"/>
  <c r="BW812" i="33"/>
  <c r="BX812" i="33"/>
  <c r="BY812" i="33"/>
  <c r="BZ812" i="33"/>
  <c r="CA812" i="33"/>
  <c r="CB812" i="33"/>
  <c r="CC812" i="33"/>
  <c r="CD812" i="33"/>
  <c r="CE812" i="33"/>
  <c r="CF812" i="33"/>
  <c r="CG812" i="33"/>
  <c r="CH812" i="33"/>
  <c r="CI812" i="33"/>
  <c r="A813" i="33"/>
  <c r="B813" i="33"/>
  <c r="C813" i="33"/>
  <c r="D813" i="33"/>
  <c r="E813" i="33"/>
  <c r="F813" i="33"/>
  <c r="G813" i="33"/>
  <c r="H813" i="33"/>
  <c r="I813" i="33"/>
  <c r="J813" i="33"/>
  <c r="K813" i="33"/>
  <c r="L813" i="33"/>
  <c r="M813" i="33"/>
  <c r="N813" i="33"/>
  <c r="O813" i="33"/>
  <c r="P813" i="33"/>
  <c r="Q813" i="33"/>
  <c r="R813" i="33"/>
  <c r="S813" i="33"/>
  <c r="T813" i="33"/>
  <c r="U813" i="33"/>
  <c r="V813" i="33"/>
  <c r="W813" i="33"/>
  <c r="X813" i="33"/>
  <c r="Y813" i="33"/>
  <c r="Z813" i="33"/>
  <c r="AA813" i="33"/>
  <c r="AB813" i="33"/>
  <c r="AC813" i="33"/>
  <c r="AD813" i="33"/>
  <c r="AE813" i="33"/>
  <c r="AF813" i="33"/>
  <c r="AG813" i="33"/>
  <c r="AH813" i="33"/>
  <c r="AI813" i="33"/>
  <c r="AJ813" i="33"/>
  <c r="AK813" i="33"/>
  <c r="AL813" i="33"/>
  <c r="AM813" i="33"/>
  <c r="AN813" i="33"/>
  <c r="AO813" i="33"/>
  <c r="AP813" i="33"/>
  <c r="AQ813" i="33"/>
  <c r="AR813" i="33"/>
  <c r="AS813" i="33"/>
  <c r="AT813" i="33"/>
  <c r="AU813" i="33"/>
  <c r="AV813" i="33"/>
  <c r="AW813" i="33"/>
  <c r="AX813" i="33"/>
  <c r="AY813" i="33"/>
  <c r="AZ813" i="33"/>
  <c r="BA813" i="33"/>
  <c r="BB813" i="33"/>
  <c r="BC813" i="33"/>
  <c r="BD813" i="33"/>
  <c r="BE813" i="33"/>
  <c r="BF813" i="33"/>
  <c r="BG813" i="33"/>
  <c r="BH813" i="33"/>
  <c r="BI813" i="33"/>
  <c r="BJ813" i="33"/>
  <c r="BK813" i="33"/>
  <c r="BL813" i="33"/>
  <c r="BM813" i="33"/>
  <c r="BN813" i="33"/>
  <c r="BO813" i="33"/>
  <c r="BP813" i="33"/>
  <c r="BQ813" i="33"/>
  <c r="BR813" i="33"/>
  <c r="BS813" i="33"/>
  <c r="BT813" i="33"/>
  <c r="BU813" i="33"/>
  <c r="BV813" i="33"/>
  <c r="BW813" i="33"/>
  <c r="BX813" i="33"/>
  <c r="BY813" i="33"/>
  <c r="BZ813" i="33"/>
  <c r="CA813" i="33"/>
  <c r="CB813" i="33"/>
  <c r="CC813" i="33"/>
  <c r="CD813" i="33"/>
  <c r="CE813" i="33"/>
  <c r="CF813" i="33"/>
  <c r="CG813" i="33"/>
  <c r="CH813" i="33"/>
  <c r="CI813" i="33"/>
  <c r="A814" i="33"/>
  <c r="B814" i="33"/>
  <c r="C814" i="33"/>
  <c r="D814" i="33"/>
  <c r="E814" i="33"/>
  <c r="F814" i="33"/>
  <c r="G814" i="33"/>
  <c r="H814" i="33"/>
  <c r="I814" i="33"/>
  <c r="J814" i="33"/>
  <c r="K814" i="33"/>
  <c r="L814" i="33"/>
  <c r="M814" i="33"/>
  <c r="N814" i="33"/>
  <c r="O814" i="33"/>
  <c r="P814" i="33"/>
  <c r="Q814" i="33"/>
  <c r="R814" i="33"/>
  <c r="S814" i="33"/>
  <c r="T814" i="33"/>
  <c r="U814" i="33"/>
  <c r="V814" i="33"/>
  <c r="W814" i="33"/>
  <c r="X814" i="33"/>
  <c r="Y814" i="33"/>
  <c r="Z814" i="33"/>
  <c r="AA814" i="33"/>
  <c r="AB814" i="33"/>
  <c r="AC814" i="33"/>
  <c r="AD814" i="33"/>
  <c r="AE814" i="33"/>
  <c r="AF814" i="33"/>
  <c r="AG814" i="33"/>
  <c r="AH814" i="33"/>
  <c r="AI814" i="33"/>
  <c r="AJ814" i="33"/>
  <c r="AK814" i="33"/>
  <c r="AL814" i="33"/>
  <c r="AM814" i="33"/>
  <c r="AN814" i="33"/>
  <c r="AO814" i="33"/>
  <c r="AP814" i="33"/>
  <c r="AQ814" i="33"/>
  <c r="AR814" i="33"/>
  <c r="AS814" i="33"/>
  <c r="AT814" i="33"/>
  <c r="AU814" i="33"/>
  <c r="AV814" i="33"/>
  <c r="AW814" i="33"/>
  <c r="AX814" i="33"/>
  <c r="AY814" i="33"/>
  <c r="AZ814" i="33"/>
  <c r="BA814" i="33"/>
  <c r="BB814" i="33"/>
  <c r="BC814" i="33"/>
  <c r="BD814" i="33"/>
  <c r="BE814" i="33"/>
  <c r="BF814" i="33"/>
  <c r="BG814" i="33"/>
  <c r="BH814" i="33"/>
  <c r="BI814" i="33"/>
  <c r="BJ814" i="33"/>
  <c r="BK814" i="33"/>
  <c r="BL814" i="33"/>
  <c r="BM814" i="33"/>
  <c r="BN814" i="33"/>
  <c r="BO814" i="33"/>
  <c r="BP814" i="33"/>
  <c r="BQ814" i="33"/>
  <c r="BR814" i="33"/>
  <c r="BS814" i="33"/>
  <c r="BT814" i="33"/>
  <c r="BU814" i="33"/>
  <c r="BV814" i="33"/>
  <c r="BW814" i="33"/>
  <c r="BX814" i="33"/>
  <c r="BY814" i="33"/>
  <c r="BZ814" i="33"/>
  <c r="CA814" i="33"/>
  <c r="CB814" i="33"/>
  <c r="CC814" i="33"/>
  <c r="CD814" i="33"/>
  <c r="CE814" i="33"/>
  <c r="CF814" i="33"/>
  <c r="CG814" i="33"/>
  <c r="CH814" i="33"/>
  <c r="CI814" i="33"/>
  <c r="A815" i="33"/>
  <c r="B815" i="33"/>
  <c r="C815" i="33"/>
  <c r="D815" i="33"/>
  <c r="E815" i="33"/>
  <c r="F815" i="33"/>
  <c r="G815" i="33"/>
  <c r="H815" i="33"/>
  <c r="I815" i="33"/>
  <c r="J815" i="33"/>
  <c r="K815" i="33"/>
  <c r="L815" i="33"/>
  <c r="M815" i="33"/>
  <c r="N815" i="33"/>
  <c r="O815" i="33"/>
  <c r="P815" i="33"/>
  <c r="Q815" i="33"/>
  <c r="R815" i="33"/>
  <c r="S815" i="33"/>
  <c r="T815" i="33"/>
  <c r="U815" i="33"/>
  <c r="V815" i="33"/>
  <c r="W815" i="33"/>
  <c r="X815" i="33"/>
  <c r="Y815" i="33"/>
  <c r="Z815" i="33"/>
  <c r="AA815" i="33"/>
  <c r="AB815" i="33"/>
  <c r="AC815" i="33"/>
  <c r="AD815" i="33"/>
  <c r="AE815" i="33"/>
  <c r="AF815" i="33"/>
  <c r="AG815" i="33"/>
  <c r="AH815" i="33"/>
  <c r="AI815" i="33"/>
  <c r="AJ815" i="33"/>
  <c r="AK815" i="33"/>
  <c r="AL815" i="33"/>
  <c r="AM815" i="33"/>
  <c r="AN815" i="33"/>
  <c r="AO815" i="33"/>
  <c r="AP815" i="33"/>
  <c r="AQ815" i="33"/>
  <c r="AR815" i="33"/>
  <c r="AS815" i="33"/>
  <c r="AT815" i="33"/>
  <c r="AU815" i="33"/>
  <c r="AV815" i="33"/>
  <c r="AW815" i="33"/>
  <c r="AX815" i="33"/>
  <c r="AY815" i="33"/>
  <c r="AZ815" i="33"/>
  <c r="BA815" i="33"/>
  <c r="BB815" i="33"/>
  <c r="BC815" i="33"/>
  <c r="BD815" i="33"/>
  <c r="BE815" i="33"/>
  <c r="BF815" i="33"/>
  <c r="BG815" i="33"/>
  <c r="BH815" i="33"/>
  <c r="BI815" i="33"/>
  <c r="BJ815" i="33"/>
  <c r="BK815" i="33"/>
  <c r="BL815" i="33"/>
  <c r="BM815" i="33"/>
  <c r="BN815" i="33"/>
  <c r="BO815" i="33"/>
  <c r="BP815" i="33"/>
  <c r="BQ815" i="33"/>
  <c r="BR815" i="33"/>
  <c r="BS815" i="33"/>
  <c r="BT815" i="33"/>
  <c r="BU815" i="33"/>
  <c r="BV815" i="33"/>
  <c r="BW815" i="33"/>
  <c r="BX815" i="33"/>
  <c r="BY815" i="33"/>
  <c r="BZ815" i="33"/>
  <c r="CA815" i="33"/>
  <c r="CB815" i="33"/>
  <c r="CC815" i="33"/>
  <c r="CD815" i="33"/>
  <c r="CE815" i="33"/>
  <c r="CF815" i="33"/>
  <c r="CG815" i="33"/>
  <c r="CH815" i="33"/>
  <c r="CI815" i="33"/>
  <c r="A816" i="33"/>
  <c r="B816" i="33"/>
  <c r="C816" i="33"/>
  <c r="D816" i="33"/>
  <c r="E816" i="33"/>
  <c r="F816" i="33"/>
  <c r="G816" i="33"/>
  <c r="H816" i="33"/>
  <c r="I816" i="33"/>
  <c r="J816" i="33"/>
  <c r="K816" i="33"/>
  <c r="L816" i="33"/>
  <c r="M816" i="33"/>
  <c r="N816" i="33"/>
  <c r="O816" i="33"/>
  <c r="P816" i="33"/>
  <c r="Q816" i="33"/>
  <c r="R816" i="33"/>
  <c r="S816" i="33"/>
  <c r="T816" i="33"/>
  <c r="U816" i="33"/>
  <c r="V816" i="33"/>
  <c r="W816" i="33"/>
  <c r="X816" i="33"/>
  <c r="Y816" i="33"/>
  <c r="Z816" i="33"/>
  <c r="AA816" i="33"/>
  <c r="AB816" i="33"/>
  <c r="AC816" i="33"/>
  <c r="AD816" i="33"/>
  <c r="AE816" i="33"/>
  <c r="AF816" i="33"/>
  <c r="AG816" i="33"/>
  <c r="AH816" i="33"/>
  <c r="AI816" i="33"/>
  <c r="AJ816" i="33"/>
  <c r="AK816" i="33"/>
  <c r="AL816" i="33"/>
  <c r="AM816" i="33"/>
  <c r="AN816" i="33"/>
  <c r="AO816" i="33"/>
  <c r="AP816" i="33"/>
  <c r="AQ816" i="33"/>
  <c r="AR816" i="33"/>
  <c r="AS816" i="33"/>
  <c r="AT816" i="33"/>
  <c r="AU816" i="33"/>
  <c r="AV816" i="33"/>
  <c r="AW816" i="33"/>
  <c r="AX816" i="33"/>
  <c r="AY816" i="33"/>
  <c r="AZ816" i="33"/>
  <c r="BA816" i="33"/>
  <c r="BB816" i="33"/>
  <c r="BC816" i="33"/>
  <c r="BD816" i="33"/>
  <c r="BE816" i="33"/>
  <c r="BF816" i="33"/>
  <c r="BG816" i="33"/>
  <c r="BH816" i="33"/>
  <c r="BI816" i="33"/>
  <c r="BJ816" i="33"/>
  <c r="BK816" i="33"/>
  <c r="BL816" i="33"/>
  <c r="BM816" i="33"/>
  <c r="BN816" i="33"/>
  <c r="BO816" i="33"/>
  <c r="BP816" i="33"/>
  <c r="BQ816" i="33"/>
  <c r="BR816" i="33"/>
  <c r="BS816" i="33"/>
  <c r="BT816" i="33"/>
  <c r="BU816" i="33"/>
  <c r="BV816" i="33"/>
  <c r="BW816" i="33"/>
  <c r="BX816" i="33"/>
  <c r="BY816" i="33"/>
  <c r="BZ816" i="33"/>
  <c r="CA816" i="33"/>
  <c r="CB816" i="33"/>
  <c r="CC816" i="33"/>
  <c r="CD816" i="33"/>
  <c r="CE816" i="33"/>
  <c r="CF816" i="33"/>
  <c r="CG816" i="33"/>
  <c r="CH816" i="33"/>
  <c r="CI816" i="33"/>
  <c r="A817" i="33"/>
  <c r="B817" i="33"/>
  <c r="C817" i="33"/>
  <c r="D817" i="33"/>
  <c r="E817" i="33"/>
  <c r="F817" i="33"/>
  <c r="G817" i="33"/>
  <c r="H817" i="33"/>
  <c r="I817" i="33"/>
  <c r="J817" i="33"/>
  <c r="K817" i="33"/>
  <c r="L817" i="33"/>
  <c r="M817" i="33"/>
  <c r="N817" i="33"/>
  <c r="O817" i="33"/>
  <c r="P817" i="33"/>
  <c r="Q817" i="33"/>
  <c r="R817" i="33"/>
  <c r="S817" i="33"/>
  <c r="T817" i="33"/>
  <c r="U817" i="33"/>
  <c r="V817" i="33"/>
  <c r="W817" i="33"/>
  <c r="X817" i="33"/>
  <c r="Y817" i="33"/>
  <c r="Z817" i="33"/>
  <c r="AA817" i="33"/>
  <c r="AB817" i="33"/>
  <c r="AC817" i="33"/>
  <c r="AD817" i="33"/>
  <c r="AE817" i="33"/>
  <c r="AF817" i="33"/>
  <c r="AG817" i="33"/>
  <c r="AH817" i="33"/>
  <c r="AI817" i="33"/>
  <c r="AJ817" i="33"/>
  <c r="AK817" i="33"/>
  <c r="AL817" i="33"/>
  <c r="AM817" i="33"/>
  <c r="AN817" i="33"/>
  <c r="AO817" i="33"/>
  <c r="AP817" i="33"/>
  <c r="AQ817" i="33"/>
  <c r="AR817" i="33"/>
  <c r="AS817" i="33"/>
  <c r="AT817" i="33"/>
  <c r="AU817" i="33"/>
  <c r="AV817" i="33"/>
  <c r="AW817" i="33"/>
  <c r="AX817" i="33"/>
  <c r="AY817" i="33"/>
  <c r="AZ817" i="33"/>
  <c r="BA817" i="33"/>
  <c r="BB817" i="33"/>
  <c r="BC817" i="33"/>
  <c r="BD817" i="33"/>
  <c r="BE817" i="33"/>
  <c r="BF817" i="33"/>
  <c r="BG817" i="33"/>
  <c r="BH817" i="33"/>
  <c r="BI817" i="33"/>
  <c r="BJ817" i="33"/>
  <c r="BK817" i="33"/>
  <c r="BL817" i="33"/>
  <c r="BM817" i="33"/>
  <c r="BN817" i="33"/>
  <c r="BO817" i="33"/>
  <c r="BP817" i="33"/>
  <c r="BQ817" i="33"/>
  <c r="BR817" i="33"/>
  <c r="BS817" i="33"/>
  <c r="BT817" i="33"/>
  <c r="BU817" i="33"/>
  <c r="BV817" i="33"/>
  <c r="BW817" i="33"/>
  <c r="BX817" i="33"/>
  <c r="BY817" i="33"/>
  <c r="BZ817" i="33"/>
  <c r="CA817" i="33"/>
  <c r="CB817" i="33"/>
  <c r="CC817" i="33"/>
  <c r="CD817" i="33"/>
  <c r="CE817" i="33"/>
  <c r="CF817" i="33"/>
  <c r="CG817" i="33"/>
  <c r="CH817" i="33"/>
  <c r="CI817" i="33"/>
  <c r="A818" i="33"/>
  <c r="B818" i="33"/>
  <c r="C818" i="33"/>
  <c r="D818" i="33"/>
  <c r="E818" i="33"/>
  <c r="F818" i="33"/>
  <c r="G818" i="33"/>
  <c r="H818" i="33"/>
  <c r="I818" i="33"/>
  <c r="J818" i="33"/>
  <c r="K818" i="33"/>
  <c r="L818" i="33"/>
  <c r="M818" i="33"/>
  <c r="N818" i="33"/>
  <c r="O818" i="33"/>
  <c r="P818" i="33"/>
  <c r="Q818" i="33"/>
  <c r="R818" i="33"/>
  <c r="S818" i="33"/>
  <c r="T818" i="33"/>
  <c r="U818" i="33"/>
  <c r="V818" i="33"/>
  <c r="W818" i="33"/>
  <c r="X818" i="33"/>
  <c r="Y818" i="33"/>
  <c r="Z818" i="33"/>
  <c r="AA818" i="33"/>
  <c r="AB818" i="33"/>
  <c r="AC818" i="33"/>
  <c r="AD818" i="33"/>
  <c r="AE818" i="33"/>
  <c r="AF818" i="33"/>
  <c r="AG818" i="33"/>
  <c r="AH818" i="33"/>
  <c r="AI818" i="33"/>
  <c r="AJ818" i="33"/>
  <c r="AK818" i="33"/>
  <c r="AL818" i="33"/>
  <c r="AM818" i="33"/>
  <c r="AN818" i="33"/>
  <c r="AO818" i="33"/>
  <c r="AP818" i="33"/>
  <c r="AQ818" i="33"/>
  <c r="AR818" i="33"/>
  <c r="AS818" i="33"/>
  <c r="AT818" i="33"/>
  <c r="AU818" i="33"/>
  <c r="AV818" i="33"/>
  <c r="AW818" i="33"/>
  <c r="AX818" i="33"/>
  <c r="AY818" i="33"/>
  <c r="AZ818" i="33"/>
  <c r="BA818" i="33"/>
  <c r="BB818" i="33"/>
  <c r="BC818" i="33"/>
  <c r="BD818" i="33"/>
  <c r="BE818" i="33"/>
  <c r="BF818" i="33"/>
  <c r="BG818" i="33"/>
  <c r="BH818" i="33"/>
  <c r="BI818" i="33"/>
  <c r="BJ818" i="33"/>
  <c r="BK818" i="33"/>
  <c r="BL818" i="33"/>
  <c r="BM818" i="33"/>
  <c r="BN818" i="33"/>
  <c r="BO818" i="33"/>
  <c r="BP818" i="33"/>
  <c r="BQ818" i="33"/>
  <c r="BR818" i="33"/>
  <c r="BS818" i="33"/>
  <c r="BT818" i="33"/>
  <c r="BU818" i="33"/>
  <c r="BV818" i="33"/>
  <c r="BW818" i="33"/>
  <c r="BX818" i="33"/>
  <c r="BY818" i="33"/>
  <c r="BZ818" i="33"/>
  <c r="CA818" i="33"/>
  <c r="CB818" i="33"/>
  <c r="CC818" i="33"/>
  <c r="CD818" i="33"/>
  <c r="CE818" i="33"/>
  <c r="CF818" i="33"/>
  <c r="CG818" i="33"/>
  <c r="CH818" i="33"/>
  <c r="CI818" i="33"/>
  <c r="A819" i="33"/>
  <c r="B819" i="33"/>
  <c r="C819" i="33"/>
  <c r="D819" i="33"/>
  <c r="E819" i="33"/>
  <c r="F819" i="33"/>
  <c r="G819" i="33"/>
  <c r="H819" i="33"/>
  <c r="I819" i="33"/>
  <c r="J819" i="33"/>
  <c r="K819" i="33"/>
  <c r="L819" i="33"/>
  <c r="M819" i="33"/>
  <c r="N819" i="33"/>
  <c r="O819" i="33"/>
  <c r="P819" i="33"/>
  <c r="Q819" i="33"/>
  <c r="R819" i="33"/>
  <c r="S819" i="33"/>
  <c r="T819" i="33"/>
  <c r="U819" i="33"/>
  <c r="V819" i="33"/>
  <c r="W819" i="33"/>
  <c r="X819" i="33"/>
  <c r="Y819" i="33"/>
  <c r="Z819" i="33"/>
  <c r="AA819" i="33"/>
  <c r="AB819" i="33"/>
  <c r="AC819" i="33"/>
  <c r="AD819" i="33"/>
  <c r="AE819" i="33"/>
  <c r="AF819" i="33"/>
  <c r="AG819" i="33"/>
  <c r="AH819" i="33"/>
  <c r="AI819" i="33"/>
  <c r="AJ819" i="33"/>
  <c r="AK819" i="33"/>
  <c r="AL819" i="33"/>
  <c r="AM819" i="33"/>
  <c r="AN819" i="33"/>
  <c r="AO819" i="33"/>
  <c r="AP819" i="33"/>
  <c r="AQ819" i="33"/>
  <c r="AR819" i="33"/>
  <c r="AS819" i="33"/>
  <c r="AT819" i="33"/>
  <c r="AU819" i="33"/>
  <c r="AV819" i="33"/>
  <c r="AW819" i="33"/>
  <c r="AX819" i="33"/>
  <c r="AY819" i="33"/>
  <c r="AZ819" i="33"/>
  <c r="BA819" i="33"/>
  <c r="BB819" i="33"/>
  <c r="BC819" i="33"/>
  <c r="BD819" i="33"/>
  <c r="BE819" i="33"/>
  <c r="BF819" i="33"/>
  <c r="BG819" i="33"/>
  <c r="BH819" i="33"/>
  <c r="BI819" i="33"/>
  <c r="BJ819" i="33"/>
  <c r="BK819" i="33"/>
  <c r="BL819" i="33"/>
  <c r="BM819" i="33"/>
  <c r="BN819" i="33"/>
  <c r="BO819" i="33"/>
  <c r="BP819" i="33"/>
  <c r="BQ819" i="33"/>
  <c r="BR819" i="33"/>
  <c r="BS819" i="33"/>
  <c r="BT819" i="33"/>
  <c r="BU819" i="33"/>
  <c r="BV819" i="33"/>
  <c r="BW819" i="33"/>
  <c r="BX819" i="33"/>
  <c r="BY819" i="33"/>
  <c r="BZ819" i="33"/>
  <c r="CA819" i="33"/>
  <c r="CB819" i="33"/>
  <c r="CC819" i="33"/>
  <c r="CD819" i="33"/>
  <c r="CE819" i="33"/>
  <c r="CF819" i="33"/>
  <c r="CG819" i="33"/>
  <c r="CH819" i="33"/>
  <c r="CI819" i="33"/>
  <c r="A820" i="33"/>
  <c r="B820" i="33"/>
  <c r="C820" i="33"/>
  <c r="D820" i="33"/>
  <c r="E820" i="33"/>
  <c r="F820" i="33"/>
  <c r="G820" i="33"/>
  <c r="H820" i="33"/>
  <c r="I820" i="33"/>
  <c r="J820" i="33"/>
  <c r="K820" i="33"/>
  <c r="L820" i="33"/>
  <c r="M820" i="33"/>
  <c r="N820" i="33"/>
  <c r="O820" i="33"/>
  <c r="P820" i="33"/>
  <c r="Q820" i="33"/>
  <c r="R820" i="33"/>
  <c r="S820" i="33"/>
  <c r="T820" i="33"/>
  <c r="U820" i="33"/>
  <c r="V820" i="33"/>
  <c r="W820" i="33"/>
  <c r="X820" i="33"/>
  <c r="Y820" i="33"/>
  <c r="Z820" i="33"/>
  <c r="AA820" i="33"/>
  <c r="AB820" i="33"/>
  <c r="AC820" i="33"/>
  <c r="AD820" i="33"/>
  <c r="AE820" i="33"/>
  <c r="AF820" i="33"/>
  <c r="AG820" i="33"/>
  <c r="AH820" i="33"/>
  <c r="AI820" i="33"/>
  <c r="AJ820" i="33"/>
  <c r="AK820" i="33"/>
  <c r="AL820" i="33"/>
  <c r="AM820" i="33"/>
  <c r="AN820" i="33"/>
  <c r="AO820" i="33"/>
  <c r="AP820" i="33"/>
  <c r="AQ820" i="33"/>
  <c r="AR820" i="33"/>
  <c r="AS820" i="33"/>
  <c r="AT820" i="33"/>
  <c r="AU820" i="33"/>
  <c r="AV820" i="33"/>
  <c r="AW820" i="33"/>
  <c r="AX820" i="33"/>
  <c r="AY820" i="33"/>
  <c r="AZ820" i="33"/>
  <c r="BA820" i="33"/>
  <c r="BB820" i="33"/>
  <c r="BC820" i="33"/>
  <c r="BD820" i="33"/>
  <c r="BE820" i="33"/>
  <c r="BF820" i="33"/>
  <c r="BG820" i="33"/>
  <c r="BH820" i="33"/>
  <c r="BI820" i="33"/>
  <c r="BJ820" i="33"/>
  <c r="BK820" i="33"/>
  <c r="BL820" i="33"/>
  <c r="BM820" i="33"/>
  <c r="BN820" i="33"/>
  <c r="BO820" i="33"/>
  <c r="BP820" i="33"/>
  <c r="BQ820" i="33"/>
  <c r="BR820" i="33"/>
  <c r="BS820" i="33"/>
  <c r="BT820" i="33"/>
  <c r="BU820" i="33"/>
  <c r="BV820" i="33"/>
  <c r="BW820" i="33"/>
  <c r="BX820" i="33"/>
  <c r="BY820" i="33"/>
  <c r="BZ820" i="33"/>
  <c r="CA820" i="33"/>
  <c r="CB820" i="33"/>
  <c r="CC820" i="33"/>
  <c r="CD820" i="33"/>
  <c r="CE820" i="33"/>
  <c r="CF820" i="33"/>
  <c r="CG820" i="33"/>
  <c r="CH820" i="33"/>
  <c r="CI820" i="33"/>
  <c r="A821" i="33"/>
  <c r="B821" i="33"/>
  <c r="C821" i="33"/>
  <c r="D821" i="33"/>
  <c r="E821" i="33"/>
  <c r="F821" i="33"/>
  <c r="G821" i="33"/>
  <c r="H821" i="33"/>
  <c r="I821" i="33"/>
  <c r="J821" i="33"/>
  <c r="K821" i="33"/>
  <c r="L821" i="33"/>
  <c r="M821" i="33"/>
  <c r="N821" i="33"/>
  <c r="O821" i="33"/>
  <c r="P821" i="33"/>
  <c r="Q821" i="33"/>
  <c r="R821" i="33"/>
  <c r="S821" i="33"/>
  <c r="T821" i="33"/>
  <c r="U821" i="33"/>
  <c r="V821" i="33"/>
  <c r="W821" i="33"/>
  <c r="X821" i="33"/>
  <c r="Y821" i="33"/>
  <c r="Z821" i="33"/>
  <c r="AA821" i="33"/>
  <c r="AB821" i="33"/>
  <c r="AC821" i="33"/>
  <c r="AD821" i="33"/>
  <c r="AE821" i="33"/>
  <c r="AF821" i="33"/>
  <c r="AG821" i="33"/>
  <c r="AH821" i="33"/>
  <c r="AI821" i="33"/>
  <c r="AJ821" i="33"/>
  <c r="AK821" i="33"/>
  <c r="AL821" i="33"/>
  <c r="AM821" i="33"/>
  <c r="AN821" i="33"/>
  <c r="AO821" i="33"/>
  <c r="AP821" i="33"/>
  <c r="AQ821" i="33"/>
  <c r="AR821" i="33"/>
  <c r="AS821" i="33"/>
  <c r="AT821" i="33"/>
  <c r="AU821" i="33"/>
  <c r="AV821" i="33"/>
  <c r="AW821" i="33"/>
  <c r="AX821" i="33"/>
  <c r="AY821" i="33"/>
  <c r="AZ821" i="33"/>
  <c r="BA821" i="33"/>
  <c r="BB821" i="33"/>
  <c r="BC821" i="33"/>
  <c r="BD821" i="33"/>
  <c r="BE821" i="33"/>
  <c r="BF821" i="33"/>
  <c r="BG821" i="33"/>
  <c r="BH821" i="33"/>
  <c r="BI821" i="33"/>
  <c r="BJ821" i="33"/>
  <c r="BK821" i="33"/>
  <c r="BL821" i="33"/>
  <c r="BM821" i="33"/>
  <c r="BN821" i="33"/>
  <c r="BO821" i="33"/>
  <c r="BP821" i="33"/>
  <c r="BQ821" i="33"/>
  <c r="BR821" i="33"/>
  <c r="BS821" i="33"/>
  <c r="BT821" i="33"/>
  <c r="BU821" i="33"/>
  <c r="BV821" i="33"/>
  <c r="BW821" i="33"/>
  <c r="BX821" i="33"/>
  <c r="BY821" i="33"/>
  <c r="BZ821" i="33"/>
  <c r="CA821" i="33"/>
  <c r="CB821" i="33"/>
  <c r="CC821" i="33"/>
  <c r="CD821" i="33"/>
  <c r="CE821" i="33"/>
  <c r="CF821" i="33"/>
  <c r="CG821" i="33"/>
  <c r="CH821" i="33"/>
  <c r="CI821" i="33"/>
  <c r="A822" i="33"/>
  <c r="B822" i="33"/>
  <c r="C822" i="33"/>
  <c r="D822" i="33"/>
  <c r="E822" i="33"/>
  <c r="F822" i="33"/>
  <c r="G822" i="33"/>
  <c r="H822" i="33"/>
  <c r="I822" i="33"/>
  <c r="J822" i="33"/>
  <c r="K822" i="33"/>
  <c r="L822" i="33"/>
  <c r="M822" i="33"/>
  <c r="N822" i="33"/>
  <c r="O822" i="33"/>
  <c r="P822" i="33"/>
  <c r="Q822" i="33"/>
  <c r="R822" i="33"/>
  <c r="S822" i="33"/>
  <c r="T822" i="33"/>
  <c r="U822" i="33"/>
  <c r="V822" i="33"/>
  <c r="W822" i="33"/>
  <c r="X822" i="33"/>
  <c r="Y822" i="33"/>
  <c r="Z822" i="33"/>
  <c r="AA822" i="33"/>
  <c r="AB822" i="33"/>
  <c r="AC822" i="33"/>
  <c r="AD822" i="33"/>
  <c r="AE822" i="33"/>
  <c r="AF822" i="33"/>
  <c r="AG822" i="33"/>
  <c r="AH822" i="33"/>
  <c r="AI822" i="33"/>
  <c r="AJ822" i="33"/>
  <c r="AK822" i="33"/>
  <c r="AL822" i="33"/>
  <c r="AM822" i="33"/>
  <c r="AN822" i="33"/>
  <c r="AO822" i="33"/>
  <c r="AP822" i="33"/>
  <c r="AQ822" i="33"/>
  <c r="AR822" i="33"/>
  <c r="AS822" i="33"/>
  <c r="AT822" i="33"/>
  <c r="AU822" i="33"/>
  <c r="AV822" i="33"/>
  <c r="AW822" i="33"/>
  <c r="AX822" i="33"/>
  <c r="AY822" i="33"/>
  <c r="AZ822" i="33"/>
  <c r="BA822" i="33"/>
  <c r="BB822" i="33"/>
  <c r="BC822" i="33"/>
  <c r="BD822" i="33"/>
  <c r="BE822" i="33"/>
  <c r="BF822" i="33"/>
  <c r="BG822" i="33"/>
  <c r="BH822" i="33"/>
  <c r="BI822" i="33"/>
  <c r="BJ822" i="33"/>
  <c r="BK822" i="33"/>
  <c r="BL822" i="33"/>
  <c r="BM822" i="33"/>
  <c r="BN822" i="33"/>
  <c r="BO822" i="33"/>
  <c r="BP822" i="33"/>
  <c r="BQ822" i="33"/>
  <c r="BR822" i="33"/>
  <c r="BS822" i="33"/>
  <c r="BT822" i="33"/>
  <c r="BU822" i="33"/>
  <c r="BV822" i="33"/>
  <c r="BW822" i="33"/>
  <c r="BX822" i="33"/>
  <c r="BY822" i="33"/>
  <c r="BZ822" i="33"/>
  <c r="CA822" i="33"/>
  <c r="CB822" i="33"/>
  <c r="CC822" i="33"/>
  <c r="CD822" i="33"/>
  <c r="CE822" i="33"/>
  <c r="CF822" i="33"/>
  <c r="CG822" i="33"/>
  <c r="CH822" i="33"/>
  <c r="CI822" i="33"/>
  <c r="A823" i="33"/>
  <c r="B823" i="33"/>
  <c r="C823" i="33"/>
  <c r="D823" i="33"/>
  <c r="E823" i="33"/>
  <c r="F823" i="33"/>
  <c r="G823" i="33"/>
  <c r="H823" i="33"/>
  <c r="I823" i="33"/>
  <c r="J823" i="33"/>
  <c r="K823" i="33"/>
  <c r="L823" i="33"/>
  <c r="M823" i="33"/>
  <c r="N823" i="33"/>
  <c r="O823" i="33"/>
  <c r="P823" i="33"/>
  <c r="Q823" i="33"/>
  <c r="R823" i="33"/>
  <c r="S823" i="33"/>
  <c r="T823" i="33"/>
  <c r="U823" i="33"/>
  <c r="V823" i="33"/>
  <c r="W823" i="33"/>
  <c r="X823" i="33"/>
  <c r="Y823" i="33"/>
  <c r="Z823" i="33"/>
  <c r="AA823" i="33"/>
  <c r="AB823" i="33"/>
  <c r="AC823" i="33"/>
  <c r="AD823" i="33"/>
  <c r="AE823" i="33"/>
  <c r="AF823" i="33"/>
  <c r="AG823" i="33"/>
  <c r="AH823" i="33"/>
  <c r="AI823" i="33"/>
  <c r="AJ823" i="33"/>
  <c r="AK823" i="33"/>
  <c r="AL823" i="33"/>
  <c r="AM823" i="33"/>
  <c r="AN823" i="33"/>
  <c r="AO823" i="33"/>
  <c r="AP823" i="33"/>
  <c r="AQ823" i="33"/>
  <c r="AR823" i="33"/>
  <c r="AS823" i="33"/>
  <c r="AT823" i="33"/>
  <c r="AU823" i="33"/>
  <c r="AV823" i="33"/>
  <c r="AW823" i="33"/>
  <c r="AX823" i="33"/>
  <c r="AY823" i="33"/>
  <c r="AZ823" i="33"/>
  <c r="BA823" i="33"/>
  <c r="BB823" i="33"/>
  <c r="BC823" i="33"/>
  <c r="BD823" i="33"/>
  <c r="BE823" i="33"/>
  <c r="BF823" i="33"/>
  <c r="BG823" i="33"/>
  <c r="BH823" i="33"/>
  <c r="BI823" i="33"/>
  <c r="BJ823" i="33"/>
  <c r="BK823" i="33"/>
  <c r="BL823" i="33"/>
  <c r="BM823" i="33"/>
  <c r="BN823" i="33"/>
  <c r="BO823" i="33"/>
  <c r="BP823" i="33"/>
  <c r="BQ823" i="33"/>
  <c r="BR823" i="33"/>
  <c r="BS823" i="33"/>
  <c r="BT823" i="33"/>
  <c r="BU823" i="33"/>
  <c r="BV823" i="33"/>
  <c r="BW823" i="33"/>
  <c r="BX823" i="33"/>
  <c r="BY823" i="33"/>
  <c r="BZ823" i="33"/>
  <c r="CA823" i="33"/>
  <c r="CB823" i="33"/>
  <c r="CC823" i="33"/>
  <c r="CD823" i="33"/>
  <c r="CE823" i="33"/>
  <c r="CF823" i="33"/>
  <c r="CG823" i="33"/>
  <c r="CH823" i="33"/>
  <c r="CI823" i="33"/>
  <c r="A824" i="33"/>
  <c r="B824" i="33"/>
  <c r="C824" i="33"/>
  <c r="D824" i="33"/>
  <c r="E824" i="33"/>
  <c r="F824" i="33"/>
  <c r="G824" i="33"/>
  <c r="H824" i="33"/>
  <c r="I824" i="33"/>
  <c r="J824" i="33"/>
  <c r="K824" i="33"/>
  <c r="L824" i="33"/>
  <c r="M824" i="33"/>
  <c r="N824" i="33"/>
  <c r="O824" i="33"/>
  <c r="P824" i="33"/>
  <c r="Q824" i="33"/>
  <c r="R824" i="33"/>
  <c r="S824" i="33"/>
  <c r="T824" i="33"/>
  <c r="U824" i="33"/>
  <c r="V824" i="33"/>
  <c r="W824" i="33"/>
  <c r="X824" i="33"/>
  <c r="Y824" i="33"/>
  <c r="Z824" i="33"/>
  <c r="AA824" i="33"/>
  <c r="AB824" i="33"/>
  <c r="AC824" i="33"/>
  <c r="AD824" i="33"/>
  <c r="AE824" i="33"/>
  <c r="AF824" i="33"/>
  <c r="AG824" i="33"/>
  <c r="AH824" i="33"/>
  <c r="AI824" i="33"/>
  <c r="AJ824" i="33"/>
  <c r="AK824" i="33"/>
  <c r="AL824" i="33"/>
  <c r="AM824" i="33"/>
  <c r="AN824" i="33"/>
  <c r="AO824" i="33"/>
  <c r="AP824" i="33"/>
  <c r="AQ824" i="33"/>
  <c r="AR824" i="33"/>
  <c r="AS824" i="33"/>
  <c r="AT824" i="33"/>
  <c r="AU824" i="33"/>
  <c r="AV824" i="33"/>
  <c r="AW824" i="33"/>
  <c r="AX824" i="33"/>
  <c r="AY824" i="33"/>
  <c r="AZ824" i="33"/>
  <c r="BA824" i="33"/>
  <c r="BB824" i="33"/>
  <c r="BC824" i="33"/>
  <c r="BD824" i="33"/>
  <c r="BE824" i="33"/>
  <c r="BF824" i="33"/>
  <c r="BG824" i="33"/>
  <c r="BH824" i="33"/>
  <c r="BI824" i="33"/>
  <c r="BJ824" i="33"/>
  <c r="BK824" i="33"/>
  <c r="BL824" i="33"/>
  <c r="BM824" i="33"/>
  <c r="BN824" i="33"/>
  <c r="BO824" i="33"/>
  <c r="BP824" i="33"/>
  <c r="BQ824" i="33"/>
  <c r="BR824" i="33"/>
  <c r="BS824" i="33"/>
  <c r="BT824" i="33"/>
  <c r="BU824" i="33"/>
  <c r="BV824" i="33"/>
  <c r="BW824" i="33"/>
  <c r="BX824" i="33"/>
  <c r="BY824" i="33"/>
  <c r="BZ824" i="33"/>
  <c r="CA824" i="33"/>
  <c r="CB824" i="33"/>
  <c r="CC824" i="33"/>
  <c r="CD824" i="33"/>
  <c r="CE824" i="33"/>
  <c r="CF824" i="33"/>
  <c r="CG824" i="33"/>
  <c r="CH824" i="33"/>
  <c r="CI824" i="33"/>
  <c r="A825" i="33"/>
  <c r="B825" i="33"/>
  <c r="C825" i="33"/>
  <c r="D825" i="33"/>
  <c r="E825" i="33"/>
  <c r="F825" i="33"/>
  <c r="G825" i="33"/>
  <c r="H825" i="33"/>
  <c r="I825" i="33"/>
  <c r="J825" i="33"/>
  <c r="K825" i="33"/>
  <c r="L825" i="33"/>
  <c r="M825" i="33"/>
  <c r="N825" i="33"/>
  <c r="O825" i="33"/>
  <c r="P825" i="33"/>
  <c r="Q825" i="33"/>
  <c r="R825" i="33"/>
  <c r="S825" i="33"/>
  <c r="T825" i="33"/>
  <c r="U825" i="33"/>
  <c r="V825" i="33"/>
  <c r="W825" i="33"/>
  <c r="X825" i="33"/>
  <c r="Y825" i="33"/>
  <c r="Z825" i="33"/>
  <c r="AA825" i="33"/>
  <c r="AB825" i="33"/>
  <c r="AC825" i="33"/>
  <c r="AD825" i="33"/>
  <c r="AE825" i="33"/>
  <c r="AF825" i="33"/>
  <c r="AG825" i="33"/>
  <c r="AH825" i="33"/>
  <c r="AI825" i="33"/>
  <c r="AJ825" i="33"/>
  <c r="AK825" i="33"/>
  <c r="AL825" i="33"/>
  <c r="AM825" i="33"/>
  <c r="AN825" i="33"/>
  <c r="AO825" i="33"/>
  <c r="AP825" i="33"/>
  <c r="AQ825" i="33"/>
  <c r="AR825" i="33"/>
  <c r="AS825" i="33"/>
  <c r="AT825" i="33"/>
  <c r="AU825" i="33"/>
  <c r="AV825" i="33"/>
  <c r="AW825" i="33"/>
  <c r="AX825" i="33"/>
  <c r="AY825" i="33"/>
  <c r="AZ825" i="33"/>
  <c r="BA825" i="33"/>
  <c r="BB825" i="33"/>
  <c r="BC825" i="33"/>
  <c r="BD825" i="33"/>
  <c r="BE825" i="33"/>
  <c r="BF825" i="33"/>
  <c r="BG825" i="33"/>
  <c r="BH825" i="33"/>
  <c r="BI825" i="33"/>
  <c r="BJ825" i="33"/>
  <c r="BK825" i="33"/>
  <c r="BL825" i="33"/>
  <c r="BM825" i="33"/>
  <c r="BN825" i="33"/>
  <c r="BO825" i="33"/>
  <c r="BP825" i="33"/>
  <c r="BQ825" i="33"/>
  <c r="BR825" i="33"/>
  <c r="BS825" i="33"/>
  <c r="BT825" i="33"/>
  <c r="BU825" i="33"/>
  <c r="BV825" i="33"/>
  <c r="BW825" i="33"/>
  <c r="BX825" i="33"/>
  <c r="BY825" i="33"/>
  <c r="BZ825" i="33"/>
  <c r="CA825" i="33"/>
  <c r="CB825" i="33"/>
  <c r="CC825" i="33"/>
  <c r="CD825" i="33"/>
  <c r="CE825" i="33"/>
  <c r="CF825" i="33"/>
  <c r="CG825" i="33"/>
  <c r="CH825" i="33"/>
  <c r="CI825" i="33"/>
  <c r="A826" i="33"/>
  <c r="B826" i="33"/>
  <c r="C826" i="33"/>
  <c r="D826" i="33"/>
  <c r="E826" i="33"/>
  <c r="F826" i="33"/>
  <c r="G826" i="33"/>
  <c r="H826" i="33"/>
  <c r="I826" i="33"/>
  <c r="J826" i="33"/>
  <c r="K826" i="33"/>
  <c r="L826" i="33"/>
  <c r="M826" i="33"/>
  <c r="N826" i="33"/>
  <c r="O826" i="33"/>
  <c r="P826" i="33"/>
  <c r="Q826" i="33"/>
  <c r="R826" i="33"/>
  <c r="S826" i="33"/>
  <c r="T826" i="33"/>
  <c r="U826" i="33"/>
  <c r="V826" i="33"/>
  <c r="W826" i="33"/>
  <c r="X826" i="33"/>
  <c r="Y826" i="33"/>
  <c r="Z826" i="33"/>
  <c r="AA826" i="33"/>
  <c r="AB826" i="33"/>
  <c r="AC826" i="33"/>
  <c r="AD826" i="33"/>
  <c r="AE826" i="33"/>
  <c r="AF826" i="33"/>
  <c r="AG826" i="33"/>
  <c r="AH826" i="33"/>
  <c r="AI826" i="33"/>
  <c r="AJ826" i="33"/>
  <c r="AK826" i="33"/>
  <c r="AL826" i="33"/>
  <c r="AM826" i="33"/>
  <c r="AN826" i="33"/>
  <c r="AO826" i="33"/>
  <c r="AP826" i="33"/>
  <c r="AQ826" i="33"/>
  <c r="AR826" i="33"/>
  <c r="AS826" i="33"/>
  <c r="AT826" i="33"/>
  <c r="AU826" i="33"/>
  <c r="AV826" i="33"/>
  <c r="AW826" i="33"/>
  <c r="AX826" i="33"/>
  <c r="AY826" i="33"/>
  <c r="AZ826" i="33"/>
  <c r="BA826" i="33"/>
  <c r="BB826" i="33"/>
  <c r="BC826" i="33"/>
  <c r="BD826" i="33"/>
  <c r="BE826" i="33"/>
  <c r="BF826" i="33"/>
  <c r="BG826" i="33"/>
  <c r="BH826" i="33"/>
  <c r="BI826" i="33"/>
  <c r="BJ826" i="33"/>
  <c r="BK826" i="33"/>
  <c r="BL826" i="33"/>
  <c r="BM826" i="33"/>
  <c r="BN826" i="33"/>
  <c r="BO826" i="33"/>
  <c r="BP826" i="33"/>
  <c r="BQ826" i="33"/>
  <c r="BR826" i="33"/>
  <c r="BS826" i="33"/>
  <c r="BT826" i="33"/>
  <c r="BU826" i="33"/>
  <c r="BV826" i="33"/>
  <c r="BW826" i="33"/>
  <c r="BX826" i="33"/>
  <c r="BY826" i="33"/>
  <c r="BZ826" i="33"/>
  <c r="CA826" i="33"/>
  <c r="CB826" i="33"/>
  <c r="CC826" i="33"/>
  <c r="CD826" i="33"/>
  <c r="CE826" i="33"/>
  <c r="CF826" i="33"/>
  <c r="CG826" i="33"/>
  <c r="CH826" i="33"/>
  <c r="CI826" i="33"/>
  <c r="A827" i="33"/>
  <c r="B827" i="33"/>
  <c r="C827" i="33"/>
  <c r="D827" i="33"/>
  <c r="E827" i="33"/>
  <c r="F827" i="33"/>
  <c r="G827" i="33"/>
  <c r="H827" i="33"/>
  <c r="I827" i="33"/>
  <c r="J827" i="33"/>
  <c r="K827" i="33"/>
  <c r="L827" i="33"/>
  <c r="M827" i="33"/>
  <c r="N827" i="33"/>
  <c r="O827" i="33"/>
  <c r="P827" i="33"/>
  <c r="Q827" i="33"/>
  <c r="R827" i="33"/>
  <c r="S827" i="33"/>
  <c r="T827" i="33"/>
  <c r="U827" i="33"/>
  <c r="V827" i="33"/>
  <c r="W827" i="33"/>
  <c r="X827" i="33"/>
  <c r="Y827" i="33"/>
  <c r="Z827" i="33"/>
  <c r="AA827" i="33"/>
  <c r="AB827" i="33"/>
  <c r="AC827" i="33"/>
  <c r="AD827" i="33"/>
  <c r="AE827" i="33"/>
  <c r="AF827" i="33"/>
  <c r="AG827" i="33"/>
  <c r="AH827" i="33"/>
  <c r="AI827" i="33"/>
  <c r="AJ827" i="33"/>
  <c r="AK827" i="33"/>
  <c r="AL827" i="33"/>
  <c r="AM827" i="33"/>
  <c r="AN827" i="33"/>
  <c r="AO827" i="33"/>
  <c r="AP827" i="33"/>
  <c r="AQ827" i="33"/>
  <c r="AR827" i="33"/>
  <c r="AS827" i="33"/>
  <c r="AT827" i="33"/>
  <c r="AU827" i="33"/>
  <c r="AV827" i="33"/>
  <c r="AW827" i="33"/>
  <c r="AX827" i="33"/>
  <c r="AY827" i="33"/>
  <c r="AZ827" i="33"/>
  <c r="BA827" i="33"/>
  <c r="BB827" i="33"/>
  <c r="BC827" i="33"/>
  <c r="BD827" i="33"/>
  <c r="BE827" i="33"/>
  <c r="BF827" i="33"/>
  <c r="BG827" i="33"/>
  <c r="BH827" i="33"/>
  <c r="BI827" i="33"/>
  <c r="BJ827" i="33"/>
  <c r="BK827" i="33"/>
  <c r="BL827" i="33"/>
  <c r="BM827" i="33"/>
  <c r="BN827" i="33"/>
  <c r="BO827" i="33"/>
  <c r="BP827" i="33"/>
  <c r="BQ827" i="33"/>
  <c r="BR827" i="33"/>
  <c r="BS827" i="33"/>
  <c r="BT827" i="33"/>
  <c r="BU827" i="33"/>
  <c r="BV827" i="33"/>
  <c r="BW827" i="33"/>
  <c r="BX827" i="33"/>
  <c r="BY827" i="33"/>
  <c r="BZ827" i="33"/>
  <c r="CA827" i="33"/>
  <c r="CB827" i="33"/>
  <c r="CC827" i="33"/>
  <c r="CD827" i="33"/>
  <c r="CE827" i="33"/>
  <c r="CF827" i="33"/>
  <c r="CG827" i="33"/>
  <c r="CH827" i="33"/>
  <c r="CI827" i="33"/>
  <c r="A828" i="33"/>
  <c r="B828" i="33"/>
  <c r="C828" i="33"/>
  <c r="D828" i="33"/>
  <c r="E828" i="33"/>
  <c r="F828" i="33"/>
  <c r="G828" i="33"/>
  <c r="H828" i="33"/>
  <c r="I828" i="33"/>
  <c r="J828" i="33"/>
  <c r="K828" i="33"/>
  <c r="L828" i="33"/>
  <c r="M828" i="33"/>
  <c r="N828" i="33"/>
  <c r="O828" i="33"/>
  <c r="P828" i="33"/>
  <c r="Q828" i="33"/>
  <c r="R828" i="33"/>
  <c r="S828" i="33"/>
  <c r="T828" i="33"/>
  <c r="U828" i="33"/>
  <c r="V828" i="33"/>
  <c r="W828" i="33"/>
  <c r="X828" i="33"/>
  <c r="Y828" i="33"/>
  <c r="Z828" i="33"/>
  <c r="AA828" i="33"/>
  <c r="AB828" i="33"/>
  <c r="AC828" i="33"/>
  <c r="AD828" i="33"/>
  <c r="AE828" i="33"/>
  <c r="AF828" i="33"/>
  <c r="AG828" i="33"/>
  <c r="AH828" i="33"/>
  <c r="AI828" i="33"/>
  <c r="AJ828" i="33"/>
  <c r="AK828" i="33"/>
  <c r="AL828" i="33"/>
  <c r="AM828" i="33"/>
  <c r="AN828" i="33"/>
  <c r="AO828" i="33"/>
  <c r="AP828" i="33"/>
  <c r="AQ828" i="33"/>
  <c r="AR828" i="33"/>
  <c r="AS828" i="33"/>
  <c r="AT828" i="33"/>
  <c r="AU828" i="33"/>
  <c r="AV828" i="33"/>
  <c r="AW828" i="33"/>
  <c r="AX828" i="33"/>
  <c r="AY828" i="33"/>
  <c r="AZ828" i="33"/>
  <c r="BA828" i="33"/>
  <c r="BB828" i="33"/>
  <c r="BC828" i="33"/>
  <c r="BD828" i="33"/>
  <c r="BE828" i="33"/>
  <c r="BF828" i="33"/>
  <c r="BG828" i="33"/>
  <c r="BH828" i="33"/>
  <c r="BI828" i="33"/>
  <c r="BJ828" i="33"/>
  <c r="BK828" i="33"/>
  <c r="BL828" i="33"/>
  <c r="BM828" i="33"/>
  <c r="BN828" i="33"/>
  <c r="BO828" i="33"/>
  <c r="BP828" i="33"/>
  <c r="BQ828" i="33"/>
  <c r="BR828" i="33"/>
  <c r="BS828" i="33"/>
  <c r="BT828" i="33"/>
  <c r="BU828" i="33"/>
  <c r="BV828" i="33"/>
  <c r="BW828" i="33"/>
  <c r="BX828" i="33"/>
  <c r="BY828" i="33"/>
  <c r="BZ828" i="33"/>
  <c r="CA828" i="33"/>
  <c r="CB828" i="33"/>
  <c r="CC828" i="33"/>
  <c r="CD828" i="33"/>
  <c r="CE828" i="33"/>
  <c r="CF828" i="33"/>
  <c r="CG828" i="33"/>
  <c r="CH828" i="33"/>
  <c r="CI828" i="33"/>
  <c r="A829" i="33"/>
  <c r="B829" i="33"/>
  <c r="C829" i="33"/>
  <c r="D829" i="33"/>
  <c r="E829" i="33"/>
  <c r="F829" i="33"/>
  <c r="G829" i="33"/>
  <c r="H829" i="33"/>
  <c r="I829" i="33"/>
  <c r="J829" i="33"/>
  <c r="K829" i="33"/>
  <c r="L829" i="33"/>
  <c r="M829" i="33"/>
  <c r="N829" i="33"/>
  <c r="O829" i="33"/>
  <c r="P829" i="33"/>
  <c r="Q829" i="33"/>
  <c r="R829" i="33"/>
  <c r="S829" i="33"/>
  <c r="T829" i="33"/>
  <c r="U829" i="33"/>
  <c r="V829" i="33"/>
  <c r="W829" i="33"/>
  <c r="X829" i="33"/>
  <c r="Y829" i="33"/>
  <c r="Z829" i="33"/>
  <c r="AA829" i="33"/>
  <c r="AB829" i="33"/>
  <c r="AC829" i="33"/>
  <c r="AD829" i="33"/>
  <c r="AE829" i="33"/>
  <c r="AF829" i="33"/>
  <c r="AG829" i="33"/>
  <c r="AH829" i="33"/>
  <c r="AI829" i="33"/>
  <c r="AJ829" i="33"/>
  <c r="AK829" i="33"/>
  <c r="AL829" i="33"/>
  <c r="AM829" i="33"/>
  <c r="AN829" i="33"/>
  <c r="AO829" i="33"/>
  <c r="AP829" i="33"/>
  <c r="AQ829" i="33"/>
  <c r="AR829" i="33"/>
  <c r="AS829" i="33"/>
  <c r="AT829" i="33"/>
  <c r="AU829" i="33"/>
  <c r="AV829" i="33"/>
  <c r="AW829" i="33"/>
  <c r="AX829" i="33"/>
  <c r="AY829" i="33"/>
  <c r="AZ829" i="33"/>
  <c r="BA829" i="33"/>
  <c r="BB829" i="33"/>
  <c r="BC829" i="33"/>
  <c r="BD829" i="33"/>
  <c r="BE829" i="33"/>
  <c r="BF829" i="33"/>
  <c r="BG829" i="33"/>
  <c r="BH829" i="33"/>
  <c r="BI829" i="33"/>
  <c r="BJ829" i="33"/>
  <c r="BK829" i="33"/>
  <c r="BL829" i="33"/>
  <c r="BM829" i="33"/>
  <c r="BN829" i="33"/>
  <c r="BO829" i="33"/>
  <c r="BP829" i="33"/>
  <c r="BQ829" i="33"/>
  <c r="BR829" i="33"/>
  <c r="BS829" i="33"/>
  <c r="BT829" i="33"/>
  <c r="BU829" i="33"/>
  <c r="BV829" i="33"/>
  <c r="BW829" i="33"/>
  <c r="BX829" i="33"/>
  <c r="BY829" i="33"/>
  <c r="BZ829" i="33"/>
  <c r="CA829" i="33"/>
  <c r="CB829" i="33"/>
  <c r="CC829" i="33"/>
  <c r="CD829" i="33"/>
  <c r="CE829" i="33"/>
  <c r="CF829" i="33"/>
  <c r="CG829" i="33"/>
  <c r="CH829" i="33"/>
  <c r="CI829" i="33"/>
  <c r="A830" i="33"/>
  <c r="B830" i="33"/>
  <c r="C830" i="33"/>
  <c r="D830" i="33"/>
  <c r="E830" i="33"/>
  <c r="F830" i="33"/>
  <c r="G830" i="33"/>
  <c r="H830" i="33"/>
  <c r="I830" i="33"/>
  <c r="J830" i="33"/>
  <c r="K830" i="33"/>
  <c r="L830" i="33"/>
  <c r="M830" i="33"/>
  <c r="N830" i="33"/>
  <c r="O830" i="33"/>
  <c r="P830" i="33"/>
  <c r="Q830" i="33"/>
  <c r="R830" i="33"/>
  <c r="S830" i="33"/>
  <c r="T830" i="33"/>
  <c r="U830" i="33"/>
  <c r="V830" i="33"/>
  <c r="W830" i="33"/>
  <c r="X830" i="33"/>
  <c r="Y830" i="33"/>
  <c r="Z830" i="33"/>
  <c r="AA830" i="33"/>
  <c r="AB830" i="33"/>
  <c r="AC830" i="33"/>
  <c r="AD830" i="33"/>
  <c r="AE830" i="33"/>
  <c r="AF830" i="33"/>
  <c r="AG830" i="33"/>
  <c r="AH830" i="33"/>
  <c r="AI830" i="33"/>
  <c r="AJ830" i="33"/>
  <c r="AK830" i="33"/>
  <c r="AL830" i="33"/>
  <c r="AM830" i="33"/>
  <c r="AN830" i="33"/>
  <c r="AO830" i="33"/>
  <c r="AP830" i="33"/>
  <c r="AQ830" i="33"/>
  <c r="AR830" i="33"/>
  <c r="AS830" i="33"/>
  <c r="AT830" i="33"/>
  <c r="AU830" i="33"/>
  <c r="AV830" i="33"/>
  <c r="AW830" i="33"/>
  <c r="AX830" i="33"/>
  <c r="AY830" i="33"/>
  <c r="AZ830" i="33"/>
  <c r="BA830" i="33"/>
  <c r="BB830" i="33"/>
  <c r="BC830" i="33"/>
  <c r="BD830" i="33"/>
  <c r="BE830" i="33"/>
  <c r="BF830" i="33"/>
  <c r="BG830" i="33"/>
  <c r="BH830" i="33"/>
  <c r="BI830" i="33"/>
  <c r="BJ830" i="33"/>
  <c r="BK830" i="33"/>
  <c r="BL830" i="33"/>
  <c r="BM830" i="33"/>
  <c r="BN830" i="33"/>
  <c r="BO830" i="33"/>
  <c r="BP830" i="33"/>
  <c r="BQ830" i="33"/>
  <c r="BR830" i="33"/>
  <c r="BS830" i="33"/>
  <c r="BT830" i="33"/>
  <c r="BU830" i="33"/>
  <c r="BV830" i="33"/>
  <c r="BW830" i="33"/>
  <c r="BX830" i="33"/>
  <c r="BY830" i="33"/>
  <c r="BZ830" i="33"/>
  <c r="CA830" i="33"/>
  <c r="CB830" i="33"/>
  <c r="CC830" i="33"/>
  <c r="CD830" i="33"/>
  <c r="CE830" i="33"/>
  <c r="CF830" i="33"/>
  <c r="CG830" i="33"/>
  <c r="CH830" i="33"/>
  <c r="CI830" i="33"/>
  <c r="A831" i="33"/>
  <c r="B831" i="33"/>
  <c r="C831" i="33"/>
  <c r="D831" i="33"/>
  <c r="E831" i="33"/>
  <c r="F831" i="33"/>
  <c r="G831" i="33"/>
  <c r="H831" i="33"/>
  <c r="I831" i="33"/>
  <c r="J831" i="33"/>
  <c r="K831" i="33"/>
  <c r="L831" i="33"/>
  <c r="M831" i="33"/>
  <c r="N831" i="33"/>
  <c r="O831" i="33"/>
  <c r="P831" i="33"/>
  <c r="Q831" i="33"/>
  <c r="R831" i="33"/>
  <c r="S831" i="33"/>
  <c r="T831" i="33"/>
  <c r="U831" i="33"/>
  <c r="V831" i="33"/>
  <c r="W831" i="33"/>
  <c r="X831" i="33"/>
  <c r="Y831" i="33"/>
  <c r="Z831" i="33"/>
  <c r="AA831" i="33"/>
  <c r="AB831" i="33"/>
  <c r="AC831" i="33"/>
  <c r="AD831" i="33"/>
  <c r="AE831" i="33"/>
  <c r="AF831" i="33"/>
  <c r="AG831" i="33"/>
  <c r="AH831" i="33"/>
  <c r="AI831" i="33"/>
  <c r="AJ831" i="33"/>
  <c r="AK831" i="33"/>
  <c r="AL831" i="33"/>
  <c r="AM831" i="33"/>
  <c r="AN831" i="33"/>
  <c r="AO831" i="33"/>
  <c r="AP831" i="33"/>
  <c r="AQ831" i="33"/>
  <c r="AR831" i="33"/>
  <c r="AS831" i="33"/>
  <c r="AT831" i="33"/>
  <c r="AU831" i="33"/>
  <c r="AV831" i="33"/>
  <c r="AW831" i="33"/>
  <c r="AX831" i="33"/>
  <c r="AY831" i="33"/>
  <c r="AZ831" i="33"/>
  <c r="BA831" i="33"/>
  <c r="BB831" i="33"/>
  <c r="BC831" i="33"/>
  <c r="BD831" i="33"/>
  <c r="BE831" i="33"/>
  <c r="BF831" i="33"/>
  <c r="BG831" i="33"/>
  <c r="BH831" i="33"/>
  <c r="BI831" i="33"/>
  <c r="BJ831" i="33"/>
  <c r="BK831" i="33"/>
  <c r="BL831" i="33"/>
  <c r="BM831" i="33"/>
  <c r="BN831" i="33"/>
  <c r="BO831" i="33"/>
  <c r="BP831" i="33"/>
  <c r="BQ831" i="33"/>
  <c r="BR831" i="33"/>
  <c r="BS831" i="33"/>
  <c r="BT831" i="33"/>
  <c r="BU831" i="33"/>
  <c r="BV831" i="33"/>
  <c r="BW831" i="33"/>
  <c r="BX831" i="33"/>
  <c r="BY831" i="33"/>
  <c r="BZ831" i="33"/>
  <c r="CA831" i="33"/>
  <c r="CB831" i="33"/>
  <c r="CC831" i="33"/>
  <c r="CD831" i="33"/>
  <c r="CE831" i="33"/>
  <c r="CF831" i="33"/>
  <c r="CG831" i="33"/>
  <c r="CH831" i="33"/>
  <c r="CI831" i="33"/>
  <c r="A832" i="33"/>
  <c r="B832" i="33"/>
  <c r="C832" i="33"/>
  <c r="D832" i="33"/>
  <c r="E832" i="33"/>
  <c r="F832" i="33"/>
  <c r="G832" i="33"/>
  <c r="H832" i="33"/>
  <c r="I832" i="33"/>
  <c r="J832" i="33"/>
  <c r="K832" i="33"/>
  <c r="L832" i="33"/>
  <c r="M832" i="33"/>
  <c r="N832" i="33"/>
  <c r="O832" i="33"/>
  <c r="P832" i="33"/>
  <c r="Q832" i="33"/>
  <c r="R832" i="33"/>
  <c r="S832" i="33"/>
  <c r="T832" i="33"/>
  <c r="U832" i="33"/>
  <c r="V832" i="33"/>
  <c r="W832" i="33"/>
  <c r="X832" i="33"/>
  <c r="Y832" i="33"/>
  <c r="Z832" i="33"/>
  <c r="AA832" i="33"/>
  <c r="AB832" i="33"/>
  <c r="AC832" i="33"/>
  <c r="AD832" i="33"/>
  <c r="AE832" i="33"/>
  <c r="AF832" i="33"/>
  <c r="AG832" i="33"/>
  <c r="AH832" i="33"/>
  <c r="AI832" i="33"/>
  <c r="AJ832" i="33"/>
  <c r="AK832" i="33"/>
  <c r="AL832" i="33"/>
  <c r="AM832" i="33"/>
  <c r="AN832" i="33"/>
  <c r="AO832" i="33"/>
  <c r="AP832" i="33"/>
  <c r="AQ832" i="33"/>
  <c r="AR832" i="33"/>
  <c r="AS832" i="33"/>
  <c r="AT832" i="33"/>
  <c r="AU832" i="33"/>
  <c r="AV832" i="33"/>
  <c r="AW832" i="33"/>
  <c r="AX832" i="33"/>
  <c r="AY832" i="33"/>
  <c r="AZ832" i="33"/>
  <c r="BA832" i="33"/>
  <c r="BB832" i="33"/>
  <c r="BC832" i="33"/>
  <c r="BD832" i="33"/>
  <c r="BE832" i="33"/>
  <c r="BF832" i="33"/>
  <c r="BG832" i="33"/>
  <c r="BH832" i="33"/>
  <c r="BI832" i="33"/>
  <c r="BJ832" i="33"/>
  <c r="BK832" i="33"/>
  <c r="BL832" i="33"/>
  <c r="BM832" i="33"/>
  <c r="BN832" i="33"/>
  <c r="BO832" i="33"/>
  <c r="BP832" i="33"/>
  <c r="BQ832" i="33"/>
  <c r="BR832" i="33"/>
  <c r="BS832" i="33"/>
  <c r="BT832" i="33"/>
  <c r="BU832" i="33"/>
  <c r="BV832" i="33"/>
  <c r="BW832" i="33"/>
  <c r="BX832" i="33"/>
  <c r="BY832" i="33"/>
  <c r="BZ832" i="33"/>
  <c r="CA832" i="33"/>
  <c r="CB832" i="33"/>
  <c r="CC832" i="33"/>
  <c r="CD832" i="33"/>
  <c r="CE832" i="33"/>
  <c r="CF832" i="33"/>
  <c r="CG832" i="33"/>
  <c r="CH832" i="33"/>
  <c r="CI832" i="33"/>
  <c r="A833" i="33"/>
  <c r="B833" i="33"/>
  <c r="C833" i="33"/>
  <c r="D833" i="33"/>
  <c r="E833" i="33"/>
  <c r="F833" i="33"/>
  <c r="G833" i="33"/>
  <c r="H833" i="33"/>
  <c r="I833" i="33"/>
  <c r="J833" i="33"/>
  <c r="K833" i="33"/>
  <c r="L833" i="33"/>
  <c r="M833" i="33"/>
  <c r="N833" i="33"/>
  <c r="O833" i="33"/>
  <c r="P833" i="33"/>
  <c r="Q833" i="33"/>
  <c r="R833" i="33"/>
  <c r="S833" i="33"/>
  <c r="T833" i="33"/>
  <c r="U833" i="33"/>
  <c r="V833" i="33"/>
  <c r="W833" i="33"/>
  <c r="X833" i="33"/>
  <c r="Y833" i="33"/>
  <c r="Z833" i="33"/>
  <c r="AA833" i="33"/>
  <c r="AB833" i="33"/>
  <c r="AC833" i="33"/>
  <c r="AD833" i="33"/>
  <c r="AE833" i="33"/>
  <c r="AF833" i="33"/>
  <c r="AG833" i="33"/>
  <c r="AH833" i="33"/>
  <c r="AI833" i="33"/>
  <c r="AJ833" i="33"/>
  <c r="AK833" i="33"/>
  <c r="AL833" i="33"/>
  <c r="AM833" i="33"/>
  <c r="AN833" i="33"/>
  <c r="AO833" i="33"/>
  <c r="AP833" i="33"/>
  <c r="AQ833" i="33"/>
  <c r="AR833" i="33"/>
  <c r="AS833" i="33"/>
  <c r="AT833" i="33"/>
  <c r="AU833" i="33"/>
  <c r="AV833" i="33"/>
  <c r="AW833" i="33"/>
  <c r="AX833" i="33"/>
  <c r="AY833" i="33"/>
  <c r="AZ833" i="33"/>
  <c r="BA833" i="33"/>
  <c r="BB833" i="33"/>
  <c r="BC833" i="33"/>
  <c r="BD833" i="33"/>
  <c r="BE833" i="33"/>
  <c r="BF833" i="33"/>
  <c r="BG833" i="33"/>
  <c r="BH833" i="33"/>
  <c r="BI833" i="33"/>
  <c r="BJ833" i="33"/>
  <c r="BK833" i="33"/>
  <c r="BL833" i="33"/>
  <c r="BM833" i="33"/>
  <c r="BN833" i="33"/>
  <c r="BO833" i="33"/>
  <c r="BP833" i="33"/>
  <c r="BQ833" i="33"/>
  <c r="BR833" i="33"/>
  <c r="BS833" i="33"/>
  <c r="BT833" i="33"/>
  <c r="BU833" i="33"/>
  <c r="BV833" i="33"/>
  <c r="BW833" i="33"/>
  <c r="BX833" i="33"/>
  <c r="BY833" i="33"/>
  <c r="BZ833" i="33"/>
  <c r="CA833" i="33"/>
  <c r="CB833" i="33"/>
  <c r="CC833" i="33"/>
  <c r="CD833" i="33"/>
  <c r="CE833" i="33"/>
  <c r="CF833" i="33"/>
  <c r="CG833" i="33"/>
  <c r="CH833" i="33"/>
  <c r="CI833" i="33"/>
  <c r="A834" i="33"/>
  <c r="B834" i="33"/>
  <c r="C834" i="33"/>
  <c r="D834" i="33"/>
  <c r="E834" i="33"/>
  <c r="F834" i="33"/>
  <c r="G834" i="33"/>
  <c r="H834" i="33"/>
  <c r="I834" i="33"/>
  <c r="J834" i="33"/>
  <c r="K834" i="33"/>
  <c r="L834" i="33"/>
  <c r="M834" i="33"/>
  <c r="N834" i="33"/>
  <c r="O834" i="33"/>
  <c r="P834" i="33"/>
  <c r="Q834" i="33"/>
  <c r="R834" i="33"/>
  <c r="S834" i="33"/>
  <c r="T834" i="33"/>
  <c r="U834" i="33"/>
  <c r="V834" i="33"/>
  <c r="W834" i="33"/>
  <c r="X834" i="33"/>
  <c r="Y834" i="33"/>
  <c r="Z834" i="33"/>
  <c r="AA834" i="33"/>
  <c r="AB834" i="33"/>
  <c r="AC834" i="33"/>
  <c r="AD834" i="33"/>
  <c r="AE834" i="33"/>
  <c r="AF834" i="33"/>
  <c r="AG834" i="33"/>
  <c r="AH834" i="33"/>
  <c r="AI834" i="33"/>
  <c r="AJ834" i="33"/>
  <c r="AK834" i="33"/>
  <c r="AL834" i="33"/>
  <c r="AM834" i="33"/>
  <c r="AN834" i="33"/>
  <c r="AO834" i="33"/>
  <c r="AP834" i="33"/>
  <c r="AQ834" i="33"/>
  <c r="AR834" i="33"/>
  <c r="AS834" i="33"/>
  <c r="AT834" i="33"/>
  <c r="AU834" i="33"/>
  <c r="AV834" i="33"/>
  <c r="AW834" i="33"/>
  <c r="AX834" i="33"/>
  <c r="AY834" i="33"/>
  <c r="AZ834" i="33"/>
  <c r="BA834" i="33"/>
  <c r="BB834" i="33"/>
  <c r="BC834" i="33"/>
  <c r="BD834" i="33"/>
  <c r="BE834" i="33"/>
  <c r="BF834" i="33"/>
  <c r="BG834" i="33"/>
  <c r="BH834" i="33"/>
  <c r="BI834" i="33"/>
  <c r="BJ834" i="33"/>
  <c r="BK834" i="33"/>
  <c r="BL834" i="33"/>
  <c r="BM834" i="33"/>
  <c r="BN834" i="33"/>
  <c r="BO834" i="33"/>
  <c r="BP834" i="33"/>
  <c r="BQ834" i="33"/>
  <c r="BR834" i="33"/>
  <c r="BS834" i="33"/>
  <c r="BT834" i="33"/>
  <c r="BU834" i="33"/>
  <c r="BV834" i="33"/>
  <c r="BW834" i="33"/>
  <c r="BX834" i="33"/>
  <c r="BY834" i="33"/>
  <c r="BZ834" i="33"/>
  <c r="CA834" i="33"/>
  <c r="CB834" i="33"/>
  <c r="CC834" i="33"/>
  <c r="CD834" i="33"/>
  <c r="CE834" i="33"/>
  <c r="CF834" i="33"/>
  <c r="CG834" i="33"/>
  <c r="CH834" i="33"/>
  <c r="CI834" i="33"/>
  <c r="A835" i="33"/>
  <c r="B835" i="33"/>
  <c r="C835" i="33"/>
  <c r="D835" i="33"/>
  <c r="E835" i="33"/>
  <c r="F835" i="33"/>
  <c r="G835" i="33"/>
  <c r="H835" i="33"/>
  <c r="I835" i="33"/>
  <c r="J835" i="33"/>
  <c r="K835" i="33"/>
  <c r="L835" i="33"/>
  <c r="M835" i="33"/>
  <c r="N835" i="33"/>
  <c r="O835" i="33"/>
  <c r="P835" i="33"/>
  <c r="Q835" i="33"/>
  <c r="R835" i="33"/>
  <c r="S835" i="33"/>
  <c r="T835" i="33"/>
  <c r="U835" i="33"/>
  <c r="V835" i="33"/>
  <c r="W835" i="33"/>
  <c r="X835" i="33"/>
  <c r="Y835" i="33"/>
  <c r="Z835" i="33"/>
  <c r="AA835" i="33"/>
  <c r="AB835" i="33"/>
  <c r="AC835" i="33"/>
  <c r="AD835" i="33"/>
  <c r="AE835" i="33"/>
  <c r="AF835" i="33"/>
  <c r="AG835" i="33"/>
  <c r="AH835" i="33"/>
  <c r="AI835" i="33"/>
  <c r="AJ835" i="33"/>
  <c r="AK835" i="33"/>
  <c r="AL835" i="33"/>
  <c r="AM835" i="33"/>
  <c r="AN835" i="33"/>
  <c r="AO835" i="33"/>
  <c r="AP835" i="33"/>
  <c r="AQ835" i="33"/>
  <c r="AR835" i="33"/>
  <c r="AS835" i="33"/>
  <c r="AT835" i="33"/>
  <c r="AU835" i="33"/>
  <c r="AV835" i="33"/>
  <c r="AW835" i="33"/>
  <c r="AX835" i="33"/>
  <c r="AY835" i="33"/>
  <c r="AZ835" i="33"/>
  <c r="BA835" i="33"/>
  <c r="BB835" i="33"/>
  <c r="BC835" i="33"/>
  <c r="BD835" i="33"/>
  <c r="BE835" i="33"/>
  <c r="BF835" i="33"/>
  <c r="BG835" i="33"/>
  <c r="BH835" i="33"/>
  <c r="BI835" i="33"/>
  <c r="BJ835" i="33"/>
  <c r="BK835" i="33"/>
  <c r="BL835" i="33"/>
  <c r="BM835" i="33"/>
  <c r="BN835" i="33"/>
  <c r="BO835" i="33"/>
  <c r="BP835" i="33"/>
  <c r="BQ835" i="33"/>
  <c r="BR835" i="33"/>
  <c r="BS835" i="33"/>
  <c r="BT835" i="33"/>
  <c r="BU835" i="33"/>
  <c r="BV835" i="33"/>
  <c r="BW835" i="33"/>
  <c r="BX835" i="33"/>
  <c r="BY835" i="33"/>
  <c r="BZ835" i="33"/>
  <c r="CA835" i="33"/>
  <c r="CB835" i="33"/>
  <c r="CC835" i="33"/>
  <c r="CD835" i="33"/>
  <c r="CE835" i="33"/>
  <c r="CF835" i="33"/>
  <c r="CG835" i="33"/>
  <c r="CH835" i="33"/>
  <c r="CI835" i="33"/>
  <c r="A836" i="33"/>
  <c r="B836" i="33"/>
  <c r="C836" i="33"/>
  <c r="D836" i="33"/>
  <c r="E836" i="33"/>
  <c r="F836" i="33"/>
  <c r="G836" i="33"/>
  <c r="H836" i="33"/>
  <c r="I836" i="33"/>
  <c r="J836" i="33"/>
  <c r="K836" i="33"/>
  <c r="L836" i="33"/>
  <c r="M836" i="33"/>
  <c r="N836" i="33"/>
  <c r="O836" i="33"/>
  <c r="P836" i="33"/>
  <c r="Q836" i="33"/>
  <c r="R836" i="33"/>
  <c r="S836" i="33"/>
  <c r="T836" i="33"/>
  <c r="U836" i="33"/>
  <c r="V836" i="33"/>
  <c r="W836" i="33"/>
  <c r="X836" i="33"/>
  <c r="Y836" i="33"/>
  <c r="Z836" i="33"/>
  <c r="AA836" i="33"/>
  <c r="AB836" i="33"/>
  <c r="AC836" i="33"/>
  <c r="AD836" i="33"/>
  <c r="AE836" i="33"/>
  <c r="AF836" i="33"/>
  <c r="AG836" i="33"/>
  <c r="AH836" i="33"/>
  <c r="AI836" i="33"/>
  <c r="AJ836" i="33"/>
  <c r="AK836" i="33"/>
  <c r="AL836" i="33"/>
  <c r="AM836" i="33"/>
  <c r="AN836" i="33"/>
  <c r="AO836" i="33"/>
  <c r="AP836" i="33"/>
  <c r="AQ836" i="33"/>
  <c r="AR836" i="33"/>
  <c r="AS836" i="33"/>
  <c r="AT836" i="33"/>
  <c r="AU836" i="33"/>
  <c r="AV836" i="33"/>
  <c r="AW836" i="33"/>
  <c r="AX836" i="33"/>
  <c r="AY836" i="33"/>
  <c r="AZ836" i="33"/>
  <c r="BA836" i="33"/>
  <c r="BB836" i="33"/>
  <c r="BC836" i="33"/>
  <c r="BD836" i="33"/>
  <c r="BE836" i="33"/>
  <c r="BF836" i="33"/>
  <c r="BG836" i="33"/>
  <c r="BH836" i="33"/>
  <c r="BI836" i="33"/>
  <c r="BJ836" i="33"/>
  <c r="BK836" i="33"/>
  <c r="BL836" i="33"/>
  <c r="BM836" i="33"/>
  <c r="BN836" i="33"/>
  <c r="BO836" i="33"/>
  <c r="BP836" i="33"/>
  <c r="BQ836" i="33"/>
  <c r="BR836" i="33"/>
  <c r="BS836" i="33"/>
  <c r="BT836" i="33"/>
  <c r="BU836" i="33"/>
  <c r="BV836" i="33"/>
  <c r="BW836" i="33"/>
  <c r="BX836" i="33"/>
  <c r="BY836" i="33"/>
  <c r="BZ836" i="33"/>
  <c r="CA836" i="33"/>
  <c r="CB836" i="33"/>
  <c r="CC836" i="33"/>
  <c r="CD836" i="33"/>
  <c r="CE836" i="33"/>
  <c r="CF836" i="33"/>
  <c r="CG836" i="33"/>
  <c r="CH836" i="33"/>
  <c r="CI836" i="33"/>
  <c r="A837" i="33"/>
  <c r="B837" i="33"/>
  <c r="C837" i="33"/>
  <c r="D837" i="33"/>
  <c r="E837" i="33"/>
  <c r="F837" i="33"/>
  <c r="G837" i="33"/>
  <c r="H837" i="33"/>
  <c r="I837" i="33"/>
  <c r="J837" i="33"/>
  <c r="K837" i="33"/>
  <c r="L837" i="33"/>
  <c r="M837" i="33"/>
  <c r="N837" i="33"/>
  <c r="O837" i="33"/>
  <c r="P837" i="33"/>
  <c r="Q837" i="33"/>
  <c r="R837" i="33"/>
  <c r="S837" i="33"/>
  <c r="T837" i="33"/>
  <c r="U837" i="33"/>
  <c r="V837" i="33"/>
  <c r="W837" i="33"/>
  <c r="X837" i="33"/>
  <c r="Y837" i="33"/>
  <c r="Z837" i="33"/>
  <c r="AA837" i="33"/>
  <c r="AB837" i="33"/>
  <c r="AC837" i="33"/>
  <c r="AD837" i="33"/>
  <c r="AE837" i="33"/>
  <c r="AF837" i="33"/>
  <c r="AG837" i="33"/>
  <c r="AH837" i="33"/>
  <c r="AI837" i="33"/>
  <c r="AJ837" i="33"/>
  <c r="AK837" i="33"/>
  <c r="AL837" i="33"/>
  <c r="AM837" i="33"/>
  <c r="AN837" i="33"/>
  <c r="AO837" i="33"/>
  <c r="AP837" i="33"/>
  <c r="AQ837" i="33"/>
  <c r="AR837" i="33"/>
  <c r="AS837" i="33"/>
  <c r="AT837" i="33"/>
  <c r="AU837" i="33"/>
  <c r="AV837" i="33"/>
  <c r="AW837" i="33"/>
  <c r="AX837" i="33"/>
  <c r="AY837" i="33"/>
  <c r="AZ837" i="33"/>
  <c r="BA837" i="33"/>
  <c r="BB837" i="33"/>
  <c r="BC837" i="33"/>
  <c r="BD837" i="33"/>
  <c r="BE837" i="33"/>
  <c r="BF837" i="33"/>
  <c r="BG837" i="33"/>
  <c r="BH837" i="33"/>
  <c r="BI837" i="33"/>
  <c r="BJ837" i="33"/>
  <c r="BK837" i="33"/>
  <c r="BL837" i="33"/>
  <c r="BM837" i="33"/>
  <c r="BN837" i="33"/>
  <c r="BO837" i="33"/>
  <c r="BP837" i="33"/>
  <c r="BQ837" i="33"/>
  <c r="BR837" i="33"/>
  <c r="BS837" i="33"/>
  <c r="BT837" i="33"/>
  <c r="BU837" i="33"/>
  <c r="BV837" i="33"/>
  <c r="BW837" i="33"/>
  <c r="BX837" i="33"/>
  <c r="BY837" i="33"/>
  <c r="BZ837" i="33"/>
  <c r="CA837" i="33"/>
  <c r="CB837" i="33"/>
  <c r="CC837" i="33"/>
  <c r="CD837" i="33"/>
  <c r="CE837" i="33"/>
  <c r="CF837" i="33"/>
  <c r="CG837" i="33"/>
  <c r="CH837" i="33"/>
  <c r="CI837" i="33"/>
  <c r="A838" i="33"/>
  <c r="B838" i="33"/>
  <c r="C838" i="33"/>
  <c r="D838" i="33"/>
  <c r="E838" i="33"/>
  <c r="F838" i="33"/>
  <c r="G838" i="33"/>
  <c r="H838" i="33"/>
  <c r="I838" i="33"/>
  <c r="J838" i="33"/>
  <c r="K838" i="33"/>
  <c r="L838" i="33"/>
  <c r="M838" i="33"/>
  <c r="N838" i="33"/>
  <c r="O838" i="33"/>
  <c r="P838" i="33"/>
  <c r="Q838" i="33"/>
  <c r="R838" i="33"/>
  <c r="S838" i="33"/>
  <c r="T838" i="33"/>
  <c r="U838" i="33"/>
  <c r="V838" i="33"/>
  <c r="W838" i="33"/>
  <c r="X838" i="33"/>
  <c r="Y838" i="33"/>
  <c r="Z838" i="33"/>
  <c r="AA838" i="33"/>
  <c r="AB838" i="33"/>
  <c r="AC838" i="33"/>
  <c r="AD838" i="33"/>
  <c r="AE838" i="33"/>
  <c r="AF838" i="33"/>
  <c r="AG838" i="33"/>
  <c r="AH838" i="33"/>
  <c r="AI838" i="33"/>
  <c r="AJ838" i="33"/>
  <c r="AK838" i="33"/>
  <c r="AL838" i="33"/>
  <c r="AM838" i="33"/>
  <c r="AN838" i="33"/>
  <c r="AO838" i="33"/>
  <c r="AP838" i="33"/>
  <c r="AQ838" i="33"/>
  <c r="AR838" i="33"/>
  <c r="AS838" i="33"/>
  <c r="AT838" i="33"/>
  <c r="AU838" i="33"/>
  <c r="AV838" i="33"/>
  <c r="AW838" i="33"/>
  <c r="AX838" i="33"/>
  <c r="AY838" i="33"/>
  <c r="AZ838" i="33"/>
  <c r="BA838" i="33"/>
  <c r="BB838" i="33"/>
  <c r="BC838" i="33"/>
  <c r="BD838" i="33"/>
  <c r="BE838" i="33"/>
  <c r="BF838" i="33"/>
  <c r="BG838" i="33"/>
  <c r="BH838" i="33"/>
  <c r="BI838" i="33"/>
  <c r="BJ838" i="33"/>
  <c r="BK838" i="33"/>
  <c r="BL838" i="33"/>
  <c r="BM838" i="33"/>
  <c r="BN838" i="33"/>
  <c r="BO838" i="33"/>
  <c r="BP838" i="33"/>
  <c r="BQ838" i="33"/>
  <c r="BR838" i="33"/>
  <c r="BS838" i="33"/>
  <c r="BT838" i="33"/>
  <c r="BU838" i="33"/>
  <c r="BV838" i="33"/>
  <c r="BW838" i="33"/>
  <c r="BX838" i="33"/>
  <c r="BY838" i="33"/>
  <c r="BZ838" i="33"/>
  <c r="CA838" i="33"/>
  <c r="CB838" i="33"/>
  <c r="CC838" i="33"/>
  <c r="CD838" i="33"/>
  <c r="CE838" i="33"/>
  <c r="CF838" i="33"/>
  <c r="CG838" i="33"/>
  <c r="CH838" i="33"/>
  <c r="CI838" i="33"/>
  <c r="A839" i="33"/>
  <c r="B839" i="33"/>
  <c r="C839" i="33"/>
  <c r="D839" i="33"/>
  <c r="E839" i="33"/>
  <c r="F839" i="33"/>
  <c r="G839" i="33"/>
  <c r="H839" i="33"/>
  <c r="I839" i="33"/>
  <c r="J839" i="33"/>
  <c r="K839" i="33"/>
  <c r="L839" i="33"/>
  <c r="M839" i="33"/>
  <c r="N839" i="33"/>
  <c r="O839" i="33"/>
  <c r="P839" i="33"/>
  <c r="Q839" i="33"/>
  <c r="R839" i="33"/>
  <c r="S839" i="33"/>
  <c r="T839" i="33"/>
  <c r="U839" i="33"/>
  <c r="V839" i="33"/>
  <c r="W839" i="33"/>
  <c r="X839" i="33"/>
  <c r="Y839" i="33"/>
  <c r="Z839" i="33"/>
  <c r="AA839" i="33"/>
  <c r="AB839" i="33"/>
  <c r="AC839" i="33"/>
  <c r="AD839" i="33"/>
  <c r="AE839" i="33"/>
  <c r="AF839" i="33"/>
  <c r="AG839" i="33"/>
  <c r="AH839" i="33"/>
  <c r="AI839" i="33"/>
  <c r="AJ839" i="33"/>
  <c r="AK839" i="33"/>
  <c r="AL839" i="33"/>
  <c r="AM839" i="33"/>
  <c r="AN839" i="33"/>
  <c r="AO839" i="33"/>
  <c r="AP839" i="33"/>
  <c r="AQ839" i="33"/>
  <c r="AR839" i="33"/>
  <c r="AS839" i="33"/>
  <c r="AT839" i="33"/>
  <c r="AU839" i="33"/>
  <c r="AV839" i="33"/>
  <c r="AW839" i="33"/>
  <c r="AX839" i="33"/>
  <c r="AY839" i="33"/>
  <c r="AZ839" i="33"/>
  <c r="BA839" i="33"/>
  <c r="BB839" i="33"/>
  <c r="BC839" i="33"/>
  <c r="BD839" i="33"/>
  <c r="BE839" i="33"/>
  <c r="BF839" i="33"/>
  <c r="BG839" i="33"/>
  <c r="BH839" i="33"/>
  <c r="BI839" i="33"/>
  <c r="BJ839" i="33"/>
  <c r="BK839" i="33"/>
  <c r="BL839" i="33"/>
  <c r="BM839" i="33"/>
  <c r="BN839" i="33"/>
  <c r="BO839" i="33"/>
  <c r="BP839" i="33"/>
  <c r="BQ839" i="33"/>
  <c r="BR839" i="33"/>
  <c r="BS839" i="33"/>
  <c r="BT839" i="33"/>
  <c r="BU839" i="33"/>
  <c r="BV839" i="33"/>
  <c r="BW839" i="33"/>
  <c r="BX839" i="33"/>
  <c r="BY839" i="33"/>
  <c r="BZ839" i="33"/>
  <c r="CA839" i="33"/>
  <c r="CB839" i="33"/>
  <c r="CC839" i="33"/>
  <c r="CD839" i="33"/>
  <c r="CE839" i="33"/>
  <c r="CF839" i="33"/>
  <c r="CG839" i="33"/>
  <c r="CH839" i="33"/>
  <c r="CI839" i="33"/>
  <c r="A840" i="33"/>
  <c r="B840" i="33"/>
  <c r="C840" i="33"/>
  <c r="D840" i="33"/>
  <c r="E840" i="33"/>
  <c r="F840" i="33"/>
  <c r="G840" i="33"/>
  <c r="H840" i="33"/>
  <c r="I840" i="33"/>
  <c r="J840" i="33"/>
  <c r="K840" i="33"/>
  <c r="L840" i="33"/>
  <c r="M840" i="33"/>
  <c r="N840" i="33"/>
  <c r="O840" i="33"/>
  <c r="P840" i="33"/>
  <c r="Q840" i="33"/>
  <c r="R840" i="33"/>
  <c r="S840" i="33"/>
  <c r="T840" i="33"/>
  <c r="U840" i="33"/>
  <c r="V840" i="33"/>
  <c r="W840" i="33"/>
  <c r="X840" i="33"/>
  <c r="Y840" i="33"/>
  <c r="Z840" i="33"/>
  <c r="AA840" i="33"/>
  <c r="AB840" i="33"/>
  <c r="AC840" i="33"/>
  <c r="AD840" i="33"/>
  <c r="AE840" i="33"/>
  <c r="AF840" i="33"/>
  <c r="AG840" i="33"/>
  <c r="AH840" i="33"/>
  <c r="AI840" i="33"/>
  <c r="AJ840" i="33"/>
  <c r="AK840" i="33"/>
  <c r="AL840" i="33"/>
  <c r="AM840" i="33"/>
  <c r="AN840" i="33"/>
  <c r="AO840" i="33"/>
  <c r="AP840" i="33"/>
  <c r="AQ840" i="33"/>
  <c r="AR840" i="33"/>
  <c r="AS840" i="33"/>
  <c r="AT840" i="33"/>
  <c r="AU840" i="33"/>
  <c r="AV840" i="33"/>
  <c r="AW840" i="33"/>
  <c r="AX840" i="33"/>
  <c r="AY840" i="33"/>
  <c r="AZ840" i="33"/>
  <c r="BA840" i="33"/>
  <c r="BB840" i="33"/>
  <c r="BC840" i="33"/>
  <c r="BD840" i="33"/>
  <c r="BE840" i="33"/>
  <c r="BF840" i="33"/>
  <c r="BG840" i="33"/>
  <c r="BH840" i="33"/>
  <c r="BI840" i="33"/>
  <c r="BJ840" i="33"/>
  <c r="BK840" i="33"/>
  <c r="BL840" i="33"/>
  <c r="BM840" i="33"/>
  <c r="BN840" i="33"/>
  <c r="BO840" i="33"/>
  <c r="BP840" i="33"/>
  <c r="BQ840" i="33"/>
  <c r="BR840" i="33"/>
  <c r="BS840" i="33"/>
  <c r="BT840" i="33"/>
  <c r="BU840" i="33"/>
  <c r="BV840" i="33"/>
  <c r="BW840" i="33"/>
  <c r="BX840" i="33"/>
  <c r="BY840" i="33"/>
  <c r="BZ840" i="33"/>
  <c r="CA840" i="33"/>
  <c r="CB840" i="33"/>
  <c r="CC840" i="33"/>
  <c r="CD840" i="33"/>
  <c r="CE840" i="33"/>
  <c r="CF840" i="33"/>
  <c r="CG840" i="33"/>
  <c r="CH840" i="33"/>
  <c r="CI840" i="33"/>
  <c r="A841" i="33"/>
  <c r="B841" i="33"/>
  <c r="C841" i="33"/>
  <c r="D841" i="33"/>
  <c r="E841" i="33"/>
  <c r="F841" i="33"/>
  <c r="G841" i="33"/>
  <c r="H841" i="33"/>
  <c r="I841" i="33"/>
  <c r="J841" i="33"/>
  <c r="K841" i="33"/>
  <c r="L841" i="33"/>
  <c r="M841" i="33"/>
  <c r="N841" i="33"/>
  <c r="O841" i="33"/>
  <c r="P841" i="33"/>
  <c r="Q841" i="33"/>
  <c r="R841" i="33"/>
  <c r="S841" i="33"/>
  <c r="T841" i="33"/>
  <c r="U841" i="33"/>
  <c r="V841" i="33"/>
  <c r="W841" i="33"/>
  <c r="X841" i="33"/>
  <c r="Y841" i="33"/>
  <c r="Z841" i="33"/>
  <c r="AA841" i="33"/>
  <c r="AB841" i="33"/>
  <c r="AC841" i="33"/>
  <c r="AD841" i="33"/>
  <c r="AE841" i="33"/>
  <c r="AF841" i="33"/>
  <c r="AG841" i="33"/>
  <c r="AH841" i="33"/>
  <c r="AI841" i="33"/>
  <c r="AJ841" i="33"/>
  <c r="AK841" i="33"/>
  <c r="AL841" i="33"/>
  <c r="AM841" i="33"/>
  <c r="AN841" i="33"/>
  <c r="AO841" i="33"/>
  <c r="AP841" i="33"/>
  <c r="AQ841" i="33"/>
  <c r="AR841" i="33"/>
  <c r="AS841" i="33"/>
  <c r="AT841" i="33"/>
  <c r="AU841" i="33"/>
  <c r="AV841" i="33"/>
  <c r="AW841" i="33"/>
  <c r="AX841" i="33"/>
  <c r="AY841" i="33"/>
  <c r="AZ841" i="33"/>
  <c r="BA841" i="33"/>
  <c r="BB841" i="33"/>
  <c r="BC841" i="33"/>
  <c r="BD841" i="33"/>
  <c r="BE841" i="33"/>
  <c r="BF841" i="33"/>
  <c r="BG841" i="33"/>
  <c r="BH841" i="33"/>
  <c r="BI841" i="33"/>
  <c r="BJ841" i="33"/>
  <c r="BK841" i="33"/>
  <c r="BL841" i="33"/>
  <c r="BM841" i="33"/>
  <c r="BN841" i="33"/>
  <c r="BO841" i="33"/>
  <c r="BP841" i="33"/>
  <c r="BQ841" i="33"/>
  <c r="BR841" i="33"/>
  <c r="BS841" i="33"/>
  <c r="BT841" i="33"/>
  <c r="BU841" i="33"/>
  <c r="BV841" i="33"/>
  <c r="BW841" i="33"/>
  <c r="BX841" i="33"/>
  <c r="BY841" i="33"/>
  <c r="BZ841" i="33"/>
  <c r="CA841" i="33"/>
  <c r="CB841" i="33"/>
  <c r="CC841" i="33"/>
  <c r="CD841" i="33"/>
  <c r="CE841" i="33"/>
  <c r="CF841" i="33"/>
  <c r="CG841" i="33"/>
  <c r="CH841" i="33"/>
  <c r="CI841" i="33"/>
  <c r="A842" i="33"/>
  <c r="B842" i="33"/>
  <c r="C842" i="33"/>
  <c r="D842" i="33"/>
  <c r="E842" i="33"/>
  <c r="F842" i="33"/>
  <c r="G842" i="33"/>
  <c r="H842" i="33"/>
  <c r="I842" i="33"/>
  <c r="J842" i="33"/>
  <c r="K842" i="33"/>
  <c r="L842" i="33"/>
  <c r="M842" i="33"/>
  <c r="N842" i="33"/>
  <c r="O842" i="33"/>
  <c r="P842" i="33"/>
  <c r="Q842" i="33"/>
  <c r="R842" i="33"/>
  <c r="S842" i="33"/>
  <c r="T842" i="33"/>
  <c r="U842" i="33"/>
  <c r="V842" i="33"/>
  <c r="W842" i="33"/>
  <c r="X842" i="33"/>
  <c r="Y842" i="33"/>
  <c r="Z842" i="33"/>
  <c r="AA842" i="33"/>
  <c r="AB842" i="33"/>
  <c r="AC842" i="33"/>
  <c r="AD842" i="33"/>
  <c r="AE842" i="33"/>
  <c r="AF842" i="33"/>
  <c r="AG842" i="33"/>
  <c r="AH842" i="33"/>
  <c r="AI842" i="33"/>
  <c r="AJ842" i="33"/>
  <c r="AK842" i="33"/>
  <c r="AL842" i="33"/>
  <c r="AM842" i="33"/>
  <c r="AN842" i="33"/>
  <c r="AO842" i="33"/>
  <c r="AP842" i="33"/>
  <c r="AQ842" i="33"/>
  <c r="AR842" i="33"/>
  <c r="AS842" i="33"/>
  <c r="AT842" i="33"/>
  <c r="AU842" i="33"/>
  <c r="AV842" i="33"/>
  <c r="AW842" i="33"/>
  <c r="AX842" i="33"/>
  <c r="AY842" i="33"/>
  <c r="AZ842" i="33"/>
  <c r="BA842" i="33"/>
  <c r="BB842" i="33"/>
  <c r="BC842" i="33"/>
  <c r="BD842" i="33"/>
  <c r="BE842" i="33"/>
  <c r="BF842" i="33"/>
  <c r="BG842" i="33"/>
  <c r="BH842" i="33"/>
  <c r="BI842" i="33"/>
  <c r="BJ842" i="33"/>
  <c r="BK842" i="33"/>
  <c r="BL842" i="33"/>
  <c r="BM842" i="33"/>
  <c r="BN842" i="33"/>
  <c r="BO842" i="33"/>
  <c r="BP842" i="33"/>
  <c r="BQ842" i="33"/>
  <c r="BR842" i="33"/>
  <c r="BS842" i="33"/>
  <c r="BT842" i="33"/>
  <c r="BU842" i="33"/>
  <c r="BV842" i="33"/>
  <c r="BW842" i="33"/>
  <c r="BX842" i="33"/>
  <c r="BY842" i="33"/>
  <c r="BZ842" i="33"/>
  <c r="CA842" i="33"/>
  <c r="CB842" i="33"/>
  <c r="CC842" i="33"/>
  <c r="CD842" i="33"/>
  <c r="CE842" i="33"/>
  <c r="CF842" i="33"/>
  <c r="CG842" i="33"/>
  <c r="CH842" i="33"/>
  <c r="CI842" i="33"/>
  <c r="A843" i="33"/>
  <c r="B843" i="33"/>
  <c r="C843" i="33"/>
  <c r="D843" i="33"/>
  <c r="E843" i="33"/>
  <c r="F843" i="33"/>
  <c r="G843" i="33"/>
  <c r="H843" i="33"/>
  <c r="I843" i="33"/>
  <c r="J843" i="33"/>
  <c r="K843" i="33"/>
  <c r="L843" i="33"/>
  <c r="M843" i="33"/>
  <c r="N843" i="33"/>
  <c r="O843" i="33"/>
  <c r="P843" i="33"/>
  <c r="Q843" i="33"/>
  <c r="R843" i="33"/>
  <c r="S843" i="33"/>
  <c r="T843" i="33"/>
  <c r="U843" i="33"/>
  <c r="V843" i="33"/>
  <c r="W843" i="33"/>
  <c r="X843" i="33"/>
  <c r="Y843" i="33"/>
  <c r="Z843" i="33"/>
  <c r="AA843" i="33"/>
  <c r="AB843" i="33"/>
  <c r="AC843" i="33"/>
  <c r="AD843" i="33"/>
  <c r="AE843" i="33"/>
  <c r="AF843" i="33"/>
  <c r="AG843" i="33"/>
  <c r="AH843" i="33"/>
  <c r="AI843" i="33"/>
  <c r="AJ843" i="33"/>
  <c r="AK843" i="33"/>
  <c r="AL843" i="33"/>
  <c r="AM843" i="33"/>
  <c r="AN843" i="33"/>
  <c r="AO843" i="33"/>
  <c r="AP843" i="33"/>
  <c r="AQ843" i="33"/>
  <c r="AR843" i="33"/>
  <c r="AS843" i="33"/>
  <c r="AT843" i="33"/>
  <c r="AU843" i="33"/>
  <c r="AV843" i="33"/>
  <c r="AW843" i="33"/>
  <c r="AX843" i="33"/>
  <c r="AY843" i="33"/>
  <c r="AZ843" i="33"/>
  <c r="BA843" i="33"/>
  <c r="BB843" i="33"/>
  <c r="BC843" i="33"/>
  <c r="BD843" i="33"/>
  <c r="BE843" i="33"/>
  <c r="BF843" i="33"/>
  <c r="BG843" i="33"/>
  <c r="BH843" i="33"/>
  <c r="BI843" i="33"/>
  <c r="BJ843" i="33"/>
  <c r="BK843" i="33"/>
  <c r="BL843" i="33"/>
  <c r="BM843" i="33"/>
  <c r="BN843" i="33"/>
  <c r="BO843" i="33"/>
  <c r="BP843" i="33"/>
  <c r="BQ843" i="33"/>
  <c r="BR843" i="33"/>
  <c r="BS843" i="33"/>
  <c r="BT843" i="33"/>
  <c r="BU843" i="33"/>
  <c r="BV843" i="33"/>
  <c r="BW843" i="33"/>
  <c r="BX843" i="33"/>
  <c r="BY843" i="33"/>
  <c r="BZ843" i="33"/>
  <c r="CA843" i="33"/>
  <c r="CB843" i="33"/>
  <c r="CC843" i="33"/>
  <c r="CD843" i="33"/>
  <c r="CE843" i="33"/>
  <c r="CF843" i="33"/>
  <c r="CG843" i="33"/>
  <c r="CH843" i="33"/>
  <c r="CI843" i="33"/>
  <c r="A844" i="33"/>
  <c r="B844" i="33"/>
  <c r="C844" i="33"/>
  <c r="D844" i="33"/>
  <c r="E844" i="33"/>
  <c r="F844" i="33"/>
  <c r="G844" i="33"/>
  <c r="H844" i="33"/>
  <c r="I844" i="33"/>
  <c r="J844" i="33"/>
  <c r="K844" i="33"/>
  <c r="L844" i="33"/>
  <c r="M844" i="33"/>
  <c r="N844" i="33"/>
  <c r="O844" i="33"/>
  <c r="P844" i="33"/>
  <c r="Q844" i="33"/>
  <c r="R844" i="33"/>
  <c r="S844" i="33"/>
  <c r="T844" i="33"/>
  <c r="U844" i="33"/>
  <c r="V844" i="33"/>
  <c r="W844" i="33"/>
  <c r="X844" i="33"/>
  <c r="Y844" i="33"/>
  <c r="Z844" i="33"/>
  <c r="AA844" i="33"/>
  <c r="AB844" i="33"/>
  <c r="AC844" i="33"/>
  <c r="AD844" i="33"/>
  <c r="AE844" i="33"/>
  <c r="AF844" i="33"/>
  <c r="AG844" i="33"/>
  <c r="AH844" i="33"/>
  <c r="AI844" i="33"/>
  <c r="AJ844" i="33"/>
  <c r="AK844" i="33"/>
  <c r="AL844" i="33"/>
  <c r="AM844" i="33"/>
  <c r="AN844" i="33"/>
  <c r="AO844" i="33"/>
  <c r="AP844" i="33"/>
  <c r="AQ844" i="33"/>
  <c r="AR844" i="33"/>
  <c r="AS844" i="33"/>
  <c r="AT844" i="33"/>
  <c r="AU844" i="33"/>
  <c r="AV844" i="33"/>
  <c r="AW844" i="33"/>
  <c r="AX844" i="33"/>
  <c r="AY844" i="33"/>
  <c r="AZ844" i="33"/>
  <c r="BA844" i="33"/>
  <c r="BB844" i="33"/>
  <c r="BC844" i="33"/>
  <c r="BD844" i="33"/>
  <c r="BE844" i="33"/>
  <c r="BF844" i="33"/>
  <c r="BG844" i="33"/>
  <c r="BH844" i="33"/>
  <c r="BI844" i="33"/>
  <c r="BJ844" i="33"/>
  <c r="BK844" i="33"/>
  <c r="BL844" i="33"/>
  <c r="BM844" i="33"/>
  <c r="BN844" i="33"/>
  <c r="BO844" i="33"/>
  <c r="BP844" i="33"/>
  <c r="BQ844" i="33"/>
  <c r="BR844" i="33"/>
  <c r="BS844" i="33"/>
  <c r="BT844" i="33"/>
  <c r="BU844" i="33"/>
  <c r="BV844" i="33"/>
  <c r="BW844" i="33"/>
  <c r="BX844" i="33"/>
  <c r="BY844" i="33"/>
  <c r="BZ844" i="33"/>
  <c r="CA844" i="33"/>
  <c r="CB844" i="33"/>
  <c r="CC844" i="33"/>
  <c r="CD844" i="33"/>
  <c r="CE844" i="33"/>
  <c r="CF844" i="33"/>
  <c r="CG844" i="33"/>
  <c r="CH844" i="33"/>
  <c r="CI844" i="33"/>
  <c r="A845" i="33"/>
  <c r="B845" i="33"/>
  <c r="C845" i="33"/>
  <c r="D845" i="33"/>
  <c r="E845" i="33"/>
  <c r="F845" i="33"/>
  <c r="G845" i="33"/>
  <c r="H845" i="33"/>
  <c r="I845" i="33"/>
  <c r="J845" i="33"/>
  <c r="K845" i="33"/>
  <c r="L845" i="33"/>
  <c r="M845" i="33"/>
  <c r="N845" i="33"/>
  <c r="O845" i="33"/>
  <c r="P845" i="33"/>
  <c r="Q845" i="33"/>
  <c r="R845" i="33"/>
  <c r="S845" i="33"/>
  <c r="T845" i="33"/>
  <c r="U845" i="33"/>
  <c r="V845" i="33"/>
  <c r="W845" i="33"/>
  <c r="X845" i="33"/>
  <c r="Y845" i="33"/>
  <c r="Z845" i="33"/>
  <c r="AA845" i="33"/>
  <c r="AB845" i="33"/>
  <c r="AC845" i="33"/>
  <c r="AD845" i="33"/>
  <c r="AE845" i="33"/>
  <c r="AF845" i="33"/>
  <c r="AG845" i="33"/>
  <c r="AH845" i="33"/>
  <c r="AI845" i="33"/>
  <c r="AJ845" i="33"/>
  <c r="AK845" i="33"/>
  <c r="AL845" i="33"/>
  <c r="AM845" i="33"/>
  <c r="AN845" i="33"/>
  <c r="AO845" i="33"/>
  <c r="AP845" i="33"/>
  <c r="AQ845" i="33"/>
  <c r="AR845" i="33"/>
  <c r="AS845" i="33"/>
  <c r="AT845" i="33"/>
  <c r="AU845" i="33"/>
  <c r="AV845" i="33"/>
  <c r="AW845" i="33"/>
  <c r="AX845" i="33"/>
  <c r="AY845" i="33"/>
  <c r="AZ845" i="33"/>
  <c r="BA845" i="33"/>
  <c r="BB845" i="33"/>
  <c r="BC845" i="33"/>
  <c r="BD845" i="33"/>
  <c r="BE845" i="33"/>
  <c r="BF845" i="33"/>
  <c r="BG845" i="33"/>
  <c r="BH845" i="33"/>
  <c r="BI845" i="33"/>
  <c r="BJ845" i="33"/>
  <c r="BK845" i="33"/>
  <c r="BL845" i="33"/>
  <c r="BM845" i="33"/>
  <c r="BN845" i="33"/>
  <c r="BO845" i="33"/>
  <c r="BP845" i="33"/>
  <c r="BQ845" i="33"/>
  <c r="BR845" i="33"/>
  <c r="BS845" i="33"/>
  <c r="BT845" i="33"/>
  <c r="BU845" i="33"/>
  <c r="BV845" i="33"/>
  <c r="BW845" i="33"/>
  <c r="BX845" i="33"/>
  <c r="BY845" i="33"/>
  <c r="BZ845" i="33"/>
  <c r="CA845" i="33"/>
  <c r="CB845" i="33"/>
  <c r="CC845" i="33"/>
  <c r="CD845" i="33"/>
  <c r="CE845" i="33"/>
  <c r="CF845" i="33"/>
  <c r="CG845" i="33"/>
  <c r="CH845" i="33"/>
  <c r="CI845" i="33"/>
  <c r="A846" i="33"/>
  <c r="B846" i="33"/>
  <c r="C846" i="33"/>
  <c r="D846" i="33"/>
  <c r="E846" i="33"/>
  <c r="F846" i="33"/>
  <c r="G846" i="33"/>
  <c r="H846" i="33"/>
  <c r="I846" i="33"/>
  <c r="J846" i="33"/>
  <c r="K846" i="33"/>
  <c r="L846" i="33"/>
  <c r="M846" i="33"/>
  <c r="N846" i="33"/>
  <c r="O846" i="33"/>
  <c r="P846" i="33"/>
  <c r="Q846" i="33"/>
  <c r="R846" i="33"/>
  <c r="S846" i="33"/>
  <c r="T846" i="33"/>
  <c r="U846" i="33"/>
  <c r="V846" i="33"/>
  <c r="W846" i="33"/>
  <c r="X846" i="33"/>
  <c r="Y846" i="33"/>
  <c r="Z846" i="33"/>
  <c r="AA846" i="33"/>
  <c r="AB846" i="33"/>
  <c r="AC846" i="33"/>
  <c r="AD846" i="33"/>
  <c r="AE846" i="33"/>
  <c r="AF846" i="33"/>
  <c r="AG846" i="33"/>
  <c r="AH846" i="33"/>
  <c r="AI846" i="33"/>
  <c r="AJ846" i="33"/>
  <c r="AK846" i="33"/>
  <c r="AL846" i="33"/>
  <c r="AM846" i="33"/>
  <c r="AN846" i="33"/>
  <c r="AO846" i="33"/>
  <c r="AP846" i="33"/>
  <c r="AQ846" i="33"/>
  <c r="AR846" i="33"/>
  <c r="AS846" i="33"/>
  <c r="AT846" i="33"/>
  <c r="AU846" i="33"/>
  <c r="AV846" i="33"/>
  <c r="AW846" i="33"/>
  <c r="AX846" i="33"/>
  <c r="AY846" i="33"/>
  <c r="AZ846" i="33"/>
  <c r="BA846" i="33"/>
  <c r="BB846" i="33"/>
  <c r="BC846" i="33"/>
  <c r="BD846" i="33"/>
  <c r="BE846" i="33"/>
  <c r="BF846" i="33"/>
  <c r="BG846" i="33"/>
  <c r="BH846" i="33"/>
  <c r="BI846" i="33"/>
  <c r="BJ846" i="33"/>
  <c r="BK846" i="33"/>
  <c r="BL846" i="33"/>
  <c r="BM846" i="33"/>
  <c r="BN846" i="33"/>
  <c r="BO846" i="33"/>
  <c r="BP846" i="33"/>
  <c r="BQ846" i="33"/>
  <c r="BR846" i="33"/>
  <c r="BS846" i="33"/>
  <c r="BT846" i="33"/>
  <c r="BU846" i="33"/>
  <c r="BV846" i="33"/>
  <c r="BW846" i="33"/>
  <c r="BX846" i="33"/>
  <c r="BY846" i="33"/>
  <c r="BZ846" i="33"/>
  <c r="CA846" i="33"/>
  <c r="CB846" i="33"/>
  <c r="CC846" i="33"/>
  <c r="CD846" i="33"/>
  <c r="CE846" i="33"/>
  <c r="CF846" i="33"/>
  <c r="CG846" i="33"/>
  <c r="CH846" i="33"/>
  <c r="CI846" i="33"/>
  <c r="A847" i="33"/>
  <c r="B847" i="33"/>
  <c r="C847" i="33"/>
  <c r="D847" i="33"/>
  <c r="E847" i="33"/>
  <c r="F847" i="33"/>
  <c r="G847" i="33"/>
  <c r="H847" i="33"/>
  <c r="I847" i="33"/>
  <c r="J847" i="33"/>
  <c r="K847" i="33"/>
  <c r="L847" i="33"/>
  <c r="M847" i="33"/>
  <c r="N847" i="33"/>
  <c r="O847" i="33"/>
  <c r="P847" i="33"/>
  <c r="Q847" i="33"/>
  <c r="R847" i="33"/>
  <c r="S847" i="33"/>
  <c r="T847" i="33"/>
  <c r="U847" i="33"/>
  <c r="V847" i="33"/>
  <c r="W847" i="33"/>
  <c r="X847" i="33"/>
  <c r="Y847" i="33"/>
  <c r="Z847" i="33"/>
  <c r="AA847" i="33"/>
  <c r="AB847" i="33"/>
  <c r="AC847" i="33"/>
  <c r="AD847" i="33"/>
  <c r="AE847" i="33"/>
  <c r="AF847" i="33"/>
  <c r="AG847" i="33"/>
  <c r="AH847" i="33"/>
  <c r="AI847" i="33"/>
  <c r="AJ847" i="33"/>
  <c r="AK847" i="33"/>
  <c r="AL847" i="33"/>
  <c r="AM847" i="33"/>
  <c r="AN847" i="33"/>
  <c r="AO847" i="33"/>
  <c r="AP847" i="33"/>
  <c r="AQ847" i="33"/>
  <c r="AR847" i="33"/>
  <c r="AS847" i="33"/>
  <c r="AT847" i="33"/>
  <c r="AU847" i="33"/>
  <c r="AV847" i="33"/>
  <c r="AW847" i="33"/>
  <c r="AX847" i="33"/>
  <c r="AY847" i="33"/>
  <c r="AZ847" i="33"/>
  <c r="BA847" i="33"/>
  <c r="BB847" i="33"/>
  <c r="BC847" i="33"/>
  <c r="BD847" i="33"/>
  <c r="BE847" i="33"/>
  <c r="BF847" i="33"/>
  <c r="BG847" i="33"/>
  <c r="BH847" i="33"/>
  <c r="BI847" i="33"/>
  <c r="BJ847" i="33"/>
  <c r="BK847" i="33"/>
  <c r="BL847" i="33"/>
  <c r="BM847" i="33"/>
  <c r="BN847" i="33"/>
  <c r="BO847" i="33"/>
  <c r="BP847" i="33"/>
  <c r="BQ847" i="33"/>
  <c r="BR847" i="33"/>
  <c r="BS847" i="33"/>
  <c r="BT847" i="33"/>
  <c r="BU847" i="33"/>
  <c r="BV847" i="33"/>
  <c r="BW847" i="33"/>
  <c r="BX847" i="33"/>
  <c r="BY847" i="33"/>
  <c r="BZ847" i="33"/>
  <c r="CA847" i="33"/>
  <c r="CB847" i="33"/>
  <c r="CC847" i="33"/>
  <c r="CD847" i="33"/>
  <c r="CE847" i="33"/>
  <c r="CF847" i="33"/>
  <c r="CG847" i="33"/>
  <c r="CH847" i="33"/>
  <c r="CI847" i="33"/>
  <c r="A848" i="33"/>
  <c r="B848" i="33"/>
  <c r="C848" i="33"/>
  <c r="D848" i="33"/>
  <c r="E848" i="33"/>
  <c r="F848" i="33"/>
  <c r="G848" i="33"/>
  <c r="H848" i="33"/>
  <c r="I848" i="33"/>
  <c r="J848" i="33"/>
  <c r="K848" i="33"/>
  <c r="L848" i="33"/>
  <c r="M848" i="33"/>
  <c r="N848" i="33"/>
  <c r="O848" i="33"/>
  <c r="P848" i="33"/>
  <c r="Q848" i="33"/>
  <c r="R848" i="33"/>
  <c r="S848" i="33"/>
  <c r="T848" i="33"/>
  <c r="U848" i="33"/>
  <c r="V848" i="33"/>
  <c r="W848" i="33"/>
  <c r="X848" i="33"/>
  <c r="Y848" i="33"/>
  <c r="Z848" i="33"/>
  <c r="AA848" i="33"/>
  <c r="AB848" i="33"/>
  <c r="AC848" i="33"/>
  <c r="AD848" i="33"/>
  <c r="AE848" i="33"/>
  <c r="AF848" i="33"/>
  <c r="AG848" i="33"/>
  <c r="AH848" i="33"/>
  <c r="AI848" i="33"/>
  <c r="AJ848" i="33"/>
  <c r="AK848" i="33"/>
  <c r="AL848" i="33"/>
  <c r="AM848" i="33"/>
  <c r="AN848" i="33"/>
  <c r="AO848" i="33"/>
  <c r="AP848" i="33"/>
  <c r="AQ848" i="33"/>
  <c r="AR848" i="33"/>
  <c r="AS848" i="33"/>
  <c r="AT848" i="33"/>
  <c r="AU848" i="33"/>
  <c r="AV848" i="33"/>
  <c r="AW848" i="33"/>
  <c r="AX848" i="33"/>
  <c r="AY848" i="33"/>
  <c r="AZ848" i="33"/>
  <c r="BA848" i="33"/>
  <c r="BB848" i="33"/>
  <c r="BC848" i="33"/>
  <c r="BD848" i="33"/>
  <c r="BE848" i="33"/>
  <c r="BF848" i="33"/>
  <c r="BG848" i="33"/>
  <c r="BH848" i="33"/>
  <c r="BI848" i="33"/>
  <c r="BJ848" i="33"/>
  <c r="BK848" i="33"/>
  <c r="BL848" i="33"/>
  <c r="BM848" i="33"/>
  <c r="BN848" i="33"/>
  <c r="BO848" i="33"/>
  <c r="BP848" i="33"/>
  <c r="BQ848" i="33"/>
  <c r="BR848" i="33"/>
  <c r="BS848" i="33"/>
  <c r="BT848" i="33"/>
  <c r="BU848" i="33"/>
  <c r="BV848" i="33"/>
  <c r="BW848" i="33"/>
  <c r="BX848" i="33"/>
  <c r="BY848" i="33"/>
  <c r="BZ848" i="33"/>
  <c r="CA848" i="33"/>
  <c r="CB848" i="33"/>
  <c r="CC848" i="33"/>
  <c r="CD848" i="33"/>
  <c r="CE848" i="33"/>
  <c r="CF848" i="33"/>
  <c r="CG848" i="33"/>
  <c r="CH848" i="33"/>
  <c r="CI848" i="33"/>
  <c r="A849" i="33"/>
  <c r="B849" i="33"/>
  <c r="C849" i="33"/>
  <c r="D849" i="33"/>
  <c r="E849" i="33"/>
  <c r="F849" i="33"/>
  <c r="G849" i="33"/>
  <c r="H849" i="33"/>
  <c r="I849" i="33"/>
  <c r="J849" i="33"/>
  <c r="K849" i="33"/>
  <c r="L849" i="33"/>
  <c r="M849" i="33"/>
  <c r="N849" i="33"/>
  <c r="O849" i="33"/>
  <c r="P849" i="33"/>
  <c r="Q849" i="33"/>
  <c r="R849" i="33"/>
  <c r="S849" i="33"/>
  <c r="T849" i="33"/>
  <c r="U849" i="33"/>
  <c r="V849" i="33"/>
  <c r="W849" i="33"/>
  <c r="X849" i="33"/>
  <c r="Y849" i="33"/>
  <c r="Z849" i="33"/>
  <c r="AA849" i="33"/>
  <c r="AB849" i="33"/>
  <c r="AC849" i="33"/>
  <c r="AD849" i="33"/>
  <c r="AE849" i="33"/>
  <c r="AF849" i="33"/>
  <c r="AG849" i="33"/>
  <c r="AH849" i="33"/>
  <c r="AI849" i="33"/>
  <c r="AJ849" i="33"/>
  <c r="AK849" i="33"/>
  <c r="AL849" i="33"/>
  <c r="AM849" i="33"/>
  <c r="AN849" i="33"/>
  <c r="AO849" i="33"/>
  <c r="AP849" i="33"/>
  <c r="AQ849" i="33"/>
  <c r="AR849" i="33"/>
  <c r="AS849" i="33"/>
  <c r="AT849" i="33"/>
  <c r="AU849" i="33"/>
  <c r="AV849" i="33"/>
  <c r="AW849" i="33"/>
  <c r="AX849" i="33"/>
  <c r="AY849" i="33"/>
  <c r="AZ849" i="33"/>
  <c r="BA849" i="33"/>
  <c r="BB849" i="33"/>
  <c r="BC849" i="33"/>
  <c r="BD849" i="33"/>
  <c r="BE849" i="33"/>
  <c r="BF849" i="33"/>
  <c r="BG849" i="33"/>
  <c r="BH849" i="33"/>
  <c r="BI849" i="33"/>
  <c r="BJ849" i="33"/>
  <c r="BK849" i="33"/>
  <c r="BL849" i="33"/>
  <c r="BM849" i="33"/>
  <c r="BN849" i="33"/>
  <c r="BO849" i="33"/>
  <c r="BP849" i="33"/>
  <c r="BQ849" i="33"/>
  <c r="BR849" i="33"/>
  <c r="BS849" i="33"/>
  <c r="BT849" i="33"/>
  <c r="BU849" i="33"/>
  <c r="BV849" i="33"/>
  <c r="BW849" i="33"/>
  <c r="BX849" i="33"/>
  <c r="BY849" i="33"/>
  <c r="BZ849" i="33"/>
  <c r="CA849" i="33"/>
  <c r="CB849" i="33"/>
  <c r="CC849" i="33"/>
  <c r="CD849" i="33"/>
  <c r="CE849" i="33"/>
  <c r="CF849" i="33"/>
  <c r="CG849" i="33"/>
  <c r="CH849" i="33"/>
  <c r="CI849" i="33"/>
  <c r="A850" i="33"/>
  <c r="B850" i="33"/>
  <c r="C850" i="33"/>
  <c r="D850" i="33"/>
  <c r="E850" i="33"/>
  <c r="F850" i="33"/>
  <c r="G850" i="33"/>
  <c r="H850" i="33"/>
  <c r="I850" i="33"/>
  <c r="J850" i="33"/>
  <c r="K850" i="33"/>
  <c r="L850" i="33"/>
  <c r="M850" i="33"/>
  <c r="N850" i="33"/>
  <c r="O850" i="33"/>
  <c r="P850" i="33"/>
  <c r="Q850" i="33"/>
  <c r="R850" i="33"/>
  <c r="S850" i="33"/>
  <c r="T850" i="33"/>
  <c r="U850" i="33"/>
  <c r="V850" i="33"/>
  <c r="W850" i="33"/>
  <c r="X850" i="33"/>
  <c r="Y850" i="33"/>
  <c r="Z850" i="33"/>
  <c r="AA850" i="33"/>
  <c r="AB850" i="33"/>
  <c r="AC850" i="33"/>
  <c r="AD850" i="33"/>
  <c r="AE850" i="33"/>
  <c r="AF850" i="33"/>
  <c r="AG850" i="33"/>
  <c r="AH850" i="33"/>
  <c r="AI850" i="33"/>
  <c r="AJ850" i="33"/>
  <c r="AK850" i="33"/>
  <c r="AL850" i="33"/>
  <c r="AM850" i="33"/>
  <c r="AN850" i="33"/>
  <c r="AO850" i="33"/>
  <c r="AP850" i="33"/>
  <c r="AQ850" i="33"/>
  <c r="AR850" i="33"/>
  <c r="AS850" i="33"/>
  <c r="AT850" i="33"/>
  <c r="AU850" i="33"/>
  <c r="AV850" i="33"/>
  <c r="AW850" i="33"/>
  <c r="AX850" i="33"/>
  <c r="AY850" i="33"/>
  <c r="AZ850" i="33"/>
  <c r="BA850" i="33"/>
  <c r="BB850" i="33"/>
  <c r="BC850" i="33"/>
  <c r="BD850" i="33"/>
  <c r="BE850" i="33"/>
  <c r="BF850" i="33"/>
  <c r="BG850" i="33"/>
  <c r="BH850" i="33"/>
  <c r="BI850" i="33"/>
  <c r="BJ850" i="33"/>
  <c r="BK850" i="33"/>
  <c r="BL850" i="33"/>
  <c r="BM850" i="33"/>
  <c r="BN850" i="33"/>
  <c r="BO850" i="33"/>
  <c r="BP850" i="33"/>
  <c r="BQ850" i="33"/>
  <c r="BR850" i="33"/>
  <c r="BS850" i="33"/>
  <c r="BT850" i="33"/>
  <c r="BU850" i="33"/>
  <c r="BV850" i="33"/>
  <c r="BW850" i="33"/>
  <c r="BX850" i="33"/>
  <c r="BY850" i="33"/>
  <c r="BZ850" i="33"/>
  <c r="CA850" i="33"/>
  <c r="CB850" i="33"/>
  <c r="CC850" i="33"/>
  <c r="CD850" i="33"/>
  <c r="CE850" i="33"/>
  <c r="CF850" i="33"/>
  <c r="CG850" i="33"/>
  <c r="CH850" i="33"/>
  <c r="CI850" i="33"/>
  <c r="A851" i="33"/>
  <c r="B851" i="33"/>
  <c r="C851" i="33"/>
  <c r="D851" i="33"/>
  <c r="E851" i="33"/>
  <c r="F851" i="33"/>
  <c r="G851" i="33"/>
  <c r="H851" i="33"/>
  <c r="I851" i="33"/>
  <c r="J851" i="33"/>
  <c r="K851" i="33"/>
  <c r="L851" i="33"/>
  <c r="M851" i="33"/>
  <c r="N851" i="33"/>
  <c r="O851" i="33"/>
  <c r="P851" i="33"/>
  <c r="Q851" i="33"/>
  <c r="R851" i="33"/>
  <c r="S851" i="33"/>
  <c r="T851" i="33"/>
  <c r="U851" i="33"/>
  <c r="V851" i="33"/>
  <c r="W851" i="33"/>
  <c r="X851" i="33"/>
  <c r="Y851" i="33"/>
  <c r="Z851" i="33"/>
  <c r="AA851" i="33"/>
  <c r="AB851" i="33"/>
  <c r="AC851" i="33"/>
  <c r="AD851" i="33"/>
  <c r="AE851" i="33"/>
  <c r="AF851" i="33"/>
  <c r="AG851" i="33"/>
  <c r="AH851" i="33"/>
  <c r="AI851" i="33"/>
  <c r="AJ851" i="33"/>
  <c r="AK851" i="33"/>
  <c r="AL851" i="33"/>
  <c r="AM851" i="33"/>
  <c r="AN851" i="33"/>
  <c r="AO851" i="33"/>
  <c r="AP851" i="33"/>
  <c r="AQ851" i="33"/>
  <c r="AR851" i="33"/>
  <c r="AS851" i="33"/>
  <c r="AT851" i="33"/>
  <c r="AU851" i="33"/>
  <c r="AV851" i="33"/>
  <c r="AW851" i="33"/>
  <c r="AX851" i="33"/>
  <c r="AY851" i="33"/>
  <c r="AZ851" i="33"/>
  <c r="BA851" i="33"/>
  <c r="BB851" i="33"/>
  <c r="BC851" i="33"/>
  <c r="BD851" i="33"/>
  <c r="BE851" i="33"/>
  <c r="BF851" i="33"/>
  <c r="BG851" i="33"/>
  <c r="BH851" i="33"/>
  <c r="BI851" i="33"/>
  <c r="BJ851" i="33"/>
  <c r="BK851" i="33"/>
  <c r="BL851" i="33"/>
  <c r="BM851" i="33"/>
  <c r="BN851" i="33"/>
  <c r="BO851" i="33"/>
  <c r="BP851" i="33"/>
  <c r="BQ851" i="33"/>
  <c r="BR851" i="33"/>
  <c r="BS851" i="33"/>
  <c r="BT851" i="33"/>
  <c r="BU851" i="33"/>
  <c r="BV851" i="33"/>
  <c r="BW851" i="33"/>
  <c r="BX851" i="33"/>
  <c r="BY851" i="33"/>
  <c r="BZ851" i="33"/>
  <c r="CA851" i="33"/>
  <c r="CB851" i="33"/>
  <c r="CC851" i="33"/>
  <c r="CD851" i="33"/>
  <c r="CE851" i="33"/>
  <c r="CF851" i="33"/>
  <c r="CG851" i="33"/>
  <c r="CH851" i="33"/>
  <c r="CI851" i="33"/>
  <c r="A852" i="33"/>
  <c r="B852" i="33"/>
  <c r="C852" i="33"/>
  <c r="D852" i="33"/>
  <c r="E852" i="33"/>
  <c r="F852" i="33"/>
  <c r="G852" i="33"/>
  <c r="H852" i="33"/>
  <c r="I852" i="33"/>
  <c r="J852" i="33"/>
  <c r="K852" i="33"/>
  <c r="L852" i="33"/>
  <c r="M852" i="33"/>
  <c r="N852" i="33"/>
  <c r="O852" i="33"/>
  <c r="P852" i="33"/>
  <c r="Q852" i="33"/>
  <c r="R852" i="33"/>
  <c r="S852" i="33"/>
  <c r="T852" i="33"/>
  <c r="U852" i="33"/>
  <c r="V852" i="33"/>
  <c r="W852" i="33"/>
  <c r="X852" i="33"/>
  <c r="Y852" i="33"/>
  <c r="Z852" i="33"/>
  <c r="AA852" i="33"/>
  <c r="AB852" i="33"/>
  <c r="AC852" i="33"/>
  <c r="AD852" i="33"/>
  <c r="AE852" i="33"/>
  <c r="AF852" i="33"/>
  <c r="AG852" i="33"/>
  <c r="AH852" i="33"/>
  <c r="AI852" i="33"/>
  <c r="AJ852" i="33"/>
  <c r="AK852" i="33"/>
  <c r="AL852" i="33"/>
  <c r="AM852" i="33"/>
  <c r="AN852" i="33"/>
  <c r="AO852" i="33"/>
  <c r="AP852" i="33"/>
  <c r="AQ852" i="33"/>
  <c r="AR852" i="33"/>
  <c r="AS852" i="33"/>
  <c r="AT852" i="33"/>
  <c r="AU852" i="33"/>
  <c r="AV852" i="33"/>
  <c r="AW852" i="33"/>
  <c r="AX852" i="33"/>
  <c r="AY852" i="33"/>
  <c r="AZ852" i="33"/>
  <c r="BA852" i="33"/>
  <c r="BB852" i="33"/>
  <c r="BC852" i="33"/>
  <c r="BD852" i="33"/>
  <c r="BE852" i="33"/>
  <c r="BF852" i="33"/>
  <c r="BG852" i="33"/>
  <c r="BH852" i="33"/>
  <c r="BI852" i="33"/>
  <c r="BJ852" i="33"/>
  <c r="BK852" i="33"/>
  <c r="BL852" i="33"/>
  <c r="BM852" i="33"/>
  <c r="BN852" i="33"/>
  <c r="BO852" i="33"/>
  <c r="BP852" i="33"/>
  <c r="BQ852" i="33"/>
  <c r="BR852" i="33"/>
  <c r="BS852" i="33"/>
  <c r="BT852" i="33"/>
  <c r="BU852" i="33"/>
  <c r="BV852" i="33"/>
  <c r="BW852" i="33"/>
  <c r="BX852" i="33"/>
  <c r="BY852" i="33"/>
  <c r="BZ852" i="33"/>
  <c r="CA852" i="33"/>
  <c r="CB852" i="33"/>
  <c r="CC852" i="33"/>
  <c r="CD852" i="33"/>
  <c r="CE852" i="33"/>
  <c r="CF852" i="33"/>
  <c r="CG852" i="33"/>
  <c r="CH852" i="33"/>
  <c r="CI852" i="33"/>
  <c r="A853" i="33"/>
  <c r="B853" i="33"/>
  <c r="C853" i="33"/>
  <c r="D853" i="33"/>
  <c r="E853" i="33"/>
  <c r="F853" i="33"/>
  <c r="G853" i="33"/>
  <c r="H853" i="33"/>
  <c r="I853" i="33"/>
  <c r="J853" i="33"/>
  <c r="K853" i="33"/>
  <c r="L853" i="33"/>
  <c r="M853" i="33"/>
  <c r="N853" i="33"/>
  <c r="O853" i="33"/>
  <c r="P853" i="33"/>
  <c r="Q853" i="33"/>
  <c r="R853" i="33"/>
  <c r="S853" i="33"/>
  <c r="T853" i="33"/>
  <c r="U853" i="33"/>
  <c r="V853" i="33"/>
  <c r="W853" i="33"/>
  <c r="X853" i="33"/>
  <c r="Y853" i="33"/>
  <c r="Z853" i="33"/>
  <c r="AA853" i="33"/>
  <c r="AB853" i="33"/>
  <c r="AC853" i="33"/>
  <c r="AD853" i="33"/>
  <c r="AE853" i="33"/>
  <c r="AF853" i="33"/>
  <c r="AG853" i="33"/>
  <c r="AH853" i="33"/>
  <c r="AI853" i="33"/>
  <c r="AJ853" i="33"/>
  <c r="AK853" i="33"/>
  <c r="AL853" i="33"/>
  <c r="AM853" i="33"/>
  <c r="AN853" i="33"/>
  <c r="AO853" i="33"/>
  <c r="AP853" i="33"/>
  <c r="AQ853" i="33"/>
  <c r="AR853" i="33"/>
  <c r="AS853" i="33"/>
  <c r="AT853" i="33"/>
  <c r="AU853" i="33"/>
  <c r="AV853" i="33"/>
  <c r="AW853" i="33"/>
  <c r="AX853" i="33"/>
  <c r="AY853" i="33"/>
  <c r="AZ853" i="33"/>
  <c r="BA853" i="33"/>
  <c r="BB853" i="33"/>
  <c r="BC853" i="33"/>
  <c r="BD853" i="33"/>
  <c r="BE853" i="33"/>
  <c r="BF853" i="33"/>
  <c r="BG853" i="33"/>
  <c r="BH853" i="33"/>
  <c r="BI853" i="33"/>
  <c r="BJ853" i="33"/>
  <c r="BK853" i="33"/>
  <c r="BL853" i="33"/>
  <c r="BM853" i="33"/>
  <c r="BN853" i="33"/>
  <c r="BO853" i="33"/>
  <c r="BP853" i="33"/>
  <c r="BQ853" i="33"/>
  <c r="BR853" i="33"/>
  <c r="BS853" i="33"/>
  <c r="BT853" i="33"/>
  <c r="BU853" i="33"/>
  <c r="BV853" i="33"/>
  <c r="BW853" i="33"/>
  <c r="BX853" i="33"/>
  <c r="BY853" i="33"/>
  <c r="BZ853" i="33"/>
  <c r="CA853" i="33"/>
  <c r="CB853" i="33"/>
  <c r="CC853" i="33"/>
  <c r="CD853" i="33"/>
  <c r="CE853" i="33"/>
  <c r="CF853" i="33"/>
  <c r="CG853" i="33"/>
  <c r="CH853" i="33"/>
  <c r="CI853" i="33"/>
  <c r="A854" i="33"/>
  <c r="B854" i="33"/>
  <c r="C854" i="33"/>
  <c r="D854" i="33"/>
  <c r="E854" i="33"/>
  <c r="F854" i="33"/>
  <c r="G854" i="33"/>
  <c r="H854" i="33"/>
  <c r="I854" i="33"/>
  <c r="J854" i="33"/>
  <c r="K854" i="33"/>
  <c r="L854" i="33"/>
  <c r="M854" i="33"/>
  <c r="N854" i="33"/>
  <c r="O854" i="33"/>
  <c r="P854" i="33"/>
  <c r="Q854" i="33"/>
  <c r="R854" i="33"/>
  <c r="S854" i="33"/>
  <c r="T854" i="33"/>
  <c r="U854" i="33"/>
  <c r="V854" i="33"/>
  <c r="W854" i="33"/>
  <c r="X854" i="33"/>
  <c r="Y854" i="33"/>
  <c r="Z854" i="33"/>
  <c r="AA854" i="33"/>
  <c r="AB854" i="33"/>
  <c r="AC854" i="33"/>
  <c r="AD854" i="33"/>
  <c r="AE854" i="33"/>
  <c r="AF854" i="33"/>
  <c r="AG854" i="33"/>
  <c r="AH854" i="33"/>
  <c r="AI854" i="33"/>
  <c r="AJ854" i="33"/>
  <c r="AK854" i="33"/>
  <c r="AL854" i="33"/>
  <c r="AM854" i="33"/>
  <c r="AN854" i="33"/>
  <c r="AO854" i="33"/>
  <c r="AP854" i="33"/>
  <c r="AQ854" i="33"/>
  <c r="AR854" i="33"/>
  <c r="AS854" i="33"/>
  <c r="AT854" i="33"/>
  <c r="AU854" i="33"/>
  <c r="AV854" i="33"/>
  <c r="AW854" i="33"/>
  <c r="AX854" i="33"/>
  <c r="AY854" i="33"/>
  <c r="AZ854" i="33"/>
  <c r="BA854" i="33"/>
  <c r="BB854" i="33"/>
  <c r="BC854" i="33"/>
  <c r="BD854" i="33"/>
  <c r="BE854" i="33"/>
  <c r="BF854" i="33"/>
  <c r="BG854" i="33"/>
  <c r="BH854" i="33"/>
  <c r="BI854" i="33"/>
  <c r="BJ854" i="33"/>
  <c r="BK854" i="33"/>
  <c r="BL854" i="33"/>
  <c r="BM854" i="33"/>
  <c r="BN854" i="33"/>
  <c r="BO854" i="33"/>
  <c r="BP854" i="33"/>
  <c r="BQ854" i="33"/>
  <c r="BR854" i="33"/>
  <c r="BS854" i="33"/>
  <c r="BT854" i="33"/>
  <c r="BU854" i="33"/>
  <c r="BV854" i="33"/>
  <c r="BW854" i="33"/>
  <c r="BX854" i="33"/>
  <c r="BY854" i="33"/>
  <c r="BZ854" i="33"/>
  <c r="CA854" i="33"/>
  <c r="CB854" i="33"/>
  <c r="CC854" i="33"/>
  <c r="CD854" i="33"/>
  <c r="CE854" i="33"/>
  <c r="CF854" i="33"/>
  <c r="CG854" i="33"/>
  <c r="CH854" i="33"/>
  <c r="CI854" i="33"/>
  <c r="A855" i="33"/>
  <c r="B855" i="33"/>
  <c r="C855" i="33"/>
  <c r="D855" i="33"/>
  <c r="E855" i="33"/>
  <c r="F855" i="33"/>
  <c r="G855" i="33"/>
  <c r="H855" i="33"/>
  <c r="I855" i="33"/>
  <c r="J855" i="33"/>
  <c r="K855" i="33"/>
  <c r="L855" i="33"/>
  <c r="M855" i="33"/>
  <c r="N855" i="33"/>
  <c r="O855" i="33"/>
  <c r="P855" i="33"/>
  <c r="Q855" i="33"/>
  <c r="R855" i="33"/>
  <c r="S855" i="33"/>
  <c r="T855" i="33"/>
  <c r="U855" i="33"/>
  <c r="V855" i="33"/>
  <c r="W855" i="33"/>
  <c r="X855" i="33"/>
  <c r="Y855" i="33"/>
  <c r="Z855" i="33"/>
  <c r="AA855" i="33"/>
  <c r="AB855" i="33"/>
  <c r="AC855" i="33"/>
  <c r="AD855" i="33"/>
  <c r="AE855" i="33"/>
  <c r="AF855" i="33"/>
  <c r="AG855" i="33"/>
  <c r="AH855" i="33"/>
  <c r="AI855" i="33"/>
  <c r="AJ855" i="33"/>
  <c r="AK855" i="33"/>
  <c r="AL855" i="33"/>
  <c r="AM855" i="33"/>
  <c r="AN855" i="33"/>
  <c r="AO855" i="33"/>
  <c r="AP855" i="33"/>
  <c r="AQ855" i="33"/>
  <c r="AR855" i="33"/>
  <c r="AS855" i="33"/>
  <c r="AT855" i="33"/>
  <c r="AU855" i="33"/>
  <c r="AV855" i="33"/>
  <c r="AW855" i="33"/>
  <c r="AX855" i="33"/>
  <c r="AY855" i="33"/>
  <c r="AZ855" i="33"/>
  <c r="BA855" i="33"/>
  <c r="BB855" i="33"/>
  <c r="BC855" i="33"/>
  <c r="BD855" i="33"/>
  <c r="BE855" i="33"/>
  <c r="BF855" i="33"/>
  <c r="BG855" i="33"/>
  <c r="BH855" i="33"/>
  <c r="BI855" i="33"/>
  <c r="BJ855" i="33"/>
  <c r="BK855" i="33"/>
  <c r="BL855" i="33"/>
  <c r="BM855" i="33"/>
  <c r="BN855" i="33"/>
  <c r="BO855" i="33"/>
  <c r="BP855" i="33"/>
  <c r="BQ855" i="33"/>
  <c r="BR855" i="33"/>
  <c r="BS855" i="33"/>
  <c r="BT855" i="33"/>
  <c r="BU855" i="33"/>
  <c r="BV855" i="33"/>
  <c r="BW855" i="33"/>
  <c r="BX855" i="33"/>
  <c r="BY855" i="33"/>
  <c r="BZ855" i="33"/>
  <c r="CA855" i="33"/>
  <c r="CB855" i="33"/>
  <c r="CC855" i="33"/>
  <c r="CD855" i="33"/>
  <c r="CE855" i="33"/>
  <c r="CF855" i="33"/>
  <c r="CG855" i="33"/>
  <c r="CH855" i="33"/>
  <c r="CI855" i="33"/>
  <c r="A856" i="33"/>
  <c r="B856" i="33"/>
  <c r="C856" i="33"/>
  <c r="D856" i="33"/>
  <c r="E856" i="33"/>
  <c r="F856" i="33"/>
  <c r="G856" i="33"/>
  <c r="H856" i="33"/>
  <c r="I856" i="33"/>
  <c r="J856" i="33"/>
  <c r="K856" i="33"/>
  <c r="L856" i="33"/>
  <c r="M856" i="33"/>
  <c r="N856" i="33"/>
  <c r="O856" i="33"/>
  <c r="P856" i="33"/>
  <c r="Q856" i="33"/>
  <c r="R856" i="33"/>
  <c r="S856" i="33"/>
  <c r="T856" i="33"/>
  <c r="U856" i="33"/>
  <c r="V856" i="33"/>
  <c r="W856" i="33"/>
  <c r="X856" i="33"/>
  <c r="Y856" i="33"/>
  <c r="Z856" i="33"/>
  <c r="AA856" i="33"/>
  <c r="AB856" i="33"/>
  <c r="AC856" i="33"/>
  <c r="AD856" i="33"/>
  <c r="AE856" i="33"/>
  <c r="AF856" i="33"/>
  <c r="AG856" i="33"/>
  <c r="AH856" i="33"/>
  <c r="AI856" i="33"/>
  <c r="AJ856" i="33"/>
  <c r="AK856" i="33"/>
  <c r="AL856" i="33"/>
  <c r="AM856" i="33"/>
  <c r="AN856" i="33"/>
  <c r="AO856" i="33"/>
  <c r="AP856" i="33"/>
  <c r="AQ856" i="33"/>
  <c r="AR856" i="33"/>
  <c r="AS856" i="33"/>
  <c r="AT856" i="33"/>
  <c r="AU856" i="33"/>
  <c r="AV856" i="33"/>
  <c r="AW856" i="33"/>
  <c r="AX856" i="33"/>
  <c r="AY856" i="33"/>
  <c r="AZ856" i="33"/>
  <c r="BA856" i="33"/>
  <c r="BB856" i="33"/>
  <c r="BC856" i="33"/>
  <c r="BD856" i="33"/>
  <c r="BE856" i="33"/>
  <c r="BF856" i="33"/>
  <c r="BG856" i="33"/>
  <c r="BH856" i="33"/>
  <c r="BI856" i="33"/>
  <c r="BJ856" i="33"/>
  <c r="BK856" i="33"/>
  <c r="BL856" i="33"/>
  <c r="BM856" i="33"/>
  <c r="BN856" i="33"/>
  <c r="BO856" i="33"/>
  <c r="BP856" i="33"/>
  <c r="BQ856" i="33"/>
  <c r="BR856" i="33"/>
  <c r="BS856" i="33"/>
  <c r="BT856" i="33"/>
  <c r="BU856" i="33"/>
  <c r="BV856" i="33"/>
  <c r="BW856" i="33"/>
  <c r="BX856" i="33"/>
  <c r="BY856" i="33"/>
  <c r="BZ856" i="33"/>
  <c r="CA856" i="33"/>
  <c r="CB856" i="33"/>
  <c r="CC856" i="33"/>
  <c r="CD856" i="33"/>
  <c r="CE856" i="33"/>
  <c r="CF856" i="33"/>
  <c r="CG856" i="33"/>
  <c r="CH856" i="33"/>
  <c r="CI856" i="33"/>
  <c r="A857" i="33"/>
  <c r="B857" i="33"/>
  <c r="C857" i="33"/>
  <c r="D857" i="33"/>
  <c r="E857" i="33"/>
  <c r="F857" i="33"/>
  <c r="G857" i="33"/>
  <c r="H857" i="33"/>
  <c r="I857" i="33"/>
  <c r="J857" i="33"/>
  <c r="K857" i="33"/>
  <c r="L857" i="33"/>
  <c r="M857" i="33"/>
  <c r="N857" i="33"/>
  <c r="O857" i="33"/>
  <c r="P857" i="33"/>
  <c r="Q857" i="33"/>
  <c r="R857" i="33"/>
  <c r="S857" i="33"/>
  <c r="T857" i="33"/>
  <c r="U857" i="33"/>
  <c r="V857" i="33"/>
  <c r="W857" i="33"/>
  <c r="X857" i="33"/>
  <c r="Y857" i="33"/>
  <c r="Z857" i="33"/>
  <c r="AA857" i="33"/>
  <c r="AB857" i="33"/>
  <c r="AC857" i="33"/>
  <c r="AD857" i="33"/>
  <c r="AE857" i="33"/>
  <c r="AF857" i="33"/>
  <c r="AG857" i="33"/>
  <c r="AH857" i="33"/>
  <c r="AI857" i="33"/>
  <c r="AJ857" i="33"/>
  <c r="AK857" i="33"/>
  <c r="AL857" i="33"/>
  <c r="AM857" i="33"/>
  <c r="AN857" i="33"/>
  <c r="AO857" i="33"/>
  <c r="AP857" i="33"/>
  <c r="AQ857" i="33"/>
  <c r="AR857" i="33"/>
  <c r="AS857" i="33"/>
  <c r="AT857" i="33"/>
  <c r="AU857" i="33"/>
  <c r="AV857" i="33"/>
  <c r="AW857" i="33"/>
  <c r="AX857" i="33"/>
  <c r="AY857" i="33"/>
  <c r="AZ857" i="33"/>
  <c r="BA857" i="33"/>
  <c r="BB857" i="33"/>
  <c r="BC857" i="33"/>
  <c r="BD857" i="33"/>
  <c r="BE857" i="33"/>
  <c r="BF857" i="33"/>
  <c r="BG857" i="33"/>
  <c r="BH857" i="33"/>
  <c r="BI857" i="33"/>
  <c r="BJ857" i="33"/>
  <c r="BK857" i="33"/>
  <c r="BL857" i="33"/>
  <c r="BM857" i="33"/>
  <c r="BN857" i="33"/>
  <c r="BO857" i="33"/>
  <c r="BP857" i="33"/>
  <c r="BQ857" i="33"/>
  <c r="BR857" i="33"/>
  <c r="BS857" i="33"/>
  <c r="BT857" i="33"/>
  <c r="BU857" i="33"/>
  <c r="BV857" i="33"/>
  <c r="BW857" i="33"/>
  <c r="BX857" i="33"/>
  <c r="BY857" i="33"/>
  <c r="BZ857" i="33"/>
  <c r="CA857" i="33"/>
  <c r="CB857" i="33"/>
  <c r="CC857" i="33"/>
  <c r="CD857" i="33"/>
  <c r="CE857" i="33"/>
  <c r="CF857" i="33"/>
  <c r="CG857" i="33"/>
  <c r="CH857" i="33"/>
  <c r="CI857" i="33"/>
  <c r="A858" i="33"/>
  <c r="B858" i="33"/>
  <c r="C858" i="33"/>
  <c r="D858" i="33"/>
  <c r="E858" i="33"/>
  <c r="F858" i="33"/>
  <c r="G858" i="33"/>
  <c r="H858" i="33"/>
  <c r="I858" i="33"/>
  <c r="J858" i="33"/>
  <c r="K858" i="33"/>
  <c r="L858" i="33"/>
  <c r="M858" i="33"/>
  <c r="N858" i="33"/>
  <c r="O858" i="33"/>
  <c r="P858" i="33"/>
  <c r="Q858" i="33"/>
  <c r="R858" i="33"/>
  <c r="S858" i="33"/>
  <c r="T858" i="33"/>
  <c r="U858" i="33"/>
  <c r="V858" i="33"/>
  <c r="W858" i="33"/>
  <c r="X858" i="33"/>
  <c r="Y858" i="33"/>
  <c r="Z858" i="33"/>
  <c r="AA858" i="33"/>
  <c r="AB858" i="33"/>
  <c r="AC858" i="33"/>
  <c r="AD858" i="33"/>
  <c r="AE858" i="33"/>
  <c r="AF858" i="33"/>
  <c r="AG858" i="33"/>
  <c r="AH858" i="33"/>
  <c r="AI858" i="33"/>
  <c r="AJ858" i="33"/>
  <c r="AK858" i="33"/>
  <c r="AL858" i="33"/>
  <c r="AM858" i="33"/>
  <c r="AN858" i="33"/>
  <c r="AO858" i="33"/>
  <c r="AP858" i="33"/>
  <c r="AQ858" i="33"/>
  <c r="AR858" i="33"/>
  <c r="AS858" i="33"/>
  <c r="AT858" i="33"/>
  <c r="AU858" i="33"/>
  <c r="AV858" i="33"/>
  <c r="AW858" i="33"/>
  <c r="AX858" i="33"/>
  <c r="AY858" i="33"/>
  <c r="AZ858" i="33"/>
  <c r="BA858" i="33"/>
  <c r="BB858" i="33"/>
  <c r="BC858" i="33"/>
  <c r="BD858" i="33"/>
  <c r="BE858" i="33"/>
  <c r="BF858" i="33"/>
  <c r="BG858" i="33"/>
  <c r="BH858" i="33"/>
  <c r="BI858" i="33"/>
  <c r="BJ858" i="33"/>
  <c r="BK858" i="33"/>
  <c r="BL858" i="33"/>
  <c r="BM858" i="33"/>
  <c r="BN858" i="33"/>
  <c r="BO858" i="33"/>
  <c r="BP858" i="33"/>
  <c r="BQ858" i="33"/>
  <c r="BR858" i="33"/>
  <c r="BS858" i="33"/>
  <c r="BT858" i="33"/>
  <c r="BU858" i="33"/>
  <c r="BV858" i="33"/>
  <c r="BW858" i="33"/>
  <c r="BX858" i="33"/>
  <c r="BY858" i="33"/>
  <c r="BZ858" i="33"/>
  <c r="CA858" i="33"/>
  <c r="CB858" i="33"/>
  <c r="CC858" i="33"/>
  <c r="CD858" i="33"/>
  <c r="CE858" i="33"/>
  <c r="CF858" i="33"/>
  <c r="CG858" i="33"/>
  <c r="CH858" i="33"/>
  <c r="CI858" i="33"/>
  <c r="A859" i="33"/>
  <c r="B859" i="33"/>
  <c r="C859" i="33"/>
  <c r="D859" i="33"/>
  <c r="E859" i="33"/>
  <c r="F859" i="33"/>
  <c r="G859" i="33"/>
  <c r="H859" i="33"/>
  <c r="I859" i="33"/>
  <c r="J859" i="33"/>
  <c r="K859" i="33"/>
  <c r="L859" i="33"/>
  <c r="M859" i="33"/>
  <c r="N859" i="33"/>
  <c r="O859" i="33"/>
  <c r="P859" i="33"/>
  <c r="Q859" i="33"/>
  <c r="R859" i="33"/>
  <c r="S859" i="33"/>
  <c r="T859" i="33"/>
  <c r="U859" i="33"/>
  <c r="V859" i="33"/>
  <c r="W859" i="33"/>
  <c r="X859" i="33"/>
  <c r="Y859" i="33"/>
  <c r="Z859" i="33"/>
  <c r="AA859" i="33"/>
  <c r="AB859" i="33"/>
  <c r="AC859" i="33"/>
  <c r="AD859" i="33"/>
  <c r="AE859" i="33"/>
  <c r="AF859" i="33"/>
  <c r="AG859" i="33"/>
  <c r="AH859" i="33"/>
  <c r="AI859" i="33"/>
  <c r="AJ859" i="33"/>
  <c r="AK859" i="33"/>
  <c r="AL859" i="33"/>
  <c r="AM859" i="33"/>
  <c r="AN859" i="33"/>
  <c r="AO859" i="33"/>
  <c r="AP859" i="33"/>
  <c r="AQ859" i="33"/>
  <c r="AR859" i="33"/>
  <c r="AS859" i="33"/>
  <c r="AT859" i="33"/>
  <c r="AU859" i="33"/>
  <c r="AV859" i="33"/>
  <c r="AW859" i="33"/>
  <c r="AX859" i="33"/>
  <c r="AY859" i="33"/>
  <c r="AZ859" i="33"/>
  <c r="BA859" i="33"/>
  <c r="BB859" i="33"/>
  <c r="BC859" i="33"/>
  <c r="BD859" i="33"/>
  <c r="BE859" i="33"/>
  <c r="BF859" i="33"/>
  <c r="BG859" i="33"/>
  <c r="BH859" i="33"/>
  <c r="BI859" i="33"/>
  <c r="BJ859" i="33"/>
  <c r="BK859" i="33"/>
  <c r="BL859" i="33"/>
  <c r="BM859" i="33"/>
  <c r="BN859" i="33"/>
  <c r="BO859" i="33"/>
  <c r="BP859" i="33"/>
  <c r="BQ859" i="33"/>
  <c r="BR859" i="33"/>
  <c r="BS859" i="33"/>
  <c r="BT859" i="33"/>
  <c r="BU859" i="33"/>
  <c r="BV859" i="33"/>
  <c r="BW859" i="33"/>
  <c r="BX859" i="33"/>
  <c r="BY859" i="33"/>
  <c r="BZ859" i="33"/>
  <c r="CA859" i="33"/>
  <c r="CB859" i="33"/>
  <c r="CC859" i="33"/>
  <c r="CD859" i="33"/>
  <c r="CE859" i="33"/>
  <c r="CF859" i="33"/>
  <c r="CG859" i="33"/>
  <c r="CH859" i="33"/>
  <c r="CI859" i="33"/>
  <c r="A860" i="33"/>
  <c r="B860" i="33"/>
  <c r="C860" i="33"/>
  <c r="D860" i="33"/>
  <c r="E860" i="33"/>
  <c r="F860" i="33"/>
  <c r="G860" i="33"/>
  <c r="H860" i="33"/>
  <c r="I860" i="33"/>
  <c r="J860" i="33"/>
  <c r="K860" i="33"/>
  <c r="L860" i="33"/>
  <c r="M860" i="33"/>
  <c r="N860" i="33"/>
  <c r="O860" i="33"/>
  <c r="P860" i="33"/>
  <c r="Q860" i="33"/>
  <c r="R860" i="33"/>
  <c r="S860" i="33"/>
  <c r="T860" i="33"/>
  <c r="U860" i="33"/>
  <c r="V860" i="33"/>
  <c r="W860" i="33"/>
  <c r="X860" i="33"/>
  <c r="Y860" i="33"/>
  <c r="Z860" i="33"/>
  <c r="AA860" i="33"/>
  <c r="AB860" i="33"/>
  <c r="AC860" i="33"/>
  <c r="AD860" i="33"/>
  <c r="AE860" i="33"/>
  <c r="AF860" i="33"/>
  <c r="AG860" i="33"/>
  <c r="AH860" i="33"/>
  <c r="AI860" i="33"/>
  <c r="AJ860" i="33"/>
  <c r="AK860" i="33"/>
  <c r="AL860" i="33"/>
  <c r="AM860" i="33"/>
  <c r="AN860" i="33"/>
  <c r="AO860" i="33"/>
  <c r="AP860" i="33"/>
  <c r="AQ860" i="33"/>
  <c r="AR860" i="33"/>
  <c r="AS860" i="33"/>
  <c r="AT860" i="33"/>
  <c r="AU860" i="33"/>
  <c r="AV860" i="33"/>
  <c r="AW860" i="33"/>
  <c r="AX860" i="33"/>
  <c r="AY860" i="33"/>
  <c r="AZ860" i="33"/>
  <c r="BA860" i="33"/>
  <c r="BB860" i="33"/>
  <c r="BC860" i="33"/>
  <c r="BD860" i="33"/>
  <c r="BE860" i="33"/>
  <c r="BF860" i="33"/>
  <c r="BG860" i="33"/>
  <c r="BH860" i="33"/>
  <c r="BI860" i="33"/>
  <c r="BJ860" i="33"/>
  <c r="BK860" i="33"/>
  <c r="BL860" i="33"/>
  <c r="BM860" i="33"/>
  <c r="BN860" i="33"/>
  <c r="BO860" i="33"/>
  <c r="BP860" i="33"/>
  <c r="BQ860" i="33"/>
  <c r="BR860" i="33"/>
  <c r="BS860" i="33"/>
  <c r="BT860" i="33"/>
  <c r="BU860" i="33"/>
  <c r="BV860" i="33"/>
  <c r="BW860" i="33"/>
  <c r="BX860" i="33"/>
  <c r="BY860" i="33"/>
  <c r="BZ860" i="33"/>
  <c r="CA860" i="33"/>
  <c r="CB860" i="33"/>
  <c r="CC860" i="33"/>
  <c r="CD860" i="33"/>
  <c r="CE860" i="33"/>
  <c r="CF860" i="33"/>
  <c r="CG860" i="33"/>
  <c r="CH860" i="33"/>
  <c r="CI860" i="33"/>
  <c r="A861" i="33"/>
  <c r="B861" i="33"/>
  <c r="C861" i="33"/>
  <c r="D861" i="33"/>
  <c r="E861" i="33"/>
  <c r="F861" i="33"/>
  <c r="G861" i="33"/>
  <c r="H861" i="33"/>
  <c r="I861" i="33"/>
  <c r="J861" i="33"/>
  <c r="K861" i="33"/>
  <c r="L861" i="33"/>
  <c r="M861" i="33"/>
  <c r="N861" i="33"/>
  <c r="O861" i="33"/>
  <c r="P861" i="33"/>
  <c r="Q861" i="33"/>
  <c r="R861" i="33"/>
  <c r="S861" i="33"/>
  <c r="T861" i="33"/>
  <c r="U861" i="33"/>
  <c r="V861" i="33"/>
  <c r="W861" i="33"/>
  <c r="X861" i="33"/>
  <c r="Y861" i="33"/>
  <c r="Z861" i="33"/>
  <c r="AA861" i="33"/>
  <c r="AB861" i="33"/>
  <c r="AC861" i="33"/>
  <c r="AD861" i="33"/>
  <c r="AE861" i="33"/>
  <c r="AF861" i="33"/>
  <c r="AG861" i="33"/>
  <c r="AH861" i="33"/>
  <c r="AI861" i="33"/>
  <c r="AJ861" i="33"/>
  <c r="AK861" i="33"/>
  <c r="AL861" i="33"/>
  <c r="AM861" i="33"/>
  <c r="AN861" i="33"/>
  <c r="AO861" i="33"/>
  <c r="AP861" i="33"/>
  <c r="AQ861" i="33"/>
  <c r="AR861" i="33"/>
  <c r="AS861" i="33"/>
  <c r="AT861" i="33"/>
  <c r="AU861" i="33"/>
  <c r="AV861" i="33"/>
  <c r="AW861" i="33"/>
  <c r="AX861" i="33"/>
  <c r="AY861" i="33"/>
  <c r="AZ861" i="33"/>
  <c r="BA861" i="33"/>
  <c r="BB861" i="33"/>
  <c r="BC861" i="33"/>
  <c r="BD861" i="33"/>
  <c r="BE861" i="33"/>
  <c r="BF861" i="33"/>
  <c r="BG861" i="33"/>
  <c r="BH861" i="33"/>
  <c r="BI861" i="33"/>
  <c r="BJ861" i="33"/>
  <c r="BK861" i="33"/>
  <c r="BL861" i="33"/>
  <c r="BM861" i="33"/>
  <c r="BN861" i="33"/>
  <c r="BO861" i="33"/>
  <c r="BP861" i="33"/>
  <c r="BQ861" i="33"/>
  <c r="BR861" i="33"/>
  <c r="BS861" i="33"/>
  <c r="BT861" i="33"/>
  <c r="BU861" i="33"/>
  <c r="BV861" i="33"/>
  <c r="BW861" i="33"/>
  <c r="BX861" i="33"/>
  <c r="BY861" i="33"/>
  <c r="BZ861" i="33"/>
  <c r="CA861" i="33"/>
  <c r="CB861" i="33"/>
  <c r="CC861" i="33"/>
  <c r="CD861" i="33"/>
  <c r="CE861" i="33"/>
  <c r="CF861" i="33"/>
  <c r="CG861" i="33"/>
  <c r="CH861" i="33"/>
  <c r="CI861" i="33"/>
  <c r="A862" i="33"/>
  <c r="B862" i="33"/>
  <c r="C862" i="33"/>
  <c r="D862" i="33"/>
  <c r="E862" i="33"/>
  <c r="F862" i="33"/>
  <c r="G862" i="33"/>
  <c r="H862" i="33"/>
  <c r="I862" i="33"/>
  <c r="J862" i="33"/>
  <c r="K862" i="33"/>
  <c r="L862" i="33"/>
  <c r="M862" i="33"/>
  <c r="N862" i="33"/>
  <c r="O862" i="33"/>
  <c r="P862" i="33"/>
  <c r="Q862" i="33"/>
  <c r="R862" i="33"/>
  <c r="S862" i="33"/>
  <c r="T862" i="33"/>
  <c r="U862" i="33"/>
  <c r="V862" i="33"/>
  <c r="W862" i="33"/>
  <c r="X862" i="33"/>
  <c r="Y862" i="33"/>
  <c r="Z862" i="33"/>
  <c r="AA862" i="33"/>
  <c r="AB862" i="33"/>
  <c r="AC862" i="33"/>
  <c r="AD862" i="33"/>
  <c r="AE862" i="33"/>
  <c r="AF862" i="33"/>
  <c r="AG862" i="33"/>
  <c r="AH862" i="33"/>
  <c r="AI862" i="33"/>
  <c r="AJ862" i="33"/>
  <c r="AK862" i="33"/>
  <c r="AL862" i="33"/>
  <c r="AM862" i="33"/>
  <c r="AN862" i="33"/>
  <c r="AO862" i="33"/>
  <c r="AP862" i="33"/>
  <c r="AQ862" i="33"/>
  <c r="AR862" i="33"/>
  <c r="AS862" i="33"/>
  <c r="AT862" i="33"/>
  <c r="AU862" i="33"/>
  <c r="AV862" i="33"/>
  <c r="AW862" i="33"/>
  <c r="AX862" i="33"/>
  <c r="AY862" i="33"/>
  <c r="AZ862" i="33"/>
  <c r="BA862" i="33"/>
  <c r="BB862" i="33"/>
  <c r="BC862" i="33"/>
  <c r="BD862" i="33"/>
  <c r="BE862" i="33"/>
  <c r="BF862" i="33"/>
  <c r="BG862" i="33"/>
  <c r="BH862" i="33"/>
  <c r="BI862" i="33"/>
  <c r="BJ862" i="33"/>
  <c r="BK862" i="33"/>
  <c r="BL862" i="33"/>
  <c r="BM862" i="33"/>
  <c r="BN862" i="33"/>
  <c r="BO862" i="33"/>
  <c r="BP862" i="33"/>
  <c r="BQ862" i="33"/>
  <c r="BR862" i="33"/>
  <c r="BS862" i="33"/>
  <c r="BT862" i="33"/>
  <c r="BU862" i="33"/>
  <c r="BV862" i="33"/>
  <c r="BW862" i="33"/>
  <c r="BX862" i="33"/>
  <c r="BY862" i="33"/>
  <c r="BZ862" i="33"/>
  <c r="CA862" i="33"/>
  <c r="CB862" i="33"/>
  <c r="CC862" i="33"/>
  <c r="CD862" i="33"/>
  <c r="CE862" i="33"/>
  <c r="CF862" i="33"/>
  <c r="CG862" i="33"/>
  <c r="CH862" i="33"/>
  <c r="CI862" i="33"/>
  <c r="A863" i="33"/>
  <c r="B863" i="33"/>
  <c r="C863" i="33"/>
  <c r="D863" i="33"/>
  <c r="E863" i="33"/>
  <c r="F863" i="33"/>
  <c r="G863" i="33"/>
  <c r="H863" i="33"/>
  <c r="I863" i="33"/>
  <c r="J863" i="33"/>
  <c r="K863" i="33"/>
  <c r="L863" i="33"/>
  <c r="M863" i="33"/>
  <c r="N863" i="33"/>
  <c r="O863" i="33"/>
  <c r="P863" i="33"/>
  <c r="Q863" i="33"/>
  <c r="R863" i="33"/>
  <c r="S863" i="33"/>
  <c r="T863" i="33"/>
  <c r="U863" i="33"/>
  <c r="V863" i="33"/>
  <c r="W863" i="33"/>
  <c r="X863" i="33"/>
  <c r="Y863" i="33"/>
  <c r="Z863" i="33"/>
  <c r="AA863" i="33"/>
  <c r="AB863" i="33"/>
  <c r="AC863" i="33"/>
  <c r="AD863" i="33"/>
  <c r="AE863" i="33"/>
  <c r="AF863" i="33"/>
  <c r="AG863" i="33"/>
  <c r="AH863" i="33"/>
  <c r="AI863" i="33"/>
  <c r="AJ863" i="33"/>
  <c r="AK863" i="33"/>
  <c r="AL863" i="33"/>
  <c r="AM863" i="33"/>
  <c r="AN863" i="33"/>
  <c r="AO863" i="33"/>
  <c r="AP863" i="33"/>
  <c r="AQ863" i="33"/>
  <c r="AR863" i="33"/>
  <c r="AS863" i="33"/>
  <c r="AT863" i="33"/>
  <c r="AU863" i="33"/>
  <c r="AV863" i="33"/>
  <c r="AW863" i="33"/>
  <c r="AX863" i="33"/>
  <c r="AY863" i="33"/>
  <c r="AZ863" i="33"/>
  <c r="BA863" i="33"/>
  <c r="BB863" i="33"/>
  <c r="BC863" i="33"/>
  <c r="BD863" i="33"/>
  <c r="BE863" i="33"/>
  <c r="BF863" i="33"/>
  <c r="BG863" i="33"/>
  <c r="BH863" i="33"/>
  <c r="BI863" i="33"/>
  <c r="BJ863" i="33"/>
  <c r="BK863" i="33"/>
  <c r="BL863" i="33"/>
  <c r="BM863" i="33"/>
  <c r="BN863" i="33"/>
  <c r="BO863" i="33"/>
  <c r="BP863" i="33"/>
  <c r="BQ863" i="33"/>
  <c r="BR863" i="33"/>
  <c r="BS863" i="33"/>
  <c r="BT863" i="33"/>
  <c r="BU863" i="33"/>
  <c r="BV863" i="33"/>
  <c r="BW863" i="33"/>
  <c r="BX863" i="33"/>
  <c r="BY863" i="33"/>
  <c r="BZ863" i="33"/>
  <c r="CA863" i="33"/>
  <c r="CB863" i="33"/>
  <c r="CC863" i="33"/>
  <c r="CD863" i="33"/>
  <c r="CE863" i="33"/>
  <c r="CF863" i="33"/>
  <c r="CG863" i="33"/>
  <c r="CH863" i="33"/>
  <c r="CI863" i="33"/>
  <c r="A864" i="33"/>
  <c r="B864" i="33"/>
  <c r="C864" i="33"/>
  <c r="D864" i="33"/>
  <c r="E864" i="33"/>
  <c r="F864" i="33"/>
  <c r="G864" i="33"/>
  <c r="H864" i="33"/>
  <c r="I864" i="33"/>
  <c r="J864" i="33"/>
  <c r="K864" i="33"/>
  <c r="L864" i="33"/>
  <c r="M864" i="33"/>
  <c r="N864" i="33"/>
  <c r="O864" i="33"/>
  <c r="P864" i="33"/>
  <c r="Q864" i="33"/>
  <c r="R864" i="33"/>
  <c r="S864" i="33"/>
  <c r="T864" i="33"/>
  <c r="U864" i="33"/>
  <c r="V864" i="33"/>
  <c r="W864" i="33"/>
  <c r="X864" i="33"/>
  <c r="Y864" i="33"/>
  <c r="Z864" i="33"/>
  <c r="AA864" i="33"/>
  <c r="AB864" i="33"/>
  <c r="AC864" i="33"/>
  <c r="AD864" i="33"/>
  <c r="AE864" i="33"/>
  <c r="AF864" i="33"/>
  <c r="AG864" i="33"/>
  <c r="AH864" i="33"/>
  <c r="AI864" i="33"/>
  <c r="AJ864" i="33"/>
  <c r="AK864" i="33"/>
  <c r="AL864" i="33"/>
  <c r="AM864" i="33"/>
  <c r="AN864" i="33"/>
  <c r="AO864" i="33"/>
  <c r="AP864" i="33"/>
  <c r="AQ864" i="33"/>
  <c r="AR864" i="33"/>
  <c r="AS864" i="33"/>
  <c r="AT864" i="33"/>
  <c r="AU864" i="33"/>
  <c r="AV864" i="33"/>
  <c r="AW864" i="33"/>
  <c r="AX864" i="33"/>
  <c r="AY864" i="33"/>
  <c r="AZ864" i="33"/>
  <c r="BA864" i="33"/>
  <c r="BB864" i="33"/>
  <c r="BC864" i="33"/>
  <c r="BD864" i="33"/>
  <c r="BE864" i="33"/>
  <c r="BF864" i="33"/>
  <c r="BG864" i="33"/>
  <c r="BH864" i="33"/>
  <c r="BI864" i="33"/>
  <c r="BJ864" i="33"/>
  <c r="BK864" i="33"/>
  <c r="BL864" i="33"/>
  <c r="BM864" i="33"/>
  <c r="BN864" i="33"/>
  <c r="BO864" i="33"/>
  <c r="BP864" i="33"/>
  <c r="BQ864" i="33"/>
  <c r="BR864" i="33"/>
  <c r="BS864" i="33"/>
  <c r="BT864" i="33"/>
  <c r="BU864" i="33"/>
  <c r="BV864" i="33"/>
  <c r="BW864" i="33"/>
  <c r="BX864" i="33"/>
  <c r="BY864" i="33"/>
  <c r="BZ864" i="33"/>
  <c r="CA864" i="33"/>
  <c r="CB864" i="33"/>
  <c r="CC864" i="33"/>
  <c r="CD864" i="33"/>
  <c r="CE864" i="33"/>
  <c r="CF864" i="33"/>
  <c r="CG864" i="33"/>
  <c r="CH864" i="33"/>
  <c r="CI864" i="33"/>
  <c r="A865" i="33"/>
  <c r="B865" i="33"/>
  <c r="C865" i="33"/>
  <c r="D865" i="33"/>
  <c r="E865" i="33"/>
  <c r="F865" i="33"/>
  <c r="G865" i="33"/>
  <c r="H865" i="33"/>
  <c r="I865" i="33"/>
  <c r="J865" i="33"/>
  <c r="K865" i="33"/>
  <c r="L865" i="33"/>
  <c r="M865" i="33"/>
  <c r="N865" i="33"/>
  <c r="O865" i="33"/>
  <c r="P865" i="33"/>
  <c r="Q865" i="33"/>
  <c r="R865" i="33"/>
  <c r="S865" i="33"/>
  <c r="T865" i="33"/>
  <c r="U865" i="33"/>
  <c r="V865" i="33"/>
  <c r="W865" i="33"/>
  <c r="X865" i="33"/>
  <c r="Y865" i="33"/>
  <c r="Z865" i="33"/>
  <c r="AA865" i="33"/>
  <c r="AB865" i="33"/>
  <c r="AC865" i="33"/>
  <c r="AD865" i="33"/>
  <c r="AE865" i="33"/>
  <c r="AF865" i="33"/>
  <c r="AG865" i="33"/>
  <c r="AH865" i="33"/>
  <c r="AI865" i="33"/>
  <c r="AJ865" i="33"/>
  <c r="AK865" i="33"/>
  <c r="AL865" i="33"/>
  <c r="AM865" i="33"/>
  <c r="AN865" i="33"/>
  <c r="AO865" i="33"/>
  <c r="AP865" i="33"/>
  <c r="AQ865" i="33"/>
  <c r="AR865" i="33"/>
  <c r="AS865" i="33"/>
  <c r="AT865" i="33"/>
  <c r="AU865" i="33"/>
  <c r="AV865" i="33"/>
  <c r="AW865" i="33"/>
  <c r="AX865" i="33"/>
  <c r="AY865" i="33"/>
  <c r="AZ865" i="33"/>
  <c r="BA865" i="33"/>
  <c r="BB865" i="33"/>
  <c r="BC865" i="33"/>
  <c r="BD865" i="33"/>
  <c r="BE865" i="33"/>
  <c r="BF865" i="33"/>
  <c r="BG865" i="33"/>
  <c r="BH865" i="33"/>
  <c r="BI865" i="33"/>
  <c r="BJ865" i="33"/>
  <c r="BK865" i="33"/>
  <c r="BL865" i="33"/>
  <c r="BM865" i="33"/>
  <c r="BN865" i="33"/>
  <c r="BO865" i="33"/>
  <c r="BP865" i="33"/>
  <c r="BQ865" i="33"/>
  <c r="BR865" i="33"/>
  <c r="BS865" i="33"/>
  <c r="BT865" i="33"/>
  <c r="BU865" i="33"/>
  <c r="BV865" i="33"/>
  <c r="BW865" i="33"/>
  <c r="BX865" i="33"/>
  <c r="BY865" i="33"/>
  <c r="BZ865" i="33"/>
  <c r="CA865" i="33"/>
  <c r="CB865" i="33"/>
  <c r="CC865" i="33"/>
  <c r="CD865" i="33"/>
  <c r="CE865" i="33"/>
  <c r="CF865" i="33"/>
  <c r="CG865" i="33"/>
  <c r="CH865" i="33"/>
  <c r="CI865" i="33"/>
  <c r="A866" i="33"/>
  <c r="B866" i="33"/>
  <c r="C866" i="33"/>
  <c r="D866" i="33"/>
  <c r="E866" i="33"/>
  <c r="F866" i="33"/>
  <c r="G866" i="33"/>
  <c r="H866" i="33"/>
  <c r="I866" i="33"/>
  <c r="J866" i="33"/>
  <c r="K866" i="33"/>
  <c r="L866" i="33"/>
  <c r="M866" i="33"/>
  <c r="N866" i="33"/>
  <c r="O866" i="33"/>
  <c r="P866" i="33"/>
  <c r="Q866" i="33"/>
  <c r="R866" i="33"/>
  <c r="S866" i="33"/>
  <c r="T866" i="33"/>
  <c r="U866" i="33"/>
  <c r="V866" i="33"/>
  <c r="W866" i="33"/>
  <c r="X866" i="33"/>
  <c r="Y866" i="33"/>
  <c r="Z866" i="33"/>
  <c r="AA866" i="33"/>
  <c r="AB866" i="33"/>
  <c r="AC866" i="33"/>
  <c r="AD866" i="33"/>
  <c r="AE866" i="33"/>
  <c r="AF866" i="33"/>
  <c r="AG866" i="33"/>
  <c r="AH866" i="33"/>
  <c r="AI866" i="33"/>
  <c r="AJ866" i="33"/>
  <c r="AK866" i="33"/>
  <c r="AL866" i="33"/>
  <c r="AM866" i="33"/>
  <c r="AN866" i="33"/>
  <c r="AO866" i="33"/>
  <c r="AP866" i="33"/>
  <c r="AQ866" i="33"/>
  <c r="AR866" i="33"/>
  <c r="AS866" i="33"/>
  <c r="AT866" i="33"/>
  <c r="AU866" i="33"/>
  <c r="AV866" i="33"/>
  <c r="AW866" i="33"/>
  <c r="AX866" i="33"/>
  <c r="AY866" i="33"/>
  <c r="AZ866" i="33"/>
  <c r="BA866" i="33"/>
  <c r="BB866" i="33"/>
  <c r="BC866" i="33"/>
  <c r="BD866" i="33"/>
  <c r="BE866" i="33"/>
  <c r="BF866" i="33"/>
  <c r="BG866" i="33"/>
  <c r="BH866" i="33"/>
  <c r="BI866" i="33"/>
  <c r="BJ866" i="33"/>
  <c r="BK866" i="33"/>
  <c r="BL866" i="33"/>
  <c r="BM866" i="33"/>
  <c r="BN866" i="33"/>
  <c r="BO866" i="33"/>
  <c r="BP866" i="33"/>
  <c r="BQ866" i="33"/>
  <c r="BR866" i="33"/>
  <c r="BS866" i="33"/>
  <c r="BT866" i="33"/>
  <c r="BU866" i="33"/>
  <c r="BV866" i="33"/>
  <c r="BW866" i="33"/>
  <c r="BX866" i="33"/>
  <c r="BY866" i="33"/>
  <c r="BZ866" i="33"/>
  <c r="CA866" i="33"/>
  <c r="CB866" i="33"/>
  <c r="CC866" i="33"/>
  <c r="CD866" i="33"/>
  <c r="CE866" i="33"/>
  <c r="CF866" i="33"/>
  <c r="CG866" i="33"/>
  <c r="CH866" i="33"/>
  <c r="CI866" i="33"/>
  <c r="A867" i="33"/>
  <c r="B867" i="33"/>
  <c r="C867" i="33"/>
  <c r="D867" i="33"/>
  <c r="E867" i="33"/>
  <c r="F867" i="33"/>
  <c r="G867" i="33"/>
  <c r="H867" i="33"/>
  <c r="I867" i="33"/>
  <c r="J867" i="33"/>
  <c r="K867" i="33"/>
  <c r="L867" i="33"/>
  <c r="M867" i="33"/>
  <c r="N867" i="33"/>
  <c r="O867" i="33"/>
  <c r="P867" i="33"/>
  <c r="Q867" i="33"/>
  <c r="R867" i="33"/>
  <c r="S867" i="33"/>
  <c r="T867" i="33"/>
  <c r="U867" i="33"/>
  <c r="V867" i="33"/>
  <c r="W867" i="33"/>
  <c r="X867" i="33"/>
  <c r="Y867" i="33"/>
  <c r="Z867" i="33"/>
  <c r="AA867" i="33"/>
  <c r="AB867" i="33"/>
  <c r="AC867" i="33"/>
  <c r="AD867" i="33"/>
  <c r="AE867" i="33"/>
  <c r="AF867" i="33"/>
  <c r="AG867" i="33"/>
  <c r="AH867" i="33"/>
  <c r="AI867" i="33"/>
  <c r="AJ867" i="33"/>
  <c r="AK867" i="33"/>
  <c r="AL867" i="33"/>
  <c r="AM867" i="33"/>
  <c r="AN867" i="33"/>
  <c r="AO867" i="33"/>
  <c r="AP867" i="33"/>
  <c r="AQ867" i="33"/>
  <c r="AR867" i="33"/>
  <c r="AS867" i="33"/>
  <c r="AT867" i="33"/>
  <c r="AU867" i="33"/>
  <c r="AV867" i="33"/>
  <c r="AW867" i="33"/>
  <c r="AX867" i="33"/>
  <c r="AY867" i="33"/>
  <c r="AZ867" i="33"/>
  <c r="BA867" i="33"/>
  <c r="BB867" i="33"/>
  <c r="BC867" i="33"/>
  <c r="BD867" i="33"/>
  <c r="BE867" i="33"/>
  <c r="BF867" i="33"/>
  <c r="BG867" i="33"/>
  <c r="BH867" i="33"/>
  <c r="BI867" i="33"/>
  <c r="BJ867" i="33"/>
  <c r="BK867" i="33"/>
  <c r="BL867" i="33"/>
  <c r="BM867" i="33"/>
  <c r="BN867" i="33"/>
  <c r="BO867" i="33"/>
  <c r="BP867" i="33"/>
  <c r="BQ867" i="33"/>
  <c r="BR867" i="33"/>
  <c r="BS867" i="33"/>
  <c r="BT867" i="33"/>
  <c r="BU867" i="33"/>
  <c r="BV867" i="33"/>
  <c r="BW867" i="33"/>
  <c r="BX867" i="33"/>
  <c r="BY867" i="33"/>
  <c r="BZ867" i="33"/>
  <c r="CA867" i="33"/>
  <c r="CB867" i="33"/>
  <c r="CC867" i="33"/>
  <c r="CD867" i="33"/>
  <c r="CE867" i="33"/>
  <c r="CF867" i="33"/>
  <c r="CG867" i="33"/>
  <c r="CH867" i="33"/>
  <c r="CI867" i="33"/>
  <c r="A868" i="33"/>
  <c r="B868" i="33"/>
  <c r="C868" i="33"/>
  <c r="D868" i="33"/>
  <c r="E868" i="33"/>
  <c r="F868" i="33"/>
  <c r="G868" i="33"/>
  <c r="H868" i="33"/>
  <c r="I868" i="33"/>
  <c r="J868" i="33"/>
  <c r="K868" i="33"/>
  <c r="L868" i="33"/>
  <c r="M868" i="33"/>
  <c r="N868" i="33"/>
  <c r="O868" i="33"/>
  <c r="P868" i="33"/>
  <c r="Q868" i="33"/>
  <c r="R868" i="33"/>
  <c r="S868" i="33"/>
  <c r="T868" i="33"/>
  <c r="U868" i="33"/>
  <c r="V868" i="33"/>
  <c r="W868" i="33"/>
  <c r="X868" i="33"/>
  <c r="Y868" i="33"/>
  <c r="Z868" i="33"/>
  <c r="AA868" i="33"/>
  <c r="AB868" i="33"/>
  <c r="AC868" i="33"/>
  <c r="AD868" i="33"/>
  <c r="AE868" i="33"/>
  <c r="AF868" i="33"/>
  <c r="AG868" i="33"/>
  <c r="AH868" i="33"/>
  <c r="AI868" i="33"/>
  <c r="AJ868" i="33"/>
  <c r="AK868" i="33"/>
  <c r="AL868" i="33"/>
  <c r="AM868" i="33"/>
  <c r="AN868" i="33"/>
  <c r="AO868" i="33"/>
  <c r="AP868" i="33"/>
  <c r="AQ868" i="33"/>
  <c r="AR868" i="33"/>
  <c r="AS868" i="33"/>
  <c r="AT868" i="33"/>
  <c r="AU868" i="33"/>
  <c r="AV868" i="33"/>
  <c r="AW868" i="33"/>
  <c r="AX868" i="33"/>
  <c r="AY868" i="33"/>
  <c r="AZ868" i="33"/>
  <c r="BA868" i="33"/>
  <c r="BB868" i="33"/>
  <c r="BC868" i="33"/>
  <c r="BD868" i="33"/>
  <c r="BE868" i="33"/>
  <c r="BF868" i="33"/>
  <c r="BG868" i="33"/>
  <c r="BH868" i="33"/>
  <c r="BI868" i="33"/>
  <c r="BJ868" i="33"/>
  <c r="BK868" i="33"/>
  <c r="BL868" i="33"/>
  <c r="BM868" i="33"/>
  <c r="BN868" i="33"/>
  <c r="BO868" i="33"/>
  <c r="BP868" i="33"/>
  <c r="BQ868" i="33"/>
  <c r="BR868" i="33"/>
  <c r="BS868" i="33"/>
  <c r="BT868" i="33"/>
  <c r="BU868" i="33"/>
  <c r="BV868" i="33"/>
  <c r="BW868" i="33"/>
  <c r="BX868" i="33"/>
  <c r="BY868" i="33"/>
  <c r="BZ868" i="33"/>
  <c r="CA868" i="33"/>
  <c r="CB868" i="33"/>
  <c r="CC868" i="33"/>
  <c r="CD868" i="33"/>
  <c r="CE868" i="33"/>
  <c r="CF868" i="33"/>
  <c r="CG868" i="33"/>
  <c r="CH868" i="33"/>
  <c r="CI868" i="33"/>
  <c r="A869" i="33"/>
  <c r="B869" i="33"/>
  <c r="C869" i="33"/>
  <c r="D869" i="33"/>
  <c r="E869" i="33"/>
  <c r="F869" i="33"/>
  <c r="G869" i="33"/>
  <c r="H869" i="33"/>
  <c r="I869" i="33"/>
  <c r="J869" i="33"/>
  <c r="K869" i="33"/>
  <c r="L869" i="33"/>
  <c r="M869" i="33"/>
  <c r="N869" i="33"/>
  <c r="O869" i="33"/>
  <c r="P869" i="33"/>
  <c r="Q869" i="33"/>
  <c r="R869" i="33"/>
  <c r="S869" i="33"/>
  <c r="T869" i="33"/>
  <c r="U869" i="33"/>
  <c r="V869" i="33"/>
  <c r="W869" i="33"/>
  <c r="X869" i="33"/>
  <c r="Y869" i="33"/>
  <c r="Z869" i="33"/>
  <c r="AA869" i="33"/>
  <c r="AB869" i="33"/>
  <c r="AC869" i="33"/>
  <c r="AD869" i="33"/>
  <c r="AE869" i="33"/>
  <c r="AF869" i="33"/>
  <c r="AG869" i="33"/>
  <c r="AH869" i="33"/>
  <c r="AI869" i="33"/>
  <c r="AJ869" i="33"/>
  <c r="AK869" i="33"/>
  <c r="AL869" i="33"/>
  <c r="AM869" i="33"/>
  <c r="AN869" i="33"/>
  <c r="AO869" i="33"/>
  <c r="AP869" i="33"/>
  <c r="AQ869" i="33"/>
  <c r="AR869" i="33"/>
  <c r="AS869" i="33"/>
  <c r="AT869" i="33"/>
  <c r="AU869" i="33"/>
  <c r="AV869" i="33"/>
  <c r="AW869" i="33"/>
  <c r="AX869" i="33"/>
  <c r="AY869" i="33"/>
  <c r="AZ869" i="33"/>
  <c r="BA869" i="33"/>
  <c r="BB869" i="33"/>
  <c r="BC869" i="33"/>
  <c r="BD869" i="33"/>
  <c r="BE869" i="33"/>
  <c r="BF869" i="33"/>
  <c r="BG869" i="33"/>
  <c r="BH869" i="33"/>
  <c r="BI869" i="33"/>
  <c r="BJ869" i="33"/>
  <c r="BK869" i="33"/>
  <c r="BL869" i="33"/>
  <c r="BM869" i="33"/>
  <c r="BN869" i="33"/>
  <c r="BO869" i="33"/>
  <c r="BP869" i="33"/>
  <c r="BQ869" i="33"/>
  <c r="BR869" i="33"/>
  <c r="BS869" i="33"/>
  <c r="BT869" i="33"/>
  <c r="BU869" i="33"/>
  <c r="BV869" i="33"/>
  <c r="BW869" i="33"/>
  <c r="BX869" i="33"/>
  <c r="BY869" i="33"/>
  <c r="BZ869" i="33"/>
  <c r="CA869" i="33"/>
  <c r="CB869" i="33"/>
  <c r="CC869" i="33"/>
  <c r="CD869" i="33"/>
  <c r="CE869" i="33"/>
  <c r="CF869" i="33"/>
  <c r="CG869" i="33"/>
  <c r="CH869" i="33"/>
  <c r="CI869" i="33"/>
  <c r="A870" i="33"/>
  <c r="B870" i="33"/>
  <c r="C870" i="33"/>
  <c r="D870" i="33"/>
  <c r="E870" i="33"/>
  <c r="F870" i="33"/>
  <c r="G870" i="33"/>
  <c r="H870" i="33"/>
  <c r="I870" i="33"/>
  <c r="J870" i="33"/>
  <c r="K870" i="33"/>
  <c r="L870" i="33"/>
  <c r="M870" i="33"/>
  <c r="N870" i="33"/>
  <c r="O870" i="33"/>
  <c r="P870" i="33"/>
  <c r="Q870" i="33"/>
  <c r="R870" i="33"/>
  <c r="S870" i="33"/>
  <c r="T870" i="33"/>
  <c r="U870" i="33"/>
  <c r="V870" i="33"/>
  <c r="W870" i="33"/>
  <c r="X870" i="33"/>
  <c r="Y870" i="33"/>
  <c r="Z870" i="33"/>
  <c r="AA870" i="33"/>
  <c r="AB870" i="33"/>
  <c r="AC870" i="33"/>
  <c r="AD870" i="33"/>
  <c r="AE870" i="33"/>
  <c r="AF870" i="33"/>
  <c r="AG870" i="33"/>
  <c r="AH870" i="33"/>
  <c r="AI870" i="33"/>
  <c r="AJ870" i="33"/>
  <c r="AK870" i="33"/>
  <c r="AL870" i="33"/>
  <c r="AM870" i="33"/>
  <c r="AN870" i="33"/>
  <c r="AO870" i="33"/>
  <c r="AP870" i="33"/>
  <c r="AQ870" i="33"/>
  <c r="AR870" i="33"/>
  <c r="AS870" i="33"/>
  <c r="AT870" i="33"/>
  <c r="AU870" i="33"/>
  <c r="AV870" i="33"/>
  <c r="AW870" i="33"/>
  <c r="AX870" i="33"/>
  <c r="AY870" i="33"/>
  <c r="AZ870" i="33"/>
  <c r="BA870" i="33"/>
  <c r="BB870" i="33"/>
  <c r="BC870" i="33"/>
  <c r="BD870" i="33"/>
  <c r="BE870" i="33"/>
  <c r="BF870" i="33"/>
  <c r="BG870" i="33"/>
  <c r="BH870" i="33"/>
  <c r="BI870" i="33"/>
  <c r="BJ870" i="33"/>
  <c r="BK870" i="33"/>
  <c r="BL870" i="33"/>
  <c r="BM870" i="33"/>
  <c r="BN870" i="33"/>
  <c r="BO870" i="33"/>
  <c r="BP870" i="33"/>
  <c r="BQ870" i="33"/>
  <c r="BR870" i="33"/>
  <c r="BS870" i="33"/>
  <c r="BT870" i="33"/>
  <c r="BU870" i="33"/>
  <c r="BV870" i="33"/>
  <c r="BW870" i="33"/>
  <c r="BX870" i="33"/>
  <c r="BY870" i="33"/>
  <c r="BZ870" i="33"/>
  <c r="CA870" i="33"/>
  <c r="CB870" i="33"/>
  <c r="CC870" i="33"/>
  <c r="CD870" i="33"/>
  <c r="CE870" i="33"/>
  <c r="CF870" i="33"/>
  <c r="CG870" i="33"/>
  <c r="CH870" i="33"/>
  <c r="CI870" i="33"/>
  <c r="A871" i="33"/>
  <c r="B871" i="33"/>
  <c r="C871" i="33"/>
  <c r="D871" i="33"/>
  <c r="E871" i="33"/>
  <c r="F871" i="33"/>
  <c r="G871" i="33"/>
  <c r="H871" i="33"/>
  <c r="I871" i="33"/>
  <c r="J871" i="33"/>
  <c r="K871" i="33"/>
  <c r="L871" i="33"/>
  <c r="M871" i="33"/>
  <c r="N871" i="33"/>
  <c r="O871" i="33"/>
  <c r="P871" i="33"/>
  <c r="Q871" i="33"/>
  <c r="R871" i="33"/>
  <c r="S871" i="33"/>
  <c r="T871" i="33"/>
  <c r="U871" i="33"/>
  <c r="V871" i="33"/>
  <c r="W871" i="33"/>
  <c r="X871" i="33"/>
  <c r="Y871" i="33"/>
  <c r="Z871" i="33"/>
  <c r="AA871" i="33"/>
  <c r="AB871" i="33"/>
  <c r="AC871" i="33"/>
  <c r="AD871" i="33"/>
  <c r="AE871" i="33"/>
  <c r="AF871" i="33"/>
  <c r="AG871" i="33"/>
  <c r="AH871" i="33"/>
  <c r="AI871" i="33"/>
  <c r="AJ871" i="33"/>
  <c r="AK871" i="33"/>
  <c r="AL871" i="33"/>
  <c r="AM871" i="33"/>
  <c r="AN871" i="33"/>
  <c r="AO871" i="33"/>
  <c r="AP871" i="33"/>
  <c r="AQ871" i="33"/>
  <c r="AR871" i="33"/>
  <c r="AS871" i="33"/>
  <c r="AT871" i="33"/>
  <c r="AU871" i="33"/>
  <c r="AV871" i="33"/>
  <c r="AW871" i="33"/>
  <c r="AX871" i="33"/>
  <c r="AY871" i="33"/>
  <c r="AZ871" i="33"/>
  <c r="BA871" i="33"/>
  <c r="BB871" i="33"/>
  <c r="BC871" i="33"/>
  <c r="BD871" i="33"/>
  <c r="BE871" i="33"/>
  <c r="BF871" i="33"/>
  <c r="BG871" i="33"/>
  <c r="BH871" i="33"/>
  <c r="BI871" i="33"/>
  <c r="BJ871" i="33"/>
  <c r="BK871" i="33"/>
  <c r="BL871" i="33"/>
  <c r="BM871" i="33"/>
  <c r="BN871" i="33"/>
  <c r="BO871" i="33"/>
  <c r="BP871" i="33"/>
  <c r="BQ871" i="33"/>
  <c r="BR871" i="33"/>
  <c r="BS871" i="33"/>
  <c r="BT871" i="33"/>
  <c r="BU871" i="33"/>
  <c r="BV871" i="33"/>
  <c r="BW871" i="33"/>
  <c r="BX871" i="33"/>
  <c r="BY871" i="33"/>
  <c r="BZ871" i="33"/>
  <c r="CA871" i="33"/>
  <c r="CB871" i="33"/>
  <c r="CC871" i="33"/>
  <c r="CD871" i="33"/>
  <c r="CE871" i="33"/>
  <c r="CF871" i="33"/>
  <c r="CG871" i="33"/>
  <c r="CH871" i="33"/>
  <c r="CI871" i="33"/>
  <c r="A872" i="33"/>
  <c r="B872" i="33"/>
  <c r="C872" i="33"/>
  <c r="D872" i="33"/>
  <c r="E872" i="33"/>
  <c r="F872" i="33"/>
  <c r="G872" i="33"/>
  <c r="H872" i="33"/>
  <c r="I872" i="33"/>
  <c r="J872" i="33"/>
  <c r="K872" i="33"/>
  <c r="L872" i="33"/>
  <c r="M872" i="33"/>
  <c r="N872" i="33"/>
  <c r="O872" i="33"/>
  <c r="P872" i="33"/>
  <c r="Q872" i="33"/>
  <c r="R872" i="33"/>
  <c r="S872" i="33"/>
  <c r="T872" i="33"/>
  <c r="U872" i="33"/>
  <c r="V872" i="33"/>
  <c r="W872" i="33"/>
  <c r="X872" i="33"/>
  <c r="Y872" i="33"/>
  <c r="Z872" i="33"/>
  <c r="AA872" i="33"/>
  <c r="AB872" i="33"/>
  <c r="AC872" i="33"/>
  <c r="AD872" i="33"/>
  <c r="AE872" i="33"/>
  <c r="AF872" i="33"/>
  <c r="AG872" i="33"/>
  <c r="AH872" i="33"/>
  <c r="AI872" i="33"/>
  <c r="AJ872" i="33"/>
  <c r="AK872" i="33"/>
  <c r="AL872" i="33"/>
  <c r="AM872" i="33"/>
  <c r="AN872" i="33"/>
  <c r="AO872" i="33"/>
  <c r="AP872" i="33"/>
  <c r="AQ872" i="33"/>
  <c r="AR872" i="33"/>
  <c r="AS872" i="33"/>
  <c r="AT872" i="33"/>
  <c r="AU872" i="33"/>
  <c r="AV872" i="33"/>
  <c r="AW872" i="33"/>
  <c r="AX872" i="33"/>
  <c r="AY872" i="33"/>
  <c r="AZ872" i="33"/>
  <c r="BA872" i="33"/>
  <c r="BB872" i="33"/>
  <c r="BC872" i="33"/>
  <c r="BD872" i="33"/>
  <c r="BE872" i="33"/>
  <c r="BF872" i="33"/>
  <c r="BG872" i="33"/>
  <c r="BH872" i="33"/>
  <c r="BI872" i="33"/>
  <c r="BJ872" i="33"/>
  <c r="BK872" i="33"/>
  <c r="BL872" i="33"/>
  <c r="BM872" i="33"/>
  <c r="BN872" i="33"/>
  <c r="BO872" i="33"/>
  <c r="BP872" i="33"/>
  <c r="BQ872" i="33"/>
  <c r="BR872" i="33"/>
  <c r="BS872" i="33"/>
  <c r="BT872" i="33"/>
  <c r="BU872" i="33"/>
  <c r="BV872" i="33"/>
  <c r="BW872" i="33"/>
  <c r="BX872" i="33"/>
  <c r="BY872" i="33"/>
  <c r="BZ872" i="33"/>
  <c r="CA872" i="33"/>
  <c r="CB872" i="33"/>
  <c r="CC872" i="33"/>
  <c r="CD872" i="33"/>
  <c r="CE872" i="33"/>
  <c r="CF872" i="33"/>
  <c r="CG872" i="33"/>
  <c r="CH872" i="33"/>
  <c r="CI872" i="33"/>
  <c r="A873" i="33"/>
  <c r="B873" i="33"/>
  <c r="C873" i="33"/>
  <c r="D873" i="33"/>
  <c r="E873" i="33"/>
  <c r="F873" i="33"/>
  <c r="G873" i="33"/>
  <c r="H873" i="33"/>
  <c r="I873" i="33"/>
  <c r="J873" i="33"/>
  <c r="K873" i="33"/>
  <c r="L873" i="33"/>
  <c r="M873" i="33"/>
  <c r="N873" i="33"/>
  <c r="O873" i="33"/>
  <c r="P873" i="33"/>
  <c r="Q873" i="33"/>
  <c r="R873" i="33"/>
  <c r="S873" i="33"/>
  <c r="T873" i="33"/>
  <c r="U873" i="33"/>
  <c r="V873" i="33"/>
  <c r="W873" i="33"/>
  <c r="X873" i="33"/>
  <c r="Y873" i="33"/>
  <c r="Z873" i="33"/>
  <c r="AA873" i="33"/>
  <c r="AB873" i="33"/>
  <c r="AC873" i="33"/>
  <c r="AD873" i="33"/>
  <c r="AE873" i="33"/>
  <c r="AF873" i="33"/>
  <c r="AG873" i="33"/>
  <c r="AH873" i="33"/>
  <c r="AI873" i="33"/>
  <c r="AJ873" i="33"/>
  <c r="AK873" i="33"/>
  <c r="AL873" i="33"/>
  <c r="AM873" i="33"/>
  <c r="AN873" i="33"/>
  <c r="AO873" i="33"/>
  <c r="AP873" i="33"/>
  <c r="AQ873" i="33"/>
  <c r="AR873" i="33"/>
  <c r="AS873" i="33"/>
  <c r="AT873" i="33"/>
  <c r="AU873" i="33"/>
  <c r="AV873" i="33"/>
  <c r="AW873" i="33"/>
  <c r="AX873" i="33"/>
  <c r="AY873" i="33"/>
  <c r="AZ873" i="33"/>
  <c r="BA873" i="33"/>
  <c r="BB873" i="33"/>
  <c r="BC873" i="33"/>
  <c r="BD873" i="33"/>
  <c r="BE873" i="33"/>
  <c r="BF873" i="33"/>
  <c r="BG873" i="33"/>
  <c r="BH873" i="33"/>
  <c r="BI873" i="33"/>
  <c r="BJ873" i="33"/>
  <c r="BK873" i="33"/>
  <c r="BL873" i="33"/>
  <c r="BM873" i="33"/>
  <c r="BN873" i="33"/>
  <c r="BO873" i="33"/>
  <c r="BP873" i="33"/>
  <c r="BQ873" i="33"/>
  <c r="BR873" i="33"/>
  <c r="BS873" i="33"/>
  <c r="BT873" i="33"/>
  <c r="BU873" i="33"/>
  <c r="BV873" i="33"/>
  <c r="BW873" i="33"/>
  <c r="BX873" i="33"/>
  <c r="BY873" i="33"/>
  <c r="BZ873" i="33"/>
  <c r="CA873" i="33"/>
  <c r="CB873" i="33"/>
  <c r="CC873" i="33"/>
  <c r="CD873" i="33"/>
  <c r="CE873" i="33"/>
  <c r="CF873" i="33"/>
  <c r="CG873" i="33"/>
  <c r="CH873" i="33"/>
  <c r="CI873" i="33"/>
  <c r="A874" i="33"/>
  <c r="B874" i="33"/>
  <c r="C874" i="33"/>
  <c r="D874" i="33"/>
  <c r="E874" i="33"/>
  <c r="F874" i="33"/>
  <c r="G874" i="33"/>
  <c r="H874" i="33"/>
  <c r="I874" i="33"/>
  <c r="J874" i="33"/>
  <c r="K874" i="33"/>
  <c r="L874" i="33"/>
  <c r="M874" i="33"/>
  <c r="N874" i="33"/>
  <c r="O874" i="33"/>
  <c r="P874" i="33"/>
  <c r="Q874" i="33"/>
  <c r="R874" i="33"/>
  <c r="S874" i="33"/>
  <c r="T874" i="33"/>
  <c r="U874" i="33"/>
  <c r="V874" i="33"/>
  <c r="W874" i="33"/>
  <c r="X874" i="33"/>
  <c r="Y874" i="33"/>
  <c r="Z874" i="33"/>
  <c r="AA874" i="33"/>
  <c r="AB874" i="33"/>
  <c r="AC874" i="33"/>
  <c r="AD874" i="33"/>
  <c r="AE874" i="33"/>
  <c r="AF874" i="33"/>
  <c r="AG874" i="33"/>
  <c r="AH874" i="33"/>
  <c r="AI874" i="33"/>
  <c r="AJ874" i="33"/>
  <c r="AK874" i="33"/>
  <c r="AL874" i="33"/>
  <c r="AM874" i="33"/>
  <c r="AN874" i="33"/>
  <c r="AO874" i="33"/>
  <c r="AP874" i="33"/>
  <c r="AQ874" i="33"/>
  <c r="AR874" i="33"/>
  <c r="AS874" i="33"/>
  <c r="AT874" i="33"/>
  <c r="AU874" i="33"/>
  <c r="AV874" i="33"/>
  <c r="AW874" i="33"/>
  <c r="AX874" i="33"/>
  <c r="AY874" i="33"/>
  <c r="AZ874" i="33"/>
  <c r="BA874" i="33"/>
  <c r="BB874" i="33"/>
  <c r="BC874" i="33"/>
  <c r="BD874" i="33"/>
  <c r="BE874" i="33"/>
  <c r="BF874" i="33"/>
  <c r="BG874" i="33"/>
  <c r="BH874" i="33"/>
  <c r="BI874" i="33"/>
  <c r="BJ874" i="33"/>
  <c r="BK874" i="33"/>
  <c r="BL874" i="33"/>
  <c r="BM874" i="33"/>
  <c r="BN874" i="33"/>
  <c r="BO874" i="33"/>
  <c r="BP874" i="33"/>
  <c r="BQ874" i="33"/>
  <c r="BR874" i="33"/>
  <c r="BS874" i="33"/>
  <c r="BT874" i="33"/>
  <c r="BU874" i="33"/>
  <c r="BV874" i="33"/>
  <c r="BW874" i="33"/>
  <c r="BX874" i="33"/>
  <c r="BY874" i="33"/>
  <c r="BZ874" i="33"/>
  <c r="CA874" i="33"/>
  <c r="CB874" i="33"/>
  <c r="CC874" i="33"/>
  <c r="CD874" i="33"/>
  <c r="CE874" i="33"/>
  <c r="CF874" i="33"/>
  <c r="CG874" i="33"/>
  <c r="CH874" i="33"/>
  <c r="CI874" i="33"/>
  <c r="A875" i="33"/>
  <c r="B875" i="33"/>
  <c r="C875" i="33"/>
  <c r="D875" i="33"/>
  <c r="E875" i="33"/>
  <c r="F875" i="33"/>
  <c r="G875" i="33"/>
  <c r="H875" i="33"/>
  <c r="I875" i="33"/>
  <c r="J875" i="33"/>
  <c r="K875" i="33"/>
  <c r="L875" i="33"/>
  <c r="M875" i="33"/>
  <c r="N875" i="33"/>
  <c r="O875" i="33"/>
  <c r="P875" i="33"/>
  <c r="Q875" i="33"/>
  <c r="R875" i="33"/>
  <c r="S875" i="33"/>
  <c r="T875" i="33"/>
  <c r="U875" i="33"/>
  <c r="V875" i="33"/>
  <c r="W875" i="33"/>
  <c r="X875" i="33"/>
  <c r="Y875" i="33"/>
  <c r="Z875" i="33"/>
  <c r="AA875" i="33"/>
  <c r="AB875" i="33"/>
  <c r="AC875" i="33"/>
  <c r="AD875" i="33"/>
  <c r="AE875" i="33"/>
  <c r="AF875" i="33"/>
  <c r="AG875" i="33"/>
  <c r="AH875" i="33"/>
  <c r="AI875" i="33"/>
  <c r="AJ875" i="33"/>
  <c r="AK875" i="33"/>
  <c r="AL875" i="33"/>
  <c r="AM875" i="33"/>
  <c r="AN875" i="33"/>
  <c r="AO875" i="33"/>
  <c r="AP875" i="33"/>
  <c r="AQ875" i="33"/>
  <c r="AR875" i="33"/>
  <c r="AS875" i="33"/>
  <c r="AT875" i="33"/>
  <c r="AU875" i="33"/>
  <c r="AV875" i="33"/>
  <c r="AW875" i="33"/>
  <c r="AX875" i="33"/>
  <c r="AY875" i="33"/>
  <c r="AZ875" i="33"/>
  <c r="BA875" i="33"/>
  <c r="BB875" i="33"/>
  <c r="BC875" i="33"/>
  <c r="BD875" i="33"/>
  <c r="BE875" i="33"/>
  <c r="BF875" i="33"/>
  <c r="BG875" i="33"/>
  <c r="BH875" i="33"/>
  <c r="BI875" i="33"/>
  <c r="BJ875" i="33"/>
  <c r="BK875" i="33"/>
  <c r="BL875" i="33"/>
  <c r="BM875" i="33"/>
  <c r="BN875" i="33"/>
  <c r="BO875" i="33"/>
  <c r="BP875" i="33"/>
  <c r="BQ875" i="33"/>
  <c r="BR875" i="33"/>
  <c r="BS875" i="33"/>
  <c r="BT875" i="33"/>
  <c r="BU875" i="33"/>
  <c r="BV875" i="33"/>
  <c r="BW875" i="33"/>
  <c r="BX875" i="33"/>
  <c r="BY875" i="33"/>
  <c r="BZ875" i="33"/>
  <c r="CA875" i="33"/>
  <c r="CB875" i="33"/>
  <c r="CC875" i="33"/>
  <c r="CD875" i="33"/>
  <c r="CE875" i="33"/>
  <c r="CF875" i="33"/>
  <c r="CG875" i="33"/>
  <c r="CH875" i="33"/>
  <c r="CI875" i="33"/>
  <c r="A876" i="33"/>
  <c r="B876" i="33"/>
  <c r="C876" i="33"/>
  <c r="D876" i="33"/>
  <c r="E876" i="33"/>
  <c r="F876" i="33"/>
  <c r="G876" i="33"/>
  <c r="H876" i="33"/>
  <c r="I876" i="33"/>
  <c r="J876" i="33"/>
  <c r="K876" i="33"/>
  <c r="L876" i="33"/>
  <c r="M876" i="33"/>
  <c r="N876" i="33"/>
  <c r="O876" i="33"/>
  <c r="P876" i="33"/>
  <c r="Q876" i="33"/>
  <c r="R876" i="33"/>
  <c r="S876" i="33"/>
  <c r="T876" i="33"/>
  <c r="U876" i="33"/>
  <c r="V876" i="33"/>
  <c r="W876" i="33"/>
  <c r="X876" i="33"/>
  <c r="Y876" i="33"/>
  <c r="Z876" i="33"/>
  <c r="AA876" i="33"/>
  <c r="AB876" i="33"/>
  <c r="AC876" i="33"/>
  <c r="AD876" i="33"/>
  <c r="AE876" i="33"/>
  <c r="AF876" i="33"/>
  <c r="AG876" i="33"/>
  <c r="AH876" i="33"/>
  <c r="AI876" i="33"/>
  <c r="AJ876" i="33"/>
  <c r="AK876" i="33"/>
  <c r="AL876" i="33"/>
  <c r="AM876" i="33"/>
  <c r="AN876" i="33"/>
  <c r="AO876" i="33"/>
  <c r="AP876" i="33"/>
  <c r="AQ876" i="33"/>
  <c r="AR876" i="33"/>
  <c r="AS876" i="33"/>
  <c r="AT876" i="33"/>
  <c r="AU876" i="33"/>
  <c r="AV876" i="33"/>
  <c r="AW876" i="33"/>
  <c r="AX876" i="33"/>
  <c r="AY876" i="33"/>
  <c r="AZ876" i="33"/>
  <c r="BA876" i="33"/>
  <c r="BB876" i="33"/>
  <c r="BC876" i="33"/>
  <c r="BD876" i="33"/>
  <c r="BE876" i="33"/>
  <c r="BF876" i="33"/>
  <c r="BG876" i="33"/>
  <c r="BH876" i="33"/>
  <c r="BI876" i="33"/>
  <c r="BJ876" i="33"/>
  <c r="BK876" i="33"/>
  <c r="BL876" i="33"/>
  <c r="BM876" i="33"/>
  <c r="BN876" i="33"/>
  <c r="BO876" i="33"/>
  <c r="BP876" i="33"/>
  <c r="BQ876" i="33"/>
  <c r="BR876" i="33"/>
  <c r="BS876" i="33"/>
  <c r="BT876" i="33"/>
  <c r="BU876" i="33"/>
  <c r="BV876" i="33"/>
  <c r="BW876" i="33"/>
  <c r="BX876" i="33"/>
  <c r="BY876" i="33"/>
  <c r="BZ876" i="33"/>
  <c r="CA876" i="33"/>
  <c r="CB876" i="33"/>
  <c r="CC876" i="33"/>
  <c r="CD876" i="33"/>
  <c r="CE876" i="33"/>
  <c r="CF876" i="33"/>
  <c r="CG876" i="33"/>
  <c r="CH876" i="33"/>
  <c r="CI876" i="33"/>
  <c r="A877" i="33"/>
  <c r="B877" i="33"/>
  <c r="C877" i="33"/>
  <c r="D877" i="33"/>
  <c r="E877" i="33"/>
  <c r="F877" i="33"/>
  <c r="G877" i="33"/>
  <c r="H877" i="33"/>
  <c r="I877" i="33"/>
  <c r="J877" i="33"/>
  <c r="K877" i="33"/>
  <c r="L877" i="33"/>
  <c r="M877" i="33"/>
  <c r="N877" i="33"/>
  <c r="O877" i="33"/>
  <c r="P877" i="33"/>
  <c r="Q877" i="33"/>
  <c r="R877" i="33"/>
  <c r="S877" i="33"/>
  <c r="T877" i="33"/>
  <c r="U877" i="33"/>
  <c r="V877" i="33"/>
  <c r="W877" i="33"/>
  <c r="X877" i="33"/>
  <c r="Y877" i="33"/>
  <c r="Z877" i="33"/>
  <c r="AA877" i="33"/>
  <c r="AB877" i="33"/>
  <c r="AC877" i="33"/>
  <c r="AD877" i="33"/>
  <c r="AE877" i="33"/>
  <c r="AF877" i="33"/>
  <c r="AG877" i="33"/>
  <c r="AH877" i="33"/>
  <c r="AI877" i="33"/>
  <c r="AJ877" i="33"/>
  <c r="AK877" i="33"/>
  <c r="AL877" i="33"/>
  <c r="AM877" i="33"/>
  <c r="AN877" i="33"/>
  <c r="AO877" i="33"/>
  <c r="AP877" i="33"/>
  <c r="AQ877" i="33"/>
  <c r="AR877" i="33"/>
  <c r="AS877" i="33"/>
  <c r="AT877" i="33"/>
  <c r="AU877" i="33"/>
  <c r="AV877" i="33"/>
  <c r="AW877" i="33"/>
  <c r="AX877" i="33"/>
  <c r="AY877" i="33"/>
  <c r="AZ877" i="33"/>
  <c r="BA877" i="33"/>
  <c r="BB877" i="33"/>
  <c r="BC877" i="33"/>
  <c r="BD877" i="33"/>
  <c r="BE877" i="33"/>
  <c r="BF877" i="33"/>
  <c r="BG877" i="33"/>
  <c r="BH877" i="33"/>
  <c r="BI877" i="33"/>
  <c r="BJ877" i="33"/>
  <c r="BK877" i="33"/>
  <c r="BL877" i="33"/>
  <c r="BM877" i="33"/>
  <c r="BN877" i="33"/>
  <c r="BO877" i="33"/>
  <c r="BP877" i="33"/>
  <c r="BQ877" i="33"/>
  <c r="BR877" i="33"/>
  <c r="BS877" i="33"/>
  <c r="BT877" i="33"/>
  <c r="BU877" i="33"/>
  <c r="BV877" i="33"/>
  <c r="BW877" i="33"/>
  <c r="BX877" i="33"/>
  <c r="BY877" i="33"/>
  <c r="BZ877" i="33"/>
  <c r="CA877" i="33"/>
  <c r="CB877" i="33"/>
  <c r="CC877" i="33"/>
  <c r="CD877" i="33"/>
  <c r="CE877" i="33"/>
  <c r="CF877" i="33"/>
  <c r="CG877" i="33"/>
  <c r="CH877" i="33"/>
  <c r="CI877" i="33"/>
  <c r="A878" i="33"/>
  <c r="B878" i="33"/>
  <c r="C878" i="33"/>
  <c r="D878" i="33"/>
  <c r="E878" i="33"/>
  <c r="F878" i="33"/>
  <c r="G878" i="33"/>
  <c r="H878" i="33"/>
  <c r="I878" i="33"/>
  <c r="J878" i="33"/>
  <c r="K878" i="33"/>
  <c r="L878" i="33"/>
  <c r="M878" i="33"/>
  <c r="N878" i="33"/>
  <c r="O878" i="33"/>
  <c r="P878" i="33"/>
  <c r="Q878" i="33"/>
  <c r="R878" i="33"/>
  <c r="S878" i="33"/>
  <c r="T878" i="33"/>
  <c r="U878" i="33"/>
  <c r="V878" i="33"/>
  <c r="W878" i="33"/>
  <c r="X878" i="33"/>
  <c r="Y878" i="33"/>
  <c r="Z878" i="33"/>
  <c r="AA878" i="33"/>
  <c r="AB878" i="33"/>
  <c r="AC878" i="33"/>
  <c r="AD878" i="33"/>
  <c r="AE878" i="33"/>
  <c r="AF878" i="33"/>
  <c r="AG878" i="33"/>
  <c r="AH878" i="33"/>
  <c r="AI878" i="33"/>
  <c r="AJ878" i="33"/>
  <c r="AK878" i="33"/>
  <c r="AL878" i="33"/>
  <c r="AM878" i="33"/>
  <c r="AN878" i="33"/>
  <c r="AO878" i="33"/>
  <c r="AP878" i="33"/>
  <c r="AQ878" i="33"/>
  <c r="AR878" i="33"/>
  <c r="AS878" i="33"/>
  <c r="AT878" i="33"/>
  <c r="AU878" i="33"/>
  <c r="AV878" i="33"/>
  <c r="AW878" i="33"/>
  <c r="AX878" i="33"/>
  <c r="AY878" i="33"/>
  <c r="AZ878" i="33"/>
  <c r="BA878" i="33"/>
  <c r="BB878" i="33"/>
  <c r="BC878" i="33"/>
  <c r="BD878" i="33"/>
  <c r="BE878" i="33"/>
  <c r="BF878" i="33"/>
  <c r="BG878" i="33"/>
  <c r="BH878" i="33"/>
  <c r="BI878" i="33"/>
  <c r="BJ878" i="33"/>
  <c r="BK878" i="33"/>
  <c r="BL878" i="33"/>
  <c r="BM878" i="33"/>
  <c r="BN878" i="33"/>
  <c r="BO878" i="33"/>
  <c r="BP878" i="33"/>
  <c r="BQ878" i="33"/>
  <c r="BR878" i="33"/>
  <c r="BS878" i="33"/>
  <c r="BT878" i="33"/>
  <c r="BU878" i="33"/>
  <c r="BV878" i="33"/>
  <c r="BW878" i="33"/>
  <c r="BX878" i="33"/>
  <c r="BY878" i="33"/>
  <c r="BZ878" i="33"/>
  <c r="CA878" i="33"/>
  <c r="CB878" i="33"/>
  <c r="CC878" i="33"/>
  <c r="CD878" i="33"/>
  <c r="CE878" i="33"/>
  <c r="CF878" i="33"/>
  <c r="CG878" i="33"/>
  <c r="CH878" i="33"/>
  <c r="CI878" i="33"/>
  <c r="A879" i="33"/>
  <c r="B879" i="33"/>
  <c r="C879" i="33"/>
  <c r="D879" i="33"/>
  <c r="E879" i="33"/>
  <c r="F879" i="33"/>
  <c r="G879" i="33"/>
  <c r="H879" i="33"/>
  <c r="I879" i="33"/>
  <c r="J879" i="33"/>
  <c r="K879" i="33"/>
  <c r="L879" i="33"/>
  <c r="M879" i="33"/>
  <c r="N879" i="33"/>
  <c r="O879" i="33"/>
  <c r="P879" i="33"/>
  <c r="Q879" i="33"/>
  <c r="R879" i="33"/>
  <c r="S879" i="33"/>
  <c r="T879" i="33"/>
  <c r="U879" i="33"/>
  <c r="V879" i="33"/>
  <c r="W879" i="33"/>
  <c r="X879" i="33"/>
  <c r="Y879" i="33"/>
  <c r="Z879" i="33"/>
  <c r="AA879" i="33"/>
  <c r="AB879" i="33"/>
  <c r="AC879" i="33"/>
  <c r="AD879" i="33"/>
  <c r="AE879" i="33"/>
  <c r="AF879" i="33"/>
  <c r="AG879" i="33"/>
  <c r="AH879" i="33"/>
  <c r="AI879" i="33"/>
  <c r="AJ879" i="33"/>
  <c r="AK879" i="33"/>
  <c r="AL879" i="33"/>
  <c r="AM879" i="33"/>
  <c r="AN879" i="33"/>
  <c r="AO879" i="33"/>
  <c r="AP879" i="33"/>
  <c r="AQ879" i="33"/>
  <c r="AR879" i="33"/>
  <c r="AS879" i="33"/>
  <c r="AT879" i="33"/>
  <c r="AU879" i="33"/>
  <c r="AV879" i="33"/>
  <c r="AW879" i="33"/>
  <c r="AX879" i="33"/>
  <c r="AY879" i="33"/>
  <c r="AZ879" i="33"/>
  <c r="BA879" i="33"/>
  <c r="BB879" i="33"/>
  <c r="BC879" i="33"/>
  <c r="BD879" i="33"/>
  <c r="BE879" i="33"/>
  <c r="BF879" i="33"/>
  <c r="BG879" i="33"/>
  <c r="BH879" i="33"/>
  <c r="BI879" i="33"/>
  <c r="BJ879" i="33"/>
  <c r="BK879" i="33"/>
  <c r="BL879" i="33"/>
  <c r="BM879" i="33"/>
  <c r="BN879" i="33"/>
  <c r="BO879" i="33"/>
  <c r="BP879" i="33"/>
  <c r="BQ879" i="33"/>
  <c r="BR879" i="33"/>
  <c r="BS879" i="33"/>
  <c r="BT879" i="33"/>
  <c r="BU879" i="33"/>
  <c r="BV879" i="33"/>
  <c r="BW879" i="33"/>
  <c r="BX879" i="33"/>
  <c r="BY879" i="33"/>
  <c r="BZ879" i="33"/>
  <c r="CA879" i="33"/>
  <c r="CB879" i="33"/>
  <c r="CC879" i="33"/>
  <c r="CD879" i="33"/>
  <c r="CE879" i="33"/>
  <c r="CF879" i="33"/>
  <c r="CG879" i="33"/>
  <c r="CH879" i="33"/>
  <c r="CI879" i="33"/>
  <c r="A880" i="33"/>
  <c r="B880" i="33"/>
  <c r="C880" i="33"/>
  <c r="D880" i="33"/>
  <c r="E880" i="33"/>
  <c r="F880" i="33"/>
  <c r="G880" i="33"/>
  <c r="H880" i="33"/>
  <c r="I880" i="33"/>
  <c r="J880" i="33"/>
  <c r="K880" i="33"/>
  <c r="L880" i="33"/>
  <c r="M880" i="33"/>
  <c r="N880" i="33"/>
  <c r="O880" i="33"/>
  <c r="P880" i="33"/>
  <c r="Q880" i="33"/>
  <c r="R880" i="33"/>
  <c r="S880" i="33"/>
  <c r="T880" i="33"/>
  <c r="U880" i="33"/>
  <c r="V880" i="33"/>
  <c r="W880" i="33"/>
  <c r="X880" i="33"/>
  <c r="Y880" i="33"/>
  <c r="Z880" i="33"/>
  <c r="AA880" i="33"/>
  <c r="AB880" i="33"/>
  <c r="AC880" i="33"/>
  <c r="AD880" i="33"/>
  <c r="AE880" i="33"/>
  <c r="AF880" i="33"/>
  <c r="AG880" i="33"/>
  <c r="AH880" i="33"/>
  <c r="AI880" i="33"/>
  <c r="AJ880" i="33"/>
  <c r="AK880" i="33"/>
  <c r="AL880" i="33"/>
  <c r="AM880" i="33"/>
  <c r="AN880" i="33"/>
  <c r="AO880" i="33"/>
  <c r="AP880" i="33"/>
  <c r="AQ880" i="33"/>
  <c r="AR880" i="33"/>
  <c r="AS880" i="33"/>
  <c r="AT880" i="33"/>
  <c r="AU880" i="33"/>
  <c r="AV880" i="33"/>
  <c r="AW880" i="33"/>
  <c r="AX880" i="33"/>
  <c r="AY880" i="33"/>
  <c r="AZ880" i="33"/>
  <c r="BA880" i="33"/>
  <c r="BB880" i="33"/>
  <c r="BC880" i="33"/>
  <c r="BD880" i="33"/>
  <c r="BE880" i="33"/>
  <c r="BF880" i="33"/>
  <c r="BG880" i="33"/>
  <c r="BH880" i="33"/>
  <c r="BI880" i="33"/>
  <c r="BJ880" i="33"/>
  <c r="BK880" i="33"/>
  <c r="BL880" i="33"/>
  <c r="BM880" i="33"/>
  <c r="BN880" i="33"/>
  <c r="BO880" i="33"/>
  <c r="BP880" i="33"/>
  <c r="BQ880" i="33"/>
  <c r="BR880" i="33"/>
  <c r="BS880" i="33"/>
  <c r="BT880" i="33"/>
  <c r="BU880" i="33"/>
  <c r="BV880" i="33"/>
  <c r="BW880" i="33"/>
  <c r="BX880" i="33"/>
  <c r="BY880" i="33"/>
  <c r="BZ880" i="33"/>
  <c r="CA880" i="33"/>
  <c r="CB880" i="33"/>
  <c r="CC880" i="33"/>
  <c r="CD880" i="33"/>
  <c r="CE880" i="33"/>
  <c r="CF880" i="33"/>
  <c r="CG880" i="33"/>
  <c r="CH880" i="33"/>
  <c r="CI880" i="33"/>
  <c r="A881" i="33"/>
  <c r="B881" i="33"/>
  <c r="C881" i="33"/>
  <c r="D881" i="33"/>
  <c r="E881" i="33"/>
  <c r="F881" i="33"/>
  <c r="G881" i="33"/>
  <c r="H881" i="33"/>
  <c r="I881" i="33"/>
  <c r="J881" i="33"/>
  <c r="K881" i="33"/>
  <c r="L881" i="33"/>
  <c r="M881" i="33"/>
  <c r="N881" i="33"/>
  <c r="O881" i="33"/>
  <c r="P881" i="33"/>
  <c r="Q881" i="33"/>
  <c r="R881" i="33"/>
  <c r="S881" i="33"/>
  <c r="T881" i="33"/>
  <c r="U881" i="33"/>
  <c r="V881" i="33"/>
  <c r="W881" i="33"/>
  <c r="X881" i="33"/>
  <c r="Y881" i="33"/>
  <c r="Z881" i="33"/>
  <c r="AA881" i="33"/>
  <c r="AB881" i="33"/>
  <c r="AC881" i="33"/>
  <c r="AD881" i="33"/>
  <c r="AE881" i="33"/>
  <c r="AF881" i="33"/>
  <c r="AG881" i="33"/>
  <c r="AH881" i="33"/>
  <c r="AI881" i="33"/>
  <c r="AJ881" i="33"/>
  <c r="AK881" i="33"/>
  <c r="AL881" i="33"/>
  <c r="AM881" i="33"/>
  <c r="AN881" i="33"/>
  <c r="AO881" i="33"/>
  <c r="AP881" i="33"/>
  <c r="AQ881" i="33"/>
  <c r="AR881" i="33"/>
  <c r="AS881" i="33"/>
  <c r="AT881" i="33"/>
  <c r="AU881" i="33"/>
  <c r="AV881" i="33"/>
  <c r="AW881" i="33"/>
  <c r="AX881" i="33"/>
  <c r="AY881" i="33"/>
  <c r="AZ881" i="33"/>
  <c r="BA881" i="33"/>
  <c r="BB881" i="33"/>
  <c r="BC881" i="33"/>
  <c r="BD881" i="33"/>
  <c r="BE881" i="33"/>
  <c r="BF881" i="33"/>
  <c r="BG881" i="33"/>
  <c r="BH881" i="33"/>
  <c r="BI881" i="33"/>
  <c r="BJ881" i="33"/>
  <c r="BK881" i="33"/>
  <c r="BL881" i="33"/>
  <c r="BM881" i="33"/>
  <c r="BN881" i="33"/>
  <c r="BO881" i="33"/>
  <c r="BP881" i="33"/>
  <c r="BQ881" i="33"/>
  <c r="BR881" i="33"/>
  <c r="BS881" i="33"/>
  <c r="BT881" i="33"/>
  <c r="BU881" i="33"/>
  <c r="BV881" i="33"/>
  <c r="BW881" i="33"/>
  <c r="BX881" i="33"/>
  <c r="BY881" i="33"/>
  <c r="BZ881" i="33"/>
  <c r="CA881" i="33"/>
  <c r="CB881" i="33"/>
  <c r="CC881" i="33"/>
  <c r="CD881" i="33"/>
  <c r="CE881" i="33"/>
  <c r="CF881" i="33"/>
  <c r="CG881" i="33"/>
  <c r="CH881" i="33"/>
  <c r="CI881" i="33"/>
  <c r="A882" i="33"/>
  <c r="B882" i="33"/>
  <c r="C882" i="33"/>
  <c r="D882" i="33"/>
  <c r="E882" i="33"/>
  <c r="F882" i="33"/>
  <c r="G882" i="33"/>
  <c r="H882" i="33"/>
  <c r="I882" i="33"/>
  <c r="J882" i="33"/>
  <c r="K882" i="33"/>
  <c r="L882" i="33"/>
  <c r="M882" i="33"/>
  <c r="N882" i="33"/>
  <c r="O882" i="33"/>
  <c r="P882" i="33"/>
  <c r="Q882" i="33"/>
  <c r="R882" i="33"/>
  <c r="S882" i="33"/>
  <c r="T882" i="33"/>
  <c r="U882" i="33"/>
  <c r="V882" i="33"/>
  <c r="W882" i="33"/>
  <c r="X882" i="33"/>
  <c r="Y882" i="33"/>
  <c r="Z882" i="33"/>
  <c r="AA882" i="33"/>
  <c r="AB882" i="33"/>
  <c r="AC882" i="33"/>
  <c r="AD882" i="33"/>
  <c r="AE882" i="33"/>
  <c r="AF882" i="33"/>
  <c r="AG882" i="33"/>
  <c r="AH882" i="33"/>
  <c r="AI882" i="33"/>
  <c r="AJ882" i="33"/>
  <c r="AK882" i="33"/>
  <c r="AL882" i="33"/>
  <c r="AM882" i="33"/>
  <c r="AN882" i="33"/>
  <c r="AO882" i="33"/>
  <c r="AP882" i="33"/>
  <c r="AQ882" i="33"/>
  <c r="AR882" i="33"/>
  <c r="AS882" i="33"/>
  <c r="AT882" i="33"/>
  <c r="AU882" i="33"/>
  <c r="AV882" i="33"/>
  <c r="AW882" i="33"/>
  <c r="AX882" i="33"/>
  <c r="AY882" i="33"/>
  <c r="AZ882" i="33"/>
  <c r="BA882" i="33"/>
  <c r="BB882" i="33"/>
  <c r="BC882" i="33"/>
  <c r="BD882" i="33"/>
  <c r="BE882" i="33"/>
  <c r="BF882" i="33"/>
  <c r="BG882" i="33"/>
  <c r="BH882" i="33"/>
  <c r="BI882" i="33"/>
  <c r="BJ882" i="33"/>
  <c r="BK882" i="33"/>
  <c r="BL882" i="33"/>
  <c r="BM882" i="33"/>
  <c r="BN882" i="33"/>
  <c r="BO882" i="33"/>
  <c r="BP882" i="33"/>
  <c r="BQ882" i="33"/>
  <c r="BR882" i="33"/>
  <c r="BS882" i="33"/>
  <c r="BT882" i="33"/>
  <c r="BU882" i="33"/>
  <c r="BV882" i="33"/>
  <c r="BW882" i="33"/>
  <c r="BX882" i="33"/>
  <c r="BY882" i="33"/>
  <c r="BZ882" i="33"/>
  <c r="CA882" i="33"/>
  <c r="CB882" i="33"/>
  <c r="CC882" i="33"/>
  <c r="CD882" i="33"/>
  <c r="CE882" i="33"/>
  <c r="CF882" i="33"/>
  <c r="CG882" i="33"/>
  <c r="CH882" i="33"/>
  <c r="CI882" i="33"/>
  <c r="A883" i="33"/>
  <c r="B883" i="33"/>
  <c r="C883" i="33"/>
  <c r="D883" i="33"/>
  <c r="E883" i="33"/>
  <c r="F883" i="33"/>
  <c r="G883" i="33"/>
  <c r="H883" i="33"/>
  <c r="I883" i="33"/>
  <c r="J883" i="33"/>
  <c r="K883" i="33"/>
  <c r="L883" i="33"/>
  <c r="M883" i="33"/>
  <c r="N883" i="33"/>
  <c r="O883" i="33"/>
  <c r="P883" i="33"/>
  <c r="Q883" i="33"/>
  <c r="R883" i="33"/>
  <c r="S883" i="33"/>
  <c r="T883" i="33"/>
  <c r="U883" i="33"/>
  <c r="V883" i="33"/>
  <c r="W883" i="33"/>
  <c r="X883" i="33"/>
  <c r="Y883" i="33"/>
  <c r="Z883" i="33"/>
  <c r="AA883" i="33"/>
  <c r="AB883" i="33"/>
  <c r="AC883" i="33"/>
  <c r="AD883" i="33"/>
  <c r="AE883" i="33"/>
  <c r="AF883" i="33"/>
  <c r="AG883" i="33"/>
  <c r="AH883" i="33"/>
  <c r="AI883" i="33"/>
  <c r="AJ883" i="33"/>
  <c r="AK883" i="33"/>
  <c r="AL883" i="33"/>
  <c r="AM883" i="33"/>
  <c r="AN883" i="33"/>
  <c r="AO883" i="33"/>
  <c r="AP883" i="33"/>
  <c r="AQ883" i="33"/>
  <c r="AR883" i="33"/>
  <c r="AS883" i="33"/>
  <c r="AT883" i="33"/>
  <c r="AU883" i="33"/>
  <c r="AV883" i="33"/>
  <c r="AW883" i="33"/>
  <c r="AX883" i="33"/>
  <c r="AY883" i="33"/>
  <c r="AZ883" i="33"/>
  <c r="BA883" i="33"/>
  <c r="BB883" i="33"/>
  <c r="BC883" i="33"/>
  <c r="BD883" i="33"/>
  <c r="BE883" i="33"/>
  <c r="BF883" i="33"/>
  <c r="BG883" i="33"/>
  <c r="BH883" i="33"/>
  <c r="BI883" i="33"/>
  <c r="BJ883" i="33"/>
  <c r="BK883" i="33"/>
  <c r="BL883" i="33"/>
  <c r="BM883" i="33"/>
  <c r="BN883" i="33"/>
  <c r="BO883" i="33"/>
  <c r="BP883" i="33"/>
  <c r="BQ883" i="33"/>
  <c r="BR883" i="33"/>
  <c r="BS883" i="33"/>
  <c r="BT883" i="33"/>
  <c r="BU883" i="33"/>
  <c r="BV883" i="33"/>
  <c r="BW883" i="33"/>
  <c r="BX883" i="33"/>
  <c r="BY883" i="33"/>
  <c r="BZ883" i="33"/>
  <c r="CA883" i="33"/>
  <c r="CB883" i="33"/>
  <c r="CC883" i="33"/>
  <c r="CD883" i="33"/>
  <c r="CE883" i="33"/>
  <c r="CF883" i="33"/>
  <c r="CG883" i="33"/>
  <c r="CH883" i="33"/>
  <c r="CI883" i="33"/>
  <c r="A884" i="33"/>
  <c r="B884" i="33"/>
  <c r="C884" i="33"/>
  <c r="D884" i="33"/>
  <c r="E884" i="33"/>
  <c r="F884" i="33"/>
  <c r="G884" i="33"/>
  <c r="H884" i="33"/>
  <c r="I884" i="33"/>
  <c r="J884" i="33"/>
  <c r="K884" i="33"/>
  <c r="L884" i="33"/>
  <c r="M884" i="33"/>
  <c r="N884" i="33"/>
  <c r="O884" i="33"/>
  <c r="P884" i="33"/>
  <c r="Q884" i="33"/>
  <c r="R884" i="33"/>
  <c r="S884" i="33"/>
  <c r="T884" i="33"/>
  <c r="U884" i="33"/>
  <c r="V884" i="33"/>
  <c r="W884" i="33"/>
  <c r="X884" i="33"/>
  <c r="Y884" i="33"/>
  <c r="Z884" i="33"/>
  <c r="AA884" i="33"/>
  <c r="AB884" i="33"/>
  <c r="AC884" i="33"/>
  <c r="AD884" i="33"/>
  <c r="AE884" i="33"/>
  <c r="AF884" i="33"/>
  <c r="AG884" i="33"/>
  <c r="AH884" i="33"/>
  <c r="AI884" i="33"/>
  <c r="AJ884" i="33"/>
  <c r="AK884" i="33"/>
  <c r="AL884" i="33"/>
  <c r="AM884" i="33"/>
  <c r="AN884" i="33"/>
  <c r="AO884" i="33"/>
  <c r="AP884" i="33"/>
  <c r="AQ884" i="33"/>
  <c r="AR884" i="33"/>
  <c r="AS884" i="33"/>
  <c r="AT884" i="33"/>
  <c r="AU884" i="33"/>
  <c r="AV884" i="33"/>
  <c r="AW884" i="33"/>
  <c r="AX884" i="33"/>
  <c r="AY884" i="33"/>
  <c r="AZ884" i="33"/>
  <c r="BA884" i="33"/>
  <c r="BB884" i="33"/>
  <c r="BC884" i="33"/>
  <c r="BD884" i="33"/>
  <c r="BE884" i="33"/>
  <c r="BF884" i="33"/>
  <c r="BG884" i="33"/>
  <c r="BH884" i="33"/>
  <c r="BI884" i="33"/>
  <c r="BJ884" i="33"/>
  <c r="BK884" i="33"/>
  <c r="BL884" i="33"/>
  <c r="BM884" i="33"/>
  <c r="BN884" i="33"/>
  <c r="BO884" i="33"/>
  <c r="BP884" i="33"/>
  <c r="BQ884" i="33"/>
  <c r="BR884" i="33"/>
  <c r="BS884" i="33"/>
  <c r="BT884" i="33"/>
  <c r="BU884" i="33"/>
  <c r="BV884" i="33"/>
  <c r="BW884" i="33"/>
  <c r="BX884" i="33"/>
  <c r="BY884" i="33"/>
  <c r="BZ884" i="33"/>
  <c r="CA884" i="33"/>
  <c r="CB884" i="33"/>
  <c r="CC884" i="33"/>
  <c r="CD884" i="33"/>
  <c r="CE884" i="33"/>
  <c r="CF884" i="33"/>
  <c r="CG884" i="33"/>
  <c r="CH884" i="33"/>
  <c r="CI884" i="33"/>
  <c r="A885" i="33"/>
  <c r="B885" i="33"/>
  <c r="C885" i="33"/>
  <c r="D885" i="33"/>
  <c r="E885" i="33"/>
  <c r="F885" i="33"/>
  <c r="G885" i="33"/>
  <c r="H885" i="33"/>
  <c r="I885" i="33"/>
  <c r="J885" i="33"/>
  <c r="K885" i="33"/>
  <c r="L885" i="33"/>
  <c r="M885" i="33"/>
  <c r="N885" i="33"/>
  <c r="O885" i="33"/>
  <c r="P885" i="33"/>
  <c r="Q885" i="33"/>
  <c r="R885" i="33"/>
  <c r="S885" i="33"/>
  <c r="T885" i="33"/>
  <c r="U885" i="33"/>
  <c r="V885" i="33"/>
  <c r="W885" i="33"/>
  <c r="X885" i="33"/>
  <c r="Y885" i="33"/>
  <c r="Z885" i="33"/>
  <c r="AA885" i="33"/>
  <c r="AB885" i="33"/>
  <c r="AC885" i="33"/>
  <c r="AD885" i="33"/>
  <c r="AE885" i="33"/>
  <c r="AF885" i="33"/>
  <c r="AG885" i="33"/>
  <c r="AH885" i="33"/>
  <c r="AI885" i="33"/>
  <c r="AJ885" i="33"/>
  <c r="AK885" i="33"/>
  <c r="AL885" i="33"/>
  <c r="AM885" i="33"/>
  <c r="AN885" i="33"/>
  <c r="AO885" i="33"/>
  <c r="AP885" i="33"/>
  <c r="AQ885" i="33"/>
  <c r="AR885" i="33"/>
  <c r="AS885" i="33"/>
  <c r="AT885" i="33"/>
  <c r="AU885" i="33"/>
  <c r="AV885" i="33"/>
  <c r="AW885" i="33"/>
  <c r="AX885" i="33"/>
  <c r="AY885" i="33"/>
  <c r="AZ885" i="33"/>
  <c r="BA885" i="33"/>
  <c r="BB885" i="33"/>
  <c r="BC885" i="33"/>
  <c r="BD885" i="33"/>
  <c r="BE885" i="33"/>
  <c r="BF885" i="33"/>
  <c r="BG885" i="33"/>
  <c r="BH885" i="33"/>
  <c r="BI885" i="33"/>
  <c r="BJ885" i="33"/>
  <c r="BK885" i="33"/>
  <c r="BL885" i="33"/>
  <c r="BM885" i="33"/>
  <c r="BN885" i="33"/>
  <c r="BO885" i="33"/>
  <c r="BP885" i="33"/>
  <c r="BQ885" i="33"/>
  <c r="BR885" i="33"/>
  <c r="BS885" i="33"/>
  <c r="BT885" i="33"/>
  <c r="BU885" i="33"/>
  <c r="BV885" i="33"/>
  <c r="BW885" i="33"/>
  <c r="BX885" i="33"/>
  <c r="BY885" i="33"/>
  <c r="BZ885" i="33"/>
  <c r="CA885" i="33"/>
  <c r="CB885" i="33"/>
  <c r="CC885" i="33"/>
  <c r="CD885" i="33"/>
  <c r="CE885" i="33"/>
  <c r="CF885" i="33"/>
  <c r="CG885" i="33"/>
  <c r="CH885" i="33"/>
  <c r="CI885" i="33"/>
  <c r="A886" i="33"/>
  <c r="B886" i="33"/>
  <c r="C886" i="33"/>
  <c r="D886" i="33"/>
  <c r="E886" i="33"/>
  <c r="F886" i="33"/>
  <c r="G886" i="33"/>
  <c r="H886" i="33"/>
  <c r="I886" i="33"/>
  <c r="J886" i="33"/>
  <c r="K886" i="33"/>
  <c r="L886" i="33"/>
  <c r="M886" i="33"/>
  <c r="N886" i="33"/>
  <c r="O886" i="33"/>
  <c r="P886" i="33"/>
  <c r="Q886" i="33"/>
  <c r="R886" i="33"/>
  <c r="S886" i="33"/>
  <c r="T886" i="33"/>
  <c r="U886" i="33"/>
  <c r="V886" i="33"/>
  <c r="W886" i="33"/>
  <c r="X886" i="33"/>
  <c r="Y886" i="33"/>
  <c r="Z886" i="33"/>
  <c r="AA886" i="33"/>
  <c r="AB886" i="33"/>
  <c r="AC886" i="33"/>
  <c r="AD886" i="33"/>
  <c r="AE886" i="33"/>
  <c r="AF886" i="33"/>
  <c r="AG886" i="33"/>
  <c r="AH886" i="33"/>
  <c r="AI886" i="33"/>
  <c r="AJ886" i="33"/>
  <c r="AK886" i="33"/>
  <c r="AL886" i="33"/>
  <c r="AM886" i="33"/>
  <c r="AN886" i="33"/>
  <c r="AO886" i="33"/>
  <c r="AP886" i="33"/>
  <c r="AQ886" i="33"/>
  <c r="AR886" i="33"/>
  <c r="AS886" i="33"/>
  <c r="AT886" i="33"/>
  <c r="AU886" i="33"/>
  <c r="AV886" i="33"/>
  <c r="AW886" i="33"/>
  <c r="AX886" i="33"/>
  <c r="AY886" i="33"/>
  <c r="AZ886" i="33"/>
  <c r="BA886" i="33"/>
  <c r="BB886" i="33"/>
  <c r="BC886" i="33"/>
  <c r="BD886" i="33"/>
  <c r="BE886" i="33"/>
  <c r="BF886" i="33"/>
  <c r="BG886" i="33"/>
  <c r="BH886" i="33"/>
  <c r="BI886" i="33"/>
  <c r="BJ886" i="33"/>
  <c r="BK886" i="33"/>
  <c r="BL886" i="33"/>
  <c r="BM886" i="33"/>
  <c r="BN886" i="33"/>
  <c r="BO886" i="33"/>
  <c r="BP886" i="33"/>
  <c r="BQ886" i="33"/>
  <c r="BR886" i="33"/>
  <c r="BS886" i="33"/>
  <c r="BT886" i="33"/>
  <c r="BU886" i="33"/>
  <c r="BV886" i="33"/>
  <c r="BW886" i="33"/>
  <c r="BX886" i="33"/>
  <c r="BY886" i="33"/>
  <c r="BZ886" i="33"/>
  <c r="CA886" i="33"/>
  <c r="CB886" i="33"/>
  <c r="CC886" i="33"/>
  <c r="CD886" i="33"/>
  <c r="CE886" i="33"/>
  <c r="CF886" i="33"/>
  <c r="CG886" i="33"/>
  <c r="CH886" i="33"/>
  <c r="CI886" i="33"/>
  <c r="A887" i="33"/>
  <c r="B887" i="33"/>
  <c r="C887" i="33"/>
  <c r="D887" i="33"/>
  <c r="E887" i="33"/>
  <c r="F887" i="33"/>
  <c r="G887" i="33"/>
  <c r="H887" i="33"/>
  <c r="I887" i="33"/>
  <c r="J887" i="33"/>
  <c r="K887" i="33"/>
  <c r="L887" i="33"/>
  <c r="M887" i="33"/>
  <c r="N887" i="33"/>
  <c r="O887" i="33"/>
  <c r="P887" i="33"/>
  <c r="Q887" i="33"/>
  <c r="R887" i="33"/>
  <c r="S887" i="33"/>
  <c r="T887" i="33"/>
  <c r="U887" i="33"/>
  <c r="V887" i="33"/>
  <c r="W887" i="33"/>
  <c r="X887" i="33"/>
  <c r="Y887" i="33"/>
  <c r="Z887" i="33"/>
  <c r="AA887" i="33"/>
  <c r="AB887" i="33"/>
  <c r="AC887" i="33"/>
  <c r="AD887" i="33"/>
  <c r="AE887" i="33"/>
  <c r="AF887" i="33"/>
  <c r="AG887" i="33"/>
  <c r="AH887" i="33"/>
  <c r="AI887" i="33"/>
  <c r="AJ887" i="33"/>
  <c r="AK887" i="33"/>
  <c r="AL887" i="33"/>
  <c r="AM887" i="33"/>
  <c r="AN887" i="33"/>
  <c r="AO887" i="33"/>
  <c r="AP887" i="33"/>
  <c r="AQ887" i="33"/>
  <c r="AR887" i="33"/>
  <c r="AS887" i="33"/>
  <c r="AT887" i="33"/>
  <c r="AU887" i="33"/>
  <c r="AV887" i="33"/>
  <c r="AW887" i="33"/>
  <c r="AX887" i="33"/>
  <c r="AY887" i="33"/>
  <c r="AZ887" i="33"/>
  <c r="BA887" i="33"/>
  <c r="BB887" i="33"/>
  <c r="BC887" i="33"/>
  <c r="BD887" i="33"/>
  <c r="BE887" i="33"/>
  <c r="BF887" i="33"/>
  <c r="BG887" i="33"/>
  <c r="BH887" i="33"/>
  <c r="BI887" i="33"/>
  <c r="BJ887" i="33"/>
  <c r="BK887" i="33"/>
  <c r="BL887" i="33"/>
  <c r="BM887" i="33"/>
  <c r="BN887" i="33"/>
  <c r="BO887" i="33"/>
  <c r="BP887" i="33"/>
  <c r="BQ887" i="33"/>
  <c r="BR887" i="33"/>
  <c r="BS887" i="33"/>
  <c r="BT887" i="33"/>
  <c r="BU887" i="33"/>
  <c r="BV887" i="33"/>
  <c r="BW887" i="33"/>
  <c r="BX887" i="33"/>
  <c r="BY887" i="33"/>
  <c r="BZ887" i="33"/>
  <c r="CA887" i="33"/>
  <c r="CB887" i="33"/>
  <c r="CC887" i="33"/>
  <c r="CD887" i="33"/>
  <c r="CE887" i="33"/>
  <c r="CF887" i="33"/>
  <c r="CG887" i="33"/>
  <c r="CH887" i="33"/>
  <c r="CI887" i="33"/>
  <c r="A888" i="33"/>
  <c r="B888" i="33"/>
  <c r="C888" i="33"/>
  <c r="D888" i="33"/>
  <c r="E888" i="33"/>
  <c r="F888" i="33"/>
  <c r="G888" i="33"/>
  <c r="H888" i="33"/>
  <c r="I888" i="33"/>
  <c r="J888" i="33"/>
  <c r="K888" i="33"/>
  <c r="L888" i="33"/>
  <c r="M888" i="33"/>
  <c r="N888" i="33"/>
  <c r="O888" i="33"/>
  <c r="P888" i="33"/>
  <c r="Q888" i="33"/>
  <c r="R888" i="33"/>
  <c r="S888" i="33"/>
  <c r="T888" i="33"/>
  <c r="U888" i="33"/>
  <c r="V888" i="33"/>
  <c r="W888" i="33"/>
  <c r="X888" i="33"/>
  <c r="Y888" i="33"/>
  <c r="Z888" i="33"/>
  <c r="AA888" i="33"/>
  <c r="AB888" i="33"/>
  <c r="AC888" i="33"/>
  <c r="AD888" i="33"/>
  <c r="AE888" i="33"/>
  <c r="AF888" i="33"/>
  <c r="AG888" i="33"/>
  <c r="AH888" i="33"/>
  <c r="AI888" i="33"/>
  <c r="AJ888" i="33"/>
  <c r="AK888" i="33"/>
  <c r="AL888" i="33"/>
  <c r="AM888" i="33"/>
  <c r="AN888" i="33"/>
  <c r="AO888" i="33"/>
  <c r="AP888" i="33"/>
  <c r="AQ888" i="33"/>
  <c r="AR888" i="33"/>
  <c r="AS888" i="33"/>
  <c r="AT888" i="33"/>
  <c r="AU888" i="33"/>
  <c r="AV888" i="33"/>
  <c r="AW888" i="33"/>
  <c r="AX888" i="33"/>
  <c r="AY888" i="33"/>
  <c r="AZ888" i="33"/>
  <c r="BA888" i="33"/>
  <c r="BB888" i="33"/>
  <c r="BC888" i="33"/>
  <c r="BD888" i="33"/>
  <c r="BE888" i="33"/>
  <c r="BF888" i="33"/>
  <c r="BG888" i="33"/>
  <c r="BH888" i="33"/>
  <c r="BI888" i="33"/>
  <c r="BJ888" i="33"/>
  <c r="BK888" i="33"/>
  <c r="BL888" i="33"/>
  <c r="BM888" i="33"/>
  <c r="BN888" i="33"/>
  <c r="BO888" i="33"/>
  <c r="BP888" i="33"/>
  <c r="BQ888" i="33"/>
  <c r="BR888" i="33"/>
  <c r="BS888" i="33"/>
  <c r="BT888" i="33"/>
  <c r="BU888" i="33"/>
  <c r="BV888" i="33"/>
  <c r="BW888" i="33"/>
  <c r="BX888" i="33"/>
  <c r="BY888" i="33"/>
  <c r="BZ888" i="33"/>
  <c r="CA888" i="33"/>
  <c r="CB888" i="33"/>
  <c r="CC888" i="33"/>
  <c r="CD888" i="33"/>
  <c r="CE888" i="33"/>
  <c r="CF888" i="33"/>
  <c r="CG888" i="33"/>
  <c r="CH888" i="33"/>
  <c r="CI888" i="33"/>
  <c r="A889" i="33"/>
  <c r="B889" i="33"/>
  <c r="C889" i="33"/>
  <c r="D889" i="33"/>
  <c r="E889" i="33"/>
  <c r="F889" i="33"/>
  <c r="G889" i="33"/>
  <c r="H889" i="33"/>
  <c r="I889" i="33"/>
  <c r="J889" i="33"/>
  <c r="K889" i="33"/>
  <c r="L889" i="33"/>
  <c r="M889" i="33"/>
  <c r="N889" i="33"/>
  <c r="O889" i="33"/>
  <c r="P889" i="33"/>
  <c r="Q889" i="33"/>
  <c r="R889" i="33"/>
  <c r="S889" i="33"/>
  <c r="T889" i="33"/>
  <c r="U889" i="33"/>
  <c r="V889" i="33"/>
  <c r="W889" i="33"/>
  <c r="X889" i="33"/>
  <c r="Y889" i="33"/>
  <c r="Z889" i="33"/>
  <c r="AA889" i="33"/>
  <c r="AB889" i="33"/>
  <c r="AC889" i="33"/>
  <c r="AD889" i="33"/>
  <c r="AE889" i="33"/>
  <c r="AF889" i="33"/>
  <c r="AG889" i="33"/>
  <c r="AH889" i="33"/>
  <c r="AI889" i="33"/>
  <c r="AJ889" i="33"/>
  <c r="AK889" i="33"/>
  <c r="AL889" i="33"/>
  <c r="AM889" i="33"/>
  <c r="AN889" i="33"/>
  <c r="AO889" i="33"/>
  <c r="AP889" i="33"/>
  <c r="AQ889" i="33"/>
  <c r="AR889" i="33"/>
  <c r="AS889" i="33"/>
  <c r="AT889" i="33"/>
  <c r="AU889" i="33"/>
  <c r="AV889" i="33"/>
  <c r="AW889" i="33"/>
  <c r="AX889" i="33"/>
  <c r="AY889" i="33"/>
  <c r="AZ889" i="33"/>
  <c r="BA889" i="33"/>
  <c r="BB889" i="33"/>
  <c r="BC889" i="33"/>
  <c r="BD889" i="33"/>
  <c r="BE889" i="33"/>
  <c r="BF889" i="33"/>
  <c r="BG889" i="33"/>
  <c r="BH889" i="33"/>
  <c r="BI889" i="33"/>
  <c r="BJ889" i="33"/>
  <c r="BK889" i="33"/>
  <c r="BL889" i="33"/>
  <c r="BM889" i="33"/>
  <c r="BN889" i="33"/>
  <c r="BO889" i="33"/>
  <c r="BP889" i="33"/>
  <c r="BQ889" i="33"/>
  <c r="BR889" i="33"/>
  <c r="BS889" i="33"/>
  <c r="BT889" i="33"/>
  <c r="BU889" i="33"/>
  <c r="BV889" i="33"/>
  <c r="BW889" i="33"/>
  <c r="BX889" i="33"/>
  <c r="BY889" i="33"/>
  <c r="BZ889" i="33"/>
  <c r="CA889" i="33"/>
  <c r="CB889" i="33"/>
  <c r="CC889" i="33"/>
  <c r="CD889" i="33"/>
  <c r="CE889" i="33"/>
  <c r="CF889" i="33"/>
  <c r="CG889" i="33"/>
  <c r="CH889" i="33"/>
  <c r="CI889" i="33"/>
  <c r="A890" i="33"/>
  <c r="B890" i="33"/>
  <c r="C890" i="33"/>
  <c r="D890" i="33"/>
  <c r="E890" i="33"/>
  <c r="F890" i="33"/>
  <c r="G890" i="33"/>
  <c r="H890" i="33"/>
  <c r="I890" i="33"/>
  <c r="J890" i="33"/>
  <c r="K890" i="33"/>
  <c r="L890" i="33"/>
  <c r="M890" i="33"/>
  <c r="N890" i="33"/>
  <c r="O890" i="33"/>
  <c r="P890" i="33"/>
  <c r="Q890" i="33"/>
  <c r="R890" i="33"/>
  <c r="S890" i="33"/>
  <c r="T890" i="33"/>
  <c r="U890" i="33"/>
  <c r="V890" i="33"/>
  <c r="W890" i="33"/>
  <c r="X890" i="33"/>
  <c r="Y890" i="33"/>
  <c r="Z890" i="33"/>
  <c r="AA890" i="33"/>
  <c r="AB890" i="33"/>
  <c r="AC890" i="33"/>
  <c r="AD890" i="33"/>
  <c r="AE890" i="33"/>
  <c r="AF890" i="33"/>
  <c r="AG890" i="33"/>
  <c r="AH890" i="33"/>
  <c r="AI890" i="33"/>
  <c r="AJ890" i="33"/>
  <c r="AK890" i="33"/>
  <c r="AL890" i="33"/>
  <c r="AM890" i="33"/>
  <c r="AN890" i="33"/>
  <c r="AO890" i="33"/>
  <c r="AP890" i="33"/>
  <c r="AQ890" i="33"/>
  <c r="AR890" i="33"/>
  <c r="AS890" i="33"/>
  <c r="AT890" i="33"/>
  <c r="AU890" i="33"/>
  <c r="AV890" i="33"/>
  <c r="AW890" i="33"/>
  <c r="AX890" i="33"/>
  <c r="AY890" i="33"/>
  <c r="AZ890" i="33"/>
  <c r="BA890" i="33"/>
  <c r="BB890" i="33"/>
  <c r="BC890" i="33"/>
  <c r="BD890" i="33"/>
  <c r="BE890" i="33"/>
  <c r="BF890" i="33"/>
  <c r="BG890" i="33"/>
  <c r="BH890" i="33"/>
  <c r="BI890" i="33"/>
  <c r="BJ890" i="33"/>
  <c r="BK890" i="33"/>
  <c r="BL890" i="33"/>
  <c r="BM890" i="33"/>
  <c r="BN890" i="33"/>
  <c r="BO890" i="33"/>
  <c r="BP890" i="33"/>
  <c r="BQ890" i="33"/>
  <c r="BR890" i="33"/>
  <c r="BS890" i="33"/>
  <c r="BT890" i="33"/>
  <c r="BU890" i="33"/>
  <c r="BV890" i="33"/>
  <c r="BW890" i="33"/>
  <c r="BX890" i="33"/>
  <c r="BY890" i="33"/>
  <c r="BZ890" i="33"/>
  <c r="CA890" i="33"/>
  <c r="CB890" i="33"/>
  <c r="CC890" i="33"/>
  <c r="CD890" i="33"/>
  <c r="CE890" i="33"/>
  <c r="CF890" i="33"/>
  <c r="CG890" i="33"/>
  <c r="CH890" i="33"/>
  <c r="CI890" i="33"/>
  <c r="A891" i="33"/>
  <c r="B891" i="33"/>
  <c r="C891" i="33"/>
  <c r="D891" i="33"/>
  <c r="E891" i="33"/>
  <c r="F891" i="33"/>
  <c r="G891" i="33"/>
  <c r="H891" i="33"/>
  <c r="I891" i="33"/>
  <c r="J891" i="33"/>
  <c r="K891" i="33"/>
  <c r="L891" i="33"/>
  <c r="M891" i="33"/>
  <c r="N891" i="33"/>
  <c r="O891" i="33"/>
  <c r="P891" i="33"/>
  <c r="Q891" i="33"/>
  <c r="R891" i="33"/>
  <c r="S891" i="33"/>
  <c r="T891" i="33"/>
  <c r="U891" i="33"/>
  <c r="V891" i="33"/>
  <c r="W891" i="33"/>
  <c r="X891" i="33"/>
  <c r="Y891" i="33"/>
  <c r="Z891" i="33"/>
  <c r="AA891" i="33"/>
  <c r="AB891" i="33"/>
  <c r="AC891" i="33"/>
  <c r="AD891" i="33"/>
  <c r="AE891" i="33"/>
  <c r="AF891" i="33"/>
  <c r="AG891" i="33"/>
  <c r="AH891" i="33"/>
  <c r="AI891" i="33"/>
  <c r="AJ891" i="33"/>
  <c r="AK891" i="33"/>
  <c r="AL891" i="33"/>
  <c r="AM891" i="33"/>
  <c r="AN891" i="33"/>
  <c r="AO891" i="33"/>
  <c r="AP891" i="33"/>
  <c r="AQ891" i="33"/>
  <c r="AR891" i="33"/>
  <c r="AS891" i="33"/>
  <c r="AT891" i="33"/>
  <c r="AU891" i="33"/>
  <c r="AV891" i="33"/>
  <c r="AW891" i="33"/>
  <c r="AX891" i="33"/>
  <c r="AY891" i="33"/>
  <c r="AZ891" i="33"/>
  <c r="BA891" i="33"/>
  <c r="BB891" i="33"/>
  <c r="BC891" i="33"/>
  <c r="BD891" i="33"/>
  <c r="BE891" i="33"/>
  <c r="BF891" i="33"/>
  <c r="BG891" i="33"/>
  <c r="BH891" i="33"/>
  <c r="BI891" i="33"/>
  <c r="BJ891" i="33"/>
  <c r="BK891" i="33"/>
  <c r="BL891" i="33"/>
  <c r="BM891" i="33"/>
  <c r="BN891" i="33"/>
  <c r="BO891" i="33"/>
  <c r="BP891" i="33"/>
  <c r="BQ891" i="33"/>
  <c r="BR891" i="33"/>
  <c r="BS891" i="33"/>
  <c r="BT891" i="33"/>
  <c r="BU891" i="33"/>
  <c r="BV891" i="33"/>
  <c r="BW891" i="33"/>
  <c r="BX891" i="33"/>
  <c r="BY891" i="33"/>
  <c r="BZ891" i="33"/>
  <c r="CA891" i="33"/>
  <c r="CB891" i="33"/>
  <c r="CC891" i="33"/>
  <c r="CD891" i="33"/>
  <c r="CE891" i="33"/>
  <c r="CF891" i="33"/>
  <c r="CG891" i="33"/>
  <c r="CH891" i="33"/>
  <c r="CI891" i="33"/>
  <c r="A892" i="33"/>
  <c r="B892" i="33"/>
  <c r="C892" i="33"/>
  <c r="D892" i="33"/>
  <c r="E892" i="33"/>
  <c r="F892" i="33"/>
  <c r="G892" i="33"/>
  <c r="H892" i="33"/>
  <c r="I892" i="33"/>
  <c r="J892" i="33"/>
  <c r="K892" i="33"/>
  <c r="L892" i="33"/>
  <c r="M892" i="33"/>
  <c r="N892" i="33"/>
  <c r="O892" i="33"/>
  <c r="P892" i="33"/>
  <c r="Q892" i="33"/>
  <c r="R892" i="33"/>
  <c r="S892" i="33"/>
  <c r="T892" i="33"/>
  <c r="U892" i="33"/>
  <c r="V892" i="33"/>
  <c r="W892" i="33"/>
  <c r="X892" i="33"/>
  <c r="Y892" i="33"/>
  <c r="Z892" i="33"/>
  <c r="AA892" i="33"/>
  <c r="AB892" i="33"/>
  <c r="AC892" i="33"/>
  <c r="AD892" i="33"/>
  <c r="AE892" i="33"/>
  <c r="AF892" i="33"/>
  <c r="AG892" i="33"/>
  <c r="AH892" i="33"/>
  <c r="AI892" i="33"/>
  <c r="AJ892" i="33"/>
  <c r="AK892" i="33"/>
  <c r="AL892" i="33"/>
  <c r="AM892" i="33"/>
  <c r="AN892" i="33"/>
  <c r="AO892" i="33"/>
  <c r="AP892" i="33"/>
  <c r="AQ892" i="33"/>
  <c r="AR892" i="33"/>
  <c r="AS892" i="33"/>
  <c r="AT892" i="33"/>
  <c r="AU892" i="33"/>
  <c r="AV892" i="33"/>
  <c r="AW892" i="33"/>
  <c r="AX892" i="33"/>
  <c r="AY892" i="33"/>
  <c r="AZ892" i="33"/>
  <c r="BA892" i="33"/>
  <c r="BB892" i="33"/>
  <c r="BC892" i="33"/>
  <c r="BD892" i="33"/>
  <c r="BE892" i="33"/>
  <c r="BF892" i="33"/>
  <c r="BG892" i="33"/>
  <c r="BH892" i="33"/>
  <c r="BI892" i="33"/>
  <c r="BJ892" i="33"/>
  <c r="BK892" i="33"/>
  <c r="BL892" i="33"/>
  <c r="BM892" i="33"/>
  <c r="BN892" i="33"/>
  <c r="BO892" i="33"/>
  <c r="BP892" i="33"/>
  <c r="BQ892" i="33"/>
  <c r="BR892" i="33"/>
  <c r="BS892" i="33"/>
  <c r="BT892" i="33"/>
  <c r="BU892" i="33"/>
  <c r="BV892" i="33"/>
  <c r="BW892" i="33"/>
  <c r="BX892" i="33"/>
  <c r="BY892" i="33"/>
  <c r="BZ892" i="33"/>
  <c r="CA892" i="33"/>
  <c r="CB892" i="33"/>
  <c r="CC892" i="33"/>
  <c r="CD892" i="33"/>
  <c r="CE892" i="33"/>
  <c r="CF892" i="33"/>
  <c r="CG892" i="33"/>
  <c r="CH892" i="33"/>
  <c r="CI892" i="33"/>
  <c r="A893" i="33"/>
  <c r="B893" i="33"/>
  <c r="C893" i="33"/>
  <c r="D893" i="33"/>
  <c r="E893" i="33"/>
  <c r="F893" i="33"/>
  <c r="G893" i="33"/>
  <c r="H893" i="33"/>
  <c r="I893" i="33"/>
  <c r="J893" i="33"/>
  <c r="K893" i="33"/>
  <c r="L893" i="33"/>
  <c r="M893" i="33"/>
  <c r="N893" i="33"/>
  <c r="O893" i="33"/>
  <c r="P893" i="33"/>
  <c r="Q893" i="33"/>
  <c r="R893" i="33"/>
  <c r="S893" i="33"/>
  <c r="T893" i="33"/>
  <c r="U893" i="33"/>
  <c r="V893" i="33"/>
  <c r="W893" i="33"/>
  <c r="X893" i="33"/>
  <c r="Y893" i="33"/>
  <c r="Z893" i="33"/>
  <c r="AA893" i="33"/>
  <c r="AB893" i="33"/>
  <c r="AC893" i="33"/>
  <c r="AD893" i="33"/>
  <c r="AE893" i="33"/>
  <c r="AF893" i="33"/>
  <c r="AG893" i="33"/>
  <c r="AH893" i="33"/>
  <c r="AI893" i="33"/>
  <c r="AJ893" i="33"/>
  <c r="AK893" i="33"/>
  <c r="AL893" i="33"/>
  <c r="AM893" i="33"/>
  <c r="AN893" i="33"/>
  <c r="AO893" i="33"/>
  <c r="AP893" i="33"/>
  <c r="AQ893" i="33"/>
  <c r="AR893" i="33"/>
  <c r="AS893" i="33"/>
  <c r="AT893" i="33"/>
  <c r="AU893" i="33"/>
  <c r="AV893" i="33"/>
  <c r="AW893" i="33"/>
  <c r="AX893" i="33"/>
  <c r="AY893" i="33"/>
  <c r="AZ893" i="33"/>
  <c r="BA893" i="33"/>
  <c r="BB893" i="33"/>
  <c r="BC893" i="33"/>
  <c r="BD893" i="33"/>
  <c r="BE893" i="33"/>
  <c r="BF893" i="33"/>
  <c r="BG893" i="33"/>
  <c r="BH893" i="33"/>
  <c r="BI893" i="33"/>
  <c r="BJ893" i="33"/>
  <c r="BK893" i="33"/>
  <c r="BL893" i="33"/>
  <c r="BM893" i="33"/>
  <c r="BN893" i="33"/>
  <c r="BO893" i="33"/>
  <c r="BP893" i="33"/>
  <c r="BQ893" i="33"/>
  <c r="BR893" i="33"/>
  <c r="BS893" i="33"/>
  <c r="BT893" i="33"/>
  <c r="BU893" i="33"/>
  <c r="BV893" i="33"/>
  <c r="BW893" i="33"/>
  <c r="BX893" i="33"/>
  <c r="BY893" i="33"/>
  <c r="BZ893" i="33"/>
  <c r="CA893" i="33"/>
  <c r="CB893" i="33"/>
  <c r="CC893" i="33"/>
  <c r="CD893" i="33"/>
  <c r="CE893" i="33"/>
  <c r="CF893" i="33"/>
  <c r="CG893" i="33"/>
  <c r="CH893" i="33"/>
  <c r="CI893" i="33"/>
  <c r="A894" i="33"/>
  <c r="B894" i="33"/>
  <c r="C894" i="33"/>
  <c r="D894" i="33"/>
  <c r="E894" i="33"/>
  <c r="F894" i="33"/>
  <c r="G894" i="33"/>
  <c r="H894" i="33"/>
  <c r="I894" i="33"/>
  <c r="J894" i="33"/>
  <c r="K894" i="33"/>
  <c r="L894" i="33"/>
  <c r="M894" i="33"/>
  <c r="N894" i="33"/>
  <c r="O894" i="33"/>
  <c r="P894" i="33"/>
  <c r="Q894" i="33"/>
  <c r="R894" i="33"/>
  <c r="S894" i="33"/>
  <c r="T894" i="33"/>
  <c r="U894" i="33"/>
  <c r="V894" i="33"/>
  <c r="W894" i="33"/>
  <c r="X894" i="33"/>
  <c r="Y894" i="33"/>
  <c r="Z894" i="33"/>
  <c r="AA894" i="33"/>
  <c r="AB894" i="33"/>
  <c r="AC894" i="33"/>
  <c r="AD894" i="33"/>
  <c r="AE894" i="33"/>
  <c r="AF894" i="33"/>
  <c r="AG894" i="33"/>
  <c r="AH894" i="33"/>
  <c r="AI894" i="33"/>
  <c r="AJ894" i="33"/>
  <c r="AK894" i="33"/>
  <c r="AL894" i="33"/>
  <c r="AM894" i="33"/>
  <c r="AN894" i="33"/>
  <c r="AO894" i="33"/>
  <c r="AP894" i="33"/>
  <c r="AQ894" i="33"/>
  <c r="AR894" i="33"/>
  <c r="AS894" i="33"/>
  <c r="AT894" i="33"/>
  <c r="AU894" i="33"/>
  <c r="AV894" i="33"/>
  <c r="AW894" i="33"/>
  <c r="AX894" i="33"/>
  <c r="AY894" i="33"/>
  <c r="AZ894" i="33"/>
  <c r="BA894" i="33"/>
  <c r="BB894" i="33"/>
  <c r="BC894" i="33"/>
  <c r="BD894" i="33"/>
  <c r="BE894" i="33"/>
  <c r="BF894" i="33"/>
  <c r="BG894" i="33"/>
  <c r="BH894" i="33"/>
  <c r="BI894" i="33"/>
  <c r="BJ894" i="33"/>
  <c r="BK894" i="33"/>
  <c r="BL894" i="33"/>
  <c r="BM894" i="33"/>
  <c r="BN894" i="33"/>
  <c r="BO894" i="33"/>
  <c r="BP894" i="33"/>
  <c r="BQ894" i="33"/>
  <c r="BR894" i="33"/>
  <c r="BS894" i="33"/>
  <c r="BT894" i="33"/>
  <c r="BU894" i="33"/>
  <c r="BV894" i="33"/>
  <c r="BW894" i="33"/>
  <c r="BX894" i="33"/>
  <c r="BY894" i="33"/>
  <c r="BZ894" i="33"/>
  <c r="CA894" i="33"/>
  <c r="CB894" i="33"/>
  <c r="CC894" i="33"/>
  <c r="CD894" i="33"/>
  <c r="CE894" i="33"/>
  <c r="CF894" i="33"/>
  <c r="CG894" i="33"/>
  <c r="CH894" i="33"/>
  <c r="CI894" i="33"/>
  <c r="A895" i="33"/>
  <c r="B895" i="33"/>
  <c r="C895" i="33"/>
  <c r="D895" i="33"/>
  <c r="E895" i="33"/>
  <c r="F895" i="33"/>
  <c r="G895" i="33"/>
  <c r="H895" i="33"/>
  <c r="I895" i="33"/>
  <c r="J895" i="33"/>
  <c r="K895" i="33"/>
  <c r="L895" i="33"/>
  <c r="M895" i="33"/>
  <c r="N895" i="33"/>
  <c r="O895" i="33"/>
  <c r="P895" i="33"/>
  <c r="Q895" i="33"/>
  <c r="R895" i="33"/>
  <c r="S895" i="33"/>
  <c r="T895" i="33"/>
  <c r="U895" i="33"/>
  <c r="V895" i="33"/>
  <c r="W895" i="33"/>
  <c r="X895" i="33"/>
  <c r="Y895" i="33"/>
  <c r="Z895" i="33"/>
  <c r="AA895" i="33"/>
  <c r="AB895" i="33"/>
  <c r="AC895" i="33"/>
  <c r="AD895" i="33"/>
  <c r="AE895" i="33"/>
  <c r="AF895" i="33"/>
  <c r="AG895" i="33"/>
  <c r="AH895" i="33"/>
  <c r="AI895" i="33"/>
  <c r="AJ895" i="33"/>
  <c r="AK895" i="33"/>
  <c r="AL895" i="33"/>
  <c r="AM895" i="33"/>
  <c r="AN895" i="33"/>
  <c r="AO895" i="33"/>
  <c r="AP895" i="33"/>
  <c r="AQ895" i="33"/>
  <c r="AR895" i="33"/>
  <c r="AS895" i="33"/>
  <c r="AT895" i="33"/>
  <c r="AU895" i="33"/>
  <c r="AV895" i="33"/>
  <c r="AW895" i="33"/>
  <c r="AX895" i="33"/>
  <c r="AY895" i="33"/>
  <c r="AZ895" i="33"/>
  <c r="BA895" i="33"/>
  <c r="BB895" i="33"/>
  <c r="BC895" i="33"/>
  <c r="BD895" i="33"/>
  <c r="BE895" i="33"/>
  <c r="BF895" i="33"/>
  <c r="BG895" i="33"/>
  <c r="BH895" i="33"/>
  <c r="BI895" i="33"/>
  <c r="BJ895" i="33"/>
  <c r="BK895" i="33"/>
  <c r="BL895" i="33"/>
  <c r="BM895" i="33"/>
  <c r="BN895" i="33"/>
  <c r="BO895" i="33"/>
  <c r="BP895" i="33"/>
  <c r="BQ895" i="33"/>
  <c r="BR895" i="33"/>
  <c r="BS895" i="33"/>
  <c r="BT895" i="33"/>
  <c r="BU895" i="33"/>
  <c r="BV895" i="33"/>
  <c r="BW895" i="33"/>
  <c r="BX895" i="33"/>
  <c r="BY895" i="33"/>
  <c r="BZ895" i="33"/>
  <c r="CA895" i="33"/>
  <c r="CB895" i="33"/>
  <c r="CC895" i="33"/>
  <c r="CD895" i="33"/>
  <c r="CE895" i="33"/>
  <c r="CF895" i="33"/>
  <c r="CG895" i="33"/>
  <c r="CH895" i="33"/>
  <c r="CI895" i="33"/>
  <c r="A896" i="33"/>
  <c r="B896" i="33"/>
  <c r="C896" i="33"/>
  <c r="D896" i="33"/>
  <c r="E896" i="33"/>
  <c r="F896" i="33"/>
  <c r="G896" i="33"/>
  <c r="H896" i="33"/>
  <c r="I896" i="33"/>
  <c r="J896" i="33"/>
  <c r="K896" i="33"/>
  <c r="L896" i="33"/>
  <c r="M896" i="33"/>
  <c r="N896" i="33"/>
  <c r="O896" i="33"/>
  <c r="P896" i="33"/>
  <c r="Q896" i="33"/>
  <c r="R896" i="33"/>
  <c r="S896" i="33"/>
  <c r="T896" i="33"/>
  <c r="U896" i="33"/>
  <c r="V896" i="33"/>
  <c r="W896" i="33"/>
  <c r="X896" i="33"/>
  <c r="Y896" i="33"/>
  <c r="Z896" i="33"/>
  <c r="AA896" i="33"/>
  <c r="AB896" i="33"/>
  <c r="AC896" i="33"/>
  <c r="AD896" i="33"/>
  <c r="AE896" i="33"/>
  <c r="AF896" i="33"/>
  <c r="AG896" i="33"/>
  <c r="AH896" i="33"/>
  <c r="AI896" i="33"/>
  <c r="AJ896" i="33"/>
  <c r="AK896" i="33"/>
  <c r="AL896" i="33"/>
  <c r="AM896" i="33"/>
  <c r="AN896" i="33"/>
  <c r="AO896" i="33"/>
  <c r="AP896" i="33"/>
  <c r="AQ896" i="33"/>
  <c r="AR896" i="33"/>
  <c r="AS896" i="33"/>
  <c r="AT896" i="33"/>
  <c r="AU896" i="33"/>
  <c r="AV896" i="33"/>
  <c r="AW896" i="33"/>
  <c r="AX896" i="33"/>
  <c r="AY896" i="33"/>
  <c r="AZ896" i="33"/>
  <c r="BA896" i="33"/>
  <c r="BB896" i="33"/>
  <c r="BC896" i="33"/>
  <c r="BD896" i="33"/>
  <c r="BE896" i="33"/>
  <c r="BF896" i="33"/>
  <c r="BG896" i="33"/>
  <c r="BH896" i="33"/>
  <c r="BI896" i="33"/>
  <c r="BJ896" i="33"/>
  <c r="BK896" i="33"/>
  <c r="BL896" i="33"/>
  <c r="BM896" i="33"/>
  <c r="BN896" i="33"/>
  <c r="BO896" i="33"/>
  <c r="BP896" i="33"/>
  <c r="BQ896" i="33"/>
  <c r="BR896" i="33"/>
  <c r="BS896" i="33"/>
  <c r="BT896" i="33"/>
  <c r="BU896" i="33"/>
  <c r="BV896" i="33"/>
  <c r="BW896" i="33"/>
  <c r="BX896" i="33"/>
  <c r="BY896" i="33"/>
  <c r="BZ896" i="33"/>
  <c r="CA896" i="33"/>
  <c r="CB896" i="33"/>
  <c r="CC896" i="33"/>
  <c r="CD896" i="33"/>
  <c r="CE896" i="33"/>
  <c r="CF896" i="33"/>
  <c r="CG896" i="33"/>
  <c r="CH896" i="33"/>
  <c r="CI896" i="33"/>
  <c r="A897" i="33"/>
  <c r="B897" i="33"/>
  <c r="C897" i="33"/>
  <c r="D897" i="33"/>
  <c r="E897" i="33"/>
  <c r="F897" i="33"/>
  <c r="G897" i="33"/>
  <c r="H897" i="33"/>
  <c r="I897" i="33"/>
  <c r="J897" i="33"/>
  <c r="K897" i="33"/>
  <c r="L897" i="33"/>
  <c r="M897" i="33"/>
  <c r="N897" i="33"/>
  <c r="O897" i="33"/>
  <c r="P897" i="33"/>
  <c r="Q897" i="33"/>
  <c r="R897" i="33"/>
  <c r="S897" i="33"/>
  <c r="T897" i="33"/>
  <c r="U897" i="33"/>
  <c r="V897" i="33"/>
  <c r="W897" i="33"/>
  <c r="X897" i="33"/>
  <c r="Y897" i="33"/>
  <c r="Z897" i="33"/>
  <c r="AA897" i="33"/>
  <c r="AB897" i="33"/>
  <c r="AC897" i="33"/>
  <c r="AD897" i="33"/>
  <c r="AE897" i="33"/>
  <c r="AF897" i="33"/>
  <c r="AG897" i="33"/>
  <c r="AH897" i="33"/>
  <c r="AI897" i="33"/>
  <c r="AJ897" i="33"/>
  <c r="AK897" i="33"/>
  <c r="AL897" i="33"/>
  <c r="AM897" i="33"/>
  <c r="AN897" i="33"/>
  <c r="AO897" i="33"/>
  <c r="AP897" i="33"/>
  <c r="AQ897" i="33"/>
  <c r="AR897" i="33"/>
  <c r="AS897" i="33"/>
  <c r="AT897" i="33"/>
  <c r="AU897" i="33"/>
  <c r="AV897" i="33"/>
  <c r="AW897" i="33"/>
  <c r="AX897" i="33"/>
  <c r="AY897" i="33"/>
  <c r="AZ897" i="33"/>
  <c r="BA897" i="33"/>
  <c r="BB897" i="33"/>
  <c r="BC897" i="33"/>
  <c r="BD897" i="33"/>
  <c r="BE897" i="33"/>
  <c r="BF897" i="33"/>
  <c r="BG897" i="33"/>
  <c r="BH897" i="33"/>
  <c r="BI897" i="33"/>
  <c r="BJ897" i="33"/>
  <c r="BK897" i="33"/>
  <c r="BL897" i="33"/>
  <c r="BM897" i="33"/>
  <c r="BN897" i="33"/>
  <c r="BO897" i="33"/>
  <c r="BP897" i="33"/>
  <c r="BQ897" i="33"/>
  <c r="BR897" i="33"/>
  <c r="BS897" i="33"/>
  <c r="BT897" i="33"/>
  <c r="BU897" i="33"/>
  <c r="BV897" i="33"/>
  <c r="BW897" i="33"/>
  <c r="BX897" i="33"/>
  <c r="BY897" i="33"/>
  <c r="BZ897" i="33"/>
  <c r="CA897" i="33"/>
  <c r="CB897" i="33"/>
  <c r="CC897" i="33"/>
  <c r="CD897" i="33"/>
  <c r="CE897" i="33"/>
  <c r="CF897" i="33"/>
  <c r="CG897" i="33"/>
  <c r="CH897" i="33"/>
  <c r="CI897" i="33"/>
  <c r="A898" i="33"/>
  <c r="B898" i="33"/>
  <c r="C898" i="33"/>
  <c r="D898" i="33"/>
  <c r="E898" i="33"/>
  <c r="F898" i="33"/>
  <c r="G898" i="33"/>
  <c r="H898" i="33"/>
  <c r="I898" i="33"/>
  <c r="J898" i="33"/>
  <c r="K898" i="33"/>
  <c r="L898" i="33"/>
  <c r="M898" i="33"/>
  <c r="N898" i="33"/>
  <c r="O898" i="33"/>
  <c r="P898" i="33"/>
  <c r="Q898" i="33"/>
  <c r="R898" i="33"/>
  <c r="S898" i="33"/>
  <c r="T898" i="33"/>
  <c r="U898" i="33"/>
  <c r="V898" i="33"/>
  <c r="W898" i="33"/>
  <c r="X898" i="33"/>
  <c r="Y898" i="33"/>
  <c r="Z898" i="33"/>
  <c r="AA898" i="33"/>
  <c r="AB898" i="33"/>
  <c r="AC898" i="33"/>
  <c r="AD898" i="33"/>
  <c r="AE898" i="33"/>
  <c r="AF898" i="33"/>
  <c r="AG898" i="33"/>
  <c r="AH898" i="33"/>
  <c r="AI898" i="33"/>
  <c r="AJ898" i="33"/>
  <c r="AK898" i="33"/>
  <c r="AL898" i="33"/>
  <c r="AM898" i="33"/>
  <c r="AN898" i="33"/>
  <c r="AO898" i="33"/>
  <c r="AP898" i="33"/>
  <c r="AQ898" i="33"/>
  <c r="AR898" i="33"/>
  <c r="AS898" i="33"/>
  <c r="AT898" i="33"/>
  <c r="AU898" i="33"/>
  <c r="AV898" i="33"/>
  <c r="AW898" i="33"/>
  <c r="AX898" i="33"/>
  <c r="AY898" i="33"/>
  <c r="AZ898" i="33"/>
  <c r="BA898" i="33"/>
  <c r="BB898" i="33"/>
  <c r="BC898" i="33"/>
  <c r="BD898" i="33"/>
  <c r="BE898" i="33"/>
  <c r="BF898" i="33"/>
  <c r="BG898" i="33"/>
  <c r="BH898" i="33"/>
  <c r="BI898" i="33"/>
  <c r="BJ898" i="33"/>
  <c r="BK898" i="33"/>
  <c r="BL898" i="33"/>
  <c r="BM898" i="33"/>
  <c r="BN898" i="33"/>
  <c r="BO898" i="33"/>
  <c r="BP898" i="33"/>
  <c r="BQ898" i="33"/>
  <c r="BR898" i="33"/>
  <c r="BS898" i="33"/>
  <c r="BT898" i="33"/>
  <c r="BU898" i="33"/>
  <c r="BV898" i="33"/>
  <c r="BW898" i="33"/>
  <c r="BX898" i="33"/>
  <c r="BY898" i="33"/>
  <c r="BZ898" i="33"/>
  <c r="CA898" i="33"/>
  <c r="CB898" i="33"/>
  <c r="CC898" i="33"/>
  <c r="CD898" i="33"/>
  <c r="CE898" i="33"/>
  <c r="CF898" i="33"/>
  <c r="CG898" i="33"/>
  <c r="CH898" i="33"/>
  <c r="CI898" i="33"/>
  <c r="A899" i="33"/>
  <c r="B899" i="33"/>
  <c r="C899" i="33"/>
  <c r="D899" i="33"/>
  <c r="E899" i="33"/>
  <c r="F899" i="33"/>
  <c r="G899" i="33"/>
  <c r="H899" i="33"/>
  <c r="I899" i="33"/>
  <c r="J899" i="33"/>
  <c r="K899" i="33"/>
  <c r="L899" i="33"/>
  <c r="M899" i="33"/>
  <c r="N899" i="33"/>
  <c r="O899" i="33"/>
  <c r="P899" i="33"/>
  <c r="Q899" i="33"/>
  <c r="R899" i="33"/>
  <c r="S899" i="33"/>
  <c r="T899" i="33"/>
  <c r="U899" i="33"/>
  <c r="V899" i="33"/>
  <c r="W899" i="33"/>
  <c r="X899" i="33"/>
  <c r="Y899" i="33"/>
  <c r="Z899" i="33"/>
  <c r="AA899" i="33"/>
  <c r="AB899" i="33"/>
  <c r="AC899" i="33"/>
  <c r="AD899" i="33"/>
  <c r="AE899" i="33"/>
  <c r="AF899" i="33"/>
  <c r="AG899" i="33"/>
  <c r="AH899" i="33"/>
  <c r="AI899" i="33"/>
  <c r="AJ899" i="33"/>
  <c r="AK899" i="33"/>
  <c r="AL899" i="33"/>
  <c r="AM899" i="33"/>
  <c r="AN899" i="33"/>
  <c r="AO899" i="33"/>
  <c r="AP899" i="33"/>
  <c r="AQ899" i="33"/>
  <c r="AR899" i="33"/>
  <c r="AS899" i="33"/>
  <c r="AT899" i="33"/>
  <c r="AU899" i="33"/>
  <c r="AV899" i="33"/>
  <c r="AW899" i="33"/>
  <c r="AX899" i="33"/>
  <c r="AY899" i="33"/>
  <c r="AZ899" i="33"/>
  <c r="BA899" i="33"/>
  <c r="BB899" i="33"/>
  <c r="BC899" i="33"/>
  <c r="BD899" i="33"/>
  <c r="BE899" i="33"/>
  <c r="BF899" i="33"/>
  <c r="BG899" i="33"/>
  <c r="BH899" i="33"/>
  <c r="BI899" i="33"/>
  <c r="BJ899" i="33"/>
  <c r="BK899" i="33"/>
  <c r="BL899" i="33"/>
  <c r="BM899" i="33"/>
  <c r="BN899" i="33"/>
  <c r="BO899" i="33"/>
  <c r="BP899" i="33"/>
  <c r="BQ899" i="33"/>
  <c r="BR899" i="33"/>
  <c r="BS899" i="33"/>
  <c r="BT899" i="33"/>
  <c r="BU899" i="33"/>
  <c r="BV899" i="33"/>
  <c r="BW899" i="33"/>
  <c r="BX899" i="33"/>
  <c r="BY899" i="33"/>
  <c r="BZ899" i="33"/>
  <c r="CA899" i="33"/>
  <c r="CB899" i="33"/>
  <c r="CC899" i="33"/>
  <c r="CD899" i="33"/>
  <c r="CE899" i="33"/>
  <c r="CF899" i="33"/>
  <c r="CG899" i="33"/>
  <c r="CH899" i="33"/>
  <c r="CI899" i="33"/>
  <c r="A900" i="33"/>
  <c r="B900" i="33"/>
  <c r="C900" i="33"/>
  <c r="D900" i="33"/>
  <c r="E900" i="33"/>
  <c r="F900" i="33"/>
  <c r="G900" i="33"/>
  <c r="H900" i="33"/>
  <c r="I900" i="33"/>
  <c r="J900" i="33"/>
  <c r="K900" i="33"/>
  <c r="L900" i="33"/>
  <c r="M900" i="33"/>
  <c r="N900" i="33"/>
  <c r="O900" i="33"/>
  <c r="P900" i="33"/>
  <c r="Q900" i="33"/>
  <c r="R900" i="33"/>
  <c r="S900" i="33"/>
  <c r="T900" i="33"/>
  <c r="U900" i="33"/>
  <c r="V900" i="33"/>
  <c r="W900" i="33"/>
  <c r="X900" i="33"/>
  <c r="Y900" i="33"/>
  <c r="Z900" i="33"/>
  <c r="AA900" i="33"/>
  <c r="AB900" i="33"/>
  <c r="AC900" i="33"/>
  <c r="AD900" i="33"/>
  <c r="AE900" i="33"/>
  <c r="AF900" i="33"/>
  <c r="AG900" i="33"/>
  <c r="AH900" i="33"/>
  <c r="AI900" i="33"/>
  <c r="AJ900" i="33"/>
  <c r="AK900" i="33"/>
  <c r="AL900" i="33"/>
  <c r="AM900" i="33"/>
  <c r="AN900" i="33"/>
  <c r="AO900" i="33"/>
  <c r="AP900" i="33"/>
  <c r="AQ900" i="33"/>
  <c r="AR900" i="33"/>
  <c r="AS900" i="33"/>
  <c r="AT900" i="33"/>
  <c r="AU900" i="33"/>
  <c r="AV900" i="33"/>
  <c r="AW900" i="33"/>
  <c r="AX900" i="33"/>
  <c r="AY900" i="33"/>
  <c r="AZ900" i="33"/>
  <c r="BA900" i="33"/>
  <c r="BB900" i="33"/>
  <c r="BC900" i="33"/>
  <c r="BD900" i="33"/>
  <c r="BE900" i="33"/>
  <c r="BF900" i="33"/>
  <c r="BG900" i="33"/>
  <c r="BH900" i="33"/>
  <c r="BI900" i="33"/>
  <c r="BJ900" i="33"/>
  <c r="BK900" i="33"/>
  <c r="BL900" i="33"/>
  <c r="BM900" i="33"/>
  <c r="BN900" i="33"/>
  <c r="BO900" i="33"/>
  <c r="BP900" i="33"/>
  <c r="BQ900" i="33"/>
  <c r="BR900" i="33"/>
  <c r="BS900" i="33"/>
  <c r="BT900" i="33"/>
  <c r="BU900" i="33"/>
  <c r="BV900" i="33"/>
  <c r="BW900" i="33"/>
  <c r="BX900" i="33"/>
  <c r="BY900" i="33"/>
  <c r="BZ900" i="33"/>
  <c r="CA900" i="33"/>
  <c r="CB900" i="33"/>
  <c r="CC900" i="33"/>
  <c r="CD900" i="33"/>
  <c r="CE900" i="33"/>
  <c r="CF900" i="33"/>
  <c r="CG900" i="33"/>
  <c r="CH900" i="33"/>
  <c r="CI900" i="33"/>
  <c r="A901" i="33"/>
  <c r="B901" i="33"/>
  <c r="C901" i="33"/>
  <c r="D901" i="33"/>
  <c r="E901" i="33"/>
  <c r="F901" i="33"/>
  <c r="G901" i="33"/>
  <c r="H901" i="33"/>
  <c r="I901" i="33"/>
  <c r="J901" i="33"/>
  <c r="K901" i="33"/>
  <c r="L901" i="33"/>
  <c r="M901" i="33"/>
  <c r="N901" i="33"/>
  <c r="O901" i="33"/>
  <c r="P901" i="33"/>
  <c r="Q901" i="33"/>
  <c r="R901" i="33"/>
  <c r="S901" i="33"/>
  <c r="T901" i="33"/>
  <c r="U901" i="33"/>
  <c r="V901" i="33"/>
  <c r="W901" i="33"/>
  <c r="X901" i="33"/>
  <c r="Y901" i="33"/>
  <c r="Z901" i="33"/>
  <c r="AA901" i="33"/>
  <c r="AB901" i="33"/>
  <c r="AC901" i="33"/>
  <c r="AD901" i="33"/>
  <c r="AE901" i="33"/>
  <c r="AF901" i="33"/>
  <c r="AG901" i="33"/>
  <c r="AH901" i="33"/>
  <c r="AI901" i="33"/>
  <c r="AJ901" i="33"/>
  <c r="AK901" i="33"/>
  <c r="AL901" i="33"/>
  <c r="AM901" i="33"/>
  <c r="AN901" i="33"/>
  <c r="AO901" i="33"/>
  <c r="AP901" i="33"/>
  <c r="AQ901" i="33"/>
  <c r="AR901" i="33"/>
  <c r="AS901" i="33"/>
  <c r="AT901" i="33"/>
  <c r="AU901" i="33"/>
  <c r="AV901" i="33"/>
  <c r="AW901" i="33"/>
  <c r="AX901" i="33"/>
  <c r="AY901" i="33"/>
  <c r="AZ901" i="33"/>
  <c r="BA901" i="33"/>
  <c r="BB901" i="33"/>
  <c r="BC901" i="33"/>
  <c r="BD901" i="33"/>
  <c r="BE901" i="33"/>
  <c r="BF901" i="33"/>
  <c r="BG901" i="33"/>
  <c r="BH901" i="33"/>
  <c r="BI901" i="33"/>
  <c r="BJ901" i="33"/>
  <c r="BK901" i="33"/>
  <c r="BL901" i="33"/>
  <c r="BM901" i="33"/>
  <c r="BN901" i="33"/>
  <c r="BO901" i="33"/>
  <c r="BP901" i="33"/>
  <c r="BQ901" i="33"/>
  <c r="BR901" i="33"/>
  <c r="BS901" i="33"/>
  <c r="BT901" i="33"/>
  <c r="BU901" i="33"/>
  <c r="BV901" i="33"/>
  <c r="BW901" i="33"/>
  <c r="BX901" i="33"/>
  <c r="BY901" i="33"/>
  <c r="BZ901" i="33"/>
  <c r="CA901" i="33"/>
  <c r="CB901" i="33"/>
  <c r="CC901" i="33"/>
  <c r="CD901" i="33"/>
  <c r="CE901" i="33"/>
  <c r="CF901" i="33"/>
  <c r="CG901" i="33"/>
  <c r="CH901" i="33"/>
  <c r="CI901" i="33"/>
  <c r="A902" i="33"/>
  <c r="B902" i="33"/>
  <c r="C902" i="33"/>
  <c r="D902" i="33"/>
  <c r="E902" i="33"/>
  <c r="F902" i="33"/>
  <c r="G902" i="33"/>
  <c r="H902" i="33"/>
  <c r="I902" i="33"/>
  <c r="J902" i="33"/>
  <c r="K902" i="33"/>
  <c r="L902" i="33"/>
  <c r="M902" i="33"/>
  <c r="N902" i="33"/>
  <c r="O902" i="33"/>
  <c r="P902" i="33"/>
  <c r="Q902" i="33"/>
  <c r="R902" i="33"/>
  <c r="S902" i="33"/>
  <c r="T902" i="33"/>
  <c r="U902" i="33"/>
  <c r="V902" i="33"/>
  <c r="W902" i="33"/>
  <c r="X902" i="33"/>
  <c r="Y902" i="33"/>
  <c r="Z902" i="33"/>
  <c r="AA902" i="33"/>
  <c r="AB902" i="33"/>
  <c r="AC902" i="33"/>
  <c r="AD902" i="33"/>
  <c r="AE902" i="33"/>
  <c r="AF902" i="33"/>
  <c r="AG902" i="33"/>
  <c r="AH902" i="33"/>
  <c r="AI902" i="33"/>
  <c r="AJ902" i="33"/>
  <c r="AK902" i="33"/>
  <c r="AL902" i="33"/>
  <c r="AM902" i="33"/>
  <c r="AN902" i="33"/>
  <c r="AO902" i="33"/>
  <c r="AP902" i="33"/>
  <c r="AQ902" i="33"/>
  <c r="AR902" i="33"/>
  <c r="AS902" i="33"/>
  <c r="AT902" i="33"/>
  <c r="AU902" i="33"/>
  <c r="AV902" i="33"/>
  <c r="AW902" i="33"/>
  <c r="AX902" i="33"/>
  <c r="AY902" i="33"/>
  <c r="AZ902" i="33"/>
  <c r="BA902" i="33"/>
  <c r="BB902" i="33"/>
  <c r="BC902" i="33"/>
  <c r="BD902" i="33"/>
  <c r="BE902" i="33"/>
  <c r="BF902" i="33"/>
  <c r="BG902" i="33"/>
  <c r="BH902" i="33"/>
  <c r="BI902" i="33"/>
  <c r="BJ902" i="33"/>
  <c r="BK902" i="33"/>
  <c r="BL902" i="33"/>
  <c r="BM902" i="33"/>
  <c r="BN902" i="33"/>
  <c r="BO902" i="33"/>
  <c r="BP902" i="33"/>
  <c r="BQ902" i="33"/>
  <c r="BR902" i="33"/>
  <c r="BS902" i="33"/>
  <c r="BT902" i="33"/>
  <c r="BU902" i="33"/>
  <c r="BV902" i="33"/>
  <c r="BW902" i="33"/>
  <c r="BX902" i="33"/>
  <c r="BY902" i="33"/>
  <c r="BZ902" i="33"/>
  <c r="CA902" i="33"/>
  <c r="CB902" i="33"/>
  <c r="CC902" i="33"/>
  <c r="CD902" i="33"/>
  <c r="CE902" i="33"/>
  <c r="CF902" i="33"/>
  <c r="CG902" i="33"/>
  <c r="CH902" i="33"/>
  <c r="CI902" i="33"/>
  <c r="A903" i="33"/>
  <c r="B903" i="33"/>
  <c r="C903" i="33"/>
  <c r="D903" i="33"/>
  <c r="E903" i="33"/>
  <c r="F903" i="33"/>
  <c r="G903" i="33"/>
  <c r="H903" i="33"/>
  <c r="I903" i="33"/>
  <c r="J903" i="33"/>
  <c r="K903" i="33"/>
  <c r="L903" i="33"/>
  <c r="M903" i="33"/>
  <c r="N903" i="33"/>
  <c r="O903" i="33"/>
  <c r="P903" i="33"/>
  <c r="Q903" i="33"/>
  <c r="R903" i="33"/>
  <c r="S903" i="33"/>
  <c r="T903" i="33"/>
  <c r="U903" i="33"/>
  <c r="V903" i="33"/>
  <c r="W903" i="33"/>
  <c r="X903" i="33"/>
  <c r="Y903" i="33"/>
  <c r="Z903" i="33"/>
  <c r="AA903" i="33"/>
  <c r="AB903" i="33"/>
  <c r="AC903" i="33"/>
  <c r="AD903" i="33"/>
  <c r="AE903" i="33"/>
  <c r="AF903" i="33"/>
  <c r="AG903" i="33"/>
  <c r="AH903" i="33"/>
  <c r="AI903" i="33"/>
  <c r="AJ903" i="33"/>
  <c r="AK903" i="33"/>
  <c r="AL903" i="33"/>
  <c r="AM903" i="33"/>
  <c r="AN903" i="33"/>
  <c r="AO903" i="33"/>
  <c r="AP903" i="33"/>
  <c r="AQ903" i="33"/>
  <c r="AR903" i="33"/>
  <c r="AS903" i="33"/>
  <c r="AT903" i="33"/>
  <c r="AU903" i="33"/>
  <c r="AV903" i="33"/>
  <c r="AW903" i="33"/>
  <c r="AX903" i="33"/>
  <c r="AY903" i="33"/>
  <c r="AZ903" i="33"/>
  <c r="BA903" i="33"/>
  <c r="BB903" i="33"/>
  <c r="BC903" i="33"/>
  <c r="BD903" i="33"/>
  <c r="BE903" i="33"/>
  <c r="BF903" i="33"/>
  <c r="BG903" i="33"/>
  <c r="BH903" i="33"/>
  <c r="BI903" i="33"/>
  <c r="BJ903" i="33"/>
  <c r="BK903" i="33"/>
  <c r="BL903" i="33"/>
  <c r="BM903" i="33"/>
  <c r="BN903" i="33"/>
  <c r="BO903" i="33"/>
  <c r="BP903" i="33"/>
  <c r="BQ903" i="33"/>
  <c r="BR903" i="33"/>
  <c r="BS903" i="33"/>
  <c r="BT903" i="33"/>
  <c r="BU903" i="33"/>
  <c r="BV903" i="33"/>
  <c r="BW903" i="33"/>
  <c r="BX903" i="33"/>
  <c r="BY903" i="33"/>
  <c r="BZ903" i="33"/>
  <c r="CA903" i="33"/>
  <c r="CB903" i="33"/>
  <c r="CC903" i="33"/>
  <c r="CD903" i="33"/>
  <c r="CE903" i="33"/>
  <c r="CF903" i="33"/>
  <c r="CG903" i="33"/>
  <c r="CH903" i="33"/>
  <c r="CI903" i="33"/>
  <c r="A904" i="33"/>
  <c r="B904" i="33"/>
  <c r="C904" i="33"/>
  <c r="D904" i="33"/>
  <c r="E904" i="33"/>
  <c r="F904" i="33"/>
  <c r="G904" i="33"/>
  <c r="H904" i="33"/>
  <c r="I904" i="33"/>
  <c r="J904" i="33"/>
  <c r="K904" i="33"/>
  <c r="L904" i="33"/>
  <c r="M904" i="33"/>
  <c r="N904" i="33"/>
  <c r="O904" i="33"/>
  <c r="P904" i="33"/>
  <c r="Q904" i="33"/>
  <c r="R904" i="33"/>
  <c r="S904" i="33"/>
  <c r="T904" i="33"/>
  <c r="U904" i="33"/>
  <c r="V904" i="33"/>
  <c r="W904" i="33"/>
  <c r="X904" i="33"/>
  <c r="Y904" i="33"/>
  <c r="Z904" i="33"/>
  <c r="AA904" i="33"/>
  <c r="AB904" i="33"/>
  <c r="AC904" i="33"/>
  <c r="AD904" i="33"/>
  <c r="AE904" i="33"/>
  <c r="AF904" i="33"/>
  <c r="AG904" i="33"/>
  <c r="AH904" i="33"/>
  <c r="AI904" i="33"/>
  <c r="AJ904" i="33"/>
  <c r="AK904" i="33"/>
  <c r="AL904" i="33"/>
  <c r="AM904" i="33"/>
  <c r="AN904" i="33"/>
  <c r="AO904" i="33"/>
  <c r="AP904" i="33"/>
  <c r="AQ904" i="33"/>
  <c r="AR904" i="33"/>
  <c r="AS904" i="33"/>
  <c r="AT904" i="33"/>
  <c r="AU904" i="33"/>
  <c r="AV904" i="33"/>
  <c r="AW904" i="33"/>
  <c r="AX904" i="33"/>
  <c r="AY904" i="33"/>
  <c r="AZ904" i="33"/>
  <c r="BA904" i="33"/>
  <c r="BB904" i="33"/>
  <c r="BC904" i="33"/>
  <c r="BD904" i="33"/>
  <c r="BE904" i="33"/>
  <c r="BF904" i="33"/>
  <c r="BG904" i="33"/>
  <c r="BH904" i="33"/>
  <c r="BI904" i="33"/>
  <c r="BJ904" i="33"/>
  <c r="BK904" i="33"/>
  <c r="BL904" i="33"/>
  <c r="BM904" i="33"/>
  <c r="BN904" i="33"/>
  <c r="BO904" i="33"/>
  <c r="BP904" i="33"/>
  <c r="BQ904" i="33"/>
  <c r="BR904" i="33"/>
  <c r="BS904" i="33"/>
  <c r="BT904" i="33"/>
  <c r="BU904" i="33"/>
  <c r="BV904" i="33"/>
  <c r="BW904" i="33"/>
  <c r="BX904" i="33"/>
  <c r="BY904" i="33"/>
  <c r="BZ904" i="33"/>
  <c r="CA904" i="33"/>
  <c r="CB904" i="33"/>
  <c r="CC904" i="33"/>
  <c r="CD904" i="33"/>
  <c r="CE904" i="33"/>
  <c r="CF904" i="33"/>
  <c r="CG904" i="33"/>
  <c r="CH904" i="33"/>
  <c r="CI904" i="33"/>
  <c r="A905" i="33"/>
  <c r="B905" i="33"/>
  <c r="C905" i="33"/>
  <c r="D905" i="33"/>
  <c r="E905" i="33"/>
  <c r="F905" i="33"/>
  <c r="G905" i="33"/>
  <c r="H905" i="33"/>
  <c r="I905" i="33"/>
  <c r="J905" i="33"/>
  <c r="K905" i="33"/>
  <c r="L905" i="33"/>
  <c r="M905" i="33"/>
  <c r="N905" i="33"/>
  <c r="O905" i="33"/>
  <c r="P905" i="33"/>
  <c r="Q905" i="33"/>
  <c r="R905" i="33"/>
  <c r="S905" i="33"/>
  <c r="T905" i="33"/>
  <c r="U905" i="33"/>
  <c r="V905" i="33"/>
  <c r="W905" i="33"/>
  <c r="X905" i="33"/>
  <c r="Y905" i="33"/>
  <c r="Z905" i="33"/>
  <c r="AA905" i="33"/>
  <c r="AB905" i="33"/>
  <c r="AC905" i="33"/>
  <c r="AD905" i="33"/>
  <c r="AE905" i="33"/>
  <c r="AF905" i="33"/>
  <c r="AG905" i="33"/>
  <c r="AH905" i="33"/>
  <c r="AI905" i="33"/>
  <c r="AJ905" i="33"/>
  <c r="AK905" i="33"/>
  <c r="AL905" i="33"/>
  <c r="AM905" i="33"/>
  <c r="AN905" i="33"/>
  <c r="AO905" i="33"/>
  <c r="AP905" i="33"/>
  <c r="AQ905" i="33"/>
  <c r="AR905" i="33"/>
  <c r="AS905" i="33"/>
  <c r="AT905" i="33"/>
  <c r="AU905" i="33"/>
  <c r="AV905" i="33"/>
  <c r="AW905" i="33"/>
  <c r="AX905" i="33"/>
  <c r="AY905" i="33"/>
  <c r="AZ905" i="33"/>
  <c r="BA905" i="33"/>
  <c r="BB905" i="33"/>
  <c r="BC905" i="33"/>
  <c r="BD905" i="33"/>
  <c r="BE905" i="33"/>
  <c r="BF905" i="33"/>
  <c r="BG905" i="33"/>
  <c r="BH905" i="33"/>
  <c r="BI905" i="33"/>
  <c r="BJ905" i="33"/>
  <c r="BK905" i="33"/>
  <c r="BL905" i="33"/>
  <c r="BM905" i="33"/>
  <c r="BN905" i="33"/>
  <c r="BO905" i="33"/>
  <c r="BP905" i="33"/>
  <c r="BQ905" i="33"/>
  <c r="BR905" i="33"/>
  <c r="BS905" i="33"/>
  <c r="BT905" i="33"/>
  <c r="BU905" i="33"/>
  <c r="BV905" i="33"/>
  <c r="BW905" i="33"/>
  <c r="BX905" i="33"/>
  <c r="BY905" i="33"/>
  <c r="BZ905" i="33"/>
  <c r="CA905" i="33"/>
  <c r="CB905" i="33"/>
  <c r="CC905" i="33"/>
  <c r="CD905" i="33"/>
  <c r="CE905" i="33"/>
  <c r="CF905" i="33"/>
  <c r="CG905" i="33"/>
  <c r="CH905" i="33"/>
  <c r="CI905" i="33"/>
  <c r="A906" i="33"/>
  <c r="B906" i="33"/>
  <c r="C906" i="33"/>
  <c r="D906" i="33"/>
  <c r="E906" i="33"/>
  <c r="F906" i="33"/>
  <c r="G906" i="33"/>
  <c r="H906" i="33"/>
  <c r="I906" i="33"/>
  <c r="J906" i="33"/>
  <c r="K906" i="33"/>
  <c r="L906" i="33"/>
  <c r="M906" i="33"/>
  <c r="N906" i="33"/>
  <c r="O906" i="33"/>
  <c r="P906" i="33"/>
  <c r="Q906" i="33"/>
  <c r="R906" i="33"/>
  <c r="S906" i="33"/>
  <c r="T906" i="33"/>
  <c r="U906" i="33"/>
  <c r="V906" i="33"/>
  <c r="W906" i="33"/>
  <c r="X906" i="33"/>
  <c r="Y906" i="33"/>
  <c r="Z906" i="33"/>
  <c r="AA906" i="33"/>
  <c r="AB906" i="33"/>
  <c r="AC906" i="33"/>
  <c r="AD906" i="33"/>
  <c r="AE906" i="33"/>
  <c r="AF906" i="33"/>
  <c r="AG906" i="33"/>
  <c r="AH906" i="33"/>
  <c r="AI906" i="33"/>
  <c r="AJ906" i="33"/>
  <c r="AK906" i="33"/>
  <c r="AL906" i="33"/>
  <c r="AM906" i="33"/>
  <c r="AN906" i="33"/>
  <c r="AO906" i="33"/>
  <c r="AP906" i="33"/>
  <c r="AQ906" i="33"/>
  <c r="AR906" i="33"/>
  <c r="AS906" i="33"/>
  <c r="AT906" i="33"/>
  <c r="AU906" i="33"/>
  <c r="AV906" i="33"/>
  <c r="AW906" i="33"/>
  <c r="AX906" i="33"/>
  <c r="AY906" i="33"/>
  <c r="AZ906" i="33"/>
  <c r="BA906" i="33"/>
  <c r="BB906" i="33"/>
  <c r="BC906" i="33"/>
  <c r="BD906" i="33"/>
  <c r="BE906" i="33"/>
  <c r="BF906" i="33"/>
  <c r="BG906" i="33"/>
  <c r="BH906" i="33"/>
  <c r="BI906" i="33"/>
  <c r="BJ906" i="33"/>
  <c r="BK906" i="33"/>
  <c r="BL906" i="33"/>
  <c r="BM906" i="33"/>
  <c r="BN906" i="33"/>
  <c r="BO906" i="33"/>
  <c r="BP906" i="33"/>
  <c r="BQ906" i="33"/>
  <c r="BR906" i="33"/>
  <c r="BS906" i="33"/>
  <c r="BT906" i="33"/>
  <c r="BU906" i="33"/>
  <c r="BV906" i="33"/>
  <c r="BW906" i="33"/>
  <c r="BX906" i="33"/>
  <c r="BY906" i="33"/>
  <c r="BZ906" i="33"/>
  <c r="CA906" i="33"/>
  <c r="CB906" i="33"/>
  <c r="CC906" i="33"/>
  <c r="CD906" i="33"/>
  <c r="CE906" i="33"/>
  <c r="CF906" i="33"/>
  <c r="CG906" i="33"/>
  <c r="CH906" i="33"/>
  <c r="CI906" i="33"/>
  <c r="A907" i="33"/>
  <c r="B907" i="33"/>
  <c r="C907" i="33"/>
  <c r="D907" i="33"/>
  <c r="E907" i="33"/>
  <c r="F907" i="33"/>
  <c r="G907" i="33"/>
  <c r="H907" i="33"/>
  <c r="I907" i="33"/>
  <c r="J907" i="33"/>
  <c r="K907" i="33"/>
  <c r="L907" i="33"/>
  <c r="M907" i="33"/>
  <c r="N907" i="33"/>
  <c r="O907" i="33"/>
  <c r="P907" i="33"/>
  <c r="Q907" i="33"/>
  <c r="R907" i="33"/>
  <c r="S907" i="33"/>
  <c r="T907" i="33"/>
  <c r="U907" i="33"/>
  <c r="V907" i="33"/>
  <c r="W907" i="33"/>
  <c r="X907" i="33"/>
  <c r="Y907" i="33"/>
  <c r="Z907" i="33"/>
  <c r="AA907" i="33"/>
  <c r="AB907" i="33"/>
  <c r="AC907" i="33"/>
  <c r="AD907" i="33"/>
  <c r="AE907" i="33"/>
  <c r="AF907" i="33"/>
  <c r="AG907" i="33"/>
  <c r="AH907" i="33"/>
  <c r="AI907" i="33"/>
  <c r="AJ907" i="33"/>
  <c r="AK907" i="33"/>
  <c r="AL907" i="33"/>
  <c r="AM907" i="33"/>
  <c r="AN907" i="33"/>
  <c r="AO907" i="33"/>
  <c r="AP907" i="33"/>
  <c r="AQ907" i="33"/>
  <c r="AR907" i="33"/>
  <c r="AS907" i="33"/>
  <c r="AT907" i="33"/>
  <c r="AU907" i="33"/>
  <c r="AV907" i="33"/>
  <c r="AW907" i="33"/>
  <c r="AX907" i="33"/>
  <c r="AY907" i="33"/>
  <c r="AZ907" i="33"/>
  <c r="BA907" i="33"/>
  <c r="BB907" i="33"/>
  <c r="BC907" i="33"/>
  <c r="BD907" i="33"/>
  <c r="BE907" i="33"/>
  <c r="BF907" i="33"/>
  <c r="BG907" i="33"/>
  <c r="BH907" i="33"/>
  <c r="BI907" i="33"/>
  <c r="BJ907" i="33"/>
  <c r="BK907" i="33"/>
  <c r="BL907" i="33"/>
  <c r="BM907" i="33"/>
  <c r="BN907" i="33"/>
  <c r="BO907" i="33"/>
  <c r="BP907" i="33"/>
  <c r="BQ907" i="33"/>
  <c r="BR907" i="33"/>
  <c r="BS907" i="33"/>
  <c r="BT907" i="33"/>
  <c r="BU907" i="33"/>
  <c r="BV907" i="33"/>
  <c r="BW907" i="33"/>
  <c r="BX907" i="33"/>
  <c r="BY907" i="33"/>
  <c r="BZ907" i="33"/>
  <c r="CA907" i="33"/>
  <c r="CB907" i="33"/>
  <c r="CC907" i="33"/>
  <c r="CD907" i="33"/>
  <c r="CE907" i="33"/>
  <c r="CF907" i="33"/>
  <c r="CG907" i="33"/>
  <c r="CH907" i="33"/>
  <c r="CI907" i="33"/>
  <c r="A908" i="33"/>
  <c r="B908" i="33"/>
  <c r="C908" i="33"/>
  <c r="D908" i="33"/>
  <c r="E908" i="33"/>
  <c r="F908" i="33"/>
  <c r="G908" i="33"/>
  <c r="H908" i="33"/>
  <c r="I908" i="33"/>
  <c r="J908" i="33"/>
  <c r="K908" i="33"/>
  <c r="L908" i="33"/>
  <c r="M908" i="33"/>
  <c r="N908" i="33"/>
  <c r="O908" i="33"/>
  <c r="P908" i="33"/>
  <c r="Q908" i="33"/>
  <c r="R908" i="33"/>
  <c r="S908" i="33"/>
  <c r="T908" i="33"/>
  <c r="U908" i="33"/>
  <c r="V908" i="33"/>
  <c r="W908" i="33"/>
  <c r="X908" i="33"/>
  <c r="Y908" i="33"/>
  <c r="Z908" i="33"/>
  <c r="AA908" i="33"/>
  <c r="AB908" i="33"/>
  <c r="AC908" i="33"/>
  <c r="AD908" i="33"/>
  <c r="AE908" i="33"/>
  <c r="AF908" i="33"/>
  <c r="AG908" i="33"/>
  <c r="AH908" i="33"/>
  <c r="AI908" i="33"/>
  <c r="AJ908" i="33"/>
  <c r="AK908" i="33"/>
  <c r="AL908" i="33"/>
  <c r="AM908" i="33"/>
  <c r="AN908" i="33"/>
  <c r="AO908" i="33"/>
  <c r="AP908" i="33"/>
  <c r="AQ908" i="33"/>
  <c r="AR908" i="33"/>
  <c r="AS908" i="33"/>
  <c r="AT908" i="33"/>
  <c r="AU908" i="33"/>
  <c r="AV908" i="33"/>
  <c r="AW908" i="33"/>
  <c r="AX908" i="33"/>
  <c r="AY908" i="33"/>
  <c r="AZ908" i="33"/>
  <c r="BA908" i="33"/>
  <c r="BB908" i="33"/>
  <c r="BC908" i="33"/>
  <c r="BD908" i="33"/>
  <c r="BE908" i="33"/>
  <c r="BF908" i="33"/>
  <c r="BG908" i="33"/>
  <c r="BH908" i="33"/>
  <c r="BI908" i="33"/>
  <c r="BJ908" i="33"/>
  <c r="BK908" i="33"/>
  <c r="BL908" i="33"/>
  <c r="BM908" i="33"/>
  <c r="BN908" i="33"/>
  <c r="BO908" i="33"/>
  <c r="BP908" i="33"/>
  <c r="BQ908" i="33"/>
  <c r="BR908" i="33"/>
  <c r="BS908" i="33"/>
  <c r="BT908" i="33"/>
  <c r="BU908" i="33"/>
  <c r="BV908" i="33"/>
  <c r="BW908" i="33"/>
  <c r="BX908" i="33"/>
  <c r="BY908" i="33"/>
  <c r="BZ908" i="33"/>
  <c r="CA908" i="33"/>
  <c r="CB908" i="33"/>
  <c r="CC908" i="33"/>
  <c r="CD908" i="33"/>
  <c r="CE908" i="33"/>
  <c r="CF908" i="33"/>
  <c r="CG908" i="33"/>
  <c r="CH908" i="33"/>
  <c r="CI908" i="33"/>
  <c r="A909" i="33"/>
  <c r="B909" i="33"/>
  <c r="C909" i="33"/>
  <c r="D909" i="33"/>
  <c r="E909" i="33"/>
  <c r="F909" i="33"/>
  <c r="G909" i="33"/>
  <c r="H909" i="33"/>
  <c r="I909" i="33"/>
  <c r="J909" i="33"/>
  <c r="K909" i="33"/>
  <c r="L909" i="33"/>
  <c r="M909" i="33"/>
  <c r="N909" i="33"/>
  <c r="O909" i="33"/>
  <c r="P909" i="33"/>
  <c r="Q909" i="33"/>
  <c r="R909" i="33"/>
  <c r="S909" i="33"/>
  <c r="T909" i="33"/>
  <c r="U909" i="33"/>
  <c r="V909" i="33"/>
  <c r="W909" i="33"/>
  <c r="X909" i="33"/>
  <c r="Y909" i="33"/>
  <c r="Z909" i="33"/>
  <c r="AA909" i="33"/>
  <c r="AB909" i="33"/>
  <c r="AC909" i="33"/>
  <c r="AD909" i="33"/>
  <c r="AE909" i="33"/>
  <c r="AF909" i="33"/>
  <c r="AG909" i="33"/>
  <c r="AH909" i="33"/>
  <c r="AI909" i="33"/>
  <c r="AJ909" i="33"/>
  <c r="AK909" i="33"/>
  <c r="AL909" i="33"/>
  <c r="AM909" i="33"/>
  <c r="AN909" i="33"/>
  <c r="AO909" i="33"/>
  <c r="AP909" i="33"/>
  <c r="AQ909" i="33"/>
  <c r="AR909" i="33"/>
  <c r="AS909" i="33"/>
  <c r="AT909" i="33"/>
  <c r="AU909" i="33"/>
  <c r="AV909" i="33"/>
  <c r="AW909" i="33"/>
  <c r="AX909" i="33"/>
  <c r="AY909" i="33"/>
  <c r="AZ909" i="33"/>
  <c r="BA909" i="33"/>
  <c r="BB909" i="33"/>
  <c r="BC909" i="33"/>
  <c r="BD909" i="33"/>
  <c r="BE909" i="33"/>
  <c r="BF909" i="33"/>
  <c r="BG909" i="33"/>
  <c r="BH909" i="33"/>
  <c r="BI909" i="33"/>
  <c r="BJ909" i="33"/>
  <c r="BK909" i="33"/>
  <c r="BL909" i="33"/>
  <c r="BM909" i="33"/>
  <c r="BN909" i="33"/>
  <c r="BO909" i="33"/>
  <c r="BP909" i="33"/>
  <c r="BQ909" i="33"/>
  <c r="BR909" i="33"/>
  <c r="BS909" i="33"/>
  <c r="BT909" i="33"/>
  <c r="BU909" i="33"/>
  <c r="BV909" i="33"/>
  <c r="BW909" i="33"/>
  <c r="BX909" i="33"/>
  <c r="BY909" i="33"/>
  <c r="BZ909" i="33"/>
  <c r="CA909" i="33"/>
  <c r="CB909" i="33"/>
  <c r="CC909" i="33"/>
  <c r="CD909" i="33"/>
  <c r="CE909" i="33"/>
  <c r="CF909" i="33"/>
  <c r="CG909" i="33"/>
  <c r="CH909" i="33"/>
  <c r="CI909" i="33"/>
  <c r="A910" i="33"/>
  <c r="B910" i="33"/>
  <c r="C910" i="33"/>
  <c r="D910" i="33"/>
  <c r="E910" i="33"/>
  <c r="F910" i="33"/>
  <c r="G910" i="33"/>
  <c r="H910" i="33"/>
  <c r="I910" i="33"/>
  <c r="J910" i="33"/>
  <c r="K910" i="33"/>
  <c r="L910" i="33"/>
  <c r="M910" i="33"/>
  <c r="N910" i="33"/>
  <c r="O910" i="33"/>
  <c r="P910" i="33"/>
  <c r="Q910" i="33"/>
  <c r="R910" i="33"/>
  <c r="S910" i="33"/>
  <c r="T910" i="33"/>
  <c r="U910" i="33"/>
  <c r="V910" i="33"/>
  <c r="W910" i="33"/>
  <c r="X910" i="33"/>
  <c r="Y910" i="33"/>
  <c r="Z910" i="33"/>
  <c r="AA910" i="33"/>
  <c r="AB910" i="33"/>
  <c r="AC910" i="33"/>
  <c r="AD910" i="33"/>
  <c r="AE910" i="33"/>
  <c r="AF910" i="33"/>
  <c r="AG910" i="33"/>
  <c r="AH910" i="33"/>
  <c r="AI910" i="33"/>
  <c r="AJ910" i="33"/>
  <c r="AK910" i="33"/>
  <c r="AL910" i="33"/>
  <c r="AM910" i="33"/>
  <c r="AN910" i="33"/>
  <c r="AO910" i="33"/>
  <c r="AP910" i="33"/>
  <c r="AQ910" i="33"/>
  <c r="AR910" i="33"/>
  <c r="AS910" i="33"/>
  <c r="AT910" i="33"/>
  <c r="AU910" i="33"/>
  <c r="AV910" i="33"/>
  <c r="AW910" i="33"/>
  <c r="AX910" i="33"/>
  <c r="AY910" i="33"/>
  <c r="AZ910" i="33"/>
  <c r="BA910" i="33"/>
  <c r="BB910" i="33"/>
  <c r="BC910" i="33"/>
  <c r="BD910" i="33"/>
  <c r="BE910" i="33"/>
  <c r="BF910" i="33"/>
  <c r="BG910" i="33"/>
  <c r="BH910" i="33"/>
  <c r="BI910" i="33"/>
  <c r="BJ910" i="33"/>
  <c r="BK910" i="33"/>
  <c r="BL910" i="33"/>
  <c r="BM910" i="33"/>
  <c r="BN910" i="33"/>
  <c r="BO910" i="33"/>
  <c r="BP910" i="33"/>
  <c r="BQ910" i="33"/>
  <c r="BR910" i="33"/>
  <c r="BS910" i="33"/>
  <c r="BT910" i="33"/>
  <c r="BU910" i="33"/>
  <c r="BV910" i="33"/>
  <c r="BW910" i="33"/>
  <c r="BX910" i="33"/>
  <c r="BY910" i="33"/>
  <c r="BZ910" i="33"/>
  <c r="CA910" i="33"/>
  <c r="CB910" i="33"/>
  <c r="CC910" i="33"/>
  <c r="CD910" i="33"/>
  <c r="CE910" i="33"/>
  <c r="CF910" i="33"/>
  <c r="CG910" i="33"/>
  <c r="CH910" i="33"/>
  <c r="CI910" i="33"/>
  <c r="A911" i="33"/>
  <c r="B911" i="33"/>
  <c r="C911" i="33"/>
  <c r="D911" i="33"/>
  <c r="E911" i="33"/>
  <c r="F911" i="33"/>
  <c r="G911" i="33"/>
  <c r="H911" i="33"/>
  <c r="I911" i="33"/>
  <c r="J911" i="33"/>
  <c r="K911" i="33"/>
  <c r="L911" i="33"/>
  <c r="M911" i="33"/>
  <c r="N911" i="33"/>
  <c r="O911" i="33"/>
  <c r="P911" i="33"/>
  <c r="Q911" i="33"/>
  <c r="R911" i="33"/>
  <c r="S911" i="33"/>
  <c r="T911" i="33"/>
  <c r="U911" i="33"/>
  <c r="V911" i="33"/>
  <c r="W911" i="33"/>
  <c r="X911" i="33"/>
  <c r="Y911" i="33"/>
  <c r="Z911" i="33"/>
  <c r="AA911" i="33"/>
  <c r="AB911" i="33"/>
  <c r="AC911" i="33"/>
  <c r="AD911" i="33"/>
  <c r="AE911" i="33"/>
  <c r="AF911" i="33"/>
  <c r="AG911" i="33"/>
  <c r="AH911" i="33"/>
  <c r="AI911" i="33"/>
  <c r="AJ911" i="33"/>
  <c r="AK911" i="33"/>
  <c r="AL911" i="33"/>
  <c r="AM911" i="33"/>
  <c r="AN911" i="33"/>
  <c r="AO911" i="33"/>
  <c r="AP911" i="33"/>
  <c r="AQ911" i="33"/>
  <c r="AR911" i="33"/>
  <c r="AS911" i="33"/>
  <c r="AT911" i="33"/>
  <c r="AU911" i="33"/>
  <c r="AV911" i="33"/>
  <c r="AW911" i="33"/>
  <c r="AX911" i="33"/>
  <c r="AY911" i="33"/>
  <c r="AZ911" i="33"/>
  <c r="BA911" i="33"/>
  <c r="BB911" i="33"/>
  <c r="BC911" i="33"/>
  <c r="BD911" i="33"/>
  <c r="BE911" i="33"/>
  <c r="BF911" i="33"/>
  <c r="BG911" i="33"/>
  <c r="BH911" i="33"/>
  <c r="BI911" i="33"/>
  <c r="BJ911" i="33"/>
  <c r="BK911" i="33"/>
  <c r="BL911" i="33"/>
  <c r="BM911" i="33"/>
  <c r="BN911" i="33"/>
  <c r="BO911" i="33"/>
  <c r="BP911" i="33"/>
  <c r="BQ911" i="33"/>
  <c r="BR911" i="33"/>
  <c r="BS911" i="33"/>
  <c r="BT911" i="33"/>
  <c r="BU911" i="33"/>
  <c r="BV911" i="33"/>
  <c r="BW911" i="33"/>
  <c r="BX911" i="33"/>
  <c r="BY911" i="33"/>
  <c r="BZ911" i="33"/>
  <c r="CA911" i="33"/>
  <c r="CB911" i="33"/>
  <c r="CC911" i="33"/>
  <c r="CD911" i="33"/>
  <c r="CE911" i="33"/>
  <c r="CF911" i="33"/>
  <c r="CG911" i="33"/>
  <c r="CH911" i="33"/>
  <c r="CI911" i="33"/>
  <c r="A912" i="33"/>
  <c r="B912" i="33"/>
  <c r="C912" i="33"/>
  <c r="D912" i="33"/>
  <c r="E912" i="33"/>
  <c r="F912" i="33"/>
  <c r="G912" i="33"/>
  <c r="H912" i="33"/>
  <c r="I912" i="33"/>
  <c r="J912" i="33"/>
  <c r="K912" i="33"/>
  <c r="L912" i="33"/>
  <c r="M912" i="33"/>
  <c r="N912" i="33"/>
  <c r="O912" i="33"/>
  <c r="P912" i="33"/>
  <c r="Q912" i="33"/>
  <c r="R912" i="33"/>
  <c r="S912" i="33"/>
  <c r="T912" i="33"/>
  <c r="U912" i="33"/>
  <c r="V912" i="33"/>
  <c r="W912" i="33"/>
  <c r="X912" i="33"/>
  <c r="Y912" i="33"/>
  <c r="Z912" i="33"/>
  <c r="AA912" i="33"/>
  <c r="AB912" i="33"/>
  <c r="AC912" i="33"/>
  <c r="AD912" i="33"/>
  <c r="AE912" i="33"/>
  <c r="AF912" i="33"/>
  <c r="AG912" i="33"/>
  <c r="AH912" i="33"/>
  <c r="AI912" i="33"/>
  <c r="AJ912" i="33"/>
  <c r="AK912" i="33"/>
  <c r="AL912" i="33"/>
  <c r="AM912" i="33"/>
  <c r="AN912" i="33"/>
  <c r="AO912" i="33"/>
  <c r="AP912" i="33"/>
  <c r="AQ912" i="33"/>
  <c r="AR912" i="33"/>
  <c r="AS912" i="33"/>
  <c r="AT912" i="33"/>
  <c r="AU912" i="33"/>
  <c r="AV912" i="33"/>
  <c r="AW912" i="33"/>
  <c r="AX912" i="33"/>
  <c r="AY912" i="33"/>
  <c r="AZ912" i="33"/>
  <c r="BA912" i="33"/>
  <c r="BB912" i="33"/>
  <c r="BC912" i="33"/>
  <c r="BD912" i="33"/>
  <c r="BE912" i="33"/>
  <c r="BF912" i="33"/>
  <c r="BG912" i="33"/>
  <c r="BH912" i="33"/>
  <c r="BI912" i="33"/>
  <c r="BJ912" i="33"/>
  <c r="BK912" i="33"/>
  <c r="BL912" i="33"/>
  <c r="BM912" i="33"/>
  <c r="BN912" i="33"/>
  <c r="BO912" i="33"/>
  <c r="BP912" i="33"/>
  <c r="BQ912" i="33"/>
  <c r="BR912" i="33"/>
  <c r="BS912" i="33"/>
  <c r="BT912" i="33"/>
  <c r="BU912" i="33"/>
  <c r="BV912" i="33"/>
  <c r="BW912" i="33"/>
  <c r="BX912" i="33"/>
  <c r="BY912" i="33"/>
  <c r="BZ912" i="33"/>
  <c r="CA912" i="33"/>
  <c r="CB912" i="33"/>
  <c r="CC912" i="33"/>
  <c r="CD912" i="33"/>
  <c r="CE912" i="33"/>
  <c r="CF912" i="33"/>
  <c r="CG912" i="33"/>
  <c r="CH912" i="33"/>
  <c r="CI912" i="33"/>
  <c r="A913" i="33"/>
  <c r="B913" i="33"/>
  <c r="C913" i="33"/>
  <c r="D913" i="33"/>
  <c r="E913" i="33"/>
  <c r="F913" i="33"/>
  <c r="G913" i="33"/>
  <c r="H913" i="33"/>
  <c r="I913" i="33"/>
  <c r="J913" i="33"/>
  <c r="K913" i="33"/>
  <c r="L913" i="33"/>
  <c r="M913" i="33"/>
  <c r="N913" i="33"/>
  <c r="O913" i="33"/>
  <c r="P913" i="33"/>
  <c r="Q913" i="33"/>
  <c r="R913" i="33"/>
  <c r="S913" i="33"/>
  <c r="T913" i="33"/>
  <c r="U913" i="33"/>
  <c r="V913" i="33"/>
  <c r="W913" i="33"/>
  <c r="X913" i="33"/>
  <c r="Y913" i="33"/>
  <c r="Z913" i="33"/>
  <c r="AA913" i="33"/>
  <c r="AB913" i="33"/>
  <c r="AC913" i="33"/>
  <c r="AD913" i="33"/>
  <c r="AE913" i="33"/>
  <c r="AF913" i="33"/>
  <c r="AG913" i="33"/>
  <c r="AH913" i="33"/>
  <c r="AI913" i="33"/>
  <c r="AJ913" i="33"/>
  <c r="AK913" i="33"/>
  <c r="AL913" i="33"/>
  <c r="AM913" i="33"/>
  <c r="AN913" i="33"/>
  <c r="AO913" i="33"/>
  <c r="AP913" i="33"/>
  <c r="AQ913" i="33"/>
  <c r="AR913" i="33"/>
  <c r="AS913" i="33"/>
  <c r="AT913" i="33"/>
  <c r="AU913" i="33"/>
  <c r="AV913" i="33"/>
  <c r="AW913" i="33"/>
  <c r="AX913" i="33"/>
  <c r="AY913" i="33"/>
  <c r="AZ913" i="33"/>
  <c r="BA913" i="33"/>
  <c r="BB913" i="33"/>
  <c r="BC913" i="33"/>
  <c r="BD913" i="33"/>
  <c r="BE913" i="33"/>
  <c r="BF913" i="33"/>
  <c r="BG913" i="33"/>
  <c r="BH913" i="33"/>
  <c r="BI913" i="33"/>
  <c r="BJ913" i="33"/>
  <c r="BK913" i="33"/>
  <c r="BL913" i="33"/>
  <c r="BM913" i="33"/>
  <c r="BN913" i="33"/>
  <c r="BO913" i="33"/>
  <c r="BP913" i="33"/>
  <c r="BQ913" i="33"/>
  <c r="BR913" i="33"/>
  <c r="BS913" i="33"/>
  <c r="BT913" i="33"/>
  <c r="BU913" i="33"/>
  <c r="BV913" i="33"/>
  <c r="BW913" i="33"/>
  <c r="BX913" i="33"/>
  <c r="BY913" i="33"/>
  <c r="BZ913" i="33"/>
  <c r="CA913" i="33"/>
  <c r="CB913" i="33"/>
  <c r="CC913" i="33"/>
  <c r="CD913" i="33"/>
  <c r="CE913" i="33"/>
  <c r="CF913" i="33"/>
  <c r="CG913" i="33"/>
  <c r="CH913" i="33"/>
  <c r="CI913" i="33"/>
  <c r="A914" i="33"/>
  <c r="B914" i="33"/>
  <c r="C914" i="33"/>
  <c r="D914" i="33"/>
  <c r="E914" i="33"/>
  <c r="F914" i="33"/>
  <c r="G914" i="33"/>
  <c r="H914" i="33"/>
  <c r="I914" i="33"/>
  <c r="J914" i="33"/>
  <c r="K914" i="33"/>
  <c r="L914" i="33"/>
  <c r="M914" i="33"/>
  <c r="N914" i="33"/>
  <c r="O914" i="33"/>
  <c r="P914" i="33"/>
  <c r="Q914" i="33"/>
  <c r="R914" i="33"/>
  <c r="S914" i="33"/>
  <c r="T914" i="33"/>
  <c r="U914" i="33"/>
  <c r="V914" i="33"/>
  <c r="W914" i="33"/>
  <c r="X914" i="33"/>
  <c r="Y914" i="33"/>
  <c r="Z914" i="33"/>
  <c r="AA914" i="33"/>
  <c r="AB914" i="33"/>
  <c r="AC914" i="33"/>
  <c r="AD914" i="33"/>
  <c r="AE914" i="33"/>
  <c r="AF914" i="33"/>
  <c r="AG914" i="33"/>
  <c r="AH914" i="33"/>
  <c r="AI914" i="33"/>
  <c r="AJ914" i="33"/>
  <c r="AK914" i="33"/>
  <c r="AL914" i="33"/>
  <c r="AM914" i="33"/>
  <c r="AN914" i="33"/>
  <c r="AO914" i="33"/>
  <c r="AP914" i="33"/>
  <c r="AQ914" i="33"/>
  <c r="AR914" i="33"/>
  <c r="AS914" i="33"/>
  <c r="AT914" i="33"/>
  <c r="AU914" i="33"/>
  <c r="AV914" i="33"/>
  <c r="AW914" i="33"/>
  <c r="AX914" i="33"/>
  <c r="AY914" i="33"/>
  <c r="AZ914" i="33"/>
  <c r="BA914" i="33"/>
  <c r="BB914" i="33"/>
  <c r="BC914" i="33"/>
  <c r="BD914" i="33"/>
  <c r="BE914" i="33"/>
  <c r="BF914" i="33"/>
  <c r="BG914" i="33"/>
  <c r="BH914" i="33"/>
  <c r="BI914" i="33"/>
  <c r="BJ914" i="33"/>
  <c r="BK914" i="33"/>
  <c r="BL914" i="33"/>
  <c r="BM914" i="33"/>
  <c r="BN914" i="33"/>
  <c r="BO914" i="33"/>
  <c r="BP914" i="33"/>
  <c r="BQ914" i="33"/>
  <c r="BR914" i="33"/>
  <c r="BS914" i="33"/>
  <c r="BT914" i="33"/>
  <c r="BU914" i="33"/>
  <c r="BV914" i="33"/>
  <c r="BW914" i="33"/>
  <c r="BX914" i="33"/>
  <c r="BY914" i="33"/>
  <c r="BZ914" i="33"/>
  <c r="CA914" i="33"/>
  <c r="CB914" i="33"/>
  <c r="CC914" i="33"/>
  <c r="CD914" i="33"/>
  <c r="CE914" i="33"/>
  <c r="CF914" i="33"/>
  <c r="CG914" i="33"/>
  <c r="CH914" i="33"/>
  <c r="CI914" i="33"/>
  <c r="A915" i="33"/>
  <c r="B915" i="33"/>
  <c r="C915" i="33"/>
  <c r="D915" i="33"/>
  <c r="E915" i="33"/>
  <c r="F915" i="33"/>
  <c r="G915" i="33"/>
  <c r="H915" i="33"/>
  <c r="I915" i="33"/>
  <c r="J915" i="33"/>
  <c r="K915" i="33"/>
  <c r="L915" i="33"/>
  <c r="M915" i="33"/>
  <c r="N915" i="33"/>
  <c r="O915" i="33"/>
  <c r="P915" i="33"/>
  <c r="Q915" i="33"/>
  <c r="R915" i="33"/>
  <c r="S915" i="33"/>
  <c r="T915" i="33"/>
  <c r="U915" i="33"/>
  <c r="V915" i="33"/>
  <c r="W915" i="33"/>
  <c r="X915" i="33"/>
  <c r="Y915" i="33"/>
  <c r="Z915" i="33"/>
  <c r="AA915" i="33"/>
  <c r="AB915" i="33"/>
  <c r="AC915" i="33"/>
  <c r="AD915" i="33"/>
  <c r="AE915" i="33"/>
  <c r="AF915" i="33"/>
  <c r="AG915" i="33"/>
  <c r="AH915" i="33"/>
  <c r="AI915" i="33"/>
  <c r="AJ915" i="33"/>
  <c r="AK915" i="33"/>
  <c r="AL915" i="33"/>
  <c r="AM915" i="33"/>
  <c r="AN915" i="33"/>
  <c r="AO915" i="33"/>
  <c r="AP915" i="33"/>
  <c r="AQ915" i="33"/>
  <c r="AR915" i="33"/>
  <c r="AS915" i="33"/>
  <c r="AT915" i="33"/>
  <c r="AU915" i="33"/>
  <c r="AV915" i="33"/>
  <c r="AW915" i="33"/>
  <c r="AX915" i="33"/>
  <c r="AY915" i="33"/>
  <c r="AZ915" i="33"/>
  <c r="BA915" i="33"/>
  <c r="BB915" i="33"/>
  <c r="BC915" i="33"/>
  <c r="BD915" i="33"/>
  <c r="BE915" i="33"/>
  <c r="BF915" i="33"/>
  <c r="BG915" i="33"/>
  <c r="BH915" i="33"/>
  <c r="BI915" i="33"/>
  <c r="BJ915" i="33"/>
  <c r="BK915" i="33"/>
  <c r="BL915" i="33"/>
  <c r="BM915" i="33"/>
  <c r="BN915" i="33"/>
  <c r="BO915" i="33"/>
  <c r="BP915" i="33"/>
  <c r="BQ915" i="33"/>
  <c r="BR915" i="33"/>
  <c r="BS915" i="33"/>
  <c r="BT915" i="33"/>
  <c r="BU915" i="33"/>
  <c r="BV915" i="33"/>
  <c r="BW915" i="33"/>
  <c r="BX915" i="33"/>
  <c r="BY915" i="33"/>
  <c r="BZ915" i="33"/>
  <c r="CA915" i="33"/>
  <c r="CB915" i="33"/>
  <c r="CC915" i="33"/>
  <c r="CD915" i="33"/>
  <c r="CE915" i="33"/>
  <c r="CF915" i="33"/>
  <c r="CG915" i="33"/>
  <c r="CH915" i="33"/>
  <c r="CI915" i="33"/>
  <c r="A916" i="33"/>
  <c r="B916" i="33"/>
  <c r="C916" i="33"/>
  <c r="D916" i="33"/>
  <c r="E916" i="33"/>
  <c r="F916" i="33"/>
  <c r="G916" i="33"/>
  <c r="H916" i="33"/>
  <c r="I916" i="33"/>
  <c r="J916" i="33"/>
  <c r="K916" i="33"/>
  <c r="L916" i="33"/>
  <c r="M916" i="33"/>
  <c r="N916" i="33"/>
  <c r="O916" i="33"/>
  <c r="P916" i="33"/>
  <c r="Q916" i="33"/>
  <c r="R916" i="33"/>
  <c r="S916" i="33"/>
  <c r="T916" i="33"/>
  <c r="U916" i="33"/>
  <c r="V916" i="33"/>
  <c r="W916" i="33"/>
  <c r="X916" i="33"/>
  <c r="Y916" i="33"/>
  <c r="Z916" i="33"/>
  <c r="AA916" i="33"/>
  <c r="AB916" i="33"/>
  <c r="AC916" i="33"/>
  <c r="AD916" i="33"/>
  <c r="AE916" i="33"/>
  <c r="AF916" i="33"/>
  <c r="AG916" i="33"/>
  <c r="AH916" i="33"/>
  <c r="AI916" i="33"/>
  <c r="AJ916" i="33"/>
  <c r="AK916" i="33"/>
  <c r="AL916" i="33"/>
  <c r="AM916" i="33"/>
  <c r="AN916" i="33"/>
  <c r="AO916" i="33"/>
  <c r="AP916" i="33"/>
  <c r="AQ916" i="33"/>
  <c r="AR916" i="33"/>
  <c r="AS916" i="33"/>
  <c r="AT916" i="33"/>
  <c r="AU916" i="33"/>
  <c r="AV916" i="33"/>
  <c r="AW916" i="33"/>
  <c r="AX916" i="33"/>
  <c r="AY916" i="33"/>
  <c r="AZ916" i="33"/>
  <c r="BA916" i="33"/>
  <c r="BB916" i="33"/>
  <c r="BC916" i="33"/>
  <c r="BD916" i="33"/>
  <c r="BE916" i="33"/>
  <c r="BF916" i="33"/>
  <c r="BG916" i="33"/>
  <c r="BH916" i="33"/>
  <c r="BI916" i="33"/>
  <c r="BJ916" i="33"/>
  <c r="BK916" i="33"/>
  <c r="BL916" i="33"/>
  <c r="BM916" i="33"/>
  <c r="BN916" i="33"/>
  <c r="BO916" i="33"/>
  <c r="BP916" i="33"/>
  <c r="BQ916" i="33"/>
  <c r="BR916" i="33"/>
  <c r="BS916" i="33"/>
  <c r="BT916" i="33"/>
  <c r="BU916" i="33"/>
  <c r="BV916" i="33"/>
  <c r="BW916" i="33"/>
  <c r="BX916" i="33"/>
  <c r="BY916" i="33"/>
  <c r="BZ916" i="33"/>
  <c r="CA916" i="33"/>
  <c r="CB916" i="33"/>
  <c r="CC916" i="33"/>
  <c r="CD916" i="33"/>
  <c r="CE916" i="33"/>
  <c r="CF916" i="33"/>
  <c r="CG916" i="33"/>
  <c r="CH916" i="33"/>
  <c r="CI916" i="33"/>
  <c r="A917" i="33"/>
  <c r="B917" i="33"/>
  <c r="C917" i="33"/>
  <c r="D917" i="33"/>
  <c r="E917" i="33"/>
  <c r="F917" i="33"/>
  <c r="G917" i="33"/>
  <c r="H917" i="33"/>
  <c r="I917" i="33"/>
  <c r="J917" i="33"/>
  <c r="K917" i="33"/>
  <c r="L917" i="33"/>
  <c r="M917" i="33"/>
  <c r="N917" i="33"/>
  <c r="O917" i="33"/>
  <c r="P917" i="33"/>
  <c r="Q917" i="33"/>
  <c r="R917" i="33"/>
  <c r="S917" i="33"/>
  <c r="T917" i="33"/>
  <c r="U917" i="33"/>
  <c r="V917" i="33"/>
  <c r="W917" i="33"/>
  <c r="X917" i="33"/>
  <c r="Y917" i="33"/>
  <c r="Z917" i="33"/>
  <c r="AA917" i="33"/>
  <c r="AB917" i="33"/>
  <c r="AC917" i="33"/>
  <c r="AD917" i="33"/>
  <c r="AE917" i="33"/>
  <c r="AF917" i="33"/>
  <c r="AG917" i="33"/>
  <c r="AH917" i="33"/>
  <c r="AI917" i="33"/>
  <c r="AJ917" i="33"/>
  <c r="AK917" i="33"/>
  <c r="AL917" i="33"/>
  <c r="AM917" i="33"/>
  <c r="AN917" i="33"/>
  <c r="AO917" i="33"/>
  <c r="AP917" i="33"/>
  <c r="AQ917" i="33"/>
  <c r="AR917" i="33"/>
  <c r="AS917" i="33"/>
  <c r="AT917" i="33"/>
  <c r="AU917" i="33"/>
  <c r="AV917" i="33"/>
  <c r="AW917" i="33"/>
  <c r="AX917" i="33"/>
  <c r="AY917" i="33"/>
  <c r="AZ917" i="33"/>
  <c r="BA917" i="33"/>
  <c r="BB917" i="33"/>
  <c r="BC917" i="33"/>
  <c r="BD917" i="33"/>
  <c r="BE917" i="33"/>
  <c r="BF917" i="33"/>
  <c r="BG917" i="33"/>
  <c r="BH917" i="33"/>
  <c r="BI917" i="33"/>
  <c r="BJ917" i="33"/>
  <c r="BK917" i="33"/>
  <c r="BL917" i="33"/>
  <c r="BM917" i="33"/>
  <c r="BN917" i="33"/>
  <c r="BO917" i="33"/>
  <c r="BP917" i="33"/>
  <c r="BQ917" i="33"/>
  <c r="BR917" i="33"/>
  <c r="BS917" i="33"/>
  <c r="BT917" i="33"/>
  <c r="BU917" i="33"/>
  <c r="BV917" i="33"/>
  <c r="BW917" i="33"/>
  <c r="BX917" i="33"/>
  <c r="BY917" i="33"/>
  <c r="BZ917" i="33"/>
  <c r="CA917" i="33"/>
  <c r="CB917" i="33"/>
  <c r="CC917" i="33"/>
  <c r="CD917" i="33"/>
  <c r="CE917" i="33"/>
  <c r="CF917" i="33"/>
  <c r="CG917" i="33"/>
  <c r="CH917" i="33"/>
  <c r="CI917" i="33"/>
  <c r="A918" i="33"/>
  <c r="B918" i="33"/>
  <c r="C918" i="33"/>
  <c r="D918" i="33"/>
  <c r="E918" i="33"/>
  <c r="F918" i="33"/>
  <c r="G918" i="33"/>
  <c r="H918" i="33"/>
  <c r="I918" i="33"/>
  <c r="J918" i="33"/>
  <c r="K918" i="33"/>
  <c r="L918" i="33"/>
  <c r="M918" i="33"/>
  <c r="N918" i="33"/>
  <c r="O918" i="33"/>
  <c r="P918" i="33"/>
  <c r="Q918" i="33"/>
  <c r="R918" i="33"/>
  <c r="S918" i="33"/>
  <c r="T918" i="33"/>
  <c r="U918" i="33"/>
  <c r="V918" i="33"/>
  <c r="W918" i="33"/>
  <c r="X918" i="33"/>
  <c r="Y918" i="33"/>
  <c r="Z918" i="33"/>
  <c r="AA918" i="33"/>
  <c r="AB918" i="33"/>
  <c r="AC918" i="33"/>
  <c r="AD918" i="33"/>
  <c r="AE918" i="33"/>
  <c r="AF918" i="33"/>
  <c r="AG918" i="33"/>
  <c r="AH918" i="33"/>
  <c r="AI918" i="33"/>
  <c r="AJ918" i="33"/>
  <c r="AK918" i="33"/>
  <c r="AL918" i="33"/>
  <c r="AM918" i="33"/>
  <c r="AN918" i="33"/>
  <c r="AO918" i="33"/>
  <c r="AP918" i="33"/>
  <c r="AQ918" i="33"/>
  <c r="AR918" i="33"/>
  <c r="AS918" i="33"/>
  <c r="AT918" i="33"/>
  <c r="AU918" i="33"/>
  <c r="AV918" i="33"/>
  <c r="AW918" i="33"/>
  <c r="AX918" i="33"/>
  <c r="AY918" i="33"/>
  <c r="AZ918" i="33"/>
  <c r="BA918" i="33"/>
  <c r="BB918" i="33"/>
  <c r="BC918" i="33"/>
  <c r="BD918" i="33"/>
  <c r="BE918" i="33"/>
  <c r="BF918" i="33"/>
  <c r="BG918" i="33"/>
  <c r="BH918" i="33"/>
  <c r="BI918" i="33"/>
  <c r="BJ918" i="33"/>
  <c r="BK918" i="33"/>
  <c r="BL918" i="33"/>
  <c r="BM918" i="33"/>
  <c r="BN918" i="33"/>
  <c r="BO918" i="33"/>
  <c r="BP918" i="33"/>
  <c r="BQ918" i="33"/>
  <c r="BR918" i="33"/>
  <c r="BS918" i="33"/>
  <c r="BT918" i="33"/>
  <c r="BU918" i="33"/>
  <c r="BV918" i="33"/>
  <c r="BW918" i="33"/>
  <c r="BX918" i="33"/>
  <c r="BY918" i="33"/>
  <c r="BZ918" i="33"/>
  <c r="CA918" i="33"/>
  <c r="CB918" i="33"/>
  <c r="CC918" i="33"/>
  <c r="CD918" i="33"/>
  <c r="CE918" i="33"/>
  <c r="CF918" i="33"/>
  <c r="CG918" i="33"/>
  <c r="CH918" i="33"/>
  <c r="CI918" i="33"/>
  <c r="A919" i="33"/>
  <c r="B919" i="33"/>
  <c r="C919" i="33"/>
  <c r="D919" i="33"/>
  <c r="E919" i="33"/>
  <c r="F919" i="33"/>
  <c r="G919" i="33"/>
  <c r="H919" i="33"/>
  <c r="I919" i="33"/>
  <c r="J919" i="33"/>
  <c r="K919" i="33"/>
  <c r="L919" i="33"/>
  <c r="M919" i="33"/>
  <c r="N919" i="33"/>
  <c r="O919" i="33"/>
  <c r="P919" i="33"/>
  <c r="Q919" i="33"/>
  <c r="R919" i="33"/>
  <c r="S919" i="33"/>
  <c r="T919" i="33"/>
  <c r="U919" i="33"/>
  <c r="V919" i="33"/>
  <c r="W919" i="33"/>
  <c r="X919" i="33"/>
  <c r="Y919" i="33"/>
  <c r="Z919" i="33"/>
  <c r="AA919" i="33"/>
  <c r="AB919" i="33"/>
  <c r="AC919" i="33"/>
  <c r="AD919" i="33"/>
  <c r="AE919" i="33"/>
  <c r="AF919" i="33"/>
  <c r="AG919" i="33"/>
  <c r="AH919" i="33"/>
  <c r="AI919" i="33"/>
  <c r="AJ919" i="33"/>
  <c r="AK919" i="33"/>
  <c r="AL919" i="33"/>
  <c r="AM919" i="33"/>
  <c r="AN919" i="33"/>
  <c r="AO919" i="33"/>
  <c r="AP919" i="33"/>
  <c r="AQ919" i="33"/>
  <c r="AR919" i="33"/>
  <c r="AS919" i="33"/>
  <c r="AT919" i="33"/>
  <c r="AU919" i="33"/>
  <c r="AV919" i="33"/>
  <c r="AW919" i="33"/>
  <c r="AX919" i="33"/>
  <c r="AY919" i="33"/>
  <c r="AZ919" i="33"/>
  <c r="BA919" i="33"/>
  <c r="BB919" i="33"/>
  <c r="BC919" i="33"/>
  <c r="BD919" i="33"/>
  <c r="BE919" i="33"/>
  <c r="BF919" i="33"/>
  <c r="BG919" i="33"/>
  <c r="BH919" i="33"/>
  <c r="BI919" i="33"/>
  <c r="BJ919" i="33"/>
  <c r="BK919" i="33"/>
  <c r="BL919" i="33"/>
  <c r="BM919" i="33"/>
  <c r="BN919" i="33"/>
  <c r="BO919" i="33"/>
  <c r="BP919" i="33"/>
  <c r="BQ919" i="33"/>
  <c r="BR919" i="33"/>
  <c r="BS919" i="33"/>
  <c r="BT919" i="33"/>
  <c r="BU919" i="33"/>
  <c r="BV919" i="33"/>
  <c r="BW919" i="33"/>
  <c r="BX919" i="33"/>
  <c r="BY919" i="33"/>
  <c r="BZ919" i="33"/>
  <c r="CA919" i="33"/>
  <c r="CB919" i="33"/>
  <c r="CC919" i="33"/>
  <c r="CD919" i="33"/>
  <c r="CE919" i="33"/>
  <c r="CF919" i="33"/>
  <c r="CG919" i="33"/>
  <c r="CH919" i="33"/>
  <c r="CI919" i="33"/>
  <c r="A920" i="33"/>
  <c r="B920" i="33"/>
  <c r="C920" i="33"/>
  <c r="D920" i="33"/>
  <c r="E920" i="33"/>
  <c r="F920" i="33"/>
  <c r="G920" i="33"/>
  <c r="H920" i="33"/>
  <c r="I920" i="33"/>
  <c r="J920" i="33"/>
  <c r="K920" i="33"/>
  <c r="L920" i="33"/>
  <c r="M920" i="33"/>
  <c r="N920" i="33"/>
  <c r="O920" i="33"/>
  <c r="P920" i="33"/>
  <c r="Q920" i="33"/>
  <c r="R920" i="33"/>
  <c r="S920" i="33"/>
  <c r="T920" i="33"/>
  <c r="U920" i="33"/>
  <c r="V920" i="33"/>
  <c r="W920" i="33"/>
  <c r="X920" i="33"/>
  <c r="Y920" i="33"/>
  <c r="Z920" i="33"/>
  <c r="AA920" i="33"/>
  <c r="AB920" i="33"/>
  <c r="AC920" i="33"/>
  <c r="AD920" i="33"/>
  <c r="AE920" i="33"/>
  <c r="AF920" i="33"/>
  <c r="AG920" i="33"/>
  <c r="AH920" i="33"/>
  <c r="AI920" i="33"/>
  <c r="AJ920" i="33"/>
  <c r="AK920" i="33"/>
  <c r="AL920" i="33"/>
  <c r="AM920" i="33"/>
  <c r="AN920" i="33"/>
  <c r="AO920" i="33"/>
  <c r="AP920" i="33"/>
  <c r="AQ920" i="33"/>
  <c r="AR920" i="33"/>
  <c r="AS920" i="33"/>
  <c r="AT920" i="33"/>
  <c r="AU920" i="33"/>
  <c r="AV920" i="33"/>
  <c r="AW920" i="33"/>
  <c r="AX920" i="33"/>
  <c r="AY920" i="33"/>
  <c r="AZ920" i="33"/>
  <c r="BA920" i="33"/>
  <c r="BB920" i="33"/>
  <c r="BC920" i="33"/>
  <c r="BD920" i="33"/>
  <c r="BE920" i="33"/>
  <c r="BF920" i="33"/>
  <c r="BG920" i="33"/>
  <c r="BH920" i="33"/>
  <c r="BI920" i="33"/>
  <c r="BJ920" i="33"/>
  <c r="BK920" i="33"/>
  <c r="BL920" i="33"/>
  <c r="BM920" i="33"/>
  <c r="BN920" i="33"/>
  <c r="BO920" i="33"/>
  <c r="BP920" i="33"/>
  <c r="BQ920" i="33"/>
  <c r="BR920" i="33"/>
  <c r="BS920" i="33"/>
  <c r="BT920" i="33"/>
  <c r="BU920" i="33"/>
  <c r="BV920" i="33"/>
  <c r="BW920" i="33"/>
  <c r="BX920" i="33"/>
  <c r="BY920" i="33"/>
  <c r="BZ920" i="33"/>
  <c r="CA920" i="33"/>
  <c r="CB920" i="33"/>
  <c r="CC920" i="33"/>
  <c r="CD920" i="33"/>
  <c r="CE920" i="33"/>
  <c r="CF920" i="33"/>
  <c r="CG920" i="33"/>
  <c r="CH920" i="33"/>
  <c r="CI920" i="33"/>
  <c r="A921" i="33"/>
  <c r="B921" i="33"/>
  <c r="C921" i="33"/>
  <c r="D921" i="33"/>
  <c r="E921" i="33"/>
  <c r="F921" i="33"/>
  <c r="G921" i="33"/>
  <c r="H921" i="33"/>
  <c r="I921" i="33"/>
  <c r="J921" i="33"/>
  <c r="K921" i="33"/>
  <c r="L921" i="33"/>
  <c r="M921" i="33"/>
  <c r="N921" i="33"/>
  <c r="O921" i="33"/>
  <c r="P921" i="33"/>
  <c r="Q921" i="33"/>
  <c r="R921" i="33"/>
  <c r="S921" i="33"/>
  <c r="T921" i="33"/>
  <c r="U921" i="33"/>
  <c r="V921" i="33"/>
  <c r="W921" i="33"/>
  <c r="X921" i="33"/>
  <c r="Y921" i="33"/>
  <c r="Z921" i="33"/>
  <c r="AA921" i="33"/>
  <c r="AB921" i="33"/>
  <c r="AC921" i="33"/>
  <c r="AD921" i="33"/>
  <c r="AE921" i="33"/>
  <c r="AF921" i="33"/>
  <c r="AG921" i="33"/>
  <c r="AH921" i="33"/>
  <c r="AI921" i="33"/>
  <c r="AJ921" i="33"/>
  <c r="AK921" i="33"/>
  <c r="AL921" i="33"/>
  <c r="AM921" i="33"/>
  <c r="AN921" i="33"/>
  <c r="AO921" i="33"/>
  <c r="AP921" i="33"/>
  <c r="AQ921" i="33"/>
  <c r="AR921" i="33"/>
  <c r="AS921" i="33"/>
  <c r="AT921" i="33"/>
  <c r="AU921" i="33"/>
  <c r="AV921" i="33"/>
  <c r="AW921" i="33"/>
  <c r="AX921" i="33"/>
  <c r="AY921" i="33"/>
  <c r="AZ921" i="33"/>
  <c r="BA921" i="33"/>
  <c r="BB921" i="33"/>
  <c r="BC921" i="33"/>
  <c r="BD921" i="33"/>
  <c r="BE921" i="33"/>
  <c r="BF921" i="33"/>
  <c r="BG921" i="33"/>
  <c r="BH921" i="33"/>
  <c r="BI921" i="33"/>
  <c r="BJ921" i="33"/>
  <c r="BK921" i="33"/>
  <c r="BL921" i="33"/>
  <c r="BM921" i="33"/>
  <c r="BN921" i="33"/>
  <c r="BO921" i="33"/>
  <c r="BP921" i="33"/>
  <c r="BQ921" i="33"/>
  <c r="BR921" i="33"/>
  <c r="BS921" i="33"/>
  <c r="BT921" i="33"/>
  <c r="BU921" i="33"/>
  <c r="BV921" i="33"/>
  <c r="BW921" i="33"/>
  <c r="BX921" i="33"/>
  <c r="BY921" i="33"/>
  <c r="BZ921" i="33"/>
  <c r="CA921" i="33"/>
  <c r="CB921" i="33"/>
  <c r="CC921" i="33"/>
  <c r="CD921" i="33"/>
  <c r="CE921" i="33"/>
  <c r="CF921" i="33"/>
  <c r="CG921" i="33"/>
  <c r="CH921" i="33"/>
  <c r="CI921" i="33"/>
  <c r="A922" i="33"/>
  <c r="B922" i="33"/>
  <c r="C922" i="33"/>
  <c r="D922" i="33"/>
  <c r="E922" i="33"/>
  <c r="F922" i="33"/>
  <c r="G922" i="33"/>
  <c r="H922" i="33"/>
  <c r="I922" i="33"/>
  <c r="J922" i="33"/>
  <c r="K922" i="33"/>
  <c r="L922" i="33"/>
  <c r="M922" i="33"/>
  <c r="N922" i="33"/>
  <c r="O922" i="33"/>
  <c r="P922" i="33"/>
  <c r="Q922" i="33"/>
  <c r="R922" i="33"/>
  <c r="S922" i="33"/>
  <c r="T922" i="33"/>
  <c r="U922" i="33"/>
  <c r="V922" i="33"/>
  <c r="W922" i="33"/>
  <c r="X922" i="33"/>
  <c r="Y922" i="33"/>
  <c r="Z922" i="33"/>
  <c r="AA922" i="33"/>
  <c r="AB922" i="33"/>
  <c r="AC922" i="33"/>
  <c r="AD922" i="33"/>
  <c r="AE922" i="33"/>
  <c r="AF922" i="33"/>
  <c r="AG922" i="33"/>
  <c r="AH922" i="33"/>
  <c r="AI922" i="33"/>
  <c r="AJ922" i="33"/>
  <c r="AK922" i="33"/>
  <c r="AL922" i="33"/>
  <c r="AM922" i="33"/>
  <c r="AN922" i="33"/>
  <c r="AO922" i="33"/>
  <c r="AP922" i="33"/>
  <c r="AQ922" i="33"/>
  <c r="AR922" i="33"/>
  <c r="AS922" i="33"/>
  <c r="AT922" i="33"/>
  <c r="AU922" i="33"/>
  <c r="AV922" i="33"/>
  <c r="AW922" i="33"/>
  <c r="AX922" i="33"/>
  <c r="AY922" i="33"/>
  <c r="AZ922" i="33"/>
  <c r="BA922" i="33"/>
  <c r="BB922" i="33"/>
  <c r="BC922" i="33"/>
  <c r="BD922" i="33"/>
  <c r="BE922" i="33"/>
  <c r="BF922" i="33"/>
  <c r="BG922" i="33"/>
  <c r="BH922" i="33"/>
  <c r="BI922" i="33"/>
  <c r="BJ922" i="33"/>
  <c r="BK922" i="33"/>
  <c r="BL922" i="33"/>
  <c r="BM922" i="33"/>
  <c r="BN922" i="33"/>
  <c r="BO922" i="33"/>
  <c r="BP922" i="33"/>
  <c r="BQ922" i="33"/>
  <c r="BR922" i="33"/>
  <c r="BS922" i="33"/>
  <c r="BT922" i="33"/>
  <c r="BU922" i="33"/>
  <c r="BV922" i="33"/>
  <c r="BW922" i="33"/>
  <c r="BX922" i="33"/>
  <c r="BY922" i="33"/>
  <c r="BZ922" i="33"/>
  <c r="CA922" i="33"/>
  <c r="CB922" i="33"/>
  <c r="CC922" i="33"/>
  <c r="CD922" i="33"/>
  <c r="CE922" i="33"/>
  <c r="CF922" i="33"/>
  <c r="CG922" i="33"/>
  <c r="CH922" i="33"/>
  <c r="CI922" i="33"/>
  <c r="A923" i="33"/>
  <c r="B923" i="33"/>
  <c r="C923" i="33"/>
  <c r="D923" i="33"/>
  <c r="E923" i="33"/>
  <c r="F923" i="33"/>
  <c r="G923" i="33"/>
  <c r="H923" i="33"/>
  <c r="I923" i="33"/>
  <c r="J923" i="33"/>
  <c r="K923" i="33"/>
  <c r="L923" i="33"/>
  <c r="M923" i="33"/>
  <c r="N923" i="33"/>
  <c r="O923" i="33"/>
  <c r="P923" i="33"/>
  <c r="Q923" i="33"/>
  <c r="R923" i="33"/>
  <c r="S923" i="33"/>
  <c r="T923" i="33"/>
  <c r="U923" i="33"/>
  <c r="V923" i="33"/>
  <c r="W923" i="33"/>
  <c r="X923" i="33"/>
  <c r="Y923" i="33"/>
  <c r="Z923" i="33"/>
  <c r="AA923" i="33"/>
  <c r="AB923" i="33"/>
  <c r="AC923" i="33"/>
  <c r="AD923" i="33"/>
  <c r="AE923" i="33"/>
  <c r="AF923" i="33"/>
  <c r="AG923" i="33"/>
  <c r="AH923" i="33"/>
  <c r="AI923" i="33"/>
  <c r="AJ923" i="33"/>
  <c r="AK923" i="33"/>
  <c r="AL923" i="33"/>
  <c r="AM923" i="33"/>
  <c r="AN923" i="33"/>
  <c r="AO923" i="33"/>
  <c r="AP923" i="33"/>
  <c r="AQ923" i="33"/>
  <c r="AR923" i="33"/>
  <c r="AS923" i="33"/>
  <c r="AT923" i="33"/>
  <c r="AU923" i="33"/>
  <c r="AV923" i="33"/>
  <c r="AW923" i="33"/>
  <c r="AX923" i="33"/>
  <c r="AY923" i="33"/>
  <c r="AZ923" i="33"/>
  <c r="BA923" i="33"/>
  <c r="BB923" i="33"/>
  <c r="BC923" i="33"/>
  <c r="BD923" i="33"/>
  <c r="BE923" i="33"/>
  <c r="BF923" i="33"/>
  <c r="BG923" i="33"/>
  <c r="BH923" i="33"/>
  <c r="BI923" i="33"/>
  <c r="BJ923" i="33"/>
  <c r="BK923" i="33"/>
  <c r="BL923" i="33"/>
  <c r="BM923" i="33"/>
  <c r="BN923" i="33"/>
  <c r="BO923" i="33"/>
  <c r="BP923" i="33"/>
  <c r="BQ923" i="33"/>
  <c r="BR923" i="33"/>
  <c r="BS923" i="33"/>
  <c r="BT923" i="33"/>
  <c r="BU923" i="33"/>
  <c r="BV923" i="33"/>
  <c r="BW923" i="33"/>
  <c r="BX923" i="33"/>
  <c r="BY923" i="33"/>
  <c r="BZ923" i="33"/>
  <c r="CA923" i="33"/>
  <c r="CB923" i="33"/>
  <c r="CC923" i="33"/>
  <c r="CD923" i="33"/>
  <c r="CE923" i="33"/>
  <c r="CF923" i="33"/>
  <c r="CG923" i="33"/>
  <c r="CH923" i="33"/>
  <c r="CI923" i="33"/>
  <c r="A924" i="33"/>
  <c r="B924" i="33"/>
  <c r="C924" i="33"/>
  <c r="D924" i="33"/>
  <c r="E924" i="33"/>
  <c r="F924" i="33"/>
  <c r="G924" i="33"/>
  <c r="H924" i="33"/>
  <c r="I924" i="33"/>
  <c r="J924" i="33"/>
  <c r="K924" i="33"/>
  <c r="L924" i="33"/>
  <c r="M924" i="33"/>
  <c r="N924" i="33"/>
  <c r="O924" i="33"/>
  <c r="P924" i="33"/>
  <c r="Q924" i="33"/>
  <c r="R924" i="33"/>
  <c r="S924" i="33"/>
  <c r="T924" i="33"/>
  <c r="U924" i="33"/>
  <c r="V924" i="33"/>
  <c r="W924" i="33"/>
  <c r="X924" i="33"/>
  <c r="Y924" i="33"/>
  <c r="Z924" i="33"/>
  <c r="AA924" i="33"/>
  <c r="AB924" i="33"/>
  <c r="AC924" i="33"/>
  <c r="AD924" i="33"/>
  <c r="AE924" i="33"/>
  <c r="AF924" i="33"/>
  <c r="AG924" i="33"/>
  <c r="AH924" i="33"/>
  <c r="AI924" i="33"/>
  <c r="AJ924" i="33"/>
  <c r="AK924" i="33"/>
  <c r="AL924" i="33"/>
  <c r="AM924" i="33"/>
  <c r="AN924" i="33"/>
  <c r="AO924" i="33"/>
  <c r="AP924" i="33"/>
  <c r="AQ924" i="33"/>
  <c r="AR924" i="33"/>
  <c r="AS924" i="33"/>
  <c r="AT924" i="33"/>
  <c r="AU924" i="33"/>
  <c r="AV924" i="33"/>
  <c r="AW924" i="33"/>
  <c r="AX924" i="33"/>
  <c r="AY924" i="33"/>
  <c r="AZ924" i="33"/>
  <c r="BA924" i="33"/>
  <c r="BB924" i="33"/>
  <c r="BC924" i="33"/>
  <c r="BD924" i="33"/>
  <c r="BE924" i="33"/>
  <c r="BF924" i="33"/>
  <c r="BG924" i="33"/>
  <c r="BH924" i="33"/>
  <c r="BI924" i="33"/>
  <c r="BJ924" i="33"/>
  <c r="BK924" i="33"/>
  <c r="BL924" i="33"/>
  <c r="BM924" i="33"/>
  <c r="BN924" i="33"/>
  <c r="BO924" i="33"/>
  <c r="BP924" i="33"/>
  <c r="BQ924" i="33"/>
  <c r="BR924" i="33"/>
  <c r="BS924" i="33"/>
  <c r="BT924" i="33"/>
  <c r="BU924" i="33"/>
  <c r="BV924" i="33"/>
  <c r="BW924" i="33"/>
  <c r="BX924" i="33"/>
  <c r="BY924" i="33"/>
  <c r="BZ924" i="33"/>
  <c r="CA924" i="33"/>
  <c r="CB924" i="33"/>
  <c r="CC924" i="33"/>
  <c r="CD924" i="33"/>
  <c r="CE924" i="33"/>
  <c r="CF924" i="33"/>
  <c r="CG924" i="33"/>
  <c r="CH924" i="33"/>
  <c r="CI924" i="33"/>
  <c r="A925" i="33"/>
  <c r="B925" i="33"/>
  <c r="C925" i="33"/>
  <c r="D925" i="33"/>
  <c r="E925" i="33"/>
  <c r="F925" i="33"/>
  <c r="G925" i="33"/>
  <c r="H925" i="33"/>
  <c r="I925" i="33"/>
  <c r="J925" i="33"/>
  <c r="K925" i="33"/>
  <c r="L925" i="33"/>
  <c r="M925" i="33"/>
  <c r="N925" i="33"/>
  <c r="O925" i="33"/>
  <c r="P925" i="33"/>
  <c r="Q925" i="33"/>
  <c r="R925" i="33"/>
  <c r="S925" i="33"/>
  <c r="T925" i="33"/>
  <c r="U925" i="33"/>
  <c r="V925" i="33"/>
  <c r="W925" i="33"/>
  <c r="X925" i="33"/>
  <c r="Y925" i="33"/>
  <c r="Z925" i="33"/>
  <c r="AA925" i="33"/>
  <c r="AB925" i="33"/>
  <c r="AC925" i="33"/>
  <c r="AD925" i="33"/>
  <c r="AE925" i="33"/>
  <c r="AF925" i="33"/>
  <c r="AG925" i="33"/>
  <c r="AH925" i="33"/>
  <c r="AI925" i="33"/>
  <c r="AJ925" i="33"/>
  <c r="AK925" i="33"/>
  <c r="AL925" i="33"/>
  <c r="AM925" i="33"/>
  <c r="AN925" i="33"/>
  <c r="AO925" i="33"/>
  <c r="AP925" i="33"/>
  <c r="AQ925" i="33"/>
  <c r="AR925" i="33"/>
  <c r="AS925" i="33"/>
  <c r="AT925" i="33"/>
  <c r="AU925" i="33"/>
  <c r="AV925" i="33"/>
  <c r="AW925" i="33"/>
  <c r="AX925" i="33"/>
  <c r="AY925" i="33"/>
  <c r="AZ925" i="33"/>
  <c r="BA925" i="33"/>
  <c r="BB925" i="33"/>
  <c r="BC925" i="33"/>
  <c r="BD925" i="33"/>
  <c r="BE925" i="33"/>
  <c r="BF925" i="33"/>
  <c r="BG925" i="33"/>
  <c r="BH925" i="33"/>
  <c r="BI925" i="33"/>
  <c r="BJ925" i="33"/>
  <c r="BK925" i="33"/>
  <c r="BL925" i="33"/>
  <c r="BM925" i="33"/>
  <c r="BN925" i="33"/>
  <c r="BO925" i="33"/>
  <c r="BP925" i="33"/>
  <c r="BQ925" i="33"/>
  <c r="BR925" i="33"/>
  <c r="BS925" i="33"/>
  <c r="BT925" i="33"/>
  <c r="BU925" i="33"/>
  <c r="BV925" i="33"/>
  <c r="BW925" i="33"/>
  <c r="BX925" i="33"/>
  <c r="BY925" i="33"/>
  <c r="BZ925" i="33"/>
  <c r="CA925" i="33"/>
  <c r="CB925" i="33"/>
  <c r="CC925" i="33"/>
  <c r="CD925" i="33"/>
  <c r="CE925" i="33"/>
  <c r="CF925" i="33"/>
  <c r="CG925" i="33"/>
  <c r="CH925" i="33"/>
  <c r="CI925" i="33"/>
  <c r="A926" i="33"/>
  <c r="B926" i="33"/>
  <c r="C926" i="33"/>
  <c r="D926" i="33"/>
  <c r="E926" i="33"/>
  <c r="F926" i="33"/>
  <c r="G926" i="33"/>
  <c r="H926" i="33"/>
  <c r="I926" i="33"/>
  <c r="J926" i="33"/>
  <c r="K926" i="33"/>
  <c r="L926" i="33"/>
  <c r="M926" i="33"/>
  <c r="N926" i="33"/>
  <c r="O926" i="33"/>
  <c r="P926" i="33"/>
  <c r="Q926" i="33"/>
  <c r="R926" i="33"/>
  <c r="S926" i="33"/>
  <c r="T926" i="33"/>
  <c r="U926" i="33"/>
  <c r="V926" i="33"/>
  <c r="W926" i="33"/>
  <c r="X926" i="33"/>
  <c r="Y926" i="33"/>
  <c r="Z926" i="33"/>
  <c r="AA926" i="33"/>
  <c r="AB926" i="33"/>
  <c r="AC926" i="33"/>
  <c r="AD926" i="33"/>
  <c r="AE926" i="33"/>
  <c r="AF926" i="33"/>
  <c r="AG926" i="33"/>
  <c r="AH926" i="33"/>
  <c r="AI926" i="33"/>
  <c r="AJ926" i="33"/>
  <c r="AK926" i="33"/>
  <c r="AL926" i="33"/>
  <c r="AM926" i="33"/>
  <c r="AN926" i="33"/>
  <c r="AO926" i="33"/>
  <c r="AP926" i="33"/>
  <c r="AQ926" i="33"/>
  <c r="AR926" i="33"/>
  <c r="AS926" i="33"/>
  <c r="AT926" i="33"/>
  <c r="AU926" i="33"/>
  <c r="AV926" i="33"/>
  <c r="AW926" i="33"/>
  <c r="AX926" i="33"/>
  <c r="AY926" i="33"/>
  <c r="AZ926" i="33"/>
  <c r="BA926" i="33"/>
  <c r="BB926" i="33"/>
  <c r="BC926" i="33"/>
  <c r="BD926" i="33"/>
  <c r="BE926" i="33"/>
  <c r="BF926" i="33"/>
  <c r="BG926" i="33"/>
  <c r="BH926" i="33"/>
  <c r="BI926" i="33"/>
  <c r="BJ926" i="33"/>
  <c r="BK926" i="33"/>
  <c r="BL926" i="33"/>
  <c r="BM926" i="33"/>
  <c r="BN926" i="33"/>
  <c r="BO926" i="33"/>
  <c r="BP926" i="33"/>
  <c r="BQ926" i="33"/>
  <c r="BR926" i="33"/>
  <c r="BS926" i="33"/>
  <c r="BT926" i="33"/>
  <c r="BU926" i="33"/>
  <c r="BV926" i="33"/>
  <c r="BW926" i="33"/>
  <c r="BX926" i="33"/>
  <c r="BY926" i="33"/>
  <c r="BZ926" i="33"/>
  <c r="CA926" i="33"/>
  <c r="CB926" i="33"/>
  <c r="CC926" i="33"/>
  <c r="CD926" i="33"/>
  <c r="CE926" i="33"/>
  <c r="CF926" i="33"/>
  <c r="CG926" i="33"/>
  <c r="CH926" i="33"/>
  <c r="CI926" i="33"/>
  <c r="A927" i="33"/>
  <c r="B927" i="33"/>
  <c r="C927" i="33"/>
  <c r="D927" i="33"/>
  <c r="E927" i="33"/>
  <c r="F927" i="33"/>
  <c r="G927" i="33"/>
  <c r="H927" i="33"/>
  <c r="I927" i="33"/>
  <c r="J927" i="33"/>
  <c r="K927" i="33"/>
  <c r="L927" i="33"/>
  <c r="M927" i="33"/>
  <c r="N927" i="33"/>
  <c r="O927" i="33"/>
  <c r="P927" i="33"/>
  <c r="Q927" i="33"/>
  <c r="R927" i="33"/>
  <c r="S927" i="33"/>
  <c r="T927" i="33"/>
  <c r="U927" i="33"/>
  <c r="V927" i="33"/>
  <c r="W927" i="33"/>
  <c r="X927" i="33"/>
  <c r="Y927" i="33"/>
  <c r="Z927" i="33"/>
  <c r="AA927" i="33"/>
  <c r="AB927" i="33"/>
  <c r="AC927" i="33"/>
  <c r="AD927" i="33"/>
  <c r="AE927" i="33"/>
  <c r="AF927" i="33"/>
  <c r="AG927" i="33"/>
  <c r="AH927" i="33"/>
  <c r="AI927" i="33"/>
  <c r="AJ927" i="33"/>
  <c r="AK927" i="33"/>
  <c r="AL927" i="33"/>
  <c r="AM927" i="33"/>
  <c r="AN927" i="33"/>
  <c r="AO927" i="33"/>
  <c r="AP927" i="33"/>
  <c r="AQ927" i="33"/>
  <c r="AR927" i="33"/>
  <c r="AS927" i="33"/>
  <c r="AT927" i="33"/>
  <c r="AU927" i="33"/>
  <c r="AV927" i="33"/>
  <c r="AW927" i="33"/>
  <c r="AX927" i="33"/>
  <c r="AY927" i="33"/>
  <c r="AZ927" i="33"/>
  <c r="BA927" i="33"/>
  <c r="BB927" i="33"/>
  <c r="BC927" i="33"/>
  <c r="BD927" i="33"/>
  <c r="BE927" i="33"/>
  <c r="BF927" i="33"/>
  <c r="BG927" i="33"/>
  <c r="BH927" i="33"/>
  <c r="BI927" i="33"/>
  <c r="BJ927" i="33"/>
  <c r="BK927" i="33"/>
  <c r="BL927" i="33"/>
  <c r="BM927" i="33"/>
  <c r="BN927" i="33"/>
  <c r="BO927" i="33"/>
  <c r="BP927" i="33"/>
  <c r="BQ927" i="33"/>
  <c r="BR927" i="33"/>
  <c r="BS927" i="33"/>
  <c r="BT927" i="33"/>
  <c r="BU927" i="33"/>
  <c r="BV927" i="33"/>
  <c r="BW927" i="33"/>
  <c r="BX927" i="33"/>
  <c r="BY927" i="33"/>
  <c r="BZ927" i="33"/>
  <c r="CA927" i="33"/>
  <c r="CB927" i="33"/>
  <c r="CC927" i="33"/>
  <c r="CD927" i="33"/>
  <c r="CE927" i="33"/>
  <c r="CF927" i="33"/>
  <c r="CG927" i="33"/>
  <c r="CH927" i="33"/>
  <c r="CI927" i="33"/>
  <c r="A928" i="33"/>
  <c r="B928" i="33"/>
  <c r="C928" i="33"/>
  <c r="D928" i="33"/>
  <c r="E928" i="33"/>
  <c r="F928" i="33"/>
  <c r="G928" i="33"/>
  <c r="H928" i="33"/>
  <c r="I928" i="33"/>
  <c r="J928" i="33"/>
  <c r="K928" i="33"/>
  <c r="L928" i="33"/>
  <c r="M928" i="33"/>
  <c r="N928" i="33"/>
  <c r="O928" i="33"/>
  <c r="P928" i="33"/>
  <c r="Q928" i="33"/>
  <c r="R928" i="33"/>
  <c r="S928" i="33"/>
  <c r="T928" i="33"/>
  <c r="U928" i="33"/>
  <c r="V928" i="33"/>
  <c r="W928" i="33"/>
  <c r="X928" i="33"/>
  <c r="Y928" i="33"/>
  <c r="Z928" i="33"/>
  <c r="AA928" i="33"/>
  <c r="AB928" i="33"/>
  <c r="AC928" i="33"/>
  <c r="AD928" i="33"/>
  <c r="AE928" i="33"/>
  <c r="AF928" i="33"/>
  <c r="AG928" i="33"/>
  <c r="AH928" i="33"/>
  <c r="AI928" i="33"/>
  <c r="AJ928" i="33"/>
  <c r="AK928" i="33"/>
  <c r="AL928" i="33"/>
  <c r="AM928" i="33"/>
  <c r="AN928" i="33"/>
  <c r="AO928" i="33"/>
  <c r="AP928" i="33"/>
  <c r="AQ928" i="33"/>
  <c r="AR928" i="33"/>
  <c r="AS928" i="33"/>
  <c r="AT928" i="33"/>
  <c r="AU928" i="33"/>
  <c r="AV928" i="33"/>
  <c r="AW928" i="33"/>
  <c r="AX928" i="33"/>
  <c r="AY928" i="33"/>
  <c r="AZ928" i="33"/>
  <c r="BA928" i="33"/>
  <c r="BB928" i="33"/>
  <c r="BC928" i="33"/>
  <c r="BD928" i="33"/>
  <c r="BE928" i="33"/>
  <c r="BF928" i="33"/>
  <c r="BG928" i="33"/>
  <c r="BH928" i="33"/>
  <c r="BI928" i="33"/>
  <c r="BJ928" i="33"/>
  <c r="BK928" i="33"/>
  <c r="BL928" i="33"/>
  <c r="BM928" i="33"/>
  <c r="BN928" i="33"/>
  <c r="BO928" i="33"/>
  <c r="BP928" i="33"/>
  <c r="BQ928" i="33"/>
  <c r="BR928" i="33"/>
  <c r="BS928" i="33"/>
  <c r="BT928" i="33"/>
  <c r="BU928" i="33"/>
  <c r="BV928" i="33"/>
  <c r="BW928" i="33"/>
  <c r="BX928" i="33"/>
  <c r="BY928" i="33"/>
  <c r="BZ928" i="33"/>
  <c r="CA928" i="33"/>
  <c r="CB928" i="33"/>
  <c r="CC928" i="33"/>
  <c r="CD928" i="33"/>
  <c r="CE928" i="33"/>
  <c r="CF928" i="33"/>
  <c r="CG928" i="33"/>
  <c r="CH928" i="33"/>
  <c r="CI928" i="33"/>
  <c r="A929" i="33"/>
  <c r="B929" i="33"/>
  <c r="C929" i="33"/>
  <c r="D929" i="33"/>
  <c r="E929" i="33"/>
  <c r="F929" i="33"/>
  <c r="G929" i="33"/>
  <c r="H929" i="33"/>
  <c r="I929" i="33"/>
  <c r="J929" i="33"/>
  <c r="K929" i="33"/>
  <c r="L929" i="33"/>
  <c r="M929" i="33"/>
  <c r="N929" i="33"/>
  <c r="O929" i="33"/>
  <c r="P929" i="33"/>
  <c r="Q929" i="33"/>
  <c r="R929" i="33"/>
  <c r="S929" i="33"/>
  <c r="T929" i="33"/>
  <c r="U929" i="33"/>
  <c r="V929" i="33"/>
  <c r="W929" i="33"/>
  <c r="X929" i="33"/>
  <c r="Y929" i="33"/>
  <c r="Z929" i="33"/>
  <c r="AA929" i="33"/>
  <c r="AB929" i="33"/>
  <c r="AC929" i="33"/>
  <c r="AD929" i="33"/>
  <c r="AE929" i="33"/>
  <c r="AF929" i="33"/>
  <c r="AG929" i="33"/>
  <c r="AH929" i="33"/>
  <c r="AI929" i="33"/>
  <c r="AJ929" i="33"/>
  <c r="AK929" i="33"/>
  <c r="AL929" i="33"/>
  <c r="AM929" i="33"/>
  <c r="AN929" i="33"/>
  <c r="AO929" i="33"/>
  <c r="AP929" i="33"/>
  <c r="AQ929" i="33"/>
  <c r="AR929" i="33"/>
  <c r="AS929" i="33"/>
  <c r="AT929" i="33"/>
  <c r="AU929" i="33"/>
  <c r="AV929" i="33"/>
  <c r="AW929" i="33"/>
  <c r="AX929" i="33"/>
  <c r="AY929" i="33"/>
  <c r="AZ929" i="33"/>
  <c r="BA929" i="33"/>
  <c r="BB929" i="33"/>
  <c r="BC929" i="33"/>
  <c r="BD929" i="33"/>
  <c r="BE929" i="33"/>
  <c r="BF929" i="33"/>
  <c r="BG929" i="33"/>
  <c r="BH929" i="33"/>
  <c r="BI929" i="33"/>
  <c r="BJ929" i="33"/>
  <c r="BK929" i="33"/>
  <c r="BL929" i="33"/>
  <c r="BM929" i="33"/>
  <c r="BN929" i="33"/>
  <c r="BO929" i="33"/>
  <c r="BP929" i="33"/>
  <c r="BQ929" i="33"/>
  <c r="BR929" i="33"/>
  <c r="BS929" i="33"/>
  <c r="BT929" i="33"/>
  <c r="BU929" i="33"/>
  <c r="BV929" i="33"/>
  <c r="BW929" i="33"/>
  <c r="BX929" i="33"/>
  <c r="BY929" i="33"/>
  <c r="BZ929" i="33"/>
  <c r="CA929" i="33"/>
  <c r="CB929" i="33"/>
  <c r="CC929" i="33"/>
  <c r="CD929" i="33"/>
  <c r="CE929" i="33"/>
  <c r="CF929" i="33"/>
  <c r="CG929" i="33"/>
  <c r="CH929" i="33"/>
  <c r="CI929" i="33"/>
  <c r="A930" i="33"/>
  <c r="B930" i="33"/>
  <c r="C930" i="33"/>
  <c r="D930" i="33"/>
  <c r="E930" i="33"/>
  <c r="F930" i="33"/>
  <c r="G930" i="33"/>
  <c r="H930" i="33"/>
  <c r="I930" i="33"/>
  <c r="J930" i="33"/>
  <c r="K930" i="33"/>
  <c r="L930" i="33"/>
  <c r="M930" i="33"/>
  <c r="N930" i="33"/>
  <c r="O930" i="33"/>
  <c r="P930" i="33"/>
  <c r="Q930" i="33"/>
  <c r="R930" i="33"/>
  <c r="S930" i="33"/>
  <c r="T930" i="33"/>
  <c r="U930" i="33"/>
  <c r="V930" i="33"/>
  <c r="W930" i="33"/>
  <c r="X930" i="33"/>
  <c r="Y930" i="33"/>
  <c r="Z930" i="33"/>
  <c r="AA930" i="33"/>
  <c r="AB930" i="33"/>
  <c r="AC930" i="33"/>
  <c r="AD930" i="33"/>
  <c r="AE930" i="33"/>
  <c r="AF930" i="33"/>
  <c r="AG930" i="33"/>
  <c r="AH930" i="33"/>
  <c r="AI930" i="33"/>
  <c r="AJ930" i="33"/>
  <c r="AK930" i="33"/>
  <c r="AL930" i="33"/>
  <c r="AM930" i="33"/>
  <c r="AN930" i="33"/>
  <c r="AO930" i="33"/>
  <c r="AP930" i="33"/>
  <c r="AQ930" i="33"/>
  <c r="AR930" i="33"/>
  <c r="AS930" i="33"/>
  <c r="AT930" i="33"/>
  <c r="AU930" i="33"/>
  <c r="AV930" i="33"/>
  <c r="AW930" i="33"/>
  <c r="AX930" i="33"/>
  <c r="AY930" i="33"/>
  <c r="AZ930" i="33"/>
  <c r="BA930" i="33"/>
  <c r="BB930" i="33"/>
  <c r="BC930" i="33"/>
  <c r="BD930" i="33"/>
  <c r="BE930" i="33"/>
  <c r="BF930" i="33"/>
  <c r="BG930" i="33"/>
  <c r="BH930" i="33"/>
  <c r="BI930" i="33"/>
  <c r="BJ930" i="33"/>
  <c r="BK930" i="33"/>
  <c r="BL930" i="33"/>
  <c r="BM930" i="33"/>
  <c r="BN930" i="33"/>
  <c r="BO930" i="33"/>
  <c r="BP930" i="33"/>
  <c r="BQ930" i="33"/>
  <c r="BR930" i="33"/>
  <c r="BS930" i="33"/>
  <c r="BT930" i="33"/>
  <c r="BU930" i="33"/>
  <c r="BV930" i="33"/>
  <c r="BW930" i="33"/>
  <c r="BX930" i="33"/>
  <c r="BY930" i="33"/>
  <c r="BZ930" i="33"/>
  <c r="CA930" i="33"/>
  <c r="CB930" i="33"/>
  <c r="CC930" i="33"/>
  <c r="CD930" i="33"/>
  <c r="CE930" i="33"/>
  <c r="CF930" i="33"/>
  <c r="CG930" i="33"/>
  <c r="CH930" i="33"/>
  <c r="CI930" i="33"/>
  <c r="A931" i="33"/>
  <c r="B931" i="33"/>
  <c r="C931" i="33"/>
  <c r="D931" i="33"/>
  <c r="E931" i="33"/>
  <c r="F931" i="33"/>
  <c r="G931" i="33"/>
  <c r="H931" i="33"/>
  <c r="I931" i="33"/>
  <c r="J931" i="33"/>
  <c r="K931" i="33"/>
  <c r="L931" i="33"/>
  <c r="M931" i="33"/>
  <c r="N931" i="33"/>
  <c r="O931" i="33"/>
  <c r="P931" i="33"/>
  <c r="Q931" i="33"/>
  <c r="R931" i="33"/>
  <c r="S931" i="33"/>
  <c r="T931" i="33"/>
  <c r="U931" i="33"/>
  <c r="V931" i="33"/>
  <c r="W931" i="33"/>
  <c r="X931" i="33"/>
  <c r="Y931" i="33"/>
  <c r="Z931" i="33"/>
  <c r="AA931" i="33"/>
  <c r="AB931" i="33"/>
  <c r="AC931" i="33"/>
  <c r="AD931" i="33"/>
  <c r="AE931" i="33"/>
  <c r="AF931" i="33"/>
  <c r="AG931" i="33"/>
  <c r="AH931" i="33"/>
  <c r="AI931" i="33"/>
  <c r="AJ931" i="33"/>
  <c r="AK931" i="33"/>
  <c r="AL931" i="33"/>
  <c r="AM931" i="33"/>
  <c r="AN931" i="33"/>
  <c r="AO931" i="33"/>
  <c r="AP931" i="33"/>
  <c r="AQ931" i="33"/>
  <c r="AR931" i="33"/>
  <c r="AS931" i="33"/>
  <c r="AT931" i="33"/>
  <c r="AU931" i="33"/>
  <c r="AV931" i="33"/>
  <c r="AW931" i="33"/>
  <c r="AX931" i="33"/>
  <c r="AY931" i="33"/>
  <c r="AZ931" i="33"/>
  <c r="BA931" i="33"/>
  <c r="BB931" i="33"/>
  <c r="BC931" i="33"/>
  <c r="BD931" i="33"/>
  <c r="BE931" i="33"/>
  <c r="BF931" i="33"/>
  <c r="BG931" i="33"/>
  <c r="BH931" i="33"/>
  <c r="BI931" i="33"/>
  <c r="BJ931" i="33"/>
  <c r="BK931" i="33"/>
  <c r="BL931" i="33"/>
  <c r="BM931" i="33"/>
  <c r="BN931" i="33"/>
  <c r="BO931" i="33"/>
  <c r="BP931" i="33"/>
  <c r="BQ931" i="33"/>
  <c r="BR931" i="33"/>
  <c r="BS931" i="33"/>
  <c r="BT931" i="33"/>
  <c r="BU931" i="33"/>
  <c r="BV931" i="33"/>
  <c r="BW931" i="33"/>
  <c r="BX931" i="33"/>
  <c r="BY931" i="33"/>
  <c r="BZ931" i="33"/>
  <c r="CA931" i="33"/>
  <c r="CB931" i="33"/>
  <c r="CC931" i="33"/>
  <c r="CD931" i="33"/>
  <c r="CE931" i="33"/>
  <c r="CF931" i="33"/>
  <c r="CG931" i="33"/>
  <c r="CH931" i="33"/>
  <c r="CI931" i="33"/>
  <c r="A932" i="33"/>
  <c r="B932" i="33"/>
  <c r="C932" i="33"/>
  <c r="D932" i="33"/>
  <c r="E932" i="33"/>
  <c r="F932" i="33"/>
  <c r="G932" i="33"/>
  <c r="H932" i="33"/>
  <c r="I932" i="33"/>
  <c r="J932" i="33"/>
  <c r="K932" i="33"/>
  <c r="L932" i="33"/>
  <c r="M932" i="33"/>
  <c r="N932" i="33"/>
  <c r="O932" i="33"/>
  <c r="P932" i="33"/>
  <c r="Q932" i="33"/>
  <c r="R932" i="33"/>
  <c r="S932" i="33"/>
  <c r="T932" i="33"/>
  <c r="U932" i="33"/>
  <c r="V932" i="33"/>
  <c r="W932" i="33"/>
  <c r="X932" i="33"/>
  <c r="Y932" i="33"/>
  <c r="Z932" i="33"/>
  <c r="AA932" i="33"/>
  <c r="AB932" i="33"/>
  <c r="AC932" i="33"/>
  <c r="AD932" i="33"/>
  <c r="AE932" i="33"/>
  <c r="AF932" i="33"/>
  <c r="AG932" i="33"/>
  <c r="AH932" i="33"/>
  <c r="AI932" i="33"/>
  <c r="AJ932" i="33"/>
  <c r="AK932" i="33"/>
  <c r="AL932" i="33"/>
  <c r="AM932" i="33"/>
  <c r="AN932" i="33"/>
  <c r="AO932" i="33"/>
  <c r="AP932" i="33"/>
  <c r="AQ932" i="33"/>
  <c r="AR932" i="33"/>
  <c r="AS932" i="33"/>
  <c r="AT932" i="33"/>
  <c r="AU932" i="33"/>
  <c r="AV932" i="33"/>
  <c r="AW932" i="33"/>
  <c r="AX932" i="33"/>
  <c r="AY932" i="33"/>
  <c r="AZ932" i="33"/>
  <c r="BA932" i="33"/>
  <c r="BB932" i="33"/>
  <c r="BC932" i="33"/>
  <c r="BD932" i="33"/>
  <c r="BE932" i="33"/>
  <c r="BF932" i="33"/>
  <c r="BG932" i="33"/>
  <c r="BH932" i="33"/>
  <c r="BI932" i="33"/>
  <c r="BJ932" i="33"/>
  <c r="BK932" i="33"/>
  <c r="BL932" i="33"/>
  <c r="BM932" i="33"/>
  <c r="BN932" i="33"/>
  <c r="BO932" i="33"/>
  <c r="BP932" i="33"/>
  <c r="BQ932" i="33"/>
  <c r="BR932" i="33"/>
  <c r="BS932" i="33"/>
  <c r="BT932" i="33"/>
  <c r="BU932" i="33"/>
  <c r="BV932" i="33"/>
  <c r="BW932" i="33"/>
  <c r="BX932" i="33"/>
  <c r="BY932" i="33"/>
  <c r="BZ932" i="33"/>
  <c r="CA932" i="33"/>
  <c r="CB932" i="33"/>
  <c r="CC932" i="33"/>
  <c r="CD932" i="33"/>
  <c r="CE932" i="33"/>
  <c r="CF932" i="33"/>
  <c r="CG932" i="33"/>
  <c r="CH932" i="33"/>
  <c r="CI932" i="33"/>
  <c r="A933" i="33"/>
  <c r="B933" i="33"/>
  <c r="C933" i="33"/>
  <c r="D933" i="33"/>
  <c r="E933" i="33"/>
  <c r="F933" i="33"/>
  <c r="G933" i="33"/>
  <c r="H933" i="33"/>
  <c r="I933" i="33"/>
  <c r="J933" i="33"/>
  <c r="K933" i="33"/>
  <c r="L933" i="33"/>
  <c r="M933" i="33"/>
  <c r="N933" i="33"/>
  <c r="O933" i="33"/>
  <c r="P933" i="33"/>
  <c r="Q933" i="33"/>
  <c r="R933" i="33"/>
  <c r="S933" i="33"/>
  <c r="T933" i="33"/>
  <c r="U933" i="33"/>
  <c r="V933" i="33"/>
  <c r="W933" i="33"/>
  <c r="X933" i="33"/>
  <c r="Y933" i="33"/>
  <c r="Z933" i="33"/>
  <c r="AA933" i="33"/>
  <c r="AB933" i="33"/>
  <c r="AC933" i="33"/>
  <c r="AD933" i="33"/>
  <c r="AE933" i="33"/>
  <c r="AF933" i="33"/>
  <c r="AG933" i="33"/>
  <c r="AH933" i="33"/>
  <c r="AI933" i="33"/>
  <c r="AJ933" i="33"/>
  <c r="AK933" i="33"/>
  <c r="AL933" i="33"/>
  <c r="AM933" i="33"/>
  <c r="AN933" i="33"/>
  <c r="AO933" i="33"/>
  <c r="AP933" i="33"/>
  <c r="AQ933" i="33"/>
  <c r="AR933" i="33"/>
  <c r="AS933" i="33"/>
  <c r="AT933" i="33"/>
  <c r="AU933" i="33"/>
  <c r="AV933" i="33"/>
  <c r="AW933" i="33"/>
  <c r="AX933" i="33"/>
  <c r="AY933" i="33"/>
  <c r="AZ933" i="33"/>
  <c r="BA933" i="33"/>
  <c r="BB933" i="33"/>
  <c r="BC933" i="33"/>
  <c r="BD933" i="33"/>
  <c r="BE933" i="33"/>
  <c r="BF933" i="33"/>
  <c r="BG933" i="33"/>
  <c r="BH933" i="33"/>
  <c r="BI933" i="33"/>
  <c r="BJ933" i="33"/>
  <c r="BK933" i="33"/>
  <c r="BL933" i="33"/>
  <c r="BM933" i="33"/>
  <c r="BN933" i="33"/>
  <c r="BO933" i="33"/>
  <c r="BP933" i="33"/>
  <c r="BQ933" i="33"/>
  <c r="BR933" i="33"/>
  <c r="BS933" i="33"/>
  <c r="BT933" i="33"/>
  <c r="BU933" i="33"/>
  <c r="BV933" i="33"/>
  <c r="BW933" i="33"/>
  <c r="BX933" i="33"/>
  <c r="BY933" i="33"/>
  <c r="BZ933" i="33"/>
  <c r="CA933" i="33"/>
  <c r="CB933" i="33"/>
  <c r="CC933" i="33"/>
  <c r="CD933" i="33"/>
  <c r="CE933" i="33"/>
  <c r="CF933" i="33"/>
  <c r="CG933" i="33"/>
  <c r="CH933" i="33"/>
  <c r="CI933" i="33"/>
  <c r="A934" i="33"/>
  <c r="B934" i="33"/>
  <c r="C934" i="33"/>
  <c r="D934" i="33"/>
  <c r="E934" i="33"/>
  <c r="F934" i="33"/>
  <c r="G934" i="33"/>
  <c r="H934" i="33"/>
  <c r="I934" i="33"/>
  <c r="J934" i="33"/>
  <c r="K934" i="33"/>
  <c r="L934" i="33"/>
  <c r="M934" i="33"/>
  <c r="N934" i="33"/>
  <c r="O934" i="33"/>
  <c r="P934" i="33"/>
  <c r="Q934" i="33"/>
  <c r="R934" i="33"/>
  <c r="S934" i="33"/>
  <c r="T934" i="33"/>
  <c r="U934" i="33"/>
  <c r="V934" i="33"/>
  <c r="W934" i="33"/>
  <c r="X934" i="33"/>
  <c r="Y934" i="33"/>
  <c r="Z934" i="33"/>
  <c r="AA934" i="33"/>
  <c r="AB934" i="33"/>
  <c r="AC934" i="33"/>
  <c r="AD934" i="33"/>
  <c r="AE934" i="33"/>
  <c r="AF934" i="33"/>
  <c r="AG934" i="33"/>
  <c r="AH934" i="33"/>
  <c r="AI934" i="33"/>
  <c r="AJ934" i="33"/>
  <c r="AK934" i="33"/>
  <c r="AL934" i="33"/>
  <c r="AM934" i="33"/>
  <c r="AN934" i="33"/>
  <c r="AO934" i="33"/>
  <c r="AP934" i="33"/>
  <c r="AQ934" i="33"/>
  <c r="AR934" i="33"/>
  <c r="AS934" i="33"/>
  <c r="AT934" i="33"/>
  <c r="AU934" i="33"/>
  <c r="AV934" i="33"/>
  <c r="AW934" i="33"/>
  <c r="AX934" i="33"/>
  <c r="AY934" i="33"/>
  <c r="AZ934" i="33"/>
  <c r="BA934" i="33"/>
  <c r="BB934" i="33"/>
  <c r="BC934" i="33"/>
  <c r="BD934" i="33"/>
  <c r="BE934" i="33"/>
  <c r="BF934" i="33"/>
  <c r="BG934" i="33"/>
  <c r="BH934" i="33"/>
  <c r="BI934" i="33"/>
  <c r="BJ934" i="33"/>
  <c r="BK934" i="33"/>
  <c r="BL934" i="33"/>
  <c r="BM934" i="33"/>
  <c r="BN934" i="33"/>
  <c r="BO934" i="33"/>
  <c r="BP934" i="33"/>
  <c r="BQ934" i="33"/>
  <c r="BR934" i="33"/>
  <c r="BS934" i="33"/>
  <c r="BT934" i="33"/>
  <c r="BU934" i="33"/>
  <c r="BV934" i="33"/>
  <c r="BW934" i="33"/>
  <c r="BX934" i="33"/>
  <c r="BY934" i="33"/>
  <c r="BZ934" i="33"/>
  <c r="CA934" i="33"/>
  <c r="CB934" i="33"/>
  <c r="CC934" i="33"/>
  <c r="CD934" i="33"/>
  <c r="CE934" i="33"/>
  <c r="CF934" i="33"/>
  <c r="CG934" i="33"/>
  <c r="CH934" i="33"/>
  <c r="CI934" i="33"/>
  <c r="A935" i="33"/>
  <c r="B935" i="33"/>
  <c r="C935" i="33"/>
  <c r="D935" i="33"/>
  <c r="E935" i="33"/>
  <c r="F935" i="33"/>
  <c r="G935" i="33"/>
  <c r="H935" i="33"/>
  <c r="I935" i="33"/>
  <c r="J935" i="33"/>
  <c r="K935" i="33"/>
  <c r="L935" i="33"/>
  <c r="M935" i="33"/>
  <c r="N935" i="33"/>
  <c r="O935" i="33"/>
  <c r="P935" i="33"/>
  <c r="Q935" i="33"/>
  <c r="R935" i="33"/>
  <c r="S935" i="33"/>
  <c r="T935" i="33"/>
  <c r="U935" i="33"/>
  <c r="V935" i="33"/>
  <c r="W935" i="33"/>
  <c r="X935" i="33"/>
  <c r="Y935" i="33"/>
  <c r="Z935" i="33"/>
  <c r="AA935" i="33"/>
  <c r="AB935" i="33"/>
  <c r="AC935" i="33"/>
  <c r="AD935" i="33"/>
  <c r="AE935" i="33"/>
  <c r="AF935" i="33"/>
  <c r="AG935" i="33"/>
  <c r="AH935" i="33"/>
  <c r="AI935" i="33"/>
  <c r="AJ935" i="33"/>
  <c r="AK935" i="33"/>
  <c r="AL935" i="33"/>
  <c r="AM935" i="33"/>
  <c r="AN935" i="33"/>
  <c r="AO935" i="33"/>
  <c r="AP935" i="33"/>
  <c r="AQ935" i="33"/>
  <c r="AR935" i="33"/>
  <c r="AS935" i="33"/>
  <c r="AT935" i="33"/>
  <c r="AU935" i="33"/>
  <c r="AV935" i="33"/>
  <c r="AW935" i="33"/>
  <c r="AX935" i="33"/>
  <c r="AY935" i="33"/>
  <c r="AZ935" i="33"/>
  <c r="BA935" i="33"/>
  <c r="BB935" i="33"/>
  <c r="BC935" i="33"/>
  <c r="BD935" i="33"/>
  <c r="BE935" i="33"/>
  <c r="BF935" i="33"/>
  <c r="BG935" i="33"/>
  <c r="BH935" i="33"/>
  <c r="BI935" i="33"/>
  <c r="BJ935" i="33"/>
  <c r="BK935" i="33"/>
  <c r="BL935" i="33"/>
  <c r="BM935" i="33"/>
  <c r="BN935" i="33"/>
  <c r="BO935" i="33"/>
  <c r="BP935" i="33"/>
  <c r="BQ935" i="33"/>
  <c r="BR935" i="33"/>
  <c r="BS935" i="33"/>
  <c r="BT935" i="33"/>
  <c r="BU935" i="33"/>
  <c r="BV935" i="33"/>
  <c r="BW935" i="33"/>
  <c r="BX935" i="33"/>
  <c r="BY935" i="33"/>
  <c r="BZ935" i="33"/>
  <c r="CA935" i="33"/>
  <c r="CB935" i="33"/>
  <c r="CC935" i="33"/>
  <c r="CD935" i="33"/>
  <c r="CE935" i="33"/>
  <c r="CF935" i="33"/>
  <c r="CG935" i="33"/>
  <c r="CH935" i="33"/>
  <c r="CI935" i="33"/>
  <c r="A936" i="33"/>
  <c r="B936" i="33"/>
  <c r="C936" i="33"/>
  <c r="D936" i="33"/>
  <c r="E936" i="33"/>
  <c r="F936" i="33"/>
  <c r="G936" i="33"/>
  <c r="H936" i="33"/>
  <c r="I936" i="33"/>
  <c r="J936" i="33"/>
  <c r="K936" i="33"/>
  <c r="L936" i="33"/>
  <c r="M936" i="33"/>
  <c r="N936" i="33"/>
  <c r="O936" i="33"/>
  <c r="P936" i="33"/>
  <c r="Q936" i="33"/>
  <c r="R936" i="33"/>
  <c r="S936" i="33"/>
  <c r="T936" i="33"/>
  <c r="U936" i="33"/>
  <c r="V936" i="33"/>
  <c r="W936" i="33"/>
  <c r="X936" i="33"/>
  <c r="Y936" i="33"/>
  <c r="Z936" i="33"/>
  <c r="AA936" i="33"/>
  <c r="AB936" i="33"/>
  <c r="AC936" i="33"/>
  <c r="AD936" i="33"/>
  <c r="AE936" i="33"/>
  <c r="AF936" i="33"/>
  <c r="AG936" i="33"/>
  <c r="AH936" i="33"/>
  <c r="AI936" i="33"/>
  <c r="AJ936" i="33"/>
  <c r="AK936" i="33"/>
  <c r="AL936" i="33"/>
  <c r="AM936" i="33"/>
  <c r="AN936" i="33"/>
  <c r="AO936" i="33"/>
  <c r="AP936" i="33"/>
  <c r="AQ936" i="33"/>
  <c r="AR936" i="33"/>
  <c r="AS936" i="33"/>
  <c r="AT936" i="33"/>
  <c r="AU936" i="33"/>
  <c r="AV936" i="33"/>
  <c r="AW936" i="33"/>
  <c r="AX936" i="33"/>
  <c r="AY936" i="33"/>
  <c r="AZ936" i="33"/>
  <c r="BA936" i="33"/>
  <c r="BB936" i="33"/>
  <c r="BC936" i="33"/>
  <c r="BD936" i="33"/>
  <c r="BE936" i="33"/>
  <c r="BF936" i="33"/>
  <c r="BG936" i="33"/>
  <c r="BH936" i="33"/>
  <c r="BI936" i="33"/>
  <c r="BJ936" i="33"/>
  <c r="BK936" i="33"/>
  <c r="BL936" i="33"/>
  <c r="BM936" i="33"/>
  <c r="BN936" i="33"/>
  <c r="BO936" i="33"/>
  <c r="BP936" i="33"/>
  <c r="BQ936" i="33"/>
  <c r="BR936" i="33"/>
  <c r="BS936" i="33"/>
  <c r="BT936" i="33"/>
  <c r="BU936" i="33"/>
  <c r="BV936" i="33"/>
  <c r="BW936" i="33"/>
  <c r="BX936" i="33"/>
  <c r="BY936" i="33"/>
  <c r="BZ936" i="33"/>
  <c r="CA936" i="33"/>
  <c r="CB936" i="33"/>
  <c r="CC936" i="33"/>
  <c r="CD936" i="33"/>
  <c r="CE936" i="33"/>
  <c r="CF936" i="33"/>
  <c r="CG936" i="33"/>
  <c r="CH936" i="33"/>
  <c r="CI936" i="33"/>
  <c r="A937" i="33"/>
  <c r="B937" i="33"/>
  <c r="C937" i="33"/>
  <c r="D937" i="33"/>
  <c r="E937" i="33"/>
  <c r="F937" i="33"/>
  <c r="G937" i="33"/>
  <c r="H937" i="33"/>
  <c r="I937" i="33"/>
  <c r="J937" i="33"/>
  <c r="K937" i="33"/>
  <c r="L937" i="33"/>
  <c r="M937" i="33"/>
  <c r="N937" i="33"/>
  <c r="O937" i="33"/>
  <c r="P937" i="33"/>
  <c r="Q937" i="33"/>
  <c r="R937" i="33"/>
  <c r="S937" i="33"/>
  <c r="T937" i="33"/>
  <c r="U937" i="33"/>
  <c r="V937" i="33"/>
  <c r="W937" i="33"/>
  <c r="X937" i="33"/>
  <c r="Y937" i="33"/>
  <c r="Z937" i="33"/>
  <c r="AA937" i="33"/>
  <c r="AB937" i="33"/>
  <c r="AC937" i="33"/>
  <c r="AD937" i="33"/>
  <c r="AE937" i="33"/>
  <c r="AF937" i="33"/>
  <c r="AG937" i="33"/>
  <c r="AH937" i="33"/>
  <c r="AI937" i="33"/>
  <c r="AJ937" i="33"/>
  <c r="AK937" i="33"/>
  <c r="AL937" i="33"/>
  <c r="AM937" i="33"/>
  <c r="AN937" i="33"/>
  <c r="AO937" i="33"/>
  <c r="AP937" i="33"/>
  <c r="AQ937" i="33"/>
  <c r="AR937" i="33"/>
  <c r="AS937" i="33"/>
  <c r="AT937" i="33"/>
  <c r="AU937" i="33"/>
  <c r="AV937" i="33"/>
  <c r="AW937" i="33"/>
  <c r="AX937" i="33"/>
  <c r="AY937" i="33"/>
  <c r="AZ937" i="33"/>
  <c r="BA937" i="33"/>
  <c r="BB937" i="33"/>
  <c r="BC937" i="33"/>
  <c r="BD937" i="33"/>
  <c r="BE937" i="33"/>
  <c r="BF937" i="33"/>
  <c r="BG937" i="33"/>
  <c r="BH937" i="33"/>
  <c r="BI937" i="33"/>
  <c r="BJ937" i="33"/>
  <c r="BK937" i="33"/>
  <c r="BL937" i="33"/>
  <c r="BM937" i="33"/>
  <c r="BN937" i="33"/>
  <c r="BO937" i="33"/>
  <c r="BP937" i="33"/>
  <c r="BQ937" i="33"/>
  <c r="BR937" i="33"/>
  <c r="BS937" i="33"/>
  <c r="BT937" i="33"/>
  <c r="BU937" i="33"/>
  <c r="BV937" i="33"/>
  <c r="BW937" i="33"/>
  <c r="BX937" i="33"/>
  <c r="BY937" i="33"/>
  <c r="BZ937" i="33"/>
  <c r="CA937" i="33"/>
  <c r="CB937" i="33"/>
  <c r="CC937" i="33"/>
  <c r="CD937" i="33"/>
  <c r="CE937" i="33"/>
  <c r="CF937" i="33"/>
  <c r="CG937" i="33"/>
  <c r="CH937" i="33"/>
  <c r="CI937" i="33"/>
  <c r="A938" i="33"/>
  <c r="B938" i="33"/>
  <c r="C938" i="33"/>
  <c r="D938" i="33"/>
  <c r="E938" i="33"/>
  <c r="F938" i="33"/>
  <c r="G938" i="33"/>
  <c r="H938" i="33"/>
  <c r="I938" i="33"/>
  <c r="J938" i="33"/>
  <c r="K938" i="33"/>
  <c r="L938" i="33"/>
  <c r="M938" i="33"/>
  <c r="N938" i="33"/>
  <c r="O938" i="33"/>
  <c r="P938" i="33"/>
  <c r="Q938" i="33"/>
  <c r="R938" i="33"/>
  <c r="S938" i="33"/>
  <c r="T938" i="33"/>
  <c r="U938" i="33"/>
  <c r="V938" i="33"/>
  <c r="W938" i="33"/>
  <c r="X938" i="33"/>
  <c r="Y938" i="33"/>
  <c r="Z938" i="33"/>
  <c r="AA938" i="33"/>
  <c r="AB938" i="33"/>
  <c r="AC938" i="33"/>
  <c r="AD938" i="33"/>
  <c r="AE938" i="33"/>
  <c r="AF938" i="33"/>
  <c r="AG938" i="33"/>
  <c r="AH938" i="33"/>
  <c r="AI938" i="33"/>
  <c r="AJ938" i="33"/>
  <c r="AK938" i="33"/>
  <c r="AL938" i="33"/>
  <c r="AM938" i="33"/>
  <c r="AN938" i="33"/>
  <c r="AO938" i="33"/>
  <c r="AP938" i="33"/>
  <c r="AQ938" i="33"/>
  <c r="AR938" i="33"/>
  <c r="AS938" i="33"/>
  <c r="AT938" i="33"/>
  <c r="AU938" i="33"/>
  <c r="AV938" i="33"/>
  <c r="AW938" i="33"/>
  <c r="AX938" i="33"/>
  <c r="AY938" i="33"/>
  <c r="AZ938" i="33"/>
  <c r="BA938" i="33"/>
  <c r="BB938" i="33"/>
  <c r="BC938" i="33"/>
  <c r="BD938" i="33"/>
  <c r="BE938" i="33"/>
  <c r="BF938" i="33"/>
  <c r="BG938" i="33"/>
  <c r="BH938" i="33"/>
  <c r="BI938" i="33"/>
  <c r="BJ938" i="33"/>
  <c r="BK938" i="33"/>
  <c r="BL938" i="33"/>
  <c r="BM938" i="33"/>
  <c r="BN938" i="33"/>
  <c r="BO938" i="33"/>
  <c r="BP938" i="33"/>
  <c r="BQ938" i="33"/>
  <c r="BR938" i="33"/>
  <c r="BS938" i="33"/>
  <c r="BT938" i="33"/>
  <c r="BU938" i="33"/>
  <c r="BV938" i="33"/>
  <c r="BW938" i="33"/>
  <c r="BX938" i="33"/>
  <c r="BY938" i="33"/>
  <c r="BZ938" i="33"/>
  <c r="CA938" i="33"/>
  <c r="CB938" i="33"/>
  <c r="CC938" i="33"/>
  <c r="CD938" i="33"/>
  <c r="CE938" i="33"/>
  <c r="CF938" i="33"/>
  <c r="CG938" i="33"/>
  <c r="CH938" i="33"/>
  <c r="CI938" i="33"/>
  <c r="A939" i="33"/>
  <c r="B939" i="33"/>
  <c r="C939" i="33"/>
  <c r="D939" i="33"/>
  <c r="E939" i="33"/>
  <c r="F939" i="33"/>
  <c r="G939" i="33"/>
  <c r="H939" i="33"/>
  <c r="I939" i="33"/>
  <c r="J939" i="33"/>
  <c r="K939" i="33"/>
  <c r="L939" i="33"/>
  <c r="M939" i="33"/>
  <c r="N939" i="33"/>
  <c r="O939" i="33"/>
  <c r="P939" i="33"/>
  <c r="Q939" i="33"/>
  <c r="R939" i="33"/>
  <c r="S939" i="33"/>
  <c r="T939" i="33"/>
  <c r="U939" i="33"/>
  <c r="V939" i="33"/>
  <c r="W939" i="33"/>
  <c r="X939" i="33"/>
  <c r="Y939" i="33"/>
  <c r="Z939" i="33"/>
  <c r="AA939" i="33"/>
  <c r="AB939" i="33"/>
  <c r="AC939" i="33"/>
  <c r="AD939" i="33"/>
  <c r="AE939" i="33"/>
  <c r="AF939" i="33"/>
  <c r="AG939" i="33"/>
  <c r="AH939" i="33"/>
  <c r="AI939" i="33"/>
  <c r="AJ939" i="33"/>
  <c r="AK939" i="33"/>
  <c r="AL939" i="33"/>
  <c r="AM939" i="33"/>
  <c r="AN939" i="33"/>
  <c r="AO939" i="33"/>
  <c r="AP939" i="33"/>
  <c r="AQ939" i="33"/>
  <c r="AR939" i="33"/>
  <c r="AS939" i="33"/>
  <c r="AT939" i="33"/>
  <c r="AU939" i="33"/>
  <c r="AV939" i="33"/>
  <c r="AW939" i="33"/>
  <c r="AX939" i="33"/>
  <c r="AY939" i="33"/>
  <c r="AZ939" i="33"/>
  <c r="BA939" i="33"/>
  <c r="BB939" i="33"/>
  <c r="BC939" i="33"/>
  <c r="BD939" i="33"/>
  <c r="BE939" i="33"/>
  <c r="BF939" i="33"/>
  <c r="BG939" i="33"/>
  <c r="BH939" i="33"/>
  <c r="BI939" i="33"/>
  <c r="BJ939" i="33"/>
  <c r="BK939" i="33"/>
  <c r="BL939" i="33"/>
  <c r="BM939" i="33"/>
  <c r="BN939" i="33"/>
  <c r="BO939" i="33"/>
  <c r="BP939" i="33"/>
  <c r="BQ939" i="33"/>
  <c r="BR939" i="33"/>
  <c r="BS939" i="33"/>
  <c r="BT939" i="33"/>
  <c r="BU939" i="33"/>
  <c r="BV939" i="33"/>
  <c r="BW939" i="33"/>
  <c r="BX939" i="33"/>
  <c r="BY939" i="33"/>
  <c r="BZ939" i="33"/>
  <c r="CA939" i="33"/>
  <c r="CB939" i="33"/>
  <c r="CC939" i="33"/>
  <c r="CD939" i="33"/>
  <c r="CE939" i="33"/>
  <c r="CF939" i="33"/>
  <c r="CG939" i="33"/>
  <c r="CH939" i="33"/>
  <c r="CI939" i="33"/>
  <c r="A940" i="33"/>
  <c r="B940" i="33"/>
  <c r="C940" i="33"/>
  <c r="D940" i="33"/>
  <c r="E940" i="33"/>
  <c r="F940" i="33"/>
  <c r="G940" i="33"/>
  <c r="H940" i="33"/>
  <c r="I940" i="33"/>
  <c r="J940" i="33"/>
  <c r="K940" i="33"/>
  <c r="L940" i="33"/>
  <c r="M940" i="33"/>
  <c r="N940" i="33"/>
  <c r="O940" i="33"/>
  <c r="P940" i="33"/>
  <c r="Q940" i="33"/>
  <c r="R940" i="33"/>
  <c r="S940" i="33"/>
  <c r="T940" i="33"/>
  <c r="U940" i="33"/>
  <c r="V940" i="33"/>
  <c r="W940" i="33"/>
  <c r="X940" i="33"/>
  <c r="Y940" i="33"/>
  <c r="Z940" i="33"/>
  <c r="AA940" i="33"/>
  <c r="AB940" i="33"/>
  <c r="AC940" i="33"/>
  <c r="AD940" i="33"/>
  <c r="AE940" i="33"/>
  <c r="AF940" i="33"/>
  <c r="AG940" i="33"/>
  <c r="AH940" i="33"/>
  <c r="AI940" i="33"/>
  <c r="AJ940" i="33"/>
  <c r="AK940" i="33"/>
  <c r="AL940" i="33"/>
  <c r="AM940" i="33"/>
  <c r="AN940" i="33"/>
  <c r="AO940" i="33"/>
  <c r="AP940" i="33"/>
  <c r="AQ940" i="33"/>
  <c r="AR940" i="33"/>
  <c r="AS940" i="33"/>
  <c r="AT940" i="33"/>
  <c r="AU940" i="33"/>
  <c r="AV940" i="33"/>
  <c r="AW940" i="33"/>
  <c r="AX940" i="33"/>
  <c r="AY940" i="33"/>
  <c r="AZ940" i="33"/>
  <c r="BA940" i="33"/>
  <c r="BB940" i="33"/>
  <c r="BC940" i="33"/>
  <c r="BD940" i="33"/>
  <c r="BE940" i="33"/>
  <c r="BF940" i="33"/>
  <c r="BG940" i="33"/>
  <c r="BH940" i="33"/>
  <c r="BI940" i="33"/>
  <c r="BJ940" i="33"/>
  <c r="BK940" i="33"/>
  <c r="BL940" i="33"/>
  <c r="BM940" i="33"/>
  <c r="BN940" i="33"/>
  <c r="BO940" i="33"/>
  <c r="BP940" i="33"/>
  <c r="BQ940" i="33"/>
  <c r="BR940" i="33"/>
  <c r="BS940" i="33"/>
  <c r="BT940" i="33"/>
  <c r="BU940" i="33"/>
  <c r="BV940" i="33"/>
  <c r="BW940" i="33"/>
  <c r="BX940" i="33"/>
  <c r="BY940" i="33"/>
  <c r="BZ940" i="33"/>
  <c r="CA940" i="33"/>
  <c r="CB940" i="33"/>
  <c r="CC940" i="33"/>
  <c r="CD940" i="33"/>
  <c r="CE940" i="33"/>
  <c r="CF940" i="33"/>
  <c r="CG940" i="33"/>
  <c r="CH940" i="33"/>
  <c r="CI940" i="33"/>
  <c r="A941" i="33"/>
  <c r="B941" i="33"/>
  <c r="C941" i="33"/>
  <c r="D941" i="33"/>
  <c r="E941" i="33"/>
  <c r="F941" i="33"/>
  <c r="G941" i="33"/>
  <c r="H941" i="33"/>
  <c r="I941" i="33"/>
  <c r="J941" i="33"/>
  <c r="K941" i="33"/>
  <c r="L941" i="33"/>
  <c r="M941" i="33"/>
  <c r="N941" i="33"/>
  <c r="O941" i="33"/>
  <c r="P941" i="33"/>
  <c r="Q941" i="33"/>
  <c r="R941" i="33"/>
  <c r="S941" i="33"/>
  <c r="T941" i="33"/>
  <c r="U941" i="33"/>
  <c r="V941" i="33"/>
  <c r="W941" i="33"/>
  <c r="X941" i="33"/>
  <c r="Y941" i="33"/>
  <c r="Z941" i="33"/>
  <c r="AA941" i="33"/>
  <c r="AB941" i="33"/>
  <c r="AC941" i="33"/>
  <c r="AD941" i="33"/>
  <c r="AE941" i="33"/>
  <c r="AF941" i="33"/>
  <c r="AG941" i="33"/>
  <c r="AH941" i="33"/>
  <c r="AI941" i="33"/>
  <c r="AJ941" i="33"/>
  <c r="AK941" i="33"/>
  <c r="AL941" i="33"/>
  <c r="AM941" i="33"/>
  <c r="AN941" i="33"/>
  <c r="AO941" i="33"/>
  <c r="AP941" i="33"/>
  <c r="AQ941" i="33"/>
  <c r="AR941" i="33"/>
  <c r="AS941" i="33"/>
  <c r="AT941" i="33"/>
  <c r="AU941" i="33"/>
  <c r="AV941" i="33"/>
  <c r="AW941" i="33"/>
  <c r="AX941" i="33"/>
  <c r="AY941" i="33"/>
  <c r="AZ941" i="33"/>
  <c r="BA941" i="33"/>
  <c r="BB941" i="33"/>
  <c r="BC941" i="33"/>
  <c r="BD941" i="33"/>
  <c r="BE941" i="33"/>
  <c r="BF941" i="33"/>
  <c r="BG941" i="33"/>
  <c r="BH941" i="33"/>
  <c r="BI941" i="33"/>
  <c r="BJ941" i="33"/>
  <c r="BK941" i="33"/>
  <c r="BL941" i="33"/>
  <c r="BM941" i="33"/>
  <c r="BN941" i="33"/>
  <c r="BO941" i="33"/>
  <c r="BP941" i="33"/>
  <c r="BQ941" i="33"/>
  <c r="BR941" i="33"/>
  <c r="BS941" i="33"/>
  <c r="BT941" i="33"/>
  <c r="BU941" i="33"/>
  <c r="BV941" i="33"/>
  <c r="BW941" i="33"/>
  <c r="BX941" i="33"/>
  <c r="BY941" i="33"/>
  <c r="BZ941" i="33"/>
  <c r="CA941" i="33"/>
  <c r="CB941" i="33"/>
  <c r="CC941" i="33"/>
  <c r="CD941" i="33"/>
  <c r="CE941" i="33"/>
  <c r="CF941" i="33"/>
  <c r="CG941" i="33"/>
  <c r="CH941" i="33"/>
  <c r="CI941" i="33"/>
  <c r="A942" i="33"/>
  <c r="B942" i="33"/>
  <c r="C942" i="33"/>
  <c r="D942" i="33"/>
  <c r="E942" i="33"/>
  <c r="F942" i="33"/>
  <c r="G942" i="33"/>
  <c r="H942" i="33"/>
  <c r="I942" i="33"/>
  <c r="J942" i="33"/>
  <c r="K942" i="33"/>
  <c r="L942" i="33"/>
  <c r="M942" i="33"/>
  <c r="N942" i="33"/>
  <c r="O942" i="33"/>
  <c r="P942" i="33"/>
  <c r="Q942" i="33"/>
  <c r="R942" i="33"/>
  <c r="S942" i="33"/>
  <c r="T942" i="33"/>
  <c r="U942" i="33"/>
  <c r="V942" i="33"/>
  <c r="W942" i="33"/>
  <c r="X942" i="33"/>
  <c r="Y942" i="33"/>
  <c r="Z942" i="33"/>
  <c r="AA942" i="33"/>
  <c r="AB942" i="33"/>
  <c r="AC942" i="33"/>
  <c r="AD942" i="33"/>
  <c r="AE942" i="33"/>
  <c r="AF942" i="33"/>
  <c r="AG942" i="33"/>
  <c r="AH942" i="33"/>
  <c r="AI942" i="33"/>
  <c r="AJ942" i="33"/>
  <c r="AK942" i="33"/>
  <c r="AL942" i="33"/>
  <c r="AM942" i="33"/>
  <c r="AN942" i="33"/>
  <c r="AO942" i="33"/>
  <c r="AP942" i="33"/>
  <c r="AQ942" i="33"/>
  <c r="AR942" i="33"/>
  <c r="AS942" i="33"/>
  <c r="AT942" i="33"/>
  <c r="AU942" i="33"/>
  <c r="AV942" i="33"/>
  <c r="AW942" i="33"/>
  <c r="AX942" i="33"/>
  <c r="AY942" i="33"/>
  <c r="AZ942" i="33"/>
  <c r="BA942" i="33"/>
  <c r="BB942" i="33"/>
  <c r="BC942" i="33"/>
  <c r="BD942" i="33"/>
  <c r="BE942" i="33"/>
  <c r="BF942" i="33"/>
  <c r="BG942" i="33"/>
  <c r="BH942" i="33"/>
  <c r="BI942" i="33"/>
  <c r="BJ942" i="33"/>
  <c r="BK942" i="33"/>
  <c r="BL942" i="33"/>
  <c r="BM942" i="33"/>
  <c r="BN942" i="33"/>
  <c r="BO942" i="33"/>
  <c r="BP942" i="33"/>
  <c r="BQ942" i="33"/>
  <c r="BR942" i="33"/>
  <c r="BS942" i="33"/>
  <c r="BT942" i="33"/>
  <c r="BU942" i="33"/>
  <c r="BV942" i="33"/>
  <c r="BW942" i="33"/>
  <c r="BX942" i="33"/>
  <c r="BY942" i="33"/>
  <c r="BZ942" i="33"/>
  <c r="CA942" i="33"/>
  <c r="CB942" i="33"/>
  <c r="CC942" i="33"/>
  <c r="CD942" i="33"/>
  <c r="CE942" i="33"/>
  <c r="CF942" i="33"/>
  <c r="CG942" i="33"/>
  <c r="CH942" i="33"/>
  <c r="CI942" i="33"/>
  <c r="A943" i="33"/>
  <c r="B943" i="33"/>
  <c r="C943" i="33"/>
  <c r="D943" i="33"/>
  <c r="E943" i="33"/>
  <c r="F943" i="33"/>
  <c r="G943" i="33"/>
  <c r="H943" i="33"/>
  <c r="I943" i="33"/>
  <c r="J943" i="33"/>
  <c r="K943" i="33"/>
  <c r="L943" i="33"/>
  <c r="M943" i="33"/>
  <c r="N943" i="33"/>
  <c r="O943" i="33"/>
  <c r="P943" i="33"/>
  <c r="Q943" i="33"/>
  <c r="R943" i="33"/>
  <c r="S943" i="33"/>
  <c r="T943" i="33"/>
  <c r="U943" i="33"/>
  <c r="V943" i="33"/>
  <c r="W943" i="33"/>
  <c r="X943" i="33"/>
  <c r="Y943" i="33"/>
  <c r="Z943" i="33"/>
  <c r="AA943" i="33"/>
  <c r="AB943" i="33"/>
  <c r="AC943" i="33"/>
  <c r="AD943" i="33"/>
  <c r="AE943" i="33"/>
  <c r="AF943" i="33"/>
  <c r="AG943" i="33"/>
  <c r="AH943" i="33"/>
  <c r="AI943" i="33"/>
  <c r="AJ943" i="33"/>
  <c r="AK943" i="33"/>
  <c r="AL943" i="33"/>
  <c r="AM943" i="33"/>
  <c r="AN943" i="33"/>
  <c r="AO943" i="33"/>
  <c r="AP943" i="33"/>
  <c r="AQ943" i="33"/>
  <c r="AR943" i="33"/>
  <c r="AS943" i="33"/>
  <c r="AT943" i="33"/>
  <c r="AU943" i="33"/>
  <c r="AV943" i="33"/>
  <c r="AW943" i="33"/>
  <c r="AX943" i="33"/>
  <c r="AY943" i="33"/>
  <c r="AZ943" i="33"/>
  <c r="BA943" i="33"/>
  <c r="BB943" i="33"/>
  <c r="BC943" i="33"/>
  <c r="BD943" i="33"/>
  <c r="BE943" i="33"/>
  <c r="BF943" i="33"/>
  <c r="BG943" i="33"/>
  <c r="BH943" i="33"/>
  <c r="BI943" i="33"/>
  <c r="BJ943" i="33"/>
  <c r="BK943" i="33"/>
  <c r="BL943" i="33"/>
  <c r="BM943" i="33"/>
  <c r="BN943" i="33"/>
  <c r="BO943" i="33"/>
  <c r="BP943" i="33"/>
  <c r="BQ943" i="33"/>
  <c r="BR943" i="33"/>
  <c r="BS943" i="33"/>
  <c r="BT943" i="33"/>
  <c r="BU943" i="33"/>
  <c r="BV943" i="33"/>
  <c r="BW943" i="33"/>
  <c r="BX943" i="33"/>
  <c r="BY943" i="33"/>
  <c r="BZ943" i="33"/>
  <c r="CA943" i="33"/>
  <c r="CB943" i="33"/>
  <c r="CC943" i="33"/>
  <c r="CD943" i="33"/>
  <c r="CE943" i="33"/>
  <c r="CF943" i="33"/>
  <c r="CG943" i="33"/>
  <c r="CH943" i="33"/>
  <c r="CI943" i="33"/>
  <c r="A944" i="33"/>
  <c r="B944" i="33"/>
  <c r="C944" i="33"/>
  <c r="D944" i="33"/>
  <c r="E944" i="33"/>
  <c r="F944" i="33"/>
  <c r="G944" i="33"/>
  <c r="H944" i="33"/>
  <c r="I944" i="33"/>
  <c r="J944" i="33"/>
  <c r="K944" i="33"/>
  <c r="L944" i="33"/>
  <c r="M944" i="33"/>
  <c r="N944" i="33"/>
  <c r="O944" i="33"/>
  <c r="P944" i="33"/>
  <c r="Q944" i="33"/>
  <c r="R944" i="33"/>
  <c r="S944" i="33"/>
  <c r="T944" i="33"/>
  <c r="U944" i="33"/>
  <c r="V944" i="33"/>
  <c r="W944" i="33"/>
  <c r="X944" i="33"/>
  <c r="Y944" i="33"/>
  <c r="Z944" i="33"/>
  <c r="AA944" i="33"/>
  <c r="AB944" i="33"/>
  <c r="AC944" i="33"/>
  <c r="AD944" i="33"/>
  <c r="AE944" i="33"/>
  <c r="AF944" i="33"/>
  <c r="AG944" i="33"/>
  <c r="AH944" i="33"/>
  <c r="AI944" i="33"/>
  <c r="AJ944" i="33"/>
  <c r="AK944" i="33"/>
  <c r="AL944" i="33"/>
  <c r="AM944" i="33"/>
  <c r="AN944" i="33"/>
  <c r="AO944" i="33"/>
  <c r="AP944" i="33"/>
  <c r="AQ944" i="33"/>
  <c r="AR944" i="33"/>
  <c r="AS944" i="33"/>
  <c r="AT944" i="33"/>
  <c r="AU944" i="33"/>
  <c r="AV944" i="33"/>
  <c r="AW944" i="33"/>
  <c r="AX944" i="33"/>
  <c r="AY944" i="33"/>
  <c r="AZ944" i="33"/>
  <c r="BA944" i="33"/>
  <c r="BB944" i="33"/>
  <c r="BC944" i="33"/>
  <c r="BD944" i="33"/>
  <c r="BE944" i="33"/>
  <c r="BF944" i="33"/>
  <c r="BG944" i="33"/>
  <c r="BH944" i="33"/>
  <c r="BI944" i="33"/>
  <c r="BJ944" i="33"/>
  <c r="BK944" i="33"/>
  <c r="BL944" i="33"/>
  <c r="BM944" i="33"/>
  <c r="BN944" i="33"/>
  <c r="BO944" i="33"/>
  <c r="BP944" i="33"/>
  <c r="BQ944" i="33"/>
  <c r="BR944" i="33"/>
  <c r="BS944" i="33"/>
  <c r="BT944" i="33"/>
  <c r="BU944" i="33"/>
  <c r="BV944" i="33"/>
  <c r="BW944" i="33"/>
  <c r="BX944" i="33"/>
  <c r="BY944" i="33"/>
  <c r="BZ944" i="33"/>
  <c r="CA944" i="33"/>
  <c r="CB944" i="33"/>
  <c r="CC944" i="33"/>
  <c r="CD944" i="33"/>
  <c r="CE944" i="33"/>
  <c r="CF944" i="33"/>
  <c r="CG944" i="33"/>
  <c r="CH944" i="33"/>
  <c r="CI944" i="33"/>
  <c r="A945" i="33"/>
  <c r="B945" i="33"/>
  <c r="C945" i="33"/>
  <c r="D945" i="33"/>
  <c r="E945" i="33"/>
  <c r="F945" i="33"/>
  <c r="G945" i="33"/>
  <c r="H945" i="33"/>
  <c r="I945" i="33"/>
  <c r="J945" i="33"/>
  <c r="K945" i="33"/>
  <c r="L945" i="33"/>
  <c r="M945" i="33"/>
  <c r="N945" i="33"/>
  <c r="O945" i="33"/>
  <c r="P945" i="33"/>
  <c r="Q945" i="33"/>
  <c r="R945" i="33"/>
  <c r="S945" i="33"/>
  <c r="T945" i="33"/>
  <c r="U945" i="33"/>
  <c r="V945" i="33"/>
  <c r="W945" i="33"/>
  <c r="X945" i="33"/>
  <c r="Y945" i="33"/>
  <c r="Z945" i="33"/>
  <c r="AA945" i="33"/>
  <c r="AB945" i="33"/>
  <c r="AC945" i="33"/>
  <c r="AD945" i="33"/>
  <c r="AE945" i="33"/>
  <c r="AF945" i="33"/>
  <c r="AG945" i="33"/>
  <c r="AH945" i="33"/>
  <c r="AI945" i="33"/>
  <c r="AJ945" i="33"/>
  <c r="AK945" i="33"/>
  <c r="AL945" i="33"/>
  <c r="AM945" i="33"/>
  <c r="AN945" i="33"/>
  <c r="AO945" i="33"/>
  <c r="AP945" i="33"/>
  <c r="AQ945" i="33"/>
  <c r="AR945" i="33"/>
  <c r="AS945" i="33"/>
  <c r="AT945" i="33"/>
  <c r="AU945" i="33"/>
  <c r="AV945" i="33"/>
  <c r="AW945" i="33"/>
  <c r="AX945" i="33"/>
  <c r="AY945" i="33"/>
  <c r="AZ945" i="33"/>
  <c r="BA945" i="33"/>
  <c r="BB945" i="33"/>
  <c r="BC945" i="33"/>
  <c r="BD945" i="33"/>
  <c r="BE945" i="33"/>
  <c r="BF945" i="33"/>
  <c r="BG945" i="33"/>
  <c r="BH945" i="33"/>
  <c r="BI945" i="33"/>
  <c r="BJ945" i="33"/>
  <c r="BK945" i="33"/>
  <c r="BL945" i="33"/>
  <c r="BM945" i="33"/>
  <c r="BN945" i="33"/>
  <c r="BO945" i="33"/>
  <c r="BP945" i="33"/>
  <c r="BQ945" i="33"/>
  <c r="BR945" i="33"/>
  <c r="BS945" i="33"/>
  <c r="BT945" i="33"/>
  <c r="BU945" i="33"/>
  <c r="BV945" i="33"/>
  <c r="BW945" i="33"/>
  <c r="BX945" i="33"/>
  <c r="BY945" i="33"/>
  <c r="BZ945" i="33"/>
  <c r="CA945" i="33"/>
  <c r="CB945" i="33"/>
  <c r="CC945" i="33"/>
  <c r="CD945" i="33"/>
  <c r="CE945" i="33"/>
  <c r="CF945" i="33"/>
  <c r="CG945" i="33"/>
  <c r="CH945" i="33"/>
  <c r="CI945" i="33"/>
  <c r="A946" i="33"/>
  <c r="B946" i="33"/>
  <c r="C946" i="33"/>
  <c r="D946" i="33"/>
  <c r="E946" i="33"/>
  <c r="F946" i="33"/>
  <c r="G946" i="33"/>
  <c r="H946" i="33"/>
  <c r="I946" i="33"/>
  <c r="J946" i="33"/>
  <c r="K946" i="33"/>
  <c r="L946" i="33"/>
  <c r="M946" i="33"/>
  <c r="N946" i="33"/>
  <c r="O946" i="33"/>
  <c r="P946" i="33"/>
  <c r="Q946" i="33"/>
  <c r="R946" i="33"/>
  <c r="S946" i="33"/>
  <c r="T946" i="33"/>
  <c r="U946" i="33"/>
  <c r="V946" i="33"/>
  <c r="W946" i="33"/>
  <c r="X946" i="33"/>
  <c r="Y946" i="33"/>
  <c r="Z946" i="33"/>
  <c r="AA946" i="33"/>
  <c r="AB946" i="33"/>
  <c r="AC946" i="33"/>
  <c r="AD946" i="33"/>
  <c r="AE946" i="33"/>
  <c r="AF946" i="33"/>
  <c r="AG946" i="33"/>
  <c r="AH946" i="33"/>
  <c r="AI946" i="33"/>
  <c r="AJ946" i="33"/>
  <c r="AK946" i="33"/>
  <c r="AL946" i="33"/>
  <c r="AM946" i="33"/>
  <c r="AN946" i="33"/>
  <c r="AO946" i="33"/>
  <c r="AP946" i="33"/>
  <c r="AQ946" i="33"/>
  <c r="AR946" i="33"/>
  <c r="AS946" i="33"/>
  <c r="AT946" i="33"/>
  <c r="AU946" i="33"/>
  <c r="AV946" i="33"/>
  <c r="AW946" i="33"/>
  <c r="AX946" i="33"/>
  <c r="AY946" i="33"/>
  <c r="AZ946" i="33"/>
  <c r="BA946" i="33"/>
  <c r="BB946" i="33"/>
  <c r="BC946" i="33"/>
  <c r="BD946" i="33"/>
  <c r="BE946" i="33"/>
  <c r="BF946" i="33"/>
  <c r="BG946" i="33"/>
  <c r="BH946" i="33"/>
  <c r="BI946" i="33"/>
  <c r="BJ946" i="33"/>
  <c r="BK946" i="33"/>
  <c r="BL946" i="33"/>
  <c r="BM946" i="33"/>
  <c r="BN946" i="33"/>
  <c r="BO946" i="33"/>
  <c r="BP946" i="33"/>
  <c r="BQ946" i="33"/>
  <c r="BR946" i="33"/>
  <c r="BS946" i="33"/>
  <c r="BT946" i="33"/>
  <c r="BU946" i="33"/>
  <c r="BV946" i="33"/>
  <c r="BW946" i="33"/>
  <c r="BX946" i="33"/>
  <c r="BY946" i="33"/>
  <c r="BZ946" i="33"/>
  <c r="CA946" i="33"/>
  <c r="CB946" i="33"/>
  <c r="CC946" i="33"/>
  <c r="CD946" i="33"/>
  <c r="CE946" i="33"/>
  <c r="CF946" i="33"/>
  <c r="CG946" i="33"/>
  <c r="CH946" i="33"/>
  <c r="CI946" i="33"/>
  <c r="A947" i="33"/>
  <c r="B947" i="33"/>
  <c r="C947" i="33"/>
  <c r="D947" i="33"/>
  <c r="E947" i="33"/>
  <c r="F947" i="33"/>
  <c r="G947" i="33"/>
  <c r="H947" i="33"/>
  <c r="I947" i="33"/>
  <c r="J947" i="33"/>
  <c r="K947" i="33"/>
  <c r="L947" i="33"/>
  <c r="M947" i="33"/>
  <c r="N947" i="33"/>
  <c r="O947" i="33"/>
  <c r="P947" i="33"/>
  <c r="Q947" i="33"/>
  <c r="R947" i="33"/>
  <c r="S947" i="33"/>
  <c r="T947" i="33"/>
  <c r="U947" i="33"/>
  <c r="V947" i="33"/>
  <c r="W947" i="33"/>
  <c r="X947" i="33"/>
  <c r="Y947" i="33"/>
  <c r="Z947" i="33"/>
  <c r="AA947" i="33"/>
  <c r="AB947" i="33"/>
  <c r="AC947" i="33"/>
  <c r="AD947" i="33"/>
  <c r="AE947" i="33"/>
  <c r="AF947" i="33"/>
  <c r="AG947" i="33"/>
  <c r="AH947" i="33"/>
  <c r="AI947" i="33"/>
  <c r="AJ947" i="33"/>
  <c r="AK947" i="33"/>
  <c r="AL947" i="33"/>
  <c r="AM947" i="33"/>
  <c r="AN947" i="33"/>
  <c r="AO947" i="33"/>
  <c r="AP947" i="33"/>
  <c r="AQ947" i="33"/>
  <c r="AR947" i="33"/>
  <c r="AS947" i="33"/>
  <c r="AT947" i="33"/>
  <c r="AU947" i="33"/>
  <c r="AV947" i="33"/>
  <c r="AW947" i="33"/>
  <c r="AX947" i="33"/>
  <c r="AY947" i="33"/>
  <c r="AZ947" i="33"/>
  <c r="BA947" i="33"/>
  <c r="BB947" i="33"/>
  <c r="BC947" i="33"/>
  <c r="BD947" i="33"/>
  <c r="BE947" i="33"/>
  <c r="BF947" i="33"/>
  <c r="BG947" i="33"/>
  <c r="BH947" i="33"/>
  <c r="BI947" i="33"/>
  <c r="BJ947" i="33"/>
  <c r="BK947" i="33"/>
  <c r="BL947" i="33"/>
  <c r="BM947" i="33"/>
  <c r="BN947" i="33"/>
  <c r="BO947" i="33"/>
  <c r="BP947" i="33"/>
  <c r="BQ947" i="33"/>
  <c r="BR947" i="33"/>
  <c r="BS947" i="33"/>
  <c r="BT947" i="33"/>
  <c r="BU947" i="33"/>
  <c r="BV947" i="33"/>
  <c r="BW947" i="33"/>
  <c r="BX947" i="33"/>
  <c r="BY947" i="33"/>
  <c r="BZ947" i="33"/>
  <c r="CA947" i="33"/>
  <c r="CB947" i="33"/>
  <c r="CC947" i="33"/>
  <c r="CD947" i="33"/>
  <c r="CE947" i="33"/>
  <c r="CF947" i="33"/>
  <c r="CG947" i="33"/>
  <c r="CH947" i="33"/>
  <c r="CI947" i="33"/>
  <c r="A948" i="33"/>
  <c r="B948" i="33"/>
  <c r="C948" i="33"/>
  <c r="D948" i="33"/>
  <c r="E948" i="33"/>
  <c r="F948" i="33"/>
  <c r="G948" i="33"/>
  <c r="H948" i="33"/>
  <c r="I948" i="33"/>
  <c r="J948" i="33"/>
  <c r="K948" i="33"/>
  <c r="L948" i="33"/>
  <c r="M948" i="33"/>
  <c r="N948" i="33"/>
  <c r="O948" i="33"/>
  <c r="P948" i="33"/>
  <c r="Q948" i="33"/>
  <c r="R948" i="33"/>
  <c r="S948" i="33"/>
  <c r="T948" i="33"/>
  <c r="U948" i="33"/>
  <c r="V948" i="33"/>
  <c r="W948" i="33"/>
  <c r="X948" i="33"/>
  <c r="Y948" i="33"/>
  <c r="Z948" i="33"/>
  <c r="AA948" i="33"/>
  <c r="AB948" i="33"/>
  <c r="AC948" i="33"/>
  <c r="AD948" i="33"/>
  <c r="AE948" i="33"/>
  <c r="AF948" i="33"/>
  <c r="AG948" i="33"/>
  <c r="AH948" i="33"/>
  <c r="AI948" i="33"/>
  <c r="AJ948" i="33"/>
  <c r="AK948" i="33"/>
  <c r="AL948" i="33"/>
  <c r="AM948" i="33"/>
  <c r="AN948" i="33"/>
  <c r="AO948" i="33"/>
  <c r="AP948" i="33"/>
  <c r="AQ948" i="33"/>
  <c r="AR948" i="33"/>
  <c r="AS948" i="33"/>
  <c r="AT948" i="33"/>
  <c r="AU948" i="33"/>
  <c r="AV948" i="33"/>
  <c r="AW948" i="33"/>
  <c r="AX948" i="33"/>
  <c r="AY948" i="33"/>
  <c r="AZ948" i="33"/>
  <c r="BA948" i="33"/>
  <c r="BB948" i="33"/>
  <c r="BC948" i="33"/>
  <c r="BD948" i="33"/>
  <c r="BE948" i="33"/>
  <c r="BF948" i="33"/>
  <c r="BG948" i="33"/>
  <c r="BH948" i="33"/>
  <c r="BI948" i="33"/>
  <c r="BJ948" i="33"/>
  <c r="BK948" i="33"/>
  <c r="BL948" i="33"/>
  <c r="BM948" i="33"/>
  <c r="BN948" i="33"/>
  <c r="BO948" i="33"/>
  <c r="BP948" i="33"/>
  <c r="BQ948" i="33"/>
  <c r="BR948" i="33"/>
  <c r="BS948" i="33"/>
  <c r="BT948" i="33"/>
  <c r="BU948" i="33"/>
  <c r="BV948" i="33"/>
  <c r="BW948" i="33"/>
  <c r="BX948" i="33"/>
  <c r="BY948" i="33"/>
  <c r="BZ948" i="33"/>
  <c r="CA948" i="33"/>
  <c r="CB948" i="33"/>
  <c r="CC948" i="33"/>
  <c r="CD948" i="33"/>
  <c r="CE948" i="33"/>
  <c r="CF948" i="33"/>
  <c r="CG948" i="33"/>
  <c r="CH948" i="33"/>
  <c r="CI948" i="33"/>
  <c r="A949" i="33"/>
  <c r="B949" i="33"/>
  <c r="C949" i="33"/>
  <c r="D949" i="33"/>
  <c r="E949" i="33"/>
  <c r="F949" i="33"/>
  <c r="G949" i="33"/>
  <c r="H949" i="33"/>
  <c r="I949" i="33"/>
  <c r="J949" i="33"/>
  <c r="K949" i="33"/>
  <c r="L949" i="33"/>
  <c r="M949" i="33"/>
  <c r="N949" i="33"/>
  <c r="O949" i="33"/>
  <c r="P949" i="33"/>
  <c r="Q949" i="33"/>
  <c r="R949" i="33"/>
  <c r="S949" i="33"/>
  <c r="T949" i="33"/>
  <c r="U949" i="33"/>
  <c r="V949" i="33"/>
  <c r="W949" i="33"/>
  <c r="X949" i="33"/>
  <c r="Y949" i="33"/>
  <c r="Z949" i="33"/>
  <c r="AA949" i="33"/>
  <c r="AB949" i="33"/>
  <c r="AC949" i="33"/>
  <c r="AD949" i="33"/>
  <c r="AE949" i="33"/>
  <c r="AF949" i="33"/>
  <c r="AG949" i="33"/>
  <c r="AH949" i="33"/>
  <c r="AI949" i="33"/>
  <c r="AJ949" i="33"/>
  <c r="AK949" i="33"/>
  <c r="AL949" i="33"/>
  <c r="AM949" i="33"/>
  <c r="AN949" i="33"/>
  <c r="AO949" i="33"/>
  <c r="AP949" i="33"/>
  <c r="AQ949" i="33"/>
  <c r="AR949" i="33"/>
  <c r="AS949" i="33"/>
  <c r="AT949" i="33"/>
  <c r="AU949" i="33"/>
  <c r="AV949" i="33"/>
  <c r="AW949" i="33"/>
  <c r="AX949" i="33"/>
  <c r="AY949" i="33"/>
  <c r="AZ949" i="33"/>
  <c r="BA949" i="33"/>
  <c r="BB949" i="33"/>
  <c r="BC949" i="33"/>
  <c r="BD949" i="33"/>
  <c r="BE949" i="33"/>
  <c r="BF949" i="33"/>
  <c r="BG949" i="33"/>
  <c r="BH949" i="33"/>
  <c r="BI949" i="33"/>
  <c r="BJ949" i="33"/>
  <c r="BK949" i="33"/>
  <c r="BL949" i="33"/>
  <c r="BM949" i="33"/>
  <c r="BN949" i="33"/>
  <c r="BO949" i="33"/>
  <c r="BP949" i="33"/>
  <c r="BQ949" i="33"/>
  <c r="BR949" i="33"/>
  <c r="BS949" i="33"/>
  <c r="BT949" i="33"/>
  <c r="BU949" i="33"/>
  <c r="BV949" i="33"/>
  <c r="BW949" i="33"/>
  <c r="BX949" i="33"/>
  <c r="BY949" i="33"/>
  <c r="BZ949" i="33"/>
  <c r="CA949" i="33"/>
  <c r="CB949" i="33"/>
  <c r="CC949" i="33"/>
  <c r="CD949" i="33"/>
  <c r="CE949" i="33"/>
  <c r="CF949" i="33"/>
  <c r="CG949" i="33"/>
  <c r="CH949" i="33"/>
  <c r="CI949" i="33"/>
  <c r="A950" i="33"/>
  <c r="B950" i="33"/>
  <c r="C950" i="33"/>
  <c r="D950" i="33"/>
  <c r="E950" i="33"/>
  <c r="F950" i="33"/>
  <c r="G950" i="33"/>
  <c r="H950" i="33"/>
  <c r="I950" i="33"/>
  <c r="J950" i="33"/>
  <c r="K950" i="33"/>
  <c r="L950" i="33"/>
  <c r="M950" i="33"/>
  <c r="N950" i="33"/>
  <c r="O950" i="33"/>
  <c r="P950" i="33"/>
  <c r="Q950" i="33"/>
  <c r="R950" i="33"/>
  <c r="S950" i="33"/>
  <c r="T950" i="33"/>
  <c r="U950" i="33"/>
  <c r="V950" i="33"/>
  <c r="W950" i="33"/>
  <c r="X950" i="33"/>
  <c r="Y950" i="33"/>
  <c r="Z950" i="33"/>
  <c r="AA950" i="33"/>
  <c r="AB950" i="33"/>
  <c r="AC950" i="33"/>
  <c r="AD950" i="33"/>
  <c r="AE950" i="33"/>
  <c r="AF950" i="33"/>
  <c r="AG950" i="33"/>
  <c r="AH950" i="33"/>
  <c r="AI950" i="33"/>
  <c r="AJ950" i="33"/>
  <c r="AK950" i="33"/>
  <c r="AL950" i="33"/>
  <c r="AM950" i="33"/>
  <c r="AN950" i="33"/>
  <c r="AO950" i="33"/>
  <c r="AP950" i="33"/>
  <c r="AQ950" i="33"/>
  <c r="AR950" i="33"/>
  <c r="AS950" i="33"/>
  <c r="AT950" i="33"/>
  <c r="AU950" i="33"/>
  <c r="AV950" i="33"/>
  <c r="AW950" i="33"/>
  <c r="AX950" i="33"/>
  <c r="AY950" i="33"/>
  <c r="AZ950" i="33"/>
  <c r="BA950" i="33"/>
  <c r="BB950" i="33"/>
  <c r="BC950" i="33"/>
  <c r="BD950" i="33"/>
  <c r="BE950" i="33"/>
  <c r="BF950" i="33"/>
  <c r="BG950" i="33"/>
  <c r="BH950" i="33"/>
  <c r="BI950" i="33"/>
  <c r="BJ950" i="33"/>
  <c r="BK950" i="33"/>
  <c r="BL950" i="33"/>
  <c r="BM950" i="33"/>
  <c r="BN950" i="33"/>
  <c r="BO950" i="33"/>
  <c r="BP950" i="33"/>
  <c r="BQ950" i="33"/>
  <c r="BR950" i="33"/>
  <c r="BS950" i="33"/>
  <c r="BT950" i="33"/>
  <c r="BU950" i="33"/>
  <c r="BV950" i="33"/>
  <c r="BW950" i="33"/>
  <c r="BX950" i="33"/>
  <c r="BY950" i="33"/>
  <c r="BZ950" i="33"/>
  <c r="CA950" i="33"/>
  <c r="CB950" i="33"/>
  <c r="CC950" i="33"/>
  <c r="CD950" i="33"/>
  <c r="CE950" i="33"/>
  <c r="CF950" i="33"/>
  <c r="CG950" i="33"/>
  <c r="CH950" i="33"/>
  <c r="CI950" i="33"/>
  <c r="A951" i="33"/>
  <c r="B951" i="33"/>
  <c r="C951" i="33"/>
  <c r="D951" i="33"/>
  <c r="E951" i="33"/>
  <c r="F951" i="33"/>
  <c r="G951" i="33"/>
  <c r="H951" i="33"/>
  <c r="I951" i="33"/>
  <c r="J951" i="33"/>
  <c r="K951" i="33"/>
  <c r="L951" i="33"/>
  <c r="M951" i="33"/>
  <c r="N951" i="33"/>
  <c r="O951" i="33"/>
  <c r="P951" i="33"/>
  <c r="Q951" i="33"/>
  <c r="R951" i="33"/>
  <c r="S951" i="33"/>
  <c r="T951" i="33"/>
  <c r="U951" i="33"/>
  <c r="V951" i="33"/>
  <c r="W951" i="33"/>
  <c r="X951" i="33"/>
  <c r="Y951" i="33"/>
  <c r="Z951" i="33"/>
  <c r="AA951" i="33"/>
  <c r="AB951" i="33"/>
  <c r="AC951" i="33"/>
  <c r="AD951" i="33"/>
  <c r="AE951" i="33"/>
  <c r="AF951" i="33"/>
  <c r="AG951" i="33"/>
  <c r="AH951" i="33"/>
  <c r="AI951" i="33"/>
  <c r="AJ951" i="33"/>
  <c r="AK951" i="33"/>
  <c r="AL951" i="33"/>
  <c r="AM951" i="33"/>
  <c r="AN951" i="33"/>
  <c r="AO951" i="33"/>
  <c r="AP951" i="33"/>
  <c r="AQ951" i="33"/>
  <c r="AR951" i="33"/>
  <c r="AS951" i="33"/>
  <c r="AT951" i="33"/>
  <c r="AU951" i="33"/>
  <c r="AV951" i="33"/>
  <c r="AW951" i="33"/>
  <c r="AX951" i="33"/>
  <c r="AY951" i="33"/>
  <c r="AZ951" i="33"/>
  <c r="BA951" i="33"/>
  <c r="BB951" i="33"/>
  <c r="BC951" i="33"/>
  <c r="BD951" i="33"/>
  <c r="BE951" i="33"/>
  <c r="BF951" i="33"/>
  <c r="BG951" i="33"/>
  <c r="BH951" i="33"/>
  <c r="BI951" i="33"/>
  <c r="BJ951" i="33"/>
  <c r="BK951" i="33"/>
  <c r="BL951" i="33"/>
  <c r="BM951" i="33"/>
  <c r="BN951" i="33"/>
  <c r="BO951" i="33"/>
  <c r="BP951" i="33"/>
  <c r="BQ951" i="33"/>
  <c r="BR951" i="33"/>
  <c r="BS951" i="33"/>
  <c r="BT951" i="33"/>
  <c r="BU951" i="33"/>
  <c r="BV951" i="33"/>
  <c r="BW951" i="33"/>
  <c r="BX951" i="33"/>
  <c r="BY951" i="33"/>
  <c r="BZ951" i="33"/>
  <c r="CA951" i="33"/>
  <c r="CB951" i="33"/>
  <c r="CC951" i="33"/>
  <c r="CD951" i="33"/>
  <c r="CE951" i="33"/>
  <c r="CF951" i="33"/>
  <c r="CG951" i="33"/>
  <c r="CH951" i="33"/>
  <c r="CI951" i="33"/>
  <c r="A952" i="33"/>
  <c r="B952" i="33"/>
  <c r="C952" i="33"/>
  <c r="D952" i="33"/>
  <c r="E952" i="33"/>
  <c r="F952" i="33"/>
  <c r="G952" i="33"/>
  <c r="H952" i="33"/>
  <c r="I952" i="33"/>
  <c r="J952" i="33"/>
  <c r="K952" i="33"/>
  <c r="L952" i="33"/>
  <c r="M952" i="33"/>
  <c r="N952" i="33"/>
  <c r="O952" i="33"/>
  <c r="P952" i="33"/>
  <c r="Q952" i="33"/>
  <c r="R952" i="33"/>
  <c r="S952" i="33"/>
  <c r="T952" i="33"/>
  <c r="U952" i="33"/>
  <c r="V952" i="33"/>
  <c r="W952" i="33"/>
  <c r="X952" i="33"/>
  <c r="Y952" i="33"/>
  <c r="Z952" i="33"/>
  <c r="AA952" i="33"/>
  <c r="AB952" i="33"/>
  <c r="AC952" i="33"/>
  <c r="AD952" i="33"/>
  <c r="AE952" i="33"/>
  <c r="AF952" i="33"/>
  <c r="AG952" i="33"/>
  <c r="AH952" i="33"/>
  <c r="AI952" i="33"/>
  <c r="AJ952" i="33"/>
  <c r="AK952" i="33"/>
  <c r="AL952" i="33"/>
  <c r="AM952" i="33"/>
  <c r="AN952" i="33"/>
  <c r="AO952" i="33"/>
  <c r="AP952" i="33"/>
  <c r="AQ952" i="33"/>
  <c r="AR952" i="33"/>
  <c r="AS952" i="33"/>
  <c r="AT952" i="33"/>
  <c r="AU952" i="33"/>
  <c r="AV952" i="33"/>
  <c r="AW952" i="33"/>
  <c r="AX952" i="33"/>
  <c r="AY952" i="33"/>
  <c r="AZ952" i="33"/>
  <c r="BA952" i="33"/>
  <c r="BB952" i="33"/>
  <c r="BC952" i="33"/>
  <c r="BD952" i="33"/>
  <c r="BE952" i="33"/>
  <c r="BF952" i="33"/>
  <c r="BG952" i="33"/>
  <c r="BH952" i="33"/>
  <c r="BI952" i="33"/>
  <c r="BJ952" i="33"/>
  <c r="BK952" i="33"/>
  <c r="BL952" i="33"/>
  <c r="BM952" i="33"/>
  <c r="BN952" i="33"/>
  <c r="BO952" i="33"/>
  <c r="BP952" i="33"/>
  <c r="BQ952" i="33"/>
  <c r="BR952" i="33"/>
  <c r="BS952" i="33"/>
  <c r="BT952" i="33"/>
  <c r="BU952" i="33"/>
  <c r="BV952" i="33"/>
  <c r="BW952" i="33"/>
  <c r="BX952" i="33"/>
  <c r="BY952" i="33"/>
  <c r="BZ952" i="33"/>
  <c r="CA952" i="33"/>
  <c r="CB952" i="33"/>
  <c r="CC952" i="33"/>
  <c r="CD952" i="33"/>
  <c r="CE952" i="33"/>
  <c r="CF952" i="33"/>
  <c r="CG952" i="33"/>
  <c r="CH952" i="33"/>
  <c r="CI952" i="33"/>
  <c r="A953" i="33"/>
  <c r="B953" i="33"/>
  <c r="C953" i="33"/>
  <c r="D953" i="33"/>
  <c r="E953" i="33"/>
  <c r="F953" i="33"/>
  <c r="G953" i="33"/>
  <c r="H953" i="33"/>
  <c r="I953" i="33"/>
  <c r="J953" i="33"/>
  <c r="K953" i="33"/>
  <c r="L953" i="33"/>
  <c r="M953" i="33"/>
  <c r="N953" i="33"/>
  <c r="O953" i="33"/>
  <c r="P953" i="33"/>
  <c r="Q953" i="33"/>
  <c r="R953" i="33"/>
  <c r="S953" i="33"/>
  <c r="T953" i="33"/>
  <c r="U953" i="33"/>
  <c r="V953" i="33"/>
  <c r="W953" i="33"/>
  <c r="X953" i="33"/>
  <c r="Y953" i="33"/>
  <c r="Z953" i="33"/>
  <c r="AA953" i="33"/>
  <c r="AB953" i="33"/>
  <c r="AC953" i="33"/>
  <c r="AD953" i="33"/>
  <c r="AE953" i="33"/>
  <c r="AF953" i="33"/>
  <c r="AG953" i="33"/>
  <c r="AH953" i="33"/>
  <c r="AI953" i="33"/>
  <c r="AJ953" i="33"/>
  <c r="AK953" i="33"/>
  <c r="AL953" i="33"/>
  <c r="AM953" i="33"/>
  <c r="AN953" i="33"/>
  <c r="AO953" i="33"/>
  <c r="AP953" i="33"/>
  <c r="AQ953" i="33"/>
  <c r="AR953" i="33"/>
  <c r="AS953" i="33"/>
  <c r="AT953" i="33"/>
  <c r="AU953" i="33"/>
  <c r="AV953" i="33"/>
  <c r="AW953" i="33"/>
  <c r="AX953" i="33"/>
  <c r="AY953" i="33"/>
  <c r="AZ953" i="33"/>
  <c r="BA953" i="33"/>
  <c r="BB953" i="33"/>
  <c r="BC953" i="33"/>
  <c r="BD953" i="33"/>
  <c r="BE953" i="33"/>
  <c r="BF953" i="33"/>
  <c r="BG953" i="33"/>
  <c r="BH953" i="33"/>
  <c r="BI953" i="33"/>
  <c r="BJ953" i="33"/>
  <c r="BK953" i="33"/>
  <c r="BL953" i="33"/>
  <c r="BM953" i="33"/>
  <c r="BN953" i="33"/>
  <c r="BO953" i="33"/>
  <c r="BP953" i="33"/>
  <c r="BQ953" i="33"/>
  <c r="BR953" i="33"/>
  <c r="BS953" i="33"/>
  <c r="BT953" i="33"/>
  <c r="BU953" i="33"/>
  <c r="BV953" i="33"/>
  <c r="BW953" i="33"/>
  <c r="BX953" i="33"/>
  <c r="BY953" i="33"/>
  <c r="BZ953" i="33"/>
  <c r="CA953" i="33"/>
  <c r="CB953" i="33"/>
  <c r="CC953" i="33"/>
  <c r="CD953" i="33"/>
  <c r="CE953" i="33"/>
  <c r="CF953" i="33"/>
  <c r="CG953" i="33"/>
  <c r="CH953" i="33"/>
  <c r="CI953" i="33"/>
  <c r="A954" i="33"/>
  <c r="B954" i="33"/>
  <c r="C954" i="33"/>
  <c r="D954" i="33"/>
  <c r="E954" i="33"/>
  <c r="F954" i="33"/>
  <c r="G954" i="33"/>
  <c r="H954" i="33"/>
  <c r="I954" i="33"/>
  <c r="J954" i="33"/>
  <c r="K954" i="33"/>
  <c r="L954" i="33"/>
  <c r="M954" i="33"/>
  <c r="N954" i="33"/>
  <c r="O954" i="33"/>
  <c r="P954" i="33"/>
  <c r="Q954" i="33"/>
  <c r="R954" i="33"/>
  <c r="S954" i="33"/>
  <c r="T954" i="33"/>
  <c r="U954" i="33"/>
  <c r="V954" i="33"/>
  <c r="W954" i="33"/>
  <c r="X954" i="33"/>
  <c r="Y954" i="33"/>
  <c r="Z954" i="33"/>
  <c r="AA954" i="33"/>
  <c r="AB954" i="33"/>
  <c r="AC954" i="33"/>
  <c r="AD954" i="33"/>
  <c r="AE954" i="33"/>
  <c r="AF954" i="33"/>
  <c r="AG954" i="33"/>
  <c r="AH954" i="33"/>
  <c r="AI954" i="33"/>
  <c r="AJ954" i="33"/>
  <c r="AK954" i="33"/>
  <c r="AL954" i="33"/>
  <c r="AM954" i="33"/>
  <c r="AN954" i="33"/>
  <c r="AO954" i="33"/>
  <c r="AP954" i="33"/>
  <c r="AQ954" i="33"/>
  <c r="AR954" i="33"/>
  <c r="AS954" i="33"/>
  <c r="AT954" i="33"/>
  <c r="AU954" i="33"/>
  <c r="AV954" i="33"/>
  <c r="AW954" i="33"/>
  <c r="AX954" i="33"/>
  <c r="AY954" i="33"/>
  <c r="AZ954" i="33"/>
  <c r="BA954" i="33"/>
  <c r="BB954" i="33"/>
  <c r="BC954" i="33"/>
  <c r="BD954" i="33"/>
  <c r="BE954" i="33"/>
  <c r="BF954" i="33"/>
  <c r="BG954" i="33"/>
  <c r="BH954" i="33"/>
  <c r="BI954" i="33"/>
  <c r="BJ954" i="33"/>
  <c r="BK954" i="33"/>
  <c r="BL954" i="33"/>
  <c r="BM954" i="33"/>
  <c r="BN954" i="33"/>
  <c r="BO954" i="33"/>
  <c r="BP954" i="33"/>
  <c r="BQ954" i="33"/>
  <c r="BR954" i="33"/>
  <c r="BS954" i="33"/>
  <c r="BT954" i="33"/>
  <c r="BU954" i="33"/>
  <c r="BV954" i="33"/>
  <c r="BW954" i="33"/>
  <c r="BX954" i="33"/>
  <c r="BY954" i="33"/>
  <c r="BZ954" i="33"/>
  <c r="CA954" i="33"/>
  <c r="CB954" i="33"/>
  <c r="CC954" i="33"/>
  <c r="CD954" i="33"/>
  <c r="CE954" i="33"/>
  <c r="CF954" i="33"/>
  <c r="CG954" i="33"/>
  <c r="CH954" i="33"/>
  <c r="CI954" i="33"/>
  <c r="A955" i="33"/>
  <c r="B955" i="33"/>
  <c r="C955" i="33"/>
  <c r="D955" i="33"/>
  <c r="E955" i="33"/>
  <c r="F955" i="33"/>
  <c r="G955" i="33"/>
  <c r="H955" i="33"/>
  <c r="I955" i="33"/>
  <c r="J955" i="33"/>
  <c r="K955" i="33"/>
  <c r="L955" i="33"/>
  <c r="M955" i="33"/>
  <c r="N955" i="33"/>
  <c r="O955" i="33"/>
  <c r="P955" i="33"/>
  <c r="Q955" i="33"/>
  <c r="R955" i="33"/>
  <c r="S955" i="33"/>
  <c r="T955" i="33"/>
  <c r="U955" i="33"/>
  <c r="V955" i="33"/>
  <c r="W955" i="33"/>
  <c r="X955" i="33"/>
  <c r="Y955" i="33"/>
  <c r="Z955" i="33"/>
  <c r="AA955" i="33"/>
  <c r="AB955" i="33"/>
  <c r="AC955" i="33"/>
  <c r="AD955" i="33"/>
  <c r="AE955" i="33"/>
  <c r="AF955" i="33"/>
  <c r="AG955" i="33"/>
  <c r="AH955" i="33"/>
  <c r="AI955" i="33"/>
  <c r="AJ955" i="33"/>
  <c r="AK955" i="33"/>
  <c r="AL955" i="33"/>
  <c r="AM955" i="33"/>
  <c r="AN955" i="33"/>
  <c r="AO955" i="33"/>
  <c r="AP955" i="33"/>
  <c r="AQ955" i="33"/>
  <c r="AR955" i="33"/>
  <c r="AS955" i="33"/>
  <c r="AT955" i="33"/>
  <c r="AU955" i="33"/>
  <c r="AV955" i="33"/>
  <c r="AW955" i="33"/>
  <c r="AX955" i="33"/>
  <c r="AY955" i="33"/>
  <c r="AZ955" i="33"/>
  <c r="BA955" i="33"/>
  <c r="BB955" i="33"/>
  <c r="BC955" i="33"/>
  <c r="BD955" i="33"/>
  <c r="BE955" i="33"/>
  <c r="BF955" i="33"/>
  <c r="BG955" i="33"/>
  <c r="BH955" i="33"/>
  <c r="BI955" i="33"/>
  <c r="BJ955" i="33"/>
  <c r="BK955" i="33"/>
  <c r="BL955" i="33"/>
  <c r="BM955" i="33"/>
  <c r="BN955" i="33"/>
  <c r="BO955" i="33"/>
  <c r="BP955" i="33"/>
  <c r="BQ955" i="33"/>
  <c r="BR955" i="33"/>
  <c r="BS955" i="33"/>
  <c r="BT955" i="33"/>
  <c r="BU955" i="33"/>
  <c r="BV955" i="33"/>
  <c r="BW955" i="33"/>
  <c r="BX955" i="33"/>
  <c r="BY955" i="33"/>
  <c r="BZ955" i="33"/>
  <c r="CA955" i="33"/>
  <c r="CB955" i="33"/>
  <c r="CC955" i="33"/>
  <c r="CD955" i="33"/>
  <c r="CE955" i="33"/>
  <c r="CF955" i="33"/>
  <c r="CG955" i="33"/>
  <c r="CH955" i="33"/>
  <c r="CI955" i="33"/>
  <c r="A956" i="33"/>
  <c r="B956" i="33"/>
  <c r="C956" i="33"/>
  <c r="D956" i="33"/>
  <c r="E956" i="33"/>
  <c r="F956" i="33"/>
  <c r="G956" i="33"/>
  <c r="H956" i="33"/>
  <c r="I956" i="33"/>
  <c r="J956" i="33"/>
  <c r="K956" i="33"/>
  <c r="L956" i="33"/>
  <c r="M956" i="33"/>
  <c r="N956" i="33"/>
  <c r="O956" i="33"/>
  <c r="P956" i="33"/>
  <c r="Q956" i="33"/>
  <c r="R956" i="33"/>
  <c r="S956" i="33"/>
  <c r="T956" i="33"/>
  <c r="U956" i="33"/>
  <c r="V956" i="33"/>
  <c r="W956" i="33"/>
  <c r="X956" i="33"/>
  <c r="Y956" i="33"/>
  <c r="Z956" i="33"/>
  <c r="AA956" i="33"/>
  <c r="AB956" i="33"/>
  <c r="AC956" i="33"/>
  <c r="AD956" i="33"/>
  <c r="AE956" i="33"/>
  <c r="AF956" i="33"/>
  <c r="AG956" i="33"/>
  <c r="AH956" i="33"/>
  <c r="AI956" i="33"/>
  <c r="AJ956" i="33"/>
  <c r="AK956" i="33"/>
  <c r="AL956" i="33"/>
  <c r="AM956" i="33"/>
  <c r="AN956" i="33"/>
  <c r="AO956" i="33"/>
  <c r="AP956" i="33"/>
  <c r="AQ956" i="33"/>
  <c r="AR956" i="33"/>
  <c r="AS956" i="33"/>
  <c r="AT956" i="33"/>
  <c r="AU956" i="33"/>
  <c r="AV956" i="33"/>
  <c r="AW956" i="33"/>
  <c r="AX956" i="33"/>
  <c r="AY956" i="33"/>
  <c r="AZ956" i="33"/>
  <c r="BA956" i="33"/>
  <c r="BB956" i="33"/>
  <c r="BC956" i="33"/>
  <c r="BD956" i="33"/>
  <c r="BE956" i="33"/>
  <c r="BF956" i="33"/>
  <c r="BG956" i="33"/>
  <c r="BH956" i="33"/>
  <c r="BI956" i="33"/>
  <c r="BJ956" i="33"/>
  <c r="BK956" i="33"/>
  <c r="BL956" i="33"/>
  <c r="BM956" i="33"/>
  <c r="BN956" i="33"/>
  <c r="BO956" i="33"/>
  <c r="BP956" i="33"/>
  <c r="BQ956" i="33"/>
  <c r="BR956" i="33"/>
  <c r="BS956" i="33"/>
  <c r="BT956" i="33"/>
  <c r="BU956" i="33"/>
  <c r="BV956" i="33"/>
  <c r="BW956" i="33"/>
  <c r="BX956" i="33"/>
  <c r="BY956" i="33"/>
  <c r="BZ956" i="33"/>
  <c r="CA956" i="33"/>
  <c r="CB956" i="33"/>
  <c r="CC956" i="33"/>
  <c r="CD956" i="33"/>
  <c r="CE956" i="33"/>
  <c r="CF956" i="33"/>
  <c r="CG956" i="33"/>
  <c r="CH956" i="33"/>
  <c r="CI956" i="33"/>
  <c r="A957" i="33"/>
  <c r="B957" i="33"/>
  <c r="C957" i="33"/>
  <c r="D957" i="33"/>
  <c r="E957" i="33"/>
  <c r="F957" i="33"/>
  <c r="G957" i="33"/>
  <c r="H957" i="33"/>
  <c r="I957" i="33"/>
  <c r="J957" i="33"/>
  <c r="K957" i="33"/>
  <c r="L957" i="33"/>
  <c r="M957" i="33"/>
  <c r="N957" i="33"/>
  <c r="O957" i="33"/>
  <c r="P957" i="33"/>
  <c r="Q957" i="33"/>
  <c r="R957" i="33"/>
  <c r="S957" i="33"/>
  <c r="T957" i="33"/>
  <c r="U957" i="33"/>
  <c r="V957" i="33"/>
  <c r="W957" i="33"/>
  <c r="X957" i="33"/>
  <c r="Y957" i="33"/>
  <c r="Z957" i="33"/>
  <c r="AA957" i="33"/>
  <c r="AB957" i="33"/>
  <c r="AC957" i="33"/>
  <c r="AD957" i="33"/>
  <c r="AE957" i="33"/>
  <c r="AF957" i="33"/>
  <c r="AG957" i="33"/>
  <c r="AH957" i="33"/>
  <c r="AI957" i="33"/>
  <c r="AJ957" i="33"/>
  <c r="AK957" i="33"/>
  <c r="AL957" i="33"/>
  <c r="AM957" i="33"/>
  <c r="AN957" i="33"/>
  <c r="AO957" i="33"/>
  <c r="AP957" i="33"/>
  <c r="AQ957" i="33"/>
  <c r="AR957" i="33"/>
  <c r="AS957" i="33"/>
  <c r="AT957" i="33"/>
  <c r="AU957" i="33"/>
  <c r="AV957" i="33"/>
  <c r="AW957" i="33"/>
  <c r="AX957" i="33"/>
  <c r="AY957" i="33"/>
  <c r="AZ957" i="33"/>
  <c r="BA957" i="33"/>
  <c r="BB957" i="33"/>
  <c r="BC957" i="33"/>
  <c r="BD957" i="33"/>
  <c r="BE957" i="33"/>
  <c r="BF957" i="33"/>
  <c r="BG957" i="33"/>
  <c r="BH957" i="33"/>
  <c r="BI957" i="33"/>
  <c r="BJ957" i="33"/>
  <c r="BK957" i="33"/>
  <c r="BL957" i="33"/>
  <c r="BM957" i="33"/>
  <c r="BN957" i="33"/>
  <c r="BO957" i="33"/>
  <c r="BP957" i="33"/>
  <c r="BQ957" i="33"/>
  <c r="BR957" i="33"/>
  <c r="BS957" i="33"/>
  <c r="BT957" i="33"/>
  <c r="BU957" i="33"/>
  <c r="BV957" i="33"/>
  <c r="BW957" i="33"/>
  <c r="BX957" i="33"/>
  <c r="BY957" i="33"/>
  <c r="BZ957" i="33"/>
  <c r="CA957" i="33"/>
  <c r="CB957" i="33"/>
  <c r="CC957" i="33"/>
  <c r="CD957" i="33"/>
  <c r="CE957" i="33"/>
  <c r="CF957" i="33"/>
  <c r="CG957" i="33"/>
  <c r="CH957" i="33"/>
  <c r="CI957" i="33"/>
  <c r="A958" i="33"/>
  <c r="B958" i="33"/>
  <c r="C958" i="33"/>
  <c r="D958" i="33"/>
  <c r="E958" i="33"/>
  <c r="F958" i="33"/>
  <c r="G958" i="33"/>
  <c r="H958" i="33"/>
  <c r="I958" i="33"/>
  <c r="J958" i="33"/>
  <c r="K958" i="33"/>
  <c r="L958" i="33"/>
  <c r="M958" i="33"/>
  <c r="N958" i="33"/>
  <c r="O958" i="33"/>
  <c r="P958" i="33"/>
  <c r="Q958" i="33"/>
  <c r="R958" i="33"/>
  <c r="S958" i="33"/>
  <c r="T958" i="33"/>
  <c r="U958" i="33"/>
  <c r="V958" i="33"/>
  <c r="W958" i="33"/>
  <c r="X958" i="33"/>
  <c r="Y958" i="33"/>
  <c r="Z958" i="33"/>
  <c r="AA958" i="33"/>
  <c r="AB958" i="33"/>
  <c r="AC958" i="33"/>
  <c r="AD958" i="33"/>
  <c r="AE958" i="33"/>
  <c r="AF958" i="33"/>
  <c r="AG958" i="33"/>
  <c r="AH958" i="33"/>
  <c r="AI958" i="33"/>
  <c r="AJ958" i="33"/>
  <c r="AK958" i="33"/>
  <c r="AL958" i="33"/>
  <c r="AM958" i="33"/>
  <c r="AN958" i="33"/>
  <c r="AO958" i="33"/>
  <c r="AP958" i="33"/>
  <c r="AQ958" i="33"/>
  <c r="AR958" i="33"/>
  <c r="AS958" i="33"/>
  <c r="AT958" i="33"/>
  <c r="AU958" i="33"/>
  <c r="AV958" i="33"/>
  <c r="AW958" i="33"/>
  <c r="AX958" i="33"/>
  <c r="AY958" i="33"/>
  <c r="AZ958" i="33"/>
  <c r="BA958" i="33"/>
  <c r="BB958" i="33"/>
  <c r="BC958" i="33"/>
  <c r="BD958" i="33"/>
  <c r="BE958" i="33"/>
  <c r="BF958" i="33"/>
  <c r="BG958" i="33"/>
  <c r="BH958" i="33"/>
  <c r="BI958" i="33"/>
  <c r="BJ958" i="33"/>
  <c r="BK958" i="33"/>
  <c r="BL958" i="33"/>
  <c r="BM958" i="33"/>
  <c r="BN958" i="33"/>
  <c r="BO958" i="33"/>
  <c r="BP958" i="33"/>
  <c r="BQ958" i="33"/>
  <c r="BR958" i="33"/>
  <c r="BS958" i="33"/>
  <c r="BT958" i="33"/>
  <c r="BU958" i="33"/>
  <c r="BV958" i="33"/>
  <c r="BW958" i="33"/>
  <c r="BX958" i="33"/>
  <c r="BY958" i="33"/>
  <c r="BZ958" i="33"/>
  <c r="CA958" i="33"/>
  <c r="CB958" i="33"/>
  <c r="CC958" i="33"/>
  <c r="CD958" i="33"/>
  <c r="CE958" i="33"/>
  <c r="CF958" i="33"/>
  <c r="CG958" i="33"/>
  <c r="CH958" i="33"/>
  <c r="CI958" i="33"/>
  <c r="A959" i="33"/>
  <c r="B959" i="33"/>
  <c r="C959" i="33"/>
  <c r="D959" i="33"/>
  <c r="E959" i="33"/>
  <c r="F959" i="33"/>
  <c r="G959" i="33"/>
  <c r="H959" i="33"/>
  <c r="I959" i="33"/>
  <c r="J959" i="33"/>
  <c r="K959" i="33"/>
  <c r="L959" i="33"/>
  <c r="M959" i="33"/>
  <c r="N959" i="33"/>
  <c r="O959" i="33"/>
  <c r="P959" i="33"/>
  <c r="Q959" i="33"/>
  <c r="R959" i="33"/>
  <c r="S959" i="33"/>
  <c r="T959" i="33"/>
  <c r="U959" i="33"/>
  <c r="V959" i="33"/>
  <c r="W959" i="33"/>
  <c r="X959" i="33"/>
  <c r="Y959" i="33"/>
  <c r="Z959" i="33"/>
  <c r="AA959" i="33"/>
  <c r="AB959" i="33"/>
  <c r="AC959" i="33"/>
  <c r="AD959" i="33"/>
  <c r="AE959" i="33"/>
  <c r="AF959" i="33"/>
  <c r="AG959" i="33"/>
  <c r="AH959" i="33"/>
  <c r="AI959" i="33"/>
  <c r="AJ959" i="33"/>
  <c r="AK959" i="33"/>
  <c r="AL959" i="33"/>
  <c r="AM959" i="33"/>
  <c r="AN959" i="33"/>
  <c r="AO959" i="33"/>
  <c r="AP959" i="33"/>
  <c r="AQ959" i="33"/>
  <c r="AR959" i="33"/>
  <c r="AS959" i="33"/>
  <c r="AT959" i="33"/>
  <c r="AU959" i="33"/>
  <c r="AV959" i="33"/>
  <c r="AW959" i="33"/>
  <c r="AX959" i="33"/>
  <c r="AY959" i="33"/>
  <c r="AZ959" i="33"/>
  <c r="BA959" i="33"/>
  <c r="BB959" i="33"/>
  <c r="BC959" i="33"/>
  <c r="BD959" i="33"/>
  <c r="BE959" i="33"/>
  <c r="BF959" i="33"/>
  <c r="BG959" i="33"/>
  <c r="BH959" i="33"/>
  <c r="BI959" i="33"/>
  <c r="BJ959" i="33"/>
  <c r="BK959" i="33"/>
  <c r="BL959" i="33"/>
  <c r="BM959" i="33"/>
  <c r="BN959" i="33"/>
  <c r="BO959" i="33"/>
  <c r="BP959" i="33"/>
  <c r="BQ959" i="33"/>
  <c r="BR959" i="33"/>
  <c r="BS959" i="33"/>
  <c r="BT959" i="33"/>
  <c r="BU959" i="33"/>
  <c r="BV959" i="33"/>
  <c r="BW959" i="33"/>
  <c r="BX959" i="33"/>
  <c r="BY959" i="33"/>
  <c r="BZ959" i="33"/>
  <c r="CA959" i="33"/>
  <c r="CB959" i="33"/>
  <c r="CC959" i="33"/>
  <c r="CD959" i="33"/>
  <c r="CE959" i="33"/>
  <c r="CF959" i="33"/>
  <c r="CG959" i="33"/>
  <c r="CH959" i="33"/>
  <c r="CI959" i="33"/>
  <c r="A960" i="33"/>
  <c r="B960" i="33"/>
  <c r="C960" i="33"/>
  <c r="D960" i="33"/>
  <c r="E960" i="33"/>
  <c r="F960" i="33"/>
  <c r="G960" i="33"/>
  <c r="H960" i="33"/>
  <c r="I960" i="33"/>
  <c r="J960" i="33"/>
  <c r="K960" i="33"/>
  <c r="L960" i="33"/>
  <c r="M960" i="33"/>
  <c r="N960" i="33"/>
  <c r="O960" i="33"/>
  <c r="P960" i="33"/>
  <c r="Q960" i="33"/>
  <c r="R960" i="33"/>
  <c r="S960" i="33"/>
  <c r="T960" i="33"/>
  <c r="U960" i="33"/>
  <c r="V960" i="33"/>
  <c r="W960" i="33"/>
  <c r="X960" i="33"/>
  <c r="Y960" i="33"/>
  <c r="Z960" i="33"/>
  <c r="AA960" i="33"/>
  <c r="AB960" i="33"/>
  <c r="AC960" i="33"/>
  <c r="AD960" i="33"/>
  <c r="AE960" i="33"/>
  <c r="AF960" i="33"/>
  <c r="AG960" i="33"/>
  <c r="AH960" i="33"/>
  <c r="AI960" i="33"/>
  <c r="AJ960" i="33"/>
  <c r="AK960" i="33"/>
  <c r="AL960" i="33"/>
  <c r="AM960" i="33"/>
  <c r="AN960" i="33"/>
  <c r="AO960" i="33"/>
  <c r="AP960" i="33"/>
  <c r="AQ960" i="33"/>
  <c r="AR960" i="33"/>
  <c r="AS960" i="33"/>
  <c r="AT960" i="33"/>
  <c r="AU960" i="33"/>
  <c r="AV960" i="33"/>
  <c r="AW960" i="33"/>
  <c r="AX960" i="33"/>
  <c r="AY960" i="33"/>
  <c r="AZ960" i="33"/>
  <c r="BA960" i="33"/>
  <c r="BB960" i="33"/>
  <c r="BC960" i="33"/>
  <c r="BD960" i="33"/>
  <c r="BE960" i="33"/>
  <c r="BF960" i="33"/>
  <c r="BG960" i="33"/>
  <c r="BH960" i="33"/>
  <c r="BI960" i="33"/>
  <c r="BJ960" i="33"/>
  <c r="BK960" i="33"/>
  <c r="BL960" i="33"/>
  <c r="BM960" i="33"/>
  <c r="BN960" i="33"/>
  <c r="BO960" i="33"/>
  <c r="BP960" i="33"/>
  <c r="BQ960" i="33"/>
  <c r="BR960" i="33"/>
  <c r="BS960" i="33"/>
  <c r="BT960" i="33"/>
  <c r="BU960" i="33"/>
  <c r="BV960" i="33"/>
  <c r="BW960" i="33"/>
  <c r="BX960" i="33"/>
  <c r="BY960" i="33"/>
  <c r="BZ960" i="33"/>
  <c r="CA960" i="33"/>
  <c r="CB960" i="33"/>
  <c r="CC960" i="33"/>
  <c r="CD960" i="33"/>
  <c r="CE960" i="33"/>
  <c r="CF960" i="33"/>
  <c r="CG960" i="33"/>
  <c r="CH960" i="33"/>
  <c r="CI960" i="33"/>
  <c r="A961" i="33"/>
  <c r="B961" i="33"/>
  <c r="C961" i="33"/>
  <c r="D961" i="33"/>
  <c r="E961" i="33"/>
  <c r="F961" i="33"/>
  <c r="G961" i="33"/>
  <c r="H961" i="33"/>
  <c r="I961" i="33"/>
  <c r="J961" i="33"/>
  <c r="K961" i="33"/>
  <c r="L961" i="33"/>
  <c r="M961" i="33"/>
  <c r="N961" i="33"/>
  <c r="O961" i="33"/>
  <c r="P961" i="33"/>
  <c r="Q961" i="33"/>
  <c r="R961" i="33"/>
  <c r="S961" i="33"/>
  <c r="T961" i="33"/>
  <c r="U961" i="33"/>
  <c r="V961" i="33"/>
  <c r="W961" i="33"/>
  <c r="X961" i="33"/>
  <c r="Y961" i="33"/>
  <c r="Z961" i="33"/>
  <c r="AA961" i="33"/>
  <c r="AB961" i="33"/>
  <c r="AC961" i="33"/>
  <c r="AD961" i="33"/>
  <c r="AE961" i="33"/>
  <c r="AF961" i="33"/>
  <c r="AG961" i="33"/>
  <c r="AH961" i="33"/>
  <c r="AI961" i="33"/>
  <c r="AJ961" i="33"/>
  <c r="AK961" i="33"/>
  <c r="AL961" i="33"/>
  <c r="AM961" i="33"/>
  <c r="AN961" i="33"/>
  <c r="AO961" i="33"/>
  <c r="AP961" i="33"/>
  <c r="AQ961" i="33"/>
  <c r="AR961" i="33"/>
  <c r="AS961" i="33"/>
  <c r="AT961" i="33"/>
  <c r="AU961" i="33"/>
  <c r="AV961" i="33"/>
  <c r="AW961" i="33"/>
  <c r="AX961" i="33"/>
  <c r="AY961" i="33"/>
  <c r="AZ961" i="33"/>
  <c r="BA961" i="33"/>
  <c r="BB961" i="33"/>
  <c r="BC961" i="33"/>
  <c r="BD961" i="33"/>
  <c r="BE961" i="33"/>
  <c r="BF961" i="33"/>
  <c r="BG961" i="33"/>
  <c r="BH961" i="33"/>
  <c r="BI961" i="33"/>
  <c r="BJ961" i="33"/>
  <c r="BK961" i="33"/>
  <c r="BL961" i="33"/>
  <c r="BM961" i="33"/>
  <c r="BN961" i="33"/>
  <c r="BO961" i="33"/>
  <c r="BP961" i="33"/>
  <c r="BQ961" i="33"/>
  <c r="BR961" i="33"/>
  <c r="BS961" i="33"/>
  <c r="BT961" i="33"/>
  <c r="BU961" i="33"/>
  <c r="BV961" i="33"/>
  <c r="BW961" i="33"/>
  <c r="BX961" i="33"/>
  <c r="BY961" i="33"/>
  <c r="BZ961" i="33"/>
  <c r="CA961" i="33"/>
  <c r="CB961" i="33"/>
  <c r="CC961" i="33"/>
  <c r="CD961" i="33"/>
  <c r="CE961" i="33"/>
  <c r="CF961" i="33"/>
  <c r="CG961" i="33"/>
  <c r="CH961" i="33"/>
  <c r="CI961" i="33"/>
  <c r="A962" i="33"/>
  <c r="B962" i="33"/>
  <c r="C962" i="33"/>
  <c r="D962" i="33"/>
  <c r="E962" i="33"/>
  <c r="F962" i="33"/>
  <c r="G962" i="33"/>
  <c r="H962" i="33"/>
  <c r="I962" i="33"/>
  <c r="J962" i="33"/>
  <c r="K962" i="33"/>
  <c r="L962" i="33"/>
  <c r="M962" i="33"/>
  <c r="N962" i="33"/>
  <c r="O962" i="33"/>
  <c r="P962" i="33"/>
  <c r="Q962" i="33"/>
  <c r="R962" i="33"/>
  <c r="S962" i="33"/>
  <c r="T962" i="33"/>
  <c r="U962" i="33"/>
  <c r="V962" i="33"/>
  <c r="W962" i="33"/>
  <c r="X962" i="33"/>
  <c r="Y962" i="33"/>
  <c r="Z962" i="33"/>
  <c r="AA962" i="33"/>
  <c r="AB962" i="33"/>
  <c r="AC962" i="33"/>
  <c r="AD962" i="33"/>
  <c r="AE962" i="33"/>
  <c r="AF962" i="33"/>
  <c r="AG962" i="33"/>
  <c r="AH962" i="33"/>
  <c r="AI962" i="33"/>
  <c r="AJ962" i="33"/>
  <c r="AK962" i="33"/>
  <c r="AL962" i="33"/>
  <c r="AM962" i="33"/>
  <c r="AN962" i="33"/>
  <c r="AO962" i="33"/>
  <c r="AP962" i="33"/>
  <c r="AQ962" i="33"/>
  <c r="AR962" i="33"/>
  <c r="AS962" i="33"/>
  <c r="AT962" i="33"/>
  <c r="AU962" i="33"/>
  <c r="AV962" i="33"/>
  <c r="AW962" i="33"/>
  <c r="AX962" i="33"/>
  <c r="AY962" i="33"/>
  <c r="AZ962" i="33"/>
  <c r="BA962" i="33"/>
  <c r="BB962" i="33"/>
  <c r="BC962" i="33"/>
  <c r="BD962" i="33"/>
  <c r="BE962" i="33"/>
  <c r="BF962" i="33"/>
  <c r="BG962" i="33"/>
  <c r="BH962" i="33"/>
  <c r="BI962" i="33"/>
  <c r="BJ962" i="33"/>
  <c r="BK962" i="33"/>
  <c r="BL962" i="33"/>
  <c r="BM962" i="33"/>
  <c r="BN962" i="33"/>
  <c r="BO962" i="33"/>
  <c r="BP962" i="33"/>
  <c r="BQ962" i="33"/>
  <c r="BR962" i="33"/>
  <c r="BS962" i="33"/>
  <c r="BT962" i="33"/>
  <c r="BU962" i="33"/>
  <c r="BV962" i="33"/>
  <c r="BW962" i="33"/>
  <c r="BX962" i="33"/>
  <c r="BY962" i="33"/>
  <c r="BZ962" i="33"/>
  <c r="CA962" i="33"/>
  <c r="CB962" i="33"/>
  <c r="CC962" i="33"/>
  <c r="CD962" i="33"/>
  <c r="CE962" i="33"/>
  <c r="CF962" i="33"/>
  <c r="CG962" i="33"/>
  <c r="CH962" i="33"/>
  <c r="CI962" i="33"/>
  <c r="A963" i="33"/>
  <c r="B963" i="33"/>
  <c r="C963" i="33"/>
  <c r="D963" i="33"/>
  <c r="E963" i="33"/>
  <c r="F963" i="33"/>
  <c r="G963" i="33"/>
  <c r="H963" i="33"/>
  <c r="I963" i="33"/>
  <c r="J963" i="33"/>
  <c r="K963" i="33"/>
  <c r="L963" i="33"/>
  <c r="M963" i="33"/>
  <c r="N963" i="33"/>
  <c r="O963" i="33"/>
  <c r="P963" i="33"/>
  <c r="Q963" i="33"/>
  <c r="R963" i="33"/>
  <c r="S963" i="33"/>
  <c r="T963" i="33"/>
  <c r="U963" i="33"/>
  <c r="V963" i="33"/>
  <c r="W963" i="33"/>
  <c r="X963" i="33"/>
  <c r="Y963" i="33"/>
  <c r="Z963" i="33"/>
  <c r="AA963" i="33"/>
  <c r="AB963" i="33"/>
  <c r="AC963" i="33"/>
  <c r="AD963" i="33"/>
  <c r="AE963" i="33"/>
  <c r="AF963" i="33"/>
  <c r="AG963" i="33"/>
  <c r="AH963" i="33"/>
  <c r="AI963" i="33"/>
  <c r="AJ963" i="33"/>
  <c r="AK963" i="33"/>
  <c r="AL963" i="33"/>
  <c r="AM963" i="33"/>
  <c r="AN963" i="33"/>
  <c r="AO963" i="33"/>
  <c r="AP963" i="33"/>
  <c r="AQ963" i="33"/>
  <c r="AR963" i="33"/>
  <c r="AS963" i="33"/>
  <c r="AT963" i="33"/>
  <c r="AU963" i="33"/>
  <c r="AV963" i="33"/>
  <c r="AW963" i="33"/>
  <c r="AX963" i="33"/>
  <c r="AY963" i="33"/>
  <c r="AZ963" i="33"/>
  <c r="BA963" i="33"/>
  <c r="BB963" i="33"/>
  <c r="BC963" i="33"/>
  <c r="BD963" i="33"/>
  <c r="BE963" i="33"/>
  <c r="BF963" i="33"/>
  <c r="BG963" i="33"/>
  <c r="BH963" i="33"/>
  <c r="BI963" i="33"/>
  <c r="BJ963" i="33"/>
  <c r="BK963" i="33"/>
  <c r="BL963" i="33"/>
  <c r="BM963" i="33"/>
  <c r="BN963" i="33"/>
  <c r="BO963" i="33"/>
  <c r="BP963" i="33"/>
  <c r="BQ963" i="33"/>
  <c r="BR963" i="33"/>
  <c r="BS963" i="33"/>
  <c r="BT963" i="33"/>
  <c r="BU963" i="33"/>
  <c r="BV963" i="33"/>
  <c r="BW963" i="33"/>
  <c r="BX963" i="33"/>
  <c r="BY963" i="33"/>
  <c r="BZ963" i="33"/>
  <c r="CA963" i="33"/>
  <c r="CB963" i="33"/>
  <c r="CC963" i="33"/>
  <c r="CD963" i="33"/>
  <c r="CE963" i="33"/>
  <c r="CF963" i="33"/>
  <c r="CG963" i="33"/>
  <c r="CH963" i="33"/>
  <c r="CI963" i="33"/>
  <c r="A964" i="33"/>
  <c r="B964" i="33"/>
  <c r="C964" i="33"/>
  <c r="D964" i="33"/>
  <c r="E964" i="33"/>
  <c r="F964" i="33"/>
  <c r="G964" i="33"/>
  <c r="H964" i="33"/>
  <c r="I964" i="33"/>
  <c r="J964" i="33"/>
  <c r="K964" i="33"/>
  <c r="L964" i="33"/>
  <c r="M964" i="33"/>
  <c r="N964" i="33"/>
  <c r="O964" i="33"/>
  <c r="P964" i="33"/>
  <c r="Q964" i="33"/>
  <c r="R964" i="33"/>
  <c r="S964" i="33"/>
  <c r="T964" i="33"/>
  <c r="U964" i="33"/>
  <c r="V964" i="33"/>
  <c r="W964" i="33"/>
  <c r="X964" i="33"/>
  <c r="Y964" i="33"/>
  <c r="Z964" i="33"/>
  <c r="AA964" i="33"/>
  <c r="AB964" i="33"/>
  <c r="AC964" i="33"/>
  <c r="AD964" i="33"/>
  <c r="AE964" i="33"/>
  <c r="AF964" i="33"/>
  <c r="AG964" i="33"/>
  <c r="AH964" i="33"/>
  <c r="AI964" i="33"/>
  <c r="AJ964" i="33"/>
  <c r="AK964" i="33"/>
  <c r="AL964" i="33"/>
  <c r="AM964" i="33"/>
  <c r="AN964" i="33"/>
  <c r="AO964" i="33"/>
  <c r="AP964" i="33"/>
  <c r="AQ964" i="33"/>
  <c r="AR964" i="33"/>
  <c r="AS964" i="33"/>
  <c r="AT964" i="33"/>
  <c r="AU964" i="33"/>
  <c r="AV964" i="33"/>
  <c r="AW964" i="33"/>
  <c r="AX964" i="33"/>
  <c r="AY964" i="33"/>
  <c r="AZ964" i="33"/>
  <c r="BA964" i="33"/>
  <c r="BB964" i="33"/>
  <c r="BC964" i="33"/>
  <c r="BD964" i="33"/>
  <c r="BE964" i="33"/>
  <c r="BF964" i="33"/>
  <c r="BG964" i="33"/>
  <c r="BH964" i="33"/>
  <c r="BI964" i="33"/>
  <c r="BJ964" i="33"/>
  <c r="BK964" i="33"/>
  <c r="BL964" i="33"/>
  <c r="BM964" i="33"/>
  <c r="BN964" i="33"/>
  <c r="BO964" i="33"/>
  <c r="BP964" i="33"/>
  <c r="BQ964" i="33"/>
  <c r="BR964" i="33"/>
  <c r="BS964" i="33"/>
  <c r="BT964" i="33"/>
  <c r="BU964" i="33"/>
  <c r="BV964" i="33"/>
  <c r="BW964" i="33"/>
  <c r="BX964" i="33"/>
  <c r="BY964" i="33"/>
  <c r="BZ964" i="33"/>
  <c r="CA964" i="33"/>
  <c r="CB964" i="33"/>
  <c r="CC964" i="33"/>
  <c r="CD964" i="33"/>
  <c r="CE964" i="33"/>
  <c r="CF964" i="33"/>
  <c r="CG964" i="33"/>
  <c r="CH964" i="33"/>
  <c r="CI964" i="33"/>
  <c r="A965" i="33"/>
  <c r="B965" i="33"/>
  <c r="C965" i="33"/>
  <c r="D965" i="33"/>
  <c r="E965" i="33"/>
  <c r="F965" i="33"/>
  <c r="G965" i="33"/>
  <c r="H965" i="33"/>
  <c r="I965" i="33"/>
  <c r="J965" i="33"/>
  <c r="K965" i="33"/>
  <c r="L965" i="33"/>
  <c r="M965" i="33"/>
  <c r="N965" i="33"/>
  <c r="O965" i="33"/>
  <c r="P965" i="33"/>
  <c r="Q965" i="33"/>
  <c r="R965" i="33"/>
  <c r="S965" i="33"/>
  <c r="T965" i="33"/>
  <c r="U965" i="33"/>
  <c r="V965" i="33"/>
  <c r="W965" i="33"/>
  <c r="X965" i="33"/>
  <c r="Y965" i="33"/>
  <c r="Z965" i="33"/>
  <c r="AA965" i="33"/>
  <c r="AB965" i="33"/>
  <c r="AC965" i="33"/>
  <c r="AD965" i="33"/>
  <c r="AE965" i="33"/>
  <c r="AF965" i="33"/>
  <c r="AG965" i="33"/>
  <c r="AH965" i="33"/>
  <c r="AI965" i="33"/>
  <c r="AJ965" i="33"/>
  <c r="AK965" i="33"/>
  <c r="AL965" i="33"/>
  <c r="AM965" i="33"/>
  <c r="AN965" i="33"/>
  <c r="AO965" i="33"/>
  <c r="AP965" i="33"/>
  <c r="AQ965" i="33"/>
  <c r="AR965" i="33"/>
  <c r="AS965" i="33"/>
  <c r="AT965" i="33"/>
  <c r="AU965" i="33"/>
  <c r="AV965" i="33"/>
  <c r="AW965" i="33"/>
  <c r="AX965" i="33"/>
  <c r="AY965" i="33"/>
  <c r="AZ965" i="33"/>
  <c r="BA965" i="33"/>
  <c r="BB965" i="33"/>
  <c r="BC965" i="33"/>
  <c r="BD965" i="33"/>
  <c r="BE965" i="33"/>
  <c r="BF965" i="33"/>
  <c r="BG965" i="33"/>
  <c r="BH965" i="33"/>
  <c r="BI965" i="33"/>
  <c r="BJ965" i="33"/>
  <c r="BK965" i="33"/>
  <c r="BL965" i="33"/>
  <c r="BM965" i="33"/>
  <c r="BN965" i="33"/>
  <c r="BO965" i="33"/>
  <c r="BP965" i="33"/>
  <c r="BQ965" i="33"/>
  <c r="BR965" i="33"/>
  <c r="BS965" i="33"/>
  <c r="BT965" i="33"/>
  <c r="BU965" i="33"/>
  <c r="BV965" i="33"/>
  <c r="BW965" i="33"/>
  <c r="BX965" i="33"/>
  <c r="BY965" i="33"/>
  <c r="BZ965" i="33"/>
  <c r="CA965" i="33"/>
  <c r="CB965" i="33"/>
  <c r="CC965" i="33"/>
  <c r="CD965" i="33"/>
  <c r="CE965" i="33"/>
  <c r="CF965" i="33"/>
  <c r="CG965" i="33"/>
  <c r="CH965" i="33"/>
  <c r="CI965" i="33"/>
  <c r="A966" i="33"/>
  <c r="B966" i="33"/>
  <c r="C966" i="33"/>
  <c r="D966" i="33"/>
  <c r="E966" i="33"/>
  <c r="F966" i="33"/>
  <c r="G966" i="33"/>
  <c r="H966" i="33"/>
  <c r="I966" i="33"/>
  <c r="J966" i="33"/>
  <c r="K966" i="33"/>
  <c r="L966" i="33"/>
  <c r="M966" i="33"/>
  <c r="N966" i="33"/>
  <c r="O966" i="33"/>
  <c r="P966" i="33"/>
  <c r="Q966" i="33"/>
  <c r="R966" i="33"/>
  <c r="S966" i="33"/>
  <c r="T966" i="33"/>
  <c r="U966" i="33"/>
  <c r="V966" i="33"/>
  <c r="W966" i="33"/>
  <c r="X966" i="33"/>
  <c r="Y966" i="33"/>
  <c r="Z966" i="33"/>
  <c r="AA966" i="33"/>
  <c r="AB966" i="33"/>
  <c r="AC966" i="33"/>
  <c r="AD966" i="33"/>
  <c r="AE966" i="33"/>
  <c r="AF966" i="33"/>
  <c r="AG966" i="33"/>
  <c r="AH966" i="33"/>
  <c r="AI966" i="33"/>
  <c r="AJ966" i="33"/>
  <c r="AK966" i="33"/>
  <c r="AL966" i="33"/>
  <c r="AM966" i="33"/>
  <c r="AN966" i="33"/>
  <c r="AO966" i="33"/>
  <c r="AP966" i="33"/>
  <c r="AQ966" i="33"/>
  <c r="AR966" i="33"/>
  <c r="AS966" i="33"/>
  <c r="AT966" i="33"/>
  <c r="AU966" i="33"/>
  <c r="AV966" i="33"/>
  <c r="AW966" i="33"/>
  <c r="AX966" i="33"/>
  <c r="AY966" i="33"/>
  <c r="AZ966" i="33"/>
  <c r="BA966" i="33"/>
  <c r="BB966" i="33"/>
  <c r="BC966" i="33"/>
  <c r="BD966" i="33"/>
  <c r="BE966" i="33"/>
  <c r="BF966" i="33"/>
  <c r="BG966" i="33"/>
  <c r="BH966" i="33"/>
  <c r="BI966" i="33"/>
  <c r="BJ966" i="33"/>
  <c r="BK966" i="33"/>
  <c r="BL966" i="33"/>
  <c r="BM966" i="33"/>
  <c r="BN966" i="33"/>
  <c r="BO966" i="33"/>
  <c r="BP966" i="33"/>
  <c r="BQ966" i="33"/>
  <c r="BR966" i="33"/>
  <c r="BS966" i="33"/>
  <c r="BT966" i="33"/>
  <c r="BU966" i="33"/>
  <c r="BV966" i="33"/>
  <c r="BW966" i="33"/>
  <c r="BX966" i="33"/>
  <c r="BY966" i="33"/>
  <c r="BZ966" i="33"/>
  <c r="CA966" i="33"/>
  <c r="CB966" i="33"/>
  <c r="CC966" i="33"/>
  <c r="CD966" i="33"/>
  <c r="CE966" i="33"/>
  <c r="CF966" i="33"/>
  <c r="CG966" i="33"/>
  <c r="CH966" i="33"/>
  <c r="CI966" i="33"/>
  <c r="A967" i="33"/>
  <c r="B967" i="33"/>
  <c r="C967" i="33"/>
  <c r="D967" i="33"/>
  <c r="E967" i="33"/>
  <c r="F967" i="33"/>
  <c r="G967" i="33"/>
  <c r="H967" i="33"/>
  <c r="I967" i="33"/>
  <c r="J967" i="33"/>
  <c r="K967" i="33"/>
  <c r="L967" i="33"/>
  <c r="M967" i="33"/>
  <c r="N967" i="33"/>
  <c r="O967" i="33"/>
  <c r="P967" i="33"/>
  <c r="Q967" i="33"/>
  <c r="R967" i="33"/>
  <c r="S967" i="33"/>
  <c r="T967" i="33"/>
  <c r="U967" i="33"/>
  <c r="V967" i="33"/>
  <c r="W967" i="33"/>
  <c r="X967" i="33"/>
  <c r="Y967" i="33"/>
  <c r="Z967" i="33"/>
  <c r="AA967" i="33"/>
  <c r="AB967" i="33"/>
  <c r="AC967" i="33"/>
  <c r="AD967" i="33"/>
  <c r="AE967" i="33"/>
  <c r="AF967" i="33"/>
  <c r="AG967" i="33"/>
  <c r="AH967" i="33"/>
  <c r="AI967" i="33"/>
  <c r="AJ967" i="33"/>
  <c r="AK967" i="33"/>
  <c r="AL967" i="33"/>
  <c r="AM967" i="33"/>
  <c r="AN967" i="33"/>
  <c r="AO967" i="33"/>
  <c r="AP967" i="33"/>
  <c r="AQ967" i="33"/>
  <c r="AR967" i="33"/>
  <c r="AS967" i="33"/>
  <c r="AT967" i="33"/>
  <c r="AU967" i="33"/>
  <c r="AV967" i="33"/>
  <c r="AW967" i="33"/>
  <c r="AX967" i="33"/>
  <c r="AY967" i="33"/>
  <c r="AZ967" i="33"/>
  <c r="BA967" i="33"/>
  <c r="BB967" i="33"/>
  <c r="BC967" i="33"/>
  <c r="BD967" i="33"/>
  <c r="BE967" i="33"/>
  <c r="BF967" i="33"/>
  <c r="BG967" i="33"/>
  <c r="BH967" i="33"/>
  <c r="BI967" i="33"/>
  <c r="BJ967" i="33"/>
  <c r="BK967" i="33"/>
  <c r="BL967" i="33"/>
  <c r="BM967" i="33"/>
  <c r="BN967" i="33"/>
  <c r="BO967" i="33"/>
  <c r="BP967" i="33"/>
  <c r="BQ967" i="33"/>
  <c r="BR967" i="33"/>
  <c r="BS967" i="33"/>
  <c r="BT967" i="33"/>
  <c r="BU967" i="33"/>
  <c r="BV967" i="33"/>
  <c r="BW967" i="33"/>
  <c r="BX967" i="33"/>
  <c r="BY967" i="33"/>
  <c r="BZ967" i="33"/>
  <c r="CA967" i="33"/>
  <c r="CB967" i="33"/>
  <c r="CC967" i="33"/>
  <c r="CD967" i="33"/>
  <c r="CE967" i="33"/>
  <c r="CF967" i="33"/>
  <c r="CG967" i="33"/>
  <c r="CH967" i="33"/>
  <c r="CI967" i="33"/>
  <c r="A968" i="33"/>
  <c r="B968" i="33"/>
  <c r="C968" i="33"/>
  <c r="D968" i="33"/>
  <c r="E968" i="33"/>
  <c r="F968" i="33"/>
  <c r="G968" i="33"/>
  <c r="H968" i="33"/>
  <c r="I968" i="33"/>
  <c r="J968" i="33"/>
  <c r="K968" i="33"/>
  <c r="L968" i="33"/>
  <c r="M968" i="33"/>
  <c r="N968" i="33"/>
  <c r="O968" i="33"/>
  <c r="P968" i="33"/>
  <c r="Q968" i="33"/>
  <c r="R968" i="33"/>
  <c r="S968" i="33"/>
  <c r="T968" i="33"/>
  <c r="U968" i="33"/>
  <c r="V968" i="33"/>
  <c r="W968" i="33"/>
  <c r="X968" i="33"/>
  <c r="Y968" i="33"/>
  <c r="Z968" i="33"/>
  <c r="AA968" i="33"/>
  <c r="AB968" i="33"/>
  <c r="AC968" i="33"/>
  <c r="AD968" i="33"/>
  <c r="AE968" i="33"/>
  <c r="AF968" i="33"/>
  <c r="AG968" i="33"/>
  <c r="AH968" i="33"/>
  <c r="AI968" i="33"/>
  <c r="AJ968" i="33"/>
  <c r="AK968" i="33"/>
  <c r="AL968" i="33"/>
  <c r="AM968" i="33"/>
  <c r="AN968" i="33"/>
  <c r="AO968" i="33"/>
  <c r="AP968" i="33"/>
  <c r="AQ968" i="33"/>
  <c r="AR968" i="33"/>
  <c r="AS968" i="33"/>
  <c r="AT968" i="33"/>
  <c r="AU968" i="33"/>
  <c r="AV968" i="33"/>
  <c r="AW968" i="33"/>
  <c r="AX968" i="33"/>
  <c r="AY968" i="33"/>
  <c r="AZ968" i="33"/>
  <c r="BA968" i="33"/>
  <c r="BB968" i="33"/>
  <c r="BC968" i="33"/>
  <c r="BD968" i="33"/>
  <c r="BE968" i="33"/>
  <c r="BF968" i="33"/>
  <c r="BG968" i="33"/>
  <c r="BH968" i="33"/>
  <c r="BI968" i="33"/>
  <c r="BJ968" i="33"/>
  <c r="BK968" i="33"/>
  <c r="BL968" i="33"/>
  <c r="BM968" i="33"/>
  <c r="BN968" i="33"/>
  <c r="BO968" i="33"/>
  <c r="BP968" i="33"/>
  <c r="BQ968" i="33"/>
  <c r="BR968" i="33"/>
  <c r="BS968" i="33"/>
  <c r="BT968" i="33"/>
  <c r="BU968" i="33"/>
  <c r="BV968" i="33"/>
  <c r="BW968" i="33"/>
  <c r="BX968" i="33"/>
  <c r="BY968" i="33"/>
  <c r="BZ968" i="33"/>
  <c r="CA968" i="33"/>
  <c r="CB968" i="33"/>
  <c r="CC968" i="33"/>
  <c r="CD968" i="33"/>
  <c r="CE968" i="33"/>
  <c r="CF968" i="33"/>
  <c r="CG968" i="33"/>
  <c r="CH968" i="33"/>
  <c r="CI968" i="33"/>
  <c r="A969" i="33"/>
  <c r="B969" i="33"/>
  <c r="C969" i="33"/>
  <c r="D969" i="33"/>
  <c r="E969" i="33"/>
  <c r="F969" i="33"/>
  <c r="G969" i="33"/>
  <c r="H969" i="33"/>
  <c r="I969" i="33"/>
  <c r="J969" i="33"/>
  <c r="K969" i="33"/>
  <c r="L969" i="33"/>
  <c r="M969" i="33"/>
  <c r="N969" i="33"/>
  <c r="O969" i="33"/>
  <c r="P969" i="33"/>
  <c r="Q969" i="33"/>
  <c r="R969" i="33"/>
  <c r="S969" i="33"/>
  <c r="T969" i="33"/>
  <c r="U969" i="33"/>
  <c r="V969" i="33"/>
  <c r="W969" i="33"/>
  <c r="X969" i="33"/>
  <c r="Y969" i="33"/>
  <c r="Z969" i="33"/>
  <c r="AA969" i="33"/>
  <c r="AB969" i="33"/>
  <c r="AC969" i="33"/>
  <c r="AD969" i="33"/>
  <c r="AE969" i="33"/>
  <c r="AF969" i="33"/>
  <c r="AG969" i="33"/>
  <c r="AH969" i="33"/>
  <c r="AI969" i="33"/>
  <c r="AJ969" i="33"/>
  <c r="AK969" i="33"/>
  <c r="AL969" i="33"/>
  <c r="AM969" i="33"/>
  <c r="AN969" i="33"/>
  <c r="AO969" i="33"/>
  <c r="AP969" i="33"/>
  <c r="AQ969" i="33"/>
  <c r="AR969" i="33"/>
  <c r="AS969" i="33"/>
  <c r="AT969" i="33"/>
  <c r="AU969" i="33"/>
  <c r="AV969" i="33"/>
  <c r="AW969" i="33"/>
  <c r="AX969" i="33"/>
  <c r="AY969" i="33"/>
  <c r="AZ969" i="33"/>
  <c r="BA969" i="33"/>
  <c r="BB969" i="33"/>
  <c r="BC969" i="33"/>
  <c r="BD969" i="33"/>
  <c r="BE969" i="33"/>
  <c r="BF969" i="33"/>
  <c r="BG969" i="33"/>
  <c r="BH969" i="33"/>
  <c r="BI969" i="33"/>
  <c r="BJ969" i="33"/>
  <c r="BK969" i="33"/>
  <c r="BL969" i="33"/>
  <c r="BM969" i="33"/>
  <c r="BN969" i="33"/>
  <c r="BO969" i="33"/>
  <c r="BP969" i="33"/>
  <c r="BQ969" i="33"/>
  <c r="BR969" i="33"/>
  <c r="BS969" i="33"/>
  <c r="BT969" i="33"/>
  <c r="BU969" i="33"/>
  <c r="BV969" i="33"/>
  <c r="BW969" i="33"/>
  <c r="BX969" i="33"/>
  <c r="BY969" i="33"/>
  <c r="BZ969" i="33"/>
  <c r="CA969" i="33"/>
  <c r="CB969" i="33"/>
  <c r="CC969" i="33"/>
  <c r="CD969" i="33"/>
  <c r="CE969" i="33"/>
  <c r="CF969" i="33"/>
  <c r="CG969" i="33"/>
  <c r="CH969" i="33"/>
  <c r="CI969" i="33"/>
  <c r="A970" i="33"/>
  <c r="B970" i="33"/>
  <c r="C970" i="33"/>
  <c r="D970" i="33"/>
  <c r="E970" i="33"/>
  <c r="F970" i="33"/>
  <c r="G970" i="33"/>
  <c r="H970" i="33"/>
  <c r="I970" i="33"/>
  <c r="J970" i="33"/>
  <c r="K970" i="33"/>
  <c r="L970" i="33"/>
  <c r="M970" i="33"/>
  <c r="N970" i="33"/>
  <c r="O970" i="33"/>
  <c r="P970" i="33"/>
  <c r="Q970" i="33"/>
  <c r="R970" i="33"/>
  <c r="S970" i="33"/>
  <c r="T970" i="33"/>
  <c r="U970" i="33"/>
  <c r="V970" i="33"/>
  <c r="W970" i="33"/>
  <c r="X970" i="33"/>
  <c r="Y970" i="33"/>
  <c r="Z970" i="33"/>
  <c r="AA970" i="33"/>
  <c r="AB970" i="33"/>
  <c r="AC970" i="33"/>
  <c r="AD970" i="33"/>
  <c r="AE970" i="33"/>
  <c r="AF970" i="33"/>
  <c r="AG970" i="33"/>
  <c r="AH970" i="33"/>
  <c r="AI970" i="33"/>
  <c r="AJ970" i="33"/>
  <c r="AK970" i="33"/>
  <c r="AL970" i="33"/>
  <c r="AM970" i="33"/>
  <c r="AN970" i="33"/>
  <c r="AO970" i="33"/>
  <c r="AP970" i="33"/>
  <c r="AQ970" i="33"/>
  <c r="AR970" i="33"/>
  <c r="AS970" i="33"/>
  <c r="AT970" i="33"/>
  <c r="AU970" i="33"/>
  <c r="AV970" i="33"/>
  <c r="AW970" i="33"/>
  <c r="AX970" i="33"/>
  <c r="AY970" i="33"/>
  <c r="AZ970" i="33"/>
  <c r="BA970" i="33"/>
  <c r="BB970" i="33"/>
  <c r="BC970" i="33"/>
  <c r="BD970" i="33"/>
  <c r="BE970" i="33"/>
  <c r="BF970" i="33"/>
  <c r="BG970" i="33"/>
  <c r="BH970" i="33"/>
  <c r="BI970" i="33"/>
  <c r="BJ970" i="33"/>
  <c r="BK970" i="33"/>
  <c r="BL970" i="33"/>
  <c r="BM970" i="33"/>
  <c r="BN970" i="33"/>
  <c r="BO970" i="33"/>
  <c r="BP970" i="33"/>
  <c r="BQ970" i="33"/>
  <c r="BR970" i="33"/>
  <c r="BS970" i="33"/>
  <c r="BT970" i="33"/>
  <c r="BU970" i="33"/>
  <c r="BV970" i="33"/>
  <c r="BW970" i="33"/>
  <c r="BX970" i="33"/>
  <c r="BY970" i="33"/>
  <c r="BZ970" i="33"/>
  <c r="CA970" i="33"/>
  <c r="CB970" i="33"/>
  <c r="CC970" i="33"/>
  <c r="CD970" i="33"/>
  <c r="CE970" i="33"/>
  <c r="CF970" i="33"/>
  <c r="CG970" i="33"/>
  <c r="CH970" i="33"/>
  <c r="CI970" i="33"/>
  <c r="A971" i="33"/>
  <c r="B971" i="33"/>
  <c r="C971" i="33"/>
  <c r="D971" i="33"/>
  <c r="E971" i="33"/>
  <c r="F971" i="33"/>
  <c r="G971" i="33"/>
  <c r="H971" i="33"/>
  <c r="I971" i="33"/>
  <c r="J971" i="33"/>
  <c r="K971" i="33"/>
  <c r="L971" i="33"/>
  <c r="M971" i="33"/>
  <c r="N971" i="33"/>
  <c r="O971" i="33"/>
  <c r="P971" i="33"/>
  <c r="Q971" i="33"/>
  <c r="R971" i="33"/>
  <c r="S971" i="33"/>
  <c r="T971" i="33"/>
  <c r="U971" i="33"/>
  <c r="V971" i="33"/>
  <c r="W971" i="33"/>
  <c r="X971" i="33"/>
  <c r="Y971" i="33"/>
  <c r="Z971" i="33"/>
  <c r="AA971" i="33"/>
  <c r="AB971" i="33"/>
  <c r="AC971" i="33"/>
  <c r="AD971" i="33"/>
  <c r="AE971" i="33"/>
  <c r="AF971" i="33"/>
  <c r="AG971" i="33"/>
  <c r="AH971" i="33"/>
  <c r="AI971" i="33"/>
  <c r="AJ971" i="33"/>
  <c r="AK971" i="33"/>
  <c r="AL971" i="33"/>
  <c r="AM971" i="33"/>
  <c r="AN971" i="33"/>
  <c r="AO971" i="33"/>
  <c r="AP971" i="33"/>
  <c r="AQ971" i="33"/>
  <c r="AR971" i="33"/>
  <c r="AS971" i="33"/>
  <c r="AT971" i="33"/>
  <c r="AU971" i="33"/>
  <c r="AV971" i="33"/>
  <c r="AW971" i="33"/>
  <c r="AX971" i="33"/>
  <c r="AY971" i="33"/>
  <c r="AZ971" i="33"/>
  <c r="BA971" i="33"/>
  <c r="BB971" i="33"/>
  <c r="BC971" i="33"/>
  <c r="BD971" i="33"/>
  <c r="BE971" i="33"/>
  <c r="BF971" i="33"/>
  <c r="BG971" i="33"/>
  <c r="BH971" i="33"/>
  <c r="BI971" i="33"/>
  <c r="BJ971" i="33"/>
  <c r="BK971" i="33"/>
  <c r="BL971" i="33"/>
  <c r="BM971" i="33"/>
  <c r="BN971" i="33"/>
  <c r="BO971" i="33"/>
  <c r="BP971" i="33"/>
  <c r="BQ971" i="33"/>
  <c r="BR971" i="33"/>
  <c r="BS971" i="33"/>
  <c r="BT971" i="33"/>
  <c r="BU971" i="33"/>
  <c r="BV971" i="33"/>
  <c r="BW971" i="33"/>
  <c r="BX971" i="33"/>
  <c r="BY971" i="33"/>
  <c r="BZ971" i="33"/>
  <c r="CA971" i="33"/>
  <c r="CB971" i="33"/>
  <c r="CC971" i="33"/>
  <c r="CD971" i="33"/>
  <c r="CE971" i="33"/>
  <c r="CF971" i="33"/>
  <c r="CG971" i="33"/>
  <c r="CH971" i="33"/>
  <c r="CI971" i="33"/>
  <c r="A972" i="33"/>
  <c r="B972" i="33"/>
  <c r="C972" i="33"/>
  <c r="D972" i="33"/>
  <c r="E972" i="33"/>
  <c r="F972" i="33"/>
  <c r="G972" i="33"/>
  <c r="H972" i="33"/>
  <c r="I972" i="33"/>
  <c r="J972" i="33"/>
  <c r="K972" i="33"/>
  <c r="L972" i="33"/>
  <c r="M972" i="33"/>
  <c r="N972" i="33"/>
  <c r="O972" i="33"/>
  <c r="P972" i="33"/>
  <c r="Q972" i="33"/>
  <c r="R972" i="33"/>
  <c r="S972" i="33"/>
  <c r="T972" i="33"/>
  <c r="U972" i="33"/>
  <c r="V972" i="33"/>
  <c r="W972" i="33"/>
  <c r="X972" i="33"/>
  <c r="Y972" i="33"/>
  <c r="Z972" i="33"/>
  <c r="AA972" i="33"/>
  <c r="AB972" i="33"/>
  <c r="AC972" i="33"/>
  <c r="AD972" i="33"/>
  <c r="AE972" i="33"/>
  <c r="AF972" i="33"/>
  <c r="AG972" i="33"/>
  <c r="AH972" i="33"/>
  <c r="AI972" i="33"/>
  <c r="AJ972" i="33"/>
  <c r="AK972" i="33"/>
  <c r="AL972" i="33"/>
  <c r="AM972" i="33"/>
  <c r="AN972" i="33"/>
  <c r="AO972" i="33"/>
  <c r="AP972" i="33"/>
  <c r="AQ972" i="33"/>
  <c r="AR972" i="33"/>
  <c r="AS972" i="33"/>
  <c r="AT972" i="33"/>
  <c r="AU972" i="33"/>
  <c r="AV972" i="33"/>
  <c r="AW972" i="33"/>
  <c r="AX972" i="33"/>
  <c r="AY972" i="33"/>
  <c r="AZ972" i="33"/>
  <c r="BA972" i="33"/>
  <c r="BB972" i="33"/>
  <c r="BC972" i="33"/>
  <c r="BD972" i="33"/>
  <c r="BE972" i="33"/>
  <c r="BF972" i="33"/>
  <c r="BG972" i="33"/>
  <c r="BH972" i="33"/>
  <c r="BI972" i="33"/>
  <c r="BJ972" i="33"/>
  <c r="BK972" i="33"/>
  <c r="BL972" i="33"/>
  <c r="BM972" i="33"/>
  <c r="BN972" i="33"/>
  <c r="BO972" i="33"/>
  <c r="BP972" i="33"/>
  <c r="BQ972" i="33"/>
  <c r="BR972" i="33"/>
  <c r="BS972" i="33"/>
  <c r="BT972" i="33"/>
  <c r="BU972" i="33"/>
  <c r="BV972" i="33"/>
  <c r="BW972" i="33"/>
  <c r="BX972" i="33"/>
  <c r="BY972" i="33"/>
  <c r="BZ972" i="33"/>
  <c r="CA972" i="33"/>
  <c r="CB972" i="33"/>
  <c r="CC972" i="33"/>
  <c r="CD972" i="33"/>
  <c r="CE972" i="33"/>
  <c r="CF972" i="33"/>
  <c r="CG972" i="33"/>
  <c r="CH972" i="33"/>
  <c r="CI972" i="33"/>
  <c r="A973" i="33"/>
  <c r="B973" i="33"/>
  <c r="C973" i="33"/>
  <c r="D973" i="33"/>
  <c r="E973" i="33"/>
  <c r="F973" i="33"/>
  <c r="G973" i="33"/>
  <c r="H973" i="33"/>
  <c r="I973" i="33"/>
  <c r="J973" i="33"/>
  <c r="K973" i="33"/>
  <c r="L973" i="33"/>
  <c r="M973" i="33"/>
  <c r="N973" i="33"/>
  <c r="O973" i="33"/>
  <c r="P973" i="33"/>
  <c r="Q973" i="33"/>
  <c r="R973" i="33"/>
  <c r="S973" i="33"/>
  <c r="T973" i="33"/>
  <c r="U973" i="33"/>
  <c r="V973" i="33"/>
  <c r="W973" i="33"/>
  <c r="X973" i="33"/>
  <c r="Y973" i="33"/>
  <c r="Z973" i="33"/>
  <c r="AA973" i="33"/>
  <c r="AB973" i="33"/>
  <c r="AC973" i="33"/>
  <c r="AD973" i="33"/>
  <c r="AE973" i="33"/>
  <c r="AF973" i="33"/>
  <c r="AG973" i="33"/>
  <c r="AH973" i="33"/>
  <c r="AI973" i="33"/>
  <c r="AJ973" i="33"/>
  <c r="AK973" i="33"/>
  <c r="AL973" i="33"/>
  <c r="AM973" i="33"/>
  <c r="AN973" i="33"/>
  <c r="AO973" i="33"/>
  <c r="AP973" i="33"/>
  <c r="AQ973" i="33"/>
  <c r="AR973" i="33"/>
  <c r="AS973" i="33"/>
  <c r="AT973" i="33"/>
  <c r="AU973" i="33"/>
  <c r="AV973" i="33"/>
  <c r="AW973" i="33"/>
  <c r="AX973" i="33"/>
  <c r="AY973" i="33"/>
  <c r="AZ973" i="33"/>
  <c r="BA973" i="33"/>
  <c r="BB973" i="33"/>
  <c r="BC973" i="33"/>
  <c r="BD973" i="33"/>
  <c r="BE973" i="33"/>
  <c r="BF973" i="33"/>
  <c r="BG973" i="33"/>
  <c r="BH973" i="33"/>
  <c r="BI973" i="33"/>
  <c r="BJ973" i="33"/>
  <c r="BK973" i="33"/>
  <c r="BL973" i="33"/>
  <c r="BM973" i="33"/>
  <c r="BN973" i="33"/>
  <c r="BO973" i="33"/>
  <c r="BP973" i="33"/>
  <c r="BQ973" i="33"/>
  <c r="BR973" i="33"/>
  <c r="BS973" i="33"/>
  <c r="BT973" i="33"/>
  <c r="BU973" i="33"/>
  <c r="BV973" i="33"/>
  <c r="BW973" i="33"/>
  <c r="BX973" i="33"/>
  <c r="BY973" i="33"/>
  <c r="BZ973" i="33"/>
  <c r="CA973" i="33"/>
  <c r="CB973" i="33"/>
  <c r="CC973" i="33"/>
  <c r="CD973" i="33"/>
  <c r="CE973" i="33"/>
  <c r="CF973" i="33"/>
  <c r="CG973" i="33"/>
  <c r="CH973" i="33"/>
  <c r="CI973" i="33"/>
  <c r="A974" i="33"/>
  <c r="B974" i="33"/>
  <c r="C974" i="33"/>
  <c r="D974" i="33"/>
  <c r="E974" i="33"/>
  <c r="F974" i="33"/>
  <c r="G974" i="33"/>
  <c r="H974" i="33"/>
  <c r="I974" i="33"/>
  <c r="J974" i="33"/>
  <c r="K974" i="33"/>
  <c r="L974" i="33"/>
  <c r="M974" i="33"/>
  <c r="N974" i="33"/>
  <c r="O974" i="33"/>
  <c r="P974" i="33"/>
  <c r="Q974" i="33"/>
  <c r="R974" i="33"/>
  <c r="S974" i="33"/>
  <c r="T974" i="33"/>
  <c r="U974" i="33"/>
  <c r="V974" i="33"/>
  <c r="W974" i="33"/>
  <c r="X974" i="33"/>
  <c r="Y974" i="33"/>
  <c r="Z974" i="33"/>
  <c r="AA974" i="33"/>
  <c r="AB974" i="33"/>
  <c r="AC974" i="33"/>
  <c r="AD974" i="33"/>
  <c r="AE974" i="33"/>
  <c r="AF974" i="33"/>
  <c r="AG974" i="33"/>
  <c r="AH974" i="33"/>
  <c r="AI974" i="33"/>
  <c r="AJ974" i="33"/>
  <c r="AK974" i="33"/>
  <c r="AL974" i="33"/>
  <c r="AM974" i="33"/>
  <c r="AN974" i="33"/>
  <c r="AO974" i="33"/>
  <c r="AP974" i="33"/>
  <c r="AQ974" i="33"/>
  <c r="AR974" i="33"/>
  <c r="AS974" i="33"/>
  <c r="AT974" i="33"/>
  <c r="AU974" i="33"/>
  <c r="AV974" i="33"/>
  <c r="AW974" i="33"/>
  <c r="AX974" i="33"/>
  <c r="AY974" i="33"/>
  <c r="AZ974" i="33"/>
  <c r="BA974" i="33"/>
  <c r="BB974" i="33"/>
  <c r="BC974" i="33"/>
  <c r="BD974" i="33"/>
  <c r="BE974" i="33"/>
  <c r="BF974" i="33"/>
  <c r="BG974" i="33"/>
  <c r="BH974" i="33"/>
  <c r="BI974" i="33"/>
  <c r="BJ974" i="33"/>
  <c r="BK974" i="33"/>
  <c r="BL974" i="33"/>
  <c r="BM974" i="33"/>
  <c r="BN974" i="33"/>
  <c r="BO974" i="33"/>
  <c r="BP974" i="33"/>
  <c r="BQ974" i="33"/>
  <c r="BR974" i="33"/>
  <c r="BS974" i="33"/>
  <c r="BT974" i="33"/>
  <c r="BU974" i="33"/>
  <c r="BV974" i="33"/>
  <c r="BW974" i="33"/>
  <c r="BX974" i="33"/>
  <c r="BY974" i="33"/>
  <c r="BZ974" i="33"/>
  <c r="CA974" i="33"/>
  <c r="CB974" i="33"/>
  <c r="CC974" i="33"/>
  <c r="CD974" i="33"/>
  <c r="CE974" i="33"/>
  <c r="CF974" i="33"/>
  <c r="CG974" i="33"/>
  <c r="CH974" i="33"/>
  <c r="CI974" i="33"/>
  <c r="A975" i="33"/>
  <c r="B975" i="33"/>
  <c r="C975" i="33"/>
  <c r="D975" i="33"/>
  <c r="E975" i="33"/>
  <c r="F975" i="33"/>
  <c r="G975" i="33"/>
  <c r="H975" i="33"/>
  <c r="I975" i="33"/>
  <c r="J975" i="33"/>
  <c r="K975" i="33"/>
  <c r="L975" i="33"/>
  <c r="M975" i="33"/>
  <c r="N975" i="33"/>
  <c r="O975" i="33"/>
  <c r="P975" i="33"/>
  <c r="Q975" i="33"/>
  <c r="R975" i="33"/>
  <c r="S975" i="33"/>
  <c r="T975" i="33"/>
  <c r="U975" i="33"/>
  <c r="V975" i="33"/>
  <c r="W975" i="33"/>
  <c r="X975" i="33"/>
  <c r="Y975" i="33"/>
  <c r="Z975" i="33"/>
  <c r="AA975" i="33"/>
  <c r="AB975" i="33"/>
  <c r="AC975" i="33"/>
  <c r="AD975" i="33"/>
  <c r="AE975" i="33"/>
  <c r="AF975" i="33"/>
  <c r="AG975" i="33"/>
  <c r="AH975" i="33"/>
  <c r="AI975" i="33"/>
  <c r="AJ975" i="33"/>
  <c r="AK975" i="33"/>
  <c r="AL975" i="33"/>
  <c r="AM975" i="33"/>
  <c r="AN975" i="33"/>
  <c r="AO975" i="33"/>
  <c r="AP975" i="33"/>
  <c r="AQ975" i="33"/>
  <c r="AR975" i="33"/>
  <c r="AS975" i="33"/>
  <c r="AT975" i="33"/>
  <c r="AU975" i="33"/>
  <c r="AV975" i="33"/>
  <c r="AW975" i="33"/>
  <c r="AX975" i="33"/>
  <c r="AY975" i="33"/>
  <c r="AZ975" i="33"/>
  <c r="BA975" i="33"/>
  <c r="BB975" i="33"/>
  <c r="BC975" i="33"/>
  <c r="BD975" i="33"/>
  <c r="BE975" i="33"/>
  <c r="BF975" i="33"/>
  <c r="BG975" i="33"/>
  <c r="BH975" i="33"/>
  <c r="BI975" i="33"/>
  <c r="BJ975" i="33"/>
  <c r="BK975" i="33"/>
  <c r="BL975" i="33"/>
  <c r="BM975" i="33"/>
  <c r="BN975" i="33"/>
  <c r="BO975" i="33"/>
  <c r="BP975" i="33"/>
  <c r="BQ975" i="33"/>
  <c r="BR975" i="33"/>
  <c r="BS975" i="33"/>
  <c r="BT975" i="33"/>
  <c r="BU975" i="33"/>
  <c r="BV975" i="33"/>
  <c r="BW975" i="33"/>
  <c r="BX975" i="33"/>
  <c r="BY975" i="33"/>
  <c r="BZ975" i="33"/>
  <c r="CA975" i="33"/>
  <c r="CB975" i="33"/>
  <c r="CC975" i="33"/>
  <c r="CD975" i="33"/>
  <c r="CE975" i="33"/>
  <c r="CF975" i="33"/>
  <c r="CG975" i="33"/>
  <c r="CH975" i="33"/>
  <c r="CI975" i="33"/>
  <c r="A976" i="33"/>
  <c r="B976" i="33"/>
  <c r="C976" i="33"/>
  <c r="D976" i="33"/>
  <c r="E976" i="33"/>
  <c r="F976" i="33"/>
  <c r="G976" i="33"/>
  <c r="H976" i="33"/>
  <c r="I976" i="33"/>
  <c r="J976" i="33"/>
  <c r="K976" i="33"/>
  <c r="L976" i="33"/>
  <c r="M976" i="33"/>
  <c r="N976" i="33"/>
  <c r="O976" i="33"/>
  <c r="P976" i="33"/>
  <c r="Q976" i="33"/>
  <c r="R976" i="33"/>
  <c r="S976" i="33"/>
  <c r="T976" i="33"/>
  <c r="U976" i="33"/>
  <c r="V976" i="33"/>
  <c r="W976" i="33"/>
  <c r="X976" i="33"/>
  <c r="Y976" i="33"/>
  <c r="Z976" i="33"/>
  <c r="AA976" i="33"/>
  <c r="AB976" i="33"/>
  <c r="AC976" i="33"/>
  <c r="AD976" i="33"/>
  <c r="AE976" i="33"/>
  <c r="AF976" i="33"/>
  <c r="AG976" i="33"/>
  <c r="AH976" i="33"/>
  <c r="AI976" i="33"/>
  <c r="AJ976" i="33"/>
  <c r="AK976" i="33"/>
  <c r="AL976" i="33"/>
  <c r="AM976" i="33"/>
  <c r="AN976" i="33"/>
  <c r="AO976" i="33"/>
  <c r="AP976" i="33"/>
  <c r="AQ976" i="33"/>
  <c r="AR976" i="33"/>
  <c r="AS976" i="33"/>
  <c r="AT976" i="33"/>
  <c r="AU976" i="33"/>
  <c r="AV976" i="33"/>
  <c r="AW976" i="33"/>
  <c r="AX976" i="33"/>
  <c r="AY976" i="33"/>
  <c r="AZ976" i="33"/>
  <c r="BA976" i="33"/>
  <c r="BB976" i="33"/>
  <c r="BC976" i="33"/>
  <c r="BD976" i="33"/>
  <c r="BE976" i="33"/>
  <c r="BF976" i="33"/>
  <c r="BG976" i="33"/>
  <c r="BH976" i="33"/>
  <c r="BI976" i="33"/>
  <c r="BJ976" i="33"/>
  <c r="BK976" i="33"/>
  <c r="BL976" i="33"/>
  <c r="BM976" i="33"/>
  <c r="BN976" i="33"/>
  <c r="BO976" i="33"/>
  <c r="BP976" i="33"/>
  <c r="BQ976" i="33"/>
  <c r="BR976" i="33"/>
  <c r="BS976" i="33"/>
  <c r="BT976" i="33"/>
  <c r="BU976" i="33"/>
  <c r="BV976" i="33"/>
  <c r="BW976" i="33"/>
  <c r="BX976" i="33"/>
  <c r="BY976" i="33"/>
  <c r="BZ976" i="33"/>
  <c r="CA976" i="33"/>
  <c r="CB976" i="33"/>
  <c r="CC976" i="33"/>
  <c r="CD976" i="33"/>
  <c r="CE976" i="33"/>
  <c r="CF976" i="33"/>
  <c r="CG976" i="33"/>
  <c r="CH976" i="33"/>
  <c r="CI976" i="33"/>
  <c r="A977" i="33"/>
  <c r="B977" i="33"/>
  <c r="C977" i="33"/>
  <c r="D977" i="33"/>
  <c r="E977" i="33"/>
  <c r="F977" i="33"/>
  <c r="G977" i="33"/>
  <c r="H977" i="33"/>
  <c r="I977" i="33"/>
  <c r="J977" i="33"/>
  <c r="K977" i="33"/>
  <c r="L977" i="33"/>
  <c r="M977" i="33"/>
  <c r="N977" i="33"/>
  <c r="O977" i="33"/>
  <c r="P977" i="33"/>
  <c r="Q977" i="33"/>
  <c r="R977" i="33"/>
  <c r="S977" i="33"/>
  <c r="T977" i="33"/>
  <c r="U977" i="33"/>
  <c r="V977" i="33"/>
  <c r="W977" i="33"/>
  <c r="X977" i="33"/>
  <c r="Y977" i="33"/>
  <c r="Z977" i="33"/>
  <c r="AA977" i="33"/>
  <c r="AB977" i="33"/>
  <c r="AC977" i="33"/>
  <c r="AD977" i="33"/>
  <c r="AE977" i="33"/>
  <c r="AF977" i="33"/>
  <c r="AG977" i="33"/>
  <c r="AH977" i="33"/>
  <c r="AI977" i="33"/>
  <c r="AJ977" i="33"/>
  <c r="AK977" i="33"/>
  <c r="AL977" i="33"/>
  <c r="AM977" i="33"/>
  <c r="AN977" i="33"/>
  <c r="AO977" i="33"/>
  <c r="AP977" i="33"/>
  <c r="AQ977" i="33"/>
  <c r="AR977" i="33"/>
  <c r="AS977" i="33"/>
  <c r="AT977" i="33"/>
  <c r="AU977" i="33"/>
  <c r="AV977" i="33"/>
  <c r="AW977" i="33"/>
  <c r="AX977" i="33"/>
  <c r="AY977" i="33"/>
  <c r="AZ977" i="33"/>
  <c r="BA977" i="33"/>
  <c r="BB977" i="33"/>
  <c r="BC977" i="33"/>
  <c r="BD977" i="33"/>
  <c r="BE977" i="33"/>
  <c r="BF977" i="33"/>
  <c r="BG977" i="33"/>
  <c r="BH977" i="33"/>
  <c r="BI977" i="33"/>
  <c r="BJ977" i="33"/>
  <c r="BK977" i="33"/>
  <c r="BL977" i="33"/>
  <c r="BM977" i="33"/>
  <c r="BN977" i="33"/>
  <c r="BO977" i="33"/>
  <c r="BP977" i="33"/>
  <c r="BQ977" i="33"/>
  <c r="BR977" i="33"/>
  <c r="BS977" i="33"/>
  <c r="BT977" i="33"/>
  <c r="BU977" i="33"/>
  <c r="BV977" i="33"/>
  <c r="BW977" i="33"/>
  <c r="BX977" i="33"/>
  <c r="BY977" i="33"/>
  <c r="BZ977" i="33"/>
  <c r="CA977" i="33"/>
  <c r="CB977" i="33"/>
  <c r="CC977" i="33"/>
  <c r="CD977" i="33"/>
  <c r="CE977" i="33"/>
  <c r="CF977" i="33"/>
  <c r="CG977" i="33"/>
  <c r="CH977" i="33"/>
  <c r="CI977" i="33"/>
  <c r="A978" i="33"/>
  <c r="B978" i="33"/>
  <c r="C978" i="33"/>
  <c r="D978" i="33"/>
  <c r="E978" i="33"/>
  <c r="F978" i="33"/>
  <c r="G978" i="33"/>
  <c r="H978" i="33"/>
  <c r="I978" i="33"/>
  <c r="J978" i="33"/>
  <c r="K978" i="33"/>
  <c r="L978" i="33"/>
  <c r="M978" i="33"/>
  <c r="N978" i="33"/>
  <c r="O978" i="33"/>
  <c r="P978" i="33"/>
  <c r="Q978" i="33"/>
  <c r="R978" i="33"/>
  <c r="S978" i="33"/>
  <c r="T978" i="33"/>
  <c r="U978" i="33"/>
  <c r="V978" i="33"/>
  <c r="W978" i="33"/>
  <c r="X978" i="33"/>
  <c r="Y978" i="33"/>
  <c r="Z978" i="33"/>
  <c r="AA978" i="33"/>
  <c r="AB978" i="33"/>
  <c r="AC978" i="33"/>
  <c r="AD978" i="33"/>
  <c r="AE978" i="33"/>
  <c r="AF978" i="33"/>
  <c r="AG978" i="33"/>
  <c r="AH978" i="33"/>
  <c r="AI978" i="33"/>
  <c r="AJ978" i="33"/>
  <c r="AK978" i="33"/>
  <c r="AL978" i="33"/>
  <c r="AM978" i="33"/>
  <c r="AN978" i="33"/>
  <c r="AO978" i="33"/>
  <c r="AP978" i="33"/>
  <c r="AQ978" i="33"/>
  <c r="AR978" i="33"/>
  <c r="AS978" i="33"/>
  <c r="AT978" i="33"/>
  <c r="AU978" i="33"/>
  <c r="AV978" i="33"/>
  <c r="AW978" i="33"/>
  <c r="AX978" i="33"/>
  <c r="AY978" i="33"/>
  <c r="AZ978" i="33"/>
  <c r="BA978" i="33"/>
  <c r="BB978" i="33"/>
  <c r="BC978" i="33"/>
  <c r="BD978" i="33"/>
  <c r="BE978" i="33"/>
  <c r="BF978" i="33"/>
  <c r="BG978" i="33"/>
  <c r="BH978" i="33"/>
  <c r="BI978" i="33"/>
  <c r="BJ978" i="33"/>
  <c r="BK978" i="33"/>
  <c r="BL978" i="33"/>
  <c r="BM978" i="33"/>
  <c r="BN978" i="33"/>
  <c r="BO978" i="33"/>
  <c r="BP978" i="33"/>
  <c r="BQ978" i="33"/>
  <c r="BR978" i="33"/>
  <c r="BS978" i="33"/>
  <c r="BT978" i="33"/>
  <c r="BU978" i="33"/>
  <c r="BV978" i="33"/>
  <c r="BW978" i="33"/>
  <c r="BX978" i="33"/>
  <c r="BY978" i="33"/>
  <c r="BZ978" i="33"/>
  <c r="CA978" i="33"/>
  <c r="CB978" i="33"/>
  <c r="CC978" i="33"/>
  <c r="CD978" i="33"/>
  <c r="CE978" i="33"/>
  <c r="CF978" i="33"/>
  <c r="CG978" i="33"/>
  <c r="CH978" i="33"/>
  <c r="CI978" i="33"/>
  <c r="A979" i="33"/>
  <c r="B979" i="33"/>
  <c r="C979" i="33"/>
  <c r="D979" i="33"/>
  <c r="E979" i="33"/>
  <c r="F979" i="33"/>
  <c r="G979" i="33"/>
  <c r="H979" i="33"/>
  <c r="I979" i="33"/>
  <c r="J979" i="33"/>
  <c r="K979" i="33"/>
  <c r="L979" i="33"/>
  <c r="M979" i="33"/>
  <c r="N979" i="33"/>
  <c r="O979" i="33"/>
  <c r="P979" i="33"/>
  <c r="Q979" i="33"/>
  <c r="R979" i="33"/>
  <c r="S979" i="33"/>
  <c r="T979" i="33"/>
  <c r="U979" i="33"/>
  <c r="V979" i="33"/>
  <c r="W979" i="33"/>
  <c r="X979" i="33"/>
  <c r="Y979" i="33"/>
  <c r="Z979" i="33"/>
  <c r="AA979" i="33"/>
  <c r="AB979" i="33"/>
  <c r="AC979" i="33"/>
  <c r="AD979" i="33"/>
  <c r="AE979" i="33"/>
  <c r="AF979" i="33"/>
  <c r="AG979" i="33"/>
  <c r="AH979" i="33"/>
  <c r="AI979" i="33"/>
  <c r="AJ979" i="33"/>
  <c r="AK979" i="33"/>
  <c r="AL979" i="33"/>
  <c r="AM979" i="33"/>
  <c r="AN979" i="33"/>
  <c r="AO979" i="33"/>
  <c r="AP979" i="33"/>
  <c r="AQ979" i="33"/>
  <c r="AR979" i="33"/>
  <c r="AS979" i="33"/>
  <c r="AT979" i="33"/>
  <c r="AU979" i="33"/>
  <c r="AV979" i="33"/>
  <c r="AW979" i="33"/>
  <c r="AX979" i="33"/>
  <c r="AY979" i="33"/>
  <c r="AZ979" i="33"/>
  <c r="BA979" i="33"/>
  <c r="BB979" i="33"/>
  <c r="BC979" i="33"/>
  <c r="BD979" i="33"/>
  <c r="BE979" i="33"/>
  <c r="BF979" i="33"/>
  <c r="BG979" i="33"/>
  <c r="BH979" i="33"/>
  <c r="BI979" i="33"/>
  <c r="BJ979" i="33"/>
  <c r="BK979" i="33"/>
  <c r="BL979" i="33"/>
  <c r="BM979" i="33"/>
  <c r="BN979" i="33"/>
  <c r="BO979" i="33"/>
  <c r="BP979" i="33"/>
  <c r="BQ979" i="33"/>
  <c r="BR979" i="33"/>
  <c r="BS979" i="33"/>
  <c r="BT979" i="33"/>
  <c r="BU979" i="33"/>
  <c r="BV979" i="33"/>
  <c r="BW979" i="33"/>
  <c r="BX979" i="33"/>
  <c r="BY979" i="33"/>
  <c r="BZ979" i="33"/>
  <c r="CA979" i="33"/>
  <c r="CB979" i="33"/>
  <c r="CC979" i="33"/>
  <c r="CD979" i="33"/>
  <c r="CE979" i="33"/>
  <c r="CF979" i="33"/>
  <c r="CG979" i="33"/>
  <c r="CH979" i="33"/>
  <c r="CI979" i="33"/>
  <c r="A980" i="33"/>
  <c r="B980" i="33"/>
  <c r="C980" i="33"/>
  <c r="D980" i="33"/>
  <c r="E980" i="33"/>
  <c r="F980" i="33"/>
  <c r="G980" i="33"/>
  <c r="H980" i="33"/>
  <c r="I980" i="33"/>
  <c r="J980" i="33"/>
  <c r="K980" i="33"/>
  <c r="L980" i="33"/>
  <c r="M980" i="33"/>
  <c r="N980" i="33"/>
  <c r="O980" i="33"/>
  <c r="P980" i="33"/>
  <c r="Q980" i="33"/>
  <c r="R980" i="33"/>
  <c r="S980" i="33"/>
  <c r="T980" i="33"/>
  <c r="U980" i="33"/>
  <c r="V980" i="33"/>
  <c r="W980" i="33"/>
  <c r="X980" i="33"/>
  <c r="Y980" i="33"/>
  <c r="Z980" i="33"/>
  <c r="AA980" i="33"/>
  <c r="AB980" i="33"/>
  <c r="AC980" i="33"/>
  <c r="AD980" i="33"/>
  <c r="AE980" i="33"/>
  <c r="AF980" i="33"/>
  <c r="AG980" i="33"/>
  <c r="AH980" i="33"/>
  <c r="AI980" i="33"/>
  <c r="AJ980" i="33"/>
  <c r="AK980" i="33"/>
  <c r="AL980" i="33"/>
  <c r="AM980" i="33"/>
  <c r="AN980" i="33"/>
  <c r="AO980" i="33"/>
  <c r="AP980" i="33"/>
  <c r="AQ980" i="33"/>
  <c r="AR980" i="33"/>
  <c r="AS980" i="33"/>
  <c r="AT980" i="33"/>
  <c r="AU980" i="33"/>
  <c r="AV980" i="33"/>
  <c r="AW980" i="33"/>
  <c r="AX980" i="33"/>
  <c r="AY980" i="33"/>
  <c r="AZ980" i="33"/>
  <c r="BA980" i="33"/>
  <c r="BB980" i="33"/>
  <c r="BC980" i="33"/>
  <c r="BD980" i="33"/>
  <c r="BE980" i="33"/>
  <c r="BF980" i="33"/>
  <c r="BG980" i="33"/>
  <c r="BH980" i="33"/>
  <c r="BI980" i="33"/>
  <c r="BJ980" i="33"/>
  <c r="BK980" i="33"/>
  <c r="BL980" i="33"/>
  <c r="BM980" i="33"/>
  <c r="BN980" i="33"/>
  <c r="BO980" i="33"/>
  <c r="BP980" i="33"/>
  <c r="BQ980" i="33"/>
  <c r="BR980" i="33"/>
  <c r="BS980" i="33"/>
  <c r="BT980" i="33"/>
  <c r="BU980" i="33"/>
  <c r="BV980" i="33"/>
  <c r="BW980" i="33"/>
  <c r="BX980" i="33"/>
  <c r="BY980" i="33"/>
  <c r="BZ980" i="33"/>
  <c r="CA980" i="33"/>
  <c r="CB980" i="33"/>
  <c r="CC980" i="33"/>
  <c r="CD980" i="33"/>
  <c r="CE980" i="33"/>
  <c r="CF980" i="33"/>
  <c r="CG980" i="33"/>
  <c r="CH980" i="33"/>
  <c r="CI980" i="33"/>
  <c r="A981" i="33"/>
  <c r="B981" i="33"/>
  <c r="C981" i="33"/>
  <c r="D981" i="33"/>
  <c r="E981" i="33"/>
  <c r="F981" i="33"/>
  <c r="G981" i="33"/>
  <c r="H981" i="33"/>
  <c r="I981" i="33"/>
  <c r="J981" i="33"/>
  <c r="K981" i="33"/>
  <c r="L981" i="33"/>
  <c r="M981" i="33"/>
  <c r="N981" i="33"/>
  <c r="O981" i="33"/>
  <c r="P981" i="33"/>
  <c r="Q981" i="33"/>
  <c r="R981" i="33"/>
  <c r="S981" i="33"/>
  <c r="T981" i="33"/>
  <c r="U981" i="33"/>
  <c r="V981" i="33"/>
  <c r="W981" i="33"/>
  <c r="X981" i="33"/>
  <c r="Y981" i="33"/>
  <c r="Z981" i="33"/>
  <c r="AA981" i="33"/>
  <c r="AB981" i="33"/>
  <c r="AC981" i="33"/>
  <c r="AD981" i="33"/>
  <c r="AE981" i="33"/>
  <c r="AF981" i="33"/>
  <c r="AG981" i="33"/>
  <c r="AH981" i="33"/>
  <c r="AI981" i="33"/>
  <c r="AJ981" i="33"/>
  <c r="AK981" i="33"/>
  <c r="AL981" i="33"/>
  <c r="AM981" i="33"/>
  <c r="AN981" i="33"/>
  <c r="AO981" i="33"/>
  <c r="AP981" i="33"/>
  <c r="AQ981" i="33"/>
  <c r="AR981" i="33"/>
  <c r="AS981" i="33"/>
  <c r="AT981" i="33"/>
  <c r="AU981" i="33"/>
  <c r="AV981" i="33"/>
  <c r="AW981" i="33"/>
  <c r="AX981" i="33"/>
  <c r="AY981" i="33"/>
  <c r="AZ981" i="33"/>
  <c r="BA981" i="33"/>
  <c r="BB981" i="33"/>
  <c r="BC981" i="33"/>
  <c r="BD981" i="33"/>
  <c r="BE981" i="33"/>
  <c r="BF981" i="33"/>
  <c r="BG981" i="33"/>
  <c r="BH981" i="33"/>
  <c r="BI981" i="33"/>
  <c r="BJ981" i="33"/>
  <c r="BK981" i="33"/>
  <c r="BL981" i="33"/>
  <c r="BM981" i="33"/>
  <c r="BN981" i="33"/>
  <c r="BO981" i="33"/>
  <c r="BP981" i="33"/>
  <c r="BQ981" i="33"/>
  <c r="BR981" i="33"/>
  <c r="BS981" i="33"/>
  <c r="BT981" i="33"/>
  <c r="BU981" i="33"/>
  <c r="BV981" i="33"/>
  <c r="BW981" i="33"/>
  <c r="BX981" i="33"/>
  <c r="BY981" i="33"/>
  <c r="BZ981" i="33"/>
  <c r="CA981" i="33"/>
  <c r="CB981" i="33"/>
  <c r="CC981" i="33"/>
  <c r="CD981" i="33"/>
  <c r="CE981" i="33"/>
  <c r="CF981" i="33"/>
  <c r="CG981" i="33"/>
  <c r="CH981" i="33"/>
  <c r="CI981" i="33"/>
  <c r="A982" i="33"/>
  <c r="B982" i="33"/>
  <c r="C982" i="33"/>
  <c r="D982" i="33"/>
  <c r="E982" i="33"/>
  <c r="F982" i="33"/>
  <c r="G982" i="33"/>
  <c r="H982" i="33"/>
  <c r="I982" i="33"/>
  <c r="J982" i="33"/>
  <c r="K982" i="33"/>
  <c r="L982" i="33"/>
  <c r="M982" i="33"/>
  <c r="N982" i="33"/>
  <c r="O982" i="33"/>
  <c r="P982" i="33"/>
  <c r="Q982" i="33"/>
  <c r="R982" i="33"/>
  <c r="S982" i="33"/>
  <c r="T982" i="33"/>
  <c r="U982" i="33"/>
  <c r="V982" i="33"/>
  <c r="W982" i="33"/>
  <c r="X982" i="33"/>
  <c r="Y982" i="33"/>
  <c r="Z982" i="33"/>
  <c r="AA982" i="33"/>
  <c r="AB982" i="33"/>
  <c r="AC982" i="33"/>
  <c r="AD982" i="33"/>
  <c r="AE982" i="33"/>
  <c r="AF982" i="33"/>
  <c r="AG982" i="33"/>
  <c r="AH982" i="33"/>
  <c r="AI982" i="33"/>
  <c r="AJ982" i="33"/>
  <c r="AK982" i="33"/>
  <c r="AL982" i="33"/>
  <c r="AM982" i="33"/>
  <c r="AN982" i="33"/>
  <c r="AO982" i="33"/>
  <c r="AP982" i="33"/>
  <c r="AQ982" i="33"/>
  <c r="AR982" i="33"/>
  <c r="AS982" i="33"/>
  <c r="AT982" i="33"/>
  <c r="AU982" i="33"/>
  <c r="AV982" i="33"/>
  <c r="AW982" i="33"/>
  <c r="AX982" i="33"/>
  <c r="AY982" i="33"/>
  <c r="AZ982" i="33"/>
  <c r="BA982" i="33"/>
  <c r="BB982" i="33"/>
  <c r="BC982" i="33"/>
  <c r="BD982" i="33"/>
  <c r="BE982" i="33"/>
  <c r="BF982" i="33"/>
  <c r="BG982" i="33"/>
  <c r="BH982" i="33"/>
  <c r="BI982" i="33"/>
  <c r="BJ982" i="33"/>
  <c r="BK982" i="33"/>
  <c r="BL982" i="33"/>
  <c r="BM982" i="33"/>
  <c r="BN982" i="33"/>
  <c r="BO982" i="33"/>
  <c r="BP982" i="33"/>
  <c r="BQ982" i="33"/>
  <c r="BR982" i="33"/>
  <c r="BS982" i="33"/>
  <c r="BT982" i="33"/>
  <c r="BU982" i="33"/>
  <c r="BV982" i="33"/>
  <c r="BW982" i="33"/>
  <c r="BX982" i="33"/>
  <c r="BY982" i="33"/>
  <c r="BZ982" i="33"/>
  <c r="CA982" i="33"/>
  <c r="CB982" i="33"/>
  <c r="CC982" i="33"/>
  <c r="CD982" i="33"/>
  <c r="CE982" i="33"/>
  <c r="CF982" i="33"/>
  <c r="CG982" i="33"/>
  <c r="CH982" i="33"/>
  <c r="CI982" i="33"/>
  <c r="A983" i="33"/>
  <c r="B983" i="33"/>
  <c r="C983" i="33"/>
  <c r="D983" i="33"/>
  <c r="E983" i="33"/>
  <c r="F983" i="33"/>
  <c r="G983" i="33"/>
  <c r="H983" i="33"/>
  <c r="I983" i="33"/>
  <c r="J983" i="33"/>
  <c r="K983" i="33"/>
  <c r="L983" i="33"/>
  <c r="M983" i="33"/>
  <c r="N983" i="33"/>
  <c r="O983" i="33"/>
  <c r="P983" i="33"/>
  <c r="Q983" i="33"/>
  <c r="R983" i="33"/>
  <c r="S983" i="33"/>
  <c r="T983" i="33"/>
  <c r="U983" i="33"/>
  <c r="V983" i="33"/>
  <c r="W983" i="33"/>
  <c r="X983" i="33"/>
  <c r="Y983" i="33"/>
  <c r="Z983" i="33"/>
  <c r="AA983" i="33"/>
  <c r="AB983" i="33"/>
  <c r="AC983" i="33"/>
  <c r="AD983" i="33"/>
  <c r="AE983" i="33"/>
  <c r="AF983" i="33"/>
  <c r="AG983" i="33"/>
  <c r="AH983" i="33"/>
  <c r="AI983" i="33"/>
  <c r="AJ983" i="33"/>
  <c r="AK983" i="33"/>
  <c r="AL983" i="33"/>
  <c r="AM983" i="33"/>
  <c r="AN983" i="33"/>
  <c r="AO983" i="33"/>
  <c r="AP983" i="33"/>
  <c r="AQ983" i="33"/>
  <c r="AR983" i="33"/>
  <c r="AS983" i="33"/>
  <c r="AT983" i="33"/>
  <c r="AU983" i="33"/>
  <c r="AV983" i="33"/>
  <c r="AW983" i="33"/>
  <c r="AX983" i="33"/>
  <c r="AY983" i="33"/>
  <c r="AZ983" i="33"/>
  <c r="BA983" i="33"/>
  <c r="BB983" i="33"/>
  <c r="BC983" i="33"/>
  <c r="BD983" i="33"/>
  <c r="BE983" i="33"/>
  <c r="BF983" i="33"/>
  <c r="BG983" i="33"/>
  <c r="BH983" i="33"/>
  <c r="BI983" i="33"/>
  <c r="BJ983" i="33"/>
  <c r="BK983" i="33"/>
  <c r="BL983" i="33"/>
  <c r="BM983" i="33"/>
  <c r="BN983" i="33"/>
  <c r="BO983" i="33"/>
  <c r="BP983" i="33"/>
  <c r="BQ983" i="33"/>
  <c r="BR983" i="33"/>
  <c r="BS983" i="33"/>
  <c r="BT983" i="33"/>
  <c r="BU983" i="33"/>
  <c r="BV983" i="33"/>
  <c r="BW983" i="33"/>
  <c r="BX983" i="33"/>
  <c r="BY983" i="33"/>
  <c r="BZ983" i="33"/>
  <c r="CA983" i="33"/>
  <c r="CB983" i="33"/>
  <c r="CC983" i="33"/>
  <c r="CD983" i="33"/>
  <c r="CE983" i="33"/>
  <c r="CF983" i="33"/>
  <c r="CG983" i="33"/>
  <c r="CH983" i="33"/>
  <c r="CI983" i="33"/>
  <c r="A984" i="33"/>
  <c r="B984" i="33"/>
  <c r="C984" i="33"/>
  <c r="D984" i="33"/>
  <c r="E984" i="33"/>
  <c r="F984" i="33"/>
  <c r="G984" i="33"/>
  <c r="H984" i="33"/>
  <c r="I984" i="33"/>
  <c r="J984" i="33"/>
  <c r="K984" i="33"/>
  <c r="L984" i="33"/>
  <c r="M984" i="33"/>
  <c r="N984" i="33"/>
  <c r="O984" i="33"/>
  <c r="P984" i="33"/>
  <c r="Q984" i="33"/>
  <c r="R984" i="33"/>
  <c r="S984" i="33"/>
  <c r="T984" i="33"/>
  <c r="U984" i="33"/>
  <c r="V984" i="33"/>
  <c r="W984" i="33"/>
  <c r="X984" i="33"/>
  <c r="Y984" i="33"/>
  <c r="Z984" i="33"/>
  <c r="AA984" i="33"/>
  <c r="AB984" i="33"/>
  <c r="AC984" i="33"/>
  <c r="AD984" i="33"/>
  <c r="AE984" i="33"/>
  <c r="AF984" i="33"/>
  <c r="AG984" i="33"/>
  <c r="AH984" i="33"/>
  <c r="AI984" i="33"/>
  <c r="AJ984" i="33"/>
  <c r="AK984" i="33"/>
  <c r="AL984" i="33"/>
  <c r="AM984" i="33"/>
  <c r="AN984" i="33"/>
  <c r="AO984" i="33"/>
  <c r="AP984" i="33"/>
  <c r="AQ984" i="33"/>
  <c r="AR984" i="33"/>
  <c r="AS984" i="33"/>
  <c r="AT984" i="33"/>
  <c r="AU984" i="33"/>
  <c r="AV984" i="33"/>
  <c r="AW984" i="33"/>
  <c r="AX984" i="33"/>
  <c r="AY984" i="33"/>
  <c r="AZ984" i="33"/>
  <c r="BA984" i="33"/>
  <c r="BB984" i="33"/>
  <c r="BC984" i="33"/>
  <c r="BD984" i="33"/>
  <c r="BE984" i="33"/>
  <c r="BF984" i="33"/>
  <c r="BG984" i="33"/>
  <c r="BH984" i="33"/>
  <c r="BI984" i="33"/>
  <c r="BJ984" i="33"/>
  <c r="BK984" i="33"/>
  <c r="BL984" i="33"/>
  <c r="BM984" i="33"/>
  <c r="BN984" i="33"/>
  <c r="BO984" i="33"/>
  <c r="BP984" i="33"/>
  <c r="BQ984" i="33"/>
  <c r="BR984" i="33"/>
  <c r="BS984" i="33"/>
  <c r="BT984" i="33"/>
  <c r="BU984" i="33"/>
  <c r="BV984" i="33"/>
  <c r="BW984" i="33"/>
  <c r="BX984" i="33"/>
  <c r="BY984" i="33"/>
  <c r="BZ984" i="33"/>
  <c r="CA984" i="33"/>
  <c r="CB984" i="33"/>
  <c r="CC984" i="33"/>
  <c r="CD984" i="33"/>
  <c r="CE984" i="33"/>
  <c r="CF984" i="33"/>
  <c r="CG984" i="33"/>
  <c r="CH984" i="33"/>
  <c r="CI984" i="33"/>
  <c r="A985" i="33"/>
  <c r="B985" i="33"/>
  <c r="C985" i="33"/>
  <c r="D985" i="33"/>
  <c r="E985" i="33"/>
  <c r="F985" i="33"/>
  <c r="G985" i="33"/>
  <c r="H985" i="33"/>
  <c r="I985" i="33"/>
  <c r="J985" i="33"/>
  <c r="K985" i="33"/>
  <c r="L985" i="33"/>
  <c r="M985" i="33"/>
  <c r="N985" i="33"/>
  <c r="O985" i="33"/>
  <c r="P985" i="33"/>
  <c r="Q985" i="33"/>
  <c r="R985" i="33"/>
  <c r="S985" i="33"/>
  <c r="T985" i="33"/>
  <c r="U985" i="33"/>
  <c r="V985" i="33"/>
  <c r="W985" i="33"/>
  <c r="X985" i="33"/>
  <c r="Y985" i="33"/>
  <c r="Z985" i="33"/>
  <c r="AA985" i="33"/>
  <c r="AB985" i="33"/>
  <c r="AC985" i="33"/>
  <c r="AD985" i="33"/>
  <c r="AE985" i="33"/>
  <c r="AF985" i="33"/>
  <c r="AG985" i="33"/>
  <c r="AH985" i="33"/>
  <c r="AI985" i="33"/>
  <c r="AJ985" i="33"/>
  <c r="AK985" i="33"/>
  <c r="AL985" i="33"/>
  <c r="AM985" i="33"/>
  <c r="AN985" i="33"/>
  <c r="AO985" i="33"/>
  <c r="AP985" i="33"/>
  <c r="AQ985" i="33"/>
  <c r="AR985" i="33"/>
  <c r="AS985" i="33"/>
  <c r="AT985" i="33"/>
  <c r="AU985" i="33"/>
  <c r="AV985" i="33"/>
  <c r="AW985" i="33"/>
  <c r="AX985" i="33"/>
  <c r="AY985" i="33"/>
  <c r="AZ985" i="33"/>
  <c r="BA985" i="33"/>
  <c r="BB985" i="33"/>
  <c r="BC985" i="33"/>
  <c r="BD985" i="33"/>
  <c r="BE985" i="33"/>
  <c r="BF985" i="33"/>
  <c r="BG985" i="33"/>
  <c r="BH985" i="33"/>
  <c r="BI985" i="33"/>
  <c r="BJ985" i="33"/>
  <c r="BK985" i="33"/>
  <c r="BL985" i="33"/>
  <c r="BM985" i="33"/>
  <c r="BN985" i="33"/>
  <c r="BO985" i="33"/>
  <c r="BP985" i="33"/>
  <c r="BQ985" i="33"/>
  <c r="BR985" i="33"/>
  <c r="BS985" i="33"/>
  <c r="BT985" i="33"/>
  <c r="BU985" i="33"/>
  <c r="BV985" i="33"/>
  <c r="BW985" i="33"/>
  <c r="BX985" i="33"/>
  <c r="BY985" i="33"/>
  <c r="BZ985" i="33"/>
  <c r="CA985" i="33"/>
  <c r="CB985" i="33"/>
  <c r="CC985" i="33"/>
  <c r="CD985" i="33"/>
  <c r="CE985" i="33"/>
  <c r="CF985" i="33"/>
  <c r="CG985" i="33"/>
  <c r="CH985" i="33"/>
  <c r="CI985" i="33"/>
  <c r="A986" i="33"/>
  <c r="B986" i="33"/>
  <c r="C986" i="33"/>
  <c r="D986" i="33"/>
  <c r="E986" i="33"/>
  <c r="F986" i="33"/>
  <c r="G986" i="33"/>
  <c r="H986" i="33"/>
  <c r="I986" i="33"/>
  <c r="J986" i="33"/>
  <c r="K986" i="33"/>
  <c r="L986" i="33"/>
  <c r="M986" i="33"/>
  <c r="N986" i="33"/>
  <c r="O986" i="33"/>
  <c r="P986" i="33"/>
  <c r="Q986" i="33"/>
  <c r="R986" i="33"/>
  <c r="S986" i="33"/>
  <c r="T986" i="33"/>
  <c r="U986" i="33"/>
  <c r="V986" i="33"/>
  <c r="W986" i="33"/>
  <c r="X986" i="33"/>
  <c r="Y986" i="33"/>
  <c r="Z986" i="33"/>
  <c r="AA986" i="33"/>
  <c r="AB986" i="33"/>
  <c r="AC986" i="33"/>
  <c r="AD986" i="33"/>
  <c r="AE986" i="33"/>
  <c r="AF986" i="33"/>
  <c r="AG986" i="33"/>
  <c r="AH986" i="33"/>
  <c r="AI986" i="33"/>
  <c r="AJ986" i="33"/>
  <c r="AK986" i="33"/>
  <c r="AL986" i="33"/>
  <c r="AM986" i="33"/>
  <c r="AN986" i="33"/>
  <c r="AO986" i="33"/>
  <c r="AP986" i="33"/>
  <c r="AQ986" i="33"/>
  <c r="AR986" i="33"/>
  <c r="AS986" i="33"/>
  <c r="AT986" i="33"/>
  <c r="AU986" i="33"/>
  <c r="AV986" i="33"/>
  <c r="AW986" i="33"/>
  <c r="AX986" i="33"/>
  <c r="AY986" i="33"/>
  <c r="AZ986" i="33"/>
  <c r="BA986" i="33"/>
  <c r="BB986" i="33"/>
  <c r="BC986" i="33"/>
  <c r="BD986" i="33"/>
  <c r="BE986" i="33"/>
  <c r="BF986" i="33"/>
  <c r="BG986" i="33"/>
  <c r="BH986" i="33"/>
  <c r="BI986" i="33"/>
  <c r="BJ986" i="33"/>
  <c r="BK986" i="33"/>
  <c r="BL986" i="33"/>
  <c r="BM986" i="33"/>
  <c r="BN986" i="33"/>
  <c r="BO986" i="33"/>
  <c r="BP986" i="33"/>
  <c r="BQ986" i="33"/>
  <c r="BR986" i="33"/>
  <c r="BS986" i="33"/>
  <c r="BT986" i="33"/>
  <c r="BU986" i="33"/>
  <c r="BV986" i="33"/>
  <c r="BW986" i="33"/>
  <c r="BX986" i="33"/>
  <c r="BY986" i="33"/>
  <c r="BZ986" i="33"/>
  <c r="CA986" i="33"/>
  <c r="CB986" i="33"/>
  <c r="CC986" i="33"/>
  <c r="CD986" i="33"/>
  <c r="CE986" i="33"/>
  <c r="CF986" i="33"/>
  <c r="CG986" i="33"/>
  <c r="CH986" i="33"/>
  <c r="CI986" i="33"/>
  <c r="A987" i="33"/>
  <c r="B987" i="33"/>
  <c r="C987" i="33"/>
  <c r="D987" i="33"/>
  <c r="E987" i="33"/>
  <c r="F987" i="33"/>
  <c r="G987" i="33"/>
  <c r="H987" i="33"/>
  <c r="I987" i="33"/>
  <c r="J987" i="33"/>
  <c r="K987" i="33"/>
  <c r="L987" i="33"/>
  <c r="M987" i="33"/>
  <c r="N987" i="33"/>
  <c r="O987" i="33"/>
  <c r="P987" i="33"/>
  <c r="Q987" i="33"/>
  <c r="R987" i="33"/>
  <c r="S987" i="33"/>
  <c r="T987" i="33"/>
  <c r="U987" i="33"/>
  <c r="V987" i="33"/>
  <c r="W987" i="33"/>
  <c r="X987" i="33"/>
  <c r="Y987" i="33"/>
  <c r="Z987" i="33"/>
  <c r="AA987" i="33"/>
  <c r="AB987" i="33"/>
  <c r="AC987" i="33"/>
  <c r="AD987" i="33"/>
  <c r="AE987" i="33"/>
  <c r="AF987" i="33"/>
  <c r="AG987" i="33"/>
  <c r="AH987" i="33"/>
  <c r="AI987" i="33"/>
  <c r="AJ987" i="33"/>
  <c r="AK987" i="33"/>
  <c r="AL987" i="33"/>
  <c r="AM987" i="33"/>
  <c r="AN987" i="33"/>
  <c r="AO987" i="33"/>
  <c r="AP987" i="33"/>
  <c r="AQ987" i="33"/>
  <c r="AR987" i="33"/>
  <c r="AS987" i="33"/>
  <c r="AT987" i="33"/>
  <c r="AU987" i="33"/>
  <c r="AV987" i="33"/>
  <c r="AW987" i="33"/>
  <c r="AX987" i="33"/>
  <c r="AY987" i="33"/>
  <c r="AZ987" i="33"/>
  <c r="BA987" i="33"/>
  <c r="BB987" i="33"/>
  <c r="BC987" i="33"/>
  <c r="BD987" i="33"/>
  <c r="BE987" i="33"/>
  <c r="BF987" i="33"/>
  <c r="BG987" i="33"/>
  <c r="BH987" i="33"/>
  <c r="BI987" i="33"/>
  <c r="BJ987" i="33"/>
  <c r="BK987" i="33"/>
  <c r="BL987" i="33"/>
  <c r="BM987" i="33"/>
  <c r="BN987" i="33"/>
  <c r="BO987" i="33"/>
  <c r="BP987" i="33"/>
  <c r="BQ987" i="33"/>
  <c r="BR987" i="33"/>
  <c r="BS987" i="33"/>
  <c r="BT987" i="33"/>
  <c r="BU987" i="33"/>
  <c r="BV987" i="33"/>
  <c r="BW987" i="33"/>
  <c r="BX987" i="33"/>
  <c r="BY987" i="33"/>
  <c r="BZ987" i="33"/>
  <c r="CA987" i="33"/>
  <c r="CB987" i="33"/>
  <c r="CC987" i="33"/>
  <c r="CD987" i="33"/>
  <c r="CE987" i="33"/>
  <c r="CF987" i="33"/>
  <c r="CG987" i="33"/>
  <c r="CH987" i="33"/>
  <c r="CI987" i="33"/>
  <c r="A988" i="33"/>
  <c r="B988" i="33"/>
  <c r="C988" i="33"/>
  <c r="D988" i="33"/>
  <c r="E988" i="33"/>
  <c r="F988" i="33"/>
  <c r="G988" i="33"/>
  <c r="H988" i="33"/>
  <c r="I988" i="33"/>
  <c r="J988" i="33"/>
  <c r="K988" i="33"/>
  <c r="L988" i="33"/>
  <c r="M988" i="33"/>
  <c r="N988" i="33"/>
  <c r="O988" i="33"/>
  <c r="P988" i="33"/>
  <c r="Q988" i="33"/>
  <c r="R988" i="33"/>
  <c r="S988" i="33"/>
  <c r="T988" i="33"/>
  <c r="U988" i="33"/>
  <c r="V988" i="33"/>
  <c r="W988" i="33"/>
  <c r="X988" i="33"/>
  <c r="Y988" i="33"/>
  <c r="Z988" i="33"/>
  <c r="AA988" i="33"/>
  <c r="AB988" i="33"/>
  <c r="AC988" i="33"/>
  <c r="AD988" i="33"/>
  <c r="AE988" i="33"/>
  <c r="AF988" i="33"/>
  <c r="AG988" i="33"/>
  <c r="AH988" i="33"/>
  <c r="AI988" i="33"/>
  <c r="AJ988" i="33"/>
  <c r="AK988" i="33"/>
  <c r="AL988" i="33"/>
  <c r="AM988" i="33"/>
  <c r="AN988" i="33"/>
  <c r="AO988" i="33"/>
  <c r="AP988" i="33"/>
  <c r="AQ988" i="33"/>
  <c r="AR988" i="33"/>
  <c r="AS988" i="33"/>
  <c r="AT988" i="33"/>
  <c r="AU988" i="33"/>
  <c r="AV988" i="33"/>
  <c r="AW988" i="33"/>
  <c r="AX988" i="33"/>
  <c r="AY988" i="33"/>
  <c r="AZ988" i="33"/>
  <c r="BA988" i="33"/>
  <c r="BB988" i="33"/>
  <c r="BC988" i="33"/>
  <c r="BD988" i="33"/>
  <c r="BE988" i="33"/>
  <c r="BF988" i="33"/>
  <c r="BG988" i="33"/>
  <c r="BH988" i="33"/>
  <c r="BI988" i="33"/>
  <c r="BJ988" i="33"/>
  <c r="BK988" i="33"/>
  <c r="BL988" i="33"/>
  <c r="BM988" i="33"/>
  <c r="BN988" i="33"/>
  <c r="BO988" i="33"/>
  <c r="BP988" i="33"/>
  <c r="BQ988" i="33"/>
  <c r="BR988" i="33"/>
  <c r="BS988" i="33"/>
  <c r="BT988" i="33"/>
  <c r="BU988" i="33"/>
  <c r="BV988" i="33"/>
  <c r="BW988" i="33"/>
  <c r="BX988" i="33"/>
  <c r="BY988" i="33"/>
  <c r="BZ988" i="33"/>
  <c r="CA988" i="33"/>
  <c r="CB988" i="33"/>
  <c r="CC988" i="33"/>
  <c r="CD988" i="33"/>
  <c r="CE988" i="33"/>
  <c r="CF988" i="33"/>
  <c r="CG988" i="33"/>
  <c r="CH988" i="33"/>
  <c r="CI988" i="33"/>
  <c r="A989" i="33"/>
  <c r="B989" i="33"/>
  <c r="C989" i="33"/>
  <c r="D989" i="33"/>
  <c r="E989" i="33"/>
  <c r="F989" i="33"/>
  <c r="G989" i="33"/>
  <c r="H989" i="33"/>
  <c r="I989" i="33"/>
  <c r="J989" i="33"/>
  <c r="K989" i="33"/>
  <c r="L989" i="33"/>
  <c r="M989" i="33"/>
  <c r="N989" i="33"/>
  <c r="O989" i="33"/>
  <c r="P989" i="33"/>
  <c r="Q989" i="33"/>
  <c r="R989" i="33"/>
  <c r="S989" i="33"/>
  <c r="T989" i="33"/>
  <c r="U989" i="33"/>
  <c r="V989" i="33"/>
  <c r="W989" i="33"/>
  <c r="X989" i="33"/>
  <c r="Y989" i="33"/>
  <c r="Z989" i="33"/>
  <c r="AA989" i="33"/>
  <c r="AB989" i="33"/>
  <c r="AC989" i="33"/>
  <c r="AD989" i="33"/>
  <c r="AE989" i="33"/>
  <c r="AF989" i="33"/>
  <c r="AG989" i="33"/>
  <c r="AH989" i="33"/>
  <c r="AI989" i="33"/>
  <c r="AJ989" i="33"/>
  <c r="AK989" i="33"/>
  <c r="AL989" i="33"/>
  <c r="AM989" i="33"/>
  <c r="AN989" i="33"/>
  <c r="AO989" i="33"/>
  <c r="AP989" i="33"/>
  <c r="AQ989" i="33"/>
  <c r="AR989" i="33"/>
  <c r="AS989" i="33"/>
  <c r="AT989" i="33"/>
  <c r="AU989" i="33"/>
  <c r="AV989" i="33"/>
  <c r="AW989" i="33"/>
  <c r="AX989" i="33"/>
  <c r="AY989" i="33"/>
  <c r="AZ989" i="33"/>
  <c r="BA989" i="33"/>
  <c r="BB989" i="33"/>
  <c r="BC989" i="33"/>
  <c r="BD989" i="33"/>
  <c r="BE989" i="33"/>
  <c r="BF989" i="33"/>
  <c r="BG989" i="33"/>
  <c r="BH989" i="33"/>
  <c r="BI989" i="33"/>
  <c r="BJ989" i="33"/>
  <c r="BK989" i="33"/>
  <c r="BL989" i="33"/>
  <c r="BM989" i="33"/>
  <c r="BN989" i="33"/>
  <c r="BO989" i="33"/>
  <c r="BP989" i="33"/>
  <c r="BQ989" i="33"/>
  <c r="BR989" i="33"/>
  <c r="BS989" i="33"/>
  <c r="BT989" i="33"/>
  <c r="BU989" i="33"/>
  <c r="BV989" i="33"/>
  <c r="BW989" i="33"/>
  <c r="BX989" i="33"/>
  <c r="BY989" i="33"/>
  <c r="BZ989" i="33"/>
  <c r="CA989" i="33"/>
  <c r="CB989" i="33"/>
  <c r="CC989" i="33"/>
  <c r="CD989" i="33"/>
  <c r="CE989" i="33"/>
  <c r="CF989" i="33"/>
  <c r="CG989" i="33"/>
  <c r="CH989" i="33"/>
  <c r="CI989" i="33"/>
  <c r="A990" i="33"/>
  <c r="B990" i="33"/>
  <c r="C990" i="33"/>
  <c r="D990" i="33"/>
  <c r="E990" i="33"/>
  <c r="F990" i="33"/>
  <c r="G990" i="33"/>
  <c r="H990" i="33"/>
  <c r="I990" i="33"/>
  <c r="J990" i="33"/>
  <c r="K990" i="33"/>
  <c r="L990" i="33"/>
  <c r="M990" i="33"/>
  <c r="N990" i="33"/>
  <c r="O990" i="33"/>
  <c r="P990" i="33"/>
  <c r="Q990" i="33"/>
  <c r="R990" i="33"/>
  <c r="S990" i="33"/>
  <c r="T990" i="33"/>
  <c r="U990" i="33"/>
  <c r="V990" i="33"/>
  <c r="W990" i="33"/>
  <c r="X990" i="33"/>
  <c r="Y990" i="33"/>
  <c r="Z990" i="33"/>
  <c r="AA990" i="33"/>
  <c r="AB990" i="33"/>
  <c r="AC990" i="33"/>
  <c r="AD990" i="33"/>
  <c r="AE990" i="33"/>
  <c r="AF990" i="33"/>
  <c r="AG990" i="33"/>
  <c r="AH990" i="33"/>
  <c r="AI990" i="33"/>
  <c r="AJ990" i="33"/>
  <c r="AK990" i="33"/>
  <c r="AL990" i="33"/>
  <c r="AM990" i="33"/>
  <c r="AN990" i="33"/>
  <c r="AO990" i="33"/>
  <c r="AP990" i="33"/>
  <c r="AQ990" i="33"/>
  <c r="AR990" i="33"/>
  <c r="AS990" i="33"/>
  <c r="AT990" i="33"/>
  <c r="AU990" i="33"/>
  <c r="AV990" i="33"/>
  <c r="AW990" i="33"/>
  <c r="AX990" i="33"/>
  <c r="AY990" i="33"/>
  <c r="AZ990" i="33"/>
  <c r="BA990" i="33"/>
  <c r="BB990" i="33"/>
  <c r="BC990" i="33"/>
  <c r="BD990" i="33"/>
  <c r="BE990" i="33"/>
  <c r="BF990" i="33"/>
  <c r="BG990" i="33"/>
  <c r="BH990" i="33"/>
  <c r="BI990" i="33"/>
  <c r="BJ990" i="33"/>
  <c r="BK990" i="33"/>
  <c r="BL990" i="33"/>
  <c r="BM990" i="33"/>
  <c r="BN990" i="33"/>
  <c r="BO990" i="33"/>
  <c r="BP990" i="33"/>
  <c r="BQ990" i="33"/>
  <c r="BR990" i="33"/>
  <c r="BS990" i="33"/>
  <c r="BT990" i="33"/>
  <c r="BU990" i="33"/>
  <c r="BV990" i="33"/>
  <c r="BW990" i="33"/>
  <c r="BX990" i="33"/>
  <c r="BY990" i="33"/>
  <c r="BZ990" i="33"/>
  <c r="CA990" i="33"/>
  <c r="CB990" i="33"/>
  <c r="CC990" i="33"/>
  <c r="CD990" i="33"/>
  <c r="CE990" i="33"/>
  <c r="CF990" i="33"/>
  <c r="CG990" i="33"/>
  <c r="CH990" i="33"/>
  <c r="CI990" i="33"/>
  <c r="A991" i="33"/>
  <c r="B991" i="33"/>
  <c r="C991" i="33"/>
  <c r="D991" i="33"/>
  <c r="E991" i="33"/>
  <c r="F991" i="33"/>
  <c r="G991" i="33"/>
  <c r="H991" i="33"/>
  <c r="I991" i="33"/>
  <c r="J991" i="33"/>
  <c r="K991" i="33"/>
  <c r="L991" i="33"/>
  <c r="M991" i="33"/>
  <c r="N991" i="33"/>
  <c r="O991" i="33"/>
  <c r="P991" i="33"/>
  <c r="Q991" i="33"/>
  <c r="R991" i="33"/>
  <c r="S991" i="33"/>
  <c r="T991" i="33"/>
  <c r="U991" i="33"/>
  <c r="V991" i="33"/>
  <c r="W991" i="33"/>
  <c r="X991" i="33"/>
  <c r="Y991" i="33"/>
  <c r="Z991" i="33"/>
  <c r="AA991" i="33"/>
  <c r="AB991" i="33"/>
  <c r="AC991" i="33"/>
  <c r="AD991" i="33"/>
  <c r="AE991" i="33"/>
  <c r="AF991" i="33"/>
  <c r="AG991" i="33"/>
  <c r="AH991" i="33"/>
  <c r="AI991" i="33"/>
  <c r="AJ991" i="33"/>
  <c r="AK991" i="33"/>
  <c r="AL991" i="33"/>
  <c r="AM991" i="33"/>
  <c r="AN991" i="33"/>
  <c r="AO991" i="33"/>
  <c r="AP991" i="33"/>
  <c r="AQ991" i="33"/>
  <c r="AR991" i="33"/>
  <c r="AS991" i="33"/>
  <c r="AT991" i="33"/>
  <c r="AU991" i="33"/>
  <c r="AV991" i="33"/>
  <c r="AW991" i="33"/>
  <c r="AX991" i="33"/>
  <c r="AY991" i="33"/>
  <c r="AZ991" i="33"/>
  <c r="BA991" i="33"/>
  <c r="BB991" i="33"/>
  <c r="BC991" i="33"/>
  <c r="BD991" i="33"/>
  <c r="BE991" i="33"/>
  <c r="BF991" i="33"/>
  <c r="BG991" i="33"/>
  <c r="BH991" i="33"/>
  <c r="BI991" i="33"/>
  <c r="BJ991" i="33"/>
  <c r="BK991" i="33"/>
  <c r="BL991" i="33"/>
  <c r="BM991" i="33"/>
  <c r="BN991" i="33"/>
  <c r="BO991" i="33"/>
  <c r="BP991" i="33"/>
  <c r="BQ991" i="33"/>
  <c r="BR991" i="33"/>
  <c r="BS991" i="33"/>
  <c r="BT991" i="33"/>
  <c r="BU991" i="33"/>
  <c r="BV991" i="33"/>
  <c r="BW991" i="33"/>
  <c r="BX991" i="33"/>
  <c r="BY991" i="33"/>
  <c r="BZ991" i="33"/>
  <c r="CA991" i="33"/>
  <c r="CB991" i="33"/>
  <c r="CC991" i="33"/>
  <c r="CD991" i="33"/>
  <c r="CE991" i="33"/>
  <c r="CF991" i="33"/>
  <c r="CG991" i="33"/>
  <c r="CH991" i="33"/>
  <c r="CI991" i="33"/>
  <c r="A992" i="33"/>
  <c r="B992" i="33"/>
  <c r="C992" i="33"/>
  <c r="D992" i="33"/>
  <c r="E992" i="33"/>
  <c r="F992" i="33"/>
  <c r="G992" i="33"/>
  <c r="H992" i="33"/>
  <c r="I992" i="33"/>
  <c r="J992" i="33"/>
  <c r="K992" i="33"/>
  <c r="L992" i="33"/>
  <c r="M992" i="33"/>
  <c r="N992" i="33"/>
  <c r="O992" i="33"/>
  <c r="P992" i="33"/>
  <c r="Q992" i="33"/>
  <c r="R992" i="33"/>
  <c r="S992" i="33"/>
  <c r="T992" i="33"/>
  <c r="U992" i="33"/>
  <c r="V992" i="33"/>
  <c r="W992" i="33"/>
  <c r="X992" i="33"/>
  <c r="Y992" i="33"/>
  <c r="Z992" i="33"/>
  <c r="AA992" i="33"/>
  <c r="AB992" i="33"/>
  <c r="AC992" i="33"/>
  <c r="AD992" i="33"/>
  <c r="AE992" i="33"/>
  <c r="AF992" i="33"/>
  <c r="AG992" i="33"/>
  <c r="AH992" i="33"/>
  <c r="AI992" i="33"/>
  <c r="AJ992" i="33"/>
  <c r="AK992" i="33"/>
  <c r="AL992" i="33"/>
  <c r="AM992" i="33"/>
  <c r="AN992" i="33"/>
  <c r="AO992" i="33"/>
  <c r="AP992" i="33"/>
  <c r="AQ992" i="33"/>
  <c r="AR992" i="33"/>
  <c r="AS992" i="33"/>
  <c r="AT992" i="33"/>
  <c r="AU992" i="33"/>
  <c r="AV992" i="33"/>
  <c r="AW992" i="33"/>
  <c r="AX992" i="33"/>
  <c r="AY992" i="33"/>
  <c r="AZ992" i="33"/>
  <c r="BA992" i="33"/>
  <c r="BB992" i="33"/>
  <c r="BC992" i="33"/>
  <c r="BD992" i="33"/>
  <c r="BE992" i="33"/>
  <c r="BF992" i="33"/>
  <c r="BG992" i="33"/>
  <c r="BH992" i="33"/>
  <c r="BI992" i="33"/>
  <c r="BJ992" i="33"/>
  <c r="BK992" i="33"/>
  <c r="BL992" i="33"/>
  <c r="BM992" i="33"/>
  <c r="BN992" i="33"/>
  <c r="BO992" i="33"/>
  <c r="BP992" i="33"/>
  <c r="BQ992" i="33"/>
  <c r="BR992" i="33"/>
  <c r="BS992" i="33"/>
  <c r="BT992" i="33"/>
  <c r="BU992" i="33"/>
  <c r="BV992" i="33"/>
  <c r="BW992" i="33"/>
  <c r="BX992" i="33"/>
  <c r="BY992" i="33"/>
  <c r="BZ992" i="33"/>
  <c r="CA992" i="33"/>
  <c r="CB992" i="33"/>
  <c r="CC992" i="33"/>
  <c r="CD992" i="33"/>
  <c r="CE992" i="33"/>
  <c r="CF992" i="33"/>
  <c r="CG992" i="33"/>
  <c r="CH992" i="33"/>
  <c r="CI992" i="33"/>
  <c r="A993" i="33"/>
  <c r="B993" i="33"/>
  <c r="C993" i="33"/>
  <c r="D993" i="33"/>
  <c r="E993" i="33"/>
  <c r="F993" i="33"/>
  <c r="G993" i="33"/>
  <c r="H993" i="33"/>
  <c r="I993" i="33"/>
  <c r="J993" i="33"/>
  <c r="K993" i="33"/>
  <c r="L993" i="33"/>
  <c r="M993" i="33"/>
  <c r="N993" i="33"/>
  <c r="O993" i="33"/>
  <c r="P993" i="33"/>
  <c r="Q993" i="33"/>
  <c r="R993" i="33"/>
  <c r="S993" i="33"/>
  <c r="T993" i="33"/>
  <c r="U993" i="33"/>
  <c r="V993" i="33"/>
  <c r="W993" i="33"/>
  <c r="X993" i="33"/>
  <c r="Y993" i="33"/>
  <c r="Z993" i="33"/>
  <c r="AA993" i="33"/>
  <c r="AB993" i="33"/>
  <c r="AC993" i="33"/>
  <c r="AD993" i="33"/>
  <c r="AE993" i="33"/>
  <c r="AF993" i="33"/>
  <c r="AG993" i="33"/>
  <c r="AH993" i="33"/>
  <c r="AI993" i="33"/>
  <c r="AJ993" i="33"/>
  <c r="AK993" i="33"/>
  <c r="AL993" i="33"/>
  <c r="AM993" i="33"/>
  <c r="AN993" i="33"/>
  <c r="AO993" i="33"/>
  <c r="AP993" i="33"/>
  <c r="AQ993" i="33"/>
  <c r="AR993" i="33"/>
  <c r="AS993" i="33"/>
  <c r="AT993" i="33"/>
  <c r="AU993" i="33"/>
  <c r="AV993" i="33"/>
  <c r="AW993" i="33"/>
  <c r="AX993" i="33"/>
  <c r="AY993" i="33"/>
  <c r="AZ993" i="33"/>
  <c r="BA993" i="33"/>
  <c r="BB993" i="33"/>
  <c r="BC993" i="33"/>
  <c r="BD993" i="33"/>
  <c r="BE993" i="33"/>
  <c r="BF993" i="33"/>
  <c r="BG993" i="33"/>
  <c r="BH993" i="33"/>
  <c r="BI993" i="33"/>
  <c r="BJ993" i="33"/>
  <c r="BK993" i="33"/>
  <c r="BL993" i="33"/>
  <c r="BM993" i="33"/>
  <c r="BN993" i="33"/>
  <c r="BO993" i="33"/>
  <c r="BP993" i="33"/>
  <c r="BQ993" i="33"/>
  <c r="BR993" i="33"/>
  <c r="BS993" i="33"/>
  <c r="BT993" i="33"/>
  <c r="BU993" i="33"/>
  <c r="BV993" i="33"/>
  <c r="BW993" i="33"/>
  <c r="BX993" i="33"/>
  <c r="BY993" i="33"/>
  <c r="BZ993" i="33"/>
  <c r="CA993" i="33"/>
  <c r="CB993" i="33"/>
  <c r="CC993" i="33"/>
  <c r="CD993" i="33"/>
  <c r="CE993" i="33"/>
  <c r="CF993" i="33"/>
  <c r="CG993" i="33"/>
  <c r="CH993" i="33"/>
  <c r="CI993" i="33"/>
  <c r="A994" i="33"/>
  <c r="B994" i="33"/>
  <c r="C994" i="33"/>
  <c r="D994" i="33"/>
  <c r="E994" i="33"/>
  <c r="F994" i="33"/>
  <c r="G994" i="33"/>
  <c r="H994" i="33"/>
  <c r="I994" i="33"/>
  <c r="J994" i="33"/>
  <c r="K994" i="33"/>
  <c r="L994" i="33"/>
  <c r="M994" i="33"/>
  <c r="N994" i="33"/>
  <c r="O994" i="33"/>
  <c r="P994" i="33"/>
  <c r="Q994" i="33"/>
  <c r="R994" i="33"/>
  <c r="S994" i="33"/>
  <c r="T994" i="33"/>
  <c r="U994" i="33"/>
  <c r="V994" i="33"/>
  <c r="W994" i="33"/>
  <c r="X994" i="33"/>
  <c r="Y994" i="33"/>
  <c r="Z994" i="33"/>
  <c r="AA994" i="33"/>
  <c r="AB994" i="33"/>
  <c r="AC994" i="33"/>
  <c r="AD994" i="33"/>
  <c r="AE994" i="33"/>
  <c r="AF994" i="33"/>
  <c r="AG994" i="33"/>
  <c r="AH994" i="33"/>
  <c r="AI994" i="33"/>
  <c r="AJ994" i="33"/>
  <c r="AK994" i="33"/>
  <c r="AL994" i="33"/>
  <c r="AM994" i="33"/>
  <c r="AN994" i="33"/>
  <c r="AO994" i="33"/>
  <c r="AP994" i="33"/>
  <c r="AQ994" i="33"/>
  <c r="AR994" i="33"/>
  <c r="AS994" i="33"/>
  <c r="AT994" i="33"/>
  <c r="AU994" i="33"/>
  <c r="AV994" i="33"/>
  <c r="AW994" i="33"/>
  <c r="AX994" i="33"/>
  <c r="AY994" i="33"/>
  <c r="AZ994" i="33"/>
  <c r="BA994" i="33"/>
  <c r="BB994" i="33"/>
  <c r="BC994" i="33"/>
  <c r="BD994" i="33"/>
  <c r="BE994" i="33"/>
  <c r="BF994" i="33"/>
  <c r="BG994" i="33"/>
  <c r="BH994" i="33"/>
  <c r="BI994" i="33"/>
  <c r="BJ994" i="33"/>
  <c r="BK994" i="33"/>
  <c r="BL994" i="33"/>
  <c r="BM994" i="33"/>
  <c r="BN994" i="33"/>
  <c r="BO994" i="33"/>
  <c r="BP994" i="33"/>
  <c r="BQ994" i="33"/>
  <c r="BR994" i="33"/>
  <c r="BS994" i="33"/>
  <c r="BT994" i="33"/>
  <c r="BU994" i="33"/>
  <c r="BV994" i="33"/>
  <c r="BW994" i="33"/>
  <c r="BX994" i="33"/>
  <c r="BY994" i="33"/>
  <c r="BZ994" i="33"/>
  <c r="CA994" i="33"/>
  <c r="CB994" i="33"/>
  <c r="CC994" i="33"/>
  <c r="CD994" i="33"/>
  <c r="CE994" i="33"/>
  <c r="CF994" i="33"/>
  <c r="CG994" i="33"/>
  <c r="CH994" i="33"/>
  <c r="CI994" i="33"/>
  <c r="A995" i="33"/>
  <c r="B995" i="33"/>
  <c r="C995" i="33"/>
  <c r="D995" i="33"/>
  <c r="E995" i="33"/>
  <c r="F995" i="33"/>
  <c r="G995" i="33"/>
  <c r="H995" i="33"/>
  <c r="I995" i="33"/>
  <c r="J995" i="33"/>
  <c r="K995" i="33"/>
  <c r="L995" i="33"/>
  <c r="M995" i="33"/>
  <c r="N995" i="33"/>
  <c r="O995" i="33"/>
  <c r="P995" i="33"/>
  <c r="Q995" i="33"/>
  <c r="R995" i="33"/>
  <c r="S995" i="33"/>
  <c r="T995" i="33"/>
  <c r="U995" i="33"/>
  <c r="V995" i="33"/>
  <c r="W995" i="33"/>
  <c r="X995" i="33"/>
  <c r="Y995" i="33"/>
  <c r="Z995" i="33"/>
  <c r="AA995" i="33"/>
  <c r="AB995" i="33"/>
  <c r="AC995" i="33"/>
  <c r="AD995" i="33"/>
  <c r="AE995" i="33"/>
  <c r="AF995" i="33"/>
  <c r="AG995" i="33"/>
  <c r="AH995" i="33"/>
  <c r="AI995" i="33"/>
  <c r="AJ995" i="33"/>
  <c r="AK995" i="33"/>
  <c r="AL995" i="33"/>
  <c r="AM995" i="33"/>
  <c r="AN995" i="33"/>
  <c r="AO995" i="33"/>
  <c r="AP995" i="33"/>
  <c r="AQ995" i="33"/>
  <c r="AR995" i="33"/>
  <c r="AS995" i="33"/>
  <c r="AT995" i="33"/>
  <c r="AU995" i="33"/>
  <c r="AV995" i="33"/>
  <c r="AW995" i="33"/>
  <c r="AX995" i="33"/>
  <c r="AY995" i="33"/>
  <c r="AZ995" i="33"/>
  <c r="BA995" i="33"/>
  <c r="BB995" i="33"/>
  <c r="BC995" i="33"/>
  <c r="BD995" i="33"/>
  <c r="BE995" i="33"/>
  <c r="BF995" i="33"/>
  <c r="BG995" i="33"/>
  <c r="BH995" i="33"/>
  <c r="BI995" i="33"/>
  <c r="BJ995" i="33"/>
  <c r="BK995" i="33"/>
  <c r="BL995" i="33"/>
  <c r="BM995" i="33"/>
  <c r="BN995" i="33"/>
  <c r="BO995" i="33"/>
  <c r="BP995" i="33"/>
  <c r="BQ995" i="33"/>
  <c r="BR995" i="33"/>
  <c r="BS995" i="33"/>
  <c r="BT995" i="33"/>
  <c r="BU995" i="33"/>
  <c r="BV995" i="33"/>
  <c r="BW995" i="33"/>
  <c r="BX995" i="33"/>
  <c r="BY995" i="33"/>
  <c r="BZ995" i="33"/>
  <c r="CA995" i="33"/>
  <c r="CB995" i="33"/>
  <c r="CC995" i="33"/>
  <c r="CD995" i="33"/>
  <c r="CE995" i="33"/>
  <c r="CF995" i="33"/>
  <c r="CG995" i="33"/>
  <c r="CH995" i="33"/>
  <c r="CI995" i="33"/>
  <c r="A996" i="33"/>
  <c r="B996" i="33"/>
  <c r="C996" i="33"/>
  <c r="D996" i="33"/>
  <c r="E996" i="33"/>
  <c r="F996" i="33"/>
  <c r="G996" i="33"/>
  <c r="H996" i="33"/>
  <c r="I996" i="33"/>
  <c r="J996" i="33"/>
  <c r="K996" i="33"/>
  <c r="L996" i="33"/>
  <c r="M996" i="33"/>
  <c r="N996" i="33"/>
  <c r="O996" i="33"/>
  <c r="P996" i="33"/>
  <c r="Q996" i="33"/>
  <c r="R996" i="33"/>
  <c r="S996" i="33"/>
  <c r="T996" i="33"/>
  <c r="U996" i="33"/>
  <c r="V996" i="33"/>
  <c r="W996" i="33"/>
  <c r="X996" i="33"/>
  <c r="Y996" i="33"/>
  <c r="Z996" i="33"/>
  <c r="AA996" i="33"/>
  <c r="AB996" i="33"/>
  <c r="AC996" i="33"/>
  <c r="AD996" i="33"/>
  <c r="AE996" i="33"/>
  <c r="AF996" i="33"/>
  <c r="AG996" i="33"/>
  <c r="AH996" i="33"/>
  <c r="AI996" i="33"/>
  <c r="AJ996" i="33"/>
  <c r="AK996" i="33"/>
  <c r="AL996" i="33"/>
  <c r="AM996" i="33"/>
  <c r="AN996" i="33"/>
  <c r="AO996" i="33"/>
  <c r="AP996" i="33"/>
  <c r="AQ996" i="33"/>
  <c r="AR996" i="33"/>
  <c r="AS996" i="33"/>
  <c r="AT996" i="33"/>
  <c r="AU996" i="33"/>
  <c r="AV996" i="33"/>
  <c r="AW996" i="33"/>
  <c r="AX996" i="33"/>
  <c r="AY996" i="33"/>
  <c r="AZ996" i="33"/>
  <c r="BA996" i="33"/>
  <c r="BB996" i="33"/>
  <c r="BC996" i="33"/>
  <c r="BD996" i="33"/>
  <c r="BE996" i="33"/>
  <c r="BF996" i="33"/>
  <c r="BG996" i="33"/>
  <c r="BH996" i="33"/>
  <c r="BI996" i="33"/>
  <c r="BJ996" i="33"/>
  <c r="BK996" i="33"/>
  <c r="BL996" i="33"/>
  <c r="BM996" i="33"/>
  <c r="BN996" i="33"/>
  <c r="BO996" i="33"/>
  <c r="BP996" i="33"/>
  <c r="BQ996" i="33"/>
  <c r="BR996" i="33"/>
  <c r="BS996" i="33"/>
  <c r="BT996" i="33"/>
  <c r="BU996" i="33"/>
  <c r="BV996" i="33"/>
  <c r="BW996" i="33"/>
  <c r="BX996" i="33"/>
  <c r="BY996" i="33"/>
  <c r="BZ996" i="33"/>
  <c r="CA996" i="33"/>
  <c r="CB996" i="33"/>
  <c r="CC996" i="33"/>
  <c r="CD996" i="33"/>
  <c r="CE996" i="33"/>
  <c r="CF996" i="33"/>
  <c r="CG996" i="33"/>
  <c r="CH996" i="33"/>
  <c r="CI996" i="33"/>
  <c r="A997" i="33"/>
  <c r="B997" i="33"/>
  <c r="C997" i="33"/>
  <c r="D997" i="33"/>
  <c r="E997" i="33"/>
  <c r="F997" i="33"/>
  <c r="G997" i="33"/>
  <c r="H997" i="33"/>
  <c r="I997" i="33"/>
  <c r="J997" i="33"/>
  <c r="K997" i="33"/>
  <c r="L997" i="33"/>
  <c r="M997" i="33"/>
  <c r="N997" i="33"/>
  <c r="O997" i="33"/>
  <c r="P997" i="33"/>
  <c r="Q997" i="33"/>
  <c r="R997" i="33"/>
  <c r="S997" i="33"/>
  <c r="T997" i="33"/>
  <c r="U997" i="33"/>
  <c r="V997" i="33"/>
  <c r="W997" i="33"/>
  <c r="X997" i="33"/>
  <c r="Y997" i="33"/>
  <c r="Z997" i="33"/>
  <c r="AA997" i="33"/>
  <c r="AB997" i="33"/>
  <c r="AC997" i="33"/>
  <c r="AD997" i="33"/>
  <c r="AE997" i="33"/>
  <c r="AF997" i="33"/>
  <c r="AG997" i="33"/>
  <c r="AH997" i="33"/>
  <c r="AI997" i="33"/>
  <c r="AJ997" i="33"/>
  <c r="AK997" i="33"/>
  <c r="AL997" i="33"/>
  <c r="AM997" i="33"/>
  <c r="AN997" i="33"/>
  <c r="AO997" i="33"/>
  <c r="AP997" i="33"/>
  <c r="AQ997" i="33"/>
  <c r="AR997" i="33"/>
  <c r="AS997" i="33"/>
  <c r="AT997" i="33"/>
  <c r="AU997" i="33"/>
  <c r="AV997" i="33"/>
  <c r="AW997" i="33"/>
  <c r="AX997" i="33"/>
  <c r="AY997" i="33"/>
  <c r="AZ997" i="33"/>
  <c r="BA997" i="33"/>
  <c r="BB997" i="33"/>
  <c r="BC997" i="33"/>
  <c r="BD997" i="33"/>
  <c r="BE997" i="33"/>
  <c r="BF997" i="33"/>
  <c r="BG997" i="33"/>
  <c r="BH997" i="33"/>
  <c r="BI997" i="33"/>
  <c r="BJ997" i="33"/>
  <c r="BK997" i="33"/>
  <c r="BL997" i="33"/>
  <c r="BM997" i="33"/>
  <c r="BN997" i="33"/>
  <c r="BO997" i="33"/>
  <c r="BP997" i="33"/>
  <c r="BQ997" i="33"/>
  <c r="BR997" i="33"/>
  <c r="BS997" i="33"/>
  <c r="BT997" i="33"/>
  <c r="BU997" i="33"/>
  <c r="BV997" i="33"/>
  <c r="BW997" i="33"/>
  <c r="BX997" i="33"/>
  <c r="BY997" i="33"/>
  <c r="BZ997" i="33"/>
  <c r="CA997" i="33"/>
  <c r="CB997" i="33"/>
  <c r="CC997" i="33"/>
  <c r="CD997" i="33"/>
  <c r="CE997" i="33"/>
  <c r="CF997" i="33"/>
  <c r="CG997" i="33"/>
  <c r="CH997" i="33"/>
  <c r="CI997" i="33"/>
  <c r="A998" i="33"/>
  <c r="B998" i="33"/>
  <c r="C998" i="33"/>
  <c r="D998" i="33"/>
  <c r="E998" i="33"/>
  <c r="F998" i="33"/>
  <c r="G998" i="33"/>
  <c r="H998" i="33"/>
  <c r="I998" i="33"/>
  <c r="J998" i="33"/>
  <c r="K998" i="33"/>
  <c r="L998" i="33"/>
  <c r="M998" i="33"/>
  <c r="N998" i="33"/>
  <c r="O998" i="33"/>
  <c r="P998" i="33"/>
  <c r="Q998" i="33"/>
  <c r="R998" i="33"/>
  <c r="S998" i="33"/>
  <c r="T998" i="33"/>
  <c r="U998" i="33"/>
  <c r="V998" i="33"/>
  <c r="W998" i="33"/>
  <c r="X998" i="33"/>
  <c r="Y998" i="33"/>
  <c r="Z998" i="33"/>
  <c r="AA998" i="33"/>
  <c r="AB998" i="33"/>
  <c r="AC998" i="33"/>
  <c r="AD998" i="33"/>
  <c r="AE998" i="33"/>
  <c r="AF998" i="33"/>
  <c r="AG998" i="33"/>
  <c r="AH998" i="33"/>
  <c r="AI998" i="33"/>
  <c r="AJ998" i="33"/>
  <c r="AK998" i="33"/>
  <c r="AL998" i="33"/>
  <c r="AM998" i="33"/>
  <c r="AN998" i="33"/>
  <c r="AO998" i="33"/>
  <c r="AP998" i="33"/>
  <c r="AQ998" i="33"/>
  <c r="AR998" i="33"/>
  <c r="AS998" i="33"/>
  <c r="AT998" i="33"/>
  <c r="AU998" i="33"/>
  <c r="AV998" i="33"/>
  <c r="AW998" i="33"/>
  <c r="AX998" i="33"/>
  <c r="AY998" i="33"/>
  <c r="AZ998" i="33"/>
  <c r="BA998" i="33"/>
  <c r="BB998" i="33"/>
  <c r="BC998" i="33"/>
  <c r="BD998" i="33"/>
  <c r="BE998" i="33"/>
  <c r="BF998" i="33"/>
  <c r="BG998" i="33"/>
  <c r="BH998" i="33"/>
  <c r="BI998" i="33"/>
  <c r="BJ998" i="33"/>
  <c r="BK998" i="33"/>
  <c r="BL998" i="33"/>
  <c r="BM998" i="33"/>
  <c r="BN998" i="33"/>
  <c r="BO998" i="33"/>
  <c r="BP998" i="33"/>
  <c r="BQ998" i="33"/>
  <c r="BR998" i="33"/>
  <c r="BS998" i="33"/>
  <c r="BT998" i="33"/>
  <c r="BU998" i="33"/>
  <c r="BV998" i="33"/>
  <c r="BW998" i="33"/>
  <c r="BX998" i="33"/>
  <c r="BY998" i="33"/>
  <c r="BZ998" i="33"/>
  <c r="CA998" i="33"/>
  <c r="CB998" i="33"/>
  <c r="CC998" i="33"/>
  <c r="CD998" i="33"/>
  <c r="CE998" i="33"/>
  <c r="CF998" i="33"/>
  <c r="CG998" i="33"/>
  <c r="CH998" i="33"/>
  <c r="CI998" i="33"/>
  <c r="A999" i="33"/>
  <c r="B999" i="33"/>
  <c r="C999" i="33"/>
  <c r="D999" i="33"/>
  <c r="E999" i="33"/>
  <c r="F999" i="33"/>
  <c r="G999" i="33"/>
  <c r="H999" i="33"/>
  <c r="I999" i="33"/>
  <c r="J999" i="33"/>
  <c r="K999" i="33"/>
  <c r="L999" i="33"/>
  <c r="M999" i="33"/>
  <c r="N999" i="33"/>
  <c r="O999" i="33"/>
  <c r="P999" i="33"/>
  <c r="Q999" i="33"/>
  <c r="R999" i="33"/>
  <c r="S999" i="33"/>
  <c r="T999" i="33"/>
  <c r="U999" i="33"/>
  <c r="V999" i="33"/>
  <c r="W999" i="33"/>
  <c r="X999" i="33"/>
  <c r="Y999" i="33"/>
  <c r="Z999" i="33"/>
  <c r="AA999" i="33"/>
  <c r="AB999" i="33"/>
  <c r="AC999" i="33"/>
  <c r="AD999" i="33"/>
  <c r="AE999" i="33"/>
  <c r="AF999" i="33"/>
  <c r="AG999" i="33"/>
  <c r="AH999" i="33"/>
  <c r="AI999" i="33"/>
  <c r="AJ999" i="33"/>
  <c r="AK999" i="33"/>
  <c r="AL999" i="33"/>
  <c r="AM999" i="33"/>
  <c r="AN999" i="33"/>
  <c r="AO999" i="33"/>
  <c r="AP999" i="33"/>
  <c r="AQ999" i="33"/>
  <c r="AR999" i="33"/>
  <c r="AS999" i="33"/>
  <c r="AT999" i="33"/>
  <c r="AU999" i="33"/>
  <c r="AV999" i="33"/>
  <c r="AW999" i="33"/>
  <c r="AX999" i="33"/>
  <c r="AY999" i="33"/>
  <c r="AZ999" i="33"/>
  <c r="BA999" i="33"/>
  <c r="BB999" i="33"/>
  <c r="BC999" i="33"/>
  <c r="BD999" i="33"/>
  <c r="BE999" i="33"/>
  <c r="BF999" i="33"/>
  <c r="BG999" i="33"/>
  <c r="BH999" i="33"/>
  <c r="BI999" i="33"/>
  <c r="BJ999" i="33"/>
  <c r="BK999" i="33"/>
  <c r="BL999" i="33"/>
  <c r="BM999" i="33"/>
  <c r="BN999" i="33"/>
  <c r="BO999" i="33"/>
  <c r="BP999" i="33"/>
  <c r="BQ999" i="33"/>
  <c r="BR999" i="33"/>
  <c r="BS999" i="33"/>
  <c r="BT999" i="33"/>
  <c r="BU999" i="33"/>
  <c r="BV999" i="33"/>
  <c r="BW999" i="33"/>
  <c r="BX999" i="33"/>
  <c r="BY999" i="33"/>
  <c r="BZ999" i="33"/>
  <c r="CA999" i="33"/>
  <c r="CB999" i="33"/>
  <c r="CC999" i="33"/>
  <c r="CD999" i="33"/>
  <c r="CE999" i="33"/>
  <c r="CF999" i="33"/>
  <c r="CG999" i="33"/>
  <c r="CH999" i="33"/>
  <c r="CI999" i="33"/>
  <c r="A1000" i="33"/>
  <c r="B1000" i="33"/>
  <c r="C1000" i="33"/>
  <c r="D1000" i="33"/>
  <c r="E1000" i="33"/>
  <c r="F1000" i="33"/>
  <c r="G1000" i="33"/>
  <c r="H1000" i="33"/>
  <c r="I1000" i="33"/>
  <c r="J1000" i="33"/>
  <c r="K1000" i="33"/>
  <c r="L1000" i="33"/>
  <c r="M1000" i="33"/>
  <c r="N1000" i="33"/>
  <c r="O1000" i="33"/>
  <c r="P1000" i="33"/>
  <c r="Q1000" i="33"/>
  <c r="R1000" i="33"/>
  <c r="S1000" i="33"/>
  <c r="T1000" i="33"/>
  <c r="U1000" i="33"/>
  <c r="V1000" i="33"/>
  <c r="W1000" i="33"/>
  <c r="X1000" i="33"/>
  <c r="Y1000" i="33"/>
  <c r="Z1000" i="33"/>
  <c r="AA1000" i="33"/>
  <c r="AB1000" i="33"/>
  <c r="AC1000" i="33"/>
  <c r="AD1000" i="33"/>
  <c r="AE1000" i="33"/>
  <c r="AF1000" i="33"/>
  <c r="AG1000" i="33"/>
  <c r="AH1000" i="33"/>
  <c r="AI1000" i="33"/>
  <c r="AJ1000" i="33"/>
  <c r="AK1000" i="33"/>
  <c r="AL1000" i="33"/>
  <c r="AM1000" i="33"/>
  <c r="AN1000" i="33"/>
  <c r="AO1000" i="33"/>
  <c r="AP1000" i="33"/>
  <c r="AQ1000" i="33"/>
  <c r="AR1000" i="33"/>
  <c r="AS1000" i="33"/>
  <c r="AT1000" i="33"/>
  <c r="AU1000" i="33"/>
  <c r="AV1000" i="33"/>
  <c r="AW1000" i="33"/>
  <c r="AX1000" i="33"/>
  <c r="AY1000" i="33"/>
  <c r="AZ1000" i="33"/>
  <c r="BA1000" i="33"/>
  <c r="BB1000" i="33"/>
  <c r="BC1000" i="33"/>
  <c r="BD1000" i="33"/>
  <c r="BE1000" i="33"/>
  <c r="BF1000" i="33"/>
  <c r="BG1000" i="33"/>
  <c r="BH1000" i="33"/>
  <c r="BI1000" i="33"/>
  <c r="BJ1000" i="33"/>
  <c r="BK1000" i="33"/>
  <c r="BL1000" i="33"/>
  <c r="BM1000" i="33"/>
  <c r="BN1000" i="33"/>
  <c r="BO1000" i="33"/>
  <c r="BP1000" i="33"/>
  <c r="BQ1000" i="33"/>
  <c r="BR1000" i="33"/>
  <c r="BS1000" i="33"/>
  <c r="BT1000" i="33"/>
  <c r="BU1000" i="33"/>
  <c r="BV1000" i="33"/>
  <c r="BW1000" i="33"/>
  <c r="BX1000" i="33"/>
  <c r="BY1000" i="33"/>
  <c r="BZ1000" i="33"/>
  <c r="CA1000" i="33"/>
  <c r="CB1000" i="33"/>
  <c r="CC1000" i="33"/>
  <c r="CD1000" i="33"/>
  <c r="CE1000" i="33"/>
  <c r="CF1000" i="33"/>
  <c r="CG1000" i="33"/>
  <c r="CH1000" i="33"/>
  <c r="CI1000" i="33"/>
  <c r="A1001" i="33"/>
  <c r="B1001" i="33"/>
  <c r="C1001" i="33"/>
  <c r="D1001" i="33"/>
  <c r="E1001" i="33"/>
  <c r="F1001" i="33"/>
  <c r="G1001" i="33"/>
  <c r="H1001" i="33"/>
  <c r="I1001" i="33"/>
  <c r="J1001" i="33"/>
  <c r="K1001" i="33"/>
  <c r="L1001" i="33"/>
  <c r="M1001" i="33"/>
  <c r="N1001" i="33"/>
  <c r="O1001" i="33"/>
  <c r="P1001" i="33"/>
  <c r="Q1001" i="33"/>
  <c r="R1001" i="33"/>
  <c r="S1001" i="33"/>
  <c r="T1001" i="33"/>
  <c r="U1001" i="33"/>
  <c r="V1001" i="33"/>
  <c r="W1001" i="33"/>
  <c r="X1001" i="33"/>
  <c r="Y1001" i="33"/>
  <c r="Z1001" i="33"/>
  <c r="AA1001" i="33"/>
  <c r="AB1001" i="33"/>
  <c r="AC1001" i="33"/>
  <c r="AD1001" i="33"/>
  <c r="AE1001" i="33"/>
  <c r="AF1001" i="33"/>
  <c r="AG1001" i="33"/>
  <c r="AH1001" i="33"/>
  <c r="AI1001" i="33"/>
  <c r="AJ1001" i="33"/>
  <c r="AK1001" i="33"/>
  <c r="AL1001" i="33"/>
  <c r="AM1001" i="33"/>
  <c r="AN1001" i="33"/>
  <c r="AO1001" i="33"/>
  <c r="AP1001" i="33"/>
  <c r="AQ1001" i="33"/>
  <c r="AR1001" i="33"/>
  <c r="AS1001" i="33"/>
  <c r="AT1001" i="33"/>
  <c r="AU1001" i="33"/>
  <c r="AV1001" i="33"/>
  <c r="AW1001" i="33"/>
  <c r="AX1001" i="33"/>
  <c r="AY1001" i="33"/>
  <c r="AZ1001" i="33"/>
  <c r="BA1001" i="33"/>
  <c r="BB1001" i="33"/>
  <c r="BC1001" i="33"/>
  <c r="BD1001" i="33"/>
  <c r="BE1001" i="33"/>
  <c r="BF1001" i="33"/>
  <c r="BG1001" i="33"/>
  <c r="BH1001" i="33"/>
  <c r="BI1001" i="33"/>
  <c r="BJ1001" i="33"/>
  <c r="BK1001" i="33"/>
  <c r="BL1001" i="33"/>
  <c r="BM1001" i="33"/>
  <c r="BN1001" i="33"/>
  <c r="BO1001" i="33"/>
  <c r="BP1001" i="33"/>
  <c r="BQ1001" i="33"/>
  <c r="BR1001" i="33"/>
  <c r="BS1001" i="33"/>
  <c r="BT1001" i="33"/>
  <c r="BU1001" i="33"/>
  <c r="BV1001" i="33"/>
  <c r="BW1001" i="33"/>
  <c r="BX1001" i="33"/>
  <c r="BY1001" i="33"/>
  <c r="BZ1001" i="33"/>
  <c r="CA1001" i="33"/>
  <c r="CB1001" i="33"/>
  <c r="CC1001" i="33"/>
  <c r="CD1001" i="33"/>
  <c r="CE1001" i="33"/>
  <c r="CF1001" i="33"/>
  <c r="CG1001" i="33"/>
  <c r="CH1001" i="33"/>
  <c r="CI1001" i="33"/>
  <c r="A1002" i="33"/>
  <c r="B1002" i="33"/>
  <c r="C1002" i="33"/>
  <c r="D1002" i="33"/>
  <c r="E1002" i="33"/>
  <c r="F1002" i="33"/>
  <c r="G1002" i="33"/>
  <c r="H1002" i="33"/>
  <c r="I1002" i="33"/>
  <c r="J1002" i="33"/>
  <c r="K1002" i="33"/>
  <c r="L1002" i="33"/>
  <c r="M1002" i="33"/>
  <c r="N1002" i="33"/>
  <c r="O1002" i="33"/>
  <c r="P1002" i="33"/>
  <c r="Q1002" i="33"/>
  <c r="R1002" i="33"/>
  <c r="S1002" i="33"/>
  <c r="T1002" i="33"/>
  <c r="U1002" i="33"/>
  <c r="V1002" i="33"/>
  <c r="W1002" i="33"/>
  <c r="X1002" i="33"/>
  <c r="Y1002" i="33"/>
  <c r="Z1002" i="33"/>
  <c r="AA1002" i="33"/>
  <c r="AB1002" i="33"/>
  <c r="AC1002" i="33"/>
  <c r="AD1002" i="33"/>
  <c r="AE1002" i="33"/>
  <c r="AF1002" i="33"/>
  <c r="AG1002" i="33"/>
  <c r="AH1002" i="33"/>
  <c r="AI1002" i="33"/>
  <c r="AJ1002" i="33"/>
  <c r="AK1002" i="33"/>
  <c r="AL1002" i="33"/>
  <c r="AM1002" i="33"/>
  <c r="AN1002" i="33"/>
  <c r="AO1002" i="33"/>
  <c r="AP1002" i="33"/>
  <c r="AQ1002" i="33"/>
  <c r="AR1002" i="33"/>
  <c r="AS1002" i="33"/>
  <c r="AT1002" i="33"/>
  <c r="AU1002" i="33"/>
  <c r="AV1002" i="33"/>
  <c r="AW1002" i="33"/>
  <c r="AX1002" i="33"/>
  <c r="AY1002" i="33"/>
  <c r="AZ1002" i="33"/>
  <c r="BA1002" i="33"/>
  <c r="BB1002" i="33"/>
  <c r="BC1002" i="33"/>
  <c r="BD1002" i="33"/>
  <c r="BE1002" i="33"/>
  <c r="BF1002" i="33"/>
  <c r="BG1002" i="33"/>
  <c r="BH1002" i="33"/>
  <c r="BI1002" i="33"/>
  <c r="BJ1002" i="33"/>
  <c r="BK1002" i="33"/>
  <c r="BL1002" i="33"/>
  <c r="BM1002" i="33"/>
  <c r="BN1002" i="33"/>
  <c r="BO1002" i="33"/>
  <c r="BP1002" i="33"/>
  <c r="BQ1002" i="33"/>
  <c r="BR1002" i="33"/>
  <c r="BS1002" i="33"/>
  <c r="BT1002" i="33"/>
  <c r="BU1002" i="33"/>
  <c r="BV1002" i="33"/>
  <c r="BW1002" i="33"/>
  <c r="BX1002" i="33"/>
  <c r="BY1002" i="33"/>
  <c r="BZ1002" i="33"/>
  <c r="CA1002" i="33"/>
  <c r="CB1002" i="33"/>
  <c r="CC1002" i="33"/>
  <c r="CD1002" i="33"/>
  <c r="CE1002" i="33"/>
  <c r="CF1002" i="33"/>
  <c r="CG1002" i="33"/>
  <c r="CH1002" i="33"/>
  <c r="CI1002" i="33"/>
  <c r="A1003" i="33"/>
  <c r="B1003" i="33"/>
  <c r="C1003" i="33"/>
  <c r="D1003" i="33"/>
  <c r="E1003" i="33"/>
  <c r="F1003" i="33"/>
  <c r="G1003" i="33"/>
  <c r="H1003" i="33"/>
  <c r="I1003" i="33"/>
  <c r="J1003" i="33"/>
  <c r="K1003" i="33"/>
  <c r="L1003" i="33"/>
  <c r="M1003" i="33"/>
  <c r="N1003" i="33"/>
  <c r="O1003" i="33"/>
  <c r="P1003" i="33"/>
  <c r="Q1003" i="33"/>
  <c r="R1003" i="33"/>
  <c r="S1003" i="33"/>
  <c r="T1003" i="33"/>
  <c r="U1003" i="33"/>
  <c r="V1003" i="33"/>
  <c r="W1003" i="33"/>
  <c r="X1003" i="33"/>
  <c r="Y1003" i="33"/>
  <c r="Z1003" i="33"/>
  <c r="AA1003" i="33"/>
  <c r="AB1003" i="33"/>
  <c r="AC1003" i="33"/>
  <c r="AD1003" i="33"/>
  <c r="AE1003" i="33"/>
  <c r="AF1003" i="33"/>
  <c r="AG1003" i="33"/>
  <c r="AH1003" i="33"/>
  <c r="AI1003" i="33"/>
  <c r="AJ1003" i="33"/>
  <c r="AK1003" i="33"/>
  <c r="AL1003" i="33"/>
  <c r="AM1003" i="33"/>
  <c r="AN1003" i="33"/>
  <c r="AO1003" i="33"/>
  <c r="AP1003" i="33"/>
  <c r="AQ1003" i="33"/>
  <c r="AR1003" i="33"/>
  <c r="AS1003" i="33"/>
  <c r="AT1003" i="33"/>
  <c r="AU1003" i="33"/>
  <c r="AV1003" i="33"/>
  <c r="AW1003" i="33"/>
  <c r="AX1003" i="33"/>
  <c r="AY1003" i="33"/>
  <c r="AZ1003" i="33"/>
  <c r="BA1003" i="33"/>
  <c r="BB1003" i="33"/>
  <c r="BC1003" i="33"/>
  <c r="BD1003" i="33"/>
  <c r="BE1003" i="33"/>
  <c r="BF1003" i="33"/>
  <c r="BG1003" i="33"/>
  <c r="BH1003" i="33"/>
  <c r="BI1003" i="33"/>
  <c r="BJ1003" i="33"/>
  <c r="BK1003" i="33"/>
  <c r="BL1003" i="33"/>
  <c r="BM1003" i="33"/>
  <c r="BN1003" i="33"/>
  <c r="BO1003" i="33"/>
  <c r="BP1003" i="33"/>
  <c r="BQ1003" i="33"/>
  <c r="BR1003" i="33"/>
  <c r="BS1003" i="33"/>
  <c r="BT1003" i="33"/>
  <c r="BU1003" i="33"/>
  <c r="BV1003" i="33"/>
  <c r="BW1003" i="33"/>
  <c r="BX1003" i="33"/>
  <c r="BY1003" i="33"/>
  <c r="BZ1003" i="33"/>
  <c r="CA1003" i="33"/>
  <c r="CB1003" i="33"/>
  <c r="CC1003" i="33"/>
  <c r="CD1003" i="33"/>
  <c r="CE1003" i="33"/>
  <c r="CF1003" i="33"/>
  <c r="CG1003" i="33"/>
  <c r="CH1003" i="33"/>
  <c r="CI1003" i="33"/>
  <c r="A1004" i="33"/>
  <c r="B1004" i="33"/>
  <c r="C1004" i="33"/>
  <c r="D1004" i="33"/>
  <c r="E1004" i="33"/>
  <c r="F1004" i="33"/>
  <c r="G1004" i="33"/>
  <c r="H1004" i="33"/>
  <c r="I1004" i="33"/>
  <c r="J1004" i="33"/>
  <c r="K1004" i="33"/>
  <c r="L1004" i="33"/>
  <c r="M1004" i="33"/>
  <c r="N1004" i="33"/>
  <c r="O1004" i="33"/>
  <c r="P1004" i="33"/>
  <c r="Q1004" i="33"/>
  <c r="R1004" i="33"/>
  <c r="S1004" i="33"/>
  <c r="T1004" i="33"/>
  <c r="U1004" i="33"/>
  <c r="V1004" i="33"/>
  <c r="W1004" i="33"/>
  <c r="X1004" i="33"/>
  <c r="Y1004" i="33"/>
  <c r="Z1004" i="33"/>
  <c r="AA1004" i="33"/>
  <c r="AB1004" i="33"/>
  <c r="AC1004" i="33"/>
  <c r="AD1004" i="33"/>
  <c r="AE1004" i="33"/>
  <c r="AF1004" i="33"/>
  <c r="AG1004" i="33"/>
  <c r="AH1004" i="33"/>
  <c r="AI1004" i="33"/>
  <c r="AJ1004" i="33"/>
  <c r="AK1004" i="33"/>
  <c r="AL1004" i="33"/>
  <c r="AM1004" i="33"/>
  <c r="AN1004" i="33"/>
  <c r="AO1004" i="33"/>
  <c r="AP1004" i="33"/>
  <c r="AQ1004" i="33"/>
  <c r="AR1004" i="33"/>
  <c r="AS1004" i="33"/>
  <c r="AT1004" i="33"/>
  <c r="AU1004" i="33"/>
  <c r="AV1004" i="33"/>
  <c r="AW1004" i="33"/>
  <c r="AX1004" i="33"/>
  <c r="AY1004" i="33"/>
  <c r="AZ1004" i="33"/>
  <c r="BA1004" i="33"/>
  <c r="BB1004" i="33"/>
  <c r="BC1004" i="33"/>
  <c r="BD1004" i="33"/>
  <c r="BE1004" i="33"/>
  <c r="BF1004" i="33"/>
  <c r="BG1004" i="33"/>
  <c r="BH1004" i="33"/>
  <c r="BI1004" i="33"/>
  <c r="BJ1004" i="33"/>
  <c r="BK1004" i="33"/>
  <c r="BL1004" i="33"/>
  <c r="BM1004" i="33"/>
  <c r="BN1004" i="33"/>
  <c r="BO1004" i="33"/>
  <c r="BP1004" i="33"/>
  <c r="BQ1004" i="33"/>
  <c r="BR1004" i="33"/>
  <c r="BS1004" i="33"/>
  <c r="BT1004" i="33"/>
  <c r="BU1004" i="33"/>
  <c r="BV1004" i="33"/>
  <c r="BW1004" i="33"/>
  <c r="BX1004" i="33"/>
  <c r="BY1004" i="33"/>
  <c r="BZ1004" i="33"/>
  <c r="CA1004" i="33"/>
  <c r="CB1004" i="33"/>
  <c r="CC1004" i="33"/>
  <c r="CD1004" i="33"/>
  <c r="CE1004" i="33"/>
  <c r="CF1004" i="33"/>
  <c r="CG1004" i="33"/>
  <c r="CH1004" i="33"/>
  <c r="CI1004" i="33"/>
  <c r="A1005" i="33"/>
  <c r="B1005" i="33"/>
  <c r="C1005" i="33"/>
  <c r="D1005" i="33"/>
  <c r="E1005" i="33"/>
  <c r="F1005" i="33"/>
  <c r="G1005" i="33"/>
  <c r="H1005" i="33"/>
  <c r="I1005" i="33"/>
  <c r="J1005" i="33"/>
  <c r="K1005" i="33"/>
  <c r="L1005" i="33"/>
  <c r="M1005" i="33"/>
  <c r="N1005" i="33"/>
  <c r="O1005" i="33"/>
  <c r="P1005" i="33"/>
  <c r="Q1005" i="33"/>
  <c r="R1005" i="33"/>
  <c r="S1005" i="33"/>
  <c r="T1005" i="33"/>
  <c r="U1005" i="33"/>
  <c r="V1005" i="33"/>
  <c r="W1005" i="33"/>
  <c r="X1005" i="33"/>
  <c r="Y1005" i="33"/>
  <c r="Z1005" i="33"/>
  <c r="AA1005" i="33"/>
  <c r="AB1005" i="33"/>
  <c r="AC1005" i="33"/>
  <c r="AD1005" i="33"/>
  <c r="AE1005" i="33"/>
  <c r="AF1005" i="33"/>
  <c r="AG1005" i="33"/>
  <c r="AH1005" i="33"/>
  <c r="AI1005" i="33"/>
  <c r="AJ1005" i="33"/>
  <c r="AK1005" i="33"/>
  <c r="AL1005" i="33"/>
  <c r="AM1005" i="33"/>
  <c r="AN1005" i="33"/>
  <c r="AO1005" i="33"/>
  <c r="AP1005" i="33"/>
  <c r="AQ1005" i="33"/>
  <c r="AR1005" i="33"/>
  <c r="AS1005" i="33"/>
  <c r="AT1005" i="33"/>
  <c r="AU1005" i="33"/>
  <c r="AV1005" i="33"/>
  <c r="AW1005" i="33"/>
  <c r="AX1005" i="33"/>
  <c r="AY1005" i="33"/>
  <c r="AZ1005" i="33"/>
  <c r="BA1005" i="33"/>
  <c r="BB1005" i="33"/>
  <c r="BC1005" i="33"/>
  <c r="BD1005" i="33"/>
  <c r="BE1005" i="33"/>
  <c r="BF1005" i="33"/>
  <c r="BG1005" i="33"/>
  <c r="BH1005" i="33"/>
  <c r="BI1005" i="33"/>
  <c r="BJ1005" i="33"/>
  <c r="BK1005" i="33"/>
  <c r="BL1005" i="33"/>
  <c r="BM1005" i="33"/>
  <c r="BN1005" i="33"/>
  <c r="BO1005" i="33"/>
  <c r="BP1005" i="33"/>
  <c r="BQ1005" i="33"/>
  <c r="BR1005" i="33"/>
  <c r="BS1005" i="33"/>
  <c r="BT1005" i="33"/>
  <c r="BU1005" i="33"/>
  <c r="BV1005" i="33"/>
  <c r="BW1005" i="33"/>
  <c r="BX1005" i="33"/>
  <c r="BY1005" i="33"/>
  <c r="BZ1005" i="33"/>
  <c r="CA1005" i="33"/>
  <c r="CB1005" i="33"/>
  <c r="CC1005" i="33"/>
  <c r="CD1005" i="33"/>
  <c r="CE1005" i="33"/>
  <c r="CF1005" i="33"/>
  <c r="CG1005" i="33"/>
  <c r="CH1005" i="33"/>
  <c r="CI1005" i="33"/>
  <c r="A1006" i="33"/>
  <c r="B1006" i="33"/>
  <c r="C1006" i="33"/>
  <c r="D1006" i="33"/>
  <c r="E1006" i="33"/>
  <c r="F1006" i="33"/>
  <c r="G1006" i="33"/>
  <c r="H1006" i="33"/>
  <c r="I1006" i="33"/>
  <c r="J1006" i="33"/>
  <c r="K1006" i="33"/>
  <c r="L1006" i="33"/>
  <c r="M1006" i="33"/>
  <c r="N1006" i="33"/>
  <c r="O1006" i="33"/>
  <c r="P1006" i="33"/>
  <c r="Q1006" i="33"/>
  <c r="R1006" i="33"/>
  <c r="S1006" i="33"/>
  <c r="T1006" i="33"/>
  <c r="U1006" i="33"/>
  <c r="V1006" i="33"/>
  <c r="W1006" i="33"/>
  <c r="X1006" i="33"/>
  <c r="Y1006" i="33"/>
  <c r="Z1006" i="33"/>
  <c r="AA1006" i="33"/>
  <c r="AB1006" i="33"/>
  <c r="AC1006" i="33"/>
  <c r="AD1006" i="33"/>
  <c r="AE1006" i="33"/>
  <c r="AF1006" i="33"/>
  <c r="AG1006" i="33"/>
  <c r="AH1006" i="33"/>
  <c r="AI1006" i="33"/>
  <c r="AJ1006" i="33"/>
  <c r="AK1006" i="33"/>
  <c r="AL1006" i="33"/>
  <c r="AM1006" i="33"/>
  <c r="AN1006" i="33"/>
  <c r="AO1006" i="33"/>
  <c r="AP1006" i="33"/>
  <c r="AQ1006" i="33"/>
  <c r="AR1006" i="33"/>
  <c r="AS1006" i="33"/>
  <c r="AT1006" i="33"/>
  <c r="AU1006" i="33"/>
  <c r="AV1006" i="33"/>
  <c r="AW1006" i="33"/>
  <c r="AX1006" i="33"/>
  <c r="AY1006" i="33"/>
  <c r="AZ1006" i="33"/>
  <c r="BA1006" i="33"/>
  <c r="BB1006" i="33"/>
  <c r="BC1006" i="33"/>
  <c r="BD1006" i="33"/>
  <c r="BE1006" i="33"/>
  <c r="BF1006" i="33"/>
  <c r="BG1006" i="33"/>
  <c r="BH1006" i="33"/>
  <c r="BI1006" i="33"/>
  <c r="BJ1006" i="33"/>
  <c r="BK1006" i="33"/>
  <c r="BL1006" i="33"/>
  <c r="BM1006" i="33"/>
  <c r="BN1006" i="33"/>
  <c r="BO1006" i="33"/>
  <c r="BP1006" i="33"/>
  <c r="BQ1006" i="33"/>
  <c r="BR1006" i="33"/>
  <c r="BS1006" i="33"/>
  <c r="BT1006" i="33"/>
  <c r="BU1006" i="33"/>
  <c r="BV1006" i="33"/>
  <c r="BW1006" i="33"/>
  <c r="BX1006" i="33"/>
  <c r="BY1006" i="33"/>
  <c r="BZ1006" i="33"/>
  <c r="CA1006" i="33"/>
  <c r="CB1006" i="33"/>
  <c r="CC1006" i="33"/>
  <c r="CD1006" i="33"/>
  <c r="CE1006" i="33"/>
  <c r="CF1006" i="33"/>
  <c r="CG1006" i="33"/>
  <c r="CH1006" i="33"/>
  <c r="CI1006" i="33"/>
  <c r="A1007" i="33"/>
  <c r="B1007" i="33"/>
  <c r="C1007" i="33"/>
  <c r="D1007" i="33"/>
  <c r="E1007" i="33"/>
  <c r="F1007" i="33"/>
  <c r="G1007" i="33"/>
  <c r="H1007" i="33"/>
  <c r="I1007" i="33"/>
  <c r="J1007" i="33"/>
  <c r="K1007" i="33"/>
  <c r="L1007" i="33"/>
  <c r="M1007" i="33"/>
  <c r="N1007" i="33"/>
  <c r="O1007" i="33"/>
  <c r="P1007" i="33"/>
  <c r="Q1007" i="33"/>
  <c r="R1007" i="33"/>
  <c r="S1007" i="33"/>
  <c r="T1007" i="33"/>
  <c r="U1007" i="33"/>
  <c r="V1007" i="33"/>
  <c r="W1007" i="33"/>
  <c r="X1007" i="33"/>
  <c r="Y1007" i="33"/>
  <c r="Z1007" i="33"/>
  <c r="AA1007" i="33"/>
  <c r="AB1007" i="33"/>
  <c r="AC1007" i="33"/>
  <c r="AD1007" i="33"/>
  <c r="AE1007" i="33"/>
  <c r="AF1007" i="33"/>
  <c r="AG1007" i="33"/>
  <c r="AH1007" i="33"/>
  <c r="AI1007" i="33"/>
  <c r="AJ1007" i="33"/>
  <c r="AK1007" i="33"/>
  <c r="AL1007" i="33"/>
  <c r="AM1007" i="33"/>
  <c r="AN1007" i="33"/>
  <c r="AO1007" i="33"/>
  <c r="AP1007" i="33"/>
  <c r="AQ1007" i="33"/>
  <c r="AR1007" i="33"/>
  <c r="AS1007" i="33"/>
  <c r="AT1007" i="33"/>
  <c r="AU1007" i="33"/>
  <c r="AV1007" i="33"/>
  <c r="AW1007" i="33"/>
  <c r="AX1007" i="33"/>
  <c r="AY1007" i="33"/>
  <c r="AZ1007" i="33"/>
  <c r="BA1007" i="33"/>
  <c r="BB1007" i="33"/>
  <c r="BC1007" i="33"/>
  <c r="BD1007" i="33"/>
  <c r="BE1007" i="33"/>
  <c r="BF1007" i="33"/>
  <c r="BG1007" i="33"/>
  <c r="BH1007" i="33"/>
  <c r="BI1007" i="33"/>
  <c r="BJ1007" i="33"/>
  <c r="BK1007" i="33"/>
  <c r="BL1007" i="33"/>
  <c r="BM1007" i="33"/>
  <c r="BN1007" i="33"/>
  <c r="BO1007" i="33"/>
  <c r="BP1007" i="33"/>
  <c r="BQ1007" i="33"/>
  <c r="BR1007" i="33"/>
  <c r="BS1007" i="33"/>
  <c r="BT1007" i="33"/>
  <c r="BU1007" i="33"/>
  <c r="BV1007" i="33"/>
  <c r="BW1007" i="33"/>
  <c r="BX1007" i="33"/>
  <c r="BY1007" i="33"/>
  <c r="BZ1007" i="33"/>
  <c r="CA1007" i="33"/>
  <c r="CB1007" i="33"/>
  <c r="CC1007" i="33"/>
  <c r="CD1007" i="33"/>
  <c r="CE1007" i="33"/>
  <c r="CF1007" i="33"/>
  <c r="CG1007" i="33"/>
  <c r="CH1007" i="33"/>
  <c r="CI1007" i="33"/>
  <c r="A1008" i="33"/>
  <c r="B1008" i="33"/>
  <c r="C1008" i="33"/>
  <c r="D1008" i="33"/>
  <c r="E1008" i="33"/>
  <c r="F1008" i="33"/>
  <c r="G1008" i="33"/>
  <c r="H1008" i="33"/>
  <c r="I1008" i="33"/>
  <c r="J1008" i="33"/>
  <c r="K1008" i="33"/>
  <c r="L1008" i="33"/>
  <c r="M1008" i="33"/>
  <c r="N1008" i="33"/>
  <c r="O1008" i="33"/>
  <c r="P1008" i="33"/>
  <c r="Q1008" i="33"/>
  <c r="R1008" i="33"/>
  <c r="S1008" i="33"/>
  <c r="T1008" i="33"/>
  <c r="U1008" i="33"/>
  <c r="V1008" i="33"/>
  <c r="W1008" i="33"/>
  <c r="X1008" i="33"/>
  <c r="Y1008" i="33"/>
  <c r="Z1008" i="33"/>
  <c r="AA1008" i="33"/>
  <c r="AB1008" i="33"/>
  <c r="AC1008" i="33"/>
  <c r="AD1008" i="33"/>
  <c r="AE1008" i="33"/>
  <c r="AF1008" i="33"/>
  <c r="AG1008" i="33"/>
  <c r="AH1008" i="33"/>
  <c r="AI1008" i="33"/>
  <c r="AJ1008" i="33"/>
  <c r="AK1008" i="33"/>
  <c r="AL1008" i="33"/>
  <c r="AM1008" i="33"/>
  <c r="AN1008" i="33"/>
  <c r="AO1008" i="33"/>
  <c r="AP1008" i="33"/>
  <c r="AQ1008" i="33"/>
  <c r="AR1008" i="33"/>
  <c r="AS1008" i="33"/>
  <c r="AT1008" i="33"/>
  <c r="AU1008" i="33"/>
  <c r="AV1008" i="33"/>
  <c r="AW1008" i="33"/>
  <c r="AX1008" i="33"/>
  <c r="AY1008" i="33"/>
  <c r="AZ1008" i="33"/>
  <c r="BA1008" i="33"/>
  <c r="BB1008" i="33"/>
  <c r="BC1008" i="33"/>
  <c r="BD1008" i="33"/>
  <c r="BE1008" i="33"/>
  <c r="BF1008" i="33"/>
  <c r="BG1008" i="33"/>
  <c r="BH1008" i="33"/>
  <c r="BI1008" i="33"/>
  <c r="BJ1008" i="33"/>
  <c r="BK1008" i="33"/>
  <c r="BL1008" i="33"/>
  <c r="BM1008" i="33"/>
  <c r="BN1008" i="33"/>
  <c r="BO1008" i="33"/>
  <c r="BP1008" i="33"/>
  <c r="BQ1008" i="33"/>
  <c r="BR1008" i="33"/>
  <c r="BS1008" i="33"/>
  <c r="BT1008" i="33"/>
  <c r="BU1008" i="33"/>
  <c r="BV1008" i="33"/>
  <c r="BW1008" i="33"/>
  <c r="BX1008" i="33"/>
  <c r="BY1008" i="33"/>
  <c r="BZ1008" i="33"/>
  <c r="CA1008" i="33"/>
  <c r="CB1008" i="33"/>
  <c r="CC1008" i="33"/>
  <c r="CD1008" i="33"/>
  <c r="CE1008" i="33"/>
  <c r="CF1008" i="33"/>
  <c r="CG1008" i="33"/>
  <c r="CH1008" i="33"/>
  <c r="CI1008" i="33"/>
  <c r="A1009" i="33"/>
  <c r="B1009" i="33"/>
  <c r="C1009" i="33"/>
  <c r="D1009" i="33"/>
  <c r="E1009" i="33"/>
  <c r="F1009" i="33"/>
  <c r="G1009" i="33"/>
  <c r="H1009" i="33"/>
  <c r="I1009" i="33"/>
  <c r="J1009" i="33"/>
  <c r="K1009" i="33"/>
  <c r="L1009" i="33"/>
  <c r="M1009" i="33"/>
  <c r="N1009" i="33"/>
  <c r="O1009" i="33"/>
  <c r="P1009" i="33"/>
  <c r="Q1009" i="33"/>
  <c r="R1009" i="33"/>
  <c r="S1009" i="33"/>
  <c r="T1009" i="33"/>
  <c r="U1009" i="33"/>
  <c r="V1009" i="33"/>
  <c r="W1009" i="33"/>
  <c r="X1009" i="33"/>
  <c r="Y1009" i="33"/>
  <c r="Z1009" i="33"/>
  <c r="AA1009" i="33"/>
  <c r="AB1009" i="33"/>
  <c r="AC1009" i="33"/>
  <c r="AD1009" i="33"/>
  <c r="AE1009" i="33"/>
  <c r="AF1009" i="33"/>
  <c r="AG1009" i="33"/>
  <c r="AH1009" i="33"/>
  <c r="AI1009" i="33"/>
  <c r="AJ1009" i="33"/>
  <c r="AK1009" i="33"/>
  <c r="AL1009" i="33"/>
  <c r="AM1009" i="33"/>
  <c r="AN1009" i="33"/>
  <c r="AO1009" i="33"/>
  <c r="AP1009" i="33"/>
  <c r="AQ1009" i="33"/>
  <c r="AR1009" i="33"/>
  <c r="AS1009" i="33"/>
  <c r="AT1009" i="33"/>
  <c r="AU1009" i="33"/>
  <c r="AV1009" i="33"/>
  <c r="AW1009" i="33"/>
  <c r="AX1009" i="33"/>
  <c r="AY1009" i="33"/>
  <c r="AZ1009" i="33"/>
  <c r="BA1009" i="33"/>
  <c r="BB1009" i="33"/>
  <c r="BC1009" i="33"/>
  <c r="BD1009" i="33"/>
  <c r="BE1009" i="33"/>
  <c r="BF1009" i="33"/>
  <c r="BG1009" i="33"/>
  <c r="BH1009" i="33"/>
  <c r="BI1009" i="33"/>
  <c r="BJ1009" i="33"/>
  <c r="BK1009" i="33"/>
  <c r="BL1009" i="33"/>
  <c r="BM1009" i="33"/>
  <c r="BN1009" i="33"/>
  <c r="BO1009" i="33"/>
  <c r="BP1009" i="33"/>
  <c r="BQ1009" i="33"/>
  <c r="BR1009" i="33"/>
  <c r="BS1009" i="33"/>
  <c r="BT1009" i="33"/>
  <c r="BU1009" i="33"/>
  <c r="BV1009" i="33"/>
  <c r="BW1009" i="33"/>
  <c r="BX1009" i="33"/>
  <c r="BY1009" i="33"/>
  <c r="BZ1009" i="33"/>
  <c r="CA1009" i="33"/>
  <c r="CB1009" i="33"/>
  <c r="CC1009" i="33"/>
  <c r="CD1009" i="33"/>
  <c r="CE1009" i="33"/>
  <c r="CF1009" i="33"/>
  <c r="CG1009" i="33"/>
  <c r="CH1009" i="33"/>
  <c r="CI1009" i="33"/>
  <c r="A1010" i="33"/>
  <c r="B1010" i="33"/>
  <c r="C1010" i="33"/>
  <c r="D1010" i="33"/>
  <c r="E1010" i="33"/>
  <c r="F1010" i="33"/>
  <c r="G1010" i="33"/>
  <c r="H1010" i="33"/>
  <c r="I1010" i="33"/>
  <c r="J1010" i="33"/>
  <c r="K1010" i="33"/>
  <c r="L1010" i="33"/>
  <c r="M1010" i="33"/>
  <c r="N1010" i="33"/>
  <c r="O1010" i="33"/>
  <c r="P1010" i="33"/>
  <c r="Q1010" i="33"/>
  <c r="R1010" i="33"/>
  <c r="S1010" i="33"/>
  <c r="T1010" i="33"/>
  <c r="U1010" i="33"/>
  <c r="V1010" i="33"/>
  <c r="W1010" i="33"/>
  <c r="X1010" i="33"/>
  <c r="Y1010" i="33"/>
  <c r="Z1010" i="33"/>
  <c r="AA1010" i="33"/>
  <c r="AB1010" i="33"/>
  <c r="AC1010" i="33"/>
  <c r="AD1010" i="33"/>
  <c r="AE1010" i="33"/>
  <c r="AF1010" i="33"/>
  <c r="AG1010" i="33"/>
  <c r="AH1010" i="33"/>
  <c r="AI1010" i="33"/>
  <c r="AJ1010" i="33"/>
  <c r="AK1010" i="33"/>
  <c r="AL1010" i="33"/>
  <c r="AM1010" i="33"/>
  <c r="AN1010" i="33"/>
  <c r="AO1010" i="33"/>
  <c r="AP1010" i="33"/>
  <c r="AQ1010" i="33"/>
  <c r="AR1010" i="33"/>
  <c r="AS1010" i="33"/>
  <c r="AT1010" i="33"/>
  <c r="AU1010" i="33"/>
  <c r="AV1010" i="33"/>
  <c r="AW1010" i="33"/>
  <c r="AX1010" i="33"/>
  <c r="AY1010" i="33"/>
  <c r="AZ1010" i="33"/>
  <c r="BA1010" i="33"/>
  <c r="BB1010" i="33"/>
  <c r="BC1010" i="33"/>
  <c r="BD1010" i="33"/>
  <c r="BE1010" i="33"/>
  <c r="BF1010" i="33"/>
  <c r="BG1010" i="33"/>
  <c r="BH1010" i="33"/>
  <c r="BI1010" i="33"/>
  <c r="BJ1010" i="33"/>
  <c r="BK1010" i="33"/>
  <c r="BL1010" i="33"/>
  <c r="BM1010" i="33"/>
  <c r="BN1010" i="33"/>
  <c r="BO1010" i="33"/>
  <c r="BP1010" i="33"/>
  <c r="BQ1010" i="33"/>
  <c r="BR1010" i="33"/>
  <c r="BS1010" i="33"/>
  <c r="BT1010" i="33"/>
  <c r="BU1010" i="33"/>
  <c r="BV1010" i="33"/>
  <c r="BW1010" i="33"/>
  <c r="BX1010" i="33"/>
  <c r="BY1010" i="33"/>
  <c r="BZ1010" i="33"/>
  <c r="CA1010" i="33"/>
  <c r="CB1010" i="33"/>
  <c r="CC1010" i="33"/>
  <c r="CD1010" i="33"/>
  <c r="CE1010" i="33"/>
  <c r="CF1010" i="33"/>
  <c r="CG1010" i="33"/>
  <c r="CH1010" i="33"/>
  <c r="CI1010" i="33"/>
  <c r="A1011" i="33"/>
  <c r="B1011" i="33"/>
  <c r="C1011" i="33"/>
  <c r="D1011" i="33"/>
  <c r="E1011" i="33"/>
  <c r="F1011" i="33"/>
  <c r="G1011" i="33"/>
  <c r="H1011" i="33"/>
  <c r="I1011" i="33"/>
  <c r="J1011" i="33"/>
  <c r="K1011" i="33"/>
  <c r="L1011" i="33"/>
  <c r="M1011" i="33"/>
  <c r="N1011" i="33"/>
  <c r="O1011" i="33"/>
  <c r="P1011" i="33"/>
  <c r="Q1011" i="33"/>
  <c r="R1011" i="33"/>
  <c r="S1011" i="33"/>
  <c r="T1011" i="33"/>
  <c r="U1011" i="33"/>
  <c r="V1011" i="33"/>
  <c r="W1011" i="33"/>
  <c r="X1011" i="33"/>
  <c r="Y1011" i="33"/>
  <c r="Z1011" i="33"/>
  <c r="AA1011" i="33"/>
  <c r="AB1011" i="33"/>
  <c r="AC1011" i="33"/>
  <c r="AD1011" i="33"/>
  <c r="AE1011" i="33"/>
  <c r="AF1011" i="33"/>
  <c r="AG1011" i="33"/>
  <c r="AH1011" i="33"/>
  <c r="AI1011" i="33"/>
  <c r="AJ1011" i="33"/>
  <c r="AK1011" i="33"/>
  <c r="AL1011" i="33"/>
  <c r="AM1011" i="33"/>
  <c r="AN1011" i="33"/>
  <c r="AO1011" i="33"/>
  <c r="AP1011" i="33"/>
  <c r="AQ1011" i="33"/>
  <c r="AR1011" i="33"/>
  <c r="AS1011" i="33"/>
  <c r="AT1011" i="33"/>
  <c r="AU1011" i="33"/>
  <c r="AV1011" i="33"/>
  <c r="AW1011" i="33"/>
  <c r="AX1011" i="33"/>
  <c r="AY1011" i="33"/>
  <c r="AZ1011" i="33"/>
  <c r="BA1011" i="33"/>
  <c r="BB1011" i="33"/>
  <c r="BC1011" i="33"/>
  <c r="BD1011" i="33"/>
  <c r="BE1011" i="33"/>
  <c r="BF1011" i="33"/>
  <c r="BG1011" i="33"/>
  <c r="BH1011" i="33"/>
  <c r="BI1011" i="33"/>
  <c r="BJ1011" i="33"/>
  <c r="BK1011" i="33"/>
  <c r="BL1011" i="33"/>
  <c r="BM1011" i="33"/>
  <c r="BN1011" i="33"/>
  <c r="BO1011" i="33"/>
  <c r="BP1011" i="33"/>
  <c r="BQ1011" i="33"/>
  <c r="BR1011" i="33"/>
  <c r="BS1011" i="33"/>
  <c r="BT1011" i="33"/>
  <c r="BU1011" i="33"/>
  <c r="BV1011" i="33"/>
  <c r="BW1011" i="33"/>
  <c r="BX1011" i="33"/>
  <c r="BY1011" i="33"/>
  <c r="BZ1011" i="33"/>
  <c r="CA1011" i="33"/>
  <c r="CB1011" i="33"/>
  <c r="CC1011" i="33"/>
  <c r="CD1011" i="33"/>
  <c r="CE1011" i="33"/>
  <c r="CF1011" i="33"/>
  <c r="CG1011" i="33"/>
  <c r="CH1011" i="33"/>
  <c r="CI1011" i="33"/>
  <c r="A1012" i="33"/>
  <c r="B1012" i="33"/>
  <c r="C1012" i="33"/>
  <c r="D1012" i="33"/>
  <c r="E1012" i="33"/>
  <c r="F1012" i="33"/>
  <c r="G1012" i="33"/>
  <c r="H1012" i="33"/>
  <c r="I1012" i="33"/>
  <c r="J1012" i="33"/>
  <c r="K1012" i="33"/>
  <c r="L1012" i="33"/>
  <c r="M1012" i="33"/>
  <c r="N1012" i="33"/>
  <c r="O1012" i="33"/>
  <c r="P1012" i="33"/>
  <c r="Q1012" i="33"/>
  <c r="R1012" i="33"/>
  <c r="S1012" i="33"/>
  <c r="T1012" i="33"/>
  <c r="U1012" i="33"/>
  <c r="V1012" i="33"/>
  <c r="W1012" i="33"/>
  <c r="X1012" i="33"/>
  <c r="Y1012" i="33"/>
  <c r="Z1012" i="33"/>
  <c r="AA1012" i="33"/>
  <c r="AB1012" i="33"/>
  <c r="AC1012" i="33"/>
  <c r="AD1012" i="33"/>
  <c r="AE1012" i="33"/>
  <c r="AF1012" i="33"/>
  <c r="AG1012" i="33"/>
  <c r="AH1012" i="33"/>
  <c r="AI1012" i="33"/>
  <c r="AJ1012" i="33"/>
  <c r="AK1012" i="33"/>
  <c r="AL1012" i="33"/>
  <c r="AM1012" i="33"/>
  <c r="AN1012" i="33"/>
  <c r="AO1012" i="33"/>
  <c r="AP1012" i="33"/>
  <c r="AQ1012" i="33"/>
  <c r="AR1012" i="33"/>
  <c r="AS1012" i="33"/>
  <c r="AT1012" i="33"/>
  <c r="AU1012" i="33"/>
  <c r="AV1012" i="33"/>
  <c r="AW1012" i="33"/>
  <c r="AX1012" i="33"/>
  <c r="AY1012" i="33"/>
  <c r="AZ1012" i="33"/>
  <c r="BA1012" i="33"/>
  <c r="BB1012" i="33"/>
  <c r="BC1012" i="33"/>
  <c r="BD1012" i="33"/>
  <c r="BE1012" i="33"/>
  <c r="BF1012" i="33"/>
  <c r="BG1012" i="33"/>
  <c r="BH1012" i="33"/>
  <c r="BI1012" i="33"/>
  <c r="BJ1012" i="33"/>
  <c r="BK1012" i="33"/>
  <c r="BL1012" i="33"/>
  <c r="BM1012" i="33"/>
  <c r="BN1012" i="33"/>
  <c r="BO1012" i="33"/>
  <c r="BP1012" i="33"/>
  <c r="BQ1012" i="33"/>
  <c r="BR1012" i="33"/>
  <c r="BS1012" i="33"/>
  <c r="BT1012" i="33"/>
  <c r="BU1012" i="33"/>
  <c r="BV1012" i="33"/>
  <c r="BW1012" i="33"/>
  <c r="BX1012" i="33"/>
  <c r="BY1012" i="33"/>
  <c r="BZ1012" i="33"/>
  <c r="CA1012" i="33"/>
  <c r="CB1012" i="33"/>
  <c r="CC1012" i="33"/>
  <c r="CD1012" i="33"/>
  <c r="CE1012" i="33"/>
  <c r="CF1012" i="33"/>
  <c r="CG1012" i="33"/>
  <c r="CH1012" i="33"/>
  <c r="CI1012" i="33"/>
  <c r="A1013" i="33"/>
  <c r="B1013" i="33"/>
  <c r="C1013" i="33"/>
  <c r="D1013" i="33"/>
  <c r="E1013" i="33"/>
  <c r="F1013" i="33"/>
  <c r="G1013" i="33"/>
  <c r="H1013" i="33"/>
  <c r="I1013" i="33"/>
  <c r="J1013" i="33"/>
  <c r="K1013" i="33"/>
  <c r="L1013" i="33"/>
  <c r="M1013" i="33"/>
  <c r="N1013" i="33"/>
  <c r="O1013" i="33"/>
  <c r="P1013" i="33"/>
  <c r="Q1013" i="33"/>
  <c r="R1013" i="33"/>
  <c r="S1013" i="33"/>
  <c r="T1013" i="33"/>
  <c r="U1013" i="33"/>
  <c r="V1013" i="33"/>
  <c r="W1013" i="33"/>
  <c r="X1013" i="33"/>
  <c r="Y1013" i="33"/>
  <c r="Z1013" i="33"/>
  <c r="AA1013" i="33"/>
  <c r="AB1013" i="33"/>
  <c r="AC1013" i="33"/>
  <c r="AD1013" i="33"/>
  <c r="AE1013" i="33"/>
  <c r="AF1013" i="33"/>
  <c r="AG1013" i="33"/>
  <c r="AH1013" i="33"/>
  <c r="AI1013" i="33"/>
  <c r="AJ1013" i="33"/>
  <c r="AK1013" i="33"/>
  <c r="AL1013" i="33"/>
  <c r="AM1013" i="33"/>
  <c r="AN1013" i="33"/>
  <c r="AO1013" i="33"/>
  <c r="AP1013" i="33"/>
  <c r="AQ1013" i="33"/>
  <c r="AR1013" i="33"/>
  <c r="AS1013" i="33"/>
  <c r="AT1013" i="33"/>
  <c r="AU1013" i="33"/>
  <c r="AV1013" i="33"/>
  <c r="AW1013" i="33"/>
  <c r="AX1013" i="33"/>
  <c r="AY1013" i="33"/>
  <c r="AZ1013" i="33"/>
  <c r="BA1013" i="33"/>
  <c r="BB1013" i="33"/>
  <c r="BC1013" i="33"/>
  <c r="BD1013" i="33"/>
  <c r="BE1013" i="33"/>
  <c r="BF1013" i="33"/>
  <c r="BG1013" i="33"/>
  <c r="BH1013" i="33"/>
  <c r="BI1013" i="33"/>
  <c r="BJ1013" i="33"/>
  <c r="BK1013" i="33"/>
  <c r="BL1013" i="33"/>
  <c r="BM1013" i="33"/>
  <c r="BN1013" i="33"/>
  <c r="BO1013" i="33"/>
  <c r="BP1013" i="33"/>
  <c r="BQ1013" i="33"/>
  <c r="BR1013" i="33"/>
  <c r="BS1013" i="33"/>
  <c r="BT1013" i="33"/>
  <c r="BU1013" i="33"/>
  <c r="BV1013" i="33"/>
  <c r="BW1013" i="33"/>
  <c r="BX1013" i="33"/>
  <c r="BY1013" i="33"/>
  <c r="BZ1013" i="33"/>
  <c r="CA1013" i="33"/>
  <c r="CB1013" i="33"/>
  <c r="CC1013" i="33"/>
  <c r="CD1013" i="33"/>
  <c r="CE1013" i="33"/>
  <c r="CF1013" i="33"/>
  <c r="CG1013" i="33"/>
  <c r="CH1013" i="33"/>
  <c r="CI1013" i="33"/>
  <c r="A1014" i="33"/>
  <c r="B1014" i="33"/>
  <c r="C1014" i="33"/>
  <c r="D1014" i="33"/>
  <c r="E1014" i="33"/>
  <c r="F1014" i="33"/>
  <c r="G1014" i="33"/>
  <c r="H1014" i="33"/>
  <c r="I1014" i="33"/>
  <c r="J1014" i="33"/>
  <c r="K1014" i="33"/>
  <c r="L1014" i="33"/>
  <c r="M1014" i="33"/>
  <c r="N1014" i="33"/>
  <c r="O1014" i="33"/>
  <c r="P1014" i="33"/>
  <c r="Q1014" i="33"/>
  <c r="R1014" i="33"/>
  <c r="S1014" i="33"/>
  <c r="T1014" i="33"/>
  <c r="U1014" i="33"/>
  <c r="V1014" i="33"/>
  <c r="W1014" i="33"/>
  <c r="X1014" i="33"/>
  <c r="Y1014" i="33"/>
  <c r="Z1014" i="33"/>
  <c r="AA1014" i="33"/>
  <c r="AB1014" i="33"/>
  <c r="AC1014" i="33"/>
  <c r="AD1014" i="33"/>
  <c r="AE1014" i="33"/>
  <c r="AF1014" i="33"/>
  <c r="AG1014" i="33"/>
  <c r="AH1014" i="33"/>
  <c r="AI1014" i="33"/>
  <c r="AJ1014" i="33"/>
  <c r="AK1014" i="33"/>
  <c r="AL1014" i="33"/>
  <c r="AM1014" i="33"/>
  <c r="AN1014" i="33"/>
  <c r="AO1014" i="33"/>
  <c r="AP1014" i="33"/>
  <c r="AQ1014" i="33"/>
  <c r="AR1014" i="33"/>
  <c r="AS1014" i="33"/>
  <c r="AT1014" i="33"/>
  <c r="AU1014" i="33"/>
  <c r="AV1014" i="33"/>
  <c r="AW1014" i="33"/>
  <c r="AX1014" i="33"/>
  <c r="AY1014" i="33"/>
  <c r="AZ1014" i="33"/>
  <c r="BA1014" i="33"/>
  <c r="BB1014" i="33"/>
  <c r="BC1014" i="33"/>
  <c r="BD1014" i="33"/>
  <c r="BE1014" i="33"/>
  <c r="BF1014" i="33"/>
  <c r="BG1014" i="33"/>
  <c r="BH1014" i="33"/>
  <c r="BI1014" i="33"/>
  <c r="BJ1014" i="33"/>
  <c r="BK1014" i="33"/>
  <c r="BL1014" i="33"/>
  <c r="BM1014" i="33"/>
  <c r="BN1014" i="33"/>
  <c r="BO1014" i="33"/>
  <c r="BP1014" i="33"/>
  <c r="BQ1014" i="33"/>
  <c r="BR1014" i="33"/>
  <c r="BS1014" i="33"/>
  <c r="BT1014" i="33"/>
  <c r="BU1014" i="33"/>
  <c r="BV1014" i="33"/>
  <c r="BW1014" i="33"/>
  <c r="BX1014" i="33"/>
  <c r="BY1014" i="33"/>
  <c r="BZ1014" i="33"/>
  <c r="CA1014" i="33"/>
  <c r="CB1014" i="33"/>
  <c r="CC1014" i="33"/>
  <c r="CD1014" i="33"/>
  <c r="CE1014" i="33"/>
  <c r="CF1014" i="33"/>
  <c r="CG1014" i="33"/>
  <c r="CH1014" i="33"/>
  <c r="CI1014" i="33"/>
  <c r="A1015" i="33"/>
  <c r="B1015" i="33"/>
  <c r="C1015" i="33"/>
  <c r="D1015" i="33"/>
  <c r="E1015" i="33"/>
  <c r="F1015" i="33"/>
  <c r="G1015" i="33"/>
  <c r="H1015" i="33"/>
  <c r="I1015" i="33"/>
  <c r="J1015" i="33"/>
  <c r="K1015" i="33"/>
  <c r="L1015" i="33"/>
  <c r="M1015" i="33"/>
  <c r="N1015" i="33"/>
  <c r="O1015" i="33"/>
  <c r="P1015" i="33"/>
  <c r="Q1015" i="33"/>
  <c r="R1015" i="33"/>
  <c r="S1015" i="33"/>
  <c r="T1015" i="33"/>
  <c r="U1015" i="33"/>
  <c r="V1015" i="33"/>
  <c r="W1015" i="33"/>
  <c r="X1015" i="33"/>
  <c r="Y1015" i="33"/>
  <c r="Z1015" i="33"/>
  <c r="AA1015" i="33"/>
  <c r="AB1015" i="33"/>
  <c r="AC1015" i="33"/>
  <c r="AD1015" i="33"/>
  <c r="AE1015" i="33"/>
  <c r="AF1015" i="33"/>
  <c r="AG1015" i="33"/>
  <c r="AH1015" i="33"/>
  <c r="AI1015" i="33"/>
  <c r="AJ1015" i="33"/>
  <c r="AK1015" i="33"/>
  <c r="AL1015" i="33"/>
  <c r="AM1015" i="33"/>
  <c r="AN1015" i="33"/>
  <c r="AO1015" i="33"/>
  <c r="AP1015" i="33"/>
  <c r="AQ1015" i="33"/>
  <c r="AR1015" i="33"/>
  <c r="AS1015" i="33"/>
  <c r="AT1015" i="33"/>
  <c r="AU1015" i="33"/>
  <c r="AV1015" i="33"/>
  <c r="AW1015" i="33"/>
  <c r="AX1015" i="33"/>
  <c r="AY1015" i="33"/>
  <c r="AZ1015" i="33"/>
  <c r="BA1015" i="33"/>
  <c r="BB1015" i="33"/>
  <c r="BC1015" i="33"/>
  <c r="BD1015" i="33"/>
  <c r="BE1015" i="33"/>
  <c r="BF1015" i="33"/>
  <c r="BG1015" i="33"/>
  <c r="BH1015" i="33"/>
  <c r="BI1015" i="33"/>
  <c r="BJ1015" i="33"/>
  <c r="BK1015" i="33"/>
  <c r="BL1015" i="33"/>
  <c r="BM1015" i="33"/>
  <c r="BN1015" i="33"/>
  <c r="BO1015" i="33"/>
  <c r="BP1015" i="33"/>
  <c r="BQ1015" i="33"/>
  <c r="BR1015" i="33"/>
  <c r="BS1015" i="33"/>
  <c r="BT1015" i="33"/>
  <c r="BU1015" i="33"/>
  <c r="BV1015" i="33"/>
  <c r="BW1015" i="33"/>
  <c r="BX1015" i="33"/>
  <c r="BY1015" i="33"/>
  <c r="BZ1015" i="33"/>
  <c r="CA1015" i="33"/>
  <c r="CB1015" i="33"/>
  <c r="CC1015" i="33"/>
  <c r="CD1015" i="33"/>
  <c r="CE1015" i="33"/>
  <c r="CF1015" i="33"/>
  <c r="CG1015" i="33"/>
  <c r="CH1015" i="33"/>
  <c r="CI1015" i="33"/>
  <c r="A1016" i="33"/>
  <c r="B1016" i="33"/>
  <c r="C1016" i="33"/>
  <c r="D1016" i="33"/>
  <c r="E1016" i="33"/>
  <c r="F1016" i="33"/>
  <c r="G1016" i="33"/>
  <c r="H1016" i="33"/>
  <c r="I1016" i="33"/>
  <c r="J1016" i="33"/>
  <c r="K1016" i="33"/>
  <c r="L1016" i="33"/>
  <c r="M1016" i="33"/>
  <c r="N1016" i="33"/>
  <c r="O1016" i="33"/>
  <c r="P1016" i="33"/>
  <c r="Q1016" i="33"/>
  <c r="R1016" i="33"/>
  <c r="S1016" i="33"/>
  <c r="T1016" i="33"/>
  <c r="U1016" i="33"/>
  <c r="V1016" i="33"/>
  <c r="W1016" i="33"/>
  <c r="X1016" i="33"/>
  <c r="Y1016" i="33"/>
  <c r="Z1016" i="33"/>
  <c r="AA1016" i="33"/>
  <c r="AB1016" i="33"/>
  <c r="AC1016" i="33"/>
  <c r="AD1016" i="33"/>
  <c r="AE1016" i="33"/>
  <c r="AF1016" i="33"/>
  <c r="AG1016" i="33"/>
  <c r="AH1016" i="33"/>
  <c r="AI1016" i="33"/>
  <c r="AJ1016" i="33"/>
  <c r="AK1016" i="33"/>
  <c r="AL1016" i="33"/>
  <c r="AM1016" i="33"/>
  <c r="AN1016" i="33"/>
  <c r="AO1016" i="33"/>
  <c r="AP1016" i="33"/>
  <c r="AQ1016" i="33"/>
  <c r="AR1016" i="33"/>
  <c r="AS1016" i="33"/>
  <c r="AT1016" i="33"/>
  <c r="AU1016" i="33"/>
  <c r="AV1016" i="33"/>
  <c r="AW1016" i="33"/>
  <c r="AX1016" i="33"/>
  <c r="AY1016" i="33"/>
  <c r="AZ1016" i="33"/>
  <c r="BA1016" i="33"/>
  <c r="BB1016" i="33"/>
  <c r="BC1016" i="33"/>
  <c r="BD1016" i="33"/>
  <c r="BE1016" i="33"/>
  <c r="BF1016" i="33"/>
  <c r="BG1016" i="33"/>
  <c r="BH1016" i="33"/>
  <c r="BI1016" i="33"/>
  <c r="BJ1016" i="33"/>
  <c r="BK1016" i="33"/>
  <c r="BL1016" i="33"/>
  <c r="BM1016" i="33"/>
  <c r="BN1016" i="33"/>
  <c r="BO1016" i="33"/>
  <c r="BP1016" i="33"/>
  <c r="BQ1016" i="33"/>
  <c r="BR1016" i="33"/>
  <c r="BS1016" i="33"/>
  <c r="BT1016" i="33"/>
  <c r="BU1016" i="33"/>
  <c r="BV1016" i="33"/>
  <c r="BW1016" i="33"/>
  <c r="BX1016" i="33"/>
  <c r="BY1016" i="33"/>
  <c r="BZ1016" i="33"/>
  <c r="CA1016" i="33"/>
  <c r="CB1016" i="33"/>
  <c r="CC1016" i="33"/>
  <c r="CD1016" i="33"/>
  <c r="CE1016" i="33"/>
  <c r="CF1016" i="33"/>
  <c r="CG1016" i="33"/>
  <c r="CH1016" i="33"/>
  <c r="CI1016" i="33"/>
  <c r="A1017" i="33"/>
  <c r="B1017" i="33"/>
  <c r="C1017" i="33"/>
  <c r="D1017" i="33"/>
  <c r="E1017" i="33"/>
  <c r="F1017" i="33"/>
  <c r="G1017" i="33"/>
  <c r="H1017" i="33"/>
  <c r="I1017" i="33"/>
  <c r="J1017" i="33"/>
  <c r="K1017" i="33"/>
  <c r="L1017" i="33"/>
  <c r="M1017" i="33"/>
  <c r="N1017" i="33"/>
  <c r="O1017" i="33"/>
  <c r="P1017" i="33"/>
  <c r="Q1017" i="33"/>
  <c r="R1017" i="33"/>
  <c r="S1017" i="33"/>
  <c r="T1017" i="33"/>
  <c r="U1017" i="33"/>
  <c r="V1017" i="33"/>
  <c r="W1017" i="33"/>
  <c r="X1017" i="33"/>
  <c r="Y1017" i="33"/>
  <c r="Z1017" i="33"/>
  <c r="AA1017" i="33"/>
  <c r="AB1017" i="33"/>
  <c r="AC1017" i="33"/>
  <c r="AD1017" i="33"/>
  <c r="AE1017" i="33"/>
  <c r="AF1017" i="33"/>
  <c r="AG1017" i="33"/>
  <c r="AH1017" i="33"/>
  <c r="AI1017" i="33"/>
  <c r="AJ1017" i="33"/>
  <c r="AK1017" i="33"/>
  <c r="AL1017" i="33"/>
  <c r="AM1017" i="33"/>
  <c r="AN1017" i="33"/>
  <c r="AO1017" i="33"/>
  <c r="AP1017" i="33"/>
  <c r="AQ1017" i="33"/>
  <c r="AR1017" i="33"/>
  <c r="AS1017" i="33"/>
  <c r="AT1017" i="33"/>
  <c r="AU1017" i="33"/>
  <c r="AV1017" i="33"/>
  <c r="AW1017" i="33"/>
  <c r="AX1017" i="33"/>
  <c r="AY1017" i="33"/>
  <c r="AZ1017" i="33"/>
  <c r="BA1017" i="33"/>
  <c r="BB1017" i="33"/>
  <c r="BC1017" i="33"/>
  <c r="BD1017" i="33"/>
  <c r="BE1017" i="33"/>
  <c r="BF1017" i="33"/>
  <c r="BG1017" i="33"/>
  <c r="BH1017" i="33"/>
  <c r="BI1017" i="33"/>
  <c r="BJ1017" i="33"/>
  <c r="BK1017" i="33"/>
  <c r="BL1017" i="33"/>
  <c r="BM1017" i="33"/>
  <c r="BN1017" i="33"/>
  <c r="BO1017" i="33"/>
  <c r="BP1017" i="33"/>
  <c r="BQ1017" i="33"/>
  <c r="BR1017" i="33"/>
  <c r="BS1017" i="33"/>
  <c r="BT1017" i="33"/>
  <c r="BU1017" i="33"/>
  <c r="BV1017" i="33"/>
  <c r="BW1017" i="33"/>
  <c r="BX1017" i="33"/>
  <c r="BY1017" i="33"/>
  <c r="BZ1017" i="33"/>
  <c r="CA1017" i="33"/>
  <c r="CB1017" i="33"/>
  <c r="CC1017" i="33"/>
  <c r="CD1017" i="33"/>
  <c r="CE1017" i="33"/>
  <c r="CF1017" i="33"/>
  <c r="CG1017" i="33"/>
  <c r="CH1017" i="33"/>
  <c r="CI1017" i="33"/>
  <c r="A1018" i="33"/>
  <c r="B1018" i="33"/>
  <c r="C1018" i="33"/>
  <c r="D1018" i="33"/>
  <c r="E1018" i="33"/>
  <c r="F1018" i="33"/>
  <c r="G1018" i="33"/>
  <c r="H1018" i="33"/>
  <c r="I1018" i="33"/>
  <c r="J1018" i="33"/>
  <c r="K1018" i="33"/>
  <c r="L1018" i="33"/>
  <c r="M1018" i="33"/>
  <c r="N1018" i="33"/>
  <c r="O1018" i="33"/>
  <c r="P1018" i="33"/>
  <c r="Q1018" i="33"/>
  <c r="R1018" i="33"/>
  <c r="S1018" i="33"/>
  <c r="T1018" i="33"/>
  <c r="U1018" i="33"/>
  <c r="V1018" i="33"/>
  <c r="W1018" i="33"/>
  <c r="X1018" i="33"/>
  <c r="Y1018" i="33"/>
  <c r="Z1018" i="33"/>
  <c r="AA1018" i="33"/>
  <c r="AB1018" i="33"/>
  <c r="AC1018" i="33"/>
  <c r="AD1018" i="33"/>
  <c r="AE1018" i="33"/>
  <c r="AF1018" i="33"/>
  <c r="AG1018" i="33"/>
  <c r="AH1018" i="33"/>
  <c r="AI1018" i="33"/>
  <c r="AJ1018" i="33"/>
  <c r="AK1018" i="33"/>
  <c r="AL1018" i="33"/>
  <c r="AM1018" i="33"/>
  <c r="AN1018" i="33"/>
  <c r="AO1018" i="33"/>
  <c r="AP1018" i="33"/>
  <c r="AQ1018" i="33"/>
  <c r="AR1018" i="33"/>
  <c r="AS1018" i="33"/>
  <c r="AT1018" i="33"/>
  <c r="AU1018" i="33"/>
  <c r="AV1018" i="33"/>
  <c r="AW1018" i="33"/>
  <c r="AX1018" i="33"/>
  <c r="AY1018" i="33"/>
  <c r="AZ1018" i="33"/>
  <c r="BA1018" i="33"/>
  <c r="BB1018" i="33"/>
  <c r="BC1018" i="33"/>
  <c r="BD1018" i="33"/>
  <c r="BE1018" i="33"/>
  <c r="BF1018" i="33"/>
  <c r="BG1018" i="33"/>
  <c r="BH1018" i="33"/>
  <c r="BI1018" i="33"/>
  <c r="BJ1018" i="33"/>
  <c r="BK1018" i="33"/>
  <c r="BL1018" i="33"/>
  <c r="BM1018" i="33"/>
  <c r="BN1018" i="33"/>
  <c r="BO1018" i="33"/>
  <c r="BP1018" i="33"/>
  <c r="BQ1018" i="33"/>
  <c r="BR1018" i="33"/>
  <c r="BS1018" i="33"/>
  <c r="BT1018" i="33"/>
  <c r="BU1018" i="33"/>
  <c r="BV1018" i="33"/>
  <c r="BW1018" i="33"/>
  <c r="BX1018" i="33"/>
  <c r="BY1018" i="33"/>
  <c r="BZ1018" i="33"/>
  <c r="CA1018" i="33"/>
  <c r="CB1018" i="33"/>
  <c r="CC1018" i="33"/>
  <c r="CD1018" i="33"/>
  <c r="CE1018" i="33"/>
  <c r="CF1018" i="33"/>
  <c r="CG1018" i="33"/>
  <c r="CH1018" i="33"/>
  <c r="CI1018" i="33"/>
  <c r="A1019" i="33"/>
  <c r="B1019" i="33"/>
  <c r="C1019" i="33"/>
  <c r="D1019" i="33"/>
  <c r="E1019" i="33"/>
  <c r="F1019" i="33"/>
  <c r="G1019" i="33"/>
  <c r="H1019" i="33"/>
  <c r="I1019" i="33"/>
  <c r="J1019" i="33"/>
  <c r="K1019" i="33"/>
  <c r="L1019" i="33"/>
  <c r="M1019" i="33"/>
  <c r="N1019" i="33"/>
  <c r="O1019" i="33"/>
  <c r="P1019" i="33"/>
  <c r="Q1019" i="33"/>
  <c r="R1019" i="33"/>
  <c r="S1019" i="33"/>
  <c r="T1019" i="33"/>
  <c r="U1019" i="33"/>
  <c r="V1019" i="33"/>
  <c r="W1019" i="33"/>
  <c r="X1019" i="33"/>
  <c r="Y1019" i="33"/>
  <c r="Z1019" i="33"/>
  <c r="AA1019" i="33"/>
  <c r="AB1019" i="33"/>
  <c r="AC1019" i="33"/>
  <c r="AD1019" i="33"/>
  <c r="AE1019" i="33"/>
  <c r="AF1019" i="33"/>
  <c r="AG1019" i="33"/>
  <c r="AH1019" i="33"/>
  <c r="AI1019" i="33"/>
  <c r="AJ1019" i="33"/>
  <c r="AK1019" i="33"/>
  <c r="AL1019" i="33"/>
  <c r="AM1019" i="33"/>
  <c r="AN1019" i="33"/>
  <c r="AO1019" i="33"/>
  <c r="AP1019" i="33"/>
  <c r="AQ1019" i="33"/>
  <c r="AR1019" i="33"/>
  <c r="AS1019" i="33"/>
  <c r="AT1019" i="33"/>
  <c r="AU1019" i="33"/>
  <c r="AV1019" i="33"/>
  <c r="AW1019" i="33"/>
  <c r="AX1019" i="33"/>
  <c r="AY1019" i="33"/>
  <c r="AZ1019" i="33"/>
  <c r="BA1019" i="33"/>
  <c r="BB1019" i="33"/>
  <c r="BC1019" i="33"/>
  <c r="BD1019" i="33"/>
  <c r="BE1019" i="33"/>
  <c r="BF1019" i="33"/>
  <c r="BG1019" i="33"/>
  <c r="BH1019" i="33"/>
  <c r="BI1019" i="33"/>
  <c r="BJ1019" i="33"/>
  <c r="BK1019" i="33"/>
  <c r="BL1019" i="33"/>
  <c r="BM1019" i="33"/>
  <c r="BN1019" i="33"/>
  <c r="BO1019" i="33"/>
  <c r="BP1019" i="33"/>
  <c r="BQ1019" i="33"/>
  <c r="BR1019" i="33"/>
  <c r="BS1019" i="33"/>
  <c r="BT1019" i="33"/>
  <c r="BU1019" i="33"/>
  <c r="BV1019" i="33"/>
  <c r="BW1019" i="33"/>
  <c r="BX1019" i="33"/>
  <c r="BY1019" i="33"/>
  <c r="BZ1019" i="33"/>
  <c r="CA1019" i="33"/>
  <c r="CB1019" i="33"/>
  <c r="CC1019" i="33"/>
  <c r="CD1019" i="33"/>
  <c r="CE1019" i="33"/>
  <c r="CF1019" i="33"/>
  <c r="CG1019" i="33"/>
  <c r="CH1019" i="33"/>
  <c r="CI1019" i="33"/>
  <c r="A1020" i="33"/>
  <c r="B1020" i="33"/>
  <c r="C1020" i="33"/>
  <c r="D1020" i="33"/>
  <c r="E1020" i="33"/>
  <c r="F1020" i="33"/>
  <c r="G1020" i="33"/>
  <c r="H1020" i="33"/>
  <c r="I1020" i="33"/>
  <c r="J1020" i="33"/>
  <c r="K1020" i="33"/>
  <c r="L1020" i="33"/>
  <c r="M1020" i="33"/>
  <c r="N1020" i="33"/>
  <c r="O1020" i="33"/>
  <c r="P1020" i="33"/>
  <c r="Q1020" i="33"/>
  <c r="R1020" i="33"/>
  <c r="S1020" i="33"/>
  <c r="T1020" i="33"/>
  <c r="U1020" i="33"/>
  <c r="V1020" i="33"/>
  <c r="W1020" i="33"/>
  <c r="X1020" i="33"/>
  <c r="Y1020" i="33"/>
  <c r="Z1020" i="33"/>
  <c r="AA1020" i="33"/>
  <c r="AB1020" i="33"/>
  <c r="AC1020" i="33"/>
  <c r="AD1020" i="33"/>
  <c r="AE1020" i="33"/>
  <c r="AF1020" i="33"/>
  <c r="AG1020" i="33"/>
  <c r="AH1020" i="33"/>
  <c r="AI1020" i="33"/>
  <c r="AJ1020" i="33"/>
  <c r="AK1020" i="33"/>
  <c r="AL1020" i="33"/>
  <c r="AM1020" i="33"/>
  <c r="AN1020" i="33"/>
  <c r="AO1020" i="33"/>
  <c r="AP1020" i="33"/>
  <c r="AQ1020" i="33"/>
  <c r="AR1020" i="33"/>
  <c r="AS1020" i="33"/>
  <c r="AT1020" i="33"/>
  <c r="AU1020" i="33"/>
  <c r="AV1020" i="33"/>
  <c r="AW1020" i="33"/>
  <c r="AX1020" i="33"/>
  <c r="AY1020" i="33"/>
  <c r="AZ1020" i="33"/>
  <c r="BA1020" i="33"/>
  <c r="BB1020" i="33"/>
  <c r="BC1020" i="33"/>
  <c r="BD1020" i="33"/>
  <c r="BE1020" i="33"/>
  <c r="BF1020" i="33"/>
  <c r="BG1020" i="33"/>
  <c r="BH1020" i="33"/>
  <c r="BI1020" i="33"/>
  <c r="BJ1020" i="33"/>
  <c r="BK1020" i="33"/>
  <c r="BL1020" i="33"/>
  <c r="BM1020" i="33"/>
  <c r="BN1020" i="33"/>
  <c r="BO1020" i="33"/>
  <c r="BP1020" i="33"/>
  <c r="BQ1020" i="33"/>
  <c r="BR1020" i="33"/>
  <c r="BS1020" i="33"/>
  <c r="BT1020" i="33"/>
  <c r="BU1020" i="33"/>
  <c r="BV1020" i="33"/>
  <c r="BW1020" i="33"/>
  <c r="BX1020" i="33"/>
  <c r="BY1020" i="33"/>
  <c r="BZ1020" i="33"/>
  <c r="CA1020" i="33"/>
  <c r="CB1020" i="33"/>
  <c r="CC1020" i="33"/>
  <c r="CD1020" i="33"/>
  <c r="CE1020" i="33"/>
  <c r="CF1020" i="33"/>
  <c r="CG1020" i="33"/>
  <c r="CH1020" i="33"/>
  <c r="CI1020" i="33"/>
  <c r="A1021" i="33"/>
  <c r="B1021" i="33"/>
  <c r="C1021" i="33"/>
  <c r="D1021" i="33"/>
  <c r="E1021" i="33"/>
  <c r="F1021" i="33"/>
  <c r="G1021" i="33"/>
  <c r="H1021" i="33"/>
  <c r="I1021" i="33"/>
  <c r="J1021" i="33"/>
  <c r="K1021" i="33"/>
  <c r="L1021" i="33"/>
  <c r="M1021" i="33"/>
  <c r="N1021" i="33"/>
  <c r="O1021" i="33"/>
  <c r="P1021" i="33"/>
  <c r="Q1021" i="33"/>
  <c r="R1021" i="33"/>
  <c r="S1021" i="33"/>
  <c r="T1021" i="33"/>
  <c r="U1021" i="33"/>
  <c r="V1021" i="33"/>
  <c r="W1021" i="33"/>
  <c r="X1021" i="33"/>
  <c r="Y1021" i="33"/>
  <c r="Z1021" i="33"/>
  <c r="AA1021" i="33"/>
  <c r="AB1021" i="33"/>
  <c r="AC1021" i="33"/>
  <c r="AD1021" i="33"/>
  <c r="AE1021" i="33"/>
  <c r="AF1021" i="33"/>
  <c r="AG1021" i="33"/>
  <c r="AH1021" i="33"/>
  <c r="AI1021" i="33"/>
  <c r="AJ1021" i="33"/>
  <c r="AK1021" i="33"/>
  <c r="AL1021" i="33"/>
  <c r="AM1021" i="33"/>
  <c r="AN1021" i="33"/>
  <c r="AO1021" i="33"/>
  <c r="AP1021" i="33"/>
  <c r="AQ1021" i="33"/>
  <c r="AR1021" i="33"/>
  <c r="AS1021" i="33"/>
  <c r="AT1021" i="33"/>
  <c r="AU1021" i="33"/>
  <c r="AV1021" i="33"/>
  <c r="AW1021" i="33"/>
  <c r="AX1021" i="33"/>
  <c r="AY1021" i="33"/>
  <c r="AZ1021" i="33"/>
  <c r="BA1021" i="33"/>
  <c r="BB1021" i="33"/>
  <c r="BC1021" i="33"/>
  <c r="BD1021" i="33"/>
  <c r="BE1021" i="33"/>
  <c r="BF1021" i="33"/>
  <c r="BG1021" i="33"/>
  <c r="BH1021" i="33"/>
  <c r="BI1021" i="33"/>
  <c r="BJ1021" i="33"/>
  <c r="BK1021" i="33"/>
  <c r="BL1021" i="33"/>
  <c r="BM1021" i="33"/>
  <c r="BN1021" i="33"/>
  <c r="BO1021" i="33"/>
  <c r="BP1021" i="33"/>
  <c r="BQ1021" i="33"/>
  <c r="BR1021" i="33"/>
  <c r="BS1021" i="33"/>
  <c r="BT1021" i="33"/>
  <c r="BU1021" i="33"/>
  <c r="BV1021" i="33"/>
  <c r="BW1021" i="33"/>
  <c r="BX1021" i="33"/>
  <c r="BY1021" i="33"/>
  <c r="BZ1021" i="33"/>
  <c r="CA1021" i="33"/>
  <c r="CB1021" i="33"/>
  <c r="CC1021" i="33"/>
  <c r="CD1021" i="33"/>
  <c r="CE1021" i="33"/>
  <c r="CF1021" i="33"/>
  <c r="CG1021" i="33"/>
  <c r="CH1021" i="33"/>
  <c r="CI1021" i="33"/>
  <c r="A1022" i="33"/>
  <c r="B1022" i="33"/>
  <c r="C1022" i="33"/>
  <c r="D1022" i="33"/>
  <c r="E1022" i="33"/>
  <c r="F1022" i="33"/>
  <c r="G1022" i="33"/>
  <c r="H1022" i="33"/>
  <c r="I1022" i="33"/>
  <c r="J1022" i="33"/>
  <c r="K1022" i="33"/>
  <c r="L1022" i="33"/>
  <c r="M1022" i="33"/>
  <c r="N1022" i="33"/>
  <c r="O1022" i="33"/>
  <c r="P1022" i="33"/>
  <c r="Q1022" i="33"/>
  <c r="R1022" i="33"/>
  <c r="S1022" i="33"/>
  <c r="T1022" i="33"/>
  <c r="U1022" i="33"/>
  <c r="V1022" i="33"/>
  <c r="W1022" i="33"/>
  <c r="X1022" i="33"/>
  <c r="Y1022" i="33"/>
  <c r="Z1022" i="33"/>
  <c r="AA1022" i="33"/>
  <c r="AB1022" i="33"/>
  <c r="AC1022" i="33"/>
  <c r="AD1022" i="33"/>
  <c r="AE1022" i="33"/>
  <c r="AF1022" i="33"/>
  <c r="AG1022" i="33"/>
  <c r="AH1022" i="33"/>
  <c r="AI1022" i="33"/>
  <c r="AJ1022" i="33"/>
  <c r="AK1022" i="33"/>
  <c r="AL1022" i="33"/>
  <c r="AM1022" i="33"/>
  <c r="AN1022" i="33"/>
  <c r="AO1022" i="33"/>
  <c r="AP1022" i="33"/>
  <c r="AQ1022" i="33"/>
  <c r="AR1022" i="33"/>
  <c r="AS1022" i="33"/>
  <c r="AT1022" i="33"/>
  <c r="AU1022" i="33"/>
  <c r="AV1022" i="33"/>
  <c r="AW1022" i="33"/>
  <c r="AX1022" i="33"/>
  <c r="AY1022" i="33"/>
  <c r="AZ1022" i="33"/>
  <c r="BA1022" i="33"/>
  <c r="BB1022" i="33"/>
  <c r="BC1022" i="33"/>
  <c r="BD1022" i="33"/>
  <c r="BE1022" i="33"/>
  <c r="BF1022" i="33"/>
  <c r="BG1022" i="33"/>
  <c r="BH1022" i="33"/>
  <c r="BI1022" i="33"/>
  <c r="BJ1022" i="33"/>
  <c r="BK1022" i="33"/>
  <c r="BL1022" i="33"/>
  <c r="BM1022" i="33"/>
  <c r="BN1022" i="33"/>
  <c r="BO1022" i="33"/>
  <c r="BP1022" i="33"/>
  <c r="BQ1022" i="33"/>
  <c r="BR1022" i="33"/>
  <c r="BS1022" i="33"/>
  <c r="BT1022" i="33"/>
  <c r="BU1022" i="33"/>
  <c r="BV1022" i="33"/>
  <c r="BW1022" i="33"/>
  <c r="BX1022" i="33"/>
  <c r="BY1022" i="33"/>
  <c r="BZ1022" i="33"/>
  <c r="CA1022" i="33"/>
  <c r="CB1022" i="33"/>
  <c r="CC1022" i="33"/>
  <c r="CD1022" i="33"/>
  <c r="CE1022" i="33"/>
  <c r="CF1022" i="33"/>
  <c r="CG1022" i="33"/>
  <c r="CH1022" i="33"/>
  <c r="CI1022" i="33"/>
  <c r="A1023" i="33"/>
  <c r="B1023" i="33"/>
  <c r="C1023" i="33"/>
  <c r="D1023" i="33"/>
  <c r="E1023" i="33"/>
  <c r="F1023" i="33"/>
  <c r="G1023" i="33"/>
  <c r="H1023" i="33"/>
  <c r="I1023" i="33"/>
  <c r="J1023" i="33"/>
  <c r="K1023" i="33"/>
  <c r="L1023" i="33"/>
  <c r="M1023" i="33"/>
  <c r="N1023" i="33"/>
  <c r="O1023" i="33"/>
  <c r="P1023" i="33"/>
  <c r="Q1023" i="33"/>
  <c r="R1023" i="33"/>
  <c r="S1023" i="33"/>
  <c r="T1023" i="33"/>
  <c r="U1023" i="33"/>
  <c r="V1023" i="33"/>
  <c r="W1023" i="33"/>
  <c r="X1023" i="33"/>
  <c r="Y1023" i="33"/>
  <c r="Z1023" i="33"/>
  <c r="AA1023" i="33"/>
  <c r="AB1023" i="33"/>
  <c r="AC1023" i="33"/>
  <c r="AD1023" i="33"/>
  <c r="AE1023" i="33"/>
  <c r="AF1023" i="33"/>
  <c r="AG1023" i="33"/>
  <c r="AH1023" i="33"/>
  <c r="AI1023" i="33"/>
  <c r="AJ1023" i="33"/>
  <c r="AK1023" i="33"/>
  <c r="AL1023" i="33"/>
  <c r="AM1023" i="33"/>
  <c r="AN1023" i="33"/>
  <c r="AO1023" i="33"/>
  <c r="AP1023" i="33"/>
  <c r="AQ1023" i="33"/>
  <c r="AR1023" i="33"/>
  <c r="AS1023" i="33"/>
  <c r="AT1023" i="33"/>
  <c r="AU1023" i="33"/>
  <c r="AV1023" i="33"/>
  <c r="AW1023" i="33"/>
  <c r="AX1023" i="33"/>
  <c r="AY1023" i="33"/>
  <c r="AZ1023" i="33"/>
  <c r="BA1023" i="33"/>
  <c r="BB1023" i="33"/>
  <c r="BC1023" i="33"/>
  <c r="BD1023" i="33"/>
  <c r="BE1023" i="33"/>
  <c r="BF1023" i="33"/>
  <c r="BG1023" i="33"/>
  <c r="BH1023" i="33"/>
  <c r="BI1023" i="33"/>
  <c r="BJ1023" i="33"/>
  <c r="BK1023" i="33"/>
  <c r="BL1023" i="33"/>
  <c r="BM1023" i="33"/>
  <c r="BN1023" i="33"/>
  <c r="BO1023" i="33"/>
  <c r="BP1023" i="33"/>
  <c r="BQ1023" i="33"/>
  <c r="BR1023" i="33"/>
  <c r="BS1023" i="33"/>
  <c r="BT1023" i="33"/>
  <c r="BU1023" i="33"/>
  <c r="BV1023" i="33"/>
  <c r="BW1023" i="33"/>
  <c r="BX1023" i="33"/>
  <c r="BY1023" i="33"/>
  <c r="BZ1023" i="33"/>
  <c r="CA1023" i="33"/>
  <c r="CB1023" i="33"/>
  <c r="CC1023" i="33"/>
  <c r="CD1023" i="33"/>
  <c r="CE1023" i="33"/>
  <c r="CF1023" i="33"/>
  <c r="CG1023" i="33"/>
  <c r="CH1023" i="33"/>
  <c r="CI1023" i="33"/>
  <c r="ES901" i="31"/>
  <c r="ES902" i="31"/>
  <c r="ES858" i="31"/>
  <c r="ET858" i="31"/>
  <c r="EU858" i="31"/>
  <c r="ES859" i="31"/>
  <c r="ET859" i="31"/>
  <c r="EU859" i="31"/>
  <c r="ES860" i="31"/>
  <c r="ET860" i="31"/>
  <c r="EU860" i="31"/>
  <c r="ES861" i="31"/>
  <c r="ET861" i="31"/>
  <c r="EU861" i="31"/>
  <c r="ES862" i="31"/>
  <c r="ET862" i="31"/>
  <c r="EU862" i="31"/>
  <c r="ES863" i="31"/>
  <c r="ET863" i="31"/>
  <c r="EU863" i="31"/>
  <c r="ES864" i="31"/>
  <c r="ET864" i="31"/>
  <c r="EU864" i="31"/>
  <c r="ES865" i="31"/>
  <c r="ET865" i="31"/>
  <c r="EU865" i="31"/>
  <c r="ES866" i="31"/>
  <c r="ET866" i="31"/>
  <c r="EU866" i="31"/>
  <c r="ES867" i="31"/>
  <c r="ET867" i="31"/>
  <c r="EU867" i="31"/>
  <c r="ES868" i="31"/>
  <c r="ET868" i="31"/>
  <c r="EU868" i="31"/>
  <c r="ES869" i="31"/>
  <c r="ET869" i="31"/>
  <c r="EU869" i="31"/>
  <c r="ES870" i="31"/>
  <c r="ET870" i="31"/>
  <c r="EU870" i="31"/>
  <c r="ES871" i="31"/>
  <c r="ET871" i="31"/>
  <c r="EU871" i="31"/>
  <c r="ES872" i="31"/>
  <c r="ET872" i="31"/>
  <c r="EU872" i="31"/>
  <c r="ES873" i="31"/>
  <c r="ET873" i="31"/>
  <c r="EU873" i="31"/>
  <c r="ES874" i="31"/>
  <c r="ET874" i="31"/>
  <c r="EU874" i="31"/>
  <c r="ES875" i="31"/>
  <c r="ET875" i="31"/>
  <c r="EU875" i="31"/>
  <c r="ES876" i="31"/>
  <c r="ET876" i="31"/>
  <c r="EU876" i="31"/>
  <c r="ES877" i="31"/>
  <c r="ET877" i="31"/>
  <c r="EU877" i="31"/>
  <c r="ES878" i="31"/>
  <c r="ET878" i="31"/>
  <c r="EU878" i="31"/>
  <c r="ES879" i="31"/>
  <c r="ET879" i="31"/>
  <c r="EU879" i="31"/>
  <c r="ES880" i="31"/>
  <c r="ET880" i="31"/>
  <c r="EU880" i="31"/>
  <c r="ES881" i="31"/>
  <c r="ET881" i="31"/>
  <c r="EU881" i="31"/>
  <c r="ES882" i="31"/>
  <c r="ET882" i="31"/>
  <c r="EU882" i="31"/>
  <c r="ES883" i="31"/>
  <c r="ET883" i="31"/>
  <c r="EU883" i="31"/>
  <c r="ES884" i="31"/>
  <c r="ET884" i="31"/>
  <c r="EU884" i="31"/>
  <c r="ES885" i="31"/>
  <c r="ET885" i="31"/>
  <c r="EU885" i="31"/>
  <c r="ES886" i="31"/>
  <c r="ET886" i="31"/>
  <c r="EU886" i="31"/>
  <c r="ES887" i="31"/>
  <c r="ET887" i="31"/>
  <c r="EU887" i="31"/>
  <c r="ES888" i="31"/>
  <c r="ET888" i="31"/>
  <c r="EU888" i="31"/>
  <c r="ES889" i="31"/>
  <c r="ET889" i="31"/>
  <c r="EU889" i="31"/>
  <c r="ES890" i="31"/>
  <c r="ET890" i="31"/>
  <c r="EU890" i="31"/>
  <c r="ES891" i="31"/>
  <c r="ET891" i="31"/>
  <c r="EU891" i="31"/>
  <c r="ES892" i="31"/>
  <c r="ET892" i="31"/>
  <c r="EU892" i="31"/>
  <c r="ES893" i="31"/>
  <c r="ET893" i="31"/>
  <c r="EU893" i="31"/>
  <c r="ES894" i="31"/>
  <c r="ET894" i="31"/>
  <c r="EU894" i="31"/>
  <c r="ES895" i="31"/>
  <c r="ET895" i="31"/>
  <c r="EU895" i="31"/>
  <c r="ES896" i="31"/>
  <c r="ET896" i="31"/>
  <c r="EU896" i="31"/>
  <c r="ES897" i="31"/>
  <c r="ET897" i="31"/>
  <c r="EU897" i="31"/>
  <c r="ES898" i="31"/>
  <c r="ET898" i="31"/>
  <c r="EU898" i="31"/>
  <c r="ES899" i="31"/>
  <c r="ET899" i="31"/>
  <c r="EU899" i="31"/>
  <c r="ES900" i="31"/>
  <c r="ET900" i="31"/>
  <c r="EU900" i="31"/>
  <c r="ET901" i="31"/>
  <c r="EU901" i="31"/>
  <c r="ET902" i="31"/>
  <c r="EU902" i="31"/>
  <c r="ES903" i="31"/>
  <c r="ET903" i="31"/>
  <c r="EU903" i="31"/>
  <c r="AH568" i="31" a="1"/>
  <c r="AH568" i="31" s="1"/>
  <c r="AI568" i="31" a="1"/>
  <c r="AI568" i="31" s="1"/>
  <c r="AJ568" i="31" a="1"/>
  <c r="AJ568" i="31" s="1"/>
  <c r="AK568" i="31" a="1"/>
  <c r="AK568" i="31" s="1"/>
  <c r="AL568" i="31" a="1"/>
  <c r="AL568" i="31" s="1"/>
  <c r="AM568" i="31" a="1"/>
  <c r="AM568" i="31" s="1"/>
  <c r="AN568" i="31" a="1"/>
  <c r="AN568" i="31" s="1"/>
  <c r="AO568" i="31" a="1"/>
  <c r="AO568" i="31" s="1"/>
  <c r="AP568" i="31" a="1"/>
  <c r="AP568" i="31" s="1"/>
  <c r="AQ568" i="31" a="1"/>
  <c r="AQ568" i="31" s="1"/>
  <c r="AR568" i="31" a="1"/>
  <c r="AR568" i="31" s="1"/>
  <c r="AS568" i="31" a="1"/>
  <c r="AS568" i="31"/>
  <c r="AT568" i="31" a="1"/>
  <c r="AT568" i="31" s="1"/>
  <c r="AU568" i="31" a="1"/>
  <c r="AU568" i="31"/>
  <c r="AV568" i="31" a="1"/>
  <c r="AV568" i="31" s="1"/>
  <c r="AW568" i="31" a="1"/>
  <c r="AW568" i="31" s="1"/>
  <c r="AX568" i="31" a="1"/>
  <c r="AX568" i="31" s="1"/>
  <c r="AY568" i="31" a="1"/>
  <c r="AY568" i="31" s="1"/>
  <c r="AZ568" i="31" a="1"/>
  <c r="AZ568" i="31" s="1"/>
  <c r="BA568" i="31" a="1"/>
  <c r="BA568" i="31" s="1"/>
  <c r="BB568" i="31" a="1"/>
  <c r="BB568" i="31" s="1"/>
  <c r="BC568" i="31" a="1"/>
  <c r="BC568" i="31" s="1"/>
  <c r="BD568" i="31" a="1"/>
  <c r="BD568" i="31"/>
  <c r="BE568" i="31" a="1"/>
  <c r="BE568" i="31" s="1"/>
  <c r="BF568" i="31" a="1"/>
  <c r="BF568" i="31" s="1"/>
  <c r="BG568" i="31" a="1"/>
  <c r="BG568" i="31"/>
  <c r="BH568" i="31" a="1"/>
  <c r="BH568" i="31" s="1"/>
  <c r="BI568" i="31" a="1"/>
  <c r="BI568" i="31" s="1"/>
  <c r="BJ568" i="31" a="1"/>
  <c r="BJ568" i="31" s="1"/>
  <c r="BK568" i="31" a="1"/>
  <c r="BK568" i="31" s="1"/>
  <c r="BL568" i="31" a="1"/>
  <c r="BL568" i="31" s="1"/>
  <c r="BM568" i="31" a="1"/>
  <c r="BM568" i="31"/>
  <c r="BN568" i="31" a="1"/>
  <c r="BN568" i="31" s="1"/>
  <c r="BO568" i="31" a="1"/>
  <c r="BO568" i="31" s="1"/>
  <c r="BP568" i="31" a="1"/>
  <c r="BP568" i="31"/>
  <c r="BQ568" i="31" a="1"/>
  <c r="BQ568" i="31" s="1"/>
  <c r="BR568" i="31" a="1"/>
  <c r="BR568" i="31" s="1"/>
  <c r="BS568" i="31" a="1"/>
  <c r="BS568" i="31" s="1"/>
  <c r="BT568" i="31" a="1"/>
  <c r="BT568" i="31" s="1"/>
  <c r="BU568" i="31" a="1"/>
  <c r="BU568" i="31" s="1"/>
  <c r="BV568" i="31" a="1"/>
  <c r="BV568" i="31" s="1"/>
  <c r="BW568" i="31" a="1"/>
  <c r="BW568" i="31" s="1"/>
  <c r="BX568" i="31" a="1"/>
  <c r="BX568" i="31" s="1"/>
  <c r="BY568" i="31" a="1"/>
  <c r="BY568" i="31"/>
  <c r="BZ568" i="31" a="1"/>
  <c r="BZ568" i="31" s="1"/>
  <c r="CA568" i="31" a="1"/>
  <c r="CA568" i="31"/>
  <c r="CB568" i="31" a="1"/>
  <c r="CB568" i="31" s="1"/>
  <c r="CC568" i="31" a="1"/>
  <c r="CC568" i="31" s="1"/>
  <c r="AH569" i="31" a="1"/>
  <c r="AH569" i="31" s="1"/>
  <c r="AI569" i="31" a="1"/>
  <c r="AI569" i="31" s="1"/>
  <c r="AJ569" i="31" a="1"/>
  <c r="AJ569" i="31" s="1"/>
  <c r="AK569" i="31" a="1"/>
  <c r="AK569" i="31" s="1"/>
  <c r="AL569" i="31" a="1"/>
  <c r="AL569" i="31" s="1"/>
  <c r="AM569" i="31" a="1"/>
  <c r="AM569" i="31" s="1"/>
  <c r="AN569" i="31" a="1"/>
  <c r="AN569" i="31"/>
  <c r="AO569" i="31" a="1"/>
  <c r="AO569" i="31" s="1"/>
  <c r="AP569" i="31" a="1"/>
  <c r="AP569" i="31" s="1"/>
  <c r="AQ569" i="31" a="1"/>
  <c r="AQ569" i="31"/>
  <c r="AR569" i="31" a="1"/>
  <c r="AR569" i="31" s="1"/>
  <c r="AS569" i="31" a="1"/>
  <c r="AS569" i="31" s="1"/>
  <c r="AT569" i="31" a="1"/>
  <c r="AT569" i="31" s="1"/>
  <c r="AU569" i="31" a="1"/>
  <c r="AU569" i="31" s="1"/>
  <c r="AV569" i="31" a="1"/>
  <c r="AV569" i="31" s="1"/>
  <c r="AW569" i="31" a="1"/>
  <c r="AW569" i="31"/>
  <c r="AX569" i="31" a="1"/>
  <c r="AX569" i="31" s="1"/>
  <c r="AY569" i="31" a="1"/>
  <c r="AY569" i="31" s="1"/>
  <c r="AZ569" i="31" a="1"/>
  <c r="AZ569" i="31"/>
  <c r="BA569" i="31" a="1"/>
  <c r="BA569" i="31" s="1"/>
  <c r="BB569" i="31" a="1"/>
  <c r="BB569" i="31" s="1"/>
  <c r="BC569" i="31" a="1"/>
  <c r="BC569" i="31" s="1"/>
  <c r="BD569" i="31" a="1"/>
  <c r="BD569" i="31" s="1"/>
  <c r="BE569" i="31" a="1"/>
  <c r="BE569" i="31" s="1"/>
  <c r="BF569" i="31" a="1"/>
  <c r="BF569" i="31" s="1"/>
  <c r="BG569" i="31" a="1"/>
  <c r="BG569" i="31" s="1"/>
  <c r="BH569" i="31" a="1"/>
  <c r="BH569" i="31" s="1"/>
  <c r="BI569" i="31" a="1"/>
  <c r="BI569" i="31"/>
  <c r="BJ569" i="31" a="1"/>
  <c r="BJ569" i="31" s="1"/>
  <c r="BK569" i="31" a="1"/>
  <c r="BK569" i="31"/>
  <c r="BL569" i="31" a="1"/>
  <c r="BL569" i="31" s="1"/>
  <c r="BM569" i="31" a="1"/>
  <c r="BM569" i="31" s="1"/>
  <c r="BN569" i="31" a="1"/>
  <c r="BN569" i="31" s="1"/>
  <c r="BO569" i="31" a="1"/>
  <c r="BO569" i="31" s="1"/>
  <c r="BP569" i="31" a="1"/>
  <c r="BP569" i="31"/>
  <c r="BQ569" i="31" a="1"/>
  <c r="BQ569" i="31" s="1"/>
  <c r="BR569" i="31" a="1"/>
  <c r="BR569" i="31" s="1"/>
  <c r="BS569" i="31" a="1"/>
  <c r="BS569" i="31" s="1"/>
  <c r="BT569" i="31" a="1"/>
  <c r="BT569" i="31" s="1"/>
  <c r="BU569" i="31" a="1"/>
  <c r="BU569" i="31"/>
  <c r="BV569" i="31" a="1"/>
  <c r="BV569" i="31" s="1"/>
  <c r="BW569" i="31" a="1"/>
  <c r="BW569" i="31" s="1"/>
  <c r="BX569" i="31" a="1"/>
  <c r="BX569" i="31" s="1"/>
  <c r="BY569" i="31" a="1"/>
  <c r="BY569" i="31" s="1"/>
  <c r="BZ569" i="31" a="1"/>
  <c r="BZ569" i="31" s="1"/>
  <c r="CA569" i="31" a="1"/>
  <c r="CA569" i="31" s="1"/>
  <c r="CB569" i="31" a="1"/>
  <c r="CB569" i="31" s="1"/>
  <c r="CC569" i="31" a="1"/>
  <c r="CC569" i="31" s="1"/>
  <c r="AH570" i="31" a="1"/>
  <c r="AH570" i="31" s="1"/>
  <c r="AI570" i="31" a="1"/>
  <c r="AI570" i="31" s="1"/>
  <c r="AJ570" i="31" a="1"/>
  <c r="AJ570" i="31"/>
  <c r="AK570" i="31" a="1"/>
  <c r="AK570" i="31" s="1"/>
  <c r="AL570" i="31" a="1"/>
  <c r="AL570" i="31" s="1"/>
  <c r="AM570" i="31" a="1"/>
  <c r="AM570" i="31" s="1"/>
  <c r="AN570" i="31" a="1"/>
  <c r="AN570" i="31" s="1"/>
  <c r="AO570" i="31" a="1"/>
  <c r="AO570" i="31"/>
  <c r="AP570" i="31" a="1"/>
  <c r="AP570" i="31" s="1"/>
  <c r="AQ570" i="31" a="1"/>
  <c r="AQ570" i="31" s="1"/>
  <c r="AR570" i="31" a="1"/>
  <c r="AR570" i="31" s="1"/>
  <c r="AS570" i="31" a="1"/>
  <c r="AS570" i="31" s="1"/>
  <c r="AT570" i="31" a="1"/>
  <c r="AT570" i="31" s="1"/>
  <c r="AU570" i="31" a="1"/>
  <c r="AU570" i="31" s="1"/>
  <c r="AV570" i="31" a="1"/>
  <c r="AV570" i="31" s="1"/>
  <c r="AW570" i="31" a="1"/>
  <c r="AW570" i="31" s="1"/>
  <c r="AX570" i="31" a="1"/>
  <c r="AX570" i="31" s="1"/>
  <c r="AY570" i="31" a="1"/>
  <c r="AY570" i="31" s="1"/>
  <c r="AZ570" i="31" a="1"/>
  <c r="AZ570" i="31"/>
  <c r="BA570" i="31" a="1"/>
  <c r="BA570" i="31" s="1"/>
  <c r="BB570" i="31" a="1"/>
  <c r="BB570" i="31" s="1"/>
  <c r="BC570" i="31" a="1"/>
  <c r="BC570" i="31" s="1"/>
  <c r="BD570" i="31" a="1"/>
  <c r="BD570" i="31" s="1"/>
  <c r="BE570" i="31" a="1"/>
  <c r="BE570" i="31"/>
  <c r="BF570" i="31" a="1"/>
  <c r="BF570" i="31" s="1"/>
  <c r="BG570" i="31" a="1"/>
  <c r="BG570" i="31" s="1"/>
  <c r="BH570" i="31" a="1"/>
  <c r="BH570" i="31" s="1"/>
  <c r="BI570" i="31" a="1"/>
  <c r="BI570" i="31" s="1"/>
  <c r="BJ570" i="31" a="1"/>
  <c r="BJ570" i="31" s="1"/>
  <c r="BK570" i="31" a="1"/>
  <c r="BK570" i="31" s="1"/>
  <c r="BL570" i="31" a="1"/>
  <c r="BL570" i="31" s="1"/>
  <c r="BM570" i="31" a="1"/>
  <c r="BM570" i="31" s="1"/>
  <c r="BN570" i="31" a="1"/>
  <c r="BN570" i="31" s="1"/>
  <c r="BO570" i="31" a="1"/>
  <c r="BO570" i="31" s="1"/>
  <c r="BP570" i="31" a="1"/>
  <c r="BP570" i="31"/>
  <c r="BQ570" i="31" a="1"/>
  <c r="BQ570" i="31" s="1"/>
  <c r="BR570" i="31" a="1"/>
  <c r="BR570" i="31" s="1"/>
  <c r="BS570" i="31" a="1"/>
  <c r="BS570" i="31" s="1"/>
  <c r="BT570" i="31" a="1"/>
  <c r="BT570" i="31" s="1"/>
  <c r="BU570" i="31" a="1"/>
  <c r="BU570" i="31"/>
  <c r="BV570" i="31" a="1"/>
  <c r="BV570" i="31" s="1"/>
  <c r="BW570" i="31" a="1"/>
  <c r="BW570" i="31" s="1"/>
  <c r="BX570" i="31" a="1"/>
  <c r="BX570" i="31" s="1"/>
  <c r="BY570" i="31" a="1"/>
  <c r="BY570" i="31" s="1"/>
  <c r="BZ570" i="31" a="1"/>
  <c r="BZ570" i="31" s="1"/>
  <c r="CA570" i="31" a="1"/>
  <c r="CA570" i="31" s="1"/>
  <c r="CB570" i="31" a="1"/>
  <c r="CB570" i="31" s="1"/>
  <c r="CC570" i="31" a="1"/>
  <c r="CC570" i="31" s="1"/>
  <c r="AH571" i="31" a="1"/>
  <c r="AH571" i="31" s="1"/>
  <c r="AI571" i="31" a="1"/>
  <c r="AI571" i="31" s="1"/>
  <c r="AJ571" i="31" a="1"/>
  <c r="AJ571" i="31"/>
  <c r="AK571" i="31" a="1"/>
  <c r="AK571" i="31" s="1"/>
  <c r="AL571" i="31" a="1"/>
  <c r="AL571" i="31" s="1"/>
  <c r="AM571" i="31" a="1"/>
  <c r="AM571" i="31" s="1"/>
  <c r="AN571" i="31" a="1"/>
  <c r="AN571" i="31" s="1"/>
  <c r="AO571" i="31" a="1"/>
  <c r="AO571" i="31"/>
  <c r="AP571" i="31" a="1"/>
  <c r="AP571" i="31" s="1"/>
  <c r="AQ571" i="31" a="1"/>
  <c r="AQ571" i="31" s="1"/>
  <c r="AR571" i="31" a="1"/>
  <c r="AR571" i="31" s="1"/>
  <c r="AS571" i="31" a="1"/>
  <c r="AS571" i="31" s="1"/>
  <c r="AT571" i="31" a="1"/>
  <c r="AT571" i="31" s="1"/>
  <c r="AU571" i="31" a="1"/>
  <c r="AU571" i="31" s="1"/>
  <c r="AV571" i="31" a="1"/>
  <c r="AV571" i="31" s="1"/>
  <c r="AW571" i="31" a="1"/>
  <c r="AW571" i="31" s="1"/>
  <c r="AX571" i="31" a="1"/>
  <c r="AX571" i="31" s="1"/>
  <c r="AY571" i="31" a="1"/>
  <c r="AY571" i="31" s="1"/>
  <c r="AZ571" i="31" a="1"/>
  <c r="AZ571" i="31" s="1"/>
  <c r="BA571" i="31" a="1"/>
  <c r="BA571" i="31" s="1"/>
  <c r="BB571" i="31" a="1"/>
  <c r="BB571" i="31" s="1"/>
  <c r="BC571" i="31" a="1"/>
  <c r="BC571" i="31" s="1"/>
  <c r="BD571" i="31" a="1"/>
  <c r="BD571" i="31"/>
  <c r="BE571" i="31" a="1"/>
  <c r="BE571" i="31" s="1"/>
  <c r="BF571" i="31" a="1"/>
  <c r="BF571" i="31" s="1"/>
  <c r="BG571" i="31" a="1"/>
  <c r="BG571" i="31" s="1"/>
  <c r="BH571" i="31" a="1"/>
  <c r="BH571" i="31"/>
  <c r="BI571" i="31" a="1"/>
  <c r="BI571" i="31"/>
  <c r="BJ571" i="31" a="1"/>
  <c r="BJ571" i="31" s="1"/>
  <c r="BK571" i="31" a="1"/>
  <c r="BK571" i="31" s="1"/>
  <c r="BL571" i="31" a="1"/>
  <c r="BL571" i="31" s="1"/>
  <c r="BM571" i="31" a="1"/>
  <c r="BM571" i="31"/>
  <c r="BN571" i="31" a="1"/>
  <c r="BN571" i="31" s="1"/>
  <c r="BO571" i="31" a="1"/>
  <c r="BO571" i="31" s="1"/>
  <c r="BP571" i="31" a="1"/>
  <c r="BP571" i="31" s="1"/>
  <c r="BQ571" i="31" a="1"/>
  <c r="BQ571" i="31" s="1"/>
  <c r="BR571" i="31" a="1"/>
  <c r="BR571" i="31" s="1"/>
  <c r="BS571" i="31" a="1"/>
  <c r="BS571" i="31" s="1"/>
  <c r="BT571" i="31" a="1"/>
  <c r="BT571" i="31"/>
  <c r="BU571" i="31" a="1"/>
  <c r="BU571" i="31" s="1"/>
  <c r="BV571" i="31" a="1"/>
  <c r="BV571" i="31" s="1"/>
  <c r="BW571" i="31" a="1"/>
  <c r="BW571" i="31" s="1"/>
  <c r="BX571" i="31" a="1"/>
  <c r="BX571" i="31"/>
  <c r="BY571" i="31" a="1"/>
  <c r="BY571" i="31"/>
  <c r="BZ571" i="31" a="1"/>
  <c r="BZ571" i="31" s="1"/>
  <c r="CA571" i="31" a="1"/>
  <c r="CA571" i="31" s="1"/>
  <c r="CB571" i="31" a="1"/>
  <c r="CB571" i="31" s="1"/>
  <c r="CC571" i="31" a="1"/>
  <c r="CC571" i="31"/>
  <c r="AG569" i="31" a="1"/>
  <c r="AG569" i="31" s="1"/>
  <c r="AG570" i="31" a="1"/>
  <c r="AG570" i="31" s="1"/>
  <c r="AG571" i="31" a="1"/>
  <c r="AG571" i="31"/>
  <c r="AG568" i="31" a="1"/>
  <c r="AG568" i="31" s="1"/>
  <c r="EM569" i="31" a="1"/>
  <c r="EM569" i="31"/>
  <c r="EN569" i="31" a="1"/>
  <c r="EN569" i="31"/>
  <c r="EO569" i="31" a="1"/>
  <c r="EO569" i="31" s="1"/>
  <c r="EP569" i="31" a="1"/>
  <c r="EP569" i="31" s="1"/>
  <c r="EM570" i="31" a="1"/>
  <c r="EM570" i="31"/>
  <c r="EN570" i="31" a="1"/>
  <c r="EN570" i="31"/>
  <c r="EO570" i="31" a="1"/>
  <c r="EO570" i="31" s="1"/>
  <c r="EP570" i="31" a="1"/>
  <c r="EP570" i="31" s="1"/>
  <c r="EM571" i="31" a="1"/>
  <c r="EM571" i="31"/>
  <c r="EN571" i="31" a="1"/>
  <c r="EN571" i="31"/>
  <c r="EO571" i="31" a="1"/>
  <c r="EO571" i="31" s="1"/>
  <c r="EP571" i="31" a="1"/>
  <c r="EP571" i="31" s="1"/>
  <c r="EN568" i="31" a="1"/>
  <c r="EN568" i="31" s="1"/>
  <c r="EO568" i="31" a="1"/>
  <c r="EO568" i="31" s="1"/>
  <c r="EP568" i="31" a="1"/>
  <c r="EP568" i="31" s="1"/>
  <c r="EM568" i="31" a="1"/>
  <c r="EM568" i="31" s="1"/>
  <c r="CF3" i="33"/>
  <c r="CG3" i="33"/>
  <c r="CF4" i="33"/>
  <c r="CG4" i="33"/>
  <c r="CF5" i="33"/>
  <c r="CG5" i="33"/>
  <c r="CF6" i="33"/>
  <c r="CG6" i="33"/>
  <c r="CF7" i="33"/>
  <c r="CG7" i="33"/>
  <c r="CF8" i="33"/>
  <c r="CG8" i="33"/>
  <c r="CF9" i="33"/>
  <c r="CG9" i="33"/>
  <c r="CF10" i="33"/>
  <c r="CG10" i="33"/>
  <c r="CF11" i="33"/>
  <c r="CG11" i="33"/>
  <c r="CF12" i="33"/>
  <c r="CG12" i="33"/>
  <c r="CF13" i="33"/>
  <c r="CG13" i="33"/>
  <c r="CF14" i="33"/>
  <c r="CG14" i="33"/>
  <c r="CF15" i="33"/>
  <c r="CG15" i="33"/>
  <c r="CF16" i="33"/>
  <c r="CG16" i="33"/>
  <c r="CF17" i="33"/>
  <c r="CG17" i="33"/>
  <c r="CF18" i="33"/>
  <c r="CG18" i="33"/>
  <c r="CF19" i="33"/>
  <c r="CG19" i="33"/>
  <c r="CF20" i="33"/>
  <c r="CG20" i="33"/>
  <c r="CF21" i="33"/>
  <c r="CG21" i="33"/>
  <c r="CF22" i="33"/>
  <c r="CG22" i="33"/>
  <c r="CF23" i="33"/>
  <c r="CG23" i="33"/>
  <c r="CF24" i="33"/>
  <c r="CG24" i="33"/>
  <c r="CF25" i="33"/>
  <c r="CG25" i="33"/>
  <c r="CF26" i="33"/>
  <c r="CG26" i="33"/>
  <c r="CF27" i="33"/>
  <c r="CG27" i="33"/>
  <c r="CF28" i="33"/>
  <c r="CG28" i="33"/>
  <c r="CF29" i="33"/>
  <c r="CG29" i="33"/>
  <c r="CF30" i="33"/>
  <c r="CG30" i="33"/>
  <c r="CF31" i="33"/>
  <c r="CG31" i="33"/>
  <c r="CF32" i="33"/>
  <c r="CG32" i="33"/>
  <c r="CF33" i="33"/>
  <c r="CG33" i="33"/>
  <c r="CF34" i="33"/>
  <c r="CG34" i="33"/>
  <c r="CF35" i="33"/>
  <c r="CG35" i="33"/>
  <c r="CF36" i="33"/>
  <c r="CG36" i="33"/>
  <c r="CF37" i="33"/>
  <c r="CG37" i="33"/>
  <c r="CF38" i="33"/>
  <c r="CG38" i="33"/>
  <c r="CF39" i="33"/>
  <c r="CG39" i="33"/>
  <c r="CF40" i="33"/>
  <c r="CG40" i="33"/>
  <c r="CF41" i="33"/>
  <c r="CG41" i="33"/>
  <c r="CF42" i="33"/>
  <c r="CG42" i="33"/>
  <c r="CF43" i="33"/>
  <c r="CG43" i="33"/>
  <c r="CF44" i="33"/>
  <c r="CG44" i="33"/>
  <c r="CF45" i="33"/>
  <c r="CG45" i="33"/>
  <c r="CF46" i="33"/>
  <c r="CG46" i="33"/>
  <c r="CF47" i="33"/>
  <c r="CG47" i="33"/>
  <c r="CF48" i="33"/>
  <c r="CG48" i="33"/>
  <c r="CF49" i="33"/>
  <c r="CG49" i="33"/>
  <c r="CF50" i="33"/>
  <c r="CG50" i="33"/>
  <c r="CF51" i="33"/>
  <c r="CG51" i="33"/>
  <c r="CF52" i="33"/>
  <c r="CG52" i="33"/>
  <c r="CF53" i="33"/>
  <c r="CG53" i="33"/>
  <c r="CF54" i="33"/>
  <c r="CG54" i="33"/>
  <c r="CF55" i="33"/>
  <c r="CG55" i="33"/>
  <c r="CF56" i="33"/>
  <c r="CG56" i="33"/>
  <c r="CF57" i="33"/>
  <c r="CG57" i="33"/>
  <c r="CF58" i="33"/>
  <c r="CG58" i="33"/>
  <c r="CF59" i="33"/>
  <c r="CG59" i="33"/>
  <c r="CF60" i="33"/>
  <c r="CG60" i="33"/>
  <c r="CF61" i="33"/>
  <c r="CG61" i="33"/>
  <c r="CF62" i="33"/>
  <c r="CG62" i="33"/>
  <c r="CF63" i="33"/>
  <c r="CG63" i="33"/>
  <c r="CF64" i="33"/>
  <c r="CG64" i="33"/>
  <c r="CF65" i="33"/>
  <c r="CG65" i="33"/>
  <c r="CF66" i="33"/>
  <c r="CG66" i="33"/>
  <c r="CF67" i="33"/>
  <c r="CG67" i="33"/>
  <c r="CF68" i="33"/>
  <c r="CG68" i="33"/>
  <c r="CF69" i="33"/>
  <c r="CG69" i="33"/>
  <c r="CF70" i="33"/>
  <c r="CG70" i="33"/>
  <c r="CF71" i="33"/>
  <c r="CG71" i="33"/>
  <c r="CF72" i="33"/>
  <c r="CG72" i="33"/>
  <c r="CF73" i="33"/>
  <c r="CG73" i="33"/>
  <c r="CF74" i="33"/>
  <c r="CG74" i="33"/>
  <c r="CF75" i="33"/>
  <c r="CG75" i="33"/>
  <c r="CF76" i="33"/>
  <c r="CG76" i="33"/>
  <c r="CF77" i="33"/>
  <c r="CG77" i="33"/>
  <c r="CF78" i="33"/>
  <c r="CG78" i="33"/>
  <c r="CF79" i="33"/>
  <c r="CG79" i="33"/>
  <c r="CF80" i="33"/>
  <c r="CG80" i="33"/>
  <c r="CF81" i="33"/>
  <c r="CG81" i="33"/>
  <c r="CF82" i="33"/>
  <c r="CG82" i="33"/>
  <c r="CF83" i="33"/>
  <c r="CG83" i="33"/>
  <c r="CF84" i="33"/>
  <c r="CG84" i="33"/>
  <c r="CF85" i="33"/>
  <c r="CG85" i="33"/>
  <c r="CF86" i="33"/>
  <c r="CG86" i="33"/>
  <c r="CF87" i="33"/>
  <c r="CG87" i="33"/>
  <c r="CF88" i="33"/>
  <c r="CG88" i="33"/>
  <c r="CF89" i="33"/>
  <c r="CG89" i="33"/>
  <c r="CF90" i="33"/>
  <c r="CG90" i="33"/>
  <c r="CF91" i="33"/>
  <c r="CG91" i="33"/>
  <c r="CF92" i="33"/>
  <c r="CG92" i="33"/>
  <c r="CF93" i="33"/>
  <c r="CG93" i="33"/>
  <c r="CF94" i="33"/>
  <c r="CG94" i="33"/>
  <c r="CF95" i="33"/>
  <c r="CG95" i="33"/>
  <c r="CF96" i="33"/>
  <c r="CG96" i="33"/>
  <c r="CF97" i="33"/>
  <c r="CG97" i="33"/>
  <c r="CF98" i="33"/>
  <c r="CG98" i="33"/>
  <c r="CF99" i="33"/>
  <c r="CG99" i="33"/>
  <c r="CF100" i="33"/>
  <c r="CG100" i="33"/>
  <c r="CF101" i="33"/>
  <c r="CG101" i="33"/>
  <c r="CF102" i="33"/>
  <c r="CG102" i="33"/>
  <c r="CF103" i="33"/>
  <c r="CG103" i="33"/>
  <c r="CF104" i="33"/>
  <c r="CG104" i="33"/>
  <c r="CF105" i="33"/>
  <c r="CG105" i="33"/>
  <c r="CF106" i="33"/>
  <c r="CG106" i="33"/>
  <c r="CF107" i="33"/>
  <c r="CG107" i="33"/>
  <c r="CF108" i="33"/>
  <c r="CG108" i="33"/>
  <c r="CF109" i="33"/>
  <c r="CG109" i="33"/>
  <c r="CF110" i="33"/>
  <c r="CG110" i="33"/>
  <c r="CF111" i="33"/>
  <c r="CG111" i="33"/>
  <c r="CF112" i="33"/>
  <c r="CG112" i="33"/>
  <c r="CF113" i="33"/>
  <c r="CG113" i="33"/>
  <c r="CF114" i="33"/>
  <c r="CG114" i="33"/>
  <c r="CF115" i="33"/>
  <c r="CG115" i="33"/>
  <c r="CF116" i="33"/>
  <c r="CG116" i="33"/>
  <c r="CF117" i="33"/>
  <c r="CG117" i="33"/>
  <c r="CF118" i="33"/>
  <c r="CG118" i="33"/>
  <c r="CF119" i="33"/>
  <c r="CG119" i="33"/>
  <c r="CF120" i="33"/>
  <c r="CG120" i="33"/>
  <c r="CF121" i="33"/>
  <c r="CG121" i="33"/>
  <c r="CF122" i="33"/>
  <c r="CG122" i="33"/>
  <c r="CF123" i="33"/>
  <c r="CG123" i="33"/>
  <c r="CF124" i="33"/>
  <c r="CG124" i="33"/>
  <c r="CF125" i="33"/>
  <c r="CG125" i="33"/>
  <c r="CF126" i="33"/>
  <c r="CG126" i="33"/>
  <c r="CF127" i="33"/>
  <c r="CG127" i="33"/>
  <c r="CF128" i="33"/>
  <c r="CG128" i="33"/>
  <c r="CF129" i="33"/>
  <c r="CG129" i="33"/>
  <c r="CF130" i="33"/>
  <c r="CG130" i="33"/>
  <c r="CF131" i="33"/>
  <c r="CG131" i="33"/>
  <c r="CF132" i="33"/>
  <c r="CG132" i="33"/>
  <c r="CF133" i="33"/>
  <c r="CG133" i="33"/>
  <c r="CF134" i="33"/>
  <c r="CG134" i="33"/>
  <c r="CF135" i="33"/>
  <c r="CG135" i="33"/>
  <c r="CF136" i="33"/>
  <c r="CG136" i="33"/>
  <c r="CF137" i="33"/>
  <c r="CG137" i="33"/>
  <c r="CF138" i="33"/>
  <c r="CG138" i="33"/>
  <c r="CF139" i="33"/>
  <c r="CG139" i="33"/>
  <c r="CF140" i="33"/>
  <c r="CG140" i="33"/>
  <c r="CF141" i="33"/>
  <c r="CG141" i="33"/>
  <c r="CF142" i="33"/>
  <c r="CG142" i="33"/>
  <c r="CF143" i="33"/>
  <c r="CG143" i="33"/>
  <c r="CF144" i="33"/>
  <c r="CG144" i="33"/>
  <c r="CF145" i="33"/>
  <c r="CG145" i="33"/>
  <c r="CF146" i="33"/>
  <c r="CG146" i="33"/>
  <c r="CF147" i="33"/>
  <c r="CG147" i="33"/>
  <c r="CF148" i="33"/>
  <c r="CG148" i="33"/>
  <c r="CF149" i="33"/>
  <c r="CG149" i="33"/>
  <c r="CF150" i="33"/>
  <c r="CG150" i="33"/>
  <c r="CF151" i="33"/>
  <c r="CG151" i="33"/>
  <c r="CF152" i="33"/>
  <c r="CG152" i="33"/>
  <c r="CF153" i="33"/>
  <c r="CG153" i="33"/>
  <c r="CF154" i="33"/>
  <c r="CG154" i="33"/>
  <c r="CF155" i="33"/>
  <c r="CG155" i="33"/>
  <c r="CF156" i="33"/>
  <c r="CG156" i="33"/>
  <c r="CF157" i="33"/>
  <c r="CG157" i="33"/>
  <c r="CF158" i="33"/>
  <c r="CG158" i="33"/>
  <c r="CF159" i="33"/>
  <c r="CG159" i="33"/>
  <c r="CF160" i="33"/>
  <c r="CG160" i="33"/>
  <c r="CF161" i="33"/>
  <c r="CG161" i="33"/>
  <c r="CF162" i="33"/>
  <c r="CG162" i="33"/>
  <c r="CF163" i="33"/>
  <c r="CG163" i="33"/>
  <c r="CF164" i="33"/>
  <c r="CG164" i="33"/>
  <c r="CF165" i="33"/>
  <c r="CG165" i="33"/>
  <c r="CF166" i="33"/>
  <c r="CG166" i="33"/>
  <c r="CF167" i="33"/>
  <c r="CG167" i="33"/>
  <c r="CF168" i="33"/>
  <c r="CG168" i="33"/>
  <c r="CF169" i="33"/>
  <c r="CG169" i="33"/>
  <c r="CF170" i="33"/>
  <c r="CG170" i="33"/>
  <c r="CF171" i="33"/>
  <c r="CG171" i="33"/>
  <c r="CF172" i="33"/>
  <c r="CG172" i="33"/>
  <c r="CF173" i="33"/>
  <c r="CG173" i="33"/>
  <c r="CF174" i="33"/>
  <c r="CG174" i="33"/>
  <c r="CF175" i="33"/>
  <c r="CG175" i="33"/>
  <c r="CF176" i="33"/>
  <c r="CG176" i="33"/>
  <c r="CF177" i="33"/>
  <c r="CG177" i="33"/>
  <c r="CF178" i="33"/>
  <c r="CG178" i="33"/>
  <c r="CF179" i="33"/>
  <c r="CG179" i="33"/>
  <c r="CF180" i="33"/>
  <c r="CG180" i="33"/>
  <c r="CF181" i="33"/>
  <c r="CG181" i="33"/>
  <c r="CF182" i="33"/>
  <c r="CG182" i="33"/>
  <c r="CF183" i="33"/>
  <c r="CG183" i="33"/>
  <c r="CF184" i="33"/>
  <c r="CG184" i="33"/>
  <c r="CF185" i="33"/>
  <c r="CG185" i="33"/>
  <c r="CF186" i="33"/>
  <c r="CG186" i="33"/>
  <c r="CF187" i="33"/>
  <c r="CG187" i="33"/>
  <c r="CF188" i="33"/>
  <c r="CG188" i="33"/>
  <c r="CF189" i="33"/>
  <c r="CG189" i="33"/>
  <c r="CF190" i="33"/>
  <c r="CG190" i="33"/>
  <c r="CF191" i="33"/>
  <c r="CG191" i="33"/>
  <c r="CF192" i="33"/>
  <c r="CG192" i="33"/>
  <c r="CF193" i="33"/>
  <c r="CG193" i="33"/>
  <c r="CF194" i="33"/>
  <c r="CG194" i="33"/>
  <c r="CF195" i="33"/>
  <c r="CG195" i="33"/>
  <c r="CF196" i="33"/>
  <c r="CG196" i="33"/>
  <c r="CF197" i="33"/>
  <c r="CG197" i="33"/>
  <c r="CF198" i="33"/>
  <c r="CG198" i="33"/>
  <c r="CF199" i="33"/>
  <c r="CG199" i="33"/>
  <c r="CF200" i="33"/>
  <c r="CG200" i="33"/>
  <c r="CF201" i="33"/>
  <c r="CG201" i="33"/>
  <c r="CF202" i="33"/>
  <c r="CG202" i="33"/>
  <c r="CF203" i="33"/>
  <c r="CG203" i="33"/>
  <c r="CF204" i="33"/>
  <c r="CG204" i="33"/>
  <c r="CF205" i="33"/>
  <c r="CG205" i="33"/>
  <c r="CF206" i="33"/>
  <c r="CG206" i="33"/>
  <c r="CF207" i="33"/>
  <c r="CG207" i="33"/>
  <c r="CF208" i="33"/>
  <c r="CG208" i="33"/>
  <c r="CF209" i="33"/>
  <c r="CG209" i="33"/>
  <c r="CF210" i="33"/>
  <c r="CG210" i="33"/>
  <c r="CF211" i="33"/>
  <c r="CG211" i="33"/>
  <c r="CF212" i="33"/>
  <c r="CG212" i="33"/>
  <c r="CF213" i="33"/>
  <c r="CG213" i="33"/>
  <c r="CF214" i="33"/>
  <c r="CG214" i="33"/>
  <c r="CF215" i="33"/>
  <c r="CG215" i="33"/>
  <c r="CF216" i="33"/>
  <c r="CG216" i="33"/>
  <c r="CF217" i="33"/>
  <c r="CG217" i="33"/>
  <c r="CF218" i="33"/>
  <c r="CG218" i="33"/>
  <c r="CF219" i="33"/>
  <c r="CG219" i="33"/>
  <c r="CF220" i="33"/>
  <c r="CG220" i="33"/>
  <c r="CF221" i="33"/>
  <c r="CG221" i="33"/>
  <c r="CF222" i="33"/>
  <c r="CG222" i="33"/>
  <c r="CF223" i="33"/>
  <c r="CG223" i="33"/>
  <c r="CF224" i="33"/>
  <c r="CG224" i="33"/>
  <c r="CF225" i="33"/>
  <c r="CG225" i="33"/>
  <c r="CF226" i="33"/>
  <c r="CG226" i="33"/>
  <c r="CF227" i="33"/>
  <c r="CG227" i="33"/>
  <c r="CF228" i="33"/>
  <c r="CG228" i="33"/>
  <c r="CF229" i="33"/>
  <c r="CG229" i="33"/>
  <c r="CF230" i="33"/>
  <c r="CG230" i="33"/>
  <c r="CF231" i="33"/>
  <c r="CG231" i="33"/>
  <c r="CF232" i="33"/>
  <c r="CG232" i="33"/>
  <c r="CF233" i="33"/>
  <c r="CG233" i="33"/>
  <c r="CF234" i="33"/>
  <c r="CG234" i="33"/>
  <c r="CF235" i="33"/>
  <c r="CG235" i="33"/>
  <c r="CF236" i="33"/>
  <c r="CG236" i="33"/>
  <c r="CF237" i="33"/>
  <c r="CG237" i="33"/>
  <c r="CF238" i="33"/>
  <c r="CG238" i="33"/>
  <c r="CF239" i="33"/>
  <c r="CG239" i="33"/>
  <c r="CF240" i="33"/>
  <c r="CG240" i="33"/>
  <c r="CF241" i="33"/>
  <c r="CG241" i="33"/>
  <c r="CF242" i="33"/>
  <c r="CG242" i="33"/>
  <c r="CF243" i="33"/>
  <c r="CG243" i="33"/>
  <c r="CF244" i="33"/>
  <c r="CG244" i="33"/>
  <c r="CF245" i="33"/>
  <c r="CG245" i="33"/>
  <c r="CF246" i="33"/>
  <c r="CG246" i="33"/>
  <c r="CF247" i="33"/>
  <c r="CG247" i="33"/>
  <c r="CF248" i="33"/>
  <c r="CG248" i="33"/>
  <c r="CF249" i="33"/>
  <c r="CG249" i="33"/>
  <c r="CF250" i="33"/>
  <c r="CG250" i="33"/>
  <c r="CF251" i="33"/>
  <c r="CG251" i="33"/>
  <c r="CF252" i="33"/>
  <c r="CG252" i="33"/>
  <c r="CF253" i="33"/>
  <c r="CG253" i="33"/>
  <c r="CF254" i="33"/>
  <c r="CG254" i="33"/>
  <c r="CF255" i="33"/>
  <c r="CG255" i="33"/>
  <c r="CF256" i="33"/>
  <c r="CG256" i="33"/>
  <c r="CF257" i="33"/>
  <c r="CG257" i="33"/>
  <c r="CF258" i="33"/>
  <c r="CG258" i="33"/>
  <c r="CF259" i="33"/>
  <c r="CG259" i="33"/>
  <c r="CF260" i="33"/>
  <c r="CG260" i="33"/>
  <c r="CF261" i="33"/>
  <c r="CG261" i="33"/>
  <c r="CF262" i="33"/>
  <c r="CG262" i="33"/>
  <c r="CF263" i="33"/>
  <c r="CG263" i="33"/>
  <c r="CF264" i="33"/>
  <c r="CG264" i="33"/>
  <c r="CF265" i="33"/>
  <c r="CG265" i="33"/>
  <c r="CF266" i="33"/>
  <c r="CG266" i="33"/>
  <c r="CF267" i="33"/>
  <c r="CG267" i="33"/>
  <c r="CF268" i="33"/>
  <c r="CG268" i="33"/>
  <c r="CF269" i="33"/>
  <c r="CG269" i="33"/>
  <c r="CF270" i="33"/>
  <c r="CG270" i="33"/>
  <c r="CF271" i="33"/>
  <c r="CG271" i="33"/>
  <c r="CF272" i="33"/>
  <c r="CG272" i="33"/>
  <c r="CF273" i="33"/>
  <c r="CG273" i="33"/>
  <c r="CF274" i="33"/>
  <c r="CG274" i="33"/>
  <c r="CF275" i="33"/>
  <c r="CG275" i="33"/>
  <c r="CF276" i="33"/>
  <c r="CG276" i="33"/>
  <c r="CF277" i="33"/>
  <c r="CG277" i="33"/>
  <c r="CF278" i="33"/>
  <c r="CG278" i="33"/>
  <c r="CF279" i="33"/>
  <c r="CG279" i="33"/>
  <c r="CF280" i="33"/>
  <c r="CG280" i="33"/>
  <c r="CF281" i="33"/>
  <c r="CG281" i="33"/>
  <c r="CF282" i="33"/>
  <c r="CG282" i="33"/>
  <c r="CF283" i="33"/>
  <c r="CG283" i="33"/>
  <c r="CF284" i="33"/>
  <c r="CG284" i="33"/>
  <c r="CF285" i="33"/>
  <c r="CG285" i="33"/>
  <c r="CF286" i="33"/>
  <c r="CG286" i="33"/>
  <c r="CF287" i="33"/>
  <c r="CG287" i="33"/>
  <c r="CF288" i="33"/>
  <c r="CG288" i="33"/>
  <c r="CF289" i="33"/>
  <c r="CG289" i="33"/>
  <c r="CF290" i="33"/>
  <c r="CG290" i="33"/>
  <c r="CF291" i="33"/>
  <c r="CG291" i="33"/>
  <c r="CF292" i="33"/>
  <c r="CG292" i="33"/>
  <c r="CF293" i="33"/>
  <c r="CG293" i="33"/>
  <c r="CF294" i="33"/>
  <c r="CG294" i="33"/>
  <c r="CF295" i="33"/>
  <c r="CG295" i="33"/>
  <c r="CF296" i="33"/>
  <c r="CG296" i="33"/>
  <c r="CF297" i="33"/>
  <c r="CG297" i="33"/>
  <c r="CF298" i="33"/>
  <c r="CG298" i="33"/>
  <c r="CF299" i="33"/>
  <c r="CG299" i="33"/>
  <c r="CF300" i="33"/>
  <c r="CG300" i="33"/>
  <c r="CF301" i="33"/>
  <c r="CG301" i="33"/>
  <c r="CF302" i="33"/>
  <c r="CG302" i="33"/>
  <c r="CF303" i="33"/>
  <c r="CG303" i="33"/>
  <c r="CF304" i="33"/>
  <c r="CG304" i="33"/>
  <c r="CF305" i="33"/>
  <c r="CG305" i="33"/>
  <c r="CF306" i="33"/>
  <c r="CG306" i="33"/>
  <c r="CF307" i="33"/>
  <c r="CG307" i="33"/>
  <c r="CF308" i="33"/>
  <c r="CG308" i="33"/>
  <c r="CF309" i="33"/>
  <c r="CG309" i="33"/>
  <c r="CF310" i="33"/>
  <c r="CG310" i="33"/>
  <c r="CF311" i="33"/>
  <c r="CG311" i="33"/>
  <c r="CF312" i="33"/>
  <c r="CG312" i="33"/>
  <c r="CF313" i="33"/>
  <c r="CG313" i="33"/>
  <c r="CF314" i="33"/>
  <c r="CG314" i="33"/>
  <c r="CF315" i="33"/>
  <c r="CG315" i="33"/>
  <c r="CF316" i="33"/>
  <c r="CG316" i="33"/>
  <c r="CF317" i="33"/>
  <c r="CG317" i="33"/>
  <c r="CF318" i="33"/>
  <c r="CG318" i="33"/>
  <c r="CF319" i="33"/>
  <c r="CG319" i="33"/>
  <c r="CF320" i="33"/>
  <c r="CG320" i="33"/>
  <c r="CF321" i="33"/>
  <c r="CG321" i="33"/>
  <c r="CF322" i="33"/>
  <c r="CG322" i="33"/>
  <c r="CF323" i="33"/>
  <c r="CG323" i="33"/>
  <c r="CF324" i="33"/>
  <c r="CG324" i="33"/>
  <c r="CF325" i="33"/>
  <c r="CG325" i="33"/>
  <c r="CF326" i="33"/>
  <c r="CG326" i="33"/>
  <c r="CF327" i="33"/>
  <c r="CG327" i="33"/>
  <c r="CF328" i="33"/>
  <c r="CG328" i="33"/>
  <c r="CF329" i="33"/>
  <c r="CG329" i="33"/>
  <c r="CF330" i="33"/>
  <c r="CG330" i="33"/>
  <c r="CF331" i="33"/>
  <c r="CG331" i="33"/>
  <c r="CF332" i="33"/>
  <c r="CG332" i="33"/>
  <c r="CF333" i="33"/>
  <c r="CG333" i="33"/>
  <c r="CF334" i="33"/>
  <c r="CG334" i="33"/>
  <c r="CF335" i="33"/>
  <c r="CG335" i="33"/>
  <c r="CF336" i="33"/>
  <c r="CG336" i="33"/>
  <c r="CF337" i="33"/>
  <c r="CG337" i="33"/>
  <c r="CF338" i="33"/>
  <c r="CG338" i="33"/>
  <c r="CF339" i="33"/>
  <c r="CG339" i="33"/>
  <c r="CF340" i="33"/>
  <c r="CG340" i="33"/>
  <c r="CF341" i="33"/>
  <c r="CG341" i="33"/>
  <c r="CF342" i="33"/>
  <c r="CG342" i="33"/>
  <c r="CF343" i="33"/>
  <c r="CG343" i="33"/>
  <c r="CF344" i="33"/>
  <c r="CG344" i="33"/>
  <c r="CF345" i="33"/>
  <c r="CG345" i="33"/>
  <c r="CF346" i="33"/>
  <c r="CG346" i="33"/>
  <c r="CF347" i="33"/>
  <c r="CG347" i="33"/>
  <c r="CF348" i="33"/>
  <c r="CG348" i="33"/>
  <c r="CF349" i="33"/>
  <c r="CG349" i="33"/>
  <c r="CF350" i="33"/>
  <c r="CG350" i="33"/>
  <c r="CF351" i="33"/>
  <c r="CG351" i="33"/>
  <c r="CF352" i="33"/>
  <c r="CG352" i="33"/>
  <c r="CF353" i="33"/>
  <c r="CG353" i="33"/>
  <c r="CF354" i="33"/>
  <c r="CG354" i="33"/>
  <c r="CF355" i="33"/>
  <c r="CG355" i="33"/>
  <c r="CF356" i="33"/>
  <c r="CG356" i="33"/>
  <c r="CF357" i="33"/>
  <c r="CG357" i="33"/>
  <c r="CF358" i="33"/>
  <c r="CG358" i="33"/>
  <c r="CF359" i="33"/>
  <c r="CG359" i="33"/>
  <c r="CF360" i="33"/>
  <c r="CG360" i="33"/>
  <c r="CF361" i="33"/>
  <c r="CG361" i="33"/>
  <c r="CF362" i="33"/>
  <c r="CG362" i="33"/>
  <c r="CF363" i="33"/>
  <c r="CG363" i="33"/>
  <c r="CF364" i="33"/>
  <c r="CG364" i="33"/>
  <c r="CF365" i="33"/>
  <c r="CG365" i="33"/>
  <c r="CF366" i="33"/>
  <c r="CG366" i="33"/>
  <c r="CF367" i="33"/>
  <c r="CG367" i="33"/>
  <c r="CF368" i="33"/>
  <c r="CG368" i="33"/>
  <c r="CF369" i="33"/>
  <c r="CG369" i="33"/>
  <c r="CF370" i="33"/>
  <c r="CG370" i="33"/>
  <c r="CF371" i="33"/>
  <c r="CG371" i="33"/>
  <c r="CF372" i="33"/>
  <c r="CG372" i="33"/>
  <c r="CF373" i="33"/>
  <c r="CG373" i="33"/>
  <c r="CF374" i="33"/>
  <c r="CG374" i="33"/>
  <c r="CF375" i="33"/>
  <c r="CG375" i="33"/>
  <c r="CF376" i="33"/>
  <c r="CG376" i="33"/>
  <c r="CF377" i="33"/>
  <c r="CG377" i="33"/>
  <c r="CF378" i="33"/>
  <c r="CG378" i="33"/>
  <c r="CF379" i="33"/>
  <c r="CG379" i="33"/>
  <c r="CF380" i="33"/>
  <c r="CG380" i="33"/>
  <c r="CF381" i="33"/>
  <c r="CG381" i="33"/>
  <c r="CF382" i="33"/>
  <c r="CG382" i="33"/>
  <c r="CF383" i="33"/>
  <c r="CG383" i="33"/>
  <c r="CF384" i="33"/>
  <c r="CG384" i="33"/>
  <c r="CF385" i="33"/>
  <c r="CG385" i="33"/>
  <c r="CF386" i="33"/>
  <c r="CG386" i="33"/>
  <c r="CF387" i="33"/>
  <c r="CG387" i="33"/>
  <c r="CF388" i="33"/>
  <c r="CG388" i="33"/>
  <c r="CF389" i="33"/>
  <c r="CG389" i="33"/>
  <c r="CF390" i="33"/>
  <c r="CG390" i="33"/>
  <c r="CF391" i="33"/>
  <c r="CG391" i="33"/>
  <c r="CF392" i="33"/>
  <c r="CG392" i="33"/>
  <c r="CF393" i="33"/>
  <c r="CG393" i="33"/>
  <c r="CF394" i="33"/>
  <c r="CG394" i="33"/>
  <c r="CF395" i="33"/>
  <c r="CG395" i="33"/>
  <c r="CF396" i="33"/>
  <c r="CG396" i="33"/>
  <c r="CF397" i="33"/>
  <c r="CG397" i="33"/>
  <c r="CF398" i="33"/>
  <c r="CG398" i="33"/>
  <c r="CF399" i="33"/>
  <c r="CG399" i="33"/>
  <c r="CF400" i="33"/>
  <c r="CG400" i="33"/>
  <c r="CF401" i="33"/>
  <c r="CG401" i="33"/>
  <c r="CF402" i="33"/>
  <c r="CG402" i="33"/>
  <c r="CF403" i="33"/>
  <c r="CG403" i="33"/>
  <c r="CF404" i="33"/>
  <c r="CG404" i="33"/>
  <c r="CF405" i="33"/>
  <c r="CG405" i="33"/>
  <c r="CF406" i="33"/>
  <c r="CG406" i="33"/>
  <c r="CF407" i="33"/>
  <c r="CG407" i="33"/>
  <c r="CF408" i="33"/>
  <c r="CG408" i="33"/>
  <c r="CF409" i="33"/>
  <c r="CG409" i="33"/>
  <c r="CF410" i="33"/>
  <c r="CG410" i="33"/>
  <c r="CF411" i="33"/>
  <c r="CG411" i="33"/>
  <c r="CF412" i="33"/>
  <c r="CG412" i="33"/>
  <c r="CF413" i="33"/>
  <c r="CG413" i="33"/>
  <c r="CF414" i="33"/>
  <c r="CG414" i="33"/>
  <c r="CF415" i="33"/>
  <c r="CG415" i="33"/>
  <c r="CF416" i="33"/>
  <c r="CG416" i="33"/>
  <c r="CF417" i="33"/>
  <c r="CG417" i="33"/>
  <c r="CF418" i="33"/>
  <c r="CG418" i="33"/>
  <c r="CF419" i="33"/>
  <c r="CG419" i="33"/>
  <c r="CF420" i="33"/>
  <c r="CG420" i="33"/>
  <c r="CF421" i="33"/>
  <c r="CG421" i="33"/>
  <c r="CF422" i="33"/>
  <c r="CG422" i="33"/>
  <c r="CF423" i="33"/>
  <c r="CG423" i="33"/>
  <c r="CF424" i="33"/>
  <c r="CG424" i="33"/>
  <c r="CF425" i="33"/>
  <c r="CG425" i="33"/>
  <c r="CF426" i="33"/>
  <c r="CG426" i="33"/>
  <c r="CF427" i="33"/>
  <c r="CG427" i="33"/>
  <c r="CF428" i="33"/>
  <c r="CG428" i="33"/>
  <c r="CF429" i="33"/>
  <c r="CG429" i="33"/>
  <c r="CF430" i="33"/>
  <c r="CG430" i="33"/>
  <c r="CF431" i="33"/>
  <c r="CG431" i="33"/>
  <c r="CF432" i="33"/>
  <c r="CG432" i="33"/>
  <c r="CF433" i="33"/>
  <c r="CG433" i="33"/>
  <c r="CF434" i="33"/>
  <c r="CG434" i="33"/>
  <c r="CF435" i="33"/>
  <c r="CG435" i="33"/>
  <c r="CF436" i="33"/>
  <c r="CG436" i="33"/>
  <c r="CF437" i="33"/>
  <c r="CG437" i="33"/>
  <c r="CF438" i="33"/>
  <c r="CG438" i="33"/>
  <c r="CF439" i="33"/>
  <c r="CG439" i="33"/>
  <c r="CF440" i="33"/>
  <c r="CG440" i="33"/>
  <c r="CF441" i="33"/>
  <c r="CG441" i="33"/>
  <c r="CF442" i="33"/>
  <c r="CG442" i="33"/>
  <c r="CF443" i="33"/>
  <c r="CG443" i="33"/>
  <c r="CF444" i="33"/>
  <c r="CG444" i="33"/>
  <c r="CF445" i="33"/>
  <c r="CG445" i="33"/>
  <c r="CF446" i="33"/>
  <c r="CG446" i="33"/>
  <c r="CF447" i="33"/>
  <c r="CG447" i="33"/>
  <c r="CF448" i="33"/>
  <c r="CG448" i="33"/>
  <c r="CF449" i="33"/>
  <c r="CG449" i="33"/>
  <c r="CF450" i="33"/>
  <c r="CG450" i="33"/>
  <c r="CF451" i="33"/>
  <c r="CG451" i="33"/>
  <c r="CF452" i="33"/>
  <c r="CG452" i="33"/>
  <c r="CF453" i="33"/>
  <c r="CG453" i="33"/>
  <c r="CF454" i="33"/>
  <c r="CG454" i="33"/>
  <c r="CF455" i="33"/>
  <c r="CG455" i="33"/>
  <c r="CF456" i="33"/>
  <c r="CG456" i="33"/>
  <c r="CF457" i="33"/>
  <c r="CG457" i="33"/>
  <c r="CF458" i="33"/>
  <c r="CG458" i="33"/>
  <c r="CF459" i="33"/>
  <c r="CG459" i="33"/>
  <c r="CF460" i="33"/>
  <c r="CG460" i="33"/>
  <c r="CF461" i="33"/>
  <c r="CG461" i="33"/>
  <c r="CF462" i="33"/>
  <c r="CG462" i="33"/>
  <c r="CF463" i="33"/>
  <c r="CG463" i="33"/>
  <c r="CF464" i="33"/>
  <c r="CG464" i="33"/>
  <c r="CF465" i="33"/>
  <c r="CG465" i="33"/>
  <c r="CF466" i="33"/>
  <c r="CG466" i="33"/>
  <c r="CF467" i="33"/>
  <c r="CG467" i="33"/>
  <c r="CF468" i="33"/>
  <c r="CG468" i="33"/>
  <c r="CF469" i="33"/>
  <c r="CG469" i="33"/>
  <c r="CF470" i="33"/>
  <c r="CG470" i="33"/>
  <c r="CF471" i="33"/>
  <c r="CG471" i="33"/>
  <c r="CF472" i="33"/>
  <c r="CG472" i="33"/>
  <c r="CF473" i="33"/>
  <c r="CG473" i="33"/>
  <c r="CF474" i="33"/>
  <c r="CG474" i="33"/>
  <c r="CF475" i="33"/>
  <c r="CG475" i="33"/>
  <c r="CF476" i="33"/>
  <c r="CG476" i="33"/>
  <c r="CF477" i="33"/>
  <c r="CG477" i="33"/>
  <c r="CF478" i="33"/>
  <c r="CG478" i="33"/>
  <c r="CF479" i="33"/>
  <c r="CG479" i="33"/>
  <c r="CF480" i="33"/>
  <c r="CG480" i="33"/>
  <c r="CF481" i="33"/>
  <c r="CG481" i="33"/>
  <c r="CF482" i="33"/>
  <c r="CG482" i="33"/>
  <c r="CF483" i="33"/>
  <c r="CG483" i="33"/>
  <c r="CF484" i="33"/>
  <c r="CG484" i="33"/>
  <c r="CF485" i="33"/>
  <c r="CG485" i="33"/>
  <c r="CF486" i="33"/>
  <c r="CG486" i="33"/>
  <c r="CF487" i="33"/>
  <c r="CG487" i="33"/>
  <c r="CF488" i="33"/>
  <c r="CG488" i="33"/>
  <c r="CF489" i="33"/>
  <c r="CG489" i="33"/>
  <c r="CF490" i="33"/>
  <c r="CG490" i="33"/>
  <c r="CF491" i="33"/>
  <c r="CG491" i="33"/>
  <c r="CF492" i="33"/>
  <c r="CG492" i="33"/>
  <c r="CF493" i="33"/>
  <c r="CG493" i="33"/>
  <c r="CF494" i="33"/>
  <c r="CG494" i="33"/>
  <c r="CF495" i="33"/>
  <c r="CG495" i="33"/>
  <c r="CF496" i="33"/>
  <c r="CG496" i="33"/>
  <c r="CF497" i="33"/>
  <c r="CG497" i="33"/>
  <c r="CF498" i="33"/>
  <c r="CG498" i="33"/>
  <c r="CF499" i="33"/>
  <c r="CG499" i="33"/>
  <c r="CF500" i="33"/>
  <c r="CG500" i="33"/>
  <c r="CF501" i="33"/>
  <c r="CG501" i="33"/>
  <c r="CF502" i="33"/>
  <c r="CG502" i="33"/>
  <c r="CF503" i="33"/>
  <c r="CG503" i="33"/>
  <c r="CF504" i="33"/>
  <c r="CG504" i="33"/>
  <c r="CF505" i="33"/>
  <c r="CG505" i="33"/>
  <c r="CF506" i="33"/>
  <c r="CG506" i="33"/>
  <c r="CF507" i="33"/>
  <c r="CG507" i="33"/>
  <c r="CF508" i="33"/>
  <c r="CG508" i="33"/>
  <c r="CF509" i="33"/>
  <c r="CG509" i="33"/>
  <c r="CF510" i="33"/>
  <c r="CG510" i="33"/>
  <c r="CF511" i="33"/>
  <c r="CG511" i="33"/>
  <c r="CF512" i="33"/>
  <c r="CG512" i="33"/>
  <c r="CF513" i="33"/>
  <c r="CG513" i="33"/>
  <c r="CF514" i="33"/>
  <c r="CG514" i="33"/>
  <c r="CF515" i="33"/>
  <c r="CG515" i="33"/>
  <c r="CF516" i="33"/>
  <c r="CG516" i="33"/>
  <c r="CF517" i="33"/>
  <c r="CG517" i="33"/>
  <c r="CF518" i="33"/>
  <c r="CG518" i="33"/>
  <c r="CF519" i="33"/>
  <c r="CG519" i="33"/>
  <c r="CF520" i="33"/>
  <c r="CG520" i="33"/>
  <c r="CF521" i="33"/>
  <c r="CG521" i="33"/>
  <c r="CF522" i="33"/>
  <c r="CG522" i="33"/>
  <c r="CF523" i="33"/>
  <c r="CG523" i="33"/>
  <c r="CF524" i="33"/>
  <c r="CG524" i="33"/>
  <c r="CF525" i="33"/>
  <c r="CG525" i="33"/>
  <c r="CF526" i="33"/>
  <c r="CG526" i="33"/>
  <c r="CF527" i="33"/>
  <c r="CG527" i="33"/>
  <c r="CF528" i="33"/>
  <c r="CG528" i="33"/>
  <c r="CF529" i="33"/>
  <c r="CG529" i="33"/>
  <c r="CF530" i="33"/>
  <c r="CG530" i="33"/>
  <c r="CF531" i="33"/>
  <c r="CG531" i="33"/>
  <c r="CF532" i="33"/>
  <c r="CG532" i="33"/>
  <c r="CF533" i="33"/>
  <c r="CG533" i="33"/>
  <c r="CF534" i="33"/>
  <c r="CG534" i="33"/>
  <c r="CF535" i="33"/>
  <c r="CG535" i="33"/>
  <c r="CF536" i="33"/>
  <c r="CG536" i="33"/>
  <c r="CF537" i="33"/>
  <c r="CG537" i="33"/>
  <c r="CF538" i="33"/>
  <c r="CG538" i="33"/>
  <c r="CF539" i="33"/>
  <c r="CG539" i="33"/>
  <c r="CF540" i="33"/>
  <c r="CG540" i="33"/>
  <c r="CF541" i="33"/>
  <c r="CG541" i="33"/>
  <c r="CF542" i="33"/>
  <c r="CG542" i="33"/>
  <c r="CF543" i="33"/>
  <c r="CG543" i="33"/>
  <c r="CF544" i="33"/>
  <c r="CG544" i="33"/>
  <c r="CF545" i="33"/>
  <c r="CG545" i="33"/>
  <c r="CF546" i="33"/>
  <c r="CG546" i="33"/>
  <c r="CF547" i="33"/>
  <c r="CG547" i="33"/>
  <c r="CF548" i="33"/>
  <c r="CG548" i="33"/>
  <c r="CF549" i="33"/>
  <c r="CG549" i="33"/>
  <c r="CF550" i="33"/>
  <c r="CG550" i="33"/>
  <c r="CF551" i="33"/>
  <c r="CG551" i="33"/>
  <c r="CF552" i="33"/>
  <c r="CG552" i="33"/>
  <c r="CF553" i="33"/>
  <c r="CG553" i="33"/>
  <c r="CF554" i="33"/>
  <c r="CG554" i="33"/>
  <c r="CF555" i="33"/>
  <c r="CG555" i="33"/>
  <c r="CF556" i="33"/>
  <c r="CG556" i="33"/>
  <c r="CF557" i="33"/>
  <c r="CG557" i="33"/>
  <c r="CF558" i="33"/>
  <c r="CG558" i="33"/>
  <c r="CF559" i="33"/>
  <c r="CG559" i="33"/>
  <c r="CF560" i="33"/>
  <c r="CG560" i="33"/>
  <c r="CF561" i="33"/>
  <c r="CG561" i="33"/>
  <c r="CF562" i="33"/>
  <c r="CG562" i="33"/>
  <c r="CF563" i="33"/>
  <c r="CG563" i="33"/>
  <c r="CF564" i="33"/>
  <c r="CG564" i="33"/>
  <c r="CF565" i="33"/>
  <c r="CG565" i="33"/>
  <c r="CF566" i="33"/>
  <c r="CG566" i="33"/>
  <c r="CF567" i="33"/>
  <c r="CG567" i="33"/>
  <c r="CF568" i="33"/>
  <c r="CG568" i="33"/>
  <c r="CF569" i="33"/>
  <c r="CG569" i="33"/>
  <c r="CF570" i="33"/>
  <c r="CG570" i="33"/>
  <c r="CF571" i="33"/>
  <c r="CG571" i="33"/>
  <c r="CF572" i="33"/>
  <c r="CG572" i="33"/>
  <c r="CF573" i="33"/>
  <c r="CG573" i="33"/>
  <c r="CF574" i="33"/>
  <c r="CG574" i="33"/>
  <c r="CF575" i="33"/>
  <c r="CG575" i="33"/>
  <c r="CF576" i="33"/>
  <c r="CG576" i="33"/>
  <c r="CF577" i="33"/>
  <c r="CG577" i="33"/>
  <c r="CF578" i="33"/>
  <c r="CG578" i="33"/>
  <c r="CF579" i="33"/>
  <c r="CG579" i="33"/>
  <c r="CF580" i="33"/>
  <c r="CG580" i="33"/>
  <c r="CF581" i="33"/>
  <c r="CG581" i="33"/>
  <c r="CF582" i="33"/>
  <c r="CG582" i="33"/>
  <c r="CF583" i="33"/>
  <c r="CG583" i="33"/>
  <c r="CF584" i="33"/>
  <c r="CG584" i="33"/>
  <c r="CF585" i="33"/>
  <c r="CG585" i="33"/>
  <c r="CF586" i="33"/>
  <c r="CG586" i="33"/>
  <c r="CF587" i="33"/>
  <c r="CG587" i="33"/>
  <c r="CF588" i="33"/>
  <c r="CG588" i="33"/>
  <c r="CF589" i="33"/>
  <c r="CG589" i="33"/>
  <c r="CF590" i="33"/>
  <c r="CG590" i="33"/>
  <c r="CF591" i="33"/>
  <c r="CG591" i="33"/>
  <c r="CF592" i="33"/>
  <c r="CG592" i="33"/>
  <c r="CF593" i="33"/>
  <c r="CG593" i="33"/>
  <c r="CF594" i="33"/>
  <c r="CG594" i="33"/>
  <c r="CF595" i="33"/>
  <c r="CG595" i="33"/>
  <c r="CF596" i="33"/>
  <c r="CG596" i="33"/>
  <c r="CF597" i="33"/>
  <c r="CG597" i="33"/>
  <c r="CF598" i="33"/>
  <c r="CG598" i="33"/>
  <c r="CF599" i="33"/>
  <c r="CG599" i="33"/>
  <c r="CF600" i="33"/>
  <c r="CG600" i="33"/>
  <c r="CF601" i="33"/>
  <c r="CG601" i="33"/>
  <c r="CF602" i="33"/>
  <c r="CG602" i="33"/>
  <c r="CF603" i="33"/>
  <c r="CG603" i="33"/>
  <c r="CF604" i="33"/>
  <c r="CG604" i="33"/>
  <c r="CF605" i="33"/>
  <c r="CG605" i="33"/>
  <c r="CF606" i="33"/>
  <c r="CG606" i="33"/>
  <c r="CF607" i="33"/>
  <c r="CG607" i="33"/>
  <c r="CF608" i="33"/>
  <c r="CG608" i="33"/>
  <c r="CF609" i="33"/>
  <c r="CG609" i="33"/>
  <c r="CF610" i="33"/>
  <c r="CG610" i="33"/>
  <c r="CF611" i="33"/>
  <c r="CG611" i="33"/>
  <c r="CF612" i="33"/>
  <c r="CG612" i="33"/>
  <c r="CF613" i="33"/>
  <c r="CG613" i="33"/>
  <c r="CF614" i="33"/>
  <c r="CG614" i="33"/>
  <c r="CF615" i="33"/>
  <c r="CG615" i="33"/>
  <c r="CF616" i="33"/>
  <c r="CG616" i="33"/>
  <c r="CF617" i="33"/>
  <c r="CG617" i="33"/>
  <c r="CF618" i="33"/>
  <c r="CG618" i="33"/>
  <c r="CF619" i="33"/>
  <c r="CG619" i="33"/>
  <c r="CF620" i="33"/>
  <c r="CG620" i="33"/>
  <c r="CF621" i="33"/>
  <c r="CG621" i="33"/>
  <c r="CF622" i="33"/>
  <c r="CG622" i="33"/>
  <c r="CF623" i="33"/>
  <c r="CG623" i="33"/>
  <c r="CF624" i="33"/>
  <c r="CG624" i="33"/>
  <c r="CF625" i="33"/>
  <c r="CG625" i="33"/>
  <c r="CF626" i="33"/>
  <c r="CG626" i="33"/>
  <c r="CF627" i="33"/>
  <c r="CG627" i="33"/>
  <c r="CF628" i="33"/>
  <c r="CG628" i="33"/>
  <c r="CF629" i="33"/>
  <c r="CG629" i="33"/>
  <c r="CF630" i="33"/>
  <c r="CG630" i="33"/>
  <c r="CF631" i="33"/>
  <c r="CG631" i="33"/>
  <c r="CF632" i="33"/>
  <c r="CG632" i="33"/>
  <c r="CF633" i="33"/>
  <c r="CG633" i="33"/>
  <c r="CF634" i="33"/>
  <c r="CG634" i="33"/>
  <c r="CF635" i="33"/>
  <c r="CG635" i="33"/>
  <c r="CF636" i="33"/>
  <c r="CG636" i="33"/>
  <c r="CF637" i="33"/>
  <c r="CG637" i="33"/>
  <c r="CF638" i="33"/>
  <c r="CG638" i="33"/>
  <c r="CF639" i="33"/>
  <c r="CG639" i="33"/>
  <c r="CF640" i="33"/>
  <c r="CG640" i="33"/>
  <c r="CF641" i="33"/>
  <c r="CG641" i="33"/>
  <c r="CF642" i="33"/>
  <c r="CG642" i="33"/>
  <c r="CF643" i="33"/>
  <c r="CG643" i="33"/>
  <c r="CF644" i="33"/>
  <c r="CG644" i="33"/>
  <c r="CF645" i="33"/>
  <c r="CG645" i="33"/>
  <c r="CF646" i="33"/>
  <c r="CG646" i="33"/>
  <c r="CF647" i="33"/>
  <c r="CG647" i="33"/>
  <c r="CF648" i="33"/>
  <c r="CG648" i="33"/>
  <c r="CF649" i="33"/>
  <c r="CG649" i="33"/>
  <c r="CF650" i="33"/>
  <c r="CG650" i="33"/>
  <c r="CF651" i="33"/>
  <c r="CG651" i="33"/>
  <c r="CF652" i="33"/>
  <c r="CG652" i="33"/>
  <c r="CF653" i="33"/>
  <c r="CG653" i="33"/>
  <c r="CF654" i="33"/>
  <c r="CG654" i="33"/>
  <c r="CF655" i="33"/>
  <c r="CG655" i="33"/>
  <c r="CF656" i="33"/>
  <c r="CG656" i="33"/>
  <c r="CF657" i="33"/>
  <c r="CG657" i="33"/>
  <c r="CF658" i="33"/>
  <c r="CG658" i="33"/>
  <c r="CF659" i="33"/>
  <c r="CG659" i="33"/>
  <c r="CF660" i="33"/>
  <c r="CG660" i="33"/>
  <c r="CF661" i="33"/>
  <c r="CG661" i="33"/>
  <c r="CF662" i="33"/>
  <c r="CG662" i="33"/>
  <c r="CF663" i="33"/>
  <c r="CG663" i="33"/>
  <c r="CF664" i="33"/>
  <c r="CG664" i="33"/>
  <c r="CF665" i="33"/>
  <c r="CG665" i="33"/>
  <c r="CF666" i="33"/>
  <c r="CG666" i="33"/>
  <c r="CF667" i="33"/>
  <c r="CG667" i="33"/>
  <c r="CF668" i="33"/>
  <c r="CG668" i="33"/>
  <c r="CF669" i="33"/>
  <c r="CG669" i="33"/>
  <c r="CF670" i="33"/>
  <c r="CG670" i="33"/>
  <c r="CF671" i="33"/>
  <c r="CG671" i="33"/>
  <c r="CF672" i="33"/>
  <c r="CG672" i="33"/>
  <c r="CF673" i="33"/>
  <c r="CG673" i="33"/>
  <c r="CF674" i="33"/>
  <c r="CG674" i="33"/>
  <c r="CF675" i="33"/>
  <c r="CG675" i="33"/>
  <c r="CF676" i="33"/>
  <c r="CG676" i="33"/>
  <c r="CF677" i="33"/>
  <c r="CG677" i="33"/>
  <c r="CF678" i="33"/>
  <c r="CG678" i="33"/>
  <c r="CF679" i="33"/>
  <c r="CG679" i="33"/>
  <c r="CF680" i="33"/>
  <c r="CG680" i="33"/>
  <c r="CF681" i="33"/>
  <c r="CG681" i="33"/>
  <c r="CF682" i="33"/>
  <c r="CG682" i="33"/>
  <c r="CF683" i="33"/>
  <c r="CG683" i="33"/>
  <c r="CF684" i="33"/>
  <c r="CG684" i="33"/>
  <c r="CF685" i="33"/>
  <c r="CG685" i="33"/>
  <c r="CF686" i="33"/>
  <c r="CG686" i="33"/>
  <c r="CF687" i="33"/>
  <c r="CG687" i="33"/>
  <c r="CF688" i="33"/>
  <c r="CG688" i="33"/>
  <c r="CF689" i="33"/>
  <c r="CG689" i="33"/>
  <c r="CF690" i="33"/>
  <c r="CG690" i="33"/>
  <c r="CF691" i="33"/>
  <c r="CG691" i="33"/>
  <c r="CF692" i="33"/>
  <c r="CG692" i="33"/>
  <c r="CF693" i="33"/>
  <c r="CG693" i="33"/>
  <c r="CF694" i="33"/>
  <c r="CG694" i="33"/>
  <c r="CF695" i="33"/>
  <c r="CG695" i="33"/>
  <c r="CF696" i="33"/>
  <c r="CG696" i="33"/>
  <c r="CF697" i="33"/>
  <c r="CG697" i="33"/>
  <c r="CF698" i="33"/>
  <c r="CG698" i="33"/>
  <c r="CF699" i="33"/>
  <c r="CG699" i="33"/>
  <c r="CF700" i="33"/>
  <c r="CG700" i="33"/>
  <c r="CF701" i="33"/>
  <c r="CG701" i="33"/>
  <c r="CF702" i="33"/>
  <c r="CG702" i="33"/>
  <c r="CF703" i="33"/>
  <c r="CG703" i="33"/>
  <c r="CF704" i="33"/>
  <c r="CG704" i="33"/>
  <c r="CF705" i="33"/>
  <c r="CG705" i="33"/>
  <c r="CF706" i="33"/>
  <c r="CG706" i="33"/>
  <c r="CF707" i="33"/>
  <c r="CG707" i="33"/>
  <c r="CF708" i="33"/>
  <c r="CG708" i="33"/>
  <c r="CF709" i="33"/>
  <c r="CG709" i="33"/>
  <c r="CF710" i="33"/>
  <c r="CG710" i="33"/>
  <c r="CF711" i="33"/>
  <c r="CG711" i="33"/>
  <c r="CF712" i="33"/>
  <c r="CG712" i="33"/>
  <c r="CF713" i="33"/>
  <c r="CG713" i="33"/>
  <c r="CF714" i="33"/>
  <c r="CG714" i="33"/>
  <c r="CF715" i="33"/>
  <c r="CG715" i="33"/>
  <c r="CF716" i="33"/>
  <c r="CG716" i="33"/>
  <c r="CF717" i="33"/>
  <c r="CG717" i="33"/>
  <c r="CF718" i="33"/>
  <c r="CG718" i="33"/>
  <c r="CF719" i="33"/>
  <c r="CG719" i="33"/>
  <c r="CF720" i="33"/>
  <c r="CG720" i="33"/>
  <c r="CF721" i="33"/>
  <c r="CG721" i="33"/>
  <c r="CF722" i="33"/>
  <c r="CG722" i="33"/>
  <c r="CF723" i="33"/>
  <c r="CG723" i="33"/>
  <c r="CF724" i="33"/>
  <c r="CG724" i="33"/>
  <c r="CF725" i="33"/>
  <c r="CG725" i="33"/>
  <c r="CF726" i="33"/>
  <c r="CG726" i="33"/>
  <c r="CF727" i="33"/>
  <c r="CG727" i="33"/>
  <c r="CF728" i="33"/>
  <c r="CG728" i="33"/>
  <c r="CF729" i="33"/>
  <c r="CG729" i="33"/>
  <c r="CF730" i="33"/>
  <c r="CG730" i="33"/>
  <c r="CF731" i="33"/>
  <c r="CG731" i="33"/>
  <c r="CF732" i="33"/>
  <c r="CG732" i="33"/>
  <c r="CF733" i="33"/>
  <c r="CG733" i="33"/>
  <c r="CF734" i="33"/>
  <c r="CG734" i="33"/>
  <c r="CF735" i="33"/>
  <c r="CG735" i="33"/>
  <c r="CF736" i="33"/>
  <c r="CG736" i="33"/>
  <c r="CF737" i="33"/>
  <c r="CG737" i="33"/>
  <c r="CF738" i="33"/>
  <c r="CG738" i="33"/>
  <c r="CF739" i="33"/>
  <c r="CG739" i="33"/>
  <c r="CF740" i="33"/>
  <c r="CG740" i="33"/>
  <c r="CF741" i="33"/>
  <c r="CG741" i="33"/>
  <c r="CF742" i="33"/>
  <c r="CG742" i="33"/>
  <c r="CF743" i="33"/>
  <c r="CG743" i="33"/>
  <c r="CF744" i="33"/>
  <c r="CG744" i="33"/>
  <c r="CF745" i="33"/>
  <c r="CG745" i="33"/>
  <c r="CF746" i="33"/>
  <c r="CG746" i="33"/>
  <c r="CF747" i="33"/>
  <c r="CG747" i="33"/>
  <c r="CF748" i="33"/>
  <c r="CG748" i="33"/>
  <c r="CF749" i="33"/>
  <c r="CG749" i="33"/>
  <c r="CF750" i="33"/>
  <c r="CG750" i="33"/>
  <c r="CF751" i="33"/>
  <c r="CG751" i="33"/>
  <c r="CF752" i="33"/>
  <c r="CG752" i="33"/>
  <c r="CF753" i="33"/>
  <c r="CG753" i="33"/>
  <c r="CF754" i="33"/>
  <c r="CG754" i="33"/>
  <c r="CF755" i="33"/>
  <c r="CG755" i="33"/>
  <c r="CF756" i="33"/>
  <c r="CG756" i="33"/>
  <c r="CF757" i="33"/>
  <c r="CG757" i="33"/>
  <c r="CF758" i="33"/>
  <c r="CG758" i="33"/>
  <c r="CF759" i="33"/>
  <c r="CG759" i="33"/>
  <c r="CF760" i="33"/>
  <c r="CG760" i="33"/>
  <c r="CF761" i="33"/>
  <c r="CG761" i="33"/>
  <c r="CF762" i="33"/>
  <c r="CG762" i="33"/>
  <c r="CF763" i="33"/>
  <c r="CG763" i="33"/>
  <c r="CF764" i="33"/>
  <c r="CG764" i="33"/>
  <c r="CF765" i="33"/>
  <c r="CG765" i="33"/>
  <c r="CF766" i="33"/>
  <c r="CG766" i="33"/>
  <c r="CF767" i="33"/>
  <c r="CG767" i="33"/>
  <c r="CF768" i="33"/>
  <c r="CG768" i="33"/>
  <c r="CF769" i="33"/>
  <c r="CG769" i="33"/>
  <c r="CF770" i="33"/>
  <c r="CG770" i="33"/>
  <c r="CF771" i="33"/>
  <c r="CG771" i="33"/>
  <c r="CF772" i="33"/>
  <c r="CG772" i="33"/>
  <c r="CF773" i="33"/>
  <c r="CG773" i="33"/>
  <c r="CF774" i="33"/>
  <c r="CG774" i="33"/>
  <c r="CF775" i="33"/>
  <c r="CG775" i="33"/>
  <c r="CF776" i="33"/>
  <c r="CG776" i="33"/>
  <c r="CF777" i="33"/>
  <c r="CG777" i="33"/>
  <c r="CF778" i="33"/>
  <c r="CG778" i="33"/>
  <c r="CF779" i="33"/>
  <c r="CG779" i="33"/>
  <c r="CF780" i="33"/>
  <c r="CG780" i="33"/>
  <c r="CF781" i="33"/>
  <c r="CG781" i="33"/>
  <c r="CF782" i="33"/>
  <c r="CG782" i="33"/>
  <c r="CF783" i="33"/>
  <c r="CG783" i="33"/>
  <c r="CF784" i="33"/>
  <c r="CG784" i="33"/>
  <c r="CF785" i="33"/>
  <c r="CG785" i="33"/>
  <c r="CF786" i="33"/>
  <c r="CG786" i="33"/>
  <c r="CF787" i="33"/>
  <c r="CG787" i="33"/>
  <c r="CF788" i="33"/>
  <c r="CG788" i="33"/>
  <c r="CF789" i="33"/>
  <c r="CG789" i="33"/>
  <c r="CF790" i="33"/>
  <c r="CG790" i="33"/>
  <c r="CF791" i="33"/>
  <c r="CG791" i="33"/>
  <c r="CF792" i="33"/>
  <c r="CG792" i="33"/>
  <c r="CF793" i="33"/>
  <c r="CG793" i="33"/>
  <c r="CF794" i="33"/>
  <c r="CG794" i="33"/>
  <c r="CF795" i="33"/>
  <c r="CG795" i="33"/>
  <c r="CF796" i="33"/>
  <c r="CG796" i="33"/>
  <c r="CF797" i="33"/>
  <c r="CG797" i="33"/>
  <c r="CF798" i="33"/>
  <c r="CG798" i="33"/>
  <c r="CF799" i="33"/>
  <c r="CG799" i="33"/>
  <c r="CF800" i="33"/>
  <c r="CG800" i="33"/>
  <c r="CF801" i="33"/>
  <c r="CG801" i="33"/>
  <c r="CF802" i="33"/>
  <c r="CG802" i="33"/>
  <c r="ES767" i="31"/>
  <c r="ET767" i="31"/>
  <c r="EU767" i="31"/>
  <c r="ES768" i="31"/>
  <c r="ET768" i="31"/>
  <c r="EU768" i="31"/>
  <c r="ES769" i="31"/>
  <c r="ET769" i="31"/>
  <c r="EU769" i="31"/>
  <c r="ES770" i="31"/>
  <c r="ET770" i="31"/>
  <c r="EU770" i="31"/>
  <c r="ES771" i="31"/>
  <c r="ET771" i="31"/>
  <c r="EU771" i="31"/>
  <c r="ES772" i="31"/>
  <c r="ET772" i="31"/>
  <c r="EU772" i="31"/>
  <c r="ES773" i="31"/>
  <c r="ET773" i="31"/>
  <c r="EU773" i="31"/>
  <c r="ES774" i="31"/>
  <c r="ET774" i="31"/>
  <c r="EU774" i="31"/>
  <c r="ES775" i="31"/>
  <c r="ET775" i="31"/>
  <c r="EU775" i="31"/>
  <c r="ES776" i="31"/>
  <c r="ET776" i="31"/>
  <c r="EU776" i="31"/>
  <c r="ES777" i="31"/>
  <c r="ET777" i="31"/>
  <c r="EU777" i="31"/>
  <c r="ES778" i="31"/>
  <c r="ET778" i="31"/>
  <c r="EU778" i="31"/>
  <c r="ES779" i="31"/>
  <c r="ET779" i="31"/>
  <c r="EU779" i="31"/>
  <c r="ES780" i="31"/>
  <c r="ET780" i="31"/>
  <c r="EU780" i="31"/>
  <c r="ES737" i="31"/>
  <c r="ET737" i="31"/>
  <c r="EU737" i="31"/>
  <c r="ES738" i="31"/>
  <c r="ET738" i="31"/>
  <c r="EU738" i="31"/>
  <c r="ES739" i="31"/>
  <c r="ET739" i="31"/>
  <c r="EU739" i="31"/>
  <c r="ES740" i="31"/>
  <c r="ET740" i="31"/>
  <c r="EU740" i="31"/>
  <c r="ES741" i="31"/>
  <c r="ET741" i="31"/>
  <c r="EU741" i="31"/>
  <c r="ES742" i="31"/>
  <c r="ET742" i="31"/>
  <c r="EU742" i="31"/>
  <c r="ES743" i="31"/>
  <c r="ET743" i="31"/>
  <c r="EU743" i="31"/>
  <c r="ES744" i="31"/>
  <c r="ET744" i="31"/>
  <c r="EU744" i="31"/>
  <c r="ES803" i="31"/>
  <c r="ET803" i="31"/>
  <c r="EU803" i="31"/>
  <c r="ES804" i="31"/>
  <c r="ET804" i="31"/>
  <c r="EU804" i="31"/>
  <c r="ES805" i="31"/>
  <c r="ET805" i="31"/>
  <c r="EU805" i="31"/>
  <c r="ES806" i="31"/>
  <c r="ET806" i="31"/>
  <c r="EU806" i="31"/>
  <c r="ES807" i="31"/>
  <c r="ET807" i="31"/>
  <c r="EU807" i="31"/>
  <c r="ES808" i="31"/>
  <c r="ET808" i="31"/>
  <c r="EU808" i="31"/>
  <c r="ES809" i="31"/>
  <c r="ET809" i="31"/>
  <c r="EU809" i="31"/>
  <c r="ES810" i="31"/>
  <c r="ET810" i="31"/>
  <c r="EU810" i="31"/>
  <c r="ES811" i="31"/>
  <c r="ET811" i="31"/>
  <c r="EU811" i="31"/>
  <c r="ES812" i="31"/>
  <c r="ET812" i="31"/>
  <c r="EU812" i="31"/>
  <c r="ES813" i="31"/>
  <c r="ET813" i="31"/>
  <c r="EU813" i="31"/>
  <c r="ES814" i="31"/>
  <c r="ET814" i="31"/>
  <c r="EU814" i="31"/>
  <c r="ES815" i="31"/>
  <c r="ET815" i="31"/>
  <c r="EU815" i="31"/>
  <c r="ES816" i="31"/>
  <c r="ET816" i="31"/>
  <c r="EU816" i="31"/>
  <c r="ES817" i="31"/>
  <c r="ET817" i="31"/>
  <c r="EU817" i="31"/>
  <c r="ES818" i="31"/>
  <c r="ET818" i="31"/>
  <c r="EU818" i="31"/>
  <c r="ES819" i="31"/>
  <c r="ET819" i="31"/>
  <c r="EU819" i="31"/>
  <c r="ES820" i="31"/>
  <c r="ET820" i="31"/>
  <c r="EU820" i="31"/>
  <c r="ES821" i="31"/>
  <c r="ET821" i="31"/>
  <c r="EU821" i="31"/>
  <c r="ES822" i="31"/>
  <c r="ET822" i="31"/>
  <c r="EU822" i="31"/>
  <c r="ES823" i="31"/>
  <c r="ET823" i="31"/>
  <c r="EU823" i="31"/>
  <c r="ES824" i="31"/>
  <c r="ET824" i="31"/>
  <c r="EU824" i="31"/>
  <c r="ES825" i="31"/>
  <c r="ET825" i="31"/>
  <c r="EU825" i="31"/>
  <c r="ES826" i="31"/>
  <c r="ET826" i="31"/>
  <c r="EU826" i="31"/>
  <c r="ES827" i="31"/>
  <c r="ET827" i="31"/>
  <c r="EU827" i="31"/>
  <c r="ES828" i="31"/>
  <c r="ET828" i="31"/>
  <c r="EU828" i="31"/>
  <c r="ES829" i="31"/>
  <c r="ET829" i="31"/>
  <c r="EU829" i="31"/>
  <c r="ES830" i="31"/>
  <c r="ET830" i="31"/>
  <c r="EU830" i="31"/>
  <c r="ES831" i="31"/>
  <c r="ET831" i="31"/>
  <c r="EU831" i="31"/>
  <c r="ES832" i="31"/>
  <c r="ET832" i="31"/>
  <c r="EU832" i="31"/>
  <c r="ES833" i="31"/>
  <c r="ET833" i="31"/>
  <c r="EU833" i="31"/>
  <c r="ES834" i="31"/>
  <c r="ET834" i="31"/>
  <c r="EU834" i="31"/>
  <c r="ES835" i="31"/>
  <c r="ET835" i="31"/>
  <c r="EU835" i="31"/>
  <c r="ES836" i="31"/>
  <c r="ET836" i="31"/>
  <c r="EU836" i="31"/>
  <c r="ES837" i="31"/>
  <c r="ET837" i="31"/>
  <c r="EU837" i="31"/>
  <c r="ES838" i="31"/>
  <c r="ET838" i="31"/>
  <c r="EU838" i="31"/>
  <c r="ES839" i="31"/>
  <c r="ET839" i="31"/>
  <c r="EU839" i="31"/>
  <c r="ES840" i="31"/>
  <c r="ET840" i="31"/>
  <c r="EU840" i="31"/>
  <c r="ES841" i="31"/>
  <c r="ET841" i="31"/>
  <c r="EU841" i="31"/>
  <c r="ES842" i="31"/>
  <c r="ET842" i="31"/>
  <c r="EU842" i="31"/>
  <c r="ES843" i="31"/>
  <c r="ET843" i="31"/>
  <c r="EU843" i="31"/>
  <c r="ES844" i="31"/>
  <c r="ET844" i="31"/>
  <c r="EU844" i="31"/>
  <c r="ES845" i="31"/>
  <c r="ET845" i="31"/>
  <c r="EU845" i="31"/>
  <c r="ES846" i="31"/>
  <c r="ET846" i="31"/>
  <c r="EU846" i="31"/>
  <c r="ES847" i="31"/>
  <c r="ET847" i="31"/>
  <c r="EU847" i="31"/>
  <c r="ES848" i="31"/>
  <c r="ET848" i="31"/>
  <c r="EU848" i="31"/>
  <c r="ES849" i="31"/>
  <c r="ET849" i="31"/>
  <c r="EU849" i="31"/>
  <c r="ES850" i="31"/>
  <c r="ET850" i="31"/>
  <c r="EU850" i="31"/>
  <c r="ES851" i="31"/>
  <c r="ET851" i="31"/>
  <c r="EU851" i="31"/>
  <c r="ES852" i="31"/>
  <c r="ET852" i="31"/>
  <c r="EU852" i="31"/>
  <c r="ES853" i="31"/>
  <c r="ET853" i="31"/>
  <c r="EU853" i="31"/>
  <c r="ES854" i="31"/>
  <c r="ET854" i="31"/>
  <c r="EU854" i="31"/>
  <c r="ES855" i="31"/>
  <c r="ET855" i="31"/>
  <c r="EU855" i="31"/>
  <c r="ES856" i="31"/>
  <c r="ET856" i="31"/>
  <c r="EU856" i="31"/>
  <c r="ES857" i="31"/>
  <c r="ET857" i="31"/>
  <c r="EU857" i="31"/>
  <c r="ES464" i="31"/>
  <c r="ET464" i="31"/>
  <c r="EU464" i="31"/>
  <c r="ES465" i="31"/>
  <c r="ET465" i="31"/>
  <c r="EU465" i="31"/>
  <c r="ES466" i="31"/>
  <c r="ET466" i="31"/>
  <c r="EU466" i="31"/>
  <c r="ES467" i="31"/>
  <c r="ET467" i="31"/>
  <c r="EU467" i="31"/>
  <c r="ES468" i="31"/>
  <c r="ET468" i="31"/>
  <c r="EU468" i="31"/>
  <c r="ES469" i="31"/>
  <c r="ET469" i="31"/>
  <c r="EU469" i="31"/>
  <c r="ES470" i="31"/>
  <c r="ET470" i="31"/>
  <c r="EU470" i="31"/>
  <c r="ES471" i="31"/>
  <c r="ET471" i="31"/>
  <c r="EU471" i="31"/>
  <c r="ES472" i="31"/>
  <c r="ET472" i="31"/>
  <c r="EU472" i="31"/>
  <c r="ES473" i="31"/>
  <c r="ET473" i="31"/>
  <c r="EU473" i="31"/>
  <c r="ES474" i="31"/>
  <c r="ET474" i="31"/>
  <c r="EU474" i="31"/>
  <c r="ES475" i="31"/>
  <c r="ET475" i="31"/>
  <c r="EU475" i="31"/>
  <c r="ES476" i="31"/>
  <c r="ET476" i="31"/>
  <c r="EU476" i="31"/>
  <c r="ES477" i="31"/>
  <c r="ET477" i="31"/>
  <c r="EU477" i="31"/>
  <c r="ES478" i="31"/>
  <c r="ET478" i="31"/>
  <c r="EU478" i="31"/>
  <c r="ES479" i="31"/>
  <c r="ET479" i="31"/>
  <c r="EU479" i="31"/>
  <c r="ES480" i="31"/>
  <c r="ET480" i="31"/>
  <c r="EU480" i="31"/>
  <c r="ES481" i="31"/>
  <c r="ET481" i="31"/>
  <c r="EU481" i="31"/>
  <c r="ES482" i="31"/>
  <c r="ET482" i="31"/>
  <c r="EU482" i="31"/>
  <c r="ES483" i="31"/>
  <c r="ET483" i="31"/>
  <c r="EU483" i="31"/>
  <c r="ES484" i="31"/>
  <c r="ET484" i="31"/>
  <c r="EU484" i="31"/>
  <c r="ES485" i="31"/>
  <c r="ET485" i="31"/>
  <c r="EU485" i="31"/>
  <c r="ES486" i="31"/>
  <c r="ET486" i="31"/>
  <c r="EU486" i="31"/>
  <c r="ES487" i="31"/>
  <c r="ET487" i="31"/>
  <c r="EU487" i="31"/>
  <c r="ES488" i="31"/>
  <c r="ET488" i="31"/>
  <c r="EU488" i="31"/>
  <c r="ES489" i="31"/>
  <c r="ET489" i="31"/>
  <c r="EU489" i="31"/>
  <c r="ES490" i="31"/>
  <c r="ET490" i="31"/>
  <c r="EU490" i="31"/>
  <c r="ES491" i="31"/>
  <c r="ET491" i="31"/>
  <c r="EU491" i="31"/>
  <c r="ES492" i="31"/>
  <c r="ET492" i="31"/>
  <c r="EU492" i="31"/>
  <c r="ES493" i="31"/>
  <c r="ET493" i="31"/>
  <c r="EU493" i="31"/>
  <c r="ES494" i="31"/>
  <c r="ET494" i="31"/>
  <c r="EU494" i="31"/>
  <c r="ES495" i="31"/>
  <c r="ET495" i="31"/>
  <c r="EU495" i="31"/>
  <c r="ES496" i="31"/>
  <c r="ET496" i="31"/>
  <c r="EU496" i="31"/>
  <c r="ES497" i="31"/>
  <c r="ET497" i="31"/>
  <c r="EU497" i="31"/>
  <c r="ES498" i="31"/>
  <c r="ET498" i="31"/>
  <c r="EU498" i="31"/>
  <c r="ES499" i="31"/>
  <c r="ET499" i="31"/>
  <c r="EU499" i="31"/>
  <c r="ES500" i="31"/>
  <c r="ET500" i="31"/>
  <c r="EU500" i="31"/>
  <c r="ES501" i="31"/>
  <c r="ET501" i="31"/>
  <c r="EU501" i="31"/>
  <c r="ES502" i="31"/>
  <c r="ET502" i="31"/>
  <c r="EU502" i="31"/>
  <c r="ES503" i="31"/>
  <c r="ET503" i="31"/>
  <c r="EU503" i="31"/>
  <c r="ES504" i="31"/>
  <c r="ET504" i="31"/>
  <c r="EU504" i="31"/>
  <c r="ES505" i="31"/>
  <c r="ET505" i="31"/>
  <c r="EU505" i="31"/>
  <c r="ES506" i="31"/>
  <c r="ET506" i="31"/>
  <c r="EU506" i="31"/>
  <c r="ES507" i="31"/>
  <c r="ET507" i="31"/>
  <c r="EU507" i="31"/>
  <c r="ES508" i="31"/>
  <c r="ET508" i="31"/>
  <c r="EU508" i="31"/>
  <c r="ES509" i="31"/>
  <c r="ET509" i="31"/>
  <c r="EU509" i="31"/>
  <c r="ES510" i="31"/>
  <c r="ET510" i="31"/>
  <c r="EU510" i="31"/>
  <c r="ES511" i="31"/>
  <c r="ET511" i="31"/>
  <c r="EU511" i="31"/>
  <c r="ES512" i="31"/>
  <c r="ET512" i="31"/>
  <c r="EU512" i="31"/>
  <c r="ES513" i="31"/>
  <c r="ET513" i="31"/>
  <c r="EU513" i="31"/>
  <c r="ES514" i="31"/>
  <c r="ET514" i="31"/>
  <c r="EU514" i="31"/>
  <c r="ES515" i="31"/>
  <c r="ET515" i="31"/>
  <c r="EU515" i="31"/>
  <c r="ES516" i="31"/>
  <c r="ET516" i="31"/>
  <c r="EU516" i="31"/>
  <c r="ES517" i="31"/>
  <c r="ET517" i="31"/>
  <c r="EU517" i="31"/>
  <c r="ES518" i="31"/>
  <c r="ET518" i="31"/>
  <c r="EU518" i="31"/>
  <c r="ES519" i="31"/>
  <c r="ET519" i="31"/>
  <c r="EU519" i="31"/>
  <c r="ES520" i="31"/>
  <c r="ET520" i="31"/>
  <c r="EU520" i="31"/>
  <c r="ES521" i="31"/>
  <c r="ET521" i="31"/>
  <c r="EU521" i="31"/>
  <c r="ES522" i="31"/>
  <c r="ET522" i="31"/>
  <c r="EU522" i="31"/>
  <c r="ES523" i="31"/>
  <c r="ET523" i="31"/>
  <c r="EU523" i="31"/>
  <c r="ES524" i="31"/>
  <c r="ET524" i="31"/>
  <c r="EU524" i="31"/>
  <c r="ES525" i="31"/>
  <c r="ET525" i="31"/>
  <c r="EU525" i="31"/>
  <c r="ES526" i="31"/>
  <c r="ET526" i="31"/>
  <c r="EU526" i="31"/>
  <c r="ES527" i="31"/>
  <c r="ET527" i="31"/>
  <c r="EU527" i="31"/>
  <c r="ES528" i="31"/>
  <c r="ET528" i="31"/>
  <c r="EU528" i="31"/>
  <c r="ES529" i="31"/>
  <c r="ET529" i="31"/>
  <c r="EU529" i="31"/>
  <c r="ES530" i="31"/>
  <c r="ET530" i="31"/>
  <c r="EU530" i="31"/>
  <c r="ES531" i="31"/>
  <c r="ET531" i="31"/>
  <c r="EU531" i="31"/>
  <c r="ES532" i="31"/>
  <c r="ET532" i="31"/>
  <c r="EU532" i="31"/>
  <c r="ES533" i="31"/>
  <c r="ET533" i="31"/>
  <c r="EU533" i="31"/>
  <c r="ES534" i="31"/>
  <c r="ET534" i="31"/>
  <c r="EU534" i="31"/>
  <c r="ES535" i="31"/>
  <c r="ET535" i="31"/>
  <c r="EU535" i="31"/>
  <c r="ES536" i="31"/>
  <c r="ET536" i="31"/>
  <c r="EU536" i="31"/>
  <c r="ES537" i="31"/>
  <c r="ET537" i="31"/>
  <c r="EU537" i="31"/>
  <c r="ES538" i="31"/>
  <c r="ET538" i="31"/>
  <c r="EU538" i="31"/>
  <c r="ES539" i="31"/>
  <c r="ET539" i="31"/>
  <c r="EU539" i="31"/>
  <c r="ES540" i="31"/>
  <c r="ET540" i="31"/>
  <c r="EU540" i="31"/>
  <c r="ES541" i="31"/>
  <c r="ET541" i="31"/>
  <c r="EU541" i="31"/>
  <c r="ES542" i="31"/>
  <c r="ET542" i="31"/>
  <c r="EU542" i="31"/>
  <c r="ES543" i="31"/>
  <c r="ET543" i="31"/>
  <c r="EU543" i="31"/>
  <c r="ES544" i="31"/>
  <c r="ET544" i="31"/>
  <c r="EU544" i="31"/>
  <c r="ES545" i="31"/>
  <c r="ET545" i="31"/>
  <c r="EU545" i="31"/>
  <c r="ES546" i="31"/>
  <c r="ET546" i="31"/>
  <c r="EU546" i="31"/>
  <c r="ES547" i="31"/>
  <c r="ET547" i="31"/>
  <c r="EU547" i="31"/>
  <c r="ES548" i="31"/>
  <c r="ET548" i="31"/>
  <c r="EU548" i="31"/>
  <c r="ES549" i="31"/>
  <c r="ET549" i="31"/>
  <c r="EU549" i="31"/>
  <c r="ES550" i="31"/>
  <c r="ET550" i="31"/>
  <c r="EU550" i="31"/>
  <c r="ES551" i="31"/>
  <c r="ET551" i="31"/>
  <c r="EU551" i="31"/>
  <c r="ES552" i="31"/>
  <c r="ET552" i="31"/>
  <c r="EU552" i="31"/>
  <c r="ES553" i="31"/>
  <c r="ET553" i="31"/>
  <c r="EU553" i="31"/>
  <c r="ES554" i="31"/>
  <c r="ET554" i="31"/>
  <c r="EU554" i="31"/>
  <c r="ES555" i="31"/>
  <c r="ET555" i="31"/>
  <c r="EU555" i="31"/>
  <c r="ES556" i="31"/>
  <c r="ET556" i="31"/>
  <c r="EU556" i="31"/>
  <c r="ES557" i="31"/>
  <c r="ET557" i="31"/>
  <c r="EU557" i="31"/>
  <c r="ES558" i="31"/>
  <c r="ET558" i="31"/>
  <c r="EU558" i="31"/>
  <c r="ES559" i="31"/>
  <c r="ET559" i="31"/>
  <c r="EU559" i="31"/>
  <c r="ES560" i="31"/>
  <c r="ET560" i="31"/>
  <c r="EU560" i="31"/>
  <c r="ES561" i="31"/>
  <c r="ET561" i="31"/>
  <c r="EU561" i="31"/>
  <c r="ES562" i="31"/>
  <c r="ET562" i="31"/>
  <c r="EU562" i="31"/>
  <c r="ES563" i="31"/>
  <c r="ET563" i="31"/>
  <c r="EU563" i="31"/>
  <c r="ES564" i="31"/>
  <c r="ET564" i="31"/>
  <c r="EU564" i="31"/>
  <c r="ES565" i="31"/>
  <c r="ET565" i="31"/>
  <c r="EU565" i="31"/>
  <c r="ES566" i="31"/>
  <c r="ET566" i="31"/>
  <c r="EU566" i="31"/>
  <c r="ES567" i="31"/>
  <c r="ET567" i="31"/>
  <c r="EU567" i="31"/>
  <c r="ES568" i="31"/>
  <c r="ET568" i="31"/>
  <c r="EU568" i="31"/>
  <c r="ES569" i="31"/>
  <c r="ET569" i="31"/>
  <c r="EU569" i="31"/>
  <c r="ES570" i="31"/>
  <c r="ET570" i="31"/>
  <c r="EU570" i="31"/>
  <c r="ES571" i="31"/>
  <c r="ET571" i="31"/>
  <c r="EU571" i="31"/>
  <c r="ES572" i="31"/>
  <c r="ET572" i="31"/>
  <c r="EU572" i="31"/>
  <c r="ES573" i="31"/>
  <c r="ET573" i="31"/>
  <c r="EU573" i="31"/>
  <c r="ES574" i="31"/>
  <c r="ET574" i="31"/>
  <c r="EU574" i="31"/>
  <c r="ES575" i="31"/>
  <c r="ET575" i="31"/>
  <c r="EU575" i="31"/>
  <c r="ES576" i="31"/>
  <c r="ET576" i="31"/>
  <c r="EU576" i="31"/>
  <c r="ES577" i="31"/>
  <c r="ET577" i="31"/>
  <c r="EU577" i="31"/>
  <c r="ES578" i="31"/>
  <c r="ET578" i="31"/>
  <c r="EU578" i="31"/>
  <c r="ES579" i="31"/>
  <c r="ET579" i="31"/>
  <c r="EU579" i="31"/>
  <c r="ES580" i="31"/>
  <c r="ET580" i="31"/>
  <c r="EU580" i="31"/>
  <c r="ES581" i="31"/>
  <c r="ET581" i="31"/>
  <c r="EU581" i="31"/>
  <c r="ES582" i="31"/>
  <c r="ET582" i="31"/>
  <c r="EU582" i="31"/>
  <c r="ES583" i="31"/>
  <c r="ET583" i="31"/>
  <c r="EU583" i="31"/>
  <c r="ES584" i="31"/>
  <c r="ET584" i="31"/>
  <c r="EU584" i="31"/>
  <c r="ES585" i="31"/>
  <c r="ET585" i="31"/>
  <c r="EU585" i="31"/>
  <c r="ES586" i="31"/>
  <c r="ET586" i="31"/>
  <c r="EU586" i="31"/>
  <c r="ES587" i="31"/>
  <c r="ET587" i="31"/>
  <c r="EU587" i="31"/>
  <c r="ES588" i="31"/>
  <c r="ET588" i="31"/>
  <c r="EU588" i="31"/>
  <c r="ES589" i="31"/>
  <c r="ET589" i="31"/>
  <c r="EU589" i="31"/>
  <c r="ES590" i="31"/>
  <c r="ET590" i="31"/>
  <c r="EU590" i="31"/>
  <c r="ES591" i="31"/>
  <c r="ET591" i="31"/>
  <c r="EU591" i="31"/>
  <c r="ES592" i="31"/>
  <c r="ET592" i="31"/>
  <c r="EU592" i="31"/>
  <c r="ES593" i="31"/>
  <c r="ET593" i="31"/>
  <c r="EU593" i="31"/>
  <c r="ES594" i="31"/>
  <c r="ET594" i="31"/>
  <c r="EU594" i="31"/>
  <c r="ES595" i="31"/>
  <c r="ET595" i="31"/>
  <c r="EU595" i="31"/>
  <c r="ES596" i="31"/>
  <c r="ET596" i="31"/>
  <c r="EU596" i="31"/>
  <c r="ES597" i="31"/>
  <c r="ET597" i="31"/>
  <c r="EU597" i="31"/>
  <c r="ES598" i="31"/>
  <c r="ET598" i="31"/>
  <c r="EU598" i="31"/>
  <c r="ES599" i="31"/>
  <c r="ET599" i="31"/>
  <c r="EU599" i="31"/>
  <c r="ES600" i="31"/>
  <c r="ET600" i="31"/>
  <c r="EU600" i="31"/>
  <c r="ES601" i="31"/>
  <c r="ET601" i="31"/>
  <c r="EU601" i="31"/>
  <c r="ES602" i="31"/>
  <c r="ET602" i="31"/>
  <c r="EU602" i="31"/>
  <c r="ES603" i="31"/>
  <c r="ET603" i="31"/>
  <c r="EU603" i="31"/>
  <c r="ES604" i="31"/>
  <c r="ET604" i="31"/>
  <c r="EU604" i="31"/>
  <c r="ES605" i="31"/>
  <c r="ET605" i="31"/>
  <c r="EU605" i="31"/>
  <c r="ES606" i="31"/>
  <c r="ET606" i="31"/>
  <c r="EU606" i="31"/>
  <c r="ES607" i="31"/>
  <c r="ET607" i="31"/>
  <c r="EU607" i="31"/>
  <c r="ES608" i="31"/>
  <c r="ET608" i="31"/>
  <c r="EU608" i="31"/>
  <c r="ES609" i="31"/>
  <c r="ET609" i="31"/>
  <c r="EU609" i="31"/>
  <c r="ES610" i="31"/>
  <c r="ET610" i="31"/>
  <c r="EU610" i="31"/>
  <c r="ES611" i="31"/>
  <c r="ET611" i="31"/>
  <c r="EU611" i="31"/>
  <c r="ES612" i="31"/>
  <c r="ET612" i="31"/>
  <c r="EU612" i="31"/>
  <c r="ES613" i="31"/>
  <c r="ET613" i="31"/>
  <c r="EU613" i="31"/>
  <c r="ES614" i="31"/>
  <c r="ET614" i="31"/>
  <c r="EU614" i="31"/>
  <c r="ES615" i="31"/>
  <c r="ET615" i="31"/>
  <c r="EU615" i="31"/>
  <c r="ES616" i="31"/>
  <c r="ET616" i="31"/>
  <c r="EU616" i="31"/>
  <c r="ES617" i="31"/>
  <c r="ET617" i="31"/>
  <c r="EU617" i="31"/>
  <c r="ES618" i="31"/>
  <c r="ET618" i="31"/>
  <c r="EU618" i="31"/>
  <c r="ES619" i="31"/>
  <c r="ET619" i="31"/>
  <c r="EU619" i="31"/>
  <c r="ES620" i="31"/>
  <c r="ET620" i="31"/>
  <c r="EU620" i="31"/>
  <c r="ES621" i="31"/>
  <c r="ET621" i="31"/>
  <c r="EU621" i="31"/>
  <c r="ES622" i="31"/>
  <c r="ET622" i="31"/>
  <c r="EU622" i="31"/>
  <c r="ES623" i="31"/>
  <c r="ET623" i="31"/>
  <c r="EU623" i="31"/>
  <c r="ES624" i="31"/>
  <c r="ET624" i="31"/>
  <c r="EU624" i="31"/>
  <c r="ES625" i="31"/>
  <c r="ET625" i="31"/>
  <c r="EU625" i="31"/>
  <c r="ES626" i="31"/>
  <c r="ET626" i="31"/>
  <c r="EU626" i="31"/>
  <c r="ES627" i="31"/>
  <c r="ET627" i="31"/>
  <c r="EU627" i="31"/>
  <c r="ES628" i="31"/>
  <c r="ET628" i="31"/>
  <c r="EU628" i="31"/>
  <c r="ES629" i="31"/>
  <c r="ET629" i="31"/>
  <c r="EU629" i="31"/>
  <c r="ES630" i="31"/>
  <c r="ET630" i="31"/>
  <c r="EU630" i="31"/>
  <c r="ES631" i="31"/>
  <c r="ET631" i="31"/>
  <c r="EU631" i="31"/>
  <c r="ES632" i="31"/>
  <c r="ET632" i="31"/>
  <c r="EU632" i="31"/>
  <c r="ES633" i="31"/>
  <c r="ET633" i="31"/>
  <c r="EU633" i="31"/>
  <c r="ES634" i="31"/>
  <c r="ET634" i="31"/>
  <c r="EU634" i="31"/>
  <c r="ES635" i="31"/>
  <c r="ET635" i="31"/>
  <c r="EU635" i="31"/>
  <c r="ES636" i="31"/>
  <c r="ET636" i="31"/>
  <c r="EU636" i="31"/>
  <c r="ES637" i="31"/>
  <c r="ET637" i="31"/>
  <c r="EU637" i="31"/>
  <c r="ES638" i="31"/>
  <c r="ET638" i="31"/>
  <c r="EU638" i="31"/>
  <c r="ES639" i="31"/>
  <c r="ET639" i="31"/>
  <c r="EU639" i="31"/>
  <c r="ES640" i="31"/>
  <c r="ET640" i="31"/>
  <c r="EU640" i="31"/>
  <c r="ES641" i="31"/>
  <c r="ET641" i="31"/>
  <c r="EU641" i="31"/>
  <c r="ES642" i="31"/>
  <c r="ET642" i="31"/>
  <c r="EU642" i="31"/>
  <c r="ES643" i="31"/>
  <c r="ET643" i="31"/>
  <c r="EU643" i="31"/>
  <c r="ES644" i="31"/>
  <c r="ET644" i="31"/>
  <c r="EU644" i="31"/>
  <c r="ES645" i="31"/>
  <c r="ET645" i="31"/>
  <c r="EU645" i="31"/>
  <c r="ES646" i="31"/>
  <c r="ET646" i="31"/>
  <c r="EU646" i="31"/>
  <c r="ES647" i="31"/>
  <c r="ET647" i="31"/>
  <c r="EU647" i="31"/>
  <c r="ES648" i="31"/>
  <c r="ET648" i="31"/>
  <c r="EU648" i="31"/>
  <c r="ES649" i="31"/>
  <c r="ET649" i="31"/>
  <c r="EU649" i="31"/>
  <c r="ES650" i="31"/>
  <c r="ET650" i="31"/>
  <c r="EU650" i="31"/>
  <c r="ES651" i="31"/>
  <c r="ET651" i="31"/>
  <c r="EU651" i="31"/>
  <c r="ES652" i="31"/>
  <c r="ET652" i="31"/>
  <c r="EU652" i="31"/>
  <c r="ES653" i="31"/>
  <c r="ET653" i="31"/>
  <c r="EU653" i="31"/>
  <c r="ES654" i="31"/>
  <c r="ET654" i="31"/>
  <c r="EU654" i="31"/>
  <c r="ES655" i="31"/>
  <c r="ET655" i="31"/>
  <c r="EU655" i="31"/>
  <c r="ES656" i="31"/>
  <c r="ET656" i="31"/>
  <c r="EU656" i="31"/>
  <c r="ES657" i="31"/>
  <c r="ET657" i="31"/>
  <c r="EU657" i="31"/>
  <c r="ES658" i="31"/>
  <c r="ET658" i="31"/>
  <c r="EU658" i="31"/>
  <c r="ES659" i="31"/>
  <c r="ET659" i="31"/>
  <c r="EU659" i="31"/>
  <c r="ES660" i="31"/>
  <c r="ET660" i="31"/>
  <c r="EU660" i="31"/>
  <c r="ES661" i="31"/>
  <c r="ET661" i="31"/>
  <c r="EU661" i="31"/>
  <c r="ES662" i="31"/>
  <c r="ET662" i="31"/>
  <c r="EU662" i="31"/>
  <c r="ES663" i="31"/>
  <c r="ET663" i="31"/>
  <c r="EU663" i="31"/>
  <c r="ES664" i="31"/>
  <c r="ET664" i="31"/>
  <c r="EU664" i="31"/>
  <c r="ES665" i="31"/>
  <c r="ET665" i="31"/>
  <c r="EU665" i="31"/>
  <c r="ES666" i="31"/>
  <c r="ET666" i="31"/>
  <c r="EU666" i="31"/>
  <c r="ES667" i="31"/>
  <c r="ET667" i="31"/>
  <c r="EU667" i="31"/>
  <c r="ES668" i="31"/>
  <c r="ET668" i="31"/>
  <c r="EU668" i="31"/>
  <c r="ES669" i="31"/>
  <c r="ET669" i="31"/>
  <c r="EU669" i="31"/>
  <c r="ES670" i="31"/>
  <c r="ET670" i="31"/>
  <c r="EU670" i="31"/>
  <c r="ES671" i="31"/>
  <c r="ET671" i="31"/>
  <c r="EU671" i="31"/>
  <c r="ES672" i="31"/>
  <c r="ET672" i="31"/>
  <c r="EU672" i="31"/>
  <c r="ES673" i="31"/>
  <c r="ET673" i="31"/>
  <c r="EU673" i="31"/>
  <c r="ES674" i="31"/>
  <c r="ET674" i="31"/>
  <c r="EU674" i="31"/>
  <c r="ES675" i="31"/>
  <c r="ET675" i="31"/>
  <c r="EU675" i="31"/>
  <c r="ES676" i="31"/>
  <c r="ET676" i="31"/>
  <c r="EU676" i="31"/>
  <c r="ES677" i="31"/>
  <c r="ET677" i="31"/>
  <c r="EU677" i="31"/>
  <c r="ES678" i="31"/>
  <c r="ET678" i="31"/>
  <c r="EU678" i="31"/>
  <c r="ES679" i="31"/>
  <c r="ET679" i="31"/>
  <c r="EU679" i="31"/>
  <c r="ES680" i="31"/>
  <c r="ET680" i="31"/>
  <c r="EU680" i="31"/>
  <c r="ES681" i="31"/>
  <c r="ET681" i="31"/>
  <c r="EU681" i="31"/>
  <c r="ES682" i="31"/>
  <c r="ET682" i="31"/>
  <c r="EU682" i="31"/>
  <c r="ES683" i="31"/>
  <c r="ET683" i="31"/>
  <c r="EU683" i="31"/>
  <c r="ES684" i="31"/>
  <c r="ET684" i="31"/>
  <c r="EU684" i="31"/>
  <c r="ES685" i="31"/>
  <c r="ET685" i="31"/>
  <c r="EU685" i="31"/>
  <c r="ES686" i="31"/>
  <c r="ET686" i="31"/>
  <c r="EU686" i="31"/>
  <c r="ES687" i="31"/>
  <c r="ET687" i="31"/>
  <c r="EU687" i="31"/>
  <c r="ES688" i="31"/>
  <c r="ET688" i="31"/>
  <c r="EU688" i="31"/>
  <c r="ES689" i="31"/>
  <c r="ET689" i="31"/>
  <c r="EU689" i="31"/>
  <c r="ES690" i="31"/>
  <c r="ET690" i="31"/>
  <c r="EU690" i="31"/>
  <c r="ES691" i="31"/>
  <c r="ET691" i="31"/>
  <c r="EU691" i="31"/>
  <c r="ES692" i="31"/>
  <c r="ET692" i="31"/>
  <c r="EU692" i="31"/>
  <c r="ES693" i="31"/>
  <c r="ET693" i="31"/>
  <c r="EU693" i="31"/>
  <c r="ES694" i="31"/>
  <c r="ET694" i="31"/>
  <c r="EU694" i="31"/>
  <c r="ES695" i="31"/>
  <c r="ET695" i="31"/>
  <c r="EU695" i="31"/>
  <c r="ES696" i="31"/>
  <c r="ET696" i="31"/>
  <c r="EU696" i="31"/>
  <c r="ES697" i="31"/>
  <c r="ET697" i="31"/>
  <c r="EU697" i="31"/>
  <c r="ES698" i="31"/>
  <c r="ET698" i="31"/>
  <c r="EU698" i="31"/>
  <c r="ES699" i="31"/>
  <c r="ET699" i="31"/>
  <c r="EU699" i="31"/>
  <c r="ES700" i="31"/>
  <c r="ET700" i="31"/>
  <c r="EU700" i="31"/>
  <c r="ES701" i="31"/>
  <c r="ET701" i="31"/>
  <c r="EU701" i="31"/>
  <c r="ES702" i="31"/>
  <c r="ET702" i="31"/>
  <c r="EU702" i="31"/>
  <c r="G799" i="33" l="1"/>
  <c r="BL800" i="33"/>
  <c r="BD802" i="33"/>
  <c r="BG800" i="33"/>
  <c r="P797" i="33"/>
  <c r="H796" i="33"/>
  <c r="BI793" i="33"/>
  <c r="BV785" i="33"/>
  <c r="AS785" i="33"/>
  <c r="AR785" i="33"/>
  <c r="AY785" i="33"/>
  <c r="AI785" i="33"/>
  <c r="P780" i="33"/>
  <c r="AW772" i="33"/>
  <c r="AO772" i="33"/>
  <c r="H774" i="33"/>
  <c r="R772" i="33"/>
  <c r="AH769" i="33"/>
  <c r="N767" i="33"/>
  <c r="CD791" i="33"/>
  <c r="CA793" i="33"/>
  <c r="CA774" i="33"/>
  <c r="CA789" i="33"/>
  <c r="BZ795" i="33"/>
  <c r="BZ800" i="33"/>
  <c r="CA797" i="33"/>
  <c r="BZ793" i="33"/>
  <c r="CA779" i="33"/>
  <c r="BZ768" i="33"/>
  <c r="CA795" i="33"/>
  <c r="BZ787" i="33"/>
  <c r="BZ786" i="33"/>
  <c r="BZ796" i="33"/>
  <c r="CA784" i="33"/>
  <c r="BZ794" i="33"/>
  <c r="BZ801" i="33"/>
  <c r="CA782" i="33"/>
  <c r="CA800" i="33"/>
  <c r="BZ782" i="33"/>
  <c r="CA777" i="33"/>
  <c r="BZ775" i="33"/>
  <c r="BZ781" i="33"/>
  <c r="CA781" i="33"/>
  <c r="BZ778" i="33"/>
  <c r="BZ799" i="33"/>
  <c r="CA785" i="33"/>
  <c r="BZ790" i="33"/>
  <c r="CE800" i="33"/>
  <c r="AK800" i="33"/>
  <c r="BC800" i="33"/>
  <c r="BD800" i="33"/>
  <c r="O782" i="33"/>
  <c r="M781" i="33"/>
  <c r="G781" i="33"/>
  <c r="O781" i="33"/>
  <c r="Q781" i="33"/>
  <c r="AH781" i="33"/>
  <c r="O796" i="33"/>
  <c r="BW779" i="33"/>
  <c r="K779" i="33"/>
  <c r="M779" i="33"/>
  <c r="O779" i="33"/>
  <c r="G796" i="33"/>
  <c r="G782" i="33"/>
  <c r="O780" i="33"/>
  <c r="G780" i="33"/>
  <c r="CD800" i="33"/>
  <c r="AH802" i="33"/>
  <c r="O794" i="33"/>
  <c r="O778" i="33"/>
  <c r="O770" i="33"/>
  <c r="O802" i="33"/>
  <c r="BO769" i="33"/>
  <c r="BG769" i="33"/>
  <c r="BQ785" i="33"/>
  <c r="BO785" i="33"/>
  <c r="BP785" i="33"/>
  <c r="AJ785" i="33"/>
  <c r="BB783" i="33"/>
  <c r="N782" i="33"/>
  <c r="R782" i="33"/>
  <c r="P794" i="33"/>
  <c r="L794" i="33"/>
  <c r="N794" i="33"/>
  <c r="AH799" i="33"/>
  <c r="N799" i="33"/>
  <c r="H799" i="33"/>
  <c r="P799" i="33"/>
  <c r="AM767" i="33"/>
  <c r="BE767" i="33"/>
  <c r="AK767" i="33"/>
  <c r="BR796" i="33"/>
  <c r="AU802" i="33"/>
  <c r="BF802" i="33"/>
  <c r="BA802" i="33"/>
  <c r="BE797" i="33"/>
  <c r="AS802" i="33"/>
  <c r="BC802" i="33"/>
  <c r="AQ802" i="33"/>
  <c r="BH802" i="33"/>
  <c r="BI802" i="33"/>
  <c r="BP801" i="33"/>
  <c r="AS800" i="33"/>
  <c r="AJ795" i="33"/>
  <c r="AR795" i="33"/>
  <c r="CE795" i="33"/>
  <c r="BL791" i="33"/>
  <c r="AQ791" i="33"/>
  <c r="CC791" i="33"/>
  <c r="AR791" i="33"/>
  <c r="BJ791" i="33"/>
  <c r="AJ791" i="33"/>
  <c r="BB791" i="33"/>
  <c r="CE791" i="33"/>
  <c r="BG791" i="33"/>
  <c r="CB791" i="33"/>
  <c r="AY791" i="33"/>
  <c r="BA780" i="33"/>
  <c r="AH801" i="33"/>
  <c r="L801" i="33"/>
  <c r="BJ788" i="33"/>
  <c r="AH776" i="33"/>
  <c r="L776" i="33"/>
  <c r="N776" i="33"/>
  <c r="H800" i="33"/>
  <c r="AH800" i="33"/>
  <c r="BT785" i="33"/>
  <c r="BD792" i="33"/>
  <c r="AL792" i="33"/>
  <c r="AM792" i="33"/>
  <c r="AH784" i="33"/>
  <c r="R784" i="33"/>
  <c r="H778" i="33"/>
  <c r="P778" i="33"/>
  <c r="N778" i="33"/>
  <c r="AQ767" i="33"/>
  <c r="AY767" i="33"/>
  <c r="AJ767" i="33"/>
  <c r="BH767" i="33"/>
  <c r="AN767" i="33"/>
  <c r="BB767" i="33"/>
  <c r="AO767" i="33"/>
  <c r="BV792" i="33"/>
  <c r="BX792" i="33"/>
  <c r="L787" i="33"/>
  <c r="R787" i="33"/>
  <c r="N787" i="33"/>
  <c r="BK793" i="33"/>
  <c r="AI793" i="33"/>
  <c r="AY793" i="33"/>
  <c r="AX793" i="33"/>
  <c r="AO793" i="33"/>
  <c r="CC793" i="33"/>
  <c r="BR792" i="33"/>
  <c r="BS792" i="33"/>
  <c r="BT791" i="33"/>
  <c r="BR791" i="33"/>
  <c r="BS791" i="33"/>
  <c r="BU791" i="33"/>
  <c r="R789" i="33"/>
  <c r="L789" i="33"/>
  <c r="AL793" i="33"/>
  <c r="BB793" i="33"/>
  <c r="BJ793" i="33"/>
  <c r="AJ793" i="33"/>
  <c r="AS793" i="33"/>
  <c r="BC793" i="33"/>
  <c r="BD793" i="33"/>
  <c r="BY790" i="33"/>
  <c r="BR790" i="33"/>
  <c r="P786" i="33"/>
  <c r="BC780" i="33"/>
  <c r="BS779" i="33"/>
  <c r="BT779" i="33"/>
  <c r="BU779" i="33"/>
  <c r="BV779" i="33"/>
  <c r="L779" i="33"/>
  <c r="AK791" i="33"/>
  <c r="BI791" i="33"/>
  <c r="BQ773" i="33"/>
  <c r="BO773" i="33"/>
  <c r="BD796" i="33"/>
  <c r="AH793" i="33"/>
  <c r="BN791" i="33"/>
  <c r="BE791" i="33"/>
  <c r="AM791" i="33"/>
  <c r="CA788" i="33"/>
  <c r="BH785" i="33"/>
  <c r="AL783" i="33"/>
  <c r="BO783" i="33"/>
  <c r="BP783" i="33"/>
  <c r="H775" i="33"/>
  <c r="BD785" i="33"/>
  <c r="AL785" i="33"/>
  <c r="BB785" i="33"/>
  <c r="BJ785" i="33"/>
  <c r="BK785" i="33"/>
  <c r="AK783" i="33"/>
  <c r="BK783" i="33"/>
  <c r="AO785" i="33"/>
  <c r="BE785" i="33"/>
  <c r="AP785" i="33"/>
  <c r="BF783" i="33"/>
  <c r="CD783" i="33"/>
  <c r="AQ783" i="33"/>
  <c r="BG783" i="33"/>
  <c r="AJ783" i="33"/>
  <c r="AR783" i="33"/>
  <c r="CC783" i="33"/>
  <c r="BK770" i="33"/>
  <c r="AR770" i="33"/>
  <c r="BG770" i="33"/>
  <c r="AJ770" i="33"/>
  <c r="BH770" i="33"/>
  <c r="BD770" i="33"/>
  <c r="AU770" i="33"/>
  <c r="BR769" i="33"/>
  <c r="BS769" i="33"/>
  <c r="BW769" i="33"/>
  <c r="P768" i="33"/>
  <c r="AN774" i="33"/>
  <c r="BF774" i="33"/>
  <c r="AH771" i="33"/>
  <c r="R771" i="33"/>
  <c r="R770" i="33"/>
  <c r="AK769" i="33"/>
  <c r="AT769" i="33"/>
  <c r="AY769" i="33"/>
  <c r="CB769" i="33"/>
  <c r="AM769" i="33"/>
  <c r="BS767" i="33"/>
  <c r="BT767" i="33"/>
  <c r="BU767" i="33"/>
  <c r="BE772" i="33"/>
  <c r="AP772" i="33"/>
  <c r="BF772" i="33"/>
  <c r="BN772" i="33"/>
  <c r="AQ772" i="33"/>
  <c r="AY772" i="33"/>
  <c r="BG772" i="33"/>
  <c r="BV767" i="33"/>
  <c r="BW767" i="33"/>
  <c r="BX767" i="33"/>
  <c r="BD769" i="33"/>
  <c r="AW769" i="33"/>
  <c r="BE769" i="33"/>
  <c r="AP769" i="33"/>
  <c r="CD769" i="33"/>
  <c r="BL765" i="33"/>
  <c r="AQ765" i="33"/>
  <c r="BF765" i="33"/>
  <c r="AX765" i="33"/>
  <c r="AO765" i="33"/>
  <c r="BA765" i="33"/>
  <c r="CA762" i="33"/>
  <c r="BZ759" i="33"/>
  <c r="CA766" i="33"/>
  <c r="CA765" i="33"/>
  <c r="CA764" i="33"/>
  <c r="BZ757" i="33"/>
  <c r="P766" i="33"/>
  <c r="AL762" i="33"/>
  <c r="AS762" i="33"/>
  <c r="BJ761" i="33"/>
  <c r="AK761" i="33"/>
  <c r="BT761" i="33"/>
  <c r="BI761" i="33"/>
  <c r="AR761" i="33"/>
  <c r="BN761" i="33"/>
  <c r="BS761" i="33"/>
  <c r="CB761" i="33"/>
  <c r="CC761" i="33"/>
  <c r="AQ761" i="33"/>
  <c r="AI761" i="33"/>
  <c r="BC761" i="33"/>
  <c r="AL761" i="33"/>
  <c r="BG761" i="33"/>
  <c r="BQ759" i="33"/>
  <c r="AP759" i="33"/>
  <c r="AH759" i="33"/>
  <c r="BY759" i="33"/>
  <c r="BN759" i="33"/>
  <c r="AN759" i="33"/>
  <c r="BL759" i="33"/>
  <c r="AM759" i="33"/>
  <c r="CE759" i="33"/>
  <c r="AM765" i="33"/>
  <c r="AS764" i="33"/>
  <c r="AK764" i="33"/>
  <c r="AN762" i="33"/>
  <c r="CD760" i="33"/>
  <c r="BE760" i="33"/>
  <c r="AX760" i="33"/>
  <c r="BB759" i="33"/>
  <c r="AS759" i="33"/>
  <c r="AK759" i="33"/>
  <c r="CC757" i="33"/>
  <c r="CB757" i="33"/>
  <c r="AN757" i="33"/>
  <c r="AL764" i="33"/>
  <c r="AO762" i="33"/>
  <c r="AL759" i="33"/>
  <c r="BE757" i="33"/>
  <c r="AO757" i="33"/>
  <c r="BJ765" i="33"/>
  <c r="BL762" i="33"/>
  <c r="AM762" i="33"/>
  <c r="BL760" i="33"/>
  <c r="AN760" i="33"/>
  <c r="BA759" i="33"/>
  <c r="AR759" i="33"/>
  <c r="AJ759" i="33"/>
  <c r="BC757" i="33"/>
  <c r="BD765" i="33"/>
  <c r="AN765" i="33"/>
  <c r="BI765" i="33"/>
  <c r="BI764" i="33"/>
  <c r="BA764" i="33"/>
  <c r="AQ764" i="33"/>
  <c r="AT762" i="33"/>
  <c r="AV760" i="33"/>
  <c r="BH759" i="33"/>
  <c r="CC759" i="33"/>
  <c r="BB757" i="33"/>
  <c r="BU758" i="33"/>
  <c r="BW759" i="33"/>
  <c r="BX757" i="33"/>
  <c r="BT763" i="33"/>
  <c r="BB762" i="33"/>
  <c r="BO761" i="33"/>
  <c r="CC764" i="33"/>
  <c r="AR764" i="33"/>
  <c r="BV758" i="33"/>
  <c r="BN763" i="33"/>
  <c r="BV765" i="33"/>
  <c r="BS763" i="33"/>
  <c r="BK763" i="33"/>
  <c r="CD763" i="33"/>
  <c r="AI762" i="33"/>
  <c r="BQ762" i="33"/>
  <c r="BV757" i="33"/>
  <c r="BM764" i="33"/>
  <c r="BG764" i="33"/>
  <c r="AI764" i="33"/>
  <c r="AU764" i="33"/>
  <c r="AM764" i="33"/>
  <c r="BV764" i="33"/>
  <c r="BP762" i="33"/>
  <c r="BY758" i="33"/>
  <c r="BX758" i="33"/>
  <c r="CB763" i="33"/>
  <c r="CC763" i="33"/>
  <c r="AO763" i="33"/>
  <c r="CC765" i="33"/>
  <c r="BK762" i="33"/>
  <c r="AK762" i="33"/>
  <c r="CD764" i="33"/>
  <c r="BI763" i="33"/>
  <c r="BA763" i="33"/>
  <c r="AR763" i="33"/>
  <c r="BG762" i="33"/>
  <c r="CB758" i="33"/>
  <c r="AV758" i="33"/>
  <c r="A537" i="33"/>
  <c r="B537" i="33"/>
  <c r="C537" i="33"/>
  <c r="D537" i="33"/>
  <c r="E537" i="33"/>
  <c r="F537" i="33"/>
  <c r="G537" i="33"/>
  <c r="H537" i="33"/>
  <c r="I537" i="33"/>
  <c r="J537" i="33"/>
  <c r="K537" i="33"/>
  <c r="L537" i="33"/>
  <c r="M537" i="33"/>
  <c r="N537" i="33"/>
  <c r="O537" i="33"/>
  <c r="P537" i="33"/>
  <c r="Q537" i="33"/>
  <c r="R537" i="33"/>
  <c r="S537" i="33"/>
  <c r="T537" i="33"/>
  <c r="U537" i="33"/>
  <c r="V537" i="33"/>
  <c r="W537" i="33"/>
  <c r="X537" i="33"/>
  <c r="Y537" i="33"/>
  <c r="Z537" i="33"/>
  <c r="AA537" i="33"/>
  <c r="AB537" i="33"/>
  <c r="AC537" i="33"/>
  <c r="AD537" i="33"/>
  <c r="AE537" i="33"/>
  <c r="AF537" i="33"/>
  <c r="AG537" i="33"/>
  <c r="AH537" i="33"/>
  <c r="AI537" i="33"/>
  <c r="AJ537" i="33"/>
  <c r="AK537" i="33"/>
  <c r="AL537" i="33"/>
  <c r="AM537" i="33"/>
  <c r="AN537" i="33"/>
  <c r="AO537" i="33"/>
  <c r="AP537" i="33"/>
  <c r="AQ537" i="33"/>
  <c r="AR537" i="33"/>
  <c r="AS537" i="33"/>
  <c r="AT537" i="33"/>
  <c r="AU537" i="33"/>
  <c r="AV537" i="33"/>
  <c r="AW537" i="33"/>
  <c r="AX537" i="33"/>
  <c r="AY537" i="33"/>
  <c r="AZ537" i="33"/>
  <c r="BA537" i="33"/>
  <c r="BB537" i="33"/>
  <c r="BC537" i="33"/>
  <c r="BD537" i="33"/>
  <c r="BE537" i="33"/>
  <c r="BF537" i="33"/>
  <c r="BG537" i="33"/>
  <c r="BH537" i="33"/>
  <c r="BI537" i="33"/>
  <c r="BJ537" i="33"/>
  <c r="BK537" i="33"/>
  <c r="BL537" i="33"/>
  <c r="BM537" i="33"/>
  <c r="BN537" i="33"/>
  <c r="BO537" i="33"/>
  <c r="BP537" i="33"/>
  <c r="BQ537" i="33"/>
  <c r="BR537" i="33"/>
  <c r="BS537" i="33"/>
  <c r="BT537" i="33"/>
  <c r="BU537" i="33"/>
  <c r="BV537" i="33"/>
  <c r="BW537" i="33"/>
  <c r="BX537" i="33"/>
  <c r="BY537" i="33"/>
  <c r="BZ537" i="33"/>
  <c r="CA537" i="33"/>
  <c r="CB537" i="33"/>
  <c r="CC537" i="33"/>
  <c r="CD537" i="33"/>
  <c r="CE537" i="33"/>
  <c r="CH537" i="33"/>
  <c r="CI537" i="33"/>
  <c r="A538" i="33"/>
  <c r="B538" i="33"/>
  <c r="C538" i="33"/>
  <c r="D538" i="33"/>
  <c r="E538" i="33"/>
  <c r="F538" i="33"/>
  <c r="G538" i="33"/>
  <c r="H538" i="33"/>
  <c r="I538" i="33"/>
  <c r="J538" i="33"/>
  <c r="K538" i="33"/>
  <c r="L538" i="33"/>
  <c r="M538" i="33"/>
  <c r="N538" i="33"/>
  <c r="O538" i="33"/>
  <c r="P538" i="33"/>
  <c r="Q538" i="33"/>
  <c r="R538" i="33"/>
  <c r="S538" i="33"/>
  <c r="T538" i="33"/>
  <c r="U538" i="33"/>
  <c r="V538" i="33"/>
  <c r="W538" i="33"/>
  <c r="X538" i="33"/>
  <c r="Y538" i="33"/>
  <c r="Z538" i="33"/>
  <c r="AA538" i="33"/>
  <c r="AB538" i="33"/>
  <c r="AC538" i="33"/>
  <c r="AD538" i="33"/>
  <c r="AE538" i="33"/>
  <c r="AF538" i="33"/>
  <c r="AG538" i="33"/>
  <c r="AH538" i="33"/>
  <c r="AI538" i="33"/>
  <c r="AJ538" i="33"/>
  <c r="AK538" i="33"/>
  <c r="AL538" i="33"/>
  <c r="AM538" i="33"/>
  <c r="AN538" i="33"/>
  <c r="AO538" i="33"/>
  <c r="AP538" i="33"/>
  <c r="AQ538" i="33"/>
  <c r="AR538" i="33"/>
  <c r="AS538" i="33"/>
  <c r="AT538" i="33"/>
  <c r="AU538" i="33"/>
  <c r="AV538" i="33"/>
  <c r="AW538" i="33"/>
  <c r="AX538" i="33"/>
  <c r="AY538" i="33"/>
  <c r="AZ538" i="33"/>
  <c r="BA538" i="33"/>
  <c r="BB538" i="33"/>
  <c r="BC538" i="33"/>
  <c r="BD538" i="33"/>
  <c r="BE538" i="33"/>
  <c r="BF538" i="33"/>
  <c r="BG538" i="33"/>
  <c r="BH538" i="33"/>
  <c r="BI538" i="33"/>
  <c r="BJ538" i="33"/>
  <c r="BK538" i="33"/>
  <c r="BL538" i="33"/>
  <c r="BM538" i="33"/>
  <c r="BN538" i="33"/>
  <c r="BO538" i="33"/>
  <c r="BP538" i="33"/>
  <c r="BQ538" i="33"/>
  <c r="BR538" i="33"/>
  <c r="BS538" i="33"/>
  <c r="BT538" i="33"/>
  <c r="BU538" i="33"/>
  <c r="BV538" i="33"/>
  <c r="BW538" i="33"/>
  <c r="BX538" i="33"/>
  <c r="BY538" i="33"/>
  <c r="BZ538" i="33"/>
  <c r="CA538" i="33"/>
  <c r="CB538" i="33"/>
  <c r="CC538" i="33"/>
  <c r="CD538" i="33"/>
  <c r="CE538" i="33"/>
  <c r="CH538" i="33"/>
  <c r="CI538" i="33"/>
  <c r="A539" i="33"/>
  <c r="B539" i="33"/>
  <c r="C539" i="33"/>
  <c r="D539" i="33"/>
  <c r="E539" i="33"/>
  <c r="F539" i="33"/>
  <c r="G539" i="33"/>
  <c r="H539" i="33"/>
  <c r="I539" i="33"/>
  <c r="J539" i="33"/>
  <c r="K539" i="33"/>
  <c r="L539" i="33"/>
  <c r="M539" i="33"/>
  <c r="N539" i="33"/>
  <c r="O539" i="33"/>
  <c r="P539" i="33"/>
  <c r="Q539" i="33"/>
  <c r="R539" i="33"/>
  <c r="S539" i="33"/>
  <c r="T539" i="33"/>
  <c r="U539" i="33"/>
  <c r="V539" i="33"/>
  <c r="W539" i="33"/>
  <c r="X539" i="33"/>
  <c r="Y539" i="33"/>
  <c r="Z539" i="33"/>
  <c r="AA539" i="33"/>
  <c r="AB539" i="33"/>
  <c r="AC539" i="33"/>
  <c r="AD539" i="33"/>
  <c r="AE539" i="33"/>
  <c r="AF539" i="33"/>
  <c r="AG539" i="33"/>
  <c r="AH539" i="33"/>
  <c r="AI539" i="33"/>
  <c r="AJ539" i="33"/>
  <c r="AK539" i="33"/>
  <c r="AL539" i="33"/>
  <c r="AM539" i="33"/>
  <c r="AN539" i="33"/>
  <c r="AO539" i="33"/>
  <c r="AP539" i="33"/>
  <c r="AQ539" i="33"/>
  <c r="AR539" i="33"/>
  <c r="AS539" i="33"/>
  <c r="AT539" i="33"/>
  <c r="AU539" i="33"/>
  <c r="AV539" i="33"/>
  <c r="AW539" i="33"/>
  <c r="AX539" i="33"/>
  <c r="AY539" i="33"/>
  <c r="AZ539" i="33"/>
  <c r="BA539" i="33"/>
  <c r="BB539" i="33"/>
  <c r="BC539" i="33"/>
  <c r="BD539" i="33"/>
  <c r="BE539" i="33"/>
  <c r="BF539" i="33"/>
  <c r="BG539" i="33"/>
  <c r="BH539" i="33"/>
  <c r="BI539" i="33"/>
  <c r="BJ539" i="33"/>
  <c r="BK539" i="33"/>
  <c r="BL539" i="33"/>
  <c r="BM539" i="33"/>
  <c r="BN539" i="33"/>
  <c r="BO539" i="33"/>
  <c r="BP539" i="33"/>
  <c r="BQ539" i="33"/>
  <c r="BR539" i="33"/>
  <c r="BS539" i="33"/>
  <c r="BT539" i="33"/>
  <c r="BU539" i="33"/>
  <c r="BV539" i="33"/>
  <c r="BW539" i="33"/>
  <c r="BX539" i="33"/>
  <c r="BY539" i="33"/>
  <c r="BZ539" i="33"/>
  <c r="CA539" i="33"/>
  <c r="CB539" i="33"/>
  <c r="CC539" i="33"/>
  <c r="CD539" i="33"/>
  <c r="CE539" i="33"/>
  <c r="CH539" i="33"/>
  <c r="CI539" i="33"/>
  <c r="A540" i="33"/>
  <c r="B540" i="33"/>
  <c r="C540" i="33"/>
  <c r="D540" i="33"/>
  <c r="E540" i="33"/>
  <c r="F540" i="33"/>
  <c r="G540" i="33"/>
  <c r="H540" i="33"/>
  <c r="I540" i="33"/>
  <c r="J540" i="33"/>
  <c r="K540" i="33"/>
  <c r="L540" i="33"/>
  <c r="M540" i="33"/>
  <c r="N540" i="33"/>
  <c r="O540" i="33"/>
  <c r="P540" i="33"/>
  <c r="Q540" i="33"/>
  <c r="R540" i="33"/>
  <c r="S540" i="33"/>
  <c r="T540" i="33"/>
  <c r="U540" i="33"/>
  <c r="V540" i="33"/>
  <c r="W540" i="33"/>
  <c r="X540" i="33"/>
  <c r="Y540" i="33"/>
  <c r="Z540" i="33"/>
  <c r="AA540" i="33"/>
  <c r="AB540" i="33"/>
  <c r="AC540" i="33"/>
  <c r="AD540" i="33"/>
  <c r="AE540" i="33"/>
  <c r="AF540" i="33"/>
  <c r="AG540" i="33"/>
  <c r="AH540" i="33"/>
  <c r="AI540" i="33"/>
  <c r="AJ540" i="33"/>
  <c r="AK540" i="33"/>
  <c r="AL540" i="33"/>
  <c r="AM540" i="33"/>
  <c r="AN540" i="33"/>
  <c r="AO540" i="33"/>
  <c r="AP540" i="33"/>
  <c r="AQ540" i="33"/>
  <c r="AR540" i="33"/>
  <c r="AS540" i="33"/>
  <c r="AT540" i="33"/>
  <c r="AU540" i="33"/>
  <c r="AV540" i="33"/>
  <c r="AW540" i="33"/>
  <c r="AX540" i="33"/>
  <c r="AY540" i="33"/>
  <c r="AZ540" i="33"/>
  <c r="BA540" i="33"/>
  <c r="BB540" i="33"/>
  <c r="BC540" i="33"/>
  <c r="BD540" i="33"/>
  <c r="BE540" i="33"/>
  <c r="BF540" i="33"/>
  <c r="BG540" i="33"/>
  <c r="BH540" i="33"/>
  <c r="BI540" i="33"/>
  <c r="BJ540" i="33"/>
  <c r="BK540" i="33"/>
  <c r="BL540" i="33"/>
  <c r="BM540" i="33"/>
  <c r="BN540" i="33"/>
  <c r="BO540" i="33"/>
  <c r="BP540" i="33"/>
  <c r="BQ540" i="33"/>
  <c r="BR540" i="33"/>
  <c r="BS540" i="33"/>
  <c r="BT540" i="33"/>
  <c r="BU540" i="33"/>
  <c r="BV540" i="33"/>
  <c r="BW540" i="33"/>
  <c r="BX540" i="33"/>
  <c r="BY540" i="33"/>
  <c r="BZ540" i="33"/>
  <c r="CA540" i="33"/>
  <c r="CB540" i="33"/>
  <c r="CC540" i="33"/>
  <c r="CD540" i="33"/>
  <c r="CE540" i="33"/>
  <c r="CH540" i="33"/>
  <c r="CI540" i="33"/>
  <c r="A541" i="33"/>
  <c r="B541" i="33"/>
  <c r="C541" i="33"/>
  <c r="D541" i="33"/>
  <c r="E541" i="33"/>
  <c r="F541" i="33"/>
  <c r="G541" i="33"/>
  <c r="H541" i="33"/>
  <c r="I541" i="33"/>
  <c r="J541" i="33"/>
  <c r="K541" i="33"/>
  <c r="L541" i="33"/>
  <c r="M541" i="33"/>
  <c r="N541" i="33"/>
  <c r="O541" i="33"/>
  <c r="P541" i="33"/>
  <c r="Q541" i="33"/>
  <c r="R541" i="33"/>
  <c r="S541" i="33"/>
  <c r="T541" i="33"/>
  <c r="U541" i="33"/>
  <c r="V541" i="33"/>
  <c r="W541" i="33"/>
  <c r="X541" i="33"/>
  <c r="Y541" i="33"/>
  <c r="Z541" i="33"/>
  <c r="AA541" i="33"/>
  <c r="AB541" i="33"/>
  <c r="AC541" i="33"/>
  <c r="AD541" i="33"/>
  <c r="AE541" i="33"/>
  <c r="AF541" i="33"/>
  <c r="AG541" i="33"/>
  <c r="AH541" i="33"/>
  <c r="AI541" i="33"/>
  <c r="AJ541" i="33"/>
  <c r="AK541" i="33"/>
  <c r="AL541" i="33"/>
  <c r="AM541" i="33"/>
  <c r="AN541" i="33"/>
  <c r="AO541" i="33"/>
  <c r="AP541" i="33"/>
  <c r="AQ541" i="33"/>
  <c r="AR541" i="33"/>
  <c r="AS541" i="33"/>
  <c r="AT541" i="33"/>
  <c r="AU541" i="33"/>
  <c r="AV541" i="33"/>
  <c r="AW541" i="33"/>
  <c r="AX541" i="33"/>
  <c r="AY541" i="33"/>
  <c r="AZ541" i="33"/>
  <c r="BA541" i="33"/>
  <c r="BB541" i="33"/>
  <c r="BC541" i="33"/>
  <c r="BD541" i="33"/>
  <c r="BE541" i="33"/>
  <c r="BF541" i="33"/>
  <c r="BG541" i="33"/>
  <c r="BH541" i="33"/>
  <c r="BI541" i="33"/>
  <c r="BJ541" i="33"/>
  <c r="BK541" i="33"/>
  <c r="BL541" i="33"/>
  <c r="BM541" i="33"/>
  <c r="BN541" i="33"/>
  <c r="BO541" i="33"/>
  <c r="BP541" i="33"/>
  <c r="BQ541" i="33"/>
  <c r="BR541" i="33"/>
  <c r="BS541" i="33"/>
  <c r="BT541" i="33"/>
  <c r="BU541" i="33"/>
  <c r="BV541" i="33"/>
  <c r="BW541" i="33"/>
  <c r="BX541" i="33"/>
  <c r="BY541" i="33"/>
  <c r="BZ541" i="33"/>
  <c r="CA541" i="33"/>
  <c r="CB541" i="33"/>
  <c r="CC541" i="33"/>
  <c r="CD541" i="33"/>
  <c r="CE541" i="33"/>
  <c r="CH541" i="33"/>
  <c r="CI541" i="33"/>
  <c r="A542" i="33"/>
  <c r="B542" i="33"/>
  <c r="C542" i="33"/>
  <c r="D542" i="33"/>
  <c r="E542" i="33"/>
  <c r="F542" i="33"/>
  <c r="G542" i="33"/>
  <c r="H542" i="33"/>
  <c r="I542" i="33"/>
  <c r="J542" i="33"/>
  <c r="K542" i="33"/>
  <c r="L542" i="33"/>
  <c r="M542" i="33"/>
  <c r="N542" i="33"/>
  <c r="O542" i="33"/>
  <c r="P542" i="33"/>
  <c r="Q542" i="33"/>
  <c r="R542" i="33"/>
  <c r="S542" i="33"/>
  <c r="T542" i="33"/>
  <c r="U542" i="33"/>
  <c r="V542" i="33"/>
  <c r="W542" i="33"/>
  <c r="X542" i="33"/>
  <c r="Y542" i="33"/>
  <c r="Z542" i="33"/>
  <c r="AA542" i="33"/>
  <c r="AB542" i="33"/>
  <c r="AC542" i="33"/>
  <c r="AD542" i="33"/>
  <c r="AE542" i="33"/>
  <c r="AF542" i="33"/>
  <c r="AG542" i="33"/>
  <c r="AH542" i="33"/>
  <c r="AI542" i="33"/>
  <c r="AJ542" i="33"/>
  <c r="AK542" i="33"/>
  <c r="AL542" i="33"/>
  <c r="AM542" i="33"/>
  <c r="AN542" i="33"/>
  <c r="AO542" i="33"/>
  <c r="AP542" i="33"/>
  <c r="AQ542" i="33"/>
  <c r="AR542" i="33"/>
  <c r="AS542" i="33"/>
  <c r="AT542" i="33"/>
  <c r="AU542" i="33"/>
  <c r="AV542" i="33"/>
  <c r="AW542" i="33"/>
  <c r="AX542" i="33"/>
  <c r="AY542" i="33"/>
  <c r="AZ542" i="33"/>
  <c r="BA542" i="33"/>
  <c r="BB542" i="33"/>
  <c r="BC542" i="33"/>
  <c r="BD542" i="33"/>
  <c r="BE542" i="33"/>
  <c r="BF542" i="33"/>
  <c r="BG542" i="33"/>
  <c r="BH542" i="33"/>
  <c r="BI542" i="33"/>
  <c r="BJ542" i="33"/>
  <c r="BK542" i="33"/>
  <c r="BL542" i="33"/>
  <c r="BM542" i="33"/>
  <c r="BN542" i="33"/>
  <c r="BO542" i="33"/>
  <c r="BP542" i="33"/>
  <c r="BQ542" i="33"/>
  <c r="BR542" i="33"/>
  <c r="BS542" i="33"/>
  <c r="BT542" i="33"/>
  <c r="BU542" i="33"/>
  <c r="BV542" i="33"/>
  <c r="BW542" i="33"/>
  <c r="BX542" i="33"/>
  <c r="BY542" i="33"/>
  <c r="BZ542" i="33"/>
  <c r="CA542" i="33"/>
  <c r="CB542" i="33"/>
  <c r="CC542" i="33"/>
  <c r="CD542" i="33"/>
  <c r="CE542" i="33"/>
  <c r="CH542" i="33"/>
  <c r="CI542" i="33"/>
  <c r="A543" i="33"/>
  <c r="B543" i="33"/>
  <c r="C543" i="33"/>
  <c r="D543" i="33"/>
  <c r="E543" i="33"/>
  <c r="F543" i="33"/>
  <c r="G543" i="33"/>
  <c r="H543" i="33"/>
  <c r="I543" i="33"/>
  <c r="J543" i="33"/>
  <c r="K543" i="33"/>
  <c r="L543" i="33"/>
  <c r="M543" i="33"/>
  <c r="N543" i="33"/>
  <c r="O543" i="33"/>
  <c r="P543" i="33"/>
  <c r="Q543" i="33"/>
  <c r="R543" i="33"/>
  <c r="S543" i="33"/>
  <c r="T543" i="33"/>
  <c r="U543" i="33"/>
  <c r="V543" i="33"/>
  <c r="W543" i="33"/>
  <c r="X543" i="33"/>
  <c r="Y543" i="33"/>
  <c r="Z543" i="33"/>
  <c r="AA543" i="33"/>
  <c r="AB543" i="33"/>
  <c r="AC543" i="33"/>
  <c r="AD543" i="33"/>
  <c r="AE543" i="33"/>
  <c r="AF543" i="33"/>
  <c r="AG543" i="33"/>
  <c r="AH543" i="33"/>
  <c r="AI543" i="33"/>
  <c r="AJ543" i="33"/>
  <c r="AK543" i="33"/>
  <c r="AL543" i="33"/>
  <c r="AM543" i="33"/>
  <c r="AN543" i="33"/>
  <c r="AO543" i="33"/>
  <c r="AP543" i="33"/>
  <c r="AQ543" i="33"/>
  <c r="AR543" i="33"/>
  <c r="AS543" i="33"/>
  <c r="AT543" i="33"/>
  <c r="AU543" i="33"/>
  <c r="AV543" i="33"/>
  <c r="AW543" i="33"/>
  <c r="AX543" i="33"/>
  <c r="AY543" i="33"/>
  <c r="AZ543" i="33"/>
  <c r="BA543" i="33"/>
  <c r="BB543" i="33"/>
  <c r="BC543" i="33"/>
  <c r="BD543" i="33"/>
  <c r="BE543" i="33"/>
  <c r="BF543" i="33"/>
  <c r="BG543" i="33"/>
  <c r="BH543" i="33"/>
  <c r="BI543" i="33"/>
  <c r="BJ543" i="33"/>
  <c r="BK543" i="33"/>
  <c r="BL543" i="33"/>
  <c r="BM543" i="33"/>
  <c r="BN543" i="33"/>
  <c r="BO543" i="33"/>
  <c r="BP543" i="33"/>
  <c r="BQ543" i="33"/>
  <c r="BR543" i="33"/>
  <c r="BS543" i="33"/>
  <c r="BT543" i="33"/>
  <c r="BU543" i="33"/>
  <c r="BV543" i="33"/>
  <c r="BW543" i="33"/>
  <c r="BX543" i="33"/>
  <c r="BY543" i="33"/>
  <c r="BZ543" i="33"/>
  <c r="CA543" i="33"/>
  <c r="CB543" i="33"/>
  <c r="CC543" i="33"/>
  <c r="CD543" i="33"/>
  <c r="CE543" i="33"/>
  <c r="CH543" i="33"/>
  <c r="CI543" i="33"/>
  <c r="A544" i="33"/>
  <c r="B544" i="33"/>
  <c r="C544" i="33"/>
  <c r="D544" i="33"/>
  <c r="E544" i="33"/>
  <c r="F544" i="33"/>
  <c r="G544" i="33"/>
  <c r="H544" i="33"/>
  <c r="I544" i="33"/>
  <c r="J544" i="33"/>
  <c r="K544" i="33"/>
  <c r="L544" i="33"/>
  <c r="M544" i="33"/>
  <c r="N544" i="33"/>
  <c r="O544" i="33"/>
  <c r="P544" i="33"/>
  <c r="Q544" i="33"/>
  <c r="R544" i="33"/>
  <c r="S544" i="33"/>
  <c r="T544" i="33"/>
  <c r="U544" i="33"/>
  <c r="V544" i="33"/>
  <c r="W544" i="33"/>
  <c r="X544" i="33"/>
  <c r="Y544" i="33"/>
  <c r="Z544" i="33"/>
  <c r="AA544" i="33"/>
  <c r="AB544" i="33"/>
  <c r="AC544" i="33"/>
  <c r="AD544" i="33"/>
  <c r="AE544" i="33"/>
  <c r="AF544" i="33"/>
  <c r="AG544" i="33"/>
  <c r="AH544" i="33"/>
  <c r="AI544" i="33"/>
  <c r="AJ544" i="33"/>
  <c r="AK544" i="33"/>
  <c r="AL544" i="33"/>
  <c r="AM544" i="33"/>
  <c r="AN544" i="33"/>
  <c r="AO544" i="33"/>
  <c r="AP544" i="33"/>
  <c r="AQ544" i="33"/>
  <c r="AR544" i="33"/>
  <c r="AS544" i="33"/>
  <c r="AT544" i="33"/>
  <c r="AU544" i="33"/>
  <c r="AV544" i="33"/>
  <c r="AW544" i="33"/>
  <c r="AX544" i="33"/>
  <c r="AY544" i="33"/>
  <c r="AZ544" i="33"/>
  <c r="BA544" i="33"/>
  <c r="BB544" i="33"/>
  <c r="BC544" i="33"/>
  <c r="BD544" i="33"/>
  <c r="BE544" i="33"/>
  <c r="BF544" i="33"/>
  <c r="BG544" i="33"/>
  <c r="BH544" i="33"/>
  <c r="BI544" i="33"/>
  <c r="BJ544" i="33"/>
  <c r="BK544" i="33"/>
  <c r="BL544" i="33"/>
  <c r="BM544" i="33"/>
  <c r="BN544" i="33"/>
  <c r="BO544" i="33"/>
  <c r="BP544" i="33"/>
  <c r="BQ544" i="33"/>
  <c r="BR544" i="33"/>
  <c r="BS544" i="33"/>
  <c r="BT544" i="33"/>
  <c r="BU544" i="33"/>
  <c r="BV544" i="33"/>
  <c r="BW544" i="33"/>
  <c r="BX544" i="33"/>
  <c r="BY544" i="33"/>
  <c r="BZ544" i="33"/>
  <c r="CA544" i="33"/>
  <c r="CB544" i="33"/>
  <c r="CC544" i="33"/>
  <c r="CD544" i="33"/>
  <c r="CE544" i="33"/>
  <c r="CH544" i="33"/>
  <c r="CI544" i="33"/>
  <c r="A545" i="33"/>
  <c r="B545" i="33"/>
  <c r="C545" i="33"/>
  <c r="D545" i="33"/>
  <c r="E545" i="33"/>
  <c r="F545" i="33"/>
  <c r="G545" i="33"/>
  <c r="H545" i="33"/>
  <c r="I545" i="33"/>
  <c r="J545" i="33"/>
  <c r="K545" i="33"/>
  <c r="L545" i="33"/>
  <c r="M545" i="33"/>
  <c r="N545" i="33"/>
  <c r="O545" i="33"/>
  <c r="P545" i="33"/>
  <c r="Q545" i="33"/>
  <c r="R545" i="33"/>
  <c r="S545" i="33"/>
  <c r="T545" i="33"/>
  <c r="U545" i="33"/>
  <c r="V545" i="33"/>
  <c r="W545" i="33"/>
  <c r="X545" i="33"/>
  <c r="Y545" i="33"/>
  <c r="Z545" i="33"/>
  <c r="AA545" i="33"/>
  <c r="AB545" i="33"/>
  <c r="AC545" i="33"/>
  <c r="AD545" i="33"/>
  <c r="AE545" i="33"/>
  <c r="AF545" i="33"/>
  <c r="AG545" i="33"/>
  <c r="AH545" i="33"/>
  <c r="AI545" i="33"/>
  <c r="AJ545" i="33"/>
  <c r="AK545" i="33"/>
  <c r="AL545" i="33"/>
  <c r="AM545" i="33"/>
  <c r="AN545" i="33"/>
  <c r="AO545" i="33"/>
  <c r="AP545" i="33"/>
  <c r="AQ545" i="33"/>
  <c r="AR545" i="33"/>
  <c r="AS545" i="33"/>
  <c r="AT545" i="33"/>
  <c r="AU545" i="33"/>
  <c r="AV545" i="33"/>
  <c r="AW545" i="33"/>
  <c r="AX545" i="33"/>
  <c r="AY545" i="33"/>
  <c r="AZ545" i="33"/>
  <c r="BA545" i="33"/>
  <c r="BB545" i="33"/>
  <c r="BC545" i="33"/>
  <c r="BD545" i="33"/>
  <c r="BE545" i="33"/>
  <c r="BF545" i="33"/>
  <c r="BG545" i="33"/>
  <c r="BH545" i="33"/>
  <c r="BI545" i="33"/>
  <c r="BJ545" i="33"/>
  <c r="BK545" i="33"/>
  <c r="BL545" i="33"/>
  <c r="BM545" i="33"/>
  <c r="BN545" i="33"/>
  <c r="BO545" i="33"/>
  <c r="BP545" i="33"/>
  <c r="BQ545" i="33"/>
  <c r="BR545" i="33"/>
  <c r="BS545" i="33"/>
  <c r="BT545" i="33"/>
  <c r="BU545" i="33"/>
  <c r="BV545" i="33"/>
  <c r="BW545" i="33"/>
  <c r="BX545" i="33"/>
  <c r="BY545" i="33"/>
  <c r="BZ545" i="33"/>
  <c r="CA545" i="33"/>
  <c r="CB545" i="33"/>
  <c r="CC545" i="33"/>
  <c r="CD545" i="33"/>
  <c r="CE545" i="33"/>
  <c r="CH545" i="33"/>
  <c r="CI545" i="33"/>
  <c r="B546" i="33"/>
  <c r="C546" i="33"/>
  <c r="D546" i="33"/>
  <c r="E546" i="33"/>
  <c r="F546" i="33"/>
  <c r="G546" i="33"/>
  <c r="H546" i="33"/>
  <c r="I546" i="33"/>
  <c r="J546" i="33"/>
  <c r="K546" i="33"/>
  <c r="L546" i="33"/>
  <c r="M546" i="33"/>
  <c r="N546" i="33"/>
  <c r="O546" i="33"/>
  <c r="P546" i="33"/>
  <c r="Q546" i="33"/>
  <c r="R546" i="33"/>
  <c r="S546" i="33"/>
  <c r="T546" i="33"/>
  <c r="U546" i="33"/>
  <c r="V546" i="33"/>
  <c r="W546" i="33"/>
  <c r="X546" i="33"/>
  <c r="Y546" i="33"/>
  <c r="Z546" i="33"/>
  <c r="AA546" i="33"/>
  <c r="AB546" i="33"/>
  <c r="AC546" i="33"/>
  <c r="AD546" i="33"/>
  <c r="AE546" i="33"/>
  <c r="AF546" i="33"/>
  <c r="AG546" i="33"/>
  <c r="AH546" i="33"/>
  <c r="AI546" i="33"/>
  <c r="AJ546" i="33"/>
  <c r="AK546" i="33"/>
  <c r="AL546" i="33"/>
  <c r="AM546" i="33"/>
  <c r="AN546" i="33"/>
  <c r="AO546" i="33"/>
  <c r="AP546" i="33"/>
  <c r="AQ546" i="33"/>
  <c r="AR546" i="33"/>
  <c r="AS546" i="33"/>
  <c r="AT546" i="33"/>
  <c r="AU546" i="33"/>
  <c r="AV546" i="33"/>
  <c r="AW546" i="33"/>
  <c r="AX546" i="33"/>
  <c r="AY546" i="33"/>
  <c r="AZ546" i="33"/>
  <c r="BA546" i="33"/>
  <c r="BB546" i="33"/>
  <c r="BC546" i="33"/>
  <c r="BD546" i="33"/>
  <c r="BE546" i="33"/>
  <c r="BF546" i="33"/>
  <c r="BG546" i="33"/>
  <c r="BH546" i="33"/>
  <c r="BI546" i="33"/>
  <c r="BJ546" i="33"/>
  <c r="BK546" i="33"/>
  <c r="BL546" i="33"/>
  <c r="BM546" i="33"/>
  <c r="BN546" i="33"/>
  <c r="BO546" i="33"/>
  <c r="BP546" i="33"/>
  <c r="BQ546" i="33"/>
  <c r="BR546" i="33"/>
  <c r="BS546" i="33"/>
  <c r="BT546" i="33"/>
  <c r="BU546" i="33"/>
  <c r="BV546" i="33"/>
  <c r="BW546" i="33"/>
  <c r="BX546" i="33"/>
  <c r="BY546" i="33"/>
  <c r="BZ546" i="33"/>
  <c r="CA546" i="33"/>
  <c r="CB546" i="33"/>
  <c r="CC546" i="33"/>
  <c r="CD546" i="33"/>
  <c r="CE546" i="33"/>
  <c r="CH546" i="33"/>
  <c r="CI546" i="33"/>
  <c r="B547" i="33"/>
  <c r="C547" i="33"/>
  <c r="D547" i="33"/>
  <c r="E547" i="33"/>
  <c r="F547" i="33"/>
  <c r="G547" i="33"/>
  <c r="H547" i="33"/>
  <c r="I547" i="33"/>
  <c r="J547" i="33"/>
  <c r="K547" i="33"/>
  <c r="L547" i="33"/>
  <c r="M547" i="33"/>
  <c r="N547" i="33"/>
  <c r="O547" i="33"/>
  <c r="P547" i="33"/>
  <c r="Q547" i="33"/>
  <c r="R547" i="33"/>
  <c r="S547" i="33"/>
  <c r="T547" i="33"/>
  <c r="U547" i="33"/>
  <c r="V547" i="33"/>
  <c r="W547" i="33"/>
  <c r="X547" i="33"/>
  <c r="Y547" i="33"/>
  <c r="Z547" i="33"/>
  <c r="AA547" i="33"/>
  <c r="AB547" i="33"/>
  <c r="AC547" i="33"/>
  <c r="AD547" i="33"/>
  <c r="AE547" i="33"/>
  <c r="AF547" i="33"/>
  <c r="AG547" i="33"/>
  <c r="AH547" i="33"/>
  <c r="AI547" i="33"/>
  <c r="AJ547" i="33"/>
  <c r="AK547" i="33"/>
  <c r="AL547" i="33"/>
  <c r="AM547" i="33"/>
  <c r="AN547" i="33"/>
  <c r="AO547" i="33"/>
  <c r="AP547" i="33"/>
  <c r="AQ547" i="33"/>
  <c r="AR547" i="33"/>
  <c r="AS547" i="33"/>
  <c r="AT547" i="33"/>
  <c r="AU547" i="33"/>
  <c r="AV547" i="33"/>
  <c r="AW547" i="33"/>
  <c r="AX547" i="33"/>
  <c r="AY547" i="33"/>
  <c r="AZ547" i="33"/>
  <c r="BA547" i="33"/>
  <c r="BB547" i="33"/>
  <c r="BC547" i="33"/>
  <c r="BD547" i="33"/>
  <c r="BE547" i="33"/>
  <c r="BF547" i="33"/>
  <c r="BG547" i="33"/>
  <c r="BH547" i="33"/>
  <c r="BI547" i="33"/>
  <c r="BJ547" i="33"/>
  <c r="BK547" i="33"/>
  <c r="BL547" i="33"/>
  <c r="BM547" i="33"/>
  <c r="BN547" i="33"/>
  <c r="BO547" i="33"/>
  <c r="BP547" i="33"/>
  <c r="BQ547" i="33"/>
  <c r="BR547" i="33"/>
  <c r="BS547" i="33"/>
  <c r="BT547" i="33"/>
  <c r="BU547" i="33"/>
  <c r="BV547" i="33"/>
  <c r="BW547" i="33"/>
  <c r="BX547" i="33"/>
  <c r="BY547" i="33"/>
  <c r="BZ547" i="33"/>
  <c r="CA547" i="33"/>
  <c r="CB547" i="33"/>
  <c r="CC547" i="33"/>
  <c r="CD547" i="33"/>
  <c r="CE547" i="33"/>
  <c r="CH547" i="33"/>
  <c r="CI547" i="33"/>
  <c r="B548" i="33"/>
  <c r="C548" i="33"/>
  <c r="D548" i="33"/>
  <c r="E548" i="33"/>
  <c r="F548" i="33"/>
  <c r="G548" i="33"/>
  <c r="H548" i="33"/>
  <c r="I548" i="33"/>
  <c r="J548" i="33"/>
  <c r="K548" i="33"/>
  <c r="L548" i="33"/>
  <c r="M548" i="33"/>
  <c r="N548" i="33"/>
  <c r="O548" i="33"/>
  <c r="P548" i="33"/>
  <c r="Q548" i="33"/>
  <c r="R548" i="33"/>
  <c r="S548" i="33"/>
  <c r="T548" i="33"/>
  <c r="U548" i="33"/>
  <c r="V548" i="33"/>
  <c r="W548" i="33"/>
  <c r="X548" i="33"/>
  <c r="Y548" i="33"/>
  <c r="Z548" i="33"/>
  <c r="AA548" i="33"/>
  <c r="AB548" i="33"/>
  <c r="AC548" i="33"/>
  <c r="AD548" i="33"/>
  <c r="AE548" i="33"/>
  <c r="AF548" i="33"/>
  <c r="AG548" i="33"/>
  <c r="AH548" i="33"/>
  <c r="AI548" i="33"/>
  <c r="AJ548" i="33"/>
  <c r="AK548" i="33"/>
  <c r="AL548" i="33"/>
  <c r="AM548" i="33"/>
  <c r="AN548" i="33"/>
  <c r="AO548" i="33"/>
  <c r="AP548" i="33"/>
  <c r="AQ548" i="33"/>
  <c r="AR548" i="33"/>
  <c r="AS548" i="33"/>
  <c r="AT548" i="33"/>
  <c r="AU548" i="33"/>
  <c r="AV548" i="33"/>
  <c r="AW548" i="33"/>
  <c r="AX548" i="33"/>
  <c r="AY548" i="33"/>
  <c r="AZ548" i="33"/>
  <c r="BA548" i="33"/>
  <c r="BB548" i="33"/>
  <c r="BC548" i="33"/>
  <c r="BD548" i="33"/>
  <c r="BE548" i="33"/>
  <c r="BF548" i="33"/>
  <c r="BG548" i="33"/>
  <c r="BH548" i="33"/>
  <c r="BI548" i="33"/>
  <c r="BJ548" i="33"/>
  <c r="BK548" i="33"/>
  <c r="BL548" i="33"/>
  <c r="BM548" i="33"/>
  <c r="BN548" i="33"/>
  <c r="BO548" i="33"/>
  <c r="BP548" i="33"/>
  <c r="BQ548" i="33"/>
  <c r="BR548" i="33"/>
  <c r="BS548" i="33"/>
  <c r="BT548" i="33"/>
  <c r="BU548" i="33"/>
  <c r="BV548" i="33"/>
  <c r="BW548" i="33"/>
  <c r="BX548" i="33"/>
  <c r="BY548" i="33"/>
  <c r="BZ548" i="33"/>
  <c r="CA548" i="33"/>
  <c r="CB548" i="33"/>
  <c r="CC548" i="33"/>
  <c r="CD548" i="33"/>
  <c r="CE548" i="33"/>
  <c r="CH548" i="33"/>
  <c r="CI548" i="33"/>
  <c r="B549" i="33"/>
  <c r="C549" i="33"/>
  <c r="D549" i="33"/>
  <c r="E549" i="33"/>
  <c r="F549" i="33"/>
  <c r="G549" i="33"/>
  <c r="H549" i="33"/>
  <c r="I549" i="33"/>
  <c r="J549" i="33"/>
  <c r="K549" i="33"/>
  <c r="L549" i="33"/>
  <c r="M549" i="33"/>
  <c r="N549" i="33"/>
  <c r="O549" i="33"/>
  <c r="P549" i="33"/>
  <c r="Q549" i="33"/>
  <c r="R549" i="33"/>
  <c r="S549" i="33"/>
  <c r="T549" i="33"/>
  <c r="U549" i="33"/>
  <c r="V549" i="33"/>
  <c r="W549" i="33"/>
  <c r="X549" i="33"/>
  <c r="Y549" i="33"/>
  <c r="Z549" i="33"/>
  <c r="AA549" i="33"/>
  <c r="AB549" i="33"/>
  <c r="AC549" i="33"/>
  <c r="AD549" i="33"/>
  <c r="AE549" i="33"/>
  <c r="AF549" i="33"/>
  <c r="AG549" i="33"/>
  <c r="AH549" i="33"/>
  <c r="AI549" i="33"/>
  <c r="AJ549" i="33"/>
  <c r="AK549" i="33"/>
  <c r="AL549" i="33"/>
  <c r="AM549" i="33"/>
  <c r="AN549" i="33"/>
  <c r="AO549" i="33"/>
  <c r="AP549" i="33"/>
  <c r="AQ549" i="33"/>
  <c r="AR549" i="33"/>
  <c r="AS549" i="33"/>
  <c r="AT549" i="33"/>
  <c r="AU549" i="33"/>
  <c r="AV549" i="33"/>
  <c r="AW549" i="33"/>
  <c r="AX549" i="33"/>
  <c r="AY549" i="33"/>
  <c r="AZ549" i="33"/>
  <c r="BA549" i="33"/>
  <c r="BB549" i="33"/>
  <c r="BC549" i="33"/>
  <c r="BD549" i="33"/>
  <c r="BE549" i="33"/>
  <c r="BF549" i="33"/>
  <c r="BG549" i="33"/>
  <c r="BH549" i="33"/>
  <c r="BI549" i="33"/>
  <c r="BJ549" i="33"/>
  <c r="BK549" i="33"/>
  <c r="BL549" i="33"/>
  <c r="BM549" i="33"/>
  <c r="BN549" i="33"/>
  <c r="BO549" i="33"/>
  <c r="BP549" i="33"/>
  <c r="BQ549" i="33"/>
  <c r="BR549" i="33"/>
  <c r="BS549" i="33"/>
  <c r="BT549" i="33"/>
  <c r="BU549" i="33"/>
  <c r="BV549" i="33"/>
  <c r="BW549" i="33"/>
  <c r="BX549" i="33"/>
  <c r="BY549" i="33"/>
  <c r="BZ549" i="33"/>
  <c r="CA549" i="33"/>
  <c r="CB549" i="33"/>
  <c r="CC549" i="33"/>
  <c r="CD549" i="33"/>
  <c r="CE549" i="33"/>
  <c r="CH549" i="33"/>
  <c r="CI549" i="33"/>
  <c r="B550" i="33"/>
  <c r="C550" i="33"/>
  <c r="D550" i="33"/>
  <c r="E550" i="33"/>
  <c r="F550" i="33"/>
  <c r="G550" i="33"/>
  <c r="H550" i="33"/>
  <c r="I550" i="33"/>
  <c r="J550" i="33"/>
  <c r="K550" i="33"/>
  <c r="L550" i="33"/>
  <c r="M550" i="33"/>
  <c r="N550" i="33"/>
  <c r="O550" i="33"/>
  <c r="P550" i="33"/>
  <c r="Q550" i="33"/>
  <c r="R550" i="33"/>
  <c r="S550" i="33"/>
  <c r="T550" i="33"/>
  <c r="U550" i="33"/>
  <c r="V550" i="33"/>
  <c r="W550" i="33"/>
  <c r="X550" i="33"/>
  <c r="Y550" i="33"/>
  <c r="Z550" i="33"/>
  <c r="AA550" i="33"/>
  <c r="AB550" i="33"/>
  <c r="AC550" i="33"/>
  <c r="AD550" i="33"/>
  <c r="AE550" i="33"/>
  <c r="AF550" i="33"/>
  <c r="AG550" i="33"/>
  <c r="AH550" i="33"/>
  <c r="AI550" i="33"/>
  <c r="AJ550" i="33"/>
  <c r="AK550" i="33"/>
  <c r="AL550" i="33"/>
  <c r="AM550" i="33"/>
  <c r="AN550" i="33"/>
  <c r="AO550" i="33"/>
  <c r="AP550" i="33"/>
  <c r="AQ550" i="33"/>
  <c r="AR550" i="33"/>
  <c r="AS550" i="33"/>
  <c r="AT550" i="33"/>
  <c r="AU550" i="33"/>
  <c r="AV550" i="33"/>
  <c r="AW550" i="33"/>
  <c r="AX550" i="33"/>
  <c r="AY550" i="33"/>
  <c r="AZ550" i="33"/>
  <c r="BA550" i="33"/>
  <c r="BB550" i="33"/>
  <c r="BC550" i="33"/>
  <c r="BD550" i="33"/>
  <c r="BE550" i="33"/>
  <c r="BF550" i="33"/>
  <c r="BG550" i="33"/>
  <c r="BH550" i="33"/>
  <c r="BI550" i="33"/>
  <c r="BJ550" i="33"/>
  <c r="BK550" i="33"/>
  <c r="BL550" i="33"/>
  <c r="BM550" i="33"/>
  <c r="BN550" i="33"/>
  <c r="BO550" i="33"/>
  <c r="BP550" i="33"/>
  <c r="BQ550" i="33"/>
  <c r="BR550" i="33"/>
  <c r="BS550" i="33"/>
  <c r="BT550" i="33"/>
  <c r="BU550" i="33"/>
  <c r="BV550" i="33"/>
  <c r="BW550" i="33"/>
  <c r="BX550" i="33"/>
  <c r="BY550" i="33"/>
  <c r="BZ550" i="33"/>
  <c r="CA550" i="33"/>
  <c r="CB550" i="33"/>
  <c r="CC550" i="33"/>
  <c r="CD550" i="33"/>
  <c r="CE550" i="33"/>
  <c r="CH550" i="33"/>
  <c r="CI550" i="33"/>
  <c r="B551" i="33"/>
  <c r="C551" i="33"/>
  <c r="D551" i="33"/>
  <c r="E551" i="33"/>
  <c r="F551" i="33"/>
  <c r="G551" i="33"/>
  <c r="H551" i="33"/>
  <c r="I551" i="33"/>
  <c r="J551" i="33"/>
  <c r="K551" i="33"/>
  <c r="L551" i="33"/>
  <c r="M551" i="33"/>
  <c r="N551" i="33"/>
  <c r="O551" i="33"/>
  <c r="P551" i="33"/>
  <c r="Q551" i="33"/>
  <c r="R551" i="33"/>
  <c r="S551" i="33"/>
  <c r="T551" i="33"/>
  <c r="U551" i="33"/>
  <c r="V551" i="33"/>
  <c r="W551" i="33"/>
  <c r="X551" i="33"/>
  <c r="Y551" i="33"/>
  <c r="Z551" i="33"/>
  <c r="AA551" i="33"/>
  <c r="AB551" i="33"/>
  <c r="AC551" i="33"/>
  <c r="AD551" i="33"/>
  <c r="AE551" i="33"/>
  <c r="AF551" i="33"/>
  <c r="AG551" i="33"/>
  <c r="AH551" i="33"/>
  <c r="AI551" i="33"/>
  <c r="AJ551" i="33"/>
  <c r="AK551" i="33"/>
  <c r="AL551" i="33"/>
  <c r="AM551" i="33"/>
  <c r="AN551" i="33"/>
  <c r="AO551" i="33"/>
  <c r="AP551" i="33"/>
  <c r="AQ551" i="33"/>
  <c r="AR551" i="33"/>
  <c r="AS551" i="33"/>
  <c r="AT551" i="33"/>
  <c r="AU551" i="33"/>
  <c r="AV551" i="33"/>
  <c r="AW551" i="33"/>
  <c r="AX551" i="33"/>
  <c r="AY551" i="33"/>
  <c r="AZ551" i="33"/>
  <c r="BA551" i="33"/>
  <c r="BB551" i="33"/>
  <c r="BC551" i="33"/>
  <c r="BD551" i="33"/>
  <c r="BE551" i="33"/>
  <c r="BF551" i="33"/>
  <c r="BG551" i="33"/>
  <c r="BH551" i="33"/>
  <c r="BI551" i="33"/>
  <c r="BJ551" i="33"/>
  <c r="BK551" i="33"/>
  <c r="BL551" i="33"/>
  <c r="BM551" i="33"/>
  <c r="BN551" i="33"/>
  <c r="BO551" i="33"/>
  <c r="BP551" i="33"/>
  <c r="BQ551" i="33"/>
  <c r="BR551" i="33"/>
  <c r="BS551" i="33"/>
  <c r="BT551" i="33"/>
  <c r="BU551" i="33"/>
  <c r="BV551" i="33"/>
  <c r="BW551" i="33"/>
  <c r="BX551" i="33"/>
  <c r="BY551" i="33"/>
  <c r="BZ551" i="33"/>
  <c r="CA551" i="33"/>
  <c r="CB551" i="33"/>
  <c r="CC551" i="33"/>
  <c r="CD551" i="33"/>
  <c r="CE551" i="33"/>
  <c r="CH551" i="33"/>
  <c r="CI551" i="33"/>
  <c r="B552" i="33"/>
  <c r="C552" i="33"/>
  <c r="D552" i="33"/>
  <c r="E552" i="33"/>
  <c r="F552" i="33"/>
  <c r="G552" i="33"/>
  <c r="H552" i="33"/>
  <c r="I552" i="33"/>
  <c r="J552" i="33"/>
  <c r="K552" i="33"/>
  <c r="L552" i="33"/>
  <c r="M552" i="33"/>
  <c r="N552" i="33"/>
  <c r="O552" i="33"/>
  <c r="P552" i="33"/>
  <c r="Q552" i="33"/>
  <c r="R552" i="33"/>
  <c r="S552" i="33"/>
  <c r="T552" i="33"/>
  <c r="U552" i="33"/>
  <c r="V552" i="33"/>
  <c r="W552" i="33"/>
  <c r="X552" i="33"/>
  <c r="Y552" i="33"/>
  <c r="Z552" i="33"/>
  <c r="AA552" i="33"/>
  <c r="AB552" i="33"/>
  <c r="AC552" i="33"/>
  <c r="AD552" i="33"/>
  <c r="AE552" i="33"/>
  <c r="AF552" i="33"/>
  <c r="AG552" i="33"/>
  <c r="AH552" i="33"/>
  <c r="AI552" i="33"/>
  <c r="AJ552" i="33"/>
  <c r="AK552" i="33"/>
  <c r="AL552" i="33"/>
  <c r="AM552" i="33"/>
  <c r="AN552" i="33"/>
  <c r="AO552" i="33"/>
  <c r="AP552" i="33"/>
  <c r="AQ552" i="33"/>
  <c r="AR552" i="33"/>
  <c r="AS552" i="33"/>
  <c r="AT552" i="33"/>
  <c r="AU552" i="33"/>
  <c r="AV552" i="33"/>
  <c r="AW552" i="33"/>
  <c r="AX552" i="33"/>
  <c r="AY552" i="33"/>
  <c r="AZ552" i="33"/>
  <c r="BA552" i="33"/>
  <c r="BB552" i="33"/>
  <c r="BC552" i="33"/>
  <c r="BD552" i="33"/>
  <c r="BE552" i="33"/>
  <c r="BF552" i="33"/>
  <c r="BG552" i="33"/>
  <c r="BH552" i="33"/>
  <c r="BI552" i="33"/>
  <c r="BJ552" i="33"/>
  <c r="BK552" i="33"/>
  <c r="BL552" i="33"/>
  <c r="BM552" i="33"/>
  <c r="BN552" i="33"/>
  <c r="BO552" i="33"/>
  <c r="BP552" i="33"/>
  <c r="BQ552" i="33"/>
  <c r="BR552" i="33"/>
  <c r="BS552" i="33"/>
  <c r="BT552" i="33"/>
  <c r="BU552" i="33"/>
  <c r="BV552" i="33"/>
  <c r="BW552" i="33"/>
  <c r="BX552" i="33"/>
  <c r="BY552" i="33"/>
  <c r="BZ552" i="33"/>
  <c r="CA552" i="33"/>
  <c r="CB552" i="33"/>
  <c r="CC552" i="33"/>
  <c r="CD552" i="33"/>
  <c r="CE552" i="33"/>
  <c r="CH552" i="33"/>
  <c r="CI552" i="33"/>
  <c r="B553" i="33"/>
  <c r="C553" i="33"/>
  <c r="D553" i="33"/>
  <c r="E553" i="33"/>
  <c r="F553" i="33"/>
  <c r="G553" i="33"/>
  <c r="H553" i="33"/>
  <c r="I553" i="33"/>
  <c r="J553" i="33"/>
  <c r="K553" i="33"/>
  <c r="L553" i="33"/>
  <c r="M553" i="33"/>
  <c r="N553" i="33"/>
  <c r="O553" i="33"/>
  <c r="P553" i="33"/>
  <c r="Q553" i="33"/>
  <c r="R553" i="33"/>
  <c r="S553" i="33"/>
  <c r="T553" i="33"/>
  <c r="U553" i="33"/>
  <c r="V553" i="33"/>
  <c r="W553" i="33"/>
  <c r="X553" i="33"/>
  <c r="Y553" i="33"/>
  <c r="Z553" i="33"/>
  <c r="AA553" i="33"/>
  <c r="AB553" i="33"/>
  <c r="AC553" i="33"/>
  <c r="AD553" i="33"/>
  <c r="AE553" i="33"/>
  <c r="AF553" i="33"/>
  <c r="AG553" i="33"/>
  <c r="AH553" i="33"/>
  <c r="AI553" i="33"/>
  <c r="AJ553" i="33"/>
  <c r="AK553" i="33"/>
  <c r="AL553" i="33"/>
  <c r="AM553" i="33"/>
  <c r="AN553" i="33"/>
  <c r="AO553" i="33"/>
  <c r="AP553" i="33"/>
  <c r="AQ553" i="33"/>
  <c r="AR553" i="33"/>
  <c r="AS553" i="33"/>
  <c r="AT553" i="33"/>
  <c r="AU553" i="33"/>
  <c r="AV553" i="33"/>
  <c r="AW553" i="33"/>
  <c r="AX553" i="33"/>
  <c r="AY553" i="33"/>
  <c r="AZ553" i="33"/>
  <c r="BA553" i="33"/>
  <c r="BB553" i="33"/>
  <c r="BC553" i="33"/>
  <c r="BD553" i="33"/>
  <c r="BE553" i="33"/>
  <c r="BF553" i="33"/>
  <c r="BG553" i="33"/>
  <c r="BH553" i="33"/>
  <c r="BI553" i="33"/>
  <c r="BJ553" i="33"/>
  <c r="BK553" i="33"/>
  <c r="BL553" i="33"/>
  <c r="BM553" i="33"/>
  <c r="BN553" i="33"/>
  <c r="BO553" i="33"/>
  <c r="BP553" i="33"/>
  <c r="BQ553" i="33"/>
  <c r="BR553" i="33"/>
  <c r="BS553" i="33"/>
  <c r="BT553" i="33"/>
  <c r="BU553" i="33"/>
  <c r="BV553" i="33"/>
  <c r="BW553" i="33"/>
  <c r="BX553" i="33"/>
  <c r="BY553" i="33"/>
  <c r="BZ553" i="33"/>
  <c r="CA553" i="33"/>
  <c r="CB553" i="33"/>
  <c r="CC553" i="33"/>
  <c r="CD553" i="33"/>
  <c r="CE553" i="33"/>
  <c r="CH553" i="33"/>
  <c r="CI553" i="33"/>
  <c r="B554" i="33"/>
  <c r="C554" i="33"/>
  <c r="D554" i="33"/>
  <c r="E554" i="33"/>
  <c r="F554" i="33"/>
  <c r="G554" i="33"/>
  <c r="H554" i="33"/>
  <c r="I554" i="33"/>
  <c r="J554" i="33"/>
  <c r="K554" i="33"/>
  <c r="L554" i="33"/>
  <c r="M554" i="33"/>
  <c r="N554" i="33"/>
  <c r="O554" i="33"/>
  <c r="P554" i="33"/>
  <c r="Q554" i="33"/>
  <c r="R554" i="33"/>
  <c r="S554" i="33"/>
  <c r="T554" i="33"/>
  <c r="U554" i="33"/>
  <c r="V554" i="33"/>
  <c r="W554" i="33"/>
  <c r="X554" i="33"/>
  <c r="Y554" i="33"/>
  <c r="Z554" i="33"/>
  <c r="AA554" i="33"/>
  <c r="AB554" i="33"/>
  <c r="AC554" i="33"/>
  <c r="AD554" i="33"/>
  <c r="AE554" i="33"/>
  <c r="AF554" i="33"/>
  <c r="AG554" i="33"/>
  <c r="AH554" i="33"/>
  <c r="AI554" i="33"/>
  <c r="AJ554" i="33"/>
  <c r="AK554" i="33"/>
  <c r="AL554" i="33"/>
  <c r="AM554" i="33"/>
  <c r="AN554" i="33"/>
  <c r="AO554" i="33"/>
  <c r="AP554" i="33"/>
  <c r="AQ554" i="33"/>
  <c r="AR554" i="33"/>
  <c r="AS554" i="33"/>
  <c r="AT554" i="33"/>
  <c r="AU554" i="33"/>
  <c r="AV554" i="33"/>
  <c r="AW554" i="33"/>
  <c r="AX554" i="33"/>
  <c r="AY554" i="33"/>
  <c r="AZ554" i="33"/>
  <c r="BA554" i="33"/>
  <c r="BB554" i="33"/>
  <c r="BC554" i="33"/>
  <c r="BD554" i="33"/>
  <c r="BE554" i="33"/>
  <c r="BF554" i="33"/>
  <c r="BG554" i="33"/>
  <c r="BH554" i="33"/>
  <c r="BI554" i="33"/>
  <c r="BJ554" i="33"/>
  <c r="BK554" i="33"/>
  <c r="BL554" i="33"/>
  <c r="BM554" i="33"/>
  <c r="BN554" i="33"/>
  <c r="BO554" i="33"/>
  <c r="BP554" i="33"/>
  <c r="BQ554" i="33"/>
  <c r="BR554" i="33"/>
  <c r="BS554" i="33"/>
  <c r="BT554" i="33"/>
  <c r="BU554" i="33"/>
  <c r="BV554" i="33"/>
  <c r="BW554" i="33"/>
  <c r="BX554" i="33"/>
  <c r="BY554" i="33"/>
  <c r="BZ554" i="33"/>
  <c r="CA554" i="33"/>
  <c r="CB554" i="33"/>
  <c r="CC554" i="33"/>
  <c r="CD554" i="33"/>
  <c r="CE554" i="33"/>
  <c r="CH554" i="33"/>
  <c r="CI554" i="33"/>
  <c r="B555" i="33"/>
  <c r="C555" i="33"/>
  <c r="D555" i="33"/>
  <c r="E555" i="33"/>
  <c r="F555" i="33"/>
  <c r="G555" i="33"/>
  <c r="H555" i="33"/>
  <c r="I555" i="33"/>
  <c r="J555" i="33"/>
  <c r="K555" i="33"/>
  <c r="L555" i="33"/>
  <c r="M555" i="33"/>
  <c r="N555" i="33"/>
  <c r="O555" i="33"/>
  <c r="P555" i="33"/>
  <c r="Q555" i="33"/>
  <c r="R555" i="33"/>
  <c r="S555" i="33"/>
  <c r="T555" i="33"/>
  <c r="U555" i="33"/>
  <c r="V555" i="33"/>
  <c r="W555" i="33"/>
  <c r="X555" i="33"/>
  <c r="Y555" i="33"/>
  <c r="Z555" i="33"/>
  <c r="AA555" i="33"/>
  <c r="AB555" i="33"/>
  <c r="AC555" i="33"/>
  <c r="AD555" i="33"/>
  <c r="AE555" i="33"/>
  <c r="AF555" i="33"/>
  <c r="AG555" i="33"/>
  <c r="AH555" i="33"/>
  <c r="AI555" i="33"/>
  <c r="AJ555" i="33"/>
  <c r="AK555" i="33"/>
  <c r="AL555" i="33"/>
  <c r="AM555" i="33"/>
  <c r="AN555" i="33"/>
  <c r="AO555" i="33"/>
  <c r="AP555" i="33"/>
  <c r="AQ555" i="33"/>
  <c r="AR555" i="33"/>
  <c r="AS555" i="33"/>
  <c r="AT555" i="33"/>
  <c r="AU555" i="33"/>
  <c r="AV555" i="33"/>
  <c r="AW555" i="33"/>
  <c r="AX555" i="33"/>
  <c r="AY555" i="33"/>
  <c r="AZ555" i="33"/>
  <c r="BA555" i="33"/>
  <c r="BB555" i="33"/>
  <c r="BC555" i="33"/>
  <c r="BD555" i="33"/>
  <c r="BE555" i="33"/>
  <c r="BF555" i="33"/>
  <c r="BG555" i="33"/>
  <c r="BH555" i="33"/>
  <c r="BI555" i="33"/>
  <c r="BJ555" i="33"/>
  <c r="BK555" i="33"/>
  <c r="BL555" i="33"/>
  <c r="BM555" i="33"/>
  <c r="BN555" i="33"/>
  <c r="BO555" i="33"/>
  <c r="BP555" i="33"/>
  <c r="BQ555" i="33"/>
  <c r="BR555" i="33"/>
  <c r="BS555" i="33"/>
  <c r="BT555" i="33"/>
  <c r="BU555" i="33"/>
  <c r="BV555" i="33"/>
  <c r="BW555" i="33"/>
  <c r="BX555" i="33"/>
  <c r="BY555" i="33"/>
  <c r="BZ555" i="33"/>
  <c r="CA555" i="33"/>
  <c r="CB555" i="33"/>
  <c r="CC555" i="33"/>
  <c r="CD555" i="33"/>
  <c r="CE555" i="33"/>
  <c r="CH555" i="33"/>
  <c r="CI555" i="33"/>
  <c r="B556" i="33"/>
  <c r="C556" i="33"/>
  <c r="D556" i="33"/>
  <c r="E556" i="33"/>
  <c r="F556" i="33"/>
  <c r="G556" i="33"/>
  <c r="H556" i="33"/>
  <c r="I556" i="33"/>
  <c r="J556" i="33"/>
  <c r="K556" i="33"/>
  <c r="L556" i="33"/>
  <c r="M556" i="33"/>
  <c r="N556" i="33"/>
  <c r="O556" i="33"/>
  <c r="P556" i="33"/>
  <c r="Q556" i="33"/>
  <c r="R556" i="33"/>
  <c r="S556" i="33"/>
  <c r="T556" i="33"/>
  <c r="U556" i="33"/>
  <c r="V556" i="33"/>
  <c r="W556" i="33"/>
  <c r="X556" i="33"/>
  <c r="Y556" i="33"/>
  <c r="Z556" i="33"/>
  <c r="AA556" i="33"/>
  <c r="AB556" i="33"/>
  <c r="AC556" i="33"/>
  <c r="AD556" i="33"/>
  <c r="AE556" i="33"/>
  <c r="AF556" i="33"/>
  <c r="AG556" i="33"/>
  <c r="AH556" i="33"/>
  <c r="AI556" i="33"/>
  <c r="AJ556" i="33"/>
  <c r="AK556" i="33"/>
  <c r="AL556" i="33"/>
  <c r="AM556" i="33"/>
  <c r="AN556" i="33"/>
  <c r="AO556" i="33"/>
  <c r="AP556" i="33"/>
  <c r="AQ556" i="33"/>
  <c r="AR556" i="33"/>
  <c r="AS556" i="33"/>
  <c r="AT556" i="33"/>
  <c r="AU556" i="33"/>
  <c r="AV556" i="33"/>
  <c r="AW556" i="33"/>
  <c r="AX556" i="33"/>
  <c r="AY556" i="33"/>
  <c r="AZ556" i="33"/>
  <c r="BA556" i="33"/>
  <c r="BB556" i="33"/>
  <c r="BC556" i="33"/>
  <c r="BD556" i="33"/>
  <c r="BE556" i="33"/>
  <c r="BF556" i="33"/>
  <c r="BG556" i="33"/>
  <c r="BH556" i="33"/>
  <c r="BI556" i="33"/>
  <c r="BJ556" i="33"/>
  <c r="BK556" i="33"/>
  <c r="BL556" i="33"/>
  <c r="BM556" i="33"/>
  <c r="BN556" i="33"/>
  <c r="BO556" i="33"/>
  <c r="BP556" i="33"/>
  <c r="BQ556" i="33"/>
  <c r="BR556" i="33"/>
  <c r="BS556" i="33"/>
  <c r="BT556" i="33"/>
  <c r="BU556" i="33"/>
  <c r="BV556" i="33"/>
  <c r="BW556" i="33"/>
  <c r="BX556" i="33"/>
  <c r="BY556" i="33"/>
  <c r="BZ556" i="33"/>
  <c r="CA556" i="33"/>
  <c r="CB556" i="33"/>
  <c r="CC556" i="33"/>
  <c r="CD556" i="33"/>
  <c r="CE556" i="33"/>
  <c r="CH556" i="33"/>
  <c r="CI556" i="33"/>
  <c r="B557" i="33"/>
  <c r="C557" i="33"/>
  <c r="D557" i="33"/>
  <c r="E557" i="33"/>
  <c r="F557" i="33"/>
  <c r="G557" i="33"/>
  <c r="H557" i="33"/>
  <c r="I557" i="33"/>
  <c r="J557" i="33"/>
  <c r="K557" i="33"/>
  <c r="L557" i="33"/>
  <c r="M557" i="33"/>
  <c r="N557" i="33"/>
  <c r="O557" i="33"/>
  <c r="P557" i="33"/>
  <c r="Q557" i="33"/>
  <c r="R557" i="33"/>
  <c r="S557" i="33"/>
  <c r="T557" i="33"/>
  <c r="U557" i="33"/>
  <c r="V557" i="33"/>
  <c r="W557" i="33"/>
  <c r="X557" i="33"/>
  <c r="Y557" i="33"/>
  <c r="Z557" i="33"/>
  <c r="AA557" i="33"/>
  <c r="AB557" i="33"/>
  <c r="AC557" i="33"/>
  <c r="AD557" i="33"/>
  <c r="AE557" i="33"/>
  <c r="AF557" i="33"/>
  <c r="AG557" i="33"/>
  <c r="AH557" i="33"/>
  <c r="AI557" i="33"/>
  <c r="AJ557" i="33"/>
  <c r="AK557" i="33"/>
  <c r="AL557" i="33"/>
  <c r="AM557" i="33"/>
  <c r="AN557" i="33"/>
  <c r="AO557" i="33"/>
  <c r="AP557" i="33"/>
  <c r="AQ557" i="33"/>
  <c r="AR557" i="33"/>
  <c r="AS557" i="33"/>
  <c r="AT557" i="33"/>
  <c r="AU557" i="33"/>
  <c r="AV557" i="33"/>
  <c r="AW557" i="33"/>
  <c r="AX557" i="33"/>
  <c r="AY557" i="33"/>
  <c r="AZ557" i="33"/>
  <c r="BA557" i="33"/>
  <c r="BB557" i="33"/>
  <c r="BC557" i="33"/>
  <c r="BD557" i="33"/>
  <c r="BE557" i="33"/>
  <c r="BF557" i="33"/>
  <c r="BG557" i="33"/>
  <c r="BH557" i="33"/>
  <c r="BI557" i="33"/>
  <c r="BJ557" i="33"/>
  <c r="BK557" i="33"/>
  <c r="BL557" i="33"/>
  <c r="BM557" i="33"/>
  <c r="BN557" i="33"/>
  <c r="BO557" i="33"/>
  <c r="BP557" i="33"/>
  <c r="BQ557" i="33"/>
  <c r="BR557" i="33"/>
  <c r="BS557" i="33"/>
  <c r="BT557" i="33"/>
  <c r="BU557" i="33"/>
  <c r="BV557" i="33"/>
  <c r="BW557" i="33"/>
  <c r="BX557" i="33"/>
  <c r="BY557" i="33"/>
  <c r="BZ557" i="33"/>
  <c r="CA557" i="33"/>
  <c r="CB557" i="33"/>
  <c r="CC557" i="33"/>
  <c r="CD557" i="33"/>
  <c r="CE557" i="33"/>
  <c r="CH557" i="33"/>
  <c r="CI557" i="33"/>
  <c r="A558" i="33"/>
  <c r="B558" i="33"/>
  <c r="C558" i="33"/>
  <c r="D558" i="33"/>
  <c r="E558" i="33"/>
  <c r="F558" i="33"/>
  <c r="G558" i="33"/>
  <c r="H558" i="33"/>
  <c r="I558" i="33"/>
  <c r="J558" i="33"/>
  <c r="K558" i="33"/>
  <c r="L558" i="33"/>
  <c r="M558" i="33"/>
  <c r="N558" i="33"/>
  <c r="O558" i="33"/>
  <c r="P558" i="33"/>
  <c r="Q558" i="33"/>
  <c r="R558" i="33"/>
  <c r="S558" i="33"/>
  <c r="T558" i="33"/>
  <c r="U558" i="33"/>
  <c r="V558" i="33"/>
  <c r="W558" i="33"/>
  <c r="X558" i="33"/>
  <c r="Y558" i="33"/>
  <c r="Z558" i="33"/>
  <c r="AA558" i="33"/>
  <c r="AB558" i="33"/>
  <c r="AC558" i="33"/>
  <c r="AD558" i="33"/>
  <c r="AE558" i="33"/>
  <c r="AF558" i="33"/>
  <c r="AG558" i="33"/>
  <c r="AH558" i="33"/>
  <c r="AI558" i="33"/>
  <c r="AJ558" i="33"/>
  <c r="AK558" i="33"/>
  <c r="AL558" i="33"/>
  <c r="AM558" i="33"/>
  <c r="AN558" i="33"/>
  <c r="AO558" i="33"/>
  <c r="AP558" i="33"/>
  <c r="AQ558" i="33"/>
  <c r="AR558" i="33"/>
  <c r="AS558" i="33"/>
  <c r="AT558" i="33"/>
  <c r="AU558" i="33"/>
  <c r="AV558" i="33"/>
  <c r="AW558" i="33"/>
  <c r="AX558" i="33"/>
  <c r="AY558" i="33"/>
  <c r="AZ558" i="33"/>
  <c r="BA558" i="33"/>
  <c r="BB558" i="33"/>
  <c r="BC558" i="33"/>
  <c r="BD558" i="33"/>
  <c r="BE558" i="33"/>
  <c r="BF558" i="33"/>
  <c r="BG558" i="33"/>
  <c r="BH558" i="33"/>
  <c r="BI558" i="33"/>
  <c r="BJ558" i="33"/>
  <c r="BK558" i="33"/>
  <c r="BL558" i="33"/>
  <c r="BM558" i="33"/>
  <c r="BN558" i="33"/>
  <c r="BO558" i="33"/>
  <c r="BP558" i="33"/>
  <c r="BQ558" i="33"/>
  <c r="BR558" i="33"/>
  <c r="BS558" i="33"/>
  <c r="BT558" i="33"/>
  <c r="BU558" i="33"/>
  <c r="BV558" i="33"/>
  <c r="BW558" i="33"/>
  <c r="BX558" i="33"/>
  <c r="BY558" i="33"/>
  <c r="BZ558" i="33"/>
  <c r="CA558" i="33"/>
  <c r="CB558" i="33"/>
  <c r="CC558" i="33"/>
  <c r="CD558" i="33"/>
  <c r="CE558" i="33"/>
  <c r="CH558" i="33"/>
  <c r="CI558" i="33"/>
  <c r="A559" i="33"/>
  <c r="B559" i="33"/>
  <c r="C559" i="33"/>
  <c r="D559" i="33"/>
  <c r="E559" i="33"/>
  <c r="F559" i="33"/>
  <c r="G559" i="33"/>
  <c r="H559" i="33"/>
  <c r="I559" i="33"/>
  <c r="J559" i="33"/>
  <c r="K559" i="33"/>
  <c r="L559" i="33"/>
  <c r="M559" i="33"/>
  <c r="N559" i="33"/>
  <c r="O559" i="33"/>
  <c r="P559" i="33"/>
  <c r="Q559" i="33"/>
  <c r="R559" i="33"/>
  <c r="S559" i="33"/>
  <c r="T559" i="33"/>
  <c r="U559" i="33"/>
  <c r="V559" i="33"/>
  <c r="W559" i="33"/>
  <c r="X559" i="33"/>
  <c r="Y559" i="33"/>
  <c r="Z559" i="33"/>
  <c r="AA559" i="33"/>
  <c r="AB559" i="33"/>
  <c r="AC559" i="33"/>
  <c r="AD559" i="33"/>
  <c r="AE559" i="33"/>
  <c r="AF559" i="33"/>
  <c r="AG559" i="33"/>
  <c r="AH559" i="33"/>
  <c r="AI559" i="33"/>
  <c r="AJ559" i="33"/>
  <c r="AK559" i="33"/>
  <c r="AL559" i="33"/>
  <c r="AM559" i="33"/>
  <c r="AN559" i="33"/>
  <c r="AO559" i="33"/>
  <c r="AP559" i="33"/>
  <c r="AQ559" i="33"/>
  <c r="AR559" i="33"/>
  <c r="AS559" i="33"/>
  <c r="AT559" i="33"/>
  <c r="AU559" i="33"/>
  <c r="AV559" i="33"/>
  <c r="AW559" i="33"/>
  <c r="AX559" i="33"/>
  <c r="AY559" i="33"/>
  <c r="AZ559" i="33"/>
  <c r="BA559" i="33"/>
  <c r="BB559" i="33"/>
  <c r="BC559" i="33"/>
  <c r="BD559" i="33"/>
  <c r="BE559" i="33"/>
  <c r="BF559" i="33"/>
  <c r="BG559" i="33"/>
  <c r="BH559" i="33"/>
  <c r="BI559" i="33"/>
  <c r="BJ559" i="33"/>
  <c r="BK559" i="33"/>
  <c r="BL559" i="33"/>
  <c r="BM559" i="33"/>
  <c r="BN559" i="33"/>
  <c r="BO559" i="33"/>
  <c r="BP559" i="33"/>
  <c r="BQ559" i="33"/>
  <c r="BR559" i="33"/>
  <c r="BS559" i="33"/>
  <c r="BT559" i="33"/>
  <c r="BU559" i="33"/>
  <c r="BV559" i="33"/>
  <c r="BW559" i="33"/>
  <c r="BX559" i="33"/>
  <c r="BY559" i="33"/>
  <c r="BZ559" i="33"/>
  <c r="CA559" i="33"/>
  <c r="CB559" i="33"/>
  <c r="CC559" i="33"/>
  <c r="CD559" i="33"/>
  <c r="CE559" i="33"/>
  <c r="CH559" i="33"/>
  <c r="CI559" i="33"/>
  <c r="A560" i="33"/>
  <c r="B560" i="33"/>
  <c r="C560" i="33"/>
  <c r="D560" i="33"/>
  <c r="E560" i="33"/>
  <c r="F560" i="33"/>
  <c r="G560" i="33"/>
  <c r="H560" i="33"/>
  <c r="I560" i="33"/>
  <c r="J560" i="33"/>
  <c r="K560" i="33"/>
  <c r="L560" i="33"/>
  <c r="M560" i="33"/>
  <c r="N560" i="33"/>
  <c r="O560" i="33"/>
  <c r="P560" i="33"/>
  <c r="Q560" i="33"/>
  <c r="R560" i="33"/>
  <c r="S560" i="33"/>
  <c r="T560" i="33"/>
  <c r="U560" i="33"/>
  <c r="V560" i="33"/>
  <c r="W560" i="33"/>
  <c r="X560" i="33"/>
  <c r="Y560" i="33"/>
  <c r="Z560" i="33"/>
  <c r="AA560" i="33"/>
  <c r="AB560" i="33"/>
  <c r="AC560" i="33"/>
  <c r="AD560" i="33"/>
  <c r="AE560" i="33"/>
  <c r="AF560" i="33"/>
  <c r="AG560" i="33"/>
  <c r="AH560" i="33"/>
  <c r="AI560" i="33"/>
  <c r="AJ560" i="33"/>
  <c r="AK560" i="33"/>
  <c r="AL560" i="33"/>
  <c r="AM560" i="33"/>
  <c r="AN560" i="33"/>
  <c r="AO560" i="33"/>
  <c r="AP560" i="33"/>
  <c r="AQ560" i="33"/>
  <c r="AR560" i="33"/>
  <c r="AS560" i="33"/>
  <c r="AT560" i="33"/>
  <c r="AU560" i="33"/>
  <c r="AV560" i="33"/>
  <c r="AW560" i="33"/>
  <c r="AX560" i="33"/>
  <c r="AY560" i="33"/>
  <c r="AZ560" i="33"/>
  <c r="BA560" i="33"/>
  <c r="BB560" i="33"/>
  <c r="BC560" i="33"/>
  <c r="BD560" i="33"/>
  <c r="BE560" i="33"/>
  <c r="BF560" i="33"/>
  <c r="BG560" i="33"/>
  <c r="BH560" i="33"/>
  <c r="BI560" i="33"/>
  <c r="BJ560" i="33"/>
  <c r="BK560" i="33"/>
  <c r="BL560" i="33"/>
  <c r="BM560" i="33"/>
  <c r="BN560" i="33"/>
  <c r="BO560" i="33"/>
  <c r="BP560" i="33"/>
  <c r="BQ560" i="33"/>
  <c r="BR560" i="33"/>
  <c r="BS560" i="33"/>
  <c r="BT560" i="33"/>
  <c r="BU560" i="33"/>
  <c r="BV560" i="33"/>
  <c r="BW560" i="33"/>
  <c r="BX560" i="33"/>
  <c r="BY560" i="33"/>
  <c r="BZ560" i="33"/>
  <c r="CA560" i="33"/>
  <c r="CB560" i="33"/>
  <c r="CC560" i="33"/>
  <c r="CD560" i="33"/>
  <c r="CE560" i="33"/>
  <c r="CH560" i="33"/>
  <c r="CI560" i="33"/>
  <c r="A561" i="33"/>
  <c r="B561" i="33"/>
  <c r="C561" i="33"/>
  <c r="D561" i="33"/>
  <c r="E561" i="33"/>
  <c r="F561" i="33"/>
  <c r="G561" i="33"/>
  <c r="H561" i="33"/>
  <c r="I561" i="33"/>
  <c r="J561" i="33"/>
  <c r="K561" i="33"/>
  <c r="L561" i="33"/>
  <c r="M561" i="33"/>
  <c r="N561" i="33"/>
  <c r="O561" i="33"/>
  <c r="P561" i="33"/>
  <c r="Q561" i="33"/>
  <c r="R561" i="33"/>
  <c r="S561" i="33"/>
  <c r="T561" i="33"/>
  <c r="U561" i="33"/>
  <c r="V561" i="33"/>
  <c r="W561" i="33"/>
  <c r="X561" i="33"/>
  <c r="Y561" i="33"/>
  <c r="Z561" i="33"/>
  <c r="AA561" i="33"/>
  <c r="AB561" i="33"/>
  <c r="AC561" i="33"/>
  <c r="AD561" i="33"/>
  <c r="AE561" i="33"/>
  <c r="AF561" i="33"/>
  <c r="AG561" i="33"/>
  <c r="AH561" i="33"/>
  <c r="AI561" i="33"/>
  <c r="AJ561" i="33"/>
  <c r="AK561" i="33"/>
  <c r="AL561" i="33"/>
  <c r="AM561" i="33"/>
  <c r="AN561" i="33"/>
  <c r="AO561" i="33"/>
  <c r="AP561" i="33"/>
  <c r="AQ561" i="33"/>
  <c r="AR561" i="33"/>
  <c r="AS561" i="33"/>
  <c r="AT561" i="33"/>
  <c r="AU561" i="33"/>
  <c r="AV561" i="33"/>
  <c r="AW561" i="33"/>
  <c r="AX561" i="33"/>
  <c r="AY561" i="33"/>
  <c r="AZ561" i="33"/>
  <c r="BA561" i="33"/>
  <c r="BB561" i="33"/>
  <c r="BC561" i="33"/>
  <c r="BD561" i="33"/>
  <c r="BE561" i="33"/>
  <c r="BF561" i="33"/>
  <c r="BG561" i="33"/>
  <c r="BH561" i="33"/>
  <c r="BI561" i="33"/>
  <c r="BJ561" i="33"/>
  <c r="BK561" i="33"/>
  <c r="BL561" i="33"/>
  <c r="BM561" i="33"/>
  <c r="BN561" i="33"/>
  <c r="BO561" i="33"/>
  <c r="BP561" i="33"/>
  <c r="BQ561" i="33"/>
  <c r="BR561" i="33"/>
  <c r="BS561" i="33"/>
  <c r="BT561" i="33"/>
  <c r="BU561" i="33"/>
  <c r="BV561" i="33"/>
  <c r="BW561" i="33"/>
  <c r="BX561" i="33"/>
  <c r="BY561" i="33"/>
  <c r="BZ561" i="33"/>
  <c r="CA561" i="33"/>
  <c r="CB561" i="33"/>
  <c r="CC561" i="33"/>
  <c r="CD561" i="33"/>
  <c r="CE561" i="33"/>
  <c r="CH561" i="33"/>
  <c r="CI561" i="33"/>
  <c r="A562" i="33"/>
  <c r="B562" i="33"/>
  <c r="C562" i="33"/>
  <c r="D562" i="33"/>
  <c r="E562" i="33"/>
  <c r="F562" i="33"/>
  <c r="G562" i="33"/>
  <c r="H562" i="33"/>
  <c r="I562" i="33"/>
  <c r="J562" i="33"/>
  <c r="K562" i="33"/>
  <c r="L562" i="33"/>
  <c r="M562" i="33"/>
  <c r="N562" i="33"/>
  <c r="O562" i="33"/>
  <c r="P562" i="33"/>
  <c r="Q562" i="33"/>
  <c r="R562" i="33"/>
  <c r="S562" i="33"/>
  <c r="T562" i="33"/>
  <c r="U562" i="33"/>
  <c r="V562" i="33"/>
  <c r="W562" i="33"/>
  <c r="X562" i="33"/>
  <c r="Y562" i="33"/>
  <c r="Z562" i="33"/>
  <c r="AA562" i="33"/>
  <c r="AB562" i="33"/>
  <c r="AC562" i="33"/>
  <c r="AD562" i="33"/>
  <c r="AE562" i="33"/>
  <c r="AF562" i="33"/>
  <c r="AG562" i="33"/>
  <c r="AH562" i="33"/>
  <c r="AI562" i="33"/>
  <c r="AJ562" i="33"/>
  <c r="AK562" i="33"/>
  <c r="AL562" i="33"/>
  <c r="AM562" i="33"/>
  <c r="AN562" i="33"/>
  <c r="AO562" i="33"/>
  <c r="AP562" i="33"/>
  <c r="AQ562" i="33"/>
  <c r="AR562" i="33"/>
  <c r="AS562" i="33"/>
  <c r="AT562" i="33"/>
  <c r="AU562" i="33"/>
  <c r="AV562" i="33"/>
  <c r="AW562" i="33"/>
  <c r="AX562" i="33"/>
  <c r="AY562" i="33"/>
  <c r="AZ562" i="33"/>
  <c r="BA562" i="33"/>
  <c r="BB562" i="33"/>
  <c r="BC562" i="33"/>
  <c r="BD562" i="33"/>
  <c r="BE562" i="33"/>
  <c r="BF562" i="33"/>
  <c r="BG562" i="33"/>
  <c r="BH562" i="33"/>
  <c r="BI562" i="33"/>
  <c r="BJ562" i="33"/>
  <c r="BK562" i="33"/>
  <c r="BL562" i="33"/>
  <c r="BM562" i="33"/>
  <c r="BN562" i="33"/>
  <c r="BO562" i="33"/>
  <c r="BP562" i="33"/>
  <c r="BQ562" i="33"/>
  <c r="BR562" i="33"/>
  <c r="BS562" i="33"/>
  <c r="BT562" i="33"/>
  <c r="BU562" i="33"/>
  <c r="BV562" i="33"/>
  <c r="BW562" i="33"/>
  <c r="BX562" i="33"/>
  <c r="BY562" i="33"/>
  <c r="BZ562" i="33"/>
  <c r="CA562" i="33"/>
  <c r="CB562" i="33"/>
  <c r="CC562" i="33"/>
  <c r="CD562" i="33"/>
  <c r="CE562" i="33"/>
  <c r="CH562" i="33"/>
  <c r="CI562" i="33"/>
  <c r="A563" i="33"/>
  <c r="B563" i="33"/>
  <c r="C563" i="33"/>
  <c r="D563" i="33"/>
  <c r="E563" i="33"/>
  <c r="F563" i="33"/>
  <c r="G563" i="33"/>
  <c r="H563" i="33"/>
  <c r="I563" i="33"/>
  <c r="J563" i="33"/>
  <c r="K563" i="33"/>
  <c r="L563" i="33"/>
  <c r="M563" i="33"/>
  <c r="N563" i="33"/>
  <c r="O563" i="33"/>
  <c r="P563" i="33"/>
  <c r="Q563" i="33"/>
  <c r="R563" i="33"/>
  <c r="S563" i="33"/>
  <c r="T563" i="33"/>
  <c r="U563" i="33"/>
  <c r="V563" i="33"/>
  <c r="W563" i="33"/>
  <c r="X563" i="33"/>
  <c r="Y563" i="33"/>
  <c r="Z563" i="33"/>
  <c r="AA563" i="33"/>
  <c r="AB563" i="33"/>
  <c r="AC563" i="33"/>
  <c r="AD563" i="33"/>
  <c r="AE563" i="33"/>
  <c r="AF563" i="33"/>
  <c r="AG563" i="33"/>
  <c r="AH563" i="33"/>
  <c r="AI563" i="33"/>
  <c r="AJ563" i="33"/>
  <c r="AK563" i="33"/>
  <c r="AL563" i="33"/>
  <c r="AM563" i="33"/>
  <c r="AN563" i="33"/>
  <c r="AO563" i="33"/>
  <c r="AP563" i="33"/>
  <c r="AQ563" i="33"/>
  <c r="AR563" i="33"/>
  <c r="AS563" i="33"/>
  <c r="AT563" i="33"/>
  <c r="AU563" i="33"/>
  <c r="AV563" i="33"/>
  <c r="AW563" i="33"/>
  <c r="AX563" i="33"/>
  <c r="AY563" i="33"/>
  <c r="AZ563" i="33"/>
  <c r="BA563" i="33"/>
  <c r="BB563" i="33"/>
  <c r="BC563" i="33"/>
  <c r="BD563" i="33"/>
  <c r="BE563" i="33"/>
  <c r="BF563" i="33"/>
  <c r="BG563" i="33"/>
  <c r="BH563" i="33"/>
  <c r="BI563" i="33"/>
  <c r="BJ563" i="33"/>
  <c r="BK563" i="33"/>
  <c r="BL563" i="33"/>
  <c r="BM563" i="33"/>
  <c r="BN563" i="33"/>
  <c r="BO563" i="33"/>
  <c r="BP563" i="33"/>
  <c r="BQ563" i="33"/>
  <c r="BR563" i="33"/>
  <c r="BS563" i="33"/>
  <c r="BT563" i="33"/>
  <c r="BU563" i="33"/>
  <c r="BV563" i="33"/>
  <c r="BW563" i="33"/>
  <c r="BX563" i="33"/>
  <c r="BY563" i="33"/>
  <c r="BZ563" i="33"/>
  <c r="CA563" i="33"/>
  <c r="CB563" i="33"/>
  <c r="CC563" i="33"/>
  <c r="CD563" i="33"/>
  <c r="CE563" i="33"/>
  <c r="CH563" i="33"/>
  <c r="CI563" i="33"/>
  <c r="A564" i="33"/>
  <c r="B564" i="33"/>
  <c r="C564" i="33"/>
  <c r="D564" i="33"/>
  <c r="E564" i="33"/>
  <c r="F564" i="33"/>
  <c r="G564" i="33"/>
  <c r="H564" i="33"/>
  <c r="I564" i="33"/>
  <c r="J564" i="33"/>
  <c r="K564" i="33"/>
  <c r="L564" i="33"/>
  <c r="M564" i="33"/>
  <c r="N564" i="33"/>
  <c r="O564" i="33"/>
  <c r="P564" i="33"/>
  <c r="Q564" i="33"/>
  <c r="R564" i="33"/>
  <c r="S564" i="33"/>
  <c r="T564" i="33"/>
  <c r="U564" i="33"/>
  <c r="V564" i="33"/>
  <c r="W564" i="33"/>
  <c r="X564" i="33"/>
  <c r="Y564" i="33"/>
  <c r="Z564" i="33"/>
  <c r="AA564" i="33"/>
  <c r="AB564" i="33"/>
  <c r="AC564" i="33"/>
  <c r="AD564" i="33"/>
  <c r="AE564" i="33"/>
  <c r="AF564" i="33"/>
  <c r="AG564" i="33"/>
  <c r="AH564" i="33"/>
  <c r="AI564" i="33"/>
  <c r="AJ564" i="33"/>
  <c r="AK564" i="33"/>
  <c r="AL564" i="33"/>
  <c r="AM564" i="33"/>
  <c r="AN564" i="33"/>
  <c r="AO564" i="33"/>
  <c r="AP564" i="33"/>
  <c r="AQ564" i="33"/>
  <c r="AR564" i="33"/>
  <c r="AS564" i="33"/>
  <c r="AT564" i="33"/>
  <c r="AU564" i="33"/>
  <c r="AV564" i="33"/>
  <c r="AW564" i="33"/>
  <c r="AX564" i="33"/>
  <c r="AY564" i="33"/>
  <c r="AZ564" i="33"/>
  <c r="BA564" i="33"/>
  <c r="BB564" i="33"/>
  <c r="BC564" i="33"/>
  <c r="BD564" i="33"/>
  <c r="BE564" i="33"/>
  <c r="BF564" i="33"/>
  <c r="BG564" i="33"/>
  <c r="BH564" i="33"/>
  <c r="BI564" i="33"/>
  <c r="BJ564" i="33"/>
  <c r="BK564" i="33"/>
  <c r="BL564" i="33"/>
  <c r="BM564" i="33"/>
  <c r="BN564" i="33"/>
  <c r="BO564" i="33"/>
  <c r="BP564" i="33"/>
  <c r="BQ564" i="33"/>
  <c r="BR564" i="33"/>
  <c r="BS564" i="33"/>
  <c r="BT564" i="33"/>
  <c r="BU564" i="33"/>
  <c r="BV564" i="33"/>
  <c r="BW564" i="33"/>
  <c r="BX564" i="33"/>
  <c r="BY564" i="33"/>
  <c r="BZ564" i="33"/>
  <c r="CA564" i="33"/>
  <c r="CB564" i="33"/>
  <c r="CC564" i="33"/>
  <c r="CD564" i="33"/>
  <c r="CE564" i="33"/>
  <c r="CH564" i="33"/>
  <c r="CI564" i="33"/>
  <c r="A565" i="33"/>
  <c r="B565" i="33"/>
  <c r="C565" i="33"/>
  <c r="D565" i="33"/>
  <c r="E565" i="33"/>
  <c r="F565" i="33"/>
  <c r="G565" i="33"/>
  <c r="H565" i="33"/>
  <c r="I565" i="33"/>
  <c r="J565" i="33"/>
  <c r="K565" i="33"/>
  <c r="L565" i="33"/>
  <c r="M565" i="33"/>
  <c r="N565" i="33"/>
  <c r="O565" i="33"/>
  <c r="P565" i="33"/>
  <c r="Q565" i="33"/>
  <c r="R565" i="33"/>
  <c r="S565" i="33"/>
  <c r="T565" i="33"/>
  <c r="U565" i="33"/>
  <c r="V565" i="33"/>
  <c r="W565" i="33"/>
  <c r="X565" i="33"/>
  <c r="Y565" i="33"/>
  <c r="Z565" i="33"/>
  <c r="AA565" i="33"/>
  <c r="AB565" i="33"/>
  <c r="AC565" i="33"/>
  <c r="AD565" i="33"/>
  <c r="AE565" i="33"/>
  <c r="AF565" i="33"/>
  <c r="AG565" i="33"/>
  <c r="AH565" i="33"/>
  <c r="AI565" i="33"/>
  <c r="AJ565" i="33"/>
  <c r="AK565" i="33"/>
  <c r="AL565" i="33"/>
  <c r="AM565" i="33"/>
  <c r="AN565" i="33"/>
  <c r="AO565" i="33"/>
  <c r="AP565" i="33"/>
  <c r="AQ565" i="33"/>
  <c r="AR565" i="33"/>
  <c r="AS565" i="33"/>
  <c r="AT565" i="33"/>
  <c r="AU565" i="33"/>
  <c r="AV565" i="33"/>
  <c r="AW565" i="33"/>
  <c r="AX565" i="33"/>
  <c r="AY565" i="33"/>
  <c r="AZ565" i="33"/>
  <c r="BA565" i="33"/>
  <c r="BB565" i="33"/>
  <c r="BC565" i="33"/>
  <c r="BD565" i="33"/>
  <c r="BE565" i="33"/>
  <c r="BF565" i="33"/>
  <c r="BG565" i="33"/>
  <c r="BH565" i="33"/>
  <c r="BI565" i="33"/>
  <c r="BJ565" i="33"/>
  <c r="BK565" i="33"/>
  <c r="BL565" i="33"/>
  <c r="BM565" i="33"/>
  <c r="BN565" i="33"/>
  <c r="BO565" i="33"/>
  <c r="BP565" i="33"/>
  <c r="BQ565" i="33"/>
  <c r="BR565" i="33"/>
  <c r="BS565" i="33"/>
  <c r="BT565" i="33"/>
  <c r="BU565" i="33"/>
  <c r="BV565" i="33"/>
  <c r="BW565" i="33"/>
  <c r="BX565" i="33"/>
  <c r="BY565" i="33"/>
  <c r="BZ565" i="33"/>
  <c r="CA565" i="33"/>
  <c r="CB565" i="33"/>
  <c r="CC565" i="33"/>
  <c r="CD565" i="33"/>
  <c r="CE565" i="33"/>
  <c r="CH565" i="33"/>
  <c r="CI565" i="33"/>
  <c r="A566" i="33"/>
  <c r="B566" i="33"/>
  <c r="C566" i="33"/>
  <c r="D566" i="33"/>
  <c r="E566" i="33"/>
  <c r="F566" i="33"/>
  <c r="G566" i="33"/>
  <c r="H566" i="33"/>
  <c r="I566" i="33"/>
  <c r="J566" i="33"/>
  <c r="K566" i="33"/>
  <c r="L566" i="33"/>
  <c r="M566" i="33"/>
  <c r="N566" i="33"/>
  <c r="O566" i="33"/>
  <c r="P566" i="33"/>
  <c r="Q566" i="33"/>
  <c r="R566" i="33"/>
  <c r="S566" i="33"/>
  <c r="T566" i="33"/>
  <c r="U566" i="33"/>
  <c r="V566" i="33"/>
  <c r="W566" i="33"/>
  <c r="X566" i="33"/>
  <c r="Y566" i="33"/>
  <c r="Z566" i="33"/>
  <c r="AA566" i="33"/>
  <c r="AB566" i="33"/>
  <c r="AC566" i="33"/>
  <c r="AD566" i="33"/>
  <c r="AE566" i="33"/>
  <c r="AF566" i="33"/>
  <c r="AG566" i="33"/>
  <c r="AH566" i="33"/>
  <c r="AI566" i="33"/>
  <c r="AJ566" i="33"/>
  <c r="AK566" i="33"/>
  <c r="AL566" i="33"/>
  <c r="AM566" i="33"/>
  <c r="AN566" i="33"/>
  <c r="AO566" i="33"/>
  <c r="AP566" i="33"/>
  <c r="AQ566" i="33"/>
  <c r="AR566" i="33"/>
  <c r="AS566" i="33"/>
  <c r="AT566" i="33"/>
  <c r="AU566" i="33"/>
  <c r="AV566" i="33"/>
  <c r="AW566" i="33"/>
  <c r="AX566" i="33"/>
  <c r="AY566" i="33"/>
  <c r="AZ566" i="33"/>
  <c r="BA566" i="33"/>
  <c r="BB566" i="33"/>
  <c r="BC566" i="33"/>
  <c r="BD566" i="33"/>
  <c r="BE566" i="33"/>
  <c r="BF566" i="33"/>
  <c r="BG566" i="33"/>
  <c r="BH566" i="33"/>
  <c r="BI566" i="33"/>
  <c r="BJ566" i="33"/>
  <c r="BK566" i="33"/>
  <c r="BL566" i="33"/>
  <c r="BM566" i="33"/>
  <c r="BN566" i="33"/>
  <c r="BO566" i="33"/>
  <c r="BP566" i="33"/>
  <c r="BQ566" i="33"/>
  <c r="BR566" i="33"/>
  <c r="BS566" i="33"/>
  <c r="BT566" i="33"/>
  <c r="BU566" i="33"/>
  <c r="BV566" i="33"/>
  <c r="BW566" i="33"/>
  <c r="BX566" i="33"/>
  <c r="BY566" i="33"/>
  <c r="BZ566" i="33"/>
  <c r="CA566" i="33"/>
  <c r="CB566" i="33"/>
  <c r="CC566" i="33"/>
  <c r="CD566" i="33"/>
  <c r="CE566" i="33"/>
  <c r="CH566" i="33"/>
  <c r="CI566" i="33"/>
  <c r="A567" i="33"/>
  <c r="B567" i="33"/>
  <c r="C567" i="33"/>
  <c r="D567" i="33"/>
  <c r="E567" i="33"/>
  <c r="F567" i="33"/>
  <c r="G567" i="33"/>
  <c r="H567" i="33"/>
  <c r="I567" i="33"/>
  <c r="J567" i="33"/>
  <c r="K567" i="33"/>
  <c r="L567" i="33"/>
  <c r="M567" i="33"/>
  <c r="N567" i="33"/>
  <c r="O567" i="33"/>
  <c r="P567" i="33"/>
  <c r="Q567" i="33"/>
  <c r="R567" i="33"/>
  <c r="S567" i="33"/>
  <c r="T567" i="33"/>
  <c r="U567" i="33"/>
  <c r="V567" i="33"/>
  <c r="W567" i="33"/>
  <c r="X567" i="33"/>
  <c r="Y567" i="33"/>
  <c r="Z567" i="33"/>
  <c r="AA567" i="33"/>
  <c r="AB567" i="33"/>
  <c r="AC567" i="33"/>
  <c r="AD567" i="33"/>
  <c r="AE567" i="33"/>
  <c r="AF567" i="33"/>
  <c r="AG567" i="33"/>
  <c r="AH567" i="33"/>
  <c r="AI567" i="33"/>
  <c r="AJ567" i="33"/>
  <c r="AK567" i="33"/>
  <c r="AL567" i="33"/>
  <c r="AM567" i="33"/>
  <c r="AN567" i="33"/>
  <c r="AO567" i="33"/>
  <c r="AP567" i="33"/>
  <c r="AQ567" i="33"/>
  <c r="AR567" i="33"/>
  <c r="AS567" i="33"/>
  <c r="AT567" i="33"/>
  <c r="AU567" i="33"/>
  <c r="AV567" i="33"/>
  <c r="AW567" i="33"/>
  <c r="AX567" i="33"/>
  <c r="AY567" i="33"/>
  <c r="AZ567" i="33"/>
  <c r="BA567" i="33"/>
  <c r="BB567" i="33"/>
  <c r="BC567" i="33"/>
  <c r="BD567" i="33"/>
  <c r="BE567" i="33"/>
  <c r="BF567" i="33"/>
  <c r="BG567" i="33"/>
  <c r="BH567" i="33"/>
  <c r="BI567" i="33"/>
  <c r="BJ567" i="33"/>
  <c r="BK567" i="33"/>
  <c r="BL567" i="33"/>
  <c r="BM567" i="33"/>
  <c r="BN567" i="33"/>
  <c r="BO567" i="33"/>
  <c r="BP567" i="33"/>
  <c r="BQ567" i="33"/>
  <c r="BR567" i="33"/>
  <c r="BS567" i="33"/>
  <c r="BT567" i="33"/>
  <c r="BU567" i="33"/>
  <c r="BV567" i="33"/>
  <c r="BW567" i="33"/>
  <c r="BX567" i="33"/>
  <c r="BY567" i="33"/>
  <c r="BZ567" i="33"/>
  <c r="CA567" i="33"/>
  <c r="CB567" i="33"/>
  <c r="CC567" i="33"/>
  <c r="CD567" i="33"/>
  <c r="CE567" i="33"/>
  <c r="CH567" i="33"/>
  <c r="CI567" i="33"/>
  <c r="A568" i="33"/>
  <c r="B568" i="33"/>
  <c r="C568" i="33"/>
  <c r="D568" i="33"/>
  <c r="E568" i="33"/>
  <c r="F568" i="33"/>
  <c r="G568" i="33"/>
  <c r="H568" i="33"/>
  <c r="I568" i="33"/>
  <c r="J568" i="33"/>
  <c r="K568" i="33"/>
  <c r="L568" i="33"/>
  <c r="M568" i="33"/>
  <c r="N568" i="33"/>
  <c r="O568" i="33"/>
  <c r="P568" i="33"/>
  <c r="Q568" i="33"/>
  <c r="R568" i="33"/>
  <c r="S568" i="33"/>
  <c r="T568" i="33"/>
  <c r="U568" i="33"/>
  <c r="V568" i="33"/>
  <c r="W568" i="33"/>
  <c r="X568" i="33"/>
  <c r="Y568" i="33"/>
  <c r="Z568" i="33"/>
  <c r="AA568" i="33"/>
  <c r="AB568" i="33"/>
  <c r="AC568" i="33"/>
  <c r="AD568" i="33"/>
  <c r="AE568" i="33"/>
  <c r="AF568" i="33"/>
  <c r="AG568" i="33"/>
  <c r="AH568" i="33"/>
  <c r="AI568" i="33"/>
  <c r="AJ568" i="33"/>
  <c r="AK568" i="33"/>
  <c r="AL568" i="33"/>
  <c r="AM568" i="33"/>
  <c r="AN568" i="33"/>
  <c r="AO568" i="33"/>
  <c r="AP568" i="33"/>
  <c r="AQ568" i="33"/>
  <c r="AR568" i="33"/>
  <c r="AS568" i="33"/>
  <c r="AT568" i="33"/>
  <c r="AU568" i="33"/>
  <c r="AV568" i="33"/>
  <c r="AW568" i="33"/>
  <c r="AX568" i="33"/>
  <c r="AY568" i="33"/>
  <c r="AZ568" i="33"/>
  <c r="BA568" i="33"/>
  <c r="BB568" i="33"/>
  <c r="BC568" i="33"/>
  <c r="BD568" i="33"/>
  <c r="BE568" i="33"/>
  <c r="BF568" i="33"/>
  <c r="BG568" i="33"/>
  <c r="BH568" i="33"/>
  <c r="BI568" i="33"/>
  <c r="BJ568" i="33"/>
  <c r="BK568" i="33"/>
  <c r="BL568" i="33"/>
  <c r="BM568" i="33"/>
  <c r="BN568" i="33"/>
  <c r="BO568" i="33"/>
  <c r="BP568" i="33"/>
  <c r="BQ568" i="33"/>
  <c r="BR568" i="33"/>
  <c r="BS568" i="33"/>
  <c r="BT568" i="33"/>
  <c r="BU568" i="33"/>
  <c r="BV568" i="33"/>
  <c r="BW568" i="33"/>
  <c r="BX568" i="33"/>
  <c r="BY568" i="33"/>
  <c r="BZ568" i="33"/>
  <c r="CA568" i="33"/>
  <c r="CB568" i="33"/>
  <c r="CC568" i="33"/>
  <c r="CD568" i="33"/>
  <c r="CE568" i="33"/>
  <c r="CH568" i="33"/>
  <c r="CI568" i="33"/>
  <c r="A569" i="33"/>
  <c r="B569" i="33"/>
  <c r="C569" i="33"/>
  <c r="D569" i="33"/>
  <c r="E569" i="33"/>
  <c r="F569" i="33"/>
  <c r="G569" i="33"/>
  <c r="H569" i="33"/>
  <c r="I569" i="33"/>
  <c r="J569" i="33"/>
  <c r="K569" i="33"/>
  <c r="L569" i="33"/>
  <c r="M569" i="33"/>
  <c r="N569" i="33"/>
  <c r="O569" i="33"/>
  <c r="P569" i="33"/>
  <c r="Q569" i="33"/>
  <c r="R569" i="33"/>
  <c r="S569" i="33"/>
  <c r="T569" i="33"/>
  <c r="U569" i="33"/>
  <c r="V569" i="33"/>
  <c r="W569" i="33"/>
  <c r="X569" i="33"/>
  <c r="Y569" i="33"/>
  <c r="Z569" i="33"/>
  <c r="AA569" i="33"/>
  <c r="AB569" i="33"/>
  <c r="AC569" i="33"/>
  <c r="AD569" i="33"/>
  <c r="AE569" i="33"/>
  <c r="AF569" i="33"/>
  <c r="AG569" i="33"/>
  <c r="AH569" i="33"/>
  <c r="AI569" i="33"/>
  <c r="AJ569" i="33"/>
  <c r="AK569" i="33"/>
  <c r="AL569" i="33"/>
  <c r="AM569" i="33"/>
  <c r="AN569" i="33"/>
  <c r="AO569" i="33"/>
  <c r="AP569" i="33"/>
  <c r="AQ569" i="33"/>
  <c r="AR569" i="33"/>
  <c r="AS569" i="33"/>
  <c r="AT569" i="33"/>
  <c r="AU569" i="33"/>
  <c r="AV569" i="33"/>
  <c r="AW569" i="33"/>
  <c r="AX569" i="33"/>
  <c r="AY569" i="33"/>
  <c r="AZ569" i="33"/>
  <c r="BA569" i="33"/>
  <c r="BB569" i="33"/>
  <c r="BC569" i="33"/>
  <c r="BD569" i="33"/>
  <c r="BE569" i="33"/>
  <c r="BF569" i="33"/>
  <c r="BG569" i="33"/>
  <c r="BH569" i="33"/>
  <c r="BI569" i="33"/>
  <c r="BJ569" i="33"/>
  <c r="BK569" i="33"/>
  <c r="BL569" i="33"/>
  <c r="BM569" i="33"/>
  <c r="BN569" i="33"/>
  <c r="BO569" i="33"/>
  <c r="BP569" i="33"/>
  <c r="BQ569" i="33"/>
  <c r="BR569" i="33"/>
  <c r="BS569" i="33"/>
  <c r="BT569" i="33"/>
  <c r="BU569" i="33"/>
  <c r="BV569" i="33"/>
  <c r="BW569" i="33"/>
  <c r="BX569" i="33"/>
  <c r="BY569" i="33"/>
  <c r="BZ569" i="33"/>
  <c r="CA569" i="33"/>
  <c r="CB569" i="33"/>
  <c r="CC569" i="33"/>
  <c r="CD569" i="33"/>
  <c r="CE569" i="33"/>
  <c r="CH569" i="33"/>
  <c r="CI569" i="33"/>
  <c r="A570" i="33"/>
  <c r="B570" i="33"/>
  <c r="C570" i="33"/>
  <c r="D570" i="33"/>
  <c r="E570" i="33"/>
  <c r="F570" i="33"/>
  <c r="G570" i="33"/>
  <c r="H570" i="33"/>
  <c r="I570" i="33"/>
  <c r="J570" i="33"/>
  <c r="K570" i="33"/>
  <c r="L570" i="33"/>
  <c r="M570" i="33"/>
  <c r="N570" i="33"/>
  <c r="O570" i="33"/>
  <c r="P570" i="33"/>
  <c r="Q570" i="33"/>
  <c r="R570" i="33"/>
  <c r="S570" i="33"/>
  <c r="T570" i="33"/>
  <c r="U570" i="33"/>
  <c r="V570" i="33"/>
  <c r="W570" i="33"/>
  <c r="X570" i="33"/>
  <c r="Y570" i="33"/>
  <c r="Z570" i="33"/>
  <c r="AA570" i="33"/>
  <c r="AB570" i="33"/>
  <c r="AC570" i="33"/>
  <c r="AD570" i="33"/>
  <c r="AE570" i="33"/>
  <c r="AF570" i="33"/>
  <c r="AG570" i="33"/>
  <c r="AH570" i="33"/>
  <c r="AI570" i="33"/>
  <c r="AJ570" i="33"/>
  <c r="AK570" i="33"/>
  <c r="AL570" i="33"/>
  <c r="AM570" i="33"/>
  <c r="AN570" i="33"/>
  <c r="AO570" i="33"/>
  <c r="AP570" i="33"/>
  <c r="AQ570" i="33"/>
  <c r="AR570" i="33"/>
  <c r="AS570" i="33"/>
  <c r="AT570" i="33"/>
  <c r="AU570" i="33"/>
  <c r="AV570" i="33"/>
  <c r="AW570" i="33"/>
  <c r="AX570" i="33"/>
  <c r="AY570" i="33"/>
  <c r="AZ570" i="33"/>
  <c r="BA570" i="33"/>
  <c r="BB570" i="33"/>
  <c r="BC570" i="33"/>
  <c r="BD570" i="33"/>
  <c r="BE570" i="33"/>
  <c r="BF570" i="33"/>
  <c r="BG570" i="33"/>
  <c r="BH570" i="33"/>
  <c r="BI570" i="33"/>
  <c r="BJ570" i="33"/>
  <c r="BK570" i="33"/>
  <c r="BL570" i="33"/>
  <c r="BM570" i="33"/>
  <c r="BN570" i="33"/>
  <c r="BO570" i="33"/>
  <c r="BP570" i="33"/>
  <c r="BQ570" i="33"/>
  <c r="BR570" i="33"/>
  <c r="BS570" i="33"/>
  <c r="BT570" i="33"/>
  <c r="BU570" i="33"/>
  <c r="BV570" i="33"/>
  <c r="BW570" i="33"/>
  <c r="BX570" i="33"/>
  <c r="BY570" i="33"/>
  <c r="BZ570" i="33"/>
  <c r="CA570" i="33"/>
  <c r="CB570" i="33"/>
  <c r="CC570" i="33"/>
  <c r="CD570" i="33"/>
  <c r="CE570" i="33"/>
  <c r="CH570" i="33"/>
  <c r="CI570" i="33"/>
  <c r="A571" i="33"/>
  <c r="B571" i="33"/>
  <c r="C571" i="33"/>
  <c r="D571" i="33"/>
  <c r="E571" i="33"/>
  <c r="F571" i="33"/>
  <c r="G571" i="33"/>
  <c r="H571" i="33"/>
  <c r="I571" i="33"/>
  <c r="J571" i="33"/>
  <c r="K571" i="33"/>
  <c r="L571" i="33"/>
  <c r="M571" i="33"/>
  <c r="N571" i="33"/>
  <c r="O571" i="33"/>
  <c r="P571" i="33"/>
  <c r="Q571" i="33"/>
  <c r="R571" i="33"/>
  <c r="S571" i="33"/>
  <c r="T571" i="33"/>
  <c r="U571" i="33"/>
  <c r="V571" i="33"/>
  <c r="W571" i="33"/>
  <c r="X571" i="33"/>
  <c r="Y571" i="33"/>
  <c r="Z571" i="33"/>
  <c r="AA571" i="33"/>
  <c r="AB571" i="33"/>
  <c r="AC571" i="33"/>
  <c r="AD571" i="33"/>
  <c r="AE571" i="33"/>
  <c r="AF571" i="33"/>
  <c r="AG571" i="33"/>
  <c r="AH571" i="33"/>
  <c r="AI571" i="33"/>
  <c r="AJ571" i="33"/>
  <c r="AK571" i="33"/>
  <c r="AL571" i="33"/>
  <c r="AM571" i="33"/>
  <c r="AN571" i="33"/>
  <c r="AO571" i="33"/>
  <c r="AP571" i="33"/>
  <c r="AQ571" i="33"/>
  <c r="AR571" i="33"/>
  <c r="AS571" i="33"/>
  <c r="AT571" i="33"/>
  <c r="AU571" i="33"/>
  <c r="AV571" i="33"/>
  <c r="AW571" i="33"/>
  <c r="AX571" i="33"/>
  <c r="AY571" i="33"/>
  <c r="AZ571" i="33"/>
  <c r="BA571" i="33"/>
  <c r="BB571" i="33"/>
  <c r="BC571" i="33"/>
  <c r="BD571" i="33"/>
  <c r="BE571" i="33"/>
  <c r="BF571" i="33"/>
  <c r="BG571" i="33"/>
  <c r="BH571" i="33"/>
  <c r="BI571" i="33"/>
  <c r="BJ571" i="33"/>
  <c r="BK571" i="33"/>
  <c r="BL571" i="33"/>
  <c r="BM571" i="33"/>
  <c r="BN571" i="33"/>
  <c r="BO571" i="33"/>
  <c r="BP571" i="33"/>
  <c r="BQ571" i="33"/>
  <c r="BR571" i="33"/>
  <c r="BS571" i="33"/>
  <c r="BT571" i="33"/>
  <c r="BU571" i="33"/>
  <c r="BV571" i="33"/>
  <c r="BW571" i="33"/>
  <c r="BX571" i="33"/>
  <c r="BY571" i="33"/>
  <c r="BZ571" i="33"/>
  <c r="CA571" i="33"/>
  <c r="CB571" i="33"/>
  <c r="CC571" i="33"/>
  <c r="CD571" i="33"/>
  <c r="CE571" i="33"/>
  <c r="CH571" i="33"/>
  <c r="CI571" i="33"/>
  <c r="A572" i="33"/>
  <c r="B572" i="33"/>
  <c r="C572" i="33"/>
  <c r="D572" i="33"/>
  <c r="E572" i="33"/>
  <c r="F572" i="33"/>
  <c r="G572" i="33"/>
  <c r="H572" i="33"/>
  <c r="I572" i="33"/>
  <c r="J572" i="33"/>
  <c r="K572" i="33"/>
  <c r="L572" i="33"/>
  <c r="M572" i="33"/>
  <c r="N572" i="33"/>
  <c r="O572" i="33"/>
  <c r="P572" i="33"/>
  <c r="Q572" i="33"/>
  <c r="R572" i="33"/>
  <c r="S572" i="33"/>
  <c r="T572" i="33"/>
  <c r="U572" i="33"/>
  <c r="V572" i="33"/>
  <c r="W572" i="33"/>
  <c r="X572" i="33"/>
  <c r="Y572" i="33"/>
  <c r="Z572" i="33"/>
  <c r="AA572" i="33"/>
  <c r="AB572" i="33"/>
  <c r="AC572" i="33"/>
  <c r="AD572" i="33"/>
  <c r="AE572" i="33"/>
  <c r="AF572" i="33"/>
  <c r="AG572" i="33"/>
  <c r="AH572" i="33"/>
  <c r="AI572" i="33"/>
  <c r="AJ572" i="33"/>
  <c r="AK572" i="33"/>
  <c r="AL572" i="33"/>
  <c r="AM572" i="33"/>
  <c r="AN572" i="33"/>
  <c r="AO572" i="33"/>
  <c r="AP572" i="33"/>
  <c r="AQ572" i="33"/>
  <c r="AR572" i="33"/>
  <c r="AS572" i="33"/>
  <c r="AT572" i="33"/>
  <c r="AU572" i="33"/>
  <c r="AV572" i="33"/>
  <c r="AW572" i="33"/>
  <c r="AX572" i="33"/>
  <c r="AY572" i="33"/>
  <c r="AZ572" i="33"/>
  <c r="BA572" i="33"/>
  <c r="BB572" i="33"/>
  <c r="BC572" i="33"/>
  <c r="BD572" i="33"/>
  <c r="BE572" i="33"/>
  <c r="BF572" i="33"/>
  <c r="BG572" i="33"/>
  <c r="BH572" i="33"/>
  <c r="BI572" i="33"/>
  <c r="BJ572" i="33"/>
  <c r="BK572" i="33"/>
  <c r="BL572" i="33"/>
  <c r="BM572" i="33"/>
  <c r="BN572" i="33"/>
  <c r="BO572" i="33"/>
  <c r="BP572" i="33"/>
  <c r="BQ572" i="33"/>
  <c r="BR572" i="33"/>
  <c r="BS572" i="33"/>
  <c r="BT572" i="33"/>
  <c r="BU572" i="33"/>
  <c r="BV572" i="33"/>
  <c r="BW572" i="33"/>
  <c r="BX572" i="33"/>
  <c r="BY572" i="33"/>
  <c r="BZ572" i="33"/>
  <c r="CA572" i="33"/>
  <c r="CB572" i="33"/>
  <c r="CC572" i="33"/>
  <c r="CD572" i="33"/>
  <c r="CE572" i="33"/>
  <c r="CH572" i="33"/>
  <c r="CI572" i="33"/>
  <c r="A573" i="33"/>
  <c r="B573" i="33"/>
  <c r="C573" i="33"/>
  <c r="D573" i="33"/>
  <c r="E573" i="33"/>
  <c r="F573" i="33"/>
  <c r="G573" i="33"/>
  <c r="H573" i="33"/>
  <c r="I573" i="33"/>
  <c r="J573" i="33"/>
  <c r="K573" i="33"/>
  <c r="L573" i="33"/>
  <c r="M573" i="33"/>
  <c r="N573" i="33"/>
  <c r="O573" i="33"/>
  <c r="P573" i="33"/>
  <c r="Q573" i="33"/>
  <c r="R573" i="33"/>
  <c r="S573" i="33"/>
  <c r="T573" i="33"/>
  <c r="U573" i="33"/>
  <c r="V573" i="33"/>
  <c r="W573" i="33"/>
  <c r="X573" i="33"/>
  <c r="Y573" i="33"/>
  <c r="Z573" i="33"/>
  <c r="AA573" i="33"/>
  <c r="AB573" i="33"/>
  <c r="AC573" i="33"/>
  <c r="AD573" i="33"/>
  <c r="AE573" i="33"/>
  <c r="AF573" i="33"/>
  <c r="AG573" i="33"/>
  <c r="AH573" i="33"/>
  <c r="AI573" i="33"/>
  <c r="AJ573" i="33"/>
  <c r="AK573" i="33"/>
  <c r="AL573" i="33"/>
  <c r="AM573" i="33"/>
  <c r="AN573" i="33"/>
  <c r="AO573" i="33"/>
  <c r="AP573" i="33"/>
  <c r="AQ573" i="33"/>
  <c r="AR573" i="33"/>
  <c r="AS573" i="33"/>
  <c r="AT573" i="33"/>
  <c r="AU573" i="33"/>
  <c r="AV573" i="33"/>
  <c r="AW573" i="33"/>
  <c r="AX573" i="33"/>
  <c r="AY573" i="33"/>
  <c r="AZ573" i="33"/>
  <c r="BA573" i="33"/>
  <c r="BB573" i="33"/>
  <c r="BC573" i="33"/>
  <c r="BD573" i="33"/>
  <c r="BE573" i="33"/>
  <c r="BF573" i="33"/>
  <c r="BG573" i="33"/>
  <c r="BH573" i="33"/>
  <c r="BI573" i="33"/>
  <c r="BJ573" i="33"/>
  <c r="BK573" i="33"/>
  <c r="BL573" i="33"/>
  <c r="BM573" i="33"/>
  <c r="BN573" i="33"/>
  <c r="BO573" i="33"/>
  <c r="BP573" i="33"/>
  <c r="BQ573" i="33"/>
  <c r="BR573" i="33"/>
  <c r="BS573" i="33"/>
  <c r="BT573" i="33"/>
  <c r="BU573" i="33"/>
  <c r="BV573" i="33"/>
  <c r="BW573" i="33"/>
  <c r="BX573" i="33"/>
  <c r="BY573" i="33"/>
  <c r="BZ573" i="33"/>
  <c r="CA573" i="33"/>
  <c r="CB573" i="33"/>
  <c r="CC573" i="33"/>
  <c r="CD573" i="33"/>
  <c r="CE573" i="33"/>
  <c r="CH573" i="33"/>
  <c r="CI573" i="33"/>
  <c r="A574" i="33"/>
  <c r="B574" i="33"/>
  <c r="C574" i="33"/>
  <c r="D574" i="33"/>
  <c r="E574" i="33"/>
  <c r="F574" i="33"/>
  <c r="G574" i="33"/>
  <c r="H574" i="33"/>
  <c r="I574" i="33"/>
  <c r="J574" i="33"/>
  <c r="K574" i="33"/>
  <c r="L574" i="33"/>
  <c r="M574" i="33"/>
  <c r="N574" i="33"/>
  <c r="O574" i="33"/>
  <c r="P574" i="33"/>
  <c r="Q574" i="33"/>
  <c r="R574" i="33"/>
  <c r="S574" i="33"/>
  <c r="T574" i="33"/>
  <c r="U574" i="33"/>
  <c r="V574" i="33"/>
  <c r="W574" i="33"/>
  <c r="X574" i="33"/>
  <c r="Y574" i="33"/>
  <c r="Z574" i="33"/>
  <c r="AA574" i="33"/>
  <c r="AB574" i="33"/>
  <c r="AC574" i="33"/>
  <c r="AD574" i="33"/>
  <c r="AE574" i="33"/>
  <c r="AF574" i="33"/>
  <c r="AG574" i="33"/>
  <c r="AH574" i="33"/>
  <c r="AI574" i="33"/>
  <c r="AJ574" i="33"/>
  <c r="AK574" i="33"/>
  <c r="AL574" i="33"/>
  <c r="AM574" i="33"/>
  <c r="AN574" i="33"/>
  <c r="AO574" i="33"/>
  <c r="AP574" i="33"/>
  <c r="AQ574" i="33"/>
  <c r="AR574" i="33"/>
  <c r="AS574" i="33"/>
  <c r="AT574" i="33"/>
  <c r="AU574" i="33"/>
  <c r="AV574" i="33"/>
  <c r="AW574" i="33"/>
  <c r="AX574" i="33"/>
  <c r="AY574" i="33"/>
  <c r="AZ574" i="33"/>
  <c r="BA574" i="33"/>
  <c r="BB574" i="33"/>
  <c r="BC574" i="33"/>
  <c r="BD574" i="33"/>
  <c r="BE574" i="33"/>
  <c r="BF574" i="33"/>
  <c r="BG574" i="33"/>
  <c r="BH574" i="33"/>
  <c r="BI574" i="33"/>
  <c r="BJ574" i="33"/>
  <c r="BK574" i="33"/>
  <c r="BL574" i="33"/>
  <c r="BM574" i="33"/>
  <c r="BN574" i="33"/>
  <c r="BO574" i="33"/>
  <c r="BP574" i="33"/>
  <c r="BQ574" i="33"/>
  <c r="BR574" i="33"/>
  <c r="BS574" i="33"/>
  <c r="BT574" i="33"/>
  <c r="BU574" i="33"/>
  <c r="BV574" i="33"/>
  <c r="BW574" i="33"/>
  <c r="BX574" i="33"/>
  <c r="BY574" i="33"/>
  <c r="BZ574" i="33"/>
  <c r="CA574" i="33"/>
  <c r="CB574" i="33"/>
  <c r="CC574" i="33"/>
  <c r="CD574" i="33"/>
  <c r="CE574" i="33"/>
  <c r="CH574" i="33"/>
  <c r="CI574" i="33"/>
  <c r="A575" i="33"/>
  <c r="B575" i="33"/>
  <c r="C575" i="33"/>
  <c r="D575" i="33"/>
  <c r="E575" i="33"/>
  <c r="F575" i="33"/>
  <c r="G575" i="33"/>
  <c r="H575" i="33"/>
  <c r="I575" i="33"/>
  <c r="J575" i="33"/>
  <c r="K575" i="33"/>
  <c r="L575" i="33"/>
  <c r="M575" i="33"/>
  <c r="N575" i="33"/>
  <c r="O575" i="33"/>
  <c r="P575" i="33"/>
  <c r="Q575" i="33"/>
  <c r="R575" i="33"/>
  <c r="S575" i="33"/>
  <c r="T575" i="33"/>
  <c r="U575" i="33"/>
  <c r="V575" i="33"/>
  <c r="W575" i="33"/>
  <c r="X575" i="33"/>
  <c r="Y575" i="33"/>
  <c r="Z575" i="33"/>
  <c r="AA575" i="33"/>
  <c r="AB575" i="33"/>
  <c r="AC575" i="33"/>
  <c r="AD575" i="33"/>
  <c r="AE575" i="33"/>
  <c r="AF575" i="33"/>
  <c r="AG575" i="33"/>
  <c r="AH575" i="33"/>
  <c r="AI575" i="33"/>
  <c r="AJ575" i="33"/>
  <c r="AK575" i="33"/>
  <c r="AL575" i="33"/>
  <c r="AM575" i="33"/>
  <c r="AN575" i="33"/>
  <c r="AO575" i="33"/>
  <c r="AP575" i="33"/>
  <c r="AQ575" i="33"/>
  <c r="AR575" i="33"/>
  <c r="AS575" i="33"/>
  <c r="AT575" i="33"/>
  <c r="AU575" i="33"/>
  <c r="AV575" i="33"/>
  <c r="AW575" i="33"/>
  <c r="AX575" i="33"/>
  <c r="AY575" i="33"/>
  <c r="AZ575" i="33"/>
  <c r="BA575" i="33"/>
  <c r="BB575" i="33"/>
  <c r="BC575" i="33"/>
  <c r="BD575" i="33"/>
  <c r="BE575" i="33"/>
  <c r="BF575" i="33"/>
  <c r="BG575" i="33"/>
  <c r="BH575" i="33"/>
  <c r="BI575" i="33"/>
  <c r="BJ575" i="33"/>
  <c r="BK575" i="33"/>
  <c r="BL575" i="33"/>
  <c r="BM575" i="33"/>
  <c r="BN575" i="33"/>
  <c r="BO575" i="33"/>
  <c r="BP575" i="33"/>
  <c r="BQ575" i="33"/>
  <c r="BR575" i="33"/>
  <c r="BS575" i="33"/>
  <c r="BT575" i="33"/>
  <c r="BU575" i="33"/>
  <c r="BV575" i="33"/>
  <c r="BW575" i="33"/>
  <c r="BX575" i="33"/>
  <c r="BY575" i="33"/>
  <c r="BZ575" i="33"/>
  <c r="CA575" i="33"/>
  <c r="CB575" i="33"/>
  <c r="CC575" i="33"/>
  <c r="CD575" i="33"/>
  <c r="CE575" i="33"/>
  <c r="CH575" i="33"/>
  <c r="CI575" i="33"/>
  <c r="A576" i="33"/>
  <c r="B576" i="33"/>
  <c r="C576" i="33"/>
  <c r="D576" i="33"/>
  <c r="E576" i="33"/>
  <c r="F576" i="33"/>
  <c r="G576" i="33"/>
  <c r="H576" i="33"/>
  <c r="I576" i="33"/>
  <c r="J576" i="33"/>
  <c r="K576" i="33"/>
  <c r="L576" i="33"/>
  <c r="M576" i="33"/>
  <c r="N576" i="33"/>
  <c r="O576" i="33"/>
  <c r="P576" i="33"/>
  <c r="Q576" i="33"/>
  <c r="R576" i="33"/>
  <c r="S576" i="33"/>
  <c r="T576" i="33"/>
  <c r="U576" i="33"/>
  <c r="V576" i="33"/>
  <c r="W576" i="33"/>
  <c r="X576" i="33"/>
  <c r="Y576" i="33"/>
  <c r="Z576" i="33"/>
  <c r="AA576" i="33"/>
  <c r="AB576" i="33"/>
  <c r="AC576" i="33"/>
  <c r="AD576" i="33"/>
  <c r="AE576" i="33"/>
  <c r="AF576" i="33"/>
  <c r="AG576" i="33"/>
  <c r="AH576" i="33"/>
  <c r="AI576" i="33"/>
  <c r="AJ576" i="33"/>
  <c r="AK576" i="33"/>
  <c r="AL576" i="33"/>
  <c r="AM576" i="33"/>
  <c r="AN576" i="33"/>
  <c r="AO576" i="33"/>
  <c r="AP576" i="33"/>
  <c r="AQ576" i="33"/>
  <c r="AR576" i="33"/>
  <c r="AS576" i="33"/>
  <c r="AT576" i="33"/>
  <c r="AU576" i="33"/>
  <c r="AV576" i="33"/>
  <c r="AW576" i="33"/>
  <c r="AX576" i="33"/>
  <c r="AY576" i="33"/>
  <c r="AZ576" i="33"/>
  <c r="BA576" i="33"/>
  <c r="BB576" i="33"/>
  <c r="BC576" i="33"/>
  <c r="BD576" i="33"/>
  <c r="BE576" i="33"/>
  <c r="BF576" i="33"/>
  <c r="BG576" i="33"/>
  <c r="BH576" i="33"/>
  <c r="BI576" i="33"/>
  <c r="BJ576" i="33"/>
  <c r="BK576" i="33"/>
  <c r="BL576" i="33"/>
  <c r="BM576" i="33"/>
  <c r="BN576" i="33"/>
  <c r="BO576" i="33"/>
  <c r="BP576" i="33"/>
  <c r="BQ576" i="33"/>
  <c r="BR576" i="33"/>
  <c r="BS576" i="33"/>
  <c r="BT576" i="33"/>
  <c r="BU576" i="33"/>
  <c r="BV576" i="33"/>
  <c r="BW576" i="33"/>
  <c r="BX576" i="33"/>
  <c r="BY576" i="33"/>
  <c r="BZ576" i="33"/>
  <c r="CA576" i="33"/>
  <c r="CB576" i="33"/>
  <c r="CC576" i="33"/>
  <c r="CD576" i="33"/>
  <c r="CE576" i="33"/>
  <c r="CH576" i="33"/>
  <c r="CI576" i="33"/>
  <c r="A577" i="33"/>
  <c r="B577" i="33"/>
  <c r="C577" i="33"/>
  <c r="D577" i="33"/>
  <c r="E577" i="33"/>
  <c r="F577" i="33"/>
  <c r="G577" i="33"/>
  <c r="H577" i="33"/>
  <c r="I577" i="33"/>
  <c r="J577" i="33"/>
  <c r="K577" i="33"/>
  <c r="L577" i="33"/>
  <c r="M577" i="33"/>
  <c r="N577" i="33"/>
  <c r="O577" i="33"/>
  <c r="P577" i="33"/>
  <c r="Q577" i="33"/>
  <c r="R577" i="33"/>
  <c r="S577" i="33"/>
  <c r="T577" i="33"/>
  <c r="U577" i="33"/>
  <c r="V577" i="33"/>
  <c r="W577" i="33"/>
  <c r="X577" i="33"/>
  <c r="Y577" i="33"/>
  <c r="Z577" i="33"/>
  <c r="AA577" i="33"/>
  <c r="AB577" i="33"/>
  <c r="AC577" i="33"/>
  <c r="AD577" i="33"/>
  <c r="AE577" i="33"/>
  <c r="AF577" i="33"/>
  <c r="AG577" i="33"/>
  <c r="AH577" i="33"/>
  <c r="AI577" i="33"/>
  <c r="AJ577" i="33"/>
  <c r="AK577" i="33"/>
  <c r="AL577" i="33"/>
  <c r="AM577" i="33"/>
  <c r="AN577" i="33"/>
  <c r="AO577" i="33"/>
  <c r="AP577" i="33"/>
  <c r="AQ577" i="33"/>
  <c r="AR577" i="33"/>
  <c r="AS577" i="33"/>
  <c r="AT577" i="33"/>
  <c r="AU577" i="33"/>
  <c r="AV577" i="33"/>
  <c r="AW577" i="33"/>
  <c r="AX577" i="33"/>
  <c r="AY577" i="33"/>
  <c r="AZ577" i="33"/>
  <c r="BA577" i="33"/>
  <c r="BB577" i="33"/>
  <c r="BC577" i="33"/>
  <c r="BD577" i="33"/>
  <c r="BE577" i="33"/>
  <c r="BF577" i="33"/>
  <c r="BG577" i="33"/>
  <c r="BH577" i="33"/>
  <c r="BI577" i="33"/>
  <c r="BJ577" i="33"/>
  <c r="BK577" i="33"/>
  <c r="BL577" i="33"/>
  <c r="BM577" i="33"/>
  <c r="BN577" i="33"/>
  <c r="BO577" i="33"/>
  <c r="BP577" i="33"/>
  <c r="BQ577" i="33"/>
  <c r="BR577" i="33"/>
  <c r="BS577" i="33"/>
  <c r="BT577" i="33"/>
  <c r="BU577" i="33"/>
  <c r="BV577" i="33"/>
  <c r="BW577" i="33"/>
  <c r="BX577" i="33"/>
  <c r="BY577" i="33"/>
  <c r="BZ577" i="33"/>
  <c r="CA577" i="33"/>
  <c r="CB577" i="33"/>
  <c r="CC577" i="33"/>
  <c r="CD577" i="33"/>
  <c r="CE577" i="33"/>
  <c r="CH577" i="33"/>
  <c r="CI577" i="33"/>
  <c r="A578" i="33"/>
  <c r="B578" i="33"/>
  <c r="C578" i="33"/>
  <c r="D578" i="33"/>
  <c r="E578" i="33"/>
  <c r="F578" i="33"/>
  <c r="G578" i="33"/>
  <c r="H578" i="33"/>
  <c r="I578" i="33"/>
  <c r="J578" i="33"/>
  <c r="K578" i="33"/>
  <c r="L578" i="33"/>
  <c r="M578" i="33"/>
  <c r="N578" i="33"/>
  <c r="O578" i="33"/>
  <c r="P578" i="33"/>
  <c r="Q578" i="33"/>
  <c r="R578" i="33"/>
  <c r="S578" i="33"/>
  <c r="T578" i="33"/>
  <c r="U578" i="33"/>
  <c r="V578" i="33"/>
  <c r="W578" i="33"/>
  <c r="X578" i="33"/>
  <c r="Y578" i="33"/>
  <c r="Z578" i="33"/>
  <c r="AA578" i="33"/>
  <c r="AB578" i="33"/>
  <c r="AC578" i="33"/>
  <c r="AD578" i="33"/>
  <c r="AE578" i="33"/>
  <c r="AF578" i="33"/>
  <c r="AG578" i="33"/>
  <c r="AH578" i="33"/>
  <c r="AI578" i="33"/>
  <c r="AJ578" i="33"/>
  <c r="AK578" i="33"/>
  <c r="AL578" i="33"/>
  <c r="AM578" i="33"/>
  <c r="AN578" i="33"/>
  <c r="AO578" i="33"/>
  <c r="AP578" i="33"/>
  <c r="AQ578" i="33"/>
  <c r="AR578" i="33"/>
  <c r="AS578" i="33"/>
  <c r="AT578" i="33"/>
  <c r="AU578" i="33"/>
  <c r="AV578" i="33"/>
  <c r="AW578" i="33"/>
  <c r="AX578" i="33"/>
  <c r="AY578" i="33"/>
  <c r="AZ578" i="33"/>
  <c r="BA578" i="33"/>
  <c r="BB578" i="33"/>
  <c r="BC578" i="33"/>
  <c r="BD578" i="33"/>
  <c r="BE578" i="33"/>
  <c r="BF578" i="33"/>
  <c r="BG578" i="33"/>
  <c r="BH578" i="33"/>
  <c r="BI578" i="33"/>
  <c r="BJ578" i="33"/>
  <c r="BK578" i="33"/>
  <c r="BL578" i="33"/>
  <c r="BM578" i="33"/>
  <c r="BN578" i="33"/>
  <c r="BO578" i="33"/>
  <c r="BP578" i="33"/>
  <c r="BQ578" i="33"/>
  <c r="BR578" i="33"/>
  <c r="BS578" i="33"/>
  <c r="BT578" i="33"/>
  <c r="BU578" i="33"/>
  <c r="BV578" i="33"/>
  <c r="BW578" i="33"/>
  <c r="BX578" i="33"/>
  <c r="BY578" i="33"/>
  <c r="BZ578" i="33"/>
  <c r="CA578" i="33"/>
  <c r="CB578" i="33"/>
  <c r="CC578" i="33"/>
  <c r="CD578" i="33"/>
  <c r="CE578" i="33"/>
  <c r="CH578" i="33"/>
  <c r="CI578" i="33"/>
  <c r="A579" i="33"/>
  <c r="B579" i="33"/>
  <c r="C579" i="33"/>
  <c r="D579" i="33"/>
  <c r="E579" i="33"/>
  <c r="F579" i="33"/>
  <c r="G579" i="33"/>
  <c r="H579" i="33"/>
  <c r="I579" i="33"/>
  <c r="J579" i="33"/>
  <c r="K579" i="33"/>
  <c r="L579" i="33"/>
  <c r="M579" i="33"/>
  <c r="N579" i="33"/>
  <c r="O579" i="33"/>
  <c r="P579" i="33"/>
  <c r="Q579" i="33"/>
  <c r="R579" i="33"/>
  <c r="S579" i="33"/>
  <c r="T579" i="33"/>
  <c r="U579" i="33"/>
  <c r="V579" i="33"/>
  <c r="W579" i="33"/>
  <c r="X579" i="33"/>
  <c r="Y579" i="33"/>
  <c r="Z579" i="33"/>
  <c r="AA579" i="33"/>
  <c r="AB579" i="33"/>
  <c r="AC579" i="33"/>
  <c r="AD579" i="33"/>
  <c r="AE579" i="33"/>
  <c r="AF579" i="33"/>
  <c r="AG579" i="33"/>
  <c r="AH579" i="33"/>
  <c r="AI579" i="33"/>
  <c r="AJ579" i="33"/>
  <c r="AK579" i="33"/>
  <c r="AL579" i="33"/>
  <c r="AM579" i="33"/>
  <c r="AN579" i="33"/>
  <c r="AO579" i="33"/>
  <c r="AP579" i="33"/>
  <c r="AQ579" i="33"/>
  <c r="AR579" i="33"/>
  <c r="AS579" i="33"/>
  <c r="AT579" i="33"/>
  <c r="AU579" i="33"/>
  <c r="AV579" i="33"/>
  <c r="AW579" i="33"/>
  <c r="AX579" i="33"/>
  <c r="AY579" i="33"/>
  <c r="AZ579" i="33"/>
  <c r="BA579" i="33"/>
  <c r="BB579" i="33"/>
  <c r="BC579" i="33"/>
  <c r="BD579" i="33"/>
  <c r="BE579" i="33"/>
  <c r="BF579" i="33"/>
  <c r="BG579" i="33"/>
  <c r="BH579" i="33"/>
  <c r="BI579" i="33"/>
  <c r="BJ579" i="33"/>
  <c r="BK579" i="33"/>
  <c r="BL579" i="33"/>
  <c r="BM579" i="33"/>
  <c r="BN579" i="33"/>
  <c r="BO579" i="33"/>
  <c r="BP579" i="33"/>
  <c r="BQ579" i="33"/>
  <c r="BR579" i="33"/>
  <c r="BS579" i="33"/>
  <c r="BT579" i="33"/>
  <c r="BU579" i="33"/>
  <c r="BV579" i="33"/>
  <c r="BW579" i="33"/>
  <c r="BX579" i="33"/>
  <c r="BY579" i="33"/>
  <c r="BZ579" i="33"/>
  <c r="CA579" i="33"/>
  <c r="CB579" i="33"/>
  <c r="CC579" i="33"/>
  <c r="CD579" i="33"/>
  <c r="CE579" i="33"/>
  <c r="CH579" i="33"/>
  <c r="CI579" i="33"/>
  <c r="A580" i="33"/>
  <c r="B580" i="33"/>
  <c r="C580" i="33"/>
  <c r="D580" i="33"/>
  <c r="E580" i="33"/>
  <c r="F580" i="33"/>
  <c r="G580" i="33"/>
  <c r="H580" i="33"/>
  <c r="I580" i="33"/>
  <c r="J580" i="33"/>
  <c r="K580" i="33"/>
  <c r="L580" i="33"/>
  <c r="M580" i="33"/>
  <c r="N580" i="33"/>
  <c r="O580" i="33"/>
  <c r="P580" i="33"/>
  <c r="Q580" i="33"/>
  <c r="R580" i="33"/>
  <c r="S580" i="33"/>
  <c r="T580" i="33"/>
  <c r="U580" i="33"/>
  <c r="V580" i="33"/>
  <c r="W580" i="33"/>
  <c r="X580" i="33"/>
  <c r="Y580" i="33"/>
  <c r="Z580" i="33"/>
  <c r="AA580" i="33"/>
  <c r="AB580" i="33"/>
  <c r="AC580" i="33"/>
  <c r="AD580" i="33"/>
  <c r="AE580" i="33"/>
  <c r="AF580" i="33"/>
  <c r="AG580" i="33"/>
  <c r="AH580" i="33"/>
  <c r="AI580" i="33"/>
  <c r="AJ580" i="33"/>
  <c r="AK580" i="33"/>
  <c r="AL580" i="33"/>
  <c r="AM580" i="33"/>
  <c r="AN580" i="33"/>
  <c r="AO580" i="33"/>
  <c r="AP580" i="33"/>
  <c r="AQ580" i="33"/>
  <c r="AR580" i="33"/>
  <c r="AS580" i="33"/>
  <c r="AT580" i="33"/>
  <c r="AU580" i="33"/>
  <c r="AV580" i="33"/>
  <c r="AW580" i="33"/>
  <c r="AX580" i="33"/>
  <c r="AY580" i="33"/>
  <c r="AZ580" i="33"/>
  <c r="BA580" i="33"/>
  <c r="BB580" i="33"/>
  <c r="BC580" i="33"/>
  <c r="BD580" i="33"/>
  <c r="BE580" i="33"/>
  <c r="BF580" i="33"/>
  <c r="BG580" i="33"/>
  <c r="BH580" i="33"/>
  <c r="BI580" i="33"/>
  <c r="BJ580" i="33"/>
  <c r="BK580" i="33"/>
  <c r="BL580" i="33"/>
  <c r="BM580" i="33"/>
  <c r="BN580" i="33"/>
  <c r="BO580" i="33"/>
  <c r="BP580" i="33"/>
  <c r="BQ580" i="33"/>
  <c r="BR580" i="33"/>
  <c r="BS580" i="33"/>
  <c r="BT580" i="33"/>
  <c r="BU580" i="33"/>
  <c r="BV580" i="33"/>
  <c r="BW580" i="33"/>
  <c r="BX580" i="33"/>
  <c r="BY580" i="33"/>
  <c r="BZ580" i="33"/>
  <c r="CA580" i="33"/>
  <c r="CB580" i="33"/>
  <c r="CC580" i="33"/>
  <c r="CD580" i="33"/>
  <c r="CE580" i="33"/>
  <c r="CH580" i="33"/>
  <c r="CI580" i="33"/>
  <c r="A581" i="33"/>
  <c r="B581" i="33"/>
  <c r="C581" i="33"/>
  <c r="D581" i="33"/>
  <c r="E581" i="33"/>
  <c r="F581" i="33"/>
  <c r="G581" i="33"/>
  <c r="H581" i="33"/>
  <c r="I581" i="33"/>
  <c r="J581" i="33"/>
  <c r="K581" i="33"/>
  <c r="L581" i="33"/>
  <c r="M581" i="33"/>
  <c r="N581" i="33"/>
  <c r="O581" i="33"/>
  <c r="P581" i="33"/>
  <c r="Q581" i="33"/>
  <c r="R581" i="33"/>
  <c r="S581" i="33"/>
  <c r="T581" i="33"/>
  <c r="U581" i="33"/>
  <c r="V581" i="33"/>
  <c r="W581" i="33"/>
  <c r="X581" i="33"/>
  <c r="Y581" i="33"/>
  <c r="Z581" i="33"/>
  <c r="AA581" i="33"/>
  <c r="AB581" i="33"/>
  <c r="AC581" i="33"/>
  <c r="AD581" i="33"/>
  <c r="AE581" i="33"/>
  <c r="AF581" i="33"/>
  <c r="AG581" i="33"/>
  <c r="AH581" i="33"/>
  <c r="AI581" i="33"/>
  <c r="AJ581" i="33"/>
  <c r="AK581" i="33"/>
  <c r="AL581" i="33"/>
  <c r="AM581" i="33"/>
  <c r="AN581" i="33"/>
  <c r="AO581" i="33"/>
  <c r="AP581" i="33"/>
  <c r="AQ581" i="33"/>
  <c r="AR581" i="33"/>
  <c r="AS581" i="33"/>
  <c r="AT581" i="33"/>
  <c r="AU581" i="33"/>
  <c r="AV581" i="33"/>
  <c r="AW581" i="33"/>
  <c r="AX581" i="33"/>
  <c r="AY581" i="33"/>
  <c r="AZ581" i="33"/>
  <c r="BA581" i="33"/>
  <c r="BB581" i="33"/>
  <c r="BC581" i="33"/>
  <c r="BD581" i="33"/>
  <c r="BE581" i="33"/>
  <c r="BF581" i="33"/>
  <c r="BG581" i="33"/>
  <c r="BH581" i="33"/>
  <c r="BI581" i="33"/>
  <c r="BJ581" i="33"/>
  <c r="BK581" i="33"/>
  <c r="BL581" i="33"/>
  <c r="BM581" i="33"/>
  <c r="BN581" i="33"/>
  <c r="BO581" i="33"/>
  <c r="BP581" i="33"/>
  <c r="BQ581" i="33"/>
  <c r="BR581" i="33"/>
  <c r="BS581" i="33"/>
  <c r="BT581" i="33"/>
  <c r="BU581" i="33"/>
  <c r="BV581" i="33"/>
  <c r="BW581" i="33"/>
  <c r="BX581" i="33"/>
  <c r="BY581" i="33"/>
  <c r="BZ581" i="33"/>
  <c r="CA581" i="33"/>
  <c r="CB581" i="33"/>
  <c r="CC581" i="33"/>
  <c r="CD581" i="33"/>
  <c r="CE581" i="33"/>
  <c r="CH581" i="33"/>
  <c r="CI581" i="33"/>
  <c r="A582" i="33"/>
  <c r="B582" i="33"/>
  <c r="C582" i="33"/>
  <c r="D582" i="33"/>
  <c r="E582" i="33"/>
  <c r="F582" i="33"/>
  <c r="G582" i="33"/>
  <c r="H582" i="33"/>
  <c r="I582" i="33"/>
  <c r="J582" i="33"/>
  <c r="K582" i="33"/>
  <c r="L582" i="33"/>
  <c r="M582" i="33"/>
  <c r="N582" i="33"/>
  <c r="O582" i="33"/>
  <c r="P582" i="33"/>
  <c r="Q582" i="33"/>
  <c r="R582" i="33"/>
  <c r="S582" i="33"/>
  <c r="T582" i="33"/>
  <c r="U582" i="33"/>
  <c r="V582" i="33"/>
  <c r="W582" i="33"/>
  <c r="X582" i="33"/>
  <c r="Y582" i="33"/>
  <c r="Z582" i="33"/>
  <c r="AA582" i="33"/>
  <c r="AB582" i="33"/>
  <c r="AC582" i="33"/>
  <c r="AD582" i="33"/>
  <c r="AE582" i="33"/>
  <c r="AF582" i="33"/>
  <c r="AG582" i="33"/>
  <c r="AH582" i="33"/>
  <c r="AI582" i="33"/>
  <c r="AJ582" i="33"/>
  <c r="AK582" i="33"/>
  <c r="AL582" i="33"/>
  <c r="AM582" i="33"/>
  <c r="AN582" i="33"/>
  <c r="AO582" i="33"/>
  <c r="AP582" i="33"/>
  <c r="AQ582" i="33"/>
  <c r="AR582" i="33"/>
  <c r="AS582" i="33"/>
  <c r="AT582" i="33"/>
  <c r="AU582" i="33"/>
  <c r="AV582" i="33"/>
  <c r="AW582" i="33"/>
  <c r="AX582" i="33"/>
  <c r="AY582" i="33"/>
  <c r="AZ582" i="33"/>
  <c r="BA582" i="33"/>
  <c r="BB582" i="33"/>
  <c r="BC582" i="33"/>
  <c r="BD582" i="33"/>
  <c r="BE582" i="33"/>
  <c r="BF582" i="33"/>
  <c r="BG582" i="33"/>
  <c r="BH582" i="33"/>
  <c r="BI582" i="33"/>
  <c r="BJ582" i="33"/>
  <c r="BK582" i="33"/>
  <c r="BL582" i="33"/>
  <c r="BM582" i="33"/>
  <c r="BN582" i="33"/>
  <c r="BO582" i="33"/>
  <c r="BP582" i="33"/>
  <c r="BQ582" i="33"/>
  <c r="BR582" i="33"/>
  <c r="BS582" i="33"/>
  <c r="BT582" i="33"/>
  <c r="BU582" i="33"/>
  <c r="BV582" i="33"/>
  <c r="BW582" i="33"/>
  <c r="BX582" i="33"/>
  <c r="BY582" i="33"/>
  <c r="BZ582" i="33"/>
  <c r="CA582" i="33"/>
  <c r="CB582" i="33"/>
  <c r="CC582" i="33"/>
  <c r="CD582" i="33"/>
  <c r="CE582" i="33"/>
  <c r="CH582" i="33"/>
  <c r="CI582" i="33"/>
  <c r="A583" i="33"/>
  <c r="B583" i="33"/>
  <c r="C583" i="33"/>
  <c r="D583" i="33"/>
  <c r="E583" i="33"/>
  <c r="F583" i="33"/>
  <c r="G583" i="33"/>
  <c r="H583" i="33"/>
  <c r="I583" i="33"/>
  <c r="J583" i="33"/>
  <c r="K583" i="33"/>
  <c r="L583" i="33"/>
  <c r="M583" i="33"/>
  <c r="N583" i="33"/>
  <c r="O583" i="33"/>
  <c r="P583" i="33"/>
  <c r="Q583" i="33"/>
  <c r="R583" i="33"/>
  <c r="S583" i="33"/>
  <c r="T583" i="33"/>
  <c r="U583" i="33"/>
  <c r="V583" i="33"/>
  <c r="W583" i="33"/>
  <c r="X583" i="33"/>
  <c r="Y583" i="33"/>
  <c r="Z583" i="33"/>
  <c r="AA583" i="33"/>
  <c r="AB583" i="33"/>
  <c r="AC583" i="33"/>
  <c r="AD583" i="33"/>
  <c r="AE583" i="33"/>
  <c r="AF583" i="33"/>
  <c r="AG583" i="33"/>
  <c r="AH583" i="33"/>
  <c r="AI583" i="33"/>
  <c r="AJ583" i="33"/>
  <c r="AK583" i="33"/>
  <c r="AL583" i="33"/>
  <c r="AM583" i="33"/>
  <c r="AN583" i="33"/>
  <c r="AO583" i="33"/>
  <c r="AP583" i="33"/>
  <c r="AQ583" i="33"/>
  <c r="AR583" i="33"/>
  <c r="AS583" i="33"/>
  <c r="AT583" i="33"/>
  <c r="AU583" i="33"/>
  <c r="AV583" i="33"/>
  <c r="AW583" i="33"/>
  <c r="AX583" i="33"/>
  <c r="AY583" i="33"/>
  <c r="AZ583" i="33"/>
  <c r="BA583" i="33"/>
  <c r="BB583" i="33"/>
  <c r="BC583" i="33"/>
  <c r="BD583" i="33"/>
  <c r="BE583" i="33"/>
  <c r="BF583" i="33"/>
  <c r="BG583" i="33"/>
  <c r="BH583" i="33"/>
  <c r="BI583" i="33"/>
  <c r="BJ583" i="33"/>
  <c r="BK583" i="33"/>
  <c r="BL583" i="33"/>
  <c r="BM583" i="33"/>
  <c r="BN583" i="33"/>
  <c r="BO583" i="33"/>
  <c r="BP583" i="33"/>
  <c r="BQ583" i="33"/>
  <c r="BR583" i="33"/>
  <c r="BS583" i="33"/>
  <c r="BT583" i="33"/>
  <c r="BU583" i="33"/>
  <c r="BV583" i="33"/>
  <c r="BW583" i="33"/>
  <c r="BX583" i="33"/>
  <c r="BY583" i="33"/>
  <c r="BZ583" i="33"/>
  <c r="CA583" i="33"/>
  <c r="CB583" i="33"/>
  <c r="CC583" i="33"/>
  <c r="CD583" i="33"/>
  <c r="CE583" i="33"/>
  <c r="CH583" i="33"/>
  <c r="CI583" i="33"/>
  <c r="A584" i="33"/>
  <c r="B584" i="33"/>
  <c r="C584" i="33"/>
  <c r="D584" i="33"/>
  <c r="E584" i="33"/>
  <c r="F584" i="33"/>
  <c r="G584" i="33"/>
  <c r="H584" i="33"/>
  <c r="I584" i="33"/>
  <c r="J584" i="33"/>
  <c r="K584" i="33"/>
  <c r="L584" i="33"/>
  <c r="M584" i="33"/>
  <c r="N584" i="33"/>
  <c r="O584" i="33"/>
  <c r="P584" i="33"/>
  <c r="Q584" i="33"/>
  <c r="R584" i="33"/>
  <c r="S584" i="33"/>
  <c r="T584" i="33"/>
  <c r="U584" i="33"/>
  <c r="V584" i="33"/>
  <c r="W584" i="33"/>
  <c r="X584" i="33"/>
  <c r="Y584" i="33"/>
  <c r="Z584" i="33"/>
  <c r="AA584" i="33"/>
  <c r="AB584" i="33"/>
  <c r="AC584" i="33"/>
  <c r="AD584" i="33"/>
  <c r="AE584" i="33"/>
  <c r="AF584" i="33"/>
  <c r="AG584" i="33"/>
  <c r="AH584" i="33"/>
  <c r="AI584" i="33"/>
  <c r="AJ584" i="33"/>
  <c r="AK584" i="33"/>
  <c r="AL584" i="33"/>
  <c r="AM584" i="33"/>
  <c r="AN584" i="33"/>
  <c r="AO584" i="33"/>
  <c r="AP584" i="33"/>
  <c r="AQ584" i="33"/>
  <c r="AR584" i="33"/>
  <c r="AS584" i="33"/>
  <c r="AT584" i="33"/>
  <c r="AU584" i="33"/>
  <c r="AV584" i="33"/>
  <c r="AW584" i="33"/>
  <c r="AX584" i="33"/>
  <c r="AY584" i="33"/>
  <c r="AZ584" i="33"/>
  <c r="BA584" i="33"/>
  <c r="BB584" i="33"/>
  <c r="BC584" i="33"/>
  <c r="BD584" i="33"/>
  <c r="BE584" i="33"/>
  <c r="BF584" i="33"/>
  <c r="BG584" i="33"/>
  <c r="BH584" i="33"/>
  <c r="BI584" i="33"/>
  <c r="BJ584" i="33"/>
  <c r="BK584" i="33"/>
  <c r="BL584" i="33"/>
  <c r="BM584" i="33"/>
  <c r="BN584" i="33"/>
  <c r="BO584" i="33"/>
  <c r="BP584" i="33"/>
  <c r="BQ584" i="33"/>
  <c r="BR584" i="33"/>
  <c r="BS584" i="33"/>
  <c r="BT584" i="33"/>
  <c r="BU584" i="33"/>
  <c r="BV584" i="33"/>
  <c r="BW584" i="33"/>
  <c r="BX584" i="33"/>
  <c r="BY584" i="33"/>
  <c r="BZ584" i="33"/>
  <c r="CA584" i="33"/>
  <c r="CB584" i="33"/>
  <c r="CC584" i="33"/>
  <c r="CD584" i="33"/>
  <c r="CE584" i="33"/>
  <c r="CH584" i="33"/>
  <c r="CI584" i="33"/>
  <c r="A585" i="33"/>
  <c r="B585" i="33"/>
  <c r="C585" i="33"/>
  <c r="D585" i="33"/>
  <c r="E585" i="33"/>
  <c r="F585" i="33"/>
  <c r="G585" i="33"/>
  <c r="H585" i="33"/>
  <c r="I585" i="33"/>
  <c r="J585" i="33"/>
  <c r="K585" i="33"/>
  <c r="L585" i="33"/>
  <c r="M585" i="33"/>
  <c r="N585" i="33"/>
  <c r="O585" i="33"/>
  <c r="P585" i="33"/>
  <c r="Q585" i="33"/>
  <c r="R585" i="33"/>
  <c r="S585" i="33"/>
  <c r="T585" i="33"/>
  <c r="U585" i="33"/>
  <c r="V585" i="33"/>
  <c r="W585" i="33"/>
  <c r="X585" i="33"/>
  <c r="Y585" i="33"/>
  <c r="Z585" i="33"/>
  <c r="AA585" i="33"/>
  <c r="AB585" i="33"/>
  <c r="AC585" i="33"/>
  <c r="AD585" i="33"/>
  <c r="AE585" i="33"/>
  <c r="AF585" i="33"/>
  <c r="AG585" i="33"/>
  <c r="AH585" i="33"/>
  <c r="AI585" i="33"/>
  <c r="AJ585" i="33"/>
  <c r="AK585" i="33"/>
  <c r="AL585" i="33"/>
  <c r="AM585" i="33"/>
  <c r="AN585" i="33"/>
  <c r="AO585" i="33"/>
  <c r="AP585" i="33"/>
  <c r="AQ585" i="33"/>
  <c r="AR585" i="33"/>
  <c r="AS585" i="33"/>
  <c r="AT585" i="33"/>
  <c r="AU585" i="33"/>
  <c r="AV585" i="33"/>
  <c r="AW585" i="33"/>
  <c r="AX585" i="33"/>
  <c r="AY585" i="33"/>
  <c r="AZ585" i="33"/>
  <c r="BA585" i="33"/>
  <c r="BB585" i="33"/>
  <c r="BC585" i="33"/>
  <c r="BD585" i="33"/>
  <c r="BE585" i="33"/>
  <c r="BF585" i="33"/>
  <c r="BG585" i="33"/>
  <c r="BH585" i="33"/>
  <c r="BI585" i="33"/>
  <c r="BJ585" i="33"/>
  <c r="BK585" i="33"/>
  <c r="BL585" i="33"/>
  <c r="BM585" i="33"/>
  <c r="BN585" i="33"/>
  <c r="BO585" i="33"/>
  <c r="BP585" i="33"/>
  <c r="BQ585" i="33"/>
  <c r="BR585" i="33"/>
  <c r="BS585" i="33"/>
  <c r="BT585" i="33"/>
  <c r="BU585" i="33"/>
  <c r="BV585" i="33"/>
  <c r="BW585" i="33"/>
  <c r="BX585" i="33"/>
  <c r="BY585" i="33"/>
  <c r="BZ585" i="33"/>
  <c r="CA585" i="33"/>
  <c r="CB585" i="33"/>
  <c r="CC585" i="33"/>
  <c r="CD585" i="33"/>
  <c r="CE585" i="33"/>
  <c r="CH585" i="33"/>
  <c r="CI585" i="33"/>
  <c r="A586" i="33"/>
  <c r="B586" i="33"/>
  <c r="C586" i="33"/>
  <c r="D586" i="33"/>
  <c r="E586" i="33"/>
  <c r="F586" i="33"/>
  <c r="G586" i="33"/>
  <c r="H586" i="33"/>
  <c r="I586" i="33"/>
  <c r="J586" i="33"/>
  <c r="K586" i="33"/>
  <c r="L586" i="33"/>
  <c r="M586" i="33"/>
  <c r="N586" i="33"/>
  <c r="O586" i="33"/>
  <c r="P586" i="33"/>
  <c r="Q586" i="33"/>
  <c r="R586" i="33"/>
  <c r="S586" i="33"/>
  <c r="T586" i="33"/>
  <c r="U586" i="33"/>
  <c r="V586" i="33"/>
  <c r="W586" i="33"/>
  <c r="X586" i="33"/>
  <c r="Y586" i="33"/>
  <c r="Z586" i="33"/>
  <c r="AA586" i="33"/>
  <c r="AB586" i="33"/>
  <c r="AC586" i="33"/>
  <c r="AD586" i="33"/>
  <c r="AE586" i="33"/>
  <c r="AF586" i="33"/>
  <c r="AG586" i="33"/>
  <c r="AH586" i="33"/>
  <c r="AI586" i="33"/>
  <c r="AJ586" i="33"/>
  <c r="AK586" i="33"/>
  <c r="AL586" i="33"/>
  <c r="AM586" i="33"/>
  <c r="AN586" i="33"/>
  <c r="AO586" i="33"/>
  <c r="AP586" i="33"/>
  <c r="AQ586" i="33"/>
  <c r="AR586" i="33"/>
  <c r="AS586" i="33"/>
  <c r="AT586" i="33"/>
  <c r="AU586" i="33"/>
  <c r="AV586" i="33"/>
  <c r="AW586" i="33"/>
  <c r="AX586" i="33"/>
  <c r="AY586" i="33"/>
  <c r="AZ586" i="33"/>
  <c r="BA586" i="33"/>
  <c r="BB586" i="33"/>
  <c r="BC586" i="33"/>
  <c r="BD586" i="33"/>
  <c r="BE586" i="33"/>
  <c r="BF586" i="33"/>
  <c r="BG586" i="33"/>
  <c r="BH586" i="33"/>
  <c r="BI586" i="33"/>
  <c r="BJ586" i="33"/>
  <c r="BK586" i="33"/>
  <c r="BL586" i="33"/>
  <c r="BM586" i="33"/>
  <c r="BN586" i="33"/>
  <c r="BO586" i="33"/>
  <c r="BP586" i="33"/>
  <c r="BQ586" i="33"/>
  <c r="BR586" i="33"/>
  <c r="BS586" i="33"/>
  <c r="BT586" i="33"/>
  <c r="BU586" i="33"/>
  <c r="BV586" i="33"/>
  <c r="BW586" i="33"/>
  <c r="BX586" i="33"/>
  <c r="BY586" i="33"/>
  <c r="BZ586" i="33"/>
  <c r="CA586" i="33"/>
  <c r="CB586" i="33"/>
  <c r="CC586" i="33"/>
  <c r="CD586" i="33"/>
  <c r="CE586" i="33"/>
  <c r="CH586" i="33"/>
  <c r="CI586" i="33"/>
  <c r="A587" i="33"/>
  <c r="B587" i="33"/>
  <c r="C587" i="33"/>
  <c r="D587" i="33"/>
  <c r="E587" i="33"/>
  <c r="F587" i="33"/>
  <c r="G587" i="33"/>
  <c r="H587" i="33"/>
  <c r="I587" i="33"/>
  <c r="J587" i="33"/>
  <c r="K587" i="33"/>
  <c r="L587" i="33"/>
  <c r="M587" i="33"/>
  <c r="N587" i="33"/>
  <c r="O587" i="33"/>
  <c r="P587" i="33"/>
  <c r="Q587" i="33"/>
  <c r="R587" i="33"/>
  <c r="S587" i="33"/>
  <c r="T587" i="33"/>
  <c r="U587" i="33"/>
  <c r="V587" i="33"/>
  <c r="W587" i="33"/>
  <c r="X587" i="33"/>
  <c r="Y587" i="33"/>
  <c r="Z587" i="33"/>
  <c r="AA587" i="33"/>
  <c r="AB587" i="33"/>
  <c r="AC587" i="33"/>
  <c r="AD587" i="33"/>
  <c r="AE587" i="33"/>
  <c r="AF587" i="33"/>
  <c r="AG587" i="33"/>
  <c r="AH587" i="33"/>
  <c r="AI587" i="33"/>
  <c r="AJ587" i="33"/>
  <c r="AK587" i="33"/>
  <c r="AL587" i="33"/>
  <c r="AM587" i="33"/>
  <c r="AN587" i="33"/>
  <c r="AO587" i="33"/>
  <c r="AP587" i="33"/>
  <c r="AQ587" i="33"/>
  <c r="AR587" i="33"/>
  <c r="AS587" i="33"/>
  <c r="AT587" i="33"/>
  <c r="AU587" i="33"/>
  <c r="AV587" i="33"/>
  <c r="AW587" i="33"/>
  <c r="AX587" i="33"/>
  <c r="AY587" i="33"/>
  <c r="AZ587" i="33"/>
  <c r="BA587" i="33"/>
  <c r="BB587" i="33"/>
  <c r="BC587" i="33"/>
  <c r="BD587" i="33"/>
  <c r="BE587" i="33"/>
  <c r="BF587" i="33"/>
  <c r="BG587" i="33"/>
  <c r="BH587" i="33"/>
  <c r="BI587" i="33"/>
  <c r="BJ587" i="33"/>
  <c r="BK587" i="33"/>
  <c r="BL587" i="33"/>
  <c r="BM587" i="33"/>
  <c r="BN587" i="33"/>
  <c r="BO587" i="33"/>
  <c r="BP587" i="33"/>
  <c r="BQ587" i="33"/>
  <c r="BR587" i="33"/>
  <c r="BS587" i="33"/>
  <c r="BT587" i="33"/>
  <c r="BU587" i="33"/>
  <c r="BV587" i="33"/>
  <c r="BW587" i="33"/>
  <c r="BX587" i="33"/>
  <c r="BY587" i="33"/>
  <c r="BZ587" i="33"/>
  <c r="CA587" i="33"/>
  <c r="CB587" i="33"/>
  <c r="CC587" i="33"/>
  <c r="CD587" i="33"/>
  <c r="CE587" i="33"/>
  <c r="CH587" i="33"/>
  <c r="CI587" i="33"/>
  <c r="A588" i="33"/>
  <c r="B588" i="33"/>
  <c r="C588" i="33"/>
  <c r="D588" i="33"/>
  <c r="E588" i="33"/>
  <c r="F588" i="33"/>
  <c r="G588" i="33"/>
  <c r="H588" i="33"/>
  <c r="I588" i="33"/>
  <c r="J588" i="33"/>
  <c r="K588" i="33"/>
  <c r="L588" i="33"/>
  <c r="M588" i="33"/>
  <c r="N588" i="33"/>
  <c r="O588" i="33"/>
  <c r="P588" i="33"/>
  <c r="Q588" i="33"/>
  <c r="R588" i="33"/>
  <c r="S588" i="33"/>
  <c r="T588" i="33"/>
  <c r="U588" i="33"/>
  <c r="V588" i="33"/>
  <c r="W588" i="33"/>
  <c r="X588" i="33"/>
  <c r="Y588" i="33"/>
  <c r="Z588" i="33"/>
  <c r="AA588" i="33"/>
  <c r="AB588" i="33"/>
  <c r="AC588" i="33"/>
  <c r="AD588" i="33"/>
  <c r="AE588" i="33"/>
  <c r="AF588" i="33"/>
  <c r="AG588" i="33"/>
  <c r="AH588" i="33"/>
  <c r="AI588" i="33"/>
  <c r="AJ588" i="33"/>
  <c r="AK588" i="33"/>
  <c r="AL588" i="33"/>
  <c r="AM588" i="33"/>
  <c r="AN588" i="33"/>
  <c r="AO588" i="33"/>
  <c r="AP588" i="33"/>
  <c r="AQ588" i="33"/>
  <c r="AR588" i="33"/>
  <c r="AS588" i="33"/>
  <c r="AT588" i="33"/>
  <c r="AU588" i="33"/>
  <c r="AV588" i="33"/>
  <c r="AW588" i="33"/>
  <c r="AX588" i="33"/>
  <c r="AY588" i="33"/>
  <c r="AZ588" i="33"/>
  <c r="BA588" i="33"/>
  <c r="BB588" i="33"/>
  <c r="BC588" i="33"/>
  <c r="BD588" i="33"/>
  <c r="BE588" i="33"/>
  <c r="BF588" i="33"/>
  <c r="BG588" i="33"/>
  <c r="BH588" i="33"/>
  <c r="BI588" i="33"/>
  <c r="BJ588" i="33"/>
  <c r="BK588" i="33"/>
  <c r="BL588" i="33"/>
  <c r="BM588" i="33"/>
  <c r="BN588" i="33"/>
  <c r="BO588" i="33"/>
  <c r="BP588" i="33"/>
  <c r="BQ588" i="33"/>
  <c r="BR588" i="33"/>
  <c r="BS588" i="33"/>
  <c r="BT588" i="33"/>
  <c r="BU588" i="33"/>
  <c r="BV588" i="33"/>
  <c r="BW588" i="33"/>
  <c r="BX588" i="33"/>
  <c r="BY588" i="33"/>
  <c r="BZ588" i="33"/>
  <c r="CA588" i="33"/>
  <c r="CB588" i="33"/>
  <c r="CC588" i="33"/>
  <c r="CD588" i="33"/>
  <c r="CE588" i="33"/>
  <c r="CH588" i="33"/>
  <c r="CI588" i="33"/>
  <c r="A589" i="33"/>
  <c r="B589" i="33"/>
  <c r="C589" i="33"/>
  <c r="D589" i="33"/>
  <c r="E589" i="33"/>
  <c r="F589" i="33"/>
  <c r="G589" i="33"/>
  <c r="H589" i="33"/>
  <c r="I589" i="33"/>
  <c r="J589" i="33"/>
  <c r="K589" i="33"/>
  <c r="L589" i="33"/>
  <c r="M589" i="33"/>
  <c r="N589" i="33"/>
  <c r="O589" i="33"/>
  <c r="P589" i="33"/>
  <c r="Q589" i="33"/>
  <c r="R589" i="33"/>
  <c r="S589" i="33"/>
  <c r="T589" i="33"/>
  <c r="U589" i="33"/>
  <c r="V589" i="33"/>
  <c r="W589" i="33"/>
  <c r="X589" i="33"/>
  <c r="Y589" i="33"/>
  <c r="Z589" i="33"/>
  <c r="AA589" i="33"/>
  <c r="AB589" i="33"/>
  <c r="AC589" i="33"/>
  <c r="AD589" i="33"/>
  <c r="AE589" i="33"/>
  <c r="AF589" i="33"/>
  <c r="AG589" i="33"/>
  <c r="AH589" i="33"/>
  <c r="AI589" i="33"/>
  <c r="AJ589" i="33"/>
  <c r="AK589" i="33"/>
  <c r="AL589" i="33"/>
  <c r="AM589" i="33"/>
  <c r="AN589" i="33"/>
  <c r="AO589" i="33"/>
  <c r="AP589" i="33"/>
  <c r="AQ589" i="33"/>
  <c r="AR589" i="33"/>
  <c r="AS589" i="33"/>
  <c r="AT589" i="33"/>
  <c r="AU589" i="33"/>
  <c r="AV589" i="33"/>
  <c r="AW589" i="33"/>
  <c r="AX589" i="33"/>
  <c r="AY589" i="33"/>
  <c r="AZ589" i="33"/>
  <c r="BA589" i="33"/>
  <c r="BB589" i="33"/>
  <c r="BC589" i="33"/>
  <c r="BD589" i="33"/>
  <c r="BE589" i="33"/>
  <c r="BF589" i="33"/>
  <c r="BG589" i="33"/>
  <c r="BH589" i="33"/>
  <c r="BI589" i="33"/>
  <c r="BJ589" i="33"/>
  <c r="BK589" i="33"/>
  <c r="BL589" i="33"/>
  <c r="BM589" i="33"/>
  <c r="BN589" i="33"/>
  <c r="BO589" i="33"/>
  <c r="BP589" i="33"/>
  <c r="BQ589" i="33"/>
  <c r="BR589" i="33"/>
  <c r="BS589" i="33"/>
  <c r="BT589" i="33"/>
  <c r="BU589" i="33"/>
  <c r="BV589" i="33"/>
  <c r="BW589" i="33"/>
  <c r="BX589" i="33"/>
  <c r="BY589" i="33"/>
  <c r="BZ589" i="33"/>
  <c r="CA589" i="33"/>
  <c r="CB589" i="33"/>
  <c r="CC589" i="33"/>
  <c r="CD589" i="33"/>
  <c r="CE589" i="33"/>
  <c r="CH589" i="33"/>
  <c r="CI589" i="33"/>
  <c r="A590" i="33"/>
  <c r="B590" i="33"/>
  <c r="C590" i="33"/>
  <c r="D590" i="33"/>
  <c r="E590" i="33"/>
  <c r="F590" i="33"/>
  <c r="G590" i="33"/>
  <c r="H590" i="33"/>
  <c r="I590" i="33"/>
  <c r="J590" i="33"/>
  <c r="K590" i="33"/>
  <c r="L590" i="33"/>
  <c r="M590" i="33"/>
  <c r="N590" i="33"/>
  <c r="O590" i="33"/>
  <c r="P590" i="33"/>
  <c r="Q590" i="33"/>
  <c r="R590" i="33"/>
  <c r="S590" i="33"/>
  <c r="T590" i="33"/>
  <c r="U590" i="33"/>
  <c r="V590" i="33"/>
  <c r="W590" i="33"/>
  <c r="X590" i="33"/>
  <c r="Y590" i="33"/>
  <c r="Z590" i="33"/>
  <c r="AA590" i="33"/>
  <c r="AB590" i="33"/>
  <c r="AC590" i="33"/>
  <c r="AD590" i="33"/>
  <c r="AE590" i="33"/>
  <c r="AF590" i="33"/>
  <c r="AG590" i="33"/>
  <c r="AH590" i="33"/>
  <c r="AI590" i="33"/>
  <c r="AJ590" i="33"/>
  <c r="AK590" i="33"/>
  <c r="AL590" i="33"/>
  <c r="AM590" i="33"/>
  <c r="AN590" i="33"/>
  <c r="AO590" i="33"/>
  <c r="AP590" i="33"/>
  <c r="AQ590" i="33"/>
  <c r="AR590" i="33"/>
  <c r="AS590" i="33"/>
  <c r="AT590" i="33"/>
  <c r="AU590" i="33"/>
  <c r="AV590" i="33"/>
  <c r="AW590" i="33"/>
  <c r="AX590" i="33"/>
  <c r="AY590" i="33"/>
  <c r="AZ590" i="33"/>
  <c r="BA590" i="33"/>
  <c r="BB590" i="33"/>
  <c r="BC590" i="33"/>
  <c r="BD590" i="33"/>
  <c r="BE590" i="33"/>
  <c r="BF590" i="33"/>
  <c r="BG590" i="33"/>
  <c r="BH590" i="33"/>
  <c r="BI590" i="33"/>
  <c r="BJ590" i="33"/>
  <c r="BK590" i="33"/>
  <c r="BL590" i="33"/>
  <c r="BM590" i="33"/>
  <c r="BN590" i="33"/>
  <c r="BO590" i="33"/>
  <c r="BP590" i="33"/>
  <c r="BQ590" i="33"/>
  <c r="BR590" i="33"/>
  <c r="BS590" i="33"/>
  <c r="BT590" i="33"/>
  <c r="BU590" i="33"/>
  <c r="BV590" i="33"/>
  <c r="BW590" i="33"/>
  <c r="BX590" i="33"/>
  <c r="BY590" i="33"/>
  <c r="BZ590" i="33"/>
  <c r="CA590" i="33"/>
  <c r="CB590" i="33"/>
  <c r="CC590" i="33"/>
  <c r="CD590" i="33"/>
  <c r="CE590" i="33"/>
  <c r="CH590" i="33"/>
  <c r="CI590" i="33"/>
  <c r="A591" i="33"/>
  <c r="B591" i="33"/>
  <c r="C591" i="33"/>
  <c r="D591" i="33"/>
  <c r="E591" i="33"/>
  <c r="F591" i="33"/>
  <c r="G591" i="33"/>
  <c r="H591" i="33"/>
  <c r="I591" i="33"/>
  <c r="J591" i="33"/>
  <c r="K591" i="33"/>
  <c r="L591" i="33"/>
  <c r="M591" i="33"/>
  <c r="N591" i="33"/>
  <c r="O591" i="33"/>
  <c r="P591" i="33"/>
  <c r="Q591" i="33"/>
  <c r="R591" i="33"/>
  <c r="S591" i="33"/>
  <c r="T591" i="33"/>
  <c r="U591" i="33"/>
  <c r="V591" i="33"/>
  <c r="W591" i="33"/>
  <c r="X591" i="33"/>
  <c r="Y591" i="33"/>
  <c r="Z591" i="33"/>
  <c r="AA591" i="33"/>
  <c r="AB591" i="33"/>
  <c r="AC591" i="33"/>
  <c r="AD591" i="33"/>
  <c r="AE591" i="33"/>
  <c r="AF591" i="33"/>
  <c r="AG591" i="33"/>
  <c r="AH591" i="33"/>
  <c r="AI591" i="33"/>
  <c r="AJ591" i="33"/>
  <c r="AK591" i="33"/>
  <c r="AL591" i="33"/>
  <c r="AM591" i="33"/>
  <c r="AN591" i="33"/>
  <c r="AO591" i="33"/>
  <c r="AP591" i="33"/>
  <c r="AQ591" i="33"/>
  <c r="AR591" i="33"/>
  <c r="AS591" i="33"/>
  <c r="AT591" i="33"/>
  <c r="AU591" i="33"/>
  <c r="AV591" i="33"/>
  <c r="AW591" i="33"/>
  <c r="AX591" i="33"/>
  <c r="AY591" i="33"/>
  <c r="AZ591" i="33"/>
  <c r="BA591" i="33"/>
  <c r="BB591" i="33"/>
  <c r="BC591" i="33"/>
  <c r="BD591" i="33"/>
  <c r="BE591" i="33"/>
  <c r="BF591" i="33"/>
  <c r="BG591" i="33"/>
  <c r="BH591" i="33"/>
  <c r="BI591" i="33"/>
  <c r="BJ591" i="33"/>
  <c r="BK591" i="33"/>
  <c r="BL591" i="33"/>
  <c r="BM591" i="33"/>
  <c r="BN591" i="33"/>
  <c r="BO591" i="33"/>
  <c r="BP591" i="33"/>
  <c r="BQ591" i="33"/>
  <c r="BR591" i="33"/>
  <c r="BS591" i="33"/>
  <c r="BT591" i="33"/>
  <c r="BU591" i="33"/>
  <c r="BV591" i="33"/>
  <c r="BW591" i="33"/>
  <c r="BX591" i="33"/>
  <c r="BY591" i="33"/>
  <c r="BZ591" i="33"/>
  <c r="CA591" i="33"/>
  <c r="CB591" i="33"/>
  <c r="CC591" i="33"/>
  <c r="CD591" i="33"/>
  <c r="CE591" i="33"/>
  <c r="CH591" i="33"/>
  <c r="CI591" i="33"/>
  <c r="A592" i="33"/>
  <c r="B592" i="33"/>
  <c r="C592" i="33"/>
  <c r="D592" i="33"/>
  <c r="E592" i="33"/>
  <c r="F592" i="33"/>
  <c r="G592" i="33"/>
  <c r="H592" i="33"/>
  <c r="I592" i="33"/>
  <c r="J592" i="33"/>
  <c r="K592" i="33"/>
  <c r="L592" i="33"/>
  <c r="M592" i="33"/>
  <c r="N592" i="33"/>
  <c r="O592" i="33"/>
  <c r="P592" i="33"/>
  <c r="Q592" i="33"/>
  <c r="R592" i="33"/>
  <c r="S592" i="33"/>
  <c r="T592" i="33"/>
  <c r="U592" i="33"/>
  <c r="V592" i="33"/>
  <c r="W592" i="33"/>
  <c r="X592" i="33"/>
  <c r="Y592" i="33"/>
  <c r="Z592" i="33"/>
  <c r="AA592" i="33"/>
  <c r="AB592" i="33"/>
  <c r="AC592" i="33"/>
  <c r="AD592" i="33"/>
  <c r="AE592" i="33"/>
  <c r="AF592" i="33"/>
  <c r="AG592" i="33"/>
  <c r="AH592" i="33"/>
  <c r="AI592" i="33"/>
  <c r="AJ592" i="33"/>
  <c r="AK592" i="33"/>
  <c r="AL592" i="33"/>
  <c r="AM592" i="33"/>
  <c r="AN592" i="33"/>
  <c r="AO592" i="33"/>
  <c r="AP592" i="33"/>
  <c r="AQ592" i="33"/>
  <c r="AR592" i="33"/>
  <c r="AS592" i="33"/>
  <c r="AT592" i="33"/>
  <c r="AU592" i="33"/>
  <c r="AV592" i="33"/>
  <c r="AW592" i="33"/>
  <c r="AX592" i="33"/>
  <c r="AY592" i="33"/>
  <c r="AZ592" i="33"/>
  <c r="BA592" i="33"/>
  <c r="BB592" i="33"/>
  <c r="BC592" i="33"/>
  <c r="BD592" i="33"/>
  <c r="BE592" i="33"/>
  <c r="BF592" i="33"/>
  <c r="BG592" i="33"/>
  <c r="BH592" i="33"/>
  <c r="BI592" i="33"/>
  <c r="BJ592" i="33"/>
  <c r="BK592" i="33"/>
  <c r="BL592" i="33"/>
  <c r="BM592" i="33"/>
  <c r="BN592" i="33"/>
  <c r="BO592" i="33"/>
  <c r="BP592" i="33"/>
  <c r="BQ592" i="33"/>
  <c r="BR592" i="33"/>
  <c r="BS592" i="33"/>
  <c r="BT592" i="33"/>
  <c r="BU592" i="33"/>
  <c r="BV592" i="33"/>
  <c r="BW592" i="33"/>
  <c r="BX592" i="33"/>
  <c r="BY592" i="33"/>
  <c r="BZ592" i="33"/>
  <c r="CA592" i="33"/>
  <c r="CB592" i="33"/>
  <c r="CC592" i="33"/>
  <c r="CD592" i="33"/>
  <c r="CE592" i="33"/>
  <c r="CH592" i="33"/>
  <c r="CI592" i="33"/>
  <c r="A593" i="33"/>
  <c r="B593" i="33"/>
  <c r="C593" i="33"/>
  <c r="D593" i="33"/>
  <c r="E593" i="33"/>
  <c r="F593" i="33"/>
  <c r="G593" i="33"/>
  <c r="H593" i="33"/>
  <c r="I593" i="33"/>
  <c r="J593" i="33"/>
  <c r="K593" i="33"/>
  <c r="L593" i="33"/>
  <c r="M593" i="33"/>
  <c r="N593" i="33"/>
  <c r="O593" i="33"/>
  <c r="P593" i="33"/>
  <c r="Q593" i="33"/>
  <c r="R593" i="33"/>
  <c r="S593" i="33"/>
  <c r="T593" i="33"/>
  <c r="U593" i="33"/>
  <c r="V593" i="33"/>
  <c r="W593" i="33"/>
  <c r="X593" i="33"/>
  <c r="Y593" i="33"/>
  <c r="Z593" i="33"/>
  <c r="AA593" i="33"/>
  <c r="AB593" i="33"/>
  <c r="AC593" i="33"/>
  <c r="AD593" i="33"/>
  <c r="AE593" i="33"/>
  <c r="AF593" i="33"/>
  <c r="AG593" i="33"/>
  <c r="AH593" i="33"/>
  <c r="AI593" i="33"/>
  <c r="AJ593" i="33"/>
  <c r="AK593" i="33"/>
  <c r="AL593" i="33"/>
  <c r="AM593" i="33"/>
  <c r="AN593" i="33"/>
  <c r="AO593" i="33"/>
  <c r="AP593" i="33"/>
  <c r="AQ593" i="33"/>
  <c r="AR593" i="33"/>
  <c r="AS593" i="33"/>
  <c r="AT593" i="33"/>
  <c r="AU593" i="33"/>
  <c r="AV593" i="33"/>
  <c r="AW593" i="33"/>
  <c r="AX593" i="33"/>
  <c r="AY593" i="33"/>
  <c r="AZ593" i="33"/>
  <c r="BA593" i="33"/>
  <c r="BB593" i="33"/>
  <c r="BC593" i="33"/>
  <c r="BD593" i="33"/>
  <c r="BE593" i="33"/>
  <c r="BF593" i="33"/>
  <c r="BG593" i="33"/>
  <c r="BH593" i="33"/>
  <c r="BI593" i="33"/>
  <c r="BJ593" i="33"/>
  <c r="BK593" i="33"/>
  <c r="BL593" i="33"/>
  <c r="BM593" i="33"/>
  <c r="BN593" i="33"/>
  <c r="BO593" i="33"/>
  <c r="BP593" i="33"/>
  <c r="BQ593" i="33"/>
  <c r="BR593" i="33"/>
  <c r="BS593" i="33"/>
  <c r="BT593" i="33"/>
  <c r="BU593" i="33"/>
  <c r="BV593" i="33"/>
  <c r="BW593" i="33"/>
  <c r="BX593" i="33"/>
  <c r="BY593" i="33"/>
  <c r="BZ593" i="33"/>
  <c r="CA593" i="33"/>
  <c r="CB593" i="33"/>
  <c r="CC593" i="33"/>
  <c r="CD593" i="33"/>
  <c r="CE593" i="33"/>
  <c r="CH593" i="33"/>
  <c r="CI593" i="33"/>
  <c r="A594" i="33"/>
  <c r="B594" i="33"/>
  <c r="C594" i="33"/>
  <c r="D594" i="33"/>
  <c r="E594" i="33"/>
  <c r="F594" i="33"/>
  <c r="G594" i="33"/>
  <c r="H594" i="33"/>
  <c r="I594" i="33"/>
  <c r="J594" i="33"/>
  <c r="K594" i="33"/>
  <c r="L594" i="33"/>
  <c r="M594" i="33"/>
  <c r="N594" i="33"/>
  <c r="O594" i="33"/>
  <c r="P594" i="33"/>
  <c r="Q594" i="33"/>
  <c r="R594" i="33"/>
  <c r="S594" i="33"/>
  <c r="T594" i="33"/>
  <c r="U594" i="33"/>
  <c r="V594" i="33"/>
  <c r="W594" i="33"/>
  <c r="X594" i="33"/>
  <c r="Y594" i="33"/>
  <c r="Z594" i="33"/>
  <c r="AA594" i="33"/>
  <c r="AB594" i="33"/>
  <c r="AC594" i="33"/>
  <c r="AD594" i="33"/>
  <c r="AE594" i="33"/>
  <c r="AF594" i="33"/>
  <c r="AG594" i="33"/>
  <c r="AH594" i="33"/>
  <c r="AI594" i="33"/>
  <c r="AJ594" i="33"/>
  <c r="AK594" i="33"/>
  <c r="AL594" i="33"/>
  <c r="AM594" i="33"/>
  <c r="AN594" i="33"/>
  <c r="AO594" i="33"/>
  <c r="AP594" i="33"/>
  <c r="AQ594" i="33"/>
  <c r="AR594" i="33"/>
  <c r="AS594" i="33"/>
  <c r="AT594" i="33"/>
  <c r="AU594" i="33"/>
  <c r="AV594" i="33"/>
  <c r="AW594" i="33"/>
  <c r="AX594" i="33"/>
  <c r="AY594" i="33"/>
  <c r="AZ594" i="33"/>
  <c r="BA594" i="33"/>
  <c r="BB594" i="33"/>
  <c r="BC594" i="33"/>
  <c r="BD594" i="33"/>
  <c r="BE594" i="33"/>
  <c r="BF594" i="33"/>
  <c r="BG594" i="33"/>
  <c r="BH594" i="33"/>
  <c r="BI594" i="33"/>
  <c r="BJ594" i="33"/>
  <c r="BK594" i="33"/>
  <c r="BL594" i="33"/>
  <c r="BM594" i="33"/>
  <c r="BN594" i="33"/>
  <c r="BO594" i="33"/>
  <c r="BP594" i="33"/>
  <c r="BQ594" i="33"/>
  <c r="BR594" i="33"/>
  <c r="BS594" i="33"/>
  <c r="BT594" i="33"/>
  <c r="BU594" i="33"/>
  <c r="BV594" i="33"/>
  <c r="BW594" i="33"/>
  <c r="BX594" i="33"/>
  <c r="BY594" i="33"/>
  <c r="BZ594" i="33"/>
  <c r="CA594" i="33"/>
  <c r="CB594" i="33"/>
  <c r="CC594" i="33"/>
  <c r="CD594" i="33"/>
  <c r="CE594" i="33"/>
  <c r="CH594" i="33"/>
  <c r="CI594" i="33"/>
  <c r="A595" i="33"/>
  <c r="B595" i="33"/>
  <c r="C595" i="33"/>
  <c r="D595" i="33"/>
  <c r="E595" i="33"/>
  <c r="F595" i="33"/>
  <c r="G595" i="33"/>
  <c r="H595" i="33"/>
  <c r="I595" i="33"/>
  <c r="J595" i="33"/>
  <c r="K595" i="33"/>
  <c r="L595" i="33"/>
  <c r="M595" i="33"/>
  <c r="N595" i="33"/>
  <c r="O595" i="33"/>
  <c r="P595" i="33"/>
  <c r="Q595" i="33"/>
  <c r="R595" i="33"/>
  <c r="S595" i="33"/>
  <c r="T595" i="33"/>
  <c r="U595" i="33"/>
  <c r="V595" i="33"/>
  <c r="W595" i="33"/>
  <c r="X595" i="33"/>
  <c r="Y595" i="33"/>
  <c r="Z595" i="33"/>
  <c r="AA595" i="33"/>
  <c r="AB595" i="33"/>
  <c r="AC595" i="33"/>
  <c r="AD595" i="33"/>
  <c r="AE595" i="33"/>
  <c r="AF595" i="33"/>
  <c r="AG595" i="33"/>
  <c r="AH595" i="33"/>
  <c r="AI595" i="33"/>
  <c r="AJ595" i="33"/>
  <c r="AK595" i="33"/>
  <c r="AL595" i="33"/>
  <c r="AM595" i="33"/>
  <c r="AN595" i="33"/>
  <c r="AO595" i="33"/>
  <c r="AP595" i="33"/>
  <c r="AQ595" i="33"/>
  <c r="AR595" i="33"/>
  <c r="AS595" i="33"/>
  <c r="AT595" i="33"/>
  <c r="AU595" i="33"/>
  <c r="AV595" i="33"/>
  <c r="AW595" i="33"/>
  <c r="AX595" i="33"/>
  <c r="AY595" i="33"/>
  <c r="AZ595" i="33"/>
  <c r="BA595" i="33"/>
  <c r="BB595" i="33"/>
  <c r="BC595" i="33"/>
  <c r="BD595" i="33"/>
  <c r="BE595" i="33"/>
  <c r="BF595" i="33"/>
  <c r="BG595" i="33"/>
  <c r="BH595" i="33"/>
  <c r="BI595" i="33"/>
  <c r="BJ595" i="33"/>
  <c r="BK595" i="33"/>
  <c r="BL595" i="33"/>
  <c r="BM595" i="33"/>
  <c r="BN595" i="33"/>
  <c r="BO595" i="33"/>
  <c r="BP595" i="33"/>
  <c r="BQ595" i="33"/>
  <c r="BR595" i="33"/>
  <c r="BS595" i="33"/>
  <c r="BT595" i="33"/>
  <c r="BU595" i="33"/>
  <c r="BV595" i="33"/>
  <c r="BW595" i="33"/>
  <c r="BX595" i="33"/>
  <c r="BY595" i="33"/>
  <c r="BZ595" i="33"/>
  <c r="CA595" i="33"/>
  <c r="CB595" i="33"/>
  <c r="CC595" i="33"/>
  <c r="CD595" i="33"/>
  <c r="CE595" i="33"/>
  <c r="CH595" i="33"/>
  <c r="CI595" i="33"/>
  <c r="A596" i="33"/>
  <c r="B596" i="33"/>
  <c r="C596" i="33"/>
  <c r="D596" i="33"/>
  <c r="E596" i="33"/>
  <c r="F596" i="33"/>
  <c r="G596" i="33"/>
  <c r="H596" i="33"/>
  <c r="I596" i="33"/>
  <c r="J596" i="33"/>
  <c r="K596" i="33"/>
  <c r="L596" i="33"/>
  <c r="M596" i="33"/>
  <c r="N596" i="33"/>
  <c r="O596" i="33"/>
  <c r="P596" i="33"/>
  <c r="Q596" i="33"/>
  <c r="R596" i="33"/>
  <c r="S596" i="33"/>
  <c r="T596" i="33"/>
  <c r="U596" i="33"/>
  <c r="V596" i="33"/>
  <c r="W596" i="33"/>
  <c r="X596" i="33"/>
  <c r="Y596" i="33"/>
  <c r="Z596" i="33"/>
  <c r="AA596" i="33"/>
  <c r="AB596" i="33"/>
  <c r="AC596" i="33"/>
  <c r="AD596" i="33"/>
  <c r="AE596" i="33"/>
  <c r="AF596" i="33"/>
  <c r="AG596" i="33"/>
  <c r="AH596" i="33"/>
  <c r="AI596" i="33"/>
  <c r="AJ596" i="33"/>
  <c r="AK596" i="33"/>
  <c r="AL596" i="33"/>
  <c r="AM596" i="33"/>
  <c r="AN596" i="33"/>
  <c r="AO596" i="33"/>
  <c r="AP596" i="33"/>
  <c r="AQ596" i="33"/>
  <c r="AR596" i="33"/>
  <c r="AS596" i="33"/>
  <c r="AT596" i="33"/>
  <c r="AU596" i="33"/>
  <c r="AV596" i="33"/>
  <c r="AW596" i="33"/>
  <c r="AX596" i="33"/>
  <c r="AY596" i="33"/>
  <c r="AZ596" i="33"/>
  <c r="BA596" i="33"/>
  <c r="BB596" i="33"/>
  <c r="BC596" i="33"/>
  <c r="BD596" i="33"/>
  <c r="BE596" i="33"/>
  <c r="BF596" i="33"/>
  <c r="BG596" i="33"/>
  <c r="BH596" i="33"/>
  <c r="BI596" i="33"/>
  <c r="BJ596" i="33"/>
  <c r="BK596" i="33"/>
  <c r="BL596" i="33"/>
  <c r="BM596" i="33"/>
  <c r="BN596" i="33"/>
  <c r="BO596" i="33"/>
  <c r="BP596" i="33"/>
  <c r="BQ596" i="33"/>
  <c r="BR596" i="33"/>
  <c r="BS596" i="33"/>
  <c r="BT596" i="33"/>
  <c r="BU596" i="33"/>
  <c r="BV596" i="33"/>
  <c r="BW596" i="33"/>
  <c r="BX596" i="33"/>
  <c r="BY596" i="33"/>
  <c r="BZ596" i="33"/>
  <c r="CA596" i="33"/>
  <c r="CB596" i="33"/>
  <c r="CC596" i="33"/>
  <c r="CD596" i="33"/>
  <c r="CE596" i="33"/>
  <c r="CH596" i="33"/>
  <c r="CI596" i="33"/>
  <c r="A597" i="33"/>
  <c r="B597" i="33"/>
  <c r="C597" i="33"/>
  <c r="D597" i="33"/>
  <c r="E597" i="33"/>
  <c r="F597" i="33"/>
  <c r="G597" i="33"/>
  <c r="H597" i="33"/>
  <c r="I597" i="33"/>
  <c r="J597" i="33"/>
  <c r="K597" i="33"/>
  <c r="L597" i="33"/>
  <c r="M597" i="33"/>
  <c r="N597" i="33"/>
  <c r="O597" i="33"/>
  <c r="P597" i="33"/>
  <c r="Q597" i="33"/>
  <c r="R597" i="33"/>
  <c r="S597" i="33"/>
  <c r="T597" i="33"/>
  <c r="U597" i="33"/>
  <c r="V597" i="33"/>
  <c r="W597" i="33"/>
  <c r="X597" i="33"/>
  <c r="Y597" i="33"/>
  <c r="Z597" i="33"/>
  <c r="AA597" i="33"/>
  <c r="AB597" i="33"/>
  <c r="AC597" i="33"/>
  <c r="AD597" i="33"/>
  <c r="AE597" i="33"/>
  <c r="AF597" i="33"/>
  <c r="AG597" i="33"/>
  <c r="AH597" i="33"/>
  <c r="AI597" i="33"/>
  <c r="AJ597" i="33"/>
  <c r="AK597" i="33"/>
  <c r="AL597" i="33"/>
  <c r="AM597" i="33"/>
  <c r="AN597" i="33"/>
  <c r="AO597" i="33"/>
  <c r="AP597" i="33"/>
  <c r="AQ597" i="33"/>
  <c r="AR597" i="33"/>
  <c r="AS597" i="33"/>
  <c r="AT597" i="33"/>
  <c r="AU597" i="33"/>
  <c r="AV597" i="33"/>
  <c r="AW597" i="33"/>
  <c r="AX597" i="33"/>
  <c r="AY597" i="33"/>
  <c r="AZ597" i="33"/>
  <c r="BA597" i="33"/>
  <c r="BB597" i="33"/>
  <c r="BC597" i="33"/>
  <c r="BD597" i="33"/>
  <c r="BE597" i="33"/>
  <c r="BF597" i="33"/>
  <c r="BG597" i="33"/>
  <c r="BH597" i="33"/>
  <c r="BI597" i="33"/>
  <c r="BJ597" i="33"/>
  <c r="BK597" i="33"/>
  <c r="BL597" i="33"/>
  <c r="BM597" i="33"/>
  <c r="BN597" i="33"/>
  <c r="BO597" i="33"/>
  <c r="BP597" i="33"/>
  <c r="BQ597" i="33"/>
  <c r="BR597" i="33"/>
  <c r="BS597" i="33"/>
  <c r="BT597" i="33"/>
  <c r="BU597" i="33"/>
  <c r="BV597" i="33"/>
  <c r="BW597" i="33"/>
  <c r="BX597" i="33"/>
  <c r="BY597" i="33"/>
  <c r="BZ597" i="33"/>
  <c r="CA597" i="33"/>
  <c r="CB597" i="33"/>
  <c r="CC597" i="33"/>
  <c r="CD597" i="33"/>
  <c r="CE597" i="33"/>
  <c r="CH597" i="33"/>
  <c r="CI597" i="33"/>
  <c r="A598" i="33"/>
  <c r="B598" i="33"/>
  <c r="C598" i="33"/>
  <c r="D598" i="33"/>
  <c r="E598" i="33"/>
  <c r="F598" i="33"/>
  <c r="G598" i="33"/>
  <c r="H598" i="33"/>
  <c r="I598" i="33"/>
  <c r="J598" i="33"/>
  <c r="K598" i="33"/>
  <c r="L598" i="33"/>
  <c r="M598" i="33"/>
  <c r="N598" i="33"/>
  <c r="O598" i="33"/>
  <c r="P598" i="33"/>
  <c r="Q598" i="33"/>
  <c r="R598" i="33"/>
  <c r="S598" i="33"/>
  <c r="T598" i="33"/>
  <c r="U598" i="33"/>
  <c r="V598" i="33"/>
  <c r="W598" i="33"/>
  <c r="X598" i="33"/>
  <c r="Y598" i="33"/>
  <c r="Z598" i="33"/>
  <c r="AA598" i="33"/>
  <c r="AB598" i="33"/>
  <c r="AC598" i="33"/>
  <c r="AD598" i="33"/>
  <c r="AE598" i="33"/>
  <c r="AF598" i="33"/>
  <c r="AG598" i="33"/>
  <c r="AH598" i="33"/>
  <c r="AI598" i="33"/>
  <c r="AJ598" i="33"/>
  <c r="AK598" i="33"/>
  <c r="AL598" i="33"/>
  <c r="AM598" i="33"/>
  <c r="AN598" i="33"/>
  <c r="AO598" i="33"/>
  <c r="AP598" i="33"/>
  <c r="AQ598" i="33"/>
  <c r="AR598" i="33"/>
  <c r="AS598" i="33"/>
  <c r="AT598" i="33"/>
  <c r="AU598" i="33"/>
  <c r="AV598" i="33"/>
  <c r="AW598" i="33"/>
  <c r="AX598" i="33"/>
  <c r="AY598" i="33"/>
  <c r="AZ598" i="33"/>
  <c r="BA598" i="33"/>
  <c r="BB598" i="33"/>
  <c r="BC598" i="33"/>
  <c r="BD598" i="33"/>
  <c r="BE598" i="33"/>
  <c r="BF598" i="33"/>
  <c r="BG598" i="33"/>
  <c r="BH598" i="33"/>
  <c r="BI598" i="33"/>
  <c r="BJ598" i="33"/>
  <c r="BK598" i="33"/>
  <c r="BL598" i="33"/>
  <c r="BM598" i="33"/>
  <c r="BN598" i="33"/>
  <c r="BO598" i="33"/>
  <c r="BP598" i="33"/>
  <c r="BQ598" i="33"/>
  <c r="BR598" i="33"/>
  <c r="BS598" i="33"/>
  <c r="BT598" i="33"/>
  <c r="BU598" i="33"/>
  <c r="BV598" i="33"/>
  <c r="BW598" i="33"/>
  <c r="BX598" i="33"/>
  <c r="BY598" i="33"/>
  <c r="BZ598" i="33"/>
  <c r="CA598" i="33"/>
  <c r="CB598" i="33"/>
  <c r="CC598" i="33"/>
  <c r="CD598" i="33"/>
  <c r="CE598" i="33"/>
  <c r="CH598" i="33"/>
  <c r="CI598" i="33"/>
  <c r="A599" i="33"/>
  <c r="B599" i="33"/>
  <c r="C599" i="33"/>
  <c r="D599" i="33"/>
  <c r="E599" i="33"/>
  <c r="F599" i="33"/>
  <c r="G599" i="33"/>
  <c r="H599" i="33"/>
  <c r="I599" i="33"/>
  <c r="J599" i="33"/>
  <c r="K599" i="33"/>
  <c r="L599" i="33"/>
  <c r="M599" i="33"/>
  <c r="N599" i="33"/>
  <c r="O599" i="33"/>
  <c r="P599" i="33"/>
  <c r="Q599" i="33"/>
  <c r="R599" i="33"/>
  <c r="S599" i="33"/>
  <c r="T599" i="33"/>
  <c r="U599" i="33"/>
  <c r="V599" i="33"/>
  <c r="W599" i="33"/>
  <c r="X599" i="33"/>
  <c r="Y599" i="33"/>
  <c r="Z599" i="33"/>
  <c r="AA599" i="33"/>
  <c r="AB599" i="33"/>
  <c r="AC599" i="33"/>
  <c r="AD599" i="33"/>
  <c r="AE599" i="33"/>
  <c r="AF599" i="33"/>
  <c r="AG599" i="33"/>
  <c r="AH599" i="33"/>
  <c r="AI599" i="33"/>
  <c r="AJ599" i="33"/>
  <c r="AK599" i="33"/>
  <c r="AL599" i="33"/>
  <c r="AM599" i="33"/>
  <c r="AN599" i="33"/>
  <c r="AO599" i="33"/>
  <c r="AP599" i="33"/>
  <c r="AQ599" i="33"/>
  <c r="AR599" i="33"/>
  <c r="AS599" i="33"/>
  <c r="AT599" i="33"/>
  <c r="AU599" i="33"/>
  <c r="AV599" i="33"/>
  <c r="AW599" i="33"/>
  <c r="AX599" i="33"/>
  <c r="AY599" i="33"/>
  <c r="AZ599" i="33"/>
  <c r="BA599" i="33"/>
  <c r="BB599" i="33"/>
  <c r="BC599" i="33"/>
  <c r="BD599" i="33"/>
  <c r="BE599" i="33"/>
  <c r="BF599" i="33"/>
  <c r="BG599" i="33"/>
  <c r="BH599" i="33"/>
  <c r="BI599" i="33"/>
  <c r="BJ599" i="33"/>
  <c r="BK599" i="33"/>
  <c r="BL599" i="33"/>
  <c r="BM599" i="33"/>
  <c r="BN599" i="33"/>
  <c r="BO599" i="33"/>
  <c r="BP599" i="33"/>
  <c r="BQ599" i="33"/>
  <c r="BR599" i="33"/>
  <c r="BS599" i="33"/>
  <c r="BT599" i="33"/>
  <c r="BU599" i="33"/>
  <c r="BV599" i="33"/>
  <c r="BW599" i="33"/>
  <c r="BX599" i="33"/>
  <c r="BY599" i="33"/>
  <c r="BZ599" i="33"/>
  <c r="CA599" i="33"/>
  <c r="CB599" i="33"/>
  <c r="CC599" i="33"/>
  <c r="CD599" i="33"/>
  <c r="CE599" i="33"/>
  <c r="CH599" i="33"/>
  <c r="CI599" i="33"/>
  <c r="A600" i="33"/>
  <c r="B600" i="33"/>
  <c r="C600" i="33"/>
  <c r="D600" i="33"/>
  <c r="E600" i="33"/>
  <c r="F600" i="33"/>
  <c r="G600" i="33"/>
  <c r="H600" i="33"/>
  <c r="I600" i="33"/>
  <c r="J600" i="33"/>
  <c r="K600" i="33"/>
  <c r="L600" i="33"/>
  <c r="M600" i="33"/>
  <c r="N600" i="33"/>
  <c r="O600" i="33"/>
  <c r="P600" i="33"/>
  <c r="Q600" i="33"/>
  <c r="R600" i="33"/>
  <c r="S600" i="33"/>
  <c r="T600" i="33"/>
  <c r="U600" i="33"/>
  <c r="V600" i="33"/>
  <c r="W600" i="33"/>
  <c r="X600" i="33"/>
  <c r="Y600" i="33"/>
  <c r="Z600" i="33"/>
  <c r="AA600" i="33"/>
  <c r="AB600" i="33"/>
  <c r="AC600" i="33"/>
  <c r="AD600" i="33"/>
  <c r="AE600" i="33"/>
  <c r="AF600" i="33"/>
  <c r="AG600" i="33"/>
  <c r="AH600" i="33"/>
  <c r="AI600" i="33"/>
  <c r="AJ600" i="33"/>
  <c r="AK600" i="33"/>
  <c r="AL600" i="33"/>
  <c r="AM600" i="33"/>
  <c r="AN600" i="33"/>
  <c r="AO600" i="33"/>
  <c r="AP600" i="33"/>
  <c r="AQ600" i="33"/>
  <c r="AR600" i="33"/>
  <c r="AS600" i="33"/>
  <c r="AT600" i="33"/>
  <c r="AU600" i="33"/>
  <c r="AV600" i="33"/>
  <c r="AW600" i="33"/>
  <c r="AX600" i="33"/>
  <c r="AY600" i="33"/>
  <c r="AZ600" i="33"/>
  <c r="BA600" i="33"/>
  <c r="BB600" i="33"/>
  <c r="BC600" i="33"/>
  <c r="BD600" i="33"/>
  <c r="BE600" i="33"/>
  <c r="BF600" i="33"/>
  <c r="BG600" i="33"/>
  <c r="BH600" i="33"/>
  <c r="BI600" i="33"/>
  <c r="BJ600" i="33"/>
  <c r="BK600" i="33"/>
  <c r="BL600" i="33"/>
  <c r="BM600" i="33"/>
  <c r="BN600" i="33"/>
  <c r="BO600" i="33"/>
  <c r="BP600" i="33"/>
  <c r="BQ600" i="33"/>
  <c r="BR600" i="33"/>
  <c r="BS600" i="33"/>
  <c r="BT600" i="33"/>
  <c r="BU600" i="33"/>
  <c r="BV600" i="33"/>
  <c r="BW600" i="33"/>
  <c r="BX600" i="33"/>
  <c r="BY600" i="33"/>
  <c r="BZ600" i="33"/>
  <c r="CA600" i="33"/>
  <c r="CB600" i="33"/>
  <c r="CC600" i="33"/>
  <c r="CD600" i="33"/>
  <c r="CE600" i="33"/>
  <c r="CH600" i="33"/>
  <c r="CI600" i="33"/>
  <c r="A601" i="33"/>
  <c r="B601" i="33"/>
  <c r="C601" i="33"/>
  <c r="D601" i="33"/>
  <c r="E601" i="33"/>
  <c r="F601" i="33"/>
  <c r="G601" i="33"/>
  <c r="H601" i="33"/>
  <c r="I601" i="33"/>
  <c r="J601" i="33"/>
  <c r="K601" i="33"/>
  <c r="L601" i="33"/>
  <c r="M601" i="33"/>
  <c r="N601" i="33"/>
  <c r="O601" i="33"/>
  <c r="P601" i="33"/>
  <c r="Q601" i="33"/>
  <c r="R601" i="33"/>
  <c r="S601" i="33"/>
  <c r="T601" i="33"/>
  <c r="U601" i="33"/>
  <c r="V601" i="33"/>
  <c r="W601" i="33"/>
  <c r="X601" i="33"/>
  <c r="Y601" i="33"/>
  <c r="Z601" i="33"/>
  <c r="AA601" i="33"/>
  <c r="AB601" i="33"/>
  <c r="AC601" i="33"/>
  <c r="AD601" i="33"/>
  <c r="AE601" i="33"/>
  <c r="AF601" i="33"/>
  <c r="AG601" i="33"/>
  <c r="AH601" i="33"/>
  <c r="AI601" i="33"/>
  <c r="AJ601" i="33"/>
  <c r="AK601" i="33"/>
  <c r="AL601" i="33"/>
  <c r="AM601" i="33"/>
  <c r="AN601" i="33"/>
  <c r="AO601" i="33"/>
  <c r="AP601" i="33"/>
  <c r="AQ601" i="33"/>
  <c r="AR601" i="33"/>
  <c r="AS601" i="33"/>
  <c r="AT601" i="33"/>
  <c r="AU601" i="33"/>
  <c r="AV601" i="33"/>
  <c r="AW601" i="33"/>
  <c r="AX601" i="33"/>
  <c r="AY601" i="33"/>
  <c r="AZ601" i="33"/>
  <c r="BA601" i="33"/>
  <c r="BB601" i="33"/>
  <c r="BC601" i="33"/>
  <c r="BD601" i="33"/>
  <c r="BE601" i="33"/>
  <c r="BF601" i="33"/>
  <c r="BG601" i="33"/>
  <c r="BH601" i="33"/>
  <c r="BI601" i="33"/>
  <c r="BJ601" i="33"/>
  <c r="BK601" i="33"/>
  <c r="BL601" i="33"/>
  <c r="BM601" i="33"/>
  <c r="BN601" i="33"/>
  <c r="BO601" i="33"/>
  <c r="BP601" i="33"/>
  <c r="BQ601" i="33"/>
  <c r="BR601" i="33"/>
  <c r="BS601" i="33"/>
  <c r="BT601" i="33"/>
  <c r="BU601" i="33"/>
  <c r="BV601" i="33"/>
  <c r="BW601" i="33"/>
  <c r="BX601" i="33"/>
  <c r="BY601" i="33"/>
  <c r="BZ601" i="33"/>
  <c r="CA601" i="33"/>
  <c r="CB601" i="33"/>
  <c r="CC601" i="33"/>
  <c r="CD601" i="33"/>
  <c r="CE601" i="33"/>
  <c r="CH601" i="33"/>
  <c r="CI601" i="33"/>
  <c r="A602" i="33"/>
  <c r="B602" i="33"/>
  <c r="C602" i="33"/>
  <c r="D602" i="33"/>
  <c r="E602" i="33"/>
  <c r="F602" i="33"/>
  <c r="G602" i="33"/>
  <c r="H602" i="33"/>
  <c r="I602" i="33"/>
  <c r="J602" i="33"/>
  <c r="K602" i="33"/>
  <c r="L602" i="33"/>
  <c r="M602" i="33"/>
  <c r="N602" i="33"/>
  <c r="O602" i="33"/>
  <c r="P602" i="33"/>
  <c r="Q602" i="33"/>
  <c r="R602" i="33"/>
  <c r="S602" i="33"/>
  <c r="T602" i="33"/>
  <c r="U602" i="33"/>
  <c r="V602" i="33"/>
  <c r="W602" i="33"/>
  <c r="X602" i="33"/>
  <c r="Y602" i="33"/>
  <c r="Z602" i="33"/>
  <c r="AA602" i="33"/>
  <c r="AB602" i="33"/>
  <c r="AC602" i="33"/>
  <c r="AD602" i="33"/>
  <c r="AE602" i="33"/>
  <c r="AF602" i="33"/>
  <c r="AG602" i="33"/>
  <c r="AH602" i="33"/>
  <c r="AI602" i="33"/>
  <c r="AJ602" i="33"/>
  <c r="AK602" i="33"/>
  <c r="AL602" i="33"/>
  <c r="AM602" i="33"/>
  <c r="AN602" i="33"/>
  <c r="AO602" i="33"/>
  <c r="AP602" i="33"/>
  <c r="AQ602" i="33"/>
  <c r="AR602" i="33"/>
  <c r="AS602" i="33"/>
  <c r="AT602" i="33"/>
  <c r="AU602" i="33"/>
  <c r="AV602" i="33"/>
  <c r="AW602" i="33"/>
  <c r="AX602" i="33"/>
  <c r="AY602" i="33"/>
  <c r="AZ602" i="33"/>
  <c r="BA602" i="33"/>
  <c r="BB602" i="33"/>
  <c r="BC602" i="33"/>
  <c r="BD602" i="33"/>
  <c r="BE602" i="33"/>
  <c r="BF602" i="33"/>
  <c r="BG602" i="33"/>
  <c r="BH602" i="33"/>
  <c r="BI602" i="33"/>
  <c r="BJ602" i="33"/>
  <c r="BK602" i="33"/>
  <c r="BL602" i="33"/>
  <c r="BM602" i="33"/>
  <c r="BN602" i="33"/>
  <c r="BO602" i="33"/>
  <c r="BP602" i="33"/>
  <c r="BQ602" i="33"/>
  <c r="BR602" i="33"/>
  <c r="BS602" i="33"/>
  <c r="BT602" i="33"/>
  <c r="BU602" i="33"/>
  <c r="BV602" i="33"/>
  <c r="BW602" i="33"/>
  <c r="BX602" i="33"/>
  <c r="BY602" i="33"/>
  <c r="BZ602" i="33"/>
  <c r="CA602" i="33"/>
  <c r="CB602" i="33"/>
  <c r="CC602" i="33"/>
  <c r="CD602" i="33"/>
  <c r="CE602" i="33"/>
  <c r="CH602" i="33"/>
  <c r="CI602" i="33"/>
  <c r="A603" i="33"/>
  <c r="B603" i="33"/>
  <c r="C603" i="33"/>
  <c r="D603" i="33"/>
  <c r="E603" i="33"/>
  <c r="F603" i="33"/>
  <c r="G603" i="33"/>
  <c r="H603" i="33"/>
  <c r="I603" i="33"/>
  <c r="J603" i="33"/>
  <c r="K603" i="33"/>
  <c r="L603" i="33"/>
  <c r="M603" i="33"/>
  <c r="N603" i="33"/>
  <c r="O603" i="33"/>
  <c r="P603" i="33"/>
  <c r="Q603" i="33"/>
  <c r="R603" i="33"/>
  <c r="S603" i="33"/>
  <c r="T603" i="33"/>
  <c r="U603" i="33"/>
  <c r="V603" i="33"/>
  <c r="W603" i="33"/>
  <c r="X603" i="33"/>
  <c r="Y603" i="33"/>
  <c r="Z603" i="33"/>
  <c r="AA603" i="33"/>
  <c r="AB603" i="33"/>
  <c r="AC603" i="33"/>
  <c r="AD603" i="33"/>
  <c r="AE603" i="33"/>
  <c r="AF603" i="33"/>
  <c r="AG603" i="33"/>
  <c r="AH603" i="33"/>
  <c r="AI603" i="33"/>
  <c r="AJ603" i="33"/>
  <c r="AK603" i="33"/>
  <c r="AL603" i="33"/>
  <c r="AM603" i="33"/>
  <c r="AN603" i="33"/>
  <c r="AO603" i="33"/>
  <c r="AP603" i="33"/>
  <c r="AQ603" i="33"/>
  <c r="AR603" i="33"/>
  <c r="AS603" i="33"/>
  <c r="AT603" i="33"/>
  <c r="AU603" i="33"/>
  <c r="AV603" i="33"/>
  <c r="AW603" i="33"/>
  <c r="AX603" i="33"/>
  <c r="AY603" i="33"/>
  <c r="AZ603" i="33"/>
  <c r="BA603" i="33"/>
  <c r="BB603" i="33"/>
  <c r="BC603" i="33"/>
  <c r="BD603" i="33"/>
  <c r="BE603" i="33"/>
  <c r="BF603" i="33"/>
  <c r="BG603" i="33"/>
  <c r="BH603" i="33"/>
  <c r="BI603" i="33"/>
  <c r="BJ603" i="33"/>
  <c r="BK603" i="33"/>
  <c r="BL603" i="33"/>
  <c r="BM603" i="33"/>
  <c r="BN603" i="33"/>
  <c r="BO603" i="33"/>
  <c r="BP603" i="33"/>
  <c r="BQ603" i="33"/>
  <c r="BR603" i="33"/>
  <c r="BS603" i="33"/>
  <c r="BT603" i="33"/>
  <c r="BU603" i="33"/>
  <c r="BV603" i="33"/>
  <c r="BW603" i="33"/>
  <c r="BX603" i="33"/>
  <c r="BY603" i="33"/>
  <c r="BZ603" i="33"/>
  <c r="CA603" i="33"/>
  <c r="CB603" i="33"/>
  <c r="CC603" i="33"/>
  <c r="CD603" i="33"/>
  <c r="CE603" i="33"/>
  <c r="CH603" i="33"/>
  <c r="CI603" i="33"/>
  <c r="A604" i="33"/>
  <c r="B604" i="33"/>
  <c r="C604" i="33"/>
  <c r="D604" i="33"/>
  <c r="E604" i="33"/>
  <c r="F604" i="33"/>
  <c r="G604" i="33"/>
  <c r="H604" i="33"/>
  <c r="I604" i="33"/>
  <c r="J604" i="33"/>
  <c r="K604" i="33"/>
  <c r="L604" i="33"/>
  <c r="M604" i="33"/>
  <c r="N604" i="33"/>
  <c r="O604" i="33"/>
  <c r="P604" i="33"/>
  <c r="Q604" i="33"/>
  <c r="R604" i="33"/>
  <c r="S604" i="33"/>
  <c r="T604" i="33"/>
  <c r="U604" i="33"/>
  <c r="V604" i="33"/>
  <c r="W604" i="33"/>
  <c r="X604" i="33"/>
  <c r="Y604" i="33"/>
  <c r="Z604" i="33"/>
  <c r="AA604" i="33"/>
  <c r="AB604" i="33"/>
  <c r="AC604" i="33"/>
  <c r="AD604" i="33"/>
  <c r="AE604" i="33"/>
  <c r="AF604" i="33"/>
  <c r="AG604" i="33"/>
  <c r="AH604" i="33"/>
  <c r="AI604" i="33"/>
  <c r="AJ604" i="33"/>
  <c r="AK604" i="33"/>
  <c r="AL604" i="33"/>
  <c r="AM604" i="33"/>
  <c r="AN604" i="33"/>
  <c r="AO604" i="33"/>
  <c r="AP604" i="33"/>
  <c r="AQ604" i="33"/>
  <c r="AR604" i="33"/>
  <c r="AS604" i="33"/>
  <c r="AT604" i="33"/>
  <c r="AU604" i="33"/>
  <c r="AV604" i="33"/>
  <c r="AW604" i="33"/>
  <c r="AX604" i="33"/>
  <c r="AY604" i="33"/>
  <c r="AZ604" i="33"/>
  <c r="BA604" i="33"/>
  <c r="BB604" i="33"/>
  <c r="BC604" i="33"/>
  <c r="BD604" i="33"/>
  <c r="BE604" i="33"/>
  <c r="BF604" i="33"/>
  <c r="BG604" i="33"/>
  <c r="BH604" i="33"/>
  <c r="BI604" i="33"/>
  <c r="BJ604" i="33"/>
  <c r="BK604" i="33"/>
  <c r="BL604" i="33"/>
  <c r="BM604" i="33"/>
  <c r="BN604" i="33"/>
  <c r="BO604" i="33"/>
  <c r="BP604" i="33"/>
  <c r="BQ604" i="33"/>
  <c r="BR604" i="33"/>
  <c r="BS604" i="33"/>
  <c r="BT604" i="33"/>
  <c r="BU604" i="33"/>
  <c r="BV604" i="33"/>
  <c r="BW604" i="33"/>
  <c r="BX604" i="33"/>
  <c r="BY604" i="33"/>
  <c r="BZ604" i="33"/>
  <c r="CA604" i="33"/>
  <c r="CB604" i="33"/>
  <c r="CC604" i="33"/>
  <c r="CD604" i="33"/>
  <c r="CE604" i="33"/>
  <c r="CH604" i="33"/>
  <c r="CI604" i="33"/>
  <c r="A605" i="33"/>
  <c r="B605" i="33"/>
  <c r="C605" i="33"/>
  <c r="D605" i="33"/>
  <c r="E605" i="33"/>
  <c r="F605" i="33"/>
  <c r="G605" i="33"/>
  <c r="H605" i="33"/>
  <c r="I605" i="33"/>
  <c r="J605" i="33"/>
  <c r="K605" i="33"/>
  <c r="L605" i="33"/>
  <c r="M605" i="33"/>
  <c r="N605" i="33"/>
  <c r="O605" i="33"/>
  <c r="P605" i="33"/>
  <c r="Q605" i="33"/>
  <c r="R605" i="33"/>
  <c r="S605" i="33"/>
  <c r="T605" i="33"/>
  <c r="U605" i="33"/>
  <c r="V605" i="33"/>
  <c r="W605" i="33"/>
  <c r="X605" i="33"/>
  <c r="Y605" i="33"/>
  <c r="Z605" i="33"/>
  <c r="AA605" i="33"/>
  <c r="AB605" i="33"/>
  <c r="AC605" i="33"/>
  <c r="AD605" i="33"/>
  <c r="AE605" i="33"/>
  <c r="AF605" i="33"/>
  <c r="AG605" i="33"/>
  <c r="AH605" i="33"/>
  <c r="AI605" i="33"/>
  <c r="AJ605" i="33"/>
  <c r="AK605" i="33"/>
  <c r="AL605" i="33"/>
  <c r="AM605" i="33"/>
  <c r="AN605" i="33"/>
  <c r="AO605" i="33"/>
  <c r="AP605" i="33"/>
  <c r="AQ605" i="33"/>
  <c r="AR605" i="33"/>
  <c r="AS605" i="33"/>
  <c r="AT605" i="33"/>
  <c r="AU605" i="33"/>
  <c r="AV605" i="33"/>
  <c r="AW605" i="33"/>
  <c r="AX605" i="33"/>
  <c r="AY605" i="33"/>
  <c r="AZ605" i="33"/>
  <c r="BA605" i="33"/>
  <c r="BB605" i="33"/>
  <c r="BC605" i="33"/>
  <c r="BD605" i="33"/>
  <c r="BE605" i="33"/>
  <c r="BF605" i="33"/>
  <c r="BG605" i="33"/>
  <c r="BH605" i="33"/>
  <c r="BI605" i="33"/>
  <c r="BJ605" i="33"/>
  <c r="BK605" i="33"/>
  <c r="BL605" i="33"/>
  <c r="BM605" i="33"/>
  <c r="BN605" i="33"/>
  <c r="BO605" i="33"/>
  <c r="BP605" i="33"/>
  <c r="BQ605" i="33"/>
  <c r="BR605" i="33"/>
  <c r="BS605" i="33"/>
  <c r="BT605" i="33"/>
  <c r="BU605" i="33"/>
  <c r="BV605" i="33"/>
  <c r="BW605" i="33"/>
  <c r="BX605" i="33"/>
  <c r="BY605" i="33"/>
  <c r="BZ605" i="33"/>
  <c r="CA605" i="33"/>
  <c r="CB605" i="33"/>
  <c r="CC605" i="33"/>
  <c r="CD605" i="33"/>
  <c r="CE605" i="33"/>
  <c r="CH605" i="33"/>
  <c r="CI605" i="33"/>
  <c r="A606" i="33"/>
  <c r="B606" i="33"/>
  <c r="C606" i="33"/>
  <c r="D606" i="33"/>
  <c r="E606" i="33"/>
  <c r="F606" i="33"/>
  <c r="G606" i="33"/>
  <c r="H606" i="33"/>
  <c r="I606" i="33"/>
  <c r="J606" i="33"/>
  <c r="K606" i="33"/>
  <c r="L606" i="33"/>
  <c r="M606" i="33"/>
  <c r="N606" i="33"/>
  <c r="O606" i="33"/>
  <c r="P606" i="33"/>
  <c r="Q606" i="33"/>
  <c r="R606" i="33"/>
  <c r="S606" i="33"/>
  <c r="T606" i="33"/>
  <c r="U606" i="33"/>
  <c r="V606" i="33"/>
  <c r="W606" i="33"/>
  <c r="X606" i="33"/>
  <c r="Y606" i="33"/>
  <c r="Z606" i="33"/>
  <c r="AA606" i="33"/>
  <c r="AB606" i="33"/>
  <c r="AC606" i="33"/>
  <c r="AD606" i="33"/>
  <c r="AE606" i="33"/>
  <c r="AF606" i="33"/>
  <c r="AG606" i="33"/>
  <c r="AH606" i="33"/>
  <c r="AI606" i="33"/>
  <c r="AJ606" i="33"/>
  <c r="AK606" i="33"/>
  <c r="AL606" i="33"/>
  <c r="AM606" i="33"/>
  <c r="AN606" i="33"/>
  <c r="AO606" i="33"/>
  <c r="AP606" i="33"/>
  <c r="AQ606" i="33"/>
  <c r="AR606" i="33"/>
  <c r="AS606" i="33"/>
  <c r="AT606" i="33"/>
  <c r="AU606" i="33"/>
  <c r="AV606" i="33"/>
  <c r="AW606" i="33"/>
  <c r="AX606" i="33"/>
  <c r="AY606" i="33"/>
  <c r="AZ606" i="33"/>
  <c r="BA606" i="33"/>
  <c r="BB606" i="33"/>
  <c r="BC606" i="33"/>
  <c r="BD606" i="33"/>
  <c r="BE606" i="33"/>
  <c r="BF606" i="33"/>
  <c r="BG606" i="33"/>
  <c r="BH606" i="33"/>
  <c r="BI606" i="33"/>
  <c r="BJ606" i="33"/>
  <c r="BK606" i="33"/>
  <c r="BL606" i="33"/>
  <c r="BM606" i="33"/>
  <c r="BN606" i="33"/>
  <c r="BO606" i="33"/>
  <c r="BP606" i="33"/>
  <c r="BQ606" i="33"/>
  <c r="BR606" i="33"/>
  <c r="BS606" i="33"/>
  <c r="BT606" i="33"/>
  <c r="BU606" i="33"/>
  <c r="BV606" i="33"/>
  <c r="BW606" i="33"/>
  <c r="BX606" i="33"/>
  <c r="BY606" i="33"/>
  <c r="BZ606" i="33"/>
  <c r="CA606" i="33"/>
  <c r="CB606" i="33"/>
  <c r="CC606" i="33"/>
  <c r="CD606" i="33"/>
  <c r="CE606" i="33"/>
  <c r="CH606" i="33"/>
  <c r="CI606" i="33"/>
  <c r="A607" i="33"/>
  <c r="B607" i="33"/>
  <c r="C607" i="33"/>
  <c r="D607" i="33"/>
  <c r="E607" i="33"/>
  <c r="F607" i="33"/>
  <c r="G607" i="33"/>
  <c r="H607" i="33"/>
  <c r="I607" i="33"/>
  <c r="J607" i="33"/>
  <c r="K607" i="33"/>
  <c r="L607" i="33"/>
  <c r="M607" i="33"/>
  <c r="N607" i="33"/>
  <c r="O607" i="33"/>
  <c r="P607" i="33"/>
  <c r="Q607" i="33"/>
  <c r="R607" i="33"/>
  <c r="S607" i="33"/>
  <c r="T607" i="33"/>
  <c r="U607" i="33"/>
  <c r="V607" i="33"/>
  <c r="W607" i="33"/>
  <c r="X607" i="33"/>
  <c r="Y607" i="33"/>
  <c r="Z607" i="33"/>
  <c r="AA607" i="33"/>
  <c r="AB607" i="33"/>
  <c r="AC607" i="33"/>
  <c r="AD607" i="33"/>
  <c r="AE607" i="33"/>
  <c r="AF607" i="33"/>
  <c r="AG607" i="33"/>
  <c r="AH607" i="33"/>
  <c r="AI607" i="33"/>
  <c r="AJ607" i="33"/>
  <c r="AK607" i="33"/>
  <c r="AL607" i="33"/>
  <c r="AM607" i="33"/>
  <c r="AN607" i="33"/>
  <c r="AO607" i="33"/>
  <c r="AP607" i="33"/>
  <c r="AQ607" i="33"/>
  <c r="AR607" i="33"/>
  <c r="AS607" i="33"/>
  <c r="AT607" i="33"/>
  <c r="AU607" i="33"/>
  <c r="AV607" i="33"/>
  <c r="AW607" i="33"/>
  <c r="AX607" i="33"/>
  <c r="AY607" i="33"/>
  <c r="AZ607" i="33"/>
  <c r="BA607" i="33"/>
  <c r="BB607" i="33"/>
  <c r="BC607" i="33"/>
  <c r="BD607" i="33"/>
  <c r="BE607" i="33"/>
  <c r="BF607" i="33"/>
  <c r="BG607" i="33"/>
  <c r="BH607" i="33"/>
  <c r="BI607" i="33"/>
  <c r="BJ607" i="33"/>
  <c r="BK607" i="33"/>
  <c r="BL607" i="33"/>
  <c r="BM607" i="33"/>
  <c r="BN607" i="33"/>
  <c r="BO607" i="33"/>
  <c r="BP607" i="33"/>
  <c r="BQ607" i="33"/>
  <c r="BR607" i="33"/>
  <c r="BS607" i="33"/>
  <c r="BT607" i="33"/>
  <c r="BU607" i="33"/>
  <c r="BV607" i="33"/>
  <c r="BW607" i="33"/>
  <c r="BX607" i="33"/>
  <c r="BY607" i="33"/>
  <c r="BZ607" i="33"/>
  <c r="CA607" i="33"/>
  <c r="CB607" i="33"/>
  <c r="CC607" i="33"/>
  <c r="CD607" i="33"/>
  <c r="CE607" i="33"/>
  <c r="CH607" i="33"/>
  <c r="CI607" i="33"/>
  <c r="A608" i="33"/>
  <c r="B608" i="33"/>
  <c r="C608" i="33"/>
  <c r="D608" i="33"/>
  <c r="E608" i="33"/>
  <c r="F608" i="33"/>
  <c r="G608" i="33"/>
  <c r="H608" i="33"/>
  <c r="I608" i="33"/>
  <c r="J608" i="33"/>
  <c r="K608" i="33"/>
  <c r="L608" i="33"/>
  <c r="M608" i="33"/>
  <c r="N608" i="33"/>
  <c r="O608" i="33"/>
  <c r="P608" i="33"/>
  <c r="Q608" i="33"/>
  <c r="R608" i="33"/>
  <c r="S608" i="33"/>
  <c r="T608" i="33"/>
  <c r="U608" i="33"/>
  <c r="V608" i="33"/>
  <c r="W608" i="33"/>
  <c r="X608" i="33"/>
  <c r="Y608" i="33"/>
  <c r="Z608" i="33"/>
  <c r="AA608" i="33"/>
  <c r="AB608" i="33"/>
  <c r="AC608" i="33"/>
  <c r="AD608" i="33"/>
  <c r="AE608" i="33"/>
  <c r="AF608" i="33"/>
  <c r="AG608" i="33"/>
  <c r="AH608" i="33"/>
  <c r="AI608" i="33"/>
  <c r="AJ608" i="33"/>
  <c r="AK608" i="33"/>
  <c r="AL608" i="33"/>
  <c r="AM608" i="33"/>
  <c r="AN608" i="33"/>
  <c r="AO608" i="33"/>
  <c r="AP608" i="33"/>
  <c r="AQ608" i="33"/>
  <c r="AR608" i="33"/>
  <c r="AS608" i="33"/>
  <c r="AT608" i="33"/>
  <c r="AU608" i="33"/>
  <c r="AV608" i="33"/>
  <c r="AW608" i="33"/>
  <c r="AX608" i="33"/>
  <c r="AY608" i="33"/>
  <c r="AZ608" i="33"/>
  <c r="BA608" i="33"/>
  <c r="BB608" i="33"/>
  <c r="BC608" i="33"/>
  <c r="BD608" i="33"/>
  <c r="BE608" i="33"/>
  <c r="BF608" i="33"/>
  <c r="BG608" i="33"/>
  <c r="BH608" i="33"/>
  <c r="BI608" i="33"/>
  <c r="BJ608" i="33"/>
  <c r="BK608" i="33"/>
  <c r="BL608" i="33"/>
  <c r="BM608" i="33"/>
  <c r="BN608" i="33"/>
  <c r="BO608" i="33"/>
  <c r="BP608" i="33"/>
  <c r="BQ608" i="33"/>
  <c r="BR608" i="33"/>
  <c r="BS608" i="33"/>
  <c r="BT608" i="33"/>
  <c r="BU608" i="33"/>
  <c r="BV608" i="33"/>
  <c r="BW608" i="33"/>
  <c r="BX608" i="33"/>
  <c r="BY608" i="33"/>
  <c r="BZ608" i="33"/>
  <c r="CA608" i="33"/>
  <c r="CB608" i="33"/>
  <c r="CC608" i="33"/>
  <c r="CD608" i="33"/>
  <c r="CE608" i="33"/>
  <c r="CH608" i="33"/>
  <c r="CI608" i="33"/>
  <c r="A609" i="33"/>
  <c r="B609" i="33"/>
  <c r="C609" i="33"/>
  <c r="D609" i="33"/>
  <c r="E609" i="33"/>
  <c r="F609" i="33"/>
  <c r="G609" i="33"/>
  <c r="H609" i="33"/>
  <c r="I609" i="33"/>
  <c r="J609" i="33"/>
  <c r="K609" i="33"/>
  <c r="L609" i="33"/>
  <c r="M609" i="33"/>
  <c r="N609" i="33"/>
  <c r="O609" i="33"/>
  <c r="P609" i="33"/>
  <c r="Q609" i="33"/>
  <c r="R609" i="33"/>
  <c r="S609" i="33"/>
  <c r="T609" i="33"/>
  <c r="U609" i="33"/>
  <c r="V609" i="33"/>
  <c r="W609" i="33"/>
  <c r="X609" i="33"/>
  <c r="Y609" i="33"/>
  <c r="Z609" i="33"/>
  <c r="AA609" i="33"/>
  <c r="AB609" i="33"/>
  <c r="AC609" i="33"/>
  <c r="AD609" i="33"/>
  <c r="AE609" i="33"/>
  <c r="AF609" i="33"/>
  <c r="AG609" i="33"/>
  <c r="AH609" i="33"/>
  <c r="AI609" i="33"/>
  <c r="AJ609" i="33"/>
  <c r="AK609" i="33"/>
  <c r="AL609" i="33"/>
  <c r="AM609" i="33"/>
  <c r="AN609" i="33"/>
  <c r="AO609" i="33"/>
  <c r="AP609" i="33"/>
  <c r="AQ609" i="33"/>
  <c r="AR609" i="33"/>
  <c r="AS609" i="33"/>
  <c r="AT609" i="33"/>
  <c r="AU609" i="33"/>
  <c r="AV609" i="33"/>
  <c r="AW609" i="33"/>
  <c r="AX609" i="33"/>
  <c r="AY609" i="33"/>
  <c r="AZ609" i="33"/>
  <c r="BA609" i="33"/>
  <c r="BB609" i="33"/>
  <c r="BC609" i="33"/>
  <c r="BD609" i="33"/>
  <c r="BE609" i="33"/>
  <c r="BF609" i="33"/>
  <c r="BG609" i="33"/>
  <c r="BH609" i="33"/>
  <c r="BI609" i="33"/>
  <c r="BJ609" i="33"/>
  <c r="BK609" i="33"/>
  <c r="BL609" i="33"/>
  <c r="BM609" i="33"/>
  <c r="BN609" i="33"/>
  <c r="BO609" i="33"/>
  <c r="BP609" i="33"/>
  <c r="BQ609" i="33"/>
  <c r="BR609" i="33"/>
  <c r="BS609" i="33"/>
  <c r="BT609" i="33"/>
  <c r="BU609" i="33"/>
  <c r="BV609" i="33"/>
  <c r="BW609" i="33"/>
  <c r="BX609" i="33"/>
  <c r="BY609" i="33"/>
  <c r="BZ609" i="33"/>
  <c r="CA609" i="33"/>
  <c r="CB609" i="33"/>
  <c r="CC609" i="33"/>
  <c r="CD609" i="33"/>
  <c r="CE609" i="33"/>
  <c r="CH609" i="33"/>
  <c r="CI609" i="33"/>
  <c r="A610" i="33"/>
  <c r="B610" i="33"/>
  <c r="C610" i="33"/>
  <c r="D610" i="33"/>
  <c r="E610" i="33"/>
  <c r="F610" i="33"/>
  <c r="G610" i="33"/>
  <c r="H610" i="33"/>
  <c r="I610" i="33"/>
  <c r="J610" i="33"/>
  <c r="K610" i="33"/>
  <c r="L610" i="33"/>
  <c r="M610" i="33"/>
  <c r="N610" i="33"/>
  <c r="O610" i="33"/>
  <c r="P610" i="33"/>
  <c r="Q610" i="33"/>
  <c r="R610" i="33"/>
  <c r="S610" i="33"/>
  <c r="T610" i="33"/>
  <c r="U610" i="33"/>
  <c r="V610" i="33"/>
  <c r="W610" i="33"/>
  <c r="X610" i="33"/>
  <c r="Y610" i="33"/>
  <c r="Z610" i="33"/>
  <c r="AA610" i="33"/>
  <c r="AB610" i="33"/>
  <c r="AC610" i="33"/>
  <c r="AD610" i="33"/>
  <c r="AE610" i="33"/>
  <c r="AF610" i="33"/>
  <c r="AG610" i="33"/>
  <c r="AH610" i="33"/>
  <c r="AI610" i="33"/>
  <c r="AJ610" i="33"/>
  <c r="AK610" i="33"/>
  <c r="AL610" i="33"/>
  <c r="AM610" i="33"/>
  <c r="AN610" i="33"/>
  <c r="AO610" i="33"/>
  <c r="AP610" i="33"/>
  <c r="AQ610" i="33"/>
  <c r="AR610" i="33"/>
  <c r="AS610" i="33"/>
  <c r="AT610" i="33"/>
  <c r="AU610" i="33"/>
  <c r="AV610" i="33"/>
  <c r="AW610" i="33"/>
  <c r="AX610" i="33"/>
  <c r="AY610" i="33"/>
  <c r="AZ610" i="33"/>
  <c r="BA610" i="33"/>
  <c r="BB610" i="33"/>
  <c r="BC610" i="33"/>
  <c r="BD610" i="33"/>
  <c r="BE610" i="33"/>
  <c r="BF610" i="33"/>
  <c r="BG610" i="33"/>
  <c r="BH610" i="33"/>
  <c r="BI610" i="33"/>
  <c r="BJ610" i="33"/>
  <c r="BK610" i="33"/>
  <c r="BL610" i="33"/>
  <c r="BM610" i="33"/>
  <c r="BN610" i="33"/>
  <c r="BO610" i="33"/>
  <c r="BP610" i="33"/>
  <c r="BQ610" i="33"/>
  <c r="BR610" i="33"/>
  <c r="BS610" i="33"/>
  <c r="BT610" i="33"/>
  <c r="BU610" i="33"/>
  <c r="BV610" i="33"/>
  <c r="BW610" i="33"/>
  <c r="BX610" i="33"/>
  <c r="BY610" i="33"/>
  <c r="BZ610" i="33"/>
  <c r="CA610" i="33"/>
  <c r="CB610" i="33"/>
  <c r="CC610" i="33"/>
  <c r="CD610" i="33"/>
  <c r="CE610" i="33"/>
  <c r="CH610" i="33"/>
  <c r="CI610" i="33"/>
  <c r="A611" i="33"/>
  <c r="B611" i="33"/>
  <c r="C611" i="33"/>
  <c r="D611" i="33"/>
  <c r="E611" i="33"/>
  <c r="F611" i="33"/>
  <c r="G611" i="33"/>
  <c r="H611" i="33"/>
  <c r="I611" i="33"/>
  <c r="J611" i="33"/>
  <c r="K611" i="33"/>
  <c r="L611" i="33"/>
  <c r="M611" i="33"/>
  <c r="N611" i="33"/>
  <c r="O611" i="33"/>
  <c r="P611" i="33"/>
  <c r="Q611" i="33"/>
  <c r="R611" i="33"/>
  <c r="S611" i="33"/>
  <c r="T611" i="33"/>
  <c r="U611" i="33"/>
  <c r="V611" i="33"/>
  <c r="W611" i="33"/>
  <c r="X611" i="33"/>
  <c r="Y611" i="33"/>
  <c r="Z611" i="33"/>
  <c r="AA611" i="33"/>
  <c r="AB611" i="33"/>
  <c r="AC611" i="33"/>
  <c r="AD611" i="33"/>
  <c r="AE611" i="33"/>
  <c r="AF611" i="33"/>
  <c r="AG611" i="33"/>
  <c r="AH611" i="33"/>
  <c r="AI611" i="33"/>
  <c r="AJ611" i="33"/>
  <c r="AK611" i="33"/>
  <c r="AL611" i="33"/>
  <c r="AM611" i="33"/>
  <c r="AN611" i="33"/>
  <c r="AO611" i="33"/>
  <c r="AP611" i="33"/>
  <c r="AQ611" i="33"/>
  <c r="AR611" i="33"/>
  <c r="AS611" i="33"/>
  <c r="AT611" i="33"/>
  <c r="AU611" i="33"/>
  <c r="AV611" i="33"/>
  <c r="AW611" i="33"/>
  <c r="AX611" i="33"/>
  <c r="AY611" i="33"/>
  <c r="AZ611" i="33"/>
  <c r="BA611" i="33"/>
  <c r="BB611" i="33"/>
  <c r="BC611" i="33"/>
  <c r="BD611" i="33"/>
  <c r="BE611" i="33"/>
  <c r="BF611" i="33"/>
  <c r="BG611" i="33"/>
  <c r="BH611" i="33"/>
  <c r="BI611" i="33"/>
  <c r="BJ611" i="33"/>
  <c r="BK611" i="33"/>
  <c r="BL611" i="33"/>
  <c r="BM611" i="33"/>
  <c r="BN611" i="33"/>
  <c r="BO611" i="33"/>
  <c r="BP611" i="33"/>
  <c r="BQ611" i="33"/>
  <c r="BR611" i="33"/>
  <c r="BS611" i="33"/>
  <c r="BT611" i="33"/>
  <c r="BU611" i="33"/>
  <c r="BV611" i="33"/>
  <c r="BW611" i="33"/>
  <c r="BX611" i="33"/>
  <c r="BY611" i="33"/>
  <c r="BZ611" i="33"/>
  <c r="CA611" i="33"/>
  <c r="CB611" i="33"/>
  <c r="CC611" i="33"/>
  <c r="CD611" i="33"/>
  <c r="CE611" i="33"/>
  <c r="CH611" i="33"/>
  <c r="CI611" i="33"/>
  <c r="A612" i="33"/>
  <c r="B612" i="33"/>
  <c r="D612" i="33"/>
  <c r="F612" i="33"/>
  <c r="CI612" i="33"/>
  <c r="A613" i="33"/>
  <c r="B613" i="33"/>
  <c r="D613" i="33"/>
  <c r="F613" i="33"/>
  <c r="CI613" i="33"/>
  <c r="A614" i="33"/>
  <c r="B614" i="33"/>
  <c r="D614" i="33"/>
  <c r="F614" i="33"/>
  <c r="CI614" i="33"/>
  <c r="A615" i="33"/>
  <c r="B615" i="33"/>
  <c r="D615" i="33"/>
  <c r="F615" i="33"/>
  <c r="CI615" i="33"/>
  <c r="A616" i="33"/>
  <c r="B616" i="33"/>
  <c r="D616" i="33"/>
  <c r="F616" i="33"/>
  <c r="CI616" i="33"/>
  <c r="A617" i="33"/>
  <c r="B617" i="33"/>
  <c r="D617" i="33"/>
  <c r="F617" i="33"/>
  <c r="CI617" i="33"/>
  <c r="A618" i="33"/>
  <c r="B618" i="33"/>
  <c r="D618" i="33"/>
  <c r="F618" i="33"/>
  <c r="CI618" i="33"/>
  <c r="A619" i="33"/>
  <c r="B619" i="33"/>
  <c r="D619" i="33"/>
  <c r="F619" i="33"/>
  <c r="CI619" i="33"/>
  <c r="A620" i="33"/>
  <c r="B620" i="33"/>
  <c r="D620" i="33"/>
  <c r="F620" i="33"/>
  <c r="CI620" i="33"/>
  <c r="A621" i="33"/>
  <c r="B621" i="33"/>
  <c r="D621" i="33"/>
  <c r="F621" i="33"/>
  <c r="CI621" i="33"/>
  <c r="A622" i="33"/>
  <c r="B622" i="33"/>
  <c r="D622" i="33"/>
  <c r="F622" i="33"/>
  <c r="CI622" i="33"/>
  <c r="A623" i="33"/>
  <c r="B623" i="33"/>
  <c r="D623" i="33"/>
  <c r="F623" i="33"/>
  <c r="CI623" i="33"/>
  <c r="A624" i="33"/>
  <c r="B624" i="33"/>
  <c r="D624" i="33"/>
  <c r="F624" i="33"/>
  <c r="CI624" i="33"/>
  <c r="A625" i="33"/>
  <c r="B625" i="33"/>
  <c r="D625" i="33"/>
  <c r="F625" i="33"/>
  <c r="CI625" i="33"/>
  <c r="A626" i="33"/>
  <c r="B626" i="33"/>
  <c r="D626" i="33"/>
  <c r="F626" i="33"/>
  <c r="CI626" i="33"/>
  <c r="A627" i="33"/>
  <c r="B627" i="33"/>
  <c r="D627" i="33"/>
  <c r="F627" i="33"/>
  <c r="CI627" i="33"/>
  <c r="A628" i="33"/>
  <c r="B628" i="33"/>
  <c r="D628" i="33"/>
  <c r="F628" i="33"/>
  <c r="CI628" i="33"/>
  <c r="A629" i="33"/>
  <c r="B629" i="33"/>
  <c r="D629" i="33"/>
  <c r="F629" i="33"/>
  <c r="L629" i="33"/>
  <c r="CI629" i="33"/>
  <c r="A630" i="33"/>
  <c r="B630" i="33"/>
  <c r="D630" i="33"/>
  <c r="F630" i="33"/>
  <c r="P630" i="33"/>
  <c r="CI630" i="33"/>
  <c r="A631" i="33"/>
  <c r="B631" i="33"/>
  <c r="D631" i="33"/>
  <c r="E631" i="33"/>
  <c r="F631" i="33"/>
  <c r="CI631" i="33"/>
  <c r="A632" i="33"/>
  <c r="B632" i="33"/>
  <c r="D632" i="33"/>
  <c r="F632" i="33"/>
  <c r="H632" i="33"/>
  <c r="CI632" i="33"/>
  <c r="A633" i="33"/>
  <c r="B633" i="33"/>
  <c r="D633" i="33"/>
  <c r="F633" i="33"/>
  <c r="CI633" i="33"/>
  <c r="A634" i="33"/>
  <c r="B634" i="33"/>
  <c r="D634" i="33"/>
  <c r="F634" i="33"/>
  <c r="CI634" i="33"/>
  <c r="A635" i="33"/>
  <c r="B635" i="33"/>
  <c r="D635" i="33"/>
  <c r="F635" i="33"/>
  <c r="CI635" i="33"/>
  <c r="A636" i="33"/>
  <c r="B636" i="33"/>
  <c r="D636" i="33"/>
  <c r="E636" i="33"/>
  <c r="F636" i="33"/>
  <c r="CI636" i="33"/>
  <c r="A637" i="33"/>
  <c r="B637" i="33"/>
  <c r="D637" i="33"/>
  <c r="F637" i="33"/>
  <c r="H637" i="33"/>
  <c r="CI637" i="33"/>
  <c r="A638" i="33"/>
  <c r="B638" i="33"/>
  <c r="D638" i="33"/>
  <c r="F638" i="33"/>
  <c r="L638" i="33"/>
  <c r="CI638" i="33"/>
  <c r="A639" i="33"/>
  <c r="B639" i="33"/>
  <c r="D639" i="33"/>
  <c r="F639" i="33"/>
  <c r="CI639" i="33"/>
  <c r="A640" i="33"/>
  <c r="B640" i="33"/>
  <c r="D640" i="33"/>
  <c r="F640" i="33"/>
  <c r="CI640" i="33"/>
  <c r="A641" i="33"/>
  <c r="B641" i="33"/>
  <c r="D641" i="33"/>
  <c r="F641" i="33"/>
  <c r="CI641" i="33"/>
  <c r="A642" i="33"/>
  <c r="B642" i="33"/>
  <c r="D642" i="33"/>
  <c r="F642" i="33"/>
  <c r="H642" i="33"/>
  <c r="CI642" i="33"/>
  <c r="A643" i="33"/>
  <c r="B643" i="33"/>
  <c r="D643" i="33"/>
  <c r="F643" i="33"/>
  <c r="L643" i="33"/>
  <c r="CI643" i="33"/>
  <c r="A644" i="33"/>
  <c r="B644" i="33"/>
  <c r="D644" i="33"/>
  <c r="F644" i="33"/>
  <c r="P644" i="33"/>
  <c r="CI644" i="33"/>
  <c r="A645" i="33"/>
  <c r="B645" i="33"/>
  <c r="D645" i="33"/>
  <c r="E645" i="33"/>
  <c r="F645" i="33"/>
  <c r="CI645" i="33"/>
  <c r="A646" i="33"/>
  <c r="B646" i="33"/>
  <c r="D646" i="33"/>
  <c r="F646" i="33"/>
  <c r="H646" i="33"/>
  <c r="CI646" i="33"/>
  <c r="A647" i="33"/>
  <c r="B647" i="33"/>
  <c r="D647" i="33"/>
  <c r="F647" i="33"/>
  <c r="CI647" i="33"/>
  <c r="A648" i="33"/>
  <c r="B648" i="33"/>
  <c r="D648" i="33"/>
  <c r="F648" i="33"/>
  <c r="CI648" i="33"/>
  <c r="A649" i="33"/>
  <c r="B649" i="33"/>
  <c r="D649" i="33"/>
  <c r="F649" i="33"/>
  <c r="CI649" i="33"/>
  <c r="A650" i="33"/>
  <c r="B650" i="33"/>
  <c r="D650" i="33"/>
  <c r="F650" i="33"/>
  <c r="L650" i="33"/>
  <c r="CI650" i="33"/>
  <c r="A651" i="33"/>
  <c r="B651" i="33"/>
  <c r="D651" i="33"/>
  <c r="F651" i="33"/>
  <c r="CI651" i="33"/>
  <c r="A652" i="33"/>
  <c r="B652" i="33"/>
  <c r="D652" i="33"/>
  <c r="F652" i="33"/>
  <c r="CI652" i="33"/>
  <c r="A653" i="33"/>
  <c r="B653" i="33"/>
  <c r="D653" i="33"/>
  <c r="F653" i="33"/>
  <c r="CI653" i="33"/>
  <c r="A654" i="33"/>
  <c r="B654" i="33"/>
  <c r="D654" i="33"/>
  <c r="F654" i="33"/>
  <c r="P654" i="33"/>
  <c r="CI654" i="33"/>
  <c r="A655" i="33"/>
  <c r="B655" i="33"/>
  <c r="D655" i="33"/>
  <c r="F655" i="33"/>
  <c r="CI655" i="33"/>
  <c r="A656" i="33"/>
  <c r="B656" i="33"/>
  <c r="D656" i="33"/>
  <c r="F656" i="33"/>
  <c r="R656" i="33"/>
  <c r="CI656" i="33"/>
  <c r="A657" i="33"/>
  <c r="B657" i="33"/>
  <c r="D657" i="33"/>
  <c r="F657" i="33"/>
  <c r="CI657" i="33"/>
  <c r="A658" i="33"/>
  <c r="B658" i="33"/>
  <c r="D658" i="33"/>
  <c r="F658" i="33"/>
  <c r="CI658" i="33"/>
  <c r="A659" i="33"/>
  <c r="B659" i="33"/>
  <c r="D659" i="33"/>
  <c r="F659" i="33"/>
  <c r="CI659" i="33"/>
  <c r="A660" i="33"/>
  <c r="B660" i="33"/>
  <c r="D660" i="33"/>
  <c r="F660" i="33"/>
  <c r="CI660" i="33"/>
  <c r="A661" i="33"/>
  <c r="B661" i="33"/>
  <c r="D661" i="33"/>
  <c r="F661" i="33"/>
  <c r="CI661" i="33"/>
  <c r="A662" i="33"/>
  <c r="B662" i="33"/>
  <c r="D662" i="33"/>
  <c r="F662" i="33"/>
  <c r="L662" i="33"/>
  <c r="CI662" i="33"/>
  <c r="A663" i="33"/>
  <c r="B663" i="33"/>
  <c r="D663" i="33"/>
  <c r="F663" i="33"/>
  <c r="P663" i="33"/>
  <c r="CI663" i="33"/>
  <c r="A664" i="33"/>
  <c r="B664" i="33"/>
  <c r="D664" i="33"/>
  <c r="F664" i="33"/>
  <c r="J664" i="33"/>
  <c r="CI664" i="33"/>
  <c r="A665" i="33"/>
  <c r="B665" i="33"/>
  <c r="D665" i="33"/>
  <c r="F665" i="33"/>
  <c r="CI665" i="33"/>
  <c r="A666" i="33"/>
  <c r="B666" i="33"/>
  <c r="D666" i="33"/>
  <c r="F666" i="33"/>
  <c r="CI666" i="33"/>
  <c r="A667" i="33"/>
  <c r="B667" i="33"/>
  <c r="D667" i="33"/>
  <c r="F667" i="33"/>
  <c r="CI667" i="33"/>
  <c r="A668" i="33"/>
  <c r="B668" i="33"/>
  <c r="D668" i="33"/>
  <c r="E668" i="33"/>
  <c r="F668" i="33"/>
  <c r="CI668" i="33"/>
  <c r="A669" i="33"/>
  <c r="B669" i="33"/>
  <c r="D669" i="33"/>
  <c r="F669" i="33"/>
  <c r="H669" i="33"/>
  <c r="CI669" i="33"/>
  <c r="A670" i="33"/>
  <c r="B670" i="33"/>
  <c r="D670" i="33"/>
  <c r="F670" i="33"/>
  <c r="CI670" i="33"/>
  <c r="A671" i="33"/>
  <c r="B671" i="33"/>
  <c r="D671" i="33"/>
  <c r="F671" i="33"/>
  <c r="CI671" i="33"/>
  <c r="A672" i="33"/>
  <c r="B672" i="33"/>
  <c r="D672" i="33"/>
  <c r="F672" i="33"/>
  <c r="CI672" i="33"/>
  <c r="A673" i="33"/>
  <c r="B673" i="33"/>
  <c r="D673" i="33"/>
  <c r="E673" i="33"/>
  <c r="F673" i="33"/>
  <c r="R673" i="33"/>
  <c r="CI673" i="33"/>
  <c r="A674" i="33"/>
  <c r="B674" i="33"/>
  <c r="D674" i="33"/>
  <c r="E674" i="33"/>
  <c r="F674" i="33"/>
  <c r="H674" i="33"/>
  <c r="CI674" i="33"/>
  <c r="A675" i="33"/>
  <c r="B675" i="33"/>
  <c r="D675" i="33"/>
  <c r="F675" i="33"/>
  <c r="L675" i="33"/>
  <c r="N675" i="33"/>
  <c r="CI675" i="33"/>
  <c r="A676" i="33"/>
  <c r="B676" i="33"/>
  <c r="D676" i="33"/>
  <c r="F676" i="33"/>
  <c r="CI676" i="33"/>
  <c r="A677" i="33"/>
  <c r="B677" i="33"/>
  <c r="D677" i="33"/>
  <c r="F677" i="33"/>
  <c r="CI677" i="33"/>
  <c r="A678" i="33"/>
  <c r="B678" i="33"/>
  <c r="D678" i="33"/>
  <c r="E678" i="33"/>
  <c r="F678" i="33"/>
  <c r="CI678" i="33"/>
  <c r="A679" i="33"/>
  <c r="B679" i="33"/>
  <c r="D679" i="33"/>
  <c r="F679" i="33"/>
  <c r="CI679" i="33"/>
  <c r="A680" i="33"/>
  <c r="B680" i="33"/>
  <c r="D680" i="33"/>
  <c r="F680" i="33"/>
  <c r="P680" i="33"/>
  <c r="CI680" i="33"/>
  <c r="A681" i="33"/>
  <c r="B681" i="33"/>
  <c r="D681" i="33"/>
  <c r="E681" i="33"/>
  <c r="F681" i="33"/>
  <c r="P681" i="33"/>
  <c r="CI681" i="33"/>
  <c r="A682" i="33"/>
  <c r="B682" i="33"/>
  <c r="D682" i="33"/>
  <c r="F682" i="33"/>
  <c r="CI682" i="33"/>
  <c r="A683" i="33"/>
  <c r="B683" i="33"/>
  <c r="D683" i="33"/>
  <c r="F683" i="33"/>
  <c r="H683" i="33"/>
  <c r="J683" i="33"/>
  <c r="L683" i="33"/>
  <c r="CI683" i="33"/>
  <c r="A684" i="33"/>
  <c r="B684" i="33"/>
  <c r="D684" i="33"/>
  <c r="F684" i="33"/>
  <c r="CI684" i="33"/>
  <c r="A685" i="33"/>
  <c r="B685" i="33"/>
  <c r="D685" i="33"/>
  <c r="F685" i="33"/>
  <c r="CI685" i="33"/>
  <c r="A686" i="33"/>
  <c r="B686" i="33"/>
  <c r="D686" i="33"/>
  <c r="F686" i="33"/>
  <c r="J686" i="33"/>
  <c r="CI686" i="33"/>
  <c r="A687" i="33"/>
  <c r="B687" i="33"/>
  <c r="D687" i="33"/>
  <c r="F687" i="33"/>
  <c r="CI687" i="33"/>
  <c r="A688" i="33"/>
  <c r="B688" i="33"/>
  <c r="D688" i="33"/>
  <c r="F688" i="33"/>
  <c r="CI688" i="33"/>
  <c r="A689" i="33"/>
  <c r="B689" i="33"/>
  <c r="D689" i="33"/>
  <c r="F689" i="33"/>
  <c r="CI689" i="33"/>
  <c r="A690" i="33"/>
  <c r="B690" i="33"/>
  <c r="D690" i="33"/>
  <c r="E690" i="33"/>
  <c r="F690" i="33"/>
  <c r="H690" i="33"/>
  <c r="J690" i="33"/>
  <c r="P690" i="33"/>
  <c r="R690" i="33"/>
  <c r="CI690" i="33"/>
  <c r="A691" i="33"/>
  <c r="B691" i="33"/>
  <c r="D691" i="33"/>
  <c r="F691" i="33"/>
  <c r="H691" i="33"/>
  <c r="J691" i="33"/>
  <c r="L691" i="33"/>
  <c r="N691" i="33"/>
  <c r="P691" i="33"/>
  <c r="R691" i="33"/>
  <c r="CI691" i="33"/>
  <c r="A692" i="33"/>
  <c r="B692" i="33"/>
  <c r="D692" i="33"/>
  <c r="E692" i="33"/>
  <c r="F692" i="33"/>
  <c r="H692" i="33"/>
  <c r="R692" i="33"/>
  <c r="CI692" i="33"/>
  <c r="A693" i="33"/>
  <c r="B693" i="33"/>
  <c r="D693" i="33"/>
  <c r="E693" i="33"/>
  <c r="F693" i="33"/>
  <c r="J693" i="33"/>
  <c r="CI693" i="33"/>
  <c r="A694" i="33"/>
  <c r="B694" i="33"/>
  <c r="D694" i="33"/>
  <c r="F694" i="33"/>
  <c r="H694" i="33"/>
  <c r="J694" i="33"/>
  <c r="L694" i="33"/>
  <c r="N694" i="33"/>
  <c r="CI694" i="33"/>
  <c r="A695" i="33"/>
  <c r="B695" i="33"/>
  <c r="D695" i="33"/>
  <c r="E695" i="33"/>
  <c r="F695" i="33"/>
  <c r="N695" i="33"/>
  <c r="P695" i="33"/>
  <c r="R695" i="33"/>
  <c r="CI695" i="33"/>
  <c r="A696" i="33"/>
  <c r="B696" i="33"/>
  <c r="D696" i="33"/>
  <c r="E696" i="33"/>
  <c r="F696" i="33"/>
  <c r="CI696" i="33"/>
  <c r="A697" i="33"/>
  <c r="B697" i="33"/>
  <c r="D697" i="33"/>
  <c r="F697" i="33"/>
  <c r="CI697" i="33"/>
  <c r="A698" i="33"/>
  <c r="B698" i="33"/>
  <c r="D698" i="33"/>
  <c r="F698" i="33"/>
  <c r="CI698" i="33"/>
  <c r="A699" i="33"/>
  <c r="B699" i="33"/>
  <c r="D699" i="33"/>
  <c r="F699" i="33"/>
  <c r="CI699" i="33"/>
  <c r="A700" i="33"/>
  <c r="B700" i="33"/>
  <c r="D700" i="33"/>
  <c r="F700" i="33"/>
  <c r="CI700" i="33"/>
  <c r="A701" i="33"/>
  <c r="B701" i="33"/>
  <c r="D701" i="33"/>
  <c r="E701" i="33"/>
  <c r="F701" i="33"/>
  <c r="H701" i="33"/>
  <c r="J701" i="33"/>
  <c r="CI701" i="33"/>
  <c r="A702" i="33"/>
  <c r="B702" i="33"/>
  <c r="D702" i="33"/>
  <c r="F702" i="33"/>
  <c r="CI702" i="33"/>
  <c r="A703" i="33"/>
  <c r="B703" i="33"/>
  <c r="D703" i="33"/>
  <c r="F703" i="33"/>
  <c r="CI703" i="33"/>
  <c r="A704" i="33"/>
  <c r="B704" i="33"/>
  <c r="D704" i="33"/>
  <c r="F704" i="33"/>
  <c r="J704" i="33"/>
  <c r="P704" i="33"/>
  <c r="CI704" i="33"/>
  <c r="A705" i="33"/>
  <c r="B705" i="33"/>
  <c r="D705" i="33"/>
  <c r="E705" i="33"/>
  <c r="F705" i="33"/>
  <c r="R705" i="33"/>
  <c r="CI705" i="33"/>
  <c r="A706" i="33"/>
  <c r="B706" i="33"/>
  <c r="D706" i="33"/>
  <c r="E706" i="33"/>
  <c r="F706" i="33"/>
  <c r="CI706" i="33"/>
  <c r="A707" i="33"/>
  <c r="B707" i="33"/>
  <c r="D707" i="33"/>
  <c r="F707" i="33"/>
  <c r="CI707" i="33"/>
  <c r="A708" i="33"/>
  <c r="B708" i="33"/>
  <c r="D708" i="33"/>
  <c r="F708" i="33"/>
  <c r="CI708" i="33"/>
  <c r="A709" i="33"/>
  <c r="B709" i="33"/>
  <c r="D709" i="33"/>
  <c r="E709" i="33"/>
  <c r="F709" i="33"/>
  <c r="H709" i="33"/>
  <c r="J709" i="33"/>
  <c r="L709" i="33"/>
  <c r="N709" i="33"/>
  <c r="CI709" i="33"/>
  <c r="A710" i="33"/>
  <c r="B710" i="33"/>
  <c r="D710" i="33"/>
  <c r="F710" i="33"/>
  <c r="L710" i="33"/>
  <c r="N710" i="33"/>
  <c r="P710" i="33"/>
  <c r="CI710" i="33"/>
  <c r="A711" i="33"/>
  <c r="B711" i="33"/>
  <c r="D711" i="33"/>
  <c r="F711" i="33"/>
  <c r="CI711" i="33"/>
  <c r="A712" i="33"/>
  <c r="B712" i="33"/>
  <c r="D712" i="33"/>
  <c r="E712" i="33"/>
  <c r="F712" i="33"/>
  <c r="CI712" i="33"/>
  <c r="A713" i="33"/>
  <c r="B713" i="33"/>
  <c r="D713" i="33"/>
  <c r="E713" i="33"/>
  <c r="F713" i="33"/>
  <c r="L713" i="33"/>
  <c r="CI713" i="33"/>
  <c r="A714" i="33"/>
  <c r="B714" i="33"/>
  <c r="D714" i="33"/>
  <c r="E714" i="33"/>
  <c r="F714" i="33"/>
  <c r="H714" i="33"/>
  <c r="R714" i="33"/>
  <c r="CI714" i="33"/>
  <c r="A715" i="33"/>
  <c r="B715" i="33"/>
  <c r="D715" i="33"/>
  <c r="F715" i="33"/>
  <c r="CI715" i="33"/>
  <c r="A716" i="33"/>
  <c r="B716" i="33"/>
  <c r="D716" i="33"/>
  <c r="F716" i="33"/>
  <c r="CI716" i="33"/>
  <c r="A717" i="33"/>
  <c r="B717" i="33"/>
  <c r="D717" i="33"/>
  <c r="F717" i="33"/>
  <c r="R717" i="33"/>
  <c r="CI717" i="33"/>
  <c r="A718" i="33"/>
  <c r="B718" i="33"/>
  <c r="D718" i="33"/>
  <c r="F718" i="33"/>
  <c r="J718" i="33"/>
  <c r="CI718" i="33"/>
  <c r="A719" i="33"/>
  <c r="B719" i="33"/>
  <c r="D719" i="33"/>
  <c r="F719" i="33"/>
  <c r="CI719" i="33"/>
  <c r="A720" i="33"/>
  <c r="B720" i="33"/>
  <c r="D720" i="33"/>
  <c r="F720" i="33"/>
  <c r="CI720" i="33"/>
  <c r="A721" i="33"/>
  <c r="B721" i="33"/>
  <c r="D721" i="33"/>
  <c r="E721" i="33"/>
  <c r="F721" i="33"/>
  <c r="N721" i="33"/>
  <c r="CI721" i="33"/>
  <c r="A722" i="33"/>
  <c r="B722" i="33"/>
  <c r="D722" i="33"/>
  <c r="E722" i="33"/>
  <c r="F722" i="33"/>
  <c r="CI722" i="33"/>
  <c r="A723" i="33"/>
  <c r="B723" i="33"/>
  <c r="D723" i="33"/>
  <c r="F723" i="33"/>
  <c r="CI723" i="33"/>
  <c r="A724" i="33"/>
  <c r="B724" i="33"/>
  <c r="D724" i="33"/>
  <c r="E724" i="33"/>
  <c r="F724" i="33"/>
  <c r="CI724" i="33"/>
  <c r="A725" i="33"/>
  <c r="B725" i="33"/>
  <c r="D725" i="33"/>
  <c r="E725" i="33"/>
  <c r="F725" i="33"/>
  <c r="CI725" i="33"/>
  <c r="A726" i="33"/>
  <c r="B726" i="33"/>
  <c r="D726" i="33"/>
  <c r="F726" i="33"/>
  <c r="CI726" i="33"/>
  <c r="A727" i="33"/>
  <c r="B727" i="33"/>
  <c r="D727" i="33"/>
  <c r="E727" i="33"/>
  <c r="F727" i="33"/>
  <c r="H727" i="33"/>
  <c r="P727" i="33"/>
  <c r="R727" i="33"/>
  <c r="CI727" i="33"/>
  <c r="A728" i="33"/>
  <c r="B728" i="33"/>
  <c r="D728" i="33"/>
  <c r="E728" i="33"/>
  <c r="F728" i="33"/>
  <c r="J728" i="33"/>
  <c r="L728" i="33"/>
  <c r="CI728" i="33"/>
  <c r="A729" i="33"/>
  <c r="B729" i="33"/>
  <c r="D729" i="33"/>
  <c r="E729" i="33"/>
  <c r="F729" i="33"/>
  <c r="CI729" i="33"/>
  <c r="A730" i="33"/>
  <c r="B730" i="33"/>
  <c r="D730" i="33"/>
  <c r="F730" i="33"/>
  <c r="CI730" i="33"/>
  <c r="A731" i="33"/>
  <c r="B731" i="33"/>
  <c r="D731" i="33"/>
  <c r="F731" i="33"/>
  <c r="L731" i="33"/>
  <c r="N731" i="33"/>
  <c r="P731" i="33"/>
  <c r="CI731" i="33"/>
  <c r="A732" i="33"/>
  <c r="B732" i="33"/>
  <c r="D732" i="33"/>
  <c r="F732" i="33"/>
  <c r="CI732" i="33"/>
  <c r="A733" i="33"/>
  <c r="B733" i="33"/>
  <c r="D733" i="33"/>
  <c r="F733" i="33"/>
  <c r="L733" i="33"/>
  <c r="N733" i="33"/>
  <c r="CI733" i="33"/>
  <c r="A734" i="33"/>
  <c r="B734" i="33"/>
  <c r="D734" i="33"/>
  <c r="F734" i="33"/>
  <c r="CI734" i="33"/>
  <c r="A735" i="33"/>
  <c r="B735" i="33"/>
  <c r="D735" i="33"/>
  <c r="F735" i="33"/>
  <c r="CI735" i="33"/>
  <c r="A736" i="33"/>
  <c r="B736" i="33"/>
  <c r="D736" i="33"/>
  <c r="E736" i="33"/>
  <c r="F736" i="33"/>
  <c r="H736" i="33"/>
  <c r="J736" i="33"/>
  <c r="L736" i="33"/>
  <c r="CI736" i="33"/>
  <c r="A737" i="33"/>
  <c r="B737" i="33"/>
  <c r="D737" i="33"/>
  <c r="F737" i="33"/>
  <c r="CI737" i="33"/>
  <c r="A738" i="33"/>
  <c r="B738" i="33"/>
  <c r="D738" i="33"/>
  <c r="F738" i="33"/>
  <c r="CI738" i="33"/>
  <c r="A739" i="33"/>
  <c r="B739" i="33"/>
  <c r="D739" i="33"/>
  <c r="F739" i="33"/>
  <c r="CI739" i="33"/>
  <c r="A740" i="33"/>
  <c r="B740" i="33"/>
  <c r="D740" i="33"/>
  <c r="F740" i="33"/>
  <c r="CI740" i="33"/>
  <c r="A741" i="33"/>
  <c r="B741" i="33"/>
  <c r="D741" i="33"/>
  <c r="F741" i="33"/>
  <c r="CI741" i="33"/>
  <c r="A742" i="33"/>
  <c r="B742" i="33"/>
  <c r="D742" i="33"/>
  <c r="F742" i="33"/>
  <c r="CI742" i="33"/>
  <c r="A743" i="33"/>
  <c r="B743" i="33"/>
  <c r="D743" i="33"/>
  <c r="F743" i="33"/>
  <c r="CI743" i="33"/>
  <c r="A744" i="33"/>
  <c r="B744" i="33"/>
  <c r="D744" i="33"/>
  <c r="F744" i="33"/>
  <c r="CI744" i="33"/>
  <c r="A745" i="33"/>
  <c r="B745" i="33"/>
  <c r="D745" i="33"/>
  <c r="F745" i="33"/>
  <c r="CI745" i="33"/>
  <c r="A746" i="33"/>
  <c r="B746" i="33"/>
  <c r="D746" i="33"/>
  <c r="F746" i="33"/>
  <c r="CI746" i="33"/>
  <c r="A747" i="33"/>
  <c r="B747" i="33"/>
  <c r="D747" i="33"/>
  <c r="F747" i="33"/>
  <c r="CI747" i="33"/>
  <c r="A748" i="33"/>
  <c r="B748" i="33"/>
  <c r="D748" i="33"/>
  <c r="F748" i="33"/>
  <c r="CI748" i="33"/>
  <c r="A749" i="33"/>
  <c r="B749" i="33"/>
  <c r="D749" i="33"/>
  <c r="F749" i="33"/>
  <c r="CI749" i="33"/>
  <c r="A750" i="33"/>
  <c r="B750" i="33"/>
  <c r="D750" i="33"/>
  <c r="F750" i="33"/>
  <c r="CI750" i="33"/>
  <c r="A751" i="33"/>
  <c r="B751" i="33"/>
  <c r="D751" i="33"/>
  <c r="F751" i="33"/>
  <c r="CI751" i="33"/>
  <c r="A752" i="33"/>
  <c r="B752" i="33"/>
  <c r="D752" i="33"/>
  <c r="F752" i="33"/>
  <c r="CI752" i="33"/>
  <c r="A753" i="33"/>
  <c r="B753" i="33"/>
  <c r="D753" i="33"/>
  <c r="F753" i="33"/>
  <c r="CI753" i="33"/>
  <c r="A754" i="33"/>
  <c r="B754" i="33"/>
  <c r="D754" i="33"/>
  <c r="F754" i="33"/>
  <c r="CI754" i="33"/>
  <c r="A755" i="33"/>
  <c r="B755" i="33"/>
  <c r="D755" i="33"/>
  <c r="F755" i="33"/>
  <c r="CI755" i="33"/>
  <c r="A756" i="33"/>
  <c r="B756" i="33"/>
  <c r="D756" i="33"/>
  <c r="F756" i="33"/>
  <c r="CI756" i="33"/>
  <c r="A757" i="33"/>
  <c r="B757" i="33"/>
  <c r="C757" i="33"/>
  <c r="D757" i="33"/>
  <c r="E757" i="33"/>
  <c r="F757" i="33"/>
  <c r="G757" i="33"/>
  <c r="H757" i="33"/>
  <c r="I757" i="33"/>
  <c r="J757" i="33"/>
  <c r="K757" i="33"/>
  <c r="L757" i="33"/>
  <c r="M757" i="33"/>
  <c r="N757" i="33"/>
  <c r="O757" i="33"/>
  <c r="P757" i="33"/>
  <c r="Q757" i="33"/>
  <c r="R757" i="33"/>
  <c r="S757" i="33"/>
  <c r="T757" i="33"/>
  <c r="U757" i="33"/>
  <c r="V757" i="33"/>
  <c r="W757" i="33"/>
  <c r="X757" i="33"/>
  <c r="Y757" i="33"/>
  <c r="Z757" i="33"/>
  <c r="AA757" i="33"/>
  <c r="AB757" i="33"/>
  <c r="AH757" i="33"/>
  <c r="AI757" i="33"/>
  <c r="AJ757" i="33"/>
  <c r="AK757" i="33"/>
  <c r="AL757" i="33"/>
  <c r="AM757" i="33"/>
  <c r="AP757" i="33"/>
  <c r="AQ757" i="33"/>
  <c r="AR757" i="33"/>
  <c r="AS757" i="33"/>
  <c r="AU757" i="33"/>
  <c r="AV757" i="33"/>
  <c r="AW757" i="33"/>
  <c r="AX757" i="33"/>
  <c r="AY757" i="33"/>
  <c r="AZ757" i="33"/>
  <c r="BA757" i="33"/>
  <c r="BD757" i="33"/>
  <c r="BF757" i="33"/>
  <c r="BG757" i="33"/>
  <c r="BH757" i="33"/>
  <c r="BI757" i="33"/>
  <c r="BJ757" i="33"/>
  <c r="BK757" i="33"/>
  <c r="BL757" i="33"/>
  <c r="BM757" i="33"/>
  <c r="BN757" i="33"/>
  <c r="BO757" i="33"/>
  <c r="BP757" i="33"/>
  <c r="BQ757" i="33"/>
  <c r="BR757" i="33"/>
  <c r="BS757" i="33"/>
  <c r="BT757" i="33"/>
  <c r="BU757" i="33"/>
  <c r="BW757" i="33"/>
  <c r="BY757" i="33"/>
  <c r="CA757" i="33"/>
  <c r="CD757" i="33"/>
  <c r="CE757" i="33"/>
  <c r="CH757" i="33"/>
  <c r="CI757" i="33"/>
  <c r="A758" i="33"/>
  <c r="B758" i="33"/>
  <c r="C758" i="33"/>
  <c r="D758" i="33"/>
  <c r="E758" i="33"/>
  <c r="F758" i="33"/>
  <c r="G758" i="33"/>
  <c r="H758" i="33"/>
  <c r="I758" i="33"/>
  <c r="J758" i="33"/>
  <c r="K758" i="33"/>
  <c r="L758" i="33"/>
  <c r="M758" i="33"/>
  <c r="N758" i="33"/>
  <c r="O758" i="33"/>
  <c r="P758" i="33"/>
  <c r="Q758" i="33"/>
  <c r="R758" i="33"/>
  <c r="S758" i="33"/>
  <c r="T758" i="33"/>
  <c r="U758" i="33"/>
  <c r="V758" i="33"/>
  <c r="W758" i="33"/>
  <c r="X758" i="33"/>
  <c r="Y758" i="33"/>
  <c r="Z758" i="33"/>
  <c r="AA758" i="33"/>
  <c r="AB758" i="33"/>
  <c r="AH758" i="33"/>
  <c r="AI758" i="33"/>
  <c r="AJ758" i="33"/>
  <c r="AK758" i="33"/>
  <c r="AL758" i="33"/>
  <c r="AM758" i="33"/>
  <c r="AN758" i="33"/>
  <c r="AO758" i="33"/>
  <c r="AP758" i="33"/>
  <c r="AQ758" i="33"/>
  <c r="AR758" i="33"/>
  <c r="AS758" i="33"/>
  <c r="AT758" i="33"/>
  <c r="AU758" i="33"/>
  <c r="AW758" i="33"/>
  <c r="AX758" i="33"/>
  <c r="AY758" i="33"/>
  <c r="AZ758" i="33"/>
  <c r="BA758" i="33"/>
  <c r="BB758" i="33"/>
  <c r="BC758" i="33"/>
  <c r="BD758" i="33"/>
  <c r="BE758" i="33"/>
  <c r="BF758" i="33"/>
  <c r="BG758" i="33"/>
  <c r="BH758" i="33"/>
  <c r="BI758" i="33"/>
  <c r="BJ758" i="33"/>
  <c r="BK758" i="33"/>
  <c r="BL758" i="33"/>
  <c r="BM758" i="33"/>
  <c r="BN758" i="33"/>
  <c r="BO758" i="33"/>
  <c r="BP758" i="33"/>
  <c r="BQ758" i="33"/>
  <c r="BR758" i="33"/>
  <c r="BW758" i="33"/>
  <c r="BZ758" i="33"/>
  <c r="CA758" i="33"/>
  <c r="CC758" i="33"/>
  <c r="CD758" i="33"/>
  <c r="CE758" i="33"/>
  <c r="CH758" i="33"/>
  <c r="CI758" i="33"/>
  <c r="A759" i="33"/>
  <c r="B759" i="33"/>
  <c r="C759" i="33"/>
  <c r="D759" i="33"/>
  <c r="E759" i="33"/>
  <c r="F759" i="33"/>
  <c r="G759" i="33"/>
  <c r="H759" i="33"/>
  <c r="J759" i="33"/>
  <c r="K759" i="33"/>
  <c r="L759" i="33"/>
  <c r="M759" i="33"/>
  <c r="N759" i="33"/>
  <c r="O759" i="33"/>
  <c r="P759" i="33"/>
  <c r="R759" i="33"/>
  <c r="S759" i="33"/>
  <c r="T759" i="33"/>
  <c r="U759" i="33"/>
  <c r="V759" i="33"/>
  <c r="W759" i="33"/>
  <c r="X759" i="33"/>
  <c r="Y759" i="33"/>
  <c r="Z759" i="33"/>
  <c r="AA759" i="33"/>
  <c r="AB759" i="33"/>
  <c r="AI759" i="33"/>
  <c r="AO759" i="33"/>
  <c r="AQ759" i="33"/>
  <c r="AU759" i="33"/>
  <c r="AV759" i="33"/>
  <c r="AW759" i="33"/>
  <c r="AY759" i="33"/>
  <c r="BC759" i="33"/>
  <c r="BD759" i="33"/>
  <c r="BE759" i="33"/>
  <c r="BF759" i="33"/>
  <c r="BG759" i="33"/>
  <c r="BI759" i="33"/>
  <c r="BJ759" i="33"/>
  <c r="BK759" i="33"/>
  <c r="BO759" i="33"/>
  <c r="BP759" i="33"/>
  <c r="CA759" i="33"/>
  <c r="CH759" i="33"/>
  <c r="CI759" i="33"/>
  <c r="A760" i="33"/>
  <c r="B760" i="33"/>
  <c r="C760" i="33"/>
  <c r="D760" i="33"/>
  <c r="E760" i="33"/>
  <c r="F760" i="33"/>
  <c r="G760" i="33"/>
  <c r="H760" i="33"/>
  <c r="I760" i="33"/>
  <c r="J760" i="33"/>
  <c r="K760" i="33"/>
  <c r="L760" i="33"/>
  <c r="M760" i="33"/>
  <c r="N760" i="33"/>
  <c r="O760" i="33"/>
  <c r="P760" i="33"/>
  <c r="Q760" i="33"/>
  <c r="R760" i="33"/>
  <c r="S760" i="33"/>
  <c r="T760" i="33"/>
  <c r="U760" i="33"/>
  <c r="V760" i="33"/>
  <c r="W760" i="33"/>
  <c r="X760" i="33"/>
  <c r="Y760" i="33"/>
  <c r="Z760" i="33"/>
  <c r="AA760" i="33"/>
  <c r="AB760" i="33"/>
  <c r="AH760" i="33"/>
  <c r="AI760" i="33"/>
  <c r="AJ760" i="33"/>
  <c r="AK760" i="33"/>
  <c r="AL760" i="33"/>
  <c r="AM760" i="33"/>
  <c r="AO760" i="33"/>
  <c r="AP760" i="33"/>
  <c r="AQ760" i="33"/>
  <c r="AR760" i="33"/>
  <c r="AS760" i="33"/>
  <c r="AT760" i="33"/>
  <c r="AY760" i="33"/>
  <c r="AZ760" i="33"/>
  <c r="BA760" i="33"/>
  <c r="BB760" i="33"/>
  <c r="BC760" i="33"/>
  <c r="BD760" i="33"/>
  <c r="BF760" i="33"/>
  <c r="BG760" i="33"/>
  <c r="BH760" i="33"/>
  <c r="BI760" i="33"/>
  <c r="BJ760" i="33"/>
  <c r="BK760" i="33"/>
  <c r="BM760" i="33"/>
  <c r="BO760" i="33"/>
  <c r="BP760" i="33"/>
  <c r="BQ760" i="33"/>
  <c r="BR760" i="33"/>
  <c r="BS760" i="33"/>
  <c r="BT760" i="33"/>
  <c r="BU760" i="33"/>
  <c r="BV760" i="33"/>
  <c r="BW760" i="33"/>
  <c r="BX760" i="33"/>
  <c r="BY760" i="33"/>
  <c r="BZ760" i="33"/>
  <c r="CA760" i="33"/>
  <c r="CB760" i="33"/>
  <c r="CC760" i="33"/>
  <c r="CE760" i="33"/>
  <c r="CH760" i="33"/>
  <c r="CI760" i="33"/>
  <c r="A761" i="33"/>
  <c r="B761" i="33"/>
  <c r="C761" i="33"/>
  <c r="D761" i="33"/>
  <c r="E761" i="33"/>
  <c r="F761" i="33"/>
  <c r="G761" i="33"/>
  <c r="H761" i="33"/>
  <c r="I761" i="33"/>
  <c r="J761" i="33"/>
  <c r="K761" i="33"/>
  <c r="L761" i="33"/>
  <c r="N761" i="33"/>
  <c r="O761" i="33"/>
  <c r="P761" i="33"/>
  <c r="Q761" i="33"/>
  <c r="R761" i="33"/>
  <c r="S761" i="33"/>
  <c r="T761" i="33"/>
  <c r="U761" i="33"/>
  <c r="V761" i="33"/>
  <c r="W761" i="33"/>
  <c r="X761" i="33"/>
  <c r="Y761" i="33"/>
  <c r="Z761" i="33"/>
  <c r="AA761" i="33"/>
  <c r="AB761" i="33"/>
  <c r="AH761" i="33"/>
  <c r="AJ761" i="33"/>
  <c r="AO761" i="33"/>
  <c r="AP761" i="33"/>
  <c r="AS761" i="33"/>
  <c r="AU761" i="33"/>
  <c r="AW761" i="33"/>
  <c r="AY761" i="33"/>
  <c r="BA761" i="33"/>
  <c r="BB761" i="33"/>
  <c r="BD761" i="33"/>
  <c r="BF761" i="33"/>
  <c r="BH761" i="33"/>
  <c r="BR761" i="33"/>
  <c r="BU761" i="33"/>
  <c r="BV761" i="33"/>
  <c r="BW761" i="33"/>
  <c r="BX761" i="33"/>
  <c r="BY761" i="33"/>
  <c r="BZ761" i="33"/>
  <c r="CA761" i="33"/>
  <c r="CH761" i="33"/>
  <c r="CI761" i="33"/>
  <c r="A762" i="33"/>
  <c r="B762" i="33"/>
  <c r="C762" i="33"/>
  <c r="D762" i="33"/>
  <c r="E762" i="33"/>
  <c r="F762" i="33"/>
  <c r="G762" i="33"/>
  <c r="H762" i="33"/>
  <c r="I762" i="33"/>
  <c r="J762" i="33"/>
  <c r="K762" i="33"/>
  <c r="L762" i="33"/>
  <c r="M762" i="33"/>
  <c r="N762" i="33"/>
  <c r="O762" i="33"/>
  <c r="P762" i="33"/>
  <c r="Q762" i="33"/>
  <c r="R762" i="33"/>
  <c r="S762" i="33"/>
  <c r="T762" i="33"/>
  <c r="U762" i="33"/>
  <c r="V762" i="33"/>
  <c r="W762" i="33"/>
  <c r="X762" i="33"/>
  <c r="Y762" i="33"/>
  <c r="Z762" i="33"/>
  <c r="AA762" i="33"/>
  <c r="AB762" i="33"/>
  <c r="AH762" i="33"/>
  <c r="BA762" i="33"/>
  <c r="BD762" i="33"/>
  <c r="BE762" i="33"/>
  <c r="BF762" i="33"/>
  <c r="BI762" i="33"/>
  <c r="BO762" i="33"/>
  <c r="BR762" i="33"/>
  <c r="BS762" i="33"/>
  <c r="BT762" i="33"/>
  <c r="BU762" i="33"/>
  <c r="BV762" i="33"/>
  <c r="BW762" i="33"/>
  <c r="BX762" i="33"/>
  <c r="BY762" i="33"/>
  <c r="BZ762" i="33"/>
  <c r="CD762" i="33"/>
  <c r="CH762" i="33"/>
  <c r="CI762" i="33"/>
  <c r="A763" i="33"/>
  <c r="B763" i="33"/>
  <c r="C763" i="33"/>
  <c r="D763" i="33"/>
  <c r="E763" i="33"/>
  <c r="F763" i="33"/>
  <c r="G763" i="33"/>
  <c r="H763" i="33"/>
  <c r="I763" i="33"/>
  <c r="J763" i="33"/>
  <c r="K763" i="33"/>
  <c r="L763" i="33"/>
  <c r="M763" i="33"/>
  <c r="N763" i="33"/>
  <c r="O763" i="33"/>
  <c r="P763" i="33"/>
  <c r="Q763" i="33"/>
  <c r="R763" i="33"/>
  <c r="S763" i="33"/>
  <c r="T763" i="33"/>
  <c r="U763" i="33"/>
  <c r="V763" i="33"/>
  <c r="W763" i="33"/>
  <c r="X763" i="33"/>
  <c r="Y763" i="33"/>
  <c r="Z763" i="33"/>
  <c r="AA763" i="33"/>
  <c r="AB763" i="33"/>
  <c r="AH763" i="33"/>
  <c r="AI763" i="33"/>
  <c r="AJ763" i="33"/>
  <c r="AK763" i="33"/>
  <c r="AL763" i="33"/>
  <c r="AM763" i="33"/>
  <c r="AN763" i="33"/>
  <c r="AP763" i="33"/>
  <c r="AQ763" i="33"/>
  <c r="AS763" i="33"/>
  <c r="AU763" i="33"/>
  <c r="AW763" i="33"/>
  <c r="AY763" i="33"/>
  <c r="AZ763" i="33"/>
  <c r="BB763" i="33"/>
  <c r="BC763" i="33"/>
  <c r="BD763" i="33"/>
  <c r="BE763" i="33"/>
  <c r="BF763" i="33"/>
  <c r="BG763" i="33"/>
  <c r="BH763" i="33"/>
  <c r="BJ763" i="33"/>
  <c r="BL763" i="33"/>
  <c r="BM763" i="33"/>
  <c r="BO763" i="33"/>
  <c r="BP763" i="33"/>
  <c r="BQ763" i="33"/>
  <c r="BR763" i="33"/>
  <c r="BU763" i="33"/>
  <c r="BV763" i="33"/>
  <c r="BW763" i="33"/>
  <c r="BX763" i="33"/>
  <c r="BY763" i="33"/>
  <c r="BZ763" i="33"/>
  <c r="CA763" i="33"/>
  <c r="CE763" i="33"/>
  <c r="CH763" i="33"/>
  <c r="CI763" i="33"/>
  <c r="A764" i="33"/>
  <c r="B764" i="33"/>
  <c r="C764" i="33"/>
  <c r="D764" i="33"/>
  <c r="E764" i="33"/>
  <c r="F764" i="33"/>
  <c r="G764" i="33"/>
  <c r="H764" i="33"/>
  <c r="I764" i="33"/>
  <c r="J764" i="33"/>
  <c r="K764" i="33"/>
  <c r="L764" i="33"/>
  <c r="M764" i="33"/>
  <c r="N764" i="33"/>
  <c r="O764" i="33"/>
  <c r="P764" i="33"/>
  <c r="Q764" i="33"/>
  <c r="R764" i="33"/>
  <c r="S764" i="33"/>
  <c r="T764" i="33"/>
  <c r="U764" i="33"/>
  <c r="V764" i="33"/>
  <c r="W764" i="33"/>
  <c r="X764" i="33"/>
  <c r="Y764" i="33"/>
  <c r="Z764" i="33"/>
  <c r="AA764" i="33"/>
  <c r="AB764" i="33"/>
  <c r="AH764" i="33"/>
  <c r="AP764" i="33"/>
  <c r="BC764" i="33"/>
  <c r="BD764" i="33"/>
  <c r="BH764" i="33"/>
  <c r="BK764" i="33"/>
  <c r="BL764" i="33"/>
  <c r="BN764" i="33"/>
  <c r="BO764" i="33"/>
  <c r="BP764" i="33"/>
  <c r="BQ764" i="33"/>
  <c r="BR764" i="33"/>
  <c r="BS764" i="33"/>
  <c r="BT764" i="33"/>
  <c r="BU764" i="33"/>
  <c r="BW764" i="33"/>
  <c r="BX764" i="33"/>
  <c r="BY764" i="33"/>
  <c r="BZ764" i="33"/>
  <c r="CH764" i="33"/>
  <c r="CI764" i="33"/>
  <c r="A765" i="33"/>
  <c r="B765" i="33"/>
  <c r="C765" i="33"/>
  <c r="D765" i="33"/>
  <c r="E765" i="33"/>
  <c r="F765" i="33"/>
  <c r="G765" i="33"/>
  <c r="H765" i="33"/>
  <c r="I765" i="33"/>
  <c r="J765" i="33"/>
  <c r="K765" i="33"/>
  <c r="L765" i="33"/>
  <c r="M765" i="33"/>
  <c r="N765" i="33"/>
  <c r="O765" i="33"/>
  <c r="P765" i="33"/>
  <c r="Q765" i="33"/>
  <c r="R765" i="33"/>
  <c r="S765" i="33"/>
  <c r="T765" i="33"/>
  <c r="U765" i="33"/>
  <c r="V765" i="33"/>
  <c r="W765" i="33"/>
  <c r="X765" i="33"/>
  <c r="Y765" i="33"/>
  <c r="Z765" i="33"/>
  <c r="AA765" i="33"/>
  <c r="AB765" i="33"/>
  <c r="AH765" i="33"/>
  <c r="AI765" i="33"/>
  <c r="AJ765" i="33"/>
  <c r="AK765" i="33"/>
  <c r="AL765" i="33"/>
  <c r="AP765" i="33"/>
  <c r="AR765" i="33"/>
  <c r="AS765" i="33"/>
  <c r="AT765" i="33"/>
  <c r="AW765" i="33"/>
  <c r="AY765" i="33"/>
  <c r="AZ765" i="33"/>
  <c r="BB765" i="33"/>
  <c r="BC765" i="33"/>
  <c r="BE765" i="33"/>
  <c r="BG765" i="33"/>
  <c r="BH765" i="33"/>
  <c r="BK765" i="33"/>
  <c r="BM765" i="33"/>
  <c r="BN765" i="33"/>
  <c r="BO765" i="33"/>
  <c r="BP765" i="33"/>
  <c r="BQ765" i="33"/>
  <c r="BR765" i="33"/>
  <c r="BS765" i="33"/>
  <c r="BT765" i="33"/>
  <c r="BU765" i="33"/>
  <c r="BW765" i="33"/>
  <c r="BY765" i="33"/>
  <c r="BZ765" i="33"/>
  <c r="CB765" i="33"/>
  <c r="CD765" i="33"/>
  <c r="CH765" i="33"/>
  <c r="CI765" i="33"/>
  <c r="A766" i="33"/>
  <c r="B766" i="33"/>
  <c r="C766" i="33"/>
  <c r="D766" i="33"/>
  <c r="E766" i="33"/>
  <c r="F766" i="33"/>
  <c r="G766" i="33"/>
  <c r="H766" i="33"/>
  <c r="I766" i="33"/>
  <c r="J766" i="33"/>
  <c r="K766" i="33"/>
  <c r="L766" i="33"/>
  <c r="M766" i="33"/>
  <c r="O766" i="33"/>
  <c r="Q766" i="33"/>
  <c r="R766" i="33"/>
  <c r="S766" i="33"/>
  <c r="T766" i="33"/>
  <c r="U766" i="33"/>
  <c r="V766" i="33"/>
  <c r="W766" i="33"/>
  <c r="X766" i="33"/>
  <c r="Y766" i="33"/>
  <c r="Z766" i="33"/>
  <c r="AA766" i="33"/>
  <c r="AB766" i="33"/>
  <c r="AH766" i="33"/>
  <c r="BZ766" i="33"/>
  <c r="CH766" i="33"/>
  <c r="CI766" i="33"/>
  <c r="A767" i="33"/>
  <c r="B767" i="33"/>
  <c r="C767" i="33"/>
  <c r="D767" i="33"/>
  <c r="E767" i="33"/>
  <c r="F767" i="33"/>
  <c r="G767" i="33"/>
  <c r="H767" i="33"/>
  <c r="I767" i="33"/>
  <c r="J767" i="33"/>
  <c r="K767" i="33"/>
  <c r="L767" i="33"/>
  <c r="M767" i="33"/>
  <c r="O767" i="33"/>
  <c r="P767" i="33"/>
  <c r="Q767" i="33"/>
  <c r="R767" i="33"/>
  <c r="S767" i="33"/>
  <c r="T767" i="33"/>
  <c r="U767" i="33"/>
  <c r="V767" i="33"/>
  <c r="W767" i="33"/>
  <c r="X767" i="33"/>
  <c r="Y767" i="33"/>
  <c r="Z767" i="33"/>
  <c r="AA767" i="33"/>
  <c r="AB767" i="33"/>
  <c r="AH767" i="33"/>
  <c r="AP767" i="33"/>
  <c r="AZ767" i="33"/>
  <c r="BC767" i="33"/>
  <c r="BM767" i="33"/>
  <c r="BR767" i="33"/>
  <c r="BY767" i="33"/>
  <c r="BZ767" i="33"/>
  <c r="CA767" i="33"/>
  <c r="CH767" i="33"/>
  <c r="CI767" i="33"/>
  <c r="A768" i="33"/>
  <c r="B768" i="33"/>
  <c r="C768" i="33"/>
  <c r="D768" i="33"/>
  <c r="E768" i="33"/>
  <c r="F768" i="33"/>
  <c r="G768" i="33"/>
  <c r="H768" i="33"/>
  <c r="I768" i="33"/>
  <c r="J768" i="33"/>
  <c r="K768" i="33"/>
  <c r="L768" i="33"/>
  <c r="M768" i="33"/>
  <c r="N768" i="33"/>
  <c r="O768" i="33"/>
  <c r="Q768" i="33"/>
  <c r="R768" i="33"/>
  <c r="S768" i="33"/>
  <c r="T768" i="33"/>
  <c r="U768" i="33"/>
  <c r="V768" i="33"/>
  <c r="W768" i="33"/>
  <c r="X768" i="33"/>
  <c r="Y768" i="33"/>
  <c r="Z768" i="33"/>
  <c r="AA768" i="33"/>
  <c r="AB768" i="33"/>
  <c r="AH768" i="33"/>
  <c r="CA768" i="33"/>
  <c r="CH768" i="33"/>
  <c r="CI768" i="33"/>
  <c r="A769" i="33"/>
  <c r="B769" i="33"/>
  <c r="C769" i="33"/>
  <c r="D769" i="33"/>
  <c r="E769" i="33"/>
  <c r="F769" i="33"/>
  <c r="G769" i="33"/>
  <c r="H769" i="33"/>
  <c r="I769" i="33"/>
  <c r="J769" i="33"/>
  <c r="K769" i="33"/>
  <c r="L769" i="33"/>
  <c r="M769" i="33"/>
  <c r="N769" i="33"/>
  <c r="O769" i="33"/>
  <c r="P769" i="33"/>
  <c r="Q769" i="33"/>
  <c r="R769" i="33"/>
  <c r="S769" i="33"/>
  <c r="T769" i="33"/>
  <c r="U769" i="33"/>
  <c r="V769" i="33"/>
  <c r="W769" i="33"/>
  <c r="X769" i="33"/>
  <c r="Y769" i="33"/>
  <c r="Z769" i="33"/>
  <c r="AA769" i="33"/>
  <c r="AB769" i="33"/>
  <c r="AI769" i="33"/>
  <c r="AQ769" i="33"/>
  <c r="AR769" i="33"/>
  <c r="BB769" i="33"/>
  <c r="BH769" i="33"/>
  <c r="BJ769" i="33"/>
  <c r="BP769" i="33"/>
  <c r="BQ769" i="33"/>
  <c r="BZ769" i="33"/>
  <c r="CA769" i="33"/>
  <c r="CH769" i="33"/>
  <c r="CI769" i="33"/>
  <c r="A770" i="33"/>
  <c r="B770" i="33"/>
  <c r="C770" i="33"/>
  <c r="D770" i="33"/>
  <c r="E770" i="33"/>
  <c r="F770" i="33"/>
  <c r="G770" i="33"/>
  <c r="H770" i="33"/>
  <c r="I770" i="33"/>
  <c r="K770" i="33"/>
  <c r="L770" i="33"/>
  <c r="M770" i="33"/>
  <c r="N770" i="33"/>
  <c r="P770" i="33"/>
  <c r="Q770" i="33"/>
  <c r="S770" i="33"/>
  <c r="T770" i="33"/>
  <c r="U770" i="33"/>
  <c r="V770" i="33"/>
  <c r="W770" i="33"/>
  <c r="X770" i="33"/>
  <c r="Y770" i="33"/>
  <c r="Z770" i="33"/>
  <c r="AA770" i="33"/>
  <c r="AB770" i="33"/>
  <c r="AI770" i="33"/>
  <c r="BP770" i="33"/>
  <c r="BZ770" i="33"/>
  <c r="CA770" i="33"/>
  <c r="CH770" i="33"/>
  <c r="CI770" i="33"/>
  <c r="A771" i="33"/>
  <c r="B771" i="33"/>
  <c r="C771" i="33"/>
  <c r="D771" i="33"/>
  <c r="E771" i="33"/>
  <c r="F771" i="33"/>
  <c r="G771" i="33"/>
  <c r="H771" i="33"/>
  <c r="I771" i="33"/>
  <c r="K771" i="33"/>
  <c r="L771" i="33"/>
  <c r="M771" i="33"/>
  <c r="N771" i="33"/>
  <c r="O771" i="33"/>
  <c r="P771" i="33"/>
  <c r="Q771" i="33"/>
  <c r="S771" i="33"/>
  <c r="T771" i="33"/>
  <c r="U771" i="33"/>
  <c r="V771" i="33"/>
  <c r="W771" i="33"/>
  <c r="X771" i="33"/>
  <c r="Y771" i="33"/>
  <c r="Z771" i="33"/>
  <c r="AA771" i="33"/>
  <c r="AB771" i="33"/>
  <c r="BZ771" i="33"/>
  <c r="CA771" i="33"/>
  <c r="CH771" i="33"/>
  <c r="CI771" i="33"/>
  <c r="A772" i="33"/>
  <c r="B772" i="33"/>
  <c r="C772" i="33"/>
  <c r="D772" i="33"/>
  <c r="E772" i="33"/>
  <c r="F772" i="33"/>
  <c r="G772" i="33"/>
  <c r="H772" i="33"/>
  <c r="J772" i="33"/>
  <c r="K772" i="33"/>
  <c r="L772" i="33"/>
  <c r="M772" i="33"/>
  <c r="N772" i="33"/>
  <c r="O772" i="33"/>
  <c r="P772" i="33"/>
  <c r="Q772" i="33"/>
  <c r="S772" i="33"/>
  <c r="T772" i="33"/>
  <c r="U772" i="33"/>
  <c r="V772" i="33"/>
  <c r="W772" i="33"/>
  <c r="X772" i="33"/>
  <c r="Y772" i="33"/>
  <c r="Z772" i="33"/>
  <c r="AA772" i="33"/>
  <c r="AB772" i="33"/>
  <c r="BZ772" i="33"/>
  <c r="CA772" i="33"/>
  <c r="CH772" i="33"/>
  <c r="CI772" i="33"/>
  <c r="A773" i="33"/>
  <c r="B773" i="33"/>
  <c r="C773" i="33"/>
  <c r="D773" i="33"/>
  <c r="E773" i="33"/>
  <c r="F773" i="33"/>
  <c r="G773" i="33"/>
  <c r="I773" i="33"/>
  <c r="L773" i="33"/>
  <c r="M773" i="33"/>
  <c r="N773" i="33"/>
  <c r="O773" i="33"/>
  <c r="P773" i="33"/>
  <c r="Q773" i="33"/>
  <c r="R773" i="33"/>
  <c r="S773" i="33"/>
  <c r="T773" i="33"/>
  <c r="U773" i="33"/>
  <c r="V773" i="33"/>
  <c r="W773" i="33"/>
  <c r="X773" i="33"/>
  <c r="Y773" i="33"/>
  <c r="Z773" i="33"/>
  <c r="AA773" i="33"/>
  <c r="AB773" i="33"/>
  <c r="BZ773" i="33"/>
  <c r="CA773" i="33"/>
  <c r="CH773" i="33"/>
  <c r="CI773" i="33"/>
  <c r="A774" i="33"/>
  <c r="B774" i="33"/>
  <c r="C774" i="33"/>
  <c r="D774" i="33"/>
  <c r="E774" i="33"/>
  <c r="F774" i="33"/>
  <c r="J774" i="33"/>
  <c r="K774" i="33"/>
  <c r="L774" i="33"/>
  <c r="M774" i="33"/>
  <c r="N774" i="33"/>
  <c r="O774" i="33"/>
  <c r="P774" i="33"/>
  <c r="Q774" i="33"/>
  <c r="S774" i="33"/>
  <c r="T774" i="33"/>
  <c r="U774" i="33"/>
  <c r="V774" i="33"/>
  <c r="W774" i="33"/>
  <c r="X774" i="33"/>
  <c r="Y774" i="33"/>
  <c r="Z774" i="33"/>
  <c r="AA774" i="33"/>
  <c r="AB774" i="33"/>
  <c r="AP774" i="33"/>
  <c r="BZ774" i="33"/>
  <c r="CH774" i="33"/>
  <c r="CI774" i="33"/>
  <c r="A775" i="33"/>
  <c r="B775" i="33"/>
  <c r="C775" i="33"/>
  <c r="D775" i="33"/>
  <c r="E775" i="33"/>
  <c r="F775" i="33"/>
  <c r="G775" i="33"/>
  <c r="I775" i="33"/>
  <c r="K775" i="33"/>
  <c r="L775" i="33"/>
  <c r="M775" i="33"/>
  <c r="N775" i="33"/>
  <c r="O775" i="33"/>
  <c r="P775" i="33"/>
  <c r="Q775" i="33"/>
  <c r="R775" i="33"/>
  <c r="S775" i="33"/>
  <c r="T775" i="33"/>
  <c r="U775" i="33"/>
  <c r="V775" i="33"/>
  <c r="W775" i="33"/>
  <c r="X775" i="33"/>
  <c r="Y775" i="33"/>
  <c r="Z775" i="33"/>
  <c r="AA775" i="33"/>
  <c r="AB775" i="33"/>
  <c r="CA775" i="33"/>
  <c r="CH775" i="33"/>
  <c r="CI775" i="33"/>
  <c r="A776" i="33"/>
  <c r="B776" i="33"/>
  <c r="C776" i="33"/>
  <c r="D776" i="33"/>
  <c r="E776" i="33"/>
  <c r="F776" i="33"/>
  <c r="G776" i="33"/>
  <c r="H776" i="33"/>
  <c r="I776" i="33"/>
  <c r="K776" i="33"/>
  <c r="M776" i="33"/>
  <c r="O776" i="33"/>
  <c r="P776" i="33"/>
  <c r="Q776" i="33"/>
  <c r="S776" i="33"/>
  <c r="T776" i="33"/>
  <c r="U776" i="33"/>
  <c r="V776" i="33"/>
  <c r="W776" i="33"/>
  <c r="X776" i="33"/>
  <c r="Y776" i="33"/>
  <c r="Z776" i="33"/>
  <c r="AA776" i="33"/>
  <c r="AB776" i="33"/>
  <c r="BZ776" i="33"/>
  <c r="CA776" i="33"/>
  <c r="CH776" i="33"/>
  <c r="CI776" i="33"/>
  <c r="A777" i="33"/>
  <c r="B777" i="33"/>
  <c r="C777" i="33"/>
  <c r="D777" i="33"/>
  <c r="E777" i="33"/>
  <c r="F777" i="33"/>
  <c r="G777" i="33"/>
  <c r="H777" i="33"/>
  <c r="I777" i="33"/>
  <c r="J777" i="33"/>
  <c r="K777" i="33"/>
  <c r="L777" i="33"/>
  <c r="M777" i="33"/>
  <c r="N777" i="33"/>
  <c r="O777" i="33"/>
  <c r="P777" i="33"/>
  <c r="Q777" i="33"/>
  <c r="R777" i="33"/>
  <c r="S777" i="33"/>
  <c r="T777" i="33"/>
  <c r="U777" i="33"/>
  <c r="V777" i="33"/>
  <c r="W777" i="33"/>
  <c r="X777" i="33"/>
  <c r="Y777" i="33"/>
  <c r="Z777" i="33"/>
  <c r="AA777" i="33"/>
  <c r="AB777" i="33"/>
  <c r="AH777" i="33"/>
  <c r="BZ777" i="33"/>
  <c r="CH777" i="33"/>
  <c r="CI777" i="33"/>
  <c r="A778" i="33"/>
  <c r="B778" i="33"/>
  <c r="C778" i="33"/>
  <c r="D778" i="33"/>
  <c r="E778" i="33"/>
  <c r="F778" i="33"/>
  <c r="I778" i="33"/>
  <c r="L778" i="33"/>
  <c r="M778" i="33"/>
  <c r="Q778" i="33"/>
  <c r="S778" i="33"/>
  <c r="T778" i="33"/>
  <c r="U778" i="33"/>
  <c r="V778" i="33"/>
  <c r="W778" i="33"/>
  <c r="X778" i="33"/>
  <c r="Y778" i="33"/>
  <c r="Z778" i="33"/>
  <c r="AA778" i="33"/>
  <c r="AB778" i="33"/>
  <c r="CA778" i="33"/>
  <c r="CH778" i="33"/>
  <c r="CI778" i="33"/>
  <c r="A779" i="33"/>
  <c r="B779" i="33"/>
  <c r="C779" i="33"/>
  <c r="D779" i="33"/>
  <c r="E779" i="33"/>
  <c r="F779" i="33"/>
  <c r="G779" i="33"/>
  <c r="H779" i="33"/>
  <c r="I779" i="33"/>
  <c r="N779" i="33"/>
  <c r="P779" i="33"/>
  <c r="Q779" i="33"/>
  <c r="R779" i="33"/>
  <c r="S779" i="33"/>
  <c r="T779" i="33"/>
  <c r="U779" i="33"/>
  <c r="V779" i="33"/>
  <c r="W779" i="33"/>
  <c r="X779" i="33"/>
  <c r="Y779" i="33"/>
  <c r="Z779" i="33"/>
  <c r="AA779" i="33"/>
  <c r="AB779" i="33"/>
  <c r="BZ779" i="33"/>
  <c r="CH779" i="33"/>
  <c r="CI779" i="33"/>
  <c r="A780" i="33"/>
  <c r="B780" i="33"/>
  <c r="C780" i="33"/>
  <c r="D780" i="33"/>
  <c r="E780" i="33"/>
  <c r="F780" i="33"/>
  <c r="H780" i="33"/>
  <c r="I780" i="33"/>
  <c r="J780" i="33"/>
  <c r="K780" i="33"/>
  <c r="L780" i="33"/>
  <c r="M780" i="33"/>
  <c r="Q780" i="33"/>
  <c r="R780" i="33"/>
  <c r="S780" i="33"/>
  <c r="T780" i="33"/>
  <c r="U780" i="33"/>
  <c r="V780" i="33"/>
  <c r="W780" i="33"/>
  <c r="X780" i="33"/>
  <c r="Y780" i="33"/>
  <c r="Z780" i="33"/>
  <c r="AA780" i="33"/>
  <c r="AB780" i="33"/>
  <c r="AH780" i="33"/>
  <c r="BZ780" i="33"/>
  <c r="CA780" i="33"/>
  <c r="CH780" i="33"/>
  <c r="CI780" i="33"/>
  <c r="A781" i="33"/>
  <c r="B781" i="33"/>
  <c r="C781" i="33"/>
  <c r="D781" i="33"/>
  <c r="E781" i="33"/>
  <c r="F781" i="33"/>
  <c r="H781" i="33"/>
  <c r="I781" i="33"/>
  <c r="J781" i="33"/>
  <c r="K781" i="33"/>
  <c r="L781" i="33"/>
  <c r="N781" i="33"/>
  <c r="P781" i="33"/>
  <c r="R781" i="33"/>
  <c r="S781" i="33"/>
  <c r="T781" i="33"/>
  <c r="U781" i="33"/>
  <c r="V781" i="33"/>
  <c r="W781" i="33"/>
  <c r="X781" i="33"/>
  <c r="Y781" i="33"/>
  <c r="Z781" i="33"/>
  <c r="AA781" i="33"/>
  <c r="AB781" i="33"/>
  <c r="CH781" i="33"/>
  <c r="CI781" i="33"/>
  <c r="A782" i="33"/>
  <c r="B782" i="33"/>
  <c r="C782" i="33"/>
  <c r="D782" i="33"/>
  <c r="E782" i="33"/>
  <c r="F782" i="33"/>
  <c r="H782" i="33"/>
  <c r="I782" i="33"/>
  <c r="K782" i="33"/>
  <c r="L782" i="33"/>
  <c r="P782" i="33"/>
  <c r="Q782" i="33"/>
  <c r="S782" i="33"/>
  <c r="T782" i="33"/>
  <c r="U782" i="33"/>
  <c r="V782" i="33"/>
  <c r="W782" i="33"/>
  <c r="X782" i="33"/>
  <c r="Y782" i="33"/>
  <c r="Z782" i="33"/>
  <c r="AA782" i="33"/>
  <c r="AB782" i="33"/>
  <c r="CH782" i="33"/>
  <c r="CI782" i="33"/>
  <c r="A783" i="33"/>
  <c r="B783" i="33"/>
  <c r="C783" i="33"/>
  <c r="D783" i="33"/>
  <c r="E783" i="33"/>
  <c r="F783" i="33"/>
  <c r="G783" i="33"/>
  <c r="H783" i="33"/>
  <c r="I783" i="33"/>
  <c r="J783" i="33"/>
  <c r="K783" i="33"/>
  <c r="L783" i="33"/>
  <c r="M783" i="33"/>
  <c r="N783" i="33"/>
  <c r="O783" i="33"/>
  <c r="P783" i="33"/>
  <c r="Q783" i="33"/>
  <c r="R783" i="33"/>
  <c r="S783" i="33"/>
  <c r="T783" i="33"/>
  <c r="U783" i="33"/>
  <c r="V783" i="33"/>
  <c r="W783" i="33"/>
  <c r="X783" i="33"/>
  <c r="Y783" i="33"/>
  <c r="Z783" i="33"/>
  <c r="AA783" i="33"/>
  <c r="AB783" i="33"/>
  <c r="AH783" i="33"/>
  <c r="AI783" i="33"/>
  <c r="AP783" i="33"/>
  <c r="BQ783" i="33"/>
  <c r="BX783" i="33"/>
  <c r="BZ783" i="33"/>
  <c r="CA783" i="33"/>
  <c r="CH783" i="33"/>
  <c r="CI783" i="33"/>
  <c r="A784" i="33"/>
  <c r="B784" i="33"/>
  <c r="C784" i="33"/>
  <c r="D784" i="33"/>
  <c r="E784" i="33"/>
  <c r="F784" i="33"/>
  <c r="G784" i="33"/>
  <c r="H784" i="33"/>
  <c r="I784" i="33"/>
  <c r="K784" i="33"/>
  <c r="L784" i="33"/>
  <c r="M784" i="33"/>
  <c r="N784" i="33"/>
  <c r="O784" i="33"/>
  <c r="P784" i="33"/>
  <c r="Q784" i="33"/>
  <c r="S784" i="33"/>
  <c r="T784" i="33"/>
  <c r="U784" i="33"/>
  <c r="V784" i="33"/>
  <c r="W784" i="33"/>
  <c r="X784" i="33"/>
  <c r="Y784" i="33"/>
  <c r="Z784" i="33"/>
  <c r="AA784" i="33"/>
  <c r="AB784" i="33"/>
  <c r="BZ784" i="33"/>
  <c r="CH784" i="33"/>
  <c r="CI784" i="33"/>
  <c r="A785" i="33"/>
  <c r="B785" i="33"/>
  <c r="C785" i="33"/>
  <c r="D785" i="33"/>
  <c r="E785" i="33"/>
  <c r="F785" i="33"/>
  <c r="G785" i="33"/>
  <c r="H785" i="33"/>
  <c r="I785" i="33"/>
  <c r="J785" i="33"/>
  <c r="K785" i="33"/>
  <c r="L785" i="33"/>
  <c r="M785" i="33"/>
  <c r="N785" i="33"/>
  <c r="O785" i="33"/>
  <c r="P785" i="33"/>
  <c r="Q785" i="33"/>
  <c r="R785" i="33"/>
  <c r="S785" i="33"/>
  <c r="T785" i="33"/>
  <c r="U785" i="33"/>
  <c r="V785" i="33"/>
  <c r="W785" i="33"/>
  <c r="X785" i="33"/>
  <c r="Y785" i="33"/>
  <c r="Z785" i="33"/>
  <c r="AA785" i="33"/>
  <c r="AB785" i="33"/>
  <c r="AH785" i="33"/>
  <c r="AN785" i="33"/>
  <c r="AQ785" i="33"/>
  <c r="BA785" i="33"/>
  <c r="BI785" i="33"/>
  <c r="BL785" i="33"/>
  <c r="BS785" i="33"/>
  <c r="BU785" i="33"/>
  <c r="BZ785" i="33"/>
  <c r="CH785" i="33"/>
  <c r="CI785" i="33"/>
  <c r="A786" i="33"/>
  <c r="B786" i="33"/>
  <c r="C786" i="33"/>
  <c r="D786" i="33"/>
  <c r="E786" i="33"/>
  <c r="F786" i="33"/>
  <c r="G786" i="33"/>
  <c r="I786" i="33"/>
  <c r="J786" i="33"/>
  <c r="L786" i="33"/>
  <c r="M786" i="33"/>
  <c r="N786" i="33"/>
  <c r="O786" i="33"/>
  <c r="Q786" i="33"/>
  <c r="R786" i="33"/>
  <c r="S786" i="33"/>
  <c r="T786" i="33"/>
  <c r="U786" i="33"/>
  <c r="V786" i="33"/>
  <c r="W786" i="33"/>
  <c r="X786" i="33"/>
  <c r="Y786" i="33"/>
  <c r="Z786" i="33"/>
  <c r="AA786" i="33"/>
  <c r="AB786" i="33"/>
  <c r="AH786" i="33"/>
  <c r="CA786" i="33"/>
  <c r="CH786" i="33"/>
  <c r="CI786" i="33"/>
  <c r="A787" i="33"/>
  <c r="B787" i="33"/>
  <c r="C787" i="33"/>
  <c r="D787" i="33"/>
  <c r="E787" i="33"/>
  <c r="F787" i="33"/>
  <c r="G787" i="33"/>
  <c r="H787" i="33"/>
  <c r="K787" i="33"/>
  <c r="O787" i="33"/>
  <c r="P787" i="33"/>
  <c r="Q787" i="33"/>
  <c r="S787" i="33"/>
  <c r="T787" i="33"/>
  <c r="U787" i="33"/>
  <c r="V787" i="33"/>
  <c r="W787" i="33"/>
  <c r="X787" i="33"/>
  <c r="Y787" i="33"/>
  <c r="Z787" i="33"/>
  <c r="AA787" i="33"/>
  <c r="AB787" i="33"/>
  <c r="CA787" i="33"/>
  <c r="CH787" i="33"/>
  <c r="CI787" i="33"/>
  <c r="A788" i="33"/>
  <c r="B788" i="33"/>
  <c r="C788" i="33"/>
  <c r="D788" i="33"/>
  <c r="E788" i="33"/>
  <c r="F788" i="33"/>
  <c r="G788" i="33"/>
  <c r="H788" i="33"/>
  <c r="J788" i="33"/>
  <c r="L788" i="33"/>
  <c r="M788" i="33"/>
  <c r="N788" i="33"/>
  <c r="O788" i="33"/>
  <c r="P788" i="33"/>
  <c r="Q788" i="33"/>
  <c r="R788" i="33"/>
  <c r="S788" i="33"/>
  <c r="T788" i="33"/>
  <c r="U788" i="33"/>
  <c r="V788" i="33"/>
  <c r="W788" i="33"/>
  <c r="X788" i="33"/>
  <c r="Y788" i="33"/>
  <c r="Z788" i="33"/>
  <c r="AA788" i="33"/>
  <c r="AB788" i="33"/>
  <c r="AH788" i="33"/>
  <c r="BZ788" i="33"/>
  <c r="CH788" i="33"/>
  <c r="CI788" i="33"/>
  <c r="A789" i="33"/>
  <c r="B789" i="33"/>
  <c r="C789" i="33"/>
  <c r="D789" i="33"/>
  <c r="E789" i="33"/>
  <c r="F789" i="33"/>
  <c r="G789" i="33"/>
  <c r="H789" i="33"/>
  <c r="I789" i="33"/>
  <c r="J789" i="33"/>
  <c r="M789" i="33"/>
  <c r="N789" i="33"/>
  <c r="O789" i="33"/>
  <c r="P789" i="33"/>
  <c r="S789" i="33"/>
  <c r="T789" i="33"/>
  <c r="U789" i="33"/>
  <c r="V789" i="33"/>
  <c r="W789" i="33"/>
  <c r="X789" i="33"/>
  <c r="Y789" i="33"/>
  <c r="Z789" i="33"/>
  <c r="AA789" i="33"/>
  <c r="AB789" i="33"/>
  <c r="BZ789" i="33"/>
  <c r="CH789" i="33"/>
  <c r="CI789" i="33"/>
  <c r="A790" i="33"/>
  <c r="B790" i="33"/>
  <c r="C790" i="33"/>
  <c r="D790" i="33"/>
  <c r="E790" i="33"/>
  <c r="F790" i="33"/>
  <c r="G790" i="33"/>
  <c r="H790" i="33"/>
  <c r="I790" i="33"/>
  <c r="K790" i="33"/>
  <c r="L790" i="33"/>
  <c r="M790" i="33"/>
  <c r="N790" i="33"/>
  <c r="O790" i="33"/>
  <c r="P790" i="33"/>
  <c r="Q790" i="33"/>
  <c r="R790" i="33"/>
  <c r="S790" i="33"/>
  <c r="T790" i="33"/>
  <c r="U790" i="33"/>
  <c r="V790" i="33"/>
  <c r="W790" i="33"/>
  <c r="X790" i="33"/>
  <c r="Y790" i="33"/>
  <c r="Z790" i="33"/>
  <c r="AA790" i="33"/>
  <c r="AB790" i="33"/>
  <c r="CA790" i="33"/>
  <c r="CH790" i="33"/>
  <c r="CI790" i="33"/>
  <c r="A791" i="33"/>
  <c r="B791" i="33"/>
  <c r="C791" i="33"/>
  <c r="D791" i="33"/>
  <c r="E791" i="33"/>
  <c r="F791" i="33"/>
  <c r="G791" i="33"/>
  <c r="H791" i="33"/>
  <c r="I791" i="33"/>
  <c r="J791" i="33"/>
  <c r="K791" i="33"/>
  <c r="L791" i="33"/>
  <c r="O791" i="33"/>
  <c r="P791" i="33"/>
  <c r="Q791" i="33"/>
  <c r="R791" i="33"/>
  <c r="S791" i="33"/>
  <c r="T791" i="33"/>
  <c r="U791" i="33"/>
  <c r="V791" i="33"/>
  <c r="W791" i="33"/>
  <c r="X791" i="33"/>
  <c r="Y791" i="33"/>
  <c r="Z791" i="33"/>
  <c r="AA791" i="33"/>
  <c r="AB791" i="33"/>
  <c r="AH791" i="33"/>
  <c r="AI791" i="33"/>
  <c r="AN791" i="33"/>
  <c r="AO791" i="33"/>
  <c r="AP791" i="33"/>
  <c r="BC791" i="33"/>
  <c r="BF791" i="33"/>
  <c r="BH791" i="33"/>
  <c r="BK791" i="33"/>
  <c r="BM791" i="33"/>
  <c r="BZ791" i="33"/>
  <c r="CA791" i="33"/>
  <c r="CH791" i="33"/>
  <c r="CI791" i="33"/>
  <c r="A792" i="33"/>
  <c r="B792" i="33"/>
  <c r="C792" i="33"/>
  <c r="D792" i="33"/>
  <c r="E792" i="33"/>
  <c r="F792" i="33"/>
  <c r="G792" i="33"/>
  <c r="H792" i="33"/>
  <c r="I792" i="33"/>
  <c r="J792" i="33"/>
  <c r="K792" i="33"/>
  <c r="L792" i="33"/>
  <c r="M792" i="33"/>
  <c r="N792" i="33"/>
  <c r="O792" i="33"/>
  <c r="P792" i="33"/>
  <c r="Q792" i="33"/>
  <c r="R792" i="33"/>
  <c r="S792" i="33"/>
  <c r="T792" i="33"/>
  <c r="U792" i="33"/>
  <c r="V792" i="33"/>
  <c r="W792" i="33"/>
  <c r="X792" i="33"/>
  <c r="Y792" i="33"/>
  <c r="Z792" i="33"/>
  <c r="AA792" i="33"/>
  <c r="AB792" i="33"/>
  <c r="AH792" i="33"/>
  <c r="BU792" i="33"/>
  <c r="BY792" i="33"/>
  <c r="BZ792" i="33"/>
  <c r="CA792" i="33"/>
  <c r="CH792" i="33"/>
  <c r="CI792" i="33"/>
  <c r="A793" i="33"/>
  <c r="B793" i="33"/>
  <c r="C793" i="33"/>
  <c r="D793" i="33"/>
  <c r="E793" i="33"/>
  <c r="F793" i="33"/>
  <c r="G793" i="33"/>
  <c r="H793" i="33"/>
  <c r="I793" i="33"/>
  <c r="J793" i="33"/>
  <c r="K793" i="33"/>
  <c r="L793" i="33"/>
  <c r="M793" i="33"/>
  <c r="N793" i="33"/>
  <c r="O793" i="33"/>
  <c r="P793" i="33"/>
  <c r="Q793" i="33"/>
  <c r="R793" i="33"/>
  <c r="S793" i="33"/>
  <c r="T793" i="33"/>
  <c r="U793" i="33"/>
  <c r="V793" i="33"/>
  <c r="W793" i="33"/>
  <c r="X793" i="33"/>
  <c r="Y793" i="33"/>
  <c r="Z793" i="33"/>
  <c r="AA793" i="33"/>
  <c r="AB793" i="33"/>
  <c r="AP793" i="33"/>
  <c r="AR793" i="33"/>
  <c r="BM793" i="33"/>
  <c r="CH793" i="33"/>
  <c r="CI793" i="33"/>
  <c r="A794" i="33"/>
  <c r="B794" i="33"/>
  <c r="C794" i="33"/>
  <c r="D794" i="33"/>
  <c r="E794" i="33"/>
  <c r="F794" i="33"/>
  <c r="G794" i="33"/>
  <c r="J794" i="33"/>
  <c r="K794" i="33"/>
  <c r="Q794" i="33"/>
  <c r="R794" i="33"/>
  <c r="S794" i="33"/>
  <c r="T794" i="33"/>
  <c r="U794" i="33"/>
  <c r="V794" i="33"/>
  <c r="W794" i="33"/>
  <c r="X794" i="33"/>
  <c r="Y794" i="33"/>
  <c r="Z794" i="33"/>
  <c r="AA794" i="33"/>
  <c r="AB794" i="33"/>
  <c r="CA794" i="33"/>
  <c r="CH794" i="33"/>
  <c r="CI794" i="33"/>
  <c r="A795" i="33"/>
  <c r="B795" i="33"/>
  <c r="C795" i="33"/>
  <c r="D795" i="33"/>
  <c r="E795" i="33"/>
  <c r="F795" i="33"/>
  <c r="G795" i="33"/>
  <c r="H795" i="33"/>
  <c r="I795" i="33"/>
  <c r="L795" i="33"/>
  <c r="N795" i="33"/>
  <c r="O795" i="33"/>
  <c r="P795" i="33"/>
  <c r="Q795" i="33"/>
  <c r="S795" i="33"/>
  <c r="T795" i="33"/>
  <c r="U795" i="33"/>
  <c r="V795" i="33"/>
  <c r="W795" i="33"/>
  <c r="X795" i="33"/>
  <c r="Y795" i="33"/>
  <c r="Z795" i="33"/>
  <c r="AA795" i="33"/>
  <c r="AB795" i="33"/>
  <c r="CH795" i="33"/>
  <c r="CI795" i="33"/>
  <c r="A796" i="33"/>
  <c r="B796" i="33"/>
  <c r="C796" i="33"/>
  <c r="D796" i="33"/>
  <c r="E796" i="33"/>
  <c r="F796" i="33"/>
  <c r="I796" i="33"/>
  <c r="K796" i="33"/>
  <c r="L796" i="33"/>
  <c r="M796" i="33"/>
  <c r="N796" i="33"/>
  <c r="P796" i="33"/>
  <c r="Q796" i="33"/>
  <c r="R796" i="33"/>
  <c r="S796" i="33"/>
  <c r="T796" i="33"/>
  <c r="U796" i="33"/>
  <c r="V796" i="33"/>
  <c r="W796" i="33"/>
  <c r="X796" i="33"/>
  <c r="Y796" i="33"/>
  <c r="Z796" i="33"/>
  <c r="AA796" i="33"/>
  <c r="AB796" i="33"/>
  <c r="CA796" i="33"/>
  <c r="CH796" i="33"/>
  <c r="CI796" i="33"/>
  <c r="A797" i="33"/>
  <c r="B797" i="33"/>
  <c r="C797" i="33"/>
  <c r="D797" i="33"/>
  <c r="E797" i="33"/>
  <c r="F797" i="33"/>
  <c r="G797" i="33"/>
  <c r="H797" i="33"/>
  <c r="J797" i="33"/>
  <c r="L797" i="33"/>
  <c r="M797" i="33"/>
  <c r="N797" i="33"/>
  <c r="O797" i="33"/>
  <c r="S797" i="33"/>
  <c r="T797" i="33"/>
  <c r="U797" i="33"/>
  <c r="V797" i="33"/>
  <c r="W797" i="33"/>
  <c r="X797" i="33"/>
  <c r="Y797" i="33"/>
  <c r="Z797" i="33"/>
  <c r="AA797" i="33"/>
  <c r="AB797" i="33"/>
  <c r="AH797" i="33"/>
  <c r="BR797" i="33"/>
  <c r="BZ797" i="33"/>
  <c r="CH797" i="33"/>
  <c r="CI797" i="33"/>
  <c r="A798" i="33"/>
  <c r="B798" i="33"/>
  <c r="C798" i="33"/>
  <c r="D798" i="33"/>
  <c r="E798" i="33"/>
  <c r="F798" i="33"/>
  <c r="G798" i="33"/>
  <c r="H798" i="33"/>
  <c r="J798" i="33"/>
  <c r="M798" i="33"/>
  <c r="N798" i="33"/>
  <c r="O798" i="33"/>
  <c r="P798" i="33"/>
  <c r="Q798" i="33"/>
  <c r="R798" i="33"/>
  <c r="S798" i="33"/>
  <c r="T798" i="33"/>
  <c r="U798" i="33"/>
  <c r="V798" i="33"/>
  <c r="W798" i="33"/>
  <c r="X798" i="33"/>
  <c r="Y798" i="33"/>
  <c r="Z798" i="33"/>
  <c r="AA798" i="33"/>
  <c r="AB798" i="33"/>
  <c r="BZ798" i="33"/>
  <c r="CA798" i="33"/>
  <c r="CH798" i="33"/>
  <c r="CI798" i="33"/>
  <c r="A799" i="33"/>
  <c r="B799" i="33"/>
  <c r="C799" i="33"/>
  <c r="D799" i="33"/>
  <c r="E799" i="33"/>
  <c r="F799" i="33"/>
  <c r="I799" i="33"/>
  <c r="J799" i="33"/>
  <c r="L799" i="33"/>
  <c r="M799" i="33"/>
  <c r="O799" i="33"/>
  <c r="Q799" i="33"/>
  <c r="R799" i="33"/>
  <c r="S799" i="33"/>
  <c r="T799" i="33"/>
  <c r="U799" i="33"/>
  <c r="V799" i="33"/>
  <c r="W799" i="33"/>
  <c r="X799" i="33"/>
  <c r="Y799" i="33"/>
  <c r="Z799" i="33"/>
  <c r="AA799" i="33"/>
  <c r="AB799" i="33"/>
  <c r="CA799" i="33"/>
  <c r="CH799" i="33"/>
  <c r="CI799" i="33"/>
  <c r="A800" i="33"/>
  <c r="B800" i="33"/>
  <c r="C800" i="33"/>
  <c r="D800" i="33"/>
  <c r="E800" i="33"/>
  <c r="F800" i="33"/>
  <c r="G800" i="33"/>
  <c r="I800" i="33"/>
  <c r="J800" i="33"/>
  <c r="K800" i="33"/>
  <c r="L800" i="33"/>
  <c r="M800" i="33"/>
  <c r="N800" i="33"/>
  <c r="O800" i="33"/>
  <c r="P800" i="33"/>
  <c r="Q800" i="33"/>
  <c r="R800" i="33"/>
  <c r="S800" i="33"/>
  <c r="T800" i="33"/>
  <c r="U800" i="33"/>
  <c r="V800" i="33"/>
  <c r="W800" i="33"/>
  <c r="X800" i="33"/>
  <c r="Y800" i="33"/>
  <c r="Z800" i="33"/>
  <c r="AA800" i="33"/>
  <c r="AB800" i="33"/>
  <c r="AM800" i="33"/>
  <c r="AO800" i="33"/>
  <c r="AP800" i="33"/>
  <c r="AT800" i="33"/>
  <c r="BB800" i="33"/>
  <c r="BE800" i="33"/>
  <c r="BF800" i="33"/>
  <c r="BP800" i="33"/>
  <c r="CH800" i="33"/>
  <c r="CI800" i="33"/>
  <c r="A801" i="33"/>
  <c r="B801" i="33"/>
  <c r="C801" i="33"/>
  <c r="D801" i="33"/>
  <c r="E801" i="33"/>
  <c r="F801" i="33"/>
  <c r="G801" i="33"/>
  <c r="H801" i="33"/>
  <c r="I801" i="33"/>
  <c r="J801" i="33"/>
  <c r="K801" i="33"/>
  <c r="M801" i="33"/>
  <c r="N801" i="33"/>
  <c r="O801" i="33"/>
  <c r="P801" i="33"/>
  <c r="Q801" i="33"/>
  <c r="R801" i="33"/>
  <c r="S801" i="33"/>
  <c r="T801" i="33"/>
  <c r="U801" i="33"/>
  <c r="V801" i="33"/>
  <c r="W801" i="33"/>
  <c r="X801" i="33"/>
  <c r="Y801" i="33"/>
  <c r="Z801" i="33"/>
  <c r="AA801" i="33"/>
  <c r="AB801" i="33"/>
  <c r="BQ801" i="33"/>
  <c r="CA801" i="33"/>
  <c r="CH801" i="33"/>
  <c r="CI801" i="33"/>
  <c r="A802" i="33"/>
  <c r="B802" i="33"/>
  <c r="C802" i="33"/>
  <c r="D802" i="33"/>
  <c r="E802" i="33"/>
  <c r="F802" i="33"/>
  <c r="G802" i="33"/>
  <c r="H802" i="33"/>
  <c r="J802" i="33"/>
  <c r="K802" i="33"/>
  <c r="L802" i="33"/>
  <c r="M802" i="33"/>
  <c r="N802" i="33"/>
  <c r="P802" i="33"/>
  <c r="Q802" i="33"/>
  <c r="R802" i="33"/>
  <c r="S802" i="33"/>
  <c r="T802" i="33"/>
  <c r="U802" i="33"/>
  <c r="V802" i="33"/>
  <c r="W802" i="33"/>
  <c r="X802" i="33"/>
  <c r="Y802" i="33"/>
  <c r="Z802" i="33"/>
  <c r="AA802" i="33"/>
  <c r="AB802" i="33"/>
  <c r="BZ802" i="33"/>
  <c r="CA802" i="33"/>
  <c r="CH802" i="33"/>
  <c r="CI802" i="33"/>
  <c r="A546" i="31"/>
  <c r="A546" i="33" s="1"/>
  <c r="CH612" i="33"/>
  <c r="CH613" i="33"/>
  <c r="CH614" i="33"/>
  <c r="CH615" i="33"/>
  <c r="CH616" i="33"/>
  <c r="CH617" i="33"/>
  <c r="CH618" i="33"/>
  <c r="CH619" i="33"/>
  <c r="CH620" i="33"/>
  <c r="CH621" i="33"/>
  <c r="CH622" i="33"/>
  <c r="CH623" i="33"/>
  <c r="CH624" i="33"/>
  <c r="CH625" i="33"/>
  <c r="CH626" i="33"/>
  <c r="CH627" i="33"/>
  <c r="CH628" i="33"/>
  <c r="CH629" i="33"/>
  <c r="CH630" i="33"/>
  <c r="CH631" i="33"/>
  <c r="A524" i="33"/>
  <c r="B524" i="33"/>
  <c r="C524" i="33"/>
  <c r="D524" i="33"/>
  <c r="E524" i="33"/>
  <c r="F524" i="33"/>
  <c r="G524" i="33"/>
  <c r="H524" i="33"/>
  <c r="I524" i="33"/>
  <c r="J524" i="33"/>
  <c r="K524" i="33"/>
  <c r="L524" i="33"/>
  <c r="M524" i="33"/>
  <c r="N524" i="33"/>
  <c r="O524" i="33"/>
  <c r="P524" i="33"/>
  <c r="Q524" i="33"/>
  <c r="R524" i="33"/>
  <c r="S524" i="33"/>
  <c r="T524" i="33"/>
  <c r="U524" i="33"/>
  <c r="V524" i="33"/>
  <c r="W524" i="33"/>
  <c r="X524" i="33"/>
  <c r="Y524" i="33"/>
  <c r="Z524" i="33"/>
  <c r="AA524" i="33"/>
  <c r="AB524" i="33"/>
  <c r="AC524" i="33"/>
  <c r="AD524" i="33"/>
  <c r="AE524" i="33"/>
  <c r="AF524" i="33"/>
  <c r="AG524" i="33"/>
  <c r="AH524" i="33"/>
  <c r="AI524" i="33"/>
  <c r="AJ524" i="33"/>
  <c r="AK524" i="33"/>
  <c r="AL524" i="33"/>
  <c r="AM524" i="33"/>
  <c r="AN524" i="33"/>
  <c r="AO524" i="33"/>
  <c r="AP524" i="33"/>
  <c r="AQ524" i="33"/>
  <c r="AR524" i="33"/>
  <c r="AS524" i="33"/>
  <c r="AT524" i="33"/>
  <c r="AU524" i="33"/>
  <c r="AV524" i="33"/>
  <c r="AW524" i="33"/>
  <c r="AX524" i="33"/>
  <c r="AY524" i="33"/>
  <c r="AZ524" i="33"/>
  <c r="BA524" i="33"/>
  <c r="BB524" i="33"/>
  <c r="BC524" i="33"/>
  <c r="BD524" i="33"/>
  <c r="BE524" i="33"/>
  <c r="BF524" i="33"/>
  <c r="BG524" i="33"/>
  <c r="BH524" i="33"/>
  <c r="BI524" i="33"/>
  <c r="BJ524" i="33"/>
  <c r="BK524" i="33"/>
  <c r="BL524" i="33"/>
  <c r="BM524" i="33"/>
  <c r="BN524" i="33"/>
  <c r="BO524" i="33"/>
  <c r="BP524" i="33"/>
  <c r="BQ524" i="33"/>
  <c r="BR524" i="33"/>
  <c r="BS524" i="33"/>
  <c r="BT524" i="33"/>
  <c r="BU524" i="33"/>
  <c r="BV524" i="33"/>
  <c r="BW524" i="33"/>
  <c r="BX524" i="33"/>
  <c r="BY524" i="33"/>
  <c r="BZ524" i="33"/>
  <c r="CA524" i="33"/>
  <c r="CB524" i="33"/>
  <c r="CC524" i="33"/>
  <c r="CD524" i="33"/>
  <c r="CE524" i="33"/>
  <c r="CH524" i="33"/>
  <c r="CI524" i="33"/>
  <c r="A525" i="33"/>
  <c r="B525" i="33"/>
  <c r="C525" i="33"/>
  <c r="D525" i="33"/>
  <c r="E525" i="33"/>
  <c r="F525" i="33"/>
  <c r="G525" i="33"/>
  <c r="H525" i="33"/>
  <c r="I525" i="33"/>
  <c r="J525" i="33"/>
  <c r="K525" i="33"/>
  <c r="L525" i="33"/>
  <c r="M525" i="33"/>
  <c r="N525" i="33"/>
  <c r="O525" i="33"/>
  <c r="P525" i="33"/>
  <c r="Q525" i="33"/>
  <c r="R525" i="33"/>
  <c r="S525" i="33"/>
  <c r="T525" i="33"/>
  <c r="U525" i="33"/>
  <c r="V525" i="33"/>
  <c r="W525" i="33"/>
  <c r="X525" i="33"/>
  <c r="Y525" i="33"/>
  <c r="Z525" i="33"/>
  <c r="AA525" i="33"/>
  <c r="AB525" i="33"/>
  <c r="AC525" i="33"/>
  <c r="AD525" i="33"/>
  <c r="AE525" i="33"/>
  <c r="AF525" i="33"/>
  <c r="AG525" i="33"/>
  <c r="AH525" i="33"/>
  <c r="AI525" i="33"/>
  <c r="AJ525" i="33"/>
  <c r="AK525" i="33"/>
  <c r="AL525" i="33"/>
  <c r="AM525" i="33"/>
  <c r="AN525" i="33"/>
  <c r="AO525" i="33"/>
  <c r="AP525" i="33"/>
  <c r="AQ525" i="33"/>
  <c r="AR525" i="33"/>
  <c r="AS525" i="33"/>
  <c r="AT525" i="33"/>
  <c r="AU525" i="33"/>
  <c r="AV525" i="33"/>
  <c r="AW525" i="33"/>
  <c r="AX525" i="33"/>
  <c r="AY525" i="33"/>
  <c r="AZ525" i="33"/>
  <c r="BA525" i="33"/>
  <c r="BB525" i="33"/>
  <c r="BC525" i="33"/>
  <c r="BD525" i="33"/>
  <c r="BE525" i="33"/>
  <c r="BF525" i="33"/>
  <c r="BG525" i="33"/>
  <c r="BH525" i="33"/>
  <c r="BI525" i="33"/>
  <c r="BJ525" i="33"/>
  <c r="BK525" i="33"/>
  <c r="BL525" i="33"/>
  <c r="BM525" i="33"/>
  <c r="BN525" i="33"/>
  <c r="BO525" i="33"/>
  <c r="BP525" i="33"/>
  <c r="BQ525" i="33"/>
  <c r="BR525" i="33"/>
  <c r="BS525" i="33"/>
  <c r="BT525" i="33"/>
  <c r="BU525" i="33"/>
  <c r="BV525" i="33"/>
  <c r="BW525" i="33"/>
  <c r="BX525" i="33"/>
  <c r="BY525" i="33"/>
  <c r="BZ525" i="33"/>
  <c r="CA525" i="33"/>
  <c r="CB525" i="33"/>
  <c r="CC525" i="33"/>
  <c r="CD525" i="33"/>
  <c r="CE525" i="33"/>
  <c r="CH525" i="33"/>
  <c r="CI525" i="33"/>
  <c r="A526" i="33"/>
  <c r="B526" i="33"/>
  <c r="C526" i="33"/>
  <c r="D526" i="33"/>
  <c r="E526" i="33"/>
  <c r="F526" i="33"/>
  <c r="G526" i="33"/>
  <c r="H526" i="33"/>
  <c r="I526" i="33"/>
  <c r="J526" i="33"/>
  <c r="K526" i="33"/>
  <c r="L526" i="33"/>
  <c r="M526" i="33"/>
  <c r="N526" i="33"/>
  <c r="O526" i="33"/>
  <c r="P526" i="33"/>
  <c r="Q526" i="33"/>
  <c r="R526" i="33"/>
  <c r="S526" i="33"/>
  <c r="T526" i="33"/>
  <c r="U526" i="33"/>
  <c r="V526" i="33"/>
  <c r="W526" i="33"/>
  <c r="X526" i="33"/>
  <c r="Y526" i="33"/>
  <c r="Z526" i="33"/>
  <c r="AA526" i="33"/>
  <c r="AB526" i="33"/>
  <c r="AC526" i="33"/>
  <c r="AD526" i="33"/>
  <c r="AE526" i="33"/>
  <c r="AF526" i="33"/>
  <c r="AG526" i="33"/>
  <c r="AH526" i="33"/>
  <c r="AI526" i="33"/>
  <c r="AJ526" i="33"/>
  <c r="AK526" i="33"/>
  <c r="AL526" i="33"/>
  <c r="AM526" i="33"/>
  <c r="AN526" i="33"/>
  <c r="AO526" i="33"/>
  <c r="AP526" i="33"/>
  <c r="AQ526" i="33"/>
  <c r="AR526" i="33"/>
  <c r="AS526" i="33"/>
  <c r="AT526" i="33"/>
  <c r="AU526" i="33"/>
  <c r="AV526" i="33"/>
  <c r="AW526" i="33"/>
  <c r="AX526" i="33"/>
  <c r="AY526" i="33"/>
  <c r="AZ526" i="33"/>
  <c r="BA526" i="33"/>
  <c r="BB526" i="33"/>
  <c r="BC526" i="33"/>
  <c r="BD526" i="33"/>
  <c r="BE526" i="33"/>
  <c r="BF526" i="33"/>
  <c r="BG526" i="33"/>
  <c r="BH526" i="33"/>
  <c r="BI526" i="33"/>
  <c r="BJ526" i="33"/>
  <c r="BK526" i="33"/>
  <c r="BL526" i="33"/>
  <c r="BM526" i="33"/>
  <c r="BN526" i="33"/>
  <c r="BO526" i="33"/>
  <c r="BP526" i="33"/>
  <c r="BQ526" i="33"/>
  <c r="BR526" i="33"/>
  <c r="BS526" i="33"/>
  <c r="BT526" i="33"/>
  <c r="BU526" i="33"/>
  <c r="BV526" i="33"/>
  <c r="BW526" i="33"/>
  <c r="BX526" i="33"/>
  <c r="BY526" i="33"/>
  <c r="BZ526" i="33"/>
  <c r="CA526" i="33"/>
  <c r="CB526" i="33"/>
  <c r="CC526" i="33"/>
  <c r="CD526" i="33"/>
  <c r="CE526" i="33"/>
  <c r="CH526" i="33"/>
  <c r="CI526" i="33"/>
  <c r="A527" i="33"/>
  <c r="B527" i="33"/>
  <c r="C527" i="33"/>
  <c r="D527" i="33"/>
  <c r="E527" i="33"/>
  <c r="F527" i="33"/>
  <c r="G527" i="33"/>
  <c r="H527" i="33"/>
  <c r="I527" i="33"/>
  <c r="J527" i="33"/>
  <c r="K527" i="33"/>
  <c r="L527" i="33"/>
  <c r="M527" i="33"/>
  <c r="N527" i="33"/>
  <c r="O527" i="33"/>
  <c r="P527" i="33"/>
  <c r="Q527" i="33"/>
  <c r="R527" i="33"/>
  <c r="S527" i="33"/>
  <c r="T527" i="33"/>
  <c r="U527" i="33"/>
  <c r="V527" i="33"/>
  <c r="W527" i="33"/>
  <c r="X527" i="33"/>
  <c r="Y527" i="33"/>
  <c r="Z527" i="33"/>
  <c r="AA527" i="33"/>
  <c r="AB527" i="33"/>
  <c r="AC527" i="33"/>
  <c r="AD527" i="33"/>
  <c r="AE527" i="33"/>
  <c r="AF527" i="33"/>
  <c r="AG527" i="33"/>
  <c r="AH527" i="33"/>
  <c r="AI527" i="33"/>
  <c r="AJ527" i="33"/>
  <c r="AK527" i="33"/>
  <c r="AL527" i="33"/>
  <c r="AM527" i="33"/>
  <c r="AN527" i="33"/>
  <c r="AO527" i="33"/>
  <c r="AP527" i="33"/>
  <c r="AQ527" i="33"/>
  <c r="AR527" i="33"/>
  <c r="AS527" i="33"/>
  <c r="AT527" i="33"/>
  <c r="AU527" i="33"/>
  <c r="AV527" i="33"/>
  <c r="AW527" i="33"/>
  <c r="AX527" i="33"/>
  <c r="AY527" i="33"/>
  <c r="AZ527" i="33"/>
  <c r="BA527" i="33"/>
  <c r="BB527" i="33"/>
  <c r="BC527" i="33"/>
  <c r="BD527" i="33"/>
  <c r="BE527" i="33"/>
  <c r="BF527" i="33"/>
  <c r="BG527" i="33"/>
  <c r="BH527" i="33"/>
  <c r="BI527" i="33"/>
  <c r="BJ527" i="33"/>
  <c r="BK527" i="33"/>
  <c r="BL527" i="33"/>
  <c r="BM527" i="33"/>
  <c r="BN527" i="33"/>
  <c r="BO527" i="33"/>
  <c r="BP527" i="33"/>
  <c r="BQ527" i="33"/>
  <c r="BR527" i="33"/>
  <c r="BS527" i="33"/>
  <c r="BT527" i="33"/>
  <c r="BU527" i="33"/>
  <c r="BV527" i="33"/>
  <c r="BW527" i="33"/>
  <c r="BX527" i="33"/>
  <c r="BY527" i="33"/>
  <c r="BZ527" i="33"/>
  <c r="CA527" i="33"/>
  <c r="CB527" i="33"/>
  <c r="CC527" i="33"/>
  <c r="CD527" i="33"/>
  <c r="CE527" i="33"/>
  <c r="CH527" i="33"/>
  <c r="CI527" i="33"/>
  <c r="A528" i="33"/>
  <c r="B528" i="33"/>
  <c r="C528" i="33"/>
  <c r="D528" i="33"/>
  <c r="E528" i="33"/>
  <c r="F528" i="33"/>
  <c r="G528" i="33"/>
  <c r="H528" i="33"/>
  <c r="I528" i="33"/>
  <c r="J528" i="33"/>
  <c r="K528" i="33"/>
  <c r="L528" i="33"/>
  <c r="M528" i="33"/>
  <c r="N528" i="33"/>
  <c r="O528" i="33"/>
  <c r="P528" i="33"/>
  <c r="Q528" i="33"/>
  <c r="R528" i="33"/>
  <c r="S528" i="33"/>
  <c r="T528" i="33"/>
  <c r="U528" i="33"/>
  <c r="V528" i="33"/>
  <c r="W528" i="33"/>
  <c r="X528" i="33"/>
  <c r="Y528" i="33"/>
  <c r="Z528" i="33"/>
  <c r="AA528" i="33"/>
  <c r="AB528" i="33"/>
  <c r="AC528" i="33"/>
  <c r="AD528" i="33"/>
  <c r="AE528" i="33"/>
  <c r="AF528" i="33"/>
  <c r="AG528" i="33"/>
  <c r="AH528" i="33"/>
  <c r="AI528" i="33"/>
  <c r="AJ528" i="33"/>
  <c r="AK528" i="33"/>
  <c r="AL528" i="33"/>
  <c r="AM528" i="33"/>
  <c r="AN528" i="33"/>
  <c r="AO528" i="33"/>
  <c r="AP528" i="33"/>
  <c r="AQ528" i="33"/>
  <c r="AR528" i="33"/>
  <c r="AS528" i="33"/>
  <c r="AT528" i="33"/>
  <c r="AU528" i="33"/>
  <c r="AV528" i="33"/>
  <c r="AW528" i="33"/>
  <c r="AX528" i="33"/>
  <c r="AY528" i="33"/>
  <c r="AZ528" i="33"/>
  <c r="BA528" i="33"/>
  <c r="BB528" i="33"/>
  <c r="BC528" i="33"/>
  <c r="BD528" i="33"/>
  <c r="BE528" i="33"/>
  <c r="BF528" i="33"/>
  <c r="BG528" i="33"/>
  <c r="BH528" i="33"/>
  <c r="BI528" i="33"/>
  <c r="BJ528" i="33"/>
  <c r="BK528" i="33"/>
  <c r="BL528" i="33"/>
  <c r="BM528" i="33"/>
  <c r="BN528" i="33"/>
  <c r="BO528" i="33"/>
  <c r="BP528" i="33"/>
  <c r="BQ528" i="33"/>
  <c r="BR528" i="33"/>
  <c r="BS528" i="33"/>
  <c r="BT528" i="33"/>
  <c r="BU528" i="33"/>
  <c r="BV528" i="33"/>
  <c r="BW528" i="33"/>
  <c r="BX528" i="33"/>
  <c r="BY528" i="33"/>
  <c r="BZ528" i="33"/>
  <c r="CA528" i="33"/>
  <c r="CB528" i="33"/>
  <c r="CC528" i="33"/>
  <c r="CD528" i="33"/>
  <c r="CE528" i="33"/>
  <c r="CH528" i="33"/>
  <c r="CI528" i="33"/>
  <c r="A529" i="33"/>
  <c r="B529" i="33"/>
  <c r="C529" i="33"/>
  <c r="D529" i="33"/>
  <c r="E529" i="33"/>
  <c r="F529" i="33"/>
  <c r="G529" i="33"/>
  <c r="H529" i="33"/>
  <c r="I529" i="33"/>
  <c r="J529" i="33"/>
  <c r="K529" i="33"/>
  <c r="L529" i="33"/>
  <c r="M529" i="33"/>
  <c r="N529" i="33"/>
  <c r="O529" i="33"/>
  <c r="P529" i="33"/>
  <c r="Q529" i="33"/>
  <c r="R529" i="33"/>
  <c r="S529" i="33"/>
  <c r="T529" i="33"/>
  <c r="U529" i="33"/>
  <c r="V529" i="33"/>
  <c r="W529" i="33"/>
  <c r="X529" i="33"/>
  <c r="Y529" i="33"/>
  <c r="Z529" i="33"/>
  <c r="AA529" i="33"/>
  <c r="AB529" i="33"/>
  <c r="AC529" i="33"/>
  <c r="AD529" i="33"/>
  <c r="AE529" i="33"/>
  <c r="AF529" i="33"/>
  <c r="AG529" i="33"/>
  <c r="AH529" i="33"/>
  <c r="AI529" i="33"/>
  <c r="AJ529" i="33"/>
  <c r="AK529" i="33"/>
  <c r="AL529" i="33"/>
  <c r="AM529" i="33"/>
  <c r="AN529" i="33"/>
  <c r="AO529" i="33"/>
  <c r="AP529" i="33"/>
  <c r="AQ529" i="33"/>
  <c r="AR529" i="33"/>
  <c r="AS529" i="33"/>
  <c r="AT529" i="33"/>
  <c r="AU529" i="33"/>
  <c r="AV529" i="33"/>
  <c r="AW529" i="33"/>
  <c r="AX529" i="33"/>
  <c r="AY529" i="33"/>
  <c r="AZ529" i="33"/>
  <c r="BA529" i="33"/>
  <c r="BB529" i="33"/>
  <c r="BC529" i="33"/>
  <c r="BD529" i="33"/>
  <c r="BE529" i="33"/>
  <c r="BF529" i="33"/>
  <c r="BG529" i="33"/>
  <c r="BH529" i="33"/>
  <c r="BI529" i="33"/>
  <c r="BJ529" i="33"/>
  <c r="BK529" i="33"/>
  <c r="BL529" i="33"/>
  <c r="BM529" i="33"/>
  <c r="BN529" i="33"/>
  <c r="BO529" i="33"/>
  <c r="BP529" i="33"/>
  <c r="BQ529" i="33"/>
  <c r="BR529" i="33"/>
  <c r="BS529" i="33"/>
  <c r="BT529" i="33"/>
  <c r="BU529" i="33"/>
  <c r="BV529" i="33"/>
  <c r="BW529" i="33"/>
  <c r="BX529" i="33"/>
  <c r="BY529" i="33"/>
  <c r="BZ529" i="33"/>
  <c r="CA529" i="33"/>
  <c r="CB529" i="33"/>
  <c r="CC529" i="33"/>
  <c r="CD529" i="33"/>
  <c r="CE529" i="33"/>
  <c r="CH529" i="33"/>
  <c r="CI529" i="33"/>
  <c r="A530" i="33"/>
  <c r="B530" i="33"/>
  <c r="C530" i="33"/>
  <c r="D530" i="33"/>
  <c r="E530" i="33"/>
  <c r="F530" i="33"/>
  <c r="G530" i="33"/>
  <c r="H530" i="33"/>
  <c r="I530" i="33"/>
  <c r="J530" i="33"/>
  <c r="K530" i="33"/>
  <c r="L530" i="33"/>
  <c r="M530" i="33"/>
  <c r="N530" i="33"/>
  <c r="O530" i="33"/>
  <c r="P530" i="33"/>
  <c r="Q530" i="33"/>
  <c r="R530" i="33"/>
  <c r="S530" i="33"/>
  <c r="T530" i="33"/>
  <c r="U530" i="33"/>
  <c r="V530" i="33"/>
  <c r="W530" i="33"/>
  <c r="X530" i="33"/>
  <c r="Y530" i="33"/>
  <c r="Z530" i="33"/>
  <c r="AA530" i="33"/>
  <c r="AB530" i="33"/>
  <c r="AC530" i="33"/>
  <c r="AD530" i="33"/>
  <c r="AE530" i="33"/>
  <c r="AF530" i="33"/>
  <c r="AG530" i="33"/>
  <c r="AH530" i="33"/>
  <c r="AI530" i="33"/>
  <c r="AJ530" i="33"/>
  <c r="AK530" i="33"/>
  <c r="AL530" i="33"/>
  <c r="AM530" i="33"/>
  <c r="AN530" i="33"/>
  <c r="AO530" i="33"/>
  <c r="AP530" i="33"/>
  <c r="AQ530" i="33"/>
  <c r="AR530" i="33"/>
  <c r="AS530" i="33"/>
  <c r="AT530" i="33"/>
  <c r="AU530" i="33"/>
  <c r="AV530" i="33"/>
  <c r="AW530" i="33"/>
  <c r="AX530" i="33"/>
  <c r="AY530" i="33"/>
  <c r="AZ530" i="33"/>
  <c r="BA530" i="33"/>
  <c r="BB530" i="33"/>
  <c r="BC530" i="33"/>
  <c r="BD530" i="33"/>
  <c r="BE530" i="33"/>
  <c r="BF530" i="33"/>
  <c r="BG530" i="33"/>
  <c r="BH530" i="33"/>
  <c r="BI530" i="33"/>
  <c r="BJ530" i="33"/>
  <c r="BK530" i="33"/>
  <c r="BL530" i="33"/>
  <c r="BM530" i="33"/>
  <c r="BN530" i="33"/>
  <c r="BO530" i="33"/>
  <c r="BP530" i="33"/>
  <c r="BQ530" i="33"/>
  <c r="BR530" i="33"/>
  <c r="BS530" i="33"/>
  <c r="BT530" i="33"/>
  <c r="BU530" i="33"/>
  <c r="BV530" i="33"/>
  <c r="BW530" i="33"/>
  <c r="BX530" i="33"/>
  <c r="BY530" i="33"/>
  <c r="BZ530" i="33"/>
  <c r="CA530" i="33"/>
  <c r="CB530" i="33"/>
  <c r="CC530" i="33"/>
  <c r="CD530" i="33"/>
  <c r="CE530" i="33"/>
  <c r="CH530" i="33"/>
  <c r="CI530" i="33"/>
  <c r="A531" i="33"/>
  <c r="B531" i="33"/>
  <c r="C531" i="33"/>
  <c r="D531" i="33"/>
  <c r="E531" i="33"/>
  <c r="F531" i="33"/>
  <c r="G531" i="33"/>
  <c r="H531" i="33"/>
  <c r="I531" i="33"/>
  <c r="J531" i="33"/>
  <c r="K531" i="33"/>
  <c r="L531" i="33"/>
  <c r="M531" i="33"/>
  <c r="N531" i="33"/>
  <c r="O531" i="33"/>
  <c r="P531" i="33"/>
  <c r="Q531" i="33"/>
  <c r="R531" i="33"/>
  <c r="S531" i="33"/>
  <c r="T531" i="33"/>
  <c r="U531" i="33"/>
  <c r="V531" i="33"/>
  <c r="W531" i="33"/>
  <c r="X531" i="33"/>
  <c r="Y531" i="33"/>
  <c r="Z531" i="33"/>
  <c r="AA531" i="33"/>
  <c r="AB531" i="33"/>
  <c r="AC531" i="33"/>
  <c r="AD531" i="33"/>
  <c r="AE531" i="33"/>
  <c r="AF531" i="33"/>
  <c r="AG531" i="33"/>
  <c r="AH531" i="33"/>
  <c r="AI531" i="33"/>
  <c r="AJ531" i="33"/>
  <c r="AK531" i="33"/>
  <c r="AL531" i="33"/>
  <c r="AM531" i="33"/>
  <c r="AN531" i="33"/>
  <c r="AO531" i="33"/>
  <c r="AP531" i="33"/>
  <c r="AQ531" i="33"/>
  <c r="AR531" i="33"/>
  <c r="AS531" i="33"/>
  <c r="AT531" i="33"/>
  <c r="AU531" i="33"/>
  <c r="AV531" i="33"/>
  <c r="AW531" i="33"/>
  <c r="AX531" i="33"/>
  <c r="AY531" i="33"/>
  <c r="AZ531" i="33"/>
  <c r="BA531" i="33"/>
  <c r="BB531" i="33"/>
  <c r="BC531" i="33"/>
  <c r="BD531" i="33"/>
  <c r="BE531" i="33"/>
  <c r="BF531" i="33"/>
  <c r="BG531" i="33"/>
  <c r="BH531" i="33"/>
  <c r="BI531" i="33"/>
  <c r="BJ531" i="33"/>
  <c r="BK531" i="33"/>
  <c r="BL531" i="33"/>
  <c r="BM531" i="33"/>
  <c r="BN531" i="33"/>
  <c r="BO531" i="33"/>
  <c r="BP531" i="33"/>
  <c r="BQ531" i="33"/>
  <c r="BR531" i="33"/>
  <c r="BS531" i="33"/>
  <c r="BT531" i="33"/>
  <c r="BU531" i="33"/>
  <c r="BV531" i="33"/>
  <c r="BW531" i="33"/>
  <c r="BX531" i="33"/>
  <c r="BY531" i="33"/>
  <c r="BZ531" i="33"/>
  <c r="CA531" i="33"/>
  <c r="CB531" i="33"/>
  <c r="CC531" i="33"/>
  <c r="CD531" i="33"/>
  <c r="CE531" i="33"/>
  <c r="CH531" i="33"/>
  <c r="CI531" i="33"/>
  <c r="A532" i="33"/>
  <c r="B532" i="33"/>
  <c r="C532" i="33"/>
  <c r="D532" i="33"/>
  <c r="E532" i="33"/>
  <c r="F532" i="33"/>
  <c r="G532" i="33"/>
  <c r="H532" i="33"/>
  <c r="I532" i="33"/>
  <c r="J532" i="33"/>
  <c r="K532" i="33"/>
  <c r="L532" i="33"/>
  <c r="M532" i="33"/>
  <c r="N532" i="33"/>
  <c r="O532" i="33"/>
  <c r="P532" i="33"/>
  <c r="Q532" i="33"/>
  <c r="R532" i="33"/>
  <c r="S532" i="33"/>
  <c r="T532" i="33"/>
  <c r="U532" i="33"/>
  <c r="V532" i="33"/>
  <c r="W532" i="33"/>
  <c r="X532" i="33"/>
  <c r="Y532" i="33"/>
  <c r="Z532" i="33"/>
  <c r="AA532" i="33"/>
  <c r="AB532" i="33"/>
  <c r="AC532" i="33"/>
  <c r="AD532" i="33"/>
  <c r="AE532" i="33"/>
  <c r="AF532" i="33"/>
  <c r="AG532" i="33"/>
  <c r="AH532" i="33"/>
  <c r="AI532" i="33"/>
  <c r="AJ532" i="33"/>
  <c r="AK532" i="33"/>
  <c r="AL532" i="33"/>
  <c r="AM532" i="33"/>
  <c r="AN532" i="33"/>
  <c r="AO532" i="33"/>
  <c r="AP532" i="33"/>
  <c r="AQ532" i="33"/>
  <c r="AR532" i="33"/>
  <c r="AS532" i="33"/>
  <c r="AT532" i="33"/>
  <c r="AU532" i="33"/>
  <c r="AV532" i="33"/>
  <c r="AW532" i="33"/>
  <c r="AX532" i="33"/>
  <c r="AY532" i="33"/>
  <c r="AZ532" i="33"/>
  <c r="BA532" i="33"/>
  <c r="BB532" i="33"/>
  <c r="BC532" i="33"/>
  <c r="BD532" i="33"/>
  <c r="BE532" i="33"/>
  <c r="BF532" i="33"/>
  <c r="BG532" i="33"/>
  <c r="BH532" i="33"/>
  <c r="BI532" i="33"/>
  <c r="BJ532" i="33"/>
  <c r="BK532" i="33"/>
  <c r="BL532" i="33"/>
  <c r="BM532" i="33"/>
  <c r="BN532" i="33"/>
  <c r="BO532" i="33"/>
  <c r="BP532" i="33"/>
  <c r="BQ532" i="33"/>
  <c r="BR532" i="33"/>
  <c r="BS532" i="33"/>
  <c r="BT532" i="33"/>
  <c r="BU532" i="33"/>
  <c r="BV532" i="33"/>
  <c r="BW532" i="33"/>
  <c r="BX532" i="33"/>
  <c r="BY532" i="33"/>
  <c r="BZ532" i="33"/>
  <c r="CA532" i="33"/>
  <c r="CB532" i="33"/>
  <c r="CC532" i="33"/>
  <c r="CD532" i="33"/>
  <c r="CE532" i="33"/>
  <c r="CH532" i="33"/>
  <c r="CI532" i="33"/>
  <c r="A533" i="33"/>
  <c r="B533" i="33"/>
  <c r="C533" i="33"/>
  <c r="D533" i="33"/>
  <c r="E533" i="33"/>
  <c r="F533" i="33"/>
  <c r="G533" i="33"/>
  <c r="H533" i="33"/>
  <c r="I533" i="33"/>
  <c r="J533" i="33"/>
  <c r="K533" i="33"/>
  <c r="L533" i="33"/>
  <c r="M533" i="33"/>
  <c r="N533" i="33"/>
  <c r="O533" i="33"/>
  <c r="P533" i="33"/>
  <c r="Q533" i="33"/>
  <c r="R533" i="33"/>
  <c r="S533" i="33"/>
  <c r="T533" i="33"/>
  <c r="U533" i="33"/>
  <c r="V533" i="33"/>
  <c r="W533" i="33"/>
  <c r="X533" i="33"/>
  <c r="Y533" i="33"/>
  <c r="Z533" i="33"/>
  <c r="AA533" i="33"/>
  <c r="AB533" i="33"/>
  <c r="AC533" i="33"/>
  <c r="AD533" i="33"/>
  <c r="AE533" i="33"/>
  <c r="AF533" i="33"/>
  <c r="AG533" i="33"/>
  <c r="AH533" i="33"/>
  <c r="AI533" i="33"/>
  <c r="AJ533" i="33"/>
  <c r="AK533" i="33"/>
  <c r="AL533" i="33"/>
  <c r="AM533" i="33"/>
  <c r="AN533" i="33"/>
  <c r="AO533" i="33"/>
  <c r="AP533" i="33"/>
  <c r="AQ533" i="33"/>
  <c r="AR533" i="33"/>
  <c r="AS533" i="33"/>
  <c r="AT533" i="33"/>
  <c r="AU533" i="33"/>
  <c r="AV533" i="33"/>
  <c r="AW533" i="33"/>
  <c r="AX533" i="33"/>
  <c r="AY533" i="33"/>
  <c r="AZ533" i="33"/>
  <c r="BA533" i="33"/>
  <c r="BB533" i="33"/>
  <c r="BC533" i="33"/>
  <c r="BD533" i="33"/>
  <c r="BE533" i="33"/>
  <c r="BF533" i="33"/>
  <c r="BG533" i="33"/>
  <c r="BH533" i="33"/>
  <c r="BI533" i="33"/>
  <c r="BJ533" i="33"/>
  <c r="BK533" i="33"/>
  <c r="BL533" i="33"/>
  <c r="BM533" i="33"/>
  <c r="BN533" i="33"/>
  <c r="BO533" i="33"/>
  <c r="BP533" i="33"/>
  <c r="BQ533" i="33"/>
  <c r="BR533" i="33"/>
  <c r="BS533" i="33"/>
  <c r="BT533" i="33"/>
  <c r="BU533" i="33"/>
  <c r="BV533" i="33"/>
  <c r="BW533" i="33"/>
  <c r="BX533" i="33"/>
  <c r="BY533" i="33"/>
  <c r="BZ533" i="33"/>
  <c r="CA533" i="33"/>
  <c r="CB533" i="33"/>
  <c r="CC533" i="33"/>
  <c r="CD533" i="33"/>
  <c r="CE533" i="33"/>
  <c r="CH533" i="33"/>
  <c r="CI533" i="33"/>
  <c r="A534" i="33"/>
  <c r="B534" i="33"/>
  <c r="C534" i="33"/>
  <c r="D534" i="33"/>
  <c r="E534" i="33"/>
  <c r="F534" i="33"/>
  <c r="G534" i="33"/>
  <c r="H534" i="33"/>
  <c r="I534" i="33"/>
  <c r="J534" i="33"/>
  <c r="K534" i="33"/>
  <c r="L534" i="33"/>
  <c r="M534" i="33"/>
  <c r="N534" i="33"/>
  <c r="O534" i="33"/>
  <c r="P534" i="33"/>
  <c r="Q534" i="33"/>
  <c r="R534" i="33"/>
  <c r="S534" i="33"/>
  <c r="T534" i="33"/>
  <c r="U534" i="33"/>
  <c r="V534" i="33"/>
  <c r="W534" i="33"/>
  <c r="X534" i="33"/>
  <c r="Y534" i="33"/>
  <c r="Z534" i="33"/>
  <c r="AA534" i="33"/>
  <c r="AB534" i="33"/>
  <c r="AC534" i="33"/>
  <c r="AD534" i="33"/>
  <c r="AE534" i="33"/>
  <c r="AF534" i="33"/>
  <c r="AG534" i="33"/>
  <c r="AH534" i="33"/>
  <c r="AI534" i="33"/>
  <c r="AJ534" i="33"/>
  <c r="AK534" i="33"/>
  <c r="AL534" i="33"/>
  <c r="AM534" i="33"/>
  <c r="AN534" i="33"/>
  <c r="AO534" i="33"/>
  <c r="AP534" i="33"/>
  <c r="AQ534" i="33"/>
  <c r="AR534" i="33"/>
  <c r="AS534" i="33"/>
  <c r="AT534" i="33"/>
  <c r="AU534" i="33"/>
  <c r="AV534" i="33"/>
  <c r="AW534" i="33"/>
  <c r="AX534" i="33"/>
  <c r="AY534" i="33"/>
  <c r="AZ534" i="33"/>
  <c r="BA534" i="33"/>
  <c r="BB534" i="33"/>
  <c r="BC534" i="33"/>
  <c r="BD534" i="33"/>
  <c r="BE534" i="33"/>
  <c r="BF534" i="33"/>
  <c r="BG534" i="33"/>
  <c r="BH534" i="33"/>
  <c r="BI534" i="33"/>
  <c r="BJ534" i="33"/>
  <c r="BK534" i="33"/>
  <c r="BL534" i="33"/>
  <c r="BM534" i="33"/>
  <c r="BN534" i="33"/>
  <c r="BO534" i="33"/>
  <c r="BP534" i="33"/>
  <c r="BQ534" i="33"/>
  <c r="BR534" i="33"/>
  <c r="BS534" i="33"/>
  <c r="BT534" i="33"/>
  <c r="BU534" i="33"/>
  <c r="BV534" i="33"/>
  <c r="BW534" i="33"/>
  <c r="BX534" i="33"/>
  <c r="BY534" i="33"/>
  <c r="BZ534" i="33"/>
  <c r="CA534" i="33"/>
  <c r="CB534" i="33"/>
  <c r="CC534" i="33"/>
  <c r="CD534" i="33"/>
  <c r="CE534" i="33"/>
  <c r="CH534" i="33"/>
  <c r="CI534" i="33"/>
  <c r="A535" i="33"/>
  <c r="B535" i="33"/>
  <c r="C535" i="33"/>
  <c r="D535" i="33"/>
  <c r="E535" i="33"/>
  <c r="F535" i="33"/>
  <c r="G535" i="33"/>
  <c r="H535" i="33"/>
  <c r="I535" i="33"/>
  <c r="J535" i="33"/>
  <c r="K535" i="33"/>
  <c r="L535" i="33"/>
  <c r="M535" i="33"/>
  <c r="N535" i="33"/>
  <c r="O535" i="33"/>
  <c r="P535" i="33"/>
  <c r="Q535" i="33"/>
  <c r="R535" i="33"/>
  <c r="S535" i="33"/>
  <c r="T535" i="33"/>
  <c r="U535" i="33"/>
  <c r="V535" i="33"/>
  <c r="W535" i="33"/>
  <c r="X535" i="33"/>
  <c r="Y535" i="33"/>
  <c r="Z535" i="33"/>
  <c r="AA535" i="33"/>
  <c r="AB535" i="33"/>
  <c r="AC535" i="33"/>
  <c r="AD535" i="33"/>
  <c r="AE535" i="33"/>
  <c r="AF535" i="33"/>
  <c r="AG535" i="33"/>
  <c r="AH535" i="33"/>
  <c r="AI535" i="33"/>
  <c r="AJ535" i="33"/>
  <c r="AK535" i="33"/>
  <c r="AL535" i="33"/>
  <c r="AM535" i="33"/>
  <c r="AN535" i="33"/>
  <c r="AO535" i="33"/>
  <c r="AP535" i="33"/>
  <c r="AQ535" i="33"/>
  <c r="AR535" i="33"/>
  <c r="AS535" i="33"/>
  <c r="AT535" i="33"/>
  <c r="AU535" i="33"/>
  <c r="AV535" i="33"/>
  <c r="AW535" i="33"/>
  <c r="AX535" i="33"/>
  <c r="AY535" i="33"/>
  <c r="AZ535" i="33"/>
  <c r="BA535" i="33"/>
  <c r="BB535" i="33"/>
  <c r="BC535" i="33"/>
  <c r="BD535" i="33"/>
  <c r="BE535" i="33"/>
  <c r="BF535" i="33"/>
  <c r="BG535" i="33"/>
  <c r="BH535" i="33"/>
  <c r="BI535" i="33"/>
  <c r="BJ535" i="33"/>
  <c r="BK535" i="33"/>
  <c r="BL535" i="33"/>
  <c r="BM535" i="33"/>
  <c r="BN535" i="33"/>
  <c r="BO535" i="33"/>
  <c r="BP535" i="33"/>
  <c r="BQ535" i="33"/>
  <c r="BR535" i="33"/>
  <c r="BS535" i="33"/>
  <c r="BT535" i="33"/>
  <c r="BU535" i="33"/>
  <c r="BV535" i="33"/>
  <c r="BW535" i="33"/>
  <c r="BX535" i="33"/>
  <c r="BY535" i="33"/>
  <c r="BZ535" i="33"/>
  <c r="CA535" i="33"/>
  <c r="CB535" i="33"/>
  <c r="CC535" i="33"/>
  <c r="CD535" i="33"/>
  <c r="CE535" i="33"/>
  <c r="CH535" i="33"/>
  <c r="CI535" i="33"/>
  <c r="A536" i="33"/>
  <c r="B536" i="33"/>
  <c r="C536" i="33"/>
  <c r="D536" i="33"/>
  <c r="E536" i="33"/>
  <c r="F536" i="33"/>
  <c r="G536" i="33"/>
  <c r="H536" i="33"/>
  <c r="I536" i="33"/>
  <c r="J536" i="33"/>
  <c r="K536" i="33"/>
  <c r="L536" i="33"/>
  <c r="M536" i="33"/>
  <c r="N536" i="33"/>
  <c r="O536" i="33"/>
  <c r="P536" i="33"/>
  <c r="Q536" i="33"/>
  <c r="R536" i="33"/>
  <c r="S536" i="33"/>
  <c r="T536" i="33"/>
  <c r="U536" i="33"/>
  <c r="V536" i="33"/>
  <c r="W536" i="33"/>
  <c r="X536" i="33"/>
  <c r="Y536" i="33"/>
  <c r="Z536" i="33"/>
  <c r="AA536" i="33"/>
  <c r="AB536" i="33"/>
  <c r="AC536" i="33"/>
  <c r="AD536" i="33"/>
  <c r="AE536" i="33"/>
  <c r="AF536" i="33"/>
  <c r="AG536" i="33"/>
  <c r="AH536" i="33"/>
  <c r="AI536" i="33"/>
  <c r="AJ536" i="33"/>
  <c r="AK536" i="33"/>
  <c r="AL536" i="33"/>
  <c r="AM536" i="33"/>
  <c r="AN536" i="33"/>
  <c r="AO536" i="33"/>
  <c r="AP536" i="33"/>
  <c r="AQ536" i="33"/>
  <c r="AR536" i="33"/>
  <c r="AS536" i="33"/>
  <c r="AT536" i="33"/>
  <c r="AU536" i="33"/>
  <c r="AV536" i="33"/>
  <c r="AW536" i="33"/>
  <c r="AX536" i="33"/>
  <c r="AY536" i="33"/>
  <c r="AZ536" i="33"/>
  <c r="BA536" i="33"/>
  <c r="BB536" i="33"/>
  <c r="BC536" i="33"/>
  <c r="BD536" i="33"/>
  <c r="BE536" i="33"/>
  <c r="BF536" i="33"/>
  <c r="BG536" i="33"/>
  <c r="BH536" i="33"/>
  <c r="BI536" i="33"/>
  <c r="BJ536" i="33"/>
  <c r="BK536" i="33"/>
  <c r="BL536" i="33"/>
  <c r="BM536" i="33"/>
  <c r="BN536" i="33"/>
  <c r="BO536" i="33"/>
  <c r="BP536" i="33"/>
  <c r="BQ536" i="33"/>
  <c r="BR536" i="33"/>
  <c r="BS536" i="33"/>
  <c r="BT536" i="33"/>
  <c r="BU536" i="33"/>
  <c r="BV536" i="33"/>
  <c r="BW536" i="33"/>
  <c r="BX536" i="33"/>
  <c r="BY536" i="33"/>
  <c r="BZ536" i="33"/>
  <c r="CA536" i="33"/>
  <c r="CB536" i="33"/>
  <c r="CC536" i="33"/>
  <c r="CD536" i="33"/>
  <c r="CE536" i="33"/>
  <c r="CH536" i="33"/>
  <c r="CI536" i="33"/>
  <c r="E612" i="33"/>
  <c r="E613" i="33"/>
  <c r="E614" i="33"/>
  <c r="E615" i="33"/>
  <c r="E616" i="33"/>
  <c r="E617" i="33"/>
  <c r="E618" i="33"/>
  <c r="E619" i="33"/>
  <c r="H620" i="33"/>
  <c r="E621" i="33"/>
  <c r="E622" i="33"/>
  <c r="E623" i="33"/>
  <c r="E624" i="33"/>
  <c r="E625" i="33"/>
  <c r="E626" i="33"/>
  <c r="P627" i="33"/>
  <c r="E628" i="33"/>
  <c r="E629" i="33"/>
  <c r="E630" i="33"/>
  <c r="E632" i="33"/>
  <c r="E633" i="33"/>
  <c r="E634" i="33"/>
  <c r="E635" i="33"/>
  <c r="E637" i="33"/>
  <c r="E638" i="33"/>
  <c r="E639" i="33"/>
  <c r="E640" i="33"/>
  <c r="E641" i="33"/>
  <c r="E642" i="33"/>
  <c r="E643" i="33"/>
  <c r="E644" i="33"/>
  <c r="E646" i="33"/>
  <c r="E647" i="33"/>
  <c r="E648" i="33"/>
  <c r="E650" i="33"/>
  <c r="E651" i="33"/>
  <c r="E652" i="33"/>
  <c r="H653" i="33"/>
  <c r="E654" i="33"/>
  <c r="E655" i="33"/>
  <c r="E656" i="33"/>
  <c r="E657" i="33"/>
  <c r="E658" i="33"/>
  <c r="E659" i="33"/>
  <c r="E660" i="33"/>
  <c r="E661" i="33"/>
  <c r="E662" i="33"/>
  <c r="E664" i="33"/>
  <c r="R665" i="33"/>
  <c r="N666" i="33"/>
  <c r="E667" i="33"/>
  <c r="E669" i="33"/>
  <c r="E670" i="33"/>
  <c r="E671" i="33"/>
  <c r="E675" i="33"/>
  <c r="E676" i="33"/>
  <c r="E677" i="33"/>
  <c r="N679" i="33"/>
  <c r="J682" i="33"/>
  <c r="E683" i="33"/>
  <c r="E684" i="33"/>
  <c r="H689" i="33"/>
  <c r="E691" i="33"/>
  <c r="H696" i="33"/>
  <c r="E697" i="33"/>
  <c r="H699" i="33"/>
  <c r="P702" i="33"/>
  <c r="P703" i="33"/>
  <c r="E704" i="33"/>
  <c r="P707" i="33"/>
  <c r="E710" i="33"/>
  <c r="E717" i="33"/>
  <c r="E718" i="33"/>
  <c r="E719" i="33"/>
  <c r="P723" i="33"/>
  <c r="H725" i="33"/>
  <c r="P729" i="33"/>
  <c r="E733" i="33"/>
  <c r="P734" i="33"/>
  <c r="E738" i="33"/>
  <c r="E739" i="33"/>
  <c r="H743" i="33"/>
  <c r="E744" i="33"/>
  <c r="E745" i="33"/>
  <c r="E746" i="33"/>
  <c r="E747" i="33"/>
  <c r="E748" i="33"/>
  <c r="E749" i="33"/>
  <c r="E750" i="33"/>
  <c r="H751" i="33"/>
  <c r="E752" i="33"/>
  <c r="E753" i="33"/>
  <c r="E754" i="33"/>
  <c r="E755" i="33"/>
  <c r="E756" i="33"/>
  <c r="C612" i="33"/>
  <c r="C613" i="33"/>
  <c r="C614" i="33"/>
  <c r="C615" i="33"/>
  <c r="C616" i="33"/>
  <c r="C617" i="33"/>
  <c r="C618" i="33"/>
  <c r="C619" i="33"/>
  <c r="C621" i="33"/>
  <c r="C622" i="33"/>
  <c r="C623" i="33"/>
  <c r="C624" i="33"/>
  <c r="C625" i="33"/>
  <c r="C626" i="33"/>
  <c r="C627" i="33"/>
  <c r="C629" i="33"/>
  <c r="C630" i="33"/>
  <c r="C631" i="33"/>
  <c r="C632" i="33"/>
  <c r="C633" i="33"/>
  <c r="C634" i="33"/>
  <c r="C636" i="33"/>
  <c r="C637" i="33"/>
  <c r="C638" i="33"/>
  <c r="C639" i="33"/>
  <c r="C640" i="33"/>
  <c r="C641" i="33"/>
  <c r="C642" i="33"/>
  <c r="C644" i="33"/>
  <c r="C645" i="33"/>
  <c r="C646" i="33"/>
  <c r="C647" i="33"/>
  <c r="C648" i="33"/>
  <c r="C649" i="33"/>
  <c r="C650" i="33"/>
  <c r="C652" i="33"/>
  <c r="C653" i="33"/>
  <c r="C654" i="33"/>
  <c r="C655" i="33"/>
  <c r="C656" i="33"/>
  <c r="C657" i="33"/>
  <c r="C658" i="33"/>
  <c r="O659" i="33"/>
  <c r="C660" i="33"/>
  <c r="C661" i="33"/>
  <c r="C662" i="33"/>
  <c r="C663" i="33"/>
  <c r="C664" i="33"/>
  <c r="C665" i="33"/>
  <c r="C666" i="33"/>
  <c r="C668" i="33"/>
  <c r="C669" i="33"/>
  <c r="C670" i="33"/>
  <c r="C671" i="33"/>
  <c r="C672" i="33"/>
  <c r="C673" i="33"/>
  <c r="C674" i="33"/>
  <c r="C676" i="33"/>
  <c r="C677" i="33"/>
  <c r="C678" i="33"/>
  <c r="C679" i="33"/>
  <c r="C680" i="33"/>
  <c r="C681" i="33"/>
  <c r="C682" i="33"/>
  <c r="O683" i="33"/>
  <c r="C685" i="33"/>
  <c r="C686" i="33"/>
  <c r="C687" i="33"/>
  <c r="C688" i="33"/>
  <c r="C689" i="33"/>
  <c r="C690" i="33"/>
  <c r="C693" i="33"/>
  <c r="C694" i="33"/>
  <c r="C695" i="33"/>
  <c r="C696" i="33"/>
  <c r="C697" i="33"/>
  <c r="C698" i="33"/>
  <c r="C700" i="33"/>
  <c r="C701" i="33"/>
  <c r="C702" i="33"/>
  <c r="C703" i="33"/>
  <c r="C704" i="33"/>
  <c r="C705" i="33"/>
  <c r="C706" i="33"/>
  <c r="O707" i="33"/>
  <c r="C708" i="33"/>
  <c r="C709" i="33"/>
  <c r="C710" i="33"/>
  <c r="C711" i="33"/>
  <c r="C712" i="33"/>
  <c r="C713" i="33"/>
  <c r="C714" i="33"/>
  <c r="C716" i="33"/>
  <c r="C717" i="33"/>
  <c r="C718" i="33"/>
  <c r="C719" i="33"/>
  <c r="C720" i="33"/>
  <c r="C721" i="33"/>
  <c r="C722" i="33"/>
  <c r="C725" i="33"/>
  <c r="C726" i="33"/>
  <c r="C727" i="33"/>
  <c r="C728" i="33"/>
  <c r="C729" i="33"/>
  <c r="C730" i="33"/>
  <c r="M731" i="33"/>
  <c r="K732" i="33"/>
  <c r="C733" i="33"/>
  <c r="C734" i="33"/>
  <c r="C735" i="33"/>
  <c r="C736" i="33"/>
  <c r="C737" i="33"/>
  <c r="C738" i="33"/>
  <c r="C740" i="33"/>
  <c r="C741" i="33"/>
  <c r="C742" i="33"/>
  <c r="C743" i="33"/>
  <c r="C744" i="33"/>
  <c r="C745" i="33"/>
  <c r="C746" i="33"/>
  <c r="G747" i="33"/>
  <c r="C749" i="33"/>
  <c r="C750" i="33"/>
  <c r="C751" i="33"/>
  <c r="C752" i="33"/>
  <c r="C753" i="33"/>
  <c r="C754" i="33"/>
  <c r="C756" i="33"/>
  <c r="H612" i="33"/>
  <c r="N612" i="33"/>
  <c r="P612" i="33"/>
  <c r="H613" i="33"/>
  <c r="J613" i="33"/>
  <c r="N613" i="33"/>
  <c r="O613" i="33"/>
  <c r="P613" i="33"/>
  <c r="Z613" i="33"/>
  <c r="G614" i="33"/>
  <c r="I614" i="33"/>
  <c r="M614" i="33"/>
  <c r="O614" i="33"/>
  <c r="Q614" i="33"/>
  <c r="G615" i="33"/>
  <c r="H615" i="33"/>
  <c r="J615" i="33"/>
  <c r="N615" i="33"/>
  <c r="O615" i="33"/>
  <c r="P615" i="33"/>
  <c r="G616" i="33"/>
  <c r="H616" i="33"/>
  <c r="J616" i="33"/>
  <c r="M616" i="33"/>
  <c r="O616" i="33"/>
  <c r="P616" i="33"/>
  <c r="R616" i="33"/>
  <c r="H618" i="33"/>
  <c r="P618" i="33"/>
  <c r="H619" i="33"/>
  <c r="P619" i="33"/>
  <c r="U619" i="33"/>
  <c r="P620" i="33"/>
  <c r="G621" i="33"/>
  <c r="H621" i="33"/>
  <c r="J621" i="33"/>
  <c r="M621" i="33"/>
  <c r="N621" i="33"/>
  <c r="O621" i="33"/>
  <c r="P621" i="33"/>
  <c r="G622" i="33"/>
  <c r="H622" i="33"/>
  <c r="J622" i="33"/>
  <c r="K622" i="33"/>
  <c r="L622" i="33"/>
  <c r="M622" i="33"/>
  <c r="O622" i="33"/>
  <c r="P622" i="33"/>
  <c r="G623" i="33"/>
  <c r="H623" i="33"/>
  <c r="J623" i="33"/>
  <c r="O623" i="33"/>
  <c r="P623" i="33"/>
  <c r="G624" i="33"/>
  <c r="H624" i="33"/>
  <c r="J624" i="33"/>
  <c r="K624" i="33"/>
  <c r="M624" i="33"/>
  <c r="O624" i="33"/>
  <c r="P624" i="33"/>
  <c r="Q624" i="33"/>
  <c r="R624" i="33"/>
  <c r="H625" i="33"/>
  <c r="P625" i="33"/>
  <c r="U625" i="33"/>
  <c r="H626" i="33"/>
  <c r="O626" i="33"/>
  <c r="P626" i="33"/>
  <c r="K627" i="33"/>
  <c r="G629" i="33"/>
  <c r="H629" i="33"/>
  <c r="O629" i="33"/>
  <c r="P629" i="33"/>
  <c r="W629" i="33"/>
  <c r="G630" i="33"/>
  <c r="H630" i="33"/>
  <c r="K630" i="33"/>
  <c r="L630" i="33"/>
  <c r="N630" i="33"/>
  <c r="O630" i="33"/>
  <c r="V630" i="33"/>
  <c r="CA630" i="33"/>
  <c r="G631" i="33"/>
  <c r="H631" i="33"/>
  <c r="N631" i="33"/>
  <c r="O631" i="33"/>
  <c r="P631" i="33"/>
  <c r="W631" i="33"/>
  <c r="J632" i="33"/>
  <c r="K632" i="33"/>
  <c r="P632" i="33"/>
  <c r="R632" i="33"/>
  <c r="H633" i="33"/>
  <c r="J633" i="33"/>
  <c r="L633" i="33"/>
  <c r="P633" i="33"/>
  <c r="H634" i="33"/>
  <c r="J634" i="33"/>
  <c r="P634" i="33"/>
  <c r="H635" i="33"/>
  <c r="H636" i="33"/>
  <c r="N636" i="33"/>
  <c r="P636" i="33"/>
  <c r="T636" i="33"/>
  <c r="Z636" i="33"/>
  <c r="G637" i="33"/>
  <c r="O637" i="33"/>
  <c r="P637" i="33"/>
  <c r="Q637" i="33"/>
  <c r="G638" i="33"/>
  <c r="H638" i="33"/>
  <c r="I638" i="33"/>
  <c r="O638" i="33"/>
  <c r="P638" i="33"/>
  <c r="Q638" i="33"/>
  <c r="G639" i="33"/>
  <c r="H639" i="33"/>
  <c r="J639" i="33"/>
  <c r="M639" i="33"/>
  <c r="O639" i="33"/>
  <c r="P639" i="33"/>
  <c r="R639" i="33"/>
  <c r="H640" i="33"/>
  <c r="P640" i="33"/>
  <c r="H641" i="33"/>
  <c r="P641" i="33"/>
  <c r="P642" i="33"/>
  <c r="H643" i="33"/>
  <c r="N643" i="33"/>
  <c r="P643" i="33"/>
  <c r="Q643" i="33"/>
  <c r="H644" i="33"/>
  <c r="L644" i="33"/>
  <c r="R644" i="33"/>
  <c r="G645" i="33"/>
  <c r="H645" i="33"/>
  <c r="O645" i="33"/>
  <c r="P645" i="33"/>
  <c r="G646" i="33"/>
  <c r="K646" i="33"/>
  <c r="O646" i="33"/>
  <c r="P646" i="33"/>
  <c r="H647" i="33"/>
  <c r="N647" i="33"/>
  <c r="P647" i="33"/>
  <c r="G648" i="33"/>
  <c r="O648" i="33"/>
  <c r="P649" i="33"/>
  <c r="V649" i="33"/>
  <c r="H650" i="33"/>
  <c r="P650" i="33"/>
  <c r="G651" i="33"/>
  <c r="H651" i="33"/>
  <c r="J651" i="33"/>
  <c r="N651" i="33"/>
  <c r="O651" i="33"/>
  <c r="P651" i="33"/>
  <c r="H652" i="33"/>
  <c r="P652" i="33"/>
  <c r="G653" i="33"/>
  <c r="O653" i="33"/>
  <c r="P653" i="33"/>
  <c r="W653" i="33"/>
  <c r="H654" i="33"/>
  <c r="H655" i="33"/>
  <c r="O655" i="33"/>
  <c r="P655" i="33"/>
  <c r="G656" i="33"/>
  <c r="H656" i="33"/>
  <c r="O656" i="33"/>
  <c r="P656" i="33"/>
  <c r="Q656" i="33"/>
  <c r="Z656" i="33"/>
  <c r="H657" i="33"/>
  <c r="P657" i="33"/>
  <c r="G658" i="33"/>
  <c r="H658" i="33"/>
  <c r="O658" i="33"/>
  <c r="P658" i="33"/>
  <c r="Q658" i="33"/>
  <c r="T658" i="33"/>
  <c r="AB658" i="33"/>
  <c r="G659" i="33"/>
  <c r="H659" i="33"/>
  <c r="J659" i="33"/>
  <c r="P659" i="33"/>
  <c r="H660" i="33"/>
  <c r="P660" i="33"/>
  <c r="R660" i="33"/>
  <c r="H661" i="33"/>
  <c r="I661" i="33"/>
  <c r="N661" i="33"/>
  <c r="P661" i="33"/>
  <c r="R661" i="33"/>
  <c r="G662" i="33"/>
  <c r="H662" i="33"/>
  <c r="N662" i="33"/>
  <c r="O662" i="33"/>
  <c r="P662" i="33"/>
  <c r="Q662" i="33"/>
  <c r="V663" i="33"/>
  <c r="G664" i="33"/>
  <c r="H664" i="33"/>
  <c r="N664" i="33"/>
  <c r="O664" i="33"/>
  <c r="P664" i="33"/>
  <c r="R664" i="33"/>
  <c r="N665" i="33"/>
  <c r="G666" i="33"/>
  <c r="K666" i="33"/>
  <c r="O666" i="33"/>
  <c r="S667" i="33"/>
  <c r="AA667" i="33"/>
  <c r="H668" i="33"/>
  <c r="N668" i="33"/>
  <c r="P668" i="33"/>
  <c r="G669" i="33"/>
  <c r="I669" i="33"/>
  <c r="J669" i="33"/>
  <c r="K669" i="33"/>
  <c r="L669" i="33"/>
  <c r="M669" i="33"/>
  <c r="O669" i="33"/>
  <c r="P669" i="33"/>
  <c r="Q669" i="33"/>
  <c r="X669" i="33"/>
  <c r="G670" i="33"/>
  <c r="H670" i="33"/>
  <c r="O670" i="33"/>
  <c r="P670" i="33"/>
  <c r="Q670" i="33"/>
  <c r="R670" i="33"/>
  <c r="G671" i="33"/>
  <c r="H671" i="33"/>
  <c r="I671" i="33"/>
  <c r="O671" i="33"/>
  <c r="P671" i="33"/>
  <c r="R671" i="33"/>
  <c r="H672" i="33"/>
  <c r="P672" i="33"/>
  <c r="G673" i="33"/>
  <c r="H673" i="33"/>
  <c r="J673" i="33"/>
  <c r="M673" i="33"/>
  <c r="O673" i="33"/>
  <c r="P673" i="33"/>
  <c r="Q673" i="33"/>
  <c r="G674" i="33"/>
  <c r="M674" i="33"/>
  <c r="O674" i="33"/>
  <c r="P674" i="33"/>
  <c r="R674" i="33"/>
  <c r="H675" i="33"/>
  <c r="P675" i="33"/>
  <c r="H678" i="33"/>
  <c r="M678" i="33"/>
  <c r="O678" i="33"/>
  <c r="P678" i="33"/>
  <c r="G679" i="33"/>
  <c r="H679" i="33"/>
  <c r="O679" i="33"/>
  <c r="P679" i="33"/>
  <c r="G680" i="33"/>
  <c r="H680" i="33"/>
  <c r="M680" i="33"/>
  <c r="O680" i="33"/>
  <c r="R680" i="33"/>
  <c r="G681" i="33"/>
  <c r="H681" i="33"/>
  <c r="O681" i="33"/>
  <c r="Q681" i="33"/>
  <c r="R681" i="33"/>
  <c r="K682" i="33"/>
  <c r="P682" i="33"/>
  <c r="R682" i="33"/>
  <c r="G683" i="33"/>
  <c r="P683" i="33"/>
  <c r="Y683" i="33"/>
  <c r="H684" i="33"/>
  <c r="P684" i="33"/>
  <c r="R684" i="33"/>
  <c r="Z684" i="33"/>
  <c r="H685" i="33"/>
  <c r="P685" i="33"/>
  <c r="G686" i="33"/>
  <c r="H686" i="33"/>
  <c r="O686" i="33"/>
  <c r="P686" i="33"/>
  <c r="G687" i="33"/>
  <c r="O687" i="33"/>
  <c r="G688" i="33"/>
  <c r="H688" i="33"/>
  <c r="K688" i="33"/>
  <c r="M688" i="33"/>
  <c r="O688" i="33"/>
  <c r="P688" i="33"/>
  <c r="P689" i="33"/>
  <c r="G691" i="33"/>
  <c r="O691" i="33"/>
  <c r="Y691" i="33"/>
  <c r="P692" i="33"/>
  <c r="G693" i="33"/>
  <c r="H693" i="33"/>
  <c r="M693" i="33"/>
  <c r="N693" i="33"/>
  <c r="O693" i="33"/>
  <c r="P693" i="33"/>
  <c r="G694" i="33"/>
  <c r="O694" i="33"/>
  <c r="P694" i="33"/>
  <c r="H695" i="33"/>
  <c r="Z695" i="33"/>
  <c r="P696" i="33"/>
  <c r="Q697" i="33"/>
  <c r="P701" i="33"/>
  <c r="G702" i="33"/>
  <c r="M702" i="33"/>
  <c r="O702" i="33"/>
  <c r="G704" i="33"/>
  <c r="H704" i="33"/>
  <c r="K704" i="33"/>
  <c r="L704" i="33"/>
  <c r="O704" i="33"/>
  <c r="R704" i="33"/>
  <c r="U704" i="33"/>
  <c r="G705" i="33"/>
  <c r="H705" i="33"/>
  <c r="J705" i="33"/>
  <c r="O705" i="33"/>
  <c r="P705" i="33"/>
  <c r="Q705" i="33"/>
  <c r="V705" i="33"/>
  <c r="G706" i="33"/>
  <c r="H706" i="33"/>
  <c r="I706" i="33"/>
  <c r="N706" i="33"/>
  <c r="O706" i="33"/>
  <c r="P706" i="33"/>
  <c r="G707" i="33"/>
  <c r="H708" i="33"/>
  <c r="P709" i="33"/>
  <c r="G710" i="33"/>
  <c r="H710" i="33"/>
  <c r="I710" i="33"/>
  <c r="O710" i="33"/>
  <c r="X710" i="33"/>
  <c r="G711" i="33"/>
  <c r="H711" i="33"/>
  <c r="K711" i="33"/>
  <c r="O711" i="33"/>
  <c r="P711" i="33"/>
  <c r="H712" i="33"/>
  <c r="O712" i="33"/>
  <c r="P712" i="33"/>
  <c r="G713" i="33"/>
  <c r="H713" i="33"/>
  <c r="J713" i="33"/>
  <c r="N713" i="33"/>
  <c r="O713" i="33"/>
  <c r="P713" i="33"/>
  <c r="N714" i="33"/>
  <c r="P714" i="33"/>
  <c r="G715" i="33"/>
  <c r="O715" i="33"/>
  <c r="P715" i="33"/>
  <c r="H716" i="33"/>
  <c r="G717" i="33"/>
  <c r="H717" i="33"/>
  <c r="J717" i="33"/>
  <c r="O717" i="33"/>
  <c r="G718" i="33"/>
  <c r="O718" i="33"/>
  <c r="P718" i="33"/>
  <c r="H719" i="33"/>
  <c r="N719" i="33"/>
  <c r="G720" i="33"/>
  <c r="H720" i="33"/>
  <c r="O720" i="33"/>
  <c r="P720" i="33"/>
  <c r="Q720" i="33"/>
  <c r="G721" i="33"/>
  <c r="H721" i="33"/>
  <c r="O721" i="33"/>
  <c r="P721" i="33"/>
  <c r="G722" i="33"/>
  <c r="H722" i="33"/>
  <c r="J722" i="33"/>
  <c r="L722" i="33"/>
  <c r="O722" i="33"/>
  <c r="R723" i="33"/>
  <c r="H724" i="33"/>
  <c r="P724" i="33"/>
  <c r="P725" i="33"/>
  <c r="G726" i="33"/>
  <c r="I726" i="33"/>
  <c r="M726" i="33"/>
  <c r="O726" i="33"/>
  <c r="Q726" i="33"/>
  <c r="J727" i="33"/>
  <c r="P728" i="33"/>
  <c r="H729" i="33"/>
  <c r="H731" i="33"/>
  <c r="K731" i="33"/>
  <c r="R731" i="33"/>
  <c r="G733" i="33"/>
  <c r="H733" i="33"/>
  <c r="K733" i="33"/>
  <c r="O733" i="33"/>
  <c r="P733" i="33"/>
  <c r="K734" i="33"/>
  <c r="G735" i="33"/>
  <c r="O735" i="33"/>
  <c r="G736" i="33"/>
  <c r="K736" i="33"/>
  <c r="O736" i="33"/>
  <c r="P736" i="33"/>
  <c r="G738" i="33"/>
  <c r="H738" i="33"/>
  <c r="O738" i="33"/>
  <c r="H740" i="33"/>
  <c r="P740" i="33"/>
  <c r="G741" i="33"/>
  <c r="H741" i="33"/>
  <c r="O741" i="33"/>
  <c r="P741" i="33"/>
  <c r="G742" i="33"/>
  <c r="H742" i="33"/>
  <c r="I742" i="33"/>
  <c r="O742" i="33"/>
  <c r="G743" i="33"/>
  <c r="M743" i="33"/>
  <c r="O743" i="33"/>
  <c r="G744" i="33"/>
  <c r="H744" i="33"/>
  <c r="K744" i="33"/>
  <c r="O744" i="33"/>
  <c r="P744" i="33"/>
  <c r="G745" i="33"/>
  <c r="H745" i="33"/>
  <c r="O745" i="33"/>
  <c r="G746" i="33"/>
  <c r="H746" i="33"/>
  <c r="O746" i="33"/>
  <c r="P746" i="33"/>
  <c r="Q746" i="33"/>
  <c r="M747" i="33"/>
  <c r="H748" i="33"/>
  <c r="P748" i="33"/>
  <c r="G749" i="33"/>
  <c r="H749" i="33"/>
  <c r="O749" i="33"/>
  <c r="P749" i="33"/>
  <c r="O750" i="33"/>
  <c r="P750" i="33"/>
  <c r="G751" i="33"/>
  <c r="O751" i="33"/>
  <c r="P752" i="33"/>
  <c r="G754" i="33"/>
  <c r="O754" i="33"/>
  <c r="P756" i="33"/>
  <c r="A547" i="31" l="1"/>
  <c r="K799" i="33"/>
  <c r="BK802" i="33"/>
  <c r="BB802" i="33"/>
  <c r="CD802" i="33"/>
  <c r="BO801" i="33"/>
  <c r="AN802" i="33"/>
  <c r="BV802" i="33"/>
  <c r="BQ800" i="33"/>
  <c r="BS802" i="33"/>
  <c r="BT802" i="33"/>
  <c r="AR802" i="33"/>
  <c r="BN800" i="33"/>
  <c r="BI800" i="33"/>
  <c r="AI802" i="33"/>
  <c r="I802" i="33"/>
  <c r="AL800" i="33"/>
  <c r="BK800" i="33"/>
  <c r="K798" i="33"/>
  <c r="AH798" i="33"/>
  <c r="I798" i="33"/>
  <c r="AW797" i="33"/>
  <c r="BQ797" i="33"/>
  <c r="BO797" i="33"/>
  <c r="AS797" i="33"/>
  <c r="BP797" i="33"/>
  <c r="BW797" i="33"/>
  <c r="R797" i="33"/>
  <c r="BV797" i="33"/>
  <c r="AY797" i="33"/>
  <c r="AK797" i="33"/>
  <c r="BJ797" i="33"/>
  <c r="AT797" i="33"/>
  <c r="CD797" i="33"/>
  <c r="BX797" i="33"/>
  <c r="AR797" i="33"/>
  <c r="AQ797" i="33"/>
  <c r="K797" i="33"/>
  <c r="AO797" i="33"/>
  <c r="BD797" i="33"/>
  <c r="AI797" i="33"/>
  <c r="BU797" i="33"/>
  <c r="Q797" i="33"/>
  <c r="I797" i="33"/>
  <c r="AJ797" i="33"/>
  <c r="BF797" i="33"/>
  <c r="BS797" i="33"/>
  <c r="AU797" i="33"/>
  <c r="BI797" i="33"/>
  <c r="J796" i="33"/>
  <c r="BX796" i="33"/>
  <c r="BL795" i="33"/>
  <c r="AM795" i="33"/>
  <c r="BC795" i="33"/>
  <c r="BI795" i="33"/>
  <c r="AT795" i="33"/>
  <c r="AS795" i="33"/>
  <c r="M795" i="33"/>
  <c r="AK795" i="33"/>
  <c r="AI795" i="33"/>
  <c r="BH795" i="33"/>
  <c r="BQ795" i="33"/>
  <c r="AY795" i="33"/>
  <c r="BJ795" i="33"/>
  <c r="BV796" i="33"/>
  <c r="I794" i="33"/>
  <c r="AV793" i="33"/>
  <c r="BG793" i="33"/>
  <c r="BO793" i="33"/>
  <c r="BQ793" i="33"/>
  <c r="AK793" i="33"/>
  <c r="BL793" i="33"/>
  <c r="BA793" i="33"/>
  <c r="AQ793" i="33"/>
  <c r="AZ793" i="33"/>
  <c r="BJ792" i="33"/>
  <c r="AP792" i="33"/>
  <c r="AQ792" i="33"/>
  <c r="AS792" i="33"/>
  <c r="BB792" i="33"/>
  <c r="BG792" i="33"/>
  <c r="AO792" i="33"/>
  <c r="CC792" i="33"/>
  <c r="AR792" i="33"/>
  <c r="BA792" i="33"/>
  <c r="AN792" i="33"/>
  <c r="BF792" i="33"/>
  <c r="BQ792" i="33"/>
  <c r="BI792" i="33"/>
  <c r="BP792" i="33"/>
  <c r="BO792" i="33"/>
  <c r="BG785" i="33"/>
  <c r="BL788" i="33"/>
  <c r="J790" i="33"/>
  <c r="BF785" i="33"/>
  <c r="CB785" i="33"/>
  <c r="BQ788" i="33"/>
  <c r="BX785" i="33"/>
  <c r="AK785" i="33"/>
  <c r="J784" i="33"/>
  <c r="BX791" i="33"/>
  <c r="M787" i="33"/>
  <c r="BH788" i="33"/>
  <c r="BF788" i="33"/>
  <c r="BC785" i="33"/>
  <c r="AR788" i="33"/>
  <c r="AL788" i="33"/>
  <c r="AZ791" i="33"/>
  <c r="K788" i="33"/>
  <c r="BE783" i="33"/>
  <c r="AM785" i="33"/>
  <c r="AQ788" i="33"/>
  <c r="AW788" i="33"/>
  <c r="K789" i="33"/>
  <c r="AM783" i="33"/>
  <c r="I788" i="33"/>
  <c r="I787" i="33"/>
  <c r="K786" i="33"/>
  <c r="AO783" i="33"/>
  <c r="BK788" i="33"/>
  <c r="M791" i="33"/>
  <c r="AN788" i="33"/>
  <c r="BD783" i="33"/>
  <c r="AT783" i="33"/>
  <c r="BA783" i="33"/>
  <c r="AN783" i="33"/>
  <c r="BI783" i="33"/>
  <c r="AS783" i="33"/>
  <c r="BL783" i="33"/>
  <c r="AT792" i="33"/>
  <c r="BG802" i="33"/>
  <c r="CB788" i="33"/>
  <c r="AY783" i="33"/>
  <c r="CE788" i="33"/>
  <c r="BF793" i="33"/>
  <c r="AX791" i="33"/>
  <c r="AK792" i="33"/>
  <c r="AL795" i="33"/>
  <c r="AK802" i="33"/>
  <c r="BG795" i="33"/>
  <c r="AR800" i="33"/>
  <c r="AW783" i="33"/>
  <c r="AJ788" i="33"/>
  <c r="AT788" i="33"/>
  <c r="AJ802" i="33"/>
  <c r="AP802" i="33"/>
  <c r="BE788" i="33"/>
  <c r="BL802" i="33"/>
  <c r="BH793" i="33"/>
  <c r="BT796" i="33"/>
  <c r="BW796" i="33"/>
  <c r="BT790" i="33"/>
  <c r="BY791" i="33"/>
  <c r="BT783" i="33"/>
  <c r="BR783" i="33"/>
  <c r="BT792" i="33"/>
  <c r="BS783" i="33"/>
  <c r="BP793" i="33"/>
  <c r="BO795" i="33"/>
  <c r="BP789" i="33"/>
  <c r="BP795" i="33"/>
  <c r="AH796" i="33"/>
  <c r="AH787" i="33"/>
  <c r="AP781" i="33"/>
  <c r="BB781" i="33"/>
  <c r="AN781" i="33"/>
  <c r="AS781" i="33"/>
  <c r="BD781" i="33"/>
  <c r="BI781" i="33"/>
  <c r="BE781" i="33"/>
  <c r="CB781" i="33"/>
  <c r="BJ781" i="33"/>
  <c r="AR781" i="33"/>
  <c r="BF781" i="33"/>
  <c r="AI781" i="33"/>
  <c r="BA781" i="33"/>
  <c r="CE781" i="33"/>
  <c r="AT781" i="33"/>
  <c r="BV780" i="33"/>
  <c r="AS780" i="33"/>
  <c r="BG780" i="33"/>
  <c r="BD780" i="33"/>
  <c r="N780" i="33"/>
  <c r="AL780" i="33"/>
  <c r="BE780" i="33"/>
  <c r="AK780" i="33"/>
  <c r="BM780" i="33"/>
  <c r="AI780" i="33"/>
  <c r="AR780" i="33"/>
  <c r="BB780" i="33"/>
  <c r="BN780" i="33"/>
  <c r="AN780" i="33"/>
  <c r="AJ780" i="33"/>
  <c r="BI780" i="33"/>
  <c r="BF780" i="33"/>
  <c r="AT780" i="33"/>
  <c r="AW780" i="33"/>
  <c r="AP780" i="33"/>
  <c r="BY779" i="33"/>
  <c r="K778" i="33"/>
  <c r="J776" i="33"/>
  <c r="R774" i="33"/>
  <c r="BT777" i="33"/>
  <c r="BU777" i="33"/>
  <c r="BW777" i="33"/>
  <c r="BX777" i="33"/>
  <c r="BV777" i="33"/>
  <c r="BR777" i="33"/>
  <c r="CE777" i="33"/>
  <c r="AK777" i="33"/>
  <c r="BE777" i="33"/>
  <c r="AO777" i="33"/>
  <c r="BB777" i="33"/>
  <c r="BO777" i="33"/>
  <c r="BQ777" i="33"/>
  <c r="BP777" i="33"/>
  <c r="AW777" i="33"/>
  <c r="AS777" i="33"/>
  <c r="BK777" i="33"/>
  <c r="BL777" i="33"/>
  <c r="AT777" i="33"/>
  <c r="AJ777" i="33"/>
  <c r="BJ777" i="33"/>
  <c r="AM777" i="33"/>
  <c r="BA777" i="33"/>
  <c r="BF777" i="33"/>
  <c r="AU777" i="33"/>
  <c r="BI777" i="33"/>
  <c r="AQ777" i="33"/>
  <c r="AO769" i="33"/>
  <c r="CD770" i="33"/>
  <c r="BV772" i="33"/>
  <c r="BT774" i="33"/>
  <c r="BQ767" i="33"/>
  <c r="AI772" i="33"/>
  <c r="BD774" i="33"/>
  <c r="BC770" i="33"/>
  <c r="BU774" i="33"/>
  <c r="BT769" i="33"/>
  <c r="BU769" i="33"/>
  <c r="BU772" i="33"/>
  <c r="BW772" i="33"/>
  <c r="BB770" i="33"/>
  <c r="BV774" i="33"/>
  <c r="AI767" i="33"/>
  <c r="BF769" i="33"/>
  <c r="BE774" i="33"/>
  <c r="BS774" i="33"/>
  <c r="AH773" i="33"/>
  <c r="BO767" i="33"/>
  <c r="BP767" i="33"/>
  <c r="J773" i="33"/>
  <c r="BT772" i="33"/>
  <c r="BX769" i="33"/>
  <c r="CE770" i="33"/>
  <c r="BR774" i="33"/>
  <c r="BS772" i="33"/>
  <c r="BJ767" i="33"/>
  <c r="AL767" i="33"/>
  <c r="AR767" i="33"/>
  <c r="BY769" i="33"/>
  <c r="AN769" i="33"/>
  <c r="BV769" i="33"/>
  <c r="BX779" i="33"/>
  <c r="BV783" i="33"/>
  <c r="BU802" i="33"/>
  <c r="BY796" i="33"/>
  <c r="BS777" i="33"/>
  <c r="BY783" i="33"/>
  <c r="BW792" i="33"/>
  <c r="BR772" i="33"/>
  <c r="BW785" i="33"/>
  <c r="BR785" i="33"/>
  <c r="BS796" i="33"/>
  <c r="BY777" i="33"/>
  <c r="BU783" i="33"/>
  <c r="BU796" i="33"/>
  <c r="BY774" i="33"/>
  <c r="BR779" i="33"/>
  <c r="BV791" i="33"/>
  <c r="BW774" i="33"/>
  <c r="BW783" i="33"/>
  <c r="BW791" i="33"/>
  <c r="BO789" i="33"/>
  <c r="BO800" i="33"/>
  <c r="BO798" i="33"/>
  <c r="BQ775" i="33"/>
  <c r="BL792" i="33"/>
  <c r="BE792" i="33"/>
  <c r="BP773" i="33"/>
  <c r="BL770" i="33"/>
  <c r="AQ781" i="33"/>
  <c r="BE793" i="33"/>
  <c r="CE767" i="33"/>
  <c r="BF767" i="33"/>
  <c r="CC788" i="33"/>
  <c r="AM788" i="33"/>
  <c r="BJ780" i="33"/>
  <c r="AW791" i="33"/>
  <c r="AZ780" i="33"/>
  <c r="BQ770" i="33"/>
  <c r="BJ783" i="33"/>
  <c r="BD767" i="33"/>
  <c r="BG767" i="33"/>
  <c r="AS767" i="33"/>
  <c r="AW792" i="33"/>
  <c r="BN783" i="33"/>
  <c r="BO770" i="33"/>
  <c r="AN800" i="33"/>
  <c r="BN792" i="33"/>
  <c r="BJ800" i="33"/>
  <c r="AX800" i="33"/>
  <c r="AO802" i="33"/>
  <c r="BK797" i="33"/>
  <c r="BE802" i="33"/>
  <c r="BL774" i="33"/>
  <c r="BH773" i="33"/>
  <c r="AQ770" i="33"/>
  <c r="BP775" i="33"/>
  <c r="AI788" i="33"/>
  <c r="BD791" i="33"/>
  <c r="AV800" i="33"/>
  <c r="AZ788" i="33"/>
  <c r="AU767" i="33"/>
  <c r="AO770" i="33"/>
  <c r="BM770" i="33"/>
  <c r="BL780" i="33"/>
  <c r="AO780" i="33"/>
  <c r="AY780" i="33"/>
  <c r="BF795" i="33"/>
  <c r="BE795" i="33"/>
  <c r="BM788" i="33"/>
  <c r="AZ783" i="33"/>
  <c r="BK769" i="33"/>
  <c r="AN793" i="33"/>
  <c r="CB793" i="33"/>
  <c r="AY792" i="33"/>
  <c r="AQ795" i="33"/>
  <c r="BJ802" i="33"/>
  <c r="AN797" i="33"/>
  <c r="BM783" i="33"/>
  <c r="BI770" i="33"/>
  <c r="AK770" i="33"/>
  <c r="AW800" i="33"/>
  <c r="AY770" i="33"/>
  <c r="BN770" i="33"/>
  <c r="AN770" i="33"/>
  <c r="AT785" i="33"/>
  <c r="AY781" i="33"/>
  <c r="AJ792" i="33"/>
  <c r="AY788" i="33"/>
  <c r="AL791" i="33"/>
  <c r="AS791" i="33"/>
  <c r="BK795" i="33"/>
  <c r="AI792" i="33"/>
  <c r="BB795" i="33"/>
  <c r="AQ780" i="33"/>
  <c r="AZ770" i="33"/>
  <c r="AP770" i="33"/>
  <c r="AS770" i="33"/>
  <c r="AK788" i="33"/>
  <c r="AJ769" i="33"/>
  <c r="BA800" i="33"/>
  <c r="AY800" i="33"/>
  <c r="AI800" i="33"/>
  <c r="BN802" i="33"/>
  <c r="AW793" i="33"/>
  <c r="AT791" i="33"/>
  <c r="BN769" i="33"/>
  <c r="BL767" i="33"/>
  <c r="BK780" i="33"/>
  <c r="AM780" i="33"/>
  <c r="BK792" i="33"/>
  <c r="AL769" i="33"/>
  <c r="AQ800" i="33"/>
  <c r="AH794" i="33"/>
  <c r="AH790" i="33"/>
  <c r="AH789" i="33"/>
  <c r="AH774" i="33"/>
  <c r="I774" i="33"/>
  <c r="BM785" i="33"/>
  <c r="AZ785" i="33"/>
  <c r="AZ800" i="33"/>
  <c r="CC795" i="33"/>
  <c r="BM795" i="33"/>
  <c r="BC773" i="33"/>
  <c r="BD773" i="33"/>
  <c r="AM773" i="33"/>
  <c r="AV773" i="33"/>
  <c r="AQ773" i="33"/>
  <c r="BE773" i="33"/>
  <c r="BF773" i="33"/>
  <c r="AL773" i="33"/>
  <c r="AI773" i="33"/>
  <c r="AS773" i="33"/>
  <c r="AP773" i="33"/>
  <c r="BA773" i="33"/>
  <c r="BL773" i="33"/>
  <c r="BG773" i="33"/>
  <c r="BI773" i="33"/>
  <c r="BJ773" i="33"/>
  <c r="CD785" i="33"/>
  <c r="BN785" i="33"/>
  <c r="BN773" i="33"/>
  <c r="BK773" i="33"/>
  <c r="AJ773" i="33"/>
  <c r="CB783" i="33"/>
  <c r="BH783" i="33"/>
  <c r="AW767" i="33"/>
  <c r="BB773" i="33"/>
  <c r="AR773" i="33"/>
  <c r="CE793" i="33"/>
  <c r="AT793" i="33"/>
  <c r="AY773" i="33"/>
  <c r="AZ795" i="33"/>
  <c r="K773" i="33"/>
  <c r="AO773" i="33"/>
  <c r="AU780" i="33"/>
  <c r="G774" i="33"/>
  <c r="AN773" i="33"/>
  <c r="AU793" i="33"/>
  <c r="AS769" i="33"/>
  <c r="AK773" i="33"/>
  <c r="BA769" i="33"/>
  <c r="AV791" i="33"/>
  <c r="AU791" i="33"/>
  <c r="G778" i="33"/>
  <c r="CD793" i="33"/>
  <c r="BN793" i="33"/>
  <c r="BO775" i="33"/>
  <c r="BQ789" i="33"/>
  <c r="CC797" i="33"/>
  <c r="BM797" i="33"/>
  <c r="BD788" i="33"/>
  <c r="AM793" i="33"/>
  <c r="AU788" i="33"/>
  <c r="BU788" i="33"/>
  <c r="BX788" i="33"/>
  <c r="BY788" i="33"/>
  <c r="BR788" i="33"/>
  <c r="BS788" i="33"/>
  <c r="BW788" i="33"/>
  <c r="BO774" i="33"/>
  <c r="AO774" i="33"/>
  <c r="BC792" i="33"/>
  <c r="BI767" i="33"/>
  <c r="AN795" i="33"/>
  <c r="BD795" i="33"/>
  <c r="CD795" i="33"/>
  <c r="AO795" i="33"/>
  <c r="AP795" i="33"/>
  <c r="BA795" i="33"/>
  <c r="K795" i="33"/>
  <c r="BR780" i="33"/>
  <c r="BS780" i="33"/>
  <c r="BU780" i="33"/>
  <c r="BY780" i="33"/>
  <c r="M782" i="33"/>
  <c r="AH772" i="33"/>
  <c r="I772" i="33"/>
  <c r="BO781" i="33"/>
  <c r="BP781" i="33"/>
  <c r="BP788" i="33"/>
  <c r="BO788" i="33"/>
  <c r="M794" i="33"/>
  <c r="AL797" i="33"/>
  <c r="BB797" i="33"/>
  <c r="BA797" i="33"/>
  <c r="AP797" i="33"/>
  <c r="BC797" i="33"/>
  <c r="AM797" i="33"/>
  <c r="BL797" i="33"/>
  <c r="BQ798" i="33"/>
  <c r="BP798" i="33"/>
  <c r="BO802" i="33"/>
  <c r="BQ802" i="33"/>
  <c r="BP802" i="33"/>
  <c r="Q789" i="33"/>
  <c r="BP796" i="33"/>
  <c r="BO796" i="33"/>
  <c r="BQ796" i="33"/>
  <c r="BG781" i="33"/>
  <c r="AJ781" i="33"/>
  <c r="BC781" i="33"/>
  <c r="BK781" i="33"/>
  <c r="AU781" i="33"/>
  <c r="AW781" i="33"/>
  <c r="AS788" i="33"/>
  <c r="BA788" i="33"/>
  <c r="BB788" i="33"/>
  <c r="BC788" i="33"/>
  <c r="AL774" i="33"/>
  <c r="CC774" i="33"/>
  <c r="BK774" i="33"/>
  <c r="AM774" i="33"/>
  <c r="BA774" i="33"/>
  <c r="AQ774" i="33"/>
  <c r="BB774" i="33"/>
  <c r="AJ774" i="33"/>
  <c r="BG774" i="33"/>
  <c r="AK774" i="33"/>
  <c r="BH774" i="33"/>
  <c r="AR774" i="33"/>
  <c r="BI774" i="33"/>
  <c r="CE774" i="33"/>
  <c r="AY774" i="33"/>
  <c r="BJ774" i="33"/>
  <c r="BC774" i="33"/>
  <c r="AS774" i="33"/>
  <c r="AI774" i="33"/>
  <c r="BI769" i="33"/>
  <c r="BX774" i="33"/>
  <c r="AO781" i="33"/>
  <c r="AK781" i="33"/>
  <c r="BG797" i="33"/>
  <c r="BL796" i="33"/>
  <c r="BG788" i="33"/>
  <c r="BI788" i="33"/>
  <c r="AJ800" i="33"/>
  <c r="BN767" i="33"/>
  <c r="BA767" i="33"/>
  <c r="BK767" i="33"/>
  <c r="BT797" i="33"/>
  <c r="AL802" i="33"/>
  <c r="AM802" i="33"/>
  <c r="AY802" i="33"/>
  <c r="BO780" i="33"/>
  <c r="BP780" i="33"/>
  <c r="BQ780" i="33"/>
  <c r="AN796" i="33"/>
  <c r="AO796" i="33"/>
  <c r="BG796" i="33"/>
  <c r="AR796" i="33"/>
  <c r="BB796" i="33"/>
  <c r="AI796" i="33"/>
  <c r="AS796" i="33"/>
  <c r="BC796" i="33"/>
  <c r="AJ796" i="33"/>
  <c r="BE796" i="33"/>
  <c r="AP796" i="33"/>
  <c r="BH796" i="33"/>
  <c r="AQ796" i="33"/>
  <c r="BI796" i="33"/>
  <c r="BJ796" i="33"/>
  <c r="BA796" i="33"/>
  <c r="BF796" i="33"/>
  <c r="AL796" i="33"/>
  <c r="AM796" i="33"/>
  <c r="AY796" i="33"/>
  <c r="AK796" i="33"/>
  <c r="BK796" i="33"/>
  <c r="BV790" i="33"/>
  <c r="BW790" i="33"/>
  <c r="BX790" i="33"/>
  <c r="BS790" i="33"/>
  <c r="BU790" i="33"/>
  <c r="BX786" i="33"/>
  <c r="BR786" i="33"/>
  <c r="BT786" i="33"/>
  <c r="BU786" i="33"/>
  <c r="BS786" i="33"/>
  <c r="BV786" i="33"/>
  <c r="BW786" i="33"/>
  <c r="BY786" i="33"/>
  <c r="BX802" i="33"/>
  <c r="BW802" i="33"/>
  <c r="BQ772" i="33"/>
  <c r="BO772" i="33"/>
  <c r="BP772" i="33"/>
  <c r="BS781" i="33"/>
  <c r="BU781" i="33"/>
  <c r="BV781" i="33"/>
  <c r="BW781" i="33"/>
  <c r="BX781" i="33"/>
  <c r="BT781" i="33"/>
  <c r="BY781" i="33"/>
  <c r="BR781" i="33"/>
  <c r="AR772" i="33"/>
  <c r="BD772" i="33"/>
  <c r="AS772" i="33"/>
  <c r="AT772" i="33"/>
  <c r="BI772" i="33"/>
  <c r="AM772" i="33"/>
  <c r="BK772" i="33"/>
  <c r="AN772" i="33"/>
  <c r="BL772" i="33"/>
  <c r="AU772" i="33"/>
  <c r="BC772" i="33"/>
  <c r="BJ772" i="33"/>
  <c r="AJ772" i="33"/>
  <c r="AK772" i="33"/>
  <c r="AL772" i="33"/>
  <c r="BB772" i="33"/>
  <c r="BA772" i="33"/>
  <c r="AL770" i="33"/>
  <c r="BE770" i="33"/>
  <c r="BF770" i="33"/>
  <c r="BJ770" i="33"/>
  <c r="AV770" i="33"/>
  <c r="AM770" i="33"/>
  <c r="BY772" i="33"/>
  <c r="BO771" i="33"/>
  <c r="BP771" i="33"/>
  <c r="BQ771" i="33"/>
  <c r="BQ779" i="33"/>
  <c r="AZ769" i="33"/>
  <c r="H773" i="33"/>
  <c r="AH770" i="33"/>
  <c r="J770" i="33"/>
  <c r="CD774" i="33"/>
  <c r="BN774" i="33"/>
  <c r="BV768" i="33"/>
  <c r="BW768" i="33"/>
  <c r="BX768" i="33"/>
  <c r="BR768" i="33"/>
  <c r="BS768" i="33"/>
  <c r="BT768" i="33"/>
  <c r="BU768" i="33"/>
  <c r="BY768" i="33"/>
  <c r="BC783" i="33"/>
  <c r="AU785" i="33"/>
  <c r="AH775" i="33"/>
  <c r="J775" i="33"/>
  <c r="AU769" i="33"/>
  <c r="AI771" i="33"/>
  <c r="AQ771" i="33"/>
  <c r="AY771" i="33"/>
  <c r="AJ771" i="33"/>
  <c r="AK771" i="33"/>
  <c r="AS771" i="33"/>
  <c r="AN771" i="33"/>
  <c r="BB771" i="33"/>
  <c r="AO771" i="33"/>
  <c r="BD771" i="33"/>
  <c r="BK771" i="33"/>
  <c r="BL771" i="33"/>
  <c r="AM771" i="33"/>
  <c r="BE771" i="33"/>
  <c r="BF771" i="33"/>
  <c r="AX774" i="33"/>
  <c r="AW774" i="33"/>
  <c r="AX785" i="33"/>
  <c r="AW785" i="33"/>
  <c r="AZ773" i="33"/>
  <c r="BA770" i="33"/>
  <c r="BW795" i="33"/>
  <c r="BS795" i="33"/>
  <c r="R795" i="33"/>
  <c r="BM792" i="33"/>
  <c r="AZ792" i="33"/>
  <c r="AP798" i="33"/>
  <c r="AY798" i="33"/>
  <c r="BG798" i="33"/>
  <c r="AS798" i="33"/>
  <c r="AK798" i="33"/>
  <c r="BE798" i="33"/>
  <c r="BL798" i="33"/>
  <c r="BB798" i="33"/>
  <c r="AO798" i="33"/>
  <c r="BJ798" i="33"/>
  <c r="AL798" i="33"/>
  <c r="L798" i="33"/>
  <c r="CB800" i="33"/>
  <c r="BH800" i="33"/>
  <c r="AV795" i="33"/>
  <c r="AU795" i="33"/>
  <c r="AH795" i="33"/>
  <c r="J795" i="33"/>
  <c r="BW776" i="33"/>
  <c r="BX776" i="33"/>
  <c r="BR776" i="33"/>
  <c r="BS776" i="33"/>
  <c r="BT776" i="33"/>
  <c r="BU776" i="33"/>
  <c r="BV776" i="33"/>
  <c r="BY776" i="33"/>
  <c r="BY785" i="33"/>
  <c r="CE802" i="33"/>
  <c r="AT802" i="33"/>
  <c r="AK799" i="33"/>
  <c r="AS799" i="33"/>
  <c r="BA799" i="33"/>
  <c r="BI799" i="33"/>
  <c r="AL799" i="33"/>
  <c r="BJ799" i="33"/>
  <c r="AR799" i="33"/>
  <c r="BD799" i="33"/>
  <c r="BN799" i="33"/>
  <c r="AI799" i="33"/>
  <c r="BE799" i="33"/>
  <c r="AP799" i="33"/>
  <c r="BL799" i="33"/>
  <c r="AQ799" i="33"/>
  <c r="AY799" i="33"/>
  <c r="BG799" i="33"/>
  <c r="BK799" i="33"/>
  <c r="AH779" i="33"/>
  <c r="J779" i="33"/>
  <c r="H786" i="33"/>
  <c r="AP788" i="33"/>
  <c r="CB780" i="33"/>
  <c r="BH780" i="33"/>
  <c r="BA791" i="33"/>
  <c r="AU792" i="33"/>
  <c r="BQ790" i="33"/>
  <c r="BO790" i="33"/>
  <c r="BP790" i="33"/>
  <c r="CE769" i="33"/>
  <c r="BC769" i="33"/>
  <c r="CE785" i="33"/>
  <c r="AN775" i="33"/>
  <c r="BD775" i="33"/>
  <c r="BL775" i="33"/>
  <c r="AO775" i="33"/>
  <c r="BE775" i="33"/>
  <c r="AP775" i="33"/>
  <c r="BF775" i="33"/>
  <c r="BN775" i="33"/>
  <c r="AL775" i="33"/>
  <c r="BK775" i="33"/>
  <c r="AM775" i="33"/>
  <c r="BA775" i="33"/>
  <c r="AQ775" i="33"/>
  <c r="BB775" i="33"/>
  <c r="AI775" i="33"/>
  <c r="AJ775" i="33"/>
  <c r="BG775" i="33"/>
  <c r="AK775" i="33"/>
  <c r="BH775" i="33"/>
  <c r="BJ775" i="33"/>
  <c r="AR775" i="33"/>
  <c r="AY775" i="33"/>
  <c r="BI775" i="33"/>
  <c r="AS775" i="33"/>
  <c r="AT775" i="33"/>
  <c r="AH778" i="33"/>
  <c r="J778" i="33"/>
  <c r="H794" i="33"/>
  <c r="BU778" i="33"/>
  <c r="BY778" i="33"/>
  <c r="BW778" i="33"/>
  <c r="R778" i="33"/>
  <c r="R776" i="33"/>
  <c r="AU773" i="33"/>
  <c r="BL769" i="33"/>
  <c r="BI798" i="33"/>
  <c r="BB799" i="33"/>
  <c r="AH782" i="33"/>
  <c r="J782" i="33"/>
  <c r="BP782" i="33"/>
  <c r="BQ782" i="33"/>
  <c r="BO782" i="33"/>
  <c r="BT775" i="33"/>
  <c r="BU775" i="33"/>
  <c r="BV775" i="33"/>
  <c r="BY775" i="33"/>
  <c r="BW775" i="33"/>
  <c r="BX775" i="33"/>
  <c r="BR775" i="33"/>
  <c r="BS775" i="33"/>
  <c r="BQ791" i="33"/>
  <c r="BO791" i="33"/>
  <c r="BP791" i="33"/>
  <c r="AJ779" i="33"/>
  <c r="AR779" i="33"/>
  <c r="AK779" i="33"/>
  <c r="AS779" i="33"/>
  <c r="BD779" i="33"/>
  <c r="AY779" i="33"/>
  <c r="BG779" i="33"/>
  <c r="BJ779" i="33"/>
  <c r="BK779" i="33"/>
  <c r="AO779" i="33"/>
  <c r="AP779" i="33"/>
  <c r="AJ782" i="33"/>
  <c r="AR782" i="33"/>
  <c r="AK782" i="33"/>
  <c r="AS782" i="33"/>
  <c r="BA782" i="33"/>
  <c r="BI782" i="33"/>
  <c r="AL782" i="33"/>
  <c r="BB782" i="33"/>
  <c r="BJ782" i="33"/>
  <c r="AO782" i="33"/>
  <c r="BN782" i="33"/>
  <c r="AP782" i="33"/>
  <c r="BD782" i="33"/>
  <c r="AQ782" i="33"/>
  <c r="BE782" i="33"/>
  <c r="AI782" i="33"/>
  <c r="BF782" i="33"/>
  <c r="AM782" i="33"/>
  <c r="BG782" i="33"/>
  <c r="AN782" i="33"/>
  <c r="BK782" i="33"/>
  <c r="BL782" i="33"/>
  <c r="AY782" i="33"/>
  <c r="BV773" i="33"/>
  <c r="BR773" i="33"/>
  <c r="BT773" i="33"/>
  <c r="BU773" i="33"/>
  <c r="BU770" i="33"/>
  <c r="BY770" i="33"/>
  <c r="BS770" i="33"/>
  <c r="BW798" i="33"/>
  <c r="BS798" i="33"/>
  <c r="BU798" i="33"/>
  <c r="BX798" i="33"/>
  <c r="CC780" i="33"/>
  <c r="AU800" i="33"/>
  <c r="AZ797" i="33"/>
  <c r="N791" i="33"/>
  <c r="J787" i="33"/>
  <c r="BH781" i="33"/>
  <c r="J771" i="33"/>
  <c r="AW770" i="33"/>
  <c r="AT767" i="33"/>
  <c r="CD772" i="33"/>
  <c r="BO768" i="33"/>
  <c r="BP768" i="33"/>
  <c r="BQ768" i="33"/>
  <c r="CB770" i="33"/>
  <c r="BP787" i="33"/>
  <c r="BQ787" i="33"/>
  <c r="CB767" i="33"/>
  <c r="CD767" i="33"/>
  <c r="BO784" i="33"/>
  <c r="BP784" i="33"/>
  <c r="BQ784" i="33"/>
  <c r="AJ801" i="33"/>
  <c r="AR801" i="33"/>
  <c r="AL801" i="33"/>
  <c r="BD801" i="33"/>
  <c r="AM801" i="33"/>
  <c r="BE801" i="33"/>
  <c r="BN801" i="33"/>
  <c r="AN801" i="33"/>
  <c r="BF801" i="33"/>
  <c r="AP801" i="33"/>
  <c r="AQ801" i="33"/>
  <c r="BG801" i="33"/>
  <c r="AS801" i="33"/>
  <c r="BI801" i="33"/>
  <c r="BJ801" i="33"/>
  <c r="BK801" i="33"/>
  <c r="AO801" i="33"/>
  <c r="AY801" i="33"/>
  <c r="BA801" i="33"/>
  <c r="BB801" i="33"/>
  <c r="BL801" i="33"/>
  <c r="AI801" i="33"/>
  <c r="AK801" i="33"/>
  <c r="CD780" i="33"/>
  <c r="CE792" i="33"/>
  <c r="CB795" i="33"/>
  <c r="AV767" i="33"/>
  <c r="BR794" i="33"/>
  <c r="BU794" i="33"/>
  <c r="BV794" i="33"/>
  <c r="BW794" i="33"/>
  <c r="BX782" i="33"/>
  <c r="BY782" i="33"/>
  <c r="BR782" i="33"/>
  <c r="BS782" i="33"/>
  <c r="BW782" i="33"/>
  <c r="BT782" i="33"/>
  <c r="BU782" i="33"/>
  <c r="BV782" i="33"/>
  <c r="CD773" i="33"/>
  <c r="AP768" i="33"/>
  <c r="BF768" i="33"/>
  <c r="BN768" i="33"/>
  <c r="AI768" i="33"/>
  <c r="AQ768" i="33"/>
  <c r="AY768" i="33"/>
  <c r="BG768" i="33"/>
  <c r="AJ768" i="33"/>
  <c r="AR768" i="33"/>
  <c r="AN768" i="33"/>
  <c r="BB768" i="33"/>
  <c r="AO768" i="33"/>
  <c r="BC768" i="33"/>
  <c r="AS768" i="33"/>
  <c r="BD768" i="33"/>
  <c r="CD768" i="33"/>
  <c r="BK768" i="33"/>
  <c r="BL768" i="33"/>
  <c r="BE768" i="33"/>
  <c r="BI768" i="33"/>
  <c r="BJ768" i="33"/>
  <c r="AK768" i="33"/>
  <c r="AL768" i="33"/>
  <c r="AM768" i="33"/>
  <c r="BA768" i="33"/>
  <c r="CC770" i="33"/>
  <c r="CE798" i="33"/>
  <c r="CC767" i="33"/>
  <c r="AI784" i="33"/>
  <c r="AQ784" i="33"/>
  <c r="AY784" i="33"/>
  <c r="BG784" i="33"/>
  <c r="AJ784" i="33"/>
  <c r="AR784" i="33"/>
  <c r="AL784" i="33"/>
  <c r="BF784" i="33"/>
  <c r="AM784" i="33"/>
  <c r="BI784" i="33"/>
  <c r="AN784" i="33"/>
  <c r="BJ784" i="33"/>
  <c r="AS784" i="33"/>
  <c r="BK784" i="33"/>
  <c r="BL784" i="33"/>
  <c r="BA784" i="33"/>
  <c r="BN784" i="33"/>
  <c r="BB784" i="33"/>
  <c r="BC784" i="33"/>
  <c r="BD784" i="33"/>
  <c r="BE784" i="33"/>
  <c r="AK784" i="33"/>
  <c r="AO784" i="33"/>
  <c r="AP784" i="33"/>
  <c r="BX801" i="33"/>
  <c r="BV801" i="33"/>
  <c r="BW801" i="33"/>
  <c r="BY801" i="33"/>
  <c r="BS801" i="33"/>
  <c r="BT801" i="33"/>
  <c r="BU801" i="33"/>
  <c r="BR801" i="33"/>
  <c r="AX767" i="33"/>
  <c r="CE784" i="33"/>
  <c r="BX787" i="33"/>
  <c r="BY787" i="33"/>
  <c r="BT787" i="33"/>
  <c r="BU787" i="33"/>
  <c r="BV787" i="33"/>
  <c r="BS787" i="33"/>
  <c r="BW787" i="33"/>
  <c r="BU800" i="33"/>
  <c r="BR800" i="33"/>
  <c r="BS800" i="33"/>
  <c r="BT800" i="33"/>
  <c r="BV800" i="33"/>
  <c r="BW800" i="33"/>
  <c r="BX800" i="33"/>
  <c r="BY800" i="33"/>
  <c r="CE780" i="33"/>
  <c r="CD792" i="33"/>
  <c r="CE797" i="33"/>
  <c r="BO794" i="33"/>
  <c r="AT770" i="33"/>
  <c r="AX769" i="33"/>
  <c r="BW771" i="33"/>
  <c r="BX771" i="33"/>
  <c r="BR771" i="33"/>
  <c r="BS771" i="33"/>
  <c r="BT771" i="33"/>
  <c r="BU771" i="33"/>
  <c r="BP786" i="33"/>
  <c r="BQ786" i="33"/>
  <c r="AP789" i="33"/>
  <c r="BF789" i="33"/>
  <c r="BN789" i="33"/>
  <c r="AN789" i="33"/>
  <c r="BJ789" i="33"/>
  <c r="BK789" i="33"/>
  <c r="AI789" i="33"/>
  <c r="AJ789" i="33"/>
  <c r="BB789" i="33"/>
  <c r="AK789" i="33"/>
  <c r="BE789" i="33"/>
  <c r="AL789" i="33"/>
  <c r="AS789" i="33"/>
  <c r="BD789" i="33"/>
  <c r="AJ787" i="33"/>
  <c r="BI787" i="33"/>
  <c r="AI787" i="33"/>
  <c r="AQ787" i="33"/>
  <c r="AO787" i="33"/>
  <c r="AL787" i="33"/>
  <c r="AM787" i="33"/>
  <c r="BK787" i="33"/>
  <c r="BO778" i="33"/>
  <c r="BP778" i="33"/>
  <c r="BQ778" i="33"/>
  <c r="BO776" i="33"/>
  <c r="BP776" i="33"/>
  <c r="BQ776" i="33"/>
  <c r="AL794" i="33"/>
  <c r="AT794" i="33"/>
  <c r="BB794" i="33"/>
  <c r="BJ794" i="33"/>
  <c r="AO794" i="33"/>
  <c r="BG794" i="33"/>
  <c r="AP794" i="33"/>
  <c r="AY794" i="33"/>
  <c r="BH794" i="33"/>
  <c r="AQ794" i="33"/>
  <c r="BI794" i="33"/>
  <c r="AN794" i="33"/>
  <c r="AR794" i="33"/>
  <c r="BE794" i="33"/>
  <c r="AS794" i="33"/>
  <c r="BF794" i="33"/>
  <c r="BL794" i="33"/>
  <c r="BC794" i="33"/>
  <c r="AJ794" i="33"/>
  <c r="AK794" i="33"/>
  <c r="BN794" i="33"/>
  <c r="AM794" i="33"/>
  <c r="BA794" i="33"/>
  <c r="CB773" i="33"/>
  <c r="BW793" i="33"/>
  <c r="BX793" i="33"/>
  <c r="BY793" i="33"/>
  <c r="BR793" i="33"/>
  <c r="BS793" i="33"/>
  <c r="BU793" i="33"/>
  <c r="BT793" i="33"/>
  <c r="BV793" i="33"/>
  <c r="AP790" i="33"/>
  <c r="BF790" i="33"/>
  <c r="BN790" i="33"/>
  <c r="AS790" i="33"/>
  <c r="BB790" i="33"/>
  <c r="BK790" i="33"/>
  <c r="AK790" i="33"/>
  <c r="AT790" i="33"/>
  <c r="BL790" i="33"/>
  <c r="AL790" i="33"/>
  <c r="BD790" i="33"/>
  <c r="AN790" i="33"/>
  <c r="AO790" i="33"/>
  <c r="BE790" i="33"/>
  <c r="BG790" i="33"/>
  <c r="BH790" i="33"/>
  <c r="BJ790" i="33"/>
  <c r="AI790" i="33"/>
  <c r="AR790" i="33"/>
  <c r="BE786" i="33"/>
  <c r="AP786" i="33"/>
  <c r="BF786" i="33"/>
  <c r="BN786" i="33"/>
  <c r="AI786" i="33"/>
  <c r="AS786" i="33"/>
  <c r="BC786" i="33"/>
  <c r="AJ786" i="33"/>
  <c r="BD786" i="33"/>
  <c r="AK786" i="33"/>
  <c r="BG786" i="33"/>
  <c r="BI786" i="33"/>
  <c r="AR786" i="33"/>
  <c r="BJ786" i="33"/>
  <c r="BK786" i="33"/>
  <c r="BA786" i="33"/>
  <c r="BH786" i="33"/>
  <c r="AL786" i="33"/>
  <c r="AM786" i="33"/>
  <c r="AN786" i="33"/>
  <c r="BB786" i="33"/>
  <c r="BS789" i="33"/>
  <c r="BU789" i="33"/>
  <c r="BX789" i="33"/>
  <c r="BY789" i="33"/>
  <c r="AX797" i="33"/>
  <c r="AN778" i="33"/>
  <c r="BD778" i="33"/>
  <c r="AO778" i="33"/>
  <c r="BE778" i="33"/>
  <c r="BN778" i="33"/>
  <c r="BK778" i="33"/>
  <c r="AM778" i="33"/>
  <c r="AQ778" i="33"/>
  <c r="BB778" i="33"/>
  <c r="AI778" i="33"/>
  <c r="BC778" i="33"/>
  <c r="BG778" i="33"/>
  <c r="AK778" i="33"/>
  <c r="AS778" i="33"/>
  <c r="CD778" i="33"/>
  <c r="AY778" i="33"/>
  <c r="AR778" i="33"/>
  <c r="BI778" i="33"/>
  <c r="BW784" i="33"/>
  <c r="BX784" i="33"/>
  <c r="BR784" i="33"/>
  <c r="BS784" i="33"/>
  <c r="BT784" i="33"/>
  <c r="BV784" i="33"/>
  <c r="BY784" i="33"/>
  <c r="BU784" i="33"/>
  <c r="AI776" i="33"/>
  <c r="AQ776" i="33"/>
  <c r="AY776" i="33"/>
  <c r="BG776" i="33"/>
  <c r="AJ776" i="33"/>
  <c r="AR776" i="33"/>
  <c r="AL776" i="33"/>
  <c r="BF776" i="33"/>
  <c r="AM776" i="33"/>
  <c r="BI776" i="33"/>
  <c r="AN776" i="33"/>
  <c r="BJ776" i="33"/>
  <c r="BB776" i="33"/>
  <c r="AK776" i="33"/>
  <c r="AO776" i="33"/>
  <c r="BD776" i="33"/>
  <c r="BA776" i="33"/>
  <c r="BE776" i="33"/>
  <c r="BN776" i="33"/>
  <c r="AP776" i="33"/>
  <c r="AS776" i="33"/>
  <c r="BK776" i="33"/>
  <c r="BL776" i="33"/>
  <c r="CB802" i="33"/>
  <c r="BY799" i="33"/>
  <c r="BR799" i="33"/>
  <c r="BX799" i="33"/>
  <c r="BT799" i="33"/>
  <c r="BS799" i="33"/>
  <c r="BU799" i="33"/>
  <c r="BV799" i="33"/>
  <c r="BW799" i="33"/>
  <c r="BY766" i="33"/>
  <c r="BU766" i="33"/>
  <c r="BV766" i="33"/>
  <c r="BX766" i="33"/>
  <c r="BS766" i="33"/>
  <c r="BW766" i="33"/>
  <c r="CE765" i="33"/>
  <c r="BQ766" i="33"/>
  <c r="AV765" i="33"/>
  <c r="AY764" i="33"/>
  <c r="AX763" i="33"/>
  <c r="CE764" i="33"/>
  <c r="AV763" i="33"/>
  <c r="AM761" i="33"/>
  <c r="AV761" i="33"/>
  <c r="AU765" i="33"/>
  <c r="BE764" i="33"/>
  <c r="AJ764" i="33"/>
  <c r="AP762" i="33"/>
  <c r="AQ762" i="33"/>
  <c r="BJ764" i="33"/>
  <c r="AV762" i="33"/>
  <c r="AX759" i="33"/>
  <c r="CD761" i="33"/>
  <c r="AN761" i="33"/>
  <c r="BL761" i="33"/>
  <c r="BK761" i="33"/>
  <c r="BH762" i="33"/>
  <c r="CC762" i="33"/>
  <c r="AT763" i="33"/>
  <c r="AJ762" i="33"/>
  <c r="AN764" i="33"/>
  <c r="AY762" i="33"/>
  <c r="BM761" i="33"/>
  <c r="AZ761" i="33"/>
  <c r="BB764" i="33"/>
  <c r="BF764" i="33"/>
  <c r="AT764" i="33"/>
  <c r="BX765" i="33"/>
  <c r="BS758" i="33"/>
  <c r="BT758" i="33"/>
  <c r="BT766" i="33"/>
  <c r="BR766" i="33"/>
  <c r="BO766" i="33"/>
  <c r="BP766" i="33"/>
  <c r="N766" i="33"/>
  <c r="AN766" i="33"/>
  <c r="BF766" i="33"/>
  <c r="AR766" i="33"/>
  <c r="AK766" i="33"/>
  <c r="BK766" i="33"/>
  <c r="AM766" i="33"/>
  <c r="AO766" i="33"/>
  <c r="AY766" i="33"/>
  <c r="BG766" i="33"/>
  <c r="AJ766" i="33"/>
  <c r="BB766" i="33"/>
  <c r="BJ766" i="33"/>
  <c r="AP766" i="33"/>
  <c r="AS766" i="33"/>
  <c r="AL766" i="33"/>
  <c r="BD766" i="33"/>
  <c r="BL766" i="33"/>
  <c r="BE766" i="33"/>
  <c r="BN766" i="33"/>
  <c r="AI766" i="33"/>
  <c r="AQ766" i="33"/>
  <c r="BA766" i="33"/>
  <c r="BI766" i="33"/>
  <c r="BM762" i="33"/>
  <c r="AR762" i="33"/>
  <c r="AW762" i="33"/>
  <c r="AU762" i="33"/>
  <c r="BJ762" i="33"/>
  <c r="BP761" i="33"/>
  <c r="BQ761" i="33"/>
  <c r="AX761" i="33"/>
  <c r="CE761" i="33"/>
  <c r="M761" i="33"/>
  <c r="BE761" i="33"/>
  <c r="BS759" i="33"/>
  <c r="BR759" i="33"/>
  <c r="BM759" i="33"/>
  <c r="BT759" i="33"/>
  <c r="BU759" i="33"/>
  <c r="BV759" i="33"/>
  <c r="Q759" i="33"/>
  <c r="I759" i="33"/>
  <c r="BX759" i="33"/>
  <c r="CB759" i="33"/>
  <c r="AT759" i="33"/>
  <c r="AW764" i="33"/>
  <c r="BN762" i="33"/>
  <c r="BN760" i="33"/>
  <c r="AZ759" i="33"/>
  <c r="AT757" i="33"/>
  <c r="AO764" i="33"/>
  <c r="CD759" i="33"/>
  <c r="AW760" i="33"/>
  <c r="AU760" i="33"/>
  <c r="CE762" i="33"/>
  <c r="AZ762" i="33"/>
  <c r="CB762" i="33"/>
  <c r="AX764" i="33"/>
  <c r="AZ764" i="33"/>
  <c r="AX762" i="33"/>
  <c r="CB764" i="33"/>
  <c r="AV764" i="33"/>
  <c r="AT761" i="33"/>
  <c r="BC762" i="33"/>
  <c r="H756" i="33"/>
  <c r="BO754" i="33"/>
  <c r="BQ754" i="33"/>
  <c r="J752" i="33"/>
  <c r="H752" i="33"/>
  <c r="AM756" i="33"/>
  <c r="BI756" i="33"/>
  <c r="AS756" i="33"/>
  <c r="AY756" i="33"/>
  <c r="AQ756" i="33"/>
  <c r="BB756" i="33"/>
  <c r="BR754" i="33"/>
  <c r="AP752" i="33"/>
  <c r="BA752" i="33"/>
  <c r="G755" i="33"/>
  <c r="P753" i="33"/>
  <c r="O753" i="33"/>
  <c r="BO752" i="33"/>
  <c r="BN752" i="33"/>
  <c r="AI752" i="33"/>
  <c r="BI752" i="33"/>
  <c r="Q752" i="33"/>
  <c r="O752" i="33"/>
  <c r="H750" i="33"/>
  <c r="L750" i="33"/>
  <c r="BO748" i="33"/>
  <c r="P755" i="33"/>
  <c r="R755" i="33"/>
  <c r="N755" i="33"/>
  <c r="L755" i="33"/>
  <c r="P751" i="33"/>
  <c r="R750" i="33"/>
  <c r="P738" i="33"/>
  <c r="P747" i="33"/>
  <c r="P743" i="33"/>
  <c r="P739" i="33"/>
  <c r="P745" i="33"/>
  <c r="H737" i="33"/>
  <c r="R753" i="33"/>
  <c r="H747" i="33"/>
  <c r="P742" i="33"/>
  <c r="N740" i="33"/>
  <c r="P737" i="33"/>
  <c r="H739" i="33"/>
  <c r="P754" i="33"/>
  <c r="L756" i="33"/>
  <c r="N754" i="33"/>
  <c r="J737" i="33"/>
  <c r="L754" i="33"/>
  <c r="N753" i="33"/>
  <c r="R748" i="33"/>
  <c r="R746" i="33"/>
  <c r="J744" i="33"/>
  <c r="J742" i="33"/>
  <c r="L752" i="33"/>
  <c r="R752" i="33"/>
  <c r="R739" i="33"/>
  <c r="L738" i="33"/>
  <c r="E751" i="33"/>
  <c r="E743" i="33"/>
  <c r="N743" i="33"/>
  <c r="R742" i="33"/>
  <c r="BU749" i="33"/>
  <c r="R749" i="33"/>
  <c r="AH749" i="33"/>
  <c r="J749" i="33"/>
  <c r="L742" i="33"/>
  <c r="L748" i="33"/>
  <c r="L741" i="33"/>
  <c r="R744" i="33"/>
  <c r="BP749" i="33"/>
  <c r="N749" i="33"/>
  <c r="N756" i="33"/>
  <c r="J753" i="33"/>
  <c r="L751" i="33"/>
  <c r="R738" i="33"/>
  <c r="N737" i="33"/>
  <c r="J740" i="33"/>
  <c r="R747" i="33"/>
  <c r="J745" i="33"/>
  <c r="N742" i="33"/>
  <c r="N738" i="33"/>
  <c r="O737" i="33"/>
  <c r="G737" i="33"/>
  <c r="L746" i="33"/>
  <c r="E740" i="33"/>
  <c r="R756" i="33"/>
  <c r="J754" i="33"/>
  <c r="N747" i="33"/>
  <c r="R740" i="33"/>
  <c r="N739" i="33"/>
  <c r="E741" i="33"/>
  <c r="L739" i="33"/>
  <c r="E737" i="33"/>
  <c r="BP744" i="33"/>
  <c r="N752" i="33"/>
  <c r="N748" i="33"/>
  <c r="J747" i="33"/>
  <c r="R745" i="33"/>
  <c r="N744" i="33"/>
  <c r="L744" i="33"/>
  <c r="E742" i="33"/>
  <c r="K746" i="33"/>
  <c r="J756" i="33"/>
  <c r="R754" i="33"/>
  <c r="J748" i="33"/>
  <c r="N745" i="33"/>
  <c r="N741" i="33"/>
  <c r="BQ738" i="33"/>
  <c r="AI737" i="33"/>
  <c r="L753" i="33"/>
  <c r="L749" i="33"/>
  <c r="L745" i="33"/>
  <c r="L737" i="33"/>
  <c r="BQ745" i="33"/>
  <c r="Y754" i="33"/>
  <c r="Y752" i="33"/>
  <c r="N736" i="33"/>
  <c r="R736" i="33"/>
  <c r="L735" i="33"/>
  <c r="P735" i="33"/>
  <c r="N735" i="33"/>
  <c r="H735" i="33"/>
  <c r="E735" i="33"/>
  <c r="E734" i="33"/>
  <c r="H734" i="33"/>
  <c r="N734" i="33"/>
  <c r="O734" i="33"/>
  <c r="G734" i="33"/>
  <c r="J733" i="33"/>
  <c r="R733" i="33"/>
  <c r="N732" i="33"/>
  <c r="E732" i="33"/>
  <c r="L732" i="33"/>
  <c r="P732" i="33"/>
  <c r="H732" i="33"/>
  <c r="J731" i="33"/>
  <c r="E731" i="33"/>
  <c r="L730" i="33"/>
  <c r="H730" i="33"/>
  <c r="J730" i="33"/>
  <c r="P730" i="33"/>
  <c r="E730" i="33"/>
  <c r="M730" i="33"/>
  <c r="O730" i="33"/>
  <c r="G730" i="33"/>
  <c r="K730" i="33"/>
  <c r="L729" i="33"/>
  <c r="J729" i="33"/>
  <c r="R729" i="33"/>
  <c r="O729" i="33"/>
  <c r="G729" i="33"/>
  <c r="R728" i="33"/>
  <c r="N727" i="33"/>
  <c r="H728" i="33"/>
  <c r="L727" i="33"/>
  <c r="N728" i="33"/>
  <c r="O728" i="33"/>
  <c r="G728" i="33"/>
  <c r="M728" i="33"/>
  <c r="O727" i="33"/>
  <c r="G727" i="33"/>
  <c r="K728" i="33"/>
  <c r="N726" i="33"/>
  <c r="R725" i="33"/>
  <c r="E726" i="33"/>
  <c r="N725" i="33"/>
  <c r="P726" i="33"/>
  <c r="H726" i="33"/>
  <c r="J725" i="33"/>
  <c r="L726" i="33"/>
  <c r="M725" i="33"/>
  <c r="K725" i="33"/>
  <c r="Q725" i="33"/>
  <c r="O725" i="33"/>
  <c r="G725" i="33"/>
  <c r="R724" i="33"/>
  <c r="N724" i="33"/>
  <c r="J724" i="33"/>
  <c r="L724" i="33"/>
  <c r="H723" i="33"/>
  <c r="E723" i="33"/>
  <c r="N722" i="33"/>
  <c r="P722" i="33"/>
  <c r="L721" i="33"/>
  <c r="J721" i="33"/>
  <c r="R721" i="33"/>
  <c r="L720" i="33"/>
  <c r="AQ720" i="33"/>
  <c r="N720" i="33"/>
  <c r="E720" i="33"/>
  <c r="L719" i="33"/>
  <c r="J719" i="33"/>
  <c r="P719" i="33"/>
  <c r="Q719" i="33"/>
  <c r="O719" i="33"/>
  <c r="I719" i="33"/>
  <c r="G719" i="33"/>
  <c r="K719" i="33"/>
  <c r="R718" i="33"/>
  <c r="H718" i="33"/>
  <c r="N718" i="33"/>
  <c r="P717" i="33"/>
  <c r="N716" i="33"/>
  <c r="E716" i="33"/>
  <c r="L716" i="33"/>
  <c r="J716" i="33"/>
  <c r="P716" i="33"/>
  <c r="G712" i="33"/>
  <c r="R715" i="33"/>
  <c r="H715" i="33"/>
  <c r="R713" i="33"/>
  <c r="E715" i="33"/>
  <c r="L714" i="33"/>
  <c r="N715" i="33"/>
  <c r="J714" i="33"/>
  <c r="O714" i="33"/>
  <c r="G714" i="33"/>
  <c r="K714" i="33"/>
  <c r="Q714" i="33"/>
  <c r="E711" i="33"/>
  <c r="L712" i="33"/>
  <c r="J711" i="33"/>
  <c r="J712" i="33"/>
  <c r="R710" i="33"/>
  <c r="R712" i="33"/>
  <c r="J710" i="33"/>
  <c r="N712" i="33"/>
  <c r="N711" i="33"/>
  <c r="L711" i="33"/>
  <c r="BU711" i="33"/>
  <c r="R709" i="33"/>
  <c r="K709" i="33"/>
  <c r="Q709" i="33"/>
  <c r="O709" i="33"/>
  <c r="G709" i="33"/>
  <c r="R707" i="33"/>
  <c r="E707" i="33"/>
  <c r="H707" i="33"/>
  <c r="N708" i="33"/>
  <c r="E708" i="33"/>
  <c r="L708" i="33"/>
  <c r="J708" i="33"/>
  <c r="P708" i="33"/>
  <c r="K708" i="33"/>
  <c r="J706" i="33"/>
  <c r="R706" i="33"/>
  <c r="L706" i="33"/>
  <c r="P699" i="33"/>
  <c r="N704" i="33"/>
  <c r="L705" i="33"/>
  <c r="E703" i="33"/>
  <c r="N705" i="33"/>
  <c r="H703" i="33"/>
  <c r="N703" i="33"/>
  <c r="BP703" i="33"/>
  <c r="O703" i="33"/>
  <c r="G703" i="33"/>
  <c r="H702" i="33"/>
  <c r="N702" i="33"/>
  <c r="E702" i="33"/>
  <c r="N701" i="33"/>
  <c r="L701" i="33"/>
  <c r="R701" i="33"/>
  <c r="O701" i="33"/>
  <c r="G701" i="33"/>
  <c r="Q689" i="33"/>
  <c r="G697" i="33"/>
  <c r="O697" i="33"/>
  <c r="H700" i="33"/>
  <c r="N699" i="33"/>
  <c r="E698" i="33"/>
  <c r="H698" i="33"/>
  <c r="N698" i="33"/>
  <c r="N700" i="33"/>
  <c r="E699" i="33"/>
  <c r="R699" i="33"/>
  <c r="P700" i="33"/>
  <c r="P698" i="33"/>
  <c r="E700" i="33"/>
  <c r="L700" i="33"/>
  <c r="M698" i="33"/>
  <c r="M695" i="33"/>
  <c r="J695" i="33"/>
  <c r="L693" i="33"/>
  <c r="R694" i="33"/>
  <c r="L697" i="33"/>
  <c r="R696" i="33"/>
  <c r="R693" i="33"/>
  <c r="N692" i="33"/>
  <c r="AB692" i="33"/>
  <c r="P697" i="33"/>
  <c r="H697" i="33"/>
  <c r="E694" i="33"/>
  <c r="L692" i="33"/>
  <c r="N696" i="33"/>
  <c r="J692" i="33"/>
  <c r="G696" i="33"/>
  <c r="O696" i="33"/>
  <c r="AH695" i="33"/>
  <c r="K694" i="33"/>
  <c r="O695" i="33"/>
  <c r="G695" i="33"/>
  <c r="Q694" i="33"/>
  <c r="AH694" i="33"/>
  <c r="Q693" i="33"/>
  <c r="N690" i="33"/>
  <c r="L690" i="33"/>
  <c r="E689" i="33"/>
  <c r="N689" i="33"/>
  <c r="O689" i="33"/>
  <c r="G689" i="33"/>
  <c r="X682" i="33"/>
  <c r="H682" i="33"/>
  <c r="E682" i="33"/>
  <c r="G678" i="33"/>
  <c r="L677" i="33"/>
  <c r="P677" i="33"/>
  <c r="H676" i="33"/>
  <c r="O672" i="33"/>
  <c r="G672" i="33"/>
  <c r="J687" i="33"/>
  <c r="R678" i="33"/>
  <c r="L674" i="33"/>
  <c r="R675" i="33"/>
  <c r="R686" i="33"/>
  <c r="N682" i="33"/>
  <c r="E688" i="33"/>
  <c r="E680" i="33"/>
  <c r="E672" i="33"/>
  <c r="R688" i="33"/>
  <c r="R685" i="33"/>
  <c r="R672" i="33"/>
  <c r="J676" i="33"/>
  <c r="P687" i="33"/>
  <c r="E687" i="33"/>
  <c r="H687" i="33"/>
  <c r="E679" i="33"/>
  <c r="E686" i="33"/>
  <c r="L682" i="33"/>
  <c r="R687" i="33"/>
  <c r="L681" i="33"/>
  <c r="L686" i="33"/>
  <c r="J678" i="33"/>
  <c r="N681" i="33"/>
  <c r="AH688" i="33"/>
  <c r="J688" i="33"/>
  <c r="R683" i="33"/>
  <c r="AH681" i="33"/>
  <c r="J681" i="33"/>
  <c r="J680" i="33"/>
  <c r="N685" i="33"/>
  <c r="H677" i="33"/>
  <c r="L688" i="33"/>
  <c r="N687" i="33"/>
  <c r="E685" i="33"/>
  <c r="J675" i="33"/>
  <c r="N683" i="33"/>
  <c r="N686" i="33"/>
  <c r="R679" i="33"/>
  <c r="R677" i="33"/>
  <c r="J674" i="33"/>
  <c r="P676" i="33"/>
  <c r="L673" i="33"/>
  <c r="N673" i="33"/>
  <c r="AB685" i="33"/>
  <c r="T685" i="33"/>
  <c r="O685" i="33"/>
  <c r="G685" i="33"/>
  <c r="O677" i="33"/>
  <c r="G677" i="33"/>
  <c r="M681" i="33"/>
  <c r="K685" i="33"/>
  <c r="M682" i="33"/>
  <c r="K678" i="33"/>
  <c r="K677" i="33"/>
  <c r="K674" i="33"/>
  <c r="K673" i="33"/>
  <c r="M672" i="33"/>
  <c r="K672" i="33"/>
  <c r="X750" i="33"/>
  <c r="AA732" i="33"/>
  <c r="S732" i="33"/>
  <c r="U722" i="33"/>
  <c r="AA721" i="33"/>
  <c r="W717" i="33"/>
  <c r="Y710" i="33"/>
  <c r="Z709" i="33"/>
  <c r="Z704" i="33"/>
  <c r="BU742" i="33"/>
  <c r="BP739" i="33"/>
  <c r="BQ741" i="33"/>
  <c r="BQ734" i="33"/>
  <c r="BQ736" i="33"/>
  <c r="BO709" i="33"/>
  <c r="AI741" i="33"/>
  <c r="AB753" i="33"/>
  <c r="T753" i="33"/>
  <c r="AB734" i="33"/>
  <c r="T734" i="33"/>
  <c r="Y735" i="33"/>
  <c r="X727" i="33"/>
  <c r="BZ726" i="33"/>
  <c r="U713" i="33"/>
  <c r="W705" i="33"/>
  <c r="Y703" i="33"/>
  <c r="Z702" i="33"/>
  <c r="U701" i="33"/>
  <c r="AB700" i="33"/>
  <c r="T700" i="33"/>
  <c r="X699" i="33"/>
  <c r="W695" i="33"/>
  <c r="Z691" i="33"/>
  <c r="Y682" i="33"/>
  <c r="W753" i="33"/>
  <c r="W749" i="33"/>
  <c r="V737" i="33"/>
  <c r="AB730" i="33"/>
  <c r="T730" i="33"/>
  <c r="U728" i="33"/>
  <c r="W727" i="33"/>
  <c r="X703" i="33"/>
  <c r="Y702" i="33"/>
  <c r="U677" i="33"/>
  <c r="AB673" i="33"/>
  <c r="T673" i="33"/>
  <c r="Z671" i="33"/>
  <c r="X662" i="33"/>
  <c r="X726" i="33"/>
  <c r="U703" i="33"/>
  <c r="V702" i="33"/>
  <c r="U646" i="33"/>
  <c r="W750" i="33"/>
  <c r="AA744" i="33"/>
  <c r="S744" i="33"/>
  <c r="AB742" i="33"/>
  <c r="T742" i="33"/>
  <c r="CA740" i="33"/>
  <c r="V739" i="33"/>
  <c r="U725" i="33"/>
  <c r="W724" i="33"/>
  <c r="Z723" i="33"/>
  <c r="AA672" i="33"/>
  <c r="S672" i="33"/>
  <c r="Z658" i="33"/>
  <c r="X756" i="33"/>
  <c r="Z755" i="33"/>
  <c r="Z753" i="33"/>
  <c r="Z749" i="33"/>
  <c r="Y748" i="33"/>
  <c r="AA747" i="33"/>
  <c r="S747" i="33"/>
  <c r="Z746" i="33"/>
  <c r="W745" i="33"/>
  <c r="Z744" i="33"/>
  <c r="AA741" i="33"/>
  <c r="S741" i="33"/>
  <c r="U740" i="33"/>
  <c r="U739" i="33"/>
  <c r="U734" i="33"/>
  <c r="AB725" i="33"/>
  <c r="T725" i="33"/>
  <c r="V724" i="33"/>
  <c r="Y723" i="33"/>
  <c r="U711" i="33"/>
  <c r="X748" i="33"/>
  <c r="Z747" i="33"/>
  <c r="Y746" i="33"/>
  <c r="V745" i="33"/>
  <c r="Z742" i="33"/>
  <c r="Z741" i="33"/>
  <c r="U712" i="33"/>
  <c r="V701" i="33"/>
  <c r="U700" i="33"/>
  <c r="Y699" i="33"/>
  <c r="Z694" i="33"/>
  <c r="AB690" i="33"/>
  <c r="T690" i="33"/>
  <c r="AB665" i="33"/>
  <c r="T665" i="33"/>
  <c r="Y663" i="33"/>
  <c r="U661" i="33"/>
  <c r="U660" i="33"/>
  <c r="V736" i="33"/>
  <c r="V676" i="33"/>
  <c r="W675" i="33"/>
  <c r="V674" i="33"/>
  <c r="AA649" i="33"/>
  <c r="S649" i="33"/>
  <c r="Y646" i="33"/>
  <c r="W656" i="33"/>
  <c r="AB642" i="33"/>
  <c r="T642" i="33"/>
  <c r="U737" i="33"/>
  <c r="AB736" i="33"/>
  <c r="T736" i="33"/>
  <c r="AA730" i="33"/>
  <c r="S730" i="33"/>
  <c r="AB728" i="33"/>
  <c r="T728" i="33"/>
  <c r="U721" i="33"/>
  <c r="W720" i="33"/>
  <c r="U716" i="33"/>
  <c r="AA715" i="33"/>
  <c r="S715" i="33"/>
  <c r="X708" i="33"/>
  <c r="V707" i="33"/>
  <c r="AA685" i="33"/>
  <c r="S685" i="33"/>
  <c r="V654" i="33"/>
  <c r="U637" i="33"/>
  <c r="U749" i="33"/>
  <c r="AB732" i="33"/>
  <c r="T732" i="33"/>
  <c r="AA731" i="33"/>
  <c r="S731" i="33"/>
  <c r="AB721" i="33"/>
  <c r="T721" i="33"/>
  <c r="V720" i="33"/>
  <c r="X717" i="33"/>
  <c r="AB716" i="33"/>
  <c r="T716" i="33"/>
  <c r="Z715" i="33"/>
  <c r="AA709" i="33"/>
  <c r="S709" i="33"/>
  <c r="W708" i="33"/>
  <c r="U707" i="33"/>
  <c r="W686" i="33"/>
  <c r="AA676" i="33"/>
  <c r="S676" i="33"/>
  <c r="AB675" i="33"/>
  <c r="T675" i="33"/>
  <c r="AA674" i="33"/>
  <c r="S674" i="33"/>
  <c r="Z666" i="33"/>
  <c r="W659" i="33"/>
  <c r="U694" i="33"/>
  <c r="Y681" i="33"/>
  <c r="Z669" i="33"/>
  <c r="U668" i="33"/>
  <c r="X660" i="33"/>
  <c r="AA658" i="33"/>
  <c r="S658" i="33"/>
  <c r="AH730" i="33"/>
  <c r="AH736" i="33"/>
  <c r="P614" i="33"/>
  <c r="H614" i="33"/>
  <c r="Z620" i="33"/>
  <c r="N620" i="33"/>
  <c r="G626" i="33"/>
  <c r="H628" i="33"/>
  <c r="P628" i="33"/>
  <c r="CA628" i="33"/>
  <c r="H648" i="33"/>
  <c r="P648" i="33"/>
  <c r="X671" i="33"/>
  <c r="AA670" i="33"/>
  <c r="S670" i="33"/>
  <c r="N670" i="33"/>
  <c r="L670" i="33"/>
  <c r="N671" i="33"/>
  <c r="J670" i="33"/>
  <c r="L671" i="33"/>
  <c r="J671" i="33"/>
  <c r="P667" i="33"/>
  <c r="R668" i="33"/>
  <c r="X668" i="33"/>
  <c r="V667" i="33"/>
  <c r="N667" i="33"/>
  <c r="R669" i="33"/>
  <c r="L668" i="33"/>
  <c r="N669" i="33"/>
  <c r="J668" i="33"/>
  <c r="H667" i="33"/>
  <c r="R667" i="33"/>
  <c r="W666" i="33"/>
  <c r="P666" i="33"/>
  <c r="H666" i="33"/>
  <c r="E666" i="33"/>
  <c r="R666" i="33"/>
  <c r="J666" i="33"/>
  <c r="P665" i="33"/>
  <c r="Z664" i="33"/>
  <c r="L664" i="33"/>
  <c r="H665" i="33"/>
  <c r="E665" i="33"/>
  <c r="W665" i="33"/>
  <c r="L663" i="33"/>
  <c r="J662" i="33"/>
  <c r="H663" i="33"/>
  <c r="J663" i="33"/>
  <c r="N663" i="33"/>
  <c r="R662" i="33"/>
  <c r="AA662" i="33"/>
  <c r="S662" i="33"/>
  <c r="E663" i="33"/>
  <c r="J660" i="33"/>
  <c r="L661" i="33"/>
  <c r="Z661" i="33"/>
  <c r="J661" i="33"/>
  <c r="R659" i="33"/>
  <c r="Z659" i="33"/>
  <c r="N659" i="33"/>
  <c r="L659" i="33"/>
  <c r="N660" i="33"/>
  <c r="L660" i="33"/>
  <c r="O661" i="33"/>
  <c r="G661" i="33"/>
  <c r="M661" i="33"/>
  <c r="K661" i="33"/>
  <c r="X658" i="33"/>
  <c r="R657" i="33"/>
  <c r="R658" i="33"/>
  <c r="N657" i="33"/>
  <c r="BP658" i="33"/>
  <c r="X657" i="33"/>
  <c r="L657" i="33"/>
  <c r="N658" i="33"/>
  <c r="J657" i="33"/>
  <c r="L658" i="33"/>
  <c r="J658" i="33"/>
  <c r="N656" i="33"/>
  <c r="L656" i="33"/>
  <c r="J656" i="33"/>
  <c r="AA655" i="33"/>
  <c r="S655" i="33"/>
  <c r="W654" i="33"/>
  <c r="R654" i="33"/>
  <c r="V653" i="33"/>
  <c r="R655" i="33"/>
  <c r="N654" i="33"/>
  <c r="L654" i="33"/>
  <c r="N655" i="33"/>
  <c r="J654" i="33"/>
  <c r="V655" i="33"/>
  <c r="L655" i="33"/>
  <c r="E653" i="33"/>
  <c r="Y654" i="33"/>
  <c r="J655" i="33"/>
  <c r="M653" i="33"/>
  <c r="G655" i="33"/>
  <c r="O654" i="33"/>
  <c r="G654" i="33"/>
  <c r="I653" i="33"/>
  <c r="L651" i="33"/>
  <c r="N652" i="33"/>
  <c r="U652" i="33"/>
  <c r="X651" i="33"/>
  <c r="L652" i="33"/>
  <c r="J652" i="33"/>
  <c r="Z652" i="33"/>
  <c r="U651" i="33"/>
  <c r="R651" i="33"/>
  <c r="R652" i="33"/>
  <c r="J650" i="33"/>
  <c r="Z650" i="33"/>
  <c r="R650" i="33"/>
  <c r="N650" i="33"/>
  <c r="R649" i="33"/>
  <c r="L647" i="33"/>
  <c r="N648" i="33"/>
  <c r="J647" i="33"/>
  <c r="R645" i="33"/>
  <c r="N644" i="33"/>
  <c r="J643" i="33"/>
  <c r="Z647" i="33"/>
  <c r="L648" i="33"/>
  <c r="W642" i="33"/>
  <c r="J648" i="33"/>
  <c r="R646" i="33"/>
  <c r="N645" i="33"/>
  <c r="J644" i="33"/>
  <c r="R642" i="33"/>
  <c r="E649" i="33"/>
  <c r="H649" i="33"/>
  <c r="L645" i="33"/>
  <c r="R647" i="33"/>
  <c r="N646" i="33"/>
  <c r="J645" i="33"/>
  <c r="R643" i="33"/>
  <c r="N642" i="33"/>
  <c r="AA648" i="33"/>
  <c r="S648" i="33"/>
  <c r="X645" i="33"/>
  <c r="U644" i="33"/>
  <c r="Y643" i="33"/>
  <c r="L646" i="33"/>
  <c r="L642" i="33"/>
  <c r="R648" i="33"/>
  <c r="J646" i="33"/>
  <c r="J642" i="33"/>
  <c r="Q648" i="33"/>
  <c r="W641" i="33"/>
  <c r="AA640" i="33"/>
  <c r="S640" i="33"/>
  <c r="R640" i="33"/>
  <c r="AB641" i="33"/>
  <c r="T641" i="33"/>
  <c r="R641" i="33"/>
  <c r="N640" i="33"/>
  <c r="L640" i="33"/>
  <c r="N641" i="33"/>
  <c r="J640" i="33"/>
  <c r="L641" i="33"/>
  <c r="J641" i="33"/>
  <c r="O640" i="33"/>
  <c r="G640" i="33"/>
  <c r="Q640" i="33"/>
  <c r="AA639" i="33"/>
  <c r="S639" i="33"/>
  <c r="N639" i="33"/>
  <c r="L639" i="33"/>
  <c r="AB636" i="33"/>
  <c r="J638" i="33"/>
  <c r="R636" i="33"/>
  <c r="V635" i="33"/>
  <c r="P635" i="33"/>
  <c r="R637" i="33"/>
  <c r="N635" i="33"/>
  <c r="L636" i="33"/>
  <c r="AA635" i="33"/>
  <c r="S635" i="33"/>
  <c r="R638" i="33"/>
  <c r="N637" i="33"/>
  <c r="J636" i="33"/>
  <c r="W636" i="33"/>
  <c r="L637" i="33"/>
  <c r="N638" i="33"/>
  <c r="J637" i="33"/>
  <c r="AL751" i="33"/>
  <c r="AQ745" i="33"/>
  <c r="BX672" i="33"/>
  <c r="O650" i="33"/>
  <c r="G650" i="33"/>
  <c r="BI749" i="33"/>
  <c r="AH742" i="33"/>
  <c r="O642" i="33"/>
  <c r="G642" i="33"/>
  <c r="M650" i="33"/>
  <c r="BZ680" i="33"/>
  <c r="BW742" i="33"/>
  <c r="BZ743" i="33"/>
  <c r="AS688" i="33"/>
  <c r="K722" i="33"/>
  <c r="AI714" i="33"/>
  <c r="K713" i="33"/>
  <c r="Q706" i="33"/>
  <c r="K705" i="33"/>
  <c r="M697" i="33"/>
  <c r="I696" i="33"/>
  <c r="AJ693" i="33"/>
  <c r="AO690" i="33"/>
  <c r="K690" i="33"/>
  <c r="I681" i="33"/>
  <c r="Q671" i="33"/>
  <c r="M754" i="33"/>
  <c r="Q750" i="33"/>
  <c r="I750" i="33"/>
  <c r="C748" i="33"/>
  <c r="M746" i="33"/>
  <c r="Q742" i="33"/>
  <c r="M738" i="33"/>
  <c r="Q734" i="33"/>
  <c r="I734" i="33"/>
  <c r="M729" i="33"/>
  <c r="CA742" i="33"/>
  <c r="Q728" i="33"/>
  <c r="AH728" i="33"/>
  <c r="I728" i="33"/>
  <c r="K727" i="33"/>
  <c r="Q721" i="33"/>
  <c r="AH721" i="33"/>
  <c r="I721" i="33"/>
  <c r="K720" i="33"/>
  <c r="Q718" i="33"/>
  <c r="AH718" i="33"/>
  <c r="I718" i="33"/>
  <c r="M717" i="33"/>
  <c r="K712" i="33"/>
  <c r="AH706" i="33"/>
  <c r="M703" i="33"/>
  <c r="BR701" i="33"/>
  <c r="Q701" i="33"/>
  <c r="AH701" i="33"/>
  <c r="I701" i="33"/>
  <c r="K689" i="33"/>
  <c r="AZ682" i="33"/>
  <c r="O682" i="33"/>
  <c r="G682" i="33"/>
  <c r="Q680" i="33"/>
  <c r="I680" i="33"/>
  <c r="CB679" i="33"/>
  <c r="K679" i="33"/>
  <c r="AH675" i="33"/>
  <c r="I675" i="33"/>
  <c r="K670" i="33"/>
  <c r="Q639" i="33"/>
  <c r="C755" i="33"/>
  <c r="M753" i="33"/>
  <c r="Q749" i="33"/>
  <c r="I749" i="33"/>
  <c r="C747" i="33"/>
  <c r="M745" i="33"/>
  <c r="Q741" i="33"/>
  <c r="I741" i="33"/>
  <c r="K739" i="33"/>
  <c r="C739" i="33"/>
  <c r="M737" i="33"/>
  <c r="Q733" i="33"/>
  <c r="I733" i="33"/>
  <c r="BF742" i="33"/>
  <c r="K723" i="33"/>
  <c r="Q722" i="33"/>
  <c r="I722" i="33"/>
  <c r="M719" i="33"/>
  <c r="AH714" i="33"/>
  <c r="I714" i="33"/>
  <c r="Q713" i="33"/>
  <c r="I713" i="33"/>
  <c r="Q711" i="33"/>
  <c r="I711" i="33"/>
  <c r="M710" i="33"/>
  <c r="I705" i="33"/>
  <c r="BT704" i="33"/>
  <c r="Q704" i="33"/>
  <c r="AH704" i="33"/>
  <c r="I704" i="33"/>
  <c r="I699" i="33"/>
  <c r="K698" i="33"/>
  <c r="K697" i="33"/>
  <c r="BR694" i="33"/>
  <c r="Q690" i="33"/>
  <c r="M686" i="33"/>
  <c r="Q685" i="33"/>
  <c r="I685" i="33"/>
  <c r="Q678" i="33"/>
  <c r="AH678" i="33"/>
  <c r="I678" i="33"/>
  <c r="K663" i="33"/>
  <c r="AH661" i="33"/>
  <c r="BP655" i="33"/>
  <c r="O647" i="33"/>
  <c r="G647" i="33"/>
  <c r="AH638" i="33"/>
  <c r="K754" i="33"/>
  <c r="M752" i="33"/>
  <c r="M744" i="33"/>
  <c r="K738" i="33"/>
  <c r="M736" i="33"/>
  <c r="I730" i="33"/>
  <c r="I729" i="33"/>
  <c r="Q727" i="33"/>
  <c r="I727" i="33"/>
  <c r="I720" i="33"/>
  <c r="K717" i="33"/>
  <c r="Q712" i="33"/>
  <c r="AH712" i="33"/>
  <c r="I712" i="33"/>
  <c r="M709" i="33"/>
  <c r="AH692" i="33"/>
  <c r="I692" i="33"/>
  <c r="I689" i="33"/>
  <c r="Q688" i="33"/>
  <c r="I688" i="33"/>
  <c r="BO687" i="33"/>
  <c r="M687" i="33"/>
  <c r="BU679" i="33"/>
  <c r="Q679" i="33"/>
  <c r="I679" i="33"/>
  <c r="Q677" i="33"/>
  <c r="I677" i="33"/>
  <c r="Q674" i="33"/>
  <c r="AH674" i="33"/>
  <c r="I674" i="33"/>
  <c r="BW672" i="33"/>
  <c r="Q672" i="33"/>
  <c r="I672" i="33"/>
  <c r="I670" i="33"/>
  <c r="Q724" i="33"/>
  <c r="C724" i="33"/>
  <c r="C692" i="33"/>
  <c r="O684" i="33"/>
  <c r="C684" i="33"/>
  <c r="M751" i="33"/>
  <c r="K745" i="33"/>
  <c r="K737" i="33"/>
  <c r="M735" i="33"/>
  <c r="Q729" i="33"/>
  <c r="BU729" i="33"/>
  <c r="K710" i="33"/>
  <c r="M706" i="33"/>
  <c r="K702" i="33"/>
  <c r="I697" i="33"/>
  <c r="M696" i="33"/>
  <c r="O690" i="33"/>
  <c r="G690" i="33"/>
  <c r="AY688" i="33"/>
  <c r="K686" i="33"/>
  <c r="BT675" i="33"/>
  <c r="Q675" i="33"/>
  <c r="BO671" i="33"/>
  <c r="M671" i="33"/>
  <c r="M647" i="33"/>
  <c r="C723" i="33"/>
  <c r="C715" i="33"/>
  <c r="C707" i="33"/>
  <c r="C699" i="33"/>
  <c r="C691" i="33"/>
  <c r="C683" i="33"/>
  <c r="C675" i="33"/>
  <c r="Q754" i="33"/>
  <c r="I754" i="33"/>
  <c r="K752" i="33"/>
  <c r="M750" i="33"/>
  <c r="I746" i="33"/>
  <c r="M742" i="33"/>
  <c r="Q738" i="33"/>
  <c r="I738" i="33"/>
  <c r="M734" i="33"/>
  <c r="C731" i="33"/>
  <c r="M721" i="33"/>
  <c r="BR717" i="33"/>
  <c r="Q717" i="33"/>
  <c r="AH717" i="33"/>
  <c r="I717" i="33"/>
  <c r="BT699" i="33"/>
  <c r="Q699" i="33"/>
  <c r="K687" i="33"/>
  <c r="M676" i="33"/>
  <c r="AH673" i="33"/>
  <c r="I673" i="33"/>
  <c r="Q753" i="33"/>
  <c r="I753" i="33"/>
  <c r="K751" i="33"/>
  <c r="M749" i="33"/>
  <c r="Q745" i="33"/>
  <c r="I745" i="33"/>
  <c r="K743" i="33"/>
  <c r="M741" i="33"/>
  <c r="Q737" i="33"/>
  <c r="I737" i="33"/>
  <c r="K735" i="33"/>
  <c r="M733" i="33"/>
  <c r="Q730" i="33"/>
  <c r="M718" i="33"/>
  <c r="I703" i="33"/>
  <c r="M701" i="33"/>
  <c r="K695" i="33"/>
  <c r="K693" i="33"/>
  <c r="AY749" i="33"/>
  <c r="BO722" i="33"/>
  <c r="M722" i="33"/>
  <c r="M714" i="33"/>
  <c r="M713" i="33"/>
  <c r="BQ711" i="33"/>
  <c r="M711" i="33"/>
  <c r="Q710" i="33"/>
  <c r="K706" i="33"/>
  <c r="BP705" i="33"/>
  <c r="M705" i="33"/>
  <c r="M704" i="33"/>
  <c r="I702" i="33"/>
  <c r="O698" i="33"/>
  <c r="G698" i="33"/>
  <c r="BP694" i="33"/>
  <c r="M694" i="33"/>
  <c r="BU686" i="33"/>
  <c r="Q686" i="33"/>
  <c r="AH686" i="33"/>
  <c r="I686" i="33"/>
  <c r="M685" i="33"/>
  <c r="BC681" i="33"/>
  <c r="K681" i="33"/>
  <c r="AU673" i="33"/>
  <c r="K671" i="33"/>
  <c r="O663" i="33"/>
  <c r="G663" i="33"/>
  <c r="AH655" i="33"/>
  <c r="I752" i="33"/>
  <c r="K750" i="33"/>
  <c r="M748" i="33"/>
  <c r="Q744" i="33"/>
  <c r="I744" i="33"/>
  <c r="K742" i="33"/>
  <c r="Q736" i="33"/>
  <c r="I736" i="33"/>
  <c r="Q703" i="33"/>
  <c r="BQ752" i="33"/>
  <c r="AS735" i="33"/>
  <c r="K726" i="33"/>
  <c r="AO721" i="33"/>
  <c r="K721" i="33"/>
  <c r="M720" i="33"/>
  <c r="AH710" i="33"/>
  <c r="AH709" i="33"/>
  <c r="I709" i="33"/>
  <c r="BK701" i="33"/>
  <c r="K701" i="33"/>
  <c r="AH693" i="33"/>
  <c r="I693" i="33"/>
  <c r="BZ691" i="33"/>
  <c r="M689" i="33"/>
  <c r="Q687" i="33"/>
  <c r="AH687" i="33"/>
  <c r="I687" i="33"/>
  <c r="Q682" i="33"/>
  <c r="K680" i="33"/>
  <c r="M679" i="33"/>
  <c r="BQ670" i="33"/>
  <c r="M670" i="33"/>
  <c r="M755" i="33"/>
  <c r="Q751" i="33"/>
  <c r="I751" i="33"/>
  <c r="K749" i="33"/>
  <c r="Q743" i="33"/>
  <c r="I743" i="33"/>
  <c r="K741" i="33"/>
  <c r="M739" i="33"/>
  <c r="Q735" i="33"/>
  <c r="I735" i="33"/>
  <c r="C732" i="33"/>
  <c r="I725" i="33"/>
  <c r="N634" i="33"/>
  <c r="L634" i="33"/>
  <c r="R634" i="33"/>
  <c r="O634" i="33"/>
  <c r="G634" i="33"/>
  <c r="BO634" i="33"/>
  <c r="X633" i="33"/>
  <c r="CA633" i="33"/>
  <c r="R633" i="33"/>
  <c r="N633" i="33"/>
  <c r="G633" i="33"/>
  <c r="O633" i="33"/>
  <c r="X628" i="33"/>
  <c r="L632" i="33"/>
  <c r="L628" i="33"/>
  <c r="R630" i="33"/>
  <c r="N629" i="33"/>
  <c r="R631" i="33"/>
  <c r="J629" i="33"/>
  <c r="AB632" i="33"/>
  <c r="T632" i="33"/>
  <c r="J630" i="33"/>
  <c r="L631" i="33"/>
  <c r="N632" i="33"/>
  <c r="J631" i="33"/>
  <c r="R629" i="33"/>
  <c r="N628" i="33"/>
  <c r="I632" i="33"/>
  <c r="O632" i="33"/>
  <c r="G632" i="33"/>
  <c r="L616" i="33"/>
  <c r="L612" i="33"/>
  <c r="R614" i="33"/>
  <c r="J612" i="33"/>
  <c r="L613" i="33"/>
  <c r="R615" i="33"/>
  <c r="N614" i="33"/>
  <c r="L614" i="33"/>
  <c r="J614" i="33"/>
  <c r="R612" i="33"/>
  <c r="L615" i="33"/>
  <c r="BQ616" i="33"/>
  <c r="AB615" i="33"/>
  <c r="T615" i="33"/>
  <c r="N616" i="33"/>
  <c r="R613" i="33"/>
  <c r="P617" i="33"/>
  <c r="H617" i="33"/>
  <c r="R617" i="33"/>
  <c r="X618" i="33"/>
  <c r="R618" i="33"/>
  <c r="U618" i="33"/>
  <c r="N618" i="33"/>
  <c r="L618" i="33"/>
  <c r="J618" i="33"/>
  <c r="R619" i="33"/>
  <c r="Z619" i="33"/>
  <c r="N619" i="33"/>
  <c r="L619" i="33"/>
  <c r="J619" i="33"/>
  <c r="L620" i="33"/>
  <c r="W623" i="33"/>
  <c r="W620" i="33"/>
  <c r="R622" i="33"/>
  <c r="L621" i="33"/>
  <c r="R623" i="33"/>
  <c r="N622" i="33"/>
  <c r="E620" i="33"/>
  <c r="N623" i="33"/>
  <c r="R620" i="33"/>
  <c r="L623" i="33"/>
  <c r="AK621" i="33"/>
  <c r="R621" i="33"/>
  <c r="L624" i="33"/>
  <c r="N625" i="33"/>
  <c r="L625" i="33"/>
  <c r="U624" i="33"/>
  <c r="J625" i="33"/>
  <c r="R625" i="33"/>
  <c r="N624" i="33"/>
  <c r="R626" i="33"/>
  <c r="N626" i="33"/>
  <c r="L626" i="33"/>
  <c r="J626" i="33"/>
  <c r="E627" i="33"/>
  <c r="Z627" i="33"/>
  <c r="H627" i="33"/>
  <c r="N627" i="33"/>
  <c r="BQ626" i="33"/>
  <c r="Q626" i="33"/>
  <c r="I626" i="33"/>
  <c r="K619" i="33"/>
  <c r="BZ658" i="33"/>
  <c r="BT669" i="33"/>
  <c r="AH618" i="33"/>
  <c r="Q618" i="33"/>
  <c r="G618" i="33"/>
  <c r="O618" i="33"/>
  <c r="G613" i="33"/>
  <c r="M613" i="33"/>
  <c r="K657" i="33"/>
  <c r="I616" i="33"/>
  <c r="Q666" i="33"/>
  <c r="AH666" i="33"/>
  <c r="I666" i="33"/>
  <c r="O665" i="33"/>
  <c r="G665" i="33"/>
  <c r="Q664" i="33"/>
  <c r="AH664" i="33"/>
  <c r="I664" i="33"/>
  <c r="BK657" i="33"/>
  <c r="AH656" i="33"/>
  <c r="I656" i="33"/>
  <c r="M648" i="33"/>
  <c r="AH643" i="33"/>
  <c r="I643" i="33"/>
  <c r="Q642" i="33"/>
  <c r="AH642" i="33"/>
  <c r="I642" i="33"/>
  <c r="BQ640" i="33"/>
  <c r="M640" i="33"/>
  <c r="BQ638" i="33"/>
  <c r="M638" i="33"/>
  <c r="AH637" i="33"/>
  <c r="I637" i="33"/>
  <c r="Q629" i="33"/>
  <c r="I629" i="33"/>
  <c r="O625" i="33"/>
  <c r="G625" i="33"/>
  <c r="Q621" i="33"/>
  <c r="I621" i="33"/>
  <c r="M617" i="33"/>
  <c r="AH614" i="33"/>
  <c r="Q654" i="33"/>
  <c r="Q634" i="33"/>
  <c r="BP631" i="33"/>
  <c r="M631" i="33"/>
  <c r="Q616" i="33"/>
  <c r="AH662" i="33"/>
  <c r="I662" i="33"/>
  <c r="AH658" i="33"/>
  <c r="I658" i="33"/>
  <c r="BA657" i="33"/>
  <c r="Q657" i="33"/>
  <c r="BR654" i="33"/>
  <c r="K650" i="33"/>
  <c r="K647" i="33"/>
  <c r="BX645" i="33"/>
  <c r="Q645" i="33"/>
  <c r="AH645" i="33"/>
  <c r="I645" i="33"/>
  <c r="K631" i="33"/>
  <c r="M626" i="33"/>
  <c r="K613" i="33"/>
  <c r="K667" i="33"/>
  <c r="K645" i="33"/>
  <c r="K648" i="33"/>
  <c r="BQ646" i="33"/>
  <c r="M646" i="33"/>
  <c r="O641" i="33"/>
  <c r="G641" i="33"/>
  <c r="K640" i="33"/>
  <c r="K639" i="33"/>
  <c r="K638" i="33"/>
  <c r="I635" i="33"/>
  <c r="Q630" i="33"/>
  <c r="AH630" i="33"/>
  <c r="I630" i="33"/>
  <c r="BP623" i="33"/>
  <c r="M623" i="33"/>
  <c r="AH663" i="33"/>
  <c r="I663" i="33"/>
  <c r="K662" i="33"/>
  <c r="Q615" i="33"/>
  <c r="AH669" i="33"/>
  <c r="M663" i="33"/>
  <c r="Q661" i="33"/>
  <c r="O657" i="33"/>
  <c r="G657" i="33"/>
  <c r="BO654" i="33"/>
  <c r="M654" i="33"/>
  <c r="Q650" i="33"/>
  <c r="Q647" i="33"/>
  <c r="I647" i="33"/>
  <c r="BP634" i="33"/>
  <c r="M634" i="33"/>
  <c r="Q631" i="33"/>
  <c r="I631" i="33"/>
  <c r="K626" i="33"/>
  <c r="I624" i="33"/>
  <c r="M615" i="33"/>
  <c r="Q613" i="33"/>
  <c r="I613" i="33"/>
  <c r="BP618" i="33"/>
  <c r="M618" i="33"/>
  <c r="AH654" i="33"/>
  <c r="I654" i="33"/>
  <c r="Q653" i="33"/>
  <c r="I634" i="33"/>
  <c r="M666" i="33"/>
  <c r="BO664" i="33"/>
  <c r="M664" i="33"/>
  <c r="BP656" i="33"/>
  <c r="M656" i="33"/>
  <c r="Q655" i="33"/>
  <c r="I655" i="33"/>
  <c r="Q649" i="33"/>
  <c r="AH648" i="33"/>
  <c r="I648" i="33"/>
  <c r="BQ642" i="33"/>
  <c r="M642" i="33"/>
  <c r="M641" i="33"/>
  <c r="AH640" i="33"/>
  <c r="I640" i="33"/>
  <c r="AH639" i="33"/>
  <c r="I639" i="33"/>
  <c r="BO637" i="33"/>
  <c r="M637" i="33"/>
  <c r="M632" i="33"/>
  <c r="BQ629" i="33"/>
  <c r="M629" i="33"/>
  <c r="K623" i="33"/>
  <c r="BU622" i="33"/>
  <c r="Q622" i="33"/>
  <c r="AH622" i="33"/>
  <c r="I622" i="33"/>
  <c r="Q617" i="33"/>
  <c r="O628" i="33"/>
  <c r="C628" i="33"/>
  <c r="C620" i="33"/>
  <c r="I615" i="33"/>
  <c r="M665" i="33"/>
  <c r="BQ662" i="33"/>
  <c r="M662" i="33"/>
  <c r="BO658" i="33"/>
  <c r="M658" i="33"/>
  <c r="K654" i="33"/>
  <c r="K653" i="33"/>
  <c r="BO645" i="33"/>
  <c r="M645" i="33"/>
  <c r="Q635" i="33"/>
  <c r="K634" i="33"/>
  <c r="BS626" i="33"/>
  <c r="K616" i="33"/>
  <c r="AR615" i="33"/>
  <c r="K615" i="33"/>
  <c r="AL614" i="33"/>
  <c r="K614" i="33"/>
  <c r="C667" i="33"/>
  <c r="C659" i="33"/>
  <c r="C651" i="33"/>
  <c r="C643" i="33"/>
  <c r="C635" i="33"/>
  <c r="Q663" i="33"/>
  <c r="AZ658" i="33"/>
  <c r="K658" i="33"/>
  <c r="K664" i="33"/>
  <c r="BL656" i="33"/>
  <c r="K656" i="33"/>
  <c r="O649" i="33"/>
  <c r="G649" i="33"/>
  <c r="Q646" i="33"/>
  <c r="AH646" i="33"/>
  <c r="I646" i="33"/>
  <c r="K642" i="33"/>
  <c r="K637" i="33"/>
  <c r="M630" i="33"/>
  <c r="K629" i="33"/>
  <c r="Q623" i="33"/>
  <c r="I623" i="33"/>
  <c r="K621" i="33"/>
  <c r="I618" i="33"/>
  <c r="O617" i="33"/>
  <c r="G617" i="33"/>
  <c r="X751" i="33"/>
  <c r="AA727" i="33"/>
  <c r="AB717" i="33"/>
  <c r="Z711" i="33"/>
  <c r="AB699" i="33"/>
  <c r="W692" i="33"/>
  <c r="W637" i="33"/>
  <c r="W742" i="33"/>
  <c r="Y737" i="33"/>
  <c r="Y736" i="33"/>
  <c r="S727" i="33"/>
  <c r="T717" i="33"/>
  <c r="Z713" i="33"/>
  <c r="Z712" i="33"/>
  <c r="U710" i="33"/>
  <c r="W709" i="33"/>
  <c r="AA708" i="33"/>
  <c r="S708" i="33"/>
  <c r="Y707" i="33"/>
  <c r="Z705" i="33"/>
  <c r="Y701" i="33"/>
  <c r="X700" i="33"/>
  <c r="T699" i="33"/>
  <c r="Z756" i="33"/>
  <c r="AB755" i="33"/>
  <c r="T755" i="33"/>
  <c r="AA754" i="33"/>
  <c r="S754" i="33"/>
  <c r="AB749" i="33"/>
  <c r="T749" i="33"/>
  <c r="AA748" i="33"/>
  <c r="S748" i="33"/>
  <c r="U747" i="33"/>
  <c r="AB746" i="33"/>
  <c r="T746" i="33"/>
  <c r="U744" i="33"/>
  <c r="X740" i="33"/>
  <c r="V732" i="33"/>
  <c r="V730" i="33"/>
  <c r="Z727" i="33"/>
  <c r="W726" i="33"/>
  <c r="W725" i="33"/>
  <c r="Y724" i="33"/>
  <c r="W721" i="33"/>
  <c r="Z720" i="33"/>
  <c r="W716" i="33"/>
  <c r="U715" i="33"/>
  <c r="Z708" i="33"/>
  <c r="X707" i="33"/>
  <c r="Y705" i="33"/>
  <c r="Y704" i="33"/>
  <c r="AB703" i="33"/>
  <c r="T703" i="33"/>
  <c r="U702" i="33"/>
  <c r="X701" i="33"/>
  <c r="W700" i="33"/>
  <c r="AA699" i="33"/>
  <c r="S699" i="33"/>
  <c r="V695" i="33"/>
  <c r="Y694" i="33"/>
  <c r="V692" i="33"/>
  <c r="Y690" i="33"/>
  <c r="Z689" i="33"/>
  <c r="Z688" i="33"/>
  <c r="Y685" i="33"/>
  <c r="W684" i="33"/>
  <c r="V683" i="33"/>
  <c r="V682" i="33"/>
  <c r="V681" i="33"/>
  <c r="X680" i="33"/>
  <c r="Z679" i="33"/>
  <c r="Z677" i="33"/>
  <c r="Z676" i="33"/>
  <c r="AA675" i="33"/>
  <c r="S675" i="33"/>
  <c r="Z674" i="33"/>
  <c r="Z672" i="33"/>
  <c r="Z670" i="33"/>
  <c r="AB668" i="33"/>
  <c r="T668" i="33"/>
  <c r="Z667" i="33"/>
  <c r="AA626" i="33"/>
  <c r="S626" i="33"/>
  <c r="Y745" i="33"/>
  <c r="U741" i="33"/>
  <c r="U695" i="33"/>
  <c r="X694" i="33"/>
  <c r="V657" i="33"/>
  <c r="AB654" i="33"/>
  <c r="T654" i="33"/>
  <c r="AB653" i="33"/>
  <c r="T653" i="33"/>
  <c r="AB629" i="33"/>
  <c r="T629" i="33"/>
  <c r="AA628" i="33"/>
  <c r="S628" i="33"/>
  <c r="S752" i="33"/>
  <c r="AA735" i="33"/>
  <c r="S735" i="33"/>
  <c r="U731" i="33"/>
  <c r="X729" i="33"/>
  <c r="W722" i="33"/>
  <c r="Z719" i="33"/>
  <c r="V714" i="33"/>
  <c r="AB706" i="33"/>
  <c r="T706" i="33"/>
  <c r="CA698" i="33"/>
  <c r="Y698" i="33"/>
  <c r="Y697" i="33"/>
  <c r="AA752" i="33"/>
  <c r="AB751" i="33"/>
  <c r="T751" i="33"/>
  <c r="CA750" i="33"/>
  <c r="AA743" i="33"/>
  <c r="S743" i="33"/>
  <c r="X738" i="33"/>
  <c r="W729" i="33"/>
  <c r="Y719" i="33"/>
  <c r="U714" i="33"/>
  <c r="AA706" i="33"/>
  <c r="S706" i="33"/>
  <c r="U753" i="33"/>
  <c r="AA751" i="33"/>
  <c r="S751" i="33"/>
  <c r="X749" i="33"/>
  <c r="X746" i="33"/>
  <c r="Y744" i="33"/>
  <c r="AB740" i="33"/>
  <c r="T740" i="33"/>
  <c r="AB737" i="33"/>
  <c r="T737" i="33"/>
  <c r="Z732" i="33"/>
  <c r="Z730" i="33"/>
  <c r="V727" i="33"/>
  <c r="AA726" i="33"/>
  <c r="S726" i="33"/>
  <c r="AA725" i="33"/>
  <c r="S725" i="33"/>
  <c r="U724" i="33"/>
  <c r="S721" i="33"/>
  <c r="V672" i="33"/>
  <c r="AA657" i="33"/>
  <c r="S657" i="33"/>
  <c r="V648" i="33"/>
  <c r="AA645" i="33"/>
  <c r="S645" i="33"/>
  <c r="AB643" i="33"/>
  <c r="T643" i="33"/>
  <c r="Z641" i="33"/>
  <c r="Z726" i="33"/>
  <c r="U633" i="33"/>
  <c r="Y632" i="33"/>
  <c r="AB631" i="33"/>
  <c r="T631" i="33"/>
  <c r="AA630" i="33"/>
  <c r="S630" i="33"/>
  <c r="AA698" i="33"/>
  <c r="S698" i="33"/>
  <c r="AA697" i="33"/>
  <c r="S697" i="33"/>
  <c r="U687" i="33"/>
  <c r="U686" i="33"/>
  <c r="AA673" i="33"/>
  <c r="S673" i="33"/>
  <c r="W671" i="33"/>
  <c r="W669" i="33"/>
  <c r="V666" i="33"/>
  <c r="AA665" i="33"/>
  <c r="S665" i="33"/>
  <c r="V664" i="33"/>
  <c r="U663" i="33"/>
  <c r="W662" i="33"/>
  <c r="Y661" i="33"/>
  <c r="AB660" i="33"/>
  <c r="T660" i="33"/>
  <c r="V659" i="33"/>
  <c r="Y650" i="33"/>
  <c r="AB646" i="33"/>
  <c r="T646" i="33"/>
  <c r="Z640" i="33"/>
  <c r="Z639" i="33"/>
  <c r="Z635" i="33"/>
  <c r="Z617" i="33"/>
  <c r="V615" i="33"/>
  <c r="U612" i="33"/>
  <c r="Y756" i="33"/>
  <c r="AA755" i="33"/>
  <c r="S755" i="33"/>
  <c r="Z754" i="33"/>
  <c r="Y729" i="33"/>
  <c r="X722" i="33"/>
  <c r="AA719" i="33"/>
  <c r="W691" i="33"/>
  <c r="BZ690" i="33"/>
  <c r="X690" i="33"/>
  <c r="Y689" i="33"/>
  <c r="Y688" i="33"/>
  <c r="AB686" i="33"/>
  <c r="T686" i="33"/>
  <c r="X685" i="33"/>
  <c r="V684" i="33"/>
  <c r="U683" i="33"/>
  <c r="U682" i="33"/>
  <c r="U681" i="33"/>
  <c r="W680" i="33"/>
  <c r="Y679" i="33"/>
  <c r="Y677" i="33"/>
  <c r="Z675" i="33"/>
  <c r="Y672" i="33"/>
  <c r="Z665" i="33"/>
  <c r="U664" i="33"/>
  <c r="X661" i="33"/>
  <c r="Y633" i="33"/>
  <c r="W630" i="33"/>
  <c r="AB628" i="33"/>
  <c r="T628" i="33"/>
  <c r="Y624" i="33"/>
  <c r="Y750" i="33"/>
  <c r="T741" i="33"/>
  <c r="S723" i="33"/>
  <c r="Y717" i="33"/>
  <c r="W713" i="33"/>
  <c r="W712" i="33"/>
  <c r="W711" i="33"/>
  <c r="Z710" i="33"/>
  <c r="AB709" i="33"/>
  <c r="T709" i="33"/>
  <c r="W704" i="33"/>
  <c r="Z703" i="33"/>
  <c r="AA702" i="33"/>
  <c r="S702" i="33"/>
  <c r="AB695" i="33"/>
  <c r="T695" i="33"/>
  <c r="W694" i="33"/>
  <c r="T692" i="33"/>
  <c r="V691" i="33"/>
  <c r="W685" i="33"/>
  <c r="AB682" i="33"/>
  <c r="T682" i="33"/>
  <c r="X679" i="33"/>
  <c r="X677" i="33"/>
  <c r="BZ676" i="33"/>
  <c r="Y673" i="33"/>
  <c r="U671" i="33"/>
  <c r="U669" i="33"/>
  <c r="AA634" i="33"/>
  <c r="S634" i="33"/>
  <c r="AA629" i="33"/>
  <c r="S629" i="33"/>
  <c r="V627" i="33"/>
  <c r="Z626" i="33"/>
  <c r="AA623" i="33"/>
  <c r="S623" i="33"/>
  <c r="AB616" i="33"/>
  <c r="T616" i="33"/>
  <c r="U751" i="33"/>
  <c r="X745" i="33"/>
  <c r="AB741" i="33"/>
  <c r="W739" i="33"/>
  <c r="V734" i="33"/>
  <c r="V728" i="33"/>
  <c r="AA723" i="33"/>
  <c r="X720" i="33"/>
  <c r="Z752" i="33"/>
  <c r="AA742" i="33"/>
  <c r="S742" i="33"/>
  <c r="U736" i="33"/>
  <c r="Z735" i="33"/>
  <c r="AB731" i="33"/>
  <c r="T731" i="33"/>
  <c r="V722" i="33"/>
  <c r="V713" i="33"/>
  <c r="V712" i="33"/>
  <c r="V711" i="33"/>
  <c r="CA708" i="33"/>
  <c r="V704" i="33"/>
  <c r="X698" i="33"/>
  <c r="X697" i="33"/>
  <c r="AA695" i="33"/>
  <c r="S695" i="33"/>
  <c r="AA692" i="33"/>
  <c r="S692" i="33"/>
  <c r="U691" i="33"/>
  <c r="Z687" i="33"/>
  <c r="Z686" i="33"/>
  <c r="AB657" i="33"/>
  <c r="T657" i="33"/>
  <c r="AA656" i="33"/>
  <c r="S656" i="33"/>
  <c r="W655" i="33"/>
  <c r="V652" i="33"/>
  <c r="Y651" i="33"/>
  <c r="V650" i="33"/>
  <c r="W649" i="33"/>
  <c r="W648" i="33"/>
  <c r="V647" i="33"/>
  <c r="AB645" i="33"/>
  <c r="T645" i="33"/>
  <c r="Y644" i="33"/>
  <c r="U643" i="33"/>
  <c r="AA641" i="33"/>
  <c r="S641" i="33"/>
  <c r="W640" i="33"/>
  <c r="W639" i="33"/>
  <c r="AA637" i="33"/>
  <c r="S637" i="33"/>
  <c r="AA636" i="33"/>
  <c r="S636" i="33"/>
  <c r="W635" i="33"/>
  <c r="BZ755" i="33"/>
  <c r="W738" i="33"/>
  <c r="V729" i="33"/>
  <c r="X719" i="33"/>
  <c r="X752" i="33"/>
  <c r="Z751" i="33"/>
  <c r="BZ747" i="33"/>
  <c r="BZ744" i="33"/>
  <c r="Y743" i="33"/>
  <c r="V738" i="33"/>
  <c r="X735" i="33"/>
  <c r="U733" i="33"/>
  <c r="Z731" i="33"/>
  <c r="U729" i="33"/>
  <c r="AB722" i="33"/>
  <c r="T722" i="33"/>
  <c r="W719" i="33"/>
  <c r="AA714" i="33"/>
  <c r="S714" i="33"/>
  <c r="V698" i="33"/>
  <c r="V697" i="33"/>
  <c r="U679" i="33"/>
  <c r="U676" i="33"/>
  <c r="U674" i="33"/>
  <c r="U670" i="33"/>
  <c r="W668" i="33"/>
  <c r="U667" i="33"/>
  <c r="Y666" i="33"/>
  <c r="X663" i="33"/>
  <c r="Z662" i="33"/>
  <c r="W660" i="33"/>
  <c r="Y659" i="33"/>
  <c r="X634" i="33"/>
  <c r="X629" i="33"/>
  <c r="AA627" i="33"/>
  <c r="S627" i="33"/>
  <c r="W626" i="33"/>
  <c r="X625" i="33"/>
  <c r="X623" i="33"/>
  <c r="V622" i="33"/>
  <c r="Z621" i="33"/>
  <c r="BZ618" i="33"/>
  <c r="U617" i="33"/>
  <c r="Y616" i="33"/>
  <c r="Y615" i="33"/>
  <c r="X614" i="33"/>
  <c r="Z743" i="33"/>
  <c r="Y625" i="33"/>
  <c r="X743" i="33"/>
  <c r="Z736" i="33"/>
  <c r="CA731" i="33"/>
  <c r="AB729" i="33"/>
  <c r="T729" i="33"/>
  <c r="Z728" i="33"/>
  <c r="W723" i="33"/>
  <c r="Z714" i="33"/>
  <c r="X706" i="33"/>
  <c r="AA690" i="33"/>
  <c r="S690" i="33"/>
  <c r="Y684" i="33"/>
  <c r="X683" i="33"/>
  <c r="X681" i="33"/>
  <c r="AA661" i="33"/>
  <c r="S661" i="33"/>
  <c r="Y658" i="33"/>
  <c r="X656" i="33"/>
  <c r="AB655" i="33"/>
  <c r="T655" i="33"/>
  <c r="AA652" i="33"/>
  <c r="S652" i="33"/>
  <c r="V651" i="33"/>
  <c r="AA650" i="33"/>
  <c r="S650" i="33"/>
  <c r="AB649" i="33"/>
  <c r="T649" i="33"/>
  <c r="AB648" i="33"/>
  <c r="T648" i="33"/>
  <c r="AA647" i="33"/>
  <c r="S647" i="33"/>
  <c r="Y645" i="33"/>
  <c r="V644" i="33"/>
  <c r="Z643" i="33"/>
  <c r="X642" i="33"/>
  <c r="X641" i="33"/>
  <c r="AB640" i="33"/>
  <c r="T640" i="33"/>
  <c r="AB639" i="33"/>
  <c r="X637" i="33"/>
  <c r="BZ634" i="33"/>
  <c r="W634" i="33"/>
  <c r="V626" i="33"/>
  <c r="X755" i="33"/>
  <c r="AA756" i="33"/>
  <c r="U755" i="33"/>
  <c r="AB754" i="33"/>
  <c r="T754" i="33"/>
  <c r="V752" i="33"/>
  <c r="AB750" i="33"/>
  <c r="T750" i="33"/>
  <c r="S756" i="33"/>
  <c r="Y753" i="33"/>
  <c r="U752" i="33"/>
  <c r="W751" i="33"/>
  <c r="AA750" i="33"/>
  <c r="W731" i="33"/>
  <c r="W756" i="33"/>
  <c r="Y755" i="33"/>
  <c r="X754" i="33"/>
  <c r="V753" i="33"/>
  <c r="Y749" i="33"/>
  <c r="AB726" i="33"/>
  <c r="T726" i="33"/>
  <c r="Y747" i="33"/>
  <c r="V756" i="33"/>
  <c r="W754" i="33"/>
  <c r="W755" i="33"/>
  <c r="CA753" i="33"/>
  <c r="V750" i="33"/>
  <c r="V748" i="33"/>
  <c r="X747" i="33"/>
  <c r="W748" i="33"/>
  <c r="V733" i="33"/>
  <c r="U756" i="33"/>
  <c r="V754" i="33"/>
  <c r="AB756" i="33"/>
  <c r="T756" i="33"/>
  <c r="V755" i="33"/>
  <c r="U754" i="33"/>
  <c r="AA753" i="33"/>
  <c r="S753" i="33"/>
  <c r="W747" i="33"/>
  <c r="X730" i="33"/>
  <c r="Y721" i="33"/>
  <c r="W733" i="33"/>
  <c r="AB718" i="33"/>
  <c r="T718" i="33"/>
  <c r="AA696" i="33"/>
  <c r="S696" i="33"/>
  <c r="CA694" i="33"/>
  <c r="V694" i="33"/>
  <c r="Z693" i="33"/>
  <c r="AB687" i="33"/>
  <c r="T687" i="33"/>
  <c r="X678" i="33"/>
  <c r="AA638" i="33"/>
  <c r="S638" i="33"/>
  <c r="U613" i="33"/>
  <c r="X612" i="33"/>
  <c r="AA718" i="33"/>
  <c r="S718" i="33"/>
  <c r="AA716" i="33"/>
  <c r="S716" i="33"/>
  <c r="Y715" i="33"/>
  <c r="AB714" i="33"/>
  <c r="T714" i="33"/>
  <c r="V708" i="33"/>
  <c r="AB707" i="33"/>
  <c r="T707" i="33"/>
  <c r="CA706" i="33"/>
  <c r="Z706" i="33"/>
  <c r="U705" i="33"/>
  <c r="AB701" i="33"/>
  <c r="T701" i="33"/>
  <c r="AA700" i="33"/>
  <c r="S700" i="33"/>
  <c r="W699" i="33"/>
  <c r="W698" i="33"/>
  <c r="W697" i="33"/>
  <c r="Z696" i="33"/>
  <c r="Y693" i="33"/>
  <c r="Z692" i="33"/>
  <c r="W690" i="33"/>
  <c r="X689" i="33"/>
  <c r="X688" i="33"/>
  <c r="AA687" i="33"/>
  <c r="S687" i="33"/>
  <c r="AA686" i="33"/>
  <c r="S686" i="33"/>
  <c r="U684" i="33"/>
  <c r="AB683" i="33"/>
  <c r="T683" i="33"/>
  <c r="AB681" i="33"/>
  <c r="T681" i="33"/>
  <c r="V680" i="33"/>
  <c r="W678" i="33"/>
  <c r="Y676" i="33"/>
  <c r="Y674" i="33"/>
  <c r="Z673" i="33"/>
  <c r="V671" i="33"/>
  <c r="Y670" i="33"/>
  <c r="V669" i="33"/>
  <c r="AA668" i="33"/>
  <c r="S668" i="33"/>
  <c r="Y667" i="33"/>
  <c r="U666" i="33"/>
  <c r="AB663" i="33"/>
  <c r="T663" i="33"/>
  <c r="V662" i="33"/>
  <c r="AA660" i="33"/>
  <c r="S660" i="33"/>
  <c r="U659" i="33"/>
  <c r="W658" i="33"/>
  <c r="W657" i="33"/>
  <c r="V656" i="33"/>
  <c r="Z655" i="33"/>
  <c r="BZ654" i="33"/>
  <c r="U654" i="33"/>
  <c r="U653" i="33"/>
  <c r="Y652" i="33"/>
  <c r="AB651" i="33"/>
  <c r="T651" i="33"/>
  <c r="Z649" i="33"/>
  <c r="Z648" i="33"/>
  <c r="Y647" i="33"/>
  <c r="W645" i="33"/>
  <c r="AB644" i="33"/>
  <c r="T644" i="33"/>
  <c r="X643" i="33"/>
  <c r="V642" i="33"/>
  <c r="V641" i="33"/>
  <c r="Z638" i="33"/>
  <c r="V637" i="33"/>
  <c r="V636" i="33"/>
  <c r="V634" i="33"/>
  <c r="AB633" i="33"/>
  <c r="T633" i="33"/>
  <c r="X632" i="33"/>
  <c r="AA631" i="33"/>
  <c r="S631" i="33"/>
  <c r="Z630" i="33"/>
  <c r="W628" i="33"/>
  <c r="W625" i="33"/>
  <c r="AB624" i="33"/>
  <c r="T624" i="33"/>
  <c r="U622" i="33"/>
  <c r="Y621" i="33"/>
  <c r="Y620" i="33"/>
  <c r="AB619" i="33"/>
  <c r="T619" i="33"/>
  <c r="W618" i="33"/>
  <c r="AB617" i="33"/>
  <c r="T617" i="33"/>
  <c r="X616" i="33"/>
  <c r="X615" i="33"/>
  <c r="W614" i="33"/>
  <c r="AB613" i="33"/>
  <c r="T613" i="33"/>
  <c r="W612" i="33"/>
  <c r="W746" i="33"/>
  <c r="U745" i="33"/>
  <c r="X744" i="33"/>
  <c r="Y742" i="33"/>
  <c r="Y741" i="33"/>
  <c r="AA740" i="33"/>
  <c r="S740" i="33"/>
  <c r="AB739" i="33"/>
  <c r="T739" i="33"/>
  <c r="AA737" i="33"/>
  <c r="S737" i="33"/>
  <c r="AA736" i="33"/>
  <c r="S736" i="33"/>
  <c r="AA734" i="33"/>
  <c r="S734" i="33"/>
  <c r="Y732" i="33"/>
  <c r="Y730" i="33"/>
  <c r="AA728" i="33"/>
  <c r="S728" i="33"/>
  <c r="U727" i="33"/>
  <c r="Z725" i="33"/>
  <c r="AB724" i="33"/>
  <c r="T724" i="33"/>
  <c r="X723" i="33"/>
  <c r="Z721" i="33"/>
  <c r="U720" i="33"/>
  <c r="Z718" i="33"/>
  <c r="V717" i="33"/>
  <c r="Z716" i="33"/>
  <c r="X715" i="33"/>
  <c r="AB713" i="33"/>
  <c r="T713" i="33"/>
  <c r="AB712" i="33"/>
  <c r="T712" i="33"/>
  <c r="AB711" i="33"/>
  <c r="T711" i="33"/>
  <c r="W710" i="33"/>
  <c r="Y709" i="33"/>
  <c r="U708" i="33"/>
  <c r="AA707" i="33"/>
  <c r="S707" i="33"/>
  <c r="Y706" i="33"/>
  <c r="AB705" i="33"/>
  <c r="T705" i="33"/>
  <c r="AB704" i="33"/>
  <c r="T704" i="33"/>
  <c r="W703" i="33"/>
  <c r="X702" i="33"/>
  <c r="AA701" i="33"/>
  <c r="S701" i="33"/>
  <c r="Z700" i="33"/>
  <c r="V699" i="33"/>
  <c r="Y696" i="33"/>
  <c r="Y695" i="33"/>
  <c r="AB694" i="33"/>
  <c r="T694" i="33"/>
  <c r="X693" i="33"/>
  <c r="Y692" i="33"/>
  <c r="AB691" i="33"/>
  <c r="T691" i="33"/>
  <c r="V690" i="33"/>
  <c r="W689" i="33"/>
  <c r="W688" i="33"/>
  <c r="V685" i="33"/>
  <c r="AB684" i="33"/>
  <c r="T684" i="33"/>
  <c r="AA683" i="33"/>
  <c r="S683" i="33"/>
  <c r="AA682" i="33"/>
  <c r="S682" i="33"/>
  <c r="AA681" i="33"/>
  <c r="S681" i="33"/>
  <c r="U680" i="33"/>
  <c r="W679" i="33"/>
  <c r="V678" i="33"/>
  <c r="W677" i="33"/>
  <c r="X676" i="33"/>
  <c r="Y675" i="33"/>
  <c r="X674" i="33"/>
  <c r="X672" i="33"/>
  <c r="X670" i="33"/>
  <c r="Z668" i="33"/>
  <c r="X667" i="33"/>
  <c r="AB666" i="33"/>
  <c r="T666" i="33"/>
  <c r="Y665" i="33"/>
  <c r="AB664" i="33"/>
  <c r="T664" i="33"/>
  <c r="AA663" i="33"/>
  <c r="S663" i="33"/>
  <c r="U662" i="33"/>
  <c r="W661" i="33"/>
  <c r="Z660" i="33"/>
  <c r="AB659" i="33"/>
  <c r="T659" i="33"/>
  <c r="V658" i="33"/>
  <c r="BZ656" i="33"/>
  <c r="U656" i="33"/>
  <c r="Y655" i="33"/>
  <c r="X652" i="33"/>
  <c r="AA651" i="33"/>
  <c r="S651" i="33"/>
  <c r="X650" i="33"/>
  <c r="Y649" i="33"/>
  <c r="Y648" i="33"/>
  <c r="X647" i="33"/>
  <c r="AA646" i="33"/>
  <c r="S646" i="33"/>
  <c r="V645" i="33"/>
  <c r="AA644" i="33"/>
  <c r="S644" i="33"/>
  <c r="W643" i="33"/>
  <c r="BZ642" i="33"/>
  <c r="U642" i="33"/>
  <c r="U641" i="33"/>
  <c r="Y640" i="33"/>
  <c r="Y639" i="33"/>
  <c r="Y638" i="33"/>
  <c r="U636" i="33"/>
  <c r="Y635" i="33"/>
  <c r="U634" i="33"/>
  <c r="AA633" i="33"/>
  <c r="S633" i="33"/>
  <c r="W632" i="33"/>
  <c r="Z631" i="33"/>
  <c r="Y630" i="33"/>
  <c r="V629" i="33"/>
  <c r="V628" i="33"/>
  <c r="Y627" i="33"/>
  <c r="U626" i="33"/>
  <c r="V625" i="33"/>
  <c r="AA624" i="33"/>
  <c r="S624" i="33"/>
  <c r="V623" i="33"/>
  <c r="AB622" i="33"/>
  <c r="T622" i="33"/>
  <c r="X621" i="33"/>
  <c r="X620" i="33"/>
  <c r="AA619" i="33"/>
  <c r="S619" i="33"/>
  <c r="V618" i="33"/>
  <c r="AA617" i="33"/>
  <c r="S617" i="33"/>
  <c r="W616" i="33"/>
  <c r="W615" i="33"/>
  <c r="V614" i="33"/>
  <c r="AA613" i="33"/>
  <c r="S613" i="33"/>
  <c r="V612" i="33"/>
  <c r="W752" i="33"/>
  <c r="Y751" i="33"/>
  <c r="U750" i="33"/>
  <c r="V749" i="33"/>
  <c r="U748" i="33"/>
  <c r="V746" i="33"/>
  <c r="AB745" i="33"/>
  <c r="T745" i="33"/>
  <c r="W744" i="33"/>
  <c r="X742" i="33"/>
  <c r="X741" i="33"/>
  <c r="Z740" i="33"/>
  <c r="AA739" i="33"/>
  <c r="S739" i="33"/>
  <c r="BZ738" i="33"/>
  <c r="U738" i="33"/>
  <c r="Z737" i="33"/>
  <c r="W735" i="33"/>
  <c r="Z734" i="33"/>
  <c r="AB733" i="33"/>
  <c r="T733" i="33"/>
  <c r="X732" i="33"/>
  <c r="Y731" i="33"/>
  <c r="AB727" i="33"/>
  <c r="T727" i="33"/>
  <c r="Y726" i="33"/>
  <c r="Y725" i="33"/>
  <c r="AA724" i="33"/>
  <c r="S724" i="33"/>
  <c r="AA722" i="33"/>
  <c r="S722" i="33"/>
  <c r="AB720" i="33"/>
  <c r="T720" i="33"/>
  <c r="CA719" i="33"/>
  <c r="V719" i="33"/>
  <c r="Y718" i="33"/>
  <c r="U717" i="33"/>
  <c r="Y716" i="33"/>
  <c r="W715" i="33"/>
  <c r="CA714" i="33"/>
  <c r="AA713" i="33"/>
  <c r="S713" i="33"/>
  <c r="AA712" i="33"/>
  <c r="S712" i="33"/>
  <c r="AA711" i="33"/>
  <c r="S711" i="33"/>
  <c r="V710" i="33"/>
  <c r="X709" i="33"/>
  <c r="AB708" i="33"/>
  <c r="T708" i="33"/>
  <c r="Z707" i="33"/>
  <c r="AA705" i="33"/>
  <c r="S705" i="33"/>
  <c r="AA704" i="33"/>
  <c r="S704" i="33"/>
  <c r="V703" i="33"/>
  <c r="W702" i="33"/>
  <c r="Z701" i="33"/>
  <c r="Y700" i="33"/>
  <c r="U699" i="33"/>
  <c r="U698" i="33"/>
  <c r="U697" i="33"/>
  <c r="X696" i="33"/>
  <c r="X695" i="33"/>
  <c r="AA694" i="33"/>
  <c r="S694" i="33"/>
  <c r="W693" i="33"/>
  <c r="X692" i="33"/>
  <c r="AA691" i="33"/>
  <c r="S691" i="33"/>
  <c r="U690" i="33"/>
  <c r="V689" i="33"/>
  <c r="V688" i="33"/>
  <c r="Y687" i="33"/>
  <c r="Y686" i="33"/>
  <c r="U685" i="33"/>
  <c r="AA684" i="33"/>
  <c r="S684" i="33"/>
  <c r="Z683" i="33"/>
  <c r="Z682" i="33"/>
  <c r="Z681" i="33"/>
  <c r="AB680" i="33"/>
  <c r="T680" i="33"/>
  <c r="V679" i="33"/>
  <c r="U678" i="33"/>
  <c r="V677" i="33"/>
  <c r="W676" i="33"/>
  <c r="X675" i="33"/>
  <c r="W674" i="33"/>
  <c r="X673" i="33"/>
  <c r="W672" i="33"/>
  <c r="AB671" i="33"/>
  <c r="T671" i="33"/>
  <c r="W670" i="33"/>
  <c r="AB669" i="33"/>
  <c r="T669" i="33"/>
  <c r="Y668" i="33"/>
  <c r="W667" i="33"/>
  <c r="AA666" i="33"/>
  <c r="S666" i="33"/>
  <c r="X665" i="33"/>
  <c r="AA664" i="33"/>
  <c r="S664" i="33"/>
  <c r="Z663" i="33"/>
  <c r="AB662" i="33"/>
  <c r="T662" i="33"/>
  <c r="V661" i="33"/>
  <c r="Y660" i="33"/>
  <c r="AA659" i="33"/>
  <c r="S659" i="33"/>
  <c r="U658" i="33"/>
  <c r="U657" i="33"/>
  <c r="AB656" i="33"/>
  <c r="T656" i="33"/>
  <c r="X655" i="33"/>
  <c r="AA654" i="33"/>
  <c r="S654" i="33"/>
  <c r="AA653" i="33"/>
  <c r="S653" i="33"/>
  <c r="W652" i="33"/>
  <c r="Z651" i="33"/>
  <c r="W650" i="33"/>
  <c r="X649" i="33"/>
  <c r="X648" i="33"/>
  <c r="CA647" i="33"/>
  <c r="W647" i="33"/>
  <c r="Z646" i="33"/>
  <c r="U645" i="33"/>
  <c r="Z644" i="33"/>
  <c r="V643" i="33"/>
  <c r="X640" i="33"/>
  <c r="X639" i="33"/>
  <c r="X638" i="33"/>
  <c r="AB637" i="33"/>
  <c r="T637" i="33"/>
  <c r="X635" i="33"/>
  <c r="AB634" i="33"/>
  <c r="T634" i="33"/>
  <c r="Z633" i="33"/>
  <c r="V632" i="33"/>
  <c r="Y631" i="33"/>
  <c r="X630" i="33"/>
  <c r="U629" i="33"/>
  <c r="U628" i="33"/>
  <c r="X627" i="33"/>
  <c r="AB626" i="33"/>
  <c r="T626" i="33"/>
  <c r="Z624" i="33"/>
  <c r="U623" i="33"/>
  <c r="AA622" i="33"/>
  <c r="S622" i="33"/>
  <c r="W621" i="33"/>
  <c r="V616" i="33"/>
  <c r="U614" i="33"/>
  <c r="V740" i="33"/>
  <c r="AB748" i="33"/>
  <c r="T748" i="33"/>
  <c r="V747" i="33"/>
  <c r="U746" i="33"/>
  <c r="AA745" i="33"/>
  <c r="S745" i="33"/>
  <c r="V744" i="33"/>
  <c r="W743" i="33"/>
  <c r="W741" i="33"/>
  <c r="Y740" i="33"/>
  <c r="Z739" i="33"/>
  <c r="AB738" i="33"/>
  <c r="T738" i="33"/>
  <c r="V735" i="33"/>
  <c r="Y734" i="33"/>
  <c r="AA733" i="33"/>
  <c r="S733" i="33"/>
  <c r="W732" i="33"/>
  <c r="X731" i="33"/>
  <c r="W730" i="33"/>
  <c r="AA729" i="33"/>
  <c r="S729" i="33"/>
  <c r="Y728" i="33"/>
  <c r="X725" i="33"/>
  <c r="Z724" i="33"/>
  <c r="V723" i="33"/>
  <c r="Z722" i="33"/>
  <c r="X721" i="33"/>
  <c r="AA720" i="33"/>
  <c r="S720" i="33"/>
  <c r="U719" i="33"/>
  <c r="X718" i="33"/>
  <c r="X716" i="33"/>
  <c r="V715" i="33"/>
  <c r="Y714" i="33"/>
  <c r="W706" i="33"/>
  <c r="AB698" i="33"/>
  <c r="T698" i="33"/>
  <c r="AB697" i="33"/>
  <c r="T697" i="33"/>
  <c r="W696" i="33"/>
  <c r="V693" i="33"/>
  <c r="U689" i="33"/>
  <c r="U688" i="33"/>
  <c r="X687" i="33"/>
  <c r="X686" i="33"/>
  <c r="AA680" i="33"/>
  <c r="S680" i="33"/>
  <c r="AB678" i="33"/>
  <c r="T678" i="33"/>
  <c r="W673" i="33"/>
  <c r="AA671" i="33"/>
  <c r="S671" i="33"/>
  <c r="V670" i="33"/>
  <c r="AA669" i="33"/>
  <c r="S669" i="33"/>
  <c r="Z654" i="33"/>
  <c r="Z653" i="33"/>
  <c r="AA642" i="33"/>
  <c r="S642" i="33"/>
  <c r="W638" i="33"/>
  <c r="U632" i="33"/>
  <c r="X631" i="33"/>
  <c r="W627" i="33"/>
  <c r="AB625" i="33"/>
  <c r="T625" i="33"/>
  <c r="AB623" i="33"/>
  <c r="T623" i="33"/>
  <c r="Z622" i="33"/>
  <c r="V621" i="33"/>
  <c r="V620" i="33"/>
  <c r="Y619" i="33"/>
  <c r="AB618" i="33"/>
  <c r="T618" i="33"/>
  <c r="Y617" i="33"/>
  <c r="U616" i="33"/>
  <c r="U615" i="33"/>
  <c r="AB614" i="33"/>
  <c r="T614" i="33"/>
  <c r="Y613" i="33"/>
  <c r="AB612" i="33"/>
  <c r="T612" i="33"/>
  <c r="S750" i="33"/>
  <c r="Z745" i="33"/>
  <c r="V743" i="33"/>
  <c r="V742" i="33"/>
  <c r="V741" i="33"/>
  <c r="BZ740" i="33"/>
  <c r="Y739" i="33"/>
  <c r="AA738" i="33"/>
  <c r="S738" i="33"/>
  <c r="X737" i="33"/>
  <c r="X736" i="33"/>
  <c r="U735" i="33"/>
  <c r="X734" i="33"/>
  <c r="Z733" i="33"/>
  <c r="Z729" i="33"/>
  <c r="X728" i="33"/>
  <c r="U723" i="33"/>
  <c r="Y722" i="33"/>
  <c r="AB719" i="33"/>
  <c r="T719" i="33"/>
  <c r="W718" i="33"/>
  <c r="AA717" i="33"/>
  <c r="S717" i="33"/>
  <c r="X714" i="33"/>
  <c r="Y713" i="33"/>
  <c r="Y712" i="33"/>
  <c r="Y711" i="33"/>
  <c r="AB710" i="33"/>
  <c r="T710" i="33"/>
  <c r="V709" i="33"/>
  <c r="V706" i="33"/>
  <c r="V696" i="33"/>
  <c r="U693" i="33"/>
  <c r="AB689" i="33"/>
  <c r="T689" i="33"/>
  <c r="AB688" i="33"/>
  <c r="T688" i="33"/>
  <c r="W687" i="33"/>
  <c r="Z680" i="33"/>
  <c r="AB679" i="33"/>
  <c r="T679" i="33"/>
  <c r="AA678" i="33"/>
  <c r="S678" i="33"/>
  <c r="AB677" i="33"/>
  <c r="T677" i="33"/>
  <c r="V675" i="33"/>
  <c r="V673" i="33"/>
  <c r="U672" i="33"/>
  <c r="V665" i="33"/>
  <c r="Y664" i="33"/>
  <c r="AB661" i="33"/>
  <c r="T661" i="33"/>
  <c r="Y653" i="33"/>
  <c r="U650" i="33"/>
  <c r="U647" i="33"/>
  <c r="X646" i="33"/>
  <c r="BZ644" i="33"/>
  <c r="X644" i="33"/>
  <c r="Z642" i="33"/>
  <c r="V640" i="33"/>
  <c r="V639" i="33"/>
  <c r="V638" i="33"/>
  <c r="Z637" i="33"/>
  <c r="Z634" i="33"/>
  <c r="AA625" i="33"/>
  <c r="S625" i="33"/>
  <c r="X624" i="33"/>
  <c r="Y622" i="33"/>
  <c r="U621" i="33"/>
  <c r="U620" i="33"/>
  <c r="X619" i="33"/>
  <c r="AA618" i="33"/>
  <c r="S618" i="33"/>
  <c r="X617" i="33"/>
  <c r="AA614" i="33"/>
  <c r="S614" i="33"/>
  <c r="X613" i="33"/>
  <c r="AA612" i="33"/>
  <c r="S612" i="33"/>
  <c r="X753" i="33"/>
  <c r="AB752" i="33"/>
  <c r="T752" i="33"/>
  <c r="CA751" i="33"/>
  <c r="V751" i="33"/>
  <c r="Z750" i="33"/>
  <c r="AA749" i="33"/>
  <c r="S749" i="33"/>
  <c r="Z748" i="33"/>
  <c r="AB747" i="33"/>
  <c r="T747" i="33"/>
  <c r="AA746" i="33"/>
  <c r="S746" i="33"/>
  <c r="AB744" i="33"/>
  <c r="T744" i="33"/>
  <c r="U743" i="33"/>
  <c r="U742" i="33"/>
  <c r="W740" i="33"/>
  <c r="X739" i="33"/>
  <c r="Z738" i="33"/>
  <c r="W737" i="33"/>
  <c r="W736" i="33"/>
  <c r="AB735" i="33"/>
  <c r="T735" i="33"/>
  <c r="W734" i="33"/>
  <c r="Y733" i="33"/>
  <c r="U732" i="33"/>
  <c r="V731" i="33"/>
  <c r="U730" i="33"/>
  <c r="W728" i="33"/>
  <c r="Y727" i="33"/>
  <c r="V726" i="33"/>
  <c r="V725" i="33"/>
  <c r="X724" i="33"/>
  <c r="AB723" i="33"/>
  <c r="T723" i="33"/>
  <c r="V721" i="33"/>
  <c r="Y720" i="33"/>
  <c r="S719" i="33"/>
  <c r="V718" i="33"/>
  <c r="Z717" i="33"/>
  <c r="V716" i="33"/>
  <c r="AB715" i="33"/>
  <c r="T715" i="33"/>
  <c r="W714" i="33"/>
  <c r="X713" i="33"/>
  <c r="X712" i="33"/>
  <c r="X711" i="33"/>
  <c r="AA710" i="33"/>
  <c r="S710" i="33"/>
  <c r="U709" i="33"/>
  <c r="Y708" i="33"/>
  <c r="W707" i="33"/>
  <c r="U706" i="33"/>
  <c r="X705" i="33"/>
  <c r="X704" i="33"/>
  <c r="AA703" i="33"/>
  <c r="S703" i="33"/>
  <c r="AB702" i="33"/>
  <c r="T702" i="33"/>
  <c r="W701" i="33"/>
  <c r="V700" i="33"/>
  <c r="Z699" i="33"/>
  <c r="Z698" i="33"/>
  <c r="Z697" i="33"/>
  <c r="U696" i="33"/>
  <c r="AB693" i="33"/>
  <c r="T693" i="33"/>
  <c r="U692" i="33"/>
  <c r="X691" i="33"/>
  <c r="Z690" i="33"/>
  <c r="AA689" i="33"/>
  <c r="S689" i="33"/>
  <c r="AA688" i="33"/>
  <c r="S688" i="33"/>
  <c r="V687" i="33"/>
  <c r="V686" i="33"/>
  <c r="Z685" i="33"/>
  <c r="X684" i="33"/>
  <c r="W683" i="33"/>
  <c r="W682" i="33"/>
  <c r="W681" i="33"/>
  <c r="Y680" i="33"/>
  <c r="AA679" i="33"/>
  <c r="S679" i="33"/>
  <c r="Z678" i="33"/>
  <c r="AA677" i="33"/>
  <c r="S677" i="33"/>
  <c r="AB676" i="33"/>
  <c r="T676" i="33"/>
  <c r="U675" i="33"/>
  <c r="AB674" i="33"/>
  <c r="T674" i="33"/>
  <c r="U673" i="33"/>
  <c r="BZ672" i="33"/>
  <c r="AB672" i="33"/>
  <c r="T672" i="33"/>
  <c r="Y671" i="33"/>
  <c r="AB670" i="33"/>
  <c r="T670" i="33"/>
  <c r="Y669" i="33"/>
  <c r="V668" i="33"/>
  <c r="AB667" i="33"/>
  <c r="T667" i="33"/>
  <c r="X666" i="33"/>
  <c r="U665" i="33"/>
  <c r="X664" i="33"/>
  <c r="CA663" i="33"/>
  <c r="W663" i="33"/>
  <c r="Y662" i="33"/>
  <c r="V660" i="33"/>
  <c r="X659" i="33"/>
  <c r="Z657" i="33"/>
  <c r="Y656" i="33"/>
  <c r="U655" i="33"/>
  <c r="X654" i="33"/>
  <c r="X653" i="33"/>
  <c r="AB652" i="33"/>
  <c r="T652" i="33"/>
  <c r="W651" i="33"/>
  <c r="AB650" i="33"/>
  <c r="T650" i="33"/>
  <c r="U649" i="33"/>
  <c r="U648" i="33"/>
  <c r="AB647" i="33"/>
  <c r="T647" i="33"/>
  <c r="W646" i="33"/>
  <c r="Z645" i="33"/>
  <c r="W644" i="33"/>
  <c r="AA643" i="33"/>
  <c r="S643" i="33"/>
  <c r="Y642" i="33"/>
  <c r="Y641" i="33"/>
  <c r="U640" i="33"/>
  <c r="U639" i="33"/>
  <c r="U638" i="33"/>
  <c r="Y637" i="33"/>
  <c r="Y636" i="33"/>
  <c r="U635" i="33"/>
  <c r="Y634" i="33"/>
  <c r="W633" i="33"/>
  <c r="AA632" i="33"/>
  <c r="S632" i="33"/>
  <c r="V631" i="33"/>
  <c r="BZ630" i="33"/>
  <c r="U630" i="33"/>
  <c r="Z629" i="33"/>
  <c r="Z628" i="33"/>
  <c r="BZ627" i="33"/>
  <c r="U627" i="33"/>
  <c r="Y626" i="33"/>
  <c r="Z625" i="33"/>
  <c r="W624" i="33"/>
  <c r="Z623" i="33"/>
  <c r="X622" i="33"/>
  <c r="AB621" i="33"/>
  <c r="T621" i="33"/>
  <c r="AB620" i="33"/>
  <c r="T620" i="33"/>
  <c r="W619" i="33"/>
  <c r="Z618" i="33"/>
  <c r="W617" i="33"/>
  <c r="AA616" i="33"/>
  <c r="S616" i="33"/>
  <c r="AA615" i="33"/>
  <c r="S615" i="33"/>
  <c r="Z614" i="33"/>
  <c r="W613" i="33"/>
  <c r="Z612" i="33"/>
  <c r="AB743" i="33"/>
  <c r="T743" i="33"/>
  <c r="Y738" i="33"/>
  <c r="X733" i="33"/>
  <c r="U726" i="33"/>
  <c r="U718" i="33"/>
  <c r="AB696" i="33"/>
  <c r="T696" i="33"/>
  <c r="AA693" i="33"/>
  <c r="S693" i="33"/>
  <c r="Y678" i="33"/>
  <c r="W664" i="33"/>
  <c r="Y657" i="33"/>
  <c r="V646" i="33"/>
  <c r="T639" i="33"/>
  <c r="AB638" i="33"/>
  <c r="T638" i="33"/>
  <c r="X636" i="33"/>
  <c r="AB635" i="33"/>
  <c r="T635" i="33"/>
  <c r="V633" i="33"/>
  <c r="Z632" i="33"/>
  <c r="U631" i="33"/>
  <c r="AB630" i="33"/>
  <c r="T630" i="33"/>
  <c r="Y629" i="33"/>
  <c r="Y628" i="33"/>
  <c r="AB627" i="33"/>
  <c r="T627" i="33"/>
  <c r="X626" i="33"/>
  <c r="CA624" i="33"/>
  <c r="V624" i="33"/>
  <c r="Y623" i="33"/>
  <c r="W622" i="33"/>
  <c r="AA621" i="33"/>
  <c r="S621" i="33"/>
  <c r="AA620" i="33"/>
  <c r="S620" i="33"/>
  <c r="V619" i="33"/>
  <c r="Y618" i="33"/>
  <c r="V617" i="33"/>
  <c r="Z616" i="33"/>
  <c r="Z615" i="33"/>
  <c r="Y614" i="33"/>
  <c r="CA613" i="33"/>
  <c r="V613" i="33"/>
  <c r="Y612" i="33"/>
  <c r="AJ735" i="33"/>
  <c r="BJ733" i="33"/>
  <c r="BJ650" i="33"/>
  <c r="BJ736" i="33"/>
  <c r="BJ640" i="33"/>
  <c r="BA639" i="33"/>
  <c r="AW622" i="33"/>
  <c r="BJ751" i="33"/>
  <c r="BA749" i="33"/>
  <c r="BK719" i="33"/>
  <c r="AO749" i="33"/>
  <c r="AS741" i="33"/>
  <c r="AU719" i="33"/>
  <c r="AN706" i="33"/>
  <c r="BB726" i="33"/>
  <c r="BB664" i="33"/>
  <c r="BN622" i="33"/>
  <c r="BA733" i="33"/>
  <c r="BN657" i="33"/>
  <c r="BI622" i="33"/>
  <c r="AN622" i="33"/>
  <c r="BN693" i="33"/>
  <c r="AM622" i="33"/>
  <c r="AJ613" i="33"/>
  <c r="BG735" i="33"/>
  <c r="AI670" i="33"/>
  <c r="BW695" i="33"/>
  <c r="BU646" i="33"/>
  <c r="BW642" i="33"/>
  <c r="BY704" i="33"/>
  <c r="BR642" i="33"/>
  <c r="BW615" i="33"/>
  <c r="BT647" i="33"/>
  <c r="BX615" i="33"/>
  <c r="BY630" i="33"/>
  <c r="BX675" i="33"/>
  <c r="BW729" i="33"/>
  <c r="BU727" i="33"/>
  <c r="AH624" i="33"/>
  <c r="AH725" i="33"/>
  <c r="AH631" i="33"/>
  <c r="AH613" i="33"/>
  <c r="AH713" i="33"/>
  <c r="AH705" i="33"/>
  <c r="AH733" i="33"/>
  <c r="AH729" i="33"/>
  <c r="AH680" i="33"/>
  <c r="AH634" i="33"/>
  <c r="AH745" i="33"/>
  <c r="AH671" i="33"/>
  <c r="AH632" i="33"/>
  <c r="AH629" i="33"/>
  <c r="AH626" i="33"/>
  <c r="AH616" i="33"/>
  <c r="AH615" i="33"/>
  <c r="AH754" i="33"/>
  <c r="AH744" i="33"/>
  <c r="AH670" i="33"/>
  <c r="AH647" i="33"/>
  <c r="AH621" i="33"/>
  <c r="BM682" i="33"/>
  <c r="CA735" i="33"/>
  <c r="CA715" i="33"/>
  <c r="BZ702" i="33"/>
  <c r="BZ692" i="33"/>
  <c r="BZ675" i="33"/>
  <c r="CA669" i="33"/>
  <c r="BZ700" i="33"/>
  <c r="BZ625" i="33"/>
  <c r="CA733" i="33"/>
  <c r="CA618" i="33"/>
  <c r="BZ646" i="33"/>
  <c r="CA721" i="33"/>
  <c r="BZ678" i="33"/>
  <c r="BZ659" i="33"/>
  <c r="BZ633" i="33"/>
  <c r="CA702" i="33"/>
  <c r="BZ683" i="33"/>
  <c r="CA677" i="33"/>
  <c r="CA659" i="33"/>
  <c r="CA643" i="33"/>
  <c r="BZ624" i="33"/>
  <c r="CA612" i="33"/>
  <c r="BZ729" i="33"/>
  <c r="BZ732" i="33"/>
  <c r="CA720" i="33"/>
  <c r="BZ711" i="33"/>
  <c r="CA710" i="33"/>
  <c r="CA683" i="33"/>
  <c r="BZ682" i="33"/>
  <c r="CA737" i="33"/>
  <c r="CA718" i="33"/>
  <c r="BZ612" i="33"/>
  <c r="BZ751" i="33"/>
  <c r="BZ717" i="33"/>
  <c r="CA755" i="33"/>
  <c r="BZ739" i="33"/>
  <c r="CA747" i="33"/>
  <c r="CA622" i="33"/>
  <c r="BZ694" i="33"/>
  <c r="BZ737" i="33"/>
  <c r="CA716" i="33"/>
  <c r="BZ715" i="33"/>
  <c r="CA712" i="33"/>
  <c r="CA705" i="33"/>
  <c r="CA687" i="33"/>
  <c r="BZ749" i="33"/>
  <c r="CA729" i="33"/>
  <c r="CA722" i="33"/>
  <c r="CA704" i="33"/>
  <c r="BZ696" i="33"/>
  <c r="CA696" i="33"/>
  <c r="CA691" i="33"/>
  <c r="BZ661" i="33"/>
  <c r="BZ638" i="33"/>
  <c r="CA661" i="33"/>
  <c r="BZ628" i="33"/>
  <c r="BZ719" i="33"/>
  <c r="CA700" i="33"/>
  <c r="BZ689" i="33"/>
  <c r="BZ688" i="33"/>
  <c r="CA679" i="33"/>
  <c r="CA671" i="33"/>
  <c r="BZ666" i="33"/>
  <c r="CA689" i="33"/>
  <c r="BZ668" i="33"/>
  <c r="CA667" i="33"/>
  <c r="BZ664" i="33"/>
  <c r="CA652" i="33"/>
  <c r="BZ650" i="33"/>
  <c r="BZ640" i="33"/>
  <c r="CA639" i="33"/>
  <c r="CA626" i="33"/>
  <c r="CA675" i="33"/>
  <c r="BZ674" i="33"/>
  <c r="BZ648" i="33"/>
  <c r="CA637" i="33"/>
  <c r="CA685" i="33"/>
  <c r="CA656" i="33"/>
  <c r="CA641" i="33"/>
  <c r="BZ621" i="33"/>
  <c r="BZ750" i="33"/>
  <c r="CA749" i="33"/>
  <c r="CA746" i="33"/>
  <c r="CA745" i="33"/>
  <c r="CA744" i="33"/>
  <c r="CA743" i="33"/>
  <c r="BZ741" i="33"/>
  <c r="BZ728" i="33"/>
  <c r="BZ725" i="33"/>
  <c r="CA701" i="33"/>
  <c r="BZ698" i="33"/>
  <c r="BZ679" i="33"/>
  <c r="BZ660" i="33"/>
  <c r="CA724" i="33"/>
  <c r="BZ722" i="33"/>
  <c r="BZ712" i="33"/>
  <c r="CA686" i="33"/>
  <c r="BZ669" i="33"/>
  <c r="BZ635" i="33"/>
  <c r="CA756" i="33"/>
  <c r="BZ754" i="33"/>
  <c r="CA739" i="33"/>
  <c r="CA707" i="33"/>
  <c r="BZ641" i="33"/>
  <c r="CA636" i="33"/>
  <c r="BZ756" i="33"/>
  <c r="BZ752" i="33"/>
  <c r="BZ746" i="33"/>
  <c r="BZ742" i="33"/>
  <c r="BZ731" i="33"/>
  <c r="CA727" i="33"/>
  <c r="BZ723" i="33"/>
  <c r="BZ721" i="33"/>
  <c r="BZ718" i="33"/>
  <c r="CA717" i="33"/>
  <c r="BZ714" i="33"/>
  <c r="CA711" i="33"/>
  <c r="CA709" i="33"/>
  <c r="BZ707" i="33"/>
  <c r="CA699" i="33"/>
  <c r="BZ706" i="33"/>
  <c r="BZ703" i="33"/>
  <c r="BZ701" i="33"/>
  <c r="BZ699" i="33"/>
  <c r="BZ686" i="33"/>
  <c r="BZ677" i="33"/>
  <c r="CA676" i="33"/>
  <c r="BZ673" i="33"/>
  <c r="BZ753" i="33"/>
  <c r="CA738" i="33"/>
  <c r="BZ734" i="33"/>
  <c r="CA732" i="33"/>
  <c r="BZ720" i="33"/>
  <c r="BZ709" i="33"/>
  <c r="BZ704" i="33"/>
  <c r="CA693" i="33"/>
  <c r="BZ693" i="33"/>
  <c r="CA654" i="33"/>
  <c r="CA649" i="33"/>
  <c r="CA752" i="33"/>
  <c r="BZ748" i="33"/>
  <c r="BZ745" i="33"/>
  <c r="BZ736" i="33"/>
  <c r="BZ733" i="33"/>
  <c r="CA730" i="33"/>
  <c r="BZ727" i="33"/>
  <c r="CA723" i="33"/>
  <c r="BZ716" i="33"/>
  <c r="CA713" i="33"/>
  <c r="BZ710" i="33"/>
  <c r="CA697" i="33"/>
  <c r="CA695" i="33"/>
  <c r="BZ684" i="33"/>
  <c r="CA754" i="33"/>
  <c r="CA748" i="33"/>
  <c r="CA741" i="33"/>
  <c r="BZ735" i="33"/>
  <c r="BZ730" i="33"/>
  <c r="CA726" i="33"/>
  <c r="CA725" i="33"/>
  <c r="BZ724" i="33"/>
  <c r="BZ713" i="33"/>
  <c r="BZ708" i="33"/>
  <c r="BZ705" i="33"/>
  <c r="BZ697" i="33"/>
  <c r="BZ695" i="33"/>
  <c r="CA688" i="33"/>
  <c r="BZ687" i="33"/>
  <c r="CA681" i="33"/>
  <c r="CA664" i="33"/>
  <c r="CA658" i="33"/>
  <c r="BZ685" i="33"/>
  <c r="BZ681" i="33"/>
  <c r="CA662" i="33"/>
  <c r="BZ652" i="33"/>
  <c r="CA635" i="33"/>
  <c r="CA614" i="33"/>
  <c r="CA651" i="33"/>
  <c r="CA650" i="33"/>
  <c r="BZ647" i="33"/>
  <c r="BZ639" i="33"/>
  <c r="BZ637" i="33"/>
  <c r="BZ614" i="33"/>
  <c r="CA665" i="33"/>
  <c r="BZ657" i="33"/>
  <c r="BZ651" i="33"/>
  <c r="BZ645" i="33"/>
  <c r="CA632" i="33"/>
  <c r="CA629" i="33"/>
  <c r="BZ629" i="33"/>
  <c r="BZ663" i="33"/>
  <c r="BZ649" i="33"/>
  <c r="BZ632" i="33"/>
  <c r="CA623" i="33"/>
  <c r="CA672" i="33"/>
  <c r="BZ671" i="33"/>
  <c r="BZ665" i="33"/>
  <c r="BZ662" i="33"/>
  <c r="CA657" i="33"/>
  <c r="CA653" i="33"/>
  <c r="BZ631" i="33"/>
  <c r="BZ626" i="33"/>
  <c r="CA616" i="33"/>
  <c r="CA615" i="33"/>
  <c r="BZ670" i="33"/>
  <c r="BZ667" i="33"/>
  <c r="CA655" i="33"/>
  <c r="BZ653" i="33"/>
  <c r="CA648" i="33"/>
  <c r="BZ643" i="33"/>
  <c r="BZ622" i="33"/>
  <c r="CA621" i="33"/>
  <c r="CA617" i="33"/>
  <c r="CA674" i="33"/>
  <c r="CA673" i="33"/>
  <c r="CA666" i="33"/>
  <c r="BZ655" i="33"/>
  <c r="CA645" i="33"/>
  <c r="CA642" i="33"/>
  <c r="CA640" i="33"/>
  <c r="CA634" i="33"/>
  <c r="BZ619" i="33"/>
  <c r="BZ636" i="33"/>
  <c r="CA631" i="33"/>
  <c r="CA625" i="33"/>
  <c r="BZ623" i="33"/>
  <c r="BZ620" i="33"/>
  <c r="BZ617" i="33"/>
  <c r="BZ615" i="33"/>
  <c r="CA620" i="33"/>
  <c r="BZ616" i="33"/>
  <c r="BZ613" i="33"/>
  <c r="AJ733" i="33"/>
  <c r="CE731" i="33"/>
  <c r="CD729" i="33"/>
  <c r="AI749" i="33"/>
  <c r="BJ734" i="33"/>
  <c r="BV721" i="33"/>
  <c r="BU733" i="33"/>
  <c r="BN729" i="33"/>
  <c r="BR718" i="33"/>
  <c r="BR751" i="33"/>
  <c r="BO742" i="33"/>
  <c r="AK736" i="33"/>
  <c r="BV735" i="33"/>
  <c r="AO720" i="33"/>
  <c r="BG733" i="33"/>
  <c r="BX742" i="33"/>
  <c r="AS742" i="33"/>
  <c r="BR734" i="33"/>
  <c r="BS730" i="33"/>
  <c r="BG729" i="33"/>
  <c r="CD677" i="33"/>
  <c r="AQ686" i="33"/>
  <c r="BI689" i="33"/>
  <c r="CB686" i="33"/>
  <c r="BP685" i="33"/>
  <c r="BS671" i="33"/>
  <c r="BY671" i="33"/>
  <c r="BB688" i="33"/>
  <c r="BY672" i="33"/>
  <c r="BS666" i="33"/>
  <c r="BE646" i="33"/>
  <c r="AP647" i="33"/>
  <c r="BU642" i="33"/>
  <c r="BW638" i="33"/>
  <c r="BA631" i="33"/>
  <c r="BX638" i="33"/>
  <c r="BR638" i="33"/>
  <c r="AY634" i="33"/>
  <c r="BX621" i="33"/>
  <c r="BQ615" i="33"/>
  <c r="BG613" i="33"/>
  <c r="Q716" i="33"/>
  <c r="M716" i="33"/>
  <c r="O660" i="33"/>
  <c r="G660" i="33"/>
  <c r="G644" i="33"/>
  <c r="O644" i="33"/>
  <c r="BE644" i="33"/>
  <c r="BO731" i="33"/>
  <c r="BU682" i="33"/>
  <c r="G700" i="33"/>
  <c r="O700" i="33"/>
  <c r="BP743" i="33"/>
  <c r="BQ747" i="33"/>
  <c r="AQ712" i="33"/>
  <c r="AR619" i="33"/>
  <c r="BI619" i="33"/>
  <c r="Q756" i="33"/>
  <c r="M756" i="33"/>
  <c r="BO708" i="33"/>
  <c r="G708" i="33"/>
  <c r="O708" i="33"/>
  <c r="AQ652" i="33"/>
  <c r="O652" i="33"/>
  <c r="G652" i="33"/>
  <c r="Q652" i="33"/>
  <c r="O716" i="33"/>
  <c r="G740" i="33"/>
  <c r="O740" i="33"/>
  <c r="M668" i="33"/>
  <c r="O668" i="33"/>
  <c r="G668" i="33"/>
  <c r="BX689" i="33"/>
  <c r="AK724" i="33"/>
  <c r="M724" i="33"/>
  <c r="G724" i="33"/>
  <c r="O724" i="33"/>
  <c r="AK692" i="33"/>
  <c r="M692" i="33"/>
  <c r="G692" i="33"/>
  <c r="O692" i="33"/>
  <c r="BO636" i="33"/>
  <c r="G636" i="33"/>
  <c r="O636" i="33"/>
  <c r="Q636" i="33"/>
  <c r="BT693" i="33"/>
  <c r="AP677" i="33"/>
  <c r="AS712" i="33"/>
  <c r="BK712" i="33"/>
  <c r="O748" i="33"/>
  <c r="Q684" i="33"/>
  <c r="M684" i="33"/>
  <c r="Q612" i="33"/>
  <c r="G612" i="33"/>
  <c r="AK612" i="33"/>
  <c r="O612" i="33"/>
  <c r="BB731" i="33"/>
  <c r="BF731" i="33"/>
  <c r="AJ731" i="33"/>
  <c r="BN731" i="33"/>
  <c r="AO731" i="33"/>
  <c r="AL725" i="33"/>
  <c r="G716" i="33"/>
  <c r="M700" i="33"/>
  <c r="G684" i="33"/>
  <c r="BL632" i="33"/>
  <c r="AN632" i="33"/>
  <c r="BA632" i="33"/>
  <c r="G628" i="33"/>
  <c r="G732" i="33"/>
  <c r="O732" i="33"/>
  <c r="Q732" i="33"/>
  <c r="O676" i="33"/>
  <c r="G676" i="33"/>
  <c r="M620" i="33"/>
  <c r="O620" i="33"/>
  <c r="G620" i="33"/>
  <c r="Q620" i="33"/>
  <c r="G756" i="33"/>
  <c r="O756" i="33"/>
  <c r="BI661" i="33"/>
  <c r="G627" i="33"/>
  <c r="O627" i="33"/>
  <c r="Q619" i="33"/>
  <c r="BI733" i="33"/>
  <c r="Q723" i="33"/>
  <c r="BW710" i="33"/>
  <c r="M707" i="33"/>
  <c r="O699" i="33"/>
  <c r="G699" i="33"/>
  <c r="M683" i="33"/>
  <c r="M651" i="33"/>
  <c r="AN650" i="33"/>
  <c r="BU638" i="33"/>
  <c r="BT638" i="33"/>
  <c r="AK637" i="33"/>
  <c r="BW630" i="33"/>
  <c r="Q731" i="33"/>
  <c r="O675" i="33"/>
  <c r="G675" i="33"/>
  <c r="BV672" i="33"/>
  <c r="BT672" i="33"/>
  <c r="M659" i="33"/>
  <c r="O643" i="33"/>
  <c r="G643" i="33"/>
  <c r="O635" i="33"/>
  <c r="G635" i="33"/>
  <c r="BO633" i="33"/>
  <c r="BK633" i="33"/>
  <c r="AI633" i="33"/>
  <c r="AT633" i="33"/>
  <c r="BF624" i="33"/>
  <c r="BH624" i="33"/>
  <c r="G619" i="33"/>
  <c r="AQ650" i="33"/>
  <c r="BS747" i="33"/>
  <c r="O739" i="33"/>
  <c r="O723" i="33"/>
  <c r="G723" i="33"/>
  <c r="M699" i="33"/>
  <c r="AY670" i="33"/>
  <c r="BW665" i="33"/>
  <c r="BV665" i="33"/>
  <c r="BR656" i="33"/>
  <c r="BY656" i="33"/>
  <c r="BT639" i="33"/>
  <c r="BY639" i="33"/>
  <c r="BC633" i="33"/>
  <c r="O619" i="33"/>
  <c r="G667" i="33"/>
  <c r="O667" i="33"/>
  <c r="BB742" i="33"/>
  <c r="O731" i="33"/>
  <c r="G731" i="33"/>
  <c r="BU704" i="33"/>
  <c r="BP671" i="33"/>
  <c r="BO669" i="33"/>
  <c r="BP643" i="33"/>
  <c r="M635" i="33"/>
  <c r="BA633" i="33"/>
  <c r="AW624" i="33"/>
  <c r="BW675" i="33"/>
  <c r="Q659" i="33"/>
  <c r="O755" i="33"/>
  <c r="O747" i="33"/>
  <c r="Q707" i="33"/>
  <c r="BR704" i="33"/>
  <c r="AY701" i="33"/>
  <c r="Q691" i="33"/>
  <c r="AP681" i="33"/>
  <c r="AS633" i="33"/>
  <c r="AU613" i="33"/>
  <c r="AM613" i="33"/>
  <c r="BB613" i="33"/>
  <c r="BR728" i="33"/>
  <c r="Q715" i="33"/>
  <c r="BP687" i="33"/>
  <c r="BO686" i="33"/>
  <c r="BQ658" i="33"/>
  <c r="AZ650" i="33"/>
  <c r="AQ751" i="33"/>
  <c r="BG745" i="33"/>
  <c r="BA741" i="33"/>
  <c r="BP695" i="33"/>
  <c r="AQ729" i="33"/>
  <c r="AP729" i="33"/>
  <c r="BN716" i="33"/>
  <c r="AU710" i="33"/>
  <c r="BT701" i="33"/>
  <c r="BD690" i="33"/>
  <c r="BT670" i="33"/>
  <c r="BL660" i="33"/>
  <c r="BB751" i="33"/>
  <c r="BN756" i="33"/>
  <c r="AN756" i="33"/>
  <c r="BK751" i="33"/>
  <c r="BA751" i="33"/>
  <c r="BB749" i="33"/>
  <c r="BF735" i="33"/>
  <c r="BA730" i="33"/>
  <c r="BI729" i="33"/>
  <c r="AM729" i="33"/>
  <c r="AP719" i="33"/>
  <c r="BA719" i="33"/>
  <c r="BN719" i="33"/>
  <c r="AL712" i="33"/>
  <c r="BA712" i="33"/>
  <c r="BI712" i="33"/>
  <c r="AK756" i="33"/>
  <c r="BJ728" i="33"/>
  <c r="AJ710" i="33"/>
  <c r="BQ702" i="33"/>
  <c r="BO702" i="33"/>
  <c r="AK727" i="33"/>
  <c r="BC727" i="33"/>
  <c r="AO716" i="33"/>
  <c r="BI751" i="33"/>
  <c r="AU751" i="33"/>
  <c r="AK751" i="33"/>
  <c r="BG751" i="33"/>
  <c r="AT751" i="33"/>
  <c r="BW745" i="33"/>
  <c r="BN733" i="33"/>
  <c r="AQ733" i="33"/>
  <c r="AU727" i="33"/>
  <c r="BD724" i="33"/>
  <c r="AI716" i="33"/>
  <c r="BN712" i="33"/>
  <c r="BR710" i="33"/>
  <c r="AY707" i="33"/>
  <c r="BV686" i="33"/>
  <c r="BT686" i="33"/>
  <c r="BX686" i="33"/>
  <c r="AU756" i="33"/>
  <c r="AS751" i="33"/>
  <c r="AT727" i="33"/>
  <c r="AJ743" i="33"/>
  <c r="BG742" i="33"/>
  <c r="AL736" i="33"/>
  <c r="AP733" i="33"/>
  <c r="AU733" i="33"/>
  <c r="AZ731" i="33"/>
  <c r="AQ731" i="33"/>
  <c r="BH731" i="33"/>
  <c r="AM727" i="33"/>
  <c r="BY725" i="33"/>
  <c r="AI690" i="33"/>
  <c r="AR690" i="33"/>
  <c r="AY690" i="33"/>
  <c r="BA690" i="33"/>
  <c r="AM656" i="33"/>
  <c r="BU680" i="33"/>
  <c r="BC671" i="33"/>
  <c r="BK661" i="33"/>
  <c r="BQ634" i="33"/>
  <c r="BP633" i="33"/>
  <c r="AK624" i="33"/>
  <c r="AN640" i="33"/>
  <c r="BE670" i="33"/>
  <c r="BP662" i="33"/>
  <c r="BQ645" i="33"/>
  <c r="AW640" i="33"/>
  <c r="BJ638" i="33"/>
  <c r="AQ631" i="33"/>
  <c r="BC645" i="33"/>
  <c r="BH626" i="33"/>
  <c r="BL624" i="33"/>
  <c r="BY622" i="33"/>
  <c r="BV728" i="33"/>
  <c r="AO693" i="33"/>
  <c r="AS691" i="33"/>
  <c r="BX688" i="33"/>
  <c r="BY682" i="33"/>
  <c r="BA681" i="33"/>
  <c r="BQ669" i="33"/>
  <c r="BT656" i="33"/>
  <c r="BS654" i="33"/>
  <c r="BO646" i="33"/>
  <c r="AR645" i="33"/>
  <c r="BT642" i="33"/>
  <c r="BV642" i="33"/>
  <c r="AL640" i="33"/>
  <c r="AP632" i="33"/>
  <c r="BO629" i="33"/>
  <c r="BP629" i="33"/>
  <c r="BJ618" i="33"/>
  <c r="AN616" i="33"/>
  <c r="BP615" i="33"/>
  <c r="BR612" i="33"/>
  <c r="AJ670" i="33"/>
  <c r="BL640" i="33"/>
  <c r="AS639" i="33"/>
  <c r="AP624" i="33"/>
  <c r="BA624" i="33"/>
  <c r="BG618" i="33"/>
  <c r="AK616" i="33"/>
  <c r="BW612" i="33"/>
  <c r="BO649" i="33"/>
  <c r="BS633" i="33"/>
  <c r="AM632" i="33"/>
  <c r="AN624" i="33"/>
  <c r="BN615" i="33"/>
  <c r="BQ746" i="33"/>
  <c r="BN669" i="33"/>
  <c r="BJ752" i="33"/>
  <c r="AP738" i="33"/>
  <c r="AT738" i="33"/>
  <c r="BF738" i="33"/>
  <c r="BP726" i="33"/>
  <c r="BR640" i="33"/>
  <c r="BY640" i="33"/>
  <c r="BV640" i="33"/>
  <c r="BW640" i="33"/>
  <c r="BF746" i="33"/>
  <c r="BP728" i="33"/>
  <c r="AM751" i="33"/>
  <c r="AY751" i="33"/>
  <c r="AW745" i="33"/>
  <c r="AS744" i="33"/>
  <c r="AL735" i="33"/>
  <c r="AW735" i="33"/>
  <c r="BJ732" i="33"/>
  <c r="AS726" i="33"/>
  <c r="AQ744" i="33"/>
  <c r="AU741" i="33"/>
  <c r="AW706" i="33"/>
  <c r="BB706" i="33"/>
  <c r="BK706" i="33"/>
  <c r="AJ706" i="33"/>
  <c r="BV733" i="33"/>
  <c r="AS711" i="33"/>
  <c r="BI711" i="33"/>
  <c r="AL732" i="33"/>
  <c r="AP721" i="33"/>
  <c r="AS721" i="33"/>
  <c r="AZ721" i="33"/>
  <c r="BG721" i="33"/>
  <c r="BI721" i="33"/>
  <c r="BR705" i="33"/>
  <c r="BU681" i="33"/>
  <c r="BX681" i="33"/>
  <c r="AK749" i="33"/>
  <c r="BN749" i="33"/>
  <c r="BQ748" i="33"/>
  <c r="AQ721" i="33"/>
  <c r="BA659" i="33"/>
  <c r="AR682" i="33"/>
  <c r="AN681" i="33"/>
  <c r="BT679" i="33"/>
  <c r="AP661" i="33"/>
  <c r="AS661" i="33"/>
  <c r="AK655" i="33"/>
  <c r="BK731" i="33"/>
  <c r="BA731" i="33"/>
  <c r="BJ716" i="33"/>
  <c r="BS704" i="33"/>
  <c r="AQ668" i="33"/>
  <c r="BV664" i="33"/>
  <c r="BR664" i="33"/>
  <c r="BT664" i="33"/>
  <c r="BX664" i="33"/>
  <c r="BW663" i="33"/>
  <c r="AJ661" i="33"/>
  <c r="AZ648" i="33"/>
  <c r="BC648" i="33"/>
  <c r="BQ639" i="33"/>
  <c r="BO639" i="33"/>
  <c r="BP639" i="33"/>
  <c r="BU618" i="33"/>
  <c r="BR618" i="33"/>
  <c r="BW618" i="33"/>
  <c r="AI697" i="33"/>
  <c r="BW694" i="33"/>
  <c r="AT682" i="33"/>
  <c r="BI681" i="33"/>
  <c r="BR675" i="33"/>
  <c r="BU675" i="33"/>
  <c r="AR646" i="33"/>
  <c r="AJ646" i="33"/>
  <c r="AQ646" i="33"/>
  <c r="BY637" i="33"/>
  <c r="BT637" i="33"/>
  <c r="BS738" i="33"/>
  <c r="BB733" i="33"/>
  <c r="BE729" i="33"/>
  <c r="BK727" i="33"/>
  <c r="AI727" i="33"/>
  <c r="BA724" i="33"/>
  <c r="AI724" i="33"/>
  <c r="BJ710" i="33"/>
  <c r="AR684" i="33"/>
  <c r="AM683" i="33"/>
  <c r="BF681" i="33"/>
  <c r="BY680" i="33"/>
  <c r="BU668" i="33"/>
  <c r="BW668" i="33"/>
  <c r="BY668" i="33"/>
  <c r="AZ661" i="33"/>
  <c r="AP657" i="33"/>
  <c r="AY656" i="33"/>
  <c r="BK656" i="33"/>
  <c r="BY655" i="33"/>
  <c r="AK629" i="33"/>
  <c r="AI629" i="33"/>
  <c r="AT629" i="33"/>
  <c r="BH705" i="33"/>
  <c r="AL690" i="33"/>
  <c r="AO682" i="33"/>
  <c r="BP654" i="33"/>
  <c r="BL646" i="33"/>
  <c r="AM681" i="33"/>
  <c r="BK681" i="33"/>
  <c r="BU656" i="33"/>
  <c r="BV656" i="33"/>
  <c r="BW656" i="33"/>
  <c r="BK647" i="33"/>
  <c r="BW645" i="33"/>
  <c r="BS645" i="33"/>
  <c r="BT645" i="33"/>
  <c r="BV645" i="33"/>
  <c r="BS643" i="33"/>
  <c r="BW643" i="33"/>
  <c r="BX643" i="33"/>
  <c r="BX637" i="33"/>
  <c r="BE731" i="33"/>
  <c r="AS731" i="33"/>
  <c r="BA727" i="33"/>
  <c r="BK724" i="33"/>
  <c r="BO720" i="33"/>
  <c r="AT716" i="33"/>
  <c r="BA682" i="33"/>
  <c r="BV678" i="33"/>
  <c r="BV671" i="33"/>
  <c r="BW671" i="33"/>
  <c r="BX671" i="33"/>
  <c r="BB668" i="33"/>
  <c r="BQ661" i="33"/>
  <c r="BO655" i="33"/>
  <c r="BU650" i="33"/>
  <c r="AT640" i="33"/>
  <c r="BI634" i="33"/>
  <c r="BY620" i="33"/>
  <c r="BD619" i="33"/>
  <c r="BF613" i="33"/>
  <c r="BO641" i="33"/>
  <c r="BQ641" i="33"/>
  <c r="BI639" i="33"/>
  <c r="AK638" i="33"/>
  <c r="BX636" i="33"/>
  <c r="BR636" i="33"/>
  <c r="AW625" i="33"/>
  <c r="AY625" i="33"/>
  <c r="BO621" i="33"/>
  <c r="BP621" i="33"/>
  <c r="BQ621" i="33"/>
  <c r="BC618" i="33"/>
  <c r="AK642" i="33"/>
  <c r="BY641" i="33"/>
  <c r="AK639" i="33"/>
  <c r="BR624" i="33"/>
  <c r="BU624" i="33"/>
  <c r="BX624" i="33"/>
  <c r="AT618" i="33"/>
  <c r="BO662" i="33"/>
  <c r="BH642" i="33"/>
  <c r="BP641" i="33"/>
  <c r="AO640" i="33"/>
  <c r="AJ639" i="33"/>
  <c r="AN638" i="33"/>
  <c r="BY636" i="33"/>
  <c r="BR634" i="33"/>
  <c r="BY633" i="33"/>
  <c r="AR633" i="33"/>
  <c r="AQ633" i="33"/>
  <c r="BW624" i="33"/>
  <c r="AT621" i="33"/>
  <c r="AS618" i="33"/>
  <c r="BS613" i="33"/>
  <c r="AR613" i="33"/>
  <c r="BH613" i="33"/>
  <c r="AS613" i="33"/>
  <c r="BI613" i="33"/>
  <c r="AT613" i="33"/>
  <c r="BN613" i="33"/>
  <c r="AI613" i="33"/>
  <c r="AY613" i="33"/>
  <c r="AR671" i="33"/>
  <c r="AN670" i="33"/>
  <c r="BP668" i="33"/>
  <c r="BQ660" i="33"/>
  <c r="BP646" i="33"/>
  <c r="BH644" i="33"/>
  <c r="AW642" i="33"/>
  <c r="BX642" i="33"/>
  <c r="BY642" i="33"/>
  <c r="BO640" i="33"/>
  <c r="BB640" i="33"/>
  <c r="AO625" i="33"/>
  <c r="CD622" i="33"/>
  <c r="AK613" i="33"/>
  <c r="AK640" i="33"/>
  <c r="BU633" i="33"/>
  <c r="BR633" i="33"/>
  <c r="CD628" i="33"/>
  <c r="BS621" i="33"/>
  <c r="BY621" i="33"/>
  <c r="AI618" i="33"/>
  <c r="BK618" i="33"/>
  <c r="AK618" i="33"/>
  <c r="BA618" i="33"/>
  <c r="BL618" i="33"/>
  <c r="AM618" i="33"/>
  <c r="BB618" i="33"/>
  <c r="BN618" i="33"/>
  <c r="AP618" i="33"/>
  <c r="BD618" i="33"/>
  <c r="BW613" i="33"/>
  <c r="BV613" i="33"/>
  <c r="BX613" i="33"/>
  <c r="AJ619" i="33"/>
  <c r="AI619" i="33"/>
  <c r="AW619" i="33"/>
  <c r="BW614" i="33"/>
  <c r="BY625" i="33"/>
  <c r="CB624" i="33"/>
  <c r="BV615" i="33"/>
  <c r="BU625" i="33"/>
  <c r="BI624" i="33"/>
  <c r="BY754" i="33"/>
  <c r="BY745" i="33"/>
  <c r="BB745" i="33"/>
  <c r="BX746" i="33"/>
  <c r="BS746" i="33"/>
  <c r="BT745" i="33"/>
  <c r="BX745" i="33"/>
  <c r="BR745" i="33"/>
  <c r="BS745" i="33"/>
  <c r="BR736" i="33"/>
  <c r="BY746" i="33"/>
  <c r="BR747" i="33"/>
  <c r="BU746" i="33"/>
  <c r="BR744" i="33"/>
  <c r="BV744" i="33"/>
  <c r="AN737" i="33"/>
  <c r="AU737" i="33"/>
  <c r="BE737" i="33"/>
  <c r="BT683" i="33"/>
  <c r="BV683" i="33"/>
  <c r="BW683" i="33"/>
  <c r="AP743" i="33"/>
  <c r="BP742" i="33"/>
  <c r="BQ742" i="33"/>
  <c r="AR741" i="33"/>
  <c r="BN737" i="33"/>
  <c r="BU735" i="33"/>
  <c r="BC735" i="33"/>
  <c r="AQ735" i="33"/>
  <c r="AK726" i="33"/>
  <c r="BD726" i="33"/>
  <c r="BN726" i="33"/>
  <c r="BK713" i="33"/>
  <c r="BF705" i="33"/>
  <c r="AJ704" i="33"/>
  <c r="BL704" i="33"/>
  <c r="AT749" i="33"/>
  <c r="AL749" i="33"/>
  <c r="AO743" i="33"/>
  <c r="BG741" i="33"/>
  <c r="AO741" i="33"/>
  <c r="BK737" i="33"/>
  <c r="BA737" i="33"/>
  <c r="BB735" i="33"/>
  <c r="AP735" i="33"/>
  <c r="BW731" i="33"/>
  <c r="AR727" i="33"/>
  <c r="BY721" i="33"/>
  <c r="AQ719" i="33"/>
  <c r="AS719" i="33"/>
  <c r="BC719" i="33"/>
  <c r="BF719" i="33"/>
  <c r="BV715" i="33"/>
  <c r="BC713" i="33"/>
  <c r="AT711" i="33"/>
  <c r="AU705" i="33"/>
  <c r="BQ698" i="33"/>
  <c r="AO692" i="33"/>
  <c r="BG692" i="33"/>
  <c r="BS659" i="33"/>
  <c r="BT659" i="33"/>
  <c r="BU659" i="33"/>
  <c r="BV659" i="33"/>
  <c r="BW659" i="33"/>
  <c r="BY659" i="33"/>
  <c r="BN751" i="33"/>
  <c r="BK749" i="33"/>
  <c r="BC749" i="33"/>
  <c r="AL743" i="33"/>
  <c r="AN742" i="33"/>
  <c r="AM741" i="33"/>
  <c r="AK740" i="33"/>
  <c r="BJ737" i="33"/>
  <c r="AZ737" i="33"/>
  <c r="AK733" i="33"/>
  <c r="AT733" i="33"/>
  <c r="BE733" i="33"/>
  <c r="AO733" i="33"/>
  <c r="AY733" i="33"/>
  <c r="AO729" i="33"/>
  <c r="AR729" i="33"/>
  <c r="BG726" i="33"/>
  <c r="AM724" i="33"/>
  <c r="BB724" i="33"/>
  <c r="BN724" i="33"/>
  <c r="AS724" i="33"/>
  <c r="AK719" i="33"/>
  <c r="AL706" i="33"/>
  <c r="BD706" i="33"/>
  <c r="AR706" i="33"/>
  <c r="BG706" i="33"/>
  <c r="AI706" i="33"/>
  <c r="AU706" i="33"/>
  <c r="BO705" i="33"/>
  <c r="AZ743" i="33"/>
  <c r="BE741" i="33"/>
  <c r="BI737" i="33"/>
  <c r="AO737" i="33"/>
  <c r="BY723" i="33"/>
  <c r="BW721" i="33"/>
  <c r="BR721" i="33"/>
  <c r="BG720" i="33"/>
  <c r="AI709" i="33"/>
  <c r="AN709" i="33"/>
  <c r="AQ743" i="33"/>
  <c r="AP741" i="33"/>
  <c r="BB741" i="33"/>
  <c r="AN735" i="33"/>
  <c r="AK735" i="33"/>
  <c r="AT735" i="33"/>
  <c r="BH735" i="33"/>
  <c r="BX728" i="33"/>
  <c r="BW727" i="33"/>
  <c r="AP727" i="33"/>
  <c r="AL727" i="33"/>
  <c r="AW727" i="33"/>
  <c r="BI727" i="33"/>
  <c r="BB727" i="33"/>
  <c r="BS721" i="33"/>
  <c r="BF720" i="33"/>
  <c r="AT713" i="33"/>
  <c r="BE708" i="33"/>
  <c r="AK705" i="33"/>
  <c r="AY705" i="33"/>
  <c r="AN705" i="33"/>
  <c r="AP705" i="33"/>
  <c r="BD705" i="33"/>
  <c r="BV740" i="33"/>
  <c r="AK737" i="33"/>
  <c r="BI735" i="33"/>
  <c r="AU735" i="33"/>
  <c r="AI735" i="33"/>
  <c r="AK732" i="33"/>
  <c r="BA732" i="33"/>
  <c r="BP722" i="33"/>
  <c r="BS718" i="33"/>
  <c r="BV717" i="33"/>
  <c r="AW713" i="33"/>
  <c r="BB713" i="33"/>
  <c r="AM713" i="33"/>
  <c r="BE713" i="33"/>
  <c r="AO713" i="33"/>
  <c r="BI713" i="33"/>
  <c r="AS713" i="33"/>
  <c r="BJ713" i="33"/>
  <c r="AI701" i="33"/>
  <c r="AN701" i="33"/>
  <c r="AP701" i="33"/>
  <c r="BD701" i="33"/>
  <c r="BG701" i="33"/>
  <c r="BH701" i="33"/>
  <c r="AU701" i="33"/>
  <c r="BO682" i="33"/>
  <c r="BW690" i="33"/>
  <c r="BT657" i="33"/>
  <c r="AS697" i="33"/>
  <c r="AO688" i="33"/>
  <c r="BF683" i="33"/>
  <c r="AL681" i="33"/>
  <c r="AS681" i="33"/>
  <c r="BD681" i="33"/>
  <c r="AK681" i="33"/>
  <c r="AO681" i="33"/>
  <c r="BP670" i="33"/>
  <c r="BU670" i="33"/>
  <c r="BX670" i="33"/>
  <c r="BY670" i="33"/>
  <c r="BR670" i="33"/>
  <c r="BK702" i="33"/>
  <c r="BQ701" i="33"/>
  <c r="BR696" i="33"/>
  <c r="BR687" i="33"/>
  <c r="BT687" i="33"/>
  <c r="AZ686" i="33"/>
  <c r="BK679" i="33"/>
  <c r="BO673" i="33"/>
  <c r="BQ673" i="33"/>
  <c r="AK662" i="33"/>
  <c r="BA662" i="33"/>
  <c r="AR662" i="33"/>
  <c r="AT662" i="33"/>
  <c r="BG731" i="33"/>
  <c r="AM731" i="33"/>
  <c r="BK721" i="33"/>
  <c r="AJ721" i="33"/>
  <c r="BC716" i="33"/>
  <c r="BG712" i="33"/>
  <c r="AU712" i="33"/>
  <c r="BR706" i="33"/>
  <c r="BQ693" i="33"/>
  <c r="BT688" i="33"/>
  <c r="BV687" i="33"/>
  <c r="BU685" i="33"/>
  <c r="BX682" i="33"/>
  <c r="BL681" i="33"/>
  <c r="AW681" i="33"/>
  <c r="AI658" i="33"/>
  <c r="AR658" i="33"/>
  <c r="BI658" i="33"/>
  <c r="AT658" i="33"/>
  <c r="BJ658" i="33"/>
  <c r="BB658" i="33"/>
  <c r="AK658" i="33"/>
  <c r="BG658" i="33"/>
  <c r="AO658" i="33"/>
  <c r="AY658" i="33"/>
  <c r="BS705" i="33"/>
  <c r="BH693" i="33"/>
  <c r="AK691" i="33"/>
  <c r="AP691" i="33"/>
  <c r="BC691" i="33"/>
  <c r="AJ691" i="33"/>
  <c r="BT685" i="33"/>
  <c r="BA683" i="33"/>
  <c r="BR679" i="33"/>
  <c r="BY679" i="33"/>
  <c r="BS679" i="33"/>
  <c r="BW679" i="33"/>
  <c r="AK667" i="33"/>
  <c r="BV662" i="33"/>
  <c r="AJ658" i="33"/>
  <c r="BB652" i="33"/>
  <c r="AL683" i="33"/>
  <c r="AO683" i="33"/>
  <c r="BW658" i="33"/>
  <c r="BU658" i="33"/>
  <c r="AP712" i="33"/>
  <c r="AM693" i="33"/>
  <c r="BO691" i="33"/>
  <c r="BW691" i="33"/>
  <c r="BW689" i="33"/>
  <c r="BR673" i="33"/>
  <c r="BW673" i="33"/>
  <c r="BV666" i="33"/>
  <c r="BT666" i="33"/>
  <c r="BW666" i="33"/>
  <c r="BW644" i="33"/>
  <c r="BX644" i="33"/>
  <c r="BT644" i="33"/>
  <c r="BU644" i="33"/>
  <c r="BV669" i="33"/>
  <c r="BT668" i="33"/>
  <c r="BP664" i="33"/>
  <c r="BQ664" i="33"/>
  <c r="BR663" i="33"/>
  <c r="BX646" i="33"/>
  <c r="BY646" i="33"/>
  <c r="BR646" i="33"/>
  <c r="BW646" i="33"/>
  <c r="BR665" i="33"/>
  <c r="AS664" i="33"/>
  <c r="BP659" i="33"/>
  <c r="BQ659" i="33"/>
  <c r="BO650" i="33"/>
  <c r="BP650" i="33"/>
  <c r="BT646" i="33"/>
  <c r="BQ686" i="33"/>
  <c r="AW682" i="33"/>
  <c r="BV675" i="33"/>
  <c r="BO675" i="33"/>
  <c r="BR668" i="33"/>
  <c r="BY663" i="33"/>
  <c r="BA663" i="33"/>
  <c r="BO661" i="33"/>
  <c r="BR661" i="33"/>
  <c r="BS661" i="33"/>
  <c r="BW661" i="33"/>
  <c r="BP660" i="33"/>
  <c r="BC656" i="33"/>
  <c r="BQ648" i="33"/>
  <c r="BR644" i="33"/>
  <c r="BF653" i="33"/>
  <c r="AO626" i="33"/>
  <c r="BY614" i="33"/>
  <c r="BN647" i="33"/>
  <c r="AN646" i="33"/>
  <c r="BY643" i="33"/>
  <c r="BX640" i="33"/>
  <c r="AW638" i="33"/>
  <c r="BO635" i="33"/>
  <c r="BK634" i="33"/>
  <c r="AW633" i="33"/>
  <c r="BI632" i="33"/>
  <c r="BO631" i="33"/>
  <c r="BW629" i="33"/>
  <c r="AJ629" i="33"/>
  <c r="BY624" i="33"/>
  <c r="BK624" i="33"/>
  <c r="AZ624" i="33"/>
  <c r="BU621" i="33"/>
  <c r="BB621" i="33"/>
  <c r="BQ624" i="33"/>
  <c r="BP624" i="33"/>
  <c r="BW617" i="33"/>
  <c r="BX614" i="33"/>
  <c r="BX612" i="33"/>
  <c r="BX630" i="33"/>
  <c r="BT630" i="33"/>
  <c r="AX624" i="33"/>
  <c r="BR614" i="33"/>
  <c r="BY650" i="33"/>
  <c r="BC647" i="33"/>
  <c r="BB646" i="33"/>
  <c r="BP644" i="33"/>
  <c r="BV643" i="33"/>
  <c r="BE642" i="33"/>
  <c r="AJ642" i="33"/>
  <c r="BX641" i="33"/>
  <c r="BU640" i="33"/>
  <c r="BX639" i="33"/>
  <c r="BD638" i="33"/>
  <c r="AT638" i="33"/>
  <c r="AN636" i="33"/>
  <c r="AS634" i="33"/>
  <c r="BV630" i="33"/>
  <c r="BU628" i="33"/>
  <c r="AL624" i="33"/>
  <c r="AO624" i="33"/>
  <c r="BY623" i="33"/>
  <c r="BC655" i="33"/>
  <c r="AY646" i="33"/>
  <c r="BO644" i="33"/>
  <c r="BT643" i="33"/>
  <c r="BP642" i="33"/>
  <c r="BD642" i="33"/>
  <c r="AT642" i="33"/>
  <c r="AI642" i="33"/>
  <c r="BT641" i="33"/>
  <c r="BT640" i="33"/>
  <c r="BS639" i="33"/>
  <c r="BP637" i="33"/>
  <c r="AP634" i="33"/>
  <c r="BH633" i="33"/>
  <c r="AL633" i="33"/>
  <c r="BX631" i="33"/>
  <c r="BI629" i="33"/>
  <c r="BO624" i="33"/>
  <c r="AU624" i="33"/>
  <c r="AJ624" i="33"/>
  <c r="BX623" i="33"/>
  <c r="BD622" i="33"/>
  <c r="BK619" i="33"/>
  <c r="AN618" i="33"/>
  <c r="AY618" i="33"/>
  <c r="BI618" i="33"/>
  <c r="AL618" i="33"/>
  <c r="AU618" i="33"/>
  <c r="BF618" i="33"/>
  <c r="BP616" i="33"/>
  <c r="BO616" i="33"/>
  <c r="BD660" i="33"/>
  <c r="AL660" i="33"/>
  <c r="BI651" i="33"/>
  <c r="BO642" i="33"/>
  <c r="BL638" i="33"/>
  <c r="BB638" i="33"/>
  <c r="BE633" i="33"/>
  <c r="AJ633" i="33"/>
  <c r="BQ632" i="33"/>
  <c r="BW631" i="33"/>
  <c r="BS630" i="33"/>
  <c r="BH629" i="33"/>
  <c r="BS628" i="33"/>
  <c r="BW626" i="33"/>
  <c r="BN624" i="33"/>
  <c r="BD624" i="33"/>
  <c r="AS624" i="33"/>
  <c r="BO623" i="33"/>
  <c r="BQ623" i="33"/>
  <c r="BY617" i="33"/>
  <c r="BO617" i="33"/>
  <c r="BQ617" i="33"/>
  <c r="AR647" i="33"/>
  <c r="BL642" i="33"/>
  <c r="AQ642" i="33"/>
  <c r="AO638" i="33"/>
  <c r="BB634" i="33"/>
  <c r="BO632" i="33"/>
  <c r="AU629" i="33"/>
  <c r="BC624" i="33"/>
  <c r="AR624" i="33"/>
  <c r="BQ619" i="33"/>
  <c r="BO619" i="33"/>
  <c r="BG616" i="33"/>
  <c r="BV618" i="33"/>
  <c r="AL613" i="33"/>
  <c r="BC613" i="33"/>
  <c r="BW749" i="33"/>
  <c r="BO749" i="33"/>
  <c r="BU745" i="33"/>
  <c r="BT744" i="33"/>
  <c r="AM743" i="33"/>
  <c r="BD742" i="33"/>
  <c r="BH741" i="33"/>
  <c r="AY741" i="33"/>
  <c r="AS736" i="33"/>
  <c r="BU736" i="33"/>
  <c r="BF734" i="33"/>
  <c r="AI734" i="33"/>
  <c r="BG734" i="33"/>
  <c r="BX733" i="33"/>
  <c r="BP733" i="33"/>
  <c r="AK730" i="33"/>
  <c r="BR729" i="33"/>
  <c r="BS729" i="33"/>
  <c r="BT729" i="33"/>
  <c r="BV729" i="33"/>
  <c r="BX729" i="33"/>
  <c r="BG746" i="33"/>
  <c r="AN741" i="33"/>
  <c r="BD741" i="33"/>
  <c r="CA736" i="33"/>
  <c r="BW736" i="33"/>
  <c r="BX736" i="33"/>
  <c r="BW733" i="33"/>
  <c r="BO738" i="33"/>
  <c r="BP738" i="33"/>
  <c r="CA734" i="33"/>
  <c r="BO732" i="33"/>
  <c r="BP732" i="33"/>
  <c r="BS731" i="33"/>
  <c r="BT731" i="33"/>
  <c r="BV731" i="33"/>
  <c r="AP730" i="33"/>
  <c r="BF730" i="33"/>
  <c r="AQ730" i="33"/>
  <c r="AJ730" i="33"/>
  <c r="AR730" i="33"/>
  <c r="AZ730" i="33"/>
  <c r="BH730" i="33"/>
  <c r="AL730" i="33"/>
  <c r="AT730" i="33"/>
  <c r="BB730" i="33"/>
  <c r="AM746" i="33"/>
  <c r="BQ744" i="33"/>
  <c r="BU740" i="33"/>
  <c r="BU731" i="33"/>
  <c r="BS728" i="33"/>
  <c r="BY728" i="33"/>
  <c r="BY747" i="33"/>
  <c r="BW754" i="33"/>
  <c r="AR751" i="33"/>
  <c r="BS751" i="33"/>
  <c r="BS744" i="33"/>
  <c r="AJ744" i="33"/>
  <c r="AZ744" i="33"/>
  <c r="BH744" i="33"/>
  <c r="BR742" i="33"/>
  <c r="AT741" i="33"/>
  <c r="AK741" i="33"/>
  <c r="BK740" i="33"/>
  <c r="AY738" i="33"/>
  <c r="AZ738" i="33"/>
  <c r="BT735" i="33"/>
  <c r="BF732" i="33"/>
  <c r="BN732" i="33"/>
  <c r="AQ732" i="33"/>
  <c r="AJ732" i="33"/>
  <c r="AR732" i="33"/>
  <c r="AZ732" i="33"/>
  <c r="BH732" i="33"/>
  <c r="BQ730" i="33"/>
  <c r="BW730" i="33"/>
  <c r="BX730" i="33"/>
  <c r="CA728" i="33"/>
  <c r="AP725" i="33"/>
  <c r="BR749" i="33"/>
  <c r="AK746" i="33"/>
  <c r="BU738" i="33"/>
  <c r="BO736" i="33"/>
  <c r="BP736" i="33"/>
  <c r="BR733" i="33"/>
  <c r="BT733" i="33"/>
  <c r="AS746" i="33"/>
  <c r="AI746" i="33"/>
  <c r="AJ742" i="33"/>
  <c r="AR742" i="33"/>
  <c r="BH742" i="33"/>
  <c r="BR740" i="33"/>
  <c r="BX738" i="33"/>
  <c r="BQ737" i="33"/>
  <c r="BC736" i="33"/>
  <c r="AN736" i="33"/>
  <c r="BO734" i="33"/>
  <c r="BT727" i="33"/>
  <c r="BY727" i="33"/>
  <c r="BS727" i="33"/>
  <c r="BV727" i="33"/>
  <c r="BT725" i="33"/>
  <c r="BV725" i="33"/>
  <c r="BX725" i="33"/>
  <c r="BU747" i="33"/>
  <c r="BJ746" i="33"/>
  <c r="BU744" i="33"/>
  <c r="BD743" i="33"/>
  <c r="BN742" i="33"/>
  <c r="AM742" i="33"/>
  <c r="BI741" i="33"/>
  <c r="AZ741" i="33"/>
  <c r="AQ741" i="33"/>
  <c r="AV741" i="33"/>
  <c r="BB736" i="33"/>
  <c r="AP736" i="33"/>
  <c r="BF736" i="33"/>
  <c r="AI736" i="33"/>
  <c r="AY736" i="33"/>
  <c r="BG736" i="33"/>
  <c r="AJ736" i="33"/>
  <c r="AR736" i="33"/>
  <c r="AZ736" i="33"/>
  <c r="BQ735" i="33"/>
  <c r="BI730" i="33"/>
  <c r="AO722" i="33"/>
  <c r="BQ719" i="33"/>
  <c r="BQ715" i="33"/>
  <c r="BT713" i="33"/>
  <c r="AP728" i="33"/>
  <c r="AJ722" i="33"/>
  <c r="BJ721" i="33"/>
  <c r="BA721" i="33"/>
  <c r="AR721" i="33"/>
  <c r="AI721" i="33"/>
  <c r="AY720" i="33"/>
  <c r="BE719" i="33"/>
  <c r="AT719" i="33"/>
  <c r="AI719" i="33"/>
  <c r="BO717" i="33"/>
  <c r="BO711" i="33"/>
  <c r="BU707" i="33"/>
  <c r="BR707" i="33"/>
  <c r="BS707" i="33"/>
  <c r="BT707" i="33"/>
  <c r="BV707" i="33"/>
  <c r="BY707" i="33"/>
  <c r="AJ728" i="33"/>
  <c r="AZ728" i="33"/>
  <c r="CD726" i="33"/>
  <c r="BH721" i="33"/>
  <c r="AY721" i="33"/>
  <c r="AJ720" i="33"/>
  <c r="AZ720" i="33"/>
  <c r="BH720" i="33"/>
  <c r="BB719" i="33"/>
  <c r="AN716" i="33"/>
  <c r="BL716" i="33"/>
  <c r="AJ716" i="33"/>
  <c r="AR716" i="33"/>
  <c r="AZ716" i="33"/>
  <c r="AT714" i="33"/>
  <c r="BB714" i="33"/>
  <c r="BJ714" i="33"/>
  <c r="AN714" i="33"/>
  <c r="BH714" i="33"/>
  <c r="BR713" i="33"/>
  <c r="AP711" i="33"/>
  <c r="BF711" i="33"/>
  <c r="BN711" i="33"/>
  <c r="AI711" i="33"/>
  <c r="AJ711" i="33"/>
  <c r="BH711" i="33"/>
  <c r="AQ708" i="33"/>
  <c r="BH707" i="33"/>
  <c r="AN721" i="33"/>
  <c r="BD721" i="33"/>
  <c r="BL721" i="33"/>
  <c r="AJ719" i="33"/>
  <c r="AR719" i="33"/>
  <c r="AZ719" i="33"/>
  <c r="BH719" i="33"/>
  <c r="AN719" i="33"/>
  <c r="BD719" i="33"/>
  <c r="BL719" i="33"/>
  <c r="BU718" i="33"/>
  <c r="AM710" i="33"/>
  <c r="AO708" i="33"/>
  <c r="BT706" i="33"/>
  <c r="BU706" i="33"/>
  <c r="BW706" i="33"/>
  <c r="BL735" i="33"/>
  <c r="BD735" i="33"/>
  <c r="BD733" i="33"/>
  <c r="BY729" i="33"/>
  <c r="BD729" i="33"/>
  <c r="AL728" i="33"/>
  <c r="CE724" i="33"/>
  <c r="BI724" i="33"/>
  <c r="AY724" i="33"/>
  <c r="AP724" i="33"/>
  <c r="BV723" i="33"/>
  <c r="BK722" i="33"/>
  <c r="BB722" i="33"/>
  <c r="BX721" i="33"/>
  <c r="BF721" i="33"/>
  <c r="AW721" i="33"/>
  <c r="AM721" i="33"/>
  <c r="AL720" i="33"/>
  <c r="BJ719" i="33"/>
  <c r="AY719" i="33"/>
  <c r="AO719" i="33"/>
  <c r="BI716" i="33"/>
  <c r="AM716" i="33"/>
  <c r="BC714" i="33"/>
  <c r="AP714" i="33"/>
  <c r="BJ708" i="33"/>
  <c r="AM708" i="33"/>
  <c r="CA703" i="33"/>
  <c r="BP729" i="33"/>
  <c r="AN727" i="33"/>
  <c r="BL727" i="33"/>
  <c r="BG724" i="33"/>
  <c r="BN721" i="33"/>
  <c r="BE721" i="33"/>
  <c r="AU721" i="33"/>
  <c r="AL721" i="33"/>
  <c r="BL720" i="33"/>
  <c r="BI719" i="33"/>
  <c r="AM719" i="33"/>
  <c r="BT719" i="33"/>
  <c r="BG716" i="33"/>
  <c r="AL716" i="33"/>
  <c r="BX715" i="33"/>
  <c r="AO714" i="33"/>
  <c r="BF713" i="33"/>
  <c r="AI713" i="33"/>
  <c r="AQ713" i="33"/>
  <c r="BG713" i="33"/>
  <c r="AJ713" i="33"/>
  <c r="AR713" i="33"/>
  <c r="AZ713" i="33"/>
  <c r="AN713" i="33"/>
  <c r="BD713" i="33"/>
  <c r="BL713" i="33"/>
  <c r="BK728" i="33"/>
  <c r="BB728" i="33"/>
  <c r="AJ724" i="33"/>
  <c r="AR724" i="33"/>
  <c r="BH724" i="33"/>
  <c r="CE722" i="33"/>
  <c r="CD722" i="33"/>
  <c r="BI722" i="33"/>
  <c r="BC721" i="33"/>
  <c r="AT721" i="33"/>
  <c r="AK721" i="33"/>
  <c r="BK720" i="33"/>
  <c r="BB720" i="33"/>
  <c r="AS720" i="33"/>
  <c r="AI720" i="33"/>
  <c r="BG719" i="33"/>
  <c r="AW719" i="33"/>
  <c r="AL719" i="33"/>
  <c r="BQ718" i="33"/>
  <c r="BQ716" i="33"/>
  <c r="AU716" i="33"/>
  <c r="BY713" i="33"/>
  <c r="AK708" i="33"/>
  <c r="AS708" i="33"/>
  <c r="BI708" i="33"/>
  <c r="AI708" i="33"/>
  <c r="BB708" i="33"/>
  <c r="BK708" i="33"/>
  <c r="AT708" i="33"/>
  <c r="BC708" i="33"/>
  <c r="BL708" i="33"/>
  <c r="AL708" i="33"/>
  <c r="BD708" i="33"/>
  <c r="AN708" i="33"/>
  <c r="AW708" i="33"/>
  <c r="AY708" i="33"/>
  <c r="BX707" i="33"/>
  <c r="BE707" i="33"/>
  <c r="AQ707" i="33"/>
  <c r="AZ707" i="33"/>
  <c r="BI707" i="33"/>
  <c r="AK707" i="33"/>
  <c r="BL707" i="33"/>
  <c r="AU707" i="33"/>
  <c r="BN707" i="33"/>
  <c r="BG707" i="33"/>
  <c r="AZ712" i="33"/>
  <c r="AJ712" i="33"/>
  <c r="AT710" i="33"/>
  <c r="BE706" i="33"/>
  <c r="AM706" i="33"/>
  <c r="BV705" i="33"/>
  <c r="BP702" i="33"/>
  <c r="BF701" i="33"/>
  <c r="AM700" i="33"/>
  <c r="AJ694" i="33"/>
  <c r="BO694" i="33"/>
  <c r="BQ694" i="33"/>
  <c r="BO692" i="33"/>
  <c r="CE692" i="33"/>
  <c r="AO709" i="33"/>
  <c r="AW709" i="33"/>
  <c r="BE709" i="33"/>
  <c r="BG694" i="33"/>
  <c r="CD705" i="33"/>
  <c r="BP704" i="33"/>
  <c r="BA704" i="33"/>
  <c r="BD712" i="33"/>
  <c r="AN712" i="33"/>
  <c r="BP710" i="33"/>
  <c r="AS710" i="33"/>
  <c r="BF709" i="33"/>
  <c r="CE706" i="33"/>
  <c r="BJ706" i="33"/>
  <c r="AZ706" i="33"/>
  <c r="AQ706" i="33"/>
  <c r="AW705" i="33"/>
  <c r="BO704" i="33"/>
  <c r="AR701" i="33"/>
  <c r="BC700" i="33"/>
  <c r="CD693" i="33"/>
  <c r="CB693" i="33"/>
  <c r="AR693" i="33"/>
  <c r="BO710" i="33"/>
  <c r="BD709" i="33"/>
  <c r="AU709" i="33"/>
  <c r="AM704" i="33"/>
  <c r="AN700" i="33"/>
  <c r="BJ712" i="33"/>
  <c r="BB712" i="33"/>
  <c r="BC709" i="33"/>
  <c r="AK706" i="33"/>
  <c r="AS706" i="33"/>
  <c r="BA706" i="33"/>
  <c r="BI706" i="33"/>
  <c r="CB705" i="33"/>
  <c r="CE702" i="33"/>
  <c r="CD702" i="33"/>
  <c r="AO701" i="33"/>
  <c r="BK700" i="33"/>
  <c r="AP700" i="33"/>
  <c r="BN684" i="33"/>
  <c r="BH680" i="33"/>
  <c r="CB680" i="33"/>
  <c r="AL693" i="33"/>
  <c r="BB693" i="33"/>
  <c r="CA692" i="33"/>
  <c r="BL690" i="33"/>
  <c r="AT690" i="33"/>
  <c r="AK690" i="33"/>
  <c r="BS688" i="33"/>
  <c r="BJ688" i="33"/>
  <c r="BA688" i="33"/>
  <c r="AR688" i="33"/>
  <c r="AI688" i="33"/>
  <c r="BF686" i="33"/>
  <c r="BR685" i="33"/>
  <c r="BS685" i="33"/>
  <c r="CE682" i="33"/>
  <c r="BF698" i="33"/>
  <c r="BV691" i="33"/>
  <c r="BT690" i="33"/>
  <c r="BB690" i="33"/>
  <c r="AS690" i="33"/>
  <c r="BK689" i="33"/>
  <c r="BR688" i="33"/>
  <c r="BI688" i="33"/>
  <c r="AZ688" i="33"/>
  <c r="BQ687" i="33"/>
  <c r="BY686" i="33"/>
  <c r="CB685" i="33"/>
  <c r="BX685" i="33"/>
  <c r="AZ684" i="33"/>
  <c r="CA684" i="33"/>
  <c r="AP682" i="33"/>
  <c r="BN682" i="33"/>
  <c r="AY682" i="33"/>
  <c r="AP688" i="33"/>
  <c r="BF688" i="33"/>
  <c r="BN688" i="33"/>
  <c r="BR683" i="33"/>
  <c r="BS683" i="33"/>
  <c r="BD693" i="33"/>
  <c r="AU693" i="33"/>
  <c r="BT691" i="33"/>
  <c r="AW688" i="33"/>
  <c r="AN688" i="33"/>
  <c r="BX687" i="33"/>
  <c r="BH686" i="33"/>
  <c r="BW686" i="33"/>
  <c r="BD686" i="33"/>
  <c r="AL684" i="33"/>
  <c r="CA682" i="33"/>
  <c r="BV682" i="33"/>
  <c r="BW682" i="33"/>
  <c r="BQ690" i="33"/>
  <c r="AT689" i="33"/>
  <c r="BB689" i="33"/>
  <c r="BJ689" i="33"/>
  <c r="BE688" i="33"/>
  <c r="BS681" i="33"/>
  <c r="BQ691" i="33"/>
  <c r="BP690" i="33"/>
  <c r="BG690" i="33"/>
  <c r="AN689" i="33"/>
  <c r="BD688" i="33"/>
  <c r="AT675" i="33"/>
  <c r="BB675" i="33"/>
  <c r="BJ675" i="33"/>
  <c r="AK675" i="33"/>
  <c r="AM675" i="33"/>
  <c r="BN675" i="33"/>
  <c r="AN675" i="33"/>
  <c r="AW675" i="33"/>
  <c r="BF675" i="33"/>
  <c r="AP675" i="33"/>
  <c r="BH675" i="33"/>
  <c r="AZ675" i="33"/>
  <c r="BI675" i="33"/>
  <c r="BA675" i="33"/>
  <c r="AJ675" i="33"/>
  <c r="AS675" i="33"/>
  <c r="BC675" i="33"/>
  <c r="BL675" i="33"/>
  <c r="BH697" i="33"/>
  <c r="AP692" i="33"/>
  <c r="BF692" i="33"/>
  <c r="BY691" i="33"/>
  <c r="BB691" i="33"/>
  <c r="CB690" i="33"/>
  <c r="BE690" i="33"/>
  <c r="CA690" i="33"/>
  <c r="AO689" i="33"/>
  <c r="BL688" i="33"/>
  <c r="AT688" i="33"/>
  <c r="AK688" i="33"/>
  <c r="BU687" i="33"/>
  <c r="BS686" i="33"/>
  <c r="BU683" i="33"/>
  <c r="CC682" i="33"/>
  <c r="BQ682" i="33"/>
  <c r="BW681" i="33"/>
  <c r="BG679" i="33"/>
  <c r="BL679" i="33"/>
  <c r="AW679" i="33"/>
  <c r="BH679" i="33"/>
  <c r="BA679" i="33"/>
  <c r="AL676" i="33"/>
  <c r="AI676" i="33"/>
  <c r="AO675" i="33"/>
  <c r="BB679" i="33"/>
  <c r="CA678" i="33"/>
  <c r="BS673" i="33"/>
  <c r="AS671" i="33"/>
  <c r="BE671" i="33"/>
  <c r="BO670" i="33"/>
  <c r="BD670" i="33"/>
  <c r="AT670" i="33"/>
  <c r="AK670" i="33"/>
  <c r="AS670" i="33"/>
  <c r="BI670" i="33"/>
  <c r="BR667" i="33"/>
  <c r="BU667" i="33"/>
  <c r="BV667" i="33"/>
  <c r="BW667" i="33"/>
  <c r="AM680" i="33"/>
  <c r="CA680" i="33"/>
  <c r="BE679" i="33"/>
  <c r="BC677" i="33"/>
  <c r="BS675" i="33"/>
  <c r="BY673" i="33"/>
  <c r="BJ673" i="33"/>
  <c r="BR672" i="33"/>
  <c r="BR671" i="33"/>
  <c r="BU671" i="33"/>
  <c r="BY667" i="33"/>
  <c r="BI667" i="33"/>
  <c r="AS667" i="33"/>
  <c r="BB683" i="33"/>
  <c r="BJ681" i="33"/>
  <c r="BB681" i="33"/>
  <c r="BD680" i="33"/>
  <c r="BV679" i="33"/>
  <c r="BD679" i="33"/>
  <c r="AU679" i="33"/>
  <c r="BT678" i="33"/>
  <c r="BT677" i="33"/>
  <c r="BK677" i="33"/>
  <c r="AN674" i="33"/>
  <c r="BX673" i="33"/>
  <c r="CB671" i="33"/>
  <c r="BT671" i="33"/>
  <c r="BI671" i="33"/>
  <c r="AN671" i="33"/>
  <c r="AZ670" i="33"/>
  <c r="AO670" i="33"/>
  <c r="CA670" i="33"/>
  <c r="BY669" i="33"/>
  <c r="AS669" i="33"/>
  <c r="BX667" i="33"/>
  <c r="BH667" i="33"/>
  <c r="BP666" i="33"/>
  <c r="BQ666" i="33"/>
  <c r="CD661" i="33"/>
  <c r="CD669" i="33"/>
  <c r="CE668" i="33"/>
  <c r="BW674" i="33"/>
  <c r="BH670" i="33"/>
  <c r="AW670" i="33"/>
  <c r="AM670" i="33"/>
  <c r="BW669" i="33"/>
  <c r="BS667" i="33"/>
  <c r="CB663" i="33"/>
  <c r="BI679" i="33"/>
  <c r="AZ679" i="33"/>
  <c r="BU674" i="33"/>
  <c r="BU673" i="33"/>
  <c r="AU671" i="33"/>
  <c r="AJ671" i="33"/>
  <c r="BG670" i="33"/>
  <c r="AL670" i="33"/>
  <c r="AZ664" i="33"/>
  <c r="AY657" i="33"/>
  <c r="CD657" i="33"/>
  <c r="AM657" i="33"/>
  <c r="BT674" i="33"/>
  <c r="BT673" i="33"/>
  <c r="CD671" i="33"/>
  <c r="BR669" i="33"/>
  <c r="BU669" i="33"/>
  <c r="CA668" i="33"/>
  <c r="AL667" i="33"/>
  <c r="AT667" i="33"/>
  <c r="BB667" i="33"/>
  <c r="BJ667" i="33"/>
  <c r="AW667" i="33"/>
  <c r="BN667" i="33"/>
  <c r="BP665" i="33"/>
  <c r="BQ665" i="33"/>
  <c r="BF664" i="33"/>
  <c r="AK664" i="33"/>
  <c r="AT664" i="33"/>
  <c r="AL664" i="33"/>
  <c r="BD664" i="33"/>
  <c r="AM664" i="33"/>
  <c r="AW664" i="33"/>
  <c r="AK654" i="33"/>
  <c r="AS654" i="33"/>
  <c r="BA654" i="33"/>
  <c r="BI654" i="33"/>
  <c r="AY654" i="33"/>
  <c r="BH654" i="33"/>
  <c r="AQ654" i="33"/>
  <c r="AZ654" i="33"/>
  <c r="BJ654" i="33"/>
  <c r="AJ654" i="33"/>
  <c r="BU649" i="33"/>
  <c r="BR649" i="33"/>
  <c r="BS649" i="33"/>
  <c r="CA646" i="33"/>
  <c r="AL663" i="33"/>
  <c r="BB663" i="33"/>
  <c r="BJ663" i="33"/>
  <c r="BG654" i="33"/>
  <c r="AU654" i="33"/>
  <c r="BV654" i="33"/>
  <c r="BT654" i="33"/>
  <c r="AU652" i="33"/>
  <c r="AU649" i="33"/>
  <c r="BR666" i="33"/>
  <c r="BY664" i="33"/>
  <c r="BX663" i="33"/>
  <c r="AN663" i="33"/>
  <c r="BD662" i="33"/>
  <c r="AU662" i="33"/>
  <c r="BV661" i="33"/>
  <c r="BB660" i="33"/>
  <c r="AS660" i="33"/>
  <c r="AJ660" i="33"/>
  <c r="BO659" i="33"/>
  <c r="AS658" i="33"/>
  <c r="BJ656" i="33"/>
  <c r="AJ656" i="33"/>
  <c r="AR654" i="33"/>
  <c r="BK652" i="33"/>
  <c r="BG650" i="33"/>
  <c r="BK649" i="33"/>
  <c r="AS649" i="33"/>
  <c r="BX647" i="33"/>
  <c r="BY665" i="33"/>
  <c r="BU661" i="33"/>
  <c r="BJ660" i="33"/>
  <c r="BA660" i="33"/>
  <c r="AR660" i="33"/>
  <c r="AI660" i="33"/>
  <c r="AN658" i="33"/>
  <c r="BD658" i="33"/>
  <c r="BL658" i="33"/>
  <c r="AP658" i="33"/>
  <c r="BF658" i="33"/>
  <c r="BN658" i="33"/>
  <c r="BQ657" i="33"/>
  <c r="BH656" i="33"/>
  <c r="BQ656" i="33"/>
  <c r="BO656" i="33"/>
  <c r="AR655" i="33"/>
  <c r="AU655" i="33"/>
  <c r="AO654" i="33"/>
  <c r="BJ652" i="33"/>
  <c r="BT651" i="33"/>
  <c r="AK651" i="33"/>
  <c r="AN651" i="33"/>
  <c r="BX649" i="33"/>
  <c r="BH649" i="33"/>
  <c r="AP649" i="33"/>
  <c r="BV647" i="33"/>
  <c r="AO647" i="33"/>
  <c r="AW647" i="33"/>
  <c r="BE647" i="33"/>
  <c r="BA647" i="33"/>
  <c r="BL647" i="33"/>
  <c r="AS647" i="33"/>
  <c r="BD647" i="33"/>
  <c r="AJ647" i="33"/>
  <c r="AU647" i="33"/>
  <c r="AM647" i="33"/>
  <c r="BH647" i="33"/>
  <c r="AO641" i="33"/>
  <c r="AW641" i="33"/>
  <c r="BE641" i="33"/>
  <c r="AP641" i="33"/>
  <c r="BF641" i="33"/>
  <c r="BN641" i="33"/>
  <c r="AR641" i="33"/>
  <c r="BH641" i="33"/>
  <c r="AS641" i="33"/>
  <c r="BI641" i="33"/>
  <c r="AJ641" i="33"/>
  <c r="AZ641" i="33"/>
  <c r="BY666" i="33"/>
  <c r="BX665" i="33"/>
  <c r="BV663" i="33"/>
  <c r="BD663" i="33"/>
  <c r="AU663" i="33"/>
  <c r="AK663" i="33"/>
  <c r="BT662" i="33"/>
  <c r="BT661" i="33"/>
  <c r="BA658" i="33"/>
  <c r="AQ658" i="33"/>
  <c r="BO657" i="33"/>
  <c r="BD654" i="33"/>
  <c r="AN654" i="33"/>
  <c r="AO652" i="33"/>
  <c r="AK650" i="33"/>
  <c r="AS650" i="33"/>
  <c r="BA650" i="33"/>
  <c r="BI650" i="33"/>
  <c r="AI650" i="33"/>
  <c r="AR650" i="33"/>
  <c r="BB650" i="33"/>
  <c r="BK650" i="33"/>
  <c r="AJ650" i="33"/>
  <c r="AT650" i="33"/>
  <c r="BC650" i="33"/>
  <c r="BL650" i="33"/>
  <c r="BF649" i="33"/>
  <c r="AK641" i="33"/>
  <c r="BC663" i="33"/>
  <c r="AS663" i="33"/>
  <c r="AJ663" i="33"/>
  <c r="AP660" i="33"/>
  <c r="BN660" i="33"/>
  <c r="AR659" i="33"/>
  <c r="BT658" i="33"/>
  <c r="BV658" i="33"/>
  <c r="AK656" i="33"/>
  <c r="AS656" i="33"/>
  <c r="BA656" i="33"/>
  <c r="AL656" i="33"/>
  <c r="AU656" i="33"/>
  <c r="BD656" i="33"/>
  <c r="BU655" i="33"/>
  <c r="BS655" i="33"/>
  <c r="BB654" i="33"/>
  <c r="BU651" i="33"/>
  <c r="BY651" i="33"/>
  <c r="BW650" i="33"/>
  <c r="BT649" i="33"/>
  <c r="BD649" i="33"/>
  <c r="BU647" i="33"/>
  <c r="BR647" i="33"/>
  <c r="BW647" i="33"/>
  <c r="BY647" i="33"/>
  <c r="BS647" i="33"/>
  <c r="AO645" i="33"/>
  <c r="AW645" i="33"/>
  <c r="BE645" i="33"/>
  <c r="AK645" i="33"/>
  <c r="AM645" i="33"/>
  <c r="BH645" i="33"/>
  <c r="AN645" i="33"/>
  <c r="BI645" i="33"/>
  <c r="AP645" i="33"/>
  <c r="AZ645" i="33"/>
  <c r="BK645" i="33"/>
  <c r="BA645" i="33"/>
  <c r="BL645" i="33"/>
  <c r="AS645" i="33"/>
  <c r="BD645" i="33"/>
  <c r="AJ645" i="33"/>
  <c r="AU645" i="33"/>
  <c r="BF645" i="33"/>
  <c r="AL654" i="33"/>
  <c r="BI652" i="33"/>
  <c r="BL652" i="33"/>
  <c r="AN652" i="33"/>
  <c r="AY652" i="33"/>
  <c r="AN649" i="33"/>
  <c r="AQ649" i="33"/>
  <c r="AZ649" i="33"/>
  <c r="AI649" i="33"/>
  <c r="AR649" i="33"/>
  <c r="BA649" i="33"/>
  <c r="AK649" i="33"/>
  <c r="BC649" i="33"/>
  <c r="BL649" i="33"/>
  <c r="BU666" i="33"/>
  <c r="BU665" i="33"/>
  <c r="BS664" i="33"/>
  <c r="BS663" i="33"/>
  <c r="BI663" i="33"/>
  <c r="AP662" i="33"/>
  <c r="BN662" i="33"/>
  <c r="BY661" i="33"/>
  <c r="AL661" i="33"/>
  <c r="BB661" i="33"/>
  <c r="BE660" i="33"/>
  <c r="CA660" i="33"/>
  <c r="BX659" i="33"/>
  <c r="BR659" i="33"/>
  <c r="BR658" i="33"/>
  <c r="BH658" i="33"/>
  <c r="AW658" i="33"/>
  <c r="AL658" i="33"/>
  <c r="AJ657" i="33"/>
  <c r="BH657" i="33"/>
  <c r="AL657" i="33"/>
  <c r="AT657" i="33"/>
  <c r="BB657" i="33"/>
  <c r="AW654" i="33"/>
  <c r="AI654" i="33"/>
  <c r="AW650" i="33"/>
  <c r="AY649" i="33"/>
  <c r="BA646" i="33"/>
  <c r="BI646" i="33"/>
  <c r="AM637" i="33"/>
  <c r="BK637" i="33"/>
  <c r="AN637" i="33"/>
  <c r="BL637" i="33"/>
  <c r="AJ637" i="33"/>
  <c r="AZ637" i="33"/>
  <c r="BH637" i="33"/>
  <c r="AK636" i="33"/>
  <c r="BA653" i="33"/>
  <c r="AR653" i="33"/>
  <c r="BY645" i="33"/>
  <c r="AL644" i="33"/>
  <c r="BK643" i="33"/>
  <c r="AZ643" i="33"/>
  <c r="BU643" i="33"/>
  <c r="BR643" i="33"/>
  <c r="BP640" i="33"/>
  <c r="AI640" i="33"/>
  <c r="CE640" i="33"/>
  <c r="BH639" i="33"/>
  <c r="AR639" i="33"/>
  <c r="BE638" i="33"/>
  <c r="BL636" i="33"/>
  <c r="BK631" i="33"/>
  <c r="AO653" i="33"/>
  <c r="AW653" i="33"/>
  <c r="BE653" i="33"/>
  <c r="AK648" i="33"/>
  <c r="AS648" i="33"/>
  <c r="BD644" i="33"/>
  <c r="AM643" i="33"/>
  <c r="CB642" i="33"/>
  <c r="BK639" i="33"/>
  <c r="BP638" i="33"/>
  <c r="CB638" i="33"/>
  <c r="CE638" i="33"/>
  <c r="BU637" i="33"/>
  <c r="BV637" i="33"/>
  <c r="BW637" i="33"/>
  <c r="BR637" i="33"/>
  <c r="BS637" i="33"/>
  <c r="BF636" i="33"/>
  <c r="AU650" i="33"/>
  <c r="CD647" i="33"/>
  <c r="BU645" i="33"/>
  <c r="BR645" i="33"/>
  <c r="AK643" i="33"/>
  <c r="BU641" i="33"/>
  <c r="BV641" i="33"/>
  <c r="BW641" i="33"/>
  <c r="BR641" i="33"/>
  <c r="AO639" i="33"/>
  <c r="AW639" i="33"/>
  <c r="BE639" i="33"/>
  <c r="AP639" i="33"/>
  <c r="BF639" i="33"/>
  <c r="BN639" i="33"/>
  <c r="BO638" i="33"/>
  <c r="BC636" i="33"/>
  <c r="AN631" i="33"/>
  <c r="BD631" i="33"/>
  <c r="BL631" i="33"/>
  <c r="AP631" i="33"/>
  <c r="BF631" i="33"/>
  <c r="BN631" i="33"/>
  <c r="AJ631" i="33"/>
  <c r="AT631" i="33"/>
  <c r="BE631" i="33"/>
  <c r="AK631" i="33"/>
  <c r="AU631" i="33"/>
  <c r="BG631" i="33"/>
  <c r="AL631" i="33"/>
  <c r="AW631" i="33"/>
  <c r="BH631" i="33"/>
  <c r="AM631" i="33"/>
  <c r="AY631" i="33"/>
  <c r="BI631" i="33"/>
  <c r="AO631" i="33"/>
  <c r="AZ631" i="33"/>
  <c r="BJ631" i="33"/>
  <c r="AR631" i="33"/>
  <c r="BB631" i="33"/>
  <c r="AI631" i="33"/>
  <c r="AS631" i="33"/>
  <c r="BC631" i="33"/>
  <c r="AT646" i="33"/>
  <c r="AI646" i="33"/>
  <c r="BD643" i="33"/>
  <c r="AS643" i="33"/>
  <c r="BU639" i="33"/>
  <c r="BV639" i="33"/>
  <c r="BW639" i="33"/>
  <c r="BR639" i="33"/>
  <c r="CA638" i="33"/>
  <c r="CA644" i="33"/>
  <c r="AO643" i="33"/>
  <c r="BE643" i="33"/>
  <c r="CE642" i="33"/>
  <c r="AR636" i="33"/>
  <c r="AZ636" i="33"/>
  <c r="BH636" i="33"/>
  <c r="BG636" i="33"/>
  <c r="AP636" i="33"/>
  <c r="AY636" i="33"/>
  <c r="BI636" i="33"/>
  <c r="AQ636" i="33"/>
  <c r="BA636" i="33"/>
  <c r="AI636" i="33"/>
  <c r="AS636" i="33"/>
  <c r="BB636" i="33"/>
  <c r="AL636" i="33"/>
  <c r="AU636" i="33"/>
  <c r="BD636" i="33"/>
  <c r="AM636" i="33"/>
  <c r="BN636" i="33"/>
  <c r="BV634" i="33"/>
  <c r="BX634" i="33"/>
  <c r="BX632" i="33"/>
  <c r="BR632" i="33"/>
  <c r="BW632" i="33"/>
  <c r="BY632" i="33"/>
  <c r="BS632" i="33"/>
  <c r="BU632" i="33"/>
  <c r="BV632" i="33"/>
  <c r="AJ632" i="33"/>
  <c r="AR632" i="33"/>
  <c r="AZ632" i="33"/>
  <c r="BH632" i="33"/>
  <c r="AL632" i="33"/>
  <c r="BB632" i="33"/>
  <c r="BJ632" i="33"/>
  <c r="BK629" i="33"/>
  <c r="AZ629" i="33"/>
  <c r="AL629" i="33"/>
  <c r="BS642" i="33"/>
  <c r="BN642" i="33"/>
  <c r="BS638" i="33"/>
  <c r="AI634" i="33"/>
  <c r="AJ634" i="33"/>
  <c r="AZ634" i="33"/>
  <c r="BH634" i="33"/>
  <c r="BG633" i="33"/>
  <c r="AU633" i="33"/>
  <c r="AK633" i="33"/>
  <c r="BK632" i="33"/>
  <c r="AW630" i="33"/>
  <c r="BP630" i="33"/>
  <c r="BQ630" i="33"/>
  <c r="BX629" i="33"/>
  <c r="BJ629" i="33"/>
  <c r="AY629" i="33"/>
  <c r="BO626" i="33"/>
  <c r="BP626" i="33"/>
  <c r="AQ626" i="33"/>
  <c r="CB626" i="33"/>
  <c r="AZ630" i="33"/>
  <c r="BH630" i="33"/>
  <c r="AK630" i="33"/>
  <c r="AN629" i="33"/>
  <c r="BD629" i="33"/>
  <c r="BL629" i="33"/>
  <c r="AO629" i="33"/>
  <c r="AW629" i="33"/>
  <c r="BE629" i="33"/>
  <c r="AP629" i="33"/>
  <c r="BF629" i="33"/>
  <c r="BN629" i="33"/>
  <c r="AP625" i="33"/>
  <c r="BF625" i="33"/>
  <c r="BN625" i="33"/>
  <c r="AQ625" i="33"/>
  <c r="AZ625" i="33"/>
  <c r="BI625" i="33"/>
  <c r="AI625" i="33"/>
  <c r="AR625" i="33"/>
  <c r="BA625" i="33"/>
  <c r="BJ625" i="33"/>
  <c r="AJ625" i="33"/>
  <c r="AS625" i="33"/>
  <c r="AL625" i="33"/>
  <c r="BD625" i="33"/>
  <c r="BE625" i="33"/>
  <c r="BL623" i="33"/>
  <c r="BQ622" i="33"/>
  <c r="AY637" i="33"/>
  <c r="AQ637" i="33"/>
  <c r="BG634" i="33"/>
  <c r="BU634" i="33"/>
  <c r="BL634" i="33"/>
  <c r="BC634" i="33"/>
  <c r="AT634" i="33"/>
  <c r="AK634" i="33"/>
  <c r="BX633" i="33"/>
  <c r="BB633" i="33"/>
  <c r="BF632" i="33"/>
  <c r="AK632" i="33"/>
  <c r="BG629" i="33"/>
  <c r="AS629" i="33"/>
  <c r="BR629" i="33"/>
  <c r="BS629" i="33"/>
  <c r="BC628" i="33"/>
  <c r="AM628" i="33"/>
  <c r="BQ628" i="33"/>
  <c r="AM627" i="33"/>
  <c r="BL625" i="33"/>
  <c r="AN625" i="33"/>
  <c r="BF637" i="33"/>
  <c r="AP637" i="33"/>
  <c r="AM634" i="33"/>
  <c r="BT634" i="33"/>
  <c r="AN633" i="33"/>
  <c r="BD633" i="33"/>
  <c r="BL633" i="33"/>
  <c r="AP633" i="33"/>
  <c r="BF633" i="33"/>
  <c r="BN633" i="33"/>
  <c r="AU632" i="33"/>
  <c r="BU631" i="33"/>
  <c r="BD630" i="33"/>
  <c r="AP630" i="33"/>
  <c r="BC629" i="33"/>
  <c r="AR629" i="33"/>
  <c r="BT629" i="33"/>
  <c r="BU629" i="33"/>
  <c r="BV629" i="33"/>
  <c r="BC627" i="33"/>
  <c r="BL627" i="33"/>
  <c r="AL627" i="33"/>
  <c r="BR626" i="33"/>
  <c r="BT626" i="33"/>
  <c r="BU626" i="33"/>
  <c r="BX626" i="33"/>
  <c r="BY626" i="33"/>
  <c r="AK625" i="33"/>
  <c r="BO620" i="33"/>
  <c r="BQ620" i="33"/>
  <c r="BA642" i="33"/>
  <c r="AS642" i="33"/>
  <c r="BI640" i="33"/>
  <c r="BA640" i="33"/>
  <c r="AS640" i="33"/>
  <c r="BI638" i="33"/>
  <c r="BA638" i="33"/>
  <c r="AS638" i="33"/>
  <c r="BE637" i="33"/>
  <c r="AW637" i="33"/>
  <c r="AU634" i="33"/>
  <c r="BS634" i="33"/>
  <c r="BA634" i="33"/>
  <c r="AQ634" i="33"/>
  <c r="BJ633" i="33"/>
  <c r="AZ633" i="33"/>
  <c r="AO633" i="33"/>
  <c r="BN632" i="33"/>
  <c r="BD632" i="33"/>
  <c r="AS632" i="33"/>
  <c r="BQ631" i="33"/>
  <c r="BN630" i="33"/>
  <c r="BC630" i="33"/>
  <c r="AO630" i="33"/>
  <c r="BB629" i="33"/>
  <c r="AQ629" i="33"/>
  <c r="AJ628" i="33"/>
  <c r="AR628" i="33"/>
  <c r="AZ628" i="33"/>
  <c r="BH628" i="33"/>
  <c r="AS628" i="33"/>
  <c r="BI628" i="33"/>
  <c r="AL628" i="33"/>
  <c r="AT628" i="33"/>
  <c r="BB628" i="33"/>
  <c r="BJ628" i="33"/>
  <c r="AN628" i="33"/>
  <c r="BD628" i="33"/>
  <c r="BL628" i="33"/>
  <c r="BQ627" i="33"/>
  <c r="BG625" i="33"/>
  <c r="BI633" i="33"/>
  <c r="AY633" i="33"/>
  <c r="AM633" i="33"/>
  <c r="BT633" i="33"/>
  <c r="BV633" i="33"/>
  <c r="BC632" i="33"/>
  <c r="AY630" i="33"/>
  <c r="AN630" i="33"/>
  <c r="BA629" i="33"/>
  <c r="AM629" i="33"/>
  <c r="BO627" i="33"/>
  <c r="CA627" i="33"/>
  <c r="CD626" i="33"/>
  <c r="BR622" i="33"/>
  <c r="BS622" i="33"/>
  <c r="BV622" i="33"/>
  <c r="BW622" i="33"/>
  <c r="BX622" i="33"/>
  <c r="BT622" i="33"/>
  <c r="BF623" i="33"/>
  <c r="AI623" i="33"/>
  <c r="AY623" i="33"/>
  <c r="BG623" i="33"/>
  <c r="BG622" i="33"/>
  <c r="AJ622" i="33"/>
  <c r="AZ622" i="33"/>
  <c r="CC622" i="33"/>
  <c r="BX620" i="33"/>
  <c r="AN619" i="33"/>
  <c r="AP619" i="33"/>
  <c r="BF619" i="33"/>
  <c r="BN619" i="33"/>
  <c r="AQ619" i="33"/>
  <c r="AY619" i="33"/>
  <c r="BG619" i="33"/>
  <c r="AK619" i="33"/>
  <c r="AT619" i="33"/>
  <c r="BB619" i="33"/>
  <c r="BJ619" i="33"/>
  <c r="BS616" i="33"/>
  <c r="AO623" i="33"/>
  <c r="BT623" i="33"/>
  <c r="CE621" i="33"/>
  <c r="BK621" i="33"/>
  <c r="BH619" i="33"/>
  <c r="AU619" i="33"/>
  <c r="AW626" i="33"/>
  <c r="BV624" i="33"/>
  <c r="BJ623" i="33"/>
  <c r="AZ623" i="33"/>
  <c r="AN623" i="33"/>
  <c r="BV623" i="33"/>
  <c r="BE622" i="33"/>
  <c r="BF621" i="33"/>
  <c r="BN621" i="33"/>
  <c r="BG621" i="33"/>
  <c r="AS619" i="33"/>
  <c r="CA619" i="33"/>
  <c r="BV619" i="33"/>
  <c r="BR619" i="33"/>
  <c r="BV620" i="33"/>
  <c r="BH612" i="33"/>
  <c r="AU612" i="33"/>
  <c r="AY612" i="33"/>
  <c r="BR630" i="33"/>
  <c r="AU626" i="33"/>
  <c r="BT625" i="33"/>
  <c r="BT624" i="33"/>
  <c r="AS622" i="33"/>
  <c r="BA621" i="33"/>
  <c r="BV621" i="33"/>
  <c r="BW621" i="33"/>
  <c r="BC619" i="33"/>
  <c r="AO619" i="33"/>
  <c r="BN617" i="33"/>
  <c r="AW617" i="33"/>
  <c r="BF617" i="33"/>
  <c r="BB615" i="33"/>
  <c r="BS624" i="33"/>
  <c r="BE623" i="33"/>
  <c r="AU623" i="33"/>
  <c r="AK623" i="33"/>
  <c r="AW621" i="33"/>
  <c r="BY619" i="33"/>
  <c r="BA619" i="33"/>
  <c r="AM619" i="33"/>
  <c r="BK626" i="33"/>
  <c r="AR626" i="33"/>
  <c r="AI626" i="33"/>
  <c r="BA622" i="33"/>
  <c r="AO622" i="33"/>
  <c r="AO621" i="33"/>
  <c r="BR621" i="33"/>
  <c r="BH621" i="33"/>
  <c r="AL621" i="33"/>
  <c r="BX619" i="33"/>
  <c r="BL619" i="33"/>
  <c r="AZ619" i="33"/>
  <c r="AL619" i="33"/>
  <c r="AN615" i="33"/>
  <c r="BD615" i="33"/>
  <c r="BL615" i="33"/>
  <c r="AO615" i="33"/>
  <c r="AW615" i="33"/>
  <c r="BE615" i="33"/>
  <c r="AI615" i="33"/>
  <c r="AS615" i="33"/>
  <c r="BC615" i="33"/>
  <c r="AJ615" i="33"/>
  <c r="AT615" i="33"/>
  <c r="BF615" i="33"/>
  <c r="AK615" i="33"/>
  <c r="AU615" i="33"/>
  <c r="BG615" i="33"/>
  <c r="AL615" i="33"/>
  <c r="BH615" i="33"/>
  <c r="AM615" i="33"/>
  <c r="AY615" i="33"/>
  <c r="BI615" i="33"/>
  <c r="AP615" i="33"/>
  <c r="AZ615" i="33"/>
  <c r="BJ615" i="33"/>
  <c r="AQ615" i="33"/>
  <c r="BA615" i="33"/>
  <c r="BK615" i="33"/>
  <c r="BX617" i="33"/>
  <c r="BC614" i="33"/>
  <c r="BV617" i="33"/>
  <c r="BK616" i="33"/>
  <c r="BB616" i="33"/>
  <c r="AS616" i="33"/>
  <c r="AI616" i="33"/>
  <c r="BS615" i="33"/>
  <c r="AN613" i="33"/>
  <c r="BD613" i="33"/>
  <c r="BL613" i="33"/>
  <c r="AO613" i="33"/>
  <c r="AW613" i="33"/>
  <c r="BE613" i="33"/>
  <c r="BQ618" i="33"/>
  <c r="BU617" i="33"/>
  <c r="BJ616" i="33"/>
  <c r="BA616" i="33"/>
  <c r="AQ616" i="33"/>
  <c r="BR615" i="33"/>
  <c r="BK613" i="33"/>
  <c r="BA613" i="33"/>
  <c r="AQ613" i="33"/>
  <c r="BR613" i="33"/>
  <c r="BJ624" i="33"/>
  <c r="BB624" i="33"/>
  <c r="AT624" i="33"/>
  <c r="BJ622" i="33"/>
  <c r="AT622" i="33"/>
  <c r="BJ620" i="33"/>
  <c r="BY618" i="33"/>
  <c r="BO618" i="33"/>
  <c r="AJ618" i="33"/>
  <c r="AR618" i="33"/>
  <c r="AZ618" i="33"/>
  <c r="BH618" i="33"/>
  <c r="BI616" i="33"/>
  <c r="AY616" i="33"/>
  <c r="AP616" i="33"/>
  <c r="AW614" i="33"/>
  <c r="BJ613" i="33"/>
  <c r="AZ613" i="33"/>
  <c r="AP613" i="33"/>
  <c r="BT613" i="33"/>
  <c r="BU613" i="33"/>
  <c r="BR617" i="33"/>
  <c r="AW616" i="33"/>
  <c r="BP612" i="33"/>
  <c r="BQ612" i="33"/>
  <c r="AJ616" i="33"/>
  <c r="AR616" i="33"/>
  <c r="AZ616" i="33"/>
  <c r="BH616" i="33"/>
  <c r="A547" i="33" l="1"/>
  <c r="A548" i="31"/>
  <c r="BP799" i="33"/>
  <c r="AN799" i="33"/>
  <c r="BQ799" i="33"/>
  <c r="AT799" i="33"/>
  <c r="AM799" i="33"/>
  <c r="BO799" i="33"/>
  <c r="AJ799" i="33"/>
  <c r="AO799" i="33"/>
  <c r="BF799" i="33"/>
  <c r="BR802" i="33"/>
  <c r="BY802" i="33"/>
  <c r="AV802" i="33"/>
  <c r="AQ798" i="33"/>
  <c r="AI798" i="33"/>
  <c r="AJ798" i="33"/>
  <c r="BT798" i="33"/>
  <c r="BC798" i="33"/>
  <c r="BY797" i="33"/>
  <c r="BN797" i="33"/>
  <c r="AV797" i="33"/>
  <c r="BR795" i="33"/>
  <c r="BK794" i="33"/>
  <c r="AI794" i="33"/>
  <c r="BY794" i="33"/>
  <c r="BH792" i="33"/>
  <c r="AX792" i="33"/>
  <c r="AV785" i="33"/>
  <c r="AO788" i="33"/>
  <c r="BV788" i="33"/>
  <c r="AV783" i="33"/>
  <c r="BT788" i="33"/>
  <c r="AU783" i="33"/>
  <c r="AY790" i="33"/>
  <c r="AN787" i="33"/>
  <c r="AR787" i="33"/>
  <c r="BG789" i="33"/>
  <c r="AT786" i="33"/>
  <c r="BA790" i="33"/>
  <c r="BL789" i="33"/>
  <c r="AQ786" i="33"/>
  <c r="AO786" i="33"/>
  <c r="BA789" i="33"/>
  <c r="AM789" i="33"/>
  <c r="BV789" i="33"/>
  <c r="BI790" i="33"/>
  <c r="BI789" i="33"/>
  <c r="AX783" i="33"/>
  <c r="AJ790" i="33"/>
  <c r="BB787" i="33"/>
  <c r="BA787" i="33"/>
  <c r="BW789" i="33"/>
  <c r="AY786" i="33"/>
  <c r="BL787" i="33"/>
  <c r="AS787" i="33"/>
  <c r="AQ789" i="33"/>
  <c r="BR787" i="33"/>
  <c r="CE783" i="33"/>
  <c r="CC790" i="33"/>
  <c r="BG787" i="33"/>
  <c r="BD798" i="33"/>
  <c r="BV798" i="33"/>
  <c r="BS794" i="33"/>
  <c r="BP794" i="33"/>
  <c r="BQ781" i="33"/>
  <c r="AM781" i="33"/>
  <c r="AL781" i="33"/>
  <c r="BL781" i="33"/>
  <c r="AZ781" i="33"/>
  <c r="AX781" i="33"/>
  <c r="AV781" i="33"/>
  <c r="BX780" i="33"/>
  <c r="BW780" i="33"/>
  <c r="BT780" i="33"/>
  <c r="AV780" i="33"/>
  <c r="BF779" i="33"/>
  <c r="BI779" i="33"/>
  <c r="BO779" i="33"/>
  <c r="AN779" i="33"/>
  <c r="BA779" i="33"/>
  <c r="AQ779" i="33"/>
  <c r="AI779" i="33"/>
  <c r="AM779" i="33"/>
  <c r="BN779" i="33"/>
  <c r="AX778" i="33"/>
  <c r="AL778" i="33"/>
  <c r="BH778" i="33"/>
  <c r="AP778" i="33"/>
  <c r="BJ778" i="33"/>
  <c r="BA778" i="33"/>
  <c r="AJ778" i="33"/>
  <c r="BF778" i="33"/>
  <c r="BR778" i="33"/>
  <c r="BS778" i="33"/>
  <c r="BX778" i="33"/>
  <c r="BL778" i="33"/>
  <c r="BQ774" i="33"/>
  <c r="AP777" i="33"/>
  <c r="BC777" i="33"/>
  <c r="AL777" i="33"/>
  <c r="AR777" i="33"/>
  <c r="BG777" i="33"/>
  <c r="BD777" i="33"/>
  <c r="AY777" i="33"/>
  <c r="AN777" i="33"/>
  <c r="AI777" i="33"/>
  <c r="AX777" i="33"/>
  <c r="BH777" i="33"/>
  <c r="CB777" i="33"/>
  <c r="AZ777" i="33"/>
  <c r="CD777" i="33"/>
  <c r="BN777" i="33"/>
  <c r="BP774" i="33"/>
  <c r="BX772" i="33"/>
  <c r="AX772" i="33"/>
  <c r="CE772" i="33"/>
  <c r="BV770" i="33"/>
  <c r="BG771" i="33"/>
  <c r="BW773" i="33"/>
  <c r="AP771" i="33"/>
  <c r="BA771" i="33"/>
  <c r="BT770" i="33"/>
  <c r="BR798" i="33"/>
  <c r="BY771" i="33"/>
  <c r="BX770" i="33"/>
  <c r="BU795" i="33"/>
  <c r="BT778" i="33"/>
  <c r="BR789" i="33"/>
  <c r="BW770" i="33"/>
  <c r="BS773" i="33"/>
  <c r="BX795" i="33"/>
  <c r="BY795" i="33"/>
  <c r="BO786" i="33"/>
  <c r="BO787" i="33"/>
  <c r="BQ794" i="33"/>
  <c r="AY787" i="33"/>
  <c r="BN787" i="33"/>
  <c r="BI771" i="33"/>
  <c r="AX802" i="33"/>
  <c r="AQ790" i="33"/>
  <c r="BB779" i="33"/>
  <c r="BF798" i="33"/>
  <c r="BC790" i="33"/>
  <c r="BF787" i="33"/>
  <c r="AZ774" i="33"/>
  <c r="AL771" i="33"/>
  <c r="AP787" i="33"/>
  <c r="BP779" i="33"/>
  <c r="AL779" i="33"/>
  <c r="BJ771" i="33"/>
  <c r="BN795" i="33"/>
  <c r="AX794" i="33"/>
  <c r="AV772" i="33"/>
  <c r="AM798" i="33"/>
  <c r="AT789" i="33"/>
  <c r="AR789" i="33"/>
  <c r="AO789" i="33"/>
  <c r="AW802" i="33"/>
  <c r="BY773" i="33"/>
  <c r="BE779" i="33"/>
  <c r="BK798" i="33"/>
  <c r="AR798" i="33"/>
  <c r="BT795" i="33"/>
  <c r="AR771" i="33"/>
  <c r="CD788" i="33"/>
  <c r="BN788" i="33"/>
  <c r="CB797" i="33"/>
  <c r="BH797" i="33"/>
  <c r="AX795" i="33"/>
  <c r="AW795" i="33"/>
  <c r="CD781" i="33"/>
  <c r="BN781" i="33"/>
  <c r="AT774" i="33"/>
  <c r="AX770" i="33"/>
  <c r="CD796" i="33"/>
  <c r="BN796" i="33"/>
  <c r="BT789" i="33"/>
  <c r="BR770" i="33"/>
  <c r="BE787" i="33"/>
  <c r="BV778" i="33"/>
  <c r="AK787" i="33"/>
  <c r="AY789" i="33"/>
  <c r="BV771" i="33"/>
  <c r="BX794" i="33"/>
  <c r="CC781" i="33"/>
  <c r="BM781" i="33"/>
  <c r="CE773" i="33"/>
  <c r="AT773" i="33"/>
  <c r="AX796" i="33"/>
  <c r="AW796" i="33"/>
  <c r="BJ787" i="33"/>
  <c r="BY798" i="33"/>
  <c r="BX773" i="33"/>
  <c r="BL779" i="33"/>
  <c r="CB772" i="33"/>
  <c r="BH772" i="33"/>
  <c r="AZ796" i="33"/>
  <c r="CB796" i="33"/>
  <c r="AX773" i="33"/>
  <c r="AW773" i="33"/>
  <c r="CC800" i="33"/>
  <c r="BM800" i="33"/>
  <c r="BN798" i="33"/>
  <c r="AM790" i="33"/>
  <c r="BA798" i="33"/>
  <c r="BV795" i="33"/>
  <c r="BN771" i="33"/>
  <c r="CE796" i="33"/>
  <c r="AT796" i="33"/>
  <c r="AZ802" i="33"/>
  <c r="BL786" i="33"/>
  <c r="BD794" i="33"/>
  <c r="BD787" i="33"/>
  <c r="BT794" i="33"/>
  <c r="AN798" i="33"/>
  <c r="AZ772" i="33"/>
  <c r="AV796" i="33"/>
  <c r="AU796" i="33"/>
  <c r="AU774" i="33"/>
  <c r="AV774" i="33"/>
  <c r="AV788" i="33"/>
  <c r="CC785" i="33"/>
  <c r="AX788" i="33"/>
  <c r="CC773" i="33"/>
  <c r="BM773" i="33"/>
  <c r="AX776" i="33"/>
  <c r="AW776" i="33"/>
  <c r="AZ790" i="33"/>
  <c r="CE787" i="33"/>
  <c r="BC787" i="33"/>
  <c r="CC787" i="33"/>
  <c r="BH787" i="33"/>
  <c r="AX780" i="33"/>
  <c r="AZ784" i="33"/>
  <c r="CD786" i="33"/>
  <c r="AZ801" i="33"/>
  <c r="AW778" i="33"/>
  <c r="CC794" i="33"/>
  <c r="BH782" i="33"/>
  <c r="CC782" i="33"/>
  <c r="AW779" i="33"/>
  <c r="AV779" i="33"/>
  <c r="AU779" i="33"/>
  <c r="CE786" i="33"/>
  <c r="CE790" i="33"/>
  <c r="AZ775" i="33"/>
  <c r="CB792" i="33"/>
  <c r="CD798" i="33"/>
  <c r="AT798" i="33"/>
  <c r="AZ786" i="33"/>
  <c r="AZ794" i="33"/>
  <c r="AT784" i="33"/>
  <c r="CD784" i="33"/>
  <c r="AT776" i="33"/>
  <c r="CD776" i="33"/>
  <c r="AW786" i="33"/>
  <c r="AV794" i="33"/>
  <c r="AU794" i="33"/>
  <c r="AZ787" i="33"/>
  <c r="CC789" i="33"/>
  <c r="BH789" i="33"/>
  <c r="AX768" i="33"/>
  <c r="AW768" i="33"/>
  <c r="CC778" i="33"/>
  <c r="AV782" i="33"/>
  <c r="AU782" i="33"/>
  <c r="AZ782" i="33"/>
  <c r="CC779" i="33"/>
  <c r="BH779" i="33"/>
  <c r="AV775" i="33"/>
  <c r="AU775" i="33"/>
  <c r="CE775" i="33"/>
  <c r="BC775" i="33"/>
  <c r="AT768" i="33"/>
  <c r="AT778" i="33"/>
  <c r="BH798" i="33"/>
  <c r="CC798" i="33"/>
  <c r="AW798" i="33"/>
  <c r="CD790" i="33"/>
  <c r="CD771" i="33"/>
  <c r="AT771" i="33"/>
  <c r="CE776" i="33"/>
  <c r="BC776" i="33"/>
  <c r="AW790" i="33"/>
  <c r="AX789" i="33"/>
  <c r="AW789" i="33"/>
  <c r="AV784" i="33"/>
  <c r="AU784" i="33"/>
  <c r="CD782" i="33"/>
  <c r="AT782" i="33"/>
  <c r="AZ779" i="33"/>
  <c r="AV792" i="33"/>
  <c r="CE768" i="33"/>
  <c r="CE799" i="33"/>
  <c r="BC799" i="33"/>
  <c r="CC799" i="33"/>
  <c r="BH799" i="33"/>
  <c r="CE778" i="33"/>
  <c r="CC775" i="33"/>
  <c r="CD799" i="33"/>
  <c r="AU790" i="33"/>
  <c r="CD787" i="33"/>
  <c r="AT787" i="33"/>
  <c r="AX784" i="33"/>
  <c r="AW784" i="33"/>
  <c r="AV768" i="33"/>
  <c r="AU768" i="33"/>
  <c r="AZ799" i="33"/>
  <c r="BM774" i="33"/>
  <c r="CB774" i="33"/>
  <c r="AV786" i="33"/>
  <c r="AU786" i="33"/>
  <c r="CD789" i="33"/>
  <c r="CC776" i="33"/>
  <c r="BH776" i="33"/>
  <c r="AZ778" i="33"/>
  <c r="CE789" i="33"/>
  <c r="BC789" i="33"/>
  <c r="AZ789" i="33"/>
  <c r="BH768" i="33"/>
  <c r="CC768" i="33"/>
  <c r="AV801" i="33"/>
  <c r="AU801" i="33"/>
  <c r="AX799" i="33"/>
  <c r="AW799" i="33"/>
  <c r="AZ798" i="33"/>
  <c r="CD775" i="33"/>
  <c r="AX771" i="33"/>
  <c r="AW771" i="33"/>
  <c r="AV798" i="33"/>
  <c r="AU798" i="33"/>
  <c r="AZ776" i="33"/>
  <c r="AV778" i="33"/>
  <c r="AU778" i="33"/>
  <c r="AX787" i="33"/>
  <c r="AW787" i="33"/>
  <c r="AU789" i="33"/>
  <c r="AZ768" i="33"/>
  <c r="CE782" i="33"/>
  <c r="BC782" i="33"/>
  <c r="AX775" i="33"/>
  <c r="AW775" i="33"/>
  <c r="CE771" i="33"/>
  <c r="BC771" i="33"/>
  <c r="CC771" i="33"/>
  <c r="BH771" i="33"/>
  <c r="AV769" i="33"/>
  <c r="CC769" i="33"/>
  <c r="BM769" i="33"/>
  <c r="BC801" i="33"/>
  <c r="CE801" i="33"/>
  <c r="CD779" i="33"/>
  <c r="AT779" i="33"/>
  <c r="AV776" i="33"/>
  <c r="AU776" i="33"/>
  <c r="CD794" i="33"/>
  <c r="AV787" i="33"/>
  <c r="AU787" i="33"/>
  <c r="CE794" i="33"/>
  <c r="BH784" i="33"/>
  <c r="CC784" i="33"/>
  <c r="CD801" i="33"/>
  <c r="AT801" i="33"/>
  <c r="AX801" i="33"/>
  <c r="AW801" i="33"/>
  <c r="CC801" i="33"/>
  <c r="BH801" i="33"/>
  <c r="AX782" i="33"/>
  <c r="AW782" i="33"/>
  <c r="CE779" i="33"/>
  <c r="BC779" i="33"/>
  <c r="AV799" i="33"/>
  <c r="AU799" i="33"/>
  <c r="AW794" i="33"/>
  <c r="CC786" i="33"/>
  <c r="AV771" i="33"/>
  <c r="AU771" i="33"/>
  <c r="AZ771" i="33"/>
  <c r="AS752" i="33"/>
  <c r="AL738" i="33"/>
  <c r="BC738" i="33"/>
  <c r="BI738" i="33"/>
  <c r="AL737" i="33"/>
  <c r="AP756" i="33"/>
  <c r="AO752" i="33"/>
  <c r="AR738" i="33"/>
  <c r="BB738" i="33"/>
  <c r="BF737" i="33"/>
  <c r="BC752" i="33"/>
  <c r="AQ737" i="33"/>
  <c r="AS738" i="33"/>
  <c r="AJ738" i="33"/>
  <c r="AM737" i="33"/>
  <c r="AJ737" i="33"/>
  <c r="AR737" i="33"/>
  <c r="BB737" i="33"/>
  <c r="BY738" i="33"/>
  <c r="AH753" i="33"/>
  <c r="AH752" i="33"/>
  <c r="AH737" i="33"/>
  <c r="CE766" i="33"/>
  <c r="BC766" i="33"/>
  <c r="CD766" i="33"/>
  <c r="AT766" i="33"/>
  <c r="BH766" i="33"/>
  <c r="CC766" i="33"/>
  <c r="AW766" i="33"/>
  <c r="AX766" i="33"/>
  <c r="AZ766" i="33"/>
  <c r="AV766" i="33"/>
  <c r="AU766" i="33"/>
  <c r="BF754" i="33"/>
  <c r="AQ754" i="33"/>
  <c r="AY754" i="33"/>
  <c r="AK754" i="33"/>
  <c r="AL754" i="33"/>
  <c r="BJ754" i="33"/>
  <c r="AM754" i="33"/>
  <c r="CE754" i="33"/>
  <c r="AO754" i="33"/>
  <c r="AI754" i="33"/>
  <c r="BG754" i="33"/>
  <c r="AJ754" i="33"/>
  <c r="BA754" i="33"/>
  <c r="BK754" i="33"/>
  <c r="CE752" i="33"/>
  <c r="CD752" i="33"/>
  <c r="BC756" i="33"/>
  <c r="H754" i="33"/>
  <c r="BO755" i="33"/>
  <c r="BQ755" i="33"/>
  <c r="BP755" i="33"/>
  <c r="BT755" i="33"/>
  <c r="H755" i="33"/>
  <c r="BW755" i="33"/>
  <c r="CE755" i="33"/>
  <c r="BB755" i="33"/>
  <c r="AO755" i="33"/>
  <c r="AP755" i="33"/>
  <c r="BA755" i="33"/>
  <c r="BL755" i="33"/>
  <c r="H753" i="33"/>
  <c r="BP753" i="33"/>
  <c r="BQ753" i="33"/>
  <c r="G753" i="33"/>
  <c r="K753" i="33"/>
  <c r="BB753" i="33"/>
  <c r="BJ753" i="33"/>
  <c r="AP753" i="33"/>
  <c r="AJ753" i="33"/>
  <c r="AR753" i="33"/>
  <c r="G752" i="33"/>
  <c r="BU752" i="33"/>
  <c r="BW752" i="33"/>
  <c r="BY752" i="33"/>
  <c r="BS752" i="33"/>
  <c r="BT752" i="33"/>
  <c r="J750" i="33"/>
  <c r="N750" i="33"/>
  <c r="BO750" i="33"/>
  <c r="BQ750" i="33"/>
  <c r="G750" i="33"/>
  <c r="BS750" i="33"/>
  <c r="BL750" i="33"/>
  <c r="CD750" i="33"/>
  <c r="AP750" i="33"/>
  <c r="AK750" i="33"/>
  <c r="BR748" i="33"/>
  <c r="BY748" i="33"/>
  <c r="BS748" i="33"/>
  <c r="BW748" i="33"/>
  <c r="BX748" i="33"/>
  <c r="G748" i="33"/>
  <c r="AK748" i="33"/>
  <c r="AS748" i="33"/>
  <c r="BA748" i="33"/>
  <c r="BI748" i="33"/>
  <c r="AO748" i="33"/>
  <c r="BE748" i="33"/>
  <c r="BC748" i="33"/>
  <c r="BK748" i="33"/>
  <c r="AN748" i="33"/>
  <c r="AP748" i="33"/>
  <c r="BF748" i="33"/>
  <c r="AI748" i="33"/>
  <c r="AQ748" i="33"/>
  <c r="AY748" i="33"/>
  <c r="BG748" i="33"/>
  <c r="Q739" i="33"/>
  <c r="BX739" i="33"/>
  <c r="BR739" i="33"/>
  <c r="BS739" i="33"/>
  <c r="BY739" i="33"/>
  <c r="BU739" i="33"/>
  <c r="G739" i="33"/>
  <c r="AO739" i="33"/>
  <c r="AL739" i="33"/>
  <c r="CE739" i="33"/>
  <c r="AM739" i="33"/>
  <c r="BL739" i="33"/>
  <c r="AP739" i="33"/>
  <c r="AY739" i="33"/>
  <c r="BG739" i="33"/>
  <c r="BB739" i="33"/>
  <c r="AI739" i="33"/>
  <c r="AQ739" i="33"/>
  <c r="AJ739" i="33"/>
  <c r="BE756" i="33"/>
  <c r="AW756" i="33"/>
  <c r="AO756" i="33"/>
  <c r="BC755" i="33"/>
  <c r="BF756" i="33"/>
  <c r="J755" i="33"/>
  <c r="BA756" i="33"/>
  <c r="BJ756" i="33"/>
  <c r="BC745" i="33"/>
  <c r="BW753" i="33"/>
  <c r="AN752" i="33"/>
  <c r="AN745" i="33"/>
  <c r="BW740" i="33"/>
  <c r="AL742" i="33"/>
  <c r="AL744" i="33"/>
  <c r="BJ745" i="33"/>
  <c r="BH747" i="33"/>
  <c r="AT754" i="33"/>
  <c r="BA743" i="33"/>
  <c r="BH745" i="33"/>
  <c r="AM747" i="33"/>
  <c r="BV741" i="33"/>
  <c r="BL741" i="33"/>
  <c r="BR752" i="33"/>
  <c r="AU742" i="33"/>
  <c r="AO745" i="33"/>
  <c r="AS745" i="33"/>
  <c r="AT737" i="33"/>
  <c r="AI751" i="33"/>
  <c r="AO751" i="33"/>
  <c r="BW737" i="33"/>
  <c r="BD747" i="33"/>
  <c r="AM745" i="33"/>
  <c r="N746" i="33"/>
  <c r="J738" i="33"/>
  <c r="AH738" i="33"/>
  <c r="AR745" i="33"/>
  <c r="J739" i="33"/>
  <c r="AS747" i="33"/>
  <c r="AW741" i="33"/>
  <c r="BB752" i="33"/>
  <c r="BR746" i="33"/>
  <c r="BA745" i="33"/>
  <c r="BO739" i="33"/>
  <c r="BK745" i="33"/>
  <c r="AJ747" i="33"/>
  <c r="BO740" i="33"/>
  <c r="BQ740" i="33"/>
  <c r="BL737" i="33"/>
  <c r="BB747" i="33"/>
  <c r="BC741" i="33"/>
  <c r="AK742" i="33"/>
  <c r="BW751" i="33"/>
  <c r="BK752" i="33"/>
  <c r="BW744" i="33"/>
  <c r="AJ745" i="33"/>
  <c r="AN754" i="33"/>
  <c r="BK741" i="33"/>
  <c r="AS737" i="33"/>
  <c r="BK742" i="33"/>
  <c r="AI742" i="33"/>
  <c r="AM738" i="33"/>
  <c r="AH750" i="33"/>
  <c r="AP745" i="33"/>
  <c r="BI745" i="33"/>
  <c r="BF745" i="33"/>
  <c r="AL745" i="33"/>
  <c r="AT745" i="33"/>
  <c r="BN745" i="33"/>
  <c r="AY745" i="33"/>
  <c r="BD745" i="33"/>
  <c r="AK745" i="33"/>
  <c r="AN747" i="33"/>
  <c r="AR747" i="33"/>
  <c r="BK747" i="33"/>
  <c r="AT747" i="33"/>
  <c r="AL747" i="33"/>
  <c r="BL747" i="33"/>
  <c r="BC747" i="33"/>
  <c r="AK747" i="33"/>
  <c r="BS743" i="33"/>
  <c r="AU745" i="33"/>
  <c r="BW738" i="33"/>
  <c r="AI738" i="33"/>
  <c r="AQ752" i="33"/>
  <c r="BV749" i="33"/>
  <c r="BA747" i="33"/>
  <c r="AW737" i="33"/>
  <c r="BH737" i="33"/>
  <c r="BC743" i="33"/>
  <c r="BC737" i="33"/>
  <c r="BQ739" i="33"/>
  <c r="BQ743" i="33"/>
  <c r="AO747" i="33"/>
  <c r="AW747" i="33"/>
  <c r="BL745" i="33"/>
  <c r="L747" i="33"/>
  <c r="BE745" i="33"/>
  <c r="BY740" i="33"/>
  <c r="BJ747" i="33"/>
  <c r="BS754" i="33"/>
  <c r="BF751" i="33"/>
  <c r="BI747" i="33"/>
  <c r="AI745" i="33"/>
  <c r="AJ741" i="33"/>
  <c r="BN741" i="33"/>
  <c r="BP746" i="33"/>
  <c r="J746" i="33"/>
  <c r="AH746" i="33"/>
  <c r="BN739" i="33"/>
  <c r="CD754" i="33"/>
  <c r="BX747" i="33"/>
  <c r="BV747" i="33"/>
  <c r="BT747" i="33"/>
  <c r="BG756" i="33"/>
  <c r="BX737" i="33"/>
  <c r="BT737" i="33"/>
  <c r="BU737" i="33"/>
  <c r="R737" i="33"/>
  <c r="BR737" i="33"/>
  <c r="BY741" i="33"/>
  <c r="R741" i="33"/>
  <c r="BK746" i="33"/>
  <c r="AR746" i="33"/>
  <c r="BF743" i="33"/>
  <c r="BO737" i="33"/>
  <c r="BF741" i="33"/>
  <c r="AK752" i="33"/>
  <c r="AK743" i="33"/>
  <c r="AS743" i="33"/>
  <c r="L743" i="33"/>
  <c r="BB743" i="33"/>
  <c r="BJ743" i="33"/>
  <c r="BE743" i="33"/>
  <c r="BN743" i="33"/>
  <c r="BT746" i="33"/>
  <c r="AW754" i="33"/>
  <c r="BY743" i="33"/>
  <c r="BU743" i="33"/>
  <c r="BW743" i="33"/>
  <c r="R743" i="33"/>
  <c r="AZ751" i="33"/>
  <c r="BH740" i="33"/>
  <c r="BX743" i="33"/>
  <c r="BO753" i="33"/>
  <c r="BK756" i="33"/>
  <c r="AH743" i="33"/>
  <c r="J743" i="33"/>
  <c r="BD739" i="33"/>
  <c r="BV748" i="33"/>
  <c r="BG737" i="33"/>
  <c r="BB744" i="33"/>
  <c r="BQ756" i="33"/>
  <c r="AN743" i="33"/>
  <c r="BN747" i="33"/>
  <c r="AM750" i="33"/>
  <c r="BN738" i="33"/>
  <c r="BY756" i="33"/>
  <c r="BY742" i="33"/>
  <c r="CB743" i="33"/>
  <c r="AP740" i="33"/>
  <c r="BG740" i="33"/>
  <c r="L740" i="33"/>
  <c r="AS740" i="33"/>
  <c r="CD740" i="33"/>
  <c r="BI740" i="33"/>
  <c r="AU740" i="33"/>
  <c r="AL740" i="33"/>
  <c r="BB740" i="33"/>
  <c r="BN740" i="33"/>
  <c r="AJ740" i="33"/>
  <c r="BV743" i="33"/>
  <c r="BU751" i="33"/>
  <c r="BV751" i="33"/>
  <c r="R751" i="33"/>
  <c r="AH741" i="33"/>
  <c r="J741" i="33"/>
  <c r="BP751" i="33"/>
  <c r="N751" i="33"/>
  <c r="BO751" i="33"/>
  <c r="BS737" i="33"/>
  <c r="BJ742" i="33"/>
  <c r="AR743" i="33"/>
  <c r="AY752" i="33"/>
  <c r="AL741" i="33"/>
  <c r="BJ741" i="33"/>
  <c r="AT743" i="33"/>
  <c r="BH743" i="33"/>
  <c r="AH751" i="33"/>
  <c r="J751" i="33"/>
  <c r="BV737" i="33"/>
  <c r="BT743" i="33"/>
  <c r="BX756" i="33"/>
  <c r="BS749" i="33"/>
  <c r="BU754" i="33"/>
  <c r="BW741" i="33"/>
  <c r="BT738" i="33"/>
  <c r="BV742" i="33"/>
  <c r="BP756" i="33"/>
  <c r="BP747" i="33"/>
  <c r="BO741" i="33"/>
  <c r="BP752" i="33"/>
  <c r="BO747" i="33"/>
  <c r="CC751" i="33"/>
  <c r="AI743" i="33"/>
  <c r="BE754" i="33"/>
  <c r="BF739" i="33"/>
  <c r="AP744" i="33"/>
  <c r="BB746" i="33"/>
  <c r="BG752" i="33"/>
  <c r="AL756" i="33"/>
  <c r="BI744" i="33"/>
  <c r="AU749" i="33"/>
  <c r="AZ745" i="33"/>
  <c r="BN754" i="33"/>
  <c r="AV752" i="33"/>
  <c r="BG755" i="33"/>
  <c r="AY750" i="33"/>
  <c r="BC744" i="33"/>
  <c r="BA739" i="33"/>
  <c r="AT752" i="33"/>
  <c r="BA742" i="33"/>
  <c r="BI739" i="33"/>
  <c r="AN753" i="33"/>
  <c r="AU744" i="33"/>
  <c r="AW752" i="33"/>
  <c r="BB754" i="33"/>
  <c r="AV751" i="33"/>
  <c r="AY744" i="33"/>
  <c r="AY747" i="33"/>
  <c r="AT744" i="33"/>
  <c r="BD744" i="33"/>
  <c r="BF752" i="33"/>
  <c r="BI743" i="33"/>
  <c r="AP737" i="33"/>
  <c r="AS749" i="33"/>
  <c r="AI747" i="33"/>
  <c r="BN736" i="33"/>
  <c r="AT736" i="33"/>
  <c r="AU736" i="33"/>
  <c r="R735" i="33"/>
  <c r="BS735" i="33"/>
  <c r="AM735" i="33"/>
  <c r="AH735" i="33"/>
  <c r="J735" i="33"/>
  <c r="BR735" i="33"/>
  <c r="AZ735" i="33"/>
  <c r="BX735" i="33"/>
  <c r="BN735" i="33"/>
  <c r="BP734" i="33"/>
  <c r="BT734" i="33"/>
  <c r="AT734" i="33"/>
  <c r="BX734" i="33"/>
  <c r="AJ734" i="33"/>
  <c r="AY734" i="33"/>
  <c r="AR734" i="33"/>
  <c r="BN734" i="33"/>
  <c r="L734" i="33"/>
  <c r="BA734" i="33"/>
  <c r="BY734" i="33"/>
  <c r="BV734" i="33"/>
  <c r="R734" i="33"/>
  <c r="AP734" i="33"/>
  <c r="AH734" i="33"/>
  <c r="J734" i="33"/>
  <c r="BK733" i="33"/>
  <c r="AM733" i="33"/>
  <c r="AX733" i="33"/>
  <c r="AP732" i="33"/>
  <c r="AS732" i="33"/>
  <c r="J732" i="33"/>
  <c r="BV732" i="33"/>
  <c r="BG732" i="33"/>
  <c r="AI732" i="33"/>
  <c r="BX732" i="33"/>
  <c r="BW732" i="33"/>
  <c r="R732" i="33"/>
  <c r="BY732" i="33"/>
  <c r="BI731" i="33"/>
  <c r="BX731" i="33"/>
  <c r="AP731" i="33"/>
  <c r="BD731" i="33"/>
  <c r="BJ731" i="33"/>
  <c r="AV731" i="33"/>
  <c r="BJ730" i="33"/>
  <c r="BG730" i="33"/>
  <c r="BV730" i="33"/>
  <c r="R730" i="33"/>
  <c r="AY730" i="33"/>
  <c r="AS730" i="33"/>
  <c r="AI730" i="33"/>
  <c r="BP730" i="33"/>
  <c r="N730" i="33"/>
  <c r="BO730" i="33"/>
  <c r="BB729" i="33"/>
  <c r="AY729" i="33"/>
  <c r="BO729" i="33"/>
  <c r="N729" i="33"/>
  <c r="K729" i="33"/>
  <c r="BJ729" i="33"/>
  <c r="AL729" i="33"/>
  <c r="AK729" i="33"/>
  <c r="BC729" i="33"/>
  <c r="AJ727" i="33"/>
  <c r="AT728" i="33"/>
  <c r="BC728" i="33"/>
  <c r="AY727" i="33"/>
  <c r="BH728" i="33"/>
  <c r="AS727" i="33"/>
  <c r="AH727" i="33"/>
  <c r="AQ727" i="33"/>
  <c r="BJ727" i="33"/>
  <c r="BP727" i="33"/>
  <c r="M727" i="33"/>
  <c r="BQ727" i="33"/>
  <c r="BQ725" i="33"/>
  <c r="BO725" i="33"/>
  <c r="BW726" i="33"/>
  <c r="BG725" i="33"/>
  <c r="AH726" i="33"/>
  <c r="J726" i="33"/>
  <c r="AR725" i="33"/>
  <c r="BU726" i="33"/>
  <c r="R726" i="33"/>
  <c r="BR726" i="33"/>
  <c r="AN725" i="33"/>
  <c r="BN725" i="33"/>
  <c r="BE725" i="33"/>
  <c r="BA725" i="33"/>
  <c r="L725" i="33"/>
  <c r="AY725" i="33"/>
  <c r="AQ725" i="33"/>
  <c r="AJ726" i="33"/>
  <c r="BU725" i="33"/>
  <c r="BB725" i="33"/>
  <c r="AU726" i="33"/>
  <c r="BK726" i="33"/>
  <c r="CB725" i="33"/>
  <c r="BC725" i="33"/>
  <c r="BT726" i="33"/>
  <c r="AN726" i="33"/>
  <c r="BI725" i="33"/>
  <c r="BV726" i="33"/>
  <c r="BF725" i="33"/>
  <c r="BK725" i="33"/>
  <c r="BD725" i="33"/>
  <c r="AL726" i="33"/>
  <c r="AO725" i="33"/>
  <c r="BY726" i="33"/>
  <c r="AJ725" i="33"/>
  <c r="AI725" i="33"/>
  <c r="AM725" i="33"/>
  <c r="BJ725" i="33"/>
  <c r="BE726" i="33"/>
  <c r="AO726" i="33"/>
  <c r="AZ724" i="33"/>
  <c r="BJ724" i="33"/>
  <c r="BY724" i="33"/>
  <c r="AN724" i="33"/>
  <c r="AL724" i="33"/>
  <c r="BR724" i="33"/>
  <c r="BO724" i="33"/>
  <c r="AU724" i="33"/>
  <c r="BC724" i="33"/>
  <c r="BP724" i="33"/>
  <c r="BN723" i="33"/>
  <c r="BB723" i="33"/>
  <c r="BK723" i="33"/>
  <c r="AN723" i="33"/>
  <c r="BW723" i="33"/>
  <c r="AJ723" i="33"/>
  <c r="BJ723" i="33"/>
  <c r="AM723" i="33"/>
  <c r="AU723" i="33"/>
  <c r="BE723" i="33"/>
  <c r="BH723" i="33"/>
  <c r="AS723" i="33"/>
  <c r="BC723" i="33"/>
  <c r="BF723" i="33"/>
  <c r="AL723" i="33"/>
  <c r="BD723" i="33"/>
  <c r="BL723" i="33"/>
  <c r="L723" i="33"/>
  <c r="AO723" i="33"/>
  <c r="AY723" i="33"/>
  <c r="BG723" i="33"/>
  <c r="AI723" i="33"/>
  <c r="AQ723" i="33"/>
  <c r="BA723" i="33"/>
  <c r="AP723" i="33"/>
  <c r="J723" i="33"/>
  <c r="AK723" i="33"/>
  <c r="BI723" i="33"/>
  <c r="AT723" i="33"/>
  <c r="AR723" i="33"/>
  <c r="N723" i="33"/>
  <c r="BQ723" i="33"/>
  <c r="R722" i="33"/>
  <c r="BR722" i="33"/>
  <c r="BT722" i="33"/>
  <c r="BU722" i="33"/>
  <c r="AH722" i="33"/>
  <c r="AQ722" i="33"/>
  <c r="BS722" i="33"/>
  <c r="BV722" i="33"/>
  <c r="AS722" i="33"/>
  <c r="BQ721" i="33"/>
  <c r="BU721" i="33"/>
  <c r="J720" i="33"/>
  <c r="BC720" i="33"/>
  <c r="BU720" i="33"/>
  <c r="BR720" i="33"/>
  <c r="BW720" i="33"/>
  <c r="R720" i="33"/>
  <c r="AP720" i="33"/>
  <c r="AM720" i="33"/>
  <c r="AH720" i="33"/>
  <c r="BT720" i="33"/>
  <c r="BD720" i="33"/>
  <c r="AR720" i="33"/>
  <c r="BN720" i="33"/>
  <c r="BO719" i="33"/>
  <c r="BX719" i="33"/>
  <c r="R719" i="33"/>
  <c r="AV719" i="33"/>
  <c r="AH719" i="33"/>
  <c r="AM718" i="33"/>
  <c r="BH718" i="33"/>
  <c r="AO718" i="33"/>
  <c r="AK718" i="33"/>
  <c r="AT718" i="33"/>
  <c r="BF718" i="33"/>
  <c r="AY718" i="33"/>
  <c r="AN718" i="33"/>
  <c r="BI718" i="33"/>
  <c r="AL718" i="33"/>
  <c r="BG718" i="33"/>
  <c r="L718" i="33"/>
  <c r="BJ718" i="33"/>
  <c r="AJ718" i="33"/>
  <c r="AS718" i="33"/>
  <c r="BN718" i="33"/>
  <c r="AQ718" i="33"/>
  <c r="BB718" i="33"/>
  <c r="BK718" i="33"/>
  <c r="AR718" i="33"/>
  <c r="BV718" i="33"/>
  <c r="AP718" i="33"/>
  <c r="BD718" i="33"/>
  <c r="BL718" i="33"/>
  <c r="BA718" i="33"/>
  <c r="K718" i="33"/>
  <c r="BC718" i="33"/>
  <c r="AR717" i="33"/>
  <c r="AU717" i="33"/>
  <c r="BB717" i="33"/>
  <c r="AQ717" i="33"/>
  <c r="BK717" i="33"/>
  <c r="AJ717" i="33"/>
  <c r="BJ717" i="33"/>
  <c r="AK717" i="33"/>
  <c r="AS717" i="33"/>
  <c r="CE717" i="33"/>
  <c r="BN717" i="33"/>
  <c r="L717" i="33"/>
  <c r="AN717" i="33"/>
  <c r="BF717" i="33"/>
  <c r="AY717" i="33"/>
  <c r="BG717" i="33"/>
  <c r="AL717" i="33"/>
  <c r="AT717" i="33"/>
  <c r="BL717" i="33"/>
  <c r="AI717" i="33"/>
  <c r="BA717" i="33"/>
  <c r="AZ717" i="33"/>
  <c r="BE717" i="33"/>
  <c r="BX717" i="33"/>
  <c r="BD717" i="33"/>
  <c r="BQ717" i="33"/>
  <c r="BP717" i="33"/>
  <c r="N717" i="33"/>
  <c r="AM717" i="33"/>
  <c r="AP717" i="33"/>
  <c r="BI717" i="33"/>
  <c r="AO717" i="33"/>
  <c r="BH717" i="33"/>
  <c r="BO715" i="33"/>
  <c r="BR715" i="33"/>
  <c r="BS715" i="33"/>
  <c r="BW715" i="33"/>
  <c r="J715" i="33"/>
  <c r="AK716" i="33"/>
  <c r="BF716" i="33"/>
  <c r="BR716" i="33"/>
  <c r="BS716" i="33"/>
  <c r="R716" i="33"/>
  <c r="BV716" i="33"/>
  <c r="BH716" i="33"/>
  <c r="BD716" i="33"/>
  <c r="BY712" i="33"/>
  <c r="BV712" i="33"/>
  <c r="BU712" i="33"/>
  <c r="AO712" i="33"/>
  <c r="BC712" i="33"/>
  <c r="AT712" i="33"/>
  <c r="BW712" i="33"/>
  <c r="AK715" i="33"/>
  <c r="BG715" i="33"/>
  <c r="CB715" i="33"/>
  <c r="AN715" i="33"/>
  <c r="AL715" i="33"/>
  <c r="AQ715" i="33"/>
  <c r="L715" i="33"/>
  <c r="BT715" i="33"/>
  <c r="CE715" i="33"/>
  <c r="AM715" i="33"/>
  <c r="BI715" i="33"/>
  <c r="BA713" i="33"/>
  <c r="BH715" i="33"/>
  <c r="CD715" i="33"/>
  <c r="AZ714" i="33"/>
  <c r="BD715" i="33"/>
  <c r="AW715" i="33"/>
  <c r="BN715" i="33"/>
  <c r="BV713" i="33"/>
  <c r="AP713" i="33"/>
  <c r="BK715" i="33"/>
  <c r="BV714" i="33"/>
  <c r="BK714" i="33"/>
  <c r="BA714" i="33"/>
  <c r="AR714" i="33"/>
  <c r="AL714" i="33"/>
  <c r="BX713" i="33"/>
  <c r="BY714" i="33"/>
  <c r="BS713" i="33"/>
  <c r="BN714" i="33"/>
  <c r="BX714" i="33"/>
  <c r="AJ714" i="33"/>
  <c r="BW713" i="33"/>
  <c r="AQ714" i="33"/>
  <c r="BW714" i="33"/>
  <c r="BF714" i="33"/>
  <c r="AM714" i="33"/>
  <c r="BT714" i="33"/>
  <c r="BL714" i="33"/>
  <c r="BI714" i="33"/>
  <c r="AP715" i="33"/>
  <c r="AK714" i="33"/>
  <c r="AW714" i="33"/>
  <c r="BS714" i="33"/>
  <c r="AY714" i="33"/>
  <c r="BD714" i="33"/>
  <c r="BG714" i="33"/>
  <c r="BQ712" i="33"/>
  <c r="BX712" i="33"/>
  <c r="AM712" i="33"/>
  <c r="AY712" i="33"/>
  <c r="BG711" i="33"/>
  <c r="BB711" i="33"/>
  <c r="AZ711" i="33"/>
  <c r="BS712" i="33"/>
  <c r="BL711" i="33"/>
  <c r="AY711" i="33"/>
  <c r="BB710" i="33"/>
  <c r="BX711" i="33"/>
  <c r="R711" i="33"/>
  <c r="BR712" i="33"/>
  <c r="BX710" i="33"/>
  <c r="AO711" i="33"/>
  <c r="AK712" i="33"/>
  <c r="BS710" i="33"/>
  <c r="BL712" i="33"/>
  <c r="AR712" i="33"/>
  <c r="BY711" i="33"/>
  <c r="AN711" i="33"/>
  <c r="BV709" i="33"/>
  <c r="BA711" i="33"/>
  <c r="AI712" i="33"/>
  <c r="BH712" i="33"/>
  <c r="AW711" i="33"/>
  <c r="BV711" i="33"/>
  <c r="BS711" i="33"/>
  <c r="AR711" i="33"/>
  <c r="BP711" i="33"/>
  <c r="BJ711" i="33"/>
  <c r="BC711" i="33"/>
  <c r="BF712" i="33"/>
  <c r="BW711" i="33"/>
  <c r="AH711" i="33"/>
  <c r="M712" i="33"/>
  <c r="BO712" i="33"/>
  <c r="BU709" i="33"/>
  <c r="BT709" i="33"/>
  <c r="BX709" i="33"/>
  <c r="J707" i="33"/>
  <c r="AS707" i="33"/>
  <c r="BW707" i="33"/>
  <c r="L707" i="33"/>
  <c r="BD707" i="33"/>
  <c r="AM707" i="33"/>
  <c r="N707" i="33"/>
  <c r="BC707" i="33"/>
  <c r="AO707" i="33"/>
  <c r="BG708" i="33"/>
  <c r="AZ708" i="33"/>
  <c r="AJ708" i="33"/>
  <c r="R708" i="33"/>
  <c r="AU708" i="33"/>
  <c r="AR708" i="33"/>
  <c r="BH708" i="33"/>
  <c r="BV708" i="33"/>
  <c r="BQ707" i="33"/>
  <c r="BP707" i="33"/>
  <c r="BK699" i="33"/>
  <c r="BD699" i="33"/>
  <c r="AY699" i="33"/>
  <c r="BY699" i="33"/>
  <c r="BF699" i="33"/>
  <c r="AK699" i="33"/>
  <c r="BL699" i="33"/>
  <c r="BV699" i="33"/>
  <c r="AN699" i="33"/>
  <c r="AL699" i="33"/>
  <c r="BN699" i="33"/>
  <c r="AS704" i="33"/>
  <c r="AI704" i="33"/>
  <c r="BE704" i="33"/>
  <c r="AO705" i="33"/>
  <c r="AH703" i="33"/>
  <c r="J703" i="33"/>
  <c r="BW703" i="33"/>
  <c r="R703" i="33"/>
  <c r="BU703" i="33"/>
  <c r="BT703" i="33"/>
  <c r="BB704" i="33"/>
  <c r="BR703" i="33"/>
  <c r="BS703" i="33"/>
  <c r="L703" i="33"/>
  <c r="AK703" i="33"/>
  <c r="AN703" i="33"/>
  <c r="BI703" i="33"/>
  <c r="BO703" i="33"/>
  <c r="BQ703" i="33"/>
  <c r="BF703" i="33"/>
  <c r="BG703" i="33"/>
  <c r="BE703" i="33"/>
  <c r="BC703" i="33"/>
  <c r="AW703" i="33"/>
  <c r="AI703" i="33"/>
  <c r="BJ703" i="33"/>
  <c r="AR703" i="33"/>
  <c r="BH703" i="33"/>
  <c r="BK703" i="33"/>
  <c r="K703" i="33"/>
  <c r="AP703" i="33"/>
  <c r="AJ703" i="33"/>
  <c r="AS703" i="33"/>
  <c r="AL703" i="33"/>
  <c r="BB703" i="33"/>
  <c r="AU703" i="33"/>
  <c r="AJ705" i="33"/>
  <c r="AH702" i="33"/>
  <c r="J702" i="33"/>
  <c r="L702" i="33"/>
  <c r="AS702" i="33"/>
  <c r="BB702" i="33"/>
  <c r="R702" i="33"/>
  <c r="BT702" i="33"/>
  <c r="BV702" i="33"/>
  <c r="Q702" i="33"/>
  <c r="BR702" i="33"/>
  <c r="AR702" i="33"/>
  <c r="AW701" i="33"/>
  <c r="AK701" i="33"/>
  <c r="BA701" i="33"/>
  <c r="BT692" i="33"/>
  <c r="AY694" i="33"/>
  <c r="AM694" i="33"/>
  <c r="BX693" i="33"/>
  <c r="BC693" i="33"/>
  <c r="AQ694" i="33"/>
  <c r="BY693" i="33"/>
  <c r="AR694" i="33"/>
  <c r="BB694" i="33"/>
  <c r="BV693" i="33"/>
  <c r="AU694" i="33"/>
  <c r="AL694" i="33"/>
  <c r="AI694" i="33"/>
  <c r="BF694" i="33"/>
  <c r="BA694" i="33"/>
  <c r="BD694" i="33"/>
  <c r="BQ692" i="33"/>
  <c r="BS693" i="33"/>
  <c r="AP694" i="33"/>
  <c r="BK694" i="33"/>
  <c r="BI694" i="33"/>
  <c r="BL694" i="33"/>
  <c r="AO694" i="33"/>
  <c r="AM697" i="33"/>
  <c r="AN694" i="33"/>
  <c r="BE694" i="33"/>
  <c r="BP692" i="33"/>
  <c r="BA697" i="33"/>
  <c r="BU693" i="33"/>
  <c r="BI700" i="33"/>
  <c r="J700" i="33"/>
  <c r="BH699" i="33"/>
  <c r="BK698" i="33"/>
  <c r="AW700" i="33"/>
  <c r="BP698" i="33"/>
  <c r="AK698" i="33"/>
  <c r="BW700" i="33"/>
  <c r="BY698" i="33"/>
  <c r="BW699" i="33"/>
  <c r="AO698" i="33"/>
  <c r="BN698" i="33"/>
  <c r="AK700" i="33"/>
  <c r="AS699" i="33"/>
  <c r="BB698" i="33"/>
  <c r="BL698" i="33"/>
  <c r="AU699" i="33"/>
  <c r="L698" i="33"/>
  <c r="AR699" i="33"/>
  <c r="AQ698" i="33"/>
  <c r="BD698" i="33"/>
  <c r="BJ698" i="33"/>
  <c r="BH698" i="33"/>
  <c r="AS698" i="33"/>
  <c r="BA698" i="33"/>
  <c r="AY698" i="33"/>
  <c r="AN698" i="33"/>
  <c r="BE698" i="33"/>
  <c r="AJ698" i="33"/>
  <c r="J698" i="33"/>
  <c r="AL698" i="33"/>
  <c r="AP698" i="33"/>
  <c r="AU700" i="33"/>
  <c r="BS700" i="33"/>
  <c r="AJ699" i="33"/>
  <c r="BL700" i="33"/>
  <c r="BD700" i="33"/>
  <c r="AU698" i="33"/>
  <c r="AZ698" i="33"/>
  <c r="AY700" i="33"/>
  <c r="AI700" i="33"/>
  <c r="AP699" i="33"/>
  <c r="AI699" i="33"/>
  <c r="AM699" i="33"/>
  <c r="L699" i="33"/>
  <c r="BI699" i="33"/>
  <c r="BI698" i="33"/>
  <c r="BR698" i="33"/>
  <c r="R698" i="33"/>
  <c r="BH700" i="33"/>
  <c r="AH699" i="33"/>
  <c r="J699" i="33"/>
  <c r="R700" i="33"/>
  <c r="BG698" i="33"/>
  <c r="AS700" i="33"/>
  <c r="AR698" i="33"/>
  <c r="BO700" i="33"/>
  <c r="BU698" i="33"/>
  <c r="BQ700" i="33"/>
  <c r="BX698" i="33"/>
  <c r="BS698" i="33"/>
  <c r="BK696" i="33"/>
  <c r="AU696" i="33"/>
  <c r="AK696" i="33"/>
  <c r="BT696" i="33"/>
  <c r="BD696" i="33"/>
  <c r="AP696" i="33"/>
  <c r="BW692" i="33"/>
  <c r="BY692" i="33"/>
  <c r="BQ696" i="33"/>
  <c r="AZ694" i="33"/>
  <c r="BD697" i="33"/>
  <c r="BN692" i="33"/>
  <c r="BN695" i="33"/>
  <c r="BY697" i="33"/>
  <c r="AT692" i="33"/>
  <c r="BQ697" i="33"/>
  <c r="BT697" i="33"/>
  <c r="N697" i="33"/>
  <c r="BO697" i="33"/>
  <c r="L695" i="33"/>
  <c r="AI695" i="33"/>
  <c r="BI695" i="33"/>
  <c r="BG695" i="33"/>
  <c r="BD692" i="33"/>
  <c r="BJ693" i="33"/>
  <c r="AS694" i="33"/>
  <c r="BP697" i="33"/>
  <c r="AH697" i="33"/>
  <c r="J697" i="33"/>
  <c r="J696" i="33"/>
  <c r="AN696" i="33"/>
  <c r="L696" i="33"/>
  <c r="AW695" i="33"/>
  <c r="AO695" i="33"/>
  <c r="R697" i="33"/>
  <c r="AN693" i="33"/>
  <c r="AL695" i="33"/>
  <c r="BX694" i="33"/>
  <c r="AM695" i="33"/>
  <c r="AW694" i="33"/>
  <c r="BE692" i="33"/>
  <c r="AY695" i="33"/>
  <c r="BL695" i="33"/>
  <c r="AH696" i="33"/>
  <c r="BB696" i="33"/>
  <c r="BV696" i="33"/>
  <c r="BX695" i="33"/>
  <c r="BU694" i="33"/>
  <c r="Q695" i="33"/>
  <c r="CE695" i="33"/>
  <c r="BS695" i="33"/>
  <c r="AY696" i="33"/>
  <c r="AT696" i="33"/>
  <c r="BY695" i="33"/>
  <c r="I695" i="33"/>
  <c r="AJ697" i="33"/>
  <c r="AS693" i="33"/>
  <c r="CE697" i="33"/>
  <c r="BS694" i="33"/>
  <c r="BT694" i="33"/>
  <c r="I694" i="33"/>
  <c r="BF696" i="33"/>
  <c r="AI696" i="33"/>
  <c r="AR696" i="33"/>
  <c r="K696" i="33"/>
  <c r="Q696" i="33"/>
  <c r="BL693" i="33"/>
  <c r="BE693" i="33"/>
  <c r="BI696" i="33"/>
  <c r="BY694" i="33"/>
  <c r="BV695" i="33"/>
  <c r="BE696" i="33"/>
  <c r="BN696" i="33"/>
  <c r="AJ696" i="33"/>
  <c r="AZ691" i="33"/>
  <c r="BN690" i="33"/>
  <c r="BS690" i="33"/>
  <c r="AP690" i="33"/>
  <c r="BJ690" i="33"/>
  <c r="AM690" i="33"/>
  <c r="AN690" i="33"/>
  <c r="AJ690" i="33"/>
  <c r="BQ689" i="33"/>
  <c r="BR689" i="33"/>
  <c r="BV689" i="33"/>
  <c r="R689" i="33"/>
  <c r="AH689" i="33"/>
  <c r="J689" i="33"/>
  <c r="BC689" i="33"/>
  <c r="AP689" i="33"/>
  <c r="AK689" i="33"/>
  <c r="AJ689" i="33"/>
  <c r="BA689" i="33"/>
  <c r="L689" i="33"/>
  <c r="BN689" i="33"/>
  <c r="BE689" i="33"/>
  <c r="AR689" i="33"/>
  <c r="CB689" i="33"/>
  <c r="BL689" i="33"/>
  <c r="AS689" i="33"/>
  <c r="BT689" i="33"/>
  <c r="AQ689" i="33"/>
  <c r="AJ682" i="33"/>
  <c r="BP682" i="33"/>
  <c r="BG682" i="33"/>
  <c r="AQ682" i="33"/>
  <c r="AZ677" i="33"/>
  <c r="CB677" i="33"/>
  <c r="BF677" i="33"/>
  <c r="BS677" i="33"/>
  <c r="BL677" i="33"/>
  <c r="AS677" i="33"/>
  <c r="BU677" i="33"/>
  <c r="BY677" i="33"/>
  <c r="BX677" i="33"/>
  <c r="BV677" i="33"/>
  <c r="BR677" i="33"/>
  <c r="BW677" i="33"/>
  <c r="N677" i="33"/>
  <c r="BX676" i="33"/>
  <c r="R676" i="33"/>
  <c r="BU676" i="33"/>
  <c r="AS672" i="33"/>
  <c r="AK672" i="33"/>
  <c r="AI672" i="33"/>
  <c r="BD672" i="33"/>
  <c r="BG672" i="33"/>
  <c r="AK676" i="33"/>
  <c r="AH672" i="33"/>
  <c r="AK684" i="33"/>
  <c r="BB680" i="33"/>
  <c r="BN681" i="33"/>
  <c r="BP672" i="33"/>
  <c r="BR686" i="33"/>
  <c r="BI684" i="33"/>
  <c r="AW684" i="33"/>
  <c r="BH684" i="33"/>
  <c r="AO684" i="33"/>
  <c r="L684" i="33"/>
  <c r="AP676" i="33"/>
  <c r="AT677" i="33"/>
  <c r="BU688" i="33"/>
  <c r="AJ684" i="33"/>
  <c r="AU687" i="33"/>
  <c r="BA684" i="33"/>
  <c r="AY684" i="33"/>
  <c r="BI682" i="33"/>
  <c r="BI686" i="33"/>
  <c r="AQ676" i="33"/>
  <c r="L676" i="33"/>
  <c r="BE676" i="33"/>
  <c r="AU685" i="33"/>
  <c r="BA685" i="33"/>
  <c r="L685" i="33"/>
  <c r="BB685" i="33"/>
  <c r="BN685" i="33"/>
  <c r="AO685" i="33"/>
  <c r="BH685" i="33"/>
  <c r="BE685" i="33"/>
  <c r="BO680" i="33"/>
  <c r="N680" i="33"/>
  <c r="N684" i="33"/>
  <c r="AR675" i="33"/>
  <c r="AL672" i="33"/>
  <c r="BI672" i="33"/>
  <c r="AS684" i="33"/>
  <c r="BE684" i="33"/>
  <c r="BF682" i="33"/>
  <c r="AQ684" i="33"/>
  <c r="AU681" i="33"/>
  <c r="AS685" i="33"/>
  <c r="AL685" i="33"/>
  <c r="BH676" i="33"/>
  <c r="AM685" i="33"/>
  <c r="CB674" i="33"/>
  <c r="J685" i="33"/>
  <c r="AT680" i="33"/>
  <c r="AN680" i="33"/>
  <c r="AJ680" i="33"/>
  <c r="BG680" i="33"/>
  <c r="L680" i="33"/>
  <c r="AI680" i="33"/>
  <c r="AO687" i="33"/>
  <c r="BA687" i="33"/>
  <c r="BJ687" i="33"/>
  <c r="BB687" i="33"/>
  <c r="AR687" i="33"/>
  <c r="BC687" i="33"/>
  <c r="L687" i="33"/>
  <c r="BI687" i="33"/>
  <c r="BF687" i="33"/>
  <c r="AJ687" i="33"/>
  <c r="AK687" i="33"/>
  <c r="AS687" i="33"/>
  <c r="BH687" i="33"/>
  <c r="BD687" i="33"/>
  <c r="AZ687" i="33"/>
  <c r="AP684" i="33"/>
  <c r="BQ678" i="33"/>
  <c r="BO676" i="33"/>
  <c r="N676" i="33"/>
  <c r="BQ676" i="33"/>
  <c r="BJ680" i="33"/>
  <c r="AU678" i="33"/>
  <c r="AT681" i="33"/>
  <c r="AM679" i="33"/>
  <c r="BL687" i="33"/>
  <c r="AL688" i="33"/>
  <c r="AM687" i="33"/>
  <c r="AT687" i="33"/>
  <c r="AI684" i="33"/>
  <c r="BH688" i="33"/>
  <c r="BX679" i="33"/>
  <c r="AH679" i="33"/>
  <c r="AH685" i="33"/>
  <c r="BQ680" i="33"/>
  <c r="J679" i="33"/>
  <c r="AL679" i="33"/>
  <c r="AS679" i="33"/>
  <c r="L679" i="33"/>
  <c r="AW687" i="33"/>
  <c r="AH677" i="33"/>
  <c r="J677" i="33"/>
  <c r="AN678" i="33"/>
  <c r="L678" i="33"/>
  <c r="AP678" i="33"/>
  <c r="BN678" i="33"/>
  <c r="AR678" i="33"/>
  <c r="BA678" i="33"/>
  <c r="BD678" i="33"/>
  <c r="AL678" i="33"/>
  <c r="BE678" i="33"/>
  <c r="BJ678" i="33"/>
  <c r="AI678" i="33"/>
  <c r="AK678" i="33"/>
  <c r="AJ677" i="33"/>
  <c r="BE687" i="33"/>
  <c r="AL687" i="33"/>
  <c r="AW686" i="33"/>
  <c r="AK686" i="33"/>
  <c r="BL680" i="33"/>
  <c r="AY678" i="33"/>
  <c r="BI674" i="33"/>
  <c r="BP684" i="33"/>
  <c r="BK685" i="33"/>
  <c r="BW678" i="33"/>
  <c r="BH678" i="33"/>
  <c r="J684" i="33"/>
  <c r="BO688" i="33"/>
  <c r="BP688" i="33"/>
  <c r="BQ688" i="33"/>
  <c r="N688" i="33"/>
  <c r="CD672" i="33"/>
  <c r="L672" i="33"/>
  <c r="BE672" i="33"/>
  <c r="J672" i="33"/>
  <c r="AQ672" i="33"/>
  <c r="BL678" i="33"/>
  <c r="BV673" i="33"/>
  <c r="AM678" i="33"/>
  <c r="BR674" i="33"/>
  <c r="CB678" i="33"/>
  <c r="BA672" i="33"/>
  <c r="AQ679" i="33"/>
  <c r="BQ674" i="33"/>
  <c r="AT678" i="33"/>
  <c r="BN679" i="33"/>
  <c r="AL675" i="33"/>
  <c r="BN687" i="33"/>
  <c r="AN687" i="33"/>
  <c r="BJ684" i="33"/>
  <c r="BF684" i="33"/>
  <c r="AP679" i="33"/>
  <c r="AP687" i="33"/>
  <c r="AJ685" i="33"/>
  <c r="BD685" i="33"/>
  <c r="AS680" i="33"/>
  <c r="BV681" i="33"/>
  <c r="BP680" i="33"/>
  <c r="AW680" i="33"/>
  <c r="BK687" i="33"/>
  <c r="BW685" i="33"/>
  <c r="N674" i="33"/>
  <c r="BO674" i="33"/>
  <c r="BP674" i="33"/>
  <c r="BP678" i="33"/>
  <c r="N678" i="33"/>
  <c r="BO678" i="33"/>
  <c r="BO672" i="33"/>
  <c r="BQ672" i="33"/>
  <c r="N672" i="33"/>
  <c r="BF674" i="33"/>
  <c r="BS676" i="33"/>
  <c r="BI676" i="33"/>
  <c r="BD676" i="33"/>
  <c r="BQ677" i="33"/>
  <c r="BN683" i="33"/>
  <c r="BR684" i="33"/>
  <c r="AQ674" i="33"/>
  <c r="BM683" i="33"/>
  <c r="BD674" i="33"/>
  <c r="AZ674" i="33"/>
  <c r="AS673" i="33"/>
  <c r="M677" i="33"/>
  <c r="BB673" i="33"/>
  <c r="CD673" i="33"/>
  <c r="BK673" i="33"/>
  <c r="AY673" i="33"/>
  <c r="BI683" i="33"/>
  <c r="AT686" i="33"/>
  <c r="AL673" i="33"/>
  <c r="BB676" i="33"/>
  <c r="AZ676" i="33"/>
  <c r="AU676" i="33"/>
  <c r="BP677" i="33"/>
  <c r="BD683" i="33"/>
  <c r="BX684" i="33"/>
  <c r="BH673" i="33"/>
  <c r="AL674" i="33"/>
  <c r="BC674" i="33"/>
  <c r="BQ681" i="33"/>
  <c r="BX680" i="33"/>
  <c r="CC678" i="33"/>
  <c r="AN673" i="33"/>
  <c r="AW674" i="33"/>
  <c r="AJ676" i="33"/>
  <c r="BG676" i="33"/>
  <c r="BN676" i="33"/>
  <c r="AP683" i="33"/>
  <c r="BW676" i="33"/>
  <c r="AK673" i="33"/>
  <c r="BO681" i="33"/>
  <c r="BL676" i="33"/>
  <c r="AW676" i="33"/>
  <c r="BF676" i="33"/>
  <c r="BW684" i="33"/>
  <c r="CE686" i="33"/>
  <c r="AW683" i="33"/>
  <c r="BJ674" i="33"/>
  <c r="BL683" i="33"/>
  <c r="BQ683" i="33"/>
  <c r="AY676" i="33"/>
  <c r="BY687" i="33"/>
  <c r="BD673" i="33"/>
  <c r="AT683" i="33"/>
  <c r="BA676" i="33"/>
  <c r="AN676" i="33"/>
  <c r="BV684" i="33"/>
  <c r="BK683" i="33"/>
  <c r="AK674" i="33"/>
  <c r="AJ673" i="33"/>
  <c r="BK674" i="33"/>
  <c r="BW688" i="33"/>
  <c r="AO678" i="33"/>
  <c r="BV680" i="33"/>
  <c r="BW693" i="33"/>
  <c r="BS687" i="33"/>
  <c r="BR693" i="33"/>
  <c r="BX704" i="33"/>
  <c r="BR723" i="33"/>
  <c r="BS717" i="33"/>
  <c r="BY689" i="33"/>
  <c r="BY674" i="33"/>
  <c r="BU697" i="33"/>
  <c r="BR730" i="33"/>
  <c r="BS699" i="33"/>
  <c r="BR719" i="33"/>
  <c r="BT705" i="33"/>
  <c r="BT681" i="33"/>
  <c r="BR727" i="33"/>
  <c r="BS672" i="33"/>
  <c r="BX723" i="33"/>
  <c r="BY736" i="33"/>
  <c r="BW705" i="33"/>
  <c r="BW697" i="33"/>
  <c r="BR681" i="33"/>
  <c r="BV703" i="33"/>
  <c r="BR714" i="33"/>
  <c r="BU690" i="33"/>
  <c r="BU672" i="33"/>
  <c r="BW725" i="33"/>
  <c r="BV674" i="33"/>
  <c r="BS742" i="33"/>
  <c r="BX699" i="33"/>
  <c r="BW719" i="33"/>
  <c r="BV710" i="33"/>
  <c r="BT742" i="33"/>
  <c r="BX674" i="33"/>
  <c r="BW735" i="33"/>
  <c r="BT680" i="33"/>
  <c r="BV752" i="33"/>
  <c r="BT710" i="33"/>
  <c r="BS689" i="33"/>
  <c r="BW687" i="33"/>
  <c r="BV738" i="33"/>
  <c r="BU723" i="33"/>
  <c r="BT749" i="33"/>
  <c r="BX705" i="33"/>
  <c r="BV685" i="33"/>
  <c r="BX683" i="33"/>
  <c r="BV719" i="33"/>
  <c r="BX697" i="33"/>
  <c r="BR691" i="33"/>
  <c r="BV704" i="33"/>
  <c r="BV692" i="33"/>
  <c r="BV754" i="33"/>
  <c r="BS733" i="33"/>
  <c r="BT721" i="33"/>
  <c r="BR743" i="33"/>
  <c r="BS674" i="33"/>
  <c r="BS678" i="33"/>
  <c r="BT717" i="33"/>
  <c r="BY685" i="33"/>
  <c r="BW717" i="33"/>
  <c r="BX726" i="33"/>
  <c r="BY681" i="33"/>
  <c r="BR731" i="33"/>
  <c r="BS719" i="33"/>
  <c r="BY675" i="33"/>
  <c r="CD685" i="33"/>
  <c r="BE675" i="33"/>
  <c r="BD704" i="33"/>
  <c r="AZ695" i="33"/>
  <c r="AT709" i="33"/>
  <c r="AT698" i="33"/>
  <c r="AK694" i="33"/>
  <c r="AU680" i="33"/>
  <c r="CE674" i="33"/>
  <c r="AR676" i="33"/>
  <c r="BK675" i="33"/>
  <c r="BD675" i="33"/>
  <c r="BG684" i="33"/>
  <c r="BC699" i="33"/>
  <c r="BA700" i="33"/>
  <c r="AK704" i="33"/>
  <c r="BE718" i="33"/>
  <c r="AJ707" i="33"/>
  <c r="BL729" i="33"/>
  <c r="BI720" i="33"/>
  <c r="BF747" i="33"/>
  <c r="AK739" i="33"/>
  <c r="BK729" i="33"/>
  <c r="BF727" i="33"/>
  <c r="AL752" i="33"/>
  <c r="BI732" i="33"/>
  <c r="BE752" i="33"/>
  <c r="BE739" i="33"/>
  <c r="AP751" i="33"/>
  <c r="AS729" i="33"/>
  <c r="AU704" i="33"/>
  <c r="BJ676" i="33"/>
  <c r="BB677" i="33"/>
  <c r="AT685" i="33"/>
  <c r="AR697" i="33"/>
  <c r="AU675" i="33"/>
  <c r="BF689" i="33"/>
  <c r="AN686" i="33"/>
  <c r="BK680" i="33"/>
  <c r="AV705" i="33"/>
  <c r="BL710" i="33"/>
  <c r="AY713" i="33"/>
  <c r="BF722" i="33"/>
  <c r="BH727" i="33"/>
  <c r="AN722" i="33"/>
  <c r="AK725" i="33"/>
  <c r="BL725" i="33"/>
  <c r="BB721" i="33"/>
  <c r="CD698" i="33"/>
  <c r="AR739" i="33"/>
  <c r="AO735" i="33"/>
  <c r="BH733" i="33"/>
  <c r="CE729" i="33"/>
  <c r="BG727" i="33"/>
  <c r="BJ720" i="33"/>
  <c r="BE747" i="33"/>
  <c r="BE711" i="33"/>
  <c r="AR735" i="33"/>
  <c r="BC733" i="33"/>
  <c r="AQ716" i="33"/>
  <c r="BJ749" i="33"/>
  <c r="AY743" i="33"/>
  <c r="AK677" i="33"/>
  <c r="AJ688" i="33"/>
  <c r="AI729" i="33"/>
  <c r="BJ704" i="33"/>
  <c r="AP754" i="33"/>
  <c r="AU748" i="33"/>
  <c r="AS676" i="33"/>
  <c r="AM689" i="33"/>
  <c r="BH694" i="33"/>
  <c r="BA709" i="33"/>
  <c r="AN707" i="33"/>
  <c r="BN713" i="33"/>
  <c r="AU720" i="33"/>
  <c r="AX732" i="33"/>
  <c r="BD737" i="33"/>
  <c r="AR728" i="33"/>
  <c r="CB749" i="33"/>
  <c r="AO686" i="33"/>
  <c r="BN691" i="33"/>
  <c r="BN728" i="33"/>
  <c r="BH729" i="33"/>
  <c r="BA735" i="33"/>
  <c r="BB748" i="33"/>
  <c r="BC698" i="33"/>
  <c r="AQ747" i="33"/>
  <c r="AT731" i="33"/>
  <c r="AW733" i="33"/>
  <c r="AX677" i="33"/>
  <c r="AR731" i="33"/>
  <c r="AK702" i="33"/>
  <c r="AR704" i="33"/>
  <c r="BA708" i="33"/>
  <c r="BD727" i="33"/>
  <c r="BD728" i="33"/>
  <c r="BH725" i="33"/>
  <c r="AW743" i="33"/>
  <c r="BJ700" i="33"/>
  <c r="AX731" i="33"/>
  <c r="BG749" i="33"/>
  <c r="BC694" i="33"/>
  <c r="AT720" i="33"/>
  <c r="BL733" i="33"/>
  <c r="BD711" i="33"/>
  <c r="AQ711" i="33"/>
  <c r="AZ722" i="33"/>
  <c r="BL743" i="33"/>
  <c r="AY732" i="33"/>
  <c r="BK709" i="33"/>
  <c r="BK744" i="33"/>
  <c r="BF749" i="33"/>
  <c r="BG688" i="33"/>
  <c r="AZ700" i="33"/>
  <c r="AK709" i="33"/>
  <c r="AI698" i="33"/>
  <c r="AK720" i="33"/>
  <c r="BA746" i="33"/>
  <c r="AU743" i="33"/>
  <c r="CE738" i="33"/>
  <c r="AT732" i="33"/>
  <c r="BG743" i="33"/>
  <c r="BA716" i="33"/>
  <c r="AP747" i="33"/>
  <c r="AT756" i="33"/>
  <c r="AO680" i="33"/>
  <c r="AK734" i="33"/>
  <c r="CB756" i="33"/>
  <c r="BC739" i="33"/>
  <c r="AZ747" i="33"/>
  <c r="BJ738" i="33"/>
  <c r="AZ729" i="33"/>
  <c r="AT676" i="33"/>
  <c r="AW697" i="33"/>
  <c r="BJ694" i="33"/>
  <c r="BK704" i="33"/>
  <c r="BC710" i="33"/>
  <c r="BL731" i="33"/>
  <c r="AT725" i="33"/>
  <c r="AQ688" i="33"/>
  <c r="AY735" i="33"/>
  <c r="AL692" i="33"/>
  <c r="BF733" i="33"/>
  <c r="AM740" i="33"/>
  <c r="BN744" i="33"/>
  <c r="AK738" i="33"/>
  <c r="AN731" i="33"/>
  <c r="AQ703" i="33"/>
  <c r="BC731" i="33"/>
  <c r="AK731" i="33"/>
  <c r="AU711" i="33"/>
  <c r="AT703" i="33"/>
  <c r="AZ703" i="33"/>
  <c r="BN730" i="33"/>
  <c r="BH734" i="33"/>
  <c r="AX706" i="33"/>
  <c r="AI692" i="33"/>
  <c r="BA720" i="33"/>
  <c r="AL731" i="33"/>
  <c r="AS734" i="33"/>
  <c r="BF729" i="33"/>
  <c r="AT691" i="33"/>
  <c r="AZ697" i="33"/>
  <c r="AT694" i="33"/>
  <c r="AI728" i="33"/>
  <c r="BE742" i="33"/>
  <c r="AT674" i="33"/>
  <c r="AZ727" i="33"/>
  <c r="AN739" i="33"/>
  <c r="AK711" i="33"/>
  <c r="AM749" i="33"/>
  <c r="AY731" i="33"/>
  <c r="BJ682" i="33"/>
  <c r="AN746" i="33"/>
  <c r="AK744" i="33"/>
  <c r="AI686" i="33"/>
  <c r="BJ685" i="33"/>
  <c r="AT684" i="33"/>
  <c r="BG686" i="33"/>
  <c r="BL703" i="33"/>
  <c r="AM703" i="33"/>
  <c r="AR709" i="33"/>
  <c r="AI722" i="33"/>
  <c r="AO700" i="33"/>
  <c r="BE681" i="33"/>
  <c r="AM711" i="33"/>
  <c r="BN748" i="33"/>
  <c r="BG700" i="33"/>
  <c r="BB732" i="33"/>
  <c r="BI736" i="33"/>
  <c r="BC751" i="33"/>
  <c r="AS733" i="33"/>
  <c r="CB673" i="33"/>
  <c r="BA702" i="33"/>
  <c r="BH713" i="33"/>
  <c r="AS725" i="33"/>
  <c r="AJ746" i="33"/>
  <c r="BN727" i="33"/>
  <c r="BJ735" i="33"/>
  <c r="AU729" i="33"/>
  <c r="AL733" i="33"/>
  <c r="AJ729" i="33"/>
  <c r="AN677" i="33"/>
  <c r="AS739" i="33"/>
  <c r="AK679" i="33"/>
  <c r="BF680" i="33"/>
  <c r="AQ693" i="33"/>
  <c r="AU686" i="33"/>
  <c r="BG738" i="33"/>
  <c r="AR685" i="33"/>
  <c r="AP716" i="33"/>
  <c r="AY703" i="33"/>
  <c r="BA680" i="33"/>
  <c r="AP680" i="33"/>
  <c r="AW690" i="33"/>
  <c r="AW693" i="33"/>
  <c r="AI740" i="33"/>
  <c r="AK682" i="33"/>
  <c r="AI733" i="33"/>
  <c r="BK711" i="33"/>
  <c r="AM752" i="33"/>
  <c r="BJ709" i="33"/>
  <c r="AU728" i="33"/>
  <c r="BI728" i="33"/>
  <c r="CB676" i="33"/>
  <c r="AQ749" i="33"/>
  <c r="BN674" i="33"/>
  <c r="AU692" i="33"/>
  <c r="CE701" i="33"/>
  <c r="BN709" i="33"/>
  <c r="BL691" i="33"/>
  <c r="AW677" i="33"/>
  <c r="BK716" i="33"/>
  <c r="AT729" i="33"/>
  <c r="BH690" i="33"/>
  <c r="BQ708" i="33"/>
  <c r="BP721" i="33"/>
  <c r="BO696" i="33"/>
  <c r="BQ695" i="33"/>
  <c r="BQ705" i="33"/>
  <c r="BP723" i="33"/>
  <c r="BP706" i="33"/>
  <c r="BO746" i="33"/>
  <c r="BO714" i="33"/>
  <c r="BO713" i="33"/>
  <c r="BU662" i="33"/>
  <c r="BU689" i="33"/>
  <c r="BT695" i="33"/>
  <c r="BT718" i="33"/>
  <c r="BR676" i="33"/>
  <c r="BU748" i="33"/>
  <c r="BX752" i="33"/>
  <c r="BY688" i="33"/>
  <c r="BU734" i="33"/>
  <c r="BT751" i="33"/>
  <c r="BV736" i="33"/>
  <c r="BP713" i="33"/>
  <c r="BO695" i="33"/>
  <c r="BP754" i="33"/>
  <c r="BO685" i="33"/>
  <c r="BQ749" i="33"/>
  <c r="BO756" i="33"/>
  <c r="BP750" i="33"/>
  <c r="BP716" i="33"/>
  <c r="BO735" i="33"/>
  <c r="BP731" i="33"/>
  <c r="BQ713" i="33"/>
  <c r="BO726" i="33"/>
  <c r="BO665" i="33"/>
  <c r="BQ731" i="33"/>
  <c r="BO744" i="33"/>
  <c r="BP676" i="33"/>
  <c r="BP737" i="33"/>
  <c r="BP735" i="33"/>
  <c r="BQ706" i="33"/>
  <c r="BQ729" i="33"/>
  <c r="BP679" i="33"/>
  <c r="BQ679" i="33"/>
  <c r="BP720" i="33"/>
  <c r="BP696" i="33"/>
  <c r="BP748" i="33"/>
  <c r="BQ751" i="33"/>
  <c r="BQ720" i="33"/>
  <c r="BO733" i="33"/>
  <c r="BP745" i="33"/>
  <c r="BP714" i="33"/>
  <c r="BP718" i="33"/>
  <c r="BP686" i="33"/>
  <c r="BO743" i="33"/>
  <c r="BP693" i="33"/>
  <c r="BQ733" i="33"/>
  <c r="BQ726" i="33"/>
  <c r="BQ724" i="33"/>
  <c r="BO706" i="33"/>
  <c r="BP725" i="33"/>
  <c r="BP719" i="33"/>
  <c r="BO693" i="33"/>
  <c r="BQ722" i="33"/>
  <c r="BQ728" i="33"/>
  <c r="BP741" i="33"/>
  <c r="BO718" i="33"/>
  <c r="BO728" i="33"/>
  <c r="BP669" i="33"/>
  <c r="BO689" i="33"/>
  <c r="BQ685" i="33"/>
  <c r="BP709" i="33"/>
  <c r="BP673" i="33"/>
  <c r="BP689" i="33"/>
  <c r="BQ675" i="33"/>
  <c r="BO745" i="33"/>
  <c r="BP681" i="33"/>
  <c r="BO677" i="33"/>
  <c r="BQ704" i="33"/>
  <c r="BO701" i="33"/>
  <c r="BO721" i="33"/>
  <c r="BQ710" i="33"/>
  <c r="BP700" i="33"/>
  <c r="BP701" i="33"/>
  <c r="BO716" i="33"/>
  <c r="BO698" i="33"/>
  <c r="BQ709" i="33"/>
  <c r="BQ714" i="33"/>
  <c r="BO679" i="33"/>
  <c r="BO727" i="33"/>
  <c r="AT637" i="33"/>
  <c r="AV673" i="33"/>
  <c r="AU672" i="33"/>
  <c r="BF669" i="33"/>
  <c r="BE697" i="33"/>
  <c r="BE701" i="33"/>
  <c r="BG639" i="33"/>
  <c r="AW669" i="33"/>
  <c r="AP708" i="33"/>
  <c r="AZ647" i="33"/>
  <c r="BK743" i="33"/>
  <c r="AS754" i="33"/>
  <c r="AI731" i="33"/>
  <c r="AO673" i="33"/>
  <c r="AU752" i="33"/>
  <c r="BJ670" i="33"/>
  <c r="AS714" i="33"/>
  <c r="BB682" i="33"/>
  <c r="BK739" i="33"/>
  <c r="BJ657" i="33"/>
  <c r="BE663" i="33"/>
  <c r="BL709" i="33"/>
  <c r="CB752" i="33"/>
  <c r="AT700" i="33"/>
  <c r="BC704" i="33"/>
  <c r="BA729" i="33"/>
  <c r="BJ739" i="33"/>
  <c r="AT661" i="33"/>
  <c r="BF704" i="33"/>
  <c r="AY742" i="33"/>
  <c r="AU713" i="33"/>
  <c r="AL711" i="33"/>
  <c r="AT704" i="33"/>
  <c r="BD640" i="33"/>
  <c r="AS657" i="33"/>
  <c r="AL734" i="33"/>
  <c r="AJ702" i="33"/>
  <c r="AW729" i="33"/>
  <c r="AM660" i="33"/>
  <c r="BE735" i="33"/>
  <c r="BK735" i="33"/>
  <c r="BE727" i="33"/>
  <c r="AN729" i="33"/>
  <c r="AN733" i="33"/>
  <c r="AR733" i="33"/>
  <c r="BH646" i="33"/>
  <c r="BG637" i="33"/>
  <c r="AO667" i="33"/>
  <c r="AV698" i="33"/>
  <c r="CB692" i="33"/>
  <c r="CE734" i="33"/>
  <c r="AU695" i="33"/>
  <c r="AW731" i="33"/>
  <c r="BI754" i="33"/>
  <c r="BE640" i="33"/>
  <c r="BI691" i="33"/>
  <c r="AO676" i="33"/>
  <c r="BL744" i="33"/>
  <c r="BI677" i="33"/>
  <c r="AL700" i="33"/>
  <c r="BJ653" i="33"/>
  <c r="AY737" i="33"/>
  <c r="AW739" i="33"/>
  <c r="BA692" i="33"/>
  <c r="BB716" i="33"/>
  <c r="AJ679" i="33"/>
  <c r="BE658" i="33"/>
  <c r="AO727" i="33"/>
  <c r="BB637" i="33"/>
  <c r="AY728" i="33"/>
  <c r="CB754" i="33"/>
  <c r="AK713" i="33"/>
  <c r="AN720" i="33"/>
  <c r="AP749" i="33"/>
  <c r="AM698" i="33"/>
  <c r="AZ733" i="33"/>
  <c r="AL713" i="33"/>
  <c r="AL677" i="33"/>
  <c r="AQ734" i="33"/>
  <c r="AL637" i="33"/>
  <c r="BL663" i="33"/>
  <c r="BI642" i="33"/>
  <c r="BF640" i="33"/>
  <c r="BN644" i="33"/>
  <c r="AU661" i="33"/>
  <c r="AP640" i="33"/>
  <c r="BF662" i="33"/>
  <c r="BF670" i="33"/>
  <c r="BN637" i="33"/>
  <c r="BD646" i="33"/>
  <c r="BJ661" i="33"/>
  <c r="BJ683" i="33"/>
  <c r="AN684" i="33"/>
  <c r="AO614" i="33"/>
  <c r="AU614" i="33"/>
  <c r="AJ614" i="33"/>
  <c r="AI614" i="33"/>
  <c r="BA614" i="33"/>
  <c r="BB614" i="33"/>
  <c r="AK614" i="33"/>
  <c r="BD614" i="33"/>
  <c r="AR614" i="33"/>
  <c r="BH614" i="33"/>
  <c r="BK614" i="33"/>
  <c r="AT614" i="33"/>
  <c r="AM614" i="33"/>
  <c r="BG614" i="33"/>
  <c r="BO614" i="33"/>
  <c r="BQ614" i="33"/>
  <c r="AS614" i="33"/>
  <c r="BP614" i="33"/>
  <c r="BL614" i="33"/>
  <c r="AQ614" i="33"/>
  <c r="AJ621" i="33"/>
  <c r="AT620" i="33"/>
  <c r="BW620" i="33"/>
  <c r="BU620" i="33"/>
  <c r="BT620" i="33"/>
  <c r="BR620" i="33"/>
  <c r="BS620" i="33"/>
  <c r="J628" i="33"/>
  <c r="AK628" i="33"/>
  <c r="AU628" i="33"/>
  <c r="BK628" i="33"/>
  <c r="BA628" i="33"/>
  <c r="BP628" i="33"/>
  <c r="R628" i="33"/>
  <c r="BT628" i="33"/>
  <c r="BV628" i="33"/>
  <c r="BW628" i="33"/>
  <c r="BX628" i="33"/>
  <c r="BR628" i="33"/>
  <c r="Q632" i="33"/>
  <c r="BW635" i="33"/>
  <c r="BS635" i="33"/>
  <c r="BY635" i="33"/>
  <c r="BV648" i="33"/>
  <c r="BS648" i="33"/>
  <c r="BU648" i="33"/>
  <c r="BX648" i="33"/>
  <c r="BY648" i="33"/>
  <c r="BR648" i="33"/>
  <c r="AW648" i="33"/>
  <c r="AM648" i="33"/>
  <c r="AQ648" i="33"/>
  <c r="CD648" i="33"/>
  <c r="BE648" i="33"/>
  <c r="BI648" i="33"/>
  <c r="BL648" i="33"/>
  <c r="BO648" i="33"/>
  <c r="BP648" i="33"/>
  <c r="BW655" i="33"/>
  <c r="AI655" i="33"/>
  <c r="BI655" i="33"/>
  <c r="BG655" i="33"/>
  <c r="BK655" i="33"/>
  <c r="BE655" i="33"/>
  <c r="AZ655" i="33"/>
  <c r="AP655" i="33"/>
  <c r="K655" i="33"/>
  <c r="AJ655" i="33"/>
  <c r="BQ655" i="33"/>
  <c r="AS655" i="33"/>
  <c r="BN655" i="33"/>
  <c r="BL655" i="33"/>
  <c r="AQ655" i="33"/>
  <c r="AO655" i="33"/>
  <c r="BD655" i="33"/>
  <c r="BA655" i="33"/>
  <c r="BT612" i="33"/>
  <c r="BS612" i="33"/>
  <c r="BQ671" i="33"/>
  <c r="BS669" i="33"/>
  <c r="AJ667" i="33"/>
  <c r="BF667" i="33"/>
  <c r="L667" i="33"/>
  <c r="AP667" i="33"/>
  <c r="BE667" i="33"/>
  <c r="BD669" i="33"/>
  <c r="BO667" i="33"/>
  <c r="J667" i="33"/>
  <c r="AR667" i="33"/>
  <c r="AI667" i="33"/>
  <c r="BX669" i="33"/>
  <c r="BO666" i="33"/>
  <c r="AM666" i="33"/>
  <c r="AU666" i="33"/>
  <c r="BE666" i="33"/>
  <c r="BN666" i="33"/>
  <c r="AJ666" i="33"/>
  <c r="AN666" i="33"/>
  <c r="BF666" i="33"/>
  <c r="AO666" i="33"/>
  <c r="AY666" i="33"/>
  <c r="BG666" i="33"/>
  <c r="BB666" i="33"/>
  <c r="AP666" i="33"/>
  <c r="CB666" i="33"/>
  <c r="BH666" i="33"/>
  <c r="AI666" i="33"/>
  <c r="AQ666" i="33"/>
  <c r="BA666" i="33"/>
  <c r="BI666" i="33"/>
  <c r="AR666" i="33"/>
  <c r="L666" i="33"/>
  <c r="AK666" i="33"/>
  <c r="AS666" i="33"/>
  <c r="BC666" i="33"/>
  <c r="BK666" i="33"/>
  <c r="AL666" i="33"/>
  <c r="AT666" i="33"/>
  <c r="BD666" i="33"/>
  <c r="BL666" i="33"/>
  <c r="BJ666" i="33"/>
  <c r="BS665" i="33"/>
  <c r="J665" i="33"/>
  <c r="AJ665" i="33"/>
  <c r="AS665" i="33"/>
  <c r="AT665" i="33"/>
  <c r="AP665" i="33"/>
  <c r="BF665" i="33"/>
  <c r="BK665" i="33"/>
  <c r="BH665" i="33"/>
  <c r="BI665" i="33"/>
  <c r="BB665" i="33"/>
  <c r="L665" i="33"/>
  <c r="AO665" i="33"/>
  <c r="BA665" i="33"/>
  <c r="BJ665" i="33"/>
  <c r="AR665" i="33"/>
  <c r="BC665" i="33"/>
  <c r="BL665" i="33"/>
  <c r="AK665" i="33"/>
  <c r="BE665" i="33"/>
  <c r="BW664" i="33"/>
  <c r="AU665" i="33"/>
  <c r="AJ664" i="33"/>
  <c r="AN665" i="33"/>
  <c r="BN665" i="33"/>
  <c r="BD665" i="33"/>
  <c r="AW665" i="33"/>
  <c r="AL665" i="33"/>
  <c r="AN664" i="33"/>
  <c r="AM665" i="33"/>
  <c r="BU664" i="33"/>
  <c r="AW663" i="33"/>
  <c r="BQ663" i="33"/>
  <c r="BP663" i="33"/>
  <c r="R663" i="33"/>
  <c r="BU663" i="33"/>
  <c r="BO663" i="33"/>
  <c r="CB662" i="33"/>
  <c r="AI662" i="33"/>
  <c r="BP661" i="33"/>
  <c r="BT660" i="33"/>
  <c r="AJ659" i="33"/>
  <c r="BC659" i="33"/>
  <c r="AP659" i="33"/>
  <c r="BJ659" i="33"/>
  <c r="AW659" i="33"/>
  <c r="BB659" i="33"/>
  <c r="BE659" i="33"/>
  <c r="AM659" i="33"/>
  <c r="BL659" i="33"/>
  <c r="BI659" i="33"/>
  <c r="AL659" i="33"/>
  <c r="AS659" i="33"/>
  <c r="BK659" i="33"/>
  <c r="AT659" i="33"/>
  <c r="AZ659" i="33"/>
  <c r="BN659" i="33"/>
  <c r="AW657" i="33"/>
  <c r="AR656" i="33"/>
  <c r="BX656" i="33"/>
  <c r="BS656" i="33"/>
  <c r="BR653" i="33"/>
  <c r="R653" i="33"/>
  <c r="BY653" i="33"/>
  <c r="BS653" i="33"/>
  <c r="BO653" i="33"/>
  <c r="N653" i="33"/>
  <c r="BP653" i="33"/>
  <c r="BQ654" i="33"/>
  <c r="BQ653" i="33"/>
  <c r="BV653" i="33"/>
  <c r="BT653" i="33"/>
  <c r="BT655" i="33"/>
  <c r="BX653" i="33"/>
  <c r="J653" i="33"/>
  <c r="AH653" i="33"/>
  <c r="AN653" i="33"/>
  <c r="L653" i="33"/>
  <c r="BH653" i="33"/>
  <c r="AY653" i="33"/>
  <c r="AK653" i="33"/>
  <c r="BI653" i="33"/>
  <c r="AP653" i="33"/>
  <c r="BK654" i="33"/>
  <c r="AT653" i="33"/>
  <c r="BD653" i="33"/>
  <c r="BC653" i="33"/>
  <c r="BL653" i="33"/>
  <c r="BN653" i="33"/>
  <c r="AJ653" i="33"/>
  <c r="BO652" i="33"/>
  <c r="BQ652" i="33"/>
  <c r="BQ651" i="33"/>
  <c r="BO651" i="33"/>
  <c r="BS651" i="33"/>
  <c r="BP651" i="33"/>
  <c r="BA652" i="33"/>
  <c r="BY652" i="33"/>
  <c r="BW652" i="33"/>
  <c r="BE652" i="33"/>
  <c r="AS652" i="33"/>
  <c r="BD652" i="33"/>
  <c r="BX651" i="33"/>
  <c r="AZ652" i="33"/>
  <c r="BH652" i="33"/>
  <c r="AM652" i="33"/>
  <c r="AK652" i="33"/>
  <c r="AR652" i="33"/>
  <c r="BC652" i="33"/>
  <c r="BW651" i="33"/>
  <c r="BG652" i="33"/>
  <c r="BU652" i="33"/>
  <c r="AI652" i="33"/>
  <c r="BX652" i="33"/>
  <c r="AT652" i="33"/>
  <c r="BV651" i="33"/>
  <c r="AL652" i="33"/>
  <c r="BV652" i="33"/>
  <c r="AW652" i="33"/>
  <c r="AJ652" i="33"/>
  <c r="BS652" i="33"/>
  <c r="BQ650" i="33"/>
  <c r="BF642" i="33"/>
  <c r="BV649" i="33"/>
  <c r="BI649" i="33"/>
  <c r="L649" i="33"/>
  <c r="AJ649" i="33"/>
  <c r="BQ649" i="33"/>
  <c r="N649" i="33"/>
  <c r="BB643" i="33"/>
  <c r="AW646" i="33"/>
  <c r="BP645" i="33"/>
  <c r="BB648" i="33"/>
  <c r="J649" i="33"/>
  <c r="AO644" i="33"/>
  <c r="BB644" i="33"/>
  <c r="AZ644" i="33"/>
  <c r="BO643" i="33"/>
  <c r="AW644" i="33"/>
  <c r="CD645" i="33"/>
  <c r="BK644" i="33"/>
  <c r="BI644" i="33"/>
  <c r="AN644" i="33"/>
  <c r="BQ647" i="33"/>
  <c r="AQ644" i="33"/>
  <c r="BP647" i="33"/>
  <c r="BA644" i="33"/>
  <c r="AS644" i="33"/>
  <c r="BL644" i="33"/>
  <c r="AJ644" i="33"/>
  <c r="BO647" i="33"/>
  <c r="AK644" i="33"/>
  <c r="AI644" i="33"/>
  <c r="BJ644" i="33"/>
  <c r="AT644" i="33"/>
  <c r="AY639" i="33"/>
  <c r="BJ636" i="33"/>
  <c r="AL638" i="33"/>
  <c r="BQ637" i="33"/>
  <c r="AS635" i="33"/>
  <c r="BC635" i="33"/>
  <c r="AJ635" i="33"/>
  <c r="AL635" i="33"/>
  <c r="BD635" i="33"/>
  <c r="BL635" i="33"/>
  <c r="BN635" i="33"/>
  <c r="AO635" i="33"/>
  <c r="AY635" i="33"/>
  <c r="L635" i="33"/>
  <c r="AP635" i="33"/>
  <c r="BH635" i="33"/>
  <c r="BJ635" i="33"/>
  <c r="AI635" i="33"/>
  <c r="AQ635" i="33"/>
  <c r="BA635" i="33"/>
  <c r="BI635" i="33"/>
  <c r="AR635" i="33"/>
  <c r="BF635" i="33"/>
  <c r="AT635" i="33"/>
  <c r="AN635" i="33"/>
  <c r="AJ636" i="33"/>
  <c r="AW635" i="33"/>
  <c r="AK635" i="33"/>
  <c r="AH635" i="33"/>
  <c r="J635" i="33"/>
  <c r="BR635" i="33"/>
  <c r="R635" i="33"/>
  <c r="BX635" i="33"/>
  <c r="BK636" i="33"/>
  <c r="BK635" i="33"/>
  <c r="BE635" i="33"/>
  <c r="AM635" i="33"/>
  <c r="AZ635" i="33"/>
  <c r="BB635" i="33"/>
  <c r="I650" i="33"/>
  <c r="AH650" i="33"/>
  <c r="BR650" i="33"/>
  <c r="BS650" i="33"/>
  <c r="BY683" i="33"/>
  <c r="Q683" i="33"/>
  <c r="K691" i="33"/>
  <c r="AX691" i="33"/>
  <c r="AH755" i="33"/>
  <c r="I755" i="33"/>
  <c r="AH731" i="33"/>
  <c r="I731" i="33"/>
  <c r="I732" i="33"/>
  <c r="AH740" i="33"/>
  <c r="I740" i="33"/>
  <c r="AH700" i="33"/>
  <c r="I700" i="33"/>
  <c r="BG675" i="33"/>
  <c r="K675" i="33"/>
  <c r="AH707" i="33"/>
  <c r="I707" i="33"/>
  <c r="Q755" i="33"/>
  <c r="AH723" i="33"/>
  <c r="I723" i="33"/>
  <c r="K747" i="33"/>
  <c r="AH684" i="33"/>
  <c r="I684" i="33"/>
  <c r="BP708" i="33"/>
  <c r="M708" i="33"/>
  <c r="AH716" i="33"/>
  <c r="I716" i="33"/>
  <c r="AH682" i="33"/>
  <c r="I682" i="33"/>
  <c r="AH690" i="33"/>
  <c r="I690" i="33"/>
  <c r="K715" i="33"/>
  <c r="AP707" i="33"/>
  <c r="K707" i="33"/>
  <c r="K676" i="33"/>
  <c r="BP740" i="33"/>
  <c r="M740" i="33"/>
  <c r="K748" i="33"/>
  <c r="AV748" i="33"/>
  <c r="BX661" i="33"/>
  <c r="AH683" i="33"/>
  <c r="I683" i="33"/>
  <c r="I715" i="33"/>
  <c r="AH698" i="33"/>
  <c r="I698" i="33"/>
  <c r="AH747" i="33"/>
  <c r="I747" i="33"/>
  <c r="BP675" i="33"/>
  <c r="M675" i="33"/>
  <c r="BP691" i="33"/>
  <c r="M691" i="33"/>
  <c r="K755" i="33"/>
  <c r="BQ732" i="33"/>
  <c r="M732" i="33"/>
  <c r="Q748" i="33"/>
  <c r="K692" i="33"/>
  <c r="AI756" i="33"/>
  <c r="K756" i="33"/>
  <c r="AV756" i="33"/>
  <c r="BT698" i="33"/>
  <c r="Q698" i="33"/>
  <c r="AH748" i="33"/>
  <c r="I748" i="33"/>
  <c r="I691" i="33"/>
  <c r="AH691" i="33"/>
  <c r="M723" i="33"/>
  <c r="AH739" i="33"/>
  <c r="I739" i="33"/>
  <c r="BT676" i="33"/>
  <c r="Q676" i="33"/>
  <c r="AH724" i="33"/>
  <c r="I724" i="33"/>
  <c r="BR708" i="33"/>
  <c r="Q708" i="33"/>
  <c r="AH756" i="33"/>
  <c r="I756" i="33"/>
  <c r="M655" i="33"/>
  <c r="AH676" i="33"/>
  <c r="I676" i="33"/>
  <c r="K740" i="33"/>
  <c r="AH708" i="33"/>
  <c r="I708" i="33"/>
  <c r="K700" i="33"/>
  <c r="BT663" i="33"/>
  <c r="K699" i="33"/>
  <c r="BR692" i="33"/>
  <c r="Q692" i="33"/>
  <c r="K683" i="33"/>
  <c r="BW747" i="33"/>
  <c r="Q747" i="33"/>
  <c r="BP715" i="33"/>
  <c r="M715" i="33"/>
  <c r="K684" i="33"/>
  <c r="K724" i="33"/>
  <c r="AV724" i="33"/>
  <c r="BX740" i="33"/>
  <c r="Q740" i="33"/>
  <c r="Q700" i="33"/>
  <c r="K716" i="33"/>
  <c r="BO690" i="33"/>
  <c r="M690" i="33"/>
  <c r="AR634" i="33"/>
  <c r="BW634" i="33"/>
  <c r="AT630" i="33"/>
  <c r="BE630" i="33"/>
  <c r="AJ630" i="33"/>
  <c r="AM630" i="33"/>
  <c r="BV631" i="33"/>
  <c r="BO630" i="33"/>
  <c r="BU630" i="33"/>
  <c r="BP632" i="33"/>
  <c r="BT615" i="33"/>
  <c r="BO615" i="33"/>
  <c r="BQ613" i="33"/>
  <c r="BP613" i="33"/>
  <c r="AY614" i="33"/>
  <c r="AU616" i="33"/>
  <c r="BO613" i="33"/>
  <c r="BD616" i="33"/>
  <c r="BS617" i="33"/>
  <c r="AN617" i="33"/>
  <c r="AZ617" i="33"/>
  <c r="J617" i="33"/>
  <c r="AO617" i="33"/>
  <c r="AJ617" i="33"/>
  <c r="AS617" i="33"/>
  <c r="BE617" i="33"/>
  <c r="AL617" i="33"/>
  <c r="AM617" i="33"/>
  <c r="AY617" i="33"/>
  <c r="BH617" i="33"/>
  <c r="BI617" i="33"/>
  <c r="L617" i="33"/>
  <c r="AP617" i="33"/>
  <c r="BA617" i="33"/>
  <c r="BJ617" i="33"/>
  <c r="AQ617" i="33"/>
  <c r="BB617" i="33"/>
  <c r="BK617" i="33"/>
  <c r="AI617" i="33"/>
  <c r="AR617" i="33"/>
  <c r="BC617" i="33"/>
  <c r="BL617" i="33"/>
  <c r="AT617" i="33"/>
  <c r="BP617" i="33"/>
  <c r="N617" i="33"/>
  <c r="AK617" i="33"/>
  <c r="BD617" i="33"/>
  <c r="BE619" i="33"/>
  <c r="BP620" i="33"/>
  <c r="BO622" i="33"/>
  <c r="AH623" i="33"/>
  <c r="BP622" i="33"/>
  <c r="AR621" i="33"/>
  <c r="J620" i="33"/>
  <c r="AM624" i="33"/>
  <c r="BB625" i="33"/>
  <c r="BE624" i="33"/>
  <c r="AT625" i="33"/>
  <c r="BS625" i="33"/>
  <c r="BW625" i="33"/>
  <c r="BH625" i="33"/>
  <c r="BD626" i="33"/>
  <c r="BF626" i="33"/>
  <c r="BV626" i="33"/>
  <c r="BL626" i="33"/>
  <c r="BJ626" i="33"/>
  <c r="BB626" i="33"/>
  <c r="AJ626" i="33"/>
  <c r="BS627" i="33"/>
  <c r="R627" i="33"/>
  <c r="AT627" i="33"/>
  <c r="BN627" i="33"/>
  <c r="BW627" i="33"/>
  <c r="AZ627" i="33"/>
  <c r="BY627" i="33"/>
  <c r="BU627" i="33"/>
  <c r="BV627" i="33"/>
  <c r="J627" i="33"/>
  <c r="BT627" i="33"/>
  <c r="BB627" i="33"/>
  <c r="AJ627" i="33"/>
  <c r="L627" i="33"/>
  <c r="AK627" i="33"/>
  <c r="AQ627" i="33"/>
  <c r="BI627" i="33"/>
  <c r="AS627" i="33"/>
  <c r="BD627" i="33"/>
  <c r="BE627" i="33"/>
  <c r="AX619" i="33"/>
  <c r="K618" i="33"/>
  <c r="AM612" i="33"/>
  <c r="BL612" i="33"/>
  <c r="AZ612" i="33"/>
  <c r="AQ612" i="33"/>
  <c r="BK612" i="33"/>
  <c r="BD612" i="33"/>
  <c r="AR612" i="33"/>
  <c r="AN612" i="33"/>
  <c r="BJ612" i="33"/>
  <c r="BI612" i="33"/>
  <c r="AJ612" i="33"/>
  <c r="BA612" i="33"/>
  <c r="BC612" i="33"/>
  <c r="AL612" i="33"/>
  <c r="BB612" i="33"/>
  <c r="AI612" i="33"/>
  <c r="AS612" i="33"/>
  <c r="AO612" i="33"/>
  <c r="BG612" i="33"/>
  <c r="BY657" i="33"/>
  <c r="BV638" i="33"/>
  <c r="BV657" i="33"/>
  <c r="BJ648" i="33"/>
  <c r="BW657" i="33"/>
  <c r="BS657" i="33"/>
  <c r="AV629" i="33"/>
  <c r="CB640" i="33"/>
  <c r="BQ636" i="33"/>
  <c r="BR655" i="33"/>
  <c r="BR657" i="33"/>
  <c r="BP667" i="33"/>
  <c r="BM658" i="33"/>
  <c r="AR623" i="33"/>
  <c r="BX657" i="33"/>
  <c r="BT632" i="33"/>
  <c r="BU657" i="33"/>
  <c r="AM651" i="33"/>
  <c r="K651" i="33"/>
  <c r="AH667" i="33"/>
  <c r="I667" i="33"/>
  <c r="I627" i="33"/>
  <c r="K620" i="33"/>
  <c r="AT612" i="33"/>
  <c r="K612" i="33"/>
  <c r="AH668" i="33"/>
  <c r="I668" i="33"/>
  <c r="K643" i="33"/>
  <c r="AH633" i="33"/>
  <c r="I633" i="33"/>
  <c r="AH657" i="33"/>
  <c r="I657" i="33"/>
  <c r="BJ651" i="33"/>
  <c r="AP620" i="33"/>
  <c r="AI620" i="33"/>
  <c r="AY643" i="33"/>
  <c r="AH636" i="33"/>
  <c r="I636" i="33"/>
  <c r="BX668" i="33"/>
  <c r="Q668" i="33"/>
  <c r="BO628" i="33"/>
  <c r="M628" i="33"/>
  <c r="BN643" i="33"/>
  <c r="BW633" i="33"/>
  <c r="Q633" i="33"/>
  <c r="I620" i="33"/>
  <c r="AH641" i="33"/>
  <c r="I641" i="33"/>
  <c r="BD651" i="33"/>
  <c r="BF620" i="33"/>
  <c r="AK620" i="33"/>
  <c r="BO612" i="33"/>
  <c r="M612" i="33"/>
  <c r="BP652" i="33"/>
  <c r="M652" i="33"/>
  <c r="K628" i="33"/>
  <c r="AI643" i="33"/>
  <c r="AH660" i="33"/>
  <c r="I660" i="33"/>
  <c r="AL642" i="33"/>
  <c r="AH651" i="33"/>
  <c r="I651" i="33"/>
  <c r="K625" i="33"/>
  <c r="K649" i="33"/>
  <c r="BS641" i="33"/>
  <c r="Q641" i="33"/>
  <c r="AU651" i="33"/>
  <c r="BP619" i="33"/>
  <c r="M619" i="33"/>
  <c r="BP627" i="33"/>
  <c r="M627" i="33"/>
  <c r="K652" i="33"/>
  <c r="Q628" i="33"/>
  <c r="Q660" i="33"/>
  <c r="AQ618" i="33"/>
  <c r="BN645" i="33"/>
  <c r="AH625" i="33"/>
  <c r="I625" i="33"/>
  <c r="AH665" i="33"/>
  <c r="I665" i="33"/>
  <c r="I649" i="33"/>
  <c r="BG617" i="33"/>
  <c r="AV617" i="33"/>
  <c r="K617" i="33"/>
  <c r="M649" i="33"/>
  <c r="CE658" i="33"/>
  <c r="AL651" i="33"/>
  <c r="AI651" i="33"/>
  <c r="CE662" i="33"/>
  <c r="CD668" i="33"/>
  <c r="BI620" i="33"/>
  <c r="AJ643" i="33"/>
  <c r="AQ651" i="33"/>
  <c r="BF651" i="33"/>
  <c r="AH659" i="33"/>
  <c r="I659" i="33"/>
  <c r="BQ643" i="33"/>
  <c r="M643" i="33"/>
  <c r="AH619" i="33"/>
  <c r="I619" i="33"/>
  <c r="AH612" i="33"/>
  <c r="I612" i="33"/>
  <c r="AH628" i="33"/>
  <c r="I628" i="33"/>
  <c r="AH644" i="33"/>
  <c r="I644" i="33"/>
  <c r="BV625" i="33"/>
  <c r="Q625" i="33"/>
  <c r="BT665" i="33"/>
  <c r="Q665" i="33"/>
  <c r="BF659" i="33"/>
  <c r="K659" i="33"/>
  <c r="AX659" i="33"/>
  <c r="BP657" i="33"/>
  <c r="M657" i="33"/>
  <c r="BQ633" i="33"/>
  <c r="M633" i="33"/>
  <c r="CE625" i="33"/>
  <c r="BL651" i="33"/>
  <c r="CC664" i="33"/>
  <c r="BG620" i="33"/>
  <c r="AN643" i="33"/>
  <c r="BQ667" i="33"/>
  <c r="M667" i="33"/>
  <c r="BP636" i="33"/>
  <c r="M636" i="33"/>
  <c r="Q644" i="33"/>
  <c r="AH617" i="33"/>
  <c r="I617" i="33"/>
  <c r="AX633" i="33"/>
  <c r="K633" i="33"/>
  <c r="BX625" i="33"/>
  <c r="CD643" i="33"/>
  <c r="BC651" i="33"/>
  <c r="AW651" i="33"/>
  <c r="BC643" i="33"/>
  <c r="BL643" i="33"/>
  <c r="AS651" i="33"/>
  <c r="AT636" i="33"/>
  <c r="K636" i="33"/>
  <c r="AH652" i="33"/>
  <c r="I652" i="33"/>
  <c r="BQ644" i="33"/>
  <c r="M644" i="33"/>
  <c r="BO660" i="33"/>
  <c r="M660" i="33"/>
  <c r="BA641" i="33"/>
  <c r="K641" i="33"/>
  <c r="K635" i="33"/>
  <c r="BG635" i="33"/>
  <c r="BT667" i="33"/>
  <c r="Q667" i="33"/>
  <c r="AQ665" i="33"/>
  <c r="K665" i="33"/>
  <c r="BG665" i="33"/>
  <c r="BP625" i="33"/>
  <c r="M625" i="33"/>
  <c r="BQ625" i="33"/>
  <c r="BO625" i="33"/>
  <c r="BG651" i="33"/>
  <c r="AT651" i="33"/>
  <c r="AJ651" i="33"/>
  <c r="BD620" i="33"/>
  <c r="AO620" i="33"/>
  <c r="BF643" i="33"/>
  <c r="AR643" i="33"/>
  <c r="BK651" i="33"/>
  <c r="BR651" i="33"/>
  <c r="Q651" i="33"/>
  <c r="BR627" i="33"/>
  <c r="Q627" i="33"/>
  <c r="K668" i="33"/>
  <c r="AQ643" i="33"/>
  <c r="K644" i="33"/>
  <c r="AO660" i="33"/>
  <c r="K660" i="33"/>
  <c r="BN670" i="33"/>
  <c r="AT699" i="33"/>
  <c r="BN638" i="33"/>
  <c r="BL639" i="33"/>
  <c r="AT663" i="33"/>
  <c r="BH726" i="33"/>
  <c r="BF627" i="33"/>
  <c r="AY632" i="33"/>
  <c r="AT632" i="33"/>
  <c r="AT643" i="33"/>
  <c r="AL639" i="33"/>
  <c r="BB656" i="33"/>
  <c r="AZ663" i="33"/>
  <c r="AP652" i="33"/>
  <c r="AL645" i="33"/>
  <c r="BN651" i="33"/>
  <c r="BA664" i="33"/>
  <c r="AM667" i="33"/>
  <c r="BJ669" i="33"/>
  <c r="BE680" i="33"/>
  <c r="AY672" i="33"/>
  <c r="BK676" i="33"/>
  <c r="AR686" i="33"/>
  <c r="BF708" i="33"/>
  <c r="AP722" i="33"/>
  <c r="AW716" i="33"/>
  <c r="AQ746" i="33"/>
  <c r="AT746" i="33"/>
  <c r="AR744" i="33"/>
  <c r="BH623" i="33"/>
  <c r="AQ630" i="33"/>
  <c r="BJ630" i="33"/>
  <c r="BN640" i="33"/>
  <c r="AL643" i="33"/>
  <c r="BN654" i="33"/>
  <c r="BA651" i="33"/>
  <c r="AY665" i="33"/>
  <c r="AU664" i="33"/>
  <c r="BB669" i="33"/>
  <c r="BN672" i="33"/>
  <c r="BA686" i="33"/>
  <c r="AU684" i="33"/>
  <c r="AW699" i="33"/>
  <c r="AM709" i="33"/>
  <c r="AY722" i="33"/>
  <c r="AR726" i="33"/>
  <c r="BC746" i="33"/>
  <c r="BI614" i="33"/>
  <c r="BK623" i="33"/>
  <c r="AQ623" i="33"/>
  <c r="BJ634" i="33"/>
  <c r="BB630" i="33"/>
  <c r="BJ637" i="33"/>
  <c r="AL646" i="33"/>
  <c r="AZ657" i="33"/>
  <c r="BJ649" i="33"/>
  <c r="AW656" i="33"/>
  <c r="BJ641" i="33"/>
  <c r="AL655" i="33"/>
  <c r="BF663" i="33"/>
  <c r="AP669" i="33"/>
  <c r="BF672" i="33"/>
  <c r="AT673" i="33"/>
  <c r="BC684" i="33"/>
  <c r="AZ693" i="33"/>
  <c r="BK690" i="33"/>
  <c r="BE695" i="33"/>
  <c r="AO699" i="33"/>
  <c r="BJ701" i="33"/>
  <c r="AM734" i="33"/>
  <c r="AL623" i="33"/>
  <c r="AN621" i="33"/>
  <c r="BB622" i="33"/>
  <c r="BN612" i="33"/>
  <c r="BK627" i="33"/>
  <c r="AI637" i="33"/>
  <c r="AM625" i="33"/>
  <c r="AP638" i="33"/>
  <c r="AP642" i="33"/>
  <c r="AW643" i="33"/>
  <c r="BF644" i="33"/>
  <c r="BG646" i="33"/>
  <c r="AO646" i="33"/>
  <c r="AI648" i="33"/>
  <c r="AR657" i="33"/>
  <c r="AN656" i="33"/>
  <c r="BL641" i="33"/>
  <c r="BL664" i="33"/>
  <c r="BN664" i="33"/>
  <c r="AQ667" i="33"/>
  <c r="AZ669" i="33"/>
  <c r="BK670" i="33"/>
  <c r="BI693" i="33"/>
  <c r="AK693" i="33"/>
  <c r="BI710" i="33"/>
  <c r="BA722" i="33"/>
  <c r="BI621" i="33"/>
  <c r="AJ623" i="33"/>
  <c r="BN623" i="33"/>
  <c r="BE632" i="33"/>
  <c r="AL630" i="33"/>
  <c r="AI630" i="33"/>
  <c r="AP644" i="33"/>
  <c r="AI639" i="33"/>
  <c r="AP646" i="33"/>
  <c r="BD659" i="33"/>
  <c r="AM663" i="33"/>
  <c r="BC664" i="33"/>
  <c r="BF671" i="33"/>
  <c r="AR695" i="33"/>
  <c r="AU688" i="33"/>
  <c r="BH689" i="33"/>
  <c r="AY687" i="33"/>
  <c r="AL709" i="33"/>
  <c r="BI702" i="33"/>
  <c r="AR707" i="33"/>
  <c r="AS728" i="33"/>
  <c r="AK728" i="33"/>
  <c r="BH736" i="33"/>
  <c r="AL746" i="33"/>
  <c r="BN746" i="33"/>
  <c r="AT742" i="33"/>
  <c r="BJ639" i="33"/>
  <c r="BG644" i="33"/>
  <c r="BI660" i="33"/>
  <c r="AP664" i="33"/>
  <c r="BE669" i="33"/>
  <c r="BN686" i="33"/>
  <c r="BC742" i="33"/>
  <c r="BB620" i="33"/>
  <c r="AZ614" i="33"/>
  <c r="AL616" i="33"/>
  <c r="BC626" i="33"/>
  <c r="BE612" i="33"/>
  <c r="AP621" i="33"/>
  <c r="AO637" i="33"/>
  <c r="BK625" i="33"/>
  <c r="AS630" i="33"/>
  <c r="AO632" i="33"/>
  <c r="AT639" i="33"/>
  <c r="BC644" i="33"/>
  <c r="BH643" i="33"/>
  <c r="BA648" i="33"/>
  <c r="AS646" i="33"/>
  <c r="AP656" i="33"/>
  <c r="AQ663" i="33"/>
  <c r="AI645" i="33"/>
  <c r="AY645" i="33"/>
  <c r="AT645" i="33"/>
  <c r="BI656" i="33"/>
  <c r="BH650" i="33"/>
  <c r="BC641" i="33"/>
  <c r="AY641" i="33"/>
  <c r="BJ655" i="33"/>
  <c r="BJ664" i="33"/>
  <c r="AO669" i="33"/>
  <c r="AU669" i="33"/>
  <c r="BL670" i="33"/>
  <c r="AO671" i="33"/>
  <c r="AN672" i="33"/>
  <c r="BN680" i="33"/>
  <c r="AM676" i="33"/>
  <c r="AU691" i="33"/>
  <c r="AP686" i="33"/>
  <c r="BN700" i="33"/>
  <c r="AN704" i="33"/>
  <c r="BC705" i="33"/>
  <c r="BN706" i="33"/>
  <c r="BB707" i="33"/>
  <c r="BL728" i="33"/>
  <c r="AU730" i="33"/>
  <c r="BL730" i="33"/>
  <c r="AZ746" i="33"/>
  <c r="AK646" i="33"/>
  <c r="AT649" i="33"/>
  <c r="AM649" i="33"/>
  <c r="AY650" i="33"/>
  <c r="BK658" i="33"/>
  <c r="AM641" i="33"/>
  <c r="AQ641" i="33"/>
  <c r="AI656" i="33"/>
  <c r="BK664" i="33"/>
  <c r="BJ671" i="33"/>
  <c r="AL686" i="33"/>
  <c r="AM684" i="33"/>
  <c r="AI689" i="33"/>
  <c r="BD691" i="33"/>
  <c r="BE699" i="33"/>
  <c r="BN704" i="33"/>
  <c r="AW704" i="33"/>
  <c r="BL705" i="33"/>
  <c r="AW718" i="33"/>
  <c r="AZ726" i="33"/>
  <c r="BH722" i="33"/>
  <c r="BH738" i="33"/>
  <c r="BD730" i="33"/>
  <c r="BE730" i="33"/>
  <c r="BD736" i="33"/>
  <c r="AR740" i="33"/>
  <c r="AU639" i="33"/>
  <c r="AU646" i="33"/>
  <c r="AS620" i="33"/>
  <c r="AL648" i="33"/>
  <c r="AX661" i="33"/>
  <c r="AU642" i="33"/>
  <c r="BE616" i="33"/>
  <c r="BC622" i="33"/>
  <c r="AM626" i="33"/>
  <c r="AL634" i="33"/>
  <c r="AK647" i="33"/>
  <c r="BL620" i="33"/>
  <c r="AZ642" i="33"/>
  <c r="AM653" i="33"/>
  <c r="BA668" i="33"/>
  <c r="AQ664" i="33"/>
  <c r="BH671" i="33"/>
  <c r="AI665" i="33"/>
  <c r="BL668" i="33"/>
  <c r="BK686" i="33"/>
  <c r="AL697" i="33"/>
  <c r="AO672" i="33"/>
  <c r="AK680" i="33"/>
  <c r="BH691" i="33"/>
  <c r="AP693" i="33"/>
  <c r="BB697" i="33"/>
  <c r="AY702" i="33"/>
  <c r="AU658" i="33"/>
  <c r="BJ662" i="33"/>
  <c r="AL662" i="33"/>
  <c r="AI674" i="33"/>
  <c r="AI681" i="33"/>
  <c r="AY693" i="33"/>
  <c r="AY681" i="33"/>
  <c r="AJ681" i="33"/>
  <c r="AQ702" i="33"/>
  <c r="AT701" i="33"/>
  <c r="BB701" i="33"/>
  <c r="BE732" i="33"/>
  <c r="BN705" i="33"/>
  <c r="AM705" i="33"/>
  <c r="BG685" i="33"/>
  <c r="CB706" i="33"/>
  <c r="BH706" i="33"/>
  <c r="AP706" i="33"/>
  <c r="AO742" i="33"/>
  <c r="BB692" i="33"/>
  <c r="AN744" i="33"/>
  <c r="AQ624" i="33"/>
  <c r="AU638" i="33"/>
  <c r="AI628" i="33"/>
  <c r="AN710" i="33"/>
  <c r="AN647" i="33"/>
  <c r="AO648" i="33"/>
  <c r="BK668" i="33"/>
  <c r="BD682" i="33"/>
  <c r="BG710" i="33"/>
  <c r="BH663" i="33"/>
  <c r="BE673" i="33"/>
  <c r="AM673" i="33"/>
  <c r="BE712" i="33"/>
  <c r="AN655" i="33"/>
  <c r="BD668" i="33"/>
  <c r="BN710" i="33"/>
  <c r="AM655" i="33"/>
  <c r="BB699" i="33"/>
  <c r="AO738" i="33"/>
  <c r="AU734" i="33"/>
  <c r="BD752" i="33"/>
  <c r="BC722" i="33"/>
  <c r="AQ728" i="33"/>
  <c r="AI702" i="33"/>
  <c r="BH751" i="33"/>
  <c r="BD753" i="33"/>
  <c r="AW744" i="33"/>
  <c r="AK669" i="33"/>
  <c r="BE755" i="33"/>
  <c r="BC637" i="33"/>
  <c r="AK657" i="33"/>
  <c r="BG677" i="33"/>
  <c r="AQ671" i="33"/>
  <c r="BD751" i="33"/>
  <c r="AU674" i="33"/>
  <c r="AW724" i="33"/>
  <c r="BG630" i="33"/>
  <c r="AI622" i="33"/>
  <c r="BD677" i="33"/>
  <c r="CB747" i="33"/>
  <c r="AU731" i="33"/>
  <c r="BF612" i="33"/>
  <c r="BA623" i="33"/>
  <c r="BG627" i="33"/>
  <c r="AP627" i="33"/>
  <c r="BE636" i="33"/>
  <c r="AO636" i="33"/>
  <c r="AW636" i="33"/>
  <c r="BN656" i="33"/>
  <c r="BG649" i="33"/>
  <c r="BF652" i="33"/>
  <c r="BF656" i="33"/>
  <c r="BH659" i="33"/>
  <c r="AP650" i="33"/>
  <c r="AI641" i="33"/>
  <c r="BC658" i="33"/>
  <c r="BN649" i="33"/>
  <c r="AR664" i="33"/>
  <c r="BG667" i="33"/>
  <c r="BB672" i="33"/>
  <c r="AR680" i="33"/>
  <c r="BC667" i="33"/>
  <c r="AY671" i="33"/>
  <c r="BA670" i="33"/>
  <c r="BB671" i="33"/>
  <c r="BJ672" i="33"/>
  <c r="AL691" i="33"/>
  <c r="AI675" i="33"/>
  <c r="BK684" i="33"/>
  <c r="AL707" i="33"/>
  <c r="BF707" i="33"/>
  <c r="AM730" i="33"/>
  <c r="AV732" i="33"/>
  <c r="AP742" i="33"/>
  <c r="AW730" i="33"/>
  <c r="AN730" i="33"/>
  <c r="AM616" i="33"/>
  <c r="BC620" i="33"/>
  <c r="BE614" i="33"/>
  <c r="AW623" i="33"/>
  <c r="BE628" i="33"/>
  <c r="AY647" i="33"/>
  <c r="AY655" i="33"/>
  <c r="AR638" i="33"/>
  <c r="AI638" i="33"/>
  <c r="AL620" i="33"/>
  <c r="BL616" i="33"/>
  <c r="AQ622" i="33"/>
  <c r="BI626" i="33"/>
  <c r="AW634" i="33"/>
  <c r="AN642" i="33"/>
  <c r="BK642" i="33"/>
  <c r="AR668" i="33"/>
  <c r="BI664" i="33"/>
  <c r="AQ681" i="33"/>
  <c r="BG687" i="33"/>
  <c r="AY697" i="33"/>
  <c r="AL702" i="33"/>
  <c r="AS683" i="33"/>
  <c r="AW691" i="33"/>
  <c r="BA693" i="33"/>
  <c r="BL697" i="33"/>
  <c r="BH702" i="33"/>
  <c r="AP697" i="33"/>
  <c r="AS662" i="33"/>
  <c r="AJ662" i="33"/>
  <c r="BB674" i="33"/>
  <c r="AY674" i="33"/>
  <c r="BF679" i="33"/>
  <c r="AZ681" i="33"/>
  <c r="BC672" i="33"/>
  <c r="BC702" i="33"/>
  <c r="AJ686" i="33"/>
  <c r="AO732" i="33"/>
  <c r="BB705" i="33"/>
  <c r="BI705" i="33"/>
  <c r="AK685" i="33"/>
  <c r="BB709" i="33"/>
  <c r="BC706" i="33"/>
  <c r="AW751" i="33"/>
  <c r="AM692" i="33"/>
  <c r="BI692" i="33"/>
  <c r="AQ692" i="33"/>
  <c r="BA744" i="33"/>
  <c r="AU732" i="33"/>
  <c r="BE749" i="33"/>
  <c r="BL754" i="33"/>
  <c r="AR748" i="33"/>
  <c r="BE710" i="33"/>
  <c r="AI683" i="33"/>
  <c r="BD657" i="33"/>
  <c r="BG663" i="33"/>
  <c r="AR673" i="33"/>
  <c r="AS695" i="33"/>
  <c r="BF648" i="33"/>
  <c r="AP668" i="33"/>
  <c r="BG661" i="33"/>
  <c r="BL661" i="33"/>
  <c r="AQ699" i="33"/>
  <c r="AZ749" i="33"/>
  <c r="AM744" i="33"/>
  <c r="AV738" i="33"/>
  <c r="AU738" i="33"/>
  <c r="AK722" i="33"/>
  <c r="AN728" i="33"/>
  <c r="BE702" i="33"/>
  <c r="BC726" i="33"/>
  <c r="BI726" i="33"/>
  <c r="BK640" i="33"/>
  <c r="BA637" i="33"/>
  <c r="AO677" i="33"/>
  <c r="BG638" i="33"/>
  <c r="BL657" i="33"/>
  <c r="BE686" i="33"/>
  <c r="AP673" i="33"/>
  <c r="AQ657" i="33"/>
  <c r="BK710" i="33"/>
  <c r="BL738" i="33"/>
  <c r="AS674" i="33"/>
  <c r="AZ710" i="33"/>
  <c r="AU660" i="33"/>
  <c r="BF622" i="33"/>
  <c r="BL662" i="33"/>
  <c r="BF695" i="33"/>
  <c r="BF744" i="33"/>
  <c r="BD734" i="33"/>
  <c r="AI677" i="33"/>
  <c r="AZ621" i="33"/>
  <c r="AP612" i="33"/>
  <c r="AY621" i="33"/>
  <c r="AW627" i="33"/>
  <c r="AI632" i="33"/>
  <c r="BC639" i="33"/>
  <c r="BN646" i="33"/>
  <c r="AQ645" i="33"/>
  <c r="AM654" i="33"/>
  <c r="BG656" i="33"/>
  <c r="BF647" i="33"/>
  <c r="AQ647" i="33"/>
  <c r="AR651" i="33"/>
  <c r="BD661" i="33"/>
  <c r="AI664" i="33"/>
  <c r="AY667" i="33"/>
  <c r="BL672" i="33"/>
  <c r="AT669" i="33"/>
  <c r="BL667" i="33"/>
  <c r="AT671" i="33"/>
  <c r="BJ686" i="33"/>
  <c r="AY704" i="33"/>
  <c r="BJ699" i="33"/>
  <c r="BJ707" i="33"/>
  <c r="AW707" i="33"/>
  <c r="AR722" i="33"/>
  <c r="AQ736" i="33"/>
  <c r="AO730" i="33"/>
  <c r="BL746" i="33"/>
  <c r="AW736" i="33"/>
  <c r="AP746" i="33"/>
  <c r="AT616" i="33"/>
  <c r="AS623" i="33"/>
  <c r="AO634" i="33"/>
  <c r="AR642" i="33"/>
  <c r="AJ648" i="33"/>
  <c r="AU657" i="33"/>
  <c r="AS621" i="33"/>
  <c r="BC638" i="33"/>
  <c r="BH648" i="33"/>
  <c r="AJ620" i="33"/>
  <c r="BE626" i="33"/>
  <c r="AZ620" i="33"/>
  <c r="AL622" i="33"/>
  <c r="AY642" i="33"/>
  <c r="AP648" i="33"/>
  <c r="BN614" i="33"/>
  <c r="AJ668" i="33"/>
  <c r="AN668" i="33"/>
  <c r="AU690" i="33"/>
  <c r="BG681" i="33"/>
  <c r="BK688" i="33"/>
  <c r="BJ697" i="33"/>
  <c r="AU702" i="33"/>
  <c r="AJ683" i="33"/>
  <c r="AS686" i="33"/>
  <c r="AY680" i="33"/>
  <c r="AI693" i="33"/>
  <c r="AM658" i="33"/>
  <c r="AQ678" i="33"/>
  <c r="BC697" i="33"/>
  <c r="AO702" i="33"/>
  <c r="AO710" i="33"/>
  <c r="BG662" i="33"/>
  <c r="BI662" i="33"/>
  <c r="AM674" i="33"/>
  <c r="AO679" i="33"/>
  <c r="AQ683" i="33"/>
  <c r="AN695" i="33"/>
  <c r="AW672" i="33"/>
  <c r="AR683" i="33"/>
  <c r="BL702" i="33"/>
  <c r="AS701" i="33"/>
  <c r="BL701" i="33"/>
  <c r="BE720" i="33"/>
  <c r="BF685" i="33"/>
  <c r="AN685" i="33"/>
  <c r="AO706" i="33"/>
  <c r="AO724" i="33"/>
  <c r="AZ692" i="33"/>
  <c r="AS692" i="33"/>
  <c r="BH692" i="33"/>
  <c r="BJ744" i="33"/>
  <c r="AT726" i="33"/>
  <c r="AR752" i="33"/>
  <c r="BG640" i="33"/>
  <c r="BI637" i="33"/>
  <c r="BF628" i="33"/>
  <c r="AQ640" i="33"/>
  <c r="AN634" i="33"/>
  <c r="BC660" i="33"/>
  <c r="AR681" i="33"/>
  <c r="AU697" i="33"/>
  <c r="BG673" i="33"/>
  <c r="BG697" i="33"/>
  <c r="AO657" i="33"/>
  <c r="AY663" i="33"/>
  <c r="BL673" i="33"/>
  <c r="CB682" i="33"/>
  <c r="BH682" i="33"/>
  <c r="AN648" i="33"/>
  <c r="BJ668" i="33"/>
  <c r="BA661" i="33"/>
  <c r="BC682" i="33"/>
  <c r="BG659" i="33"/>
  <c r="AJ749" i="33"/>
  <c r="AW732" i="33"/>
  <c r="AW722" i="33"/>
  <c r="BG728" i="33"/>
  <c r="BA740" i="33"/>
  <c r="BD702" i="33"/>
  <c r="AM726" i="33"/>
  <c r="AQ726" i="33"/>
  <c r="BB734" i="33"/>
  <c r="BD738" i="33"/>
  <c r="BG669" i="33"/>
  <c r="AO618" i="33"/>
  <c r="AY638" i="33"/>
  <c r="BE677" i="33"/>
  <c r="BF616" i="33"/>
  <c r="AM640" i="33"/>
  <c r="AU677" i="33"/>
  <c r="AW678" i="33"/>
  <c r="BE751" i="33"/>
  <c r="AL649" i="33"/>
  <c r="AR674" i="33"/>
  <c r="AP710" i="33"/>
  <c r="BL756" i="33"/>
  <c r="BG722" i="33"/>
  <c r="BC730" i="33"/>
  <c r="BJ740" i="33"/>
  <c r="BE714" i="33"/>
  <c r="AR622" i="33"/>
  <c r="AN639" i="33"/>
  <c r="BC616" i="33"/>
  <c r="BD637" i="33"/>
  <c r="BA695" i="33"/>
  <c r="BH753" i="33"/>
  <c r="AY677" i="33"/>
  <c r="AN734" i="33"/>
  <c r="BA626" i="33"/>
  <c r="BJ621" i="33"/>
  <c r="AW612" i="33"/>
  <c r="AQ621" i="33"/>
  <c r="AN627" i="33"/>
  <c r="AR630" i="33"/>
  <c r="AQ639" i="33"/>
  <c r="BF646" i="33"/>
  <c r="BE649" i="33"/>
  <c r="BG645" i="33"/>
  <c r="BB641" i="33"/>
  <c r="BJ647" i="33"/>
  <c r="AO650" i="33"/>
  <c r="BF654" i="33"/>
  <c r="AI659" i="33"/>
  <c r="BL654" i="33"/>
  <c r="BG664" i="33"/>
  <c r="BA667" i="33"/>
  <c r="AL669" i="33"/>
  <c r="AP672" i="33"/>
  <c r="AP674" i="33"/>
  <c r="AL671" i="33"/>
  <c r="BJ679" i="33"/>
  <c r="BD684" i="33"/>
  <c r="AL689" i="33"/>
  <c r="AY689" i="33"/>
  <c r="AZ690" i="33"/>
  <c r="AI682" i="33"/>
  <c r="BF693" i="33"/>
  <c r="BC690" i="33"/>
  <c r="AT693" i="33"/>
  <c r="AL704" i="33"/>
  <c r="BH704" i="33"/>
  <c r="BA707" i="33"/>
  <c r="BN708" i="33"/>
  <c r="BK730" i="33"/>
  <c r="BL732" i="33"/>
  <c r="BK736" i="33"/>
  <c r="BI742" i="33"/>
  <c r="AQ742" i="33"/>
  <c r="BE746" i="33"/>
  <c r="AY746" i="33"/>
  <c r="BN616" i="33"/>
  <c r="AZ638" i="33"/>
  <c r="AI624" i="33"/>
  <c r="BD634" i="33"/>
  <c r="BC642" i="33"/>
  <c r="AU648" i="33"/>
  <c r="BF657" i="33"/>
  <c r="BL621" i="33"/>
  <c r="AZ639" i="33"/>
  <c r="AU620" i="33"/>
  <c r="BH620" i="33"/>
  <c r="BK620" i="33"/>
  <c r="AX622" i="33"/>
  <c r="BJ642" i="33"/>
  <c r="BD648" i="33"/>
  <c r="AP614" i="33"/>
  <c r="BN626" i="33"/>
  <c r="AL653" i="33"/>
  <c r="BH669" i="33"/>
  <c r="AW668" i="33"/>
  <c r="BB653" i="33"/>
  <c r="BA669" i="33"/>
  <c r="AK683" i="33"/>
  <c r="BF702" i="33"/>
  <c r="BH683" i="33"/>
  <c r="BB686" i="33"/>
  <c r="BK667" i="33"/>
  <c r="BD695" i="33"/>
  <c r="BF691" i="33"/>
  <c r="BN697" i="33"/>
  <c r="AZ702" i="33"/>
  <c r="AY662" i="33"/>
  <c r="AZ672" i="33"/>
  <c r="BL674" i="33"/>
  <c r="BC679" i="33"/>
  <c r="BE683" i="33"/>
  <c r="BC695" i="33"/>
  <c r="AP702" i="33"/>
  <c r="BH672" i="33"/>
  <c r="AZ701" i="33"/>
  <c r="BK705" i="33"/>
  <c r="AL705" i="33"/>
  <c r="BI685" i="33"/>
  <c r="AX744" i="33"/>
  <c r="BL706" i="33"/>
  <c r="AJ692" i="33"/>
  <c r="AW692" i="33"/>
  <c r="AZ709" i="33"/>
  <c r="BG704" i="33"/>
  <c r="BG709" i="33"/>
  <c r="AY627" i="33"/>
  <c r="AU640" i="33"/>
  <c r="AR637" i="33"/>
  <c r="BE618" i="33"/>
  <c r="AI673" i="33"/>
  <c r="AL682" i="33"/>
  <c r="AZ656" i="33"/>
  <c r="BC657" i="33"/>
  <c r="BA673" i="33"/>
  <c r="AS682" i="33"/>
  <c r="BF661" i="33"/>
  <c r="AU683" i="33"/>
  <c r="BH661" i="33"/>
  <c r="AK668" i="33"/>
  <c r="AU682" i="33"/>
  <c r="AK697" i="33"/>
  <c r="AI661" i="33"/>
  <c r="AO661" i="33"/>
  <c r="AK659" i="33"/>
  <c r="BE734" i="33"/>
  <c r="BG744" i="33"/>
  <c r="BN722" i="33"/>
  <c r="BC732" i="33"/>
  <c r="AW702" i="33"/>
  <c r="AY726" i="33"/>
  <c r="AN751" i="33"/>
  <c r="BH752" i="33"/>
  <c r="AQ669" i="33"/>
  <c r="AJ752" i="33"/>
  <c r="BI669" i="33"/>
  <c r="BE621" i="33"/>
  <c r="BI678" i="33"/>
  <c r="AY620" i="33"/>
  <c r="BH677" i="33"/>
  <c r="AR679" i="33"/>
  <c r="AR756" i="33"/>
  <c r="BL682" i="33"/>
  <c r="AX749" i="33"/>
  <c r="AW749" i="33"/>
  <c r="BF728" i="33"/>
  <c r="AI710" i="33"/>
  <c r="AX742" i="33"/>
  <c r="AW742" i="33"/>
  <c r="AT724" i="33"/>
  <c r="AZ662" i="33"/>
  <c r="BK622" i="33"/>
  <c r="BG671" i="33"/>
  <c r="AN661" i="33"/>
  <c r="AT695" i="33"/>
  <c r="AW753" i="33"/>
  <c r="AP695" i="33"/>
  <c r="AQ632" i="33"/>
  <c r="BF638" i="33"/>
  <c r="BG643" i="33"/>
  <c r="AZ646" i="33"/>
  <c r="AR648" i="33"/>
  <c r="BN652" i="33"/>
  <c r="BN650" i="33"/>
  <c r="AZ660" i="33"/>
  <c r="BK641" i="33"/>
  <c r="AT641" i="33"/>
  <c r="BB647" i="33"/>
  <c r="BE651" i="33"/>
  <c r="BB655" i="33"/>
  <c r="AW655" i="33"/>
  <c r="AU659" i="33"/>
  <c r="BC654" i="33"/>
  <c r="AP654" i="33"/>
  <c r="BK669" i="33"/>
  <c r="AW673" i="33"/>
  <c r="BG674" i="33"/>
  <c r="AS678" i="33"/>
  <c r="AP671" i="33"/>
  <c r="AQ675" i="33"/>
  <c r="BI690" i="33"/>
  <c r="AQ687" i="33"/>
  <c r="BA710" i="33"/>
  <c r="AT707" i="33"/>
  <c r="BJ722" i="33"/>
  <c r="BD732" i="33"/>
  <c r="BL734" i="33"/>
  <c r="BI746" i="33"/>
  <c r="AO616" i="33"/>
  <c r="BK638" i="33"/>
  <c r="BG648" i="33"/>
  <c r="AP622" i="33"/>
  <c r="AZ626" i="33"/>
  <c r="AU644" i="33"/>
  <c r="BI623" i="33"/>
  <c r="BN648" i="33"/>
  <c r="AI653" i="33"/>
  <c r="AM669" i="33"/>
  <c r="BG668" i="33"/>
  <c r="BA671" i="33"/>
  <c r="BK693" i="33"/>
  <c r="AY683" i="33"/>
  <c r="BD667" i="33"/>
  <c r="BI680" i="33"/>
  <c r="AQ695" i="33"/>
  <c r="BJ702" i="33"/>
  <c r="AM736" i="33"/>
  <c r="BE662" i="33"/>
  <c r="AM662" i="33"/>
  <c r="BA674" i="33"/>
  <c r="AN679" i="33"/>
  <c r="AQ691" i="33"/>
  <c r="AM672" i="33"/>
  <c r="BC686" i="33"/>
  <c r="BI701" i="33"/>
  <c r="AQ701" i="33"/>
  <c r="AL701" i="33"/>
  <c r="BL685" i="33"/>
  <c r="BA705" i="33"/>
  <c r="BG705" i="33"/>
  <c r="AX738" i="33"/>
  <c r="AZ685" i="33"/>
  <c r="AQ709" i="33"/>
  <c r="AZ704" i="33"/>
  <c r="AT706" i="33"/>
  <c r="AY706" i="33"/>
  <c r="BK692" i="33"/>
  <c r="AR692" i="33"/>
  <c r="BJ726" i="33"/>
  <c r="AO744" i="33"/>
  <c r="BD748" i="33"/>
  <c r="AY624" i="33"/>
  <c r="BN628" i="33"/>
  <c r="AJ640" i="33"/>
  <c r="AJ638" i="33"/>
  <c r="BC640" i="33"/>
  <c r="BH640" i="33"/>
  <c r="BC670" i="33"/>
  <c r="BC673" i="33"/>
  <c r="AN657" i="33"/>
  <c r="BE682" i="33"/>
  <c r="BI697" i="33"/>
  <c r="AQ704" i="33"/>
  <c r="BL684" i="33"/>
  <c r="BF668" i="33"/>
  <c r="BE661" i="33"/>
  <c r="AK661" i="33"/>
  <c r="AM682" i="33"/>
  <c r="AI744" i="33"/>
  <c r="AO734" i="33"/>
  <c r="BE722" i="33"/>
  <c r="AU722" i="33"/>
  <c r="AW738" i="33"/>
  <c r="AM702" i="33"/>
  <c r="AT702" i="33"/>
  <c r="AI726" i="33"/>
  <c r="AW734" i="33"/>
  <c r="BK738" i="33"/>
  <c r="BC669" i="33"/>
  <c r="AW746" i="33"/>
  <c r="BD621" i="33"/>
  <c r="BN671" i="33"/>
  <c r="BG657" i="33"/>
  <c r="BI643" i="33"/>
  <c r="AI671" i="33"/>
  <c r="AN620" i="33"/>
  <c r="AS637" i="33"/>
  <c r="AQ656" i="33"/>
  <c r="BF710" i="33"/>
  <c r="BK682" i="33"/>
  <c r="AJ751" i="33"/>
  <c r="AM732" i="33"/>
  <c r="AJ674" i="33"/>
  <c r="AW712" i="33"/>
  <c r="BB651" i="33"/>
  <c r="BD756" i="33"/>
  <c r="BF726" i="33"/>
  <c r="AY622" i="33"/>
  <c r="BD650" i="33"/>
  <c r="AY664" i="33"/>
  <c r="BN694" i="33"/>
  <c r="BE738" i="33"/>
  <c r="BI673" i="33"/>
  <c r="AO627" i="33"/>
  <c r="AN614" i="33"/>
  <c r="AT623" i="33"/>
  <c r="AT626" i="33"/>
  <c r="AX632" i="33"/>
  <c r="AU627" i="33"/>
  <c r="AU625" i="33"/>
  <c r="BI630" i="33"/>
  <c r="AQ628" i="33"/>
  <c r="BL630" i="33"/>
  <c r="BK646" i="33"/>
  <c r="AN659" i="33"/>
  <c r="AO649" i="33"/>
  <c r="BJ645" i="33"/>
  <c r="BE650" i="33"/>
  <c r="BD641" i="33"/>
  <c r="AU641" i="33"/>
  <c r="AL641" i="33"/>
  <c r="AT647" i="33"/>
  <c r="BE654" i="33"/>
  <c r="BK660" i="33"/>
  <c r="AT654" i="33"/>
  <c r="BF673" i="33"/>
  <c r="AR677" i="33"/>
  <c r="BB678" i="33"/>
  <c r="BH664" i="33"/>
  <c r="AQ670" i="33"/>
  <c r="AZ671" i="33"/>
  <c r="AT679" i="33"/>
  <c r="BC676" i="33"/>
  <c r="AV697" i="33"/>
  <c r="AI707" i="33"/>
  <c r="AN732" i="33"/>
  <c r="AU746" i="33"/>
  <c r="AP626" i="33"/>
  <c r="AQ620" i="33"/>
  <c r="AQ638" i="33"/>
  <c r="AL650" i="33"/>
  <c r="BC623" i="33"/>
  <c r="BN620" i="33"/>
  <c r="AM638" i="33"/>
  <c r="AS653" i="33"/>
  <c r="AI669" i="33"/>
  <c r="BE656" i="33"/>
  <c r="AI668" i="33"/>
  <c r="AL710" i="33"/>
  <c r="AX728" i="33"/>
  <c r="AU667" i="33"/>
  <c r="AJ695" i="33"/>
  <c r="AJ678" i="33"/>
  <c r="BC683" i="33"/>
  <c r="BB695" i="33"/>
  <c r="BE736" i="33"/>
  <c r="AQ662" i="33"/>
  <c r="BH662" i="33"/>
  <c r="AO674" i="33"/>
  <c r="AY679" i="33"/>
  <c r="BG691" i="33"/>
  <c r="AQ697" i="33"/>
  <c r="AR672" i="33"/>
  <c r="AI687" i="33"/>
  <c r="BC701" i="33"/>
  <c r="AS705" i="33"/>
  <c r="AQ685" i="33"/>
  <c r="AP685" i="33"/>
  <c r="BI709" i="33"/>
  <c r="BF706" i="33"/>
  <c r="BE724" i="33"/>
  <c r="AZ752" i="33"/>
  <c r="AY692" i="33"/>
  <c r="BD749" i="33"/>
  <c r="BA726" i="33"/>
  <c r="BB649" i="33"/>
  <c r="BC621" i="33"/>
  <c r="BG642" i="33"/>
  <c r="AM639" i="33"/>
  <c r="BG647" i="33"/>
  <c r="AR661" i="33"/>
  <c r="AY661" i="33"/>
  <c r="AQ690" i="33"/>
  <c r="BI657" i="33"/>
  <c r="AI657" i="33"/>
  <c r="AR710" i="33"/>
  <c r="AT668" i="33"/>
  <c r="AQ661" i="33"/>
  <c r="AY659" i="33"/>
  <c r="BE744" i="33"/>
  <c r="BC734" i="33"/>
  <c r="AM722" i="33"/>
  <c r="BL722" i="33"/>
  <c r="BN702" i="33"/>
  <c r="BL726" i="33"/>
  <c r="AZ756" i="33"/>
  <c r="BA738" i="33"/>
  <c r="AY669" i="33"/>
  <c r="AO746" i="33"/>
  <c r="AM623" i="33"/>
  <c r="BD639" i="33"/>
  <c r="BB662" i="33"/>
  <c r="AT697" i="33"/>
  <c r="AM644" i="33"/>
  <c r="AZ640" i="33"/>
  <c r="AU637" i="33"/>
  <c r="BL686" i="33"/>
  <c r="AO656" i="33"/>
  <c r="BH756" i="33"/>
  <c r="BE728" i="33"/>
  <c r="BA736" i="33"/>
  <c r="AJ756" i="33"/>
  <c r="BH674" i="33"/>
  <c r="AW728" i="33"/>
  <c r="AK622" i="33"/>
  <c r="BF650" i="33"/>
  <c r="AT655" i="33"/>
  <c r="BJ627" i="33"/>
  <c r="AW661" i="33"/>
  <c r="BK695" i="33"/>
  <c r="AI621" i="33"/>
  <c r="BJ614" i="33"/>
  <c r="BD623" i="33"/>
  <c r="AM621" i="33"/>
  <c r="AS626" i="33"/>
  <c r="AK626" i="33"/>
  <c r="AN626" i="33"/>
  <c r="AL626" i="33"/>
  <c r="AP623" i="33"/>
  <c r="BC625" i="33"/>
  <c r="BA627" i="33"/>
  <c r="BA630" i="33"/>
  <c r="BG628" i="33"/>
  <c r="BK630" i="33"/>
  <c r="BJ643" i="33"/>
  <c r="BB639" i="33"/>
  <c r="AM646" i="33"/>
  <c r="AP643" i="33"/>
  <c r="BK648" i="33"/>
  <c r="BB645" i="33"/>
  <c r="BF660" i="33"/>
  <c r="AM650" i="33"/>
  <c r="AN641" i="33"/>
  <c r="BG641" i="33"/>
  <c r="AL647" i="33"/>
  <c r="AO651" i="33"/>
  <c r="BN663" i="33"/>
  <c r="BH651" i="33"/>
  <c r="BE664" i="33"/>
  <c r="BJ677" i="33"/>
  <c r="BF678" i="33"/>
  <c r="BA677" i="33"/>
  <c r="BK678" i="33"/>
  <c r="AL680" i="33"/>
  <c r="AJ669" i="33"/>
  <c r="BB670" i="33"/>
  <c r="BK671" i="33"/>
  <c r="BC678" i="33"/>
  <c r="AP670" i="33"/>
  <c r="AW671" i="33"/>
  <c r="AV677" i="33"/>
  <c r="BC688" i="33"/>
  <c r="BJ691" i="33"/>
  <c r="BH695" i="33"/>
  <c r="AY675" i="33"/>
  <c r="AM688" i="33"/>
  <c r="BF690" i="33"/>
  <c r="AO697" i="33"/>
  <c r="BE705" i="33"/>
  <c r="AK710" i="33"/>
  <c r="BG699" i="33"/>
  <c r="BI704" i="33"/>
  <c r="BA699" i="33"/>
  <c r="AM701" i="33"/>
  <c r="AT705" i="33"/>
  <c r="BK707" i="33"/>
  <c r="AZ742" i="33"/>
  <c r="AQ738" i="33"/>
  <c r="BD746" i="33"/>
  <c r="BH746" i="33"/>
  <c r="BL742" i="33"/>
  <c r="BB642" i="33"/>
  <c r="BE620" i="33"/>
  <c r="BF614" i="33"/>
  <c r="BB623" i="33"/>
  <c r="AI627" i="33"/>
  <c r="BE634" i="33"/>
  <c r="BF634" i="33"/>
  <c r="BG626" i="33"/>
  <c r="BK653" i="33"/>
  <c r="BL669" i="33"/>
  <c r="AM671" i="33"/>
  <c r="AI663" i="33"/>
  <c r="AS668" i="33"/>
  <c r="AW710" i="33"/>
  <c r="AN662" i="33"/>
  <c r="AN667" i="33"/>
  <c r="AQ680" i="33"/>
  <c r="BK662" i="33"/>
  <c r="BC662" i="33"/>
  <c r="AW662" i="33"/>
  <c r="BE674" i="33"/>
  <c r="AI679" i="33"/>
  <c r="BK672" i="33"/>
  <c r="BC680" i="33"/>
  <c r="AJ701" i="33"/>
  <c r="BJ705" i="33"/>
  <c r="AI705" i="33"/>
  <c r="AW685" i="33"/>
  <c r="BC685" i="33"/>
  <c r="AP709" i="33"/>
  <c r="BL749" i="33"/>
  <c r="AP704" i="33"/>
  <c r="AP726" i="33"/>
  <c r="AZ754" i="33"/>
  <c r="AJ748" i="33"/>
  <c r="AU621" i="33"/>
  <c r="AU630" i="33"/>
  <c r="AR640" i="33"/>
  <c r="BG689" i="33"/>
  <c r="AR663" i="33"/>
  <c r="AN691" i="33"/>
  <c r="AM668" i="33"/>
  <c r="BC646" i="33"/>
  <c r="BE668" i="33"/>
  <c r="BH655" i="33"/>
  <c r="BN661" i="33"/>
  <c r="AO659" i="33"/>
  <c r="BD722" i="33"/>
  <c r="AT722" i="33"/>
  <c r="AW726" i="33"/>
  <c r="BD754" i="33"/>
  <c r="AR669" i="33"/>
  <c r="AM677" i="33"/>
  <c r="BN673" i="33"/>
  <c r="BD689" i="33"/>
  <c r="AO663" i="33"/>
  <c r="BL736" i="33"/>
  <c r="AM728" i="33"/>
  <c r="AN682" i="33"/>
  <c r="BE716" i="33"/>
  <c r="BN634" i="33"/>
  <c r="BH622" i="33"/>
  <c r="AY640" i="33"/>
  <c r="AM661" i="33"/>
  <c r="AW632" i="33"/>
  <c r="AK695" i="33"/>
  <c r="BI734" i="33"/>
  <c r="AJ709" i="33"/>
  <c r="BN677" i="33"/>
  <c r="AI647" i="33"/>
  <c r="BI647" i="33"/>
  <c r="AO664" i="33"/>
  <c r="AY626" i="33"/>
  <c r="BG624" i="33"/>
  <c r="AR620" i="33"/>
  <c r="BL622" i="33"/>
  <c r="BH638" i="33"/>
  <c r="BJ646" i="33"/>
  <c r="BA620" i="33"/>
  <c r="AO642" i="33"/>
  <c r="BI668" i="33"/>
  <c r="BD671" i="33"/>
  <c r="AT656" i="33"/>
  <c r="AK671" i="33"/>
  <c r="BL671" i="33"/>
  <c r="BC668" i="33"/>
  <c r="AI691" i="33"/>
  <c r="BJ695" i="33"/>
  <c r="BF700" i="33"/>
  <c r="BH710" i="33"/>
  <c r="AZ680" i="33"/>
  <c r="AN697" i="33"/>
  <c r="AN702" i="33"/>
  <c r="BG678" i="33"/>
  <c r="AY686" i="33"/>
  <c r="AO728" i="33"/>
  <c r="AO662" i="33"/>
  <c r="BH681" i="33"/>
  <c r="BF697" i="33"/>
  <c r="BN701" i="33"/>
  <c r="AQ705" i="33"/>
  <c r="AZ705" i="33"/>
  <c r="AI685" i="33"/>
  <c r="BH709" i="33"/>
  <c r="AR705" i="33"/>
  <c r="BK732" i="33"/>
  <c r="BJ692" i="33"/>
  <c r="BL692" i="33"/>
  <c r="AO704" i="33"/>
  <c r="AW720" i="33"/>
  <c r="AR754" i="33"/>
  <c r="BL748" i="33"/>
  <c r="AR750" i="33"/>
  <c r="AX618" i="33"/>
  <c r="AW618" i="33"/>
  <c r="AS709" i="33"/>
  <c r="AL668" i="33"/>
  <c r="AQ710" i="33"/>
  <c r="BE657" i="33"/>
  <c r="BK663" i="33"/>
  <c r="BN668" i="33"/>
  <c r="AZ673" i="33"/>
  <c r="AR691" i="33"/>
  <c r="BK697" i="33"/>
  <c r="AY648" i="33"/>
  <c r="AY691" i="33"/>
  <c r="AY710" i="33"/>
  <c r="BF655" i="33"/>
  <c r="BC661" i="33"/>
  <c r="AQ659" i="33"/>
  <c r="BK734" i="33"/>
  <c r="AL722" i="33"/>
  <c r="BA728" i="33"/>
  <c r="BE740" i="33"/>
  <c r="BG702" i="33"/>
  <c r="BH749" i="33"/>
  <c r="AN669" i="33"/>
  <c r="BG632" i="33"/>
  <c r="AU670" i="33"/>
  <c r="AM686" i="33"/>
  <c r="BF630" i="33"/>
  <c r="AQ677" i="33"/>
  <c r="AQ673" i="33"/>
  <c r="BG693" i="33"/>
  <c r="AP663" i="33"/>
  <c r="AO736" i="33"/>
  <c r="AN749" i="33"/>
  <c r="AR749" i="33"/>
  <c r="BL752" i="33"/>
  <c r="AY685" i="33"/>
  <c r="AN738" i="33"/>
  <c r="BL751" i="33"/>
  <c r="AP651" i="33"/>
  <c r="BD710" i="33"/>
  <c r="AR627" i="33"/>
  <c r="AV689" i="33"/>
  <c r="AU689" i="33"/>
  <c r="AU622" i="33"/>
  <c r="BH754" i="33"/>
  <c r="BH627" i="33"/>
  <c r="AR670" i="33"/>
  <c r="AM642" i="33"/>
  <c r="AM620" i="33"/>
  <c r="AY709" i="33"/>
  <c r="BA643" i="33"/>
  <c r="BU732" i="33"/>
  <c r="BR738" i="33"/>
  <c r="BY744" i="33"/>
  <c r="BS697" i="33"/>
  <c r="BR660" i="33"/>
  <c r="BR662" i="33"/>
  <c r="BR709" i="33"/>
  <c r="BV739" i="33"/>
  <c r="BU715" i="33"/>
  <c r="BT741" i="33"/>
  <c r="BY638" i="33"/>
  <c r="BY733" i="33"/>
  <c r="BT732" i="33"/>
  <c r="BX754" i="33"/>
  <c r="BT756" i="33"/>
  <c r="BV655" i="33"/>
  <c r="BY649" i="33"/>
  <c r="BU635" i="33"/>
  <c r="BU653" i="33"/>
  <c r="BU678" i="33"/>
  <c r="BU695" i="33"/>
  <c r="BX716" i="33"/>
  <c r="BR725" i="33"/>
  <c r="BU750" i="33"/>
  <c r="BU756" i="33"/>
  <c r="BV701" i="33"/>
  <c r="BW728" i="33"/>
  <c r="BR625" i="33"/>
  <c r="BS662" i="33"/>
  <c r="BY634" i="33"/>
  <c r="BX658" i="33"/>
  <c r="BW680" i="33"/>
  <c r="BS723" i="33"/>
  <c r="BT716" i="33"/>
  <c r="BU713" i="33"/>
  <c r="BT740" i="33"/>
  <c r="BW734" i="33"/>
  <c r="BS732" i="33"/>
  <c r="BS734" i="33"/>
  <c r="BS756" i="33"/>
  <c r="BX755" i="33"/>
  <c r="BS640" i="33"/>
  <c r="BU614" i="33"/>
  <c r="BS623" i="33"/>
  <c r="BV646" i="33"/>
  <c r="BY644" i="33"/>
  <c r="BX660" i="33"/>
  <c r="BT682" i="33"/>
  <c r="BY701" i="33"/>
  <c r="BS706" i="33"/>
  <c r="BW709" i="33"/>
  <c r="BT728" i="33"/>
  <c r="BY715" i="33"/>
  <c r="BV753" i="33"/>
  <c r="BU741" i="33"/>
  <c r="BY749" i="33"/>
  <c r="BT635" i="33"/>
  <c r="BW636" i="33"/>
  <c r="BU696" i="33"/>
  <c r="BS701" i="33"/>
  <c r="BU705" i="33"/>
  <c r="BU612" i="33"/>
  <c r="BV650" i="33"/>
  <c r="BX627" i="33"/>
  <c r="BU701" i="33"/>
  <c r="BT748" i="33"/>
  <c r="BU615" i="33"/>
  <c r="BR623" i="33"/>
  <c r="BW619" i="33"/>
  <c r="BW649" i="33"/>
  <c r="BY658" i="33"/>
  <c r="BX718" i="33"/>
  <c r="BR741" i="33"/>
  <c r="BT730" i="33"/>
  <c r="BU623" i="33"/>
  <c r="BY612" i="33"/>
  <c r="BS646" i="33"/>
  <c r="BS660" i="33"/>
  <c r="BY662" i="33"/>
  <c r="BV688" i="33"/>
  <c r="BY710" i="33"/>
  <c r="BS670" i="33"/>
  <c r="BX692" i="33"/>
  <c r="BY716" i="33"/>
  <c r="BT708" i="33"/>
  <c r="BY731" i="33"/>
  <c r="BS741" i="33"/>
  <c r="BX749" i="33"/>
  <c r="BS619" i="33"/>
  <c r="BY613" i="33"/>
  <c r="BT621" i="33"/>
  <c r="BW702" i="33"/>
  <c r="BY717" i="33"/>
  <c r="BV706" i="33"/>
  <c r="BU702" i="33"/>
  <c r="BW716" i="33"/>
  <c r="BX678" i="33"/>
  <c r="BS682" i="33"/>
  <c r="BY660" i="33"/>
  <c r="BR631" i="33"/>
  <c r="BR697" i="33"/>
  <c r="BW696" i="33"/>
  <c r="BY709" i="33"/>
  <c r="BS720" i="33"/>
  <c r="BY702" i="33"/>
  <c r="BV724" i="33"/>
  <c r="BR682" i="33"/>
  <c r="BW724" i="33"/>
  <c r="BT631" i="33"/>
  <c r="BT617" i="33"/>
  <c r="BV668" i="33"/>
  <c r="BV644" i="33"/>
  <c r="BY676" i="33"/>
  <c r="BY690" i="33"/>
  <c r="BW660" i="33"/>
  <c r="BX662" i="33"/>
  <c r="BY706" i="33"/>
  <c r="BR711" i="33"/>
  <c r="BX722" i="33"/>
  <c r="BT723" i="33"/>
  <c r="BX753" i="33"/>
  <c r="BX655" i="33"/>
  <c r="BW722" i="33"/>
  <c r="BY722" i="33"/>
  <c r="BU730" i="33"/>
  <c r="BX700" i="33"/>
  <c r="BS692" i="33"/>
  <c r="BX724" i="33"/>
  <c r="BW670" i="33"/>
  <c r="BY700" i="33"/>
  <c r="BX706" i="33"/>
  <c r="BS644" i="33"/>
  <c r="BU724" i="33"/>
  <c r="BR695" i="33"/>
  <c r="BT739" i="33"/>
  <c r="BV612" i="33"/>
  <c r="BU616" i="33"/>
  <c r="BT650" i="33"/>
  <c r="BX666" i="33"/>
  <c r="BU660" i="33"/>
  <c r="BS696" i="33"/>
  <c r="BU717" i="33"/>
  <c r="BY719" i="33"/>
  <c r="BW739" i="33"/>
  <c r="BU716" i="33"/>
  <c r="BT736" i="33"/>
  <c r="BT754" i="33"/>
  <c r="BT614" i="33"/>
  <c r="BS702" i="33"/>
  <c r="BX618" i="33"/>
  <c r="BS726" i="33"/>
  <c r="BY720" i="33"/>
  <c r="BY751" i="33"/>
  <c r="BX720" i="33"/>
  <c r="BS680" i="33"/>
  <c r="BU692" i="33"/>
  <c r="BX690" i="33"/>
  <c r="BV697" i="33"/>
  <c r="BT724" i="33"/>
  <c r="BR699" i="33"/>
  <c r="BY703" i="33"/>
  <c r="BU699" i="33"/>
  <c r="BS740" i="33"/>
  <c r="BS618" i="33"/>
  <c r="BX654" i="33"/>
  <c r="BY616" i="33"/>
  <c r="BY629" i="33"/>
  <c r="BU684" i="33"/>
  <c r="BV660" i="33"/>
  <c r="BV690" i="33"/>
  <c r="BX696" i="33"/>
  <c r="BX701" i="33"/>
  <c r="BS724" i="33"/>
  <c r="BY708" i="33"/>
  <c r="BV746" i="33"/>
  <c r="BU654" i="33"/>
  <c r="BR678" i="33"/>
  <c r="BY705" i="33"/>
  <c r="BX751" i="33"/>
  <c r="BV756" i="33"/>
  <c r="BR690" i="33"/>
  <c r="BU714" i="33"/>
  <c r="BV720" i="33"/>
  <c r="BV670" i="33"/>
  <c r="BT618" i="33"/>
  <c r="BW623" i="33"/>
  <c r="BY615" i="33"/>
  <c r="BW653" i="33"/>
  <c r="BW662" i="33"/>
  <c r="BS668" i="33"/>
  <c r="BS709" i="33"/>
  <c r="BT711" i="33"/>
  <c r="BS736" i="33"/>
  <c r="BS725" i="33"/>
  <c r="BV745" i="33"/>
  <c r="BS631" i="33"/>
  <c r="BV635" i="33"/>
  <c r="BS614" i="33"/>
  <c r="BW616" i="33"/>
  <c r="BV676" i="33"/>
  <c r="BS658" i="33"/>
  <c r="BW704" i="33"/>
  <c r="BX708" i="33"/>
  <c r="BY718" i="33"/>
  <c r="BU728" i="33"/>
  <c r="BY735" i="33"/>
  <c r="BU719" i="33"/>
  <c r="BX744" i="33"/>
  <c r="BX741" i="33"/>
  <c r="BW746" i="33"/>
  <c r="BV616" i="33"/>
  <c r="BY631" i="33"/>
  <c r="BT648" i="33"/>
  <c r="BY678" i="33"/>
  <c r="BR616" i="33"/>
  <c r="BX703" i="33"/>
  <c r="BW701" i="33"/>
  <c r="BY730" i="33"/>
  <c r="BY737" i="33"/>
  <c r="BY654" i="33"/>
  <c r="BX650" i="33"/>
  <c r="BX727" i="33"/>
  <c r="BV614" i="33"/>
  <c r="BX616" i="33"/>
  <c r="BY696" i="33"/>
  <c r="BW708" i="33"/>
  <c r="BW718" i="33"/>
  <c r="BR680" i="33"/>
  <c r="BV694" i="33"/>
  <c r="BV700" i="33"/>
  <c r="BT616" i="33"/>
  <c r="BX702" i="33"/>
  <c r="BU710" i="33"/>
  <c r="BW648" i="33"/>
  <c r="BW654" i="33"/>
  <c r="CB669" i="33"/>
  <c r="CE732" i="33"/>
  <c r="AV711" i="33"/>
  <c r="CE672" i="33"/>
  <c r="CB683" i="33"/>
  <c r="CE616" i="33"/>
  <c r="CB672" i="33"/>
  <c r="AV710" i="33"/>
  <c r="CC658" i="33"/>
  <c r="CD695" i="33"/>
  <c r="CB709" i="33"/>
  <c r="AX694" i="33"/>
  <c r="CE680" i="33"/>
  <c r="CE735" i="33"/>
  <c r="AV638" i="33"/>
  <c r="AV639" i="33"/>
  <c r="AV670" i="33"/>
  <c r="AX752" i="33"/>
  <c r="CD724" i="33"/>
  <c r="AV749" i="33"/>
  <c r="AV646" i="33"/>
  <c r="BM616" i="33"/>
  <c r="CD616" i="33"/>
  <c r="CE622" i="33"/>
  <c r="AX621" i="33"/>
  <c r="CB617" i="33"/>
  <c r="BM621" i="33"/>
  <c r="BM623" i="33"/>
  <c r="CE619" i="33"/>
  <c r="CB620" i="33"/>
  <c r="CB625" i="33"/>
  <c r="BM625" i="33"/>
  <c r="BM636" i="33"/>
  <c r="CE643" i="33"/>
  <c r="BM635" i="33"/>
  <c r="CD635" i="33"/>
  <c r="CD639" i="33"/>
  <c r="CB646" i="33"/>
  <c r="CB639" i="33"/>
  <c r="CD652" i="33"/>
  <c r="BM645" i="33"/>
  <c r="AX665" i="33"/>
  <c r="CE663" i="33"/>
  <c r="BM695" i="33"/>
  <c r="BM690" i="33"/>
  <c r="CD688" i="33"/>
  <c r="BM688" i="33"/>
  <c r="CE694" i="33"/>
  <c r="CB700" i="33"/>
  <c r="BM703" i="33"/>
  <c r="CB712" i="33"/>
  <c r="BM713" i="33"/>
  <c r="CB716" i="33"/>
  <c r="CB721" i="33"/>
  <c r="CE719" i="33"/>
  <c r="CB616" i="33"/>
  <c r="BM646" i="33"/>
  <c r="CD689" i="33"/>
  <c r="BM687" i="33"/>
  <c r="AX719" i="33"/>
  <c r="BM711" i="33"/>
  <c r="BM732" i="33"/>
  <c r="BM644" i="33"/>
  <c r="CE657" i="33"/>
  <c r="CE666" i="33"/>
  <c r="CD658" i="33"/>
  <c r="CE665" i="33"/>
  <c r="CB654" i="33"/>
  <c r="AX670" i="33"/>
  <c r="CE681" i="33"/>
  <c r="CD679" i="33"/>
  <c r="BM676" i="33"/>
  <c r="CD692" i="33"/>
  <c r="CB695" i="33"/>
  <c r="CB675" i="33"/>
  <c r="CB687" i="33"/>
  <c r="CE693" i="33"/>
  <c r="CD684" i="33"/>
  <c r="CE699" i="33"/>
  <c r="BM706" i="33"/>
  <c r="BM694" i="33"/>
  <c r="CE710" i="33"/>
  <c r="CE707" i="33"/>
  <c r="CB717" i="33"/>
  <c r="BM716" i="33"/>
  <c r="CB718" i="33"/>
  <c r="CB728" i="33"/>
  <c r="CB738" i="33"/>
  <c r="CB744" i="33"/>
  <c r="CD746" i="33"/>
  <c r="AV624" i="33"/>
  <c r="BM647" i="33"/>
  <c r="CD620" i="33"/>
  <c r="CD614" i="33"/>
  <c r="BM653" i="33"/>
  <c r="CD675" i="33"/>
  <c r="CE709" i="33"/>
  <c r="BM712" i="33"/>
  <c r="CB723" i="33"/>
  <c r="CB734" i="33"/>
  <c r="BM619" i="33"/>
  <c r="CE632" i="33"/>
  <c r="CD662" i="33"/>
  <c r="CE617" i="33"/>
  <c r="CD612" i="33"/>
  <c r="CB619" i="33"/>
  <c r="CD625" i="33"/>
  <c r="BM630" i="33"/>
  <c r="CD640" i="33"/>
  <c r="CB635" i="33"/>
  <c r="CE631" i="33"/>
  <c r="CE639" i="33"/>
  <c r="AX650" i="33"/>
  <c r="AX658" i="33"/>
  <c r="CB652" i="33"/>
  <c r="CB641" i="33"/>
  <c r="CB647" i="33"/>
  <c r="BM655" i="33"/>
  <c r="CB670" i="33"/>
  <c r="CE673" i="33"/>
  <c r="CD674" i="33"/>
  <c r="CB694" i="33"/>
  <c r="AV708" i="33"/>
  <c r="CD708" i="33"/>
  <c r="BM717" i="33"/>
  <c r="BM718" i="33"/>
  <c r="CB720" i="33"/>
  <c r="BM728" i="33"/>
  <c r="BM738" i="33"/>
  <c r="BM744" i="33"/>
  <c r="BM642" i="33"/>
  <c r="AV702" i="33"/>
  <c r="BM698" i="33"/>
  <c r="CE618" i="33"/>
  <c r="BM673" i="33"/>
  <c r="CB661" i="33"/>
  <c r="BM614" i="33"/>
  <c r="CE634" i="33"/>
  <c r="CB636" i="33"/>
  <c r="CB650" i="33"/>
  <c r="CE685" i="33"/>
  <c r="CE675" i="33"/>
  <c r="CD713" i="33"/>
  <c r="CD730" i="33"/>
  <c r="CD734" i="33"/>
  <c r="BM665" i="33"/>
  <c r="CB630" i="33"/>
  <c r="BM628" i="33"/>
  <c r="BM633" i="33"/>
  <c r="CE630" i="33"/>
  <c r="BM629" i="33"/>
  <c r="CB632" i="33"/>
  <c r="CB631" i="33"/>
  <c r="CD646" i="33"/>
  <c r="BM652" i="33"/>
  <c r="CB658" i="33"/>
  <c r="BM641" i="33"/>
  <c r="CD651" i="33"/>
  <c r="CD659" i="33"/>
  <c r="AX673" i="33"/>
  <c r="CD670" i="33"/>
  <c r="CD676" i="33"/>
  <c r="CE691" i="33"/>
  <c r="BM697" i="33"/>
  <c r="CE689" i="33"/>
  <c r="CE712" i="33"/>
  <c r="AV694" i="33"/>
  <c r="CB708" i="33"/>
  <c r="AX721" i="33"/>
  <c r="BM726" i="33"/>
  <c r="AV728" i="33"/>
  <c r="CB714" i="33"/>
  <c r="BM720" i="33"/>
  <c r="CB722" i="33"/>
  <c r="CB736" i="33"/>
  <c r="CD736" i="33"/>
  <c r="BM742" i="33"/>
  <c r="BM725" i="33"/>
  <c r="BM751" i="33"/>
  <c r="CB741" i="33"/>
  <c r="AX683" i="33"/>
  <c r="CE700" i="33"/>
  <c r="BM672" i="33"/>
  <c r="BM743" i="33"/>
  <c r="BM737" i="33"/>
  <c r="BM752" i="33"/>
  <c r="CE711" i="33"/>
  <c r="BM754" i="33"/>
  <c r="BM618" i="33"/>
  <c r="CB667" i="33"/>
  <c r="AV687" i="33"/>
  <c r="CB713" i="33"/>
  <c r="BM741" i="33"/>
  <c r="CE736" i="33"/>
  <c r="CB740" i="33"/>
  <c r="BM638" i="33"/>
  <c r="BM615" i="33"/>
  <c r="CE637" i="33"/>
  <c r="CE650" i="33"/>
  <c r="CE624" i="33"/>
  <c r="CE615" i="33"/>
  <c r="AV627" i="33"/>
  <c r="CB634" i="33"/>
  <c r="BM632" i="33"/>
  <c r="CD636" i="33"/>
  <c r="CD644" i="33"/>
  <c r="CD631" i="33"/>
  <c r="CB643" i="33"/>
  <c r="BM657" i="33"/>
  <c r="CD660" i="33"/>
  <c r="CD650" i="33"/>
  <c r="CD666" i="33"/>
  <c r="BM664" i="33"/>
  <c r="CD678" i="33"/>
  <c r="CE683" i="33"/>
  <c r="CB697" i="33"/>
  <c r="BM684" i="33"/>
  <c r="BM700" i="33"/>
  <c r="BM707" i="33"/>
  <c r="CB724" i="33"/>
  <c r="CD714" i="33"/>
  <c r="AV721" i="33"/>
  <c r="CB719" i="33"/>
  <c r="CB707" i="33"/>
  <c r="BM714" i="33"/>
  <c r="CE714" i="33"/>
  <c r="BM722" i="33"/>
  <c r="BM736" i="33"/>
  <c r="CD624" i="33"/>
  <c r="CB629" i="33"/>
  <c r="BM626" i="33"/>
  <c r="CB648" i="33"/>
  <c r="AV712" i="33"/>
  <c r="CE713" i="33"/>
  <c r="BM659" i="33"/>
  <c r="CE647" i="33"/>
  <c r="CE653" i="33"/>
  <c r="CE677" i="33"/>
  <c r="CD680" i="33"/>
  <c r="CE721" i="33"/>
  <c r="CB730" i="33"/>
  <c r="CB622" i="33"/>
  <c r="BM643" i="33"/>
  <c r="BM649" i="33"/>
  <c r="BM613" i="33"/>
  <c r="CD621" i="33"/>
  <c r="CE628" i="33"/>
  <c r="CE620" i="33"/>
  <c r="CE623" i="33"/>
  <c r="CD617" i="33"/>
  <c r="BM617" i="33"/>
  <c r="CB612" i="33"/>
  <c r="CE626" i="33"/>
  <c r="BM634" i="33"/>
  <c r="CE635" i="33"/>
  <c r="CE661" i="33"/>
  <c r="CE652" i="33"/>
  <c r="CB645" i="33"/>
  <c r="CD663" i="33"/>
  <c r="CB665" i="33"/>
  <c r="BM679" i="33"/>
  <c r="BM671" i="33"/>
  <c r="CE671" i="33"/>
  <c r="AX679" i="33"/>
  <c r="BM693" i="33"/>
  <c r="AX689" i="33"/>
  <c r="AV691" i="33"/>
  <c r="CD686" i="33"/>
  <c r="CB699" i="33"/>
  <c r="CD704" i="33"/>
  <c r="CD709" i="33"/>
  <c r="BM724" i="33"/>
  <c r="CE720" i="33"/>
  <c r="CE728" i="33"/>
  <c r="AV720" i="33"/>
  <c r="BM719" i="33"/>
  <c r="CD742" i="33"/>
  <c r="BM723" i="33"/>
  <c r="CD723" i="33"/>
  <c r="CE746" i="33"/>
  <c r="AX725" i="33"/>
  <c r="CB745" i="33"/>
  <c r="CB633" i="33"/>
  <c r="BM639" i="33"/>
  <c r="CB621" i="33"/>
  <c r="CD629" i="33"/>
  <c r="CE646" i="33"/>
  <c r="CB637" i="33"/>
  <c r="CB649" i="33"/>
  <c r="AX614" i="33"/>
  <c r="CB618" i="33"/>
  <c r="CB615" i="33"/>
  <c r="BM612" i="33"/>
  <c r="AX626" i="33"/>
  <c r="CD619" i="33"/>
  <c r="CD627" i="33"/>
  <c r="CD633" i="33"/>
  <c r="CD638" i="33"/>
  <c r="CD642" i="33"/>
  <c r="BM631" i="33"/>
  <c r="AV650" i="33"/>
  <c r="CC637" i="33"/>
  <c r="BM663" i="33"/>
  <c r="CB659" i="33"/>
  <c r="BM660" i="33"/>
  <c r="CB651" i="33"/>
  <c r="AV662" i="33"/>
  <c r="BM666" i="33"/>
  <c r="BM654" i="33"/>
  <c r="CE667" i="33"/>
  <c r="BM669" i="33"/>
  <c r="BM670" i="33"/>
  <c r="CE688" i="33"/>
  <c r="BM675" i="33"/>
  <c r="CD687" i="33"/>
  <c r="CD690" i="33"/>
  <c r="CE687" i="33"/>
  <c r="CE698" i="33"/>
  <c r="CD700" i="33"/>
  <c r="CD703" i="33"/>
  <c r="CE708" i="33"/>
  <c r="CD721" i="33"/>
  <c r="CB711" i="33"/>
  <c r="CD711" i="33"/>
  <c r="CD745" i="33"/>
  <c r="CB732" i="33"/>
  <c r="CD732" i="33"/>
  <c r="CE741" i="33"/>
  <c r="AX743" i="33"/>
  <c r="BM620" i="33"/>
  <c r="CE614" i="33"/>
  <c r="CE656" i="33"/>
  <c r="CB691" i="33"/>
  <c r="BM686" i="33"/>
  <c r="CD737" i="33"/>
  <c r="CD618" i="33"/>
  <c r="CB613" i="33"/>
  <c r="CE716" i="33"/>
  <c r="CE648" i="33"/>
  <c r="CD749" i="33"/>
  <c r="CB731" i="33"/>
  <c r="CE751" i="33"/>
  <c r="CD634" i="33"/>
  <c r="BM650" i="33"/>
  <c r="BM667" i="33"/>
  <c r="AV613" i="33"/>
  <c r="BM691" i="33"/>
  <c r="BM705" i="33"/>
  <c r="CB733" i="33"/>
  <c r="CE704" i="33"/>
  <c r="BM747" i="33"/>
  <c r="CD748" i="33"/>
  <c r="BM745" i="33"/>
  <c r="BM648" i="33"/>
  <c r="BM749" i="33"/>
  <c r="CE740" i="33"/>
  <c r="CE744" i="33"/>
  <c r="CD615" i="33"/>
  <c r="BM677" i="33"/>
  <c r="BM640" i="33"/>
  <c r="BM627" i="33"/>
  <c r="CD694" i="33"/>
  <c r="CD731" i="33"/>
  <c r="BM730" i="33"/>
  <c r="BM746" i="33"/>
  <c r="BM734" i="33"/>
  <c r="CE745" i="33"/>
  <c r="AV618" i="33"/>
  <c r="BM624" i="33"/>
  <c r="CB653" i="33"/>
  <c r="AX710" i="33"/>
  <c r="CD728" i="33"/>
  <c r="CD681" i="33"/>
  <c r="BM701" i="33"/>
  <c r="AV744" i="33"/>
  <c r="CB735" i="33"/>
  <c r="CB737" i="33"/>
  <c r="CD717" i="33"/>
  <c r="BM735" i="33"/>
  <c r="BM704" i="33"/>
  <c r="CD720" i="33"/>
  <c r="CB729" i="33"/>
  <c r="CD718" i="33"/>
  <c r="CE718" i="33"/>
  <c r="BM656" i="33"/>
  <c r="CB655" i="33"/>
  <c r="BM721" i="33"/>
  <c r="CD744" i="33"/>
  <c r="BM731" i="33"/>
  <c r="CD712" i="33"/>
  <c r="CE743" i="33"/>
  <c r="BM674" i="33"/>
  <c r="BM733" i="33"/>
  <c r="BM662" i="33"/>
  <c r="CB627" i="33"/>
  <c r="CE636" i="33"/>
  <c r="BM680" i="33"/>
  <c r="CD691" i="33"/>
  <c r="BM702" i="33"/>
  <c r="BM681" i="33"/>
  <c r="BM727" i="33"/>
  <c r="BM708" i="33"/>
  <c r="BM685" i="33"/>
  <c r="AV726" i="33"/>
  <c r="BM692" i="33"/>
  <c r="CB644" i="33"/>
  <c r="CD725" i="33"/>
  <c r="CD710" i="33"/>
  <c r="AX726" i="33"/>
  <c r="CD733" i="33"/>
  <c r="CB698" i="33"/>
  <c r="CD735" i="33"/>
  <c r="CD751" i="33"/>
  <c r="CD747" i="33"/>
  <c r="CD613" i="33"/>
  <c r="CE629" i="33"/>
  <c r="CE727" i="33"/>
  <c r="CE756" i="33"/>
  <c r="CE633" i="33"/>
  <c r="CD739" i="33"/>
  <c r="CB739" i="33"/>
  <c r="CE613" i="33"/>
  <c r="AV630" i="33"/>
  <c r="BM661" i="33"/>
  <c r="CE737" i="33"/>
  <c r="BM756" i="33"/>
  <c r="BM710" i="33"/>
  <c r="CD719" i="33"/>
  <c r="CE655" i="33"/>
  <c r="CD738" i="33"/>
  <c r="AV733" i="33"/>
  <c r="BM729" i="33"/>
  <c r="CD665" i="33"/>
  <c r="CB688" i="33"/>
  <c r="CD743" i="33"/>
  <c r="BM709" i="33"/>
  <c r="CE749" i="33"/>
  <c r="CE747" i="33"/>
  <c r="CD741" i="33"/>
  <c r="CD756" i="33"/>
  <c r="CD716" i="33"/>
  <c r="CB727" i="33"/>
  <c r="CE733" i="33"/>
  <c r="AV628" i="33"/>
  <c r="CC623" i="33"/>
  <c r="CE627" i="33"/>
  <c r="CD655" i="33"/>
  <c r="CD727" i="33"/>
  <c r="AV695" i="33"/>
  <c r="CE649" i="33"/>
  <c r="CE641" i="33"/>
  <c r="AV736" i="33"/>
  <c r="CB628" i="33"/>
  <c r="CB657" i="33"/>
  <c r="CB684" i="33"/>
  <c r="CD682" i="33"/>
  <c r="CE703" i="33"/>
  <c r="CE725" i="33"/>
  <c r="CD637" i="33"/>
  <c r="CE645" i="33"/>
  <c r="CD667" i="33"/>
  <c r="CE612" i="33"/>
  <c r="BO683" i="33"/>
  <c r="BP683" i="33"/>
  <c r="BG747" i="33"/>
  <c r="AU747" i="33"/>
  <c r="BU619" i="33"/>
  <c r="BT619" i="33"/>
  <c r="AM748" i="33"/>
  <c r="AL748" i="33"/>
  <c r="AW748" i="33"/>
  <c r="BJ748" i="33"/>
  <c r="BT652" i="33"/>
  <c r="BR652" i="33"/>
  <c r="AR644" i="33"/>
  <c r="AY644" i="33"/>
  <c r="BH660" i="33"/>
  <c r="AN660" i="33"/>
  <c r="AZ651" i="33"/>
  <c r="BS636" i="33"/>
  <c r="BT636" i="33"/>
  <c r="BV636" i="33"/>
  <c r="BU636" i="33"/>
  <c r="BC692" i="33"/>
  <c r="AN692" i="33"/>
  <c r="AU668" i="33"/>
  <c r="AO668" i="33"/>
  <c r="AY668" i="33"/>
  <c r="AZ668" i="33"/>
  <c r="BH668" i="33"/>
  <c r="AR700" i="33"/>
  <c r="AJ700" i="33"/>
  <c r="AQ700" i="33"/>
  <c r="BB700" i="33"/>
  <c r="BE700" i="33"/>
  <c r="AV619" i="33"/>
  <c r="CB702" i="33"/>
  <c r="CE726" i="33"/>
  <c r="AK660" i="33"/>
  <c r="AQ660" i="33"/>
  <c r="AY651" i="33"/>
  <c r="AY716" i="33"/>
  <c r="AS716" i="33"/>
  <c r="CB681" i="33"/>
  <c r="AV713" i="33"/>
  <c r="AT660" i="33"/>
  <c r="BG660" i="33"/>
  <c r="CD697" i="33"/>
  <c r="CB701" i="33"/>
  <c r="CB710" i="33"/>
  <c r="AY660" i="33"/>
  <c r="AN683" i="33"/>
  <c r="BG683" i="33"/>
  <c r="BO684" i="33"/>
  <c r="BW756" i="33"/>
  <c r="BR756" i="33"/>
  <c r="AX708" i="33"/>
  <c r="AV735" i="33"/>
  <c r="AW660" i="33"/>
  <c r="BX691" i="33"/>
  <c r="BS691" i="33"/>
  <c r="BU691" i="33"/>
  <c r="AO691" i="33"/>
  <c r="AM691" i="33"/>
  <c r="BA691" i="33"/>
  <c r="BE691" i="33"/>
  <c r="BK691" i="33"/>
  <c r="BL724" i="33"/>
  <c r="AQ724" i="33"/>
  <c r="BF724" i="33"/>
  <c r="BP699" i="33"/>
  <c r="BO699" i="33"/>
  <c r="BQ699" i="33"/>
  <c r="BY684" i="33"/>
  <c r="BS684" i="33"/>
  <c r="BT684" i="33"/>
  <c r="BQ668" i="33"/>
  <c r="BO668" i="33"/>
  <c r="AY628" i="33"/>
  <c r="AW628" i="33"/>
  <c r="AO628" i="33"/>
  <c r="AP628" i="33"/>
  <c r="AX638" i="33"/>
  <c r="CD701" i="33"/>
  <c r="BQ635" i="33"/>
  <c r="BP635" i="33"/>
  <c r="AW740" i="33"/>
  <c r="AN740" i="33"/>
  <c r="AO740" i="33"/>
  <c r="AY740" i="33"/>
  <c r="BD740" i="33"/>
  <c r="BF740" i="33"/>
  <c r="AX640" i="33"/>
  <c r="AV654" i="33"/>
  <c r="AX713" i="33"/>
  <c r="AV681" i="33"/>
  <c r="AV706" i="33"/>
  <c r="AX652" i="33"/>
  <c r="AV746" i="33"/>
  <c r="AX631" i="33"/>
  <c r="AX639" i="33"/>
  <c r="AX654" i="33"/>
  <c r="AX645" i="33"/>
  <c r="AX655" i="33"/>
  <c r="AX695" i="33"/>
  <c r="AX681" i="33"/>
  <c r="AX662" i="33"/>
  <c r="AV645" i="33"/>
  <c r="AX647" i="33"/>
  <c r="AX669" i="33"/>
  <c r="AX688" i="33"/>
  <c r="AV693" i="33"/>
  <c r="AV730" i="33"/>
  <c r="AV623" i="33"/>
  <c r="AV671" i="33"/>
  <c r="AX676" i="33"/>
  <c r="AX701" i="33"/>
  <c r="AX730" i="33"/>
  <c r="AX727" i="33"/>
  <c r="AX636" i="33"/>
  <c r="AV612" i="33"/>
  <c r="AV655" i="33"/>
  <c r="AX664" i="33"/>
  <c r="AX671" i="33"/>
  <c r="AX686" i="33"/>
  <c r="AV709" i="33"/>
  <c r="AV636" i="33"/>
  <c r="AV658" i="33"/>
  <c r="AX720" i="33"/>
  <c r="AV622" i="33"/>
  <c r="CD630" i="33"/>
  <c r="AX625" i="33"/>
  <c r="CC646" i="33"/>
  <c r="AV652" i="33"/>
  <c r="CE669" i="33"/>
  <c r="CE684" i="33"/>
  <c r="CD699" i="33"/>
  <c r="AX705" i="33"/>
  <c r="CB623" i="33"/>
  <c r="CD623" i="33"/>
  <c r="AX629" i="33"/>
  <c r="AX643" i="33"/>
  <c r="CE644" i="33"/>
  <c r="CD656" i="33"/>
  <c r="CD654" i="33"/>
  <c r="AX641" i="33"/>
  <c r="CE730" i="33"/>
  <c r="AX616" i="33"/>
  <c r="AV615" i="33"/>
  <c r="CC643" i="33"/>
  <c r="AV656" i="33"/>
  <c r="CE676" i="33"/>
  <c r="CE690" i="33"/>
  <c r="AX702" i="33"/>
  <c r="CB726" i="33"/>
  <c r="CE654" i="33"/>
  <c r="CB746" i="33"/>
  <c r="CE742" i="33"/>
  <c r="AX612" i="33"/>
  <c r="AV663" i="33"/>
  <c r="AX663" i="33"/>
  <c r="AX667" i="33"/>
  <c r="CE678" i="33"/>
  <c r="AV667" i="33"/>
  <c r="AX680" i="33"/>
  <c r="AX684" i="33"/>
  <c r="AV683" i="33"/>
  <c r="CE705" i="33"/>
  <c r="CD707" i="33"/>
  <c r="AX734" i="33"/>
  <c r="CB742" i="33"/>
  <c r="CC746" i="33"/>
  <c r="AX741" i="33"/>
  <c r="AX613" i="33"/>
  <c r="CD641" i="33"/>
  <c r="CB656" i="33"/>
  <c r="CD649" i="33"/>
  <c r="CD664" i="33"/>
  <c r="AX697" i="33"/>
  <c r="CB704" i="33"/>
  <c r="AV742" i="33"/>
  <c r="CB614" i="33"/>
  <c r="CD632" i="33"/>
  <c r="AX635" i="33"/>
  <c r="AV631" i="33"/>
  <c r="CE664" i="33"/>
  <c r="CE670" i="33"/>
  <c r="AX693" i="33"/>
  <c r="CD706" i="33"/>
  <c r="AV701" i="33"/>
  <c r="AX656" i="33"/>
  <c r="CC659" i="33"/>
  <c r="AX657" i="33"/>
  <c r="CE679" i="33"/>
  <c r="AX746" i="33"/>
  <c r="A548" i="33" l="1"/>
  <c r="A549" i="31"/>
  <c r="AV790" i="33"/>
  <c r="AV789" i="33"/>
  <c r="AV777" i="33"/>
  <c r="BM777" i="33"/>
  <c r="CC777" i="33"/>
  <c r="AX790" i="33"/>
  <c r="CC802" i="33"/>
  <c r="BM802" i="33"/>
  <c r="AX798" i="33"/>
  <c r="AX786" i="33"/>
  <c r="AX779" i="33"/>
  <c r="CC772" i="33"/>
  <c r="BM772" i="33"/>
  <c r="BM796" i="33"/>
  <c r="CC796" i="33"/>
  <c r="CB799" i="33"/>
  <c r="BM799" i="33"/>
  <c r="CB782" i="33"/>
  <c r="BM782" i="33"/>
  <c r="CB779" i="33"/>
  <c r="BM779" i="33"/>
  <c r="CB787" i="33"/>
  <c r="BM787" i="33"/>
  <c r="BM794" i="33"/>
  <c r="CB794" i="33"/>
  <c r="BM775" i="33"/>
  <c r="CB775" i="33"/>
  <c r="BM790" i="33"/>
  <c r="CB790" i="33"/>
  <c r="CB771" i="33"/>
  <c r="BM771" i="33"/>
  <c r="CB776" i="33"/>
  <c r="BM776" i="33"/>
  <c r="CB786" i="33"/>
  <c r="BM786" i="33"/>
  <c r="CB801" i="33"/>
  <c r="BM801" i="33"/>
  <c r="CB798" i="33"/>
  <c r="BM798" i="33"/>
  <c r="CB789" i="33"/>
  <c r="BM789" i="33"/>
  <c r="CB784" i="33"/>
  <c r="BM784" i="33"/>
  <c r="CB768" i="33"/>
  <c r="BM768" i="33"/>
  <c r="BM778" i="33"/>
  <c r="CB778" i="33"/>
  <c r="AZ748" i="33"/>
  <c r="BI755" i="33"/>
  <c r="BF755" i="33"/>
  <c r="AQ750" i="33"/>
  <c r="BD750" i="33"/>
  <c r="BE753" i="33"/>
  <c r="AN755" i="33"/>
  <c r="AR755" i="33"/>
  <c r="BH748" i="33"/>
  <c r="BK750" i="33"/>
  <c r="BJ750" i="33"/>
  <c r="BF750" i="33"/>
  <c r="CC750" i="33"/>
  <c r="BC754" i="33"/>
  <c r="AY755" i="33"/>
  <c r="BM755" i="33"/>
  <c r="AZ739" i="33"/>
  <c r="AM753" i="33"/>
  <c r="AI753" i="33"/>
  <c r="BK755" i="33"/>
  <c r="BN755" i="33"/>
  <c r="BM739" i="33"/>
  <c r="BA750" i="33"/>
  <c r="AN750" i="33"/>
  <c r="BL753" i="33"/>
  <c r="AO750" i="33"/>
  <c r="AJ750" i="33"/>
  <c r="BE750" i="33"/>
  <c r="AT755" i="33"/>
  <c r="AI750" i="33"/>
  <c r="CB750" i="33"/>
  <c r="BI750" i="33"/>
  <c r="AS750" i="33"/>
  <c r="AQ755" i="33"/>
  <c r="BR750" i="33"/>
  <c r="BU755" i="33"/>
  <c r="BV750" i="33"/>
  <c r="BS753" i="33"/>
  <c r="BR753" i="33"/>
  <c r="BX750" i="33"/>
  <c r="BS755" i="33"/>
  <c r="BY750" i="33"/>
  <c r="BW750" i="33"/>
  <c r="BT753" i="33"/>
  <c r="BY755" i="33"/>
  <c r="CB766" i="33"/>
  <c r="BM766" i="33"/>
  <c r="BI753" i="33"/>
  <c r="BU753" i="33"/>
  <c r="AL755" i="33"/>
  <c r="BK753" i="33"/>
  <c r="AJ755" i="33"/>
  <c r="AX754" i="33"/>
  <c r="CB755" i="33"/>
  <c r="AZ755" i="33"/>
  <c r="AI755" i="33"/>
  <c r="AW755" i="33"/>
  <c r="AM755" i="33"/>
  <c r="BR755" i="33"/>
  <c r="BJ755" i="33"/>
  <c r="BD755" i="33"/>
  <c r="AS755" i="33"/>
  <c r="AK755" i="33"/>
  <c r="CD755" i="33"/>
  <c r="CC755" i="33"/>
  <c r="BV755" i="33"/>
  <c r="BH755" i="33"/>
  <c r="AU755" i="33"/>
  <c r="BA753" i="33"/>
  <c r="AY753" i="33"/>
  <c r="AQ753" i="33"/>
  <c r="AO753" i="33"/>
  <c r="BF753" i="33"/>
  <c r="BC753" i="33"/>
  <c r="BG753" i="33"/>
  <c r="AS753" i="33"/>
  <c r="BY753" i="33"/>
  <c r="AK753" i="33"/>
  <c r="AL753" i="33"/>
  <c r="CE753" i="33"/>
  <c r="AT753" i="33"/>
  <c r="AZ753" i="33"/>
  <c r="AV753" i="33"/>
  <c r="AU753" i="33"/>
  <c r="CD753" i="33"/>
  <c r="BN753" i="33"/>
  <c r="AW750" i="33"/>
  <c r="BG750" i="33"/>
  <c r="BC750" i="33"/>
  <c r="BB750" i="33"/>
  <c r="BT750" i="33"/>
  <c r="AL750" i="33"/>
  <c r="BN750" i="33"/>
  <c r="AU750" i="33"/>
  <c r="CE750" i="33"/>
  <c r="AT750" i="33"/>
  <c r="BM750" i="33"/>
  <c r="AZ750" i="33"/>
  <c r="BH750" i="33"/>
  <c r="BM748" i="33"/>
  <c r="CE748" i="33"/>
  <c r="AT748" i="33"/>
  <c r="AT739" i="33"/>
  <c r="AX739" i="33"/>
  <c r="BH739" i="33"/>
  <c r="AV739" i="33"/>
  <c r="AU739" i="33"/>
  <c r="AV754" i="33"/>
  <c r="AV745" i="33"/>
  <c r="BL740" i="33"/>
  <c r="AX745" i="33"/>
  <c r="AX747" i="33"/>
  <c r="AQ740" i="33"/>
  <c r="AX751" i="33"/>
  <c r="AU754" i="33"/>
  <c r="AT740" i="33"/>
  <c r="AV743" i="33"/>
  <c r="BM740" i="33"/>
  <c r="BC740" i="33"/>
  <c r="AV740" i="33"/>
  <c r="AX756" i="33"/>
  <c r="AZ740" i="33"/>
  <c r="AZ734" i="33"/>
  <c r="AH732" i="33"/>
  <c r="BR732" i="33"/>
  <c r="AV729" i="33"/>
  <c r="AZ725" i="33"/>
  <c r="AV725" i="33"/>
  <c r="AW725" i="33"/>
  <c r="AU725" i="33"/>
  <c r="CE723" i="33"/>
  <c r="BO723" i="33"/>
  <c r="AX723" i="33"/>
  <c r="AZ723" i="33"/>
  <c r="AV723" i="33"/>
  <c r="AW723" i="33"/>
  <c r="AV718" i="33"/>
  <c r="AZ718" i="33"/>
  <c r="AI718" i="33"/>
  <c r="AU718" i="33"/>
  <c r="AX718" i="33"/>
  <c r="AW717" i="33"/>
  <c r="AX717" i="33"/>
  <c r="BC717" i="33"/>
  <c r="AV717" i="33"/>
  <c r="AH715" i="33"/>
  <c r="AI715" i="33"/>
  <c r="AU715" i="33"/>
  <c r="AY715" i="33"/>
  <c r="AR715" i="33"/>
  <c r="AT715" i="33"/>
  <c r="BL715" i="33"/>
  <c r="BA715" i="33"/>
  <c r="BC715" i="33"/>
  <c r="BE715" i="33"/>
  <c r="AO715" i="33"/>
  <c r="BT712" i="33"/>
  <c r="AX712" i="33"/>
  <c r="BJ715" i="33"/>
  <c r="BB715" i="33"/>
  <c r="AS715" i="33"/>
  <c r="AZ715" i="33"/>
  <c r="BF715" i="33"/>
  <c r="AX715" i="33"/>
  <c r="AJ715" i="33"/>
  <c r="BM715" i="33"/>
  <c r="AU714" i="33"/>
  <c r="AV714" i="33"/>
  <c r="BP712" i="33"/>
  <c r="AX707" i="33"/>
  <c r="BO707" i="33"/>
  <c r="BS708" i="33"/>
  <c r="BU708" i="33"/>
  <c r="BM699" i="33"/>
  <c r="AZ699" i="33"/>
  <c r="AO703" i="33"/>
  <c r="BN703" i="33"/>
  <c r="BD703" i="33"/>
  <c r="AX703" i="33"/>
  <c r="BA703" i="33"/>
  <c r="AV703" i="33"/>
  <c r="CB703" i="33"/>
  <c r="BA696" i="33"/>
  <c r="CE696" i="33"/>
  <c r="AM696" i="33"/>
  <c r="BW698" i="33"/>
  <c r="BU700" i="33"/>
  <c r="BT700" i="33"/>
  <c r="BR700" i="33"/>
  <c r="BV698" i="33"/>
  <c r="AW698" i="33"/>
  <c r="AX698" i="33"/>
  <c r="AV699" i="33"/>
  <c r="AS696" i="33"/>
  <c r="BC696" i="33"/>
  <c r="BG696" i="33"/>
  <c r="AO696" i="33"/>
  <c r="AQ696" i="33"/>
  <c r="AL696" i="33"/>
  <c r="BJ696" i="33"/>
  <c r="AW696" i="33"/>
  <c r="AX696" i="33"/>
  <c r="BL696" i="33"/>
  <c r="AV696" i="33"/>
  <c r="BH696" i="33"/>
  <c r="CB696" i="33"/>
  <c r="AZ696" i="33"/>
  <c r="CD696" i="33"/>
  <c r="BM689" i="33"/>
  <c r="AW689" i="33"/>
  <c r="AZ689" i="33"/>
  <c r="AX682" i="33"/>
  <c r="AJ672" i="33"/>
  <c r="AT672" i="33"/>
  <c r="AX672" i="33"/>
  <c r="BQ684" i="33"/>
  <c r="AV678" i="33"/>
  <c r="AZ678" i="33"/>
  <c r="AV685" i="33"/>
  <c r="AX687" i="33"/>
  <c r="BB684" i="33"/>
  <c r="AZ683" i="33"/>
  <c r="CD683" i="33"/>
  <c r="AX674" i="33"/>
  <c r="AV707" i="33"/>
  <c r="AX716" i="33"/>
  <c r="AX729" i="33"/>
  <c r="AV674" i="33"/>
  <c r="AX704" i="33"/>
  <c r="AX685" i="33"/>
  <c r="AV727" i="33"/>
  <c r="AV715" i="33"/>
  <c r="AX675" i="33"/>
  <c r="CC722" i="33"/>
  <c r="AV700" i="33"/>
  <c r="AV679" i="33"/>
  <c r="CC738" i="33"/>
  <c r="AX700" i="33"/>
  <c r="AX724" i="33"/>
  <c r="AV684" i="33"/>
  <c r="AX709" i="33"/>
  <c r="AV682" i="33"/>
  <c r="AV704" i="33"/>
  <c r="AX714" i="33"/>
  <c r="CC672" i="33"/>
  <c r="CC726" i="33"/>
  <c r="CD653" i="33"/>
  <c r="CC742" i="33"/>
  <c r="AX735" i="33"/>
  <c r="AZ665" i="33"/>
  <c r="BG653" i="33"/>
  <c r="AX649" i="33"/>
  <c r="AZ653" i="33"/>
  <c r="AX678" i="33"/>
  <c r="AV672" i="33"/>
  <c r="AV653" i="33"/>
  <c r="AX736" i="33"/>
  <c r="AX666" i="33"/>
  <c r="AZ667" i="33"/>
  <c r="AV614" i="33"/>
  <c r="BY628" i="33"/>
  <c r="AT648" i="33"/>
  <c r="AX668" i="33"/>
  <c r="AW666" i="33"/>
  <c r="AZ666" i="33"/>
  <c r="AV666" i="33"/>
  <c r="CB664" i="33"/>
  <c r="AV665" i="33"/>
  <c r="AV661" i="33"/>
  <c r="CE659" i="33"/>
  <c r="AU653" i="33"/>
  <c r="AX653" i="33"/>
  <c r="AQ653" i="33"/>
  <c r="CC655" i="33"/>
  <c r="AV651" i="33"/>
  <c r="AX651" i="33"/>
  <c r="CE651" i="33"/>
  <c r="AH649" i="33"/>
  <c r="AW649" i="33"/>
  <c r="BP649" i="33"/>
  <c r="AV644" i="33"/>
  <c r="AV649" i="33"/>
  <c r="AX644" i="33"/>
  <c r="AV635" i="33"/>
  <c r="AU635" i="33"/>
  <c r="AV747" i="33"/>
  <c r="AV633" i="33"/>
  <c r="AV632" i="33"/>
  <c r="AX615" i="33"/>
  <c r="AU617" i="33"/>
  <c r="AX617" i="33"/>
  <c r="AH620" i="33"/>
  <c r="AH627" i="33"/>
  <c r="AV659" i="33"/>
  <c r="AW620" i="33"/>
  <c r="AX620" i="33"/>
  <c r="AU643" i="33"/>
  <c r="AV643" i="33"/>
  <c r="AV637" i="33"/>
  <c r="AV625" i="33"/>
  <c r="AX623" i="33"/>
  <c r="AV621" i="33"/>
  <c r="AV626" i="33"/>
  <c r="AV664" i="33"/>
  <c r="AV660" i="33"/>
  <c r="AX642" i="33"/>
  <c r="AV634" i="33"/>
  <c r="AV692" i="33"/>
  <c r="AV716" i="33"/>
  <c r="AV648" i="33"/>
  <c r="AV641" i="33"/>
  <c r="AV737" i="33"/>
  <c r="AX711" i="33"/>
  <c r="AX692" i="33"/>
  <c r="AV722" i="33"/>
  <c r="CC671" i="33"/>
  <c r="AV647" i="33"/>
  <c r="AX737" i="33"/>
  <c r="AX634" i="33"/>
  <c r="AV657" i="33"/>
  <c r="CC752" i="33"/>
  <c r="BM637" i="33"/>
  <c r="BM678" i="33"/>
  <c r="BM622" i="33"/>
  <c r="AV734" i="33"/>
  <c r="CB660" i="33"/>
  <c r="AV686" i="33"/>
  <c r="AX646" i="33"/>
  <c r="AX722" i="33"/>
  <c r="AV669" i="33"/>
  <c r="AV620" i="33"/>
  <c r="AX637" i="33"/>
  <c r="AX627" i="33"/>
  <c r="AV675" i="33"/>
  <c r="AV680" i="33"/>
  <c r="AX648" i="33"/>
  <c r="AV688" i="33"/>
  <c r="AV616" i="33"/>
  <c r="AV690" i="33"/>
  <c r="AV676" i="33"/>
  <c r="AX690" i="33"/>
  <c r="AV640" i="33"/>
  <c r="AX630" i="33"/>
  <c r="AV642" i="33"/>
  <c r="CC669" i="33"/>
  <c r="CC748" i="33"/>
  <c r="CC754" i="33"/>
  <c r="CB748" i="33"/>
  <c r="CC677" i="33"/>
  <c r="AX660" i="33"/>
  <c r="CC729" i="33"/>
  <c r="CC710" i="33"/>
  <c r="CC701" i="33"/>
  <c r="CC740" i="33"/>
  <c r="CC730" i="33"/>
  <c r="CC747" i="33"/>
  <c r="CC699" i="33"/>
  <c r="CC612" i="33"/>
  <c r="CC639" i="33"/>
  <c r="CC707" i="33"/>
  <c r="CC614" i="33"/>
  <c r="CC687" i="33"/>
  <c r="CC704" i="33"/>
  <c r="CC625" i="33"/>
  <c r="BM651" i="33"/>
  <c r="CC685" i="33"/>
  <c r="CC727" i="33"/>
  <c r="CC733" i="33"/>
  <c r="CC654" i="33"/>
  <c r="CC663" i="33"/>
  <c r="CC631" i="33"/>
  <c r="CC723" i="33"/>
  <c r="CC719" i="33"/>
  <c r="CC724" i="33"/>
  <c r="CC617" i="33"/>
  <c r="CC649" i="33"/>
  <c r="CC714" i="33"/>
  <c r="CC700" i="33"/>
  <c r="CC615" i="33"/>
  <c r="CC743" i="33"/>
  <c r="CB751" i="33"/>
  <c r="CC720" i="33"/>
  <c r="CC628" i="33"/>
  <c r="CC642" i="33"/>
  <c r="CC728" i="33"/>
  <c r="CC638" i="33"/>
  <c r="CC647" i="33"/>
  <c r="CC681" i="33"/>
  <c r="CC713" i="33"/>
  <c r="CC690" i="33"/>
  <c r="CC645" i="33"/>
  <c r="CC621" i="33"/>
  <c r="CC739" i="33"/>
  <c r="CC734" i="33"/>
  <c r="CC627" i="33"/>
  <c r="CC741" i="33"/>
  <c r="CC686" i="33"/>
  <c r="CC673" i="33"/>
  <c r="CC744" i="33"/>
  <c r="CC756" i="33"/>
  <c r="CC716" i="33"/>
  <c r="CC732" i="33"/>
  <c r="CC662" i="33"/>
  <c r="CC616" i="33"/>
  <c r="AX628" i="33"/>
  <c r="CC735" i="33"/>
  <c r="CC624" i="33"/>
  <c r="CC745" i="33"/>
  <c r="CC693" i="33"/>
  <c r="CC667" i="33"/>
  <c r="CC736" i="33"/>
  <c r="CC632" i="33"/>
  <c r="CC652" i="33"/>
  <c r="CC620" i="33"/>
  <c r="CB753" i="33"/>
  <c r="CC709" i="33"/>
  <c r="CC689" i="33"/>
  <c r="CC688" i="33"/>
  <c r="CC636" i="33"/>
  <c r="AV668" i="33"/>
  <c r="CC656" i="33"/>
  <c r="CC749" i="33"/>
  <c r="CC675" i="33"/>
  <c r="CC666" i="33"/>
  <c r="CC660" i="33"/>
  <c r="CC683" i="33"/>
  <c r="CC679" i="33"/>
  <c r="CC626" i="33"/>
  <c r="CC657" i="33"/>
  <c r="CC737" i="33"/>
  <c r="CC694" i="33"/>
  <c r="CC711" i="33"/>
  <c r="CC708" i="33"/>
  <c r="CC705" i="33"/>
  <c r="CC691" i="33"/>
  <c r="CC702" i="33"/>
  <c r="CC725" i="33"/>
  <c r="CC641" i="33"/>
  <c r="CC629" i="33"/>
  <c r="CC698" i="33"/>
  <c r="CC718" i="33"/>
  <c r="CC619" i="33"/>
  <c r="CC644" i="33"/>
  <c r="CC640" i="33"/>
  <c r="CC680" i="33"/>
  <c r="AX740" i="33"/>
  <c r="CE660" i="33"/>
  <c r="CB668" i="33"/>
  <c r="CC721" i="33"/>
  <c r="CC692" i="33"/>
  <c r="CC634" i="33"/>
  <c r="CC715" i="33"/>
  <c r="CC684" i="33"/>
  <c r="CC697" i="33"/>
  <c r="CC665" i="33"/>
  <c r="CC712" i="33"/>
  <c r="CC706" i="33"/>
  <c r="CC674" i="33"/>
  <c r="CC695" i="33"/>
  <c r="CC661" i="33"/>
  <c r="BM668" i="33"/>
  <c r="AX748" i="33"/>
  <c r="CC731" i="33"/>
  <c r="CC670" i="33"/>
  <c r="CC613" i="33"/>
  <c r="CC618" i="33"/>
  <c r="CC633" i="33"/>
  <c r="CC717" i="33"/>
  <c r="CC650" i="33"/>
  <c r="CC630" i="33"/>
  <c r="CC648" i="33"/>
  <c r="CC653" i="33"/>
  <c r="CC676" i="33"/>
  <c r="CC703" i="33"/>
  <c r="CC635" i="33"/>
  <c r="A550" i="31" l="1"/>
  <c r="A549" i="33"/>
  <c r="AV755" i="33"/>
  <c r="AX750" i="33"/>
  <c r="AV750" i="33"/>
  <c r="AX755" i="33"/>
  <c r="AX753" i="33"/>
  <c r="CC753" i="33"/>
  <c r="BM753" i="33"/>
  <c r="AX699" i="33"/>
  <c r="BM696" i="33"/>
  <c r="CC696" i="33"/>
  <c r="CC668" i="33"/>
  <c r="CC651" i="33"/>
  <c r="ET453" i="31"/>
  <c r="ET454" i="31"/>
  <c r="ET455" i="31"/>
  <c r="ET456" i="31"/>
  <c r="ET457" i="31"/>
  <c r="ET458" i="31"/>
  <c r="CI458" i="33" s="1"/>
  <c r="ET459" i="31"/>
  <c r="CI459" i="33" s="1"/>
  <c r="ET460" i="31"/>
  <c r="CI460" i="33" s="1"/>
  <c r="ET461" i="31"/>
  <c r="ET462" i="31"/>
  <c r="ET463" i="31"/>
  <c r="ET452" i="31"/>
  <c r="ES452" i="31"/>
  <c r="CH452" i="33" s="1"/>
  <c r="EU452" i="31"/>
  <c r="ES453" i="31"/>
  <c r="CH453" i="33" s="1"/>
  <c r="EU453" i="31"/>
  <c r="ES454" i="31"/>
  <c r="EU454" i="31"/>
  <c r="ES455" i="31"/>
  <c r="CH455" i="33" s="1"/>
  <c r="EU455" i="31"/>
  <c r="ES456" i="31"/>
  <c r="CH456" i="33" s="1"/>
  <c r="EU456" i="31"/>
  <c r="ES457" i="31"/>
  <c r="CH457" i="33" s="1"/>
  <c r="EU457" i="31"/>
  <c r="ES458" i="31"/>
  <c r="EU458" i="31"/>
  <c r="ES459" i="31"/>
  <c r="EU459" i="31"/>
  <c r="ES460" i="31"/>
  <c r="CH460" i="33" s="1"/>
  <c r="EU460" i="31"/>
  <c r="ES461" i="31"/>
  <c r="CH461" i="33" s="1"/>
  <c r="EU461" i="31"/>
  <c r="ES462" i="31"/>
  <c r="EU462" i="31"/>
  <c r="ES463" i="31"/>
  <c r="EU463" i="31"/>
  <c r="CH464" i="33"/>
  <c r="CH468" i="33"/>
  <c r="CH472" i="33"/>
  <c r="CH483" i="33"/>
  <c r="CH484" i="33"/>
  <c r="A523" i="33"/>
  <c r="A486" i="33"/>
  <c r="A485" i="33"/>
  <c r="B485" i="33"/>
  <c r="D485" i="33"/>
  <c r="F485" i="33"/>
  <c r="B486" i="33"/>
  <c r="D486" i="33"/>
  <c r="F486" i="33"/>
  <c r="A487" i="33"/>
  <c r="B487" i="33"/>
  <c r="D487" i="33"/>
  <c r="F487" i="33"/>
  <c r="B488" i="33"/>
  <c r="D488" i="33"/>
  <c r="F488" i="33"/>
  <c r="B489" i="33"/>
  <c r="D489" i="33"/>
  <c r="F489" i="33"/>
  <c r="B490" i="33"/>
  <c r="D490" i="33"/>
  <c r="F490" i="33"/>
  <c r="A491" i="33"/>
  <c r="B491" i="33"/>
  <c r="D491" i="33"/>
  <c r="F491" i="33"/>
  <c r="A492" i="33"/>
  <c r="B492" i="33"/>
  <c r="D492" i="33"/>
  <c r="F492" i="33"/>
  <c r="A493" i="33"/>
  <c r="B493" i="33"/>
  <c r="D493" i="33"/>
  <c r="F493" i="33"/>
  <c r="B494" i="33"/>
  <c r="D494" i="33"/>
  <c r="F494" i="33"/>
  <c r="B495" i="33"/>
  <c r="D495" i="33"/>
  <c r="F495" i="33"/>
  <c r="B496" i="33"/>
  <c r="D496" i="33"/>
  <c r="F496" i="33"/>
  <c r="B497" i="33"/>
  <c r="D497" i="33"/>
  <c r="F497" i="33"/>
  <c r="B498" i="33"/>
  <c r="D498" i="33"/>
  <c r="F498" i="33"/>
  <c r="B499" i="33"/>
  <c r="D499" i="33"/>
  <c r="F499" i="33"/>
  <c r="B500" i="33"/>
  <c r="D500" i="33"/>
  <c r="F500" i="33"/>
  <c r="B501" i="33"/>
  <c r="D501" i="33"/>
  <c r="F501" i="33"/>
  <c r="B502" i="33"/>
  <c r="D502" i="33"/>
  <c r="F502" i="33"/>
  <c r="B503" i="33"/>
  <c r="D503" i="33"/>
  <c r="F503" i="33"/>
  <c r="B504" i="33"/>
  <c r="D504" i="33"/>
  <c r="F504" i="33"/>
  <c r="B505" i="33"/>
  <c r="D505" i="33"/>
  <c r="F505" i="33"/>
  <c r="B506" i="33"/>
  <c r="D506" i="33"/>
  <c r="F506" i="33"/>
  <c r="B507" i="33"/>
  <c r="D507" i="33"/>
  <c r="F507" i="33"/>
  <c r="B508" i="33"/>
  <c r="D508" i="33"/>
  <c r="F508" i="33"/>
  <c r="B509" i="33"/>
  <c r="D509" i="33"/>
  <c r="F509" i="33"/>
  <c r="A510" i="33"/>
  <c r="B510" i="33"/>
  <c r="D510" i="33"/>
  <c r="F510" i="33"/>
  <c r="A511" i="33"/>
  <c r="B511" i="33"/>
  <c r="D511" i="33"/>
  <c r="F511" i="33"/>
  <c r="B512" i="33"/>
  <c r="D512" i="33"/>
  <c r="F512" i="33"/>
  <c r="B513" i="33"/>
  <c r="D513" i="33"/>
  <c r="F513" i="33"/>
  <c r="B514" i="33"/>
  <c r="D514" i="33"/>
  <c r="F514" i="33"/>
  <c r="B515" i="33"/>
  <c r="D515" i="33"/>
  <c r="F515" i="33"/>
  <c r="B516" i="33"/>
  <c r="D516" i="33"/>
  <c r="F516" i="33"/>
  <c r="B517" i="33"/>
  <c r="D517" i="33"/>
  <c r="F517" i="33"/>
  <c r="B518" i="33"/>
  <c r="D518" i="33"/>
  <c r="F518" i="33"/>
  <c r="B519" i="33"/>
  <c r="D519" i="33"/>
  <c r="F519" i="33"/>
  <c r="A520" i="33"/>
  <c r="B520" i="33"/>
  <c r="D520" i="33"/>
  <c r="F520" i="33"/>
  <c r="A521" i="33"/>
  <c r="B521" i="33"/>
  <c r="D521" i="33"/>
  <c r="F521" i="33"/>
  <c r="A522" i="33"/>
  <c r="B522" i="33"/>
  <c r="D522" i="33"/>
  <c r="F522" i="33"/>
  <c r="B523" i="33"/>
  <c r="D523" i="33"/>
  <c r="F523" i="33"/>
  <c r="CH398" i="33"/>
  <c r="CI398" i="33"/>
  <c r="CI399" i="33"/>
  <c r="CH400" i="33"/>
  <c r="CI400" i="33"/>
  <c r="CH401" i="33"/>
  <c r="CH403" i="33"/>
  <c r="CI403" i="33"/>
  <c r="CH406" i="33"/>
  <c r="CI406" i="33"/>
  <c r="CH409" i="33"/>
  <c r="CI410" i="33"/>
  <c r="CH411" i="33"/>
  <c r="CI411" i="33"/>
  <c r="CH413" i="33"/>
  <c r="CI413" i="33"/>
  <c r="CH414" i="33"/>
  <c r="CI414" i="33"/>
  <c r="CH416" i="33"/>
  <c r="CI416" i="33"/>
  <c r="CH417" i="33"/>
  <c r="CH419" i="33"/>
  <c r="CI419" i="33"/>
  <c r="CI420" i="33"/>
  <c r="CH422" i="33"/>
  <c r="CI422" i="33"/>
  <c r="CH425" i="33"/>
  <c r="CI426" i="33"/>
  <c r="CH427" i="33"/>
  <c r="CI427" i="33"/>
  <c r="CH430" i="33"/>
  <c r="CI430" i="33"/>
  <c r="A3" i="33"/>
  <c r="B3" i="33"/>
  <c r="C3" i="33"/>
  <c r="D3" i="33"/>
  <c r="E3" i="33"/>
  <c r="F3" i="33"/>
  <c r="G3" i="33"/>
  <c r="H3" i="33"/>
  <c r="I3" i="33"/>
  <c r="J3" i="33"/>
  <c r="K3" i="33"/>
  <c r="L3" i="33"/>
  <c r="M3" i="33"/>
  <c r="N3" i="33"/>
  <c r="O3" i="33"/>
  <c r="P3" i="33"/>
  <c r="Q3" i="33"/>
  <c r="R3" i="33"/>
  <c r="S3" i="33"/>
  <c r="T3" i="33"/>
  <c r="U3" i="33"/>
  <c r="V3" i="33"/>
  <c r="W3" i="33"/>
  <c r="X3" i="33"/>
  <c r="Y3" i="33"/>
  <c r="Z3" i="33"/>
  <c r="AA3" i="33"/>
  <c r="AB3" i="33"/>
  <c r="AC3" i="33"/>
  <c r="AD3" i="33"/>
  <c r="AE3" i="33"/>
  <c r="AF3" i="33"/>
  <c r="AH3" i="33"/>
  <c r="AI3" i="33"/>
  <c r="AJ3" i="33"/>
  <c r="AK3" i="33"/>
  <c r="AL3" i="33"/>
  <c r="AM3" i="33"/>
  <c r="AN3" i="33"/>
  <c r="AO3" i="33"/>
  <c r="AP3" i="33"/>
  <c r="AQ3" i="33"/>
  <c r="AR3" i="33"/>
  <c r="AS3" i="33"/>
  <c r="AT3" i="33"/>
  <c r="AU3" i="33"/>
  <c r="AW3" i="33"/>
  <c r="AY3" i="33"/>
  <c r="AZ3" i="33"/>
  <c r="BA3" i="33"/>
  <c r="BB3" i="33"/>
  <c r="BC3" i="33"/>
  <c r="BD3" i="33"/>
  <c r="BE3" i="33"/>
  <c r="BF3" i="33"/>
  <c r="BG3" i="33"/>
  <c r="BH3" i="33"/>
  <c r="BI3" i="33"/>
  <c r="BJ3" i="33"/>
  <c r="BK3" i="33"/>
  <c r="BL3" i="33"/>
  <c r="BM3" i="33"/>
  <c r="BN3" i="33"/>
  <c r="BO3" i="33"/>
  <c r="BP3" i="33"/>
  <c r="BQ3" i="33"/>
  <c r="BR3" i="33"/>
  <c r="BS3" i="33"/>
  <c r="BT3" i="33"/>
  <c r="BU3" i="33"/>
  <c r="BV3" i="33"/>
  <c r="BW3" i="33"/>
  <c r="BX3" i="33"/>
  <c r="BY3" i="33"/>
  <c r="BZ3" i="33"/>
  <c r="CA3" i="33"/>
  <c r="CB3" i="33"/>
  <c r="CC3" i="33"/>
  <c r="CD3" i="33"/>
  <c r="CE3" i="33"/>
  <c r="CH3" i="33"/>
  <c r="CI3" i="33"/>
  <c r="A4" i="33"/>
  <c r="B4" i="33"/>
  <c r="C4" i="33"/>
  <c r="D4" i="33"/>
  <c r="E4" i="33"/>
  <c r="F4" i="33"/>
  <c r="G4" i="33"/>
  <c r="H4" i="33"/>
  <c r="I4" i="33"/>
  <c r="J4" i="33"/>
  <c r="K4" i="33"/>
  <c r="L4" i="33"/>
  <c r="M4" i="33"/>
  <c r="N4" i="33"/>
  <c r="O4" i="33"/>
  <c r="P4" i="33"/>
  <c r="Q4" i="33"/>
  <c r="R4" i="33"/>
  <c r="S4" i="33"/>
  <c r="T4" i="33"/>
  <c r="U4" i="33"/>
  <c r="V4" i="33"/>
  <c r="W4" i="33"/>
  <c r="X4" i="33"/>
  <c r="Y4" i="33"/>
  <c r="Z4" i="33"/>
  <c r="AA4" i="33"/>
  <c r="AB4" i="33"/>
  <c r="AC4" i="33"/>
  <c r="AD4" i="33"/>
  <c r="AE4" i="33"/>
  <c r="AF4" i="33"/>
  <c r="AH4" i="33"/>
  <c r="AI4" i="33"/>
  <c r="AJ4" i="33"/>
  <c r="AK4" i="33"/>
  <c r="AL4" i="33"/>
  <c r="AM4" i="33"/>
  <c r="AN4" i="33"/>
  <c r="AO4" i="33"/>
  <c r="AP4" i="33"/>
  <c r="AQ4" i="33"/>
  <c r="AR4" i="33"/>
  <c r="AS4" i="33"/>
  <c r="AT4" i="33"/>
  <c r="AU4" i="33"/>
  <c r="AW4" i="33"/>
  <c r="AY4" i="33"/>
  <c r="AZ4" i="33"/>
  <c r="BA4" i="33"/>
  <c r="BB4" i="33"/>
  <c r="BC4" i="33"/>
  <c r="BD4" i="33"/>
  <c r="BE4" i="33"/>
  <c r="BF4" i="33"/>
  <c r="BG4" i="33"/>
  <c r="BH4" i="33"/>
  <c r="BI4" i="33"/>
  <c r="BJ4" i="33"/>
  <c r="BK4" i="33"/>
  <c r="BL4" i="33"/>
  <c r="BM4" i="33"/>
  <c r="BN4" i="33"/>
  <c r="BO4" i="33"/>
  <c r="BP4" i="33"/>
  <c r="BQ4" i="33"/>
  <c r="BR4" i="33"/>
  <c r="BS4" i="33"/>
  <c r="BT4" i="33"/>
  <c r="BU4" i="33"/>
  <c r="BV4" i="33"/>
  <c r="BW4" i="33"/>
  <c r="BX4" i="33"/>
  <c r="BY4" i="33"/>
  <c r="BZ4" i="33"/>
  <c r="CA4" i="33"/>
  <c r="CB4" i="33"/>
  <c r="CC4" i="33"/>
  <c r="CD4" i="33"/>
  <c r="CE4" i="33"/>
  <c r="CH4" i="33"/>
  <c r="CI4" i="33"/>
  <c r="A5" i="33"/>
  <c r="B5" i="33"/>
  <c r="C5" i="33"/>
  <c r="D5" i="33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Z5" i="33"/>
  <c r="AA5" i="33"/>
  <c r="AB5" i="33"/>
  <c r="AC5" i="33"/>
  <c r="AD5" i="33"/>
  <c r="AE5" i="33"/>
  <c r="AF5" i="33"/>
  <c r="AH5" i="33"/>
  <c r="AI5" i="33"/>
  <c r="AJ5" i="33"/>
  <c r="AK5" i="33"/>
  <c r="AL5" i="33"/>
  <c r="AM5" i="33"/>
  <c r="AN5" i="33"/>
  <c r="AO5" i="33"/>
  <c r="AP5" i="33"/>
  <c r="AQ5" i="33"/>
  <c r="AR5" i="33"/>
  <c r="AS5" i="33"/>
  <c r="AT5" i="33"/>
  <c r="AU5" i="33"/>
  <c r="AW5" i="33"/>
  <c r="AY5" i="33"/>
  <c r="AZ5" i="33"/>
  <c r="BA5" i="33"/>
  <c r="BB5" i="33"/>
  <c r="BC5" i="33"/>
  <c r="BD5" i="33"/>
  <c r="BE5" i="33"/>
  <c r="BF5" i="33"/>
  <c r="BG5" i="33"/>
  <c r="BH5" i="33"/>
  <c r="BI5" i="33"/>
  <c r="BJ5" i="33"/>
  <c r="BK5" i="33"/>
  <c r="BL5" i="33"/>
  <c r="BM5" i="33"/>
  <c r="BN5" i="33"/>
  <c r="BO5" i="33"/>
  <c r="BP5" i="33"/>
  <c r="BQ5" i="33"/>
  <c r="BR5" i="33"/>
  <c r="BS5" i="33"/>
  <c r="BT5" i="33"/>
  <c r="BU5" i="33"/>
  <c r="BV5" i="33"/>
  <c r="BW5" i="33"/>
  <c r="BX5" i="33"/>
  <c r="BY5" i="33"/>
  <c r="BZ5" i="33"/>
  <c r="CA5" i="33"/>
  <c r="CB5" i="33"/>
  <c r="CC5" i="33"/>
  <c r="CD5" i="33"/>
  <c r="CE5" i="33"/>
  <c r="CH5" i="33"/>
  <c r="CI5" i="33"/>
  <c r="A6" i="33"/>
  <c r="B6" i="33"/>
  <c r="C6" i="33"/>
  <c r="D6" i="33"/>
  <c r="E6" i="33"/>
  <c r="F6" i="33"/>
  <c r="G6" i="33"/>
  <c r="H6" i="33"/>
  <c r="I6" i="33"/>
  <c r="J6" i="33"/>
  <c r="K6" i="33"/>
  <c r="L6" i="33"/>
  <c r="M6" i="33"/>
  <c r="N6" i="33"/>
  <c r="O6" i="33"/>
  <c r="P6" i="33"/>
  <c r="Q6" i="33"/>
  <c r="R6" i="33"/>
  <c r="S6" i="33"/>
  <c r="T6" i="33"/>
  <c r="U6" i="33"/>
  <c r="V6" i="33"/>
  <c r="W6" i="33"/>
  <c r="X6" i="33"/>
  <c r="Y6" i="33"/>
  <c r="Z6" i="33"/>
  <c r="AA6" i="33"/>
  <c r="AB6" i="33"/>
  <c r="AC6" i="33"/>
  <c r="AD6" i="33"/>
  <c r="AE6" i="33"/>
  <c r="AF6" i="33"/>
  <c r="AH6" i="33"/>
  <c r="AI6" i="33"/>
  <c r="AJ6" i="33"/>
  <c r="AK6" i="33"/>
  <c r="AL6" i="33"/>
  <c r="AM6" i="33"/>
  <c r="AN6" i="33"/>
  <c r="AO6" i="33"/>
  <c r="AP6" i="33"/>
  <c r="AQ6" i="33"/>
  <c r="AR6" i="33"/>
  <c r="AS6" i="33"/>
  <c r="AT6" i="33"/>
  <c r="AU6" i="33"/>
  <c r="AW6" i="33"/>
  <c r="AY6" i="33"/>
  <c r="AZ6" i="33"/>
  <c r="BA6" i="33"/>
  <c r="BB6" i="33"/>
  <c r="BC6" i="33"/>
  <c r="BD6" i="33"/>
  <c r="BE6" i="33"/>
  <c r="BF6" i="33"/>
  <c r="BG6" i="33"/>
  <c r="BH6" i="33"/>
  <c r="BI6" i="33"/>
  <c r="BJ6" i="33"/>
  <c r="BK6" i="33"/>
  <c r="BL6" i="33"/>
  <c r="BM6" i="33"/>
  <c r="BN6" i="33"/>
  <c r="BO6" i="33"/>
  <c r="BP6" i="33"/>
  <c r="BQ6" i="33"/>
  <c r="BR6" i="33"/>
  <c r="BS6" i="33"/>
  <c r="BT6" i="33"/>
  <c r="BU6" i="33"/>
  <c r="BV6" i="33"/>
  <c r="BW6" i="33"/>
  <c r="BX6" i="33"/>
  <c r="BY6" i="33"/>
  <c r="BZ6" i="33"/>
  <c r="CA6" i="33"/>
  <c r="CB6" i="33"/>
  <c r="CC6" i="33"/>
  <c r="CD6" i="33"/>
  <c r="CE6" i="33"/>
  <c r="CH6" i="33"/>
  <c r="CI6" i="33"/>
  <c r="A7" i="33"/>
  <c r="B7" i="33"/>
  <c r="C7" i="33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AH7" i="33"/>
  <c r="AI7" i="33"/>
  <c r="AJ7" i="33"/>
  <c r="AK7" i="33"/>
  <c r="AL7" i="33"/>
  <c r="AM7" i="33"/>
  <c r="AN7" i="33"/>
  <c r="AO7" i="33"/>
  <c r="AP7" i="33"/>
  <c r="AQ7" i="33"/>
  <c r="AR7" i="33"/>
  <c r="AS7" i="33"/>
  <c r="AT7" i="33"/>
  <c r="AU7" i="33"/>
  <c r="AW7" i="33"/>
  <c r="AY7" i="33"/>
  <c r="AZ7" i="33"/>
  <c r="BA7" i="33"/>
  <c r="BB7" i="33"/>
  <c r="BC7" i="33"/>
  <c r="BD7" i="33"/>
  <c r="BE7" i="33"/>
  <c r="BF7" i="33"/>
  <c r="BG7" i="33"/>
  <c r="BH7" i="33"/>
  <c r="BI7" i="33"/>
  <c r="BJ7" i="33"/>
  <c r="BK7" i="33"/>
  <c r="BL7" i="33"/>
  <c r="BM7" i="33"/>
  <c r="BN7" i="33"/>
  <c r="BO7" i="33"/>
  <c r="BP7" i="33"/>
  <c r="BQ7" i="33"/>
  <c r="BR7" i="33"/>
  <c r="BS7" i="33"/>
  <c r="BT7" i="33"/>
  <c r="BU7" i="33"/>
  <c r="BV7" i="33"/>
  <c r="BW7" i="33"/>
  <c r="BX7" i="33"/>
  <c r="BY7" i="33"/>
  <c r="BZ7" i="33"/>
  <c r="CA7" i="33"/>
  <c r="CB7" i="33"/>
  <c r="CC7" i="33"/>
  <c r="CD7" i="33"/>
  <c r="CE7" i="33"/>
  <c r="CH7" i="33"/>
  <c r="CI7" i="33"/>
  <c r="A8" i="33"/>
  <c r="B8" i="33"/>
  <c r="C8" i="33"/>
  <c r="D8" i="33"/>
  <c r="E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W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BN8" i="33"/>
  <c r="BO8" i="33"/>
  <c r="BP8" i="33"/>
  <c r="BQ8" i="33"/>
  <c r="BR8" i="33"/>
  <c r="BS8" i="33"/>
  <c r="BT8" i="33"/>
  <c r="BU8" i="33"/>
  <c r="BV8" i="33"/>
  <c r="BW8" i="33"/>
  <c r="BX8" i="33"/>
  <c r="BY8" i="33"/>
  <c r="BZ8" i="33"/>
  <c r="CA8" i="33"/>
  <c r="CB8" i="33"/>
  <c r="CC8" i="33"/>
  <c r="CD8" i="33"/>
  <c r="CE8" i="33"/>
  <c r="CH8" i="33"/>
  <c r="CI8" i="33"/>
  <c r="A9" i="33"/>
  <c r="B9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W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N9" i="33"/>
  <c r="BO9" i="33"/>
  <c r="BP9" i="33"/>
  <c r="BQ9" i="33"/>
  <c r="BR9" i="33"/>
  <c r="BS9" i="33"/>
  <c r="BT9" i="33"/>
  <c r="BU9" i="33"/>
  <c r="BV9" i="33"/>
  <c r="BW9" i="33"/>
  <c r="BX9" i="33"/>
  <c r="BY9" i="33"/>
  <c r="BZ9" i="33"/>
  <c r="CA9" i="33"/>
  <c r="CB9" i="33"/>
  <c r="CC9" i="33"/>
  <c r="CD9" i="33"/>
  <c r="CE9" i="33"/>
  <c r="CH9" i="33"/>
  <c r="CI9" i="33"/>
  <c r="A10" i="33"/>
  <c r="B10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W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BN10" i="33"/>
  <c r="BO10" i="33"/>
  <c r="BP10" i="33"/>
  <c r="BQ10" i="33"/>
  <c r="BR10" i="33"/>
  <c r="BS10" i="33"/>
  <c r="BT10" i="33"/>
  <c r="BU10" i="33"/>
  <c r="BV10" i="33"/>
  <c r="BW10" i="33"/>
  <c r="BX10" i="33"/>
  <c r="BY10" i="33"/>
  <c r="BZ10" i="33"/>
  <c r="CA10" i="33"/>
  <c r="CB10" i="33"/>
  <c r="CC10" i="33"/>
  <c r="CD10" i="33"/>
  <c r="CE10" i="33"/>
  <c r="CH10" i="33"/>
  <c r="CI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W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N11" i="33"/>
  <c r="BO11" i="33"/>
  <c r="BP11" i="33"/>
  <c r="BQ11" i="33"/>
  <c r="BR11" i="33"/>
  <c r="BS11" i="33"/>
  <c r="BT11" i="33"/>
  <c r="BU11" i="33"/>
  <c r="BV11" i="33"/>
  <c r="BW11" i="33"/>
  <c r="BX11" i="33"/>
  <c r="BY11" i="33"/>
  <c r="BZ11" i="33"/>
  <c r="CA11" i="33"/>
  <c r="CB11" i="33"/>
  <c r="CC11" i="33"/>
  <c r="CD11" i="33"/>
  <c r="CE11" i="33"/>
  <c r="CH11" i="33"/>
  <c r="CI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W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BN12" i="33"/>
  <c r="BO12" i="33"/>
  <c r="BP12" i="33"/>
  <c r="BQ12" i="33"/>
  <c r="BR12" i="33"/>
  <c r="BS12" i="33"/>
  <c r="BT12" i="33"/>
  <c r="BU12" i="33"/>
  <c r="BV12" i="33"/>
  <c r="BW12" i="33"/>
  <c r="BX12" i="33"/>
  <c r="BY12" i="33"/>
  <c r="BZ12" i="33"/>
  <c r="CA12" i="33"/>
  <c r="CB12" i="33"/>
  <c r="CC12" i="33"/>
  <c r="CD12" i="33"/>
  <c r="CE12" i="33"/>
  <c r="CH12" i="33"/>
  <c r="CI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W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BN13" i="33"/>
  <c r="BO13" i="33"/>
  <c r="BP13" i="33"/>
  <c r="BQ13" i="33"/>
  <c r="BR13" i="33"/>
  <c r="BS13" i="33"/>
  <c r="BT13" i="33"/>
  <c r="BU13" i="33"/>
  <c r="BV13" i="33"/>
  <c r="BW13" i="33"/>
  <c r="BX13" i="33"/>
  <c r="BY13" i="33"/>
  <c r="BZ13" i="33"/>
  <c r="CA13" i="33"/>
  <c r="CB13" i="33"/>
  <c r="CC13" i="33"/>
  <c r="CD13" i="33"/>
  <c r="CE13" i="33"/>
  <c r="CH13" i="33"/>
  <c r="CI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AF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W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N14" i="33"/>
  <c r="BO14" i="33"/>
  <c r="BP14" i="33"/>
  <c r="BQ14" i="33"/>
  <c r="BR14" i="33"/>
  <c r="BS14" i="33"/>
  <c r="BT14" i="33"/>
  <c r="BU14" i="33"/>
  <c r="BV14" i="33"/>
  <c r="BW14" i="33"/>
  <c r="BX14" i="33"/>
  <c r="BY14" i="33"/>
  <c r="BZ14" i="33"/>
  <c r="CA14" i="33"/>
  <c r="CB14" i="33"/>
  <c r="CC14" i="33"/>
  <c r="CD14" i="33"/>
  <c r="CE14" i="33"/>
  <c r="CH14" i="33"/>
  <c r="CI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AF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W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N15" i="33"/>
  <c r="BO15" i="33"/>
  <c r="BP15" i="33"/>
  <c r="BQ15" i="33"/>
  <c r="BR15" i="33"/>
  <c r="BS15" i="33"/>
  <c r="BT15" i="33"/>
  <c r="BU15" i="33"/>
  <c r="BV15" i="33"/>
  <c r="BW15" i="33"/>
  <c r="BX15" i="33"/>
  <c r="BY15" i="33"/>
  <c r="BZ15" i="33"/>
  <c r="CA15" i="33"/>
  <c r="CB15" i="33"/>
  <c r="CC15" i="33"/>
  <c r="CD15" i="33"/>
  <c r="CE15" i="33"/>
  <c r="CH15" i="33"/>
  <c r="CI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AF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W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BN16" i="33"/>
  <c r="BO16" i="33"/>
  <c r="BP16" i="33"/>
  <c r="BQ16" i="33"/>
  <c r="BR16" i="33"/>
  <c r="BS16" i="33"/>
  <c r="BT16" i="33"/>
  <c r="BU16" i="33"/>
  <c r="BV16" i="33"/>
  <c r="BW16" i="33"/>
  <c r="BX16" i="33"/>
  <c r="BY16" i="33"/>
  <c r="BZ16" i="33"/>
  <c r="CA16" i="33"/>
  <c r="CB16" i="33"/>
  <c r="CC16" i="33"/>
  <c r="CD16" i="33"/>
  <c r="CE16" i="33"/>
  <c r="CH16" i="33"/>
  <c r="CI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AF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W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BN17" i="33"/>
  <c r="BO17" i="33"/>
  <c r="BP17" i="33"/>
  <c r="BQ17" i="33"/>
  <c r="BR17" i="33"/>
  <c r="BS17" i="33"/>
  <c r="BT17" i="33"/>
  <c r="BU17" i="33"/>
  <c r="BV17" i="33"/>
  <c r="BW17" i="33"/>
  <c r="BX17" i="33"/>
  <c r="BY17" i="33"/>
  <c r="BZ17" i="33"/>
  <c r="CA17" i="33"/>
  <c r="CB17" i="33"/>
  <c r="CC17" i="33"/>
  <c r="CD17" i="33"/>
  <c r="CE17" i="33"/>
  <c r="CH17" i="33"/>
  <c r="CI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AF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W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N18" i="33"/>
  <c r="BO18" i="33"/>
  <c r="BP18" i="33"/>
  <c r="BQ18" i="33"/>
  <c r="BR18" i="33"/>
  <c r="BS18" i="33"/>
  <c r="BT18" i="33"/>
  <c r="BU18" i="33"/>
  <c r="BV18" i="33"/>
  <c r="BW18" i="33"/>
  <c r="BX18" i="33"/>
  <c r="BY18" i="33"/>
  <c r="BZ18" i="33"/>
  <c r="CA18" i="33"/>
  <c r="CB18" i="33"/>
  <c r="CC18" i="33"/>
  <c r="CD18" i="33"/>
  <c r="CE18" i="33"/>
  <c r="CH18" i="33"/>
  <c r="CI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AF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W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BN19" i="33"/>
  <c r="BO19" i="33"/>
  <c r="BP19" i="33"/>
  <c r="BQ19" i="33"/>
  <c r="BR19" i="33"/>
  <c r="BS19" i="33"/>
  <c r="BT19" i="33"/>
  <c r="BU19" i="33"/>
  <c r="BV19" i="33"/>
  <c r="BW19" i="33"/>
  <c r="BX19" i="33"/>
  <c r="BY19" i="33"/>
  <c r="BZ19" i="33"/>
  <c r="CA19" i="33"/>
  <c r="CB19" i="33"/>
  <c r="CC19" i="33"/>
  <c r="CD19" i="33"/>
  <c r="CE19" i="33"/>
  <c r="CH19" i="33"/>
  <c r="CI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AD20" i="33"/>
  <c r="AE20" i="33"/>
  <c r="AF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W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BN20" i="33"/>
  <c r="BO20" i="33"/>
  <c r="BP20" i="33"/>
  <c r="BQ20" i="33"/>
  <c r="BR20" i="33"/>
  <c r="BS20" i="33"/>
  <c r="BT20" i="33"/>
  <c r="BU20" i="33"/>
  <c r="BV20" i="33"/>
  <c r="BW20" i="33"/>
  <c r="BX20" i="33"/>
  <c r="BY20" i="33"/>
  <c r="BZ20" i="33"/>
  <c r="CA20" i="33"/>
  <c r="CB20" i="33"/>
  <c r="CC20" i="33"/>
  <c r="CD20" i="33"/>
  <c r="CE20" i="33"/>
  <c r="CH20" i="33"/>
  <c r="CI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AC21" i="33"/>
  <c r="AD21" i="33"/>
  <c r="AE21" i="33"/>
  <c r="AF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W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BN21" i="33"/>
  <c r="BO21" i="33"/>
  <c r="BP21" i="33"/>
  <c r="BQ21" i="33"/>
  <c r="BR21" i="33"/>
  <c r="BS21" i="33"/>
  <c r="BT21" i="33"/>
  <c r="BU21" i="33"/>
  <c r="BV21" i="33"/>
  <c r="BW21" i="33"/>
  <c r="BX21" i="33"/>
  <c r="BY21" i="33"/>
  <c r="BZ21" i="33"/>
  <c r="CA21" i="33"/>
  <c r="CB21" i="33"/>
  <c r="CC21" i="33"/>
  <c r="CD21" i="33"/>
  <c r="CE21" i="33"/>
  <c r="CH21" i="33"/>
  <c r="CI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AC22" i="33"/>
  <c r="AD22" i="33"/>
  <c r="AE22" i="33"/>
  <c r="AF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W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BN22" i="33"/>
  <c r="BO22" i="33"/>
  <c r="BP22" i="33"/>
  <c r="BQ22" i="33"/>
  <c r="BR22" i="33"/>
  <c r="BS22" i="33"/>
  <c r="BT22" i="33"/>
  <c r="BU22" i="33"/>
  <c r="BV22" i="33"/>
  <c r="BW22" i="33"/>
  <c r="BX22" i="33"/>
  <c r="BY22" i="33"/>
  <c r="BZ22" i="33"/>
  <c r="CA22" i="33"/>
  <c r="CB22" i="33"/>
  <c r="CC22" i="33"/>
  <c r="CD22" i="33"/>
  <c r="CE22" i="33"/>
  <c r="CH22" i="33"/>
  <c r="CI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AC23" i="33"/>
  <c r="AD23" i="33"/>
  <c r="AE23" i="33"/>
  <c r="AF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W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N23" i="33"/>
  <c r="BO23" i="33"/>
  <c r="BP23" i="33"/>
  <c r="BQ23" i="33"/>
  <c r="BR23" i="33"/>
  <c r="BS23" i="33"/>
  <c r="BT23" i="33"/>
  <c r="BU23" i="33"/>
  <c r="BV23" i="33"/>
  <c r="BW23" i="33"/>
  <c r="BX23" i="33"/>
  <c r="BY23" i="33"/>
  <c r="BZ23" i="33"/>
  <c r="CA23" i="33"/>
  <c r="CB23" i="33"/>
  <c r="CC23" i="33"/>
  <c r="CD23" i="33"/>
  <c r="CE23" i="33"/>
  <c r="CH23" i="33"/>
  <c r="CI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AC24" i="33"/>
  <c r="AD24" i="33"/>
  <c r="AE24" i="33"/>
  <c r="AF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W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BN24" i="33"/>
  <c r="BO24" i="33"/>
  <c r="BP24" i="33"/>
  <c r="BQ24" i="33"/>
  <c r="BR24" i="33"/>
  <c r="BS24" i="33"/>
  <c r="BT24" i="33"/>
  <c r="BU24" i="33"/>
  <c r="BV24" i="33"/>
  <c r="BW24" i="33"/>
  <c r="BX24" i="33"/>
  <c r="BY24" i="33"/>
  <c r="BZ24" i="33"/>
  <c r="CA24" i="33"/>
  <c r="CB24" i="33"/>
  <c r="CC24" i="33"/>
  <c r="CD24" i="33"/>
  <c r="CE24" i="33"/>
  <c r="CH24" i="33"/>
  <c r="CI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AD25" i="33"/>
  <c r="AE25" i="33"/>
  <c r="AF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W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N25" i="33"/>
  <c r="BO25" i="33"/>
  <c r="BP25" i="33"/>
  <c r="BQ25" i="33"/>
  <c r="BR25" i="33"/>
  <c r="BS25" i="33"/>
  <c r="BT25" i="33"/>
  <c r="BU25" i="33"/>
  <c r="BV25" i="33"/>
  <c r="BW25" i="33"/>
  <c r="BX25" i="33"/>
  <c r="BY25" i="33"/>
  <c r="BZ25" i="33"/>
  <c r="CA25" i="33"/>
  <c r="CB25" i="33"/>
  <c r="CC25" i="33"/>
  <c r="CD25" i="33"/>
  <c r="CE25" i="33"/>
  <c r="CH25" i="33"/>
  <c r="CI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AD26" i="33"/>
  <c r="AE26" i="33"/>
  <c r="AF26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W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BN26" i="33"/>
  <c r="BO26" i="33"/>
  <c r="BP26" i="33"/>
  <c r="BQ26" i="33"/>
  <c r="BR26" i="33"/>
  <c r="BS26" i="33"/>
  <c r="BT26" i="33"/>
  <c r="BU26" i="33"/>
  <c r="BV26" i="33"/>
  <c r="BW26" i="33"/>
  <c r="BX26" i="33"/>
  <c r="BY26" i="33"/>
  <c r="BZ26" i="33"/>
  <c r="CA26" i="33"/>
  <c r="CB26" i="33"/>
  <c r="CC26" i="33"/>
  <c r="CD26" i="33"/>
  <c r="CE26" i="33"/>
  <c r="CH26" i="33"/>
  <c r="CI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AD27" i="33"/>
  <c r="AE27" i="33"/>
  <c r="AF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W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BN27" i="33"/>
  <c r="BO27" i="33"/>
  <c r="BP27" i="33"/>
  <c r="BQ27" i="33"/>
  <c r="BR27" i="33"/>
  <c r="BS27" i="33"/>
  <c r="BT27" i="33"/>
  <c r="BU27" i="33"/>
  <c r="BV27" i="33"/>
  <c r="BW27" i="33"/>
  <c r="BX27" i="33"/>
  <c r="BY27" i="33"/>
  <c r="BZ27" i="33"/>
  <c r="CA27" i="33"/>
  <c r="CB27" i="33"/>
  <c r="CC27" i="33"/>
  <c r="CD27" i="33"/>
  <c r="CE27" i="33"/>
  <c r="CH27" i="33"/>
  <c r="CI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AC28" i="33"/>
  <c r="AD28" i="33"/>
  <c r="AE28" i="33"/>
  <c r="AF28" i="33"/>
  <c r="AH28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U28" i="33"/>
  <c r="AW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BN28" i="33"/>
  <c r="BO28" i="33"/>
  <c r="BP28" i="33"/>
  <c r="BQ28" i="33"/>
  <c r="BR28" i="33"/>
  <c r="BS28" i="33"/>
  <c r="BT28" i="33"/>
  <c r="BU28" i="33"/>
  <c r="BV28" i="33"/>
  <c r="BW28" i="33"/>
  <c r="BX28" i="33"/>
  <c r="BY28" i="33"/>
  <c r="BZ28" i="33"/>
  <c r="CA28" i="33"/>
  <c r="CB28" i="33"/>
  <c r="CC28" i="33"/>
  <c r="CD28" i="33"/>
  <c r="CE28" i="33"/>
  <c r="CH28" i="33"/>
  <c r="CI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AD29" i="33"/>
  <c r="AE29" i="33"/>
  <c r="AF29" i="33"/>
  <c r="AH29" i="33"/>
  <c r="AI29" i="33"/>
  <c r="AJ29" i="33"/>
  <c r="AK29" i="33"/>
  <c r="AL29" i="33"/>
  <c r="AM29" i="33"/>
  <c r="AN29" i="33"/>
  <c r="AO29" i="33"/>
  <c r="AP29" i="33"/>
  <c r="AQ29" i="33"/>
  <c r="AR29" i="33"/>
  <c r="AS29" i="33"/>
  <c r="AT29" i="33"/>
  <c r="AU29" i="33"/>
  <c r="AW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N29" i="33"/>
  <c r="BO29" i="33"/>
  <c r="BP29" i="33"/>
  <c r="BQ29" i="33"/>
  <c r="BR29" i="33"/>
  <c r="BS29" i="33"/>
  <c r="BT29" i="33"/>
  <c r="BU29" i="33"/>
  <c r="BV29" i="33"/>
  <c r="BW29" i="33"/>
  <c r="BX29" i="33"/>
  <c r="BY29" i="33"/>
  <c r="BZ29" i="33"/>
  <c r="CA29" i="33"/>
  <c r="CB29" i="33"/>
  <c r="CC29" i="33"/>
  <c r="CD29" i="33"/>
  <c r="CE29" i="33"/>
  <c r="CH29" i="33"/>
  <c r="CI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AH30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W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BN30" i="33"/>
  <c r="BO30" i="33"/>
  <c r="BP30" i="33"/>
  <c r="BQ30" i="33"/>
  <c r="BR30" i="33"/>
  <c r="BS30" i="33"/>
  <c r="BT30" i="33"/>
  <c r="BU30" i="33"/>
  <c r="BV30" i="33"/>
  <c r="BW30" i="33"/>
  <c r="BX30" i="33"/>
  <c r="BY30" i="33"/>
  <c r="BZ30" i="33"/>
  <c r="CA30" i="33"/>
  <c r="CB30" i="33"/>
  <c r="CC30" i="33"/>
  <c r="CD30" i="33"/>
  <c r="CE30" i="33"/>
  <c r="CH30" i="33"/>
  <c r="CI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AC31" i="33"/>
  <c r="AD31" i="33"/>
  <c r="AE31" i="33"/>
  <c r="AF31" i="33"/>
  <c r="AH31" i="33"/>
  <c r="AI31" i="33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W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BN31" i="33"/>
  <c r="BO31" i="33"/>
  <c r="BP31" i="33"/>
  <c r="BQ31" i="33"/>
  <c r="BR31" i="33"/>
  <c r="BS31" i="33"/>
  <c r="BT31" i="33"/>
  <c r="BU31" i="33"/>
  <c r="BV31" i="33"/>
  <c r="BW31" i="33"/>
  <c r="BX31" i="33"/>
  <c r="BY31" i="33"/>
  <c r="BZ31" i="33"/>
  <c r="CA31" i="33"/>
  <c r="CB31" i="33"/>
  <c r="CC31" i="33"/>
  <c r="CD31" i="33"/>
  <c r="CE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AH32" i="33"/>
  <c r="AI32" i="33"/>
  <c r="AJ32" i="33"/>
  <c r="AK32" i="33"/>
  <c r="AL32" i="33"/>
  <c r="AM32" i="33"/>
  <c r="AN32" i="33"/>
  <c r="AO32" i="33"/>
  <c r="AP32" i="33"/>
  <c r="AQ32" i="33"/>
  <c r="AR32" i="33"/>
  <c r="AS32" i="33"/>
  <c r="AT32" i="33"/>
  <c r="AU32" i="33"/>
  <c r="AW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BN32" i="33"/>
  <c r="BO32" i="33"/>
  <c r="BP32" i="33"/>
  <c r="BQ32" i="33"/>
  <c r="BR32" i="33"/>
  <c r="BS32" i="33"/>
  <c r="BT32" i="33"/>
  <c r="BU32" i="33"/>
  <c r="BV32" i="33"/>
  <c r="BW32" i="33"/>
  <c r="BX32" i="33"/>
  <c r="BY32" i="33"/>
  <c r="BZ32" i="33"/>
  <c r="CA32" i="33"/>
  <c r="CB32" i="33"/>
  <c r="CC32" i="33"/>
  <c r="CD32" i="33"/>
  <c r="CE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AF33" i="33"/>
  <c r="AH33" i="33"/>
  <c r="AI33" i="33"/>
  <c r="AJ33" i="33"/>
  <c r="AK33" i="33"/>
  <c r="AL33" i="33"/>
  <c r="AM33" i="33"/>
  <c r="AN33" i="33"/>
  <c r="AO33" i="33"/>
  <c r="AP33" i="33"/>
  <c r="AQ33" i="33"/>
  <c r="AR33" i="33"/>
  <c r="AS33" i="33"/>
  <c r="AT33" i="33"/>
  <c r="AU33" i="33"/>
  <c r="AW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N33" i="33"/>
  <c r="BO33" i="33"/>
  <c r="BP33" i="33"/>
  <c r="BQ33" i="33"/>
  <c r="BR33" i="33"/>
  <c r="BS33" i="33"/>
  <c r="BT33" i="33"/>
  <c r="BU33" i="33"/>
  <c r="BV33" i="33"/>
  <c r="BW33" i="33"/>
  <c r="BX33" i="33"/>
  <c r="BY33" i="33"/>
  <c r="BZ33" i="33"/>
  <c r="CA33" i="33"/>
  <c r="CB33" i="33"/>
  <c r="CC33" i="33"/>
  <c r="CD33" i="33"/>
  <c r="CE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W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CD34" i="33"/>
  <c r="CE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W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D35" i="33"/>
  <c r="CE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E36" i="33"/>
  <c r="AF36" i="33"/>
  <c r="AH36" i="33"/>
  <c r="AI36" i="33"/>
  <c r="AJ36" i="33"/>
  <c r="AK36" i="33"/>
  <c r="AL36" i="33"/>
  <c r="AM36" i="33"/>
  <c r="AN36" i="33"/>
  <c r="AO36" i="33"/>
  <c r="AP36" i="33"/>
  <c r="AQ36" i="33"/>
  <c r="AR36" i="33"/>
  <c r="AS36" i="33"/>
  <c r="AT36" i="33"/>
  <c r="AU36" i="33"/>
  <c r="AW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BN36" i="33"/>
  <c r="BO36" i="33"/>
  <c r="BP36" i="33"/>
  <c r="BQ36" i="33"/>
  <c r="BR36" i="33"/>
  <c r="BS36" i="33"/>
  <c r="BT36" i="33"/>
  <c r="BU36" i="33"/>
  <c r="BV36" i="33"/>
  <c r="BW36" i="33"/>
  <c r="BX36" i="33"/>
  <c r="BY36" i="33"/>
  <c r="BZ36" i="33"/>
  <c r="CA36" i="33"/>
  <c r="CB36" i="33"/>
  <c r="CC36" i="33"/>
  <c r="CD36" i="33"/>
  <c r="CE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AD37" i="33"/>
  <c r="AE37" i="33"/>
  <c r="AF37" i="33"/>
  <c r="AH37" i="33"/>
  <c r="AI37" i="33"/>
  <c r="AJ37" i="33"/>
  <c r="AK37" i="33"/>
  <c r="AL37" i="33"/>
  <c r="AM37" i="33"/>
  <c r="AN37" i="33"/>
  <c r="AO37" i="33"/>
  <c r="AP37" i="33"/>
  <c r="AQ37" i="33"/>
  <c r="AR37" i="33"/>
  <c r="AS37" i="33"/>
  <c r="AT37" i="33"/>
  <c r="AU37" i="33"/>
  <c r="AW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BN37" i="33"/>
  <c r="BO37" i="33"/>
  <c r="BP37" i="33"/>
  <c r="BQ37" i="33"/>
  <c r="BR37" i="33"/>
  <c r="BS37" i="33"/>
  <c r="BT37" i="33"/>
  <c r="BU37" i="33"/>
  <c r="BV37" i="33"/>
  <c r="BW37" i="33"/>
  <c r="BX37" i="33"/>
  <c r="BY37" i="33"/>
  <c r="BZ37" i="33"/>
  <c r="CA37" i="33"/>
  <c r="CB37" i="33"/>
  <c r="CC37" i="33"/>
  <c r="CD37" i="33"/>
  <c r="CE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AD38" i="33"/>
  <c r="AE38" i="33"/>
  <c r="AF38" i="33"/>
  <c r="AH38" i="33"/>
  <c r="AI38" i="33"/>
  <c r="AJ38" i="33"/>
  <c r="AK38" i="33"/>
  <c r="AL38" i="33"/>
  <c r="AM38" i="33"/>
  <c r="AN38" i="33"/>
  <c r="AO38" i="33"/>
  <c r="AP38" i="33"/>
  <c r="AQ38" i="33"/>
  <c r="AR38" i="33"/>
  <c r="AS38" i="33"/>
  <c r="AT38" i="33"/>
  <c r="AU38" i="33"/>
  <c r="AW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BN38" i="33"/>
  <c r="BO38" i="33"/>
  <c r="BP38" i="33"/>
  <c r="BQ38" i="33"/>
  <c r="BR38" i="33"/>
  <c r="BS38" i="33"/>
  <c r="BT38" i="33"/>
  <c r="BU38" i="33"/>
  <c r="BV38" i="33"/>
  <c r="BW38" i="33"/>
  <c r="BX38" i="33"/>
  <c r="BY38" i="33"/>
  <c r="BZ38" i="33"/>
  <c r="CA38" i="33"/>
  <c r="CB38" i="33"/>
  <c r="CC38" i="33"/>
  <c r="CD38" i="33"/>
  <c r="CE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H39" i="33"/>
  <c r="AI39" i="33"/>
  <c r="AJ39" i="33"/>
  <c r="AK39" i="33"/>
  <c r="AL39" i="33"/>
  <c r="AM39" i="33"/>
  <c r="AN39" i="33"/>
  <c r="AO39" i="33"/>
  <c r="AP39" i="33"/>
  <c r="AQ39" i="33"/>
  <c r="AR39" i="33"/>
  <c r="AS39" i="33"/>
  <c r="AT39" i="33"/>
  <c r="AU39" i="33"/>
  <c r="AW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BN39" i="33"/>
  <c r="BO39" i="33"/>
  <c r="BP39" i="33"/>
  <c r="BQ39" i="33"/>
  <c r="BR39" i="33"/>
  <c r="BS39" i="33"/>
  <c r="BT39" i="33"/>
  <c r="BU39" i="33"/>
  <c r="BV39" i="33"/>
  <c r="BW39" i="33"/>
  <c r="BX39" i="33"/>
  <c r="BY39" i="33"/>
  <c r="BZ39" i="33"/>
  <c r="CA39" i="33"/>
  <c r="CB39" i="33"/>
  <c r="CC39" i="33"/>
  <c r="CD39" i="33"/>
  <c r="CE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AC40" i="33"/>
  <c r="AD40" i="33"/>
  <c r="AE40" i="33"/>
  <c r="AF40" i="33"/>
  <c r="AH40" i="33"/>
  <c r="AI40" i="33"/>
  <c r="AJ40" i="33"/>
  <c r="AK40" i="33"/>
  <c r="AL40" i="33"/>
  <c r="AM40" i="33"/>
  <c r="AN40" i="33"/>
  <c r="AO40" i="33"/>
  <c r="AP40" i="33"/>
  <c r="AQ40" i="33"/>
  <c r="AR40" i="33"/>
  <c r="AS40" i="33"/>
  <c r="AT40" i="33"/>
  <c r="AU40" i="33"/>
  <c r="AW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BN40" i="33"/>
  <c r="BO40" i="33"/>
  <c r="BP40" i="33"/>
  <c r="BQ40" i="33"/>
  <c r="BR40" i="33"/>
  <c r="BS40" i="33"/>
  <c r="BT40" i="33"/>
  <c r="BU40" i="33"/>
  <c r="BV40" i="33"/>
  <c r="BW40" i="33"/>
  <c r="BX40" i="33"/>
  <c r="BY40" i="33"/>
  <c r="BZ40" i="33"/>
  <c r="CA40" i="33"/>
  <c r="CB40" i="33"/>
  <c r="CC40" i="33"/>
  <c r="CD40" i="33"/>
  <c r="CE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AC41" i="33"/>
  <c r="AD41" i="33"/>
  <c r="AE41" i="33"/>
  <c r="AF41" i="33"/>
  <c r="AH41" i="33"/>
  <c r="AI41" i="33"/>
  <c r="AJ41" i="33"/>
  <c r="AK41" i="33"/>
  <c r="AL41" i="33"/>
  <c r="AM41" i="33"/>
  <c r="AN41" i="33"/>
  <c r="AO41" i="33"/>
  <c r="AP41" i="33"/>
  <c r="AQ41" i="33"/>
  <c r="AR41" i="33"/>
  <c r="AS41" i="33"/>
  <c r="AT41" i="33"/>
  <c r="AU41" i="33"/>
  <c r="AW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N41" i="33"/>
  <c r="BO41" i="33"/>
  <c r="BP41" i="33"/>
  <c r="BQ41" i="33"/>
  <c r="BR41" i="33"/>
  <c r="BS41" i="33"/>
  <c r="BT41" i="33"/>
  <c r="BU41" i="33"/>
  <c r="BV41" i="33"/>
  <c r="BW41" i="33"/>
  <c r="BX41" i="33"/>
  <c r="BY41" i="33"/>
  <c r="BZ41" i="33"/>
  <c r="CA41" i="33"/>
  <c r="CB41" i="33"/>
  <c r="CC41" i="33"/>
  <c r="CD41" i="33"/>
  <c r="CE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AC42" i="33"/>
  <c r="AD42" i="33"/>
  <c r="AE42" i="33"/>
  <c r="AF42" i="33"/>
  <c r="AH42" i="33"/>
  <c r="AI42" i="33"/>
  <c r="AJ42" i="33"/>
  <c r="AK42" i="33"/>
  <c r="AL42" i="33"/>
  <c r="AM42" i="33"/>
  <c r="AN42" i="33"/>
  <c r="AO42" i="33"/>
  <c r="AP42" i="33"/>
  <c r="AQ42" i="33"/>
  <c r="AR42" i="33"/>
  <c r="AS42" i="33"/>
  <c r="AT42" i="33"/>
  <c r="AU42" i="33"/>
  <c r="AW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BN42" i="33"/>
  <c r="BO42" i="33"/>
  <c r="BP42" i="33"/>
  <c r="BQ42" i="33"/>
  <c r="BR42" i="33"/>
  <c r="BS42" i="33"/>
  <c r="BT42" i="33"/>
  <c r="BU42" i="33"/>
  <c r="BV42" i="33"/>
  <c r="BW42" i="33"/>
  <c r="BX42" i="33"/>
  <c r="BY42" i="33"/>
  <c r="BZ42" i="33"/>
  <c r="CA42" i="33"/>
  <c r="CB42" i="33"/>
  <c r="CC42" i="33"/>
  <c r="CD42" i="33"/>
  <c r="CE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M43" i="33"/>
  <c r="N43" i="33"/>
  <c r="O43" i="33"/>
  <c r="P43" i="33"/>
  <c r="Q43" i="33"/>
  <c r="R43" i="33"/>
  <c r="S43" i="33"/>
  <c r="T43" i="33"/>
  <c r="U43" i="33"/>
  <c r="V43" i="33"/>
  <c r="W43" i="33"/>
  <c r="X43" i="33"/>
  <c r="Y43" i="33"/>
  <c r="Z43" i="33"/>
  <c r="AA43" i="33"/>
  <c r="AB43" i="33"/>
  <c r="AC43" i="33"/>
  <c r="AD43" i="33"/>
  <c r="AE43" i="33"/>
  <c r="AF43" i="33"/>
  <c r="AH43" i="33"/>
  <c r="AI43" i="33"/>
  <c r="AJ43" i="33"/>
  <c r="AK43" i="33"/>
  <c r="AL43" i="33"/>
  <c r="AM43" i="33"/>
  <c r="AN43" i="33"/>
  <c r="AO43" i="33"/>
  <c r="AP43" i="33"/>
  <c r="AQ43" i="33"/>
  <c r="AR43" i="33"/>
  <c r="AS43" i="33"/>
  <c r="AT43" i="33"/>
  <c r="AU43" i="33"/>
  <c r="AW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BN43" i="33"/>
  <c r="BO43" i="33"/>
  <c r="BP43" i="33"/>
  <c r="BQ43" i="33"/>
  <c r="BR43" i="33"/>
  <c r="BS43" i="33"/>
  <c r="BT43" i="33"/>
  <c r="BU43" i="33"/>
  <c r="BV43" i="33"/>
  <c r="BW43" i="33"/>
  <c r="BX43" i="33"/>
  <c r="BY43" i="33"/>
  <c r="BZ43" i="33"/>
  <c r="CA43" i="33"/>
  <c r="CB43" i="33"/>
  <c r="CC43" i="33"/>
  <c r="CD43" i="33"/>
  <c r="CE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M44" i="33"/>
  <c r="N44" i="33"/>
  <c r="O44" i="33"/>
  <c r="P44" i="33"/>
  <c r="Q44" i="33"/>
  <c r="R44" i="33"/>
  <c r="S44" i="33"/>
  <c r="T44" i="33"/>
  <c r="U44" i="33"/>
  <c r="V44" i="33"/>
  <c r="W44" i="33"/>
  <c r="X44" i="33"/>
  <c r="Y44" i="33"/>
  <c r="Z44" i="33"/>
  <c r="AA44" i="33"/>
  <c r="AB44" i="33"/>
  <c r="AC44" i="33"/>
  <c r="AD44" i="33"/>
  <c r="AE44" i="33"/>
  <c r="AF44" i="33"/>
  <c r="AH44" i="33"/>
  <c r="AI44" i="33"/>
  <c r="AJ44" i="33"/>
  <c r="AK44" i="33"/>
  <c r="AL44" i="33"/>
  <c r="AM44" i="33"/>
  <c r="AN44" i="33"/>
  <c r="AO44" i="33"/>
  <c r="AP44" i="33"/>
  <c r="AQ44" i="33"/>
  <c r="AR44" i="33"/>
  <c r="AS44" i="33"/>
  <c r="AT44" i="33"/>
  <c r="AU44" i="33"/>
  <c r="AW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BN44" i="33"/>
  <c r="BO44" i="33"/>
  <c r="BP44" i="33"/>
  <c r="BQ44" i="33"/>
  <c r="BR44" i="33"/>
  <c r="BS44" i="33"/>
  <c r="BT44" i="33"/>
  <c r="BU44" i="33"/>
  <c r="BV44" i="33"/>
  <c r="BW44" i="33"/>
  <c r="BX44" i="33"/>
  <c r="BY44" i="33"/>
  <c r="BZ44" i="33"/>
  <c r="CA44" i="33"/>
  <c r="CB44" i="33"/>
  <c r="CC44" i="33"/>
  <c r="CD44" i="33"/>
  <c r="CE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M45" i="33"/>
  <c r="N45" i="33"/>
  <c r="O45" i="33"/>
  <c r="P45" i="33"/>
  <c r="Q45" i="33"/>
  <c r="R45" i="33"/>
  <c r="S45" i="33"/>
  <c r="T45" i="33"/>
  <c r="U45" i="33"/>
  <c r="V45" i="33"/>
  <c r="W45" i="33"/>
  <c r="X45" i="33"/>
  <c r="Y45" i="33"/>
  <c r="Z45" i="33"/>
  <c r="AA45" i="33"/>
  <c r="AB45" i="33"/>
  <c r="AC45" i="33"/>
  <c r="AD45" i="33"/>
  <c r="AE45" i="33"/>
  <c r="AF45" i="33"/>
  <c r="AH45" i="33"/>
  <c r="AI45" i="33"/>
  <c r="AJ45" i="33"/>
  <c r="AK45" i="33"/>
  <c r="AL45" i="33"/>
  <c r="AM45" i="33"/>
  <c r="AN45" i="33"/>
  <c r="AO45" i="33"/>
  <c r="AP45" i="33"/>
  <c r="AQ45" i="33"/>
  <c r="AR45" i="33"/>
  <c r="AS45" i="33"/>
  <c r="AT45" i="33"/>
  <c r="AU45" i="33"/>
  <c r="AW45" i="33"/>
  <c r="AY45" i="33"/>
  <c r="AZ45" i="33"/>
  <c r="BA45" i="33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N45" i="33"/>
  <c r="BO45" i="33"/>
  <c r="BP45" i="33"/>
  <c r="BQ45" i="33"/>
  <c r="BR45" i="33"/>
  <c r="BS45" i="33"/>
  <c r="BT45" i="33"/>
  <c r="BU45" i="33"/>
  <c r="BV45" i="33"/>
  <c r="BW45" i="33"/>
  <c r="BX45" i="33"/>
  <c r="BY45" i="33"/>
  <c r="BZ45" i="33"/>
  <c r="CA45" i="33"/>
  <c r="CB45" i="33"/>
  <c r="CC45" i="33"/>
  <c r="CD45" i="33"/>
  <c r="CE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M46" i="33"/>
  <c r="N46" i="33"/>
  <c r="O46" i="33"/>
  <c r="P46" i="33"/>
  <c r="Q46" i="33"/>
  <c r="R46" i="33"/>
  <c r="S46" i="33"/>
  <c r="T46" i="33"/>
  <c r="U46" i="33"/>
  <c r="V46" i="33"/>
  <c r="W46" i="33"/>
  <c r="X46" i="33"/>
  <c r="Y46" i="33"/>
  <c r="Z46" i="33"/>
  <c r="AA46" i="33"/>
  <c r="AB46" i="33"/>
  <c r="AC46" i="33"/>
  <c r="AD46" i="33"/>
  <c r="AE46" i="33"/>
  <c r="AF46" i="33"/>
  <c r="AH46" i="33"/>
  <c r="AI46" i="33"/>
  <c r="AJ46" i="33"/>
  <c r="AK46" i="33"/>
  <c r="AL46" i="33"/>
  <c r="AM46" i="33"/>
  <c r="AN46" i="33"/>
  <c r="AO46" i="33"/>
  <c r="AP46" i="33"/>
  <c r="AQ46" i="33"/>
  <c r="AR46" i="33"/>
  <c r="AS46" i="33"/>
  <c r="AT46" i="33"/>
  <c r="AU46" i="33"/>
  <c r="AW46" i="33"/>
  <c r="AY46" i="33"/>
  <c r="AZ46" i="33"/>
  <c r="BA4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BN46" i="33"/>
  <c r="BO46" i="33"/>
  <c r="BP46" i="33"/>
  <c r="BQ46" i="33"/>
  <c r="BR46" i="33"/>
  <c r="BS46" i="33"/>
  <c r="BT46" i="33"/>
  <c r="BU46" i="33"/>
  <c r="BV46" i="33"/>
  <c r="BW46" i="33"/>
  <c r="BX46" i="33"/>
  <c r="BY46" i="33"/>
  <c r="BZ46" i="33"/>
  <c r="CA46" i="33"/>
  <c r="CB46" i="33"/>
  <c r="CC46" i="33"/>
  <c r="CD46" i="33"/>
  <c r="CE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M47" i="33"/>
  <c r="N47" i="33"/>
  <c r="O47" i="33"/>
  <c r="P47" i="33"/>
  <c r="Q47" i="33"/>
  <c r="R47" i="33"/>
  <c r="S47" i="33"/>
  <c r="T47" i="33"/>
  <c r="U47" i="33"/>
  <c r="V47" i="33"/>
  <c r="W47" i="33"/>
  <c r="X47" i="33"/>
  <c r="Y47" i="33"/>
  <c r="Z47" i="33"/>
  <c r="AA47" i="33"/>
  <c r="AB47" i="33"/>
  <c r="AC47" i="33"/>
  <c r="AD47" i="33"/>
  <c r="AE47" i="33"/>
  <c r="AF47" i="33"/>
  <c r="AH47" i="33"/>
  <c r="AI47" i="33"/>
  <c r="AJ47" i="33"/>
  <c r="AK47" i="33"/>
  <c r="AL47" i="33"/>
  <c r="AM47" i="33"/>
  <c r="AN47" i="33"/>
  <c r="AO47" i="33"/>
  <c r="AP47" i="33"/>
  <c r="AQ47" i="33"/>
  <c r="AR47" i="33"/>
  <c r="AS47" i="33"/>
  <c r="AT47" i="33"/>
  <c r="AU47" i="33"/>
  <c r="AW47" i="33"/>
  <c r="AY47" i="33"/>
  <c r="AZ47" i="33"/>
  <c r="BA47" i="33"/>
  <c r="BB47" i="33"/>
  <c r="BC47" i="33"/>
  <c r="BD47" i="33"/>
  <c r="BE47" i="33"/>
  <c r="BF47" i="33"/>
  <c r="BG47" i="33"/>
  <c r="BH47" i="33"/>
  <c r="BI47" i="33"/>
  <c r="BJ47" i="33"/>
  <c r="BK47" i="33"/>
  <c r="BL47" i="33"/>
  <c r="BM47" i="33"/>
  <c r="BN47" i="33"/>
  <c r="BO47" i="33"/>
  <c r="BP47" i="33"/>
  <c r="BQ47" i="33"/>
  <c r="BR47" i="33"/>
  <c r="BS47" i="33"/>
  <c r="BT47" i="33"/>
  <c r="BU47" i="33"/>
  <c r="BV47" i="33"/>
  <c r="BW47" i="33"/>
  <c r="BX47" i="33"/>
  <c r="BY47" i="33"/>
  <c r="BZ47" i="33"/>
  <c r="CA47" i="33"/>
  <c r="CB47" i="33"/>
  <c r="CC47" i="33"/>
  <c r="CD47" i="33"/>
  <c r="CE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M48" i="33"/>
  <c r="N48" i="33"/>
  <c r="O48" i="33"/>
  <c r="P48" i="33"/>
  <c r="Q48" i="33"/>
  <c r="R48" i="33"/>
  <c r="S48" i="33"/>
  <c r="T48" i="33"/>
  <c r="U48" i="33"/>
  <c r="V48" i="33"/>
  <c r="W48" i="33"/>
  <c r="X48" i="33"/>
  <c r="Y48" i="33"/>
  <c r="Z48" i="33"/>
  <c r="AA48" i="33"/>
  <c r="AB48" i="33"/>
  <c r="AC48" i="33"/>
  <c r="AD48" i="33"/>
  <c r="AE48" i="33"/>
  <c r="AF48" i="33"/>
  <c r="AH48" i="33"/>
  <c r="AI48" i="33"/>
  <c r="AJ48" i="33"/>
  <c r="AK48" i="33"/>
  <c r="AL48" i="33"/>
  <c r="AM48" i="33"/>
  <c r="AN48" i="33"/>
  <c r="AO48" i="33"/>
  <c r="AP48" i="33"/>
  <c r="AQ48" i="33"/>
  <c r="AR48" i="33"/>
  <c r="AS48" i="33"/>
  <c r="AT48" i="33"/>
  <c r="AU48" i="33"/>
  <c r="AW48" i="33"/>
  <c r="AY48" i="33"/>
  <c r="AZ48" i="33"/>
  <c r="BA48" i="33"/>
  <c r="BB48" i="33"/>
  <c r="BC48" i="33"/>
  <c r="BD48" i="33"/>
  <c r="BE48" i="33"/>
  <c r="BF48" i="33"/>
  <c r="BG48" i="33"/>
  <c r="BH48" i="33"/>
  <c r="BI48" i="33"/>
  <c r="BJ48" i="33"/>
  <c r="BK48" i="33"/>
  <c r="BL48" i="33"/>
  <c r="BM48" i="33"/>
  <c r="BN48" i="33"/>
  <c r="BO48" i="33"/>
  <c r="BP48" i="33"/>
  <c r="BQ48" i="33"/>
  <c r="BR48" i="33"/>
  <c r="BS48" i="33"/>
  <c r="BT48" i="33"/>
  <c r="BU48" i="33"/>
  <c r="BV48" i="33"/>
  <c r="BW48" i="33"/>
  <c r="BX48" i="33"/>
  <c r="BY48" i="33"/>
  <c r="BZ48" i="33"/>
  <c r="CA48" i="33"/>
  <c r="CB48" i="33"/>
  <c r="CC48" i="33"/>
  <c r="CD48" i="33"/>
  <c r="CE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M49" i="33"/>
  <c r="N49" i="33"/>
  <c r="O49" i="33"/>
  <c r="P49" i="33"/>
  <c r="Q49" i="33"/>
  <c r="R49" i="33"/>
  <c r="S49" i="33"/>
  <c r="T49" i="33"/>
  <c r="U49" i="33"/>
  <c r="V49" i="33"/>
  <c r="W49" i="33"/>
  <c r="X49" i="33"/>
  <c r="Y49" i="33"/>
  <c r="Z49" i="33"/>
  <c r="AA49" i="33"/>
  <c r="AB49" i="33"/>
  <c r="AC49" i="33"/>
  <c r="AD49" i="33"/>
  <c r="AE49" i="33"/>
  <c r="AF49" i="33"/>
  <c r="AH49" i="33"/>
  <c r="AI49" i="33"/>
  <c r="AJ49" i="33"/>
  <c r="AK49" i="33"/>
  <c r="AL49" i="33"/>
  <c r="AM49" i="33"/>
  <c r="AN49" i="33"/>
  <c r="AO49" i="33"/>
  <c r="AP49" i="33"/>
  <c r="AQ49" i="33"/>
  <c r="AR49" i="33"/>
  <c r="AS49" i="33"/>
  <c r="AT49" i="33"/>
  <c r="AU49" i="33"/>
  <c r="AW49" i="33"/>
  <c r="AY49" i="33"/>
  <c r="AZ49" i="33"/>
  <c r="BA49" i="33"/>
  <c r="BB49" i="33"/>
  <c r="BC49" i="33"/>
  <c r="BD49" i="33"/>
  <c r="BE49" i="33"/>
  <c r="BF49" i="33"/>
  <c r="BG49" i="33"/>
  <c r="BH49" i="33"/>
  <c r="BI49" i="33"/>
  <c r="BJ49" i="33"/>
  <c r="BK49" i="33"/>
  <c r="BL49" i="33"/>
  <c r="BM49" i="33"/>
  <c r="BN49" i="33"/>
  <c r="BO49" i="33"/>
  <c r="BP49" i="33"/>
  <c r="BQ49" i="33"/>
  <c r="BR49" i="33"/>
  <c r="BS49" i="33"/>
  <c r="BT49" i="33"/>
  <c r="BU49" i="33"/>
  <c r="BV49" i="33"/>
  <c r="BW49" i="33"/>
  <c r="BX49" i="33"/>
  <c r="BY49" i="33"/>
  <c r="BZ49" i="33"/>
  <c r="CA49" i="33"/>
  <c r="CB49" i="33"/>
  <c r="CC49" i="33"/>
  <c r="CD49" i="33"/>
  <c r="CE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M50" i="33"/>
  <c r="N50" i="33"/>
  <c r="O50" i="33"/>
  <c r="P50" i="33"/>
  <c r="Q50" i="33"/>
  <c r="R50" i="33"/>
  <c r="S50" i="33"/>
  <c r="T50" i="33"/>
  <c r="U50" i="33"/>
  <c r="V50" i="33"/>
  <c r="W50" i="33"/>
  <c r="X50" i="33"/>
  <c r="Y50" i="33"/>
  <c r="Z50" i="33"/>
  <c r="AA50" i="33"/>
  <c r="AB50" i="33"/>
  <c r="AC50" i="33"/>
  <c r="AD50" i="33"/>
  <c r="AE50" i="33"/>
  <c r="AF50" i="33"/>
  <c r="AH50" i="33"/>
  <c r="AI50" i="33"/>
  <c r="AJ50" i="33"/>
  <c r="AK50" i="33"/>
  <c r="AL50" i="33"/>
  <c r="AM50" i="33"/>
  <c r="AN50" i="33"/>
  <c r="AO50" i="33"/>
  <c r="AP50" i="33"/>
  <c r="AQ50" i="33"/>
  <c r="AR50" i="33"/>
  <c r="AS50" i="33"/>
  <c r="AT50" i="33"/>
  <c r="AU50" i="33"/>
  <c r="AW50" i="33"/>
  <c r="AY50" i="33"/>
  <c r="AZ50" i="33"/>
  <c r="BA50" i="33"/>
  <c r="BB50" i="33"/>
  <c r="BC50" i="33"/>
  <c r="BD50" i="33"/>
  <c r="BE50" i="33"/>
  <c r="BF50" i="33"/>
  <c r="BG50" i="33"/>
  <c r="BH50" i="33"/>
  <c r="BI50" i="33"/>
  <c r="BJ50" i="33"/>
  <c r="BK50" i="33"/>
  <c r="BL50" i="33"/>
  <c r="BM50" i="33"/>
  <c r="BN50" i="33"/>
  <c r="BO50" i="33"/>
  <c r="BP50" i="33"/>
  <c r="BQ50" i="33"/>
  <c r="BR50" i="33"/>
  <c r="BS50" i="33"/>
  <c r="BT50" i="33"/>
  <c r="BU50" i="33"/>
  <c r="BV50" i="33"/>
  <c r="BW50" i="33"/>
  <c r="BX50" i="33"/>
  <c r="BY50" i="33"/>
  <c r="BZ50" i="33"/>
  <c r="CA50" i="33"/>
  <c r="CB50" i="33"/>
  <c r="CC50" i="33"/>
  <c r="CD50" i="33"/>
  <c r="CE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R51" i="33"/>
  <c r="S51" i="33"/>
  <c r="T51" i="33"/>
  <c r="U51" i="33"/>
  <c r="V51" i="33"/>
  <c r="W51" i="33"/>
  <c r="X51" i="33"/>
  <c r="Y51" i="33"/>
  <c r="Z51" i="33"/>
  <c r="AA51" i="33"/>
  <c r="AB51" i="33"/>
  <c r="AC51" i="33"/>
  <c r="AD51" i="33"/>
  <c r="AE51" i="33"/>
  <c r="AF51" i="33"/>
  <c r="AH51" i="33"/>
  <c r="AI51" i="33"/>
  <c r="AJ51" i="33"/>
  <c r="AK51" i="33"/>
  <c r="AL51" i="33"/>
  <c r="AM51" i="33"/>
  <c r="AN51" i="33"/>
  <c r="AO51" i="33"/>
  <c r="AP51" i="33"/>
  <c r="AQ51" i="33"/>
  <c r="AR51" i="33"/>
  <c r="AS51" i="33"/>
  <c r="AT51" i="33"/>
  <c r="AU51" i="33"/>
  <c r="AW51" i="33"/>
  <c r="AY51" i="33"/>
  <c r="AZ51" i="33"/>
  <c r="BA51" i="33"/>
  <c r="BB51" i="33"/>
  <c r="BC51" i="33"/>
  <c r="BD51" i="33"/>
  <c r="BE51" i="33"/>
  <c r="BF51" i="33"/>
  <c r="BG51" i="33"/>
  <c r="BH51" i="33"/>
  <c r="BI51" i="33"/>
  <c r="BJ51" i="33"/>
  <c r="BK51" i="33"/>
  <c r="BL51" i="33"/>
  <c r="BM51" i="33"/>
  <c r="BN51" i="33"/>
  <c r="BO51" i="33"/>
  <c r="BP51" i="33"/>
  <c r="BQ51" i="33"/>
  <c r="BR51" i="33"/>
  <c r="BS51" i="33"/>
  <c r="BT51" i="33"/>
  <c r="BU51" i="33"/>
  <c r="BV51" i="33"/>
  <c r="BW51" i="33"/>
  <c r="BX51" i="33"/>
  <c r="BY51" i="33"/>
  <c r="BZ51" i="33"/>
  <c r="CA51" i="33"/>
  <c r="CB51" i="33"/>
  <c r="CC51" i="33"/>
  <c r="CD51" i="33"/>
  <c r="CE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Z52" i="33"/>
  <c r="AA52" i="33"/>
  <c r="AB52" i="33"/>
  <c r="AC52" i="33"/>
  <c r="AD52" i="33"/>
  <c r="AE52" i="33"/>
  <c r="AF52" i="33"/>
  <c r="AH52" i="33"/>
  <c r="AI52" i="33"/>
  <c r="AJ52" i="33"/>
  <c r="AK52" i="33"/>
  <c r="AL52" i="33"/>
  <c r="AM52" i="33"/>
  <c r="AN52" i="33"/>
  <c r="AO52" i="33"/>
  <c r="AP52" i="33"/>
  <c r="AQ52" i="33"/>
  <c r="AR52" i="33"/>
  <c r="AS52" i="33"/>
  <c r="AT52" i="33"/>
  <c r="AU52" i="33"/>
  <c r="AW52" i="33"/>
  <c r="AY52" i="33"/>
  <c r="AZ52" i="33"/>
  <c r="BA52" i="33"/>
  <c r="BB52" i="33"/>
  <c r="BC52" i="33"/>
  <c r="BD52" i="33"/>
  <c r="BE52" i="33"/>
  <c r="BF52" i="33"/>
  <c r="BG52" i="33"/>
  <c r="BH52" i="33"/>
  <c r="BI52" i="33"/>
  <c r="BJ52" i="33"/>
  <c r="BK52" i="33"/>
  <c r="BL52" i="33"/>
  <c r="BM52" i="33"/>
  <c r="BN52" i="33"/>
  <c r="BO52" i="33"/>
  <c r="BP52" i="33"/>
  <c r="BQ52" i="33"/>
  <c r="BR52" i="33"/>
  <c r="BS52" i="33"/>
  <c r="BT52" i="33"/>
  <c r="BU52" i="33"/>
  <c r="BV52" i="33"/>
  <c r="BW52" i="33"/>
  <c r="BX52" i="33"/>
  <c r="BY52" i="33"/>
  <c r="BZ52" i="33"/>
  <c r="CA52" i="33"/>
  <c r="CB52" i="33"/>
  <c r="CC52" i="33"/>
  <c r="CD52" i="33"/>
  <c r="CE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M53" i="33"/>
  <c r="N53" i="33"/>
  <c r="O53" i="33"/>
  <c r="P53" i="33"/>
  <c r="Q53" i="33"/>
  <c r="R53" i="33"/>
  <c r="S53" i="33"/>
  <c r="T53" i="33"/>
  <c r="U53" i="33"/>
  <c r="V53" i="33"/>
  <c r="W53" i="33"/>
  <c r="X53" i="33"/>
  <c r="Y53" i="33"/>
  <c r="Z53" i="33"/>
  <c r="AA53" i="33"/>
  <c r="AB53" i="33"/>
  <c r="AC53" i="33"/>
  <c r="AD53" i="33"/>
  <c r="AE53" i="33"/>
  <c r="AF53" i="33"/>
  <c r="AH53" i="33"/>
  <c r="AI53" i="33"/>
  <c r="AJ53" i="33"/>
  <c r="AK53" i="33"/>
  <c r="AL53" i="33"/>
  <c r="AM53" i="33"/>
  <c r="AN53" i="33"/>
  <c r="AO53" i="33"/>
  <c r="AP53" i="33"/>
  <c r="AQ53" i="33"/>
  <c r="AR53" i="33"/>
  <c r="AS53" i="33"/>
  <c r="AT53" i="33"/>
  <c r="AU53" i="33"/>
  <c r="AW53" i="33"/>
  <c r="AY53" i="33"/>
  <c r="AZ53" i="33"/>
  <c r="BA53" i="33"/>
  <c r="BB53" i="33"/>
  <c r="BC53" i="33"/>
  <c r="BD53" i="33"/>
  <c r="BE53" i="33"/>
  <c r="BF53" i="33"/>
  <c r="BG53" i="33"/>
  <c r="BH53" i="33"/>
  <c r="BI53" i="33"/>
  <c r="BJ53" i="33"/>
  <c r="BK53" i="33"/>
  <c r="BL53" i="33"/>
  <c r="BM53" i="33"/>
  <c r="BN53" i="33"/>
  <c r="BO53" i="33"/>
  <c r="BP53" i="33"/>
  <c r="BQ53" i="33"/>
  <c r="BR53" i="33"/>
  <c r="BS53" i="33"/>
  <c r="BT53" i="33"/>
  <c r="BU53" i="33"/>
  <c r="BV53" i="33"/>
  <c r="BW53" i="33"/>
  <c r="BX53" i="33"/>
  <c r="BY53" i="33"/>
  <c r="BZ53" i="33"/>
  <c r="CA53" i="33"/>
  <c r="CB53" i="33"/>
  <c r="CC53" i="33"/>
  <c r="CD53" i="33"/>
  <c r="CE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M54" i="33"/>
  <c r="N54" i="33"/>
  <c r="O54" i="33"/>
  <c r="P54" i="33"/>
  <c r="Q54" i="33"/>
  <c r="R54" i="33"/>
  <c r="S54" i="33"/>
  <c r="T54" i="33"/>
  <c r="U54" i="33"/>
  <c r="V54" i="33"/>
  <c r="W54" i="33"/>
  <c r="X54" i="33"/>
  <c r="Y54" i="33"/>
  <c r="Z54" i="33"/>
  <c r="AA54" i="33"/>
  <c r="AB54" i="33"/>
  <c r="AC54" i="33"/>
  <c r="AD54" i="33"/>
  <c r="AE54" i="33"/>
  <c r="AF54" i="33"/>
  <c r="AH54" i="33"/>
  <c r="AI54" i="33"/>
  <c r="AJ54" i="33"/>
  <c r="AK54" i="33"/>
  <c r="AL54" i="33"/>
  <c r="AM54" i="33"/>
  <c r="AN54" i="33"/>
  <c r="AO54" i="33"/>
  <c r="AP54" i="33"/>
  <c r="AQ54" i="33"/>
  <c r="AR54" i="33"/>
  <c r="AS54" i="33"/>
  <c r="AT54" i="33"/>
  <c r="AU54" i="33"/>
  <c r="AW54" i="33"/>
  <c r="AY54" i="33"/>
  <c r="AZ54" i="33"/>
  <c r="BA54" i="33"/>
  <c r="BB54" i="33"/>
  <c r="BC54" i="33"/>
  <c r="BD54" i="33"/>
  <c r="BE54" i="33"/>
  <c r="BF54" i="33"/>
  <c r="BG54" i="33"/>
  <c r="BH54" i="33"/>
  <c r="BI54" i="33"/>
  <c r="BJ54" i="33"/>
  <c r="BK54" i="33"/>
  <c r="BL54" i="33"/>
  <c r="BM54" i="33"/>
  <c r="BN54" i="33"/>
  <c r="BO54" i="33"/>
  <c r="BP54" i="33"/>
  <c r="BQ54" i="33"/>
  <c r="BR54" i="33"/>
  <c r="BS54" i="33"/>
  <c r="BT54" i="33"/>
  <c r="BU54" i="33"/>
  <c r="BV54" i="33"/>
  <c r="BW54" i="33"/>
  <c r="BX54" i="33"/>
  <c r="BY54" i="33"/>
  <c r="BZ54" i="33"/>
  <c r="CA54" i="33"/>
  <c r="CB54" i="33"/>
  <c r="CC54" i="33"/>
  <c r="CD54" i="33"/>
  <c r="CE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M55" i="33"/>
  <c r="N55" i="33"/>
  <c r="O55" i="33"/>
  <c r="P55" i="33"/>
  <c r="Q55" i="33"/>
  <c r="R55" i="33"/>
  <c r="S55" i="33"/>
  <c r="T55" i="33"/>
  <c r="U55" i="33"/>
  <c r="V55" i="33"/>
  <c r="W55" i="33"/>
  <c r="X55" i="33"/>
  <c r="Y55" i="33"/>
  <c r="Z55" i="33"/>
  <c r="AA55" i="33"/>
  <c r="AB55" i="33"/>
  <c r="AC55" i="33"/>
  <c r="AD55" i="33"/>
  <c r="AE55" i="33"/>
  <c r="AF55" i="33"/>
  <c r="AH55" i="33"/>
  <c r="AI55" i="33"/>
  <c r="AJ55" i="33"/>
  <c r="AK55" i="33"/>
  <c r="AL55" i="33"/>
  <c r="AM55" i="33"/>
  <c r="AN55" i="33"/>
  <c r="AO55" i="33"/>
  <c r="AP55" i="33"/>
  <c r="AQ55" i="33"/>
  <c r="AR55" i="33"/>
  <c r="AS55" i="33"/>
  <c r="AT55" i="33"/>
  <c r="AU55" i="33"/>
  <c r="AW55" i="33"/>
  <c r="AY55" i="33"/>
  <c r="AZ55" i="33"/>
  <c r="BA55" i="33"/>
  <c r="BB55" i="33"/>
  <c r="BC55" i="33"/>
  <c r="BD55" i="33"/>
  <c r="BE55" i="33"/>
  <c r="BF55" i="33"/>
  <c r="BG55" i="33"/>
  <c r="BH55" i="33"/>
  <c r="BI55" i="33"/>
  <c r="BJ55" i="33"/>
  <c r="BK55" i="33"/>
  <c r="BL55" i="33"/>
  <c r="BM55" i="33"/>
  <c r="BN55" i="33"/>
  <c r="BO55" i="33"/>
  <c r="BP55" i="33"/>
  <c r="BQ55" i="33"/>
  <c r="BR55" i="33"/>
  <c r="BS55" i="33"/>
  <c r="BT55" i="33"/>
  <c r="BU55" i="33"/>
  <c r="BV55" i="33"/>
  <c r="BW55" i="33"/>
  <c r="BX55" i="33"/>
  <c r="BY55" i="33"/>
  <c r="BZ55" i="33"/>
  <c r="CA55" i="33"/>
  <c r="CB55" i="33"/>
  <c r="CC55" i="33"/>
  <c r="CD55" i="33"/>
  <c r="CE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R56" i="33"/>
  <c r="S56" i="33"/>
  <c r="T56" i="33"/>
  <c r="U56" i="33"/>
  <c r="V56" i="33"/>
  <c r="W56" i="33"/>
  <c r="X56" i="33"/>
  <c r="Y56" i="33"/>
  <c r="Z56" i="33"/>
  <c r="AA56" i="33"/>
  <c r="AB56" i="33"/>
  <c r="AC56" i="33"/>
  <c r="AD56" i="33"/>
  <c r="AE56" i="33"/>
  <c r="AF56" i="33"/>
  <c r="AH56" i="33"/>
  <c r="AI56" i="33"/>
  <c r="AJ56" i="33"/>
  <c r="AK56" i="33"/>
  <c r="AL56" i="33"/>
  <c r="AM56" i="33"/>
  <c r="AN56" i="33"/>
  <c r="AO56" i="33"/>
  <c r="AP56" i="33"/>
  <c r="AQ56" i="33"/>
  <c r="AR56" i="33"/>
  <c r="AS56" i="33"/>
  <c r="AT56" i="33"/>
  <c r="AU56" i="33"/>
  <c r="AW56" i="33"/>
  <c r="AY56" i="33"/>
  <c r="AZ56" i="33"/>
  <c r="BA56" i="33"/>
  <c r="BB56" i="33"/>
  <c r="BC56" i="33"/>
  <c r="BD56" i="33"/>
  <c r="BE56" i="33"/>
  <c r="BF56" i="33"/>
  <c r="BG56" i="33"/>
  <c r="BH56" i="33"/>
  <c r="BI56" i="33"/>
  <c r="BJ56" i="33"/>
  <c r="BK56" i="33"/>
  <c r="BL56" i="33"/>
  <c r="BM56" i="33"/>
  <c r="BN56" i="33"/>
  <c r="BO56" i="33"/>
  <c r="BP56" i="33"/>
  <c r="BQ56" i="33"/>
  <c r="BR56" i="33"/>
  <c r="BS56" i="33"/>
  <c r="BT56" i="33"/>
  <c r="BU56" i="33"/>
  <c r="BV56" i="33"/>
  <c r="BW56" i="33"/>
  <c r="BX56" i="33"/>
  <c r="BY56" i="33"/>
  <c r="BZ56" i="33"/>
  <c r="CA56" i="33"/>
  <c r="CB56" i="33"/>
  <c r="CC56" i="33"/>
  <c r="CD56" i="33"/>
  <c r="CE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M57" i="33"/>
  <c r="N57" i="33"/>
  <c r="O57" i="33"/>
  <c r="P57" i="33"/>
  <c r="Q57" i="33"/>
  <c r="R57" i="33"/>
  <c r="S57" i="33"/>
  <c r="T57" i="33"/>
  <c r="U57" i="33"/>
  <c r="V57" i="33"/>
  <c r="W57" i="33"/>
  <c r="X57" i="33"/>
  <c r="Y57" i="33"/>
  <c r="Z57" i="33"/>
  <c r="AA57" i="33"/>
  <c r="AB57" i="33"/>
  <c r="AC57" i="33"/>
  <c r="AD57" i="33"/>
  <c r="AE57" i="33"/>
  <c r="AF57" i="33"/>
  <c r="AH57" i="33"/>
  <c r="AI57" i="33"/>
  <c r="AJ57" i="33"/>
  <c r="AK57" i="33"/>
  <c r="AL57" i="33"/>
  <c r="AM57" i="33"/>
  <c r="AN57" i="33"/>
  <c r="AO57" i="33"/>
  <c r="AP57" i="33"/>
  <c r="AQ57" i="33"/>
  <c r="AR57" i="33"/>
  <c r="AS57" i="33"/>
  <c r="AT57" i="33"/>
  <c r="AU57" i="33"/>
  <c r="AW57" i="33"/>
  <c r="AY57" i="33"/>
  <c r="AZ57" i="33"/>
  <c r="BA57" i="33"/>
  <c r="BB57" i="33"/>
  <c r="BC57" i="33"/>
  <c r="BD57" i="33"/>
  <c r="BE57" i="33"/>
  <c r="BF57" i="33"/>
  <c r="BG57" i="33"/>
  <c r="BH57" i="33"/>
  <c r="BI57" i="33"/>
  <c r="BJ57" i="33"/>
  <c r="BK57" i="33"/>
  <c r="BL57" i="33"/>
  <c r="BM57" i="33"/>
  <c r="BN57" i="33"/>
  <c r="BO57" i="33"/>
  <c r="BP57" i="33"/>
  <c r="BQ57" i="33"/>
  <c r="BR57" i="33"/>
  <c r="BS57" i="33"/>
  <c r="BT57" i="33"/>
  <c r="BU57" i="33"/>
  <c r="BV57" i="33"/>
  <c r="BW57" i="33"/>
  <c r="BX57" i="33"/>
  <c r="BY57" i="33"/>
  <c r="BZ57" i="33"/>
  <c r="CA57" i="33"/>
  <c r="CB57" i="33"/>
  <c r="CC57" i="33"/>
  <c r="CD57" i="33"/>
  <c r="CE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M58" i="33"/>
  <c r="N58" i="33"/>
  <c r="O58" i="33"/>
  <c r="P58" i="33"/>
  <c r="Q58" i="33"/>
  <c r="R58" i="33"/>
  <c r="S58" i="33"/>
  <c r="T58" i="33"/>
  <c r="U58" i="33"/>
  <c r="V58" i="33"/>
  <c r="W58" i="33"/>
  <c r="X58" i="33"/>
  <c r="Y58" i="33"/>
  <c r="Z58" i="33"/>
  <c r="AA58" i="33"/>
  <c r="AB58" i="33"/>
  <c r="AC58" i="33"/>
  <c r="AD58" i="33"/>
  <c r="AE58" i="33"/>
  <c r="AF58" i="33"/>
  <c r="AH58" i="33"/>
  <c r="AI58" i="33"/>
  <c r="AJ58" i="33"/>
  <c r="AK58" i="33"/>
  <c r="AL58" i="33"/>
  <c r="AM58" i="33"/>
  <c r="AN58" i="33"/>
  <c r="AO58" i="33"/>
  <c r="AP58" i="33"/>
  <c r="AQ58" i="33"/>
  <c r="AR58" i="33"/>
  <c r="AS58" i="33"/>
  <c r="AT58" i="33"/>
  <c r="AU58" i="33"/>
  <c r="AW58" i="33"/>
  <c r="AY58" i="33"/>
  <c r="AZ58" i="33"/>
  <c r="BA58" i="33"/>
  <c r="BB58" i="33"/>
  <c r="BC58" i="33"/>
  <c r="BD58" i="33"/>
  <c r="BE58" i="33"/>
  <c r="BF58" i="33"/>
  <c r="BG58" i="33"/>
  <c r="BH58" i="33"/>
  <c r="BI58" i="33"/>
  <c r="BJ58" i="33"/>
  <c r="BK58" i="33"/>
  <c r="BL58" i="33"/>
  <c r="BM58" i="33"/>
  <c r="BN58" i="33"/>
  <c r="BO58" i="33"/>
  <c r="BP58" i="33"/>
  <c r="BQ58" i="33"/>
  <c r="BR58" i="33"/>
  <c r="BS58" i="33"/>
  <c r="BT58" i="33"/>
  <c r="BU58" i="33"/>
  <c r="BV58" i="33"/>
  <c r="BW58" i="33"/>
  <c r="BX58" i="33"/>
  <c r="BY58" i="33"/>
  <c r="BZ58" i="33"/>
  <c r="CA58" i="33"/>
  <c r="CB58" i="33"/>
  <c r="CC58" i="33"/>
  <c r="CD58" i="33"/>
  <c r="CE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M59" i="33"/>
  <c r="N59" i="33"/>
  <c r="O59" i="33"/>
  <c r="P59" i="33"/>
  <c r="Q59" i="33"/>
  <c r="R59" i="33"/>
  <c r="S59" i="33"/>
  <c r="T59" i="33"/>
  <c r="U59" i="33"/>
  <c r="V59" i="33"/>
  <c r="W59" i="33"/>
  <c r="X59" i="33"/>
  <c r="Y59" i="33"/>
  <c r="Z59" i="33"/>
  <c r="AA59" i="33"/>
  <c r="AB59" i="33"/>
  <c r="AC59" i="33"/>
  <c r="AD59" i="33"/>
  <c r="AE59" i="33"/>
  <c r="AF59" i="33"/>
  <c r="AH59" i="33"/>
  <c r="AI59" i="33"/>
  <c r="AJ59" i="33"/>
  <c r="AK59" i="33"/>
  <c r="AL59" i="33"/>
  <c r="AM59" i="33"/>
  <c r="AN59" i="33"/>
  <c r="AO59" i="33"/>
  <c r="AP59" i="33"/>
  <c r="AQ59" i="33"/>
  <c r="AR59" i="33"/>
  <c r="AS59" i="33"/>
  <c r="AT59" i="33"/>
  <c r="AU59" i="33"/>
  <c r="AW59" i="33"/>
  <c r="AY59" i="33"/>
  <c r="AZ59" i="33"/>
  <c r="BA59" i="33"/>
  <c r="BB59" i="33"/>
  <c r="BC59" i="33"/>
  <c r="BD59" i="33"/>
  <c r="BE59" i="33"/>
  <c r="BF59" i="33"/>
  <c r="BG59" i="33"/>
  <c r="BH59" i="33"/>
  <c r="BI59" i="33"/>
  <c r="BJ59" i="33"/>
  <c r="BK59" i="33"/>
  <c r="BL59" i="33"/>
  <c r="BM59" i="33"/>
  <c r="BN59" i="33"/>
  <c r="BO59" i="33"/>
  <c r="BP59" i="33"/>
  <c r="BQ59" i="33"/>
  <c r="BR59" i="33"/>
  <c r="BS59" i="33"/>
  <c r="BT59" i="33"/>
  <c r="BU59" i="33"/>
  <c r="BV59" i="33"/>
  <c r="BW59" i="33"/>
  <c r="BX59" i="33"/>
  <c r="BY59" i="33"/>
  <c r="BZ59" i="33"/>
  <c r="CA59" i="33"/>
  <c r="CB59" i="33"/>
  <c r="CC59" i="33"/>
  <c r="CD59" i="33"/>
  <c r="CE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M60" i="33"/>
  <c r="N60" i="33"/>
  <c r="O60" i="33"/>
  <c r="P60" i="33"/>
  <c r="Q60" i="33"/>
  <c r="R60" i="33"/>
  <c r="S60" i="33"/>
  <c r="T60" i="33"/>
  <c r="U60" i="33"/>
  <c r="V60" i="33"/>
  <c r="W60" i="33"/>
  <c r="X60" i="33"/>
  <c r="Y60" i="33"/>
  <c r="Z60" i="33"/>
  <c r="AA60" i="33"/>
  <c r="AB60" i="33"/>
  <c r="AC60" i="33"/>
  <c r="AD60" i="33"/>
  <c r="AE60" i="33"/>
  <c r="AF60" i="33"/>
  <c r="AH60" i="33"/>
  <c r="AI60" i="33"/>
  <c r="AJ60" i="33"/>
  <c r="AK60" i="33"/>
  <c r="AL60" i="33"/>
  <c r="AM60" i="33"/>
  <c r="AN60" i="33"/>
  <c r="AO60" i="33"/>
  <c r="AP60" i="33"/>
  <c r="AQ60" i="33"/>
  <c r="AR60" i="33"/>
  <c r="AS60" i="33"/>
  <c r="AT60" i="33"/>
  <c r="AU60" i="33"/>
  <c r="AW60" i="33"/>
  <c r="AY60" i="33"/>
  <c r="AZ60" i="33"/>
  <c r="BA60" i="33"/>
  <c r="BB60" i="33"/>
  <c r="BC60" i="33"/>
  <c r="BD60" i="33"/>
  <c r="BE60" i="33"/>
  <c r="BF60" i="33"/>
  <c r="BG60" i="33"/>
  <c r="BH60" i="33"/>
  <c r="BI60" i="33"/>
  <c r="BJ60" i="33"/>
  <c r="BK60" i="33"/>
  <c r="BL60" i="33"/>
  <c r="BM60" i="33"/>
  <c r="BN60" i="33"/>
  <c r="BO60" i="33"/>
  <c r="BP60" i="33"/>
  <c r="BQ60" i="33"/>
  <c r="BR60" i="33"/>
  <c r="BS60" i="33"/>
  <c r="BT60" i="33"/>
  <c r="BU60" i="33"/>
  <c r="BV60" i="33"/>
  <c r="BW60" i="33"/>
  <c r="BX60" i="33"/>
  <c r="BY60" i="33"/>
  <c r="BZ60" i="33"/>
  <c r="CA60" i="33"/>
  <c r="CB60" i="33"/>
  <c r="CC60" i="33"/>
  <c r="CD60" i="33"/>
  <c r="CE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M61" i="33"/>
  <c r="N61" i="33"/>
  <c r="O61" i="33"/>
  <c r="P61" i="33"/>
  <c r="Q61" i="33"/>
  <c r="R61" i="33"/>
  <c r="S61" i="33"/>
  <c r="T61" i="33"/>
  <c r="U61" i="33"/>
  <c r="V61" i="33"/>
  <c r="W61" i="33"/>
  <c r="X61" i="33"/>
  <c r="Y61" i="33"/>
  <c r="Z61" i="33"/>
  <c r="AA61" i="33"/>
  <c r="AB61" i="33"/>
  <c r="AC61" i="33"/>
  <c r="AD61" i="33"/>
  <c r="AE61" i="33"/>
  <c r="AF61" i="33"/>
  <c r="AH61" i="33"/>
  <c r="AI61" i="33"/>
  <c r="AJ61" i="33"/>
  <c r="AK61" i="33"/>
  <c r="AL61" i="33"/>
  <c r="AM61" i="33"/>
  <c r="AN61" i="33"/>
  <c r="AO61" i="33"/>
  <c r="AP61" i="33"/>
  <c r="AQ61" i="33"/>
  <c r="AR61" i="33"/>
  <c r="AS61" i="33"/>
  <c r="AT61" i="33"/>
  <c r="AU61" i="33"/>
  <c r="AW61" i="33"/>
  <c r="AY61" i="33"/>
  <c r="AZ61" i="33"/>
  <c r="BA61" i="33"/>
  <c r="BB61" i="33"/>
  <c r="BC61" i="33"/>
  <c r="BD61" i="33"/>
  <c r="BE61" i="33"/>
  <c r="BF61" i="33"/>
  <c r="BG61" i="33"/>
  <c r="BH61" i="33"/>
  <c r="BI61" i="33"/>
  <c r="BJ61" i="33"/>
  <c r="BK61" i="33"/>
  <c r="BL61" i="33"/>
  <c r="BM61" i="33"/>
  <c r="BN61" i="33"/>
  <c r="BO61" i="33"/>
  <c r="BP61" i="33"/>
  <c r="BQ61" i="33"/>
  <c r="BR61" i="33"/>
  <c r="BS61" i="33"/>
  <c r="BT61" i="33"/>
  <c r="BU61" i="33"/>
  <c r="BV61" i="33"/>
  <c r="BW61" i="33"/>
  <c r="BX61" i="33"/>
  <c r="BY61" i="33"/>
  <c r="BZ61" i="33"/>
  <c r="CA61" i="33"/>
  <c r="CB61" i="33"/>
  <c r="CC61" i="33"/>
  <c r="CD61" i="33"/>
  <c r="CE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R62" i="33"/>
  <c r="S62" i="33"/>
  <c r="T62" i="33"/>
  <c r="U62" i="33"/>
  <c r="V62" i="33"/>
  <c r="W62" i="33"/>
  <c r="X62" i="33"/>
  <c r="Y62" i="33"/>
  <c r="Z62" i="33"/>
  <c r="AA62" i="33"/>
  <c r="AB62" i="33"/>
  <c r="AC62" i="33"/>
  <c r="AD62" i="33"/>
  <c r="AE62" i="33"/>
  <c r="AF62" i="33"/>
  <c r="AH62" i="33"/>
  <c r="AI62" i="33"/>
  <c r="AJ62" i="33"/>
  <c r="AK62" i="33"/>
  <c r="AL62" i="33"/>
  <c r="AM62" i="33"/>
  <c r="AN62" i="33"/>
  <c r="AO62" i="33"/>
  <c r="AP62" i="33"/>
  <c r="AQ62" i="33"/>
  <c r="AR62" i="33"/>
  <c r="AS62" i="33"/>
  <c r="AT62" i="33"/>
  <c r="AU62" i="33"/>
  <c r="AW62" i="33"/>
  <c r="AY62" i="33"/>
  <c r="AZ62" i="33"/>
  <c r="BA62" i="33"/>
  <c r="BB62" i="33"/>
  <c r="BC62" i="33"/>
  <c r="BD62" i="33"/>
  <c r="BE62" i="33"/>
  <c r="BF62" i="33"/>
  <c r="BG62" i="33"/>
  <c r="BH62" i="33"/>
  <c r="BI62" i="33"/>
  <c r="BJ62" i="33"/>
  <c r="BK62" i="33"/>
  <c r="BL62" i="33"/>
  <c r="BM62" i="33"/>
  <c r="BN62" i="33"/>
  <c r="BO62" i="33"/>
  <c r="BP62" i="33"/>
  <c r="BQ62" i="33"/>
  <c r="BR62" i="33"/>
  <c r="BS62" i="33"/>
  <c r="BT62" i="33"/>
  <c r="BU62" i="33"/>
  <c r="BV62" i="33"/>
  <c r="BW62" i="33"/>
  <c r="BX62" i="33"/>
  <c r="BY62" i="33"/>
  <c r="BZ62" i="33"/>
  <c r="CA62" i="33"/>
  <c r="CB62" i="33"/>
  <c r="CC62" i="33"/>
  <c r="CD62" i="33"/>
  <c r="CE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M63" i="33"/>
  <c r="N63" i="33"/>
  <c r="O63" i="33"/>
  <c r="P63" i="33"/>
  <c r="Q63" i="33"/>
  <c r="R63" i="33"/>
  <c r="S63" i="33"/>
  <c r="T63" i="33"/>
  <c r="U63" i="33"/>
  <c r="V63" i="33"/>
  <c r="W63" i="33"/>
  <c r="X63" i="33"/>
  <c r="Y63" i="33"/>
  <c r="Z63" i="33"/>
  <c r="AA63" i="33"/>
  <c r="AB63" i="33"/>
  <c r="AC63" i="33"/>
  <c r="AD63" i="33"/>
  <c r="AE63" i="33"/>
  <c r="AF63" i="33"/>
  <c r="AH63" i="33"/>
  <c r="AI63" i="33"/>
  <c r="AJ63" i="33"/>
  <c r="AK63" i="33"/>
  <c r="AL63" i="33"/>
  <c r="AM63" i="33"/>
  <c r="AN63" i="33"/>
  <c r="AO63" i="33"/>
  <c r="AP63" i="33"/>
  <c r="AQ63" i="33"/>
  <c r="AR63" i="33"/>
  <c r="AS63" i="33"/>
  <c r="AT63" i="33"/>
  <c r="AU63" i="33"/>
  <c r="AW63" i="33"/>
  <c r="AY63" i="33"/>
  <c r="AZ63" i="33"/>
  <c r="BA63" i="33"/>
  <c r="BB63" i="33"/>
  <c r="BC63" i="33"/>
  <c r="BD63" i="33"/>
  <c r="BE63" i="33"/>
  <c r="BF63" i="33"/>
  <c r="BG63" i="33"/>
  <c r="BH63" i="33"/>
  <c r="BI63" i="33"/>
  <c r="BJ63" i="33"/>
  <c r="BK63" i="33"/>
  <c r="BL63" i="33"/>
  <c r="BM63" i="33"/>
  <c r="BN63" i="33"/>
  <c r="BO63" i="33"/>
  <c r="BP63" i="33"/>
  <c r="BQ63" i="33"/>
  <c r="BR63" i="33"/>
  <c r="BS63" i="33"/>
  <c r="BT63" i="33"/>
  <c r="BU63" i="33"/>
  <c r="BV63" i="33"/>
  <c r="BW63" i="33"/>
  <c r="BX63" i="33"/>
  <c r="BY63" i="33"/>
  <c r="BZ63" i="33"/>
  <c r="CA63" i="33"/>
  <c r="CB63" i="33"/>
  <c r="CC63" i="33"/>
  <c r="CD63" i="33"/>
  <c r="CE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M64" i="33"/>
  <c r="N64" i="33"/>
  <c r="O64" i="33"/>
  <c r="P64" i="33"/>
  <c r="Q64" i="33"/>
  <c r="R64" i="33"/>
  <c r="S64" i="33"/>
  <c r="T64" i="33"/>
  <c r="U64" i="33"/>
  <c r="V64" i="33"/>
  <c r="W64" i="33"/>
  <c r="X64" i="33"/>
  <c r="Y64" i="33"/>
  <c r="Z64" i="33"/>
  <c r="AA64" i="33"/>
  <c r="AB64" i="33"/>
  <c r="AC64" i="33"/>
  <c r="AD64" i="33"/>
  <c r="AE64" i="33"/>
  <c r="AF64" i="33"/>
  <c r="AH64" i="33"/>
  <c r="AI64" i="33"/>
  <c r="AJ64" i="33"/>
  <c r="AK64" i="33"/>
  <c r="AL64" i="33"/>
  <c r="AM64" i="33"/>
  <c r="AN64" i="33"/>
  <c r="AO64" i="33"/>
  <c r="AP64" i="33"/>
  <c r="AQ64" i="33"/>
  <c r="AR64" i="33"/>
  <c r="AS64" i="33"/>
  <c r="AT64" i="33"/>
  <c r="AU64" i="33"/>
  <c r="AW64" i="33"/>
  <c r="AY64" i="33"/>
  <c r="AZ64" i="33"/>
  <c r="BA64" i="33"/>
  <c r="BB64" i="33"/>
  <c r="BC64" i="33"/>
  <c r="BD64" i="33"/>
  <c r="BE64" i="33"/>
  <c r="BF64" i="33"/>
  <c r="BG64" i="33"/>
  <c r="BH64" i="33"/>
  <c r="BI64" i="33"/>
  <c r="BJ64" i="33"/>
  <c r="BK64" i="33"/>
  <c r="BL64" i="33"/>
  <c r="BM64" i="33"/>
  <c r="BN64" i="33"/>
  <c r="BO64" i="33"/>
  <c r="BP64" i="33"/>
  <c r="BQ64" i="33"/>
  <c r="BR64" i="33"/>
  <c r="BS64" i="33"/>
  <c r="BT64" i="33"/>
  <c r="BU64" i="33"/>
  <c r="BV64" i="33"/>
  <c r="BW64" i="33"/>
  <c r="BX64" i="33"/>
  <c r="BY64" i="33"/>
  <c r="BZ64" i="33"/>
  <c r="CA64" i="33"/>
  <c r="CB64" i="33"/>
  <c r="CC64" i="33"/>
  <c r="CD64" i="33"/>
  <c r="CE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M65" i="33"/>
  <c r="N65" i="33"/>
  <c r="O65" i="33"/>
  <c r="P65" i="33"/>
  <c r="Q65" i="33"/>
  <c r="R65" i="33"/>
  <c r="S65" i="33"/>
  <c r="T65" i="33"/>
  <c r="U65" i="33"/>
  <c r="V65" i="33"/>
  <c r="W65" i="33"/>
  <c r="X65" i="33"/>
  <c r="Y65" i="33"/>
  <c r="Z65" i="33"/>
  <c r="AA65" i="33"/>
  <c r="AB65" i="33"/>
  <c r="AC65" i="33"/>
  <c r="AD65" i="33"/>
  <c r="AE65" i="33"/>
  <c r="AF65" i="33"/>
  <c r="AH65" i="33"/>
  <c r="AI65" i="33"/>
  <c r="AJ65" i="33"/>
  <c r="AK65" i="33"/>
  <c r="AL65" i="33"/>
  <c r="AM65" i="33"/>
  <c r="AN65" i="33"/>
  <c r="AO65" i="33"/>
  <c r="AP65" i="33"/>
  <c r="AQ65" i="33"/>
  <c r="AR65" i="33"/>
  <c r="AS65" i="33"/>
  <c r="AT65" i="33"/>
  <c r="AU65" i="33"/>
  <c r="AW65" i="33"/>
  <c r="AY65" i="33"/>
  <c r="AZ65" i="33"/>
  <c r="BA65" i="33"/>
  <c r="BB65" i="33"/>
  <c r="BC65" i="33"/>
  <c r="BD65" i="33"/>
  <c r="BE65" i="33"/>
  <c r="BF65" i="33"/>
  <c r="BG65" i="33"/>
  <c r="BH65" i="33"/>
  <c r="BI65" i="33"/>
  <c r="BJ65" i="33"/>
  <c r="BK65" i="33"/>
  <c r="BL65" i="33"/>
  <c r="BM65" i="33"/>
  <c r="BN65" i="33"/>
  <c r="BO65" i="33"/>
  <c r="BP65" i="33"/>
  <c r="BQ65" i="33"/>
  <c r="BR65" i="33"/>
  <c r="BS65" i="33"/>
  <c r="BT65" i="33"/>
  <c r="BU65" i="33"/>
  <c r="BV65" i="33"/>
  <c r="BW65" i="33"/>
  <c r="BX65" i="33"/>
  <c r="BY65" i="33"/>
  <c r="BZ65" i="33"/>
  <c r="CA65" i="33"/>
  <c r="CB65" i="33"/>
  <c r="CC65" i="33"/>
  <c r="CD65" i="33"/>
  <c r="CE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M66" i="33"/>
  <c r="N66" i="33"/>
  <c r="O66" i="33"/>
  <c r="P66" i="33"/>
  <c r="Q66" i="33"/>
  <c r="R66" i="33"/>
  <c r="S66" i="33"/>
  <c r="T66" i="33"/>
  <c r="U66" i="33"/>
  <c r="V66" i="33"/>
  <c r="W66" i="33"/>
  <c r="X66" i="33"/>
  <c r="Y66" i="33"/>
  <c r="Z66" i="33"/>
  <c r="AA66" i="33"/>
  <c r="AB66" i="33"/>
  <c r="AC66" i="33"/>
  <c r="AD66" i="33"/>
  <c r="AE66" i="33"/>
  <c r="AF66" i="33"/>
  <c r="AH66" i="33"/>
  <c r="AI66" i="33"/>
  <c r="AJ66" i="33"/>
  <c r="AK66" i="33"/>
  <c r="AL66" i="33"/>
  <c r="AM66" i="33"/>
  <c r="AN66" i="33"/>
  <c r="AO66" i="33"/>
  <c r="AP66" i="33"/>
  <c r="AQ66" i="33"/>
  <c r="AR66" i="33"/>
  <c r="AS66" i="33"/>
  <c r="AT66" i="33"/>
  <c r="AU66" i="33"/>
  <c r="AW66" i="33"/>
  <c r="AY66" i="33"/>
  <c r="AZ66" i="33"/>
  <c r="BA66" i="33"/>
  <c r="BB66" i="33"/>
  <c r="BC66" i="33"/>
  <c r="BD66" i="33"/>
  <c r="BE66" i="33"/>
  <c r="BF66" i="33"/>
  <c r="BG66" i="33"/>
  <c r="BH66" i="33"/>
  <c r="BI66" i="33"/>
  <c r="BJ66" i="33"/>
  <c r="BK66" i="33"/>
  <c r="BL66" i="33"/>
  <c r="BM66" i="33"/>
  <c r="BN66" i="33"/>
  <c r="BO66" i="33"/>
  <c r="BP66" i="33"/>
  <c r="BQ66" i="33"/>
  <c r="BR66" i="33"/>
  <c r="BS66" i="33"/>
  <c r="BT66" i="33"/>
  <c r="BU66" i="33"/>
  <c r="BV66" i="33"/>
  <c r="BW66" i="33"/>
  <c r="BX66" i="33"/>
  <c r="BY66" i="33"/>
  <c r="BZ66" i="33"/>
  <c r="CA66" i="33"/>
  <c r="CB66" i="33"/>
  <c r="CC66" i="33"/>
  <c r="CD66" i="33"/>
  <c r="CE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M67" i="33"/>
  <c r="N67" i="33"/>
  <c r="O67" i="33"/>
  <c r="P67" i="33"/>
  <c r="Q67" i="33"/>
  <c r="R67" i="33"/>
  <c r="S67" i="33"/>
  <c r="T67" i="33"/>
  <c r="U67" i="33"/>
  <c r="V67" i="33"/>
  <c r="W67" i="33"/>
  <c r="X67" i="33"/>
  <c r="Y67" i="33"/>
  <c r="Z67" i="33"/>
  <c r="AA67" i="33"/>
  <c r="AB67" i="33"/>
  <c r="AC67" i="33"/>
  <c r="AD67" i="33"/>
  <c r="AE67" i="33"/>
  <c r="AF67" i="33"/>
  <c r="AH67" i="33"/>
  <c r="AI67" i="33"/>
  <c r="AJ67" i="33"/>
  <c r="AK67" i="33"/>
  <c r="AL67" i="33"/>
  <c r="AM67" i="33"/>
  <c r="AN67" i="33"/>
  <c r="AO67" i="33"/>
  <c r="AP67" i="33"/>
  <c r="AQ67" i="33"/>
  <c r="AR67" i="33"/>
  <c r="AS67" i="33"/>
  <c r="AT67" i="33"/>
  <c r="AU67" i="33"/>
  <c r="AW67" i="33"/>
  <c r="AY67" i="33"/>
  <c r="AZ67" i="33"/>
  <c r="BA67" i="33"/>
  <c r="BB67" i="33"/>
  <c r="BC67" i="33"/>
  <c r="BD67" i="33"/>
  <c r="BE67" i="33"/>
  <c r="BF67" i="33"/>
  <c r="BG67" i="33"/>
  <c r="BH67" i="33"/>
  <c r="BI67" i="33"/>
  <c r="BJ67" i="33"/>
  <c r="BK67" i="33"/>
  <c r="BL67" i="33"/>
  <c r="BM67" i="33"/>
  <c r="BN67" i="33"/>
  <c r="BO67" i="33"/>
  <c r="BP67" i="33"/>
  <c r="BQ67" i="33"/>
  <c r="BR67" i="33"/>
  <c r="BS67" i="33"/>
  <c r="BT67" i="33"/>
  <c r="BU67" i="33"/>
  <c r="BV67" i="33"/>
  <c r="BW67" i="33"/>
  <c r="BX67" i="33"/>
  <c r="BY67" i="33"/>
  <c r="BZ67" i="33"/>
  <c r="CA67" i="33"/>
  <c r="CB67" i="33"/>
  <c r="CC67" i="33"/>
  <c r="CD67" i="33"/>
  <c r="CE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M68" i="33"/>
  <c r="N68" i="33"/>
  <c r="O68" i="33"/>
  <c r="P68" i="33"/>
  <c r="Q68" i="33"/>
  <c r="R68" i="33"/>
  <c r="S68" i="33"/>
  <c r="T68" i="33"/>
  <c r="U68" i="33"/>
  <c r="V68" i="33"/>
  <c r="W68" i="33"/>
  <c r="X68" i="33"/>
  <c r="Y68" i="33"/>
  <c r="Z68" i="33"/>
  <c r="AA68" i="33"/>
  <c r="AB68" i="33"/>
  <c r="AC68" i="33"/>
  <c r="AD68" i="33"/>
  <c r="AE68" i="33"/>
  <c r="AF68" i="33"/>
  <c r="AH68" i="33"/>
  <c r="AI68" i="33"/>
  <c r="AJ68" i="33"/>
  <c r="AK68" i="33"/>
  <c r="AL68" i="33"/>
  <c r="AM68" i="33"/>
  <c r="AN68" i="33"/>
  <c r="AO68" i="33"/>
  <c r="AP68" i="33"/>
  <c r="AQ68" i="33"/>
  <c r="AR68" i="33"/>
  <c r="AS68" i="33"/>
  <c r="AT68" i="33"/>
  <c r="AU68" i="33"/>
  <c r="AW68" i="33"/>
  <c r="AY68" i="33"/>
  <c r="AZ68" i="33"/>
  <c r="BA68" i="33"/>
  <c r="BB68" i="33"/>
  <c r="BC68" i="33"/>
  <c r="BD68" i="33"/>
  <c r="BE68" i="33"/>
  <c r="BF68" i="33"/>
  <c r="BG68" i="33"/>
  <c r="BH68" i="33"/>
  <c r="BI68" i="33"/>
  <c r="BJ68" i="33"/>
  <c r="BK68" i="33"/>
  <c r="BL68" i="33"/>
  <c r="BM68" i="33"/>
  <c r="BN68" i="33"/>
  <c r="BO68" i="33"/>
  <c r="BP68" i="33"/>
  <c r="BQ68" i="33"/>
  <c r="BR68" i="33"/>
  <c r="BS68" i="33"/>
  <c r="BT68" i="33"/>
  <c r="BU68" i="33"/>
  <c r="BV68" i="33"/>
  <c r="BW68" i="33"/>
  <c r="BX68" i="33"/>
  <c r="BY68" i="33"/>
  <c r="BZ68" i="33"/>
  <c r="CA68" i="33"/>
  <c r="CB68" i="33"/>
  <c r="CC68" i="33"/>
  <c r="CD68" i="33"/>
  <c r="CE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M69" i="33"/>
  <c r="N69" i="33"/>
  <c r="O69" i="33"/>
  <c r="P69" i="33"/>
  <c r="Q69" i="33"/>
  <c r="R69" i="33"/>
  <c r="S69" i="33"/>
  <c r="T69" i="33"/>
  <c r="U69" i="33"/>
  <c r="V69" i="33"/>
  <c r="W69" i="33"/>
  <c r="X69" i="33"/>
  <c r="Y69" i="33"/>
  <c r="Z69" i="33"/>
  <c r="AA69" i="33"/>
  <c r="AB69" i="33"/>
  <c r="AC69" i="33"/>
  <c r="AD69" i="33"/>
  <c r="AE69" i="33"/>
  <c r="AF69" i="33"/>
  <c r="AH69" i="33"/>
  <c r="AI69" i="33"/>
  <c r="AJ69" i="33"/>
  <c r="AK69" i="33"/>
  <c r="AL69" i="33"/>
  <c r="AM69" i="33"/>
  <c r="AN69" i="33"/>
  <c r="AO69" i="33"/>
  <c r="AP69" i="33"/>
  <c r="AQ69" i="33"/>
  <c r="AR69" i="33"/>
  <c r="AS69" i="33"/>
  <c r="AT69" i="33"/>
  <c r="AU69" i="33"/>
  <c r="AW69" i="33"/>
  <c r="AY69" i="33"/>
  <c r="AZ69" i="33"/>
  <c r="BA69" i="33"/>
  <c r="BB69" i="33"/>
  <c r="BC69" i="33"/>
  <c r="BD69" i="33"/>
  <c r="BE69" i="33"/>
  <c r="BF69" i="33"/>
  <c r="BG69" i="33"/>
  <c r="BH69" i="33"/>
  <c r="BI69" i="33"/>
  <c r="BJ69" i="33"/>
  <c r="BK69" i="33"/>
  <c r="BL69" i="33"/>
  <c r="BM69" i="33"/>
  <c r="BN69" i="33"/>
  <c r="BO69" i="33"/>
  <c r="BP69" i="33"/>
  <c r="BQ69" i="33"/>
  <c r="BR69" i="33"/>
  <c r="BS69" i="33"/>
  <c r="BT69" i="33"/>
  <c r="BU69" i="33"/>
  <c r="BV69" i="33"/>
  <c r="BW69" i="33"/>
  <c r="BX69" i="33"/>
  <c r="BY69" i="33"/>
  <c r="BZ69" i="33"/>
  <c r="CA69" i="33"/>
  <c r="CB69" i="33"/>
  <c r="CC69" i="33"/>
  <c r="CD69" i="33"/>
  <c r="CE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M70" i="33"/>
  <c r="N70" i="33"/>
  <c r="O70" i="33"/>
  <c r="P70" i="33"/>
  <c r="Q70" i="33"/>
  <c r="R70" i="33"/>
  <c r="S70" i="33"/>
  <c r="T70" i="33"/>
  <c r="U70" i="33"/>
  <c r="V70" i="33"/>
  <c r="W70" i="33"/>
  <c r="X70" i="33"/>
  <c r="Y70" i="33"/>
  <c r="Z70" i="33"/>
  <c r="AA70" i="33"/>
  <c r="AB70" i="33"/>
  <c r="AC70" i="33"/>
  <c r="AD70" i="33"/>
  <c r="AE70" i="33"/>
  <c r="AF70" i="33"/>
  <c r="AH70" i="33"/>
  <c r="AI70" i="33"/>
  <c r="AJ70" i="33"/>
  <c r="AK70" i="33"/>
  <c r="AL70" i="33"/>
  <c r="AM70" i="33"/>
  <c r="AN70" i="33"/>
  <c r="AO70" i="33"/>
  <c r="AP70" i="33"/>
  <c r="AQ70" i="33"/>
  <c r="AR70" i="33"/>
  <c r="AS70" i="33"/>
  <c r="AT70" i="33"/>
  <c r="AU70" i="33"/>
  <c r="AW70" i="33"/>
  <c r="AY70" i="33"/>
  <c r="AZ70" i="33"/>
  <c r="BA70" i="33"/>
  <c r="BB70" i="33"/>
  <c r="BC70" i="33"/>
  <c r="BD70" i="33"/>
  <c r="BE70" i="33"/>
  <c r="BF70" i="33"/>
  <c r="BG70" i="33"/>
  <c r="BH70" i="33"/>
  <c r="BI70" i="33"/>
  <c r="BJ70" i="33"/>
  <c r="BK70" i="33"/>
  <c r="BL70" i="33"/>
  <c r="BM70" i="33"/>
  <c r="BN70" i="33"/>
  <c r="BO70" i="33"/>
  <c r="BP70" i="33"/>
  <c r="BQ70" i="33"/>
  <c r="BR70" i="33"/>
  <c r="BS70" i="33"/>
  <c r="BT70" i="33"/>
  <c r="BU70" i="33"/>
  <c r="BV70" i="33"/>
  <c r="BW70" i="33"/>
  <c r="BX70" i="33"/>
  <c r="BY70" i="33"/>
  <c r="BZ70" i="33"/>
  <c r="CA70" i="33"/>
  <c r="CB70" i="33"/>
  <c r="CC70" i="33"/>
  <c r="CD70" i="33"/>
  <c r="CE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V71" i="33"/>
  <c r="W71" i="33"/>
  <c r="X71" i="33"/>
  <c r="Y71" i="33"/>
  <c r="Z71" i="33"/>
  <c r="AA71" i="33"/>
  <c r="AB71" i="33"/>
  <c r="AC71" i="33"/>
  <c r="AD71" i="33"/>
  <c r="AE71" i="33"/>
  <c r="AF71" i="33"/>
  <c r="AH71" i="33"/>
  <c r="AI71" i="33"/>
  <c r="AJ71" i="33"/>
  <c r="AK71" i="33"/>
  <c r="AL71" i="33"/>
  <c r="AM71" i="33"/>
  <c r="AN71" i="33"/>
  <c r="AO71" i="33"/>
  <c r="AP71" i="33"/>
  <c r="AQ71" i="33"/>
  <c r="AR71" i="33"/>
  <c r="AS71" i="33"/>
  <c r="AT71" i="33"/>
  <c r="AU71" i="33"/>
  <c r="AW71" i="33"/>
  <c r="AY71" i="33"/>
  <c r="AZ71" i="33"/>
  <c r="BA71" i="33"/>
  <c r="BB71" i="33"/>
  <c r="BC71" i="33"/>
  <c r="BD71" i="33"/>
  <c r="BE71" i="33"/>
  <c r="BF71" i="33"/>
  <c r="BG71" i="33"/>
  <c r="BH71" i="33"/>
  <c r="BI71" i="33"/>
  <c r="BJ71" i="33"/>
  <c r="BK71" i="33"/>
  <c r="BL71" i="33"/>
  <c r="BM71" i="33"/>
  <c r="BN71" i="33"/>
  <c r="BO71" i="33"/>
  <c r="BP71" i="33"/>
  <c r="BQ71" i="33"/>
  <c r="BR71" i="33"/>
  <c r="BS71" i="33"/>
  <c r="BT71" i="33"/>
  <c r="BU71" i="33"/>
  <c r="BV71" i="33"/>
  <c r="BW71" i="33"/>
  <c r="BX71" i="33"/>
  <c r="BY71" i="33"/>
  <c r="BZ71" i="33"/>
  <c r="CA71" i="33"/>
  <c r="CB71" i="33"/>
  <c r="CC71" i="33"/>
  <c r="CD71" i="33"/>
  <c r="CE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M72" i="33"/>
  <c r="N72" i="33"/>
  <c r="O72" i="33"/>
  <c r="P72" i="33"/>
  <c r="Q72" i="33"/>
  <c r="R72" i="33"/>
  <c r="S72" i="33"/>
  <c r="T72" i="33"/>
  <c r="U72" i="33"/>
  <c r="V72" i="33"/>
  <c r="W72" i="33"/>
  <c r="X72" i="33"/>
  <c r="Y72" i="33"/>
  <c r="Z72" i="33"/>
  <c r="AA72" i="33"/>
  <c r="AB72" i="33"/>
  <c r="AC72" i="33"/>
  <c r="AD72" i="33"/>
  <c r="AE72" i="33"/>
  <c r="AF72" i="33"/>
  <c r="AH72" i="33"/>
  <c r="AI72" i="33"/>
  <c r="AJ72" i="33"/>
  <c r="AK72" i="33"/>
  <c r="AL72" i="33"/>
  <c r="AM72" i="33"/>
  <c r="AN72" i="33"/>
  <c r="AO72" i="33"/>
  <c r="AP72" i="33"/>
  <c r="AQ72" i="33"/>
  <c r="AR72" i="33"/>
  <c r="AS72" i="33"/>
  <c r="AT72" i="33"/>
  <c r="AU72" i="33"/>
  <c r="AW72" i="33"/>
  <c r="AY72" i="33"/>
  <c r="AZ72" i="33"/>
  <c r="BA72" i="33"/>
  <c r="BB72" i="33"/>
  <c r="BC72" i="33"/>
  <c r="BD72" i="33"/>
  <c r="BE72" i="33"/>
  <c r="BF72" i="33"/>
  <c r="BG72" i="33"/>
  <c r="BH72" i="33"/>
  <c r="BI72" i="33"/>
  <c r="BJ72" i="33"/>
  <c r="BK72" i="33"/>
  <c r="BL72" i="33"/>
  <c r="BM72" i="33"/>
  <c r="BN72" i="33"/>
  <c r="BO72" i="33"/>
  <c r="BP72" i="33"/>
  <c r="BQ72" i="33"/>
  <c r="BR72" i="33"/>
  <c r="BS72" i="33"/>
  <c r="BT72" i="33"/>
  <c r="BU72" i="33"/>
  <c r="BV72" i="33"/>
  <c r="BW72" i="33"/>
  <c r="BX72" i="33"/>
  <c r="BY72" i="33"/>
  <c r="BZ72" i="33"/>
  <c r="CA72" i="33"/>
  <c r="CB72" i="33"/>
  <c r="CC72" i="33"/>
  <c r="CD72" i="33"/>
  <c r="CE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M73" i="33"/>
  <c r="N73" i="33"/>
  <c r="O73" i="33"/>
  <c r="P73" i="33"/>
  <c r="Q73" i="33"/>
  <c r="R73" i="33"/>
  <c r="S73" i="33"/>
  <c r="T73" i="33"/>
  <c r="U73" i="33"/>
  <c r="V73" i="33"/>
  <c r="W73" i="33"/>
  <c r="X73" i="33"/>
  <c r="Y73" i="33"/>
  <c r="Z73" i="33"/>
  <c r="AA73" i="33"/>
  <c r="AB73" i="33"/>
  <c r="AC73" i="33"/>
  <c r="AD73" i="33"/>
  <c r="AE73" i="33"/>
  <c r="AF73" i="33"/>
  <c r="AH73" i="33"/>
  <c r="AI73" i="33"/>
  <c r="AJ73" i="33"/>
  <c r="AK73" i="33"/>
  <c r="AL73" i="33"/>
  <c r="AM73" i="33"/>
  <c r="AN73" i="33"/>
  <c r="AO73" i="33"/>
  <c r="AP73" i="33"/>
  <c r="AQ73" i="33"/>
  <c r="AR73" i="33"/>
  <c r="AS73" i="33"/>
  <c r="AT73" i="33"/>
  <c r="AU73" i="33"/>
  <c r="AW73" i="33"/>
  <c r="AY73" i="33"/>
  <c r="AZ73" i="33"/>
  <c r="BA73" i="33"/>
  <c r="BB73" i="33"/>
  <c r="BC73" i="33"/>
  <c r="BD73" i="33"/>
  <c r="BE73" i="33"/>
  <c r="BF73" i="33"/>
  <c r="BG73" i="33"/>
  <c r="BH73" i="33"/>
  <c r="BI73" i="33"/>
  <c r="BJ73" i="33"/>
  <c r="BK73" i="33"/>
  <c r="BL73" i="33"/>
  <c r="BM73" i="33"/>
  <c r="BN73" i="33"/>
  <c r="BO73" i="33"/>
  <c r="BP73" i="33"/>
  <c r="BQ73" i="33"/>
  <c r="BR73" i="33"/>
  <c r="BS73" i="33"/>
  <c r="BT73" i="33"/>
  <c r="BU73" i="33"/>
  <c r="BV73" i="33"/>
  <c r="BW73" i="33"/>
  <c r="BX73" i="33"/>
  <c r="BY73" i="33"/>
  <c r="BZ73" i="33"/>
  <c r="CA73" i="33"/>
  <c r="CB73" i="33"/>
  <c r="CC73" i="33"/>
  <c r="CD73" i="33"/>
  <c r="CE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M74" i="33"/>
  <c r="N74" i="33"/>
  <c r="O74" i="33"/>
  <c r="P74" i="33"/>
  <c r="Q74" i="33"/>
  <c r="R74" i="33"/>
  <c r="S74" i="33"/>
  <c r="T74" i="33"/>
  <c r="U74" i="33"/>
  <c r="V74" i="33"/>
  <c r="W74" i="33"/>
  <c r="X74" i="33"/>
  <c r="Y74" i="33"/>
  <c r="Z74" i="33"/>
  <c r="AA74" i="33"/>
  <c r="AB74" i="33"/>
  <c r="AC74" i="33"/>
  <c r="AD74" i="33"/>
  <c r="AE74" i="33"/>
  <c r="AF74" i="33"/>
  <c r="AH74" i="33"/>
  <c r="AI74" i="33"/>
  <c r="AJ74" i="33"/>
  <c r="AK74" i="33"/>
  <c r="AL74" i="33"/>
  <c r="AM74" i="33"/>
  <c r="AN74" i="33"/>
  <c r="AO74" i="33"/>
  <c r="AP74" i="33"/>
  <c r="AQ74" i="33"/>
  <c r="AR74" i="33"/>
  <c r="AS74" i="33"/>
  <c r="AT74" i="33"/>
  <c r="AU74" i="33"/>
  <c r="AW74" i="33"/>
  <c r="AY74" i="33"/>
  <c r="AZ74" i="33"/>
  <c r="BA74" i="33"/>
  <c r="BB74" i="33"/>
  <c r="BC74" i="33"/>
  <c r="BD74" i="33"/>
  <c r="BE74" i="33"/>
  <c r="BF74" i="33"/>
  <c r="BG74" i="33"/>
  <c r="BH74" i="33"/>
  <c r="BI74" i="33"/>
  <c r="BJ74" i="33"/>
  <c r="BK74" i="33"/>
  <c r="BL74" i="33"/>
  <c r="BM74" i="33"/>
  <c r="BN74" i="33"/>
  <c r="BO74" i="33"/>
  <c r="BP74" i="33"/>
  <c r="BQ74" i="33"/>
  <c r="BR74" i="33"/>
  <c r="BS74" i="33"/>
  <c r="BT74" i="33"/>
  <c r="BU74" i="33"/>
  <c r="BV74" i="33"/>
  <c r="BW74" i="33"/>
  <c r="BX74" i="33"/>
  <c r="BY74" i="33"/>
  <c r="BZ74" i="33"/>
  <c r="CA74" i="33"/>
  <c r="CB74" i="33"/>
  <c r="CC74" i="33"/>
  <c r="CD74" i="33"/>
  <c r="CE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M75" i="33"/>
  <c r="N75" i="33"/>
  <c r="O75" i="33"/>
  <c r="P75" i="33"/>
  <c r="Q75" i="33"/>
  <c r="R75" i="33"/>
  <c r="S75" i="33"/>
  <c r="T75" i="33"/>
  <c r="U75" i="33"/>
  <c r="V75" i="33"/>
  <c r="W75" i="33"/>
  <c r="X75" i="33"/>
  <c r="Y75" i="33"/>
  <c r="Z75" i="33"/>
  <c r="AA75" i="33"/>
  <c r="AB75" i="33"/>
  <c r="AC75" i="33"/>
  <c r="AD75" i="33"/>
  <c r="AE75" i="33"/>
  <c r="AF75" i="33"/>
  <c r="AH75" i="33"/>
  <c r="AI75" i="33"/>
  <c r="AJ75" i="33"/>
  <c r="AK75" i="33"/>
  <c r="AL75" i="33"/>
  <c r="AM75" i="33"/>
  <c r="AN75" i="33"/>
  <c r="AO75" i="33"/>
  <c r="AP75" i="33"/>
  <c r="AQ75" i="33"/>
  <c r="AR75" i="33"/>
  <c r="AS75" i="33"/>
  <c r="AT75" i="33"/>
  <c r="AU75" i="33"/>
  <c r="AW75" i="33"/>
  <c r="AY75" i="33"/>
  <c r="AZ75" i="33"/>
  <c r="BA75" i="33"/>
  <c r="BB75" i="33"/>
  <c r="BC75" i="33"/>
  <c r="BD75" i="33"/>
  <c r="BE75" i="33"/>
  <c r="BF75" i="33"/>
  <c r="BG75" i="33"/>
  <c r="BH75" i="33"/>
  <c r="BI75" i="33"/>
  <c r="BJ75" i="33"/>
  <c r="BK75" i="33"/>
  <c r="BL75" i="33"/>
  <c r="BM75" i="33"/>
  <c r="BN75" i="33"/>
  <c r="BO75" i="33"/>
  <c r="BP75" i="33"/>
  <c r="BQ75" i="33"/>
  <c r="BR75" i="33"/>
  <c r="BS75" i="33"/>
  <c r="BT75" i="33"/>
  <c r="BU75" i="33"/>
  <c r="BV75" i="33"/>
  <c r="BW75" i="33"/>
  <c r="BX75" i="33"/>
  <c r="BY75" i="33"/>
  <c r="BZ75" i="33"/>
  <c r="CA75" i="33"/>
  <c r="CB75" i="33"/>
  <c r="CC75" i="33"/>
  <c r="CD75" i="33"/>
  <c r="CE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M76" i="33"/>
  <c r="N76" i="33"/>
  <c r="O76" i="33"/>
  <c r="P76" i="33"/>
  <c r="Q76" i="33"/>
  <c r="R76" i="33"/>
  <c r="S76" i="33"/>
  <c r="T76" i="33"/>
  <c r="U76" i="33"/>
  <c r="V76" i="33"/>
  <c r="W76" i="33"/>
  <c r="X76" i="33"/>
  <c r="Y76" i="33"/>
  <c r="Z76" i="33"/>
  <c r="AA76" i="33"/>
  <c r="AB76" i="33"/>
  <c r="AC76" i="33"/>
  <c r="AD76" i="33"/>
  <c r="AE76" i="33"/>
  <c r="AF76" i="33"/>
  <c r="AH76" i="33"/>
  <c r="AI76" i="33"/>
  <c r="AJ76" i="33"/>
  <c r="AK76" i="33"/>
  <c r="AL76" i="33"/>
  <c r="AM76" i="33"/>
  <c r="AN76" i="33"/>
  <c r="AO76" i="33"/>
  <c r="AP76" i="33"/>
  <c r="AQ76" i="33"/>
  <c r="AR76" i="33"/>
  <c r="AS76" i="33"/>
  <c r="AT76" i="33"/>
  <c r="AU76" i="33"/>
  <c r="AW76" i="33"/>
  <c r="AY76" i="33"/>
  <c r="AZ76" i="33"/>
  <c r="BA76" i="33"/>
  <c r="BB76" i="33"/>
  <c r="BC76" i="33"/>
  <c r="BD76" i="33"/>
  <c r="BE76" i="33"/>
  <c r="BF76" i="33"/>
  <c r="BG76" i="33"/>
  <c r="BH76" i="33"/>
  <c r="BI76" i="33"/>
  <c r="BJ76" i="33"/>
  <c r="BK76" i="33"/>
  <c r="BL76" i="33"/>
  <c r="BM76" i="33"/>
  <c r="BN76" i="33"/>
  <c r="BO76" i="33"/>
  <c r="BP76" i="33"/>
  <c r="BQ76" i="33"/>
  <c r="BR76" i="33"/>
  <c r="BS76" i="33"/>
  <c r="BT76" i="33"/>
  <c r="BU76" i="33"/>
  <c r="BV76" i="33"/>
  <c r="BW76" i="33"/>
  <c r="BX76" i="33"/>
  <c r="BY76" i="33"/>
  <c r="BZ76" i="33"/>
  <c r="CA76" i="33"/>
  <c r="CB76" i="33"/>
  <c r="CC76" i="33"/>
  <c r="CD76" i="33"/>
  <c r="CE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M77" i="33"/>
  <c r="N77" i="33"/>
  <c r="O77" i="33"/>
  <c r="P77" i="33"/>
  <c r="Q77" i="33"/>
  <c r="R77" i="33"/>
  <c r="S77" i="33"/>
  <c r="T77" i="33"/>
  <c r="U77" i="33"/>
  <c r="V77" i="33"/>
  <c r="W77" i="33"/>
  <c r="X77" i="33"/>
  <c r="Y77" i="33"/>
  <c r="Z77" i="33"/>
  <c r="AA77" i="33"/>
  <c r="AB77" i="33"/>
  <c r="AC77" i="33"/>
  <c r="AD77" i="33"/>
  <c r="AE77" i="33"/>
  <c r="AF77" i="33"/>
  <c r="AH77" i="33"/>
  <c r="AI77" i="33"/>
  <c r="AJ77" i="33"/>
  <c r="AK77" i="33"/>
  <c r="AL77" i="33"/>
  <c r="AM77" i="33"/>
  <c r="AN77" i="33"/>
  <c r="AO77" i="33"/>
  <c r="AP77" i="33"/>
  <c r="AQ77" i="33"/>
  <c r="AR77" i="33"/>
  <c r="AS77" i="33"/>
  <c r="AT77" i="33"/>
  <c r="AU77" i="33"/>
  <c r="AW77" i="33"/>
  <c r="AY77" i="33"/>
  <c r="AZ77" i="33"/>
  <c r="BA77" i="33"/>
  <c r="BB77" i="33"/>
  <c r="BC77" i="33"/>
  <c r="BD77" i="33"/>
  <c r="BE77" i="33"/>
  <c r="BF77" i="33"/>
  <c r="BG77" i="33"/>
  <c r="BH77" i="33"/>
  <c r="BI77" i="33"/>
  <c r="BJ77" i="33"/>
  <c r="BK77" i="33"/>
  <c r="BL77" i="33"/>
  <c r="BM77" i="33"/>
  <c r="BN77" i="33"/>
  <c r="BO77" i="33"/>
  <c r="BP77" i="33"/>
  <c r="BQ77" i="33"/>
  <c r="BR77" i="33"/>
  <c r="BS77" i="33"/>
  <c r="BT77" i="33"/>
  <c r="BU77" i="33"/>
  <c r="BV77" i="33"/>
  <c r="BW77" i="33"/>
  <c r="BX77" i="33"/>
  <c r="BY77" i="33"/>
  <c r="BZ77" i="33"/>
  <c r="CA77" i="33"/>
  <c r="CB77" i="33"/>
  <c r="CC77" i="33"/>
  <c r="CD77" i="33"/>
  <c r="CE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M78" i="33"/>
  <c r="N78" i="33"/>
  <c r="O78" i="33"/>
  <c r="P78" i="33"/>
  <c r="Q78" i="33"/>
  <c r="R78" i="33"/>
  <c r="S78" i="33"/>
  <c r="T78" i="33"/>
  <c r="U78" i="33"/>
  <c r="V78" i="33"/>
  <c r="W78" i="33"/>
  <c r="X78" i="33"/>
  <c r="Y78" i="33"/>
  <c r="Z78" i="33"/>
  <c r="AA78" i="33"/>
  <c r="AB78" i="33"/>
  <c r="AC78" i="33"/>
  <c r="AD78" i="33"/>
  <c r="AE78" i="33"/>
  <c r="AF78" i="33"/>
  <c r="AH78" i="33"/>
  <c r="AI78" i="33"/>
  <c r="AJ78" i="33"/>
  <c r="AK78" i="33"/>
  <c r="AL78" i="33"/>
  <c r="AM78" i="33"/>
  <c r="AN78" i="33"/>
  <c r="AO78" i="33"/>
  <c r="AP78" i="33"/>
  <c r="AQ78" i="33"/>
  <c r="AR78" i="33"/>
  <c r="AS78" i="33"/>
  <c r="AT78" i="33"/>
  <c r="AU78" i="33"/>
  <c r="AW78" i="33"/>
  <c r="AY78" i="33"/>
  <c r="AZ78" i="33"/>
  <c r="BA78" i="33"/>
  <c r="BB78" i="33"/>
  <c r="BC78" i="33"/>
  <c r="BD78" i="33"/>
  <c r="BE78" i="33"/>
  <c r="BF78" i="33"/>
  <c r="BG78" i="33"/>
  <c r="BH78" i="33"/>
  <c r="BI78" i="33"/>
  <c r="BJ78" i="33"/>
  <c r="BK78" i="33"/>
  <c r="BL78" i="33"/>
  <c r="BM78" i="33"/>
  <c r="BN78" i="33"/>
  <c r="BO78" i="33"/>
  <c r="BP78" i="33"/>
  <c r="BQ78" i="33"/>
  <c r="BR78" i="33"/>
  <c r="BS78" i="33"/>
  <c r="BT78" i="33"/>
  <c r="BU78" i="33"/>
  <c r="BV78" i="33"/>
  <c r="BW78" i="33"/>
  <c r="BX78" i="33"/>
  <c r="BY78" i="33"/>
  <c r="BZ78" i="33"/>
  <c r="CA78" i="33"/>
  <c r="CB78" i="33"/>
  <c r="CC78" i="33"/>
  <c r="CD78" i="33"/>
  <c r="CE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M79" i="33"/>
  <c r="N79" i="33"/>
  <c r="O79" i="33"/>
  <c r="P79" i="33"/>
  <c r="Q79" i="33"/>
  <c r="R79" i="33"/>
  <c r="S79" i="33"/>
  <c r="T79" i="33"/>
  <c r="U79" i="33"/>
  <c r="V79" i="33"/>
  <c r="W79" i="33"/>
  <c r="X79" i="33"/>
  <c r="Y79" i="33"/>
  <c r="Z79" i="33"/>
  <c r="AA79" i="33"/>
  <c r="AB79" i="33"/>
  <c r="AC79" i="33"/>
  <c r="AD79" i="33"/>
  <c r="AE79" i="33"/>
  <c r="AF79" i="33"/>
  <c r="AH79" i="33"/>
  <c r="AI79" i="33"/>
  <c r="AJ79" i="33"/>
  <c r="AK79" i="33"/>
  <c r="AL79" i="33"/>
  <c r="AM79" i="33"/>
  <c r="AN79" i="33"/>
  <c r="AO79" i="33"/>
  <c r="AP79" i="33"/>
  <c r="AQ79" i="33"/>
  <c r="AR79" i="33"/>
  <c r="AS79" i="33"/>
  <c r="AT79" i="33"/>
  <c r="AU79" i="33"/>
  <c r="AW79" i="33"/>
  <c r="AY79" i="33"/>
  <c r="AZ79" i="33"/>
  <c r="BA79" i="33"/>
  <c r="BB79" i="33"/>
  <c r="BC79" i="33"/>
  <c r="BD79" i="33"/>
  <c r="BE79" i="33"/>
  <c r="BF79" i="33"/>
  <c r="BG79" i="33"/>
  <c r="BH79" i="33"/>
  <c r="BI79" i="33"/>
  <c r="BJ79" i="33"/>
  <c r="BK79" i="33"/>
  <c r="BL79" i="33"/>
  <c r="BM79" i="33"/>
  <c r="BN79" i="33"/>
  <c r="BO79" i="33"/>
  <c r="BP79" i="33"/>
  <c r="BQ79" i="33"/>
  <c r="BR79" i="33"/>
  <c r="BS79" i="33"/>
  <c r="BT79" i="33"/>
  <c r="BU79" i="33"/>
  <c r="BV79" i="33"/>
  <c r="BW79" i="33"/>
  <c r="BX79" i="33"/>
  <c r="BY79" i="33"/>
  <c r="BZ79" i="33"/>
  <c r="CA79" i="33"/>
  <c r="CB79" i="33"/>
  <c r="CC79" i="33"/>
  <c r="CD79" i="33"/>
  <c r="CE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M80" i="33"/>
  <c r="N80" i="33"/>
  <c r="O80" i="33"/>
  <c r="P80" i="33"/>
  <c r="Q80" i="33"/>
  <c r="R80" i="33"/>
  <c r="S80" i="33"/>
  <c r="T80" i="33"/>
  <c r="U80" i="33"/>
  <c r="V80" i="33"/>
  <c r="W80" i="33"/>
  <c r="X80" i="33"/>
  <c r="Y80" i="33"/>
  <c r="Z80" i="33"/>
  <c r="AA80" i="33"/>
  <c r="AB80" i="33"/>
  <c r="AC80" i="33"/>
  <c r="AD80" i="33"/>
  <c r="AE80" i="33"/>
  <c r="AF80" i="33"/>
  <c r="AH80" i="33"/>
  <c r="AI80" i="33"/>
  <c r="AJ80" i="33"/>
  <c r="AK80" i="33"/>
  <c r="AL80" i="33"/>
  <c r="AM80" i="33"/>
  <c r="AN80" i="33"/>
  <c r="AO80" i="33"/>
  <c r="AP80" i="33"/>
  <c r="AQ80" i="33"/>
  <c r="AR80" i="33"/>
  <c r="AS80" i="33"/>
  <c r="AT80" i="33"/>
  <c r="AU80" i="33"/>
  <c r="AW80" i="33"/>
  <c r="AY80" i="33"/>
  <c r="AZ80" i="33"/>
  <c r="BA80" i="33"/>
  <c r="BB80" i="33"/>
  <c r="BC80" i="33"/>
  <c r="BD80" i="33"/>
  <c r="BE80" i="33"/>
  <c r="BF80" i="33"/>
  <c r="BG80" i="33"/>
  <c r="BH80" i="33"/>
  <c r="BI80" i="33"/>
  <c r="BJ80" i="33"/>
  <c r="BK80" i="33"/>
  <c r="BL80" i="33"/>
  <c r="BM80" i="33"/>
  <c r="BN80" i="33"/>
  <c r="BO80" i="33"/>
  <c r="BP80" i="33"/>
  <c r="BQ80" i="33"/>
  <c r="BR80" i="33"/>
  <c r="BS80" i="33"/>
  <c r="BT80" i="33"/>
  <c r="BU80" i="33"/>
  <c r="BV80" i="33"/>
  <c r="BW80" i="33"/>
  <c r="BX80" i="33"/>
  <c r="BY80" i="33"/>
  <c r="BZ80" i="33"/>
  <c r="CA80" i="33"/>
  <c r="CB80" i="33"/>
  <c r="CC80" i="33"/>
  <c r="CD80" i="33"/>
  <c r="CE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M81" i="33"/>
  <c r="N81" i="33"/>
  <c r="O81" i="33"/>
  <c r="P81" i="33"/>
  <c r="Q81" i="33"/>
  <c r="R81" i="33"/>
  <c r="S81" i="33"/>
  <c r="T81" i="33"/>
  <c r="U81" i="33"/>
  <c r="V81" i="33"/>
  <c r="W81" i="33"/>
  <c r="X81" i="33"/>
  <c r="Y81" i="33"/>
  <c r="Z81" i="33"/>
  <c r="AA81" i="33"/>
  <c r="AB81" i="33"/>
  <c r="AC81" i="33"/>
  <c r="AD81" i="33"/>
  <c r="AE81" i="33"/>
  <c r="AF81" i="33"/>
  <c r="AH81" i="33"/>
  <c r="AI81" i="33"/>
  <c r="AJ81" i="33"/>
  <c r="AK81" i="33"/>
  <c r="AL81" i="33"/>
  <c r="AM81" i="33"/>
  <c r="AN81" i="33"/>
  <c r="AO81" i="33"/>
  <c r="AP81" i="33"/>
  <c r="AQ81" i="33"/>
  <c r="AR81" i="33"/>
  <c r="AS81" i="33"/>
  <c r="AT81" i="33"/>
  <c r="AU81" i="33"/>
  <c r="AW81" i="33"/>
  <c r="AY81" i="33"/>
  <c r="AZ81" i="33"/>
  <c r="BA81" i="33"/>
  <c r="BB81" i="33"/>
  <c r="BC81" i="33"/>
  <c r="BD81" i="33"/>
  <c r="BE81" i="33"/>
  <c r="BF81" i="33"/>
  <c r="BG81" i="33"/>
  <c r="BH81" i="33"/>
  <c r="BI81" i="33"/>
  <c r="BJ81" i="33"/>
  <c r="BK81" i="33"/>
  <c r="BL81" i="33"/>
  <c r="BM81" i="33"/>
  <c r="BN81" i="33"/>
  <c r="BO81" i="33"/>
  <c r="BP81" i="33"/>
  <c r="BQ81" i="33"/>
  <c r="BR81" i="33"/>
  <c r="BS81" i="33"/>
  <c r="BT81" i="33"/>
  <c r="BU81" i="33"/>
  <c r="BV81" i="33"/>
  <c r="BW81" i="33"/>
  <c r="BX81" i="33"/>
  <c r="BY81" i="33"/>
  <c r="BZ81" i="33"/>
  <c r="CA81" i="33"/>
  <c r="CB81" i="33"/>
  <c r="CC81" i="33"/>
  <c r="CD81" i="33"/>
  <c r="CE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M82" i="33"/>
  <c r="N82" i="33"/>
  <c r="O82" i="33"/>
  <c r="P82" i="33"/>
  <c r="Q82" i="33"/>
  <c r="R82" i="33"/>
  <c r="S82" i="33"/>
  <c r="T82" i="33"/>
  <c r="U82" i="33"/>
  <c r="V82" i="33"/>
  <c r="W82" i="33"/>
  <c r="X82" i="33"/>
  <c r="Y82" i="33"/>
  <c r="Z82" i="33"/>
  <c r="AA82" i="33"/>
  <c r="AB82" i="33"/>
  <c r="AC82" i="33"/>
  <c r="AD82" i="33"/>
  <c r="AE82" i="33"/>
  <c r="AF82" i="33"/>
  <c r="AH82" i="33"/>
  <c r="AI82" i="33"/>
  <c r="AJ82" i="33"/>
  <c r="AK82" i="33"/>
  <c r="AL82" i="33"/>
  <c r="AM82" i="33"/>
  <c r="AN82" i="33"/>
  <c r="AO82" i="33"/>
  <c r="AP82" i="33"/>
  <c r="AQ82" i="33"/>
  <c r="AR82" i="33"/>
  <c r="AS82" i="33"/>
  <c r="AT82" i="33"/>
  <c r="AU82" i="33"/>
  <c r="AW82" i="33"/>
  <c r="AY82" i="33"/>
  <c r="AZ82" i="33"/>
  <c r="BA82" i="33"/>
  <c r="BB82" i="33"/>
  <c r="BC82" i="33"/>
  <c r="BD82" i="33"/>
  <c r="BE82" i="33"/>
  <c r="BF82" i="33"/>
  <c r="BG82" i="33"/>
  <c r="BH82" i="33"/>
  <c r="BI82" i="33"/>
  <c r="BJ82" i="33"/>
  <c r="BK82" i="33"/>
  <c r="BL82" i="33"/>
  <c r="BM82" i="33"/>
  <c r="BN82" i="33"/>
  <c r="BO82" i="33"/>
  <c r="BP82" i="33"/>
  <c r="BQ82" i="33"/>
  <c r="BR82" i="33"/>
  <c r="BS82" i="33"/>
  <c r="BT82" i="33"/>
  <c r="BU82" i="33"/>
  <c r="BV82" i="33"/>
  <c r="BW82" i="33"/>
  <c r="BX82" i="33"/>
  <c r="BY82" i="33"/>
  <c r="BZ82" i="33"/>
  <c r="CA82" i="33"/>
  <c r="CB82" i="33"/>
  <c r="CC82" i="33"/>
  <c r="CD82" i="33"/>
  <c r="CE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M83" i="33"/>
  <c r="N83" i="33"/>
  <c r="O83" i="33"/>
  <c r="P83" i="33"/>
  <c r="Q83" i="33"/>
  <c r="R83" i="33"/>
  <c r="S83" i="33"/>
  <c r="T83" i="33"/>
  <c r="U83" i="33"/>
  <c r="V83" i="33"/>
  <c r="W83" i="33"/>
  <c r="X83" i="33"/>
  <c r="Y83" i="33"/>
  <c r="Z83" i="33"/>
  <c r="AA83" i="33"/>
  <c r="AB83" i="33"/>
  <c r="AC83" i="33"/>
  <c r="AD83" i="33"/>
  <c r="AE83" i="33"/>
  <c r="AF83" i="33"/>
  <c r="AH83" i="33"/>
  <c r="AI83" i="33"/>
  <c r="AJ83" i="33"/>
  <c r="AK83" i="33"/>
  <c r="AL83" i="33"/>
  <c r="AM83" i="33"/>
  <c r="AN83" i="33"/>
  <c r="AO83" i="33"/>
  <c r="AP83" i="33"/>
  <c r="AQ83" i="33"/>
  <c r="AR83" i="33"/>
  <c r="AS83" i="33"/>
  <c r="AT83" i="33"/>
  <c r="AU83" i="33"/>
  <c r="AW83" i="33"/>
  <c r="AY83" i="33"/>
  <c r="AZ83" i="33"/>
  <c r="BA83" i="33"/>
  <c r="BB83" i="33"/>
  <c r="BC83" i="33"/>
  <c r="BD83" i="33"/>
  <c r="BE83" i="33"/>
  <c r="BF83" i="33"/>
  <c r="BG83" i="33"/>
  <c r="BH83" i="33"/>
  <c r="BI83" i="33"/>
  <c r="BJ83" i="33"/>
  <c r="BK83" i="33"/>
  <c r="BL83" i="33"/>
  <c r="BM83" i="33"/>
  <c r="BN83" i="33"/>
  <c r="BO83" i="33"/>
  <c r="BP83" i="33"/>
  <c r="BQ83" i="33"/>
  <c r="BR83" i="33"/>
  <c r="BS83" i="33"/>
  <c r="BT83" i="33"/>
  <c r="BU83" i="33"/>
  <c r="BV83" i="33"/>
  <c r="BW83" i="33"/>
  <c r="BX83" i="33"/>
  <c r="BY83" i="33"/>
  <c r="BZ83" i="33"/>
  <c r="CA83" i="33"/>
  <c r="CB83" i="33"/>
  <c r="CC83" i="33"/>
  <c r="CD83" i="33"/>
  <c r="CE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M84" i="33"/>
  <c r="N84" i="33"/>
  <c r="O84" i="33"/>
  <c r="P84" i="33"/>
  <c r="Q84" i="33"/>
  <c r="R84" i="33"/>
  <c r="S84" i="33"/>
  <c r="T84" i="33"/>
  <c r="U84" i="33"/>
  <c r="V84" i="33"/>
  <c r="W84" i="33"/>
  <c r="X84" i="33"/>
  <c r="Y84" i="33"/>
  <c r="Z84" i="33"/>
  <c r="AA84" i="33"/>
  <c r="AB84" i="33"/>
  <c r="AC84" i="33"/>
  <c r="AD84" i="33"/>
  <c r="AE84" i="33"/>
  <c r="AF84" i="33"/>
  <c r="AH84" i="33"/>
  <c r="AI84" i="33"/>
  <c r="AJ84" i="33"/>
  <c r="AK84" i="33"/>
  <c r="AL84" i="33"/>
  <c r="AM84" i="33"/>
  <c r="AN84" i="33"/>
  <c r="AO84" i="33"/>
  <c r="AP84" i="33"/>
  <c r="AQ84" i="33"/>
  <c r="AR84" i="33"/>
  <c r="AS84" i="33"/>
  <c r="AT84" i="33"/>
  <c r="AU84" i="33"/>
  <c r="AW84" i="33"/>
  <c r="AY84" i="33"/>
  <c r="AZ84" i="33"/>
  <c r="BA84" i="33"/>
  <c r="BB84" i="33"/>
  <c r="BC84" i="33"/>
  <c r="BD84" i="33"/>
  <c r="BE84" i="33"/>
  <c r="BF84" i="33"/>
  <c r="BG84" i="33"/>
  <c r="BH84" i="33"/>
  <c r="BI84" i="33"/>
  <c r="BJ84" i="33"/>
  <c r="BK84" i="33"/>
  <c r="BL84" i="33"/>
  <c r="BM84" i="33"/>
  <c r="BN84" i="33"/>
  <c r="BO84" i="33"/>
  <c r="BP84" i="33"/>
  <c r="BQ84" i="33"/>
  <c r="BR84" i="33"/>
  <c r="BS84" i="33"/>
  <c r="BT84" i="33"/>
  <c r="BU84" i="33"/>
  <c r="BV84" i="33"/>
  <c r="BW84" i="33"/>
  <c r="BX84" i="33"/>
  <c r="BY84" i="33"/>
  <c r="BZ84" i="33"/>
  <c r="CA84" i="33"/>
  <c r="CB84" i="33"/>
  <c r="CC84" i="33"/>
  <c r="CD84" i="33"/>
  <c r="CE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M85" i="33"/>
  <c r="N85" i="33"/>
  <c r="O85" i="33"/>
  <c r="P85" i="33"/>
  <c r="Q85" i="33"/>
  <c r="R85" i="33"/>
  <c r="S85" i="33"/>
  <c r="T85" i="33"/>
  <c r="U85" i="33"/>
  <c r="V85" i="33"/>
  <c r="W85" i="33"/>
  <c r="X85" i="33"/>
  <c r="Y85" i="33"/>
  <c r="Z85" i="33"/>
  <c r="AA85" i="33"/>
  <c r="AB85" i="33"/>
  <c r="AC85" i="33"/>
  <c r="AD85" i="33"/>
  <c r="AE85" i="33"/>
  <c r="AF85" i="33"/>
  <c r="AH85" i="33"/>
  <c r="AI85" i="33"/>
  <c r="AJ85" i="33"/>
  <c r="AK85" i="33"/>
  <c r="AL85" i="33"/>
  <c r="AM85" i="33"/>
  <c r="AN85" i="33"/>
  <c r="AO85" i="33"/>
  <c r="AP85" i="33"/>
  <c r="AQ85" i="33"/>
  <c r="AR85" i="33"/>
  <c r="AS85" i="33"/>
  <c r="AT85" i="33"/>
  <c r="AU85" i="33"/>
  <c r="AW85" i="33"/>
  <c r="AY85" i="33"/>
  <c r="AZ85" i="33"/>
  <c r="BA85" i="33"/>
  <c r="BB85" i="33"/>
  <c r="BC85" i="33"/>
  <c r="BD85" i="33"/>
  <c r="BE85" i="33"/>
  <c r="BF85" i="33"/>
  <c r="BG85" i="33"/>
  <c r="BH85" i="33"/>
  <c r="BI85" i="33"/>
  <c r="BJ85" i="33"/>
  <c r="BK85" i="33"/>
  <c r="BL85" i="33"/>
  <c r="BM85" i="33"/>
  <c r="BN85" i="33"/>
  <c r="BO85" i="33"/>
  <c r="BP85" i="33"/>
  <c r="BQ85" i="33"/>
  <c r="BR85" i="33"/>
  <c r="BS85" i="33"/>
  <c r="BT85" i="33"/>
  <c r="BU85" i="33"/>
  <c r="BV85" i="33"/>
  <c r="BW85" i="33"/>
  <c r="BX85" i="33"/>
  <c r="BY85" i="33"/>
  <c r="BZ85" i="33"/>
  <c r="CA85" i="33"/>
  <c r="CB85" i="33"/>
  <c r="CC85" i="33"/>
  <c r="CD85" i="33"/>
  <c r="CE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M86" i="33"/>
  <c r="N86" i="33"/>
  <c r="O86" i="33"/>
  <c r="P86" i="33"/>
  <c r="Q86" i="33"/>
  <c r="R86" i="33"/>
  <c r="S86" i="33"/>
  <c r="T86" i="33"/>
  <c r="U86" i="33"/>
  <c r="V86" i="33"/>
  <c r="W86" i="33"/>
  <c r="X86" i="33"/>
  <c r="Y86" i="33"/>
  <c r="Z86" i="33"/>
  <c r="AA86" i="33"/>
  <c r="AB86" i="33"/>
  <c r="AC86" i="33"/>
  <c r="AD86" i="33"/>
  <c r="AE86" i="33"/>
  <c r="AF86" i="33"/>
  <c r="AH86" i="33"/>
  <c r="AI86" i="33"/>
  <c r="AJ86" i="33"/>
  <c r="AK86" i="33"/>
  <c r="AL86" i="33"/>
  <c r="AM86" i="33"/>
  <c r="AN86" i="33"/>
  <c r="AO86" i="33"/>
  <c r="AP86" i="33"/>
  <c r="AQ86" i="33"/>
  <c r="AR86" i="33"/>
  <c r="AS86" i="33"/>
  <c r="AT86" i="33"/>
  <c r="AU86" i="33"/>
  <c r="AW86" i="33"/>
  <c r="AY86" i="33"/>
  <c r="AZ86" i="33"/>
  <c r="BA86" i="33"/>
  <c r="BB86" i="33"/>
  <c r="BC86" i="33"/>
  <c r="BD86" i="33"/>
  <c r="BE86" i="33"/>
  <c r="BF86" i="33"/>
  <c r="BG86" i="33"/>
  <c r="BH86" i="33"/>
  <c r="BI86" i="33"/>
  <c r="BJ86" i="33"/>
  <c r="BK86" i="33"/>
  <c r="BL86" i="33"/>
  <c r="BM86" i="33"/>
  <c r="BN86" i="33"/>
  <c r="BO86" i="33"/>
  <c r="BP86" i="33"/>
  <c r="BQ86" i="33"/>
  <c r="BR86" i="33"/>
  <c r="BS86" i="33"/>
  <c r="BT86" i="33"/>
  <c r="BU86" i="33"/>
  <c r="BV86" i="33"/>
  <c r="BW86" i="33"/>
  <c r="BX86" i="33"/>
  <c r="BY86" i="33"/>
  <c r="BZ86" i="33"/>
  <c r="CA86" i="33"/>
  <c r="CB86" i="33"/>
  <c r="CC86" i="33"/>
  <c r="CD86" i="33"/>
  <c r="CE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M87" i="33"/>
  <c r="N87" i="33"/>
  <c r="O87" i="33"/>
  <c r="P87" i="33"/>
  <c r="Q87" i="33"/>
  <c r="R87" i="33"/>
  <c r="S87" i="33"/>
  <c r="T87" i="33"/>
  <c r="U87" i="33"/>
  <c r="V87" i="33"/>
  <c r="W87" i="33"/>
  <c r="X87" i="33"/>
  <c r="Y87" i="33"/>
  <c r="Z87" i="33"/>
  <c r="AA87" i="33"/>
  <c r="AB87" i="33"/>
  <c r="AC87" i="33"/>
  <c r="AD87" i="33"/>
  <c r="AE87" i="33"/>
  <c r="AF87" i="33"/>
  <c r="AH87" i="33"/>
  <c r="AI87" i="33"/>
  <c r="AJ87" i="33"/>
  <c r="AK87" i="33"/>
  <c r="AL87" i="33"/>
  <c r="AM87" i="33"/>
  <c r="AN87" i="33"/>
  <c r="AO87" i="33"/>
  <c r="AP87" i="33"/>
  <c r="AQ87" i="33"/>
  <c r="AR87" i="33"/>
  <c r="AS87" i="33"/>
  <c r="AT87" i="33"/>
  <c r="AU87" i="33"/>
  <c r="AW87" i="33"/>
  <c r="AY87" i="33"/>
  <c r="AZ87" i="33"/>
  <c r="BA87" i="33"/>
  <c r="BB87" i="33"/>
  <c r="BC87" i="33"/>
  <c r="BD87" i="33"/>
  <c r="BE87" i="33"/>
  <c r="BF87" i="33"/>
  <c r="BG87" i="33"/>
  <c r="BH87" i="33"/>
  <c r="BI87" i="33"/>
  <c r="BJ87" i="33"/>
  <c r="BK87" i="33"/>
  <c r="BL87" i="33"/>
  <c r="BM87" i="33"/>
  <c r="BN87" i="33"/>
  <c r="BO87" i="33"/>
  <c r="BP87" i="33"/>
  <c r="BQ87" i="33"/>
  <c r="BR87" i="33"/>
  <c r="BS87" i="33"/>
  <c r="BT87" i="33"/>
  <c r="BU87" i="33"/>
  <c r="BV87" i="33"/>
  <c r="BW87" i="33"/>
  <c r="BX87" i="33"/>
  <c r="BY87" i="33"/>
  <c r="BZ87" i="33"/>
  <c r="CA87" i="33"/>
  <c r="CB87" i="33"/>
  <c r="CC87" i="33"/>
  <c r="CD87" i="33"/>
  <c r="CE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Y88" i="33"/>
  <c r="Z88" i="33"/>
  <c r="AA88" i="33"/>
  <c r="AB88" i="33"/>
  <c r="AC88" i="33"/>
  <c r="AD88" i="33"/>
  <c r="AE88" i="33"/>
  <c r="AF88" i="33"/>
  <c r="AH88" i="33"/>
  <c r="AI88" i="33"/>
  <c r="AJ88" i="33"/>
  <c r="AK88" i="33"/>
  <c r="AL88" i="33"/>
  <c r="AM88" i="33"/>
  <c r="AN88" i="33"/>
  <c r="AO88" i="33"/>
  <c r="AP88" i="33"/>
  <c r="AQ88" i="33"/>
  <c r="AR88" i="33"/>
  <c r="AS88" i="33"/>
  <c r="AT88" i="33"/>
  <c r="AU88" i="33"/>
  <c r="AW88" i="33"/>
  <c r="AY88" i="33"/>
  <c r="AZ88" i="33"/>
  <c r="BA88" i="33"/>
  <c r="BB88" i="33"/>
  <c r="BC88" i="33"/>
  <c r="BD88" i="33"/>
  <c r="BE88" i="33"/>
  <c r="BF88" i="33"/>
  <c r="BG88" i="33"/>
  <c r="BH88" i="33"/>
  <c r="BI88" i="33"/>
  <c r="BJ88" i="33"/>
  <c r="BK88" i="33"/>
  <c r="BL88" i="33"/>
  <c r="BM88" i="33"/>
  <c r="BN88" i="33"/>
  <c r="BO88" i="33"/>
  <c r="BP88" i="33"/>
  <c r="BQ88" i="33"/>
  <c r="BR88" i="33"/>
  <c r="BS88" i="33"/>
  <c r="BT88" i="33"/>
  <c r="BU88" i="33"/>
  <c r="BV88" i="33"/>
  <c r="BW88" i="33"/>
  <c r="BX88" i="33"/>
  <c r="BY88" i="33"/>
  <c r="BZ88" i="33"/>
  <c r="CA88" i="33"/>
  <c r="CB88" i="33"/>
  <c r="CC88" i="33"/>
  <c r="CD88" i="33"/>
  <c r="CE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Y89" i="33"/>
  <c r="Z89" i="33"/>
  <c r="AA89" i="33"/>
  <c r="AB89" i="33"/>
  <c r="AC89" i="33"/>
  <c r="AD89" i="33"/>
  <c r="AE89" i="33"/>
  <c r="AF89" i="33"/>
  <c r="AH89" i="33"/>
  <c r="AI89" i="33"/>
  <c r="AJ89" i="33"/>
  <c r="AK89" i="33"/>
  <c r="AL89" i="33"/>
  <c r="AM89" i="33"/>
  <c r="AN89" i="33"/>
  <c r="AO89" i="33"/>
  <c r="AP89" i="33"/>
  <c r="AQ89" i="33"/>
  <c r="AR89" i="33"/>
  <c r="AS89" i="33"/>
  <c r="AT89" i="33"/>
  <c r="AU89" i="33"/>
  <c r="AW89" i="33"/>
  <c r="AY89" i="33"/>
  <c r="AZ89" i="33"/>
  <c r="BA89" i="33"/>
  <c r="BB89" i="33"/>
  <c r="BC89" i="33"/>
  <c r="BD89" i="33"/>
  <c r="BE89" i="33"/>
  <c r="BF89" i="33"/>
  <c r="BG89" i="33"/>
  <c r="BH89" i="33"/>
  <c r="BI89" i="33"/>
  <c r="BJ89" i="33"/>
  <c r="BK89" i="33"/>
  <c r="BL89" i="33"/>
  <c r="BM89" i="33"/>
  <c r="BN89" i="33"/>
  <c r="BO89" i="33"/>
  <c r="BP89" i="33"/>
  <c r="BQ89" i="33"/>
  <c r="BR89" i="33"/>
  <c r="BS89" i="33"/>
  <c r="BT89" i="33"/>
  <c r="BU89" i="33"/>
  <c r="BV89" i="33"/>
  <c r="BW89" i="33"/>
  <c r="BX89" i="33"/>
  <c r="BY89" i="33"/>
  <c r="BZ89" i="33"/>
  <c r="CA89" i="33"/>
  <c r="CB89" i="33"/>
  <c r="CC89" i="33"/>
  <c r="CD89" i="33"/>
  <c r="CE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Y90" i="33"/>
  <c r="Z90" i="33"/>
  <c r="AA90" i="33"/>
  <c r="AB90" i="33"/>
  <c r="AC90" i="33"/>
  <c r="AD90" i="33"/>
  <c r="AE90" i="33"/>
  <c r="AF90" i="33"/>
  <c r="AH90" i="33"/>
  <c r="AI90" i="33"/>
  <c r="AJ90" i="33"/>
  <c r="AK90" i="33"/>
  <c r="AL90" i="33"/>
  <c r="AM90" i="33"/>
  <c r="AN90" i="33"/>
  <c r="AO90" i="33"/>
  <c r="AP90" i="33"/>
  <c r="AQ90" i="33"/>
  <c r="AR90" i="33"/>
  <c r="AS90" i="33"/>
  <c r="AT90" i="33"/>
  <c r="AU90" i="33"/>
  <c r="AW90" i="33"/>
  <c r="AY90" i="33"/>
  <c r="AZ90" i="33"/>
  <c r="BA90" i="33"/>
  <c r="BB90" i="33"/>
  <c r="BC90" i="33"/>
  <c r="BD90" i="33"/>
  <c r="BE90" i="33"/>
  <c r="BF90" i="33"/>
  <c r="BG90" i="33"/>
  <c r="BH90" i="33"/>
  <c r="BI90" i="33"/>
  <c r="BJ90" i="33"/>
  <c r="BK90" i="33"/>
  <c r="BL90" i="33"/>
  <c r="BM90" i="33"/>
  <c r="BN90" i="33"/>
  <c r="BO90" i="33"/>
  <c r="BP90" i="33"/>
  <c r="BQ90" i="33"/>
  <c r="BR90" i="33"/>
  <c r="BS90" i="33"/>
  <c r="BT90" i="33"/>
  <c r="BU90" i="33"/>
  <c r="BV90" i="33"/>
  <c r="BW90" i="33"/>
  <c r="BX90" i="33"/>
  <c r="BY90" i="33"/>
  <c r="BZ90" i="33"/>
  <c r="CA90" i="33"/>
  <c r="CB90" i="33"/>
  <c r="CC90" i="33"/>
  <c r="CD90" i="33"/>
  <c r="CE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R91" i="33"/>
  <c r="S91" i="33"/>
  <c r="T91" i="33"/>
  <c r="U91" i="33"/>
  <c r="V91" i="33"/>
  <c r="W91" i="33"/>
  <c r="X91" i="33"/>
  <c r="Y91" i="33"/>
  <c r="Z91" i="33"/>
  <c r="AA91" i="33"/>
  <c r="AB91" i="33"/>
  <c r="AC91" i="33"/>
  <c r="AD91" i="33"/>
  <c r="AE91" i="33"/>
  <c r="AF91" i="33"/>
  <c r="AH91" i="33"/>
  <c r="AI91" i="33"/>
  <c r="AJ91" i="33"/>
  <c r="AK91" i="33"/>
  <c r="AL91" i="33"/>
  <c r="AM91" i="33"/>
  <c r="AN91" i="33"/>
  <c r="AO91" i="33"/>
  <c r="AP91" i="33"/>
  <c r="AQ91" i="33"/>
  <c r="AR91" i="33"/>
  <c r="AS91" i="33"/>
  <c r="AT91" i="33"/>
  <c r="AU91" i="33"/>
  <c r="AW91" i="33"/>
  <c r="AY91" i="33"/>
  <c r="AZ91" i="33"/>
  <c r="BA91" i="33"/>
  <c r="BB91" i="33"/>
  <c r="BC91" i="33"/>
  <c r="BD91" i="33"/>
  <c r="BE91" i="33"/>
  <c r="BF91" i="33"/>
  <c r="BG91" i="33"/>
  <c r="BH91" i="33"/>
  <c r="BI91" i="33"/>
  <c r="BJ91" i="33"/>
  <c r="BK91" i="33"/>
  <c r="BL91" i="33"/>
  <c r="BM91" i="33"/>
  <c r="BN91" i="33"/>
  <c r="BO91" i="33"/>
  <c r="BP91" i="33"/>
  <c r="BQ91" i="33"/>
  <c r="BR91" i="33"/>
  <c r="BS91" i="33"/>
  <c r="BT91" i="33"/>
  <c r="BU91" i="33"/>
  <c r="BV91" i="33"/>
  <c r="BW91" i="33"/>
  <c r="BX91" i="33"/>
  <c r="BY91" i="33"/>
  <c r="BZ91" i="33"/>
  <c r="CA91" i="33"/>
  <c r="CB91" i="33"/>
  <c r="CC91" i="33"/>
  <c r="CD91" i="33"/>
  <c r="CE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Y92" i="33"/>
  <c r="Z92" i="33"/>
  <c r="AA92" i="33"/>
  <c r="AB92" i="33"/>
  <c r="AC92" i="33"/>
  <c r="AD92" i="33"/>
  <c r="AE92" i="33"/>
  <c r="AF92" i="33"/>
  <c r="AH92" i="33"/>
  <c r="AI92" i="33"/>
  <c r="AJ92" i="33"/>
  <c r="AK92" i="33"/>
  <c r="AL92" i="33"/>
  <c r="AM92" i="33"/>
  <c r="AN92" i="33"/>
  <c r="AO92" i="33"/>
  <c r="AP92" i="33"/>
  <c r="AQ92" i="33"/>
  <c r="AR92" i="33"/>
  <c r="AS92" i="33"/>
  <c r="AT92" i="33"/>
  <c r="AU92" i="33"/>
  <c r="AW92" i="33"/>
  <c r="AY92" i="33"/>
  <c r="AZ92" i="33"/>
  <c r="BA92" i="33"/>
  <c r="BB92" i="33"/>
  <c r="BC92" i="33"/>
  <c r="BD92" i="33"/>
  <c r="BE92" i="33"/>
  <c r="BF92" i="33"/>
  <c r="BG92" i="33"/>
  <c r="BH92" i="33"/>
  <c r="BI92" i="33"/>
  <c r="BJ92" i="33"/>
  <c r="BK92" i="33"/>
  <c r="BL92" i="33"/>
  <c r="BM92" i="33"/>
  <c r="BN92" i="33"/>
  <c r="BO92" i="33"/>
  <c r="BP92" i="33"/>
  <c r="BQ92" i="33"/>
  <c r="BR92" i="33"/>
  <c r="BS92" i="33"/>
  <c r="BT92" i="33"/>
  <c r="BU92" i="33"/>
  <c r="BV92" i="33"/>
  <c r="BW92" i="33"/>
  <c r="BX92" i="33"/>
  <c r="BY92" i="33"/>
  <c r="BZ92" i="33"/>
  <c r="CA92" i="33"/>
  <c r="CB92" i="33"/>
  <c r="CC92" i="33"/>
  <c r="CD92" i="33"/>
  <c r="CE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M93" i="33"/>
  <c r="N93" i="33"/>
  <c r="O93" i="33"/>
  <c r="P93" i="33"/>
  <c r="Q93" i="33"/>
  <c r="R93" i="33"/>
  <c r="S93" i="33"/>
  <c r="T93" i="33"/>
  <c r="U93" i="33"/>
  <c r="V93" i="33"/>
  <c r="W93" i="33"/>
  <c r="X93" i="33"/>
  <c r="Y93" i="33"/>
  <c r="Z93" i="33"/>
  <c r="AA93" i="33"/>
  <c r="AB93" i="33"/>
  <c r="AC93" i="33"/>
  <c r="AD93" i="33"/>
  <c r="AE93" i="33"/>
  <c r="AF93" i="33"/>
  <c r="AH93" i="33"/>
  <c r="AI93" i="33"/>
  <c r="AJ93" i="33"/>
  <c r="AK93" i="33"/>
  <c r="AL93" i="33"/>
  <c r="AM93" i="33"/>
  <c r="AN93" i="33"/>
  <c r="AO93" i="33"/>
  <c r="AP93" i="33"/>
  <c r="AQ93" i="33"/>
  <c r="AR93" i="33"/>
  <c r="AS93" i="33"/>
  <c r="AT93" i="33"/>
  <c r="AU93" i="33"/>
  <c r="AW93" i="33"/>
  <c r="AY93" i="33"/>
  <c r="AZ93" i="33"/>
  <c r="BA93" i="33"/>
  <c r="BB93" i="33"/>
  <c r="BC93" i="33"/>
  <c r="BD93" i="33"/>
  <c r="BE93" i="33"/>
  <c r="BF93" i="33"/>
  <c r="BG93" i="33"/>
  <c r="BH93" i="33"/>
  <c r="BI93" i="33"/>
  <c r="BJ93" i="33"/>
  <c r="BK93" i="33"/>
  <c r="BL93" i="33"/>
  <c r="BM93" i="33"/>
  <c r="BN93" i="33"/>
  <c r="BO93" i="33"/>
  <c r="BP93" i="33"/>
  <c r="BQ93" i="33"/>
  <c r="BR93" i="33"/>
  <c r="BS93" i="33"/>
  <c r="BT93" i="33"/>
  <c r="BU93" i="33"/>
  <c r="BV93" i="33"/>
  <c r="BW93" i="33"/>
  <c r="BX93" i="33"/>
  <c r="BY93" i="33"/>
  <c r="BZ93" i="33"/>
  <c r="CA93" i="33"/>
  <c r="CB93" i="33"/>
  <c r="CC93" i="33"/>
  <c r="CD93" i="33"/>
  <c r="CE93" i="33"/>
  <c r="CH93" i="33"/>
  <c r="CI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M94" i="33"/>
  <c r="N94" i="33"/>
  <c r="O94" i="33"/>
  <c r="P94" i="33"/>
  <c r="Q94" i="33"/>
  <c r="R94" i="33"/>
  <c r="S94" i="33"/>
  <c r="T94" i="33"/>
  <c r="U94" i="33"/>
  <c r="V94" i="33"/>
  <c r="W94" i="33"/>
  <c r="X94" i="33"/>
  <c r="Y94" i="33"/>
  <c r="Z94" i="33"/>
  <c r="AA94" i="33"/>
  <c r="AB94" i="33"/>
  <c r="AC94" i="33"/>
  <c r="AD94" i="33"/>
  <c r="AE94" i="33"/>
  <c r="AF94" i="33"/>
  <c r="AH94" i="33"/>
  <c r="AI94" i="33"/>
  <c r="AJ94" i="33"/>
  <c r="AK94" i="33"/>
  <c r="AL94" i="33"/>
  <c r="AM94" i="33"/>
  <c r="AN94" i="33"/>
  <c r="AO94" i="33"/>
  <c r="AP94" i="33"/>
  <c r="AQ94" i="33"/>
  <c r="AR94" i="33"/>
  <c r="AS94" i="33"/>
  <c r="AT94" i="33"/>
  <c r="AU94" i="33"/>
  <c r="AW94" i="33"/>
  <c r="AY94" i="33"/>
  <c r="AZ94" i="33"/>
  <c r="BA94" i="33"/>
  <c r="BB94" i="33"/>
  <c r="BC94" i="33"/>
  <c r="BD94" i="33"/>
  <c r="BE94" i="33"/>
  <c r="BF94" i="33"/>
  <c r="BG94" i="33"/>
  <c r="BH94" i="33"/>
  <c r="BI94" i="33"/>
  <c r="BJ94" i="33"/>
  <c r="BK94" i="33"/>
  <c r="BL94" i="33"/>
  <c r="BM94" i="33"/>
  <c r="BN94" i="33"/>
  <c r="BO94" i="33"/>
  <c r="BP94" i="33"/>
  <c r="BQ94" i="33"/>
  <c r="BR94" i="33"/>
  <c r="BS94" i="33"/>
  <c r="BT94" i="33"/>
  <c r="BU94" i="33"/>
  <c r="BV94" i="33"/>
  <c r="BW94" i="33"/>
  <c r="BX94" i="33"/>
  <c r="BY94" i="33"/>
  <c r="BZ94" i="33"/>
  <c r="CA94" i="33"/>
  <c r="CB94" i="33"/>
  <c r="CC94" i="33"/>
  <c r="CD94" i="33"/>
  <c r="CE94" i="33"/>
  <c r="CH94" i="33"/>
  <c r="CI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O95" i="33"/>
  <c r="P95" i="33"/>
  <c r="Q95" i="33"/>
  <c r="R95" i="33"/>
  <c r="S95" i="33"/>
  <c r="T95" i="33"/>
  <c r="U95" i="33"/>
  <c r="V95" i="33"/>
  <c r="W95" i="33"/>
  <c r="X95" i="33"/>
  <c r="Y95" i="33"/>
  <c r="Z95" i="33"/>
  <c r="AA95" i="33"/>
  <c r="AB95" i="33"/>
  <c r="AC95" i="33"/>
  <c r="AD95" i="33"/>
  <c r="AE95" i="33"/>
  <c r="AF95" i="33"/>
  <c r="AH95" i="33"/>
  <c r="AI95" i="33"/>
  <c r="AJ95" i="33"/>
  <c r="AK95" i="33"/>
  <c r="AL95" i="33"/>
  <c r="AM95" i="33"/>
  <c r="AN95" i="33"/>
  <c r="AO95" i="33"/>
  <c r="AP95" i="33"/>
  <c r="AQ95" i="33"/>
  <c r="AR95" i="33"/>
  <c r="AS95" i="33"/>
  <c r="AT95" i="33"/>
  <c r="AU95" i="33"/>
  <c r="AW95" i="33"/>
  <c r="AY95" i="33"/>
  <c r="AZ95" i="33"/>
  <c r="BA95" i="33"/>
  <c r="BB95" i="33"/>
  <c r="BC95" i="33"/>
  <c r="BD95" i="33"/>
  <c r="BE95" i="33"/>
  <c r="BF95" i="33"/>
  <c r="BG95" i="33"/>
  <c r="BH95" i="33"/>
  <c r="BI95" i="33"/>
  <c r="BJ95" i="33"/>
  <c r="BK95" i="33"/>
  <c r="BL95" i="33"/>
  <c r="BM95" i="33"/>
  <c r="BN95" i="33"/>
  <c r="BO95" i="33"/>
  <c r="BP95" i="33"/>
  <c r="BQ95" i="33"/>
  <c r="BR95" i="33"/>
  <c r="BS95" i="33"/>
  <c r="BT95" i="33"/>
  <c r="BU95" i="33"/>
  <c r="BV95" i="33"/>
  <c r="BW95" i="33"/>
  <c r="BX95" i="33"/>
  <c r="BY95" i="33"/>
  <c r="BZ95" i="33"/>
  <c r="CA95" i="33"/>
  <c r="CB95" i="33"/>
  <c r="CC95" i="33"/>
  <c r="CD95" i="33"/>
  <c r="CE95" i="33"/>
  <c r="CH95" i="33"/>
  <c r="CI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R96" i="33"/>
  <c r="S96" i="33"/>
  <c r="T96" i="33"/>
  <c r="U96" i="33"/>
  <c r="V96" i="33"/>
  <c r="W96" i="33"/>
  <c r="X96" i="33"/>
  <c r="Y96" i="33"/>
  <c r="Z96" i="33"/>
  <c r="AA96" i="33"/>
  <c r="AB96" i="33"/>
  <c r="AC96" i="33"/>
  <c r="AD96" i="33"/>
  <c r="AE96" i="33"/>
  <c r="AF96" i="33"/>
  <c r="AH96" i="33"/>
  <c r="AI96" i="33"/>
  <c r="AJ96" i="33"/>
  <c r="AK96" i="33"/>
  <c r="AL96" i="33"/>
  <c r="AM96" i="33"/>
  <c r="AN96" i="33"/>
  <c r="AO96" i="33"/>
  <c r="AP96" i="33"/>
  <c r="AQ96" i="33"/>
  <c r="AR96" i="33"/>
  <c r="AS96" i="33"/>
  <c r="AT96" i="33"/>
  <c r="AU96" i="33"/>
  <c r="AW96" i="33"/>
  <c r="AY96" i="33"/>
  <c r="AZ96" i="33"/>
  <c r="BA96" i="33"/>
  <c r="BB96" i="33"/>
  <c r="BC96" i="33"/>
  <c r="BD96" i="33"/>
  <c r="BE96" i="33"/>
  <c r="BF96" i="33"/>
  <c r="BG96" i="33"/>
  <c r="BH96" i="33"/>
  <c r="BI96" i="33"/>
  <c r="BJ96" i="33"/>
  <c r="BK96" i="33"/>
  <c r="BL96" i="33"/>
  <c r="BM96" i="33"/>
  <c r="BN96" i="33"/>
  <c r="BO96" i="33"/>
  <c r="BP96" i="33"/>
  <c r="BQ96" i="33"/>
  <c r="BR96" i="33"/>
  <c r="BS96" i="33"/>
  <c r="BT96" i="33"/>
  <c r="BU96" i="33"/>
  <c r="BV96" i="33"/>
  <c r="BW96" i="33"/>
  <c r="BX96" i="33"/>
  <c r="BY96" i="33"/>
  <c r="BZ96" i="33"/>
  <c r="CA96" i="33"/>
  <c r="CB96" i="33"/>
  <c r="CC96" i="33"/>
  <c r="CD96" i="33"/>
  <c r="CE96" i="33"/>
  <c r="CH96" i="33"/>
  <c r="CI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M97" i="33"/>
  <c r="N97" i="33"/>
  <c r="O97" i="33"/>
  <c r="P97" i="33"/>
  <c r="Q97" i="33"/>
  <c r="R97" i="33"/>
  <c r="S97" i="33"/>
  <c r="T97" i="33"/>
  <c r="U97" i="33"/>
  <c r="V97" i="33"/>
  <c r="W97" i="33"/>
  <c r="X97" i="33"/>
  <c r="Y97" i="33"/>
  <c r="Z97" i="33"/>
  <c r="AA97" i="33"/>
  <c r="AB97" i="33"/>
  <c r="AC97" i="33"/>
  <c r="AD97" i="33"/>
  <c r="AE97" i="33"/>
  <c r="AF97" i="33"/>
  <c r="AH97" i="33"/>
  <c r="AI97" i="33"/>
  <c r="AJ97" i="33"/>
  <c r="AK97" i="33"/>
  <c r="AL97" i="33"/>
  <c r="AM97" i="33"/>
  <c r="AN97" i="33"/>
  <c r="AO97" i="33"/>
  <c r="AP97" i="33"/>
  <c r="AQ97" i="33"/>
  <c r="AR97" i="33"/>
  <c r="AS97" i="33"/>
  <c r="AT97" i="33"/>
  <c r="AU97" i="33"/>
  <c r="AW97" i="33"/>
  <c r="AY97" i="33"/>
  <c r="AZ97" i="33"/>
  <c r="BA97" i="33"/>
  <c r="BB97" i="33"/>
  <c r="BC97" i="33"/>
  <c r="BD97" i="33"/>
  <c r="BE97" i="33"/>
  <c r="BF97" i="33"/>
  <c r="BG97" i="33"/>
  <c r="BH97" i="33"/>
  <c r="BI97" i="33"/>
  <c r="BJ97" i="33"/>
  <c r="BK97" i="33"/>
  <c r="BL97" i="33"/>
  <c r="BM97" i="33"/>
  <c r="BN97" i="33"/>
  <c r="BO97" i="33"/>
  <c r="BP97" i="33"/>
  <c r="BQ97" i="33"/>
  <c r="BR97" i="33"/>
  <c r="BS97" i="33"/>
  <c r="BT97" i="33"/>
  <c r="BU97" i="33"/>
  <c r="BV97" i="33"/>
  <c r="BW97" i="33"/>
  <c r="BX97" i="33"/>
  <c r="BY97" i="33"/>
  <c r="BZ97" i="33"/>
  <c r="CA97" i="33"/>
  <c r="CB97" i="33"/>
  <c r="CC97" i="33"/>
  <c r="CD97" i="33"/>
  <c r="CE97" i="33"/>
  <c r="CH97" i="33"/>
  <c r="CI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M98" i="33"/>
  <c r="N98" i="33"/>
  <c r="O98" i="33"/>
  <c r="P98" i="33"/>
  <c r="Q98" i="33"/>
  <c r="R98" i="33"/>
  <c r="S98" i="33"/>
  <c r="T98" i="33"/>
  <c r="U98" i="33"/>
  <c r="V98" i="33"/>
  <c r="W98" i="33"/>
  <c r="X98" i="33"/>
  <c r="Y98" i="33"/>
  <c r="Z98" i="33"/>
  <c r="AA98" i="33"/>
  <c r="AB98" i="33"/>
  <c r="AC98" i="33"/>
  <c r="AD98" i="33"/>
  <c r="AE98" i="33"/>
  <c r="AF98" i="33"/>
  <c r="AH98" i="33"/>
  <c r="AI98" i="33"/>
  <c r="AJ98" i="33"/>
  <c r="AK98" i="33"/>
  <c r="AL98" i="33"/>
  <c r="AM98" i="33"/>
  <c r="AN98" i="33"/>
  <c r="AO98" i="33"/>
  <c r="AP98" i="33"/>
  <c r="AQ98" i="33"/>
  <c r="AR98" i="33"/>
  <c r="AS98" i="33"/>
  <c r="AT98" i="33"/>
  <c r="AU98" i="33"/>
  <c r="AW98" i="33"/>
  <c r="AY98" i="33"/>
  <c r="AZ98" i="33"/>
  <c r="BA98" i="33"/>
  <c r="BB98" i="33"/>
  <c r="BC98" i="33"/>
  <c r="BD98" i="33"/>
  <c r="BE98" i="33"/>
  <c r="BF98" i="33"/>
  <c r="BG98" i="33"/>
  <c r="BH98" i="33"/>
  <c r="BI98" i="33"/>
  <c r="BJ98" i="33"/>
  <c r="BK98" i="33"/>
  <c r="BL98" i="33"/>
  <c r="BM98" i="33"/>
  <c r="BN98" i="33"/>
  <c r="BO98" i="33"/>
  <c r="BP98" i="33"/>
  <c r="BQ98" i="33"/>
  <c r="BR98" i="33"/>
  <c r="BS98" i="33"/>
  <c r="BT98" i="33"/>
  <c r="BU98" i="33"/>
  <c r="BV98" i="33"/>
  <c r="BW98" i="33"/>
  <c r="BX98" i="33"/>
  <c r="BY98" i="33"/>
  <c r="BZ98" i="33"/>
  <c r="CA98" i="33"/>
  <c r="CB98" i="33"/>
  <c r="CC98" i="33"/>
  <c r="CD98" i="33"/>
  <c r="CE98" i="33"/>
  <c r="CH98" i="33"/>
  <c r="CI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M99" i="33"/>
  <c r="N99" i="33"/>
  <c r="O99" i="33"/>
  <c r="P99" i="33"/>
  <c r="Q99" i="33"/>
  <c r="R99" i="33"/>
  <c r="S99" i="33"/>
  <c r="T99" i="33"/>
  <c r="U99" i="33"/>
  <c r="V99" i="33"/>
  <c r="W99" i="33"/>
  <c r="X99" i="33"/>
  <c r="Y99" i="33"/>
  <c r="Z99" i="33"/>
  <c r="AA99" i="33"/>
  <c r="AB99" i="33"/>
  <c r="AC99" i="33"/>
  <c r="AD99" i="33"/>
  <c r="AE99" i="33"/>
  <c r="AF99" i="33"/>
  <c r="AH99" i="33"/>
  <c r="AI99" i="33"/>
  <c r="AJ99" i="33"/>
  <c r="AK99" i="33"/>
  <c r="AL99" i="33"/>
  <c r="AM99" i="33"/>
  <c r="AN99" i="33"/>
  <c r="AO99" i="33"/>
  <c r="AP99" i="33"/>
  <c r="AQ99" i="33"/>
  <c r="AR99" i="33"/>
  <c r="AS99" i="33"/>
  <c r="AT99" i="33"/>
  <c r="AU99" i="33"/>
  <c r="AW99" i="33"/>
  <c r="AY99" i="33"/>
  <c r="AZ99" i="33"/>
  <c r="BA99" i="33"/>
  <c r="BB99" i="33"/>
  <c r="BC99" i="33"/>
  <c r="BD99" i="33"/>
  <c r="BE99" i="33"/>
  <c r="BF99" i="33"/>
  <c r="BG99" i="33"/>
  <c r="BH99" i="33"/>
  <c r="BI99" i="33"/>
  <c r="BJ99" i="33"/>
  <c r="BK99" i="33"/>
  <c r="BL99" i="33"/>
  <c r="BM99" i="33"/>
  <c r="BN99" i="33"/>
  <c r="BO99" i="33"/>
  <c r="BP99" i="33"/>
  <c r="BQ99" i="33"/>
  <c r="BR99" i="33"/>
  <c r="BS99" i="33"/>
  <c r="BT99" i="33"/>
  <c r="BU99" i="33"/>
  <c r="BV99" i="33"/>
  <c r="BW99" i="33"/>
  <c r="BX99" i="33"/>
  <c r="BY99" i="33"/>
  <c r="BZ99" i="33"/>
  <c r="CA99" i="33"/>
  <c r="CB99" i="33"/>
  <c r="CC99" i="33"/>
  <c r="CD99" i="33"/>
  <c r="CE99" i="33"/>
  <c r="CH99" i="33"/>
  <c r="CI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M100" i="33"/>
  <c r="N100" i="33"/>
  <c r="O100" i="33"/>
  <c r="P100" i="33"/>
  <c r="Q100" i="33"/>
  <c r="R100" i="33"/>
  <c r="S100" i="33"/>
  <c r="T100" i="33"/>
  <c r="U100" i="33"/>
  <c r="V100" i="33"/>
  <c r="W100" i="33"/>
  <c r="X100" i="33"/>
  <c r="Y100" i="33"/>
  <c r="Z100" i="33"/>
  <c r="AA100" i="33"/>
  <c r="AB100" i="33"/>
  <c r="AC100" i="33"/>
  <c r="AD100" i="33"/>
  <c r="AE100" i="33"/>
  <c r="AF100" i="33"/>
  <c r="AH100" i="33"/>
  <c r="AI100" i="33"/>
  <c r="AJ100" i="33"/>
  <c r="AK100" i="33"/>
  <c r="AL100" i="33"/>
  <c r="AM100" i="33"/>
  <c r="AN100" i="33"/>
  <c r="AO100" i="33"/>
  <c r="AP100" i="33"/>
  <c r="AQ100" i="33"/>
  <c r="AR100" i="33"/>
  <c r="AS100" i="33"/>
  <c r="AT100" i="33"/>
  <c r="AU100" i="33"/>
  <c r="AW100" i="33"/>
  <c r="AY100" i="33"/>
  <c r="AZ100" i="33"/>
  <c r="BA100" i="33"/>
  <c r="BB100" i="33"/>
  <c r="BC100" i="33"/>
  <c r="BD100" i="33"/>
  <c r="BE100" i="33"/>
  <c r="BF100" i="33"/>
  <c r="BG100" i="33"/>
  <c r="BH100" i="33"/>
  <c r="BI100" i="33"/>
  <c r="BJ100" i="33"/>
  <c r="BK100" i="33"/>
  <c r="BL100" i="33"/>
  <c r="BM100" i="33"/>
  <c r="BN100" i="33"/>
  <c r="BO100" i="33"/>
  <c r="BP100" i="33"/>
  <c r="BQ100" i="33"/>
  <c r="BR100" i="33"/>
  <c r="BS100" i="33"/>
  <c r="BT100" i="33"/>
  <c r="BU100" i="33"/>
  <c r="BV100" i="33"/>
  <c r="BW100" i="33"/>
  <c r="BX100" i="33"/>
  <c r="BY100" i="33"/>
  <c r="BZ100" i="33"/>
  <c r="CA100" i="33"/>
  <c r="CB100" i="33"/>
  <c r="CC100" i="33"/>
  <c r="CD100" i="33"/>
  <c r="CE100" i="33"/>
  <c r="CH100" i="33"/>
  <c r="CI100" i="33"/>
  <c r="A101" i="33"/>
  <c r="B101" i="33"/>
  <c r="C101" i="33"/>
  <c r="D101" i="33"/>
  <c r="E101" i="33"/>
  <c r="F101" i="33"/>
  <c r="G101" i="33"/>
  <c r="H101" i="33"/>
  <c r="I101" i="33"/>
  <c r="J101" i="33"/>
  <c r="K101" i="33"/>
  <c r="L101" i="33"/>
  <c r="M101" i="33"/>
  <c r="N101" i="33"/>
  <c r="O101" i="33"/>
  <c r="P101" i="33"/>
  <c r="Q101" i="33"/>
  <c r="R101" i="33"/>
  <c r="S101" i="33"/>
  <c r="T101" i="33"/>
  <c r="U101" i="33"/>
  <c r="V101" i="33"/>
  <c r="W101" i="33"/>
  <c r="X101" i="33"/>
  <c r="Y101" i="33"/>
  <c r="Z101" i="33"/>
  <c r="AA101" i="33"/>
  <c r="AB101" i="33"/>
  <c r="AC101" i="33"/>
  <c r="AD101" i="33"/>
  <c r="AE101" i="33"/>
  <c r="AF101" i="33"/>
  <c r="AH101" i="33"/>
  <c r="AI101" i="33"/>
  <c r="AJ101" i="33"/>
  <c r="AK101" i="33"/>
  <c r="AL101" i="33"/>
  <c r="AM101" i="33"/>
  <c r="AN101" i="33"/>
  <c r="AO101" i="33"/>
  <c r="AP101" i="33"/>
  <c r="AQ101" i="33"/>
  <c r="AR101" i="33"/>
  <c r="AS101" i="33"/>
  <c r="AT101" i="33"/>
  <c r="AU101" i="33"/>
  <c r="AW101" i="33"/>
  <c r="AY101" i="33"/>
  <c r="AZ101" i="33"/>
  <c r="BA101" i="33"/>
  <c r="BB101" i="33"/>
  <c r="BC101" i="33"/>
  <c r="BD101" i="33"/>
  <c r="BE101" i="33"/>
  <c r="BF101" i="33"/>
  <c r="BG101" i="33"/>
  <c r="BH101" i="33"/>
  <c r="BI101" i="33"/>
  <c r="BJ101" i="33"/>
  <c r="BK101" i="33"/>
  <c r="BL101" i="33"/>
  <c r="BM101" i="33"/>
  <c r="BN101" i="33"/>
  <c r="BO101" i="33"/>
  <c r="BP101" i="33"/>
  <c r="BQ101" i="33"/>
  <c r="BR101" i="33"/>
  <c r="BS101" i="33"/>
  <c r="BT101" i="33"/>
  <c r="BU101" i="33"/>
  <c r="BV101" i="33"/>
  <c r="BW101" i="33"/>
  <c r="BX101" i="33"/>
  <c r="BY101" i="33"/>
  <c r="BZ101" i="33"/>
  <c r="CA101" i="33"/>
  <c r="CB101" i="33"/>
  <c r="CC101" i="33"/>
  <c r="CD101" i="33"/>
  <c r="CE101" i="33"/>
  <c r="CH101" i="33"/>
  <c r="CI101" i="33"/>
  <c r="A102" i="33"/>
  <c r="B102" i="33"/>
  <c r="C102" i="33"/>
  <c r="D102" i="33"/>
  <c r="E102" i="33"/>
  <c r="F102" i="33"/>
  <c r="G102" i="33"/>
  <c r="H102" i="33"/>
  <c r="I102" i="33"/>
  <c r="J102" i="33"/>
  <c r="K102" i="33"/>
  <c r="L102" i="33"/>
  <c r="M102" i="33"/>
  <c r="N102" i="33"/>
  <c r="O102" i="33"/>
  <c r="P102" i="33"/>
  <c r="Q102" i="33"/>
  <c r="R102" i="33"/>
  <c r="S102" i="33"/>
  <c r="T102" i="33"/>
  <c r="U102" i="33"/>
  <c r="V102" i="33"/>
  <c r="W102" i="33"/>
  <c r="X102" i="33"/>
  <c r="Y102" i="33"/>
  <c r="Z102" i="33"/>
  <c r="AA102" i="33"/>
  <c r="AB102" i="33"/>
  <c r="AC102" i="33"/>
  <c r="AD102" i="33"/>
  <c r="AE102" i="33"/>
  <c r="AF102" i="33"/>
  <c r="AH102" i="33"/>
  <c r="AI102" i="33"/>
  <c r="AJ102" i="33"/>
  <c r="AK102" i="33"/>
  <c r="AL102" i="33"/>
  <c r="AM102" i="33"/>
  <c r="AN102" i="33"/>
  <c r="AO102" i="33"/>
  <c r="AP102" i="33"/>
  <c r="AQ102" i="33"/>
  <c r="AR102" i="33"/>
  <c r="AS102" i="33"/>
  <c r="AT102" i="33"/>
  <c r="AU102" i="33"/>
  <c r="AW102" i="33"/>
  <c r="AY102" i="33"/>
  <c r="AZ102" i="33"/>
  <c r="BA102" i="33"/>
  <c r="BB102" i="33"/>
  <c r="BC102" i="33"/>
  <c r="BD102" i="33"/>
  <c r="BE102" i="33"/>
  <c r="BF102" i="33"/>
  <c r="BG102" i="33"/>
  <c r="BH102" i="33"/>
  <c r="BI102" i="33"/>
  <c r="BJ102" i="33"/>
  <c r="BK102" i="33"/>
  <c r="BL102" i="33"/>
  <c r="BM102" i="33"/>
  <c r="BN102" i="33"/>
  <c r="BO102" i="33"/>
  <c r="BP102" i="33"/>
  <c r="BQ102" i="33"/>
  <c r="BR102" i="33"/>
  <c r="BS102" i="33"/>
  <c r="BT102" i="33"/>
  <c r="BU102" i="33"/>
  <c r="BV102" i="33"/>
  <c r="BW102" i="33"/>
  <c r="BX102" i="33"/>
  <c r="BY102" i="33"/>
  <c r="BZ102" i="33"/>
  <c r="CA102" i="33"/>
  <c r="CB102" i="33"/>
  <c r="CC102" i="33"/>
  <c r="CD102" i="33"/>
  <c r="CE102" i="33"/>
  <c r="CH102" i="33"/>
  <c r="CI102" i="33"/>
  <c r="A103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O103" i="33"/>
  <c r="P103" i="33"/>
  <c r="Q103" i="33"/>
  <c r="R103" i="33"/>
  <c r="S103" i="33"/>
  <c r="T103" i="33"/>
  <c r="U103" i="33"/>
  <c r="V103" i="33"/>
  <c r="W103" i="33"/>
  <c r="X103" i="33"/>
  <c r="Y103" i="33"/>
  <c r="Z103" i="33"/>
  <c r="AA103" i="33"/>
  <c r="AB103" i="33"/>
  <c r="AC103" i="33"/>
  <c r="AD103" i="33"/>
  <c r="AE103" i="33"/>
  <c r="AF103" i="33"/>
  <c r="AH103" i="33"/>
  <c r="AI103" i="33"/>
  <c r="AJ103" i="33"/>
  <c r="AK103" i="33"/>
  <c r="AL103" i="33"/>
  <c r="AM103" i="33"/>
  <c r="AN103" i="33"/>
  <c r="AO103" i="33"/>
  <c r="AP103" i="33"/>
  <c r="AQ103" i="33"/>
  <c r="AR103" i="33"/>
  <c r="AS103" i="33"/>
  <c r="AT103" i="33"/>
  <c r="AU103" i="33"/>
  <c r="AW103" i="33"/>
  <c r="AY103" i="33"/>
  <c r="AZ103" i="33"/>
  <c r="BA103" i="33"/>
  <c r="BB103" i="33"/>
  <c r="BC103" i="33"/>
  <c r="BD103" i="33"/>
  <c r="BE103" i="33"/>
  <c r="BF103" i="33"/>
  <c r="BG103" i="33"/>
  <c r="BH103" i="33"/>
  <c r="BI103" i="33"/>
  <c r="BJ103" i="33"/>
  <c r="BK103" i="33"/>
  <c r="BL103" i="33"/>
  <c r="BM103" i="33"/>
  <c r="BN103" i="33"/>
  <c r="BO103" i="33"/>
  <c r="BP103" i="33"/>
  <c r="BQ103" i="33"/>
  <c r="BR103" i="33"/>
  <c r="BS103" i="33"/>
  <c r="BT103" i="33"/>
  <c r="BU103" i="33"/>
  <c r="BV103" i="33"/>
  <c r="BW103" i="33"/>
  <c r="BX103" i="33"/>
  <c r="BY103" i="33"/>
  <c r="BZ103" i="33"/>
  <c r="CA103" i="33"/>
  <c r="CB103" i="33"/>
  <c r="CC103" i="33"/>
  <c r="CD103" i="33"/>
  <c r="CE103" i="33"/>
  <c r="CH103" i="33"/>
  <c r="CI103" i="33"/>
  <c r="A104" i="33"/>
  <c r="B104" i="33"/>
  <c r="C104" i="33"/>
  <c r="D104" i="33"/>
  <c r="E104" i="33"/>
  <c r="F104" i="33"/>
  <c r="G104" i="33"/>
  <c r="H104" i="33"/>
  <c r="I104" i="33"/>
  <c r="J104" i="33"/>
  <c r="K104" i="33"/>
  <c r="L104" i="33"/>
  <c r="M104" i="33"/>
  <c r="N104" i="33"/>
  <c r="O104" i="33"/>
  <c r="P104" i="33"/>
  <c r="Q104" i="33"/>
  <c r="R104" i="33"/>
  <c r="S104" i="33"/>
  <c r="T104" i="33"/>
  <c r="U104" i="33"/>
  <c r="V104" i="33"/>
  <c r="W104" i="33"/>
  <c r="X104" i="33"/>
  <c r="Y104" i="33"/>
  <c r="Z104" i="33"/>
  <c r="AA104" i="33"/>
  <c r="AB104" i="33"/>
  <c r="AC104" i="33"/>
  <c r="AD104" i="33"/>
  <c r="AE104" i="33"/>
  <c r="AF104" i="33"/>
  <c r="AH104" i="33"/>
  <c r="AI104" i="33"/>
  <c r="AJ104" i="33"/>
  <c r="AK104" i="33"/>
  <c r="AL104" i="33"/>
  <c r="AM104" i="33"/>
  <c r="AN104" i="33"/>
  <c r="AO104" i="33"/>
  <c r="AP104" i="33"/>
  <c r="AQ104" i="33"/>
  <c r="AR104" i="33"/>
  <c r="AS104" i="33"/>
  <c r="AT104" i="33"/>
  <c r="AU104" i="33"/>
  <c r="AW104" i="33"/>
  <c r="AY104" i="33"/>
  <c r="AZ104" i="33"/>
  <c r="BA104" i="33"/>
  <c r="BB104" i="33"/>
  <c r="BC104" i="33"/>
  <c r="BD104" i="33"/>
  <c r="BE104" i="33"/>
  <c r="BF104" i="33"/>
  <c r="BG104" i="33"/>
  <c r="BH104" i="33"/>
  <c r="BI104" i="33"/>
  <c r="BJ104" i="33"/>
  <c r="BK104" i="33"/>
  <c r="BL104" i="33"/>
  <c r="BM104" i="33"/>
  <c r="BN104" i="33"/>
  <c r="BO104" i="33"/>
  <c r="BP104" i="33"/>
  <c r="BQ104" i="33"/>
  <c r="BR104" i="33"/>
  <c r="BS104" i="33"/>
  <c r="BT104" i="33"/>
  <c r="BU104" i="33"/>
  <c r="BV104" i="33"/>
  <c r="BW104" i="33"/>
  <c r="BX104" i="33"/>
  <c r="BY104" i="33"/>
  <c r="BZ104" i="33"/>
  <c r="CA104" i="33"/>
  <c r="CB104" i="33"/>
  <c r="CC104" i="33"/>
  <c r="CD104" i="33"/>
  <c r="CE104" i="33"/>
  <c r="CH104" i="33"/>
  <c r="CI104" i="33"/>
  <c r="A105" i="33"/>
  <c r="B105" i="33"/>
  <c r="C105" i="33"/>
  <c r="D105" i="33"/>
  <c r="E105" i="33"/>
  <c r="F105" i="33"/>
  <c r="G105" i="33"/>
  <c r="H105" i="33"/>
  <c r="I105" i="33"/>
  <c r="J105" i="33"/>
  <c r="K105" i="33"/>
  <c r="L105" i="33"/>
  <c r="M105" i="33"/>
  <c r="N105" i="33"/>
  <c r="O105" i="33"/>
  <c r="P105" i="33"/>
  <c r="Q105" i="33"/>
  <c r="R105" i="33"/>
  <c r="S105" i="33"/>
  <c r="T105" i="33"/>
  <c r="U105" i="33"/>
  <c r="V105" i="33"/>
  <c r="W105" i="33"/>
  <c r="X105" i="33"/>
  <c r="Y105" i="33"/>
  <c r="Z105" i="33"/>
  <c r="AA105" i="33"/>
  <c r="AB105" i="33"/>
  <c r="AC105" i="33"/>
  <c r="AD105" i="33"/>
  <c r="AE105" i="33"/>
  <c r="AF105" i="33"/>
  <c r="AH105" i="33"/>
  <c r="AI105" i="33"/>
  <c r="AJ105" i="33"/>
  <c r="AK105" i="33"/>
  <c r="AL105" i="33"/>
  <c r="AM105" i="33"/>
  <c r="AN105" i="33"/>
  <c r="AO105" i="33"/>
  <c r="AP105" i="33"/>
  <c r="AQ105" i="33"/>
  <c r="AR105" i="33"/>
  <c r="AS105" i="33"/>
  <c r="AT105" i="33"/>
  <c r="AU105" i="33"/>
  <c r="AW105" i="33"/>
  <c r="AY105" i="33"/>
  <c r="AZ105" i="33"/>
  <c r="BA105" i="33"/>
  <c r="BB105" i="33"/>
  <c r="BC105" i="33"/>
  <c r="BD105" i="33"/>
  <c r="BE105" i="33"/>
  <c r="BF105" i="33"/>
  <c r="BG105" i="33"/>
  <c r="BH105" i="33"/>
  <c r="BI105" i="33"/>
  <c r="BJ105" i="33"/>
  <c r="BK105" i="33"/>
  <c r="BL105" i="33"/>
  <c r="BM105" i="33"/>
  <c r="BN105" i="33"/>
  <c r="BO105" i="33"/>
  <c r="BP105" i="33"/>
  <c r="BQ105" i="33"/>
  <c r="BR105" i="33"/>
  <c r="BS105" i="33"/>
  <c r="BT105" i="33"/>
  <c r="BU105" i="33"/>
  <c r="BV105" i="33"/>
  <c r="BW105" i="33"/>
  <c r="BX105" i="33"/>
  <c r="BY105" i="33"/>
  <c r="BZ105" i="33"/>
  <c r="CA105" i="33"/>
  <c r="CB105" i="33"/>
  <c r="CC105" i="33"/>
  <c r="CD105" i="33"/>
  <c r="CE105" i="33"/>
  <c r="CH105" i="33"/>
  <c r="CI105" i="33"/>
  <c r="A106" i="33"/>
  <c r="B106" i="33"/>
  <c r="C106" i="33"/>
  <c r="D106" i="33"/>
  <c r="E106" i="33"/>
  <c r="F106" i="33"/>
  <c r="G106" i="33"/>
  <c r="H106" i="33"/>
  <c r="I106" i="33"/>
  <c r="J106" i="33"/>
  <c r="K106" i="33"/>
  <c r="L106" i="33"/>
  <c r="M106" i="33"/>
  <c r="N106" i="33"/>
  <c r="O106" i="33"/>
  <c r="P106" i="33"/>
  <c r="Q106" i="33"/>
  <c r="R106" i="33"/>
  <c r="S106" i="33"/>
  <c r="T106" i="33"/>
  <c r="U106" i="33"/>
  <c r="V106" i="33"/>
  <c r="W106" i="33"/>
  <c r="X106" i="33"/>
  <c r="Y106" i="33"/>
  <c r="Z106" i="33"/>
  <c r="AA106" i="33"/>
  <c r="AB106" i="33"/>
  <c r="AC106" i="33"/>
  <c r="AD106" i="33"/>
  <c r="AE106" i="33"/>
  <c r="AF106" i="33"/>
  <c r="AH106" i="33"/>
  <c r="AI106" i="33"/>
  <c r="AJ106" i="33"/>
  <c r="AK106" i="33"/>
  <c r="AL106" i="33"/>
  <c r="AM106" i="33"/>
  <c r="AN106" i="33"/>
  <c r="AO106" i="33"/>
  <c r="AP106" i="33"/>
  <c r="AQ106" i="33"/>
  <c r="AR106" i="33"/>
  <c r="AS106" i="33"/>
  <c r="AT106" i="33"/>
  <c r="AU106" i="33"/>
  <c r="AW106" i="33"/>
  <c r="AY106" i="33"/>
  <c r="AZ106" i="33"/>
  <c r="BA106" i="33"/>
  <c r="BB106" i="33"/>
  <c r="BC106" i="33"/>
  <c r="BD106" i="33"/>
  <c r="BE106" i="33"/>
  <c r="BF106" i="33"/>
  <c r="BG106" i="33"/>
  <c r="BH106" i="33"/>
  <c r="BI106" i="33"/>
  <c r="BJ106" i="33"/>
  <c r="BK106" i="33"/>
  <c r="BL106" i="33"/>
  <c r="BM106" i="33"/>
  <c r="BN106" i="33"/>
  <c r="BO106" i="33"/>
  <c r="BP106" i="33"/>
  <c r="BQ106" i="33"/>
  <c r="BR106" i="33"/>
  <c r="BS106" i="33"/>
  <c r="BT106" i="33"/>
  <c r="BU106" i="33"/>
  <c r="BV106" i="33"/>
  <c r="BW106" i="33"/>
  <c r="BX106" i="33"/>
  <c r="BY106" i="33"/>
  <c r="BZ106" i="33"/>
  <c r="CA106" i="33"/>
  <c r="CB106" i="33"/>
  <c r="CC106" i="33"/>
  <c r="CD106" i="33"/>
  <c r="CE106" i="33"/>
  <c r="CH106" i="33"/>
  <c r="CI106" i="33"/>
  <c r="A107" i="33"/>
  <c r="B107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O107" i="33"/>
  <c r="P107" i="33"/>
  <c r="Q107" i="33"/>
  <c r="R107" i="33"/>
  <c r="S107" i="33"/>
  <c r="T107" i="33"/>
  <c r="U107" i="33"/>
  <c r="V107" i="33"/>
  <c r="W107" i="33"/>
  <c r="X107" i="33"/>
  <c r="Y107" i="33"/>
  <c r="Z107" i="33"/>
  <c r="AA107" i="33"/>
  <c r="AB107" i="33"/>
  <c r="AC107" i="33"/>
  <c r="AD107" i="33"/>
  <c r="AE107" i="33"/>
  <c r="AF107" i="33"/>
  <c r="AH107" i="33"/>
  <c r="AI107" i="33"/>
  <c r="AJ107" i="33"/>
  <c r="AK107" i="33"/>
  <c r="AL107" i="33"/>
  <c r="AM107" i="33"/>
  <c r="AN107" i="33"/>
  <c r="AO107" i="33"/>
  <c r="AP107" i="33"/>
  <c r="AQ107" i="33"/>
  <c r="AR107" i="33"/>
  <c r="AS107" i="33"/>
  <c r="AT107" i="33"/>
  <c r="AU107" i="33"/>
  <c r="AW107" i="33"/>
  <c r="AY107" i="33"/>
  <c r="AZ107" i="33"/>
  <c r="BA107" i="33"/>
  <c r="BB107" i="33"/>
  <c r="BC107" i="33"/>
  <c r="BD107" i="33"/>
  <c r="BE107" i="33"/>
  <c r="BF107" i="33"/>
  <c r="BG107" i="33"/>
  <c r="BH107" i="33"/>
  <c r="BI107" i="33"/>
  <c r="BJ107" i="33"/>
  <c r="BK107" i="33"/>
  <c r="BL107" i="33"/>
  <c r="BM107" i="33"/>
  <c r="BN107" i="33"/>
  <c r="BO107" i="33"/>
  <c r="BP107" i="33"/>
  <c r="BQ107" i="33"/>
  <c r="BR107" i="33"/>
  <c r="BS107" i="33"/>
  <c r="BT107" i="33"/>
  <c r="BU107" i="33"/>
  <c r="BV107" i="33"/>
  <c r="BW107" i="33"/>
  <c r="BX107" i="33"/>
  <c r="BY107" i="33"/>
  <c r="BZ107" i="33"/>
  <c r="CA107" i="33"/>
  <c r="CB107" i="33"/>
  <c r="CC107" i="33"/>
  <c r="CD107" i="33"/>
  <c r="CE107" i="33"/>
  <c r="CH107" i="33"/>
  <c r="CI107" i="33"/>
  <c r="A108" i="33"/>
  <c r="B108" i="33"/>
  <c r="C108" i="33"/>
  <c r="D108" i="33"/>
  <c r="E108" i="33"/>
  <c r="F108" i="33"/>
  <c r="G108" i="33"/>
  <c r="H108" i="33"/>
  <c r="I108" i="33"/>
  <c r="J108" i="33"/>
  <c r="K108" i="33"/>
  <c r="L108" i="33"/>
  <c r="M108" i="33"/>
  <c r="N108" i="33"/>
  <c r="O108" i="33"/>
  <c r="P108" i="33"/>
  <c r="Q108" i="33"/>
  <c r="R108" i="33"/>
  <c r="S108" i="33"/>
  <c r="T108" i="33"/>
  <c r="U108" i="33"/>
  <c r="V108" i="33"/>
  <c r="W108" i="33"/>
  <c r="X108" i="33"/>
  <c r="Y108" i="33"/>
  <c r="Z108" i="33"/>
  <c r="AA108" i="33"/>
  <c r="AB108" i="33"/>
  <c r="AC108" i="33"/>
  <c r="AD108" i="33"/>
  <c r="AE108" i="33"/>
  <c r="AF108" i="33"/>
  <c r="AH108" i="33"/>
  <c r="AI108" i="33"/>
  <c r="AJ108" i="33"/>
  <c r="AK108" i="33"/>
  <c r="AL108" i="33"/>
  <c r="AM108" i="33"/>
  <c r="AN108" i="33"/>
  <c r="AO108" i="33"/>
  <c r="AP108" i="33"/>
  <c r="AQ108" i="33"/>
  <c r="AR108" i="33"/>
  <c r="AS108" i="33"/>
  <c r="AT108" i="33"/>
  <c r="AU108" i="33"/>
  <c r="AW108" i="33"/>
  <c r="AY108" i="33"/>
  <c r="AZ108" i="33"/>
  <c r="BA108" i="33"/>
  <c r="BB108" i="33"/>
  <c r="BC108" i="33"/>
  <c r="BD108" i="33"/>
  <c r="BE108" i="33"/>
  <c r="BF108" i="33"/>
  <c r="BG108" i="33"/>
  <c r="BH108" i="33"/>
  <c r="BI108" i="33"/>
  <c r="BJ108" i="33"/>
  <c r="BK108" i="33"/>
  <c r="BL108" i="33"/>
  <c r="BM108" i="33"/>
  <c r="BN108" i="33"/>
  <c r="BO108" i="33"/>
  <c r="BP108" i="33"/>
  <c r="BQ108" i="33"/>
  <c r="BR108" i="33"/>
  <c r="BS108" i="33"/>
  <c r="BT108" i="33"/>
  <c r="BU108" i="33"/>
  <c r="BV108" i="33"/>
  <c r="BW108" i="33"/>
  <c r="BX108" i="33"/>
  <c r="BY108" i="33"/>
  <c r="BZ108" i="33"/>
  <c r="CA108" i="33"/>
  <c r="CB108" i="33"/>
  <c r="CC108" i="33"/>
  <c r="CD108" i="33"/>
  <c r="CE108" i="33"/>
  <c r="CH108" i="33"/>
  <c r="CI108" i="33"/>
  <c r="A109" i="33"/>
  <c r="B109" i="33"/>
  <c r="C109" i="33"/>
  <c r="D109" i="33"/>
  <c r="E109" i="33"/>
  <c r="F109" i="33"/>
  <c r="G109" i="33"/>
  <c r="H109" i="33"/>
  <c r="I109" i="33"/>
  <c r="J109" i="33"/>
  <c r="K109" i="33"/>
  <c r="L109" i="33"/>
  <c r="M109" i="33"/>
  <c r="N109" i="33"/>
  <c r="O109" i="33"/>
  <c r="P109" i="33"/>
  <c r="Q109" i="33"/>
  <c r="R109" i="33"/>
  <c r="S109" i="33"/>
  <c r="T109" i="33"/>
  <c r="U109" i="33"/>
  <c r="V109" i="33"/>
  <c r="W109" i="33"/>
  <c r="X109" i="33"/>
  <c r="Y109" i="33"/>
  <c r="Z109" i="33"/>
  <c r="AA109" i="33"/>
  <c r="AB109" i="33"/>
  <c r="AC109" i="33"/>
  <c r="AD109" i="33"/>
  <c r="AE109" i="33"/>
  <c r="AF109" i="33"/>
  <c r="AH109" i="33"/>
  <c r="AI109" i="33"/>
  <c r="AJ109" i="33"/>
  <c r="AK109" i="33"/>
  <c r="AL109" i="33"/>
  <c r="AM109" i="33"/>
  <c r="AN109" i="33"/>
  <c r="AO109" i="33"/>
  <c r="AP109" i="33"/>
  <c r="AQ109" i="33"/>
  <c r="AR109" i="33"/>
  <c r="AS109" i="33"/>
  <c r="AT109" i="33"/>
  <c r="AU109" i="33"/>
  <c r="AW109" i="33"/>
  <c r="AY109" i="33"/>
  <c r="AZ109" i="33"/>
  <c r="BA109" i="33"/>
  <c r="BB109" i="33"/>
  <c r="BC109" i="33"/>
  <c r="BD109" i="33"/>
  <c r="BE109" i="33"/>
  <c r="BF109" i="33"/>
  <c r="BG109" i="33"/>
  <c r="BH109" i="33"/>
  <c r="BI109" i="33"/>
  <c r="BJ109" i="33"/>
  <c r="BK109" i="33"/>
  <c r="BL109" i="33"/>
  <c r="BM109" i="33"/>
  <c r="BN109" i="33"/>
  <c r="BO109" i="33"/>
  <c r="BP109" i="33"/>
  <c r="BQ109" i="33"/>
  <c r="BR109" i="33"/>
  <c r="BS109" i="33"/>
  <c r="BT109" i="33"/>
  <c r="BU109" i="33"/>
  <c r="BV109" i="33"/>
  <c r="BW109" i="33"/>
  <c r="BX109" i="33"/>
  <c r="BY109" i="33"/>
  <c r="BZ109" i="33"/>
  <c r="CA109" i="33"/>
  <c r="CB109" i="33"/>
  <c r="CC109" i="33"/>
  <c r="CD109" i="33"/>
  <c r="CE109" i="33"/>
  <c r="CH109" i="33"/>
  <c r="CI109" i="33"/>
  <c r="A110" i="33"/>
  <c r="B110" i="33"/>
  <c r="C110" i="33"/>
  <c r="D110" i="33"/>
  <c r="E110" i="33"/>
  <c r="F110" i="33"/>
  <c r="G110" i="33"/>
  <c r="H110" i="33"/>
  <c r="I110" i="33"/>
  <c r="J110" i="33"/>
  <c r="K110" i="33"/>
  <c r="L110" i="33"/>
  <c r="M110" i="33"/>
  <c r="N110" i="33"/>
  <c r="O110" i="33"/>
  <c r="P110" i="33"/>
  <c r="Q110" i="33"/>
  <c r="R110" i="33"/>
  <c r="S110" i="33"/>
  <c r="T110" i="33"/>
  <c r="U110" i="33"/>
  <c r="V110" i="33"/>
  <c r="W110" i="33"/>
  <c r="X110" i="33"/>
  <c r="Y110" i="33"/>
  <c r="Z110" i="33"/>
  <c r="AA110" i="33"/>
  <c r="AB110" i="33"/>
  <c r="AC110" i="33"/>
  <c r="AD110" i="33"/>
  <c r="AE110" i="33"/>
  <c r="AF110" i="33"/>
  <c r="AH110" i="33"/>
  <c r="AI110" i="33"/>
  <c r="AJ110" i="33"/>
  <c r="AK110" i="33"/>
  <c r="AL110" i="33"/>
  <c r="AM110" i="33"/>
  <c r="AN110" i="33"/>
  <c r="AO110" i="33"/>
  <c r="AP110" i="33"/>
  <c r="AQ110" i="33"/>
  <c r="AR110" i="33"/>
  <c r="AS110" i="33"/>
  <c r="AT110" i="33"/>
  <c r="AU110" i="33"/>
  <c r="AW110" i="33"/>
  <c r="AY110" i="33"/>
  <c r="AZ110" i="33"/>
  <c r="BA110" i="33"/>
  <c r="BB110" i="33"/>
  <c r="BC110" i="33"/>
  <c r="BD110" i="33"/>
  <c r="BE110" i="33"/>
  <c r="BF110" i="33"/>
  <c r="BG110" i="33"/>
  <c r="BH110" i="33"/>
  <c r="BI110" i="33"/>
  <c r="BJ110" i="33"/>
  <c r="BK110" i="33"/>
  <c r="BL110" i="33"/>
  <c r="BM110" i="33"/>
  <c r="BN110" i="33"/>
  <c r="BO110" i="33"/>
  <c r="BP110" i="33"/>
  <c r="BQ110" i="33"/>
  <c r="BR110" i="33"/>
  <c r="BS110" i="33"/>
  <c r="BT110" i="33"/>
  <c r="BU110" i="33"/>
  <c r="BV110" i="33"/>
  <c r="BW110" i="33"/>
  <c r="BX110" i="33"/>
  <c r="BY110" i="33"/>
  <c r="BZ110" i="33"/>
  <c r="CA110" i="33"/>
  <c r="CB110" i="33"/>
  <c r="CC110" i="33"/>
  <c r="CD110" i="33"/>
  <c r="CE110" i="33"/>
  <c r="CH110" i="33"/>
  <c r="CI110" i="33"/>
  <c r="A111" i="33"/>
  <c r="B111" i="33"/>
  <c r="C111" i="33"/>
  <c r="D111" i="33"/>
  <c r="E111" i="33"/>
  <c r="F111" i="33"/>
  <c r="G111" i="33"/>
  <c r="H111" i="33"/>
  <c r="I111" i="33"/>
  <c r="J111" i="33"/>
  <c r="K111" i="33"/>
  <c r="L111" i="33"/>
  <c r="M111" i="33"/>
  <c r="N111" i="33"/>
  <c r="O111" i="33"/>
  <c r="P111" i="33"/>
  <c r="Q111" i="33"/>
  <c r="R111" i="33"/>
  <c r="S111" i="33"/>
  <c r="T111" i="33"/>
  <c r="U111" i="33"/>
  <c r="V111" i="33"/>
  <c r="W111" i="33"/>
  <c r="X111" i="33"/>
  <c r="Y111" i="33"/>
  <c r="Z111" i="33"/>
  <c r="AA111" i="33"/>
  <c r="AB111" i="33"/>
  <c r="AC111" i="33"/>
  <c r="AD111" i="33"/>
  <c r="AE111" i="33"/>
  <c r="AF111" i="33"/>
  <c r="AH111" i="33"/>
  <c r="AI111" i="33"/>
  <c r="AJ111" i="33"/>
  <c r="AK111" i="33"/>
  <c r="AL111" i="33"/>
  <c r="AM111" i="33"/>
  <c r="AN111" i="33"/>
  <c r="AO111" i="33"/>
  <c r="AP111" i="33"/>
  <c r="AQ111" i="33"/>
  <c r="AR111" i="33"/>
  <c r="AS111" i="33"/>
  <c r="AT111" i="33"/>
  <c r="AU111" i="33"/>
  <c r="AW111" i="33"/>
  <c r="AY111" i="33"/>
  <c r="AZ111" i="33"/>
  <c r="BA111" i="33"/>
  <c r="BB111" i="33"/>
  <c r="BC111" i="33"/>
  <c r="BD111" i="33"/>
  <c r="BE111" i="33"/>
  <c r="BF111" i="33"/>
  <c r="BG111" i="33"/>
  <c r="BH111" i="33"/>
  <c r="BI111" i="33"/>
  <c r="BJ111" i="33"/>
  <c r="BK111" i="33"/>
  <c r="BL111" i="33"/>
  <c r="BM111" i="33"/>
  <c r="BN111" i="33"/>
  <c r="BO111" i="33"/>
  <c r="BP111" i="33"/>
  <c r="BQ111" i="33"/>
  <c r="BR111" i="33"/>
  <c r="BS111" i="33"/>
  <c r="BT111" i="33"/>
  <c r="BU111" i="33"/>
  <c r="BV111" i="33"/>
  <c r="BW111" i="33"/>
  <c r="BX111" i="33"/>
  <c r="BY111" i="33"/>
  <c r="BZ111" i="33"/>
  <c r="CA111" i="33"/>
  <c r="CB111" i="33"/>
  <c r="CC111" i="33"/>
  <c r="CD111" i="33"/>
  <c r="CE111" i="33"/>
  <c r="CH111" i="33"/>
  <c r="CI111" i="33"/>
  <c r="A112" i="33"/>
  <c r="B112" i="33"/>
  <c r="C112" i="33"/>
  <c r="D112" i="33"/>
  <c r="E112" i="33"/>
  <c r="F112" i="33"/>
  <c r="G112" i="33"/>
  <c r="H112" i="33"/>
  <c r="I112" i="33"/>
  <c r="J112" i="33"/>
  <c r="K112" i="33"/>
  <c r="L112" i="33"/>
  <c r="M112" i="33"/>
  <c r="N112" i="33"/>
  <c r="O112" i="33"/>
  <c r="P112" i="33"/>
  <c r="Q112" i="33"/>
  <c r="R112" i="33"/>
  <c r="S112" i="33"/>
  <c r="T112" i="33"/>
  <c r="U112" i="33"/>
  <c r="V112" i="33"/>
  <c r="W112" i="33"/>
  <c r="X112" i="33"/>
  <c r="Y112" i="33"/>
  <c r="Z112" i="33"/>
  <c r="AA112" i="33"/>
  <c r="AB112" i="33"/>
  <c r="AC112" i="33"/>
  <c r="AD112" i="33"/>
  <c r="AE112" i="33"/>
  <c r="AF112" i="33"/>
  <c r="AH112" i="33"/>
  <c r="AI112" i="33"/>
  <c r="AJ112" i="33"/>
  <c r="AK112" i="33"/>
  <c r="AL112" i="33"/>
  <c r="AM112" i="33"/>
  <c r="AN112" i="33"/>
  <c r="AO112" i="33"/>
  <c r="AP112" i="33"/>
  <c r="AQ112" i="33"/>
  <c r="AR112" i="33"/>
  <c r="AS112" i="33"/>
  <c r="AT112" i="33"/>
  <c r="AU112" i="33"/>
  <c r="AW112" i="33"/>
  <c r="AY112" i="33"/>
  <c r="AZ112" i="33"/>
  <c r="BA112" i="33"/>
  <c r="BB112" i="33"/>
  <c r="BC112" i="33"/>
  <c r="BD112" i="33"/>
  <c r="BE112" i="33"/>
  <c r="BF112" i="33"/>
  <c r="BG112" i="33"/>
  <c r="BH112" i="33"/>
  <c r="BI112" i="33"/>
  <c r="BJ112" i="33"/>
  <c r="BK112" i="33"/>
  <c r="BL112" i="33"/>
  <c r="BM112" i="33"/>
  <c r="BN112" i="33"/>
  <c r="BO112" i="33"/>
  <c r="BP112" i="33"/>
  <c r="BQ112" i="33"/>
  <c r="BR112" i="33"/>
  <c r="BS112" i="33"/>
  <c r="BT112" i="33"/>
  <c r="BU112" i="33"/>
  <c r="BV112" i="33"/>
  <c r="BW112" i="33"/>
  <c r="BX112" i="33"/>
  <c r="BY112" i="33"/>
  <c r="BZ112" i="33"/>
  <c r="CA112" i="33"/>
  <c r="CB112" i="33"/>
  <c r="CC112" i="33"/>
  <c r="CD112" i="33"/>
  <c r="CE112" i="33"/>
  <c r="CH112" i="33"/>
  <c r="CI112" i="33"/>
  <c r="A113" i="33"/>
  <c r="B113" i="33"/>
  <c r="C113" i="33"/>
  <c r="D113" i="33"/>
  <c r="E113" i="33"/>
  <c r="F113" i="33"/>
  <c r="G113" i="33"/>
  <c r="H113" i="33"/>
  <c r="I113" i="33"/>
  <c r="J113" i="33"/>
  <c r="K113" i="33"/>
  <c r="L113" i="33"/>
  <c r="M113" i="33"/>
  <c r="N113" i="33"/>
  <c r="O113" i="33"/>
  <c r="P113" i="33"/>
  <c r="Q113" i="33"/>
  <c r="R113" i="33"/>
  <c r="S113" i="33"/>
  <c r="T113" i="33"/>
  <c r="U113" i="33"/>
  <c r="V113" i="33"/>
  <c r="W113" i="33"/>
  <c r="X113" i="33"/>
  <c r="Y113" i="33"/>
  <c r="Z113" i="33"/>
  <c r="AA113" i="33"/>
  <c r="AB113" i="33"/>
  <c r="AC113" i="33"/>
  <c r="AD113" i="33"/>
  <c r="AE113" i="33"/>
  <c r="AF113" i="33"/>
  <c r="AH113" i="33"/>
  <c r="AI113" i="33"/>
  <c r="AJ113" i="33"/>
  <c r="AK113" i="33"/>
  <c r="AL113" i="33"/>
  <c r="AM113" i="33"/>
  <c r="AN113" i="33"/>
  <c r="AO113" i="33"/>
  <c r="AP113" i="33"/>
  <c r="AQ113" i="33"/>
  <c r="AR113" i="33"/>
  <c r="AS113" i="33"/>
  <c r="AT113" i="33"/>
  <c r="AU113" i="33"/>
  <c r="AW113" i="33"/>
  <c r="AY113" i="33"/>
  <c r="AZ113" i="33"/>
  <c r="BA113" i="33"/>
  <c r="BB113" i="33"/>
  <c r="BC113" i="33"/>
  <c r="BD113" i="33"/>
  <c r="BE113" i="33"/>
  <c r="BF113" i="33"/>
  <c r="BG113" i="33"/>
  <c r="BH113" i="33"/>
  <c r="BI113" i="33"/>
  <c r="BJ113" i="33"/>
  <c r="BK113" i="33"/>
  <c r="BL113" i="33"/>
  <c r="BM113" i="33"/>
  <c r="BN113" i="33"/>
  <c r="BO113" i="33"/>
  <c r="BP113" i="33"/>
  <c r="BQ113" i="33"/>
  <c r="BR113" i="33"/>
  <c r="BS113" i="33"/>
  <c r="BT113" i="33"/>
  <c r="BU113" i="33"/>
  <c r="BV113" i="33"/>
  <c r="BW113" i="33"/>
  <c r="BX113" i="33"/>
  <c r="BY113" i="33"/>
  <c r="BZ113" i="33"/>
  <c r="CA113" i="33"/>
  <c r="CB113" i="33"/>
  <c r="CC113" i="33"/>
  <c r="CD113" i="33"/>
  <c r="CE113" i="33"/>
  <c r="CH113" i="33"/>
  <c r="CI113" i="33"/>
  <c r="A114" i="33"/>
  <c r="B114" i="33"/>
  <c r="C114" i="33"/>
  <c r="D114" i="33"/>
  <c r="E114" i="33"/>
  <c r="F114" i="33"/>
  <c r="G114" i="33"/>
  <c r="H114" i="33"/>
  <c r="I114" i="33"/>
  <c r="J114" i="33"/>
  <c r="K114" i="33"/>
  <c r="L114" i="33"/>
  <c r="M114" i="33"/>
  <c r="N114" i="33"/>
  <c r="O114" i="33"/>
  <c r="P114" i="33"/>
  <c r="Q114" i="33"/>
  <c r="R114" i="33"/>
  <c r="S114" i="33"/>
  <c r="T114" i="33"/>
  <c r="U114" i="33"/>
  <c r="V114" i="33"/>
  <c r="W114" i="33"/>
  <c r="X114" i="33"/>
  <c r="Y114" i="33"/>
  <c r="Z114" i="33"/>
  <c r="AA114" i="33"/>
  <c r="AB114" i="33"/>
  <c r="AC114" i="33"/>
  <c r="AD114" i="33"/>
  <c r="AE114" i="33"/>
  <c r="AF114" i="33"/>
  <c r="AH114" i="33"/>
  <c r="AI114" i="33"/>
  <c r="AJ114" i="33"/>
  <c r="AK114" i="33"/>
  <c r="AL114" i="33"/>
  <c r="AM114" i="33"/>
  <c r="AN114" i="33"/>
  <c r="AO114" i="33"/>
  <c r="AP114" i="33"/>
  <c r="AQ114" i="33"/>
  <c r="AR114" i="33"/>
  <c r="AS114" i="33"/>
  <c r="AT114" i="33"/>
  <c r="AU114" i="33"/>
  <c r="AW114" i="33"/>
  <c r="AY114" i="33"/>
  <c r="AZ114" i="33"/>
  <c r="BA114" i="33"/>
  <c r="BB114" i="33"/>
  <c r="BC114" i="33"/>
  <c r="BD114" i="33"/>
  <c r="BE114" i="33"/>
  <c r="BF114" i="33"/>
  <c r="BG114" i="33"/>
  <c r="BH114" i="33"/>
  <c r="BI114" i="33"/>
  <c r="BJ114" i="33"/>
  <c r="BK114" i="33"/>
  <c r="BL114" i="33"/>
  <c r="BM114" i="33"/>
  <c r="BN114" i="33"/>
  <c r="BO114" i="33"/>
  <c r="BP114" i="33"/>
  <c r="BQ114" i="33"/>
  <c r="BR114" i="33"/>
  <c r="BS114" i="33"/>
  <c r="BT114" i="33"/>
  <c r="BU114" i="33"/>
  <c r="BV114" i="33"/>
  <c r="BW114" i="33"/>
  <c r="BX114" i="33"/>
  <c r="BY114" i="33"/>
  <c r="BZ114" i="33"/>
  <c r="CA114" i="33"/>
  <c r="CB114" i="33"/>
  <c r="CC114" i="33"/>
  <c r="CD114" i="33"/>
  <c r="CE114" i="33"/>
  <c r="CH114" i="33"/>
  <c r="CI114" i="33"/>
  <c r="A115" i="33"/>
  <c r="B115" i="33"/>
  <c r="C115" i="33"/>
  <c r="D115" i="33"/>
  <c r="E115" i="33"/>
  <c r="F115" i="33"/>
  <c r="G115" i="33"/>
  <c r="H115" i="33"/>
  <c r="I115" i="33"/>
  <c r="J115" i="33"/>
  <c r="K115" i="33"/>
  <c r="L115" i="33"/>
  <c r="M115" i="33"/>
  <c r="N115" i="33"/>
  <c r="O115" i="33"/>
  <c r="P115" i="33"/>
  <c r="Q115" i="33"/>
  <c r="R115" i="33"/>
  <c r="S115" i="33"/>
  <c r="T115" i="33"/>
  <c r="U115" i="33"/>
  <c r="V115" i="33"/>
  <c r="W115" i="33"/>
  <c r="X115" i="33"/>
  <c r="Y115" i="33"/>
  <c r="Z115" i="33"/>
  <c r="AA115" i="33"/>
  <c r="AB115" i="33"/>
  <c r="AC115" i="33"/>
  <c r="AD115" i="33"/>
  <c r="AE115" i="33"/>
  <c r="AF115" i="33"/>
  <c r="AH115" i="33"/>
  <c r="AI115" i="33"/>
  <c r="AJ115" i="33"/>
  <c r="AK115" i="33"/>
  <c r="AL115" i="33"/>
  <c r="AM115" i="33"/>
  <c r="AN115" i="33"/>
  <c r="AO115" i="33"/>
  <c r="AP115" i="33"/>
  <c r="AQ115" i="33"/>
  <c r="AR115" i="33"/>
  <c r="AS115" i="33"/>
  <c r="AT115" i="33"/>
  <c r="AU115" i="33"/>
  <c r="AW115" i="33"/>
  <c r="AY115" i="33"/>
  <c r="AZ115" i="33"/>
  <c r="BA115" i="33"/>
  <c r="BB115" i="33"/>
  <c r="BC115" i="33"/>
  <c r="BD115" i="33"/>
  <c r="BE115" i="33"/>
  <c r="BF115" i="33"/>
  <c r="BG115" i="33"/>
  <c r="BH115" i="33"/>
  <c r="BI115" i="33"/>
  <c r="BJ115" i="33"/>
  <c r="BK115" i="33"/>
  <c r="BL115" i="33"/>
  <c r="BM115" i="33"/>
  <c r="BN115" i="33"/>
  <c r="BO115" i="33"/>
  <c r="BP115" i="33"/>
  <c r="BQ115" i="33"/>
  <c r="BR115" i="33"/>
  <c r="BS115" i="33"/>
  <c r="BT115" i="33"/>
  <c r="BU115" i="33"/>
  <c r="BV115" i="33"/>
  <c r="BW115" i="33"/>
  <c r="BX115" i="33"/>
  <c r="BY115" i="33"/>
  <c r="BZ115" i="33"/>
  <c r="CA115" i="33"/>
  <c r="CB115" i="33"/>
  <c r="CC115" i="33"/>
  <c r="CD115" i="33"/>
  <c r="CE115" i="33"/>
  <c r="CH115" i="33"/>
  <c r="CI115" i="33"/>
  <c r="A116" i="33"/>
  <c r="B116" i="33"/>
  <c r="C116" i="33"/>
  <c r="D116" i="33"/>
  <c r="E116" i="33"/>
  <c r="F116" i="33"/>
  <c r="G116" i="33"/>
  <c r="H116" i="33"/>
  <c r="I116" i="33"/>
  <c r="J116" i="33"/>
  <c r="K116" i="33"/>
  <c r="L116" i="33"/>
  <c r="M116" i="33"/>
  <c r="N116" i="33"/>
  <c r="O116" i="33"/>
  <c r="P116" i="33"/>
  <c r="Q116" i="33"/>
  <c r="R116" i="33"/>
  <c r="S116" i="33"/>
  <c r="T116" i="33"/>
  <c r="U116" i="33"/>
  <c r="V116" i="33"/>
  <c r="W116" i="33"/>
  <c r="X116" i="33"/>
  <c r="Y116" i="33"/>
  <c r="Z116" i="33"/>
  <c r="AA116" i="33"/>
  <c r="AB116" i="33"/>
  <c r="AC116" i="33"/>
  <c r="AD116" i="33"/>
  <c r="AE116" i="33"/>
  <c r="AF116" i="33"/>
  <c r="AH116" i="33"/>
  <c r="AI116" i="33"/>
  <c r="AJ116" i="33"/>
  <c r="AK116" i="33"/>
  <c r="AL116" i="33"/>
  <c r="AM116" i="33"/>
  <c r="AN116" i="33"/>
  <c r="AO116" i="33"/>
  <c r="AP116" i="33"/>
  <c r="AQ116" i="33"/>
  <c r="AR116" i="33"/>
  <c r="AS116" i="33"/>
  <c r="AT116" i="33"/>
  <c r="AU116" i="33"/>
  <c r="AW116" i="33"/>
  <c r="AY116" i="33"/>
  <c r="AZ116" i="33"/>
  <c r="BA116" i="33"/>
  <c r="BB116" i="33"/>
  <c r="BC116" i="33"/>
  <c r="BD116" i="33"/>
  <c r="BE116" i="33"/>
  <c r="BF116" i="33"/>
  <c r="BG116" i="33"/>
  <c r="BH116" i="33"/>
  <c r="BI116" i="33"/>
  <c r="BJ116" i="33"/>
  <c r="BK116" i="33"/>
  <c r="BL116" i="33"/>
  <c r="BM116" i="33"/>
  <c r="BN116" i="33"/>
  <c r="BO116" i="33"/>
  <c r="BP116" i="33"/>
  <c r="BQ116" i="33"/>
  <c r="BR116" i="33"/>
  <c r="BS116" i="33"/>
  <c r="BT116" i="33"/>
  <c r="BU116" i="33"/>
  <c r="BV116" i="33"/>
  <c r="BW116" i="33"/>
  <c r="BX116" i="33"/>
  <c r="BY116" i="33"/>
  <c r="BZ116" i="33"/>
  <c r="CA116" i="33"/>
  <c r="CB116" i="33"/>
  <c r="CC116" i="33"/>
  <c r="CD116" i="33"/>
  <c r="CE116" i="33"/>
  <c r="CH116" i="33"/>
  <c r="CI116" i="33"/>
  <c r="A117" i="33"/>
  <c r="B117" i="33"/>
  <c r="C117" i="33"/>
  <c r="D117" i="33"/>
  <c r="E117" i="33"/>
  <c r="F117" i="33"/>
  <c r="G117" i="33"/>
  <c r="H117" i="33"/>
  <c r="I117" i="33"/>
  <c r="J117" i="33"/>
  <c r="K117" i="33"/>
  <c r="L117" i="33"/>
  <c r="M117" i="33"/>
  <c r="N117" i="33"/>
  <c r="O117" i="33"/>
  <c r="P117" i="33"/>
  <c r="Q117" i="33"/>
  <c r="R117" i="33"/>
  <c r="S117" i="33"/>
  <c r="T117" i="33"/>
  <c r="U117" i="33"/>
  <c r="V117" i="33"/>
  <c r="W117" i="33"/>
  <c r="X117" i="33"/>
  <c r="Y117" i="33"/>
  <c r="Z117" i="33"/>
  <c r="AA117" i="33"/>
  <c r="AB117" i="33"/>
  <c r="AC117" i="33"/>
  <c r="AD117" i="33"/>
  <c r="AE117" i="33"/>
  <c r="AF117" i="33"/>
  <c r="AH117" i="33"/>
  <c r="AI117" i="33"/>
  <c r="AJ117" i="33"/>
  <c r="AK117" i="33"/>
  <c r="AL117" i="33"/>
  <c r="AM117" i="33"/>
  <c r="AN117" i="33"/>
  <c r="AO117" i="33"/>
  <c r="AP117" i="33"/>
  <c r="AQ117" i="33"/>
  <c r="AR117" i="33"/>
  <c r="AS117" i="33"/>
  <c r="AT117" i="33"/>
  <c r="AU117" i="33"/>
  <c r="AW117" i="33"/>
  <c r="AY117" i="33"/>
  <c r="AZ117" i="33"/>
  <c r="BA117" i="33"/>
  <c r="BB117" i="33"/>
  <c r="BC117" i="33"/>
  <c r="BD117" i="33"/>
  <c r="BE117" i="33"/>
  <c r="BF117" i="33"/>
  <c r="BG117" i="33"/>
  <c r="BH117" i="33"/>
  <c r="BI117" i="33"/>
  <c r="BJ117" i="33"/>
  <c r="BK117" i="33"/>
  <c r="BL117" i="33"/>
  <c r="BM117" i="33"/>
  <c r="BN117" i="33"/>
  <c r="BO117" i="33"/>
  <c r="BP117" i="33"/>
  <c r="BQ117" i="33"/>
  <c r="BR117" i="33"/>
  <c r="BS117" i="33"/>
  <c r="BT117" i="33"/>
  <c r="BU117" i="33"/>
  <c r="BV117" i="33"/>
  <c r="BW117" i="33"/>
  <c r="BX117" i="33"/>
  <c r="BY117" i="33"/>
  <c r="BZ117" i="33"/>
  <c r="CA117" i="33"/>
  <c r="CB117" i="33"/>
  <c r="CC117" i="33"/>
  <c r="CD117" i="33"/>
  <c r="CE117" i="33"/>
  <c r="CH117" i="33"/>
  <c r="CI117" i="33"/>
  <c r="A118" i="33"/>
  <c r="B118" i="33"/>
  <c r="C118" i="33"/>
  <c r="D118" i="33"/>
  <c r="E118" i="33"/>
  <c r="F118" i="33"/>
  <c r="G118" i="33"/>
  <c r="H118" i="33"/>
  <c r="I118" i="33"/>
  <c r="J118" i="33"/>
  <c r="K118" i="33"/>
  <c r="L118" i="33"/>
  <c r="M118" i="33"/>
  <c r="N118" i="33"/>
  <c r="O118" i="33"/>
  <c r="P118" i="33"/>
  <c r="Q118" i="33"/>
  <c r="R118" i="33"/>
  <c r="S118" i="33"/>
  <c r="T118" i="33"/>
  <c r="U118" i="33"/>
  <c r="V118" i="33"/>
  <c r="W118" i="33"/>
  <c r="X118" i="33"/>
  <c r="Y118" i="33"/>
  <c r="Z118" i="33"/>
  <c r="AA118" i="33"/>
  <c r="AB118" i="33"/>
  <c r="AC118" i="33"/>
  <c r="AD118" i="33"/>
  <c r="AE118" i="33"/>
  <c r="AF118" i="33"/>
  <c r="AH118" i="33"/>
  <c r="AI118" i="33"/>
  <c r="AJ118" i="33"/>
  <c r="AK118" i="33"/>
  <c r="AL118" i="33"/>
  <c r="AM118" i="33"/>
  <c r="AN118" i="33"/>
  <c r="AO118" i="33"/>
  <c r="AP118" i="33"/>
  <c r="AQ118" i="33"/>
  <c r="AR118" i="33"/>
  <c r="AS118" i="33"/>
  <c r="AT118" i="33"/>
  <c r="AU118" i="33"/>
  <c r="AW118" i="33"/>
  <c r="AY118" i="33"/>
  <c r="AZ118" i="33"/>
  <c r="BA118" i="33"/>
  <c r="BB118" i="33"/>
  <c r="BC118" i="33"/>
  <c r="BD118" i="33"/>
  <c r="BE118" i="33"/>
  <c r="BF118" i="33"/>
  <c r="BG118" i="33"/>
  <c r="BH118" i="33"/>
  <c r="BI118" i="33"/>
  <c r="BJ118" i="33"/>
  <c r="BK118" i="33"/>
  <c r="BL118" i="33"/>
  <c r="BM118" i="33"/>
  <c r="BN118" i="33"/>
  <c r="BO118" i="33"/>
  <c r="BP118" i="33"/>
  <c r="BQ118" i="33"/>
  <c r="BR118" i="33"/>
  <c r="BS118" i="33"/>
  <c r="BT118" i="33"/>
  <c r="BU118" i="33"/>
  <c r="BV118" i="33"/>
  <c r="BW118" i="33"/>
  <c r="BX118" i="33"/>
  <c r="BY118" i="33"/>
  <c r="BZ118" i="33"/>
  <c r="CA118" i="33"/>
  <c r="CB118" i="33"/>
  <c r="CC118" i="33"/>
  <c r="CD118" i="33"/>
  <c r="CE118" i="33"/>
  <c r="CH118" i="33"/>
  <c r="CI118" i="33"/>
  <c r="A119" i="33"/>
  <c r="B119" i="33"/>
  <c r="C119" i="33"/>
  <c r="D119" i="33"/>
  <c r="E119" i="33"/>
  <c r="F119" i="33"/>
  <c r="G119" i="33"/>
  <c r="H119" i="33"/>
  <c r="I119" i="33"/>
  <c r="J119" i="33"/>
  <c r="K119" i="33"/>
  <c r="L119" i="33"/>
  <c r="M119" i="33"/>
  <c r="N119" i="33"/>
  <c r="O119" i="33"/>
  <c r="P119" i="33"/>
  <c r="Q119" i="33"/>
  <c r="R119" i="33"/>
  <c r="S119" i="33"/>
  <c r="T119" i="33"/>
  <c r="U119" i="33"/>
  <c r="V119" i="33"/>
  <c r="W119" i="33"/>
  <c r="X119" i="33"/>
  <c r="Y119" i="33"/>
  <c r="Z119" i="33"/>
  <c r="AA119" i="33"/>
  <c r="AB119" i="33"/>
  <c r="AC119" i="33"/>
  <c r="AD119" i="33"/>
  <c r="AE119" i="33"/>
  <c r="AF119" i="33"/>
  <c r="AH119" i="33"/>
  <c r="AI119" i="33"/>
  <c r="AJ119" i="33"/>
  <c r="AK119" i="33"/>
  <c r="AL119" i="33"/>
  <c r="AM119" i="33"/>
  <c r="AN119" i="33"/>
  <c r="AO119" i="33"/>
  <c r="AP119" i="33"/>
  <c r="AQ119" i="33"/>
  <c r="AR119" i="33"/>
  <c r="AS119" i="33"/>
  <c r="AT119" i="33"/>
  <c r="AU119" i="33"/>
  <c r="AW119" i="33"/>
  <c r="AY119" i="33"/>
  <c r="AZ119" i="33"/>
  <c r="BA119" i="33"/>
  <c r="BB119" i="33"/>
  <c r="BC119" i="33"/>
  <c r="BD119" i="33"/>
  <c r="BE119" i="33"/>
  <c r="BF119" i="33"/>
  <c r="BG119" i="33"/>
  <c r="BH119" i="33"/>
  <c r="BI119" i="33"/>
  <c r="BJ119" i="33"/>
  <c r="BK119" i="33"/>
  <c r="BL119" i="33"/>
  <c r="BM119" i="33"/>
  <c r="BN119" i="33"/>
  <c r="BO119" i="33"/>
  <c r="BP119" i="33"/>
  <c r="BQ119" i="33"/>
  <c r="BR119" i="33"/>
  <c r="BS119" i="33"/>
  <c r="BT119" i="33"/>
  <c r="BU119" i="33"/>
  <c r="BV119" i="33"/>
  <c r="BW119" i="33"/>
  <c r="BX119" i="33"/>
  <c r="BY119" i="33"/>
  <c r="BZ119" i="33"/>
  <c r="CA119" i="33"/>
  <c r="CB119" i="33"/>
  <c r="CC119" i="33"/>
  <c r="CD119" i="33"/>
  <c r="CE119" i="33"/>
  <c r="CH119" i="33"/>
  <c r="CI119" i="33"/>
  <c r="A120" i="33"/>
  <c r="B120" i="33"/>
  <c r="C120" i="33"/>
  <c r="D120" i="33"/>
  <c r="E120" i="33"/>
  <c r="F120" i="33"/>
  <c r="G120" i="33"/>
  <c r="H120" i="33"/>
  <c r="I120" i="33"/>
  <c r="J120" i="33"/>
  <c r="K120" i="33"/>
  <c r="L120" i="33"/>
  <c r="M120" i="33"/>
  <c r="N120" i="33"/>
  <c r="O120" i="33"/>
  <c r="P120" i="33"/>
  <c r="Q120" i="33"/>
  <c r="R120" i="33"/>
  <c r="S120" i="33"/>
  <c r="T120" i="33"/>
  <c r="U120" i="33"/>
  <c r="V120" i="33"/>
  <c r="W120" i="33"/>
  <c r="X120" i="33"/>
  <c r="Y120" i="33"/>
  <c r="Z120" i="33"/>
  <c r="AA120" i="33"/>
  <c r="AB120" i="33"/>
  <c r="AC120" i="33"/>
  <c r="AD120" i="33"/>
  <c r="AE120" i="33"/>
  <c r="AF120" i="33"/>
  <c r="AH120" i="33"/>
  <c r="AI120" i="33"/>
  <c r="AJ120" i="33"/>
  <c r="AK120" i="33"/>
  <c r="AL120" i="33"/>
  <c r="AM120" i="33"/>
  <c r="AN120" i="33"/>
  <c r="AO120" i="33"/>
  <c r="AP120" i="33"/>
  <c r="AQ120" i="33"/>
  <c r="AR120" i="33"/>
  <c r="AS120" i="33"/>
  <c r="AT120" i="33"/>
  <c r="AU120" i="33"/>
  <c r="AW120" i="33"/>
  <c r="AY120" i="33"/>
  <c r="AZ120" i="33"/>
  <c r="BA120" i="33"/>
  <c r="BB120" i="33"/>
  <c r="BC120" i="33"/>
  <c r="BD120" i="33"/>
  <c r="BE120" i="33"/>
  <c r="BF120" i="33"/>
  <c r="BG120" i="33"/>
  <c r="BH120" i="33"/>
  <c r="BI120" i="33"/>
  <c r="BJ120" i="33"/>
  <c r="BK120" i="33"/>
  <c r="BL120" i="33"/>
  <c r="BM120" i="33"/>
  <c r="BN120" i="33"/>
  <c r="BO120" i="33"/>
  <c r="BP120" i="33"/>
  <c r="BQ120" i="33"/>
  <c r="BR120" i="33"/>
  <c r="BS120" i="33"/>
  <c r="BT120" i="33"/>
  <c r="BU120" i="33"/>
  <c r="BV120" i="33"/>
  <c r="BW120" i="33"/>
  <c r="BX120" i="33"/>
  <c r="BY120" i="33"/>
  <c r="BZ120" i="33"/>
  <c r="CA120" i="33"/>
  <c r="CB120" i="33"/>
  <c r="CC120" i="33"/>
  <c r="CD120" i="33"/>
  <c r="CE120" i="33"/>
  <c r="CH120" i="33"/>
  <c r="CI120" i="33"/>
  <c r="A121" i="33"/>
  <c r="B121" i="33"/>
  <c r="C121" i="33"/>
  <c r="D121" i="33"/>
  <c r="E121" i="33"/>
  <c r="F121" i="33"/>
  <c r="G121" i="33"/>
  <c r="H121" i="33"/>
  <c r="I121" i="33"/>
  <c r="J121" i="33"/>
  <c r="K121" i="33"/>
  <c r="L121" i="33"/>
  <c r="M121" i="33"/>
  <c r="N121" i="33"/>
  <c r="O121" i="33"/>
  <c r="P121" i="33"/>
  <c r="Q121" i="33"/>
  <c r="R121" i="33"/>
  <c r="S121" i="33"/>
  <c r="T121" i="33"/>
  <c r="U121" i="33"/>
  <c r="V121" i="33"/>
  <c r="W121" i="33"/>
  <c r="X121" i="33"/>
  <c r="Y121" i="33"/>
  <c r="Z121" i="33"/>
  <c r="AA121" i="33"/>
  <c r="AB121" i="33"/>
  <c r="AC121" i="33"/>
  <c r="AD121" i="33"/>
  <c r="AE121" i="33"/>
  <c r="AF121" i="33"/>
  <c r="AH121" i="33"/>
  <c r="AI121" i="33"/>
  <c r="AJ121" i="33"/>
  <c r="AK121" i="33"/>
  <c r="AL121" i="33"/>
  <c r="AM121" i="33"/>
  <c r="AN121" i="33"/>
  <c r="AO121" i="33"/>
  <c r="AP121" i="33"/>
  <c r="AQ121" i="33"/>
  <c r="AR121" i="33"/>
  <c r="AS121" i="33"/>
  <c r="AT121" i="33"/>
  <c r="AU121" i="33"/>
  <c r="AW121" i="33"/>
  <c r="AY121" i="33"/>
  <c r="AZ121" i="33"/>
  <c r="BA121" i="33"/>
  <c r="BB121" i="33"/>
  <c r="BC121" i="33"/>
  <c r="BD121" i="33"/>
  <c r="BE121" i="33"/>
  <c r="BF121" i="33"/>
  <c r="BG121" i="33"/>
  <c r="BH121" i="33"/>
  <c r="BI121" i="33"/>
  <c r="BJ121" i="33"/>
  <c r="BK121" i="33"/>
  <c r="BL121" i="33"/>
  <c r="BM121" i="33"/>
  <c r="BN121" i="33"/>
  <c r="BO121" i="33"/>
  <c r="BP121" i="33"/>
  <c r="BQ121" i="33"/>
  <c r="BR121" i="33"/>
  <c r="BS121" i="33"/>
  <c r="BT121" i="33"/>
  <c r="BU121" i="33"/>
  <c r="BV121" i="33"/>
  <c r="BW121" i="33"/>
  <c r="BX121" i="33"/>
  <c r="BY121" i="33"/>
  <c r="BZ121" i="33"/>
  <c r="CA121" i="33"/>
  <c r="CB121" i="33"/>
  <c r="CC121" i="33"/>
  <c r="CD121" i="33"/>
  <c r="CE121" i="33"/>
  <c r="CH121" i="33"/>
  <c r="CI121" i="33"/>
  <c r="A122" i="33"/>
  <c r="B122" i="33"/>
  <c r="C122" i="33"/>
  <c r="D122" i="33"/>
  <c r="E122" i="33"/>
  <c r="F122" i="33"/>
  <c r="G122" i="33"/>
  <c r="H122" i="33"/>
  <c r="I122" i="33"/>
  <c r="J122" i="33"/>
  <c r="K122" i="33"/>
  <c r="L122" i="33"/>
  <c r="M122" i="33"/>
  <c r="N122" i="33"/>
  <c r="O122" i="33"/>
  <c r="P122" i="33"/>
  <c r="Q122" i="33"/>
  <c r="R122" i="33"/>
  <c r="S122" i="33"/>
  <c r="T122" i="33"/>
  <c r="U122" i="33"/>
  <c r="V122" i="33"/>
  <c r="W122" i="33"/>
  <c r="X122" i="33"/>
  <c r="Y122" i="33"/>
  <c r="Z122" i="33"/>
  <c r="AA122" i="33"/>
  <c r="AB122" i="33"/>
  <c r="AC122" i="33"/>
  <c r="AD122" i="33"/>
  <c r="AE122" i="33"/>
  <c r="AF122" i="33"/>
  <c r="AH122" i="33"/>
  <c r="AI122" i="33"/>
  <c r="AJ122" i="33"/>
  <c r="AK122" i="33"/>
  <c r="AL122" i="33"/>
  <c r="AM122" i="33"/>
  <c r="AN122" i="33"/>
  <c r="AO122" i="33"/>
  <c r="AP122" i="33"/>
  <c r="AQ122" i="33"/>
  <c r="AR122" i="33"/>
  <c r="AS122" i="33"/>
  <c r="AT122" i="33"/>
  <c r="AU122" i="33"/>
  <c r="AW122" i="33"/>
  <c r="AY122" i="33"/>
  <c r="AZ122" i="33"/>
  <c r="BA122" i="33"/>
  <c r="BB122" i="33"/>
  <c r="BC122" i="33"/>
  <c r="BD122" i="33"/>
  <c r="BE122" i="33"/>
  <c r="BF122" i="33"/>
  <c r="BG122" i="33"/>
  <c r="BH122" i="33"/>
  <c r="BI122" i="33"/>
  <c r="BJ122" i="33"/>
  <c r="BK122" i="33"/>
  <c r="BL122" i="33"/>
  <c r="BM122" i="33"/>
  <c r="BN122" i="33"/>
  <c r="BO122" i="33"/>
  <c r="BP122" i="33"/>
  <c r="BQ122" i="33"/>
  <c r="BR122" i="33"/>
  <c r="BS122" i="33"/>
  <c r="BT122" i="33"/>
  <c r="BU122" i="33"/>
  <c r="BV122" i="33"/>
  <c r="BW122" i="33"/>
  <c r="BX122" i="33"/>
  <c r="BY122" i="33"/>
  <c r="BZ122" i="33"/>
  <c r="CA122" i="33"/>
  <c r="CB122" i="33"/>
  <c r="CC122" i="33"/>
  <c r="CD122" i="33"/>
  <c r="CE122" i="33"/>
  <c r="CH122" i="33"/>
  <c r="CI122" i="33"/>
  <c r="A123" i="33"/>
  <c r="B123" i="33"/>
  <c r="C123" i="33"/>
  <c r="D123" i="33"/>
  <c r="E123" i="33"/>
  <c r="F123" i="33"/>
  <c r="G123" i="33"/>
  <c r="H123" i="33"/>
  <c r="I123" i="33"/>
  <c r="J123" i="33"/>
  <c r="K123" i="33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Z123" i="33"/>
  <c r="AA123" i="33"/>
  <c r="AB123" i="33"/>
  <c r="AC123" i="33"/>
  <c r="AD123" i="33"/>
  <c r="AE123" i="33"/>
  <c r="AF123" i="33"/>
  <c r="AH123" i="33"/>
  <c r="AI123" i="33"/>
  <c r="AJ123" i="33"/>
  <c r="AK123" i="33"/>
  <c r="AL123" i="33"/>
  <c r="AM123" i="33"/>
  <c r="AN123" i="33"/>
  <c r="AO123" i="33"/>
  <c r="AP123" i="33"/>
  <c r="AQ123" i="33"/>
  <c r="AR123" i="33"/>
  <c r="AS123" i="33"/>
  <c r="AT123" i="33"/>
  <c r="AU123" i="33"/>
  <c r="AW123" i="33"/>
  <c r="AY123" i="33"/>
  <c r="AZ123" i="33"/>
  <c r="BA123" i="33"/>
  <c r="BB123" i="33"/>
  <c r="BC123" i="33"/>
  <c r="BD123" i="33"/>
  <c r="BE123" i="33"/>
  <c r="BF123" i="33"/>
  <c r="BG123" i="33"/>
  <c r="BH123" i="33"/>
  <c r="BI123" i="33"/>
  <c r="BJ123" i="33"/>
  <c r="BK123" i="33"/>
  <c r="BL123" i="33"/>
  <c r="BM123" i="33"/>
  <c r="BN123" i="33"/>
  <c r="BO123" i="33"/>
  <c r="BP123" i="33"/>
  <c r="BQ123" i="33"/>
  <c r="BR123" i="33"/>
  <c r="BS123" i="33"/>
  <c r="BT123" i="33"/>
  <c r="BU123" i="33"/>
  <c r="BV123" i="33"/>
  <c r="BW123" i="33"/>
  <c r="BX123" i="33"/>
  <c r="BY123" i="33"/>
  <c r="BZ123" i="33"/>
  <c r="CA123" i="33"/>
  <c r="CB123" i="33"/>
  <c r="CC123" i="33"/>
  <c r="CD123" i="33"/>
  <c r="CE123" i="33"/>
  <c r="CH123" i="33"/>
  <c r="CI123" i="33"/>
  <c r="A124" i="33"/>
  <c r="B124" i="33"/>
  <c r="C124" i="33"/>
  <c r="D124" i="33"/>
  <c r="E124" i="33"/>
  <c r="F124" i="33"/>
  <c r="G124" i="33"/>
  <c r="H124" i="33"/>
  <c r="I124" i="33"/>
  <c r="J124" i="33"/>
  <c r="K124" i="33"/>
  <c r="L124" i="33"/>
  <c r="M124" i="33"/>
  <c r="N124" i="33"/>
  <c r="O124" i="33"/>
  <c r="P124" i="33"/>
  <c r="Q124" i="33"/>
  <c r="R124" i="33"/>
  <c r="S124" i="33"/>
  <c r="T124" i="33"/>
  <c r="U124" i="33"/>
  <c r="V124" i="33"/>
  <c r="W124" i="33"/>
  <c r="X124" i="33"/>
  <c r="Y124" i="33"/>
  <c r="Z124" i="33"/>
  <c r="AA124" i="33"/>
  <c r="AB124" i="33"/>
  <c r="AC124" i="33"/>
  <c r="AD124" i="33"/>
  <c r="AE124" i="33"/>
  <c r="AF124" i="33"/>
  <c r="AH124" i="33"/>
  <c r="AI124" i="33"/>
  <c r="AJ124" i="33"/>
  <c r="AK124" i="33"/>
  <c r="AL124" i="33"/>
  <c r="AM124" i="33"/>
  <c r="AN124" i="33"/>
  <c r="AO124" i="33"/>
  <c r="AP124" i="33"/>
  <c r="AQ124" i="33"/>
  <c r="AR124" i="33"/>
  <c r="AS124" i="33"/>
  <c r="AT124" i="33"/>
  <c r="AU124" i="33"/>
  <c r="AW124" i="33"/>
  <c r="AY124" i="33"/>
  <c r="AZ124" i="33"/>
  <c r="BA124" i="33"/>
  <c r="BB124" i="33"/>
  <c r="BC124" i="33"/>
  <c r="BD124" i="33"/>
  <c r="BE124" i="33"/>
  <c r="BF124" i="33"/>
  <c r="BG124" i="33"/>
  <c r="BH124" i="33"/>
  <c r="BI124" i="33"/>
  <c r="BJ124" i="33"/>
  <c r="BK124" i="33"/>
  <c r="BL124" i="33"/>
  <c r="BM124" i="33"/>
  <c r="BN124" i="33"/>
  <c r="BO124" i="33"/>
  <c r="BP124" i="33"/>
  <c r="BQ124" i="33"/>
  <c r="BR124" i="33"/>
  <c r="BS124" i="33"/>
  <c r="BT124" i="33"/>
  <c r="BU124" i="33"/>
  <c r="BV124" i="33"/>
  <c r="BW124" i="33"/>
  <c r="BX124" i="33"/>
  <c r="BY124" i="33"/>
  <c r="BZ124" i="33"/>
  <c r="CA124" i="33"/>
  <c r="CB124" i="33"/>
  <c r="CC124" i="33"/>
  <c r="CD124" i="33"/>
  <c r="CE124" i="33"/>
  <c r="CH124" i="33"/>
  <c r="CI124" i="33"/>
  <c r="A125" i="33"/>
  <c r="B125" i="33"/>
  <c r="C125" i="33"/>
  <c r="D125" i="33"/>
  <c r="E125" i="33"/>
  <c r="F125" i="33"/>
  <c r="G125" i="33"/>
  <c r="H125" i="33"/>
  <c r="I125" i="33"/>
  <c r="J125" i="33"/>
  <c r="K125" i="33"/>
  <c r="L125" i="33"/>
  <c r="M125" i="33"/>
  <c r="N125" i="33"/>
  <c r="O125" i="33"/>
  <c r="P125" i="33"/>
  <c r="Q125" i="33"/>
  <c r="R125" i="33"/>
  <c r="S125" i="33"/>
  <c r="T125" i="33"/>
  <c r="U125" i="33"/>
  <c r="V125" i="33"/>
  <c r="W125" i="33"/>
  <c r="X125" i="33"/>
  <c r="Y125" i="33"/>
  <c r="Z125" i="33"/>
  <c r="AA125" i="33"/>
  <c r="AB125" i="33"/>
  <c r="AC125" i="33"/>
  <c r="AD125" i="33"/>
  <c r="AE125" i="33"/>
  <c r="AF125" i="33"/>
  <c r="AH125" i="33"/>
  <c r="AI125" i="33"/>
  <c r="AJ125" i="33"/>
  <c r="AK125" i="33"/>
  <c r="AL125" i="33"/>
  <c r="AM125" i="33"/>
  <c r="AN125" i="33"/>
  <c r="AO125" i="33"/>
  <c r="AP125" i="33"/>
  <c r="AQ125" i="33"/>
  <c r="AR125" i="33"/>
  <c r="AS125" i="33"/>
  <c r="AT125" i="33"/>
  <c r="AU125" i="33"/>
  <c r="AW125" i="33"/>
  <c r="AY125" i="33"/>
  <c r="AZ125" i="33"/>
  <c r="BA125" i="33"/>
  <c r="BB125" i="33"/>
  <c r="BC125" i="33"/>
  <c r="BD125" i="33"/>
  <c r="BE125" i="33"/>
  <c r="BF125" i="33"/>
  <c r="BG125" i="33"/>
  <c r="BH125" i="33"/>
  <c r="BI125" i="33"/>
  <c r="BJ125" i="33"/>
  <c r="BK125" i="33"/>
  <c r="BL125" i="33"/>
  <c r="BM125" i="33"/>
  <c r="BN125" i="33"/>
  <c r="BO125" i="33"/>
  <c r="BP125" i="33"/>
  <c r="BQ125" i="33"/>
  <c r="BR125" i="33"/>
  <c r="BS125" i="33"/>
  <c r="BT125" i="33"/>
  <c r="BU125" i="33"/>
  <c r="BV125" i="33"/>
  <c r="BW125" i="33"/>
  <c r="BX125" i="33"/>
  <c r="BY125" i="33"/>
  <c r="BZ125" i="33"/>
  <c r="CA125" i="33"/>
  <c r="CB125" i="33"/>
  <c r="CC125" i="33"/>
  <c r="CD125" i="33"/>
  <c r="CE125" i="33"/>
  <c r="CH125" i="33"/>
  <c r="CI125" i="33"/>
  <c r="A126" i="33"/>
  <c r="B126" i="33"/>
  <c r="C126" i="33"/>
  <c r="D126" i="33"/>
  <c r="E126" i="33"/>
  <c r="F126" i="33"/>
  <c r="G126" i="33"/>
  <c r="H126" i="33"/>
  <c r="I126" i="33"/>
  <c r="J126" i="33"/>
  <c r="K126" i="33"/>
  <c r="L126" i="33"/>
  <c r="M126" i="33"/>
  <c r="N126" i="33"/>
  <c r="O126" i="33"/>
  <c r="P126" i="33"/>
  <c r="Q126" i="33"/>
  <c r="R126" i="33"/>
  <c r="S126" i="33"/>
  <c r="T126" i="33"/>
  <c r="U126" i="33"/>
  <c r="V126" i="33"/>
  <c r="W126" i="33"/>
  <c r="X126" i="33"/>
  <c r="Y126" i="33"/>
  <c r="Z126" i="33"/>
  <c r="AA126" i="33"/>
  <c r="AB126" i="33"/>
  <c r="AC126" i="33"/>
  <c r="AD126" i="33"/>
  <c r="AE126" i="33"/>
  <c r="AF126" i="33"/>
  <c r="AH126" i="33"/>
  <c r="AI126" i="33"/>
  <c r="AJ126" i="33"/>
  <c r="AK126" i="33"/>
  <c r="AL126" i="33"/>
  <c r="AM126" i="33"/>
  <c r="AN126" i="33"/>
  <c r="AO126" i="33"/>
  <c r="AP126" i="33"/>
  <c r="AQ126" i="33"/>
  <c r="AR126" i="33"/>
  <c r="AS126" i="33"/>
  <c r="AT126" i="33"/>
  <c r="AU126" i="33"/>
  <c r="AW126" i="33"/>
  <c r="AY126" i="33"/>
  <c r="AZ126" i="33"/>
  <c r="BA126" i="33"/>
  <c r="BB126" i="33"/>
  <c r="BC126" i="33"/>
  <c r="BD126" i="33"/>
  <c r="BE126" i="33"/>
  <c r="BF126" i="33"/>
  <c r="BG126" i="33"/>
  <c r="BH126" i="33"/>
  <c r="BI126" i="33"/>
  <c r="BJ126" i="33"/>
  <c r="BK126" i="33"/>
  <c r="BL126" i="33"/>
  <c r="BM126" i="33"/>
  <c r="BN126" i="33"/>
  <c r="BO126" i="33"/>
  <c r="BP126" i="33"/>
  <c r="BQ126" i="33"/>
  <c r="BR126" i="33"/>
  <c r="BS126" i="33"/>
  <c r="BT126" i="33"/>
  <c r="BU126" i="33"/>
  <c r="BV126" i="33"/>
  <c r="BW126" i="33"/>
  <c r="BX126" i="33"/>
  <c r="BY126" i="33"/>
  <c r="BZ126" i="33"/>
  <c r="CA126" i="33"/>
  <c r="CB126" i="33"/>
  <c r="CC126" i="33"/>
  <c r="CD126" i="33"/>
  <c r="CE126" i="33"/>
  <c r="CH126" i="33"/>
  <c r="CI126" i="33"/>
  <c r="A127" i="33"/>
  <c r="B127" i="33"/>
  <c r="C127" i="33"/>
  <c r="D127" i="33"/>
  <c r="E127" i="33"/>
  <c r="F127" i="33"/>
  <c r="G127" i="33"/>
  <c r="H127" i="33"/>
  <c r="I127" i="33"/>
  <c r="J127" i="33"/>
  <c r="K127" i="33"/>
  <c r="L127" i="33"/>
  <c r="M127" i="33"/>
  <c r="N127" i="33"/>
  <c r="O127" i="33"/>
  <c r="P127" i="33"/>
  <c r="Q127" i="33"/>
  <c r="R127" i="33"/>
  <c r="S127" i="33"/>
  <c r="T127" i="33"/>
  <c r="U127" i="33"/>
  <c r="V127" i="33"/>
  <c r="W127" i="33"/>
  <c r="X127" i="33"/>
  <c r="Y127" i="33"/>
  <c r="Z127" i="33"/>
  <c r="AA127" i="33"/>
  <c r="AB127" i="33"/>
  <c r="AC127" i="33"/>
  <c r="AD127" i="33"/>
  <c r="AE127" i="33"/>
  <c r="AF127" i="33"/>
  <c r="AH127" i="33"/>
  <c r="AI127" i="33"/>
  <c r="AJ127" i="33"/>
  <c r="AK127" i="33"/>
  <c r="AL127" i="33"/>
  <c r="AM127" i="33"/>
  <c r="AN127" i="33"/>
  <c r="AO127" i="33"/>
  <c r="AP127" i="33"/>
  <c r="AQ127" i="33"/>
  <c r="AR127" i="33"/>
  <c r="AS127" i="33"/>
  <c r="AT127" i="33"/>
  <c r="AU127" i="33"/>
  <c r="AW127" i="33"/>
  <c r="AY127" i="33"/>
  <c r="AZ127" i="33"/>
  <c r="BA127" i="33"/>
  <c r="BB127" i="33"/>
  <c r="BC127" i="33"/>
  <c r="BD127" i="33"/>
  <c r="BE127" i="33"/>
  <c r="BF127" i="33"/>
  <c r="BG127" i="33"/>
  <c r="BH127" i="33"/>
  <c r="BI127" i="33"/>
  <c r="BJ127" i="33"/>
  <c r="BK127" i="33"/>
  <c r="BL127" i="33"/>
  <c r="BM127" i="33"/>
  <c r="BN127" i="33"/>
  <c r="BO127" i="33"/>
  <c r="BP127" i="33"/>
  <c r="BQ127" i="33"/>
  <c r="BR127" i="33"/>
  <c r="BS127" i="33"/>
  <c r="BT127" i="33"/>
  <c r="BU127" i="33"/>
  <c r="BV127" i="33"/>
  <c r="BW127" i="33"/>
  <c r="BX127" i="33"/>
  <c r="BY127" i="33"/>
  <c r="BZ127" i="33"/>
  <c r="CA127" i="33"/>
  <c r="CB127" i="33"/>
  <c r="CC127" i="33"/>
  <c r="CD127" i="33"/>
  <c r="CE127" i="33"/>
  <c r="CH127" i="33"/>
  <c r="CI127" i="33"/>
  <c r="A128" i="33"/>
  <c r="B128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P128" i="33"/>
  <c r="Q128" i="33"/>
  <c r="R128" i="33"/>
  <c r="S128" i="33"/>
  <c r="T128" i="33"/>
  <c r="U128" i="33"/>
  <c r="V128" i="33"/>
  <c r="W128" i="33"/>
  <c r="X128" i="33"/>
  <c r="Y128" i="33"/>
  <c r="Z128" i="33"/>
  <c r="AA128" i="33"/>
  <c r="AB128" i="33"/>
  <c r="AC128" i="33"/>
  <c r="AD128" i="33"/>
  <c r="AE128" i="33"/>
  <c r="AF128" i="33"/>
  <c r="AH128" i="33"/>
  <c r="AI128" i="33"/>
  <c r="AJ128" i="33"/>
  <c r="AK128" i="33"/>
  <c r="AL128" i="33"/>
  <c r="AM128" i="33"/>
  <c r="AN128" i="33"/>
  <c r="AO128" i="33"/>
  <c r="AP128" i="33"/>
  <c r="AQ128" i="33"/>
  <c r="AR128" i="33"/>
  <c r="AS128" i="33"/>
  <c r="AT128" i="33"/>
  <c r="AU128" i="33"/>
  <c r="AW128" i="33"/>
  <c r="AY128" i="33"/>
  <c r="AZ128" i="33"/>
  <c r="BA128" i="33"/>
  <c r="BB128" i="33"/>
  <c r="BC128" i="33"/>
  <c r="BD128" i="33"/>
  <c r="BE128" i="33"/>
  <c r="BF128" i="33"/>
  <c r="BG128" i="33"/>
  <c r="BH128" i="33"/>
  <c r="BI128" i="33"/>
  <c r="BJ128" i="33"/>
  <c r="BK128" i="33"/>
  <c r="BL128" i="33"/>
  <c r="BM128" i="33"/>
  <c r="BN128" i="33"/>
  <c r="BO128" i="33"/>
  <c r="BP128" i="33"/>
  <c r="BQ128" i="33"/>
  <c r="BR128" i="33"/>
  <c r="BS128" i="33"/>
  <c r="BT128" i="33"/>
  <c r="BU128" i="33"/>
  <c r="BV128" i="33"/>
  <c r="BW128" i="33"/>
  <c r="BX128" i="33"/>
  <c r="BY128" i="33"/>
  <c r="BZ128" i="33"/>
  <c r="CA128" i="33"/>
  <c r="CB128" i="33"/>
  <c r="CC128" i="33"/>
  <c r="CD128" i="33"/>
  <c r="CE128" i="33"/>
  <c r="CH128" i="33"/>
  <c r="CI128" i="33"/>
  <c r="A129" i="33"/>
  <c r="B129" i="33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P129" i="33"/>
  <c r="Q129" i="33"/>
  <c r="R129" i="33"/>
  <c r="S129" i="33"/>
  <c r="T129" i="33"/>
  <c r="U129" i="33"/>
  <c r="V129" i="33"/>
  <c r="W129" i="33"/>
  <c r="X129" i="33"/>
  <c r="Y129" i="33"/>
  <c r="Z129" i="33"/>
  <c r="AA129" i="33"/>
  <c r="AB129" i="33"/>
  <c r="AC129" i="33"/>
  <c r="AD129" i="33"/>
  <c r="AE129" i="33"/>
  <c r="AF129" i="33"/>
  <c r="AH129" i="33"/>
  <c r="AI129" i="33"/>
  <c r="AJ129" i="33"/>
  <c r="AK129" i="33"/>
  <c r="AL129" i="33"/>
  <c r="AM129" i="33"/>
  <c r="AN129" i="33"/>
  <c r="AO129" i="33"/>
  <c r="AP129" i="33"/>
  <c r="AQ129" i="33"/>
  <c r="AR129" i="33"/>
  <c r="AS129" i="33"/>
  <c r="AT129" i="33"/>
  <c r="AU129" i="33"/>
  <c r="AW129" i="33"/>
  <c r="AY129" i="33"/>
  <c r="AZ129" i="33"/>
  <c r="BA129" i="33"/>
  <c r="BB129" i="33"/>
  <c r="BC129" i="33"/>
  <c r="BD129" i="33"/>
  <c r="BE129" i="33"/>
  <c r="BF129" i="33"/>
  <c r="BG129" i="33"/>
  <c r="BH129" i="33"/>
  <c r="BI129" i="33"/>
  <c r="BJ129" i="33"/>
  <c r="BK129" i="33"/>
  <c r="BL129" i="33"/>
  <c r="BM129" i="33"/>
  <c r="BN129" i="33"/>
  <c r="BO129" i="33"/>
  <c r="BP129" i="33"/>
  <c r="BQ129" i="33"/>
  <c r="BR129" i="33"/>
  <c r="BS129" i="33"/>
  <c r="BT129" i="33"/>
  <c r="BU129" i="33"/>
  <c r="BV129" i="33"/>
  <c r="BW129" i="33"/>
  <c r="BX129" i="33"/>
  <c r="BY129" i="33"/>
  <c r="BZ129" i="33"/>
  <c r="CA129" i="33"/>
  <c r="CB129" i="33"/>
  <c r="CC129" i="33"/>
  <c r="CD129" i="33"/>
  <c r="CE129" i="33"/>
  <c r="CH129" i="33"/>
  <c r="CI129" i="33"/>
  <c r="A130" i="33"/>
  <c r="B130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P130" i="33"/>
  <c r="Q130" i="33"/>
  <c r="R130" i="33"/>
  <c r="S130" i="33"/>
  <c r="T130" i="33"/>
  <c r="U130" i="33"/>
  <c r="V130" i="33"/>
  <c r="W130" i="33"/>
  <c r="X130" i="33"/>
  <c r="Y130" i="33"/>
  <c r="Z130" i="33"/>
  <c r="AA130" i="33"/>
  <c r="AB130" i="33"/>
  <c r="AC130" i="33"/>
  <c r="AD130" i="33"/>
  <c r="AE130" i="33"/>
  <c r="AF130" i="33"/>
  <c r="AH130" i="33"/>
  <c r="AI130" i="33"/>
  <c r="AJ130" i="33"/>
  <c r="AK130" i="33"/>
  <c r="AL130" i="33"/>
  <c r="AM130" i="33"/>
  <c r="AN130" i="33"/>
  <c r="AO130" i="33"/>
  <c r="AP130" i="33"/>
  <c r="AQ130" i="33"/>
  <c r="AR130" i="33"/>
  <c r="AS130" i="33"/>
  <c r="AT130" i="33"/>
  <c r="AU130" i="33"/>
  <c r="AW130" i="33"/>
  <c r="AY130" i="33"/>
  <c r="AZ130" i="33"/>
  <c r="BA130" i="33"/>
  <c r="BB130" i="33"/>
  <c r="BC130" i="33"/>
  <c r="BD130" i="33"/>
  <c r="BE130" i="33"/>
  <c r="BF130" i="33"/>
  <c r="BG130" i="33"/>
  <c r="BH130" i="33"/>
  <c r="BI130" i="33"/>
  <c r="BJ130" i="33"/>
  <c r="BK130" i="33"/>
  <c r="BL130" i="33"/>
  <c r="BM130" i="33"/>
  <c r="BN130" i="33"/>
  <c r="BO130" i="33"/>
  <c r="BP130" i="33"/>
  <c r="BQ130" i="33"/>
  <c r="BR130" i="33"/>
  <c r="BS130" i="33"/>
  <c r="BT130" i="33"/>
  <c r="BU130" i="33"/>
  <c r="BV130" i="33"/>
  <c r="BW130" i="33"/>
  <c r="BX130" i="33"/>
  <c r="BY130" i="33"/>
  <c r="BZ130" i="33"/>
  <c r="CA130" i="33"/>
  <c r="CB130" i="33"/>
  <c r="CC130" i="33"/>
  <c r="CD130" i="33"/>
  <c r="CE130" i="33"/>
  <c r="CH130" i="33"/>
  <c r="CI130" i="33"/>
  <c r="A131" i="33"/>
  <c r="B131" i="33"/>
  <c r="C131" i="33"/>
  <c r="D131" i="33"/>
  <c r="E131" i="33"/>
  <c r="F131" i="33"/>
  <c r="G131" i="33"/>
  <c r="H131" i="33"/>
  <c r="I131" i="33"/>
  <c r="J131" i="33"/>
  <c r="K131" i="33"/>
  <c r="L131" i="33"/>
  <c r="M131" i="33"/>
  <c r="N131" i="33"/>
  <c r="O131" i="33"/>
  <c r="P131" i="33"/>
  <c r="Q131" i="33"/>
  <c r="R131" i="33"/>
  <c r="S131" i="33"/>
  <c r="T131" i="33"/>
  <c r="U131" i="33"/>
  <c r="V131" i="33"/>
  <c r="W131" i="33"/>
  <c r="X131" i="33"/>
  <c r="Y131" i="33"/>
  <c r="Z131" i="33"/>
  <c r="AA131" i="33"/>
  <c r="AB131" i="33"/>
  <c r="AC131" i="33"/>
  <c r="AD131" i="33"/>
  <c r="AE131" i="33"/>
  <c r="AF131" i="33"/>
  <c r="AH131" i="33"/>
  <c r="AI131" i="33"/>
  <c r="AJ131" i="33"/>
  <c r="AK131" i="33"/>
  <c r="AL131" i="33"/>
  <c r="AM131" i="33"/>
  <c r="AN131" i="33"/>
  <c r="AO131" i="33"/>
  <c r="AP131" i="33"/>
  <c r="AQ131" i="33"/>
  <c r="AR131" i="33"/>
  <c r="AS131" i="33"/>
  <c r="AT131" i="33"/>
  <c r="AU131" i="33"/>
  <c r="AW131" i="33"/>
  <c r="AY131" i="33"/>
  <c r="AZ131" i="33"/>
  <c r="BA131" i="33"/>
  <c r="BB131" i="33"/>
  <c r="BC131" i="33"/>
  <c r="BD131" i="33"/>
  <c r="BE131" i="33"/>
  <c r="BF131" i="33"/>
  <c r="BG131" i="33"/>
  <c r="BH131" i="33"/>
  <c r="BI131" i="33"/>
  <c r="BJ131" i="33"/>
  <c r="BK131" i="33"/>
  <c r="BL131" i="33"/>
  <c r="BM131" i="33"/>
  <c r="BN131" i="33"/>
  <c r="BO131" i="33"/>
  <c r="BP131" i="33"/>
  <c r="BQ131" i="33"/>
  <c r="BR131" i="33"/>
  <c r="BS131" i="33"/>
  <c r="BT131" i="33"/>
  <c r="BU131" i="33"/>
  <c r="BV131" i="33"/>
  <c r="BW131" i="33"/>
  <c r="BX131" i="33"/>
  <c r="BY131" i="33"/>
  <c r="BZ131" i="33"/>
  <c r="CA131" i="33"/>
  <c r="CB131" i="33"/>
  <c r="CC131" i="33"/>
  <c r="CD131" i="33"/>
  <c r="CE131" i="33"/>
  <c r="CH131" i="33"/>
  <c r="CI131" i="33"/>
  <c r="A132" i="33"/>
  <c r="B132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P132" i="33"/>
  <c r="Q132" i="33"/>
  <c r="R132" i="33"/>
  <c r="S132" i="33"/>
  <c r="T132" i="33"/>
  <c r="U132" i="33"/>
  <c r="V132" i="33"/>
  <c r="W132" i="33"/>
  <c r="X132" i="33"/>
  <c r="Y132" i="33"/>
  <c r="Z132" i="33"/>
  <c r="AA132" i="33"/>
  <c r="AB132" i="33"/>
  <c r="AC132" i="33"/>
  <c r="AD132" i="33"/>
  <c r="AE132" i="33"/>
  <c r="AF132" i="33"/>
  <c r="AH132" i="33"/>
  <c r="AI132" i="33"/>
  <c r="AJ132" i="33"/>
  <c r="AK132" i="33"/>
  <c r="AL132" i="33"/>
  <c r="AM132" i="33"/>
  <c r="AN132" i="33"/>
  <c r="AO132" i="33"/>
  <c r="AP132" i="33"/>
  <c r="AQ132" i="33"/>
  <c r="AR132" i="33"/>
  <c r="AS132" i="33"/>
  <c r="AT132" i="33"/>
  <c r="AU132" i="33"/>
  <c r="AW132" i="33"/>
  <c r="AY132" i="33"/>
  <c r="AZ132" i="33"/>
  <c r="BA132" i="33"/>
  <c r="BB132" i="33"/>
  <c r="BC132" i="33"/>
  <c r="BD132" i="33"/>
  <c r="BE132" i="33"/>
  <c r="BF132" i="33"/>
  <c r="BG132" i="33"/>
  <c r="BH132" i="33"/>
  <c r="BI132" i="33"/>
  <c r="BJ132" i="33"/>
  <c r="BK132" i="33"/>
  <c r="BL132" i="33"/>
  <c r="BM132" i="33"/>
  <c r="BN132" i="33"/>
  <c r="BO132" i="33"/>
  <c r="BP132" i="33"/>
  <c r="BQ132" i="33"/>
  <c r="BR132" i="33"/>
  <c r="BS132" i="33"/>
  <c r="BT132" i="33"/>
  <c r="BU132" i="33"/>
  <c r="BV132" i="33"/>
  <c r="BW132" i="33"/>
  <c r="BX132" i="33"/>
  <c r="BY132" i="33"/>
  <c r="BZ132" i="33"/>
  <c r="CA132" i="33"/>
  <c r="CB132" i="33"/>
  <c r="CC132" i="33"/>
  <c r="CD132" i="33"/>
  <c r="CE132" i="33"/>
  <c r="CH132" i="33"/>
  <c r="CI132" i="33"/>
  <c r="A133" i="33"/>
  <c r="B133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P133" i="33"/>
  <c r="Q133" i="33"/>
  <c r="R133" i="33"/>
  <c r="S133" i="33"/>
  <c r="T133" i="33"/>
  <c r="U133" i="33"/>
  <c r="V133" i="33"/>
  <c r="W133" i="33"/>
  <c r="X133" i="33"/>
  <c r="Y133" i="33"/>
  <c r="Z133" i="33"/>
  <c r="AA133" i="33"/>
  <c r="AB133" i="33"/>
  <c r="AC133" i="33"/>
  <c r="AD133" i="33"/>
  <c r="AE133" i="33"/>
  <c r="AF133" i="33"/>
  <c r="AG133" i="33"/>
  <c r="AH133" i="33"/>
  <c r="AI133" i="33"/>
  <c r="AJ133" i="33"/>
  <c r="AK133" i="33"/>
  <c r="AL133" i="33"/>
  <c r="AM133" i="33"/>
  <c r="AN133" i="33"/>
  <c r="AO133" i="33"/>
  <c r="AP133" i="33"/>
  <c r="AQ133" i="33"/>
  <c r="AR133" i="33"/>
  <c r="AS133" i="33"/>
  <c r="AT133" i="33"/>
  <c r="AU133" i="33"/>
  <c r="AV133" i="33"/>
  <c r="AW133" i="33"/>
  <c r="AX133" i="33"/>
  <c r="AY133" i="33"/>
  <c r="AZ133" i="33"/>
  <c r="BA133" i="33"/>
  <c r="BB133" i="33"/>
  <c r="BC133" i="33"/>
  <c r="BD133" i="33"/>
  <c r="BE133" i="33"/>
  <c r="BF133" i="33"/>
  <c r="BG133" i="33"/>
  <c r="BH133" i="33"/>
  <c r="BI133" i="33"/>
  <c r="BJ133" i="33"/>
  <c r="BK133" i="33"/>
  <c r="BL133" i="33"/>
  <c r="BM133" i="33"/>
  <c r="BN133" i="33"/>
  <c r="BO133" i="33"/>
  <c r="BP133" i="33"/>
  <c r="BQ133" i="33"/>
  <c r="BR133" i="33"/>
  <c r="BS133" i="33"/>
  <c r="BT133" i="33"/>
  <c r="BU133" i="33"/>
  <c r="BV133" i="33"/>
  <c r="BW133" i="33"/>
  <c r="BX133" i="33"/>
  <c r="BY133" i="33"/>
  <c r="BZ133" i="33"/>
  <c r="CA133" i="33"/>
  <c r="CB133" i="33"/>
  <c r="CC133" i="33"/>
  <c r="CD133" i="33"/>
  <c r="CE133" i="33"/>
  <c r="CH133" i="33"/>
  <c r="CI133" i="33"/>
  <c r="A134" i="33"/>
  <c r="B134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P134" i="33"/>
  <c r="Q134" i="33"/>
  <c r="R134" i="33"/>
  <c r="S134" i="33"/>
  <c r="T134" i="33"/>
  <c r="U134" i="33"/>
  <c r="V134" i="33"/>
  <c r="W134" i="33"/>
  <c r="X134" i="33"/>
  <c r="Y134" i="33"/>
  <c r="Z134" i="33"/>
  <c r="AA134" i="33"/>
  <c r="AB134" i="33"/>
  <c r="AC134" i="33"/>
  <c r="AD134" i="33"/>
  <c r="AE134" i="33"/>
  <c r="AF134" i="33"/>
  <c r="AG134" i="33"/>
  <c r="AH134" i="33"/>
  <c r="AI134" i="33"/>
  <c r="AJ134" i="33"/>
  <c r="AK134" i="33"/>
  <c r="AL134" i="33"/>
  <c r="AM134" i="33"/>
  <c r="AN134" i="33"/>
  <c r="AO134" i="33"/>
  <c r="AP134" i="33"/>
  <c r="AQ134" i="33"/>
  <c r="AR134" i="33"/>
  <c r="AS134" i="33"/>
  <c r="AT134" i="33"/>
  <c r="AU134" i="33"/>
  <c r="AV134" i="33"/>
  <c r="AW134" i="33"/>
  <c r="AX134" i="33"/>
  <c r="AY134" i="33"/>
  <c r="AZ134" i="33"/>
  <c r="BA134" i="33"/>
  <c r="BB134" i="33"/>
  <c r="BC134" i="33"/>
  <c r="BD134" i="33"/>
  <c r="BE134" i="33"/>
  <c r="BF134" i="33"/>
  <c r="BG134" i="33"/>
  <c r="BH134" i="33"/>
  <c r="BI134" i="33"/>
  <c r="BJ134" i="33"/>
  <c r="BK134" i="33"/>
  <c r="BL134" i="33"/>
  <c r="BM134" i="33"/>
  <c r="BN134" i="33"/>
  <c r="BO134" i="33"/>
  <c r="BP134" i="33"/>
  <c r="BQ134" i="33"/>
  <c r="BR134" i="33"/>
  <c r="BS134" i="33"/>
  <c r="BT134" i="33"/>
  <c r="BU134" i="33"/>
  <c r="BV134" i="33"/>
  <c r="BW134" i="33"/>
  <c r="BX134" i="33"/>
  <c r="BY134" i="33"/>
  <c r="BZ134" i="33"/>
  <c r="CA134" i="33"/>
  <c r="CB134" i="33"/>
  <c r="CC134" i="33"/>
  <c r="CD134" i="33"/>
  <c r="CE134" i="33"/>
  <c r="CH134" i="33"/>
  <c r="CI134" i="33"/>
  <c r="A135" i="33"/>
  <c r="B135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P135" i="33"/>
  <c r="Q135" i="33"/>
  <c r="R135" i="33"/>
  <c r="S135" i="33"/>
  <c r="T135" i="33"/>
  <c r="U135" i="33"/>
  <c r="V135" i="33"/>
  <c r="W135" i="33"/>
  <c r="X135" i="33"/>
  <c r="Y135" i="33"/>
  <c r="Z135" i="33"/>
  <c r="AA135" i="33"/>
  <c r="AB135" i="33"/>
  <c r="AC135" i="33"/>
  <c r="AD135" i="33"/>
  <c r="AE135" i="33"/>
  <c r="AF135" i="33"/>
  <c r="AG135" i="33"/>
  <c r="AH135" i="33"/>
  <c r="AI135" i="33"/>
  <c r="AJ135" i="33"/>
  <c r="AK135" i="33"/>
  <c r="AL135" i="33"/>
  <c r="AM135" i="33"/>
  <c r="AN135" i="33"/>
  <c r="AO135" i="33"/>
  <c r="AP135" i="33"/>
  <c r="AQ135" i="33"/>
  <c r="AR135" i="33"/>
  <c r="AS135" i="33"/>
  <c r="AT135" i="33"/>
  <c r="AU135" i="33"/>
  <c r="AV135" i="33"/>
  <c r="AW135" i="33"/>
  <c r="AX135" i="33"/>
  <c r="AY135" i="33"/>
  <c r="AZ135" i="33"/>
  <c r="BA135" i="33"/>
  <c r="BB135" i="33"/>
  <c r="BC135" i="33"/>
  <c r="BD135" i="33"/>
  <c r="BE135" i="33"/>
  <c r="BF135" i="33"/>
  <c r="BG135" i="33"/>
  <c r="BH135" i="33"/>
  <c r="BI135" i="33"/>
  <c r="BJ135" i="33"/>
  <c r="BK135" i="33"/>
  <c r="BL135" i="33"/>
  <c r="BM135" i="33"/>
  <c r="BN135" i="33"/>
  <c r="BO135" i="33"/>
  <c r="BP135" i="33"/>
  <c r="BQ135" i="33"/>
  <c r="BR135" i="33"/>
  <c r="BS135" i="33"/>
  <c r="BT135" i="33"/>
  <c r="BU135" i="33"/>
  <c r="BV135" i="33"/>
  <c r="BW135" i="33"/>
  <c r="BX135" i="33"/>
  <c r="BY135" i="33"/>
  <c r="BZ135" i="33"/>
  <c r="CA135" i="33"/>
  <c r="CB135" i="33"/>
  <c r="CC135" i="33"/>
  <c r="CD135" i="33"/>
  <c r="CE135" i="33"/>
  <c r="CH135" i="33"/>
  <c r="CI135" i="33"/>
  <c r="A136" i="33"/>
  <c r="B136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P136" i="33"/>
  <c r="Q136" i="33"/>
  <c r="R136" i="33"/>
  <c r="S136" i="33"/>
  <c r="T136" i="33"/>
  <c r="U136" i="33"/>
  <c r="V136" i="33"/>
  <c r="W136" i="33"/>
  <c r="X136" i="33"/>
  <c r="Y136" i="33"/>
  <c r="Z136" i="33"/>
  <c r="AA136" i="33"/>
  <c r="AB136" i="33"/>
  <c r="AC136" i="33"/>
  <c r="AD136" i="33"/>
  <c r="AE136" i="33"/>
  <c r="AF136" i="33"/>
  <c r="AG136" i="33"/>
  <c r="AH136" i="33"/>
  <c r="AI136" i="33"/>
  <c r="AJ136" i="33"/>
  <c r="AK136" i="33"/>
  <c r="AL136" i="33"/>
  <c r="AM136" i="33"/>
  <c r="AN136" i="33"/>
  <c r="AO136" i="33"/>
  <c r="AP136" i="33"/>
  <c r="AQ136" i="33"/>
  <c r="AR136" i="33"/>
  <c r="AS136" i="33"/>
  <c r="AT136" i="33"/>
  <c r="AU136" i="33"/>
  <c r="AV136" i="33"/>
  <c r="AW136" i="33"/>
  <c r="AX136" i="33"/>
  <c r="AY136" i="33"/>
  <c r="AZ136" i="33"/>
  <c r="BA136" i="33"/>
  <c r="BB136" i="33"/>
  <c r="BC136" i="33"/>
  <c r="BD136" i="33"/>
  <c r="BE136" i="33"/>
  <c r="BF136" i="33"/>
  <c r="BG136" i="33"/>
  <c r="BH136" i="33"/>
  <c r="BI136" i="33"/>
  <c r="BJ136" i="33"/>
  <c r="BK136" i="33"/>
  <c r="BL136" i="33"/>
  <c r="BM136" i="33"/>
  <c r="BN136" i="33"/>
  <c r="BO136" i="33"/>
  <c r="BP136" i="33"/>
  <c r="BQ136" i="33"/>
  <c r="BR136" i="33"/>
  <c r="BS136" i="33"/>
  <c r="BT136" i="33"/>
  <c r="BU136" i="33"/>
  <c r="BV136" i="33"/>
  <c r="BW136" i="33"/>
  <c r="BX136" i="33"/>
  <c r="BY136" i="33"/>
  <c r="BZ136" i="33"/>
  <c r="CA136" i="33"/>
  <c r="CB136" i="33"/>
  <c r="CC136" i="33"/>
  <c r="CD136" i="33"/>
  <c r="CE136" i="33"/>
  <c r="CH136" i="33"/>
  <c r="CI136" i="33"/>
  <c r="A137" i="33"/>
  <c r="B137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P137" i="33"/>
  <c r="Q137" i="33"/>
  <c r="R137" i="33"/>
  <c r="S137" i="33"/>
  <c r="T137" i="33"/>
  <c r="U137" i="33"/>
  <c r="V137" i="33"/>
  <c r="W137" i="33"/>
  <c r="X137" i="33"/>
  <c r="Y137" i="33"/>
  <c r="Z137" i="33"/>
  <c r="AA137" i="33"/>
  <c r="AB137" i="33"/>
  <c r="AC137" i="33"/>
  <c r="AD137" i="33"/>
  <c r="AE137" i="33"/>
  <c r="AF137" i="33"/>
  <c r="AG137" i="33"/>
  <c r="AH137" i="33"/>
  <c r="AI137" i="33"/>
  <c r="AJ137" i="33"/>
  <c r="AK137" i="33"/>
  <c r="AL137" i="33"/>
  <c r="AM137" i="33"/>
  <c r="AN137" i="33"/>
  <c r="AO137" i="33"/>
  <c r="AP137" i="33"/>
  <c r="AQ137" i="33"/>
  <c r="AR137" i="33"/>
  <c r="AS137" i="33"/>
  <c r="AT137" i="33"/>
  <c r="AU137" i="33"/>
  <c r="AV137" i="33"/>
  <c r="AW137" i="33"/>
  <c r="AX137" i="33"/>
  <c r="AY137" i="33"/>
  <c r="AZ137" i="33"/>
  <c r="BA137" i="33"/>
  <c r="BB137" i="33"/>
  <c r="BC137" i="33"/>
  <c r="BD137" i="33"/>
  <c r="BE137" i="33"/>
  <c r="BF137" i="33"/>
  <c r="BG137" i="33"/>
  <c r="BH137" i="33"/>
  <c r="BI137" i="33"/>
  <c r="BJ137" i="33"/>
  <c r="BK137" i="33"/>
  <c r="BL137" i="33"/>
  <c r="BM137" i="33"/>
  <c r="BN137" i="33"/>
  <c r="BO137" i="33"/>
  <c r="BP137" i="33"/>
  <c r="BQ137" i="33"/>
  <c r="BR137" i="33"/>
  <c r="BS137" i="33"/>
  <c r="BT137" i="33"/>
  <c r="BU137" i="33"/>
  <c r="BV137" i="33"/>
  <c r="BW137" i="33"/>
  <c r="BX137" i="33"/>
  <c r="BY137" i="33"/>
  <c r="BZ137" i="33"/>
  <c r="CA137" i="33"/>
  <c r="CB137" i="33"/>
  <c r="CC137" i="33"/>
  <c r="CD137" i="33"/>
  <c r="CE137" i="33"/>
  <c r="CH137" i="33"/>
  <c r="CI137" i="33"/>
  <c r="A138" i="33"/>
  <c r="B138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P138" i="33"/>
  <c r="Q138" i="33"/>
  <c r="R138" i="33"/>
  <c r="S138" i="33"/>
  <c r="T138" i="33"/>
  <c r="U138" i="33"/>
  <c r="V138" i="33"/>
  <c r="W138" i="33"/>
  <c r="X138" i="33"/>
  <c r="Y138" i="33"/>
  <c r="Z138" i="33"/>
  <c r="AA138" i="33"/>
  <c r="AB138" i="33"/>
  <c r="AC138" i="33"/>
  <c r="AD138" i="33"/>
  <c r="AE138" i="33"/>
  <c r="AF138" i="33"/>
  <c r="AG138" i="33"/>
  <c r="AH138" i="33"/>
  <c r="AI138" i="33"/>
  <c r="AJ138" i="33"/>
  <c r="AK138" i="33"/>
  <c r="AL138" i="33"/>
  <c r="AM138" i="33"/>
  <c r="AN138" i="33"/>
  <c r="AO138" i="33"/>
  <c r="AP138" i="33"/>
  <c r="AQ138" i="33"/>
  <c r="AR138" i="33"/>
  <c r="AS138" i="33"/>
  <c r="AT138" i="33"/>
  <c r="AU138" i="33"/>
  <c r="AV138" i="33"/>
  <c r="AW138" i="33"/>
  <c r="AX138" i="33"/>
  <c r="AY138" i="33"/>
  <c r="AZ138" i="33"/>
  <c r="BA138" i="33"/>
  <c r="BB138" i="33"/>
  <c r="BC138" i="33"/>
  <c r="BD138" i="33"/>
  <c r="BE138" i="33"/>
  <c r="BF138" i="33"/>
  <c r="BG138" i="33"/>
  <c r="BH138" i="33"/>
  <c r="BI138" i="33"/>
  <c r="BJ138" i="33"/>
  <c r="BK138" i="33"/>
  <c r="BL138" i="33"/>
  <c r="BM138" i="33"/>
  <c r="BN138" i="33"/>
  <c r="BO138" i="33"/>
  <c r="BP138" i="33"/>
  <c r="BQ138" i="33"/>
  <c r="BR138" i="33"/>
  <c r="BS138" i="33"/>
  <c r="BT138" i="33"/>
  <c r="BU138" i="33"/>
  <c r="BV138" i="33"/>
  <c r="BW138" i="33"/>
  <c r="BX138" i="33"/>
  <c r="BY138" i="33"/>
  <c r="BZ138" i="33"/>
  <c r="CA138" i="33"/>
  <c r="CB138" i="33"/>
  <c r="CC138" i="33"/>
  <c r="CD138" i="33"/>
  <c r="CE138" i="33"/>
  <c r="CH138" i="33"/>
  <c r="CI138" i="33"/>
  <c r="A139" i="33"/>
  <c r="B139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P139" i="33"/>
  <c r="Q139" i="33"/>
  <c r="R139" i="33"/>
  <c r="S139" i="33"/>
  <c r="T139" i="33"/>
  <c r="U139" i="33"/>
  <c r="V139" i="33"/>
  <c r="W139" i="33"/>
  <c r="X139" i="33"/>
  <c r="Y139" i="33"/>
  <c r="Z139" i="33"/>
  <c r="AA139" i="33"/>
  <c r="AB139" i="33"/>
  <c r="AC139" i="33"/>
  <c r="AD139" i="33"/>
  <c r="AE139" i="33"/>
  <c r="AF139" i="33"/>
  <c r="AG139" i="33"/>
  <c r="AH139" i="33"/>
  <c r="AI139" i="33"/>
  <c r="AJ139" i="33"/>
  <c r="AK139" i="33"/>
  <c r="AL139" i="33"/>
  <c r="AM139" i="33"/>
  <c r="AN139" i="33"/>
  <c r="AO139" i="33"/>
  <c r="AP139" i="33"/>
  <c r="AQ139" i="33"/>
  <c r="AR139" i="33"/>
  <c r="AS139" i="33"/>
  <c r="AT139" i="33"/>
  <c r="AU139" i="33"/>
  <c r="AV139" i="33"/>
  <c r="AW139" i="33"/>
  <c r="AX139" i="33"/>
  <c r="AY139" i="33"/>
  <c r="AZ139" i="33"/>
  <c r="BA139" i="33"/>
  <c r="BB139" i="33"/>
  <c r="BC139" i="33"/>
  <c r="BD139" i="33"/>
  <c r="BE139" i="33"/>
  <c r="BF139" i="33"/>
  <c r="BG139" i="33"/>
  <c r="BH139" i="33"/>
  <c r="BI139" i="33"/>
  <c r="BJ139" i="33"/>
  <c r="BK139" i="33"/>
  <c r="BL139" i="33"/>
  <c r="BM139" i="33"/>
  <c r="BN139" i="33"/>
  <c r="BO139" i="33"/>
  <c r="BP139" i="33"/>
  <c r="BQ139" i="33"/>
  <c r="BR139" i="33"/>
  <c r="BS139" i="33"/>
  <c r="BT139" i="33"/>
  <c r="BU139" i="33"/>
  <c r="BV139" i="33"/>
  <c r="BW139" i="33"/>
  <c r="BX139" i="33"/>
  <c r="BY139" i="33"/>
  <c r="BZ139" i="33"/>
  <c r="CA139" i="33"/>
  <c r="CB139" i="33"/>
  <c r="CC139" i="33"/>
  <c r="CD139" i="33"/>
  <c r="CE139" i="33"/>
  <c r="CH139" i="33"/>
  <c r="CI139" i="33"/>
  <c r="A140" i="33"/>
  <c r="B140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P140" i="33"/>
  <c r="Q140" i="33"/>
  <c r="R140" i="33"/>
  <c r="S140" i="33"/>
  <c r="T140" i="33"/>
  <c r="U140" i="33"/>
  <c r="V140" i="33"/>
  <c r="W140" i="33"/>
  <c r="X140" i="33"/>
  <c r="Y140" i="33"/>
  <c r="Z140" i="33"/>
  <c r="AA140" i="33"/>
  <c r="AB140" i="33"/>
  <c r="AC140" i="33"/>
  <c r="AD140" i="33"/>
  <c r="AE140" i="33"/>
  <c r="AF140" i="33"/>
  <c r="AG140" i="33"/>
  <c r="AH140" i="33"/>
  <c r="AI140" i="33"/>
  <c r="AJ140" i="33"/>
  <c r="AK140" i="33"/>
  <c r="AL140" i="33"/>
  <c r="AM140" i="33"/>
  <c r="AN140" i="33"/>
  <c r="AO140" i="33"/>
  <c r="AP140" i="33"/>
  <c r="AQ140" i="33"/>
  <c r="AR140" i="33"/>
  <c r="AS140" i="33"/>
  <c r="AT140" i="33"/>
  <c r="AU140" i="33"/>
  <c r="AV140" i="33"/>
  <c r="AW140" i="33"/>
  <c r="AX140" i="33"/>
  <c r="AY140" i="33"/>
  <c r="AZ140" i="33"/>
  <c r="BA140" i="33"/>
  <c r="BB140" i="33"/>
  <c r="BC140" i="33"/>
  <c r="BD140" i="33"/>
  <c r="BE140" i="33"/>
  <c r="BF140" i="33"/>
  <c r="BG140" i="33"/>
  <c r="BH140" i="33"/>
  <c r="BI140" i="33"/>
  <c r="BJ140" i="33"/>
  <c r="BK140" i="33"/>
  <c r="BL140" i="33"/>
  <c r="BM140" i="33"/>
  <c r="BN140" i="33"/>
  <c r="BO140" i="33"/>
  <c r="BP140" i="33"/>
  <c r="BQ140" i="33"/>
  <c r="BR140" i="33"/>
  <c r="BS140" i="33"/>
  <c r="BT140" i="33"/>
  <c r="BU140" i="33"/>
  <c r="BV140" i="33"/>
  <c r="BW140" i="33"/>
  <c r="BX140" i="33"/>
  <c r="BY140" i="33"/>
  <c r="BZ140" i="33"/>
  <c r="CA140" i="33"/>
  <c r="CB140" i="33"/>
  <c r="CC140" i="33"/>
  <c r="CD140" i="33"/>
  <c r="CE140" i="33"/>
  <c r="CH140" i="33"/>
  <c r="CI140" i="33"/>
  <c r="A141" i="33"/>
  <c r="B141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P141" i="33"/>
  <c r="Q141" i="33"/>
  <c r="R141" i="33"/>
  <c r="S141" i="33"/>
  <c r="T141" i="33"/>
  <c r="U141" i="33"/>
  <c r="V141" i="33"/>
  <c r="W141" i="33"/>
  <c r="X141" i="33"/>
  <c r="Y141" i="33"/>
  <c r="Z141" i="33"/>
  <c r="AA141" i="33"/>
  <c r="AB141" i="33"/>
  <c r="AC141" i="33"/>
  <c r="AD141" i="33"/>
  <c r="AE141" i="33"/>
  <c r="AF141" i="33"/>
  <c r="AG141" i="33"/>
  <c r="AH141" i="33"/>
  <c r="AI141" i="33"/>
  <c r="AJ141" i="33"/>
  <c r="AK141" i="33"/>
  <c r="AL141" i="33"/>
  <c r="AM141" i="33"/>
  <c r="AN141" i="33"/>
  <c r="AO141" i="33"/>
  <c r="AP141" i="33"/>
  <c r="AQ141" i="33"/>
  <c r="AR141" i="33"/>
  <c r="AS141" i="33"/>
  <c r="AT141" i="33"/>
  <c r="AU141" i="33"/>
  <c r="AV141" i="33"/>
  <c r="AW141" i="33"/>
  <c r="AX141" i="33"/>
  <c r="AY141" i="33"/>
  <c r="AZ141" i="33"/>
  <c r="BA141" i="33"/>
  <c r="BB141" i="33"/>
  <c r="BC141" i="33"/>
  <c r="BD141" i="33"/>
  <c r="BE141" i="33"/>
  <c r="BF141" i="33"/>
  <c r="BG141" i="33"/>
  <c r="BH141" i="33"/>
  <c r="BI141" i="33"/>
  <c r="BJ141" i="33"/>
  <c r="BK141" i="33"/>
  <c r="BL141" i="33"/>
  <c r="BM141" i="33"/>
  <c r="BN141" i="33"/>
  <c r="BO141" i="33"/>
  <c r="BP141" i="33"/>
  <c r="BQ141" i="33"/>
  <c r="BR141" i="33"/>
  <c r="BS141" i="33"/>
  <c r="BT141" i="33"/>
  <c r="BU141" i="33"/>
  <c r="BV141" i="33"/>
  <c r="BW141" i="33"/>
  <c r="BX141" i="33"/>
  <c r="BY141" i="33"/>
  <c r="BZ141" i="33"/>
  <c r="CA141" i="33"/>
  <c r="CB141" i="33"/>
  <c r="CC141" i="33"/>
  <c r="CD141" i="33"/>
  <c r="CE141" i="33"/>
  <c r="CH141" i="33"/>
  <c r="CI141" i="33"/>
  <c r="A142" i="33"/>
  <c r="B142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P142" i="33"/>
  <c r="Q142" i="33"/>
  <c r="R142" i="33"/>
  <c r="S142" i="33"/>
  <c r="T142" i="33"/>
  <c r="U142" i="33"/>
  <c r="V142" i="33"/>
  <c r="W142" i="33"/>
  <c r="X142" i="33"/>
  <c r="Y142" i="33"/>
  <c r="Z142" i="33"/>
  <c r="AA142" i="33"/>
  <c r="AB142" i="33"/>
  <c r="AC142" i="33"/>
  <c r="AD142" i="33"/>
  <c r="AE142" i="33"/>
  <c r="AF142" i="33"/>
  <c r="AG142" i="33"/>
  <c r="AH142" i="33"/>
  <c r="AI142" i="33"/>
  <c r="AJ142" i="33"/>
  <c r="AK142" i="33"/>
  <c r="AL142" i="33"/>
  <c r="AM142" i="33"/>
  <c r="AN142" i="33"/>
  <c r="AO142" i="33"/>
  <c r="AP142" i="33"/>
  <c r="AQ142" i="33"/>
  <c r="AR142" i="33"/>
  <c r="AS142" i="33"/>
  <c r="AT142" i="33"/>
  <c r="AU142" i="33"/>
  <c r="AV142" i="33"/>
  <c r="AW142" i="33"/>
  <c r="AX142" i="33"/>
  <c r="AY142" i="33"/>
  <c r="AZ142" i="33"/>
  <c r="BA142" i="33"/>
  <c r="BB142" i="33"/>
  <c r="BC142" i="33"/>
  <c r="BD142" i="33"/>
  <c r="BE142" i="33"/>
  <c r="BF142" i="33"/>
  <c r="BG142" i="33"/>
  <c r="BH142" i="33"/>
  <c r="BI142" i="33"/>
  <c r="BJ142" i="33"/>
  <c r="BK142" i="33"/>
  <c r="BL142" i="33"/>
  <c r="BM142" i="33"/>
  <c r="BN142" i="33"/>
  <c r="BO142" i="33"/>
  <c r="BP142" i="33"/>
  <c r="BQ142" i="33"/>
  <c r="BR142" i="33"/>
  <c r="BS142" i="33"/>
  <c r="BT142" i="33"/>
  <c r="BU142" i="33"/>
  <c r="BV142" i="33"/>
  <c r="BW142" i="33"/>
  <c r="BX142" i="33"/>
  <c r="BY142" i="33"/>
  <c r="BZ142" i="33"/>
  <c r="CA142" i="33"/>
  <c r="CB142" i="33"/>
  <c r="CC142" i="33"/>
  <c r="CD142" i="33"/>
  <c r="CE142" i="33"/>
  <c r="CH142" i="33"/>
  <c r="CI142" i="33"/>
  <c r="A143" i="33"/>
  <c r="B143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P143" i="33"/>
  <c r="Q143" i="33"/>
  <c r="R143" i="33"/>
  <c r="S143" i="33"/>
  <c r="T143" i="33"/>
  <c r="U143" i="33"/>
  <c r="V143" i="33"/>
  <c r="W143" i="33"/>
  <c r="X143" i="33"/>
  <c r="Y143" i="33"/>
  <c r="Z143" i="33"/>
  <c r="AA143" i="33"/>
  <c r="AB143" i="33"/>
  <c r="AC143" i="33"/>
  <c r="AD143" i="33"/>
  <c r="AE143" i="33"/>
  <c r="AF143" i="33"/>
  <c r="AG143" i="33"/>
  <c r="AH143" i="33"/>
  <c r="AI143" i="33"/>
  <c r="AJ143" i="33"/>
  <c r="AK143" i="33"/>
  <c r="AL143" i="33"/>
  <c r="AM143" i="33"/>
  <c r="AN143" i="33"/>
  <c r="AO143" i="33"/>
  <c r="AP143" i="33"/>
  <c r="AQ143" i="33"/>
  <c r="AR143" i="33"/>
  <c r="AS143" i="33"/>
  <c r="AT143" i="33"/>
  <c r="AU143" i="33"/>
  <c r="AV143" i="33"/>
  <c r="AW143" i="33"/>
  <c r="AX143" i="33"/>
  <c r="AY143" i="33"/>
  <c r="AZ143" i="33"/>
  <c r="BA143" i="33"/>
  <c r="BB143" i="33"/>
  <c r="BC143" i="33"/>
  <c r="BD143" i="33"/>
  <c r="BE143" i="33"/>
  <c r="BF143" i="33"/>
  <c r="BG143" i="33"/>
  <c r="BH143" i="33"/>
  <c r="BI143" i="33"/>
  <c r="BJ143" i="33"/>
  <c r="BK143" i="33"/>
  <c r="BL143" i="33"/>
  <c r="BM143" i="33"/>
  <c r="BN143" i="33"/>
  <c r="BO143" i="33"/>
  <c r="BP143" i="33"/>
  <c r="BQ143" i="33"/>
  <c r="BR143" i="33"/>
  <c r="BS143" i="33"/>
  <c r="BT143" i="33"/>
  <c r="BU143" i="33"/>
  <c r="BV143" i="33"/>
  <c r="BW143" i="33"/>
  <c r="BX143" i="33"/>
  <c r="BY143" i="33"/>
  <c r="BZ143" i="33"/>
  <c r="CA143" i="33"/>
  <c r="CB143" i="33"/>
  <c r="CC143" i="33"/>
  <c r="CD143" i="33"/>
  <c r="CE143" i="33"/>
  <c r="CH143" i="33"/>
  <c r="CI143" i="33"/>
  <c r="A144" i="33"/>
  <c r="B144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P144" i="33"/>
  <c r="Q144" i="33"/>
  <c r="R144" i="33"/>
  <c r="S144" i="33"/>
  <c r="T144" i="33"/>
  <c r="U144" i="33"/>
  <c r="V144" i="33"/>
  <c r="W144" i="33"/>
  <c r="X144" i="33"/>
  <c r="Y144" i="33"/>
  <c r="Z144" i="33"/>
  <c r="AA144" i="33"/>
  <c r="AB144" i="33"/>
  <c r="AC144" i="33"/>
  <c r="AD144" i="33"/>
  <c r="AE144" i="33"/>
  <c r="AF144" i="33"/>
  <c r="AG144" i="33"/>
  <c r="AH144" i="33"/>
  <c r="AI144" i="33"/>
  <c r="AJ144" i="33"/>
  <c r="AK144" i="33"/>
  <c r="AL144" i="33"/>
  <c r="AM144" i="33"/>
  <c r="AN144" i="33"/>
  <c r="AO144" i="33"/>
  <c r="AP144" i="33"/>
  <c r="AQ144" i="33"/>
  <c r="AR144" i="33"/>
  <c r="AS144" i="33"/>
  <c r="AT144" i="33"/>
  <c r="AU144" i="33"/>
  <c r="AV144" i="33"/>
  <c r="AW144" i="33"/>
  <c r="AX144" i="33"/>
  <c r="AY144" i="33"/>
  <c r="AZ144" i="33"/>
  <c r="BA144" i="33"/>
  <c r="BB144" i="33"/>
  <c r="BC144" i="33"/>
  <c r="BD144" i="33"/>
  <c r="BE144" i="33"/>
  <c r="BF144" i="33"/>
  <c r="BG144" i="33"/>
  <c r="BH144" i="33"/>
  <c r="BI144" i="33"/>
  <c r="BJ144" i="33"/>
  <c r="BK144" i="33"/>
  <c r="BL144" i="33"/>
  <c r="BM144" i="33"/>
  <c r="BN144" i="33"/>
  <c r="BO144" i="33"/>
  <c r="BP144" i="33"/>
  <c r="BQ144" i="33"/>
  <c r="BR144" i="33"/>
  <c r="BS144" i="33"/>
  <c r="BT144" i="33"/>
  <c r="BU144" i="33"/>
  <c r="BV144" i="33"/>
  <c r="BW144" i="33"/>
  <c r="BX144" i="33"/>
  <c r="BY144" i="33"/>
  <c r="BZ144" i="33"/>
  <c r="CA144" i="33"/>
  <c r="CB144" i="33"/>
  <c r="CC144" i="33"/>
  <c r="CD144" i="33"/>
  <c r="CE144" i="33"/>
  <c r="CH144" i="33"/>
  <c r="CI144" i="33"/>
  <c r="A145" i="33"/>
  <c r="B145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P145" i="33"/>
  <c r="Q145" i="33"/>
  <c r="R145" i="33"/>
  <c r="S145" i="33"/>
  <c r="T145" i="33"/>
  <c r="U145" i="33"/>
  <c r="V145" i="33"/>
  <c r="W145" i="33"/>
  <c r="X145" i="33"/>
  <c r="Y145" i="33"/>
  <c r="Z145" i="33"/>
  <c r="AA145" i="33"/>
  <c r="AB145" i="33"/>
  <c r="AC145" i="33"/>
  <c r="AD145" i="33"/>
  <c r="AE145" i="33"/>
  <c r="AF145" i="33"/>
  <c r="AG145" i="33"/>
  <c r="AH145" i="33"/>
  <c r="AI145" i="33"/>
  <c r="AJ145" i="33"/>
  <c r="AK145" i="33"/>
  <c r="AL145" i="33"/>
  <c r="AM145" i="33"/>
  <c r="AN145" i="33"/>
  <c r="AO145" i="33"/>
  <c r="AP145" i="33"/>
  <c r="AQ145" i="33"/>
  <c r="AR145" i="33"/>
  <c r="AS145" i="33"/>
  <c r="AT145" i="33"/>
  <c r="AU145" i="33"/>
  <c r="AV145" i="33"/>
  <c r="AW145" i="33"/>
  <c r="AX145" i="33"/>
  <c r="AY145" i="33"/>
  <c r="AZ145" i="33"/>
  <c r="BA145" i="33"/>
  <c r="BB145" i="33"/>
  <c r="BC145" i="33"/>
  <c r="BD145" i="33"/>
  <c r="BE145" i="33"/>
  <c r="BF145" i="33"/>
  <c r="BG145" i="33"/>
  <c r="BH145" i="33"/>
  <c r="BI145" i="33"/>
  <c r="BJ145" i="33"/>
  <c r="BK145" i="33"/>
  <c r="BL145" i="33"/>
  <c r="BM145" i="33"/>
  <c r="BN145" i="33"/>
  <c r="BO145" i="33"/>
  <c r="BP145" i="33"/>
  <c r="BQ145" i="33"/>
  <c r="BR145" i="33"/>
  <c r="BS145" i="33"/>
  <c r="BT145" i="33"/>
  <c r="BU145" i="33"/>
  <c r="BV145" i="33"/>
  <c r="BW145" i="33"/>
  <c r="BX145" i="33"/>
  <c r="BY145" i="33"/>
  <c r="BZ145" i="33"/>
  <c r="CA145" i="33"/>
  <c r="CB145" i="33"/>
  <c r="CC145" i="33"/>
  <c r="CD145" i="33"/>
  <c r="CE145" i="33"/>
  <c r="CH145" i="33"/>
  <c r="CI145" i="33"/>
  <c r="A146" i="33"/>
  <c r="B146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P146" i="33"/>
  <c r="Q146" i="33"/>
  <c r="R146" i="33"/>
  <c r="S146" i="33"/>
  <c r="T146" i="33"/>
  <c r="U146" i="33"/>
  <c r="V146" i="33"/>
  <c r="W146" i="33"/>
  <c r="X146" i="33"/>
  <c r="Y146" i="33"/>
  <c r="Z146" i="33"/>
  <c r="AA146" i="33"/>
  <c r="AB146" i="33"/>
  <c r="AC146" i="33"/>
  <c r="AD146" i="33"/>
  <c r="AE146" i="33"/>
  <c r="AF146" i="33"/>
  <c r="AG146" i="33"/>
  <c r="AH146" i="33"/>
  <c r="AI146" i="33"/>
  <c r="AJ146" i="33"/>
  <c r="AK146" i="33"/>
  <c r="AL146" i="33"/>
  <c r="AM146" i="33"/>
  <c r="AN146" i="33"/>
  <c r="AO146" i="33"/>
  <c r="AP146" i="33"/>
  <c r="AQ146" i="33"/>
  <c r="AR146" i="33"/>
  <c r="AS146" i="33"/>
  <c r="AT146" i="33"/>
  <c r="AU146" i="33"/>
  <c r="AV146" i="33"/>
  <c r="AW146" i="33"/>
  <c r="AX146" i="33"/>
  <c r="AY146" i="33"/>
  <c r="AZ146" i="33"/>
  <c r="BA146" i="33"/>
  <c r="BB146" i="33"/>
  <c r="BC146" i="33"/>
  <c r="BD146" i="33"/>
  <c r="BE146" i="33"/>
  <c r="BF146" i="33"/>
  <c r="BG146" i="33"/>
  <c r="BH146" i="33"/>
  <c r="BI146" i="33"/>
  <c r="BJ146" i="33"/>
  <c r="BK146" i="33"/>
  <c r="BL146" i="33"/>
  <c r="BM146" i="33"/>
  <c r="BN146" i="33"/>
  <c r="BO146" i="33"/>
  <c r="BP146" i="33"/>
  <c r="BQ146" i="33"/>
  <c r="BR146" i="33"/>
  <c r="BS146" i="33"/>
  <c r="BT146" i="33"/>
  <c r="BU146" i="33"/>
  <c r="BV146" i="33"/>
  <c r="BW146" i="33"/>
  <c r="BX146" i="33"/>
  <c r="BY146" i="33"/>
  <c r="BZ146" i="33"/>
  <c r="CA146" i="33"/>
  <c r="CB146" i="33"/>
  <c r="CC146" i="33"/>
  <c r="CD146" i="33"/>
  <c r="CE146" i="33"/>
  <c r="CH146" i="33"/>
  <c r="CI146" i="33"/>
  <c r="A147" i="33"/>
  <c r="B147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P147" i="33"/>
  <c r="Q147" i="33"/>
  <c r="R147" i="33"/>
  <c r="S147" i="33"/>
  <c r="T147" i="33"/>
  <c r="U147" i="33"/>
  <c r="V147" i="33"/>
  <c r="W147" i="33"/>
  <c r="X147" i="33"/>
  <c r="Y147" i="33"/>
  <c r="Z147" i="33"/>
  <c r="AA147" i="33"/>
  <c r="AB147" i="33"/>
  <c r="AC147" i="33"/>
  <c r="AD147" i="33"/>
  <c r="AE147" i="33"/>
  <c r="AF147" i="33"/>
  <c r="AG147" i="33"/>
  <c r="AH147" i="33"/>
  <c r="AI147" i="33"/>
  <c r="AJ147" i="33"/>
  <c r="AK147" i="33"/>
  <c r="AL147" i="33"/>
  <c r="AM147" i="33"/>
  <c r="AN147" i="33"/>
  <c r="AO147" i="33"/>
  <c r="AP147" i="33"/>
  <c r="AQ147" i="33"/>
  <c r="AR147" i="33"/>
  <c r="AS147" i="33"/>
  <c r="AT147" i="33"/>
  <c r="AU147" i="33"/>
  <c r="AV147" i="33"/>
  <c r="AW147" i="33"/>
  <c r="AX147" i="33"/>
  <c r="AY147" i="33"/>
  <c r="AZ147" i="33"/>
  <c r="BA147" i="33"/>
  <c r="BB147" i="33"/>
  <c r="BC147" i="33"/>
  <c r="BD147" i="33"/>
  <c r="BE147" i="33"/>
  <c r="BF147" i="33"/>
  <c r="BG147" i="33"/>
  <c r="BH147" i="33"/>
  <c r="BI147" i="33"/>
  <c r="BJ147" i="33"/>
  <c r="BK147" i="33"/>
  <c r="BL147" i="33"/>
  <c r="BM147" i="33"/>
  <c r="BN147" i="33"/>
  <c r="BO147" i="33"/>
  <c r="BP147" i="33"/>
  <c r="BQ147" i="33"/>
  <c r="BR147" i="33"/>
  <c r="BS147" i="33"/>
  <c r="BT147" i="33"/>
  <c r="BU147" i="33"/>
  <c r="BV147" i="33"/>
  <c r="BW147" i="33"/>
  <c r="BX147" i="33"/>
  <c r="BY147" i="33"/>
  <c r="BZ147" i="33"/>
  <c r="CA147" i="33"/>
  <c r="CB147" i="33"/>
  <c r="CC147" i="33"/>
  <c r="CD147" i="33"/>
  <c r="CE147" i="33"/>
  <c r="CH147" i="33"/>
  <c r="CI147" i="33"/>
  <c r="A148" i="33"/>
  <c r="B148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P148" i="33"/>
  <c r="Q148" i="33"/>
  <c r="R148" i="33"/>
  <c r="S148" i="33"/>
  <c r="T148" i="33"/>
  <c r="U148" i="33"/>
  <c r="V148" i="33"/>
  <c r="W148" i="33"/>
  <c r="X148" i="33"/>
  <c r="Y148" i="33"/>
  <c r="Z148" i="33"/>
  <c r="AA148" i="33"/>
  <c r="AB148" i="33"/>
  <c r="AC148" i="33"/>
  <c r="AD148" i="33"/>
  <c r="AE148" i="33"/>
  <c r="AF148" i="33"/>
  <c r="AG148" i="33"/>
  <c r="AH148" i="33"/>
  <c r="AI148" i="33"/>
  <c r="AJ148" i="33"/>
  <c r="AK148" i="33"/>
  <c r="AL148" i="33"/>
  <c r="AM148" i="33"/>
  <c r="AN148" i="33"/>
  <c r="AO148" i="33"/>
  <c r="AP148" i="33"/>
  <c r="AQ148" i="33"/>
  <c r="AR148" i="33"/>
  <c r="AS148" i="33"/>
  <c r="AT148" i="33"/>
  <c r="AU148" i="33"/>
  <c r="AV148" i="33"/>
  <c r="AW148" i="33"/>
  <c r="AX148" i="33"/>
  <c r="AY148" i="33"/>
  <c r="AZ148" i="33"/>
  <c r="BA148" i="33"/>
  <c r="BB148" i="33"/>
  <c r="BC148" i="33"/>
  <c r="BD148" i="33"/>
  <c r="BE148" i="33"/>
  <c r="BF148" i="33"/>
  <c r="BG148" i="33"/>
  <c r="BH148" i="33"/>
  <c r="BI148" i="33"/>
  <c r="BJ148" i="33"/>
  <c r="BK148" i="33"/>
  <c r="BL148" i="33"/>
  <c r="BM148" i="33"/>
  <c r="BN148" i="33"/>
  <c r="BO148" i="33"/>
  <c r="BP148" i="33"/>
  <c r="BQ148" i="33"/>
  <c r="BR148" i="33"/>
  <c r="BS148" i="33"/>
  <c r="BT148" i="33"/>
  <c r="BU148" i="33"/>
  <c r="BV148" i="33"/>
  <c r="BW148" i="33"/>
  <c r="BX148" i="33"/>
  <c r="BY148" i="33"/>
  <c r="BZ148" i="33"/>
  <c r="CA148" i="33"/>
  <c r="CB148" i="33"/>
  <c r="CC148" i="33"/>
  <c r="CD148" i="33"/>
  <c r="CE148" i="33"/>
  <c r="CH148" i="33"/>
  <c r="CI148" i="33"/>
  <c r="A149" i="33"/>
  <c r="B149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Y149" i="33"/>
  <c r="Z149" i="33"/>
  <c r="AA149" i="33"/>
  <c r="AB149" i="33"/>
  <c r="AC149" i="33"/>
  <c r="AD149" i="33"/>
  <c r="AE149" i="33"/>
  <c r="AF149" i="33"/>
  <c r="AG149" i="33"/>
  <c r="AH149" i="33"/>
  <c r="AI149" i="33"/>
  <c r="AJ149" i="33"/>
  <c r="AK149" i="33"/>
  <c r="AL149" i="33"/>
  <c r="AM149" i="33"/>
  <c r="AN149" i="33"/>
  <c r="AO149" i="33"/>
  <c r="AP149" i="33"/>
  <c r="AQ149" i="33"/>
  <c r="AR149" i="33"/>
  <c r="AS149" i="33"/>
  <c r="AT149" i="33"/>
  <c r="AU149" i="33"/>
  <c r="AV149" i="33"/>
  <c r="AW149" i="33"/>
  <c r="AX149" i="33"/>
  <c r="AY149" i="33"/>
  <c r="AZ149" i="33"/>
  <c r="BA149" i="33"/>
  <c r="BB149" i="33"/>
  <c r="BC149" i="33"/>
  <c r="BD149" i="33"/>
  <c r="BE149" i="33"/>
  <c r="BF149" i="33"/>
  <c r="BG149" i="33"/>
  <c r="BH149" i="33"/>
  <c r="BI149" i="33"/>
  <c r="BJ149" i="33"/>
  <c r="BK149" i="33"/>
  <c r="BL149" i="33"/>
  <c r="BM149" i="33"/>
  <c r="BN149" i="33"/>
  <c r="BO149" i="33"/>
  <c r="BP149" i="33"/>
  <c r="BQ149" i="33"/>
  <c r="BR149" i="33"/>
  <c r="BS149" i="33"/>
  <c r="BT149" i="33"/>
  <c r="BU149" i="33"/>
  <c r="BV149" i="33"/>
  <c r="BW149" i="33"/>
  <c r="BX149" i="33"/>
  <c r="BY149" i="33"/>
  <c r="BZ149" i="33"/>
  <c r="CA149" i="33"/>
  <c r="CB149" i="33"/>
  <c r="CC149" i="33"/>
  <c r="CD149" i="33"/>
  <c r="CE149" i="33"/>
  <c r="CH149" i="33"/>
  <c r="CI149" i="33"/>
  <c r="A150" i="33"/>
  <c r="B150" i="33"/>
  <c r="C150" i="33"/>
  <c r="D150" i="33"/>
  <c r="E150" i="33"/>
  <c r="F150" i="33"/>
  <c r="G150" i="33"/>
  <c r="H150" i="33"/>
  <c r="I150" i="33"/>
  <c r="J150" i="33"/>
  <c r="K150" i="33"/>
  <c r="L150" i="33"/>
  <c r="M150" i="33"/>
  <c r="N150" i="33"/>
  <c r="O150" i="33"/>
  <c r="P150" i="33"/>
  <c r="Q150" i="33"/>
  <c r="R150" i="33"/>
  <c r="S150" i="33"/>
  <c r="T150" i="33"/>
  <c r="U150" i="33"/>
  <c r="V150" i="33"/>
  <c r="W150" i="33"/>
  <c r="X150" i="33"/>
  <c r="Y150" i="33"/>
  <c r="Z150" i="33"/>
  <c r="AA150" i="33"/>
  <c r="AB150" i="33"/>
  <c r="AC150" i="33"/>
  <c r="AD150" i="33"/>
  <c r="AE150" i="33"/>
  <c r="AF150" i="33"/>
  <c r="AG150" i="33"/>
  <c r="AH150" i="33"/>
  <c r="AI150" i="33"/>
  <c r="AJ150" i="33"/>
  <c r="AK150" i="33"/>
  <c r="AL150" i="33"/>
  <c r="AM150" i="33"/>
  <c r="AN150" i="33"/>
  <c r="AO150" i="33"/>
  <c r="AP150" i="33"/>
  <c r="AQ150" i="33"/>
  <c r="AR150" i="33"/>
  <c r="AS150" i="33"/>
  <c r="AT150" i="33"/>
  <c r="AU150" i="33"/>
  <c r="AV150" i="33"/>
  <c r="AW150" i="33"/>
  <c r="AX150" i="33"/>
  <c r="AY150" i="33"/>
  <c r="AZ150" i="33"/>
  <c r="BA150" i="33"/>
  <c r="BB150" i="33"/>
  <c r="BC150" i="33"/>
  <c r="BD150" i="33"/>
  <c r="BE150" i="33"/>
  <c r="BF150" i="33"/>
  <c r="BG150" i="33"/>
  <c r="BH150" i="33"/>
  <c r="BI150" i="33"/>
  <c r="BJ150" i="33"/>
  <c r="BK150" i="33"/>
  <c r="BL150" i="33"/>
  <c r="BM150" i="33"/>
  <c r="BN150" i="33"/>
  <c r="BO150" i="33"/>
  <c r="BP150" i="33"/>
  <c r="BQ150" i="33"/>
  <c r="BR150" i="33"/>
  <c r="BS150" i="33"/>
  <c r="BT150" i="33"/>
  <c r="BU150" i="33"/>
  <c r="BV150" i="33"/>
  <c r="BW150" i="33"/>
  <c r="BX150" i="33"/>
  <c r="BY150" i="33"/>
  <c r="BZ150" i="33"/>
  <c r="CA150" i="33"/>
  <c r="CB150" i="33"/>
  <c r="CC150" i="33"/>
  <c r="CD150" i="33"/>
  <c r="CE150" i="33"/>
  <c r="CH150" i="33"/>
  <c r="CI150" i="33"/>
  <c r="A151" i="33"/>
  <c r="B151" i="33"/>
  <c r="C151" i="33"/>
  <c r="D151" i="33"/>
  <c r="E151" i="33"/>
  <c r="F151" i="33"/>
  <c r="G151" i="33"/>
  <c r="H151" i="33"/>
  <c r="I151" i="33"/>
  <c r="J151" i="33"/>
  <c r="K151" i="33"/>
  <c r="L151" i="33"/>
  <c r="M151" i="33"/>
  <c r="N151" i="33"/>
  <c r="O151" i="33"/>
  <c r="P151" i="33"/>
  <c r="Q151" i="33"/>
  <c r="R151" i="33"/>
  <c r="S151" i="33"/>
  <c r="T151" i="33"/>
  <c r="U151" i="33"/>
  <c r="V151" i="33"/>
  <c r="W151" i="33"/>
  <c r="X151" i="33"/>
  <c r="Y151" i="33"/>
  <c r="Z151" i="33"/>
  <c r="AA151" i="33"/>
  <c r="AB151" i="33"/>
  <c r="AC151" i="33"/>
  <c r="AD151" i="33"/>
  <c r="AE151" i="33"/>
  <c r="AF151" i="33"/>
  <c r="AG151" i="33"/>
  <c r="AH151" i="33"/>
  <c r="AI151" i="33"/>
  <c r="AJ151" i="33"/>
  <c r="AK151" i="33"/>
  <c r="AL151" i="33"/>
  <c r="AM151" i="33"/>
  <c r="AN151" i="33"/>
  <c r="AO151" i="33"/>
  <c r="AP151" i="33"/>
  <c r="AQ151" i="33"/>
  <c r="AR151" i="33"/>
  <c r="AS151" i="33"/>
  <c r="AT151" i="33"/>
  <c r="AU151" i="33"/>
  <c r="AV151" i="33"/>
  <c r="AW151" i="33"/>
  <c r="AX151" i="33"/>
  <c r="AY151" i="33"/>
  <c r="AZ151" i="33"/>
  <c r="BA151" i="33"/>
  <c r="BB151" i="33"/>
  <c r="BC151" i="33"/>
  <c r="BD151" i="33"/>
  <c r="BE151" i="33"/>
  <c r="BF151" i="33"/>
  <c r="BG151" i="33"/>
  <c r="BH151" i="33"/>
  <c r="BI151" i="33"/>
  <c r="BJ151" i="33"/>
  <c r="BK151" i="33"/>
  <c r="BL151" i="33"/>
  <c r="BM151" i="33"/>
  <c r="BN151" i="33"/>
  <c r="BO151" i="33"/>
  <c r="BP151" i="33"/>
  <c r="BQ151" i="33"/>
  <c r="BR151" i="33"/>
  <c r="BS151" i="33"/>
  <c r="BT151" i="33"/>
  <c r="BU151" i="33"/>
  <c r="BV151" i="33"/>
  <c r="BW151" i="33"/>
  <c r="BX151" i="33"/>
  <c r="BY151" i="33"/>
  <c r="BZ151" i="33"/>
  <c r="CA151" i="33"/>
  <c r="CB151" i="33"/>
  <c r="CC151" i="33"/>
  <c r="CD151" i="33"/>
  <c r="CE151" i="33"/>
  <c r="CH151" i="33"/>
  <c r="CI151" i="33"/>
  <c r="A152" i="33"/>
  <c r="B152" i="33"/>
  <c r="C152" i="33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X152" i="33"/>
  <c r="Y152" i="33"/>
  <c r="Z152" i="33"/>
  <c r="AA152" i="33"/>
  <c r="AB152" i="33"/>
  <c r="AC152" i="33"/>
  <c r="AD152" i="33"/>
  <c r="AE152" i="33"/>
  <c r="AF152" i="33"/>
  <c r="AG152" i="33"/>
  <c r="AH152" i="33"/>
  <c r="AI152" i="33"/>
  <c r="AJ152" i="33"/>
  <c r="AK152" i="33"/>
  <c r="AL152" i="33"/>
  <c r="AM152" i="33"/>
  <c r="AN152" i="33"/>
  <c r="AO152" i="33"/>
  <c r="AP152" i="33"/>
  <c r="AQ152" i="33"/>
  <c r="AR152" i="33"/>
  <c r="AS152" i="33"/>
  <c r="AT152" i="33"/>
  <c r="AU152" i="33"/>
  <c r="AV152" i="33"/>
  <c r="AW152" i="33"/>
  <c r="AX152" i="33"/>
  <c r="AY152" i="33"/>
  <c r="AZ152" i="33"/>
  <c r="BA152" i="33"/>
  <c r="BB152" i="33"/>
  <c r="BC152" i="33"/>
  <c r="BD152" i="33"/>
  <c r="BE152" i="33"/>
  <c r="BF152" i="33"/>
  <c r="BG152" i="33"/>
  <c r="BH152" i="33"/>
  <c r="BI152" i="33"/>
  <c r="BJ152" i="33"/>
  <c r="BK152" i="33"/>
  <c r="BL152" i="33"/>
  <c r="BM152" i="33"/>
  <c r="BN152" i="33"/>
  <c r="BO152" i="33"/>
  <c r="BP152" i="33"/>
  <c r="BQ152" i="33"/>
  <c r="BR152" i="33"/>
  <c r="BS152" i="33"/>
  <c r="BT152" i="33"/>
  <c r="BU152" i="33"/>
  <c r="BV152" i="33"/>
  <c r="BW152" i="33"/>
  <c r="BX152" i="33"/>
  <c r="BY152" i="33"/>
  <c r="BZ152" i="33"/>
  <c r="CA152" i="33"/>
  <c r="CB152" i="33"/>
  <c r="CC152" i="33"/>
  <c r="CD152" i="33"/>
  <c r="CE152" i="33"/>
  <c r="CH152" i="33"/>
  <c r="CI152" i="33"/>
  <c r="A153" i="33"/>
  <c r="B153" i="33"/>
  <c r="C153" i="33"/>
  <c r="D153" i="33"/>
  <c r="E153" i="33"/>
  <c r="F153" i="33"/>
  <c r="G153" i="33"/>
  <c r="H153" i="33"/>
  <c r="I153" i="33"/>
  <c r="J153" i="33"/>
  <c r="K153" i="33"/>
  <c r="L153" i="33"/>
  <c r="M153" i="33"/>
  <c r="N153" i="33"/>
  <c r="O153" i="33"/>
  <c r="P153" i="33"/>
  <c r="Q153" i="33"/>
  <c r="R153" i="33"/>
  <c r="S153" i="33"/>
  <c r="T153" i="33"/>
  <c r="U153" i="33"/>
  <c r="V153" i="33"/>
  <c r="W153" i="33"/>
  <c r="X153" i="33"/>
  <c r="Y153" i="33"/>
  <c r="Z153" i="33"/>
  <c r="AA153" i="33"/>
  <c r="AB153" i="33"/>
  <c r="AC153" i="33"/>
  <c r="AD153" i="33"/>
  <c r="AE153" i="33"/>
  <c r="AF153" i="33"/>
  <c r="AG153" i="33"/>
  <c r="AH153" i="33"/>
  <c r="AI153" i="33"/>
  <c r="AJ153" i="33"/>
  <c r="AK153" i="33"/>
  <c r="AL153" i="33"/>
  <c r="AM153" i="33"/>
  <c r="AN153" i="33"/>
  <c r="AO153" i="33"/>
  <c r="AP153" i="33"/>
  <c r="AQ153" i="33"/>
  <c r="AR153" i="33"/>
  <c r="AS153" i="33"/>
  <c r="AT153" i="33"/>
  <c r="AU153" i="33"/>
  <c r="AV153" i="33"/>
  <c r="AW153" i="33"/>
  <c r="AX153" i="33"/>
  <c r="AY153" i="33"/>
  <c r="AZ153" i="33"/>
  <c r="BA153" i="33"/>
  <c r="BB153" i="33"/>
  <c r="BC153" i="33"/>
  <c r="BD153" i="33"/>
  <c r="BE153" i="33"/>
  <c r="BF153" i="33"/>
  <c r="BG153" i="33"/>
  <c r="BH153" i="33"/>
  <c r="BI153" i="33"/>
  <c r="BJ153" i="33"/>
  <c r="BK153" i="33"/>
  <c r="BL153" i="33"/>
  <c r="BM153" i="33"/>
  <c r="BN153" i="33"/>
  <c r="BO153" i="33"/>
  <c r="BP153" i="33"/>
  <c r="BQ153" i="33"/>
  <c r="BR153" i="33"/>
  <c r="BS153" i="33"/>
  <c r="BT153" i="33"/>
  <c r="BU153" i="33"/>
  <c r="BV153" i="33"/>
  <c r="BW153" i="33"/>
  <c r="BX153" i="33"/>
  <c r="BY153" i="33"/>
  <c r="BZ153" i="33"/>
  <c r="CA153" i="33"/>
  <c r="CB153" i="33"/>
  <c r="CC153" i="33"/>
  <c r="CD153" i="33"/>
  <c r="CE153" i="33"/>
  <c r="CH153" i="33"/>
  <c r="CI153" i="33"/>
  <c r="A154" i="33"/>
  <c r="B154" i="33"/>
  <c r="C154" i="33"/>
  <c r="D154" i="33"/>
  <c r="E154" i="33"/>
  <c r="F154" i="33"/>
  <c r="G154" i="33"/>
  <c r="H154" i="33"/>
  <c r="I154" i="33"/>
  <c r="J154" i="33"/>
  <c r="K154" i="33"/>
  <c r="L154" i="33"/>
  <c r="M154" i="33"/>
  <c r="N154" i="33"/>
  <c r="O154" i="33"/>
  <c r="P154" i="33"/>
  <c r="Q154" i="33"/>
  <c r="R154" i="33"/>
  <c r="S154" i="33"/>
  <c r="T154" i="33"/>
  <c r="U154" i="33"/>
  <c r="V154" i="33"/>
  <c r="W154" i="33"/>
  <c r="X154" i="33"/>
  <c r="Y154" i="33"/>
  <c r="Z154" i="33"/>
  <c r="AA154" i="33"/>
  <c r="AB154" i="33"/>
  <c r="AC154" i="33"/>
  <c r="AD154" i="33"/>
  <c r="AE154" i="33"/>
  <c r="AF154" i="33"/>
  <c r="AG154" i="33"/>
  <c r="AH154" i="33"/>
  <c r="AI154" i="33"/>
  <c r="AJ154" i="33"/>
  <c r="AK154" i="33"/>
  <c r="AL154" i="33"/>
  <c r="AM154" i="33"/>
  <c r="AN154" i="33"/>
  <c r="AO154" i="33"/>
  <c r="AP154" i="33"/>
  <c r="AQ154" i="33"/>
  <c r="AR154" i="33"/>
  <c r="AS154" i="33"/>
  <c r="AT154" i="33"/>
  <c r="AU154" i="33"/>
  <c r="AV154" i="33"/>
  <c r="AW154" i="33"/>
  <c r="AX154" i="33"/>
  <c r="AY154" i="33"/>
  <c r="AZ154" i="33"/>
  <c r="BA154" i="33"/>
  <c r="BB154" i="33"/>
  <c r="BC154" i="33"/>
  <c r="BD154" i="33"/>
  <c r="BE154" i="33"/>
  <c r="BF154" i="33"/>
  <c r="BG154" i="33"/>
  <c r="BH154" i="33"/>
  <c r="BI154" i="33"/>
  <c r="BJ154" i="33"/>
  <c r="BK154" i="33"/>
  <c r="BL154" i="33"/>
  <c r="BM154" i="33"/>
  <c r="BN154" i="33"/>
  <c r="BO154" i="33"/>
  <c r="BP154" i="33"/>
  <c r="BQ154" i="33"/>
  <c r="BR154" i="33"/>
  <c r="BS154" i="33"/>
  <c r="BT154" i="33"/>
  <c r="BU154" i="33"/>
  <c r="BV154" i="33"/>
  <c r="BW154" i="33"/>
  <c r="BX154" i="33"/>
  <c r="BY154" i="33"/>
  <c r="BZ154" i="33"/>
  <c r="CA154" i="33"/>
  <c r="CB154" i="33"/>
  <c r="CC154" i="33"/>
  <c r="CD154" i="33"/>
  <c r="CE154" i="33"/>
  <c r="CH154" i="33"/>
  <c r="CI154" i="33"/>
  <c r="A155" i="33"/>
  <c r="B155" i="33"/>
  <c r="C155" i="33"/>
  <c r="D155" i="33"/>
  <c r="E155" i="33"/>
  <c r="F155" i="33"/>
  <c r="G155" i="33"/>
  <c r="H155" i="33"/>
  <c r="I155" i="33"/>
  <c r="J155" i="33"/>
  <c r="K155" i="33"/>
  <c r="L155" i="33"/>
  <c r="M155" i="33"/>
  <c r="N155" i="33"/>
  <c r="O155" i="33"/>
  <c r="P155" i="33"/>
  <c r="Q155" i="33"/>
  <c r="R155" i="33"/>
  <c r="S155" i="33"/>
  <c r="T155" i="33"/>
  <c r="U155" i="33"/>
  <c r="V155" i="33"/>
  <c r="W155" i="33"/>
  <c r="X155" i="33"/>
  <c r="Y155" i="33"/>
  <c r="Z155" i="33"/>
  <c r="AA155" i="33"/>
  <c r="AB155" i="33"/>
  <c r="AC155" i="33"/>
  <c r="AD155" i="33"/>
  <c r="AE155" i="33"/>
  <c r="AF155" i="33"/>
  <c r="AG155" i="33"/>
  <c r="AH155" i="33"/>
  <c r="AI155" i="33"/>
  <c r="AJ155" i="33"/>
  <c r="AK155" i="33"/>
  <c r="AL155" i="33"/>
  <c r="AM155" i="33"/>
  <c r="AN155" i="33"/>
  <c r="AO155" i="33"/>
  <c r="AP155" i="33"/>
  <c r="AQ155" i="33"/>
  <c r="AR155" i="33"/>
  <c r="AS155" i="33"/>
  <c r="AT155" i="33"/>
  <c r="AU155" i="33"/>
  <c r="AV155" i="33"/>
  <c r="AW155" i="33"/>
  <c r="AX155" i="33"/>
  <c r="AY155" i="33"/>
  <c r="AZ155" i="33"/>
  <c r="BA155" i="33"/>
  <c r="BB155" i="33"/>
  <c r="BC155" i="33"/>
  <c r="BD155" i="33"/>
  <c r="BE155" i="33"/>
  <c r="BF155" i="33"/>
  <c r="BG155" i="33"/>
  <c r="BH155" i="33"/>
  <c r="BI155" i="33"/>
  <c r="BJ155" i="33"/>
  <c r="BK155" i="33"/>
  <c r="BL155" i="33"/>
  <c r="BM155" i="33"/>
  <c r="BN155" i="33"/>
  <c r="BO155" i="33"/>
  <c r="BP155" i="33"/>
  <c r="BQ155" i="33"/>
  <c r="BR155" i="33"/>
  <c r="BS155" i="33"/>
  <c r="BT155" i="33"/>
  <c r="BU155" i="33"/>
  <c r="BV155" i="33"/>
  <c r="BW155" i="33"/>
  <c r="BX155" i="33"/>
  <c r="BY155" i="33"/>
  <c r="BZ155" i="33"/>
  <c r="CA155" i="33"/>
  <c r="CB155" i="33"/>
  <c r="CC155" i="33"/>
  <c r="CD155" i="33"/>
  <c r="CE155" i="33"/>
  <c r="CH155" i="33"/>
  <c r="CI155" i="33"/>
  <c r="A156" i="33"/>
  <c r="B156" i="33"/>
  <c r="C156" i="33"/>
  <c r="D156" i="33"/>
  <c r="E156" i="33"/>
  <c r="F156" i="33"/>
  <c r="G156" i="33"/>
  <c r="H156" i="33"/>
  <c r="I156" i="33"/>
  <c r="J156" i="33"/>
  <c r="K156" i="33"/>
  <c r="L156" i="33"/>
  <c r="M156" i="33"/>
  <c r="N156" i="33"/>
  <c r="O156" i="33"/>
  <c r="P156" i="33"/>
  <c r="Q156" i="33"/>
  <c r="R156" i="33"/>
  <c r="S156" i="33"/>
  <c r="T156" i="33"/>
  <c r="U156" i="33"/>
  <c r="V156" i="33"/>
  <c r="W156" i="33"/>
  <c r="X156" i="33"/>
  <c r="Y156" i="33"/>
  <c r="Z156" i="33"/>
  <c r="AA156" i="33"/>
  <c r="AB156" i="33"/>
  <c r="AC156" i="33"/>
  <c r="AD156" i="33"/>
  <c r="AE156" i="33"/>
  <c r="AF156" i="33"/>
  <c r="AG156" i="33"/>
  <c r="AH156" i="33"/>
  <c r="AI156" i="33"/>
  <c r="AJ156" i="33"/>
  <c r="AK156" i="33"/>
  <c r="AL156" i="33"/>
  <c r="AM156" i="33"/>
  <c r="AN156" i="33"/>
  <c r="AO156" i="33"/>
  <c r="AP156" i="33"/>
  <c r="AQ156" i="33"/>
  <c r="AR156" i="33"/>
  <c r="AS156" i="33"/>
  <c r="AT156" i="33"/>
  <c r="AU156" i="33"/>
  <c r="AV156" i="33"/>
  <c r="AW156" i="33"/>
  <c r="AX156" i="33"/>
  <c r="AY156" i="33"/>
  <c r="AZ156" i="33"/>
  <c r="BA156" i="33"/>
  <c r="BB156" i="33"/>
  <c r="BC156" i="33"/>
  <c r="BD156" i="33"/>
  <c r="BE156" i="33"/>
  <c r="BF156" i="33"/>
  <c r="BG156" i="33"/>
  <c r="BH156" i="33"/>
  <c r="BI156" i="33"/>
  <c r="BJ156" i="33"/>
  <c r="BK156" i="33"/>
  <c r="BL156" i="33"/>
  <c r="BM156" i="33"/>
  <c r="BN156" i="33"/>
  <c r="BO156" i="33"/>
  <c r="BP156" i="33"/>
  <c r="BQ156" i="33"/>
  <c r="BR156" i="33"/>
  <c r="BS156" i="33"/>
  <c r="BT156" i="33"/>
  <c r="BU156" i="33"/>
  <c r="BV156" i="33"/>
  <c r="BW156" i="33"/>
  <c r="BX156" i="33"/>
  <c r="BY156" i="33"/>
  <c r="BZ156" i="33"/>
  <c r="CA156" i="33"/>
  <c r="CB156" i="33"/>
  <c r="CC156" i="33"/>
  <c r="CD156" i="33"/>
  <c r="CE156" i="33"/>
  <c r="CH156" i="33"/>
  <c r="CI156" i="33"/>
  <c r="A157" i="33"/>
  <c r="B157" i="33"/>
  <c r="C157" i="33"/>
  <c r="D157" i="33"/>
  <c r="E157" i="33"/>
  <c r="F157" i="33"/>
  <c r="G157" i="33"/>
  <c r="H157" i="33"/>
  <c r="I157" i="33"/>
  <c r="J157" i="33"/>
  <c r="K157" i="33"/>
  <c r="L157" i="33"/>
  <c r="M157" i="33"/>
  <c r="N157" i="33"/>
  <c r="O157" i="33"/>
  <c r="P157" i="33"/>
  <c r="Q157" i="33"/>
  <c r="R157" i="33"/>
  <c r="S157" i="33"/>
  <c r="T157" i="33"/>
  <c r="U157" i="33"/>
  <c r="V157" i="33"/>
  <c r="W157" i="33"/>
  <c r="X157" i="33"/>
  <c r="Y157" i="33"/>
  <c r="Z157" i="33"/>
  <c r="AA157" i="33"/>
  <c r="AB157" i="33"/>
  <c r="AC157" i="33"/>
  <c r="AD157" i="33"/>
  <c r="AE157" i="33"/>
  <c r="AF157" i="33"/>
  <c r="AG157" i="33"/>
  <c r="AH157" i="33"/>
  <c r="AI157" i="33"/>
  <c r="AJ157" i="33"/>
  <c r="AK157" i="33"/>
  <c r="AL157" i="33"/>
  <c r="AM157" i="33"/>
  <c r="AN157" i="33"/>
  <c r="AO157" i="33"/>
  <c r="AP157" i="33"/>
  <c r="AQ157" i="33"/>
  <c r="AR157" i="33"/>
  <c r="AS157" i="33"/>
  <c r="AT157" i="33"/>
  <c r="AU157" i="33"/>
  <c r="AV157" i="33"/>
  <c r="AW157" i="33"/>
  <c r="AX157" i="33"/>
  <c r="AY157" i="33"/>
  <c r="AZ157" i="33"/>
  <c r="BA157" i="33"/>
  <c r="BB157" i="33"/>
  <c r="BC157" i="33"/>
  <c r="BD157" i="33"/>
  <c r="BE157" i="33"/>
  <c r="BF157" i="33"/>
  <c r="BG157" i="33"/>
  <c r="BH157" i="33"/>
  <c r="BI157" i="33"/>
  <c r="BJ157" i="33"/>
  <c r="BK157" i="33"/>
  <c r="BL157" i="33"/>
  <c r="BM157" i="33"/>
  <c r="BN157" i="33"/>
  <c r="BO157" i="33"/>
  <c r="BP157" i="33"/>
  <c r="BQ157" i="33"/>
  <c r="BR157" i="33"/>
  <c r="BS157" i="33"/>
  <c r="BT157" i="33"/>
  <c r="BU157" i="33"/>
  <c r="BV157" i="33"/>
  <c r="BW157" i="33"/>
  <c r="BX157" i="33"/>
  <c r="BY157" i="33"/>
  <c r="BZ157" i="33"/>
  <c r="CA157" i="33"/>
  <c r="CB157" i="33"/>
  <c r="CC157" i="33"/>
  <c r="CD157" i="33"/>
  <c r="CE157" i="33"/>
  <c r="CH157" i="33"/>
  <c r="CI157" i="33"/>
  <c r="A158" i="33"/>
  <c r="B158" i="33"/>
  <c r="C158" i="33"/>
  <c r="D158" i="33"/>
  <c r="E158" i="33"/>
  <c r="F158" i="33"/>
  <c r="G158" i="33"/>
  <c r="H158" i="33"/>
  <c r="I158" i="33"/>
  <c r="J158" i="33"/>
  <c r="K158" i="33"/>
  <c r="L158" i="33"/>
  <c r="M158" i="33"/>
  <c r="N158" i="33"/>
  <c r="O158" i="33"/>
  <c r="P158" i="33"/>
  <c r="Q158" i="33"/>
  <c r="R158" i="33"/>
  <c r="S158" i="33"/>
  <c r="T158" i="33"/>
  <c r="U158" i="33"/>
  <c r="V158" i="33"/>
  <c r="W158" i="33"/>
  <c r="X158" i="33"/>
  <c r="Y158" i="33"/>
  <c r="Z158" i="33"/>
  <c r="AA158" i="33"/>
  <c r="AB158" i="33"/>
  <c r="AC158" i="33"/>
  <c r="AD158" i="33"/>
  <c r="AE158" i="33"/>
  <c r="AF158" i="33"/>
  <c r="AG158" i="33"/>
  <c r="AH158" i="33"/>
  <c r="AI158" i="33"/>
  <c r="AJ158" i="33"/>
  <c r="AK158" i="33"/>
  <c r="AL158" i="33"/>
  <c r="AM158" i="33"/>
  <c r="AN158" i="33"/>
  <c r="AO158" i="33"/>
  <c r="AP158" i="33"/>
  <c r="AQ158" i="33"/>
  <c r="AR158" i="33"/>
  <c r="AS158" i="33"/>
  <c r="AT158" i="33"/>
  <c r="AU158" i="33"/>
  <c r="AV158" i="33"/>
  <c r="AW158" i="33"/>
  <c r="AX158" i="33"/>
  <c r="AY158" i="33"/>
  <c r="AZ158" i="33"/>
  <c r="BA158" i="33"/>
  <c r="BB158" i="33"/>
  <c r="BC158" i="33"/>
  <c r="BD158" i="33"/>
  <c r="BE158" i="33"/>
  <c r="BF158" i="33"/>
  <c r="BG158" i="33"/>
  <c r="BH158" i="33"/>
  <c r="BI158" i="33"/>
  <c r="BJ158" i="33"/>
  <c r="BK158" i="33"/>
  <c r="BL158" i="33"/>
  <c r="BM158" i="33"/>
  <c r="BN158" i="33"/>
  <c r="BO158" i="33"/>
  <c r="BP158" i="33"/>
  <c r="BQ158" i="33"/>
  <c r="BR158" i="33"/>
  <c r="BS158" i="33"/>
  <c r="BT158" i="33"/>
  <c r="BU158" i="33"/>
  <c r="BV158" i="33"/>
  <c r="BW158" i="33"/>
  <c r="BX158" i="33"/>
  <c r="BY158" i="33"/>
  <c r="BZ158" i="33"/>
  <c r="CA158" i="33"/>
  <c r="CB158" i="33"/>
  <c r="CC158" i="33"/>
  <c r="CD158" i="33"/>
  <c r="CE158" i="33"/>
  <c r="CH158" i="33"/>
  <c r="CI158" i="33"/>
  <c r="A159" i="33"/>
  <c r="B159" i="33"/>
  <c r="C159" i="33"/>
  <c r="D159" i="33"/>
  <c r="E159" i="33"/>
  <c r="F159" i="33"/>
  <c r="G159" i="33"/>
  <c r="H159" i="33"/>
  <c r="I159" i="33"/>
  <c r="J159" i="33"/>
  <c r="K159" i="33"/>
  <c r="L159" i="33"/>
  <c r="M159" i="33"/>
  <c r="N159" i="33"/>
  <c r="O159" i="33"/>
  <c r="P159" i="33"/>
  <c r="Q159" i="33"/>
  <c r="R159" i="33"/>
  <c r="S159" i="33"/>
  <c r="T159" i="33"/>
  <c r="U159" i="33"/>
  <c r="V159" i="33"/>
  <c r="W159" i="33"/>
  <c r="X159" i="33"/>
  <c r="Y159" i="33"/>
  <c r="Z159" i="33"/>
  <c r="AA159" i="33"/>
  <c r="AB159" i="33"/>
  <c r="AC159" i="33"/>
  <c r="AD159" i="33"/>
  <c r="AE159" i="33"/>
  <c r="AF159" i="33"/>
  <c r="AG159" i="33"/>
  <c r="AH159" i="33"/>
  <c r="AI159" i="33"/>
  <c r="AJ159" i="33"/>
  <c r="AK159" i="33"/>
  <c r="AL159" i="33"/>
  <c r="AM159" i="33"/>
  <c r="AN159" i="33"/>
  <c r="AO159" i="33"/>
  <c r="AP159" i="33"/>
  <c r="AQ159" i="33"/>
  <c r="AR159" i="33"/>
  <c r="AS159" i="33"/>
  <c r="AT159" i="33"/>
  <c r="AU159" i="33"/>
  <c r="AV159" i="33"/>
  <c r="AW159" i="33"/>
  <c r="AX159" i="33"/>
  <c r="AY159" i="33"/>
  <c r="AZ159" i="33"/>
  <c r="BA159" i="33"/>
  <c r="BB159" i="33"/>
  <c r="BC159" i="33"/>
  <c r="BD159" i="33"/>
  <c r="BE159" i="33"/>
  <c r="BF159" i="33"/>
  <c r="BG159" i="33"/>
  <c r="BH159" i="33"/>
  <c r="BI159" i="33"/>
  <c r="BJ159" i="33"/>
  <c r="BK159" i="33"/>
  <c r="BL159" i="33"/>
  <c r="BM159" i="33"/>
  <c r="BN159" i="33"/>
  <c r="BO159" i="33"/>
  <c r="BP159" i="33"/>
  <c r="BQ159" i="33"/>
  <c r="BR159" i="33"/>
  <c r="BS159" i="33"/>
  <c r="BT159" i="33"/>
  <c r="BU159" i="33"/>
  <c r="BV159" i="33"/>
  <c r="BW159" i="33"/>
  <c r="BX159" i="33"/>
  <c r="BY159" i="33"/>
  <c r="BZ159" i="33"/>
  <c r="CA159" i="33"/>
  <c r="CB159" i="33"/>
  <c r="CC159" i="33"/>
  <c r="CD159" i="33"/>
  <c r="CE159" i="33"/>
  <c r="CH159" i="33"/>
  <c r="CI159" i="33"/>
  <c r="A160" i="33"/>
  <c r="B160" i="33"/>
  <c r="C160" i="33"/>
  <c r="D160" i="33"/>
  <c r="E160" i="33"/>
  <c r="F160" i="33"/>
  <c r="G160" i="33"/>
  <c r="H160" i="33"/>
  <c r="I160" i="33"/>
  <c r="J160" i="33"/>
  <c r="K160" i="33"/>
  <c r="L160" i="33"/>
  <c r="M160" i="33"/>
  <c r="N160" i="33"/>
  <c r="O160" i="33"/>
  <c r="P160" i="33"/>
  <c r="Q160" i="33"/>
  <c r="R160" i="33"/>
  <c r="S160" i="33"/>
  <c r="T160" i="33"/>
  <c r="U160" i="33"/>
  <c r="V160" i="33"/>
  <c r="W160" i="33"/>
  <c r="X160" i="33"/>
  <c r="Y160" i="33"/>
  <c r="Z160" i="33"/>
  <c r="AA160" i="33"/>
  <c r="AB160" i="33"/>
  <c r="AC160" i="33"/>
  <c r="AD160" i="33"/>
  <c r="AE160" i="33"/>
  <c r="AF160" i="33"/>
  <c r="AG160" i="33"/>
  <c r="AH160" i="33"/>
  <c r="AI160" i="33"/>
  <c r="AJ160" i="33"/>
  <c r="AK160" i="33"/>
  <c r="AL160" i="33"/>
  <c r="AM160" i="33"/>
  <c r="AN160" i="33"/>
  <c r="AO160" i="33"/>
  <c r="AP160" i="33"/>
  <c r="AQ160" i="33"/>
  <c r="AR160" i="33"/>
  <c r="AS160" i="33"/>
  <c r="AT160" i="33"/>
  <c r="AU160" i="33"/>
  <c r="AV160" i="33"/>
  <c r="AW160" i="33"/>
  <c r="AX160" i="33"/>
  <c r="AY160" i="33"/>
  <c r="AZ160" i="33"/>
  <c r="BA160" i="33"/>
  <c r="BB160" i="33"/>
  <c r="BC160" i="33"/>
  <c r="BD160" i="33"/>
  <c r="BE160" i="33"/>
  <c r="BF160" i="33"/>
  <c r="BG160" i="33"/>
  <c r="BH160" i="33"/>
  <c r="BI160" i="33"/>
  <c r="BJ160" i="33"/>
  <c r="BK160" i="33"/>
  <c r="BL160" i="33"/>
  <c r="BM160" i="33"/>
  <c r="BN160" i="33"/>
  <c r="BO160" i="33"/>
  <c r="BP160" i="33"/>
  <c r="BQ160" i="33"/>
  <c r="BR160" i="33"/>
  <c r="BS160" i="33"/>
  <c r="BT160" i="33"/>
  <c r="BU160" i="33"/>
  <c r="BV160" i="33"/>
  <c r="BW160" i="33"/>
  <c r="BX160" i="33"/>
  <c r="BY160" i="33"/>
  <c r="BZ160" i="33"/>
  <c r="CA160" i="33"/>
  <c r="CB160" i="33"/>
  <c r="CC160" i="33"/>
  <c r="CD160" i="33"/>
  <c r="CE160" i="33"/>
  <c r="CH160" i="33"/>
  <c r="CI160" i="33"/>
  <c r="A161" i="33"/>
  <c r="B161" i="33"/>
  <c r="C161" i="33"/>
  <c r="D161" i="33"/>
  <c r="E161" i="33"/>
  <c r="F161" i="33"/>
  <c r="G161" i="33"/>
  <c r="H161" i="33"/>
  <c r="I161" i="33"/>
  <c r="J161" i="33"/>
  <c r="K161" i="33"/>
  <c r="L161" i="33"/>
  <c r="M161" i="33"/>
  <c r="N161" i="33"/>
  <c r="O161" i="33"/>
  <c r="P161" i="33"/>
  <c r="Q161" i="33"/>
  <c r="R161" i="33"/>
  <c r="S161" i="33"/>
  <c r="T161" i="33"/>
  <c r="U161" i="33"/>
  <c r="V161" i="33"/>
  <c r="W161" i="33"/>
  <c r="X161" i="33"/>
  <c r="Y161" i="33"/>
  <c r="Z161" i="33"/>
  <c r="AA161" i="33"/>
  <c r="AB161" i="33"/>
  <c r="AC161" i="33"/>
  <c r="AD161" i="33"/>
  <c r="AE161" i="33"/>
  <c r="AF161" i="33"/>
  <c r="AG161" i="33"/>
  <c r="AH161" i="33"/>
  <c r="AI161" i="33"/>
  <c r="AJ161" i="33"/>
  <c r="AK161" i="33"/>
  <c r="AL161" i="33"/>
  <c r="AM161" i="33"/>
  <c r="AN161" i="33"/>
  <c r="AO161" i="33"/>
  <c r="AP161" i="33"/>
  <c r="AQ161" i="33"/>
  <c r="AR161" i="33"/>
  <c r="AS161" i="33"/>
  <c r="AT161" i="33"/>
  <c r="AU161" i="33"/>
  <c r="AV161" i="33"/>
  <c r="AW161" i="33"/>
  <c r="AX161" i="33"/>
  <c r="AY161" i="33"/>
  <c r="AZ161" i="33"/>
  <c r="BA161" i="33"/>
  <c r="BB161" i="33"/>
  <c r="BC161" i="33"/>
  <c r="BD161" i="33"/>
  <c r="BE161" i="33"/>
  <c r="BF161" i="33"/>
  <c r="BG161" i="33"/>
  <c r="BH161" i="33"/>
  <c r="BI161" i="33"/>
  <c r="BJ161" i="33"/>
  <c r="BK161" i="33"/>
  <c r="BL161" i="33"/>
  <c r="BM161" i="33"/>
  <c r="BN161" i="33"/>
  <c r="BO161" i="33"/>
  <c r="BP161" i="33"/>
  <c r="BQ161" i="33"/>
  <c r="BR161" i="33"/>
  <c r="BS161" i="33"/>
  <c r="BT161" i="33"/>
  <c r="BU161" i="33"/>
  <c r="BV161" i="33"/>
  <c r="BW161" i="33"/>
  <c r="BX161" i="33"/>
  <c r="BY161" i="33"/>
  <c r="BZ161" i="33"/>
  <c r="CA161" i="33"/>
  <c r="CB161" i="33"/>
  <c r="CC161" i="33"/>
  <c r="CD161" i="33"/>
  <c r="CE161" i="33"/>
  <c r="CH161" i="33"/>
  <c r="CI161" i="33"/>
  <c r="A162" i="33"/>
  <c r="B162" i="33"/>
  <c r="C162" i="33"/>
  <c r="D162" i="33"/>
  <c r="E162" i="33"/>
  <c r="F162" i="33"/>
  <c r="G162" i="33"/>
  <c r="H162" i="33"/>
  <c r="I162" i="33"/>
  <c r="J162" i="33"/>
  <c r="K162" i="33"/>
  <c r="L162" i="33"/>
  <c r="M162" i="33"/>
  <c r="N162" i="33"/>
  <c r="O162" i="33"/>
  <c r="P162" i="33"/>
  <c r="Q162" i="33"/>
  <c r="R162" i="33"/>
  <c r="S162" i="33"/>
  <c r="T162" i="33"/>
  <c r="U162" i="33"/>
  <c r="V162" i="33"/>
  <c r="W162" i="33"/>
  <c r="X162" i="33"/>
  <c r="Y162" i="33"/>
  <c r="Z162" i="33"/>
  <c r="AA162" i="33"/>
  <c r="AB162" i="33"/>
  <c r="AC162" i="33"/>
  <c r="AD162" i="33"/>
  <c r="AE162" i="33"/>
  <c r="AF162" i="33"/>
  <c r="AG162" i="33"/>
  <c r="AH162" i="33"/>
  <c r="AI162" i="33"/>
  <c r="AJ162" i="33"/>
  <c r="AK162" i="33"/>
  <c r="AL162" i="33"/>
  <c r="AM162" i="33"/>
  <c r="AN162" i="33"/>
  <c r="AO162" i="33"/>
  <c r="AP162" i="33"/>
  <c r="AQ162" i="33"/>
  <c r="AR162" i="33"/>
  <c r="AS162" i="33"/>
  <c r="AT162" i="33"/>
  <c r="AU162" i="33"/>
  <c r="AV162" i="33"/>
  <c r="AW162" i="33"/>
  <c r="AX162" i="33"/>
  <c r="AY162" i="33"/>
  <c r="AZ162" i="33"/>
  <c r="BA162" i="33"/>
  <c r="BB162" i="33"/>
  <c r="BC162" i="33"/>
  <c r="BD162" i="33"/>
  <c r="BE162" i="33"/>
  <c r="BF162" i="33"/>
  <c r="BG162" i="33"/>
  <c r="BH162" i="33"/>
  <c r="BI162" i="33"/>
  <c r="BJ162" i="33"/>
  <c r="BK162" i="33"/>
  <c r="BL162" i="33"/>
  <c r="BM162" i="33"/>
  <c r="BN162" i="33"/>
  <c r="BO162" i="33"/>
  <c r="BP162" i="33"/>
  <c r="BQ162" i="33"/>
  <c r="BR162" i="33"/>
  <c r="BS162" i="33"/>
  <c r="BT162" i="33"/>
  <c r="BU162" i="33"/>
  <c r="BV162" i="33"/>
  <c r="BW162" i="33"/>
  <c r="BX162" i="33"/>
  <c r="BY162" i="33"/>
  <c r="BZ162" i="33"/>
  <c r="CA162" i="33"/>
  <c r="CB162" i="33"/>
  <c r="CC162" i="33"/>
  <c r="CD162" i="33"/>
  <c r="CE162" i="33"/>
  <c r="CH162" i="33"/>
  <c r="CI162" i="33"/>
  <c r="A163" i="33"/>
  <c r="B163" i="33"/>
  <c r="C163" i="33"/>
  <c r="D163" i="33"/>
  <c r="E163" i="33"/>
  <c r="F163" i="33"/>
  <c r="G163" i="33"/>
  <c r="H163" i="33"/>
  <c r="I163" i="33"/>
  <c r="J163" i="33"/>
  <c r="K163" i="33"/>
  <c r="L163" i="33"/>
  <c r="M163" i="33"/>
  <c r="N163" i="33"/>
  <c r="O163" i="33"/>
  <c r="P163" i="33"/>
  <c r="Q163" i="33"/>
  <c r="R163" i="33"/>
  <c r="S163" i="33"/>
  <c r="T163" i="33"/>
  <c r="U163" i="33"/>
  <c r="V163" i="33"/>
  <c r="W163" i="33"/>
  <c r="X163" i="33"/>
  <c r="Y163" i="33"/>
  <c r="Z163" i="33"/>
  <c r="AA163" i="33"/>
  <c r="AB163" i="33"/>
  <c r="AC163" i="33"/>
  <c r="AD163" i="33"/>
  <c r="AE163" i="33"/>
  <c r="AF163" i="33"/>
  <c r="AG163" i="33"/>
  <c r="AH163" i="33"/>
  <c r="AI163" i="33"/>
  <c r="AJ163" i="33"/>
  <c r="AK163" i="33"/>
  <c r="AL163" i="33"/>
  <c r="AM163" i="33"/>
  <c r="AN163" i="33"/>
  <c r="AO163" i="33"/>
  <c r="AP163" i="33"/>
  <c r="AQ163" i="33"/>
  <c r="AR163" i="33"/>
  <c r="AS163" i="33"/>
  <c r="AT163" i="33"/>
  <c r="AU163" i="33"/>
  <c r="AV163" i="33"/>
  <c r="AW163" i="33"/>
  <c r="AX163" i="33"/>
  <c r="AY163" i="33"/>
  <c r="AZ163" i="33"/>
  <c r="BA163" i="33"/>
  <c r="BB163" i="33"/>
  <c r="BC163" i="33"/>
  <c r="BD163" i="33"/>
  <c r="BE163" i="33"/>
  <c r="BF163" i="33"/>
  <c r="BG163" i="33"/>
  <c r="BH163" i="33"/>
  <c r="BI163" i="33"/>
  <c r="BJ163" i="33"/>
  <c r="BK163" i="33"/>
  <c r="BL163" i="33"/>
  <c r="BM163" i="33"/>
  <c r="BN163" i="33"/>
  <c r="BO163" i="33"/>
  <c r="BP163" i="33"/>
  <c r="BQ163" i="33"/>
  <c r="BR163" i="33"/>
  <c r="BS163" i="33"/>
  <c r="BT163" i="33"/>
  <c r="BU163" i="33"/>
  <c r="BV163" i="33"/>
  <c r="BW163" i="33"/>
  <c r="BX163" i="33"/>
  <c r="BY163" i="33"/>
  <c r="BZ163" i="33"/>
  <c r="CA163" i="33"/>
  <c r="CB163" i="33"/>
  <c r="CC163" i="33"/>
  <c r="CD163" i="33"/>
  <c r="CE163" i="33"/>
  <c r="CH163" i="33"/>
  <c r="CI163" i="33"/>
  <c r="A164" i="33"/>
  <c r="B164" i="33"/>
  <c r="C164" i="33"/>
  <c r="D164" i="33"/>
  <c r="E164" i="33"/>
  <c r="F164" i="33"/>
  <c r="G164" i="33"/>
  <c r="H164" i="33"/>
  <c r="I164" i="33"/>
  <c r="J164" i="33"/>
  <c r="K164" i="33"/>
  <c r="L164" i="33"/>
  <c r="M164" i="33"/>
  <c r="N164" i="33"/>
  <c r="O164" i="33"/>
  <c r="P164" i="33"/>
  <c r="Q164" i="33"/>
  <c r="R164" i="33"/>
  <c r="S164" i="33"/>
  <c r="T164" i="33"/>
  <c r="U164" i="33"/>
  <c r="V164" i="33"/>
  <c r="W164" i="33"/>
  <c r="X164" i="33"/>
  <c r="Y164" i="33"/>
  <c r="Z164" i="33"/>
  <c r="AA164" i="33"/>
  <c r="AB164" i="33"/>
  <c r="AC164" i="33"/>
  <c r="AD164" i="33"/>
  <c r="AE164" i="33"/>
  <c r="AF164" i="33"/>
  <c r="AG164" i="33"/>
  <c r="AH164" i="33"/>
  <c r="AI164" i="33"/>
  <c r="AJ164" i="33"/>
  <c r="AK164" i="33"/>
  <c r="AL164" i="33"/>
  <c r="AM164" i="33"/>
  <c r="AN164" i="33"/>
  <c r="AO164" i="33"/>
  <c r="AP164" i="33"/>
  <c r="AQ164" i="33"/>
  <c r="AR164" i="33"/>
  <c r="AS164" i="33"/>
  <c r="AT164" i="33"/>
  <c r="AU164" i="33"/>
  <c r="AV164" i="33"/>
  <c r="AW164" i="33"/>
  <c r="AX164" i="33"/>
  <c r="AY164" i="33"/>
  <c r="AZ164" i="33"/>
  <c r="BA164" i="33"/>
  <c r="BB164" i="33"/>
  <c r="BC164" i="33"/>
  <c r="BD164" i="33"/>
  <c r="BE164" i="33"/>
  <c r="BF164" i="33"/>
  <c r="BG164" i="33"/>
  <c r="BH164" i="33"/>
  <c r="BI164" i="33"/>
  <c r="BJ164" i="33"/>
  <c r="BK164" i="33"/>
  <c r="BL164" i="33"/>
  <c r="BM164" i="33"/>
  <c r="BN164" i="33"/>
  <c r="BO164" i="33"/>
  <c r="BP164" i="33"/>
  <c r="BQ164" i="33"/>
  <c r="BR164" i="33"/>
  <c r="BS164" i="33"/>
  <c r="BT164" i="33"/>
  <c r="BU164" i="33"/>
  <c r="BV164" i="33"/>
  <c r="BW164" i="33"/>
  <c r="BX164" i="33"/>
  <c r="BY164" i="33"/>
  <c r="BZ164" i="33"/>
  <c r="CA164" i="33"/>
  <c r="CB164" i="33"/>
  <c r="CC164" i="33"/>
  <c r="CD164" i="33"/>
  <c r="CE164" i="33"/>
  <c r="CH164" i="33"/>
  <c r="CI164" i="33"/>
  <c r="A165" i="33"/>
  <c r="B165" i="33"/>
  <c r="C165" i="33"/>
  <c r="D165" i="33"/>
  <c r="E165" i="33"/>
  <c r="F165" i="33"/>
  <c r="G165" i="33"/>
  <c r="H165" i="33"/>
  <c r="I165" i="33"/>
  <c r="J165" i="33"/>
  <c r="K165" i="33"/>
  <c r="L165" i="33"/>
  <c r="M165" i="33"/>
  <c r="N165" i="33"/>
  <c r="O165" i="33"/>
  <c r="P165" i="33"/>
  <c r="Q165" i="33"/>
  <c r="R165" i="33"/>
  <c r="S165" i="33"/>
  <c r="T165" i="33"/>
  <c r="U165" i="33"/>
  <c r="V165" i="33"/>
  <c r="W165" i="33"/>
  <c r="X165" i="33"/>
  <c r="Y165" i="33"/>
  <c r="Z165" i="33"/>
  <c r="AA165" i="33"/>
  <c r="AB165" i="33"/>
  <c r="AC165" i="33"/>
  <c r="AD165" i="33"/>
  <c r="AE165" i="33"/>
  <c r="AF165" i="33"/>
  <c r="AG165" i="33"/>
  <c r="AH165" i="33"/>
  <c r="AI165" i="33"/>
  <c r="AJ165" i="33"/>
  <c r="AK165" i="33"/>
  <c r="AL165" i="33"/>
  <c r="AM165" i="33"/>
  <c r="AN165" i="33"/>
  <c r="AO165" i="33"/>
  <c r="AP165" i="33"/>
  <c r="AQ165" i="33"/>
  <c r="AR165" i="33"/>
  <c r="AS165" i="33"/>
  <c r="AT165" i="33"/>
  <c r="AU165" i="33"/>
  <c r="AV165" i="33"/>
  <c r="AW165" i="33"/>
  <c r="AX165" i="33"/>
  <c r="AY165" i="33"/>
  <c r="AZ165" i="33"/>
  <c r="BA165" i="33"/>
  <c r="BB165" i="33"/>
  <c r="BC165" i="33"/>
  <c r="BD165" i="33"/>
  <c r="BE165" i="33"/>
  <c r="BF165" i="33"/>
  <c r="BG165" i="33"/>
  <c r="BH165" i="33"/>
  <c r="BI165" i="33"/>
  <c r="BJ165" i="33"/>
  <c r="BK165" i="33"/>
  <c r="BL165" i="33"/>
  <c r="BM165" i="33"/>
  <c r="BN165" i="33"/>
  <c r="BO165" i="33"/>
  <c r="BP165" i="33"/>
  <c r="BQ165" i="33"/>
  <c r="BR165" i="33"/>
  <c r="BS165" i="33"/>
  <c r="BT165" i="33"/>
  <c r="BU165" i="33"/>
  <c r="BV165" i="33"/>
  <c r="BW165" i="33"/>
  <c r="BX165" i="33"/>
  <c r="BY165" i="33"/>
  <c r="BZ165" i="33"/>
  <c r="CA165" i="33"/>
  <c r="CB165" i="33"/>
  <c r="CC165" i="33"/>
  <c r="CD165" i="33"/>
  <c r="CE165" i="33"/>
  <c r="CH165" i="33"/>
  <c r="CI165" i="33"/>
  <c r="A166" i="33"/>
  <c r="B166" i="33"/>
  <c r="C166" i="33"/>
  <c r="D166" i="33"/>
  <c r="E166" i="33"/>
  <c r="F166" i="33"/>
  <c r="G166" i="33"/>
  <c r="H166" i="33"/>
  <c r="I166" i="33"/>
  <c r="J166" i="33"/>
  <c r="K166" i="33"/>
  <c r="L166" i="33"/>
  <c r="M166" i="33"/>
  <c r="N166" i="33"/>
  <c r="O166" i="33"/>
  <c r="P166" i="33"/>
  <c r="Q166" i="33"/>
  <c r="R166" i="33"/>
  <c r="S166" i="33"/>
  <c r="T166" i="33"/>
  <c r="U166" i="33"/>
  <c r="V166" i="33"/>
  <c r="W166" i="33"/>
  <c r="X166" i="33"/>
  <c r="Y166" i="33"/>
  <c r="Z166" i="33"/>
  <c r="AA166" i="33"/>
  <c r="AB166" i="33"/>
  <c r="AC166" i="33"/>
  <c r="AD166" i="33"/>
  <c r="AE166" i="33"/>
  <c r="AF166" i="33"/>
  <c r="AG166" i="33"/>
  <c r="AH166" i="33"/>
  <c r="AI166" i="33"/>
  <c r="AJ166" i="33"/>
  <c r="AK166" i="33"/>
  <c r="AL166" i="33"/>
  <c r="AM166" i="33"/>
  <c r="AN166" i="33"/>
  <c r="AO166" i="33"/>
  <c r="AP166" i="33"/>
  <c r="AQ166" i="33"/>
  <c r="AR166" i="33"/>
  <c r="AS166" i="33"/>
  <c r="AT166" i="33"/>
  <c r="AU166" i="33"/>
  <c r="AV166" i="33"/>
  <c r="AW166" i="33"/>
  <c r="AX166" i="33"/>
  <c r="AY166" i="33"/>
  <c r="AZ166" i="33"/>
  <c r="BA166" i="33"/>
  <c r="BB166" i="33"/>
  <c r="BC166" i="33"/>
  <c r="BD166" i="33"/>
  <c r="BE166" i="33"/>
  <c r="BF166" i="33"/>
  <c r="BG166" i="33"/>
  <c r="BH166" i="33"/>
  <c r="BI166" i="33"/>
  <c r="BJ166" i="33"/>
  <c r="BK166" i="33"/>
  <c r="BL166" i="33"/>
  <c r="BM166" i="33"/>
  <c r="BN166" i="33"/>
  <c r="BO166" i="33"/>
  <c r="BP166" i="33"/>
  <c r="BQ166" i="33"/>
  <c r="BR166" i="33"/>
  <c r="BS166" i="33"/>
  <c r="BT166" i="33"/>
  <c r="BU166" i="33"/>
  <c r="BV166" i="33"/>
  <c r="BW166" i="33"/>
  <c r="BX166" i="33"/>
  <c r="BY166" i="33"/>
  <c r="BZ166" i="33"/>
  <c r="CA166" i="33"/>
  <c r="CB166" i="33"/>
  <c r="CC166" i="33"/>
  <c r="CD166" i="33"/>
  <c r="CE166" i="33"/>
  <c r="CH166" i="33"/>
  <c r="CI166" i="33"/>
  <c r="A167" i="33"/>
  <c r="B167" i="33"/>
  <c r="C167" i="33"/>
  <c r="D167" i="33"/>
  <c r="E167" i="33"/>
  <c r="F167" i="33"/>
  <c r="G167" i="33"/>
  <c r="H167" i="33"/>
  <c r="I167" i="33"/>
  <c r="J167" i="33"/>
  <c r="K167" i="33"/>
  <c r="L167" i="33"/>
  <c r="M167" i="33"/>
  <c r="N167" i="33"/>
  <c r="O167" i="33"/>
  <c r="P167" i="33"/>
  <c r="Q167" i="33"/>
  <c r="R167" i="33"/>
  <c r="S167" i="33"/>
  <c r="T167" i="33"/>
  <c r="U167" i="33"/>
  <c r="V167" i="33"/>
  <c r="W167" i="33"/>
  <c r="X167" i="33"/>
  <c r="Y167" i="33"/>
  <c r="Z167" i="33"/>
  <c r="AA167" i="33"/>
  <c r="AB167" i="33"/>
  <c r="AC167" i="33"/>
  <c r="AD167" i="33"/>
  <c r="AE167" i="33"/>
  <c r="AF167" i="33"/>
  <c r="AG167" i="33"/>
  <c r="AH167" i="33"/>
  <c r="AI167" i="33"/>
  <c r="AJ167" i="33"/>
  <c r="AK167" i="33"/>
  <c r="AL167" i="33"/>
  <c r="AM167" i="33"/>
  <c r="AN167" i="33"/>
  <c r="AO167" i="33"/>
  <c r="AP167" i="33"/>
  <c r="AQ167" i="33"/>
  <c r="AR167" i="33"/>
  <c r="AS167" i="33"/>
  <c r="AT167" i="33"/>
  <c r="AU167" i="33"/>
  <c r="AV167" i="33"/>
  <c r="AW167" i="33"/>
  <c r="AX167" i="33"/>
  <c r="AY167" i="33"/>
  <c r="AZ167" i="33"/>
  <c r="BA167" i="33"/>
  <c r="BB167" i="33"/>
  <c r="BC167" i="33"/>
  <c r="BD167" i="33"/>
  <c r="BE167" i="33"/>
  <c r="BF167" i="33"/>
  <c r="BG167" i="33"/>
  <c r="BH167" i="33"/>
  <c r="BI167" i="33"/>
  <c r="BJ167" i="33"/>
  <c r="BK167" i="33"/>
  <c r="BL167" i="33"/>
  <c r="BM167" i="33"/>
  <c r="BN167" i="33"/>
  <c r="BO167" i="33"/>
  <c r="BP167" i="33"/>
  <c r="BQ167" i="33"/>
  <c r="BR167" i="33"/>
  <c r="BS167" i="33"/>
  <c r="BT167" i="33"/>
  <c r="BU167" i="33"/>
  <c r="BV167" i="33"/>
  <c r="BW167" i="33"/>
  <c r="BX167" i="33"/>
  <c r="BY167" i="33"/>
  <c r="BZ167" i="33"/>
  <c r="CA167" i="33"/>
  <c r="CB167" i="33"/>
  <c r="CC167" i="33"/>
  <c r="CD167" i="33"/>
  <c r="CE167" i="33"/>
  <c r="CH167" i="33"/>
  <c r="CI167" i="33"/>
  <c r="A168" i="33"/>
  <c r="B168" i="33"/>
  <c r="C168" i="33"/>
  <c r="D168" i="33"/>
  <c r="E168" i="33"/>
  <c r="F168" i="33"/>
  <c r="G168" i="33"/>
  <c r="H168" i="33"/>
  <c r="I168" i="33"/>
  <c r="J168" i="33"/>
  <c r="K168" i="33"/>
  <c r="L168" i="33"/>
  <c r="M168" i="33"/>
  <c r="N168" i="33"/>
  <c r="O168" i="33"/>
  <c r="P168" i="33"/>
  <c r="Q168" i="33"/>
  <c r="R168" i="33"/>
  <c r="S168" i="33"/>
  <c r="T168" i="33"/>
  <c r="U168" i="33"/>
  <c r="V168" i="33"/>
  <c r="W168" i="33"/>
  <c r="X168" i="33"/>
  <c r="Y168" i="33"/>
  <c r="Z168" i="33"/>
  <c r="AA168" i="33"/>
  <c r="AB168" i="33"/>
  <c r="AC168" i="33"/>
  <c r="AD168" i="33"/>
  <c r="AE168" i="33"/>
  <c r="AF168" i="33"/>
  <c r="AG168" i="33"/>
  <c r="AH168" i="33"/>
  <c r="AI168" i="33"/>
  <c r="AJ168" i="33"/>
  <c r="AK168" i="33"/>
  <c r="AL168" i="33"/>
  <c r="AM168" i="33"/>
  <c r="AN168" i="33"/>
  <c r="AO168" i="33"/>
  <c r="AP168" i="33"/>
  <c r="AQ168" i="33"/>
  <c r="AR168" i="33"/>
  <c r="AS168" i="33"/>
  <c r="AT168" i="33"/>
  <c r="AU168" i="33"/>
  <c r="AV168" i="33"/>
  <c r="AW168" i="33"/>
  <c r="AX168" i="33"/>
  <c r="AY168" i="33"/>
  <c r="AZ168" i="33"/>
  <c r="BA168" i="33"/>
  <c r="BB168" i="33"/>
  <c r="BC168" i="33"/>
  <c r="BD168" i="33"/>
  <c r="BE168" i="33"/>
  <c r="BF168" i="33"/>
  <c r="BG168" i="33"/>
  <c r="BH168" i="33"/>
  <c r="BI168" i="33"/>
  <c r="BJ168" i="33"/>
  <c r="BK168" i="33"/>
  <c r="BL168" i="33"/>
  <c r="BM168" i="33"/>
  <c r="BN168" i="33"/>
  <c r="BO168" i="33"/>
  <c r="BP168" i="33"/>
  <c r="BQ168" i="33"/>
  <c r="BR168" i="33"/>
  <c r="BS168" i="33"/>
  <c r="BT168" i="33"/>
  <c r="BU168" i="33"/>
  <c r="BV168" i="33"/>
  <c r="BW168" i="33"/>
  <c r="BX168" i="33"/>
  <c r="BY168" i="33"/>
  <c r="BZ168" i="33"/>
  <c r="CA168" i="33"/>
  <c r="CB168" i="33"/>
  <c r="CC168" i="33"/>
  <c r="CD168" i="33"/>
  <c r="CE168" i="33"/>
  <c r="CH168" i="33"/>
  <c r="CI168" i="33"/>
  <c r="A169" i="33"/>
  <c r="B169" i="33"/>
  <c r="C169" i="33"/>
  <c r="D169" i="33"/>
  <c r="E169" i="33"/>
  <c r="F169" i="33"/>
  <c r="G169" i="33"/>
  <c r="H169" i="33"/>
  <c r="I169" i="33"/>
  <c r="J169" i="33"/>
  <c r="K169" i="33"/>
  <c r="L169" i="33"/>
  <c r="M169" i="33"/>
  <c r="N169" i="33"/>
  <c r="O169" i="33"/>
  <c r="P169" i="33"/>
  <c r="Q169" i="33"/>
  <c r="R169" i="33"/>
  <c r="S169" i="33"/>
  <c r="T169" i="33"/>
  <c r="U169" i="33"/>
  <c r="V169" i="33"/>
  <c r="W169" i="33"/>
  <c r="X169" i="33"/>
  <c r="Y169" i="33"/>
  <c r="Z169" i="33"/>
  <c r="AA169" i="33"/>
  <c r="AB169" i="33"/>
  <c r="AC169" i="33"/>
  <c r="AD169" i="33"/>
  <c r="AE169" i="33"/>
  <c r="AF169" i="33"/>
  <c r="AG169" i="33"/>
  <c r="AH169" i="33"/>
  <c r="AI169" i="33"/>
  <c r="AJ169" i="33"/>
  <c r="AK169" i="33"/>
  <c r="AL169" i="33"/>
  <c r="AM169" i="33"/>
  <c r="AN169" i="33"/>
  <c r="AO169" i="33"/>
  <c r="AP169" i="33"/>
  <c r="AQ169" i="33"/>
  <c r="AR169" i="33"/>
  <c r="AS169" i="33"/>
  <c r="AT169" i="33"/>
  <c r="AU169" i="33"/>
  <c r="AV169" i="33"/>
  <c r="AW169" i="33"/>
  <c r="AX169" i="33"/>
  <c r="AY169" i="33"/>
  <c r="AZ169" i="33"/>
  <c r="BA169" i="33"/>
  <c r="BB169" i="33"/>
  <c r="BC169" i="33"/>
  <c r="BD169" i="33"/>
  <c r="BE169" i="33"/>
  <c r="BF169" i="33"/>
  <c r="BG169" i="33"/>
  <c r="BH169" i="33"/>
  <c r="BI169" i="33"/>
  <c r="BJ169" i="33"/>
  <c r="BK169" i="33"/>
  <c r="BL169" i="33"/>
  <c r="BM169" i="33"/>
  <c r="BN169" i="33"/>
  <c r="BO169" i="33"/>
  <c r="BP169" i="33"/>
  <c r="BQ169" i="33"/>
  <c r="BR169" i="33"/>
  <c r="BS169" i="33"/>
  <c r="BT169" i="33"/>
  <c r="BU169" i="33"/>
  <c r="BV169" i="33"/>
  <c r="BW169" i="33"/>
  <c r="BX169" i="33"/>
  <c r="BY169" i="33"/>
  <c r="BZ169" i="33"/>
  <c r="CA169" i="33"/>
  <c r="CB169" i="33"/>
  <c r="CC169" i="33"/>
  <c r="CD169" i="33"/>
  <c r="CE169" i="33"/>
  <c r="CH169" i="33"/>
  <c r="CI169" i="33"/>
  <c r="A170" i="33"/>
  <c r="B170" i="33"/>
  <c r="C170" i="33"/>
  <c r="D170" i="33"/>
  <c r="E170" i="33"/>
  <c r="F170" i="33"/>
  <c r="G170" i="33"/>
  <c r="H170" i="33"/>
  <c r="I170" i="33"/>
  <c r="J170" i="33"/>
  <c r="K170" i="33"/>
  <c r="L170" i="33"/>
  <c r="M170" i="33"/>
  <c r="N170" i="33"/>
  <c r="O170" i="33"/>
  <c r="P170" i="33"/>
  <c r="Q170" i="33"/>
  <c r="R170" i="33"/>
  <c r="S170" i="33"/>
  <c r="T170" i="33"/>
  <c r="U170" i="33"/>
  <c r="V170" i="33"/>
  <c r="W170" i="33"/>
  <c r="X170" i="33"/>
  <c r="Y170" i="33"/>
  <c r="Z170" i="33"/>
  <c r="AA170" i="33"/>
  <c r="AB170" i="33"/>
  <c r="AC170" i="33"/>
  <c r="AD170" i="33"/>
  <c r="AE170" i="33"/>
  <c r="AF170" i="33"/>
  <c r="AG170" i="33"/>
  <c r="AH170" i="33"/>
  <c r="AI170" i="33"/>
  <c r="AJ170" i="33"/>
  <c r="AK170" i="33"/>
  <c r="AL170" i="33"/>
  <c r="AM170" i="33"/>
  <c r="AN170" i="33"/>
  <c r="AO170" i="33"/>
  <c r="AP170" i="33"/>
  <c r="AQ170" i="33"/>
  <c r="AR170" i="33"/>
  <c r="AS170" i="33"/>
  <c r="AT170" i="33"/>
  <c r="AU170" i="33"/>
  <c r="AV170" i="33"/>
  <c r="AW170" i="33"/>
  <c r="AX170" i="33"/>
  <c r="AY170" i="33"/>
  <c r="AZ170" i="33"/>
  <c r="BA170" i="33"/>
  <c r="BB170" i="33"/>
  <c r="BC170" i="33"/>
  <c r="BD170" i="33"/>
  <c r="BE170" i="33"/>
  <c r="BF170" i="33"/>
  <c r="BG170" i="33"/>
  <c r="BH170" i="33"/>
  <c r="BI170" i="33"/>
  <c r="BJ170" i="33"/>
  <c r="BK170" i="33"/>
  <c r="BL170" i="33"/>
  <c r="BM170" i="33"/>
  <c r="BN170" i="33"/>
  <c r="BO170" i="33"/>
  <c r="BP170" i="33"/>
  <c r="BQ170" i="33"/>
  <c r="BR170" i="33"/>
  <c r="BS170" i="33"/>
  <c r="BT170" i="33"/>
  <c r="BU170" i="33"/>
  <c r="BV170" i="33"/>
  <c r="BW170" i="33"/>
  <c r="BX170" i="33"/>
  <c r="BY170" i="33"/>
  <c r="BZ170" i="33"/>
  <c r="CA170" i="33"/>
  <c r="CB170" i="33"/>
  <c r="CC170" i="33"/>
  <c r="CD170" i="33"/>
  <c r="CE170" i="33"/>
  <c r="CH170" i="33"/>
  <c r="CI170" i="33"/>
  <c r="A171" i="33"/>
  <c r="B171" i="33"/>
  <c r="C171" i="33"/>
  <c r="D171" i="33"/>
  <c r="E171" i="33"/>
  <c r="F171" i="33"/>
  <c r="G171" i="33"/>
  <c r="H171" i="33"/>
  <c r="I171" i="33"/>
  <c r="J171" i="33"/>
  <c r="K171" i="33"/>
  <c r="L171" i="33"/>
  <c r="M171" i="33"/>
  <c r="N171" i="33"/>
  <c r="O171" i="33"/>
  <c r="P171" i="33"/>
  <c r="Q171" i="33"/>
  <c r="R171" i="33"/>
  <c r="S171" i="33"/>
  <c r="T171" i="33"/>
  <c r="U171" i="33"/>
  <c r="V171" i="33"/>
  <c r="W171" i="33"/>
  <c r="X171" i="33"/>
  <c r="Y171" i="33"/>
  <c r="Z171" i="33"/>
  <c r="AA171" i="33"/>
  <c r="AB171" i="33"/>
  <c r="AC171" i="33"/>
  <c r="AD171" i="33"/>
  <c r="AE171" i="33"/>
  <c r="AF171" i="33"/>
  <c r="AG171" i="33"/>
  <c r="AH171" i="33"/>
  <c r="AI171" i="33"/>
  <c r="AJ171" i="33"/>
  <c r="AK171" i="33"/>
  <c r="AL171" i="33"/>
  <c r="AM171" i="33"/>
  <c r="AN171" i="33"/>
  <c r="AO171" i="33"/>
  <c r="AP171" i="33"/>
  <c r="AQ171" i="33"/>
  <c r="AR171" i="33"/>
  <c r="AS171" i="33"/>
  <c r="AT171" i="33"/>
  <c r="AU171" i="33"/>
  <c r="AV171" i="33"/>
  <c r="AW171" i="33"/>
  <c r="AX171" i="33"/>
  <c r="AY171" i="33"/>
  <c r="AZ171" i="33"/>
  <c r="BA171" i="33"/>
  <c r="BB171" i="33"/>
  <c r="BC171" i="33"/>
  <c r="BD171" i="33"/>
  <c r="BE171" i="33"/>
  <c r="BF171" i="33"/>
  <c r="BG171" i="33"/>
  <c r="BH171" i="33"/>
  <c r="BI171" i="33"/>
  <c r="BJ171" i="33"/>
  <c r="BK171" i="33"/>
  <c r="BL171" i="33"/>
  <c r="BM171" i="33"/>
  <c r="BN171" i="33"/>
  <c r="BO171" i="33"/>
  <c r="BP171" i="33"/>
  <c r="BQ171" i="33"/>
  <c r="BR171" i="33"/>
  <c r="BS171" i="33"/>
  <c r="BT171" i="33"/>
  <c r="BU171" i="33"/>
  <c r="BV171" i="33"/>
  <c r="BW171" i="33"/>
  <c r="BX171" i="33"/>
  <c r="BY171" i="33"/>
  <c r="BZ171" i="33"/>
  <c r="CA171" i="33"/>
  <c r="CB171" i="33"/>
  <c r="CC171" i="33"/>
  <c r="CD171" i="33"/>
  <c r="CE171" i="33"/>
  <c r="CH171" i="33"/>
  <c r="CI171" i="33"/>
  <c r="A172" i="33"/>
  <c r="B172" i="33"/>
  <c r="C172" i="33"/>
  <c r="D172" i="33"/>
  <c r="E172" i="33"/>
  <c r="F172" i="33"/>
  <c r="G172" i="33"/>
  <c r="H172" i="33"/>
  <c r="I172" i="33"/>
  <c r="J172" i="33"/>
  <c r="K172" i="33"/>
  <c r="L172" i="33"/>
  <c r="M172" i="33"/>
  <c r="N172" i="33"/>
  <c r="O172" i="33"/>
  <c r="P172" i="33"/>
  <c r="Q172" i="33"/>
  <c r="R172" i="33"/>
  <c r="S172" i="33"/>
  <c r="T172" i="33"/>
  <c r="U172" i="33"/>
  <c r="V172" i="33"/>
  <c r="W172" i="33"/>
  <c r="X172" i="33"/>
  <c r="Y172" i="33"/>
  <c r="Z172" i="33"/>
  <c r="AA172" i="33"/>
  <c r="AB172" i="33"/>
  <c r="AC172" i="33"/>
  <c r="AD172" i="33"/>
  <c r="AE172" i="33"/>
  <c r="AF172" i="33"/>
  <c r="AG172" i="33"/>
  <c r="AH172" i="33"/>
  <c r="AI172" i="33"/>
  <c r="AJ172" i="33"/>
  <c r="AK172" i="33"/>
  <c r="AL172" i="33"/>
  <c r="AM172" i="33"/>
  <c r="AN172" i="33"/>
  <c r="AO172" i="33"/>
  <c r="AP172" i="33"/>
  <c r="AQ172" i="33"/>
  <c r="AR172" i="33"/>
  <c r="AS172" i="33"/>
  <c r="AT172" i="33"/>
  <c r="AU172" i="33"/>
  <c r="AV172" i="33"/>
  <c r="AW172" i="33"/>
  <c r="AX172" i="33"/>
  <c r="AY172" i="33"/>
  <c r="AZ172" i="33"/>
  <c r="BA172" i="33"/>
  <c r="BB172" i="33"/>
  <c r="BC172" i="33"/>
  <c r="BD172" i="33"/>
  <c r="BE172" i="33"/>
  <c r="BF172" i="33"/>
  <c r="BG172" i="33"/>
  <c r="BH172" i="33"/>
  <c r="BI172" i="33"/>
  <c r="BJ172" i="33"/>
  <c r="BK172" i="33"/>
  <c r="BL172" i="33"/>
  <c r="BM172" i="33"/>
  <c r="BN172" i="33"/>
  <c r="BO172" i="33"/>
  <c r="BP172" i="33"/>
  <c r="BQ172" i="33"/>
  <c r="BR172" i="33"/>
  <c r="BS172" i="33"/>
  <c r="BT172" i="33"/>
  <c r="BU172" i="33"/>
  <c r="BV172" i="33"/>
  <c r="BW172" i="33"/>
  <c r="BX172" i="33"/>
  <c r="BY172" i="33"/>
  <c r="BZ172" i="33"/>
  <c r="CA172" i="33"/>
  <c r="CB172" i="33"/>
  <c r="CC172" i="33"/>
  <c r="CD172" i="33"/>
  <c r="CE172" i="33"/>
  <c r="CH172" i="33"/>
  <c r="CI172" i="33"/>
  <c r="A173" i="33"/>
  <c r="B173" i="33"/>
  <c r="C173" i="33"/>
  <c r="D173" i="33"/>
  <c r="E173" i="33"/>
  <c r="F173" i="33"/>
  <c r="G173" i="33"/>
  <c r="H173" i="33"/>
  <c r="I173" i="33"/>
  <c r="J173" i="33"/>
  <c r="K173" i="33"/>
  <c r="L173" i="33"/>
  <c r="M173" i="33"/>
  <c r="N173" i="33"/>
  <c r="O173" i="33"/>
  <c r="P173" i="33"/>
  <c r="Q173" i="33"/>
  <c r="R173" i="33"/>
  <c r="S173" i="33"/>
  <c r="T173" i="33"/>
  <c r="U173" i="33"/>
  <c r="V173" i="33"/>
  <c r="W173" i="33"/>
  <c r="X173" i="33"/>
  <c r="Y173" i="33"/>
  <c r="Z173" i="33"/>
  <c r="AA173" i="33"/>
  <c r="AB173" i="33"/>
  <c r="AC173" i="33"/>
  <c r="AD173" i="33"/>
  <c r="AE173" i="33"/>
  <c r="AF173" i="33"/>
  <c r="AG173" i="33"/>
  <c r="AH173" i="33"/>
  <c r="AI173" i="33"/>
  <c r="AJ173" i="33"/>
  <c r="AK173" i="33"/>
  <c r="AL173" i="33"/>
  <c r="AM173" i="33"/>
  <c r="AN173" i="33"/>
  <c r="AO173" i="33"/>
  <c r="AP173" i="33"/>
  <c r="AQ173" i="33"/>
  <c r="AR173" i="33"/>
  <c r="AS173" i="33"/>
  <c r="AT173" i="33"/>
  <c r="AU173" i="33"/>
  <c r="AV173" i="33"/>
  <c r="AW173" i="33"/>
  <c r="AX173" i="33"/>
  <c r="AY173" i="33"/>
  <c r="AZ173" i="33"/>
  <c r="BA173" i="33"/>
  <c r="BB173" i="33"/>
  <c r="BC173" i="33"/>
  <c r="BD173" i="33"/>
  <c r="BE173" i="33"/>
  <c r="BF173" i="33"/>
  <c r="BG173" i="33"/>
  <c r="BH173" i="33"/>
  <c r="BI173" i="33"/>
  <c r="BJ173" i="33"/>
  <c r="BK173" i="33"/>
  <c r="BL173" i="33"/>
  <c r="BM173" i="33"/>
  <c r="BN173" i="33"/>
  <c r="BO173" i="33"/>
  <c r="BP173" i="33"/>
  <c r="BQ173" i="33"/>
  <c r="BR173" i="33"/>
  <c r="BS173" i="33"/>
  <c r="BT173" i="33"/>
  <c r="BU173" i="33"/>
  <c r="BV173" i="33"/>
  <c r="BW173" i="33"/>
  <c r="BX173" i="33"/>
  <c r="BY173" i="33"/>
  <c r="BZ173" i="33"/>
  <c r="CA173" i="33"/>
  <c r="CB173" i="33"/>
  <c r="CC173" i="33"/>
  <c r="CD173" i="33"/>
  <c r="CE173" i="33"/>
  <c r="CH173" i="33"/>
  <c r="CI173" i="33"/>
  <c r="A174" i="33"/>
  <c r="B174" i="33"/>
  <c r="C174" i="33"/>
  <c r="D174" i="33"/>
  <c r="E174" i="33"/>
  <c r="F174" i="33"/>
  <c r="G174" i="33"/>
  <c r="H174" i="33"/>
  <c r="I174" i="33"/>
  <c r="J174" i="33"/>
  <c r="K174" i="33"/>
  <c r="L174" i="33"/>
  <c r="M174" i="33"/>
  <c r="N174" i="33"/>
  <c r="O174" i="33"/>
  <c r="P174" i="33"/>
  <c r="Q174" i="33"/>
  <c r="R174" i="33"/>
  <c r="S174" i="33"/>
  <c r="T174" i="33"/>
  <c r="U174" i="33"/>
  <c r="V174" i="33"/>
  <c r="W174" i="33"/>
  <c r="X174" i="33"/>
  <c r="Y174" i="33"/>
  <c r="Z174" i="33"/>
  <c r="AA174" i="33"/>
  <c r="AB174" i="33"/>
  <c r="AC174" i="33"/>
  <c r="AD174" i="33"/>
  <c r="AE174" i="33"/>
  <c r="AF174" i="33"/>
  <c r="AG174" i="33"/>
  <c r="AH174" i="33"/>
  <c r="AI174" i="33"/>
  <c r="AJ174" i="33"/>
  <c r="AK174" i="33"/>
  <c r="AL174" i="33"/>
  <c r="AM174" i="33"/>
  <c r="AN174" i="33"/>
  <c r="AO174" i="33"/>
  <c r="AP174" i="33"/>
  <c r="AQ174" i="33"/>
  <c r="AR174" i="33"/>
  <c r="AS174" i="33"/>
  <c r="AT174" i="33"/>
  <c r="AU174" i="33"/>
  <c r="AV174" i="33"/>
  <c r="AW174" i="33"/>
  <c r="AX174" i="33"/>
  <c r="AY174" i="33"/>
  <c r="AZ174" i="33"/>
  <c r="BA174" i="33"/>
  <c r="BB174" i="33"/>
  <c r="BC174" i="33"/>
  <c r="BD174" i="33"/>
  <c r="BE174" i="33"/>
  <c r="BF174" i="33"/>
  <c r="BG174" i="33"/>
  <c r="BH174" i="33"/>
  <c r="BI174" i="33"/>
  <c r="BJ174" i="33"/>
  <c r="BK174" i="33"/>
  <c r="BL174" i="33"/>
  <c r="BM174" i="33"/>
  <c r="BN174" i="33"/>
  <c r="BO174" i="33"/>
  <c r="BP174" i="33"/>
  <c r="BQ174" i="33"/>
  <c r="BR174" i="33"/>
  <c r="BS174" i="33"/>
  <c r="BT174" i="33"/>
  <c r="BU174" i="33"/>
  <c r="BV174" i="33"/>
  <c r="BW174" i="33"/>
  <c r="BX174" i="33"/>
  <c r="BY174" i="33"/>
  <c r="BZ174" i="33"/>
  <c r="CA174" i="33"/>
  <c r="CB174" i="33"/>
  <c r="CC174" i="33"/>
  <c r="CD174" i="33"/>
  <c r="CE174" i="33"/>
  <c r="CH174" i="33"/>
  <c r="CI174" i="33"/>
  <c r="A175" i="33"/>
  <c r="B175" i="33"/>
  <c r="C175" i="33"/>
  <c r="D175" i="33"/>
  <c r="E175" i="33"/>
  <c r="F175" i="33"/>
  <c r="G175" i="33"/>
  <c r="H175" i="33"/>
  <c r="I175" i="33"/>
  <c r="J175" i="33"/>
  <c r="K175" i="33"/>
  <c r="L175" i="33"/>
  <c r="M175" i="33"/>
  <c r="N175" i="33"/>
  <c r="O175" i="33"/>
  <c r="P175" i="33"/>
  <c r="Q175" i="33"/>
  <c r="R175" i="33"/>
  <c r="S175" i="33"/>
  <c r="T175" i="33"/>
  <c r="U175" i="33"/>
  <c r="V175" i="33"/>
  <c r="W175" i="33"/>
  <c r="X175" i="33"/>
  <c r="Y175" i="33"/>
  <c r="Z175" i="33"/>
  <c r="AA175" i="33"/>
  <c r="AB175" i="33"/>
  <c r="AC175" i="33"/>
  <c r="AD175" i="33"/>
  <c r="AE175" i="33"/>
  <c r="AF175" i="33"/>
  <c r="AG175" i="33"/>
  <c r="AH175" i="33"/>
  <c r="AI175" i="33"/>
  <c r="AJ175" i="33"/>
  <c r="AK175" i="33"/>
  <c r="AL175" i="33"/>
  <c r="AM175" i="33"/>
  <c r="AN175" i="33"/>
  <c r="AO175" i="33"/>
  <c r="AP175" i="33"/>
  <c r="AQ175" i="33"/>
  <c r="AR175" i="33"/>
  <c r="AS175" i="33"/>
  <c r="AT175" i="33"/>
  <c r="AU175" i="33"/>
  <c r="AV175" i="33"/>
  <c r="AW175" i="33"/>
  <c r="AX175" i="33"/>
  <c r="AY175" i="33"/>
  <c r="AZ175" i="33"/>
  <c r="BA175" i="33"/>
  <c r="BB175" i="33"/>
  <c r="BC175" i="33"/>
  <c r="BD175" i="33"/>
  <c r="BE175" i="33"/>
  <c r="BF175" i="33"/>
  <c r="BG175" i="33"/>
  <c r="BH175" i="33"/>
  <c r="BI175" i="33"/>
  <c r="BJ175" i="33"/>
  <c r="BK175" i="33"/>
  <c r="BL175" i="33"/>
  <c r="BM175" i="33"/>
  <c r="BN175" i="33"/>
  <c r="BO175" i="33"/>
  <c r="BP175" i="33"/>
  <c r="BQ175" i="33"/>
  <c r="BR175" i="33"/>
  <c r="BS175" i="33"/>
  <c r="BT175" i="33"/>
  <c r="BU175" i="33"/>
  <c r="BV175" i="33"/>
  <c r="BW175" i="33"/>
  <c r="BX175" i="33"/>
  <c r="BY175" i="33"/>
  <c r="BZ175" i="33"/>
  <c r="CA175" i="33"/>
  <c r="CB175" i="33"/>
  <c r="CC175" i="33"/>
  <c r="CD175" i="33"/>
  <c r="CE175" i="33"/>
  <c r="CH175" i="33"/>
  <c r="CI175" i="33"/>
  <c r="A176" i="33"/>
  <c r="B176" i="33"/>
  <c r="C176" i="33"/>
  <c r="D176" i="33"/>
  <c r="E176" i="33"/>
  <c r="F176" i="33"/>
  <c r="G176" i="33"/>
  <c r="H176" i="33"/>
  <c r="I176" i="33"/>
  <c r="J176" i="33"/>
  <c r="K176" i="33"/>
  <c r="L176" i="33"/>
  <c r="M176" i="33"/>
  <c r="N176" i="33"/>
  <c r="O176" i="33"/>
  <c r="P176" i="33"/>
  <c r="Q176" i="33"/>
  <c r="R176" i="33"/>
  <c r="S176" i="33"/>
  <c r="T176" i="33"/>
  <c r="U176" i="33"/>
  <c r="V176" i="33"/>
  <c r="W176" i="33"/>
  <c r="X176" i="33"/>
  <c r="Y176" i="33"/>
  <c r="Z176" i="33"/>
  <c r="AA176" i="33"/>
  <c r="AB176" i="33"/>
  <c r="AC176" i="33"/>
  <c r="AD176" i="33"/>
  <c r="AE176" i="33"/>
  <c r="AF176" i="33"/>
  <c r="AG176" i="33"/>
  <c r="AH176" i="33"/>
  <c r="AI176" i="33"/>
  <c r="AJ176" i="33"/>
  <c r="AK176" i="33"/>
  <c r="AL176" i="33"/>
  <c r="AM176" i="33"/>
  <c r="AN176" i="33"/>
  <c r="AO176" i="33"/>
  <c r="AP176" i="33"/>
  <c r="AQ176" i="33"/>
  <c r="AR176" i="33"/>
  <c r="AS176" i="33"/>
  <c r="AT176" i="33"/>
  <c r="AU176" i="33"/>
  <c r="AV176" i="33"/>
  <c r="AW176" i="33"/>
  <c r="AX176" i="33"/>
  <c r="AY176" i="33"/>
  <c r="AZ176" i="33"/>
  <c r="BA176" i="33"/>
  <c r="BB176" i="33"/>
  <c r="BC176" i="33"/>
  <c r="BD176" i="33"/>
  <c r="BE176" i="33"/>
  <c r="BF176" i="33"/>
  <c r="BG176" i="33"/>
  <c r="BH176" i="33"/>
  <c r="BI176" i="33"/>
  <c r="BJ176" i="33"/>
  <c r="BK176" i="33"/>
  <c r="BL176" i="33"/>
  <c r="BM176" i="33"/>
  <c r="BN176" i="33"/>
  <c r="BO176" i="33"/>
  <c r="BP176" i="33"/>
  <c r="BQ176" i="33"/>
  <c r="BR176" i="33"/>
  <c r="BS176" i="33"/>
  <c r="BT176" i="33"/>
  <c r="BU176" i="33"/>
  <c r="BV176" i="33"/>
  <c r="BW176" i="33"/>
  <c r="BX176" i="33"/>
  <c r="BY176" i="33"/>
  <c r="BZ176" i="33"/>
  <c r="CA176" i="33"/>
  <c r="CB176" i="33"/>
  <c r="CC176" i="33"/>
  <c r="CD176" i="33"/>
  <c r="CE176" i="33"/>
  <c r="CH176" i="33"/>
  <c r="CI176" i="33"/>
  <c r="A177" i="33"/>
  <c r="B177" i="33"/>
  <c r="C177" i="33"/>
  <c r="D177" i="33"/>
  <c r="E177" i="33"/>
  <c r="F177" i="33"/>
  <c r="G177" i="33"/>
  <c r="H177" i="33"/>
  <c r="I177" i="33"/>
  <c r="J177" i="33"/>
  <c r="K177" i="33"/>
  <c r="L177" i="33"/>
  <c r="M177" i="33"/>
  <c r="N177" i="33"/>
  <c r="O177" i="33"/>
  <c r="P177" i="33"/>
  <c r="Q177" i="33"/>
  <c r="R177" i="33"/>
  <c r="S177" i="33"/>
  <c r="T177" i="33"/>
  <c r="U177" i="33"/>
  <c r="V177" i="33"/>
  <c r="W177" i="33"/>
  <c r="X177" i="33"/>
  <c r="Y177" i="33"/>
  <c r="Z177" i="33"/>
  <c r="AA177" i="33"/>
  <c r="AB177" i="33"/>
  <c r="AC177" i="33"/>
  <c r="AD177" i="33"/>
  <c r="AE177" i="33"/>
  <c r="AF177" i="33"/>
  <c r="AG177" i="33"/>
  <c r="AH177" i="33"/>
  <c r="AI177" i="33"/>
  <c r="AJ177" i="33"/>
  <c r="AK177" i="33"/>
  <c r="AL177" i="33"/>
  <c r="AM177" i="33"/>
  <c r="AN177" i="33"/>
  <c r="AO177" i="33"/>
  <c r="AP177" i="33"/>
  <c r="AQ177" i="33"/>
  <c r="AR177" i="33"/>
  <c r="AS177" i="33"/>
  <c r="AT177" i="33"/>
  <c r="AU177" i="33"/>
  <c r="AV177" i="33"/>
  <c r="AW177" i="33"/>
  <c r="AX177" i="33"/>
  <c r="AY177" i="33"/>
  <c r="AZ177" i="33"/>
  <c r="BA177" i="33"/>
  <c r="BB177" i="33"/>
  <c r="BC177" i="33"/>
  <c r="BD177" i="33"/>
  <c r="BE177" i="33"/>
  <c r="BF177" i="33"/>
  <c r="BG177" i="33"/>
  <c r="BH177" i="33"/>
  <c r="BI177" i="33"/>
  <c r="BJ177" i="33"/>
  <c r="BK177" i="33"/>
  <c r="BL177" i="33"/>
  <c r="BM177" i="33"/>
  <c r="BN177" i="33"/>
  <c r="BO177" i="33"/>
  <c r="BP177" i="33"/>
  <c r="BQ177" i="33"/>
  <c r="BR177" i="33"/>
  <c r="BS177" i="33"/>
  <c r="BT177" i="33"/>
  <c r="BU177" i="33"/>
  <c r="BV177" i="33"/>
  <c r="BW177" i="33"/>
  <c r="BX177" i="33"/>
  <c r="BY177" i="33"/>
  <c r="BZ177" i="33"/>
  <c r="CA177" i="33"/>
  <c r="CB177" i="33"/>
  <c r="CC177" i="33"/>
  <c r="CD177" i="33"/>
  <c r="CE177" i="33"/>
  <c r="CH177" i="33"/>
  <c r="CI177" i="33"/>
  <c r="A178" i="33"/>
  <c r="B178" i="33"/>
  <c r="C178" i="33"/>
  <c r="D178" i="33"/>
  <c r="E178" i="33"/>
  <c r="F178" i="33"/>
  <c r="G178" i="33"/>
  <c r="H178" i="33"/>
  <c r="I178" i="33"/>
  <c r="J178" i="33"/>
  <c r="K178" i="33"/>
  <c r="L178" i="33"/>
  <c r="M178" i="33"/>
  <c r="N178" i="33"/>
  <c r="O178" i="33"/>
  <c r="P178" i="33"/>
  <c r="Q178" i="33"/>
  <c r="R178" i="33"/>
  <c r="S178" i="33"/>
  <c r="T178" i="33"/>
  <c r="U178" i="33"/>
  <c r="V178" i="33"/>
  <c r="W178" i="33"/>
  <c r="X178" i="33"/>
  <c r="Y178" i="33"/>
  <c r="Z178" i="33"/>
  <c r="AA178" i="33"/>
  <c r="AB178" i="33"/>
  <c r="AC178" i="33"/>
  <c r="AD178" i="33"/>
  <c r="AE178" i="33"/>
  <c r="AF178" i="33"/>
  <c r="AG178" i="33"/>
  <c r="AH178" i="33"/>
  <c r="AI178" i="33"/>
  <c r="AJ178" i="33"/>
  <c r="AK178" i="33"/>
  <c r="AL178" i="33"/>
  <c r="AM178" i="33"/>
  <c r="AN178" i="33"/>
  <c r="AO178" i="33"/>
  <c r="AP178" i="33"/>
  <c r="AQ178" i="33"/>
  <c r="AR178" i="33"/>
  <c r="AS178" i="33"/>
  <c r="AT178" i="33"/>
  <c r="AU178" i="33"/>
  <c r="AV178" i="33"/>
  <c r="AW178" i="33"/>
  <c r="AX178" i="33"/>
  <c r="AY178" i="33"/>
  <c r="AZ178" i="33"/>
  <c r="BA178" i="33"/>
  <c r="BB178" i="33"/>
  <c r="BC178" i="33"/>
  <c r="BD178" i="33"/>
  <c r="BE178" i="33"/>
  <c r="BF178" i="33"/>
  <c r="BG178" i="33"/>
  <c r="BH178" i="33"/>
  <c r="BI178" i="33"/>
  <c r="BJ178" i="33"/>
  <c r="BK178" i="33"/>
  <c r="BL178" i="33"/>
  <c r="BM178" i="33"/>
  <c r="BN178" i="33"/>
  <c r="BO178" i="33"/>
  <c r="BP178" i="33"/>
  <c r="BQ178" i="33"/>
  <c r="BR178" i="33"/>
  <c r="BS178" i="33"/>
  <c r="BT178" i="33"/>
  <c r="BU178" i="33"/>
  <c r="BV178" i="33"/>
  <c r="BW178" i="33"/>
  <c r="BX178" i="33"/>
  <c r="BY178" i="33"/>
  <c r="BZ178" i="33"/>
  <c r="CA178" i="33"/>
  <c r="CB178" i="33"/>
  <c r="CC178" i="33"/>
  <c r="CD178" i="33"/>
  <c r="CE178" i="33"/>
  <c r="CH178" i="33"/>
  <c r="CI178" i="33"/>
  <c r="A179" i="33"/>
  <c r="B179" i="33"/>
  <c r="C179" i="33"/>
  <c r="D179" i="33"/>
  <c r="E179" i="33"/>
  <c r="F179" i="33"/>
  <c r="G179" i="33"/>
  <c r="H179" i="33"/>
  <c r="I179" i="33"/>
  <c r="J179" i="33"/>
  <c r="K179" i="33"/>
  <c r="L179" i="33"/>
  <c r="M179" i="33"/>
  <c r="N179" i="33"/>
  <c r="O179" i="33"/>
  <c r="P179" i="33"/>
  <c r="Q179" i="33"/>
  <c r="R179" i="33"/>
  <c r="S179" i="33"/>
  <c r="T179" i="33"/>
  <c r="U179" i="33"/>
  <c r="V179" i="33"/>
  <c r="W179" i="33"/>
  <c r="X179" i="33"/>
  <c r="Y179" i="33"/>
  <c r="Z179" i="33"/>
  <c r="AA179" i="33"/>
  <c r="AB179" i="33"/>
  <c r="AC179" i="33"/>
  <c r="AD179" i="33"/>
  <c r="AE179" i="33"/>
  <c r="AF179" i="33"/>
  <c r="AG179" i="33"/>
  <c r="AH179" i="33"/>
  <c r="AI179" i="33"/>
  <c r="AJ179" i="33"/>
  <c r="AK179" i="33"/>
  <c r="AL179" i="33"/>
  <c r="AM179" i="33"/>
  <c r="AN179" i="33"/>
  <c r="AO179" i="33"/>
  <c r="AP179" i="33"/>
  <c r="AQ179" i="33"/>
  <c r="AR179" i="33"/>
  <c r="AS179" i="33"/>
  <c r="AT179" i="33"/>
  <c r="AU179" i="33"/>
  <c r="AV179" i="33"/>
  <c r="AW179" i="33"/>
  <c r="AX179" i="33"/>
  <c r="AY179" i="33"/>
  <c r="AZ179" i="33"/>
  <c r="BA179" i="33"/>
  <c r="BB179" i="33"/>
  <c r="BC179" i="33"/>
  <c r="BD179" i="33"/>
  <c r="BE179" i="33"/>
  <c r="BF179" i="33"/>
  <c r="BG179" i="33"/>
  <c r="BH179" i="33"/>
  <c r="BI179" i="33"/>
  <c r="BJ179" i="33"/>
  <c r="BK179" i="33"/>
  <c r="BL179" i="33"/>
  <c r="BM179" i="33"/>
  <c r="BN179" i="33"/>
  <c r="BO179" i="33"/>
  <c r="BP179" i="33"/>
  <c r="BQ179" i="33"/>
  <c r="BR179" i="33"/>
  <c r="BS179" i="33"/>
  <c r="BT179" i="33"/>
  <c r="BU179" i="33"/>
  <c r="BV179" i="33"/>
  <c r="BW179" i="33"/>
  <c r="BX179" i="33"/>
  <c r="BY179" i="33"/>
  <c r="BZ179" i="33"/>
  <c r="CA179" i="33"/>
  <c r="CB179" i="33"/>
  <c r="CC179" i="33"/>
  <c r="CD179" i="33"/>
  <c r="CE179" i="33"/>
  <c r="CH179" i="33"/>
  <c r="CI179" i="33"/>
  <c r="A180" i="33"/>
  <c r="B180" i="33"/>
  <c r="C180" i="33"/>
  <c r="D180" i="33"/>
  <c r="E180" i="33"/>
  <c r="F180" i="33"/>
  <c r="G180" i="33"/>
  <c r="H180" i="33"/>
  <c r="I180" i="33"/>
  <c r="J180" i="33"/>
  <c r="K180" i="33"/>
  <c r="L180" i="33"/>
  <c r="M180" i="33"/>
  <c r="N180" i="33"/>
  <c r="O180" i="33"/>
  <c r="P180" i="33"/>
  <c r="Q180" i="33"/>
  <c r="R180" i="33"/>
  <c r="S180" i="33"/>
  <c r="T180" i="33"/>
  <c r="U180" i="33"/>
  <c r="V180" i="33"/>
  <c r="W180" i="33"/>
  <c r="X180" i="33"/>
  <c r="Y180" i="33"/>
  <c r="Z180" i="33"/>
  <c r="AA180" i="33"/>
  <c r="AB180" i="33"/>
  <c r="AC180" i="33"/>
  <c r="AD180" i="33"/>
  <c r="AE180" i="33"/>
  <c r="AF180" i="33"/>
  <c r="AG180" i="33"/>
  <c r="AH180" i="33"/>
  <c r="AI180" i="33"/>
  <c r="AJ180" i="33"/>
  <c r="AK180" i="33"/>
  <c r="AL180" i="33"/>
  <c r="AM180" i="33"/>
  <c r="AN180" i="33"/>
  <c r="AO180" i="33"/>
  <c r="AP180" i="33"/>
  <c r="AQ180" i="33"/>
  <c r="AR180" i="33"/>
  <c r="AS180" i="33"/>
  <c r="AT180" i="33"/>
  <c r="AU180" i="33"/>
  <c r="AV180" i="33"/>
  <c r="AW180" i="33"/>
  <c r="AX180" i="33"/>
  <c r="AY180" i="33"/>
  <c r="AZ180" i="33"/>
  <c r="BA180" i="33"/>
  <c r="BB180" i="33"/>
  <c r="BC180" i="33"/>
  <c r="BD180" i="33"/>
  <c r="BE180" i="33"/>
  <c r="BF180" i="33"/>
  <c r="BG180" i="33"/>
  <c r="BH180" i="33"/>
  <c r="BI180" i="33"/>
  <c r="BJ180" i="33"/>
  <c r="BK180" i="33"/>
  <c r="BL180" i="33"/>
  <c r="BM180" i="33"/>
  <c r="BN180" i="33"/>
  <c r="BO180" i="33"/>
  <c r="BP180" i="33"/>
  <c r="BQ180" i="33"/>
  <c r="BR180" i="33"/>
  <c r="BS180" i="33"/>
  <c r="BT180" i="33"/>
  <c r="BU180" i="33"/>
  <c r="BV180" i="33"/>
  <c r="BW180" i="33"/>
  <c r="BX180" i="33"/>
  <c r="BY180" i="33"/>
  <c r="BZ180" i="33"/>
  <c r="CA180" i="33"/>
  <c r="CB180" i="33"/>
  <c r="CC180" i="33"/>
  <c r="CD180" i="33"/>
  <c r="CE180" i="33"/>
  <c r="CH180" i="33"/>
  <c r="CI180" i="33"/>
  <c r="A181" i="33"/>
  <c r="B181" i="33"/>
  <c r="C181" i="33"/>
  <c r="D181" i="33"/>
  <c r="E181" i="33"/>
  <c r="F181" i="33"/>
  <c r="G181" i="33"/>
  <c r="H181" i="33"/>
  <c r="I181" i="33"/>
  <c r="J181" i="33"/>
  <c r="K181" i="33"/>
  <c r="L181" i="33"/>
  <c r="M181" i="33"/>
  <c r="N181" i="33"/>
  <c r="O181" i="33"/>
  <c r="P181" i="33"/>
  <c r="Q181" i="33"/>
  <c r="R181" i="33"/>
  <c r="S181" i="33"/>
  <c r="T181" i="33"/>
  <c r="U181" i="33"/>
  <c r="V181" i="33"/>
  <c r="W181" i="33"/>
  <c r="X181" i="33"/>
  <c r="Y181" i="33"/>
  <c r="Z181" i="33"/>
  <c r="AA181" i="33"/>
  <c r="AB181" i="33"/>
  <c r="AC181" i="33"/>
  <c r="AD181" i="33"/>
  <c r="AE181" i="33"/>
  <c r="AF181" i="33"/>
  <c r="AG181" i="33"/>
  <c r="AH181" i="33"/>
  <c r="AI181" i="33"/>
  <c r="AJ181" i="33"/>
  <c r="AK181" i="33"/>
  <c r="AL181" i="33"/>
  <c r="AM181" i="33"/>
  <c r="AN181" i="33"/>
  <c r="AO181" i="33"/>
  <c r="AP181" i="33"/>
  <c r="AQ181" i="33"/>
  <c r="AR181" i="33"/>
  <c r="AS181" i="33"/>
  <c r="AT181" i="33"/>
  <c r="AU181" i="33"/>
  <c r="AV181" i="33"/>
  <c r="AW181" i="33"/>
  <c r="AX181" i="33"/>
  <c r="AY181" i="33"/>
  <c r="AZ181" i="33"/>
  <c r="BA181" i="33"/>
  <c r="BB181" i="33"/>
  <c r="BC181" i="33"/>
  <c r="BD181" i="33"/>
  <c r="BE181" i="33"/>
  <c r="BF181" i="33"/>
  <c r="BG181" i="33"/>
  <c r="BH181" i="33"/>
  <c r="BI181" i="33"/>
  <c r="BJ181" i="33"/>
  <c r="BK181" i="33"/>
  <c r="BL181" i="33"/>
  <c r="BM181" i="33"/>
  <c r="BN181" i="33"/>
  <c r="BO181" i="33"/>
  <c r="BP181" i="33"/>
  <c r="BQ181" i="33"/>
  <c r="BR181" i="33"/>
  <c r="BS181" i="33"/>
  <c r="BT181" i="33"/>
  <c r="BU181" i="33"/>
  <c r="BV181" i="33"/>
  <c r="BW181" i="33"/>
  <c r="BX181" i="33"/>
  <c r="BY181" i="33"/>
  <c r="BZ181" i="33"/>
  <c r="CA181" i="33"/>
  <c r="CB181" i="33"/>
  <c r="CC181" i="33"/>
  <c r="CD181" i="33"/>
  <c r="CE181" i="33"/>
  <c r="CH181" i="33"/>
  <c r="CI181" i="33"/>
  <c r="A182" i="33"/>
  <c r="B182" i="33"/>
  <c r="C182" i="33"/>
  <c r="D182" i="33"/>
  <c r="E182" i="33"/>
  <c r="F182" i="33"/>
  <c r="G182" i="33"/>
  <c r="H182" i="33"/>
  <c r="I182" i="33"/>
  <c r="J182" i="33"/>
  <c r="K182" i="33"/>
  <c r="L182" i="33"/>
  <c r="M182" i="33"/>
  <c r="N182" i="33"/>
  <c r="O182" i="33"/>
  <c r="P182" i="33"/>
  <c r="Q182" i="33"/>
  <c r="R182" i="33"/>
  <c r="S182" i="33"/>
  <c r="T182" i="33"/>
  <c r="U182" i="33"/>
  <c r="V182" i="33"/>
  <c r="W182" i="33"/>
  <c r="X182" i="33"/>
  <c r="Y182" i="33"/>
  <c r="Z182" i="33"/>
  <c r="AA182" i="33"/>
  <c r="AB182" i="33"/>
  <c r="AC182" i="33"/>
  <c r="AD182" i="33"/>
  <c r="AE182" i="33"/>
  <c r="AF182" i="33"/>
  <c r="AG182" i="33"/>
  <c r="AH182" i="33"/>
  <c r="AI182" i="33"/>
  <c r="AJ182" i="33"/>
  <c r="AK182" i="33"/>
  <c r="AL182" i="33"/>
  <c r="AM182" i="33"/>
  <c r="AN182" i="33"/>
  <c r="AO182" i="33"/>
  <c r="AP182" i="33"/>
  <c r="AQ182" i="33"/>
  <c r="AR182" i="33"/>
  <c r="AS182" i="33"/>
  <c r="AT182" i="33"/>
  <c r="AU182" i="33"/>
  <c r="AV182" i="33"/>
  <c r="AW182" i="33"/>
  <c r="AX182" i="33"/>
  <c r="AY182" i="33"/>
  <c r="AZ182" i="33"/>
  <c r="BA182" i="33"/>
  <c r="BB182" i="33"/>
  <c r="BC182" i="33"/>
  <c r="BD182" i="33"/>
  <c r="BE182" i="33"/>
  <c r="BF182" i="33"/>
  <c r="BG182" i="33"/>
  <c r="BH182" i="33"/>
  <c r="BI182" i="33"/>
  <c r="BJ182" i="33"/>
  <c r="BK182" i="33"/>
  <c r="BL182" i="33"/>
  <c r="BM182" i="33"/>
  <c r="BN182" i="33"/>
  <c r="BO182" i="33"/>
  <c r="BP182" i="33"/>
  <c r="BQ182" i="33"/>
  <c r="BR182" i="33"/>
  <c r="BS182" i="33"/>
  <c r="BT182" i="33"/>
  <c r="BU182" i="33"/>
  <c r="BV182" i="33"/>
  <c r="BW182" i="33"/>
  <c r="BX182" i="33"/>
  <c r="BY182" i="33"/>
  <c r="BZ182" i="33"/>
  <c r="CA182" i="33"/>
  <c r="CB182" i="33"/>
  <c r="CC182" i="33"/>
  <c r="CD182" i="33"/>
  <c r="CE182" i="33"/>
  <c r="CH182" i="33"/>
  <c r="CI182" i="33"/>
  <c r="A183" i="33"/>
  <c r="B183" i="33"/>
  <c r="C183" i="33"/>
  <c r="D183" i="33"/>
  <c r="E183" i="33"/>
  <c r="F183" i="33"/>
  <c r="G183" i="33"/>
  <c r="H183" i="33"/>
  <c r="I183" i="33"/>
  <c r="J183" i="33"/>
  <c r="K183" i="33"/>
  <c r="L183" i="33"/>
  <c r="M183" i="33"/>
  <c r="N183" i="33"/>
  <c r="O183" i="33"/>
  <c r="P183" i="33"/>
  <c r="Q183" i="33"/>
  <c r="R183" i="33"/>
  <c r="S183" i="33"/>
  <c r="T183" i="33"/>
  <c r="U183" i="33"/>
  <c r="V183" i="33"/>
  <c r="W183" i="33"/>
  <c r="X183" i="33"/>
  <c r="Y183" i="33"/>
  <c r="Z183" i="33"/>
  <c r="AA183" i="33"/>
  <c r="AB183" i="33"/>
  <c r="AC183" i="33"/>
  <c r="AD183" i="33"/>
  <c r="AE183" i="33"/>
  <c r="AF183" i="33"/>
  <c r="AG183" i="33"/>
  <c r="AH183" i="33"/>
  <c r="AI183" i="33"/>
  <c r="AJ183" i="33"/>
  <c r="AK183" i="33"/>
  <c r="AL183" i="33"/>
  <c r="AM183" i="33"/>
  <c r="AN183" i="33"/>
  <c r="AO183" i="33"/>
  <c r="AP183" i="33"/>
  <c r="AQ183" i="33"/>
  <c r="AR183" i="33"/>
  <c r="AS183" i="33"/>
  <c r="AT183" i="33"/>
  <c r="AU183" i="33"/>
  <c r="AV183" i="33"/>
  <c r="AW183" i="33"/>
  <c r="AX183" i="33"/>
  <c r="AY183" i="33"/>
  <c r="AZ183" i="33"/>
  <c r="BA183" i="33"/>
  <c r="BB183" i="33"/>
  <c r="BC183" i="33"/>
  <c r="BD183" i="33"/>
  <c r="BE183" i="33"/>
  <c r="BF183" i="33"/>
  <c r="BG183" i="33"/>
  <c r="BH183" i="33"/>
  <c r="BI183" i="33"/>
  <c r="BJ183" i="33"/>
  <c r="BK183" i="33"/>
  <c r="BL183" i="33"/>
  <c r="BM183" i="33"/>
  <c r="BN183" i="33"/>
  <c r="BO183" i="33"/>
  <c r="BP183" i="33"/>
  <c r="BQ183" i="33"/>
  <c r="BR183" i="33"/>
  <c r="BS183" i="33"/>
  <c r="BT183" i="33"/>
  <c r="BU183" i="33"/>
  <c r="BV183" i="33"/>
  <c r="BW183" i="33"/>
  <c r="BX183" i="33"/>
  <c r="BY183" i="33"/>
  <c r="BZ183" i="33"/>
  <c r="CA183" i="33"/>
  <c r="CB183" i="33"/>
  <c r="CC183" i="33"/>
  <c r="CD183" i="33"/>
  <c r="CE183" i="33"/>
  <c r="CH183" i="33"/>
  <c r="CI183" i="33"/>
  <c r="A184" i="33"/>
  <c r="B184" i="33"/>
  <c r="C184" i="33"/>
  <c r="D184" i="33"/>
  <c r="E184" i="33"/>
  <c r="F184" i="33"/>
  <c r="G184" i="33"/>
  <c r="H184" i="33"/>
  <c r="I184" i="33"/>
  <c r="J184" i="33"/>
  <c r="K184" i="33"/>
  <c r="L184" i="33"/>
  <c r="M184" i="33"/>
  <c r="N184" i="33"/>
  <c r="O184" i="33"/>
  <c r="P184" i="33"/>
  <c r="Q184" i="33"/>
  <c r="R184" i="33"/>
  <c r="S184" i="33"/>
  <c r="T184" i="33"/>
  <c r="U184" i="33"/>
  <c r="V184" i="33"/>
  <c r="W184" i="33"/>
  <c r="X184" i="33"/>
  <c r="Y184" i="33"/>
  <c r="Z184" i="33"/>
  <c r="AA184" i="33"/>
  <c r="AB184" i="33"/>
  <c r="AC184" i="33"/>
  <c r="AD184" i="33"/>
  <c r="AE184" i="33"/>
  <c r="AF184" i="33"/>
  <c r="AG184" i="33"/>
  <c r="AH184" i="33"/>
  <c r="AI184" i="33"/>
  <c r="AJ184" i="33"/>
  <c r="AK184" i="33"/>
  <c r="AL184" i="33"/>
  <c r="AM184" i="33"/>
  <c r="AN184" i="33"/>
  <c r="AO184" i="33"/>
  <c r="AP184" i="33"/>
  <c r="AQ184" i="33"/>
  <c r="AR184" i="33"/>
  <c r="AS184" i="33"/>
  <c r="AT184" i="33"/>
  <c r="AU184" i="33"/>
  <c r="AV184" i="33"/>
  <c r="AW184" i="33"/>
  <c r="AX184" i="33"/>
  <c r="AY184" i="33"/>
  <c r="AZ184" i="33"/>
  <c r="BA184" i="33"/>
  <c r="BB184" i="33"/>
  <c r="BC184" i="33"/>
  <c r="BD184" i="33"/>
  <c r="BE184" i="33"/>
  <c r="BF184" i="33"/>
  <c r="BG184" i="33"/>
  <c r="BH184" i="33"/>
  <c r="BI184" i="33"/>
  <c r="BJ184" i="33"/>
  <c r="BK184" i="33"/>
  <c r="BL184" i="33"/>
  <c r="BM184" i="33"/>
  <c r="BN184" i="33"/>
  <c r="BO184" i="33"/>
  <c r="BP184" i="33"/>
  <c r="BQ184" i="33"/>
  <c r="BR184" i="33"/>
  <c r="BS184" i="33"/>
  <c r="BT184" i="33"/>
  <c r="BU184" i="33"/>
  <c r="BV184" i="33"/>
  <c r="BW184" i="33"/>
  <c r="BX184" i="33"/>
  <c r="BY184" i="33"/>
  <c r="BZ184" i="33"/>
  <c r="CA184" i="33"/>
  <c r="CB184" i="33"/>
  <c r="CC184" i="33"/>
  <c r="CD184" i="33"/>
  <c r="CE184" i="33"/>
  <c r="CH184" i="33"/>
  <c r="CI184" i="33"/>
  <c r="A185" i="33"/>
  <c r="B185" i="33"/>
  <c r="C185" i="33"/>
  <c r="D185" i="33"/>
  <c r="E185" i="33"/>
  <c r="F185" i="33"/>
  <c r="G185" i="33"/>
  <c r="H185" i="33"/>
  <c r="I185" i="33"/>
  <c r="J185" i="33"/>
  <c r="K185" i="33"/>
  <c r="L185" i="33"/>
  <c r="M185" i="33"/>
  <c r="N185" i="33"/>
  <c r="O185" i="33"/>
  <c r="P185" i="33"/>
  <c r="Q185" i="33"/>
  <c r="R185" i="33"/>
  <c r="S185" i="33"/>
  <c r="T185" i="33"/>
  <c r="U185" i="33"/>
  <c r="V185" i="33"/>
  <c r="W185" i="33"/>
  <c r="X185" i="33"/>
  <c r="Y185" i="33"/>
  <c r="Z185" i="33"/>
  <c r="AA185" i="33"/>
  <c r="AB185" i="33"/>
  <c r="AC185" i="33"/>
  <c r="AD185" i="33"/>
  <c r="AE185" i="33"/>
  <c r="AF185" i="33"/>
  <c r="AG185" i="33"/>
  <c r="AH185" i="33"/>
  <c r="AI185" i="33"/>
  <c r="AJ185" i="33"/>
  <c r="AK185" i="33"/>
  <c r="AL185" i="33"/>
  <c r="AM185" i="33"/>
  <c r="AN185" i="33"/>
  <c r="AO185" i="33"/>
  <c r="AP185" i="33"/>
  <c r="AQ185" i="33"/>
  <c r="AR185" i="33"/>
  <c r="AS185" i="33"/>
  <c r="AT185" i="33"/>
  <c r="AU185" i="33"/>
  <c r="AV185" i="33"/>
  <c r="AW185" i="33"/>
  <c r="AX185" i="33"/>
  <c r="AY185" i="33"/>
  <c r="AZ185" i="33"/>
  <c r="BA185" i="33"/>
  <c r="BB185" i="33"/>
  <c r="BC185" i="33"/>
  <c r="BD185" i="33"/>
  <c r="BE185" i="33"/>
  <c r="BF185" i="33"/>
  <c r="BG185" i="33"/>
  <c r="BH185" i="33"/>
  <c r="BI185" i="33"/>
  <c r="BJ185" i="33"/>
  <c r="BK185" i="33"/>
  <c r="BL185" i="33"/>
  <c r="BM185" i="33"/>
  <c r="BN185" i="33"/>
  <c r="BO185" i="33"/>
  <c r="BP185" i="33"/>
  <c r="BQ185" i="33"/>
  <c r="BR185" i="33"/>
  <c r="BS185" i="33"/>
  <c r="BT185" i="33"/>
  <c r="BU185" i="33"/>
  <c r="BV185" i="33"/>
  <c r="BW185" i="33"/>
  <c r="BX185" i="33"/>
  <c r="BY185" i="33"/>
  <c r="BZ185" i="33"/>
  <c r="CA185" i="33"/>
  <c r="CB185" i="33"/>
  <c r="CC185" i="33"/>
  <c r="CD185" i="33"/>
  <c r="CE185" i="33"/>
  <c r="CH185" i="33"/>
  <c r="CI185" i="33"/>
  <c r="A186" i="33"/>
  <c r="B186" i="33"/>
  <c r="C186" i="33"/>
  <c r="D186" i="33"/>
  <c r="E186" i="33"/>
  <c r="F186" i="33"/>
  <c r="G186" i="33"/>
  <c r="H186" i="33"/>
  <c r="I186" i="33"/>
  <c r="J186" i="33"/>
  <c r="K186" i="33"/>
  <c r="L186" i="33"/>
  <c r="M186" i="33"/>
  <c r="N186" i="33"/>
  <c r="O186" i="33"/>
  <c r="P186" i="33"/>
  <c r="Q186" i="33"/>
  <c r="R186" i="33"/>
  <c r="S186" i="33"/>
  <c r="T186" i="33"/>
  <c r="U186" i="33"/>
  <c r="V186" i="33"/>
  <c r="W186" i="33"/>
  <c r="X186" i="33"/>
  <c r="Y186" i="33"/>
  <c r="Z186" i="33"/>
  <c r="AA186" i="33"/>
  <c r="AB186" i="33"/>
  <c r="AC186" i="33"/>
  <c r="AD186" i="33"/>
  <c r="AE186" i="33"/>
  <c r="AF186" i="33"/>
  <c r="AG186" i="33"/>
  <c r="AH186" i="33"/>
  <c r="AI186" i="33"/>
  <c r="AJ186" i="33"/>
  <c r="AK186" i="33"/>
  <c r="AL186" i="33"/>
  <c r="AM186" i="33"/>
  <c r="AN186" i="33"/>
  <c r="AO186" i="33"/>
  <c r="AP186" i="33"/>
  <c r="AQ186" i="33"/>
  <c r="AR186" i="33"/>
  <c r="AS186" i="33"/>
  <c r="AT186" i="33"/>
  <c r="AU186" i="33"/>
  <c r="AV186" i="33"/>
  <c r="AW186" i="33"/>
  <c r="AX186" i="33"/>
  <c r="AY186" i="33"/>
  <c r="AZ186" i="33"/>
  <c r="BA186" i="33"/>
  <c r="BB186" i="33"/>
  <c r="BC186" i="33"/>
  <c r="BD186" i="33"/>
  <c r="BE186" i="33"/>
  <c r="BF186" i="33"/>
  <c r="BG186" i="33"/>
  <c r="BH186" i="33"/>
  <c r="BI186" i="33"/>
  <c r="BJ186" i="33"/>
  <c r="BK186" i="33"/>
  <c r="BL186" i="33"/>
  <c r="BM186" i="33"/>
  <c r="BN186" i="33"/>
  <c r="BO186" i="33"/>
  <c r="BP186" i="33"/>
  <c r="BQ186" i="33"/>
  <c r="BR186" i="33"/>
  <c r="BS186" i="33"/>
  <c r="BT186" i="33"/>
  <c r="BU186" i="33"/>
  <c r="BV186" i="33"/>
  <c r="BW186" i="33"/>
  <c r="BX186" i="33"/>
  <c r="BY186" i="33"/>
  <c r="BZ186" i="33"/>
  <c r="CA186" i="33"/>
  <c r="CB186" i="33"/>
  <c r="CC186" i="33"/>
  <c r="CD186" i="33"/>
  <c r="CE186" i="33"/>
  <c r="CH186" i="33"/>
  <c r="CI186" i="33"/>
  <c r="A187" i="33"/>
  <c r="B187" i="33"/>
  <c r="C187" i="33"/>
  <c r="D187" i="33"/>
  <c r="E187" i="33"/>
  <c r="F187" i="33"/>
  <c r="G187" i="33"/>
  <c r="H187" i="33"/>
  <c r="I187" i="33"/>
  <c r="J187" i="33"/>
  <c r="K187" i="33"/>
  <c r="L187" i="33"/>
  <c r="M187" i="33"/>
  <c r="N187" i="33"/>
  <c r="O187" i="33"/>
  <c r="P187" i="33"/>
  <c r="Q187" i="33"/>
  <c r="R187" i="33"/>
  <c r="S187" i="33"/>
  <c r="T187" i="33"/>
  <c r="U187" i="33"/>
  <c r="V187" i="33"/>
  <c r="W187" i="33"/>
  <c r="X187" i="33"/>
  <c r="Y187" i="33"/>
  <c r="Z187" i="33"/>
  <c r="AA187" i="33"/>
  <c r="AB187" i="33"/>
  <c r="AC187" i="33"/>
  <c r="AD187" i="33"/>
  <c r="AE187" i="33"/>
  <c r="AF187" i="33"/>
  <c r="AG187" i="33"/>
  <c r="AH187" i="33"/>
  <c r="AI187" i="33"/>
  <c r="AJ187" i="33"/>
  <c r="AK187" i="33"/>
  <c r="AL187" i="33"/>
  <c r="AM187" i="33"/>
  <c r="AN187" i="33"/>
  <c r="AO187" i="33"/>
  <c r="AP187" i="33"/>
  <c r="AQ187" i="33"/>
  <c r="AR187" i="33"/>
  <c r="AS187" i="33"/>
  <c r="AT187" i="33"/>
  <c r="AU187" i="33"/>
  <c r="AV187" i="33"/>
  <c r="AW187" i="33"/>
  <c r="AX187" i="33"/>
  <c r="AY187" i="33"/>
  <c r="AZ187" i="33"/>
  <c r="BA187" i="33"/>
  <c r="BB187" i="33"/>
  <c r="BC187" i="33"/>
  <c r="BD187" i="33"/>
  <c r="BE187" i="33"/>
  <c r="BF187" i="33"/>
  <c r="BG187" i="33"/>
  <c r="BH187" i="33"/>
  <c r="BI187" i="33"/>
  <c r="BJ187" i="33"/>
  <c r="BK187" i="33"/>
  <c r="BL187" i="33"/>
  <c r="BM187" i="33"/>
  <c r="BN187" i="33"/>
  <c r="BO187" i="33"/>
  <c r="BP187" i="33"/>
  <c r="BQ187" i="33"/>
  <c r="BR187" i="33"/>
  <c r="BS187" i="33"/>
  <c r="BT187" i="33"/>
  <c r="BU187" i="33"/>
  <c r="BV187" i="33"/>
  <c r="BW187" i="33"/>
  <c r="BX187" i="33"/>
  <c r="BY187" i="33"/>
  <c r="BZ187" i="33"/>
  <c r="CA187" i="33"/>
  <c r="CB187" i="33"/>
  <c r="CC187" i="33"/>
  <c r="CD187" i="33"/>
  <c r="CE187" i="33"/>
  <c r="CH187" i="33"/>
  <c r="CI187" i="33"/>
  <c r="A188" i="33"/>
  <c r="B188" i="33"/>
  <c r="C188" i="33"/>
  <c r="D188" i="33"/>
  <c r="E188" i="33"/>
  <c r="F188" i="33"/>
  <c r="G188" i="33"/>
  <c r="H188" i="33"/>
  <c r="I188" i="33"/>
  <c r="J188" i="33"/>
  <c r="K188" i="33"/>
  <c r="L188" i="33"/>
  <c r="M188" i="33"/>
  <c r="N188" i="33"/>
  <c r="O188" i="33"/>
  <c r="P188" i="33"/>
  <c r="Q188" i="33"/>
  <c r="R188" i="33"/>
  <c r="S188" i="33"/>
  <c r="T188" i="33"/>
  <c r="U188" i="33"/>
  <c r="V188" i="33"/>
  <c r="W188" i="33"/>
  <c r="X188" i="33"/>
  <c r="Y188" i="33"/>
  <c r="Z188" i="33"/>
  <c r="AA188" i="33"/>
  <c r="AB188" i="33"/>
  <c r="AC188" i="33"/>
  <c r="AD188" i="33"/>
  <c r="AE188" i="33"/>
  <c r="AF188" i="33"/>
  <c r="AG188" i="33"/>
  <c r="AH188" i="33"/>
  <c r="AI188" i="33"/>
  <c r="AJ188" i="33"/>
  <c r="AK188" i="33"/>
  <c r="AL188" i="33"/>
  <c r="AM188" i="33"/>
  <c r="AN188" i="33"/>
  <c r="AO188" i="33"/>
  <c r="AP188" i="33"/>
  <c r="AQ188" i="33"/>
  <c r="AR188" i="33"/>
  <c r="AS188" i="33"/>
  <c r="AT188" i="33"/>
  <c r="AU188" i="33"/>
  <c r="AV188" i="33"/>
  <c r="AW188" i="33"/>
  <c r="AX188" i="33"/>
  <c r="AY188" i="33"/>
  <c r="AZ188" i="33"/>
  <c r="BA188" i="33"/>
  <c r="BB188" i="33"/>
  <c r="BC188" i="33"/>
  <c r="BD188" i="33"/>
  <c r="BE188" i="33"/>
  <c r="BF188" i="33"/>
  <c r="BG188" i="33"/>
  <c r="BH188" i="33"/>
  <c r="BI188" i="33"/>
  <c r="BJ188" i="33"/>
  <c r="BK188" i="33"/>
  <c r="BL188" i="33"/>
  <c r="BM188" i="33"/>
  <c r="BN188" i="33"/>
  <c r="BO188" i="33"/>
  <c r="BP188" i="33"/>
  <c r="BQ188" i="33"/>
  <c r="BR188" i="33"/>
  <c r="BS188" i="33"/>
  <c r="BT188" i="33"/>
  <c r="BU188" i="33"/>
  <c r="BV188" i="33"/>
  <c r="BW188" i="33"/>
  <c r="BX188" i="33"/>
  <c r="BY188" i="33"/>
  <c r="BZ188" i="33"/>
  <c r="CA188" i="33"/>
  <c r="CB188" i="33"/>
  <c r="CC188" i="33"/>
  <c r="CD188" i="33"/>
  <c r="CE188" i="33"/>
  <c r="CH188" i="33"/>
  <c r="CI188" i="33"/>
  <c r="A189" i="33"/>
  <c r="B189" i="33"/>
  <c r="C189" i="33"/>
  <c r="D189" i="33"/>
  <c r="E189" i="33"/>
  <c r="F189" i="33"/>
  <c r="G189" i="33"/>
  <c r="H189" i="33"/>
  <c r="I189" i="33"/>
  <c r="J189" i="33"/>
  <c r="K189" i="33"/>
  <c r="L189" i="33"/>
  <c r="M189" i="33"/>
  <c r="N189" i="33"/>
  <c r="O189" i="33"/>
  <c r="P189" i="33"/>
  <c r="Q189" i="33"/>
  <c r="R189" i="33"/>
  <c r="S189" i="33"/>
  <c r="T189" i="33"/>
  <c r="U189" i="33"/>
  <c r="V189" i="33"/>
  <c r="W189" i="33"/>
  <c r="X189" i="33"/>
  <c r="Y189" i="33"/>
  <c r="Z189" i="33"/>
  <c r="AA189" i="33"/>
  <c r="AB189" i="33"/>
  <c r="AC189" i="33"/>
  <c r="AD189" i="33"/>
  <c r="AE189" i="33"/>
  <c r="AF189" i="33"/>
  <c r="AG189" i="33"/>
  <c r="AH189" i="33"/>
  <c r="AI189" i="33"/>
  <c r="AJ189" i="33"/>
  <c r="AK189" i="33"/>
  <c r="AL189" i="33"/>
  <c r="AM189" i="33"/>
  <c r="AN189" i="33"/>
  <c r="AO189" i="33"/>
  <c r="AP189" i="33"/>
  <c r="AQ189" i="33"/>
  <c r="AR189" i="33"/>
  <c r="AS189" i="33"/>
  <c r="AT189" i="33"/>
  <c r="AU189" i="33"/>
  <c r="AV189" i="33"/>
  <c r="AW189" i="33"/>
  <c r="AX189" i="33"/>
  <c r="AY189" i="33"/>
  <c r="AZ189" i="33"/>
  <c r="BA189" i="33"/>
  <c r="BB189" i="33"/>
  <c r="BC189" i="33"/>
  <c r="BD189" i="33"/>
  <c r="BE189" i="33"/>
  <c r="BF189" i="33"/>
  <c r="BG189" i="33"/>
  <c r="BH189" i="33"/>
  <c r="BI189" i="33"/>
  <c r="BJ189" i="33"/>
  <c r="BK189" i="33"/>
  <c r="BL189" i="33"/>
  <c r="BM189" i="33"/>
  <c r="BN189" i="33"/>
  <c r="BO189" i="33"/>
  <c r="BP189" i="33"/>
  <c r="BQ189" i="33"/>
  <c r="BR189" i="33"/>
  <c r="BS189" i="33"/>
  <c r="BT189" i="33"/>
  <c r="BU189" i="33"/>
  <c r="BV189" i="33"/>
  <c r="BW189" i="33"/>
  <c r="BX189" i="33"/>
  <c r="BY189" i="33"/>
  <c r="BZ189" i="33"/>
  <c r="CA189" i="33"/>
  <c r="CB189" i="33"/>
  <c r="CC189" i="33"/>
  <c r="CD189" i="33"/>
  <c r="CE189" i="33"/>
  <c r="CH189" i="33"/>
  <c r="CI189" i="33"/>
  <c r="A190" i="33"/>
  <c r="B190" i="33"/>
  <c r="C190" i="33"/>
  <c r="D190" i="33"/>
  <c r="E190" i="33"/>
  <c r="F190" i="33"/>
  <c r="G190" i="33"/>
  <c r="H190" i="33"/>
  <c r="I190" i="33"/>
  <c r="J190" i="33"/>
  <c r="K190" i="33"/>
  <c r="L190" i="33"/>
  <c r="M190" i="33"/>
  <c r="N190" i="33"/>
  <c r="O190" i="33"/>
  <c r="P190" i="33"/>
  <c r="Q190" i="33"/>
  <c r="R190" i="33"/>
  <c r="S190" i="33"/>
  <c r="T190" i="33"/>
  <c r="U190" i="33"/>
  <c r="V190" i="33"/>
  <c r="W190" i="33"/>
  <c r="X190" i="33"/>
  <c r="Y190" i="33"/>
  <c r="Z190" i="33"/>
  <c r="AA190" i="33"/>
  <c r="AB190" i="33"/>
  <c r="AC190" i="33"/>
  <c r="AD190" i="33"/>
  <c r="AE190" i="33"/>
  <c r="AF190" i="33"/>
  <c r="AG190" i="33"/>
  <c r="AH190" i="33"/>
  <c r="AI190" i="33"/>
  <c r="AJ190" i="33"/>
  <c r="AK190" i="33"/>
  <c r="AL190" i="33"/>
  <c r="AM190" i="33"/>
  <c r="AN190" i="33"/>
  <c r="AO190" i="33"/>
  <c r="AP190" i="33"/>
  <c r="AQ190" i="33"/>
  <c r="AR190" i="33"/>
  <c r="AS190" i="33"/>
  <c r="AT190" i="33"/>
  <c r="AU190" i="33"/>
  <c r="AV190" i="33"/>
  <c r="AW190" i="33"/>
  <c r="AX190" i="33"/>
  <c r="AY190" i="33"/>
  <c r="AZ190" i="33"/>
  <c r="BA190" i="33"/>
  <c r="BB190" i="33"/>
  <c r="BC190" i="33"/>
  <c r="BD190" i="33"/>
  <c r="BE190" i="33"/>
  <c r="BF190" i="33"/>
  <c r="BG190" i="33"/>
  <c r="BH190" i="33"/>
  <c r="BI190" i="33"/>
  <c r="BJ190" i="33"/>
  <c r="BK190" i="33"/>
  <c r="BL190" i="33"/>
  <c r="BM190" i="33"/>
  <c r="BN190" i="33"/>
  <c r="BO190" i="33"/>
  <c r="BP190" i="33"/>
  <c r="BQ190" i="33"/>
  <c r="BR190" i="33"/>
  <c r="BS190" i="33"/>
  <c r="BT190" i="33"/>
  <c r="BU190" i="33"/>
  <c r="BV190" i="33"/>
  <c r="BW190" i="33"/>
  <c r="BX190" i="33"/>
  <c r="BY190" i="33"/>
  <c r="BZ190" i="33"/>
  <c r="CA190" i="33"/>
  <c r="CB190" i="33"/>
  <c r="CC190" i="33"/>
  <c r="CD190" i="33"/>
  <c r="CE190" i="33"/>
  <c r="CH190" i="33"/>
  <c r="CI190" i="33"/>
  <c r="A191" i="33"/>
  <c r="B191" i="33"/>
  <c r="C191" i="33"/>
  <c r="D191" i="33"/>
  <c r="E191" i="33"/>
  <c r="F191" i="33"/>
  <c r="G191" i="33"/>
  <c r="H191" i="33"/>
  <c r="I191" i="33"/>
  <c r="J191" i="33"/>
  <c r="K191" i="33"/>
  <c r="L191" i="33"/>
  <c r="M191" i="33"/>
  <c r="N191" i="33"/>
  <c r="O191" i="33"/>
  <c r="P191" i="33"/>
  <c r="Q191" i="33"/>
  <c r="R191" i="33"/>
  <c r="S191" i="33"/>
  <c r="T191" i="33"/>
  <c r="U191" i="33"/>
  <c r="V191" i="33"/>
  <c r="W191" i="33"/>
  <c r="X191" i="33"/>
  <c r="Y191" i="33"/>
  <c r="Z191" i="33"/>
  <c r="AA191" i="33"/>
  <c r="AB191" i="33"/>
  <c r="AC191" i="33"/>
  <c r="AD191" i="33"/>
  <c r="AE191" i="33"/>
  <c r="AF191" i="33"/>
  <c r="AG191" i="33"/>
  <c r="AH191" i="33"/>
  <c r="AI191" i="33"/>
  <c r="AJ191" i="33"/>
  <c r="AK191" i="33"/>
  <c r="AL191" i="33"/>
  <c r="AM191" i="33"/>
  <c r="AN191" i="33"/>
  <c r="AO191" i="33"/>
  <c r="AP191" i="33"/>
  <c r="AQ191" i="33"/>
  <c r="AR191" i="33"/>
  <c r="AS191" i="33"/>
  <c r="AT191" i="33"/>
  <c r="AU191" i="33"/>
  <c r="AV191" i="33"/>
  <c r="AW191" i="33"/>
  <c r="AX191" i="33"/>
  <c r="AY191" i="33"/>
  <c r="AZ191" i="33"/>
  <c r="BA191" i="33"/>
  <c r="BB191" i="33"/>
  <c r="BC191" i="33"/>
  <c r="BD191" i="33"/>
  <c r="BE191" i="33"/>
  <c r="BF191" i="33"/>
  <c r="BG191" i="33"/>
  <c r="BH191" i="33"/>
  <c r="BI191" i="33"/>
  <c r="BJ191" i="33"/>
  <c r="BK191" i="33"/>
  <c r="BL191" i="33"/>
  <c r="BM191" i="33"/>
  <c r="BN191" i="33"/>
  <c r="BO191" i="33"/>
  <c r="BP191" i="33"/>
  <c r="BQ191" i="33"/>
  <c r="BR191" i="33"/>
  <c r="BS191" i="33"/>
  <c r="BT191" i="33"/>
  <c r="BU191" i="33"/>
  <c r="BV191" i="33"/>
  <c r="BW191" i="33"/>
  <c r="BX191" i="33"/>
  <c r="BY191" i="33"/>
  <c r="BZ191" i="33"/>
  <c r="CA191" i="33"/>
  <c r="CB191" i="33"/>
  <c r="CC191" i="33"/>
  <c r="CD191" i="33"/>
  <c r="CE191" i="33"/>
  <c r="CH191" i="33"/>
  <c r="CI191" i="33"/>
  <c r="A192" i="33"/>
  <c r="B192" i="33"/>
  <c r="C192" i="33"/>
  <c r="D192" i="33"/>
  <c r="E192" i="33"/>
  <c r="F192" i="33"/>
  <c r="G192" i="33"/>
  <c r="H192" i="33"/>
  <c r="I192" i="33"/>
  <c r="J192" i="33"/>
  <c r="K192" i="33"/>
  <c r="L192" i="33"/>
  <c r="M192" i="33"/>
  <c r="N192" i="33"/>
  <c r="O192" i="33"/>
  <c r="P192" i="33"/>
  <c r="Q192" i="33"/>
  <c r="R192" i="33"/>
  <c r="S192" i="33"/>
  <c r="T192" i="33"/>
  <c r="U192" i="33"/>
  <c r="V192" i="33"/>
  <c r="W192" i="33"/>
  <c r="X192" i="33"/>
  <c r="Y192" i="33"/>
  <c r="Z192" i="33"/>
  <c r="AA192" i="33"/>
  <c r="AB192" i="33"/>
  <c r="AC192" i="33"/>
  <c r="AD192" i="33"/>
  <c r="AE192" i="33"/>
  <c r="AF192" i="33"/>
  <c r="AG192" i="33"/>
  <c r="AH192" i="33"/>
  <c r="AI192" i="33"/>
  <c r="AJ192" i="33"/>
  <c r="AK192" i="33"/>
  <c r="AL192" i="33"/>
  <c r="AM192" i="33"/>
  <c r="AN192" i="33"/>
  <c r="AO192" i="33"/>
  <c r="AP192" i="33"/>
  <c r="AQ192" i="33"/>
  <c r="AR192" i="33"/>
  <c r="AS192" i="33"/>
  <c r="AT192" i="33"/>
  <c r="AU192" i="33"/>
  <c r="AV192" i="33"/>
  <c r="AW192" i="33"/>
  <c r="AX192" i="33"/>
  <c r="AY192" i="33"/>
  <c r="AZ192" i="33"/>
  <c r="BA192" i="33"/>
  <c r="BB192" i="33"/>
  <c r="BC192" i="33"/>
  <c r="BD192" i="33"/>
  <c r="BE192" i="33"/>
  <c r="BF192" i="33"/>
  <c r="BG192" i="33"/>
  <c r="BH192" i="33"/>
  <c r="BI192" i="33"/>
  <c r="BJ192" i="33"/>
  <c r="BK192" i="33"/>
  <c r="BL192" i="33"/>
  <c r="BM192" i="33"/>
  <c r="BN192" i="33"/>
  <c r="BO192" i="33"/>
  <c r="BP192" i="33"/>
  <c r="BQ192" i="33"/>
  <c r="BR192" i="33"/>
  <c r="BS192" i="33"/>
  <c r="BT192" i="33"/>
  <c r="BU192" i="33"/>
  <c r="BV192" i="33"/>
  <c r="BW192" i="33"/>
  <c r="BX192" i="33"/>
  <c r="BY192" i="33"/>
  <c r="BZ192" i="33"/>
  <c r="CA192" i="33"/>
  <c r="CB192" i="33"/>
  <c r="CC192" i="33"/>
  <c r="CD192" i="33"/>
  <c r="CE192" i="33"/>
  <c r="CH192" i="33"/>
  <c r="CI192" i="33"/>
  <c r="A193" i="33"/>
  <c r="B193" i="33"/>
  <c r="C193" i="33"/>
  <c r="D193" i="33"/>
  <c r="E193" i="33"/>
  <c r="F193" i="33"/>
  <c r="G193" i="33"/>
  <c r="H193" i="33"/>
  <c r="I193" i="33"/>
  <c r="J193" i="33"/>
  <c r="K193" i="33"/>
  <c r="L193" i="33"/>
  <c r="M193" i="33"/>
  <c r="N193" i="33"/>
  <c r="O193" i="33"/>
  <c r="P193" i="33"/>
  <c r="Q193" i="33"/>
  <c r="R193" i="33"/>
  <c r="S193" i="33"/>
  <c r="T193" i="33"/>
  <c r="U193" i="33"/>
  <c r="V193" i="33"/>
  <c r="W193" i="33"/>
  <c r="X193" i="33"/>
  <c r="Y193" i="33"/>
  <c r="Z193" i="33"/>
  <c r="AA193" i="33"/>
  <c r="AB193" i="33"/>
  <c r="AC193" i="33"/>
  <c r="AD193" i="33"/>
  <c r="AE193" i="33"/>
  <c r="AF193" i="33"/>
  <c r="AG193" i="33"/>
  <c r="AH193" i="33"/>
  <c r="AI193" i="33"/>
  <c r="AJ193" i="33"/>
  <c r="AK193" i="33"/>
  <c r="AL193" i="33"/>
  <c r="AM193" i="33"/>
  <c r="AN193" i="33"/>
  <c r="AO193" i="33"/>
  <c r="AP193" i="33"/>
  <c r="AQ193" i="33"/>
  <c r="AR193" i="33"/>
  <c r="AS193" i="33"/>
  <c r="AT193" i="33"/>
  <c r="AU193" i="33"/>
  <c r="AV193" i="33"/>
  <c r="AW193" i="33"/>
  <c r="AX193" i="33"/>
  <c r="AY193" i="33"/>
  <c r="AZ193" i="33"/>
  <c r="BA193" i="33"/>
  <c r="BB193" i="33"/>
  <c r="BC193" i="33"/>
  <c r="BD193" i="33"/>
  <c r="BE193" i="33"/>
  <c r="BF193" i="33"/>
  <c r="BG193" i="33"/>
  <c r="BH193" i="33"/>
  <c r="BI193" i="33"/>
  <c r="BJ193" i="33"/>
  <c r="BK193" i="33"/>
  <c r="BL193" i="33"/>
  <c r="BM193" i="33"/>
  <c r="BN193" i="33"/>
  <c r="BO193" i="33"/>
  <c r="BP193" i="33"/>
  <c r="BQ193" i="33"/>
  <c r="BR193" i="33"/>
  <c r="BS193" i="33"/>
  <c r="BT193" i="33"/>
  <c r="BU193" i="33"/>
  <c r="BV193" i="33"/>
  <c r="BW193" i="33"/>
  <c r="BX193" i="33"/>
  <c r="BY193" i="33"/>
  <c r="BZ193" i="33"/>
  <c r="CA193" i="33"/>
  <c r="CB193" i="33"/>
  <c r="CC193" i="33"/>
  <c r="CD193" i="33"/>
  <c r="CE193" i="33"/>
  <c r="CH193" i="33"/>
  <c r="CI193" i="33"/>
  <c r="A194" i="33"/>
  <c r="B194" i="33"/>
  <c r="C194" i="33"/>
  <c r="D194" i="33"/>
  <c r="E194" i="33"/>
  <c r="F194" i="33"/>
  <c r="G194" i="33"/>
  <c r="H194" i="33"/>
  <c r="I194" i="33"/>
  <c r="J194" i="33"/>
  <c r="K194" i="33"/>
  <c r="L194" i="33"/>
  <c r="M194" i="33"/>
  <c r="N194" i="33"/>
  <c r="O194" i="33"/>
  <c r="P194" i="33"/>
  <c r="Q194" i="33"/>
  <c r="R194" i="33"/>
  <c r="S194" i="33"/>
  <c r="T194" i="33"/>
  <c r="U194" i="33"/>
  <c r="V194" i="33"/>
  <c r="W194" i="33"/>
  <c r="X194" i="33"/>
  <c r="Y194" i="33"/>
  <c r="Z194" i="33"/>
  <c r="AA194" i="33"/>
  <c r="AB194" i="33"/>
  <c r="AC194" i="33"/>
  <c r="AD194" i="33"/>
  <c r="AE194" i="33"/>
  <c r="AF194" i="33"/>
  <c r="AG194" i="33"/>
  <c r="AH194" i="33"/>
  <c r="AI194" i="33"/>
  <c r="AJ194" i="33"/>
  <c r="AK194" i="33"/>
  <c r="AL194" i="33"/>
  <c r="AM194" i="33"/>
  <c r="AN194" i="33"/>
  <c r="AO194" i="33"/>
  <c r="AP194" i="33"/>
  <c r="AQ194" i="33"/>
  <c r="AR194" i="33"/>
  <c r="AS194" i="33"/>
  <c r="AT194" i="33"/>
  <c r="AU194" i="33"/>
  <c r="AV194" i="33"/>
  <c r="AW194" i="33"/>
  <c r="AX194" i="33"/>
  <c r="AY194" i="33"/>
  <c r="AZ194" i="33"/>
  <c r="BA194" i="33"/>
  <c r="BB194" i="33"/>
  <c r="BC194" i="33"/>
  <c r="BD194" i="33"/>
  <c r="BE194" i="33"/>
  <c r="BF194" i="33"/>
  <c r="BG194" i="33"/>
  <c r="BH194" i="33"/>
  <c r="BI194" i="33"/>
  <c r="BJ194" i="33"/>
  <c r="BK194" i="33"/>
  <c r="BL194" i="33"/>
  <c r="BM194" i="33"/>
  <c r="BN194" i="33"/>
  <c r="BO194" i="33"/>
  <c r="BP194" i="33"/>
  <c r="BQ194" i="33"/>
  <c r="BR194" i="33"/>
  <c r="BS194" i="33"/>
  <c r="BT194" i="33"/>
  <c r="BU194" i="33"/>
  <c r="BV194" i="33"/>
  <c r="BW194" i="33"/>
  <c r="BX194" i="33"/>
  <c r="BY194" i="33"/>
  <c r="BZ194" i="33"/>
  <c r="CA194" i="33"/>
  <c r="CB194" i="33"/>
  <c r="CC194" i="33"/>
  <c r="CD194" i="33"/>
  <c r="CE194" i="33"/>
  <c r="CH194" i="33"/>
  <c r="CI194" i="33"/>
  <c r="A195" i="33"/>
  <c r="B195" i="33"/>
  <c r="C195" i="33"/>
  <c r="D195" i="33"/>
  <c r="E195" i="33"/>
  <c r="F195" i="33"/>
  <c r="G195" i="33"/>
  <c r="H195" i="33"/>
  <c r="I195" i="33"/>
  <c r="J195" i="33"/>
  <c r="K195" i="33"/>
  <c r="L195" i="33"/>
  <c r="M195" i="33"/>
  <c r="N195" i="33"/>
  <c r="O195" i="33"/>
  <c r="P195" i="33"/>
  <c r="Q195" i="33"/>
  <c r="R195" i="33"/>
  <c r="S195" i="33"/>
  <c r="T195" i="33"/>
  <c r="U195" i="33"/>
  <c r="V195" i="33"/>
  <c r="W195" i="33"/>
  <c r="X195" i="33"/>
  <c r="Y195" i="33"/>
  <c r="Z195" i="33"/>
  <c r="AA195" i="33"/>
  <c r="AB195" i="33"/>
  <c r="AC195" i="33"/>
  <c r="AD195" i="33"/>
  <c r="AE195" i="33"/>
  <c r="AF195" i="33"/>
  <c r="AG195" i="33"/>
  <c r="AH195" i="33"/>
  <c r="AI195" i="33"/>
  <c r="AJ195" i="33"/>
  <c r="AK195" i="33"/>
  <c r="AL195" i="33"/>
  <c r="AM195" i="33"/>
  <c r="AN195" i="33"/>
  <c r="AO195" i="33"/>
  <c r="AP195" i="33"/>
  <c r="AQ195" i="33"/>
  <c r="AR195" i="33"/>
  <c r="AS195" i="33"/>
  <c r="AT195" i="33"/>
  <c r="AU195" i="33"/>
  <c r="AV195" i="33"/>
  <c r="AW195" i="33"/>
  <c r="AX195" i="33"/>
  <c r="AY195" i="33"/>
  <c r="AZ195" i="33"/>
  <c r="BA195" i="33"/>
  <c r="BB195" i="33"/>
  <c r="BC195" i="33"/>
  <c r="BD195" i="33"/>
  <c r="BE195" i="33"/>
  <c r="BF195" i="33"/>
  <c r="BG195" i="33"/>
  <c r="BH195" i="33"/>
  <c r="BI195" i="33"/>
  <c r="BJ195" i="33"/>
  <c r="BK195" i="33"/>
  <c r="BL195" i="33"/>
  <c r="BM195" i="33"/>
  <c r="BN195" i="33"/>
  <c r="BO195" i="33"/>
  <c r="BP195" i="33"/>
  <c r="BQ195" i="33"/>
  <c r="BR195" i="33"/>
  <c r="BS195" i="33"/>
  <c r="BT195" i="33"/>
  <c r="BU195" i="33"/>
  <c r="BV195" i="33"/>
  <c r="BW195" i="33"/>
  <c r="BX195" i="33"/>
  <c r="BY195" i="33"/>
  <c r="BZ195" i="33"/>
  <c r="CA195" i="33"/>
  <c r="CB195" i="33"/>
  <c r="CC195" i="33"/>
  <c r="CD195" i="33"/>
  <c r="CE195" i="33"/>
  <c r="CH195" i="33"/>
  <c r="CI195" i="33"/>
  <c r="A196" i="33"/>
  <c r="B196" i="33"/>
  <c r="C196" i="33"/>
  <c r="D196" i="33"/>
  <c r="E196" i="33"/>
  <c r="F196" i="33"/>
  <c r="G196" i="33"/>
  <c r="H196" i="33"/>
  <c r="I196" i="33"/>
  <c r="J196" i="33"/>
  <c r="K196" i="33"/>
  <c r="L196" i="33"/>
  <c r="M196" i="33"/>
  <c r="N196" i="33"/>
  <c r="O196" i="33"/>
  <c r="P196" i="33"/>
  <c r="Q196" i="33"/>
  <c r="R196" i="33"/>
  <c r="S196" i="33"/>
  <c r="T196" i="33"/>
  <c r="U196" i="33"/>
  <c r="V196" i="33"/>
  <c r="W196" i="33"/>
  <c r="X196" i="33"/>
  <c r="Y196" i="33"/>
  <c r="Z196" i="33"/>
  <c r="AA196" i="33"/>
  <c r="AB196" i="33"/>
  <c r="AC196" i="33"/>
  <c r="AD196" i="33"/>
  <c r="AE196" i="33"/>
  <c r="AF196" i="33"/>
  <c r="AG196" i="33"/>
  <c r="AH196" i="33"/>
  <c r="AI196" i="33"/>
  <c r="AJ196" i="33"/>
  <c r="AK196" i="33"/>
  <c r="AL196" i="33"/>
  <c r="AM196" i="33"/>
  <c r="AN196" i="33"/>
  <c r="AO196" i="33"/>
  <c r="AP196" i="33"/>
  <c r="AQ196" i="33"/>
  <c r="AR196" i="33"/>
  <c r="AS196" i="33"/>
  <c r="AT196" i="33"/>
  <c r="AU196" i="33"/>
  <c r="AV196" i="33"/>
  <c r="AW196" i="33"/>
  <c r="AX196" i="33"/>
  <c r="AY196" i="33"/>
  <c r="AZ196" i="33"/>
  <c r="BA196" i="33"/>
  <c r="BB196" i="33"/>
  <c r="BC196" i="33"/>
  <c r="BD196" i="33"/>
  <c r="BE196" i="33"/>
  <c r="BF196" i="33"/>
  <c r="BG196" i="33"/>
  <c r="BH196" i="33"/>
  <c r="BI196" i="33"/>
  <c r="BJ196" i="33"/>
  <c r="BK196" i="33"/>
  <c r="BL196" i="33"/>
  <c r="BM196" i="33"/>
  <c r="BN196" i="33"/>
  <c r="BO196" i="33"/>
  <c r="BP196" i="33"/>
  <c r="BQ196" i="33"/>
  <c r="BR196" i="33"/>
  <c r="BS196" i="33"/>
  <c r="BT196" i="33"/>
  <c r="BU196" i="33"/>
  <c r="BV196" i="33"/>
  <c r="BW196" i="33"/>
  <c r="BX196" i="33"/>
  <c r="BY196" i="33"/>
  <c r="BZ196" i="33"/>
  <c r="CA196" i="33"/>
  <c r="CB196" i="33"/>
  <c r="CC196" i="33"/>
  <c r="CD196" i="33"/>
  <c r="CE196" i="33"/>
  <c r="CH196" i="33"/>
  <c r="CI196" i="33"/>
  <c r="A197" i="33"/>
  <c r="B197" i="33"/>
  <c r="C197" i="33"/>
  <c r="D197" i="33"/>
  <c r="E197" i="33"/>
  <c r="F197" i="33"/>
  <c r="G197" i="33"/>
  <c r="H197" i="33"/>
  <c r="I197" i="33"/>
  <c r="J197" i="33"/>
  <c r="K197" i="33"/>
  <c r="L197" i="33"/>
  <c r="M197" i="33"/>
  <c r="N197" i="33"/>
  <c r="O197" i="33"/>
  <c r="P197" i="33"/>
  <c r="Q197" i="33"/>
  <c r="R197" i="33"/>
  <c r="S197" i="33"/>
  <c r="T197" i="33"/>
  <c r="U197" i="33"/>
  <c r="V197" i="33"/>
  <c r="W197" i="33"/>
  <c r="X197" i="33"/>
  <c r="Y197" i="33"/>
  <c r="Z197" i="33"/>
  <c r="AA197" i="33"/>
  <c r="AB197" i="33"/>
  <c r="AC197" i="33"/>
  <c r="AD197" i="33"/>
  <c r="AE197" i="33"/>
  <c r="AF197" i="33"/>
  <c r="AG197" i="33"/>
  <c r="AH197" i="33"/>
  <c r="AI197" i="33"/>
  <c r="AJ197" i="33"/>
  <c r="AK197" i="33"/>
  <c r="AL197" i="33"/>
  <c r="AM197" i="33"/>
  <c r="AN197" i="33"/>
  <c r="AO197" i="33"/>
  <c r="AP197" i="33"/>
  <c r="AQ197" i="33"/>
  <c r="AR197" i="33"/>
  <c r="AS197" i="33"/>
  <c r="AT197" i="33"/>
  <c r="AU197" i="33"/>
  <c r="AV197" i="33"/>
  <c r="AW197" i="33"/>
  <c r="AX197" i="33"/>
  <c r="AY197" i="33"/>
  <c r="AZ197" i="33"/>
  <c r="BA197" i="33"/>
  <c r="BB197" i="33"/>
  <c r="BC197" i="33"/>
  <c r="BD197" i="33"/>
  <c r="BE197" i="33"/>
  <c r="BF197" i="33"/>
  <c r="BG197" i="33"/>
  <c r="BH197" i="33"/>
  <c r="BI197" i="33"/>
  <c r="BJ197" i="33"/>
  <c r="BK197" i="33"/>
  <c r="BL197" i="33"/>
  <c r="BM197" i="33"/>
  <c r="BN197" i="33"/>
  <c r="BO197" i="33"/>
  <c r="BP197" i="33"/>
  <c r="BQ197" i="33"/>
  <c r="BR197" i="33"/>
  <c r="BS197" i="33"/>
  <c r="BT197" i="33"/>
  <c r="BU197" i="33"/>
  <c r="BV197" i="33"/>
  <c r="BW197" i="33"/>
  <c r="BX197" i="33"/>
  <c r="BY197" i="33"/>
  <c r="BZ197" i="33"/>
  <c r="CA197" i="33"/>
  <c r="CB197" i="33"/>
  <c r="CC197" i="33"/>
  <c r="CD197" i="33"/>
  <c r="CE197" i="33"/>
  <c r="CH197" i="33"/>
  <c r="CI197" i="33"/>
  <c r="A198" i="33"/>
  <c r="B198" i="33"/>
  <c r="C198" i="33"/>
  <c r="D198" i="33"/>
  <c r="E198" i="33"/>
  <c r="F198" i="33"/>
  <c r="G198" i="33"/>
  <c r="H198" i="33"/>
  <c r="I198" i="33"/>
  <c r="J198" i="33"/>
  <c r="K198" i="33"/>
  <c r="L198" i="33"/>
  <c r="M198" i="33"/>
  <c r="N198" i="33"/>
  <c r="O198" i="33"/>
  <c r="P198" i="33"/>
  <c r="Q198" i="33"/>
  <c r="R198" i="33"/>
  <c r="S198" i="33"/>
  <c r="T198" i="33"/>
  <c r="U198" i="33"/>
  <c r="V198" i="33"/>
  <c r="W198" i="33"/>
  <c r="X198" i="33"/>
  <c r="Y198" i="33"/>
  <c r="Z198" i="33"/>
  <c r="AA198" i="33"/>
  <c r="AB198" i="33"/>
  <c r="AC198" i="33"/>
  <c r="AD198" i="33"/>
  <c r="AE198" i="33"/>
  <c r="AF198" i="33"/>
  <c r="AG198" i="33"/>
  <c r="AH198" i="33"/>
  <c r="AI198" i="33"/>
  <c r="AJ198" i="33"/>
  <c r="AK198" i="33"/>
  <c r="AL198" i="33"/>
  <c r="AM198" i="33"/>
  <c r="AN198" i="33"/>
  <c r="AO198" i="33"/>
  <c r="AP198" i="33"/>
  <c r="AQ198" i="33"/>
  <c r="AR198" i="33"/>
  <c r="AS198" i="33"/>
  <c r="AT198" i="33"/>
  <c r="AU198" i="33"/>
  <c r="AV198" i="33"/>
  <c r="AW198" i="33"/>
  <c r="AX198" i="33"/>
  <c r="AY198" i="33"/>
  <c r="AZ198" i="33"/>
  <c r="BA198" i="33"/>
  <c r="BB198" i="33"/>
  <c r="BC198" i="33"/>
  <c r="BD198" i="33"/>
  <c r="BE198" i="33"/>
  <c r="BF198" i="33"/>
  <c r="BG198" i="33"/>
  <c r="BH198" i="33"/>
  <c r="BI198" i="33"/>
  <c r="BJ198" i="33"/>
  <c r="BK198" i="33"/>
  <c r="BL198" i="33"/>
  <c r="BM198" i="33"/>
  <c r="BN198" i="33"/>
  <c r="BO198" i="33"/>
  <c r="BP198" i="33"/>
  <c r="BQ198" i="33"/>
  <c r="BR198" i="33"/>
  <c r="BS198" i="33"/>
  <c r="BT198" i="33"/>
  <c r="BU198" i="33"/>
  <c r="BV198" i="33"/>
  <c r="BW198" i="33"/>
  <c r="BX198" i="33"/>
  <c r="BY198" i="33"/>
  <c r="BZ198" i="33"/>
  <c r="CA198" i="33"/>
  <c r="CB198" i="33"/>
  <c r="CC198" i="33"/>
  <c r="CD198" i="33"/>
  <c r="CE198" i="33"/>
  <c r="CH198" i="33"/>
  <c r="CI198" i="33"/>
  <c r="A199" i="33"/>
  <c r="B199" i="33"/>
  <c r="C199" i="33"/>
  <c r="D199" i="33"/>
  <c r="E199" i="33"/>
  <c r="F199" i="33"/>
  <c r="G199" i="33"/>
  <c r="H199" i="33"/>
  <c r="I199" i="33"/>
  <c r="J199" i="33"/>
  <c r="K199" i="33"/>
  <c r="L199" i="33"/>
  <c r="M199" i="33"/>
  <c r="N199" i="33"/>
  <c r="O199" i="33"/>
  <c r="P199" i="33"/>
  <c r="Q199" i="33"/>
  <c r="R199" i="33"/>
  <c r="S199" i="33"/>
  <c r="T199" i="33"/>
  <c r="U199" i="33"/>
  <c r="V199" i="33"/>
  <c r="W199" i="33"/>
  <c r="X199" i="33"/>
  <c r="Y199" i="33"/>
  <c r="Z199" i="33"/>
  <c r="AA199" i="33"/>
  <c r="AB199" i="33"/>
  <c r="AC199" i="33"/>
  <c r="AD199" i="33"/>
  <c r="AE199" i="33"/>
  <c r="AF199" i="33"/>
  <c r="AG199" i="33"/>
  <c r="AH199" i="33"/>
  <c r="AI199" i="33"/>
  <c r="AJ199" i="33"/>
  <c r="AK199" i="33"/>
  <c r="AL199" i="33"/>
  <c r="AM199" i="33"/>
  <c r="AN199" i="33"/>
  <c r="AO199" i="33"/>
  <c r="AP199" i="33"/>
  <c r="AQ199" i="33"/>
  <c r="AR199" i="33"/>
  <c r="AS199" i="33"/>
  <c r="AT199" i="33"/>
  <c r="AU199" i="33"/>
  <c r="AV199" i="33"/>
  <c r="AW199" i="33"/>
  <c r="AX199" i="33"/>
  <c r="AY199" i="33"/>
  <c r="AZ199" i="33"/>
  <c r="BA199" i="33"/>
  <c r="BB199" i="33"/>
  <c r="BC199" i="33"/>
  <c r="BD199" i="33"/>
  <c r="BE199" i="33"/>
  <c r="BF199" i="33"/>
  <c r="BG199" i="33"/>
  <c r="BH199" i="33"/>
  <c r="BI199" i="33"/>
  <c r="BJ199" i="33"/>
  <c r="BK199" i="33"/>
  <c r="BL199" i="33"/>
  <c r="BM199" i="33"/>
  <c r="BN199" i="33"/>
  <c r="BO199" i="33"/>
  <c r="BP199" i="33"/>
  <c r="BQ199" i="33"/>
  <c r="BR199" i="33"/>
  <c r="BS199" i="33"/>
  <c r="BT199" i="33"/>
  <c r="BU199" i="33"/>
  <c r="BV199" i="33"/>
  <c r="BW199" i="33"/>
  <c r="BX199" i="33"/>
  <c r="BY199" i="33"/>
  <c r="BZ199" i="33"/>
  <c r="CA199" i="33"/>
  <c r="CB199" i="33"/>
  <c r="CC199" i="33"/>
  <c r="CD199" i="33"/>
  <c r="CE199" i="33"/>
  <c r="CH199" i="33"/>
  <c r="CI199" i="33"/>
  <c r="A200" i="33"/>
  <c r="B200" i="33"/>
  <c r="C200" i="33"/>
  <c r="D200" i="33"/>
  <c r="E200" i="33"/>
  <c r="F200" i="33"/>
  <c r="G200" i="33"/>
  <c r="H200" i="33"/>
  <c r="I200" i="33"/>
  <c r="J200" i="33"/>
  <c r="K200" i="33"/>
  <c r="L200" i="33"/>
  <c r="M200" i="33"/>
  <c r="N200" i="33"/>
  <c r="O200" i="33"/>
  <c r="P200" i="33"/>
  <c r="Q200" i="33"/>
  <c r="R200" i="33"/>
  <c r="S200" i="33"/>
  <c r="T200" i="33"/>
  <c r="U200" i="33"/>
  <c r="V200" i="33"/>
  <c r="W200" i="33"/>
  <c r="X200" i="33"/>
  <c r="Y200" i="33"/>
  <c r="Z200" i="33"/>
  <c r="AA200" i="33"/>
  <c r="AB200" i="33"/>
  <c r="AC200" i="33"/>
  <c r="AD200" i="33"/>
  <c r="AE200" i="33"/>
  <c r="AF200" i="33"/>
  <c r="AG200" i="33"/>
  <c r="AH200" i="33"/>
  <c r="AI200" i="33"/>
  <c r="AJ200" i="33"/>
  <c r="AK200" i="33"/>
  <c r="AL200" i="33"/>
  <c r="AM200" i="33"/>
  <c r="AN200" i="33"/>
  <c r="AO200" i="33"/>
  <c r="AP200" i="33"/>
  <c r="AQ200" i="33"/>
  <c r="AR200" i="33"/>
  <c r="AS200" i="33"/>
  <c r="AT200" i="33"/>
  <c r="AU200" i="33"/>
  <c r="AV200" i="33"/>
  <c r="AW200" i="33"/>
  <c r="AX200" i="33"/>
  <c r="AY200" i="33"/>
  <c r="AZ200" i="33"/>
  <c r="BA200" i="33"/>
  <c r="BB200" i="33"/>
  <c r="BC200" i="33"/>
  <c r="BD200" i="33"/>
  <c r="BE200" i="33"/>
  <c r="BF200" i="33"/>
  <c r="BG200" i="33"/>
  <c r="BH200" i="33"/>
  <c r="BI200" i="33"/>
  <c r="BJ200" i="33"/>
  <c r="BK200" i="33"/>
  <c r="BL200" i="33"/>
  <c r="BM200" i="33"/>
  <c r="BN200" i="33"/>
  <c r="BO200" i="33"/>
  <c r="BP200" i="33"/>
  <c r="BQ200" i="33"/>
  <c r="BR200" i="33"/>
  <c r="BS200" i="33"/>
  <c r="BT200" i="33"/>
  <c r="BU200" i="33"/>
  <c r="BV200" i="33"/>
  <c r="BW200" i="33"/>
  <c r="BX200" i="33"/>
  <c r="BY200" i="33"/>
  <c r="BZ200" i="33"/>
  <c r="CA200" i="33"/>
  <c r="CB200" i="33"/>
  <c r="CC200" i="33"/>
  <c r="CD200" i="33"/>
  <c r="CE200" i="33"/>
  <c r="CH200" i="33"/>
  <c r="CI200" i="33"/>
  <c r="A201" i="33"/>
  <c r="B201" i="33"/>
  <c r="C201" i="33"/>
  <c r="D201" i="33"/>
  <c r="E201" i="33"/>
  <c r="F201" i="33"/>
  <c r="G201" i="33"/>
  <c r="H201" i="33"/>
  <c r="I201" i="33"/>
  <c r="J201" i="33"/>
  <c r="K201" i="33"/>
  <c r="L201" i="33"/>
  <c r="M201" i="33"/>
  <c r="N201" i="33"/>
  <c r="O201" i="33"/>
  <c r="P201" i="33"/>
  <c r="Q201" i="33"/>
  <c r="R201" i="33"/>
  <c r="S201" i="33"/>
  <c r="T201" i="33"/>
  <c r="U201" i="33"/>
  <c r="V201" i="33"/>
  <c r="W201" i="33"/>
  <c r="X201" i="33"/>
  <c r="Y201" i="33"/>
  <c r="Z201" i="33"/>
  <c r="AA201" i="33"/>
  <c r="AB201" i="33"/>
  <c r="AC201" i="33"/>
  <c r="AD201" i="33"/>
  <c r="AE201" i="33"/>
  <c r="AF201" i="33"/>
  <c r="AG201" i="33"/>
  <c r="AH201" i="33"/>
  <c r="AI201" i="33"/>
  <c r="AJ201" i="33"/>
  <c r="AK201" i="33"/>
  <c r="AL201" i="33"/>
  <c r="AM201" i="33"/>
  <c r="AN201" i="33"/>
  <c r="AO201" i="33"/>
  <c r="AP201" i="33"/>
  <c r="AQ201" i="33"/>
  <c r="AR201" i="33"/>
  <c r="AS201" i="33"/>
  <c r="AT201" i="33"/>
  <c r="AU201" i="33"/>
  <c r="AV201" i="33"/>
  <c r="AW201" i="33"/>
  <c r="AX201" i="33"/>
  <c r="AY201" i="33"/>
  <c r="AZ201" i="33"/>
  <c r="BA201" i="33"/>
  <c r="BB201" i="33"/>
  <c r="BC201" i="33"/>
  <c r="BD201" i="33"/>
  <c r="BE201" i="33"/>
  <c r="BF201" i="33"/>
  <c r="BG201" i="33"/>
  <c r="BH201" i="33"/>
  <c r="BI201" i="33"/>
  <c r="BJ201" i="33"/>
  <c r="BK201" i="33"/>
  <c r="BL201" i="33"/>
  <c r="BM201" i="33"/>
  <c r="BN201" i="33"/>
  <c r="BO201" i="33"/>
  <c r="BP201" i="33"/>
  <c r="BQ201" i="33"/>
  <c r="BR201" i="33"/>
  <c r="BS201" i="33"/>
  <c r="BT201" i="33"/>
  <c r="BU201" i="33"/>
  <c r="BV201" i="33"/>
  <c r="BW201" i="33"/>
  <c r="BX201" i="33"/>
  <c r="BY201" i="33"/>
  <c r="BZ201" i="33"/>
  <c r="CA201" i="33"/>
  <c r="CB201" i="33"/>
  <c r="CC201" i="33"/>
  <c r="CD201" i="33"/>
  <c r="CE201" i="33"/>
  <c r="CH201" i="33"/>
  <c r="CI201" i="33"/>
  <c r="A202" i="33"/>
  <c r="B202" i="33"/>
  <c r="C202" i="33"/>
  <c r="D202" i="33"/>
  <c r="E202" i="33"/>
  <c r="F202" i="33"/>
  <c r="G202" i="33"/>
  <c r="H202" i="33"/>
  <c r="I202" i="33"/>
  <c r="J202" i="33"/>
  <c r="K202" i="33"/>
  <c r="L202" i="33"/>
  <c r="M202" i="33"/>
  <c r="N202" i="33"/>
  <c r="O202" i="33"/>
  <c r="P202" i="33"/>
  <c r="Q202" i="33"/>
  <c r="R202" i="33"/>
  <c r="S202" i="33"/>
  <c r="T202" i="33"/>
  <c r="U202" i="33"/>
  <c r="V202" i="33"/>
  <c r="W202" i="33"/>
  <c r="X202" i="33"/>
  <c r="Y202" i="33"/>
  <c r="Z202" i="33"/>
  <c r="AA202" i="33"/>
  <c r="AB202" i="33"/>
  <c r="AC202" i="33"/>
  <c r="AD202" i="33"/>
  <c r="AE202" i="33"/>
  <c r="AF202" i="33"/>
  <c r="AG202" i="33"/>
  <c r="AH202" i="33"/>
  <c r="AI202" i="33"/>
  <c r="AJ202" i="33"/>
  <c r="AK202" i="33"/>
  <c r="AL202" i="33"/>
  <c r="AM202" i="33"/>
  <c r="AN202" i="33"/>
  <c r="AO202" i="33"/>
  <c r="AP202" i="33"/>
  <c r="AQ202" i="33"/>
  <c r="AR202" i="33"/>
  <c r="AS202" i="33"/>
  <c r="AT202" i="33"/>
  <c r="AU202" i="33"/>
  <c r="AV202" i="33"/>
  <c r="AW202" i="33"/>
  <c r="AX202" i="33"/>
  <c r="AY202" i="33"/>
  <c r="AZ202" i="33"/>
  <c r="BA202" i="33"/>
  <c r="BB202" i="33"/>
  <c r="BC202" i="33"/>
  <c r="BD202" i="33"/>
  <c r="BE202" i="33"/>
  <c r="BF202" i="33"/>
  <c r="BG202" i="33"/>
  <c r="BH202" i="33"/>
  <c r="BI202" i="33"/>
  <c r="BJ202" i="33"/>
  <c r="BK202" i="33"/>
  <c r="BL202" i="33"/>
  <c r="BM202" i="33"/>
  <c r="BN202" i="33"/>
  <c r="BO202" i="33"/>
  <c r="BP202" i="33"/>
  <c r="BQ202" i="33"/>
  <c r="BR202" i="33"/>
  <c r="BS202" i="33"/>
  <c r="BT202" i="33"/>
  <c r="BU202" i="33"/>
  <c r="BV202" i="33"/>
  <c r="BW202" i="33"/>
  <c r="BX202" i="33"/>
  <c r="BY202" i="33"/>
  <c r="BZ202" i="33"/>
  <c r="CA202" i="33"/>
  <c r="CB202" i="33"/>
  <c r="CC202" i="33"/>
  <c r="CD202" i="33"/>
  <c r="CE202" i="33"/>
  <c r="CH202" i="33"/>
  <c r="CI202" i="33"/>
  <c r="A203" i="33"/>
  <c r="B203" i="33"/>
  <c r="C203" i="33"/>
  <c r="D203" i="33"/>
  <c r="E203" i="33"/>
  <c r="F203" i="33"/>
  <c r="G203" i="33"/>
  <c r="H203" i="33"/>
  <c r="I203" i="33"/>
  <c r="J203" i="33"/>
  <c r="K203" i="33"/>
  <c r="L203" i="33"/>
  <c r="M203" i="33"/>
  <c r="N203" i="33"/>
  <c r="O203" i="33"/>
  <c r="P203" i="33"/>
  <c r="Q203" i="33"/>
  <c r="R203" i="33"/>
  <c r="S203" i="33"/>
  <c r="T203" i="33"/>
  <c r="U203" i="33"/>
  <c r="V203" i="33"/>
  <c r="W203" i="33"/>
  <c r="X203" i="33"/>
  <c r="Y203" i="33"/>
  <c r="Z203" i="33"/>
  <c r="AA203" i="33"/>
  <c r="AB203" i="33"/>
  <c r="AC203" i="33"/>
  <c r="AD203" i="33"/>
  <c r="AE203" i="33"/>
  <c r="AF203" i="33"/>
  <c r="AG203" i="33"/>
  <c r="AH203" i="33"/>
  <c r="AI203" i="33"/>
  <c r="AJ203" i="33"/>
  <c r="AK203" i="33"/>
  <c r="AL203" i="33"/>
  <c r="AM203" i="33"/>
  <c r="AN203" i="33"/>
  <c r="AO203" i="33"/>
  <c r="AP203" i="33"/>
  <c r="AQ203" i="33"/>
  <c r="AR203" i="33"/>
  <c r="AS203" i="33"/>
  <c r="AT203" i="33"/>
  <c r="AU203" i="33"/>
  <c r="AV203" i="33"/>
  <c r="AW203" i="33"/>
  <c r="AX203" i="33"/>
  <c r="AY203" i="33"/>
  <c r="AZ203" i="33"/>
  <c r="BA203" i="33"/>
  <c r="BB203" i="33"/>
  <c r="BC203" i="33"/>
  <c r="BD203" i="33"/>
  <c r="BE203" i="33"/>
  <c r="BF203" i="33"/>
  <c r="BG203" i="33"/>
  <c r="BH203" i="33"/>
  <c r="BI203" i="33"/>
  <c r="BJ203" i="33"/>
  <c r="BK203" i="33"/>
  <c r="BL203" i="33"/>
  <c r="BM203" i="33"/>
  <c r="BN203" i="33"/>
  <c r="BO203" i="33"/>
  <c r="BP203" i="33"/>
  <c r="BQ203" i="33"/>
  <c r="BR203" i="33"/>
  <c r="BS203" i="33"/>
  <c r="BT203" i="33"/>
  <c r="BU203" i="33"/>
  <c r="BV203" i="33"/>
  <c r="BW203" i="33"/>
  <c r="BX203" i="33"/>
  <c r="BY203" i="33"/>
  <c r="BZ203" i="33"/>
  <c r="CA203" i="33"/>
  <c r="CB203" i="33"/>
  <c r="CC203" i="33"/>
  <c r="CD203" i="33"/>
  <c r="CE203" i="33"/>
  <c r="CH203" i="33"/>
  <c r="CI203" i="33"/>
  <c r="A204" i="33"/>
  <c r="B204" i="33"/>
  <c r="C204" i="33"/>
  <c r="D204" i="33"/>
  <c r="E204" i="33"/>
  <c r="F204" i="33"/>
  <c r="G204" i="33"/>
  <c r="H204" i="33"/>
  <c r="I204" i="33"/>
  <c r="J204" i="33"/>
  <c r="K204" i="33"/>
  <c r="L204" i="33"/>
  <c r="M204" i="33"/>
  <c r="N204" i="33"/>
  <c r="O204" i="33"/>
  <c r="P204" i="33"/>
  <c r="Q204" i="33"/>
  <c r="R204" i="33"/>
  <c r="S204" i="33"/>
  <c r="T204" i="33"/>
  <c r="U204" i="33"/>
  <c r="V204" i="33"/>
  <c r="W204" i="33"/>
  <c r="X204" i="33"/>
  <c r="Y204" i="33"/>
  <c r="Z204" i="33"/>
  <c r="AA204" i="33"/>
  <c r="AB204" i="33"/>
  <c r="AC204" i="33"/>
  <c r="AD204" i="33"/>
  <c r="AE204" i="33"/>
  <c r="AF204" i="33"/>
  <c r="AG204" i="33"/>
  <c r="AH204" i="33"/>
  <c r="AI204" i="33"/>
  <c r="AJ204" i="33"/>
  <c r="AK204" i="33"/>
  <c r="AL204" i="33"/>
  <c r="AM204" i="33"/>
  <c r="AN204" i="33"/>
  <c r="AO204" i="33"/>
  <c r="AP204" i="33"/>
  <c r="AQ204" i="33"/>
  <c r="AR204" i="33"/>
  <c r="AS204" i="33"/>
  <c r="AT204" i="33"/>
  <c r="AU204" i="33"/>
  <c r="AV204" i="33"/>
  <c r="AW204" i="33"/>
  <c r="AX204" i="33"/>
  <c r="AY204" i="33"/>
  <c r="AZ204" i="33"/>
  <c r="BA204" i="33"/>
  <c r="BB204" i="33"/>
  <c r="BC204" i="33"/>
  <c r="BD204" i="33"/>
  <c r="BE204" i="33"/>
  <c r="BF204" i="33"/>
  <c r="BG204" i="33"/>
  <c r="BH204" i="33"/>
  <c r="BI204" i="33"/>
  <c r="BJ204" i="33"/>
  <c r="BK204" i="33"/>
  <c r="BL204" i="33"/>
  <c r="BM204" i="33"/>
  <c r="BN204" i="33"/>
  <c r="BO204" i="33"/>
  <c r="BP204" i="33"/>
  <c r="BQ204" i="33"/>
  <c r="BR204" i="33"/>
  <c r="BS204" i="33"/>
  <c r="BT204" i="33"/>
  <c r="BU204" i="33"/>
  <c r="BV204" i="33"/>
  <c r="BW204" i="33"/>
  <c r="BX204" i="33"/>
  <c r="BY204" i="33"/>
  <c r="BZ204" i="33"/>
  <c r="CA204" i="33"/>
  <c r="CB204" i="33"/>
  <c r="CC204" i="33"/>
  <c r="CD204" i="33"/>
  <c r="CE204" i="33"/>
  <c r="CH204" i="33"/>
  <c r="CI204" i="33"/>
  <c r="A205" i="33"/>
  <c r="B205" i="33"/>
  <c r="C205" i="33"/>
  <c r="D205" i="33"/>
  <c r="E205" i="33"/>
  <c r="F205" i="33"/>
  <c r="G205" i="33"/>
  <c r="H205" i="33"/>
  <c r="I205" i="33"/>
  <c r="J205" i="33"/>
  <c r="K205" i="33"/>
  <c r="L205" i="33"/>
  <c r="M205" i="33"/>
  <c r="N205" i="33"/>
  <c r="O205" i="33"/>
  <c r="P205" i="33"/>
  <c r="Q205" i="33"/>
  <c r="R205" i="33"/>
  <c r="S205" i="33"/>
  <c r="T205" i="33"/>
  <c r="U205" i="33"/>
  <c r="V205" i="33"/>
  <c r="W205" i="33"/>
  <c r="X205" i="33"/>
  <c r="Y205" i="33"/>
  <c r="Z205" i="33"/>
  <c r="AA205" i="33"/>
  <c r="AB205" i="33"/>
  <c r="AC205" i="33"/>
  <c r="AD205" i="33"/>
  <c r="AE205" i="33"/>
  <c r="AF205" i="33"/>
  <c r="AG205" i="33"/>
  <c r="AH205" i="33"/>
  <c r="AI205" i="33"/>
  <c r="AJ205" i="33"/>
  <c r="AK205" i="33"/>
  <c r="AL205" i="33"/>
  <c r="AM205" i="33"/>
  <c r="AN205" i="33"/>
  <c r="AO205" i="33"/>
  <c r="AP205" i="33"/>
  <c r="AQ205" i="33"/>
  <c r="AR205" i="33"/>
  <c r="AS205" i="33"/>
  <c r="AT205" i="33"/>
  <c r="AU205" i="33"/>
  <c r="AV205" i="33"/>
  <c r="AW205" i="33"/>
  <c r="AX205" i="33"/>
  <c r="AY205" i="33"/>
  <c r="AZ205" i="33"/>
  <c r="BA205" i="33"/>
  <c r="BB205" i="33"/>
  <c r="BC205" i="33"/>
  <c r="BD205" i="33"/>
  <c r="BE205" i="33"/>
  <c r="BF205" i="33"/>
  <c r="BG205" i="33"/>
  <c r="BH205" i="33"/>
  <c r="BI205" i="33"/>
  <c r="BJ205" i="33"/>
  <c r="BK205" i="33"/>
  <c r="BL205" i="33"/>
  <c r="BM205" i="33"/>
  <c r="BN205" i="33"/>
  <c r="BO205" i="33"/>
  <c r="BP205" i="33"/>
  <c r="BQ205" i="33"/>
  <c r="BR205" i="33"/>
  <c r="BS205" i="33"/>
  <c r="BT205" i="33"/>
  <c r="BU205" i="33"/>
  <c r="BV205" i="33"/>
  <c r="BW205" i="33"/>
  <c r="BX205" i="33"/>
  <c r="BY205" i="33"/>
  <c r="BZ205" i="33"/>
  <c r="CA205" i="33"/>
  <c r="CB205" i="33"/>
  <c r="CC205" i="33"/>
  <c r="CD205" i="33"/>
  <c r="CE205" i="33"/>
  <c r="CH205" i="33"/>
  <c r="CI205" i="33"/>
  <c r="A206" i="33"/>
  <c r="B206" i="33"/>
  <c r="C206" i="33"/>
  <c r="D206" i="33"/>
  <c r="E206" i="33"/>
  <c r="F206" i="33"/>
  <c r="G206" i="33"/>
  <c r="H206" i="33"/>
  <c r="I206" i="33"/>
  <c r="J206" i="33"/>
  <c r="K206" i="33"/>
  <c r="L206" i="33"/>
  <c r="M206" i="33"/>
  <c r="N206" i="33"/>
  <c r="O206" i="33"/>
  <c r="P206" i="33"/>
  <c r="Q206" i="33"/>
  <c r="R206" i="33"/>
  <c r="S206" i="33"/>
  <c r="T206" i="33"/>
  <c r="U206" i="33"/>
  <c r="V206" i="33"/>
  <c r="W206" i="33"/>
  <c r="X206" i="33"/>
  <c r="Y206" i="33"/>
  <c r="Z206" i="33"/>
  <c r="AA206" i="33"/>
  <c r="AB206" i="33"/>
  <c r="AC206" i="33"/>
  <c r="AD206" i="33"/>
  <c r="AE206" i="33"/>
  <c r="AF206" i="33"/>
  <c r="AG206" i="33"/>
  <c r="AH206" i="33"/>
  <c r="AI206" i="33"/>
  <c r="AJ206" i="33"/>
  <c r="AK206" i="33"/>
  <c r="AL206" i="33"/>
  <c r="AM206" i="33"/>
  <c r="AN206" i="33"/>
  <c r="AO206" i="33"/>
  <c r="AP206" i="33"/>
  <c r="AQ206" i="33"/>
  <c r="AR206" i="33"/>
  <c r="AS206" i="33"/>
  <c r="AT206" i="33"/>
  <c r="AU206" i="33"/>
  <c r="AV206" i="33"/>
  <c r="AW206" i="33"/>
  <c r="AX206" i="33"/>
  <c r="AY206" i="33"/>
  <c r="AZ206" i="33"/>
  <c r="BA206" i="33"/>
  <c r="BB206" i="33"/>
  <c r="BC206" i="33"/>
  <c r="BD206" i="33"/>
  <c r="BE206" i="33"/>
  <c r="BF206" i="33"/>
  <c r="BG206" i="33"/>
  <c r="BH206" i="33"/>
  <c r="BI206" i="33"/>
  <c r="BJ206" i="33"/>
  <c r="BK206" i="33"/>
  <c r="BL206" i="33"/>
  <c r="BM206" i="33"/>
  <c r="BN206" i="33"/>
  <c r="BO206" i="33"/>
  <c r="BP206" i="33"/>
  <c r="BQ206" i="33"/>
  <c r="BR206" i="33"/>
  <c r="BS206" i="33"/>
  <c r="BT206" i="33"/>
  <c r="BU206" i="33"/>
  <c r="BV206" i="33"/>
  <c r="BW206" i="33"/>
  <c r="BX206" i="33"/>
  <c r="BY206" i="33"/>
  <c r="BZ206" i="33"/>
  <c r="CA206" i="33"/>
  <c r="CB206" i="33"/>
  <c r="CC206" i="33"/>
  <c r="CD206" i="33"/>
  <c r="CE206" i="33"/>
  <c r="CH206" i="33"/>
  <c r="CI206" i="33"/>
  <c r="A207" i="33"/>
  <c r="B207" i="33"/>
  <c r="C207" i="33"/>
  <c r="D207" i="33"/>
  <c r="E207" i="33"/>
  <c r="F207" i="33"/>
  <c r="G207" i="33"/>
  <c r="H207" i="33"/>
  <c r="I207" i="33"/>
  <c r="J207" i="33"/>
  <c r="K207" i="33"/>
  <c r="L207" i="33"/>
  <c r="M207" i="33"/>
  <c r="N207" i="33"/>
  <c r="O207" i="33"/>
  <c r="P207" i="33"/>
  <c r="Q207" i="33"/>
  <c r="R207" i="33"/>
  <c r="S207" i="33"/>
  <c r="T207" i="33"/>
  <c r="U207" i="33"/>
  <c r="V207" i="33"/>
  <c r="W207" i="33"/>
  <c r="X207" i="33"/>
  <c r="Y207" i="33"/>
  <c r="Z207" i="33"/>
  <c r="AA207" i="33"/>
  <c r="AB207" i="33"/>
  <c r="AC207" i="33"/>
  <c r="AD207" i="33"/>
  <c r="AE207" i="33"/>
  <c r="AF207" i="33"/>
  <c r="AG207" i="33"/>
  <c r="AH207" i="33"/>
  <c r="AI207" i="33"/>
  <c r="AJ207" i="33"/>
  <c r="AK207" i="33"/>
  <c r="AL207" i="33"/>
  <c r="AM207" i="33"/>
  <c r="AN207" i="33"/>
  <c r="AO207" i="33"/>
  <c r="AP207" i="33"/>
  <c r="AQ207" i="33"/>
  <c r="AR207" i="33"/>
  <c r="AS207" i="33"/>
  <c r="AT207" i="33"/>
  <c r="AU207" i="33"/>
  <c r="AV207" i="33"/>
  <c r="AW207" i="33"/>
  <c r="AX207" i="33"/>
  <c r="AY207" i="33"/>
  <c r="AZ207" i="33"/>
  <c r="BA207" i="33"/>
  <c r="BB207" i="33"/>
  <c r="BC207" i="33"/>
  <c r="BD207" i="33"/>
  <c r="BE207" i="33"/>
  <c r="BF207" i="33"/>
  <c r="BG207" i="33"/>
  <c r="BH207" i="33"/>
  <c r="BI207" i="33"/>
  <c r="BJ207" i="33"/>
  <c r="BK207" i="33"/>
  <c r="BL207" i="33"/>
  <c r="BM207" i="33"/>
  <c r="BN207" i="33"/>
  <c r="BO207" i="33"/>
  <c r="BP207" i="33"/>
  <c r="BQ207" i="33"/>
  <c r="BR207" i="33"/>
  <c r="BS207" i="33"/>
  <c r="BT207" i="33"/>
  <c r="BU207" i="33"/>
  <c r="BV207" i="33"/>
  <c r="BW207" i="33"/>
  <c r="BX207" i="33"/>
  <c r="BY207" i="33"/>
  <c r="BZ207" i="33"/>
  <c r="CA207" i="33"/>
  <c r="CB207" i="33"/>
  <c r="CC207" i="33"/>
  <c r="CD207" i="33"/>
  <c r="CE207" i="33"/>
  <c r="CH207" i="33"/>
  <c r="CI207" i="33"/>
  <c r="A208" i="33"/>
  <c r="B208" i="33"/>
  <c r="C208" i="33"/>
  <c r="D208" i="33"/>
  <c r="E208" i="33"/>
  <c r="F208" i="33"/>
  <c r="G208" i="33"/>
  <c r="H208" i="33"/>
  <c r="I208" i="33"/>
  <c r="J208" i="33"/>
  <c r="K208" i="33"/>
  <c r="L208" i="33"/>
  <c r="M208" i="33"/>
  <c r="N208" i="33"/>
  <c r="O208" i="33"/>
  <c r="P208" i="33"/>
  <c r="Q208" i="33"/>
  <c r="R208" i="33"/>
  <c r="S208" i="33"/>
  <c r="T208" i="33"/>
  <c r="U208" i="33"/>
  <c r="V208" i="33"/>
  <c r="W208" i="33"/>
  <c r="X208" i="33"/>
  <c r="Y208" i="33"/>
  <c r="Z208" i="33"/>
  <c r="AA208" i="33"/>
  <c r="AB208" i="33"/>
  <c r="AC208" i="33"/>
  <c r="AD208" i="33"/>
  <c r="AE208" i="33"/>
  <c r="AF208" i="33"/>
  <c r="AG208" i="33"/>
  <c r="AH208" i="33"/>
  <c r="AI208" i="33"/>
  <c r="AJ208" i="33"/>
  <c r="AK208" i="33"/>
  <c r="AL208" i="33"/>
  <c r="AM208" i="33"/>
  <c r="AN208" i="33"/>
  <c r="AO208" i="33"/>
  <c r="AP208" i="33"/>
  <c r="AQ208" i="33"/>
  <c r="AR208" i="33"/>
  <c r="AS208" i="33"/>
  <c r="AT208" i="33"/>
  <c r="AU208" i="33"/>
  <c r="AV208" i="33"/>
  <c r="AW208" i="33"/>
  <c r="AX208" i="33"/>
  <c r="AY208" i="33"/>
  <c r="AZ208" i="33"/>
  <c r="BA208" i="33"/>
  <c r="BB208" i="33"/>
  <c r="BC208" i="33"/>
  <c r="BD208" i="33"/>
  <c r="BE208" i="33"/>
  <c r="BF208" i="33"/>
  <c r="BG208" i="33"/>
  <c r="BH208" i="33"/>
  <c r="BI208" i="33"/>
  <c r="BJ208" i="33"/>
  <c r="BK208" i="33"/>
  <c r="BL208" i="33"/>
  <c r="BM208" i="33"/>
  <c r="BN208" i="33"/>
  <c r="BO208" i="33"/>
  <c r="BP208" i="33"/>
  <c r="BQ208" i="33"/>
  <c r="BR208" i="33"/>
  <c r="BS208" i="33"/>
  <c r="BT208" i="33"/>
  <c r="BU208" i="33"/>
  <c r="BV208" i="33"/>
  <c r="BW208" i="33"/>
  <c r="BX208" i="33"/>
  <c r="BY208" i="33"/>
  <c r="BZ208" i="33"/>
  <c r="CA208" i="33"/>
  <c r="CB208" i="33"/>
  <c r="CC208" i="33"/>
  <c r="CD208" i="33"/>
  <c r="CE208" i="33"/>
  <c r="CH208" i="33"/>
  <c r="CI208" i="33"/>
  <c r="A209" i="33"/>
  <c r="B209" i="33"/>
  <c r="C209" i="33"/>
  <c r="D209" i="33"/>
  <c r="E209" i="33"/>
  <c r="F209" i="33"/>
  <c r="G209" i="33"/>
  <c r="H209" i="33"/>
  <c r="I209" i="33"/>
  <c r="J209" i="33"/>
  <c r="K209" i="33"/>
  <c r="L209" i="33"/>
  <c r="M209" i="33"/>
  <c r="N209" i="33"/>
  <c r="O209" i="33"/>
  <c r="P209" i="33"/>
  <c r="Q209" i="33"/>
  <c r="R209" i="33"/>
  <c r="S209" i="33"/>
  <c r="T209" i="33"/>
  <c r="U209" i="33"/>
  <c r="V209" i="33"/>
  <c r="W209" i="33"/>
  <c r="X209" i="33"/>
  <c r="Y209" i="33"/>
  <c r="Z209" i="33"/>
  <c r="AA209" i="33"/>
  <c r="AB209" i="33"/>
  <c r="AC209" i="33"/>
  <c r="AD209" i="33"/>
  <c r="AE209" i="33"/>
  <c r="AF209" i="33"/>
  <c r="AG209" i="33"/>
  <c r="AH209" i="33"/>
  <c r="AI209" i="33"/>
  <c r="AJ209" i="33"/>
  <c r="AK209" i="33"/>
  <c r="AL209" i="33"/>
  <c r="AM209" i="33"/>
  <c r="AN209" i="33"/>
  <c r="AO209" i="33"/>
  <c r="AP209" i="33"/>
  <c r="AQ209" i="33"/>
  <c r="AR209" i="33"/>
  <c r="AS209" i="33"/>
  <c r="AT209" i="33"/>
  <c r="AU209" i="33"/>
  <c r="AV209" i="33"/>
  <c r="AW209" i="33"/>
  <c r="AX209" i="33"/>
  <c r="AY209" i="33"/>
  <c r="AZ209" i="33"/>
  <c r="BA209" i="33"/>
  <c r="BB209" i="33"/>
  <c r="BC209" i="33"/>
  <c r="BD209" i="33"/>
  <c r="BE209" i="33"/>
  <c r="BF209" i="33"/>
  <c r="BG209" i="33"/>
  <c r="BH209" i="33"/>
  <c r="BI209" i="33"/>
  <c r="BJ209" i="33"/>
  <c r="BK209" i="33"/>
  <c r="BL209" i="33"/>
  <c r="BM209" i="33"/>
  <c r="BN209" i="33"/>
  <c r="BO209" i="33"/>
  <c r="BP209" i="33"/>
  <c r="BQ209" i="33"/>
  <c r="BR209" i="33"/>
  <c r="BS209" i="33"/>
  <c r="BT209" i="33"/>
  <c r="BU209" i="33"/>
  <c r="BV209" i="33"/>
  <c r="BW209" i="33"/>
  <c r="BX209" i="33"/>
  <c r="BY209" i="33"/>
  <c r="BZ209" i="33"/>
  <c r="CA209" i="33"/>
  <c r="CB209" i="33"/>
  <c r="CC209" i="33"/>
  <c r="CD209" i="33"/>
  <c r="CE209" i="33"/>
  <c r="CH209" i="33"/>
  <c r="CI209" i="33"/>
  <c r="A210" i="33"/>
  <c r="B210" i="33"/>
  <c r="C210" i="33"/>
  <c r="D210" i="33"/>
  <c r="E210" i="33"/>
  <c r="F210" i="33"/>
  <c r="G210" i="33"/>
  <c r="H210" i="33"/>
  <c r="I210" i="33"/>
  <c r="J210" i="33"/>
  <c r="K210" i="33"/>
  <c r="L210" i="33"/>
  <c r="M210" i="33"/>
  <c r="N210" i="33"/>
  <c r="O210" i="33"/>
  <c r="P210" i="33"/>
  <c r="Q210" i="33"/>
  <c r="R210" i="33"/>
  <c r="S210" i="33"/>
  <c r="T210" i="33"/>
  <c r="U210" i="33"/>
  <c r="V210" i="33"/>
  <c r="W210" i="33"/>
  <c r="X210" i="33"/>
  <c r="Y210" i="33"/>
  <c r="Z210" i="33"/>
  <c r="AA210" i="33"/>
  <c r="AB210" i="33"/>
  <c r="AC210" i="33"/>
  <c r="AD210" i="33"/>
  <c r="AE210" i="33"/>
  <c r="AF210" i="33"/>
  <c r="AG210" i="33"/>
  <c r="AH210" i="33"/>
  <c r="AI210" i="33"/>
  <c r="AJ210" i="33"/>
  <c r="AK210" i="33"/>
  <c r="AL210" i="33"/>
  <c r="AM210" i="33"/>
  <c r="AN210" i="33"/>
  <c r="AO210" i="33"/>
  <c r="AP210" i="33"/>
  <c r="AQ210" i="33"/>
  <c r="AR210" i="33"/>
  <c r="AS210" i="33"/>
  <c r="AT210" i="33"/>
  <c r="AU210" i="33"/>
  <c r="AV210" i="33"/>
  <c r="AW210" i="33"/>
  <c r="AX210" i="33"/>
  <c r="AY210" i="33"/>
  <c r="AZ210" i="33"/>
  <c r="BA210" i="33"/>
  <c r="BB210" i="33"/>
  <c r="BC210" i="33"/>
  <c r="BD210" i="33"/>
  <c r="BE210" i="33"/>
  <c r="BF210" i="33"/>
  <c r="BG210" i="33"/>
  <c r="BH210" i="33"/>
  <c r="BI210" i="33"/>
  <c r="BJ210" i="33"/>
  <c r="BK210" i="33"/>
  <c r="BL210" i="33"/>
  <c r="BM210" i="33"/>
  <c r="BN210" i="33"/>
  <c r="BO210" i="33"/>
  <c r="BP210" i="33"/>
  <c r="BQ210" i="33"/>
  <c r="BR210" i="33"/>
  <c r="BS210" i="33"/>
  <c r="BT210" i="33"/>
  <c r="BU210" i="33"/>
  <c r="BV210" i="33"/>
  <c r="BW210" i="33"/>
  <c r="BX210" i="33"/>
  <c r="BY210" i="33"/>
  <c r="BZ210" i="33"/>
  <c r="CA210" i="33"/>
  <c r="CB210" i="33"/>
  <c r="CC210" i="33"/>
  <c r="CD210" i="33"/>
  <c r="CE210" i="33"/>
  <c r="CH210" i="33"/>
  <c r="CI210" i="33"/>
  <c r="A211" i="33"/>
  <c r="B211" i="33"/>
  <c r="C211" i="33"/>
  <c r="D211" i="33"/>
  <c r="E211" i="33"/>
  <c r="F211" i="33"/>
  <c r="G211" i="33"/>
  <c r="H211" i="33"/>
  <c r="I211" i="33"/>
  <c r="J211" i="33"/>
  <c r="K211" i="33"/>
  <c r="L211" i="33"/>
  <c r="M211" i="33"/>
  <c r="N211" i="33"/>
  <c r="O211" i="33"/>
  <c r="P211" i="33"/>
  <c r="Q211" i="33"/>
  <c r="R211" i="33"/>
  <c r="S211" i="33"/>
  <c r="T211" i="33"/>
  <c r="U211" i="33"/>
  <c r="V211" i="33"/>
  <c r="W211" i="33"/>
  <c r="X211" i="33"/>
  <c r="Y211" i="33"/>
  <c r="Z211" i="33"/>
  <c r="AA211" i="33"/>
  <c r="AB211" i="33"/>
  <c r="AC211" i="33"/>
  <c r="AD211" i="33"/>
  <c r="AE211" i="33"/>
  <c r="AF211" i="33"/>
  <c r="AG211" i="33"/>
  <c r="AH211" i="33"/>
  <c r="AI211" i="33"/>
  <c r="AJ211" i="33"/>
  <c r="AK211" i="33"/>
  <c r="AL211" i="33"/>
  <c r="AM211" i="33"/>
  <c r="AN211" i="33"/>
  <c r="AO211" i="33"/>
  <c r="AP211" i="33"/>
  <c r="AQ211" i="33"/>
  <c r="AR211" i="33"/>
  <c r="AS211" i="33"/>
  <c r="AT211" i="33"/>
  <c r="AU211" i="33"/>
  <c r="AV211" i="33"/>
  <c r="AW211" i="33"/>
  <c r="AX211" i="33"/>
  <c r="AY211" i="33"/>
  <c r="AZ211" i="33"/>
  <c r="BA211" i="33"/>
  <c r="BB211" i="33"/>
  <c r="BC211" i="33"/>
  <c r="BD211" i="33"/>
  <c r="BE211" i="33"/>
  <c r="BF211" i="33"/>
  <c r="BG211" i="33"/>
  <c r="BH211" i="33"/>
  <c r="BI211" i="33"/>
  <c r="BJ211" i="33"/>
  <c r="BK211" i="33"/>
  <c r="BL211" i="33"/>
  <c r="BM211" i="33"/>
  <c r="BN211" i="33"/>
  <c r="BO211" i="33"/>
  <c r="BP211" i="33"/>
  <c r="BQ211" i="33"/>
  <c r="BR211" i="33"/>
  <c r="BS211" i="33"/>
  <c r="BT211" i="33"/>
  <c r="BU211" i="33"/>
  <c r="BV211" i="33"/>
  <c r="BW211" i="33"/>
  <c r="BX211" i="33"/>
  <c r="BY211" i="33"/>
  <c r="BZ211" i="33"/>
  <c r="CA211" i="33"/>
  <c r="CB211" i="33"/>
  <c r="CC211" i="33"/>
  <c r="CD211" i="33"/>
  <c r="CE211" i="33"/>
  <c r="CH211" i="33"/>
  <c r="CI211" i="33"/>
  <c r="A212" i="33"/>
  <c r="B212" i="33"/>
  <c r="C212" i="33"/>
  <c r="D212" i="33"/>
  <c r="E212" i="33"/>
  <c r="F212" i="33"/>
  <c r="G212" i="33"/>
  <c r="H212" i="33"/>
  <c r="I212" i="33"/>
  <c r="J212" i="33"/>
  <c r="K212" i="33"/>
  <c r="L212" i="33"/>
  <c r="M212" i="33"/>
  <c r="N212" i="33"/>
  <c r="O212" i="33"/>
  <c r="P212" i="33"/>
  <c r="Q212" i="33"/>
  <c r="R212" i="33"/>
  <c r="S212" i="33"/>
  <c r="T212" i="33"/>
  <c r="U212" i="33"/>
  <c r="V212" i="33"/>
  <c r="W212" i="33"/>
  <c r="X212" i="33"/>
  <c r="Y212" i="33"/>
  <c r="Z212" i="33"/>
  <c r="AA212" i="33"/>
  <c r="AB212" i="33"/>
  <c r="AC212" i="33"/>
  <c r="AD212" i="33"/>
  <c r="AE212" i="33"/>
  <c r="AF212" i="33"/>
  <c r="AG212" i="33"/>
  <c r="AH212" i="33"/>
  <c r="AI212" i="33"/>
  <c r="AJ212" i="33"/>
  <c r="AK212" i="33"/>
  <c r="AL212" i="33"/>
  <c r="AM212" i="33"/>
  <c r="AN212" i="33"/>
  <c r="AO212" i="33"/>
  <c r="AP212" i="33"/>
  <c r="AQ212" i="33"/>
  <c r="AR212" i="33"/>
  <c r="AS212" i="33"/>
  <c r="AT212" i="33"/>
  <c r="AU212" i="33"/>
  <c r="AV212" i="33"/>
  <c r="AW212" i="33"/>
  <c r="AX212" i="33"/>
  <c r="AY212" i="33"/>
  <c r="AZ212" i="33"/>
  <c r="BA212" i="33"/>
  <c r="BB212" i="33"/>
  <c r="BC212" i="33"/>
  <c r="BD212" i="33"/>
  <c r="BE212" i="33"/>
  <c r="BF212" i="33"/>
  <c r="BG212" i="33"/>
  <c r="BH212" i="33"/>
  <c r="BI212" i="33"/>
  <c r="BJ212" i="33"/>
  <c r="BK212" i="33"/>
  <c r="BL212" i="33"/>
  <c r="BM212" i="33"/>
  <c r="BN212" i="33"/>
  <c r="BO212" i="33"/>
  <c r="BP212" i="33"/>
  <c r="BQ212" i="33"/>
  <c r="BR212" i="33"/>
  <c r="BS212" i="33"/>
  <c r="BT212" i="33"/>
  <c r="BU212" i="33"/>
  <c r="BV212" i="33"/>
  <c r="BW212" i="33"/>
  <c r="BX212" i="33"/>
  <c r="BY212" i="33"/>
  <c r="BZ212" i="33"/>
  <c r="CA212" i="33"/>
  <c r="CB212" i="33"/>
  <c r="CC212" i="33"/>
  <c r="CD212" i="33"/>
  <c r="CE212" i="33"/>
  <c r="CH212" i="33"/>
  <c r="CI212" i="33"/>
  <c r="A213" i="33"/>
  <c r="B213" i="33"/>
  <c r="C213" i="33"/>
  <c r="D213" i="33"/>
  <c r="E213" i="33"/>
  <c r="F213" i="33"/>
  <c r="G213" i="33"/>
  <c r="H213" i="33"/>
  <c r="I213" i="33"/>
  <c r="J213" i="33"/>
  <c r="K213" i="33"/>
  <c r="L213" i="33"/>
  <c r="M213" i="33"/>
  <c r="N213" i="33"/>
  <c r="O213" i="33"/>
  <c r="P213" i="33"/>
  <c r="Q213" i="33"/>
  <c r="R213" i="33"/>
  <c r="S213" i="33"/>
  <c r="T213" i="33"/>
  <c r="U213" i="33"/>
  <c r="V213" i="33"/>
  <c r="W213" i="33"/>
  <c r="X213" i="33"/>
  <c r="Y213" i="33"/>
  <c r="Z213" i="33"/>
  <c r="AA213" i="33"/>
  <c r="AB213" i="33"/>
  <c r="AC213" i="33"/>
  <c r="AD213" i="33"/>
  <c r="AE213" i="33"/>
  <c r="AF213" i="33"/>
  <c r="AG213" i="33"/>
  <c r="AH213" i="33"/>
  <c r="AI213" i="33"/>
  <c r="AJ213" i="33"/>
  <c r="AK213" i="33"/>
  <c r="AL213" i="33"/>
  <c r="AM213" i="33"/>
  <c r="AN213" i="33"/>
  <c r="AO213" i="33"/>
  <c r="AP213" i="33"/>
  <c r="AQ213" i="33"/>
  <c r="AR213" i="33"/>
  <c r="AS213" i="33"/>
  <c r="AT213" i="33"/>
  <c r="AU213" i="33"/>
  <c r="AV213" i="33"/>
  <c r="AW213" i="33"/>
  <c r="AX213" i="33"/>
  <c r="AY213" i="33"/>
  <c r="AZ213" i="33"/>
  <c r="BA213" i="33"/>
  <c r="BB213" i="33"/>
  <c r="BC213" i="33"/>
  <c r="BD213" i="33"/>
  <c r="BE213" i="33"/>
  <c r="BF213" i="33"/>
  <c r="BG213" i="33"/>
  <c r="BH213" i="33"/>
  <c r="BI213" i="33"/>
  <c r="BJ213" i="33"/>
  <c r="BK213" i="33"/>
  <c r="BL213" i="33"/>
  <c r="BM213" i="33"/>
  <c r="BN213" i="33"/>
  <c r="BO213" i="33"/>
  <c r="BP213" i="33"/>
  <c r="BQ213" i="33"/>
  <c r="BR213" i="33"/>
  <c r="BS213" i="33"/>
  <c r="BT213" i="33"/>
  <c r="BU213" i="33"/>
  <c r="BV213" i="33"/>
  <c r="BW213" i="33"/>
  <c r="BX213" i="33"/>
  <c r="BY213" i="33"/>
  <c r="BZ213" i="33"/>
  <c r="CA213" i="33"/>
  <c r="CB213" i="33"/>
  <c r="CC213" i="33"/>
  <c r="CD213" i="33"/>
  <c r="CE213" i="33"/>
  <c r="CH213" i="33"/>
  <c r="CI213" i="33"/>
  <c r="A214" i="33"/>
  <c r="B214" i="33"/>
  <c r="C214" i="33"/>
  <c r="D214" i="33"/>
  <c r="E214" i="33"/>
  <c r="F214" i="33"/>
  <c r="G214" i="33"/>
  <c r="H214" i="33"/>
  <c r="I214" i="33"/>
  <c r="J214" i="33"/>
  <c r="K214" i="33"/>
  <c r="L214" i="33"/>
  <c r="M214" i="33"/>
  <c r="N214" i="33"/>
  <c r="O214" i="33"/>
  <c r="P214" i="33"/>
  <c r="Q214" i="33"/>
  <c r="R214" i="33"/>
  <c r="S214" i="33"/>
  <c r="T214" i="33"/>
  <c r="U214" i="33"/>
  <c r="V214" i="33"/>
  <c r="W214" i="33"/>
  <c r="X214" i="33"/>
  <c r="Y214" i="33"/>
  <c r="Z214" i="33"/>
  <c r="AA214" i="33"/>
  <c r="AB214" i="33"/>
  <c r="AC214" i="33"/>
  <c r="AD214" i="33"/>
  <c r="AE214" i="33"/>
  <c r="AF214" i="33"/>
  <c r="AG214" i="33"/>
  <c r="AH214" i="33"/>
  <c r="AI214" i="33"/>
  <c r="AJ214" i="33"/>
  <c r="AK214" i="33"/>
  <c r="AL214" i="33"/>
  <c r="AM214" i="33"/>
  <c r="AN214" i="33"/>
  <c r="AO214" i="33"/>
  <c r="AP214" i="33"/>
  <c r="AQ214" i="33"/>
  <c r="AR214" i="33"/>
  <c r="AS214" i="33"/>
  <c r="AT214" i="33"/>
  <c r="AU214" i="33"/>
  <c r="AV214" i="33"/>
  <c r="AW214" i="33"/>
  <c r="AX214" i="33"/>
  <c r="AY214" i="33"/>
  <c r="AZ214" i="33"/>
  <c r="BA214" i="33"/>
  <c r="BB214" i="33"/>
  <c r="BC214" i="33"/>
  <c r="BD214" i="33"/>
  <c r="BE214" i="33"/>
  <c r="BF214" i="33"/>
  <c r="BG214" i="33"/>
  <c r="BH214" i="33"/>
  <c r="BI214" i="33"/>
  <c r="BJ214" i="33"/>
  <c r="BK214" i="33"/>
  <c r="BL214" i="33"/>
  <c r="BM214" i="33"/>
  <c r="BN214" i="33"/>
  <c r="BO214" i="33"/>
  <c r="BP214" i="33"/>
  <c r="BQ214" i="33"/>
  <c r="BR214" i="33"/>
  <c r="BS214" i="33"/>
  <c r="BT214" i="33"/>
  <c r="BU214" i="33"/>
  <c r="BV214" i="33"/>
  <c r="BW214" i="33"/>
  <c r="BX214" i="33"/>
  <c r="BY214" i="33"/>
  <c r="BZ214" i="33"/>
  <c r="CA214" i="33"/>
  <c r="CB214" i="33"/>
  <c r="CC214" i="33"/>
  <c r="CD214" i="33"/>
  <c r="CE214" i="33"/>
  <c r="CH214" i="33"/>
  <c r="CI214" i="33"/>
  <c r="A215" i="33"/>
  <c r="B215" i="33"/>
  <c r="C215" i="33"/>
  <c r="D215" i="33"/>
  <c r="E215" i="33"/>
  <c r="F215" i="33"/>
  <c r="G215" i="33"/>
  <c r="H215" i="33"/>
  <c r="I215" i="33"/>
  <c r="J215" i="33"/>
  <c r="K215" i="33"/>
  <c r="L215" i="33"/>
  <c r="M215" i="33"/>
  <c r="N215" i="33"/>
  <c r="O215" i="33"/>
  <c r="P215" i="33"/>
  <c r="Q215" i="33"/>
  <c r="R215" i="33"/>
  <c r="S215" i="33"/>
  <c r="T215" i="33"/>
  <c r="U215" i="33"/>
  <c r="V215" i="33"/>
  <c r="W215" i="33"/>
  <c r="X215" i="33"/>
  <c r="Y215" i="33"/>
  <c r="Z215" i="33"/>
  <c r="AA215" i="33"/>
  <c r="AB215" i="33"/>
  <c r="AC215" i="33"/>
  <c r="AD215" i="33"/>
  <c r="AE215" i="33"/>
  <c r="AF215" i="33"/>
  <c r="AG215" i="33"/>
  <c r="AH215" i="33"/>
  <c r="AI215" i="33"/>
  <c r="AJ215" i="33"/>
  <c r="AK215" i="33"/>
  <c r="AL215" i="33"/>
  <c r="AM215" i="33"/>
  <c r="AN215" i="33"/>
  <c r="AO215" i="33"/>
  <c r="AP215" i="33"/>
  <c r="AQ215" i="33"/>
  <c r="AR215" i="33"/>
  <c r="AS215" i="33"/>
  <c r="AT215" i="33"/>
  <c r="AU215" i="33"/>
  <c r="AV215" i="33"/>
  <c r="AW215" i="33"/>
  <c r="AX215" i="33"/>
  <c r="AY215" i="33"/>
  <c r="AZ215" i="33"/>
  <c r="BA215" i="33"/>
  <c r="BB215" i="33"/>
  <c r="BC215" i="33"/>
  <c r="BD215" i="33"/>
  <c r="BE215" i="33"/>
  <c r="BF215" i="33"/>
  <c r="BG215" i="33"/>
  <c r="BH215" i="33"/>
  <c r="BI215" i="33"/>
  <c r="BJ215" i="33"/>
  <c r="BK215" i="33"/>
  <c r="BL215" i="33"/>
  <c r="BM215" i="33"/>
  <c r="BN215" i="33"/>
  <c r="BO215" i="33"/>
  <c r="BP215" i="33"/>
  <c r="BQ215" i="33"/>
  <c r="BR215" i="33"/>
  <c r="BS215" i="33"/>
  <c r="BT215" i="33"/>
  <c r="BU215" i="33"/>
  <c r="BV215" i="33"/>
  <c r="BW215" i="33"/>
  <c r="BX215" i="33"/>
  <c r="BY215" i="33"/>
  <c r="BZ215" i="33"/>
  <c r="CA215" i="33"/>
  <c r="CB215" i="33"/>
  <c r="CC215" i="33"/>
  <c r="CD215" i="33"/>
  <c r="CE215" i="33"/>
  <c r="CH215" i="33"/>
  <c r="CI215" i="33"/>
  <c r="A216" i="33"/>
  <c r="B216" i="33"/>
  <c r="C216" i="33"/>
  <c r="D216" i="33"/>
  <c r="E216" i="33"/>
  <c r="F216" i="33"/>
  <c r="G216" i="33"/>
  <c r="H216" i="33"/>
  <c r="I216" i="33"/>
  <c r="J216" i="33"/>
  <c r="K216" i="33"/>
  <c r="L216" i="33"/>
  <c r="M216" i="33"/>
  <c r="N216" i="33"/>
  <c r="O216" i="33"/>
  <c r="P216" i="33"/>
  <c r="Q216" i="33"/>
  <c r="R216" i="33"/>
  <c r="S216" i="33"/>
  <c r="T216" i="33"/>
  <c r="U216" i="33"/>
  <c r="V216" i="33"/>
  <c r="W216" i="33"/>
  <c r="X216" i="33"/>
  <c r="Y216" i="33"/>
  <c r="Z216" i="33"/>
  <c r="AA216" i="33"/>
  <c r="AB216" i="33"/>
  <c r="AC216" i="33"/>
  <c r="AD216" i="33"/>
  <c r="AE216" i="33"/>
  <c r="AF216" i="33"/>
  <c r="AG216" i="33"/>
  <c r="AH216" i="33"/>
  <c r="AI216" i="33"/>
  <c r="AJ216" i="33"/>
  <c r="AK216" i="33"/>
  <c r="AL216" i="33"/>
  <c r="AM216" i="33"/>
  <c r="AN216" i="33"/>
  <c r="AO216" i="33"/>
  <c r="AP216" i="33"/>
  <c r="AQ216" i="33"/>
  <c r="AR216" i="33"/>
  <c r="AS216" i="33"/>
  <c r="AT216" i="33"/>
  <c r="AU216" i="33"/>
  <c r="AV216" i="33"/>
  <c r="AW216" i="33"/>
  <c r="AX216" i="33"/>
  <c r="AY216" i="33"/>
  <c r="AZ216" i="33"/>
  <c r="BA216" i="33"/>
  <c r="BB216" i="33"/>
  <c r="BC216" i="33"/>
  <c r="BD216" i="33"/>
  <c r="BE216" i="33"/>
  <c r="BF216" i="33"/>
  <c r="BG216" i="33"/>
  <c r="BH216" i="33"/>
  <c r="BI216" i="33"/>
  <c r="BJ216" i="33"/>
  <c r="BK216" i="33"/>
  <c r="BL216" i="33"/>
  <c r="BM216" i="33"/>
  <c r="BN216" i="33"/>
  <c r="BO216" i="33"/>
  <c r="BP216" i="33"/>
  <c r="BQ216" i="33"/>
  <c r="BR216" i="33"/>
  <c r="BS216" i="33"/>
  <c r="BT216" i="33"/>
  <c r="BU216" i="33"/>
  <c r="BV216" i="33"/>
  <c r="BW216" i="33"/>
  <c r="BX216" i="33"/>
  <c r="BY216" i="33"/>
  <c r="BZ216" i="33"/>
  <c r="CA216" i="33"/>
  <c r="CB216" i="33"/>
  <c r="CC216" i="33"/>
  <c r="CD216" i="33"/>
  <c r="CE216" i="33"/>
  <c r="CH216" i="33"/>
  <c r="CI216" i="33"/>
  <c r="A217" i="33"/>
  <c r="B217" i="33"/>
  <c r="C217" i="33"/>
  <c r="D217" i="33"/>
  <c r="E217" i="33"/>
  <c r="F217" i="33"/>
  <c r="G217" i="33"/>
  <c r="H217" i="33"/>
  <c r="I217" i="33"/>
  <c r="J217" i="33"/>
  <c r="K217" i="33"/>
  <c r="L217" i="33"/>
  <c r="M217" i="33"/>
  <c r="N217" i="33"/>
  <c r="O217" i="33"/>
  <c r="P217" i="33"/>
  <c r="Q217" i="33"/>
  <c r="R217" i="33"/>
  <c r="S217" i="33"/>
  <c r="T217" i="33"/>
  <c r="U217" i="33"/>
  <c r="V217" i="33"/>
  <c r="W217" i="33"/>
  <c r="X217" i="33"/>
  <c r="Y217" i="33"/>
  <c r="Z217" i="33"/>
  <c r="AA217" i="33"/>
  <c r="AB217" i="33"/>
  <c r="AC217" i="33"/>
  <c r="AD217" i="33"/>
  <c r="AE217" i="33"/>
  <c r="AF217" i="33"/>
  <c r="AG217" i="33"/>
  <c r="AH217" i="33"/>
  <c r="AI217" i="33"/>
  <c r="AJ217" i="33"/>
  <c r="AK217" i="33"/>
  <c r="AL217" i="33"/>
  <c r="AM217" i="33"/>
  <c r="AN217" i="33"/>
  <c r="AO217" i="33"/>
  <c r="AP217" i="33"/>
  <c r="AQ217" i="33"/>
  <c r="AR217" i="33"/>
  <c r="AS217" i="33"/>
  <c r="AT217" i="33"/>
  <c r="AU217" i="33"/>
  <c r="AV217" i="33"/>
  <c r="AW217" i="33"/>
  <c r="AX217" i="33"/>
  <c r="AY217" i="33"/>
  <c r="AZ217" i="33"/>
  <c r="BA217" i="33"/>
  <c r="BB217" i="33"/>
  <c r="BC217" i="33"/>
  <c r="BD217" i="33"/>
  <c r="BE217" i="33"/>
  <c r="BF217" i="33"/>
  <c r="BG217" i="33"/>
  <c r="BH217" i="33"/>
  <c r="BI217" i="33"/>
  <c r="BJ217" i="33"/>
  <c r="BK217" i="33"/>
  <c r="BL217" i="33"/>
  <c r="BM217" i="33"/>
  <c r="BN217" i="33"/>
  <c r="BO217" i="33"/>
  <c r="BP217" i="33"/>
  <c r="BQ217" i="33"/>
  <c r="BR217" i="33"/>
  <c r="BS217" i="33"/>
  <c r="BT217" i="33"/>
  <c r="BU217" i="33"/>
  <c r="BV217" i="33"/>
  <c r="BW217" i="33"/>
  <c r="BX217" i="33"/>
  <c r="BY217" i="33"/>
  <c r="BZ217" i="33"/>
  <c r="CA217" i="33"/>
  <c r="CB217" i="33"/>
  <c r="CC217" i="33"/>
  <c r="CD217" i="33"/>
  <c r="CE217" i="33"/>
  <c r="CH217" i="33"/>
  <c r="CI217" i="33"/>
  <c r="A218" i="33"/>
  <c r="B218" i="33"/>
  <c r="C218" i="33"/>
  <c r="D218" i="33"/>
  <c r="E218" i="33"/>
  <c r="F218" i="33"/>
  <c r="G218" i="33"/>
  <c r="H218" i="33"/>
  <c r="I218" i="33"/>
  <c r="J218" i="33"/>
  <c r="K218" i="33"/>
  <c r="L218" i="33"/>
  <c r="M218" i="33"/>
  <c r="N218" i="33"/>
  <c r="O218" i="33"/>
  <c r="P218" i="33"/>
  <c r="Q218" i="33"/>
  <c r="R218" i="33"/>
  <c r="S218" i="33"/>
  <c r="T218" i="33"/>
  <c r="U218" i="33"/>
  <c r="V218" i="33"/>
  <c r="W218" i="33"/>
  <c r="X218" i="33"/>
  <c r="Y218" i="33"/>
  <c r="Z218" i="33"/>
  <c r="AA218" i="33"/>
  <c r="AB218" i="33"/>
  <c r="AC218" i="33"/>
  <c r="AD218" i="33"/>
  <c r="AE218" i="33"/>
  <c r="AF218" i="33"/>
  <c r="AG218" i="33"/>
  <c r="AH218" i="33"/>
  <c r="AI218" i="33"/>
  <c r="AJ218" i="33"/>
  <c r="AK218" i="33"/>
  <c r="AL218" i="33"/>
  <c r="AM218" i="33"/>
  <c r="AN218" i="33"/>
  <c r="AO218" i="33"/>
  <c r="AP218" i="33"/>
  <c r="AQ218" i="33"/>
  <c r="AR218" i="33"/>
  <c r="AS218" i="33"/>
  <c r="AT218" i="33"/>
  <c r="AU218" i="33"/>
  <c r="AV218" i="33"/>
  <c r="AW218" i="33"/>
  <c r="AX218" i="33"/>
  <c r="AY218" i="33"/>
  <c r="AZ218" i="33"/>
  <c r="BA218" i="33"/>
  <c r="BB218" i="33"/>
  <c r="BC218" i="33"/>
  <c r="BD218" i="33"/>
  <c r="BE218" i="33"/>
  <c r="BF218" i="33"/>
  <c r="BG218" i="33"/>
  <c r="BH218" i="33"/>
  <c r="BI218" i="33"/>
  <c r="BJ218" i="33"/>
  <c r="BK218" i="33"/>
  <c r="BL218" i="33"/>
  <c r="BM218" i="33"/>
  <c r="BN218" i="33"/>
  <c r="BO218" i="33"/>
  <c r="BP218" i="33"/>
  <c r="BQ218" i="33"/>
  <c r="BR218" i="33"/>
  <c r="BS218" i="33"/>
  <c r="BT218" i="33"/>
  <c r="BU218" i="33"/>
  <c r="BV218" i="33"/>
  <c r="BW218" i="33"/>
  <c r="BX218" i="33"/>
  <c r="BY218" i="33"/>
  <c r="BZ218" i="33"/>
  <c r="CA218" i="33"/>
  <c r="CB218" i="33"/>
  <c r="CC218" i="33"/>
  <c r="CD218" i="33"/>
  <c r="CE218" i="33"/>
  <c r="CH218" i="33"/>
  <c r="CI218" i="33"/>
  <c r="A219" i="33"/>
  <c r="B219" i="33"/>
  <c r="C219" i="33"/>
  <c r="D219" i="33"/>
  <c r="E219" i="33"/>
  <c r="F219" i="33"/>
  <c r="G219" i="33"/>
  <c r="H219" i="33"/>
  <c r="I219" i="33"/>
  <c r="J219" i="33"/>
  <c r="K219" i="33"/>
  <c r="L219" i="33"/>
  <c r="M219" i="33"/>
  <c r="N219" i="33"/>
  <c r="O219" i="33"/>
  <c r="P219" i="33"/>
  <c r="Q219" i="33"/>
  <c r="R219" i="33"/>
  <c r="S219" i="33"/>
  <c r="T219" i="33"/>
  <c r="U219" i="33"/>
  <c r="V219" i="33"/>
  <c r="W219" i="33"/>
  <c r="X219" i="33"/>
  <c r="Y219" i="33"/>
  <c r="Z219" i="33"/>
  <c r="AA219" i="33"/>
  <c r="AB219" i="33"/>
  <c r="AC219" i="33"/>
  <c r="AD219" i="33"/>
  <c r="AE219" i="33"/>
  <c r="AF219" i="33"/>
  <c r="AG219" i="33"/>
  <c r="AH219" i="33"/>
  <c r="AI219" i="33"/>
  <c r="AJ219" i="33"/>
  <c r="AK219" i="33"/>
  <c r="AL219" i="33"/>
  <c r="AM219" i="33"/>
  <c r="AN219" i="33"/>
  <c r="AO219" i="33"/>
  <c r="AP219" i="33"/>
  <c r="AQ219" i="33"/>
  <c r="AR219" i="33"/>
  <c r="AS219" i="33"/>
  <c r="AT219" i="33"/>
  <c r="AU219" i="33"/>
  <c r="AV219" i="33"/>
  <c r="AW219" i="33"/>
  <c r="AX219" i="33"/>
  <c r="AY219" i="33"/>
  <c r="AZ219" i="33"/>
  <c r="BA219" i="33"/>
  <c r="BB219" i="33"/>
  <c r="BC219" i="33"/>
  <c r="BD219" i="33"/>
  <c r="BE219" i="33"/>
  <c r="BF219" i="33"/>
  <c r="BG219" i="33"/>
  <c r="BH219" i="33"/>
  <c r="BI219" i="33"/>
  <c r="BJ219" i="33"/>
  <c r="BK219" i="33"/>
  <c r="BL219" i="33"/>
  <c r="BM219" i="33"/>
  <c r="BN219" i="33"/>
  <c r="BO219" i="33"/>
  <c r="BP219" i="33"/>
  <c r="BQ219" i="33"/>
  <c r="BR219" i="33"/>
  <c r="BS219" i="33"/>
  <c r="BT219" i="33"/>
  <c r="BU219" i="33"/>
  <c r="BV219" i="33"/>
  <c r="BW219" i="33"/>
  <c r="BX219" i="33"/>
  <c r="BY219" i="33"/>
  <c r="BZ219" i="33"/>
  <c r="CA219" i="33"/>
  <c r="CB219" i="33"/>
  <c r="CC219" i="33"/>
  <c r="CD219" i="33"/>
  <c r="CE219" i="33"/>
  <c r="CH219" i="33"/>
  <c r="CI219" i="33"/>
  <c r="A220" i="33"/>
  <c r="B220" i="33"/>
  <c r="C220" i="33"/>
  <c r="D220" i="33"/>
  <c r="E220" i="33"/>
  <c r="F220" i="33"/>
  <c r="G220" i="33"/>
  <c r="H220" i="33"/>
  <c r="I220" i="33"/>
  <c r="J220" i="33"/>
  <c r="K220" i="33"/>
  <c r="L220" i="33"/>
  <c r="M220" i="33"/>
  <c r="N220" i="33"/>
  <c r="O220" i="33"/>
  <c r="P220" i="33"/>
  <c r="Q220" i="33"/>
  <c r="R220" i="33"/>
  <c r="S220" i="33"/>
  <c r="T220" i="33"/>
  <c r="U220" i="33"/>
  <c r="V220" i="33"/>
  <c r="W220" i="33"/>
  <c r="X220" i="33"/>
  <c r="Y220" i="33"/>
  <c r="Z220" i="33"/>
  <c r="AA220" i="33"/>
  <c r="AB220" i="33"/>
  <c r="AC220" i="33"/>
  <c r="AD220" i="33"/>
  <c r="AE220" i="33"/>
  <c r="AF220" i="33"/>
  <c r="AG220" i="33"/>
  <c r="AH220" i="33"/>
  <c r="AI220" i="33"/>
  <c r="AJ220" i="33"/>
  <c r="AK220" i="33"/>
  <c r="AL220" i="33"/>
  <c r="AM220" i="33"/>
  <c r="AN220" i="33"/>
  <c r="AO220" i="33"/>
  <c r="AP220" i="33"/>
  <c r="AQ220" i="33"/>
  <c r="AR220" i="33"/>
  <c r="AS220" i="33"/>
  <c r="AT220" i="33"/>
  <c r="AU220" i="33"/>
  <c r="AV220" i="33"/>
  <c r="AW220" i="33"/>
  <c r="AX220" i="33"/>
  <c r="AY220" i="33"/>
  <c r="AZ220" i="33"/>
  <c r="BA220" i="33"/>
  <c r="BB220" i="33"/>
  <c r="BC220" i="33"/>
  <c r="BD220" i="33"/>
  <c r="BE220" i="33"/>
  <c r="BF220" i="33"/>
  <c r="BG220" i="33"/>
  <c r="BH220" i="33"/>
  <c r="BI220" i="33"/>
  <c r="BJ220" i="33"/>
  <c r="BK220" i="33"/>
  <c r="BL220" i="33"/>
  <c r="BM220" i="33"/>
  <c r="BN220" i="33"/>
  <c r="BO220" i="33"/>
  <c r="BP220" i="33"/>
  <c r="BQ220" i="33"/>
  <c r="BR220" i="33"/>
  <c r="BS220" i="33"/>
  <c r="BT220" i="33"/>
  <c r="BU220" i="33"/>
  <c r="BV220" i="33"/>
  <c r="BW220" i="33"/>
  <c r="BX220" i="33"/>
  <c r="BY220" i="33"/>
  <c r="BZ220" i="33"/>
  <c r="CA220" i="33"/>
  <c r="CB220" i="33"/>
  <c r="CC220" i="33"/>
  <c r="CD220" i="33"/>
  <c r="CE220" i="33"/>
  <c r="CH220" i="33"/>
  <c r="CI220" i="33"/>
  <c r="A221" i="33"/>
  <c r="B221" i="33"/>
  <c r="C221" i="33"/>
  <c r="D221" i="33"/>
  <c r="E221" i="33"/>
  <c r="F221" i="33"/>
  <c r="G221" i="33"/>
  <c r="H221" i="33"/>
  <c r="I221" i="33"/>
  <c r="J221" i="33"/>
  <c r="K221" i="33"/>
  <c r="L221" i="33"/>
  <c r="M221" i="33"/>
  <c r="N221" i="33"/>
  <c r="O221" i="33"/>
  <c r="P221" i="33"/>
  <c r="Q221" i="33"/>
  <c r="R221" i="33"/>
  <c r="S221" i="33"/>
  <c r="T221" i="33"/>
  <c r="U221" i="33"/>
  <c r="V221" i="33"/>
  <c r="W221" i="33"/>
  <c r="X221" i="33"/>
  <c r="Y221" i="33"/>
  <c r="Z221" i="33"/>
  <c r="AA221" i="33"/>
  <c r="AB221" i="33"/>
  <c r="AC221" i="33"/>
  <c r="AD221" i="33"/>
  <c r="AE221" i="33"/>
  <c r="AF221" i="33"/>
  <c r="AG221" i="33"/>
  <c r="AH221" i="33"/>
  <c r="AI221" i="33"/>
  <c r="AJ221" i="33"/>
  <c r="AK221" i="33"/>
  <c r="AL221" i="33"/>
  <c r="AM221" i="33"/>
  <c r="AN221" i="33"/>
  <c r="AO221" i="33"/>
  <c r="AP221" i="33"/>
  <c r="AQ221" i="33"/>
  <c r="AR221" i="33"/>
  <c r="AS221" i="33"/>
  <c r="AT221" i="33"/>
  <c r="AU221" i="33"/>
  <c r="AV221" i="33"/>
  <c r="AW221" i="33"/>
  <c r="AX221" i="33"/>
  <c r="AY221" i="33"/>
  <c r="AZ221" i="33"/>
  <c r="BA221" i="33"/>
  <c r="BB221" i="33"/>
  <c r="BC221" i="33"/>
  <c r="BD221" i="33"/>
  <c r="BE221" i="33"/>
  <c r="BF221" i="33"/>
  <c r="BG221" i="33"/>
  <c r="BH221" i="33"/>
  <c r="BI221" i="33"/>
  <c r="BJ221" i="33"/>
  <c r="BK221" i="33"/>
  <c r="BL221" i="33"/>
  <c r="BM221" i="33"/>
  <c r="BN221" i="33"/>
  <c r="BO221" i="33"/>
  <c r="BP221" i="33"/>
  <c r="BQ221" i="33"/>
  <c r="BR221" i="33"/>
  <c r="BS221" i="33"/>
  <c r="BT221" i="33"/>
  <c r="BU221" i="33"/>
  <c r="BV221" i="33"/>
  <c r="BW221" i="33"/>
  <c r="BX221" i="33"/>
  <c r="BY221" i="33"/>
  <c r="BZ221" i="33"/>
  <c r="CA221" i="33"/>
  <c r="CB221" i="33"/>
  <c r="CC221" i="33"/>
  <c r="CD221" i="33"/>
  <c r="CE221" i="33"/>
  <c r="CH221" i="33"/>
  <c r="CI221" i="33"/>
  <c r="A222" i="33"/>
  <c r="B222" i="33"/>
  <c r="C222" i="33"/>
  <c r="D222" i="33"/>
  <c r="E222" i="33"/>
  <c r="F222" i="33"/>
  <c r="G222" i="33"/>
  <c r="H222" i="33"/>
  <c r="I222" i="33"/>
  <c r="J222" i="33"/>
  <c r="K222" i="33"/>
  <c r="L222" i="33"/>
  <c r="M222" i="33"/>
  <c r="N222" i="33"/>
  <c r="O222" i="33"/>
  <c r="P222" i="33"/>
  <c r="Q222" i="33"/>
  <c r="R222" i="33"/>
  <c r="S222" i="33"/>
  <c r="T222" i="33"/>
  <c r="U222" i="33"/>
  <c r="V222" i="33"/>
  <c r="W222" i="33"/>
  <c r="X222" i="33"/>
  <c r="Y222" i="33"/>
  <c r="Z222" i="33"/>
  <c r="AA222" i="33"/>
  <c r="AB222" i="33"/>
  <c r="AC222" i="33"/>
  <c r="AD222" i="33"/>
  <c r="AE222" i="33"/>
  <c r="AF222" i="33"/>
  <c r="AG222" i="33"/>
  <c r="AH222" i="33"/>
  <c r="AI222" i="33"/>
  <c r="AJ222" i="33"/>
  <c r="AK222" i="33"/>
  <c r="AL222" i="33"/>
  <c r="AM222" i="33"/>
  <c r="AN222" i="33"/>
  <c r="AO222" i="33"/>
  <c r="AP222" i="33"/>
  <c r="AQ222" i="33"/>
  <c r="AR222" i="33"/>
  <c r="AS222" i="33"/>
  <c r="AT222" i="33"/>
  <c r="AU222" i="33"/>
  <c r="AV222" i="33"/>
  <c r="AW222" i="33"/>
  <c r="AX222" i="33"/>
  <c r="AY222" i="33"/>
  <c r="AZ222" i="33"/>
  <c r="BA222" i="33"/>
  <c r="BB222" i="33"/>
  <c r="BC222" i="33"/>
  <c r="BD222" i="33"/>
  <c r="BE222" i="33"/>
  <c r="BF222" i="33"/>
  <c r="BG222" i="33"/>
  <c r="BH222" i="33"/>
  <c r="BI222" i="33"/>
  <c r="BJ222" i="33"/>
  <c r="BK222" i="33"/>
  <c r="BL222" i="33"/>
  <c r="BM222" i="33"/>
  <c r="BN222" i="33"/>
  <c r="BO222" i="33"/>
  <c r="BP222" i="33"/>
  <c r="BQ222" i="33"/>
  <c r="BR222" i="33"/>
  <c r="BS222" i="33"/>
  <c r="BT222" i="33"/>
  <c r="BU222" i="33"/>
  <c r="BV222" i="33"/>
  <c r="BW222" i="33"/>
  <c r="BX222" i="33"/>
  <c r="BY222" i="33"/>
  <c r="BZ222" i="33"/>
  <c r="CA222" i="33"/>
  <c r="CB222" i="33"/>
  <c r="CC222" i="33"/>
  <c r="CD222" i="33"/>
  <c r="CE222" i="33"/>
  <c r="CH222" i="33"/>
  <c r="CI222" i="33"/>
  <c r="A223" i="33"/>
  <c r="B223" i="33"/>
  <c r="C223" i="33"/>
  <c r="D223" i="33"/>
  <c r="E223" i="33"/>
  <c r="F223" i="33"/>
  <c r="G223" i="33"/>
  <c r="H223" i="33"/>
  <c r="I223" i="33"/>
  <c r="J223" i="33"/>
  <c r="K223" i="33"/>
  <c r="L223" i="33"/>
  <c r="M223" i="33"/>
  <c r="N223" i="33"/>
  <c r="O223" i="33"/>
  <c r="P223" i="33"/>
  <c r="Q223" i="33"/>
  <c r="R223" i="33"/>
  <c r="S223" i="33"/>
  <c r="T223" i="33"/>
  <c r="U223" i="33"/>
  <c r="V223" i="33"/>
  <c r="W223" i="33"/>
  <c r="X223" i="33"/>
  <c r="Y223" i="33"/>
  <c r="Z223" i="33"/>
  <c r="AA223" i="33"/>
  <c r="AB223" i="33"/>
  <c r="AC223" i="33"/>
  <c r="AD223" i="33"/>
  <c r="AE223" i="33"/>
  <c r="AF223" i="33"/>
  <c r="AG223" i="33"/>
  <c r="AH223" i="33"/>
  <c r="AI223" i="33"/>
  <c r="AJ223" i="33"/>
  <c r="AK223" i="33"/>
  <c r="AL223" i="33"/>
  <c r="AM223" i="33"/>
  <c r="AN223" i="33"/>
  <c r="AO223" i="33"/>
  <c r="AP223" i="33"/>
  <c r="AQ223" i="33"/>
  <c r="AR223" i="33"/>
  <c r="AS223" i="33"/>
  <c r="AT223" i="33"/>
  <c r="AU223" i="33"/>
  <c r="AV223" i="33"/>
  <c r="AW223" i="33"/>
  <c r="AX223" i="33"/>
  <c r="AY223" i="33"/>
  <c r="AZ223" i="33"/>
  <c r="BA223" i="33"/>
  <c r="BB223" i="33"/>
  <c r="BC223" i="33"/>
  <c r="BD223" i="33"/>
  <c r="BE223" i="33"/>
  <c r="BF223" i="33"/>
  <c r="BG223" i="33"/>
  <c r="BH223" i="33"/>
  <c r="BI223" i="33"/>
  <c r="BJ223" i="33"/>
  <c r="BK223" i="33"/>
  <c r="BL223" i="33"/>
  <c r="BM223" i="33"/>
  <c r="BN223" i="33"/>
  <c r="BO223" i="33"/>
  <c r="BP223" i="33"/>
  <c r="BQ223" i="33"/>
  <c r="BR223" i="33"/>
  <c r="BS223" i="33"/>
  <c r="BT223" i="33"/>
  <c r="BU223" i="33"/>
  <c r="BV223" i="33"/>
  <c r="BW223" i="33"/>
  <c r="BX223" i="33"/>
  <c r="BY223" i="33"/>
  <c r="BZ223" i="33"/>
  <c r="CA223" i="33"/>
  <c r="CB223" i="33"/>
  <c r="CC223" i="33"/>
  <c r="CD223" i="33"/>
  <c r="CE223" i="33"/>
  <c r="CH223" i="33"/>
  <c r="CI223" i="33"/>
  <c r="A224" i="33"/>
  <c r="B224" i="33"/>
  <c r="C224" i="33"/>
  <c r="D224" i="33"/>
  <c r="E224" i="33"/>
  <c r="F224" i="33"/>
  <c r="G224" i="33"/>
  <c r="H224" i="33"/>
  <c r="I224" i="33"/>
  <c r="J224" i="33"/>
  <c r="K224" i="33"/>
  <c r="L224" i="33"/>
  <c r="M224" i="33"/>
  <c r="N224" i="33"/>
  <c r="O224" i="33"/>
  <c r="P224" i="33"/>
  <c r="Q224" i="33"/>
  <c r="R224" i="33"/>
  <c r="S224" i="33"/>
  <c r="T224" i="33"/>
  <c r="U224" i="33"/>
  <c r="V224" i="33"/>
  <c r="W224" i="33"/>
  <c r="X224" i="33"/>
  <c r="Y224" i="33"/>
  <c r="Z224" i="33"/>
  <c r="AA224" i="33"/>
  <c r="AB224" i="33"/>
  <c r="AC224" i="33"/>
  <c r="AD224" i="33"/>
  <c r="AE224" i="33"/>
  <c r="AF224" i="33"/>
  <c r="AG224" i="33"/>
  <c r="AH224" i="33"/>
  <c r="AI224" i="33"/>
  <c r="AJ224" i="33"/>
  <c r="AK224" i="33"/>
  <c r="AL224" i="33"/>
  <c r="AM224" i="33"/>
  <c r="AN224" i="33"/>
  <c r="AO224" i="33"/>
  <c r="AP224" i="33"/>
  <c r="AQ224" i="33"/>
  <c r="AR224" i="33"/>
  <c r="AS224" i="33"/>
  <c r="AT224" i="33"/>
  <c r="AU224" i="33"/>
  <c r="AV224" i="33"/>
  <c r="AW224" i="33"/>
  <c r="AX224" i="33"/>
  <c r="AY224" i="33"/>
  <c r="AZ224" i="33"/>
  <c r="BA224" i="33"/>
  <c r="BB224" i="33"/>
  <c r="BC224" i="33"/>
  <c r="BD224" i="33"/>
  <c r="BE224" i="33"/>
  <c r="BF224" i="33"/>
  <c r="BG224" i="33"/>
  <c r="BH224" i="33"/>
  <c r="BI224" i="33"/>
  <c r="BJ224" i="33"/>
  <c r="BK224" i="33"/>
  <c r="BL224" i="33"/>
  <c r="BM224" i="33"/>
  <c r="BN224" i="33"/>
  <c r="BO224" i="33"/>
  <c r="BP224" i="33"/>
  <c r="BQ224" i="33"/>
  <c r="BR224" i="33"/>
  <c r="BS224" i="33"/>
  <c r="BT224" i="33"/>
  <c r="BU224" i="33"/>
  <c r="BV224" i="33"/>
  <c r="BW224" i="33"/>
  <c r="BX224" i="33"/>
  <c r="BY224" i="33"/>
  <c r="BZ224" i="33"/>
  <c r="CA224" i="33"/>
  <c r="CB224" i="33"/>
  <c r="CC224" i="33"/>
  <c r="CD224" i="33"/>
  <c r="CE224" i="33"/>
  <c r="CH224" i="33"/>
  <c r="CI224" i="33"/>
  <c r="A225" i="33"/>
  <c r="B225" i="33"/>
  <c r="C225" i="33"/>
  <c r="D225" i="33"/>
  <c r="E225" i="33"/>
  <c r="F225" i="33"/>
  <c r="G225" i="33"/>
  <c r="H225" i="33"/>
  <c r="I225" i="33"/>
  <c r="J225" i="33"/>
  <c r="K225" i="33"/>
  <c r="L225" i="33"/>
  <c r="M225" i="33"/>
  <c r="N225" i="33"/>
  <c r="O225" i="33"/>
  <c r="P225" i="33"/>
  <c r="Q225" i="33"/>
  <c r="R225" i="33"/>
  <c r="S225" i="33"/>
  <c r="T225" i="33"/>
  <c r="U225" i="33"/>
  <c r="V225" i="33"/>
  <c r="W225" i="33"/>
  <c r="X225" i="33"/>
  <c r="Y225" i="33"/>
  <c r="Z225" i="33"/>
  <c r="AA225" i="33"/>
  <c r="AB225" i="33"/>
  <c r="AC225" i="33"/>
  <c r="AD225" i="33"/>
  <c r="AE225" i="33"/>
  <c r="AF225" i="33"/>
  <c r="AG225" i="33"/>
  <c r="AH225" i="33"/>
  <c r="AI225" i="33"/>
  <c r="AJ225" i="33"/>
  <c r="AK225" i="33"/>
  <c r="AL225" i="33"/>
  <c r="AM225" i="33"/>
  <c r="AN225" i="33"/>
  <c r="AO225" i="33"/>
  <c r="AP225" i="33"/>
  <c r="AQ225" i="33"/>
  <c r="AR225" i="33"/>
  <c r="AS225" i="33"/>
  <c r="AT225" i="33"/>
  <c r="AU225" i="33"/>
  <c r="AV225" i="33"/>
  <c r="AW225" i="33"/>
  <c r="AX225" i="33"/>
  <c r="AY225" i="33"/>
  <c r="AZ225" i="33"/>
  <c r="BA225" i="33"/>
  <c r="BB225" i="33"/>
  <c r="BC225" i="33"/>
  <c r="BD225" i="33"/>
  <c r="BE225" i="33"/>
  <c r="BF225" i="33"/>
  <c r="BG225" i="33"/>
  <c r="BH225" i="33"/>
  <c r="BI225" i="33"/>
  <c r="BJ225" i="33"/>
  <c r="BK225" i="33"/>
  <c r="BL225" i="33"/>
  <c r="BM225" i="33"/>
  <c r="BN225" i="33"/>
  <c r="BO225" i="33"/>
  <c r="BP225" i="33"/>
  <c r="BQ225" i="33"/>
  <c r="BR225" i="33"/>
  <c r="BS225" i="33"/>
  <c r="BT225" i="33"/>
  <c r="BU225" i="33"/>
  <c r="BV225" i="33"/>
  <c r="BW225" i="33"/>
  <c r="BX225" i="33"/>
  <c r="BY225" i="33"/>
  <c r="BZ225" i="33"/>
  <c r="CA225" i="33"/>
  <c r="CB225" i="33"/>
  <c r="CC225" i="33"/>
  <c r="CD225" i="33"/>
  <c r="CE225" i="33"/>
  <c r="CH225" i="33"/>
  <c r="CI225" i="33"/>
  <c r="A226" i="33"/>
  <c r="B226" i="33"/>
  <c r="C226" i="33"/>
  <c r="D226" i="33"/>
  <c r="E226" i="33"/>
  <c r="F226" i="33"/>
  <c r="G226" i="33"/>
  <c r="H226" i="33"/>
  <c r="I226" i="33"/>
  <c r="J226" i="33"/>
  <c r="K226" i="33"/>
  <c r="L226" i="33"/>
  <c r="M226" i="33"/>
  <c r="N226" i="33"/>
  <c r="O226" i="33"/>
  <c r="P226" i="33"/>
  <c r="Q226" i="33"/>
  <c r="R226" i="33"/>
  <c r="S226" i="33"/>
  <c r="T226" i="33"/>
  <c r="U226" i="33"/>
  <c r="V226" i="33"/>
  <c r="W226" i="33"/>
  <c r="X226" i="33"/>
  <c r="Y226" i="33"/>
  <c r="Z226" i="33"/>
  <c r="AA226" i="33"/>
  <c r="AB226" i="33"/>
  <c r="AC226" i="33"/>
  <c r="AD226" i="33"/>
  <c r="AE226" i="33"/>
  <c r="AF226" i="33"/>
  <c r="AG226" i="33"/>
  <c r="AH226" i="33"/>
  <c r="AI226" i="33"/>
  <c r="AJ226" i="33"/>
  <c r="AK226" i="33"/>
  <c r="AL226" i="33"/>
  <c r="AM226" i="33"/>
  <c r="AN226" i="33"/>
  <c r="AO226" i="33"/>
  <c r="AP226" i="33"/>
  <c r="AQ226" i="33"/>
  <c r="AR226" i="33"/>
  <c r="AS226" i="33"/>
  <c r="AT226" i="33"/>
  <c r="AU226" i="33"/>
  <c r="AV226" i="33"/>
  <c r="AW226" i="33"/>
  <c r="AX226" i="33"/>
  <c r="AY226" i="33"/>
  <c r="AZ226" i="33"/>
  <c r="BA226" i="33"/>
  <c r="BB226" i="33"/>
  <c r="BC226" i="33"/>
  <c r="BD226" i="33"/>
  <c r="BE226" i="33"/>
  <c r="BF226" i="33"/>
  <c r="BG226" i="33"/>
  <c r="BH226" i="33"/>
  <c r="BI226" i="33"/>
  <c r="BJ226" i="33"/>
  <c r="BK226" i="33"/>
  <c r="BL226" i="33"/>
  <c r="BM226" i="33"/>
  <c r="BN226" i="33"/>
  <c r="BO226" i="33"/>
  <c r="BP226" i="33"/>
  <c r="BQ226" i="33"/>
  <c r="BR226" i="33"/>
  <c r="BS226" i="33"/>
  <c r="BT226" i="33"/>
  <c r="BU226" i="33"/>
  <c r="BV226" i="33"/>
  <c r="BW226" i="33"/>
  <c r="BX226" i="33"/>
  <c r="BY226" i="33"/>
  <c r="BZ226" i="33"/>
  <c r="CA226" i="33"/>
  <c r="CB226" i="33"/>
  <c r="CC226" i="33"/>
  <c r="CD226" i="33"/>
  <c r="CE226" i="33"/>
  <c r="CH226" i="33"/>
  <c r="CI226" i="33"/>
  <c r="A227" i="33"/>
  <c r="B227" i="33"/>
  <c r="C227" i="33"/>
  <c r="D227" i="33"/>
  <c r="E227" i="33"/>
  <c r="F227" i="33"/>
  <c r="G227" i="33"/>
  <c r="H227" i="33"/>
  <c r="I227" i="33"/>
  <c r="J227" i="33"/>
  <c r="K227" i="33"/>
  <c r="L227" i="33"/>
  <c r="M227" i="33"/>
  <c r="N227" i="33"/>
  <c r="O227" i="33"/>
  <c r="P227" i="33"/>
  <c r="Q227" i="33"/>
  <c r="R227" i="33"/>
  <c r="S227" i="33"/>
  <c r="T227" i="33"/>
  <c r="U227" i="33"/>
  <c r="V227" i="33"/>
  <c r="W227" i="33"/>
  <c r="X227" i="33"/>
  <c r="Y227" i="33"/>
  <c r="Z227" i="33"/>
  <c r="AA227" i="33"/>
  <c r="AB227" i="33"/>
  <c r="AC227" i="33"/>
  <c r="AD227" i="33"/>
  <c r="AE227" i="33"/>
  <c r="AF227" i="33"/>
  <c r="AG227" i="33"/>
  <c r="AH227" i="33"/>
  <c r="AI227" i="33"/>
  <c r="AJ227" i="33"/>
  <c r="AK227" i="33"/>
  <c r="AL227" i="33"/>
  <c r="AM227" i="33"/>
  <c r="AN227" i="33"/>
  <c r="AO227" i="33"/>
  <c r="AP227" i="33"/>
  <c r="AQ227" i="33"/>
  <c r="AR227" i="33"/>
  <c r="AS227" i="33"/>
  <c r="AT227" i="33"/>
  <c r="AU227" i="33"/>
  <c r="AV227" i="33"/>
  <c r="AW227" i="33"/>
  <c r="AX227" i="33"/>
  <c r="AY227" i="33"/>
  <c r="AZ227" i="33"/>
  <c r="BA227" i="33"/>
  <c r="BB227" i="33"/>
  <c r="BC227" i="33"/>
  <c r="BD227" i="33"/>
  <c r="BE227" i="33"/>
  <c r="BF227" i="33"/>
  <c r="BG227" i="33"/>
  <c r="BH227" i="33"/>
  <c r="BI227" i="33"/>
  <c r="BJ227" i="33"/>
  <c r="BK227" i="33"/>
  <c r="BL227" i="33"/>
  <c r="BM227" i="33"/>
  <c r="BN227" i="33"/>
  <c r="BO227" i="33"/>
  <c r="BP227" i="33"/>
  <c r="BQ227" i="33"/>
  <c r="BR227" i="33"/>
  <c r="BS227" i="33"/>
  <c r="BT227" i="33"/>
  <c r="BU227" i="33"/>
  <c r="BV227" i="33"/>
  <c r="BW227" i="33"/>
  <c r="BX227" i="33"/>
  <c r="BY227" i="33"/>
  <c r="BZ227" i="33"/>
  <c r="CA227" i="33"/>
  <c r="CB227" i="33"/>
  <c r="CC227" i="33"/>
  <c r="CD227" i="33"/>
  <c r="CE227" i="33"/>
  <c r="CH227" i="33"/>
  <c r="CI227" i="33"/>
  <c r="A228" i="33"/>
  <c r="B228" i="33"/>
  <c r="C228" i="33"/>
  <c r="D228" i="33"/>
  <c r="E228" i="33"/>
  <c r="F228" i="33"/>
  <c r="G228" i="33"/>
  <c r="H228" i="33"/>
  <c r="I228" i="33"/>
  <c r="J228" i="33"/>
  <c r="K228" i="33"/>
  <c r="L228" i="33"/>
  <c r="M228" i="33"/>
  <c r="N228" i="33"/>
  <c r="O228" i="33"/>
  <c r="P228" i="33"/>
  <c r="Q228" i="33"/>
  <c r="R228" i="33"/>
  <c r="S228" i="33"/>
  <c r="T228" i="33"/>
  <c r="U228" i="33"/>
  <c r="V228" i="33"/>
  <c r="W228" i="33"/>
  <c r="X228" i="33"/>
  <c r="Y228" i="33"/>
  <c r="Z228" i="33"/>
  <c r="AA228" i="33"/>
  <c r="AB228" i="33"/>
  <c r="AC228" i="33"/>
  <c r="AD228" i="33"/>
  <c r="AE228" i="33"/>
  <c r="AF228" i="33"/>
  <c r="AG228" i="33"/>
  <c r="AH228" i="33"/>
  <c r="AI228" i="33"/>
  <c r="AJ228" i="33"/>
  <c r="AK228" i="33"/>
  <c r="AL228" i="33"/>
  <c r="AM228" i="33"/>
  <c r="AN228" i="33"/>
  <c r="AO228" i="33"/>
  <c r="AP228" i="33"/>
  <c r="AQ228" i="33"/>
  <c r="AR228" i="33"/>
  <c r="AS228" i="33"/>
  <c r="AT228" i="33"/>
  <c r="AU228" i="33"/>
  <c r="AV228" i="33"/>
  <c r="AW228" i="33"/>
  <c r="AX228" i="33"/>
  <c r="AY228" i="33"/>
  <c r="AZ228" i="33"/>
  <c r="BA228" i="33"/>
  <c r="BB228" i="33"/>
  <c r="BC228" i="33"/>
  <c r="BD228" i="33"/>
  <c r="BE228" i="33"/>
  <c r="BF228" i="33"/>
  <c r="BG228" i="33"/>
  <c r="BH228" i="33"/>
  <c r="BI228" i="33"/>
  <c r="BJ228" i="33"/>
  <c r="BK228" i="33"/>
  <c r="BL228" i="33"/>
  <c r="BM228" i="33"/>
  <c r="BN228" i="33"/>
  <c r="BO228" i="33"/>
  <c r="BP228" i="33"/>
  <c r="BQ228" i="33"/>
  <c r="BR228" i="33"/>
  <c r="BS228" i="33"/>
  <c r="BT228" i="33"/>
  <c r="BU228" i="33"/>
  <c r="BV228" i="33"/>
  <c r="BW228" i="33"/>
  <c r="BX228" i="33"/>
  <c r="BY228" i="33"/>
  <c r="BZ228" i="33"/>
  <c r="CA228" i="33"/>
  <c r="CB228" i="33"/>
  <c r="CC228" i="33"/>
  <c r="CD228" i="33"/>
  <c r="CE228" i="33"/>
  <c r="CH228" i="33"/>
  <c r="CI228" i="33"/>
  <c r="A229" i="33"/>
  <c r="B229" i="33"/>
  <c r="C229" i="33"/>
  <c r="D229" i="33"/>
  <c r="E229" i="33"/>
  <c r="F229" i="33"/>
  <c r="G229" i="33"/>
  <c r="H229" i="33"/>
  <c r="I229" i="33"/>
  <c r="J229" i="33"/>
  <c r="K229" i="33"/>
  <c r="L229" i="33"/>
  <c r="M229" i="33"/>
  <c r="N229" i="33"/>
  <c r="O229" i="33"/>
  <c r="P229" i="33"/>
  <c r="Q229" i="33"/>
  <c r="R229" i="33"/>
  <c r="S229" i="33"/>
  <c r="T229" i="33"/>
  <c r="U229" i="33"/>
  <c r="V229" i="33"/>
  <c r="W229" i="33"/>
  <c r="X229" i="33"/>
  <c r="Y229" i="33"/>
  <c r="Z229" i="33"/>
  <c r="AA229" i="33"/>
  <c r="AB229" i="33"/>
  <c r="AC229" i="33"/>
  <c r="AD229" i="33"/>
  <c r="AE229" i="33"/>
  <c r="AF229" i="33"/>
  <c r="AG229" i="33"/>
  <c r="AH229" i="33"/>
  <c r="AI229" i="33"/>
  <c r="AJ229" i="33"/>
  <c r="AK229" i="33"/>
  <c r="AL229" i="33"/>
  <c r="AM229" i="33"/>
  <c r="AN229" i="33"/>
  <c r="AO229" i="33"/>
  <c r="AP229" i="33"/>
  <c r="AQ229" i="33"/>
  <c r="AR229" i="33"/>
  <c r="AS229" i="33"/>
  <c r="AT229" i="33"/>
  <c r="AU229" i="33"/>
  <c r="AV229" i="33"/>
  <c r="AW229" i="33"/>
  <c r="AX229" i="33"/>
  <c r="AY229" i="33"/>
  <c r="AZ229" i="33"/>
  <c r="BA229" i="33"/>
  <c r="BB229" i="33"/>
  <c r="BC229" i="33"/>
  <c r="BD229" i="33"/>
  <c r="BE229" i="33"/>
  <c r="BF229" i="33"/>
  <c r="BG229" i="33"/>
  <c r="BH229" i="33"/>
  <c r="BI229" i="33"/>
  <c r="BJ229" i="33"/>
  <c r="BK229" i="33"/>
  <c r="BL229" i="33"/>
  <c r="BM229" i="33"/>
  <c r="BN229" i="33"/>
  <c r="BO229" i="33"/>
  <c r="BP229" i="33"/>
  <c r="BQ229" i="33"/>
  <c r="BR229" i="33"/>
  <c r="BS229" i="33"/>
  <c r="BT229" i="33"/>
  <c r="BU229" i="33"/>
  <c r="BV229" i="33"/>
  <c r="BW229" i="33"/>
  <c r="BX229" i="33"/>
  <c r="BY229" i="33"/>
  <c r="BZ229" i="33"/>
  <c r="CA229" i="33"/>
  <c r="CB229" i="33"/>
  <c r="CC229" i="33"/>
  <c r="CD229" i="33"/>
  <c r="CE229" i="33"/>
  <c r="CH229" i="33"/>
  <c r="CI229" i="33"/>
  <c r="A230" i="33"/>
  <c r="B230" i="33"/>
  <c r="C230" i="33"/>
  <c r="D230" i="33"/>
  <c r="E230" i="33"/>
  <c r="F230" i="33"/>
  <c r="G230" i="33"/>
  <c r="H230" i="33"/>
  <c r="I230" i="33"/>
  <c r="J230" i="33"/>
  <c r="K230" i="33"/>
  <c r="L230" i="33"/>
  <c r="M230" i="33"/>
  <c r="N230" i="33"/>
  <c r="O230" i="33"/>
  <c r="P230" i="33"/>
  <c r="Q230" i="33"/>
  <c r="R230" i="33"/>
  <c r="S230" i="33"/>
  <c r="T230" i="33"/>
  <c r="U230" i="33"/>
  <c r="V230" i="33"/>
  <c r="W230" i="33"/>
  <c r="X230" i="33"/>
  <c r="Y230" i="33"/>
  <c r="Z230" i="33"/>
  <c r="AA230" i="33"/>
  <c r="AB230" i="33"/>
  <c r="AC230" i="33"/>
  <c r="AD230" i="33"/>
  <c r="AE230" i="33"/>
  <c r="AF230" i="33"/>
  <c r="AG230" i="33"/>
  <c r="AH230" i="33"/>
  <c r="AI230" i="33"/>
  <c r="AJ230" i="33"/>
  <c r="AK230" i="33"/>
  <c r="AL230" i="33"/>
  <c r="AM230" i="33"/>
  <c r="AN230" i="33"/>
  <c r="AO230" i="33"/>
  <c r="AP230" i="33"/>
  <c r="AQ230" i="33"/>
  <c r="AR230" i="33"/>
  <c r="AS230" i="33"/>
  <c r="AT230" i="33"/>
  <c r="AU230" i="33"/>
  <c r="AV230" i="33"/>
  <c r="AW230" i="33"/>
  <c r="AX230" i="33"/>
  <c r="AY230" i="33"/>
  <c r="AZ230" i="33"/>
  <c r="BA230" i="33"/>
  <c r="BB230" i="33"/>
  <c r="BC230" i="33"/>
  <c r="BD230" i="33"/>
  <c r="BE230" i="33"/>
  <c r="BF230" i="33"/>
  <c r="BG230" i="33"/>
  <c r="BH230" i="33"/>
  <c r="BI230" i="33"/>
  <c r="BJ230" i="33"/>
  <c r="BK230" i="33"/>
  <c r="BL230" i="33"/>
  <c r="BM230" i="33"/>
  <c r="BN230" i="33"/>
  <c r="BO230" i="33"/>
  <c r="BP230" i="33"/>
  <c r="BQ230" i="33"/>
  <c r="BR230" i="33"/>
  <c r="BS230" i="33"/>
  <c r="BT230" i="33"/>
  <c r="BU230" i="33"/>
  <c r="BV230" i="33"/>
  <c r="BW230" i="33"/>
  <c r="BX230" i="33"/>
  <c r="BY230" i="33"/>
  <c r="BZ230" i="33"/>
  <c r="CA230" i="33"/>
  <c r="CB230" i="33"/>
  <c r="CC230" i="33"/>
  <c r="CD230" i="33"/>
  <c r="CE230" i="33"/>
  <c r="CH230" i="33"/>
  <c r="CI230" i="33"/>
  <c r="A231" i="33"/>
  <c r="B231" i="33"/>
  <c r="C231" i="33"/>
  <c r="D231" i="33"/>
  <c r="E231" i="33"/>
  <c r="F231" i="33"/>
  <c r="G231" i="33"/>
  <c r="H231" i="33"/>
  <c r="I231" i="33"/>
  <c r="J231" i="33"/>
  <c r="K231" i="33"/>
  <c r="L231" i="33"/>
  <c r="M231" i="33"/>
  <c r="N231" i="33"/>
  <c r="O231" i="33"/>
  <c r="P231" i="33"/>
  <c r="Q231" i="33"/>
  <c r="R231" i="33"/>
  <c r="S231" i="33"/>
  <c r="T231" i="33"/>
  <c r="U231" i="33"/>
  <c r="V231" i="33"/>
  <c r="W231" i="33"/>
  <c r="X231" i="33"/>
  <c r="Y231" i="33"/>
  <c r="Z231" i="33"/>
  <c r="AA231" i="33"/>
  <c r="AB231" i="33"/>
  <c r="AC231" i="33"/>
  <c r="AD231" i="33"/>
  <c r="AE231" i="33"/>
  <c r="AF231" i="33"/>
  <c r="AG231" i="33"/>
  <c r="AH231" i="33"/>
  <c r="AI231" i="33"/>
  <c r="AJ231" i="33"/>
  <c r="AK231" i="33"/>
  <c r="AL231" i="33"/>
  <c r="AM231" i="33"/>
  <c r="AN231" i="33"/>
  <c r="AO231" i="33"/>
  <c r="AP231" i="33"/>
  <c r="AQ231" i="33"/>
  <c r="AR231" i="33"/>
  <c r="AS231" i="33"/>
  <c r="AT231" i="33"/>
  <c r="AU231" i="33"/>
  <c r="AV231" i="33"/>
  <c r="AW231" i="33"/>
  <c r="AX231" i="33"/>
  <c r="AY231" i="33"/>
  <c r="AZ231" i="33"/>
  <c r="BA231" i="33"/>
  <c r="BB231" i="33"/>
  <c r="BC231" i="33"/>
  <c r="BD231" i="33"/>
  <c r="BE231" i="33"/>
  <c r="BF231" i="33"/>
  <c r="BG231" i="33"/>
  <c r="BH231" i="33"/>
  <c r="BI231" i="33"/>
  <c r="BJ231" i="33"/>
  <c r="BK231" i="33"/>
  <c r="BL231" i="33"/>
  <c r="BM231" i="33"/>
  <c r="BN231" i="33"/>
  <c r="BO231" i="33"/>
  <c r="BP231" i="33"/>
  <c r="BQ231" i="33"/>
  <c r="BR231" i="33"/>
  <c r="BS231" i="33"/>
  <c r="BT231" i="33"/>
  <c r="BU231" i="33"/>
  <c r="BV231" i="33"/>
  <c r="BW231" i="33"/>
  <c r="BX231" i="33"/>
  <c r="BY231" i="33"/>
  <c r="BZ231" i="33"/>
  <c r="CA231" i="33"/>
  <c r="CB231" i="33"/>
  <c r="CC231" i="33"/>
  <c r="CD231" i="33"/>
  <c r="CE231" i="33"/>
  <c r="CH231" i="33"/>
  <c r="CI231" i="33"/>
  <c r="A232" i="33"/>
  <c r="B232" i="33"/>
  <c r="C232" i="33"/>
  <c r="D232" i="33"/>
  <c r="E232" i="33"/>
  <c r="F232" i="33"/>
  <c r="G232" i="33"/>
  <c r="H232" i="33"/>
  <c r="I232" i="33"/>
  <c r="J232" i="33"/>
  <c r="K232" i="33"/>
  <c r="L232" i="33"/>
  <c r="M232" i="33"/>
  <c r="N232" i="33"/>
  <c r="O232" i="33"/>
  <c r="P232" i="33"/>
  <c r="Q232" i="33"/>
  <c r="R232" i="33"/>
  <c r="S232" i="33"/>
  <c r="T232" i="33"/>
  <c r="U232" i="33"/>
  <c r="V232" i="33"/>
  <c r="W232" i="33"/>
  <c r="X232" i="33"/>
  <c r="Y232" i="33"/>
  <c r="Z232" i="33"/>
  <c r="AA232" i="33"/>
  <c r="AB232" i="33"/>
  <c r="AC232" i="33"/>
  <c r="AD232" i="33"/>
  <c r="AE232" i="33"/>
  <c r="AF232" i="33"/>
  <c r="AG232" i="33"/>
  <c r="AH232" i="33"/>
  <c r="AI232" i="33"/>
  <c r="AJ232" i="33"/>
  <c r="AK232" i="33"/>
  <c r="AL232" i="33"/>
  <c r="AM232" i="33"/>
  <c r="AN232" i="33"/>
  <c r="AO232" i="33"/>
  <c r="AP232" i="33"/>
  <c r="AQ232" i="33"/>
  <c r="AR232" i="33"/>
  <c r="AS232" i="33"/>
  <c r="AT232" i="33"/>
  <c r="AU232" i="33"/>
  <c r="AV232" i="33"/>
  <c r="AW232" i="33"/>
  <c r="AX232" i="33"/>
  <c r="AY232" i="33"/>
  <c r="AZ232" i="33"/>
  <c r="BA232" i="33"/>
  <c r="BB232" i="33"/>
  <c r="BC232" i="33"/>
  <c r="BD232" i="33"/>
  <c r="BE232" i="33"/>
  <c r="BF232" i="33"/>
  <c r="BG232" i="33"/>
  <c r="BH232" i="33"/>
  <c r="BI232" i="33"/>
  <c r="BJ232" i="33"/>
  <c r="BK232" i="33"/>
  <c r="BL232" i="33"/>
  <c r="BM232" i="33"/>
  <c r="BN232" i="33"/>
  <c r="BO232" i="33"/>
  <c r="BP232" i="33"/>
  <c r="BQ232" i="33"/>
  <c r="BR232" i="33"/>
  <c r="BS232" i="33"/>
  <c r="BT232" i="33"/>
  <c r="BU232" i="33"/>
  <c r="BV232" i="33"/>
  <c r="BW232" i="33"/>
  <c r="BX232" i="33"/>
  <c r="BY232" i="33"/>
  <c r="BZ232" i="33"/>
  <c r="CA232" i="33"/>
  <c r="CB232" i="33"/>
  <c r="CC232" i="33"/>
  <c r="CD232" i="33"/>
  <c r="CE232" i="33"/>
  <c r="CH232" i="33"/>
  <c r="CI232" i="33"/>
  <c r="A233" i="33"/>
  <c r="B233" i="33"/>
  <c r="C233" i="33"/>
  <c r="D233" i="33"/>
  <c r="E233" i="33"/>
  <c r="F233" i="33"/>
  <c r="G233" i="33"/>
  <c r="H233" i="33"/>
  <c r="I233" i="33"/>
  <c r="J233" i="33"/>
  <c r="K233" i="33"/>
  <c r="L233" i="33"/>
  <c r="M233" i="33"/>
  <c r="N233" i="33"/>
  <c r="O233" i="33"/>
  <c r="P233" i="33"/>
  <c r="Q233" i="33"/>
  <c r="R233" i="33"/>
  <c r="S233" i="33"/>
  <c r="T233" i="33"/>
  <c r="U233" i="33"/>
  <c r="V233" i="33"/>
  <c r="W233" i="33"/>
  <c r="X233" i="33"/>
  <c r="Y233" i="33"/>
  <c r="Z233" i="33"/>
  <c r="AA233" i="33"/>
  <c r="AB233" i="33"/>
  <c r="AC233" i="33"/>
  <c r="AD233" i="33"/>
  <c r="AE233" i="33"/>
  <c r="AF233" i="33"/>
  <c r="AG233" i="33"/>
  <c r="AH233" i="33"/>
  <c r="AI233" i="33"/>
  <c r="AJ233" i="33"/>
  <c r="AK233" i="33"/>
  <c r="AL233" i="33"/>
  <c r="AM233" i="33"/>
  <c r="AN233" i="33"/>
  <c r="AO233" i="33"/>
  <c r="AP233" i="33"/>
  <c r="AQ233" i="33"/>
  <c r="AR233" i="33"/>
  <c r="AS233" i="33"/>
  <c r="AT233" i="33"/>
  <c r="AU233" i="33"/>
  <c r="AV233" i="33"/>
  <c r="AW233" i="33"/>
  <c r="AX233" i="33"/>
  <c r="AY233" i="33"/>
  <c r="AZ233" i="33"/>
  <c r="BA233" i="33"/>
  <c r="BB233" i="33"/>
  <c r="BC233" i="33"/>
  <c r="BD233" i="33"/>
  <c r="BE233" i="33"/>
  <c r="BF233" i="33"/>
  <c r="BG233" i="33"/>
  <c r="BH233" i="33"/>
  <c r="BI233" i="33"/>
  <c r="BJ233" i="33"/>
  <c r="BK233" i="33"/>
  <c r="BL233" i="33"/>
  <c r="BM233" i="33"/>
  <c r="BN233" i="33"/>
  <c r="BO233" i="33"/>
  <c r="BP233" i="33"/>
  <c r="BQ233" i="33"/>
  <c r="BR233" i="33"/>
  <c r="BS233" i="33"/>
  <c r="BT233" i="33"/>
  <c r="BU233" i="33"/>
  <c r="BV233" i="33"/>
  <c r="BW233" i="33"/>
  <c r="BX233" i="33"/>
  <c r="BY233" i="33"/>
  <c r="BZ233" i="33"/>
  <c r="CA233" i="33"/>
  <c r="CB233" i="33"/>
  <c r="CC233" i="33"/>
  <c r="CD233" i="33"/>
  <c r="CE233" i="33"/>
  <c r="CH233" i="33"/>
  <c r="CI233" i="33"/>
  <c r="A234" i="33"/>
  <c r="B234" i="33"/>
  <c r="C234" i="33"/>
  <c r="D234" i="33"/>
  <c r="E234" i="33"/>
  <c r="F234" i="33"/>
  <c r="G234" i="33"/>
  <c r="H234" i="33"/>
  <c r="I234" i="33"/>
  <c r="J234" i="33"/>
  <c r="K234" i="33"/>
  <c r="L234" i="33"/>
  <c r="M234" i="33"/>
  <c r="N234" i="33"/>
  <c r="O234" i="33"/>
  <c r="P234" i="33"/>
  <c r="Q234" i="33"/>
  <c r="R234" i="33"/>
  <c r="S234" i="33"/>
  <c r="T234" i="33"/>
  <c r="U234" i="33"/>
  <c r="V234" i="33"/>
  <c r="W234" i="33"/>
  <c r="X234" i="33"/>
  <c r="Y234" i="33"/>
  <c r="Z234" i="33"/>
  <c r="AA234" i="33"/>
  <c r="AB234" i="33"/>
  <c r="AC234" i="33"/>
  <c r="AD234" i="33"/>
  <c r="AE234" i="33"/>
  <c r="AF234" i="33"/>
  <c r="AG234" i="33"/>
  <c r="AH234" i="33"/>
  <c r="AI234" i="33"/>
  <c r="AJ234" i="33"/>
  <c r="AK234" i="33"/>
  <c r="AL234" i="33"/>
  <c r="AM234" i="33"/>
  <c r="AN234" i="33"/>
  <c r="AO234" i="33"/>
  <c r="AP234" i="33"/>
  <c r="AQ234" i="33"/>
  <c r="AR234" i="33"/>
  <c r="AS234" i="33"/>
  <c r="AT234" i="33"/>
  <c r="AU234" i="33"/>
  <c r="AV234" i="33"/>
  <c r="AW234" i="33"/>
  <c r="AX234" i="33"/>
  <c r="AY234" i="33"/>
  <c r="AZ234" i="33"/>
  <c r="BA234" i="33"/>
  <c r="BB234" i="33"/>
  <c r="BC234" i="33"/>
  <c r="BD234" i="33"/>
  <c r="BE234" i="33"/>
  <c r="BF234" i="33"/>
  <c r="BG234" i="33"/>
  <c r="BH234" i="33"/>
  <c r="BI234" i="33"/>
  <c r="BJ234" i="33"/>
  <c r="BK234" i="33"/>
  <c r="BL234" i="33"/>
  <c r="BM234" i="33"/>
  <c r="BN234" i="33"/>
  <c r="BO234" i="33"/>
  <c r="BP234" i="33"/>
  <c r="BQ234" i="33"/>
  <c r="BR234" i="33"/>
  <c r="BS234" i="33"/>
  <c r="BT234" i="33"/>
  <c r="BU234" i="33"/>
  <c r="BV234" i="33"/>
  <c r="BW234" i="33"/>
  <c r="BX234" i="33"/>
  <c r="BY234" i="33"/>
  <c r="BZ234" i="33"/>
  <c r="CA234" i="33"/>
  <c r="CB234" i="33"/>
  <c r="CC234" i="33"/>
  <c r="CD234" i="33"/>
  <c r="CE234" i="33"/>
  <c r="CH234" i="33"/>
  <c r="CI234" i="33"/>
  <c r="A235" i="33"/>
  <c r="B235" i="33"/>
  <c r="C235" i="33"/>
  <c r="D235" i="33"/>
  <c r="E235" i="33"/>
  <c r="F235" i="33"/>
  <c r="G235" i="33"/>
  <c r="H235" i="33"/>
  <c r="I235" i="33"/>
  <c r="J235" i="33"/>
  <c r="K235" i="33"/>
  <c r="L235" i="33"/>
  <c r="M235" i="33"/>
  <c r="N235" i="33"/>
  <c r="O235" i="33"/>
  <c r="P235" i="33"/>
  <c r="Q235" i="33"/>
  <c r="R235" i="33"/>
  <c r="S235" i="33"/>
  <c r="T235" i="33"/>
  <c r="U235" i="33"/>
  <c r="V235" i="33"/>
  <c r="W235" i="33"/>
  <c r="X235" i="33"/>
  <c r="Y235" i="33"/>
  <c r="Z235" i="33"/>
  <c r="AA235" i="33"/>
  <c r="AB235" i="33"/>
  <c r="AC235" i="33"/>
  <c r="AD235" i="33"/>
  <c r="AE235" i="33"/>
  <c r="AF235" i="33"/>
  <c r="AG235" i="33"/>
  <c r="AH235" i="33"/>
  <c r="AI235" i="33"/>
  <c r="AJ235" i="33"/>
  <c r="AK235" i="33"/>
  <c r="AL235" i="33"/>
  <c r="AM235" i="33"/>
  <c r="AN235" i="33"/>
  <c r="AO235" i="33"/>
  <c r="AP235" i="33"/>
  <c r="AQ235" i="33"/>
  <c r="AR235" i="33"/>
  <c r="AS235" i="33"/>
  <c r="AT235" i="33"/>
  <c r="AU235" i="33"/>
  <c r="AV235" i="33"/>
  <c r="AW235" i="33"/>
  <c r="AX235" i="33"/>
  <c r="AY235" i="33"/>
  <c r="AZ235" i="33"/>
  <c r="BA235" i="33"/>
  <c r="BB235" i="33"/>
  <c r="BC235" i="33"/>
  <c r="BD235" i="33"/>
  <c r="BE235" i="33"/>
  <c r="BF235" i="33"/>
  <c r="BG235" i="33"/>
  <c r="BH235" i="33"/>
  <c r="BI235" i="33"/>
  <c r="BJ235" i="33"/>
  <c r="BK235" i="33"/>
  <c r="BL235" i="33"/>
  <c r="BM235" i="33"/>
  <c r="BN235" i="33"/>
  <c r="BO235" i="33"/>
  <c r="BP235" i="33"/>
  <c r="BQ235" i="33"/>
  <c r="BR235" i="33"/>
  <c r="BS235" i="33"/>
  <c r="BT235" i="33"/>
  <c r="BU235" i="33"/>
  <c r="BV235" i="33"/>
  <c r="BW235" i="33"/>
  <c r="BX235" i="33"/>
  <c r="BY235" i="33"/>
  <c r="BZ235" i="33"/>
  <c r="CA235" i="33"/>
  <c r="CB235" i="33"/>
  <c r="CC235" i="33"/>
  <c r="CD235" i="33"/>
  <c r="CE235" i="33"/>
  <c r="CH235" i="33"/>
  <c r="CI235" i="33"/>
  <c r="A236" i="33"/>
  <c r="B236" i="33"/>
  <c r="C236" i="33"/>
  <c r="D236" i="33"/>
  <c r="E236" i="33"/>
  <c r="F236" i="33"/>
  <c r="G236" i="33"/>
  <c r="H236" i="33"/>
  <c r="I236" i="33"/>
  <c r="J236" i="33"/>
  <c r="K236" i="33"/>
  <c r="L236" i="33"/>
  <c r="M236" i="33"/>
  <c r="N236" i="33"/>
  <c r="O236" i="33"/>
  <c r="P236" i="33"/>
  <c r="Q236" i="33"/>
  <c r="R236" i="33"/>
  <c r="S236" i="33"/>
  <c r="T236" i="33"/>
  <c r="U236" i="33"/>
  <c r="V236" i="33"/>
  <c r="W236" i="33"/>
  <c r="X236" i="33"/>
  <c r="Y236" i="33"/>
  <c r="Z236" i="33"/>
  <c r="AA236" i="33"/>
  <c r="AB236" i="33"/>
  <c r="AC236" i="33"/>
  <c r="AD236" i="33"/>
  <c r="AE236" i="33"/>
  <c r="AF236" i="33"/>
  <c r="AG236" i="33"/>
  <c r="AH236" i="33"/>
  <c r="AI236" i="33"/>
  <c r="AJ236" i="33"/>
  <c r="AK236" i="33"/>
  <c r="AL236" i="33"/>
  <c r="AM236" i="33"/>
  <c r="AN236" i="33"/>
  <c r="AO236" i="33"/>
  <c r="AP236" i="33"/>
  <c r="AQ236" i="33"/>
  <c r="AR236" i="33"/>
  <c r="AS236" i="33"/>
  <c r="AT236" i="33"/>
  <c r="AU236" i="33"/>
  <c r="AV236" i="33"/>
  <c r="AW236" i="33"/>
  <c r="AX236" i="33"/>
  <c r="AY236" i="33"/>
  <c r="AZ236" i="33"/>
  <c r="BA236" i="33"/>
  <c r="BB236" i="33"/>
  <c r="BC236" i="33"/>
  <c r="BD236" i="33"/>
  <c r="BE236" i="33"/>
  <c r="BF236" i="33"/>
  <c r="BG236" i="33"/>
  <c r="BH236" i="33"/>
  <c r="BI236" i="33"/>
  <c r="BJ236" i="33"/>
  <c r="BK236" i="33"/>
  <c r="BL236" i="33"/>
  <c r="BM236" i="33"/>
  <c r="BN236" i="33"/>
  <c r="BO236" i="33"/>
  <c r="BP236" i="33"/>
  <c r="BQ236" i="33"/>
  <c r="BR236" i="33"/>
  <c r="BS236" i="33"/>
  <c r="BT236" i="33"/>
  <c r="BU236" i="33"/>
  <c r="BV236" i="33"/>
  <c r="BW236" i="33"/>
  <c r="BX236" i="33"/>
  <c r="BY236" i="33"/>
  <c r="BZ236" i="33"/>
  <c r="CA236" i="33"/>
  <c r="CB236" i="33"/>
  <c r="CC236" i="33"/>
  <c r="CD236" i="33"/>
  <c r="CE236" i="33"/>
  <c r="CH236" i="33"/>
  <c r="CI236" i="33"/>
  <c r="A237" i="33"/>
  <c r="B237" i="33"/>
  <c r="C237" i="33"/>
  <c r="D237" i="33"/>
  <c r="E237" i="33"/>
  <c r="F237" i="33"/>
  <c r="G237" i="33"/>
  <c r="H237" i="33"/>
  <c r="I237" i="33"/>
  <c r="J237" i="33"/>
  <c r="K237" i="33"/>
  <c r="L237" i="33"/>
  <c r="M237" i="33"/>
  <c r="N237" i="33"/>
  <c r="O237" i="33"/>
  <c r="P237" i="33"/>
  <c r="Q237" i="33"/>
  <c r="R237" i="33"/>
  <c r="S237" i="33"/>
  <c r="T237" i="33"/>
  <c r="U237" i="33"/>
  <c r="V237" i="33"/>
  <c r="W237" i="33"/>
  <c r="X237" i="33"/>
  <c r="Y237" i="33"/>
  <c r="Z237" i="33"/>
  <c r="AA237" i="33"/>
  <c r="AB237" i="33"/>
  <c r="AC237" i="33"/>
  <c r="AD237" i="33"/>
  <c r="AE237" i="33"/>
  <c r="AF237" i="33"/>
  <c r="AG237" i="33"/>
  <c r="AH237" i="33"/>
  <c r="AI237" i="33"/>
  <c r="AJ237" i="33"/>
  <c r="AK237" i="33"/>
  <c r="AL237" i="33"/>
  <c r="AM237" i="33"/>
  <c r="AN237" i="33"/>
  <c r="AO237" i="33"/>
  <c r="AP237" i="33"/>
  <c r="AQ237" i="33"/>
  <c r="AR237" i="33"/>
  <c r="AS237" i="33"/>
  <c r="AT237" i="33"/>
  <c r="AU237" i="33"/>
  <c r="AV237" i="33"/>
  <c r="AW237" i="33"/>
  <c r="AX237" i="33"/>
  <c r="AY237" i="33"/>
  <c r="AZ237" i="33"/>
  <c r="BA237" i="33"/>
  <c r="BB237" i="33"/>
  <c r="BC237" i="33"/>
  <c r="BD237" i="33"/>
  <c r="BE237" i="33"/>
  <c r="BF237" i="33"/>
  <c r="BG237" i="33"/>
  <c r="BH237" i="33"/>
  <c r="BI237" i="33"/>
  <c r="BJ237" i="33"/>
  <c r="BK237" i="33"/>
  <c r="BL237" i="33"/>
  <c r="BM237" i="33"/>
  <c r="BN237" i="33"/>
  <c r="BO237" i="33"/>
  <c r="BP237" i="33"/>
  <c r="BQ237" i="33"/>
  <c r="BR237" i="33"/>
  <c r="BS237" i="33"/>
  <c r="BT237" i="33"/>
  <c r="BU237" i="33"/>
  <c r="BV237" i="33"/>
  <c r="BW237" i="33"/>
  <c r="BX237" i="33"/>
  <c r="BY237" i="33"/>
  <c r="BZ237" i="33"/>
  <c r="CA237" i="33"/>
  <c r="CB237" i="33"/>
  <c r="CC237" i="33"/>
  <c r="CD237" i="33"/>
  <c r="CE237" i="33"/>
  <c r="CH237" i="33"/>
  <c r="CI237" i="33"/>
  <c r="A238" i="33"/>
  <c r="B238" i="33"/>
  <c r="C238" i="33"/>
  <c r="D238" i="33"/>
  <c r="E238" i="33"/>
  <c r="F238" i="33"/>
  <c r="G238" i="33"/>
  <c r="H238" i="33"/>
  <c r="I238" i="33"/>
  <c r="J238" i="33"/>
  <c r="K238" i="33"/>
  <c r="L238" i="33"/>
  <c r="M238" i="33"/>
  <c r="N238" i="33"/>
  <c r="O238" i="33"/>
  <c r="P238" i="33"/>
  <c r="Q238" i="33"/>
  <c r="R238" i="33"/>
  <c r="S238" i="33"/>
  <c r="T238" i="33"/>
  <c r="U238" i="33"/>
  <c r="V238" i="33"/>
  <c r="W238" i="33"/>
  <c r="X238" i="33"/>
  <c r="Y238" i="33"/>
  <c r="Z238" i="33"/>
  <c r="AA238" i="33"/>
  <c r="AB238" i="33"/>
  <c r="AC238" i="33"/>
  <c r="AD238" i="33"/>
  <c r="AE238" i="33"/>
  <c r="AF238" i="33"/>
  <c r="AG238" i="33"/>
  <c r="AH238" i="33"/>
  <c r="AI238" i="33"/>
  <c r="AJ238" i="33"/>
  <c r="AK238" i="33"/>
  <c r="AL238" i="33"/>
  <c r="AM238" i="33"/>
  <c r="AN238" i="33"/>
  <c r="AO238" i="33"/>
  <c r="AP238" i="33"/>
  <c r="AQ238" i="33"/>
  <c r="AR238" i="33"/>
  <c r="AS238" i="33"/>
  <c r="AT238" i="33"/>
  <c r="AU238" i="33"/>
  <c r="AV238" i="33"/>
  <c r="AW238" i="33"/>
  <c r="AX238" i="33"/>
  <c r="AY238" i="33"/>
  <c r="AZ238" i="33"/>
  <c r="BA238" i="33"/>
  <c r="BB238" i="33"/>
  <c r="BC238" i="33"/>
  <c r="BD238" i="33"/>
  <c r="BE238" i="33"/>
  <c r="BF238" i="33"/>
  <c r="BG238" i="33"/>
  <c r="BH238" i="33"/>
  <c r="BI238" i="33"/>
  <c r="BJ238" i="33"/>
  <c r="BK238" i="33"/>
  <c r="BL238" i="33"/>
  <c r="BM238" i="33"/>
  <c r="BN238" i="33"/>
  <c r="BO238" i="33"/>
  <c r="BP238" i="33"/>
  <c r="BQ238" i="33"/>
  <c r="BR238" i="33"/>
  <c r="BS238" i="33"/>
  <c r="BT238" i="33"/>
  <c r="BU238" i="33"/>
  <c r="BV238" i="33"/>
  <c r="BW238" i="33"/>
  <c r="BX238" i="33"/>
  <c r="BY238" i="33"/>
  <c r="BZ238" i="33"/>
  <c r="CA238" i="33"/>
  <c r="CB238" i="33"/>
  <c r="CC238" i="33"/>
  <c r="CD238" i="33"/>
  <c r="CE238" i="33"/>
  <c r="CH238" i="33"/>
  <c r="CI238" i="33"/>
  <c r="A239" i="33"/>
  <c r="B239" i="33"/>
  <c r="C239" i="33"/>
  <c r="D239" i="33"/>
  <c r="E239" i="33"/>
  <c r="F239" i="33"/>
  <c r="G239" i="33"/>
  <c r="H239" i="33"/>
  <c r="I239" i="33"/>
  <c r="J239" i="33"/>
  <c r="K239" i="33"/>
  <c r="L239" i="33"/>
  <c r="M239" i="33"/>
  <c r="N239" i="33"/>
  <c r="O239" i="33"/>
  <c r="P239" i="33"/>
  <c r="Q239" i="33"/>
  <c r="R239" i="33"/>
  <c r="S239" i="33"/>
  <c r="T239" i="33"/>
  <c r="U239" i="33"/>
  <c r="V239" i="33"/>
  <c r="W239" i="33"/>
  <c r="X239" i="33"/>
  <c r="Y239" i="33"/>
  <c r="Z239" i="33"/>
  <c r="AA239" i="33"/>
  <c r="AB239" i="33"/>
  <c r="AC239" i="33"/>
  <c r="AD239" i="33"/>
  <c r="AE239" i="33"/>
  <c r="AF239" i="33"/>
  <c r="AG239" i="33"/>
  <c r="AH239" i="33"/>
  <c r="AI239" i="33"/>
  <c r="AJ239" i="33"/>
  <c r="AK239" i="33"/>
  <c r="AL239" i="33"/>
  <c r="AM239" i="33"/>
  <c r="AN239" i="33"/>
  <c r="AO239" i="33"/>
  <c r="AP239" i="33"/>
  <c r="AQ239" i="33"/>
  <c r="AR239" i="33"/>
  <c r="AS239" i="33"/>
  <c r="AT239" i="33"/>
  <c r="AU239" i="33"/>
  <c r="AV239" i="33"/>
  <c r="AW239" i="33"/>
  <c r="AX239" i="33"/>
  <c r="AY239" i="33"/>
  <c r="AZ239" i="33"/>
  <c r="BA239" i="33"/>
  <c r="BB239" i="33"/>
  <c r="BC239" i="33"/>
  <c r="BD239" i="33"/>
  <c r="BE239" i="33"/>
  <c r="BF239" i="33"/>
  <c r="BG239" i="33"/>
  <c r="BH239" i="33"/>
  <c r="BI239" i="33"/>
  <c r="BJ239" i="33"/>
  <c r="BK239" i="33"/>
  <c r="BL239" i="33"/>
  <c r="BM239" i="33"/>
  <c r="BN239" i="33"/>
  <c r="BO239" i="33"/>
  <c r="BP239" i="33"/>
  <c r="BQ239" i="33"/>
  <c r="BR239" i="33"/>
  <c r="BS239" i="33"/>
  <c r="BT239" i="33"/>
  <c r="BU239" i="33"/>
  <c r="BV239" i="33"/>
  <c r="BW239" i="33"/>
  <c r="BX239" i="33"/>
  <c r="BY239" i="33"/>
  <c r="BZ239" i="33"/>
  <c r="CA239" i="33"/>
  <c r="CB239" i="33"/>
  <c r="CC239" i="33"/>
  <c r="CD239" i="33"/>
  <c r="CE239" i="33"/>
  <c r="CH239" i="33"/>
  <c r="CI239" i="33"/>
  <c r="A240" i="33"/>
  <c r="B240" i="33"/>
  <c r="C240" i="33"/>
  <c r="D240" i="33"/>
  <c r="E240" i="33"/>
  <c r="F240" i="33"/>
  <c r="G240" i="33"/>
  <c r="H240" i="33"/>
  <c r="I240" i="33"/>
  <c r="J240" i="33"/>
  <c r="K240" i="33"/>
  <c r="L240" i="33"/>
  <c r="M240" i="33"/>
  <c r="N240" i="33"/>
  <c r="O240" i="33"/>
  <c r="P240" i="33"/>
  <c r="Q240" i="33"/>
  <c r="R240" i="33"/>
  <c r="S240" i="33"/>
  <c r="T240" i="33"/>
  <c r="U240" i="33"/>
  <c r="V240" i="33"/>
  <c r="W240" i="33"/>
  <c r="X240" i="33"/>
  <c r="Y240" i="33"/>
  <c r="Z240" i="33"/>
  <c r="AA240" i="33"/>
  <c r="AB240" i="33"/>
  <c r="AC240" i="33"/>
  <c r="AD240" i="33"/>
  <c r="AE240" i="33"/>
  <c r="AF240" i="33"/>
  <c r="AG240" i="33"/>
  <c r="AH240" i="33"/>
  <c r="AI240" i="33"/>
  <c r="AJ240" i="33"/>
  <c r="AK240" i="33"/>
  <c r="AL240" i="33"/>
  <c r="AM240" i="33"/>
  <c r="AN240" i="33"/>
  <c r="AO240" i="33"/>
  <c r="AP240" i="33"/>
  <c r="AQ240" i="33"/>
  <c r="AR240" i="33"/>
  <c r="AS240" i="33"/>
  <c r="AT240" i="33"/>
  <c r="AU240" i="33"/>
  <c r="AV240" i="33"/>
  <c r="AW240" i="33"/>
  <c r="AX240" i="33"/>
  <c r="AY240" i="33"/>
  <c r="AZ240" i="33"/>
  <c r="BA240" i="33"/>
  <c r="BB240" i="33"/>
  <c r="BC240" i="33"/>
  <c r="BD240" i="33"/>
  <c r="BE240" i="33"/>
  <c r="BF240" i="33"/>
  <c r="BG240" i="33"/>
  <c r="BH240" i="33"/>
  <c r="BI240" i="33"/>
  <c r="BJ240" i="33"/>
  <c r="BK240" i="33"/>
  <c r="BL240" i="33"/>
  <c r="BM240" i="33"/>
  <c r="BN240" i="33"/>
  <c r="BO240" i="33"/>
  <c r="BP240" i="33"/>
  <c r="BQ240" i="33"/>
  <c r="BR240" i="33"/>
  <c r="BS240" i="33"/>
  <c r="BT240" i="33"/>
  <c r="BU240" i="33"/>
  <c r="BV240" i="33"/>
  <c r="BW240" i="33"/>
  <c r="BX240" i="33"/>
  <c r="BY240" i="33"/>
  <c r="BZ240" i="33"/>
  <c r="CA240" i="33"/>
  <c r="CB240" i="33"/>
  <c r="CC240" i="33"/>
  <c r="CD240" i="33"/>
  <c r="CE240" i="33"/>
  <c r="CH240" i="33"/>
  <c r="CI240" i="33"/>
  <c r="A241" i="33"/>
  <c r="B241" i="33"/>
  <c r="C241" i="33"/>
  <c r="D241" i="33"/>
  <c r="E241" i="33"/>
  <c r="F241" i="33"/>
  <c r="G241" i="33"/>
  <c r="H241" i="33"/>
  <c r="I241" i="33"/>
  <c r="J241" i="33"/>
  <c r="K241" i="33"/>
  <c r="L241" i="33"/>
  <c r="M241" i="33"/>
  <c r="N241" i="33"/>
  <c r="O241" i="33"/>
  <c r="P241" i="33"/>
  <c r="Q241" i="33"/>
  <c r="R241" i="33"/>
  <c r="S241" i="33"/>
  <c r="T241" i="33"/>
  <c r="U241" i="33"/>
  <c r="V241" i="33"/>
  <c r="W241" i="33"/>
  <c r="X241" i="33"/>
  <c r="Y241" i="33"/>
  <c r="Z241" i="33"/>
  <c r="AA241" i="33"/>
  <c r="AB241" i="33"/>
  <c r="AC241" i="33"/>
  <c r="AD241" i="33"/>
  <c r="AE241" i="33"/>
  <c r="AF241" i="33"/>
  <c r="AG241" i="33"/>
  <c r="AH241" i="33"/>
  <c r="AI241" i="33"/>
  <c r="AJ241" i="33"/>
  <c r="AK241" i="33"/>
  <c r="AL241" i="33"/>
  <c r="AM241" i="33"/>
  <c r="AN241" i="33"/>
  <c r="AO241" i="33"/>
  <c r="AP241" i="33"/>
  <c r="AQ241" i="33"/>
  <c r="AR241" i="33"/>
  <c r="AS241" i="33"/>
  <c r="AT241" i="33"/>
  <c r="AU241" i="33"/>
  <c r="AV241" i="33"/>
  <c r="AW241" i="33"/>
  <c r="AX241" i="33"/>
  <c r="AY241" i="33"/>
  <c r="AZ241" i="33"/>
  <c r="BA241" i="33"/>
  <c r="BB241" i="33"/>
  <c r="BC241" i="33"/>
  <c r="BD241" i="33"/>
  <c r="BE241" i="33"/>
  <c r="BF241" i="33"/>
  <c r="BG241" i="33"/>
  <c r="BH241" i="33"/>
  <c r="BI241" i="33"/>
  <c r="BJ241" i="33"/>
  <c r="BK241" i="33"/>
  <c r="BL241" i="33"/>
  <c r="BM241" i="33"/>
  <c r="BN241" i="33"/>
  <c r="BO241" i="33"/>
  <c r="BP241" i="33"/>
  <c r="BQ241" i="33"/>
  <c r="BR241" i="33"/>
  <c r="BS241" i="33"/>
  <c r="BT241" i="33"/>
  <c r="BU241" i="33"/>
  <c r="BV241" i="33"/>
  <c r="BW241" i="33"/>
  <c r="BX241" i="33"/>
  <c r="BY241" i="33"/>
  <c r="BZ241" i="33"/>
  <c r="CA241" i="33"/>
  <c r="CB241" i="33"/>
  <c r="CC241" i="33"/>
  <c r="CD241" i="33"/>
  <c r="CE241" i="33"/>
  <c r="CH241" i="33"/>
  <c r="CI241" i="33"/>
  <c r="A242" i="33"/>
  <c r="B242" i="33"/>
  <c r="C242" i="33"/>
  <c r="D242" i="33"/>
  <c r="E242" i="33"/>
  <c r="F242" i="33"/>
  <c r="G242" i="33"/>
  <c r="H242" i="33"/>
  <c r="I242" i="33"/>
  <c r="J242" i="33"/>
  <c r="K242" i="33"/>
  <c r="L242" i="33"/>
  <c r="M242" i="33"/>
  <c r="N242" i="33"/>
  <c r="O242" i="33"/>
  <c r="P242" i="33"/>
  <c r="Q242" i="33"/>
  <c r="R242" i="33"/>
  <c r="S242" i="33"/>
  <c r="T242" i="33"/>
  <c r="U242" i="33"/>
  <c r="V242" i="33"/>
  <c r="W242" i="33"/>
  <c r="X242" i="33"/>
  <c r="Y242" i="33"/>
  <c r="Z242" i="33"/>
  <c r="AA242" i="33"/>
  <c r="AB242" i="33"/>
  <c r="AC242" i="33"/>
  <c r="AD242" i="33"/>
  <c r="AE242" i="33"/>
  <c r="AF242" i="33"/>
  <c r="AG242" i="33"/>
  <c r="AH242" i="33"/>
  <c r="AI242" i="33"/>
  <c r="AJ242" i="33"/>
  <c r="AK242" i="33"/>
  <c r="AL242" i="33"/>
  <c r="AM242" i="33"/>
  <c r="AN242" i="33"/>
  <c r="AO242" i="33"/>
  <c r="AP242" i="33"/>
  <c r="AQ242" i="33"/>
  <c r="AR242" i="33"/>
  <c r="AS242" i="33"/>
  <c r="AT242" i="33"/>
  <c r="AU242" i="33"/>
  <c r="AV242" i="33"/>
  <c r="AW242" i="33"/>
  <c r="AX242" i="33"/>
  <c r="AY242" i="33"/>
  <c r="AZ242" i="33"/>
  <c r="BA242" i="33"/>
  <c r="BB242" i="33"/>
  <c r="BC242" i="33"/>
  <c r="BD242" i="33"/>
  <c r="BE242" i="33"/>
  <c r="BF242" i="33"/>
  <c r="BG242" i="33"/>
  <c r="BH242" i="33"/>
  <c r="BI242" i="33"/>
  <c r="BJ242" i="33"/>
  <c r="BK242" i="33"/>
  <c r="BL242" i="33"/>
  <c r="BM242" i="33"/>
  <c r="BN242" i="33"/>
  <c r="BO242" i="33"/>
  <c r="BP242" i="33"/>
  <c r="BQ242" i="33"/>
  <c r="BR242" i="33"/>
  <c r="BS242" i="33"/>
  <c r="BT242" i="33"/>
  <c r="BU242" i="33"/>
  <c r="BV242" i="33"/>
  <c r="BW242" i="33"/>
  <c r="BX242" i="33"/>
  <c r="BY242" i="33"/>
  <c r="BZ242" i="33"/>
  <c r="CA242" i="33"/>
  <c r="CB242" i="33"/>
  <c r="CC242" i="33"/>
  <c r="CD242" i="33"/>
  <c r="CE242" i="33"/>
  <c r="CH242" i="33"/>
  <c r="CI242" i="33"/>
  <c r="A243" i="33"/>
  <c r="B243" i="33"/>
  <c r="C243" i="33"/>
  <c r="D243" i="33"/>
  <c r="E243" i="33"/>
  <c r="F243" i="33"/>
  <c r="G243" i="33"/>
  <c r="H243" i="33"/>
  <c r="I243" i="33"/>
  <c r="J243" i="33"/>
  <c r="K243" i="33"/>
  <c r="L243" i="33"/>
  <c r="M243" i="33"/>
  <c r="N243" i="33"/>
  <c r="O243" i="33"/>
  <c r="P243" i="33"/>
  <c r="Q243" i="33"/>
  <c r="R243" i="33"/>
  <c r="S243" i="33"/>
  <c r="T243" i="33"/>
  <c r="U243" i="33"/>
  <c r="V243" i="33"/>
  <c r="W243" i="33"/>
  <c r="X243" i="33"/>
  <c r="Y243" i="33"/>
  <c r="Z243" i="33"/>
  <c r="AA243" i="33"/>
  <c r="AB243" i="33"/>
  <c r="AC243" i="33"/>
  <c r="AD243" i="33"/>
  <c r="AE243" i="33"/>
  <c r="AF243" i="33"/>
  <c r="AG243" i="33"/>
  <c r="AH243" i="33"/>
  <c r="AI243" i="33"/>
  <c r="AJ243" i="33"/>
  <c r="AK243" i="33"/>
  <c r="AL243" i="33"/>
  <c r="AM243" i="33"/>
  <c r="AN243" i="33"/>
  <c r="AO243" i="33"/>
  <c r="AP243" i="33"/>
  <c r="AQ243" i="33"/>
  <c r="AR243" i="33"/>
  <c r="AS243" i="33"/>
  <c r="AT243" i="33"/>
  <c r="AU243" i="33"/>
  <c r="AV243" i="33"/>
  <c r="AW243" i="33"/>
  <c r="AX243" i="33"/>
  <c r="AY243" i="33"/>
  <c r="AZ243" i="33"/>
  <c r="BA243" i="33"/>
  <c r="BB243" i="33"/>
  <c r="BC243" i="33"/>
  <c r="BD243" i="33"/>
  <c r="BE243" i="33"/>
  <c r="BF243" i="33"/>
  <c r="BG243" i="33"/>
  <c r="BH243" i="33"/>
  <c r="BI243" i="33"/>
  <c r="BJ243" i="33"/>
  <c r="BK243" i="33"/>
  <c r="BL243" i="33"/>
  <c r="BM243" i="33"/>
  <c r="BN243" i="33"/>
  <c r="BO243" i="33"/>
  <c r="BP243" i="33"/>
  <c r="BQ243" i="33"/>
  <c r="BR243" i="33"/>
  <c r="BS243" i="33"/>
  <c r="BT243" i="33"/>
  <c r="BU243" i="33"/>
  <c r="BV243" i="33"/>
  <c r="BW243" i="33"/>
  <c r="BX243" i="33"/>
  <c r="BY243" i="33"/>
  <c r="BZ243" i="33"/>
  <c r="CA243" i="33"/>
  <c r="CB243" i="33"/>
  <c r="CC243" i="33"/>
  <c r="CD243" i="33"/>
  <c r="CE243" i="33"/>
  <c r="CH243" i="33"/>
  <c r="CI243" i="33"/>
  <c r="A244" i="33"/>
  <c r="B244" i="33"/>
  <c r="C244" i="33"/>
  <c r="D244" i="33"/>
  <c r="E244" i="33"/>
  <c r="F244" i="33"/>
  <c r="G244" i="33"/>
  <c r="H244" i="33"/>
  <c r="I244" i="33"/>
  <c r="J244" i="33"/>
  <c r="K244" i="33"/>
  <c r="L244" i="33"/>
  <c r="M244" i="33"/>
  <c r="N244" i="33"/>
  <c r="O244" i="33"/>
  <c r="P244" i="33"/>
  <c r="Q244" i="33"/>
  <c r="R244" i="33"/>
  <c r="S244" i="33"/>
  <c r="T244" i="33"/>
  <c r="U244" i="33"/>
  <c r="V244" i="33"/>
  <c r="W244" i="33"/>
  <c r="X244" i="33"/>
  <c r="Y244" i="33"/>
  <c r="Z244" i="33"/>
  <c r="AA244" i="33"/>
  <c r="AB244" i="33"/>
  <c r="AC244" i="33"/>
  <c r="AD244" i="33"/>
  <c r="AE244" i="33"/>
  <c r="AF244" i="33"/>
  <c r="AG244" i="33"/>
  <c r="AH244" i="33"/>
  <c r="AI244" i="33"/>
  <c r="AJ244" i="33"/>
  <c r="AK244" i="33"/>
  <c r="AL244" i="33"/>
  <c r="AM244" i="33"/>
  <c r="AN244" i="33"/>
  <c r="AO244" i="33"/>
  <c r="AP244" i="33"/>
  <c r="AQ244" i="33"/>
  <c r="AR244" i="33"/>
  <c r="AS244" i="33"/>
  <c r="AT244" i="33"/>
  <c r="AU244" i="33"/>
  <c r="AV244" i="33"/>
  <c r="AW244" i="33"/>
  <c r="AX244" i="33"/>
  <c r="AY244" i="33"/>
  <c r="AZ244" i="33"/>
  <c r="BA244" i="33"/>
  <c r="BB244" i="33"/>
  <c r="BC244" i="33"/>
  <c r="BD244" i="33"/>
  <c r="BE244" i="33"/>
  <c r="BF244" i="33"/>
  <c r="BG244" i="33"/>
  <c r="BH244" i="33"/>
  <c r="BI244" i="33"/>
  <c r="BJ244" i="33"/>
  <c r="BK244" i="33"/>
  <c r="BL244" i="33"/>
  <c r="BM244" i="33"/>
  <c r="BN244" i="33"/>
  <c r="BO244" i="33"/>
  <c r="BP244" i="33"/>
  <c r="BQ244" i="33"/>
  <c r="BR244" i="33"/>
  <c r="BS244" i="33"/>
  <c r="BT244" i="33"/>
  <c r="BU244" i="33"/>
  <c r="BV244" i="33"/>
  <c r="BW244" i="33"/>
  <c r="BX244" i="33"/>
  <c r="BY244" i="33"/>
  <c r="BZ244" i="33"/>
  <c r="CA244" i="33"/>
  <c r="CB244" i="33"/>
  <c r="CC244" i="33"/>
  <c r="CD244" i="33"/>
  <c r="CE244" i="33"/>
  <c r="CH244" i="33"/>
  <c r="CI244" i="33"/>
  <c r="A245" i="33"/>
  <c r="B245" i="33"/>
  <c r="C245" i="33"/>
  <c r="D245" i="33"/>
  <c r="E245" i="33"/>
  <c r="F245" i="33"/>
  <c r="G245" i="33"/>
  <c r="H245" i="33"/>
  <c r="I245" i="33"/>
  <c r="J245" i="33"/>
  <c r="K245" i="33"/>
  <c r="L245" i="33"/>
  <c r="M245" i="33"/>
  <c r="N245" i="33"/>
  <c r="O245" i="33"/>
  <c r="P245" i="33"/>
  <c r="Q245" i="33"/>
  <c r="R245" i="33"/>
  <c r="S245" i="33"/>
  <c r="T245" i="33"/>
  <c r="U245" i="33"/>
  <c r="V245" i="33"/>
  <c r="W245" i="33"/>
  <c r="X245" i="33"/>
  <c r="Y245" i="33"/>
  <c r="Z245" i="33"/>
  <c r="AA245" i="33"/>
  <c r="AB245" i="33"/>
  <c r="AC245" i="33"/>
  <c r="AD245" i="33"/>
  <c r="AE245" i="33"/>
  <c r="AF245" i="33"/>
  <c r="AG245" i="33"/>
  <c r="AH245" i="33"/>
  <c r="AI245" i="33"/>
  <c r="AJ245" i="33"/>
  <c r="AK245" i="33"/>
  <c r="AL245" i="33"/>
  <c r="AM245" i="33"/>
  <c r="AN245" i="33"/>
  <c r="AO245" i="33"/>
  <c r="AP245" i="33"/>
  <c r="AQ245" i="33"/>
  <c r="AR245" i="33"/>
  <c r="AS245" i="33"/>
  <c r="AT245" i="33"/>
  <c r="AU245" i="33"/>
  <c r="AV245" i="33"/>
  <c r="AW245" i="33"/>
  <c r="AX245" i="33"/>
  <c r="AY245" i="33"/>
  <c r="AZ245" i="33"/>
  <c r="BA245" i="33"/>
  <c r="BB245" i="33"/>
  <c r="BC245" i="33"/>
  <c r="BD245" i="33"/>
  <c r="BE245" i="33"/>
  <c r="BF245" i="33"/>
  <c r="BG245" i="33"/>
  <c r="BH245" i="33"/>
  <c r="BI245" i="33"/>
  <c r="BJ245" i="33"/>
  <c r="BK245" i="33"/>
  <c r="BL245" i="33"/>
  <c r="BM245" i="33"/>
  <c r="BN245" i="33"/>
  <c r="BO245" i="33"/>
  <c r="BP245" i="33"/>
  <c r="BQ245" i="33"/>
  <c r="BR245" i="33"/>
  <c r="BS245" i="33"/>
  <c r="BT245" i="33"/>
  <c r="BU245" i="33"/>
  <c r="BV245" i="33"/>
  <c r="BW245" i="33"/>
  <c r="BX245" i="33"/>
  <c r="BY245" i="33"/>
  <c r="BZ245" i="33"/>
  <c r="CA245" i="33"/>
  <c r="CB245" i="33"/>
  <c r="CC245" i="33"/>
  <c r="CD245" i="33"/>
  <c r="CE245" i="33"/>
  <c r="CH245" i="33"/>
  <c r="CI245" i="33"/>
  <c r="A246" i="33"/>
  <c r="B246" i="33"/>
  <c r="C246" i="33"/>
  <c r="D246" i="33"/>
  <c r="E246" i="33"/>
  <c r="F246" i="33"/>
  <c r="G246" i="33"/>
  <c r="H246" i="33"/>
  <c r="I246" i="33"/>
  <c r="J246" i="33"/>
  <c r="K246" i="33"/>
  <c r="L246" i="33"/>
  <c r="M246" i="33"/>
  <c r="N246" i="33"/>
  <c r="O246" i="33"/>
  <c r="P246" i="33"/>
  <c r="Q246" i="33"/>
  <c r="R246" i="33"/>
  <c r="S246" i="33"/>
  <c r="T246" i="33"/>
  <c r="U246" i="33"/>
  <c r="V246" i="33"/>
  <c r="W246" i="33"/>
  <c r="X246" i="33"/>
  <c r="Y246" i="33"/>
  <c r="Z246" i="33"/>
  <c r="AA246" i="33"/>
  <c r="AB246" i="33"/>
  <c r="AC246" i="33"/>
  <c r="AD246" i="33"/>
  <c r="AE246" i="33"/>
  <c r="AF246" i="33"/>
  <c r="AG246" i="33"/>
  <c r="AH246" i="33"/>
  <c r="AI246" i="33"/>
  <c r="AJ246" i="33"/>
  <c r="AK246" i="33"/>
  <c r="AL246" i="33"/>
  <c r="AM246" i="33"/>
  <c r="AN246" i="33"/>
  <c r="AO246" i="33"/>
  <c r="AP246" i="33"/>
  <c r="AQ246" i="33"/>
  <c r="AR246" i="33"/>
  <c r="AS246" i="33"/>
  <c r="AT246" i="33"/>
  <c r="AU246" i="33"/>
  <c r="AV246" i="33"/>
  <c r="AW246" i="33"/>
  <c r="AX246" i="33"/>
  <c r="AY246" i="33"/>
  <c r="AZ246" i="33"/>
  <c r="BA246" i="33"/>
  <c r="BB246" i="33"/>
  <c r="BC246" i="33"/>
  <c r="BD246" i="33"/>
  <c r="BE246" i="33"/>
  <c r="BF246" i="33"/>
  <c r="BG246" i="33"/>
  <c r="BH246" i="33"/>
  <c r="BI246" i="33"/>
  <c r="BJ246" i="33"/>
  <c r="BK246" i="33"/>
  <c r="BL246" i="33"/>
  <c r="BM246" i="33"/>
  <c r="BN246" i="33"/>
  <c r="BO246" i="33"/>
  <c r="BP246" i="33"/>
  <c r="BQ246" i="33"/>
  <c r="BR246" i="33"/>
  <c r="BS246" i="33"/>
  <c r="BT246" i="33"/>
  <c r="BU246" i="33"/>
  <c r="BV246" i="33"/>
  <c r="BW246" i="33"/>
  <c r="BX246" i="33"/>
  <c r="BY246" i="33"/>
  <c r="BZ246" i="33"/>
  <c r="CA246" i="33"/>
  <c r="CB246" i="33"/>
  <c r="CC246" i="33"/>
  <c r="CD246" i="33"/>
  <c r="CE246" i="33"/>
  <c r="CH246" i="33"/>
  <c r="CI246" i="33"/>
  <c r="A247" i="33"/>
  <c r="B247" i="33"/>
  <c r="C247" i="33"/>
  <c r="D247" i="33"/>
  <c r="E247" i="33"/>
  <c r="F247" i="33"/>
  <c r="G247" i="33"/>
  <c r="H247" i="33"/>
  <c r="I247" i="33"/>
  <c r="J247" i="33"/>
  <c r="K247" i="33"/>
  <c r="L247" i="33"/>
  <c r="M247" i="33"/>
  <c r="N247" i="33"/>
  <c r="O247" i="33"/>
  <c r="P247" i="33"/>
  <c r="Q247" i="33"/>
  <c r="R247" i="33"/>
  <c r="S247" i="33"/>
  <c r="T247" i="33"/>
  <c r="U247" i="33"/>
  <c r="V247" i="33"/>
  <c r="W247" i="33"/>
  <c r="X247" i="33"/>
  <c r="Y247" i="33"/>
  <c r="Z247" i="33"/>
  <c r="AA247" i="33"/>
  <c r="AB247" i="33"/>
  <c r="AC247" i="33"/>
  <c r="AD247" i="33"/>
  <c r="AE247" i="33"/>
  <c r="AF247" i="33"/>
  <c r="AG247" i="33"/>
  <c r="AH247" i="33"/>
  <c r="AI247" i="33"/>
  <c r="AJ247" i="33"/>
  <c r="AK247" i="33"/>
  <c r="AL247" i="33"/>
  <c r="AM247" i="33"/>
  <c r="AN247" i="33"/>
  <c r="AO247" i="33"/>
  <c r="AP247" i="33"/>
  <c r="AQ247" i="33"/>
  <c r="AR247" i="33"/>
  <c r="AS247" i="33"/>
  <c r="AT247" i="33"/>
  <c r="AU247" i="33"/>
  <c r="AV247" i="33"/>
  <c r="AW247" i="33"/>
  <c r="AX247" i="33"/>
  <c r="AY247" i="33"/>
  <c r="AZ247" i="33"/>
  <c r="BA247" i="33"/>
  <c r="BB247" i="33"/>
  <c r="BC247" i="33"/>
  <c r="BD247" i="33"/>
  <c r="BE247" i="33"/>
  <c r="BF247" i="33"/>
  <c r="BG247" i="33"/>
  <c r="BH247" i="33"/>
  <c r="BI247" i="33"/>
  <c r="BJ247" i="33"/>
  <c r="BK247" i="33"/>
  <c r="BL247" i="33"/>
  <c r="BM247" i="33"/>
  <c r="BN247" i="33"/>
  <c r="BO247" i="33"/>
  <c r="BP247" i="33"/>
  <c r="BQ247" i="33"/>
  <c r="BR247" i="33"/>
  <c r="BS247" i="33"/>
  <c r="BT247" i="33"/>
  <c r="BU247" i="33"/>
  <c r="BV247" i="33"/>
  <c r="BW247" i="33"/>
  <c r="BX247" i="33"/>
  <c r="BY247" i="33"/>
  <c r="BZ247" i="33"/>
  <c r="CA247" i="33"/>
  <c r="CB247" i="33"/>
  <c r="CC247" i="33"/>
  <c r="CD247" i="33"/>
  <c r="CE247" i="33"/>
  <c r="CH247" i="33"/>
  <c r="CI247" i="33"/>
  <c r="A248" i="33"/>
  <c r="B248" i="33"/>
  <c r="C248" i="33"/>
  <c r="D248" i="33"/>
  <c r="E248" i="33"/>
  <c r="F248" i="33"/>
  <c r="G248" i="33"/>
  <c r="H248" i="33"/>
  <c r="I248" i="33"/>
  <c r="J248" i="33"/>
  <c r="K248" i="33"/>
  <c r="L248" i="33"/>
  <c r="M248" i="33"/>
  <c r="N248" i="33"/>
  <c r="O248" i="33"/>
  <c r="P248" i="33"/>
  <c r="Q248" i="33"/>
  <c r="R248" i="33"/>
  <c r="S248" i="33"/>
  <c r="T248" i="33"/>
  <c r="U248" i="33"/>
  <c r="V248" i="33"/>
  <c r="W248" i="33"/>
  <c r="X248" i="33"/>
  <c r="Y248" i="33"/>
  <c r="Z248" i="33"/>
  <c r="AA248" i="33"/>
  <c r="AB248" i="33"/>
  <c r="AC248" i="33"/>
  <c r="AD248" i="33"/>
  <c r="AE248" i="33"/>
  <c r="AF248" i="33"/>
  <c r="AG248" i="33"/>
  <c r="AH248" i="33"/>
  <c r="AI248" i="33"/>
  <c r="AJ248" i="33"/>
  <c r="AK248" i="33"/>
  <c r="AL248" i="33"/>
  <c r="AM248" i="33"/>
  <c r="AN248" i="33"/>
  <c r="AO248" i="33"/>
  <c r="AP248" i="33"/>
  <c r="AQ248" i="33"/>
  <c r="AR248" i="33"/>
  <c r="AS248" i="33"/>
  <c r="AT248" i="33"/>
  <c r="AU248" i="33"/>
  <c r="AV248" i="33"/>
  <c r="AW248" i="33"/>
  <c r="AX248" i="33"/>
  <c r="AY248" i="33"/>
  <c r="AZ248" i="33"/>
  <c r="BA248" i="33"/>
  <c r="BB248" i="33"/>
  <c r="BC248" i="33"/>
  <c r="BD248" i="33"/>
  <c r="BE248" i="33"/>
  <c r="BF248" i="33"/>
  <c r="BG248" i="33"/>
  <c r="BH248" i="33"/>
  <c r="BI248" i="33"/>
  <c r="BJ248" i="33"/>
  <c r="BK248" i="33"/>
  <c r="BL248" i="33"/>
  <c r="BM248" i="33"/>
  <c r="BN248" i="33"/>
  <c r="BO248" i="33"/>
  <c r="BP248" i="33"/>
  <c r="BQ248" i="33"/>
  <c r="BR248" i="33"/>
  <c r="BS248" i="33"/>
  <c r="BT248" i="33"/>
  <c r="BU248" i="33"/>
  <c r="BV248" i="33"/>
  <c r="BW248" i="33"/>
  <c r="BX248" i="33"/>
  <c r="BY248" i="33"/>
  <c r="BZ248" i="33"/>
  <c r="CA248" i="33"/>
  <c r="CB248" i="33"/>
  <c r="CC248" i="33"/>
  <c r="CD248" i="33"/>
  <c r="CE248" i="33"/>
  <c r="CH248" i="33"/>
  <c r="CI248" i="33"/>
  <c r="A249" i="33"/>
  <c r="B249" i="33"/>
  <c r="C249" i="33"/>
  <c r="D249" i="33"/>
  <c r="E249" i="33"/>
  <c r="F249" i="33"/>
  <c r="G249" i="33"/>
  <c r="H249" i="33"/>
  <c r="I249" i="33"/>
  <c r="J249" i="33"/>
  <c r="K249" i="33"/>
  <c r="L249" i="33"/>
  <c r="M249" i="33"/>
  <c r="N249" i="33"/>
  <c r="O249" i="33"/>
  <c r="P249" i="33"/>
  <c r="Q249" i="33"/>
  <c r="R249" i="33"/>
  <c r="S249" i="33"/>
  <c r="T249" i="33"/>
  <c r="U249" i="33"/>
  <c r="V249" i="33"/>
  <c r="W249" i="33"/>
  <c r="X249" i="33"/>
  <c r="Y249" i="33"/>
  <c r="Z249" i="33"/>
  <c r="AA249" i="33"/>
  <c r="AB249" i="33"/>
  <c r="AC249" i="33"/>
  <c r="AD249" i="33"/>
  <c r="AE249" i="33"/>
  <c r="AF249" i="33"/>
  <c r="AG249" i="33"/>
  <c r="AH249" i="33"/>
  <c r="AI249" i="33"/>
  <c r="AJ249" i="33"/>
  <c r="AK249" i="33"/>
  <c r="AL249" i="33"/>
  <c r="AM249" i="33"/>
  <c r="AN249" i="33"/>
  <c r="AO249" i="33"/>
  <c r="AP249" i="33"/>
  <c r="AQ249" i="33"/>
  <c r="AR249" i="33"/>
  <c r="AS249" i="33"/>
  <c r="AT249" i="33"/>
  <c r="AU249" i="33"/>
  <c r="AV249" i="33"/>
  <c r="AW249" i="33"/>
  <c r="AX249" i="33"/>
  <c r="AY249" i="33"/>
  <c r="AZ249" i="33"/>
  <c r="BA249" i="33"/>
  <c r="BB249" i="33"/>
  <c r="BC249" i="33"/>
  <c r="BD249" i="33"/>
  <c r="BE249" i="33"/>
  <c r="BF249" i="33"/>
  <c r="BG249" i="33"/>
  <c r="BH249" i="33"/>
  <c r="BI249" i="33"/>
  <c r="BJ249" i="33"/>
  <c r="BK249" i="33"/>
  <c r="BL249" i="33"/>
  <c r="BM249" i="33"/>
  <c r="BN249" i="33"/>
  <c r="BO249" i="33"/>
  <c r="BP249" i="33"/>
  <c r="BQ249" i="33"/>
  <c r="BR249" i="33"/>
  <c r="BS249" i="33"/>
  <c r="BT249" i="33"/>
  <c r="BU249" i="33"/>
  <c r="BV249" i="33"/>
  <c r="BW249" i="33"/>
  <c r="BX249" i="33"/>
  <c r="BY249" i="33"/>
  <c r="BZ249" i="33"/>
  <c r="CA249" i="33"/>
  <c r="CB249" i="33"/>
  <c r="CC249" i="33"/>
  <c r="CD249" i="33"/>
  <c r="CE249" i="33"/>
  <c r="CH249" i="33"/>
  <c r="CI249" i="33"/>
  <c r="A250" i="33"/>
  <c r="B250" i="33"/>
  <c r="C250" i="33"/>
  <c r="D250" i="33"/>
  <c r="E250" i="33"/>
  <c r="F250" i="33"/>
  <c r="G250" i="33"/>
  <c r="H250" i="33"/>
  <c r="I250" i="33"/>
  <c r="J250" i="33"/>
  <c r="K250" i="33"/>
  <c r="L250" i="33"/>
  <c r="M250" i="33"/>
  <c r="N250" i="33"/>
  <c r="O250" i="33"/>
  <c r="P250" i="33"/>
  <c r="Q250" i="33"/>
  <c r="R250" i="33"/>
  <c r="S250" i="33"/>
  <c r="T250" i="33"/>
  <c r="U250" i="33"/>
  <c r="V250" i="33"/>
  <c r="W250" i="33"/>
  <c r="X250" i="33"/>
  <c r="Y250" i="33"/>
  <c r="Z250" i="33"/>
  <c r="AA250" i="33"/>
  <c r="AB250" i="33"/>
  <c r="AC250" i="33"/>
  <c r="AD250" i="33"/>
  <c r="AE250" i="33"/>
  <c r="AF250" i="33"/>
  <c r="AG250" i="33"/>
  <c r="AH250" i="33"/>
  <c r="AI250" i="33"/>
  <c r="AJ250" i="33"/>
  <c r="AK250" i="33"/>
  <c r="AL250" i="33"/>
  <c r="AM250" i="33"/>
  <c r="AN250" i="33"/>
  <c r="AO250" i="33"/>
  <c r="AP250" i="33"/>
  <c r="AQ250" i="33"/>
  <c r="AR250" i="33"/>
  <c r="AS250" i="33"/>
  <c r="AT250" i="33"/>
  <c r="AU250" i="33"/>
  <c r="AV250" i="33"/>
  <c r="AW250" i="33"/>
  <c r="AX250" i="33"/>
  <c r="AY250" i="33"/>
  <c r="AZ250" i="33"/>
  <c r="BA250" i="33"/>
  <c r="BB250" i="33"/>
  <c r="BC250" i="33"/>
  <c r="BD250" i="33"/>
  <c r="BE250" i="33"/>
  <c r="BF250" i="33"/>
  <c r="BG250" i="33"/>
  <c r="BH250" i="33"/>
  <c r="BI250" i="33"/>
  <c r="BJ250" i="33"/>
  <c r="BK250" i="33"/>
  <c r="BL250" i="33"/>
  <c r="BM250" i="33"/>
  <c r="BN250" i="33"/>
  <c r="BO250" i="33"/>
  <c r="BP250" i="33"/>
  <c r="BQ250" i="33"/>
  <c r="BR250" i="33"/>
  <c r="BS250" i="33"/>
  <c r="BT250" i="33"/>
  <c r="BU250" i="33"/>
  <c r="BV250" i="33"/>
  <c r="BW250" i="33"/>
  <c r="BX250" i="33"/>
  <c r="BY250" i="33"/>
  <c r="BZ250" i="33"/>
  <c r="CA250" i="33"/>
  <c r="CB250" i="33"/>
  <c r="CC250" i="33"/>
  <c r="CD250" i="33"/>
  <c r="CE250" i="33"/>
  <c r="CH250" i="33"/>
  <c r="CI250" i="33"/>
  <c r="A251" i="33"/>
  <c r="B251" i="33"/>
  <c r="C251" i="33"/>
  <c r="D251" i="33"/>
  <c r="E251" i="33"/>
  <c r="F251" i="33"/>
  <c r="G251" i="33"/>
  <c r="H251" i="33"/>
  <c r="I251" i="33"/>
  <c r="J251" i="33"/>
  <c r="K251" i="33"/>
  <c r="L251" i="33"/>
  <c r="M251" i="33"/>
  <c r="N251" i="33"/>
  <c r="O251" i="33"/>
  <c r="P251" i="33"/>
  <c r="Q251" i="33"/>
  <c r="R251" i="33"/>
  <c r="S251" i="33"/>
  <c r="T251" i="33"/>
  <c r="U251" i="33"/>
  <c r="V251" i="33"/>
  <c r="W251" i="33"/>
  <c r="X251" i="33"/>
  <c r="Y251" i="33"/>
  <c r="Z251" i="33"/>
  <c r="AA251" i="33"/>
  <c r="AB251" i="33"/>
  <c r="AC251" i="33"/>
  <c r="AD251" i="33"/>
  <c r="AE251" i="33"/>
  <c r="AF251" i="33"/>
  <c r="AG251" i="33"/>
  <c r="AH251" i="33"/>
  <c r="AI251" i="33"/>
  <c r="AJ251" i="33"/>
  <c r="AK251" i="33"/>
  <c r="AL251" i="33"/>
  <c r="AM251" i="33"/>
  <c r="AN251" i="33"/>
  <c r="AO251" i="33"/>
  <c r="AP251" i="33"/>
  <c r="AQ251" i="33"/>
  <c r="AR251" i="33"/>
  <c r="AS251" i="33"/>
  <c r="AT251" i="33"/>
  <c r="AU251" i="33"/>
  <c r="AV251" i="33"/>
  <c r="AW251" i="33"/>
  <c r="AX251" i="33"/>
  <c r="AY251" i="33"/>
  <c r="AZ251" i="33"/>
  <c r="BA251" i="33"/>
  <c r="BB251" i="33"/>
  <c r="BC251" i="33"/>
  <c r="BD251" i="33"/>
  <c r="BE251" i="33"/>
  <c r="BF251" i="33"/>
  <c r="BG251" i="33"/>
  <c r="BH251" i="33"/>
  <c r="BI251" i="33"/>
  <c r="BJ251" i="33"/>
  <c r="BK251" i="33"/>
  <c r="BL251" i="33"/>
  <c r="BM251" i="33"/>
  <c r="BN251" i="33"/>
  <c r="BO251" i="33"/>
  <c r="BP251" i="33"/>
  <c r="BQ251" i="33"/>
  <c r="BR251" i="33"/>
  <c r="BS251" i="33"/>
  <c r="BT251" i="33"/>
  <c r="BU251" i="33"/>
  <c r="BV251" i="33"/>
  <c r="BW251" i="33"/>
  <c r="BX251" i="33"/>
  <c r="BY251" i="33"/>
  <c r="BZ251" i="33"/>
  <c r="CA251" i="33"/>
  <c r="CB251" i="33"/>
  <c r="CC251" i="33"/>
  <c r="CD251" i="33"/>
  <c r="CE251" i="33"/>
  <c r="CH251" i="33"/>
  <c r="CI251" i="33"/>
  <c r="A252" i="33"/>
  <c r="B252" i="33"/>
  <c r="C252" i="33"/>
  <c r="D252" i="33"/>
  <c r="E252" i="33"/>
  <c r="F252" i="33"/>
  <c r="G252" i="33"/>
  <c r="H252" i="33"/>
  <c r="I252" i="33"/>
  <c r="J252" i="33"/>
  <c r="K252" i="33"/>
  <c r="L252" i="33"/>
  <c r="M252" i="33"/>
  <c r="N252" i="33"/>
  <c r="O252" i="33"/>
  <c r="P252" i="33"/>
  <c r="Q252" i="33"/>
  <c r="R252" i="33"/>
  <c r="S252" i="33"/>
  <c r="T252" i="33"/>
  <c r="U252" i="33"/>
  <c r="V252" i="33"/>
  <c r="W252" i="33"/>
  <c r="X252" i="33"/>
  <c r="Y252" i="33"/>
  <c r="Z252" i="33"/>
  <c r="AA252" i="33"/>
  <c r="AB252" i="33"/>
  <c r="AC252" i="33"/>
  <c r="AD252" i="33"/>
  <c r="AE252" i="33"/>
  <c r="AF252" i="33"/>
  <c r="AG252" i="33"/>
  <c r="AH252" i="33"/>
  <c r="AI252" i="33"/>
  <c r="AJ252" i="33"/>
  <c r="AK252" i="33"/>
  <c r="AL252" i="33"/>
  <c r="AM252" i="33"/>
  <c r="AN252" i="33"/>
  <c r="AO252" i="33"/>
  <c r="AP252" i="33"/>
  <c r="AQ252" i="33"/>
  <c r="AR252" i="33"/>
  <c r="AS252" i="33"/>
  <c r="AT252" i="33"/>
  <c r="AU252" i="33"/>
  <c r="AV252" i="33"/>
  <c r="AW252" i="33"/>
  <c r="AX252" i="33"/>
  <c r="AY252" i="33"/>
  <c r="AZ252" i="33"/>
  <c r="BA252" i="33"/>
  <c r="BB252" i="33"/>
  <c r="BC252" i="33"/>
  <c r="BD252" i="33"/>
  <c r="BE252" i="33"/>
  <c r="BF252" i="33"/>
  <c r="BG252" i="33"/>
  <c r="BH252" i="33"/>
  <c r="BI252" i="33"/>
  <c r="BJ252" i="33"/>
  <c r="BK252" i="33"/>
  <c r="BL252" i="33"/>
  <c r="BM252" i="33"/>
  <c r="BN252" i="33"/>
  <c r="BO252" i="33"/>
  <c r="BP252" i="33"/>
  <c r="BQ252" i="33"/>
  <c r="BR252" i="33"/>
  <c r="BS252" i="33"/>
  <c r="BT252" i="33"/>
  <c r="BU252" i="33"/>
  <c r="BV252" i="33"/>
  <c r="BW252" i="33"/>
  <c r="BX252" i="33"/>
  <c r="BY252" i="33"/>
  <c r="BZ252" i="33"/>
  <c r="CA252" i="33"/>
  <c r="CB252" i="33"/>
  <c r="CC252" i="33"/>
  <c r="CD252" i="33"/>
  <c r="CE252" i="33"/>
  <c r="CH252" i="33"/>
  <c r="CI252" i="33"/>
  <c r="A253" i="33"/>
  <c r="B253" i="33"/>
  <c r="C253" i="33"/>
  <c r="D253" i="33"/>
  <c r="E253" i="33"/>
  <c r="F253" i="33"/>
  <c r="G253" i="33"/>
  <c r="H253" i="33"/>
  <c r="I253" i="33"/>
  <c r="J253" i="33"/>
  <c r="K253" i="33"/>
  <c r="L253" i="33"/>
  <c r="M253" i="33"/>
  <c r="N253" i="33"/>
  <c r="O253" i="33"/>
  <c r="P253" i="33"/>
  <c r="Q253" i="33"/>
  <c r="R253" i="33"/>
  <c r="S253" i="33"/>
  <c r="T253" i="33"/>
  <c r="U253" i="33"/>
  <c r="V253" i="33"/>
  <c r="W253" i="33"/>
  <c r="X253" i="33"/>
  <c r="Y253" i="33"/>
  <c r="Z253" i="33"/>
  <c r="AA253" i="33"/>
  <c r="AB253" i="33"/>
  <c r="AC253" i="33"/>
  <c r="AD253" i="33"/>
  <c r="AE253" i="33"/>
  <c r="AF253" i="33"/>
  <c r="AG253" i="33"/>
  <c r="AH253" i="33"/>
  <c r="AI253" i="33"/>
  <c r="AJ253" i="33"/>
  <c r="AK253" i="33"/>
  <c r="AL253" i="33"/>
  <c r="AM253" i="33"/>
  <c r="AN253" i="33"/>
  <c r="AO253" i="33"/>
  <c r="AP253" i="33"/>
  <c r="AQ253" i="33"/>
  <c r="AR253" i="33"/>
  <c r="AS253" i="33"/>
  <c r="AT253" i="33"/>
  <c r="AU253" i="33"/>
  <c r="AV253" i="33"/>
  <c r="AW253" i="33"/>
  <c r="AX253" i="33"/>
  <c r="AY253" i="33"/>
  <c r="AZ253" i="33"/>
  <c r="BA253" i="33"/>
  <c r="BB253" i="33"/>
  <c r="BC253" i="33"/>
  <c r="BD253" i="33"/>
  <c r="BE253" i="33"/>
  <c r="BF253" i="33"/>
  <c r="BG253" i="33"/>
  <c r="BH253" i="33"/>
  <c r="BI253" i="33"/>
  <c r="BJ253" i="33"/>
  <c r="BK253" i="33"/>
  <c r="BL253" i="33"/>
  <c r="BM253" i="33"/>
  <c r="BN253" i="33"/>
  <c r="BO253" i="33"/>
  <c r="BP253" i="33"/>
  <c r="BQ253" i="33"/>
  <c r="BR253" i="33"/>
  <c r="BS253" i="33"/>
  <c r="BT253" i="33"/>
  <c r="BU253" i="33"/>
  <c r="BV253" i="33"/>
  <c r="BW253" i="33"/>
  <c r="BX253" i="33"/>
  <c r="BY253" i="33"/>
  <c r="BZ253" i="33"/>
  <c r="CA253" i="33"/>
  <c r="CB253" i="33"/>
  <c r="CC253" i="33"/>
  <c r="CD253" i="33"/>
  <c r="CE253" i="33"/>
  <c r="CH253" i="33"/>
  <c r="CI253" i="33"/>
  <c r="A254" i="33"/>
  <c r="B254" i="33"/>
  <c r="C254" i="33"/>
  <c r="D254" i="33"/>
  <c r="E254" i="33"/>
  <c r="F254" i="33"/>
  <c r="G254" i="33"/>
  <c r="H254" i="33"/>
  <c r="I254" i="33"/>
  <c r="J254" i="33"/>
  <c r="K254" i="33"/>
  <c r="L254" i="33"/>
  <c r="M254" i="33"/>
  <c r="N254" i="33"/>
  <c r="O254" i="33"/>
  <c r="P254" i="33"/>
  <c r="Q254" i="33"/>
  <c r="R254" i="33"/>
  <c r="S254" i="33"/>
  <c r="T254" i="33"/>
  <c r="U254" i="33"/>
  <c r="V254" i="33"/>
  <c r="W254" i="33"/>
  <c r="X254" i="33"/>
  <c r="Y254" i="33"/>
  <c r="Z254" i="33"/>
  <c r="AA254" i="33"/>
  <c r="AB254" i="33"/>
  <c r="AC254" i="33"/>
  <c r="AD254" i="33"/>
  <c r="AE254" i="33"/>
  <c r="AF254" i="33"/>
  <c r="AG254" i="33"/>
  <c r="AH254" i="33"/>
  <c r="AI254" i="33"/>
  <c r="AJ254" i="33"/>
  <c r="AK254" i="33"/>
  <c r="AL254" i="33"/>
  <c r="AM254" i="33"/>
  <c r="AN254" i="33"/>
  <c r="AO254" i="33"/>
  <c r="AP254" i="33"/>
  <c r="AQ254" i="33"/>
  <c r="AR254" i="33"/>
  <c r="AS254" i="33"/>
  <c r="AT254" i="33"/>
  <c r="AU254" i="33"/>
  <c r="AV254" i="33"/>
  <c r="AW254" i="33"/>
  <c r="AX254" i="33"/>
  <c r="AY254" i="33"/>
  <c r="AZ254" i="33"/>
  <c r="BA254" i="33"/>
  <c r="BB254" i="33"/>
  <c r="BC254" i="33"/>
  <c r="BD254" i="33"/>
  <c r="BE254" i="33"/>
  <c r="BF254" i="33"/>
  <c r="BG254" i="33"/>
  <c r="BH254" i="33"/>
  <c r="BI254" i="33"/>
  <c r="BJ254" i="33"/>
  <c r="BK254" i="33"/>
  <c r="BL254" i="33"/>
  <c r="BM254" i="33"/>
  <c r="BN254" i="33"/>
  <c r="BO254" i="33"/>
  <c r="BP254" i="33"/>
  <c r="BQ254" i="33"/>
  <c r="BR254" i="33"/>
  <c r="BS254" i="33"/>
  <c r="BT254" i="33"/>
  <c r="BU254" i="33"/>
  <c r="BV254" i="33"/>
  <c r="BW254" i="33"/>
  <c r="BX254" i="33"/>
  <c r="BY254" i="33"/>
  <c r="BZ254" i="33"/>
  <c r="CA254" i="33"/>
  <c r="CB254" i="33"/>
  <c r="CC254" i="33"/>
  <c r="CD254" i="33"/>
  <c r="CE254" i="33"/>
  <c r="CH254" i="33"/>
  <c r="CI254" i="33"/>
  <c r="A255" i="33"/>
  <c r="B255" i="33"/>
  <c r="C255" i="33"/>
  <c r="D255" i="33"/>
  <c r="E255" i="33"/>
  <c r="F255" i="33"/>
  <c r="G255" i="33"/>
  <c r="H255" i="33"/>
  <c r="I255" i="33"/>
  <c r="J255" i="33"/>
  <c r="K255" i="33"/>
  <c r="L255" i="33"/>
  <c r="M255" i="33"/>
  <c r="N255" i="33"/>
  <c r="O255" i="33"/>
  <c r="P255" i="33"/>
  <c r="Q255" i="33"/>
  <c r="R255" i="33"/>
  <c r="S255" i="33"/>
  <c r="T255" i="33"/>
  <c r="U255" i="33"/>
  <c r="V255" i="33"/>
  <c r="W255" i="33"/>
  <c r="X255" i="33"/>
  <c r="Y255" i="33"/>
  <c r="Z255" i="33"/>
  <c r="AA255" i="33"/>
  <c r="AB255" i="33"/>
  <c r="AC255" i="33"/>
  <c r="AD255" i="33"/>
  <c r="AE255" i="33"/>
  <c r="AF255" i="33"/>
  <c r="AG255" i="33"/>
  <c r="AH255" i="33"/>
  <c r="AI255" i="33"/>
  <c r="AJ255" i="33"/>
  <c r="AK255" i="33"/>
  <c r="AL255" i="33"/>
  <c r="AM255" i="33"/>
  <c r="AN255" i="33"/>
  <c r="AO255" i="33"/>
  <c r="AP255" i="33"/>
  <c r="AQ255" i="33"/>
  <c r="AR255" i="33"/>
  <c r="AS255" i="33"/>
  <c r="AT255" i="33"/>
  <c r="AU255" i="33"/>
  <c r="AV255" i="33"/>
  <c r="AW255" i="33"/>
  <c r="AX255" i="33"/>
  <c r="AY255" i="33"/>
  <c r="AZ255" i="33"/>
  <c r="BA255" i="33"/>
  <c r="BB255" i="33"/>
  <c r="BC255" i="33"/>
  <c r="BD255" i="33"/>
  <c r="BE255" i="33"/>
  <c r="BF255" i="33"/>
  <c r="BG255" i="33"/>
  <c r="BH255" i="33"/>
  <c r="BI255" i="33"/>
  <c r="BJ255" i="33"/>
  <c r="BK255" i="33"/>
  <c r="BL255" i="33"/>
  <c r="BM255" i="33"/>
  <c r="BN255" i="33"/>
  <c r="BO255" i="33"/>
  <c r="BP255" i="33"/>
  <c r="BQ255" i="33"/>
  <c r="BR255" i="33"/>
  <c r="BS255" i="33"/>
  <c r="BT255" i="33"/>
  <c r="BU255" i="33"/>
  <c r="BV255" i="33"/>
  <c r="BW255" i="33"/>
  <c r="BX255" i="33"/>
  <c r="BY255" i="33"/>
  <c r="BZ255" i="33"/>
  <c r="CA255" i="33"/>
  <c r="CB255" i="33"/>
  <c r="CC255" i="33"/>
  <c r="CD255" i="33"/>
  <c r="CE255" i="33"/>
  <c r="CH255" i="33"/>
  <c r="CI255" i="33"/>
  <c r="A256" i="33"/>
  <c r="B256" i="33"/>
  <c r="C256" i="33"/>
  <c r="D256" i="33"/>
  <c r="E256" i="33"/>
  <c r="F256" i="33"/>
  <c r="G256" i="33"/>
  <c r="H256" i="33"/>
  <c r="I256" i="33"/>
  <c r="J256" i="33"/>
  <c r="K256" i="33"/>
  <c r="L256" i="33"/>
  <c r="M256" i="33"/>
  <c r="N256" i="33"/>
  <c r="O256" i="33"/>
  <c r="P256" i="33"/>
  <c r="Q256" i="33"/>
  <c r="R256" i="33"/>
  <c r="S256" i="33"/>
  <c r="T256" i="33"/>
  <c r="U256" i="33"/>
  <c r="V256" i="33"/>
  <c r="W256" i="33"/>
  <c r="X256" i="33"/>
  <c r="Y256" i="33"/>
  <c r="Z256" i="33"/>
  <c r="AA256" i="33"/>
  <c r="AB256" i="33"/>
  <c r="AC256" i="33"/>
  <c r="AD256" i="33"/>
  <c r="AE256" i="33"/>
  <c r="AF256" i="33"/>
  <c r="AG256" i="33"/>
  <c r="AH256" i="33"/>
  <c r="AI256" i="33"/>
  <c r="AJ256" i="33"/>
  <c r="AK256" i="33"/>
  <c r="AL256" i="33"/>
  <c r="AM256" i="33"/>
  <c r="AN256" i="33"/>
  <c r="AO256" i="33"/>
  <c r="AP256" i="33"/>
  <c r="AQ256" i="33"/>
  <c r="AR256" i="33"/>
  <c r="AS256" i="33"/>
  <c r="AT256" i="33"/>
  <c r="AU256" i="33"/>
  <c r="AV256" i="33"/>
  <c r="AW256" i="33"/>
  <c r="AX256" i="33"/>
  <c r="AY256" i="33"/>
  <c r="AZ256" i="33"/>
  <c r="BA256" i="33"/>
  <c r="BB256" i="33"/>
  <c r="BC256" i="33"/>
  <c r="BD256" i="33"/>
  <c r="BE256" i="33"/>
  <c r="BF256" i="33"/>
  <c r="BG256" i="33"/>
  <c r="BH256" i="33"/>
  <c r="BI256" i="33"/>
  <c r="BJ256" i="33"/>
  <c r="BK256" i="33"/>
  <c r="BL256" i="33"/>
  <c r="BM256" i="33"/>
  <c r="BN256" i="33"/>
  <c r="BO256" i="33"/>
  <c r="BP256" i="33"/>
  <c r="BQ256" i="33"/>
  <c r="BR256" i="33"/>
  <c r="BS256" i="33"/>
  <c r="BT256" i="33"/>
  <c r="BU256" i="33"/>
  <c r="BV256" i="33"/>
  <c r="BW256" i="33"/>
  <c r="BX256" i="33"/>
  <c r="BY256" i="33"/>
  <c r="BZ256" i="33"/>
  <c r="CA256" i="33"/>
  <c r="CB256" i="33"/>
  <c r="CC256" i="33"/>
  <c r="CD256" i="33"/>
  <c r="CE256" i="33"/>
  <c r="CH256" i="33"/>
  <c r="CI256" i="33"/>
  <c r="A257" i="33"/>
  <c r="B257" i="33"/>
  <c r="C257" i="33"/>
  <c r="D257" i="33"/>
  <c r="E257" i="33"/>
  <c r="F257" i="33"/>
  <c r="G257" i="33"/>
  <c r="H257" i="33"/>
  <c r="I257" i="33"/>
  <c r="J257" i="33"/>
  <c r="K257" i="33"/>
  <c r="L257" i="33"/>
  <c r="M257" i="33"/>
  <c r="N257" i="33"/>
  <c r="O257" i="33"/>
  <c r="P257" i="33"/>
  <c r="Q257" i="33"/>
  <c r="R257" i="33"/>
  <c r="S257" i="33"/>
  <c r="T257" i="33"/>
  <c r="U257" i="33"/>
  <c r="V257" i="33"/>
  <c r="W257" i="33"/>
  <c r="X257" i="33"/>
  <c r="Y257" i="33"/>
  <c r="Z257" i="33"/>
  <c r="AA257" i="33"/>
  <c r="AB257" i="33"/>
  <c r="AC257" i="33"/>
  <c r="AD257" i="33"/>
  <c r="AE257" i="33"/>
  <c r="AF257" i="33"/>
  <c r="AG257" i="33"/>
  <c r="AH257" i="33"/>
  <c r="AI257" i="33"/>
  <c r="AJ257" i="33"/>
  <c r="AK257" i="33"/>
  <c r="AL257" i="33"/>
  <c r="AM257" i="33"/>
  <c r="AN257" i="33"/>
  <c r="AO257" i="33"/>
  <c r="AP257" i="33"/>
  <c r="AQ257" i="33"/>
  <c r="AR257" i="33"/>
  <c r="AS257" i="33"/>
  <c r="AT257" i="33"/>
  <c r="AU257" i="33"/>
  <c r="AV257" i="33"/>
  <c r="AW257" i="33"/>
  <c r="AX257" i="33"/>
  <c r="AY257" i="33"/>
  <c r="AZ257" i="33"/>
  <c r="BA257" i="33"/>
  <c r="BB257" i="33"/>
  <c r="BC257" i="33"/>
  <c r="BD257" i="33"/>
  <c r="BE257" i="33"/>
  <c r="BF257" i="33"/>
  <c r="BG257" i="33"/>
  <c r="BH257" i="33"/>
  <c r="BI257" i="33"/>
  <c r="BJ257" i="33"/>
  <c r="BK257" i="33"/>
  <c r="BL257" i="33"/>
  <c r="BM257" i="33"/>
  <c r="BN257" i="33"/>
  <c r="BO257" i="33"/>
  <c r="BP257" i="33"/>
  <c r="BQ257" i="33"/>
  <c r="BR257" i="33"/>
  <c r="BS257" i="33"/>
  <c r="BT257" i="33"/>
  <c r="BU257" i="33"/>
  <c r="BV257" i="33"/>
  <c r="BW257" i="33"/>
  <c r="BX257" i="33"/>
  <c r="BY257" i="33"/>
  <c r="BZ257" i="33"/>
  <c r="CA257" i="33"/>
  <c r="CB257" i="33"/>
  <c r="CC257" i="33"/>
  <c r="CD257" i="33"/>
  <c r="CE257" i="33"/>
  <c r="CH257" i="33"/>
  <c r="CI257" i="33"/>
  <c r="A258" i="33"/>
  <c r="B258" i="33"/>
  <c r="C258" i="33"/>
  <c r="D258" i="33"/>
  <c r="E258" i="33"/>
  <c r="F258" i="33"/>
  <c r="G258" i="33"/>
  <c r="H258" i="33"/>
  <c r="I258" i="33"/>
  <c r="J258" i="33"/>
  <c r="K258" i="33"/>
  <c r="L258" i="33"/>
  <c r="M258" i="33"/>
  <c r="N258" i="33"/>
  <c r="O258" i="33"/>
  <c r="P258" i="33"/>
  <c r="Q258" i="33"/>
  <c r="R258" i="33"/>
  <c r="S258" i="33"/>
  <c r="T258" i="33"/>
  <c r="U258" i="33"/>
  <c r="V258" i="33"/>
  <c r="W258" i="33"/>
  <c r="X258" i="33"/>
  <c r="Y258" i="33"/>
  <c r="Z258" i="33"/>
  <c r="AA258" i="33"/>
  <c r="AB258" i="33"/>
  <c r="AC258" i="33"/>
  <c r="AD258" i="33"/>
  <c r="AE258" i="33"/>
  <c r="AF258" i="33"/>
  <c r="AG258" i="33"/>
  <c r="AH258" i="33"/>
  <c r="AI258" i="33"/>
  <c r="AJ258" i="33"/>
  <c r="AK258" i="33"/>
  <c r="AL258" i="33"/>
  <c r="AM258" i="33"/>
  <c r="AN258" i="33"/>
  <c r="AO258" i="33"/>
  <c r="AP258" i="33"/>
  <c r="AQ258" i="33"/>
  <c r="AR258" i="33"/>
  <c r="AS258" i="33"/>
  <c r="AT258" i="33"/>
  <c r="AU258" i="33"/>
  <c r="AV258" i="33"/>
  <c r="AW258" i="33"/>
  <c r="AX258" i="33"/>
  <c r="AY258" i="33"/>
  <c r="AZ258" i="33"/>
  <c r="BA258" i="33"/>
  <c r="BB258" i="33"/>
  <c r="BC258" i="33"/>
  <c r="BD258" i="33"/>
  <c r="BE258" i="33"/>
  <c r="BF258" i="33"/>
  <c r="BG258" i="33"/>
  <c r="BH258" i="33"/>
  <c r="BI258" i="33"/>
  <c r="BJ258" i="33"/>
  <c r="BK258" i="33"/>
  <c r="BL258" i="33"/>
  <c r="BM258" i="33"/>
  <c r="BN258" i="33"/>
  <c r="BO258" i="33"/>
  <c r="BP258" i="33"/>
  <c r="BQ258" i="33"/>
  <c r="BR258" i="33"/>
  <c r="BS258" i="33"/>
  <c r="BT258" i="33"/>
  <c r="BU258" i="33"/>
  <c r="BV258" i="33"/>
  <c r="BW258" i="33"/>
  <c r="BX258" i="33"/>
  <c r="BY258" i="33"/>
  <c r="BZ258" i="33"/>
  <c r="CA258" i="33"/>
  <c r="CB258" i="33"/>
  <c r="CC258" i="33"/>
  <c r="CD258" i="33"/>
  <c r="CE258" i="33"/>
  <c r="CH258" i="33"/>
  <c r="CI258" i="33"/>
  <c r="A259" i="33"/>
  <c r="B259" i="33"/>
  <c r="C259" i="33"/>
  <c r="D259" i="33"/>
  <c r="E259" i="33"/>
  <c r="F259" i="33"/>
  <c r="G259" i="33"/>
  <c r="H259" i="33"/>
  <c r="I259" i="33"/>
  <c r="J259" i="33"/>
  <c r="K259" i="33"/>
  <c r="L259" i="33"/>
  <c r="M259" i="33"/>
  <c r="N259" i="33"/>
  <c r="O259" i="33"/>
  <c r="P259" i="33"/>
  <c r="Q259" i="33"/>
  <c r="R259" i="33"/>
  <c r="S259" i="33"/>
  <c r="T259" i="33"/>
  <c r="U259" i="33"/>
  <c r="V259" i="33"/>
  <c r="W259" i="33"/>
  <c r="X259" i="33"/>
  <c r="Y259" i="33"/>
  <c r="Z259" i="33"/>
  <c r="AA259" i="33"/>
  <c r="AB259" i="33"/>
  <c r="AC259" i="33"/>
  <c r="AD259" i="33"/>
  <c r="AE259" i="33"/>
  <c r="AF259" i="33"/>
  <c r="AG259" i="33"/>
  <c r="AH259" i="33"/>
  <c r="AI259" i="33"/>
  <c r="AJ259" i="33"/>
  <c r="AK259" i="33"/>
  <c r="AL259" i="33"/>
  <c r="AM259" i="33"/>
  <c r="AN259" i="33"/>
  <c r="AO259" i="33"/>
  <c r="AP259" i="33"/>
  <c r="AQ259" i="33"/>
  <c r="AR259" i="33"/>
  <c r="AS259" i="33"/>
  <c r="AT259" i="33"/>
  <c r="AU259" i="33"/>
  <c r="AV259" i="33"/>
  <c r="AW259" i="33"/>
  <c r="AX259" i="33"/>
  <c r="AY259" i="33"/>
  <c r="AZ259" i="33"/>
  <c r="BA259" i="33"/>
  <c r="BB259" i="33"/>
  <c r="BC259" i="33"/>
  <c r="BD259" i="33"/>
  <c r="BE259" i="33"/>
  <c r="BF259" i="33"/>
  <c r="BG259" i="33"/>
  <c r="BH259" i="33"/>
  <c r="BI259" i="33"/>
  <c r="BJ259" i="33"/>
  <c r="BK259" i="33"/>
  <c r="BL259" i="33"/>
  <c r="BM259" i="33"/>
  <c r="BN259" i="33"/>
  <c r="BO259" i="33"/>
  <c r="BP259" i="33"/>
  <c r="BQ259" i="33"/>
  <c r="BR259" i="33"/>
  <c r="BS259" i="33"/>
  <c r="BT259" i="33"/>
  <c r="BU259" i="33"/>
  <c r="BV259" i="33"/>
  <c r="BW259" i="33"/>
  <c r="BX259" i="33"/>
  <c r="BY259" i="33"/>
  <c r="BZ259" i="33"/>
  <c r="CA259" i="33"/>
  <c r="CB259" i="33"/>
  <c r="CC259" i="33"/>
  <c r="CD259" i="33"/>
  <c r="CE259" i="33"/>
  <c r="CH259" i="33"/>
  <c r="CI259" i="33"/>
  <c r="A260" i="33"/>
  <c r="B260" i="33"/>
  <c r="C260" i="33"/>
  <c r="D260" i="33"/>
  <c r="E260" i="33"/>
  <c r="F260" i="33"/>
  <c r="G260" i="33"/>
  <c r="H260" i="33"/>
  <c r="I260" i="33"/>
  <c r="J260" i="33"/>
  <c r="K260" i="33"/>
  <c r="L260" i="33"/>
  <c r="M260" i="33"/>
  <c r="N260" i="33"/>
  <c r="O260" i="33"/>
  <c r="P260" i="33"/>
  <c r="Q260" i="33"/>
  <c r="R260" i="33"/>
  <c r="S260" i="33"/>
  <c r="T260" i="33"/>
  <c r="U260" i="33"/>
  <c r="V260" i="33"/>
  <c r="W260" i="33"/>
  <c r="X260" i="33"/>
  <c r="Y260" i="33"/>
  <c r="Z260" i="33"/>
  <c r="AA260" i="33"/>
  <c r="AB260" i="33"/>
  <c r="AC260" i="33"/>
  <c r="AD260" i="33"/>
  <c r="AE260" i="33"/>
  <c r="AF260" i="33"/>
  <c r="AG260" i="33"/>
  <c r="AH260" i="33"/>
  <c r="AI260" i="33"/>
  <c r="AJ260" i="33"/>
  <c r="AK260" i="33"/>
  <c r="AL260" i="33"/>
  <c r="AM260" i="33"/>
  <c r="AN260" i="33"/>
  <c r="AO260" i="33"/>
  <c r="AP260" i="33"/>
  <c r="AQ260" i="33"/>
  <c r="AR260" i="33"/>
  <c r="AS260" i="33"/>
  <c r="AT260" i="33"/>
  <c r="AU260" i="33"/>
  <c r="AV260" i="33"/>
  <c r="AW260" i="33"/>
  <c r="AX260" i="33"/>
  <c r="AY260" i="33"/>
  <c r="AZ260" i="33"/>
  <c r="BA260" i="33"/>
  <c r="BB260" i="33"/>
  <c r="BC260" i="33"/>
  <c r="BD260" i="33"/>
  <c r="BE260" i="33"/>
  <c r="BF260" i="33"/>
  <c r="BG260" i="33"/>
  <c r="BH260" i="33"/>
  <c r="BI260" i="33"/>
  <c r="BJ260" i="33"/>
  <c r="BK260" i="33"/>
  <c r="BL260" i="33"/>
  <c r="BM260" i="33"/>
  <c r="BN260" i="33"/>
  <c r="BO260" i="33"/>
  <c r="BP260" i="33"/>
  <c r="BQ260" i="33"/>
  <c r="BR260" i="33"/>
  <c r="BS260" i="33"/>
  <c r="BT260" i="33"/>
  <c r="BU260" i="33"/>
  <c r="BV260" i="33"/>
  <c r="BW260" i="33"/>
  <c r="BX260" i="33"/>
  <c r="BY260" i="33"/>
  <c r="BZ260" i="33"/>
  <c r="CA260" i="33"/>
  <c r="CB260" i="33"/>
  <c r="CC260" i="33"/>
  <c r="CD260" i="33"/>
  <c r="CE260" i="33"/>
  <c r="CH260" i="33"/>
  <c r="CI260" i="33"/>
  <c r="A261" i="33"/>
  <c r="B261" i="33"/>
  <c r="C261" i="33"/>
  <c r="D261" i="33"/>
  <c r="E261" i="33"/>
  <c r="F261" i="33"/>
  <c r="G261" i="33"/>
  <c r="H261" i="33"/>
  <c r="I261" i="33"/>
  <c r="J261" i="33"/>
  <c r="K261" i="33"/>
  <c r="L261" i="33"/>
  <c r="M261" i="33"/>
  <c r="N261" i="33"/>
  <c r="O261" i="33"/>
  <c r="P261" i="33"/>
  <c r="Q261" i="33"/>
  <c r="R261" i="33"/>
  <c r="S261" i="33"/>
  <c r="T261" i="33"/>
  <c r="U261" i="33"/>
  <c r="V261" i="33"/>
  <c r="W261" i="33"/>
  <c r="X261" i="33"/>
  <c r="Y261" i="33"/>
  <c r="Z261" i="33"/>
  <c r="AA261" i="33"/>
  <c r="AB261" i="33"/>
  <c r="AC261" i="33"/>
  <c r="AD261" i="33"/>
  <c r="AE261" i="33"/>
  <c r="AF261" i="33"/>
  <c r="AG261" i="33"/>
  <c r="AH261" i="33"/>
  <c r="AI261" i="33"/>
  <c r="AJ261" i="33"/>
  <c r="AK261" i="33"/>
  <c r="AL261" i="33"/>
  <c r="AM261" i="33"/>
  <c r="AN261" i="33"/>
  <c r="AO261" i="33"/>
  <c r="AP261" i="33"/>
  <c r="AQ261" i="33"/>
  <c r="AR261" i="33"/>
  <c r="AS261" i="33"/>
  <c r="AT261" i="33"/>
  <c r="AU261" i="33"/>
  <c r="AV261" i="33"/>
  <c r="AW261" i="33"/>
  <c r="AX261" i="33"/>
  <c r="AY261" i="33"/>
  <c r="AZ261" i="33"/>
  <c r="BA261" i="33"/>
  <c r="BB261" i="33"/>
  <c r="BC261" i="33"/>
  <c r="BD261" i="33"/>
  <c r="BE261" i="33"/>
  <c r="BF261" i="33"/>
  <c r="BG261" i="33"/>
  <c r="BH261" i="33"/>
  <c r="BI261" i="33"/>
  <c r="BJ261" i="33"/>
  <c r="BK261" i="33"/>
  <c r="BL261" i="33"/>
  <c r="BM261" i="33"/>
  <c r="BN261" i="33"/>
  <c r="BO261" i="33"/>
  <c r="BP261" i="33"/>
  <c r="BQ261" i="33"/>
  <c r="BR261" i="33"/>
  <c r="BS261" i="33"/>
  <c r="BT261" i="33"/>
  <c r="BU261" i="33"/>
  <c r="BV261" i="33"/>
  <c r="BW261" i="33"/>
  <c r="BX261" i="33"/>
  <c r="BY261" i="33"/>
  <c r="BZ261" i="33"/>
  <c r="CA261" i="33"/>
  <c r="CB261" i="33"/>
  <c r="CC261" i="33"/>
  <c r="CD261" i="33"/>
  <c r="CE261" i="33"/>
  <c r="CH261" i="33"/>
  <c r="CI261" i="33"/>
  <c r="A262" i="33"/>
  <c r="B262" i="33"/>
  <c r="C262" i="33"/>
  <c r="D262" i="33"/>
  <c r="E262" i="33"/>
  <c r="F262" i="33"/>
  <c r="G262" i="33"/>
  <c r="H262" i="33"/>
  <c r="I262" i="33"/>
  <c r="J262" i="33"/>
  <c r="K262" i="33"/>
  <c r="L262" i="33"/>
  <c r="M262" i="33"/>
  <c r="N262" i="33"/>
  <c r="O262" i="33"/>
  <c r="P262" i="33"/>
  <c r="Q262" i="33"/>
  <c r="R262" i="33"/>
  <c r="S262" i="33"/>
  <c r="T262" i="33"/>
  <c r="U262" i="33"/>
  <c r="V262" i="33"/>
  <c r="W262" i="33"/>
  <c r="X262" i="33"/>
  <c r="Y262" i="33"/>
  <c r="Z262" i="33"/>
  <c r="AA262" i="33"/>
  <c r="AB262" i="33"/>
  <c r="AC262" i="33"/>
  <c r="AD262" i="33"/>
  <c r="AE262" i="33"/>
  <c r="AF262" i="33"/>
  <c r="AG262" i="33"/>
  <c r="AH262" i="33"/>
  <c r="AI262" i="33"/>
  <c r="AJ262" i="33"/>
  <c r="AK262" i="33"/>
  <c r="AL262" i="33"/>
  <c r="AM262" i="33"/>
  <c r="AN262" i="33"/>
  <c r="AO262" i="33"/>
  <c r="AP262" i="33"/>
  <c r="AQ262" i="33"/>
  <c r="AR262" i="33"/>
  <c r="AS262" i="33"/>
  <c r="AT262" i="33"/>
  <c r="AU262" i="33"/>
  <c r="AV262" i="33"/>
  <c r="AW262" i="33"/>
  <c r="AX262" i="33"/>
  <c r="AY262" i="33"/>
  <c r="AZ262" i="33"/>
  <c r="BA262" i="33"/>
  <c r="BB262" i="33"/>
  <c r="BC262" i="33"/>
  <c r="BD262" i="33"/>
  <c r="BE262" i="33"/>
  <c r="BF262" i="33"/>
  <c r="BG262" i="33"/>
  <c r="BH262" i="33"/>
  <c r="BI262" i="33"/>
  <c r="BJ262" i="33"/>
  <c r="BK262" i="33"/>
  <c r="BL262" i="33"/>
  <c r="BM262" i="33"/>
  <c r="BN262" i="33"/>
  <c r="BO262" i="33"/>
  <c r="BP262" i="33"/>
  <c r="BQ262" i="33"/>
  <c r="BR262" i="33"/>
  <c r="BS262" i="33"/>
  <c r="BT262" i="33"/>
  <c r="BU262" i="33"/>
  <c r="BV262" i="33"/>
  <c r="BW262" i="33"/>
  <c r="BX262" i="33"/>
  <c r="BY262" i="33"/>
  <c r="BZ262" i="33"/>
  <c r="CA262" i="33"/>
  <c r="CB262" i="33"/>
  <c r="CC262" i="33"/>
  <c r="CD262" i="33"/>
  <c r="CE262" i="33"/>
  <c r="CH262" i="33"/>
  <c r="CI262" i="33"/>
  <c r="A263" i="33"/>
  <c r="B263" i="33"/>
  <c r="C263" i="33"/>
  <c r="D263" i="33"/>
  <c r="E263" i="33"/>
  <c r="F263" i="33"/>
  <c r="G263" i="33"/>
  <c r="H263" i="33"/>
  <c r="I263" i="33"/>
  <c r="J263" i="33"/>
  <c r="K263" i="33"/>
  <c r="L263" i="33"/>
  <c r="M263" i="33"/>
  <c r="N263" i="33"/>
  <c r="O263" i="33"/>
  <c r="P263" i="33"/>
  <c r="Q263" i="33"/>
  <c r="R263" i="33"/>
  <c r="S263" i="33"/>
  <c r="T263" i="33"/>
  <c r="U263" i="33"/>
  <c r="V263" i="33"/>
  <c r="W263" i="33"/>
  <c r="X263" i="33"/>
  <c r="Y263" i="33"/>
  <c r="Z263" i="33"/>
  <c r="AA263" i="33"/>
  <c r="AB263" i="33"/>
  <c r="AC263" i="33"/>
  <c r="AD263" i="33"/>
  <c r="AE263" i="33"/>
  <c r="AF263" i="33"/>
  <c r="AG263" i="33"/>
  <c r="AH263" i="33"/>
  <c r="AI263" i="33"/>
  <c r="AJ263" i="33"/>
  <c r="AK263" i="33"/>
  <c r="AL263" i="33"/>
  <c r="AM263" i="33"/>
  <c r="AN263" i="33"/>
  <c r="AO263" i="33"/>
  <c r="AP263" i="33"/>
  <c r="AQ263" i="33"/>
  <c r="AR263" i="33"/>
  <c r="AS263" i="33"/>
  <c r="AT263" i="33"/>
  <c r="AU263" i="33"/>
  <c r="AV263" i="33"/>
  <c r="AW263" i="33"/>
  <c r="AX263" i="33"/>
  <c r="AY263" i="33"/>
  <c r="AZ263" i="33"/>
  <c r="BA263" i="33"/>
  <c r="BB263" i="33"/>
  <c r="BC263" i="33"/>
  <c r="BD263" i="33"/>
  <c r="BE263" i="33"/>
  <c r="BF263" i="33"/>
  <c r="BG263" i="33"/>
  <c r="BH263" i="33"/>
  <c r="BI263" i="33"/>
  <c r="BJ263" i="33"/>
  <c r="BK263" i="33"/>
  <c r="BL263" i="33"/>
  <c r="BM263" i="33"/>
  <c r="BN263" i="33"/>
  <c r="BO263" i="33"/>
  <c r="BP263" i="33"/>
  <c r="BQ263" i="33"/>
  <c r="BR263" i="33"/>
  <c r="BS263" i="33"/>
  <c r="BT263" i="33"/>
  <c r="BU263" i="33"/>
  <c r="BV263" i="33"/>
  <c r="BW263" i="33"/>
  <c r="BX263" i="33"/>
  <c r="BY263" i="33"/>
  <c r="BZ263" i="33"/>
  <c r="CA263" i="33"/>
  <c r="CB263" i="33"/>
  <c r="CC263" i="33"/>
  <c r="CD263" i="33"/>
  <c r="CE263" i="33"/>
  <c r="CH263" i="33"/>
  <c r="CI263" i="33"/>
  <c r="A264" i="33"/>
  <c r="B264" i="33"/>
  <c r="C264" i="33"/>
  <c r="D264" i="33"/>
  <c r="E264" i="33"/>
  <c r="F264" i="33"/>
  <c r="G264" i="33"/>
  <c r="H264" i="33"/>
  <c r="I264" i="33"/>
  <c r="J264" i="33"/>
  <c r="K264" i="33"/>
  <c r="L264" i="33"/>
  <c r="M264" i="33"/>
  <c r="N264" i="33"/>
  <c r="O264" i="33"/>
  <c r="P264" i="33"/>
  <c r="Q264" i="33"/>
  <c r="R264" i="33"/>
  <c r="S264" i="33"/>
  <c r="T264" i="33"/>
  <c r="U264" i="33"/>
  <c r="V264" i="33"/>
  <c r="W264" i="33"/>
  <c r="X264" i="33"/>
  <c r="Y264" i="33"/>
  <c r="Z264" i="33"/>
  <c r="AA264" i="33"/>
  <c r="AB264" i="33"/>
  <c r="AC264" i="33"/>
  <c r="AD264" i="33"/>
  <c r="AE264" i="33"/>
  <c r="AF264" i="33"/>
  <c r="AG264" i="33"/>
  <c r="AH264" i="33"/>
  <c r="AI264" i="33"/>
  <c r="AJ264" i="33"/>
  <c r="AK264" i="33"/>
  <c r="AL264" i="33"/>
  <c r="AM264" i="33"/>
  <c r="AN264" i="33"/>
  <c r="AO264" i="33"/>
  <c r="AP264" i="33"/>
  <c r="AQ264" i="33"/>
  <c r="AR264" i="33"/>
  <c r="AS264" i="33"/>
  <c r="AT264" i="33"/>
  <c r="AU264" i="33"/>
  <c r="AV264" i="33"/>
  <c r="AW264" i="33"/>
  <c r="AX264" i="33"/>
  <c r="AY264" i="33"/>
  <c r="AZ264" i="33"/>
  <c r="BA264" i="33"/>
  <c r="BB264" i="33"/>
  <c r="BC264" i="33"/>
  <c r="BD264" i="33"/>
  <c r="BE264" i="33"/>
  <c r="BF264" i="33"/>
  <c r="BG264" i="33"/>
  <c r="BH264" i="33"/>
  <c r="BI264" i="33"/>
  <c r="BJ264" i="33"/>
  <c r="BK264" i="33"/>
  <c r="BL264" i="33"/>
  <c r="BM264" i="33"/>
  <c r="BN264" i="33"/>
  <c r="BO264" i="33"/>
  <c r="BP264" i="33"/>
  <c r="BQ264" i="33"/>
  <c r="BR264" i="33"/>
  <c r="BS264" i="33"/>
  <c r="BT264" i="33"/>
  <c r="BU264" i="33"/>
  <c r="BV264" i="33"/>
  <c r="BW264" i="33"/>
  <c r="BX264" i="33"/>
  <c r="BY264" i="33"/>
  <c r="BZ264" i="33"/>
  <c r="CA264" i="33"/>
  <c r="CB264" i="33"/>
  <c r="CC264" i="33"/>
  <c r="CD264" i="33"/>
  <c r="CE264" i="33"/>
  <c r="CH264" i="33"/>
  <c r="CI264" i="33"/>
  <c r="A265" i="33"/>
  <c r="B265" i="33"/>
  <c r="C265" i="33"/>
  <c r="D265" i="33"/>
  <c r="E265" i="33"/>
  <c r="F265" i="33"/>
  <c r="G265" i="33"/>
  <c r="H265" i="33"/>
  <c r="I265" i="33"/>
  <c r="J265" i="33"/>
  <c r="K265" i="33"/>
  <c r="L265" i="33"/>
  <c r="M265" i="33"/>
  <c r="N265" i="33"/>
  <c r="O265" i="33"/>
  <c r="P265" i="33"/>
  <c r="Q265" i="33"/>
  <c r="R265" i="33"/>
  <c r="S265" i="33"/>
  <c r="T265" i="33"/>
  <c r="U265" i="33"/>
  <c r="V265" i="33"/>
  <c r="W265" i="33"/>
  <c r="X265" i="33"/>
  <c r="Y265" i="33"/>
  <c r="Z265" i="33"/>
  <c r="AA265" i="33"/>
  <c r="AB265" i="33"/>
  <c r="AC265" i="33"/>
  <c r="AD265" i="33"/>
  <c r="AE265" i="33"/>
  <c r="AF265" i="33"/>
  <c r="AG265" i="33"/>
  <c r="AH265" i="33"/>
  <c r="AI265" i="33"/>
  <c r="AJ265" i="33"/>
  <c r="AK265" i="33"/>
  <c r="AL265" i="33"/>
  <c r="AM265" i="33"/>
  <c r="AN265" i="33"/>
  <c r="AO265" i="33"/>
  <c r="AP265" i="33"/>
  <c r="AQ265" i="33"/>
  <c r="AR265" i="33"/>
  <c r="AS265" i="33"/>
  <c r="AT265" i="33"/>
  <c r="AU265" i="33"/>
  <c r="AV265" i="33"/>
  <c r="AW265" i="33"/>
  <c r="AX265" i="33"/>
  <c r="AY265" i="33"/>
  <c r="AZ265" i="33"/>
  <c r="BA265" i="33"/>
  <c r="BB265" i="33"/>
  <c r="BC265" i="33"/>
  <c r="BD265" i="33"/>
  <c r="BE265" i="33"/>
  <c r="BF265" i="33"/>
  <c r="BG265" i="33"/>
  <c r="BH265" i="33"/>
  <c r="BI265" i="33"/>
  <c r="BJ265" i="33"/>
  <c r="BK265" i="33"/>
  <c r="BL265" i="33"/>
  <c r="BM265" i="33"/>
  <c r="BN265" i="33"/>
  <c r="BO265" i="33"/>
  <c r="BP265" i="33"/>
  <c r="BQ265" i="33"/>
  <c r="BR265" i="33"/>
  <c r="BS265" i="33"/>
  <c r="BT265" i="33"/>
  <c r="BU265" i="33"/>
  <c r="BV265" i="33"/>
  <c r="BW265" i="33"/>
  <c r="BX265" i="33"/>
  <c r="BY265" i="33"/>
  <c r="BZ265" i="33"/>
  <c r="CA265" i="33"/>
  <c r="CB265" i="33"/>
  <c r="CC265" i="33"/>
  <c r="CD265" i="33"/>
  <c r="CE265" i="33"/>
  <c r="CH265" i="33"/>
  <c r="CI265" i="33"/>
  <c r="A266" i="33"/>
  <c r="B266" i="33"/>
  <c r="C266" i="33"/>
  <c r="D266" i="33"/>
  <c r="E266" i="33"/>
  <c r="F266" i="33"/>
  <c r="G266" i="33"/>
  <c r="H266" i="33"/>
  <c r="I266" i="33"/>
  <c r="J266" i="33"/>
  <c r="K266" i="33"/>
  <c r="L266" i="33"/>
  <c r="M266" i="33"/>
  <c r="N266" i="33"/>
  <c r="O266" i="33"/>
  <c r="P266" i="33"/>
  <c r="Q266" i="33"/>
  <c r="R266" i="33"/>
  <c r="S266" i="33"/>
  <c r="T266" i="33"/>
  <c r="U266" i="33"/>
  <c r="V266" i="33"/>
  <c r="W266" i="33"/>
  <c r="X266" i="33"/>
  <c r="Y266" i="33"/>
  <c r="Z266" i="33"/>
  <c r="AA266" i="33"/>
  <c r="AB266" i="33"/>
  <c r="AC266" i="33"/>
  <c r="AD266" i="33"/>
  <c r="AE266" i="33"/>
  <c r="AF266" i="33"/>
  <c r="AG266" i="33"/>
  <c r="AH266" i="33"/>
  <c r="AI266" i="33"/>
  <c r="AJ266" i="33"/>
  <c r="AK266" i="33"/>
  <c r="AL266" i="33"/>
  <c r="AM266" i="33"/>
  <c r="AN266" i="33"/>
  <c r="AO266" i="33"/>
  <c r="AP266" i="33"/>
  <c r="AQ266" i="33"/>
  <c r="AR266" i="33"/>
  <c r="AS266" i="33"/>
  <c r="AT266" i="33"/>
  <c r="AU266" i="33"/>
  <c r="AV266" i="33"/>
  <c r="AW266" i="33"/>
  <c r="AX266" i="33"/>
  <c r="AY266" i="33"/>
  <c r="AZ266" i="33"/>
  <c r="BA266" i="33"/>
  <c r="BB266" i="33"/>
  <c r="BC266" i="33"/>
  <c r="BD266" i="33"/>
  <c r="BE266" i="33"/>
  <c r="BF266" i="33"/>
  <c r="BG266" i="33"/>
  <c r="BH266" i="33"/>
  <c r="BI266" i="33"/>
  <c r="BJ266" i="33"/>
  <c r="BK266" i="33"/>
  <c r="BL266" i="33"/>
  <c r="BM266" i="33"/>
  <c r="BN266" i="33"/>
  <c r="BO266" i="33"/>
  <c r="BP266" i="33"/>
  <c r="BQ266" i="33"/>
  <c r="BR266" i="33"/>
  <c r="BS266" i="33"/>
  <c r="BT266" i="33"/>
  <c r="BU266" i="33"/>
  <c r="BV266" i="33"/>
  <c r="BW266" i="33"/>
  <c r="BX266" i="33"/>
  <c r="BY266" i="33"/>
  <c r="BZ266" i="33"/>
  <c r="CA266" i="33"/>
  <c r="CB266" i="33"/>
  <c r="CC266" i="33"/>
  <c r="CD266" i="33"/>
  <c r="CE266" i="33"/>
  <c r="CH266" i="33"/>
  <c r="CI266" i="33"/>
  <c r="A267" i="33"/>
  <c r="B267" i="33"/>
  <c r="C267" i="33"/>
  <c r="D267" i="33"/>
  <c r="E267" i="33"/>
  <c r="F267" i="33"/>
  <c r="G267" i="33"/>
  <c r="H267" i="33"/>
  <c r="I267" i="33"/>
  <c r="J267" i="33"/>
  <c r="K267" i="33"/>
  <c r="L267" i="33"/>
  <c r="M267" i="33"/>
  <c r="N267" i="33"/>
  <c r="O267" i="33"/>
  <c r="P267" i="33"/>
  <c r="Q267" i="33"/>
  <c r="R267" i="33"/>
  <c r="S267" i="33"/>
  <c r="T267" i="33"/>
  <c r="U267" i="33"/>
  <c r="V267" i="33"/>
  <c r="W267" i="33"/>
  <c r="X267" i="33"/>
  <c r="Y267" i="33"/>
  <c r="Z267" i="33"/>
  <c r="AA267" i="33"/>
  <c r="AB267" i="33"/>
  <c r="AC267" i="33"/>
  <c r="AD267" i="33"/>
  <c r="AE267" i="33"/>
  <c r="AF267" i="33"/>
  <c r="AG267" i="33"/>
  <c r="AH267" i="33"/>
  <c r="AI267" i="33"/>
  <c r="AJ267" i="33"/>
  <c r="AK267" i="33"/>
  <c r="AL267" i="33"/>
  <c r="AM267" i="33"/>
  <c r="AN267" i="33"/>
  <c r="AO267" i="33"/>
  <c r="AP267" i="33"/>
  <c r="AQ267" i="33"/>
  <c r="AR267" i="33"/>
  <c r="AS267" i="33"/>
  <c r="AT267" i="33"/>
  <c r="AU267" i="33"/>
  <c r="AV267" i="33"/>
  <c r="AW267" i="33"/>
  <c r="AX267" i="33"/>
  <c r="AY267" i="33"/>
  <c r="AZ267" i="33"/>
  <c r="BA267" i="33"/>
  <c r="BB267" i="33"/>
  <c r="BC267" i="33"/>
  <c r="BD267" i="33"/>
  <c r="BE267" i="33"/>
  <c r="BF267" i="33"/>
  <c r="BG267" i="33"/>
  <c r="BH267" i="33"/>
  <c r="BI267" i="33"/>
  <c r="BJ267" i="33"/>
  <c r="BK267" i="33"/>
  <c r="BL267" i="33"/>
  <c r="BM267" i="33"/>
  <c r="BN267" i="33"/>
  <c r="BO267" i="33"/>
  <c r="BP267" i="33"/>
  <c r="BQ267" i="33"/>
  <c r="BR267" i="33"/>
  <c r="BS267" i="33"/>
  <c r="BT267" i="33"/>
  <c r="BU267" i="33"/>
  <c r="BV267" i="33"/>
  <c r="BW267" i="33"/>
  <c r="BX267" i="33"/>
  <c r="BY267" i="33"/>
  <c r="BZ267" i="33"/>
  <c r="CA267" i="33"/>
  <c r="CB267" i="33"/>
  <c r="CC267" i="33"/>
  <c r="CD267" i="33"/>
  <c r="CE267" i="33"/>
  <c r="CH267" i="33"/>
  <c r="CI267" i="33"/>
  <c r="A268" i="33"/>
  <c r="B268" i="33"/>
  <c r="C268" i="33"/>
  <c r="D268" i="33"/>
  <c r="E268" i="33"/>
  <c r="F268" i="33"/>
  <c r="G268" i="33"/>
  <c r="H268" i="33"/>
  <c r="I268" i="33"/>
  <c r="J268" i="33"/>
  <c r="K268" i="33"/>
  <c r="L268" i="33"/>
  <c r="M268" i="33"/>
  <c r="N268" i="33"/>
  <c r="O268" i="33"/>
  <c r="P268" i="33"/>
  <c r="Q268" i="33"/>
  <c r="R268" i="33"/>
  <c r="S268" i="33"/>
  <c r="T268" i="33"/>
  <c r="U268" i="33"/>
  <c r="V268" i="33"/>
  <c r="W268" i="33"/>
  <c r="X268" i="33"/>
  <c r="Y268" i="33"/>
  <c r="Z268" i="33"/>
  <c r="AA268" i="33"/>
  <c r="AB268" i="33"/>
  <c r="AC268" i="33"/>
  <c r="AD268" i="33"/>
  <c r="AE268" i="33"/>
  <c r="AF268" i="33"/>
  <c r="AG268" i="33"/>
  <c r="AH268" i="33"/>
  <c r="AI268" i="33"/>
  <c r="AJ268" i="33"/>
  <c r="AK268" i="33"/>
  <c r="AL268" i="33"/>
  <c r="AM268" i="33"/>
  <c r="AN268" i="33"/>
  <c r="AO268" i="33"/>
  <c r="AP268" i="33"/>
  <c r="AQ268" i="33"/>
  <c r="AR268" i="33"/>
  <c r="AS268" i="33"/>
  <c r="AT268" i="33"/>
  <c r="AU268" i="33"/>
  <c r="AV268" i="33"/>
  <c r="AW268" i="33"/>
  <c r="AX268" i="33"/>
  <c r="AY268" i="33"/>
  <c r="AZ268" i="33"/>
  <c r="BA268" i="33"/>
  <c r="BB268" i="33"/>
  <c r="BC268" i="33"/>
  <c r="BD268" i="33"/>
  <c r="BE268" i="33"/>
  <c r="BF268" i="33"/>
  <c r="BG268" i="33"/>
  <c r="BH268" i="33"/>
  <c r="BI268" i="33"/>
  <c r="BJ268" i="33"/>
  <c r="BK268" i="33"/>
  <c r="BL268" i="33"/>
  <c r="BM268" i="33"/>
  <c r="BN268" i="33"/>
  <c r="BO268" i="33"/>
  <c r="BP268" i="33"/>
  <c r="BQ268" i="33"/>
  <c r="BR268" i="33"/>
  <c r="BS268" i="33"/>
  <c r="BT268" i="33"/>
  <c r="BU268" i="33"/>
  <c r="BV268" i="33"/>
  <c r="BW268" i="33"/>
  <c r="BX268" i="33"/>
  <c r="BY268" i="33"/>
  <c r="BZ268" i="33"/>
  <c r="CA268" i="33"/>
  <c r="CB268" i="33"/>
  <c r="CC268" i="33"/>
  <c r="CD268" i="33"/>
  <c r="CE268" i="33"/>
  <c r="CH268" i="33"/>
  <c r="CI268" i="33"/>
  <c r="A269" i="33"/>
  <c r="B269" i="33"/>
  <c r="C269" i="33"/>
  <c r="D269" i="33"/>
  <c r="E269" i="33"/>
  <c r="F269" i="33"/>
  <c r="G269" i="33"/>
  <c r="H269" i="33"/>
  <c r="I269" i="33"/>
  <c r="J269" i="33"/>
  <c r="K269" i="33"/>
  <c r="L269" i="33"/>
  <c r="M269" i="33"/>
  <c r="N269" i="33"/>
  <c r="O269" i="33"/>
  <c r="P269" i="33"/>
  <c r="Q269" i="33"/>
  <c r="R269" i="33"/>
  <c r="S269" i="33"/>
  <c r="T269" i="33"/>
  <c r="U269" i="33"/>
  <c r="V269" i="33"/>
  <c r="W269" i="33"/>
  <c r="X269" i="33"/>
  <c r="Y269" i="33"/>
  <c r="Z269" i="33"/>
  <c r="AA269" i="33"/>
  <c r="AB269" i="33"/>
  <c r="AC269" i="33"/>
  <c r="AD269" i="33"/>
  <c r="AE269" i="33"/>
  <c r="AF269" i="33"/>
  <c r="AG269" i="33"/>
  <c r="AH269" i="33"/>
  <c r="AI269" i="33"/>
  <c r="AJ269" i="33"/>
  <c r="AK269" i="33"/>
  <c r="AL269" i="33"/>
  <c r="AM269" i="33"/>
  <c r="AN269" i="33"/>
  <c r="AO269" i="33"/>
  <c r="AP269" i="33"/>
  <c r="AQ269" i="33"/>
  <c r="AR269" i="33"/>
  <c r="AS269" i="33"/>
  <c r="AT269" i="33"/>
  <c r="AU269" i="33"/>
  <c r="AV269" i="33"/>
  <c r="AW269" i="33"/>
  <c r="AX269" i="33"/>
  <c r="AY269" i="33"/>
  <c r="AZ269" i="33"/>
  <c r="BA269" i="33"/>
  <c r="BB269" i="33"/>
  <c r="BC269" i="33"/>
  <c r="BD269" i="33"/>
  <c r="BE269" i="33"/>
  <c r="BF269" i="33"/>
  <c r="BG269" i="33"/>
  <c r="BH269" i="33"/>
  <c r="BI269" i="33"/>
  <c r="BJ269" i="33"/>
  <c r="BK269" i="33"/>
  <c r="BL269" i="33"/>
  <c r="BM269" i="33"/>
  <c r="BN269" i="33"/>
  <c r="BO269" i="33"/>
  <c r="BP269" i="33"/>
  <c r="BQ269" i="33"/>
  <c r="BR269" i="33"/>
  <c r="BS269" i="33"/>
  <c r="BT269" i="33"/>
  <c r="BU269" i="33"/>
  <c r="BV269" i="33"/>
  <c r="BW269" i="33"/>
  <c r="BX269" i="33"/>
  <c r="BY269" i="33"/>
  <c r="BZ269" i="33"/>
  <c r="CA269" i="33"/>
  <c r="CB269" i="33"/>
  <c r="CC269" i="33"/>
  <c r="CD269" i="33"/>
  <c r="CE269" i="33"/>
  <c r="CH269" i="33"/>
  <c r="CI269" i="33"/>
  <c r="A270" i="33"/>
  <c r="B270" i="33"/>
  <c r="C270" i="33"/>
  <c r="D270" i="33"/>
  <c r="E270" i="33"/>
  <c r="F270" i="33"/>
  <c r="G270" i="33"/>
  <c r="H270" i="33"/>
  <c r="I270" i="33"/>
  <c r="J270" i="33"/>
  <c r="K270" i="33"/>
  <c r="L270" i="33"/>
  <c r="M270" i="33"/>
  <c r="N270" i="33"/>
  <c r="O270" i="33"/>
  <c r="P270" i="33"/>
  <c r="Q270" i="33"/>
  <c r="R270" i="33"/>
  <c r="S270" i="33"/>
  <c r="T270" i="33"/>
  <c r="U270" i="33"/>
  <c r="V270" i="33"/>
  <c r="W270" i="33"/>
  <c r="X270" i="33"/>
  <c r="Y270" i="33"/>
  <c r="Z270" i="33"/>
  <c r="AA270" i="33"/>
  <c r="AB270" i="33"/>
  <c r="AC270" i="33"/>
  <c r="AD270" i="33"/>
  <c r="AE270" i="33"/>
  <c r="AF270" i="33"/>
  <c r="AG270" i="33"/>
  <c r="AH270" i="33"/>
  <c r="AI270" i="33"/>
  <c r="AJ270" i="33"/>
  <c r="AK270" i="33"/>
  <c r="AL270" i="33"/>
  <c r="AM270" i="33"/>
  <c r="AN270" i="33"/>
  <c r="AO270" i="33"/>
  <c r="AP270" i="33"/>
  <c r="AQ270" i="33"/>
  <c r="AR270" i="33"/>
  <c r="AS270" i="33"/>
  <c r="AT270" i="33"/>
  <c r="AU270" i="33"/>
  <c r="AV270" i="33"/>
  <c r="AW270" i="33"/>
  <c r="AX270" i="33"/>
  <c r="AY270" i="33"/>
  <c r="AZ270" i="33"/>
  <c r="BA270" i="33"/>
  <c r="BB270" i="33"/>
  <c r="BC270" i="33"/>
  <c r="BD270" i="33"/>
  <c r="BE270" i="33"/>
  <c r="BF270" i="33"/>
  <c r="BG270" i="33"/>
  <c r="BH270" i="33"/>
  <c r="BI270" i="33"/>
  <c r="BJ270" i="33"/>
  <c r="BK270" i="33"/>
  <c r="BL270" i="33"/>
  <c r="BM270" i="33"/>
  <c r="BN270" i="33"/>
  <c r="BO270" i="33"/>
  <c r="BP270" i="33"/>
  <c r="BQ270" i="33"/>
  <c r="BR270" i="33"/>
  <c r="BS270" i="33"/>
  <c r="BT270" i="33"/>
  <c r="BU270" i="33"/>
  <c r="BV270" i="33"/>
  <c r="BW270" i="33"/>
  <c r="BX270" i="33"/>
  <c r="BY270" i="33"/>
  <c r="BZ270" i="33"/>
  <c r="CA270" i="33"/>
  <c r="CB270" i="33"/>
  <c r="CC270" i="33"/>
  <c r="CD270" i="33"/>
  <c r="CE270" i="33"/>
  <c r="CH270" i="33"/>
  <c r="CI270" i="33"/>
  <c r="A271" i="33"/>
  <c r="B271" i="33"/>
  <c r="C271" i="33"/>
  <c r="D271" i="33"/>
  <c r="E271" i="33"/>
  <c r="F271" i="33"/>
  <c r="G271" i="33"/>
  <c r="H271" i="33"/>
  <c r="I271" i="33"/>
  <c r="J271" i="33"/>
  <c r="K271" i="33"/>
  <c r="L271" i="33"/>
  <c r="M271" i="33"/>
  <c r="N271" i="33"/>
  <c r="O271" i="33"/>
  <c r="P271" i="33"/>
  <c r="Q271" i="33"/>
  <c r="R271" i="33"/>
  <c r="S271" i="33"/>
  <c r="T271" i="33"/>
  <c r="U271" i="33"/>
  <c r="V271" i="33"/>
  <c r="W271" i="33"/>
  <c r="X271" i="33"/>
  <c r="Y271" i="33"/>
  <c r="Z271" i="33"/>
  <c r="AA271" i="33"/>
  <c r="AB271" i="33"/>
  <c r="AC271" i="33"/>
  <c r="AD271" i="33"/>
  <c r="AE271" i="33"/>
  <c r="AF271" i="33"/>
  <c r="AG271" i="33"/>
  <c r="AH271" i="33"/>
  <c r="AI271" i="33"/>
  <c r="AJ271" i="33"/>
  <c r="AK271" i="33"/>
  <c r="AL271" i="33"/>
  <c r="AM271" i="33"/>
  <c r="AN271" i="33"/>
  <c r="AO271" i="33"/>
  <c r="AP271" i="33"/>
  <c r="AQ271" i="33"/>
  <c r="AR271" i="33"/>
  <c r="AS271" i="33"/>
  <c r="AT271" i="33"/>
  <c r="AU271" i="33"/>
  <c r="AV271" i="33"/>
  <c r="AW271" i="33"/>
  <c r="AX271" i="33"/>
  <c r="AY271" i="33"/>
  <c r="AZ271" i="33"/>
  <c r="BA271" i="33"/>
  <c r="BB271" i="33"/>
  <c r="BC271" i="33"/>
  <c r="BD271" i="33"/>
  <c r="BE271" i="33"/>
  <c r="BF271" i="33"/>
  <c r="BG271" i="33"/>
  <c r="BH271" i="33"/>
  <c r="BI271" i="33"/>
  <c r="BJ271" i="33"/>
  <c r="BK271" i="33"/>
  <c r="BL271" i="33"/>
  <c r="BM271" i="33"/>
  <c r="BN271" i="33"/>
  <c r="BO271" i="33"/>
  <c r="BP271" i="33"/>
  <c r="BQ271" i="33"/>
  <c r="BR271" i="33"/>
  <c r="BS271" i="33"/>
  <c r="BT271" i="33"/>
  <c r="BU271" i="33"/>
  <c r="BV271" i="33"/>
  <c r="BW271" i="33"/>
  <c r="BX271" i="33"/>
  <c r="BY271" i="33"/>
  <c r="BZ271" i="33"/>
  <c r="CA271" i="33"/>
  <c r="CB271" i="33"/>
  <c r="CC271" i="33"/>
  <c r="CD271" i="33"/>
  <c r="CE271" i="33"/>
  <c r="CH271" i="33"/>
  <c r="CI271" i="33"/>
  <c r="A272" i="33"/>
  <c r="B272" i="33"/>
  <c r="C272" i="33"/>
  <c r="D272" i="33"/>
  <c r="E272" i="33"/>
  <c r="F272" i="33"/>
  <c r="G272" i="33"/>
  <c r="H272" i="33"/>
  <c r="I272" i="33"/>
  <c r="J272" i="33"/>
  <c r="K272" i="33"/>
  <c r="L272" i="33"/>
  <c r="M272" i="33"/>
  <c r="N272" i="33"/>
  <c r="O272" i="33"/>
  <c r="P272" i="33"/>
  <c r="Q272" i="33"/>
  <c r="R272" i="33"/>
  <c r="S272" i="33"/>
  <c r="T272" i="33"/>
  <c r="U272" i="33"/>
  <c r="V272" i="33"/>
  <c r="W272" i="33"/>
  <c r="X272" i="33"/>
  <c r="Y272" i="33"/>
  <c r="Z272" i="33"/>
  <c r="AA272" i="33"/>
  <c r="AB272" i="33"/>
  <c r="AC272" i="33"/>
  <c r="AD272" i="33"/>
  <c r="AE272" i="33"/>
  <c r="AF272" i="33"/>
  <c r="AG272" i="33"/>
  <c r="AH272" i="33"/>
  <c r="AI272" i="33"/>
  <c r="AJ272" i="33"/>
  <c r="AK272" i="33"/>
  <c r="AL272" i="33"/>
  <c r="AM272" i="33"/>
  <c r="AN272" i="33"/>
  <c r="AO272" i="33"/>
  <c r="AP272" i="33"/>
  <c r="AQ272" i="33"/>
  <c r="AR272" i="33"/>
  <c r="AS272" i="33"/>
  <c r="AT272" i="33"/>
  <c r="AU272" i="33"/>
  <c r="AV272" i="33"/>
  <c r="AW272" i="33"/>
  <c r="AX272" i="33"/>
  <c r="AY272" i="33"/>
  <c r="AZ272" i="33"/>
  <c r="BA272" i="33"/>
  <c r="BB272" i="33"/>
  <c r="BC272" i="33"/>
  <c r="BD272" i="33"/>
  <c r="BE272" i="33"/>
  <c r="BF272" i="33"/>
  <c r="BG272" i="33"/>
  <c r="BH272" i="33"/>
  <c r="BI272" i="33"/>
  <c r="BJ272" i="33"/>
  <c r="BK272" i="33"/>
  <c r="BL272" i="33"/>
  <c r="BM272" i="33"/>
  <c r="BN272" i="33"/>
  <c r="BO272" i="33"/>
  <c r="BP272" i="33"/>
  <c r="BQ272" i="33"/>
  <c r="BR272" i="33"/>
  <c r="BS272" i="33"/>
  <c r="BT272" i="33"/>
  <c r="BU272" i="33"/>
  <c r="BV272" i="33"/>
  <c r="BW272" i="33"/>
  <c r="BX272" i="33"/>
  <c r="BY272" i="33"/>
  <c r="BZ272" i="33"/>
  <c r="CA272" i="33"/>
  <c r="CB272" i="33"/>
  <c r="CC272" i="33"/>
  <c r="CD272" i="33"/>
  <c r="CE272" i="33"/>
  <c r="CH272" i="33"/>
  <c r="CI272" i="33"/>
  <c r="A273" i="33"/>
  <c r="B273" i="33"/>
  <c r="C273" i="33"/>
  <c r="D273" i="33"/>
  <c r="E273" i="33"/>
  <c r="F273" i="33"/>
  <c r="G273" i="33"/>
  <c r="H273" i="33"/>
  <c r="I273" i="33"/>
  <c r="J273" i="33"/>
  <c r="K273" i="33"/>
  <c r="L273" i="33"/>
  <c r="M273" i="33"/>
  <c r="N273" i="33"/>
  <c r="O273" i="33"/>
  <c r="P273" i="33"/>
  <c r="Q273" i="33"/>
  <c r="R273" i="33"/>
  <c r="S273" i="33"/>
  <c r="T273" i="33"/>
  <c r="U273" i="33"/>
  <c r="V273" i="33"/>
  <c r="W273" i="33"/>
  <c r="X273" i="33"/>
  <c r="Y273" i="33"/>
  <c r="Z273" i="33"/>
  <c r="AA273" i="33"/>
  <c r="AB273" i="33"/>
  <c r="AC273" i="33"/>
  <c r="AD273" i="33"/>
  <c r="AE273" i="33"/>
  <c r="AF273" i="33"/>
  <c r="AG273" i="33"/>
  <c r="AH273" i="33"/>
  <c r="AI273" i="33"/>
  <c r="AJ273" i="33"/>
  <c r="AK273" i="33"/>
  <c r="AL273" i="33"/>
  <c r="AM273" i="33"/>
  <c r="AN273" i="33"/>
  <c r="AO273" i="33"/>
  <c r="AP273" i="33"/>
  <c r="AQ273" i="33"/>
  <c r="AR273" i="33"/>
  <c r="AS273" i="33"/>
  <c r="AT273" i="33"/>
  <c r="AU273" i="33"/>
  <c r="AV273" i="33"/>
  <c r="AW273" i="33"/>
  <c r="AX273" i="33"/>
  <c r="AY273" i="33"/>
  <c r="AZ273" i="33"/>
  <c r="BA273" i="33"/>
  <c r="BB273" i="33"/>
  <c r="BC273" i="33"/>
  <c r="BD273" i="33"/>
  <c r="BE273" i="33"/>
  <c r="BF273" i="33"/>
  <c r="BG273" i="33"/>
  <c r="BH273" i="33"/>
  <c r="BI273" i="33"/>
  <c r="BJ273" i="33"/>
  <c r="BK273" i="33"/>
  <c r="BL273" i="33"/>
  <c r="BM273" i="33"/>
  <c r="BN273" i="33"/>
  <c r="BO273" i="33"/>
  <c r="BP273" i="33"/>
  <c r="BQ273" i="33"/>
  <c r="BR273" i="33"/>
  <c r="BS273" i="33"/>
  <c r="BT273" i="33"/>
  <c r="BU273" i="33"/>
  <c r="BV273" i="33"/>
  <c r="BW273" i="33"/>
  <c r="BX273" i="33"/>
  <c r="BY273" i="33"/>
  <c r="BZ273" i="33"/>
  <c r="CA273" i="33"/>
  <c r="CB273" i="33"/>
  <c r="CC273" i="33"/>
  <c r="CD273" i="33"/>
  <c r="CE273" i="33"/>
  <c r="CH273" i="33"/>
  <c r="CI273" i="33"/>
  <c r="A274" i="33"/>
  <c r="B274" i="33"/>
  <c r="C274" i="33"/>
  <c r="D274" i="33"/>
  <c r="E274" i="33"/>
  <c r="F274" i="33"/>
  <c r="G274" i="33"/>
  <c r="H274" i="33"/>
  <c r="I274" i="33"/>
  <c r="J274" i="33"/>
  <c r="K274" i="33"/>
  <c r="L274" i="33"/>
  <c r="M274" i="33"/>
  <c r="N274" i="33"/>
  <c r="O274" i="33"/>
  <c r="P274" i="33"/>
  <c r="Q274" i="33"/>
  <c r="R274" i="33"/>
  <c r="S274" i="33"/>
  <c r="T274" i="33"/>
  <c r="U274" i="33"/>
  <c r="V274" i="33"/>
  <c r="W274" i="33"/>
  <c r="X274" i="33"/>
  <c r="Y274" i="33"/>
  <c r="Z274" i="33"/>
  <c r="AA274" i="33"/>
  <c r="AB274" i="33"/>
  <c r="AC274" i="33"/>
  <c r="AD274" i="33"/>
  <c r="AE274" i="33"/>
  <c r="AF274" i="33"/>
  <c r="AG274" i="33"/>
  <c r="AH274" i="33"/>
  <c r="AI274" i="33"/>
  <c r="AJ274" i="33"/>
  <c r="AK274" i="33"/>
  <c r="AL274" i="33"/>
  <c r="AM274" i="33"/>
  <c r="AN274" i="33"/>
  <c r="AO274" i="33"/>
  <c r="AP274" i="33"/>
  <c r="AQ274" i="33"/>
  <c r="AR274" i="33"/>
  <c r="AS274" i="33"/>
  <c r="AT274" i="33"/>
  <c r="AU274" i="33"/>
  <c r="AV274" i="33"/>
  <c r="AW274" i="33"/>
  <c r="AX274" i="33"/>
  <c r="AY274" i="33"/>
  <c r="AZ274" i="33"/>
  <c r="BA274" i="33"/>
  <c r="BB274" i="33"/>
  <c r="BC274" i="33"/>
  <c r="BD274" i="33"/>
  <c r="BE274" i="33"/>
  <c r="BF274" i="33"/>
  <c r="BG274" i="33"/>
  <c r="BH274" i="33"/>
  <c r="BI274" i="33"/>
  <c r="BJ274" i="33"/>
  <c r="BK274" i="33"/>
  <c r="BL274" i="33"/>
  <c r="BM274" i="33"/>
  <c r="BN274" i="33"/>
  <c r="BO274" i="33"/>
  <c r="BP274" i="33"/>
  <c r="BQ274" i="33"/>
  <c r="BR274" i="33"/>
  <c r="BS274" i="33"/>
  <c r="BT274" i="33"/>
  <c r="BU274" i="33"/>
  <c r="BV274" i="33"/>
  <c r="BW274" i="33"/>
  <c r="BX274" i="33"/>
  <c r="BY274" i="33"/>
  <c r="BZ274" i="33"/>
  <c r="CA274" i="33"/>
  <c r="CB274" i="33"/>
  <c r="CC274" i="33"/>
  <c r="CD274" i="33"/>
  <c r="CE274" i="33"/>
  <c r="CH274" i="33"/>
  <c r="CI274" i="33"/>
  <c r="A275" i="33"/>
  <c r="B275" i="33"/>
  <c r="C275" i="33"/>
  <c r="D275" i="33"/>
  <c r="E275" i="33"/>
  <c r="F275" i="33"/>
  <c r="G275" i="33"/>
  <c r="H275" i="33"/>
  <c r="I275" i="33"/>
  <c r="J275" i="33"/>
  <c r="K275" i="33"/>
  <c r="L275" i="33"/>
  <c r="M275" i="33"/>
  <c r="N275" i="33"/>
  <c r="O275" i="33"/>
  <c r="P275" i="33"/>
  <c r="Q275" i="33"/>
  <c r="R275" i="33"/>
  <c r="S275" i="33"/>
  <c r="T275" i="33"/>
  <c r="U275" i="33"/>
  <c r="V275" i="33"/>
  <c r="W275" i="33"/>
  <c r="X275" i="33"/>
  <c r="Y275" i="33"/>
  <c r="Z275" i="33"/>
  <c r="AA275" i="33"/>
  <c r="AB275" i="33"/>
  <c r="AC275" i="33"/>
  <c r="AD275" i="33"/>
  <c r="AE275" i="33"/>
  <c r="AF275" i="33"/>
  <c r="AG275" i="33"/>
  <c r="AH275" i="33"/>
  <c r="AI275" i="33"/>
  <c r="AJ275" i="33"/>
  <c r="AK275" i="33"/>
  <c r="AL275" i="33"/>
  <c r="AM275" i="33"/>
  <c r="AN275" i="33"/>
  <c r="AO275" i="33"/>
  <c r="AP275" i="33"/>
  <c r="AQ275" i="33"/>
  <c r="AR275" i="33"/>
  <c r="AS275" i="33"/>
  <c r="AT275" i="33"/>
  <c r="AU275" i="33"/>
  <c r="AV275" i="33"/>
  <c r="AW275" i="33"/>
  <c r="AX275" i="33"/>
  <c r="AY275" i="33"/>
  <c r="AZ275" i="33"/>
  <c r="BA275" i="33"/>
  <c r="BB275" i="33"/>
  <c r="BC275" i="33"/>
  <c r="BD275" i="33"/>
  <c r="BE275" i="33"/>
  <c r="BF275" i="33"/>
  <c r="BG275" i="33"/>
  <c r="BH275" i="33"/>
  <c r="BI275" i="33"/>
  <c r="BJ275" i="33"/>
  <c r="BK275" i="33"/>
  <c r="BL275" i="33"/>
  <c r="BM275" i="33"/>
  <c r="BN275" i="33"/>
  <c r="BO275" i="33"/>
  <c r="BP275" i="33"/>
  <c r="BQ275" i="33"/>
  <c r="BR275" i="33"/>
  <c r="BS275" i="33"/>
  <c r="BT275" i="33"/>
  <c r="BU275" i="33"/>
  <c r="BV275" i="33"/>
  <c r="BW275" i="33"/>
  <c r="BX275" i="33"/>
  <c r="BY275" i="33"/>
  <c r="BZ275" i="33"/>
  <c r="CA275" i="33"/>
  <c r="CB275" i="33"/>
  <c r="CC275" i="33"/>
  <c r="CD275" i="33"/>
  <c r="CE275" i="33"/>
  <c r="CH275" i="33"/>
  <c r="CI275" i="33"/>
  <c r="A276" i="33"/>
  <c r="B276" i="33"/>
  <c r="C276" i="33"/>
  <c r="D276" i="33"/>
  <c r="E276" i="33"/>
  <c r="F276" i="33"/>
  <c r="G276" i="33"/>
  <c r="H276" i="33"/>
  <c r="I276" i="33"/>
  <c r="J276" i="33"/>
  <c r="K276" i="33"/>
  <c r="L276" i="33"/>
  <c r="M276" i="33"/>
  <c r="N276" i="33"/>
  <c r="O276" i="33"/>
  <c r="P276" i="33"/>
  <c r="Q276" i="33"/>
  <c r="R276" i="33"/>
  <c r="S276" i="33"/>
  <c r="T276" i="33"/>
  <c r="U276" i="33"/>
  <c r="V276" i="33"/>
  <c r="W276" i="33"/>
  <c r="X276" i="33"/>
  <c r="Y276" i="33"/>
  <c r="Z276" i="33"/>
  <c r="AA276" i="33"/>
  <c r="AB276" i="33"/>
  <c r="AC276" i="33"/>
  <c r="AD276" i="33"/>
  <c r="AE276" i="33"/>
  <c r="AF276" i="33"/>
  <c r="AG276" i="33"/>
  <c r="AH276" i="33"/>
  <c r="AI276" i="33"/>
  <c r="AJ276" i="33"/>
  <c r="AK276" i="33"/>
  <c r="AL276" i="33"/>
  <c r="AM276" i="33"/>
  <c r="AN276" i="33"/>
  <c r="AO276" i="33"/>
  <c r="AP276" i="33"/>
  <c r="AQ276" i="33"/>
  <c r="AR276" i="33"/>
  <c r="AS276" i="33"/>
  <c r="AT276" i="33"/>
  <c r="AU276" i="33"/>
  <c r="AV276" i="33"/>
  <c r="AW276" i="33"/>
  <c r="AX276" i="33"/>
  <c r="AY276" i="33"/>
  <c r="AZ276" i="33"/>
  <c r="BA276" i="33"/>
  <c r="BB276" i="33"/>
  <c r="BC276" i="33"/>
  <c r="BD276" i="33"/>
  <c r="BE276" i="33"/>
  <c r="BF276" i="33"/>
  <c r="BG276" i="33"/>
  <c r="BH276" i="33"/>
  <c r="BI276" i="33"/>
  <c r="BJ276" i="33"/>
  <c r="BK276" i="33"/>
  <c r="BL276" i="33"/>
  <c r="BM276" i="33"/>
  <c r="BN276" i="33"/>
  <c r="BO276" i="33"/>
  <c r="BP276" i="33"/>
  <c r="BQ276" i="33"/>
  <c r="BR276" i="33"/>
  <c r="BS276" i="33"/>
  <c r="BT276" i="33"/>
  <c r="BU276" i="33"/>
  <c r="BV276" i="33"/>
  <c r="BW276" i="33"/>
  <c r="BX276" i="33"/>
  <c r="BY276" i="33"/>
  <c r="BZ276" i="33"/>
  <c r="CA276" i="33"/>
  <c r="CB276" i="33"/>
  <c r="CC276" i="33"/>
  <c r="CD276" i="33"/>
  <c r="CE276" i="33"/>
  <c r="CH276" i="33"/>
  <c r="CI276" i="33"/>
  <c r="A277" i="33"/>
  <c r="B277" i="33"/>
  <c r="C277" i="33"/>
  <c r="D277" i="33"/>
  <c r="E277" i="33"/>
  <c r="F277" i="33"/>
  <c r="G277" i="33"/>
  <c r="H277" i="33"/>
  <c r="I277" i="33"/>
  <c r="J277" i="33"/>
  <c r="K277" i="33"/>
  <c r="L277" i="33"/>
  <c r="M277" i="33"/>
  <c r="N277" i="33"/>
  <c r="O277" i="33"/>
  <c r="P277" i="33"/>
  <c r="Q277" i="33"/>
  <c r="R277" i="33"/>
  <c r="S277" i="33"/>
  <c r="T277" i="33"/>
  <c r="U277" i="33"/>
  <c r="V277" i="33"/>
  <c r="W277" i="33"/>
  <c r="X277" i="33"/>
  <c r="Y277" i="33"/>
  <c r="Z277" i="33"/>
  <c r="AA277" i="33"/>
  <c r="AB277" i="33"/>
  <c r="AC277" i="33"/>
  <c r="AD277" i="33"/>
  <c r="AE277" i="33"/>
  <c r="AF277" i="33"/>
  <c r="AG277" i="33"/>
  <c r="AH277" i="33"/>
  <c r="AI277" i="33"/>
  <c r="AJ277" i="33"/>
  <c r="AK277" i="33"/>
  <c r="AL277" i="33"/>
  <c r="AM277" i="33"/>
  <c r="AN277" i="33"/>
  <c r="AO277" i="33"/>
  <c r="AP277" i="33"/>
  <c r="AQ277" i="33"/>
  <c r="AR277" i="33"/>
  <c r="AS277" i="33"/>
  <c r="AT277" i="33"/>
  <c r="AU277" i="33"/>
  <c r="AV277" i="33"/>
  <c r="AW277" i="33"/>
  <c r="AX277" i="33"/>
  <c r="AY277" i="33"/>
  <c r="AZ277" i="33"/>
  <c r="BA277" i="33"/>
  <c r="BB277" i="33"/>
  <c r="BC277" i="33"/>
  <c r="BD277" i="33"/>
  <c r="BE277" i="33"/>
  <c r="BF277" i="33"/>
  <c r="BG277" i="33"/>
  <c r="BH277" i="33"/>
  <c r="BI277" i="33"/>
  <c r="BJ277" i="33"/>
  <c r="BK277" i="33"/>
  <c r="BL277" i="33"/>
  <c r="BM277" i="33"/>
  <c r="BN277" i="33"/>
  <c r="BO277" i="33"/>
  <c r="BP277" i="33"/>
  <c r="BQ277" i="33"/>
  <c r="BR277" i="33"/>
  <c r="BS277" i="33"/>
  <c r="BT277" i="33"/>
  <c r="BU277" i="33"/>
  <c r="BV277" i="33"/>
  <c r="BW277" i="33"/>
  <c r="BX277" i="33"/>
  <c r="BY277" i="33"/>
  <c r="BZ277" i="33"/>
  <c r="CA277" i="33"/>
  <c r="CB277" i="33"/>
  <c r="CC277" i="33"/>
  <c r="CD277" i="33"/>
  <c r="CE277" i="33"/>
  <c r="CH277" i="33"/>
  <c r="CI277" i="33"/>
  <c r="A278" i="33"/>
  <c r="B278" i="33"/>
  <c r="C278" i="33"/>
  <c r="D278" i="33"/>
  <c r="E278" i="33"/>
  <c r="F278" i="33"/>
  <c r="G278" i="33"/>
  <c r="H278" i="33"/>
  <c r="I278" i="33"/>
  <c r="J278" i="33"/>
  <c r="K278" i="33"/>
  <c r="L278" i="33"/>
  <c r="M278" i="33"/>
  <c r="N278" i="33"/>
  <c r="O278" i="33"/>
  <c r="P278" i="33"/>
  <c r="Q278" i="33"/>
  <c r="R278" i="33"/>
  <c r="S278" i="33"/>
  <c r="T278" i="33"/>
  <c r="U278" i="33"/>
  <c r="V278" i="33"/>
  <c r="W278" i="33"/>
  <c r="X278" i="33"/>
  <c r="Y278" i="33"/>
  <c r="Z278" i="33"/>
  <c r="AA278" i="33"/>
  <c r="AB278" i="33"/>
  <c r="AC278" i="33"/>
  <c r="AD278" i="33"/>
  <c r="AE278" i="33"/>
  <c r="AF278" i="33"/>
  <c r="AG278" i="33"/>
  <c r="AH278" i="33"/>
  <c r="AI278" i="33"/>
  <c r="AJ278" i="33"/>
  <c r="AK278" i="33"/>
  <c r="AL278" i="33"/>
  <c r="AM278" i="33"/>
  <c r="AN278" i="33"/>
  <c r="AO278" i="33"/>
  <c r="AP278" i="33"/>
  <c r="AQ278" i="33"/>
  <c r="AR278" i="33"/>
  <c r="AS278" i="33"/>
  <c r="AT278" i="33"/>
  <c r="AU278" i="33"/>
  <c r="AV278" i="33"/>
  <c r="AW278" i="33"/>
  <c r="AX278" i="33"/>
  <c r="AY278" i="33"/>
  <c r="AZ278" i="33"/>
  <c r="BA278" i="33"/>
  <c r="BB278" i="33"/>
  <c r="BC278" i="33"/>
  <c r="BD278" i="33"/>
  <c r="BE278" i="33"/>
  <c r="BF278" i="33"/>
  <c r="BG278" i="33"/>
  <c r="BH278" i="33"/>
  <c r="BI278" i="33"/>
  <c r="BJ278" i="33"/>
  <c r="BK278" i="33"/>
  <c r="BL278" i="33"/>
  <c r="BM278" i="33"/>
  <c r="BN278" i="33"/>
  <c r="BO278" i="33"/>
  <c r="BP278" i="33"/>
  <c r="BQ278" i="33"/>
  <c r="BR278" i="33"/>
  <c r="BS278" i="33"/>
  <c r="BT278" i="33"/>
  <c r="BU278" i="33"/>
  <c r="BV278" i="33"/>
  <c r="BW278" i="33"/>
  <c r="BX278" i="33"/>
  <c r="BY278" i="33"/>
  <c r="BZ278" i="33"/>
  <c r="CA278" i="33"/>
  <c r="CB278" i="33"/>
  <c r="CC278" i="33"/>
  <c r="CD278" i="33"/>
  <c r="CE278" i="33"/>
  <c r="CH278" i="33"/>
  <c r="CI278" i="33"/>
  <c r="A279" i="33"/>
  <c r="B279" i="33"/>
  <c r="C279" i="33"/>
  <c r="D279" i="33"/>
  <c r="E279" i="33"/>
  <c r="F279" i="33"/>
  <c r="G279" i="33"/>
  <c r="H279" i="33"/>
  <c r="I279" i="33"/>
  <c r="J279" i="33"/>
  <c r="K279" i="33"/>
  <c r="L279" i="33"/>
  <c r="M279" i="33"/>
  <c r="N279" i="33"/>
  <c r="O279" i="33"/>
  <c r="P279" i="33"/>
  <c r="Q279" i="33"/>
  <c r="R279" i="33"/>
  <c r="S279" i="33"/>
  <c r="T279" i="33"/>
  <c r="U279" i="33"/>
  <c r="V279" i="33"/>
  <c r="W279" i="33"/>
  <c r="X279" i="33"/>
  <c r="Y279" i="33"/>
  <c r="Z279" i="33"/>
  <c r="AA279" i="33"/>
  <c r="AB279" i="33"/>
  <c r="AC279" i="33"/>
  <c r="AD279" i="33"/>
  <c r="AE279" i="33"/>
  <c r="AF279" i="33"/>
  <c r="AG279" i="33"/>
  <c r="AH279" i="33"/>
  <c r="AI279" i="33"/>
  <c r="AJ279" i="33"/>
  <c r="AK279" i="33"/>
  <c r="AL279" i="33"/>
  <c r="AM279" i="33"/>
  <c r="AN279" i="33"/>
  <c r="AO279" i="33"/>
  <c r="AP279" i="33"/>
  <c r="AQ279" i="33"/>
  <c r="AR279" i="33"/>
  <c r="AS279" i="33"/>
  <c r="AT279" i="33"/>
  <c r="AU279" i="33"/>
  <c r="AV279" i="33"/>
  <c r="AW279" i="33"/>
  <c r="AX279" i="33"/>
  <c r="AY279" i="33"/>
  <c r="AZ279" i="33"/>
  <c r="BA279" i="33"/>
  <c r="BB279" i="33"/>
  <c r="BC279" i="33"/>
  <c r="BD279" i="33"/>
  <c r="BE279" i="33"/>
  <c r="BF279" i="33"/>
  <c r="BG279" i="33"/>
  <c r="BH279" i="33"/>
  <c r="BI279" i="33"/>
  <c r="BJ279" i="33"/>
  <c r="BK279" i="33"/>
  <c r="BL279" i="33"/>
  <c r="BM279" i="33"/>
  <c r="BN279" i="33"/>
  <c r="BO279" i="33"/>
  <c r="BP279" i="33"/>
  <c r="BQ279" i="33"/>
  <c r="BR279" i="33"/>
  <c r="BS279" i="33"/>
  <c r="BT279" i="33"/>
  <c r="BU279" i="33"/>
  <c r="BV279" i="33"/>
  <c r="BW279" i="33"/>
  <c r="BX279" i="33"/>
  <c r="BY279" i="33"/>
  <c r="BZ279" i="33"/>
  <c r="CA279" i="33"/>
  <c r="CB279" i="33"/>
  <c r="CC279" i="33"/>
  <c r="CD279" i="33"/>
  <c r="CE279" i="33"/>
  <c r="CH279" i="33"/>
  <c r="CI279" i="33"/>
  <c r="A280" i="33"/>
  <c r="B280" i="33"/>
  <c r="C280" i="33"/>
  <c r="D280" i="33"/>
  <c r="E280" i="33"/>
  <c r="F280" i="33"/>
  <c r="G280" i="33"/>
  <c r="H280" i="33"/>
  <c r="I280" i="33"/>
  <c r="J280" i="33"/>
  <c r="K280" i="33"/>
  <c r="L280" i="33"/>
  <c r="M280" i="33"/>
  <c r="N280" i="33"/>
  <c r="O280" i="33"/>
  <c r="P280" i="33"/>
  <c r="Q280" i="33"/>
  <c r="R280" i="33"/>
  <c r="S280" i="33"/>
  <c r="T280" i="33"/>
  <c r="U280" i="33"/>
  <c r="V280" i="33"/>
  <c r="W280" i="33"/>
  <c r="X280" i="33"/>
  <c r="Y280" i="33"/>
  <c r="Z280" i="33"/>
  <c r="AA280" i="33"/>
  <c r="AB280" i="33"/>
  <c r="AC280" i="33"/>
  <c r="AD280" i="33"/>
  <c r="AE280" i="33"/>
  <c r="AF280" i="33"/>
  <c r="AG280" i="33"/>
  <c r="AH280" i="33"/>
  <c r="AI280" i="33"/>
  <c r="AJ280" i="33"/>
  <c r="AK280" i="33"/>
  <c r="AL280" i="33"/>
  <c r="AM280" i="33"/>
  <c r="AN280" i="33"/>
  <c r="AO280" i="33"/>
  <c r="AP280" i="33"/>
  <c r="AQ280" i="33"/>
  <c r="AR280" i="33"/>
  <c r="AS280" i="33"/>
  <c r="AT280" i="33"/>
  <c r="AU280" i="33"/>
  <c r="AV280" i="33"/>
  <c r="AW280" i="33"/>
  <c r="AX280" i="33"/>
  <c r="AY280" i="33"/>
  <c r="AZ280" i="33"/>
  <c r="BA280" i="33"/>
  <c r="BB280" i="33"/>
  <c r="BC280" i="33"/>
  <c r="BD280" i="33"/>
  <c r="BE280" i="33"/>
  <c r="BF280" i="33"/>
  <c r="BG280" i="33"/>
  <c r="BH280" i="33"/>
  <c r="BI280" i="33"/>
  <c r="BJ280" i="33"/>
  <c r="BK280" i="33"/>
  <c r="BL280" i="33"/>
  <c r="BM280" i="33"/>
  <c r="BN280" i="33"/>
  <c r="BO280" i="33"/>
  <c r="BP280" i="33"/>
  <c r="BQ280" i="33"/>
  <c r="BR280" i="33"/>
  <c r="BS280" i="33"/>
  <c r="BT280" i="33"/>
  <c r="BU280" i="33"/>
  <c r="BV280" i="33"/>
  <c r="BW280" i="33"/>
  <c r="BX280" i="33"/>
  <c r="BY280" i="33"/>
  <c r="BZ280" i="33"/>
  <c r="CA280" i="33"/>
  <c r="CB280" i="33"/>
  <c r="CC280" i="33"/>
  <c r="CD280" i="33"/>
  <c r="CE280" i="33"/>
  <c r="CH280" i="33"/>
  <c r="CI280" i="33"/>
  <c r="A281" i="33"/>
  <c r="B281" i="33"/>
  <c r="C281" i="33"/>
  <c r="D281" i="33"/>
  <c r="E281" i="33"/>
  <c r="F281" i="33"/>
  <c r="G281" i="33"/>
  <c r="H281" i="33"/>
  <c r="I281" i="33"/>
  <c r="J281" i="33"/>
  <c r="K281" i="33"/>
  <c r="L281" i="33"/>
  <c r="M281" i="33"/>
  <c r="N281" i="33"/>
  <c r="O281" i="33"/>
  <c r="P281" i="33"/>
  <c r="Q281" i="33"/>
  <c r="R281" i="33"/>
  <c r="S281" i="33"/>
  <c r="T281" i="33"/>
  <c r="U281" i="33"/>
  <c r="V281" i="33"/>
  <c r="W281" i="33"/>
  <c r="X281" i="33"/>
  <c r="Y281" i="33"/>
  <c r="Z281" i="33"/>
  <c r="AA281" i="33"/>
  <c r="AB281" i="33"/>
  <c r="AC281" i="33"/>
  <c r="AD281" i="33"/>
  <c r="AE281" i="33"/>
  <c r="AF281" i="33"/>
  <c r="AG281" i="33"/>
  <c r="AH281" i="33"/>
  <c r="AI281" i="33"/>
  <c r="AJ281" i="33"/>
  <c r="AK281" i="33"/>
  <c r="AL281" i="33"/>
  <c r="AM281" i="33"/>
  <c r="AN281" i="33"/>
  <c r="AO281" i="33"/>
  <c r="AP281" i="33"/>
  <c r="AQ281" i="33"/>
  <c r="AR281" i="33"/>
  <c r="AS281" i="33"/>
  <c r="AT281" i="33"/>
  <c r="AU281" i="33"/>
  <c r="AV281" i="33"/>
  <c r="AW281" i="33"/>
  <c r="AX281" i="33"/>
  <c r="AY281" i="33"/>
  <c r="AZ281" i="33"/>
  <c r="BA281" i="33"/>
  <c r="BB281" i="33"/>
  <c r="BC281" i="33"/>
  <c r="BD281" i="33"/>
  <c r="BE281" i="33"/>
  <c r="BF281" i="33"/>
  <c r="BG281" i="33"/>
  <c r="BH281" i="33"/>
  <c r="BI281" i="33"/>
  <c r="BJ281" i="33"/>
  <c r="BK281" i="33"/>
  <c r="BL281" i="33"/>
  <c r="BM281" i="33"/>
  <c r="BN281" i="33"/>
  <c r="BO281" i="33"/>
  <c r="BP281" i="33"/>
  <c r="BQ281" i="33"/>
  <c r="BR281" i="33"/>
  <c r="BS281" i="33"/>
  <c r="BT281" i="33"/>
  <c r="BU281" i="33"/>
  <c r="BV281" i="33"/>
  <c r="BW281" i="33"/>
  <c r="BX281" i="33"/>
  <c r="BY281" i="33"/>
  <c r="BZ281" i="33"/>
  <c r="CA281" i="33"/>
  <c r="CB281" i="33"/>
  <c r="CC281" i="33"/>
  <c r="CD281" i="33"/>
  <c r="CE281" i="33"/>
  <c r="CH281" i="33"/>
  <c r="CI281" i="33"/>
  <c r="A282" i="33"/>
  <c r="B282" i="33"/>
  <c r="C282" i="33"/>
  <c r="D282" i="33"/>
  <c r="E282" i="33"/>
  <c r="F282" i="33"/>
  <c r="G282" i="33"/>
  <c r="H282" i="33"/>
  <c r="I282" i="33"/>
  <c r="J282" i="33"/>
  <c r="K282" i="33"/>
  <c r="L282" i="33"/>
  <c r="M282" i="33"/>
  <c r="N282" i="33"/>
  <c r="O282" i="33"/>
  <c r="P282" i="33"/>
  <c r="Q282" i="33"/>
  <c r="R282" i="33"/>
  <c r="S282" i="33"/>
  <c r="T282" i="33"/>
  <c r="U282" i="33"/>
  <c r="V282" i="33"/>
  <c r="W282" i="33"/>
  <c r="X282" i="33"/>
  <c r="Y282" i="33"/>
  <c r="Z282" i="33"/>
  <c r="AA282" i="33"/>
  <c r="AB282" i="33"/>
  <c r="AC282" i="33"/>
  <c r="AD282" i="33"/>
  <c r="AE282" i="33"/>
  <c r="AF282" i="33"/>
  <c r="AG282" i="33"/>
  <c r="AH282" i="33"/>
  <c r="AI282" i="33"/>
  <c r="AJ282" i="33"/>
  <c r="AK282" i="33"/>
  <c r="AL282" i="33"/>
  <c r="AM282" i="33"/>
  <c r="AN282" i="33"/>
  <c r="AO282" i="33"/>
  <c r="AP282" i="33"/>
  <c r="AQ282" i="33"/>
  <c r="AR282" i="33"/>
  <c r="AS282" i="33"/>
  <c r="AT282" i="33"/>
  <c r="AU282" i="33"/>
  <c r="AV282" i="33"/>
  <c r="AW282" i="33"/>
  <c r="AX282" i="33"/>
  <c r="AY282" i="33"/>
  <c r="AZ282" i="33"/>
  <c r="BA282" i="33"/>
  <c r="BB282" i="33"/>
  <c r="BC282" i="33"/>
  <c r="BD282" i="33"/>
  <c r="BE282" i="33"/>
  <c r="BF282" i="33"/>
  <c r="BG282" i="33"/>
  <c r="BH282" i="33"/>
  <c r="BI282" i="33"/>
  <c r="BJ282" i="33"/>
  <c r="BK282" i="33"/>
  <c r="BL282" i="33"/>
  <c r="BM282" i="33"/>
  <c r="BN282" i="33"/>
  <c r="BO282" i="33"/>
  <c r="BP282" i="33"/>
  <c r="BQ282" i="33"/>
  <c r="BR282" i="33"/>
  <c r="BS282" i="33"/>
  <c r="BT282" i="33"/>
  <c r="BU282" i="33"/>
  <c r="BV282" i="33"/>
  <c r="BW282" i="33"/>
  <c r="BX282" i="33"/>
  <c r="BY282" i="33"/>
  <c r="BZ282" i="33"/>
  <c r="CA282" i="33"/>
  <c r="CB282" i="33"/>
  <c r="CC282" i="33"/>
  <c r="CD282" i="33"/>
  <c r="CE282" i="33"/>
  <c r="CH282" i="33"/>
  <c r="CI282" i="33"/>
  <c r="A283" i="33"/>
  <c r="B283" i="33"/>
  <c r="C283" i="33"/>
  <c r="D283" i="33"/>
  <c r="E283" i="33"/>
  <c r="F283" i="33"/>
  <c r="G283" i="33"/>
  <c r="H283" i="33"/>
  <c r="I283" i="33"/>
  <c r="J283" i="33"/>
  <c r="K283" i="33"/>
  <c r="L283" i="33"/>
  <c r="M283" i="33"/>
  <c r="N283" i="33"/>
  <c r="O283" i="33"/>
  <c r="P283" i="33"/>
  <c r="Q283" i="33"/>
  <c r="R283" i="33"/>
  <c r="S283" i="33"/>
  <c r="T283" i="33"/>
  <c r="U283" i="33"/>
  <c r="V283" i="33"/>
  <c r="W283" i="33"/>
  <c r="X283" i="33"/>
  <c r="Y283" i="33"/>
  <c r="Z283" i="33"/>
  <c r="AA283" i="33"/>
  <c r="AB283" i="33"/>
  <c r="AC283" i="33"/>
  <c r="AD283" i="33"/>
  <c r="AE283" i="33"/>
  <c r="AF283" i="33"/>
  <c r="AG283" i="33"/>
  <c r="AH283" i="33"/>
  <c r="AI283" i="33"/>
  <c r="AJ283" i="33"/>
  <c r="AK283" i="33"/>
  <c r="AL283" i="33"/>
  <c r="AM283" i="33"/>
  <c r="AN283" i="33"/>
  <c r="AO283" i="33"/>
  <c r="AP283" i="33"/>
  <c r="AQ283" i="33"/>
  <c r="AR283" i="33"/>
  <c r="AS283" i="33"/>
  <c r="AT283" i="33"/>
  <c r="AU283" i="33"/>
  <c r="AV283" i="33"/>
  <c r="AW283" i="33"/>
  <c r="AX283" i="33"/>
  <c r="AY283" i="33"/>
  <c r="AZ283" i="33"/>
  <c r="BA283" i="33"/>
  <c r="BB283" i="33"/>
  <c r="BC283" i="33"/>
  <c r="BD283" i="33"/>
  <c r="BE283" i="33"/>
  <c r="BF283" i="33"/>
  <c r="BG283" i="33"/>
  <c r="BH283" i="33"/>
  <c r="BI283" i="33"/>
  <c r="BJ283" i="33"/>
  <c r="BK283" i="33"/>
  <c r="BL283" i="33"/>
  <c r="BM283" i="33"/>
  <c r="BN283" i="33"/>
  <c r="BO283" i="33"/>
  <c r="BP283" i="33"/>
  <c r="BQ283" i="33"/>
  <c r="BR283" i="33"/>
  <c r="BS283" i="33"/>
  <c r="BT283" i="33"/>
  <c r="BU283" i="33"/>
  <c r="BV283" i="33"/>
  <c r="BW283" i="33"/>
  <c r="BX283" i="33"/>
  <c r="BY283" i="33"/>
  <c r="BZ283" i="33"/>
  <c r="CA283" i="33"/>
  <c r="CB283" i="33"/>
  <c r="CC283" i="33"/>
  <c r="CD283" i="33"/>
  <c r="CE283" i="33"/>
  <c r="CH283" i="33"/>
  <c r="CI283" i="33"/>
  <c r="A284" i="33"/>
  <c r="B284" i="33"/>
  <c r="C284" i="33"/>
  <c r="D284" i="33"/>
  <c r="E284" i="33"/>
  <c r="F284" i="33"/>
  <c r="G284" i="33"/>
  <c r="H284" i="33"/>
  <c r="I284" i="33"/>
  <c r="J284" i="33"/>
  <c r="K284" i="33"/>
  <c r="L284" i="33"/>
  <c r="M284" i="33"/>
  <c r="N284" i="33"/>
  <c r="O284" i="33"/>
  <c r="P284" i="33"/>
  <c r="Q284" i="33"/>
  <c r="R284" i="33"/>
  <c r="S284" i="33"/>
  <c r="T284" i="33"/>
  <c r="U284" i="33"/>
  <c r="V284" i="33"/>
  <c r="W284" i="33"/>
  <c r="X284" i="33"/>
  <c r="Y284" i="33"/>
  <c r="Z284" i="33"/>
  <c r="AA284" i="33"/>
  <c r="AB284" i="33"/>
  <c r="AC284" i="33"/>
  <c r="AD284" i="33"/>
  <c r="AE284" i="33"/>
  <c r="AF284" i="33"/>
  <c r="AG284" i="33"/>
  <c r="AH284" i="33"/>
  <c r="AI284" i="33"/>
  <c r="AJ284" i="33"/>
  <c r="AK284" i="33"/>
  <c r="AL284" i="33"/>
  <c r="AM284" i="33"/>
  <c r="AN284" i="33"/>
  <c r="AO284" i="33"/>
  <c r="AP284" i="33"/>
  <c r="AQ284" i="33"/>
  <c r="AR284" i="33"/>
  <c r="AS284" i="33"/>
  <c r="AT284" i="33"/>
  <c r="AU284" i="33"/>
  <c r="AV284" i="33"/>
  <c r="AW284" i="33"/>
  <c r="AX284" i="33"/>
  <c r="AY284" i="33"/>
  <c r="AZ284" i="33"/>
  <c r="BA284" i="33"/>
  <c r="BB284" i="33"/>
  <c r="BC284" i="33"/>
  <c r="BD284" i="33"/>
  <c r="BE284" i="33"/>
  <c r="BF284" i="33"/>
  <c r="BG284" i="33"/>
  <c r="BH284" i="33"/>
  <c r="BI284" i="33"/>
  <c r="BJ284" i="33"/>
  <c r="BK284" i="33"/>
  <c r="BL284" i="33"/>
  <c r="BM284" i="33"/>
  <c r="BN284" i="33"/>
  <c r="BO284" i="33"/>
  <c r="BP284" i="33"/>
  <c r="BQ284" i="33"/>
  <c r="BR284" i="33"/>
  <c r="BS284" i="33"/>
  <c r="BT284" i="33"/>
  <c r="BU284" i="33"/>
  <c r="BV284" i="33"/>
  <c r="BW284" i="33"/>
  <c r="BX284" i="33"/>
  <c r="BY284" i="33"/>
  <c r="BZ284" i="33"/>
  <c r="CA284" i="33"/>
  <c r="CB284" i="33"/>
  <c r="CC284" i="33"/>
  <c r="CD284" i="33"/>
  <c r="CE284" i="33"/>
  <c r="CH284" i="33"/>
  <c r="CI284" i="33"/>
  <c r="A285" i="33"/>
  <c r="B285" i="33"/>
  <c r="C285" i="33"/>
  <c r="D285" i="33"/>
  <c r="E285" i="33"/>
  <c r="F285" i="33"/>
  <c r="G285" i="33"/>
  <c r="H285" i="33"/>
  <c r="I285" i="33"/>
  <c r="J285" i="33"/>
  <c r="K285" i="33"/>
  <c r="L285" i="33"/>
  <c r="M285" i="33"/>
  <c r="N285" i="33"/>
  <c r="O285" i="33"/>
  <c r="P285" i="33"/>
  <c r="Q285" i="33"/>
  <c r="R285" i="33"/>
  <c r="S285" i="33"/>
  <c r="T285" i="33"/>
  <c r="U285" i="33"/>
  <c r="V285" i="33"/>
  <c r="W285" i="33"/>
  <c r="X285" i="33"/>
  <c r="Y285" i="33"/>
  <c r="Z285" i="33"/>
  <c r="AA285" i="33"/>
  <c r="AB285" i="33"/>
  <c r="AC285" i="33"/>
  <c r="AD285" i="33"/>
  <c r="AE285" i="33"/>
  <c r="AF285" i="33"/>
  <c r="AG285" i="33"/>
  <c r="AH285" i="33"/>
  <c r="AI285" i="33"/>
  <c r="AJ285" i="33"/>
  <c r="AK285" i="33"/>
  <c r="AL285" i="33"/>
  <c r="AM285" i="33"/>
  <c r="AN285" i="33"/>
  <c r="AO285" i="33"/>
  <c r="AP285" i="33"/>
  <c r="AQ285" i="33"/>
  <c r="AR285" i="33"/>
  <c r="AS285" i="33"/>
  <c r="AT285" i="33"/>
  <c r="AU285" i="33"/>
  <c r="AV285" i="33"/>
  <c r="AW285" i="33"/>
  <c r="AX285" i="33"/>
  <c r="AY285" i="33"/>
  <c r="AZ285" i="33"/>
  <c r="BA285" i="33"/>
  <c r="BB285" i="33"/>
  <c r="BC285" i="33"/>
  <c r="BD285" i="33"/>
  <c r="BE285" i="33"/>
  <c r="BF285" i="33"/>
  <c r="BG285" i="33"/>
  <c r="BH285" i="33"/>
  <c r="BI285" i="33"/>
  <c r="BJ285" i="33"/>
  <c r="BK285" i="33"/>
  <c r="BL285" i="33"/>
  <c r="BM285" i="33"/>
  <c r="BN285" i="33"/>
  <c r="BO285" i="33"/>
  <c r="BP285" i="33"/>
  <c r="BQ285" i="33"/>
  <c r="BR285" i="33"/>
  <c r="BS285" i="33"/>
  <c r="BT285" i="33"/>
  <c r="BU285" i="33"/>
  <c r="BV285" i="33"/>
  <c r="BW285" i="33"/>
  <c r="BX285" i="33"/>
  <c r="BY285" i="33"/>
  <c r="BZ285" i="33"/>
  <c r="CA285" i="33"/>
  <c r="CB285" i="33"/>
  <c r="CC285" i="33"/>
  <c r="CD285" i="33"/>
  <c r="CE285" i="33"/>
  <c r="CH285" i="33"/>
  <c r="CI285" i="33"/>
  <c r="A286" i="33"/>
  <c r="B286" i="33"/>
  <c r="C286" i="33"/>
  <c r="D286" i="33"/>
  <c r="E286" i="33"/>
  <c r="F286" i="33"/>
  <c r="G286" i="33"/>
  <c r="H286" i="33"/>
  <c r="I286" i="33"/>
  <c r="J286" i="33"/>
  <c r="K286" i="33"/>
  <c r="L286" i="33"/>
  <c r="M286" i="33"/>
  <c r="N286" i="33"/>
  <c r="O286" i="33"/>
  <c r="P286" i="33"/>
  <c r="Q286" i="33"/>
  <c r="R286" i="33"/>
  <c r="S286" i="33"/>
  <c r="T286" i="33"/>
  <c r="U286" i="33"/>
  <c r="V286" i="33"/>
  <c r="W286" i="33"/>
  <c r="X286" i="33"/>
  <c r="Y286" i="33"/>
  <c r="Z286" i="33"/>
  <c r="AA286" i="33"/>
  <c r="AB286" i="33"/>
  <c r="AC286" i="33"/>
  <c r="AD286" i="33"/>
  <c r="AE286" i="33"/>
  <c r="AF286" i="33"/>
  <c r="AG286" i="33"/>
  <c r="AH286" i="33"/>
  <c r="AI286" i="33"/>
  <c r="AJ286" i="33"/>
  <c r="AK286" i="33"/>
  <c r="AL286" i="33"/>
  <c r="AM286" i="33"/>
  <c r="AN286" i="33"/>
  <c r="AO286" i="33"/>
  <c r="AP286" i="33"/>
  <c r="AQ286" i="33"/>
  <c r="AR286" i="33"/>
  <c r="AS286" i="33"/>
  <c r="AT286" i="33"/>
  <c r="AU286" i="33"/>
  <c r="AV286" i="33"/>
  <c r="AW286" i="33"/>
  <c r="AX286" i="33"/>
  <c r="AY286" i="33"/>
  <c r="AZ286" i="33"/>
  <c r="BA286" i="33"/>
  <c r="BB286" i="33"/>
  <c r="BC286" i="33"/>
  <c r="BD286" i="33"/>
  <c r="BE286" i="33"/>
  <c r="BF286" i="33"/>
  <c r="BG286" i="33"/>
  <c r="BH286" i="33"/>
  <c r="BI286" i="33"/>
  <c r="BJ286" i="33"/>
  <c r="BK286" i="33"/>
  <c r="BL286" i="33"/>
  <c r="BM286" i="33"/>
  <c r="BN286" i="33"/>
  <c r="BO286" i="33"/>
  <c r="BP286" i="33"/>
  <c r="BQ286" i="33"/>
  <c r="BR286" i="33"/>
  <c r="BS286" i="33"/>
  <c r="BT286" i="33"/>
  <c r="BU286" i="33"/>
  <c r="BV286" i="33"/>
  <c r="BW286" i="33"/>
  <c r="BX286" i="33"/>
  <c r="BY286" i="33"/>
  <c r="BZ286" i="33"/>
  <c r="CA286" i="33"/>
  <c r="CB286" i="33"/>
  <c r="CC286" i="33"/>
  <c r="CD286" i="33"/>
  <c r="CE286" i="33"/>
  <c r="CH286" i="33"/>
  <c r="CI286" i="33"/>
  <c r="A287" i="33"/>
  <c r="B287" i="33"/>
  <c r="C287" i="33"/>
  <c r="D287" i="33"/>
  <c r="E287" i="33"/>
  <c r="F287" i="33"/>
  <c r="G287" i="33"/>
  <c r="H287" i="33"/>
  <c r="I287" i="33"/>
  <c r="J287" i="33"/>
  <c r="K287" i="33"/>
  <c r="L287" i="33"/>
  <c r="M287" i="33"/>
  <c r="N287" i="33"/>
  <c r="O287" i="33"/>
  <c r="P287" i="33"/>
  <c r="Q287" i="33"/>
  <c r="R287" i="33"/>
  <c r="S287" i="33"/>
  <c r="T287" i="33"/>
  <c r="U287" i="33"/>
  <c r="V287" i="33"/>
  <c r="W287" i="33"/>
  <c r="X287" i="33"/>
  <c r="Y287" i="33"/>
  <c r="Z287" i="33"/>
  <c r="AA287" i="33"/>
  <c r="AB287" i="33"/>
  <c r="AC287" i="33"/>
  <c r="AD287" i="33"/>
  <c r="AE287" i="33"/>
  <c r="AF287" i="33"/>
  <c r="AG287" i="33"/>
  <c r="AH287" i="33"/>
  <c r="AI287" i="33"/>
  <c r="AJ287" i="33"/>
  <c r="AK287" i="33"/>
  <c r="AL287" i="33"/>
  <c r="AM287" i="33"/>
  <c r="AN287" i="33"/>
  <c r="AO287" i="33"/>
  <c r="AP287" i="33"/>
  <c r="AQ287" i="33"/>
  <c r="AR287" i="33"/>
  <c r="AS287" i="33"/>
  <c r="AT287" i="33"/>
  <c r="AU287" i="33"/>
  <c r="AV287" i="33"/>
  <c r="AW287" i="33"/>
  <c r="AX287" i="33"/>
  <c r="AY287" i="33"/>
  <c r="AZ287" i="33"/>
  <c r="BA287" i="33"/>
  <c r="BB287" i="33"/>
  <c r="BC287" i="33"/>
  <c r="BD287" i="33"/>
  <c r="BE287" i="33"/>
  <c r="BF287" i="33"/>
  <c r="BG287" i="33"/>
  <c r="BH287" i="33"/>
  <c r="BI287" i="33"/>
  <c r="BJ287" i="33"/>
  <c r="BK287" i="33"/>
  <c r="BL287" i="33"/>
  <c r="BM287" i="33"/>
  <c r="BN287" i="33"/>
  <c r="BO287" i="33"/>
  <c r="BP287" i="33"/>
  <c r="BQ287" i="33"/>
  <c r="BR287" i="33"/>
  <c r="BS287" i="33"/>
  <c r="BT287" i="33"/>
  <c r="BU287" i="33"/>
  <c r="BV287" i="33"/>
  <c r="BW287" i="33"/>
  <c r="BX287" i="33"/>
  <c r="BY287" i="33"/>
  <c r="BZ287" i="33"/>
  <c r="CA287" i="33"/>
  <c r="CB287" i="33"/>
  <c r="CC287" i="33"/>
  <c r="CD287" i="33"/>
  <c r="CE287" i="33"/>
  <c r="CH287" i="33"/>
  <c r="CI287" i="33"/>
  <c r="A288" i="33"/>
  <c r="B288" i="33"/>
  <c r="C288" i="33"/>
  <c r="D288" i="33"/>
  <c r="E288" i="33"/>
  <c r="F288" i="33"/>
  <c r="G288" i="33"/>
  <c r="H288" i="33"/>
  <c r="I288" i="33"/>
  <c r="J288" i="33"/>
  <c r="K288" i="33"/>
  <c r="L288" i="33"/>
  <c r="M288" i="33"/>
  <c r="N288" i="33"/>
  <c r="O288" i="33"/>
  <c r="P288" i="33"/>
  <c r="Q288" i="33"/>
  <c r="R288" i="33"/>
  <c r="S288" i="33"/>
  <c r="T288" i="33"/>
  <c r="U288" i="33"/>
  <c r="V288" i="33"/>
  <c r="W288" i="33"/>
  <c r="X288" i="33"/>
  <c r="Y288" i="33"/>
  <c r="Z288" i="33"/>
  <c r="AA288" i="33"/>
  <c r="AB288" i="33"/>
  <c r="AC288" i="33"/>
  <c r="AD288" i="33"/>
  <c r="AE288" i="33"/>
  <c r="AF288" i="33"/>
  <c r="AG288" i="33"/>
  <c r="AH288" i="33"/>
  <c r="AI288" i="33"/>
  <c r="AJ288" i="33"/>
  <c r="AK288" i="33"/>
  <c r="AL288" i="33"/>
  <c r="AM288" i="33"/>
  <c r="AN288" i="33"/>
  <c r="AO288" i="33"/>
  <c r="AP288" i="33"/>
  <c r="AQ288" i="33"/>
  <c r="AR288" i="33"/>
  <c r="AS288" i="33"/>
  <c r="AT288" i="33"/>
  <c r="AU288" i="33"/>
  <c r="AV288" i="33"/>
  <c r="AW288" i="33"/>
  <c r="AX288" i="33"/>
  <c r="AY288" i="33"/>
  <c r="AZ288" i="33"/>
  <c r="BA288" i="33"/>
  <c r="BB288" i="33"/>
  <c r="BC288" i="33"/>
  <c r="BD288" i="33"/>
  <c r="BE288" i="33"/>
  <c r="BF288" i="33"/>
  <c r="BG288" i="33"/>
  <c r="BH288" i="33"/>
  <c r="BI288" i="33"/>
  <c r="BJ288" i="33"/>
  <c r="BK288" i="33"/>
  <c r="BL288" i="33"/>
  <c r="BM288" i="33"/>
  <c r="BN288" i="33"/>
  <c r="BO288" i="33"/>
  <c r="BP288" i="33"/>
  <c r="BQ288" i="33"/>
  <c r="BR288" i="33"/>
  <c r="BS288" i="33"/>
  <c r="BT288" i="33"/>
  <c r="BU288" i="33"/>
  <c r="BV288" i="33"/>
  <c r="BW288" i="33"/>
  <c r="BX288" i="33"/>
  <c r="BY288" i="33"/>
  <c r="BZ288" i="33"/>
  <c r="CA288" i="33"/>
  <c r="CB288" i="33"/>
  <c r="CC288" i="33"/>
  <c r="CD288" i="33"/>
  <c r="CE288" i="33"/>
  <c r="CH288" i="33"/>
  <c r="CI288" i="33"/>
  <c r="A289" i="33"/>
  <c r="B289" i="33"/>
  <c r="C289" i="33"/>
  <c r="D289" i="33"/>
  <c r="E289" i="33"/>
  <c r="F289" i="33"/>
  <c r="G289" i="33"/>
  <c r="H289" i="33"/>
  <c r="I289" i="33"/>
  <c r="J289" i="33"/>
  <c r="K289" i="33"/>
  <c r="L289" i="33"/>
  <c r="M289" i="33"/>
  <c r="N289" i="33"/>
  <c r="O289" i="33"/>
  <c r="P289" i="33"/>
  <c r="Q289" i="33"/>
  <c r="R289" i="33"/>
  <c r="S289" i="33"/>
  <c r="T289" i="33"/>
  <c r="U289" i="33"/>
  <c r="V289" i="33"/>
  <c r="W289" i="33"/>
  <c r="X289" i="33"/>
  <c r="Y289" i="33"/>
  <c r="Z289" i="33"/>
  <c r="AA289" i="33"/>
  <c r="AB289" i="33"/>
  <c r="AC289" i="33"/>
  <c r="AD289" i="33"/>
  <c r="AE289" i="33"/>
  <c r="AF289" i="33"/>
  <c r="AG289" i="33"/>
  <c r="AH289" i="33"/>
  <c r="AI289" i="33"/>
  <c r="AJ289" i="33"/>
  <c r="AK289" i="33"/>
  <c r="AL289" i="33"/>
  <c r="AM289" i="33"/>
  <c r="AN289" i="33"/>
  <c r="AO289" i="33"/>
  <c r="AP289" i="33"/>
  <c r="AQ289" i="33"/>
  <c r="AR289" i="33"/>
  <c r="AS289" i="33"/>
  <c r="AT289" i="33"/>
  <c r="AU289" i="33"/>
  <c r="AV289" i="33"/>
  <c r="AW289" i="33"/>
  <c r="AX289" i="33"/>
  <c r="AY289" i="33"/>
  <c r="AZ289" i="33"/>
  <c r="BA289" i="33"/>
  <c r="BB289" i="33"/>
  <c r="BC289" i="33"/>
  <c r="BD289" i="33"/>
  <c r="BE289" i="33"/>
  <c r="BF289" i="33"/>
  <c r="BG289" i="33"/>
  <c r="BH289" i="33"/>
  <c r="BI289" i="33"/>
  <c r="BJ289" i="33"/>
  <c r="BK289" i="33"/>
  <c r="BL289" i="33"/>
  <c r="BM289" i="33"/>
  <c r="BN289" i="33"/>
  <c r="BO289" i="33"/>
  <c r="BP289" i="33"/>
  <c r="BQ289" i="33"/>
  <c r="BR289" i="33"/>
  <c r="BS289" i="33"/>
  <c r="BT289" i="33"/>
  <c r="BU289" i="33"/>
  <c r="BV289" i="33"/>
  <c r="BW289" i="33"/>
  <c r="BX289" i="33"/>
  <c r="BY289" i="33"/>
  <c r="BZ289" i="33"/>
  <c r="CA289" i="33"/>
  <c r="CB289" i="33"/>
  <c r="CC289" i="33"/>
  <c r="CD289" i="33"/>
  <c r="CE289" i="33"/>
  <c r="CH289" i="33"/>
  <c r="CI289" i="33"/>
  <c r="A290" i="33"/>
  <c r="B290" i="33"/>
  <c r="C290" i="33"/>
  <c r="D290" i="33"/>
  <c r="E290" i="33"/>
  <c r="F290" i="33"/>
  <c r="G290" i="33"/>
  <c r="H290" i="33"/>
  <c r="I290" i="33"/>
  <c r="J290" i="33"/>
  <c r="K290" i="33"/>
  <c r="L290" i="33"/>
  <c r="M290" i="33"/>
  <c r="N290" i="33"/>
  <c r="O290" i="33"/>
  <c r="P290" i="33"/>
  <c r="Q290" i="33"/>
  <c r="R290" i="33"/>
  <c r="S290" i="33"/>
  <c r="T290" i="33"/>
  <c r="U290" i="33"/>
  <c r="V290" i="33"/>
  <c r="W290" i="33"/>
  <c r="X290" i="33"/>
  <c r="Y290" i="33"/>
  <c r="Z290" i="33"/>
  <c r="AA290" i="33"/>
  <c r="AB290" i="33"/>
  <c r="AC290" i="33"/>
  <c r="AD290" i="33"/>
  <c r="AE290" i="33"/>
  <c r="AF290" i="33"/>
  <c r="AG290" i="33"/>
  <c r="AH290" i="33"/>
  <c r="AI290" i="33"/>
  <c r="AJ290" i="33"/>
  <c r="AK290" i="33"/>
  <c r="AL290" i="33"/>
  <c r="AM290" i="33"/>
  <c r="AN290" i="33"/>
  <c r="AO290" i="33"/>
  <c r="AP290" i="33"/>
  <c r="AQ290" i="33"/>
  <c r="AR290" i="33"/>
  <c r="AS290" i="33"/>
  <c r="AT290" i="33"/>
  <c r="AU290" i="33"/>
  <c r="AV290" i="33"/>
  <c r="AW290" i="33"/>
  <c r="AX290" i="33"/>
  <c r="AY290" i="33"/>
  <c r="AZ290" i="33"/>
  <c r="BA290" i="33"/>
  <c r="BB290" i="33"/>
  <c r="BC290" i="33"/>
  <c r="BD290" i="33"/>
  <c r="BE290" i="33"/>
  <c r="BF290" i="33"/>
  <c r="BG290" i="33"/>
  <c r="BH290" i="33"/>
  <c r="BI290" i="33"/>
  <c r="BJ290" i="33"/>
  <c r="BK290" i="33"/>
  <c r="BL290" i="33"/>
  <c r="BM290" i="33"/>
  <c r="BN290" i="33"/>
  <c r="BO290" i="33"/>
  <c r="BP290" i="33"/>
  <c r="BQ290" i="33"/>
  <c r="BR290" i="33"/>
  <c r="BS290" i="33"/>
  <c r="BT290" i="33"/>
  <c r="BU290" i="33"/>
  <c r="BV290" i="33"/>
  <c r="BW290" i="33"/>
  <c r="BX290" i="33"/>
  <c r="BY290" i="33"/>
  <c r="BZ290" i="33"/>
  <c r="CA290" i="33"/>
  <c r="CB290" i="33"/>
  <c r="CC290" i="33"/>
  <c r="CD290" i="33"/>
  <c r="CE290" i="33"/>
  <c r="CH290" i="33"/>
  <c r="CI290" i="33"/>
  <c r="A291" i="33"/>
  <c r="B291" i="33"/>
  <c r="C291" i="33"/>
  <c r="D291" i="33"/>
  <c r="E291" i="33"/>
  <c r="F291" i="33"/>
  <c r="G291" i="33"/>
  <c r="H291" i="33"/>
  <c r="I291" i="33"/>
  <c r="J291" i="33"/>
  <c r="K291" i="33"/>
  <c r="L291" i="33"/>
  <c r="M291" i="33"/>
  <c r="N291" i="33"/>
  <c r="O291" i="33"/>
  <c r="P291" i="33"/>
  <c r="Q291" i="33"/>
  <c r="R291" i="33"/>
  <c r="S291" i="33"/>
  <c r="T291" i="33"/>
  <c r="U291" i="33"/>
  <c r="V291" i="33"/>
  <c r="W291" i="33"/>
  <c r="X291" i="33"/>
  <c r="Y291" i="33"/>
  <c r="Z291" i="33"/>
  <c r="AA291" i="33"/>
  <c r="AB291" i="33"/>
  <c r="AC291" i="33"/>
  <c r="AD291" i="33"/>
  <c r="AE291" i="33"/>
  <c r="AF291" i="33"/>
  <c r="AG291" i="33"/>
  <c r="AH291" i="33"/>
  <c r="AI291" i="33"/>
  <c r="AJ291" i="33"/>
  <c r="AK291" i="33"/>
  <c r="AL291" i="33"/>
  <c r="AM291" i="33"/>
  <c r="AN291" i="33"/>
  <c r="AO291" i="33"/>
  <c r="AP291" i="33"/>
  <c r="AQ291" i="33"/>
  <c r="AR291" i="33"/>
  <c r="AS291" i="33"/>
  <c r="AT291" i="33"/>
  <c r="AU291" i="33"/>
  <c r="AV291" i="33"/>
  <c r="AW291" i="33"/>
  <c r="AX291" i="33"/>
  <c r="AY291" i="33"/>
  <c r="AZ291" i="33"/>
  <c r="BA291" i="33"/>
  <c r="BB291" i="33"/>
  <c r="BC291" i="33"/>
  <c r="BD291" i="33"/>
  <c r="BE291" i="33"/>
  <c r="BF291" i="33"/>
  <c r="BG291" i="33"/>
  <c r="BH291" i="33"/>
  <c r="BI291" i="33"/>
  <c r="BJ291" i="33"/>
  <c r="BK291" i="33"/>
  <c r="BL291" i="33"/>
  <c r="BM291" i="33"/>
  <c r="BN291" i="33"/>
  <c r="BO291" i="33"/>
  <c r="BP291" i="33"/>
  <c r="BQ291" i="33"/>
  <c r="BR291" i="33"/>
  <c r="BS291" i="33"/>
  <c r="BT291" i="33"/>
  <c r="BU291" i="33"/>
  <c r="BV291" i="33"/>
  <c r="BW291" i="33"/>
  <c r="BX291" i="33"/>
  <c r="BY291" i="33"/>
  <c r="BZ291" i="33"/>
  <c r="CA291" i="33"/>
  <c r="CB291" i="33"/>
  <c r="CC291" i="33"/>
  <c r="CD291" i="33"/>
  <c r="CE291" i="33"/>
  <c r="CH291" i="33"/>
  <c r="CI291" i="33"/>
  <c r="A292" i="33"/>
  <c r="B292" i="33"/>
  <c r="C292" i="33"/>
  <c r="D292" i="33"/>
  <c r="E292" i="33"/>
  <c r="F292" i="33"/>
  <c r="G292" i="33"/>
  <c r="H292" i="33"/>
  <c r="I292" i="33"/>
  <c r="J292" i="33"/>
  <c r="K292" i="33"/>
  <c r="L292" i="33"/>
  <c r="M292" i="33"/>
  <c r="N292" i="33"/>
  <c r="O292" i="33"/>
  <c r="P292" i="33"/>
  <c r="Q292" i="33"/>
  <c r="R292" i="33"/>
  <c r="S292" i="33"/>
  <c r="T292" i="33"/>
  <c r="U292" i="33"/>
  <c r="V292" i="33"/>
  <c r="W292" i="33"/>
  <c r="X292" i="33"/>
  <c r="Y292" i="33"/>
  <c r="Z292" i="33"/>
  <c r="AA292" i="33"/>
  <c r="AB292" i="33"/>
  <c r="AC292" i="33"/>
  <c r="AD292" i="33"/>
  <c r="AE292" i="33"/>
  <c r="AF292" i="33"/>
  <c r="AG292" i="33"/>
  <c r="AH292" i="33"/>
  <c r="AI292" i="33"/>
  <c r="AJ292" i="33"/>
  <c r="AK292" i="33"/>
  <c r="AL292" i="33"/>
  <c r="AM292" i="33"/>
  <c r="AN292" i="33"/>
  <c r="AO292" i="33"/>
  <c r="AP292" i="33"/>
  <c r="AQ292" i="33"/>
  <c r="AR292" i="33"/>
  <c r="AS292" i="33"/>
  <c r="AT292" i="33"/>
  <c r="AU292" i="33"/>
  <c r="AV292" i="33"/>
  <c r="AW292" i="33"/>
  <c r="AX292" i="33"/>
  <c r="AY292" i="33"/>
  <c r="AZ292" i="33"/>
  <c r="BA292" i="33"/>
  <c r="BB292" i="33"/>
  <c r="BC292" i="33"/>
  <c r="BD292" i="33"/>
  <c r="BE292" i="33"/>
  <c r="BF292" i="33"/>
  <c r="BG292" i="33"/>
  <c r="BH292" i="33"/>
  <c r="BI292" i="33"/>
  <c r="BJ292" i="33"/>
  <c r="BK292" i="33"/>
  <c r="BL292" i="33"/>
  <c r="BM292" i="33"/>
  <c r="BN292" i="33"/>
  <c r="BO292" i="33"/>
  <c r="BP292" i="33"/>
  <c r="BQ292" i="33"/>
  <c r="BR292" i="33"/>
  <c r="BS292" i="33"/>
  <c r="BT292" i="33"/>
  <c r="BU292" i="33"/>
  <c r="BV292" i="33"/>
  <c r="BW292" i="33"/>
  <c r="BX292" i="33"/>
  <c r="BY292" i="33"/>
  <c r="BZ292" i="33"/>
  <c r="CA292" i="33"/>
  <c r="CB292" i="33"/>
  <c r="CC292" i="33"/>
  <c r="CD292" i="33"/>
  <c r="CE292" i="33"/>
  <c r="CH292" i="33"/>
  <c r="CI292" i="33"/>
  <c r="A293" i="33"/>
  <c r="B293" i="33"/>
  <c r="C293" i="33"/>
  <c r="D293" i="33"/>
  <c r="E293" i="33"/>
  <c r="F293" i="33"/>
  <c r="G293" i="33"/>
  <c r="H293" i="33"/>
  <c r="I293" i="33"/>
  <c r="J293" i="33"/>
  <c r="K293" i="33"/>
  <c r="L293" i="33"/>
  <c r="M293" i="33"/>
  <c r="N293" i="33"/>
  <c r="O293" i="33"/>
  <c r="P293" i="33"/>
  <c r="Q293" i="33"/>
  <c r="R293" i="33"/>
  <c r="S293" i="33"/>
  <c r="T293" i="33"/>
  <c r="U293" i="33"/>
  <c r="V293" i="33"/>
  <c r="W293" i="33"/>
  <c r="X293" i="33"/>
  <c r="Y293" i="33"/>
  <c r="Z293" i="33"/>
  <c r="AA293" i="33"/>
  <c r="AB293" i="33"/>
  <c r="AC293" i="33"/>
  <c r="AD293" i="33"/>
  <c r="AE293" i="33"/>
  <c r="AF293" i="33"/>
  <c r="AG293" i="33"/>
  <c r="AH293" i="33"/>
  <c r="AI293" i="33"/>
  <c r="AJ293" i="33"/>
  <c r="AK293" i="33"/>
  <c r="AL293" i="33"/>
  <c r="AM293" i="33"/>
  <c r="AN293" i="33"/>
  <c r="AO293" i="33"/>
  <c r="AP293" i="33"/>
  <c r="AQ293" i="33"/>
  <c r="AR293" i="33"/>
  <c r="AS293" i="33"/>
  <c r="AT293" i="33"/>
  <c r="AU293" i="33"/>
  <c r="AV293" i="33"/>
  <c r="AW293" i="33"/>
  <c r="AX293" i="33"/>
  <c r="AY293" i="33"/>
  <c r="AZ293" i="33"/>
  <c r="BA293" i="33"/>
  <c r="BB293" i="33"/>
  <c r="BC293" i="33"/>
  <c r="BD293" i="33"/>
  <c r="BE293" i="33"/>
  <c r="BF293" i="33"/>
  <c r="BG293" i="33"/>
  <c r="BH293" i="33"/>
  <c r="BI293" i="33"/>
  <c r="BJ293" i="33"/>
  <c r="BK293" i="33"/>
  <c r="BL293" i="33"/>
  <c r="BM293" i="33"/>
  <c r="BN293" i="33"/>
  <c r="BO293" i="33"/>
  <c r="BP293" i="33"/>
  <c r="BQ293" i="33"/>
  <c r="BR293" i="33"/>
  <c r="BS293" i="33"/>
  <c r="BT293" i="33"/>
  <c r="BU293" i="33"/>
  <c r="BV293" i="33"/>
  <c r="BW293" i="33"/>
  <c r="BX293" i="33"/>
  <c r="BY293" i="33"/>
  <c r="BZ293" i="33"/>
  <c r="CA293" i="33"/>
  <c r="CB293" i="33"/>
  <c r="CC293" i="33"/>
  <c r="CD293" i="33"/>
  <c r="CE293" i="33"/>
  <c r="CH293" i="33"/>
  <c r="CI293" i="33"/>
  <c r="A294" i="33"/>
  <c r="B294" i="33"/>
  <c r="C294" i="33"/>
  <c r="D294" i="33"/>
  <c r="E294" i="33"/>
  <c r="F294" i="33"/>
  <c r="G294" i="33"/>
  <c r="H294" i="33"/>
  <c r="I294" i="33"/>
  <c r="J294" i="33"/>
  <c r="K294" i="33"/>
  <c r="L294" i="33"/>
  <c r="M294" i="33"/>
  <c r="N294" i="33"/>
  <c r="O294" i="33"/>
  <c r="P294" i="33"/>
  <c r="Q294" i="33"/>
  <c r="R294" i="33"/>
  <c r="S294" i="33"/>
  <c r="T294" i="33"/>
  <c r="U294" i="33"/>
  <c r="V294" i="33"/>
  <c r="W294" i="33"/>
  <c r="X294" i="33"/>
  <c r="Y294" i="33"/>
  <c r="Z294" i="33"/>
  <c r="AA294" i="33"/>
  <c r="AB294" i="33"/>
  <c r="AC294" i="33"/>
  <c r="AD294" i="33"/>
  <c r="AE294" i="33"/>
  <c r="AF294" i="33"/>
  <c r="AG294" i="33"/>
  <c r="AH294" i="33"/>
  <c r="AI294" i="33"/>
  <c r="AJ294" i="33"/>
  <c r="AK294" i="33"/>
  <c r="AL294" i="33"/>
  <c r="AM294" i="33"/>
  <c r="AN294" i="33"/>
  <c r="AO294" i="33"/>
  <c r="AP294" i="33"/>
  <c r="AQ294" i="33"/>
  <c r="AR294" i="33"/>
  <c r="AS294" i="33"/>
  <c r="AT294" i="33"/>
  <c r="AU294" i="33"/>
  <c r="AV294" i="33"/>
  <c r="AW294" i="33"/>
  <c r="AX294" i="33"/>
  <c r="AY294" i="33"/>
  <c r="AZ294" i="33"/>
  <c r="BA294" i="33"/>
  <c r="BB294" i="33"/>
  <c r="BC294" i="33"/>
  <c r="BD294" i="33"/>
  <c r="BE294" i="33"/>
  <c r="BF294" i="33"/>
  <c r="BG294" i="33"/>
  <c r="BH294" i="33"/>
  <c r="BI294" i="33"/>
  <c r="BJ294" i="33"/>
  <c r="BK294" i="33"/>
  <c r="BL294" i="33"/>
  <c r="BM294" i="33"/>
  <c r="BN294" i="33"/>
  <c r="BO294" i="33"/>
  <c r="BP294" i="33"/>
  <c r="BQ294" i="33"/>
  <c r="BR294" i="33"/>
  <c r="BS294" i="33"/>
  <c r="BT294" i="33"/>
  <c r="BU294" i="33"/>
  <c r="BV294" i="33"/>
  <c r="BW294" i="33"/>
  <c r="BX294" i="33"/>
  <c r="BY294" i="33"/>
  <c r="BZ294" i="33"/>
  <c r="CA294" i="33"/>
  <c r="CB294" i="33"/>
  <c r="CC294" i="33"/>
  <c r="CD294" i="33"/>
  <c r="CE294" i="33"/>
  <c r="CH294" i="33"/>
  <c r="CI294" i="33"/>
  <c r="A295" i="33"/>
  <c r="B295" i="33"/>
  <c r="C295" i="33"/>
  <c r="D295" i="33"/>
  <c r="E295" i="33"/>
  <c r="F295" i="33"/>
  <c r="G295" i="33"/>
  <c r="H295" i="33"/>
  <c r="I295" i="33"/>
  <c r="J295" i="33"/>
  <c r="K295" i="33"/>
  <c r="L295" i="33"/>
  <c r="M295" i="33"/>
  <c r="N295" i="33"/>
  <c r="O295" i="33"/>
  <c r="P295" i="33"/>
  <c r="Q295" i="33"/>
  <c r="R295" i="33"/>
  <c r="S295" i="33"/>
  <c r="T295" i="33"/>
  <c r="U295" i="33"/>
  <c r="V295" i="33"/>
  <c r="W295" i="33"/>
  <c r="X295" i="33"/>
  <c r="Y295" i="33"/>
  <c r="Z295" i="33"/>
  <c r="AA295" i="33"/>
  <c r="AB295" i="33"/>
  <c r="AC295" i="33"/>
  <c r="AD295" i="33"/>
  <c r="AE295" i="33"/>
  <c r="AF295" i="33"/>
  <c r="AG295" i="33"/>
  <c r="AH295" i="33"/>
  <c r="AI295" i="33"/>
  <c r="AJ295" i="33"/>
  <c r="AK295" i="33"/>
  <c r="AL295" i="33"/>
  <c r="AM295" i="33"/>
  <c r="AN295" i="33"/>
  <c r="AO295" i="33"/>
  <c r="AP295" i="33"/>
  <c r="AQ295" i="33"/>
  <c r="AR295" i="33"/>
  <c r="AS295" i="33"/>
  <c r="AT295" i="33"/>
  <c r="AU295" i="33"/>
  <c r="AV295" i="33"/>
  <c r="AW295" i="33"/>
  <c r="AX295" i="33"/>
  <c r="AY295" i="33"/>
  <c r="AZ295" i="33"/>
  <c r="BA295" i="33"/>
  <c r="BB295" i="33"/>
  <c r="BC295" i="33"/>
  <c r="BD295" i="33"/>
  <c r="BE295" i="33"/>
  <c r="BF295" i="33"/>
  <c r="BG295" i="33"/>
  <c r="BH295" i="33"/>
  <c r="BI295" i="33"/>
  <c r="BJ295" i="33"/>
  <c r="BK295" i="33"/>
  <c r="BL295" i="33"/>
  <c r="BM295" i="33"/>
  <c r="BN295" i="33"/>
  <c r="BO295" i="33"/>
  <c r="BP295" i="33"/>
  <c r="BQ295" i="33"/>
  <c r="BR295" i="33"/>
  <c r="BS295" i="33"/>
  <c r="BT295" i="33"/>
  <c r="BU295" i="33"/>
  <c r="BV295" i="33"/>
  <c r="BW295" i="33"/>
  <c r="BX295" i="33"/>
  <c r="BY295" i="33"/>
  <c r="BZ295" i="33"/>
  <c r="CA295" i="33"/>
  <c r="CB295" i="33"/>
  <c r="CC295" i="33"/>
  <c r="CD295" i="33"/>
  <c r="CE295" i="33"/>
  <c r="CH295" i="33"/>
  <c r="CI295" i="33"/>
  <c r="A296" i="33"/>
  <c r="B296" i="33"/>
  <c r="C296" i="33"/>
  <c r="D296" i="33"/>
  <c r="E296" i="33"/>
  <c r="F296" i="33"/>
  <c r="G296" i="33"/>
  <c r="H296" i="33"/>
  <c r="I296" i="33"/>
  <c r="J296" i="33"/>
  <c r="K296" i="33"/>
  <c r="L296" i="33"/>
  <c r="M296" i="33"/>
  <c r="N296" i="33"/>
  <c r="O296" i="33"/>
  <c r="P296" i="33"/>
  <c r="Q296" i="33"/>
  <c r="R296" i="33"/>
  <c r="S296" i="33"/>
  <c r="T296" i="33"/>
  <c r="U296" i="33"/>
  <c r="V296" i="33"/>
  <c r="W296" i="33"/>
  <c r="X296" i="33"/>
  <c r="Y296" i="33"/>
  <c r="Z296" i="33"/>
  <c r="AA296" i="33"/>
  <c r="AB296" i="33"/>
  <c r="AC296" i="33"/>
  <c r="AD296" i="33"/>
  <c r="AE296" i="33"/>
  <c r="AF296" i="33"/>
  <c r="AG296" i="33"/>
  <c r="AH296" i="33"/>
  <c r="AI296" i="33"/>
  <c r="AJ296" i="33"/>
  <c r="AK296" i="33"/>
  <c r="AL296" i="33"/>
  <c r="AM296" i="33"/>
  <c r="AN296" i="33"/>
  <c r="AO296" i="33"/>
  <c r="AP296" i="33"/>
  <c r="AQ296" i="33"/>
  <c r="AR296" i="33"/>
  <c r="AS296" i="33"/>
  <c r="AT296" i="33"/>
  <c r="AU296" i="33"/>
  <c r="AV296" i="33"/>
  <c r="AW296" i="33"/>
  <c r="AX296" i="33"/>
  <c r="AY296" i="33"/>
  <c r="AZ296" i="33"/>
  <c r="BA296" i="33"/>
  <c r="BB296" i="33"/>
  <c r="BC296" i="33"/>
  <c r="BD296" i="33"/>
  <c r="BE296" i="33"/>
  <c r="BF296" i="33"/>
  <c r="BG296" i="33"/>
  <c r="BH296" i="33"/>
  <c r="BI296" i="33"/>
  <c r="BJ296" i="33"/>
  <c r="BK296" i="33"/>
  <c r="BL296" i="33"/>
  <c r="BM296" i="33"/>
  <c r="BN296" i="33"/>
  <c r="BO296" i="33"/>
  <c r="BP296" i="33"/>
  <c r="BQ296" i="33"/>
  <c r="BR296" i="33"/>
  <c r="BS296" i="33"/>
  <c r="BT296" i="33"/>
  <c r="BU296" i="33"/>
  <c r="BV296" i="33"/>
  <c r="BW296" i="33"/>
  <c r="BX296" i="33"/>
  <c r="BY296" i="33"/>
  <c r="BZ296" i="33"/>
  <c r="CA296" i="33"/>
  <c r="CB296" i="33"/>
  <c r="CC296" i="33"/>
  <c r="CD296" i="33"/>
  <c r="CE296" i="33"/>
  <c r="CH296" i="33"/>
  <c r="CI296" i="33"/>
  <c r="A297" i="33"/>
  <c r="B297" i="33"/>
  <c r="C297" i="33"/>
  <c r="D297" i="33"/>
  <c r="E297" i="33"/>
  <c r="F297" i="33"/>
  <c r="G297" i="33"/>
  <c r="H297" i="33"/>
  <c r="I297" i="33"/>
  <c r="J297" i="33"/>
  <c r="K297" i="33"/>
  <c r="L297" i="33"/>
  <c r="M297" i="33"/>
  <c r="N297" i="33"/>
  <c r="O297" i="33"/>
  <c r="P297" i="33"/>
  <c r="Q297" i="33"/>
  <c r="R297" i="33"/>
  <c r="S297" i="33"/>
  <c r="T297" i="33"/>
  <c r="U297" i="33"/>
  <c r="V297" i="33"/>
  <c r="W297" i="33"/>
  <c r="X297" i="33"/>
  <c r="Y297" i="33"/>
  <c r="Z297" i="33"/>
  <c r="AA297" i="33"/>
  <c r="AB297" i="33"/>
  <c r="AC297" i="33"/>
  <c r="AD297" i="33"/>
  <c r="AE297" i="33"/>
  <c r="AF297" i="33"/>
  <c r="AG297" i="33"/>
  <c r="AH297" i="33"/>
  <c r="AI297" i="33"/>
  <c r="AJ297" i="33"/>
  <c r="AK297" i="33"/>
  <c r="AL297" i="33"/>
  <c r="AM297" i="33"/>
  <c r="AN297" i="33"/>
  <c r="AO297" i="33"/>
  <c r="AP297" i="33"/>
  <c r="AQ297" i="33"/>
  <c r="AR297" i="33"/>
  <c r="AS297" i="33"/>
  <c r="AT297" i="33"/>
  <c r="AU297" i="33"/>
  <c r="AV297" i="33"/>
  <c r="AW297" i="33"/>
  <c r="AX297" i="33"/>
  <c r="AY297" i="33"/>
  <c r="AZ297" i="33"/>
  <c r="BA297" i="33"/>
  <c r="BB297" i="33"/>
  <c r="BC297" i="33"/>
  <c r="BD297" i="33"/>
  <c r="BE297" i="33"/>
  <c r="BF297" i="33"/>
  <c r="BG297" i="33"/>
  <c r="BH297" i="33"/>
  <c r="BI297" i="33"/>
  <c r="BJ297" i="33"/>
  <c r="BK297" i="33"/>
  <c r="BL297" i="33"/>
  <c r="BM297" i="33"/>
  <c r="BN297" i="33"/>
  <c r="BO297" i="33"/>
  <c r="BP297" i="33"/>
  <c r="BQ297" i="33"/>
  <c r="BR297" i="33"/>
  <c r="BS297" i="33"/>
  <c r="BT297" i="33"/>
  <c r="BU297" i="33"/>
  <c r="BV297" i="33"/>
  <c r="BW297" i="33"/>
  <c r="BX297" i="33"/>
  <c r="BY297" i="33"/>
  <c r="BZ297" i="33"/>
  <c r="CA297" i="33"/>
  <c r="CB297" i="33"/>
  <c r="CC297" i="33"/>
  <c r="CD297" i="33"/>
  <c r="CE297" i="33"/>
  <c r="CH297" i="33"/>
  <c r="CI297" i="33"/>
  <c r="A298" i="33"/>
  <c r="B298" i="33"/>
  <c r="C298" i="33"/>
  <c r="D298" i="33"/>
  <c r="E298" i="33"/>
  <c r="F298" i="33"/>
  <c r="G298" i="33"/>
  <c r="H298" i="33"/>
  <c r="I298" i="33"/>
  <c r="J298" i="33"/>
  <c r="K298" i="33"/>
  <c r="L298" i="33"/>
  <c r="M298" i="33"/>
  <c r="N298" i="33"/>
  <c r="O298" i="33"/>
  <c r="P298" i="33"/>
  <c r="Q298" i="33"/>
  <c r="R298" i="33"/>
  <c r="S298" i="33"/>
  <c r="T298" i="33"/>
  <c r="U298" i="33"/>
  <c r="V298" i="33"/>
  <c r="W298" i="33"/>
  <c r="X298" i="33"/>
  <c r="Y298" i="33"/>
  <c r="Z298" i="33"/>
  <c r="AA298" i="33"/>
  <c r="AB298" i="33"/>
  <c r="AC298" i="33"/>
  <c r="AD298" i="33"/>
  <c r="AE298" i="33"/>
  <c r="AF298" i="33"/>
  <c r="AG298" i="33"/>
  <c r="AH298" i="33"/>
  <c r="AI298" i="33"/>
  <c r="AJ298" i="33"/>
  <c r="AK298" i="33"/>
  <c r="AL298" i="33"/>
  <c r="AM298" i="33"/>
  <c r="AN298" i="33"/>
  <c r="AO298" i="33"/>
  <c r="AP298" i="33"/>
  <c r="AQ298" i="33"/>
  <c r="AR298" i="33"/>
  <c r="AS298" i="33"/>
  <c r="AT298" i="33"/>
  <c r="AU298" i="33"/>
  <c r="AV298" i="33"/>
  <c r="AW298" i="33"/>
  <c r="AX298" i="33"/>
  <c r="AY298" i="33"/>
  <c r="AZ298" i="33"/>
  <c r="BA298" i="33"/>
  <c r="BB298" i="33"/>
  <c r="BC298" i="33"/>
  <c r="BD298" i="33"/>
  <c r="BE298" i="33"/>
  <c r="BF298" i="33"/>
  <c r="BG298" i="33"/>
  <c r="BH298" i="33"/>
  <c r="BI298" i="33"/>
  <c r="BJ298" i="33"/>
  <c r="BK298" i="33"/>
  <c r="BL298" i="33"/>
  <c r="BM298" i="33"/>
  <c r="BN298" i="33"/>
  <c r="BO298" i="33"/>
  <c r="BP298" i="33"/>
  <c r="BQ298" i="33"/>
  <c r="BR298" i="33"/>
  <c r="BS298" i="33"/>
  <c r="BT298" i="33"/>
  <c r="BU298" i="33"/>
  <c r="BV298" i="33"/>
  <c r="BW298" i="33"/>
  <c r="BX298" i="33"/>
  <c r="BY298" i="33"/>
  <c r="BZ298" i="33"/>
  <c r="CA298" i="33"/>
  <c r="CB298" i="33"/>
  <c r="CC298" i="33"/>
  <c r="CD298" i="33"/>
  <c r="CE298" i="33"/>
  <c r="CH298" i="33"/>
  <c r="CI298" i="33"/>
  <c r="A299" i="33"/>
  <c r="B299" i="33"/>
  <c r="C299" i="33"/>
  <c r="D299" i="33"/>
  <c r="E299" i="33"/>
  <c r="F299" i="33"/>
  <c r="G299" i="33"/>
  <c r="H299" i="33"/>
  <c r="I299" i="33"/>
  <c r="J299" i="33"/>
  <c r="K299" i="33"/>
  <c r="L299" i="33"/>
  <c r="M299" i="33"/>
  <c r="N299" i="33"/>
  <c r="O299" i="33"/>
  <c r="P299" i="33"/>
  <c r="Q299" i="33"/>
  <c r="R299" i="33"/>
  <c r="S299" i="33"/>
  <c r="T299" i="33"/>
  <c r="U299" i="33"/>
  <c r="V299" i="33"/>
  <c r="W299" i="33"/>
  <c r="X299" i="33"/>
  <c r="Y299" i="33"/>
  <c r="Z299" i="33"/>
  <c r="AA299" i="33"/>
  <c r="AB299" i="33"/>
  <c r="AC299" i="33"/>
  <c r="AD299" i="33"/>
  <c r="AE299" i="33"/>
  <c r="AF299" i="33"/>
  <c r="AG299" i="33"/>
  <c r="AH299" i="33"/>
  <c r="AI299" i="33"/>
  <c r="AJ299" i="33"/>
  <c r="AK299" i="33"/>
  <c r="AL299" i="33"/>
  <c r="AM299" i="33"/>
  <c r="AN299" i="33"/>
  <c r="AO299" i="33"/>
  <c r="AP299" i="33"/>
  <c r="AQ299" i="33"/>
  <c r="AR299" i="33"/>
  <c r="AS299" i="33"/>
  <c r="AT299" i="33"/>
  <c r="AU299" i="33"/>
  <c r="AV299" i="33"/>
  <c r="AW299" i="33"/>
  <c r="AX299" i="33"/>
  <c r="AY299" i="33"/>
  <c r="AZ299" i="33"/>
  <c r="BA299" i="33"/>
  <c r="BB299" i="33"/>
  <c r="BC299" i="33"/>
  <c r="BD299" i="33"/>
  <c r="BE299" i="33"/>
  <c r="BF299" i="33"/>
  <c r="BG299" i="33"/>
  <c r="BH299" i="33"/>
  <c r="BI299" i="33"/>
  <c r="BJ299" i="33"/>
  <c r="BK299" i="33"/>
  <c r="BL299" i="33"/>
  <c r="BM299" i="33"/>
  <c r="BN299" i="33"/>
  <c r="BO299" i="33"/>
  <c r="BP299" i="33"/>
  <c r="BQ299" i="33"/>
  <c r="BR299" i="33"/>
  <c r="BS299" i="33"/>
  <c r="BT299" i="33"/>
  <c r="BU299" i="33"/>
  <c r="BV299" i="33"/>
  <c r="BW299" i="33"/>
  <c r="BX299" i="33"/>
  <c r="BY299" i="33"/>
  <c r="BZ299" i="33"/>
  <c r="CA299" i="33"/>
  <c r="CB299" i="33"/>
  <c r="CC299" i="33"/>
  <c r="CD299" i="33"/>
  <c r="CE299" i="33"/>
  <c r="CH299" i="33"/>
  <c r="CI299" i="33"/>
  <c r="A300" i="33"/>
  <c r="B300" i="33"/>
  <c r="C300" i="33"/>
  <c r="D300" i="33"/>
  <c r="E300" i="33"/>
  <c r="F300" i="33"/>
  <c r="G300" i="33"/>
  <c r="H300" i="33"/>
  <c r="I300" i="33"/>
  <c r="J300" i="33"/>
  <c r="K300" i="33"/>
  <c r="L300" i="33"/>
  <c r="M300" i="33"/>
  <c r="N300" i="33"/>
  <c r="O300" i="33"/>
  <c r="P300" i="33"/>
  <c r="Q300" i="33"/>
  <c r="R300" i="33"/>
  <c r="S300" i="33"/>
  <c r="T300" i="33"/>
  <c r="U300" i="33"/>
  <c r="V300" i="33"/>
  <c r="W300" i="33"/>
  <c r="X300" i="33"/>
  <c r="Y300" i="33"/>
  <c r="Z300" i="33"/>
  <c r="AA300" i="33"/>
  <c r="AB300" i="33"/>
  <c r="AC300" i="33"/>
  <c r="AD300" i="33"/>
  <c r="AE300" i="33"/>
  <c r="AF300" i="33"/>
  <c r="AG300" i="33"/>
  <c r="AH300" i="33"/>
  <c r="AI300" i="33"/>
  <c r="AJ300" i="33"/>
  <c r="AK300" i="33"/>
  <c r="AL300" i="33"/>
  <c r="AM300" i="33"/>
  <c r="AN300" i="33"/>
  <c r="AO300" i="33"/>
  <c r="AP300" i="33"/>
  <c r="AQ300" i="33"/>
  <c r="AR300" i="33"/>
  <c r="AS300" i="33"/>
  <c r="AT300" i="33"/>
  <c r="AU300" i="33"/>
  <c r="AV300" i="33"/>
  <c r="AW300" i="33"/>
  <c r="AX300" i="33"/>
  <c r="AY300" i="33"/>
  <c r="AZ300" i="33"/>
  <c r="BA300" i="33"/>
  <c r="BB300" i="33"/>
  <c r="BC300" i="33"/>
  <c r="BD300" i="33"/>
  <c r="BE300" i="33"/>
  <c r="BF300" i="33"/>
  <c r="BG300" i="33"/>
  <c r="BH300" i="33"/>
  <c r="BI300" i="33"/>
  <c r="BJ300" i="33"/>
  <c r="BK300" i="33"/>
  <c r="BL300" i="33"/>
  <c r="BM300" i="33"/>
  <c r="BN300" i="33"/>
  <c r="BO300" i="33"/>
  <c r="BP300" i="33"/>
  <c r="BQ300" i="33"/>
  <c r="BR300" i="33"/>
  <c r="BS300" i="33"/>
  <c r="BT300" i="33"/>
  <c r="BU300" i="33"/>
  <c r="BV300" i="33"/>
  <c r="BW300" i="33"/>
  <c r="BX300" i="33"/>
  <c r="BY300" i="33"/>
  <c r="BZ300" i="33"/>
  <c r="CA300" i="33"/>
  <c r="CB300" i="33"/>
  <c r="CC300" i="33"/>
  <c r="CD300" i="33"/>
  <c r="CE300" i="33"/>
  <c r="CH300" i="33"/>
  <c r="CI300" i="33"/>
  <c r="A301" i="33"/>
  <c r="B301" i="33"/>
  <c r="C301" i="33"/>
  <c r="D301" i="33"/>
  <c r="E301" i="33"/>
  <c r="F301" i="33"/>
  <c r="G301" i="33"/>
  <c r="H301" i="33"/>
  <c r="I301" i="33"/>
  <c r="J301" i="33"/>
  <c r="K301" i="33"/>
  <c r="L301" i="33"/>
  <c r="M301" i="33"/>
  <c r="N301" i="33"/>
  <c r="O301" i="33"/>
  <c r="P301" i="33"/>
  <c r="Q301" i="33"/>
  <c r="R301" i="33"/>
  <c r="S301" i="33"/>
  <c r="T301" i="33"/>
  <c r="U301" i="33"/>
  <c r="V301" i="33"/>
  <c r="W301" i="33"/>
  <c r="X301" i="33"/>
  <c r="Y301" i="33"/>
  <c r="Z301" i="33"/>
  <c r="AA301" i="33"/>
  <c r="AB301" i="33"/>
  <c r="AC301" i="33"/>
  <c r="AD301" i="33"/>
  <c r="AE301" i="33"/>
  <c r="AF301" i="33"/>
  <c r="AG301" i="33"/>
  <c r="AH301" i="33"/>
  <c r="AI301" i="33"/>
  <c r="AJ301" i="33"/>
  <c r="AK301" i="33"/>
  <c r="AL301" i="33"/>
  <c r="AM301" i="33"/>
  <c r="AN301" i="33"/>
  <c r="AO301" i="33"/>
  <c r="AP301" i="33"/>
  <c r="AQ301" i="33"/>
  <c r="AR301" i="33"/>
  <c r="AS301" i="33"/>
  <c r="AT301" i="33"/>
  <c r="AU301" i="33"/>
  <c r="AV301" i="33"/>
  <c r="AW301" i="33"/>
  <c r="AX301" i="33"/>
  <c r="AY301" i="33"/>
  <c r="AZ301" i="33"/>
  <c r="BA301" i="33"/>
  <c r="BB301" i="33"/>
  <c r="BC301" i="33"/>
  <c r="BD301" i="33"/>
  <c r="BE301" i="33"/>
  <c r="BF301" i="33"/>
  <c r="BG301" i="33"/>
  <c r="BH301" i="33"/>
  <c r="BI301" i="33"/>
  <c r="BJ301" i="33"/>
  <c r="BK301" i="33"/>
  <c r="BL301" i="33"/>
  <c r="BM301" i="33"/>
  <c r="BN301" i="33"/>
  <c r="BO301" i="33"/>
  <c r="BP301" i="33"/>
  <c r="BQ301" i="33"/>
  <c r="BR301" i="33"/>
  <c r="BS301" i="33"/>
  <c r="BT301" i="33"/>
  <c r="BU301" i="33"/>
  <c r="BV301" i="33"/>
  <c r="BW301" i="33"/>
  <c r="BX301" i="33"/>
  <c r="BY301" i="33"/>
  <c r="BZ301" i="33"/>
  <c r="CA301" i="33"/>
  <c r="CB301" i="33"/>
  <c r="CC301" i="33"/>
  <c r="CD301" i="33"/>
  <c r="CE301" i="33"/>
  <c r="CH301" i="33"/>
  <c r="CI301" i="33"/>
  <c r="A302" i="33"/>
  <c r="B302" i="33"/>
  <c r="C302" i="33"/>
  <c r="D302" i="33"/>
  <c r="E302" i="33"/>
  <c r="F302" i="33"/>
  <c r="G302" i="33"/>
  <c r="H302" i="33"/>
  <c r="I302" i="33"/>
  <c r="J302" i="33"/>
  <c r="K302" i="33"/>
  <c r="L302" i="33"/>
  <c r="M302" i="33"/>
  <c r="N302" i="33"/>
  <c r="O302" i="33"/>
  <c r="P302" i="33"/>
  <c r="Q302" i="33"/>
  <c r="R302" i="33"/>
  <c r="S302" i="33"/>
  <c r="T302" i="33"/>
  <c r="U302" i="33"/>
  <c r="V302" i="33"/>
  <c r="W302" i="33"/>
  <c r="X302" i="33"/>
  <c r="Y302" i="33"/>
  <c r="Z302" i="33"/>
  <c r="AA302" i="33"/>
  <c r="AB302" i="33"/>
  <c r="AC302" i="33"/>
  <c r="AD302" i="33"/>
  <c r="AE302" i="33"/>
  <c r="AF302" i="33"/>
  <c r="AG302" i="33"/>
  <c r="AH302" i="33"/>
  <c r="AI302" i="33"/>
  <c r="AJ302" i="33"/>
  <c r="AK302" i="33"/>
  <c r="AL302" i="33"/>
  <c r="AM302" i="33"/>
  <c r="AN302" i="33"/>
  <c r="AO302" i="33"/>
  <c r="AP302" i="33"/>
  <c r="AQ302" i="33"/>
  <c r="AR302" i="33"/>
  <c r="AS302" i="33"/>
  <c r="AT302" i="33"/>
  <c r="AU302" i="33"/>
  <c r="AV302" i="33"/>
  <c r="AW302" i="33"/>
  <c r="AX302" i="33"/>
  <c r="AY302" i="33"/>
  <c r="AZ302" i="33"/>
  <c r="BA302" i="33"/>
  <c r="BB302" i="33"/>
  <c r="BC302" i="33"/>
  <c r="BD302" i="33"/>
  <c r="BE302" i="33"/>
  <c r="BF302" i="33"/>
  <c r="BG302" i="33"/>
  <c r="BH302" i="33"/>
  <c r="BI302" i="33"/>
  <c r="BJ302" i="33"/>
  <c r="BK302" i="33"/>
  <c r="BL302" i="33"/>
  <c r="BM302" i="33"/>
  <c r="BN302" i="33"/>
  <c r="BO302" i="33"/>
  <c r="BP302" i="33"/>
  <c r="BQ302" i="33"/>
  <c r="BR302" i="33"/>
  <c r="BS302" i="33"/>
  <c r="BT302" i="33"/>
  <c r="BU302" i="33"/>
  <c r="BV302" i="33"/>
  <c r="BW302" i="33"/>
  <c r="BX302" i="33"/>
  <c r="BY302" i="33"/>
  <c r="BZ302" i="33"/>
  <c r="CA302" i="33"/>
  <c r="CB302" i="33"/>
  <c r="CC302" i="33"/>
  <c r="CD302" i="33"/>
  <c r="CE302" i="33"/>
  <c r="CH302" i="33"/>
  <c r="CI302" i="33"/>
  <c r="A303" i="33"/>
  <c r="B303" i="33"/>
  <c r="C303" i="33"/>
  <c r="D303" i="33"/>
  <c r="E303" i="33"/>
  <c r="F303" i="33"/>
  <c r="G303" i="33"/>
  <c r="H303" i="33"/>
  <c r="I303" i="33"/>
  <c r="J303" i="33"/>
  <c r="K303" i="33"/>
  <c r="L303" i="33"/>
  <c r="M303" i="33"/>
  <c r="N303" i="33"/>
  <c r="O303" i="33"/>
  <c r="P303" i="33"/>
  <c r="Q303" i="33"/>
  <c r="R303" i="33"/>
  <c r="S303" i="33"/>
  <c r="T303" i="33"/>
  <c r="U303" i="33"/>
  <c r="V303" i="33"/>
  <c r="W303" i="33"/>
  <c r="X303" i="33"/>
  <c r="Y303" i="33"/>
  <c r="Z303" i="33"/>
  <c r="AA303" i="33"/>
  <c r="AB303" i="33"/>
  <c r="AC303" i="33"/>
  <c r="AD303" i="33"/>
  <c r="AE303" i="33"/>
  <c r="AF303" i="33"/>
  <c r="AG303" i="33"/>
  <c r="AH303" i="33"/>
  <c r="AI303" i="33"/>
  <c r="AJ303" i="33"/>
  <c r="AK303" i="33"/>
  <c r="AL303" i="33"/>
  <c r="AM303" i="33"/>
  <c r="AN303" i="33"/>
  <c r="AO303" i="33"/>
  <c r="AP303" i="33"/>
  <c r="AQ303" i="33"/>
  <c r="AR303" i="33"/>
  <c r="AS303" i="33"/>
  <c r="AT303" i="33"/>
  <c r="AU303" i="33"/>
  <c r="AV303" i="33"/>
  <c r="AW303" i="33"/>
  <c r="AX303" i="33"/>
  <c r="AY303" i="33"/>
  <c r="AZ303" i="33"/>
  <c r="BA303" i="33"/>
  <c r="BB303" i="33"/>
  <c r="BC303" i="33"/>
  <c r="BD303" i="33"/>
  <c r="BE303" i="33"/>
  <c r="BF303" i="33"/>
  <c r="BG303" i="33"/>
  <c r="BH303" i="33"/>
  <c r="BI303" i="33"/>
  <c r="BJ303" i="33"/>
  <c r="BK303" i="33"/>
  <c r="BL303" i="33"/>
  <c r="BM303" i="33"/>
  <c r="BN303" i="33"/>
  <c r="BO303" i="33"/>
  <c r="BP303" i="33"/>
  <c r="BQ303" i="33"/>
  <c r="BR303" i="33"/>
  <c r="BS303" i="33"/>
  <c r="BT303" i="33"/>
  <c r="BU303" i="33"/>
  <c r="BV303" i="33"/>
  <c r="BW303" i="33"/>
  <c r="BX303" i="33"/>
  <c r="BY303" i="33"/>
  <c r="BZ303" i="33"/>
  <c r="CA303" i="33"/>
  <c r="CB303" i="33"/>
  <c r="CC303" i="33"/>
  <c r="CD303" i="33"/>
  <c r="CE303" i="33"/>
  <c r="CH303" i="33"/>
  <c r="CI303" i="33"/>
  <c r="A304" i="33"/>
  <c r="B304" i="33"/>
  <c r="C304" i="33"/>
  <c r="D304" i="33"/>
  <c r="E304" i="33"/>
  <c r="F304" i="33"/>
  <c r="G304" i="33"/>
  <c r="H304" i="33"/>
  <c r="I304" i="33"/>
  <c r="J304" i="33"/>
  <c r="K304" i="33"/>
  <c r="L304" i="33"/>
  <c r="M304" i="33"/>
  <c r="N304" i="33"/>
  <c r="O304" i="33"/>
  <c r="P304" i="33"/>
  <c r="Q304" i="33"/>
  <c r="R304" i="33"/>
  <c r="S304" i="33"/>
  <c r="T304" i="33"/>
  <c r="U304" i="33"/>
  <c r="V304" i="33"/>
  <c r="W304" i="33"/>
  <c r="X304" i="33"/>
  <c r="Y304" i="33"/>
  <c r="Z304" i="33"/>
  <c r="AA304" i="33"/>
  <c r="AB304" i="33"/>
  <c r="AC304" i="33"/>
  <c r="AD304" i="33"/>
  <c r="AE304" i="33"/>
  <c r="AF304" i="33"/>
  <c r="AG304" i="33"/>
  <c r="AH304" i="33"/>
  <c r="AI304" i="33"/>
  <c r="AJ304" i="33"/>
  <c r="AK304" i="33"/>
  <c r="AL304" i="33"/>
  <c r="AM304" i="33"/>
  <c r="AN304" i="33"/>
  <c r="AO304" i="33"/>
  <c r="AP304" i="33"/>
  <c r="AQ304" i="33"/>
  <c r="AR304" i="33"/>
  <c r="AS304" i="33"/>
  <c r="AT304" i="33"/>
  <c r="AU304" i="33"/>
  <c r="AV304" i="33"/>
  <c r="AW304" i="33"/>
  <c r="AX304" i="33"/>
  <c r="AY304" i="33"/>
  <c r="AZ304" i="33"/>
  <c r="BA304" i="33"/>
  <c r="BB304" i="33"/>
  <c r="BC304" i="33"/>
  <c r="BD304" i="33"/>
  <c r="BE304" i="33"/>
  <c r="BF304" i="33"/>
  <c r="BG304" i="33"/>
  <c r="BH304" i="33"/>
  <c r="BI304" i="33"/>
  <c r="BJ304" i="33"/>
  <c r="BK304" i="33"/>
  <c r="BL304" i="33"/>
  <c r="BM304" i="33"/>
  <c r="BN304" i="33"/>
  <c r="BO304" i="33"/>
  <c r="BP304" i="33"/>
  <c r="BQ304" i="33"/>
  <c r="BR304" i="33"/>
  <c r="BS304" i="33"/>
  <c r="BT304" i="33"/>
  <c r="BU304" i="33"/>
  <c r="BV304" i="33"/>
  <c r="BW304" i="33"/>
  <c r="BX304" i="33"/>
  <c r="BY304" i="33"/>
  <c r="BZ304" i="33"/>
  <c r="CA304" i="33"/>
  <c r="CB304" i="33"/>
  <c r="CC304" i="33"/>
  <c r="CD304" i="33"/>
  <c r="CE304" i="33"/>
  <c r="CH304" i="33"/>
  <c r="CI304" i="33"/>
  <c r="A305" i="33"/>
  <c r="B305" i="33"/>
  <c r="C305" i="33"/>
  <c r="D305" i="33"/>
  <c r="E305" i="33"/>
  <c r="F305" i="33"/>
  <c r="G305" i="33"/>
  <c r="H305" i="33"/>
  <c r="I305" i="33"/>
  <c r="J305" i="33"/>
  <c r="K305" i="33"/>
  <c r="L305" i="33"/>
  <c r="M305" i="33"/>
  <c r="N305" i="33"/>
  <c r="O305" i="33"/>
  <c r="P305" i="33"/>
  <c r="Q305" i="33"/>
  <c r="R305" i="33"/>
  <c r="S305" i="33"/>
  <c r="T305" i="33"/>
  <c r="U305" i="33"/>
  <c r="V305" i="33"/>
  <c r="W305" i="33"/>
  <c r="X305" i="33"/>
  <c r="Y305" i="33"/>
  <c r="Z305" i="33"/>
  <c r="AA305" i="33"/>
  <c r="AB305" i="33"/>
  <c r="AC305" i="33"/>
  <c r="AD305" i="33"/>
  <c r="AE305" i="33"/>
  <c r="AF305" i="33"/>
  <c r="AG305" i="33"/>
  <c r="AH305" i="33"/>
  <c r="AI305" i="33"/>
  <c r="AJ305" i="33"/>
  <c r="AK305" i="33"/>
  <c r="AL305" i="33"/>
  <c r="AM305" i="33"/>
  <c r="AN305" i="33"/>
  <c r="AO305" i="33"/>
  <c r="AP305" i="33"/>
  <c r="AQ305" i="33"/>
  <c r="AR305" i="33"/>
  <c r="AS305" i="33"/>
  <c r="AT305" i="33"/>
  <c r="AU305" i="33"/>
  <c r="AV305" i="33"/>
  <c r="AW305" i="33"/>
  <c r="AX305" i="33"/>
  <c r="AY305" i="33"/>
  <c r="AZ305" i="33"/>
  <c r="BA305" i="33"/>
  <c r="BB305" i="33"/>
  <c r="BC305" i="33"/>
  <c r="BD305" i="33"/>
  <c r="BE305" i="33"/>
  <c r="BF305" i="33"/>
  <c r="BG305" i="33"/>
  <c r="BH305" i="33"/>
  <c r="BI305" i="33"/>
  <c r="BJ305" i="33"/>
  <c r="BK305" i="33"/>
  <c r="BL305" i="33"/>
  <c r="BM305" i="33"/>
  <c r="BN305" i="33"/>
  <c r="BO305" i="33"/>
  <c r="BP305" i="33"/>
  <c r="BQ305" i="33"/>
  <c r="BR305" i="33"/>
  <c r="BS305" i="33"/>
  <c r="BT305" i="33"/>
  <c r="BU305" i="33"/>
  <c r="BV305" i="33"/>
  <c r="BW305" i="33"/>
  <c r="BX305" i="33"/>
  <c r="BY305" i="33"/>
  <c r="BZ305" i="33"/>
  <c r="CA305" i="33"/>
  <c r="CB305" i="33"/>
  <c r="CC305" i="33"/>
  <c r="CD305" i="33"/>
  <c r="CE305" i="33"/>
  <c r="CH305" i="33"/>
  <c r="CI305" i="33"/>
  <c r="A306" i="33"/>
  <c r="B306" i="33"/>
  <c r="C306" i="33"/>
  <c r="D306" i="33"/>
  <c r="E306" i="33"/>
  <c r="F306" i="33"/>
  <c r="G306" i="33"/>
  <c r="H306" i="33"/>
  <c r="I306" i="33"/>
  <c r="J306" i="33"/>
  <c r="K306" i="33"/>
  <c r="L306" i="33"/>
  <c r="M306" i="33"/>
  <c r="N306" i="33"/>
  <c r="O306" i="33"/>
  <c r="P306" i="33"/>
  <c r="Q306" i="33"/>
  <c r="R306" i="33"/>
  <c r="S306" i="33"/>
  <c r="T306" i="33"/>
  <c r="U306" i="33"/>
  <c r="V306" i="33"/>
  <c r="W306" i="33"/>
  <c r="X306" i="33"/>
  <c r="Y306" i="33"/>
  <c r="Z306" i="33"/>
  <c r="AA306" i="33"/>
  <c r="AB306" i="33"/>
  <c r="AC306" i="33"/>
  <c r="AD306" i="33"/>
  <c r="AE306" i="33"/>
  <c r="AF306" i="33"/>
  <c r="AG306" i="33"/>
  <c r="AH306" i="33"/>
  <c r="AI306" i="33"/>
  <c r="AJ306" i="33"/>
  <c r="AK306" i="33"/>
  <c r="AL306" i="33"/>
  <c r="AM306" i="33"/>
  <c r="AN306" i="33"/>
  <c r="AO306" i="33"/>
  <c r="AP306" i="33"/>
  <c r="AQ306" i="33"/>
  <c r="AR306" i="33"/>
  <c r="AS306" i="33"/>
  <c r="AT306" i="33"/>
  <c r="AU306" i="33"/>
  <c r="AV306" i="33"/>
  <c r="AW306" i="33"/>
  <c r="AX306" i="33"/>
  <c r="AY306" i="33"/>
  <c r="AZ306" i="33"/>
  <c r="BA306" i="33"/>
  <c r="BB306" i="33"/>
  <c r="BC306" i="33"/>
  <c r="BD306" i="33"/>
  <c r="BE306" i="33"/>
  <c r="BF306" i="33"/>
  <c r="BG306" i="33"/>
  <c r="BH306" i="33"/>
  <c r="BI306" i="33"/>
  <c r="BJ306" i="33"/>
  <c r="BK306" i="33"/>
  <c r="BL306" i="33"/>
  <c r="BM306" i="33"/>
  <c r="BN306" i="33"/>
  <c r="BO306" i="33"/>
  <c r="BP306" i="33"/>
  <c r="BQ306" i="33"/>
  <c r="BR306" i="33"/>
  <c r="BS306" i="33"/>
  <c r="BT306" i="33"/>
  <c r="BU306" i="33"/>
  <c r="BV306" i="33"/>
  <c r="BW306" i="33"/>
  <c r="BX306" i="33"/>
  <c r="BY306" i="33"/>
  <c r="BZ306" i="33"/>
  <c r="CA306" i="33"/>
  <c r="CB306" i="33"/>
  <c r="CC306" i="33"/>
  <c r="CD306" i="33"/>
  <c r="CE306" i="33"/>
  <c r="CH306" i="33"/>
  <c r="CI306" i="33"/>
  <c r="A307" i="33"/>
  <c r="B307" i="33"/>
  <c r="C307" i="33"/>
  <c r="D307" i="33"/>
  <c r="E307" i="33"/>
  <c r="F307" i="33"/>
  <c r="G307" i="33"/>
  <c r="H307" i="33"/>
  <c r="I307" i="33"/>
  <c r="J307" i="33"/>
  <c r="K307" i="33"/>
  <c r="L307" i="33"/>
  <c r="M307" i="33"/>
  <c r="N307" i="33"/>
  <c r="O307" i="33"/>
  <c r="P307" i="33"/>
  <c r="Q307" i="33"/>
  <c r="R307" i="33"/>
  <c r="S307" i="33"/>
  <c r="T307" i="33"/>
  <c r="U307" i="33"/>
  <c r="V307" i="33"/>
  <c r="W307" i="33"/>
  <c r="X307" i="33"/>
  <c r="Y307" i="33"/>
  <c r="Z307" i="33"/>
  <c r="AA307" i="33"/>
  <c r="AB307" i="33"/>
  <c r="AC307" i="33"/>
  <c r="AD307" i="33"/>
  <c r="AE307" i="33"/>
  <c r="AF307" i="33"/>
  <c r="AG307" i="33"/>
  <c r="AH307" i="33"/>
  <c r="AI307" i="33"/>
  <c r="AJ307" i="33"/>
  <c r="AK307" i="33"/>
  <c r="AL307" i="33"/>
  <c r="AM307" i="33"/>
  <c r="AN307" i="33"/>
  <c r="AO307" i="33"/>
  <c r="AP307" i="33"/>
  <c r="AQ307" i="33"/>
  <c r="AR307" i="33"/>
  <c r="AS307" i="33"/>
  <c r="AT307" i="33"/>
  <c r="AU307" i="33"/>
  <c r="AV307" i="33"/>
  <c r="AW307" i="33"/>
  <c r="AX307" i="33"/>
  <c r="AY307" i="33"/>
  <c r="AZ307" i="33"/>
  <c r="BA307" i="33"/>
  <c r="BB307" i="33"/>
  <c r="BC307" i="33"/>
  <c r="BD307" i="33"/>
  <c r="BE307" i="33"/>
  <c r="BF307" i="33"/>
  <c r="BG307" i="33"/>
  <c r="BH307" i="33"/>
  <c r="BI307" i="33"/>
  <c r="BJ307" i="33"/>
  <c r="BK307" i="33"/>
  <c r="BL307" i="33"/>
  <c r="BM307" i="33"/>
  <c r="BN307" i="33"/>
  <c r="BO307" i="33"/>
  <c r="BP307" i="33"/>
  <c r="BQ307" i="33"/>
  <c r="BR307" i="33"/>
  <c r="BS307" i="33"/>
  <c r="BT307" i="33"/>
  <c r="BU307" i="33"/>
  <c r="BV307" i="33"/>
  <c r="BW307" i="33"/>
  <c r="BX307" i="33"/>
  <c r="BY307" i="33"/>
  <c r="BZ307" i="33"/>
  <c r="CA307" i="33"/>
  <c r="CB307" i="33"/>
  <c r="CC307" i="33"/>
  <c r="CD307" i="33"/>
  <c r="CE307" i="33"/>
  <c r="CH307" i="33"/>
  <c r="CI307" i="33"/>
  <c r="A308" i="33"/>
  <c r="B308" i="33"/>
  <c r="C308" i="33"/>
  <c r="D308" i="33"/>
  <c r="E308" i="33"/>
  <c r="F308" i="33"/>
  <c r="G308" i="33"/>
  <c r="H308" i="33"/>
  <c r="I308" i="33"/>
  <c r="J308" i="33"/>
  <c r="K308" i="33"/>
  <c r="L308" i="33"/>
  <c r="M308" i="33"/>
  <c r="N308" i="33"/>
  <c r="O308" i="33"/>
  <c r="P308" i="33"/>
  <c r="Q308" i="33"/>
  <c r="R308" i="33"/>
  <c r="S308" i="33"/>
  <c r="T308" i="33"/>
  <c r="U308" i="33"/>
  <c r="V308" i="33"/>
  <c r="W308" i="33"/>
  <c r="X308" i="33"/>
  <c r="Y308" i="33"/>
  <c r="Z308" i="33"/>
  <c r="AA308" i="33"/>
  <c r="AB308" i="33"/>
  <c r="AC308" i="33"/>
  <c r="AD308" i="33"/>
  <c r="AE308" i="33"/>
  <c r="AF308" i="33"/>
  <c r="AG308" i="33"/>
  <c r="AH308" i="33"/>
  <c r="AI308" i="33"/>
  <c r="AJ308" i="33"/>
  <c r="AK308" i="33"/>
  <c r="AL308" i="33"/>
  <c r="AM308" i="33"/>
  <c r="AN308" i="33"/>
  <c r="AO308" i="33"/>
  <c r="AP308" i="33"/>
  <c r="AQ308" i="33"/>
  <c r="AR308" i="33"/>
  <c r="AS308" i="33"/>
  <c r="AT308" i="33"/>
  <c r="AU308" i="33"/>
  <c r="AV308" i="33"/>
  <c r="AW308" i="33"/>
  <c r="AX308" i="33"/>
  <c r="AY308" i="33"/>
  <c r="AZ308" i="33"/>
  <c r="BA308" i="33"/>
  <c r="BB308" i="33"/>
  <c r="BC308" i="33"/>
  <c r="BD308" i="33"/>
  <c r="BE308" i="33"/>
  <c r="BF308" i="33"/>
  <c r="BG308" i="33"/>
  <c r="BH308" i="33"/>
  <c r="BI308" i="33"/>
  <c r="BJ308" i="33"/>
  <c r="BK308" i="33"/>
  <c r="BL308" i="33"/>
  <c r="BM308" i="33"/>
  <c r="BN308" i="33"/>
  <c r="BO308" i="33"/>
  <c r="BP308" i="33"/>
  <c r="BQ308" i="33"/>
  <c r="BR308" i="33"/>
  <c r="BS308" i="33"/>
  <c r="BT308" i="33"/>
  <c r="BU308" i="33"/>
  <c r="BV308" i="33"/>
  <c r="BW308" i="33"/>
  <c r="BX308" i="33"/>
  <c r="BY308" i="33"/>
  <c r="BZ308" i="33"/>
  <c r="CA308" i="33"/>
  <c r="CB308" i="33"/>
  <c r="CC308" i="33"/>
  <c r="CD308" i="33"/>
  <c r="CE308" i="33"/>
  <c r="CH308" i="33"/>
  <c r="CI308" i="33"/>
  <c r="A309" i="33"/>
  <c r="B309" i="33"/>
  <c r="C309" i="33"/>
  <c r="D309" i="33"/>
  <c r="E309" i="33"/>
  <c r="F309" i="33"/>
  <c r="G309" i="33"/>
  <c r="H309" i="33"/>
  <c r="I309" i="33"/>
  <c r="J309" i="33"/>
  <c r="K309" i="33"/>
  <c r="L309" i="33"/>
  <c r="M309" i="33"/>
  <c r="N309" i="33"/>
  <c r="O309" i="33"/>
  <c r="P309" i="33"/>
  <c r="Q309" i="33"/>
  <c r="R309" i="33"/>
  <c r="S309" i="33"/>
  <c r="T309" i="33"/>
  <c r="U309" i="33"/>
  <c r="V309" i="33"/>
  <c r="W309" i="33"/>
  <c r="X309" i="33"/>
  <c r="Y309" i="33"/>
  <c r="Z309" i="33"/>
  <c r="AA309" i="33"/>
  <c r="AB309" i="33"/>
  <c r="AC309" i="33"/>
  <c r="AD309" i="33"/>
  <c r="AE309" i="33"/>
  <c r="AF309" i="33"/>
  <c r="AG309" i="33"/>
  <c r="AH309" i="33"/>
  <c r="AI309" i="33"/>
  <c r="AJ309" i="33"/>
  <c r="AK309" i="33"/>
  <c r="AL309" i="33"/>
  <c r="AM309" i="33"/>
  <c r="AN309" i="33"/>
  <c r="AO309" i="33"/>
  <c r="AP309" i="33"/>
  <c r="AQ309" i="33"/>
  <c r="AR309" i="33"/>
  <c r="AS309" i="33"/>
  <c r="AT309" i="33"/>
  <c r="AU309" i="33"/>
  <c r="AV309" i="33"/>
  <c r="AW309" i="33"/>
  <c r="AX309" i="33"/>
  <c r="AY309" i="33"/>
  <c r="AZ309" i="33"/>
  <c r="BA309" i="33"/>
  <c r="BB309" i="33"/>
  <c r="BC309" i="33"/>
  <c r="BD309" i="33"/>
  <c r="BE309" i="33"/>
  <c r="BF309" i="33"/>
  <c r="BG309" i="33"/>
  <c r="BH309" i="33"/>
  <c r="BI309" i="33"/>
  <c r="BJ309" i="33"/>
  <c r="BK309" i="33"/>
  <c r="BL309" i="33"/>
  <c r="BM309" i="33"/>
  <c r="BN309" i="33"/>
  <c r="BO309" i="33"/>
  <c r="BP309" i="33"/>
  <c r="BQ309" i="33"/>
  <c r="BR309" i="33"/>
  <c r="BS309" i="33"/>
  <c r="BT309" i="33"/>
  <c r="BU309" i="33"/>
  <c r="BV309" i="33"/>
  <c r="BW309" i="33"/>
  <c r="BX309" i="33"/>
  <c r="BY309" i="33"/>
  <c r="BZ309" i="33"/>
  <c r="CA309" i="33"/>
  <c r="CB309" i="33"/>
  <c r="CC309" i="33"/>
  <c r="CD309" i="33"/>
  <c r="CE309" i="33"/>
  <c r="CH309" i="33"/>
  <c r="CI309" i="33"/>
  <c r="A310" i="33"/>
  <c r="B310" i="33"/>
  <c r="C310" i="33"/>
  <c r="D310" i="33"/>
  <c r="E310" i="33"/>
  <c r="F310" i="33"/>
  <c r="G310" i="33"/>
  <c r="H310" i="33"/>
  <c r="I310" i="33"/>
  <c r="J310" i="33"/>
  <c r="K310" i="33"/>
  <c r="L310" i="33"/>
  <c r="M310" i="33"/>
  <c r="N310" i="33"/>
  <c r="O310" i="33"/>
  <c r="P310" i="33"/>
  <c r="Q310" i="33"/>
  <c r="R310" i="33"/>
  <c r="S310" i="33"/>
  <c r="T310" i="33"/>
  <c r="U310" i="33"/>
  <c r="V310" i="33"/>
  <c r="W310" i="33"/>
  <c r="X310" i="33"/>
  <c r="Y310" i="33"/>
  <c r="Z310" i="33"/>
  <c r="AA310" i="33"/>
  <c r="AB310" i="33"/>
  <c r="AC310" i="33"/>
  <c r="AD310" i="33"/>
  <c r="AE310" i="33"/>
  <c r="AF310" i="33"/>
  <c r="AG310" i="33"/>
  <c r="AH310" i="33"/>
  <c r="AI310" i="33"/>
  <c r="AJ310" i="33"/>
  <c r="AK310" i="33"/>
  <c r="AL310" i="33"/>
  <c r="AM310" i="33"/>
  <c r="AN310" i="33"/>
  <c r="AO310" i="33"/>
  <c r="AP310" i="33"/>
  <c r="AQ310" i="33"/>
  <c r="AR310" i="33"/>
  <c r="AS310" i="33"/>
  <c r="AT310" i="33"/>
  <c r="AU310" i="33"/>
  <c r="AV310" i="33"/>
  <c r="AW310" i="33"/>
  <c r="AX310" i="33"/>
  <c r="AY310" i="33"/>
  <c r="AZ310" i="33"/>
  <c r="BA310" i="33"/>
  <c r="BB310" i="33"/>
  <c r="BC310" i="33"/>
  <c r="BD310" i="33"/>
  <c r="BE310" i="33"/>
  <c r="BF310" i="33"/>
  <c r="BG310" i="33"/>
  <c r="BH310" i="33"/>
  <c r="BI310" i="33"/>
  <c r="BJ310" i="33"/>
  <c r="BK310" i="33"/>
  <c r="BL310" i="33"/>
  <c r="BM310" i="33"/>
  <c r="BN310" i="33"/>
  <c r="BO310" i="33"/>
  <c r="BP310" i="33"/>
  <c r="BQ310" i="33"/>
  <c r="BR310" i="33"/>
  <c r="BS310" i="33"/>
  <c r="BT310" i="33"/>
  <c r="BU310" i="33"/>
  <c r="BV310" i="33"/>
  <c r="BW310" i="33"/>
  <c r="BX310" i="33"/>
  <c r="BY310" i="33"/>
  <c r="BZ310" i="33"/>
  <c r="CA310" i="33"/>
  <c r="CB310" i="33"/>
  <c r="CC310" i="33"/>
  <c r="CD310" i="33"/>
  <c r="CE310" i="33"/>
  <c r="CH310" i="33"/>
  <c r="CI310" i="33"/>
  <c r="A311" i="33"/>
  <c r="B311" i="33"/>
  <c r="C311" i="33"/>
  <c r="D311" i="33"/>
  <c r="E311" i="33"/>
  <c r="F311" i="33"/>
  <c r="G311" i="33"/>
  <c r="H311" i="33"/>
  <c r="I311" i="33"/>
  <c r="J311" i="33"/>
  <c r="K311" i="33"/>
  <c r="L311" i="33"/>
  <c r="M311" i="33"/>
  <c r="N311" i="33"/>
  <c r="O311" i="33"/>
  <c r="P311" i="33"/>
  <c r="Q311" i="33"/>
  <c r="R311" i="33"/>
  <c r="S311" i="33"/>
  <c r="T311" i="33"/>
  <c r="U311" i="33"/>
  <c r="V311" i="33"/>
  <c r="W311" i="33"/>
  <c r="X311" i="33"/>
  <c r="Y311" i="33"/>
  <c r="Z311" i="33"/>
  <c r="AA311" i="33"/>
  <c r="AB311" i="33"/>
  <c r="AC311" i="33"/>
  <c r="AD311" i="33"/>
  <c r="AE311" i="33"/>
  <c r="AF311" i="33"/>
  <c r="AG311" i="33"/>
  <c r="AH311" i="33"/>
  <c r="AI311" i="33"/>
  <c r="AJ311" i="33"/>
  <c r="AK311" i="33"/>
  <c r="AL311" i="33"/>
  <c r="AM311" i="33"/>
  <c r="AN311" i="33"/>
  <c r="AO311" i="33"/>
  <c r="AP311" i="33"/>
  <c r="AQ311" i="33"/>
  <c r="AR311" i="33"/>
  <c r="AS311" i="33"/>
  <c r="AT311" i="33"/>
  <c r="AU311" i="33"/>
  <c r="AV311" i="33"/>
  <c r="AW311" i="33"/>
  <c r="AX311" i="33"/>
  <c r="AY311" i="33"/>
  <c r="AZ311" i="33"/>
  <c r="BA311" i="33"/>
  <c r="BB311" i="33"/>
  <c r="BC311" i="33"/>
  <c r="BD311" i="33"/>
  <c r="BE311" i="33"/>
  <c r="BF311" i="33"/>
  <c r="BG311" i="33"/>
  <c r="BH311" i="33"/>
  <c r="BI311" i="33"/>
  <c r="BJ311" i="33"/>
  <c r="BK311" i="33"/>
  <c r="BL311" i="33"/>
  <c r="BM311" i="33"/>
  <c r="BN311" i="33"/>
  <c r="BO311" i="33"/>
  <c r="BP311" i="33"/>
  <c r="BQ311" i="33"/>
  <c r="BR311" i="33"/>
  <c r="BS311" i="33"/>
  <c r="BT311" i="33"/>
  <c r="BU311" i="33"/>
  <c r="BV311" i="33"/>
  <c r="BW311" i="33"/>
  <c r="BX311" i="33"/>
  <c r="BY311" i="33"/>
  <c r="BZ311" i="33"/>
  <c r="CA311" i="33"/>
  <c r="CB311" i="33"/>
  <c r="CC311" i="33"/>
  <c r="CD311" i="33"/>
  <c r="CE311" i="33"/>
  <c r="CH311" i="33"/>
  <c r="CI311" i="33"/>
  <c r="A312" i="33"/>
  <c r="B312" i="33"/>
  <c r="C312" i="33"/>
  <c r="D312" i="33"/>
  <c r="E312" i="33"/>
  <c r="F312" i="33"/>
  <c r="G312" i="33"/>
  <c r="H312" i="33"/>
  <c r="I312" i="33"/>
  <c r="J312" i="33"/>
  <c r="K312" i="33"/>
  <c r="L312" i="33"/>
  <c r="M312" i="33"/>
  <c r="N312" i="33"/>
  <c r="O312" i="33"/>
  <c r="P312" i="33"/>
  <c r="Q312" i="33"/>
  <c r="R312" i="33"/>
  <c r="S312" i="33"/>
  <c r="T312" i="33"/>
  <c r="U312" i="33"/>
  <c r="V312" i="33"/>
  <c r="W312" i="33"/>
  <c r="X312" i="33"/>
  <c r="Y312" i="33"/>
  <c r="Z312" i="33"/>
  <c r="AA312" i="33"/>
  <c r="AB312" i="33"/>
  <c r="AC312" i="33"/>
  <c r="AD312" i="33"/>
  <c r="AE312" i="33"/>
  <c r="AF312" i="33"/>
  <c r="AG312" i="33"/>
  <c r="AH312" i="33"/>
  <c r="AI312" i="33"/>
  <c r="AJ312" i="33"/>
  <c r="AK312" i="33"/>
  <c r="AL312" i="33"/>
  <c r="AM312" i="33"/>
  <c r="AN312" i="33"/>
  <c r="AO312" i="33"/>
  <c r="AP312" i="33"/>
  <c r="AQ312" i="33"/>
  <c r="AR312" i="33"/>
  <c r="AS312" i="33"/>
  <c r="AT312" i="33"/>
  <c r="AU312" i="33"/>
  <c r="AV312" i="33"/>
  <c r="AW312" i="33"/>
  <c r="AX312" i="33"/>
  <c r="AY312" i="33"/>
  <c r="AZ312" i="33"/>
  <c r="BA312" i="33"/>
  <c r="BB312" i="33"/>
  <c r="BC312" i="33"/>
  <c r="BD312" i="33"/>
  <c r="BE312" i="33"/>
  <c r="BF312" i="33"/>
  <c r="BG312" i="33"/>
  <c r="BH312" i="33"/>
  <c r="BI312" i="33"/>
  <c r="BJ312" i="33"/>
  <c r="BK312" i="33"/>
  <c r="BL312" i="33"/>
  <c r="BM312" i="33"/>
  <c r="BN312" i="33"/>
  <c r="BO312" i="33"/>
  <c r="BP312" i="33"/>
  <c r="BQ312" i="33"/>
  <c r="BR312" i="33"/>
  <c r="BS312" i="33"/>
  <c r="BT312" i="33"/>
  <c r="BU312" i="33"/>
  <c r="BV312" i="33"/>
  <c r="BW312" i="33"/>
  <c r="BX312" i="33"/>
  <c r="BY312" i="33"/>
  <c r="BZ312" i="33"/>
  <c r="CA312" i="33"/>
  <c r="CB312" i="33"/>
  <c r="CC312" i="33"/>
  <c r="CD312" i="33"/>
  <c r="CE312" i="33"/>
  <c r="CH312" i="33"/>
  <c r="CI312" i="33"/>
  <c r="A313" i="33"/>
  <c r="B313" i="33"/>
  <c r="C313" i="33"/>
  <c r="D313" i="33"/>
  <c r="E313" i="33"/>
  <c r="F313" i="33"/>
  <c r="G313" i="33"/>
  <c r="H313" i="33"/>
  <c r="I313" i="33"/>
  <c r="J313" i="33"/>
  <c r="K313" i="33"/>
  <c r="L313" i="33"/>
  <c r="M313" i="33"/>
  <c r="N313" i="33"/>
  <c r="O313" i="33"/>
  <c r="P313" i="33"/>
  <c r="Q313" i="33"/>
  <c r="R313" i="33"/>
  <c r="S313" i="33"/>
  <c r="T313" i="33"/>
  <c r="U313" i="33"/>
  <c r="V313" i="33"/>
  <c r="W313" i="33"/>
  <c r="X313" i="33"/>
  <c r="Y313" i="33"/>
  <c r="Z313" i="33"/>
  <c r="AA313" i="33"/>
  <c r="AB313" i="33"/>
  <c r="AC313" i="33"/>
  <c r="AD313" i="33"/>
  <c r="AE313" i="33"/>
  <c r="AF313" i="33"/>
  <c r="AG313" i="33"/>
  <c r="AH313" i="33"/>
  <c r="AI313" i="33"/>
  <c r="AJ313" i="33"/>
  <c r="AK313" i="33"/>
  <c r="AL313" i="33"/>
  <c r="AM313" i="33"/>
  <c r="AN313" i="33"/>
  <c r="AO313" i="33"/>
  <c r="AP313" i="33"/>
  <c r="AQ313" i="33"/>
  <c r="AR313" i="33"/>
  <c r="AS313" i="33"/>
  <c r="AT313" i="33"/>
  <c r="AU313" i="33"/>
  <c r="AV313" i="33"/>
  <c r="AW313" i="33"/>
  <c r="AX313" i="33"/>
  <c r="AY313" i="33"/>
  <c r="AZ313" i="33"/>
  <c r="BA313" i="33"/>
  <c r="BB313" i="33"/>
  <c r="BC313" i="33"/>
  <c r="BD313" i="33"/>
  <c r="BE313" i="33"/>
  <c r="BF313" i="33"/>
  <c r="BG313" i="33"/>
  <c r="BH313" i="33"/>
  <c r="BI313" i="33"/>
  <c r="BJ313" i="33"/>
  <c r="BK313" i="33"/>
  <c r="BL313" i="33"/>
  <c r="BM313" i="33"/>
  <c r="BN313" i="33"/>
  <c r="BO313" i="33"/>
  <c r="BP313" i="33"/>
  <c r="BQ313" i="33"/>
  <c r="BR313" i="33"/>
  <c r="BS313" i="33"/>
  <c r="BT313" i="33"/>
  <c r="BU313" i="33"/>
  <c r="BV313" i="33"/>
  <c r="BW313" i="33"/>
  <c r="BX313" i="33"/>
  <c r="BY313" i="33"/>
  <c r="BZ313" i="33"/>
  <c r="CA313" i="33"/>
  <c r="CB313" i="33"/>
  <c r="CC313" i="33"/>
  <c r="CD313" i="33"/>
  <c r="CE313" i="33"/>
  <c r="CH313" i="33"/>
  <c r="CI313" i="33"/>
  <c r="A314" i="33"/>
  <c r="B314" i="33"/>
  <c r="C314" i="33"/>
  <c r="D314" i="33"/>
  <c r="E314" i="33"/>
  <c r="F314" i="33"/>
  <c r="G314" i="33"/>
  <c r="H314" i="33"/>
  <c r="I314" i="33"/>
  <c r="J314" i="33"/>
  <c r="K314" i="33"/>
  <c r="L314" i="33"/>
  <c r="M314" i="33"/>
  <c r="N314" i="33"/>
  <c r="O314" i="33"/>
  <c r="P314" i="33"/>
  <c r="Q314" i="33"/>
  <c r="R314" i="33"/>
  <c r="S314" i="33"/>
  <c r="T314" i="33"/>
  <c r="U314" i="33"/>
  <c r="V314" i="33"/>
  <c r="W314" i="33"/>
  <c r="X314" i="33"/>
  <c r="Y314" i="33"/>
  <c r="Z314" i="33"/>
  <c r="AA314" i="33"/>
  <c r="AB314" i="33"/>
  <c r="AC314" i="33"/>
  <c r="AD314" i="33"/>
  <c r="AE314" i="33"/>
  <c r="AF314" i="33"/>
  <c r="AG314" i="33"/>
  <c r="AH314" i="33"/>
  <c r="AI314" i="33"/>
  <c r="AJ314" i="33"/>
  <c r="AK314" i="33"/>
  <c r="AL314" i="33"/>
  <c r="AM314" i="33"/>
  <c r="AN314" i="33"/>
  <c r="AO314" i="33"/>
  <c r="AP314" i="33"/>
  <c r="AQ314" i="33"/>
  <c r="AR314" i="33"/>
  <c r="AS314" i="33"/>
  <c r="AT314" i="33"/>
  <c r="AU314" i="33"/>
  <c r="AV314" i="33"/>
  <c r="AW314" i="33"/>
  <c r="AX314" i="33"/>
  <c r="AY314" i="33"/>
  <c r="AZ314" i="33"/>
  <c r="BA314" i="33"/>
  <c r="BB314" i="33"/>
  <c r="BC314" i="33"/>
  <c r="BD314" i="33"/>
  <c r="BE314" i="33"/>
  <c r="BF314" i="33"/>
  <c r="BG314" i="33"/>
  <c r="BH314" i="33"/>
  <c r="BI314" i="33"/>
  <c r="BJ314" i="33"/>
  <c r="BK314" i="33"/>
  <c r="BL314" i="33"/>
  <c r="BM314" i="33"/>
  <c r="BN314" i="33"/>
  <c r="BO314" i="33"/>
  <c r="BP314" i="33"/>
  <c r="BQ314" i="33"/>
  <c r="BR314" i="33"/>
  <c r="BS314" i="33"/>
  <c r="BT314" i="33"/>
  <c r="BU314" i="33"/>
  <c r="BV314" i="33"/>
  <c r="BW314" i="33"/>
  <c r="BX314" i="33"/>
  <c r="BY314" i="33"/>
  <c r="BZ314" i="33"/>
  <c r="CA314" i="33"/>
  <c r="CB314" i="33"/>
  <c r="CC314" i="33"/>
  <c r="CD314" i="33"/>
  <c r="CE314" i="33"/>
  <c r="CH314" i="33"/>
  <c r="CI314" i="33"/>
  <c r="A315" i="33"/>
  <c r="B315" i="33"/>
  <c r="C315" i="33"/>
  <c r="D315" i="33"/>
  <c r="E315" i="33"/>
  <c r="F315" i="33"/>
  <c r="G315" i="33"/>
  <c r="H315" i="33"/>
  <c r="I315" i="33"/>
  <c r="J315" i="33"/>
  <c r="K315" i="33"/>
  <c r="L315" i="33"/>
  <c r="M315" i="33"/>
  <c r="N315" i="33"/>
  <c r="O315" i="33"/>
  <c r="P315" i="33"/>
  <c r="Q315" i="33"/>
  <c r="R315" i="33"/>
  <c r="S315" i="33"/>
  <c r="T315" i="33"/>
  <c r="U315" i="33"/>
  <c r="V315" i="33"/>
  <c r="W315" i="33"/>
  <c r="X315" i="33"/>
  <c r="Y315" i="33"/>
  <c r="Z315" i="33"/>
  <c r="AA315" i="33"/>
  <c r="AB315" i="33"/>
  <c r="AC315" i="33"/>
  <c r="AD315" i="33"/>
  <c r="AE315" i="33"/>
  <c r="AF315" i="33"/>
  <c r="AG315" i="33"/>
  <c r="AH315" i="33"/>
  <c r="AI315" i="33"/>
  <c r="AJ315" i="33"/>
  <c r="AK315" i="33"/>
  <c r="AL315" i="33"/>
  <c r="AM315" i="33"/>
  <c r="AN315" i="33"/>
  <c r="AO315" i="33"/>
  <c r="AP315" i="33"/>
  <c r="AQ315" i="33"/>
  <c r="AR315" i="33"/>
  <c r="AS315" i="33"/>
  <c r="AT315" i="33"/>
  <c r="AU315" i="33"/>
  <c r="AV315" i="33"/>
  <c r="AW315" i="33"/>
  <c r="AX315" i="33"/>
  <c r="AY315" i="33"/>
  <c r="AZ315" i="33"/>
  <c r="BA315" i="33"/>
  <c r="BB315" i="33"/>
  <c r="BC315" i="33"/>
  <c r="BD315" i="33"/>
  <c r="BE315" i="33"/>
  <c r="BF315" i="33"/>
  <c r="BG315" i="33"/>
  <c r="BH315" i="33"/>
  <c r="BI315" i="33"/>
  <c r="BJ315" i="33"/>
  <c r="BK315" i="33"/>
  <c r="BL315" i="33"/>
  <c r="BM315" i="33"/>
  <c r="BN315" i="33"/>
  <c r="BO315" i="33"/>
  <c r="BP315" i="33"/>
  <c r="BQ315" i="33"/>
  <c r="BR315" i="33"/>
  <c r="BS315" i="33"/>
  <c r="BT315" i="33"/>
  <c r="BU315" i="33"/>
  <c r="BV315" i="33"/>
  <c r="BW315" i="33"/>
  <c r="BX315" i="33"/>
  <c r="BY315" i="33"/>
  <c r="BZ315" i="33"/>
  <c r="CA315" i="33"/>
  <c r="CB315" i="33"/>
  <c r="CC315" i="33"/>
  <c r="CD315" i="33"/>
  <c r="CE315" i="33"/>
  <c r="CH315" i="33"/>
  <c r="CI315" i="33"/>
  <c r="A316" i="33"/>
  <c r="B316" i="33"/>
  <c r="C316" i="33"/>
  <c r="D316" i="33"/>
  <c r="E316" i="33"/>
  <c r="F316" i="33"/>
  <c r="G316" i="33"/>
  <c r="H316" i="33"/>
  <c r="I316" i="33"/>
  <c r="J316" i="33"/>
  <c r="K316" i="33"/>
  <c r="L316" i="33"/>
  <c r="M316" i="33"/>
  <c r="N316" i="33"/>
  <c r="O316" i="33"/>
  <c r="P316" i="33"/>
  <c r="Q316" i="33"/>
  <c r="R316" i="33"/>
  <c r="S316" i="33"/>
  <c r="T316" i="33"/>
  <c r="U316" i="33"/>
  <c r="V316" i="33"/>
  <c r="W316" i="33"/>
  <c r="X316" i="33"/>
  <c r="Y316" i="33"/>
  <c r="Z316" i="33"/>
  <c r="AA316" i="33"/>
  <c r="AB316" i="33"/>
  <c r="AC316" i="33"/>
  <c r="AD316" i="33"/>
  <c r="AE316" i="33"/>
  <c r="AF316" i="33"/>
  <c r="AG316" i="33"/>
  <c r="AH316" i="33"/>
  <c r="AI316" i="33"/>
  <c r="AJ316" i="33"/>
  <c r="AK316" i="33"/>
  <c r="AL316" i="33"/>
  <c r="AM316" i="33"/>
  <c r="AN316" i="33"/>
  <c r="AO316" i="33"/>
  <c r="AP316" i="33"/>
  <c r="AQ316" i="33"/>
  <c r="AR316" i="33"/>
  <c r="AS316" i="33"/>
  <c r="AT316" i="33"/>
  <c r="AU316" i="33"/>
  <c r="AV316" i="33"/>
  <c r="AW316" i="33"/>
  <c r="AX316" i="33"/>
  <c r="AY316" i="33"/>
  <c r="AZ316" i="33"/>
  <c r="BA316" i="33"/>
  <c r="BB316" i="33"/>
  <c r="BC316" i="33"/>
  <c r="BD316" i="33"/>
  <c r="BE316" i="33"/>
  <c r="BF316" i="33"/>
  <c r="BG316" i="33"/>
  <c r="BH316" i="33"/>
  <c r="BI316" i="33"/>
  <c r="BJ316" i="33"/>
  <c r="BK316" i="33"/>
  <c r="BL316" i="33"/>
  <c r="BM316" i="33"/>
  <c r="BN316" i="33"/>
  <c r="BO316" i="33"/>
  <c r="BP316" i="33"/>
  <c r="BQ316" i="33"/>
  <c r="BR316" i="33"/>
  <c r="BS316" i="33"/>
  <c r="BT316" i="33"/>
  <c r="BU316" i="33"/>
  <c r="BV316" i="33"/>
  <c r="BW316" i="33"/>
  <c r="BX316" i="33"/>
  <c r="BY316" i="33"/>
  <c r="BZ316" i="33"/>
  <c r="CA316" i="33"/>
  <c r="CB316" i="33"/>
  <c r="CC316" i="33"/>
  <c r="CD316" i="33"/>
  <c r="CE316" i="33"/>
  <c r="CH316" i="33"/>
  <c r="CI316" i="33"/>
  <c r="A317" i="33"/>
  <c r="B317" i="33"/>
  <c r="C317" i="33"/>
  <c r="D317" i="33"/>
  <c r="E317" i="33"/>
  <c r="F317" i="33"/>
  <c r="G317" i="33"/>
  <c r="H317" i="33"/>
  <c r="I317" i="33"/>
  <c r="J317" i="33"/>
  <c r="K317" i="33"/>
  <c r="L317" i="33"/>
  <c r="M317" i="33"/>
  <c r="N317" i="33"/>
  <c r="O317" i="33"/>
  <c r="P317" i="33"/>
  <c r="Q317" i="33"/>
  <c r="R317" i="33"/>
  <c r="S317" i="33"/>
  <c r="T317" i="33"/>
  <c r="U317" i="33"/>
  <c r="V317" i="33"/>
  <c r="W317" i="33"/>
  <c r="X317" i="33"/>
  <c r="Y317" i="33"/>
  <c r="Z317" i="33"/>
  <c r="AA317" i="33"/>
  <c r="AB317" i="33"/>
  <c r="AC317" i="33"/>
  <c r="AD317" i="33"/>
  <c r="AE317" i="33"/>
  <c r="AF317" i="33"/>
  <c r="AG317" i="33"/>
  <c r="AH317" i="33"/>
  <c r="AI317" i="33"/>
  <c r="AJ317" i="33"/>
  <c r="AK317" i="33"/>
  <c r="AL317" i="33"/>
  <c r="AM317" i="33"/>
  <c r="AN317" i="33"/>
  <c r="AO317" i="33"/>
  <c r="AP317" i="33"/>
  <c r="AQ317" i="33"/>
  <c r="AR317" i="33"/>
  <c r="AS317" i="33"/>
  <c r="AT317" i="33"/>
  <c r="AU317" i="33"/>
  <c r="AV317" i="33"/>
  <c r="AW317" i="33"/>
  <c r="AX317" i="33"/>
  <c r="AY317" i="33"/>
  <c r="AZ317" i="33"/>
  <c r="BA317" i="33"/>
  <c r="BB317" i="33"/>
  <c r="BC317" i="33"/>
  <c r="BD317" i="33"/>
  <c r="BE317" i="33"/>
  <c r="BF317" i="33"/>
  <c r="BG317" i="33"/>
  <c r="BH317" i="33"/>
  <c r="BI317" i="33"/>
  <c r="BJ317" i="33"/>
  <c r="BK317" i="33"/>
  <c r="BL317" i="33"/>
  <c r="BM317" i="33"/>
  <c r="BN317" i="33"/>
  <c r="BO317" i="33"/>
  <c r="BP317" i="33"/>
  <c r="BQ317" i="33"/>
  <c r="BR317" i="33"/>
  <c r="BS317" i="33"/>
  <c r="BT317" i="33"/>
  <c r="BU317" i="33"/>
  <c r="BV317" i="33"/>
  <c r="BW317" i="33"/>
  <c r="BX317" i="33"/>
  <c r="BY317" i="33"/>
  <c r="BZ317" i="33"/>
  <c r="CA317" i="33"/>
  <c r="CB317" i="33"/>
  <c r="CC317" i="33"/>
  <c r="CD317" i="33"/>
  <c r="CE317" i="33"/>
  <c r="CH317" i="33"/>
  <c r="CI317" i="33"/>
  <c r="A318" i="33"/>
  <c r="B318" i="33"/>
  <c r="C318" i="33"/>
  <c r="D318" i="33"/>
  <c r="E318" i="33"/>
  <c r="F318" i="33"/>
  <c r="G318" i="33"/>
  <c r="H318" i="33"/>
  <c r="I318" i="33"/>
  <c r="J318" i="33"/>
  <c r="K318" i="33"/>
  <c r="L318" i="33"/>
  <c r="M318" i="33"/>
  <c r="N318" i="33"/>
  <c r="O318" i="33"/>
  <c r="P318" i="33"/>
  <c r="Q318" i="33"/>
  <c r="R318" i="33"/>
  <c r="S318" i="33"/>
  <c r="T318" i="33"/>
  <c r="U318" i="33"/>
  <c r="V318" i="33"/>
  <c r="W318" i="33"/>
  <c r="X318" i="33"/>
  <c r="Y318" i="33"/>
  <c r="Z318" i="33"/>
  <c r="AA318" i="33"/>
  <c r="AB318" i="33"/>
  <c r="AC318" i="33"/>
  <c r="AD318" i="33"/>
  <c r="AE318" i="33"/>
  <c r="AF318" i="33"/>
  <c r="AG318" i="33"/>
  <c r="AH318" i="33"/>
  <c r="AI318" i="33"/>
  <c r="AJ318" i="33"/>
  <c r="AK318" i="33"/>
  <c r="AL318" i="33"/>
  <c r="AM318" i="33"/>
  <c r="AN318" i="33"/>
  <c r="AO318" i="33"/>
  <c r="AP318" i="33"/>
  <c r="AQ318" i="33"/>
  <c r="AR318" i="33"/>
  <c r="AS318" i="33"/>
  <c r="AT318" i="33"/>
  <c r="AU318" i="33"/>
  <c r="AV318" i="33"/>
  <c r="AW318" i="33"/>
  <c r="AX318" i="33"/>
  <c r="AY318" i="33"/>
  <c r="AZ318" i="33"/>
  <c r="BA318" i="33"/>
  <c r="BB318" i="33"/>
  <c r="BC318" i="33"/>
  <c r="BD318" i="33"/>
  <c r="BE318" i="33"/>
  <c r="BF318" i="33"/>
  <c r="BG318" i="33"/>
  <c r="BH318" i="33"/>
  <c r="BI318" i="33"/>
  <c r="BJ318" i="33"/>
  <c r="BK318" i="33"/>
  <c r="BL318" i="33"/>
  <c r="BM318" i="33"/>
  <c r="BN318" i="33"/>
  <c r="BO318" i="33"/>
  <c r="BP318" i="33"/>
  <c r="BQ318" i="33"/>
  <c r="BR318" i="33"/>
  <c r="BS318" i="33"/>
  <c r="BT318" i="33"/>
  <c r="BU318" i="33"/>
  <c r="BV318" i="33"/>
  <c r="BW318" i="33"/>
  <c r="BX318" i="33"/>
  <c r="BY318" i="33"/>
  <c r="BZ318" i="33"/>
  <c r="CA318" i="33"/>
  <c r="CB318" i="33"/>
  <c r="CC318" i="33"/>
  <c r="CD318" i="33"/>
  <c r="CE318" i="33"/>
  <c r="CH318" i="33"/>
  <c r="CI318" i="33"/>
  <c r="A319" i="33"/>
  <c r="B319" i="33"/>
  <c r="C319" i="33"/>
  <c r="D319" i="33"/>
  <c r="E319" i="33"/>
  <c r="F319" i="33"/>
  <c r="G319" i="33"/>
  <c r="H319" i="33"/>
  <c r="I319" i="33"/>
  <c r="J319" i="33"/>
  <c r="K319" i="33"/>
  <c r="L319" i="33"/>
  <c r="M319" i="33"/>
  <c r="N319" i="33"/>
  <c r="O319" i="33"/>
  <c r="P319" i="33"/>
  <c r="Q319" i="33"/>
  <c r="R319" i="33"/>
  <c r="S319" i="33"/>
  <c r="T319" i="33"/>
  <c r="U319" i="33"/>
  <c r="V319" i="33"/>
  <c r="W319" i="33"/>
  <c r="X319" i="33"/>
  <c r="Y319" i="33"/>
  <c r="Z319" i="33"/>
  <c r="AA319" i="33"/>
  <c r="AB319" i="33"/>
  <c r="AC319" i="33"/>
  <c r="AD319" i="33"/>
  <c r="AE319" i="33"/>
  <c r="AF319" i="33"/>
  <c r="AG319" i="33"/>
  <c r="AH319" i="33"/>
  <c r="AI319" i="33"/>
  <c r="AJ319" i="33"/>
  <c r="AK319" i="33"/>
  <c r="AL319" i="33"/>
  <c r="AM319" i="33"/>
  <c r="AN319" i="33"/>
  <c r="AO319" i="33"/>
  <c r="AP319" i="33"/>
  <c r="AQ319" i="33"/>
  <c r="AR319" i="33"/>
  <c r="AS319" i="33"/>
  <c r="AT319" i="33"/>
  <c r="AU319" i="33"/>
  <c r="AV319" i="33"/>
  <c r="AW319" i="33"/>
  <c r="AX319" i="33"/>
  <c r="AY319" i="33"/>
  <c r="AZ319" i="33"/>
  <c r="BA319" i="33"/>
  <c r="BB319" i="33"/>
  <c r="BC319" i="33"/>
  <c r="BD319" i="33"/>
  <c r="BE319" i="33"/>
  <c r="BF319" i="33"/>
  <c r="BG319" i="33"/>
  <c r="BH319" i="33"/>
  <c r="BI319" i="33"/>
  <c r="BJ319" i="33"/>
  <c r="BK319" i="33"/>
  <c r="BL319" i="33"/>
  <c r="BM319" i="33"/>
  <c r="BN319" i="33"/>
  <c r="BO319" i="33"/>
  <c r="BP319" i="33"/>
  <c r="BQ319" i="33"/>
  <c r="BR319" i="33"/>
  <c r="BS319" i="33"/>
  <c r="BT319" i="33"/>
  <c r="BU319" i="33"/>
  <c r="BV319" i="33"/>
  <c r="BW319" i="33"/>
  <c r="BX319" i="33"/>
  <c r="BY319" i="33"/>
  <c r="BZ319" i="33"/>
  <c r="CA319" i="33"/>
  <c r="CB319" i="33"/>
  <c r="CC319" i="33"/>
  <c r="CD319" i="33"/>
  <c r="CE319" i="33"/>
  <c r="CH319" i="33"/>
  <c r="CI319" i="33"/>
  <c r="A320" i="33"/>
  <c r="B320" i="33"/>
  <c r="C320" i="33"/>
  <c r="D320" i="33"/>
  <c r="E320" i="33"/>
  <c r="F320" i="33"/>
  <c r="G320" i="33"/>
  <c r="H320" i="33"/>
  <c r="I320" i="33"/>
  <c r="J320" i="33"/>
  <c r="K320" i="33"/>
  <c r="L320" i="33"/>
  <c r="M320" i="33"/>
  <c r="N320" i="33"/>
  <c r="O320" i="33"/>
  <c r="P320" i="33"/>
  <c r="Q320" i="33"/>
  <c r="R320" i="33"/>
  <c r="S320" i="33"/>
  <c r="T320" i="33"/>
  <c r="U320" i="33"/>
  <c r="V320" i="33"/>
  <c r="W320" i="33"/>
  <c r="X320" i="33"/>
  <c r="Y320" i="33"/>
  <c r="Z320" i="33"/>
  <c r="AA320" i="33"/>
  <c r="AB320" i="33"/>
  <c r="AC320" i="33"/>
  <c r="AD320" i="33"/>
  <c r="AE320" i="33"/>
  <c r="AF320" i="33"/>
  <c r="AG320" i="33"/>
  <c r="AH320" i="33"/>
  <c r="AI320" i="33"/>
  <c r="AJ320" i="33"/>
  <c r="AK320" i="33"/>
  <c r="AL320" i="33"/>
  <c r="AM320" i="33"/>
  <c r="AN320" i="33"/>
  <c r="AO320" i="33"/>
  <c r="AP320" i="33"/>
  <c r="AQ320" i="33"/>
  <c r="AR320" i="33"/>
  <c r="AS320" i="33"/>
  <c r="AT320" i="33"/>
  <c r="AU320" i="33"/>
  <c r="AV320" i="33"/>
  <c r="AW320" i="33"/>
  <c r="AX320" i="33"/>
  <c r="AY320" i="33"/>
  <c r="AZ320" i="33"/>
  <c r="BA320" i="33"/>
  <c r="BB320" i="33"/>
  <c r="BC320" i="33"/>
  <c r="BD320" i="33"/>
  <c r="BE320" i="33"/>
  <c r="BF320" i="33"/>
  <c r="BG320" i="33"/>
  <c r="BH320" i="33"/>
  <c r="BI320" i="33"/>
  <c r="BJ320" i="33"/>
  <c r="BK320" i="33"/>
  <c r="BL320" i="33"/>
  <c r="BM320" i="33"/>
  <c r="BN320" i="33"/>
  <c r="BO320" i="33"/>
  <c r="BP320" i="33"/>
  <c r="BQ320" i="33"/>
  <c r="BR320" i="33"/>
  <c r="BS320" i="33"/>
  <c r="BT320" i="33"/>
  <c r="BU320" i="33"/>
  <c r="BV320" i="33"/>
  <c r="BW320" i="33"/>
  <c r="BX320" i="33"/>
  <c r="BY320" i="33"/>
  <c r="BZ320" i="33"/>
  <c r="CA320" i="33"/>
  <c r="CB320" i="33"/>
  <c r="CC320" i="33"/>
  <c r="CD320" i="33"/>
  <c r="CE320" i="33"/>
  <c r="CH320" i="33"/>
  <c r="CI320" i="33"/>
  <c r="A321" i="33"/>
  <c r="B321" i="33"/>
  <c r="C321" i="33"/>
  <c r="D321" i="33"/>
  <c r="E321" i="33"/>
  <c r="F321" i="33"/>
  <c r="G321" i="33"/>
  <c r="H321" i="33"/>
  <c r="I321" i="33"/>
  <c r="J321" i="33"/>
  <c r="K321" i="33"/>
  <c r="L321" i="33"/>
  <c r="M321" i="33"/>
  <c r="N321" i="33"/>
  <c r="O321" i="33"/>
  <c r="P321" i="33"/>
  <c r="Q321" i="33"/>
  <c r="R321" i="33"/>
  <c r="S321" i="33"/>
  <c r="T321" i="33"/>
  <c r="U321" i="33"/>
  <c r="V321" i="33"/>
  <c r="W321" i="33"/>
  <c r="X321" i="33"/>
  <c r="Y321" i="33"/>
  <c r="Z321" i="33"/>
  <c r="AA321" i="33"/>
  <c r="AB321" i="33"/>
  <c r="AC321" i="33"/>
  <c r="AD321" i="33"/>
  <c r="AE321" i="33"/>
  <c r="AF321" i="33"/>
  <c r="AG321" i="33"/>
  <c r="AH321" i="33"/>
  <c r="AI321" i="33"/>
  <c r="AJ321" i="33"/>
  <c r="AK321" i="33"/>
  <c r="AL321" i="33"/>
  <c r="AM321" i="33"/>
  <c r="AN321" i="33"/>
  <c r="AO321" i="33"/>
  <c r="AP321" i="33"/>
  <c r="AQ321" i="33"/>
  <c r="AR321" i="33"/>
  <c r="AS321" i="33"/>
  <c r="AT321" i="33"/>
  <c r="AU321" i="33"/>
  <c r="AV321" i="33"/>
  <c r="AW321" i="33"/>
  <c r="AX321" i="33"/>
  <c r="AY321" i="33"/>
  <c r="AZ321" i="33"/>
  <c r="BA321" i="33"/>
  <c r="BB321" i="33"/>
  <c r="BC321" i="33"/>
  <c r="BD321" i="33"/>
  <c r="BE321" i="33"/>
  <c r="BF321" i="33"/>
  <c r="BG321" i="33"/>
  <c r="BH321" i="33"/>
  <c r="BI321" i="33"/>
  <c r="BJ321" i="33"/>
  <c r="BK321" i="33"/>
  <c r="BL321" i="33"/>
  <c r="BM321" i="33"/>
  <c r="BN321" i="33"/>
  <c r="BO321" i="33"/>
  <c r="BP321" i="33"/>
  <c r="BQ321" i="33"/>
  <c r="BR321" i="33"/>
  <c r="BS321" i="33"/>
  <c r="BT321" i="33"/>
  <c r="BU321" i="33"/>
  <c r="BV321" i="33"/>
  <c r="BW321" i="33"/>
  <c r="BX321" i="33"/>
  <c r="BY321" i="33"/>
  <c r="BZ321" i="33"/>
  <c r="CA321" i="33"/>
  <c r="CB321" i="33"/>
  <c r="CC321" i="33"/>
  <c r="CD321" i="33"/>
  <c r="CE321" i="33"/>
  <c r="CH321" i="33"/>
  <c r="CI321" i="33"/>
  <c r="A322" i="33"/>
  <c r="B322" i="33"/>
  <c r="C322" i="33"/>
  <c r="D322" i="33"/>
  <c r="E322" i="33"/>
  <c r="F322" i="33"/>
  <c r="G322" i="33"/>
  <c r="H322" i="33"/>
  <c r="I322" i="33"/>
  <c r="J322" i="33"/>
  <c r="K322" i="33"/>
  <c r="L322" i="33"/>
  <c r="M322" i="33"/>
  <c r="N322" i="33"/>
  <c r="O322" i="33"/>
  <c r="P322" i="33"/>
  <c r="Q322" i="33"/>
  <c r="R322" i="33"/>
  <c r="S322" i="33"/>
  <c r="T322" i="33"/>
  <c r="U322" i="33"/>
  <c r="V322" i="33"/>
  <c r="W322" i="33"/>
  <c r="X322" i="33"/>
  <c r="Y322" i="33"/>
  <c r="Z322" i="33"/>
  <c r="AA322" i="33"/>
  <c r="AB322" i="33"/>
  <c r="AC322" i="33"/>
  <c r="AD322" i="33"/>
  <c r="AE322" i="33"/>
  <c r="AF322" i="33"/>
  <c r="AG322" i="33"/>
  <c r="AH322" i="33"/>
  <c r="AI322" i="33"/>
  <c r="AJ322" i="33"/>
  <c r="AK322" i="33"/>
  <c r="AL322" i="33"/>
  <c r="AM322" i="33"/>
  <c r="AN322" i="33"/>
  <c r="AO322" i="33"/>
  <c r="AP322" i="33"/>
  <c r="AQ322" i="33"/>
  <c r="AR322" i="33"/>
  <c r="AS322" i="33"/>
  <c r="AT322" i="33"/>
  <c r="AU322" i="33"/>
  <c r="AV322" i="33"/>
  <c r="AW322" i="33"/>
  <c r="AX322" i="33"/>
  <c r="AY322" i="33"/>
  <c r="AZ322" i="33"/>
  <c r="BA322" i="33"/>
  <c r="BB322" i="33"/>
  <c r="BC322" i="33"/>
  <c r="BD322" i="33"/>
  <c r="BE322" i="33"/>
  <c r="BF322" i="33"/>
  <c r="BG322" i="33"/>
  <c r="BH322" i="33"/>
  <c r="BI322" i="33"/>
  <c r="BJ322" i="33"/>
  <c r="BK322" i="33"/>
  <c r="BL322" i="33"/>
  <c r="BM322" i="33"/>
  <c r="BN322" i="33"/>
  <c r="BO322" i="33"/>
  <c r="BP322" i="33"/>
  <c r="BQ322" i="33"/>
  <c r="BR322" i="33"/>
  <c r="BS322" i="33"/>
  <c r="BT322" i="33"/>
  <c r="BU322" i="33"/>
  <c r="BV322" i="33"/>
  <c r="BW322" i="33"/>
  <c r="BX322" i="33"/>
  <c r="BY322" i="33"/>
  <c r="BZ322" i="33"/>
  <c r="CA322" i="33"/>
  <c r="CB322" i="33"/>
  <c r="CC322" i="33"/>
  <c r="CD322" i="33"/>
  <c r="CE322" i="33"/>
  <c r="CH322" i="33"/>
  <c r="CI322" i="33"/>
  <c r="A323" i="33"/>
  <c r="B323" i="33"/>
  <c r="C323" i="33"/>
  <c r="D323" i="33"/>
  <c r="E323" i="33"/>
  <c r="F323" i="33"/>
  <c r="G323" i="33"/>
  <c r="H323" i="33"/>
  <c r="I323" i="33"/>
  <c r="J323" i="33"/>
  <c r="K323" i="33"/>
  <c r="L323" i="33"/>
  <c r="M323" i="33"/>
  <c r="N323" i="33"/>
  <c r="O323" i="33"/>
  <c r="P323" i="33"/>
  <c r="Q323" i="33"/>
  <c r="R323" i="33"/>
  <c r="S323" i="33"/>
  <c r="T323" i="33"/>
  <c r="U323" i="33"/>
  <c r="V323" i="33"/>
  <c r="W323" i="33"/>
  <c r="X323" i="33"/>
  <c r="Y323" i="33"/>
  <c r="Z323" i="33"/>
  <c r="AA323" i="33"/>
  <c r="AB323" i="33"/>
  <c r="AC323" i="33"/>
  <c r="AD323" i="33"/>
  <c r="AE323" i="33"/>
  <c r="AF323" i="33"/>
  <c r="AG323" i="33"/>
  <c r="AH323" i="33"/>
  <c r="AI323" i="33"/>
  <c r="AJ323" i="33"/>
  <c r="AK323" i="33"/>
  <c r="AL323" i="33"/>
  <c r="AM323" i="33"/>
  <c r="AN323" i="33"/>
  <c r="AO323" i="33"/>
  <c r="AP323" i="33"/>
  <c r="AQ323" i="33"/>
  <c r="AR323" i="33"/>
  <c r="AS323" i="33"/>
  <c r="AT323" i="33"/>
  <c r="AU323" i="33"/>
  <c r="AV323" i="33"/>
  <c r="AW323" i="33"/>
  <c r="AX323" i="33"/>
  <c r="AY323" i="33"/>
  <c r="AZ323" i="33"/>
  <c r="BA323" i="33"/>
  <c r="BB323" i="33"/>
  <c r="BC323" i="33"/>
  <c r="BD323" i="33"/>
  <c r="BE323" i="33"/>
  <c r="BF323" i="33"/>
  <c r="BG323" i="33"/>
  <c r="BH323" i="33"/>
  <c r="BI323" i="33"/>
  <c r="BJ323" i="33"/>
  <c r="BK323" i="33"/>
  <c r="BL323" i="33"/>
  <c r="BM323" i="33"/>
  <c r="BN323" i="33"/>
  <c r="BO323" i="33"/>
  <c r="BP323" i="33"/>
  <c r="BQ323" i="33"/>
  <c r="BR323" i="33"/>
  <c r="BS323" i="33"/>
  <c r="BT323" i="33"/>
  <c r="BU323" i="33"/>
  <c r="BV323" i="33"/>
  <c r="BW323" i="33"/>
  <c r="BX323" i="33"/>
  <c r="BY323" i="33"/>
  <c r="BZ323" i="33"/>
  <c r="CA323" i="33"/>
  <c r="CB323" i="33"/>
  <c r="CC323" i="33"/>
  <c r="CD323" i="33"/>
  <c r="CE323" i="33"/>
  <c r="CH323" i="33"/>
  <c r="CI323" i="33"/>
  <c r="A324" i="33"/>
  <c r="B324" i="33"/>
  <c r="C324" i="33"/>
  <c r="D324" i="33"/>
  <c r="E324" i="33"/>
  <c r="F324" i="33"/>
  <c r="G324" i="33"/>
  <c r="H324" i="33"/>
  <c r="I324" i="33"/>
  <c r="J324" i="33"/>
  <c r="K324" i="33"/>
  <c r="L324" i="33"/>
  <c r="M324" i="33"/>
  <c r="N324" i="33"/>
  <c r="O324" i="33"/>
  <c r="P324" i="33"/>
  <c r="Q324" i="33"/>
  <c r="R324" i="33"/>
  <c r="S324" i="33"/>
  <c r="T324" i="33"/>
  <c r="U324" i="33"/>
  <c r="V324" i="33"/>
  <c r="W324" i="33"/>
  <c r="X324" i="33"/>
  <c r="Y324" i="33"/>
  <c r="Z324" i="33"/>
  <c r="AA324" i="33"/>
  <c r="AB324" i="33"/>
  <c r="AC324" i="33"/>
  <c r="AD324" i="33"/>
  <c r="AE324" i="33"/>
  <c r="AF324" i="33"/>
  <c r="AG324" i="33"/>
  <c r="AH324" i="33"/>
  <c r="AI324" i="33"/>
  <c r="AJ324" i="33"/>
  <c r="AK324" i="33"/>
  <c r="AL324" i="33"/>
  <c r="AM324" i="33"/>
  <c r="AN324" i="33"/>
  <c r="AO324" i="33"/>
  <c r="AP324" i="33"/>
  <c r="AQ324" i="33"/>
  <c r="AR324" i="33"/>
  <c r="AS324" i="33"/>
  <c r="AT324" i="33"/>
  <c r="AU324" i="33"/>
  <c r="AV324" i="33"/>
  <c r="AW324" i="33"/>
  <c r="AX324" i="33"/>
  <c r="AY324" i="33"/>
  <c r="AZ324" i="33"/>
  <c r="BA324" i="33"/>
  <c r="BB324" i="33"/>
  <c r="BC324" i="33"/>
  <c r="BD324" i="33"/>
  <c r="BE324" i="33"/>
  <c r="BF324" i="33"/>
  <c r="BG324" i="33"/>
  <c r="BH324" i="33"/>
  <c r="BI324" i="33"/>
  <c r="BJ324" i="33"/>
  <c r="BK324" i="33"/>
  <c r="BL324" i="33"/>
  <c r="BM324" i="33"/>
  <c r="BN324" i="33"/>
  <c r="BO324" i="33"/>
  <c r="BP324" i="33"/>
  <c r="BQ324" i="33"/>
  <c r="BR324" i="33"/>
  <c r="BS324" i="33"/>
  <c r="BT324" i="33"/>
  <c r="BU324" i="33"/>
  <c r="BV324" i="33"/>
  <c r="BW324" i="33"/>
  <c r="BX324" i="33"/>
  <c r="BY324" i="33"/>
  <c r="BZ324" i="33"/>
  <c r="CA324" i="33"/>
  <c r="CB324" i="33"/>
  <c r="CC324" i="33"/>
  <c r="CD324" i="33"/>
  <c r="CE324" i="33"/>
  <c r="CH324" i="33"/>
  <c r="CI324" i="33"/>
  <c r="A325" i="33"/>
  <c r="B325" i="33"/>
  <c r="C325" i="33"/>
  <c r="D325" i="33"/>
  <c r="E325" i="33"/>
  <c r="F325" i="33"/>
  <c r="G325" i="33"/>
  <c r="H325" i="33"/>
  <c r="I325" i="33"/>
  <c r="J325" i="33"/>
  <c r="K325" i="33"/>
  <c r="L325" i="33"/>
  <c r="M325" i="33"/>
  <c r="N325" i="33"/>
  <c r="O325" i="33"/>
  <c r="P325" i="33"/>
  <c r="Q325" i="33"/>
  <c r="R325" i="33"/>
  <c r="S325" i="33"/>
  <c r="T325" i="33"/>
  <c r="U325" i="33"/>
  <c r="V325" i="33"/>
  <c r="W325" i="33"/>
  <c r="X325" i="33"/>
  <c r="Y325" i="33"/>
  <c r="Z325" i="33"/>
  <c r="AA325" i="33"/>
  <c r="AB325" i="33"/>
  <c r="AC325" i="33"/>
  <c r="AD325" i="33"/>
  <c r="AE325" i="33"/>
  <c r="AF325" i="33"/>
  <c r="AG325" i="33"/>
  <c r="AH325" i="33"/>
  <c r="AI325" i="33"/>
  <c r="AJ325" i="33"/>
  <c r="AK325" i="33"/>
  <c r="AL325" i="33"/>
  <c r="AM325" i="33"/>
  <c r="AN325" i="33"/>
  <c r="AO325" i="33"/>
  <c r="AP325" i="33"/>
  <c r="AQ325" i="33"/>
  <c r="AR325" i="33"/>
  <c r="AS325" i="33"/>
  <c r="AT325" i="33"/>
  <c r="AU325" i="33"/>
  <c r="AV325" i="33"/>
  <c r="AW325" i="33"/>
  <c r="AX325" i="33"/>
  <c r="AY325" i="33"/>
  <c r="AZ325" i="33"/>
  <c r="BA325" i="33"/>
  <c r="BB325" i="33"/>
  <c r="BC325" i="33"/>
  <c r="BD325" i="33"/>
  <c r="BE325" i="33"/>
  <c r="BF325" i="33"/>
  <c r="BG325" i="33"/>
  <c r="BH325" i="33"/>
  <c r="BI325" i="33"/>
  <c r="BJ325" i="33"/>
  <c r="BK325" i="33"/>
  <c r="BL325" i="33"/>
  <c r="BM325" i="33"/>
  <c r="BN325" i="33"/>
  <c r="BO325" i="33"/>
  <c r="BP325" i="33"/>
  <c r="BQ325" i="33"/>
  <c r="BR325" i="33"/>
  <c r="BS325" i="33"/>
  <c r="BT325" i="33"/>
  <c r="BU325" i="33"/>
  <c r="BV325" i="33"/>
  <c r="BW325" i="33"/>
  <c r="BX325" i="33"/>
  <c r="BY325" i="33"/>
  <c r="BZ325" i="33"/>
  <c r="CA325" i="33"/>
  <c r="CB325" i="33"/>
  <c r="CC325" i="33"/>
  <c r="CD325" i="33"/>
  <c r="CE325" i="33"/>
  <c r="CH325" i="33"/>
  <c r="CI325" i="33"/>
  <c r="A326" i="33"/>
  <c r="B326" i="33"/>
  <c r="C326" i="33"/>
  <c r="D326" i="33"/>
  <c r="E326" i="33"/>
  <c r="F326" i="33"/>
  <c r="G326" i="33"/>
  <c r="H326" i="33"/>
  <c r="I326" i="33"/>
  <c r="J326" i="33"/>
  <c r="K326" i="33"/>
  <c r="L326" i="33"/>
  <c r="M326" i="33"/>
  <c r="N326" i="33"/>
  <c r="O326" i="33"/>
  <c r="P326" i="33"/>
  <c r="Q326" i="33"/>
  <c r="R326" i="33"/>
  <c r="S326" i="33"/>
  <c r="T326" i="33"/>
  <c r="U326" i="33"/>
  <c r="V326" i="33"/>
  <c r="W326" i="33"/>
  <c r="X326" i="33"/>
  <c r="Y326" i="33"/>
  <c r="Z326" i="33"/>
  <c r="AA326" i="33"/>
  <c r="AB326" i="33"/>
  <c r="AC326" i="33"/>
  <c r="AD326" i="33"/>
  <c r="AE326" i="33"/>
  <c r="AF326" i="33"/>
  <c r="AG326" i="33"/>
  <c r="AH326" i="33"/>
  <c r="AI326" i="33"/>
  <c r="AJ326" i="33"/>
  <c r="AK326" i="33"/>
  <c r="AL326" i="33"/>
  <c r="AM326" i="33"/>
  <c r="AN326" i="33"/>
  <c r="AO326" i="33"/>
  <c r="AP326" i="33"/>
  <c r="AQ326" i="33"/>
  <c r="AR326" i="33"/>
  <c r="AS326" i="33"/>
  <c r="AT326" i="33"/>
  <c r="AU326" i="33"/>
  <c r="AV326" i="33"/>
  <c r="AW326" i="33"/>
  <c r="AX326" i="33"/>
  <c r="AY326" i="33"/>
  <c r="AZ326" i="33"/>
  <c r="BA326" i="33"/>
  <c r="BB326" i="33"/>
  <c r="BC326" i="33"/>
  <c r="BD326" i="33"/>
  <c r="BE326" i="33"/>
  <c r="BF326" i="33"/>
  <c r="BG326" i="33"/>
  <c r="BH326" i="33"/>
  <c r="BI326" i="33"/>
  <c r="BJ326" i="33"/>
  <c r="BK326" i="33"/>
  <c r="BL326" i="33"/>
  <c r="BM326" i="33"/>
  <c r="BN326" i="33"/>
  <c r="BO326" i="33"/>
  <c r="BP326" i="33"/>
  <c r="BQ326" i="33"/>
  <c r="BR326" i="33"/>
  <c r="BS326" i="33"/>
  <c r="BT326" i="33"/>
  <c r="BU326" i="33"/>
  <c r="BV326" i="33"/>
  <c r="BW326" i="33"/>
  <c r="BX326" i="33"/>
  <c r="BY326" i="33"/>
  <c r="BZ326" i="33"/>
  <c r="CA326" i="33"/>
  <c r="CB326" i="33"/>
  <c r="CC326" i="33"/>
  <c r="CD326" i="33"/>
  <c r="CE326" i="33"/>
  <c r="CH326" i="33"/>
  <c r="CI326" i="33"/>
  <c r="A327" i="33"/>
  <c r="B327" i="33"/>
  <c r="C327" i="33"/>
  <c r="D327" i="33"/>
  <c r="E327" i="33"/>
  <c r="F327" i="33"/>
  <c r="G327" i="33"/>
  <c r="H327" i="33"/>
  <c r="I327" i="33"/>
  <c r="J327" i="33"/>
  <c r="K327" i="33"/>
  <c r="L327" i="33"/>
  <c r="M327" i="33"/>
  <c r="N327" i="33"/>
  <c r="O327" i="33"/>
  <c r="P327" i="33"/>
  <c r="Q327" i="33"/>
  <c r="R327" i="33"/>
  <c r="S327" i="33"/>
  <c r="T327" i="33"/>
  <c r="U327" i="33"/>
  <c r="V327" i="33"/>
  <c r="W327" i="33"/>
  <c r="X327" i="33"/>
  <c r="Y327" i="33"/>
  <c r="Z327" i="33"/>
  <c r="AA327" i="33"/>
  <c r="AB327" i="33"/>
  <c r="AC327" i="33"/>
  <c r="AD327" i="33"/>
  <c r="AE327" i="33"/>
  <c r="AF327" i="33"/>
  <c r="AG327" i="33"/>
  <c r="AH327" i="33"/>
  <c r="AI327" i="33"/>
  <c r="AJ327" i="33"/>
  <c r="AK327" i="33"/>
  <c r="AL327" i="33"/>
  <c r="AM327" i="33"/>
  <c r="AN327" i="33"/>
  <c r="AO327" i="33"/>
  <c r="AP327" i="33"/>
  <c r="AQ327" i="33"/>
  <c r="AR327" i="33"/>
  <c r="AS327" i="33"/>
  <c r="AT327" i="33"/>
  <c r="AU327" i="33"/>
  <c r="AV327" i="33"/>
  <c r="AW327" i="33"/>
  <c r="AX327" i="33"/>
  <c r="AY327" i="33"/>
  <c r="AZ327" i="33"/>
  <c r="BA327" i="33"/>
  <c r="BB327" i="33"/>
  <c r="BC327" i="33"/>
  <c r="BD327" i="33"/>
  <c r="BE327" i="33"/>
  <c r="BF327" i="33"/>
  <c r="BG327" i="33"/>
  <c r="BH327" i="33"/>
  <c r="BI327" i="33"/>
  <c r="BJ327" i="33"/>
  <c r="BK327" i="33"/>
  <c r="BL327" i="33"/>
  <c r="BM327" i="33"/>
  <c r="BN327" i="33"/>
  <c r="BO327" i="33"/>
  <c r="BP327" i="33"/>
  <c r="BQ327" i="33"/>
  <c r="BR327" i="33"/>
  <c r="BS327" i="33"/>
  <c r="BT327" i="33"/>
  <c r="BU327" i="33"/>
  <c r="BV327" i="33"/>
  <c r="BW327" i="33"/>
  <c r="BX327" i="33"/>
  <c r="BY327" i="33"/>
  <c r="BZ327" i="33"/>
  <c r="CA327" i="33"/>
  <c r="CB327" i="33"/>
  <c r="CC327" i="33"/>
  <c r="CD327" i="33"/>
  <c r="CE327" i="33"/>
  <c r="CH327" i="33"/>
  <c r="CI327" i="33"/>
  <c r="A328" i="33"/>
  <c r="B328" i="33"/>
  <c r="C328" i="33"/>
  <c r="D328" i="33"/>
  <c r="E328" i="33"/>
  <c r="F328" i="33"/>
  <c r="G328" i="33"/>
  <c r="H328" i="33"/>
  <c r="I328" i="33"/>
  <c r="J328" i="33"/>
  <c r="K328" i="33"/>
  <c r="L328" i="33"/>
  <c r="M328" i="33"/>
  <c r="N328" i="33"/>
  <c r="O328" i="33"/>
  <c r="P328" i="33"/>
  <c r="Q328" i="33"/>
  <c r="R328" i="33"/>
  <c r="S328" i="33"/>
  <c r="T328" i="33"/>
  <c r="U328" i="33"/>
  <c r="V328" i="33"/>
  <c r="W328" i="33"/>
  <c r="X328" i="33"/>
  <c r="Y328" i="33"/>
  <c r="Z328" i="33"/>
  <c r="AA328" i="33"/>
  <c r="AB328" i="33"/>
  <c r="AC328" i="33"/>
  <c r="AD328" i="33"/>
  <c r="AE328" i="33"/>
  <c r="AF328" i="33"/>
  <c r="AG328" i="33"/>
  <c r="AH328" i="33"/>
  <c r="AI328" i="33"/>
  <c r="AJ328" i="33"/>
  <c r="AK328" i="33"/>
  <c r="AL328" i="33"/>
  <c r="AM328" i="33"/>
  <c r="AN328" i="33"/>
  <c r="AO328" i="33"/>
  <c r="AP328" i="33"/>
  <c r="AQ328" i="33"/>
  <c r="AR328" i="33"/>
  <c r="AS328" i="33"/>
  <c r="AT328" i="33"/>
  <c r="AU328" i="33"/>
  <c r="AV328" i="33"/>
  <c r="AW328" i="33"/>
  <c r="AX328" i="33"/>
  <c r="AY328" i="33"/>
  <c r="AZ328" i="33"/>
  <c r="BA328" i="33"/>
  <c r="BB328" i="33"/>
  <c r="BC328" i="33"/>
  <c r="BD328" i="33"/>
  <c r="BE328" i="33"/>
  <c r="BF328" i="33"/>
  <c r="BG328" i="33"/>
  <c r="BH328" i="33"/>
  <c r="BI328" i="33"/>
  <c r="BJ328" i="33"/>
  <c r="BK328" i="33"/>
  <c r="BL328" i="33"/>
  <c r="BM328" i="33"/>
  <c r="BN328" i="33"/>
  <c r="BO328" i="33"/>
  <c r="BP328" i="33"/>
  <c r="BQ328" i="33"/>
  <c r="BR328" i="33"/>
  <c r="BS328" i="33"/>
  <c r="BT328" i="33"/>
  <c r="BU328" i="33"/>
  <c r="BV328" i="33"/>
  <c r="BW328" i="33"/>
  <c r="BX328" i="33"/>
  <c r="BY328" i="33"/>
  <c r="BZ328" i="33"/>
  <c r="CA328" i="33"/>
  <c r="CB328" i="33"/>
  <c r="CC328" i="33"/>
  <c r="CD328" i="33"/>
  <c r="CE328" i="33"/>
  <c r="CH328" i="33"/>
  <c r="CI328" i="33"/>
  <c r="A329" i="33"/>
  <c r="B329" i="33"/>
  <c r="C329" i="33"/>
  <c r="D329" i="33"/>
  <c r="E329" i="33"/>
  <c r="F329" i="33"/>
  <c r="G329" i="33"/>
  <c r="H329" i="33"/>
  <c r="I329" i="33"/>
  <c r="J329" i="33"/>
  <c r="K329" i="33"/>
  <c r="L329" i="33"/>
  <c r="M329" i="33"/>
  <c r="N329" i="33"/>
  <c r="O329" i="33"/>
  <c r="P329" i="33"/>
  <c r="Q329" i="33"/>
  <c r="R329" i="33"/>
  <c r="S329" i="33"/>
  <c r="T329" i="33"/>
  <c r="U329" i="33"/>
  <c r="V329" i="33"/>
  <c r="W329" i="33"/>
  <c r="X329" i="33"/>
  <c r="Y329" i="33"/>
  <c r="Z329" i="33"/>
  <c r="AA329" i="33"/>
  <c r="AB329" i="33"/>
  <c r="AC329" i="33"/>
  <c r="AD329" i="33"/>
  <c r="AE329" i="33"/>
  <c r="AF329" i="33"/>
  <c r="AG329" i="33"/>
  <c r="AH329" i="33"/>
  <c r="AI329" i="33"/>
  <c r="AJ329" i="33"/>
  <c r="AK329" i="33"/>
  <c r="AL329" i="33"/>
  <c r="AM329" i="33"/>
  <c r="AN329" i="33"/>
  <c r="AO329" i="33"/>
  <c r="AP329" i="33"/>
  <c r="AQ329" i="33"/>
  <c r="AR329" i="33"/>
  <c r="AS329" i="33"/>
  <c r="AT329" i="33"/>
  <c r="AU329" i="33"/>
  <c r="AV329" i="33"/>
  <c r="AW329" i="33"/>
  <c r="AX329" i="33"/>
  <c r="AY329" i="33"/>
  <c r="AZ329" i="33"/>
  <c r="BA329" i="33"/>
  <c r="BB329" i="33"/>
  <c r="BC329" i="33"/>
  <c r="BD329" i="33"/>
  <c r="BE329" i="33"/>
  <c r="BF329" i="33"/>
  <c r="BG329" i="33"/>
  <c r="BH329" i="33"/>
  <c r="BI329" i="33"/>
  <c r="BJ329" i="33"/>
  <c r="BK329" i="33"/>
  <c r="BL329" i="33"/>
  <c r="BM329" i="33"/>
  <c r="BN329" i="33"/>
  <c r="BO329" i="33"/>
  <c r="BP329" i="33"/>
  <c r="BQ329" i="33"/>
  <c r="BR329" i="33"/>
  <c r="BS329" i="33"/>
  <c r="BT329" i="33"/>
  <c r="BU329" i="33"/>
  <c r="BV329" i="33"/>
  <c r="BW329" i="33"/>
  <c r="BX329" i="33"/>
  <c r="BY329" i="33"/>
  <c r="BZ329" i="33"/>
  <c r="CA329" i="33"/>
  <c r="CB329" i="33"/>
  <c r="CC329" i="33"/>
  <c r="CD329" i="33"/>
  <c r="CE329" i="33"/>
  <c r="CH329" i="33"/>
  <c r="CI329" i="33"/>
  <c r="A330" i="33"/>
  <c r="B330" i="33"/>
  <c r="C330" i="33"/>
  <c r="D330" i="33"/>
  <c r="E330" i="33"/>
  <c r="F330" i="33"/>
  <c r="G330" i="33"/>
  <c r="H330" i="33"/>
  <c r="I330" i="33"/>
  <c r="J330" i="33"/>
  <c r="K330" i="33"/>
  <c r="L330" i="33"/>
  <c r="M330" i="33"/>
  <c r="N330" i="33"/>
  <c r="O330" i="33"/>
  <c r="P330" i="33"/>
  <c r="Q330" i="33"/>
  <c r="R330" i="33"/>
  <c r="S330" i="33"/>
  <c r="T330" i="33"/>
  <c r="U330" i="33"/>
  <c r="V330" i="33"/>
  <c r="W330" i="33"/>
  <c r="X330" i="33"/>
  <c r="Y330" i="33"/>
  <c r="Z330" i="33"/>
  <c r="AA330" i="33"/>
  <c r="AB330" i="33"/>
  <c r="AC330" i="33"/>
  <c r="AD330" i="33"/>
  <c r="AE330" i="33"/>
  <c r="AF330" i="33"/>
  <c r="AG330" i="33"/>
  <c r="AH330" i="33"/>
  <c r="AI330" i="33"/>
  <c r="AJ330" i="33"/>
  <c r="AK330" i="33"/>
  <c r="AL330" i="33"/>
  <c r="AM330" i="33"/>
  <c r="AN330" i="33"/>
  <c r="AO330" i="33"/>
  <c r="AP330" i="33"/>
  <c r="AQ330" i="33"/>
  <c r="AR330" i="33"/>
  <c r="AS330" i="33"/>
  <c r="AT330" i="33"/>
  <c r="AU330" i="33"/>
  <c r="AV330" i="33"/>
  <c r="AW330" i="33"/>
  <c r="AX330" i="33"/>
  <c r="AY330" i="33"/>
  <c r="AZ330" i="33"/>
  <c r="BA330" i="33"/>
  <c r="BB330" i="33"/>
  <c r="BC330" i="33"/>
  <c r="BD330" i="33"/>
  <c r="BE330" i="33"/>
  <c r="BF330" i="33"/>
  <c r="BG330" i="33"/>
  <c r="BH330" i="33"/>
  <c r="BI330" i="33"/>
  <c r="BJ330" i="33"/>
  <c r="BK330" i="33"/>
  <c r="BL330" i="33"/>
  <c r="BM330" i="33"/>
  <c r="BN330" i="33"/>
  <c r="BO330" i="33"/>
  <c r="BP330" i="33"/>
  <c r="BQ330" i="33"/>
  <c r="BR330" i="33"/>
  <c r="BS330" i="33"/>
  <c r="BT330" i="33"/>
  <c r="BU330" i="33"/>
  <c r="BV330" i="33"/>
  <c r="BW330" i="33"/>
  <c r="BX330" i="33"/>
  <c r="BY330" i="33"/>
  <c r="BZ330" i="33"/>
  <c r="CA330" i="33"/>
  <c r="CB330" i="33"/>
  <c r="CC330" i="33"/>
  <c r="CD330" i="33"/>
  <c r="CE330" i="33"/>
  <c r="CH330" i="33"/>
  <c r="CI330" i="33"/>
  <c r="A331" i="33"/>
  <c r="B331" i="33"/>
  <c r="C331" i="33"/>
  <c r="D331" i="33"/>
  <c r="E331" i="33"/>
  <c r="F331" i="33"/>
  <c r="G331" i="33"/>
  <c r="H331" i="33"/>
  <c r="I331" i="33"/>
  <c r="J331" i="33"/>
  <c r="K331" i="33"/>
  <c r="L331" i="33"/>
  <c r="M331" i="33"/>
  <c r="N331" i="33"/>
  <c r="O331" i="33"/>
  <c r="P331" i="33"/>
  <c r="Q331" i="33"/>
  <c r="R331" i="33"/>
  <c r="S331" i="33"/>
  <c r="T331" i="33"/>
  <c r="U331" i="33"/>
  <c r="V331" i="33"/>
  <c r="W331" i="33"/>
  <c r="X331" i="33"/>
  <c r="Y331" i="33"/>
  <c r="Z331" i="33"/>
  <c r="AA331" i="33"/>
  <c r="AB331" i="33"/>
  <c r="AC331" i="33"/>
  <c r="AD331" i="33"/>
  <c r="AE331" i="33"/>
  <c r="AF331" i="33"/>
  <c r="AG331" i="33"/>
  <c r="AH331" i="33"/>
  <c r="AI331" i="33"/>
  <c r="AJ331" i="33"/>
  <c r="AK331" i="33"/>
  <c r="AL331" i="33"/>
  <c r="AM331" i="33"/>
  <c r="AN331" i="33"/>
  <c r="AO331" i="33"/>
  <c r="AP331" i="33"/>
  <c r="AQ331" i="33"/>
  <c r="AR331" i="33"/>
  <c r="AS331" i="33"/>
  <c r="AT331" i="33"/>
  <c r="AU331" i="33"/>
  <c r="AV331" i="33"/>
  <c r="AW331" i="33"/>
  <c r="AX331" i="33"/>
  <c r="AY331" i="33"/>
  <c r="AZ331" i="33"/>
  <c r="BA331" i="33"/>
  <c r="BB331" i="33"/>
  <c r="BC331" i="33"/>
  <c r="BD331" i="33"/>
  <c r="BE331" i="33"/>
  <c r="BF331" i="33"/>
  <c r="BG331" i="33"/>
  <c r="BH331" i="33"/>
  <c r="BI331" i="33"/>
  <c r="BJ331" i="33"/>
  <c r="BK331" i="33"/>
  <c r="BL331" i="33"/>
  <c r="BM331" i="33"/>
  <c r="BN331" i="33"/>
  <c r="BO331" i="33"/>
  <c r="BP331" i="33"/>
  <c r="BQ331" i="33"/>
  <c r="BR331" i="33"/>
  <c r="BS331" i="33"/>
  <c r="BT331" i="33"/>
  <c r="BU331" i="33"/>
  <c r="BV331" i="33"/>
  <c r="BW331" i="33"/>
  <c r="BX331" i="33"/>
  <c r="BY331" i="33"/>
  <c r="BZ331" i="33"/>
  <c r="CA331" i="33"/>
  <c r="CB331" i="33"/>
  <c r="CC331" i="33"/>
  <c r="CD331" i="33"/>
  <c r="CE331" i="33"/>
  <c r="CH331" i="33"/>
  <c r="CI331" i="33"/>
  <c r="A332" i="33"/>
  <c r="B332" i="33"/>
  <c r="C332" i="33"/>
  <c r="D332" i="33"/>
  <c r="E332" i="33"/>
  <c r="F332" i="33"/>
  <c r="G332" i="33"/>
  <c r="H332" i="33"/>
  <c r="I332" i="33"/>
  <c r="J332" i="33"/>
  <c r="K332" i="33"/>
  <c r="L332" i="33"/>
  <c r="M332" i="33"/>
  <c r="N332" i="33"/>
  <c r="O332" i="33"/>
  <c r="P332" i="33"/>
  <c r="Q332" i="33"/>
  <c r="R332" i="33"/>
  <c r="S332" i="33"/>
  <c r="T332" i="33"/>
  <c r="U332" i="33"/>
  <c r="V332" i="33"/>
  <c r="W332" i="33"/>
  <c r="X332" i="33"/>
  <c r="Y332" i="33"/>
  <c r="Z332" i="33"/>
  <c r="AA332" i="33"/>
  <c r="AB332" i="33"/>
  <c r="AC332" i="33"/>
  <c r="AD332" i="33"/>
  <c r="AE332" i="33"/>
  <c r="AF332" i="33"/>
  <c r="AG332" i="33"/>
  <c r="AH332" i="33"/>
  <c r="AI332" i="33"/>
  <c r="AJ332" i="33"/>
  <c r="AK332" i="33"/>
  <c r="AL332" i="33"/>
  <c r="AM332" i="33"/>
  <c r="AN332" i="33"/>
  <c r="AO332" i="33"/>
  <c r="AP332" i="33"/>
  <c r="AQ332" i="33"/>
  <c r="AR332" i="33"/>
  <c r="AS332" i="33"/>
  <c r="AT332" i="33"/>
  <c r="AU332" i="33"/>
  <c r="AV332" i="33"/>
  <c r="AW332" i="33"/>
  <c r="AX332" i="33"/>
  <c r="AY332" i="33"/>
  <c r="AZ332" i="33"/>
  <c r="BA332" i="33"/>
  <c r="BB332" i="33"/>
  <c r="BC332" i="33"/>
  <c r="BD332" i="33"/>
  <c r="BE332" i="33"/>
  <c r="BF332" i="33"/>
  <c r="BG332" i="33"/>
  <c r="BH332" i="33"/>
  <c r="BI332" i="33"/>
  <c r="BJ332" i="33"/>
  <c r="BK332" i="33"/>
  <c r="BL332" i="33"/>
  <c r="BM332" i="33"/>
  <c r="BN332" i="33"/>
  <c r="BO332" i="33"/>
  <c r="BP332" i="33"/>
  <c r="BQ332" i="33"/>
  <c r="BR332" i="33"/>
  <c r="BS332" i="33"/>
  <c r="BT332" i="33"/>
  <c r="BU332" i="33"/>
  <c r="BV332" i="33"/>
  <c r="BW332" i="33"/>
  <c r="BX332" i="33"/>
  <c r="BY332" i="33"/>
  <c r="BZ332" i="33"/>
  <c r="CA332" i="33"/>
  <c r="CB332" i="33"/>
  <c r="CC332" i="33"/>
  <c r="CD332" i="33"/>
  <c r="CE332" i="33"/>
  <c r="CH332" i="33"/>
  <c r="CI332" i="33"/>
  <c r="A333" i="33"/>
  <c r="B333" i="33"/>
  <c r="C333" i="33"/>
  <c r="D333" i="33"/>
  <c r="E333" i="33"/>
  <c r="F333" i="33"/>
  <c r="G333" i="33"/>
  <c r="H333" i="33"/>
  <c r="I333" i="33"/>
  <c r="J333" i="33"/>
  <c r="K333" i="33"/>
  <c r="L333" i="33"/>
  <c r="M333" i="33"/>
  <c r="N333" i="33"/>
  <c r="O333" i="33"/>
  <c r="P333" i="33"/>
  <c r="Q333" i="33"/>
  <c r="R333" i="33"/>
  <c r="S333" i="33"/>
  <c r="T333" i="33"/>
  <c r="U333" i="33"/>
  <c r="V333" i="33"/>
  <c r="W333" i="33"/>
  <c r="X333" i="33"/>
  <c r="Y333" i="33"/>
  <c r="Z333" i="33"/>
  <c r="AA333" i="33"/>
  <c r="AB333" i="33"/>
  <c r="AC333" i="33"/>
  <c r="AD333" i="33"/>
  <c r="AE333" i="33"/>
  <c r="AF333" i="33"/>
  <c r="AG333" i="33"/>
  <c r="AH333" i="33"/>
  <c r="AI333" i="33"/>
  <c r="AJ333" i="33"/>
  <c r="AK333" i="33"/>
  <c r="AL333" i="33"/>
  <c r="AM333" i="33"/>
  <c r="AN333" i="33"/>
  <c r="AO333" i="33"/>
  <c r="AP333" i="33"/>
  <c r="AQ333" i="33"/>
  <c r="AR333" i="33"/>
  <c r="AS333" i="33"/>
  <c r="AT333" i="33"/>
  <c r="AU333" i="33"/>
  <c r="AV333" i="33"/>
  <c r="AW333" i="33"/>
  <c r="AX333" i="33"/>
  <c r="AY333" i="33"/>
  <c r="AZ333" i="33"/>
  <c r="BA333" i="33"/>
  <c r="BB333" i="33"/>
  <c r="BC333" i="33"/>
  <c r="BD333" i="33"/>
  <c r="BE333" i="33"/>
  <c r="BF333" i="33"/>
  <c r="BG333" i="33"/>
  <c r="BH333" i="33"/>
  <c r="BI333" i="33"/>
  <c r="BJ333" i="33"/>
  <c r="BK333" i="33"/>
  <c r="BL333" i="33"/>
  <c r="BM333" i="33"/>
  <c r="BN333" i="33"/>
  <c r="BO333" i="33"/>
  <c r="BP333" i="33"/>
  <c r="BQ333" i="33"/>
  <c r="BR333" i="33"/>
  <c r="BS333" i="33"/>
  <c r="BT333" i="33"/>
  <c r="BU333" i="33"/>
  <c r="BV333" i="33"/>
  <c r="BW333" i="33"/>
  <c r="BX333" i="33"/>
  <c r="BY333" i="33"/>
  <c r="BZ333" i="33"/>
  <c r="CA333" i="33"/>
  <c r="CB333" i="33"/>
  <c r="CC333" i="33"/>
  <c r="CD333" i="33"/>
  <c r="CE333" i="33"/>
  <c r="CH333" i="33"/>
  <c r="CI333" i="33"/>
  <c r="A334" i="33"/>
  <c r="B334" i="33"/>
  <c r="C334" i="33"/>
  <c r="D334" i="33"/>
  <c r="E334" i="33"/>
  <c r="F334" i="33"/>
  <c r="G334" i="33"/>
  <c r="H334" i="33"/>
  <c r="I334" i="33"/>
  <c r="J334" i="33"/>
  <c r="K334" i="33"/>
  <c r="L334" i="33"/>
  <c r="M334" i="33"/>
  <c r="N334" i="33"/>
  <c r="O334" i="33"/>
  <c r="P334" i="33"/>
  <c r="Q334" i="33"/>
  <c r="R334" i="33"/>
  <c r="S334" i="33"/>
  <c r="T334" i="33"/>
  <c r="U334" i="33"/>
  <c r="V334" i="33"/>
  <c r="W334" i="33"/>
  <c r="X334" i="33"/>
  <c r="Y334" i="33"/>
  <c r="Z334" i="33"/>
  <c r="AA334" i="33"/>
  <c r="AB334" i="33"/>
  <c r="AC334" i="33"/>
  <c r="AD334" i="33"/>
  <c r="AE334" i="33"/>
  <c r="AF334" i="33"/>
  <c r="AG334" i="33"/>
  <c r="AH334" i="33"/>
  <c r="AI334" i="33"/>
  <c r="AJ334" i="33"/>
  <c r="AK334" i="33"/>
  <c r="AL334" i="33"/>
  <c r="AM334" i="33"/>
  <c r="AN334" i="33"/>
  <c r="AO334" i="33"/>
  <c r="AP334" i="33"/>
  <c r="AQ334" i="33"/>
  <c r="AR334" i="33"/>
  <c r="AS334" i="33"/>
  <c r="AT334" i="33"/>
  <c r="AU334" i="33"/>
  <c r="AV334" i="33"/>
  <c r="AW334" i="33"/>
  <c r="AX334" i="33"/>
  <c r="AY334" i="33"/>
  <c r="AZ334" i="33"/>
  <c r="BA334" i="33"/>
  <c r="BB334" i="33"/>
  <c r="BC334" i="33"/>
  <c r="BD334" i="33"/>
  <c r="BE334" i="33"/>
  <c r="BF334" i="33"/>
  <c r="BG334" i="33"/>
  <c r="BH334" i="33"/>
  <c r="BI334" i="33"/>
  <c r="BJ334" i="33"/>
  <c r="BK334" i="33"/>
  <c r="BL334" i="33"/>
  <c r="BM334" i="33"/>
  <c r="BN334" i="33"/>
  <c r="BO334" i="33"/>
  <c r="BP334" i="33"/>
  <c r="BQ334" i="33"/>
  <c r="BR334" i="33"/>
  <c r="BS334" i="33"/>
  <c r="BT334" i="33"/>
  <c r="BU334" i="33"/>
  <c r="BV334" i="33"/>
  <c r="BW334" i="33"/>
  <c r="BX334" i="33"/>
  <c r="BY334" i="33"/>
  <c r="BZ334" i="33"/>
  <c r="CA334" i="33"/>
  <c r="CB334" i="33"/>
  <c r="CC334" i="33"/>
  <c r="CD334" i="33"/>
  <c r="CE334" i="33"/>
  <c r="CH334" i="33"/>
  <c r="CI334" i="33"/>
  <c r="A335" i="33"/>
  <c r="B335" i="33"/>
  <c r="C335" i="33"/>
  <c r="D335" i="33"/>
  <c r="E335" i="33"/>
  <c r="F335" i="33"/>
  <c r="G335" i="33"/>
  <c r="H335" i="33"/>
  <c r="I335" i="33"/>
  <c r="J335" i="33"/>
  <c r="K335" i="33"/>
  <c r="L335" i="33"/>
  <c r="M335" i="33"/>
  <c r="N335" i="33"/>
  <c r="O335" i="33"/>
  <c r="P335" i="33"/>
  <c r="Q335" i="33"/>
  <c r="R335" i="33"/>
  <c r="S335" i="33"/>
  <c r="T335" i="33"/>
  <c r="U335" i="33"/>
  <c r="V335" i="33"/>
  <c r="W335" i="33"/>
  <c r="X335" i="33"/>
  <c r="Y335" i="33"/>
  <c r="Z335" i="33"/>
  <c r="AA335" i="33"/>
  <c r="AB335" i="33"/>
  <c r="AC335" i="33"/>
  <c r="AD335" i="33"/>
  <c r="AE335" i="33"/>
  <c r="AF335" i="33"/>
  <c r="AG335" i="33"/>
  <c r="AH335" i="33"/>
  <c r="AI335" i="33"/>
  <c r="AJ335" i="33"/>
  <c r="AK335" i="33"/>
  <c r="AL335" i="33"/>
  <c r="AM335" i="33"/>
  <c r="AN335" i="33"/>
  <c r="AO335" i="33"/>
  <c r="AP335" i="33"/>
  <c r="AQ335" i="33"/>
  <c r="AR335" i="33"/>
  <c r="AS335" i="33"/>
  <c r="AT335" i="33"/>
  <c r="AU335" i="33"/>
  <c r="AV335" i="33"/>
  <c r="AW335" i="33"/>
  <c r="AX335" i="33"/>
  <c r="AY335" i="33"/>
  <c r="AZ335" i="33"/>
  <c r="BA335" i="33"/>
  <c r="BB335" i="33"/>
  <c r="BC335" i="33"/>
  <c r="BD335" i="33"/>
  <c r="BE335" i="33"/>
  <c r="BF335" i="33"/>
  <c r="BG335" i="33"/>
  <c r="BH335" i="33"/>
  <c r="BI335" i="33"/>
  <c r="BJ335" i="33"/>
  <c r="BK335" i="33"/>
  <c r="BL335" i="33"/>
  <c r="BM335" i="33"/>
  <c r="BN335" i="33"/>
  <c r="BO335" i="33"/>
  <c r="BP335" i="33"/>
  <c r="BQ335" i="33"/>
  <c r="BR335" i="33"/>
  <c r="BS335" i="33"/>
  <c r="BT335" i="33"/>
  <c r="BU335" i="33"/>
  <c r="BV335" i="33"/>
  <c r="BW335" i="33"/>
  <c r="BX335" i="33"/>
  <c r="BY335" i="33"/>
  <c r="BZ335" i="33"/>
  <c r="CA335" i="33"/>
  <c r="CB335" i="33"/>
  <c r="CC335" i="33"/>
  <c r="CD335" i="33"/>
  <c r="CE335" i="33"/>
  <c r="CH335" i="33"/>
  <c r="CI335" i="33"/>
  <c r="A336" i="33"/>
  <c r="B336" i="33"/>
  <c r="C336" i="33"/>
  <c r="D336" i="33"/>
  <c r="E336" i="33"/>
  <c r="F336" i="33"/>
  <c r="G336" i="33"/>
  <c r="H336" i="33"/>
  <c r="I336" i="33"/>
  <c r="J336" i="33"/>
  <c r="K336" i="33"/>
  <c r="L336" i="33"/>
  <c r="M336" i="33"/>
  <c r="N336" i="33"/>
  <c r="O336" i="33"/>
  <c r="P336" i="33"/>
  <c r="Q336" i="33"/>
  <c r="R336" i="33"/>
  <c r="S336" i="33"/>
  <c r="T336" i="33"/>
  <c r="U336" i="33"/>
  <c r="V336" i="33"/>
  <c r="W336" i="33"/>
  <c r="X336" i="33"/>
  <c r="Y336" i="33"/>
  <c r="Z336" i="33"/>
  <c r="AA336" i="33"/>
  <c r="AB336" i="33"/>
  <c r="AC336" i="33"/>
  <c r="AD336" i="33"/>
  <c r="AE336" i="33"/>
  <c r="AF336" i="33"/>
  <c r="AG336" i="33"/>
  <c r="AH336" i="33"/>
  <c r="AI336" i="33"/>
  <c r="AJ336" i="33"/>
  <c r="AK336" i="33"/>
  <c r="AL336" i="33"/>
  <c r="AM336" i="33"/>
  <c r="AN336" i="33"/>
  <c r="AO336" i="33"/>
  <c r="AP336" i="33"/>
  <c r="AQ336" i="33"/>
  <c r="AR336" i="33"/>
  <c r="AS336" i="33"/>
  <c r="AT336" i="33"/>
  <c r="AU336" i="33"/>
  <c r="AV336" i="33"/>
  <c r="AW336" i="33"/>
  <c r="AX336" i="33"/>
  <c r="AY336" i="33"/>
  <c r="AZ336" i="33"/>
  <c r="BA336" i="33"/>
  <c r="BB336" i="33"/>
  <c r="BC336" i="33"/>
  <c r="BD336" i="33"/>
  <c r="BE336" i="33"/>
  <c r="BF336" i="33"/>
  <c r="BG336" i="33"/>
  <c r="BH336" i="33"/>
  <c r="BI336" i="33"/>
  <c r="BJ336" i="33"/>
  <c r="BK336" i="33"/>
  <c r="BL336" i="33"/>
  <c r="BM336" i="33"/>
  <c r="BN336" i="33"/>
  <c r="BO336" i="33"/>
  <c r="BP336" i="33"/>
  <c r="BQ336" i="33"/>
  <c r="BR336" i="33"/>
  <c r="BS336" i="33"/>
  <c r="BT336" i="33"/>
  <c r="BU336" i="33"/>
  <c r="BV336" i="33"/>
  <c r="BW336" i="33"/>
  <c r="BX336" i="33"/>
  <c r="BY336" i="33"/>
  <c r="BZ336" i="33"/>
  <c r="CA336" i="33"/>
  <c r="CB336" i="33"/>
  <c r="CC336" i="33"/>
  <c r="CD336" i="33"/>
  <c r="CE336" i="33"/>
  <c r="CH336" i="33"/>
  <c r="CI336" i="33"/>
  <c r="A337" i="33"/>
  <c r="B337" i="33"/>
  <c r="C337" i="33"/>
  <c r="D337" i="33"/>
  <c r="E337" i="33"/>
  <c r="F337" i="33"/>
  <c r="G337" i="33"/>
  <c r="H337" i="33"/>
  <c r="I337" i="33"/>
  <c r="J337" i="33"/>
  <c r="K337" i="33"/>
  <c r="L337" i="33"/>
  <c r="M337" i="33"/>
  <c r="N337" i="33"/>
  <c r="O337" i="33"/>
  <c r="P337" i="33"/>
  <c r="Q337" i="33"/>
  <c r="R337" i="33"/>
  <c r="S337" i="33"/>
  <c r="T337" i="33"/>
  <c r="U337" i="33"/>
  <c r="V337" i="33"/>
  <c r="W337" i="33"/>
  <c r="X337" i="33"/>
  <c r="Y337" i="33"/>
  <c r="Z337" i="33"/>
  <c r="AA337" i="33"/>
  <c r="AB337" i="33"/>
  <c r="AC337" i="33"/>
  <c r="AD337" i="33"/>
  <c r="AE337" i="33"/>
  <c r="AF337" i="33"/>
  <c r="AG337" i="33"/>
  <c r="AH337" i="33"/>
  <c r="AI337" i="33"/>
  <c r="AJ337" i="33"/>
  <c r="AK337" i="33"/>
  <c r="AL337" i="33"/>
  <c r="AM337" i="33"/>
  <c r="AN337" i="33"/>
  <c r="AO337" i="33"/>
  <c r="AP337" i="33"/>
  <c r="AQ337" i="33"/>
  <c r="AR337" i="33"/>
  <c r="AS337" i="33"/>
  <c r="AT337" i="33"/>
  <c r="AU337" i="33"/>
  <c r="AV337" i="33"/>
  <c r="AW337" i="33"/>
  <c r="AX337" i="33"/>
  <c r="AY337" i="33"/>
  <c r="AZ337" i="33"/>
  <c r="BA337" i="33"/>
  <c r="BB337" i="33"/>
  <c r="BC337" i="33"/>
  <c r="BD337" i="33"/>
  <c r="BE337" i="33"/>
  <c r="BF337" i="33"/>
  <c r="BG337" i="33"/>
  <c r="BH337" i="33"/>
  <c r="BI337" i="33"/>
  <c r="BJ337" i="33"/>
  <c r="BK337" i="33"/>
  <c r="BL337" i="33"/>
  <c r="BM337" i="33"/>
  <c r="BN337" i="33"/>
  <c r="BO337" i="33"/>
  <c r="BP337" i="33"/>
  <c r="BQ337" i="33"/>
  <c r="BR337" i="33"/>
  <c r="BS337" i="33"/>
  <c r="BT337" i="33"/>
  <c r="BU337" i="33"/>
  <c r="BV337" i="33"/>
  <c r="BW337" i="33"/>
  <c r="BX337" i="33"/>
  <c r="BY337" i="33"/>
  <c r="BZ337" i="33"/>
  <c r="CA337" i="33"/>
  <c r="CB337" i="33"/>
  <c r="CC337" i="33"/>
  <c r="CD337" i="33"/>
  <c r="CE337" i="33"/>
  <c r="CH337" i="33"/>
  <c r="CI337" i="33"/>
  <c r="A338" i="33"/>
  <c r="B338" i="33"/>
  <c r="C338" i="33"/>
  <c r="D338" i="33"/>
  <c r="E338" i="33"/>
  <c r="F338" i="33"/>
  <c r="G338" i="33"/>
  <c r="H338" i="33"/>
  <c r="I338" i="33"/>
  <c r="J338" i="33"/>
  <c r="K338" i="33"/>
  <c r="L338" i="33"/>
  <c r="M338" i="33"/>
  <c r="N338" i="33"/>
  <c r="O338" i="33"/>
  <c r="P338" i="33"/>
  <c r="Q338" i="33"/>
  <c r="R338" i="33"/>
  <c r="S338" i="33"/>
  <c r="T338" i="33"/>
  <c r="U338" i="33"/>
  <c r="V338" i="33"/>
  <c r="W338" i="33"/>
  <c r="X338" i="33"/>
  <c r="Y338" i="33"/>
  <c r="Z338" i="33"/>
  <c r="AA338" i="33"/>
  <c r="AB338" i="33"/>
  <c r="AC338" i="33"/>
  <c r="AD338" i="33"/>
  <c r="AE338" i="33"/>
  <c r="AF338" i="33"/>
  <c r="AG338" i="33"/>
  <c r="AH338" i="33"/>
  <c r="AI338" i="33"/>
  <c r="AJ338" i="33"/>
  <c r="AK338" i="33"/>
  <c r="AL338" i="33"/>
  <c r="AM338" i="33"/>
  <c r="AN338" i="33"/>
  <c r="AO338" i="33"/>
  <c r="AP338" i="33"/>
  <c r="AQ338" i="33"/>
  <c r="AR338" i="33"/>
  <c r="AS338" i="33"/>
  <c r="AT338" i="33"/>
  <c r="AU338" i="33"/>
  <c r="AV338" i="33"/>
  <c r="AW338" i="33"/>
  <c r="AX338" i="33"/>
  <c r="AY338" i="33"/>
  <c r="AZ338" i="33"/>
  <c r="BA338" i="33"/>
  <c r="BB338" i="33"/>
  <c r="BC338" i="33"/>
  <c r="BD338" i="33"/>
  <c r="BE338" i="33"/>
  <c r="BF338" i="33"/>
  <c r="BG338" i="33"/>
  <c r="BH338" i="33"/>
  <c r="BI338" i="33"/>
  <c r="BJ338" i="33"/>
  <c r="BK338" i="33"/>
  <c r="BL338" i="33"/>
  <c r="BM338" i="33"/>
  <c r="BN338" i="33"/>
  <c r="BO338" i="33"/>
  <c r="BP338" i="33"/>
  <c r="BQ338" i="33"/>
  <c r="BR338" i="33"/>
  <c r="BS338" i="33"/>
  <c r="BT338" i="33"/>
  <c r="BU338" i="33"/>
  <c r="BV338" i="33"/>
  <c r="BW338" i="33"/>
  <c r="BX338" i="33"/>
  <c r="BY338" i="33"/>
  <c r="BZ338" i="33"/>
  <c r="CA338" i="33"/>
  <c r="CB338" i="33"/>
  <c r="CC338" i="33"/>
  <c r="CD338" i="33"/>
  <c r="CE338" i="33"/>
  <c r="CH338" i="33"/>
  <c r="CI338" i="33"/>
  <c r="A339" i="33"/>
  <c r="B339" i="33"/>
  <c r="C339" i="33"/>
  <c r="D339" i="33"/>
  <c r="E339" i="33"/>
  <c r="F339" i="33"/>
  <c r="G339" i="33"/>
  <c r="H339" i="33"/>
  <c r="I339" i="33"/>
  <c r="J339" i="33"/>
  <c r="K339" i="33"/>
  <c r="L339" i="33"/>
  <c r="M339" i="33"/>
  <c r="N339" i="33"/>
  <c r="O339" i="33"/>
  <c r="P339" i="33"/>
  <c r="Q339" i="33"/>
  <c r="R339" i="33"/>
  <c r="S339" i="33"/>
  <c r="T339" i="33"/>
  <c r="U339" i="33"/>
  <c r="V339" i="33"/>
  <c r="W339" i="33"/>
  <c r="X339" i="33"/>
  <c r="Y339" i="33"/>
  <c r="Z339" i="33"/>
  <c r="AA339" i="33"/>
  <c r="AB339" i="33"/>
  <c r="AC339" i="33"/>
  <c r="AD339" i="33"/>
  <c r="AE339" i="33"/>
  <c r="AF339" i="33"/>
  <c r="AG339" i="33"/>
  <c r="AH339" i="33"/>
  <c r="AI339" i="33"/>
  <c r="AJ339" i="33"/>
  <c r="AK339" i="33"/>
  <c r="AL339" i="33"/>
  <c r="AM339" i="33"/>
  <c r="AN339" i="33"/>
  <c r="AO339" i="33"/>
  <c r="AP339" i="33"/>
  <c r="AQ339" i="33"/>
  <c r="AR339" i="33"/>
  <c r="AS339" i="33"/>
  <c r="AT339" i="33"/>
  <c r="AU339" i="33"/>
  <c r="AV339" i="33"/>
  <c r="AW339" i="33"/>
  <c r="AX339" i="33"/>
  <c r="AY339" i="33"/>
  <c r="AZ339" i="33"/>
  <c r="BA339" i="33"/>
  <c r="BB339" i="33"/>
  <c r="BC339" i="33"/>
  <c r="BD339" i="33"/>
  <c r="BE339" i="33"/>
  <c r="BF339" i="33"/>
  <c r="BG339" i="33"/>
  <c r="BH339" i="33"/>
  <c r="BI339" i="33"/>
  <c r="BJ339" i="33"/>
  <c r="BK339" i="33"/>
  <c r="BL339" i="33"/>
  <c r="BM339" i="33"/>
  <c r="BN339" i="33"/>
  <c r="BO339" i="33"/>
  <c r="BP339" i="33"/>
  <c r="BQ339" i="33"/>
  <c r="BR339" i="33"/>
  <c r="BS339" i="33"/>
  <c r="BT339" i="33"/>
  <c r="BU339" i="33"/>
  <c r="BV339" i="33"/>
  <c r="BW339" i="33"/>
  <c r="BX339" i="33"/>
  <c r="BY339" i="33"/>
  <c r="BZ339" i="33"/>
  <c r="CA339" i="33"/>
  <c r="CB339" i="33"/>
  <c r="CC339" i="33"/>
  <c r="CD339" i="33"/>
  <c r="CE339" i="33"/>
  <c r="CH339" i="33"/>
  <c r="CI339" i="33"/>
  <c r="A340" i="33"/>
  <c r="B340" i="33"/>
  <c r="C340" i="33"/>
  <c r="D340" i="33"/>
  <c r="E340" i="33"/>
  <c r="F340" i="33"/>
  <c r="G340" i="33"/>
  <c r="H340" i="33"/>
  <c r="I340" i="33"/>
  <c r="J340" i="33"/>
  <c r="K340" i="33"/>
  <c r="L340" i="33"/>
  <c r="M340" i="33"/>
  <c r="N340" i="33"/>
  <c r="O340" i="33"/>
  <c r="P340" i="33"/>
  <c r="Q340" i="33"/>
  <c r="R340" i="33"/>
  <c r="S340" i="33"/>
  <c r="T340" i="33"/>
  <c r="U340" i="33"/>
  <c r="V340" i="33"/>
  <c r="W340" i="33"/>
  <c r="X340" i="33"/>
  <c r="Y340" i="33"/>
  <c r="Z340" i="33"/>
  <c r="AA340" i="33"/>
  <c r="AB340" i="33"/>
  <c r="AC340" i="33"/>
  <c r="AD340" i="33"/>
  <c r="AE340" i="33"/>
  <c r="AF340" i="33"/>
  <c r="AG340" i="33"/>
  <c r="AH340" i="33"/>
  <c r="AI340" i="33"/>
  <c r="AJ340" i="33"/>
  <c r="AK340" i="33"/>
  <c r="AL340" i="33"/>
  <c r="AM340" i="33"/>
  <c r="AN340" i="33"/>
  <c r="AO340" i="33"/>
  <c r="AP340" i="33"/>
  <c r="AQ340" i="33"/>
  <c r="AR340" i="33"/>
  <c r="AS340" i="33"/>
  <c r="AT340" i="33"/>
  <c r="AU340" i="33"/>
  <c r="AV340" i="33"/>
  <c r="AW340" i="33"/>
  <c r="AX340" i="33"/>
  <c r="AY340" i="33"/>
  <c r="AZ340" i="33"/>
  <c r="BA340" i="33"/>
  <c r="BB340" i="33"/>
  <c r="BC340" i="33"/>
  <c r="BD340" i="33"/>
  <c r="BE340" i="33"/>
  <c r="BF340" i="33"/>
  <c r="BG340" i="33"/>
  <c r="BH340" i="33"/>
  <c r="BI340" i="33"/>
  <c r="BJ340" i="33"/>
  <c r="BK340" i="33"/>
  <c r="BL340" i="33"/>
  <c r="BM340" i="33"/>
  <c r="BN340" i="33"/>
  <c r="BO340" i="33"/>
  <c r="BP340" i="33"/>
  <c r="BQ340" i="33"/>
  <c r="BR340" i="33"/>
  <c r="BS340" i="33"/>
  <c r="BT340" i="33"/>
  <c r="BU340" i="33"/>
  <c r="BV340" i="33"/>
  <c r="BW340" i="33"/>
  <c r="BX340" i="33"/>
  <c r="BY340" i="33"/>
  <c r="BZ340" i="33"/>
  <c r="CA340" i="33"/>
  <c r="CB340" i="33"/>
  <c r="CC340" i="33"/>
  <c r="CD340" i="33"/>
  <c r="CE340" i="33"/>
  <c r="CH340" i="33"/>
  <c r="CI340" i="33"/>
  <c r="A341" i="33"/>
  <c r="B341" i="33"/>
  <c r="C341" i="33"/>
  <c r="D341" i="33"/>
  <c r="E341" i="33"/>
  <c r="F341" i="33"/>
  <c r="G341" i="33"/>
  <c r="H341" i="33"/>
  <c r="I341" i="33"/>
  <c r="J341" i="33"/>
  <c r="K341" i="33"/>
  <c r="L341" i="33"/>
  <c r="M341" i="33"/>
  <c r="N341" i="33"/>
  <c r="O341" i="33"/>
  <c r="P341" i="33"/>
  <c r="Q341" i="33"/>
  <c r="R341" i="33"/>
  <c r="S341" i="33"/>
  <c r="T341" i="33"/>
  <c r="U341" i="33"/>
  <c r="V341" i="33"/>
  <c r="W341" i="33"/>
  <c r="X341" i="33"/>
  <c r="Y341" i="33"/>
  <c r="Z341" i="33"/>
  <c r="AA341" i="33"/>
  <c r="AB341" i="33"/>
  <c r="AC341" i="33"/>
  <c r="AD341" i="33"/>
  <c r="AE341" i="33"/>
  <c r="AF341" i="33"/>
  <c r="AG341" i="33"/>
  <c r="AH341" i="33"/>
  <c r="AI341" i="33"/>
  <c r="AJ341" i="33"/>
  <c r="AK341" i="33"/>
  <c r="AL341" i="33"/>
  <c r="AM341" i="33"/>
  <c r="AN341" i="33"/>
  <c r="AO341" i="33"/>
  <c r="AP341" i="33"/>
  <c r="AQ341" i="33"/>
  <c r="AR341" i="33"/>
  <c r="AS341" i="33"/>
  <c r="AT341" i="33"/>
  <c r="AU341" i="33"/>
  <c r="AV341" i="33"/>
  <c r="AW341" i="33"/>
  <c r="AX341" i="33"/>
  <c r="AY341" i="33"/>
  <c r="AZ341" i="33"/>
  <c r="BA341" i="33"/>
  <c r="BB341" i="33"/>
  <c r="BC341" i="33"/>
  <c r="BD341" i="33"/>
  <c r="BE341" i="33"/>
  <c r="BF341" i="33"/>
  <c r="BG341" i="33"/>
  <c r="BH341" i="33"/>
  <c r="BI341" i="33"/>
  <c r="BJ341" i="33"/>
  <c r="BK341" i="33"/>
  <c r="BL341" i="33"/>
  <c r="BM341" i="33"/>
  <c r="BN341" i="33"/>
  <c r="BO341" i="33"/>
  <c r="BP341" i="33"/>
  <c r="BQ341" i="33"/>
  <c r="BR341" i="33"/>
  <c r="BS341" i="33"/>
  <c r="BT341" i="33"/>
  <c r="BU341" i="33"/>
  <c r="BV341" i="33"/>
  <c r="BW341" i="33"/>
  <c r="BX341" i="33"/>
  <c r="BY341" i="33"/>
  <c r="BZ341" i="33"/>
  <c r="CA341" i="33"/>
  <c r="CB341" i="33"/>
  <c r="CC341" i="33"/>
  <c r="CD341" i="33"/>
  <c r="CE341" i="33"/>
  <c r="CH341" i="33"/>
  <c r="CI341" i="33"/>
  <c r="A342" i="33"/>
  <c r="B342" i="33"/>
  <c r="C342" i="33"/>
  <c r="D342" i="33"/>
  <c r="E342" i="33"/>
  <c r="F342" i="33"/>
  <c r="G342" i="33"/>
  <c r="H342" i="33"/>
  <c r="I342" i="33"/>
  <c r="J342" i="33"/>
  <c r="K342" i="33"/>
  <c r="L342" i="33"/>
  <c r="M342" i="33"/>
  <c r="N342" i="33"/>
  <c r="O342" i="33"/>
  <c r="P342" i="33"/>
  <c r="Q342" i="33"/>
  <c r="R342" i="33"/>
  <c r="S342" i="33"/>
  <c r="T342" i="33"/>
  <c r="U342" i="33"/>
  <c r="V342" i="33"/>
  <c r="W342" i="33"/>
  <c r="X342" i="33"/>
  <c r="Y342" i="33"/>
  <c r="Z342" i="33"/>
  <c r="AA342" i="33"/>
  <c r="AB342" i="33"/>
  <c r="AC342" i="33"/>
  <c r="AD342" i="33"/>
  <c r="AE342" i="33"/>
  <c r="AF342" i="33"/>
  <c r="AG342" i="33"/>
  <c r="AH342" i="33"/>
  <c r="AI342" i="33"/>
  <c r="AJ342" i="33"/>
  <c r="AK342" i="33"/>
  <c r="AL342" i="33"/>
  <c r="AM342" i="33"/>
  <c r="AN342" i="33"/>
  <c r="AO342" i="33"/>
  <c r="AP342" i="33"/>
  <c r="AQ342" i="33"/>
  <c r="AR342" i="33"/>
  <c r="AS342" i="33"/>
  <c r="AT342" i="33"/>
  <c r="AU342" i="33"/>
  <c r="AV342" i="33"/>
  <c r="AW342" i="33"/>
  <c r="AX342" i="33"/>
  <c r="AY342" i="33"/>
  <c r="AZ342" i="33"/>
  <c r="BA342" i="33"/>
  <c r="BB342" i="33"/>
  <c r="BC342" i="33"/>
  <c r="BD342" i="33"/>
  <c r="BE342" i="33"/>
  <c r="BF342" i="33"/>
  <c r="BG342" i="33"/>
  <c r="BH342" i="33"/>
  <c r="BI342" i="33"/>
  <c r="BJ342" i="33"/>
  <c r="BK342" i="33"/>
  <c r="BL342" i="33"/>
  <c r="BM342" i="33"/>
  <c r="BN342" i="33"/>
  <c r="BO342" i="33"/>
  <c r="BP342" i="33"/>
  <c r="BQ342" i="33"/>
  <c r="BR342" i="33"/>
  <c r="BS342" i="33"/>
  <c r="BT342" i="33"/>
  <c r="BU342" i="33"/>
  <c r="BV342" i="33"/>
  <c r="BW342" i="33"/>
  <c r="BX342" i="33"/>
  <c r="BY342" i="33"/>
  <c r="BZ342" i="33"/>
  <c r="CA342" i="33"/>
  <c r="CB342" i="33"/>
  <c r="CC342" i="33"/>
  <c r="CD342" i="33"/>
  <c r="CE342" i="33"/>
  <c r="CH342" i="33"/>
  <c r="CI342" i="33"/>
  <c r="A343" i="33"/>
  <c r="B343" i="33"/>
  <c r="C343" i="33"/>
  <c r="D343" i="33"/>
  <c r="E343" i="33"/>
  <c r="F343" i="33"/>
  <c r="G343" i="33"/>
  <c r="H343" i="33"/>
  <c r="I343" i="33"/>
  <c r="J343" i="33"/>
  <c r="K343" i="33"/>
  <c r="L343" i="33"/>
  <c r="M343" i="33"/>
  <c r="N343" i="33"/>
  <c r="O343" i="33"/>
  <c r="P343" i="33"/>
  <c r="Q343" i="33"/>
  <c r="R343" i="33"/>
  <c r="S343" i="33"/>
  <c r="T343" i="33"/>
  <c r="U343" i="33"/>
  <c r="V343" i="33"/>
  <c r="W343" i="33"/>
  <c r="X343" i="33"/>
  <c r="Y343" i="33"/>
  <c r="Z343" i="33"/>
  <c r="AA343" i="33"/>
  <c r="AB343" i="33"/>
  <c r="AC343" i="33"/>
  <c r="AD343" i="33"/>
  <c r="AE343" i="33"/>
  <c r="AF343" i="33"/>
  <c r="AG343" i="33"/>
  <c r="AH343" i="33"/>
  <c r="AI343" i="33"/>
  <c r="AJ343" i="33"/>
  <c r="AK343" i="33"/>
  <c r="AL343" i="33"/>
  <c r="AM343" i="33"/>
  <c r="AN343" i="33"/>
  <c r="AO343" i="33"/>
  <c r="AP343" i="33"/>
  <c r="AQ343" i="33"/>
  <c r="AR343" i="33"/>
  <c r="AS343" i="33"/>
  <c r="AT343" i="33"/>
  <c r="AU343" i="33"/>
  <c r="AV343" i="33"/>
  <c r="AW343" i="33"/>
  <c r="AX343" i="33"/>
  <c r="AY343" i="33"/>
  <c r="AZ343" i="33"/>
  <c r="BA343" i="33"/>
  <c r="BB343" i="33"/>
  <c r="BC343" i="33"/>
  <c r="BD343" i="33"/>
  <c r="BE343" i="33"/>
  <c r="BF343" i="33"/>
  <c r="BG343" i="33"/>
  <c r="BH343" i="33"/>
  <c r="BI343" i="33"/>
  <c r="BJ343" i="33"/>
  <c r="BK343" i="33"/>
  <c r="BL343" i="33"/>
  <c r="BM343" i="33"/>
  <c r="BN343" i="33"/>
  <c r="BO343" i="33"/>
  <c r="BP343" i="33"/>
  <c r="BQ343" i="33"/>
  <c r="BR343" i="33"/>
  <c r="BS343" i="33"/>
  <c r="BT343" i="33"/>
  <c r="BU343" i="33"/>
  <c r="BV343" i="33"/>
  <c r="BW343" i="33"/>
  <c r="BX343" i="33"/>
  <c r="BY343" i="33"/>
  <c r="BZ343" i="33"/>
  <c r="CA343" i="33"/>
  <c r="CB343" i="33"/>
  <c r="CC343" i="33"/>
  <c r="CD343" i="33"/>
  <c r="CE343" i="33"/>
  <c r="CH343" i="33"/>
  <c r="CI343" i="33"/>
  <c r="A344" i="33"/>
  <c r="B344" i="33"/>
  <c r="C344" i="33"/>
  <c r="D344" i="33"/>
  <c r="E344" i="33"/>
  <c r="F344" i="33"/>
  <c r="G344" i="33"/>
  <c r="H344" i="33"/>
  <c r="I344" i="33"/>
  <c r="J344" i="33"/>
  <c r="K344" i="33"/>
  <c r="L344" i="33"/>
  <c r="M344" i="33"/>
  <c r="N344" i="33"/>
  <c r="O344" i="33"/>
  <c r="P344" i="33"/>
  <c r="Q344" i="33"/>
  <c r="R344" i="33"/>
  <c r="S344" i="33"/>
  <c r="T344" i="33"/>
  <c r="U344" i="33"/>
  <c r="V344" i="33"/>
  <c r="W344" i="33"/>
  <c r="X344" i="33"/>
  <c r="Y344" i="33"/>
  <c r="Z344" i="33"/>
  <c r="AA344" i="33"/>
  <c r="AB344" i="33"/>
  <c r="AC344" i="33"/>
  <c r="AD344" i="33"/>
  <c r="AE344" i="33"/>
  <c r="AF344" i="33"/>
  <c r="AG344" i="33"/>
  <c r="AH344" i="33"/>
  <c r="AI344" i="33"/>
  <c r="AJ344" i="33"/>
  <c r="AK344" i="33"/>
  <c r="AL344" i="33"/>
  <c r="AM344" i="33"/>
  <c r="AN344" i="33"/>
  <c r="AO344" i="33"/>
  <c r="AP344" i="33"/>
  <c r="AQ344" i="33"/>
  <c r="AR344" i="33"/>
  <c r="AS344" i="33"/>
  <c r="AT344" i="33"/>
  <c r="AU344" i="33"/>
  <c r="AV344" i="33"/>
  <c r="AW344" i="33"/>
  <c r="AX344" i="33"/>
  <c r="AY344" i="33"/>
  <c r="AZ344" i="33"/>
  <c r="BA344" i="33"/>
  <c r="BB344" i="33"/>
  <c r="BC344" i="33"/>
  <c r="BD344" i="33"/>
  <c r="BE344" i="33"/>
  <c r="BF344" i="33"/>
  <c r="BG344" i="33"/>
  <c r="BH344" i="33"/>
  <c r="BI344" i="33"/>
  <c r="BJ344" i="33"/>
  <c r="BK344" i="33"/>
  <c r="BL344" i="33"/>
  <c r="BM344" i="33"/>
  <c r="BN344" i="33"/>
  <c r="BO344" i="33"/>
  <c r="BP344" i="33"/>
  <c r="BQ344" i="33"/>
  <c r="BR344" i="33"/>
  <c r="BS344" i="33"/>
  <c r="BT344" i="33"/>
  <c r="BU344" i="33"/>
  <c r="BV344" i="33"/>
  <c r="BW344" i="33"/>
  <c r="BX344" i="33"/>
  <c r="BY344" i="33"/>
  <c r="BZ344" i="33"/>
  <c r="CA344" i="33"/>
  <c r="CB344" i="33"/>
  <c r="CC344" i="33"/>
  <c r="CD344" i="33"/>
  <c r="CE344" i="33"/>
  <c r="CH344" i="33"/>
  <c r="CI344" i="33"/>
  <c r="A345" i="33"/>
  <c r="B345" i="33"/>
  <c r="C345" i="33"/>
  <c r="D345" i="33"/>
  <c r="E345" i="33"/>
  <c r="F345" i="33"/>
  <c r="G345" i="33"/>
  <c r="H345" i="33"/>
  <c r="I345" i="33"/>
  <c r="J345" i="33"/>
  <c r="K345" i="33"/>
  <c r="L345" i="33"/>
  <c r="M345" i="33"/>
  <c r="N345" i="33"/>
  <c r="O345" i="33"/>
  <c r="P345" i="33"/>
  <c r="Q345" i="33"/>
  <c r="R345" i="33"/>
  <c r="S345" i="33"/>
  <c r="T345" i="33"/>
  <c r="U345" i="33"/>
  <c r="V345" i="33"/>
  <c r="W345" i="33"/>
  <c r="X345" i="33"/>
  <c r="Y345" i="33"/>
  <c r="Z345" i="33"/>
  <c r="AA345" i="33"/>
  <c r="AB345" i="33"/>
  <c r="AC345" i="33"/>
  <c r="AD345" i="33"/>
  <c r="AE345" i="33"/>
  <c r="AF345" i="33"/>
  <c r="AG345" i="33"/>
  <c r="AH345" i="33"/>
  <c r="AI345" i="33"/>
  <c r="AJ345" i="33"/>
  <c r="AK345" i="33"/>
  <c r="AL345" i="33"/>
  <c r="AM345" i="33"/>
  <c r="AN345" i="33"/>
  <c r="AO345" i="33"/>
  <c r="AP345" i="33"/>
  <c r="AQ345" i="33"/>
  <c r="AR345" i="33"/>
  <c r="AS345" i="33"/>
  <c r="AT345" i="33"/>
  <c r="AU345" i="33"/>
  <c r="AV345" i="33"/>
  <c r="AW345" i="33"/>
  <c r="AX345" i="33"/>
  <c r="AY345" i="33"/>
  <c r="AZ345" i="33"/>
  <c r="BA345" i="33"/>
  <c r="BB345" i="33"/>
  <c r="BC345" i="33"/>
  <c r="BD345" i="33"/>
  <c r="BE345" i="33"/>
  <c r="BF345" i="33"/>
  <c r="BG345" i="33"/>
  <c r="BH345" i="33"/>
  <c r="BI345" i="33"/>
  <c r="BJ345" i="33"/>
  <c r="BK345" i="33"/>
  <c r="BL345" i="33"/>
  <c r="BM345" i="33"/>
  <c r="BN345" i="33"/>
  <c r="BO345" i="33"/>
  <c r="BP345" i="33"/>
  <c r="BQ345" i="33"/>
  <c r="BR345" i="33"/>
  <c r="BS345" i="33"/>
  <c r="BT345" i="33"/>
  <c r="BU345" i="33"/>
  <c r="BV345" i="33"/>
  <c r="BW345" i="33"/>
  <c r="BX345" i="33"/>
  <c r="BY345" i="33"/>
  <c r="BZ345" i="33"/>
  <c r="CA345" i="33"/>
  <c r="CB345" i="33"/>
  <c r="CC345" i="33"/>
  <c r="CD345" i="33"/>
  <c r="CE345" i="33"/>
  <c r="CH345" i="33"/>
  <c r="CI345" i="33"/>
  <c r="A346" i="33"/>
  <c r="B346" i="33"/>
  <c r="C346" i="33"/>
  <c r="D346" i="33"/>
  <c r="E346" i="33"/>
  <c r="F346" i="33"/>
  <c r="G346" i="33"/>
  <c r="H346" i="33"/>
  <c r="I346" i="33"/>
  <c r="J346" i="33"/>
  <c r="K346" i="33"/>
  <c r="L346" i="33"/>
  <c r="M346" i="33"/>
  <c r="N346" i="33"/>
  <c r="O346" i="33"/>
  <c r="P346" i="33"/>
  <c r="Q346" i="33"/>
  <c r="R346" i="33"/>
  <c r="S346" i="33"/>
  <c r="T346" i="33"/>
  <c r="U346" i="33"/>
  <c r="V346" i="33"/>
  <c r="W346" i="33"/>
  <c r="X346" i="33"/>
  <c r="Y346" i="33"/>
  <c r="Z346" i="33"/>
  <c r="AA346" i="33"/>
  <c r="AB346" i="33"/>
  <c r="AC346" i="33"/>
  <c r="AD346" i="33"/>
  <c r="AE346" i="33"/>
  <c r="AF346" i="33"/>
  <c r="AG346" i="33"/>
  <c r="AH346" i="33"/>
  <c r="AI346" i="33"/>
  <c r="AJ346" i="33"/>
  <c r="AK346" i="33"/>
  <c r="AL346" i="33"/>
  <c r="AM346" i="33"/>
  <c r="AN346" i="33"/>
  <c r="AO346" i="33"/>
  <c r="AP346" i="33"/>
  <c r="AQ346" i="33"/>
  <c r="AR346" i="33"/>
  <c r="AS346" i="33"/>
  <c r="AT346" i="33"/>
  <c r="AU346" i="33"/>
  <c r="AV346" i="33"/>
  <c r="AW346" i="33"/>
  <c r="AX346" i="33"/>
  <c r="AY346" i="33"/>
  <c r="AZ346" i="33"/>
  <c r="BA346" i="33"/>
  <c r="BB346" i="33"/>
  <c r="BC346" i="33"/>
  <c r="BD346" i="33"/>
  <c r="BE346" i="33"/>
  <c r="BF346" i="33"/>
  <c r="BG346" i="33"/>
  <c r="BH346" i="33"/>
  <c r="BI346" i="33"/>
  <c r="BJ346" i="33"/>
  <c r="BK346" i="33"/>
  <c r="BL346" i="33"/>
  <c r="BM346" i="33"/>
  <c r="BN346" i="33"/>
  <c r="BO346" i="33"/>
  <c r="BP346" i="33"/>
  <c r="BQ346" i="33"/>
  <c r="BR346" i="33"/>
  <c r="BS346" i="33"/>
  <c r="BT346" i="33"/>
  <c r="BU346" i="33"/>
  <c r="BV346" i="33"/>
  <c r="BW346" i="33"/>
  <c r="BX346" i="33"/>
  <c r="BY346" i="33"/>
  <c r="BZ346" i="33"/>
  <c r="CA346" i="33"/>
  <c r="CB346" i="33"/>
  <c r="CC346" i="33"/>
  <c r="CD346" i="33"/>
  <c r="CE346" i="33"/>
  <c r="CH346" i="33"/>
  <c r="CI346" i="33"/>
  <c r="A347" i="33"/>
  <c r="B347" i="33"/>
  <c r="C347" i="33"/>
  <c r="D347" i="33"/>
  <c r="E347" i="33"/>
  <c r="F347" i="33"/>
  <c r="G347" i="33"/>
  <c r="H347" i="33"/>
  <c r="I347" i="33"/>
  <c r="J347" i="33"/>
  <c r="K347" i="33"/>
  <c r="L347" i="33"/>
  <c r="M347" i="33"/>
  <c r="N347" i="33"/>
  <c r="O347" i="33"/>
  <c r="P347" i="33"/>
  <c r="Q347" i="33"/>
  <c r="R347" i="33"/>
  <c r="S347" i="33"/>
  <c r="T347" i="33"/>
  <c r="U347" i="33"/>
  <c r="V347" i="33"/>
  <c r="W347" i="33"/>
  <c r="X347" i="33"/>
  <c r="Y347" i="33"/>
  <c r="Z347" i="33"/>
  <c r="AA347" i="33"/>
  <c r="AB347" i="33"/>
  <c r="AC347" i="33"/>
  <c r="AD347" i="33"/>
  <c r="AE347" i="33"/>
  <c r="AF347" i="33"/>
  <c r="AG347" i="33"/>
  <c r="AH347" i="33"/>
  <c r="AI347" i="33"/>
  <c r="AJ347" i="33"/>
  <c r="AK347" i="33"/>
  <c r="AL347" i="33"/>
  <c r="AM347" i="33"/>
  <c r="AN347" i="33"/>
  <c r="AO347" i="33"/>
  <c r="AP347" i="33"/>
  <c r="AQ347" i="33"/>
  <c r="AR347" i="33"/>
  <c r="AS347" i="33"/>
  <c r="AT347" i="33"/>
  <c r="AU347" i="33"/>
  <c r="AV347" i="33"/>
  <c r="AW347" i="33"/>
  <c r="AX347" i="33"/>
  <c r="AY347" i="33"/>
  <c r="AZ347" i="33"/>
  <c r="BA347" i="33"/>
  <c r="BB347" i="33"/>
  <c r="BC347" i="33"/>
  <c r="BD347" i="33"/>
  <c r="BE347" i="33"/>
  <c r="BF347" i="33"/>
  <c r="BG347" i="33"/>
  <c r="BH347" i="33"/>
  <c r="BI347" i="33"/>
  <c r="BJ347" i="33"/>
  <c r="BK347" i="33"/>
  <c r="BL347" i="33"/>
  <c r="BM347" i="33"/>
  <c r="BN347" i="33"/>
  <c r="BO347" i="33"/>
  <c r="BP347" i="33"/>
  <c r="BQ347" i="33"/>
  <c r="BR347" i="33"/>
  <c r="BS347" i="33"/>
  <c r="BT347" i="33"/>
  <c r="BU347" i="33"/>
  <c r="BV347" i="33"/>
  <c r="BW347" i="33"/>
  <c r="BX347" i="33"/>
  <c r="BY347" i="33"/>
  <c r="BZ347" i="33"/>
  <c r="CA347" i="33"/>
  <c r="CB347" i="33"/>
  <c r="CC347" i="33"/>
  <c r="CD347" i="33"/>
  <c r="CE347" i="33"/>
  <c r="CH347" i="33"/>
  <c r="CI347" i="33"/>
  <c r="A348" i="33"/>
  <c r="B348" i="33"/>
  <c r="C348" i="33"/>
  <c r="D348" i="33"/>
  <c r="E348" i="33"/>
  <c r="F348" i="33"/>
  <c r="G348" i="33"/>
  <c r="H348" i="33"/>
  <c r="I348" i="33"/>
  <c r="J348" i="33"/>
  <c r="K348" i="33"/>
  <c r="L348" i="33"/>
  <c r="M348" i="33"/>
  <c r="N348" i="33"/>
  <c r="O348" i="33"/>
  <c r="P348" i="33"/>
  <c r="Q348" i="33"/>
  <c r="R348" i="33"/>
  <c r="S348" i="33"/>
  <c r="T348" i="33"/>
  <c r="U348" i="33"/>
  <c r="V348" i="33"/>
  <c r="W348" i="33"/>
  <c r="X348" i="33"/>
  <c r="Y348" i="33"/>
  <c r="Z348" i="33"/>
  <c r="AA348" i="33"/>
  <c r="AB348" i="33"/>
  <c r="AC348" i="33"/>
  <c r="AD348" i="33"/>
  <c r="AE348" i="33"/>
  <c r="AF348" i="33"/>
  <c r="AG348" i="33"/>
  <c r="AH348" i="33"/>
  <c r="AI348" i="33"/>
  <c r="AJ348" i="33"/>
  <c r="AK348" i="33"/>
  <c r="AL348" i="33"/>
  <c r="AM348" i="33"/>
  <c r="AN348" i="33"/>
  <c r="AO348" i="33"/>
  <c r="AP348" i="33"/>
  <c r="AQ348" i="33"/>
  <c r="AR348" i="33"/>
  <c r="AS348" i="33"/>
  <c r="AT348" i="33"/>
  <c r="AU348" i="33"/>
  <c r="AV348" i="33"/>
  <c r="AW348" i="33"/>
  <c r="AX348" i="33"/>
  <c r="AY348" i="33"/>
  <c r="AZ348" i="33"/>
  <c r="BA348" i="33"/>
  <c r="BB348" i="33"/>
  <c r="BC348" i="33"/>
  <c r="BD348" i="33"/>
  <c r="BE348" i="33"/>
  <c r="BF348" i="33"/>
  <c r="BG348" i="33"/>
  <c r="BH348" i="33"/>
  <c r="BI348" i="33"/>
  <c r="BJ348" i="33"/>
  <c r="BK348" i="33"/>
  <c r="BL348" i="33"/>
  <c r="BM348" i="33"/>
  <c r="BN348" i="33"/>
  <c r="BO348" i="33"/>
  <c r="BP348" i="33"/>
  <c r="BQ348" i="33"/>
  <c r="BR348" i="33"/>
  <c r="BS348" i="33"/>
  <c r="BT348" i="33"/>
  <c r="BU348" i="33"/>
  <c r="BV348" i="33"/>
  <c r="BW348" i="33"/>
  <c r="BX348" i="33"/>
  <c r="BY348" i="33"/>
  <c r="BZ348" i="33"/>
  <c r="CA348" i="33"/>
  <c r="CB348" i="33"/>
  <c r="CC348" i="33"/>
  <c r="CD348" i="33"/>
  <c r="CE348" i="33"/>
  <c r="CH348" i="33"/>
  <c r="CI348" i="33"/>
  <c r="A349" i="33"/>
  <c r="B349" i="33"/>
  <c r="C349" i="33"/>
  <c r="D349" i="33"/>
  <c r="E349" i="33"/>
  <c r="F349" i="33"/>
  <c r="G349" i="33"/>
  <c r="H349" i="33"/>
  <c r="I349" i="33"/>
  <c r="J349" i="33"/>
  <c r="K349" i="33"/>
  <c r="L349" i="33"/>
  <c r="M349" i="33"/>
  <c r="N349" i="33"/>
  <c r="O349" i="33"/>
  <c r="P349" i="33"/>
  <c r="Q349" i="33"/>
  <c r="R349" i="33"/>
  <c r="S349" i="33"/>
  <c r="T349" i="33"/>
  <c r="U349" i="33"/>
  <c r="V349" i="33"/>
  <c r="W349" i="33"/>
  <c r="X349" i="33"/>
  <c r="Y349" i="33"/>
  <c r="Z349" i="33"/>
  <c r="AA349" i="33"/>
  <c r="AB349" i="33"/>
  <c r="AC349" i="33"/>
  <c r="AD349" i="33"/>
  <c r="AE349" i="33"/>
  <c r="AF349" i="33"/>
  <c r="AG349" i="33"/>
  <c r="AH349" i="33"/>
  <c r="AI349" i="33"/>
  <c r="AJ349" i="33"/>
  <c r="AK349" i="33"/>
  <c r="AL349" i="33"/>
  <c r="AM349" i="33"/>
  <c r="AN349" i="33"/>
  <c r="AO349" i="33"/>
  <c r="AP349" i="33"/>
  <c r="AQ349" i="33"/>
  <c r="AR349" i="33"/>
  <c r="AS349" i="33"/>
  <c r="AT349" i="33"/>
  <c r="AU349" i="33"/>
  <c r="AV349" i="33"/>
  <c r="AW349" i="33"/>
  <c r="AX349" i="33"/>
  <c r="AY349" i="33"/>
  <c r="AZ349" i="33"/>
  <c r="BA349" i="33"/>
  <c r="BB349" i="33"/>
  <c r="BC349" i="33"/>
  <c r="BD349" i="33"/>
  <c r="BE349" i="33"/>
  <c r="BF349" i="33"/>
  <c r="BG349" i="33"/>
  <c r="BH349" i="33"/>
  <c r="BI349" i="33"/>
  <c r="BJ349" i="33"/>
  <c r="BK349" i="33"/>
  <c r="BL349" i="33"/>
  <c r="BM349" i="33"/>
  <c r="BN349" i="33"/>
  <c r="BO349" i="33"/>
  <c r="BP349" i="33"/>
  <c r="BQ349" i="33"/>
  <c r="BR349" i="33"/>
  <c r="BS349" i="33"/>
  <c r="BT349" i="33"/>
  <c r="BU349" i="33"/>
  <c r="BV349" i="33"/>
  <c r="BW349" i="33"/>
  <c r="BX349" i="33"/>
  <c r="BY349" i="33"/>
  <c r="BZ349" i="33"/>
  <c r="CA349" i="33"/>
  <c r="CB349" i="33"/>
  <c r="CC349" i="33"/>
  <c r="CD349" i="33"/>
  <c r="CE349" i="33"/>
  <c r="CH349" i="33"/>
  <c r="CI349" i="33"/>
  <c r="A350" i="33"/>
  <c r="B350" i="33"/>
  <c r="C350" i="33"/>
  <c r="D350" i="33"/>
  <c r="E350" i="33"/>
  <c r="F350" i="33"/>
  <c r="G350" i="33"/>
  <c r="H350" i="33"/>
  <c r="I350" i="33"/>
  <c r="J350" i="33"/>
  <c r="K350" i="33"/>
  <c r="L350" i="33"/>
  <c r="M350" i="33"/>
  <c r="N350" i="33"/>
  <c r="O350" i="33"/>
  <c r="P350" i="33"/>
  <c r="Q350" i="33"/>
  <c r="R350" i="33"/>
  <c r="S350" i="33"/>
  <c r="T350" i="33"/>
  <c r="U350" i="33"/>
  <c r="V350" i="33"/>
  <c r="W350" i="33"/>
  <c r="X350" i="33"/>
  <c r="Y350" i="33"/>
  <c r="Z350" i="33"/>
  <c r="AA350" i="33"/>
  <c r="AB350" i="33"/>
  <c r="AC350" i="33"/>
  <c r="AD350" i="33"/>
  <c r="AE350" i="33"/>
  <c r="AF350" i="33"/>
  <c r="AG350" i="33"/>
  <c r="AH350" i="33"/>
  <c r="AI350" i="33"/>
  <c r="AJ350" i="33"/>
  <c r="AK350" i="33"/>
  <c r="AL350" i="33"/>
  <c r="AM350" i="33"/>
  <c r="AN350" i="33"/>
  <c r="AO350" i="33"/>
  <c r="AP350" i="33"/>
  <c r="AQ350" i="33"/>
  <c r="AR350" i="33"/>
  <c r="AS350" i="33"/>
  <c r="AT350" i="33"/>
  <c r="AU350" i="33"/>
  <c r="AV350" i="33"/>
  <c r="AW350" i="33"/>
  <c r="AX350" i="33"/>
  <c r="AY350" i="33"/>
  <c r="AZ350" i="33"/>
  <c r="BA350" i="33"/>
  <c r="BB350" i="33"/>
  <c r="BC350" i="33"/>
  <c r="BD350" i="33"/>
  <c r="BE350" i="33"/>
  <c r="BF350" i="33"/>
  <c r="BG350" i="33"/>
  <c r="BH350" i="33"/>
  <c r="BI350" i="33"/>
  <c r="BJ350" i="33"/>
  <c r="BK350" i="33"/>
  <c r="BL350" i="33"/>
  <c r="BM350" i="33"/>
  <c r="BN350" i="33"/>
  <c r="BO350" i="33"/>
  <c r="BP350" i="33"/>
  <c r="BQ350" i="33"/>
  <c r="BR350" i="33"/>
  <c r="BS350" i="33"/>
  <c r="BT350" i="33"/>
  <c r="BU350" i="33"/>
  <c r="BV350" i="33"/>
  <c r="BW350" i="33"/>
  <c r="BX350" i="33"/>
  <c r="BY350" i="33"/>
  <c r="BZ350" i="33"/>
  <c r="CA350" i="33"/>
  <c r="CB350" i="33"/>
  <c r="CC350" i="33"/>
  <c r="CD350" i="33"/>
  <c r="CE350" i="33"/>
  <c r="CH350" i="33"/>
  <c r="CI350" i="33"/>
  <c r="A351" i="33"/>
  <c r="B351" i="33"/>
  <c r="C351" i="33"/>
  <c r="D351" i="33"/>
  <c r="E351" i="33"/>
  <c r="F351" i="33"/>
  <c r="G351" i="33"/>
  <c r="H351" i="33"/>
  <c r="I351" i="33"/>
  <c r="J351" i="33"/>
  <c r="K351" i="33"/>
  <c r="L351" i="33"/>
  <c r="M351" i="33"/>
  <c r="N351" i="33"/>
  <c r="O351" i="33"/>
  <c r="P351" i="33"/>
  <c r="Q351" i="33"/>
  <c r="R351" i="33"/>
  <c r="S351" i="33"/>
  <c r="T351" i="33"/>
  <c r="U351" i="33"/>
  <c r="V351" i="33"/>
  <c r="W351" i="33"/>
  <c r="X351" i="33"/>
  <c r="Y351" i="33"/>
  <c r="Z351" i="33"/>
  <c r="AA351" i="33"/>
  <c r="AB351" i="33"/>
  <c r="AC351" i="33"/>
  <c r="AD351" i="33"/>
  <c r="AE351" i="33"/>
  <c r="AF351" i="33"/>
  <c r="AG351" i="33"/>
  <c r="AH351" i="33"/>
  <c r="AI351" i="33"/>
  <c r="AJ351" i="33"/>
  <c r="AK351" i="33"/>
  <c r="AL351" i="33"/>
  <c r="AM351" i="33"/>
  <c r="AN351" i="33"/>
  <c r="AO351" i="33"/>
  <c r="AP351" i="33"/>
  <c r="AQ351" i="33"/>
  <c r="AR351" i="33"/>
  <c r="AS351" i="33"/>
  <c r="AT351" i="33"/>
  <c r="AU351" i="33"/>
  <c r="AV351" i="33"/>
  <c r="AW351" i="33"/>
  <c r="AX351" i="33"/>
  <c r="AY351" i="33"/>
  <c r="AZ351" i="33"/>
  <c r="BA351" i="33"/>
  <c r="BB351" i="33"/>
  <c r="BC351" i="33"/>
  <c r="BD351" i="33"/>
  <c r="BE351" i="33"/>
  <c r="BF351" i="33"/>
  <c r="BG351" i="33"/>
  <c r="BH351" i="33"/>
  <c r="BI351" i="33"/>
  <c r="BJ351" i="33"/>
  <c r="BK351" i="33"/>
  <c r="BL351" i="33"/>
  <c r="BM351" i="33"/>
  <c r="BN351" i="33"/>
  <c r="BO351" i="33"/>
  <c r="BP351" i="33"/>
  <c r="BQ351" i="33"/>
  <c r="BR351" i="33"/>
  <c r="BS351" i="33"/>
  <c r="BT351" i="33"/>
  <c r="BU351" i="33"/>
  <c r="BV351" i="33"/>
  <c r="BW351" i="33"/>
  <c r="BX351" i="33"/>
  <c r="BY351" i="33"/>
  <c r="BZ351" i="33"/>
  <c r="CA351" i="33"/>
  <c r="CB351" i="33"/>
  <c r="CC351" i="33"/>
  <c r="CD351" i="33"/>
  <c r="CE351" i="33"/>
  <c r="CH351" i="33"/>
  <c r="CI351" i="33"/>
  <c r="A352" i="33"/>
  <c r="B352" i="33"/>
  <c r="C352" i="33"/>
  <c r="D352" i="33"/>
  <c r="E352" i="33"/>
  <c r="F352" i="33"/>
  <c r="G352" i="33"/>
  <c r="H352" i="33"/>
  <c r="I352" i="33"/>
  <c r="J352" i="33"/>
  <c r="K352" i="33"/>
  <c r="L352" i="33"/>
  <c r="M352" i="33"/>
  <c r="N352" i="33"/>
  <c r="O352" i="33"/>
  <c r="P352" i="33"/>
  <c r="Q352" i="33"/>
  <c r="R352" i="33"/>
  <c r="S352" i="33"/>
  <c r="T352" i="33"/>
  <c r="U352" i="33"/>
  <c r="V352" i="33"/>
  <c r="W352" i="33"/>
  <c r="X352" i="33"/>
  <c r="Y352" i="33"/>
  <c r="Z352" i="33"/>
  <c r="AA352" i="33"/>
  <c r="AB352" i="33"/>
  <c r="AC352" i="33"/>
  <c r="AD352" i="33"/>
  <c r="AE352" i="33"/>
  <c r="AF352" i="33"/>
  <c r="AG352" i="33"/>
  <c r="AH352" i="33"/>
  <c r="AI352" i="33"/>
  <c r="AJ352" i="33"/>
  <c r="AK352" i="33"/>
  <c r="AL352" i="33"/>
  <c r="AM352" i="33"/>
  <c r="AN352" i="33"/>
  <c r="AO352" i="33"/>
  <c r="AP352" i="33"/>
  <c r="AQ352" i="33"/>
  <c r="AR352" i="33"/>
  <c r="AS352" i="33"/>
  <c r="AT352" i="33"/>
  <c r="AU352" i="33"/>
  <c r="AV352" i="33"/>
  <c r="AW352" i="33"/>
  <c r="AX352" i="33"/>
  <c r="AY352" i="33"/>
  <c r="AZ352" i="33"/>
  <c r="BA352" i="33"/>
  <c r="BB352" i="33"/>
  <c r="BC352" i="33"/>
  <c r="BD352" i="33"/>
  <c r="BE352" i="33"/>
  <c r="BF352" i="33"/>
  <c r="BG352" i="33"/>
  <c r="BH352" i="33"/>
  <c r="BI352" i="33"/>
  <c r="BJ352" i="33"/>
  <c r="BK352" i="33"/>
  <c r="BL352" i="33"/>
  <c r="BM352" i="33"/>
  <c r="BN352" i="33"/>
  <c r="BO352" i="33"/>
  <c r="BP352" i="33"/>
  <c r="BQ352" i="33"/>
  <c r="BR352" i="33"/>
  <c r="BS352" i="33"/>
  <c r="BT352" i="33"/>
  <c r="BU352" i="33"/>
  <c r="BV352" i="33"/>
  <c r="BW352" i="33"/>
  <c r="BX352" i="33"/>
  <c r="BY352" i="33"/>
  <c r="BZ352" i="33"/>
  <c r="CA352" i="33"/>
  <c r="CB352" i="33"/>
  <c r="CC352" i="33"/>
  <c r="CD352" i="33"/>
  <c r="CE352" i="33"/>
  <c r="CH352" i="33"/>
  <c r="CI352" i="33"/>
  <c r="A353" i="33"/>
  <c r="B353" i="33"/>
  <c r="C353" i="33"/>
  <c r="D353" i="33"/>
  <c r="E353" i="33"/>
  <c r="F353" i="33"/>
  <c r="G353" i="33"/>
  <c r="H353" i="33"/>
  <c r="I353" i="33"/>
  <c r="J353" i="33"/>
  <c r="K353" i="33"/>
  <c r="L353" i="33"/>
  <c r="M353" i="33"/>
  <c r="N353" i="33"/>
  <c r="O353" i="33"/>
  <c r="P353" i="33"/>
  <c r="Q353" i="33"/>
  <c r="R353" i="33"/>
  <c r="S353" i="33"/>
  <c r="T353" i="33"/>
  <c r="U353" i="33"/>
  <c r="V353" i="33"/>
  <c r="W353" i="33"/>
  <c r="X353" i="33"/>
  <c r="Y353" i="33"/>
  <c r="Z353" i="33"/>
  <c r="AA353" i="33"/>
  <c r="AB353" i="33"/>
  <c r="AC353" i="33"/>
  <c r="AD353" i="33"/>
  <c r="AE353" i="33"/>
  <c r="AF353" i="33"/>
  <c r="AG353" i="33"/>
  <c r="AH353" i="33"/>
  <c r="AI353" i="33"/>
  <c r="AJ353" i="33"/>
  <c r="AK353" i="33"/>
  <c r="AL353" i="33"/>
  <c r="AM353" i="33"/>
  <c r="AN353" i="33"/>
  <c r="AO353" i="33"/>
  <c r="AP353" i="33"/>
  <c r="AQ353" i="33"/>
  <c r="AR353" i="33"/>
  <c r="AS353" i="33"/>
  <c r="AT353" i="33"/>
  <c r="AU353" i="33"/>
  <c r="AV353" i="33"/>
  <c r="AW353" i="33"/>
  <c r="AX353" i="33"/>
  <c r="AY353" i="33"/>
  <c r="AZ353" i="33"/>
  <c r="BA353" i="33"/>
  <c r="BB353" i="33"/>
  <c r="BC353" i="33"/>
  <c r="BD353" i="33"/>
  <c r="BE353" i="33"/>
  <c r="BF353" i="33"/>
  <c r="BG353" i="33"/>
  <c r="BH353" i="33"/>
  <c r="BI353" i="33"/>
  <c r="BJ353" i="33"/>
  <c r="BK353" i="33"/>
  <c r="BL353" i="33"/>
  <c r="BM353" i="33"/>
  <c r="BN353" i="33"/>
  <c r="BO353" i="33"/>
  <c r="BP353" i="33"/>
  <c r="BQ353" i="33"/>
  <c r="BR353" i="33"/>
  <c r="BS353" i="33"/>
  <c r="BT353" i="33"/>
  <c r="BU353" i="33"/>
  <c r="BV353" i="33"/>
  <c r="BW353" i="33"/>
  <c r="BX353" i="33"/>
  <c r="BY353" i="33"/>
  <c r="BZ353" i="33"/>
  <c r="CA353" i="33"/>
  <c r="CB353" i="33"/>
  <c r="CC353" i="33"/>
  <c r="CD353" i="33"/>
  <c r="CE353" i="33"/>
  <c r="CH353" i="33"/>
  <c r="CI353" i="33"/>
  <c r="A354" i="33"/>
  <c r="B354" i="33"/>
  <c r="C354" i="33"/>
  <c r="D354" i="33"/>
  <c r="E354" i="33"/>
  <c r="F354" i="33"/>
  <c r="G354" i="33"/>
  <c r="H354" i="33"/>
  <c r="I354" i="33"/>
  <c r="J354" i="33"/>
  <c r="K354" i="33"/>
  <c r="L354" i="33"/>
  <c r="M354" i="33"/>
  <c r="N354" i="33"/>
  <c r="O354" i="33"/>
  <c r="P354" i="33"/>
  <c r="Q354" i="33"/>
  <c r="R354" i="33"/>
  <c r="S354" i="33"/>
  <c r="T354" i="33"/>
  <c r="U354" i="33"/>
  <c r="V354" i="33"/>
  <c r="W354" i="33"/>
  <c r="X354" i="33"/>
  <c r="Y354" i="33"/>
  <c r="Z354" i="33"/>
  <c r="AA354" i="33"/>
  <c r="AB354" i="33"/>
  <c r="AC354" i="33"/>
  <c r="AD354" i="33"/>
  <c r="AE354" i="33"/>
  <c r="AF354" i="33"/>
  <c r="AG354" i="33"/>
  <c r="AH354" i="33"/>
  <c r="AI354" i="33"/>
  <c r="AJ354" i="33"/>
  <c r="AK354" i="33"/>
  <c r="AL354" i="33"/>
  <c r="AM354" i="33"/>
  <c r="AN354" i="33"/>
  <c r="AO354" i="33"/>
  <c r="AP354" i="33"/>
  <c r="AQ354" i="33"/>
  <c r="AR354" i="33"/>
  <c r="AS354" i="33"/>
  <c r="AT354" i="33"/>
  <c r="AU354" i="33"/>
  <c r="AV354" i="33"/>
  <c r="AW354" i="33"/>
  <c r="AX354" i="33"/>
  <c r="AY354" i="33"/>
  <c r="AZ354" i="33"/>
  <c r="BA354" i="33"/>
  <c r="BB354" i="33"/>
  <c r="BC354" i="33"/>
  <c r="BD354" i="33"/>
  <c r="BE354" i="33"/>
  <c r="BF354" i="33"/>
  <c r="BG354" i="33"/>
  <c r="BH354" i="33"/>
  <c r="BI354" i="33"/>
  <c r="BJ354" i="33"/>
  <c r="BK354" i="33"/>
  <c r="BL354" i="33"/>
  <c r="BM354" i="33"/>
  <c r="BN354" i="33"/>
  <c r="BO354" i="33"/>
  <c r="BP354" i="33"/>
  <c r="BQ354" i="33"/>
  <c r="BR354" i="33"/>
  <c r="BS354" i="33"/>
  <c r="BT354" i="33"/>
  <c r="BU354" i="33"/>
  <c r="BV354" i="33"/>
  <c r="BW354" i="33"/>
  <c r="BX354" i="33"/>
  <c r="BY354" i="33"/>
  <c r="BZ354" i="33"/>
  <c r="CA354" i="33"/>
  <c r="CB354" i="33"/>
  <c r="CC354" i="33"/>
  <c r="CD354" i="33"/>
  <c r="CE354" i="33"/>
  <c r="CH354" i="33"/>
  <c r="CI354" i="33"/>
  <c r="A355" i="33"/>
  <c r="B355" i="33"/>
  <c r="C355" i="33"/>
  <c r="D355" i="33"/>
  <c r="E355" i="33"/>
  <c r="F355" i="33"/>
  <c r="G355" i="33"/>
  <c r="H355" i="33"/>
  <c r="I355" i="33"/>
  <c r="J355" i="33"/>
  <c r="K355" i="33"/>
  <c r="L355" i="33"/>
  <c r="M355" i="33"/>
  <c r="N355" i="33"/>
  <c r="O355" i="33"/>
  <c r="P355" i="33"/>
  <c r="Q355" i="33"/>
  <c r="R355" i="33"/>
  <c r="S355" i="33"/>
  <c r="T355" i="33"/>
  <c r="U355" i="33"/>
  <c r="V355" i="33"/>
  <c r="W355" i="33"/>
  <c r="X355" i="33"/>
  <c r="Y355" i="33"/>
  <c r="Z355" i="33"/>
  <c r="AA355" i="33"/>
  <c r="AB355" i="33"/>
  <c r="AC355" i="33"/>
  <c r="AD355" i="33"/>
  <c r="AE355" i="33"/>
  <c r="AF355" i="33"/>
  <c r="AG355" i="33"/>
  <c r="AH355" i="33"/>
  <c r="AI355" i="33"/>
  <c r="AJ355" i="33"/>
  <c r="AK355" i="33"/>
  <c r="AL355" i="33"/>
  <c r="AM355" i="33"/>
  <c r="AN355" i="33"/>
  <c r="AO355" i="33"/>
  <c r="AP355" i="33"/>
  <c r="AQ355" i="33"/>
  <c r="AR355" i="33"/>
  <c r="AS355" i="33"/>
  <c r="AT355" i="33"/>
  <c r="AU355" i="33"/>
  <c r="AV355" i="33"/>
  <c r="AW355" i="33"/>
  <c r="AX355" i="33"/>
  <c r="AY355" i="33"/>
  <c r="AZ355" i="33"/>
  <c r="BA355" i="33"/>
  <c r="BB355" i="33"/>
  <c r="BC355" i="33"/>
  <c r="BD355" i="33"/>
  <c r="BE355" i="33"/>
  <c r="BF355" i="33"/>
  <c r="BG355" i="33"/>
  <c r="BH355" i="33"/>
  <c r="BI355" i="33"/>
  <c r="BJ355" i="33"/>
  <c r="BK355" i="33"/>
  <c r="BL355" i="33"/>
  <c r="BM355" i="33"/>
  <c r="BN355" i="33"/>
  <c r="BO355" i="33"/>
  <c r="BP355" i="33"/>
  <c r="BQ355" i="33"/>
  <c r="BR355" i="33"/>
  <c r="BS355" i="33"/>
  <c r="BT355" i="33"/>
  <c r="BU355" i="33"/>
  <c r="BV355" i="33"/>
  <c r="BW355" i="33"/>
  <c r="BX355" i="33"/>
  <c r="BY355" i="33"/>
  <c r="BZ355" i="33"/>
  <c r="CA355" i="33"/>
  <c r="CB355" i="33"/>
  <c r="CC355" i="33"/>
  <c r="CD355" i="33"/>
  <c r="CE355" i="33"/>
  <c r="CH355" i="33"/>
  <c r="CI355" i="33"/>
  <c r="A356" i="33"/>
  <c r="B356" i="33"/>
  <c r="C356" i="33"/>
  <c r="D356" i="33"/>
  <c r="E356" i="33"/>
  <c r="F356" i="33"/>
  <c r="G356" i="33"/>
  <c r="H356" i="33"/>
  <c r="I356" i="33"/>
  <c r="J356" i="33"/>
  <c r="K356" i="33"/>
  <c r="L356" i="33"/>
  <c r="M356" i="33"/>
  <c r="N356" i="33"/>
  <c r="O356" i="33"/>
  <c r="P356" i="33"/>
  <c r="Q356" i="33"/>
  <c r="R356" i="33"/>
  <c r="S356" i="33"/>
  <c r="T356" i="33"/>
  <c r="U356" i="33"/>
  <c r="V356" i="33"/>
  <c r="W356" i="33"/>
  <c r="X356" i="33"/>
  <c r="Y356" i="33"/>
  <c r="Z356" i="33"/>
  <c r="AA356" i="33"/>
  <c r="AB356" i="33"/>
  <c r="AC356" i="33"/>
  <c r="AD356" i="33"/>
  <c r="AE356" i="33"/>
  <c r="AF356" i="33"/>
  <c r="AG356" i="33"/>
  <c r="AH356" i="33"/>
  <c r="AI356" i="33"/>
  <c r="AJ356" i="33"/>
  <c r="AK356" i="33"/>
  <c r="AL356" i="33"/>
  <c r="AM356" i="33"/>
  <c r="AN356" i="33"/>
  <c r="AO356" i="33"/>
  <c r="AP356" i="33"/>
  <c r="AQ356" i="33"/>
  <c r="AR356" i="33"/>
  <c r="AS356" i="33"/>
  <c r="AT356" i="33"/>
  <c r="AU356" i="33"/>
  <c r="AV356" i="33"/>
  <c r="AW356" i="33"/>
  <c r="AX356" i="33"/>
  <c r="AY356" i="33"/>
  <c r="AZ356" i="33"/>
  <c r="BA356" i="33"/>
  <c r="BB356" i="33"/>
  <c r="BC356" i="33"/>
  <c r="BD356" i="33"/>
  <c r="BE356" i="33"/>
  <c r="BF356" i="33"/>
  <c r="BG356" i="33"/>
  <c r="BH356" i="33"/>
  <c r="BI356" i="33"/>
  <c r="BJ356" i="33"/>
  <c r="BK356" i="33"/>
  <c r="BL356" i="33"/>
  <c r="BM356" i="33"/>
  <c r="BN356" i="33"/>
  <c r="BO356" i="33"/>
  <c r="BP356" i="33"/>
  <c r="BQ356" i="33"/>
  <c r="BR356" i="33"/>
  <c r="BS356" i="33"/>
  <c r="BT356" i="33"/>
  <c r="BU356" i="33"/>
  <c r="BV356" i="33"/>
  <c r="BW356" i="33"/>
  <c r="BX356" i="33"/>
  <c r="BY356" i="33"/>
  <c r="BZ356" i="33"/>
  <c r="CA356" i="33"/>
  <c r="CB356" i="33"/>
  <c r="CC356" i="33"/>
  <c r="CD356" i="33"/>
  <c r="CE356" i="33"/>
  <c r="CH356" i="33"/>
  <c r="CI356" i="33"/>
  <c r="A357" i="33"/>
  <c r="B357" i="33"/>
  <c r="C357" i="33"/>
  <c r="D357" i="33"/>
  <c r="E357" i="33"/>
  <c r="F357" i="33"/>
  <c r="G357" i="33"/>
  <c r="H357" i="33"/>
  <c r="I357" i="33"/>
  <c r="J357" i="33"/>
  <c r="K357" i="33"/>
  <c r="L357" i="33"/>
  <c r="M357" i="33"/>
  <c r="N357" i="33"/>
  <c r="O357" i="33"/>
  <c r="P357" i="33"/>
  <c r="Q357" i="33"/>
  <c r="R357" i="33"/>
  <c r="S357" i="33"/>
  <c r="T357" i="33"/>
  <c r="U357" i="33"/>
  <c r="V357" i="33"/>
  <c r="W357" i="33"/>
  <c r="X357" i="33"/>
  <c r="Y357" i="33"/>
  <c r="Z357" i="33"/>
  <c r="AA357" i="33"/>
  <c r="AB357" i="33"/>
  <c r="AC357" i="33"/>
  <c r="AD357" i="33"/>
  <c r="AE357" i="33"/>
  <c r="AF357" i="33"/>
  <c r="AG357" i="33"/>
  <c r="AH357" i="33"/>
  <c r="AI357" i="33"/>
  <c r="AJ357" i="33"/>
  <c r="AK357" i="33"/>
  <c r="AL357" i="33"/>
  <c r="AM357" i="33"/>
  <c r="AN357" i="33"/>
  <c r="AO357" i="33"/>
  <c r="AP357" i="33"/>
  <c r="AQ357" i="33"/>
  <c r="AR357" i="33"/>
  <c r="AS357" i="33"/>
  <c r="AT357" i="33"/>
  <c r="AU357" i="33"/>
  <c r="AV357" i="33"/>
  <c r="AW357" i="33"/>
  <c r="AX357" i="33"/>
  <c r="AY357" i="33"/>
  <c r="AZ357" i="33"/>
  <c r="BA357" i="33"/>
  <c r="BB357" i="33"/>
  <c r="BC357" i="33"/>
  <c r="BD357" i="33"/>
  <c r="BE357" i="33"/>
  <c r="BF357" i="33"/>
  <c r="BG357" i="33"/>
  <c r="BH357" i="33"/>
  <c r="BI357" i="33"/>
  <c r="BJ357" i="33"/>
  <c r="BK357" i="33"/>
  <c r="BL357" i="33"/>
  <c r="BM357" i="33"/>
  <c r="BN357" i="33"/>
  <c r="BO357" i="33"/>
  <c r="BP357" i="33"/>
  <c r="BQ357" i="33"/>
  <c r="BR357" i="33"/>
  <c r="BS357" i="33"/>
  <c r="BT357" i="33"/>
  <c r="BU357" i="33"/>
  <c r="BV357" i="33"/>
  <c r="BW357" i="33"/>
  <c r="BX357" i="33"/>
  <c r="BY357" i="33"/>
  <c r="BZ357" i="33"/>
  <c r="CA357" i="33"/>
  <c r="CB357" i="33"/>
  <c r="CC357" i="33"/>
  <c r="CD357" i="33"/>
  <c r="CE357" i="33"/>
  <c r="CH357" i="33"/>
  <c r="CI357" i="33"/>
  <c r="A358" i="33"/>
  <c r="B358" i="33"/>
  <c r="C358" i="33"/>
  <c r="D358" i="33"/>
  <c r="E358" i="33"/>
  <c r="F358" i="33"/>
  <c r="G358" i="33"/>
  <c r="H358" i="33"/>
  <c r="I358" i="33"/>
  <c r="J358" i="33"/>
  <c r="K358" i="33"/>
  <c r="L358" i="33"/>
  <c r="M358" i="33"/>
  <c r="N358" i="33"/>
  <c r="O358" i="33"/>
  <c r="P358" i="33"/>
  <c r="Q358" i="33"/>
  <c r="R358" i="33"/>
  <c r="S358" i="33"/>
  <c r="T358" i="33"/>
  <c r="U358" i="33"/>
  <c r="V358" i="33"/>
  <c r="W358" i="33"/>
  <c r="X358" i="33"/>
  <c r="Y358" i="33"/>
  <c r="Z358" i="33"/>
  <c r="AA358" i="33"/>
  <c r="AB358" i="33"/>
  <c r="AC358" i="33"/>
  <c r="AD358" i="33"/>
  <c r="AE358" i="33"/>
  <c r="AF358" i="33"/>
  <c r="AG358" i="33"/>
  <c r="AH358" i="33"/>
  <c r="AI358" i="33"/>
  <c r="AJ358" i="33"/>
  <c r="AK358" i="33"/>
  <c r="AL358" i="33"/>
  <c r="AM358" i="33"/>
  <c r="AN358" i="33"/>
  <c r="AO358" i="33"/>
  <c r="AP358" i="33"/>
  <c r="AQ358" i="33"/>
  <c r="AR358" i="33"/>
  <c r="AS358" i="33"/>
  <c r="AT358" i="33"/>
  <c r="AU358" i="33"/>
  <c r="AV358" i="33"/>
  <c r="AW358" i="33"/>
  <c r="AX358" i="33"/>
  <c r="AY358" i="33"/>
  <c r="AZ358" i="33"/>
  <c r="BA358" i="33"/>
  <c r="BB358" i="33"/>
  <c r="BC358" i="33"/>
  <c r="BD358" i="33"/>
  <c r="BE358" i="33"/>
  <c r="BF358" i="33"/>
  <c r="BG358" i="33"/>
  <c r="BH358" i="33"/>
  <c r="BI358" i="33"/>
  <c r="BJ358" i="33"/>
  <c r="BK358" i="33"/>
  <c r="BL358" i="33"/>
  <c r="BM358" i="33"/>
  <c r="BN358" i="33"/>
  <c r="BO358" i="33"/>
  <c r="BP358" i="33"/>
  <c r="BQ358" i="33"/>
  <c r="BR358" i="33"/>
  <c r="BS358" i="33"/>
  <c r="BT358" i="33"/>
  <c r="BU358" i="33"/>
  <c r="BV358" i="33"/>
  <c r="BW358" i="33"/>
  <c r="BX358" i="33"/>
  <c r="BY358" i="33"/>
  <c r="BZ358" i="33"/>
  <c r="CA358" i="33"/>
  <c r="CB358" i="33"/>
  <c r="CC358" i="33"/>
  <c r="CD358" i="33"/>
  <c r="CE358" i="33"/>
  <c r="CH358" i="33"/>
  <c r="CI358" i="33"/>
  <c r="A359" i="33"/>
  <c r="B359" i="33"/>
  <c r="C359" i="33"/>
  <c r="D359" i="33"/>
  <c r="E359" i="33"/>
  <c r="F359" i="33"/>
  <c r="G359" i="33"/>
  <c r="H359" i="33"/>
  <c r="I359" i="33"/>
  <c r="J359" i="33"/>
  <c r="K359" i="33"/>
  <c r="L359" i="33"/>
  <c r="M359" i="33"/>
  <c r="N359" i="33"/>
  <c r="O359" i="33"/>
  <c r="P359" i="33"/>
  <c r="Q359" i="33"/>
  <c r="R359" i="33"/>
  <c r="S359" i="33"/>
  <c r="T359" i="33"/>
  <c r="U359" i="33"/>
  <c r="V359" i="33"/>
  <c r="W359" i="33"/>
  <c r="X359" i="33"/>
  <c r="Y359" i="33"/>
  <c r="Z359" i="33"/>
  <c r="AA359" i="33"/>
  <c r="AB359" i="33"/>
  <c r="AC359" i="33"/>
  <c r="AD359" i="33"/>
  <c r="AE359" i="33"/>
  <c r="AF359" i="33"/>
  <c r="AG359" i="33"/>
  <c r="AH359" i="33"/>
  <c r="AI359" i="33"/>
  <c r="AJ359" i="33"/>
  <c r="AK359" i="33"/>
  <c r="AL359" i="33"/>
  <c r="AM359" i="33"/>
  <c r="AN359" i="33"/>
  <c r="AO359" i="33"/>
  <c r="AP359" i="33"/>
  <c r="AQ359" i="33"/>
  <c r="AR359" i="33"/>
  <c r="AS359" i="33"/>
  <c r="AT359" i="33"/>
  <c r="AU359" i="33"/>
  <c r="AV359" i="33"/>
  <c r="AW359" i="33"/>
  <c r="AX359" i="33"/>
  <c r="AY359" i="33"/>
  <c r="AZ359" i="33"/>
  <c r="BA359" i="33"/>
  <c r="BB359" i="33"/>
  <c r="BC359" i="33"/>
  <c r="BD359" i="33"/>
  <c r="BE359" i="33"/>
  <c r="BF359" i="33"/>
  <c r="BG359" i="33"/>
  <c r="BH359" i="33"/>
  <c r="BI359" i="33"/>
  <c r="BJ359" i="33"/>
  <c r="BK359" i="33"/>
  <c r="BL359" i="33"/>
  <c r="BM359" i="33"/>
  <c r="BN359" i="33"/>
  <c r="BO359" i="33"/>
  <c r="BP359" i="33"/>
  <c r="BQ359" i="33"/>
  <c r="BR359" i="33"/>
  <c r="BS359" i="33"/>
  <c r="BT359" i="33"/>
  <c r="BU359" i="33"/>
  <c r="BV359" i="33"/>
  <c r="BW359" i="33"/>
  <c r="BX359" i="33"/>
  <c r="BY359" i="33"/>
  <c r="BZ359" i="33"/>
  <c r="CA359" i="33"/>
  <c r="CB359" i="33"/>
  <c r="CC359" i="33"/>
  <c r="CD359" i="33"/>
  <c r="CE359" i="33"/>
  <c r="CH359" i="33"/>
  <c r="CI359" i="33"/>
  <c r="A360" i="33"/>
  <c r="B360" i="33"/>
  <c r="C360" i="33"/>
  <c r="D360" i="33"/>
  <c r="E360" i="33"/>
  <c r="F360" i="33"/>
  <c r="G360" i="33"/>
  <c r="H360" i="33"/>
  <c r="I360" i="33"/>
  <c r="J360" i="33"/>
  <c r="K360" i="33"/>
  <c r="L360" i="33"/>
  <c r="M360" i="33"/>
  <c r="N360" i="33"/>
  <c r="O360" i="33"/>
  <c r="P360" i="33"/>
  <c r="Q360" i="33"/>
  <c r="R360" i="33"/>
  <c r="S360" i="33"/>
  <c r="T360" i="33"/>
  <c r="U360" i="33"/>
  <c r="V360" i="33"/>
  <c r="W360" i="33"/>
  <c r="X360" i="33"/>
  <c r="Y360" i="33"/>
  <c r="Z360" i="33"/>
  <c r="AA360" i="33"/>
  <c r="AB360" i="33"/>
  <c r="AC360" i="33"/>
  <c r="AD360" i="33"/>
  <c r="AE360" i="33"/>
  <c r="AF360" i="33"/>
  <c r="AG360" i="33"/>
  <c r="AH360" i="33"/>
  <c r="AI360" i="33"/>
  <c r="AJ360" i="33"/>
  <c r="AK360" i="33"/>
  <c r="AL360" i="33"/>
  <c r="AM360" i="33"/>
  <c r="AN360" i="33"/>
  <c r="AO360" i="33"/>
  <c r="AP360" i="33"/>
  <c r="AQ360" i="33"/>
  <c r="AR360" i="33"/>
  <c r="AS360" i="33"/>
  <c r="AT360" i="33"/>
  <c r="AU360" i="33"/>
  <c r="AV360" i="33"/>
  <c r="AW360" i="33"/>
  <c r="AX360" i="33"/>
  <c r="AY360" i="33"/>
  <c r="AZ360" i="33"/>
  <c r="BA360" i="33"/>
  <c r="BB360" i="33"/>
  <c r="BC360" i="33"/>
  <c r="BD360" i="33"/>
  <c r="BE360" i="33"/>
  <c r="BF360" i="33"/>
  <c r="BG360" i="33"/>
  <c r="BH360" i="33"/>
  <c r="BI360" i="33"/>
  <c r="BJ360" i="33"/>
  <c r="BK360" i="33"/>
  <c r="BL360" i="33"/>
  <c r="BM360" i="33"/>
  <c r="BN360" i="33"/>
  <c r="BO360" i="33"/>
  <c r="BP360" i="33"/>
  <c r="BQ360" i="33"/>
  <c r="BR360" i="33"/>
  <c r="BS360" i="33"/>
  <c r="BT360" i="33"/>
  <c r="BU360" i="33"/>
  <c r="BV360" i="33"/>
  <c r="BW360" i="33"/>
  <c r="BX360" i="33"/>
  <c r="BY360" i="33"/>
  <c r="BZ360" i="33"/>
  <c r="CA360" i="33"/>
  <c r="CB360" i="33"/>
  <c r="CC360" i="33"/>
  <c r="CD360" i="33"/>
  <c r="CE360" i="33"/>
  <c r="CH360" i="33"/>
  <c r="CI360" i="33"/>
  <c r="A361" i="33"/>
  <c r="B361" i="33"/>
  <c r="C361" i="33"/>
  <c r="D361" i="33"/>
  <c r="E361" i="33"/>
  <c r="F361" i="33"/>
  <c r="G361" i="33"/>
  <c r="H361" i="33"/>
  <c r="I361" i="33"/>
  <c r="J361" i="33"/>
  <c r="K361" i="33"/>
  <c r="L361" i="33"/>
  <c r="M361" i="33"/>
  <c r="N361" i="33"/>
  <c r="O361" i="33"/>
  <c r="P361" i="33"/>
  <c r="Q361" i="33"/>
  <c r="R361" i="33"/>
  <c r="S361" i="33"/>
  <c r="T361" i="33"/>
  <c r="U361" i="33"/>
  <c r="V361" i="33"/>
  <c r="W361" i="33"/>
  <c r="X361" i="33"/>
  <c r="Y361" i="33"/>
  <c r="Z361" i="33"/>
  <c r="AA361" i="33"/>
  <c r="AB361" i="33"/>
  <c r="AC361" i="33"/>
  <c r="AD361" i="33"/>
  <c r="AE361" i="33"/>
  <c r="AF361" i="33"/>
  <c r="AG361" i="33"/>
  <c r="AH361" i="33"/>
  <c r="AI361" i="33"/>
  <c r="AJ361" i="33"/>
  <c r="AK361" i="33"/>
  <c r="AL361" i="33"/>
  <c r="AM361" i="33"/>
  <c r="AN361" i="33"/>
  <c r="AO361" i="33"/>
  <c r="AP361" i="33"/>
  <c r="AQ361" i="33"/>
  <c r="AR361" i="33"/>
  <c r="AS361" i="33"/>
  <c r="AT361" i="33"/>
  <c r="AU361" i="33"/>
  <c r="AV361" i="33"/>
  <c r="AW361" i="33"/>
  <c r="AX361" i="33"/>
  <c r="AY361" i="33"/>
  <c r="AZ361" i="33"/>
  <c r="BA361" i="33"/>
  <c r="BB361" i="33"/>
  <c r="BC361" i="33"/>
  <c r="BD361" i="33"/>
  <c r="BE361" i="33"/>
  <c r="BF361" i="33"/>
  <c r="BG361" i="33"/>
  <c r="BH361" i="33"/>
  <c r="BI361" i="33"/>
  <c r="BJ361" i="33"/>
  <c r="BK361" i="33"/>
  <c r="BL361" i="33"/>
  <c r="BM361" i="33"/>
  <c r="BN361" i="33"/>
  <c r="BO361" i="33"/>
  <c r="BP361" i="33"/>
  <c r="BQ361" i="33"/>
  <c r="BR361" i="33"/>
  <c r="BS361" i="33"/>
  <c r="BT361" i="33"/>
  <c r="BU361" i="33"/>
  <c r="BV361" i="33"/>
  <c r="BW361" i="33"/>
  <c r="BX361" i="33"/>
  <c r="BY361" i="33"/>
  <c r="BZ361" i="33"/>
  <c r="CA361" i="33"/>
  <c r="CB361" i="33"/>
  <c r="CC361" i="33"/>
  <c r="CD361" i="33"/>
  <c r="CE361" i="33"/>
  <c r="CH361" i="33"/>
  <c r="CI361" i="33"/>
  <c r="A362" i="33"/>
  <c r="B362" i="33"/>
  <c r="C362" i="33"/>
  <c r="D362" i="33"/>
  <c r="E362" i="33"/>
  <c r="F362" i="33"/>
  <c r="G362" i="33"/>
  <c r="H362" i="33"/>
  <c r="I362" i="33"/>
  <c r="J362" i="33"/>
  <c r="K362" i="33"/>
  <c r="L362" i="33"/>
  <c r="M362" i="33"/>
  <c r="N362" i="33"/>
  <c r="O362" i="33"/>
  <c r="P362" i="33"/>
  <c r="Q362" i="33"/>
  <c r="R362" i="33"/>
  <c r="S362" i="33"/>
  <c r="T362" i="33"/>
  <c r="U362" i="33"/>
  <c r="V362" i="33"/>
  <c r="W362" i="33"/>
  <c r="X362" i="33"/>
  <c r="Y362" i="33"/>
  <c r="Z362" i="33"/>
  <c r="AA362" i="33"/>
  <c r="AB362" i="33"/>
  <c r="AC362" i="33"/>
  <c r="AD362" i="33"/>
  <c r="AE362" i="33"/>
  <c r="AF362" i="33"/>
  <c r="AG362" i="33"/>
  <c r="AH362" i="33"/>
  <c r="AI362" i="33"/>
  <c r="AJ362" i="33"/>
  <c r="AK362" i="33"/>
  <c r="AL362" i="33"/>
  <c r="AM362" i="33"/>
  <c r="AN362" i="33"/>
  <c r="AO362" i="33"/>
  <c r="AP362" i="33"/>
  <c r="AQ362" i="33"/>
  <c r="AR362" i="33"/>
  <c r="AS362" i="33"/>
  <c r="AT362" i="33"/>
  <c r="AU362" i="33"/>
  <c r="AV362" i="33"/>
  <c r="AW362" i="33"/>
  <c r="AX362" i="33"/>
  <c r="AY362" i="33"/>
  <c r="AZ362" i="33"/>
  <c r="BA362" i="33"/>
  <c r="BB362" i="33"/>
  <c r="BC362" i="33"/>
  <c r="BD362" i="33"/>
  <c r="BE362" i="33"/>
  <c r="BF362" i="33"/>
  <c r="BG362" i="33"/>
  <c r="BH362" i="33"/>
  <c r="BI362" i="33"/>
  <c r="BJ362" i="33"/>
  <c r="BK362" i="33"/>
  <c r="BL362" i="33"/>
  <c r="BM362" i="33"/>
  <c r="BN362" i="33"/>
  <c r="BO362" i="33"/>
  <c r="BP362" i="33"/>
  <c r="BQ362" i="33"/>
  <c r="BR362" i="33"/>
  <c r="BS362" i="33"/>
  <c r="BT362" i="33"/>
  <c r="BU362" i="33"/>
  <c r="BV362" i="33"/>
  <c r="BW362" i="33"/>
  <c r="BX362" i="33"/>
  <c r="BY362" i="33"/>
  <c r="BZ362" i="33"/>
  <c r="CA362" i="33"/>
  <c r="CB362" i="33"/>
  <c r="CC362" i="33"/>
  <c r="CD362" i="33"/>
  <c r="CE362" i="33"/>
  <c r="CH362" i="33"/>
  <c r="CI362" i="33"/>
  <c r="A363" i="33"/>
  <c r="B363" i="33"/>
  <c r="C363" i="33"/>
  <c r="D363" i="33"/>
  <c r="E363" i="33"/>
  <c r="F363" i="33"/>
  <c r="G363" i="33"/>
  <c r="H363" i="33"/>
  <c r="I363" i="33"/>
  <c r="J363" i="33"/>
  <c r="K363" i="33"/>
  <c r="L363" i="33"/>
  <c r="M363" i="33"/>
  <c r="N363" i="33"/>
  <c r="O363" i="33"/>
  <c r="P363" i="33"/>
  <c r="Q363" i="33"/>
  <c r="R363" i="33"/>
  <c r="S363" i="33"/>
  <c r="T363" i="33"/>
  <c r="U363" i="33"/>
  <c r="V363" i="33"/>
  <c r="W363" i="33"/>
  <c r="X363" i="33"/>
  <c r="Y363" i="33"/>
  <c r="Z363" i="33"/>
  <c r="AA363" i="33"/>
  <c r="AB363" i="33"/>
  <c r="AC363" i="33"/>
  <c r="AD363" i="33"/>
  <c r="AE363" i="33"/>
  <c r="AF363" i="33"/>
  <c r="AG363" i="33"/>
  <c r="AH363" i="33"/>
  <c r="AI363" i="33"/>
  <c r="AJ363" i="33"/>
  <c r="AK363" i="33"/>
  <c r="AL363" i="33"/>
  <c r="AM363" i="33"/>
  <c r="AN363" i="33"/>
  <c r="AO363" i="33"/>
  <c r="AP363" i="33"/>
  <c r="AQ363" i="33"/>
  <c r="AR363" i="33"/>
  <c r="AS363" i="33"/>
  <c r="AT363" i="33"/>
  <c r="AU363" i="33"/>
  <c r="AV363" i="33"/>
  <c r="AW363" i="33"/>
  <c r="AX363" i="33"/>
  <c r="AY363" i="33"/>
  <c r="AZ363" i="33"/>
  <c r="BA363" i="33"/>
  <c r="BB363" i="33"/>
  <c r="BC363" i="33"/>
  <c r="BD363" i="33"/>
  <c r="BE363" i="33"/>
  <c r="BF363" i="33"/>
  <c r="BG363" i="33"/>
  <c r="BH363" i="33"/>
  <c r="BI363" i="33"/>
  <c r="BJ363" i="33"/>
  <c r="BK363" i="33"/>
  <c r="BL363" i="33"/>
  <c r="BM363" i="33"/>
  <c r="BN363" i="33"/>
  <c r="BO363" i="33"/>
  <c r="BP363" i="33"/>
  <c r="BQ363" i="33"/>
  <c r="BR363" i="33"/>
  <c r="BS363" i="33"/>
  <c r="BT363" i="33"/>
  <c r="BU363" i="33"/>
  <c r="BV363" i="33"/>
  <c r="BW363" i="33"/>
  <c r="BX363" i="33"/>
  <c r="BY363" i="33"/>
  <c r="BZ363" i="33"/>
  <c r="CA363" i="33"/>
  <c r="CB363" i="33"/>
  <c r="CC363" i="33"/>
  <c r="CD363" i="33"/>
  <c r="CE363" i="33"/>
  <c r="CH363" i="33"/>
  <c r="CI363" i="33"/>
  <c r="A364" i="33"/>
  <c r="B364" i="33"/>
  <c r="C364" i="33"/>
  <c r="D364" i="33"/>
  <c r="E364" i="33"/>
  <c r="F364" i="33"/>
  <c r="G364" i="33"/>
  <c r="H364" i="33"/>
  <c r="I364" i="33"/>
  <c r="J364" i="33"/>
  <c r="K364" i="33"/>
  <c r="L364" i="33"/>
  <c r="M364" i="33"/>
  <c r="N364" i="33"/>
  <c r="O364" i="33"/>
  <c r="P364" i="33"/>
  <c r="Q364" i="33"/>
  <c r="R364" i="33"/>
  <c r="S364" i="33"/>
  <c r="T364" i="33"/>
  <c r="U364" i="33"/>
  <c r="V364" i="33"/>
  <c r="W364" i="33"/>
  <c r="X364" i="33"/>
  <c r="Y364" i="33"/>
  <c r="Z364" i="33"/>
  <c r="AA364" i="33"/>
  <c r="AB364" i="33"/>
  <c r="AC364" i="33"/>
  <c r="AD364" i="33"/>
  <c r="AE364" i="33"/>
  <c r="AF364" i="33"/>
  <c r="AG364" i="33"/>
  <c r="AH364" i="33"/>
  <c r="AI364" i="33"/>
  <c r="AJ364" i="33"/>
  <c r="AK364" i="33"/>
  <c r="AL364" i="33"/>
  <c r="AM364" i="33"/>
  <c r="AN364" i="33"/>
  <c r="AO364" i="33"/>
  <c r="AP364" i="33"/>
  <c r="AQ364" i="33"/>
  <c r="AR364" i="33"/>
  <c r="AS364" i="33"/>
  <c r="AT364" i="33"/>
  <c r="AU364" i="33"/>
  <c r="AV364" i="33"/>
  <c r="AW364" i="33"/>
  <c r="AX364" i="33"/>
  <c r="AY364" i="33"/>
  <c r="AZ364" i="33"/>
  <c r="BA364" i="33"/>
  <c r="BB364" i="33"/>
  <c r="BC364" i="33"/>
  <c r="BD364" i="33"/>
  <c r="BE364" i="33"/>
  <c r="BF364" i="33"/>
  <c r="BG364" i="33"/>
  <c r="BH364" i="33"/>
  <c r="BI364" i="33"/>
  <c r="BJ364" i="33"/>
  <c r="BK364" i="33"/>
  <c r="BL364" i="33"/>
  <c r="BM364" i="33"/>
  <c r="BN364" i="33"/>
  <c r="BO364" i="33"/>
  <c r="BP364" i="33"/>
  <c r="BQ364" i="33"/>
  <c r="BR364" i="33"/>
  <c r="BS364" i="33"/>
  <c r="BT364" i="33"/>
  <c r="BU364" i="33"/>
  <c r="BV364" i="33"/>
  <c r="BW364" i="33"/>
  <c r="BX364" i="33"/>
  <c r="BY364" i="33"/>
  <c r="BZ364" i="33"/>
  <c r="CA364" i="33"/>
  <c r="CB364" i="33"/>
  <c r="CC364" i="33"/>
  <c r="CD364" i="33"/>
  <c r="CE364" i="33"/>
  <c r="CH364" i="33"/>
  <c r="CI364" i="33"/>
  <c r="A365" i="33"/>
  <c r="B365" i="33"/>
  <c r="C365" i="33"/>
  <c r="D365" i="33"/>
  <c r="E365" i="33"/>
  <c r="F365" i="33"/>
  <c r="G365" i="33"/>
  <c r="H365" i="33"/>
  <c r="I365" i="33"/>
  <c r="J365" i="33"/>
  <c r="K365" i="33"/>
  <c r="L365" i="33"/>
  <c r="M365" i="33"/>
  <c r="N365" i="33"/>
  <c r="O365" i="33"/>
  <c r="P365" i="33"/>
  <c r="Q365" i="33"/>
  <c r="R365" i="33"/>
  <c r="S365" i="33"/>
  <c r="T365" i="33"/>
  <c r="U365" i="33"/>
  <c r="V365" i="33"/>
  <c r="W365" i="33"/>
  <c r="X365" i="33"/>
  <c r="Y365" i="33"/>
  <c r="Z365" i="33"/>
  <c r="AA365" i="33"/>
  <c r="AB365" i="33"/>
  <c r="AC365" i="33"/>
  <c r="AD365" i="33"/>
  <c r="AE365" i="33"/>
  <c r="AF365" i="33"/>
  <c r="AG365" i="33"/>
  <c r="AH365" i="33"/>
  <c r="AI365" i="33"/>
  <c r="AJ365" i="33"/>
  <c r="AK365" i="33"/>
  <c r="AL365" i="33"/>
  <c r="AM365" i="33"/>
  <c r="AN365" i="33"/>
  <c r="AO365" i="33"/>
  <c r="AP365" i="33"/>
  <c r="AQ365" i="33"/>
  <c r="AR365" i="33"/>
  <c r="AS365" i="33"/>
  <c r="AT365" i="33"/>
  <c r="AU365" i="33"/>
  <c r="AV365" i="33"/>
  <c r="AW365" i="33"/>
  <c r="AX365" i="33"/>
  <c r="AY365" i="33"/>
  <c r="AZ365" i="33"/>
  <c r="BA365" i="33"/>
  <c r="BB365" i="33"/>
  <c r="BC365" i="33"/>
  <c r="BD365" i="33"/>
  <c r="BE365" i="33"/>
  <c r="BF365" i="33"/>
  <c r="BG365" i="33"/>
  <c r="BH365" i="33"/>
  <c r="BI365" i="33"/>
  <c r="BJ365" i="33"/>
  <c r="BK365" i="33"/>
  <c r="BL365" i="33"/>
  <c r="BM365" i="33"/>
  <c r="BN365" i="33"/>
  <c r="BO365" i="33"/>
  <c r="BP365" i="33"/>
  <c r="BQ365" i="33"/>
  <c r="BR365" i="33"/>
  <c r="BS365" i="33"/>
  <c r="BT365" i="33"/>
  <c r="BU365" i="33"/>
  <c r="BV365" i="33"/>
  <c r="BW365" i="33"/>
  <c r="BX365" i="33"/>
  <c r="BY365" i="33"/>
  <c r="BZ365" i="33"/>
  <c r="CA365" i="33"/>
  <c r="CB365" i="33"/>
  <c r="CC365" i="33"/>
  <c r="CD365" i="33"/>
  <c r="CE365" i="33"/>
  <c r="CH365" i="33"/>
  <c r="CI365" i="33"/>
  <c r="A366" i="33"/>
  <c r="B366" i="33"/>
  <c r="C366" i="33"/>
  <c r="D366" i="33"/>
  <c r="E366" i="33"/>
  <c r="F366" i="33"/>
  <c r="G366" i="33"/>
  <c r="H366" i="33"/>
  <c r="I366" i="33"/>
  <c r="J366" i="33"/>
  <c r="K366" i="33"/>
  <c r="L366" i="33"/>
  <c r="M366" i="33"/>
  <c r="N366" i="33"/>
  <c r="O366" i="33"/>
  <c r="P366" i="33"/>
  <c r="Q366" i="33"/>
  <c r="R366" i="33"/>
  <c r="S366" i="33"/>
  <c r="T366" i="33"/>
  <c r="U366" i="33"/>
  <c r="V366" i="33"/>
  <c r="W366" i="33"/>
  <c r="X366" i="33"/>
  <c r="Y366" i="33"/>
  <c r="Z366" i="33"/>
  <c r="AA366" i="33"/>
  <c r="AB366" i="33"/>
  <c r="AC366" i="33"/>
  <c r="AD366" i="33"/>
  <c r="AE366" i="33"/>
  <c r="AF366" i="33"/>
  <c r="AG366" i="33"/>
  <c r="AH366" i="33"/>
  <c r="AI366" i="33"/>
  <c r="AJ366" i="33"/>
  <c r="AK366" i="33"/>
  <c r="AL366" i="33"/>
  <c r="AM366" i="33"/>
  <c r="AN366" i="33"/>
  <c r="AO366" i="33"/>
  <c r="AP366" i="33"/>
  <c r="AQ366" i="33"/>
  <c r="AR366" i="33"/>
  <c r="AS366" i="33"/>
  <c r="AT366" i="33"/>
  <c r="AU366" i="33"/>
  <c r="AV366" i="33"/>
  <c r="AW366" i="33"/>
  <c r="AX366" i="33"/>
  <c r="AY366" i="33"/>
  <c r="AZ366" i="33"/>
  <c r="BA366" i="33"/>
  <c r="BB366" i="33"/>
  <c r="BC366" i="33"/>
  <c r="BD366" i="33"/>
  <c r="BE366" i="33"/>
  <c r="BF366" i="33"/>
  <c r="BG366" i="33"/>
  <c r="BH366" i="33"/>
  <c r="BI366" i="33"/>
  <c r="BJ366" i="33"/>
  <c r="BK366" i="33"/>
  <c r="BL366" i="33"/>
  <c r="BM366" i="33"/>
  <c r="BN366" i="33"/>
  <c r="BO366" i="33"/>
  <c r="BP366" i="33"/>
  <c r="BQ366" i="33"/>
  <c r="BR366" i="33"/>
  <c r="BS366" i="33"/>
  <c r="BT366" i="33"/>
  <c r="BU366" i="33"/>
  <c r="BV366" i="33"/>
  <c r="BW366" i="33"/>
  <c r="BX366" i="33"/>
  <c r="BY366" i="33"/>
  <c r="BZ366" i="33"/>
  <c r="CA366" i="33"/>
  <c r="CB366" i="33"/>
  <c r="CC366" i="33"/>
  <c r="CD366" i="33"/>
  <c r="CE366" i="33"/>
  <c r="CH366" i="33"/>
  <c r="CI366" i="33"/>
  <c r="A367" i="33"/>
  <c r="B367" i="33"/>
  <c r="C367" i="33"/>
  <c r="D367" i="33"/>
  <c r="E367" i="33"/>
  <c r="F367" i="33"/>
  <c r="G367" i="33"/>
  <c r="H367" i="33"/>
  <c r="I367" i="33"/>
  <c r="J367" i="33"/>
  <c r="K367" i="33"/>
  <c r="L367" i="33"/>
  <c r="M367" i="33"/>
  <c r="N367" i="33"/>
  <c r="O367" i="33"/>
  <c r="P367" i="33"/>
  <c r="Q367" i="33"/>
  <c r="R367" i="33"/>
  <c r="S367" i="33"/>
  <c r="T367" i="33"/>
  <c r="U367" i="33"/>
  <c r="V367" i="33"/>
  <c r="W367" i="33"/>
  <c r="X367" i="33"/>
  <c r="Y367" i="33"/>
  <c r="Z367" i="33"/>
  <c r="AA367" i="33"/>
  <c r="AB367" i="33"/>
  <c r="AC367" i="33"/>
  <c r="AD367" i="33"/>
  <c r="AE367" i="33"/>
  <c r="AF367" i="33"/>
  <c r="AG367" i="33"/>
  <c r="AH367" i="33"/>
  <c r="AI367" i="33"/>
  <c r="AJ367" i="33"/>
  <c r="AK367" i="33"/>
  <c r="AL367" i="33"/>
  <c r="AM367" i="33"/>
  <c r="AN367" i="33"/>
  <c r="AO367" i="33"/>
  <c r="AP367" i="33"/>
  <c r="AQ367" i="33"/>
  <c r="AR367" i="33"/>
  <c r="AS367" i="33"/>
  <c r="AT367" i="33"/>
  <c r="AU367" i="33"/>
  <c r="AV367" i="33"/>
  <c r="AW367" i="33"/>
  <c r="AX367" i="33"/>
  <c r="AY367" i="33"/>
  <c r="AZ367" i="33"/>
  <c r="BA367" i="33"/>
  <c r="BB367" i="33"/>
  <c r="BC367" i="33"/>
  <c r="BD367" i="33"/>
  <c r="BE367" i="33"/>
  <c r="BF367" i="33"/>
  <c r="BG367" i="33"/>
  <c r="BH367" i="33"/>
  <c r="BI367" i="33"/>
  <c r="BJ367" i="33"/>
  <c r="BK367" i="33"/>
  <c r="BL367" i="33"/>
  <c r="BM367" i="33"/>
  <c r="BN367" i="33"/>
  <c r="BO367" i="33"/>
  <c r="BP367" i="33"/>
  <c r="BQ367" i="33"/>
  <c r="BR367" i="33"/>
  <c r="BS367" i="33"/>
  <c r="BT367" i="33"/>
  <c r="BU367" i="33"/>
  <c r="BV367" i="33"/>
  <c r="BW367" i="33"/>
  <c r="BX367" i="33"/>
  <c r="BY367" i="33"/>
  <c r="BZ367" i="33"/>
  <c r="CA367" i="33"/>
  <c r="CB367" i="33"/>
  <c r="CC367" i="33"/>
  <c r="CD367" i="33"/>
  <c r="CE367" i="33"/>
  <c r="CH367" i="33"/>
  <c r="CI367" i="33"/>
  <c r="A368" i="33"/>
  <c r="B368" i="33"/>
  <c r="C368" i="33"/>
  <c r="D368" i="33"/>
  <c r="E368" i="33"/>
  <c r="F368" i="33"/>
  <c r="G368" i="33"/>
  <c r="H368" i="33"/>
  <c r="I368" i="33"/>
  <c r="J368" i="33"/>
  <c r="K368" i="33"/>
  <c r="L368" i="33"/>
  <c r="M368" i="33"/>
  <c r="N368" i="33"/>
  <c r="O368" i="33"/>
  <c r="P368" i="33"/>
  <c r="Q368" i="33"/>
  <c r="R368" i="33"/>
  <c r="S368" i="33"/>
  <c r="T368" i="33"/>
  <c r="U368" i="33"/>
  <c r="V368" i="33"/>
  <c r="W368" i="33"/>
  <c r="X368" i="33"/>
  <c r="Y368" i="33"/>
  <c r="Z368" i="33"/>
  <c r="AA368" i="33"/>
  <c r="AB368" i="33"/>
  <c r="AC368" i="33"/>
  <c r="AD368" i="33"/>
  <c r="AE368" i="33"/>
  <c r="AF368" i="33"/>
  <c r="AG368" i="33"/>
  <c r="AH368" i="33"/>
  <c r="AI368" i="33"/>
  <c r="AJ368" i="33"/>
  <c r="AK368" i="33"/>
  <c r="AL368" i="33"/>
  <c r="AM368" i="33"/>
  <c r="AN368" i="33"/>
  <c r="AO368" i="33"/>
  <c r="AP368" i="33"/>
  <c r="AQ368" i="33"/>
  <c r="AR368" i="33"/>
  <c r="AS368" i="33"/>
  <c r="AT368" i="33"/>
  <c r="AU368" i="33"/>
  <c r="AV368" i="33"/>
  <c r="AW368" i="33"/>
  <c r="AX368" i="33"/>
  <c r="AY368" i="33"/>
  <c r="AZ368" i="33"/>
  <c r="BA368" i="33"/>
  <c r="BB368" i="33"/>
  <c r="BC368" i="33"/>
  <c r="BD368" i="33"/>
  <c r="BE368" i="33"/>
  <c r="BF368" i="33"/>
  <c r="BG368" i="33"/>
  <c r="BH368" i="33"/>
  <c r="BI368" i="33"/>
  <c r="BJ368" i="33"/>
  <c r="BK368" i="33"/>
  <c r="BL368" i="33"/>
  <c r="BM368" i="33"/>
  <c r="BN368" i="33"/>
  <c r="BO368" i="33"/>
  <c r="BP368" i="33"/>
  <c r="BQ368" i="33"/>
  <c r="BR368" i="33"/>
  <c r="BS368" i="33"/>
  <c r="BT368" i="33"/>
  <c r="BU368" i="33"/>
  <c r="BV368" i="33"/>
  <c r="BW368" i="33"/>
  <c r="BX368" i="33"/>
  <c r="BY368" i="33"/>
  <c r="BZ368" i="33"/>
  <c r="CA368" i="33"/>
  <c r="CB368" i="33"/>
  <c r="CC368" i="33"/>
  <c r="CD368" i="33"/>
  <c r="CE368" i="33"/>
  <c r="CH368" i="33"/>
  <c r="CI368" i="33"/>
  <c r="A369" i="33"/>
  <c r="B369" i="33"/>
  <c r="C369" i="33"/>
  <c r="D369" i="33"/>
  <c r="E369" i="33"/>
  <c r="F369" i="33"/>
  <c r="G369" i="33"/>
  <c r="H369" i="33"/>
  <c r="I369" i="33"/>
  <c r="J369" i="33"/>
  <c r="K369" i="33"/>
  <c r="L369" i="33"/>
  <c r="M369" i="33"/>
  <c r="N369" i="33"/>
  <c r="O369" i="33"/>
  <c r="P369" i="33"/>
  <c r="Q369" i="33"/>
  <c r="R369" i="33"/>
  <c r="S369" i="33"/>
  <c r="T369" i="33"/>
  <c r="U369" i="33"/>
  <c r="V369" i="33"/>
  <c r="W369" i="33"/>
  <c r="X369" i="33"/>
  <c r="Y369" i="33"/>
  <c r="Z369" i="33"/>
  <c r="AA369" i="33"/>
  <c r="AB369" i="33"/>
  <c r="AC369" i="33"/>
  <c r="AD369" i="33"/>
  <c r="AE369" i="33"/>
  <c r="AF369" i="33"/>
  <c r="AG369" i="33"/>
  <c r="AH369" i="33"/>
  <c r="AI369" i="33"/>
  <c r="AJ369" i="33"/>
  <c r="AK369" i="33"/>
  <c r="AL369" i="33"/>
  <c r="AM369" i="33"/>
  <c r="AN369" i="33"/>
  <c r="AO369" i="33"/>
  <c r="AP369" i="33"/>
  <c r="AQ369" i="33"/>
  <c r="AR369" i="33"/>
  <c r="AS369" i="33"/>
  <c r="AT369" i="33"/>
  <c r="AU369" i="33"/>
  <c r="AV369" i="33"/>
  <c r="AW369" i="33"/>
  <c r="AX369" i="33"/>
  <c r="AY369" i="33"/>
  <c r="AZ369" i="33"/>
  <c r="BA369" i="33"/>
  <c r="BB369" i="33"/>
  <c r="BC369" i="33"/>
  <c r="BD369" i="33"/>
  <c r="BE369" i="33"/>
  <c r="BF369" i="33"/>
  <c r="BG369" i="33"/>
  <c r="BH369" i="33"/>
  <c r="BI369" i="33"/>
  <c r="BJ369" i="33"/>
  <c r="BK369" i="33"/>
  <c r="BL369" i="33"/>
  <c r="BM369" i="33"/>
  <c r="BN369" i="33"/>
  <c r="BO369" i="33"/>
  <c r="BP369" i="33"/>
  <c r="BQ369" i="33"/>
  <c r="BR369" i="33"/>
  <c r="BS369" i="33"/>
  <c r="BT369" i="33"/>
  <c r="BU369" i="33"/>
  <c r="BV369" i="33"/>
  <c r="BW369" i="33"/>
  <c r="BX369" i="33"/>
  <c r="BY369" i="33"/>
  <c r="BZ369" i="33"/>
  <c r="CA369" i="33"/>
  <c r="CB369" i="33"/>
  <c r="CC369" i="33"/>
  <c r="CD369" i="33"/>
  <c r="CE369" i="33"/>
  <c r="CH369" i="33"/>
  <c r="CI369" i="33"/>
  <c r="A370" i="33"/>
  <c r="B370" i="33"/>
  <c r="C370" i="33"/>
  <c r="D370" i="33"/>
  <c r="E370" i="33"/>
  <c r="F370" i="33"/>
  <c r="G370" i="33"/>
  <c r="H370" i="33"/>
  <c r="I370" i="33"/>
  <c r="J370" i="33"/>
  <c r="K370" i="33"/>
  <c r="L370" i="33"/>
  <c r="M370" i="33"/>
  <c r="N370" i="33"/>
  <c r="O370" i="33"/>
  <c r="P370" i="33"/>
  <c r="Q370" i="33"/>
  <c r="R370" i="33"/>
  <c r="S370" i="33"/>
  <c r="T370" i="33"/>
  <c r="U370" i="33"/>
  <c r="V370" i="33"/>
  <c r="W370" i="33"/>
  <c r="X370" i="33"/>
  <c r="Y370" i="33"/>
  <c r="Z370" i="33"/>
  <c r="AA370" i="33"/>
  <c r="AB370" i="33"/>
  <c r="AC370" i="33"/>
  <c r="AD370" i="33"/>
  <c r="AE370" i="33"/>
  <c r="AF370" i="33"/>
  <c r="AG370" i="33"/>
  <c r="AH370" i="33"/>
  <c r="AI370" i="33"/>
  <c r="AJ370" i="33"/>
  <c r="AK370" i="33"/>
  <c r="AL370" i="33"/>
  <c r="AM370" i="33"/>
  <c r="AN370" i="33"/>
  <c r="AO370" i="33"/>
  <c r="AP370" i="33"/>
  <c r="AQ370" i="33"/>
  <c r="AR370" i="33"/>
  <c r="AS370" i="33"/>
  <c r="AT370" i="33"/>
  <c r="AU370" i="33"/>
  <c r="AV370" i="33"/>
  <c r="AW370" i="33"/>
  <c r="AX370" i="33"/>
  <c r="AY370" i="33"/>
  <c r="AZ370" i="33"/>
  <c r="BA370" i="33"/>
  <c r="BB370" i="33"/>
  <c r="BC370" i="33"/>
  <c r="BD370" i="33"/>
  <c r="BE370" i="33"/>
  <c r="BF370" i="33"/>
  <c r="BG370" i="33"/>
  <c r="BH370" i="33"/>
  <c r="BI370" i="33"/>
  <c r="BJ370" i="33"/>
  <c r="BK370" i="33"/>
  <c r="BL370" i="33"/>
  <c r="BM370" i="33"/>
  <c r="BN370" i="33"/>
  <c r="BO370" i="33"/>
  <c r="BP370" i="33"/>
  <c r="BQ370" i="33"/>
  <c r="BR370" i="33"/>
  <c r="BS370" i="33"/>
  <c r="BT370" i="33"/>
  <c r="BU370" i="33"/>
  <c r="BV370" i="33"/>
  <c r="BW370" i="33"/>
  <c r="BX370" i="33"/>
  <c r="BY370" i="33"/>
  <c r="BZ370" i="33"/>
  <c r="CA370" i="33"/>
  <c r="CB370" i="33"/>
  <c r="CC370" i="33"/>
  <c r="CD370" i="33"/>
  <c r="CE370" i="33"/>
  <c r="CH370" i="33"/>
  <c r="CI370" i="33"/>
  <c r="A371" i="33"/>
  <c r="B371" i="33"/>
  <c r="C371" i="33"/>
  <c r="D371" i="33"/>
  <c r="E371" i="33"/>
  <c r="F371" i="33"/>
  <c r="G371" i="33"/>
  <c r="H371" i="33"/>
  <c r="I371" i="33"/>
  <c r="J371" i="33"/>
  <c r="K371" i="33"/>
  <c r="L371" i="33"/>
  <c r="M371" i="33"/>
  <c r="N371" i="33"/>
  <c r="O371" i="33"/>
  <c r="P371" i="33"/>
  <c r="Q371" i="33"/>
  <c r="R371" i="33"/>
  <c r="S371" i="33"/>
  <c r="T371" i="33"/>
  <c r="U371" i="33"/>
  <c r="V371" i="33"/>
  <c r="W371" i="33"/>
  <c r="X371" i="33"/>
  <c r="Y371" i="33"/>
  <c r="Z371" i="33"/>
  <c r="AA371" i="33"/>
  <c r="AB371" i="33"/>
  <c r="AC371" i="33"/>
  <c r="AD371" i="33"/>
  <c r="AE371" i="33"/>
  <c r="AF371" i="33"/>
  <c r="AG371" i="33"/>
  <c r="AH371" i="33"/>
  <c r="AI371" i="33"/>
  <c r="AJ371" i="33"/>
  <c r="AK371" i="33"/>
  <c r="AL371" i="33"/>
  <c r="AM371" i="33"/>
  <c r="AN371" i="33"/>
  <c r="AO371" i="33"/>
  <c r="AP371" i="33"/>
  <c r="AQ371" i="33"/>
  <c r="AR371" i="33"/>
  <c r="AS371" i="33"/>
  <c r="AT371" i="33"/>
  <c r="AU371" i="33"/>
  <c r="AV371" i="33"/>
  <c r="AW371" i="33"/>
  <c r="AX371" i="33"/>
  <c r="AY371" i="33"/>
  <c r="AZ371" i="33"/>
  <c r="BA371" i="33"/>
  <c r="BB371" i="33"/>
  <c r="BC371" i="33"/>
  <c r="BD371" i="33"/>
  <c r="BE371" i="33"/>
  <c r="BF371" i="33"/>
  <c r="BG371" i="33"/>
  <c r="BH371" i="33"/>
  <c r="BI371" i="33"/>
  <c r="BJ371" i="33"/>
  <c r="BK371" i="33"/>
  <c r="BL371" i="33"/>
  <c r="BM371" i="33"/>
  <c r="BN371" i="33"/>
  <c r="BO371" i="33"/>
  <c r="BP371" i="33"/>
  <c r="BQ371" i="33"/>
  <c r="BR371" i="33"/>
  <c r="BS371" i="33"/>
  <c r="BT371" i="33"/>
  <c r="BU371" i="33"/>
  <c r="BV371" i="33"/>
  <c r="BW371" i="33"/>
  <c r="BX371" i="33"/>
  <c r="BY371" i="33"/>
  <c r="BZ371" i="33"/>
  <c r="CA371" i="33"/>
  <c r="CB371" i="33"/>
  <c r="CC371" i="33"/>
  <c r="CD371" i="33"/>
  <c r="CE371" i="33"/>
  <c r="CH371" i="33"/>
  <c r="CI371" i="33"/>
  <c r="A372" i="33"/>
  <c r="B372" i="33"/>
  <c r="C372" i="33"/>
  <c r="D372" i="33"/>
  <c r="E372" i="33"/>
  <c r="F372" i="33"/>
  <c r="G372" i="33"/>
  <c r="H372" i="33"/>
  <c r="I372" i="33"/>
  <c r="J372" i="33"/>
  <c r="K372" i="33"/>
  <c r="L372" i="33"/>
  <c r="M372" i="33"/>
  <c r="N372" i="33"/>
  <c r="O372" i="33"/>
  <c r="P372" i="33"/>
  <c r="Q372" i="33"/>
  <c r="R372" i="33"/>
  <c r="S372" i="33"/>
  <c r="T372" i="33"/>
  <c r="U372" i="33"/>
  <c r="V372" i="33"/>
  <c r="W372" i="33"/>
  <c r="X372" i="33"/>
  <c r="Y372" i="33"/>
  <c r="Z372" i="33"/>
  <c r="AA372" i="33"/>
  <c r="AB372" i="33"/>
  <c r="AC372" i="33"/>
  <c r="AD372" i="33"/>
  <c r="AE372" i="33"/>
  <c r="AF372" i="33"/>
  <c r="AG372" i="33"/>
  <c r="AH372" i="33"/>
  <c r="AI372" i="33"/>
  <c r="AJ372" i="33"/>
  <c r="AK372" i="33"/>
  <c r="AL372" i="33"/>
  <c r="AM372" i="33"/>
  <c r="AN372" i="33"/>
  <c r="AO372" i="33"/>
  <c r="AP372" i="33"/>
  <c r="AQ372" i="33"/>
  <c r="AR372" i="33"/>
  <c r="AS372" i="33"/>
  <c r="AT372" i="33"/>
  <c r="AU372" i="33"/>
  <c r="AV372" i="33"/>
  <c r="AW372" i="33"/>
  <c r="AX372" i="33"/>
  <c r="AY372" i="33"/>
  <c r="AZ372" i="33"/>
  <c r="BA372" i="33"/>
  <c r="BB372" i="33"/>
  <c r="BC372" i="33"/>
  <c r="BD372" i="33"/>
  <c r="BE372" i="33"/>
  <c r="BF372" i="33"/>
  <c r="BG372" i="33"/>
  <c r="BH372" i="33"/>
  <c r="BI372" i="33"/>
  <c r="BJ372" i="33"/>
  <c r="BK372" i="33"/>
  <c r="BL372" i="33"/>
  <c r="BM372" i="33"/>
  <c r="BN372" i="33"/>
  <c r="BO372" i="33"/>
  <c r="BP372" i="33"/>
  <c r="BQ372" i="33"/>
  <c r="BR372" i="33"/>
  <c r="BS372" i="33"/>
  <c r="BT372" i="33"/>
  <c r="BU372" i="33"/>
  <c r="BV372" i="33"/>
  <c r="BW372" i="33"/>
  <c r="BX372" i="33"/>
  <c r="BY372" i="33"/>
  <c r="BZ372" i="33"/>
  <c r="CA372" i="33"/>
  <c r="CB372" i="33"/>
  <c r="CC372" i="33"/>
  <c r="CD372" i="33"/>
  <c r="CE372" i="33"/>
  <c r="CH372" i="33"/>
  <c r="CI372" i="33"/>
  <c r="A373" i="33"/>
  <c r="B373" i="33"/>
  <c r="C373" i="33"/>
  <c r="D373" i="33"/>
  <c r="E373" i="33"/>
  <c r="F373" i="33"/>
  <c r="G373" i="33"/>
  <c r="H373" i="33"/>
  <c r="I373" i="33"/>
  <c r="J373" i="33"/>
  <c r="K373" i="33"/>
  <c r="L373" i="33"/>
  <c r="M373" i="33"/>
  <c r="N373" i="33"/>
  <c r="O373" i="33"/>
  <c r="P373" i="33"/>
  <c r="Q373" i="33"/>
  <c r="R373" i="33"/>
  <c r="S373" i="33"/>
  <c r="T373" i="33"/>
  <c r="U373" i="33"/>
  <c r="V373" i="33"/>
  <c r="W373" i="33"/>
  <c r="X373" i="33"/>
  <c r="Y373" i="33"/>
  <c r="Z373" i="33"/>
  <c r="AA373" i="33"/>
  <c r="AB373" i="33"/>
  <c r="AC373" i="33"/>
  <c r="AD373" i="33"/>
  <c r="AE373" i="33"/>
  <c r="AF373" i="33"/>
  <c r="AG373" i="33"/>
  <c r="AH373" i="33"/>
  <c r="AI373" i="33"/>
  <c r="AJ373" i="33"/>
  <c r="AK373" i="33"/>
  <c r="AL373" i="33"/>
  <c r="AM373" i="33"/>
  <c r="AN373" i="33"/>
  <c r="AO373" i="33"/>
  <c r="AP373" i="33"/>
  <c r="AQ373" i="33"/>
  <c r="AR373" i="33"/>
  <c r="AS373" i="33"/>
  <c r="AT373" i="33"/>
  <c r="AU373" i="33"/>
  <c r="AV373" i="33"/>
  <c r="AW373" i="33"/>
  <c r="AX373" i="33"/>
  <c r="AY373" i="33"/>
  <c r="AZ373" i="33"/>
  <c r="BA373" i="33"/>
  <c r="BB373" i="33"/>
  <c r="BC373" i="33"/>
  <c r="BD373" i="33"/>
  <c r="BE373" i="33"/>
  <c r="BF373" i="33"/>
  <c r="BG373" i="33"/>
  <c r="BH373" i="33"/>
  <c r="BI373" i="33"/>
  <c r="BJ373" i="33"/>
  <c r="BK373" i="33"/>
  <c r="BL373" i="33"/>
  <c r="BM373" i="33"/>
  <c r="BN373" i="33"/>
  <c r="BO373" i="33"/>
  <c r="BP373" i="33"/>
  <c r="BQ373" i="33"/>
  <c r="BR373" i="33"/>
  <c r="BS373" i="33"/>
  <c r="BT373" i="33"/>
  <c r="BU373" i="33"/>
  <c r="BV373" i="33"/>
  <c r="BW373" i="33"/>
  <c r="BX373" i="33"/>
  <c r="BY373" i="33"/>
  <c r="BZ373" i="33"/>
  <c r="CA373" i="33"/>
  <c r="CB373" i="33"/>
  <c r="CC373" i="33"/>
  <c r="CD373" i="33"/>
  <c r="CE373" i="33"/>
  <c r="CH373" i="33"/>
  <c r="CI373" i="33"/>
  <c r="A374" i="33"/>
  <c r="B374" i="33"/>
  <c r="C374" i="33"/>
  <c r="D374" i="33"/>
  <c r="E374" i="33"/>
  <c r="F374" i="33"/>
  <c r="G374" i="33"/>
  <c r="H374" i="33"/>
  <c r="I374" i="33"/>
  <c r="J374" i="33"/>
  <c r="K374" i="33"/>
  <c r="L374" i="33"/>
  <c r="M374" i="33"/>
  <c r="N374" i="33"/>
  <c r="O374" i="33"/>
  <c r="P374" i="33"/>
  <c r="Q374" i="33"/>
  <c r="R374" i="33"/>
  <c r="S374" i="33"/>
  <c r="T374" i="33"/>
  <c r="U374" i="33"/>
  <c r="V374" i="33"/>
  <c r="W374" i="33"/>
  <c r="X374" i="33"/>
  <c r="Y374" i="33"/>
  <c r="Z374" i="33"/>
  <c r="AA374" i="33"/>
  <c r="AB374" i="33"/>
  <c r="AC374" i="33"/>
  <c r="AD374" i="33"/>
  <c r="AE374" i="33"/>
  <c r="AF374" i="33"/>
  <c r="AG374" i="33"/>
  <c r="AH374" i="33"/>
  <c r="AI374" i="33"/>
  <c r="AJ374" i="33"/>
  <c r="AK374" i="33"/>
  <c r="AL374" i="33"/>
  <c r="AM374" i="33"/>
  <c r="AN374" i="33"/>
  <c r="AO374" i="33"/>
  <c r="AP374" i="33"/>
  <c r="AQ374" i="33"/>
  <c r="AR374" i="33"/>
  <c r="AS374" i="33"/>
  <c r="AT374" i="33"/>
  <c r="AU374" i="33"/>
  <c r="AV374" i="33"/>
  <c r="AW374" i="33"/>
  <c r="AX374" i="33"/>
  <c r="AY374" i="33"/>
  <c r="AZ374" i="33"/>
  <c r="BA374" i="33"/>
  <c r="BB374" i="33"/>
  <c r="BC374" i="33"/>
  <c r="BD374" i="33"/>
  <c r="BE374" i="33"/>
  <c r="BF374" i="33"/>
  <c r="BG374" i="33"/>
  <c r="BH374" i="33"/>
  <c r="BI374" i="33"/>
  <c r="BJ374" i="33"/>
  <c r="BK374" i="33"/>
  <c r="BL374" i="33"/>
  <c r="BM374" i="33"/>
  <c r="BN374" i="33"/>
  <c r="BO374" i="33"/>
  <c r="BP374" i="33"/>
  <c r="BQ374" i="33"/>
  <c r="BR374" i="33"/>
  <c r="BS374" i="33"/>
  <c r="BT374" i="33"/>
  <c r="BU374" i="33"/>
  <c r="BV374" i="33"/>
  <c r="BW374" i="33"/>
  <c r="BX374" i="33"/>
  <c r="BY374" i="33"/>
  <c r="BZ374" i="33"/>
  <c r="CA374" i="33"/>
  <c r="CB374" i="33"/>
  <c r="CC374" i="33"/>
  <c r="CD374" i="33"/>
  <c r="CE374" i="33"/>
  <c r="CH374" i="33"/>
  <c r="CI374" i="33"/>
  <c r="A375" i="33"/>
  <c r="B375" i="33"/>
  <c r="C375" i="33"/>
  <c r="D375" i="33"/>
  <c r="E375" i="33"/>
  <c r="F375" i="33"/>
  <c r="G375" i="33"/>
  <c r="H375" i="33"/>
  <c r="I375" i="33"/>
  <c r="J375" i="33"/>
  <c r="K375" i="33"/>
  <c r="L375" i="33"/>
  <c r="M375" i="33"/>
  <c r="N375" i="33"/>
  <c r="O375" i="33"/>
  <c r="P375" i="33"/>
  <c r="Q375" i="33"/>
  <c r="R375" i="33"/>
  <c r="S375" i="33"/>
  <c r="T375" i="33"/>
  <c r="U375" i="33"/>
  <c r="V375" i="33"/>
  <c r="W375" i="33"/>
  <c r="X375" i="33"/>
  <c r="Y375" i="33"/>
  <c r="Z375" i="33"/>
  <c r="AA375" i="33"/>
  <c r="AB375" i="33"/>
  <c r="AC375" i="33"/>
  <c r="AD375" i="33"/>
  <c r="AE375" i="33"/>
  <c r="AF375" i="33"/>
  <c r="AG375" i="33"/>
  <c r="AH375" i="33"/>
  <c r="AI375" i="33"/>
  <c r="AJ375" i="33"/>
  <c r="AK375" i="33"/>
  <c r="AL375" i="33"/>
  <c r="AM375" i="33"/>
  <c r="AN375" i="33"/>
  <c r="AO375" i="33"/>
  <c r="AP375" i="33"/>
  <c r="AQ375" i="33"/>
  <c r="AR375" i="33"/>
  <c r="AS375" i="33"/>
  <c r="AT375" i="33"/>
  <c r="AU375" i="33"/>
  <c r="AV375" i="33"/>
  <c r="AW375" i="33"/>
  <c r="AX375" i="33"/>
  <c r="AY375" i="33"/>
  <c r="AZ375" i="33"/>
  <c r="BA375" i="33"/>
  <c r="BB375" i="33"/>
  <c r="BC375" i="33"/>
  <c r="BD375" i="33"/>
  <c r="BE375" i="33"/>
  <c r="BF375" i="33"/>
  <c r="BG375" i="33"/>
  <c r="BH375" i="33"/>
  <c r="BI375" i="33"/>
  <c r="BJ375" i="33"/>
  <c r="BK375" i="33"/>
  <c r="BL375" i="33"/>
  <c r="BM375" i="33"/>
  <c r="BN375" i="33"/>
  <c r="BO375" i="33"/>
  <c r="BP375" i="33"/>
  <c r="BQ375" i="33"/>
  <c r="BR375" i="33"/>
  <c r="BS375" i="33"/>
  <c r="BT375" i="33"/>
  <c r="BU375" i="33"/>
  <c r="BV375" i="33"/>
  <c r="BW375" i="33"/>
  <c r="BX375" i="33"/>
  <c r="BY375" i="33"/>
  <c r="BZ375" i="33"/>
  <c r="CA375" i="33"/>
  <c r="CB375" i="33"/>
  <c r="CC375" i="33"/>
  <c r="CD375" i="33"/>
  <c r="CE375" i="33"/>
  <c r="CH375" i="33"/>
  <c r="CI375" i="33"/>
  <c r="A376" i="33"/>
  <c r="B376" i="33"/>
  <c r="C376" i="33"/>
  <c r="D376" i="33"/>
  <c r="E376" i="33"/>
  <c r="F376" i="33"/>
  <c r="G376" i="33"/>
  <c r="H376" i="33"/>
  <c r="I376" i="33"/>
  <c r="J376" i="33"/>
  <c r="K376" i="33"/>
  <c r="L376" i="33"/>
  <c r="M376" i="33"/>
  <c r="N376" i="33"/>
  <c r="O376" i="33"/>
  <c r="P376" i="33"/>
  <c r="Q376" i="33"/>
  <c r="R376" i="33"/>
  <c r="S376" i="33"/>
  <c r="T376" i="33"/>
  <c r="U376" i="33"/>
  <c r="V376" i="33"/>
  <c r="W376" i="33"/>
  <c r="X376" i="33"/>
  <c r="Y376" i="33"/>
  <c r="Z376" i="33"/>
  <c r="AA376" i="33"/>
  <c r="AB376" i="33"/>
  <c r="AC376" i="33"/>
  <c r="AD376" i="33"/>
  <c r="AE376" i="33"/>
  <c r="AF376" i="33"/>
  <c r="AG376" i="33"/>
  <c r="AH376" i="33"/>
  <c r="AI376" i="33"/>
  <c r="AJ376" i="33"/>
  <c r="AK376" i="33"/>
  <c r="AL376" i="33"/>
  <c r="AM376" i="33"/>
  <c r="AN376" i="33"/>
  <c r="AO376" i="33"/>
  <c r="AP376" i="33"/>
  <c r="AQ376" i="33"/>
  <c r="AR376" i="33"/>
  <c r="AS376" i="33"/>
  <c r="AT376" i="33"/>
  <c r="AU376" i="33"/>
  <c r="AV376" i="33"/>
  <c r="AW376" i="33"/>
  <c r="AX376" i="33"/>
  <c r="AY376" i="33"/>
  <c r="AZ376" i="33"/>
  <c r="BA376" i="33"/>
  <c r="BB376" i="33"/>
  <c r="BC376" i="33"/>
  <c r="BD376" i="33"/>
  <c r="BE376" i="33"/>
  <c r="BF376" i="33"/>
  <c r="BG376" i="33"/>
  <c r="BH376" i="33"/>
  <c r="BI376" i="33"/>
  <c r="BJ376" i="33"/>
  <c r="BK376" i="33"/>
  <c r="BL376" i="33"/>
  <c r="BM376" i="33"/>
  <c r="BN376" i="33"/>
  <c r="BO376" i="33"/>
  <c r="BP376" i="33"/>
  <c r="BQ376" i="33"/>
  <c r="BR376" i="33"/>
  <c r="BS376" i="33"/>
  <c r="BT376" i="33"/>
  <c r="BU376" i="33"/>
  <c r="BV376" i="33"/>
  <c r="BW376" i="33"/>
  <c r="BX376" i="33"/>
  <c r="BY376" i="33"/>
  <c r="BZ376" i="33"/>
  <c r="CA376" i="33"/>
  <c r="CB376" i="33"/>
  <c r="CC376" i="33"/>
  <c r="CD376" i="33"/>
  <c r="CE376" i="33"/>
  <c r="CH376" i="33"/>
  <c r="CI376" i="33"/>
  <c r="A377" i="33"/>
  <c r="B377" i="33"/>
  <c r="C377" i="33"/>
  <c r="D377" i="33"/>
  <c r="E377" i="33"/>
  <c r="F377" i="33"/>
  <c r="G377" i="33"/>
  <c r="H377" i="33"/>
  <c r="I377" i="33"/>
  <c r="J377" i="33"/>
  <c r="K377" i="33"/>
  <c r="L377" i="33"/>
  <c r="M377" i="33"/>
  <c r="N377" i="33"/>
  <c r="O377" i="33"/>
  <c r="P377" i="33"/>
  <c r="Q377" i="33"/>
  <c r="R377" i="33"/>
  <c r="S377" i="33"/>
  <c r="T377" i="33"/>
  <c r="U377" i="33"/>
  <c r="V377" i="33"/>
  <c r="W377" i="33"/>
  <c r="X377" i="33"/>
  <c r="Y377" i="33"/>
  <c r="Z377" i="33"/>
  <c r="AA377" i="33"/>
  <c r="AB377" i="33"/>
  <c r="AC377" i="33"/>
  <c r="AD377" i="33"/>
  <c r="AE377" i="33"/>
  <c r="AF377" i="33"/>
  <c r="AG377" i="33"/>
  <c r="AH377" i="33"/>
  <c r="AI377" i="33"/>
  <c r="AJ377" i="33"/>
  <c r="AK377" i="33"/>
  <c r="AL377" i="33"/>
  <c r="AM377" i="33"/>
  <c r="AN377" i="33"/>
  <c r="AO377" i="33"/>
  <c r="AP377" i="33"/>
  <c r="AQ377" i="33"/>
  <c r="AR377" i="33"/>
  <c r="AS377" i="33"/>
  <c r="AT377" i="33"/>
  <c r="AU377" i="33"/>
  <c r="AV377" i="33"/>
  <c r="AW377" i="33"/>
  <c r="AX377" i="33"/>
  <c r="AY377" i="33"/>
  <c r="AZ377" i="33"/>
  <c r="BA377" i="33"/>
  <c r="BB377" i="33"/>
  <c r="BC377" i="33"/>
  <c r="BD377" i="33"/>
  <c r="BE377" i="33"/>
  <c r="BF377" i="33"/>
  <c r="BG377" i="33"/>
  <c r="BH377" i="33"/>
  <c r="BI377" i="33"/>
  <c r="BJ377" i="33"/>
  <c r="BK377" i="33"/>
  <c r="BL377" i="33"/>
  <c r="BM377" i="33"/>
  <c r="BN377" i="33"/>
  <c r="BO377" i="33"/>
  <c r="BP377" i="33"/>
  <c r="BQ377" i="33"/>
  <c r="BR377" i="33"/>
  <c r="BS377" i="33"/>
  <c r="BT377" i="33"/>
  <c r="BU377" i="33"/>
  <c r="BV377" i="33"/>
  <c r="BW377" i="33"/>
  <c r="BX377" i="33"/>
  <c r="BY377" i="33"/>
  <c r="BZ377" i="33"/>
  <c r="CA377" i="33"/>
  <c r="CB377" i="33"/>
  <c r="CC377" i="33"/>
  <c r="CD377" i="33"/>
  <c r="CE377" i="33"/>
  <c r="CH377" i="33"/>
  <c r="CI377" i="33"/>
  <c r="A378" i="33"/>
  <c r="B378" i="33"/>
  <c r="C378" i="33"/>
  <c r="D378" i="33"/>
  <c r="E378" i="33"/>
  <c r="F378" i="33"/>
  <c r="G378" i="33"/>
  <c r="H378" i="33"/>
  <c r="I378" i="33"/>
  <c r="J378" i="33"/>
  <c r="K378" i="33"/>
  <c r="L378" i="33"/>
  <c r="M378" i="33"/>
  <c r="N378" i="33"/>
  <c r="O378" i="33"/>
  <c r="P378" i="33"/>
  <c r="Q378" i="33"/>
  <c r="R378" i="33"/>
  <c r="S378" i="33"/>
  <c r="T378" i="33"/>
  <c r="U378" i="33"/>
  <c r="V378" i="33"/>
  <c r="W378" i="33"/>
  <c r="X378" i="33"/>
  <c r="Y378" i="33"/>
  <c r="Z378" i="33"/>
  <c r="AA378" i="33"/>
  <c r="AB378" i="33"/>
  <c r="AC378" i="33"/>
  <c r="AD378" i="33"/>
  <c r="AE378" i="33"/>
  <c r="AF378" i="33"/>
  <c r="AG378" i="33"/>
  <c r="AH378" i="33"/>
  <c r="AI378" i="33"/>
  <c r="AJ378" i="33"/>
  <c r="AK378" i="33"/>
  <c r="AL378" i="33"/>
  <c r="AM378" i="33"/>
  <c r="AN378" i="33"/>
  <c r="AO378" i="33"/>
  <c r="AP378" i="33"/>
  <c r="AQ378" i="33"/>
  <c r="AR378" i="33"/>
  <c r="AS378" i="33"/>
  <c r="AT378" i="33"/>
  <c r="AU378" i="33"/>
  <c r="AV378" i="33"/>
  <c r="AW378" i="33"/>
  <c r="AX378" i="33"/>
  <c r="AY378" i="33"/>
  <c r="AZ378" i="33"/>
  <c r="BA378" i="33"/>
  <c r="BB378" i="33"/>
  <c r="BC378" i="33"/>
  <c r="BD378" i="33"/>
  <c r="BE378" i="33"/>
  <c r="BF378" i="33"/>
  <c r="BG378" i="33"/>
  <c r="BH378" i="33"/>
  <c r="BI378" i="33"/>
  <c r="BJ378" i="33"/>
  <c r="BK378" i="33"/>
  <c r="BL378" i="33"/>
  <c r="BM378" i="33"/>
  <c r="BN378" i="33"/>
  <c r="BO378" i="33"/>
  <c r="BP378" i="33"/>
  <c r="BQ378" i="33"/>
  <c r="BR378" i="33"/>
  <c r="BS378" i="33"/>
  <c r="BT378" i="33"/>
  <c r="BU378" i="33"/>
  <c r="BV378" i="33"/>
  <c r="BW378" i="33"/>
  <c r="BX378" i="33"/>
  <c r="BY378" i="33"/>
  <c r="BZ378" i="33"/>
  <c r="CA378" i="33"/>
  <c r="CB378" i="33"/>
  <c r="CC378" i="33"/>
  <c r="CD378" i="33"/>
  <c r="CE378" i="33"/>
  <c r="CH378" i="33"/>
  <c r="CI378" i="33"/>
  <c r="A379" i="33"/>
  <c r="B379" i="33"/>
  <c r="C379" i="33"/>
  <c r="D379" i="33"/>
  <c r="E379" i="33"/>
  <c r="F379" i="33"/>
  <c r="G379" i="33"/>
  <c r="H379" i="33"/>
  <c r="I379" i="33"/>
  <c r="J379" i="33"/>
  <c r="K379" i="33"/>
  <c r="L379" i="33"/>
  <c r="M379" i="33"/>
  <c r="N379" i="33"/>
  <c r="O379" i="33"/>
  <c r="P379" i="33"/>
  <c r="Q379" i="33"/>
  <c r="R379" i="33"/>
  <c r="S379" i="33"/>
  <c r="T379" i="33"/>
  <c r="U379" i="33"/>
  <c r="V379" i="33"/>
  <c r="W379" i="33"/>
  <c r="X379" i="33"/>
  <c r="Y379" i="33"/>
  <c r="Z379" i="33"/>
  <c r="AA379" i="33"/>
  <c r="AB379" i="33"/>
  <c r="AC379" i="33"/>
  <c r="AD379" i="33"/>
  <c r="AE379" i="33"/>
  <c r="AF379" i="33"/>
  <c r="AG379" i="33"/>
  <c r="AH379" i="33"/>
  <c r="AI379" i="33"/>
  <c r="AJ379" i="33"/>
  <c r="AK379" i="33"/>
  <c r="AL379" i="33"/>
  <c r="AM379" i="33"/>
  <c r="AN379" i="33"/>
  <c r="AO379" i="33"/>
  <c r="AP379" i="33"/>
  <c r="AQ379" i="33"/>
  <c r="AR379" i="33"/>
  <c r="AS379" i="33"/>
  <c r="AT379" i="33"/>
  <c r="AU379" i="33"/>
  <c r="AV379" i="33"/>
  <c r="AW379" i="33"/>
  <c r="AX379" i="33"/>
  <c r="AY379" i="33"/>
  <c r="AZ379" i="33"/>
  <c r="BA379" i="33"/>
  <c r="BB379" i="33"/>
  <c r="BC379" i="33"/>
  <c r="BD379" i="33"/>
  <c r="BE379" i="33"/>
  <c r="BF379" i="33"/>
  <c r="BG379" i="33"/>
  <c r="BH379" i="33"/>
  <c r="BI379" i="33"/>
  <c r="BJ379" i="33"/>
  <c r="BK379" i="33"/>
  <c r="BL379" i="33"/>
  <c r="BM379" i="33"/>
  <c r="BN379" i="33"/>
  <c r="BO379" i="33"/>
  <c r="BP379" i="33"/>
  <c r="BQ379" i="33"/>
  <c r="BR379" i="33"/>
  <c r="BS379" i="33"/>
  <c r="BT379" i="33"/>
  <c r="BU379" i="33"/>
  <c r="BV379" i="33"/>
  <c r="BW379" i="33"/>
  <c r="BX379" i="33"/>
  <c r="BY379" i="33"/>
  <c r="BZ379" i="33"/>
  <c r="CA379" i="33"/>
  <c r="CB379" i="33"/>
  <c r="CC379" i="33"/>
  <c r="CD379" i="33"/>
  <c r="CE379" i="33"/>
  <c r="CH379" i="33"/>
  <c r="CI379" i="33"/>
  <c r="A380" i="33"/>
  <c r="B380" i="33"/>
  <c r="C380" i="33"/>
  <c r="D380" i="33"/>
  <c r="E380" i="33"/>
  <c r="F380" i="33"/>
  <c r="G380" i="33"/>
  <c r="H380" i="33"/>
  <c r="I380" i="33"/>
  <c r="J380" i="33"/>
  <c r="K380" i="33"/>
  <c r="L380" i="33"/>
  <c r="M380" i="33"/>
  <c r="N380" i="33"/>
  <c r="O380" i="33"/>
  <c r="P380" i="33"/>
  <c r="Q380" i="33"/>
  <c r="R380" i="33"/>
  <c r="S380" i="33"/>
  <c r="T380" i="33"/>
  <c r="U380" i="33"/>
  <c r="V380" i="33"/>
  <c r="W380" i="33"/>
  <c r="X380" i="33"/>
  <c r="Y380" i="33"/>
  <c r="Z380" i="33"/>
  <c r="AA380" i="33"/>
  <c r="AB380" i="33"/>
  <c r="AC380" i="33"/>
  <c r="AD380" i="33"/>
  <c r="AE380" i="33"/>
  <c r="AF380" i="33"/>
  <c r="AG380" i="33"/>
  <c r="AH380" i="33"/>
  <c r="AI380" i="33"/>
  <c r="AJ380" i="33"/>
  <c r="AK380" i="33"/>
  <c r="AL380" i="33"/>
  <c r="AM380" i="33"/>
  <c r="AN380" i="33"/>
  <c r="AO380" i="33"/>
  <c r="AP380" i="33"/>
  <c r="AQ380" i="33"/>
  <c r="AR380" i="33"/>
  <c r="AS380" i="33"/>
  <c r="AT380" i="33"/>
  <c r="AU380" i="33"/>
  <c r="AV380" i="33"/>
  <c r="AW380" i="33"/>
  <c r="AX380" i="33"/>
  <c r="AY380" i="33"/>
  <c r="AZ380" i="33"/>
  <c r="BA380" i="33"/>
  <c r="BB380" i="33"/>
  <c r="BC380" i="33"/>
  <c r="BD380" i="33"/>
  <c r="BE380" i="33"/>
  <c r="BF380" i="33"/>
  <c r="BG380" i="33"/>
  <c r="BH380" i="33"/>
  <c r="BI380" i="33"/>
  <c r="BJ380" i="33"/>
  <c r="BK380" i="33"/>
  <c r="BL380" i="33"/>
  <c r="BM380" i="33"/>
  <c r="BN380" i="33"/>
  <c r="BO380" i="33"/>
  <c r="BP380" i="33"/>
  <c r="BQ380" i="33"/>
  <c r="BR380" i="33"/>
  <c r="BS380" i="33"/>
  <c r="BT380" i="33"/>
  <c r="BU380" i="33"/>
  <c r="BV380" i="33"/>
  <c r="BW380" i="33"/>
  <c r="BX380" i="33"/>
  <c r="BY380" i="33"/>
  <c r="BZ380" i="33"/>
  <c r="CA380" i="33"/>
  <c r="CB380" i="33"/>
  <c r="CC380" i="33"/>
  <c r="CD380" i="33"/>
  <c r="CE380" i="33"/>
  <c r="CH380" i="33"/>
  <c r="CI380" i="33"/>
  <c r="A381" i="33"/>
  <c r="B381" i="33"/>
  <c r="C381" i="33"/>
  <c r="D381" i="33"/>
  <c r="E381" i="33"/>
  <c r="F381" i="33"/>
  <c r="G381" i="33"/>
  <c r="H381" i="33"/>
  <c r="I381" i="33"/>
  <c r="J381" i="33"/>
  <c r="K381" i="33"/>
  <c r="L381" i="33"/>
  <c r="M381" i="33"/>
  <c r="N381" i="33"/>
  <c r="O381" i="33"/>
  <c r="P381" i="33"/>
  <c r="Q381" i="33"/>
  <c r="R381" i="33"/>
  <c r="S381" i="33"/>
  <c r="T381" i="33"/>
  <c r="U381" i="33"/>
  <c r="V381" i="33"/>
  <c r="W381" i="33"/>
  <c r="X381" i="33"/>
  <c r="Y381" i="33"/>
  <c r="Z381" i="33"/>
  <c r="AA381" i="33"/>
  <c r="AB381" i="33"/>
  <c r="AC381" i="33"/>
  <c r="AD381" i="33"/>
  <c r="AE381" i="33"/>
  <c r="AF381" i="33"/>
  <c r="AG381" i="33"/>
  <c r="AH381" i="33"/>
  <c r="AI381" i="33"/>
  <c r="AJ381" i="33"/>
  <c r="AK381" i="33"/>
  <c r="AL381" i="33"/>
  <c r="AM381" i="33"/>
  <c r="AN381" i="33"/>
  <c r="AO381" i="33"/>
  <c r="AP381" i="33"/>
  <c r="AQ381" i="33"/>
  <c r="AR381" i="33"/>
  <c r="AS381" i="33"/>
  <c r="AT381" i="33"/>
  <c r="AU381" i="33"/>
  <c r="AV381" i="33"/>
  <c r="AW381" i="33"/>
  <c r="AX381" i="33"/>
  <c r="AY381" i="33"/>
  <c r="AZ381" i="33"/>
  <c r="BA381" i="33"/>
  <c r="BB381" i="33"/>
  <c r="BC381" i="33"/>
  <c r="BD381" i="33"/>
  <c r="BE381" i="33"/>
  <c r="BF381" i="33"/>
  <c r="BG381" i="33"/>
  <c r="BH381" i="33"/>
  <c r="BI381" i="33"/>
  <c r="BJ381" i="33"/>
  <c r="BK381" i="33"/>
  <c r="BL381" i="33"/>
  <c r="BM381" i="33"/>
  <c r="BN381" i="33"/>
  <c r="BO381" i="33"/>
  <c r="BP381" i="33"/>
  <c r="BQ381" i="33"/>
  <c r="BR381" i="33"/>
  <c r="BS381" i="33"/>
  <c r="BT381" i="33"/>
  <c r="BU381" i="33"/>
  <c r="BV381" i="33"/>
  <c r="BW381" i="33"/>
  <c r="BX381" i="33"/>
  <c r="BY381" i="33"/>
  <c r="BZ381" i="33"/>
  <c r="CA381" i="33"/>
  <c r="CB381" i="33"/>
  <c r="CC381" i="33"/>
  <c r="CD381" i="33"/>
  <c r="CE381" i="33"/>
  <c r="CH381" i="33"/>
  <c r="CI381" i="33"/>
  <c r="A382" i="33"/>
  <c r="B382" i="33"/>
  <c r="C382" i="33"/>
  <c r="D382" i="33"/>
  <c r="E382" i="33"/>
  <c r="F382" i="33"/>
  <c r="G382" i="33"/>
  <c r="H382" i="33"/>
  <c r="I382" i="33"/>
  <c r="J382" i="33"/>
  <c r="K382" i="33"/>
  <c r="L382" i="33"/>
  <c r="M382" i="33"/>
  <c r="N382" i="33"/>
  <c r="O382" i="33"/>
  <c r="P382" i="33"/>
  <c r="Q382" i="33"/>
  <c r="R382" i="33"/>
  <c r="S382" i="33"/>
  <c r="T382" i="33"/>
  <c r="U382" i="33"/>
  <c r="V382" i="33"/>
  <c r="W382" i="33"/>
  <c r="X382" i="33"/>
  <c r="Y382" i="33"/>
  <c r="Z382" i="33"/>
  <c r="AA382" i="33"/>
  <c r="AB382" i="33"/>
  <c r="AC382" i="33"/>
  <c r="AD382" i="33"/>
  <c r="AE382" i="33"/>
  <c r="AF382" i="33"/>
  <c r="AG382" i="33"/>
  <c r="AH382" i="33"/>
  <c r="AI382" i="33"/>
  <c r="AJ382" i="33"/>
  <c r="AK382" i="33"/>
  <c r="AL382" i="33"/>
  <c r="AM382" i="33"/>
  <c r="AN382" i="33"/>
  <c r="AO382" i="33"/>
  <c r="AP382" i="33"/>
  <c r="AQ382" i="33"/>
  <c r="AR382" i="33"/>
  <c r="AS382" i="33"/>
  <c r="AT382" i="33"/>
  <c r="AU382" i="33"/>
  <c r="AV382" i="33"/>
  <c r="AW382" i="33"/>
  <c r="AX382" i="33"/>
  <c r="AY382" i="33"/>
  <c r="AZ382" i="33"/>
  <c r="BA382" i="33"/>
  <c r="BB382" i="33"/>
  <c r="BC382" i="33"/>
  <c r="BD382" i="33"/>
  <c r="BE382" i="33"/>
  <c r="BF382" i="33"/>
  <c r="BG382" i="33"/>
  <c r="BH382" i="33"/>
  <c r="BI382" i="33"/>
  <c r="BJ382" i="33"/>
  <c r="BK382" i="33"/>
  <c r="BL382" i="33"/>
  <c r="BM382" i="33"/>
  <c r="BN382" i="33"/>
  <c r="BO382" i="33"/>
  <c r="BP382" i="33"/>
  <c r="BQ382" i="33"/>
  <c r="BR382" i="33"/>
  <c r="BS382" i="33"/>
  <c r="BT382" i="33"/>
  <c r="BU382" i="33"/>
  <c r="BV382" i="33"/>
  <c r="BW382" i="33"/>
  <c r="BX382" i="33"/>
  <c r="BY382" i="33"/>
  <c r="BZ382" i="33"/>
  <c r="CA382" i="33"/>
  <c r="CB382" i="33"/>
  <c r="CC382" i="33"/>
  <c r="CD382" i="33"/>
  <c r="CE382" i="33"/>
  <c r="CH382" i="33"/>
  <c r="CI382" i="33"/>
  <c r="A383" i="33"/>
  <c r="B383" i="33"/>
  <c r="C383" i="33"/>
  <c r="D383" i="33"/>
  <c r="E383" i="33"/>
  <c r="F383" i="33"/>
  <c r="G383" i="33"/>
  <c r="H383" i="33"/>
  <c r="I383" i="33"/>
  <c r="J383" i="33"/>
  <c r="K383" i="33"/>
  <c r="L383" i="33"/>
  <c r="M383" i="33"/>
  <c r="N383" i="33"/>
  <c r="O383" i="33"/>
  <c r="P383" i="33"/>
  <c r="Q383" i="33"/>
  <c r="R383" i="33"/>
  <c r="S383" i="33"/>
  <c r="T383" i="33"/>
  <c r="U383" i="33"/>
  <c r="V383" i="33"/>
  <c r="W383" i="33"/>
  <c r="X383" i="33"/>
  <c r="Y383" i="33"/>
  <c r="Z383" i="33"/>
  <c r="AA383" i="33"/>
  <c r="AB383" i="33"/>
  <c r="AC383" i="33"/>
  <c r="AD383" i="33"/>
  <c r="AE383" i="33"/>
  <c r="AF383" i="33"/>
  <c r="AG383" i="33"/>
  <c r="AH383" i="33"/>
  <c r="AI383" i="33"/>
  <c r="AJ383" i="33"/>
  <c r="AK383" i="33"/>
  <c r="AL383" i="33"/>
  <c r="AM383" i="33"/>
  <c r="AN383" i="33"/>
  <c r="AO383" i="33"/>
  <c r="AP383" i="33"/>
  <c r="AQ383" i="33"/>
  <c r="AR383" i="33"/>
  <c r="AS383" i="33"/>
  <c r="AT383" i="33"/>
  <c r="AU383" i="33"/>
  <c r="AV383" i="33"/>
  <c r="AW383" i="33"/>
  <c r="AX383" i="33"/>
  <c r="AY383" i="33"/>
  <c r="AZ383" i="33"/>
  <c r="BA383" i="33"/>
  <c r="BB383" i="33"/>
  <c r="BC383" i="33"/>
  <c r="BD383" i="33"/>
  <c r="BE383" i="33"/>
  <c r="BF383" i="33"/>
  <c r="BG383" i="33"/>
  <c r="BH383" i="33"/>
  <c r="BI383" i="33"/>
  <c r="BJ383" i="33"/>
  <c r="BK383" i="33"/>
  <c r="BL383" i="33"/>
  <c r="BM383" i="33"/>
  <c r="BN383" i="33"/>
  <c r="BO383" i="33"/>
  <c r="BP383" i="33"/>
  <c r="BQ383" i="33"/>
  <c r="BR383" i="33"/>
  <c r="BS383" i="33"/>
  <c r="BT383" i="33"/>
  <c r="BU383" i="33"/>
  <c r="BV383" i="33"/>
  <c r="BW383" i="33"/>
  <c r="BX383" i="33"/>
  <c r="BY383" i="33"/>
  <c r="BZ383" i="33"/>
  <c r="CA383" i="33"/>
  <c r="CB383" i="33"/>
  <c r="CC383" i="33"/>
  <c r="CD383" i="33"/>
  <c r="CE383" i="33"/>
  <c r="CH383" i="33"/>
  <c r="CI383" i="33"/>
  <c r="A384" i="33"/>
  <c r="B384" i="33"/>
  <c r="C384" i="33"/>
  <c r="D384" i="33"/>
  <c r="E384" i="33"/>
  <c r="F384" i="33"/>
  <c r="G384" i="33"/>
  <c r="H384" i="33"/>
  <c r="I384" i="33"/>
  <c r="J384" i="33"/>
  <c r="K384" i="33"/>
  <c r="L384" i="33"/>
  <c r="M384" i="33"/>
  <c r="N384" i="33"/>
  <c r="O384" i="33"/>
  <c r="P384" i="33"/>
  <c r="Q384" i="33"/>
  <c r="R384" i="33"/>
  <c r="S384" i="33"/>
  <c r="T384" i="33"/>
  <c r="U384" i="33"/>
  <c r="V384" i="33"/>
  <c r="W384" i="33"/>
  <c r="X384" i="33"/>
  <c r="Y384" i="33"/>
  <c r="Z384" i="33"/>
  <c r="AA384" i="33"/>
  <c r="AB384" i="33"/>
  <c r="AC384" i="33"/>
  <c r="AD384" i="33"/>
  <c r="AE384" i="33"/>
  <c r="AF384" i="33"/>
  <c r="AG384" i="33"/>
  <c r="AH384" i="33"/>
  <c r="AI384" i="33"/>
  <c r="AJ384" i="33"/>
  <c r="AK384" i="33"/>
  <c r="AL384" i="33"/>
  <c r="AM384" i="33"/>
  <c r="AN384" i="33"/>
  <c r="AO384" i="33"/>
  <c r="AP384" i="33"/>
  <c r="AQ384" i="33"/>
  <c r="AR384" i="33"/>
  <c r="AS384" i="33"/>
  <c r="AT384" i="33"/>
  <c r="AU384" i="33"/>
  <c r="AV384" i="33"/>
  <c r="AW384" i="33"/>
  <c r="AX384" i="33"/>
  <c r="AY384" i="33"/>
  <c r="AZ384" i="33"/>
  <c r="BA384" i="33"/>
  <c r="BB384" i="33"/>
  <c r="BC384" i="33"/>
  <c r="BD384" i="33"/>
  <c r="BE384" i="33"/>
  <c r="BF384" i="33"/>
  <c r="BG384" i="33"/>
  <c r="BH384" i="33"/>
  <c r="BI384" i="33"/>
  <c r="BJ384" i="33"/>
  <c r="BK384" i="33"/>
  <c r="BL384" i="33"/>
  <c r="BM384" i="33"/>
  <c r="BN384" i="33"/>
  <c r="BO384" i="33"/>
  <c r="BP384" i="33"/>
  <c r="BQ384" i="33"/>
  <c r="BR384" i="33"/>
  <c r="BS384" i="33"/>
  <c r="BT384" i="33"/>
  <c r="BU384" i="33"/>
  <c r="BV384" i="33"/>
  <c r="BW384" i="33"/>
  <c r="BX384" i="33"/>
  <c r="BY384" i="33"/>
  <c r="BZ384" i="33"/>
  <c r="CA384" i="33"/>
  <c r="CB384" i="33"/>
  <c r="CC384" i="33"/>
  <c r="CD384" i="33"/>
  <c r="CE384" i="33"/>
  <c r="CH384" i="33"/>
  <c r="CI384" i="33"/>
  <c r="A385" i="33"/>
  <c r="B385" i="33"/>
  <c r="C385" i="33"/>
  <c r="D385" i="33"/>
  <c r="E385" i="33"/>
  <c r="F385" i="33"/>
  <c r="G385" i="33"/>
  <c r="H385" i="33"/>
  <c r="I385" i="33"/>
  <c r="J385" i="33"/>
  <c r="K385" i="33"/>
  <c r="L385" i="33"/>
  <c r="M385" i="33"/>
  <c r="N385" i="33"/>
  <c r="O385" i="33"/>
  <c r="P385" i="33"/>
  <c r="Q385" i="33"/>
  <c r="R385" i="33"/>
  <c r="S385" i="33"/>
  <c r="T385" i="33"/>
  <c r="U385" i="33"/>
  <c r="V385" i="33"/>
  <c r="W385" i="33"/>
  <c r="X385" i="33"/>
  <c r="Y385" i="33"/>
  <c r="Z385" i="33"/>
  <c r="AA385" i="33"/>
  <c r="AB385" i="33"/>
  <c r="AC385" i="33"/>
  <c r="AD385" i="33"/>
  <c r="AE385" i="33"/>
  <c r="AF385" i="33"/>
  <c r="AG385" i="33"/>
  <c r="AH385" i="33"/>
  <c r="AI385" i="33"/>
  <c r="AJ385" i="33"/>
  <c r="AK385" i="33"/>
  <c r="AL385" i="33"/>
  <c r="AM385" i="33"/>
  <c r="AN385" i="33"/>
  <c r="AO385" i="33"/>
  <c r="AP385" i="33"/>
  <c r="AQ385" i="33"/>
  <c r="AR385" i="33"/>
  <c r="AS385" i="33"/>
  <c r="AT385" i="33"/>
  <c r="AU385" i="33"/>
  <c r="AV385" i="33"/>
  <c r="AW385" i="33"/>
  <c r="AX385" i="33"/>
  <c r="AY385" i="33"/>
  <c r="AZ385" i="33"/>
  <c r="BA385" i="33"/>
  <c r="BB385" i="33"/>
  <c r="BC385" i="33"/>
  <c r="BD385" i="33"/>
  <c r="BE385" i="33"/>
  <c r="BF385" i="33"/>
  <c r="BG385" i="33"/>
  <c r="BH385" i="33"/>
  <c r="BI385" i="33"/>
  <c r="BJ385" i="33"/>
  <c r="BK385" i="33"/>
  <c r="BL385" i="33"/>
  <c r="BM385" i="33"/>
  <c r="BN385" i="33"/>
  <c r="BO385" i="33"/>
  <c r="BP385" i="33"/>
  <c r="BQ385" i="33"/>
  <c r="BR385" i="33"/>
  <c r="BS385" i="33"/>
  <c r="BT385" i="33"/>
  <c r="BU385" i="33"/>
  <c r="BV385" i="33"/>
  <c r="BW385" i="33"/>
  <c r="BX385" i="33"/>
  <c r="BY385" i="33"/>
  <c r="BZ385" i="33"/>
  <c r="CA385" i="33"/>
  <c r="CB385" i="33"/>
  <c r="CC385" i="33"/>
  <c r="CD385" i="33"/>
  <c r="CE385" i="33"/>
  <c r="CH385" i="33"/>
  <c r="CI385" i="33"/>
  <c r="A386" i="33"/>
  <c r="B386" i="33"/>
  <c r="C386" i="33"/>
  <c r="D386" i="33"/>
  <c r="E386" i="33"/>
  <c r="F386" i="33"/>
  <c r="G386" i="33"/>
  <c r="H386" i="33"/>
  <c r="I386" i="33"/>
  <c r="J386" i="33"/>
  <c r="K386" i="33"/>
  <c r="L386" i="33"/>
  <c r="M386" i="33"/>
  <c r="N386" i="33"/>
  <c r="O386" i="33"/>
  <c r="P386" i="33"/>
  <c r="Q386" i="33"/>
  <c r="R386" i="33"/>
  <c r="S386" i="33"/>
  <c r="T386" i="33"/>
  <c r="U386" i="33"/>
  <c r="V386" i="33"/>
  <c r="W386" i="33"/>
  <c r="X386" i="33"/>
  <c r="Y386" i="33"/>
  <c r="Z386" i="33"/>
  <c r="AA386" i="33"/>
  <c r="AB386" i="33"/>
  <c r="AC386" i="33"/>
  <c r="AD386" i="33"/>
  <c r="AE386" i="33"/>
  <c r="AF386" i="33"/>
  <c r="AG386" i="33"/>
  <c r="AH386" i="33"/>
  <c r="AI386" i="33"/>
  <c r="AJ386" i="33"/>
  <c r="AK386" i="33"/>
  <c r="AL386" i="33"/>
  <c r="AM386" i="33"/>
  <c r="AN386" i="33"/>
  <c r="AO386" i="33"/>
  <c r="AP386" i="33"/>
  <c r="AQ386" i="33"/>
  <c r="AR386" i="33"/>
  <c r="AS386" i="33"/>
  <c r="AT386" i="33"/>
  <c r="AU386" i="33"/>
  <c r="AV386" i="33"/>
  <c r="AW386" i="33"/>
  <c r="AX386" i="33"/>
  <c r="AY386" i="33"/>
  <c r="AZ386" i="33"/>
  <c r="BA386" i="33"/>
  <c r="BB386" i="33"/>
  <c r="BC386" i="33"/>
  <c r="BD386" i="33"/>
  <c r="BE386" i="33"/>
  <c r="BF386" i="33"/>
  <c r="BG386" i="33"/>
  <c r="BH386" i="33"/>
  <c r="BI386" i="33"/>
  <c r="BJ386" i="33"/>
  <c r="BK386" i="33"/>
  <c r="BL386" i="33"/>
  <c r="BM386" i="33"/>
  <c r="BN386" i="33"/>
  <c r="BO386" i="33"/>
  <c r="BP386" i="33"/>
  <c r="BQ386" i="33"/>
  <c r="BR386" i="33"/>
  <c r="BS386" i="33"/>
  <c r="BT386" i="33"/>
  <c r="BU386" i="33"/>
  <c r="BV386" i="33"/>
  <c r="BW386" i="33"/>
  <c r="BX386" i="33"/>
  <c r="BY386" i="33"/>
  <c r="BZ386" i="33"/>
  <c r="CA386" i="33"/>
  <c r="CB386" i="33"/>
  <c r="CC386" i="33"/>
  <c r="CD386" i="33"/>
  <c r="CE386" i="33"/>
  <c r="CH386" i="33"/>
  <c r="CI386" i="33"/>
  <c r="A387" i="33"/>
  <c r="B387" i="33"/>
  <c r="C387" i="33"/>
  <c r="D387" i="33"/>
  <c r="E387" i="33"/>
  <c r="F387" i="33"/>
  <c r="G387" i="33"/>
  <c r="H387" i="33"/>
  <c r="I387" i="33"/>
  <c r="J387" i="33"/>
  <c r="K387" i="33"/>
  <c r="L387" i="33"/>
  <c r="M387" i="33"/>
  <c r="N387" i="33"/>
  <c r="O387" i="33"/>
  <c r="P387" i="33"/>
  <c r="Q387" i="33"/>
  <c r="R387" i="33"/>
  <c r="S387" i="33"/>
  <c r="T387" i="33"/>
  <c r="U387" i="33"/>
  <c r="V387" i="33"/>
  <c r="W387" i="33"/>
  <c r="X387" i="33"/>
  <c r="Y387" i="33"/>
  <c r="Z387" i="33"/>
  <c r="AA387" i="33"/>
  <c r="AB387" i="33"/>
  <c r="AC387" i="33"/>
  <c r="AD387" i="33"/>
  <c r="AE387" i="33"/>
  <c r="AF387" i="33"/>
  <c r="AG387" i="33"/>
  <c r="AH387" i="33"/>
  <c r="AI387" i="33"/>
  <c r="AJ387" i="33"/>
  <c r="AK387" i="33"/>
  <c r="AL387" i="33"/>
  <c r="AM387" i="33"/>
  <c r="AN387" i="33"/>
  <c r="AO387" i="33"/>
  <c r="AP387" i="33"/>
  <c r="AQ387" i="33"/>
  <c r="AR387" i="33"/>
  <c r="AS387" i="33"/>
  <c r="AT387" i="33"/>
  <c r="AU387" i="33"/>
  <c r="AV387" i="33"/>
  <c r="AW387" i="33"/>
  <c r="AX387" i="33"/>
  <c r="AY387" i="33"/>
  <c r="AZ387" i="33"/>
  <c r="BA387" i="33"/>
  <c r="BB387" i="33"/>
  <c r="BC387" i="33"/>
  <c r="BD387" i="33"/>
  <c r="BE387" i="33"/>
  <c r="BF387" i="33"/>
  <c r="BG387" i="33"/>
  <c r="BH387" i="33"/>
  <c r="BI387" i="33"/>
  <c r="BJ387" i="33"/>
  <c r="BK387" i="33"/>
  <c r="BL387" i="33"/>
  <c r="BM387" i="33"/>
  <c r="BN387" i="33"/>
  <c r="BO387" i="33"/>
  <c r="BP387" i="33"/>
  <c r="BQ387" i="33"/>
  <c r="BR387" i="33"/>
  <c r="BS387" i="33"/>
  <c r="BT387" i="33"/>
  <c r="BU387" i="33"/>
  <c r="BV387" i="33"/>
  <c r="BW387" i="33"/>
  <c r="BX387" i="33"/>
  <c r="BY387" i="33"/>
  <c r="BZ387" i="33"/>
  <c r="CA387" i="33"/>
  <c r="CB387" i="33"/>
  <c r="CC387" i="33"/>
  <c r="CD387" i="33"/>
  <c r="CE387" i="33"/>
  <c r="CH387" i="33"/>
  <c r="CI387" i="33"/>
  <c r="A388" i="33"/>
  <c r="B388" i="33"/>
  <c r="C388" i="33"/>
  <c r="D388" i="33"/>
  <c r="E388" i="33"/>
  <c r="F388" i="33"/>
  <c r="G388" i="33"/>
  <c r="H388" i="33"/>
  <c r="I388" i="33"/>
  <c r="J388" i="33"/>
  <c r="K388" i="33"/>
  <c r="L388" i="33"/>
  <c r="M388" i="33"/>
  <c r="N388" i="33"/>
  <c r="O388" i="33"/>
  <c r="P388" i="33"/>
  <c r="Q388" i="33"/>
  <c r="R388" i="33"/>
  <c r="S388" i="33"/>
  <c r="T388" i="33"/>
  <c r="U388" i="33"/>
  <c r="V388" i="33"/>
  <c r="W388" i="33"/>
  <c r="X388" i="33"/>
  <c r="Y388" i="33"/>
  <c r="Z388" i="33"/>
  <c r="AA388" i="33"/>
  <c r="AB388" i="33"/>
  <c r="AC388" i="33"/>
  <c r="AD388" i="33"/>
  <c r="AE388" i="33"/>
  <c r="AF388" i="33"/>
  <c r="AG388" i="33"/>
  <c r="AH388" i="33"/>
  <c r="AI388" i="33"/>
  <c r="AJ388" i="33"/>
  <c r="AK388" i="33"/>
  <c r="AL388" i="33"/>
  <c r="AM388" i="33"/>
  <c r="AN388" i="33"/>
  <c r="AO388" i="33"/>
  <c r="AP388" i="33"/>
  <c r="AQ388" i="33"/>
  <c r="AR388" i="33"/>
  <c r="AS388" i="33"/>
  <c r="AT388" i="33"/>
  <c r="AU388" i="33"/>
  <c r="AV388" i="33"/>
  <c r="AW388" i="33"/>
  <c r="AX388" i="33"/>
  <c r="AY388" i="33"/>
  <c r="AZ388" i="33"/>
  <c r="BA388" i="33"/>
  <c r="BB388" i="33"/>
  <c r="BC388" i="33"/>
  <c r="BD388" i="33"/>
  <c r="BE388" i="33"/>
  <c r="BF388" i="33"/>
  <c r="BG388" i="33"/>
  <c r="BH388" i="33"/>
  <c r="BI388" i="33"/>
  <c r="BJ388" i="33"/>
  <c r="BK388" i="33"/>
  <c r="BL388" i="33"/>
  <c r="BM388" i="33"/>
  <c r="BN388" i="33"/>
  <c r="BO388" i="33"/>
  <c r="BP388" i="33"/>
  <c r="BQ388" i="33"/>
  <c r="BR388" i="33"/>
  <c r="BS388" i="33"/>
  <c r="BT388" i="33"/>
  <c r="BU388" i="33"/>
  <c r="BV388" i="33"/>
  <c r="BW388" i="33"/>
  <c r="BX388" i="33"/>
  <c r="BY388" i="33"/>
  <c r="BZ388" i="33"/>
  <c r="CA388" i="33"/>
  <c r="CB388" i="33"/>
  <c r="CC388" i="33"/>
  <c r="CD388" i="33"/>
  <c r="CE388" i="33"/>
  <c r="CH388" i="33"/>
  <c r="CI388" i="33"/>
  <c r="A389" i="33"/>
  <c r="B389" i="33"/>
  <c r="C389" i="33"/>
  <c r="D389" i="33"/>
  <c r="E389" i="33"/>
  <c r="F389" i="33"/>
  <c r="G389" i="33"/>
  <c r="H389" i="33"/>
  <c r="I389" i="33"/>
  <c r="J389" i="33"/>
  <c r="K389" i="33"/>
  <c r="L389" i="33"/>
  <c r="M389" i="33"/>
  <c r="N389" i="33"/>
  <c r="O389" i="33"/>
  <c r="P389" i="33"/>
  <c r="Q389" i="33"/>
  <c r="R389" i="33"/>
  <c r="S389" i="33"/>
  <c r="T389" i="33"/>
  <c r="U389" i="33"/>
  <c r="V389" i="33"/>
  <c r="W389" i="33"/>
  <c r="X389" i="33"/>
  <c r="Y389" i="33"/>
  <c r="Z389" i="33"/>
  <c r="AA389" i="33"/>
  <c r="AB389" i="33"/>
  <c r="AC389" i="33"/>
  <c r="AD389" i="33"/>
  <c r="AE389" i="33"/>
  <c r="AF389" i="33"/>
  <c r="AG389" i="33"/>
  <c r="AH389" i="33"/>
  <c r="AI389" i="33"/>
  <c r="AJ389" i="33"/>
  <c r="AK389" i="33"/>
  <c r="AL389" i="33"/>
  <c r="AM389" i="33"/>
  <c r="AN389" i="33"/>
  <c r="AO389" i="33"/>
  <c r="AP389" i="33"/>
  <c r="AQ389" i="33"/>
  <c r="AR389" i="33"/>
  <c r="AS389" i="33"/>
  <c r="AT389" i="33"/>
  <c r="AU389" i="33"/>
  <c r="AV389" i="33"/>
  <c r="AW389" i="33"/>
  <c r="AX389" i="33"/>
  <c r="AY389" i="33"/>
  <c r="AZ389" i="33"/>
  <c r="BA389" i="33"/>
  <c r="BB389" i="33"/>
  <c r="BC389" i="33"/>
  <c r="BD389" i="33"/>
  <c r="BE389" i="33"/>
  <c r="BF389" i="33"/>
  <c r="BG389" i="33"/>
  <c r="BH389" i="33"/>
  <c r="BI389" i="33"/>
  <c r="BJ389" i="33"/>
  <c r="BK389" i="33"/>
  <c r="BL389" i="33"/>
  <c r="BM389" i="33"/>
  <c r="BN389" i="33"/>
  <c r="BO389" i="33"/>
  <c r="BP389" i="33"/>
  <c r="BQ389" i="33"/>
  <c r="BR389" i="33"/>
  <c r="BS389" i="33"/>
  <c r="BT389" i="33"/>
  <c r="BU389" i="33"/>
  <c r="BV389" i="33"/>
  <c r="BW389" i="33"/>
  <c r="BX389" i="33"/>
  <c r="BY389" i="33"/>
  <c r="BZ389" i="33"/>
  <c r="CA389" i="33"/>
  <c r="CB389" i="33"/>
  <c r="CC389" i="33"/>
  <c r="CD389" i="33"/>
  <c r="CE389" i="33"/>
  <c r="CH389" i="33"/>
  <c r="CI389" i="33"/>
  <c r="A390" i="33"/>
  <c r="B390" i="33"/>
  <c r="C390" i="33"/>
  <c r="D390" i="33"/>
  <c r="E390" i="33"/>
  <c r="F390" i="33"/>
  <c r="G390" i="33"/>
  <c r="H390" i="33"/>
  <c r="I390" i="33"/>
  <c r="J390" i="33"/>
  <c r="K390" i="33"/>
  <c r="L390" i="33"/>
  <c r="M390" i="33"/>
  <c r="N390" i="33"/>
  <c r="O390" i="33"/>
  <c r="P390" i="33"/>
  <c r="Q390" i="33"/>
  <c r="R390" i="33"/>
  <c r="S390" i="33"/>
  <c r="T390" i="33"/>
  <c r="U390" i="33"/>
  <c r="V390" i="33"/>
  <c r="W390" i="33"/>
  <c r="X390" i="33"/>
  <c r="Y390" i="33"/>
  <c r="Z390" i="33"/>
  <c r="AA390" i="33"/>
  <c r="AB390" i="33"/>
  <c r="AC390" i="33"/>
  <c r="AD390" i="33"/>
  <c r="AE390" i="33"/>
  <c r="AF390" i="33"/>
  <c r="AG390" i="33"/>
  <c r="AH390" i="33"/>
  <c r="AI390" i="33"/>
  <c r="AJ390" i="33"/>
  <c r="AK390" i="33"/>
  <c r="AL390" i="33"/>
  <c r="AM390" i="33"/>
  <c r="AN390" i="33"/>
  <c r="AO390" i="33"/>
  <c r="AP390" i="33"/>
  <c r="AQ390" i="33"/>
  <c r="AR390" i="33"/>
  <c r="AS390" i="33"/>
  <c r="AT390" i="33"/>
  <c r="AU390" i="33"/>
  <c r="AV390" i="33"/>
  <c r="AW390" i="33"/>
  <c r="AX390" i="33"/>
  <c r="AY390" i="33"/>
  <c r="AZ390" i="33"/>
  <c r="BA390" i="33"/>
  <c r="BB390" i="33"/>
  <c r="BC390" i="33"/>
  <c r="BD390" i="33"/>
  <c r="BE390" i="33"/>
  <c r="BF390" i="33"/>
  <c r="BG390" i="33"/>
  <c r="BH390" i="33"/>
  <c r="BI390" i="33"/>
  <c r="BJ390" i="33"/>
  <c r="BK390" i="33"/>
  <c r="BL390" i="33"/>
  <c r="BM390" i="33"/>
  <c r="BN390" i="33"/>
  <c r="BO390" i="33"/>
  <c r="BP390" i="33"/>
  <c r="BQ390" i="33"/>
  <c r="BR390" i="33"/>
  <c r="BS390" i="33"/>
  <c r="BT390" i="33"/>
  <c r="BU390" i="33"/>
  <c r="BV390" i="33"/>
  <c r="BW390" i="33"/>
  <c r="BX390" i="33"/>
  <c r="BY390" i="33"/>
  <c r="BZ390" i="33"/>
  <c r="CA390" i="33"/>
  <c r="CB390" i="33"/>
  <c r="CC390" i="33"/>
  <c r="CD390" i="33"/>
  <c r="CE390" i="33"/>
  <c r="CH390" i="33"/>
  <c r="CI390" i="33"/>
  <c r="A391" i="33"/>
  <c r="B391" i="33"/>
  <c r="C391" i="33"/>
  <c r="D391" i="33"/>
  <c r="E391" i="33"/>
  <c r="F391" i="33"/>
  <c r="G391" i="33"/>
  <c r="H391" i="33"/>
  <c r="I391" i="33"/>
  <c r="J391" i="33"/>
  <c r="K391" i="33"/>
  <c r="L391" i="33"/>
  <c r="M391" i="33"/>
  <c r="N391" i="33"/>
  <c r="O391" i="33"/>
  <c r="P391" i="33"/>
  <c r="Q391" i="33"/>
  <c r="R391" i="33"/>
  <c r="S391" i="33"/>
  <c r="T391" i="33"/>
  <c r="U391" i="33"/>
  <c r="V391" i="33"/>
  <c r="W391" i="33"/>
  <c r="X391" i="33"/>
  <c r="Y391" i="33"/>
  <c r="Z391" i="33"/>
  <c r="AA391" i="33"/>
  <c r="AB391" i="33"/>
  <c r="AC391" i="33"/>
  <c r="AD391" i="33"/>
  <c r="AE391" i="33"/>
  <c r="AF391" i="33"/>
  <c r="AG391" i="33"/>
  <c r="AH391" i="33"/>
  <c r="AI391" i="33"/>
  <c r="AJ391" i="33"/>
  <c r="AK391" i="33"/>
  <c r="AL391" i="33"/>
  <c r="AM391" i="33"/>
  <c r="AN391" i="33"/>
  <c r="AO391" i="33"/>
  <c r="AP391" i="33"/>
  <c r="AQ391" i="33"/>
  <c r="AR391" i="33"/>
  <c r="AS391" i="33"/>
  <c r="AT391" i="33"/>
  <c r="AU391" i="33"/>
  <c r="AV391" i="33"/>
  <c r="AW391" i="33"/>
  <c r="AX391" i="33"/>
  <c r="AY391" i="33"/>
  <c r="AZ391" i="33"/>
  <c r="BA391" i="33"/>
  <c r="BB391" i="33"/>
  <c r="BC391" i="33"/>
  <c r="BD391" i="33"/>
  <c r="BE391" i="33"/>
  <c r="BF391" i="33"/>
  <c r="BG391" i="33"/>
  <c r="BH391" i="33"/>
  <c r="BI391" i="33"/>
  <c r="BJ391" i="33"/>
  <c r="BK391" i="33"/>
  <c r="BL391" i="33"/>
  <c r="BM391" i="33"/>
  <c r="BN391" i="33"/>
  <c r="BO391" i="33"/>
  <c r="BP391" i="33"/>
  <c r="BQ391" i="33"/>
  <c r="BR391" i="33"/>
  <c r="BS391" i="33"/>
  <c r="BT391" i="33"/>
  <c r="BU391" i="33"/>
  <c r="BV391" i="33"/>
  <c r="BW391" i="33"/>
  <c r="BX391" i="33"/>
  <c r="BY391" i="33"/>
  <c r="BZ391" i="33"/>
  <c r="CA391" i="33"/>
  <c r="CB391" i="33"/>
  <c r="CC391" i="33"/>
  <c r="CD391" i="33"/>
  <c r="CE391" i="33"/>
  <c r="CH391" i="33"/>
  <c r="CI391" i="33"/>
  <c r="A392" i="33"/>
  <c r="B392" i="33"/>
  <c r="C392" i="33"/>
  <c r="D392" i="33"/>
  <c r="E392" i="33"/>
  <c r="F392" i="33"/>
  <c r="G392" i="33"/>
  <c r="H392" i="33"/>
  <c r="I392" i="33"/>
  <c r="J392" i="33"/>
  <c r="K392" i="33"/>
  <c r="L392" i="33"/>
  <c r="M392" i="33"/>
  <c r="N392" i="33"/>
  <c r="O392" i="33"/>
  <c r="P392" i="33"/>
  <c r="Q392" i="33"/>
  <c r="R392" i="33"/>
  <c r="S392" i="33"/>
  <c r="T392" i="33"/>
  <c r="U392" i="33"/>
  <c r="V392" i="33"/>
  <c r="W392" i="33"/>
  <c r="X392" i="33"/>
  <c r="Y392" i="33"/>
  <c r="Z392" i="33"/>
  <c r="AA392" i="33"/>
  <c r="AB392" i="33"/>
  <c r="AC392" i="33"/>
  <c r="AD392" i="33"/>
  <c r="AE392" i="33"/>
  <c r="AF392" i="33"/>
  <c r="AG392" i="33"/>
  <c r="AH392" i="33"/>
  <c r="AI392" i="33"/>
  <c r="AJ392" i="33"/>
  <c r="AK392" i="33"/>
  <c r="AL392" i="33"/>
  <c r="AM392" i="33"/>
  <c r="AN392" i="33"/>
  <c r="AO392" i="33"/>
  <c r="AP392" i="33"/>
  <c r="AQ392" i="33"/>
  <c r="AR392" i="33"/>
  <c r="AS392" i="33"/>
  <c r="AT392" i="33"/>
  <c r="AU392" i="33"/>
  <c r="AV392" i="33"/>
  <c r="AW392" i="33"/>
  <c r="AX392" i="33"/>
  <c r="AY392" i="33"/>
  <c r="AZ392" i="33"/>
  <c r="BA392" i="33"/>
  <c r="BB392" i="33"/>
  <c r="BC392" i="33"/>
  <c r="BD392" i="33"/>
  <c r="BE392" i="33"/>
  <c r="BF392" i="33"/>
  <c r="BG392" i="33"/>
  <c r="BH392" i="33"/>
  <c r="BI392" i="33"/>
  <c r="BJ392" i="33"/>
  <c r="BK392" i="33"/>
  <c r="BL392" i="33"/>
  <c r="BM392" i="33"/>
  <c r="BN392" i="33"/>
  <c r="BO392" i="33"/>
  <c r="BP392" i="33"/>
  <c r="BQ392" i="33"/>
  <c r="BR392" i="33"/>
  <c r="BS392" i="33"/>
  <c r="BT392" i="33"/>
  <c r="BU392" i="33"/>
  <c r="BV392" i="33"/>
  <c r="BW392" i="33"/>
  <c r="BX392" i="33"/>
  <c r="BY392" i="33"/>
  <c r="BZ392" i="33"/>
  <c r="CA392" i="33"/>
  <c r="CB392" i="33"/>
  <c r="CC392" i="33"/>
  <c r="CD392" i="33"/>
  <c r="CE392" i="33"/>
  <c r="CH392" i="33"/>
  <c r="CI392" i="33"/>
  <c r="A393" i="33"/>
  <c r="B393" i="33"/>
  <c r="C393" i="33"/>
  <c r="D393" i="33"/>
  <c r="E393" i="33"/>
  <c r="F393" i="33"/>
  <c r="G393" i="33"/>
  <c r="H393" i="33"/>
  <c r="I393" i="33"/>
  <c r="J393" i="33"/>
  <c r="K393" i="33"/>
  <c r="L393" i="33"/>
  <c r="M393" i="33"/>
  <c r="N393" i="33"/>
  <c r="O393" i="33"/>
  <c r="P393" i="33"/>
  <c r="Q393" i="33"/>
  <c r="R393" i="33"/>
  <c r="S393" i="33"/>
  <c r="T393" i="33"/>
  <c r="U393" i="33"/>
  <c r="V393" i="33"/>
  <c r="W393" i="33"/>
  <c r="X393" i="33"/>
  <c r="Y393" i="33"/>
  <c r="Z393" i="33"/>
  <c r="AA393" i="33"/>
  <c r="AB393" i="33"/>
  <c r="AC393" i="33"/>
  <c r="AD393" i="33"/>
  <c r="AE393" i="33"/>
  <c r="AF393" i="33"/>
  <c r="AG393" i="33"/>
  <c r="AH393" i="33"/>
  <c r="AI393" i="33"/>
  <c r="AJ393" i="33"/>
  <c r="AK393" i="33"/>
  <c r="AL393" i="33"/>
  <c r="AM393" i="33"/>
  <c r="AN393" i="33"/>
  <c r="AO393" i="33"/>
  <c r="AP393" i="33"/>
  <c r="AQ393" i="33"/>
  <c r="AR393" i="33"/>
  <c r="AS393" i="33"/>
  <c r="AT393" i="33"/>
  <c r="AU393" i="33"/>
  <c r="AV393" i="33"/>
  <c r="AW393" i="33"/>
  <c r="AX393" i="33"/>
  <c r="AY393" i="33"/>
  <c r="AZ393" i="33"/>
  <c r="BA393" i="33"/>
  <c r="BB393" i="33"/>
  <c r="BC393" i="33"/>
  <c r="BD393" i="33"/>
  <c r="BE393" i="33"/>
  <c r="BF393" i="33"/>
  <c r="BG393" i="33"/>
  <c r="BH393" i="33"/>
  <c r="BI393" i="33"/>
  <c r="BJ393" i="33"/>
  <c r="BK393" i="33"/>
  <c r="BL393" i="33"/>
  <c r="BM393" i="33"/>
  <c r="BN393" i="33"/>
  <c r="BO393" i="33"/>
  <c r="BP393" i="33"/>
  <c r="BQ393" i="33"/>
  <c r="BR393" i="33"/>
  <c r="BS393" i="33"/>
  <c r="BT393" i="33"/>
  <c r="BU393" i="33"/>
  <c r="BV393" i="33"/>
  <c r="BW393" i="33"/>
  <c r="BX393" i="33"/>
  <c r="BY393" i="33"/>
  <c r="BZ393" i="33"/>
  <c r="CA393" i="33"/>
  <c r="CB393" i="33"/>
  <c r="CC393" i="33"/>
  <c r="CD393" i="33"/>
  <c r="CE393" i="33"/>
  <c r="CH393" i="33"/>
  <c r="CI393" i="33"/>
  <c r="A394" i="33"/>
  <c r="B394" i="33"/>
  <c r="C394" i="33"/>
  <c r="D394" i="33"/>
  <c r="E394" i="33"/>
  <c r="F394" i="33"/>
  <c r="G394" i="33"/>
  <c r="H394" i="33"/>
  <c r="I394" i="33"/>
  <c r="J394" i="33"/>
  <c r="K394" i="33"/>
  <c r="L394" i="33"/>
  <c r="M394" i="33"/>
  <c r="N394" i="33"/>
  <c r="O394" i="33"/>
  <c r="P394" i="33"/>
  <c r="Q394" i="33"/>
  <c r="R394" i="33"/>
  <c r="S394" i="33"/>
  <c r="T394" i="33"/>
  <c r="U394" i="33"/>
  <c r="V394" i="33"/>
  <c r="W394" i="33"/>
  <c r="X394" i="33"/>
  <c r="Y394" i="33"/>
  <c r="Z394" i="33"/>
  <c r="AA394" i="33"/>
  <c r="AB394" i="33"/>
  <c r="AC394" i="33"/>
  <c r="AD394" i="33"/>
  <c r="AE394" i="33"/>
  <c r="AF394" i="33"/>
  <c r="AG394" i="33"/>
  <c r="AH394" i="33"/>
  <c r="AI394" i="33"/>
  <c r="AJ394" i="33"/>
  <c r="AK394" i="33"/>
  <c r="AL394" i="33"/>
  <c r="AM394" i="33"/>
  <c r="AN394" i="33"/>
  <c r="AO394" i="33"/>
  <c r="AP394" i="33"/>
  <c r="AQ394" i="33"/>
  <c r="AR394" i="33"/>
  <c r="AS394" i="33"/>
  <c r="AT394" i="33"/>
  <c r="AU394" i="33"/>
  <c r="AV394" i="33"/>
  <c r="AW394" i="33"/>
  <c r="AX394" i="33"/>
  <c r="AY394" i="33"/>
  <c r="AZ394" i="33"/>
  <c r="BA394" i="33"/>
  <c r="BB394" i="33"/>
  <c r="BC394" i="33"/>
  <c r="BD394" i="33"/>
  <c r="BE394" i="33"/>
  <c r="BF394" i="33"/>
  <c r="BG394" i="33"/>
  <c r="BH394" i="33"/>
  <c r="BI394" i="33"/>
  <c r="BJ394" i="33"/>
  <c r="BK394" i="33"/>
  <c r="BL394" i="33"/>
  <c r="BM394" i="33"/>
  <c r="BN394" i="33"/>
  <c r="BO394" i="33"/>
  <c r="BP394" i="33"/>
  <c r="BQ394" i="33"/>
  <c r="BR394" i="33"/>
  <c r="BS394" i="33"/>
  <c r="BT394" i="33"/>
  <c r="BU394" i="33"/>
  <c r="BV394" i="33"/>
  <c r="BW394" i="33"/>
  <c r="BX394" i="33"/>
  <c r="BY394" i="33"/>
  <c r="BZ394" i="33"/>
  <c r="CA394" i="33"/>
  <c r="CB394" i="33"/>
  <c r="CC394" i="33"/>
  <c r="CD394" i="33"/>
  <c r="CE394" i="33"/>
  <c r="CH394" i="33"/>
  <c r="CI394" i="33"/>
  <c r="A395" i="33"/>
  <c r="B395" i="33"/>
  <c r="C395" i="33"/>
  <c r="D395" i="33"/>
  <c r="E395" i="33"/>
  <c r="F395" i="33"/>
  <c r="G395" i="33"/>
  <c r="H395" i="33"/>
  <c r="I395" i="33"/>
  <c r="J395" i="33"/>
  <c r="K395" i="33"/>
  <c r="L395" i="33"/>
  <c r="M395" i="33"/>
  <c r="N395" i="33"/>
  <c r="O395" i="33"/>
  <c r="P395" i="33"/>
  <c r="Q395" i="33"/>
  <c r="R395" i="33"/>
  <c r="S395" i="33"/>
  <c r="T395" i="33"/>
  <c r="U395" i="33"/>
  <c r="V395" i="33"/>
  <c r="W395" i="33"/>
  <c r="X395" i="33"/>
  <c r="Y395" i="33"/>
  <c r="Z395" i="33"/>
  <c r="AA395" i="33"/>
  <c r="AB395" i="33"/>
  <c r="AC395" i="33"/>
  <c r="AD395" i="33"/>
  <c r="AE395" i="33"/>
  <c r="AF395" i="33"/>
  <c r="AG395" i="33"/>
  <c r="AH395" i="33"/>
  <c r="AI395" i="33"/>
  <c r="AJ395" i="33"/>
  <c r="AK395" i="33"/>
  <c r="AL395" i="33"/>
  <c r="AM395" i="33"/>
  <c r="AN395" i="33"/>
  <c r="AO395" i="33"/>
  <c r="AP395" i="33"/>
  <c r="AQ395" i="33"/>
  <c r="AR395" i="33"/>
  <c r="AS395" i="33"/>
  <c r="AT395" i="33"/>
  <c r="AU395" i="33"/>
  <c r="AV395" i="33"/>
  <c r="AW395" i="33"/>
  <c r="AX395" i="33"/>
  <c r="AY395" i="33"/>
  <c r="AZ395" i="33"/>
  <c r="BA395" i="33"/>
  <c r="BB395" i="33"/>
  <c r="BC395" i="33"/>
  <c r="BD395" i="33"/>
  <c r="BE395" i="33"/>
  <c r="BF395" i="33"/>
  <c r="BG395" i="33"/>
  <c r="BH395" i="33"/>
  <c r="BI395" i="33"/>
  <c r="BJ395" i="33"/>
  <c r="BK395" i="33"/>
  <c r="BL395" i="33"/>
  <c r="BM395" i="33"/>
  <c r="BN395" i="33"/>
  <c r="BO395" i="33"/>
  <c r="BP395" i="33"/>
  <c r="BQ395" i="33"/>
  <c r="BR395" i="33"/>
  <c r="BS395" i="33"/>
  <c r="BT395" i="33"/>
  <c r="BU395" i="33"/>
  <c r="BV395" i="33"/>
  <c r="BW395" i="33"/>
  <c r="BX395" i="33"/>
  <c r="BY395" i="33"/>
  <c r="BZ395" i="33"/>
  <c r="CA395" i="33"/>
  <c r="CB395" i="33"/>
  <c r="CC395" i="33"/>
  <c r="CD395" i="33"/>
  <c r="CE395" i="33"/>
  <c r="CH395" i="33"/>
  <c r="CI395" i="33"/>
  <c r="A396" i="33"/>
  <c r="B396" i="33"/>
  <c r="C396" i="33"/>
  <c r="D396" i="33"/>
  <c r="E396" i="33"/>
  <c r="F396" i="33"/>
  <c r="G396" i="33"/>
  <c r="H396" i="33"/>
  <c r="I396" i="33"/>
  <c r="J396" i="33"/>
  <c r="K396" i="33"/>
  <c r="L396" i="33"/>
  <c r="M396" i="33"/>
  <c r="N396" i="33"/>
  <c r="O396" i="33"/>
  <c r="P396" i="33"/>
  <c r="Q396" i="33"/>
  <c r="R396" i="33"/>
  <c r="CH396" i="33"/>
  <c r="CI396" i="33"/>
  <c r="A397" i="33"/>
  <c r="B397" i="33"/>
  <c r="C397" i="33"/>
  <c r="D397" i="33"/>
  <c r="E397" i="33"/>
  <c r="F397" i="33"/>
  <c r="G397" i="33"/>
  <c r="H397" i="33"/>
  <c r="I397" i="33"/>
  <c r="J397" i="33"/>
  <c r="K397" i="33"/>
  <c r="L397" i="33"/>
  <c r="M397" i="33"/>
  <c r="N397" i="33"/>
  <c r="O397" i="33"/>
  <c r="P397" i="33"/>
  <c r="Q397" i="33"/>
  <c r="R397" i="33"/>
  <c r="CH397" i="33"/>
  <c r="CI397" i="33"/>
  <c r="A398" i="33"/>
  <c r="B398" i="33"/>
  <c r="C398" i="33"/>
  <c r="D398" i="33"/>
  <c r="E398" i="33"/>
  <c r="F398" i="33"/>
  <c r="G398" i="33"/>
  <c r="H398" i="33"/>
  <c r="I398" i="33"/>
  <c r="J398" i="33"/>
  <c r="K398" i="33"/>
  <c r="L398" i="33"/>
  <c r="M398" i="33"/>
  <c r="N398" i="33"/>
  <c r="O398" i="33"/>
  <c r="P398" i="33"/>
  <c r="Q398" i="33"/>
  <c r="R398" i="33"/>
  <c r="A399" i="33"/>
  <c r="B399" i="33"/>
  <c r="C399" i="33"/>
  <c r="D399" i="33"/>
  <c r="E399" i="33"/>
  <c r="F399" i="33"/>
  <c r="G399" i="33"/>
  <c r="H399" i="33"/>
  <c r="I399" i="33"/>
  <c r="J399" i="33"/>
  <c r="K399" i="33"/>
  <c r="L399" i="33"/>
  <c r="M399" i="33"/>
  <c r="N399" i="33"/>
  <c r="O399" i="33"/>
  <c r="P399" i="33"/>
  <c r="Q399" i="33"/>
  <c r="R399" i="33"/>
  <c r="CH399" i="33"/>
  <c r="A400" i="33"/>
  <c r="B400" i="33"/>
  <c r="C400" i="33"/>
  <c r="D400" i="33"/>
  <c r="E400" i="33"/>
  <c r="F400" i="33"/>
  <c r="G400" i="33"/>
  <c r="H400" i="33"/>
  <c r="I400" i="33"/>
  <c r="J400" i="33"/>
  <c r="K400" i="33"/>
  <c r="L400" i="33"/>
  <c r="M400" i="33"/>
  <c r="N400" i="33"/>
  <c r="O400" i="33"/>
  <c r="P400" i="33"/>
  <c r="Q400" i="33"/>
  <c r="R400" i="33"/>
  <c r="A401" i="33"/>
  <c r="B401" i="33"/>
  <c r="C401" i="33"/>
  <c r="D401" i="33"/>
  <c r="E401" i="33"/>
  <c r="F401" i="33"/>
  <c r="G401" i="33"/>
  <c r="H401" i="33"/>
  <c r="I401" i="33"/>
  <c r="J401" i="33"/>
  <c r="K401" i="33"/>
  <c r="L401" i="33"/>
  <c r="M401" i="33"/>
  <c r="N401" i="33"/>
  <c r="O401" i="33"/>
  <c r="P401" i="33"/>
  <c r="Q401" i="33"/>
  <c r="R401" i="33"/>
  <c r="CI401" i="33"/>
  <c r="A402" i="33"/>
  <c r="B402" i="33"/>
  <c r="C402" i="33"/>
  <c r="D402" i="33"/>
  <c r="E402" i="33"/>
  <c r="F402" i="33"/>
  <c r="G402" i="33"/>
  <c r="H402" i="33"/>
  <c r="I402" i="33"/>
  <c r="J402" i="33"/>
  <c r="K402" i="33"/>
  <c r="L402" i="33"/>
  <c r="M402" i="33"/>
  <c r="N402" i="33"/>
  <c r="O402" i="33"/>
  <c r="P402" i="33"/>
  <c r="Q402" i="33"/>
  <c r="R402" i="33"/>
  <c r="CH402" i="33"/>
  <c r="CI402" i="33"/>
  <c r="A403" i="33"/>
  <c r="B403" i="33"/>
  <c r="C403" i="33"/>
  <c r="D403" i="33"/>
  <c r="E403" i="33"/>
  <c r="F403" i="33"/>
  <c r="G403" i="33"/>
  <c r="H403" i="33"/>
  <c r="I403" i="33"/>
  <c r="J403" i="33"/>
  <c r="K403" i="33"/>
  <c r="L403" i="33"/>
  <c r="M403" i="33"/>
  <c r="N403" i="33"/>
  <c r="O403" i="33"/>
  <c r="P403" i="33"/>
  <c r="Q403" i="33"/>
  <c r="R403" i="33"/>
  <c r="B404" i="33"/>
  <c r="C404" i="33"/>
  <c r="D404" i="33"/>
  <c r="E404" i="33"/>
  <c r="F404" i="33"/>
  <c r="G404" i="33"/>
  <c r="H404" i="33"/>
  <c r="I404" i="33"/>
  <c r="J404" i="33"/>
  <c r="K404" i="33"/>
  <c r="L404" i="33"/>
  <c r="M404" i="33"/>
  <c r="N404" i="33"/>
  <c r="O404" i="33"/>
  <c r="P404" i="33"/>
  <c r="Q404" i="33"/>
  <c r="R404" i="33"/>
  <c r="CH404" i="33"/>
  <c r="CI404" i="33"/>
  <c r="A405" i="33"/>
  <c r="B405" i="33"/>
  <c r="C405" i="33"/>
  <c r="D405" i="33"/>
  <c r="E405" i="33"/>
  <c r="F405" i="33"/>
  <c r="G405" i="33"/>
  <c r="H405" i="33"/>
  <c r="I405" i="33"/>
  <c r="J405" i="33"/>
  <c r="K405" i="33"/>
  <c r="L405" i="33"/>
  <c r="M405" i="33"/>
  <c r="N405" i="33"/>
  <c r="O405" i="33"/>
  <c r="P405" i="33"/>
  <c r="Q405" i="33"/>
  <c r="R405" i="33"/>
  <c r="CH405" i="33"/>
  <c r="CI405" i="33"/>
  <c r="A406" i="33"/>
  <c r="B406" i="33"/>
  <c r="C406" i="33"/>
  <c r="D406" i="33"/>
  <c r="E406" i="33"/>
  <c r="F406" i="33"/>
  <c r="G406" i="33"/>
  <c r="H406" i="33"/>
  <c r="I406" i="33"/>
  <c r="J406" i="33"/>
  <c r="K406" i="33"/>
  <c r="L406" i="33"/>
  <c r="M406" i="33"/>
  <c r="N406" i="33"/>
  <c r="O406" i="33"/>
  <c r="P406" i="33"/>
  <c r="Q406" i="33"/>
  <c r="R406" i="33"/>
  <c r="A407" i="33"/>
  <c r="B407" i="33"/>
  <c r="C407" i="33"/>
  <c r="D407" i="33"/>
  <c r="E407" i="33"/>
  <c r="F407" i="33"/>
  <c r="G407" i="33"/>
  <c r="H407" i="33"/>
  <c r="I407" i="33"/>
  <c r="J407" i="33"/>
  <c r="K407" i="33"/>
  <c r="L407" i="33"/>
  <c r="M407" i="33"/>
  <c r="N407" i="33"/>
  <c r="O407" i="33"/>
  <c r="P407" i="33"/>
  <c r="Q407" i="33"/>
  <c r="R407" i="33"/>
  <c r="CH407" i="33"/>
  <c r="CI407" i="33"/>
  <c r="A408" i="33"/>
  <c r="B408" i="33"/>
  <c r="C408" i="33"/>
  <c r="D408" i="33"/>
  <c r="E408" i="33"/>
  <c r="F408" i="33"/>
  <c r="G408" i="33"/>
  <c r="H408" i="33"/>
  <c r="I408" i="33"/>
  <c r="J408" i="33"/>
  <c r="K408" i="33"/>
  <c r="L408" i="33"/>
  <c r="M408" i="33"/>
  <c r="N408" i="33"/>
  <c r="O408" i="33"/>
  <c r="P408" i="33"/>
  <c r="Q408" i="33"/>
  <c r="R408" i="33"/>
  <c r="CH408" i="33"/>
  <c r="CI408" i="33"/>
  <c r="A409" i="33"/>
  <c r="B409" i="33"/>
  <c r="C409" i="33"/>
  <c r="D409" i="33"/>
  <c r="E409" i="33"/>
  <c r="F409" i="33"/>
  <c r="G409" i="33"/>
  <c r="H409" i="33"/>
  <c r="I409" i="33"/>
  <c r="J409" i="33"/>
  <c r="K409" i="33"/>
  <c r="L409" i="33"/>
  <c r="M409" i="33"/>
  <c r="N409" i="33"/>
  <c r="O409" i="33"/>
  <c r="P409" i="33"/>
  <c r="Q409" i="33"/>
  <c r="R409" i="33"/>
  <c r="CI409" i="33"/>
  <c r="A410" i="33"/>
  <c r="B410" i="33"/>
  <c r="C410" i="33"/>
  <c r="D410" i="33"/>
  <c r="E410" i="33"/>
  <c r="F410" i="33"/>
  <c r="G410" i="33"/>
  <c r="H410" i="33"/>
  <c r="I410" i="33"/>
  <c r="J410" i="33"/>
  <c r="K410" i="33"/>
  <c r="L410" i="33"/>
  <c r="M410" i="33"/>
  <c r="N410" i="33"/>
  <c r="O410" i="33"/>
  <c r="P410" i="33"/>
  <c r="Q410" i="33"/>
  <c r="R410" i="33"/>
  <c r="CH410" i="33"/>
  <c r="A411" i="33"/>
  <c r="B411" i="33"/>
  <c r="C411" i="33"/>
  <c r="D411" i="33"/>
  <c r="E411" i="33"/>
  <c r="F411" i="33"/>
  <c r="G411" i="33"/>
  <c r="H411" i="33"/>
  <c r="I411" i="33"/>
  <c r="J411" i="33"/>
  <c r="K411" i="33"/>
  <c r="L411" i="33"/>
  <c r="M411" i="33"/>
  <c r="N411" i="33"/>
  <c r="O411" i="33"/>
  <c r="P411" i="33"/>
  <c r="Q411" i="33"/>
  <c r="R411" i="33"/>
  <c r="A412" i="33"/>
  <c r="B412" i="33"/>
  <c r="C412" i="33"/>
  <c r="D412" i="33"/>
  <c r="E412" i="33"/>
  <c r="F412" i="33"/>
  <c r="G412" i="33"/>
  <c r="H412" i="33"/>
  <c r="I412" i="33"/>
  <c r="J412" i="33"/>
  <c r="K412" i="33"/>
  <c r="L412" i="33"/>
  <c r="M412" i="33"/>
  <c r="N412" i="33"/>
  <c r="O412" i="33"/>
  <c r="P412" i="33"/>
  <c r="Q412" i="33"/>
  <c r="R412" i="33"/>
  <c r="CH412" i="33"/>
  <c r="CI412" i="33"/>
  <c r="A413" i="33"/>
  <c r="B413" i="33"/>
  <c r="C413" i="33"/>
  <c r="D413" i="33"/>
  <c r="E413" i="33"/>
  <c r="F413" i="33"/>
  <c r="G413" i="33"/>
  <c r="H413" i="33"/>
  <c r="I413" i="33"/>
  <c r="J413" i="33"/>
  <c r="K413" i="33"/>
  <c r="L413" i="33"/>
  <c r="M413" i="33"/>
  <c r="N413" i="33"/>
  <c r="O413" i="33"/>
  <c r="P413" i="33"/>
  <c r="Q413" i="33"/>
  <c r="R413" i="33"/>
  <c r="A414" i="33"/>
  <c r="B414" i="33"/>
  <c r="C414" i="33"/>
  <c r="D414" i="33"/>
  <c r="E414" i="33"/>
  <c r="F414" i="33"/>
  <c r="G414" i="33"/>
  <c r="H414" i="33"/>
  <c r="I414" i="33"/>
  <c r="J414" i="33"/>
  <c r="K414" i="33"/>
  <c r="L414" i="33"/>
  <c r="M414" i="33"/>
  <c r="N414" i="33"/>
  <c r="O414" i="33"/>
  <c r="P414" i="33"/>
  <c r="Q414" i="33"/>
  <c r="R414" i="33"/>
  <c r="A415" i="33"/>
  <c r="B415" i="33"/>
  <c r="C415" i="33"/>
  <c r="D415" i="33"/>
  <c r="E415" i="33"/>
  <c r="F415" i="33"/>
  <c r="G415" i="33"/>
  <c r="H415" i="33"/>
  <c r="I415" i="33"/>
  <c r="J415" i="33"/>
  <c r="K415" i="33"/>
  <c r="L415" i="33"/>
  <c r="M415" i="33"/>
  <c r="N415" i="33"/>
  <c r="O415" i="33"/>
  <c r="P415" i="33"/>
  <c r="Q415" i="33"/>
  <c r="R415" i="33"/>
  <c r="CH415" i="33"/>
  <c r="CI415" i="33"/>
  <c r="A416" i="33"/>
  <c r="B416" i="33"/>
  <c r="C416" i="33"/>
  <c r="D416" i="33"/>
  <c r="E416" i="33"/>
  <c r="F416" i="33"/>
  <c r="G416" i="33"/>
  <c r="H416" i="33"/>
  <c r="I416" i="33"/>
  <c r="J416" i="33"/>
  <c r="K416" i="33"/>
  <c r="L416" i="33"/>
  <c r="M416" i="33"/>
  <c r="N416" i="33"/>
  <c r="O416" i="33"/>
  <c r="P416" i="33"/>
  <c r="Q416" i="33"/>
  <c r="R416" i="33"/>
  <c r="A417" i="33"/>
  <c r="B417" i="33"/>
  <c r="C417" i="33"/>
  <c r="D417" i="33"/>
  <c r="E417" i="33"/>
  <c r="F417" i="33"/>
  <c r="G417" i="33"/>
  <c r="H417" i="33"/>
  <c r="I417" i="33"/>
  <c r="J417" i="33"/>
  <c r="K417" i="33"/>
  <c r="L417" i="33"/>
  <c r="M417" i="33"/>
  <c r="N417" i="33"/>
  <c r="O417" i="33"/>
  <c r="P417" i="33"/>
  <c r="Q417" i="33"/>
  <c r="R417" i="33"/>
  <c r="CI417" i="33"/>
  <c r="A418" i="33"/>
  <c r="B418" i="33"/>
  <c r="C418" i="33"/>
  <c r="D418" i="33"/>
  <c r="E418" i="33"/>
  <c r="F418" i="33"/>
  <c r="G418" i="33"/>
  <c r="H418" i="33"/>
  <c r="I418" i="33"/>
  <c r="J418" i="33"/>
  <c r="K418" i="33"/>
  <c r="L418" i="33"/>
  <c r="M418" i="33"/>
  <c r="N418" i="33"/>
  <c r="O418" i="33"/>
  <c r="P418" i="33"/>
  <c r="Q418" i="33"/>
  <c r="R418" i="33"/>
  <c r="CH418" i="33"/>
  <c r="CI418" i="33"/>
  <c r="A419" i="33"/>
  <c r="B419" i="33"/>
  <c r="C419" i="33"/>
  <c r="D419" i="33"/>
  <c r="E419" i="33"/>
  <c r="F419" i="33"/>
  <c r="G419" i="33"/>
  <c r="H419" i="33"/>
  <c r="I419" i="33"/>
  <c r="J419" i="33"/>
  <c r="K419" i="33"/>
  <c r="L419" i="33"/>
  <c r="M419" i="33"/>
  <c r="N419" i="33"/>
  <c r="O419" i="33"/>
  <c r="P419" i="33"/>
  <c r="Q419" i="33"/>
  <c r="R419" i="33"/>
  <c r="A420" i="33"/>
  <c r="B420" i="33"/>
  <c r="C420" i="33"/>
  <c r="D420" i="33"/>
  <c r="E420" i="33"/>
  <c r="F420" i="33"/>
  <c r="G420" i="33"/>
  <c r="H420" i="33"/>
  <c r="I420" i="33"/>
  <c r="J420" i="33"/>
  <c r="K420" i="33"/>
  <c r="L420" i="33"/>
  <c r="M420" i="33"/>
  <c r="N420" i="33"/>
  <c r="O420" i="33"/>
  <c r="P420" i="33"/>
  <c r="Q420" i="33"/>
  <c r="R420" i="33"/>
  <c r="CH420" i="33"/>
  <c r="A421" i="33"/>
  <c r="B421" i="33"/>
  <c r="C421" i="33"/>
  <c r="D421" i="33"/>
  <c r="E421" i="33"/>
  <c r="F421" i="33"/>
  <c r="G421" i="33"/>
  <c r="H421" i="33"/>
  <c r="I421" i="33"/>
  <c r="J421" i="33"/>
  <c r="K421" i="33"/>
  <c r="L421" i="33"/>
  <c r="M421" i="33"/>
  <c r="N421" i="33"/>
  <c r="O421" i="33"/>
  <c r="P421" i="33"/>
  <c r="Q421" i="33"/>
  <c r="R421" i="33"/>
  <c r="CH421" i="33"/>
  <c r="CI421" i="33"/>
  <c r="A422" i="33"/>
  <c r="B422" i="33"/>
  <c r="C422" i="33"/>
  <c r="D422" i="33"/>
  <c r="E422" i="33"/>
  <c r="F422" i="33"/>
  <c r="G422" i="33"/>
  <c r="H422" i="33"/>
  <c r="I422" i="33"/>
  <c r="J422" i="33"/>
  <c r="K422" i="33"/>
  <c r="L422" i="33"/>
  <c r="M422" i="33"/>
  <c r="N422" i="33"/>
  <c r="O422" i="33"/>
  <c r="P422" i="33"/>
  <c r="Q422" i="33"/>
  <c r="R422" i="33"/>
  <c r="A423" i="33"/>
  <c r="B423" i="33"/>
  <c r="C423" i="33"/>
  <c r="D423" i="33"/>
  <c r="E423" i="33"/>
  <c r="F423" i="33"/>
  <c r="G423" i="33"/>
  <c r="H423" i="33"/>
  <c r="I423" i="33"/>
  <c r="J423" i="33"/>
  <c r="K423" i="33"/>
  <c r="L423" i="33"/>
  <c r="M423" i="33"/>
  <c r="N423" i="33"/>
  <c r="O423" i="33"/>
  <c r="P423" i="33"/>
  <c r="Q423" i="33"/>
  <c r="R423" i="33"/>
  <c r="CH423" i="33"/>
  <c r="CI423" i="33"/>
  <c r="A424" i="33"/>
  <c r="B424" i="33"/>
  <c r="C424" i="33"/>
  <c r="D424" i="33"/>
  <c r="E424" i="33"/>
  <c r="F424" i="33"/>
  <c r="G424" i="33"/>
  <c r="H424" i="33"/>
  <c r="I424" i="33"/>
  <c r="J424" i="33"/>
  <c r="K424" i="33"/>
  <c r="L424" i="33"/>
  <c r="M424" i="33"/>
  <c r="N424" i="33"/>
  <c r="O424" i="33"/>
  <c r="P424" i="33"/>
  <c r="Q424" i="33"/>
  <c r="R424" i="33"/>
  <c r="CH424" i="33"/>
  <c r="CI424" i="33"/>
  <c r="A425" i="33"/>
  <c r="B425" i="33"/>
  <c r="C425" i="33"/>
  <c r="D425" i="33"/>
  <c r="E425" i="33"/>
  <c r="F425" i="33"/>
  <c r="G425" i="33"/>
  <c r="H425" i="33"/>
  <c r="I425" i="33"/>
  <c r="J425" i="33"/>
  <c r="K425" i="33"/>
  <c r="L425" i="33"/>
  <c r="M425" i="33"/>
  <c r="N425" i="33"/>
  <c r="O425" i="33"/>
  <c r="P425" i="33"/>
  <c r="Q425" i="33"/>
  <c r="R425" i="33"/>
  <c r="CI425" i="33"/>
  <c r="A426" i="33"/>
  <c r="B426" i="33"/>
  <c r="C426" i="33"/>
  <c r="D426" i="33"/>
  <c r="E426" i="33"/>
  <c r="F426" i="33"/>
  <c r="G426" i="33"/>
  <c r="H426" i="33"/>
  <c r="I426" i="33"/>
  <c r="J426" i="33"/>
  <c r="K426" i="33"/>
  <c r="L426" i="33"/>
  <c r="M426" i="33"/>
  <c r="N426" i="33"/>
  <c r="O426" i="33"/>
  <c r="P426" i="33"/>
  <c r="Q426" i="33"/>
  <c r="R426" i="33"/>
  <c r="CH426" i="33"/>
  <c r="A427" i="33"/>
  <c r="B427" i="33"/>
  <c r="C427" i="33"/>
  <c r="D427" i="33"/>
  <c r="E427" i="33"/>
  <c r="F427" i="33"/>
  <c r="G427" i="33"/>
  <c r="H427" i="33"/>
  <c r="I427" i="33"/>
  <c r="J427" i="33"/>
  <c r="K427" i="33"/>
  <c r="L427" i="33"/>
  <c r="M427" i="33"/>
  <c r="N427" i="33"/>
  <c r="O427" i="33"/>
  <c r="P427" i="33"/>
  <c r="Q427" i="33"/>
  <c r="R427" i="33"/>
  <c r="A428" i="33"/>
  <c r="B428" i="33"/>
  <c r="C428" i="33"/>
  <c r="D428" i="33"/>
  <c r="E428" i="33"/>
  <c r="F428" i="33"/>
  <c r="G428" i="33"/>
  <c r="H428" i="33"/>
  <c r="I428" i="33"/>
  <c r="J428" i="33"/>
  <c r="K428" i="33"/>
  <c r="L428" i="33"/>
  <c r="M428" i="33"/>
  <c r="N428" i="33"/>
  <c r="O428" i="33"/>
  <c r="P428" i="33"/>
  <c r="Q428" i="33"/>
  <c r="R428" i="33"/>
  <c r="CH428" i="33"/>
  <c r="CI428" i="33"/>
  <c r="A429" i="33"/>
  <c r="B429" i="33"/>
  <c r="C429" i="33"/>
  <c r="D429" i="33"/>
  <c r="E429" i="33"/>
  <c r="F429" i="33"/>
  <c r="G429" i="33"/>
  <c r="H429" i="33"/>
  <c r="I429" i="33"/>
  <c r="J429" i="33"/>
  <c r="K429" i="33"/>
  <c r="L429" i="33"/>
  <c r="M429" i="33"/>
  <c r="N429" i="33"/>
  <c r="O429" i="33"/>
  <c r="P429" i="33"/>
  <c r="Q429" i="33"/>
  <c r="R429" i="33"/>
  <c r="CH429" i="33"/>
  <c r="CI429" i="33"/>
  <c r="A430" i="33"/>
  <c r="B430" i="33"/>
  <c r="C430" i="33"/>
  <c r="D430" i="33"/>
  <c r="E430" i="33"/>
  <c r="F430" i="33"/>
  <c r="G430" i="33"/>
  <c r="H430" i="33"/>
  <c r="I430" i="33"/>
  <c r="J430" i="33"/>
  <c r="K430" i="33"/>
  <c r="L430" i="33"/>
  <c r="M430" i="33"/>
  <c r="N430" i="33"/>
  <c r="O430" i="33"/>
  <c r="P430" i="33"/>
  <c r="Q430" i="33"/>
  <c r="R430" i="33"/>
  <c r="A431" i="33"/>
  <c r="B431" i="33"/>
  <c r="C431" i="33"/>
  <c r="D431" i="33"/>
  <c r="E431" i="33"/>
  <c r="F431" i="33"/>
  <c r="G431" i="33"/>
  <c r="H431" i="33"/>
  <c r="I431" i="33"/>
  <c r="J431" i="33"/>
  <c r="K431" i="33"/>
  <c r="L431" i="33"/>
  <c r="M431" i="33"/>
  <c r="N431" i="33"/>
  <c r="O431" i="33"/>
  <c r="P431" i="33"/>
  <c r="Q431" i="33"/>
  <c r="R431" i="33"/>
  <c r="CH431" i="33"/>
  <c r="CI431" i="33"/>
  <c r="A432" i="33"/>
  <c r="B432" i="33"/>
  <c r="C432" i="33"/>
  <c r="D432" i="33"/>
  <c r="E432" i="33"/>
  <c r="F432" i="33"/>
  <c r="G432" i="33"/>
  <c r="H432" i="33"/>
  <c r="I432" i="33"/>
  <c r="J432" i="33"/>
  <c r="K432" i="33"/>
  <c r="L432" i="33"/>
  <c r="M432" i="33"/>
  <c r="N432" i="33"/>
  <c r="O432" i="33"/>
  <c r="P432" i="33"/>
  <c r="Q432" i="33"/>
  <c r="R432" i="33"/>
  <c r="A433" i="33"/>
  <c r="B433" i="33"/>
  <c r="C433" i="33"/>
  <c r="D433" i="33"/>
  <c r="E433" i="33"/>
  <c r="F433" i="33"/>
  <c r="G433" i="33"/>
  <c r="H433" i="33"/>
  <c r="I433" i="33"/>
  <c r="J433" i="33"/>
  <c r="K433" i="33"/>
  <c r="L433" i="33"/>
  <c r="M433" i="33"/>
  <c r="N433" i="33"/>
  <c r="O433" i="33"/>
  <c r="P433" i="33"/>
  <c r="Q433" i="33"/>
  <c r="R433" i="33"/>
  <c r="A434" i="33"/>
  <c r="B434" i="33"/>
  <c r="C434" i="33"/>
  <c r="D434" i="33"/>
  <c r="E434" i="33"/>
  <c r="F434" i="33"/>
  <c r="G434" i="33"/>
  <c r="H434" i="33"/>
  <c r="I434" i="33"/>
  <c r="J434" i="33"/>
  <c r="K434" i="33"/>
  <c r="L434" i="33"/>
  <c r="M434" i="33"/>
  <c r="N434" i="33"/>
  <c r="O434" i="33"/>
  <c r="P434" i="33"/>
  <c r="Q434" i="33"/>
  <c r="R434" i="33"/>
  <c r="A435" i="33"/>
  <c r="B435" i="33"/>
  <c r="C435" i="33"/>
  <c r="D435" i="33"/>
  <c r="E435" i="33"/>
  <c r="F435" i="33"/>
  <c r="G435" i="33"/>
  <c r="H435" i="33"/>
  <c r="I435" i="33"/>
  <c r="J435" i="33"/>
  <c r="K435" i="33"/>
  <c r="L435" i="33"/>
  <c r="M435" i="33"/>
  <c r="N435" i="33"/>
  <c r="O435" i="33"/>
  <c r="P435" i="33"/>
  <c r="Q435" i="33"/>
  <c r="R435" i="33"/>
  <c r="A436" i="33"/>
  <c r="B436" i="33"/>
  <c r="C436" i="33"/>
  <c r="D436" i="33"/>
  <c r="E436" i="33"/>
  <c r="F436" i="33"/>
  <c r="G436" i="33"/>
  <c r="H436" i="33"/>
  <c r="I436" i="33"/>
  <c r="J436" i="33"/>
  <c r="K436" i="33"/>
  <c r="L436" i="33"/>
  <c r="M436" i="33"/>
  <c r="N436" i="33"/>
  <c r="O436" i="33"/>
  <c r="P436" i="33"/>
  <c r="Q436" i="33"/>
  <c r="R436" i="33"/>
  <c r="A437" i="33"/>
  <c r="B437" i="33"/>
  <c r="C437" i="33"/>
  <c r="D437" i="33"/>
  <c r="E437" i="33"/>
  <c r="F437" i="33"/>
  <c r="G437" i="33"/>
  <c r="H437" i="33"/>
  <c r="I437" i="33"/>
  <c r="J437" i="33"/>
  <c r="K437" i="33"/>
  <c r="L437" i="33"/>
  <c r="M437" i="33"/>
  <c r="N437" i="33"/>
  <c r="O437" i="33"/>
  <c r="P437" i="33"/>
  <c r="Q437" i="33"/>
  <c r="R437" i="33"/>
  <c r="A438" i="33"/>
  <c r="B438" i="33"/>
  <c r="C438" i="33"/>
  <c r="D438" i="33"/>
  <c r="E438" i="33"/>
  <c r="F438" i="33"/>
  <c r="G438" i="33"/>
  <c r="H438" i="33"/>
  <c r="I438" i="33"/>
  <c r="J438" i="33"/>
  <c r="K438" i="33"/>
  <c r="L438" i="33"/>
  <c r="M438" i="33"/>
  <c r="N438" i="33"/>
  <c r="O438" i="33"/>
  <c r="P438" i="33"/>
  <c r="Q438" i="33"/>
  <c r="R438" i="33"/>
  <c r="A439" i="33"/>
  <c r="B439" i="33"/>
  <c r="C439" i="33"/>
  <c r="D439" i="33"/>
  <c r="E439" i="33"/>
  <c r="F439" i="33"/>
  <c r="G439" i="33"/>
  <c r="H439" i="33"/>
  <c r="I439" i="33"/>
  <c r="J439" i="33"/>
  <c r="K439" i="33"/>
  <c r="L439" i="33"/>
  <c r="M439" i="33"/>
  <c r="N439" i="33"/>
  <c r="O439" i="33"/>
  <c r="P439" i="33"/>
  <c r="Q439" i="33"/>
  <c r="R439" i="33"/>
  <c r="A440" i="33"/>
  <c r="B440" i="33"/>
  <c r="C440" i="33"/>
  <c r="D440" i="33"/>
  <c r="E440" i="33"/>
  <c r="F440" i="33"/>
  <c r="G440" i="33"/>
  <c r="H440" i="33"/>
  <c r="I440" i="33"/>
  <c r="J440" i="33"/>
  <c r="K440" i="33"/>
  <c r="L440" i="33"/>
  <c r="M440" i="33"/>
  <c r="N440" i="33"/>
  <c r="O440" i="33"/>
  <c r="P440" i="33"/>
  <c r="Q440" i="33"/>
  <c r="R440" i="33"/>
  <c r="A441" i="33"/>
  <c r="B441" i="33"/>
  <c r="C441" i="33"/>
  <c r="D441" i="33"/>
  <c r="E441" i="33"/>
  <c r="F441" i="33"/>
  <c r="G441" i="33"/>
  <c r="H441" i="33"/>
  <c r="I441" i="33"/>
  <c r="J441" i="33"/>
  <c r="K441" i="33"/>
  <c r="L441" i="33"/>
  <c r="M441" i="33"/>
  <c r="N441" i="33"/>
  <c r="O441" i="33"/>
  <c r="P441" i="33"/>
  <c r="Q441" i="33"/>
  <c r="R441" i="33"/>
  <c r="A442" i="33"/>
  <c r="B442" i="33"/>
  <c r="C442" i="33"/>
  <c r="D442" i="33"/>
  <c r="E442" i="33"/>
  <c r="F442" i="33"/>
  <c r="G442" i="33"/>
  <c r="H442" i="33"/>
  <c r="I442" i="33"/>
  <c r="J442" i="33"/>
  <c r="K442" i="33"/>
  <c r="L442" i="33"/>
  <c r="M442" i="33"/>
  <c r="N442" i="33"/>
  <c r="O442" i="33"/>
  <c r="P442" i="33"/>
  <c r="Q442" i="33"/>
  <c r="R442" i="33"/>
  <c r="A443" i="33"/>
  <c r="B443" i="33"/>
  <c r="C443" i="33"/>
  <c r="D443" i="33"/>
  <c r="E443" i="33"/>
  <c r="F443" i="33"/>
  <c r="G443" i="33"/>
  <c r="H443" i="33"/>
  <c r="I443" i="33"/>
  <c r="J443" i="33"/>
  <c r="K443" i="33"/>
  <c r="L443" i="33"/>
  <c r="M443" i="33"/>
  <c r="N443" i="33"/>
  <c r="O443" i="33"/>
  <c r="P443" i="33"/>
  <c r="Q443" i="33"/>
  <c r="R443" i="33"/>
  <c r="A444" i="33"/>
  <c r="B444" i="33"/>
  <c r="C444" i="33"/>
  <c r="D444" i="33"/>
  <c r="E444" i="33"/>
  <c r="F444" i="33"/>
  <c r="G444" i="33"/>
  <c r="H444" i="33"/>
  <c r="I444" i="33"/>
  <c r="J444" i="33"/>
  <c r="K444" i="33"/>
  <c r="L444" i="33"/>
  <c r="M444" i="33"/>
  <c r="N444" i="33"/>
  <c r="O444" i="33"/>
  <c r="P444" i="33"/>
  <c r="Q444" i="33"/>
  <c r="R444" i="33"/>
  <c r="A445" i="33"/>
  <c r="B445" i="33"/>
  <c r="C445" i="33"/>
  <c r="D445" i="33"/>
  <c r="E445" i="33"/>
  <c r="F445" i="33"/>
  <c r="G445" i="33"/>
  <c r="H445" i="33"/>
  <c r="I445" i="33"/>
  <c r="J445" i="33"/>
  <c r="K445" i="33"/>
  <c r="L445" i="33"/>
  <c r="M445" i="33"/>
  <c r="N445" i="33"/>
  <c r="O445" i="33"/>
  <c r="P445" i="33"/>
  <c r="Q445" i="33"/>
  <c r="R445" i="33"/>
  <c r="A446" i="33"/>
  <c r="B446" i="33"/>
  <c r="C446" i="33"/>
  <c r="D446" i="33"/>
  <c r="E446" i="33"/>
  <c r="F446" i="33"/>
  <c r="G446" i="33"/>
  <c r="H446" i="33"/>
  <c r="I446" i="33"/>
  <c r="J446" i="33"/>
  <c r="K446" i="33"/>
  <c r="L446" i="33"/>
  <c r="M446" i="33"/>
  <c r="N446" i="33"/>
  <c r="O446" i="33"/>
  <c r="P446" i="33"/>
  <c r="Q446" i="33"/>
  <c r="R446" i="33"/>
  <c r="A447" i="33"/>
  <c r="B447" i="33"/>
  <c r="C447" i="33"/>
  <c r="D447" i="33"/>
  <c r="E447" i="33"/>
  <c r="F447" i="33"/>
  <c r="G447" i="33"/>
  <c r="H447" i="33"/>
  <c r="I447" i="33"/>
  <c r="J447" i="33"/>
  <c r="K447" i="33"/>
  <c r="L447" i="33"/>
  <c r="M447" i="33"/>
  <c r="N447" i="33"/>
  <c r="O447" i="33"/>
  <c r="P447" i="33"/>
  <c r="Q447" i="33"/>
  <c r="R447" i="33"/>
  <c r="A448" i="33"/>
  <c r="B448" i="33"/>
  <c r="C448" i="33"/>
  <c r="D448" i="33"/>
  <c r="E448" i="33"/>
  <c r="F448" i="33"/>
  <c r="G448" i="33"/>
  <c r="H448" i="33"/>
  <c r="I448" i="33"/>
  <c r="J448" i="33"/>
  <c r="K448" i="33"/>
  <c r="L448" i="33"/>
  <c r="M448" i="33"/>
  <c r="N448" i="33"/>
  <c r="O448" i="33"/>
  <c r="P448" i="33"/>
  <c r="Q448" i="33"/>
  <c r="R448" i="33"/>
  <c r="A449" i="33"/>
  <c r="B449" i="33"/>
  <c r="C449" i="33"/>
  <c r="D449" i="33"/>
  <c r="E449" i="33"/>
  <c r="F449" i="33"/>
  <c r="G449" i="33"/>
  <c r="H449" i="33"/>
  <c r="I449" i="33"/>
  <c r="J449" i="33"/>
  <c r="K449" i="33"/>
  <c r="L449" i="33"/>
  <c r="M449" i="33"/>
  <c r="N449" i="33"/>
  <c r="O449" i="33"/>
  <c r="P449" i="33"/>
  <c r="Q449" i="33"/>
  <c r="R449" i="33"/>
  <c r="A450" i="33"/>
  <c r="B450" i="33"/>
  <c r="C450" i="33"/>
  <c r="D450" i="33"/>
  <c r="E450" i="33"/>
  <c r="F450" i="33"/>
  <c r="G450" i="33"/>
  <c r="H450" i="33"/>
  <c r="I450" i="33"/>
  <c r="J450" i="33"/>
  <c r="K450" i="33"/>
  <c r="L450" i="33"/>
  <c r="M450" i="33"/>
  <c r="N450" i="33"/>
  <c r="O450" i="33"/>
  <c r="P450" i="33"/>
  <c r="Q450" i="33"/>
  <c r="R450" i="33"/>
  <c r="A451" i="33"/>
  <c r="B451" i="33"/>
  <c r="C451" i="33"/>
  <c r="D451" i="33"/>
  <c r="E451" i="33"/>
  <c r="F451" i="33"/>
  <c r="G451" i="33"/>
  <c r="H451" i="33"/>
  <c r="I451" i="33"/>
  <c r="J451" i="33"/>
  <c r="K451" i="33"/>
  <c r="L451" i="33"/>
  <c r="M451" i="33"/>
  <c r="N451" i="33"/>
  <c r="O451" i="33"/>
  <c r="P451" i="33"/>
  <c r="Q451" i="33"/>
  <c r="R451" i="33"/>
  <c r="A452" i="33"/>
  <c r="B452" i="33"/>
  <c r="C452" i="33"/>
  <c r="D452" i="33"/>
  <c r="E452" i="33"/>
  <c r="F452" i="33"/>
  <c r="G452" i="33"/>
  <c r="H452" i="33"/>
  <c r="I452" i="33"/>
  <c r="J452" i="33"/>
  <c r="K452" i="33"/>
  <c r="L452" i="33"/>
  <c r="M452" i="33"/>
  <c r="N452" i="33"/>
  <c r="O452" i="33"/>
  <c r="P452" i="33"/>
  <c r="Q452" i="33"/>
  <c r="R452" i="33"/>
  <c r="CI452" i="33"/>
  <c r="A453" i="33"/>
  <c r="B453" i="33"/>
  <c r="C453" i="33"/>
  <c r="D453" i="33"/>
  <c r="E453" i="33"/>
  <c r="F453" i="33"/>
  <c r="G453" i="33"/>
  <c r="H453" i="33"/>
  <c r="I453" i="33"/>
  <c r="J453" i="33"/>
  <c r="K453" i="33"/>
  <c r="L453" i="33"/>
  <c r="M453" i="33"/>
  <c r="N453" i="33"/>
  <c r="O453" i="33"/>
  <c r="P453" i="33"/>
  <c r="Q453" i="33"/>
  <c r="R453" i="33"/>
  <c r="CI453" i="33"/>
  <c r="A454" i="33"/>
  <c r="B454" i="33"/>
  <c r="C454" i="33"/>
  <c r="D454" i="33"/>
  <c r="E454" i="33"/>
  <c r="F454" i="33"/>
  <c r="G454" i="33"/>
  <c r="H454" i="33"/>
  <c r="I454" i="33"/>
  <c r="J454" i="33"/>
  <c r="K454" i="33"/>
  <c r="L454" i="33"/>
  <c r="M454" i="33"/>
  <c r="N454" i="33"/>
  <c r="O454" i="33"/>
  <c r="P454" i="33"/>
  <c r="Q454" i="33"/>
  <c r="R454" i="33"/>
  <c r="CH454" i="33"/>
  <c r="CI454" i="33"/>
  <c r="A455" i="33"/>
  <c r="B455" i="33"/>
  <c r="C455" i="33"/>
  <c r="D455" i="33"/>
  <c r="E455" i="33"/>
  <c r="F455" i="33"/>
  <c r="G455" i="33"/>
  <c r="H455" i="33"/>
  <c r="I455" i="33"/>
  <c r="J455" i="33"/>
  <c r="K455" i="33"/>
  <c r="L455" i="33"/>
  <c r="M455" i="33"/>
  <c r="N455" i="33"/>
  <c r="O455" i="33"/>
  <c r="P455" i="33"/>
  <c r="Q455" i="33"/>
  <c r="R455" i="33"/>
  <c r="CI455" i="33"/>
  <c r="A456" i="33"/>
  <c r="B456" i="33"/>
  <c r="C456" i="33"/>
  <c r="D456" i="33"/>
  <c r="E456" i="33"/>
  <c r="F456" i="33"/>
  <c r="G456" i="33"/>
  <c r="H456" i="33"/>
  <c r="I456" i="33"/>
  <c r="J456" i="33"/>
  <c r="K456" i="33"/>
  <c r="L456" i="33"/>
  <c r="M456" i="33"/>
  <c r="N456" i="33"/>
  <c r="O456" i="33"/>
  <c r="P456" i="33"/>
  <c r="Q456" i="33"/>
  <c r="R456" i="33"/>
  <c r="CI456" i="33"/>
  <c r="A457" i="33"/>
  <c r="B457" i="33"/>
  <c r="C457" i="33"/>
  <c r="D457" i="33"/>
  <c r="E457" i="33"/>
  <c r="F457" i="33"/>
  <c r="G457" i="33"/>
  <c r="H457" i="33"/>
  <c r="I457" i="33"/>
  <c r="J457" i="33"/>
  <c r="K457" i="33"/>
  <c r="L457" i="33"/>
  <c r="M457" i="33"/>
  <c r="N457" i="33"/>
  <c r="O457" i="33"/>
  <c r="P457" i="33"/>
  <c r="Q457" i="33"/>
  <c r="R457" i="33"/>
  <c r="CI457" i="33"/>
  <c r="A458" i="33"/>
  <c r="B458" i="33"/>
  <c r="C458" i="33"/>
  <c r="D458" i="33"/>
  <c r="E458" i="33"/>
  <c r="F458" i="33"/>
  <c r="G458" i="33"/>
  <c r="H458" i="33"/>
  <c r="I458" i="33"/>
  <c r="J458" i="33"/>
  <c r="K458" i="33"/>
  <c r="L458" i="33"/>
  <c r="M458" i="33"/>
  <c r="N458" i="33"/>
  <c r="O458" i="33"/>
  <c r="P458" i="33"/>
  <c r="Q458" i="33"/>
  <c r="R458" i="33"/>
  <c r="CH458" i="33"/>
  <c r="A459" i="33"/>
  <c r="B459" i="33"/>
  <c r="C459" i="33"/>
  <c r="D459" i="33"/>
  <c r="E459" i="33"/>
  <c r="F459" i="33"/>
  <c r="G459" i="33"/>
  <c r="H459" i="33"/>
  <c r="I459" i="33"/>
  <c r="J459" i="33"/>
  <c r="K459" i="33"/>
  <c r="L459" i="33"/>
  <c r="M459" i="33"/>
  <c r="N459" i="33"/>
  <c r="O459" i="33"/>
  <c r="P459" i="33"/>
  <c r="Q459" i="33"/>
  <c r="R459" i="33"/>
  <c r="CH459" i="33"/>
  <c r="A460" i="33"/>
  <c r="B460" i="33"/>
  <c r="C460" i="33"/>
  <c r="D460" i="33"/>
  <c r="E460" i="33"/>
  <c r="F460" i="33"/>
  <c r="G460" i="33"/>
  <c r="H460" i="33"/>
  <c r="I460" i="33"/>
  <c r="J460" i="33"/>
  <c r="K460" i="33"/>
  <c r="L460" i="33"/>
  <c r="M460" i="33"/>
  <c r="N460" i="33"/>
  <c r="O460" i="33"/>
  <c r="P460" i="33"/>
  <c r="Q460" i="33"/>
  <c r="R460" i="33"/>
  <c r="A461" i="33"/>
  <c r="B461" i="33"/>
  <c r="C461" i="33"/>
  <c r="D461" i="33"/>
  <c r="E461" i="33"/>
  <c r="F461" i="33"/>
  <c r="G461" i="33"/>
  <c r="H461" i="33"/>
  <c r="I461" i="33"/>
  <c r="J461" i="33"/>
  <c r="K461" i="33"/>
  <c r="L461" i="33"/>
  <c r="M461" i="33"/>
  <c r="N461" i="33"/>
  <c r="O461" i="33"/>
  <c r="P461" i="33"/>
  <c r="Q461" i="33"/>
  <c r="R461" i="33"/>
  <c r="CI461" i="33"/>
  <c r="A462" i="33"/>
  <c r="B462" i="33"/>
  <c r="C462" i="33"/>
  <c r="D462" i="33"/>
  <c r="E462" i="33"/>
  <c r="F462" i="33"/>
  <c r="G462" i="33"/>
  <c r="H462" i="33"/>
  <c r="I462" i="33"/>
  <c r="J462" i="33"/>
  <c r="K462" i="33"/>
  <c r="L462" i="33"/>
  <c r="M462" i="33"/>
  <c r="N462" i="33"/>
  <c r="O462" i="33"/>
  <c r="P462" i="33"/>
  <c r="Q462" i="33"/>
  <c r="R462" i="33"/>
  <c r="CH462" i="33"/>
  <c r="CI462" i="33"/>
  <c r="A463" i="33"/>
  <c r="B463" i="33"/>
  <c r="C463" i="33"/>
  <c r="D463" i="33"/>
  <c r="E463" i="33"/>
  <c r="F463" i="33"/>
  <c r="G463" i="33"/>
  <c r="H463" i="33"/>
  <c r="I463" i="33"/>
  <c r="J463" i="33"/>
  <c r="K463" i="33"/>
  <c r="L463" i="33"/>
  <c r="M463" i="33"/>
  <c r="N463" i="33"/>
  <c r="O463" i="33"/>
  <c r="P463" i="33"/>
  <c r="Q463" i="33"/>
  <c r="R463" i="33"/>
  <c r="CH463" i="33"/>
  <c r="CI463" i="33"/>
  <c r="A464" i="33"/>
  <c r="B464" i="33"/>
  <c r="C464" i="33"/>
  <c r="D464" i="33"/>
  <c r="E464" i="33"/>
  <c r="F464" i="33"/>
  <c r="G464" i="33"/>
  <c r="H464" i="33"/>
  <c r="I464" i="33"/>
  <c r="J464" i="33"/>
  <c r="K464" i="33"/>
  <c r="L464" i="33"/>
  <c r="M464" i="33"/>
  <c r="N464" i="33"/>
  <c r="O464" i="33"/>
  <c r="P464" i="33"/>
  <c r="Q464" i="33"/>
  <c r="R464" i="33"/>
  <c r="CI464" i="33"/>
  <c r="A465" i="33"/>
  <c r="B465" i="33"/>
  <c r="C465" i="33"/>
  <c r="D465" i="33"/>
  <c r="E465" i="33"/>
  <c r="F465" i="33"/>
  <c r="G465" i="33"/>
  <c r="H465" i="33"/>
  <c r="I465" i="33"/>
  <c r="J465" i="33"/>
  <c r="K465" i="33"/>
  <c r="L465" i="33"/>
  <c r="M465" i="33"/>
  <c r="N465" i="33"/>
  <c r="O465" i="33"/>
  <c r="P465" i="33"/>
  <c r="Q465" i="33"/>
  <c r="R465" i="33"/>
  <c r="CH465" i="33"/>
  <c r="CI465" i="33"/>
  <c r="A466" i="33"/>
  <c r="B466" i="33"/>
  <c r="C466" i="33"/>
  <c r="D466" i="33"/>
  <c r="E466" i="33"/>
  <c r="F466" i="33"/>
  <c r="G466" i="33"/>
  <c r="H466" i="33"/>
  <c r="I466" i="33"/>
  <c r="J466" i="33"/>
  <c r="K466" i="33"/>
  <c r="L466" i="33"/>
  <c r="M466" i="33"/>
  <c r="N466" i="33"/>
  <c r="O466" i="33"/>
  <c r="P466" i="33"/>
  <c r="Q466" i="33"/>
  <c r="R466" i="33"/>
  <c r="CH466" i="33"/>
  <c r="CI466" i="33"/>
  <c r="A467" i="33"/>
  <c r="B467" i="33"/>
  <c r="C467" i="33"/>
  <c r="D467" i="33"/>
  <c r="E467" i="33"/>
  <c r="F467" i="33"/>
  <c r="G467" i="33"/>
  <c r="H467" i="33"/>
  <c r="I467" i="33"/>
  <c r="J467" i="33"/>
  <c r="K467" i="33"/>
  <c r="L467" i="33"/>
  <c r="M467" i="33"/>
  <c r="N467" i="33"/>
  <c r="O467" i="33"/>
  <c r="P467" i="33"/>
  <c r="Q467" i="33"/>
  <c r="R467" i="33"/>
  <c r="CH467" i="33"/>
  <c r="CI467" i="33"/>
  <c r="A468" i="33"/>
  <c r="B468" i="33"/>
  <c r="C468" i="33"/>
  <c r="D468" i="33"/>
  <c r="E468" i="33"/>
  <c r="F468" i="33"/>
  <c r="G468" i="33"/>
  <c r="H468" i="33"/>
  <c r="I468" i="33"/>
  <c r="J468" i="33"/>
  <c r="K468" i="33"/>
  <c r="L468" i="33"/>
  <c r="M468" i="33"/>
  <c r="N468" i="33"/>
  <c r="O468" i="33"/>
  <c r="P468" i="33"/>
  <c r="Q468" i="33"/>
  <c r="R468" i="33"/>
  <c r="CI468" i="33"/>
  <c r="A469" i="33"/>
  <c r="B469" i="33"/>
  <c r="C469" i="33"/>
  <c r="D469" i="33"/>
  <c r="E469" i="33"/>
  <c r="F469" i="33"/>
  <c r="G469" i="33"/>
  <c r="H469" i="33"/>
  <c r="I469" i="33"/>
  <c r="J469" i="33"/>
  <c r="K469" i="33"/>
  <c r="L469" i="33"/>
  <c r="M469" i="33"/>
  <c r="N469" i="33"/>
  <c r="O469" i="33"/>
  <c r="P469" i="33"/>
  <c r="Q469" i="33"/>
  <c r="R469" i="33"/>
  <c r="CH469" i="33"/>
  <c r="CI469" i="33"/>
  <c r="A470" i="33"/>
  <c r="B470" i="33"/>
  <c r="C470" i="33"/>
  <c r="D470" i="33"/>
  <c r="E470" i="33"/>
  <c r="F470" i="33"/>
  <c r="G470" i="33"/>
  <c r="H470" i="33"/>
  <c r="I470" i="33"/>
  <c r="J470" i="33"/>
  <c r="K470" i="33"/>
  <c r="L470" i="33"/>
  <c r="M470" i="33"/>
  <c r="N470" i="33"/>
  <c r="O470" i="33"/>
  <c r="P470" i="33"/>
  <c r="Q470" i="33"/>
  <c r="R470" i="33"/>
  <c r="CH470" i="33"/>
  <c r="CI470" i="33"/>
  <c r="A471" i="33"/>
  <c r="B471" i="33"/>
  <c r="C471" i="33"/>
  <c r="D471" i="33"/>
  <c r="E471" i="33"/>
  <c r="F471" i="33"/>
  <c r="G471" i="33"/>
  <c r="H471" i="33"/>
  <c r="I471" i="33"/>
  <c r="J471" i="33"/>
  <c r="K471" i="33"/>
  <c r="L471" i="33"/>
  <c r="M471" i="33"/>
  <c r="N471" i="33"/>
  <c r="O471" i="33"/>
  <c r="P471" i="33"/>
  <c r="Q471" i="33"/>
  <c r="R471" i="33"/>
  <c r="CH471" i="33"/>
  <c r="CI471" i="33"/>
  <c r="A472" i="33"/>
  <c r="B472" i="33"/>
  <c r="C472" i="33"/>
  <c r="D472" i="33"/>
  <c r="E472" i="33"/>
  <c r="F472" i="33"/>
  <c r="G472" i="33"/>
  <c r="H472" i="33"/>
  <c r="I472" i="33"/>
  <c r="J472" i="33"/>
  <c r="K472" i="33"/>
  <c r="L472" i="33"/>
  <c r="M472" i="33"/>
  <c r="N472" i="33"/>
  <c r="O472" i="33"/>
  <c r="P472" i="33"/>
  <c r="Q472" i="33"/>
  <c r="R472" i="33"/>
  <c r="CI472" i="33"/>
  <c r="A473" i="33"/>
  <c r="B473" i="33"/>
  <c r="C473" i="33"/>
  <c r="D473" i="33"/>
  <c r="E473" i="33"/>
  <c r="F473" i="33"/>
  <c r="G473" i="33"/>
  <c r="H473" i="33"/>
  <c r="I473" i="33"/>
  <c r="J473" i="33"/>
  <c r="K473" i="33"/>
  <c r="L473" i="33"/>
  <c r="M473" i="33"/>
  <c r="N473" i="33"/>
  <c r="O473" i="33"/>
  <c r="P473" i="33"/>
  <c r="Q473" i="33"/>
  <c r="R473" i="33"/>
  <c r="CH473" i="33"/>
  <c r="CI473" i="33"/>
  <c r="A474" i="33"/>
  <c r="B474" i="33"/>
  <c r="C474" i="33"/>
  <c r="D474" i="33"/>
  <c r="E474" i="33"/>
  <c r="F474" i="33"/>
  <c r="G474" i="33"/>
  <c r="H474" i="33"/>
  <c r="I474" i="33"/>
  <c r="J474" i="33"/>
  <c r="K474" i="33"/>
  <c r="L474" i="33"/>
  <c r="M474" i="33"/>
  <c r="N474" i="33"/>
  <c r="O474" i="33"/>
  <c r="P474" i="33"/>
  <c r="Q474" i="33"/>
  <c r="R474" i="33"/>
  <c r="CH474" i="33"/>
  <c r="CI474" i="33"/>
  <c r="A475" i="33"/>
  <c r="B475" i="33"/>
  <c r="C475" i="33"/>
  <c r="D475" i="33"/>
  <c r="E475" i="33"/>
  <c r="F475" i="33"/>
  <c r="G475" i="33"/>
  <c r="H475" i="33"/>
  <c r="I475" i="33"/>
  <c r="J475" i="33"/>
  <c r="K475" i="33"/>
  <c r="L475" i="33"/>
  <c r="M475" i="33"/>
  <c r="N475" i="33"/>
  <c r="O475" i="33"/>
  <c r="P475" i="33"/>
  <c r="Q475" i="33"/>
  <c r="R475" i="33"/>
  <c r="CH475" i="33"/>
  <c r="CI475" i="33"/>
  <c r="A476" i="33"/>
  <c r="B476" i="33"/>
  <c r="C476" i="33"/>
  <c r="D476" i="33"/>
  <c r="E476" i="33"/>
  <c r="F476" i="33"/>
  <c r="G476" i="33"/>
  <c r="H476" i="33"/>
  <c r="I476" i="33"/>
  <c r="J476" i="33"/>
  <c r="K476" i="33"/>
  <c r="L476" i="33"/>
  <c r="M476" i="33"/>
  <c r="N476" i="33"/>
  <c r="O476" i="33"/>
  <c r="P476" i="33"/>
  <c r="Q476" i="33"/>
  <c r="R476" i="33"/>
  <c r="CH476" i="33"/>
  <c r="CI476" i="33"/>
  <c r="A477" i="33"/>
  <c r="B477" i="33"/>
  <c r="C477" i="33"/>
  <c r="D477" i="33"/>
  <c r="E477" i="33"/>
  <c r="F477" i="33"/>
  <c r="G477" i="33"/>
  <c r="H477" i="33"/>
  <c r="I477" i="33"/>
  <c r="J477" i="33"/>
  <c r="K477" i="33"/>
  <c r="L477" i="33"/>
  <c r="M477" i="33"/>
  <c r="N477" i="33"/>
  <c r="O477" i="33"/>
  <c r="P477" i="33"/>
  <c r="Q477" i="33"/>
  <c r="R477" i="33"/>
  <c r="CH477" i="33"/>
  <c r="CI477" i="33"/>
  <c r="A478" i="33"/>
  <c r="B478" i="33"/>
  <c r="C478" i="33"/>
  <c r="D478" i="33"/>
  <c r="E478" i="33"/>
  <c r="F478" i="33"/>
  <c r="G478" i="33"/>
  <c r="H478" i="33"/>
  <c r="I478" i="33"/>
  <c r="J478" i="33"/>
  <c r="K478" i="33"/>
  <c r="L478" i="33"/>
  <c r="M478" i="33"/>
  <c r="N478" i="33"/>
  <c r="O478" i="33"/>
  <c r="P478" i="33"/>
  <c r="Q478" i="33"/>
  <c r="R478" i="33"/>
  <c r="CH478" i="33"/>
  <c r="CI478" i="33"/>
  <c r="A479" i="33"/>
  <c r="B479" i="33"/>
  <c r="C479" i="33"/>
  <c r="D479" i="33"/>
  <c r="E479" i="33"/>
  <c r="F479" i="33"/>
  <c r="G479" i="33"/>
  <c r="H479" i="33"/>
  <c r="I479" i="33"/>
  <c r="J479" i="33"/>
  <c r="K479" i="33"/>
  <c r="L479" i="33"/>
  <c r="M479" i="33"/>
  <c r="N479" i="33"/>
  <c r="O479" i="33"/>
  <c r="P479" i="33"/>
  <c r="Q479" i="33"/>
  <c r="R479" i="33"/>
  <c r="CH479" i="33"/>
  <c r="CI479" i="33"/>
  <c r="A480" i="33"/>
  <c r="B480" i="33"/>
  <c r="C480" i="33"/>
  <c r="D480" i="33"/>
  <c r="E480" i="33"/>
  <c r="F480" i="33"/>
  <c r="G480" i="33"/>
  <c r="H480" i="33"/>
  <c r="I480" i="33"/>
  <c r="J480" i="33"/>
  <c r="K480" i="33"/>
  <c r="L480" i="33"/>
  <c r="M480" i="33"/>
  <c r="N480" i="33"/>
  <c r="O480" i="33"/>
  <c r="P480" i="33"/>
  <c r="Q480" i="33"/>
  <c r="R480" i="33"/>
  <c r="CH480" i="33"/>
  <c r="CI480" i="33"/>
  <c r="A481" i="33"/>
  <c r="B481" i="33"/>
  <c r="C481" i="33"/>
  <c r="D481" i="33"/>
  <c r="E481" i="33"/>
  <c r="F481" i="33"/>
  <c r="G481" i="33"/>
  <c r="H481" i="33"/>
  <c r="I481" i="33"/>
  <c r="J481" i="33"/>
  <c r="K481" i="33"/>
  <c r="L481" i="33"/>
  <c r="M481" i="33"/>
  <c r="N481" i="33"/>
  <c r="O481" i="33"/>
  <c r="P481" i="33"/>
  <c r="Q481" i="33"/>
  <c r="R481" i="33"/>
  <c r="CH481" i="33"/>
  <c r="CI481" i="33"/>
  <c r="A482" i="33"/>
  <c r="B482" i="33"/>
  <c r="C482" i="33"/>
  <c r="D482" i="33"/>
  <c r="E482" i="33"/>
  <c r="F482" i="33"/>
  <c r="G482" i="33"/>
  <c r="H482" i="33"/>
  <c r="I482" i="33"/>
  <c r="J482" i="33"/>
  <c r="K482" i="33"/>
  <c r="L482" i="33"/>
  <c r="M482" i="33"/>
  <c r="N482" i="33"/>
  <c r="O482" i="33"/>
  <c r="P482" i="33"/>
  <c r="Q482" i="33"/>
  <c r="R482" i="33"/>
  <c r="CH482" i="33"/>
  <c r="CI482" i="33"/>
  <c r="A483" i="33"/>
  <c r="B483" i="33"/>
  <c r="C483" i="33"/>
  <c r="D483" i="33"/>
  <c r="E483" i="33"/>
  <c r="F483" i="33"/>
  <c r="G483" i="33"/>
  <c r="H483" i="33"/>
  <c r="I483" i="33"/>
  <c r="J483" i="33"/>
  <c r="K483" i="33"/>
  <c r="L483" i="33"/>
  <c r="M483" i="33"/>
  <c r="N483" i="33"/>
  <c r="O483" i="33"/>
  <c r="P483" i="33"/>
  <c r="Q483" i="33"/>
  <c r="R483" i="33"/>
  <c r="CI483" i="33"/>
  <c r="A484" i="33"/>
  <c r="B484" i="33"/>
  <c r="C484" i="33"/>
  <c r="D484" i="33"/>
  <c r="E484" i="33"/>
  <c r="F484" i="33"/>
  <c r="G484" i="33"/>
  <c r="H484" i="33"/>
  <c r="I484" i="33"/>
  <c r="J484" i="33"/>
  <c r="K484" i="33"/>
  <c r="L484" i="33"/>
  <c r="M484" i="33"/>
  <c r="N484" i="33"/>
  <c r="O484" i="33"/>
  <c r="P484" i="33"/>
  <c r="Q484" i="33"/>
  <c r="R484" i="33"/>
  <c r="CI484" i="33"/>
  <c r="DI3" i="31"/>
  <c r="DI4" i="31"/>
  <c r="DI5" i="31"/>
  <c r="DI6" i="31"/>
  <c r="DI7" i="31"/>
  <c r="DI8" i="31"/>
  <c r="DI9" i="31"/>
  <c r="DI10" i="31"/>
  <c r="DI11" i="31"/>
  <c r="DI12" i="31"/>
  <c r="DI13" i="31"/>
  <c r="DI14" i="31"/>
  <c r="DI15" i="31"/>
  <c r="DI16" i="31"/>
  <c r="DI17" i="31"/>
  <c r="DI18" i="31"/>
  <c r="DI19" i="31"/>
  <c r="DI20" i="31"/>
  <c r="DI21" i="31"/>
  <c r="DI22" i="31"/>
  <c r="DI23" i="31"/>
  <c r="DI24" i="31"/>
  <c r="DI25" i="31"/>
  <c r="DI26" i="31"/>
  <c r="DI27" i="31"/>
  <c r="DI28" i="31"/>
  <c r="DI29" i="31"/>
  <c r="DI30" i="31"/>
  <c r="DI31" i="31"/>
  <c r="DI32" i="31"/>
  <c r="DI33" i="31"/>
  <c r="DI34" i="31"/>
  <c r="DI35" i="31"/>
  <c r="DI36" i="31"/>
  <c r="DI37" i="31"/>
  <c r="DI38" i="31"/>
  <c r="DI39" i="31"/>
  <c r="DI40" i="31"/>
  <c r="DI41" i="31"/>
  <c r="DI42" i="31"/>
  <c r="DI43" i="31"/>
  <c r="DI44" i="31"/>
  <c r="DI45" i="31"/>
  <c r="DI46" i="31"/>
  <c r="DI47" i="31"/>
  <c r="DI48" i="31"/>
  <c r="DI49" i="31"/>
  <c r="DI50" i="31"/>
  <c r="DI51" i="31"/>
  <c r="DI52" i="31"/>
  <c r="DI53" i="31"/>
  <c r="DI54" i="31"/>
  <c r="DI55" i="31"/>
  <c r="DI56" i="31"/>
  <c r="DI57" i="31"/>
  <c r="DI58" i="31"/>
  <c r="DI59" i="31"/>
  <c r="DI60" i="31"/>
  <c r="DI61" i="31"/>
  <c r="DI62" i="31"/>
  <c r="DI63" i="31"/>
  <c r="DI64" i="31"/>
  <c r="DI65" i="31"/>
  <c r="DI66" i="31"/>
  <c r="DI67" i="31"/>
  <c r="DI68" i="31"/>
  <c r="DI69" i="31"/>
  <c r="DI70" i="31"/>
  <c r="DI71" i="31"/>
  <c r="DI72" i="31"/>
  <c r="DI73" i="31"/>
  <c r="DI74" i="31"/>
  <c r="DI75" i="31"/>
  <c r="DI76" i="31"/>
  <c r="DI77" i="31"/>
  <c r="DI78" i="31"/>
  <c r="DI79" i="31"/>
  <c r="DI80" i="31"/>
  <c r="DI81" i="31"/>
  <c r="DI82" i="31"/>
  <c r="DI83" i="31"/>
  <c r="DI84" i="31"/>
  <c r="DI85" i="31"/>
  <c r="DI86" i="31"/>
  <c r="DI87" i="31"/>
  <c r="DI88" i="31"/>
  <c r="DI89" i="31"/>
  <c r="DI90" i="31"/>
  <c r="DI91" i="31"/>
  <c r="DI92" i="31"/>
  <c r="DI93" i="31"/>
  <c r="DI94" i="31"/>
  <c r="DI95" i="31"/>
  <c r="DI96" i="31"/>
  <c r="DI97" i="31"/>
  <c r="DI98" i="31"/>
  <c r="DI99" i="31"/>
  <c r="DI100" i="31"/>
  <c r="DI101" i="31"/>
  <c r="DI102" i="31"/>
  <c r="DI103" i="31"/>
  <c r="DI104" i="31"/>
  <c r="DI105" i="31"/>
  <c r="DI106" i="31"/>
  <c r="DI107" i="31"/>
  <c r="DI108" i="31"/>
  <c r="DI109" i="31"/>
  <c r="DI110" i="31"/>
  <c r="DI111" i="31"/>
  <c r="DI112" i="31"/>
  <c r="DI113" i="31"/>
  <c r="DI114" i="31"/>
  <c r="DI115" i="31"/>
  <c r="DI116" i="31"/>
  <c r="DI117" i="31"/>
  <c r="DI118" i="31"/>
  <c r="DI119" i="31"/>
  <c r="DI120" i="31"/>
  <c r="DI121" i="31"/>
  <c r="DI122" i="31"/>
  <c r="DI123" i="31"/>
  <c r="DI124" i="31"/>
  <c r="DI125" i="31"/>
  <c r="DI126" i="31"/>
  <c r="DI127" i="31"/>
  <c r="DI128" i="31"/>
  <c r="DI129" i="31"/>
  <c r="DI130" i="31"/>
  <c r="DI131" i="31"/>
  <c r="DI132" i="31"/>
  <c r="DI2" i="31"/>
  <c r="DG3" i="31"/>
  <c r="DG4" i="31"/>
  <c r="DG5" i="31"/>
  <c r="DG6" i="31"/>
  <c r="DG7" i="31"/>
  <c r="DG8" i="31"/>
  <c r="DG9" i="31"/>
  <c r="DG10" i="31"/>
  <c r="DG11" i="31"/>
  <c r="DG12" i="31"/>
  <c r="DG13" i="31"/>
  <c r="DG14" i="31"/>
  <c r="DG15" i="31"/>
  <c r="DG16" i="31"/>
  <c r="DG17" i="31"/>
  <c r="DG18" i="31"/>
  <c r="DG19" i="31"/>
  <c r="DG20" i="31"/>
  <c r="DG21" i="31"/>
  <c r="DG22" i="31"/>
  <c r="DG23" i="31"/>
  <c r="DG24" i="31"/>
  <c r="DG25" i="31"/>
  <c r="DG26" i="31"/>
  <c r="DG27" i="31"/>
  <c r="DG28" i="31"/>
  <c r="DG29" i="31"/>
  <c r="DG30" i="31"/>
  <c r="DG31" i="31"/>
  <c r="DG32" i="31"/>
  <c r="DG33" i="31"/>
  <c r="DG34" i="31"/>
  <c r="DG35" i="31"/>
  <c r="DG36" i="31"/>
  <c r="DG37" i="31"/>
  <c r="DG38" i="31"/>
  <c r="DG39" i="31"/>
  <c r="DG40" i="31"/>
  <c r="DG41" i="31"/>
  <c r="DG42" i="31"/>
  <c r="DG43" i="31"/>
  <c r="DG44" i="31"/>
  <c r="DG45" i="31"/>
  <c r="DG46" i="31"/>
  <c r="DG47" i="31"/>
  <c r="DG48" i="31"/>
  <c r="DG49" i="31"/>
  <c r="DG50" i="31"/>
  <c r="DG51" i="31"/>
  <c r="DG52" i="31"/>
  <c r="DG53" i="31"/>
  <c r="DG54" i="31"/>
  <c r="DG55" i="31"/>
  <c r="DG56" i="31"/>
  <c r="DG57" i="31"/>
  <c r="DG58" i="31"/>
  <c r="DG59" i="31"/>
  <c r="DG60" i="31"/>
  <c r="DG61" i="31"/>
  <c r="DG62" i="31"/>
  <c r="DG63" i="31"/>
  <c r="DG64" i="31"/>
  <c r="DG65" i="31"/>
  <c r="DG66" i="31"/>
  <c r="DG67" i="31"/>
  <c r="DG68" i="31"/>
  <c r="DG69" i="31"/>
  <c r="DG70" i="31"/>
  <c r="DG71" i="31"/>
  <c r="DG72" i="31"/>
  <c r="DG73" i="31"/>
  <c r="DG74" i="31"/>
  <c r="DG75" i="31"/>
  <c r="DG76" i="31"/>
  <c r="DG77" i="31"/>
  <c r="DG78" i="31"/>
  <c r="DG79" i="31"/>
  <c r="DG80" i="31"/>
  <c r="DG81" i="31"/>
  <c r="DG82" i="31"/>
  <c r="DG83" i="31"/>
  <c r="DG84" i="31"/>
  <c r="DG85" i="31"/>
  <c r="DG86" i="31"/>
  <c r="DG87" i="31"/>
  <c r="DG88" i="31"/>
  <c r="DG89" i="31"/>
  <c r="DG90" i="31"/>
  <c r="DG91" i="31"/>
  <c r="DG92" i="31"/>
  <c r="DG93" i="31"/>
  <c r="DG94" i="31"/>
  <c r="DG95" i="31"/>
  <c r="DG96" i="31"/>
  <c r="DG97" i="31"/>
  <c r="DG98" i="31"/>
  <c r="DG99" i="31"/>
  <c r="DG100" i="31"/>
  <c r="DG101" i="31"/>
  <c r="DG102" i="31"/>
  <c r="DG103" i="31"/>
  <c r="DG104" i="31"/>
  <c r="DG105" i="31"/>
  <c r="DG106" i="31"/>
  <c r="DG107" i="31"/>
  <c r="DG108" i="31"/>
  <c r="DG109" i="31"/>
  <c r="DG110" i="31"/>
  <c r="DG111" i="31"/>
  <c r="DG112" i="31"/>
  <c r="DG113" i="31"/>
  <c r="DG114" i="31"/>
  <c r="DG115" i="31"/>
  <c r="DG116" i="31"/>
  <c r="DG117" i="31"/>
  <c r="DG118" i="31"/>
  <c r="DG119" i="31"/>
  <c r="DG120" i="31"/>
  <c r="DG121" i="31"/>
  <c r="DG122" i="31"/>
  <c r="DG123" i="31"/>
  <c r="DG124" i="31"/>
  <c r="DG125" i="31"/>
  <c r="DG126" i="31"/>
  <c r="DG127" i="31"/>
  <c r="DG128" i="31"/>
  <c r="DG129" i="31"/>
  <c r="DG130" i="31"/>
  <c r="DG131" i="31"/>
  <c r="DG132" i="31"/>
  <c r="DG2" i="31"/>
  <c r="BB3" i="31"/>
  <c r="BB4" i="31"/>
  <c r="BB5" i="31"/>
  <c r="BB6" i="31"/>
  <c r="AX6" i="33" s="1"/>
  <c r="BB7" i="31"/>
  <c r="BB8" i="31"/>
  <c r="BB9" i="31"/>
  <c r="BB10" i="31"/>
  <c r="AX10" i="33" s="1"/>
  <c r="BB11" i="31"/>
  <c r="BB12" i="31"/>
  <c r="BB13" i="31"/>
  <c r="BB14" i="31"/>
  <c r="AX14" i="33" s="1"/>
  <c r="BB15" i="31"/>
  <c r="BB16" i="31"/>
  <c r="BB17" i="31"/>
  <c r="BB18" i="31"/>
  <c r="AX18" i="33" s="1"/>
  <c r="BB19" i="31"/>
  <c r="BB20" i="31"/>
  <c r="BB21" i="31"/>
  <c r="BB22" i="31"/>
  <c r="AX22" i="33" s="1"/>
  <c r="BB23" i="31"/>
  <c r="BB24" i="31"/>
  <c r="BB25" i="31"/>
  <c r="BB26" i="31"/>
  <c r="AX26" i="33" s="1"/>
  <c r="BB27" i="31"/>
  <c r="BB28" i="31"/>
  <c r="BB29" i="31"/>
  <c r="BB30" i="31"/>
  <c r="AX30" i="33" s="1"/>
  <c r="BB31" i="31"/>
  <c r="BB32" i="31"/>
  <c r="BB33" i="31"/>
  <c r="BB34" i="31"/>
  <c r="AX34" i="33" s="1"/>
  <c r="BB35" i="31"/>
  <c r="BB36" i="31"/>
  <c r="BB37" i="31"/>
  <c r="BB38" i="31"/>
  <c r="AX38" i="33" s="1"/>
  <c r="BB39" i="31"/>
  <c r="BB40" i="31"/>
  <c r="BB41" i="31"/>
  <c r="BB42" i="31"/>
  <c r="AX42" i="33" s="1"/>
  <c r="BB43" i="31"/>
  <c r="BB44" i="31"/>
  <c r="BB45" i="31"/>
  <c r="BB46" i="31"/>
  <c r="AX46" i="33" s="1"/>
  <c r="BB47" i="31"/>
  <c r="BB48" i="31"/>
  <c r="BB49" i="31"/>
  <c r="BB50" i="31"/>
  <c r="AX50" i="33" s="1"/>
  <c r="BB51" i="31"/>
  <c r="BB52" i="31"/>
  <c r="BB53" i="31"/>
  <c r="BB54" i="31"/>
  <c r="AX54" i="33" s="1"/>
  <c r="BB55" i="31"/>
  <c r="BB56" i="31"/>
  <c r="BB57" i="31"/>
  <c r="BB58" i="31"/>
  <c r="AX58" i="33" s="1"/>
  <c r="BB59" i="31"/>
  <c r="BB60" i="31"/>
  <c r="BB61" i="31"/>
  <c r="BB62" i="31"/>
  <c r="AX62" i="33" s="1"/>
  <c r="BB63" i="31"/>
  <c r="BB64" i="31"/>
  <c r="BB65" i="31"/>
  <c r="BB66" i="31"/>
  <c r="AX66" i="33" s="1"/>
  <c r="BB67" i="31"/>
  <c r="BB68" i="31"/>
  <c r="BB69" i="31"/>
  <c r="BB70" i="31"/>
  <c r="AX70" i="33" s="1"/>
  <c r="BB71" i="31"/>
  <c r="BB72" i="31"/>
  <c r="BB73" i="31"/>
  <c r="BB74" i="31"/>
  <c r="AX74" i="33" s="1"/>
  <c r="BB75" i="31"/>
  <c r="BB76" i="31"/>
  <c r="BB77" i="31"/>
  <c r="BB78" i="31"/>
  <c r="AX78" i="33" s="1"/>
  <c r="BB79" i="31"/>
  <c r="BB80" i="31"/>
  <c r="BB81" i="31"/>
  <c r="BB82" i="31"/>
  <c r="AX82" i="33" s="1"/>
  <c r="BB83" i="31"/>
  <c r="BB84" i="31"/>
  <c r="BB85" i="31"/>
  <c r="BB86" i="31"/>
  <c r="AX86" i="33" s="1"/>
  <c r="BB87" i="31"/>
  <c r="BB88" i="31"/>
  <c r="BB89" i="31"/>
  <c r="BB90" i="31"/>
  <c r="AX90" i="33" s="1"/>
  <c r="BB91" i="31"/>
  <c r="BB92" i="31"/>
  <c r="BB93" i="31"/>
  <c r="BB94" i="31"/>
  <c r="AX94" i="33" s="1"/>
  <c r="BB95" i="31"/>
  <c r="BB96" i="31"/>
  <c r="BB97" i="31"/>
  <c r="BB98" i="31"/>
  <c r="AX98" i="33" s="1"/>
  <c r="BB99" i="31"/>
  <c r="BB100" i="31"/>
  <c r="BB101" i="31"/>
  <c r="BB102" i="31"/>
  <c r="AX102" i="33" s="1"/>
  <c r="BB103" i="31"/>
  <c r="BB104" i="31"/>
  <c r="BB105" i="31"/>
  <c r="BB106" i="31"/>
  <c r="AX106" i="33" s="1"/>
  <c r="BB107" i="31"/>
  <c r="BB108" i="31"/>
  <c r="BB109" i="31"/>
  <c r="BB110" i="31"/>
  <c r="AX110" i="33" s="1"/>
  <c r="BB111" i="31"/>
  <c r="BB112" i="31"/>
  <c r="BB113" i="31"/>
  <c r="BB114" i="31"/>
  <c r="AX114" i="33" s="1"/>
  <c r="BB115" i="31"/>
  <c r="BB116" i="31"/>
  <c r="BB117" i="31"/>
  <c r="BB118" i="31"/>
  <c r="AX118" i="33" s="1"/>
  <c r="BB119" i="31"/>
  <c r="BB120" i="31"/>
  <c r="BB121" i="31"/>
  <c r="BB122" i="31"/>
  <c r="AX122" i="33" s="1"/>
  <c r="BB123" i="31"/>
  <c r="BB124" i="31"/>
  <c r="BB125" i="31"/>
  <c r="BB126" i="31"/>
  <c r="AX126" i="33" s="1"/>
  <c r="BB127" i="31"/>
  <c r="BB128" i="31"/>
  <c r="BB129" i="31"/>
  <c r="BB130" i="31"/>
  <c r="AX130" i="33" s="1"/>
  <c r="BB131" i="31"/>
  <c r="BB132" i="31"/>
  <c r="BB2" i="31"/>
  <c r="AZ3" i="31"/>
  <c r="AV3" i="33" s="1"/>
  <c r="AZ4" i="31"/>
  <c r="AZ5" i="31"/>
  <c r="AZ6" i="31"/>
  <c r="AZ7" i="31"/>
  <c r="AV7" i="33" s="1"/>
  <c r="AZ8" i="31"/>
  <c r="AZ9" i="31"/>
  <c r="AZ10" i="31"/>
  <c r="AZ11" i="31"/>
  <c r="AV11" i="33" s="1"/>
  <c r="AZ12" i="31"/>
  <c r="AZ13" i="31"/>
  <c r="AZ14" i="31"/>
  <c r="AZ15" i="31"/>
  <c r="AV15" i="33" s="1"/>
  <c r="AZ16" i="31"/>
  <c r="AZ17" i="31"/>
  <c r="AZ18" i="31"/>
  <c r="AZ19" i="31"/>
  <c r="AV19" i="33" s="1"/>
  <c r="AZ20" i="31"/>
  <c r="AZ21" i="31"/>
  <c r="AZ22" i="31"/>
  <c r="AZ23" i="31"/>
  <c r="AV23" i="33" s="1"/>
  <c r="AZ24" i="31"/>
  <c r="AZ25" i="31"/>
  <c r="AZ26" i="31"/>
  <c r="AZ27" i="31"/>
  <c r="AV27" i="33" s="1"/>
  <c r="AZ28" i="31"/>
  <c r="AZ29" i="31"/>
  <c r="AZ30" i="31"/>
  <c r="AZ31" i="31"/>
  <c r="AV31" i="33" s="1"/>
  <c r="AZ32" i="31"/>
  <c r="AZ33" i="31"/>
  <c r="AZ34" i="31"/>
  <c r="AZ35" i="31"/>
  <c r="AV35" i="33" s="1"/>
  <c r="AZ36" i="31"/>
  <c r="AZ37" i="31"/>
  <c r="AZ38" i="31"/>
  <c r="AZ39" i="31"/>
  <c r="AV39" i="33" s="1"/>
  <c r="AZ40" i="31"/>
  <c r="AZ41" i="31"/>
  <c r="AZ42" i="31"/>
  <c r="AZ43" i="31"/>
  <c r="AV43" i="33" s="1"/>
  <c r="AZ44" i="31"/>
  <c r="AZ45" i="31"/>
  <c r="AZ46" i="31"/>
  <c r="AZ47" i="31"/>
  <c r="AV47" i="33" s="1"/>
  <c r="AZ48" i="31"/>
  <c r="AZ49" i="31"/>
  <c r="AZ50" i="31"/>
  <c r="AZ51" i="31"/>
  <c r="AV51" i="33" s="1"/>
  <c r="AZ52" i="31"/>
  <c r="AZ53" i="31"/>
  <c r="AZ54" i="31"/>
  <c r="AZ55" i="31"/>
  <c r="AV55" i="33" s="1"/>
  <c r="AZ56" i="31"/>
  <c r="AZ57" i="31"/>
  <c r="AZ58" i="31"/>
  <c r="AZ59" i="31"/>
  <c r="AV59" i="33" s="1"/>
  <c r="AZ60" i="31"/>
  <c r="AZ61" i="31"/>
  <c r="AZ62" i="31"/>
  <c r="AZ63" i="31"/>
  <c r="AV63" i="33" s="1"/>
  <c r="AZ64" i="31"/>
  <c r="AZ65" i="31"/>
  <c r="AZ66" i="31"/>
  <c r="AZ67" i="31"/>
  <c r="AV67" i="33" s="1"/>
  <c r="AZ68" i="31"/>
  <c r="AZ69" i="31"/>
  <c r="AZ70" i="31"/>
  <c r="AZ71" i="31"/>
  <c r="AV71" i="33" s="1"/>
  <c r="AZ72" i="31"/>
  <c r="AZ73" i="31"/>
  <c r="AZ74" i="31"/>
  <c r="AZ75" i="31"/>
  <c r="AV75" i="33" s="1"/>
  <c r="AZ76" i="31"/>
  <c r="AZ77" i="31"/>
  <c r="AZ78" i="31"/>
  <c r="AZ79" i="31"/>
  <c r="AV79" i="33" s="1"/>
  <c r="AZ80" i="31"/>
  <c r="AZ81" i="31"/>
  <c r="AZ82" i="31"/>
  <c r="AZ83" i="31"/>
  <c r="AV83" i="33" s="1"/>
  <c r="AZ84" i="31"/>
  <c r="AZ85" i="31"/>
  <c r="AZ86" i="31"/>
  <c r="AZ87" i="31"/>
  <c r="AV87" i="33" s="1"/>
  <c r="AZ88" i="31"/>
  <c r="AZ89" i="31"/>
  <c r="AZ90" i="31"/>
  <c r="AZ91" i="31"/>
  <c r="AV91" i="33" s="1"/>
  <c r="AZ92" i="31"/>
  <c r="AZ93" i="31"/>
  <c r="AZ94" i="31"/>
  <c r="AZ95" i="31"/>
  <c r="AV95" i="33" s="1"/>
  <c r="AZ96" i="31"/>
  <c r="AZ97" i="31"/>
  <c r="AZ98" i="31"/>
  <c r="AZ99" i="31"/>
  <c r="AV99" i="33" s="1"/>
  <c r="AZ100" i="31"/>
  <c r="AZ101" i="31"/>
  <c r="AZ102" i="31"/>
  <c r="AZ103" i="31"/>
  <c r="AV103" i="33" s="1"/>
  <c r="AZ104" i="31"/>
  <c r="AZ105" i="31"/>
  <c r="AZ106" i="31"/>
  <c r="AZ107" i="31"/>
  <c r="AV107" i="33" s="1"/>
  <c r="AZ108" i="31"/>
  <c r="AZ109" i="31"/>
  <c r="AZ110" i="31"/>
  <c r="AZ111" i="31"/>
  <c r="AV111" i="33" s="1"/>
  <c r="AZ112" i="31"/>
  <c r="AZ113" i="31"/>
  <c r="AZ114" i="31"/>
  <c r="AZ115" i="31"/>
  <c r="AV115" i="33" s="1"/>
  <c r="AZ116" i="31"/>
  <c r="AZ117" i="31"/>
  <c r="AZ118" i="31"/>
  <c r="AZ119" i="31"/>
  <c r="AV119" i="33" s="1"/>
  <c r="AZ120" i="31"/>
  <c r="AZ121" i="31"/>
  <c r="AZ122" i="31"/>
  <c r="AZ123" i="31"/>
  <c r="AV123" i="33" s="1"/>
  <c r="AZ124" i="31"/>
  <c r="AZ125" i="31"/>
  <c r="AZ126" i="31"/>
  <c r="AZ127" i="31"/>
  <c r="AV127" i="33" s="1"/>
  <c r="AZ128" i="31"/>
  <c r="AZ129" i="31"/>
  <c r="AZ130" i="31"/>
  <c r="AZ131" i="31"/>
  <c r="AV131" i="33" s="1"/>
  <c r="AZ132" i="31"/>
  <c r="AZ2" i="31"/>
  <c r="S396" i="33"/>
  <c r="AA396" i="33"/>
  <c r="W397" i="33"/>
  <c r="AK87" i="31"/>
  <c r="CR3" i="31"/>
  <c r="CR4" i="31"/>
  <c r="CR5" i="31"/>
  <c r="CR6" i="31"/>
  <c r="CR7" i="31"/>
  <c r="CR8" i="31"/>
  <c r="CR9" i="31"/>
  <c r="CR10" i="31"/>
  <c r="CR11" i="31"/>
  <c r="CR12" i="31"/>
  <c r="CR13" i="31"/>
  <c r="CR14" i="31"/>
  <c r="CR15" i="31"/>
  <c r="CR16" i="31"/>
  <c r="CR17" i="31"/>
  <c r="CR18" i="31"/>
  <c r="CR19" i="31"/>
  <c r="CR20" i="31"/>
  <c r="CR21" i="31"/>
  <c r="CR22" i="31"/>
  <c r="CR23" i="31"/>
  <c r="CR24" i="31"/>
  <c r="CR25" i="31"/>
  <c r="CR26" i="31"/>
  <c r="CR27" i="31"/>
  <c r="CR28" i="31"/>
  <c r="CR29" i="31"/>
  <c r="CR30" i="31"/>
  <c r="CR31" i="31"/>
  <c r="CR32" i="31"/>
  <c r="CR33" i="31"/>
  <c r="CR34" i="31"/>
  <c r="CR35" i="31"/>
  <c r="CR36" i="31"/>
  <c r="CR37" i="31"/>
  <c r="CR38" i="31"/>
  <c r="CR39" i="31"/>
  <c r="CR40" i="31"/>
  <c r="CR41" i="31"/>
  <c r="CR42" i="31"/>
  <c r="CR43" i="31"/>
  <c r="CR44" i="31"/>
  <c r="CR45" i="31"/>
  <c r="CR46" i="31"/>
  <c r="CR47" i="31"/>
  <c r="CR48" i="31"/>
  <c r="CR49" i="31"/>
  <c r="CR50" i="31"/>
  <c r="CR51" i="31"/>
  <c r="CR52" i="31"/>
  <c r="CR53" i="31"/>
  <c r="CR54" i="31"/>
  <c r="CR55" i="31"/>
  <c r="CR56" i="31"/>
  <c r="CR57" i="31"/>
  <c r="CR58" i="31"/>
  <c r="CR59" i="31"/>
  <c r="CR60" i="31"/>
  <c r="CR61" i="31"/>
  <c r="CR62" i="31"/>
  <c r="CR63" i="31"/>
  <c r="CR64" i="31"/>
  <c r="CR65" i="31"/>
  <c r="CR66" i="31"/>
  <c r="CR67" i="31"/>
  <c r="CR68" i="31"/>
  <c r="CR69" i="31"/>
  <c r="CR70" i="31"/>
  <c r="CR71" i="31"/>
  <c r="CR72" i="31"/>
  <c r="CR73" i="31"/>
  <c r="CR74" i="31"/>
  <c r="CR75" i="31"/>
  <c r="CR76" i="31"/>
  <c r="CR77" i="31"/>
  <c r="CR78" i="31"/>
  <c r="CR79" i="31"/>
  <c r="CR80" i="31"/>
  <c r="CR81" i="31"/>
  <c r="CR82" i="31"/>
  <c r="CR83" i="31"/>
  <c r="CR84" i="31"/>
  <c r="CR85" i="31"/>
  <c r="CR86" i="31"/>
  <c r="CR87" i="31"/>
  <c r="CR88" i="31"/>
  <c r="CR89" i="31"/>
  <c r="CR90" i="31"/>
  <c r="CR91" i="31"/>
  <c r="CR92" i="31"/>
  <c r="CR93" i="31"/>
  <c r="CR94" i="31"/>
  <c r="CR95" i="31"/>
  <c r="CR96" i="31"/>
  <c r="CR97" i="31"/>
  <c r="CR98" i="31"/>
  <c r="CR99" i="31"/>
  <c r="CR100" i="31"/>
  <c r="CR101" i="31"/>
  <c r="CR102" i="31"/>
  <c r="CR103" i="31"/>
  <c r="CR104" i="31"/>
  <c r="CR105" i="31"/>
  <c r="CR106" i="31"/>
  <c r="CR107" i="31"/>
  <c r="CR108" i="31"/>
  <c r="CR109" i="31"/>
  <c r="CR110" i="31"/>
  <c r="CR111" i="31"/>
  <c r="CR112" i="31"/>
  <c r="CR113" i="31"/>
  <c r="CR114" i="31"/>
  <c r="CR115" i="31"/>
  <c r="CR116" i="31"/>
  <c r="CR117" i="31"/>
  <c r="CR118" i="31"/>
  <c r="CR119" i="31"/>
  <c r="CR120" i="31"/>
  <c r="CR121" i="31"/>
  <c r="CR122" i="31"/>
  <c r="CR123" i="31"/>
  <c r="CR124" i="31"/>
  <c r="CR125" i="31"/>
  <c r="CR126" i="31"/>
  <c r="CR127" i="31"/>
  <c r="CR128" i="31"/>
  <c r="CR129" i="31"/>
  <c r="CR130" i="31"/>
  <c r="CR131" i="31"/>
  <c r="CR132" i="31"/>
  <c r="CR2" i="31"/>
  <c r="AK3" i="31"/>
  <c r="AK4" i="31"/>
  <c r="AK5" i="31"/>
  <c r="AK6" i="31"/>
  <c r="AK7" i="31"/>
  <c r="AK8" i="31"/>
  <c r="AK9" i="31"/>
  <c r="AK10" i="31"/>
  <c r="AK11" i="31"/>
  <c r="AK12" i="31"/>
  <c r="AK13" i="31"/>
  <c r="AK14" i="31"/>
  <c r="AK15" i="31"/>
  <c r="AK16" i="31"/>
  <c r="AK17" i="31"/>
  <c r="AK18" i="31"/>
  <c r="AK19" i="31"/>
  <c r="AK20" i="31"/>
  <c r="AK21" i="31"/>
  <c r="AK22" i="31"/>
  <c r="AK23" i="31"/>
  <c r="AK24" i="31"/>
  <c r="AK25" i="31"/>
  <c r="AK26" i="31"/>
  <c r="AK27" i="31"/>
  <c r="AK28" i="31"/>
  <c r="AK29" i="31"/>
  <c r="AK30" i="31"/>
  <c r="AK31" i="31"/>
  <c r="AK32" i="31"/>
  <c r="AK33" i="31"/>
  <c r="AK34" i="31"/>
  <c r="AK35" i="31"/>
  <c r="AK36" i="31"/>
  <c r="AK37" i="31"/>
  <c r="AK38" i="31"/>
  <c r="AK39" i="31"/>
  <c r="AK40" i="31"/>
  <c r="AK41" i="31"/>
  <c r="AK42" i="31"/>
  <c r="AK43" i="31"/>
  <c r="AK44" i="31"/>
  <c r="AK45" i="31"/>
  <c r="AG45" i="33" s="1"/>
  <c r="AK46" i="31"/>
  <c r="AG46" i="33" s="1"/>
  <c r="AK47" i="31"/>
  <c r="AK48" i="31"/>
  <c r="AK49" i="31"/>
  <c r="AK50" i="31"/>
  <c r="AK51" i="31"/>
  <c r="AK52" i="31"/>
  <c r="AK53" i="31"/>
  <c r="AG53" i="33" s="1"/>
  <c r="AK54" i="31"/>
  <c r="AG54" i="33" s="1"/>
  <c r="AK55" i="31"/>
  <c r="AK56" i="31"/>
  <c r="AK57" i="31"/>
  <c r="AK58" i="31"/>
  <c r="AK59" i="31"/>
  <c r="AK60" i="31"/>
  <c r="AK61" i="31"/>
  <c r="AG61" i="33" s="1"/>
  <c r="AK62" i="31"/>
  <c r="AG62" i="33" s="1"/>
  <c r="AK63" i="31"/>
  <c r="AK64" i="31"/>
  <c r="AK65" i="31"/>
  <c r="AK66" i="31"/>
  <c r="AK67" i="31"/>
  <c r="AK68" i="31"/>
  <c r="AK69" i="31"/>
  <c r="AG69" i="33" s="1"/>
  <c r="AK70" i="31"/>
  <c r="AG70" i="33" s="1"/>
  <c r="AK71" i="31"/>
  <c r="AK72" i="31"/>
  <c r="AK73" i="31"/>
  <c r="AK74" i="31"/>
  <c r="AK75" i="31"/>
  <c r="AK76" i="31"/>
  <c r="AK77" i="31"/>
  <c r="AG77" i="33" s="1"/>
  <c r="AK78" i="31"/>
  <c r="AG78" i="33" s="1"/>
  <c r="AK79" i="31"/>
  <c r="AK80" i="31"/>
  <c r="AK81" i="31"/>
  <c r="AK82" i="31"/>
  <c r="AK83" i="31"/>
  <c r="AK84" i="31"/>
  <c r="AK85" i="31"/>
  <c r="AG85" i="33" s="1"/>
  <c r="AK86" i="31"/>
  <c r="AG86" i="33" s="1"/>
  <c r="AK88" i="31"/>
  <c r="AK89" i="31"/>
  <c r="AK90" i="31"/>
  <c r="AK91" i="31"/>
  <c r="AK92" i="31"/>
  <c r="AK93" i="31"/>
  <c r="AG93" i="33" s="1"/>
  <c r="AK94" i="31"/>
  <c r="AK95" i="31"/>
  <c r="AK96" i="31"/>
  <c r="AK97" i="31"/>
  <c r="AK98" i="31"/>
  <c r="AK99" i="31"/>
  <c r="AK100" i="31"/>
  <c r="AK101" i="31"/>
  <c r="AG101" i="33" s="1"/>
  <c r="AK102" i="31"/>
  <c r="AK103" i="31"/>
  <c r="AK104" i="31"/>
  <c r="AK105" i="31"/>
  <c r="AK106" i="31"/>
  <c r="AK107" i="31"/>
  <c r="AK108" i="31"/>
  <c r="AK109" i="31"/>
  <c r="AG109" i="33" s="1"/>
  <c r="AK110" i="31"/>
  <c r="AK111" i="31"/>
  <c r="AK112" i="31"/>
  <c r="AK113" i="31"/>
  <c r="AK114" i="31"/>
  <c r="AK115" i="31"/>
  <c r="AK116" i="31"/>
  <c r="AK117" i="31"/>
  <c r="AG117" i="33" s="1"/>
  <c r="AK118" i="31"/>
  <c r="AK119" i="31"/>
  <c r="AK120" i="31"/>
  <c r="AK121" i="31"/>
  <c r="AK122" i="31"/>
  <c r="AK123" i="31"/>
  <c r="AK124" i="31"/>
  <c r="AK125" i="31"/>
  <c r="AG125" i="33" s="1"/>
  <c r="AK126" i="31"/>
  <c r="AK127" i="31"/>
  <c r="AK128" i="31"/>
  <c r="AK129" i="31"/>
  <c r="AK130" i="31"/>
  <c r="AK131" i="31"/>
  <c r="AK132" i="31"/>
  <c r="AK2" i="31"/>
  <c r="AG131" i="33" l="1"/>
  <c r="AG115" i="33"/>
  <c r="AG107" i="33"/>
  <c r="AG99" i="33"/>
  <c r="AG91" i="33"/>
  <c r="AG123" i="33"/>
  <c r="A551" i="31"/>
  <c r="A550" i="33"/>
  <c r="AV114" i="33"/>
  <c r="AV74" i="33"/>
  <c r="AV10" i="33"/>
  <c r="AX132" i="33"/>
  <c r="AX124" i="33"/>
  <c r="AX116" i="33"/>
  <c r="AX108" i="33"/>
  <c r="AX100" i="33"/>
  <c r="AX92" i="33"/>
  <c r="AX84" i="33"/>
  <c r="AX76" i="33"/>
  <c r="AX68" i="33"/>
  <c r="AX52" i="33"/>
  <c r="AX44" i="33"/>
  <c r="AX36" i="33"/>
  <c r="AX28" i="33"/>
  <c r="AX20" i="33"/>
  <c r="AX12" i="33"/>
  <c r="AX4" i="33"/>
  <c r="AV122" i="33"/>
  <c r="AV90" i="33"/>
  <c r="AV42" i="33"/>
  <c r="AX2" i="33"/>
  <c r="AV120" i="33"/>
  <c r="AV112" i="33"/>
  <c r="AV104" i="33"/>
  <c r="AV96" i="33"/>
  <c r="AV88" i="33"/>
  <c r="AV80" i="33"/>
  <c r="AV72" i="33"/>
  <c r="AV64" i="33"/>
  <c r="AV56" i="33"/>
  <c r="AV48" i="33"/>
  <c r="AV40" i="33"/>
  <c r="AV32" i="33"/>
  <c r="AV24" i="33"/>
  <c r="AV16" i="33"/>
  <c r="AV8" i="33"/>
  <c r="AX131" i="33"/>
  <c r="AX123" i="33"/>
  <c r="AX115" i="33"/>
  <c r="AX107" i="33"/>
  <c r="AX99" i="33"/>
  <c r="AX91" i="33"/>
  <c r="AX83" i="33"/>
  <c r="AX75" i="33"/>
  <c r="AX67" i="33"/>
  <c r="AX59" i="33"/>
  <c r="AX51" i="33"/>
  <c r="AX43" i="33"/>
  <c r="AX35" i="33"/>
  <c r="AX27" i="33"/>
  <c r="AX19" i="33"/>
  <c r="AX11" i="33"/>
  <c r="AX3" i="33"/>
  <c r="AV130" i="33"/>
  <c r="AV98" i="33"/>
  <c r="AV58" i="33"/>
  <c r="AV34" i="33"/>
  <c r="AV18" i="33"/>
  <c r="AV82" i="33"/>
  <c r="AV50" i="33"/>
  <c r="AV26" i="33"/>
  <c r="AX117" i="33"/>
  <c r="AV128" i="33"/>
  <c r="AV106" i="33"/>
  <c r="AV66" i="33"/>
  <c r="AX125" i="33"/>
  <c r="AG130" i="33"/>
  <c r="AG122" i="33"/>
  <c r="AG114" i="33"/>
  <c r="AG106" i="33"/>
  <c r="AG98" i="33"/>
  <c r="AG90" i="33"/>
  <c r="AG81" i="33"/>
  <c r="AG73" i="33"/>
  <c r="AG65" i="33"/>
  <c r="AG57" i="33"/>
  <c r="AG49" i="33"/>
  <c r="AG41" i="33"/>
  <c r="AG33" i="33"/>
  <c r="AG25" i="33"/>
  <c r="AG17" i="33"/>
  <c r="AG9" i="33"/>
  <c r="AG38" i="33"/>
  <c r="AG30" i="33"/>
  <c r="AG22" i="33"/>
  <c r="AG14" i="33"/>
  <c r="AG6" i="33"/>
  <c r="AG126" i="33"/>
  <c r="AG118" i="33"/>
  <c r="AG110" i="33"/>
  <c r="AG102" i="33"/>
  <c r="AG94" i="33"/>
  <c r="AG37" i="33"/>
  <c r="AG29" i="33"/>
  <c r="AG21" i="33"/>
  <c r="AG13" i="33"/>
  <c r="AG5" i="33"/>
  <c r="AX60" i="33"/>
  <c r="AX109" i="33"/>
  <c r="AX101" i="33"/>
  <c r="AX93" i="33"/>
  <c r="AX85" i="33"/>
  <c r="AX77" i="33"/>
  <c r="AX69" i="33"/>
  <c r="AX61" i="33"/>
  <c r="AX53" i="33"/>
  <c r="AX45" i="33"/>
  <c r="AX37" i="33"/>
  <c r="AX29" i="33"/>
  <c r="AX21" i="33"/>
  <c r="AX13" i="33"/>
  <c r="AX5" i="33"/>
  <c r="A513" i="33"/>
  <c r="A512" i="33"/>
  <c r="A494" i="33"/>
  <c r="A488" i="33"/>
  <c r="AG121" i="33"/>
  <c r="AG105" i="33"/>
  <c r="AG89" i="33"/>
  <c r="AG80" i="33"/>
  <c r="AG64" i="33"/>
  <c r="AG48" i="33"/>
  <c r="AG32" i="33"/>
  <c r="AG16" i="33"/>
  <c r="AG83" i="33"/>
  <c r="AG75" i="33"/>
  <c r="AG59" i="33"/>
  <c r="AG43" i="33"/>
  <c r="AG35" i="33"/>
  <c r="AG19" i="33"/>
  <c r="AG11" i="33"/>
  <c r="AG128" i="33"/>
  <c r="AG120" i="33"/>
  <c r="AG112" i="33"/>
  <c r="AG104" i="33"/>
  <c r="AG96" i="33"/>
  <c r="AG88" i="33"/>
  <c r="AG79" i="33"/>
  <c r="AG71" i="33"/>
  <c r="AG63" i="33"/>
  <c r="AG55" i="33"/>
  <c r="AG47" i="33"/>
  <c r="AG39" i="33"/>
  <c r="AG31" i="33"/>
  <c r="AG23" i="33"/>
  <c r="AG15" i="33"/>
  <c r="AG7" i="33"/>
  <c r="AV129" i="33"/>
  <c r="AV121" i="33"/>
  <c r="AV113" i="33"/>
  <c r="AV105" i="33"/>
  <c r="AV97" i="33"/>
  <c r="AV89" i="33"/>
  <c r="AV81" i="33"/>
  <c r="AV73" i="33"/>
  <c r="AV65" i="33"/>
  <c r="AV57" i="33"/>
  <c r="AV49" i="33"/>
  <c r="AV41" i="33"/>
  <c r="AV33" i="33"/>
  <c r="AV25" i="33"/>
  <c r="AV17" i="33"/>
  <c r="AV9" i="33"/>
  <c r="AG127" i="33"/>
  <c r="AG119" i="33"/>
  <c r="AG111" i="33"/>
  <c r="AG103" i="33"/>
  <c r="AG95" i="33"/>
  <c r="AG76" i="33"/>
  <c r="AG52" i="33"/>
  <c r="AG28" i="33"/>
  <c r="AG4" i="33"/>
  <c r="AV126" i="33"/>
  <c r="AV118" i="33"/>
  <c r="AV110" i="33"/>
  <c r="AV102" i="33"/>
  <c r="AV94" i="33"/>
  <c r="AV86" i="33"/>
  <c r="AV78" i="33"/>
  <c r="AV70" i="33"/>
  <c r="AV62" i="33"/>
  <c r="AV54" i="33"/>
  <c r="AV46" i="33"/>
  <c r="AV38" i="33"/>
  <c r="AV30" i="33"/>
  <c r="AV22" i="33"/>
  <c r="AV14" i="33"/>
  <c r="AV6" i="33"/>
  <c r="AX129" i="33"/>
  <c r="AX121" i="33"/>
  <c r="AX113" i="33"/>
  <c r="AX105" i="33"/>
  <c r="AX97" i="33"/>
  <c r="AX89" i="33"/>
  <c r="AX81" i="33"/>
  <c r="AX73" i="33"/>
  <c r="AX65" i="33"/>
  <c r="AX57" i="33"/>
  <c r="AX49" i="33"/>
  <c r="AX41" i="33"/>
  <c r="AX33" i="33"/>
  <c r="AX25" i="33"/>
  <c r="AX17" i="33"/>
  <c r="AX9" i="33"/>
  <c r="AG84" i="33"/>
  <c r="AG68" i="33"/>
  <c r="AG44" i="33"/>
  <c r="AG12" i="33"/>
  <c r="AG124" i="33"/>
  <c r="AG108" i="33"/>
  <c r="AG100" i="33"/>
  <c r="AG87" i="33"/>
  <c r="AV2" i="33"/>
  <c r="AV125" i="33"/>
  <c r="AV117" i="33"/>
  <c r="AV109" i="33"/>
  <c r="AV101" i="33"/>
  <c r="AV93" i="33"/>
  <c r="AV85" i="33"/>
  <c r="AV77" i="33"/>
  <c r="AV69" i="33"/>
  <c r="AV61" i="33"/>
  <c r="AV53" i="33"/>
  <c r="AV45" i="33"/>
  <c r="AV37" i="33"/>
  <c r="AV29" i="33"/>
  <c r="AV21" i="33"/>
  <c r="AV13" i="33"/>
  <c r="AV5" i="33"/>
  <c r="AX128" i="33"/>
  <c r="AX120" i="33"/>
  <c r="AX112" i="33"/>
  <c r="AX104" i="33"/>
  <c r="AX96" i="33"/>
  <c r="AX88" i="33"/>
  <c r="AX80" i="33"/>
  <c r="AX72" i="33"/>
  <c r="AX64" i="33"/>
  <c r="AX56" i="33"/>
  <c r="AX48" i="33"/>
  <c r="AX40" i="33"/>
  <c r="AX32" i="33"/>
  <c r="AX24" i="33"/>
  <c r="AX16" i="33"/>
  <c r="AX8" i="33"/>
  <c r="AG60" i="33"/>
  <c r="AG36" i="33"/>
  <c r="AG20" i="33"/>
  <c r="AG132" i="33"/>
  <c r="AG116" i="33"/>
  <c r="AG92" i="33"/>
  <c r="AG82" i="33"/>
  <c r="AG74" i="33"/>
  <c r="AG66" i="33"/>
  <c r="AG58" i="33"/>
  <c r="AG50" i="33"/>
  <c r="AG42" i="33"/>
  <c r="AG34" i="33"/>
  <c r="AG26" i="33"/>
  <c r="AG18" i="33"/>
  <c r="AG10" i="33"/>
  <c r="AV132" i="33"/>
  <c r="AV124" i="33"/>
  <c r="AV116" i="33"/>
  <c r="AV108" i="33"/>
  <c r="AV100" i="33"/>
  <c r="AV92" i="33"/>
  <c r="AV84" i="33"/>
  <c r="AV76" i="33"/>
  <c r="AV68" i="33"/>
  <c r="AV60" i="33"/>
  <c r="AV52" i="33"/>
  <c r="AV44" i="33"/>
  <c r="AV36" i="33"/>
  <c r="AV28" i="33"/>
  <c r="AV20" i="33"/>
  <c r="AV12" i="33"/>
  <c r="AV4" i="33"/>
  <c r="AX127" i="33"/>
  <c r="AX119" i="33"/>
  <c r="AX111" i="33"/>
  <c r="AX103" i="33"/>
  <c r="AX95" i="33"/>
  <c r="AX87" i="33"/>
  <c r="AX79" i="33"/>
  <c r="AX71" i="33"/>
  <c r="AX63" i="33"/>
  <c r="AX55" i="33"/>
  <c r="AX47" i="33"/>
  <c r="AX39" i="33"/>
  <c r="AX31" i="33"/>
  <c r="AX23" i="33"/>
  <c r="AX15" i="33"/>
  <c r="AX7" i="33"/>
  <c r="AG129" i="33"/>
  <c r="AG113" i="33"/>
  <c r="AG97" i="33"/>
  <c r="AG72" i="33"/>
  <c r="AG56" i="33"/>
  <c r="AG40" i="33"/>
  <c r="AG24" i="33"/>
  <c r="AG8" i="33"/>
  <c r="AG67" i="33"/>
  <c r="AG51" i="33"/>
  <c r="AG27" i="33"/>
  <c r="AG3" i="33"/>
  <c r="Y523" i="33"/>
  <c r="U522" i="33"/>
  <c r="Y521" i="33"/>
  <c r="U520" i="33"/>
  <c r="Y519" i="33"/>
  <c r="U518" i="33"/>
  <c r="Y517" i="33"/>
  <c r="U516" i="33"/>
  <c r="Y515" i="33"/>
  <c r="U514" i="33"/>
  <c r="Y513" i="33"/>
  <c r="U512" i="33"/>
  <c r="Y511" i="33"/>
  <c r="U510" i="33"/>
  <c r="Y509" i="33"/>
  <c r="X523" i="33"/>
  <c r="AB522" i="33"/>
  <c r="T522" i="33"/>
  <c r="X521" i="33"/>
  <c r="AB520" i="33"/>
  <c r="T520" i="33"/>
  <c r="X519" i="33"/>
  <c r="AB518" i="33"/>
  <c r="T518" i="33"/>
  <c r="X517" i="33"/>
  <c r="AB516" i="33"/>
  <c r="T516" i="33"/>
  <c r="X515" i="33"/>
  <c r="AB514" i="33"/>
  <c r="T514" i="33"/>
  <c r="X513" i="33"/>
  <c r="AB512" i="33"/>
  <c r="T512" i="33"/>
  <c r="X511" i="33"/>
  <c r="AB510" i="33"/>
  <c r="T510" i="33"/>
  <c r="X509" i="33"/>
  <c r="AB508" i="33"/>
  <c r="T508" i="33"/>
  <c r="X507" i="33"/>
  <c r="AB506" i="33"/>
  <c r="T506" i="33"/>
  <c r="X505" i="33"/>
  <c r="AB523" i="33"/>
  <c r="T523" i="33"/>
  <c r="X522" i="33"/>
  <c r="AB521" i="33"/>
  <c r="T521" i="33"/>
  <c r="X520" i="33"/>
  <c r="AB519" i="33"/>
  <c r="T519" i="33"/>
  <c r="X518" i="33"/>
  <c r="AB517" i="33"/>
  <c r="T517" i="33"/>
  <c r="X516" i="33"/>
  <c r="AB515" i="33"/>
  <c r="T515" i="33"/>
  <c r="X514" i="33"/>
  <c r="AB513" i="33"/>
  <c r="T513" i="33"/>
  <c r="X512" i="33"/>
  <c r="AB511" i="33"/>
  <c r="T511" i="33"/>
  <c r="X510" i="33"/>
  <c r="AB509" i="33"/>
  <c r="T509" i="33"/>
  <c r="X508" i="33"/>
  <c r="X500" i="33"/>
  <c r="AB495" i="33"/>
  <c r="T495" i="33"/>
  <c r="X494" i="33"/>
  <c r="AB493" i="33"/>
  <c r="T493" i="33"/>
  <c r="X492" i="33"/>
  <c r="AB491" i="33"/>
  <c r="U523" i="33"/>
  <c r="Y522" i="33"/>
  <c r="U521" i="33"/>
  <c r="Y520" i="33"/>
  <c r="U519" i="33"/>
  <c r="Y518" i="33"/>
  <c r="U517" i="33"/>
  <c r="Y516" i="33"/>
  <c r="U515" i="33"/>
  <c r="Y514" i="33"/>
  <c r="U513" i="33"/>
  <c r="Y512" i="33"/>
  <c r="U511" i="33"/>
  <c r="Y510" i="33"/>
  <c r="U509" i="33"/>
  <c r="Y508" i="33"/>
  <c r="U507" i="33"/>
  <c r="Y506" i="33"/>
  <c r="U505" i="33"/>
  <c r="Y504" i="33"/>
  <c r="U503" i="33"/>
  <c r="Y502" i="33"/>
  <c r="U501" i="33"/>
  <c r="Y500" i="33"/>
  <c r="U499" i="33"/>
  <c r="Y498" i="33"/>
  <c r="U497" i="33"/>
  <c r="Y496" i="33"/>
  <c r="U495" i="33"/>
  <c r="Y494" i="33"/>
  <c r="AB507" i="33"/>
  <c r="T507" i="33"/>
  <c r="X506" i="33"/>
  <c r="AB505" i="33"/>
  <c r="T505" i="33"/>
  <c r="X504" i="33"/>
  <c r="AB503" i="33"/>
  <c r="T503" i="33"/>
  <c r="X502" i="33"/>
  <c r="AB501" i="33"/>
  <c r="T501" i="33"/>
  <c r="AB499" i="33"/>
  <c r="T499" i="33"/>
  <c r="X498" i="33"/>
  <c r="AB497" i="33"/>
  <c r="T497" i="33"/>
  <c r="X496" i="33"/>
  <c r="T491" i="33"/>
  <c r="X490" i="33"/>
  <c r="AB489" i="33"/>
  <c r="T489" i="33"/>
  <c r="X488" i="33"/>
  <c r="AB487" i="33"/>
  <c r="T487" i="33"/>
  <c r="X486" i="33"/>
  <c r="AB485" i="33"/>
  <c r="T485" i="33"/>
  <c r="U493" i="33"/>
  <c r="Y492" i="33"/>
  <c r="U491" i="33"/>
  <c r="Y490" i="33"/>
  <c r="U489" i="33"/>
  <c r="Y488" i="33"/>
  <c r="U487" i="33"/>
  <c r="Y486" i="33"/>
  <c r="U485" i="33"/>
  <c r="AA523" i="33"/>
  <c r="S523" i="33"/>
  <c r="W522" i="33"/>
  <c r="AA521" i="33"/>
  <c r="S521" i="33"/>
  <c r="W520" i="33"/>
  <c r="AA519" i="33"/>
  <c r="S519" i="33"/>
  <c r="W518" i="33"/>
  <c r="AA517" i="33"/>
  <c r="S517" i="33"/>
  <c r="W516" i="33"/>
  <c r="AA515" i="33"/>
  <c r="S515" i="33"/>
  <c r="W514" i="33"/>
  <c r="AA513" i="33"/>
  <c r="S513" i="33"/>
  <c r="W512" i="33"/>
  <c r="AA511" i="33"/>
  <c r="S511" i="33"/>
  <c r="W510" i="33"/>
  <c r="AA509" i="33"/>
  <c r="S509" i="33"/>
  <c r="W508" i="33"/>
  <c r="AA507" i="33"/>
  <c r="S507" i="33"/>
  <c r="W506" i="33"/>
  <c r="AA505" i="33"/>
  <c r="S505" i="33"/>
  <c r="W504" i="33"/>
  <c r="AA503" i="33"/>
  <c r="S503" i="33"/>
  <c r="W502" i="33"/>
  <c r="AA501" i="33"/>
  <c r="S501" i="33"/>
  <c r="W500" i="33"/>
  <c r="AA499" i="33"/>
  <c r="S499" i="33"/>
  <c r="W498" i="33"/>
  <c r="AA497" i="33"/>
  <c r="S497" i="33"/>
  <c r="W496" i="33"/>
  <c r="AA495" i="33"/>
  <c r="S495" i="33"/>
  <c r="W494" i="33"/>
  <c r="AA493" i="33"/>
  <c r="S493" i="33"/>
  <c r="W492" i="33"/>
  <c r="AA491" i="33"/>
  <c r="S491" i="33"/>
  <c r="W490" i="33"/>
  <c r="AA489" i="33"/>
  <c r="S489" i="33"/>
  <c r="W488" i="33"/>
  <c r="AA487" i="33"/>
  <c r="S487" i="33"/>
  <c r="W486" i="33"/>
  <c r="AA485" i="33"/>
  <c r="S485" i="33"/>
  <c r="Z523" i="33"/>
  <c r="V522" i="33"/>
  <c r="Z521" i="33"/>
  <c r="V520" i="33"/>
  <c r="Z519" i="33"/>
  <c r="V518" i="33"/>
  <c r="Z517" i="33"/>
  <c r="V516" i="33"/>
  <c r="Z515" i="33"/>
  <c r="V514" i="33"/>
  <c r="Z513" i="33"/>
  <c r="V512" i="33"/>
  <c r="Z511" i="33"/>
  <c r="V510" i="33"/>
  <c r="Z509" i="33"/>
  <c r="V508" i="33"/>
  <c r="Z507" i="33"/>
  <c r="V506" i="33"/>
  <c r="Z505" i="33"/>
  <c r="V504" i="33"/>
  <c r="Z503" i="33"/>
  <c r="V502" i="33"/>
  <c r="Z501" i="33"/>
  <c r="V500" i="33"/>
  <c r="Z499" i="33"/>
  <c r="V498" i="33"/>
  <c r="Z497" i="33"/>
  <c r="V496" i="33"/>
  <c r="Z495" i="33"/>
  <c r="V494" i="33"/>
  <c r="Z493" i="33"/>
  <c r="V492" i="33"/>
  <c r="Z491" i="33"/>
  <c r="V490" i="33"/>
  <c r="Z489" i="33"/>
  <c r="V488" i="33"/>
  <c r="Z487" i="33"/>
  <c r="V486" i="33"/>
  <c r="Z485" i="33"/>
  <c r="U508" i="33"/>
  <c r="Y507" i="33"/>
  <c r="U506" i="33"/>
  <c r="Y505" i="33"/>
  <c r="U504" i="33"/>
  <c r="Y503" i="33"/>
  <c r="U502" i="33"/>
  <c r="Y501" i="33"/>
  <c r="U500" i="33"/>
  <c r="Y499" i="33"/>
  <c r="U498" i="33"/>
  <c r="Y497" i="33"/>
  <c r="U496" i="33"/>
  <c r="Y495" i="33"/>
  <c r="U494" i="33"/>
  <c r="Y493" i="33"/>
  <c r="U492" i="33"/>
  <c r="Y491" i="33"/>
  <c r="U490" i="33"/>
  <c r="Y489" i="33"/>
  <c r="U488" i="33"/>
  <c r="Y487" i="33"/>
  <c r="U486" i="33"/>
  <c r="Y485" i="33"/>
  <c r="AB504" i="33"/>
  <c r="T504" i="33"/>
  <c r="X503" i="33"/>
  <c r="AB502" i="33"/>
  <c r="T502" i="33"/>
  <c r="X501" i="33"/>
  <c r="AB500" i="33"/>
  <c r="T500" i="33"/>
  <c r="X499" i="33"/>
  <c r="AB498" i="33"/>
  <c r="T498" i="33"/>
  <c r="X497" i="33"/>
  <c r="AB496" i="33"/>
  <c r="T496" i="33"/>
  <c r="X495" i="33"/>
  <c r="AB494" i="33"/>
  <c r="T494" i="33"/>
  <c r="X493" i="33"/>
  <c r="AB492" i="33"/>
  <c r="T492" i="33"/>
  <c r="X491" i="33"/>
  <c r="AB490" i="33"/>
  <c r="T490" i="33"/>
  <c r="X489" i="33"/>
  <c r="AB488" i="33"/>
  <c r="T488" i="33"/>
  <c r="X487" i="33"/>
  <c r="AB486" i="33"/>
  <c r="T486" i="33"/>
  <c r="X485" i="33"/>
  <c r="W523" i="33"/>
  <c r="AA522" i="33"/>
  <c r="S522" i="33"/>
  <c r="W521" i="33"/>
  <c r="AA520" i="33"/>
  <c r="S520" i="33"/>
  <c r="W519" i="33"/>
  <c r="AA518" i="33"/>
  <c r="S518" i="33"/>
  <c r="W517" i="33"/>
  <c r="AA516" i="33"/>
  <c r="S516" i="33"/>
  <c r="W515" i="33"/>
  <c r="AA514" i="33"/>
  <c r="S514" i="33"/>
  <c r="W513" i="33"/>
  <c r="AA512" i="33"/>
  <c r="S512" i="33"/>
  <c r="W511" i="33"/>
  <c r="AA510" i="33"/>
  <c r="S510" i="33"/>
  <c r="W509" i="33"/>
  <c r="AA508" i="33"/>
  <c r="S508" i="33"/>
  <c r="W507" i="33"/>
  <c r="AA506" i="33"/>
  <c r="S506" i="33"/>
  <c r="W505" i="33"/>
  <c r="AA504" i="33"/>
  <c r="S504" i="33"/>
  <c r="W503" i="33"/>
  <c r="AA502" i="33"/>
  <c r="S502" i="33"/>
  <c r="W501" i="33"/>
  <c r="AA500" i="33"/>
  <c r="S500" i="33"/>
  <c r="W499" i="33"/>
  <c r="AA498" i="33"/>
  <c r="S498" i="33"/>
  <c r="W497" i="33"/>
  <c r="AA496" i="33"/>
  <c r="S496" i="33"/>
  <c r="W495" i="33"/>
  <c r="AA494" i="33"/>
  <c r="S494" i="33"/>
  <c r="W493" i="33"/>
  <c r="AA492" i="33"/>
  <c r="S492" i="33"/>
  <c r="W491" i="33"/>
  <c r="AA490" i="33"/>
  <c r="S490" i="33"/>
  <c r="W489" i="33"/>
  <c r="AA488" i="33"/>
  <c r="S488" i="33"/>
  <c r="W487" i="33"/>
  <c r="AA486" i="33"/>
  <c r="S486" i="33"/>
  <c r="W485" i="33"/>
  <c r="V523" i="33"/>
  <c r="Z522" i="33"/>
  <c r="V521" i="33"/>
  <c r="Z520" i="33"/>
  <c r="V519" i="33"/>
  <c r="Z518" i="33"/>
  <c r="V517" i="33"/>
  <c r="Z516" i="33"/>
  <c r="V515" i="33"/>
  <c r="Z514" i="33"/>
  <c r="V513" i="33"/>
  <c r="Z512" i="33"/>
  <c r="V511" i="33"/>
  <c r="Z510" i="33"/>
  <c r="V509" i="33"/>
  <c r="Z508" i="33"/>
  <c r="V507" i="33"/>
  <c r="Z506" i="33"/>
  <c r="V505" i="33"/>
  <c r="Z504" i="33"/>
  <c r="V503" i="33"/>
  <c r="Z502" i="33"/>
  <c r="V501" i="33"/>
  <c r="Z500" i="33"/>
  <c r="V499" i="33"/>
  <c r="Z498" i="33"/>
  <c r="V497" i="33"/>
  <c r="Z496" i="33"/>
  <c r="V495" i="33"/>
  <c r="Z494" i="33"/>
  <c r="V493" i="33"/>
  <c r="Z492" i="33"/>
  <c r="V491" i="33"/>
  <c r="Z490" i="33"/>
  <c r="V489" i="33"/>
  <c r="Z488" i="33"/>
  <c r="V487" i="33"/>
  <c r="Z486" i="33"/>
  <c r="V485" i="33"/>
  <c r="W484" i="33"/>
  <c r="AA483" i="33"/>
  <c r="S483" i="33"/>
  <c r="W482" i="33"/>
  <c r="AA481" i="33"/>
  <c r="S481" i="33"/>
  <c r="W480" i="33"/>
  <c r="AA479" i="33"/>
  <c r="S479" i="33"/>
  <c r="W478" i="33"/>
  <c r="AA477" i="33"/>
  <c r="S477" i="33"/>
  <c r="W476" i="33"/>
  <c r="AA475" i="33"/>
  <c r="S475" i="33"/>
  <c r="W474" i="33"/>
  <c r="AA473" i="33"/>
  <c r="S473" i="33"/>
  <c r="W472" i="33"/>
  <c r="AA471" i="33"/>
  <c r="S471" i="33"/>
  <c r="W470" i="33"/>
  <c r="AA469" i="33"/>
  <c r="S469" i="33"/>
  <c r="W468" i="33"/>
  <c r="AA467" i="33"/>
  <c r="S467" i="33"/>
  <c r="W466" i="33"/>
  <c r="AA465" i="33"/>
  <c r="S465" i="33"/>
  <c r="W464" i="33"/>
  <c r="AA463" i="33"/>
  <c r="S463" i="33"/>
  <c r="W462" i="33"/>
  <c r="AA461" i="33"/>
  <c r="S461" i="33"/>
  <c r="W460" i="33"/>
  <c r="AA459" i="33"/>
  <c r="S459" i="33"/>
  <c r="W458" i="33"/>
  <c r="AA457" i="33"/>
  <c r="S457" i="33"/>
  <c r="W456" i="33"/>
  <c r="AA455" i="33"/>
  <c r="S455" i="33"/>
  <c r="W454" i="33"/>
  <c r="AA453" i="33"/>
  <c r="S453" i="33"/>
  <c r="W452" i="33"/>
  <c r="AA451" i="33"/>
  <c r="S451" i="33"/>
  <c r="W450" i="33"/>
  <c r="AA449" i="33"/>
  <c r="S449" i="33"/>
  <c r="W448" i="33"/>
  <c r="AA447" i="33"/>
  <c r="S447" i="33"/>
  <c r="W446" i="33"/>
  <c r="AA445" i="33"/>
  <c r="S445" i="33"/>
  <c r="W444" i="33"/>
  <c r="AA443" i="33"/>
  <c r="S443" i="33"/>
  <c r="W442" i="33"/>
  <c r="AA441" i="33"/>
  <c r="S441" i="33"/>
  <c r="W440" i="33"/>
  <c r="AA439" i="33"/>
  <c r="S439" i="33"/>
  <c r="W438" i="33"/>
  <c r="AA437" i="33"/>
  <c r="S437" i="33"/>
  <c r="W436" i="33"/>
  <c r="AA435" i="33"/>
  <c r="S435" i="33"/>
  <c r="W434" i="33"/>
  <c r="AA433" i="33"/>
  <c r="S433" i="33"/>
  <c r="W432" i="33"/>
  <c r="AA431" i="33"/>
  <c r="S431" i="33"/>
  <c r="W430" i="33"/>
  <c r="AA429" i="33"/>
  <c r="S429" i="33"/>
  <c r="W428" i="33"/>
  <c r="AA427" i="33"/>
  <c r="S427" i="33"/>
  <c r="W426" i="33"/>
  <c r="AA425" i="33"/>
  <c r="S425" i="33"/>
  <c r="W424" i="33"/>
  <c r="AA423" i="33"/>
  <c r="S423" i="33"/>
  <c r="W422" i="33"/>
  <c r="AA421" i="33"/>
  <c r="S421" i="33"/>
  <c r="W420" i="33"/>
  <c r="AA419" i="33"/>
  <c r="S419" i="33"/>
  <c r="W418" i="33"/>
  <c r="AA417" i="33"/>
  <c r="S417" i="33"/>
  <c r="W416" i="33"/>
  <c r="AA415" i="33"/>
  <c r="S415" i="33"/>
  <c r="W414" i="33"/>
  <c r="AA413" i="33"/>
  <c r="S413" i="33"/>
  <c r="W412" i="33"/>
  <c r="AA411" i="33"/>
  <c r="S411" i="33"/>
  <c r="W410" i="33"/>
  <c r="AA409" i="33"/>
  <c r="S409" i="33"/>
  <c r="W408" i="33"/>
  <c r="AA407" i="33"/>
  <c r="S407" i="33"/>
  <c r="W406" i="33"/>
  <c r="AA405" i="33"/>
  <c r="AA403" i="33"/>
  <c r="S403" i="33"/>
  <c r="W402" i="33"/>
  <c r="AA401" i="33"/>
  <c r="S401" i="33"/>
  <c r="W400" i="33"/>
  <c r="AA399" i="33"/>
  <c r="S399" i="33"/>
  <c r="W398" i="33"/>
  <c r="AA397" i="33"/>
  <c r="W396" i="33"/>
  <c r="AB484" i="33"/>
  <c r="T484" i="33"/>
  <c r="X483" i="33"/>
  <c r="AB482" i="33"/>
  <c r="T482" i="33"/>
  <c r="X481" i="33"/>
  <c r="AB480" i="33"/>
  <c r="T480" i="33"/>
  <c r="X479" i="33"/>
  <c r="AB478" i="33"/>
  <c r="T478" i="33"/>
  <c r="X477" i="33"/>
  <c r="AB476" i="33"/>
  <c r="T476" i="33"/>
  <c r="X475" i="33"/>
  <c r="AB474" i="33"/>
  <c r="T474" i="33"/>
  <c r="X473" i="33"/>
  <c r="AB472" i="33"/>
  <c r="T472" i="33"/>
  <c r="X471" i="33"/>
  <c r="AB470" i="33"/>
  <c r="T470" i="33"/>
  <c r="X469" i="33"/>
  <c r="AB468" i="33"/>
  <c r="T468" i="33"/>
  <c r="X467" i="33"/>
  <c r="AB466" i="33"/>
  <c r="T466" i="33"/>
  <c r="X465" i="33"/>
  <c r="AB464" i="33"/>
  <c r="T464" i="33"/>
  <c r="X463" i="33"/>
  <c r="AB462" i="33"/>
  <c r="T462" i="33"/>
  <c r="X461" i="33"/>
  <c r="AB460" i="33"/>
  <c r="T460" i="33"/>
  <c r="X459" i="33"/>
  <c r="AB458" i="33"/>
  <c r="T458" i="33"/>
  <c r="X457" i="33"/>
  <c r="AB456" i="33"/>
  <c r="T456" i="33"/>
  <c r="X455" i="33"/>
  <c r="AB454" i="33"/>
  <c r="T454" i="33"/>
  <c r="X453" i="33"/>
  <c r="AB452" i="33"/>
  <c r="T452" i="33"/>
  <c r="X451" i="33"/>
  <c r="AB450" i="33"/>
  <c r="T450" i="33"/>
  <c r="X449" i="33"/>
  <c r="AB448" i="33"/>
  <c r="T448" i="33"/>
  <c r="X447" i="33"/>
  <c r="AB446" i="33"/>
  <c r="T446" i="33"/>
  <c r="X445" i="33"/>
  <c r="AB444" i="33"/>
  <c r="T444" i="33"/>
  <c r="X443" i="33"/>
  <c r="AB442" i="33"/>
  <c r="T442" i="33"/>
  <c r="X441" i="33"/>
  <c r="AB440" i="33"/>
  <c r="T440" i="33"/>
  <c r="X439" i="33"/>
  <c r="AB438" i="33"/>
  <c r="T438" i="33"/>
  <c r="X437" i="33"/>
  <c r="AB436" i="33"/>
  <c r="T436" i="33"/>
  <c r="X435" i="33"/>
  <c r="AB434" i="33"/>
  <c r="T434" i="33"/>
  <c r="X433" i="33"/>
  <c r="AB432" i="33"/>
  <c r="T432" i="33"/>
  <c r="X431" i="33"/>
  <c r="AB430" i="33"/>
  <c r="T430" i="33"/>
  <c r="X429" i="33"/>
  <c r="AB428" i="33"/>
  <c r="T428" i="33"/>
  <c r="X427" i="33"/>
  <c r="AB426" i="33"/>
  <c r="T426" i="33"/>
  <c r="X425" i="33"/>
  <c r="AB424" i="33"/>
  <c r="T424" i="33"/>
  <c r="X423" i="33"/>
  <c r="AB422" i="33"/>
  <c r="T422" i="33"/>
  <c r="X421" i="33"/>
  <c r="AB420" i="33"/>
  <c r="T420" i="33"/>
  <c r="X419" i="33"/>
  <c r="AB418" i="33"/>
  <c r="T418" i="33"/>
  <c r="X417" i="33"/>
  <c r="AB416" i="33"/>
  <c r="T416" i="33"/>
  <c r="X415" i="33"/>
  <c r="AB414" i="33"/>
  <c r="T414" i="33"/>
  <c r="X413" i="33"/>
  <c r="AB412" i="33"/>
  <c r="T412" i="33"/>
  <c r="X411" i="33"/>
  <c r="AB410" i="33"/>
  <c r="T410" i="33"/>
  <c r="X409" i="33"/>
  <c r="AB408" i="33"/>
  <c r="T408" i="33"/>
  <c r="X407" i="33"/>
  <c r="AB406" i="33"/>
  <c r="T406" i="33"/>
  <c r="X405" i="33"/>
  <c r="AB404" i="33"/>
  <c r="T404" i="33"/>
  <c r="X403" i="33"/>
  <c r="AB402" i="33"/>
  <c r="T402" i="33"/>
  <c r="X401" i="33"/>
  <c r="AB400" i="33"/>
  <c r="T400" i="33"/>
  <c r="X399" i="33"/>
  <c r="AB398" i="33"/>
  <c r="T398" i="33"/>
  <c r="AB396" i="33"/>
  <c r="U479" i="33"/>
  <c r="X484" i="33"/>
  <c r="AB483" i="33"/>
  <c r="T483" i="33"/>
  <c r="X482" i="33"/>
  <c r="AB481" i="33"/>
  <c r="T481" i="33"/>
  <c r="X480" i="33"/>
  <c r="AB479" i="33"/>
  <c r="T479" i="33"/>
  <c r="X478" i="33"/>
  <c r="AB477" i="33"/>
  <c r="T477" i="33"/>
  <c r="X476" i="33"/>
  <c r="AB475" i="33"/>
  <c r="T475" i="33"/>
  <c r="X474" i="33"/>
  <c r="AB473" i="33"/>
  <c r="T473" i="33"/>
  <c r="X472" i="33"/>
  <c r="AB471" i="33"/>
  <c r="T471" i="33"/>
  <c r="X470" i="33"/>
  <c r="AB469" i="33"/>
  <c r="T469" i="33"/>
  <c r="X468" i="33"/>
  <c r="AB467" i="33"/>
  <c r="T467" i="33"/>
  <c r="X466" i="33"/>
  <c r="AB465" i="33"/>
  <c r="T465" i="33"/>
  <c r="X464" i="33"/>
  <c r="AB463" i="33"/>
  <c r="T463" i="33"/>
  <c r="X462" i="33"/>
  <c r="AB461" i="33"/>
  <c r="T461" i="33"/>
  <c r="X460" i="33"/>
  <c r="AB459" i="33"/>
  <c r="T459" i="33"/>
  <c r="X458" i="33"/>
  <c r="AB457" i="33"/>
  <c r="T457" i="33"/>
  <c r="X456" i="33"/>
  <c r="AB455" i="33"/>
  <c r="T455" i="33"/>
  <c r="X454" i="33"/>
  <c r="AB453" i="33"/>
  <c r="T453" i="33"/>
  <c r="X452" i="33"/>
  <c r="AB451" i="33"/>
  <c r="T451" i="33"/>
  <c r="X450" i="33"/>
  <c r="AB449" i="33"/>
  <c r="T449" i="33"/>
  <c r="X448" i="33"/>
  <c r="AB447" i="33"/>
  <c r="T447" i="33"/>
  <c r="X446" i="33"/>
  <c r="AB445" i="33"/>
  <c r="T445" i="33"/>
  <c r="X444" i="33"/>
  <c r="AB443" i="33"/>
  <c r="T443" i="33"/>
  <c r="X442" i="33"/>
  <c r="AB441" i="33"/>
  <c r="T441" i="33"/>
  <c r="X440" i="33"/>
  <c r="AB439" i="33"/>
  <c r="T439" i="33"/>
  <c r="X438" i="33"/>
  <c r="AB437" i="33"/>
  <c r="T437" i="33"/>
  <c r="X436" i="33"/>
  <c r="AB435" i="33"/>
  <c r="T435" i="33"/>
  <c r="X434" i="33"/>
  <c r="AB433" i="33"/>
  <c r="T433" i="33"/>
  <c r="X432" i="33"/>
  <c r="AB431" i="33"/>
  <c r="T431" i="33"/>
  <c r="AB429" i="33"/>
  <c r="AB409" i="33"/>
  <c r="T409" i="33"/>
  <c r="U484" i="33"/>
  <c r="Y483" i="33"/>
  <c r="U482" i="33"/>
  <c r="Y481" i="33"/>
  <c r="Z433" i="33"/>
  <c r="V432" i="33"/>
  <c r="Z431" i="33"/>
  <c r="V430" i="33"/>
  <c r="Z429" i="33"/>
  <c r="V428" i="33"/>
  <c r="Z427" i="33"/>
  <c r="V426" i="33"/>
  <c r="Z425" i="33"/>
  <c r="V424" i="33"/>
  <c r="Z423" i="33"/>
  <c r="V422" i="33"/>
  <c r="Z421" i="33"/>
  <c r="V420" i="33"/>
  <c r="Z419" i="33"/>
  <c r="V418" i="33"/>
  <c r="Z417" i="33"/>
  <c r="V416" i="33"/>
  <c r="Z415" i="33"/>
  <c r="V414" i="33"/>
  <c r="Z413" i="33"/>
  <c r="V412" i="33"/>
  <c r="Z411" i="33"/>
  <c r="V410" i="33"/>
  <c r="Z409" i="33"/>
  <c r="V408" i="33"/>
  <c r="Z407" i="33"/>
  <c r="V406" i="33"/>
  <c r="Z405" i="33"/>
  <c r="V404" i="33"/>
  <c r="Z403" i="33"/>
  <c r="V402" i="33"/>
  <c r="Z401" i="33"/>
  <c r="V400" i="33"/>
  <c r="Z399" i="33"/>
  <c r="V398" i="33"/>
  <c r="Z397" i="33"/>
  <c r="V396" i="33"/>
  <c r="U480" i="33"/>
  <c r="Y479" i="33"/>
  <c r="U478" i="33"/>
  <c r="Y477" i="33"/>
  <c r="U476" i="33"/>
  <c r="Y475" i="33"/>
  <c r="U474" i="33"/>
  <c r="Y473" i="33"/>
  <c r="U472" i="33"/>
  <c r="Y471" i="33"/>
  <c r="U470" i="33"/>
  <c r="Y469" i="33"/>
  <c r="U468" i="33"/>
  <c r="Y467" i="33"/>
  <c r="U466" i="33"/>
  <c r="Y465" i="33"/>
  <c r="U464" i="33"/>
  <c r="Y463" i="33"/>
  <c r="U462" i="33"/>
  <c r="Y461" i="33"/>
  <c r="U460" i="33"/>
  <c r="Y459" i="33"/>
  <c r="U458" i="33"/>
  <c r="Y457" i="33"/>
  <c r="U456" i="33"/>
  <c r="Y455" i="33"/>
  <c r="U454" i="33"/>
  <c r="Y453" i="33"/>
  <c r="U452" i="33"/>
  <c r="Y451" i="33"/>
  <c r="U450" i="33"/>
  <c r="Y449" i="33"/>
  <c r="U448" i="33"/>
  <c r="Y447" i="33"/>
  <c r="U446" i="33"/>
  <c r="Y445" i="33"/>
  <c r="U444" i="33"/>
  <c r="Y443" i="33"/>
  <c r="U442" i="33"/>
  <c r="Y441" i="33"/>
  <c r="U440" i="33"/>
  <c r="Y439" i="33"/>
  <c r="U438" i="33"/>
  <c r="Y437" i="33"/>
  <c r="U436" i="33"/>
  <c r="Y435" i="33"/>
  <c r="U434" i="33"/>
  <c r="Y433" i="33"/>
  <c r="U432" i="33"/>
  <c r="Y431" i="33"/>
  <c r="U430" i="33"/>
  <c r="Y429" i="33"/>
  <c r="U428" i="33"/>
  <c r="Y427" i="33"/>
  <c r="U426" i="33"/>
  <c r="Y425" i="33"/>
  <c r="U424" i="33"/>
  <c r="Y423" i="33"/>
  <c r="U422" i="33"/>
  <c r="Y421" i="33"/>
  <c r="U420" i="33"/>
  <c r="Y419" i="33"/>
  <c r="U418" i="33"/>
  <c r="Y417" i="33"/>
  <c r="U416" i="33"/>
  <c r="Y415" i="33"/>
  <c r="U414" i="33"/>
  <c r="Y413" i="33"/>
  <c r="U412" i="33"/>
  <c r="Y411" i="33"/>
  <c r="U410" i="33"/>
  <c r="Y409" i="33"/>
  <c r="U408" i="33"/>
  <c r="Y407" i="33"/>
  <c r="U406" i="33"/>
  <c r="Y405" i="33"/>
  <c r="U404" i="33"/>
  <c r="Y403" i="33"/>
  <c r="U402" i="33"/>
  <c r="Y401" i="33"/>
  <c r="U400" i="33"/>
  <c r="Y399" i="33"/>
  <c r="U398" i="33"/>
  <c r="Y397" i="33"/>
  <c r="U396" i="33"/>
  <c r="AA484" i="33"/>
  <c r="S484" i="33"/>
  <c r="W483" i="33"/>
  <c r="AA482" i="33"/>
  <c r="S482" i="33"/>
  <c r="W481" i="33"/>
  <c r="AA480" i="33"/>
  <c r="S480" i="33"/>
  <c r="W479" i="33"/>
  <c r="AA478" i="33"/>
  <c r="S478" i="33"/>
  <c r="W477" i="33"/>
  <c r="AA476" i="33"/>
  <c r="S476" i="33"/>
  <c r="W475" i="33"/>
  <c r="AA474" i="33"/>
  <c r="S474" i="33"/>
  <c r="W473" i="33"/>
  <c r="AA472" i="33"/>
  <c r="S472" i="33"/>
  <c r="W471" i="33"/>
  <c r="AA470" i="33"/>
  <c r="S470" i="33"/>
  <c r="W469" i="33"/>
  <c r="AA468" i="33"/>
  <c r="S468" i="33"/>
  <c r="W467" i="33"/>
  <c r="AA466" i="33"/>
  <c r="S466" i="33"/>
  <c r="W465" i="33"/>
  <c r="AA464" i="33"/>
  <c r="S464" i="33"/>
  <c r="W463" i="33"/>
  <c r="AA462" i="33"/>
  <c r="S462" i="33"/>
  <c r="W461" i="33"/>
  <c r="AA460" i="33"/>
  <c r="S460" i="33"/>
  <c r="W459" i="33"/>
  <c r="AA458" i="33"/>
  <c r="S458" i="33"/>
  <c r="W457" i="33"/>
  <c r="AA456" i="33"/>
  <c r="S456" i="33"/>
  <c r="W455" i="33"/>
  <c r="AA454" i="33"/>
  <c r="S454" i="33"/>
  <c r="W453" i="33"/>
  <c r="AA452" i="33"/>
  <c r="S452" i="33"/>
  <c r="W451" i="33"/>
  <c r="AA450" i="33"/>
  <c r="S450" i="33"/>
  <c r="W449" i="33"/>
  <c r="AA448" i="33"/>
  <c r="S448" i="33"/>
  <c r="W447" i="33"/>
  <c r="AA446" i="33"/>
  <c r="S446" i="33"/>
  <c r="W445" i="33"/>
  <c r="AA444" i="33"/>
  <c r="S444" i="33"/>
  <c r="W443" i="33"/>
  <c r="AA442" i="33"/>
  <c r="S442" i="33"/>
  <c r="W441" i="33"/>
  <c r="AA440" i="33"/>
  <c r="S440" i="33"/>
  <c r="W439" i="33"/>
  <c r="AA438" i="33"/>
  <c r="S438" i="33"/>
  <c r="W437" i="33"/>
  <c r="AA436" i="33"/>
  <c r="S436" i="33"/>
  <c r="W435" i="33"/>
  <c r="AA434" i="33"/>
  <c r="S434" i="33"/>
  <c r="W433" i="33"/>
  <c r="AA432" i="33"/>
  <c r="S432" i="33"/>
  <c r="W431" i="33"/>
  <c r="AA430" i="33"/>
  <c r="S430" i="33"/>
  <c r="W429" i="33"/>
  <c r="AA428" i="33"/>
  <c r="S428" i="33"/>
  <c r="W427" i="33"/>
  <c r="AA426" i="33"/>
  <c r="S426" i="33"/>
  <c r="W425" i="33"/>
  <c r="AA424" i="33"/>
  <c r="S424" i="33"/>
  <c r="W423" i="33"/>
  <c r="AA422" i="33"/>
  <c r="S422" i="33"/>
  <c r="W421" i="33"/>
  <c r="AA420" i="33"/>
  <c r="S420" i="33"/>
  <c r="W419" i="33"/>
  <c r="AA418" i="33"/>
  <c r="S418" i="33"/>
  <c r="W417" i="33"/>
  <c r="AA416" i="33"/>
  <c r="S416" i="33"/>
  <c r="W415" i="33"/>
  <c r="AA414" i="33"/>
  <c r="S414" i="33"/>
  <c r="W413" i="33"/>
  <c r="AA412" i="33"/>
  <c r="S412" i="33"/>
  <c r="W411" i="33"/>
  <c r="AA410" i="33"/>
  <c r="S410" i="33"/>
  <c r="W409" i="33"/>
  <c r="AA408" i="33"/>
  <c r="S408" i="33"/>
  <c r="W407" i="33"/>
  <c r="AA406" i="33"/>
  <c r="S406" i="33"/>
  <c r="W405" i="33"/>
  <c r="AA404" i="33"/>
  <c r="S404" i="33"/>
  <c r="W403" i="33"/>
  <c r="AA402" i="33"/>
  <c r="S402" i="33"/>
  <c r="W401" i="33"/>
  <c r="AA400" i="33"/>
  <c r="S400" i="33"/>
  <c r="W399" i="33"/>
  <c r="AA398" i="33"/>
  <c r="S398" i="33"/>
  <c r="Z484" i="33"/>
  <c r="V483" i="33"/>
  <c r="Z482" i="33"/>
  <c r="V481" i="33"/>
  <c r="Z480" i="33"/>
  <c r="V479" i="33"/>
  <c r="Z478" i="33"/>
  <c r="V477" i="33"/>
  <c r="Z476" i="33"/>
  <c r="V475" i="33"/>
  <c r="Z474" i="33"/>
  <c r="V473" i="33"/>
  <c r="Z472" i="33"/>
  <c r="V471" i="33"/>
  <c r="Z470" i="33"/>
  <c r="V469" i="33"/>
  <c r="Z468" i="33"/>
  <c r="V467" i="33"/>
  <c r="Z466" i="33"/>
  <c r="V465" i="33"/>
  <c r="Z464" i="33"/>
  <c r="V463" i="33"/>
  <c r="Z462" i="33"/>
  <c r="V461" i="33"/>
  <c r="Z460" i="33"/>
  <c r="V459" i="33"/>
  <c r="Z458" i="33"/>
  <c r="V457" i="33"/>
  <c r="Z456" i="33"/>
  <c r="V455" i="33"/>
  <c r="Z454" i="33"/>
  <c r="V453" i="33"/>
  <c r="Z452" i="33"/>
  <c r="V451" i="33"/>
  <c r="Z450" i="33"/>
  <c r="V449" i="33"/>
  <c r="Z448" i="33"/>
  <c r="V447" i="33"/>
  <c r="Z446" i="33"/>
  <c r="V445" i="33"/>
  <c r="Z444" i="33"/>
  <c r="V443" i="33"/>
  <c r="Z442" i="33"/>
  <c r="V441" i="33"/>
  <c r="Z440" i="33"/>
  <c r="V439" i="33"/>
  <c r="Z438" i="33"/>
  <c r="V437" i="33"/>
  <c r="Z436" i="33"/>
  <c r="V435" i="33"/>
  <c r="Z434" i="33"/>
  <c r="V433" i="33"/>
  <c r="Z432" i="33"/>
  <c r="V431" i="33"/>
  <c r="Z430" i="33"/>
  <c r="V429" i="33"/>
  <c r="Z428" i="33"/>
  <c r="V427" i="33"/>
  <c r="Z426" i="33"/>
  <c r="V425" i="33"/>
  <c r="Z424" i="33"/>
  <c r="V423" i="33"/>
  <c r="Z422" i="33"/>
  <c r="V421" i="33"/>
  <c r="Z420" i="33"/>
  <c r="V419" i="33"/>
  <c r="Z418" i="33"/>
  <c r="V417" i="33"/>
  <c r="Z416" i="33"/>
  <c r="V415" i="33"/>
  <c r="Z414" i="33"/>
  <c r="V413" i="33"/>
  <c r="Z412" i="33"/>
  <c r="V411" i="33"/>
  <c r="Z410" i="33"/>
  <c r="Y484" i="33"/>
  <c r="U483" i="33"/>
  <c r="Y482" i="33"/>
  <c r="U481" i="33"/>
  <c r="Y480" i="33"/>
  <c r="Y478" i="33"/>
  <c r="U477" i="33"/>
  <c r="Y476" i="33"/>
  <c r="U475" i="33"/>
  <c r="Y474" i="33"/>
  <c r="U473" i="33"/>
  <c r="Y472" i="33"/>
  <c r="U471" i="33"/>
  <c r="Y470" i="33"/>
  <c r="U469" i="33"/>
  <c r="Y468" i="33"/>
  <c r="U467" i="33"/>
  <c r="Y466" i="33"/>
  <c r="U465" i="33"/>
  <c r="Y464" i="33"/>
  <c r="U463" i="33"/>
  <c r="Y462" i="33"/>
  <c r="U461" i="33"/>
  <c r="Y460" i="33"/>
  <c r="U459" i="33"/>
  <c r="Y458" i="33"/>
  <c r="U457" i="33"/>
  <c r="Y456" i="33"/>
  <c r="U455" i="33"/>
  <c r="Y454" i="33"/>
  <c r="U453" i="33"/>
  <c r="Y452" i="33"/>
  <c r="U451" i="33"/>
  <c r="Y450" i="33"/>
  <c r="U449" i="33"/>
  <c r="Y448" i="33"/>
  <c r="U447" i="33"/>
  <c r="Y446" i="33"/>
  <c r="U445" i="33"/>
  <c r="Y444" i="33"/>
  <c r="U443" i="33"/>
  <c r="Y442" i="33"/>
  <c r="U441" i="33"/>
  <c r="Y440" i="33"/>
  <c r="U439" i="33"/>
  <c r="Y438" i="33"/>
  <c r="U437" i="33"/>
  <c r="Y436" i="33"/>
  <c r="U435" i="33"/>
  <c r="Y434" i="33"/>
  <c r="U433" i="33"/>
  <c r="Y432" i="33"/>
  <c r="U431" i="33"/>
  <c r="Y430" i="33"/>
  <c r="U429" i="33"/>
  <c r="Y428" i="33"/>
  <c r="U427" i="33"/>
  <c r="Y426" i="33"/>
  <c r="U425" i="33"/>
  <c r="Y424" i="33"/>
  <c r="U423" i="33"/>
  <c r="Y422" i="33"/>
  <c r="U421" i="33"/>
  <c r="Y420" i="33"/>
  <c r="U419" i="33"/>
  <c r="Y418" i="33"/>
  <c r="U417" i="33"/>
  <c r="Y416" i="33"/>
  <c r="U415" i="33"/>
  <c r="Y414" i="33"/>
  <c r="U413" i="33"/>
  <c r="Y412" i="33"/>
  <c r="U411" i="33"/>
  <c r="Y410" i="33"/>
  <c r="U409" i="33"/>
  <c r="X430" i="33"/>
  <c r="T429" i="33"/>
  <c r="X428" i="33"/>
  <c r="AB427" i="33"/>
  <c r="T427" i="33"/>
  <c r="X426" i="33"/>
  <c r="AB425" i="33"/>
  <c r="T425" i="33"/>
  <c r="X424" i="33"/>
  <c r="AB423" i="33"/>
  <c r="T423" i="33"/>
  <c r="X422" i="33"/>
  <c r="AB421" i="33"/>
  <c r="T421" i="33"/>
  <c r="X420" i="33"/>
  <c r="AB419" i="33"/>
  <c r="T419" i="33"/>
  <c r="X418" i="33"/>
  <c r="AB417" i="33"/>
  <c r="T417" i="33"/>
  <c r="X416" i="33"/>
  <c r="AB415" i="33"/>
  <c r="T415" i="33"/>
  <c r="X414" i="33"/>
  <c r="AB413" i="33"/>
  <c r="T413" i="33"/>
  <c r="X412" i="33"/>
  <c r="AB411" i="33"/>
  <c r="T411" i="33"/>
  <c r="X410" i="33"/>
  <c r="V484" i="33"/>
  <c r="Z483" i="33"/>
  <c r="V482" i="33"/>
  <c r="Z481" i="33"/>
  <c r="V480" i="33"/>
  <c r="Z479" i="33"/>
  <c r="V478" i="33"/>
  <c r="Z477" i="33"/>
  <c r="V476" i="33"/>
  <c r="Z475" i="33"/>
  <c r="V474" i="33"/>
  <c r="Z473" i="33"/>
  <c r="V472" i="33"/>
  <c r="Z471" i="33"/>
  <c r="V470" i="33"/>
  <c r="Z469" i="33"/>
  <c r="V468" i="33"/>
  <c r="Z467" i="33"/>
  <c r="V466" i="33"/>
  <c r="Z465" i="33"/>
  <c r="V464" i="33"/>
  <c r="Z463" i="33"/>
  <c r="V462" i="33"/>
  <c r="Z461" i="33"/>
  <c r="V460" i="33"/>
  <c r="Z459" i="33"/>
  <c r="V458" i="33"/>
  <c r="Z457" i="33"/>
  <c r="V456" i="33"/>
  <c r="Z455" i="33"/>
  <c r="V454" i="33"/>
  <c r="Z453" i="33"/>
  <c r="V452" i="33"/>
  <c r="Z451" i="33"/>
  <c r="V450" i="33"/>
  <c r="Z449" i="33"/>
  <c r="V448" i="33"/>
  <c r="Z447" i="33"/>
  <c r="V446" i="33"/>
  <c r="Z445" i="33"/>
  <c r="V444" i="33"/>
  <c r="Z443" i="33"/>
  <c r="V442" i="33"/>
  <c r="Z441" i="33"/>
  <c r="V440" i="33"/>
  <c r="Z439" i="33"/>
  <c r="V438" i="33"/>
  <c r="Z437" i="33"/>
  <c r="V436" i="33"/>
  <c r="Z435" i="33"/>
  <c r="V434" i="33"/>
  <c r="X397" i="33"/>
  <c r="T396" i="33"/>
  <c r="V409" i="33"/>
  <c r="Z408" i="33"/>
  <c r="V407" i="33"/>
  <c r="Z406" i="33"/>
  <c r="V405" i="33"/>
  <c r="Z404" i="33"/>
  <c r="V403" i="33"/>
  <c r="Z402" i="33"/>
  <c r="V401" i="33"/>
  <c r="Z400" i="33"/>
  <c r="V399" i="33"/>
  <c r="Z398" i="33"/>
  <c r="V397" i="33"/>
  <c r="Z396" i="33"/>
  <c r="Y408" i="33"/>
  <c r="U407" i="33"/>
  <c r="Y406" i="33"/>
  <c r="U405" i="33"/>
  <c r="Y404" i="33"/>
  <c r="U403" i="33"/>
  <c r="Y402" i="33"/>
  <c r="U401" i="33"/>
  <c r="Y400" i="33"/>
  <c r="U399" i="33"/>
  <c r="Y398" i="33"/>
  <c r="U397" i="33"/>
  <c r="Y396" i="33"/>
  <c r="X408" i="33"/>
  <c r="AB407" i="33"/>
  <c r="T407" i="33"/>
  <c r="X406" i="33"/>
  <c r="AB405" i="33"/>
  <c r="T405" i="33"/>
  <c r="X404" i="33"/>
  <c r="AB403" i="33"/>
  <c r="T403" i="33"/>
  <c r="X402" i="33"/>
  <c r="AB401" i="33"/>
  <c r="T401" i="33"/>
  <c r="X400" i="33"/>
  <c r="AB399" i="33"/>
  <c r="T399" i="33"/>
  <c r="X398" i="33"/>
  <c r="AB397" i="33"/>
  <c r="T397" i="33"/>
  <c r="X396" i="33"/>
  <c r="S405" i="33"/>
  <c r="W404" i="33"/>
  <c r="S397" i="33"/>
  <c r="CA427" i="33"/>
  <c r="BZ435" i="33"/>
  <c r="BZ409" i="33"/>
  <c r="CA435" i="33"/>
  <c r="CA413" i="33"/>
  <c r="CA411" i="33"/>
  <c r="CA405" i="33"/>
  <c r="BZ451" i="33"/>
  <c r="CA481" i="33"/>
  <c r="CA508" i="33"/>
  <c r="CA504" i="33"/>
  <c r="CA496" i="33"/>
  <c r="CA434" i="33"/>
  <c r="CA430" i="33"/>
  <c r="CA455" i="33"/>
  <c r="CA468" i="33"/>
  <c r="CA466" i="33"/>
  <c r="CA464" i="33"/>
  <c r="CA462" i="33"/>
  <c r="CA450" i="33"/>
  <c r="CA446" i="33"/>
  <c r="CA438" i="33"/>
  <c r="BZ414" i="33"/>
  <c r="BZ406" i="33"/>
  <c r="BZ430" i="33"/>
  <c r="BZ428" i="33"/>
  <c r="CA426" i="33"/>
  <c r="CA422" i="33"/>
  <c r="CA515" i="33"/>
  <c r="CA511" i="33"/>
  <c r="BZ499" i="33"/>
  <c r="BZ516" i="33"/>
  <c r="BZ496" i="33"/>
  <c r="BZ492" i="33"/>
  <c r="BZ456" i="33"/>
  <c r="CA502" i="33"/>
  <c r="CA493" i="33"/>
  <c r="CA407" i="33"/>
  <c r="CA476" i="33"/>
  <c r="BZ465" i="33"/>
  <c r="BZ464" i="33"/>
  <c r="BZ453" i="33"/>
  <c r="CA512" i="33"/>
  <c r="BZ507" i="33"/>
  <c r="CA503" i="33"/>
  <c r="BZ502" i="33"/>
  <c r="BZ474" i="33"/>
  <c r="CA473" i="33"/>
  <c r="BZ424" i="33"/>
  <c r="BZ468" i="33"/>
  <c r="BZ452" i="33"/>
  <c r="CA519" i="33"/>
  <c r="BZ515" i="33"/>
  <c r="CA472" i="33"/>
  <c r="BZ472" i="33"/>
  <c r="CA454" i="33"/>
  <c r="CA402" i="33"/>
  <c r="CA516" i="33"/>
  <c r="BZ458" i="33"/>
  <c r="CA457" i="33"/>
  <c r="CA439" i="33"/>
  <c r="CA406" i="33"/>
  <c r="CA521" i="33"/>
  <c r="CA520" i="33"/>
  <c r="BZ512" i="33"/>
  <c r="CA501" i="33"/>
  <c r="CA489" i="33"/>
  <c r="BZ478" i="33"/>
  <c r="CA477" i="33"/>
  <c r="BZ470" i="33"/>
  <c r="BZ441" i="33"/>
  <c r="BZ440" i="33"/>
  <c r="BZ433" i="33"/>
  <c r="BZ462" i="33"/>
  <c r="CA442" i="33"/>
  <c r="CA431" i="33"/>
  <c r="CA421" i="33"/>
  <c r="BZ416" i="33"/>
  <c r="BZ503" i="33"/>
  <c r="BZ498" i="33"/>
  <c r="BZ488" i="33"/>
  <c r="CA483" i="33"/>
  <c r="CA480" i="33"/>
  <c r="BZ475" i="33"/>
  <c r="CA469" i="33"/>
  <c r="CA458" i="33"/>
  <c r="CA456" i="33"/>
  <c r="BZ449" i="33"/>
  <c r="BZ443" i="33"/>
  <c r="BZ500" i="33"/>
  <c r="CA484" i="33"/>
  <c r="BZ467" i="33"/>
  <c r="CA460" i="33"/>
  <c r="BZ459" i="33"/>
  <c r="BZ397" i="33"/>
  <c r="BZ396" i="33"/>
  <c r="CA415" i="33"/>
  <c r="BZ405" i="33"/>
  <c r="CA423" i="33"/>
  <c r="CA419" i="33"/>
  <c r="CA418" i="33"/>
  <c r="BZ413" i="33"/>
  <c r="CA409" i="33"/>
  <c r="CA403" i="33"/>
  <c r="BZ398" i="33"/>
  <c r="BZ438" i="33"/>
  <c r="CA437" i="33"/>
  <c r="BZ429" i="33"/>
  <c r="CA410" i="33"/>
  <c r="BZ418" i="33"/>
  <c r="BZ410" i="33"/>
  <c r="CA399" i="33"/>
  <c r="CA506" i="33"/>
  <c r="CA505" i="33"/>
  <c r="BZ504" i="33"/>
  <c r="BZ422" i="33"/>
  <c r="BZ506" i="33"/>
  <c r="BZ466" i="33"/>
  <c r="CA523" i="33"/>
  <c r="BZ522" i="33"/>
  <c r="BZ521" i="33"/>
  <c r="BZ483" i="33"/>
  <c r="BZ481" i="33"/>
  <c r="BZ437" i="33"/>
  <c r="BZ420" i="33"/>
  <c r="BZ523" i="33"/>
  <c r="BZ508" i="33"/>
  <c r="CA486" i="33"/>
  <c r="CA485" i="33"/>
  <c r="BZ484" i="33"/>
  <c r="BZ461" i="33"/>
  <c r="BZ457" i="33"/>
  <c r="BZ455" i="33"/>
  <c r="CA447" i="33"/>
  <c r="CA424" i="33"/>
  <c r="BZ423" i="33"/>
  <c r="CA414" i="33"/>
  <c r="BZ511" i="33"/>
  <c r="BZ494" i="33"/>
  <c r="CA487" i="33"/>
  <c r="CA474" i="33"/>
  <c r="BZ471" i="33"/>
  <c r="CA448" i="33"/>
  <c r="BZ447" i="33"/>
  <c r="BZ436" i="33"/>
  <c r="BZ487" i="33"/>
  <c r="BZ450" i="33"/>
  <c r="BZ448" i="33"/>
  <c r="BZ401" i="33"/>
  <c r="CA396" i="33"/>
  <c r="CA507" i="33"/>
  <c r="CA492" i="33"/>
  <c r="CA482" i="33"/>
  <c r="BZ479" i="33"/>
  <c r="BZ476" i="33"/>
  <c r="BZ445" i="33"/>
  <c r="CA444" i="33"/>
  <c r="CA443" i="33"/>
  <c r="BZ427" i="33"/>
  <c r="CA412" i="33"/>
  <c r="CA509" i="33"/>
  <c r="BZ480" i="33"/>
  <c r="BZ477" i="33"/>
  <c r="BZ463" i="33"/>
  <c r="CA449" i="33"/>
  <c r="BZ446" i="33"/>
  <c r="BZ434" i="33"/>
  <c r="BZ432" i="33"/>
  <c r="BZ431" i="33"/>
  <c r="BZ425" i="33"/>
  <c r="BZ408" i="33"/>
  <c r="BZ402" i="33"/>
  <c r="BZ510" i="33"/>
  <c r="BZ509" i="33"/>
  <c r="BZ486" i="33"/>
  <c r="BZ482" i="33"/>
  <c r="CA417" i="33"/>
  <c r="BZ415" i="33"/>
  <c r="BZ411" i="33"/>
  <c r="CA465" i="33"/>
  <c r="BZ426" i="33"/>
  <c r="BZ421" i="33"/>
  <c r="BZ419" i="33"/>
  <c r="BZ417" i="33"/>
  <c r="CA517" i="33"/>
  <c r="BZ439" i="33"/>
  <c r="BZ517" i="33"/>
  <c r="BZ495" i="33"/>
  <c r="BZ460" i="33"/>
  <c r="CA452" i="33"/>
  <c r="CA451" i="33"/>
  <c r="CA401" i="33"/>
  <c r="CA398" i="33"/>
  <c r="BZ520" i="33"/>
  <c r="BZ519" i="33"/>
  <c r="CA497" i="33"/>
  <c r="BZ491" i="33"/>
  <c r="CA475" i="33"/>
  <c r="CA470" i="33"/>
  <c r="CA461" i="33"/>
  <c r="BZ442" i="33"/>
  <c r="CA499" i="33"/>
  <c r="BZ497" i="33"/>
  <c r="CA494" i="33"/>
  <c r="CA471" i="33"/>
  <c r="CA467" i="33"/>
  <c r="BZ444" i="33"/>
  <c r="CA440" i="33"/>
  <c r="CA433" i="33"/>
  <c r="CA420" i="33"/>
  <c r="CA416" i="33"/>
  <c r="BZ412" i="33"/>
  <c r="CA408" i="33"/>
  <c r="CA495" i="33"/>
  <c r="BZ473" i="33"/>
  <c r="CA436" i="33"/>
  <c r="CA429" i="33"/>
  <c r="CA425" i="33"/>
  <c r="CA404" i="33"/>
  <c r="BZ493" i="33"/>
  <c r="CA490" i="33"/>
  <c r="BZ469" i="33"/>
  <c r="CA432" i="33"/>
  <c r="BZ407" i="33"/>
  <c r="BZ404" i="33"/>
  <c r="CA400" i="33"/>
  <c r="CA397" i="33"/>
  <c r="CA513" i="33"/>
  <c r="CA491" i="33"/>
  <c r="BZ490" i="33"/>
  <c r="CA459" i="33"/>
  <c r="CA428" i="33"/>
  <c r="BZ403" i="33"/>
  <c r="BZ400" i="33"/>
  <c r="BZ518" i="33"/>
  <c r="BZ514" i="33"/>
  <c r="BZ513" i="33"/>
  <c r="BZ489" i="33"/>
  <c r="CA488" i="33"/>
  <c r="BZ399" i="33"/>
  <c r="BZ454" i="33"/>
  <c r="BZ505" i="33"/>
  <c r="BZ501" i="33"/>
  <c r="CA500" i="33"/>
  <c r="CA498" i="33"/>
  <c r="BZ485" i="33"/>
  <c r="CA479" i="33"/>
  <c r="CA478" i="33"/>
  <c r="CA463" i="33"/>
  <c r="CA445" i="33"/>
  <c r="CA441" i="33"/>
  <c r="CA522" i="33"/>
  <c r="CA518" i="33"/>
  <c r="CA514" i="33"/>
  <c r="CA510" i="33"/>
  <c r="CA453" i="33"/>
  <c r="AG2" i="33"/>
  <c r="ES92" i="31"/>
  <c r="CH92" i="33" s="1"/>
  <c r="ET92" i="31"/>
  <c r="CI92" i="33" s="1"/>
  <c r="EU92" i="31"/>
  <c r="ES91" i="31"/>
  <c r="CH91" i="33" s="1"/>
  <c r="ET91" i="31"/>
  <c r="CI91" i="33" s="1"/>
  <c r="EU91" i="31"/>
  <c r="ES90" i="31"/>
  <c r="CH90" i="33" s="1"/>
  <c r="ET90" i="31"/>
  <c r="CI90" i="33" s="1"/>
  <c r="EU90" i="31"/>
  <c r="ES89" i="31"/>
  <c r="CH89" i="33" s="1"/>
  <c r="ET89" i="31"/>
  <c r="CI89" i="33" s="1"/>
  <c r="EU89" i="31"/>
  <c r="ES88" i="31"/>
  <c r="CH88" i="33" s="1"/>
  <c r="ET88" i="31"/>
  <c r="CI88" i="33" s="1"/>
  <c r="EU88" i="31"/>
  <c r="ES87" i="31"/>
  <c r="CH87" i="33" s="1"/>
  <c r="ET87" i="31"/>
  <c r="CI87" i="33" s="1"/>
  <c r="EU87" i="31"/>
  <c r="ES86" i="31"/>
  <c r="CH86" i="33" s="1"/>
  <c r="ET86" i="31"/>
  <c r="CI86" i="33" s="1"/>
  <c r="EU86" i="31"/>
  <c r="ES85" i="31"/>
  <c r="CH85" i="33" s="1"/>
  <c r="ET85" i="31"/>
  <c r="CI85" i="33" s="1"/>
  <c r="EU85" i="31"/>
  <c r="ES31" i="31"/>
  <c r="CH31" i="33" s="1"/>
  <c r="ET31" i="31"/>
  <c r="CI31" i="33" s="1"/>
  <c r="EU31" i="31"/>
  <c r="ES32" i="31"/>
  <c r="CH32" i="33" s="1"/>
  <c r="ET32" i="31"/>
  <c r="CI32" i="33" s="1"/>
  <c r="EU32" i="31"/>
  <c r="ES33" i="31"/>
  <c r="CH33" i="33" s="1"/>
  <c r="ET33" i="31"/>
  <c r="CI33" i="33" s="1"/>
  <c r="EU33" i="31"/>
  <c r="ES34" i="31"/>
  <c r="CH34" i="33" s="1"/>
  <c r="ET34" i="31"/>
  <c r="CI34" i="33" s="1"/>
  <c r="EU34" i="31"/>
  <c r="ES35" i="31"/>
  <c r="CH35" i="33" s="1"/>
  <c r="ET35" i="31"/>
  <c r="CI35" i="33" s="1"/>
  <c r="EU35" i="31"/>
  <c r="ES36" i="31"/>
  <c r="CH36" i="33" s="1"/>
  <c r="ET36" i="31"/>
  <c r="CI36" i="33" s="1"/>
  <c r="EU36" i="31"/>
  <c r="ES37" i="31"/>
  <c r="CH37" i="33" s="1"/>
  <c r="ET37" i="31"/>
  <c r="CI37" i="33" s="1"/>
  <c r="EU37" i="31"/>
  <c r="ES38" i="31"/>
  <c r="CH38" i="33" s="1"/>
  <c r="ET38" i="31"/>
  <c r="CI38" i="33" s="1"/>
  <c r="EU38" i="31"/>
  <c r="ES39" i="31"/>
  <c r="CH39" i="33" s="1"/>
  <c r="ET39" i="31"/>
  <c r="CI39" i="33" s="1"/>
  <c r="EU39" i="31"/>
  <c r="ES40" i="31"/>
  <c r="CH40" i="33" s="1"/>
  <c r="ET40" i="31"/>
  <c r="CI40" i="33" s="1"/>
  <c r="EU40" i="31"/>
  <c r="ES41" i="31"/>
  <c r="CH41" i="33" s="1"/>
  <c r="ET41" i="31"/>
  <c r="CI41" i="33" s="1"/>
  <c r="EU41" i="31"/>
  <c r="ES42" i="31"/>
  <c r="CH42" i="33" s="1"/>
  <c r="ET42" i="31"/>
  <c r="CI42" i="33" s="1"/>
  <c r="EU42" i="31"/>
  <c r="ES43" i="31"/>
  <c r="CH43" i="33" s="1"/>
  <c r="ET43" i="31"/>
  <c r="CI43" i="33" s="1"/>
  <c r="EU43" i="31"/>
  <c r="ES44" i="31"/>
  <c r="CH44" i="33" s="1"/>
  <c r="ET44" i="31"/>
  <c r="CI44" i="33" s="1"/>
  <c r="EU44" i="31"/>
  <c r="ES45" i="31"/>
  <c r="CH45" i="33" s="1"/>
  <c r="ET45" i="31"/>
  <c r="CI45" i="33" s="1"/>
  <c r="EU45" i="31"/>
  <c r="ES46" i="31"/>
  <c r="CH46" i="33" s="1"/>
  <c r="ET46" i="31"/>
  <c r="CI46" i="33" s="1"/>
  <c r="EU46" i="31"/>
  <c r="ES47" i="31"/>
  <c r="CH47" i="33" s="1"/>
  <c r="ET47" i="31"/>
  <c r="CI47" i="33" s="1"/>
  <c r="EU47" i="31"/>
  <c r="ES48" i="31"/>
  <c r="CH48" i="33" s="1"/>
  <c r="ET48" i="31"/>
  <c r="CI48" i="33" s="1"/>
  <c r="EU48" i="31"/>
  <c r="ES49" i="31"/>
  <c r="CH49" i="33" s="1"/>
  <c r="ET49" i="31"/>
  <c r="CI49" i="33" s="1"/>
  <c r="EU49" i="31"/>
  <c r="ES50" i="31"/>
  <c r="CH50" i="33" s="1"/>
  <c r="ET50" i="31"/>
  <c r="CI50" i="33" s="1"/>
  <c r="EU50" i="31"/>
  <c r="ES51" i="31"/>
  <c r="CH51" i="33" s="1"/>
  <c r="ET51" i="31"/>
  <c r="CI51" i="33" s="1"/>
  <c r="EU51" i="31"/>
  <c r="ES52" i="31"/>
  <c r="CH52" i="33" s="1"/>
  <c r="ET52" i="31"/>
  <c r="CI52" i="33" s="1"/>
  <c r="EU52" i="31"/>
  <c r="ES53" i="31"/>
  <c r="CH53" i="33" s="1"/>
  <c r="ET53" i="31"/>
  <c r="CI53" i="33" s="1"/>
  <c r="EU53" i="31"/>
  <c r="ES54" i="31"/>
  <c r="CH54" i="33" s="1"/>
  <c r="ET54" i="31"/>
  <c r="CI54" i="33" s="1"/>
  <c r="EU54" i="31"/>
  <c r="ES55" i="31"/>
  <c r="CH55" i="33" s="1"/>
  <c r="ET55" i="31"/>
  <c r="CI55" i="33" s="1"/>
  <c r="EU55" i="31"/>
  <c r="ES56" i="31"/>
  <c r="CH56" i="33" s="1"/>
  <c r="ET56" i="31"/>
  <c r="CI56" i="33" s="1"/>
  <c r="EU56" i="31"/>
  <c r="ES57" i="31"/>
  <c r="CH57" i="33" s="1"/>
  <c r="ET57" i="31"/>
  <c r="CI57" i="33" s="1"/>
  <c r="EU57" i="31"/>
  <c r="ES58" i="31"/>
  <c r="CH58" i="33" s="1"/>
  <c r="ET58" i="31"/>
  <c r="CI58" i="33" s="1"/>
  <c r="EU58" i="31"/>
  <c r="ES59" i="31"/>
  <c r="CH59" i="33" s="1"/>
  <c r="ET59" i="31"/>
  <c r="CI59" i="33" s="1"/>
  <c r="EU59" i="31"/>
  <c r="ES60" i="31"/>
  <c r="CH60" i="33" s="1"/>
  <c r="ET60" i="31"/>
  <c r="CI60" i="33" s="1"/>
  <c r="EU60" i="31"/>
  <c r="ES61" i="31"/>
  <c r="CH61" i="33" s="1"/>
  <c r="ET61" i="31"/>
  <c r="CI61" i="33" s="1"/>
  <c r="EU61" i="31"/>
  <c r="ES62" i="31"/>
  <c r="CH62" i="33" s="1"/>
  <c r="ET62" i="31"/>
  <c r="CI62" i="33" s="1"/>
  <c r="EU62" i="31"/>
  <c r="ES63" i="31"/>
  <c r="CH63" i="33" s="1"/>
  <c r="ET63" i="31"/>
  <c r="CI63" i="33" s="1"/>
  <c r="EU63" i="31"/>
  <c r="ES64" i="31"/>
  <c r="CH64" i="33" s="1"/>
  <c r="ET64" i="31"/>
  <c r="CI64" i="33" s="1"/>
  <c r="EU64" i="31"/>
  <c r="ES65" i="31"/>
  <c r="CH65" i="33" s="1"/>
  <c r="ET65" i="31"/>
  <c r="CI65" i="33" s="1"/>
  <c r="EU65" i="31"/>
  <c r="ES66" i="31"/>
  <c r="CH66" i="33" s="1"/>
  <c r="ET66" i="31"/>
  <c r="CI66" i="33" s="1"/>
  <c r="EU66" i="31"/>
  <c r="ES67" i="31"/>
  <c r="CH67" i="33" s="1"/>
  <c r="ET67" i="31"/>
  <c r="CI67" i="33" s="1"/>
  <c r="EU67" i="31"/>
  <c r="ES68" i="31"/>
  <c r="CH68" i="33" s="1"/>
  <c r="ET68" i="31"/>
  <c r="CI68" i="33" s="1"/>
  <c r="EU68" i="31"/>
  <c r="ES69" i="31"/>
  <c r="CH69" i="33" s="1"/>
  <c r="ET69" i="31"/>
  <c r="CI69" i="33" s="1"/>
  <c r="EU69" i="31"/>
  <c r="ES70" i="31"/>
  <c r="CH70" i="33" s="1"/>
  <c r="ET70" i="31"/>
  <c r="CI70" i="33" s="1"/>
  <c r="EU70" i="31"/>
  <c r="ES71" i="31"/>
  <c r="CH71" i="33" s="1"/>
  <c r="ET71" i="31"/>
  <c r="CI71" i="33" s="1"/>
  <c r="EU71" i="31"/>
  <c r="ES72" i="31"/>
  <c r="CH72" i="33" s="1"/>
  <c r="ET72" i="31"/>
  <c r="CI72" i="33" s="1"/>
  <c r="EU72" i="31"/>
  <c r="ES73" i="31"/>
  <c r="CH73" i="33" s="1"/>
  <c r="ET73" i="31"/>
  <c r="CI73" i="33" s="1"/>
  <c r="EU73" i="31"/>
  <c r="ES74" i="31"/>
  <c r="CH74" i="33" s="1"/>
  <c r="ET74" i="31"/>
  <c r="CI74" i="33" s="1"/>
  <c r="EU74" i="31"/>
  <c r="ES75" i="31"/>
  <c r="CH75" i="33" s="1"/>
  <c r="ET75" i="31"/>
  <c r="CI75" i="33" s="1"/>
  <c r="EU75" i="31"/>
  <c r="ES76" i="31"/>
  <c r="CH76" i="33" s="1"/>
  <c r="ET76" i="31"/>
  <c r="CI76" i="33" s="1"/>
  <c r="EU76" i="31"/>
  <c r="ES77" i="31"/>
  <c r="CH77" i="33" s="1"/>
  <c r="ET77" i="31"/>
  <c r="CI77" i="33" s="1"/>
  <c r="EU77" i="31"/>
  <c r="ES78" i="31"/>
  <c r="CH78" i="33" s="1"/>
  <c r="ET78" i="31"/>
  <c r="CI78" i="33" s="1"/>
  <c r="EU78" i="31"/>
  <c r="ES79" i="31"/>
  <c r="CH79" i="33" s="1"/>
  <c r="ET79" i="31"/>
  <c r="CI79" i="33" s="1"/>
  <c r="EU79" i="31"/>
  <c r="ES80" i="31"/>
  <c r="CH80" i="33" s="1"/>
  <c r="ET80" i="31"/>
  <c r="CI80" i="33" s="1"/>
  <c r="EU80" i="31"/>
  <c r="ES81" i="31"/>
  <c r="CH81" i="33" s="1"/>
  <c r="ET81" i="31"/>
  <c r="CI81" i="33" s="1"/>
  <c r="EU81" i="31"/>
  <c r="ES82" i="31"/>
  <c r="CH82" i="33" s="1"/>
  <c r="ET82" i="31"/>
  <c r="CI82" i="33" s="1"/>
  <c r="EU82" i="31"/>
  <c r="ES83" i="31"/>
  <c r="CH83" i="33" s="1"/>
  <c r="ET83" i="31"/>
  <c r="CI83" i="33" s="1"/>
  <c r="EU83" i="31"/>
  <c r="ES84" i="31"/>
  <c r="CH84" i="33" s="1"/>
  <c r="ET84" i="31"/>
  <c r="CI84" i="33" s="1"/>
  <c r="EU84" i="31"/>
  <c r="ES2" i="31"/>
  <c r="ET2" i="31"/>
  <c r="EU2" i="31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A551" i="33" l="1"/>
  <c r="A552" i="31"/>
  <c r="A514" i="33"/>
  <c r="A495" i="33"/>
  <c r="A490" i="33"/>
  <c r="A489" i="33"/>
  <c r="Q517" i="33"/>
  <c r="Q501" i="33"/>
  <c r="Q485" i="33"/>
  <c r="Q509" i="33"/>
  <c r="Q493" i="33"/>
  <c r="Q515" i="33"/>
  <c r="Q499" i="33"/>
  <c r="Q523" i="33"/>
  <c r="Q507" i="33"/>
  <c r="Q491" i="33"/>
  <c r="Q516" i="33"/>
  <c r="Q508" i="33"/>
  <c r="Q500" i="33"/>
  <c r="Q492" i="33"/>
  <c r="Q522" i="33"/>
  <c r="Q514" i="33"/>
  <c r="Q506" i="33"/>
  <c r="Q498" i="33"/>
  <c r="Q490" i="33"/>
  <c r="Q521" i="33"/>
  <c r="Q513" i="33"/>
  <c r="Q505" i="33"/>
  <c r="Q497" i="33"/>
  <c r="Q489" i="33"/>
  <c r="Q520" i="33"/>
  <c r="Q512" i="33"/>
  <c r="Q504" i="33"/>
  <c r="Q496" i="33"/>
  <c r="Q488" i="33"/>
  <c r="Q519" i="33"/>
  <c r="Q511" i="33"/>
  <c r="Q503" i="33"/>
  <c r="Q495" i="33"/>
  <c r="Q487" i="33"/>
  <c r="Q518" i="33"/>
  <c r="Q510" i="33"/>
  <c r="Q502" i="33"/>
  <c r="Q494" i="33"/>
  <c r="Q486" i="33"/>
  <c r="K521" i="33"/>
  <c r="M521" i="33"/>
  <c r="O521" i="33"/>
  <c r="I521" i="33"/>
  <c r="G521" i="33"/>
  <c r="I513" i="33"/>
  <c r="K513" i="33"/>
  <c r="M513" i="33"/>
  <c r="G513" i="33"/>
  <c r="O513" i="33"/>
  <c r="G505" i="33"/>
  <c r="O505" i="33"/>
  <c r="I505" i="33"/>
  <c r="K505" i="33"/>
  <c r="M505" i="33"/>
  <c r="K497" i="33"/>
  <c r="M497" i="33"/>
  <c r="O497" i="33"/>
  <c r="G497" i="33"/>
  <c r="I497" i="33"/>
  <c r="M489" i="33"/>
  <c r="I489" i="33"/>
  <c r="G489" i="33"/>
  <c r="K489" i="33"/>
  <c r="O489" i="33"/>
  <c r="K499" i="33"/>
  <c r="I499" i="33"/>
  <c r="M499" i="33"/>
  <c r="O499" i="33"/>
  <c r="G499" i="33"/>
  <c r="I514" i="33"/>
  <c r="K514" i="33"/>
  <c r="M514" i="33"/>
  <c r="G514" i="33"/>
  <c r="O514" i="33"/>
  <c r="K520" i="33"/>
  <c r="I520" i="33"/>
  <c r="G520" i="33"/>
  <c r="M520" i="33"/>
  <c r="O520" i="33"/>
  <c r="M512" i="33"/>
  <c r="K512" i="33"/>
  <c r="G512" i="33"/>
  <c r="I512" i="33"/>
  <c r="O512" i="33"/>
  <c r="M504" i="33"/>
  <c r="K504" i="33"/>
  <c r="O504" i="33"/>
  <c r="G504" i="33"/>
  <c r="I504" i="33"/>
  <c r="I496" i="33"/>
  <c r="M496" i="33"/>
  <c r="G496" i="33"/>
  <c r="K496" i="33"/>
  <c r="O496" i="33"/>
  <c r="K488" i="33"/>
  <c r="G488" i="33"/>
  <c r="O488" i="33"/>
  <c r="I488" i="33"/>
  <c r="M488" i="33"/>
  <c r="K523" i="33"/>
  <c r="I523" i="33"/>
  <c r="M523" i="33"/>
  <c r="G523" i="33"/>
  <c r="O523" i="33"/>
  <c r="K522" i="33"/>
  <c r="M522" i="33"/>
  <c r="G522" i="33"/>
  <c r="I522" i="33"/>
  <c r="O522" i="33"/>
  <c r="K519" i="33"/>
  <c r="I519" i="33"/>
  <c r="O519" i="33"/>
  <c r="G519" i="33"/>
  <c r="M519" i="33"/>
  <c r="K511" i="33"/>
  <c r="I511" i="33"/>
  <c r="G511" i="33"/>
  <c r="O511" i="33"/>
  <c r="M511" i="33"/>
  <c r="M503" i="33"/>
  <c r="G503" i="33"/>
  <c r="O503" i="33"/>
  <c r="I503" i="33"/>
  <c r="K503" i="33"/>
  <c r="G495" i="33"/>
  <c r="O495" i="33"/>
  <c r="I495" i="33"/>
  <c r="K495" i="33"/>
  <c r="M495" i="33"/>
  <c r="K487" i="33"/>
  <c r="G487" i="33"/>
  <c r="O487" i="33"/>
  <c r="I487" i="33"/>
  <c r="M487" i="33"/>
  <c r="M515" i="33"/>
  <c r="O515" i="33"/>
  <c r="G515" i="33"/>
  <c r="K515" i="33"/>
  <c r="I515" i="33"/>
  <c r="G506" i="33"/>
  <c r="O506" i="33"/>
  <c r="M506" i="33"/>
  <c r="I506" i="33"/>
  <c r="K506" i="33"/>
  <c r="G518" i="33"/>
  <c r="O518" i="33"/>
  <c r="M518" i="33"/>
  <c r="I518" i="33"/>
  <c r="K518" i="33"/>
  <c r="M510" i="33"/>
  <c r="G510" i="33"/>
  <c r="O510" i="33"/>
  <c r="I510" i="33"/>
  <c r="K510" i="33"/>
  <c r="K502" i="33"/>
  <c r="I502" i="33"/>
  <c r="G502" i="33"/>
  <c r="O502" i="33"/>
  <c r="M502" i="33"/>
  <c r="G494" i="33"/>
  <c r="O494" i="33"/>
  <c r="K494" i="33"/>
  <c r="I494" i="33"/>
  <c r="M494" i="33"/>
  <c r="I486" i="33"/>
  <c r="M486" i="33"/>
  <c r="G486" i="33"/>
  <c r="K486" i="33"/>
  <c r="O486" i="33"/>
  <c r="I507" i="33"/>
  <c r="K507" i="33"/>
  <c r="M507" i="33"/>
  <c r="O507" i="33"/>
  <c r="G507" i="33"/>
  <c r="G498" i="33"/>
  <c r="O498" i="33"/>
  <c r="M498" i="33"/>
  <c r="K498" i="33"/>
  <c r="I498" i="33"/>
  <c r="M517" i="33"/>
  <c r="K517" i="33"/>
  <c r="O517" i="33"/>
  <c r="I517" i="33"/>
  <c r="G517" i="33"/>
  <c r="M509" i="33"/>
  <c r="G509" i="33"/>
  <c r="O509" i="33"/>
  <c r="I509" i="33"/>
  <c r="K509" i="33"/>
  <c r="I501" i="33"/>
  <c r="G501" i="33"/>
  <c r="O501" i="33"/>
  <c r="K501" i="33"/>
  <c r="M501" i="33"/>
  <c r="K493" i="33"/>
  <c r="G493" i="33"/>
  <c r="I493" i="33"/>
  <c r="M493" i="33"/>
  <c r="O493" i="33"/>
  <c r="I485" i="33"/>
  <c r="K485" i="33"/>
  <c r="M485" i="33"/>
  <c r="G485" i="33"/>
  <c r="O485" i="33"/>
  <c r="M491" i="33"/>
  <c r="I491" i="33"/>
  <c r="K491" i="33"/>
  <c r="O491" i="33"/>
  <c r="G491" i="33"/>
  <c r="M490" i="33"/>
  <c r="G490" i="33"/>
  <c r="O490" i="33"/>
  <c r="I490" i="33"/>
  <c r="K490" i="33"/>
  <c r="I516" i="33"/>
  <c r="M516" i="33"/>
  <c r="O516" i="33"/>
  <c r="K516" i="33"/>
  <c r="G516" i="33"/>
  <c r="G508" i="33"/>
  <c r="O508" i="33"/>
  <c r="I508" i="33"/>
  <c r="K508" i="33"/>
  <c r="M508" i="33"/>
  <c r="M500" i="33"/>
  <c r="K500" i="33"/>
  <c r="I500" i="33"/>
  <c r="O500" i="33"/>
  <c r="G500" i="33"/>
  <c r="M492" i="33"/>
  <c r="I492" i="33"/>
  <c r="K492" i="33"/>
  <c r="G492" i="33"/>
  <c r="O492" i="33"/>
  <c r="B216" i="22"/>
  <c r="D216" i="22" s="1"/>
  <c r="A2" i="33"/>
  <c r="CF2" i="33"/>
  <c r="CG2" i="33"/>
  <c r="B2" i="33"/>
  <c r="D2" i="33"/>
  <c r="F2" i="33"/>
  <c r="B345" i="22"/>
  <c r="D345" i="22" s="1"/>
  <c r="B124" i="22"/>
  <c r="E124" i="22" s="1"/>
  <c r="B125" i="22"/>
  <c r="D125" i="22" s="1"/>
  <c r="B126" i="22"/>
  <c r="D126" i="22" s="1"/>
  <c r="B127" i="22"/>
  <c r="D127" i="22" s="1"/>
  <c r="B128" i="22"/>
  <c r="D128" i="22" s="1"/>
  <c r="B129" i="22"/>
  <c r="D129" i="22" s="1"/>
  <c r="B8" i="22"/>
  <c r="D8" i="22" s="1"/>
  <c r="B130" i="22"/>
  <c r="D130" i="22" s="1"/>
  <c r="B14" i="22"/>
  <c r="D14" i="22" s="1"/>
  <c r="B131" i="22"/>
  <c r="D131" i="22" s="1"/>
  <c r="B92" i="22"/>
  <c r="D92" i="22" s="1"/>
  <c r="B132" i="22"/>
  <c r="D132" i="22" s="1"/>
  <c r="B133" i="22"/>
  <c r="G133" i="22" s="1"/>
  <c r="B134" i="22"/>
  <c r="D134" i="22" s="1"/>
  <c r="B135" i="22"/>
  <c r="D135" i="22" s="1"/>
  <c r="B136" i="22"/>
  <c r="D136" i="22" s="1"/>
  <c r="B137" i="22"/>
  <c r="D137" i="22" s="1"/>
  <c r="B138" i="22"/>
  <c r="D138" i="22" s="1"/>
  <c r="B71" i="22"/>
  <c r="D71" i="22" s="1"/>
  <c r="B139" i="22"/>
  <c r="E139" i="22" s="1"/>
  <c r="B140" i="22"/>
  <c r="G140" i="22" s="1"/>
  <c r="B346" i="22"/>
  <c r="D346" i="22" s="1"/>
  <c r="B15" i="22"/>
  <c r="E15" i="22" s="1"/>
  <c r="B141" i="22"/>
  <c r="D141" i="22" s="1"/>
  <c r="B143" i="22"/>
  <c r="D143" i="22" s="1"/>
  <c r="B142" i="22"/>
  <c r="D142" i="22" s="1"/>
  <c r="B144" i="22"/>
  <c r="D144" i="22" s="1"/>
  <c r="B145" i="22"/>
  <c r="E145" i="22" s="1"/>
  <c r="B146" i="22"/>
  <c r="D146" i="22" s="1"/>
  <c r="B147" i="22"/>
  <c r="D147" i="22" s="1"/>
  <c r="B72" i="22"/>
  <c r="D72" i="22" s="1"/>
  <c r="B148" i="22"/>
  <c r="D148" i="22" s="1"/>
  <c r="B347" i="22"/>
  <c r="D347" i="22" s="1"/>
  <c r="B149" i="22"/>
  <c r="D149" i="22" s="1"/>
  <c r="B150" i="22"/>
  <c r="D150" i="22" s="1"/>
  <c r="B16" i="22"/>
  <c r="D16" i="22" s="1"/>
  <c r="B152" i="22"/>
  <c r="D152" i="22" s="1"/>
  <c r="B151" i="22"/>
  <c r="D151" i="22" s="1"/>
  <c r="B153" i="22"/>
  <c r="D153" i="22" s="1"/>
  <c r="B154" i="22"/>
  <c r="D154" i="22" s="1"/>
  <c r="B155" i="22"/>
  <c r="D155" i="22" s="1"/>
  <c r="B156" i="22"/>
  <c r="D156" i="22" s="1"/>
  <c r="B73" i="22"/>
  <c r="D73" i="22" s="1"/>
  <c r="B348" i="22"/>
  <c r="D348" i="22" s="1"/>
  <c r="B98" i="22"/>
  <c r="D98" i="22" s="1"/>
  <c r="B157" i="22"/>
  <c r="D157" i="22" s="1"/>
  <c r="B158" i="22"/>
  <c r="D158" i="22" s="1"/>
  <c r="B159" i="22"/>
  <c r="D159" i="22" s="1"/>
  <c r="B160" i="22"/>
  <c r="D160" i="22" s="1"/>
  <c r="B161" i="22"/>
  <c r="D161" i="22" s="1"/>
  <c r="B17" i="22"/>
  <c r="D17" i="22" s="1"/>
  <c r="B162" i="22"/>
  <c r="D162" i="22" s="1"/>
  <c r="B163" i="22"/>
  <c r="D163" i="22" s="1"/>
  <c r="B164" i="22"/>
  <c r="D164" i="22" s="1"/>
  <c r="B349" i="22"/>
  <c r="E349" i="22" s="1"/>
  <c r="B166" i="22"/>
  <c r="G166" i="22" s="1"/>
  <c r="B74" i="22"/>
  <c r="D74" i="22" s="1"/>
  <c r="B165" i="22"/>
  <c r="D165" i="22" s="1"/>
  <c r="B167" i="22"/>
  <c r="D167" i="22" s="1"/>
  <c r="B168" i="22"/>
  <c r="D168" i="22" s="1"/>
  <c r="B169" i="22"/>
  <c r="D169" i="22" s="1"/>
  <c r="B170" i="22"/>
  <c r="D170" i="22" s="1"/>
  <c r="B18" i="22"/>
  <c r="D18" i="22" s="1"/>
  <c r="B171" i="22"/>
  <c r="D171" i="22" s="1"/>
  <c r="B172" i="22"/>
  <c r="D172" i="22" s="1"/>
  <c r="B350" i="22"/>
  <c r="D350" i="22" s="1"/>
  <c r="B173" i="22"/>
  <c r="D173" i="22" s="1"/>
  <c r="B174" i="22"/>
  <c r="D174" i="22" s="1"/>
  <c r="B75" i="22"/>
  <c r="D75" i="22" s="1"/>
  <c r="B175" i="22"/>
  <c r="D175" i="22" s="1"/>
  <c r="B176" i="22"/>
  <c r="D176" i="22" s="1"/>
  <c r="B177" i="22"/>
  <c r="G177" i="22" s="1"/>
  <c r="B179" i="22"/>
  <c r="D179" i="22" s="1"/>
  <c r="B178" i="22"/>
  <c r="D178" i="22" s="1"/>
  <c r="B180" i="22"/>
  <c r="D180" i="22" s="1"/>
  <c r="B19" i="22"/>
  <c r="D19" i="22" s="1"/>
  <c r="B36" i="22"/>
  <c r="D36" i="22" s="1"/>
  <c r="B181" i="22"/>
  <c r="D181" i="22" s="1"/>
  <c r="B182" i="22"/>
  <c r="E182" i="22" s="1"/>
  <c r="B183" i="22"/>
  <c r="D183" i="22" s="1"/>
  <c r="B76" i="22"/>
  <c r="D76" i="22" s="1"/>
  <c r="B184" i="22"/>
  <c r="D184" i="22" s="1"/>
  <c r="B185" i="22"/>
  <c r="D185" i="22" s="1"/>
  <c r="B186" i="22"/>
  <c r="D186" i="22" s="1"/>
  <c r="B187" i="22"/>
  <c r="D187" i="22" s="1"/>
  <c r="B188" i="22"/>
  <c r="D188" i="22" s="1"/>
  <c r="B189" i="22"/>
  <c r="D189" i="22" s="1"/>
  <c r="B351" i="22"/>
  <c r="G351" i="22" s="1"/>
  <c r="B190" i="22"/>
  <c r="D190" i="22" s="1"/>
  <c r="B20" i="22"/>
  <c r="D20" i="22" s="1"/>
  <c r="B191" i="22"/>
  <c r="D191" i="22" s="1"/>
  <c r="B192" i="22"/>
  <c r="D192" i="22" s="1"/>
  <c r="B77" i="22"/>
  <c r="D77" i="22" s="1"/>
  <c r="B193" i="22"/>
  <c r="D193" i="22" s="1"/>
  <c r="B194" i="22"/>
  <c r="D194" i="22" s="1"/>
  <c r="B195" i="22"/>
  <c r="D195" i="22" s="1"/>
  <c r="B196" i="22"/>
  <c r="D196" i="22" s="1"/>
  <c r="B197" i="22"/>
  <c r="E197" i="22" s="1"/>
  <c r="B352" i="22"/>
  <c r="D352" i="22" s="1"/>
  <c r="B198" i="22"/>
  <c r="D198" i="22" s="1"/>
  <c r="B199" i="22"/>
  <c r="G199" i="22" s="1"/>
  <c r="B200" i="22"/>
  <c r="D200" i="22" s="1"/>
  <c r="B3" i="22"/>
  <c r="D3" i="22" s="1"/>
  <c r="B21" i="22"/>
  <c r="D21" i="22" s="1"/>
  <c r="B78" i="22"/>
  <c r="D78" i="22" s="1"/>
  <c r="B201" i="22"/>
  <c r="D201" i="22" s="1"/>
  <c r="B202" i="22"/>
  <c r="D202" i="22" s="1"/>
  <c r="B203" i="22"/>
  <c r="D203" i="22" s="1"/>
  <c r="B204" i="22"/>
  <c r="D204" i="22" s="1"/>
  <c r="B337" i="22"/>
  <c r="D337" i="22" s="1"/>
  <c r="B353" i="22"/>
  <c r="D353" i="22" s="1"/>
  <c r="B205" i="22"/>
  <c r="D205" i="22" s="1"/>
  <c r="B206" i="22"/>
  <c r="D206" i="22" s="1"/>
  <c r="B207" i="22"/>
  <c r="D207" i="22" s="1"/>
  <c r="B208" i="22"/>
  <c r="D208" i="22" s="1"/>
  <c r="B209" i="22"/>
  <c r="D209" i="22" s="1"/>
  <c r="B210" i="22"/>
  <c r="D210" i="22" s="1"/>
  <c r="B79" i="22"/>
  <c r="D79" i="22" s="1"/>
  <c r="B22" i="22"/>
  <c r="D22" i="22" s="1"/>
  <c r="B211" i="22"/>
  <c r="D211" i="22" s="1"/>
  <c r="B212" i="22"/>
  <c r="D212" i="22" s="1"/>
  <c r="B354" i="22"/>
  <c r="D354" i="22" s="1"/>
  <c r="B213" i="22"/>
  <c r="D213" i="22" s="1"/>
  <c r="B214" i="22"/>
  <c r="D214" i="22" s="1"/>
  <c r="B215" i="22"/>
  <c r="D215" i="22" s="1"/>
  <c r="B217" i="22"/>
  <c r="D217" i="22" s="1"/>
  <c r="B218" i="22"/>
  <c r="D218" i="22" s="1"/>
  <c r="B219" i="22"/>
  <c r="D219" i="22" s="1"/>
  <c r="B80" i="22"/>
  <c r="D80" i="22" s="1"/>
  <c r="B220" i="22"/>
  <c r="D220" i="22" s="1"/>
  <c r="B221" i="22"/>
  <c r="D221" i="22" s="1"/>
  <c r="B93" i="22"/>
  <c r="D93" i="22" s="1"/>
  <c r="B23" i="22"/>
  <c r="D23" i="22" s="1"/>
  <c r="B224" i="22"/>
  <c r="D224" i="22" s="1"/>
  <c r="B223" i="22"/>
  <c r="D223" i="22" s="1"/>
  <c r="B222" i="22"/>
  <c r="D222" i="22" s="1"/>
  <c r="B227" i="22"/>
  <c r="D227" i="22" s="1"/>
  <c r="B226" i="22"/>
  <c r="E226" i="22" s="1"/>
  <c r="B225" i="22"/>
  <c r="D225" i="22" s="1"/>
  <c r="B229" i="22"/>
  <c r="G229" i="22" s="1"/>
  <c r="B9" i="22"/>
  <c r="E9" i="22" s="1"/>
  <c r="B228" i="22"/>
  <c r="D228" i="22" s="1"/>
  <c r="B355" i="22"/>
  <c r="D355" i="22" s="1"/>
  <c r="B230" i="22"/>
  <c r="D230" i="22" s="1"/>
  <c r="B24" i="22"/>
  <c r="D24" i="22" s="1"/>
  <c r="B231" i="22"/>
  <c r="D231" i="22" s="1"/>
  <c r="B232" i="22"/>
  <c r="D232" i="22" s="1"/>
  <c r="B233" i="22"/>
  <c r="D233" i="22" s="1"/>
  <c r="B234" i="22"/>
  <c r="D234" i="22" s="1"/>
  <c r="B235" i="22"/>
  <c r="D235" i="22" s="1"/>
  <c r="B236" i="22"/>
  <c r="D236" i="22" s="1"/>
  <c r="B237" i="22"/>
  <c r="D237" i="22" s="1"/>
  <c r="B81" i="22"/>
  <c r="D81" i="22" s="1"/>
  <c r="B356" i="22"/>
  <c r="D356" i="22" s="1"/>
  <c r="B238" i="22"/>
  <c r="D238" i="22" s="1"/>
  <c r="B239" i="22"/>
  <c r="G239" i="22" s="1"/>
  <c r="B240" i="22"/>
  <c r="D240" i="22" s="1"/>
  <c r="B25" i="22"/>
  <c r="G25" i="22" s="1"/>
  <c r="B241" i="22"/>
  <c r="E241" i="22" s="1"/>
  <c r="B242" i="22"/>
  <c r="F242" i="22" s="1"/>
  <c r="B243" i="22"/>
  <c r="D243" i="22" s="1"/>
  <c r="B244" i="22"/>
  <c r="D244" i="22" s="1"/>
  <c r="B245" i="22"/>
  <c r="D245" i="22" s="1"/>
  <c r="B246" i="22"/>
  <c r="D246" i="22" s="1"/>
  <c r="B357" i="22"/>
  <c r="G357" i="22" s="1"/>
  <c r="B82" i="22"/>
  <c r="D82" i="22" s="1"/>
  <c r="B100" i="22"/>
  <c r="G100" i="22" s="1"/>
  <c r="B247" i="22"/>
  <c r="D247" i="22" s="1"/>
  <c r="B248" i="22"/>
  <c r="D248" i="22" s="1"/>
  <c r="B249" i="22"/>
  <c r="D249" i="22" s="1"/>
  <c r="B250" i="22"/>
  <c r="D250" i="22" s="1"/>
  <c r="B26" i="22"/>
  <c r="D26" i="22" s="1"/>
  <c r="B251" i="22"/>
  <c r="G251" i="22" s="1"/>
  <c r="B252" i="22"/>
  <c r="D252" i="22" s="1"/>
  <c r="B253" i="22"/>
  <c r="D253" i="22" s="1"/>
  <c r="B358" i="22"/>
  <c r="D358" i="22" s="1"/>
  <c r="B254" i="22"/>
  <c r="D254" i="22" s="1"/>
  <c r="B255" i="22"/>
  <c r="D255" i="22" s="1"/>
  <c r="B83" i="22"/>
  <c r="D83" i="22" s="1"/>
  <c r="B256" i="22"/>
  <c r="D256" i="22" s="1"/>
  <c r="B257" i="22"/>
  <c r="G257" i="22" s="1"/>
  <c r="B258" i="22"/>
  <c r="D258" i="22" s="1"/>
  <c r="B259" i="22"/>
  <c r="D259" i="22" s="1"/>
  <c r="B260" i="22"/>
  <c r="E260" i="22" s="1"/>
  <c r="B27" i="22"/>
  <c r="D27" i="22" s="1"/>
  <c r="B261" i="22"/>
  <c r="D261" i="22" s="1"/>
  <c r="B359" i="22"/>
  <c r="D359" i="22" s="1"/>
  <c r="B262" i="22"/>
  <c r="D262" i="22" s="1"/>
  <c r="B263" i="22"/>
  <c r="D263" i="22" s="1"/>
  <c r="B264" i="22"/>
  <c r="D264" i="22" s="1"/>
  <c r="B84" i="22"/>
  <c r="D84" i="22" s="1"/>
  <c r="B265" i="22"/>
  <c r="D265" i="22" s="1"/>
  <c r="B267" i="22"/>
  <c r="D267" i="22" s="1"/>
  <c r="B266" i="22"/>
  <c r="D266" i="22" s="1"/>
  <c r="B268" i="22"/>
  <c r="G268" i="22" s="1"/>
  <c r="B269" i="22"/>
  <c r="D269" i="22" s="1"/>
  <c r="B270" i="22"/>
  <c r="D270" i="22" s="1"/>
  <c r="B360" i="22"/>
  <c r="D360" i="22" s="1"/>
  <c r="B28" i="22"/>
  <c r="D28" i="22" s="1"/>
  <c r="B271" i="22"/>
  <c r="D271" i="22" s="1"/>
  <c r="B272" i="22"/>
  <c r="D272" i="22" s="1"/>
  <c r="B273" i="22"/>
  <c r="D273" i="22" s="1"/>
  <c r="B85" i="22"/>
  <c r="D85" i="22" s="1"/>
  <c r="B274" i="22"/>
  <c r="G274" i="22" s="1"/>
  <c r="B275" i="22"/>
  <c r="D275" i="22" s="1"/>
  <c r="B276" i="22"/>
  <c r="D276" i="22" s="1"/>
  <c r="B277" i="22"/>
  <c r="D277" i="22" s="1"/>
  <c r="B279" i="22"/>
  <c r="D279" i="22" s="1"/>
  <c r="B37" i="22"/>
  <c r="E37" i="22" s="1"/>
  <c r="B278" i="22"/>
  <c r="D278" i="22" s="1"/>
  <c r="B280" i="22"/>
  <c r="D280" i="22" s="1"/>
  <c r="B29" i="22"/>
  <c r="D29" i="22" s="1"/>
  <c r="B281" i="22"/>
  <c r="D281" i="22" s="1"/>
  <c r="B282" i="22"/>
  <c r="D282" i="22" s="1"/>
  <c r="B86" i="22"/>
  <c r="D86" i="22" s="1"/>
  <c r="B283" i="22"/>
  <c r="D283" i="22" s="1"/>
  <c r="B284" i="22"/>
  <c r="G284" i="22" s="1"/>
  <c r="B285" i="22"/>
  <c r="D285" i="22" s="1"/>
  <c r="B286" i="22"/>
  <c r="F286" i="22" s="1"/>
  <c r="B339" i="22"/>
  <c r="D339" i="22" s="1"/>
  <c r="B361" i="22"/>
  <c r="D361" i="22" s="1"/>
  <c r="B287" i="22"/>
  <c r="D287" i="22" s="1"/>
  <c r="B288" i="22"/>
  <c r="G288" i="22" s="1"/>
  <c r="B289" i="22"/>
  <c r="D289" i="22" s="1"/>
  <c r="B290" i="22"/>
  <c r="D290" i="22" s="1"/>
  <c r="B291" i="22"/>
  <c r="D291" i="22" s="1"/>
  <c r="B30" i="22"/>
  <c r="D30" i="22" s="1"/>
  <c r="B87" i="22"/>
  <c r="D87" i="22" s="1"/>
  <c r="B292" i="22"/>
  <c r="D292" i="22" s="1"/>
  <c r="B293" i="22"/>
  <c r="D293" i="22" s="1"/>
  <c r="B294" i="22"/>
  <c r="D294" i="22" s="1"/>
  <c r="B362" i="22"/>
  <c r="D362" i="22" s="1"/>
  <c r="B296" i="22"/>
  <c r="D296" i="22" s="1"/>
  <c r="B295" i="22"/>
  <c r="D295" i="22" s="1"/>
  <c r="B297" i="22"/>
  <c r="D297" i="22" s="1"/>
  <c r="B298" i="22"/>
  <c r="D298" i="22" s="1"/>
  <c r="B300" i="22"/>
  <c r="D300" i="22" s="1"/>
  <c r="B299" i="22"/>
  <c r="D299" i="22" s="1"/>
  <c r="B4" i="22"/>
  <c r="D4" i="22" s="1"/>
  <c r="B88" i="22"/>
  <c r="D88" i="22" s="1"/>
  <c r="B31" i="22"/>
  <c r="D31" i="22" s="1"/>
  <c r="B301" i="22"/>
  <c r="D301" i="22" s="1"/>
  <c r="B363" i="22"/>
  <c r="D363" i="22" s="1"/>
  <c r="B302" i="22"/>
  <c r="G302" i="22" s="1"/>
  <c r="B303" i="22"/>
  <c r="D303" i="22" s="1"/>
  <c r="B304" i="22"/>
  <c r="D304" i="22" s="1"/>
  <c r="B305" i="22"/>
  <c r="D305" i="22" s="1"/>
  <c r="B306" i="22"/>
  <c r="D306" i="22" s="1"/>
  <c r="B307" i="22"/>
  <c r="D307" i="22" s="1"/>
  <c r="B308" i="22"/>
  <c r="D308" i="22" s="1"/>
  <c r="B309" i="22"/>
  <c r="D309" i="22" s="1"/>
  <c r="B89" i="22"/>
  <c r="E89" i="22" s="1"/>
  <c r="B310" i="22"/>
  <c r="D310" i="22" s="1"/>
  <c r="B94" i="22"/>
  <c r="D94" i="22" s="1"/>
  <c r="B32" i="22"/>
  <c r="G32" i="22" s="1"/>
  <c r="B311" i="22"/>
  <c r="G311" i="22" s="1"/>
  <c r="B312" i="22"/>
  <c r="D312" i="22" s="1"/>
  <c r="B313" i="22"/>
  <c r="D313" i="22" s="1"/>
  <c r="B314" i="22"/>
  <c r="D314" i="22" s="1"/>
  <c r="B315" i="22"/>
  <c r="D315" i="22" s="1"/>
  <c r="B316" i="22"/>
  <c r="D316" i="22" s="1"/>
  <c r="B317" i="22"/>
  <c r="D317" i="22" s="1"/>
  <c r="B318" i="22"/>
  <c r="D318" i="22" s="1"/>
  <c r="B90" i="22"/>
  <c r="D90" i="22" s="1"/>
  <c r="B38" i="22"/>
  <c r="D38" i="22" s="1"/>
  <c r="B319" i="22"/>
  <c r="D319" i="22" s="1"/>
  <c r="B320" i="22"/>
  <c r="D320" i="22" s="1"/>
  <c r="B33" i="22"/>
  <c r="D33" i="22" s="1"/>
  <c r="B321" i="22"/>
  <c r="D321" i="22" s="1"/>
  <c r="B322" i="22"/>
  <c r="D322" i="22" s="1"/>
  <c r="B323" i="22"/>
  <c r="G323" i="22" s="1"/>
  <c r="B324" i="22"/>
  <c r="D324" i="22" s="1"/>
  <c r="B325" i="22"/>
  <c r="D325" i="22" s="1"/>
  <c r="B326" i="22"/>
  <c r="D326" i="22" s="1"/>
  <c r="B327" i="22"/>
  <c r="D327" i="22" s="1"/>
  <c r="B39" i="22"/>
  <c r="D39" i="22" s="1"/>
  <c r="B10" i="22"/>
  <c r="D10" i="22" s="1"/>
  <c r="B328" i="22"/>
  <c r="D328" i="22" s="1"/>
  <c r="B329" i="22"/>
  <c r="D329" i="22" s="1"/>
  <c r="B330" i="22"/>
  <c r="D330" i="22" s="1"/>
  <c r="B34" i="22"/>
  <c r="D34" i="22" s="1"/>
  <c r="B331" i="22"/>
  <c r="D331" i="22" s="1"/>
  <c r="B332" i="22"/>
  <c r="D332" i="22" s="1"/>
  <c r="B333" i="22"/>
  <c r="D333" i="22" s="1"/>
  <c r="B334" i="22"/>
  <c r="D334" i="22" s="1"/>
  <c r="B335" i="22"/>
  <c r="D335" i="22" s="1"/>
  <c r="B40" i="22"/>
  <c r="D40" i="22" s="1"/>
  <c r="B336" i="22"/>
  <c r="D336" i="22" s="1"/>
  <c r="B91" i="22"/>
  <c r="D91" i="22" s="1"/>
  <c r="B99" i="22"/>
  <c r="D99" i="22" s="1"/>
  <c r="B5" i="22"/>
  <c r="D5" i="22" s="1"/>
  <c r="B41" i="22"/>
  <c r="D41" i="22" s="1"/>
  <c r="B42" i="22"/>
  <c r="D42" i="22" s="1"/>
  <c r="B340" i="22"/>
  <c r="D340" i="22" s="1"/>
  <c r="B43" i="22"/>
  <c r="D43" i="22" s="1"/>
  <c r="B45" i="22"/>
  <c r="D45" i="22" s="1"/>
  <c r="B44" i="22"/>
  <c r="D44" i="22" s="1"/>
  <c r="B46" i="22"/>
  <c r="D46" i="22" s="1"/>
  <c r="B95" i="22"/>
  <c r="D95" i="22" s="1"/>
  <c r="B47" i="22"/>
  <c r="D47" i="22" s="1"/>
  <c r="B48" i="22"/>
  <c r="D48" i="22" s="1"/>
  <c r="B49" i="22"/>
  <c r="D49" i="22" s="1"/>
  <c r="B50" i="22"/>
  <c r="D50" i="22" s="1"/>
  <c r="B6" i="22"/>
  <c r="D6" i="22" s="1"/>
  <c r="B35" i="22"/>
  <c r="D35" i="22" s="1"/>
  <c r="B51" i="22"/>
  <c r="D51" i="22" s="1"/>
  <c r="B52" i="22"/>
  <c r="D52" i="22" s="1"/>
  <c r="B53" i="22"/>
  <c r="D53" i="22" s="1"/>
  <c r="B54" i="22"/>
  <c r="D54" i="22" s="1"/>
  <c r="B55" i="22"/>
  <c r="D55" i="22" s="1"/>
  <c r="B96" i="22"/>
  <c r="D96" i="22" s="1"/>
  <c r="B56" i="22"/>
  <c r="D56" i="22" s="1"/>
  <c r="B57" i="22"/>
  <c r="D57" i="22" s="1"/>
  <c r="B58" i="22"/>
  <c r="D58" i="22" s="1"/>
  <c r="B59" i="22"/>
  <c r="D59" i="22" s="1"/>
  <c r="B341" i="22"/>
  <c r="D341" i="22" s="1"/>
  <c r="B60" i="22"/>
  <c r="D60" i="22" s="1"/>
  <c r="B7" i="22"/>
  <c r="D7" i="22" s="1"/>
  <c r="B61" i="22"/>
  <c r="D61" i="22" s="1"/>
  <c r="B63" i="22"/>
  <c r="D63" i="22" s="1"/>
  <c r="B62" i="22"/>
  <c r="G62" i="22" s="1"/>
  <c r="B64" i="22"/>
  <c r="D64" i="22" s="1"/>
  <c r="B97" i="22"/>
  <c r="D97" i="22" s="1"/>
  <c r="B65" i="22"/>
  <c r="D65" i="22" s="1"/>
  <c r="B66" i="22"/>
  <c r="D66" i="22" s="1"/>
  <c r="B67" i="22"/>
  <c r="G67" i="22" s="1"/>
  <c r="B342" i="22"/>
  <c r="D342" i="22" s="1"/>
  <c r="B2" i="22"/>
  <c r="B11" i="22"/>
  <c r="D11" i="22" s="1"/>
  <c r="B101" i="22"/>
  <c r="D101" i="22" s="1"/>
  <c r="B68" i="22"/>
  <c r="F68" i="22" s="1"/>
  <c r="B102" i="22"/>
  <c r="D102" i="22" s="1"/>
  <c r="B103" i="22"/>
  <c r="D103" i="22" s="1"/>
  <c r="B104" i="22"/>
  <c r="G104" i="22" s="1"/>
  <c r="B105" i="22"/>
  <c r="G105" i="22" s="1"/>
  <c r="B106" i="22"/>
  <c r="D106" i="22" s="1"/>
  <c r="B107" i="22"/>
  <c r="D107" i="22" s="1"/>
  <c r="B343" i="22"/>
  <c r="D343" i="22" s="1"/>
  <c r="B108" i="22"/>
  <c r="D108" i="22" s="1"/>
  <c r="B109" i="22"/>
  <c r="D109" i="22" s="1"/>
  <c r="B110" i="22"/>
  <c r="D110" i="22" s="1"/>
  <c r="B12" i="22"/>
  <c r="D12" i="22" s="1"/>
  <c r="B69" i="22"/>
  <c r="D69" i="22" s="1"/>
  <c r="B111" i="22"/>
  <c r="D111" i="22" s="1"/>
  <c r="B112" i="22"/>
  <c r="D112" i="22" s="1"/>
  <c r="B113" i="22"/>
  <c r="E113" i="22" s="1"/>
  <c r="B114" i="22"/>
  <c r="D114" i="22" s="1"/>
  <c r="B115" i="22"/>
  <c r="D115" i="22" s="1"/>
  <c r="B344" i="22"/>
  <c r="D344" i="22" s="1"/>
  <c r="B116" i="22"/>
  <c r="D116" i="22" s="1"/>
  <c r="B117" i="22"/>
  <c r="D117" i="22" s="1"/>
  <c r="B118" i="22"/>
  <c r="D118" i="22" s="1"/>
  <c r="B119" i="22"/>
  <c r="D119" i="22" s="1"/>
  <c r="B120" i="22"/>
  <c r="D120" i="22" s="1"/>
  <c r="B70" i="22"/>
  <c r="D70" i="22" s="1"/>
  <c r="B13" i="22"/>
  <c r="D13" i="22" s="1"/>
  <c r="B121" i="22"/>
  <c r="D121" i="22" s="1"/>
  <c r="B122" i="22"/>
  <c r="D122" i="22" s="1"/>
  <c r="B123" i="22"/>
  <c r="D123" i="22" s="1"/>
  <c r="B338" i="22"/>
  <c r="CH2" i="33"/>
  <c r="CH432" i="33"/>
  <c r="CH433" i="33"/>
  <c r="CH434" i="33"/>
  <c r="CH435" i="33"/>
  <c r="CH436" i="33"/>
  <c r="CH437" i="33"/>
  <c r="CH438" i="33"/>
  <c r="CH439" i="33"/>
  <c r="CH440" i="33"/>
  <c r="CH441" i="33"/>
  <c r="CH442" i="33"/>
  <c r="CH443" i="33"/>
  <c r="CH444" i="33"/>
  <c r="CH445" i="33"/>
  <c r="CH446" i="33"/>
  <c r="CH447" i="33"/>
  <c r="CH448" i="33"/>
  <c r="CH449" i="33"/>
  <c r="CH450" i="33"/>
  <c r="CH451" i="33"/>
  <c r="CH485" i="33"/>
  <c r="CH486" i="33"/>
  <c r="CH487" i="33"/>
  <c r="CH488" i="33"/>
  <c r="CH489" i="33"/>
  <c r="CH490" i="33"/>
  <c r="CH491" i="33"/>
  <c r="CH492" i="33"/>
  <c r="CH493" i="33"/>
  <c r="CH494" i="33"/>
  <c r="CH495" i="33"/>
  <c r="CH496" i="33"/>
  <c r="CH497" i="33"/>
  <c r="CH498" i="33"/>
  <c r="CH499" i="33"/>
  <c r="CH500" i="33"/>
  <c r="CH501" i="33"/>
  <c r="CH502" i="33"/>
  <c r="CH503" i="33"/>
  <c r="CH504" i="33"/>
  <c r="CH505" i="33"/>
  <c r="CH506" i="33"/>
  <c r="CH507" i="33"/>
  <c r="CH508" i="33"/>
  <c r="CH509" i="33"/>
  <c r="CH510" i="33"/>
  <c r="CH511" i="33"/>
  <c r="CH512" i="33"/>
  <c r="CH513" i="33"/>
  <c r="CH514" i="33"/>
  <c r="CH515" i="33"/>
  <c r="CH516" i="33"/>
  <c r="CH517" i="33"/>
  <c r="CH518" i="33"/>
  <c r="CH519" i="33"/>
  <c r="CH520" i="33"/>
  <c r="CH521" i="33"/>
  <c r="CH522" i="33"/>
  <c r="CH523" i="33"/>
  <c r="CH632" i="33"/>
  <c r="CH633" i="33"/>
  <c r="CH634" i="33"/>
  <c r="CH635" i="33"/>
  <c r="CH636" i="33"/>
  <c r="CH637" i="33"/>
  <c r="CH638" i="33"/>
  <c r="CH639" i="33"/>
  <c r="CH640" i="33"/>
  <c r="CH641" i="33"/>
  <c r="CH642" i="33"/>
  <c r="CH643" i="33"/>
  <c r="CH644" i="33"/>
  <c r="CH645" i="33"/>
  <c r="CH646" i="33"/>
  <c r="CH647" i="33"/>
  <c r="CH648" i="33"/>
  <c r="CH649" i="33"/>
  <c r="CH650" i="33"/>
  <c r="CH651" i="33"/>
  <c r="CH652" i="33"/>
  <c r="CH653" i="33"/>
  <c r="CH654" i="33"/>
  <c r="CH655" i="33"/>
  <c r="CH656" i="33"/>
  <c r="CH657" i="33"/>
  <c r="CH658" i="33"/>
  <c r="CH659" i="33"/>
  <c r="CH660" i="33"/>
  <c r="CH661" i="33"/>
  <c r="CH662" i="33"/>
  <c r="CH663" i="33"/>
  <c r="CH664" i="33"/>
  <c r="CH665" i="33"/>
  <c r="CH666" i="33"/>
  <c r="CH667" i="33"/>
  <c r="CH668" i="33"/>
  <c r="CH669" i="33"/>
  <c r="CH670" i="33"/>
  <c r="CH671" i="33"/>
  <c r="CH672" i="33"/>
  <c r="CH673" i="33"/>
  <c r="CH674" i="33"/>
  <c r="CH675" i="33"/>
  <c r="CH676" i="33"/>
  <c r="CH677" i="33"/>
  <c r="CH678" i="33"/>
  <c r="CH679" i="33"/>
  <c r="CH680" i="33"/>
  <c r="CH681" i="33"/>
  <c r="CH682" i="33"/>
  <c r="CH683" i="33"/>
  <c r="CH684" i="33"/>
  <c r="CH685" i="33"/>
  <c r="CH686" i="33"/>
  <c r="CH687" i="33"/>
  <c r="CH688" i="33"/>
  <c r="CH689" i="33"/>
  <c r="CH690" i="33"/>
  <c r="CH691" i="33"/>
  <c r="CH692" i="33"/>
  <c r="CH693" i="33"/>
  <c r="CH694" i="33"/>
  <c r="CH695" i="33"/>
  <c r="CH696" i="33"/>
  <c r="CH697" i="33"/>
  <c r="CH698" i="33"/>
  <c r="CH699" i="33"/>
  <c r="CH700" i="33"/>
  <c r="CH701" i="33"/>
  <c r="CH702" i="33"/>
  <c r="CH703" i="33"/>
  <c r="CH704" i="33"/>
  <c r="CH705" i="33"/>
  <c r="CH706" i="33"/>
  <c r="CH707" i="33"/>
  <c r="CH708" i="33"/>
  <c r="CH709" i="33"/>
  <c r="CH710" i="33"/>
  <c r="CH711" i="33"/>
  <c r="CH712" i="33"/>
  <c r="CH713" i="33"/>
  <c r="CH714" i="33"/>
  <c r="CH715" i="33"/>
  <c r="CH716" i="33"/>
  <c r="CH717" i="33"/>
  <c r="CH718" i="33"/>
  <c r="CH719" i="33"/>
  <c r="CH720" i="33"/>
  <c r="CH721" i="33"/>
  <c r="CH722" i="33"/>
  <c r="CH723" i="33"/>
  <c r="CH724" i="33"/>
  <c r="CH725" i="33"/>
  <c r="CH726" i="33"/>
  <c r="CH727" i="33"/>
  <c r="CH728" i="33"/>
  <c r="CH729" i="33"/>
  <c r="CH730" i="33"/>
  <c r="CH731" i="33"/>
  <c r="CH732" i="33"/>
  <c r="CH733" i="33"/>
  <c r="CH734" i="33"/>
  <c r="CH735" i="33"/>
  <c r="CH736" i="33"/>
  <c r="CH737" i="33"/>
  <c r="CH738" i="33"/>
  <c r="CH739" i="33"/>
  <c r="CH740" i="33"/>
  <c r="CH741" i="33"/>
  <c r="CH742" i="33"/>
  <c r="CH743" i="33"/>
  <c r="CH744" i="33"/>
  <c r="CH745" i="33"/>
  <c r="CH746" i="33"/>
  <c r="CH747" i="33"/>
  <c r="CH748" i="33"/>
  <c r="CH749" i="33"/>
  <c r="CH750" i="33"/>
  <c r="CH751" i="33"/>
  <c r="CH752" i="33"/>
  <c r="CH753" i="33"/>
  <c r="CH754" i="33"/>
  <c r="CH755" i="33"/>
  <c r="CH756" i="33"/>
  <c r="CI2" i="33"/>
  <c r="CI432" i="33"/>
  <c r="CI433" i="33"/>
  <c r="CI434" i="33"/>
  <c r="CI435" i="33"/>
  <c r="CI436" i="33"/>
  <c r="CI437" i="33"/>
  <c r="CI438" i="33"/>
  <c r="CI439" i="33"/>
  <c r="CI440" i="33"/>
  <c r="CI441" i="33"/>
  <c r="CI442" i="33"/>
  <c r="CI443" i="33"/>
  <c r="CI444" i="33"/>
  <c r="CI445" i="33"/>
  <c r="CI446" i="33"/>
  <c r="CI447" i="33"/>
  <c r="CI448" i="33"/>
  <c r="CI449" i="33"/>
  <c r="CI450" i="33"/>
  <c r="CI451" i="33"/>
  <c r="CI485" i="33"/>
  <c r="CI486" i="33"/>
  <c r="CI487" i="33"/>
  <c r="CI488" i="33"/>
  <c r="CI489" i="33"/>
  <c r="CI490" i="33"/>
  <c r="CI491" i="33"/>
  <c r="CI492" i="33"/>
  <c r="CI493" i="33"/>
  <c r="CI494" i="33"/>
  <c r="CI495" i="33"/>
  <c r="CI496" i="33"/>
  <c r="CI497" i="33"/>
  <c r="CI498" i="33"/>
  <c r="CI499" i="33"/>
  <c r="CI500" i="33"/>
  <c r="CI501" i="33"/>
  <c r="CI502" i="33"/>
  <c r="CI503" i="33"/>
  <c r="CI504" i="33"/>
  <c r="CI505" i="33"/>
  <c r="CI506" i="33"/>
  <c r="CI507" i="33"/>
  <c r="CI508" i="33"/>
  <c r="CI509" i="33"/>
  <c r="CI510" i="33"/>
  <c r="CI511" i="33"/>
  <c r="CI512" i="33"/>
  <c r="CI513" i="33"/>
  <c r="CI514" i="33"/>
  <c r="CI515" i="33"/>
  <c r="CI516" i="33"/>
  <c r="CI517" i="33"/>
  <c r="CI518" i="33"/>
  <c r="CI519" i="33"/>
  <c r="CI520" i="33"/>
  <c r="CI521" i="33"/>
  <c r="CI522" i="33"/>
  <c r="CI523" i="33"/>
  <c r="E2" i="33"/>
  <c r="E485" i="33"/>
  <c r="E486" i="33"/>
  <c r="E487" i="33"/>
  <c r="E488" i="33"/>
  <c r="E489" i="33"/>
  <c r="E490" i="33"/>
  <c r="E491" i="33"/>
  <c r="E492" i="33"/>
  <c r="E493" i="33"/>
  <c r="E494" i="33"/>
  <c r="E495" i="33"/>
  <c r="E496" i="33"/>
  <c r="E497" i="33"/>
  <c r="E498" i="33"/>
  <c r="E499" i="33"/>
  <c r="E500" i="33"/>
  <c r="E501" i="33"/>
  <c r="E502" i="33"/>
  <c r="E503" i="33"/>
  <c r="E504" i="33"/>
  <c r="E505" i="33"/>
  <c r="E506" i="33"/>
  <c r="E507" i="33"/>
  <c r="E508" i="33"/>
  <c r="E509" i="33"/>
  <c r="E510" i="33"/>
  <c r="E511" i="33"/>
  <c r="E512" i="33"/>
  <c r="E513" i="33"/>
  <c r="E514" i="33"/>
  <c r="E515" i="33"/>
  <c r="E516" i="33"/>
  <c r="E517" i="33"/>
  <c r="E518" i="33"/>
  <c r="E519" i="33"/>
  <c r="E520" i="33"/>
  <c r="E521" i="33"/>
  <c r="E522" i="33"/>
  <c r="E523" i="33"/>
  <c r="C2" i="33"/>
  <c r="A295" i="22"/>
  <c r="A309" i="22"/>
  <c r="A235" i="22"/>
  <c r="A145" i="22"/>
  <c r="A168" i="22"/>
  <c r="A164" i="22"/>
  <c r="A89" i="22"/>
  <c r="A354" i="22"/>
  <c r="A110" i="22"/>
  <c r="A184" i="22"/>
  <c r="A81" i="22"/>
  <c r="A151" i="22"/>
  <c r="A122" i="22"/>
  <c r="A202" i="22"/>
  <c r="A289" i="22"/>
  <c r="A54" i="22"/>
  <c r="A200" i="22"/>
  <c r="A192" i="22"/>
  <c r="A254" i="22"/>
  <c r="A237" i="22"/>
  <c r="A14" i="22"/>
  <c r="A66" i="22"/>
  <c r="A138" i="22"/>
  <c r="A284" i="22"/>
  <c r="A123" i="22"/>
  <c r="A344" i="22"/>
  <c r="A50" i="22"/>
  <c r="A215" i="22"/>
  <c r="A97" i="22"/>
  <c r="A227" i="22"/>
  <c r="A191" i="22"/>
  <c r="A124" i="22"/>
  <c r="A177" i="22"/>
  <c r="A337" i="22"/>
  <c r="A34" i="22"/>
  <c r="A232" i="22"/>
  <c r="A40" i="22"/>
  <c r="A36" i="22"/>
  <c r="A84" i="22"/>
  <c r="A243" i="22"/>
  <c r="A211" i="22"/>
  <c r="A6" i="22"/>
  <c r="A297" i="22"/>
  <c r="A312" i="22"/>
  <c r="A57" i="22"/>
  <c r="A253" i="22"/>
  <c r="A119" i="22"/>
  <c r="A131" i="22"/>
  <c r="A351" i="22"/>
  <c r="A92" i="22"/>
  <c r="A279" i="22"/>
  <c r="A320" i="22"/>
  <c r="A273" i="22"/>
  <c r="A137" i="22"/>
  <c r="A214" i="22"/>
  <c r="A350" i="22"/>
  <c r="A281" i="22"/>
  <c r="A347" i="22"/>
  <c r="A356" i="22"/>
  <c r="A61" i="22"/>
  <c r="A220" i="22"/>
  <c r="A245" i="22"/>
  <c r="A144" i="22"/>
  <c r="A83" i="22"/>
  <c r="A116" i="22"/>
  <c r="A139" i="22"/>
  <c r="A105" i="22"/>
  <c r="A313" i="22"/>
  <c r="A231" i="22"/>
  <c r="A318" i="22"/>
  <c r="A355" i="22"/>
  <c r="A285" i="22"/>
  <c r="A307" i="22"/>
  <c r="A240" i="22"/>
  <c r="A327" i="22"/>
  <c r="A132" i="22"/>
  <c r="A167" i="22"/>
  <c r="A21" i="22"/>
  <c r="A195" i="22"/>
  <c r="A100" i="22"/>
  <c r="A7" i="22"/>
  <c r="A193" i="22"/>
  <c r="A114" i="22"/>
  <c r="A136" i="22"/>
  <c r="A173" i="22"/>
  <c r="A149" i="22"/>
  <c r="A338" i="22"/>
  <c r="A286" i="22"/>
  <c r="A118" i="22"/>
  <c r="A45" i="22"/>
  <c r="A301" i="22"/>
  <c r="A228" i="22"/>
  <c r="A280" i="22"/>
  <c r="A250" i="22"/>
  <c r="A255" i="22"/>
  <c r="A4" i="22"/>
  <c r="A251" i="22"/>
  <c r="A30" i="22"/>
  <c r="A271" i="22"/>
  <c r="A208" i="22"/>
  <c r="A225" i="22"/>
  <c r="A107" i="22"/>
  <c r="A189" i="22"/>
  <c r="A94" i="22"/>
  <c r="A299" i="22"/>
  <c r="A25" i="22"/>
  <c r="A174" i="22"/>
  <c r="A207" i="22"/>
  <c r="A221" i="22"/>
  <c r="A18" i="22"/>
  <c r="A302" i="22"/>
  <c r="A290" i="22"/>
  <c r="A239" i="22"/>
  <c r="A303" i="22"/>
  <c r="A28" i="22"/>
  <c r="A112" i="22"/>
  <c r="A39" i="22"/>
  <c r="A88" i="22"/>
  <c r="A330" i="22"/>
  <c r="A162" i="22"/>
  <c r="A179" i="22"/>
  <c r="A3" i="22"/>
  <c r="A269" i="22"/>
  <c r="A181" i="22"/>
  <c r="A259" i="22"/>
  <c r="A316" i="22"/>
  <c r="A199" i="22"/>
  <c r="A37" i="22"/>
  <c r="A236" i="22"/>
  <c r="A31" i="22"/>
  <c r="A101" i="22"/>
  <c r="A300" i="22"/>
  <c r="A33" i="22"/>
  <c r="A262" i="22"/>
  <c r="A341" i="22"/>
  <c r="A348" i="22"/>
  <c r="A175" i="22"/>
  <c r="A95" i="22"/>
  <c r="A115" i="22"/>
  <c r="A263" i="22"/>
  <c r="A187" i="22"/>
  <c r="A324" i="22"/>
  <c r="A32" i="22"/>
  <c r="A140" i="22"/>
  <c r="A52" i="22"/>
  <c r="A143" i="22"/>
  <c r="A170" i="22"/>
  <c r="A70" i="22"/>
  <c r="A157" i="22"/>
  <c r="A325" i="22"/>
  <c r="A59" i="22"/>
  <c r="A159" i="22"/>
  <c r="A158" i="22"/>
  <c r="A359" i="22"/>
  <c r="A252" i="22"/>
  <c r="A24" i="22"/>
  <c r="A109" i="22"/>
  <c r="A85" i="22"/>
  <c r="A274" i="22"/>
  <c r="A357" i="22"/>
  <c r="A53" i="22"/>
  <c r="A311" i="22"/>
  <c r="A26" i="22"/>
  <c r="A298" i="22"/>
  <c r="A180" i="22"/>
  <c r="A287" i="22"/>
  <c r="A323" i="22"/>
  <c r="A229" i="22"/>
  <c r="A64" i="22"/>
  <c r="A217" i="22"/>
  <c r="A238" i="22"/>
  <c r="A212" i="22"/>
  <c r="A46" i="22"/>
  <c r="A261" i="22"/>
  <c r="A216" i="22"/>
  <c r="A68" i="22"/>
  <c r="A340" i="22"/>
  <c r="A129" i="22"/>
  <c r="A17" i="22"/>
  <c r="A183" i="22"/>
  <c r="A306" i="22"/>
  <c r="A29" i="22"/>
  <c r="A222" i="22"/>
  <c r="A142" i="22"/>
  <c r="A197" i="22"/>
  <c r="A219" i="22"/>
  <c r="A69" i="22"/>
  <c r="A210" i="22"/>
  <c r="A79" i="22"/>
  <c r="A282" i="22"/>
  <c r="A288" i="22"/>
  <c r="A185" i="22"/>
  <c r="A326" i="22"/>
  <c r="A91" i="22"/>
  <c r="A102" i="22"/>
  <c r="A147" i="22"/>
  <c r="A361" i="22"/>
  <c r="A201" i="22"/>
  <c r="A67" i="22"/>
  <c r="A166" i="22"/>
  <c r="A218" i="22"/>
  <c r="A9" i="22"/>
  <c r="A47" i="22"/>
  <c r="A343" i="22"/>
  <c r="A22" i="22"/>
  <c r="A134" i="22"/>
  <c r="A260" i="22"/>
  <c r="A275" i="22"/>
  <c r="A249" i="22"/>
  <c r="A15" i="22"/>
  <c r="A160" i="22"/>
  <c r="A156" i="22"/>
  <c r="A169" i="22"/>
  <c r="A82" i="22"/>
  <c r="A322" i="22"/>
  <c r="A2" i="22"/>
  <c r="A257" i="22"/>
  <c r="A258" i="22"/>
  <c r="A161" i="22"/>
  <c r="A329" i="22"/>
  <c r="A163" i="22"/>
  <c r="A230" i="22"/>
  <c r="A171" i="22"/>
  <c r="A78" i="22"/>
  <c r="A196" i="22"/>
  <c r="A256" i="22"/>
  <c r="A125" i="22"/>
  <c r="A332" i="22"/>
  <c r="A305" i="22"/>
  <c r="A51" i="22"/>
  <c r="A315" i="22"/>
  <c r="A268" i="22"/>
  <c r="A308" i="22"/>
  <c r="A314" i="22"/>
  <c r="A278" i="22"/>
  <c r="A141" i="22"/>
  <c r="A87" i="22"/>
  <c r="A128" i="22"/>
  <c r="A349" i="22"/>
  <c r="A304" i="22"/>
  <c r="A242" i="22"/>
  <c r="A120" i="22"/>
  <c r="A27" i="22"/>
  <c r="A247" i="22"/>
  <c r="A153" i="22"/>
  <c r="A334" i="22"/>
  <c r="A93" i="22"/>
  <c r="A65" i="22"/>
  <c r="A345" i="22"/>
  <c r="A244" i="22"/>
  <c r="A16" i="22"/>
  <c r="A80" i="22"/>
  <c r="A246" i="22"/>
  <c r="A186" i="22"/>
  <c r="A113" i="22"/>
  <c r="A41" i="22"/>
  <c r="A44" i="22"/>
  <c r="A38" i="22"/>
  <c r="A336" i="22"/>
  <c r="A265" i="22"/>
  <c r="A146" i="22"/>
  <c r="A188" i="22"/>
  <c r="A133" i="22"/>
  <c r="A241" i="22"/>
  <c r="A226" i="22"/>
  <c r="A152" i="22"/>
  <c r="A335" i="22"/>
  <c r="A213" i="22"/>
  <c r="A8" i="22"/>
  <c r="A331" i="22"/>
  <c r="A62" i="22"/>
  <c r="A333" i="22"/>
  <c r="A206" i="22"/>
  <c r="A19" i="22"/>
  <c r="A204" i="22"/>
  <c r="A76" i="22"/>
  <c r="A362" i="22"/>
  <c r="A12" i="22"/>
  <c r="A48" i="22"/>
  <c r="A43" i="22"/>
  <c r="A198" i="22"/>
  <c r="A223" i="22"/>
  <c r="A75" i="22"/>
  <c r="A121" i="22"/>
  <c r="A346" i="22"/>
  <c r="A71" i="22"/>
  <c r="A155" i="22"/>
  <c r="A111" i="22"/>
  <c r="A104" i="22"/>
  <c r="A291" i="22"/>
  <c r="A74" i="22"/>
  <c r="A172" i="22"/>
  <c r="A23" i="22"/>
  <c r="A63" i="22"/>
  <c r="A363" i="22"/>
  <c r="A130" i="22"/>
  <c r="A234" i="22"/>
  <c r="A150" i="22"/>
  <c r="A342" i="22"/>
  <c r="A108" i="22"/>
  <c r="A20" i="22"/>
  <c r="A73" i="22"/>
  <c r="A209" i="22"/>
  <c r="A154" i="22"/>
  <c r="A293" i="22"/>
  <c r="A86" i="22"/>
  <c r="A292" i="22"/>
  <c r="A176" i="22"/>
  <c r="A277" i="22"/>
  <c r="A90" i="22"/>
  <c r="A96" i="22"/>
  <c r="A203" i="22"/>
  <c r="A267" i="22"/>
  <c r="A205" i="22"/>
  <c r="A266" i="22"/>
  <c r="A248" i="22"/>
  <c r="A99" i="22"/>
  <c r="A58" i="22"/>
  <c r="A60" i="22"/>
  <c r="A178" i="22"/>
  <c r="A135" i="22"/>
  <c r="A117" i="22"/>
  <c r="A11" i="22"/>
  <c r="A5" i="22"/>
  <c r="A319" i="22"/>
  <c r="A310" i="22"/>
  <c r="A328" i="22"/>
  <c r="A190" i="22"/>
  <c r="A358" i="22"/>
  <c r="A276" i="22"/>
  <c r="A283" i="22"/>
  <c r="A106" i="22"/>
  <c r="A49" i="22"/>
  <c r="A224" i="22"/>
  <c r="A352" i="22"/>
  <c r="A103" i="22"/>
  <c r="A10" i="22"/>
  <c r="A233" i="22"/>
  <c r="A72" i="22"/>
  <c r="A339" i="22"/>
  <c r="A296" i="22"/>
  <c r="A56" i="22"/>
  <c r="A360" i="22"/>
  <c r="A165" i="22"/>
  <c r="A353" i="22"/>
  <c r="A13" i="22"/>
  <c r="A35" i="22"/>
  <c r="A270" i="22"/>
  <c r="A126" i="22"/>
  <c r="A194" i="22"/>
  <c r="A321" i="22"/>
  <c r="A264" i="22"/>
  <c r="A42" i="22"/>
  <c r="A127" i="22"/>
  <c r="A294" i="22"/>
  <c r="A272" i="22"/>
  <c r="A317" i="22"/>
  <c r="A77" i="22"/>
  <c r="A98" i="22"/>
  <c r="A182" i="22"/>
  <c r="A148" i="22"/>
  <c r="A55" i="22"/>
  <c r="B5" i="16"/>
  <c r="Q3" i="19"/>
  <c r="R3" i="19"/>
  <c r="Q4" i="19"/>
  <c r="R4" i="19" s="1"/>
  <c r="Q5" i="19"/>
  <c r="R5" i="19" s="1"/>
  <c r="Q6" i="19"/>
  <c r="R6" i="19" s="1"/>
  <c r="Q7" i="19"/>
  <c r="R7" i="19" s="1"/>
  <c r="Q8" i="19"/>
  <c r="R8" i="19"/>
  <c r="Q9" i="19"/>
  <c r="R9" i="19"/>
  <c r="Q10" i="19"/>
  <c r="R10" i="19" s="1"/>
  <c r="Q11" i="19"/>
  <c r="R11" i="19" s="1"/>
  <c r="Q12" i="19"/>
  <c r="R12" i="19"/>
  <c r="Q13" i="19"/>
  <c r="R13" i="19" s="1"/>
  <c r="Q14" i="19"/>
  <c r="R14" i="19" s="1"/>
  <c r="Q15" i="19"/>
  <c r="R15" i="19"/>
  <c r="Q16" i="19"/>
  <c r="R16" i="19" s="1"/>
  <c r="Q17" i="19"/>
  <c r="R17" i="19" s="1"/>
  <c r="Q18" i="19"/>
  <c r="R18" i="19"/>
  <c r="Q19" i="19"/>
  <c r="R19" i="19"/>
  <c r="Q20" i="19"/>
  <c r="R20" i="19"/>
  <c r="Q21" i="19"/>
  <c r="R21" i="19" s="1"/>
  <c r="Q22" i="19"/>
  <c r="R22" i="19"/>
  <c r="Q23" i="19"/>
  <c r="R23" i="19"/>
  <c r="Q24" i="19"/>
  <c r="R24" i="19"/>
  <c r="Q25" i="19"/>
  <c r="R25" i="19" s="1"/>
  <c r="Q26" i="19"/>
  <c r="R26" i="19"/>
  <c r="Q27" i="19"/>
  <c r="R27" i="19" s="1"/>
  <c r="Q28" i="19"/>
  <c r="R28" i="19"/>
  <c r="Q29" i="19"/>
  <c r="R29" i="19" s="1"/>
  <c r="Q30" i="19"/>
  <c r="R30" i="19" s="1"/>
  <c r="Q31" i="19"/>
  <c r="R31" i="19"/>
  <c r="Q32" i="19"/>
  <c r="R32" i="19" s="1"/>
  <c r="Q33" i="19"/>
  <c r="R33" i="19"/>
  <c r="Q34" i="19"/>
  <c r="R34" i="19"/>
  <c r="Q35" i="19"/>
  <c r="R35" i="19" s="1"/>
  <c r="Q36" i="19"/>
  <c r="R36" i="19"/>
  <c r="Q37" i="19"/>
  <c r="R37" i="19"/>
  <c r="Q38" i="19"/>
  <c r="R38" i="19"/>
  <c r="Q39" i="19"/>
  <c r="R39" i="19"/>
  <c r="Q40" i="19"/>
  <c r="R40" i="19"/>
  <c r="Q41" i="19"/>
  <c r="R41" i="19"/>
  <c r="Q42" i="19"/>
  <c r="R42" i="19"/>
  <c r="Q43" i="19"/>
  <c r="R43" i="19"/>
  <c r="Q44" i="19"/>
  <c r="R44" i="19" s="1"/>
  <c r="Q45" i="19"/>
  <c r="R45" i="19"/>
  <c r="Q46" i="19"/>
  <c r="R46" i="19"/>
  <c r="Q47" i="19"/>
  <c r="R47" i="19" s="1"/>
  <c r="Q48" i="19"/>
  <c r="R48" i="19" s="1"/>
  <c r="Q49" i="19"/>
  <c r="R49" i="19"/>
  <c r="Q50" i="19"/>
  <c r="R50" i="19" s="1"/>
  <c r="Q51" i="19"/>
  <c r="R51" i="19"/>
  <c r="Q52" i="19"/>
  <c r="R52" i="19" s="1"/>
  <c r="Q53" i="19"/>
  <c r="R53" i="19"/>
  <c r="Q54" i="19"/>
  <c r="R54" i="19"/>
  <c r="Q55" i="19"/>
  <c r="R55" i="19" s="1"/>
  <c r="Q56" i="19"/>
  <c r="R56" i="19" s="1"/>
  <c r="Q57" i="19"/>
  <c r="R57" i="19" s="1"/>
  <c r="Q58" i="19"/>
  <c r="R58" i="19"/>
  <c r="Q59" i="19"/>
  <c r="R59" i="19" s="1"/>
  <c r="Q60" i="19"/>
  <c r="R60" i="19"/>
  <c r="Q61" i="19"/>
  <c r="R61" i="19"/>
  <c r="Q62" i="19"/>
  <c r="R62" i="19" s="1"/>
  <c r="Q63" i="19"/>
  <c r="R63" i="19" s="1"/>
  <c r="Q64" i="19"/>
  <c r="R64" i="19" s="1"/>
  <c r="Q65" i="19"/>
  <c r="R65" i="19" s="1"/>
  <c r="Q66" i="19"/>
  <c r="R66" i="19"/>
  <c r="Q67" i="19"/>
  <c r="R67" i="19" s="1"/>
  <c r="Q68" i="19"/>
  <c r="R68" i="19"/>
  <c r="Q69" i="19"/>
  <c r="R69" i="19"/>
  <c r="Q70" i="19"/>
  <c r="R70" i="19" s="1"/>
  <c r="Q71" i="19"/>
  <c r="R71" i="19" s="1"/>
  <c r="Q72" i="19"/>
  <c r="R72" i="19" s="1"/>
  <c r="Q73" i="19"/>
  <c r="R73" i="19" s="1"/>
  <c r="Q74" i="19"/>
  <c r="R74" i="19"/>
  <c r="Q75" i="19"/>
  <c r="R75" i="19"/>
  <c r="Q76" i="19"/>
  <c r="R76" i="19"/>
  <c r="Q77" i="19"/>
  <c r="R77" i="19" s="1"/>
  <c r="Q78" i="19"/>
  <c r="R78" i="19" s="1"/>
  <c r="Q79" i="19"/>
  <c r="R79" i="19"/>
  <c r="Q80" i="19"/>
  <c r="R80" i="19" s="1"/>
  <c r="Q81" i="19"/>
  <c r="R81" i="19" s="1"/>
  <c r="Q82" i="19"/>
  <c r="R82" i="19"/>
  <c r="Q83" i="19"/>
  <c r="R83" i="19"/>
  <c r="Q84" i="19"/>
  <c r="R84" i="19"/>
  <c r="Q85" i="19"/>
  <c r="R85" i="19"/>
  <c r="Q86" i="19"/>
  <c r="R86" i="19"/>
  <c r="Q87" i="19"/>
  <c r="R87" i="19"/>
  <c r="Q88" i="19"/>
  <c r="R88" i="19"/>
  <c r="Q89" i="19"/>
  <c r="R89" i="19" s="1"/>
  <c r="Q90" i="19"/>
  <c r="R90" i="19"/>
  <c r="Q91" i="19"/>
  <c r="R91" i="19"/>
  <c r="Q92" i="19"/>
  <c r="R92" i="19" s="1"/>
  <c r="Q93" i="19"/>
  <c r="R93" i="19" s="1"/>
  <c r="Q94" i="19"/>
  <c r="R94" i="19"/>
  <c r="Q95" i="19"/>
  <c r="R95" i="19"/>
  <c r="Q96" i="19"/>
  <c r="R96" i="19"/>
  <c r="Q97" i="19"/>
  <c r="R97" i="19" s="1"/>
  <c r="Q98" i="19"/>
  <c r="R98" i="19"/>
  <c r="Q99" i="19"/>
  <c r="R99" i="19"/>
  <c r="Q100" i="19"/>
  <c r="R100" i="19" s="1"/>
  <c r="Q101" i="19"/>
  <c r="R101" i="19"/>
  <c r="Q102" i="19"/>
  <c r="R102" i="19" s="1"/>
  <c r="Q103" i="19"/>
  <c r="R103" i="19"/>
  <c r="Q104" i="19"/>
  <c r="R104" i="19"/>
  <c r="Q105" i="19"/>
  <c r="R105" i="19" s="1"/>
  <c r="Q106" i="19"/>
  <c r="R106" i="19"/>
  <c r="Q107" i="19"/>
  <c r="R107" i="19"/>
  <c r="Q108" i="19"/>
  <c r="R108" i="19" s="1"/>
  <c r="Q109" i="19"/>
  <c r="R109" i="19" s="1"/>
  <c r="Q110" i="19"/>
  <c r="R110" i="19" s="1"/>
  <c r="Q111" i="19"/>
  <c r="R111" i="19" s="1"/>
  <c r="Q112" i="19"/>
  <c r="R112" i="19" s="1"/>
  <c r="Q113" i="19"/>
  <c r="R113" i="19"/>
  <c r="Q114" i="19"/>
  <c r="R114" i="19"/>
  <c r="Q115" i="19"/>
  <c r="R115" i="19"/>
  <c r="Q116" i="19"/>
  <c r="R116" i="19"/>
  <c r="Q117" i="19"/>
  <c r="R117" i="19" s="1"/>
  <c r="Q118" i="19"/>
  <c r="R118" i="19" s="1"/>
  <c r="Q119" i="19"/>
  <c r="R119" i="19" s="1"/>
  <c r="Q120" i="19"/>
  <c r="R120" i="19" s="1"/>
  <c r="Q121" i="19"/>
  <c r="R121" i="19"/>
  <c r="Q122" i="19"/>
  <c r="R122" i="19"/>
  <c r="Q123" i="19"/>
  <c r="R123" i="19" s="1"/>
  <c r="Q124" i="19"/>
  <c r="R124" i="19" s="1"/>
  <c r="Q125" i="19"/>
  <c r="R125" i="19" s="1"/>
  <c r="Q126" i="19"/>
  <c r="R126" i="19"/>
  <c r="Q127" i="19"/>
  <c r="R127" i="19" s="1"/>
  <c r="Q128" i="19"/>
  <c r="R128" i="19"/>
  <c r="Q129" i="19"/>
  <c r="R129" i="19"/>
  <c r="Q130" i="19"/>
  <c r="R130" i="19"/>
  <c r="Q131" i="19"/>
  <c r="R131" i="19" s="1"/>
  <c r="Q132" i="19"/>
  <c r="R132" i="19" s="1"/>
  <c r="Q133" i="19"/>
  <c r="R133" i="19" s="1"/>
  <c r="Q134" i="19"/>
  <c r="R134" i="19"/>
  <c r="Q135" i="19"/>
  <c r="R135" i="19"/>
  <c r="Q136" i="19"/>
  <c r="R136" i="19" s="1"/>
  <c r="Q137" i="19"/>
  <c r="R137" i="19"/>
  <c r="Q138" i="19"/>
  <c r="R138" i="19"/>
  <c r="Q139" i="19"/>
  <c r="R139" i="19" s="1"/>
  <c r="Q140" i="19"/>
  <c r="R140" i="19" s="1"/>
  <c r="Q141" i="19"/>
  <c r="R141" i="19"/>
  <c r="Q142" i="19"/>
  <c r="R142" i="19" s="1"/>
  <c r="Q143" i="19"/>
  <c r="R143" i="19"/>
  <c r="Q144" i="19"/>
  <c r="R144" i="19" s="1"/>
  <c r="Q145" i="19"/>
  <c r="R145" i="19"/>
  <c r="Q146" i="19"/>
  <c r="R146" i="19"/>
  <c r="Q147" i="19"/>
  <c r="R147" i="19" s="1"/>
  <c r="Q148" i="19"/>
  <c r="R148" i="19" s="1"/>
  <c r="Q149" i="19"/>
  <c r="R149" i="19"/>
  <c r="Q150" i="19"/>
  <c r="R150" i="19" s="1"/>
  <c r="Q151" i="19"/>
  <c r="R151" i="19"/>
  <c r="Q152" i="19"/>
  <c r="R152" i="19" s="1"/>
  <c r="Q153" i="19"/>
  <c r="R153" i="19"/>
  <c r="Q154" i="19"/>
  <c r="R154" i="19"/>
  <c r="Q155" i="19"/>
  <c r="R155" i="19" s="1"/>
  <c r="Q156" i="19"/>
  <c r="R156" i="19" s="1"/>
  <c r="Q157" i="19"/>
  <c r="R157" i="19" s="1"/>
  <c r="Q158" i="19"/>
  <c r="R158" i="19"/>
  <c r="Q159" i="19"/>
  <c r="R159" i="19"/>
  <c r="Q160" i="19"/>
  <c r="R160" i="19" s="1"/>
  <c r="Q161" i="19"/>
  <c r="R161" i="19"/>
  <c r="Q162" i="19"/>
  <c r="R162" i="19" s="1"/>
  <c r="Q163" i="19"/>
  <c r="R163" i="19" s="1"/>
  <c r="Q164" i="19"/>
  <c r="R164" i="19" s="1"/>
  <c r="Q165" i="19"/>
  <c r="R165" i="19" s="1"/>
  <c r="Q166" i="19"/>
  <c r="R166" i="19" s="1"/>
  <c r="A167" i="19"/>
  <c r="Q167" i="19"/>
  <c r="R167" i="19" s="1"/>
  <c r="A168" i="19"/>
  <c r="Q168" i="19"/>
  <c r="R168" i="19" s="1"/>
  <c r="A169" i="19"/>
  <c r="Q169" i="19"/>
  <c r="R169" i="19" s="1"/>
  <c r="A170" i="19"/>
  <c r="Q170" i="19"/>
  <c r="R170" i="19" s="1"/>
  <c r="A171" i="19"/>
  <c r="Q171" i="19"/>
  <c r="R171" i="19" s="1"/>
  <c r="A172" i="19"/>
  <c r="Q172" i="19"/>
  <c r="R172" i="19" s="1"/>
  <c r="A173" i="19"/>
  <c r="Q173" i="19"/>
  <c r="R173" i="19" s="1"/>
  <c r="A174" i="19"/>
  <c r="Q174" i="19"/>
  <c r="R174" i="19" s="1"/>
  <c r="A175" i="19"/>
  <c r="Q175" i="19"/>
  <c r="R175" i="19" s="1"/>
  <c r="A176" i="19"/>
  <c r="Q176" i="19"/>
  <c r="R176" i="19" s="1"/>
  <c r="A177" i="19"/>
  <c r="Q177" i="19"/>
  <c r="R177" i="19" s="1"/>
  <c r="A178" i="19"/>
  <c r="Q178" i="19"/>
  <c r="R178" i="19" s="1"/>
  <c r="A179" i="19"/>
  <c r="Q179" i="19"/>
  <c r="R179" i="19" s="1"/>
  <c r="A180" i="19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Q180" i="19"/>
  <c r="R180" i="19" s="1"/>
  <c r="Q181" i="19"/>
  <c r="R181" i="19" s="1"/>
  <c r="Q182" i="19"/>
  <c r="R182" i="19" s="1"/>
  <c r="Q183" i="19"/>
  <c r="R183" i="19"/>
  <c r="Q184" i="19"/>
  <c r="R184" i="19"/>
  <c r="Q185" i="19"/>
  <c r="R185" i="19"/>
  <c r="Q186" i="19"/>
  <c r="R186" i="19"/>
  <c r="Q187" i="19"/>
  <c r="R187" i="19"/>
  <c r="Q188" i="19"/>
  <c r="R188" i="19"/>
  <c r="Q189" i="19"/>
  <c r="R189" i="19"/>
  <c r="Q190" i="19"/>
  <c r="R190" i="19"/>
  <c r="Q191" i="19"/>
  <c r="R191" i="19"/>
  <c r="Q192" i="19"/>
  <c r="R192" i="19"/>
  <c r="Q193" i="19"/>
  <c r="R193" i="19"/>
  <c r="Q194" i="19"/>
  <c r="R194" i="19"/>
  <c r="Q195" i="19"/>
  <c r="R195" i="19"/>
  <c r="Q196" i="19"/>
  <c r="R196" i="19" s="1"/>
  <c r="Q197" i="19"/>
  <c r="R197" i="19"/>
  <c r="Q198" i="19"/>
  <c r="R198" i="19" s="1"/>
  <c r="Q199" i="19"/>
  <c r="R199" i="19" s="1"/>
  <c r="Q200" i="19"/>
  <c r="R200" i="19"/>
  <c r="Q201" i="19"/>
  <c r="R201" i="19"/>
  <c r="Q202" i="19"/>
  <c r="R202" i="19"/>
  <c r="Q203" i="19"/>
  <c r="R203" i="19"/>
  <c r="Q204" i="19"/>
  <c r="R204" i="19"/>
  <c r="Q205" i="19"/>
  <c r="R205" i="19"/>
  <c r="Q206" i="19"/>
  <c r="R206" i="19"/>
  <c r="Q207" i="19"/>
  <c r="R207" i="19"/>
  <c r="Q208" i="19"/>
  <c r="R208" i="19"/>
  <c r="Q209" i="19"/>
  <c r="R209" i="19"/>
  <c r="Q210" i="19"/>
  <c r="R210" i="19"/>
  <c r="Q211" i="19"/>
  <c r="R211" i="19"/>
  <c r="Q212" i="19"/>
  <c r="R212" i="19"/>
  <c r="Q213" i="19"/>
  <c r="R213" i="19"/>
  <c r="Q214" i="19"/>
  <c r="R214" i="19"/>
  <c r="S2" i="19"/>
  <c r="N2" i="19"/>
  <c r="C2" i="19"/>
  <c r="B2" i="19"/>
  <c r="Q2" i="19"/>
  <c r="R2" i="19" s="1"/>
  <c r="C5" i="16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2" i="14"/>
  <c r="I3" i="14"/>
  <c r="H3" i="14" s="1"/>
  <c r="I4" i="14"/>
  <c r="H4" i="14" s="1"/>
  <c r="I5" i="14"/>
  <c r="H5" i="14" s="1"/>
  <c r="I6" i="14"/>
  <c r="H6" i="14" s="1"/>
  <c r="I7" i="14"/>
  <c r="H7" i="14" s="1"/>
  <c r="I8" i="14"/>
  <c r="H8" i="14" s="1"/>
  <c r="I9" i="14"/>
  <c r="H9" i="14" s="1"/>
  <c r="I10" i="14"/>
  <c r="H10" i="14" s="1"/>
  <c r="I11" i="14"/>
  <c r="H11" i="14" s="1"/>
  <c r="I12" i="14"/>
  <c r="H12" i="14" s="1"/>
  <c r="I13" i="14"/>
  <c r="H13" i="14" s="1"/>
  <c r="I14" i="14"/>
  <c r="H14" i="14" s="1"/>
  <c r="I15" i="14"/>
  <c r="H15" i="14" s="1"/>
  <c r="I16" i="14"/>
  <c r="H16" i="14" s="1"/>
  <c r="I17" i="14"/>
  <c r="H17" i="14" s="1"/>
  <c r="I18" i="14"/>
  <c r="H18" i="14" s="1"/>
  <c r="I19" i="14"/>
  <c r="H19" i="14" s="1"/>
  <c r="I20" i="14"/>
  <c r="H20" i="14" s="1"/>
  <c r="I21" i="14"/>
  <c r="H21" i="14" s="1"/>
  <c r="I22" i="14"/>
  <c r="H22" i="14" s="1"/>
  <c r="I23" i="14"/>
  <c r="H23" i="14" s="1"/>
  <c r="I24" i="14"/>
  <c r="H24" i="14" s="1"/>
  <c r="I25" i="14"/>
  <c r="H25" i="14" s="1"/>
  <c r="I26" i="14"/>
  <c r="H26" i="14" s="1"/>
  <c r="I27" i="14"/>
  <c r="H27" i="14" s="1"/>
  <c r="I28" i="14"/>
  <c r="H28" i="14" s="1"/>
  <c r="I29" i="14"/>
  <c r="H29" i="14" s="1"/>
  <c r="I30" i="14"/>
  <c r="H30" i="14" s="1"/>
  <c r="I31" i="14"/>
  <c r="H31" i="14" s="1"/>
  <c r="I32" i="14"/>
  <c r="H32" i="14" s="1"/>
  <c r="I33" i="14"/>
  <c r="H33" i="14" s="1"/>
  <c r="I34" i="14"/>
  <c r="H34" i="14" s="1"/>
  <c r="I2" i="14"/>
  <c r="H2" i="14" s="1"/>
  <c r="K1" i="14"/>
  <c r="L1" i="14"/>
  <c r="M1" i="14"/>
  <c r="N1" i="14"/>
  <c r="K2" i="14"/>
  <c r="L2" i="14"/>
  <c r="M2" i="14"/>
  <c r="N2" i="14"/>
  <c r="K3" i="14"/>
  <c r="L3" i="14"/>
  <c r="M3" i="14"/>
  <c r="N3" i="14"/>
  <c r="K4" i="14"/>
  <c r="L4" i="14"/>
  <c r="M4" i="14"/>
  <c r="N4" i="14"/>
  <c r="K5" i="14"/>
  <c r="L5" i="14"/>
  <c r="M5" i="14"/>
  <c r="N5" i="14"/>
  <c r="K6" i="14"/>
  <c r="L6" i="14"/>
  <c r="M6" i="14"/>
  <c r="N6" i="14"/>
  <c r="K7" i="14"/>
  <c r="L7" i="14"/>
  <c r="M7" i="14"/>
  <c r="N7" i="14"/>
  <c r="K8" i="14"/>
  <c r="L8" i="14"/>
  <c r="M8" i="14"/>
  <c r="N8" i="14"/>
  <c r="K9" i="14"/>
  <c r="L9" i="14"/>
  <c r="M9" i="14"/>
  <c r="N9" i="14"/>
  <c r="K10" i="14"/>
  <c r="L10" i="14"/>
  <c r="M10" i="14"/>
  <c r="N10" i="14"/>
  <c r="K11" i="14"/>
  <c r="L11" i="14"/>
  <c r="M11" i="14"/>
  <c r="N11" i="14"/>
  <c r="K12" i="14"/>
  <c r="L12" i="14"/>
  <c r="M12" i="14"/>
  <c r="N12" i="14"/>
  <c r="K13" i="14"/>
  <c r="L13" i="14"/>
  <c r="M13" i="14"/>
  <c r="N13" i="14"/>
  <c r="K14" i="14"/>
  <c r="L14" i="14"/>
  <c r="M14" i="14"/>
  <c r="N14" i="14"/>
  <c r="K15" i="14"/>
  <c r="L15" i="14"/>
  <c r="M15" i="14"/>
  <c r="N15" i="14"/>
  <c r="K16" i="14"/>
  <c r="L16" i="14"/>
  <c r="M16" i="14"/>
  <c r="N16" i="14"/>
  <c r="K17" i="14"/>
  <c r="L17" i="14"/>
  <c r="M17" i="14"/>
  <c r="N17" i="14"/>
  <c r="K18" i="14"/>
  <c r="L18" i="14"/>
  <c r="M18" i="14"/>
  <c r="N18" i="14"/>
  <c r="K19" i="14"/>
  <c r="L19" i="14"/>
  <c r="M19" i="14"/>
  <c r="N19" i="14"/>
  <c r="K20" i="14"/>
  <c r="L20" i="14"/>
  <c r="M20" i="14"/>
  <c r="N20" i="14"/>
  <c r="K21" i="14"/>
  <c r="L21" i="14"/>
  <c r="M21" i="14"/>
  <c r="N21" i="14"/>
  <c r="K22" i="14"/>
  <c r="L22" i="14"/>
  <c r="M22" i="14"/>
  <c r="N22" i="14"/>
  <c r="K23" i="14"/>
  <c r="L23" i="14"/>
  <c r="M23" i="14"/>
  <c r="N23" i="14"/>
  <c r="K24" i="14"/>
  <c r="L24" i="14"/>
  <c r="M24" i="14"/>
  <c r="N24" i="14"/>
  <c r="K25" i="14"/>
  <c r="L25" i="14"/>
  <c r="M25" i="14"/>
  <c r="N25" i="14"/>
  <c r="K26" i="14"/>
  <c r="L26" i="14"/>
  <c r="M26" i="14"/>
  <c r="N26" i="14"/>
  <c r="K27" i="14"/>
  <c r="L27" i="14"/>
  <c r="M27" i="14"/>
  <c r="N27" i="14"/>
  <c r="K28" i="14"/>
  <c r="L28" i="14"/>
  <c r="M28" i="14"/>
  <c r="N28" i="14"/>
  <c r="K29" i="14"/>
  <c r="L29" i="14"/>
  <c r="M29" i="14"/>
  <c r="N29" i="14"/>
  <c r="K30" i="14"/>
  <c r="L30" i="14"/>
  <c r="M30" i="14"/>
  <c r="N30" i="14"/>
  <c r="K31" i="14"/>
  <c r="L31" i="14"/>
  <c r="M31" i="14"/>
  <c r="N31" i="14"/>
  <c r="K32" i="14"/>
  <c r="L32" i="14"/>
  <c r="M32" i="14"/>
  <c r="N32" i="14"/>
  <c r="K33" i="14"/>
  <c r="L33" i="14"/>
  <c r="M33" i="14"/>
  <c r="N33" i="14"/>
  <c r="K34" i="14"/>
  <c r="L34" i="14"/>
  <c r="M34" i="14"/>
  <c r="N34" i="14"/>
  <c r="I1" i="14"/>
  <c r="A552" i="33" l="1"/>
  <c r="A553" i="31"/>
  <c r="AD801" i="33"/>
  <c r="AC801" i="33"/>
  <c r="AE768" i="33"/>
  <c r="AD798" i="33"/>
  <c r="AC793" i="33"/>
  <c r="AE787" i="33"/>
  <c r="AD774" i="33"/>
  <c r="AC772" i="33"/>
  <c r="AE775" i="33"/>
  <c r="AD775" i="33"/>
  <c r="AD790" i="33"/>
  <c r="AC795" i="33"/>
  <c r="AE780" i="33"/>
  <c r="AD795" i="33"/>
  <c r="AC771" i="33"/>
  <c r="AD780" i="33"/>
  <c r="AE782" i="33"/>
  <c r="AE770" i="33"/>
  <c r="AE800" i="33"/>
  <c r="AD772" i="33"/>
  <c r="AD770" i="33"/>
  <c r="AE778" i="33"/>
  <c r="AE776" i="33"/>
  <c r="AE765" i="33"/>
  <c r="AC760" i="33"/>
  <c r="AC765" i="33"/>
  <c r="AC764" i="33"/>
  <c r="AC763" i="33"/>
  <c r="AE757" i="33"/>
  <c r="AC766" i="33"/>
  <c r="AC758" i="33"/>
  <c r="AC759" i="33"/>
  <c r="AF718" i="33"/>
  <c r="AE728" i="33"/>
  <c r="AF695" i="33"/>
  <c r="AF617" i="33"/>
  <c r="AF716" i="33"/>
  <c r="AD631" i="33"/>
  <c r="AD687" i="33"/>
  <c r="AC693" i="33"/>
  <c r="AF630" i="33"/>
  <c r="AC657" i="33"/>
  <c r="AF726" i="33"/>
  <c r="AD717" i="33"/>
  <c r="AE712" i="33"/>
  <c r="AF692" i="33"/>
  <c r="AD626" i="33"/>
  <c r="AE693" i="33"/>
  <c r="AD620" i="33"/>
  <c r="AC753" i="33"/>
  <c r="AC665" i="33"/>
  <c r="AC715" i="33"/>
  <c r="AE686" i="33"/>
  <c r="AE626" i="33"/>
  <c r="AE726" i="33"/>
  <c r="AF724" i="33"/>
  <c r="AC668" i="33"/>
  <c r="AC634" i="33"/>
  <c r="AC642" i="33"/>
  <c r="AE624" i="33"/>
  <c r="AD622" i="33"/>
  <c r="AE732" i="33"/>
  <c r="AC663" i="33"/>
  <c r="AC659" i="33"/>
  <c r="AE612" i="33"/>
  <c r="AD683" i="33"/>
  <c r="AC636" i="33"/>
  <c r="AF714" i="33"/>
  <c r="AE613" i="33"/>
  <c r="AF625" i="33"/>
  <c r="AE683" i="33"/>
  <c r="AC672" i="33"/>
  <c r="AE706" i="33"/>
  <c r="AC686" i="33"/>
  <c r="AC620" i="33"/>
  <c r="AD635" i="33"/>
  <c r="AF627" i="33"/>
  <c r="AE627" i="33"/>
  <c r="AC667" i="33"/>
  <c r="AC660" i="33"/>
  <c r="AC732" i="33"/>
  <c r="A515" i="33"/>
  <c r="A496" i="33"/>
  <c r="P485" i="33"/>
  <c r="R485" i="33"/>
  <c r="R516" i="33"/>
  <c r="P516" i="33"/>
  <c r="R508" i="33"/>
  <c r="P508" i="33"/>
  <c r="R500" i="33"/>
  <c r="P500" i="33"/>
  <c r="P492" i="33"/>
  <c r="R492" i="33"/>
  <c r="P509" i="33"/>
  <c r="R509" i="33"/>
  <c r="P515" i="33"/>
  <c r="R515" i="33"/>
  <c r="P491" i="33"/>
  <c r="R491" i="33"/>
  <c r="R514" i="33"/>
  <c r="P514" i="33"/>
  <c r="R490" i="33"/>
  <c r="P490" i="33"/>
  <c r="P493" i="33"/>
  <c r="R493" i="33"/>
  <c r="P507" i="33"/>
  <c r="R507" i="33"/>
  <c r="P522" i="33"/>
  <c r="R522" i="33"/>
  <c r="R498" i="33"/>
  <c r="P498" i="33"/>
  <c r="P521" i="33"/>
  <c r="R521" i="33"/>
  <c r="P513" i="33"/>
  <c r="R513" i="33"/>
  <c r="R505" i="33"/>
  <c r="P505" i="33"/>
  <c r="P497" i="33"/>
  <c r="R497" i="33"/>
  <c r="P489" i="33"/>
  <c r="R489" i="33"/>
  <c r="R517" i="33"/>
  <c r="P517" i="33"/>
  <c r="R506" i="33"/>
  <c r="P506" i="33"/>
  <c r="P520" i="33"/>
  <c r="R520" i="33"/>
  <c r="P512" i="33"/>
  <c r="R512" i="33"/>
  <c r="P504" i="33"/>
  <c r="R504" i="33"/>
  <c r="R496" i="33"/>
  <c r="P496" i="33"/>
  <c r="R488" i="33"/>
  <c r="P488" i="33"/>
  <c r="P501" i="33"/>
  <c r="R501" i="33"/>
  <c r="P519" i="33"/>
  <c r="R519" i="33"/>
  <c r="P503" i="33"/>
  <c r="R503" i="33"/>
  <c r="R487" i="33"/>
  <c r="P487" i="33"/>
  <c r="R523" i="33"/>
  <c r="P523" i="33"/>
  <c r="R499" i="33"/>
  <c r="P499" i="33"/>
  <c r="P511" i="33"/>
  <c r="R511" i="33"/>
  <c r="R495" i="33"/>
  <c r="P495" i="33"/>
  <c r="R518" i="33"/>
  <c r="P518" i="33"/>
  <c r="R510" i="33"/>
  <c r="P510" i="33"/>
  <c r="P502" i="33"/>
  <c r="R502" i="33"/>
  <c r="P494" i="33"/>
  <c r="R494" i="33"/>
  <c r="P486" i="33"/>
  <c r="R486" i="33"/>
  <c r="L521" i="33"/>
  <c r="J521" i="33"/>
  <c r="N521" i="33"/>
  <c r="H521" i="33"/>
  <c r="L512" i="33"/>
  <c r="N512" i="33"/>
  <c r="H512" i="33"/>
  <c r="J512" i="33"/>
  <c r="L504" i="33"/>
  <c r="N504" i="33"/>
  <c r="H504" i="33"/>
  <c r="J504" i="33"/>
  <c r="H505" i="33"/>
  <c r="N505" i="33"/>
  <c r="J505" i="33"/>
  <c r="L505" i="33"/>
  <c r="J519" i="33"/>
  <c r="L519" i="33"/>
  <c r="N519" i="33"/>
  <c r="H519" i="33"/>
  <c r="N503" i="33"/>
  <c r="L503" i="33"/>
  <c r="J503" i="33"/>
  <c r="H503" i="33"/>
  <c r="J487" i="33"/>
  <c r="L487" i="33"/>
  <c r="N487" i="33"/>
  <c r="H487" i="33"/>
  <c r="H497" i="33"/>
  <c r="L497" i="33"/>
  <c r="J497" i="33"/>
  <c r="N497" i="33"/>
  <c r="J520" i="33"/>
  <c r="L520" i="33"/>
  <c r="N520" i="33"/>
  <c r="H520" i="33"/>
  <c r="L496" i="33"/>
  <c r="H496" i="33"/>
  <c r="J496" i="33"/>
  <c r="N496" i="33"/>
  <c r="J488" i="33"/>
  <c r="L488" i="33"/>
  <c r="N488" i="33"/>
  <c r="H488" i="33"/>
  <c r="J511" i="33"/>
  <c r="L511" i="33"/>
  <c r="N511" i="33"/>
  <c r="H511" i="33"/>
  <c r="J495" i="33"/>
  <c r="L495" i="33"/>
  <c r="N495" i="33"/>
  <c r="H495" i="33"/>
  <c r="N518" i="33"/>
  <c r="L518" i="33"/>
  <c r="H518" i="33"/>
  <c r="J518" i="33"/>
  <c r="N510" i="33"/>
  <c r="L510" i="33"/>
  <c r="J510" i="33"/>
  <c r="H510" i="33"/>
  <c r="J502" i="33"/>
  <c r="L502" i="33"/>
  <c r="N502" i="33"/>
  <c r="H502" i="33"/>
  <c r="J494" i="33"/>
  <c r="N494" i="33"/>
  <c r="L494" i="33"/>
  <c r="H494" i="33"/>
  <c r="H486" i="33"/>
  <c r="J486" i="33"/>
  <c r="L486" i="33"/>
  <c r="N486" i="33"/>
  <c r="J513" i="33"/>
  <c r="H513" i="33"/>
  <c r="N513" i="33"/>
  <c r="L513" i="33"/>
  <c r="J517" i="33"/>
  <c r="L517" i="33"/>
  <c r="H517" i="33"/>
  <c r="N517" i="33"/>
  <c r="H501" i="33"/>
  <c r="J501" i="33"/>
  <c r="L501" i="33"/>
  <c r="N501" i="33"/>
  <c r="J485" i="33"/>
  <c r="N485" i="33"/>
  <c r="H485" i="33"/>
  <c r="L485" i="33"/>
  <c r="N509" i="33"/>
  <c r="L509" i="33"/>
  <c r="H509" i="33"/>
  <c r="J509" i="33"/>
  <c r="H493" i="33"/>
  <c r="L493" i="33"/>
  <c r="J493" i="33"/>
  <c r="N493" i="33"/>
  <c r="J516" i="33"/>
  <c r="L516" i="33"/>
  <c r="N516" i="33"/>
  <c r="H516" i="33"/>
  <c r="H508" i="33"/>
  <c r="N508" i="33"/>
  <c r="J508" i="33"/>
  <c r="L508" i="33"/>
  <c r="L500" i="33"/>
  <c r="N500" i="33"/>
  <c r="H500" i="33"/>
  <c r="J500" i="33"/>
  <c r="N492" i="33"/>
  <c r="J492" i="33"/>
  <c r="H492" i="33"/>
  <c r="L492" i="33"/>
  <c r="L489" i="33"/>
  <c r="N489" i="33"/>
  <c r="H489" i="33"/>
  <c r="J489" i="33"/>
  <c r="N515" i="33"/>
  <c r="H515" i="33"/>
  <c r="L515" i="33"/>
  <c r="J515" i="33"/>
  <c r="J499" i="33"/>
  <c r="L499" i="33"/>
  <c r="N499" i="33"/>
  <c r="H499" i="33"/>
  <c r="H523" i="33"/>
  <c r="J523" i="33"/>
  <c r="L523" i="33"/>
  <c r="N523" i="33"/>
  <c r="J507" i="33"/>
  <c r="H507" i="33"/>
  <c r="L507" i="33"/>
  <c r="N507" i="33"/>
  <c r="L491" i="33"/>
  <c r="N491" i="33"/>
  <c r="H491" i="33"/>
  <c r="J491" i="33"/>
  <c r="N522" i="33"/>
  <c r="L522" i="33"/>
  <c r="J522" i="33"/>
  <c r="H522" i="33"/>
  <c r="J514" i="33"/>
  <c r="H514" i="33"/>
  <c r="L514" i="33"/>
  <c r="N514" i="33"/>
  <c r="N506" i="33"/>
  <c r="H506" i="33"/>
  <c r="J506" i="33"/>
  <c r="L506" i="33"/>
  <c r="N498" i="33"/>
  <c r="H498" i="33"/>
  <c r="J498" i="33"/>
  <c r="L498" i="33"/>
  <c r="N490" i="33"/>
  <c r="J490" i="33"/>
  <c r="L490" i="33"/>
  <c r="H490" i="33"/>
  <c r="G2" i="22"/>
  <c r="D338" i="22"/>
  <c r="G236" i="22"/>
  <c r="D2" i="22"/>
  <c r="D311" i="22"/>
  <c r="D260" i="22"/>
  <c r="D242" i="22"/>
  <c r="D124" i="22"/>
  <c r="D105" i="22"/>
  <c r="D323" i="22"/>
  <c r="D32" i="22"/>
  <c r="D288" i="22"/>
  <c r="D100" i="22"/>
  <c r="D241" i="22"/>
  <c r="D351" i="22"/>
  <c r="D177" i="22"/>
  <c r="D166" i="22"/>
  <c r="D104" i="22"/>
  <c r="D67" i="22"/>
  <c r="D25" i="22"/>
  <c r="D182" i="22"/>
  <c r="D349" i="22"/>
  <c r="D15" i="22"/>
  <c r="D257" i="22"/>
  <c r="D251" i="22"/>
  <c r="D357" i="22"/>
  <c r="D9" i="22"/>
  <c r="D89" i="22"/>
  <c r="D302" i="22"/>
  <c r="D274" i="22"/>
  <c r="D239" i="22"/>
  <c r="D229" i="22"/>
  <c r="D199" i="22"/>
  <c r="D140" i="22"/>
  <c r="D133" i="22"/>
  <c r="D68" i="22"/>
  <c r="D286" i="22"/>
  <c r="D268" i="22"/>
  <c r="D145" i="22"/>
  <c r="D139" i="22"/>
  <c r="D113" i="22"/>
  <c r="D226" i="22"/>
  <c r="D62" i="22"/>
  <c r="D284" i="22"/>
  <c r="D37" i="22"/>
  <c r="D197" i="22"/>
  <c r="AB2" i="33"/>
  <c r="T2" i="33"/>
  <c r="AA2" i="33"/>
  <c r="S2" i="33"/>
  <c r="Z2" i="33"/>
  <c r="W2" i="33"/>
  <c r="V2" i="33"/>
  <c r="Y2" i="33"/>
  <c r="X2" i="33"/>
  <c r="U2" i="33"/>
  <c r="E338" i="22"/>
  <c r="BZ2" i="33"/>
  <c r="CA2" i="33"/>
  <c r="F274" i="22"/>
  <c r="G167" i="22"/>
  <c r="F167" i="22"/>
  <c r="E167" i="22"/>
  <c r="F138" i="22"/>
  <c r="F338" i="22"/>
  <c r="E264" i="22"/>
  <c r="F264" i="22"/>
  <c r="G264" i="22"/>
  <c r="G178" i="22"/>
  <c r="F178" i="22"/>
  <c r="E178" i="22"/>
  <c r="F154" i="22"/>
  <c r="G154" i="22"/>
  <c r="E154" i="22"/>
  <c r="E55" i="22"/>
  <c r="F55" i="22"/>
  <c r="AE758" i="33" s="1"/>
  <c r="G55" i="22"/>
  <c r="G110" i="22"/>
  <c r="E110" i="22"/>
  <c r="F110" i="22"/>
  <c r="G202" i="22"/>
  <c r="E202" i="22"/>
  <c r="F202" i="22"/>
  <c r="G42" i="22"/>
  <c r="E42" i="22"/>
  <c r="F42" i="22"/>
  <c r="E353" i="22"/>
  <c r="F353" i="22"/>
  <c r="G353" i="22"/>
  <c r="E10" i="22"/>
  <c r="F10" i="22"/>
  <c r="G10" i="22"/>
  <c r="G358" i="22"/>
  <c r="E358" i="22"/>
  <c r="F358" i="22"/>
  <c r="E135" i="22"/>
  <c r="F135" i="22"/>
  <c r="G135" i="22"/>
  <c r="E267" i="22"/>
  <c r="F267" i="22"/>
  <c r="G267" i="22"/>
  <c r="F293" i="22"/>
  <c r="E293" i="22"/>
  <c r="G293" i="22"/>
  <c r="G234" i="22"/>
  <c r="E234" i="22"/>
  <c r="F234" i="22"/>
  <c r="E122" i="22"/>
  <c r="F122" i="22"/>
  <c r="G122" i="22"/>
  <c r="E103" i="22"/>
  <c r="F103" i="22"/>
  <c r="G103" i="22"/>
  <c r="E111" i="22"/>
  <c r="F111" i="22"/>
  <c r="G111" i="22"/>
  <c r="F235" i="22"/>
  <c r="E235" i="22"/>
  <c r="G235" i="22"/>
  <c r="E164" i="22"/>
  <c r="F164" i="22"/>
  <c r="G164" i="22"/>
  <c r="F77" i="22"/>
  <c r="G77" i="22"/>
  <c r="E77" i="22"/>
  <c r="E194" i="22"/>
  <c r="F194" i="22"/>
  <c r="G194" i="22"/>
  <c r="E56" i="22"/>
  <c r="F56" i="22"/>
  <c r="G56" i="22"/>
  <c r="E224" i="22"/>
  <c r="F224" i="22"/>
  <c r="G224" i="22"/>
  <c r="F310" i="22"/>
  <c r="G310" i="22"/>
  <c r="E310" i="22"/>
  <c r="F58" i="22"/>
  <c r="E58" i="22"/>
  <c r="G58" i="22"/>
  <c r="E90" i="22"/>
  <c r="F90" i="22"/>
  <c r="G90" i="22"/>
  <c r="F73" i="22"/>
  <c r="G73" i="22"/>
  <c r="E73" i="22"/>
  <c r="E63" i="22"/>
  <c r="F63" i="22"/>
  <c r="G63" i="22"/>
  <c r="G71" i="22"/>
  <c r="E71" i="22"/>
  <c r="F71" i="22"/>
  <c r="G12" i="22"/>
  <c r="F12" i="22"/>
  <c r="E12" i="22"/>
  <c r="E331" i="22"/>
  <c r="F331" i="22"/>
  <c r="G331" i="22"/>
  <c r="E188" i="22"/>
  <c r="G188" i="22"/>
  <c r="F188" i="22"/>
  <c r="E186" i="22"/>
  <c r="F186" i="22"/>
  <c r="G186" i="22"/>
  <c r="E334" i="22"/>
  <c r="F334" i="22"/>
  <c r="G334" i="22"/>
  <c r="G128" i="22"/>
  <c r="E128" i="22"/>
  <c r="F128" i="22"/>
  <c r="F51" i="22"/>
  <c r="E51" i="22"/>
  <c r="G51" i="22"/>
  <c r="F230" i="22"/>
  <c r="E230" i="22"/>
  <c r="G230" i="22"/>
  <c r="G82" i="22"/>
  <c r="E82" i="22"/>
  <c r="F82" i="22"/>
  <c r="G134" i="22"/>
  <c r="E134" i="22"/>
  <c r="F134" i="22"/>
  <c r="E201" i="22"/>
  <c r="F201" i="22"/>
  <c r="G201" i="22"/>
  <c r="G282" i="22"/>
  <c r="E282" i="22"/>
  <c r="F282" i="22"/>
  <c r="E29" i="22"/>
  <c r="F29" i="22"/>
  <c r="G29" i="22"/>
  <c r="E261" i="22"/>
  <c r="F261" i="22"/>
  <c r="G261" i="22"/>
  <c r="G287" i="22"/>
  <c r="F287" i="22"/>
  <c r="E287" i="22"/>
  <c r="E85" i="22"/>
  <c r="F85" i="22"/>
  <c r="G85" i="22"/>
  <c r="F325" i="22"/>
  <c r="E325" i="22"/>
  <c r="G325" i="22"/>
  <c r="E324" i="22"/>
  <c r="F324" i="22"/>
  <c r="G324" i="22"/>
  <c r="E262" i="22"/>
  <c r="F262" i="22"/>
  <c r="G262" i="22"/>
  <c r="F316" i="22"/>
  <c r="E316" i="22"/>
  <c r="G316" i="22"/>
  <c r="G88" i="22"/>
  <c r="E88" i="22"/>
  <c r="F88" i="22"/>
  <c r="F18" i="22"/>
  <c r="G18" i="22"/>
  <c r="AF642" i="33" s="1"/>
  <c r="E18" i="22"/>
  <c r="AD757" i="33" s="1"/>
  <c r="F107" i="22"/>
  <c r="G107" i="22"/>
  <c r="E107" i="22"/>
  <c r="G250" i="22"/>
  <c r="E250" i="22"/>
  <c r="F250" i="22"/>
  <c r="E149" i="22"/>
  <c r="F149" i="22"/>
  <c r="G149" i="22"/>
  <c r="E21" i="22"/>
  <c r="F21" i="22"/>
  <c r="G21" i="22"/>
  <c r="G318" i="22"/>
  <c r="E318" i="22"/>
  <c r="F318" i="22"/>
  <c r="E245" i="22"/>
  <c r="F245" i="22"/>
  <c r="G245" i="22"/>
  <c r="G137" i="22"/>
  <c r="E137" i="22"/>
  <c r="F137" i="22"/>
  <c r="G253" i="22"/>
  <c r="E253" i="22"/>
  <c r="F253" i="22"/>
  <c r="F36" i="22"/>
  <c r="E36" i="22"/>
  <c r="G36" i="22"/>
  <c r="E227" i="22"/>
  <c r="F227" i="22"/>
  <c r="G227" i="22"/>
  <c r="F66" i="22"/>
  <c r="E66" i="22"/>
  <c r="G66" i="22"/>
  <c r="F168" i="22"/>
  <c r="E168" i="22"/>
  <c r="G168" i="22"/>
  <c r="E203" i="22"/>
  <c r="F203" i="22"/>
  <c r="G203" i="22"/>
  <c r="E309" i="22"/>
  <c r="F309" i="22"/>
  <c r="G309" i="22"/>
  <c r="F192" i="22"/>
  <c r="E192" i="22"/>
  <c r="G192" i="22"/>
  <c r="E317" i="22"/>
  <c r="F317" i="22"/>
  <c r="G317" i="22"/>
  <c r="E126" i="22"/>
  <c r="F126" i="22"/>
  <c r="G126" i="22"/>
  <c r="F296" i="22"/>
  <c r="E296" i="22"/>
  <c r="G296" i="22"/>
  <c r="F49" i="22"/>
  <c r="E49" i="22"/>
  <c r="G49" i="22"/>
  <c r="G319" i="22"/>
  <c r="E319" i="22"/>
  <c r="F319" i="22"/>
  <c r="E99" i="22"/>
  <c r="F99" i="22"/>
  <c r="G99" i="22"/>
  <c r="E277" i="22"/>
  <c r="F277" i="22"/>
  <c r="G277" i="22"/>
  <c r="E20" i="22"/>
  <c r="AD667" i="33" s="1"/>
  <c r="F20" i="22"/>
  <c r="G20" i="22"/>
  <c r="E23" i="22"/>
  <c r="F23" i="22"/>
  <c r="G23" i="22"/>
  <c r="F346" i="22"/>
  <c r="E346" i="22"/>
  <c r="G346" i="22"/>
  <c r="E362" i="22"/>
  <c r="F362" i="22"/>
  <c r="G362" i="22"/>
  <c r="F8" i="22"/>
  <c r="G8" i="22"/>
  <c r="E8" i="22"/>
  <c r="E146" i="22"/>
  <c r="F146" i="22"/>
  <c r="G146" i="22"/>
  <c r="G246" i="22"/>
  <c r="F246" i="22"/>
  <c r="E246" i="22"/>
  <c r="F153" i="22"/>
  <c r="E153" i="22"/>
  <c r="G153" i="22"/>
  <c r="E87" i="22"/>
  <c r="F87" i="22"/>
  <c r="G87" i="22"/>
  <c r="E305" i="22"/>
  <c r="F305" i="22"/>
  <c r="G305" i="22"/>
  <c r="G163" i="22"/>
  <c r="E163" i="22"/>
  <c r="F163" i="22"/>
  <c r="E169" i="22"/>
  <c r="F169" i="22"/>
  <c r="G169" i="22"/>
  <c r="E22" i="22"/>
  <c r="F22" i="22"/>
  <c r="G22" i="22"/>
  <c r="F361" i="22"/>
  <c r="E361" i="22"/>
  <c r="G361" i="22"/>
  <c r="E79" i="22"/>
  <c r="F79" i="22"/>
  <c r="G79" i="22"/>
  <c r="E306" i="22"/>
  <c r="F306" i="22"/>
  <c r="G306" i="22"/>
  <c r="E46" i="22"/>
  <c r="F46" i="22"/>
  <c r="G46" i="22"/>
  <c r="E180" i="22"/>
  <c r="F180" i="22"/>
  <c r="G180" i="22"/>
  <c r="E109" i="22"/>
  <c r="F109" i="22"/>
  <c r="G109" i="22"/>
  <c r="G157" i="22"/>
  <c r="E157" i="22"/>
  <c r="F157" i="22"/>
  <c r="F187" i="22"/>
  <c r="G187" i="22"/>
  <c r="E187" i="22"/>
  <c r="G33" i="22"/>
  <c r="E33" i="22"/>
  <c r="F33" i="22"/>
  <c r="E259" i="22"/>
  <c r="F259" i="22"/>
  <c r="G259" i="22"/>
  <c r="E39" i="22"/>
  <c r="F39" i="22"/>
  <c r="G39" i="22"/>
  <c r="F221" i="22"/>
  <c r="E221" i="22"/>
  <c r="G221" i="22"/>
  <c r="G225" i="22"/>
  <c r="E225" i="22"/>
  <c r="F225" i="22"/>
  <c r="G280" i="22"/>
  <c r="E280" i="22"/>
  <c r="F280" i="22"/>
  <c r="G173" i="22"/>
  <c r="E173" i="22"/>
  <c r="F173" i="22"/>
  <c r="E231" i="22"/>
  <c r="F231" i="22"/>
  <c r="G231" i="22"/>
  <c r="E220" i="22"/>
  <c r="F220" i="22"/>
  <c r="G220" i="22"/>
  <c r="F273" i="22"/>
  <c r="G273" i="22"/>
  <c r="E273" i="22"/>
  <c r="E57" i="22"/>
  <c r="F57" i="22"/>
  <c r="G57" i="22"/>
  <c r="E40" i="22"/>
  <c r="F40" i="22"/>
  <c r="G40" i="22"/>
  <c r="E97" i="22"/>
  <c r="F97" i="22"/>
  <c r="G97" i="22"/>
  <c r="G14" i="22"/>
  <c r="E14" i="22"/>
  <c r="F14" i="22"/>
  <c r="E354" i="22"/>
  <c r="F354" i="22"/>
  <c r="G354" i="22"/>
  <c r="E190" i="22"/>
  <c r="F190" i="22"/>
  <c r="G190" i="22"/>
  <c r="E130" i="22"/>
  <c r="F130" i="22"/>
  <c r="G130" i="22"/>
  <c r="F295" i="22"/>
  <c r="E295" i="22"/>
  <c r="G295" i="22"/>
  <c r="F200" i="22"/>
  <c r="E200" i="22"/>
  <c r="G200" i="22"/>
  <c r="E272" i="22"/>
  <c r="F272" i="22"/>
  <c r="G272" i="22"/>
  <c r="F270" i="22"/>
  <c r="G270" i="22"/>
  <c r="E270" i="22"/>
  <c r="F339" i="22"/>
  <c r="E339" i="22"/>
  <c r="G339" i="22"/>
  <c r="G106" i="22"/>
  <c r="E106" i="22"/>
  <c r="F106" i="22"/>
  <c r="E5" i="22"/>
  <c r="F5" i="22"/>
  <c r="G5" i="22"/>
  <c r="E248" i="22"/>
  <c r="G248" i="22"/>
  <c r="F248" i="22"/>
  <c r="G176" i="22"/>
  <c r="E176" i="22"/>
  <c r="F176" i="22"/>
  <c r="E108" i="22"/>
  <c r="F108" i="22"/>
  <c r="G108" i="22"/>
  <c r="F172" i="22"/>
  <c r="G172" i="22"/>
  <c r="E172" i="22"/>
  <c r="G121" i="22"/>
  <c r="E121" i="22"/>
  <c r="F121" i="22"/>
  <c r="E76" i="22"/>
  <c r="F76" i="22"/>
  <c r="G76" i="22"/>
  <c r="G213" i="22"/>
  <c r="E213" i="22"/>
  <c r="F213" i="22"/>
  <c r="F265" i="22"/>
  <c r="E265" i="22"/>
  <c r="G265" i="22"/>
  <c r="G80" i="22"/>
  <c r="E80" i="22"/>
  <c r="F80" i="22"/>
  <c r="E247" i="22"/>
  <c r="F247" i="22"/>
  <c r="G247" i="22"/>
  <c r="F141" i="22"/>
  <c r="E141" i="22"/>
  <c r="G141" i="22"/>
  <c r="F332" i="22"/>
  <c r="E332" i="22"/>
  <c r="G332" i="22"/>
  <c r="E329" i="22"/>
  <c r="F329" i="22"/>
  <c r="G329" i="22"/>
  <c r="E156" i="22"/>
  <c r="F156" i="22"/>
  <c r="G156" i="22"/>
  <c r="E343" i="22"/>
  <c r="F343" i="22"/>
  <c r="G343" i="22"/>
  <c r="F147" i="22"/>
  <c r="E147" i="22"/>
  <c r="G147" i="22"/>
  <c r="E210" i="22"/>
  <c r="F210" i="22"/>
  <c r="G210" i="22"/>
  <c r="F183" i="22"/>
  <c r="E183" i="22"/>
  <c r="G183" i="22"/>
  <c r="G212" i="22"/>
  <c r="E212" i="22"/>
  <c r="F212" i="22"/>
  <c r="G298" i="22"/>
  <c r="E298" i="22"/>
  <c r="F298" i="22"/>
  <c r="G24" i="22"/>
  <c r="E24" i="22"/>
  <c r="F24" i="22"/>
  <c r="F70" i="22"/>
  <c r="E70" i="22"/>
  <c r="G70" i="22"/>
  <c r="G263" i="22"/>
  <c r="E263" i="22"/>
  <c r="F263" i="22"/>
  <c r="E300" i="22"/>
  <c r="F300" i="22"/>
  <c r="G300" i="22"/>
  <c r="G181" i="22"/>
  <c r="F181" i="22"/>
  <c r="E181" i="22"/>
  <c r="G112" i="22"/>
  <c r="E112" i="22"/>
  <c r="F112" i="22"/>
  <c r="G207" i="22"/>
  <c r="E207" i="22"/>
  <c r="F207" i="22"/>
  <c r="E208" i="22"/>
  <c r="F208" i="22"/>
  <c r="G208" i="22"/>
  <c r="G228" i="22"/>
  <c r="E228" i="22"/>
  <c r="F228" i="22"/>
  <c r="G136" i="22"/>
  <c r="E136" i="22"/>
  <c r="F136" i="22"/>
  <c r="E132" i="22"/>
  <c r="F132" i="22"/>
  <c r="G132" i="22"/>
  <c r="E313" i="22"/>
  <c r="F313" i="22"/>
  <c r="G313" i="22"/>
  <c r="G61" i="22"/>
  <c r="E61" i="22"/>
  <c r="AD763" i="33" s="1"/>
  <c r="F61" i="22"/>
  <c r="G320" i="22"/>
  <c r="E320" i="22"/>
  <c r="F320" i="22"/>
  <c r="F312" i="22"/>
  <c r="E312" i="22"/>
  <c r="G312" i="22"/>
  <c r="E232" i="22"/>
  <c r="F232" i="22"/>
  <c r="G232" i="22"/>
  <c r="F215" i="22"/>
  <c r="E215" i="22"/>
  <c r="G215" i="22"/>
  <c r="F237" i="22"/>
  <c r="G237" i="22"/>
  <c r="E237" i="22"/>
  <c r="G165" i="22"/>
  <c r="E165" i="22"/>
  <c r="F165" i="22"/>
  <c r="F43" i="22"/>
  <c r="G43" i="22"/>
  <c r="E43" i="22"/>
  <c r="G333" i="22"/>
  <c r="F333" i="22"/>
  <c r="E333" i="22"/>
  <c r="E81" i="22"/>
  <c r="F81" i="22"/>
  <c r="G81" i="22"/>
  <c r="G54" i="22"/>
  <c r="E54" i="22"/>
  <c r="F54" i="22"/>
  <c r="F294" i="22"/>
  <c r="E294" i="22"/>
  <c r="G294" i="22"/>
  <c r="E35" i="22"/>
  <c r="F35" i="22"/>
  <c r="G35" i="22"/>
  <c r="E72" i="22"/>
  <c r="F72" i="22"/>
  <c r="G72" i="22"/>
  <c r="F283" i="22"/>
  <c r="E283" i="22"/>
  <c r="G283" i="22"/>
  <c r="F11" i="22"/>
  <c r="G11" i="22"/>
  <c r="E11" i="22"/>
  <c r="E266" i="22"/>
  <c r="F266" i="22"/>
  <c r="G266" i="22"/>
  <c r="E292" i="22"/>
  <c r="F292" i="22"/>
  <c r="G292" i="22"/>
  <c r="E342" i="22"/>
  <c r="F342" i="22"/>
  <c r="G342" i="22"/>
  <c r="G74" i="22"/>
  <c r="E74" i="22"/>
  <c r="F74" i="22"/>
  <c r="F75" i="22"/>
  <c r="E75" i="22"/>
  <c r="G75" i="22"/>
  <c r="E204" i="22"/>
  <c r="F204" i="22"/>
  <c r="G204" i="22"/>
  <c r="E335" i="22"/>
  <c r="F335" i="22"/>
  <c r="G335" i="22"/>
  <c r="E336" i="22"/>
  <c r="F336" i="22"/>
  <c r="G336" i="22"/>
  <c r="E16" i="22"/>
  <c r="F16" i="22"/>
  <c r="G16" i="22"/>
  <c r="F27" i="22"/>
  <c r="E27" i="22"/>
  <c r="G27" i="22"/>
  <c r="E278" i="22"/>
  <c r="F278" i="22"/>
  <c r="G278" i="22"/>
  <c r="F125" i="22"/>
  <c r="E125" i="22"/>
  <c r="G125" i="22"/>
  <c r="E161" i="22"/>
  <c r="F161" i="22"/>
  <c r="G161" i="22"/>
  <c r="G160" i="22"/>
  <c r="F160" i="22"/>
  <c r="E160" i="22"/>
  <c r="E47" i="22"/>
  <c r="F47" i="22"/>
  <c r="G47" i="22"/>
  <c r="G102" i="22"/>
  <c r="F102" i="22"/>
  <c r="E102" i="22"/>
  <c r="F69" i="22"/>
  <c r="E69" i="22"/>
  <c r="G69" i="22"/>
  <c r="F17" i="22"/>
  <c r="E17" i="22"/>
  <c r="G17" i="22"/>
  <c r="F238" i="22"/>
  <c r="E238" i="22"/>
  <c r="G238" i="22"/>
  <c r="E26" i="22"/>
  <c r="F26" i="22"/>
  <c r="G26" i="22"/>
  <c r="E252" i="22"/>
  <c r="F252" i="22"/>
  <c r="G252" i="22"/>
  <c r="F170" i="22"/>
  <c r="G170" i="22"/>
  <c r="E170" i="22"/>
  <c r="F184" i="22"/>
  <c r="E184" i="22"/>
  <c r="G184" i="22"/>
  <c r="G289" i="22"/>
  <c r="E289" i="22"/>
  <c r="F289" i="22"/>
  <c r="E127" i="22"/>
  <c r="F127" i="22"/>
  <c r="G127" i="22"/>
  <c r="G13" i="22"/>
  <c r="E13" i="22"/>
  <c r="F13" i="22"/>
  <c r="F233" i="22"/>
  <c r="G233" i="22"/>
  <c r="E233" i="22"/>
  <c r="F276" i="22"/>
  <c r="E276" i="22"/>
  <c r="G276" i="22"/>
  <c r="F117" i="22"/>
  <c r="E117" i="22"/>
  <c r="G117" i="22"/>
  <c r="G205" i="22"/>
  <c r="F205" i="22"/>
  <c r="E205" i="22"/>
  <c r="E86" i="22"/>
  <c r="F86" i="22"/>
  <c r="G86" i="22"/>
  <c r="G150" i="22"/>
  <c r="E150" i="22"/>
  <c r="F150" i="22"/>
  <c r="E291" i="22"/>
  <c r="F291" i="22"/>
  <c r="G291" i="22"/>
  <c r="F223" i="22"/>
  <c r="G223" i="22"/>
  <c r="E223" i="22"/>
  <c r="E19" i="22"/>
  <c r="F19" i="22"/>
  <c r="G19" i="22"/>
  <c r="G152" i="22"/>
  <c r="E152" i="22"/>
  <c r="F152" i="22"/>
  <c r="E38" i="22"/>
  <c r="F38" i="22"/>
  <c r="G38" i="22"/>
  <c r="G244" i="22"/>
  <c r="E244" i="22"/>
  <c r="F244" i="22"/>
  <c r="G120" i="22"/>
  <c r="E120" i="22"/>
  <c r="F120" i="22"/>
  <c r="F314" i="22"/>
  <c r="E314" i="22"/>
  <c r="G314" i="22"/>
  <c r="E256" i="22"/>
  <c r="F256" i="22"/>
  <c r="G256" i="22"/>
  <c r="F258" i="22"/>
  <c r="E258" i="22"/>
  <c r="G258" i="22"/>
  <c r="E269" i="22"/>
  <c r="F269" i="22"/>
  <c r="G269" i="22"/>
  <c r="F28" i="22"/>
  <c r="G28" i="22"/>
  <c r="F174" i="22"/>
  <c r="G174" i="22"/>
  <c r="E271" i="22"/>
  <c r="F271" i="22"/>
  <c r="G301" i="22"/>
  <c r="E114" i="22"/>
  <c r="F114" i="22"/>
  <c r="F327" i="22"/>
  <c r="G327" i="22"/>
  <c r="F356" i="22"/>
  <c r="E279" i="22"/>
  <c r="F279" i="22"/>
  <c r="E34" i="22"/>
  <c r="AD668" i="33" s="1"/>
  <c r="F34" i="22"/>
  <c r="G34" i="22"/>
  <c r="AF668" i="33" s="1"/>
  <c r="G50" i="22"/>
  <c r="E50" i="22"/>
  <c r="F50" i="22"/>
  <c r="E254" i="22"/>
  <c r="F254" i="22"/>
  <c r="F239" i="22"/>
  <c r="F284" i="22"/>
  <c r="F25" i="22"/>
  <c r="F62" i="22"/>
  <c r="F236" i="22"/>
  <c r="F166" i="22"/>
  <c r="E242" i="22"/>
  <c r="E140" i="22"/>
  <c r="AD662" i="33" s="1"/>
  <c r="F9" i="22"/>
  <c r="E91" i="22"/>
  <c r="AD761" i="33" s="1"/>
  <c r="F91" i="22"/>
  <c r="AE761" i="33" s="1"/>
  <c r="E219" i="22"/>
  <c r="F219" i="22"/>
  <c r="E129" i="22"/>
  <c r="F129" i="22"/>
  <c r="G129" i="22"/>
  <c r="G217" i="22"/>
  <c r="E217" i="22"/>
  <c r="F359" i="22"/>
  <c r="E143" i="22"/>
  <c r="F143" i="22"/>
  <c r="E95" i="22"/>
  <c r="E31" i="22"/>
  <c r="F31" i="22"/>
  <c r="G31" i="22"/>
  <c r="G303" i="22"/>
  <c r="E303" i="22"/>
  <c r="F303" i="22"/>
  <c r="F30" i="22"/>
  <c r="E30" i="22"/>
  <c r="E45" i="22"/>
  <c r="F45" i="22"/>
  <c r="F193" i="22"/>
  <c r="E240" i="22"/>
  <c r="F240" i="22"/>
  <c r="G240" i="22"/>
  <c r="E347" i="22"/>
  <c r="F347" i="22"/>
  <c r="G347" i="22"/>
  <c r="G92" i="22"/>
  <c r="F92" i="22"/>
  <c r="F6" i="22"/>
  <c r="E6" i="22"/>
  <c r="G6" i="22"/>
  <c r="E337" i="22"/>
  <c r="F337" i="22"/>
  <c r="G337" i="22"/>
  <c r="E344" i="22"/>
  <c r="F344" i="22"/>
  <c r="E148" i="22"/>
  <c r="F148" i="22"/>
  <c r="E239" i="22"/>
  <c r="E284" i="22"/>
  <c r="E25" i="22"/>
  <c r="E62" i="22"/>
  <c r="E274" i="22"/>
  <c r="G113" i="22"/>
  <c r="G48" i="22"/>
  <c r="G3" i="22"/>
  <c r="G118" i="22"/>
  <c r="E236" i="22"/>
  <c r="G65" i="22"/>
  <c r="E166" i="22"/>
  <c r="G101" i="22"/>
  <c r="G254" i="22"/>
  <c r="G219" i="22"/>
  <c r="G271" i="22"/>
  <c r="G148" i="22"/>
  <c r="E138" i="22"/>
  <c r="G143" i="22"/>
  <c r="G45" i="22"/>
  <c r="F104" i="22"/>
  <c r="F198" i="22"/>
  <c r="F206" i="22"/>
  <c r="G206" i="22"/>
  <c r="E206" i="22"/>
  <c r="F226" i="22"/>
  <c r="F44" i="22"/>
  <c r="E44" i="22"/>
  <c r="F345" i="22"/>
  <c r="F308" i="22"/>
  <c r="E196" i="22"/>
  <c r="F196" i="22"/>
  <c r="G196" i="22"/>
  <c r="E249" i="22"/>
  <c r="F249" i="22"/>
  <c r="G249" i="22"/>
  <c r="F218" i="22"/>
  <c r="E326" i="22"/>
  <c r="F326" i="22"/>
  <c r="G326" i="22"/>
  <c r="E340" i="22"/>
  <c r="F340" i="22"/>
  <c r="G340" i="22"/>
  <c r="F64" i="22"/>
  <c r="E64" i="22"/>
  <c r="G64" i="22"/>
  <c r="E53" i="22"/>
  <c r="F53" i="22"/>
  <c r="E158" i="22"/>
  <c r="F158" i="22"/>
  <c r="E52" i="22"/>
  <c r="F52" i="22"/>
  <c r="E175" i="22"/>
  <c r="F175" i="22"/>
  <c r="F179" i="22"/>
  <c r="E179" i="22"/>
  <c r="F299" i="22"/>
  <c r="G299" i="22"/>
  <c r="E299" i="22"/>
  <c r="E251" i="22"/>
  <c r="F251" i="22"/>
  <c r="E7" i="22"/>
  <c r="F7" i="22"/>
  <c r="AE644" i="33" s="1"/>
  <c r="E307" i="22"/>
  <c r="F307" i="22"/>
  <c r="G307" i="22"/>
  <c r="E116" i="22"/>
  <c r="F116" i="22"/>
  <c r="G116" i="22"/>
  <c r="E281" i="22"/>
  <c r="F281" i="22"/>
  <c r="F351" i="22"/>
  <c r="E351" i="22"/>
  <c r="F211" i="22"/>
  <c r="E211" i="22"/>
  <c r="G211" i="22"/>
  <c r="F177" i="22"/>
  <c r="E177" i="22"/>
  <c r="G123" i="22"/>
  <c r="E123" i="22"/>
  <c r="F123" i="22"/>
  <c r="F182" i="22"/>
  <c r="E104" i="22"/>
  <c r="F48" i="22"/>
  <c r="F3" i="22"/>
  <c r="F118" i="22"/>
  <c r="F65" i="22"/>
  <c r="F101" i="22"/>
  <c r="F133" i="22"/>
  <c r="F105" i="22"/>
  <c r="F100" i="22"/>
  <c r="E162" i="22"/>
  <c r="F268" i="22"/>
  <c r="E174" i="22"/>
  <c r="E327" i="22"/>
  <c r="E321" i="22"/>
  <c r="E315" i="22"/>
  <c r="E214" i="22"/>
  <c r="E92" i="22"/>
  <c r="F241" i="22"/>
  <c r="G41" i="22"/>
  <c r="E41" i="22"/>
  <c r="F41" i="22"/>
  <c r="E304" i="22"/>
  <c r="F304" i="22"/>
  <c r="G304" i="22"/>
  <c r="E2" i="22"/>
  <c r="F2" i="22"/>
  <c r="E185" i="22"/>
  <c r="F185" i="22"/>
  <c r="G185" i="22"/>
  <c r="E142" i="22"/>
  <c r="F142" i="22"/>
  <c r="G68" i="22"/>
  <c r="F37" i="22"/>
  <c r="G37" i="22"/>
  <c r="F290" i="22"/>
  <c r="G290" i="22"/>
  <c r="G4" i="22"/>
  <c r="F4" i="22"/>
  <c r="E4" i="22"/>
  <c r="E285" i="22"/>
  <c r="F285" i="22"/>
  <c r="G285" i="22"/>
  <c r="G83" i="22"/>
  <c r="E83" i="22"/>
  <c r="F83" i="22"/>
  <c r="E350" i="22"/>
  <c r="F350" i="22"/>
  <c r="E131" i="22"/>
  <c r="F131" i="22"/>
  <c r="E243" i="22"/>
  <c r="F243" i="22"/>
  <c r="G243" i="22"/>
  <c r="F124" i="22"/>
  <c r="G124" i="22"/>
  <c r="G98" i="22"/>
  <c r="E98" i="22"/>
  <c r="F98" i="22"/>
  <c r="G345" i="22"/>
  <c r="G60" i="22"/>
  <c r="E48" i="22"/>
  <c r="AD646" i="33" s="1"/>
  <c r="E3" i="22"/>
  <c r="G328" i="22"/>
  <c r="E118" i="22"/>
  <c r="G356" i="22"/>
  <c r="G78" i="22"/>
  <c r="E65" i="22"/>
  <c r="E101" i="22"/>
  <c r="E133" i="22"/>
  <c r="E105" i="22"/>
  <c r="E100" i="22"/>
  <c r="G297" i="22"/>
  <c r="G139" i="22"/>
  <c r="G281" i="22"/>
  <c r="G209" i="22"/>
  <c r="G193" i="22"/>
  <c r="G344" i="22"/>
  <c r="E268" i="22"/>
  <c r="G44" i="22"/>
  <c r="E68" i="22"/>
  <c r="G115" i="22"/>
  <c r="E275" i="22"/>
  <c r="F275" i="22"/>
  <c r="G275" i="22"/>
  <c r="E357" i="22"/>
  <c r="F357" i="22"/>
  <c r="F159" i="22"/>
  <c r="E159" i="22"/>
  <c r="G159" i="22"/>
  <c r="E348" i="22"/>
  <c r="F348" i="22"/>
  <c r="G348" i="22"/>
  <c r="F162" i="22"/>
  <c r="G162" i="22"/>
  <c r="G94" i="22"/>
  <c r="E94" i="22"/>
  <c r="F94" i="22"/>
  <c r="G286" i="22"/>
  <c r="E286" i="22"/>
  <c r="F89" i="22"/>
  <c r="E151" i="22"/>
  <c r="F151" i="22"/>
  <c r="G321" i="22"/>
  <c r="F321" i="22"/>
  <c r="E360" i="22"/>
  <c r="F360" i="22"/>
  <c r="G360" i="22"/>
  <c r="G352" i="22"/>
  <c r="E352" i="22"/>
  <c r="F352" i="22"/>
  <c r="E96" i="22"/>
  <c r="F96" i="22"/>
  <c r="G96" i="22"/>
  <c r="G363" i="22"/>
  <c r="E363" i="22"/>
  <c r="F363" i="22"/>
  <c r="G155" i="22"/>
  <c r="F155" i="22"/>
  <c r="F113" i="22"/>
  <c r="E93" i="22"/>
  <c r="F93" i="22"/>
  <c r="G93" i="22"/>
  <c r="G315" i="22"/>
  <c r="F315" i="22"/>
  <c r="G171" i="22"/>
  <c r="E171" i="22"/>
  <c r="F171" i="22"/>
  <c r="E322" i="22"/>
  <c r="F322" i="22"/>
  <c r="G322" i="22"/>
  <c r="F222" i="22"/>
  <c r="G222" i="22"/>
  <c r="G216" i="22"/>
  <c r="E216" i="22"/>
  <c r="F216" i="22"/>
  <c r="E59" i="22"/>
  <c r="F59" i="22"/>
  <c r="E341" i="22"/>
  <c r="F341" i="22"/>
  <c r="G341" i="22"/>
  <c r="E199" i="22"/>
  <c r="F199" i="22"/>
  <c r="E330" i="22"/>
  <c r="F330" i="22"/>
  <c r="E302" i="22"/>
  <c r="F302" i="22"/>
  <c r="G189" i="22"/>
  <c r="E189" i="22"/>
  <c r="F189" i="22"/>
  <c r="F255" i="22"/>
  <c r="G255" i="22"/>
  <c r="E255" i="22"/>
  <c r="E195" i="22"/>
  <c r="F195" i="22"/>
  <c r="G355" i="22"/>
  <c r="F355" i="22"/>
  <c r="E355" i="22"/>
  <c r="G144" i="22"/>
  <c r="F144" i="22"/>
  <c r="G214" i="22"/>
  <c r="F214" i="22"/>
  <c r="F119" i="22"/>
  <c r="G119" i="22"/>
  <c r="E84" i="22"/>
  <c r="F84" i="22"/>
  <c r="G191" i="22"/>
  <c r="E191" i="22"/>
  <c r="F191" i="22"/>
  <c r="E345" i="22"/>
  <c r="F60" i="22"/>
  <c r="F328" i="22"/>
  <c r="E356" i="22"/>
  <c r="F78" i="22"/>
  <c r="G95" i="22"/>
  <c r="F297" i="22"/>
  <c r="F139" i="22"/>
  <c r="F209" i="22"/>
  <c r="E193" i="22"/>
  <c r="F115" i="22"/>
  <c r="G114" i="22"/>
  <c r="G349" i="22"/>
  <c r="G218" i="22"/>
  <c r="E60" i="22"/>
  <c r="G359" i="22"/>
  <c r="G260" i="22"/>
  <c r="G308" i="22"/>
  <c r="E328" i="22"/>
  <c r="E78" i="22"/>
  <c r="G198" i="22"/>
  <c r="G197" i="22"/>
  <c r="G15" i="22"/>
  <c r="G59" i="22"/>
  <c r="G158" i="22"/>
  <c r="G350" i="22"/>
  <c r="G175" i="22"/>
  <c r="G91" i="22"/>
  <c r="G330" i="22"/>
  <c r="F95" i="22"/>
  <c r="E297" i="22"/>
  <c r="G151" i="22"/>
  <c r="G195" i="22"/>
  <c r="E209" i="22"/>
  <c r="G53" i="22"/>
  <c r="G30" i="22"/>
  <c r="AF653" i="33" s="1"/>
  <c r="G179" i="22"/>
  <c r="G84" i="22"/>
  <c r="E115" i="22"/>
  <c r="F217" i="22"/>
  <c r="G279" i="22"/>
  <c r="G52" i="22"/>
  <c r="F349" i="22"/>
  <c r="E218" i="22"/>
  <c r="E359" i="22"/>
  <c r="F260" i="22"/>
  <c r="E308" i="22"/>
  <c r="E198" i="22"/>
  <c r="F197" i="22"/>
  <c r="F15" i="22"/>
  <c r="F257" i="22"/>
  <c r="F288" i="22"/>
  <c r="G145" i="22"/>
  <c r="F229" i="22"/>
  <c r="G242" i="22"/>
  <c r="E119" i="22"/>
  <c r="AD666" i="33" s="1"/>
  <c r="F323" i="22"/>
  <c r="F311" i="22"/>
  <c r="E222" i="22"/>
  <c r="F301" i="22"/>
  <c r="E28" i="22"/>
  <c r="F32" i="22"/>
  <c r="AE760" i="33" s="1"/>
  <c r="E290" i="22"/>
  <c r="G142" i="22"/>
  <c r="E155" i="22"/>
  <c r="E144" i="22"/>
  <c r="G9" i="22"/>
  <c r="G241" i="22"/>
  <c r="G182" i="22"/>
  <c r="G226" i="22"/>
  <c r="E257" i="22"/>
  <c r="E288" i="22"/>
  <c r="F145" i="22"/>
  <c r="G138" i="22"/>
  <c r="E229" i="22"/>
  <c r="G338" i="22"/>
  <c r="G131" i="22"/>
  <c r="E323" i="22"/>
  <c r="E311" i="22"/>
  <c r="E301" i="22"/>
  <c r="G89" i="22"/>
  <c r="AF664" i="33" s="1"/>
  <c r="E32" i="22"/>
  <c r="F140" i="22"/>
  <c r="G7" i="22"/>
  <c r="F67" i="22"/>
  <c r="E67" i="22"/>
  <c r="O2" i="33"/>
  <c r="P2" i="33"/>
  <c r="M88" i="19"/>
  <c r="CI88" i="19" s="1"/>
  <c r="J2" i="19"/>
  <c r="BQ2" i="19" s="1"/>
  <c r="M153" i="19"/>
  <c r="CI153" i="19" s="1"/>
  <c r="M4" i="19"/>
  <c r="CI4" i="19" s="1"/>
  <c r="M103" i="19"/>
  <c r="CI103" i="19" s="1"/>
  <c r="M75" i="19"/>
  <c r="CI75" i="19" s="1"/>
  <c r="D207" i="19"/>
  <c r="AE207" i="19" s="1"/>
  <c r="F155" i="19"/>
  <c r="T155" i="19" s="1"/>
  <c r="CF155" i="19" s="1"/>
  <c r="D97" i="19"/>
  <c r="J55" i="19"/>
  <c r="H93" i="19"/>
  <c r="D159" i="19"/>
  <c r="AE159" i="19" s="1"/>
  <c r="F52" i="19"/>
  <c r="CK52" i="19" s="1"/>
  <c r="K184" i="19"/>
  <c r="BZ184" i="19" s="1"/>
  <c r="M16" i="19"/>
  <c r="CI16" i="19" s="1"/>
  <c r="H60" i="19"/>
  <c r="BA60" i="19" s="1"/>
  <c r="G210" i="19"/>
  <c r="AB210" i="19" s="1"/>
  <c r="CE210" i="19" s="1"/>
  <c r="D76" i="19"/>
  <c r="AF76" i="19" s="1"/>
  <c r="H146" i="19"/>
  <c r="AV146" i="19" s="1"/>
  <c r="F60" i="19"/>
  <c r="T60" i="19" s="1"/>
  <c r="CF60" i="19" s="1"/>
  <c r="D130" i="19"/>
  <c r="J105" i="19"/>
  <c r="L107" i="19"/>
  <c r="CH107" i="19" s="1"/>
  <c r="G26" i="19"/>
  <c r="J202" i="19"/>
  <c r="G82" i="19"/>
  <c r="I9" i="19"/>
  <c r="BF9" i="19" s="1"/>
  <c r="F59" i="19"/>
  <c r="T59" i="19" s="1"/>
  <c r="CF59" i="19" s="1"/>
  <c r="K125" i="19"/>
  <c r="BZ125" i="19" s="1"/>
  <c r="L78" i="19"/>
  <c r="CH78" i="19" s="1"/>
  <c r="M31" i="19"/>
  <c r="CI31" i="19" s="1"/>
  <c r="M194" i="19"/>
  <c r="CI194" i="19" s="1"/>
  <c r="J155" i="19"/>
  <c r="BT155" i="19" s="1"/>
  <c r="E197" i="19"/>
  <c r="K214" i="19"/>
  <c r="BX214" i="19" s="1"/>
  <c r="J99" i="19"/>
  <c r="BS99" i="19" s="1"/>
  <c r="K7" i="19"/>
  <c r="CA7" i="19" s="1"/>
  <c r="D51" i="19"/>
  <c r="K30" i="19"/>
  <c r="L153" i="19"/>
  <c r="CH153" i="19" s="1"/>
  <c r="E176" i="19"/>
  <c r="AJ176" i="19" s="1"/>
  <c r="M29" i="19"/>
  <c r="CI29" i="19" s="1"/>
  <c r="M52" i="19"/>
  <c r="CI52" i="19" s="1"/>
  <c r="M61" i="19"/>
  <c r="CI61" i="19" s="1"/>
  <c r="M83" i="19"/>
  <c r="CI83" i="19" s="1"/>
  <c r="M72" i="19"/>
  <c r="CI72" i="19" s="1"/>
  <c r="M201" i="19"/>
  <c r="CI201" i="19" s="1"/>
  <c r="M65" i="19"/>
  <c r="CI65" i="19" s="1"/>
  <c r="L45" i="19"/>
  <c r="CH45" i="19" s="1"/>
  <c r="I125" i="19"/>
  <c r="D101" i="19"/>
  <c r="AH101" i="19" s="1"/>
  <c r="G156" i="19"/>
  <c r="Z156" i="19" s="1"/>
  <c r="H148" i="19"/>
  <c r="I70" i="19"/>
  <c r="BJ70" i="19" s="1"/>
  <c r="I200" i="19"/>
  <c r="BG200" i="19" s="1"/>
  <c r="H125" i="19"/>
  <c r="J154" i="19"/>
  <c r="H193" i="19"/>
  <c r="F105" i="19"/>
  <c r="X105" i="19" s="1"/>
  <c r="I122" i="19"/>
  <c r="BF122" i="19" s="1"/>
  <c r="I91" i="19"/>
  <c r="D193" i="19"/>
  <c r="AF193" i="19" s="1"/>
  <c r="H134" i="19"/>
  <c r="AZ134" i="19" s="1"/>
  <c r="E77" i="19"/>
  <c r="K138" i="19"/>
  <c r="H17" i="19"/>
  <c r="AS17" i="19" s="1"/>
  <c r="D32" i="19"/>
  <c r="AG32" i="19" s="1"/>
  <c r="H152" i="19"/>
  <c r="BA152" i="19" s="1"/>
  <c r="I77" i="19"/>
  <c r="BL77" i="19" s="1"/>
  <c r="G36" i="19"/>
  <c r="Y36" i="19" s="1"/>
  <c r="CG36" i="19" s="1"/>
  <c r="L79" i="19"/>
  <c r="CH79" i="19" s="1"/>
  <c r="L117" i="19"/>
  <c r="CH117" i="19" s="1"/>
  <c r="E155" i="19"/>
  <c r="AJ155" i="19" s="1"/>
  <c r="M141" i="19"/>
  <c r="CI141" i="19" s="1"/>
  <c r="M74" i="19"/>
  <c r="CI74" i="19" s="1"/>
  <c r="M184" i="19"/>
  <c r="CI184" i="19" s="1"/>
  <c r="M66" i="19"/>
  <c r="CI66" i="19" s="1"/>
  <c r="K186" i="19"/>
  <c r="BW186" i="19" s="1"/>
  <c r="I176" i="19"/>
  <c r="BL176" i="19" s="1"/>
  <c r="G41" i="19"/>
  <c r="F167" i="19"/>
  <c r="U167" i="19" s="1"/>
  <c r="I57" i="19"/>
  <c r="BL57" i="19" s="1"/>
  <c r="F24" i="19"/>
  <c r="U24" i="19" s="1"/>
  <c r="K128" i="19"/>
  <c r="H142" i="19"/>
  <c r="D163" i="19"/>
  <c r="AG163" i="19" s="1"/>
  <c r="K84" i="19"/>
  <c r="BZ84" i="19" s="1"/>
  <c r="G186" i="19"/>
  <c r="J30" i="19"/>
  <c r="BQ30" i="19" s="1"/>
  <c r="F36" i="19"/>
  <c r="T36" i="19" s="1"/>
  <c r="CF36" i="19" s="1"/>
  <c r="G202" i="19"/>
  <c r="AQ202" i="19" s="1"/>
  <c r="F98" i="19"/>
  <c r="H102" i="19"/>
  <c r="E87" i="19"/>
  <c r="J199" i="19"/>
  <c r="BR199" i="19" s="1"/>
  <c r="D209" i="19"/>
  <c r="AF209" i="19" s="1"/>
  <c r="E209" i="19"/>
  <c r="AI209" i="19" s="1"/>
  <c r="I129" i="19"/>
  <c r="BK129" i="19" s="1"/>
  <c r="J83" i="19"/>
  <c r="BT83" i="19" s="1"/>
  <c r="L149" i="19"/>
  <c r="CH149" i="19" s="1"/>
  <c r="L28" i="19"/>
  <c r="CH28" i="19" s="1"/>
  <c r="M9" i="19"/>
  <c r="CI9" i="19" s="1"/>
  <c r="K93" i="19"/>
  <c r="J141" i="19"/>
  <c r="K9" i="19"/>
  <c r="H56" i="19"/>
  <c r="AR56" i="19" s="1"/>
  <c r="J110" i="19"/>
  <c r="BQ110" i="19" s="1"/>
  <c r="J111" i="19"/>
  <c r="BR111" i="19" s="1"/>
  <c r="K70" i="19"/>
  <c r="BW70" i="19" s="1"/>
  <c r="L66" i="19"/>
  <c r="CH66" i="19" s="1"/>
  <c r="M58" i="19"/>
  <c r="CI58" i="19" s="1"/>
  <c r="G175" i="19"/>
  <c r="AA175" i="19" s="1"/>
  <c r="D187" i="19"/>
  <c r="J128" i="19"/>
  <c r="BP128" i="19" s="1"/>
  <c r="F170" i="19"/>
  <c r="CL170" i="19" s="1"/>
  <c r="H11" i="19"/>
  <c r="BA11" i="19" s="1"/>
  <c r="J167" i="19"/>
  <c r="G92" i="19"/>
  <c r="K24" i="19"/>
  <c r="J152" i="19"/>
  <c r="BR152" i="19" s="1"/>
  <c r="F197" i="19"/>
  <c r="E112" i="19"/>
  <c r="AI112" i="19" s="1"/>
  <c r="M85" i="19"/>
  <c r="CI85" i="19" s="1"/>
  <c r="I180" i="19"/>
  <c r="BL180" i="19" s="1"/>
  <c r="D189" i="19"/>
  <c r="AE189" i="19" s="1"/>
  <c r="F103" i="19"/>
  <c r="F118" i="19"/>
  <c r="V118" i="19" s="1"/>
  <c r="H32" i="19"/>
  <c r="AV32" i="19" s="1"/>
  <c r="E148" i="19"/>
  <c r="AK148" i="19" s="1"/>
  <c r="L172" i="19"/>
  <c r="CH172" i="19" s="1"/>
  <c r="D18" i="19"/>
  <c r="G46" i="19"/>
  <c r="CM46" i="19" s="1"/>
  <c r="E16" i="19"/>
  <c r="H98" i="19"/>
  <c r="AV98" i="19" s="1"/>
  <c r="K23" i="19"/>
  <c r="BW23" i="19" s="1"/>
  <c r="H86" i="19"/>
  <c r="M124" i="19"/>
  <c r="CI124" i="19" s="1"/>
  <c r="M15" i="19"/>
  <c r="CI15" i="19" s="1"/>
  <c r="J38" i="19"/>
  <c r="D68" i="19"/>
  <c r="AF68" i="19" s="1"/>
  <c r="G146" i="19"/>
  <c r="AQ146" i="19" s="1"/>
  <c r="I132" i="19"/>
  <c r="BJ132" i="19" s="1"/>
  <c r="J194" i="19"/>
  <c r="BR194" i="19" s="1"/>
  <c r="G193" i="19"/>
  <c r="AB193" i="19" s="1"/>
  <c r="CE193" i="19" s="1"/>
  <c r="J192" i="19"/>
  <c r="J166" i="19"/>
  <c r="G204" i="19"/>
  <c r="Y204" i="19" s="1"/>
  <c r="CG204" i="19" s="1"/>
  <c r="E120" i="19"/>
  <c r="AK120" i="19" s="1"/>
  <c r="H35" i="19"/>
  <c r="AZ35" i="19" s="1"/>
  <c r="H190" i="19"/>
  <c r="AY190" i="19" s="1"/>
  <c r="F139" i="19"/>
  <c r="X139" i="19" s="1"/>
  <c r="G97" i="19"/>
  <c r="AB97" i="19" s="1"/>
  <c r="CE97" i="19" s="1"/>
  <c r="H180" i="19"/>
  <c r="K88" i="19"/>
  <c r="E195" i="19"/>
  <c r="AJ195" i="19" s="1"/>
  <c r="I161" i="19"/>
  <c r="BD161" i="19" s="1"/>
  <c r="F11" i="19"/>
  <c r="CL11" i="19" s="1"/>
  <c r="I151" i="19"/>
  <c r="BM151" i="19" s="1"/>
  <c r="D99" i="19"/>
  <c r="AH99" i="19" s="1"/>
  <c r="I25" i="19"/>
  <c r="BF25" i="19" s="1"/>
  <c r="L158" i="19"/>
  <c r="CH158" i="19" s="1"/>
  <c r="K40" i="19"/>
  <c r="L142" i="19"/>
  <c r="CH142" i="19" s="1"/>
  <c r="M54" i="19"/>
  <c r="CI54" i="19" s="1"/>
  <c r="M70" i="19"/>
  <c r="CI70" i="19" s="1"/>
  <c r="M169" i="19"/>
  <c r="CI169" i="19" s="1"/>
  <c r="J208" i="19"/>
  <c r="BS208" i="19" s="1"/>
  <c r="F189" i="19"/>
  <c r="AO189" i="19" s="1"/>
  <c r="I38" i="19"/>
  <c r="F117" i="19"/>
  <c r="U117" i="19" s="1"/>
  <c r="D157" i="19"/>
  <c r="AD157" i="19" s="1"/>
  <c r="K50" i="19"/>
  <c r="K89" i="19"/>
  <c r="BY89" i="19" s="1"/>
  <c r="E205" i="19"/>
  <c r="AI205" i="19" s="1"/>
  <c r="D154" i="19"/>
  <c r="AF154" i="19" s="1"/>
  <c r="D43" i="19"/>
  <c r="AH43" i="19" s="1"/>
  <c r="J10" i="19"/>
  <c r="G141" i="19"/>
  <c r="CM141" i="19" s="1"/>
  <c r="J122" i="19"/>
  <c r="BQ122" i="19" s="1"/>
  <c r="E171" i="19"/>
  <c r="L108" i="19"/>
  <c r="CH108" i="19" s="1"/>
  <c r="L30" i="19"/>
  <c r="CH30" i="19" s="1"/>
  <c r="K32" i="19"/>
  <c r="K99" i="19"/>
  <c r="G101" i="19"/>
  <c r="D146" i="19"/>
  <c r="D169" i="19"/>
  <c r="AF169" i="19" s="1"/>
  <c r="L43" i="19"/>
  <c r="CH43" i="19" s="1"/>
  <c r="L125" i="19"/>
  <c r="CH125" i="19" s="1"/>
  <c r="D59" i="19"/>
  <c r="AD59" i="19" s="1"/>
  <c r="I13" i="19"/>
  <c r="BE13" i="19" s="1"/>
  <c r="J213" i="19"/>
  <c r="J23" i="19"/>
  <c r="BR23" i="19" s="1"/>
  <c r="E34" i="19"/>
  <c r="AK34" i="19" s="1"/>
  <c r="E39" i="19"/>
  <c r="AL39" i="19" s="1"/>
  <c r="J59" i="19"/>
  <c r="BT59" i="19" s="1"/>
  <c r="J32" i="19"/>
  <c r="K71" i="19"/>
  <c r="BZ71" i="19" s="1"/>
  <c r="K100" i="19"/>
  <c r="BY100" i="19" s="1"/>
  <c r="G74" i="19"/>
  <c r="AQ74" i="19" s="1"/>
  <c r="D84" i="19"/>
  <c r="AG84" i="19" s="1"/>
  <c r="H94" i="19"/>
  <c r="AS94" i="19" s="1"/>
  <c r="F106" i="19"/>
  <c r="V106" i="19" s="1"/>
  <c r="K140" i="19"/>
  <c r="I105" i="19"/>
  <c r="I121" i="19"/>
  <c r="BJ121" i="19" s="1"/>
  <c r="I130" i="19"/>
  <c r="BF130" i="19" s="1"/>
  <c r="E166" i="19"/>
  <c r="K4" i="19"/>
  <c r="BX4" i="19" s="1"/>
  <c r="E174" i="19"/>
  <c r="AL174" i="19" s="1"/>
  <c r="F160" i="19"/>
  <c r="L167" i="19"/>
  <c r="CH167" i="19" s="1"/>
  <c r="G209" i="19"/>
  <c r="E208" i="19"/>
  <c r="AJ208" i="19" s="1"/>
  <c r="D165" i="19"/>
  <c r="AF165" i="19" s="1"/>
  <c r="L154" i="19"/>
  <c r="CH154" i="19" s="1"/>
  <c r="F19" i="19"/>
  <c r="V19" i="19" s="1"/>
  <c r="F16" i="19"/>
  <c r="CK16" i="19" s="1"/>
  <c r="J57" i="19"/>
  <c r="F90" i="19"/>
  <c r="F93" i="19"/>
  <c r="F198" i="19"/>
  <c r="X198" i="19" s="1"/>
  <c r="F41" i="19"/>
  <c r="T41" i="19" s="1"/>
  <c r="CF41" i="19" s="1"/>
  <c r="G72" i="19"/>
  <c r="CM72" i="19" s="1"/>
  <c r="E187" i="19"/>
  <c r="AK187" i="19" s="1"/>
  <c r="K47" i="19"/>
  <c r="BZ47" i="19" s="1"/>
  <c r="K205" i="19"/>
  <c r="H79" i="19"/>
  <c r="AT79" i="19" s="1"/>
  <c r="J44" i="19"/>
  <c r="D120" i="19"/>
  <c r="J125" i="19"/>
  <c r="BT125" i="19" s="1"/>
  <c r="F187" i="19"/>
  <c r="AO187" i="19" s="1"/>
  <c r="E26" i="19"/>
  <c r="AL26" i="19" s="1"/>
  <c r="K34" i="19"/>
  <c r="BY34" i="19" s="1"/>
  <c r="E22" i="19"/>
  <c r="AJ22" i="19" s="1"/>
  <c r="E117" i="19"/>
  <c r="J95" i="19"/>
  <c r="I83" i="19"/>
  <c r="BE83" i="19" s="1"/>
  <c r="H108" i="19"/>
  <c r="AW108" i="19" s="1"/>
  <c r="H95" i="19"/>
  <c r="AX95" i="19" s="1"/>
  <c r="F126" i="19"/>
  <c r="X126" i="19" s="1"/>
  <c r="I187" i="19"/>
  <c r="BJ187" i="19" s="1"/>
  <c r="E13" i="19"/>
  <c r="I84" i="19"/>
  <c r="BE84" i="19" s="1"/>
  <c r="I60" i="19"/>
  <c r="I116" i="19"/>
  <c r="BD116" i="19" s="1"/>
  <c r="J11" i="19"/>
  <c r="BS11" i="19" s="1"/>
  <c r="D27" i="19"/>
  <c r="E32" i="19"/>
  <c r="AJ32" i="19" s="1"/>
  <c r="I29" i="19"/>
  <c r="BN29" i="19" s="1"/>
  <c r="H26" i="19"/>
  <c r="AX26" i="19" s="1"/>
  <c r="F42" i="19"/>
  <c r="E103" i="19"/>
  <c r="F28" i="19"/>
  <c r="AO28" i="19" s="1"/>
  <c r="E106" i="19"/>
  <c r="AM106" i="19" s="1"/>
  <c r="E123" i="19"/>
  <c r="D127" i="19"/>
  <c r="AE127" i="19" s="1"/>
  <c r="G125" i="19"/>
  <c r="CM125" i="19" s="1"/>
  <c r="H112" i="19"/>
  <c r="AY112" i="19" s="1"/>
  <c r="D142" i="19"/>
  <c r="G122" i="19"/>
  <c r="F129" i="19"/>
  <c r="V129" i="19" s="1"/>
  <c r="G140" i="19"/>
  <c r="Z140" i="19" s="1"/>
  <c r="H168" i="19"/>
  <c r="G192" i="19"/>
  <c r="Y192" i="19" s="1"/>
  <c r="CG192" i="19" s="1"/>
  <c r="J212" i="19"/>
  <c r="BS212" i="19" s="1"/>
  <c r="D200" i="19"/>
  <c r="AD200" i="19" s="1"/>
  <c r="K19" i="19"/>
  <c r="F12" i="19"/>
  <c r="G96" i="19"/>
  <c r="Z96" i="19" s="1"/>
  <c r="D86" i="19"/>
  <c r="AF86" i="19" s="1"/>
  <c r="H4" i="19"/>
  <c r="AS4" i="19" s="1"/>
  <c r="G115" i="19"/>
  <c r="AC115" i="19" s="1"/>
  <c r="K212" i="19"/>
  <c r="BW212" i="19" s="1"/>
  <c r="J140" i="19"/>
  <c r="J41" i="19"/>
  <c r="D88" i="19"/>
  <c r="K25" i="19"/>
  <c r="BZ25" i="19" s="1"/>
  <c r="K14" i="19"/>
  <c r="BZ14" i="19" s="1"/>
  <c r="I117" i="19"/>
  <c r="D205" i="19"/>
  <c r="AF205" i="19" s="1"/>
  <c r="J187" i="19"/>
  <c r="BT187" i="19" s="1"/>
  <c r="E37" i="19"/>
  <c r="AK37" i="19" s="1"/>
  <c r="K85" i="19"/>
  <c r="I210" i="19"/>
  <c r="E130" i="19"/>
  <c r="G148" i="19"/>
  <c r="CM148" i="19" s="1"/>
  <c r="H64" i="19"/>
  <c r="AT64" i="19" s="1"/>
  <c r="I108" i="19"/>
  <c r="BM108" i="19" s="1"/>
  <c r="J206" i="19"/>
  <c r="D172" i="19"/>
  <c r="AG172" i="19" s="1"/>
  <c r="E137" i="19"/>
  <c r="F114" i="19"/>
  <c r="G208" i="19"/>
  <c r="E162" i="19"/>
  <c r="AL162" i="19" s="1"/>
  <c r="F87" i="19"/>
  <c r="I50" i="19"/>
  <c r="BN50" i="19" s="1"/>
  <c r="I102" i="19"/>
  <c r="BH102" i="19" s="1"/>
  <c r="E116" i="19"/>
  <c r="K66" i="19"/>
  <c r="F122" i="19"/>
  <c r="F172" i="19"/>
  <c r="T172" i="19" s="1"/>
  <c r="CF172" i="19" s="1"/>
  <c r="G162" i="19"/>
  <c r="AB162" i="19" s="1"/>
  <c r="CE162" i="19" s="1"/>
  <c r="H111" i="19"/>
  <c r="H214" i="19"/>
  <c r="AX214" i="19" s="1"/>
  <c r="H132" i="19"/>
  <c r="AY132" i="19" s="1"/>
  <c r="E115" i="19"/>
  <c r="I168" i="19"/>
  <c r="BF168" i="19" s="1"/>
  <c r="D19" i="19"/>
  <c r="F29" i="19"/>
  <c r="CL29" i="19" s="1"/>
  <c r="I44" i="19"/>
  <c r="BH44" i="19" s="1"/>
  <c r="D35" i="19"/>
  <c r="J62" i="19"/>
  <c r="BT62" i="19" s="1"/>
  <c r="I139" i="19"/>
  <c r="BK139" i="19" s="1"/>
  <c r="H54" i="19"/>
  <c r="H137" i="19"/>
  <c r="H124" i="19"/>
  <c r="G81" i="19"/>
  <c r="K166" i="19"/>
  <c r="CA166" i="19" s="1"/>
  <c r="E74" i="19"/>
  <c r="AJ74" i="19" s="1"/>
  <c r="I82" i="19"/>
  <c r="BM82" i="19" s="1"/>
  <c r="H194" i="19"/>
  <c r="BA194" i="19" s="1"/>
  <c r="H59" i="19"/>
  <c r="AS59" i="19" s="1"/>
  <c r="H55" i="19"/>
  <c r="H184" i="19"/>
  <c r="AZ184" i="19" s="1"/>
  <c r="I27" i="19"/>
  <c r="BH27" i="19" s="1"/>
  <c r="J45" i="19"/>
  <c r="BT45" i="19" s="1"/>
  <c r="D133" i="19"/>
  <c r="K181" i="19"/>
  <c r="BX181" i="19" s="1"/>
  <c r="I171" i="19"/>
  <c r="BN171" i="19" s="1"/>
  <c r="H178" i="19"/>
  <c r="AU178" i="19" s="1"/>
  <c r="H183" i="19"/>
  <c r="F102" i="19"/>
  <c r="G59" i="19"/>
  <c r="AC59" i="19" s="1"/>
  <c r="G176" i="19"/>
  <c r="AA176" i="19" s="1"/>
  <c r="H5" i="19"/>
  <c r="AY5" i="19" s="1"/>
  <c r="H36" i="19"/>
  <c r="AZ36" i="19" s="1"/>
  <c r="K38" i="19"/>
  <c r="BY38" i="19" s="1"/>
  <c r="G71" i="19"/>
  <c r="AB71" i="19" s="1"/>
  <c r="CE71" i="19" s="1"/>
  <c r="K193" i="19"/>
  <c r="H175" i="19"/>
  <c r="H84" i="19"/>
  <c r="AZ84" i="19" s="1"/>
  <c r="J79" i="19"/>
  <c r="BT79" i="19" s="1"/>
  <c r="K65" i="19"/>
  <c r="D155" i="19"/>
  <c r="I207" i="19"/>
  <c r="BK207" i="19" s="1"/>
  <c r="G163" i="19"/>
  <c r="M150" i="19"/>
  <c r="CI150" i="19" s="1"/>
  <c r="M35" i="19"/>
  <c r="CI35" i="19" s="1"/>
  <c r="M102" i="19"/>
  <c r="CI102" i="19" s="1"/>
  <c r="M186" i="19"/>
  <c r="CI186" i="19" s="1"/>
  <c r="M208" i="19"/>
  <c r="CI208" i="19" s="1"/>
  <c r="M146" i="19"/>
  <c r="CI146" i="19" s="1"/>
  <c r="M30" i="19"/>
  <c r="CI30" i="19" s="1"/>
  <c r="M171" i="19"/>
  <c r="CI171" i="19" s="1"/>
  <c r="M191" i="19"/>
  <c r="CI191" i="19" s="1"/>
  <c r="M118" i="19"/>
  <c r="CI118" i="19" s="1"/>
  <c r="M32" i="19"/>
  <c r="CI32" i="19" s="1"/>
  <c r="M197" i="19"/>
  <c r="CI197" i="19" s="1"/>
  <c r="M81" i="19"/>
  <c r="CI81" i="19" s="1"/>
  <c r="M166" i="19"/>
  <c r="CI166" i="19" s="1"/>
  <c r="M51" i="19"/>
  <c r="CI51" i="19" s="1"/>
  <c r="M13" i="19"/>
  <c r="CI13" i="19" s="1"/>
  <c r="M71" i="19"/>
  <c r="CI71" i="19" s="1"/>
  <c r="M111" i="19"/>
  <c r="CI111" i="19" s="1"/>
  <c r="M18" i="19"/>
  <c r="CI18" i="19" s="1"/>
  <c r="M11" i="19"/>
  <c r="CI11" i="19" s="1"/>
  <c r="M67" i="19"/>
  <c r="CI67" i="19" s="1"/>
  <c r="M48" i="19"/>
  <c r="CI48" i="19" s="1"/>
  <c r="M100" i="19"/>
  <c r="CI100" i="19" s="1"/>
  <c r="M22" i="19"/>
  <c r="CI22" i="19" s="1"/>
  <c r="L209" i="19"/>
  <c r="CH209" i="19" s="1"/>
  <c r="L86" i="19"/>
  <c r="CH86" i="19" s="1"/>
  <c r="L133" i="19"/>
  <c r="CH133" i="19" s="1"/>
  <c r="D39" i="19"/>
  <c r="AF39" i="19" s="1"/>
  <c r="L82" i="19"/>
  <c r="CH82" i="19" s="1"/>
  <c r="J101" i="19"/>
  <c r="L122" i="19"/>
  <c r="CH122" i="19" s="1"/>
  <c r="L136" i="19"/>
  <c r="CH136" i="19" s="1"/>
  <c r="K15" i="19"/>
  <c r="BW15" i="19" s="1"/>
  <c r="J109" i="19"/>
  <c r="L90" i="19"/>
  <c r="CH90" i="19" s="1"/>
  <c r="L200" i="19"/>
  <c r="CH200" i="19" s="1"/>
  <c r="L143" i="19"/>
  <c r="CH143" i="19" s="1"/>
  <c r="L174" i="19"/>
  <c r="CH174" i="19" s="1"/>
  <c r="L39" i="19"/>
  <c r="CH39" i="19" s="1"/>
  <c r="L70" i="19"/>
  <c r="CH70" i="19" s="1"/>
  <c r="K90" i="19"/>
  <c r="BZ90" i="19" s="1"/>
  <c r="E184" i="19"/>
  <c r="K132" i="19"/>
  <c r="CA132" i="19" s="1"/>
  <c r="L141" i="19"/>
  <c r="CH141" i="19" s="1"/>
  <c r="L42" i="19"/>
  <c r="CH42" i="19" s="1"/>
  <c r="L131" i="19"/>
  <c r="CH131" i="19" s="1"/>
  <c r="F73" i="19"/>
  <c r="CK73" i="19" s="1"/>
  <c r="E85" i="19"/>
  <c r="E125" i="19"/>
  <c r="AI125" i="19" s="1"/>
  <c r="J153" i="19"/>
  <c r="BP153" i="19" s="1"/>
  <c r="E173" i="19"/>
  <c r="AI173" i="19" s="1"/>
  <c r="F200" i="19"/>
  <c r="T200" i="19" s="1"/>
  <c r="CF200" i="19" s="1"/>
  <c r="L194" i="19"/>
  <c r="CH194" i="19" s="1"/>
  <c r="K11" i="19"/>
  <c r="J9" i="19"/>
  <c r="E9" i="19"/>
  <c r="E6" i="19"/>
  <c r="L37" i="19"/>
  <c r="CH37" i="19" s="1"/>
  <c r="F57" i="19"/>
  <c r="U57" i="19" s="1"/>
  <c r="K33" i="19"/>
  <c r="E79" i="19"/>
  <c r="AK79" i="19" s="1"/>
  <c r="J43" i="19"/>
  <c r="BQ43" i="19" s="1"/>
  <c r="E82" i="19"/>
  <c r="AI82" i="19" s="1"/>
  <c r="E57" i="19"/>
  <c r="E111" i="19"/>
  <c r="H114" i="19"/>
  <c r="BA114" i="19" s="1"/>
  <c r="I109" i="19"/>
  <c r="BH109" i="19" s="1"/>
  <c r="D123" i="19"/>
  <c r="G134" i="19"/>
  <c r="AP134" i="19" s="1"/>
  <c r="E168" i="19"/>
  <c r="AI168" i="19" s="1"/>
  <c r="F65" i="19"/>
  <c r="CK65" i="19" s="1"/>
  <c r="E177" i="19"/>
  <c r="J162" i="19"/>
  <c r="L212" i="19"/>
  <c r="CH212" i="19" s="1"/>
  <c r="G187" i="19"/>
  <c r="CM187" i="19" s="1"/>
  <c r="E201" i="19"/>
  <c r="L13" i="19"/>
  <c r="CH13" i="19" s="1"/>
  <c r="L102" i="19"/>
  <c r="CH102" i="19" s="1"/>
  <c r="H21" i="19"/>
  <c r="AS21" i="19" s="1"/>
  <c r="H24" i="19"/>
  <c r="AT24" i="19" s="1"/>
  <c r="H46" i="19"/>
  <c r="I55" i="19"/>
  <c r="BJ55" i="19" s="1"/>
  <c r="J21" i="19"/>
  <c r="BQ21" i="19" s="1"/>
  <c r="G93" i="19"/>
  <c r="AB93" i="19" s="1"/>
  <c r="CE93" i="19" s="1"/>
  <c r="D4" i="19"/>
  <c r="AH4" i="19" s="1"/>
  <c r="J106" i="19"/>
  <c r="BQ106" i="19" s="1"/>
  <c r="K192" i="19"/>
  <c r="H75" i="19"/>
  <c r="AS75" i="19" s="1"/>
  <c r="G99" i="19"/>
  <c r="D173" i="19"/>
  <c r="E186" i="19"/>
  <c r="AM186" i="19" s="1"/>
  <c r="K98" i="19"/>
  <c r="J143" i="19"/>
  <c r="BR143" i="19" s="1"/>
  <c r="K182" i="19"/>
  <c r="BX182" i="19" s="1"/>
  <c r="E49" i="19"/>
  <c r="H30" i="19"/>
  <c r="G211" i="19"/>
  <c r="F141" i="19"/>
  <c r="AO141" i="19" s="1"/>
  <c r="G69" i="19"/>
  <c r="CM69" i="19" s="1"/>
  <c r="D116" i="19"/>
  <c r="D106" i="19"/>
  <c r="AD106" i="19" s="1"/>
  <c r="H122" i="19"/>
  <c r="AW122" i="19" s="1"/>
  <c r="J191" i="19"/>
  <c r="J19" i="19"/>
  <c r="G3" i="19"/>
  <c r="G151" i="19"/>
  <c r="K172" i="19"/>
  <c r="CA172" i="19" s="1"/>
  <c r="J42" i="19"/>
  <c r="G30" i="19"/>
  <c r="AQ30" i="19" s="1"/>
  <c r="K67" i="19"/>
  <c r="BW67" i="19" s="1"/>
  <c r="F77" i="19"/>
  <c r="CL77" i="19" s="1"/>
  <c r="K35" i="19"/>
  <c r="K109" i="19"/>
  <c r="I118" i="19"/>
  <c r="BI118" i="19" s="1"/>
  <c r="F130" i="19"/>
  <c r="AO130" i="19" s="1"/>
  <c r="G15" i="19"/>
  <c r="Z15" i="19" s="1"/>
  <c r="F70" i="19"/>
  <c r="U70" i="19" s="1"/>
  <c r="G38" i="19"/>
  <c r="AC38" i="19" s="1"/>
  <c r="H144" i="19"/>
  <c r="BA144" i="19" s="1"/>
  <c r="E144" i="19"/>
  <c r="J138" i="19"/>
  <c r="I148" i="19"/>
  <c r="BI148" i="19" s="1"/>
  <c r="K158" i="19"/>
  <c r="CA158" i="19" s="1"/>
  <c r="H197" i="19"/>
  <c r="BA197" i="19" s="1"/>
  <c r="F214" i="19"/>
  <c r="V214" i="19" s="1"/>
  <c r="H177" i="19"/>
  <c r="AZ177" i="19" s="1"/>
  <c r="F31" i="19"/>
  <c r="G22" i="19"/>
  <c r="J3" i="19"/>
  <c r="H91" i="19"/>
  <c r="H6" i="19"/>
  <c r="AR6" i="19" s="1"/>
  <c r="H65" i="19"/>
  <c r="AY65" i="19" s="1"/>
  <c r="K120" i="19"/>
  <c r="BZ120" i="19" s="1"/>
  <c r="G154" i="19"/>
  <c r="CM154" i="19" s="1"/>
  <c r="D171" i="19"/>
  <c r="AH171" i="19" s="1"/>
  <c r="E38" i="19"/>
  <c r="J113" i="19"/>
  <c r="E41" i="19"/>
  <c r="D115" i="19"/>
  <c r="AD115" i="19" s="1"/>
  <c r="J74" i="19"/>
  <c r="G5" i="19"/>
  <c r="CM5" i="19" s="1"/>
  <c r="H27" i="19"/>
  <c r="AV27" i="19" s="1"/>
  <c r="J98" i="19"/>
  <c r="K165" i="19"/>
  <c r="E102" i="19"/>
  <c r="G214" i="19"/>
  <c r="AC214" i="19" s="1"/>
  <c r="G114" i="19"/>
  <c r="AQ114" i="19" s="1"/>
  <c r="G56" i="19"/>
  <c r="J149" i="19"/>
  <c r="H172" i="19"/>
  <c r="AV172" i="19" s="1"/>
  <c r="E78" i="19"/>
  <c r="E114" i="19"/>
  <c r="AI114" i="19" s="1"/>
  <c r="J14" i="19"/>
  <c r="J72" i="19"/>
  <c r="J104" i="19"/>
  <c r="BR104" i="19" s="1"/>
  <c r="H85" i="19"/>
  <c r="G98" i="19"/>
  <c r="CN98" i="19" s="1"/>
  <c r="D210" i="19"/>
  <c r="AE210" i="19" s="1"/>
  <c r="K167" i="19"/>
  <c r="BX167" i="19" s="1"/>
  <c r="I140" i="19"/>
  <c r="BK140" i="19" s="1"/>
  <c r="I126" i="19"/>
  <c r="J150" i="19"/>
  <c r="G182" i="19"/>
  <c r="Y182" i="19" s="1"/>
  <c r="CG182" i="19" s="1"/>
  <c r="D26" i="19"/>
  <c r="J34" i="19"/>
  <c r="BS34" i="19" s="1"/>
  <c r="G18" i="19"/>
  <c r="AB18" i="19" s="1"/>
  <c r="CE18" i="19" s="1"/>
  <c r="K48" i="19"/>
  <c r="H72" i="19"/>
  <c r="G164" i="19"/>
  <c r="I78" i="19"/>
  <c r="J182" i="19"/>
  <c r="BS182" i="19" s="1"/>
  <c r="F184" i="19"/>
  <c r="F182" i="19"/>
  <c r="W182" i="19" s="1"/>
  <c r="CD182" i="19" s="1"/>
  <c r="G89" i="19"/>
  <c r="AB89" i="19" s="1"/>
  <c r="CE89" i="19" s="1"/>
  <c r="I111" i="19"/>
  <c r="K13" i="19"/>
  <c r="CA13" i="19" s="1"/>
  <c r="G153" i="19"/>
  <c r="D40" i="19"/>
  <c r="H116" i="19"/>
  <c r="AW116" i="19" s="1"/>
  <c r="F84" i="19"/>
  <c r="E142" i="19"/>
  <c r="AL142" i="19" s="1"/>
  <c r="K39" i="19"/>
  <c r="BW39" i="19" s="1"/>
  <c r="I17" i="19"/>
  <c r="BM17" i="19" s="1"/>
  <c r="G150" i="19"/>
  <c r="AP150" i="19" s="1"/>
  <c r="I16" i="19"/>
  <c r="F203" i="19"/>
  <c r="H160" i="19"/>
  <c r="AX160" i="19" s="1"/>
  <c r="E15" i="19"/>
  <c r="G144" i="19"/>
  <c r="AQ144" i="19" s="1"/>
  <c r="J186" i="19"/>
  <c r="G142" i="19"/>
  <c r="AP142" i="19" s="1"/>
  <c r="G139" i="19"/>
  <c r="K195" i="19"/>
  <c r="I113" i="19"/>
  <c r="I67" i="19"/>
  <c r="BD67" i="19" s="1"/>
  <c r="G63" i="19"/>
  <c r="AC63" i="19" s="1"/>
  <c r="F99" i="19"/>
  <c r="AO99" i="19" s="1"/>
  <c r="E129" i="19"/>
  <c r="AJ129" i="19" s="1"/>
  <c r="I6" i="19"/>
  <c r="BL6" i="19" s="1"/>
  <c r="G64" i="19"/>
  <c r="H133" i="19"/>
  <c r="I80" i="19"/>
  <c r="G17" i="19"/>
  <c r="AA17" i="19" s="1"/>
  <c r="M110" i="19"/>
  <c r="CI110" i="19" s="1"/>
  <c r="M25" i="19"/>
  <c r="CI25" i="19" s="1"/>
  <c r="M211" i="19"/>
  <c r="CI211" i="19" s="1"/>
  <c r="M90" i="19"/>
  <c r="CI90" i="19" s="1"/>
  <c r="M165" i="19"/>
  <c r="CI165" i="19" s="1"/>
  <c r="M199" i="19"/>
  <c r="CI199" i="19" s="1"/>
  <c r="M182" i="19"/>
  <c r="CI182" i="19" s="1"/>
  <c r="M143" i="19"/>
  <c r="CI143" i="19" s="1"/>
  <c r="M37" i="19"/>
  <c r="CI37" i="19" s="1"/>
  <c r="M10" i="19"/>
  <c r="CI10" i="19" s="1"/>
  <c r="M149" i="19"/>
  <c r="CI149" i="19" s="1"/>
  <c r="M177" i="19"/>
  <c r="CI177" i="19" s="1"/>
  <c r="M113" i="19"/>
  <c r="CI113" i="19" s="1"/>
  <c r="M180" i="19"/>
  <c r="CI180" i="19" s="1"/>
  <c r="M148" i="19"/>
  <c r="CI148" i="19" s="1"/>
  <c r="M79" i="19"/>
  <c r="CI79" i="19" s="1"/>
  <c r="M161" i="19"/>
  <c r="CI161" i="19" s="1"/>
  <c r="M50" i="19"/>
  <c r="CI50" i="19" s="1"/>
  <c r="M12" i="19"/>
  <c r="CI12" i="19" s="1"/>
  <c r="M64" i="19"/>
  <c r="CI64" i="19" s="1"/>
  <c r="M104" i="19"/>
  <c r="CI104" i="19" s="1"/>
  <c r="M8" i="19"/>
  <c r="CI8" i="19" s="1"/>
  <c r="D2" i="19"/>
  <c r="AH2" i="19" s="1"/>
  <c r="D5" i="19"/>
  <c r="D29" i="19"/>
  <c r="D72" i="19"/>
  <c r="L210" i="19"/>
  <c r="CH210" i="19" s="1"/>
  <c r="L148" i="19"/>
  <c r="CH148" i="19" s="1"/>
  <c r="L192" i="19"/>
  <c r="CH192" i="19" s="1"/>
  <c r="K12" i="19"/>
  <c r="BW12" i="19" s="1"/>
  <c r="K122" i="19"/>
  <c r="CA122" i="19" s="1"/>
  <c r="L20" i="19"/>
  <c r="CH20" i="19" s="1"/>
  <c r="E99" i="19"/>
  <c r="AJ99" i="19" s="1"/>
  <c r="L204" i="19"/>
  <c r="CH204" i="19" s="1"/>
  <c r="L166" i="19"/>
  <c r="CH166" i="19" s="1"/>
  <c r="D103" i="19"/>
  <c r="AF103" i="19" s="1"/>
  <c r="D9" i="19"/>
  <c r="AD9" i="19" s="1"/>
  <c r="J48" i="19"/>
  <c r="F47" i="19"/>
  <c r="T47" i="19" s="1"/>
  <c r="CF47" i="19" s="1"/>
  <c r="E80" i="19"/>
  <c r="AI80" i="19" s="1"/>
  <c r="E81" i="19"/>
  <c r="AI81" i="19" s="1"/>
  <c r="I75" i="19"/>
  <c r="BG75" i="19" s="1"/>
  <c r="I128" i="19"/>
  <c r="BH128" i="19" s="1"/>
  <c r="H113" i="19"/>
  <c r="AV113" i="19" s="1"/>
  <c r="J144" i="19"/>
  <c r="BP144" i="19" s="1"/>
  <c r="E194" i="19"/>
  <c r="E203" i="19"/>
  <c r="F205" i="19"/>
  <c r="L175" i="19"/>
  <c r="CH175" i="19" s="1"/>
  <c r="J49" i="19"/>
  <c r="BQ49" i="19" s="1"/>
  <c r="G45" i="19"/>
  <c r="AP45" i="19" s="1"/>
  <c r="J6" i="19"/>
  <c r="BT6" i="19" s="1"/>
  <c r="E193" i="19"/>
  <c r="AL193" i="19" s="1"/>
  <c r="G19" i="19"/>
  <c r="AC19" i="19" s="1"/>
  <c r="G189" i="19"/>
  <c r="AC189" i="19" s="1"/>
  <c r="G23" i="19"/>
  <c r="K199" i="19"/>
  <c r="H150" i="19"/>
  <c r="BB150" i="19" s="1"/>
  <c r="I182" i="19"/>
  <c r="D80" i="19"/>
  <c r="AD80" i="19" s="1"/>
  <c r="I81" i="19"/>
  <c r="BG81" i="19" s="1"/>
  <c r="L96" i="19"/>
  <c r="CH96" i="19" s="1"/>
  <c r="K74" i="19"/>
  <c r="BY74" i="19" s="1"/>
  <c r="G49" i="19"/>
  <c r="J88" i="19"/>
  <c r="H62" i="19"/>
  <c r="AZ62" i="19" s="1"/>
  <c r="G83" i="19"/>
  <c r="G126" i="19"/>
  <c r="Y126" i="19" s="1"/>
  <c r="CG126" i="19" s="1"/>
  <c r="H162" i="19"/>
  <c r="AU162" i="19" s="1"/>
  <c r="H202" i="19"/>
  <c r="AX202" i="19" s="1"/>
  <c r="G24" i="19"/>
  <c r="E24" i="19"/>
  <c r="I23" i="19"/>
  <c r="BK23" i="19" s="1"/>
  <c r="H143" i="19"/>
  <c r="AY143" i="19" s="1"/>
  <c r="K150" i="19"/>
  <c r="BW150" i="19" s="1"/>
  <c r="I134" i="19"/>
  <c r="BG134" i="19" s="1"/>
  <c r="F76" i="19"/>
  <c r="CL76" i="19" s="1"/>
  <c r="K134" i="19"/>
  <c r="H99" i="19"/>
  <c r="J168" i="19"/>
  <c r="BS168" i="19" s="1"/>
  <c r="G117" i="19"/>
  <c r="Z117" i="19" s="1"/>
  <c r="H120" i="19"/>
  <c r="BC120" i="19" s="1"/>
  <c r="I62" i="19"/>
  <c r="D83" i="19"/>
  <c r="AE83" i="19" s="1"/>
  <c r="K136" i="19"/>
  <c r="BZ136" i="19" s="1"/>
  <c r="J114" i="19"/>
  <c r="BT114" i="19" s="1"/>
  <c r="D144" i="19"/>
  <c r="F192" i="19"/>
  <c r="I150" i="19"/>
  <c r="K175" i="19"/>
  <c r="BZ175" i="19" s="1"/>
  <c r="D23" i="19"/>
  <c r="H128" i="19"/>
  <c r="BB128" i="19" s="1"/>
  <c r="I106" i="19"/>
  <c r="BJ106" i="19" s="1"/>
  <c r="I158" i="19"/>
  <c r="D184" i="19"/>
  <c r="AE184" i="19" s="1"/>
  <c r="H50" i="19"/>
  <c r="D36" i="19"/>
  <c r="AG36" i="19" s="1"/>
  <c r="H110" i="19"/>
  <c r="AT110" i="19" s="1"/>
  <c r="H165" i="19"/>
  <c r="G116" i="19"/>
  <c r="CN116" i="19" s="1"/>
  <c r="D118" i="19"/>
  <c r="AG118" i="19" s="1"/>
  <c r="G158" i="19"/>
  <c r="AP158" i="19" s="1"/>
  <c r="H57" i="19"/>
  <c r="AS57" i="19" s="1"/>
  <c r="G16" i="19"/>
  <c r="H74" i="19"/>
  <c r="E72" i="19"/>
  <c r="AK72" i="19" s="1"/>
  <c r="H149" i="19"/>
  <c r="K121" i="19"/>
  <c r="BY121" i="19" s="1"/>
  <c r="J126" i="19"/>
  <c r="BS126" i="19" s="1"/>
  <c r="I53" i="19"/>
  <c r="BL53" i="19" s="1"/>
  <c r="M21" i="19"/>
  <c r="CI21" i="19" s="1"/>
  <c r="M193" i="19"/>
  <c r="CI193" i="19" s="1"/>
  <c r="M109" i="19"/>
  <c r="CI109" i="19" s="1"/>
  <c r="M108" i="19"/>
  <c r="CI108" i="19" s="1"/>
  <c r="M176" i="19"/>
  <c r="CI176" i="19" s="1"/>
  <c r="M73" i="19"/>
  <c r="CI73" i="19" s="1"/>
  <c r="M147" i="19"/>
  <c r="CI147" i="19" s="1"/>
  <c r="M80" i="19"/>
  <c r="CI80" i="19" s="1"/>
  <c r="M34" i="19"/>
  <c r="CI34" i="19" s="1"/>
  <c r="E2" i="19"/>
  <c r="AM2" i="19" s="1"/>
  <c r="L68" i="19"/>
  <c r="CH68" i="19" s="1"/>
  <c r="J18" i="19"/>
  <c r="L186" i="19"/>
  <c r="CH186" i="19" s="1"/>
  <c r="L6" i="19"/>
  <c r="CH6" i="19" s="1"/>
  <c r="K45" i="19"/>
  <c r="L159" i="19"/>
  <c r="CH159" i="19" s="1"/>
  <c r="L33" i="19"/>
  <c r="CH33" i="19" s="1"/>
  <c r="L9" i="19"/>
  <c r="CH9" i="19" s="1"/>
  <c r="L161" i="19"/>
  <c r="CH161" i="19" s="1"/>
  <c r="D90" i="19"/>
  <c r="L120" i="19"/>
  <c r="CH120" i="19" s="1"/>
  <c r="L67" i="19"/>
  <c r="CH67" i="19" s="1"/>
  <c r="L92" i="19"/>
  <c r="CH92" i="19" s="1"/>
  <c r="F156" i="19"/>
  <c r="AO156" i="19" s="1"/>
  <c r="L151" i="19"/>
  <c r="CH151" i="19" s="1"/>
  <c r="D122" i="19"/>
  <c r="I11" i="19"/>
  <c r="BE11" i="19" s="1"/>
  <c r="G51" i="19"/>
  <c r="AQ51" i="19" s="1"/>
  <c r="J61" i="19"/>
  <c r="BR61" i="19" s="1"/>
  <c r="D91" i="19"/>
  <c r="G107" i="19"/>
  <c r="D132" i="19"/>
  <c r="J121" i="19"/>
  <c r="D138" i="19"/>
  <c r="AD138" i="19" s="1"/>
  <c r="H159" i="19"/>
  <c r="E207" i="19"/>
  <c r="AI207" i="19" s="1"/>
  <c r="H181" i="19"/>
  <c r="AR181" i="19" s="1"/>
  <c r="L53" i="19"/>
  <c r="CH53" i="19" s="1"/>
  <c r="J53" i="19"/>
  <c r="F64" i="19"/>
  <c r="CK64" i="19" s="1"/>
  <c r="E136" i="19"/>
  <c r="AI136" i="19" s="1"/>
  <c r="G185" i="19"/>
  <c r="CN185" i="19" s="1"/>
  <c r="E19" i="19"/>
  <c r="F131" i="19"/>
  <c r="W131" i="19" s="1"/>
  <c r="CD131" i="19" s="1"/>
  <c r="D151" i="19"/>
  <c r="D47" i="19"/>
  <c r="G129" i="19"/>
  <c r="D37" i="19"/>
  <c r="F39" i="19"/>
  <c r="W39" i="19" s="1"/>
  <c r="CD39" i="19" s="1"/>
  <c r="E96" i="19"/>
  <c r="AL96" i="19" s="1"/>
  <c r="K179" i="19"/>
  <c r="G120" i="19"/>
  <c r="AP120" i="19" s="1"/>
  <c r="J177" i="19"/>
  <c r="BS177" i="19" s="1"/>
  <c r="J17" i="19"/>
  <c r="BR17" i="19" s="1"/>
  <c r="G61" i="19"/>
  <c r="F37" i="19"/>
  <c r="G133" i="19"/>
  <c r="CM133" i="19" s="1"/>
  <c r="K82" i="19"/>
  <c r="CA82" i="19" s="1"/>
  <c r="I112" i="19"/>
  <c r="BI112" i="19" s="1"/>
  <c r="F163" i="19"/>
  <c r="V163" i="19" s="1"/>
  <c r="I192" i="19"/>
  <c r="H203" i="19"/>
  <c r="E122" i="19"/>
  <c r="J46" i="19"/>
  <c r="E54" i="19"/>
  <c r="K55" i="19"/>
  <c r="BY55" i="19" s="1"/>
  <c r="J214" i="19"/>
  <c r="BT214" i="19" s="1"/>
  <c r="E153" i="19"/>
  <c r="AI153" i="19" s="1"/>
  <c r="J174" i="19"/>
  <c r="BS174" i="19" s="1"/>
  <c r="D89" i="19"/>
  <c r="AD89" i="19" s="1"/>
  <c r="D190" i="19"/>
  <c r="H154" i="19"/>
  <c r="K112" i="19"/>
  <c r="BZ112" i="19" s="1"/>
  <c r="H119" i="19"/>
  <c r="BA119" i="19" s="1"/>
  <c r="H207" i="19"/>
  <c r="AX207" i="19" s="1"/>
  <c r="K171" i="19"/>
  <c r="CA171" i="19" s="1"/>
  <c r="G181" i="19"/>
  <c r="AA181" i="19" s="1"/>
  <c r="G57" i="19"/>
  <c r="I8" i="19"/>
  <c r="BG8" i="19" s="1"/>
  <c r="E76" i="19"/>
  <c r="H192" i="19"/>
  <c r="BB192" i="19" s="1"/>
  <c r="D175" i="19"/>
  <c r="AG175" i="19" s="1"/>
  <c r="E152" i="19"/>
  <c r="F46" i="19"/>
  <c r="CK46" i="19" s="1"/>
  <c r="D66" i="19"/>
  <c r="G155" i="19"/>
  <c r="AA155" i="19" s="1"/>
  <c r="G32" i="19"/>
  <c r="F75" i="19"/>
  <c r="K69" i="19"/>
  <c r="CA69" i="19" s="1"/>
  <c r="J178" i="19"/>
  <c r="F26" i="19"/>
  <c r="H51" i="19"/>
  <c r="AX51" i="19" s="1"/>
  <c r="E182" i="19"/>
  <c r="AM182" i="19" s="1"/>
  <c r="F191" i="19"/>
  <c r="AN191" i="19" s="1"/>
  <c r="H48" i="19"/>
  <c r="F204" i="19"/>
  <c r="F152" i="19"/>
  <c r="AO152" i="19" s="1"/>
  <c r="I172" i="19"/>
  <c r="BJ172" i="19" s="1"/>
  <c r="H3" i="19"/>
  <c r="BB3" i="19" s="1"/>
  <c r="M62" i="19"/>
  <c r="CI62" i="19" s="1"/>
  <c r="M173" i="19"/>
  <c r="CI173" i="19" s="1"/>
  <c r="M115" i="19"/>
  <c r="CI115" i="19" s="1"/>
  <c r="M133" i="19"/>
  <c r="CI133" i="19" s="1"/>
  <c r="M107" i="19"/>
  <c r="CI107" i="19" s="1"/>
  <c r="M163" i="19"/>
  <c r="CI163" i="19" s="1"/>
  <c r="M174" i="19"/>
  <c r="CI174" i="19" s="1"/>
  <c r="M46" i="19"/>
  <c r="CI46" i="19" s="1"/>
  <c r="M145" i="19"/>
  <c r="CI145" i="19" s="1"/>
  <c r="M59" i="19"/>
  <c r="CI59" i="19" s="1"/>
  <c r="M27" i="19"/>
  <c r="CI27" i="19" s="1"/>
  <c r="M40" i="19"/>
  <c r="CI40" i="19" s="1"/>
  <c r="L130" i="19"/>
  <c r="CH130" i="19" s="1"/>
  <c r="L101" i="19"/>
  <c r="CH101" i="19" s="1"/>
  <c r="L7" i="19"/>
  <c r="CH7" i="19" s="1"/>
  <c r="L24" i="19"/>
  <c r="CH24" i="19" s="1"/>
  <c r="L137" i="19"/>
  <c r="CH137" i="19" s="1"/>
  <c r="J136" i="19"/>
  <c r="L93" i="19"/>
  <c r="CH93" i="19" s="1"/>
  <c r="L57" i="19"/>
  <c r="CH57" i="19" s="1"/>
  <c r="D81" i="19"/>
  <c r="AF81" i="19" s="1"/>
  <c r="G191" i="19"/>
  <c r="AQ191" i="19" s="1"/>
  <c r="E141" i="19"/>
  <c r="AL141" i="19" s="1"/>
  <c r="F85" i="19"/>
  <c r="D164" i="19"/>
  <c r="L109" i="19"/>
  <c r="CH109" i="19" s="1"/>
  <c r="D53" i="19"/>
  <c r="F30" i="19"/>
  <c r="H41" i="19"/>
  <c r="AS41" i="19" s="1"/>
  <c r="D34" i="19"/>
  <c r="J96" i="19"/>
  <c r="BP96" i="19" s="1"/>
  <c r="E127" i="19"/>
  <c r="H135" i="19"/>
  <c r="AY135" i="19" s="1"/>
  <c r="H127" i="19"/>
  <c r="BA127" i="19" s="1"/>
  <c r="E147" i="19"/>
  <c r="F166" i="19"/>
  <c r="E180" i="19"/>
  <c r="G188" i="19"/>
  <c r="AA188" i="19" s="1"/>
  <c r="L135" i="19"/>
  <c r="CH135" i="19" s="1"/>
  <c r="D24" i="19"/>
  <c r="AH24" i="19" s="1"/>
  <c r="D166" i="19"/>
  <c r="AG166" i="19" s="1"/>
  <c r="D202" i="19"/>
  <c r="AF202" i="19" s="1"/>
  <c r="I58" i="19"/>
  <c r="BE58" i="19" s="1"/>
  <c r="E109" i="19"/>
  <c r="K149" i="19"/>
  <c r="K31" i="19"/>
  <c r="K198" i="19"/>
  <c r="BX198" i="19" s="1"/>
  <c r="F186" i="19"/>
  <c r="G90" i="19"/>
  <c r="AP90" i="19" s="1"/>
  <c r="F134" i="19"/>
  <c r="X134" i="19" s="1"/>
  <c r="J207" i="19"/>
  <c r="BS207" i="19" s="1"/>
  <c r="G67" i="19"/>
  <c r="Z67" i="19" s="1"/>
  <c r="J84" i="19"/>
  <c r="E90" i="19"/>
  <c r="AJ90" i="19" s="1"/>
  <c r="H101" i="19"/>
  <c r="AR101" i="19" s="1"/>
  <c r="D162" i="19"/>
  <c r="J200" i="19"/>
  <c r="BT200" i="19" s="1"/>
  <c r="H213" i="19"/>
  <c r="AY213" i="19" s="1"/>
  <c r="G44" i="19"/>
  <c r="E5" i="19"/>
  <c r="J29" i="19"/>
  <c r="K183" i="19"/>
  <c r="G47" i="19"/>
  <c r="G39" i="19"/>
  <c r="G131" i="19"/>
  <c r="Z131" i="19" s="1"/>
  <c r="K41" i="19"/>
  <c r="BZ41" i="19" s="1"/>
  <c r="D176" i="19"/>
  <c r="J5" i="19"/>
  <c r="BT5" i="19" s="1"/>
  <c r="H174" i="19"/>
  <c r="AV174" i="19" s="1"/>
  <c r="H186" i="19"/>
  <c r="AT186" i="19" s="1"/>
  <c r="I65" i="19"/>
  <c r="BL65" i="19" s="1"/>
  <c r="H153" i="19"/>
  <c r="AW153" i="19" s="1"/>
  <c r="H96" i="19"/>
  <c r="F88" i="19"/>
  <c r="CK88" i="19" s="1"/>
  <c r="G70" i="19"/>
  <c r="CM70" i="19" s="1"/>
  <c r="D203" i="19"/>
  <c r="K207" i="19"/>
  <c r="H126" i="19"/>
  <c r="AZ126" i="19" s="1"/>
  <c r="D48" i="19"/>
  <c r="H42" i="19"/>
  <c r="K59" i="19"/>
  <c r="BZ59" i="19" s="1"/>
  <c r="F123" i="19"/>
  <c r="X123" i="19" s="1"/>
  <c r="D129" i="19"/>
  <c r="H81" i="19"/>
  <c r="I85" i="19"/>
  <c r="J58" i="19"/>
  <c r="G130" i="19"/>
  <c r="Z130" i="19" s="1"/>
  <c r="H28" i="19"/>
  <c r="E30" i="19"/>
  <c r="AM30" i="19" s="1"/>
  <c r="G14" i="19"/>
  <c r="AP14" i="19" s="1"/>
  <c r="G196" i="19"/>
  <c r="CN196" i="19" s="1"/>
  <c r="H13" i="19"/>
  <c r="AZ13" i="19" s="1"/>
  <c r="I133" i="19"/>
  <c r="D150" i="19"/>
  <c r="AH150" i="19" s="1"/>
  <c r="D20" i="19"/>
  <c r="AH20" i="19" s="1"/>
  <c r="I120" i="19"/>
  <c r="H43" i="19"/>
  <c r="AU43" i="19" s="1"/>
  <c r="J97" i="19"/>
  <c r="BP97" i="19" s="1"/>
  <c r="G157" i="19"/>
  <c r="AQ157" i="19" s="1"/>
  <c r="M175" i="19"/>
  <c r="CI175" i="19" s="1"/>
  <c r="E198" i="19"/>
  <c r="AK198" i="19" s="1"/>
  <c r="L49" i="19"/>
  <c r="CH49" i="19" s="1"/>
  <c r="E20" i="19"/>
  <c r="E93" i="19"/>
  <c r="D98" i="19"/>
  <c r="J133" i="19"/>
  <c r="D148" i="19"/>
  <c r="AE148" i="19" s="1"/>
  <c r="F193" i="19"/>
  <c r="W193" i="19" s="1"/>
  <c r="CD193" i="19" s="1"/>
  <c r="E204" i="19"/>
  <c r="L10" i="19"/>
  <c r="CH10" i="19" s="1"/>
  <c r="K29" i="19"/>
  <c r="J66" i="19"/>
  <c r="H9" i="19"/>
  <c r="AW9" i="19" s="1"/>
  <c r="E17" i="19"/>
  <c r="AK17" i="19" s="1"/>
  <c r="H38" i="19"/>
  <c r="AV38" i="19" s="1"/>
  <c r="E46" i="19"/>
  <c r="AJ46" i="19" s="1"/>
  <c r="G37" i="19"/>
  <c r="E64" i="19"/>
  <c r="AK64" i="19" s="1"/>
  <c r="D71" i="19"/>
  <c r="AH71" i="19" s="1"/>
  <c r="H68" i="19"/>
  <c r="AW68" i="19" s="1"/>
  <c r="K91" i="19"/>
  <c r="BW91" i="19" s="1"/>
  <c r="L105" i="19"/>
  <c r="CH105" i="19" s="1"/>
  <c r="F121" i="19"/>
  <c r="L126" i="19"/>
  <c r="CH126" i="19" s="1"/>
  <c r="L111" i="19"/>
  <c r="CH111" i="19" s="1"/>
  <c r="D140" i="19"/>
  <c r="K155" i="19"/>
  <c r="BY155" i="19" s="1"/>
  <c r="K177" i="19"/>
  <c r="K131" i="19"/>
  <c r="E179" i="19"/>
  <c r="AK179" i="19" s="1"/>
  <c r="E178" i="19"/>
  <c r="F176" i="19"/>
  <c r="F169" i="19"/>
  <c r="F206" i="19"/>
  <c r="L138" i="19"/>
  <c r="CH138" i="19" s="1"/>
  <c r="L76" i="19"/>
  <c r="CH76" i="19" s="1"/>
  <c r="G6" i="19"/>
  <c r="AA6" i="19" s="1"/>
  <c r="H39" i="19"/>
  <c r="AV39" i="19" s="1"/>
  <c r="J89" i="19"/>
  <c r="H76" i="19"/>
  <c r="E31" i="19"/>
  <c r="AJ31" i="19" s="1"/>
  <c r="H107" i="19"/>
  <c r="BB107" i="19" s="1"/>
  <c r="E188" i="19"/>
  <c r="AK188" i="19" s="1"/>
  <c r="J201" i="19"/>
  <c r="BQ201" i="19" s="1"/>
  <c r="F94" i="19"/>
  <c r="U94" i="19" s="1"/>
  <c r="G106" i="19"/>
  <c r="Y106" i="19" s="1"/>
  <c r="CG106" i="19" s="1"/>
  <c r="J103" i="19"/>
  <c r="D145" i="19"/>
  <c r="D199" i="19"/>
  <c r="I92" i="19"/>
  <c r="BN92" i="19" s="1"/>
  <c r="K185" i="19"/>
  <c r="E160" i="19"/>
  <c r="AL160" i="19" s="1"/>
  <c r="I87" i="19"/>
  <c r="BD87" i="19" s="1"/>
  <c r="G123" i="19"/>
  <c r="CN123" i="19" s="1"/>
  <c r="K152" i="19"/>
  <c r="BZ152" i="19" s="1"/>
  <c r="G147" i="19"/>
  <c r="K210" i="19"/>
  <c r="J4" i="19"/>
  <c r="F53" i="19"/>
  <c r="CL53" i="19" s="1"/>
  <c r="G212" i="19"/>
  <c r="K126" i="19"/>
  <c r="CA126" i="19" s="1"/>
  <c r="I28" i="19"/>
  <c r="G62" i="19"/>
  <c r="AC62" i="19" s="1"/>
  <c r="H47" i="19"/>
  <c r="BA47" i="19" s="1"/>
  <c r="F38" i="19"/>
  <c r="D95" i="19"/>
  <c r="F78" i="19"/>
  <c r="CK78" i="19" s="1"/>
  <c r="J117" i="19"/>
  <c r="J87" i="19"/>
  <c r="BR87" i="19" s="1"/>
  <c r="G31" i="19"/>
  <c r="CM31" i="19" s="1"/>
  <c r="I66" i="19"/>
  <c r="F143" i="19"/>
  <c r="J157" i="19"/>
  <c r="H151" i="19"/>
  <c r="F165" i="19"/>
  <c r="J183" i="19"/>
  <c r="BS183" i="19" s="1"/>
  <c r="D186" i="19"/>
  <c r="D181" i="19"/>
  <c r="AE181" i="19" s="1"/>
  <c r="J189" i="19"/>
  <c r="F6" i="19"/>
  <c r="H34" i="19"/>
  <c r="BB34" i="19" s="1"/>
  <c r="H18" i="19"/>
  <c r="G27" i="19"/>
  <c r="AA27" i="19" s="1"/>
  <c r="F8" i="19"/>
  <c r="W8" i="19" s="1"/>
  <c r="CD8" i="19" s="1"/>
  <c r="E11" i="19"/>
  <c r="AK11" i="19" s="1"/>
  <c r="E94" i="19"/>
  <c r="AI94" i="19" s="1"/>
  <c r="F135" i="19"/>
  <c r="AN135" i="19" s="1"/>
  <c r="G201" i="19"/>
  <c r="CN201" i="19" s="1"/>
  <c r="J210" i="19"/>
  <c r="I90" i="19"/>
  <c r="BL90" i="19" s="1"/>
  <c r="F164" i="19"/>
  <c r="AO164" i="19" s="1"/>
  <c r="F183" i="19"/>
  <c r="K159" i="19"/>
  <c r="BZ159" i="19" s="1"/>
  <c r="D82" i="19"/>
  <c r="AE82" i="19" s="1"/>
  <c r="H77" i="19"/>
  <c r="G121" i="19"/>
  <c r="F149" i="19"/>
  <c r="E107" i="19"/>
  <c r="G172" i="19"/>
  <c r="AB172" i="19" s="1"/>
  <c r="CE172" i="19" s="1"/>
  <c r="I189" i="19"/>
  <c r="I71" i="19"/>
  <c r="BD71" i="19" s="1"/>
  <c r="K80" i="19"/>
  <c r="BW80" i="19" s="1"/>
  <c r="F124" i="19"/>
  <c r="AO124" i="19" s="1"/>
  <c r="I136" i="19"/>
  <c r="BG136" i="19" s="1"/>
  <c r="F162" i="19"/>
  <c r="G194" i="19"/>
  <c r="AQ194" i="19" s="1"/>
  <c r="K105" i="19"/>
  <c r="H82" i="19"/>
  <c r="F89" i="19"/>
  <c r="K114" i="19"/>
  <c r="BZ114" i="19" s="1"/>
  <c r="F101" i="19"/>
  <c r="AN101" i="19" s="1"/>
  <c r="F100" i="19"/>
  <c r="AN100" i="19" s="1"/>
  <c r="D178" i="19"/>
  <c r="AD178" i="19" s="1"/>
  <c r="J175" i="19"/>
  <c r="D147" i="19"/>
  <c r="F161" i="19"/>
  <c r="F157" i="19"/>
  <c r="H212" i="19"/>
  <c r="AR212" i="19" s="1"/>
  <c r="I45" i="19"/>
  <c r="BN45" i="19" s="1"/>
  <c r="F79" i="19"/>
  <c r="CK79" i="19" s="1"/>
  <c r="H8" i="19"/>
  <c r="H97" i="19"/>
  <c r="AT97" i="19" s="1"/>
  <c r="F83" i="19"/>
  <c r="D85" i="19"/>
  <c r="G173" i="19"/>
  <c r="CN173" i="19" s="1"/>
  <c r="I7" i="19"/>
  <c r="BH7" i="19" s="1"/>
  <c r="H201" i="19"/>
  <c r="AX201" i="19" s="1"/>
  <c r="J100" i="19"/>
  <c r="D94" i="19"/>
  <c r="K101" i="19"/>
  <c r="K163" i="19"/>
  <c r="H106" i="19"/>
  <c r="F159" i="19"/>
  <c r="I146" i="19"/>
  <c r="BJ146" i="19" s="1"/>
  <c r="K202" i="19"/>
  <c r="CA202" i="19" s="1"/>
  <c r="H89" i="19"/>
  <c r="J120" i="19"/>
  <c r="F174" i="19"/>
  <c r="D75" i="19"/>
  <c r="H155" i="19"/>
  <c r="AX155" i="19" s="1"/>
  <c r="E10" i="19"/>
  <c r="AJ10" i="19" s="1"/>
  <c r="G111" i="19"/>
  <c r="AA111" i="19" s="1"/>
  <c r="G84" i="19"/>
  <c r="K3" i="19"/>
  <c r="BY3" i="19" s="1"/>
  <c r="J47" i="19"/>
  <c r="I56" i="19"/>
  <c r="BE56" i="19" s="1"/>
  <c r="F63" i="19"/>
  <c r="G79" i="19"/>
  <c r="CN79" i="19" s="1"/>
  <c r="G143" i="19"/>
  <c r="CN143" i="19" s="1"/>
  <c r="G78" i="19"/>
  <c r="AA78" i="19" s="1"/>
  <c r="K8" i="19"/>
  <c r="G170" i="19"/>
  <c r="I19" i="19"/>
  <c r="BF19" i="19" s="1"/>
  <c r="I35" i="19"/>
  <c r="G87" i="19"/>
  <c r="AC87" i="19" s="1"/>
  <c r="I141" i="19"/>
  <c r="BE141" i="19" s="1"/>
  <c r="F72" i="19"/>
  <c r="K106" i="19"/>
  <c r="BY106" i="19" s="1"/>
  <c r="J92" i="19"/>
  <c r="BP92" i="19" s="1"/>
  <c r="I197" i="19"/>
  <c r="BL197" i="19" s="1"/>
  <c r="G118" i="19"/>
  <c r="M97" i="19"/>
  <c r="CI97" i="19" s="1"/>
  <c r="M160" i="19"/>
  <c r="CI160" i="19" s="1"/>
  <c r="M60" i="19"/>
  <c r="CI60" i="19" s="1"/>
  <c r="M132" i="19"/>
  <c r="CI132" i="19" s="1"/>
  <c r="M138" i="19"/>
  <c r="CI138" i="19" s="1"/>
  <c r="M189" i="19"/>
  <c r="CI189" i="19" s="1"/>
  <c r="M140" i="19"/>
  <c r="CI140" i="19" s="1"/>
  <c r="M6" i="19"/>
  <c r="CI6" i="19" s="1"/>
  <c r="M129" i="19"/>
  <c r="CI129" i="19" s="1"/>
  <c r="M119" i="19"/>
  <c r="CI119" i="19" s="1"/>
  <c r="M167" i="19"/>
  <c r="CI167" i="19" s="1"/>
  <c r="M106" i="19"/>
  <c r="CI106" i="19" s="1"/>
  <c r="M178" i="19"/>
  <c r="CI178" i="19" s="1"/>
  <c r="M144" i="19"/>
  <c r="CI144" i="19" s="1"/>
  <c r="M76" i="19"/>
  <c r="CI76" i="19" s="1"/>
  <c r="M154" i="19"/>
  <c r="CI154" i="19" s="1"/>
  <c r="M39" i="19"/>
  <c r="CI39" i="19" s="1"/>
  <c r="M82" i="19"/>
  <c r="CI82" i="19" s="1"/>
  <c r="M5" i="19"/>
  <c r="CI5" i="19" s="1"/>
  <c r="M56" i="19"/>
  <c r="CI56" i="19" s="1"/>
  <c r="M93" i="19"/>
  <c r="CI93" i="19" s="1"/>
  <c r="M44" i="19"/>
  <c r="CI44" i="19" s="1"/>
  <c r="L97" i="19"/>
  <c r="CH97" i="19" s="1"/>
  <c r="L41" i="19"/>
  <c r="CH41" i="19" s="1"/>
  <c r="L207" i="19"/>
  <c r="CH207" i="19" s="1"/>
  <c r="L155" i="19"/>
  <c r="CH155" i="19" s="1"/>
  <c r="D177" i="19"/>
  <c r="AF177" i="19" s="1"/>
  <c r="L116" i="19"/>
  <c r="CH116" i="19" s="1"/>
  <c r="L198" i="19"/>
  <c r="CH198" i="19" s="1"/>
  <c r="L173" i="19"/>
  <c r="CH173" i="19" s="1"/>
  <c r="L170" i="19"/>
  <c r="CH170" i="19" s="1"/>
  <c r="D195" i="19"/>
  <c r="L211" i="19"/>
  <c r="CH211" i="19" s="1"/>
  <c r="E58" i="19"/>
  <c r="D112" i="19"/>
  <c r="AE112" i="19" s="1"/>
  <c r="J130" i="19"/>
  <c r="L197" i="19"/>
  <c r="CH197" i="19" s="1"/>
  <c r="J22" i="19"/>
  <c r="BQ22" i="19" s="1"/>
  <c r="K21" i="19"/>
  <c r="H49" i="19"/>
  <c r="AT49" i="19" s="1"/>
  <c r="F56" i="19"/>
  <c r="W56" i="19" s="1"/>
  <c r="CD56" i="19" s="1"/>
  <c r="D70" i="19"/>
  <c r="AF70" i="19" s="1"/>
  <c r="I31" i="19"/>
  <c r="BF31" i="19" s="1"/>
  <c r="I103" i="19"/>
  <c r="BO103" i="19" s="1"/>
  <c r="I114" i="19"/>
  <c r="BJ114" i="19" s="1"/>
  <c r="H166" i="19"/>
  <c r="AT166" i="19" s="1"/>
  <c r="K137" i="19"/>
  <c r="H182" i="19"/>
  <c r="AZ182" i="19" s="1"/>
  <c r="L34" i="19"/>
  <c r="CH34" i="19" s="1"/>
  <c r="G8" i="19"/>
  <c r="AA8" i="19" s="1"/>
  <c r="E61" i="19"/>
  <c r="AJ61" i="19" s="1"/>
  <c r="E132" i="19"/>
  <c r="AK132" i="19" s="1"/>
  <c r="F194" i="19"/>
  <c r="CK194" i="19" s="1"/>
  <c r="K209" i="19"/>
  <c r="J78" i="19"/>
  <c r="K115" i="19"/>
  <c r="K26" i="19"/>
  <c r="E95" i="19"/>
  <c r="AK95" i="19" s="1"/>
  <c r="E68" i="19"/>
  <c r="AL68" i="19" s="1"/>
  <c r="D96" i="19"/>
  <c r="I138" i="19"/>
  <c r="K60" i="19"/>
  <c r="G136" i="19"/>
  <c r="G35" i="19"/>
  <c r="CM35" i="19" s="1"/>
  <c r="F49" i="19"/>
  <c r="AO49" i="19" s="1"/>
  <c r="I34" i="19"/>
  <c r="BG34" i="19" s="1"/>
  <c r="I72" i="19"/>
  <c r="G73" i="19"/>
  <c r="H100" i="19"/>
  <c r="BC100" i="19" s="1"/>
  <c r="J142" i="19"/>
  <c r="BT142" i="19" s="1"/>
  <c r="E161" i="19"/>
  <c r="K190" i="19"/>
  <c r="D192" i="19"/>
  <c r="AE192" i="19" s="1"/>
  <c r="J50" i="19"/>
  <c r="BP50" i="19" s="1"/>
  <c r="I101" i="19"/>
  <c r="BF101" i="19" s="1"/>
  <c r="D213" i="19"/>
  <c r="K129" i="19"/>
  <c r="I166" i="19"/>
  <c r="I14" i="19"/>
  <c r="BL14" i="19" s="1"/>
  <c r="J52" i="19"/>
  <c r="J204" i="19"/>
  <c r="I196" i="19"/>
  <c r="BO196" i="19" s="1"/>
  <c r="K127" i="19"/>
  <c r="BX127" i="19" s="1"/>
  <c r="F22" i="19"/>
  <c r="H158" i="19"/>
  <c r="AZ158" i="19" s="1"/>
  <c r="H92" i="19"/>
  <c r="AY92" i="19" s="1"/>
  <c r="J145" i="19"/>
  <c r="H140" i="19"/>
  <c r="AW140" i="19" s="1"/>
  <c r="I184" i="19"/>
  <c r="BE184" i="19" s="1"/>
  <c r="I195" i="19"/>
  <c r="BK195" i="19" s="1"/>
  <c r="F21" i="19"/>
  <c r="X21" i="19" s="1"/>
  <c r="F5" i="19"/>
  <c r="T5" i="19" s="1"/>
  <c r="CF5" i="19" s="1"/>
  <c r="I179" i="19"/>
  <c r="D93" i="19"/>
  <c r="I164" i="19"/>
  <c r="I201" i="19"/>
  <c r="BO201" i="19" s="1"/>
  <c r="J205" i="19"/>
  <c r="H189" i="19"/>
  <c r="AV189" i="19" s="1"/>
  <c r="I212" i="19"/>
  <c r="BM212" i="19" s="1"/>
  <c r="D11" i="19"/>
  <c r="AG11" i="19" s="1"/>
  <c r="F210" i="19"/>
  <c r="J171" i="19"/>
  <c r="H130" i="19"/>
  <c r="I94" i="19"/>
  <c r="H73" i="19"/>
  <c r="J64" i="19"/>
  <c r="H211" i="19"/>
  <c r="AW211" i="19" s="1"/>
  <c r="H90" i="19"/>
  <c r="AU90" i="19" s="1"/>
  <c r="I95" i="19"/>
  <c r="BE95" i="19" s="1"/>
  <c r="M69" i="19"/>
  <c r="CI69" i="19" s="1"/>
  <c r="M98" i="19"/>
  <c r="CI98" i="19" s="1"/>
  <c r="M121" i="19"/>
  <c r="CI121" i="19" s="1"/>
  <c r="M157" i="19"/>
  <c r="CI157" i="19" s="1"/>
  <c r="M92" i="19"/>
  <c r="CI92" i="19" s="1"/>
  <c r="M152" i="19"/>
  <c r="CI152" i="19" s="1"/>
  <c r="M99" i="19"/>
  <c r="CI99" i="19" s="1"/>
  <c r="M123" i="19"/>
  <c r="CI123" i="19" s="1"/>
  <c r="M78" i="19"/>
  <c r="CI78" i="19" s="1"/>
  <c r="M53" i="19"/>
  <c r="CI53" i="19" s="1"/>
  <c r="M42" i="19"/>
  <c r="CI42" i="19" s="1"/>
  <c r="L21" i="19"/>
  <c r="CH21" i="19" s="1"/>
  <c r="L40" i="19"/>
  <c r="CH40" i="19" s="1"/>
  <c r="L44" i="19"/>
  <c r="CH44" i="19" s="1"/>
  <c r="L81" i="19"/>
  <c r="CH81" i="19" s="1"/>
  <c r="J56" i="19"/>
  <c r="BP56" i="19" s="1"/>
  <c r="L85" i="19"/>
  <c r="CH85" i="19" s="1"/>
  <c r="L157" i="19"/>
  <c r="CH157" i="19" s="1"/>
  <c r="D119" i="19"/>
  <c r="AF119" i="19" s="1"/>
  <c r="E200" i="19"/>
  <c r="L69" i="19"/>
  <c r="CH69" i="19" s="1"/>
  <c r="E121" i="19"/>
  <c r="L214" i="19"/>
  <c r="CH214" i="19" s="1"/>
  <c r="D50" i="19"/>
  <c r="I131" i="19"/>
  <c r="BG131" i="19" s="1"/>
  <c r="E25" i="19"/>
  <c r="H31" i="19"/>
  <c r="D13" i="19"/>
  <c r="AH13" i="19" s="1"/>
  <c r="G40" i="19"/>
  <c r="AC40" i="19" s="1"/>
  <c r="G65" i="19"/>
  <c r="Y65" i="19" s="1"/>
  <c r="CG65" i="19" s="1"/>
  <c r="H67" i="19"/>
  <c r="I107" i="19"/>
  <c r="E126" i="19"/>
  <c r="AM126" i="19" s="1"/>
  <c r="E119" i="19"/>
  <c r="K145" i="19"/>
  <c r="BZ145" i="19" s="1"/>
  <c r="F178" i="19"/>
  <c r="AO178" i="19" s="1"/>
  <c r="F196" i="19"/>
  <c r="AN196" i="19" s="1"/>
  <c r="L176" i="19"/>
  <c r="CH176" i="19" s="1"/>
  <c r="E21" i="19"/>
  <c r="H69" i="19"/>
  <c r="K36" i="19"/>
  <c r="BZ36" i="19" s="1"/>
  <c r="F150" i="19"/>
  <c r="I68" i="19"/>
  <c r="BF68" i="19" s="1"/>
  <c r="G29" i="19"/>
  <c r="AA29" i="19" s="1"/>
  <c r="K197" i="19"/>
  <c r="G43" i="19"/>
  <c r="K146" i="19"/>
  <c r="F15" i="19"/>
  <c r="X15" i="19" s="1"/>
  <c r="I154" i="19"/>
  <c r="K156" i="19"/>
  <c r="BZ156" i="19" s="1"/>
  <c r="I48" i="19"/>
  <c r="BO48" i="19" s="1"/>
  <c r="F179" i="19"/>
  <c r="CL179" i="19" s="1"/>
  <c r="K49" i="19"/>
  <c r="E60" i="19"/>
  <c r="I46" i="19"/>
  <c r="BE46" i="19" s="1"/>
  <c r="I73" i="19"/>
  <c r="F96" i="19"/>
  <c r="I144" i="19"/>
  <c r="E118" i="19"/>
  <c r="H167" i="19"/>
  <c r="AY167" i="19" s="1"/>
  <c r="I205" i="19"/>
  <c r="BL205" i="19" s="1"/>
  <c r="J203" i="19"/>
  <c r="I64" i="19"/>
  <c r="BF64" i="19" s="1"/>
  <c r="H15" i="19"/>
  <c r="E12" i="19"/>
  <c r="K160" i="19"/>
  <c r="F115" i="19"/>
  <c r="CL115" i="19" s="1"/>
  <c r="K189" i="19"/>
  <c r="CA189" i="19" s="1"/>
  <c r="E192" i="19"/>
  <c r="AM192" i="19" s="1"/>
  <c r="F20" i="19"/>
  <c r="E110" i="19"/>
  <c r="I181" i="19"/>
  <c r="BF181" i="19" s="1"/>
  <c r="K135" i="19"/>
  <c r="K200" i="19"/>
  <c r="BY200" i="19" s="1"/>
  <c r="K54" i="19"/>
  <c r="BZ54" i="19" s="1"/>
  <c r="G91" i="19"/>
  <c r="CN91" i="19" s="1"/>
  <c r="J73" i="19"/>
  <c r="BP73" i="19" s="1"/>
  <c r="D170" i="19"/>
  <c r="I194" i="19"/>
  <c r="I152" i="19"/>
  <c r="BI152" i="19" s="1"/>
  <c r="H45" i="19"/>
  <c r="AW45" i="19" s="1"/>
  <c r="I36" i="19"/>
  <c r="E151" i="19"/>
  <c r="AJ151" i="19" s="1"/>
  <c r="J86" i="19"/>
  <c r="BQ86" i="19" s="1"/>
  <c r="H200" i="19"/>
  <c r="AX200" i="19" s="1"/>
  <c r="K141" i="19"/>
  <c r="F34" i="19"/>
  <c r="D64" i="19"/>
  <c r="K206" i="19"/>
  <c r="E163" i="19"/>
  <c r="I206" i="19"/>
  <c r="BE206" i="19" s="1"/>
  <c r="F9" i="19"/>
  <c r="T9" i="19" s="1"/>
  <c r="CF9" i="19" s="1"/>
  <c r="H161" i="19"/>
  <c r="AS161" i="19" s="1"/>
  <c r="E190" i="19"/>
  <c r="F137" i="19"/>
  <c r="H33" i="19"/>
  <c r="I214" i="19"/>
  <c r="F43" i="19"/>
  <c r="I145" i="19"/>
  <c r="BE145" i="19" s="1"/>
  <c r="F4" i="19"/>
  <c r="X4" i="19" s="1"/>
  <c r="G119" i="19"/>
  <c r="AB119" i="19" s="1"/>
  <c r="CE119" i="19" s="1"/>
  <c r="G11" i="19"/>
  <c r="M204" i="19"/>
  <c r="CI204" i="19" s="1"/>
  <c r="M89" i="19"/>
  <c r="CI89" i="19" s="1"/>
  <c r="M206" i="19"/>
  <c r="CI206" i="19" s="1"/>
  <c r="M91" i="19"/>
  <c r="CI91" i="19" s="1"/>
  <c r="M130" i="19"/>
  <c r="CI130" i="19" s="1"/>
  <c r="M77" i="19"/>
  <c r="CI77" i="19" s="1"/>
  <c r="M112" i="19"/>
  <c r="CI112" i="19" s="1"/>
  <c r="M68" i="19"/>
  <c r="CI68" i="19" s="1"/>
  <c r="M49" i="19"/>
  <c r="CI49" i="19" s="1"/>
  <c r="L4" i="19"/>
  <c r="CH4" i="19" s="1"/>
  <c r="L52" i="19"/>
  <c r="CH52" i="19" s="1"/>
  <c r="K44" i="19"/>
  <c r="BX44" i="19" s="1"/>
  <c r="L59" i="19"/>
  <c r="CH59" i="19" s="1"/>
  <c r="L98" i="19"/>
  <c r="CH98" i="19" s="1"/>
  <c r="E63" i="19"/>
  <c r="D92" i="19"/>
  <c r="AF92" i="19" s="1"/>
  <c r="L50" i="19"/>
  <c r="CH50" i="19" s="1"/>
  <c r="L168" i="19"/>
  <c r="CH168" i="19" s="1"/>
  <c r="L29" i="19"/>
  <c r="CH29" i="19" s="1"/>
  <c r="E28" i="19"/>
  <c r="AL28" i="19" s="1"/>
  <c r="K153" i="19"/>
  <c r="CA153" i="19" s="1"/>
  <c r="L104" i="19"/>
  <c r="CH104" i="19" s="1"/>
  <c r="G94" i="19"/>
  <c r="E139" i="19"/>
  <c r="AM139" i="19" s="1"/>
  <c r="E211" i="19"/>
  <c r="L62" i="19"/>
  <c r="CH62" i="19" s="1"/>
  <c r="J123" i="19"/>
  <c r="BS123" i="19" s="1"/>
  <c r="F14" i="19"/>
  <c r="X14" i="19" s="1"/>
  <c r="F17" i="19"/>
  <c r="AN17" i="19" s="1"/>
  <c r="D33" i="19"/>
  <c r="I43" i="19"/>
  <c r="BK43" i="19" s="1"/>
  <c r="G95" i="19"/>
  <c r="AB95" i="19" s="1"/>
  <c r="CE95" i="19" s="1"/>
  <c r="E134" i="19"/>
  <c r="AM134" i="19" s="1"/>
  <c r="K164" i="19"/>
  <c r="BZ164" i="19" s="1"/>
  <c r="F148" i="19"/>
  <c r="CL148" i="19" s="1"/>
  <c r="F199" i="19"/>
  <c r="AN199" i="19" s="1"/>
  <c r="E202" i="19"/>
  <c r="AL202" i="19" s="1"/>
  <c r="L160" i="19"/>
  <c r="CH160" i="19" s="1"/>
  <c r="E52" i="19"/>
  <c r="K83" i="19"/>
  <c r="E105" i="19"/>
  <c r="AL105" i="19" s="1"/>
  <c r="I32" i="19"/>
  <c r="BE32" i="19" s="1"/>
  <c r="D136" i="19"/>
  <c r="AD136" i="19" s="1"/>
  <c r="K94" i="19"/>
  <c r="E73" i="19"/>
  <c r="D7" i="19"/>
  <c r="J107" i="19"/>
  <c r="F168" i="19"/>
  <c r="X168" i="19" s="1"/>
  <c r="D102" i="19"/>
  <c r="AE102" i="19" s="1"/>
  <c r="J169" i="19"/>
  <c r="BQ169" i="19" s="1"/>
  <c r="K96" i="19"/>
  <c r="BZ96" i="19" s="1"/>
  <c r="E185" i="19"/>
  <c r="J36" i="19"/>
  <c r="K51" i="19"/>
  <c r="I63" i="19"/>
  <c r="BH63" i="19" s="1"/>
  <c r="J102" i="19"/>
  <c r="K130" i="19"/>
  <c r="E128" i="19"/>
  <c r="AK128" i="19" s="1"/>
  <c r="H171" i="19"/>
  <c r="I208" i="19"/>
  <c r="BD208" i="19" s="1"/>
  <c r="H185" i="19"/>
  <c r="AX185" i="19" s="1"/>
  <c r="F54" i="19"/>
  <c r="X54" i="19" s="1"/>
  <c r="G42" i="19"/>
  <c r="Z42" i="19" s="1"/>
  <c r="K61" i="19"/>
  <c r="BZ61" i="19" s="1"/>
  <c r="D135" i="19"/>
  <c r="F71" i="19"/>
  <c r="I20" i="19"/>
  <c r="BJ20" i="19" s="1"/>
  <c r="D158" i="19"/>
  <c r="F67" i="19"/>
  <c r="E84" i="19"/>
  <c r="AJ84" i="19" s="1"/>
  <c r="H78" i="19"/>
  <c r="K139" i="19"/>
  <c r="D125" i="19"/>
  <c r="J165" i="19"/>
  <c r="J184" i="19"/>
  <c r="G180" i="19"/>
  <c r="K187" i="19"/>
  <c r="F13" i="19"/>
  <c r="CL13" i="19" s="1"/>
  <c r="D52" i="19"/>
  <c r="J127" i="19"/>
  <c r="H129" i="19"/>
  <c r="BB129" i="19" s="1"/>
  <c r="F171" i="19"/>
  <c r="V171" i="19" s="1"/>
  <c r="E43" i="19"/>
  <c r="AK43" i="19" s="1"/>
  <c r="D104" i="19"/>
  <c r="AF104" i="19" s="1"/>
  <c r="I153" i="19"/>
  <c r="D17" i="19"/>
  <c r="H22" i="19"/>
  <c r="E150" i="19"/>
  <c r="I99" i="19"/>
  <c r="BJ99" i="19" s="1"/>
  <c r="H145" i="19"/>
  <c r="AZ145" i="19" s="1"/>
  <c r="I183" i="19"/>
  <c r="BL183" i="19" s="1"/>
  <c r="G128" i="19"/>
  <c r="I173" i="19"/>
  <c r="BH173" i="19" s="1"/>
  <c r="F212" i="19"/>
  <c r="H196" i="19"/>
  <c r="AV196" i="19" s="1"/>
  <c r="G77" i="19"/>
  <c r="I49" i="19"/>
  <c r="G127" i="19"/>
  <c r="H164" i="19"/>
  <c r="AU164" i="19" s="1"/>
  <c r="M179" i="19"/>
  <c r="CI179" i="19" s="1"/>
  <c r="M96" i="19"/>
  <c r="CI96" i="19" s="1"/>
  <c r="M196" i="19"/>
  <c r="CI196" i="19" s="1"/>
  <c r="M188" i="19"/>
  <c r="CI188" i="19" s="1"/>
  <c r="L23" i="19"/>
  <c r="CH23" i="19" s="1"/>
  <c r="L14" i="19"/>
  <c r="CH14" i="19" s="1"/>
  <c r="L146" i="19"/>
  <c r="CH146" i="19" s="1"/>
  <c r="L181" i="19"/>
  <c r="CH181" i="19" s="1"/>
  <c r="L88" i="19"/>
  <c r="CH88" i="19" s="1"/>
  <c r="D206" i="19"/>
  <c r="D180" i="19"/>
  <c r="AF180" i="19" s="1"/>
  <c r="E18" i="19"/>
  <c r="AM18" i="19" s="1"/>
  <c r="E47" i="19"/>
  <c r="D78" i="19"/>
  <c r="H104" i="19"/>
  <c r="BA104" i="19" s="1"/>
  <c r="F140" i="19"/>
  <c r="CL140" i="19" s="1"/>
  <c r="L203" i="19"/>
  <c r="CH203" i="19" s="1"/>
  <c r="L140" i="19"/>
  <c r="CH140" i="19" s="1"/>
  <c r="F58" i="19"/>
  <c r="U58" i="19" s="1"/>
  <c r="J115" i="19"/>
  <c r="BT115" i="19" s="1"/>
  <c r="E44" i="19"/>
  <c r="J93" i="19"/>
  <c r="I149" i="19"/>
  <c r="BD149" i="19" s="1"/>
  <c r="H29" i="19"/>
  <c r="AW29" i="19" s="1"/>
  <c r="D107" i="19"/>
  <c r="F181" i="19"/>
  <c r="T181" i="19" s="1"/>
  <c r="CF181" i="19" s="1"/>
  <c r="K46" i="19"/>
  <c r="K113" i="19"/>
  <c r="G177" i="19"/>
  <c r="CN177" i="19" s="1"/>
  <c r="H12" i="19"/>
  <c r="I79" i="19"/>
  <c r="F109" i="19"/>
  <c r="AO109" i="19" s="1"/>
  <c r="J173" i="19"/>
  <c r="F116" i="19"/>
  <c r="U116" i="19" s="1"/>
  <c r="G213" i="19"/>
  <c r="CN213" i="19" s="1"/>
  <c r="D109" i="19"/>
  <c r="I123" i="19"/>
  <c r="BF123" i="19" s="1"/>
  <c r="D65" i="19"/>
  <c r="H198" i="19"/>
  <c r="AR198" i="19" s="1"/>
  <c r="I167" i="19"/>
  <c r="I190" i="19"/>
  <c r="J94" i="19"/>
  <c r="BS94" i="19" s="1"/>
  <c r="H88" i="19"/>
  <c r="AT88" i="19" s="1"/>
  <c r="M3" i="19"/>
  <c r="CI3" i="19" s="1"/>
  <c r="M200" i="19"/>
  <c r="CI200" i="19" s="1"/>
  <c r="M214" i="19"/>
  <c r="CI214" i="19" s="1"/>
  <c r="M134" i="19"/>
  <c r="CI134" i="19" s="1"/>
  <c r="M202" i="19"/>
  <c r="CI202" i="19" s="1"/>
  <c r="M63" i="19"/>
  <c r="CI63" i="19" s="1"/>
  <c r="M172" i="19"/>
  <c r="CI172" i="19" s="1"/>
  <c r="M14" i="19"/>
  <c r="CI14" i="19" s="1"/>
  <c r="M45" i="19"/>
  <c r="CI45" i="19" s="1"/>
  <c r="M23" i="19"/>
  <c r="CI23" i="19" s="1"/>
  <c r="M55" i="19"/>
  <c r="CI55" i="19" s="1"/>
  <c r="M43" i="19"/>
  <c r="CI43" i="19" s="1"/>
  <c r="E169" i="19"/>
  <c r="G160" i="19"/>
  <c r="AA160" i="19" s="1"/>
  <c r="J71" i="19"/>
  <c r="BS71" i="19" s="1"/>
  <c r="D44" i="19"/>
  <c r="J151" i="19"/>
  <c r="L65" i="19"/>
  <c r="CH65" i="19" s="1"/>
  <c r="J25" i="19"/>
  <c r="BP25" i="19" s="1"/>
  <c r="D63" i="19"/>
  <c r="AF63" i="19" s="1"/>
  <c r="L26" i="19"/>
  <c r="CH26" i="19" s="1"/>
  <c r="L55" i="19"/>
  <c r="CH55" i="19" s="1"/>
  <c r="L127" i="19"/>
  <c r="CH127" i="19" s="1"/>
  <c r="J77" i="19"/>
  <c r="K154" i="19"/>
  <c r="D204" i="19"/>
  <c r="AE204" i="19" s="1"/>
  <c r="J20" i="19"/>
  <c r="I51" i="19"/>
  <c r="BD51" i="19" s="1"/>
  <c r="D62" i="19"/>
  <c r="H105" i="19"/>
  <c r="BB105" i="19" s="1"/>
  <c r="K162" i="19"/>
  <c r="F208" i="19"/>
  <c r="L162" i="19"/>
  <c r="CH162" i="19" s="1"/>
  <c r="F45" i="19"/>
  <c r="I10" i="19"/>
  <c r="BL10" i="19" s="1"/>
  <c r="H103" i="19"/>
  <c r="D160" i="19"/>
  <c r="E143" i="19"/>
  <c r="K56" i="19"/>
  <c r="BX56" i="19" s="1"/>
  <c r="I22" i="19"/>
  <c r="I115" i="19"/>
  <c r="G149" i="19"/>
  <c r="D188" i="19"/>
  <c r="AG188" i="19" s="1"/>
  <c r="D10" i="19"/>
  <c r="D55" i="19"/>
  <c r="K201" i="19"/>
  <c r="CA201" i="19" s="1"/>
  <c r="F27" i="19"/>
  <c r="K188" i="19"/>
  <c r="K64" i="19"/>
  <c r="D194" i="19"/>
  <c r="I147" i="19"/>
  <c r="F113" i="19"/>
  <c r="CK113" i="19" s="1"/>
  <c r="G110" i="19"/>
  <c r="H204" i="19"/>
  <c r="G166" i="19"/>
  <c r="H131" i="19"/>
  <c r="AV131" i="19" s="1"/>
  <c r="G167" i="19"/>
  <c r="Y167" i="19" s="1"/>
  <c r="CG167" i="19" s="1"/>
  <c r="I4" i="19"/>
  <c r="E104" i="19"/>
  <c r="AK104" i="19" s="1"/>
  <c r="I100" i="19"/>
  <c r="BD100" i="19" s="1"/>
  <c r="E71" i="19"/>
  <c r="AL71" i="19" s="1"/>
  <c r="G10" i="19"/>
  <c r="CM10" i="19" s="1"/>
  <c r="F104" i="19"/>
  <c r="I202" i="19"/>
  <c r="BG202" i="19" s="1"/>
  <c r="G165" i="19"/>
  <c r="M151" i="19"/>
  <c r="CI151" i="19" s="1"/>
  <c r="M205" i="19"/>
  <c r="CI205" i="19" s="1"/>
  <c r="M120" i="19"/>
  <c r="CI120" i="19" s="1"/>
  <c r="M156" i="19"/>
  <c r="CI156" i="19" s="1"/>
  <c r="M117" i="19"/>
  <c r="CI117" i="19" s="1"/>
  <c r="M159" i="19"/>
  <c r="CI159" i="19" s="1"/>
  <c r="D15" i="19"/>
  <c r="AG15" i="19" s="1"/>
  <c r="E100" i="19"/>
  <c r="J7" i="19"/>
  <c r="BP7" i="19" s="1"/>
  <c r="D134" i="19"/>
  <c r="AG134" i="19" s="1"/>
  <c r="I26" i="19"/>
  <c r="BF26" i="19" s="1"/>
  <c r="L201" i="19"/>
  <c r="CH201" i="19" s="1"/>
  <c r="E101" i="19"/>
  <c r="L144" i="19"/>
  <c r="CH144" i="19" s="1"/>
  <c r="D100" i="19"/>
  <c r="G200" i="19"/>
  <c r="AC200" i="19" s="1"/>
  <c r="G206" i="19"/>
  <c r="Y206" i="19" s="1"/>
  <c r="CG206" i="19" s="1"/>
  <c r="H25" i="19"/>
  <c r="AT25" i="19" s="1"/>
  <c r="H37" i="19"/>
  <c r="AW37" i="19" s="1"/>
  <c r="J148" i="19"/>
  <c r="F180" i="19"/>
  <c r="U180" i="19" s="1"/>
  <c r="L83" i="19"/>
  <c r="CH83" i="19" s="1"/>
  <c r="E56" i="19"/>
  <c r="AL56" i="19" s="1"/>
  <c r="K116" i="19"/>
  <c r="K161" i="19"/>
  <c r="K79" i="19"/>
  <c r="BW79" i="19" s="1"/>
  <c r="L202" i="19"/>
  <c r="CH202" i="19" s="1"/>
  <c r="L25" i="19"/>
  <c r="CH25" i="19" s="1"/>
  <c r="G20" i="19"/>
  <c r="I42" i="19"/>
  <c r="BE42" i="19" s="1"/>
  <c r="E164" i="19"/>
  <c r="AM164" i="19" s="1"/>
  <c r="E212" i="19"/>
  <c r="I15" i="19"/>
  <c r="BJ15" i="19" s="1"/>
  <c r="E55" i="19"/>
  <c r="D152" i="19"/>
  <c r="AE152" i="19" s="1"/>
  <c r="J132" i="19"/>
  <c r="G207" i="19"/>
  <c r="AQ207" i="19" s="1"/>
  <c r="F50" i="19"/>
  <c r="T50" i="19" s="1"/>
  <c r="CF50" i="19" s="1"/>
  <c r="I21" i="19"/>
  <c r="BM21" i="19" s="1"/>
  <c r="E40" i="19"/>
  <c r="I110" i="19"/>
  <c r="F151" i="19"/>
  <c r="V151" i="19" s="1"/>
  <c r="H208" i="19"/>
  <c r="AY208" i="19" s="1"/>
  <c r="D16" i="19"/>
  <c r="AF16" i="19" s="1"/>
  <c r="F144" i="19"/>
  <c r="U144" i="19" s="1"/>
  <c r="I54" i="19"/>
  <c r="BM54" i="19" s="1"/>
  <c r="F69" i="19"/>
  <c r="F25" i="19"/>
  <c r="H199" i="19"/>
  <c r="AZ199" i="19" s="1"/>
  <c r="L94" i="19"/>
  <c r="CH94" i="19" s="1"/>
  <c r="E97" i="19"/>
  <c r="I155" i="19"/>
  <c r="BH155" i="19" s="1"/>
  <c r="H206" i="19"/>
  <c r="H63" i="19"/>
  <c r="AR63" i="19" s="1"/>
  <c r="E33" i="19"/>
  <c r="AK33" i="19" s="1"/>
  <c r="F3" i="19"/>
  <c r="CK3" i="19" s="1"/>
  <c r="H157" i="19"/>
  <c r="AV157" i="19" s="1"/>
  <c r="G137" i="19"/>
  <c r="K52" i="19"/>
  <c r="J163" i="19"/>
  <c r="J24" i="19"/>
  <c r="BR24" i="19" s="1"/>
  <c r="H53" i="19"/>
  <c r="L19" i="19"/>
  <c r="CH19" i="19" s="1"/>
  <c r="I177" i="19"/>
  <c r="BL177" i="19" s="1"/>
  <c r="M122" i="19"/>
  <c r="CI122" i="19" s="1"/>
  <c r="M57" i="19"/>
  <c r="CI57" i="19" s="1"/>
  <c r="M162" i="19"/>
  <c r="CI162" i="19" s="1"/>
  <c r="M185" i="19"/>
  <c r="CI185" i="19" s="1"/>
  <c r="M209" i="19"/>
  <c r="CI209" i="19" s="1"/>
  <c r="M41" i="19"/>
  <c r="CI41" i="19" s="1"/>
  <c r="M105" i="19"/>
  <c r="CI105" i="19" s="1"/>
  <c r="M168" i="19"/>
  <c r="CI168" i="19" s="1"/>
  <c r="M24" i="19"/>
  <c r="CI24" i="19" s="1"/>
  <c r="M36" i="19"/>
  <c r="CI36" i="19" s="1"/>
  <c r="L163" i="19"/>
  <c r="CH163" i="19" s="1"/>
  <c r="L113" i="19"/>
  <c r="CH113" i="19" s="1"/>
  <c r="L152" i="19"/>
  <c r="CH152" i="19" s="1"/>
  <c r="D167" i="19"/>
  <c r="AG167" i="19" s="1"/>
  <c r="L46" i="19"/>
  <c r="CH46" i="19" s="1"/>
  <c r="L188" i="19"/>
  <c r="CH188" i="19" s="1"/>
  <c r="D113" i="19"/>
  <c r="AD113" i="19" s="1"/>
  <c r="L58" i="19"/>
  <c r="CH58" i="19" s="1"/>
  <c r="J75" i="19"/>
  <c r="BQ75" i="19" s="1"/>
  <c r="H23" i="19"/>
  <c r="AT23" i="19" s="1"/>
  <c r="M170" i="19"/>
  <c r="CI170" i="19" s="1"/>
  <c r="M181" i="19"/>
  <c r="CI181" i="19" s="1"/>
  <c r="F61" i="19"/>
  <c r="W61" i="19" s="1"/>
  <c r="CD61" i="19" s="1"/>
  <c r="K43" i="19"/>
  <c r="F91" i="19"/>
  <c r="F108" i="19"/>
  <c r="W108" i="19" s="1"/>
  <c r="CD108" i="19" s="1"/>
  <c r="J60" i="19"/>
  <c r="BP60" i="19" s="1"/>
  <c r="I89" i="19"/>
  <c r="L129" i="19"/>
  <c r="CH129" i="19" s="1"/>
  <c r="M17" i="19"/>
  <c r="CI17" i="19" s="1"/>
  <c r="M116" i="19"/>
  <c r="CI116" i="19" s="1"/>
  <c r="F107" i="19"/>
  <c r="K176" i="19"/>
  <c r="G66" i="19"/>
  <c r="E67" i="19"/>
  <c r="J134" i="19"/>
  <c r="E86" i="19"/>
  <c r="E210" i="19"/>
  <c r="AK210" i="19" s="1"/>
  <c r="K62" i="19"/>
  <c r="CA62" i="19" s="1"/>
  <c r="L156" i="19"/>
  <c r="CH156" i="19" s="1"/>
  <c r="M26" i="19"/>
  <c r="CI26" i="19" s="1"/>
  <c r="G21" i="19"/>
  <c r="E42" i="19"/>
  <c r="AI42" i="19" s="1"/>
  <c r="G152" i="19"/>
  <c r="CN152" i="19" s="1"/>
  <c r="F213" i="19"/>
  <c r="X213" i="19" s="1"/>
  <c r="D131" i="19"/>
  <c r="AH131" i="19" s="1"/>
  <c r="D153" i="19"/>
  <c r="K5" i="19"/>
  <c r="BZ5" i="19" s="1"/>
  <c r="F120" i="19"/>
  <c r="AO120" i="19" s="1"/>
  <c r="K178" i="19"/>
  <c r="BW178" i="19" s="1"/>
  <c r="D28" i="19"/>
  <c r="M38" i="19"/>
  <c r="CI38" i="19" s="1"/>
  <c r="M125" i="19"/>
  <c r="CI125" i="19" s="1"/>
  <c r="M94" i="19"/>
  <c r="CI94" i="19" s="1"/>
  <c r="M84" i="19"/>
  <c r="CI84" i="19" s="1"/>
  <c r="M155" i="19"/>
  <c r="CI155" i="19" s="1"/>
  <c r="M136" i="19"/>
  <c r="CI136" i="19" s="1"/>
  <c r="M19" i="19"/>
  <c r="CI19" i="19" s="1"/>
  <c r="M20" i="19"/>
  <c r="CI20" i="19" s="1"/>
  <c r="M158" i="19"/>
  <c r="CI158" i="19" s="1"/>
  <c r="M203" i="19"/>
  <c r="CI203" i="19" s="1"/>
  <c r="G50" i="19"/>
  <c r="AQ50" i="19" s="1"/>
  <c r="K144" i="19"/>
  <c r="J179" i="19"/>
  <c r="J172" i="19"/>
  <c r="G105" i="19"/>
  <c r="G179" i="19"/>
  <c r="K173" i="19"/>
  <c r="K148" i="19"/>
  <c r="BW148" i="19" s="1"/>
  <c r="J28" i="19"/>
  <c r="BS28" i="19" s="1"/>
  <c r="D60" i="19"/>
  <c r="D61" i="19"/>
  <c r="F185" i="19"/>
  <c r="F136" i="19"/>
  <c r="E36" i="19"/>
  <c r="AL36" i="19" s="1"/>
  <c r="D58" i="19"/>
  <c r="J161" i="19"/>
  <c r="BR161" i="19" s="1"/>
  <c r="D143" i="19"/>
  <c r="AE143" i="19" s="1"/>
  <c r="I159" i="19"/>
  <c r="L87" i="19"/>
  <c r="CH87" i="19" s="1"/>
  <c r="L11" i="19"/>
  <c r="CH11" i="19" s="1"/>
  <c r="E165" i="19"/>
  <c r="AL165" i="19" s="1"/>
  <c r="L178" i="19"/>
  <c r="CH178" i="19" s="1"/>
  <c r="E140" i="19"/>
  <c r="K169" i="19"/>
  <c r="J69" i="19"/>
  <c r="J146" i="19"/>
  <c r="BR146" i="19" s="1"/>
  <c r="L124" i="19"/>
  <c r="CH124" i="19" s="1"/>
  <c r="K22" i="19"/>
  <c r="BY22" i="19" s="1"/>
  <c r="L213" i="19"/>
  <c r="CH213" i="19" s="1"/>
  <c r="L84" i="19"/>
  <c r="CH84" i="19" s="1"/>
  <c r="E65" i="19"/>
  <c r="L205" i="19"/>
  <c r="CH205" i="19" s="1"/>
  <c r="L179" i="19"/>
  <c r="CH179" i="19" s="1"/>
  <c r="L60" i="19"/>
  <c r="CH60" i="19" s="1"/>
  <c r="E35" i="19"/>
  <c r="AI35" i="19" s="1"/>
  <c r="L115" i="19"/>
  <c r="CH115" i="19" s="1"/>
  <c r="L38" i="19"/>
  <c r="CH38" i="19" s="1"/>
  <c r="L147" i="19"/>
  <c r="CH147" i="19" s="1"/>
  <c r="L128" i="19"/>
  <c r="CH128" i="19" s="1"/>
  <c r="L15" i="19"/>
  <c r="CH15" i="19" s="1"/>
  <c r="L47" i="19"/>
  <c r="CH47" i="19" s="1"/>
  <c r="L114" i="19"/>
  <c r="CH114" i="19" s="1"/>
  <c r="L51" i="19"/>
  <c r="CH51" i="19" s="1"/>
  <c r="L180" i="19"/>
  <c r="CH180" i="19" s="1"/>
  <c r="L73" i="19"/>
  <c r="CH73" i="19" s="1"/>
  <c r="L191" i="19"/>
  <c r="CH191" i="19" s="1"/>
  <c r="L16" i="19"/>
  <c r="CH16" i="19" s="1"/>
  <c r="L27" i="19"/>
  <c r="CH27" i="19" s="1"/>
  <c r="L54" i="19"/>
  <c r="CH54" i="19" s="1"/>
  <c r="L196" i="19"/>
  <c r="CH196" i="19" s="1"/>
  <c r="L189" i="19"/>
  <c r="CH189" i="19" s="1"/>
  <c r="K77" i="19"/>
  <c r="BX77" i="19" s="1"/>
  <c r="E7" i="19"/>
  <c r="AI7" i="19" s="1"/>
  <c r="D45" i="19"/>
  <c r="AE45" i="19" s="1"/>
  <c r="L183" i="19"/>
  <c r="CH183" i="19" s="1"/>
  <c r="L118" i="19"/>
  <c r="CH118" i="19" s="1"/>
  <c r="E124" i="19"/>
  <c r="AJ124" i="19" s="1"/>
  <c r="L31" i="19"/>
  <c r="CH31" i="19" s="1"/>
  <c r="L171" i="19"/>
  <c r="CH171" i="19" s="1"/>
  <c r="L61" i="19"/>
  <c r="CH61" i="19" s="1"/>
  <c r="E170" i="19"/>
  <c r="AM170" i="19" s="1"/>
  <c r="L121" i="19"/>
  <c r="CH121" i="19" s="1"/>
  <c r="L110" i="19"/>
  <c r="CH110" i="19" s="1"/>
  <c r="L169" i="19"/>
  <c r="CH169" i="19" s="1"/>
  <c r="L8" i="19"/>
  <c r="CH8" i="19" s="1"/>
  <c r="J27" i="19"/>
  <c r="J54" i="19"/>
  <c r="D56" i="19"/>
  <c r="K124" i="19"/>
  <c r="CA124" i="19" s="1"/>
  <c r="D139" i="19"/>
  <c r="AH139" i="19" s="1"/>
  <c r="F188" i="19"/>
  <c r="L71" i="19"/>
  <c r="CH71" i="19" s="1"/>
  <c r="L80" i="19"/>
  <c r="CH80" i="19" s="1"/>
  <c r="J37" i="19"/>
  <c r="G86" i="19"/>
  <c r="CN86" i="19" s="1"/>
  <c r="E92" i="19"/>
  <c r="AK92" i="19" s="1"/>
  <c r="K110" i="19"/>
  <c r="BY110" i="19" s="1"/>
  <c r="J164" i="19"/>
  <c r="K111" i="19"/>
  <c r="E214" i="19"/>
  <c r="AJ214" i="19" s="1"/>
  <c r="E213" i="19"/>
  <c r="L35" i="19"/>
  <c r="CH35" i="19" s="1"/>
  <c r="L64" i="19"/>
  <c r="CH64" i="19" s="1"/>
  <c r="K63" i="19"/>
  <c r="BW63" i="19" s="1"/>
  <c r="E89" i="19"/>
  <c r="AJ89" i="19" s="1"/>
  <c r="J68" i="19"/>
  <c r="D156" i="19"/>
  <c r="AH156" i="19" s="1"/>
  <c r="D6" i="19"/>
  <c r="AF6" i="19" s="1"/>
  <c r="H19" i="19"/>
  <c r="D38" i="19"/>
  <c r="J51" i="19"/>
  <c r="BR51" i="19" s="1"/>
  <c r="F40" i="19"/>
  <c r="X40" i="19" s="1"/>
  <c r="F97" i="19"/>
  <c r="G68" i="19"/>
  <c r="Y68" i="19" s="1"/>
  <c r="CG68" i="19" s="1"/>
  <c r="K78" i="19"/>
  <c r="BY78" i="19" s="1"/>
  <c r="H87" i="19"/>
  <c r="BA87" i="19" s="1"/>
  <c r="F81" i="19"/>
  <c r="U81" i="19" s="1"/>
  <c r="I76" i="19"/>
  <c r="G103" i="19"/>
  <c r="AC103" i="19" s="1"/>
  <c r="J108" i="19"/>
  <c r="BQ108" i="19" s="1"/>
  <c r="K118" i="19"/>
  <c r="BY118" i="19" s="1"/>
  <c r="I104" i="19"/>
  <c r="BK104" i="19" s="1"/>
  <c r="K123" i="19"/>
  <c r="BY123" i="19" s="1"/>
  <c r="K133" i="19"/>
  <c r="BY133" i="19" s="1"/>
  <c r="J129" i="19"/>
  <c r="H115" i="19"/>
  <c r="D117" i="19"/>
  <c r="E156" i="19"/>
  <c r="K194" i="19"/>
  <c r="F173" i="19"/>
  <c r="G205" i="19"/>
  <c r="AP205" i="19" s="1"/>
  <c r="L206" i="19"/>
  <c r="CH206" i="19" s="1"/>
  <c r="E206" i="19"/>
  <c r="AI206" i="19" s="1"/>
  <c r="G183" i="19"/>
  <c r="L3" i="19"/>
  <c r="CH3" i="19" s="1"/>
  <c r="L119" i="19"/>
  <c r="CH119" i="19" s="1"/>
  <c r="L123" i="19"/>
  <c r="CH123" i="19" s="1"/>
  <c r="H16" i="19"/>
  <c r="AS16" i="19" s="1"/>
  <c r="D12" i="19"/>
  <c r="F55" i="19"/>
  <c r="K17" i="19"/>
  <c r="G34" i="19"/>
  <c r="D77" i="19"/>
  <c r="J119" i="19"/>
  <c r="BS119" i="19" s="1"/>
  <c r="J156" i="19"/>
  <c r="BR156" i="19" s="1"/>
  <c r="G135" i="19"/>
  <c r="CN135" i="19" s="1"/>
  <c r="D3" i="19"/>
  <c r="AF3" i="19" s="1"/>
  <c r="G13" i="19"/>
  <c r="F86" i="19"/>
  <c r="AO86" i="19" s="1"/>
  <c r="J67" i="19"/>
  <c r="D69" i="19"/>
  <c r="G48" i="19"/>
  <c r="Y48" i="19" s="1"/>
  <c r="CG48" i="19" s="1"/>
  <c r="E50" i="19"/>
  <c r="D126" i="19"/>
  <c r="K147" i="19"/>
  <c r="BW147" i="19" s="1"/>
  <c r="J209" i="19"/>
  <c r="K10" i="19"/>
  <c r="BY10" i="19" s="1"/>
  <c r="F92" i="19"/>
  <c r="I163" i="19"/>
  <c r="K92" i="19"/>
  <c r="BY92" i="19" s="1"/>
  <c r="K20" i="19"/>
  <c r="BX20" i="19" s="1"/>
  <c r="K142" i="19"/>
  <c r="K157" i="19"/>
  <c r="BX157" i="19" s="1"/>
  <c r="G190" i="19"/>
  <c r="CM190" i="19" s="1"/>
  <c r="K18" i="19"/>
  <c r="BY18" i="19" s="1"/>
  <c r="E69" i="19"/>
  <c r="G28" i="19"/>
  <c r="AA28" i="19" s="1"/>
  <c r="F112" i="19"/>
  <c r="CK112" i="19" s="1"/>
  <c r="J211" i="19"/>
  <c r="BT211" i="19" s="1"/>
  <c r="J39" i="19"/>
  <c r="BQ39" i="19" s="1"/>
  <c r="D161" i="19"/>
  <c r="AD161" i="19" s="1"/>
  <c r="I52" i="19"/>
  <c r="J70" i="19"/>
  <c r="K58" i="19"/>
  <c r="J81" i="19"/>
  <c r="G60" i="19"/>
  <c r="AC60" i="19" s="1"/>
  <c r="J112" i="19"/>
  <c r="BP112" i="19" s="1"/>
  <c r="K87" i="19"/>
  <c r="CA87" i="19" s="1"/>
  <c r="H61" i="19"/>
  <c r="AW61" i="19" s="1"/>
  <c r="F111" i="19"/>
  <c r="W111" i="19" s="1"/>
  <c r="CD111" i="19" s="1"/>
  <c r="D105" i="19"/>
  <c r="AG105" i="19" s="1"/>
  <c r="D110" i="19"/>
  <c r="F132" i="19"/>
  <c r="W132" i="19" s="1"/>
  <c r="CD132" i="19" s="1"/>
  <c r="K151" i="19"/>
  <c r="D141" i="19"/>
  <c r="F145" i="19"/>
  <c r="V145" i="19" s="1"/>
  <c r="J176" i="19"/>
  <c r="BP176" i="19" s="1"/>
  <c r="J180" i="19"/>
  <c r="G198" i="19"/>
  <c r="D183" i="19"/>
  <c r="D196" i="19"/>
  <c r="J188" i="19"/>
  <c r="H191" i="19"/>
  <c r="AW191" i="19" s="1"/>
  <c r="F10" i="19"/>
  <c r="U10" i="19" s="1"/>
  <c r="G4" i="19"/>
  <c r="K6" i="19"/>
  <c r="CA6" i="19" s="1"/>
  <c r="D49" i="19"/>
  <c r="AF49" i="19" s="1"/>
  <c r="J13" i="19"/>
  <c r="J65" i="19"/>
  <c r="BQ65" i="19" s="1"/>
  <c r="F33" i="19"/>
  <c r="CK33" i="19" s="1"/>
  <c r="D57" i="19"/>
  <c r="F80" i="19"/>
  <c r="J147" i="19"/>
  <c r="BP147" i="19" s="1"/>
  <c r="J190" i="19"/>
  <c r="D79" i="19"/>
  <c r="D108" i="19"/>
  <c r="E51" i="19"/>
  <c r="J90" i="19"/>
  <c r="BS90" i="19" s="1"/>
  <c r="H52" i="19"/>
  <c r="AU52" i="19" s="1"/>
  <c r="I162" i="19"/>
  <c r="BM162" i="19" s="1"/>
  <c r="F177" i="19"/>
  <c r="CL177" i="19" s="1"/>
  <c r="H195" i="19"/>
  <c r="AR195" i="19" s="1"/>
  <c r="E4" i="19"/>
  <c r="I142" i="19"/>
  <c r="K108" i="19"/>
  <c r="J85" i="19"/>
  <c r="D87" i="19"/>
  <c r="J197" i="19"/>
  <c r="I127" i="19"/>
  <c r="BM127" i="19" s="1"/>
  <c r="F119" i="19"/>
  <c r="W119" i="19" s="1"/>
  <c r="CD119" i="19" s="1"/>
  <c r="D137" i="19"/>
  <c r="E146" i="19"/>
  <c r="D211" i="19"/>
  <c r="J12" i="19"/>
  <c r="BT12" i="19" s="1"/>
  <c r="H66" i="19"/>
  <c r="H123" i="19"/>
  <c r="AX123" i="19" s="1"/>
  <c r="E181" i="19"/>
  <c r="I40" i="19"/>
  <c r="D121" i="19"/>
  <c r="I213" i="19"/>
  <c r="E59" i="19"/>
  <c r="H70" i="19"/>
  <c r="F95" i="19"/>
  <c r="F62" i="19"/>
  <c r="K104" i="19"/>
  <c r="E135" i="19"/>
  <c r="H173" i="19"/>
  <c r="E131" i="19"/>
  <c r="G161" i="19"/>
  <c r="G112" i="19"/>
  <c r="CM112" i="19" s="1"/>
  <c r="I198" i="19"/>
  <c r="BI198" i="19" s="1"/>
  <c r="I156" i="19"/>
  <c r="K73" i="19"/>
  <c r="CA73" i="19" s="1"/>
  <c r="K191" i="19"/>
  <c r="BY191" i="19" s="1"/>
  <c r="H209" i="19"/>
  <c r="D208" i="19"/>
  <c r="G138" i="19"/>
  <c r="AQ138" i="19" s="1"/>
  <c r="D41" i="19"/>
  <c r="I39" i="19"/>
  <c r="BF39" i="19" s="1"/>
  <c r="H20" i="19"/>
  <c r="K68" i="19"/>
  <c r="BW68" i="19" s="1"/>
  <c r="H138" i="19"/>
  <c r="AR138" i="19" s="1"/>
  <c r="H40" i="19"/>
  <c r="F175" i="19"/>
  <c r="J185" i="19"/>
  <c r="H156" i="19"/>
  <c r="AV156" i="19" s="1"/>
  <c r="F202" i="19"/>
  <c r="T202" i="19" s="1"/>
  <c r="CF202" i="19" s="1"/>
  <c r="D14" i="19"/>
  <c r="AE14" i="19" s="1"/>
  <c r="E66" i="19"/>
  <c r="G203" i="19"/>
  <c r="E154" i="19"/>
  <c r="I209" i="19"/>
  <c r="F153" i="19"/>
  <c r="AO153" i="19" s="1"/>
  <c r="I170" i="19"/>
  <c r="I193" i="19"/>
  <c r="H136" i="19"/>
  <c r="AX136" i="19" s="1"/>
  <c r="D182" i="19"/>
  <c r="AE182" i="19" s="1"/>
  <c r="I178" i="19"/>
  <c r="BI178" i="19" s="1"/>
  <c r="I160" i="19"/>
  <c r="D21" i="19"/>
  <c r="F51" i="19"/>
  <c r="I59" i="19"/>
  <c r="G53" i="19"/>
  <c r="J80" i="19"/>
  <c r="BS80" i="19" s="1"/>
  <c r="G100" i="19"/>
  <c r="AC100" i="19" s="1"/>
  <c r="K42" i="19"/>
  <c r="J63" i="19"/>
  <c r="H179" i="19"/>
  <c r="AZ179" i="19" s="1"/>
  <c r="J160" i="19"/>
  <c r="I47" i="19"/>
  <c r="BL47" i="19" s="1"/>
  <c r="J181" i="19"/>
  <c r="K103" i="19"/>
  <c r="I203" i="19"/>
  <c r="BG203" i="19" s="1"/>
  <c r="F146" i="19"/>
  <c r="T146" i="19" s="1"/>
  <c r="CF146" i="19" s="1"/>
  <c r="J16" i="19"/>
  <c r="BQ16" i="19" s="1"/>
  <c r="H170" i="19"/>
  <c r="I37" i="19"/>
  <c r="BF37" i="19" s="1"/>
  <c r="H147" i="19"/>
  <c r="I98" i="19"/>
  <c r="K180" i="19"/>
  <c r="BY180" i="19" s="1"/>
  <c r="H118" i="19"/>
  <c r="F209" i="19"/>
  <c r="G9" i="19"/>
  <c r="G169" i="19"/>
  <c r="G55" i="19"/>
  <c r="AC55" i="19" s="1"/>
  <c r="D185" i="19"/>
  <c r="AE185" i="19" s="1"/>
  <c r="I169" i="19"/>
  <c r="E138" i="19"/>
  <c r="AM138" i="19" s="1"/>
  <c r="M213" i="19"/>
  <c r="CI213" i="19" s="1"/>
  <c r="M101" i="19"/>
  <c r="CI101" i="19" s="1"/>
  <c r="M212" i="19"/>
  <c r="CI212" i="19" s="1"/>
  <c r="M190" i="19"/>
  <c r="CI190" i="19" s="1"/>
  <c r="M210" i="19"/>
  <c r="CI210" i="19" s="1"/>
  <c r="M7" i="19"/>
  <c r="CI7" i="19" s="1"/>
  <c r="M207" i="19"/>
  <c r="CI207" i="19" s="1"/>
  <c r="M135" i="19"/>
  <c r="CI135" i="19" s="1"/>
  <c r="M28" i="19"/>
  <c r="CI28" i="19" s="1"/>
  <c r="M142" i="19"/>
  <c r="CI142" i="19" s="1"/>
  <c r="M114" i="19"/>
  <c r="CI114" i="19" s="1"/>
  <c r="M195" i="19"/>
  <c r="CI195" i="19" s="1"/>
  <c r="M95" i="19"/>
  <c r="CI95" i="19" s="1"/>
  <c r="M33" i="19"/>
  <c r="CI33" i="19" s="1"/>
  <c r="M164" i="19"/>
  <c r="CI164" i="19" s="1"/>
  <c r="M131" i="19"/>
  <c r="CI131" i="19" s="1"/>
  <c r="L95" i="19"/>
  <c r="CH95" i="19" s="1"/>
  <c r="L75" i="19"/>
  <c r="CH75" i="19" s="1"/>
  <c r="E172" i="19"/>
  <c r="AI172" i="19" s="1"/>
  <c r="J31" i="19"/>
  <c r="BR31" i="19" s="1"/>
  <c r="L18" i="19"/>
  <c r="CH18" i="19" s="1"/>
  <c r="L134" i="19"/>
  <c r="CH134" i="19" s="1"/>
  <c r="L32" i="19"/>
  <c r="CH32" i="19" s="1"/>
  <c r="L17" i="19"/>
  <c r="CH17" i="19" s="1"/>
  <c r="L22" i="19"/>
  <c r="CH22" i="19" s="1"/>
  <c r="E14" i="19"/>
  <c r="AI14" i="19" s="1"/>
  <c r="D54" i="19"/>
  <c r="L63" i="19"/>
  <c r="CH63" i="19" s="1"/>
  <c r="L36" i="19"/>
  <c r="CH36" i="19" s="1"/>
  <c r="L145" i="19"/>
  <c r="CH145" i="19" s="1"/>
  <c r="L182" i="19"/>
  <c r="CH182" i="19" s="1"/>
  <c r="L208" i="19"/>
  <c r="CH208" i="19" s="1"/>
  <c r="L112" i="19"/>
  <c r="CH112" i="19" s="1"/>
  <c r="E199" i="19"/>
  <c r="L177" i="19"/>
  <c r="CH177" i="19" s="1"/>
  <c r="L185" i="19"/>
  <c r="CH185" i="19" s="1"/>
  <c r="L106" i="19"/>
  <c r="CH106" i="19" s="1"/>
  <c r="E23" i="19"/>
  <c r="L100" i="19"/>
  <c r="CH100" i="19" s="1"/>
  <c r="K75" i="19"/>
  <c r="BX75" i="19" s="1"/>
  <c r="K211" i="19"/>
  <c r="BW211" i="19" s="1"/>
  <c r="J15" i="19"/>
  <c r="BS15" i="19" s="1"/>
  <c r="E157" i="19"/>
  <c r="E189" i="19"/>
  <c r="AL189" i="19" s="1"/>
  <c r="L56" i="19"/>
  <c r="CH56" i="19" s="1"/>
  <c r="L164" i="19"/>
  <c r="CH164" i="19" s="1"/>
  <c r="I61" i="19"/>
  <c r="BG61" i="19" s="1"/>
  <c r="K72" i="19"/>
  <c r="BZ72" i="19" s="1"/>
  <c r="E113" i="19"/>
  <c r="AI113" i="19" s="1"/>
  <c r="K117" i="19"/>
  <c r="E167" i="19"/>
  <c r="L184" i="19"/>
  <c r="CH184" i="19" s="1"/>
  <c r="G197" i="19"/>
  <c r="L165" i="19"/>
  <c r="CH165" i="19" s="1"/>
  <c r="J8" i="19"/>
  <c r="BQ8" i="19" s="1"/>
  <c r="K28" i="19"/>
  <c r="BY28" i="19" s="1"/>
  <c r="K102" i="19"/>
  <c r="BX102" i="19" s="1"/>
  <c r="K37" i="19"/>
  <c r="BY37" i="19" s="1"/>
  <c r="K2" i="19"/>
  <c r="F7" i="19"/>
  <c r="AN7" i="19" s="1"/>
  <c r="K16" i="19"/>
  <c r="J26" i="19"/>
  <c r="E29" i="19"/>
  <c r="K53" i="19"/>
  <c r="BZ53" i="19" s="1"/>
  <c r="L48" i="19"/>
  <c r="CH48" i="19" s="1"/>
  <c r="K27" i="19"/>
  <c r="CA27" i="19" s="1"/>
  <c r="F48" i="19"/>
  <c r="X48" i="19" s="1"/>
  <c r="D73" i="19"/>
  <c r="AE73" i="19" s="1"/>
  <c r="G75" i="19"/>
  <c r="F74" i="19"/>
  <c r="E70" i="19"/>
  <c r="AI70" i="19" s="1"/>
  <c r="E91" i="19"/>
  <c r="I88" i="19"/>
  <c r="J118" i="19"/>
  <c r="G85" i="19"/>
  <c r="AB85" i="19" s="1"/>
  <c r="CE85" i="19" s="1"/>
  <c r="L99" i="19"/>
  <c r="CH99" i="19" s="1"/>
  <c r="F127" i="19"/>
  <c r="J76" i="19"/>
  <c r="BS76" i="19" s="1"/>
  <c r="F133" i="19"/>
  <c r="E149" i="19"/>
  <c r="I143" i="19"/>
  <c r="BH143" i="19" s="1"/>
  <c r="I135" i="19"/>
  <c r="D179" i="19"/>
  <c r="AF179" i="19" s="1"/>
  <c r="E175" i="19"/>
  <c r="AL175" i="19" s="1"/>
  <c r="L193" i="19"/>
  <c r="CH193" i="19" s="1"/>
  <c r="G195" i="19"/>
  <c r="L195" i="19"/>
  <c r="CH195" i="19" s="1"/>
  <c r="D174" i="19"/>
  <c r="AD174" i="19" s="1"/>
  <c r="G184" i="19"/>
  <c r="L89" i="19"/>
  <c r="CH89" i="19" s="1"/>
  <c r="L72" i="19"/>
  <c r="CH72" i="19" s="1"/>
  <c r="G33" i="19"/>
  <c r="Y33" i="19" s="1"/>
  <c r="CG33" i="19" s="1"/>
  <c r="J40" i="19"/>
  <c r="I18" i="19"/>
  <c r="D30" i="19"/>
  <c r="F18" i="19"/>
  <c r="X18" i="19" s="1"/>
  <c r="J33" i="19"/>
  <c r="D111" i="19"/>
  <c r="AG111" i="19" s="1"/>
  <c r="D198" i="19"/>
  <c r="AH198" i="19" s="1"/>
  <c r="G52" i="19"/>
  <c r="CM52" i="19" s="1"/>
  <c r="E45" i="19"/>
  <c r="AL45" i="19" s="1"/>
  <c r="F35" i="19"/>
  <c r="F32" i="19"/>
  <c r="CK32" i="19" s="1"/>
  <c r="K204" i="19"/>
  <c r="CA204" i="19" s="1"/>
  <c r="F201" i="19"/>
  <c r="G113" i="19"/>
  <c r="AC113" i="19" s="1"/>
  <c r="J116" i="19"/>
  <c r="BR116" i="19" s="1"/>
  <c r="E158" i="19"/>
  <c r="E191" i="19"/>
  <c r="AI191" i="19" s="1"/>
  <c r="F23" i="19"/>
  <c r="E27" i="19"/>
  <c r="E8" i="19"/>
  <c r="AL8" i="19" s="1"/>
  <c r="G58" i="19"/>
  <c r="AB58" i="19" s="1"/>
  <c r="CE58" i="19" s="1"/>
  <c r="F195" i="19"/>
  <c r="W195" i="19" s="1"/>
  <c r="CD195" i="19" s="1"/>
  <c r="G168" i="19"/>
  <c r="AB168" i="19" s="1"/>
  <c r="CE168" i="19" s="1"/>
  <c r="D42" i="19"/>
  <c r="H117" i="19"/>
  <c r="AT117" i="19" s="1"/>
  <c r="E98" i="19"/>
  <c r="J131" i="19"/>
  <c r="F142" i="19"/>
  <c r="W142" i="19" s="1"/>
  <c r="CD142" i="19" s="1"/>
  <c r="G178" i="19"/>
  <c r="CM178" i="19" s="1"/>
  <c r="H188" i="19"/>
  <c r="BB188" i="19" s="1"/>
  <c r="E48" i="19"/>
  <c r="K95" i="19"/>
  <c r="I93" i="19"/>
  <c r="BF93" i="19" s="1"/>
  <c r="K119" i="19"/>
  <c r="I24" i="19"/>
  <c r="F68" i="19"/>
  <c r="U68" i="19" s="1"/>
  <c r="D67" i="19"/>
  <c r="F44" i="19"/>
  <c r="H14" i="19"/>
  <c r="AT14" i="19" s="1"/>
  <c r="G12" i="19"/>
  <c r="AQ12" i="19" s="1"/>
  <c r="G80" i="19"/>
  <c r="Y80" i="19" s="1"/>
  <c r="CG80" i="19" s="1"/>
  <c r="I41" i="19"/>
  <c r="D74" i="19"/>
  <c r="F82" i="19"/>
  <c r="K107" i="19"/>
  <c r="I97" i="19"/>
  <c r="BO97" i="19" s="1"/>
  <c r="G7" i="19"/>
  <c r="CN7" i="19" s="1"/>
  <c r="I69" i="19"/>
  <c r="BI69" i="19" s="1"/>
  <c r="F128" i="19"/>
  <c r="J124" i="19"/>
  <c r="I137" i="19"/>
  <c r="J137" i="19"/>
  <c r="I119" i="19"/>
  <c r="BK119" i="19" s="1"/>
  <c r="J159" i="19"/>
  <c r="BS159" i="19" s="1"/>
  <c r="J170" i="19"/>
  <c r="BS170" i="19" s="1"/>
  <c r="E196" i="19"/>
  <c r="D191" i="19"/>
  <c r="H205" i="19"/>
  <c r="D201" i="19"/>
  <c r="F207" i="19"/>
  <c r="CK207" i="19" s="1"/>
  <c r="I30" i="19"/>
  <c r="BE30" i="19" s="1"/>
  <c r="H44" i="19"/>
  <c r="K97" i="19"/>
  <c r="BZ97" i="19" s="1"/>
  <c r="I3" i="19"/>
  <c r="BI3" i="19" s="1"/>
  <c r="J35" i="19"/>
  <c r="BQ35" i="19" s="1"/>
  <c r="J158" i="19"/>
  <c r="F158" i="19"/>
  <c r="W158" i="19" s="1"/>
  <c r="CD158" i="19" s="1"/>
  <c r="K170" i="19"/>
  <c r="H7" i="19"/>
  <c r="J91" i="19"/>
  <c r="BS91" i="19" s="1"/>
  <c r="J195" i="19"/>
  <c r="BT195" i="19" s="1"/>
  <c r="D197" i="19"/>
  <c r="F138" i="19"/>
  <c r="D46" i="19"/>
  <c r="H58" i="19"/>
  <c r="D168" i="19"/>
  <c r="G124" i="19"/>
  <c r="I186" i="19"/>
  <c r="BG186" i="19" s="1"/>
  <c r="F66" i="19"/>
  <c r="V66" i="19" s="1"/>
  <c r="J198" i="19"/>
  <c r="BR198" i="19" s="1"/>
  <c r="F110" i="19"/>
  <c r="AN110" i="19" s="1"/>
  <c r="E183" i="19"/>
  <c r="E159" i="19"/>
  <c r="D214" i="19"/>
  <c r="D124" i="19"/>
  <c r="H210" i="19"/>
  <c r="AW210" i="19" s="1"/>
  <c r="F125" i="19"/>
  <c r="CK125" i="19" s="1"/>
  <c r="H121" i="19"/>
  <c r="G159" i="19"/>
  <c r="K168" i="19"/>
  <c r="I199" i="19"/>
  <c r="G25" i="19"/>
  <c r="G199" i="19"/>
  <c r="G102" i="19"/>
  <c r="E62" i="19"/>
  <c r="E88" i="19"/>
  <c r="E133" i="19"/>
  <c r="K174" i="19"/>
  <c r="G109" i="19"/>
  <c r="Y109" i="19" s="1"/>
  <c r="CG109" i="19" s="1"/>
  <c r="K203" i="19"/>
  <c r="D149" i="19"/>
  <c r="AH149" i="19" s="1"/>
  <c r="H139" i="19"/>
  <c r="D128" i="19"/>
  <c r="AF128" i="19" s="1"/>
  <c r="E53" i="19"/>
  <c r="H169" i="19"/>
  <c r="H163" i="19"/>
  <c r="H141" i="19"/>
  <c r="K81" i="19"/>
  <c r="H10" i="19"/>
  <c r="D114" i="19"/>
  <c r="AG114" i="19" s="1"/>
  <c r="I165" i="19"/>
  <c r="BO165" i="19" s="1"/>
  <c r="I96" i="19"/>
  <c r="BL96" i="19" s="1"/>
  <c r="G76" i="19"/>
  <c r="K208" i="19"/>
  <c r="K213" i="19"/>
  <c r="H176" i="19"/>
  <c r="D31" i="19"/>
  <c r="G145" i="19"/>
  <c r="G171" i="19"/>
  <c r="AB171" i="19" s="1"/>
  <c r="CE171" i="19" s="1"/>
  <c r="E83" i="19"/>
  <c r="K196" i="19"/>
  <c r="I175" i="19"/>
  <c r="E108" i="19"/>
  <c r="D8" i="19"/>
  <c r="L91" i="19"/>
  <c r="CH91" i="19" s="1"/>
  <c r="G174" i="19"/>
  <c r="CN174" i="19" s="1"/>
  <c r="I191" i="19"/>
  <c r="BL191" i="19" s="1"/>
  <c r="J196" i="19"/>
  <c r="BT196" i="19" s="1"/>
  <c r="G132" i="19"/>
  <c r="I5" i="19"/>
  <c r="F211" i="19"/>
  <c r="F147" i="19"/>
  <c r="F154" i="19"/>
  <c r="I185" i="19"/>
  <c r="BN185" i="19" s="1"/>
  <c r="E3" i="19"/>
  <c r="I86" i="19"/>
  <c r="H83" i="19"/>
  <c r="AZ83" i="19" s="1"/>
  <c r="G104" i="19"/>
  <c r="I204" i="19"/>
  <c r="K143" i="19"/>
  <c r="F190" i="19"/>
  <c r="W190" i="19" s="1"/>
  <c r="CD190" i="19" s="1"/>
  <c r="J193" i="19"/>
  <c r="K86" i="19"/>
  <c r="J139" i="19"/>
  <c r="BQ139" i="19" s="1"/>
  <c r="I174" i="19"/>
  <c r="BM174" i="19" s="1"/>
  <c r="H71" i="19"/>
  <c r="H80" i="19"/>
  <c r="I188" i="19"/>
  <c r="G54" i="19"/>
  <c r="I12" i="19"/>
  <c r="BI12" i="19" s="1"/>
  <c r="I211" i="19"/>
  <c r="BJ211" i="19" s="1"/>
  <c r="G88" i="19"/>
  <c r="AB88" i="19" s="1"/>
  <c r="CE88" i="19" s="1"/>
  <c r="K76" i="19"/>
  <c r="BW76" i="19" s="1"/>
  <c r="H187" i="19"/>
  <c r="E145" i="19"/>
  <c r="I124" i="19"/>
  <c r="D25" i="19"/>
  <c r="AF25" i="19" s="1"/>
  <c r="J135" i="19"/>
  <c r="BP135" i="19" s="1"/>
  <c r="H109" i="19"/>
  <c r="BA109" i="19" s="1"/>
  <c r="I157" i="19"/>
  <c r="BI157" i="19" s="1"/>
  <c r="G108" i="19"/>
  <c r="I33" i="19"/>
  <c r="D212" i="19"/>
  <c r="AE212" i="19" s="1"/>
  <c r="I74" i="19"/>
  <c r="E75" i="19"/>
  <c r="M187" i="19"/>
  <c r="CI187" i="19" s="1"/>
  <c r="M87" i="19"/>
  <c r="CI87" i="19" s="1"/>
  <c r="M127" i="19"/>
  <c r="CI127" i="19" s="1"/>
  <c r="M139" i="19"/>
  <c r="CI139" i="19" s="1"/>
  <c r="M192" i="19"/>
  <c r="CI192" i="19" s="1"/>
  <c r="M47" i="19"/>
  <c r="CI47" i="19" s="1"/>
  <c r="M126" i="19"/>
  <c r="CI126" i="19" s="1"/>
  <c r="M183" i="19"/>
  <c r="CI183" i="19" s="1"/>
  <c r="M86" i="19"/>
  <c r="CI86" i="19" s="1"/>
  <c r="M137" i="19"/>
  <c r="CI137" i="19" s="1"/>
  <c r="M198" i="19"/>
  <c r="CI198" i="19" s="1"/>
  <c r="M128" i="19"/>
  <c r="CI128" i="19" s="1"/>
  <c r="L74" i="19"/>
  <c r="CH74" i="19" s="1"/>
  <c r="L5" i="19"/>
  <c r="CH5" i="19" s="1"/>
  <c r="L150" i="19"/>
  <c r="CH150" i="19" s="1"/>
  <c r="L103" i="19"/>
  <c r="CH103" i="19" s="1"/>
  <c r="L190" i="19"/>
  <c r="CH190" i="19" s="1"/>
  <c r="L132" i="19"/>
  <c r="CH132" i="19" s="1"/>
  <c r="L77" i="19"/>
  <c r="CH77" i="19" s="1"/>
  <c r="D22" i="19"/>
  <c r="L199" i="19"/>
  <c r="CH199" i="19" s="1"/>
  <c r="J82" i="19"/>
  <c r="BQ82" i="19" s="1"/>
  <c r="L139" i="19"/>
  <c r="CH139" i="19" s="1"/>
  <c r="K57" i="19"/>
  <c r="BX57" i="19" s="1"/>
  <c r="L12" i="19"/>
  <c r="CH12" i="19" s="1"/>
  <c r="L187" i="19"/>
  <c r="CH187" i="19" s="1"/>
  <c r="A553" i="33" l="1"/>
  <c r="A554" i="31"/>
  <c r="AC799" i="33"/>
  <c r="AD799" i="33"/>
  <c r="AD783" i="33"/>
  <c r="AE785" i="33"/>
  <c r="AC802" i="33"/>
  <c r="AD791" i="33"/>
  <c r="AC797" i="33"/>
  <c r="AE783" i="33"/>
  <c r="AE788" i="33"/>
  <c r="AC798" i="33"/>
  <c r="AE798" i="33"/>
  <c r="AD788" i="33"/>
  <c r="AC800" i="33"/>
  <c r="AD792" i="33"/>
  <c r="AC782" i="33"/>
  <c r="AE789" i="33"/>
  <c r="AE796" i="33"/>
  <c r="AD782" i="33"/>
  <c r="AE794" i="33"/>
  <c r="AD786" i="33"/>
  <c r="AE797" i="33"/>
  <c r="AD784" i="33"/>
  <c r="AD802" i="33"/>
  <c r="AE799" i="33"/>
  <c r="AC794" i="33"/>
  <c r="AE795" i="33"/>
  <c r="AD789" i="33"/>
  <c r="AE790" i="33"/>
  <c r="AE801" i="33"/>
  <c r="AD781" i="33"/>
  <c r="AC781" i="33"/>
  <c r="AC780" i="33"/>
  <c r="AC778" i="33"/>
  <c r="AC774" i="33"/>
  <c r="AD777" i="33"/>
  <c r="AE777" i="33"/>
  <c r="AE772" i="33"/>
  <c r="AD776" i="33"/>
  <c r="AE773" i="33"/>
  <c r="AF774" i="33"/>
  <c r="AG774" i="33"/>
  <c r="AC786" i="33"/>
  <c r="AG782" i="33"/>
  <c r="AF782" i="33"/>
  <c r="AF791" i="33"/>
  <c r="AG791" i="33"/>
  <c r="AG784" i="33"/>
  <c r="AF784" i="33"/>
  <c r="AF771" i="33"/>
  <c r="AG771" i="33"/>
  <c r="AD797" i="33"/>
  <c r="AC784" i="33"/>
  <c r="AD800" i="33"/>
  <c r="AG778" i="33"/>
  <c r="AF778" i="33"/>
  <c r="AG770" i="33"/>
  <c r="AF770" i="33"/>
  <c r="AE781" i="33"/>
  <c r="AF768" i="33"/>
  <c r="AF777" i="33"/>
  <c r="AG777" i="33"/>
  <c r="AF793" i="33"/>
  <c r="AG793" i="33"/>
  <c r="AC789" i="33"/>
  <c r="AG800" i="33"/>
  <c r="AF800" i="33"/>
  <c r="AC767" i="33"/>
  <c r="AC783" i="33"/>
  <c r="AF787" i="33"/>
  <c r="AG787" i="33"/>
  <c r="AE793" i="33"/>
  <c r="AD767" i="33"/>
  <c r="AC777" i="33"/>
  <c r="AF781" i="33"/>
  <c r="AG781" i="33"/>
  <c r="AE774" i="33"/>
  <c r="AF802" i="33"/>
  <c r="AG802" i="33"/>
  <c r="AC773" i="33"/>
  <c r="AG773" i="33"/>
  <c r="AC775" i="33"/>
  <c r="AD796" i="33"/>
  <c r="AG772" i="33"/>
  <c r="AF772" i="33"/>
  <c r="AF779" i="33"/>
  <c r="AG779" i="33"/>
  <c r="AD768" i="33"/>
  <c r="AE779" i="33"/>
  <c r="AD773" i="33"/>
  <c r="AG786" i="33"/>
  <c r="AF786" i="33"/>
  <c r="AD794" i="33"/>
  <c r="AF798" i="33"/>
  <c r="AG798" i="33"/>
  <c r="AC796" i="33"/>
  <c r="AE786" i="33"/>
  <c r="AC787" i="33"/>
  <c r="AD787" i="33"/>
  <c r="AG775" i="33"/>
  <c r="AF775" i="33"/>
  <c r="AC785" i="33"/>
  <c r="AE792" i="33"/>
  <c r="AG768" i="33"/>
  <c r="AD778" i="33"/>
  <c r="AF780" i="33"/>
  <c r="AG780" i="33"/>
  <c r="AG801" i="33"/>
  <c r="AF801" i="33"/>
  <c r="AF769" i="33"/>
  <c r="AG769" i="33"/>
  <c r="AE769" i="33"/>
  <c r="AE767" i="33"/>
  <c r="AG794" i="33"/>
  <c r="AF794" i="33"/>
  <c r="AE771" i="33"/>
  <c r="AC769" i="33"/>
  <c r="AC779" i="33"/>
  <c r="AG767" i="33"/>
  <c r="AF767" i="33"/>
  <c r="AE802" i="33"/>
  <c r="AF797" i="33"/>
  <c r="AG797" i="33"/>
  <c r="AC770" i="33"/>
  <c r="AC788" i="33"/>
  <c r="AF773" i="33"/>
  <c r="AF796" i="33"/>
  <c r="AG796" i="33"/>
  <c r="AF790" i="33"/>
  <c r="AG790" i="33"/>
  <c r="AD785" i="33"/>
  <c r="AC768" i="33"/>
  <c r="AG783" i="33"/>
  <c r="AF783" i="33"/>
  <c r="AG776" i="33"/>
  <c r="AF776" i="33"/>
  <c r="AD779" i="33"/>
  <c r="AG799" i="33"/>
  <c r="AF799" i="33"/>
  <c r="AD771" i="33"/>
  <c r="AC792" i="33"/>
  <c r="AC791" i="33"/>
  <c r="AF788" i="33"/>
  <c r="AG788" i="33"/>
  <c r="AF789" i="33"/>
  <c r="AG789" i="33"/>
  <c r="AC776" i="33"/>
  <c r="AG795" i="33"/>
  <c r="AF795" i="33"/>
  <c r="AE784" i="33"/>
  <c r="AC790" i="33"/>
  <c r="AG785" i="33"/>
  <c r="AF785" i="33"/>
  <c r="AD793" i="33"/>
  <c r="AE791" i="33"/>
  <c r="AF792" i="33"/>
  <c r="AG792" i="33"/>
  <c r="AD769" i="33"/>
  <c r="AG758" i="33"/>
  <c r="AF758" i="33"/>
  <c r="AE763" i="33"/>
  <c r="AF763" i="33"/>
  <c r="AG763" i="33"/>
  <c r="AD762" i="33"/>
  <c r="AF762" i="33"/>
  <c r="AG762" i="33"/>
  <c r="AE759" i="33"/>
  <c r="AD758" i="33"/>
  <c r="AF759" i="33"/>
  <c r="AG759" i="33"/>
  <c r="AF766" i="33"/>
  <c r="AG766" i="33"/>
  <c r="AE766" i="33"/>
  <c r="AE764" i="33"/>
  <c r="AF764" i="33"/>
  <c r="AD764" i="33"/>
  <c r="AF753" i="33"/>
  <c r="AD766" i="33"/>
  <c r="AD760" i="33"/>
  <c r="AD765" i="33"/>
  <c r="AF757" i="33"/>
  <c r="AG757" i="33"/>
  <c r="AG761" i="33"/>
  <c r="AF761" i="33"/>
  <c r="AG764" i="33"/>
  <c r="AD759" i="33"/>
  <c r="AE762" i="33"/>
  <c r="AC757" i="33"/>
  <c r="AC762" i="33"/>
  <c r="AD737" i="33"/>
  <c r="AC761" i="33"/>
  <c r="AG760" i="33"/>
  <c r="AF760" i="33"/>
  <c r="AD756" i="33"/>
  <c r="AD742" i="33"/>
  <c r="AE753" i="33"/>
  <c r="AD750" i="33"/>
  <c r="AD734" i="33"/>
  <c r="AF721" i="33"/>
  <c r="AF719" i="33"/>
  <c r="AE718" i="33"/>
  <c r="AC712" i="33"/>
  <c r="AE691" i="33"/>
  <c r="AE676" i="33"/>
  <c r="AE754" i="33"/>
  <c r="AE721" i="33"/>
  <c r="AF740" i="33"/>
  <c r="AC754" i="33"/>
  <c r="AD713" i="33"/>
  <c r="AF683" i="33"/>
  <c r="AC685" i="33"/>
  <c r="AC677" i="33"/>
  <c r="AF699" i="33"/>
  <c r="AE756" i="33"/>
  <c r="AF742" i="33"/>
  <c r="AC734" i="33"/>
  <c r="AE695" i="33"/>
  <c r="AD749" i="33"/>
  <c r="AE731" i="33"/>
  <c r="AD748" i="33"/>
  <c r="AF697" i="33"/>
  <c r="AE681" i="33"/>
  <c r="AF723" i="33"/>
  <c r="AC719" i="33"/>
  <c r="AF739" i="33"/>
  <c r="AE701" i="33"/>
  <c r="AD715" i="33"/>
  <c r="AE724" i="33"/>
  <c r="AF672" i="33"/>
  <c r="AE692" i="33"/>
  <c r="AD712" i="33"/>
  <c r="AF686" i="33"/>
  <c r="AE736" i="33"/>
  <c r="AD701" i="33"/>
  <c r="AF700" i="33"/>
  <c r="AC736" i="33"/>
  <c r="AF725" i="33"/>
  <c r="AC716" i="33"/>
  <c r="AD740" i="33"/>
  <c r="AD682" i="33"/>
  <c r="AF687" i="33"/>
  <c r="AD736" i="33"/>
  <c r="AC742" i="33"/>
  <c r="AF676" i="33"/>
  <c r="AC731" i="33"/>
  <c r="AD723" i="33"/>
  <c r="AC680" i="33"/>
  <c r="AE688" i="33"/>
  <c r="AC673" i="33"/>
  <c r="AF730" i="33"/>
  <c r="AC696" i="33"/>
  <c r="AC675" i="33"/>
  <c r="AE735" i="33"/>
  <c r="AE689" i="33"/>
  <c r="AD731" i="33"/>
  <c r="AC700" i="33"/>
  <c r="AF675" i="33"/>
  <c r="AC749" i="33"/>
  <c r="AF748" i="33"/>
  <c r="AC699" i="33"/>
  <c r="AE719" i="33"/>
  <c r="AD692" i="33"/>
  <c r="AD744" i="33"/>
  <c r="AC697" i="33"/>
  <c r="AC708" i="33"/>
  <c r="AC726" i="33"/>
  <c r="AD730" i="33"/>
  <c r="AD755" i="33"/>
  <c r="AC728" i="33"/>
  <c r="AC745" i="33"/>
  <c r="AD672" i="33"/>
  <c r="AD681" i="33"/>
  <c r="AC714" i="33"/>
  <c r="AF737" i="33"/>
  <c r="AD721" i="33"/>
  <c r="AE709" i="33"/>
  <c r="AC721" i="33"/>
  <c r="AF649" i="33"/>
  <c r="AF647" i="33"/>
  <c r="AE661" i="33"/>
  <c r="AF671" i="33"/>
  <c r="AE656" i="33"/>
  <c r="AE649" i="33"/>
  <c r="AD642" i="33"/>
  <c r="AF657" i="33"/>
  <c r="AD664" i="33"/>
  <c r="AF620" i="33"/>
  <c r="AC635" i="33"/>
  <c r="AD640" i="33"/>
  <c r="AC655" i="33"/>
  <c r="AE666" i="33"/>
  <c r="AD670" i="33"/>
  <c r="AD663" i="33"/>
  <c r="AF661" i="33"/>
  <c r="AD661" i="33"/>
  <c r="AD657" i="33"/>
  <c r="AD656" i="33"/>
  <c r="AF655" i="33"/>
  <c r="AE643" i="33"/>
  <c r="AC648" i="33"/>
  <c r="AD648" i="33"/>
  <c r="AD644" i="33"/>
  <c r="AC644" i="33"/>
  <c r="AE642" i="33"/>
  <c r="AC640" i="33"/>
  <c r="AE636" i="33"/>
  <c r="AF635" i="33"/>
  <c r="AD630" i="33"/>
  <c r="AF631" i="33"/>
  <c r="AF616" i="33"/>
  <c r="AC618" i="33"/>
  <c r="AF622" i="33"/>
  <c r="AC622" i="33"/>
  <c r="AC626" i="33"/>
  <c r="AC744" i="33"/>
  <c r="AC723" i="33"/>
  <c r="AD718" i="33"/>
  <c r="AC690" i="33"/>
  <c r="AE742" i="33"/>
  <c r="AC616" i="33"/>
  <c r="AD686" i="33"/>
  <c r="AF746" i="33"/>
  <c r="AD728" i="33"/>
  <c r="AD638" i="33"/>
  <c r="AE749" i="33"/>
  <c r="AD615" i="33"/>
  <c r="AF704" i="33"/>
  <c r="AF666" i="33"/>
  <c r="AE694" i="33"/>
  <c r="AF689" i="33"/>
  <c r="AC676" i="33"/>
  <c r="AE675" i="33"/>
  <c r="AD628" i="33"/>
  <c r="AF662" i="33"/>
  <c r="AD711" i="33"/>
  <c r="AF673" i="33"/>
  <c r="AD726" i="33"/>
  <c r="AD746" i="33"/>
  <c r="AC740" i="33"/>
  <c r="AE723" i="33"/>
  <c r="AE628" i="33"/>
  <c r="AF713" i="33"/>
  <c r="AF733" i="33"/>
  <c r="AF656" i="33"/>
  <c r="AE687" i="33"/>
  <c r="AC718" i="33"/>
  <c r="AF618" i="33"/>
  <c r="AF727" i="33"/>
  <c r="AF632" i="33"/>
  <c r="AF709" i="33"/>
  <c r="AC612" i="33"/>
  <c r="AE725" i="33"/>
  <c r="AF612" i="33"/>
  <c r="AF693" i="33"/>
  <c r="AD724" i="33"/>
  <c r="AD754" i="33"/>
  <c r="AF667" i="33"/>
  <c r="AF694" i="33"/>
  <c r="AE739" i="33"/>
  <c r="AE708" i="33"/>
  <c r="AE750" i="33"/>
  <c r="AF711" i="33"/>
  <c r="AD700" i="33"/>
  <c r="AC671" i="33"/>
  <c r="AF624" i="33"/>
  <c r="AD685" i="33"/>
  <c r="AE730" i="33"/>
  <c r="AF646" i="33"/>
  <c r="AC683" i="33"/>
  <c r="AC656" i="33"/>
  <c r="AE716" i="33"/>
  <c r="AE653" i="33"/>
  <c r="AE640" i="33"/>
  <c r="AC624" i="33"/>
  <c r="AE673" i="33"/>
  <c r="AD691" i="33"/>
  <c r="AE664" i="33"/>
  <c r="AF685" i="33"/>
  <c r="AF628" i="33"/>
  <c r="AE711" i="33"/>
  <c r="AF717" i="33"/>
  <c r="AE703" i="33"/>
  <c r="AC755" i="33"/>
  <c r="AC617" i="33"/>
  <c r="AF629" i="33"/>
  <c r="AF722" i="33"/>
  <c r="AE634" i="33"/>
  <c r="AF651" i="33"/>
  <c r="AD660" i="33"/>
  <c r="AC630" i="33"/>
  <c r="AE752" i="33"/>
  <c r="AE667" i="33"/>
  <c r="AE620" i="33"/>
  <c r="AC662" i="33"/>
  <c r="AD645" i="33"/>
  <c r="AE645" i="33"/>
  <c r="AD704" i="33"/>
  <c r="AC756" i="33"/>
  <c r="AF747" i="33"/>
  <c r="AC651" i="33"/>
  <c r="AC724" i="33"/>
  <c r="AE714" i="33"/>
  <c r="AD732" i="33"/>
  <c r="AD636" i="33"/>
  <c r="AC741" i="33"/>
  <c r="AE614" i="33"/>
  <c r="AF640" i="33"/>
  <c r="AE717" i="33"/>
  <c r="AF652" i="33"/>
  <c r="AF638" i="33"/>
  <c r="AD612" i="33"/>
  <c r="AE685" i="33"/>
  <c r="AF684" i="33"/>
  <c r="AD719" i="33"/>
  <c r="AE727" i="33"/>
  <c r="AC751" i="33"/>
  <c r="AE671" i="33"/>
  <c r="AE651" i="33"/>
  <c r="AF735" i="33"/>
  <c r="AD634" i="33"/>
  <c r="AC632" i="33"/>
  <c r="AD693" i="33"/>
  <c r="AD753" i="33"/>
  <c r="AE741" i="33"/>
  <c r="AD621" i="33"/>
  <c r="AF734" i="33"/>
  <c r="AE715" i="33"/>
  <c r="AF636" i="33"/>
  <c r="AF756" i="33"/>
  <c r="AD632" i="33"/>
  <c r="AE702" i="33"/>
  <c r="AD653" i="33"/>
  <c r="AF648" i="33"/>
  <c r="AC691" i="33"/>
  <c r="AE748" i="33"/>
  <c r="AC694" i="33"/>
  <c r="AD624" i="33"/>
  <c r="AD743" i="33"/>
  <c r="AD709" i="33"/>
  <c r="AF712" i="33"/>
  <c r="AC627" i="33"/>
  <c r="AC752" i="33"/>
  <c r="AF731" i="33"/>
  <c r="AE698" i="33"/>
  <c r="AE740" i="33"/>
  <c r="AC733" i="33"/>
  <c r="AF745" i="33"/>
  <c r="AE744" i="33"/>
  <c r="AC698" i="33"/>
  <c r="AE699" i="33"/>
  <c r="AE682" i="33"/>
  <c r="AD725" i="33"/>
  <c r="AD614" i="33"/>
  <c r="AD679" i="33"/>
  <c r="AD729" i="33"/>
  <c r="AE751" i="33"/>
  <c r="AE655" i="33"/>
  <c r="AE618" i="33"/>
  <c r="AF728" i="33"/>
  <c r="AC678" i="33"/>
  <c r="AD714" i="33"/>
  <c r="AF706" i="33"/>
  <c r="AF659" i="33"/>
  <c r="AE622" i="33"/>
  <c r="AE638" i="33"/>
  <c r="AE654" i="33"/>
  <c r="AF691" i="33"/>
  <c r="AE707" i="33"/>
  <c r="AE729" i="33"/>
  <c r="AE670" i="33"/>
  <c r="AF755" i="33"/>
  <c r="AF707" i="33"/>
  <c r="AF698" i="33"/>
  <c r="AD680" i="33"/>
  <c r="AE663" i="33"/>
  <c r="AC628" i="33"/>
  <c r="AD694" i="33"/>
  <c r="AE668" i="33"/>
  <c r="AE733" i="33"/>
  <c r="AD619" i="33"/>
  <c r="AE700" i="33"/>
  <c r="AC692" i="33"/>
  <c r="AC710" i="33"/>
  <c r="AC704" i="33"/>
  <c r="AF703" i="33"/>
  <c r="AD684" i="33"/>
  <c r="AC711" i="33"/>
  <c r="AD752" i="33"/>
  <c r="AE697" i="33"/>
  <c r="AD716" i="33"/>
  <c r="AD633" i="33"/>
  <c r="AE705" i="33"/>
  <c r="AF645" i="33"/>
  <c r="AE658" i="33"/>
  <c r="AC717" i="33"/>
  <c r="AF613" i="33"/>
  <c r="AD720" i="33"/>
  <c r="AE650" i="33"/>
  <c r="AC722" i="33"/>
  <c r="AF738" i="33"/>
  <c r="AE745" i="33"/>
  <c r="AF660" i="33"/>
  <c r="AC654" i="33"/>
  <c r="AC652" i="33"/>
  <c r="AE652" i="33"/>
  <c r="AE619" i="33"/>
  <c r="AF674" i="33"/>
  <c r="AE632" i="33"/>
  <c r="AC706" i="33"/>
  <c r="AC621" i="33"/>
  <c r="AF639" i="33"/>
  <c r="AD705" i="33"/>
  <c r="AD671" i="33"/>
  <c r="AC643" i="33"/>
  <c r="AD629" i="33"/>
  <c r="AE669" i="33"/>
  <c r="AD722" i="33"/>
  <c r="AF749" i="33"/>
  <c r="AC739" i="33"/>
  <c r="AF643" i="33"/>
  <c r="AC750" i="33"/>
  <c r="AC748" i="33"/>
  <c r="AD655" i="33"/>
  <c r="AF626" i="33"/>
  <c r="AC688" i="33"/>
  <c r="AC641" i="33"/>
  <c r="AC669" i="33"/>
  <c r="AD647" i="33"/>
  <c r="AF752" i="33"/>
  <c r="AF670" i="33"/>
  <c r="AF702" i="33"/>
  <c r="AD747" i="33"/>
  <c r="AD627" i="33"/>
  <c r="AC625" i="33"/>
  <c r="AF619" i="33"/>
  <c r="AE678" i="33"/>
  <c r="AC713" i="33"/>
  <c r="AC670" i="33"/>
  <c r="AD675" i="33"/>
  <c r="AE679" i="33"/>
  <c r="AD745" i="33"/>
  <c r="AD676" i="33"/>
  <c r="AD641" i="33"/>
  <c r="AE677" i="33"/>
  <c r="AE755" i="33"/>
  <c r="AE747" i="33"/>
  <c r="AF720" i="33"/>
  <c r="AC725" i="33"/>
  <c r="AC743" i="33"/>
  <c r="AD710" i="33"/>
  <c r="AE674" i="33"/>
  <c r="AF751" i="33"/>
  <c r="AD739" i="33"/>
  <c r="AF741" i="33"/>
  <c r="AF680" i="33"/>
  <c r="AE630" i="33"/>
  <c r="AE648" i="33"/>
  <c r="AE625" i="33"/>
  <c r="AD650" i="33"/>
  <c r="AF729" i="33"/>
  <c r="AF710" i="33"/>
  <c r="AC689" i="33"/>
  <c r="AC681" i="33"/>
  <c r="AD689" i="33"/>
  <c r="AE684" i="33"/>
  <c r="AC674" i="33"/>
  <c r="AF701" i="33"/>
  <c r="AF682" i="33"/>
  <c r="AE665" i="33"/>
  <c r="AD703" i="33"/>
  <c r="AF732" i="33"/>
  <c r="AF623" i="33"/>
  <c r="AC650" i="33"/>
  <c r="AE659" i="33"/>
  <c r="AF736" i="33"/>
  <c r="AD690" i="33"/>
  <c r="AD741" i="33"/>
  <c r="AF678" i="33"/>
  <c r="AF650" i="33"/>
  <c r="AC623" i="33"/>
  <c r="AC682" i="33"/>
  <c r="AF708" i="33"/>
  <c r="AD733" i="33"/>
  <c r="AD751" i="33"/>
  <c r="AE690" i="33"/>
  <c r="AF641" i="33"/>
  <c r="AC703" i="33"/>
  <c r="AD677" i="33"/>
  <c r="AC738" i="33"/>
  <c r="AD654" i="33"/>
  <c r="AD623" i="33"/>
  <c r="AC702" i="33"/>
  <c r="AD665" i="33"/>
  <c r="AF744" i="33"/>
  <c r="AE738" i="33"/>
  <c r="AC729" i="33"/>
  <c r="AE647" i="33"/>
  <c r="AD659" i="33"/>
  <c r="AC631" i="33"/>
  <c r="AC735" i="33"/>
  <c r="AC647" i="33"/>
  <c r="AC730" i="33"/>
  <c r="AE746" i="33"/>
  <c r="AC639" i="33"/>
  <c r="AC649" i="33"/>
  <c r="AF621" i="33"/>
  <c r="AD617" i="33"/>
  <c r="AD697" i="33"/>
  <c r="AF615" i="33"/>
  <c r="AC633" i="33"/>
  <c r="AD625" i="33"/>
  <c r="AF679" i="33"/>
  <c r="AD727" i="33"/>
  <c r="AC679" i="33"/>
  <c r="AD649" i="33"/>
  <c r="AF705" i="33"/>
  <c r="AD698" i="33"/>
  <c r="AF665" i="33"/>
  <c r="AF654" i="33"/>
  <c r="AF754" i="33"/>
  <c r="AD696" i="33"/>
  <c r="AE623" i="33"/>
  <c r="AC746" i="33"/>
  <c r="AC747" i="33"/>
  <c r="AE720" i="33"/>
  <c r="AC645" i="33"/>
  <c r="AC638" i="33"/>
  <c r="AD678" i="33"/>
  <c r="AE633" i="33"/>
  <c r="AC701" i="33"/>
  <c r="AC709" i="33"/>
  <c r="AE680" i="33"/>
  <c r="AD616" i="33"/>
  <c r="AE657" i="33"/>
  <c r="AF634" i="33"/>
  <c r="AD706" i="33"/>
  <c r="AC629" i="33"/>
  <c r="AE704" i="33"/>
  <c r="AE710" i="33"/>
  <c r="AF681" i="33"/>
  <c r="AF750" i="33"/>
  <c r="AF669" i="33"/>
  <c r="AF715" i="33"/>
  <c r="AC687" i="33"/>
  <c r="AD738" i="33"/>
  <c r="AD708" i="33"/>
  <c r="AE631" i="33"/>
  <c r="AC646" i="33"/>
  <c r="AC666" i="33"/>
  <c r="AD658" i="33"/>
  <c r="AC637" i="33"/>
  <c r="AE646" i="33"/>
  <c r="AD618" i="33"/>
  <c r="AD639" i="33"/>
  <c r="AE629" i="33"/>
  <c r="AC720" i="33"/>
  <c r="AD673" i="33"/>
  <c r="AC613" i="33"/>
  <c r="AC615" i="33"/>
  <c r="AE696" i="33"/>
  <c r="AE617" i="33"/>
  <c r="AE616" i="33"/>
  <c r="AF663" i="33"/>
  <c r="AC727" i="33"/>
  <c r="AE637" i="33"/>
  <c r="AD637" i="33"/>
  <c r="AF658" i="33"/>
  <c r="AD669" i="33"/>
  <c r="AF688" i="33"/>
  <c r="AC614" i="33"/>
  <c r="AD651" i="33"/>
  <c r="AE621" i="33"/>
  <c r="AC658" i="33"/>
  <c r="AD674" i="33"/>
  <c r="AC705" i="33"/>
  <c r="AC684" i="33"/>
  <c r="AD735" i="33"/>
  <c r="AD652" i="33"/>
  <c r="AE737" i="33"/>
  <c r="AD702" i="33"/>
  <c r="AD613" i="33"/>
  <c r="AE743" i="33"/>
  <c r="AE635" i="33"/>
  <c r="AE722" i="33"/>
  <c r="AD695" i="33"/>
  <c r="AF696" i="33"/>
  <c r="AE713" i="33"/>
  <c r="AC619" i="33"/>
  <c r="AD688" i="33"/>
  <c r="AE660" i="33"/>
  <c r="AF677" i="33"/>
  <c r="AE662" i="33"/>
  <c r="AE639" i="33"/>
  <c r="AF644" i="33"/>
  <c r="AF633" i="33"/>
  <c r="AE615" i="33"/>
  <c r="AC664" i="33"/>
  <c r="AD707" i="33"/>
  <c r="AD699" i="33"/>
  <c r="AC737" i="33"/>
  <c r="AF743" i="33"/>
  <c r="AD643" i="33"/>
  <c r="AC707" i="33"/>
  <c r="AE734" i="33"/>
  <c r="AF637" i="33"/>
  <c r="AF690" i="33"/>
  <c r="AE672" i="33"/>
  <c r="AE641" i="33"/>
  <c r="AC653" i="33"/>
  <c r="AC695" i="33"/>
  <c r="AC661" i="33"/>
  <c r="AF614" i="33"/>
  <c r="AG640" i="33"/>
  <c r="AG672" i="33"/>
  <c r="AG684" i="33"/>
  <c r="AG612" i="33"/>
  <c r="AG706" i="33"/>
  <c r="AG739" i="33"/>
  <c r="AG686" i="33"/>
  <c r="AG661" i="33"/>
  <c r="AG708" i="33"/>
  <c r="AG649" i="33"/>
  <c r="AG631" i="33"/>
  <c r="AG693" i="33"/>
  <c r="AG645" i="33"/>
  <c r="AG696" i="33"/>
  <c r="AG639" i="33"/>
  <c r="AG687" i="33"/>
  <c r="AG732" i="33"/>
  <c r="AG716" i="33"/>
  <c r="AG643" i="33"/>
  <c r="AG715" i="33"/>
  <c r="AG650" i="33"/>
  <c r="AG737" i="33"/>
  <c r="AG731" i="33"/>
  <c r="AG641" i="33"/>
  <c r="AG667" i="33"/>
  <c r="AG698" i="33"/>
  <c r="AG647" i="33"/>
  <c r="AG742" i="33"/>
  <c r="AG625" i="33"/>
  <c r="AG652" i="33"/>
  <c r="AG671" i="33"/>
  <c r="AG733" i="33"/>
  <c r="AG724" i="33"/>
  <c r="AG615" i="33"/>
  <c r="AG656" i="33"/>
  <c r="AG670" i="33"/>
  <c r="AG702" i="33"/>
  <c r="AG710" i="33"/>
  <c r="AG735" i="33"/>
  <c r="AG613" i="33"/>
  <c r="AG703" i="33"/>
  <c r="AG755" i="33"/>
  <c r="AG623" i="33"/>
  <c r="AG689" i="33"/>
  <c r="AG747" i="33"/>
  <c r="AG719" i="33"/>
  <c r="AG688" i="33"/>
  <c r="AG741" i="33"/>
  <c r="AG620" i="33"/>
  <c r="AG699" i="33"/>
  <c r="AG714" i="33"/>
  <c r="AG713" i="33"/>
  <c r="AG624" i="33"/>
  <c r="AG729" i="33"/>
  <c r="AG685" i="33"/>
  <c r="AG712" i="33"/>
  <c r="AG692" i="33"/>
  <c r="AG701" i="33"/>
  <c r="AG753" i="33"/>
  <c r="AG677" i="33"/>
  <c r="AG663" i="33"/>
  <c r="AG681" i="33"/>
  <c r="AG695" i="33"/>
  <c r="AG750" i="33"/>
  <c r="AG728" i="33"/>
  <c r="AG743" i="33"/>
  <c r="AG707" i="33"/>
  <c r="AG680" i="33"/>
  <c r="AG664" i="33"/>
  <c r="AG621" i="33"/>
  <c r="AG723" i="33"/>
  <c r="AG659" i="33"/>
  <c r="AG646" i="33"/>
  <c r="AG638" i="33"/>
  <c r="AG648" i="33"/>
  <c r="AG704" i="33"/>
  <c r="AG675" i="33"/>
  <c r="AG746" i="33"/>
  <c r="AG628" i="33"/>
  <c r="AG653" i="33"/>
  <c r="AG674" i="33"/>
  <c r="AG630" i="33"/>
  <c r="AG644" i="33"/>
  <c r="AG617" i="33"/>
  <c r="AG722" i="33"/>
  <c r="AG616" i="33"/>
  <c r="AG744" i="33"/>
  <c r="AG745" i="33"/>
  <c r="AG651" i="33"/>
  <c r="AG637" i="33"/>
  <c r="AG690" i="33"/>
  <c r="AG727" i="33"/>
  <c r="AG694" i="33"/>
  <c r="AG662" i="33"/>
  <c r="AG738" i="33"/>
  <c r="AG679" i="33"/>
  <c r="AG618" i="33"/>
  <c r="AG673" i="33"/>
  <c r="AG619" i="33"/>
  <c r="AG665" i="33"/>
  <c r="AG633" i="33"/>
  <c r="AG711" i="33"/>
  <c r="AG751" i="33"/>
  <c r="AG622" i="33"/>
  <c r="AG626" i="33"/>
  <c r="AG634" i="33"/>
  <c r="AG748" i="33"/>
  <c r="AG725" i="33"/>
  <c r="AG676" i="33"/>
  <c r="AG756" i="33"/>
  <c r="AG700" i="33"/>
  <c r="AG752" i="33"/>
  <c r="AG683" i="33"/>
  <c r="AG660" i="33"/>
  <c r="AG666" i="33"/>
  <c r="AG705" i="33"/>
  <c r="AG682" i="33"/>
  <c r="AG717" i="33"/>
  <c r="AG629" i="33"/>
  <c r="AG669" i="33"/>
  <c r="AG642" i="33"/>
  <c r="AG678" i="33"/>
  <c r="AG636" i="33"/>
  <c r="AG709" i="33"/>
  <c r="AG720" i="33"/>
  <c r="AG658" i="33"/>
  <c r="AG736" i="33"/>
  <c r="AG718" i="33"/>
  <c r="AG635" i="33"/>
  <c r="AG627" i="33"/>
  <c r="AG668" i="33"/>
  <c r="AG734" i="33"/>
  <c r="AG740" i="33"/>
  <c r="AG657" i="33"/>
  <c r="AG691" i="33"/>
  <c r="AG655" i="33"/>
  <c r="AG697" i="33"/>
  <c r="AG632" i="33"/>
  <c r="AG726" i="33"/>
  <c r="AG730" i="33"/>
  <c r="AG654" i="33"/>
  <c r="AG754" i="33"/>
  <c r="AG749" i="33"/>
  <c r="AG721" i="33"/>
  <c r="AG614" i="33"/>
  <c r="A516" i="33"/>
  <c r="A497" i="33"/>
  <c r="AE400" i="33"/>
  <c r="AE405" i="33"/>
  <c r="AF399" i="33"/>
  <c r="AD436" i="33"/>
  <c r="AE403" i="33"/>
  <c r="AC408" i="33"/>
  <c r="AD510" i="33"/>
  <c r="AD493" i="33"/>
  <c r="AC452" i="33"/>
  <c r="AF431" i="33"/>
  <c r="AE431" i="33"/>
  <c r="AC505" i="33"/>
  <c r="AE436" i="33"/>
  <c r="AE505" i="33"/>
  <c r="AD431" i="33"/>
  <c r="AD512" i="33"/>
  <c r="AE504" i="33"/>
  <c r="AC427" i="33"/>
  <c r="AE414" i="33"/>
  <c r="AC431" i="33"/>
  <c r="AC499" i="33"/>
  <c r="AE510" i="33"/>
  <c r="AC485" i="33"/>
  <c r="AE489" i="33"/>
  <c r="AE509" i="33"/>
  <c r="AC448" i="33"/>
  <c r="AC462" i="33"/>
  <c r="AE506" i="33"/>
  <c r="AF485" i="33"/>
  <c r="AF503" i="33"/>
  <c r="AF498" i="33"/>
  <c r="AC424" i="33"/>
  <c r="AD503" i="33"/>
  <c r="AD488" i="33"/>
  <c r="AF508" i="33"/>
  <c r="AE516" i="33"/>
  <c r="AE515" i="33"/>
  <c r="AD505" i="33"/>
  <c r="AE512" i="33"/>
  <c r="AC413" i="33"/>
  <c r="AE494" i="33"/>
  <c r="AE514" i="33"/>
  <c r="AC414" i="33"/>
  <c r="AC514" i="33"/>
  <c r="AC433" i="33"/>
  <c r="AC506" i="33"/>
  <c r="AC419" i="33"/>
  <c r="AC407" i="33"/>
  <c r="AC517" i="33"/>
  <c r="AC436" i="33"/>
  <c r="AC512" i="33"/>
  <c r="AE499" i="33"/>
  <c r="AD486" i="33"/>
  <c r="AC491" i="33"/>
  <c r="AE492" i="33"/>
  <c r="AC442" i="33"/>
  <c r="AC447" i="33"/>
  <c r="AC522" i="33"/>
  <c r="AC498" i="33"/>
  <c r="AC477" i="33"/>
  <c r="AF491" i="33"/>
  <c r="AC516" i="33"/>
  <c r="AE491" i="33"/>
  <c r="AD501" i="33"/>
  <c r="AF489" i="33"/>
  <c r="AF512" i="33"/>
  <c r="AC497" i="33"/>
  <c r="AD490" i="33"/>
  <c r="AC411" i="33"/>
  <c r="AF486" i="33"/>
  <c r="AC400" i="33"/>
  <c r="AF497" i="33"/>
  <c r="AE522" i="33"/>
  <c r="AF517" i="33"/>
  <c r="AF506" i="33"/>
  <c r="AD516" i="33"/>
  <c r="AE486" i="33"/>
  <c r="AD508" i="33"/>
  <c r="BO506" i="33"/>
  <c r="BP506" i="33"/>
  <c r="BQ506" i="33"/>
  <c r="AN452" i="33"/>
  <c r="BF452" i="33"/>
  <c r="AO452" i="33"/>
  <c r="AY452" i="33"/>
  <c r="BG452" i="33"/>
  <c r="AI452" i="33"/>
  <c r="AQ452" i="33"/>
  <c r="BA452" i="33"/>
  <c r="BI452" i="33"/>
  <c r="AJ452" i="33"/>
  <c r="AR452" i="33"/>
  <c r="BB452" i="33"/>
  <c r="BJ452" i="33"/>
  <c r="AP452" i="33"/>
  <c r="BH452" i="33"/>
  <c r="AS452" i="33"/>
  <c r="BK452" i="33"/>
  <c r="AT452" i="33"/>
  <c r="BL452" i="33"/>
  <c r="AU452" i="33"/>
  <c r="BN452" i="33"/>
  <c r="AL452" i="33"/>
  <c r="BD452" i="33"/>
  <c r="AK452" i="33"/>
  <c r="AM452" i="33"/>
  <c r="BC452" i="33"/>
  <c r="BE452" i="33"/>
  <c r="AK479" i="33"/>
  <c r="AS479" i="33"/>
  <c r="BK479" i="33"/>
  <c r="AL479" i="33"/>
  <c r="BD479" i="33"/>
  <c r="BL479" i="33"/>
  <c r="AN479" i="33"/>
  <c r="BF479" i="33"/>
  <c r="BN479" i="33"/>
  <c r="AO479" i="33"/>
  <c r="AY479" i="33"/>
  <c r="BG479" i="33"/>
  <c r="AU479" i="33"/>
  <c r="AI479" i="33"/>
  <c r="BA479" i="33"/>
  <c r="AJ479" i="33"/>
  <c r="BB479" i="33"/>
  <c r="AM479" i="33"/>
  <c r="BE479" i="33"/>
  <c r="AQ479" i="33"/>
  <c r="BI479" i="33"/>
  <c r="AP479" i="33"/>
  <c r="AR479" i="33"/>
  <c r="BH479" i="33"/>
  <c r="BJ479" i="33"/>
  <c r="AH408" i="33"/>
  <c r="AH457" i="33"/>
  <c r="BQ440" i="33"/>
  <c r="BO440" i="33"/>
  <c r="BP440" i="33"/>
  <c r="BT498" i="33"/>
  <c r="BW498" i="33"/>
  <c r="BX498" i="33"/>
  <c r="BY498" i="33"/>
  <c r="BS498" i="33"/>
  <c r="BV498" i="33"/>
  <c r="BR498" i="33"/>
  <c r="BU498" i="33"/>
  <c r="AD443" i="33"/>
  <c r="AH409" i="33"/>
  <c r="AH434" i="33"/>
  <c r="AH404" i="33"/>
  <c r="AD495" i="33"/>
  <c r="AD522" i="33"/>
  <c r="AE487" i="33"/>
  <c r="AC458" i="33"/>
  <c r="AC490" i="33"/>
  <c r="AD523" i="33"/>
  <c r="AC428" i="33"/>
  <c r="AC410" i="33"/>
  <c r="BQ490" i="33"/>
  <c r="BO490" i="33"/>
  <c r="BP490" i="33"/>
  <c r="AH413" i="33"/>
  <c r="AM470" i="33"/>
  <c r="AU470" i="33"/>
  <c r="BE470" i="33"/>
  <c r="BN470" i="33"/>
  <c r="AN470" i="33"/>
  <c r="BF470" i="33"/>
  <c r="AP470" i="33"/>
  <c r="BH470" i="33"/>
  <c r="AI470" i="33"/>
  <c r="AQ470" i="33"/>
  <c r="BA470" i="33"/>
  <c r="BI470" i="33"/>
  <c r="AS470" i="33"/>
  <c r="BK470" i="33"/>
  <c r="AT470" i="33"/>
  <c r="BL470" i="33"/>
  <c r="AY470" i="33"/>
  <c r="AJ470" i="33"/>
  <c r="BB470" i="33"/>
  <c r="AK470" i="33"/>
  <c r="BC470" i="33"/>
  <c r="AO470" i="33"/>
  <c r="BG470" i="33"/>
  <c r="AR470" i="33"/>
  <c r="BD470" i="33"/>
  <c r="BJ470" i="33"/>
  <c r="AL470" i="33"/>
  <c r="AN472" i="33"/>
  <c r="BF472" i="33"/>
  <c r="AO472" i="33"/>
  <c r="AY472" i="33"/>
  <c r="BG472" i="33"/>
  <c r="AI472" i="33"/>
  <c r="AQ472" i="33"/>
  <c r="BA472" i="33"/>
  <c r="BI472" i="33"/>
  <c r="AJ472" i="33"/>
  <c r="AR472" i="33"/>
  <c r="BB472" i="33"/>
  <c r="BJ472" i="33"/>
  <c r="AT472" i="33"/>
  <c r="BL472" i="33"/>
  <c r="AU472" i="33"/>
  <c r="BN472" i="33"/>
  <c r="AK472" i="33"/>
  <c r="AL472" i="33"/>
  <c r="BD472" i="33"/>
  <c r="AP472" i="33"/>
  <c r="BH472" i="33"/>
  <c r="AS472" i="33"/>
  <c r="BE472" i="33"/>
  <c r="BK472" i="33"/>
  <c r="AM472" i="33"/>
  <c r="AH455" i="33"/>
  <c r="BP401" i="33"/>
  <c r="BO401" i="33"/>
  <c r="BQ401" i="33"/>
  <c r="AH504" i="33"/>
  <c r="BS464" i="33"/>
  <c r="BY464" i="33"/>
  <c r="BU464" i="33"/>
  <c r="BV464" i="33"/>
  <c r="BW464" i="33"/>
  <c r="BX464" i="33"/>
  <c r="BR464" i="33"/>
  <c r="BT464" i="33"/>
  <c r="BU399" i="33"/>
  <c r="BR399" i="33"/>
  <c r="BX399" i="33"/>
  <c r="BT399" i="33"/>
  <c r="BV399" i="33"/>
  <c r="BW399" i="33"/>
  <c r="BY399" i="33"/>
  <c r="BS399" i="33"/>
  <c r="BT418" i="33"/>
  <c r="BV418" i="33"/>
  <c r="BW418" i="33"/>
  <c r="BS418" i="33"/>
  <c r="BY418" i="33"/>
  <c r="BR418" i="33"/>
  <c r="BU418" i="33"/>
  <c r="BX418" i="33"/>
  <c r="BS451" i="33"/>
  <c r="BY451" i="33"/>
  <c r="BU451" i="33"/>
  <c r="BV451" i="33"/>
  <c r="BR451" i="33"/>
  <c r="BT451" i="33"/>
  <c r="BW451" i="33"/>
  <c r="BX451" i="33"/>
  <c r="BT500" i="33"/>
  <c r="BU500" i="33"/>
  <c r="BW500" i="33"/>
  <c r="BX500" i="33"/>
  <c r="BR500" i="33"/>
  <c r="BS500" i="33"/>
  <c r="BY500" i="33"/>
  <c r="BV500" i="33"/>
  <c r="AO438" i="33"/>
  <c r="AY438" i="33"/>
  <c r="BG438" i="33"/>
  <c r="AI438" i="33"/>
  <c r="AQ438" i="33"/>
  <c r="BA438" i="33"/>
  <c r="BI438" i="33"/>
  <c r="AP438" i="33"/>
  <c r="BN438" i="33"/>
  <c r="AR438" i="33"/>
  <c r="BD438" i="33"/>
  <c r="AS438" i="33"/>
  <c r="BE438" i="33"/>
  <c r="AJ438" i="33"/>
  <c r="AT438" i="33"/>
  <c r="BF438" i="33"/>
  <c r="AK438" i="33"/>
  <c r="AU438" i="33"/>
  <c r="BH438" i="33"/>
  <c r="BJ438" i="33"/>
  <c r="BK438" i="33"/>
  <c r="AL438" i="33"/>
  <c r="BL438" i="33"/>
  <c r="AM438" i="33"/>
  <c r="AN438" i="33"/>
  <c r="BB438" i="33"/>
  <c r="AL425" i="33"/>
  <c r="AT425" i="33"/>
  <c r="BD425" i="33"/>
  <c r="BL425" i="33"/>
  <c r="AN425" i="33"/>
  <c r="BF425" i="33"/>
  <c r="AP425" i="33"/>
  <c r="BH425" i="33"/>
  <c r="AK425" i="33"/>
  <c r="BA425" i="33"/>
  <c r="BN425" i="33"/>
  <c r="AM425" i="33"/>
  <c r="BB425" i="33"/>
  <c r="AO425" i="33"/>
  <c r="BC425" i="33"/>
  <c r="AQ425" i="33"/>
  <c r="BE425" i="33"/>
  <c r="AR425" i="33"/>
  <c r="BG425" i="33"/>
  <c r="BK425" i="33"/>
  <c r="AI425" i="33"/>
  <c r="AJ425" i="33"/>
  <c r="AS425" i="33"/>
  <c r="BI425" i="33"/>
  <c r="BJ425" i="33"/>
  <c r="AY425" i="33"/>
  <c r="AH399" i="33"/>
  <c r="BO487" i="33"/>
  <c r="BP487" i="33"/>
  <c r="BQ487" i="33"/>
  <c r="BT519" i="33"/>
  <c r="BU519" i="33"/>
  <c r="BR519" i="33"/>
  <c r="BX519" i="33"/>
  <c r="BS519" i="33"/>
  <c r="BV519" i="33"/>
  <c r="BW519" i="33"/>
  <c r="BY519" i="33"/>
  <c r="BW489" i="33"/>
  <c r="BR489" i="33"/>
  <c r="BX489" i="33"/>
  <c r="BT489" i="33"/>
  <c r="BS489" i="33"/>
  <c r="BU489" i="33"/>
  <c r="BV489" i="33"/>
  <c r="BY489" i="33"/>
  <c r="BU420" i="33"/>
  <c r="BR420" i="33"/>
  <c r="BX420" i="33"/>
  <c r="BS420" i="33"/>
  <c r="BT420" i="33"/>
  <c r="BV420" i="33"/>
  <c r="BW420" i="33"/>
  <c r="BY420" i="33"/>
  <c r="AF487" i="33"/>
  <c r="AM450" i="33"/>
  <c r="AU450" i="33"/>
  <c r="BE450" i="33"/>
  <c r="BN450" i="33"/>
  <c r="AN450" i="33"/>
  <c r="BF450" i="33"/>
  <c r="AP450" i="33"/>
  <c r="BH450" i="33"/>
  <c r="AI450" i="33"/>
  <c r="AQ450" i="33"/>
  <c r="BA450" i="33"/>
  <c r="BI450" i="33"/>
  <c r="AT450" i="33"/>
  <c r="BL450" i="33"/>
  <c r="AY450" i="33"/>
  <c r="AJ450" i="33"/>
  <c r="BB450" i="33"/>
  <c r="AK450" i="33"/>
  <c r="AL450" i="33"/>
  <c r="BD450" i="33"/>
  <c r="AR450" i="33"/>
  <c r="BJ450" i="33"/>
  <c r="AO450" i="33"/>
  <c r="AS450" i="33"/>
  <c r="BG450" i="33"/>
  <c r="BK450" i="33"/>
  <c r="AH498" i="33"/>
  <c r="AH507" i="33"/>
  <c r="BO404" i="33"/>
  <c r="BQ404" i="33"/>
  <c r="BP404" i="33"/>
  <c r="AH452" i="33"/>
  <c r="AH468" i="33"/>
  <c r="AH516" i="33"/>
  <c r="AH429" i="33"/>
  <c r="BP517" i="33"/>
  <c r="BO517" i="33"/>
  <c r="BQ517" i="33"/>
  <c r="BQ406" i="33"/>
  <c r="BO406" i="33"/>
  <c r="BP406" i="33"/>
  <c r="AN502" i="33"/>
  <c r="AW502" i="33"/>
  <c r="BF502" i="33"/>
  <c r="AO502" i="33"/>
  <c r="AY502" i="33"/>
  <c r="BG502" i="33"/>
  <c r="AJ502" i="33"/>
  <c r="AT502" i="33"/>
  <c r="BH502" i="33"/>
  <c r="AK502" i="33"/>
  <c r="AU502" i="33"/>
  <c r="BI502" i="33"/>
  <c r="AL502" i="33"/>
  <c r="AZ502" i="33"/>
  <c r="BJ502" i="33"/>
  <c r="AP502" i="33"/>
  <c r="BB502" i="33"/>
  <c r="BL502" i="33"/>
  <c r="AR502" i="33"/>
  <c r="BD502" i="33"/>
  <c r="BE502" i="33"/>
  <c r="BK502" i="33"/>
  <c r="AI502" i="33"/>
  <c r="BN502" i="33"/>
  <c r="AM502" i="33"/>
  <c r="AS502" i="33"/>
  <c r="BC502" i="33"/>
  <c r="AQ502" i="33"/>
  <c r="BA502" i="33"/>
  <c r="AN463" i="33"/>
  <c r="BF463" i="33"/>
  <c r="AO463" i="33"/>
  <c r="AY463" i="33"/>
  <c r="BG463" i="33"/>
  <c r="AI463" i="33"/>
  <c r="AQ463" i="33"/>
  <c r="BA463" i="33"/>
  <c r="BI463" i="33"/>
  <c r="AJ463" i="33"/>
  <c r="AR463" i="33"/>
  <c r="BB463" i="33"/>
  <c r="BJ463" i="33"/>
  <c r="AP463" i="33"/>
  <c r="BH463" i="33"/>
  <c r="AS463" i="33"/>
  <c r="BK463" i="33"/>
  <c r="AT463" i="33"/>
  <c r="BL463" i="33"/>
  <c r="AU463" i="33"/>
  <c r="BN463" i="33"/>
  <c r="AL463" i="33"/>
  <c r="BD463" i="33"/>
  <c r="AK463" i="33"/>
  <c r="AM463" i="33"/>
  <c r="BC463" i="33"/>
  <c r="BE463" i="33"/>
  <c r="AH432" i="33"/>
  <c r="AH465" i="33"/>
  <c r="AK519" i="33"/>
  <c r="AS519" i="33"/>
  <c r="BC519" i="33"/>
  <c r="BK519" i="33"/>
  <c r="AL519" i="33"/>
  <c r="AT519" i="33"/>
  <c r="BD519" i="33"/>
  <c r="BL519" i="33"/>
  <c r="AM519" i="33"/>
  <c r="AU519" i="33"/>
  <c r="BE519" i="33"/>
  <c r="BN519" i="33"/>
  <c r="AO519" i="33"/>
  <c r="AY519" i="33"/>
  <c r="BG519" i="33"/>
  <c r="AI519" i="33"/>
  <c r="AQ519" i="33"/>
  <c r="BA519" i="33"/>
  <c r="BI519" i="33"/>
  <c r="AW519" i="33"/>
  <c r="AZ519" i="33"/>
  <c r="BB519" i="33"/>
  <c r="BF519" i="33"/>
  <c r="AJ519" i="33"/>
  <c r="BH519" i="33"/>
  <c r="AN519" i="33"/>
  <c r="BJ519" i="33"/>
  <c r="AP519" i="33"/>
  <c r="AR519" i="33"/>
  <c r="AJ400" i="33"/>
  <c r="AR400" i="33"/>
  <c r="BB400" i="33"/>
  <c r="BJ400" i="33"/>
  <c r="AL400" i="33"/>
  <c r="AT400" i="33"/>
  <c r="BD400" i="33"/>
  <c r="BL400" i="33"/>
  <c r="AN400" i="33"/>
  <c r="BF400" i="33"/>
  <c r="AP400" i="33"/>
  <c r="BH400" i="33"/>
  <c r="AM400" i="33"/>
  <c r="BE400" i="33"/>
  <c r="AO400" i="33"/>
  <c r="BG400" i="33"/>
  <c r="AQ400" i="33"/>
  <c r="BI400" i="33"/>
  <c r="AS400" i="33"/>
  <c r="BK400" i="33"/>
  <c r="BN400" i="33"/>
  <c r="AI400" i="33"/>
  <c r="AK400" i="33"/>
  <c r="AY400" i="33"/>
  <c r="BC400" i="33"/>
  <c r="BA400" i="33"/>
  <c r="BO433" i="33"/>
  <c r="BP433" i="33"/>
  <c r="BQ433" i="33"/>
  <c r="BP504" i="33"/>
  <c r="BQ504" i="33"/>
  <c r="BO504" i="33"/>
  <c r="AH521" i="33"/>
  <c r="BT473" i="33"/>
  <c r="BV473" i="33"/>
  <c r="BY473" i="33"/>
  <c r="BR473" i="33"/>
  <c r="BS473" i="33"/>
  <c r="BW473" i="33"/>
  <c r="BU473" i="33"/>
  <c r="BX473" i="33"/>
  <c r="BT481" i="33"/>
  <c r="BU481" i="33"/>
  <c r="BW481" i="33"/>
  <c r="BR481" i="33"/>
  <c r="BS481" i="33"/>
  <c r="BV481" i="33"/>
  <c r="BY481" i="33"/>
  <c r="BX481" i="33"/>
  <c r="BU495" i="33"/>
  <c r="BV495" i="33"/>
  <c r="BY495" i="33"/>
  <c r="BR495" i="33"/>
  <c r="BS495" i="33"/>
  <c r="BT495" i="33"/>
  <c r="BW495" i="33"/>
  <c r="BX495" i="33"/>
  <c r="BU450" i="33"/>
  <c r="BV450" i="33"/>
  <c r="BW450" i="33"/>
  <c r="BR450" i="33"/>
  <c r="BX450" i="33"/>
  <c r="BS450" i="33"/>
  <c r="BT450" i="33"/>
  <c r="BY450" i="33"/>
  <c r="BR426" i="33"/>
  <c r="BX426" i="33"/>
  <c r="BU426" i="33"/>
  <c r="BW426" i="33"/>
  <c r="BY426" i="33"/>
  <c r="BS426" i="33"/>
  <c r="BT426" i="33"/>
  <c r="BV426" i="33"/>
  <c r="BU413" i="33"/>
  <c r="BR413" i="33"/>
  <c r="BX413" i="33"/>
  <c r="BS413" i="33"/>
  <c r="BT413" i="33"/>
  <c r="BV413" i="33"/>
  <c r="BW413" i="33"/>
  <c r="BY413" i="33"/>
  <c r="AC469" i="33"/>
  <c r="AF515" i="33"/>
  <c r="AE518" i="33"/>
  <c r="AE513" i="33"/>
  <c r="AC451" i="33"/>
  <c r="AC474" i="33"/>
  <c r="AF519" i="33"/>
  <c r="AF495" i="33"/>
  <c r="AC487" i="33"/>
  <c r="AC444" i="33"/>
  <c r="AC420" i="33"/>
  <c r="BO426" i="33"/>
  <c r="BP426" i="33"/>
  <c r="BQ426" i="33"/>
  <c r="AM507" i="33"/>
  <c r="AU507" i="33"/>
  <c r="BE507" i="33"/>
  <c r="AN507" i="33"/>
  <c r="AW507" i="33"/>
  <c r="BF507" i="33"/>
  <c r="BN507" i="33"/>
  <c r="AO507" i="33"/>
  <c r="AY507" i="33"/>
  <c r="BG507" i="33"/>
  <c r="AI507" i="33"/>
  <c r="AQ507" i="33"/>
  <c r="BA507" i="33"/>
  <c r="BI507" i="33"/>
  <c r="AK507" i="33"/>
  <c r="AS507" i="33"/>
  <c r="BC507" i="33"/>
  <c r="BK507" i="33"/>
  <c r="BD507" i="33"/>
  <c r="AJ507" i="33"/>
  <c r="BH507" i="33"/>
  <c r="AL507" i="33"/>
  <c r="BJ507" i="33"/>
  <c r="AT507" i="33"/>
  <c r="BB507" i="33"/>
  <c r="AP507" i="33"/>
  <c r="AR507" i="33"/>
  <c r="AZ507" i="33"/>
  <c r="BL507" i="33"/>
  <c r="BO516" i="33"/>
  <c r="BP516" i="33"/>
  <c r="BQ516" i="33"/>
  <c r="AH501" i="33"/>
  <c r="BP438" i="33"/>
  <c r="BO438" i="33"/>
  <c r="BQ438" i="33"/>
  <c r="AH415" i="33"/>
  <c r="BP399" i="33"/>
  <c r="BO399" i="33"/>
  <c r="BQ399" i="33"/>
  <c r="BW440" i="33"/>
  <c r="BS440" i="33"/>
  <c r="BT440" i="33"/>
  <c r="BU440" i="33"/>
  <c r="BV440" i="33"/>
  <c r="BR440" i="33"/>
  <c r="BX440" i="33"/>
  <c r="BY440" i="33"/>
  <c r="BO450" i="33"/>
  <c r="BQ450" i="33"/>
  <c r="BP450" i="33"/>
  <c r="BP443" i="33"/>
  <c r="BQ443" i="33"/>
  <c r="BO443" i="33"/>
  <c r="AM468" i="33"/>
  <c r="AU468" i="33"/>
  <c r="BE468" i="33"/>
  <c r="BN468" i="33"/>
  <c r="AN468" i="33"/>
  <c r="BF468" i="33"/>
  <c r="AP468" i="33"/>
  <c r="BH468" i="33"/>
  <c r="AI468" i="33"/>
  <c r="AQ468" i="33"/>
  <c r="BA468" i="33"/>
  <c r="BI468" i="33"/>
  <c r="AT468" i="33"/>
  <c r="BL468" i="33"/>
  <c r="AY468" i="33"/>
  <c r="AJ468" i="33"/>
  <c r="BB468" i="33"/>
  <c r="AK468" i="33"/>
  <c r="BC468" i="33"/>
  <c r="AL468" i="33"/>
  <c r="BD468" i="33"/>
  <c r="AR468" i="33"/>
  <c r="BJ468" i="33"/>
  <c r="AS468" i="33"/>
  <c r="BG468" i="33"/>
  <c r="BK468" i="33"/>
  <c r="AO468" i="33"/>
  <c r="AH511" i="33"/>
  <c r="AH496" i="33"/>
  <c r="AO401" i="33"/>
  <c r="AY401" i="33"/>
  <c r="BG401" i="33"/>
  <c r="AI401" i="33"/>
  <c r="AQ401" i="33"/>
  <c r="BA401" i="33"/>
  <c r="BI401" i="33"/>
  <c r="AK401" i="33"/>
  <c r="AS401" i="33"/>
  <c r="BK401" i="33"/>
  <c r="AM401" i="33"/>
  <c r="AU401" i="33"/>
  <c r="BE401" i="33"/>
  <c r="BN401" i="33"/>
  <c r="AN401" i="33"/>
  <c r="BF401" i="33"/>
  <c r="AP401" i="33"/>
  <c r="BH401" i="33"/>
  <c r="AR401" i="33"/>
  <c r="BJ401" i="33"/>
  <c r="AT401" i="33"/>
  <c r="BL401" i="33"/>
  <c r="AL401" i="33"/>
  <c r="BB401" i="33"/>
  <c r="BD401" i="33"/>
  <c r="AJ401" i="33"/>
  <c r="BV476" i="33"/>
  <c r="BR476" i="33"/>
  <c r="BX476" i="33"/>
  <c r="BS476" i="33"/>
  <c r="BY476" i="33"/>
  <c r="BT476" i="33"/>
  <c r="BU476" i="33"/>
  <c r="BW476" i="33"/>
  <c r="BU411" i="33"/>
  <c r="BR411" i="33"/>
  <c r="BX411" i="33"/>
  <c r="BS411" i="33"/>
  <c r="BT411" i="33"/>
  <c r="BW411" i="33"/>
  <c r="BY411" i="33"/>
  <c r="BV411" i="33"/>
  <c r="BR433" i="33"/>
  <c r="BX433" i="33"/>
  <c r="BT433" i="33"/>
  <c r="BU433" i="33"/>
  <c r="BV433" i="33"/>
  <c r="BW433" i="33"/>
  <c r="BS433" i="33"/>
  <c r="BY433" i="33"/>
  <c r="BU485" i="33"/>
  <c r="BV485" i="33"/>
  <c r="BR485" i="33"/>
  <c r="BX485" i="33"/>
  <c r="BS485" i="33"/>
  <c r="BT485" i="33"/>
  <c r="BW485" i="33"/>
  <c r="BY485" i="33"/>
  <c r="AL418" i="33"/>
  <c r="BD418" i="33"/>
  <c r="BL418" i="33"/>
  <c r="AN418" i="33"/>
  <c r="BF418" i="33"/>
  <c r="AP418" i="33"/>
  <c r="BH418" i="33"/>
  <c r="AJ418" i="33"/>
  <c r="AR418" i="33"/>
  <c r="BB418" i="33"/>
  <c r="BJ418" i="33"/>
  <c r="AY418" i="33"/>
  <c r="AI418" i="33"/>
  <c r="BA418" i="33"/>
  <c r="AK418" i="33"/>
  <c r="BC418" i="33"/>
  <c r="AM418" i="33"/>
  <c r="BE418" i="33"/>
  <c r="AO418" i="33"/>
  <c r="BG418" i="33"/>
  <c r="AS418" i="33"/>
  <c r="AU418" i="33"/>
  <c r="BI418" i="33"/>
  <c r="BK418" i="33"/>
  <c r="BN418" i="33"/>
  <c r="AQ418" i="33"/>
  <c r="AH482" i="33"/>
  <c r="BO469" i="33"/>
  <c r="BP469" i="33"/>
  <c r="BQ469" i="33"/>
  <c r="BO515" i="33"/>
  <c r="BQ515" i="33"/>
  <c r="BP515" i="33"/>
  <c r="AH420" i="33"/>
  <c r="AL500" i="33"/>
  <c r="AT500" i="33"/>
  <c r="BD500" i="33"/>
  <c r="BL500" i="33"/>
  <c r="AM500" i="33"/>
  <c r="AU500" i="33"/>
  <c r="BE500" i="33"/>
  <c r="BN500" i="33"/>
  <c r="AO500" i="33"/>
  <c r="BA500" i="33"/>
  <c r="BK500" i="33"/>
  <c r="AP500" i="33"/>
  <c r="BB500" i="33"/>
  <c r="AQ500" i="33"/>
  <c r="BC500" i="33"/>
  <c r="AI500" i="33"/>
  <c r="AS500" i="33"/>
  <c r="BG500" i="33"/>
  <c r="AK500" i="33"/>
  <c r="AY500" i="33"/>
  <c r="BI500" i="33"/>
  <c r="BH500" i="33"/>
  <c r="BJ500" i="33"/>
  <c r="AJ500" i="33"/>
  <c r="AN500" i="33"/>
  <c r="AW500" i="33"/>
  <c r="BF500" i="33"/>
  <c r="AR500" i="33"/>
  <c r="AZ500" i="33"/>
  <c r="AH493" i="33"/>
  <c r="AM485" i="33"/>
  <c r="AU485" i="33"/>
  <c r="BE485" i="33"/>
  <c r="BN485" i="33"/>
  <c r="AN485" i="33"/>
  <c r="AW485" i="33"/>
  <c r="BF485" i="33"/>
  <c r="AI485" i="33"/>
  <c r="AQ485" i="33"/>
  <c r="BA485" i="33"/>
  <c r="BI485" i="33"/>
  <c r="AP485" i="33"/>
  <c r="BD485" i="33"/>
  <c r="AR485" i="33"/>
  <c r="BG485" i="33"/>
  <c r="AS485" i="33"/>
  <c r="BH485" i="33"/>
  <c r="AT485" i="33"/>
  <c r="BJ485" i="33"/>
  <c r="AJ485" i="33"/>
  <c r="AY485" i="33"/>
  <c r="BK485" i="33"/>
  <c r="AL485" i="33"/>
  <c r="BB485" i="33"/>
  <c r="AK485" i="33"/>
  <c r="AO485" i="33"/>
  <c r="AZ485" i="33"/>
  <c r="BC485" i="33"/>
  <c r="BL485" i="33"/>
  <c r="BO454" i="33"/>
  <c r="BP454" i="33"/>
  <c r="BQ454" i="33"/>
  <c r="AN487" i="33"/>
  <c r="AW487" i="33"/>
  <c r="BF487" i="33"/>
  <c r="AO487" i="33"/>
  <c r="AY487" i="33"/>
  <c r="BG487" i="33"/>
  <c r="AJ487" i="33"/>
  <c r="AR487" i="33"/>
  <c r="BB487" i="33"/>
  <c r="BJ487" i="33"/>
  <c r="AS487" i="33"/>
  <c r="BH487" i="33"/>
  <c r="AT487" i="33"/>
  <c r="BI487" i="33"/>
  <c r="AI487" i="33"/>
  <c r="AU487" i="33"/>
  <c r="BK487" i="33"/>
  <c r="AK487" i="33"/>
  <c r="AZ487" i="33"/>
  <c r="BL487" i="33"/>
  <c r="AL487" i="33"/>
  <c r="BA487" i="33"/>
  <c r="BN487" i="33"/>
  <c r="AP487" i="33"/>
  <c r="BD487" i="33"/>
  <c r="BC487" i="33"/>
  <c r="BE487" i="33"/>
  <c r="AM487" i="33"/>
  <c r="AQ487" i="33"/>
  <c r="BP456" i="33"/>
  <c r="BQ456" i="33"/>
  <c r="BO456" i="33"/>
  <c r="AP417" i="33"/>
  <c r="BH417" i="33"/>
  <c r="AJ417" i="33"/>
  <c r="AR417" i="33"/>
  <c r="BB417" i="33"/>
  <c r="BJ417" i="33"/>
  <c r="AL417" i="33"/>
  <c r="AT417" i="33"/>
  <c r="BD417" i="33"/>
  <c r="BL417" i="33"/>
  <c r="AN417" i="33"/>
  <c r="BF417" i="33"/>
  <c r="AY417" i="33"/>
  <c r="AI417" i="33"/>
  <c r="BA417" i="33"/>
  <c r="AK417" i="33"/>
  <c r="BC417" i="33"/>
  <c r="AM417" i="33"/>
  <c r="BE417" i="33"/>
  <c r="AO417" i="33"/>
  <c r="BG417" i="33"/>
  <c r="AQ417" i="33"/>
  <c r="AS417" i="33"/>
  <c r="BK417" i="33"/>
  <c r="BI417" i="33"/>
  <c r="BN417" i="33"/>
  <c r="BW465" i="33"/>
  <c r="BS465" i="33"/>
  <c r="BY465" i="33"/>
  <c r="BU465" i="33"/>
  <c r="BV465" i="33"/>
  <c r="BX465" i="33"/>
  <c r="BR465" i="33"/>
  <c r="BT465" i="33"/>
  <c r="BW431" i="33"/>
  <c r="BS431" i="33"/>
  <c r="BY431" i="33"/>
  <c r="BX431" i="33"/>
  <c r="BR431" i="33"/>
  <c r="BT431" i="33"/>
  <c r="BU431" i="33"/>
  <c r="BV431" i="33"/>
  <c r="BT448" i="33"/>
  <c r="BU448" i="33"/>
  <c r="BV448" i="33"/>
  <c r="BW448" i="33"/>
  <c r="BX448" i="33"/>
  <c r="BY448" i="33"/>
  <c r="BR448" i="33"/>
  <c r="BS448" i="33"/>
  <c r="BS504" i="33"/>
  <c r="BT504" i="33"/>
  <c r="BV504" i="33"/>
  <c r="BX504" i="33"/>
  <c r="BW504" i="33"/>
  <c r="BY504" i="33"/>
  <c r="BU504" i="33"/>
  <c r="BR504" i="33"/>
  <c r="AD403" i="33"/>
  <c r="AD399" i="33"/>
  <c r="BO441" i="33"/>
  <c r="BP441" i="33"/>
  <c r="BQ441" i="33"/>
  <c r="AL402" i="33"/>
  <c r="BD402" i="33"/>
  <c r="BL402" i="33"/>
  <c r="AN402" i="33"/>
  <c r="BF402" i="33"/>
  <c r="AP402" i="33"/>
  <c r="BH402" i="33"/>
  <c r="AJ402" i="33"/>
  <c r="AR402" i="33"/>
  <c r="BB402" i="33"/>
  <c r="BJ402" i="33"/>
  <c r="AO402" i="33"/>
  <c r="BG402" i="33"/>
  <c r="AQ402" i="33"/>
  <c r="BI402" i="33"/>
  <c r="AS402" i="33"/>
  <c r="BK402" i="33"/>
  <c r="AU402" i="33"/>
  <c r="BN402" i="33"/>
  <c r="AY402" i="33"/>
  <c r="BE402" i="33"/>
  <c r="AI402" i="33"/>
  <c r="AK402" i="33"/>
  <c r="BA402" i="33"/>
  <c r="AM402" i="33"/>
  <c r="CE402" i="33"/>
  <c r="BP434" i="33"/>
  <c r="BO434" i="33"/>
  <c r="BQ434" i="33"/>
  <c r="AH450" i="33"/>
  <c r="BP435" i="33"/>
  <c r="BQ435" i="33"/>
  <c r="BO435" i="33"/>
  <c r="AH491" i="33"/>
  <c r="BP523" i="33"/>
  <c r="BQ523" i="33"/>
  <c r="BO523" i="33"/>
  <c r="AH411" i="33"/>
  <c r="AN427" i="33"/>
  <c r="BF427" i="33"/>
  <c r="AP427" i="33"/>
  <c r="BH427" i="33"/>
  <c r="AJ427" i="33"/>
  <c r="AR427" i="33"/>
  <c r="BB427" i="33"/>
  <c r="BJ427" i="33"/>
  <c r="AQ427" i="33"/>
  <c r="BE427" i="33"/>
  <c r="AS427" i="33"/>
  <c r="BG427" i="33"/>
  <c r="AT427" i="33"/>
  <c r="BI427" i="33"/>
  <c r="AI427" i="33"/>
  <c r="BK427" i="33"/>
  <c r="AK427" i="33"/>
  <c r="AY427" i="33"/>
  <c r="BL427" i="33"/>
  <c r="BN427" i="33"/>
  <c r="AL427" i="33"/>
  <c r="AM427" i="33"/>
  <c r="AO427" i="33"/>
  <c r="BA427" i="33"/>
  <c r="BD427" i="33"/>
  <c r="AI467" i="33"/>
  <c r="AQ467" i="33"/>
  <c r="BA467" i="33"/>
  <c r="BI467" i="33"/>
  <c r="AJ467" i="33"/>
  <c r="AR467" i="33"/>
  <c r="BB467" i="33"/>
  <c r="BJ467" i="33"/>
  <c r="AL467" i="33"/>
  <c r="AT467" i="33"/>
  <c r="BD467" i="33"/>
  <c r="BL467" i="33"/>
  <c r="AM467" i="33"/>
  <c r="AU467" i="33"/>
  <c r="BE467" i="33"/>
  <c r="AS467" i="33"/>
  <c r="BK467" i="33"/>
  <c r="BN467" i="33"/>
  <c r="AY467" i="33"/>
  <c r="AK467" i="33"/>
  <c r="BC467" i="33"/>
  <c r="AO467" i="33"/>
  <c r="BG467" i="33"/>
  <c r="AP467" i="33"/>
  <c r="BF467" i="33"/>
  <c r="BH467" i="33"/>
  <c r="AN467" i="33"/>
  <c r="BP396" i="33"/>
  <c r="BO396" i="33"/>
  <c r="BQ396" i="33"/>
  <c r="AJ428" i="33"/>
  <c r="AR428" i="33"/>
  <c r="BB428" i="33"/>
  <c r="BJ428" i="33"/>
  <c r="AL428" i="33"/>
  <c r="AT428" i="33"/>
  <c r="BD428" i="33"/>
  <c r="BL428" i="33"/>
  <c r="AN428" i="33"/>
  <c r="BF428" i="33"/>
  <c r="AK428" i="33"/>
  <c r="BN428" i="33"/>
  <c r="AM428" i="33"/>
  <c r="BA428" i="33"/>
  <c r="AO428" i="33"/>
  <c r="BC428" i="33"/>
  <c r="AP428" i="33"/>
  <c r="BE428" i="33"/>
  <c r="AQ428" i="33"/>
  <c r="BG428" i="33"/>
  <c r="BH428" i="33"/>
  <c r="BI428" i="33"/>
  <c r="BK428" i="33"/>
  <c r="AI428" i="33"/>
  <c r="AU428" i="33"/>
  <c r="AS428" i="33"/>
  <c r="AY428" i="33"/>
  <c r="AK444" i="33"/>
  <c r="AS444" i="33"/>
  <c r="BC444" i="33"/>
  <c r="BK444" i="33"/>
  <c r="AL444" i="33"/>
  <c r="AU444" i="33"/>
  <c r="BF444" i="33"/>
  <c r="AM444" i="33"/>
  <c r="BG444" i="33"/>
  <c r="AN444" i="33"/>
  <c r="AY444" i="33"/>
  <c r="BH444" i="33"/>
  <c r="AO444" i="33"/>
  <c r="BI444" i="33"/>
  <c r="AP444" i="33"/>
  <c r="BA444" i="33"/>
  <c r="BJ444" i="33"/>
  <c r="AR444" i="33"/>
  <c r="BB444" i="33"/>
  <c r="BD444" i="33"/>
  <c r="BE444" i="33"/>
  <c r="AJ444" i="33"/>
  <c r="BN444" i="33"/>
  <c r="AI444" i="33"/>
  <c r="AQ444" i="33"/>
  <c r="BL444" i="33"/>
  <c r="AP460" i="33"/>
  <c r="BH460" i="33"/>
  <c r="AI460" i="33"/>
  <c r="AQ460" i="33"/>
  <c r="BA460" i="33"/>
  <c r="BI460" i="33"/>
  <c r="AK460" i="33"/>
  <c r="AS460" i="33"/>
  <c r="CE460" i="33"/>
  <c r="BK460" i="33"/>
  <c r="AL460" i="33"/>
  <c r="AT460" i="33"/>
  <c r="BD460" i="33"/>
  <c r="BL460" i="33"/>
  <c r="AM460" i="33"/>
  <c r="BE460" i="33"/>
  <c r="AN460" i="33"/>
  <c r="BF460" i="33"/>
  <c r="AO460" i="33"/>
  <c r="BG460" i="33"/>
  <c r="AR460" i="33"/>
  <c r="BJ460" i="33"/>
  <c r="BN460" i="33"/>
  <c r="AY460" i="33"/>
  <c r="BB460" i="33"/>
  <c r="AJ460" i="33"/>
  <c r="BO476" i="33"/>
  <c r="BP476" i="33"/>
  <c r="BQ476" i="33"/>
  <c r="AN492" i="33"/>
  <c r="AW492" i="33"/>
  <c r="BF492" i="33"/>
  <c r="AO492" i="33"/>
  <c r="AY492" i="33"/>
  <c r="BG492" i="33"/>
  <c r="AQ492" i="33"/>
  <c r="BC492" i="33"/>
  <c r="BN492" i="33"/>
  <c r="AR492" i="33"/>
  <c r="BD492" i="33"/>
  <c r="AI492" i="33"/>
  <c r="AS492" i="33"/>
  <c r="BE492" i="33"/>
  <c r="AJ492" i="33"/>
  <c r="AT492" i="33"/>
  <c r="BH492" i="33"/>
  <c r="AK492" i="33"/>
  <c r="AU492" i="33"/>
  <c r="BI492" i="33"/>
  <c r="AM492" i="33"/>
  <c r="BA492" i="33"/>
  <c r="BK492" i="33"/>
  <c r="AZ492" i="33"/>
  <c r="BB492" i="33"/>
  <c r="BJ492" i="33"/>
  <c r="BL492" i="33"/>
  <c r="AL492" i="33"/>
  <c r="AP492" i="33"/>
  <c r="AI508" i="33"/>
  <c r="AQ508" i="33"/>
  <c r="BA508" i="33"/>
  <c r="BI508" i="33"/>
  <c r="AJ508" i="33"/>
  <c r="AR508" i="33"/>
  <c r="BB508" i="33"/>
  <c r="BJ508" i="33"/>
  <c r="AK508" i="33"/>
  <c r="AS508" i="33"/>
  <c r="BC508" i="33"/>
  <c r="BK508" i="33"/>
  <c r="AM508" i="33"/>
  <c r="AU508" i="33"/>
  <c r="BE508" i="33"/>
  <c r="BN508" i="33"/>
  <c r="AO508" i="33"/>
  <c r="AY508" i="33"/>
  <c r="BG508" i="33"/>
  <c r="AN508" i="33"/>
  <c r="BL508" i="33"/>
  <c r="AP508" i="33"/>
  <c r="AT508" i="33"/>
  <c r="BD508" i="33"/>
  <c r="AL508" i="33"/>
  <c r="BH508" i="33"/>
  <c r="AW508" i="33"/>
  <c r="AZ508" i="33"/>
  <c r="BF508" i="33"/>
  <c r="AH405" i="33"/>
  <c r="AI453" i="33"/>
  <c r="AQ453" i="33"/>
  <c r="BA453" i="33"/>
  <c r="BI453" i="33"/>
  <c r="AJ453" i="33"/>
  <c r="AR453" i="33"/>
  <c r="BB453" i="33"/>
  <c r="BJ453" i="33"/>
  <c r="AL453" i="33"/>
  <c r="AT453" i="33"/>
  <c r="BD453" i="33"/>
  <c r="BL453" i="33"/>
  <c r="AM453" i="33"/>
  <c r="AU453" i="33"/>
  <c r="BE453" i="33"/>
  <c r="BN453" i="33"/>
  <c r="AO453" i="33"/>
  <c r="BG453" i="33"/>
  <c r="AP453" i="33"/>
  <c r="BH453" i="33"/>
  <c r="AS453" i="33"/>
  <c r="BK453" i="33"/>
  <c r="AW453" i="33"/>
  <c r="AY453" i="33"/>
  <c r="AK453" i="33"/>
  <c r="BC453" i="33"/>
  <c r="AN453" i="33"/>
  <c r="BF453" i="33"/>
  <c r="AK493" i="33"/>
  <c r="AS493" i="33"/>
  <c r="BC493" i="33"/>
  <c r="BK493" i="33"/>
  <c r="AL493" i="33"/>
  <c r="AT493" i="33"/>
  <c r="BD493" i="33"/>
  <c r="BL493" i="33"/>
  <c r="AI493" i="33"/>
  <c r="AU493" i="33"/>
  <c r="BG493" i="33"/>
  <c r="AJ493" i="33"/>
  <c r="AW493" i="33"/>
  <c r="BH493" i="33"/>
  <c r="AM493" i="33"/>
  <c r="AY493" i="33"/>
  <c r="BI493" i="33"/>
  <c r="AN493" i="33"/>
  <c r="AZ493" i="33"/>
  <c r="BJ493" i="33"/>
  <c r="AO493" i="33"/>
  <c r="BA493" i="33"/>
  <c r="BN493" i="33"/>
  <c r="AQ493" i="33"/>
  <c r="BE493" i="33"/>
  <c r="AP493" i="33"/>
  <c r="AR493" i="33"/>
  <c r="BF493" i="33"/>
  <c r="BB493" i="33"/>
  <c r="AO445" i="33"/>
  <c r="AY445" i="33"/>
  <c r="BG445" i="33"/>
  <c r="AJ445" i="33"/>
  <c r="AS445" i="33"/>
  <c r="BD445" i="33"/>
  <c r="BN445" i="33"/>
  <c r="AK445" i="33"/>
  <c r="AT445" i="33"/>
  <c r="BE445" i="33"/>
  <c r="AL445" i="33"/>
  <c r="AU445" i="33"/>
  <c r="BF445" i="33"/>
  <c r="AM445" i="33"/>
  <c r="BH445" i="33"/>
  <c r="AN445" i="33"/>
  <c r="BI445" i="33"/>
  <c r="AR445" i="33"/>
  <c r="BA445" i="33"/>
  <c r="BB445" i="33"/>
  <c r="BC445" i="33"/>
  <c r="BJ445" i="33"/>
  <c r="AP445" i="33"/>
  <c r="BL445" i="33"/>
  <c r="AI445" i="33"/>
  <c r="AQ445" i="33"/>
  <c r="BK445" i="33"/>
  <c r="AH406" i="33"/>
  <c r="BP422" i="33"/>
  <c r="BO422" i="33"/>
  <c r="BQ422" i="33"/>
  <c r="AH438" i="33"/>
  <c r="AN454" i="33"/>
  <c r="BF454" i="33"/>
  <c r="AO454" i="33"/>
  <c r="AY454" i="33"/>
  <c r="BG454" i="33"/>
  <c r="AI454" i="33"/>
  <c r="AQ454" i="33"/>
  <c r="BA454" i="33"/>
  <c r="BI454" i="33"/>
  <c r="AJ454" i="33"/>
  <c r="AR454" i="33"/>
  <c r="BB454" i="33"/>
  <c r="BJ454" i="33"/>
  <c r="AM454" i="33"/>
  <c r="BE454" i="33"/>
  <c r="AP454" i="33"/>
  <c r="BH454" i="33"/>
  <c r="AS454" i="33"/>
  <c r="BK454" i="33"/>
  <c r="AT454" i="33"/>
  <c r="BL454" i="33"/>
  <c r="BN454" i="33"/>
  <c r="AK454" i="33"/>
  <c r="AL454" i="33"/>
  <c r="BD454" i="33"/>
  <c r="BO470" i="33"/>
  <c r="BQ470" i="33"/>
  <c r="BP470" i="33"/>
  <c r="AH502" i="33"/>
  <c r="BO518" i="33"/>
  <c r="BP518" i="33"/>
  <c r="BQ518" i="33"/>
  <c r="AP431" i="33"/>
  <c r="BH431" i="33"/>
  <c r="AJ431" i="33"/>
  <c r="AR431" i="33"/>
  <c r="BB431" i="33"/>
  <c r="BJ431" i="33"/>
  <c r="AO431" i="33"/>
  <c r="BN431" i="33"/>
  <c r="AQ431" i="33"/>
  <c r="BD431" i="33"/>
  <c r="AS431" i="33"/>
  <c r="BE431" i="33"/>
  <c r="AI431" i="33"/>
  <c r="BF431" i="33"/>
  <c r="AK431" i="33"/>
  <c r="AU431" i="33"/>
  <c r="BG431" i="33"/>
  <c r="BK431" i="33"/>
  <c r="AL431" i="33"/>
  <c r="BL431" i="33"/>
  <c r="AM431" i="33"/>
  <c r="AN431" i="33"/>
  <c r="BA431" i="33"/>
  <c r="AY431" i="33"/>
  <c r="BI431" i="33"/>
  <c r="AH463" i="33"/>
  <c r="BO495" i="33"/>
  <c r="BQ495" i="33"/>
  <c r="BP495" i="33"/>
  <c r="AP408" i="33"/>
  <c r="AZ408" i="33"/>
  <c r="BH408" i="33"/>
  <c r="AJ408" i="33"/>
  <c r="AR408" i="33"/>
  <c r="BB408" i="33"/>
  <c r="BJ408" i="33"/>
  <c r="AL408" i="33"/>
  <c r="AT408" i="33"/>
  <c r="BD408" i="33"/>
  <c r="BL408" i="33"/>
  <c r="AN408" i="33"/>
  <c r="BF408" i="33"/>
  <c r="AS408" i="33"/>
  <c r="BK408" i="33"/>
  <c r="AU408" i="33"/>
  <c r="BN408" i="33"/>
  <c r="AY408" i="33"/>
  <c r="AI408" i="33"/>
  <c r="BA408" i="33"/>
  <c r="AK408" i="33"/>
  <c r="BC408" i="33"/>
  <c r="AO408" i="33"/>
  <c r="AQ408" i="33"/>
  <c r="BE408" i="33"/>
  <c r="BG408" i="33"/>
  <c r="BI408" i="33"/>
  <c r="AM408" i="33"/>
  <c r="BO472" i="33"/>
  <c r="BP472" i="33"/>
  <c r="BQ472" i="33"/>
  <c r="AI496" i="33"/>
  <c r="AQ496" i="33"/>
  <c r="BA496" i="33"/>
  <c r="BI496" i="33"/>
  <c r="AJ496" i="33"/>
  <c r="AR496" i="33"/>
  <c r="BB496" i="33"/>
  <c r="BJ496" i="33"/>
  <c r="AK496" i="33"/>
  <c r="AU496" i="33"/>
  <c r="BG496" i="33"/>
  <c r="AL496" i="33"/>
  <c r="AW496" i="33"/>
  <c r="BH496" i="33"/>
  <c r="AM496" i="33"/>
  <c r="AY496" i="33"/>
  <c r="BK496" i="33"/>
  <c r="AN496" i="33"/>
  <c r="AZ496" i="33"/>
  <c r="BL496" i="33"/>
  <c r="AO496" i="33"/>
  <c r="BC496" i="33"/>
  <c r="BN496" i="33"/>
  <c r="AS496" i="33"/>
  <c r="BE496" i="33"/>
  <c r="AT496" i="33"/>
  <c r="BD496" i="33"/>
  <c r="BF496" i="33"/>
  <c r="AP496" i="33"/>
  <c r="BO425" i="33"/>
  <c r="BQ425" i="33"/>
  <c r="BP425" i="33"/>
  <c r="BP465" i="33"/>
  <c r="BQ465" i="33"/>
  <c r="BO465" i="33"/>
  <c r="AM399" i="33"/>
  <c r="AU399" i="33"/>
  <c r="BE399" i="33"/>
  <c r="BN399" i="33"/>
  <c r="AO399" i="33"/>
  <c r="AY399" i="33"/>
  <c r="BG399" i="33"/>
  <c r="AI399" i="33"/>
  <c r="AQ399" i="33"/>
  <c r="BA399" i="33"/>
  <c r="BI399" i="33"/>
  <c r="AK399" i="33"/>
  <c r="AS399" i="33"/>
  <c r="BC399" i="33"/>
  <c r="BK399" i="33"/>
  <c r="AL399" i="33"/>
  <c r="BD399" i="33"/>
  <c r="AN399" i="33"/>
  <c r="BF399" i="33"/>
  <c r="AP399" i="33"/>
  <c r="BH399" i="33"/>
  <c r="AR399" i="33"/>
  <c r="BJ399" i="33"/>
  <c r="BL399" i="33"/>
  <c r="AJ399" i="33"/>
  <c r="BB399" i="33"/>
  <c r="AH423" i="33"/>
  <c r="AJ455" i="33"/>
  <c r="AR455" i="33"/>
  <c r="BB455" i="33"/>
  <c r="BJ455" i="33"/>
  <c r="AK455" i="33"/>
  <c r="AS455" i="33"/>
  <c r="BC455" i="33"/>
  <c r="BK455" i="33"/>
  <c r="AM455" i="33"/>
  <c r="AU455" i="33"/>
  <c r="BE455" i="33"/>
  <c r="BN455" i="33"/>
  <c r="AN455" i="33"/>
  <c r="BF455" i="33"/>
  <c r="AL455" i="33"/>
  <c r="BD455" i="33"/>
  <c r="AO455" i="33"/>
  <c r="BG455" i="33"/>
  <c r="AP455" i="33"/>
  <c r="BH455" i="33"/>
  <c r="AQ455" i="33"/>
  <c r="BI455" i="33"/>
  <c r="BL455" i="33"/>
  <c r="AI455" i="33"/>
  <c r="AY455" i="33"/>
  <c r="BA455" i="33"/>
  <c r="AH487" i="33"/>
  <c r="AH519" i="33"/>
  <c r="AH433" i="33"/>
  <c r="AH505" i="33"/>
  <c r="AO456" i="33"/>
  <c r="AY456" i="33"/>
  <c r="BG456" i="33"/>
  <c r="AP456" i="33"/>
  <c r="AZ456" i="33"/>
  <c r="BH456" i="33"/>
  <c r="AJ456" i="33"/>
  <c r="AR456" i="33"/>
  <c r="BB456" i="33"/>
  <c r="BJ456" i="33"/>
  <c r="AK456" i="33"/>
  <c r="AS456" i="33"/>
  <c r="BC456" i="33"/>
  <c r="BK456" i="33"/>
  <c r="AL456" i="33"/>
  <c r="BD456" i="33"/>
  <c r="AM456" i="33"/>
  <c r="BE456" i="33"/>
  <c r="AN456" i="33"/>
  <c r="BF456" i="33"/>
  <c r="AQ456" i="33"/>
  <c r="BI456" i="33"/>
  <c r="AT456" i="33"/>
  <c r="BL456" i="33"/>
  <c r="BA456" i="33"/>
  <c r="BN456" i="33"/>
  <c r="AI456" i="33"/>
  <c r="AO504" i="33"/>
  <c r="AY504" i="33"/>
  <c r="BG504" i="33"/>
  <c r="AN504" i="33"/>
  <c r="AZ504" i="33"/>
  <c r="BI504" i="33"/>
  <c r="AP504" i="33"/>
  <c r="BA504" i="33"/>
  <c r="BJ504" i="33"/>
  <c r="AQ504" i="33"/>
  <c r="BB504" i="33"/>
  <c r="BK504" i="33"/>
  <c r="AJ504" i="33"/>
  <c r="AS504" i="33"/>
  <c r="BD504" i="33"/>
  <c r="BN504" i="33"/>
  <c r="AL504" i="33"/>
  <c r="AU504" i="33"/>
  <c r="BF504" i="33"/>
  <c r="AW504" i="33"/>
  <c r="BC504" i="33"/>
  <c r="BE504" i="33"/>
  <c r="AI504" i="33"/>
  <c r="BH504" i="33"/>
  <c r="AM504" i="33"/>
  <c r="AT504" i="33"/>
  <c r="AK504" i="33"/>
  <c r="AR504" i="33"/>
  <c r="BL504" i="33"/>
  <c r="AH417" i="33"/>
  <c r="AM521" i="33"/>
  <c r="AU521" i="33"/>
  <c r="BE521" i="33"/>
  <c r="BN521" i="33"/>
  <c r="AN521" i="33"/>
  <c r="AW521" i="33"/>
  <c r="BF521" i="33"/>
  <c r="AO521" i="33"/>
  <c r="AY521" i="33"/>
  <c r="BG521" i="33"/>
  <c r="AI521" i="33"/>
  <c r="AQ521" i="33"/>
  <c r="BA521" i="33"/>
  <c r="BI521" i="33"/>
  <c r="AK521" i="33"/>
  <c r="AS521" i="33"/>
  <c r="BC521" i="33"/>
  <c r="BK521" i="33"/>
  <c r="AR521" i="33"/>
  <c r="AT521" i="33"/>
  <c r="AZ521" i="33"/>
  <c r="BB521" i="33"/>
  <c r="BD521" i="33"/>
  <c r="AJ521" i="33"/>
  <c r="BH521" i="33"/>
  <c r="AL521" i="33"/>
  <c r="BJ521" i="33"/>
  <c r="AP521" i="33"/>
  <c r="BL521" i="33"/>
  <c r="BW511" i="33"/>
  <c r="BR511" i="33"/>
  <c r="BX511" i="33"/>
  <c r="BS511" i="33"/>
  <c r="BY511" i="33"/>
  <c r="BT511" i="33"/>
  <c r="BV511" i="33"/>
  <c r="BU511" i="33"/>
  <c r="BR517" i="33"/>
  <c r="BX517" i="33"/>
  <c r="BS517" i="33"/>
  <c r="BY517" i="33"/>
  <c r="BU517" i="33"/>
  <c r="BV517" i="33"/>
  <c r="BW517" i="33"/>
  <c r="BT517" i="33"/>
  <c r="BT409" i="33"/>
  <c r="BV409" i="33"/>
  <c r="BW409" i="33"/>
  <c r="BS409" i="33"/>
  <c r="BY409" i="33"/>
  <c r="BR409" i="33"/>
  <c r="BU409" i="33"/>
  <c r="BX409" i="33"/>
  <c r="BU441" i="33"/>
  <c r="BS441" i="33"/>
  <c r="BT441" i="33"/>
  <c r="BV441" i="33"/>
  <c r="BR441" i="33"/>
  <c r="BW441" i="33"/>
  <c r="BX441" i="33"/>
  <c r="BY441" i="33"/>
  <c r="BV497" i="33"/>
  <c r="BT497" i="33"/>
  <c r="BU497" i="33"/>
  <c r="BW497" i="33"/>
  <c r="BX497" i="33"/>
  <c r="BY497" i="33"/>
  <c r="BS497" i="33"/>
  <c r="BR497" i="33"/>
  <c r="BU434" i="33"/>
  <c r="BV434" i="33"/>
  <c r="BW434" i="33"/>
  <c r="BX434" i="33"/>
  <c r="BY434" i="33"/>
  <c r="BR434" i="33"/>
  <c r="BS434" i="33"/>
  <c r="BT434" i="33"/>
  <c r="BR403" i="33"/>
  <c r="BX403" i="33"/>
  <c r="BU403" i="33"/>
  <c r="BW403" i="33"/>
  <c r="BY403" i="33"/>
  <c r="BT403" i="33"/>
  <c r="BV403" i="33"/>
  <c r="BS403" i="33"/>
  <c r="BR429" i="33"/>
  <c r="BX429" i="33"/>
  <c r="BS429" i="33"/>
  <c r="BT429" i="33"/>
  <c r="BU429" i="33"/>
  <c r="BV429" i="33"/>
  <c r="BW429" i="33"/>
  <c r="BY429" i="33"/>
  <c r="BS442" i="33"/>
  <c r="BY442" i="33"/>
  <c r="BR442" i="33"/>
  <c r="BT442" i="33"/>
  <c r="BU442" i="33"/>
  <c r="BV442" i="33"/>
  <c r="BW442" i="33"/>
  <c r="BX442" i="33"/>
  <c r="BU437" i="33"/>
  <c r="BV437" i="33"/>
  <c r="BW437" i="33"/>
  <c r="BX437" i="33"/>
  <c r="BY437" i="33"/>
  <c r="BT437" i="33"/>
  <c r="BR437" i="33"/>
  <c r="BS437" i="33"/>
  <c r="BR396" i="33"/>
  <c r="BX396" i="33"/>
  <c r="BU396" i="33"/>
  <c r="BS396" i="33"/>
  <c r="BT396" i="33"/>
  <c r="BV396" i="33"/>
  <c r="BW396" i="33"/>
  <c r="BY396" i="33"/>
  <c r="BS428" i="33"/>
  <c r="BY428" i="33"/>
  <c r="BT428" i="33"/>
  <c r="BW428" i="33"/>
  <c r="BX428" i="33"/>
  <c r="BR428" i="33"/>
  <c r="BU428" i="33"/>
  <c r="BV428" i="33"/>
  <c r="BW460" i="33"/>
  <c r="BR460" i="33"/>
  <c r="BX460" i="33"/>
  <c r="BT460" i="33"/>
  <c r="BU460" i="33"/>
  <c r="BV460" i="33"/>
  <c r="BY460" i="33"/>
  <c r="BS460" i="33"/>
  <c r="AC479" i="33"/>
  <c r="AD489" i="33"/>
  <c r="AD513" i="33"/>
  <c r="AC515" i="33"/>
  <c r="AD504" i="33"/>
  <c r="AD498" i="33"/>
  <c r="AE496" i="33"/>
  <c r="AC438" i="33"/>
  <c r="AE517" i="33"/>
  <c r="AF504" i="33"/>
  <c r="AE511" i="33"/>
  <c r="AC500" i="33"/>
  <c r="AC443" i="33"/>
  <c r="AE521" i="33"/>
  <c r="AD497" i="33"/>
  <c r="AF490" i="33"/>
  <c r="AC518" i="33"/>
  <c r="AC509" i="33"/>
  <c r="AD502" i="33"/>
  <c r="AC494" i="33"/>
  <c r="AC457" i="33"/>
  <c r="AE503" i="33"/>
  <c r="AE495" i="33"/>
  <c r="AF488" i="33"/>
  <c r="AC466" i="33"/>
  <c r="AC439" i="33"/>
  <c r="AC429" i="33"/>
  <c r="AC403" i="33"/>
  <c r="AI410" i="33"/>
  <c r="AQ410" i="33"/>
  <c r="BA410" i="33"/>
  <c r="BI410" i="33"/>
  <c r="AK410" i="33"/>
  <c r="AS410" i="33"/>
  <c r="BK410" i="33"/>
  <c r="AM410" i="33"/>
  <c r="BE410" i="33"/>
  <c r="BN410" i="33"/>
  <c r="AO410" i="33"/>
  <c r="AY410" i="33"/>
  <c r="BG410" i="33"/>
  <c r="CD410" i="33"/>
  <c r="BL410" i="33"/>
  <c r="AJ410" i="33"/>
  <c r="BB410" i="33"/>
  <c r="AL410" i="33"/>
  <c r="BD410" i="33"/>
  <c r="BJ410" i="33"/>
  <c r="AN410" i="33"/>
  <c r="AP410" i="33"/>
  <c r="BF410" i="33"/>
  <c r="AR410" i="33"/>
  <c r="BH410" i="33"/>
  <c r="BO522" i="33"/>
  <c r="BQ522" i="33"/>
  <c r="BP522" i="33"/>
  <c r="AJ451" i="33"/>
  <c r="AR451" i="33"/>
  <c r="BB451" i="33"/>
  <c r="BJ451" i="33"/>
  <c r="AK451" i="33"/>
  <c r="AS451" i="33"/>
  <c r="BC451" i="33"/>
  <c r="BK451" i="33"/>
  <c r="AM451" i="33"/>
  <c r="AU451" i="33"/>
  <c r="BE451" i="33"/>
  <c r="BN451" i="33"/>
  <c r="AN451" i="33"/>
  <c r="BF451" i="33"/>
  <c r="AT451" i="33"/>
  <c r="BL451" i="33"/>
  <c r="AY451" i="33"/>
  <c r="AI451" i="33"/>
  <c r="BA451" i="33"/>
  <c r="AL451" i="33"/>
  <c r="BD451" i="33"/>
  <c r="AP451" i="33"/>
  <c r="BH451" i="33"/>
  <c r="AO451" i="33"/>
  <c r="AQ451" i="33"/>
  <c r="BG451" i="33"/>
  <c r="BI451" i="33"/>
  <c r="AP489" i="33"/>
  <c r="AZ489" i="33"/>
  <c r="BH489" i="33"/>
  <c r="AI489" i="33"/>
  <c r="AQ489" i="33"/>
  <c r="BA489" i="33"/>
  <c r="BI489" i="33"/>
  <c r="AL489" i="33"/>
  <c r="AT489" i="33"/>
  <c r="BD489" i="33"/>
  <c r="BL489" i="33"/>
  <c r="AM489" i="33"/>
  <c r="BB489" i="33"/>
  <c r="AN489" i="33"/>
  <c r="BC489" i="33"/>
  <c r="AO489" i="33"/>
  <c r="BE489" i="33"/>
  <c r="AR489" i="33"/>
  <c r="BF489" i="33"/>
  <c r="AS489" i="33"/>
  <c r="BG489" i="33"/>
  <c r="AJ489" i="33"/>
  <c r="AW489" i="33"/>
  <c r="BK489" i="33"/>
  <c r="AK489" i="33"/>
  <c r="AU489" i="33"/>
  <c r="AY489" i="33"/>
  <c r="BJ489" i="33"/>
  <c r="BN489" i="33"/>
  <c r="BO436" i="33"/>
  <c r="BQ436" i="33"/>
  <c r="BP436" i="33"/>
  <c r="AP406" i="33"/>
  <c r="BH406" i="33"/>
  <c r="AJ406" i="33"/>
  <c r="AR406" i="33"/>
  <c r="BB406" i="33"/>
  <c r="BJ406" i="33"/>
  <c r="AL406" i="33"/>
  <c r="BD406" i="33"/>
  <c r="BL406" i="33"/>
  <c r="AN406" i="33"/>
  <c r="BF406" i="33"/>
  <c r="AS406" i="33"/>
  <c r="BK406" i="33"/>
  <c r="AU406" i="33"/>
  <c r="BN406" i="33"/>
  <c r="AY406" i="33"/>
  <c r="AI406" i="33"/>
  <c r="BA406" i="33"/>
  <c r="AK406" i="33"/>
  <c r="BC406" i="33"/>
  <c r="BI406" i="33"/>
  <c r="AM406" i="33"/>
  <c r="AO406" i="33"/>
  <c r="BE406" i="33"/>
  <c r="AQ406" i="33"/>
  <c r="BG406" i="33"/>
  <c r="AH518" i="33"/>
  <c r="AH456" i="33"/>
  <c r="BT425" i="33"/>
  <c r="BV425" i="33"/>
  <c r="BW425" i="33"/>
  <c r="BY425" i="33"/>
  <c r="BR425" i="33"/>
  <c r="BS425" i="33"/>
  <c r="BU425" i="33"/>
  <c r="BX425" i="33"/>
  <c r="BP482" i="33"/>
  <c r="BQ482" i="33"/>
  <c r="BO482" i="33"/>
  <c r="AK475" i="33"/>
  <c r="AS475" i="33"/>
  <c r="BC475" i="33"/>
  <c r="BK475" i="33"/>
  <c r="AL475" i="33"/>
  <c r="AT475" i="33"/>
  <c r="BD475" i="33"/>
  <c r="BL475" i="33"/>
  <c r="AN475" i="33"/>
  <c r="BF475" i="33"/>
  <c r="BN475" i="33"/>
  <c r="AO475" i="33"/>
  <c r="AY475" i="33"/>
  <c r="BG475" i="33"/>
  <c r="AP475" i="33"/>
  <c r="BH475" i="33"/>
  <c r="AQ475" i="33"/>
  <c r="BI475" i="33"/>
  <c r="AR475" i="33"/>
  <c r="BJ475" i="33"/>
  <c r="AJ475" i="33"/>
  <c r="BB475" i="33"/>
  <c r="AM475" i="33"/>
  <c r="BA475" i="33"/>
  <c r="BE475" i="33"/>
  <c r="AI475" i="33"/>
  <c r="AI419" i="33"/>
  <c r="AQ419" i="33"/>
  <c r="BA419" i="33"/>
  <c r="BI419" i="33"/>
  <c r="AK419" i="33"/>
  <c r="AS419" i="33"/>
  <c r="BK419" i="33"/>
  <c r="AM419" i="33"/>
  <c r="AU419" i="33"/>
  <c r="BE419" i="33"/>
  <c r="BN419" i="33"/>
  <c r="AO419" i="33"/>
  <c r="AY419" i="33"/>
  <c r="BG419" i="33"/>
  <c r="AJ419" i="33"/>
  <c r="BB419" i="33"/>
  <c r="AL419" i="33"/>
  <c r="BD419" i="33"/>
  <c r="AN419" i="33"/>
  <c r="BF419" i="33"/>
  <c r="AP419" i="33"/>
  <c r="BH419" i="33"/>
  <c r="AR419" i="33"/>
  <c r="AT419" i="33"/>
  <c r="AW419" i="33"/>
  <c r="BL419" i="33"/>
  <c r="BJ419" i="33"/>
  <c r="AK405" i="33"/>
  <c r="AS405" i="33"/>
  <c r="BC405" i="33"/>
  <c r="BK405" i="33"/>
  <c r="AM405" i="33"/>
  <c r="AU405" i="33"/>
  <c r="BE405" i="33"/>
  <c r="BN405" i="33"/>
  <c r="AO405" i="33"/>
  <c r="AY405" i="33"/>
  <c r="BG405" i="33"/>
  <c r="AI405" i="33"/>
  <c r="AQ405" i="33"/>
  <c r="BA405" i="33"/>
  <c r="BI405" i="33"/>
  <c r="AR405" i="33"/>
  <c r="BJ405" i="33"/>
  <c r="AT405" i="33"/>
  <c r="BL405" i="33"/>
  <c r="AJ405" i="33"/>
  <c r="BB405" i="33"/>
  <c r="BD405" i="33"/>
  <c r="BF405" i="33"/>
  <c r="BH405" i="33"/>
  <c r="AN405" i="33"/>
  <c r="AL405" i="33"/>
  <c r="AP405" i="33"/>
  <c r="AH470" i="33"/>
  <c r="AH472" i="33"/>
  <c r="AP440" i="33"/>
  <c r="BH440" i="33"/>
  <c r="AN440" i="33"/>
  <c r="AY440" i="33"/>
  <c r="BI440" i="33"/>
  <c r="AO440" i="33"/>
  <c r="BA440" i="33"/>
  <c r="BJ440" i="33"/>
  <c r="AQ440" i="33"/>
  <c r="BB440" i="33"/>
  <c r="BK440" i="33"/>
  <c r="AI440" i="33"/>
  <c r="AR440" i="33"/>
  <c r="BC440" i="33"/>
  <c r="BL440" i="33"/>
  <c r="AJ440" i="33"/>
  <c r="AS440" i="33"/>
  <c r="BD440" i="33"/>
  <c r="BN440" i="33"/>
  <c r="AT440" i="33"/>
  <c r="BE440" i="33"/>
  <c r="BF440" i="33"/>
  <c r="AL440" i="33"/>
  <c r="AM440" i="33"/>
  <c r="BG440" i="33"/>
  <c r="AK440" i="33"/>
  <c r="BO521" i="33"/>
  <c r="BP521" i="33"/>
  <c r="BQ521" i="33"/>
  <c r="BS522" i="33"/>
  <c r="BY522" i="33"/>
  <c r="BT522" i="33"/>
  <c r="BV522" i="33"/>
  <c r="BW522" i="33"/>
  <c r="BX522" i="33"/>
  <c r="BR522" i="33"/>
  <c r="BU522" i="33"/>
  <c r="AH402" i="33"/>
  <c r="AM434" i="33"/>
  <c r="AU434" i="33"/>
  <c r="BE434" i="33"/>
  <c r="BN434" i="33"/>
  <c r="AO434" i="33"/>
  <c r="AY434" i="33"/>
  <c r="BG434" i="33"/>
  <c r="AN434" i="33"/>
  <c r="BA434" i="33"/>
  <c r="BK434" i="33"/>
  <c r="AP434" i="33"/>
  <c r="BB434" i="33"/>
  <c r="BL434" i="33"/>
  <c r="AQ434" i="33"/>
  <c r="CE434" i="33"/>
  <c r="AR434" i="33"/>
  <c r="BD434" i="33"/>
  <c r="AI434" i="33"/>
  <c r="AS434" i="33"/>
  <c r="BF434" i="33"/>
  <c r="AK434" i="33"/>
  <c r="AL434" i="33"/>
  <c r="BI434" i="33"/>
  <c r="AJ434" i="33"/>
  <c r="BH434" i="33"/>
  <c r="BJ434" i="33"/>
  <c r="AH466" i="33"/>
  <c r="AM514" i="33"/>
  <c r="AU514" i="33"/>
  <c r="BE514" i="33"/>
  <c r="BN514" i="33"/>
  <c r="AN514" i="33"/>
  <c r="AW514" i="33"/>
  <c r="BF514" i="33"/>
  <c r="AO514" i="33"/>
  <c r="AY514" i="33"/>
  <c r="BG514" i="33"/>
  <c r="AI514" i="33"/>
  <c r="AQ514" i="33"/>
  <c r="BA514" i="33"/>
  <c r="BI514" i="33"/>
  <c r="AK514" i="33"/>
  <c r="AS514" i="33"/>
  <c r="BC514" i="33"/>
  <c r="BK514" i="33"/>
  <c r="AZ514" i="33"/>
  <c r="BB514" i="33"/>
  <c r="BD514" i="33"/>
  <c r="AJ514" i="33"/>
  <c r="BH514" i="33"/>
  <c r="AL514" i="33"/>
  <c r="BJ514" i="33"/>
  <c r="AP514" i="33"/>
  <c r="BL514" i="33"/>
  <c r="AR514" i="33"/>
  <c r="AT514" i="33"/>
  <c r="AH475" i="33"/>
  <c r="AH443" i="33"/>
  <c r="AL483" i="33"/>
  <c r="AT483" i="33"/>
  <c r="BD483" i="33"/>
  <c r="BL483" i="33"/>
  <c r="AM483" i="33"/>
  <c r="AU483" i="33"/>
  <c r="BE483" i="33"/>
  <c r="AP483" i="33"/>
  <c r="BH483" i="33"/>
  <c r="AI483" i="33"/>
  <c r="BJ483" i="33"/>
  <c r="AJ483" i="33"/>
  <c r="AY483" i="33"/>
  <c r="BK483" i="33"/>
  <c r="AK483" i="33"/>
  <c r="BA483" i="33"/>
  <c r="BN483" i="33"/>
  <c r="AN483" i="33"/>
  <c r="BB483" i="33"/>
  <c r="AO483" i="33"/>
  <c r="BC483" i="33"/>
  <c r="AR483" i="33"/>
  <c r="BG483" i="33"/>
  <c r="AQ483" i="33"/>
  <c r="AS483" i="33"/>
  <c r="BF483" i="33"/>
  <c r="BI483" i="33"/>
  <c r="AH436" i="33"/>
  <c r="BO453" i="33"/>
  <c r="BP453" i="33"/>
  <c r="BQ453" i="33"/>
  <c r="BP445" i="33"/>
  <c r="BO445" i="33"/>
  <c r="BQ445" i="33"/>
  <c r="AH486" i="33"/>
  <c r="AN518" i="33"/>
  <c r="AW518" i="33"/>
  <c r="BF518" i="33"/>
  <c r="AO518" i="33"/>
  <c r="AY518" i="33"/>
  <c r="BG518" i="33"/>
  <c r="AP518" i="33"/>
  <c r="AZ518" i="33"/>
  <c r="BH518" i="33"/>
  <c r="AJ518" i="33"/>
  <c r="AR518" i="33"/>
  <c r="BB518" i="33"/>
  <c r="BJ518" i="33"/>
  <c r="AL518" i="33"/>
  <c r="AT518" i="33"/>
  <c r="BD518" i="33"/>
  <c r="BL518" i="33"/>
  <c r="AK518" i="33"/>
  <c r="BI518" i="33"/>
  <c r="AM518" i="33"/>
  <c r="BK518" i="33"/>
  <c r="AQ518" i="33"/>
  <c r="BN518" i="33"/>
  <c r="AS518" i="33"/>
  <c r="AU518" i="33"/>
  <c r="BA518" i="33"/>
  <c r="BC518" i="33"/>
  <c r="AI518" i="33"/>
  <c r="BE518" i="33"/>
  <c r="BQ431" i="33"/>
  <c r="BO431" i="33"/>
  <c r="BP431" i="33"/>
  <c r="AH425" i="33"/>
  <c r="BO455" i="33"/>
  <c r="BQ455" i="33"/>
  <c r="BP455" i="33"/>
  <c r="AL505" i="33"/>
  <c r="AT505" i="33"/>
  <c r="BD505" i="33"/>
  <c r="BL505" i="33"/>
  <c r="AO505" i="33"/>
  <c r="AZ505" i="33"/>
  <c r="BI505" i="33"/>
  <c r="AP505" i="33"/>
  <c r="BA505" i="33"/>
  <c r="BJ505" i="33"/>
  <c r="AQ505" i="33"/>
  <c r="BB505" i="33"/>
  <c r="BK505" i="33"/>
  <c r="AJ505" i="33"/>
  <c r="AS505" i="33"/>
  <c r="BE505" i="33"/>
  <c r="BN505" i="33"/>
  <c r="AM505" i="33"/>
  <c r="AW505" i="33"/>
  <c r="BG505" i="33"/>
  <c r="AU505" i="33"/>
  <c r="AY505" i="33"/>
  <c r="BC505" i="33"/>
  <c r="BF505" i="33"/>
  <c r="AK505" i="33"/>
  <c r="AR505" i="33"/>
  <c r="AI505" i="33"/>
  <c r="AN505" i="33"/>
  <c r="BH505" i="33"/>
  <c r="AH440" i="33"/>
  <c r="BU461" i="33"/>
  <c r="BV461" i="33"/>
  <c r="BW461" i="33"/>
  <c r="BR461" i="33"/>
  <c r="BX461" i="33"/>
  <c r="BY461" i="33"/>
  <c r="BS461" i="33"/>
  <c r="BT461" i="33"/>
  <c r="BS469" i="33"/>
  <c r="BY469" i="33"/>
  <c r="BU469" i="33"/>
  <c r="BV469" i="33"/>
  <c r="BR469" i="33"/>
  <c r="BT469" i="33"/>
  <c r="BW469" i="33"/>
  <c r="BX469" i="33"/>
  <c r="BT477" i="33"/>
  <c r="BV477" i="33"/>
  <c r="BS477" i="33"/>
  <c r="BU477" i="33"/>
  <c r="BW477" i="33"/>
  <c r="BX477" i="33"/>
  <c r="BY477" i="33"/>
  <c r="BR477" i="33"/>
  <c r="BS414" i="33"/>
  <c r="BY414" i="33"/>
  <c r="BT414" i="33"/>
  <c r="BV414" i="33"/>
  <c r="BW414" i="33"/>
  <c r="BR414" i="33"/>
  <c r="BU414" i="33"/>
  <c r="BX414" i="33"/>
  <c r="BU416" i="33"/>
  <c r="BR416" i="33"/>
  <c r="BX416" i="33"/>
  <c r="BS416" i="33"/>
  <c r="BT416" i="33"/>
  <c r="BV416" i="33"/>
  <c r="BW416" i="33"/>
  <c r="BY416" i="33"/>
  <c r="BS435" i="33"/>
  <c r="BY435" i="33"/>
  <c r="BT435" i="33"/>
  <c r="BX435" i="33"/>
  <c r="BR435" i="33"/>
  <c r="BU435" i="33"/>
  <c r="BV435" i="33"/>
  <c r="BW435" i="33"/>
  <c r="BT459" i="33"/>
  <c r="BU459" i="33"/>
  <c r="BW459" i="33"/>
  <c r="BS459" i="33"/>
  <c r="BV459" i="33"/>
  <c r="BX459" i="33"/>
  <c r="BY459" i="33"/>
  <c r="BR459" i="33"/>
  <c r="BV452" i="33"/>
  <c r="BR452" i="33"/>
  <c r="BX452" i="33"/>
  <c r="BS452" i="33"/>
  <c r="BY452" i="33"/>
  <c r="BW452" i="33"/>
  <c r="BT452" i="33"/>
  <c r="BU452" i="33"/>
  <c r="BR508" i="33"/>
  <c r="BX508" i="33"/>
  <c r="BS508" i="33"/>
  <c r="BY508" i="33"/>
  <c r="BU508" i="33"/>
  <c r="BW508" i="33"/>
  <c r="BV508" i="33"/>
  <c r="BT508" i="33"/>
  <c r="AF412" i="33"/>
  <c r="AD400" i="33"/>
  <c r="AC432" i="33"/>
  <c r="AC473" i="33"/>
  <c r="AM441" i="33"/>
  <c r="AU441" i="33"/>
  <c r="BE441" i="33"/>
  <c r="BN441" i="33"/>
  <c r="AO441" i="33"/>
  <c r="BI441" i="33"/>
  <c r="AP441" i="33"/>
  <c r="BA441" i="33"/>
  <c r="BJ441" i="33"/>
  <c r="AQ441" i="33"/>
  <c r="BB441" i="33"/>
  <c r="BK441" i="33"/>
  <c r="AI441" i="33"/>
  <c r="AR441" i="33"/>
  <c r="BL441" i="33"/>
  <c r="AJ441" i="33"/>
  <c r="AS441" i="33"/>
  <c r="BD441" i="33"/>
  <c r="AL441" i="33"/>
  <c r="AN441" i="33"/>
  <c r="AT441" i="33"/>
  <c r="AY441" i="33"/>
  <c r="BG441" i="33"/>
  <c r="AK441" i="33"/>
  <c r="BF441" i="33"/>
  <c r="BH441" i="33"/>
  <c r="AH418" i="33"/>
  <c r="BP466" i="33"/>
  <c r="BQ466" i="33"/>
  <c r="BO466" i="33"/>
  <c r="AO482" i="33"/>
  <c r="AY482" i="33"/>
  <c r="BG482" i="33"/>
  <c r="AP482" i="33"/>
  <c r="BH482" i="33"/>
  <c r="AJ482" i="33"/>
  <c r="AR482" i="33"/>
  <c r="BB482" i="33"/>
  <c r="BJ482" i="33"/>
  <c r="AK482" i="33"/>
  <c r="AS482" i="33"/>
  <c r="BK482" i="33"/>
  <c r="AU482" i="33"/>
  <c r="BN482" i="33"/>
  <c r="AI482" i="33"/>
  <c r="BA482" i="33"/>
  <c r="AL482" i="33"/>
  <c r="BD482" i="33"/>
  <c r="AM482" i="33"/>
  <c r="BE482" i="33"/>
  <c r="AQ482" i="33"/>
  <c r="BI482" i="33"/>
  <c r="AN482" i="33"/>
  <c r="BF482" i="33"/>
  <c r="BL482" i="33"/>
  <c r="BO498" i="33"/>
  <c r="BP498" i="33"/>
  <c r="BQ498" i="33"/>
  <c r="AH514" i="33"/>
  <c r="AH435" i="33"/>
  <c r="BP459" i="33"/>
  <c r="BQ459" i="33"/>
  <c r="BO459" i="33"/>
  <c r="AO523" i="33"/>
  <c r="AY523" i="33"/>
  <c r="BG523" i="33"/>
  <c r="AP523" i="33"/>
  <c r="AZ523" i="33"/>
  <c r="BH523" i="33"/>
  <c r="AI523" i="33"/>
  <c r="AQ523" i="33"/>
  <c r="BA523" i="33"/>
  <c r="BI523" i="33"/>
  <c r="AK523" i="33"/>
  <c r="AS523" i="33"/>
  <c r="BC523" i="33"/>
  <c r="BK523" i="33"/>
  <c r="AM523" i="33"/>
  <c r="AU523" i="33"/>
  <c r="BE523" i="33"/>
  <c r="BN523" i="33"/>
  <c r="AN523" i="33"/>
  <c r="BL523" i="33"/>
  <c r="AR523" i="33"/>
  <c r="AT523" i="33"/>
  <c r="AW523" i="33"/>
  <c r="BB523" i="33"/>
  <c r="BD523" i="33"/>
  <c r="AJ523" i="33"/>
  <c r="BF523" i="33"/>
  <c r="AL523" i="33"/>
  <c r="BJ523" i="33"/>
  <c r="BO427" i="33"/>
  <c r="BQ427" i="33"/>
  <c r="BP427" i="33"/>
  <c r="AH467" i="33"/>
  <c r="BQ499" i="33"/>
  <c r="BP499" i="33"/>
  <c r="BO499" i="33"/>
  <c r="AH396" i="33"/>
  <c r="AP412" i="33"/>
  <c r="BH412" i="33"/>
  <c r="AJ412" i="33"/>
  <c r="AR412" i="33"/>
  <c r="BB412" i="33"/>
  <c r="BJ412" i="33"/>
  <c r="AL412" i="33"/>
  <c r="AT412" i="33"/>
  <c r="BD412" i="33"/>
  <c r="BL412" i="33"/>
  <c r="AN412" i="33"/>
  <c r="BF412" i="33"/>
  <c r="AS412" i="33"/>
  <c r="BK412" i="33"/>
  <c r="BN412" i="33"/>
  <c r="AY412" i="33"/>
  <c r="AI412" i="33"/>
  <c r="BA412" i="33"/>
  <c r="AK412" i="33"/>
  <c r="BC412" i="33"/>
  <c r="AO412" i="33"/>
  <c r="AQ412" i="33"/>
  <c r="BE412" i="33"/>
  <c r="BG412" i="33"/>
  <c r="BI412" i="33"/>
  <c r="AM412" i="33"/>
  <c r="BO428" i="33"/>
  <c r="BP428" i="33"/>
  <c r="BQ428" i="33"/>
  <c r="AH444" i="33"/>
  <c r="AH460" i="33"/>
  <c r="AH476" i="33"/>
  <c r="AH508" i="33"/>
  <c r="BP405" i="33"/>
  <c r="BO405" i="33"/>
  <c r="BQ405" i="33"/>
  <c r="AO429" i="33"/>
  <c r="AY429" i="33"/>
  <c r="BG429" i="33"/>
  <c r="AI429" i="33"/>
  <c r="AQ429" i="33"/>
  <c r="BA429" i="33"/>
  <c r="BI429" i="33"/>
  <c r="AJ429" i="33"/>
  <c r="AT429" i="33"/>
  <c r="BF429" i="33"/>
  <c r="AK429" i="33"/>
  <c r="BH429" i="33"/>
  <c r="AL429" i="33"/>
  <c r="BJ429" i="33"/>
  <c r="AM429" i="33"/>
  <c r="BK429" i="33"/>
  <c r="AN429" i="33"/>
  <c r="BB429" i="33"/>
  <c r="BL429" i="33"/>
  <c r="AR429" i="33"/>
  <c r="AS429" i="33"/>
  <c r="BC429" i="33"/>
  <c r="BD429" i="33"/>
  <c r="BE429" i="33"/>
  <c r="AP429" i="33"/>
  <c r="BN429" i="33"/>
  <c r="AH453" i="33"/>
  <c r="AH445" i="33"/>
  <c r="BO485" i="33"/>
  <c r="BP485" i="33"/>
  <c r="BQ485" i="33"/>
  <c r="AI517" i="33"/>
  <c r="AQ517" i="33"/>
  <c r="BA517" i="33"/>
  <c r="BI517" i="33"/>
  <c r="AJ517" i="33"/>
  <c r="AR517" i="33"/>
  <c r="BB517" i="33"/>
  <c r="BJ517" i="33"/>
  <c r="AK517" i="33"/>
  <c r="AS517" i="33"/>
  <c r="BC517" i="33"/>
  <c r="BK517" i="33"/>
  <c r="AM517" i="33"/>
  <c r="AU517" i="33"/>
  <c r="BE517" i="33"/>
  <c r="BN517" i="33"/>
  <c r="AO517" i="33"/>
  <c r="AY517" i="33"/>
  <c r="BG517" i="33"/>
  <c r="AZ517" i="33"/>
  <c r="BD517" i="33"/>
  <c r="BF517" i="33"/>
  <c r="AL517" i="33"/>
  <c r="BH517" i="33"/>
  <c r="AN517" i="33"/>
  <c r="BL517" i="33"/>
  <c r="AP517" i="33"/>
  <c r="AT517" i="33"/>
  <c r="AW517" i="33"/>
  <c r="BQ398" i="33"/>
  <c r="BO398" i="33"/>
  <c r="BP398" i="33"/>
  <c r="AH414" i="33"/>
  <c r="BO430" i="33"/>
  <c r="BP430" i="33"/>
  <c r="BQ430" i="33"/>
  <c r="AJ446" i="33"/>
  <c r="AR446" i="33"/>
  <c r="BB446" i="33"/>
  <c r="BJ446" i="33"/>
  <c r="AK446" i="33"/>
  <c r="AS446" i="33"/>
  <c r="BK446" i="33"/>
  <c r="AL446" i="33"/>
  <c r="AT446" i="33"/>
  <c r="BD446" i="33"/>
  <c r="BL446" i="33"/>
  <c r="AM446" i="33"/>
  <c r="AU446" i="33"/>
  <c r="BE446" i="33"/>
  <c r="BN446" i="33"/>
  <c r="AN446" i="33"/>
  <c r="BF446" i="33"/>
  <c r="BG446" i="33"/>
  <c r="AI446" i="33"/>
  <c r="BH446" i="33"/>
  <c r="AO446" i="33"/>
  <c r="BI446" i="33"/>
  <c r="AP446" i="33"/>
  <c r="AQ446" i="33"/>
  <c r="AY446" i="33"/>
  <c r="BA446" i="33"/>
  <c r="AH478" i="33"/>
  <c r="AH431" i="33"/>
  <c r="AM495" i="33"/>
  <c r="AU495" i="33"/>
  <c r="BE495" i="33"/>
  <c r="BN495" i="33"/>
  <c r="AN495" i="33"/>
  <c r="AW495" i="33"/>
  <c r="BF495" i="33"/>
  <c r="AR495" i="33"/>
  <c r="BD495" i="33"/>
  <c r="AI495" i="33"/>
  <c r="AS495" i="33"/>
  <c r="BG495" i="33"/>
  <c r="AJ495" i="33"/>
  <c r="AT495" i="33"/>
  <c r="BH495" i="33"/>
  <c r="AK495" i="33"/>
  <c r="AY495" i="33"/>
  <c r="BI495" i="33"/>
  <c r="AL495" i="33"/>
  <c r="AZ495" i="33"/>
  <c r="BJ495" i="33"/>
  <c r="AP495" i="33"/>
  <c r="BB495" i="33"/>
  <c r="BL495" i="33"/>
  <c r="AO495" i="33"/>
  <c r="AQ495" i="33"/>
  <c r="BC495" i="33"/>
  <c r="BK495" i="33"/>
  <c r="BA495" i="33"/>
  <c r="AH424" i="33"/>
  <c r="BO464" i="33"/>
  <c r="BP464" i="33"/>
  <c r="BQ464" i="33"/>
  <c r="BO497" i="33"/>
  <c r="BP497" i="33"/>
  <c r="BQ497" i="33"/>
  <c r="BO407" i="33"/>
  <c r="BQ407" i="33"/>
  <c r="BP407" i="33"/>
  <c r="AH471" i="33"/>
  <c r="BP505" i="33"/>
  <c r="BQ505" i="33"/>
  <c r="BO505" i="33"/>
  <c r="BP416" i="33"/>
  <c r="BO416" i="33"/>
  <c r="BQ416" i="33"/>
  <c r="AH480" i="33"/>
  <c r="AH512" i="33"/>
  <c r="BO473" i="33"/>
  <c r="BP473" i="33"/>
  <c r="BQ473" i="33"/>
  <c r="BU470" i="33"/>
  <c r="BV470" i="33"/>
  <c r="BW470" i="33"/>
  <c r="BR470" i="33"/>
  <c r="BX470" i="33"/>
  <c r="BS470" i="33"/>
  <c r="BT470" i="33"/>
  <c r="BY470" i="33"/>
  <c r="BV478" i="33"/>
  <c r="BR478" i="33"/>
  <c r="BX478" i="33"/>
  <c r="BS478" i="33"/>
  <c r="BY478" i="33"/>
  <c r="BT478" i="33"/>
  <c r="BU478" i="33"/>
  <c r="BW478" i="33"/>
  <c r="BW482" i="33"/>
  <c r="BS482" i="33"/>
  <c r="BY482" i="33"/>
  <c r="BR482" i="33"/>
  <c r="BT482" i="33"/>
  <c r="BU482" i="33"/>
  <c r="BX482" i="33"/>
  <c r="BV482" i="33"/>
  <c r="BR422" i="33"/>
  <c r="BX422" i="33"/>
  <c r="BU422" i="33"/>
  <c r="BS422" i="33"/>
  <c r="BT422" i="33"/>
  <c r="BV422" i="33"/>
  <c r="BW422" i="33"/>
  <c r="BY422" i="33"/>
  <c r="BV454" i="33"/>
  <c r="BR454" i="33"/>
  <c r="BX454" i="33"/>
  <c r="BS454" i="33"/>
  <c r="BY454" i="33"/>
  <c r="BU454" i="33"/>
  <c r="BW454" i="33"/>
  <c r="BT454" i="33"/>
  <c r="BT510" i="33"/>
  <c r="BU510" i="33"/>
  <c r="BR510" i="33"/>
  <c r="BX510" i="33"/>
  <c r="BV510" i="33"/>
  <c r="BS510" i="33"/>
  <c r="BW510" i="33"/>
  <c r="BY510" i="33"/>
  <c r="BT423" i="33"/>
  <c r="BV423" i="33"/>
  <c r="BW423" i="33"/>
  <c r="BS423" i="33"/>
  <c r="BY423" i="33"/>
  <c r="BU423" i="33"/>
  <c r="BX423" i="33"/>
  <c r="BR423" i="33"/>
  <c r="BR443" i="33"/>
  <c r="BY443" i="33"/>
  <c r="BS443" i="33"/>
  <c r="BT443" i="33"/>
  <c r="BU443" i="33"/>
  <c r="BW443" i="33"/>
  <c r="BX443" i="33"/>
  <c r="BV443" i="33"/>
  <c r="BT439" i="33"/>
  <c r="BV439" i="33"/>
  <c r="BR439" i="33"/>
  <c r="BS439" i="33"/>
  <c r="BU439" i="33"/>
  <c r="BX439" i="33"/>
  <c r="BY439" i="33"/>
  <c r="BW439" i="33"/>
  <c r="BR424" i="33"/>
  <c r="BX424" i="33"/>
  <c r="BU424" i="33"/>
  <c r="BS424" i="33"/>
  <c r="BT424" i="33"/>
  <c r="BV424" i="33"/>
  <c r="BW424" i="33"/>
  <c r="BY424" i="33"/>
  <c r="BW456" i="33"/>
  <c r="BS456" i="33"/>
  <c r="BY456" i="33"/>
  <c r="BT456" i="33"/>
  <c r="BU456" i="33"/>
  <c r="BV456" i="33"/>
  <c r="BX456" i="33"/>
  <c r="BR456" i="33"/>
  <c r="BT512" i="33"/>
  <c r="BU512" i="33"/>
  <c r="BV512" i="33"/>
  <c r="BW512" i="33"/>
  <c r="BS512" i="33"/>
  <c r="BY512" i="33"/>
  <c r="BR512" i="33"/>
  <c r="BX512" i="33"/>
  <c r="BR491" i="33"/>
  <c r="BX491" i="33"/>
  <c r="BS491" i="33"/>
  <c r="BY491" i="33"/>
  <c r="BU491" i="33"/>
  <c r="BV491" i="33"/>
  <c r="BW491" i="33"/>
  <c r="BT491" i="33"/>
  <c r="BV509" i="33"/>
  <c r="BW509" i="33"/>
  <c r="BS509" i="33"/>
  <c r="BY509" i="33"/>
  <c r="BT509" i="33"/>
  <c r="BU509" i="33"/>
  <c r="BX509" i="33"/>
  <c r="BR509" i="33"/>
  <c r="BV516" i="33"/>
  <c r="BW516" i="33"/>
  <c r="BS516" i="33"/>
  <c r="BY516" i="33"/>
  <c r="BT516" i="33"/>
  <c r="BR516" i="33"/>
  <c r="BU516" i="33"/>
  <c r="BX516" i="33"/>
  <c r="AF523" i="33"/>
  <c r="AD507" i="33"/>
  <c r="AC476" i="33"/>
  <c r="AD511" i="33"/>
  <c r="AC493" i="33"/>
  <c r="AF509" i="33"/>
  <c r="AE493" i="33"/>
  <c r="AE501" i="33"/>
  <c r="AF516" i="33"/>
  <c r="AC501" i="33"/>
  <c r="AC486" i="33"/>
  <c r="AC521" i="33"/>
  <c r="AF499" i="33"/>
  <c r="AC421" i="33"/>
  <c r="AC520" i="33"/>
  <c r="AC511" i="33"/>
  <c r="AC489" i="33"/>
  <c r="AC463" i="33"/>
  <c r="AE485" i="33"/>
  <c r="AC502" i="33"/>
  <c r="AC461" i="33"/>
  <c r="AC401" i="33"/>
  <c r="AC404" i="33"/>
  <c r="AF521" i="33"/>
  <c r="AK498" i="33"/>
  <c r="AS498" i="33"/>
  <c r="BC498" i="33"/>
  <c r="BK498" i="33"/>
  <c r="AL498" i="33"/>
  <c r="AT498" i="33"/>
  <c r="BD498" i="33"/>
  <c r="BL498" i="33"/>
  <c r="AP498" i="33"/>
  <c r="BB498" i="33"/>
  <c r="AQ498" i="33"/>
  <c r="BE498" i="33"/>
  <c r="AR498" i="33"/>
  <c r="BF498" i="33"/>
  <c r="AJ498" i="33"/>
  <c r="AW498" i="33"/>
  <c r="BH498" i="33"/>
  <c r="AN498" i="33"/>
  <c r="BJ498" i="33"/>
  <c r="AI498" i="33"/>
  <c r="BN498" i="33"/>
  <c r="AM498" i="33"/>
  <c r="AO498" i="33"/>
  <c r="AU498" i="33"/>
  <c r="BA498" i="33"/>
  <c r="BI498" i="33"/>
  <c r="AY498" i="33"/>
  <c r="BG498" i="33"/>
  <c r="AN436" i="33"/>
  <c r="BF436" i="33"/>
  <c r="AP436" i="33"/>
  <c r="BH436" i="33"/>
  <c r="AJ436" i="33"/>
  <c r="BG436" i="33"/>
  <c r="AK436" i="33"/>
  <c r="AU436" i="33"/>
  <c r="BI436" i="33"/>
  <c r="AL436" i="33"/>
  <c r="AY436" i="33"/>
  <c r="BJ436" i="33"/>
  <c r="AM436" i="33"/>
  <c r="BA436" i="33"/>
  <c r="BK436" i="33"/>
  <c r="AO436" i="33"/>
  <c r="BB436" i="33"/>
  <c r="BL436" i="33"/>
  <c r="AI436" i="33"/>
  <c r="AQ436" i="33"/>
  <c r="AR436" i="33"/>
  <c r="AS436" i="33"/>
  <c r="BE436" i="33"/>
  <c r="BD436" i="33"/>
  <c r="BN436" i="33"/>
  <c r="AO516" i="33"/>
  <c r="AY516" i="33"/>
  <c r="BG516" i="33"/>
  <c r="AP516" i="33"/>
  <c r="AZ516" i="33"/>
  <c r="BH516" i="33"/>
  <c r="AI516" i="33"/>
  <c r="AQ516" i="33"/>
  <c r="BA516" i="33"/>
  <c r="BI516" i="33"/>
  <c r="AK516" i="33"/>
  <c r="AS516" i="33"/>
  <c r="BC516" i="33"/>
  <c r="BK516" i="33"/>
  <c r="AM516" i="33"/>
  <c r="AU516" i="33"/>
  <c r="BE516" i="33"/>
  <c r="AT516" i="33"/>
  <c r="AW516" i="33"/>
  <c r="BB516" i="33"/>
  <c r="BD516" i="33"/>
  <c r="AJ516" i="33"/>
  <c r="BF516" i="33"/>
  <c r="AL516" i="33"/>
  <c r="BJ516" i="33"/>
  <c r="AN516" i="33"/>
  <c r="BL516" i="33"/>
  <c r="AR516" i="33"/>
  <c r="BN516" i="33"/>
  <c r="BP429" i="33"/>
  <c r="BO429" i="33"/>
  <c r="BQ429" i="33"/>
  <c r="AJ421" i="33"/>
  <c r="AR421" i="33"/>
  <c r="BB421" i="33"/>
  <c r="BJ421" i="33"/>
  <c r="AL421" i="33"/>
  <c r="AT421" i="33"/>
  <c r="BD421" i="33"/>
  <c r="BL421" i="33"/>
  <c r="AN421" i="33"/>
  <c r="BF421" i="33"/>
  <c r="AP421" i="33"/>
  <c r="BH421" i="33"/>
  <c r="AI421" i="33"/>
  <c r="BA421" i="33"/>
  <c r="AK421" i="33"/>
  <c r="BC421" i="33"/>
  <c r="AM421" i="33"/>
  <c r="BE421" i="33"/>
  <c r="AO421" i="33"/>
  <c r="BG421" i="33"/>
  <c r="AQ421" i="33"/>
  <c r="BI421" i="33"/>
  <c r="AS421" i="33"/>
  <c r="AU421" i="33"/>
  <c r="AY421" i="33"/>
  <c r="BK421" i="33"/>
  <c r="BN421" i="33"/>
  <c r="AI486" i="33"/>
  <c r="AQ486" i="33"/>
  <c r="BA486" i="33"/>
  <c r="BI486" i="33"/>
  <c r="AJ486" i="33"/>
  <c r="AR486" i="33"/>
  <c r="BB486" i="33"/>
  <c r="BJ486" i="33"/>
  <c r="AM486" i="33"/>
  <c r="AU486" i="33"/>
  <c r="BE486" i="33"/>
  <c r="BN486" i="33"/>
  <c r="AL486" i="33"/>
  <c r="AZ486" i="33"/>
  <c r="AN486" i="33"/>
  <c r="BC486" i="33"/>
  <c r="AO486" i="33"/>
  <c r="BD486" i="33"/>
  <c r="AP486" i="33"/>
  <c r="BF486" i="33"/>
  <c r="AS486" i="33"/>
  <c r="BG486" i="33"/>
  <c r="AW486" i="33"/>
  <c r="BK486" i="33"/>
  <c r="BL486" i="33"/>
  <c r="AK486" i="33"/>
  <c r="AT486" i="33"/>
  <c r="AY486" i="33"/>
  <c r="BH486" i="33"/>
  <c r="AH439" i="33"/>
  <c r="AL423" i="33"/>
  <c r="AT423" i="33"/>
  <c r="BD423" i="33"/>
  <c r="BL423" i="33"/>
  <c r="AN423" i="33"/>
  <c r="BF423" i="33"/>
  <c r="AP423" i="33"/>
  <c r="AZ423" i="33"/>
  <c r="BH423" i="33"/>
  <c r="AJ423" i="33"/>
  <c r="AR423" i="33"/>
  <c r="BB423" i="33"/>
  <c r="BJ423" i="33"/>
  <c r="AK423" i="33"/>
  <c r="AM423" i="33"/>
  <c r="BE423" i="33"/>
  <c r="AO423" i="33"/>
  <c r="BG423" i="33"/>
  <c r="AQ423" i="33"/>
  <c r="BI423" i="33"/>
  <c r="AS423" i="33"/>
  <c r="BK423" i="33"/>
  <c r="AI423" i="33"/>
  <c r="BA423" i="33"/>
  <c r="AY423" i="33"/>
  <c r="BN423" i="33"/>
  <c r="BV502" i="33"/>
  <c r="BS502" i="33"/>
  <c r="BT502" i="33"/>
  <c r="BW502" i="33"/>
  <c r="BY502" i="33"/>
  <c r="BR502" i="33"/>
  <c r="BX502" i="33"/>
  <c r="BU502" i="33"/>
  <c r="BV427" i="33"/>
  <c r="BW427" i="33"/>
  <c r="BS427" i="33"/>
  <c r="BY427" i="33"/>
  <c r="BT427" i="33"/>
  <c r="BU427" i="33"/>
  <c r="BX427" i="33"/>
  <c r="BR427" i="33"/>
  <c r="BR496" i="33"/>
  <c r="BX496" i="33"/>
  <c r="BS496" i="33"/>
  <c r="BY496" i="33"/>
  <c r="BT496" i="33"/>
  <c r="BU496" i="33"/>
  <c r="BV496" i="33"/>
  <c r="BW496" i="33"/>
  <c r="AH441" i="33"/>
  <c r="BP410" i="33"/>
  <c r="BO410" i="33"/>
  <c r="BQ410" i="33"/>
  <c r="AI426" i="33"/>
  <c r="AQ426" i="33"/>
  <c r="BA426" i="33"/>
  <c r="BI426" i="33"/>
  <c r="AK426" i="33"/>
  <c r="AS426" i="33"/>
  <c r="BK426" i="33"/>
  <c r="AM426" i="33"/>
  <c r="AU426" i="33"/>
  <c r="BE426" i="33"/>
  <c r="BN426" i="33"/>
  <c r="BJ426" i="33"/>
  <c r="AJ426" i="33"/>
  <c r="AY426" i="33"/>
  <c r="BL426" i="33"/>
  <c r="AL426" i="33"/>
  <c r="AN426" i="33"/>
  <c r="BB426" i="33"/>
  <c r="AO426" i="33"/>
  <c r="BD426" i="33"/>
  <c r="AP426" i="33"/>
  <c r="AR426" i="33"/>
  <c r="AT426" i="33"/>
  <c r="BG426" i="33"/>
  <c r="BF426" i="33"/>
  <c r="BH426" i="33"/>
  <c r="AH442" i="33"/>
  <c r="BO474" i="33"/>
  <c r="BP474" i="33"/>
  <c r="BQ474" i="33"/>
  <c r="AN506" i="33"/>
  <c r="AW506" i="33"/>
  <c r="BF506" i="33"/>
  <c r="AK506" i="33"/>
  <c r="AT506" i="33"/>
  <c r="BE506" i="33"/>
  <c r="AL506" i="33"/>
  <c r="AU506" i="33"/>
  <c r="BG506" i="33"/>
  <c r="AM506" i="33"/>
  <c r="AY506" i="33"/>
  <c r="BH506" i="33"/>
  <c r="AP506" i="33"/>
  <c r="BA506" i="33"/>
  <c r="BJ506" i="33"/>
  <c r="AI506" i="33"/>
  <c r="AR506" i="33"/>
  <c r="BC506" i="33"/>
  <c r="BL506" i="33"/>
  <c r="AQ506" i="33"/>
  <c r="AS506" i="33"/>
  <c r="AZ506" i="33"/>
  <c r="BI506" i="33"/>
  <c r="AO506" i="33"/>
  <c r="BN506" i="33"/>
  <c r="AJ506" i="33"/>
  <c r="BB506" i="33"/>
  <c r="BD506" i="33"/>
  <c r="BK506" i="33"/>
  <c r="AL459" i="33"/>
  <c r="BD459" i="33"/>
  <c r="BL459" i="33"/>
  <c r="AM459" i="33"/>
  <c r="AU459" i="33"/>
  <c r="BE459" i="33"/>
  <c r="BN459" i="33"/>
  <c r="AO459" i="33"/>
  <c r="AY459" i="33"/>
  <c r="BG459" i="33"/>
  <c r="AP459" i="33"/>
  <c r="BH459" i="33"/>
  <c r="AJ459" i="33"/>
  <c r="BB459" i="33"/>
  <c r="AK459" i="33"/>
  <c r="BC459" i="33"/>
  <c r="AN459" i="33"/>
  <c r="BF459" i="33"/>
  <c r="AQ459" i="33"/>
  <c r="BI459" i="33"/>
  <c r="AR459" i="33"/>
  <c r="BJ459" i="33"/>
  <c r="AI459" i="33"/>
  <c r="AS459" i="33"/>
  <c r="BA459" i="33"/>
  <c r="BK459" i="33"/>
  <c r="BO491" i="33"/>
  <c r="BP491" i="33"/>
  <c r="BQ491" i="33"/>
  <c r="AH523" i="33"/>
  <c r="AM411" i="33"/>
  <c r="AU411" i="33"/>
  <c r="BE411" i="33"/>
  <c r="BN411" i="33"/>
  <c r="AO411" i="33"/>
  <c r="AY411" i="33"/>
  <c r="BG411" i="33"/>
  <c r="AI411" i="33"/>
  <c r="AQ411" i="33"/>
  <c r="BA411" i="33"/>
  <c r="BI411" i="33"/>
  <c r="AK411" i="33"/>
  <c r="AS411" i="33"/>
  <c r="BK411" i="33"/>
  <c r="AT411" i="33"/>
  <c r="BL411" i="33"/>
  <c r="AJ411" i="33"/>
  <c r="BB411" i="33"/>
  <c r="AL411" i="33"/>
  <c r="BD411" i="33"/>
  <c r="AN411" i="33"/>
  <c r="AP411" i="33"/>
  <c r="AR411" i="33"/>
  <c r="BF411" i="33"/>
  <c r="BJ411" i="33"/>
  <c r="BH411" i="33"/>
  <c r="AP499" i="33"/>
  <c r="AZ499" i="33"/>
  <c r="BH499" i="33"/>
  <c r="AI499" i="33"/>
  <c r="AQ499" i="33"/>
  <c r="BA499" i="33"/>
  <c r="BI499" i="33"/>
  <c r="AK499" i="33"/>
  <c r="AU499" i="33"/>
  <c r="BG499" i="33"/>
  <c r="AL499" i="33"/>
  <c r="AW499" i="33"/>
  <c r="BJ499" i="33"/>
  <c r="AM499" i="33"/>
  <c r="AY499" i="33"/>
  <c r="BK499" i="33"/>
  <c r="AO499" i="33"/>
  <c r="BC499" i="33"/>
  <c r="BN499" i="33"/>
  <c r="AS499" i="33"/>
  <c r="BE499" i="33"/>
  <c r="BB499" i="33"/>
  <c r="BD499" i="33"/>
  <c r="BF499" i="33"/>
  <c r="BL499" i="33"/>
  <c r="AN499" i="33"/>
  <c r="AJ499" i="33"/>
  <c r="AR499" i="33"/>
  <c r="AH489" i="33"/>
  <c r="BQ412" i="33"/>
  <c r="BO412" i="33"/>
  <c r="BP412" i="33"/>
  <c r="AH428" i="33"/>
  <c r="AN476" i="33"/>
  <c r="BF476" i="33"/>
  <c r="AO476" i="33"/>
  <c r="AY476" i="33"/>
  <c r="BG476" i="33"/>
  <c r="AI476" i="33"/>
  <c r="AQ476" i="33"/>
  <c r="BA476" i="33"/>
  <c r="BI476" i="33"/>
  <c r="AJ476" i="33"/>
  <c r="AR476" i="33"/>
  <c r="BB476" i="33"/>
  <c r="BJ476" i="33"/>
  <c r="AL476" i="33"/>
  <c r="BD476" i="33"/>
  <c r="AM476" i="33"/>
  <c r="BE476" i="33"/>
  <c r="AP476" i="33"/>
  <c r="BH476" i="33"/>
  <c r="AS476" i="33"/>
  <c r="BK476" i="33"/>
  <c r="AT476" i="33"/>
  <c r="BL476" i="33"/>
  <c r="BN476" i="33"/>
  <c r="AK476" i="33"/>
  <c r="AU476" i="33"/>
  <c r="AH492" i="33"/>
  <c r="BP508" i="33"/>
  <c r="BO508" i="33"/>
  <c r="BQ508" i="33"/>
  <c r="BP397" i="33"/>
  <c r="BO397" i="33"/>
  <c r="BQ397" i="33"/>
  <c r="AM413" i="33"/>
  <c r="AU413" i="33"/>
  <c r="BE413" i="33"/>
  <c r="BN413" i="33"/>
  <c r="AO413" i="33"/>
  <c r="AY413" i="33"/>
  <c r="BG413" i="33"/>
  <c r="AI413" i="33"/>
  <c r="AQ413" i="33"/>
  <c r="BA413" i="33"/>
  <c r="BI413" i="33"/>
  <c r="AK413" i="33"/>
  <c r="AS413" i="33"/>
  <c r="BK413" i="33"/>
  <c r="AT413" i="33"/>
  <c r="BL413" i="33"/>
  <c r="AJ413" i="33"/>
  <c r="BB413" i="33"/>
  <c r="AL413" i="33"/>
  <c r="BD413" i="33"/>
  <c r="BF413" i="33"/>
  <c r="BH413" i="33"/>
  <c r="BJ413" i="33"/>
  <c r="AP413" i="33"/>
  <c r="AN413" i="33"/>
  <c r="AR413" i="33"/>
  <c r="BO437" i="33"/>
  <c r="BP437" i="33"/>
  <c r="BQ437" i="33"/>
  <c r="BO477" i="33"/>
  <c r="BP477" i="33"/>
  <c r="BQ477" i="33"/>
  <c r="AH509" i="33"/>
  <c r="AL481" i="33"/>
  <c r="AT481" i="33"/>
  <c r="BD481" i="33"/>
  <c r="BL481" i="33"/>
  <c r="AM481" i="33"/>
  <c r="AU481" i="33"/>
  <c r="BE481" i="33"/>
  <c r="BN481" i="33"/>
  <c r="AO481" i="33"/>
  <c r="AY481" i="33"/>
  <c r="BG481" i="33"/>
  <c r="AP481" i="33"/>
  <c r="BH481" i="33"/>
  <c r="AI481" i="33"/>
  <c r="BA481" i="33"/>
  <c r="AJ481" i="33"/>
  <c r="BB481" i="33"/>
  <c r="AK481" i="33"/>
  <c r="AN481" i="33"/>
  <c r="BF481" i="33"/>
  <c r="AR481" i="33"/>
  <c r="BJ481" i="33"/>
  <c r="AQ481" i="33"/>
  <c r="AS481" i="33"/>
  <c r="BI481" i="33"/>
  <c r="BK481" i="33"/>
  <c r="AH485" i="33"/>
  <c r="AH517" i="33"/>
  <c r="AP398" i="33"/>
  <c r="BH398" i="33"/>
  <c r="AJ398" i="33"/>
  <c r="AR398" i="33"/>
  <c r="BB398" i="33"/>
  <c r="BJ398" i="33"/>
  <c r="AL398" i="33"/>
  <c r="BD398" i="33"/>
  <c r="BL398" i="33"/>
  <c r="AN398" i="33"/>
  <c r="BF398" i="33"/>
  <c r="AK398" i="33"/>
  <c r="AM398" i="33"/>
  <c r="BE398" i="33"/>
  <c r="AO398" i="33"/>
  <c r="BG398" i="33"/>
  <c r="AQ398" i="33"/>
  <c r="BI398" i="33"/>
  <c r="AS398" i="33"/>
  <c r="BK398" i="33"/>
  <c r="BA398" i="33"/>
  <c r="BN398" i="33"/>
  <c r="AU398" i="33"/>
  <c r="AI398" i="33"/>
  <c r="AY398" i="33"/>
  <c r="AH430" i="33"/>
  <c r="AH446" i="33"/>
  <c r="AI462" i="33"/>
  <c r="AQ462" i="33"/>
  <c r="BA462" i="33"/>
  <c r="BI462" i="33"/>
  <c r="AJ462" i="33"/>
  <c r="AR462" i="33"/>
  <c r="BB462" i="33"/>
  <c r="BJ462" i="33"/>
  <c r="AL462" i="33"/>
  <c r="AT462" i="33"/>
  <c r="BD462" i="33"/>
  <c r="BL462" i="33"/>
  <c r="AM462" i="33"/>
  <c r="BE462" i="33"/>
  <c r="BN462" i="33"/>
  <c r="AP462" i="33"/>
  <c r="BH462" i="33"/>
  <c r="AS462" i="33"/>
  <c r="BK462" i="33"/>
  <c r="AY462" i="33"/>
  <c r="AN462" i="33"/>
  <c r="BF462" i="33"/>
  <c r="AK462" i="33"/>
  <c r="AO462" i="33"/>
  <c r="BC462" i="33"/>
  <c r="BG462" i="33"/>
  <c r="AP494" i="33"/>
  <c r="AZ494" i="33"/>
  <c r="BH494" i="33"/>
  <c r="AI494" i="33"/>
  <c r="AQ494" i="33"/>
  <c r="BA494" i="33"/>
  <c r="BI494" i="33"/>
  <c r="AN494" i="33"/>
  <c r="BB494" i="33"/>
  <c r="BL494" i="33"/>
  <c r="AO494" i="33"/>
  <c r="BC494" i="33"/>
  <c r="BN494" i="33"/>
  <c r="AR494" i="33"/>
  <c r="BD494" i="33"/>
  <c r="AS494" i="33"/>
  <c r="BE494" i="33"/>
  <c r="AJ494" i="33"/>
  <c r="AT494" i="33"/>
  <c r="BF494" i="33"/>
  <c r="AL494" i="33"/>
  <c r="AW494" i="33"/>
  <c r="BJ494" i="33"/>
  <c r="AU494" i="33"/>
  <c r="AY494" i="33"/>
  <c r="BG494" i="33"/>
  <c r="BK494" i="33"/>
  <c r="AK494" i="33"/>
  <c r="AM494" i="33"/>
  <c r="AH510" i="33"/>
  <c r="BO463" i="33"/>
  <c r="BP463" i="33"/>
  <c r="BQ463" i="33"/>
  <c r="AH495" i="33"/>
  <c r="AH464" i="33"/>
  <c r="BP488" i="33"/>
  <c r="BQ488" i="33"/>
  <c r="BO488" i="33"/>
  <c r="BQ520" i="33"/>
  <c r="BO520" i="33"/>
  <c r="BP520" i="33"/>
  <c r="BQ449" i="33"/>
  <c r="BO449" i="33"/>
  <c r="BP449" i="33"/>
  <c r="AH497" i="33"/>
  <c r="AH407" i="33"/>
  <c r="AO447" i="33"/>
  <c r="AY447" i="33"/>
  <c r="BG447" i="33"/>
  <c r="AP447" i="33"/>
  <c r="AZ447" i="33"/>
  <c r="BH447" i="33"/>
  <c r="AI447" i="33"/>
  <c r="AQ447" i="33"/>
  <c r="BA447" i="33"/>
  <c r="BI447" i="33"/>
  <c r="AJ447" i="33"/>
  <c r="AR447" i="33"/>
  <c r="BB447" i="33"/>
  <c r="BJ447" i="33"/>
  <c r="AK447" i="33"/>
  <c r="AS447" i="33"/>
  <c r="BK447" i="33"/>
  <c r="AN447" i="33"/>
  <c r="BN447" i="33"/>
  <c r="AT447" i="33"/>
  <c r="BD447" i="33"/>
  <c r="AL447" i="33"/>
  <c r="BF447" i="33"/>
  <c r="AM447" i="33"/>
  <c r="BE447" i="33"/>
  <c r="BL447" i="33"/>
  <c r="BO471" i="33"/>
  <c r="BP471" i="33"/>
  <c r="BQ471" i="33"/>
  <c r="AH503" i="33"/>
  <c r="AI433" i="33"/>
  <c r="AQ433" i="33"/>
  <c r="BA433" i="33"/>
  <c r="BI433" i="33"/>
  <c r="AK433" i="33"/>
  <c r="AS433" i="33"/>
  <c r="BC433" i="33"/>
  <c r="BK433" i="33"/>
  <c r="AL433" i="33"/>
  <c r="BH433" i="33"/>
  <c r="AM433" i="33"/>
  <c r="AY433" i="33"/>
  <c r="BJ433" i="33"/>
  <c r="AN433" i="33"/>
  <c r="BL433" i="33"/>
  <c r="AO433" i="33"/>
  <c r="BB433" i="33"/>
  <c r="BN433" i="33"/>
  <c r="AP433" i="33"/>
  <c r="BD433" i="33"/>
  <c r="BG433" i="33"/>
  <c r="AJ433" i="33"/>
  <c r="AR433" i="33"/>
  <c r="AT433" i="33"/>
  <c r="BE433" i="33"/>
  <c r="BF433" i="33"/>
  <c r="AU433" i="33"/>
  <c r="AK416" i="33"/>
  <c r="AS416" i="33"/>
  <c r="BC416" i="33"/>
  <c r="BK416" i="33"/>
  <c r="AM416" i="33"/>
  <c r="AU416" i="33"/>
  <c r="BE416" i="33"/>
  <c r="BN416" i="33"/>
  <c r="AO416" i="33"/>
  <c r="AY416" i="33"/>
  <c r="BG416" i="33"/>
  <c r="AI416" i="33"/>
  <c r="AQ416" i="33"/>
  <c r="BA416" i="33"/>
  <c r="BI416" i="33"/>
  <c r="AJ416" i="33"/>
  <c r="BB416" i="33"/>
  <c r="AL416" i="33"/>
  <c r="BD416" i="33"/>
  <c r="AN416" i="33"/>
  <c r="BF416" i="33"/>
  <c r="BH416" i="33"/>
  <c r="BJ416" i="33"/>
  <c r="BL416" i="33"/>
  <c r="AR416" i="33"/>
  <c r="AP416" i="33"/>
  <c r="AK448" i="33"/>
  <c r="AS448" i="33"/>
  <c r="BC448" i="33"/>
  <c r="BK448" i="33"/>
  <c r="AL448" i="33"/>
  <c r="AT448" i="33"/>
  <c r="BD448" i="33"/>
  <c r="BL448" i="33"/>
  <c r="AM448" i="33"/>
  <c r="AU448" i="33"/>
  <c r="BE448" i="33"/>
  <c r="BN448" i="33"/>
  <c r="AN448" i="33"/>
  <c r="BF448" i="33"/>
  <c r="AO448" i="33"/>
  <c r="AY448" i="33"/>
  <c r="BG448" i="33"/>
  <c r="BA448" i="33"/>
  <c r="BB448" i="33"/>
  <c r="AI448" i="33"/>
  <c r="BH448" i="33"/>
  <c r="AJ448" i="33"/>
  <c r="BI448" i="33"/>
  <c r="AP448" i="33"/>
  <c r="BJ448" i="33"/>
  <c r="AR448" i="33"/>
  <c r="AQ448" i="33"/>
  <c r="BP480" i="33"/>
  <c r="BQ480" i="33"/>
  <c r="BO480" i="33"/>
  <c r="AH473" i="33"/>
  <c r="BR462" i="33"/>
  <c r="BX462" i="33"/>
  <c r="BS462" i="33"/>
  <c r="BY462" i="33"/>
  <c r="BT462" i="33"/>
  <c r="BU462" i="33"/>
  <c r="BW462" i="33"/>
  <c r="BV462" i="33"/>
  <c r="BT466" i="33"/>
  <c r="BU466" i="33"/>
  <c r="BW466" i="33"/>
  <c r="BX466" i="33"/>
  <c r="BY466" i="33"/>
  <c r="BR466" i="33"/>
  <c r="BS466" i="33"/>
  <c r="BV466" i="33"/>
  <c r="BV474" i="33"/>
  <c r="BR474" i="33"/>
  <c r="BX474" i="33"/>
  <c r="BS474" i="33"/>
  <c r="BY474" i="33"/>
  <c r="BW474" i="33"/>
  <c r="BT474" i="33"/>
  <c r="BU474" i="33"/>
  <c r="BW398" i="33"/>
  <c r="BS398" i="33"/>
  <c r="BY398" i="33"/>
  <c r="BT398" i="33"/>
  <c r="BV398" i="33"/>
  <c r="BU398" i="33"/>
  <c r="BX398" i="33"/>
  <c r="BR398" i="33"/>
  <c r="BU430" i="33"/>
  <c r="BT430" i="33"/>
  <c r="BV430" i="33"/>
  <c r="BW430" i="33"/>
  <c r="BX430" i="33"/>
  <c r="BS430" i="33"/>
  <c r="BR430" i="33"/>
  <c r="BY430" i="33"/>
  <c r="BR486" i="33"/>
  <c r="BX486" i="33"/>
  <c r="BS486" i="33"/>
  <c r="BY486" i="33"/>
  <c r="BU486" i="33"/>
  <c r="BT486" i="33"/>
  <c r="BV486" i="33"/>
  <c r="BW486" i="33"/>
  <c r="BW447" i="33"/>
  <c r="BR447" i="33"/>
  <c r="BX447" i="33"/>
  <c r="BS447" i="33"/>
  <c r="BY447" i="33"/>
  <c r="BT447" i="33"/>
  <c r="BU447" i="33"/>
  <c r="BV447" i="33"/>
  <c r="BV445" i="33"/>
  <c r="BW445" i="33"/>
  <c r="BR445" i="33"/>
  <c r="BX445" i="33"/>
  <c r="BS445" i="33"/>
  <c r="BY445" i="33"/>
  <c r="BT445" i="33"/>
  <c r="BU445" i="33"/>
  <c r="BV506" i="33"/>
  <c r="BW506" i="33"/>
  <c r="BX506" i="33"/>
  <c r="BR506" i="33"/>
  <c r="BY506" i="33"/>
  <c r="BU506" i="33"/>
  <c r="BS506" i="33"/>
  <c r="BT506" i="33"/>
  <c r="BW417" i="33"/>
  <c r="BS417" i="33"/>
  <c r="BY417" i="33"/>
  <c r="BT417" i="33"/>
  <c r="BV417" i="33"/>
  <c r="BR417" i="33"/>
  <c r="BU417" i="33"/>
  <c r="BX417" i="33"/>
  <c r="BT402" i="33"/>
  <c r="BV402" i="33"/>
  <c r="BW402" i="33"/>
  <c r="BS402" i="33"/>
  <c r="BY402" i="33"/>
  <c r="BX402" i="33"/>
  <c r="BR402" i="33"/>
  <c r="BU402" i="33"/>
  <c r="BW458" i="33"/>
  <c r="BS458" i="33"/>
  <c r="BY458" i="33"/>
  <c r="BR458" i="33"/>
  <c r="BT458" i="33"/>
  <c r="BU458" i="33"/>
  <c r="BV458" i="33"/>
  <c r="BX458" i="33"/>
  <c r="BT507" i="33"/>
  <c r="BU507" i="33"/>
  <c r="BV507" i="33"/>
  <c r="BW507" i="33"/>
  <c r="BS507" i="33"/>
  <c r="BY507" i="33"/>
  <c r="BX507" i="33"/>
  <c r="BR507" i="33"/>
  <c r="BT493" i="33"/>
  <c r="BR493" i="33"/>
  <c r="BS493" i="33"/>
  <c r="BU493" i="33"/>
  <c r="BV493" i="33"/>
  <c r="BX493" i="33"/>
  <c r="BW493" i="33"/>
  <c r="BY493" i="33"/>
  <c r="BT490" i="33"/>
  <c r="BU490" i="33"/>
  <c r="BW490" i="33"/>
  <c r="BX490" i="33"/>
  <c r="BY490" i="33"/>
  <c r="BR490" i="33"/>
  <c r="BS490" i="33"/>
  <c r="BV490" i="33"/>
  <c r="BV436" i="33"/>
  <c r="BW436" i="33"/>
  <c r="BS436" i="33"/>
  <c r="BT436" i="33"/>
  <c r="BU436" i="33"/>
  <c r="BR436" i="33"/>
  <c r="BX436" i="33"/>
  <c r="BY436" i="33"/>
  <c r="BV492" i="33"/>
  <c r="BX492" i="33"/>
  <c r="BY492" i="33"/>
  <c r="BR492" i="33"/>
  <c r="BS492" i="33"/>
  <c r="BU492" i="33"/>
  <c r="BW492" i="33"/>
  <c r="BT492" i="33"/>
  <c r="AF522" i="33"/>
  <c r="AC503" i="33"/>
  <c r="AC510" i="33"/>
  <c r="AE520" i="33"/>
  <c r="AC488" i="33"/>
  <c r="AE508" i="33"/>
  <c r="AF501" i="33"/>
  <c r="AC402" i="33"/>
  <c r="AC495" i="33"/>
  <c r="AF514" i="33"/>
  <c r="AE497" i="33"/>
  <c r="AC471" i="33"/>
  <c r="AC482" i="33"/>
  <c r="AD514" i="33"/>
  <c r="AC508" i="33"/>
  <c r="AC496" i="33"/>
  <c r="AE502" i="33"/>
  <c r="AC523" i="33"/>
  <c r="AD515" i="33"/>
  <c r="AF507" i="33"/>
  <c r="AE500" i="33"/>
  <c r="AD492" i="33"/>
  <c r="AF510" i="33"/>
  <c r="AD485" i="33"/>
  <c r="AC434" i="33"/>
  <c r="AC459" i="33"/>
  <c r="AC426" i="33"/>
  <c r="AC417" i="33"/>
  <c r="CE467" i="33"/>
  <c r="CE468" i="33"/>
  <c r="AH458" i="33"/>
  <c r="AH469" i="33"/>
  <c r="AJ515" i="33"/>
  <c r="AR515" i="33"/>
  <c r="BB515" i="33"/>
  <c r="BJ515" i="33"/>
  <c r="AK515" i="33"/>
  <c r="AS515" i="33"/>
  <c r="BC515" i="33"/>
  <c r="BK515" i="33"/>
  <c r="AL515" i="33"/>
  <c r="AT515" i="33"/>
  <c r="BD515" i="33"/>
  <c r="BL515" i="33"/>
  <c r="AN515" i="33"/>
  <c r="AW515" i="33"/>
  <c r="BF515" i="33"/>
  <c r="AP515" i="33"/>
  <c r="BH515" i="33"/>
  <c r="AI515" i="33"/>
  <c r="BG515" i="33"/>
  <c r="AM515" i="33"/>
  <c r="BI515" i="33"/>
  <c r="AO515" i="33"/>
  <c r="BN515" i="33"/>
  <c r="AQ515" i="33"/>
  <c r="AU515" i="33"/>
  <c r="AY515" i="33"/>
  <c r="BA515" i="33"/>
  <c r="BE515" i="33"/>
  <c r="BO468" i="33"/>
  <c r="BQ468" i="33"/>
  <c r="BP468" i="33"/>
  <c r="BO509" i="33"/>
  <c r="BP509" i="33"/>
  <c r="BQ509" i="33"/>
  <c r="BO486" i="33"/>
  <c r="BP486" i="33"/>
  <c r="BQ486" i="33"/>
  <c r="AL439" i="33"/>
  <c r="BD439" i="33"/>
  <c r="BL439" i="33"/>
  <c r="AN439" i="33"/>
  <c r="BF439" i="33"/>
  <c r="AI439" i="33"/>
  <c r="AS439" i="33"/>
  <c r="BG439" i="33"/>
  <c r="AJ439" i="33"/>
  <c r="AU439" i="33"/>
  <c r="BH439" i="33"/>
  <c r="AK439" i="33"/>
  <c r="AY439" i="33"/>
  <c r="BI439" i="33"/>
  <c r="AM439" i="33"/>
  <c r="BJ439" i="33"/>
  <c r="AO439" i="33"/>
  <c r="BA439" i="33"/>
  <c r="BK439" i="33"/>
  <c r="AR439" i="33"/>
  <c r="BB439" i="33"/>
  <c r="CE439" i="33"/>
  <c r="BE439" i="33"/>
  <c r="BN439" i="33"/>
  <c r="AP439" i="33"/>
  <c r="AQ439" i="33"/>
  <c r="BW480" i="33"/>
  <c r="BS480" i="33"/>
  <c r="BY480" i="33"/>
  <c r="BR480" i="33"/>
  <c r="BT480" i="33"/>
  <c r="BV480" i="33"/>
  <c r="BU480" i="33"/>
  <c r="BX480" i="33"/>
  <c r="BO418" i="33"/>
  <c r="BQ418" i="33"/>
  <c r="BP418" i="33"/>
  <c r="AL466" i="33"/>
  <c r="BD466" i="33"/>
  <c r="BL466" i="33"/>
  <c r="AM466" i="33"/>
  <c r="BE466" i="33"/>
  <c r="BN466" i="33"/>
  <c r="AO466" i="33"/>
  <c r="AY466" i="33"/>
  <c r="BG466" i="33"/>
  <c r="AP466" i="33"/>
  <c r="CB466" i="33"/>
  <c r="BH466" i="33"/>
  <c r="AQ466" i="33"/>
  <c r="BI466" i="33"/>
  <c r="AR466" i="33"/>
  <c r="BJ466" i="33"/>
  <c r="AS466" i="33"/>
  <c r="BK466" i="33"/>
  <c r="AI466" i="33"/>
  <c r="BA466" i="33"/>
  <c r="AK466" i="33"/>
  <c r="AN466" i="33"/>
  <c r="BB466" i="33"/>
  <c r="BF466" i="33"/>
  <c r="AJ466" i="33"/>
  <c r="AH451" i="33"/>
  <c r="AH403" i="33"/>
  <c r="BO500" i="33"/>
  <c r="BP500" i="33"/>
  <c r="BQ500" i="33"/>
  <c r="BO461" i="33"/>
  <c r="BQ461" i="33"/>
  <c r="BP461" i="33"/>
  <c r="AH422" i="33"/>
  <c r="BQ408" i="33"/>
  <c r="BO408" i="33"/>
  <c r="BP408" i="33"/>
  <c r="BO400" i="33"/>
  <c r="BQ400" i="33"/>
  <c r="BP400" i="33"/>
  <c r="BU397" i="33"/>
  <c r="BR397" i="33"/>
  <c r="BX397" i="33"/>
  <c r="BS397" i="33"/>
  <c r="BT397" i="33"/>
  <c r="BV397" i="33"/>
  <c r="BW397" i="33"/>
  <c r="BY397" i="33"/>
  <c r="BW408" i="33"/>
  <c r="BS408" i="33"/>
  <c r="BY408" i="33"/>
  <c r="BT408" i="33"/>
  <c r="BV408" i="33"/>
  <c r="BR408" i="33"/>
  <c r="BU408" i="33"/>
  <c r="BX408" i="33"/>
  <c r="BR401" i="33"/>
  <c r="BX401" i="33"/>
  <c r="BU401" i="33"/>
  <c r="BV401" i="33"/>
  <c r="BW401" i="33"/>
  <c r="BY401" i="33"/>
  <c r="BT401" i="33"/>
  <c r="BS401" i="33"/>
  <c r="BO442" i="33"/>
  <c r="BP442" i="33"/>
  <c r="BQ442" i="33"/>
  <c r="BP458" i="33"/>
  <c r="BQ458" i="33"/>
  <c r="BO458" i="33"/>
  <c r="AO474" i="33"/>
  <c r="AY474" i="33"/>
  <c r="BG474" i="33"/>
  <c r="AP474" i="33"/>
  <c r="BH474" i="33"/>
  <c r="AJ474" i="33"/>
  <c r="AR474" i="33"/>
  <c r="BB474" i="33"/>
  <c r="BJ474" i="33"/>
  <c r="AK474" i="33"/>
  <c r="AS474" i="33"/>
  <c r="BK474" i="33"/>
  <c r="AQ474" i="33"/>
  <c r="BI474" i="33"/>
  <c r="AT474" i="33"/>
  <c r="BL474" i="33"/>
  <c r="AU474" i="33"/>
  <c r="BN474" i="33"/>
  <c r="AI474" i="33"/>
  <c r="BA474" i="33"/>
  <c r="AM474" i="33"/>
  <c r="BE474" i="33"/>
  <c r="AN474" i="33"/>
  <c r="BD474" i="33"/>
  <c r="BF474" i="33"/>
  <c r="AL474" i="33"/>
  <c r="AL490" i="33"/>
  <c r="AT490" i="33"/>
  <c r="BD490" i="33"/>
  <c r="BL490" i="33"/>
  <c r="AM490" i="33"/>
  <c r="AU490" i="33"/>
  <c r="BE490" i="33"/>
  <c r="BN490" i="33"/>
  <c r="AP490" i="33"/>
  <c r="AZ490" i="33"/>
  <c r="BH490" i="33"/>
  <c r="AJ490" i="33"/>
  <c r="AY490" i="33"/>
  <c r="BK490" i="33"/>
  <c r="AK490" i="33"/>
  <c r="BA490" i="33"/>
  <c r="AN490" i="33"/>
  <c r="BB490" i="33"/>
  <c r="AO490" i="33"/>
  <c r="BC490" i="33"/>
  <c r="AQ490" i="33"/>
  <c r="BF490" i="33"/>
  <c r="AS490" i="33"/>
  <c r="BI490" i="33"/>
  <c r="AI490" i="33"/>
  <c r="AR490" i="33"/>
  <c r="AW490" i="33"/>
  <c r="BG490" i="33"/>
  <c r="BJ490" i="33"/>
  <c r="AH506" i="33"/>
  <c r="AH522" i="33"/>
  <c r="AJ435" i="33"/>
  <c r="AR435" i="33"/>
  <c r="BB435" i="33"/>
  <c r="BJ435" i="33"/>
  <c r="AL435" i="33"/>
  <c r="BD435" i="33"/>
  <c r="BL435" i="33"/>
  <c r="AQ435" i="33"/>
  <c r="BE435" i="33"/>
  <c r="AS435" i="33"/>
  <c r="BF435" i="33"/>
  <c r="AI435" i="33"/>
  <c r="AU435" i="33"/>
  <c r="BG435" i="33"/>
  <c r="AK435" i="33"/>
  <c r="BH435" i="33"/>
  <c r="AM435" i="33"/>
  <c r="AY435" i="33"/>
  <c r="BI435" i="33"/>
  <c r="BK435" i="33"/>
  <c r="BN435" i="33"/>
  <c r="AN435" i="33"/>
  <c r="AO435" i="33"/>
  <c r="AP435" i="33"/>
  <c r="BA435" i="33"/>
  <c r="AH459" i="33"/>
  <c r="AI491" i="33"/>
  <c r="AQ491" i="33"/>
  <c r="BA491" i="33"/>
  <c r="BI491" i="33"/>
  <c r="AJ491" i="33"/>
  <c r="AR491" i="33"/>
  <c r="BB491" i="33"/>
  <c r="BJ491" i="33"/>
  <c r="AM491" i="33"/>
  <c r="AU491" i="33"/>
  <c r="BE491" i="33"/>
  <c r="BN491" i="33"/>
  <c r="AT491" i="33"/>
  <c r="BH491" i="33"/>
  <c r="AW491" i="33"/>
  <c r="BK491" i="33"/>
  <c r="AK491" i="33"/>
  <c r="AY491" i="33"/>
  <c r="BL491" i="33"/>
  <c r="AL491" i="33"/>
  <c r="AZ491" i="33"/>
  <c r="AN491" i="33"/>
  <c r="BC491" i="33"/>
  <c r="AP491" i="33"/>
  <c r="BF491" i="33"/>
  <c r="AO491" i="33"/>
  <c r="AS491" i="33"/>
  <c r="BD491" i="33"/>
  <c r="BG491" i="33"/>
  <c r="BP411" i="33"/>
  <c r="BO411" i="33"/>
  <c r="BQ411" i="33"/>
  <c r="AH427" i="33"/>
  <c r="BQ467" i="33"/>
  <c r="BO467" i="33"/>
  <c r="BP467" i="33"/>
  <c r="AH499" i="33"/>
  <c r="AO396" i="33"/>
  <c r="AY396" i="33"/>
  <c r="BG396" i="33"/>
  <c r="AI396" i="33"/>
  <c r="AQ396" i="33"/>
  <c r="BA396" i="33"/>
  <c r="BI396" i="33"/>
  <c r="AK396" i="33"/>
  <c r="AS396" i="33"/>
  <c r="BC396" i="33"/>
  <c r="BK396" i="33"/>
  <c r="AM396" i="33"/>
  <c r="AU396" i="33"/>
  <c r="BE396" i="33"/>
  <c r="BN396" i="33"/>
  <c r="AJ396" i="33"/>
  <c r="BB396" i="33"/>
  <c r="AL396" i="33"/>
  <c r="BD396" i="33"/>
  <c r="AN396" i="33"/>
  <c r="BF396" i="33"/>
  <c r="AP396" i="33"/>
  <c r="BH396" i="33"/>
  <c r="AR396" i="33"/>
  <c r="BJ396" i="33"/>
  <c r="BL396" i="33"/>
  <c r="AH412" i="33"/>
  <c r="BP444" i="33"/>
  <c r="BQ444" i="33"/>
  <c r="BO444" i="33"/>
  <c r="BQ460" i="33"/>
  <c r="BP460" i="33"/>
  <c r="BO460" i="33"/>
  <c r="BO492" i="33"/>
  <c r="BP492" i="33"/>
  <c r="BQ492" i="33"/>
  <c r="AK397" i="33"/>
  <c r="AS397" i="33"/>
  <c r="BC397" i="33"/>
  <c r="BK397" i="33"/>
  <c r="AM397" i="33"/>
  <c r="AU397" i="33"/>
  <c r="BE397" i="33"/>
  <c r="BN397" i="33"/>
  <c r="AO397" i="33"/>
  <c r="AY397" i="33"/>
  <c r="BG397" i="33"/>
  <c r="AI397" i="33"/>
  <c r="AQ397" i="33"/>
  <c r="BA397" i="33"/>
  <c r="BI397" i="33"/>
  <c r="AJ397" i="33"/>
  <c r="BB397" i="33"/>
  <c r="AL397" i="33"/>
  <c r="BD397" i="33"/>
  <c r="AN397" i="33"/>
  <c r="BF397" i="33"/>
  <c r="AP397" i="33"/>
  <c r="BH397" i="33"/>
  <c r="AR397" i="33"/>
  <c r="BJ397" i="33"/>
  <c r="BL397" i="33"/>
  <c r="AK437" i="33"/>
  <c r="AS437" i="33"/>
  <c r="BK437" i="33"/>
  <c r="AM437" i="33"/>
  <c r="AU437" i="33"/>
  <c r="BE437" i="33"/>
  <c r="BN437" i="33"/>
  <c r="AN437" i="33"/>
  <c r="BJ437" i="33"/>
  <c r="AO437" i="33"/>
  <c r="BA437" i="33"/>
  <c r="BL437" i="33"/>
  <c r="AP437" i="33"/>
  <c r="BB437" i="33"/>
  <c r="AQ437" i="33"/>
  <c r="BD437" i="33"/>
  <c r="AR437" i="33"/>
  <c r="BF437" i="33"/>
  <c r="AT437" i="33"/>
  <c r="AY437" i="33"/>
  <c r="BG437" i="33"/>
  <c r="BH437" i="33"/>
  <c r="AJ437" i="33"/>
  <c r="BI437" i="33"/>
  <c r="AI437" i="33"/>
  <c r="AL437" i="33"/>
  <c r="AH477" i="33"/>
  <c r="BO421" i="33"/>
  <c r="BQ421" i="33"/>
  <c r="BP421" i="33"/>
  <c r="AM461" i="33"/>
  <c r="AU461" i="33"/>
  <c r="BE461" i="33"/>
  <c r="BN461" i="33"/>
  <c r="AN461" i="33"/>
  <c r="BF461" i="33"/>
  <c r="AP461" i="33"/>
  <c r="BH461" i="33"/>
  <c r="AI461" i="33"/>
  <c r="AQ461" i="33"/>
  <c r="BA461" i="33"/>
  <c r="BI461" i="33"/>
  <c r="AO461" i="33"/>
  <c r="BG461" i="33"/>
  <c r="AR461" i="33"/>
  <c r="BJ461" i="33"/>
  <c r="AS461" i="33"/>
  <c r="BK461" i="33"/>
  <c r="AT461" i="33"/>
  <c r="BL461" i="33"/>
  <c r="AY461" i="33"/>
  <c r="AK461" i="33"/>
  <c r="AJ461" i="33"/>
  <c r="AL461" i="33"/>
  <c r="BB461" i="33"/>
  <c r="BD461" i="33"/>
  <c r="BP501" i="33"/>
  <c r="BQ501" i="33"/>
  <c r="BO501" i="33"/>
  <c r="AI513" i="33"/>
  <c r="AQ513" i="33"/>
  <c r="BA513" i="33"/>
  <c r="BI513" i="33"/>
  <c r="AJ513" i="33"/>
  <c r="AR513" i="33"/>
  <c r="BB513" i="33"/>
  <c r="BJ513" i="33"/>
  <c r="AK513" i="33"/>
  <c r="AS513" i="33"/>
  <c r="BC513" i="33"/>
  <c r="BK513" i="33"/>
  <c r="AM513" i="33"/>
  <c r="AU513" i="33"/>
  <c r="BE513" i="33"/>
  <c r="BN513" i="33"/>
  <c r="AO513" i="33"/>
  <c r="AY513" i="33"/>
  <c r="BG513" i="33"/>
  <c r="AP513" i="33"/>
  <c r="AT513" i="33"/>
  <c r="AW513" i="33"/>
  <c r="AZ513" i="33"/>
  <c r="BD513" i="33"/>
  <c r="BF513" i="33"/>
  <c r="AL513" i="33"/>
  <c r="BH513" i="33"/>
  <c r="AN513" i="33"/>
  <c r="BL513" i="33"/>
  <c r="AH398" i="33"/>
  <c r="BO414" i="33"/>
  <c r="BQ414" i="33"/>
  <c r="BP414" i="33"/>
  <c r="AH462" i="33"/>
  <c r="BO478" i="33"/>
  <c r="BP478" i="33"/>
  <c r="BQ478" i="33"/>
  <c r="BQ494" i="33"/>
  <c r="BO494" i="33"/>
  <c r="BP494" i="33"/>
  <c r="AK510" i="33"/>
  <c r="AS510" i="33"/>
  <c r="BC510" i="33"/>
  <c r="BK510" i="33"/>
  <c r="AL510" i="33"/>
  <c r="AT510" i="33"/>
  <c r="BD510" i="33"/>
  <c r="BL510" i="33"/>
  <c r="AM510" i="33"/>
  <c r="AU510" i="33"/>
  <c r="BE510" i="33"/>
  <c r="BN510" i="33"/>
  <c r="AO510" i="33"/>
  <c r="AY510" i="33"/>
  <c r="BG510" i="33"/>
  <c r="AI510" i="33"/>
  <c r="AQ510" i="33"/>
  <c r="BA510" i="33"/>
  <c r="BI510" i="33"/>
  <c r="AN510" i="33"/>
  <c r="BJ510" i="33"/>
  <c r="AP510" i="33"/>
  <c r="AZ510" i="33"/>
  <c r="AJ510" i="33"/>
  <c r="AR510" i="33"/>
  <c r="AW510" i="33"/>
  <c r="BB510" i="33"/>
  <c r="BF510" i="33"/>
  <c r="BH510" i="33"/>
  <c r="AO415" i="33"/>
  <c r="AY415" i="33"/>
  <c r="BG415" i="33"/>
  <c r="AI415" i="33"/>
  <c r="AQ415" i="33"/>
  <c r="BA415" i="33"/>
  <c r="BI415" i="33"/>
  <c r="AK415" i="33"/>
  <c r="AS415" i="33"/>
  <c r="BK415" i="33"/>
  <c r="AM415" i="33"/>
  <c r="AU415" i="33"/>
  <c r="BE415" i="33"/>
  <c r="BN415" i="33"/>
  <c r="AJ415" i="33"/>
  <c r="BB415" i="33"/>
  <c r="AL415" i="33"/>
  <c r="BD415" i="33"/>
  <c r="AN415" i="33"/>
  <c r="BF415" i="33"/>
  <c r="AP415" i="33"/>
  <c r="AR415" i="33"/>
  <c r="AT415" i="33"/>
  <c r="BH415" i="33"/>
  <c r="BJ415" i="33"/>
  <c r="BL415" i="33"/>
  <c r="BO479" i="33"/>
  <c r="BP479" i="33"/>
  <c r="BQ479" i="33"/>
  <c r="AI424" i="33"/>
  <c r="AQ424" i="33"/>
  <c r="BA424" i="33"/>
  <c r="BI424" i="33"/>
  <c r="AK424" i="33"/>
  <c r="AS424" i="33"/>
  <c r="BC424" i="33"/>
  <c r="BK424" i="33"/>
  <c r="AM424" i="33"/>
  <c r="AU424" i="33"/>
  <c r="BE424" i="33"/>
  <c r="BN424" i="33"/>
  <c r="AP424" i="33"/>
  <c r="BF424" i="33"/>
  <c r="AR424" i="33"/>
  <c r="BG424" i="33"/>
  <c r="BH424" i="33"/>
  <c r="BJ424" i="33"/>
  <c r="AJ424" i="33"/>
  <c r="AY424" i="33"/>
  <c r="BL424" i="33"/>
  <c r="AL424" i="33"/>
  <c r="AN424" i="33"/>
  <c r="AO424" i="33"/>
  <c r="BB424" i="33"/>
  <c r="BD424" i="33"/>
  <c r="AJ464" i="33"/>
  <c r="AR464" i="33"/>
  <c r="BB464" i="33"/>
  <c r="BJ464" i="33"/>
  <c r="AK464" i="33"/>
  <c r="AS464" i="33"/>
  <c r="BK464" i="33"/>
  <c r="AM464" i="33"/>
  <c r="AU464" i="33"/>
  <c r="BE464" i="33"/>
  <c r="BN464" i="33"/>
  <c r="AN464" i="33"/>
  <c r="BF464" i="33"/>
  <c r="AO464" i="33"/>
  <c r="BG464" i="33"/>
  <c r="AP464" i="33"/>
  <c r="BH464" i="33"/>
  <c r="AQ464" i="33"/>
  <c r="BI464" i="33"/>
  <c r="BL464" i="33"/>
  <c r="AY464" i="33"/>
  <c r="AI464" i="33"/>
  <c r="BA464" i="33"/>
  <c r="AL464" i="33"/>
  <c r="AZ464" i="33"/>
  <c r="BD464" i="33"/>
  <c r="AK488" i="33"/>
  <c r="AS488" i="33"/>
  <c r="BC488" i="33"/>
  <c r="BK488" i="33"/>
  <c r="AL488" i="33"/>
  <c r="AT488" i="33"/>
  <c r="BD488" i="33"/>
  <c r="BL488" i="33"/>
  <c r="AO488" i="33"/>
  <c r="AY488" i="33"/>
  <c r="BG488" i="33"/>
  <c r="AN488" i="33"/>
  <c r="BB488" i="33"/>
  <c r="AP488" i="33"/>
  <c r="BE488" i="33"/>
  <c r="AQ488" i="33"/>
  <c r="BF488" i="33"/>
  <c r="AR488" i="33"/>
  <c r="BH488" i="33"/>
  <c r="AU488" i="33"/>
  <c r="BI488" i="33"/>
  <c r="AJ488" i="33"/>
  <c r="AZ488" i="33"/>
  <c r="BN488" i="33"/>
  <c r="AM488" i="33"/>
  <c r="AW488" i="33"/>
  <c r="BA488" i="33"/>
  <c r="BJ488" i="33"/>
  <c r="AI488" i="33"/>
  <c r="AP520" i="33"/>
  <c r="AZ520" i="33"/>
  <c r="BH520" i="33"/>
  <c r="AI520" i="33"/>
  <c r="AQ520" i="33"/>
  <c r="BA520" i="33"/>
  <c r="BI520" i="33"/>
  <c r="AJ520" i="33"/>
  <c r="AR520" i="33"/>
  <c r="BB520" i="33"/>
  <c r="BJ520" i="33"/>
  <c r="AL520" i="33"/>
  <c r="AT520" i="33"/>
  <c r="BD520" i="33"/>
  <c r="BL520" i="33"/>
  <c r="AN520" i="33"/>
  <c r="AW520" i="33"/>
  <c r="BF520" i="33"/>
  <c r="AK520" i="33"/>
  <c r="BG520" i="33"/>
  <c r="AM520" i="33"/>
  <c r="BK520" i="33"/>
  <c r="AO520" i="33"/>
  <c r="BN520" i="33"/>
  <c r="AS520" i="33"/>
  <c r="AU520" i="33"/>
  <c r="AY520" i="33"/>
  <c r="BC520" i="33"/>
  <c r="BE520" i="33"/>
  <c r="AP449" i="33"/>
  <c r="BH449" i="33"/>
  <c r="AI449" i="33"/>
  <c r="AQ449" i="33"/>
  <c r="BA449" i="33"/>
  <c r="BI449" i="33"/>
  <c r="AK449" i="33"/>
  <c r="AS449" i="33"/>
  <c r="BC449" i="33"/>
  <c r="BK449" i="33"/>
  <c r="AL449" i="33"/>
  <c r="BD449" i="33"/>
  <c r="BL449" i="33"/>
  <c r="AR449" i="33"/>
  <c r="BJ449" i="33"/>
  <c r="AU449" i="33"/>
  <c r="BN449" i="33"/>
  <c r="AY449" i="33"/>
  <c r="AJ449" i="33"/>
  <c r="BB449" i="33"/>
  <c r="AN449" i="33"/>
  <c r="BF449" i="33"/>
  <c r="AM449" i="33"/>
  <c r="AO449" i="33"/>
  <c r="BE449" i="33"/>
  <c r="BG449" i="33"/>
  <c r="AN497" i="33"/>
  <c r="AW497" i="33"/>
  <c r="BF497" i="33"/>
  <c r="AO497" i="33"/>
  <c r="AY497" i="33"/>
  <c r="BG497" i="33"/>
  <c r="AL497" i="33"/>
  <c r="AZ497" i="33"/>
  <c r="BJ497" i="33"/>
  <c r="AM497" i="33"/>
  <c r="BA497" i="33"/>
  <c r="BK497" i="33"/>
  <c r="AP497" i="33"/>
  <c r="BB497" i="33"/>
  <c r="BL497" i="33"/>
  <c r="AQ497" i="33"/>
  <c r="BC497" i="33"/>
  <c r="BN497" i="33"/>
  <c r="AR497" i="33"/>
  <c r="BD497" i="33"/>
  <c r="AJ497" i="33"/>
  <c r="AT497" i="33"/>
  <c r="BH497" i="33"/>
  <c r="BI497" i="33"/>
  <c r="AI497" i="33"/>
  <c r="AS497" i="33"/>
  <c r="BE497" i="33"/>
  <c r="AK497" i="33"/>
  <c r="AU497" i="33"/>
  <c r="AL407" i="33"/>
  <c r="AT407" i="33"/>
  <c r="BD407" i="33"/>
  <c r="BL407" i="33"/>
  <c r="AN407" i="33"/>
  <c r="BF407" i="33"/>
  <c r="AP407" i="33"/>
  <c r="AZ407" i="33"/>
  <c r="BH407" i="33"/>
  <c r="AJ407" i="33"/>
  <c r="AR407" i="33"/>
  <c r="BB407" i="33"/>
  <c r="BJ407" i="33"/>
  <c r="AS407" i="33"/>
  <c r="BK407" i="33"/>
  <c r="BN407" i="33"/>
  <c r="AY407" i="33"/>
  <c r="AI407" i="33"/>
  <c r="BA407" i="33"/>
  <c r="AK407" i="33"/>
  <c r="BC407" i="33"/>
  <c r="AM407" i="33"/>
  <c r="AO407" i="33"/>
  <c r="AQ407" i="33"/>
  <c r="BE407" i="33"/>
  <c r="BI407" i="33"/>
  <c r="BG407" i="33"/>
  <c r="BP447" i="33"/>
  <c r="BQ447" i="33"/>
  <c r="BO447" i="33"/>
  <c r="AI471" i="33"/>
  <c r="AQ471" i="33"/>
  <c r="BA471" i="33"/>
  <c r="BI471" i="33"/>
  <c r="AJ471" i="33"/>
  <c r="AR471" i="33"/>
  <c r="BB471" i="33"/>
  <c r="BJ471" i="33"/>
  <c r="AL471" i="33"/>
  <c r="AT471" i="33"/>
  <c r="BD471" i="33"/>
  <c r="BL471" i="33"/>
  <c r="AM471" i="33"/>
  <c r="BE471" i="33"/>
  <c r="BN471" i="33"/>
  <c r="AY471" i="33"/>
  <c r="AZ471" i="33"/>
  <c r="AK471" i="33"/>
  <c r="BC471" i="33"/>
  <c r="AN471" i="33"/>
  <c r="BF471" i="33"/>
  <c r="AP471" i="33"/>
  <c r="BH471" i="33"/>
  <c r="AS471" i="33"/>
  <c r="BG471" i="33"/>
  <c r="BK471" i="33"/>
  <c r="AO471" i="33"/>
  <c r="AK503" i="33"/>
  <c r="AS503" i="33"/>
  <c r="BC503" i="33"/>
  <c r="BK503" i="33"/>
  <c r="AP503" i="33"/>
  <c r="BA503" i="33"/>
  <c r="BJ503" i="33"/>
  <c r="AQ503" i="33"/>
  <c r="BB503" i="33"/>
  <c r="BL503" i="33"/>
  <c r="AI503" i="33"/>
  <c r="AR503" i="33"/>
  <c r="BD503" i="33"/>
  <c r="AL503" i="33"/>
  <c r="AU503" i="33"/>
  <c r="BF503" i="33"/>
  <c r="AN503" i="33"/>
  <c r="AY503" i="33"/>
  <c r="BH503" i="33"/>
  <c r="BG503" i="33"/>
  <c r="AJ503" i="33"/>
  <c r="BI503" i="33"/>
  <c r="AM503" i="33"/>
  <c r="BN503" i="33"/>
  <c r="AO503" i="33"/>
  <c r="AW503" i="33"/>
  <c r="BE503" i="33"/>
  <c r="AT503" i="33"/>
  <c r="AZ503" i="33"/>
  <c r="AH401" i="33"/>
  <c r="BO457" i="33"/>
  <c r="BP457" i="33"/>
  <c r="BQ457" i="33"/>
  <c r="AH416" i="33"/>
  <c r="BO448" i="33"/>
  <c r="BP448" i="33"/>
  <c r="BQ448" i="33"/>
  <c r="AO480" i="33"/>
  <c r="AY480" i="33"/>
  <c r="BG480" i="33"/>
  <c r="AP480" i="33"/>
  <c r="AZ480" i="33"/>
  <c r="BH480" i="33"/>
  <c r="AJ480" i="33"/>
  <c r="AR480" i="33"/>
  <c r="BB480" i="33"/>
  <c r="BJ480" i="33"/>
  <c r="AK480" i="33"/>
  <c r="AS480" i="33"/>
  <c r="BC480" i="33"/>
  <c r="BK480" i="33"/>
  <c r="AT480" i="33"/>
  <c r="BL480" i="33"/>
  <c r="AU480" i="33"/>
  <c r="BN480" i="33"/>
  <c r="AI480" i="33"/>
  <c r="BA480" i="33"/>
  <c r="AL480" i="33"/>
  <c r="BD480" i="33"/>
  <c r="AN480" i="33"/>
  <c r="BF480" i="33"/>
  <c r="AM480" i="33"/>
  <c r="AQ480" i="33"/>
  <c r="BE480" i="33"/>
  <c r="BI480" i="33"/>
  <c r="BO512" i="33"/>
  <c r="BQ512" i="33"/>
  <c r="BP512" i="33"/>
  <c r="BW467" i="33"/>
  <c r="BR467" i="33"/>
  <c r="BX467" i="33"/>
  <c r="BT467" i="33"/>
  <c r="BY467" i="33"/>
  <c r="BS467" i="33"/>
  <c r="BV467" i="33"/>
  <c r="BU467" i="33"/>
  <c r="BS475" i="33"/>
  <c r="BY475" i="33"/>
  <c r="BU475" i="33"/>
  <c r="BV475" i="33"/>
  <c r="BW475" i="33"/>
  <c r="BX475" i="33"/>
  <c r="BR475" i="33"/>
  <c r="BT475" i="33"/>
  <c r="BT483" i="33"/>
  <c r="BV483" i="33"/>
  <c r="BW483" i="33"/>
  <c r="BX483" i="33"/>
  <c r="BY483" i="33"/>
  <c r="BS483" i="33"/>
  <c r="BR483" i="33"/>
  <c r="BU483" i="33"/>
  <c r="BV518" i="33"/>
  <c r="BW518" i="33"/>
  <c r="BS518" i="33"/>
  <c r="BY518" i="33"/>
  <c r="BT518" i="33"/>
  <c r="BR518" i="33"/>
  <c r="BU518" i="33"/>
  <c r="BX518" i="33"/>
  <c r="BW499" i="33"/>
  <c r="BR499" i="33"/>
  <c r="BX499" i="33"/>
  <c r="BT499" i="33"/>
  <c r="BU499" i="33"/>
  <c r="BS499" i="33"/>
  <c r="BY499" i="33"/>
  <c r="BV499" i="33"/>
  <c r="BV487" i="33"/>
  <c r="BS487" i="33"/>
  <c r="BY487" i="33"/>
  <c r="BT487" i="33"/>
  <c r="BU487" i="33"/>
  <c r="BW487" i="33"/>
  <c r="BX487" i="33"/>
  <c r="BR487" i="33"/>
  <c r="BS400" i="33"/>
  <c r="BY400" i="33"/>
  <c r="BT400" i="33"/>
  <c r="BV400" i="33"/>
  <c r="BW400" i="33"/>
  <c r="BU400" i="33"/>
  <c r="BX400" i="33"/>
  <c r="BR400" i="33"/>
  <c r="BW520" i="33"/>
  <c r="BR520" i="33"/>
  <c r="BX520" i="33"/>
  <c r="BS520" i="33"/>
  <c r="BY520" i="33"/>
  <c r="BT520" i="33"/>
  <c r="BV520" i="33"/>
  <c r="BU520" i="33"/>
  <c r="BS421" i="33"/>
  <c r="BY421" i="33"/>
  <c r="BT421" i="33"/>
  <c r="BV421" i="33"/>
  <c r="BW421" i="33"/>
  <c r="BR421" i="33"/>
  <c r="BU421" i="33"/>
  <c r="BX421" i="33"/>
  <c r="BW449" i="33"/>
  <c r="BR449" i="33"/>
  <c r="BX449" i="33"/>
  <c r="BT449" i="33"/>
  <c r="BY449" i="33"/>
  <c r="BS449" i="33"/>
  <c r="BV449" i="33"/>
  <c r="BU449" i="33"/>
  <c r="BR505" i="33"/>
  <c r="BY505" i="33"/>
  <c r="BS505" i="33"/>
  <c r="BT505" i="33"/>
  <c r="BV505" i="33"/>
  <c r="BW505" i="33"/>
  <c r="BU505" i="33"/>
  <c r="BX505" i="33"/>
  <c r="BS515" i="33"/>
  <c r="BY515" i="33"/>
  <c r="BT515" i="33"/>
  <c r="BV515" i="33"/>
  <c r="BW515" i="33"/>
  <c r="BR515" i="33"/>
  <c r="BU515" i="33"/>
  <c r="BX515" i="33"/>
  <c r="BU405" i="33"/>
  <c r="BR405" i="33"/>
  <c r="BX405" i="33"/>
  <c r="BY405" i="33"/>
  <c r="BS405" i="33"/>
  <c r="BT405" i="33"/>
  <c r="BV405" i="33"/>
  <c r="BW405" i="33"/>
  <c r="BV404" i="33"/>
  <c r="BW404" i="33"/>
  <c r="BS404" i="33"/>
  <c r="BY404" i="33"/>
  <c r="BT404" i="33"/>
  <c r="BX404" i="33"/>
  <c r="BR404" i="33"/>
  <c r="BU404" i="33"/>
  <c r="AC396" i="33"/>
  <c r="AD519" i="33"/>
  <c r="AD520" i="33"/>
  <c r="AC507" i="33"/>
  <c r="AE488" i="33"/>
  <c r="AF520" i="33"/>
  <c r="AF505" i="33"/>
  <c r="AF496" i="33"/>
  <c r="AC464" i="33"/>
  <c r="AF492" i="33"/>
  <c r="AC454" i="33"/>
  <c r="AF513" i="33"/>
  <c r="AD517" i="33"/>
  <c r="AC467" i="33"/>
  <c r="AD518" i="33"/>
  <c r="AD509" i="33"/>
  <c r="AD494" i="33"/>
  <c r="AD487" i="33"/>
  <c r="AC446" i="33"/>
  <c r="AD506" i="33"/>
  <c r="AC481" i="33"/>
  <c r="AC449" i="33"/>
  <c r="AD500" i="33"/>
  <c r="AC492" i="33"/>
  <c r="AC445" i="33"/>
  <c r="AC397" i="33"/>
  <c r="AC456" i="33"/>
  <c r="AC423" i="33"/>
  <c r="AC415" i="33"/>
  <c r="CD483" i="33"/>
  <c r="CE483" i="33"/>
  <c r="CE445" i="33"/>
  <c r="BM444" i="33"/>
  <c r="BO475" i="33"/>
  <c r="BP475" i="33"/>
  <c r="BQ475" i="33"/>
  <c r="AI403" i="33"/>
  <c r="AQ403" i="33"/>
  <c r="BA403" i="33"/>
  <c r="BI403" i="33"/>
  <c r="AK403" i="33"/>
  <c r="AS403" i="33"/>
  <c r="BK403" i="33"/>
  <c r="AM403" i="33"/>
  <c r="AU403" i="33"/>
  <c r="BE403" i="33"/>
  <c r="BN403" i="33"/>
  <c r="AO403" i="33"/>
  <c r="AY403" i="33"/>
  <c r="BG403" i="33"/>
  <c r="AP403" i="33"/>
  <c r="BH403" i="33"/>
  <c r="AR403" i="33"/>
  <c r="BJ403" i="33"/>
  <c r="AT403" i="33"/>
  <c r="BL403" i="33"/>
  <c r="AZ403" i="33"/>
  <c r="AJ403" i="33"/>
  <c r="AL403" i="33"/>
  <c r="AN403" i="33"/>
  <c r="BB403" i="33"/>
  <c r="BF403" i="33"/>
  <c r="BD403" i="33"/>
  <c r="BP483" i="33"/>
  <c r="BO483" i="33"/>
  <c r="BQ483" i="33"/>
  <c r="AH454" i="33"/>
  <c r="AP511" i="33"/>
  <c r="AZ511" i="33"/>
  <c r="BH511" i="33"/>
  <c r="AI511" i="33"/>
  <c r="AQ511" i="33"/>
  <c r="BA511" i="33"/>
  <c r="BI511" i="33"/>
  <c r="AJ511" i="33"/>
  <c r="AR511" i="33"/>
  <c r="BB511" i="33"/>
  <c r="BJ511" i="33"/>
  <c r="AL511" i="33"/>
  <c r="AT511" i="33"/>
  <c r="BD511" i="33"/>
  <c r="BL511" i="33"/>
  <c r="AN511" i="33"/>
  <c r="AW511" i="33"/>
  <c r="BF511" i="33"/>
  <c r="BC511" i="33"/>
  <c r="AM511" i="33"/>
  <c r="BK511" i="33"/>
  <c r="AY511" i="33"/>
  <c r="BE511" i="33"/>
  <c r="BG511" i="33"/>
  <c r="BN511" i="33"/>
  <c r="AK511" i="33"/>
  <c r="AO511" i="33"/>
  <c r="AS511" i="33"/>
  <c r="AU511" i="33"/>
  <c r="BP432" i="33"/>
  <c r="BO432" i="33"/>
  <c r="BQ432" i="33"/>
  <c r="AO465" i="33"/>
  <c r="AY465" i="33"/>
  <c r="BG465" i="33"/>
  <c r="AP465" i="33"/>
  <c r="BH465" i="33"/>
  <c r="AJ465" i="33"/>
  <c r="AR465" i="33"/>
  <c r="BB465" i="33"/>
  <c r="BJ465" i="33"/>
  <c r="AK465" i="33"/>
  <c r="AS465" i="33"/>
  <c r="BK465" i="33"/>
  <c r="AM465" i="33"/>
  <c r="BE465" i="33"/>
  <c r="AN465" i="33"/>
  <c r="BF465" i="33"/>
  <c r="AQ465" i="33"/>
  <c r="BI465" i="33"/>
  <c r="AT465" i="33"/>
  <c r="BL465" i="33"/>
  <c r="AU465" i="33"/>
  <c r="BN465" i="33"/>
  <c r="AI465" i="33"/>
  <c r="BA465" i="33"/>
  <c r="AL465" i="33"/>
  <c r="BD465" i="33"/>
  <c r="BO423" i="33"/>
  <c r="BQ423" i="33"/>
  <c r="BP423" i="33"/>
  <c r="AH400" i="33"/>
  <c r="BQ417" i="33"/>
  <c r="BO417" i="33"/>
  <c r="BP417" i="33"/>
  <c r="BU468" i="33"/>
  <c r="BV468" i="33"/>
  <c r="BW468" i="33"/>
  <c r="BR468" i="33"/>
  <c r="BX468" i="33"/>
  <c r="BS468" i="33"/>
  <c r="BT468" i="33"/>
  <c r="BY468" i="33"/>
  <c r="BR453" i="33"/>
  <c r="BX453" i="33"/>
  <c r="BS453" i="33"/>
  <c r="BY453" i="33"/>
  <c r="BT453" i="33"/>
  <c r="BU453" i="33"/>
  <c r="BW453" i="33"/>
  <c r="BV453" i="33"/>
  <c r="AC513" i="33"/>
  <c r="AE519" i="33"/>
  <c r="AF500" i="33"/>
  <c r="BO402" i="33"/>
  <c r="BQ402" i="33"/>
  <c r="BP402" i="33"/>
  <c r="BO514" i="33"/>
  <c r="BP514" i="33"/>
  <c r="BQ514" i="33"/>
  <c r="BP420" i="33"/>
  <c r="BQ420" i="33"/>
  <c r="BO420" i="33"/>
  <c r="AP484" i="33"/>
  <c r="BH484" i="33"/>
  <c r="AI484" i="33"/>
  <c r="AQ484" i="33"/>
  <c r="BA484" i="33"/>
  <c r="BI484" i="33"/>
  <c r="AL484" i="33"/>
  <c r="AT484" i="33"/>
  <c r="BD484" i="33"/>
  <c r="BL484" i="33"/>
  <c r="AS484" i="33"/>
  <c r="BG484" i="33"/>
  <c r="AU484" i="33"/>
  <c r="BJ484" i="33"/>
  <c r="AJ484" i="33"/>
  <c r="BK484" i="33"/>
  <c r="AK484" i="33"/>
  <c r="AY484" i="33"/>
  <c r="BN484" i="33"/>
  <c r="AM484" i="33"/>
  <c r="BB484" i="33"/>
  <c r="AO484" i="33"/>
  <c r="BE484" i="33"/>
  <c r="AN484" i="33"/>
  <c r="AR484" i="33"/>
  <c r="BF484" i="33"/>
  <c r="BP493" i="33"/>
  <c r="BO493" i="33"/>
  <c r="BQ493" i="33"/>
  <c r="AH513" i="33"/>
  <c r="BO502" i="33"/>
  <c r="BP502" i="33"/>
  <c r="BQ502" i="33"/>
  <c r="AM432" i="33"/>
  <c r="BE432" i="33"/>
  <c r="BN432" i="33"/>
  <c r="AO432" i="33"/>
  <c r="AY432" i="33"/>
  <c r="BG432" i="33"/>
  <c r="AI432" i="33"/>
  <c r="AS432" i="33"/>
  <c r="BF432" i="33"/>
  <c r="AJ432" i="33"/>
  <c r="BH432" i="33"/>
  <c r="AK432" i="33"/>
  <c r="BI432" i="33"/>
  <c r="AL432" i="33"/>
  <c r="BJ432" i="33"/>
  <c r="AN432" i="33"/>
  <c r="BA432" i="33"/>
  <c r="BK432" i="33"/>
  <c r="BB432" i="33"/>
  <c r="BC432" i="33"/>
  <c r="BD432" i="33"/>
  <c r="BL432" i="33"/>
  <c r="AQ432" i="33"/>
  <c r="AP432" i="33"/>
  <c r="AR432" i="33"/>
  <c r="BP519" i="33"/>
  <c r="BO519" i="33"/>
  <c r="BQ519" i="33"/>
  <c r="BW484" i="33"/>
  <c r="BR484" i="33"/>
  <c r="BX484" i="33"/>
  <c r="BT484" i="33"/>
  <c r="BU484" i="33"/>
  <c r="BV484" i="33"/>
  <c r="BY484" i="33"/>
  <c r="BS484" i="33"/>
  <c r="BS446" i="33"/>
  <c r="BY446" i="33"/>
  <c r="BT446" i="33"/>
  <c r="BU446" i="33"/>
  <c r="BV446" i="33"/>
  <c r="BX446" i="33"/>
  <c r="BW446" i="33"/>
  <c r="BR446" i="33"/>
  <c r="BR415" i="33"/>
  <c r="BX415" i="33"/>
  <c r="BU415" i="33"/>
  <c r="BS415" i="33"/>
  <c r="BT415" i="33"/>
  <c r="BV415" i="33"/>
  <c r="BW415" i="33"/>
  <c r="BY415" i="33"/>
  <c r="BU521" i="33"/>
  <c r="BV521" i="33"/>
  <c r="BR521" i="33"/>
  <c r="BX521" i="33"/>
  <c r="BS521" i="33"/>
  <c r="BT521" i="33"/>
  <c r="BW521" i="33"/>
  <c r="BY521" i="33"/>
  <c r="AF518" i="33"/>
  <c r="AC453" i="33"/>
  <c r="BO409" i="33"/>
  <c r="BQ409" i="33"/>
  <c r="BP409" i="33"/>
  <c r="AH410" i="33"/>
  <c r="AH426" i="33"/>
  <c r="AO458" i="33"/>
  <c r="AY458" i="33"/>
  <c r="BG458" i="33"/>
  <c r="AP458" i="33"/>
  <c r="BH458" i="33"/>
  <c r="AJ458" i="33"/>
  <c r="AR458" i="33"/>
  <c r="BB458" i="33"/>
  <c r="BJ458" i="33"/>
  <c r="AK458" i="33"/>
  <c r="AS458" i="33"/>
  <c r="BC458" i="33"/>
  <c r="BK458" i="33"/>
  <c r="AI458" i="33"/>
  <c r="BA458" i="33"/>
  <c r="AL458" i="33"/>
  <c r="BD458" i="33"/>
  <c r="AM458" i="33"/>
  <c r="BE458" i="33"/>
  <c r="AN458" i="33"/>
  <c r="BF458" i="33"/>
  <c r="AT458" i="33"/>
  <c r="BL458" i="33"/>
  <c r="AQ458" i="33"/>
  <c r="AU458" i="33"/>
  <c r="BI458" i="33"/>
  <c r="BN458" i="33"/>
  <c r="AH474" i="33"/>
  <c r="AH490" i="33"/>
  <c r="AJ522" i="33"/>
  <c r="AR522" i="33"/>
  <c r="BB522" i="33"/>
  <c r="BJ522" i="33"/>
  <c r="AK522" i="33"/>
  <c r="AS522" i="33"/>
  <c r="BC522" i="33"/>
  <c r="BK522" i="33"/>
  <c r="AL522" i="33"/>
  <c r="AT522" i="33"/>
  <c r="BD522" i="33"/>
  <c r="BL522" i="33"/>
  <c r="AN522" i="33"/>
  <c r="AW522" i="33"/>
  <c r="BF522" i="33"/>
  <c r="AP522" i="33"/>
  <c r="AZ522" i="33"/>
  <c r="BH522" i="33"/>
  <c r="BA522" i="33"/>
  <c r="BE522" i="33"/>
  <c r="AI522" i="33"/>
  <c r="BG522" i="33"/>
  <c r="AM522" i="33"/>
  <c r="BI522" i="33"/>
  <c r="AO522" i="33"/>
  <c r="BN522" i="33"/>
  <c r="AQ522" i="33"/>
  <c r="AU522" i="33"/>
  <c r="AY522" i="33"/>
  <c r="BO451" i="33"/>
  <c r="BP451" i="33"/>
  <c r="BQ451" i="33"/>
  <c r="BO507" i="33"/>
  <c r="BQ507" i="33"/>
  <c r="BP507" i="33"/>
  <c r="AJ469" i="33"/>
  <c r="AR469" i="33"/>
  <c r="BB469" i="33"/>
  <c r="BJ469" i="33"/>
  <c r="AK469" i="33"/>
  <c r="AS469" i="33"/>
  <c r="BC469" i="33"/>
  <c r="BK469" i="33"/>
  <c r="AM469" i="33"/>
  <c r="AU469" i="33"/>
  <c r="BE469" i="33"/>
  <c r="BN469" i="33"/>
  <c r="AN469" i="33"/>
  <c r="BF469" i="33"/>
  <c r="AT469" i="33"/>
  <c r="BL469" i="33"/>
  <c r="AY469" i="33"/>
  <c r="AI469" i="33"/>
  <c r="BA469" i="33"/>
  <c r="AL469" i="33"/>
  <c r="BD469" i="33"/>
  <c r="AP469" i="33"/>
  <c r="BH469" i="33"/>
  <c r="AQ469" i="33"/>
  <c r="BG469" i="33"/>
  <c r="BI469" i="33"/>
  <c r="AO469" i="33"/>
  <c r="BP403" i="33"/>
  <c r="BO403" i="33"/>
  <c r="BQ403" i="33"/>
  <c r="AH419" i="33"/>
  <c r="AO443" i="33"/>
  <c r="AY443" i="33"/>
  <c r="BG443" i="33"/>
  <c r="AM443" i="33"/>
  <c r="BH443" i="33"/>
  <c r="AN443" i="33"/>
  <c r="BI443" i="33"/>
  <c r="AP443" i="33"/>
  <c r="BA443" i="33"/>
  <c r="BJ443" i="33"/>
  <c r="AQ443" i="33"/>
  <c r="BB443" i="33"/>
  <c r="BK443" i="33"/>
  <c r="AI443" i="33"/>
  <c r="AR443" i="33"/>
  <c r="BL443" i="33"/>
  <c r="AU443" i="33"/>
  <c r="BD443" i="33"/>
  <c r="BE443" i="33"/>
  <c r="AJ443" i="33"/>
  <c r="BF443" i="33"/>
  <c r="AK443" i="33"/>
  <c r="BN443" i="33"/>
  <c r="AS443" i="33"/>
  <c r="AL443" i="33"/>
  <c r="AT443" i="33"/>
  <c r="AH483" i="33"/>
  <c r="AH515" i="33"/>
  <c r="BQ489" i="33"/>
  <c r="BO489" i="33"/>
  <c r="BP489" i="33"/>
  <c r="AN404" i="33"/>
  <c r="BF404" i="33"/>
  <c r="AP404" i="33"/>
  <c r="BH404" i="33"/>
  <c r="AJ404" i="33"/>
  <c r="AR404" i="33"/>
  <c r="BB404" i="33"/>
  <c r="BJ404" i="33"/>
  <c r="AL404" i="33"/>
  <c r="AT404" i="33"/>
  <c r="BD404" i="33"/>
  <c r="BL404" i="33"/>
  <c r="AQ404" i="33"/>
  <c r="BI404" i="33"/>
  <c r="AS404" i="33"/>
  <c r="BK404" i="33"/>
  <c r="AU404" i="33"/>
  <c r="BN404" i="33"/>
  <c r="AY404" i="33"/>
  <c r="AI404" i="33"/>
  <c r="BA404" i="33"/>
  <c r="AM404" i="33"/>
  <c r="AO404" i="33"/>
  <c r="BC404" i="33"/>
  <c r="BE404" i="33"/>
  <c r="BG404" i="33"/>
  <c r="AK404" i="33"/>
  <c r="AM420" i="33"/>
  <c r="AU420" i="33"/>
  <c r="BE420" i="33"/>
  <c r="BN420" i="33"/>
  <c r="AO420" i="33"/>
  <c r="AY420" i="33"/>
  <c r="BG420" i="33"/>
  <c r="AI420" i="33"/>
  <c r="AQ420" i="33"/>
  <c r="BA420" i="33"/>
  <c r="BI420" i="33"/>
  <c r="AK420" i="33"/>
  <c r="AS420" i="33"/>
  <c r="BK420" i="33"/>
  <c r="AZ420" i="33"/>
  <c r="AJ420" i="33"/>
  <c r="BB420" i="33"/>
  <c r="AL420" i="33"/>
  <c r="BD420" i="33"/>
  <c r="AN420" i="33"/>
  <c r="BF420" i="33"/>
  <c r="AP420" i="33"/>
  <c r="BH420" i="33"/>
  <c r="BJ420" i="33"/>
  <c r="BL420" i="33"/>
  <c r="AR420" i="33"/>
  <c r="BO452" i="33"/>
  <c r="BP452" i="33"/>
  <c r="BQ452" i="33"/>
  <c r="BQ484" i="33"/>
  <c r="BO484" i="33"/>
  <c r="BP484" i="33"/>
  <c r="AH500" i="33"/>
  <c r="AH397" i="33"/>
  <c r="BP413" i="33"/>
  <c r="BO413" i="33"/>
  <c r="BQ413" i="33"/>
  <c r="AH437" i="33"/>
  <c r="AN509" i="33"/>
  <c r="AW509" i="33"/>
  <c r="BF509" i="33"/>
  <c r="AO509" i="33"/>
  <c r="AY509" i="33"/>
  <c r="BG509" i="33"/>
  <c r="AP509" i="33"/>
  <c r="AZ509" i="33"/>
  <c r="BH509" i="33"/>
  <c r="AJ509" i="33"/>
  <c r="AR509" i="33"/>
  <c r="BB509" i="33"/>
  <c r="BJ509" i="33"/>
  <c r="AL509" i="33"/>
  <c r="AT509" i="33"/>
  <c r="BD509" i="33"/>
  <c r="BL509" i="33"/>
  <c r="BA509" i="33"/>
  <c r="BC509" i="33"/>
  <c r="AM509" i="33"/>
  <c r="BK509" i="33"/>
  <c r="AI509" i="33"/>
  <c r="AK509" i="33"/>
  <c r="AQ509" i="33"/>
  <c r="AS509" i="33"/>
  <c r="AU509" i="33"/>
  <c r="BE509" i="33"/>
  <c r="BI509" i="33"/>
  <c r="BN509" i="33"/>
  <c r="BP481" i="33"/>
  <c r="BQ481" i="33"/>
  <c r="BO481" i="33"/>
  <c r="AH421" i="33"/>
  <c r="AH461" i="33"/>
  <c r="AI501" i="33"/>
  <c r="AQ501" i="33"/>
  <c r="BA501" i="33"/>
  <c r="BI501" i="33"/>
  <c r="AJ501" i="33"/>
  <c r="AR501" i="33"/>
  <c r="BB501" i="33"/>
  <c r="BJ501" i="33"/>
  <c r="AS501" i="33"/>
  <c r="BE501" i="33"/>
  <c r="AT501" i="33"/>
  <c r="BF501" i="33"/>
  <c r="AK501" i="33"/>
  <c r="AU501" i="33"/>
  <c r="BG501" i="33"/>
  <c r="AM501" i="33"/>
  <c r="AY501" i="33"/>
  <c r="BK501" i="33"/>
  <c r="AO501" i="33"/>
  <c r="BC501" i="33"/>
  <c r="BN501" i="33"/>
  <c r="AP501" i="33"/>
  <c r="AW501" i="33"/>
  <c r="AZ501" i="33"/>
  <c r="BD501" i="33"/>
  <c r="BL501" i="33"/>
  <c r="AN501" i="33"/>
  <c r="AL501" i="33"/>
  <c r="BH501" i="33"/>
  <c r="BP513" i="33"/>
  <c r="BO513" i="33"/>
  <c r="BQ513" i="33"/>
  <c r="AJ414" i="33"/>
  <c r="AR414" i="33"/>
  <c r="BB414" i="33"/>
  <c r="BJ414" i="33"/>
  <c r="AL414" i="33"/>
  <c r="AT414" i="33"/>
  <c r="BD414" i="33"/>
  <c r="BL414" i="33"/>
  <c r="AN414" i="33"/>
  <c r="BF414" i="33"/>
  <c r="AP414" i="33"/>
  <c r="BH414" i="33"/>
  <c r="AU414" i="33"/>
  <c r="BN414" i="33"/>
  <c r="AY414" i="33"/>
  <c r="AI414" i="33"/>
  <c r="BA414" i="33"/>
  <c r="AK414" i="33"/>
  <c r="AM414" i="33"/>
  <c r="BE414" i="33"/>
  <c r="BK414" i="33"/>
  <c r="AO414" i="33"/>
  <c r="AQ414" i="33"/>
  <c r="BG414" i="33"/>
  <c r="BI414" i="33"/>
  <c r="AS414" i="33"/>
  <c r="AL430" i="33"/>
  <c r="AT430" i="33"/>
  <c r="BD430" i="33"/>
  <c r="BL430" i="33"/>
  <c r="AN430" i="33"/>
  <c r="BF430" i="33"/>
  <c r="BN430" i="33"/>
  <c r="AM430" i="33"/>
  <c r="AZ430" i="33"/>
  <c r="BJ430" i="33"/>
  <c r="AO430" i="33"/>
  <c r="BA430" i="33"/>
  <c r="BK430" i="33"/>
  <c r="AP430" i="33"/>
  <c r="BB430" i="33"/>
  <c r="AQ430" i="33"/>
  <c r="AR430" i="33"/>
  <c r="BE430" i="33"/>
  <c r="AY430" i="33"/>
  <c r="BG430" i="33"/>
  <c r="BH430" i="33"/>
  <c r="AI430" i="33"/>
  <c r="BI430" i="33"/>
  <c r="AJ430" i="33"/>
  <c r="AS430" i="33"/>
  <c r="AK430" i="33"/>
  <c r="AU430" i="33"/>
  <c r="BO446" i="33"/>
  <c r="BP446" i="33"/>
  <c r="BQ446" i="33"/>
  <c r="BO462" i="33"/>
  <c r="BP462" i="33"/>
  <c r="BQ462" i="33"/>
  <c r="AN478" i="33"/>
  <c r="BF478" i="33"/>
  <c r="AO478" i="33"/>
  <c r="AY478" i="33"/>
  <c r="BG478" i="33"/>
  <c r="AI478" i="33"/>
  <c r="AQ478" i="33"/>
  <c r="BA478" i="33"/>
  <c r="BI478" i="33"/>
  <c r="AJ478" i="33"/>
  <c r="AR478" i="33"/>
  <c r="BB478" i="33"/>
  <c r="BJ478" i="33"/>
  <c r="AU478" i="33"/>
  <c r="BN478" i="33"/>
  <c r="AK478" i="33"/>
  <c r="AL478" i="33"/>
  <c r="BD478" i="33"/>
  <c r="AM478" i="33"/>
  <c r="BE478" i="33"/>
  <c r="AS478" i="33"/>
  <c r="BK478" i="33"/>
  <c r="AP478" i="33"/>
  <c r="BH478" i="33"/>
  <c r="BL478" i="33"/>
  <c r="AH494" i="33"/>
  <c r="BP510" i="33"/>
  <c r="BO510" i="33"/>
  <c r="BQ510" i="33"/>
  <c r="BP415" i="33"/>
  <c r="BO415" i="33"/>
  <c r="BQ415" i="33"/>
  <c r="BO439" i="33"/>
  <c r="BQ439" i="33"/>
  <c r="BP439" i="33"/>
  <c r="AH479" i="33"/>
  <c r="BQ511" i="33"/>
  <c r="BO511" i="33"/>
  <c r="BP511" i="33"/>
  <c r="BQ424" i="33"/>
  <c r="BO424" i="33"/>
  <c r="BP424" i="33"/>
  <c r="AH488" i="33"/>
  <c r="AH520" i="33"/>
  <c r="AH449" i="33"/>
  <c r="AH447" i="33"/>
  <c r="BO503" i="33"/>
  <c r="BQ503" i="33"/>
  <c r="BP503" i="33"/>
  <c r="AK457" i="33"/>
  <c r="AS457" i="33"/>
  <c r="BC457" i="33"/>
  <c r="BK457" i="33"/>
  <c r="AL457" i="33"/>
  <c r="BD457" i="33"/>
  <c r="BL457" i="33"/>
  <c r="AN457" i="33"/>
  <c r="BF457" i="33"/>
  <c r="AO457" i="33"/>
  <c r="AY457" i="33"/>
  <c r="BG457" i="33"/>
  <c r="AI457" i="33"/>
  <c r="BA457" i="33"/>
  <c r="AJ457" i="33"/>
  <c r="BB457" i="33"/>
  <c r="AM457" i="33"/>
  <c r="BE457" i="33"/>
  <c r="AP457" i="33"/>
  <c r="BH457" i="33"/>
  <c r="AQ457" i="33"/>
  <c r="BI457" i="33"/>
  <c r="AU457" i="33"/>
  <c r="BN457" i="33"/>
  <c r="AR457" i="33"/>
  <c r="AZ457" i="33"/>
  <c r="BJ457" i="33"/>
  <c r="AH448" i="33"/>
  <c r="AL512" i="33"/>
  <c r="AT512" i="33"/>
  <c r="BD512" i="33"/>
  <c r="BL512" i="33"/>
  <c r="AM512" i="33"/>
  <c r="AU512" i="33"/>
  <c r="BE512" i="33"/>
  <c r="BN512" i="33"/>
  <c r="AN512" i="33"/>
  <c r="AW512" i="33"/>
  <c r="BF512" i="33"/>
  <c r="AP512" i="33"/>
  <c r="AZ512" i="33"/>
  <c r="BH512" i="33"/>
  <c r="AJ512" i="33"/>
  <c r="AR512" i="33"/>
  <c r="BB512" i="33"/>
  <c r="BJ512" i="33"/>
  <c r="AY512" i="33"/>
  <c r="BC512" i="33"/>
  <c r="BG512" i="33"/>
  <c r="AI512" i="33"/>
  <c r="BI512" i="33"/>
  <c r="AK512" i="33"/>
  <c r="BK512" i="33"/>
  <c r="AO512" i="33"/>
  <c r="AQ512" i="33"/>
  <c r="AS512" i="33"/>
  <c r="BA512" i="33"/>
  <c r="AK473" i="33"/>
  <c r="AS473" i="33"/>
  <c r="BC473" i="33"/>
  <c r="BK473" i="33"/>
  <c r="AL473" i="33"/>
  <c r="AT473" i="33"/>
  <c r="BD473" i="33"/>
  <c r="BL473" i="33"/>
  <c r="AN473" i="33"/>
  <c r="BF473" i="33"/>
  <c r="AO473" i="33"/>
  <c r="AY473" i="33"/>
  <c r="BG473" i="33"/>
  <c r="AR473" i="33"/>
  <c r="BJ473" i="33"/>
  <c r="AU473" i="33"/>
  <c r="BN473" i="33"/>
  <c r="AI473" i="33"/>
  <c r="BA473" i="33"/>
  <c r="AJ473" i="33"/>
  <c r="BB473" i="33"/>
  <c r="AP473" i="33"/>
  <c r="BH473" i="33"/>
  <c r="AQ473" i="33"/>
  <c r="BE473" i="33"/>
  <c r="BI473" i="33"/>
  <c r="AM473" i="33"/>
  <c r="BV463" i="33"/>
  <c r="BR463" i="33"/>
  <c r="BX463" i="33"/>
  <c r="BS463" i="33"/>
  <c r="BY463" i="33"/>
  <c r="BW463" i="33"/>
  <c r="BT463" i="33"/>
  <c r="BU463" i="33"/>
  <c r="BR471" i="33"/>
  <c r="BX471" i="33"/>
  <c r="BS471" i="33"/>
  <c r="BY471" i="33"/>
  <c r="BT471" i="33"/>
  <c r="BU471" i="33"/>
  <c r="BV471" i="33"/>
  <c r="BW471" i="33"/>
  <c r="BS479" i="33"/>
  <c r="BY479" i="33"/>
  <c r="BU479" i="33"/>
  <c r="BV479" i="33"/>
  <c r="BR479" i="33"/>
  <c r="BT479" i="33"/>
  <c r="BW479" i="33"/>
  <c r="BX479" i="33"/>
  <c r="BW406" i="33"/>
  <c r="BS406" i="33"/>
  <c r="BY406" i="33"/>
  <c r="BT406" i="33"/>
  <c r="BV406" i="33"/>
  <c r="BR406" i="33"/>
  <c r="BU406" i="33"/>
  <c r="BX406" i="33"/>
  <c r="BR438" i="33"/>
  <c r="BX438" i="33"/>
  <c r="BW438" i="33"/>
  <c r="BY438" i="33"/>
  <c r="BS438" i="33"/>
  <c r="BT438" i="33"/>
  <c r="BU438" i="33"/>
  <c r="BV438" i="33"/>
  <c r="BW494" i="33"/>
  <c r="BR494" i="33"/>
  <c r="BX494" i="33"/>
  <c r="BV494" i="33"/>
  <c r="BY494" i="33"/>
  <c r="BS494" i="33"/>
  <c r="BT494" i="33"/>
  <c r="BU494" i="33"/>
  <c r="BS455" i="33"/>
  <c r="BY455" i="33"/>
  <c r="BU455" i="33"/>
  <c r="BV455" i="33"/>
  <c r="BT455" i="33"/>
  <c r="BW455" i="33"/>
  <c r="BX455" i="33"/>
  <c r="BR455" i="33"/>
  <c r="BT407" i="33"/>
  <c r="BV407" i="33"/>
  <c r="BW407" i="33"/>
  <c r="BS407" i="33"/>
  <c r="BY407" i="33"/>
  <c r="BR407" i="33"/>
  <c r="BX407" i="33"/>
  <c r="BU407" i="33"/>
  <c r="BS503" i="33"/>
  <c r="BY503" i="33"/>
  <c r="BT503" i="33"/>
  <c r="BU503" i="33"/>
  <c r="BX503" i="33"/>
  <c r="BV503" i="33"/>
  <c r="BR503" i="33"/>
  <c r="BW503" i="33"/>
  <c r="BR501" i="33"/>
  <c r="BX501" i="33"/>
  <c r="BS501" i="33"/>
  <c r="BY501" i="33"/>
  <c r="BU501" i="33"/>
  <c r="BV501" i="33"/>
  <c r="BW501" i="33"/>
  <c r="BT501" i="33"/>
  <c r="BU432" i="33"/>
  <c r="BR432" i="33"/>
  <c r="BS432" i="33"/>
  <c r="BT432" i="33"/>
  <c r="BV432" i="33"/>
  <c r="BY432" i="33"/>
  <c r="BW432" i="33"/>
  <c r="BX432" i="33"/>
  <c r="BT488" i="33"/>
  <c r="BR488" i="33"/>
  <c r="BS488" i="33"/>
  <c r="BU488" i="33"/>
  <c r="BV488" i="33"/>
  <c r="BX488" i="33"/>
  <c r="BW488" i="33"/>
  <c r="BY488" i="33"/>
  <c r="BT457" i="33"/>
  <c r="BV457" i="33"/>
  <c r="BR457" i="33"/>
  <c r="BS457" i="33"/>
  <c r="BU457" i="33"/>
  <c r="BW457" i="33"/>
  <c r="BX457" i="33"/>
  <c r="BY457" i="33"/>
  <c r="BR513" i="33"/>
  <c r="BX513" i="33"/>
  <c r="BS513" i="33"/>
  <c r="BY513" i="33"/>
  <c r="BU513" i="33"/>
  <c r="BT513" i="33"/>
  <c r="BV513" i="33"/>
  <c r="BW513" i="33"/>
  <c r="BR410" i="33"/>
  <c r="BX410" i="33"/>
  <c r="BU410" i="33"/>
  <c r="BS410" i="33"/>
  <c r="BT410" i="33"/>
  <c r="BV410" i="33"/>
  <c r="BW410" i="33"/>
  <c r="BY410" i="33"/>
  <c r="BU514" i="33"/>
  <c r="BV514" i="33"/>
  <c r="BR514" i="33"/>
  <c r="BX514" i="33"/>
  <c r="BT514" i="33"/>
  <c r="BW514" i="33"/>
  <c r="BY514" i="33"/>
  <c r="BS514" i="33"/>
  <c r="BR419" i="33"/>
  <c r="BX419" i="33"/>
  <c r="BU419" i="33"/>
  <c r="BS419" i="33"/>
  <c r="BT419" i="33"/>
  <c r="BV419" i="33"/>
  <c r="BW419" i="33"/>
  <c r="BY419" i="33"/>
  <c r="BW412" i="33"/>
  <c r="BS412" i="33"/>
  <c r="BY412" i="33"/>
  <c r="BT412" i="33"/>
  <c r="BV412" i="33"/>
  <c r="BR412" i="33"/>
  <c r="BU412" i="33"/>
  <c r="BX412" i="33"/>
  <c r="BW444" i="33"/>
  <c r="BX444" i="33"/>
  <c r="BR444" i="33"/>
  <c r="BY444" i="33"/>
  <c r="BS444" i="33"/>
  <c r="BT444" i="33"/>
  <c r="BU444" i="33"/>
  <c r="BV444" i="33"/>
  <c r="AE523" i="33"/>
  <c r="AC455" i="33"/>
  <c r="AC465" i="33"/>
  <c r="AD499" i="33"/>
  <c r="AC519" i="33"/>
  <c r="AE498" i="33"/>
  <c r="AC504" i="33"/>
  <c r="AF494" i="33"/>
  <c r="AC435" i="33"/>
  <c r="AF502" i="33"/>
  <c r="AD491" i="33"/>
  <c r="AF511" i="33"/>
  <c r="AD496" i="33"/>
  <c r="AD521" i="33"/>
  <c r="AE490" i="33"/>
  <c r="AC475" i="33"/>
  <c r="AC399" i="33"/>
  <c r="AE507" i="33"/>
  <c r="AC441" i="33"/>
  <c r="AC406" i="33"/>
  <c r="AC450" i="33"/>
  <c r="CD451" i="33"/>
  <c r="CD401" i="33"/>
  <c r="CD437" i="33"/>
  <c r="CD463" i="33"/>
  <c r="CD518" i="33"/>
  <c r="CB438" i="33"/>
  <c r="CD438" i="33"/>
  <c r="CD468" i="33"/>
  <c r="AL409" i="33"/>
  <c r="AT409" i="33"/>
  <c r="BD409" i="33"/>
  <c r="BL409" i="33"/>
  <c r="AN409" i="33"/>
  <c r="BF409" i="33"/>
  <c r="AP409" i="33"/>
  <c r="BH409" i="33"/>
  <c r="AJ409" i="33"/>
  <c r="AR409" i="33"/>
  <c r="BB409" i="33"/>
  <c r="BJ409" i="33"/>
  <c r="AS409" i="33"/>
  <c r="BK409" i="33"/>
  <c r="AU409" i="33"/>
  <c r="BN409" i="33"/>
  <c r="AY409" i="33"/>
  <c r="AI409" i="33"/>
  <c r="BA409" i="33"/>
  <c r="AK409" i="33"/>
  <c r="BE409" i="33"/>
  <c r="BG409" i="33"/>
  <c r="BI409" i="33"/>
  <c r="AO409" i="33"/>
  <c r="AM409" i="33"/>
  <c r="AQ409" i="33"/>
  <c r="AJ442" i="33"/>
  <c r="AR442" i="33"/>
  <c r="BB442" i="33"/>
  <c r="BJ442" i="33"/>
  <c r="AN442" i="33"/>
  <c r="AY442" i="33"/>
  <c r="BH442" i="33"/>
  <c r="AO442" i="33"/>
  <c r="BI442" i="33"/>
  <c r="AP442" i="33"/>
  <c r="BA442" i="33"/>
  <c r="BK442" i="33"/>
  <c r="AQ442" i="33"/>
  <c r="BL442" i="33"/>
  <c r="AI442" i="33"/>
  <c r="AS442" i="33"/>
  <c r="BD442" i="33"/>
  <c r="BN442" i="33"/>
  <c r="BF442" i="33"/>
  <c r="AK442" i="33"/>
  <c r="BG442" i="33"/>
  <c r="AL442" i="33"/>
  <c r="AM442" i="33"/>
  <c r="AU442" i="33"/>
  <c r="BE442" i="33"/>
  <c r="BP419" i="33"/>
  <c r="BQ419" i="33"/>
  <c r="BO419" i="33"/>
  <c r="AH484" i="33"/>
  <c r="AK477" i="33"/>
  <c r="AS477" i="33"/>
  <c r="BC477" i="33"/>
  <c r="BK477" i="33"/>
  <c r="AL477" i="33"/>
  <c r="BD477" i="33"/>
  <c r="BL477" i="33"/>
  <c r="AN477" i="33"/>
  <c r="BF477" i="33"/>
  <c r="AO477" i="33"/>
  <c r="AY477" i="33"/>
  <c r="BG477" i="33"/>
  <c r="AJ477" i="33"/>
  <c r="BB477" i="33"/>
  <c r="AM477" i="33"/>
  <c r="BE477" i="33"/>
  <c r="AP477" i="33"/>
  <c r="BH477" i="33"/>
  <c r="AQ477" i="33"/>
  <c r="BI477" i="33"/>
  <c r="AR477" i="33"/>
  <c r="BJ477" i="33"/>
  <c r="AZ477" i="33"/>
  <c r="AI477" i="33"/>
  <c r="AU477" i="33"/>
  <c r="BA477" i="33"/>
  <c r="BN477" i="33"/>
  <c r="AH481" i="33"/>
  <c r="AO422" i="33"/>
  <c r="AY422" i="33"/>
  <c r="BG422" i="33"/>
  <c r="AI422" i="33"/>
  <c r="AQ422" i="33"/>
  <c r="BA422" i="33"/>
  <c r="BI422" i="33"/>
  <c r="AK422" i="33"/>
  <c r="AS422" i="33"/>
  <c r="BK422" i="33"/>
  <c r="AM422" i="33"/>
  <c r="AU422" i="33"/>
  <c r="BE422" i="33"/>
  <c r="BN422" i="33"/>
  <c r="AJ422" i="33"/>
  <c r="BB422" i="33"/>
  <c r="AL422" i="33"/>
  <c r="BD422" i="33"/>
  <c r="AN422" i="33"/>
  <c r="BF422" i="33"/>
  <c r="AP422" i="33"/>
  <c r="BH422" i="33"/>
  <c r="AR422" i="33"/>
  <c r="BJ422" i="33"/>
  <c r="BL422" i="33"/>
  <c r="BP496" i="33"/>
  <c r="BO496" i="33"/>
  <c r="BQ496" i="33"/>
  <c r="BV472" i="33"/>
  <c r="BR472" i="33"/>
  <c r="BX472" i="33"/>
  <c r="BS472" i="33"/>
  <c r="BY472" i="33"/>
  <c r="BT472" i="33"/>
  <c r="BW472" i="33"/>
  <c r="BU472" i="33"/>
  <c r="BW523" i="33"/>
  <c r="BR523" i="33"/>
  <c r="BX523" i="33"/>
  <c r="BU523" i="33"/>
  <c r="BS523" i="33"/>
  <c r="BT523" i="33"/>
  <c r="BV523" i="33"/>
  <c r="BY523" i="33"/>
  <c r="AC437" i="33"/>
  <c r="CD502" i="33"/>
  <c r="CE412" i="33"/>
  <c r="CE396" i="33"/>
  <c r="CD411" i="33"/>
  <c r="CE455" i="33"/>
  <c r="CE399" i="33"/>
  <c r="CD445" i="33"/>
  <c r="CB444" i="33"/>
  <c r="CD440" i="33"/>
  <c r="CB452" i="33"/>
  <c r="BM452" i="33"/>
  <c r="CB405" i="33"/>
  <c r="CD446" i="33"/>
  <c r="CE507" i="33"/>
  <c r="CD448" i="33"/>
  <c r="CE493" i="33"/>
  <c r="CB427" i="33"/>
  <c r="CE486" i="33"/>
  <c r="CE470" i="33"/>
  <c r="CD456" i="33"/>
  <c r="CE425" i="33"/>
  <c r="CE514" i="33"/>
  <c r="CE452" i="33"/>
  <c r="CE429" i="33"/>
  <c r="CD492" i="33"/>
  <c r="CD428" i="33"/>
  <c r="CD450" i="33"/>
  <c r="CD453" i="33"/>
  <c r="CD514" i="33"/>
  <c r="CD452" i="33"/>
  <c r="CD427" i="33"/>
  <c r="CD462" i="33"/>
  <c r="BM405" i="33"/>
  <c r="CD460" i="33"/>
  <c r="BM427" i="33"/>
  <c r="CD475" i="33"/>
  <c r="CD486" i="33"/>
  <c r="CD429" i="33"/>
  <c r="CD405" i="33"/>
  <c r="CE492" i="33"/>
  <c r="CD447" i="33"/>
  <c r="CD470" i="33"/>
  <c r="CD433" i="33"/>
  <c r="CD425" i="33"/>
  <c r="CE440" i="33"/>
  <c r="CD423" i="33"/>
  <c r="CD407" i="33"/>
  <c r="CB417" i="33"/>
  <c r="CE417" i="33"/>
  <c r="CD400" i="33"/>
  <c r="CB400" i="33"/>
  <c r="CB475" i="33"/>
  <c r="CD419" i="33"/>
  <c r="CB429" i="33"/>
  <c r="CD408" i="33"/>
  <c r="CD493" i="33"/>
  <c r="CE508" i="33"/>
  <c r="BM417" i="33"/>
  <c r="CE400" i="33"/>
  <c r="BM400" i="33"/>
  <c r="BM475" i="33"/>
  <c r="CE405" i="33"/>
  <c r="CD472" i="33"/>
  <c r="CD507" i="33"/>
  <c r="CE448" i="33"/>
  <c r="CD421" i="33"/>
  <c r="CD508" i="33"/>
  <c r="CD417" i="33"/>
  <c r="CE475" i="33"/>
  <c r="CE462" i="33"/>
  <c r="BM429" i="33"/>
  <c r="CE408" i="33"/>
  <c r="AE484" i="33"/>
  <c r="AD415" i="33"/>
  <c r="AD452" i="33"/>
  <c r="AC418" i="33"/>
  <c r="AC468" i="33"/>
  <c r="AF475" i="33"/>
  <c r="AF441" i="33"/>
  <c r="AF472" i="33"/>
  <c r="AD419" i="33"/>
  <c r="AD439" i="33"/>
  <c r="AF437" i="33"/>
  <c r="AF398" i="33"/>
  <c r="AF407" i="33"/>
  <c r="AF424" i="33"/>
  <c r="AD437" i="33"/>
  <c r="AD456" i="33"/>
  <c r="AC440" i="33"/>
  <c r="AD480" i="33"/>
  <c r="AC472" i="33"/>
  <c r="AE416" i="33"/>
  <c r="AE437" i="33"/>
  <c r="AF434" i="33"/>
  <c r="AC470" i="33"/>
  <c r="AG399" i="33"/>
  <c r="AD434" i="33"/>
  <c r="AE427" i="33"/>
  <c r="AF440" i="33"/>
  <c r="AE451" i="33"/>
  <c r="AF400" i="33"/>
  <c r="AD447" i="33"/>
  <c r="AE412" i="33"/>
  <c r="AF415" i="33"/>
  <c r="AC409" i="33"/>
  <c r="AE410" i="33"/>
  <c r="AC422" i="33"/>
  <c r="AE452" i="33"/>
  <c r="AD416" i="33"/>
  <c r="AH2" i="33"/>
  <c r="AF2" i="33"/>
  <c r="R2" i="33"/>
  <c r="M2" i="33"/>
  <c r="N2" i="33"/>
  <c r="K2" i="33"/>
  <c r="L2" i="33"/>
  <c r="BT2" i="33"/>
  <c r="BX2" i="33"/>
  <c r="BR2" i="33"/>
  <c r="BW2" i="33"/>
  <c r="BV2" i="33"/>
  <c r="BS2" i="33"/>
  <c r="BU2" i="33"/>
  <c r="Q2" i="33"/>
  <c r="J2" i="33"/>
  <c r="I2" i="33"/>
  <c r="H2" i="33"/>
  <c r="G2" i="33"/>
  <c r="AV190" i="19"/>
  <c r="CJ147" i="19"/>
  <c r="CJ127" i="19"/>
  <c r="BA110" i="19"/>
  <c r="AL176" i="19"/>
  <c r="CJ185" i="19"/>
  <c r="BW198" i="19"/>
  <c r="AY150" i="19"/>
  <c r="AU120" i="19"/>
  <c r="AC182" i="19"/>
  <c r="CA15" i="19"/>
  <c r="BW158" i="19"/>
  <c r="Y134" i="19"/>
  <c r="CG134" i="19" s="1"/>
  <c r="BC143" i="19"/>
  <c r="BG67" i="19"/>
  <c r="BC6" i="19"/>
  <c r="AQ17" i="19"/>
  <c r="CJ171" i="19"/>
  <c r="CJ124" i="19"/>
  <c r="AZ60" i="19"/>
  <c r="BX155" i="19"/>
  <c r="AY60" i="19"/>
  <c r="CJ18" i="19"/>
  <c r="CJ150" i="19"/>
  <c r="BQ96" i="19"/>
  <c r="BC62" i="19"/>
  <c r="CJ85" i="19"/>
  <c r="AW152" i="19"/>
  <c r="BA214" i="19"/>
  <c r="AM96" i="19"/>
  <c r="CJ120" i="19"/>
  <c r="BO122" i="19"/>
  <c r="AB185" i="19"/>
  <c r="CE185" i="19" s="1"/>
  <c r="CJ36" i="19"/>
  <c r="AB148" i="19"/>
  <c r="CE148" i="19" s="1"/>
  <c r="BE200" i="19"/>
  <c r="BQ152" i="19"/>
  <c r="BS200" i="19"/>
  <c r="BU200" i="19" s="1"/>
  <c r="W52" i="19"/>
  <c r="CD52" i="19" s="1"/>
  <c r="CJ192" i="19"/>
  <c r="CL52" i="19"/>
  <c r="CO52" i="19" s="1"/>
  <c r="BR125" i="19"/>
  <c r="AI162" i="19"/>
  <c r="AP148" i="19"/>
  <c r="AP176" i="19"/>
  <c r="Z162" i="19"/>
  <c r="BT110" i="19"/>
  <c r="CJ183" i="19"/>
  <c r="BT122" i="19"/>
  <c r="AJ106" i="19"/>
  <c r="BD44" i="19"/>
  <c r="CJ132" i="19"/>
  <c r="CJ20" i="19"/>
  <c r="CJ121" i="19"/>
  <c r="CJ99" i="19"/>
  <c r="AJ120" i="19"/>
  <c r="V41" i="19"/>
  <c r="BD176" i="19"/>
  <c r="CJ91" i="19"/>
  <c r="CJ145" i="19"/>
  <c r="BQ11" i="19"/>
  <c r="CM176" i="19"/>
  <c r="CA100" i="19"/>
  <c r="AN118" i="19"/>
  <c r="CJ63" i="19"/>
  <c r="CJ207" i="19"/>
  <c r="AC185" i="19"/>
  <c r="BZ198" i="19"/>
  <c r="BP110" i="19"/>
  <c r="AZ150" i="19"/>
  <c r="AH157" i="19"/>
  <c r="CM156" i="19"/>
  <c r="Y17" i="19"/>
  <c r="CG17" i="19" s="1"/>
  <c r="BF176" i="19"/>
  <c r="BS125" i="19"/>
  <c r="BU125" i="19" s="1"/>
  <c r="AC140" i="19"/>
  <c r="BO176" i="19"/>
  <c r="AD169" i="19"/>
  <c r="BY14" i="19"/>
  <c r="AU152" i="19"/>
  <c r="U41" i="19"/>
  <c r="U59" i="19"/>
  <c r="AS101" i="19"/>
  <c r="AF157" i="19"/>
  <c r="BT182" i="19"/>
  <c r="BU182" i="19" s="1"/>
  <c r="BA6" i="19"/>
  <c r="AS60" i="19"/>
  <c r="CL59" i="19"/>
  <c r="AW143" i="19"/>
  <c r="AH115" i="19"/>
  <c r="AC175" i="19"/>
  <c r="AM125" i="19"/>
  <c r="AM176" i="19"/>
  <c r="AP185" i="19"/>
  <c r="X52" i="19"/>
  <c r="U78" i="19"/>
  <c r="BH122" i="19"/>
  <c r="AA182" i="19"/>
  <c r="CN17" i="19"/>
  <c r="AL125" i="19"/>
  <c r="AH86" i="19"/>
  <c r="AB156" i="19"/>
  <c r="CE156" i="19" s="1"/>
  <c r="BF44" i="19"/>
  <c r="W57" i="19"/>
  <c r="CD57" i="19" s="1"/>
  <c r="AC69" i="19"/>
  <c r="BX172" i="19"/>
  <c r="AS150" i="19"/>
  <c r="AE157" i="19"/>
  <c r="AP60" i="19"/>
  <c r="AY116" i="19"/>
  <c r="BE75" i="19"/>
  <c r="BM161" i="19"/>
  <c r="Z148" i="19"/>
  <c r="BC152" i="19"/>
  <c r="AC187" i="19"/>
  <c r="BS96" i="19"/>
  <c r="BR110" i="19"/>
  <c r="W78" i="19"/>
  <c r="CD78" i="19" s="1"/>
  <c r="BN122" i="19"/>
  <c r="AC130" i="19"/>
  <c r="BA116" i="19"/>
  <c r="BR11" i="19"/>
  <c r="W130" i="19"/>
  <c r="CD130" i="19" s="1"/>
  <c r="AC156" i="19"/>
  <c r="V57" i="19"/>
  <c r="BP199" i="19"/>
  <c r="BS122" i="19"/>
  <c r="Z27" i="19"/>
  <c r="CA175" i="19"/>
  <c r="CB175" i="19" s="1"/>
  <c r="AH68" i="19"/>
  <c r="BP79" i="19"/>
  <c r="Z187" i="19"/>
  <c r="BQ199" i="19"/>
  <c r="AQ140" i="19"/>
  <c r="CN182" i="19"/>
  <c r="AV120" i="19"/>
  <c r="BH130" i="19"/>
  <c r="AE86" i="19"/>
  <c r="AI186" i="19"/>
  <c r="BE44" i="19"/>
  <c r="CN187" i="19"/>
  <c r="CP187" i="19" s="1"/>
  <c r="BT21" i="19"/>
  <c r="AO52" i="19"/>
  <c r="BT49" i="19"/>
  <c r="AU150" i="19"/>
  <c r="AG157" i="19"/>
  <c r="CN175" i="19"/>
  <c r="BP155" i="19"/>
  <c r="BR182" i="19"/>
  <c r="AY152" i="19"/>
  <c r="U130" i="19"/>
  <c r="AR116" i="19"/>
  <c r="CK57" i="19"/>
  <c r="AN41" i="19"/>
  <c r="BS199" i="19"/>
  <c r="X59" i="19"/>
  <c r="CM140" i="19"/>
  <c r="BE122" i="19"/>
  <c r="AP114" i="19"/>
  <c r="CN162" i="19"/>
  <c r="CM17" i="19"/>
  <c r="BN161" i="19"/>
  <c r="AD165" i="19"/>
  <c r="BM109" i="19"/>
  <c r="AN130" i="19"/>
  <c r="AN59" i="19"/>
  <c r="BM67" i="19"/>
  <c r="AK186" i="19"/>
  <c r="BJ161" i="19"/>
  <c r="BN44" i="19"/>
  <c r="BE161" i="19"/>
  <c r="BX84" i="19"/>
  <c r="AO57" i="19"/>
  <c r="BX14" i="19"/>
  <c r="AH169" i="19"/>
  <c r="Y69" i="19"/>
  <c r="CG69" i="19" s="1"/>
  <c r="AW120" i="19"/>
  <c r="BI130" i="19"/>
  <c r="BL109" i="19"/>
  <c r="AA162" i="19"/>
  <c r="CL41" i="19"/>
  <c r="AA156" i="19"/>
  <c r="Z114" i="19"/>
  <c r="BK75" i="19"/>
  <c r="W41" i="19"/>
  <c r="CD41" i="19" s="1"/>
  <c r="AZ108" i="19"/>
  <c r="BP49" i="19"/>
  <c r="BI122" i="19"/>
  <c r="Z182" i="19"/>
  <c r="BR155" i="19"/>
  <c r="AV60" i="19"/>
  <c r="BO109" i="19"/>
  <c r="AQ175" i="19"/>
  <c r="T57" i="19"/>
  <c r="CF57" i="19" s="1"/>
  <c r="X41" i="19"/>
  <c r="BT199" i="19"/>
  <c r="V59" i="19"/>
  <c r="BW172" i="19"/>
  <c r="AE115" i="19"/>
  <c r="AC114" i="19"/>
  <c r="BX166" i="19"/>
  <c r="BC116" i="19"/>
  <c r="AK125" i="19"/>
  <c r="BN109" i="19"/>
  <c r="AX152" i="19"/>
  <c r="BK161" i="19"/>
  <c r="BR21" i="19"/>
  <c r="BB108" i="19"/>
  <c r="BZ172" i="19"/>
  <c r="CB172" i="19" s="1"/>
  <c r="AZ143" i="19"/>
  <c r="AI120" i="19"/>
  <c r="Y156" i="19"/>
  <c r="CG156" i="19" s="1"/>
  <c r="BY166" i="19"/>
  <c r="BQ45" i="19"/>
  <c r="BG109" i="19"/>
  <c r="BL161" i="19"/>
  <c r="BS25" i="19"/>
  <c r="BY172" i="19"/>
  <c r="AW6" i="19"/>
  <c r="BD122" i="19"/>
  <c r="CN114" i="19"/>
  <c r="AQ176" i="19"/>
  <c r="Y162" i="19"/>
  <c r="CG162" i="19" s="1"/>
  <c r="BF161" i="19"/>
  <c r="AO59" i="19"/>
  <c r="AT60" i="19"/>
  <c r="BW90" i="19"/>
  <c r="AB187" i="19"/>
  <c r="CE187" i="19" s="1"/>
  <c r="T52" i="19"/>
  <c r="CF52" i="19" s="1"/>
  <c r="BP122" i="19"/>
  <c r="AJ96" i="19"/>
  <c r="AS119" i="19"/>
  <c r="AX120" i="19"/>
  <c r="BZ100" i="19"/>
  <c r="BW84" i="19"/>
  <c r="AX60" i="19"/>
  <c r="AR60" i="19"/>
  <c r="CM182" i="19"/>
  <c r="AP187" i="19"/>
  <c r="BC108" i="19"/>
  <c r="BS110" i="19"/>
  <c r="AW150" i="19"/>
  <c r="AQ182" i="19"/>
  <c r="AV116" i="19"/>
  <c r="AQ185" i="19"/>
  <c r="U52" i="19"/>
  <c r="BY175" i="19"/>
  <c r="BE130" i="19"/>
  <c r="AA185" i="19"/>
  <c r="AT108" i="19"/>
  <c r="AB140" i="19"/>
  <c r="CE140" i="19" s="1"/>
  <c r="BK122" i="19"/>
  <c r="BI44" i="19"/>
  <c r="Z17" i="19"/>
  <c r="BL75" i="19"/>
  <c r="BN176" i="19"/>
  <c r="AN57" i="19"/>
  <c r="BG44" i="19"/>
  <c r="AQ148" i="19"/>
  <c r="Z185" i="19"/>
  <c r="BS49" i="19"/>
  <c r="BC150" i="19"/>
  <c r="BP182" i="19"/>
  <c r="BQ155" i="19"/>
  <c r="AZ152" i="19"/>
  <c r="BZ15" i="19"/>
  <c r="BM130" i="19"/>
  <c r="Y187" i="19"/>
  <c r="CG187" i="19" s="1"/>
  <c r="BS21" i="19"/>
  <c r="CA198" i="19"/>
  <c r="AX108" i="19"/>
  <c r="CK59" i="19"/>
  <c r="BR122" i="19"/>
  <c r="U53" i="19"/>
  <c r="AU143" i="19"/>
  <c r="BA150" i="19"/>
  <c r="Y114" i="19"/>
  <c r="CG114" i="19" s="1"/>
  <c r="AY160" i="19"/>
  <c r="Z175" i="19"/>
  <c r="BS155" i="19"/>
  <c r="BU155" i="19" s="1"/>
  <c r="BP45" i="19"/>
  <c r="CA90" i="19"/>
  <c r="CB90" i="19" s="1"/>
  <c r="BP152" i="19"/>
  <c r="AE165" i="19"/>
  <c r="AR108" i="19"/>
  <c r="V130" i="19"/>
  <c r="CN156" i="19"/>
  <c r="BI176" i="19"/>
  <c r="BT152" i="19"/>
  <c r="BX90" i="19"/>
  <c r="BL130" i="19"/>
  <c r="BK130" i="19"/>
  <c r="BG161" i="19"/>
  <c r="BI161" i="19"/>
  <c r="BT96" i="19"/>
  <c r="AU108" i="19"/>
  <c r="BY198" i="19"/>
  <c r="BA108" i="19"/>
  <c r="W59" i="19"/>
  <c r="CD59" i="19" s="1"/>
  <c r="AA140" i="19"/>
  <c r="AX6" i="19"/>
  <c r="AT143" i="19"/>
  <c r="AK96" i="19"/>
  <c r="BG122" i="19"/>
  <c r="CM114" i="19"/>
  <c r="AB182" i="19"/>
  <c r="CE182" i="19" s="1"/>
  <c r="Z176" i="19"/>
  <c r="BS104" i="19"/>
  <c r="CM162" i="19"/>
  <c r="BG176" i="19"/>
  <c r="BY15" i="19"/>
  <c r="BX100" i="19"/>
  <c r="AH165" i="19"/>
  <c r="BB6" i="19"/>
  <c r="CK130" i="19"/>
  <c r="BK176" i="19"/>
  <c r="AU60" i="19"/>
  <c r="BY90" i="19"/>
  <c r="AA69" i="19"/>
  <c r="BS152" i="19"/>
  <c r="W140" i="19"/>
  <c r="CD140" i="19" s="1"/>
  <c r="CK53" i="19"/>
  <c r="CO53" i="19" s="1"/>
  <c r="BE77" i="19"/>
  <c r="V187" i="19"/>
  <c r="Y90" i="19"/>
  <c r="CG90" i="19" s="1"/>
  <c r="CJ4" i="19"/>
  <c r="CJ66" i="19"/>
  <c r="CJ88" i="19"/>
  <c r="CA184" i="19"/>
  <c r="CB184" i="19" s="1"/>
  <c r="AW182" i="19"/>
  <c r="AH84" i="19"/>
  <c r="Y131" i="19"/>
  <c r="CG131" i="19" s="1"/>
  <c r="AL187" i="19"/>
  <c r="CJ17" i="19"/>
  <c r="T167" i="19"/>
  <c r="CF167" i="19" s="1"/>
  <c r="AX9" i="19"/>
  <c r="BA43" i="19"/>
  <c r="AR43" i="19"/>
  <c r="AI26" i="19"/>
  <c r="AT190" i="19"/>
  <c r="AS190" i="19"/>
  <c r="AR128" i="19"/>
  <c r="CN36" i="19"/>
  <c r="AC192" i="19"/>
  <c r="AC74" i="19"/>
  <c r="W214" i="19"/>
  <c r="CD214" i="19" s="1"/>
  <c r="BZ214" i="19"/>
  <c r="AQ192" i="19"/>
  <c r="CM192" i="19"/>
  <c r="CK94" i="19"/>
  <c r="U99" i="19"/>
  <c r="CN5" i="19"/>
  <c r="CP5" i="19" s="1"/>
  <c r="CK56" i="19"/>
  <c r="AI32" i="19"/>
  <c r="BO82" i="19"/>
  <c r="AK32" i="19"/>
  <c r="BR128" i="19"/>
  <c r="AC144" i="19"/>
  <c r="AM207" i="19"/>
  <c r="BS144" i="19"/>
  <c r="AL112" i="19"/>
  <c r="AE166" i="19"/>
  <c r="AM112" i="19"/>
  <c r="BR30" i="19"/>
  <c r="BD70" i="19"/>
  <c r="AH76" i="19"/>
  <c r="BO151" i="19"/>
  <c r="AC90" i="19"/>
  <c r="BC9" i="19"/>
  <c r="AG4" i="19"/>
  <c r="BG87" i="19"/>
  <c r="CA214" i="19"/>
  <c r="AU194" i="19"/>
  <c r="AO36" i="19"/>
  <c r="X193" i="19"/>
  <c r="AZ95" i="19"/>
  <c r="BR43" i="19"/>
  <c r="AV94" i="19"/>
  <c r="BH129" i="19"/>
  <c r="BE171" i="19"/>
  <c r="BM57" i="19"/>
  <c r="AH138" i="19"/>
  <c r="AG138" i="19"/>
  <c r="CM185" i="19"/>
  <c r="CP185" i="19" s="1"/>
  <c r="BX145" i="19"/>
  <c r="BR96" i="19"/>
  <c r="T53" i="19"/>
  <c r="CF53" i="19" s="1"/>
  <c r="CK115" i="19"/>
  <c r="CO115" i="19" s="1"/>
  <c r="AI96" i="19"/>
  <c r="AW119" i="19"/>
  <c r="Y185" i="19"/>
  <c r="CG185" i="19" s="1"/>
  <c r="AN53" i="19"/>
  <c r="AC154" i="19"/>
  <c r="BB9" i="19"/>
  <c r="AK26" i="19"/>
  <c r="AZ190" i="19"/>
  <c r="CL118" i="19"/>
  <c r="U118" i="19"/>
  <c r="W46" i="19"/>
  <c r="CD46" i="19" s="1"/>
  <c r="BI132" i="19"/>
  <c r="BA190" i="19"/>
  <c r="AR214" i="19"/>
  <c r="BB51" i="19"/>
  <c r="CN46" i="19"/>
  <c r="CP46" i="19" s="1"/>
  <c r="AH166" i="19"/>
  <c r="Z51" i="19"/>
  <c r="BL87" i="19"/>
  <c r="AX190" i="19"/>
  <c r="AB192" i="19"/>
  <c r="CE192" i="19" s="1"/>
  <c r="BA128" i="19"/>
  <c r="AD76" i="19"/>
  <c r="BF184" i="19"/>
  <c r="BY70" i="19"/>
  <c r="AQ134" i="19"/>
  <c r="AE84" i="19"/>
  <c r="V49" i="19"/>
  <c r="BJ87" i="19"/>
  <c r="AA115" i="19"/>
  <c r="BG70" i="19"/>
  <c r="BX120" i="19"/>
  <c r="BG71" i="19"/>
  <c r="CA91" i="19"/>
  <c r="Z36" i="19"/>
  <c r="AJ2" i="19"/>
  <c r="BI129" i="19"/>
  <c r="CM36" i="19"/>
  <c r="BY12" i="19"/>
  <c r="AK207" i="19"/>
  <c r="AR113" i="19"/>
  <c r="AJ26" i="19"/>
  <c r="BX89" i="19"/>
  <c r="BW214" i="19"/>
  <c r="Y5" i="19"/>
  <c r="CG5" i="19" s="1"/>
  <c r="AL153" i="19"/>
  <c r="BT128" i="19"/>
  <c r="AR36" i="19"/>
  <c r="T182" i="19"/>
  <c r="CF182" i="19" s="1"/>
  <c r="AS146" i="19"/>
  <c r="BL184" i="19"/>
  <c r="AN171" i="19"/>
  <c r="BK151" i="19"/>
  <c r="X214" i="19"/>
  <c r="BG129" i="19"/>
  <c r="AY146" i="19"/>
  <c r="U19" i="19"/>
  <c r="BZ12" i="19"/>
  <c r="AK209" i="19"/>
  <c r="AC134" i="19"/>
  <c r="BZ89" i="19"/>
  <c r="AP126" i="19"/>
  <c r="X36" i="19"/>
  <c r="BP30" i="19"/>
  <c r="BJ50" i="19"/>
  <c r="W163" i="19"/>
  <c r="CD163" i="19" s="1"/>
  <c r="BI50" i="19"/>
  <c r="BD132" i="19"/>
  <c r="AU113" i="19"/>
  <c r="AV11" i="19"/>
  <c r="AJ79" i="19"/>
  <c r="U46" i="19"/>
  <c r="CJ29" i="19"/>
  <c r="AR11" i="19"/>
  <c r="AZ146" i="19"/>
  <c r="BJ6" i="19"/>
  <c r="BP83" i="19"/>
  <c r="AD4" i="19"/>
  <c r="BS161" i="19"/>
  <c r="BG68" i="19"/>
  <c r="BN32" i="19"/>
  <c r="CL214" i="19"/>
  <c r="CK131" i="19"/>
  <c r="BQ87" i="19"/>
  <c r="AC131" i="19"/>
  <c r="CN18" i="19"/>
  <c r="BD212" i="19"/>
  <c r="BL200" i="19"/>
  <c r="BZ181" i="19"/>
  <c r="AT113" i="19"/>
  <c r="AE205" i="19"/>
  <c r="X46" i="19"/>
  <c r="CJ184" i="19"/>
  <c r="CJ153" i="19"/>
  <c r="BZ182" i="19"/>
  <c r="BS2" i="19"/>
  <c r="AC36" i="19"/>
  <c r="AI79" i="19"/>
  <c r="CL19" i="19"/>
  <c r="CN51" i="19"/>
  <c r="CN134" i="19"/>
  <c r="CA145" i="19"/>
  <c r="CB145" i="19" s="1"/>
  <c r="CL49" i="19"/>
  <c r="BS23" i="19"/>
  <c r="BE87" i="19"/>
  <c r="W118" i="19"/>
  <c r="CD118" i="19" s="1"/>
  <c r="AA126" i="19"/>
  <c r="W145" i="19"/>
  <c r="CD145" i="19" s="1"/>
  <c r="AG127" i="19"/>
  <c r="BC145" i="19"/>
  <c r="BG207" i="19"/>
  <c r="BN139" i="19"/>
  <c r="CL167" i="19"/>
  <c r="CN131" i="19"/>
  <c r="AA134" i="19"/>
  <c r="BN70" i="19"/>
  <c r="AW43" i="19"/>
  <c r="BR2" i="19"/>
  <c r="AP6" i="19"/>
  <c r="AF73" i="19"/>
  <c r="CM134" i="19"/>
  <c r="AF84" i="19"/>
  <c r="BA21" i="19"/>
  <c r="AJ112" i="19"/>
  <c r="BM32" i="19"/>
  <c r="T214" i="19"/>
  <c r="CF214" i="19" s="1"/>
  <c r="AW190" i="19"/>
  <c r="CN192" i="19"/>
  <c r="AM153" i="19"/>
  <c r="BI200" i="19"/>
  <c r="BH139" i="19"/>
  <c r="AP116" i="19"/>
  <c r="AO118" i="19"/>
  <c r="X99" i="19"/>
  <c r="AL198" i="19"/>
  <c r="Z120" i="19"/>
  <c r="W126" i="19"/>
  <c r="CD126" i="19" s="1"/>
  <c r="CJ106" i="19"/>
  <c r="AB48" i="19"/>
  <c r="CE48" i="19" s="1"/>
  <c r="AG152" i="19"/>
  <c r="AJ210" i="19"/>
  <c r="CJ90" i="19"/>
  <c r="CA164" i="19"/>
  <c r="CB164" i="19" s="1"/>
  <c r="Z62" i="19"/>
  <c r="BN61" i="19"/>
  <c r="AY39" i="19"/>
  <c r="BY145" i="19"/>
  <c r="BK13" i="19"/>
  <c r="AX21" i="19"/>
  <c r="V24" i="19"/>
  <c r="AY21" i="19"/>
  <c r="CM191" i="19"/>
  <c r="CJ108" i="19"/>
  <c r="AJ174" i="19"/>
  <c r="Z125" i="19"/>
  <c r="AX134" i="19"/>
  <c r="BJ207" i="19"/>
  <c r="AK174" i="19"/>
  <c r="V36" i="19"/>
  <c r="BJ29" i="19"/>
  <c r="BE102" i="19"/>
  <c r="X155" i="19"/>
  <c r="AL34" i="19"/>
  <c r="BW182" i="19"/>
  <c r="AS177" i="19"/>
  <c r="BR208" i="19"/>
  <c r="CL36" i="19"/>
  <c r="AN124" i="19"/>
  <c r="AS122" i="19"/>
  <c r="BG187" i="19"/>
  <c r="AN155" i="19"/>
  <c r="AN36" i="19"/>
  <c r="Y125" i="19"/>
  <c r="CG125" i="19" s="1"/>
  <c r="AM179" i="19"/>
  <c r="CJ135" i="19"/>
  <c r="CJ6" i="19"/>
  <c r="CJ141" i="19"/>
  <c r="CJ11" i="19"/>
  <c r="CJ188" i="19"/>
  <c r="CJ65" i="19"/>
  <c r="CJ22" i="19"/>
  <c r="CJ79" i="19"/>
  <c r="CJ75" i="19"/>
  <c r="BX211" i="19"/>
  <c r="AD154" i="19"/>
  <c r="BD207" i="19"/>
  <c r="AP191" i="19"/>
  <c r="BT2" i="19"/>
  <c r="BX122" i="19"/>
  <c r="X19" i="19"/>
  <c r="CA12" i="19"/>
  <c r="AA51" i="19"/>
  <c r="AL209" i="19"/>
  <c r="BT43" i="19"/>
  <c r="AE59" i="19"/>
  <c r="AN16" i="19"/>
  <c r="BK25" i="19"/>
  <c r="CL94" i="19"/>
  <c r="AK112" i="19"/>
  <c r="T118" i="19"/>
  <c r="CF118" i="19" s="1"/>
  <c r="BC188" i="19"/>
  <c r="BY214" i="19"/>
  <c r="BG29" i="19"/>
  <c r="BZ212" i="19"/>
  <c r="BJ14" i="19"/>
  <c r="BT30" i="19"/>
  <c r="V76" i="19"/>
  <c r="X170" i="19"/>
  <c r="AQ98" i="19"/>
  <c r="AJ153" i="19"/>
  <c r="AU146" i="19"/>
  <c r="BW120" i="19"/>
  <c r="AY211" i="19"/>
  <c r="BJ57" i="19"/>
  <c r="AR134" i="19"/>
  <c r="AN167" i="19"/>
  <c r="AW178" i="19"/>
  <c r="BX132" i="19"/>
  <c r="AW98" i="19"/>
  <c r="BL187" i="19"/>
  <c r="BE50" i="19"/>
  <c r="AO60" i="19"/>
  <c r="AY144" i="19"/>
  <c r="CJ95" i="19"/>
  <c r="BH25" i="19"/>
  <c r="BA26" i="19"/>
  <c r="BO81" i="19"/>
  <c r="BT99" i="19"/>
  <c r="BU99" i="19" s="1"/>
  <c r="BO29" i="19"/>
  <c r="BD200" i="19"/>
  <c r="AP33" i="19"/>
  <c r="V200" i="19"/>
  <c r="AO200" i="19"/>
  <c r="BM129" i="19"/>
  <c r="BS31" i="19"/>
  <c r="BS43" i="19"/>
  <c r="AT16" i="19"/>
  <c r="BT144" i="19"/>
  <c r="U16" i="19"/>
  <c r="BF21" i="19"/>
  <c r="BP187" i="19"/>
  <c r="BE29" i="19"/>
  <c r="U170" i="19"/>
  <c r="AX146" i="19"/>
  <c r="BO146" i="19"/>
  <c r="BA134" i="19"/>
  <c r="AV211" i="19"/>
  <c r="BH20" i="19"/>
  <c r="BK187" i="19"/>
  <c r="BK57" i="19"/>
  <c r="CL200" i="19"/>
  <c r="BP43" i="19"/>
  <c r="AM174" i="19"/>
  <c r="AO16" i="19"/>
  <c r="CK36" i="19"/>
  <c r="BD34" i="19"/>
  <c r="BK29" i="19"/>
  <c r="BX212" i="19"/>
  <c r="W170" i="19"/>
  <c r="CD170" i="19" s="1"/>
  <c r="BD102" i="19"/>
  <c r="AT134" i="19"/>
  <c r="AI174" i="19"/>
  <c r="AC125" i="19"/>
  <c r="AX164" i="19"/>
  <c r="U200" i="19"/>
  <c r="AF59" i="19"/>
  <c r="AM95" i="19"/>
  <c r="V16" i="19"/>
  <c r="CA34" i="19"/>
  <c r="BT176" i="19"/>
  <c r="BD29" i="19"/>
  <c r="CA67" i="19"/>
  <c r="AA154" i="19"/>
  <c r="AR146" i="19"/>
  <c r="AT132" i="19"/>
  <c r="V155" i="19"/>
  <c r="CL155" i="19"/>
  <c r="BO102" i="19"/>
  <c r="BF139" i="19"/>
  <c r="BO207" i="19"/>
  <c r="AZ194" i="19"/>
  <c r="BE129" i="19"/>
  <c r="BR99" i="19"/>
  <c r="AZ172" i="19"/>
  <c r="CJ61" i="19"/>
  <c r="BL129" i="19"/>
  <c r="AT94" i="19"/>
  <c r="BB94" i="19"/>
  <c r="BB122" i="19"/>
  <c r="BS61" i="19"/>
  <c r="AR32" i="19"/>
  <c r="BZ67" i="19"/>
  <c r="AP154" i="19"/>
  <c r="BC146" i="19"/>
  <c r="BB146" i="19"/>
  <c r="AU132" i="19"/>
  <c r="BN207" i="19"/>
  <c r="AR122" i="19"/>
  <c r="BB32" i="19"/>
  <c r="AV194" i="19"/>
  <c r="BN129" i="19"/>
  <c r="U155" i="19"/>
  <c r="CL156" i="19"/>
  <c r="BA94" i="19"/>
  <c r="BY182" i="19"/>
  <c r="BN187" i="19"/>
  <c r="AX132" i="19"/>
  <c r="BI139" i="19"/>
  <c r="AM168" i="19"/>
  <c r="BJ129" i="19"/>
  <c r="AE99" i="19"/>
  <c r="AO155" i="19"/>
  <c r="AG99" i="19"/>
  <c r="CJ30" i="19"/>
  <c r="BR91" i="19"/>
  <c r="BI184" i="19"/>
  <c r="CM145" i="19"/>
  <c r="CN145" i="19"/>
  <c r="AS44" i="19"/>
  <c r="AY44" i="19"/>
  <c r="AZ44" i="19"/>
  <c r="AJ18" i="19"/>
  <c r="CM68" i="19"/>
  <c r="Z113" i="19"/>
  <c r="AJ92" i="19"/>
  <c r="BR82" i="19"/>
  <c r="AA68" i="19"/>
  <c r="BN97" i="19"/>
  <c r="BW27" i="19"/>
  <c r="BE104" i="19"/>
  <c r="BP87" i="19"/>
  <c r="AI11" i="19"/>
  <c r="BT80" i="19"/>
  <c r="BU80" i="19" s="1"/>
  <c r="BJ97" i="19"/>
  <c r="BQ118" i="19"/>
  <c r="BP118" i="19"/>
  <c r="BJ61" i="19"/>
  <c r="AN195" i="19"/>
  <c r="BR80" i="19"/>
  <c r="W181" i="19"/>
  <c r="CD181" i="19" s="1"/>
  <c r="Y135" i="19"/>
  <c r="CG135" i="19" s="1"/>
  <c r="AQ135" i="19"/>
  <c r="AP135" i="19"/>
  <c r="BH104" i="19"/>
  <c r="BD104" i="19"/>
  <c r="AN91" i="19"/>
  <c r="X91" i="19"/>
  <c r="AY206" i="19"/>
  <c r="AW206" i="19"/>
  <c r="AO144" i="19"/>
  <c r="T144" i="19"/>
  <c r="CF144" i="19" s="1"/>
  <c r="CN20" i="19"/>
  <c r="CM20" i="19"/>
  <c r="AP20" i="19"/>
  <c r="AA20" i="19"/>
  <c r="AQ20" i="19"/>
  <c r="AC206" i="19"/>
  <c r="CN206" i="19"/>
  <c r="BF10" i="19"/>
  <c r="BE10" i="19"/>
  <c r="AI169" i="19"/>
  <c r="AK169" i="19"/>
  <c r="BR94" i="19"/>
  <c r="BQ94" i="19"/>
  <c r="AP127" i="19"/>
  <c r="AB127" i="19"/>
  <c r="CE127" i="19" s="1"/>
  <c r="BY153" i="19"/>
  <c r="BZ153" i="19"/>
  <c r="CB153" i="19" s="1"/>
  <c r="BO145" i="19"/>
  <c r="BI145" i="19"/>
  <c r="BF145" i="19"/>
  <c r="AI118" i="19"/>
  <c r="AK118" i="19"/>
  <c r="AJ118" i="19"/>
  <c r="BH68" i="19"/>
  <c r="BO68" i="19"/>
  <c r="AM121" i="19"/>
  <c r="AI121" i="19"/>
  <c r="AY73" i="19"/>
  <c r="AZ73" i="19"/>
  <c r="BS205" i="19"/>
  <c r="BP205" i="19"/>
  <c r="BR205" i="19"/>
  <c r="BQ204" i="19"/>
  <c r="BR204" i="19"/>
  <c r="BS204" i="19"/>
  <c r="AN49" i="19"/>
  <c r="U49" i="19"/>
  <c r="BZ26" i="19"/>
  <c r="BX26" i="19"/>
  <c r="U56" i="19"/>
  <c r="T56" i="19"/>
  <c r="CF56" i="19" s="1"/>
  <c r="V56" i="19"/>
  <c r="X56" i="19"/>
  <c r="BQ130" i="19"/>
  <c r="BS130" i="19"/>
  <c r="W159" i="19"/>
  <c r="CD159" i="19" s="1"/>
  <c r="AO159" i="19"/>
  <c r="AA173" i="19"/>
  <c r="Y173" i="19"/>
  <c r="CG173" i="19" s="1"/>
  <c r="CL157" i="19"/>
  <c r="T157" i="19"/>
  <c r="CF157" i="19" s="1"/>
  <c r="U89" i="19"/>
  <c r="CK89" i="19"/>
  <c r="X89" i="19"/>
  <c r="BJ71" i="19"/>
  <c r="BK71" i="19"/>
  <c r="AG186" i="19"/>
  <c r="AE186" i="19"/>
  <c r="BZ126" i="19"/>
  <c r="CB126" i="19" s="1"/>
  <c r="BX126" i="19"/>
  <c r="AB6" i="19"/>
  <c r="CE6" i="19" s="1"/>
  <c r="AQ6" i="19"/>
  <c r="CN6" i="19"/>
  <c r="CA131" i="19"/>
  <c r="BX131" i="19"/>
  <c r="BW131" i="19"/>
  <c r="AY139" i="19"/>
  <c r="AV139" i="19"/>
  <c r="BJ135" i="19"/>
  <c r="BD135" i="19"/>
  <c r="BO135" i="19"/>
  <c r="X62" i="19"/>
  <c r="CL62" i="19"/>
  <c r="AE126" i="19"/>
  <c r="AH126" i="19"/>
  <c r="T173" i="19"/>
  <c r="CF173" i="19" s="1"/>
  <c r="AO173" i="19"/>
  <c r="AG56" i="19"/>
  <c r="AD56" i="19"/>
  <c r="U80" i="19"/>
  <c r="AO80" i="19"/>
  <c r="X80" i="19"/>
  <c r="BR75" i="19"/>
  <c r="BA16" i="19"/>
  <c r="BG135" i="19"/>
  <c r="AR16" i="19"/>
  <c r="BO10" i="19"/>
  <c r="AZ135" i="19"/>
  <c r="AY9" i="19"/>
  <c r="BY36" i="19"/>
  <c r="AF166" i="19"/>
  <c r="X131" i="19"/>
  <c r="BD134" i="19"/>
  <c r="BZ121" i="19"/>
  <c r="CJ57" i="19"/>
  <c r="BP2" i="19"/>
  <c r="BZ122" i="19"/>
  <c r="CB122" i="19" s="1"/>
  <c r="BP123" i="19"/>
  <c r="T19" i="19"/>
  <c r="CF19" i="19" s="1"/>
  <c r="BK109" i="19"/>
  <c r="BD75" i="19"/>
  <c r="AT9" i="19"/>
  <c r="AJ209" i="19"/>
  <c r="X57" i="19"/>
  <c r="AQ120" i="19"/>
  <c r="AM188" i="19"/>
  <c r="BQ23" i="19"/>
  <c r="BP143" i="19"/>
  <c r="CK214" i="19"/>
  <c r="CM30" i="19"/>
  <c r="AI106" i="19"/>
  <c r="BR49" i="19"/>
  <c r="AM32" i="19"/>
  <c r="AO131" i="19"/>
  <c r="V70" i="19"/>
  <c r="AH80" i="19"/>
  <c r="AD127" i="19"/>
  <c r="BM44" i="19"/>
  <c r="BA160" i="19"/>
  <c r="Z172" i="19"/>
  <c r="AC17" i="19"/>
  <c r="BM134" i="19"/>
  <c r="T163" i="19"/>
  <c r="CF163" i="19" s="1"/>
  <c r="AS120" i="19"/>
  <c r="AP162" i="19"/>
  <c r="AS110" i="19"/>
  <c r="BQ182" i="19"/>
  <c r="BX15" i="19"/>
  <c r="BJ109" i="19"/>
  <c r="BO44" i="19"/>
  <c r="AT177" i="19"/>
  <c r="AC162" i="19"/>
  <c r="AU128" i="19"/>
  <c r="AX177" i="19"/>
  <c r="AB36" i="19"/>
  <c r="CE36" i="19" s="1"/>
  <c r="AG165" i="19"/>
  <c r="CM51" i="19"/>
  <c r="Y30" i="19"/>
  <c r="CG30" i="19" s="1"/>
  <c r="AK36" i="19"/>
  <c r="BY120" i="19"/>
  <c r="BW171" i="19"/>
  <c r="CM116" i="19"/>
  <c r="CP116" i="19" s="1"/>
  <c r="CM144" i="19"/>
  <c r="BQ6" i="19"/>
  <c r="Z98" i="19"/>
  <c r="AW128" i="19"/>
  <c r="AM198" i="19"/>
  <c r="AU9" i="19"/>
  <c r="BC113" i="19"/>
  <c r="CM120" i="19"/>
  <c r="BW89" i="19"/>
  <c r="BP23" i="19"/>
  <c r="BT143" i="19"/>
  <c r="CL131" i="19"/>
  <c r="AQ126" i="19"/>
  <c r="AF80" i="19"/>
  <c r="AH127" i="19"/>
  <c r="AQ131" i="19"/>
  <c r="BD50" i="19"/>
  <c r="AN163" i="19"/>
  <c r="BK50" i="19"/>
  <c r="CK19" i="19"/>
  <c r="BA103" i="19"/>
  <c r="AW103" i="19"/>
  <c r="CJ197" i="19"/>
  <c r="BK192" i="19"/>
  <c r="BD192" i="19"/>
  <c r="CM89" i="19"/>
  <c r="AQ89" i="19"/>
  <c r="AP89" i="19"/>
  <c r="Y18" i="19"/>
  <c r="CG18" i="19" s="1"/>
  <c r="AQ18" i="19"/>
  <c r="BC172" i="19"/>
  <c r="AU172" i="19"/>
  <c r="AP38" i="19"/>
  <c r="Z38" i="19"/>
  <c r="BK171" i="19"/>
  <c r="BH171" i="19"/>
  <c r="AV96" i="19"/>
  <c r="AR96" i="19"/>
  <c r="AB144" i="19"/>
  <c r="CE144" i="19" s="1"/>
  <c r="AA144" i="19"/>
  <c r="BS149" i="19"/>
  <c r="BP149" i="19"/>
  <c r="Z134" i="19"/>
  <c r="AB134" i="19"/>
  <c r="CE134" i="19" s="1"/>
  <c r="BR62" i="19"/>
  <c r="BQ62" i="19"/>
  <c r="BC214" i="19"/>
  <c r="AW214" i="19"/>
  <c r="AP115" i="19"/>
  <c r="Y115" i="19"/>
  <c r="CG115" i="19" s="1"/>
  <c r="AR190" i="19"/>
  <c r="BB190" i="19"/>
  <c r="CK118" i="19"/>
  <c r="X118" i="19"/>
  <c r="BM70" i="19"/>
  <c r="BF70" i="19"/>
  <c r="BX82" i="19"/>
  <c r="BZ82" i="19"/>
  <c r="CB82" i="19" s="1"/>
  <c r="BA143" i="19"/>
  <c r="AX143" i="19"/>
  <c r="AV150" i="19"/>
  <c r="AX150" i="19"/>
  <c r="BZ158" i="19"/>
  <c r="CB158" i="19" s="1"/>
  <c r="BY158" i="19"/>
  <c r="BR79" i="19"/>
  <c r="BS79" i="19"/>
  <c r="BU79" i="19" s="1"/>
  <c r="BZ166" i="19"/>
  <c r="CB166" i="19" s="1"/>
  <c r="BW166" i="19"/>
  <c r="BJ44" i="19"/>
  <c r="BL44" i="19"/>
  <c r="AJ162" i="19"/>
  <c r="AM162" i="19"/>
  <c r="AK162" i="19"/>
  <c r="Y148" i="19"/>
  <c r="CG148" i="19" s="1"/>
  <c r="AC148" i="19"/>
  <c r="AP140" i="19"/>
  <c r="CN140" i="19"/>
  <c r="AV108" i="19"/>
  <c r="AY108" i="19"/>
  <c r="AS108" i="19"/>
  <c r="BP125" i="19"/>
  <c r="BQ125" i="19"/>
  <c r="BN130" i="19"/>
  <c r="BJ130" i="19"/>
  <c r="AL120" i="19"/>
  <c r="AM120" i="19"/>
  <c r="AG189" i="19"/>
  <c r="AH189" i="19"/>
  <c r="Y175" i="19"/>
  <c r="CG175" i="19" s="1"/>
  <c r="CM175" i="19"/>
  <c r="BM176" i="19"/>
  <c r="BH176" i="19"/>
  <c r="AR152" i="19"/>
  <c r="AV152" i="19"/>
  <c r="CJ125" i="19"/>
  <c r="W107" i="19"/>
  <c r="CD107" i="19" s="1"/>
  <c r="V107" i="19"/>
  <c r="CN57" i="19"/>
  <c r="AB57" i="19"/>
  <c r="CE57" i="19" s="1"/>
  <c r="AP71" i="19"/>
  <c r="AQ71" i="19"/>
  <c r="BF28" i="19"/>
  <c r="BK28" i="19"/>
  <c r="BM106" i="19"/>
  <c r="BG106" i="19"/>
  <c r="AZ162" i="19"/>
  <c r="BC162" i="19"/>
  <c r="BZ39" i="19"/>
  <c r="BY39" i="19"/>
  <c r="BB27" i="19"/>
  <c r="AX27" i="19"/>
  <c r="AB154" i="19"/>
  <c r="CE154" i="19" s="1"/>
  <c r="Y154" i="19"/>
  <c r="CG154" i="19" s="1"/>
  <c r="BW38" i="19"/>
  <c r="CA38" i="19"/>
  <c r="BQ206" i="19"/>
  <c r="BT206" i="19"/>
  <c r="BY212" i="19"/>
  <c r="CA212" i="19"/>
  <c r="AQ125" i="19"/>
  <c r="AB125" i="19"/>
  <c r="CE125" i="19" s="1"/>
  <c r="T139" i="19"/>
  <c r="CF139" i="19" s="1"/>
  <c r="W139" i="19"/>
  <c r="CD139" i="19" s="1"/>
  <c r="AW32" i="19"/>
  <c r="AU32" i="19"/>
  <c r="W36" i="19"/>
  <c r="CD36" i="19" s="1"/>
  <c r="U36" i="19"/>
  <c r="BI57" i="19"/>
  <c r="BH57" i="19"/>
  <c r="BC134" i="19"/>
  <c r="AV134" i="19"/>
  <c r="AY188" i="19"/>
  <c r="AU188" i="19"/>
  <c r="BP197" i="19"/>
  <c r="BR197" i="19"/>
  <c r="T145" i="19"/>
  <c r="CF145" i="19" s="1"/>
  <c r="CK145" i="19"/>
  <c r="AA207" i="19"/>
  <c r="AP207" i="19"/>
  <c r="BP165" i="19"/>
  <c r="BQ165" i="19"/>
  <c r="X71" i="19"/>
  <c r="V71" i="19"/>
  <c r="U71" i="19"/>
  <c r="BD32" i="19"/>
  <c r="BO32" i="19"/>
  <c r="AM151" i="19"/>
  <c r="AI151" i="19"/>
  <c r="CK72" i="19"/>
  <c r="V72" i="19"/>
  <c r="X72" i="19"/>
  <c r="BF87" i="19"/>
  <c r="BO87" i="19"/>
  <c r="CA59" i="19"/>
  <c r="CB59" i="19" s="1"/>
  <c r="BX59" i="19"/>
  <c r="BP200" i="19"/>
  <c r="BR200" i="19"/>
  <c r="AR135" i="19"/>
  <c r="AX135" i="19"/>
  <c r="AT51" i="19"/>
  <c r="AU51" i="19"/>
  <c r="V131" i="19"/>
  <c r="T131" i="19"/>
  <c r="CF131" i="19" s="1"/>
  <c r="AC116" i="19"/>
  <c r="AQ116" i="19"/>
  <c r="BE134" i="19"/>
  <c r="BJ134" i="19"/>
  <c r="X182" i="19"/>
  <c r="CK182" i="19"/>
  <c r="Z5" i="19"/>
  <c r="AQ5" i="19"/>
  <c r="AE106" i="19"/>
  <c r="AF106" i="19"/>
  <c r="BY132" i="19"/>
  <c r="BW132" i="19"/>
  <c r="CJ122" i="19"/>
  <c r="AW36" i="19"/>
  <c r="BA36" i="19"/>
  <c r="AX36" i="19"/>
  <c r="BM50" i="19"/>
  <c r="BO50" i="19"/>
  <c r="AG205" i="19"/>
  <c r="AH205" i="19"/>
  <c r="Z192" i="19"/>
  <c r="AA192" i="19"/>
  <c r="BI151" i="19"/>
  <c r="BN151" i="19"/>
  <c r="BJ151" i="19"/>
  <c r="BF132" i="19"/>
  <c r="BN132" i="19"/>
  <c r="BE132" i="19"/>
  <c r="CK167" i="19"/>
  <c r="X167" i="19"/>
  <c r="BP75" i="19"/>
  <c r="AG9" i="19"/>
  <c r="BY102" i="19"/>
  <c r="AK18" i="19"/>
  <c r="AQ36" i="19"/>
  <c r="CA4" i="19"/>
  <c r="AP36" i="19"/>
  <c r="AC51" i="19"/>
  <c r="AY94" i="19"/>
  <c r="AM209" i="19"/>
  <c r="AW113" i="19"/>
  <c r="BY131" i="19"/>
  <c r="AD84" i="19"/>
  <c r="BR8" i="19"/>
  <c r="AP68" i="19"/>
  <c r="BP6" i="19"/>
  <c r="CA182" i="19"/>
  <c r="AE154" i="19"/>
  <c r="W94" i="19"/>
  <c r="CD94" i="19" s="1"/>
  <c r="AA120" i="19"/>
  <c r="CA89" i="19"/>
  <c r="BP39" i="19"/>
  <c r="BH32" i="19"/>
  <c r="BZ34" i="19"/>
  <c r="BQ143" i="19"/>
  <c r="BK21" i="19"/>
  <c r="AP30" i="19"/>
  <c r="AO139" i="19"/>
  <c r="V139" i="19"/>
  <c r="AA38" i="19"/>
  <c r="U131" i="19"/>
  <c r="AL32" i="19"/>
  <c r="BT87" i="19"/>
  <c r="AE80" i="19"/>
  <c r="AU112" i="19"/>
  <c r="AT27" i="19"/>
  <c r="BS187" i="19"/>
  <c r="BU187" i="19" s="1"/>
  <c r="BH29" i="19"/>
  <c r="AF127" i="19"/>
  <c r="BS30" i="19"/>
  <c r="BQ200" i="19"/>
  <c r="AN170" i="19"/>
  <c r="AA46" i="19"/>
  <c r="AK153" i="19"/>
  <c r="AP46" i="19"/>
  <c r="BG171" i="19"/>
  <c r="CL159" i="19"/>
  <c r="BH134" i="19"/>
  <c r="BY171" i="19"/>
  <c r="X171" i="19"/>
  <c r="BX121" i="19"/>
  <c r="AO167" i="19"/>
  <c r="BM102" i="19"/>
  <c r="CK157" i="19"/>
  <c r="BI102" i="19"/>
  <c r="BC43" i="19"/>
  <c r="BB43" i="19"/>
  <c r="BJ68" i="19"/>
  <c r="AN71" i="19"/>
  <c r="AV177" i="19"/>
  <c r="AM26" i="19"/>
  <c r="BL162" i="19"/>
  <c r="BF50" i="19"/>
  <c r="BA32" i="19"/>
  <c r="AW194" i="19"/>
  <c r="AK10" i="19"/>
  <c r="BK70" i="19"/>
  <c r="AY128" i="19"/>
  <c r="AL104" i="19"/>
  <c r="AO94" i="19"/>
  <c r="AR206" i="19"/>
  <c r="AU27" i="19"/>
  <c r="AT162" i="19"/>
  <c r="CN68" i="19"/>
  <c r="AD43" i="19"/>
  <c r="W44" i="19"/>
  <c r="CD44" i="19" s="1"/>
  <c r="V44" i="19"/>
  <c r="BH156" i="19"/>
  <c r="BL156" i="19"/>
  <c r="BX164" i="19"/>
  <c r="BW164" i="19"/>
  <c r="BL61" i="19"/>
  <c r="BY164" i="19"/>
  <c r="AI170" i="19"/>
  <c r="BT8" i="19"/>
  <c r="AB68" i="19"/>
  <c r="CE68" i="19" s="1"/>
  <c r="BT169" i="19"/>
  <c r="BL32" i="19"/>
  <c r="BE148" i="19"/>
  <c r="CL145" i="19"/>
  <c r="W116" i="19"/>
  <c r="CD116" i="19" s="1"/>
  <c r="AK151" i="19"/>
  <c r="U171" i="19"/>
  <c r="AP145" i="19"/>
  <c r="CA148" i="19"/>
  <c r="CN127" i="19"/>
  <c r="BL68" i="19"/>
  <c r="BP71" i="19"/>
  <c r="BK184" i="19"/>
  <c r="BO162" i="19"/>
  <c r="CJ190" i="19"/>
  <c r="BX153" i="19"/>
  <c r="BO61" i="19"/>
  <c r="BP82" i="19"/>
  <c r="AD81" i="19"/>
  <c r="BX12" i="19"/>
  <c r="AA33" i="19"/>
  <c r="AW135" i="19"/>
  <c r="BN135" i="19"/>
  <c r="AA206" i="19"/>
  <c r="AV9" i="19"/>
  <c r="Y51" i="19"/>
  <c r="CG51" i="19" s="1"/>
  <c r="AJ207" i="19"/>
  <c r="AP85" i="19"/>
  <c r="AZ113" i="19"/>
  <c r="BK10" i="19"/>
  <c r="AN56" i="19"/>
  <c r="BH10" i="19"/>
  <c r="AD166" i="19"/>
  <c r="AN94" i="19"/>
  <c r="CK195" i="19"/>
  <c r="BJ32" i="19"/>
  <c r="BS39" i="19"/>
  <c r="BF32" i="19"/>
  <c r="T179" i="19"/>
  <c r="CF179" i="19" s="1"/>
  <c r="BM87" i="19"/>
  <c r="BN87" i="19"/>
  <c r="AB30" i="19"/>
  <c r="CE30" i="19" s="1"/>
  <c r="AN131" i="19"/>
  <c r="AV188" i="19"/>
  <c r="AN145" i="19"/>
  <c r="AO115" i="19"/>
  <c r="AP5" i="19"/>
  <c r="CA159" i="19"/>
  <c r="CB159" i="19" s="1"/>
  <c r="AG106" i="19"/>
  <c r="Y98" i="19"/>
  <c r="CG98" i="19" s="1"/>
  <c r="V46" i="19"/>
  <c r="W123" i="19"/>
  <c r="CD123" i="19" s="1"/>
  <c r="CA120" i="19"/>
  <c r="CB120" i="19" s="1"/>
  <c r="AM42" i="19"/>
  <c r="Y127" i="19"/>
  <c r="CG127" i="19" s="1"/>
  <c r="Z116" i="19"/>
  <c r="Y111" i="19"/>
  <c r="CG111" i="19" s="1"/>
  <c r="BD145" i="19"/>
  <c r="BG183" i="19"/>
  <c r="X108" i="19"/>
  <c r="U182" i="19"/>
  <c r="BC73" i="19"/>
  <c r="BB210" i="19"/>
  <c r="AT36" i="19"/>
  <c r="BY181" i="19"/>
  <c r="BN7" i="19"/>
  <c r="BT130" i="19"/>
  <c r="Z20" i="19"/>
  <c r="BN10" i="19"/>
  <c r="V115" i="19"/>
  <c r="CN155" i="19"/>
  <c r="BB36" i="19"/>
  <c r="CL99" i="19"/>
  <c r="AL42" i="19"/>
  <c r="CN90" i="19"/>
  <c r="Y120" i="19"/>
  <c r="CG120" i="19" s="1"/>
  <c r="AO46" i="19"/>
  <c r="BG145" i="19"/>
  <c r="AP139" i="19"/>
  <c r="AB139" i="19"/>
  <c r="CE139" i="19" s="1"/>
  <c r="AN213" i="19"/>
  <c r="AO213" i="19"/>
  <c r="AQ110" i="19"/>
  <c r="CN110" i="19"/>
  <c r="BI31" i="19"/>
  <c r="BH31" i="19"/>
  <c r="BR114" i="19"/>
  <c r="BQ114" i="19"/>
  <c r="AX59" i="19"/>
  <c r="AR59" i="19"/>
  <c r="BY95" i="19"/>
  <c r="BW95" i="19"/>
  <c r="X76" i="19"/>
  <c r="W76" i="19"/>
  <c r="CD76" i="19" s="1"/>
  <c r="CM18" i="19"/>
  <c r="AP18" i="19"/>
  <c r="AY172" i="19"/>
  <c r="BB172" i="19"/>
  <c r="BG139" i="19"/>
  <c r="BE139" i="19"/>
  <c r="BO139" i="19"/>
  <c r="AZ136" i="19"/>
  <c r="AT136" i="19"/>
  <c r="AW145" i="19"/>
  <c r="AU145" i="19"/>
  <c r="CA54" i="19"/>
  <c r="CB54" i="19" s="1"/>
  <c r="BX54" i="19"/>
  <c r="AM118" i="19"/>
  <c r="AL118" i="19"/>
  <c r="BO184" i="19"/>
  <c r="BN184" i="19"/>
  <c r="BM184" i="19"/>
  <c r="AP143" i="19"/>
  <c r="Z143" i="19"/>
  <c r="AC173" i="19"/>
  <c r="AB173" i="19"/>
  <c r="CE173" i="19" s="1"/>
  <c r="Z173" i="19"/>
  <c r="V89" i="19"/>
  <c r="CL89" i="19"/>
  <c r="U163" i="19"/>
  <c r="X163" i="19"/>
  <c r="BK134" i="19"/>
  <c r="BL134" i="19"/>
  <c r="BO134" i="19"/>
  <c r="AP144" i="19"/>
  <c r="Y144" i="19"/>
  <c r="CG144" i="19" s="1"/>
  <c r="Z144" i="19"/>
  <c r="CN144" i="19"/>
  <c r="CL182" i="19"/>
  <c r="V182" i="19"/>
  <c r="BR34" i="19"/>
  <c r="BQ34" i="19"/>
  <c r="BT149" i="19"/>
  <c r="BR149" i="19"/>
  <c r="AG155" i="19"/>
  <c r="AE155" i="19"/>
  <c r="BI82" i="19"/>
  <c r="BK82" i="19"/>
  <c r="BG108" i="19"/>
  <c r="BL108" i="19"/>
  <c r="BN108" i="19"/>
  <c r="CM115" i="19"/>
  <c r="AB115" i="19"/>
  <c r="CE115" i="19" s="1"/>
  <c r="CN115" i="19"/>
  <c r="AI187" i="19"/>
  <c r="AJ187" i="19"/>
  <c r="BW4" i="19"/>
  <c r="BZ4" i="19"/>
  <c r="BQ128" i="19"/>
  <c r="BS128" i="19"/>
  <c r="AD193" i="19"/>
  <c r="AE193" i="19"/>
  <c r="AL89" i="19"/>
  <c r="AQ102" i="19"/>
  <c r="AA102" i="19"/>
  <c r="AG28" i="19"/>
  <c r="AD28" i="19"/>
  <c r="BG147" i="19"/>
  <c r="BE147" i="19"/>
  <c r="BD147" i="19"/>
  <c r="X181" i="19"/>
  <c r="U181" i="19"/>
  <c r="BH48" i="19"/>
  <c r="BF48" i="19"/>
  <c r="BD48" i="19"/>
  <c r="AF186" i="19"/>
  <c r="AH186" i="19"/>
  <c r="BY59" i="19"/>
  <c r="BW59" i="19"/>
  <c r="AP131" i="19"/>
  <c r="AB131" i="19"/>
  <c r="CE131" i="19" s="1"/>
  <c r="AM113" i="19"/>
  <c r="CM206" i="19"/>
  <c r="BS51" i="19"/>
  <c r="V196" i="19"/>
  <c r="BW145" i="19"/>
  <c r="CM207" i="19"/>
  <c r="BG32" i="19"/>
  <c r="AS188" i="19"/>
  <c r="AO10" i="19"/>
  <c r="AI128" i="19"/>
  <c r="BX159" i="19"/>
  <c r="BW54" i="19"/>
  <c r="BX171" i="19"/>
  <c r="CL163" i="19"/>
  <c r="AC143" i="19"/>
  <c r="AZ139" i="19"/>
  <c r="U72" i="19"/>
  <c r="AY43" i="19"/>
  <c r="V177" i="19"/>
  <c r="BI156" i="19"/>
  <c r="AV51" i="19"/>
  <c r="V94" i="19"/>
  <c r="BE12" i="19"/>
  <c r="BJ12" i="19"/>
  <c r="AW20" i="19"/>
  <c r="AX20" i="19"/>
  <c r="AR123" i="19"/>
  <c r="AY123" i="19"/>
  <c r="CL80" i="19"/>
  <c r="AN80" i="19"/>
  <c r="W173" i="19"/>
  <c r="CD173" i="19" s="1"/>
  <c r="V173" i="19"/>
  <c r="AO171" i="19"/>
  <c r="T171" i="19"/>
  <c r="CF171" i="19" s="1"/>
  <c r="BM206" i="19"/>
  <c r="BF206" i="19"/>
  <c r="BM68" i="19"/>
  <c r="BN68" i="19"/>
  <c r="BY91" i="19"/>
  <c r="BX91" i="19"/>
  <c r="AI204" i="19"/>
  <c r="AJ204" i="19"/>
  <c r="AK204" i="19"/>
  <c r="AJ198" i="19"/>
  <c r="BA135" i="19"/>
  <c r="BM135" i="19"/>
  <c r="BA9" i="19"/>
  <c r="BZ131" i="19"/>
  <c r="AO56" i="19"/>
  <c r="CL56" i="19"/>
  <c r="BK68" i="19"/>
  <c r="BE68" i="19"/>
  <c r="CM135" i="19"/>
  <c r="CP135" i="19" s="1"/>
  <c r="Z90" i="19"/>
  <c r="BI87" i="19"/>
  <c r="BS87" i="19"/>
  <c r="AA131" i="19"/>
  <c r="AF192" i="19"/>
  <c r="CK62" i="19"/>
  <c r="BJ156" i="19"/>
  <c r="BI71" i="19"/>
  <c r="AB143" i="19"/>
  <c r="CE143" i="19" s="1"/>
  <c r="AL204" i="19"/>
  <c r="BH184" i="19"/>
  <c r="AN72" i="19"/>
  <c r="AB90" i="19"/>
  <c r="CE90" i="19" s="1"/>
  <c r="CJ164" i="19"/>
  <c r="BW153" i="19"/>
  <c r="AE56" i="19"/>
  <c r="AI198" i="19"/>
  <c r="Y20" i="19"/>
  <c r="CG20" i="19" s="1"/>
  <c r="AN156" i="19"/>
  <c r="AT135" i="19"/>
  <c r="AT127" i="19"/>
  <c r="AL207" i="19"/>
  <c r="AG202" i="19"/>
  <c r="BZ91" i="19"/>
  <c r="BS6" i="19"/>
  <c r="BU6" i="19" s="1"/>
  <c r="BM10" i="19"/>
  <c r="BP61" i="19"/>
  <c r="BI68" i="19"/>
  <c r="AL134" i="19"/>
  <c r="BG10" i="19"/>
  <c r="X195" i="19"/>
  <c r="AC135" i="19"/>
  <c r="BI48" i="19"/>
  <c r="BT23" i="19"/>
  <c r="CM90" i="19"/>
  <c r="BS143" i="19"/>
  <c r="BH87" i="19"/>
  <c r="AC30" i="19"/>
  <c r="AG80" i="19"/>
  <c r="AQ115" i="19"/>
  <c r="Z115" i="19"/>
  <c r="AH106" i="19"/>
  <c r="CK80" i="19"/>
  <c r="AP192" i="19"/>
  <c r="AN76" i="19"/>
  <c r="CM131" i="19"/>
  <c r="AG192" i="19"/>
  <c r="BB123" i="19"/>
  <c r="T89" i="19"/>
  <c r="CF89" i="19" s="1"/>
  <c r="BQ149" i="19"/>
  <c r="BD82" i="19"/>
  <c r="BF134" i="19"/>
  <c r="BE71" i="19"/>
  <c r="BZ171" i="19"/>
  <c r="CB171" i="19" s="1"/>
  <c r="AV43" i="19"/>
  <c r="AV214" i="19"/>
  <c r="AS36" i="19"/>
  <c r="BC36" i="19"/>
  <c r="BC139" i="19"/>
  <c r="BL50" i="19"/>
  <c r="T72" i="19"/>
  <c r="CF72" i="19" s="1"/>
  <c r="AV36" i="19"/>
  <c r="AH155" i="19"/>
  <c r="BF82" i="19"/>
  <c r="AK173" i="19"/>
  <c r="AF28" i="19"/>
  <c r="BZ132" i="19"/>
  <c r="CB132" i="19" s="1"/>
  <c r="BG151" i="19"/>
  <c r="AM187" i="19"/>
  <c r="AR44" i="19"/>
  <c r="BJ184" i="19"/>
  <c r="BK108" i="19"/>
  <c r="BR6" i="19"/>
  <c r="AN10" i="19"/>
  <c r="AS214" i="19"/>
  <c r="AT128" i="19"/>
  <c r="AZ51" i="19"/>
  <c r="CN50" i="19"/>
  <c r="BA73" i="19"/>
  <c r="AD205" i="19"/>
  <c r="BH132" i="19"/>
  <c r="AQ90" i="19"/>
  <c r="BK81" i="19"/>
  <c r="CL10" i="19"/>
  <c r="AC207" i="19"/>
  <c r="BE108" i="19"/>
  <c r="BB132" i="19"/>
  <c r="AV132" i="19"/>
  <c r="BR206" i="19"/>
  <c r="CJ12" i="19"/>
  <c r="CJ169" i="19"/>
  <c r="CJ73" i="19"/>
  <c r="CJ26" i="19"/>
  <c r="CJ160" i="19"/>
  <c r="CJ52" i="19"/>
  <c r="CJ111" i="19"/>
  <c r="CJ161" i="19"/>
  <c r="CJ33" i="19"/>
  <c r="BI212" i="19"/>
  <c r="BD58" i="19"/>
  <c r="BS22" i="19"/>
  <c r="AN119" i="19"/>
  <c r="Y62" i="19"/>
  <c r="CG62" i="19" s="1"/>
  <c r="CJ189" i="19"/>
  <c r="CJ173" i="19"/>
  <c r="BS73" i="19"/>
  <c r="AU38" i="19"/>
  <c r="BP22" i="19"/>
  <c r="BD21" i="19"/>
  <c r="CJ69" i="19"/>
  <c r="BJ69" i="19"/>
  <c r="BJ58" i="19"/>
  <c r="CL199" i="19"/>
  <c r="BX152" i="19"/>
  <c r="BF69" i="19"/>
  <c r="BD157" i="19"/>
  <c r="AB33" i="19"/>
  <c r="CE33" i="19" s="1"/>
  <c r="CK124" i="19"/>
  <c r="BR22" i="19"/>
  <c r="BZ95" i="19"/>
  <c r="BA61" i="19"/>
  <c r="BF96" i="19"/>
  <c r="AL99" i="19"/>
  <c r="AE179" i="19"/>
  <c r="BK118" i="19"/>
  <c r="BJ140" i="19"/>
  <c r="BY122" i="19"/>
  <c r="AA106" i="19"/>
  <c r="AM193" i="19"/>
  <c r="BX41" i="19"/>
  <c r="AF159" i="19"/>
  <c r="BI9" i="19"/>
  <c r="U110" i="19"/>
  <c r="BO121" i="19"/>
  <c r="AN117" i="19"/>
  <c r="CK156" i="19"/>
  <c r="BR144" i="19"/>
  <c r="BD55" i="19"/>
  <c r="AN68" i="19"/>
  <c r="U48" i="19"/>
  <c r="U156" i="19"/>
  <c r="BX39" i="19"/>
  <c r="BQ174" i="19"/>
  <c r="AE101" i="19"/>
  <c r="CA37" i="19"/>
  <c r="CJ200" i="19"/>
  <c r="CJ81" i="19"/>
  <c r="CA71" i="19"/>
  <c r="CB71" i="19" s="1"/>
  <c r="AI208" i="19"/>
  <c r="CK105" i="19"/>
  <c r="U79" i="19"/>
  <c r="BC14" i="19"/>
  <c r="AJ141" i="19"/>
  <c r="AD32" i="19"/>
  <c r="AB160" i="19"/>
  <c r="CE160" i="19" s="1"/>
  <c r="AV63" i="19"/>
  <c r="BN27" i="19"/>
  <c r="W179" i="19"/>
  <c r="CD179" i="19" s="1"/>
  <c r="CJ78" i="19"/>
  <c r="CJ203" i="19"/>
  <c r="CJ155" i="19"/>
  <c r="CJ140" i="19"/>
  <c r="CJ210" i="19"/>
  <c r="CJ148" i="19"/>
  <c r="CJ37" i="19"/>
  <c r="BH12" i="19"/>
  <c r="CJ138" i="19"/>
  <c r="AK27" i="19"/>
  <c r="AI27" i="19"/>
  <c r="AU74" i="19"/>
  <c r="AW74" i="19"/>
  <c r="BB74" i="19"/>
  <c r="AZ74" i="19"/>
  <c r="AV74" i="19"/>
  <c r="CA199" i="19"/>
  <c r="BY199" i="19"/>
  <c r="BO113" i="19"/>
  <c r="BF113" i="19"/>
  <c r="BE113" i="19"/>
  <c r="BA91" i="19"/>
  <c r="AY91" i="19"/>
  <c r="AW91" i="19"/>
  <c r="AR91" i="19"/>
  <c r="BC91" i="19"/>
  <c r="AF173" i="19"/>
  <c r="AD173" i="19"/>
  <c r="AG173" i="19"/>
  <c r="AE173" i="19"/>
  <c r="AV114" i="19"/>
  <c r="BB114" i="19"/>
  <c r="AW114" i="19"/>
  <c r="AR114" i="19"/>
  <c r="AX114" i="19"/>
  <c r="AY114" i="19"/>
  <c r="BC114" i="19"/>
  <c r="AZ114" i="19"/>
  <c r="AA81" i="19"/>
  <c r="AP81" i="19"/>
  <c r="AQ81" i="19"/>
  <c r="CA25" i="19"/>
  <c r="CB25" i="19" s="1"/>
  <c r="BX25" i="19"/>
  <c r="BW25" i="19"/>
  <c r="AD120" i="19"/>
  <c r="AH120" i="19"/>
  <c r="AE120" i="19"/>
  <c r="BL22" i="19"/>
  <c r="BI22" i="19"/>
  <c r="BK22" i="19"/>
  <c r="BS107" i="19"/>
  <c r="BQ107" i="19"/>
  <c r="BR121" i="19"/>
  <c r="BS121" i="19"/>
  <c r="AL85" i="19"/>
  <c r="AK85" i="19"/>
  <c r="AJ85" i="19"/>
  <c r="AI85" i="19"/>
  <c r="AM189" i="19"/>
  <c r="AV91" i="19"/>
  <c r="AV209" i="19"/>
  <c r="AU209" i="19"/>
  <c r="AU55" i="19"/>
  <c r="AS55" i="19"/>
  <c r="AM124" i="19"/>
  <c r="AH173" i="19"/>
  <c r="AD15" i="19"/>
  <c r="BN55" i="19"/>
  <c r="AA42" i="19"/>
  <c r="BJ149" i="19"/>
  <c r="AC141" i="19"/>
  <c r="BP65" i="19"/>
  <c r="CL151" i="19"/>
  <c r="AG159" i="19"/>
  <c r="AP117" i="19"/>
  <c r="BX112" i="19"/>
  <c r="AC81" i="19"/>
  <c r="BC74" i="19"/>
  <c r="BN113" i="19"/>
  <c r="CN81" i="19"/>
  <c r="AA214" i="19"/>
  <c r="U29" i="19"/>
  <c r="AG39" i="19"/>
  <c r="AW56" i="19"/>
  <c r="AZ31" i="19"/>
  <c r="BA31" i="19"/>
  <c r="BE150" i="19"/>
  <c r="BH150" i="19"/>
  <c r="BL150" i="19"/>
  <c r="BM150" i="19"/>
  <c r="BO150" i="19"/>
  <c r="BN80" i="19"/>
  <c r="BF80" i="19"/>
  <c r="BG80" i="19"/>
  <c r="BD80" i="19"/>
  <c r="BH80" i="19"/>
  <c r="BE80" i="19"/>
  <c r="BQ72" i="19"/>
  <c r="BT72" i="19"/>
  <c r="Y151" i="19"/>
  <c r="CG151" i="19" s="1"/>
  <c r="CM151" i="19"/>
  <c r="BA84" i="19"/>
  <c r="AS84" i="19"/>
  <c r="AT84" i="19"/>
  <c r="AW84" i="19"/>
  <c r="AU84" i="19"/>
  <c r="AN172" i="19"/>
  <c r="AO172" i="19"/>
  <c r="X172" i="19"/>
  <c r="V172" i="19"/>
  <c r="T129" i="19"/>
  <c r="CF129" i="19" s="1"/>
  <c r="X129" i="19"/>
  <c r="CL129" i="19"/>
  <c r="AN129" i="19"/>
  <c r="W129" i="19"/>
  <c r="CD129" i="19" s="1"/>
  <c r="AO129" i="19"/>
  <c r="T198" i="19"/>
  <c r="CF198" i="19" s="1"/>
  <c r="CL198" i="19"/>
  <c r="U198" i="19"/>
  <c r="V198" i="19"/>
  <c r="AN198" i="19"/>
  <c r="U105" i="19"/>
  <c r="W105" i="19"/>
  <c r="CD105" i="19" s="1"/>
  <c r="AN105" i="19"/>
  <c r="CL105" i="19"/>
  <c r="AO105" i="19"/>
  <c r="V105" i="19"/>
  <c r="T105" i="19"/>
  <c r="CF105" i="19" s="1"/>
  <c r="V117" i="19"/>
  <c r="AZ56" i="19"/>
  <c r="AE32" i="19"/>
  <c r="AQ141" i="19"/>
  <c r="AV56" i="19"/>
  <c r="AI4" i="19"/>
  <c r="AM4" i="19"/>
  <c r="X143" i="19"/>
  <c r="CK143" i="19"/>
  <c r="X176" i="19"/>
  <c r="CL176" i="19"/>
  <c r="AV30" i="19"/>
  <c r="AS30" i="19"/>
  <c r="AM85" i="19"/>
  <c r="AJ189" i="19"/>
  <c r="AV107" i="19"/>
  <c r="BL83" i="19"/>
  <c r="BF43" i="19"/>
  <c r="AQ151" i="19"/>
  <c r="BI92" i="19"/>
  <c r="BO55" i="19"/>
  <c r="AP141" i="19"/>
  <c r="AD159" i="19"/>
  <c r="BJ116" i="19"/>
  <c r="AJ4" i="19"/>
  <c r="CM81" i="19"/>
  <c r="AF36" i="19"/>
  <c r="AP55" i="19"/>
  <c r="BJ80" i="19"/>
  <c r="AP214" i="19"/>
  <c r="X29" i="19"/>
  <c r="BG118" i="19"/>
  <c r="U172" i="19"/>
  <c r="W172" i="19"/>
  <c r="CD172" i="19" s="1"/>
  <c r="AY84" i="19"/>
  <c r="BI107" i="19"/>
  <c r="BN107" i="19"/>
  <c r="BS175" i="19"/>
  <c r="BQ175" i="19"/>
  <c r="V206" i="19"/>
  <c r="U206" i="19"/>
  <c r="AK54" i="19"/>
  <c r="AI54" i="19"/>
  <c r="AJ54" i="19"/>
  <c r="AL54" i="19"/>
  <c r="CM117" i="19"/>
  <c r="CN117" i="19"/>
  <c r="BO78" i="19"/>
  <c r="BF78" i="19"/>
  <c r="AP59" i="19"/>
  <c r="AA59" i="19"/>
  <c r="AQ59" i="19"/>
  <c r="Y59" i="19"/>
  <c r="CG59" i="19" s="1"/>
  <c r="CM59" i="19"/>
  <c r="Z208" i="19"/>
  <c r="AB208" i="19"/>
  <c r="CE208" i="19" s="1"/>
  <c r="AP208" i="19"/>
  <c r="V28" i="19"/>
  <c r="U28" i="19"/>
  <c r="AN28" i="19"/>
  <c r="CK28" i="19"/>
  <c r="T28" i="19"/>
  <c r="CF28" i="19" s="1"/>
  <c r="CL28" i="19"/>
  <c r="W28" i="19"/>
  <c r="CD28" i="19" s="1"/>
  <c r="AL208" i="19"/>
  <c r="AK208" i="19"/>
  <c r="AE146" i="19"/>
  <c r="AG146" i="19"/>
  <c r="AD146" i="19"/>
  <c r="AH146" i="19"/>
  <c r="AQ204" i="19"/>
  <c r="AB204" i="19"/>
  <c r="CE204" i="19" s="1"/>
  <c r="AP204" i="19"/>
  <c r="AC204" i="19"/>
  <c r="Z204" i="19"/>
  <c r="CM204" i="19"/>
  <c r="AI87" i="19"/>
  <c r="AJ87" i="19"/>
  <c r="AL87" i="19"/>
  <c r="AK87" i="19"/>
  <c r="AM87" i="19"/>
  <c r="X206" i="19"/>
  <c r="CK198" i="19"/>
  <c r="AC208" i="19"/>
  <c r="BK202" i="19"/>
  <c r="CK129" i="19"/>
  <c r="AY56" i="19"/>
  <c r="AE79" i="19"/>
  <c r="AD79" i="19"/>
  <c r="AR19" i="19"/>
  <c r="AS19" i="19"/>
  <c r="AU204" i="19"/>
  <c r="AY204" i="19"/>
  <c r="AA11" i="19"/>
  <c r="AC11" i="19"/>
  <c r="AS107" i="19"/>
  <c r="AE156" i="19"/>
  <c r="BQ121" i="19"/>
  <c r="U64" i="19"/>
  <c r="BY71" i="19"/>
  <c r="BF83" i="19"/>
  <c r="CL39" i="19"/>
  <c r="AH159" i="19"/>
  <c r="AT91" i="19"/>
  <c r="CL172" i="19"/>
  <c r="AA117" i="19"/>
  <c r="CM194" i="19"/>
  <c r="Z59" i="19"/>
  <c r="BL80" i="19"/>
  <c r="Y81" i="19"/>
  <c r="CG81" i="19" s="1"/>
  <c r="BJ78" i="19"/>
  <c r="AE36" i="19"/>
  <c r="Z81" i="19"/>
  <c r="AF30" i="19"/>
  <c r="AD30" i="19"/>
  <c r="BN163" i="19"/>
  <c r="BE163" i="19"/>
  <c r="X203" i="19"/>
  <c r="V203" i="19"/>
  <c r="CL203" i="19"/>
  <c r="U203" i="19"/>
  <c r="Z214" i="19"/>
  <c r="Y214" i="19"/>
  <c r="CG214" i="19" s="1"/>
  <c r="CN214" i="19"/>
  <c r="BK148" i="19"/>
  <c r="BH148" i="19"/>
  <c r="BG148" i="19"/>
  <c r="BF148" i="19"/>
  <c r="BD148" i="19"/>
  <c r="BJ148" i="19"/>
  <c r="BM148" i="19"/>
  <c r="V141" i="19"/>
  <c r="W141" i="19"/>
  <c r="CD141" i="19" s="1"/>
  <c r="U141" i="19"/>
  <c r="BJ27" i="19"/>
  <c r="BL27" i="19"/>
  <c r="BE27" i="19"/>
  <c r="BF27" i="19"/>
  <c r="BM27" i="19"/>
  <c r="BG27" i="19"/>
  <c r="AI130" i="19"/>
  <c r="AM130" i="19"/>
  <c r="AL130" i="19"/>
  <c r="AJ130" i="19"/>
  <c r="AK130" i="19"/>
  <c r="BM116" i="19"/>
  <c r="BL116" i="19"/>
  <c r="BK116" i="19"/>
  <c r="BI116" i="19"/>
  <c r="BF116" i="19"/>
  <c r="BE116" i="19"/>
  <c r="BH116" i="19"/>
  <c r="BO116" i="19"/>
  <c r="BM121" i="19"/>
  <c r="BH121" i="19"/>
  <c r="BD121" i="19"/>
  <c r="BI121" i="19"/>
  <c r="BK121" i="19"/>
  <c r="BE121" i="19"/>
  <c r="CN141" i="19"/>
  <c r="CP141" i="19" s="1"/>
  <c r="Z141" i="19"/>
  <c r="Y141" i="19"/>
  <c r="CG141" i="19" s="1"/>
  <c r="AB141" i="19"/>
  <c r="CE141" i="19" s="1"/>
  <c r="AA141" i="19"/>
  <c r="AI195" i="19"/>
  <c r="AK195" i="19"/>
  <c r="AL195" i="19"/>
  <c r="AM195" i="19"/>
  <c r="BD180" i="19"/>
  <c r="BF180" i="19"/>
  <c r="BM180" i="19"/>
  <c r="BH180" i="19"/>
  <c r="BO180" i="19"/>
  <c r="BN180" i="19"/>
  <c r="BG180" i="19"/>
  <c r="BE180" i="19"/>
  <c r="BX186" i="19"/>
  <c r="BY186" i="19"/>
  <c r="BD9" i="19"/>
  <c r="BO9" i="19"/>
  <c r="BH9" i="19"/>
  <c r="BM9" i="19"/>
  <c r="AG2" i="19"/>
  <c r="AI189" i="19"/>
  <c r="AN32" i="19"/>
  <c r="BL121" i="19"/>
  <c r="CN151" i="19"/>
  <c r="AO198" i="19"/>
  <c r="CN204" i="19"/>
  <c r="BI180" i="19"/>
  <c r="CA186" i="19"/>
  <c r="BO27" i="19"/>
  <c r="AE39" i="19"/>
  <c r="T203" i="19"/>
  <c r="CF203" i="19" s="1"/>
  <c r="U129" i="19"/>
  <c r="AA34" i="19"/>
  <c r="Z34" i="19"/>
  <c r="AD39" i="19"/>
  <c r="BJ180" i="19"/>
  <c r="BD27" i="19"/>
  <c r="AH39" i="19"/>
  <c r="AA204" i="19"/>
  <c r="CK138" i="19"/>
  <c r="AN138" i="19"/>
  <c r="Y75" i="19"/>
  <c r="CG75" i="19" s="1"/>
  <c r="AB75" i="19"/>
  <c r="CE75" i="19" s="1"/>
  <c r="BF89" i="19"/>
  <c r="BH89" i="19"/>
  <c r="AQ107" i="19"/>
  <c r="Y107" i="19"/>
  <c r="CG107" i="19" s="1"/>
  <c r="BZ99" i="19"/>
  <c r="BX99" i="19"/>
  <c r="AE30" i="19"/>
  <c r="AD156" i="19"/>
  <c r="BP121" i="19"/>
  <c r="BG121" i="19"/>
  <c r="BF121" i="19"/>
  <c r="V176" i="19"/>
  <c r="BG107" i="19"/>
  <c r="BZ199" i="19"/>
  <c r="AS114" i="19"/>
  <c r="X28" i="19"/>
  <c r="BN116" i="19"/>
  <c r="BR72" i="19"/>
  <c r="AB81" i="19"/>
  <c r="CE81" i="19" s="1"/>
  <c r="BK150" i="19"/>
  <c r="BD78" i="19"/>
  <c r="BZ186" i="19"/>
  <c r="AB59" i="19"/>
  <c r="CE59" i="19" s="1"/>
  <c r="BG150" i="19"/>
  <c r="CM208" i="19"/>
  <c r="BO80" i="19"/>
  <c r="AZ30" i="19"/>
  <c r="BG9" i="19"/>
  <c r="BR81" i="19"/>
  <c r="BS81" i="19"/>
  <c r="BP81" i="19"/>
  <c r="AR104" i="19"/>
  <c r="AX104" i="19"/>
  <c r="AG140" i="19"/>
  <c r="AH140" i="19"/>
  <c r="BS133" i="19"/>
  <c r="BR133" i="19"/>
  <c r="CK39" i="19"/>
  <c r="U39" i="19"/>
  <c r="T39" i="19"/>
  <c r="CF39" i="19" s="1"/>
  <c r="V39" i="19"/>
  <c r="AH36" i="19"/>
  <c r="AD36" i="19"/>
  <c r="BS88" i="19"/>
  <c r="BP88" i="19"/>
  <c r="BH118" i="19"/>
  <c r="BN118" i="19"/>
  <c r="BE118" i="19"/>
  <c r="BF118" i="19"/>
  <c r="BJ118" i="19"/>
  <c r="BL55" i="19"/>
  <c r="BI55" i="19"/>
  <c r="BM55" i="19"/>
  <c r="BG55" i="19"/>
  <c r="BF55" i="19"/>
  <c r="BK55" i="19"/>
  <c r="BH55" i="19"/>
  <c r="V29" i="19"/>
  <c r="T29" i="19"/>
  <c r="CF29" i="19" s="1"/>
  <c r="AO29" i="19"/>
  <c r="AN29" i="19"/>
  <c r="W29" i="19"/>
  <c r="CD29" i="19" s="1"/>
  <c r="CM96" i="19"/>
  <c r="AB96" i="19"/>
  <c r="CE96" i="19" s="1"/>
  <c r="AC96" i="19"/>
  <c r="AA96" i="19"/>
  <c r="CN96" i="19"/>
  <c r="BO83" i="19"/>
  <c r="BH83" i="19"/>
  <c r="BI83" i="19"/>
  <c r="BG83" i="19"/>
  <c r="BK83" i="19"/>
  <c r="BJ83" i="19"/>
  <c r="BX71" i="19"/>
  <c r="BW71" i="19"/>
  <c r="CL117" i="19"/>
  <c r="T117" i="19"/>
  <c r="CF117" i="19" s="1"/>
  <c r="AO117" i="19"/>
  <c r="CK117" i="19"/>
  <c r="W117" i="19"/>
  <c r="CD117" i="19" s="1"/>
  <c r="BP38" i="19"/>
  <c r="BR38" i="19"/>
  <c r="BT38" i="19"/>
  <c r="CA24" i="19"/>
  <c r="BY24" i="19"/>
  <c r="BZ24" i="19"/>
  <c r="BX24" i="19"/>
  <c r="BW24" i="19"/>
  <c r="AS56" i="19"/>
  <c r="AT56" i="19"/>
  <c r="BA56" i="19"/>
  <c r="AU56" i="19"/>
  <c r="AF163" i="19"/>
  <c r="AD163" i="19"/>
  <c r="AE163" i="19"/>
  <c r="AH163" i="19"/>
  <c r="AF32" i="19"/>
  <c r="AH32" i="19"/>
  <c r="AD101" i="19"/>
  <c r="AG101" i="19"/>
  <c r="AF101" i="19"/>
  <c r="X141" i="19"/>
  <c r="AU114" i="19"/>
  <c r="AC117" i="19"/>
  <c r="AM208" i="19"/>
  <c r="AA151" i="19"/>
  <c r="BE55" i="19"/>
  <c r="BO197" i="19"/>
  <c r="BJ197" i="19"/>
  <c r="BF197" i="19"/>
  <c r="AP22" i="19"/>
  <c r="Y22" i="19"/>
  <c r="CG22" i="19" s="1"/>
  <c r="BT133" i="19"/>
  <c r="AK141" i="19"/>
  <c r="AF146" i="19"/>
  <c r="AI99" i="19"/>
  <c r="BP51" i="19"/>
  <c r="BT121" i="19"/>
  <c r="BN121" i="19"/>
  <c r="AW30" i="19"/>
  <c r="W198" i="19"/>
  <c r="CD198" i="19" s="1"/>
  <c r="CN133" i="19"/>
  <c r="CP133" i="19" s="1"/>
  <c r="AT114" i="19"/>
  <c r="BG116" i="19"/>
  <c r="AQ208" i="19"/>
  <c r="BY25" i="19"/>
  <c r="BY112" i="19"/>
  <c r="BK27" i="19"/>
  <c r="BI27" i="19"/>
  <c r="CN59" i="19"/>
  <c r="BL78" i="19"/>
  <c r="BN9" i="19"/>
  <c r="AA133" i="19"/>
  <c r="T189" i="19"/>
  <c r="CF189" i="19" s="1"/>
  <c r="Z11" i="19"/>
  <c r="BK9" i="19"/>
  <c r="AM90" i="19"/>
  <c r="AX53" i="19"/>
  <c r="BA53" i="19"/>
  <c r="BF185" i="19"/>
  <c r="BE185" i="19"/>
  <c r="Z174" i="19"/>
  <c r="AC174" i="19"/>
  <c r="AR210" i="19"/>
  <c r="AX210" i="19"/>
  <c r="BC210" i="19"/>
  <c r="BK186" i="19"/>
  <c r="BH186" i="19"/>
  <c r="AT44" i="19"/>
  <c r="AU44" i="19"/>
  <c r="BH97" i="19"/>
  <c r="BK97" i="19"/>
  <c r="X44" i="19"/>
  <c r="T44" i="19"/>
  <c r="CF44" i="19" s="1"/>
  <c r="BA188" i="19"/>
  <c r="AW188" i="19"/>
  <c r="AE111" i="19"/>
  <c r="AH111" i="19"/>
  <c r="BI61" i="19"/>
  <c r="BD61" i="19"/>
  <c r="AW136" i="19"/>
  <c r="BB136" i="19"/>
  <c r="T62" i="19"/>
  <c r="CF62" i="19" s="1"/>
  <c r="U62" i="19"/>
  <c r="BL104" i="19"/>
  <c r="BF104" i="19"/>
  <c r="AI210" i="19"/>
  <c r="AL210" i="19"/>
  <c r="V91" i="19"/>
  <c r="CK91" i="19"/>
  <c r="BP24" i="19"/>
  <c r="BT24" i="19"/>
  <c r="AC20" i="19"/>
  <c r="AB20" i="19"/>
  <c r="CE20" i="19" s="1"/>
  <c r="BS82" i="19"/>
  <c r="CJ48" i="19"/>
  <c r="CJ28" i="19"/>
  <c r="AQ145" i="19"/>
  <c r="CJ137" i="19"/>
  <c r="AC54" i="19"/>
  <c r="Y54" i="19"/>
  <c r="CG54" i="19" s="1"/>
  <c r="BT82" i="19"/>
  <c r="BI135" i="19"/>
  <c r="AW16" i="19"/>
  <c r="BS156" i="19"/>
  <c r="AN44" i="19"/>
  <c r="AA135" i="19"/>
  <c r="AB174" i="19"/>
  <c r="CE174" i="19" s="1"/>
  <c r="Y174" i="19"/>
  <c r="CG174" i="19" s="1"/>
  <c r="T10" i="19"/>
  <c r="CF10" i="19" s="1"/>
  <c r="AY20" i="19"/>
  <c r="V10" i="19"/>
  <c r="BT94" i="19"/>
  <c r="BU94" i="19" s="1"/>
  <c r="BP94" i="19"/>
  <c r="CJ114" i="19"/>
  <c r="CJ214" i="19"/>
  <c r="CJ198" i="19"/>
  <c r="AM104" i="19"/>
  <c r="CJ103" i="19"/>
  <c r="W178" i="19"/>
  <c r="CD178" i="19" s="1"/>
  <c r="AG3" i="19"/>
  <c r="AB106" i="19"/>
  <c r="CE106" i="19" s="1"/>
  <c r="AE161" i="19"/>
  <c r="X50" i="19"/>
  <c r="AS189" i="19"/>
  <c r="W9" i="19"/>
  <c r="CD9" i="19" s="1"/>
  <c r="BJ196" i="19"/>
  <c r="AO134" i="19"/>
  <c r="BL42" i="19"/>
  <c r="AR53" i="19"/>
  <c r="BO28" i="19"/>
  <c r="CJ129" i="19"/>
  <c r="CJ62" i="19"/>
  <c r="CJ89" i="19"/>
  <c r="BB23" i="19"/>
  <c r="AE136" i="19"/>
  <c r="AR103" i="19"/>
  <c r="CA78" i="19"/>
  <c r="BF34" i="19"/>
  <c r="BJ54" i="19"/>
  <c r="BW73" i="19"/>
  <c r="BZ80" i="19"/>
  <c r="AT63" i="19"/>
  <c r="BM100" i="19"/>
  <c r="BF7" i="19"/>
  <c r="BE51" i="19"/>
  <c r="Y8" i="19"/>
  <c r="CG8" i="19" s="1"/>
  <c r="AO148" i="19"/>
  <c r="U123" i="19"/>
  <c r="AP181" i="19"/>
  <c r="BM192" i="19"/>
  <c r="BW75" i="19"/>
  <c r="BZ124" i="19"/>
  <c r="CB124" i="19" s="1"/>
  <c r="BW72" i="19"/>
  <c r="BZ62" i="19"/>
  <c r="CB62" i="19" s="1"/>
  <c r="BX123" i="19"/>
  <c r="AB123" i="19"/>
  <c r="CE123" i="19" s="1"/>
  <c r="AY23" i="19"/>
  <c r="CK58" i="19"/>
  <c r="AN178" i="19"/>
  <c r="CN106" i="19"/>
  <c r="BB103" i="19"/>
  <c r="BM28" i="19"/>
  <c r="BR177" i="19"/>
  <c r="CL50" i="19"/>
  <c r="BT28" i="19"/>
  <c r="BU28" i="19" s="1"/>
  <c r="U76" i="19"/>
  <c r="CN100" i="19"/>
  <c r="BN100" i="19"/>
  <c r="Z111" i="19"/>
  <c r="AO9" i="19"/>
  <c r="BD183" i="19"/>
  <c r="BE7" i="19"/>
  <c r="AB111" i="19"/>
  <c r="CE111" i="19" s="1"/>
  <c r="CM8" i="19"/>
  <c r="CK134" i="19"/>
  <c r="BK42" i="19"/>
  <c r="BG146" i="19"/>
  <c r="U4" i="19"/>
  <c r="AW181" i="19"/>
  <c r="AU39" i="19"/>
  <c r="BS176" i="19"/>
  <c r="BJ192" i="19"/>
  <c r="BD106" i="19"/>
  <c r="Y31" i="19"/>
  <c r="CG31" i="19" s="1"/>
  <c r="BG28" i="19"/>
  <c r="AI182" i="19"/>
  <c r="CJ5" i="19"/>
  <c r="CJ128" i="19"/>
  <c r="CJ179" i="19"/>
  <c r="CJ50" i="19"/>
  <c r="CJ157" i="19"/>
  <c r="BY124" i="19"/>
  <c r="BY72" i="19"/>
  <c r="AX127" i="19"/>
  <c r="U148" i="19"/>
  <c r="Z106" i="19"/>
  <c r="AW213" i="19"/>
  <c r="BF183" i="19"/>
  <c r="BE183" i="19"/>
  <c r="AH81" i="19"/>
  <c r="AV181" i="19"/>
  <c r="AQ106" i="19"/>
  <c r="BR50" i="19"/>
  <c r="AZ189" i="19"/>
  <c r="BB88" i="19"/>
  <c r="AI43" i="19"/>
  <c r="BG211" i="19"/>
  <c r="BN192" i="19"/>
  <c r="BN106" i="19"/>
  <c r="AF82" i="19"/>
  <c r="CJ134" i="19"/>
  <c r="CJ110" i="19"/>
  <c r="CJ176" i="19"/>
  <c r="BH42" i="19"/>
  <c r="AN58" i="19"/>
  <c r="W148" i="19"/>
  <c r="CD148" i="19" s="1"/>
  <c r="AZ127" i="19"/>
  <c r="CN8" i="19"/>
  <c r="BN51" i="19"/>
  <c r="U178" i="19"/>
  <c r="AY103" i="19"/>
  <c r="Z31" i="19"/>
  <c r="BN183" i="19"/>
  <c r="BL146" i="19"/>
  <c r="BC53" i="19"/>
  <c r="V156" i="19"/>
  <c r="AN148" i="19"/>
  <c r="AJ170" i="19"/>
  <c r="BB127" i="19"/>
  <c r="Z8" i="19"/>
  <c r="AD179" i="19"/>
  <c r="Z160" i="19"/>
  <c r="AX103" i="19"/>
  <c r="CL134" i="19"/>
  <c r="BB213" i="19"/>
  <c r="AW162" i="19"/>
  <c r="CM7" i="19"/>
  <c r="CP7" i="19" s="1"/>
  <c r="AC91" i="19"/>
  <c r="W66" i="19"/>
  <c r="CD66" i="19" s="1"/>
  <c r="Z213" i="19"/>
  <c r="BJ183" i="19"/>
  <c r="AY53" i="19"/>
  <c r="BD28" i="19"/>
  <c r="BA39" i="19"/>
  <c r="T177" i="19"/>
  <c r="CF177" i="19" s="1"/>
  <c r="AB181" i="19"/>
  <c r="CE181" i="19" s="1"/>
  <c r="AJ43" i="19"/>
  <c r="BW41" i="19"/>
  <c r="AE202" i="19"/>
  <c r="AX189" i="19"/>
  <c r="CJ38" i="19"/>
  <c r="CJ152" i="19"/>
  <c r="CJ159" i="19"/>
  <c r="CJ10" i="19"/>
  <c r="W156" i="19"/>
  <c r="CD156" i="19" s="1"/>
  <c r="AE81" i="19"/>
  <c r="BT31" i="19"/>
  <c r="AA85" i="19"/>
  <c r="BQ144" i="19"/>
  <c r="BC39" i="19"/>
  <c r="AV23" i="19"/>
  <c r="BQ61" i="19"/>
  <c r="BH28" i="19"/>
  <c r="BT177" i="19"/>
  <c r="BU177" i="19" s="1"/>
  <c r="AR162" i="19"/>
  <c r="CA157" i="19"/>
  <c r="BP170" i="19"/>
  <c r="AN177" i="19"/>
  <c r="BE34" i="19"/>
  <c r="W48" i="19"/>
  <c r="CD48" i="19" s="1"/>
  <c r="AO66" i="19"/>
  <c r="AX167" i="19"/>
  <c r="T76" i="19"/>
  <c r="CF76" i="19" s="1"/>
  <c r="BK54" i="19"/>
  <c r="U113" i="19"/>
  <c r="BJ195" i="19"/>
  <c r="BP195" i="19"/>
  <c r="BK106" i="19"/>
  <c r="BN146" i="19"/>
  <c r="BM7" i="19"/>
  <c r="BF203" i="19"/>
  <c r="BR16" i="19"/>
  <c r="AP88" i="19"/>
  <c r="BJ7" i="19"/>
  <c r="T156" i="19"/>
  <c r="CF156" i="19" s="1"/>
  <c r="BX110" i="19"/>
  <c r="CM106" i="19"/>
  <c r="BL28" i="19"/>
  <c r="BM165" i="19"/>
  <c r="BG20" i="19"/>
  <c r="AY88" i="19"/>
  <c r="BI146" i="19"/>
  <c r="AW127" i="19"/>
  <c r="U134" i="19"/>
  <c r="BR174" i="19"/>
  <c r="AG81" i="19"/>
  <c r="BB181" i="19"/>
  <c r="AW39" i="19"/>
  <c r="BA23" i="19"/>
  <c r="AH143" i="19"/>
  <c r="AQ29" i="19"/>
  <c r="BT61" i="19"/>
  <c r="T178" i="19"/>
  <c r="CF178" i="19" s="1"/>
  <c r="AP106" i="19"/>
  <c r="T134" i="19"/>
  <c r="CF134" i="19" s="1"/>
  <c r="AT213" i="19"/>
  <c r="BZ157" i="19"/>
  <c r="BM34" i="19"/>
  <c r="BC167" i="19"/>
  <c r="BI54" i="19"/>
  <c r="BR195" i="19"/>
  <c r="AB78" i="19"/>
  <c r="CE78" i="19" s="1"/>
  <c r="AR109" i="19"/>
  <c r="BD203" i="19"/>
  <c r="BN196" i="19"/>
  <c r="BQ126" i="19"/>
  <c r="Z78" i="19"/>
  <c r="BI7" i="19"/>
  <c r="X156" i="19"/>
  <c r="BW122" i="19"/>
  <c r="AC106" i="19"/>
  <c r="AO123" i="19"/>
  <c r="CJ84" i="19"/>
  <c r="CJ49" i="19"/>
  <c r="CJ116" i="19"/>
  <c r="CJ175" i="19"/>
  <c r="CJ34" i="19"/>
  <c r="CJ154" i="19"/>
  <c r="CJ54" i="19"/>
  <c r="BX28" i="19"/>
  <c r="BX124" i="19"/>
  <c r="BM51" i="19"/>
  <c r="AN134" i="19"/>
  <c r="AS213" i="19"/>
  <c r="AN125" i="19"/>
  <c r="U88" i="19"/>
  <c r="BC189" i="19"/>
  <c r="BI196" i="19"/>
  <c r="BJ203" i="19"/>
  <c r="AX213" i="19"/>
  <c r="CJ44" i="19"/>
  <c r="AL75" i="19"/>
  <c r="AI75" i="19"/>
  <c r="AK75" i="19"/>
  <c r="AM75" i="19"/>
  <c r="AJ75" i="19"/>
  <c r="AF31" i="19"/>
  <c r="AE31" i="19"/>
  <c r="AD31" i="19"/>
  <c r="BB7" i="19"/>
  <c r="BC7" i="19"/>
  <c r="BA7" i="19"/>
  <c r="AU7" i="19"/>
  <c r="AX7" i="19"/>
  <c r="AS7" i="19"/>
  <c r="AR7" i="19"/>
  <c r="AT7" i="19"/>
  <c r="AZ7" i="19"/>
  <c r="AV7" i="19"/>
  <c r="AW7" i="19"/>
  <c r="AQ58" i="19"/>
  <c r="AP58" i="19"/>
  <c r="AC58" i="19"/>
  <c r="Y58" i="19"/>
  <c r="CG58" i="19" s="1"/>
  <c r="CM58" i="19"/>
  <c r="AA58" i="19"/>
  <c r="Z58" i="19"/>
  <c r="BS181" i="19"/>
  <c r="BQ181" i="19"/>
  <c r="AU66" i="19"/>
  <c r="AS66" i="19"/>
  <c r="BC66" i="19"/>
  <c r="AY66" i="19"/>
  <c r="AX66" i="19"/>
  <c r="BA66" i="19"/>
  <c r="AV66" i="19"/>
  <c r="AR66" i="19"/>
  <c r="AZ66" i="19"/>
  <c r="AT66" i="19"/>
  <c r="AH141" i="19"/>
  <c r="AG141" i="19"/>
  <c r="AD141" i="19"/>
  <c r="AO8" i="19"/>
  <c r="V8" i="19"/>
  <c r="CK8" i="19"/>
  <c r="U8" i="19"/>
  <c r="X8" i="19"/>
  <c r="BE62" i="19"/>
  <c r="BO62" i="19"/>
  <c r="BH62" i="19"/>
  <c r="BG62" i="19"/>
  <c r="BI62" i="19"/>
  <c r="BM62" i="19"/>
  <c r="BN62" i="19"/>
  <c r="BK62" i="19"/>
  <c r="BJ62" i="19"/>
  <c r="BD62" i="19"/>
  <c r="AO84" i="19"/>
  <c r="W84" i="19"/>
  <c r="CD84" i="19" s="1"/>
  <c r="X84" i="19"/>
  <c r="AN84" i="19"/>
  <c r="T84" i="19"/>
  <c r="CF84" i="19" s="1"/>
  <c r="U84" i="19"/>
  <c r="V84" i="19"/>
  <c r="CL84" i="19"/>
  <c r="CK84" i="19"/>
  <c r="BP74" i="19"/>
  <c r="BS74" i="19"/>
  <c r="BR74" i="19"/>
  <c r="BT74" i="19"/>
  <c r="BQ74" i="19"/>
  <c r="AE116" i="19"/>
  <c r="AD116" i="19"/>
  <c r="AF116" i="19"/>
  <c r="AG116" i="19"/>
  <c r="AE35" i="19"/>
  <c r="AD35" i="19"/>
  <c r="AG35" i="19"/>
  <c r="AH35" i="19"/>
  <c r="AX168" i="19"/>
  <c r="AZ168" i="19"/>
  <c r="AU168" i="19"/>
  <c r="AT168" i="19"/>
  <c r="AV168" i="19"/>
  <c r="AW168" i="19"/>
  <c r="AS168" i="19"/>
  <c r="BC168" i="19"/>
  <c r="BB168" i="19"/>
  <c r="AR168" i="19"/>
  <c r="AY168" i="19"/>
  <c r="BA168" i="19"/>
  <c r="U103" i="19"/>
  <c r="CL103" i="19"/>
  <c r="AN103" i="19"/>
  <c r="T103" i="19"/>
  <c r="CF103" i="19" s="1"/>
  <c r="Y41" i="19"/>
  <c r="CG41" i="19" s="1"/>
  <c r="Z41" i="19"/>
  <c r="AB41" i="19"/>
  <c r="CE41" i="19" s="1"/>
  <c r="CN41" i="19"/>
  <c r="AC41" i="19"/>
  <c r="AQ41" i="19"/>
  <c r="AP41" i="19"/>
  <c r="AA41" i="19"/>
  <c r="AT148" i="19"/>
  <c r="AY148" i="19"/>
  <c r="AV148" i="19"/>
  <c r="AR148" i="19"/>
  <c r="BA148" i="19"/>
  <c r="AX148" i="19"/>
  <c r="BC148" i="19"/>
  <c r="AS148" i="19"/>
  <c r="AZ148" i="19"/>
  <c r="AW148" i="19"/>
  <c r="BX22" i="19"/>
  <c r="AX182" i="19"/>
  <c r="CN58" i="19"/>
  <c r="BE188" i="19"/>
  <c r="BF188" i="19"/>
  <c r="BN188" i="19"/>
  <c r="BO188" i="19"/>
  <c r="BL188" i="19"/>
  <c r="BG188" i="19"/>
  <c r="BD188" i="19"/>
  <c r="BI188" i="19"/>
  <c r="BJ188" i="19"/>
  <c r="BM188" i="19"/>
  <c r="BH188" i="19"/>
  <c r="BY203" i="19"/>
  <c r="BW203" i="19"/>
  <c r="BX203" i="19"/>
  <c r="BZ203" i="19"/>
  <c r="CA203" i="19"/>
  <c r="T82" i="19"/>
  <c r="CF82" i="19" s="1"/>
  <c r="CL82" i="19"/>
  <c r="AO82" i="19"/>
  <c r="CK82" i="19"/>
  <c r="AN82" i="19"/>
  <c r="U82" i="19"/>
  <c r="W82" i="19"/>
  <c r="CD82" i="19" s="1"/>
  <c r="AH174" i="19"/>
  <c r="AF174" i="19"/>
  <c r="AB197" i="19"/>
  <c r="CE197" i="19" s="1"/>
  <c r="AQ197" i="19"/>
  <c r="AP197" i="19"/>
  <c r="AA197" i="19"/>
  <c r="Z197" i="19"/>
  <c r="BJ170" i="19"/>
  <c r="BL170" i="19"/>
  <c r="BO170" i="19"/>
  <c r="BI170" i="19"/>
  <c r="BH170" i="19"/>
  <c r="BG170" i="19"/>
  <c r="BM170" i="19"/>
  <c r="BK170" i="19"/>
  <c r="BE170" i="19"/>
  <c r="BD170" i="19"/>
  <c r="BQ85" i="19"/>
  <c r="BT85" i="19"/>
  <c r="BP85" i="19"/>
  <c r="BR85" i="19"/>
  <c r="BS85" i="19"/>
  <c r="W112" i="19"/>
  <c r="CD112" i="19" s="1"/>
  <c r="AN112" i="19"/>
  <c r="AO112" i="19"/>
  <c r="T112" i="19"/>
  <c r="CF112" i="19" s="1"/>
  <c r="CL112" i="19"/>
  <c r="CO112" i="19" s="1"/>
  <c r="U112" i="19"/>
  <c r="V112" i="19"/>
  <c r="CN167" i="19"/>
  <c r="AP167" i="19"/>
  <c r="Z167" i="19"/>
  <c r="AC167" i="19"/>
  <c r="AB167" i="19"/>
  <c r="CE167" i="19" s="1"/>
  <c r="AQ167" i="19"/>
  <c r="CM167" i="19"/>
  <c r="BS20" i="19"/>
  <c r="BQ20" i="19"/>
  <c r="BT20" i="19"/>
  <c r="BP20" i="19"/>
  <c r="U109" i="19"/>
  <c r="CK109" i="19"/>
  <c r="AN109" i="19"/>
  <c r="W109" i="19"/>
  <c r="CD109" i="19" s="1"/>
  <c r="T109" i="19"/>
  <c r="CF109" i="19" s="1"/>
  <c r="V109" i="19"/>
  <c r="X109" i="19"/>
  <c r="CL109" i="19"/>
  <c r="CN77" i="19"/>
  <c r="AP77" i="19"/>
  <c r="Z77" i="19"/>
  <c r="CM77" i="19"/>
  <c r="AC77" i="19"/>
  <c r="AB77" i="19"/>
  <c r="CE77" i="19" s="1"/>
  <c r="AA77" i="19"/>
  <c r="AQ77" i="19"/>
  <c r="Y77" i="19"/>
  <c r="CG77" i="19" s="1"/>
  <c r="BQ102" i="19"/>
  <c r="BP102" i="19"/>
  <c r="BR102" i="19"/>
  <c r="AJ134" i="19"/>
  <c r="AS64" i="19"/>
  <c r="AF35" i="19"/>
  <c r="BF204" i="19"/>
  <c r="BG204" i="19"/>
  <c r="BN204" i="19"/>
  <c r="BM204" i="19"/>
  <c r="BH204" i="19"/>
  <c r="BL204" i="19"/>
  <c r="BE204" i="19"/>
  <c r="BJ204" i="19"/>
  <c r="BO204" i="19"/>
  <c r="BD204" i="19"/>
  <c r="BK204" i="19"/>
  <c r="BD199" i="19"/>
  <c r="BO199" i="19"/>
  <c r="BF199" i="19"/>
  <c r="BH199" i="19"/>
  <c r="BI199" i="19"/>
  <c r="BN199" i="19"/>
  <c r="BL199" i="19"/>
  <c r="BK199" i="19"/>
  <c r="BG199" i="19"/>
  <c r="BJ199" i="19"/>
  <c r="BM199" i="19"/>
  <c r="BL137" i="19"/>
  <c r="BK137" i="19"/>
  <c r="BI137" i="19"/>
  <c r="BE137" i="19"/>
  <c r="BN137" i="19"/>
  <c r="BM137" i="19"/>
  <c r="BG137" i="19"/>
  <c r="BF137" i="19"/>
  <c r="BD137" i="19"/>
  <c r="BO137" i="19"/>
  <c r="BJ137" i="19"/>
  <c r="BH137" i="19"/>
  <c r="X32" i="19"/>
  <c r="W32" i="19"/>
  <c r="CD32" i="19" s="1"/>
  <c r="AO32" i="19"/>
  <c r="CL32" i="19"/>
  <c r="CO32" i="19" s="1"/>
  <c r="T32" i="19"/>
  <c r="CF32" i="19" s="1"/>
  <c r="V32" i="19"/>
  <c r="BT160" i="19"/>
  <c r="BQ160" i="19"/>
  <c r="BS160" i="19"/>
  <c r="BP160" i="19"/>
  <c r="BR160" i="19"/>
  <c r="AL59" i="19"/>
  <c r="AM59" i="19"/>
  <c r="AI59" i="19"/>
  <c r="AJ59" i="19"/>
  <c r="AK59" i="19"/>
  <c r="BT81" i="19"/>
  <c r="BQ81" i="19"/>
  <c r="AD117" i="19"/>
  <c r="AF117" i="19"/>
  <c r="AE117" i="19"/>
  <c r="AH117" i="19"/>
  <c r="AG117" i="19"/>
  <c r="AM213" i="19"/>
  <c r="AK213" i="19"/>
  <c r="AL213" i="19"/>
  <c r="AI213" i="19"/>
  <c r="AJ213" i="19"/>
  <c r="U136" i="19"/>
  <c r="V136" i="19"/>
  <c r="CK136" i="19"/>
  <c r="T136" i="19"/>
  <c r="CF136" i="19" s="1"/>
  <c r="AN136" i="19"/>
  <c r="W136" i="19"/>
  <c r="CD136" i="19" s="1"/>
  <c r="X136" i="19"/>
  <c r="AO136" i="19"/>
  <c r="AJ67" i="19"/>
  <c r="AK67" i="19"/>
  <c r="AM67" i="19"/>
  <c r="AL67" i="19"/>
  <c r="AI67" i="19"/>
  <c r="AK55" i="19"/>
  <c r="AI55" i="19"/>
  <c r="AJ55" i="19"/>
  <c r="AM55" i="19"/>
  <c r="AL55" i="19"/>
  <c r="AF15" i="19"/>
  <c r="AH15" i="19"/>
  <c r="AB42" i="19"/>
  <c r="CE42" i="19" s="1"/>
  <c r="AQ42" i="19"/>
  <c r="Y42" i="19"/>
  <c r="CG42" i="19" s="1"/>
  <c r="BH43" i="19"/>
  <c r="BI43" i="19"/>
  <c r="BG43" i="19"/>
  <c r="BE43" i="19"/>
  <c r="BN43" i="19"/>
  <c r="BY44" i="19"/>
  <c r="CA44" i="19"/>
  <c r="BW44" i="19"/>
  <c r="AG64" i="19"/>
  <c r="AE64" i="19"/>
  <c r="AD64" i="19"/>
  <c r="AF64" i="19"/>
  <c r="AH64" i="19"/>
  <c r="AS69" i="19"/>
  <c r="AY69" i="19"/>
  <c r="AW69" i="19"/>
  <c r="AT69" i="19"/>
  <c r="AR69" i="19"/>
  <c r="AZ69" i="19"/>
  <c r="BA69" i="19"/>
  <c r="BB69" i="19"/>
  <c r="AX69" i="19"/>
  <c r="AV69" i="19"/>
  <c r="AU69" i="19"/>
  <c r="BC69" i="19"/>
  <c r="BT171" i="19"/>
  <c r="BP171" i="19"/>
  <c r="BS171" i="19"/>
  <c r="BQ171" i="19"/>
  <c r="BP142" i="19"/>
  <c r="BQ142" i="19"/>
  <c r="BA166" i="19"/>
  <c r="AX166" i="19"/>
  <c r="AY166" i="19"/>
  <c r="AR166" i="19"/>
  <c r="AZ166" i="19"/>
  <c r="AS166" i="19"/>
  <c r="AV166" i="19"/>
  <c r="AU166" i="19"/>
  <c r="BB166" i="19"/>
  <c r="AW166" i="19"/>
  <c r="BC166" i="19"/>
  <c r="BD35" i="19"/>
  <c r="BN35" i="19"/>
  <c r="BI35" i="19"/>
  <c r="BO35" i="19"/>
  <c r="BK35" i="19"/>
  <c r="BJ35" i="19"/>
  <c r="BG35" i="19"/>
  <c r="BE35" i="19"/>
  <c r="BH35" i="19"/>
  <c r="BM35" i="19"/>
  <c r="BF35" i="19"/>
  <c r="BL35" i="19"/>
  <c r="BI56" i="19"/>
  <c r="BL56" i="19"/>
  <c r="BK56" i="19"/>
  <c r="BF56" i="19"/>
  <c r="BD56" i="19"/>
  <c r="BM56" i="19"/>
  <c r="BN56" i="19"/>
  <c r="BH56" i="19"/>
  <c r="BJ56" i="19"/>
  <c r="BG56" i="19"/>
  <c r="BO56" i="19"/>
  <c r="AN174" i="19"/>
  <c r="X174" i="19"/>
  <c r="CK174" i="19"/>
  <c r="U174" i="19"/>
  <c r="AO174" i="19"/>
  <c r="W174" i="19"/>
  <c r="CD174" i="19" s="1"/>
  <c r="T174" i="19"/>
  <c r="CF174" i="19" s="1"/>
  <c r="V174" i="19"/>
  <c r="BY101" i="19"/>
  <c r="CA101" i="19"/>
  <c r="BZ101" i="19"/>
  <c r="BX101" i="19"/>
  <c r="AS97" i="19"/>
  <c r="AY97" i="19"/>
  <c r="AW97" i="19"/>
  <c r="BA97" i="19"/>
  <c r="AX97" i="19"/>
  <c r="AV97" i="19"/>
  <c r="AU97" i="19"/>
  <c r="BB97" i="19"/>
  <c r="BT175" i="19"/>
  <c r="BR175" i="19"/>
  <c r="BP175" i="19"/>
  <c r="AP194" i="19"/>
  <c r="AA194" i="19"/>
  <c r="Z194" i="19"/>
  <c r="AC194" i="19"/>
  <c r="CN194" i="19"/>
  <c r="Y194" i="19"/>
  <c r="CG194" i="19" s="1"/>
  <c r="AM107" i="19"/>
  <c r="AJ107" i="19"/>
  <c r="AL107" i="19"/>
  <c r="BM90" i="19"/>
  <c r="BK90" i="19"/>
  <c r="BG90" i="19"/>
  <c r="BD90" i="19"/>
  <c r="BH90" i="19"/>
  <c r="BI90" i="19"/>
  <c r="BF90" i="19"/>
  <c r="BN90" i="19"/>
  <c r="BJ90" i="19"/>
  <c r="AY18" i="19"/>
  <c r="AU18" i="19"/>
  <c r="AW18" i="19"/>
  <c r="AX18" i="19"/>
  <c r="BB18" i="19"/>
  <c r="BA18" i="19"/>
  <c r="AT18" i="19"/>
  <c r="BC18" i="19"/>
  <c r="AS18" i="19"/>
  <c r="AV18" i="19"/>
  <c r="AR151" i="19"/>
  <c r="AV151" i="19"/>
  <c r="AS151" i="19"/>
  <c r="AY151" i="19"/>
  <c r="BA151" i="19"/>
  <c r="AX151" i="19"/>
  <c r="AU151" i="19"/>
  <c r="BC151" i="19"/>
  <c r="AT151" i="19"/>
  <c r="AE95" i="19"/>
  <c r="AH95" i="19"/>
  <c r="AD95" i="19"/>
  <c r="AF95" i="19"/>
  <c r="AG95" i="19"/>
  <c r="BP4" i="19"/>
  <c r="BR4" i="19"/>
  <c r="BS4" i="19"/>
  <c r="BT4" i="19"/>
  <c r="BL92" i="19"/>
  <c r="BE92" i="19"/>
  <c r="BJ92" i="19"/>
  <c r="BD92" i="19"/>
  <c r="BM92" i="19"/>
  <c r="BK92" i="19"/>
  <c r="AR107" i="19"/>
  <c r="AW107" i="19"/>
  <c r="BA107" i="19"/>
  <c r="AT107" i="19"/>
  <c r="BC107" i="19"/>
  <c r="AX107" i="19"/>
  <c r="W206" i="19"/>
  <c r="CD206" i="19" s="1"/>
  <c r="T206" i="19"/>
  <c r="CF206" i="19" s="1"/>
  <c r="AO206" i="19"/>
  <c r="AN206" i="19"/>
  <c r="CL206" i="19"/>
  <c r="CK206" i="19"/>
  <c r="AE140" i="19"/>
  <c r="AD140" i="19"/>
  <c r="AF140" i="19"/>
  <c r="AJ64" i="19"/>
  <c r="AI64" i="19"/>
  <c r="AL64" i="19"/>
  <c r="AM64" i="19"/>
  <c r="BQ133" i="19"/>
  <c r="BP133" i="19"/>
  <c r="AF150" i="19"/>
  <c r="AD150" i="19"/>
  <c r="AG150" i="19"/>
  <c r="AE150" i="19"/>
  <c r="BP58" i="19"/>
  <c r="BS58" i="19"/>
  <c r="BR58" i="19"/>
  <c r="BQ58" i="19"/>
  <c r="BT58" i="19"/>
  <c r="AU126" i="19"/>
  <c r="AV126" i="19"/>
  <c r="AX126" i="19"/>
  <c r="AR126" i="19"/>
  <c r="BA126" i="19"/>
  <c r="BC126" i="19"/>
  <c r="AY126" i="19"/>
  <c r="AT126" i="19"/>
  <c r="AW126" i="19"/>
  <c r="AS126" i="19"/>
  <c r="BB126" i="19"/>
  <c r="AS186" i="19"/>
  <c r="BB186" i="19"/>
  <c r="AU186" i="19"/>
  <c r="BC186" i="19"/>
  <c r="AV186" i="19"/>
  <c r="AW186" i="19"/>
  <c r="AY186" i="19"/>
  <c r="AX186" i="19"/>
  <c r="BA186" i="19"/>
  <c r="AR186" i="19"/>
  <c r="AZ186" i="19"/>
  <c r="BZ183" i="19"/>
  <c r="BX183" i="19"/>
  <c r="BY183" i="19"/>
  <c r="CA183" i="19"/>
  <c r="BW183" i="19"/>
  <c r="CA31" i="19"/>
  <c r="BZ31" i="19"/>
  <c r="BY31" i="19"/>
  <c r="BW31" i="19"/>
  <c r="BX31" i="19"/>
  <c r="AQ188" i="19"/>
  <c r="Z188" i="19"/>
  <c r="CN188" i="19"/>
  <c r="AP188" i="19"/>
  <c r="CM188" i="19"/>
  <c r="AC188" i="19"/>
  <c r="Y188" i="19"/>
  <c r="CG188" i="19" s="1"/>
  <c r="AB188" i="19"/>
  <c r="CE188" i="19" s="1"/>
  <c r="AH34" i="19"/>
  <c r="AD34" i="19"/>
  <c r="AF34" i="19"/>
  <c r="AG34" i="19"/>
  <c r="AE34" i="19"/>
  <c r="AD164" i="19"/>
  <c r="AE164" i="19"/>
  <c r="AG164" i="19"/>
  <c r="AH164" i="19"/>
  <c r="AF164" i="19"/>
  <c r="V154" i="19"/>
  <c r="CL154" i="19"/>
  <c r="AN154" i="19"/>
  <c r="X154" i="19"/>
  <c r="T154" i="19"/>
  <c r="CF154" i="19" s="1"/>
  <c r="AO154" i="19"/>
  <c r="CK154" i="19"/>
  <c r="U154" i="19"/>
  <c r="W154" i="19"/>
  <c r="CD154" i="19" s="1"/>
  <c r="AD124" i="19"/>
  <c r="AH124" i="19"/>
  <c r="AF124" i="19"/>
  <c r="AE124" i="19"/>
  <c r="AH67" i="19"/>
  <c r="AF67" i="19"/>
  <c r="AD67" i="19"/>
  <c r="AG67" i="19"/>
  <c r="AE67" i="19"/>
  <c r="BD143" i="19"/>
  <c r="BO143" i="19"/>
  <c r="BG143" i="19"/>
  <c r="BE143" i="19"/>
  <c r="BM143" i="19"/>
  <c r="BI143" i="19"/>
  <c r="AK23" i="19"/>
  <c r="AM23" i="19"/>
  <c r="AI23" i="19"/>
  <c r="AL23" i="19"/>
  <c r="AJ23" i="19"/>
  <c r="AC53" i="19"/>
  <c r="AP53" i="19"/>
  <c r="CM53" i="19"/>
  <c r="Z53" i="19"/>
  <c r="CN53" i="19"/>
  <c r="AB53" i="19"/>
  <c r="CE53" i="19" s="1"/>
  <c r="AQ53" i="19"/>
  <c r="AA53" i="19"/>
  <c r="Y53" i="19"/>
  <c r="CG53" i="19" s="1"/>
  <c r="BM198" i="19"/>
  <c r="BJ198" i="19"/>
  <c r="BD198" i="19"/>
  <c r="BE198" i="19"/>
  <c r="BK198" i="19"/>
  <c r="BL198" i="19"/>
  <c r="BG198" i="19"/>
  <c r="BH198" i="19"/>
  <c r="BO198" i="19"/>
  <c r="BF198" i="19"/>
  <c r="AH57" i="19"/>
  <c r="AD57" i="19"/>
  <c r="AO97" i="19"/>
  <c r="U97" i="19"/>
  <c r="CK97" i="19"/>
  <c r="W97" i="19"/>
  <c r="CD97" i="19" s="1"/>
  <c r="AN97" i="19"/>
  <c r="T97" i="19"/>
  <c r="CF97" i="19" s="1"/>
  <c r="V97" i="19"/>
  <c r="AL86" i="19"/>
  <c r="AK86" i="19"/>
  <c r="AJ86" i="19"/>
  <c r="AM86" i="19"/>
  <c r="AI86" i="19"/>
  <c r="BS163" i="19"/>
  <c r="BQ163" i="19"/>
  <c r="BP163" i="19"/>
  <c r="BT163" i="19"/>
  <c r="BR163" i="19"/>
  <c r="BN4" i="19"/>
  <c r="BH4" i="19"/>
  <c r="BI4" i="19"/>
  <c r="BL4" i="19"/>
  <c r="BE4" i="19"/>
  <c r="BF4" i="19"/>
  <c r="BG4" i="19"/>
  <c r="BM4" i="19"/>
  <c r="BG190" i="19"/>
  <c r="BL190" i="19"/>
  <c r="BH190" i="19"/>
  <c r="BI190" i="19"/>
  <c r="BO190" i="19"/>
  <c r="BJ190" i="19"/>
  <c r="BK190" i="19"/>
  <c r="BE190" i="19"/>
  <c r="BM190" i="19"/>
  <c r="BN190" i="19"/>
  <c r="BD190" i="19"/>
  <c r="BF190" i="19"/>
  <c r="AF135" i="19"/>
  <c r="AD135" i="19"/>
  <c r="AE135" i="19"/>
  <c r="AH135" i="19"/>
  <c r="AG135" i="19"/>
  <c r="CL43" i="19"/>
  <c r="AN43" i="19"/>
  <c r="V43" i="19"/>
  <c r="AO43" i="19"/>
  <c r="U43" i="19"/>
  <c r="CK43" i="19"/>
  <c r="X43" i="19"/>
  <c r="W43" i="19"/>
  <c r="CD43" i="19" s="1"/>
  <c r="T43" i="19"/>
  <c r="CF43" i="19" s="1"/>
  <c r="CA160" i="19"/>
  <c r="BW160" i="19"/>
  <c r="BY160" i="19"/>
  <c r="BX160" i="19"/>
  <c r="BZ160" i="19"/>
  <c r="BM94" i="19"/>
  <c r="BG94" i="19"/>
  <c r="BO94" i="19"/>
  <c r="BH94" i="19"/>
  <c r="BL94" i="19"/>
  <c r="BJ94" i="19"/>
  <c r="BD94" i="19"/>
  <c r="BF94" i="19"/>
  <c r="BE94" i="19"/>
  <c r="BN94" i="19"/>
  <c r="BK94" i="19"/>
  <c r="BI94" i="19"/>
  <c r="CA115" i="19"/>
  <c r="BW115" i="19"/>
  <c r="BX115" i="19"/>
  <c r="BY115" i="19"/>
  <c r="Y79" i="19"/>
  <c r="CG79" i="19" s="1"/>
  <c r="AA79" i="19"/>
  <c r="CM79" i="19"/>
  <c r="CP79" i="19" s="1"/>
  <c r="AQ79" i="19"/>
  <c r="AP79" i="19"/>
  <c r="Z79" i="19"/>
  <c r="CK161" i="19"/>
  <c r="W161" i="19"/>
  <c r="CD161" i="19" s="1"/>
  <c r="U161" i="19"/>
  <c r="V161" i="19"/>
  <c r="AN161" i="19"/>
  <c r="AO161" i="19"/>
  <c r="X161" i="19"/>
  <c r="CL161" i="19"/>
  <c r="T161" i="19"/>
  <c r="CF161" i="19" s="1"/>
  <c r="BQ117" i="19"/>
  <c r="BR117" i="19"/>
  <c r="BP117" i="19"/>
  <c r="BT117" i="19"/>
  <c r="BS117" i="19"/>
  <c r="AR42" i="19"/>
  <c r="AT42" i="19"/>
  <c r="AW42" i="19"/>
  <c r="BB42" i="19"/>
  <c r="AY42" i="19"/>
  <c r="AX42" i="19"/>
  <c r="AZ42" i="19"/>
  <c r="AV42" i="19"/>
  <c r="BA42" i="19"/>
  <c r="AS42" i="19"/>
  <c r="AU42" i="19"/>
  <c r="BC42" i="19"/>
  <c r="CL186" i="19"/>
  <c r="T186" i="19"/>
  <c r="CF186" i="19" s="1"/>
  <c r="V186" i="19"/>
  <c r="U186" i="19"/>
  <c r="AN186" i="19"/>
  <c r="X186" i="19"/>
  <c r="AK127" i="19"/>
  <c r="AL127" i="19"/>
  <c r="AI127" i="19"/>
  <c r="AJ127" i="19"/>
  <c r="AL152" i="19"/>
  <c r="AI152" i="19"/>
  <c r="AM152" i="19"/>
  <c r="AK152" i="19"/>
  <c r="AJ152" i="19"/>
  <c r="BW179" i="19"/>
  <c r="CA179" i="19"/>
  <c r="BX179" i="19"/>
  <c r="BY179" i="19"/>
  <c r="BG11" i="19"/>
  <c r="BK11" i="19"/>
  <c r="BN11" i="19"/>
  <c r="BL11" i="19"/>
  <c r="BI11" i="19"/>
  <c r="BD11" i="19"/>
  <c r="BF11" i="19"/>
  <c r="BJ11" i="19"/>
  <c r="BO11" i="19"/>
  <c r="BM11" i="19"/>
  <c r="BB165" i="19"/>
  <c r="AX165" i="19"/>
  <c r="AV165" i="19"/>
  <c r="AZ165" i="19"/>
  <c r="BA165" i="19"/>
  <c r="AU165" i="19"/>
  <c r="AS165" i="19"/>
  <c r="AT165" i="19"/>
  <c r="AR165" i="19"/>
  <c r="AW165" i="19"/>
  <c r="BG182" i="19"/>
  <c r="BM182" i="19"/>
  <c r="BJ182" i="19"/>
  <c r="BN182" i="19"/>
  <c r="BH182" i="19"/>
  <c r="BF182" i="19"/>
  <c r="BD182" i="19"/>
  <c r="BI182" i="19"/>
  <c r="BE182" i="19"/>
  <c r="BK182" i="19"/>
  <c r="BL182" i="19"/>
  <c r="AR85" i="19"/>
  <c r="AY85" i="19"/>
  <c r="BB85" i="19"/>
  <c r="AZ85" i="19"/>
  <c r="AU85" i="19"/>
  <c r="BC85" i="19"/>
  <c r="AV85" i="19"/>
  <c r="AW85" i="19"/>
  <c r="AS85" i="19"/>
  <c r="AA15" i="19"/>
  <c r="CM15" i="19"/>
  <c r="AQ15" i="19"/>
  <c r="Y15" i="19"/>
  <c r="CG15" i="19" s="1"/>
  <c r="AC15" i="19"/>
  <c r="CN15" i="19"/>
  <c r="AB15" i="19"/>
  <c r="CE15" i="19" s="1"/>
  <c r="AP15" i="19"/>
  <c r="AL201" i="19"/>
  <c r="AM201" i="19"/>
  <c r="AJ201" i="19"/>
  <c r="AK201" i="19"/>
  <c r="AI201" i="19"/>
  <c r="AK184" i="19"/>
  <c r="AM184" i="19"/>
  <c r="AI184" i="19"/>
  <c r="AJ184" i="19"/>
  <c r="AL184" i="19"/>
  <c r="AZ111" i="19"/>
  <c r="BB111" i="19"/>
  <c r="AS111" i="19"/>
  <c r="BC111" i="19"/>
  <c r="AY111" i="19"/>
  <c r="AX111" i="19"/>
  <c r="AV111" i="19"/>
  <c r="AW111" i="19"/>
  <c r="BA111" i="19"/>
  <c r="AU111" i="19"/>
  <c r="AR111" i="19"/>
  <c r="AJ123" i="19"/>
  <c r="AK123" i="19"/>
  <c r="AI123" i="19"/>
  <c r="AM123" i="19"/>
  <c r="AJ166" i="19"/>
  <c r="AM166" i="19"/>
  <c r="AL166" i="19"/>
  <c r="AK166" i="19"/>
  <c r="BZ50" i="19"/>
  <c r="BW50" i="19"/>
  <c r="CA50" i="19"/>
  <c r="BY50" i="19"/>
  <c r="AF18" i="19"/>
  <c r="AD18" i="19"/>
  <c r="AE18" i="19"/>
  <c r="AH18" i="19"/>
  <c r="AG18" i="19"/>
  <c r="AD209" i="19"/>
  <c r="AH209" i="19"/>
  <c r="AE209" i="19"/>
  <c r="AC210" i="19"/>
  <c r="CM210" i="19"/>
  <c r="Y210" i="19"/>
  <c r="CG210" i="19" s="1"/>
  <c r="CN210" i="19"/>
  <c r="AQ210" i="19"/>
  <c r="AA210" i="19"/>
  <c r="Z210" i="19"/>
  <c r="AP210" i="19"/>
  <c r="BJ128" i="19"/>
  <c r="AU148" i="19"/>
  <c r="BX143" i="19"/>
  <c r="BY143" i="19"/>
  <c r="BZ143" i="19"/>
  <c r="CA143" i="19"/>
  <c r="BW143" i="19"/>
  <c r="AQ25" i="19"/>
  <c r="CM25" i="19"/>
  <c r="CN25" i="19"/>
  <c r="Z25" i="19"/>
  <c r="AA25" i="19"/>
  <c r="Y25" i="19"/>
  <c r="CG25" i="19" s="1"/>
  <c r="AP25" i="19"/>
  <c r="AB25" i="19"/>
  <c r="CE25" i="19" s="1"/>
  <c r="AC25" i="19"/>
  <c r="BP137" i="19"/>
  <c r="BS137" i="19"/>
  <c r="BT137" i="19"/>
  <c r="BR137" i="19"/>
  <c r="BQ137" i="19"/>
  <c r="W18" i="19"/>
  <c r="CD18" i="19" s="1"/>
  <c r="CK18" i="19"/>
  <c r="T18" i="19"/>
  <c r="CF18" i="19" s="1"/>
  <c r="AO18" i="19"/>
  <c r="BH59" i="19"/>
  <c r="BN59" i="19"/>
  <c r="BJ59" i="19"/>
  <c r="BI59" i="19"/>
  <c r="BK59" i="19"/>
  <c r="BL59" i="19"/>
  <c r="BG59" i="19"/>
  <c r="BO59" i="19"/>
  <c r="BF59" i="19"/>
  <c r="BM59" i="19"/>
  <c r="BD59" i="19"/>
  <c r="BE59" i="19"/>
  <c r="BQ12" i="19"/>
  <c r="BS12" i="19"/>
  <c r="BU12" i="19" s="1"/>
  <c r="BR12" i="19"/>
  <c r="AQ60" i="19"/>
  <c r="Y60" i="19"/>
  <c r="CG60" i="19" s="1"/>
  <c r="AB60" i="19"/>
  <c r="CE60" i="19" s="1"/>
  <c r="AA60" i="19"/>
  <c r="Z60" i="19"/>
  <c r="CN60" i="19"/>
  <c r="CM60" i="19"/>
  <c r="AJ156" i="19"/>
  <c r="AM156" i="19"/>
  <c r="AI156" i="19"/>
  <c r="BS27" i="19"/>
  <c r="BQ27" i="19"/>
  <c r="AA179" i="19"/>
  <c r="Z179" i="19"/>
  <c r="Y179" i="19"/>
  <c r="CG179" i="19" s="1"/>
  <c r="CN179" i="19"/>
  <c r="AQ179" i="19"/>
  <c r="AP179" i="19"/>
  <c r="CM179" i="19"/>
  <c r="AB179" i="19"/>
  <c r="CE179" i="19" s="1"/>
  <c r="BS134" i="19"/>
  <c r="BT134" i="19"/>
  <c r="BQ134" i="19"/>
  <c r="BR134" i="19"/>
  <c r="AQ165" i="19"/>
  <c r="AP165" i="19"/>
  <c r="AB165" i="19"/>
  <c r="CE165" i="19" s="1"/>
  <c r="CN165" i="19"/>
  <c r="Y165" i="19"/>
  <c r="CG165" i="19" s="1"/>
  <c r="Z165" i="19"/>
  <c r="BB29" i="19"/>
  <c r="AX29" i="19"/>
  <c r="AU29" i="19"/>
  <c r="BA29" i="19"/>
  <c r="AZ29" i="19"/>
  <c r="AV29" i="19"/>
  <c r="AS29" i="19"/>
  <c r="AI150" i="19"/>
  <c r="AM150" i="19"/>
  <c r="AL150" i="19"/>
  <c r="AJ150" i="19"/>
  <c r="AK150" i="19"/>
  <c r="BX83" i="19"/>
  <c r="BZ83" i="19"/>
  <c r="BG214" i="19"/>
  <c r="BJ214" i="19"/>
  <c r="BE214" i="19"/>
  <c r="BK214" i="19"/>
  <c r="BM214" i="19"/>
  <c r="BI214" i="19"/>
  <c r="BF214" i="19"/>
  <c r="BO214" i="19"/>
  <c r="BD214" i="19"/>
  <c r="BN214" i="19"/>
  <c r="BH154" i="19"/>
  <c r="BL154" i="19"/>
  <c r="BF154" i="19"/>
  <c r="BM154" i="19"/>
  <c r="BO154" i="19"/>
  <c r="BI154" i="19"/>
  <c r="BJ154" i="19"/>
  <c r="BN154" i="19"/>
  <c r="BD154" i="19"/>
  <c r="BP78" i="19"/>
  <c r="BS78" i="19"/>
  <c r="BQ78" i="19"/>
  <c r="CK83" i="19"/>
  <c r="V83" i="19"/>
  <c r="W83" i="19"/>
  <c r="CD83" i="19" s="1"/>
  <c r="U83" i="19"/>
  <c r="CL83" i="19"/>
  <c r="AN83" i="19"/>
  <c r="X83" i="19"/>
  <c r="AO83" i="19"/>
  <c r="U40" i="19"/>
  <c r="Y197" i="19"/>
  <c r="CG197" i="19" s="1"/>
  <c r="AC93" i="19"/>
  <c r="BA3" i="19"/>
  <c r="BA85" i="19"/>
  <c r="AN211" i="19"/>
  <c r="U211" i="19"/>
  <c r="CL211" i="19"/>
  <c r="CK211" i="19"/>
  <c r="T211" i="19"/>
  <c r="CF211" i="19" s="1"/>
  <c r="X211" i="19"/>
  <c r="W211" i="19"/>
  <c r="CD211" i="19" s="1"/>
  <c r="V211" i="19"/>
  <c r="AI159" i="19"/>
  <c r="AM159" i="19"/>
  <c r="AJ159" i="19"/>
  <c r="AL159" i="19"/>
  <c r="AK159" i="19"/>
  <c r="BE24" i="19"/>
  <c r="BN24" i="19"/>
  <c r="BM24" i="19"/>
  <c r="BO24" i="19"/>
  <c r="BG24" i="19"/>
  <c r="BK24" i="19"/>
  <c r="BD24" i="19"/>
  <c r="BJ24" i="19"/>
  <c r="BF24" i="19"/>
  <c r="BH24" i="19"/>
  <c r="BI24" i="19"/>
  <c r="AN133" i="19"/>
  <c r="AO133" i="19"/>
  <c r="CK133" i="19"/>
  <c r="CL133" i="19"/>
  <c r="T133" i="19"/>
  <c r="CF133" i="19" s="1"/>
  <c r="AN51" i="19"/>
  <c r="T51" i="19"/>
  <c r="CF51" i="19" s="1"/>
  <c r="V51" i="19"/>
  <c r="W51" i="19"/>
  <c r="CD51" i="19" s="1"/>
  <c r="CL51" i="19"/>
  <c r="U51" i="19"/>
  <c r="AO51" i="19"/>
  <c r="AF211" i="19"/>
  <c r="AE211" i="19"/>
  <c r="AG211" i="19"/>
  <c r="AH211" i="19"/>
  <c r="AD211" i="19"/>
  <c r="X132" i="19"/>
  <c r="AO132" i="19"/>
  <c r="V132" i="19"/>
  <c r="T132" i="19"/>
  <c r="CF132" i="19" s="1"/>
  <c r="U132" i="19"/>
  <c r="CK132" i="19"/>
  <c r="AF77" i="19"/>
  <c r="AH77" i="19"/>
  <c r="AE77" i="19"/>
  <c r="BJ202" i="19"/>
  <c r="BL202" i="19"/>
  <c r="BO202" i="19"/>
  <c r="BE202" i="19"/>
  <c r="BI202" i="19"/>
  <c r="BF202" i="19"/>
  <c r="BD202" i="19"/>
  <c r="BM202" i="19"/>
  <c r="BH202" i="19"/>
  <c r="T208" i="19"/>
  <c r="CF208" i="19" s="1"/>
  <c r="X208" i="19"/>
  <c r="AN208" i="19"/>
  <c r="CL208" i="19"/>
  <c r="U208" i="19"/>
  <c r="AO208" i="19"/>
  <c r="CK208" i="19"/>
  <c r="AS198" i="19"/>
  <c r="AX198" i="19"/>
  <c r="AW198" i="19"/>
  <c r="AY198" i="19"/>
  <c r="AZ198" i="19"/>
  <c r="AT198" i="19"/>
  <c r="AV198" i="19"/>
  <c r="BA198" i="19"/>
  <c r="AU198" i="19"/>
  <c r="AU104" i="19"/>
  <c r="AW104" i="19"/>
  <c r="AV104" i="19"/>
  <c r="BC104" i="19"/>
  <c r="AT104" i="19"/>
  <c r="AZ104" i="19"/>
  <c r="AE52" i="19"/>
  <c r="AH52" i="19"/>
  <c r="AG52" i="19"/>
  <c r="AF52" i="19"/>
  <c r="AD52" i="19"/>
  <c r="BH152" i="19"/>
  <c r="BL152" i="19"/>
  <c r="BJ152" i="19"/>
  <c r="BG152" i="19"/>
  <c r="BF152" i="19"/>
  <c r="BO152" i="19"/>
  <c r="BD152" i="19"/>
  <c r="BM152" i="19"/>
  <c r="BE152" i="19"/>
  <c r="V15" i="19"/>
  <c r="CK15" i="19"/>
  <c r="W15" i="19"/>
  <c r="CD15" i="19" s="1"/>
  <c r="CL15" i="19"/>
  <c r="AN15" i="19"/>
  <c r="AH119" i="19"/>
  <c r="AG119" i="19"/>
  <c r="BG166" i="19"/>
  <c r="BI166" i="19"/>
  <c r="BO166" i="19"/>
  <c r="BE166" i="19"/>
  <c r="BM166" i="19"/>
  <c r="BK166" i="19"/>
  <c r="BH166" i="19"/>
  <c r="BN166" i="19"/>
  <c r="BL166" i="19"/>
  <c r="BD166" i="19"/>
  <c r="BZ44" i="19"/>
  <c r="BR27" i="19"/>
  <c r="AE180" i="19"/>
  <c r="AD119" i="19"/>
  <c r="X120" i="19"/>
  <c r="AN120" i="19"/>
  <c r="CM197" i="19"/>
  <c r="BO128" i="19"/>
  <c r="V18" i="19"/>
  <c r="AL172" i="19"/>
  <c r="CL193" i="19"/>
  <c r="U18" i="19"/>
  <c r="BE128" i="19"/>
  <c r="BR78" i="19"/>
  <c r="BW92" i="19"/>
  <c r="AK189" i="19"/>
  <c r="BT119" i="19"/>
  <c r="BU119" i="19" s="1"/>
  <c r="BB104" i="19"/>
  <c r="BW5" i="19"/>
  <c r="AH152" i="19"/>
  <c r="BL107" i="19"/>
  <c r="BF92" i="19"/>
  <c r="AM70" i="19"/>
  <c r="AV182" i="19"/>
  <c r="BG92" i="19"/>
  <c r="BW83" i="19"/>
  <c r="BW20" i="19"/>
  <c r="Y74" i="19"/>
  <c r="CG74" i="19" s="1"/>
  <c r="X112" i="19"/>
  <c r="BM119" i="19"/>
  <c r="AH102" i="19"/>
  <c r="V68" i="19"/>
  <c r="AO15" i="19"/>
  <c r="BH22" i="19"/>
  <c r="AY95" i="19"/>
  <c r="AN132" i="19"/>
  <c r="AV208" i="19"/>
  <c r="W103" i="19"/>
  <c r="CD103" i="19" s="1"/>
  <c r="BF166" i="19"/>
  <c r="AW151" i="19"/>
  <c r="X158" i="19"/>
  <c r="AO211" i="19"/>
  <c r="AX64" i="19"/>
  <c r="CM172" i="19"/>
  <c r="AW66" i="19"/>
  <c r="T83" i="19"/>
  <c r="CF83" i="19" s="1"/>
  <c r="BF170" i="19"/>
  <c r="CM41" i="19"/>
  <c r="AR97" i="19"/>
  <c r="BL214" i="19"/>
  <c r="AV49" i="19"/>
  <c r="BZ179" i="19"/>
  <c r="BW204" i="19"/>
  <c r="AT85" i="19"/>
  <c r="BA68" i="19"/>
  <c r="AT111" i="19"/>
  <c r="AX85" i="19"/>
  <c r="Y124" i="19"/>
  <c r="CG124" i="19" s="1"/>
  <c r="AP124" i="19"/>
  <c r="CN124" i="19"/>
  <c r="AC124" i="19"/>
  <c r="AB124" i="19"/>
  <c r="CE124" i="19" s="1"/>
  <c r="AA124" i="19"/>
  <c r="CM124" i="19"/>
  <c r="AQ124" i="19"/>
  <c r="CN178" i="19"/>
  <c r="CP178" i="19" s="1"/>
  <c r="Z178" i="19"/>
  <c r="Y178" i="19"/>
  <c r="CG178" i="19" s="1"/>
  <c r="AC178" i="19"/>
  <c r="AA178" i="19"/>
  <c r="AQ178" i="19"/>
  <c r="BK88" i="19"/>
  <c r="BE88" i="19"/>
  <c r="BJ88" i="19"/>
  <c r="BM88" i="19"/>
  <c r="BL88" i="19"/>
  <c r="BD88" i="19"/>
  <c r="BG88" i="19"/>
  <c r="BN88" i="19"/>
  <c r="BI88" i="19"/>
  <c r="BF88" i="19"/>
  <c r="BH88" i="19"/>
  <c r="BO88" i="19"/>
  <c r="BG193" i="19"/>
  <c r="BL193" i="19"/>
  <c r="BH193" i="19"/>
  <c r="BI193" i="19"/>
  <c r="BK193" i="19"/>
  <c r="BF193" i="19"/>
  <c r="BN193" i="19"/>
  <c r="BJ193" i="19"/>
  <c r="BE193" i="19"/>
  <c r="BM193" i="19"/>
  <c r="BD193" i="19"/>
  <c r="BO193" i="19"/>
  <c r="AE87" i="19"/>
  <c r="AH87" i="19"/>
  <c r="AG87" i="19"/>
  <c r="AF87" i="19"/>
  <c r="AD87" i="19"/>
  <c r="BQ211" i="19"/>
  <c r="BS211" i="19"/>
  <c r="BU211" i="19" s="1"/>
  <c r="BR54" i="19"/>
  <c r="BQ54" i="19"/>
  <c r="BS54" i="19"/>
  <c r="BT54" i="19"/>
  <c r="AE58" i="19"/>
  <c r="AG58" i="19"/>
  <c r="AD58" i="19"/>
  <c r="AH58" i="19"/>
  <c r="BY178" i="19"/>
  <c r="BZ178" i="19"/>
  <c r="BX178" i="19"/>
  <c r="CA178" i="19"/>
  <c r="BS132" i="19"/>
  <c r="BP132" i="19"/>
  <c r="BT132" i="19"/>
  <c r="BR132" i="19"/>
  <c r="AN45" i="19"/>
  <c r="W45" i="19"/>
  <c r="CD45" i="19" s="1"/>
  <c r="V45" i="19"/>
  <c r="U45" i="19"/>
  <c r="AO45" i="19"/>
  <c r="CL45" i="19"/>
  <c r="T45" i="19"/>
  <c r="CF45" i="19" s="1"/>
  <c r="CK45" i="19"/>
  <c r="AE107" i="19"/>
  <c r="AG107" i="19"/>
  <c r="AF107" i="19"/>
  <c r="AD107" i="19"/>
  <c r="AH107" i="19"/>
  <c r="BF49" i="19"/>
  <c r="BK49" i="19"/>
  <c r="BG49" i="19"/>
  <c r="BO49" i="19"/>
  <c r="BH49" i="19"/>
  <c r="BI49" i="19"/>
  <c r="BL49" i="19"/>
  <c r="BJ49" i="19"/>
  <c r="BN49" i="19"/>
  <c r="BD49" i="19"/>
  <c r="BM49" i="19"/>
  <c r="BE49" i="19"/>
  <c r="CA130" i="19"/>
  <c r="BX130" i="19"/>
  <c r="BY130" i="19"/>
  <c r="BW130" i="19"/>
  <c r="AJ28" i="19"/>
  <c r="AK28" i="19"/>
  <c r="AM28" i="19"/>
  <c r="BI36" i="19"/>
  <c r="BH36" i="19"/>
  <c r="BK36" i="19"/>
  <c r="BO36" i="19"/>
  <c r="BM36" i="19"/>
  <c r="BF36" i="19"/>
  <c r="BD36" i="19"/>
  <c r="BJ36" i="19"/>
  <c r="BL36" i="19"/>
  <c r="BN36" i="19"/>
  <c r="BX156" i="19"/>
  <c r="BY156" i="19"/>
  <c r="CA156" i="19"/>
  <c r="CB156" i="19" s="1"/>
  <c r="BI201" i="19"/>
  <c r="BJ201" i="19"/>
  <c r="BH201" i="19"/>
  <c r="BN201" i="19"/>
  <c r="BE201" i="19"/>
  <c r="BK201" i="19"/>
  <c r="BD201" i="19"/>
  <c r="BG201" i="19"/>
  <c r="BF201" i="19"/>
  <c r="Z35" i="19"/>
  <c r="AQ35" i="19"/>
  <c r="AB35" i="19"/>
  <c r="CE35" i="19" s="1"/>
  <c r="CN35" i="19"/>
  <c r="CP35" i="19" s="1"/>
  <c r="AC35" i="19"/>
  <c r="AA35" i="19"/>
  <c r="Y35" i="19"/>
  <c r="CG35" i="19" s="1"/>
  <c r="AF112" i="19"/>
  <c r="AH112" i="19"/>
  <c r="AD112" i="19"/>
  <c r="AG112" i="19"/>
  <c r="BB106" i="19"/>
  <c r="AR106" i="19"/>
  <c r="AY106" i="19"/>
  <c r="AW106" i="19"/>
  <c r="AX106" i="19"/>
  <c r="AU106" i="19"/>
  <c r="BC106" i="19"/>
  <c r="AT106" i="19"/>
  <c r="AS106" i="19"/>
  <c r="AZ106" i="19"/>
  <c r="AV106" i="19"/>
  <c r="BA106" i="19"/>
  <c r="BM189" i="19"/>
  <c r="BF189" i="19"/>
  <c r="BJ189" i="19"/>
  <c r="BI189" i="19"/>
  <c r="BO189" i="19"/>
  <c r="BG189" i="19"/>
  <c r="BH189" i="19"/>
  <c r="BN189" i="19"/>
  <c r="BE189" i="19"/>
  <c r="BD189" i="19"/>
  <c r="BL189" i="19"/>
  <c r="BK189" i="19"/>
  <c r="Y212" i="19"/>
  <c r="CG212" i="19" s="1"/>
  <c r="AC212" i="19"/>
  <c r="AA212" i="19"/>
  <c r="Z212" i="19"/>
  <c r="CM212" i="19"/>
  <c r="AB212" i="19"/>
  <c r="CE212" i="19" s="1"/>
  <c r="CN212" i="19"/>
  <c r="AQ212" i="19"/>
  <c r="BX177" i="19"/>
  <c r="CA177" i="19"/>
  <c r="BZ177" i="19"/>
  <c r="BW177" i="19"/>
  <c r="BY177" i="19"/>
  <c r="BG120" i="19"/>
  <c r="BE120" i="19"/>
  <c r="BL120" i="19"/>
  <c r="BM120" i="19"/>
  <c r="BN120" i="19"/>
  <c r="BI120" i="19"/>
  <c r="BH120" i="19"/>
  <c r="BJ120" i="19"/>
  <c r="BD120" i="19"/>
  <c r="BF120" i="19"/>
  <c r="BO120" i="19"/>
  <c r="AA39" i="19"/>
  <c r="AC39" i="19"/>
  <c r="CM39" i="19"/>
  <c r="CN39" i="19"/>
  <c r="AF53" i="19"/>
  <c r="AH53" i="19"/>
  <c r="AG53" i="19"/>
  <c r="AY207" i="19"/>
  <c r="AW207" i="19"/>
  <c r="BB207" i="19"/>
  <c r="AS207" i="19"/>
  <c r="AR207" i="19"/>
  <c r="BC207" i="19"/>
  <c r="AZ207" i="19"/>
  <c r="AT207" i="19"/>
  <c r="AV207" i="19"/>
  <c r="AU207" i="19"/>
  <c r="AI19" i="19"/>
  <c r="AL19" i="19"/>
  <c r="AJ19" i="19"/>
  <c r="AK19" i="19"/>
  <c r="AM19" i="19"/>
  <c r="AH23" i="19"/>
  <c r="AE23" i="19"/>
  <c r="AF23" i="19"/>
  <c r="AG23" i="19"/>
  <c r="AD23" i="19"/>
  <c r="AQ45" i="19"/>
  <c r="AA45" i="19"/>
  <c r="AB45" i="19"/>
  <c r="CE45" i="19" s="1"/>
  <c r="AC45" i="19"/>
  <c r="CN45" i="19"/>
  <c r="CM45" i="19"/>
  <c r="Z45" i="19"/>
  <c r="Y45" i="19"/>
  <c r="CG45" i="19" s="1"/>
  <c r="AM15" i="19"/>
  <c r="AL15" i="19"/>
  <c r="AI15" i="19"/>
  <c r="AK15" i="19"/>
  <c r="AJ15" i="19"/>
  <c r="AP56" i="19"/>
  <c r="AC56" i="19"/>
  <c r="CN56" i="19"/>
  <c r="AA56" i="19"/>
  <c r="CM56" i="19"/>
  <c r="Y56" i="19"/>
  <c r="CG56" i="19" s="1"/>
  <c r="BS42" i="19"/>
  <c r="BR42" i="19"/>
  <c r="BP42" i="19"/>
  <c r="BY33" i="19"/>
  <c r="BX33" i="19"/>
  <c r="BZ33" i="19"/>
  <c r="CA33" i="19"/>
  <c r="CA65" i="19"/>
  <c r="BY65" i="19"/>
  <c r="BW65" i="19"/>
  <c r="BX65" i="19"/>
  <c r="BZ65" i="19"/>
  <c r="CK87" i="19"/>
  <c r="W87" i="19"/>
  <c r="CD87" i="19" s="1"/>
  <c r="T87" i="19"/>
  <c r="CF87" i="19" s="1"/>
  <c r="X87" i="19"/>
  <c r="CL87" i="19"/>
  <c r="AN87" i="19"/>
  <c r="AO87" i="19"/>
  <c r="U87" i="19"/>
  <c r="V87" i="19"/>
  <c r="AG27" i="19"/>
  <c r="AF27" i="19"/>
  <c r="AH27" i="19"/>
  <c r="AE27" i="19"/>
  <c r="AD27" i="19"/>
  <c r="AO11" i="19"/>
  <c r="CK11" i="19"/>
  <c r="CO11" i="19" s="1"/>
  <c r="T11" i="19"/>
  <c r="CF11" i="19" s="1"/>
  <c r="U11" i="19"/>
  <c r="AN11" i="19"/>
  <c r="X11" i="19"/>
  <c r="V11" i="19"/>
  <c r="AF187" i="19"/>
  <c r="AE187" i="19"/>
  <c r="AG187" i="19"/>
  <c r="AH187" i="19"/>
  <c r="AD187" i="19"/>
  <c r="AE53" i="19"/>
  <c r="AN193" i="19"/>
  <c r="AK134" i="19"/>
  <c r="BE119" i="19"/>
  <c r="AB79" i="19"/>
  <c r="CE79" i="19" s="1"/>
  <c r="BJ124" i="19"/>
  <c r="BI124" i="19"/>
  <c r="BE124" i="19"/>
  <c r="BN124" i="19"/>
  <c r="BM124" i="19"/>
  <c r="BH124" i="19"/>
  <c r="BL124" i="19"/>
  <c r="BO124" i="19"/>
  <c r="BD124" i="19"/>
  <c r="BG124" i="19"/>
  <c r="BX81" i="19"/>
  <c r="CA81" i="19"/>
  <c r="BZ81" i="19"/>
  <c r="BY81" i="19"/>
  <c r="BW81" i="19"/>
  <c r="BZ170" i="19"/>
  <c r="BX170" i="19"/>
  <c r="CA170" i="19"/>
  <c r="BW170" i="19"/>
  <c r="BY170" i="19"/>
  <c r="U142" i="19"/>
  <c r="T142" i="19"/>
  <c r="CF142" i="19" s="1"/>
  <c r="V142" i="19"/>
  <c r="CK142" i="19"/>
  <c r="CL142" i="19"/>
  <c r="AO142" i="19"/>
  <c r="BW53" i="19"/>
  <c r="BY53" i="19"/>
  <c r="CA53" i="19"/>
  <c r="CB53" i="19" s="1"/>
  <c r="BX53" i="19"/>
  <c r="AG185" i="19"/>
  <c r="AF185" i="19"/>
  <c r="AD185" i="19"/>
  <c r="AH185" i="19"/>
  <c r="AE41" i="19"/>
  <c r="AF41" i="19"/>
  <c r="AD41" i="19"/>
  <c r="AH41" i="19"/>
  <c r="AG41" i="19"/>
  <c r="V33" i="19"/>
  <c r="W33" i="19"/>
  <c r="CD33" i="19" s="1"/>
  <c r="CL33" i="19"/>
  <c r="CO33" i="19" s="1"/>
  <c r="X33" i="19"/>
  <c r="AN33" i="19"/>
  <c r="AO33" i="19"/>
  <c r="AQ48" i="19"/>
  <c r="AP48" i="19"/>
  <c r="AC48" i="19"/>
  <c r="AA48" i="19"/>
  <c r="CN48" i="19"/>
  <c r="Z48" i="19"/>
  <c r="AK165" i="19"/>
  <c r="AJ165" i="19"/>
  <c r="AM165" i="19"/>
  <c r="CA52" i="19"/>
  <c r="BZ52" i="19"/>
  <c r="BX52" i="19"/>
  <c r="BY52" i="19"/>
  <c r="BW52" i="19"/>
  <c r="AH100" i="19"/>
  <c r="AG100" i="19"/>
  <c r="AE100" i="19"/>
  <c r="AD100" i="19"/>
  <c r="BD115" i="19"/>
  <c r="BF115" i="19"/>
  <c r="BO115" i="19"/>
  <c r="BH115" i="19"/>
  <c r="BL115" i="19"/>
  <c r="BI115" i="19"/>
  <c r="BJ115" i="19"/>
  <c r="BM115" i="19"/>
  <c r="BG115" i="19"/>
  <c r="BK115" i="19"/>
  <c r="BN115" i="19"/>
  <c r="BE115" i="19"/>
  <c r="AD206" i="19"/>
  <c r="AG206" i="19"/>
  <c r="AE206" i="19"/>
  <c r="AH206" i="19"/>
  <c r="CA139" i="19"/>
  <c r="BW139" i="19"/>
  <c r="BZ139" i="19"/>
  <c r="BX139" i="19"/>
  <c r="BY139" i="19"/>
  <c r="BR123" i="19"/>
  <c r="BT123" i="19"/>
  <c r="BU123" i="19" s="1"/>
  <c r="AU45" i="19"/>
  <c r="BB45" i="19"/>
  <c r="AZ45" i="19"/>
  <c r="AR45" i="19"/>
  <c r="BC45" i="19"/>
  <c r="BA45" i="19"/>
  <c r="AT45" i="19"/>
  <c r="AS45" i="19"/>
  <c r="AV45" i="19"/>
  <c r="AY45" i="19"/>
  <c r="AX45" i="19"/>
  <c r="W96" i="19"/>
  <c r="CD96" i="19" s="1"/>
  <c r="U96" i="19"/>
  <c r="AO96" i="19"/>
  <c r="X96" i="19"/>
  <c r="AN96" i="19"/>
  <c r="CK96" i="19"/>
  <c r="T96" i="19"/>
  <c r="CF96" i="19" s="1"/>
  <c r="CL96" i="19"/>
  <c r="V96" i="19"/>
  <c r="AM200" i="19"/>
  <c r="AI200" i="19"/>
  <c r="AJ200" i="19"/>
  <c r="AK200" i="19"/>
  <c r="BE164" i="19"/>
  <c r="BJ164" i="19"/>
  <c r="BF164" i="19"/>
  <c r="BK164" i="19"/>
  <c r="BM164" i="19"/>
  <c r="BL164" i="19"/>
  <c r="BO164" i="19"/>
  <c r="BI164" i="19"/>
  <c r="BD164" i="19"/>
  <c r="BN164" i="19"/>
  <c r="BG164" i="19"/>
  <c r="AI161" i="19"/>
  <c r="AM161" i="19"/>
  <c r="AK161" i="19"/>
  <c r="AL161" i="19"/>
  <c r="BX21" i="19"/>
  <c r="BY21" i="19"/>
  <c r="BZ21" i="19"/>
  <c r="BW21" i="19"/>
  <c r="AG177" i="19"/>
  <c r="AH177" i="19"/>
  <c r="AE177" i="19"/>
  <c r="AD177" i="19"/>
  <c r="AN63" i="19"/>
  <c r="CL63" i="19"/>
  <c r="W63" i="19"/>
  <c r="CD63" i="19" s="1"/>
  <c r="T63" i="19"/>
  <c r="CF63" i="19" s="1"/>
  <c r="X63" i="19"/>
  <c r="U63" i="19"/>
  <c r="AO63" i="19"/>
  <c r="CK63" i="19"/>
  <c r="V63" i="19"/>
  <c r="BY105" i="19"/>
  <c r="CA105" i="19"/>
  <c r="BW105" i="19"/>
  <c r="BX105" i="19"/>
  <c r="BZ105" i="19"/>
  <c r="AA86" i="19"/>
  <c r="BJ143" i="19"/>
  <c r="BY83" i="19"/>
  <c r="BR211" i="19"/>
  <c r="BZ130" i="19"/>
  <c r="AJ108" i="19"/>
  <c r="AK108" i="19"/>
  <c r="AI108" i="19"/>
  <c r="AM108" i="19"/>
  <c r="AL108" i="19"/>
  <c r="AD201" i="19"/>
  <c r="AG201" i="19"/>
  <c r="AE201" i="19"/>
  <c r="AF201" i="19"/>
  <c r="AH201" i="19"/>
  <c r="BE37" i="19"/>
  <c r="BH37" i="19"/>
  <c r="BL37" i="19"/>
  <c r="BJ37" i="19"/>
  <c r="BK37" i="19"/>
  <c r="BN37" i="19"/>
  <c r="BD37" i="19"/>
  <c r="BM37" i="19"/>
  <c r="BO37" i="19"/>
  <c r="BI37" i="19"/>
  <c r="AC161" i="19"/>
  <c r="CN161" i="19"/>
  <c r="AQ161" i="19"/>
  <c r="Y161" i="19"/>
  <c r="CG161" i="19" s="1"/>
  <c r="Z161" i="19"/>
  <c r="CM161" i="19"/>
  <c r="AP161" i="19"/>
  <c r="AA161" i="19"/>
  <c r="AB161" i="19"/>
  <c r="CE161" i="19" s="1"/>
  <c r="AD196" i="19"/>
  <c r="AE196" i="19"/>
  <c r="AG196" i="19"/>
  <c r="AF196" i="19"/>
  <c r="AH196" i="19"/>
  <c r="AG69" i="19"/>
  <c r="AH69" i="19"/>
  <c r="AF69" i="19"/>
  <c r="AQ105" i="19"/>
  <c r="AP105" i="19"/>
  <c r="CM105" i="19"/>
  <c r="Z105" i="19"/>
  <c r="AA105" i="19"/>
  <c r="CN105" i="19"/>
  <c r="AQ137" i="19"/>
  <c r="AB137" i="19"/>
  <c r="CE137" i="19" s="1"/>
  <c r="Y137" i="19"/>
  <c r="CG137" i="19" s="1"/>
  <c r="CN137" i="19"/>
  <c r="AC137" i="19"/>
  <c r="BM22" i="19"/>
  <c r="BJ22" i="19"/>
  <c r="BD22" i="19"/>
  <c r="BN22" i="19"/>
  <c r="BE22" i="19"/>
  <c r="BF22" i="19"/>
  <c r="BO22" i="19"/>
  <c r="BH149" i="19"/>
  <c r="BO149" i="19"/>
  <c r="BF149" i="19"/>
  <c r="BN149" i="19"/>
  <c r="BE149" i="19"/>
  <c r="BG149" i="19"/>
  <c r="BL149" i="19"/>
  <c r="BM149" i="19"/>
  <c r="BI149" i="19"/>
  <c r="AT22" i="19"/>
  <c r="AW22" i="19"/>
  <c r="AZ22" i="19"/>
  <c r="BC22" i="19"/>
  <c r="AS22" i="19"/>
  <c r="AR22" i="19"/>
  <c r="AX22" i="19"/>
  <c r="AU22" i="19"/>
  <c r="BB22" i="19"/>
  <c r="AV22" i="19"/>
  <c r="BA22" i="19"/>
  <c r="AY22" i="19"/>
  <c r="AW15" i="19"/>
  <c r="BB15" i="19"/>
  <c r="AU15" i="19"/>
  <c r="AV15" i="19"/>
  <c r="BA15" i="19"/>
  <c r="AY15" i="19"/>
  <c r="BC15" i="19"/>
  <c r="AR15" i="19"/>
  <c r="AT15" i="19"/>
  <c r="AS15" i="19"/>
  <c r="AX15" i="19"/>
  <c r="AZ15" i="19"/>
  <c r="BB31" i="19"/>
  <c r="AX31" i="19"/>
  <c r="BC31" i="19"/>
  <c r="AW31" i="19"/>
  <c r="AS31" i="19"/>
  <c r="AT31" i="19"/>
  <c r="AH93" i="19"/>
  <c r="AD93" i="19"/>
  <c r="AE93" i="19"/>
  <c r="AG93" i="19"/>
  <c r="AF93" i="19"/>
  <c r="BY60" i="19"/>
  <c r="BW60" i="19"/>
  <c r="BZ60" i="19"/>
  <c r="CA60" i="19"/>
  <c r="BX60" i="19"/>
  <c r="BT27" i="19"/>
  <c r="AQ200" i="19"/>
  <c r="BR20" i="19"/>
  <c r="AD180" i="19"/>
  <c r="AE119" i="19"/>
  <c r="V133" i="19"/>
  <c r="AM172" i="19"/>
  <c r="AK172" i="19"/>
  <c r="AD77" i="19"/>
  <c r="AN168" i="19"/>
  <c r="BJ43" i="19"/>
  <c r="BD43" i="19"/>
  <c r="BH107" i="19"/>
  <c r="U32" i="19"/>
  <c r="BQ4" i="19"/>
  <c r="BL24" i="19"/>
  <c r="CA83" i="19"/>
  <c r="AB74" i="19"/>
  <c r="CE74" i="19" s="1"/>
  <c r="BK149" i="19"/>
  <c r="BE154" i="19"/>
  <c r="CL68" i="19"/>
  <c r="AG24" i="19"/>
  <c r="T15" i="19"/>
  <c r="CF15" i="19" s="1"/>
  <c r="BP211" i="19"/>
  <c r="AJ161" i="19"/>
  <c r="W11" i="19"/>
  <c r="CD11" i="19" s="1"/>
  <c r="BT111" i="19"/>
  <c r="CK103" i="19"/>
  <c r="AS153" i="19"/>
  <c r="AN164" i="19"/>
  <c r="BJ166" i="19"/>
  <c r="AZ151" i="19"/>
  <c r="Z56" i="19"/>
  <c r="BB66" i="19"/>
  <c r="AA167" i="19"/>
  <c r="X51" i="19"/>
  <c r="BK124" i="19"/>
  <c r="AZ97" i="19"/>
  <c r="BK188" i="19"/>
  <c r="BG37" i="19"/>
  <c r="AB105" i="19"/>
  <c r="CE105" i="19" s="1"/>
  <c r="BK152" i="19"/>
  <c r="BM201" i="19"/>
  <c r="BH11" i="19"/>
  <c r="AI28" i="19"/>
  <c r="AW49" i="19"/>
  <c r="AL156" i="19"/>
  <c r="V82" i="19"/>
  <c r="BB68" i="19"/>
  <c r="AE25" i="19"/>
  <c r="AD25" i="19"/>
  <c r="AG25" i="19"/>
  <c r="AH25" i="19"/>
  <c r="BA10" i="19"/>
  <c r="AV10" i="19"/>
  <c r="AW10" i="19"/>
  <c r="BB10" i="19"/>
  <c r="AR10" i="19"/>
  <c r="BC10" i="19"/>
  <c r="AU10" i="19"/>
  <c r="AZ10" i="19"/>
  <c r="AS10" i="19"/>
  <c r="AT10" i="19"/>
  <c r="BJ30" i="19"/>
  <c r="BF30" i="19"/>
  <c r="BL30" i="19"/>
  <c r="BG30" i="19"/>
  <c r="BD30" i="19"/>
  <c r="BM30" i="19"/>
  <c r="BI30" i="19"/>
  <c r="BK30" i="19"/>
  <c r="BN30" i="19"/>
  <c r="V201" i="19"/>
  <c r="AO201" i="19"/>
  <c r="CL201" i="19"/>
  <c r="X201" i="19"/>
  <c r="U201" i="19"/>
  <c r="W201" i="19"/>
  <c r="CD201" i="19" s="1"/>
  <c r="CK201" i="19"/>
  <c r="BI98" i="19"/>
  <c r="BO98" i="19"/>
  <c r="BH98" i="19"/>
  <c r="BL98" i="19"/>
  <c r="BJ98" i="19"/>
  <c r="BF98" i="19"/>
  <c r="BN98" i="19"/>
  <c r="BG98" i="19"/>
  <c r="BD98" i="19"/>
  <c r="BM98" i="19"/>
  <c r="BK98" i="19"/>
  <c r="BE98" i="19"/>
  <c r="T95" i="19"/>
  <c r="CF95" i="19" s="1"/>
  <c r="AN95" i="19"/>
  <c r="W95" i="19"/>
  <c r="CD95" i="19" s="1"/>
  <c r="CL95" i="19"/>
  <c r="CK95" i="19"/>
  <c r="AO95" i="19"/>
  <c r="U95" i="19"/>
  <c r="V95" i="19"/>
  <c r="X95" i="19"/>
  <c r="AX191" i="19"/>
  <c r="AZ191" i="19"/>
  <c r="BC191" i="19"/>
  <c r="AS191" i="19"/>
  <c r="AT191" i="19"/>
  <c r="AY191" i="19"/>
  <c r="BB191" i="19"/>
  <c r="AR191" i="19"/>
  <c r="AU191" i="19"/>
  <c r="AV191" i="19"/>
  <c r="AJ50" i="19"/>
  <c r="AK50" i="19"/>
  <c r="AM50" i="19"/>
  <c r="AL50" i="19"/>
  <c r="AI50" i="19"/>
  <c r="BX118" i="19"/>
  <c r="CA118" i="19"/>
  <c r="BZ118" i="19"/>
  <c r="BW118" i="19"/>
  <c r="Z86" i="19"/>
  <c r="Y86" i="19"/>
  <c r="CG86" i="19" s="1"/>
  <c r="CM86" i="19"/>
  <c r="CP86" i="19" s="1"/>
  <c r="AP86" i="19"/>
  <c r="AC86" i="19"/>
  <c r="AQ86" i="19"/>
  <c r="AP21" i="19"/>
  <c r="CN21" i="19"/>
  <c r="Y21" i="19"/>
  <c r="CG21" i="19" s="1"/>
  <c r="Z21" i="19"/>
  <c r="AB21" i="19"/>
  <c r="CE21" i="19" s="1"/>
  <c r="AQ21" i="19"/>
  <c r="AA21" i="19"/>
  <c r="AC21" i="19"/>
  <c r="CM21" i="19"/>
  <c r="BZ43" i="19"/>
  <c r="BX43" i="19"/>
  <c r="BW43" i="19"/>
  <c r="BF155" i="19"/>
  <c r="BM155" i="19"/>
  <c r="BL155" i="19"/>
  <c r="BJ155" i="19"/>
  <c r="BG155" i="19"/>
  <c r="BO155" i="19"/>
  <c r="BD155" i="19"/>
  <c r="BI155" i="19"/>
  <c r="BN155" i="19"/>
  <c r="BK155" i="19"/>
  <c r="BE155" i="19"/>
  <c r="BD99" i="19"/>
  <c r="BK99" i="19"/>
  <c r="BG99" i="19"/>
  <c r="BM99" i="19"/>
  <c r="BN99" i="19"/>
  <c r="BO99" i="19"/>
  <c r="BL99" i="19"/>
  <c r="BH99" i="19"/>
  <c r="BI99" i="19"/>
  <c r="BF99" i="19"/>
  <c r="BE99" i="19"/>
  <c r="AD102" i="19"/>
  <c r="AF102" i="19"/>
  <c r="AG102" i="19"/>
  <c r="U150" i="19"/>
  <c r="W150" i="19"/>
  <c r="CD150" i="19" s="1"/>
  <c r="AN150" i="19"/>
  <c r="X150" i="19"/>
  <c r="T150" i="19"/>
  <c r="CF150" i="19" s="1"/>
  <c r="CK150" i="19"/>
  <c r="V150" i="19"/>
  <c r="U26" i="19"/>
  <c r="T26" i="19"/>
  <c r="CF26" i="19" s="1"/>
  <c r="AO26" i="19"/>
  <c r="V26" i="19"/>
  <c r="CK26" i="19"/>
  <c r="W26" i="19"/>
  <c r="CD26" i="19" s="1"/>
  <c r="CL26" i="19"/>
  <c r="X26" i="19"/>
  <c r="AN26" i="19"/>
  <c r="BG112" i="19"/>
  <c r="BN112" i="19"/>
  <c r="BO112" i="19"/>
  <c r="BJ112" i="19"/>
  <c r="BL112" i="19"/>
  <c r="BD112" i="19"/>
  <c r="BK112" i="19"/>
  <c r="BH112" i="19"/>
  <c r="BE112" i="19"/>
  <c r="BF112" i="19"/>
  <c r="BM112" i="19"/>
  <c r="CA45" i="19"/>
  <c r="BX45" i="19"/>
  <c r="BW45" i="19"/>
  <c r="BZ45" i="19"/>
  <c r="BY45" i="19"/>
  <c r="AS149" i="19"/>
  <c r="AR149" i="19"/>
  <c r="BB149" i="19"/>
  <c r="AW149" i="19"/>
  <c r="AX149" i="19"/>
  <c r="AV149" i="19"/>
  <c r="BA149" i="19"/>
  <c r="AU149" i="19"/>
  <c r="BC149" i="19"/>
  <c r="AZ149" i="19"/>
  <c r="AC83" i="19"/>
  <c r="AQ83" i="19"/>
  <c r="AA83" i="19"/>
  <c r="AB83" i="19"/>
  <c r="CE83" i="19" s="1"/>
  <c r="CM83" i="19"/>
  <c r="Y83" i="19"/>
  <c r="CG83" i="19" s="1"/>
  <c r="AP83" i="19"/>
  <c r="Z83" i="19"/>
  <c r="AD5" i="19"/>
  <c r="AH5" i="19"/>
  <c r="AG5" i="19"/>
  <c r="AE5" i="19"/>
  <c r="AQ63" i="19"/>
  <c r="Z63" i="19"/>
  <c r="AA63" i="19"/>
  <c r="CN63" i="19"/>
  <c r="AB63" i="19"/>
  <c r="CE63" i="19" s="1"/>
  <c r="CM63" i="19"/>
  <c r="AH26" i="19"/>
  <c r="AF26" i="19"/>
  <c r="AD26" i="19"/>
  <c r="AG26" i="19"/>
  <c r="AE26" i="19"/>
  <c r="AT197" i="19"/>
  <c r="AZ197" i="19"/>
  <c r="BB197" i="19"/>
  <c r="AV197" i="19"/>
  <c r="AR197" i="19"/>
  <c r="AY197" i="19"/>
  <c r="AS197" i="19"/>
  <c r="BC197" i="19"/>
  <c r="AX197" i="19"/>
  <c r="AW197" i="19"/>
  <c r="AU197" i="19"/>
  <c r="CA98" i="19"/>
  <c r="BY98" i="19"/>
  <c r="BW98" i="19"/>
  <c r="BZ98" i="19"/>
  <c r="AG123" i="19"/>
  <c r="AE123" i="19"/>
  <c r="AD123" i="19"/>
  <c r="AH123" i="19"/>
  <c r="BS109" i="19"/>
  <c r="BT109" i="19"/>
  <c r="BP109" i="19"/>
  <c r="BQ109" i="19"/>
  <c r="BR109" i="19"/>
  <c r="AL74" i="19"/>
  <c r="AK74" i="19"/>
  <c r="AI74" i="19"/>
  <c r="AM74" i="19"/>
  <c r="AT4" i="19"/>
  <c r="AX4" i="19"/>
  <c r="AU4" i="19"/>
  <c r="AZ4" i="19"/>
  <c r="BC4" i="19"/>
  <c r="AR4" i="19"/>
  <c r="BA4" i="19"/>
  <c r="BB4" i="19"/>
  <c r="AQ72" i="19"/>
  <c r="Y72" i="19"/>
  <c r="CG72" i="19" s="1"/>
  <c r="AC72" i="19"/>
  <c r="AA72" i="19"/>
  <c r="AK171" i="19"/>
  <c r="AJ171" i="19"/>
  <c r="AL171" i="19"/>
  <c r="AM171" i="19"/>
  <c r="AI171" i="19"/>
  <c r="AI197" i="19"/>
  <c r="AK197" i="19"/>
  <c r="AL197" i="19"/>
  <c r="AJ197" i="19"/>
  <c r="AM197" i="19"/>
  <c r="BX184" i="19"/>
  <c r="AG8" i="19"/>
  <c r="AD8" i="19"/>
  <c r="AE8" i="19"/>
  <c r="AH8" i="19"/>
  <c r="AF8" i="19"/>
  <c r="AG168" i="19"/>
  <c r="AE168" i="19"/>
  <c r="AF168" i="19"/>
  <c r="AD168" i="19"/>
  <c r="BX204" i="19"/>
  <c r="BZ204" i="19"/>
  <c r="CB204" i="19" s="1"/>
  <c r="BJ47" i="19"/>
  <c r="BI47" i="19"/>
  <c r="BE47" i="19"/>
  <c r="BN47" i="19"/>
  <c r="BK47" i="19"/>
  <c r="BD47" i="19"/>
  <c r="BG47" i="19"/>
  <c r="BO47" i="19"/>
  <c r="BM47" i="19"/>
  <c r="BF47" i="19"/>
  <c r="BA70" i="19"/>
  <c r="BB70" i="19"/>
  <c r="AT70" i="19"/>
  <c r="BC70" i="19"/>
  <c r="AV70" i="19"/>
  <c r="AW70" i="19"/>
  <c r="AU70" i="19"/>
  <c r="AZ70" i="19"/>
  <c r="BY151" i="19"/>
  <c r="BW151" i="19"/>
  <c r="CA151" i="19"/>
  <c r="BZ151" i="19"/>
  <c r="BX151" i="19"/>
  <c r="BQ37" i="19"/>
  <c r="BS37" i="19"/>
  <c r="BP37" i="19"/>
  <c r="BR37" i="19"/>
  <c r="BT37" i="19"/>
  <c r="AK35" i="19"/>
  <c r="AL35" i="19"/>
  <c r="BZ64" i="19"/>
  <c r="BW64" i="19"/>
  <c r="CA64" i="19"/>
  <c r="BY64" i="19"/>
  <c r="T140" i="19"/>
  <c r="CF140" i="19" s="1"/>
  <c r="X140" i="19"/>
  <c r="CK140" i="19"/>
  <c r="CO140" i="19" s="1"/>
  <c r="U140" i="19"/>
  <c r="V140" i="19"/>
  <c r="AN140" i="19"/>
  <c r="BR127" i="19"/>
  <c r="BQ127" i="19"/>
  <c r="BS127" i="19"/>
  <c r="BT127" i="19"/>
  <c r="BP127" i="19"/>
  <c r="CN95" i="19"/>
  <c r="AA95" i="19"/>
  <c r="Y95" i="19"/>
  <c r="CG95" i="19" s="1"/>
  <c r="AP95" i="19"/>
  <c r="Z95" i="19"/>
  <c r="AQ95" i="19"/>
  <c r="CM95" i="19"/>
  <c r="AC95" i="19"/>
  <c r="CA135" i="19"/>
  <c r="BY135" i="19"/>
  <c r="BX135" i="19"/>
  <c r="BZ135" i="19"/>
  <c r="BW135" i="19"/>
  <c r="CA36" i="19"/>
  <c r="CB36" i="19" s="1"/>
  <c r="BW36" i="19"/>
  <c r="BX36" i="19"/>
  <c r="BQ145" i="19"/>
  <c r="BR145" i="19"/>
  <c r="BS145" i="19"/>
  <c r="BT145" i="19"/>
  <c r="BP145" i="19"/>
  <c r="AP136" i="19"/>
  <c r="CM136" i="19"/>
  <c r="AB136" i="19"/>
  <c r="CE136" i="19" s="1"/>
  <c r="AC136" i="19"/>
  <c r="AA136" i="19"/>
  <c r="CN136" i="19"/>
  <c r="CA137" i="19"/>
  <c r="BY137" i="19"/>
  <c r="BZ137" i="19"/>
  <c r="BX137" i="19"/>
  <c r="AD75" i="19"/>
  <c r="AH75" i="19"/>
  <c r="AG75" i="19"/>
  <c r="AE75" i="19"/>
  <c r="AF75" i="19"/>
  <c r="AQ172" i="19"/>
  <c r="AP172" i="19"/>
  <c r="AC172" i="19"/>
  <c r="AA172" i="19"/>
  <c r="Y172" i="19"/>
  <c r="CG172" i="19" s="1"/>
  <c r="CN172" i="19"/>
  <c r="AL200" i="19"/>
  <c r="AF58" i="19"/>
  <c r="T8" i="19"/>
  <c r="CF8" i="19" s="1"/>
  <c r="BP134" i="19"/>
  <c r="U33" i="19"/>
  <c r="AG212" i="19"/>
  <c r="AH212" i="19"/>
  <c r="AD212" i="19"/>
  <c r="BW213" i="19"/>
  <c r="CA213" i="19"/>
  <c r="BY213" i="19"/>
  <c r="BZ213" i="19"/>
  <c r="AO158" i="19"/>
  <c r="T158" i="19"/>
  <c r="CF158" i="19" s="1"/>
  <c r="AN158" i="19"/>
  <c r="CL158" i="19"/>
  <c r="V158" i="19"/>
  <c r="U158" i="19"/>
  <c r="BQ131" i="19"/>
  <c r="BS131" i="19"/>
  <c r="BR131" i="19"/>
  <c r="BP131" i="19"/>
  <c r="BT131" i="19"/>
  <c r="AK29" i="19"/>
  <c r="AM29" i="19"/>
  <c r="AI29" i="19"/>
  <c r="AJ29" i="19"/>
  <c r="AP138" i="19"/>
  <c r="AA138" i="19"/>
  <c r="CM138" i="19"/>
  <c r="Z138" i="19"/>
  <c r="CN138" i="19"/>
  <c r="AL51" i="19"/>
  <c r="AJ51" i="19"/>
  <c r="AK51" i="19"/>
  <c r="AI51" i="19"/>
  <c r="AM51" i="19"/>
  <c r="Y28" i="19"/>
  <c r="CG28" i="19" s="1"/>
  <c r="CN28" i="19"/>
  <c r="AQ28" i="19"/>
  <c r="AP28" i="19"/>
  <c r="CM28" i="19"/>
  <c r="AC28" i="19"/>
  <c r="AB28" i="19"/>
  <c r="CE28" i="19" s="1"/>
  <c r="Z28" i="19"/>
  <c r="AI124" i="19"/>
  <c r="AL124" i="19"/>
  <c r="AK124" i="19"/>
  <c r="BY5" i="19"/>
  <c r="BX5" i="19"/>
  <c r="CA5" i="19"/>
  <c r="CB5" i="19" s="1"/>
  <c r="BK79" i="19"/>
  <c r="BO79" i="19"/>
  <c r="BG79" i="19"/>
  <c r="BE79" i="19"/>
  <c r="BF79" i="19"/>
  <c r="BJ79" i="19"/>
  <c r="BM79" i="19"/>
  <c r="BN79" i="19"/>
  <c r="BH79" i="19"/>
  <c r="BD79" i="19"/>
  <c r="BL79" i="19"/>
  <c r="BI79" i="19"/>
  <c r="AT196" i="19"/>
  <c r="BB196" i="19"/>
  <c r="AS196" i="19"/>
  <c r="BA196" i="19"/>
  <c r="BC196" i="19"/>
  <c r="AW196" i="19"/>
  <c r="AZ196" i="19"/>
  <c r="AY196" i="19"/>
  <c r="AX196" i="19"/>
  <c r="AR196" i="19"/>
  <c r="AU196" i="19"/>
  <c r="BR107" i="19"/>
  <c r="BT107" i="19"/>
  <c r="BP107" i="19"/>
  <c r="AV33" i="19"/>
  <c r="AX33" i="19"/>
  <c r="AY33" i="19"/>
  <c r="AS33" i="19"/>
  <c r="BA33" i="19"/>
  <c r="AU33" i="19"/>
  <c r="BC33" i="19"/>
  <c r="AW33" i="19"/>
  <c r="AT33" i="19"/>
  <c r="BB33" i="19"/>
  <c r="AZ33" i="19"/>
  <c r="AR33" i="19"/>
  <c r="BI73" i="19"/>
  <c r="BL73" i="19"/>
  <c r="BE73" i="19"/>
  <c r="BF73" i="19"/>
  <c r="BG73" i="19"/>
  <c r="BM73" i="19"/>
  <c r="BN73" i="19"/>
  <c r="BD73" i="19"/>
  <c r="BO73" i="19"/>
  <c r="BK73" i="19"/>
  <c r="BP54" i="19"/>
  <c r="W208" i="19"/>
  <c r="CD208" i="19" s="1"/>
  <c r="AK105" i="19"/>
  <c r="V168" i="19"/>
  <c r="AJ172" i="19"/>
  <c r="AG77" i="19"/>
  <c r="AN201" i="19"/>
  <c r="BF107" i="19"/>
  <c r="BL143" i="19"/>
  <c r="BT25" i="19"/>
  <c r="BQ25" i="19"/>
  <c r="BL43" i="19"/>
  <c r="T201" i="19"/>
  <c r="CF201" i="19" s="1"/>
  <c r="BT156" i="19"/>
  <c r="BO182" i="19"/>
  <c r="BQ42" i="19"/>
  <c r="BX50" i="19"/>
  <c r="AB103" i="19"/>
  <c r="CE103" i="19" s="1"/>
  <c r="BG154" i="19"/>
  <c r="W186" i="19"/>
  <c r="CD186" i="19" s="1"/>
  <c r="BJ119" i="19"/>
  <c r="U15" i="19"/>
  <c r="BE90" i="19"/>
  <c r="BT102" i="19"/>
  <c r="AP212" i="19"/>
  <c r="BH30" i="19"/>
  <c r="Z124" i="19"/>
  <c r="U164" i="19"/>
  <c r="BB151" i="19"/>
  <c r="AE57" i="19"/>
  <c r="BN198" i="19"/>
  <c r="BC165" i="19"/>
  <c r="CK158" i="19"/>
  <c r="BB148" i="19"/>
  <c r="AB56" i="19"/>
  <c r="CE56" i="19" s="1"/>
  <c r="AX10" i="19"/>
  <c r="BF124" i="19"/>
  <c r="CM165" i="19"/>
  <c r="U153" i="19"/>
  <c r="AL123" i="19"/>
  <c r="AG124" i="19"/>
  <c r="BN152" i="19"/>
  <c r="BL201" i="19"/>
  <c r="AF100" i="19"/>
  <c r="AL29" i="19"/>
  <c r="AS49" i="19"/>
  <c r="AV4" i="19"/>
  <c r="AK156" i="19"/>
  <c r="CL174" i="19"/>
  <c r="AV31" i="19"/>
  <c r="X190" i="19"/>
  <c r="U190" i="19"/>
  <c r="CL190" i="19"/>
  <c r="AO190" i="19"/>
  <c r="T190" i="19"/>
  <c r="CF190" i="19" s="1"/>
  <c r="V190" i="19"/>
  <c r="CK190" i="19"/>
  <c r="AN190" i="19"/>
  <c r="Y199" i="19"/>
  <c r="CG199" i="19" s="1"/>
  <c r="AA199" i="19"/>
  <c r="Z199" i="19"/>
  <c r="CM199" i="19"/>
  <c r="AP199" i="19"/>
  <c r="AC199" i="19"/>
  <c r="AQ199" i="19"/>
  <c r="BY107" i="19"/>
  <c r="BX107" i="19"/>
  <c r="CA107" i="19"/>
  <c r="BW107" i="19"/>
  <c r="BZ107" i="19"/>
  <c r="AA184" i="19"/>
  <c r="CM184" i="19"/>
  <c r="AP184" i="19"/>
  <c r="CN184" i="19"/>
  <c r="Y184" i="19"/>
  <c r="CG184" i="19" s="1"/>
  <c r="AB184" i="19"/>
  <c r="CE184" i="19" s="1"/>
  <c r="AQ184" i="19"/>
  <c r="Z184" i="19"/>
  <c r="AC184" i="19"/>
  <c r="BL169" i="19"/>
  <c r="BF169" i="19"/>
  <c r="BG169" i="19"/>
  <c r="BE169" i="19"/>
  <c r="BJ169" i="19"/>
  <c r="BI169" i="19"/>
  <c r="BN169" i="19"/>
  <c r="BO169" i="19"/>
  <c r="BH169" i="19"/>
  <c r="BD169" i="19"/>
  <c r="BM169" i="19"/>
  <c r="BI39" i="19"/>
  <c r="BH39" i="19"/>
  <c r="BO39" i="19"/>
  <c r="BK39" i="19"/>
  <c r="BD39" i="19"/>
  <c r="BG39" i="19"/>
  <c r="BN39" i="19"/>
  <c r="BE39" i="19"/>
  <c r="BM39" i="19"/>
  <c r="AR52" i="19"/>
  <c r="AV52" i="19"/>
  <c r="AT52" i="19"/>
  <c r="AX52" i="19"/>
  <c r="AS52" i="19"/>
  <c r="BB52" i="19"/>
  <c r="AY52" i="19"/>
  <c r="AW52" i="19"/>
  <c r="AZ52" i="19"/>
  <c r="BC52" i="19"/>
  <c r="BA52" i="19"/>
  <c r="BY20" i="19"/>
  <c r="BZ20" i="19"/>
  <c r="BZ194" i="19"/>
  <c r="BW194" i="19"/>
  <c r="BX194" i="19"/>
  <c r="BY194" i="19"/>
  <c r="CA194" i="19"/>
  <c r="BZ22" i="19"/>
  <c r="CA22" i="19"/>
  <c r="BW173" i="19"/>
  <c r="BZ173" i="19"/>
  <c r="BY173" i="19"/>
  <c r="BX173" i="19"/>
  <c r="CA173" i="19"/>
  <c r="AG16" i="19"/>
  <c r="AH16" i="19"/>
  <c r="AD16" i="19"/>
  <c r="AE16" i="19"/>
  <c r="Y200" i="19"/>
  <c r="CG200" i="19" s="1"/>
  <c r="AB200" i="19"/>
  <c r="CE200" i="19" s="1"/>
  <c r="Z200" i="19"/>
  <c r="AP200" i="19"/>
  <c r="AA200" i="19"/>
  <c r="CM200" i="19"/>
  <c r="CN200" i="19"/>
  <c r="AE194" i="19"/>
  <c r="AD194" i="19"/>
  <c r="AF194" i="19"/>
  <c r="BS173" i="19"/>
  <c r="BT173" i="19"/>
  <c r="BQ173" i="19"/>
  <c r="BP173" i="19"/>
  <c r="AF125" i="19"/>
  <c r="AD125" i="19"/>
  <c r="AE125" i="19"/>
  <c r="AG125" i="19"/>
  <c r="AL163" i="19"/>
  <c r="AJ163" i="19"/>
  <c r="AM163" i="19"/>
  <c r="AI163" i="19"/>
  <c r="AK163" i="19"/>
  <c r="BH144" i="19"/>
  <c r="BI144" i="19"/>
  <c r="BE144" i="19"/>
  <c r="BL144" i="19"/>
  <c r="BO144" i="19"/>
  <c r="BK144" i="19"/>
  <c r="BJ144" i="19"/>
  <c r="BF144" i="19"/>
  <c r="BM144" i="19"/>
  <c r="BD144" i="19"/>
  <c r="BN144" i="19"/>
  <c r="BG144" i="19"/>
  <c r="BT52" i="19"/>
  <c r="BQ52" i="19"/>
  <c r="BS52" i="19"/>
  <c r="BR52" i="19"/>
  <c r="BP52" i="19"/>
  <c r="AY182" i="19"/>
  <c r="AT182" i="19"/>
  <c r="AS182" i="19"/>
  <c r="BA182" i="19"/>
  <c r="BB182" i="19"/>
  <c r="BJ141" i="19"/>
  <c r="BI141" i="19"/>
  <c r="BG141" i="19"/>
  <c r="BF141" i="19"/>
  <c r="BN141" i="19"/>
  <c r="BL141" i="19"/>
  <c r="BD141" i="19"/>
  <c r="BK141" i="19"/>
  <c r="BM141" i="19"/>
  <c r="BO141" i="19"/>
  <c r="BH141" i="19"/>
  <c r="AF85" i="19"/>
  <c r="AG85" i="19"/>
  <c r="V183" i="19"/>
  <c r="AO183" i="19"/>
  <c r="CL183" i="19"/>
  <c r="U183" i="19"/>
  <c r="CK183" i="19"/>
  <c r="T183" i="19"/>
  <c r="CF183" i="19" s="1"/>
  <c r="W183" i="19"/>
  <c r="CD183" i="19" s="1"/>
  <c r="AK160" i="19"/>
  <c r="AI160" i="19"/>
  <c r="AJ160" i="19"/>
  <c r="AV68" i="19"/>
  <c r="AY68" i="19"/>
  <c r="BC68" i="19"/>
  <c r="AS68" i="19"/>
  <c r="AX68" i="19"/>
  <c r="AR68" i="19"/>
  <c r="AU68" i="19"/>
  <c r="AZ68" i="19"/>
  <c r="AT68" i="19"/>
  <c r="U193" i="19"/>
  <c r="V193" i="19"/>
  <c r="CK193" i="19"/>
  <c r="T193" i="19"/>
  <c r="CF193" i="19" s="1"/>
  <c r="BC28" i="19"/>
  <c r="AZ28" i="19"/>
  <c r="AY28" i="19"/>
  <c r="AV28" i="19"/>
  <c r="AS28" i="19"/>
  <c r="AW28" i="19"/>
  <c r="AU28" i="19"/>
  <c r="AR28" i="19"/>
  <c r="BB28" i="19"/>
  <c r="BA28" i="19"/>
  <c r="AX28" i="19"/>
  <c r="AT28" i="19"/>
  <c r="AE162" i="19"/>
  <c r="AH162" i="19"/>
  <c r="AF162" i="19"/>
  <c r="AD162" i="19"/>
  <c r="AF24" i="19"/>
  <c r="AE24" i="19"/>
  <c r="AU3" i="19"/>
  <c r="AV3" i="19"/>
  <c r="AX3" i="19"/>
  <c r="AZ3" i="19"/>
  <c r="AS3" i="19"/>
  <c r="AY3" i="19"/>
  <c r="AR3" i="19"/>
  <c r="AW3" i="19"/>
  <c r="AT3" i="19"/>
  <c r="BC3" i="19"/>
  <c r="BR214" i="19"/>
  <c r="BS214" i="19"/>
  <c r="BU214" i="19" s="1"/>
  <c r="BP214" i="19"/>
  <c r="BQ214" i="19"/>
  <c r="AV159" i="19"/>
  <c r="AZ159" i="19"/>
  <c r="BA159" i="19"/>
  <c r="AU159" i="19"/>
  <c r="AR159" i="19"/>
  <c r="AT159" i="19"/>
  <c r="BB159" i="19"/>
  <c r="AY159" i="19"/>
  <c r="AS159" i="19"/>
  <c r="BC159" i="19"/>
  <c r="AW159" i="19"/>
  <c r="AX159" i="19"/>
  <c r="BX150" i="19"/>
  <c r="BZ150" i="19"/>
  <c r="BD128" i="19"/>
  <c r="BI128" i="19"/>
  <c r="BL128" i="19"/>
  <c r="BG128" i="19"/>
  <c r="BF128" i="19"/>
  <c r="BN128" i="19"/>
  <c r="BK128" i="19"/>
  <c r="U184" i="19"/>
  <c r="V184" i="19"/>
  <c r="W184" i="19"/>
  <c r="CD184" i="19" s="1"/>
  <c r="T184" i="19"/>
  <c r="CF184" i="19" s="1"/>
  <c r="CK184" i="19"/>
  <c r="AN184" i="19"/>
  <c r="AO184" i="19"/>
  <c r="CL184" i="19"/>
  <c r="X184" i="19"/>
  <c r="BA65" i="19"/>
  <c r="BB65" i="19"/>
  <c r="AR65" i="19"/>
  <c r="AS65" i="19"/>
  <c r="AZ65" i="19"/>
  <c r="BC65" i="19"/>
  <c r="AW65" i="19"/>
  <c r="AV65" i="19"/>
  <c r="AX65" i="19"/>
  <c r="AU65" i="19"/>
  <c r="Z93" i="19"/>
  <c r="AA93" i="19"/>
  <c r="AQ93" i="19"/>
  <c r="AP93" i="19"/>
  <c r="CN93" i="19"/>
  <c r="Y93" i="19"/>
  <c r="CG93" i="19" s="1"/>
  <c r="BQ153" i="19"/>
  <c r="BT153" i="19"/>
  <c r="BR153" i="19"/>
  <c r="BS101" i="19"/>
  <c r="BT101" i="19"/>
  <c r="BP101" i="19"/>
  <c r="BR101" i="19"/>
  <c r="BQ101" i="19"/>
  <c r="AT5" i="19"/>
  <c r="AV5" i="19"/>
  <c r="BB5" i="19"/>
  <c r="BC5" i="19"/>
  <c r="AS5" i="19"/>
  <c r="AU5" i="19"/>
  <c r="AW5" i="19"/>
  <c r="BA5" i="19"/>
  <c r="AZ5" i="19"/>
  <c r="AX5" i="19"/>
  <c r="AR5" i="19"/>
  <c r="AY64" i="19"/>
  <c r="BB64" i="19"/>
  <c r="BA64" i="19"/>
  <c r="AZ64" i="19"/>
  <c r="AU64" i="19"/>
  <c r="BC64" i="19"/>
  <c r="AR64" i="19"/>
  <c r="AW64" i="19"/>
  <c r="BC95" i="19"/>
  <c r="BA95" i="19"/>
  <c r="BB95" i="19"/>
  <c r="AS95" i="19"/>
  <c r="AU95" i="19"/>
  <c r="AR95" i="19"/>
  <c r="AW95" i="19"/>
  <c r="AT95" i="19"/>
  <c r="AP74" i="19"/>
  <c r="CN74" i="19"/>
  <c r="CM74" i="19"/>
  <c r="Z74" i="19"/>
  <c r="BA35" i="19"/>
  <c r="AW35" i="19"/>
  <c r="AX35" i="19"/>
  <c r="AR35" i="19"/>
  <c r="AV35" i="19"/>
  <c r="BB35" i="19"/>
  <c r="AS35" i="19"/>
  <c r="AU35" i="19"/>
  <c r="AT35" i="19"/>
  <c r="BC35" i="19"/>
  <c r="AY35" i="19"/>
  <c r="CL197" i="19"/>
  <c r="AN197" i="19"/>
  <c r="X197" i="19"/>
  <c r="U197" i="19"/>
  <c r="CK197" i="19"/>
  <c r="W197" i="19"/>
  <c r="CD197" i="19" s="1"/>
  <c r="AC186" i="19"/>
  <c r="AQ186" i="19"/>
  <c r="Y186" i="19"/>
  <c r="CG186" i="19" s="1"/>
  <c r="CN186" i="19"/>
  <c r="CM186" i="19"/>
  <c r="Z186" i="19"/>
  <c r="AB186" i="19"/>
  <c r="CE186" i="19" s="1"/>
  <c r="AA186" i="19"/>
  <c r="BJ91" i="19"/>
  <c r="BG91" i="19"/>
  <c r="BL91" i="19"/>
  <c r="BI91" i="19"/>
  <c r="BN91" i="19"/>
  <c r="BH91" i="19"/>
  <c r="BE91" i="19"/>
  <c r="BO91" i="19"/>
  <c r="BF91" i="19"/>
  <c r="BK91" i="19"/>
  <c r="BM91" i="19"/>
  <c r="BW125" i="19"/>
  <c r="BY125" i="19"/>
  <c r="AD53" i="19"/>
  <c r="BX125" i="19"/>
  <c r="AI166" i="19"/>
  <c r="AP186" i="19"/>
  <c r="AV64" i="19"/>
  <c r="BE74" i="19"/>
  <c r="BM74" i="19"/>
  <c r="BJ74" i="19"/>
  <c r="BI74" i="19"/>
  <c r="BN74" i="19"/>
  <c r="BL74" i="19"/>
  <c r="BG74" i="19"/>
  <c r="BH74" i="19"/>
  <c r="BO74" i="19"/>
  <c r="BD74" i="19"/>
  <c r="BF74" i="19"/>
  <c r="BK74" i="19"/>
  <c r="BC176" i="19"/>
  <c r="AZ176" i="19"/>
  <c r="AR176" i="19"/>
  <c r="AT176" i="19"/>
  <c r="BB176" i="19"/>
  <c r="AW176" i="19"/>
  <c r="AV176" i="19"/>
  <c r="AU176" i="19"/>
  <c r="AX176" i="19"/>
  <c r="BA176" i="19"/>
  <c r="AS176" i="19"/>
  <c r="AY176" i="19"/>
  <c r="AO207" i="19"/>
  <c r="U207" i="19"/>
  <c r="AN207" i="19"/>
  <c r="T207" i="19"/>
  <c r="CF207" i="19" s="1"/>
  <c r="W207" i="19"/>
  <c r="CD207" i="19" s="1"/>
  <c r="X207" i="19"/>
  <c r="V207" i="19"/>
  <c r="CL207" i="19"/>
  <c r="CO207" i="19" s="1"/>
  <c r="AI8" i="19"/>
  <c r="AJ8" i="19"/>
  <c r="AI91" i="19"/>
  <c r="AL91" i="19"/>
  <c r="AK91" i="19"/>
  <c r="AJ91" i="19"/>
  <c r="AM91" i="19"/>
  <c r="BA147" i="19"/>
  <c r="AZ147" i="19"/>
  <c r="AX147" i="19"/>
  <c r="AW147" i="19"/>
  <c r="AU147" i="19"/>
  <c r="AV147" i="19"/>
  <c r="AR147" i="19"/>
  <c r="AY147" i="19"/>
  <c r="AP112" i="19"/>
  <c r="AC112" i="19"/>
  <c r="Z112" i="19"/>
  <c r="AA112" i="19"/>
  <c r="AQ112" i="19"/>
  <c r="CN112" i="19"/>
  <c r="CP112" i="19" s="1"/>
  <c r="AB112" i="19"/>
  <c r="CE112" i="19" s="1"/>
  <c r="Y112" i="19"/>
  <c r="CG112" i="19" s="1"/>
  <c r="BQ188" i="19"/>
  <c r="BP188" i="19"/>
  <c r="BT188" i="19"/>
  <c r="BS188" i="19"/>
  <c r="BR188" i="19"/>
  <c r="BP119" i="19"/>
  <c r="BQ119" i="19"/>
  <c r="AJ36" i="19"/>
  <c r="AI36" i="19"/>
  <c r="AM36" i="19"/>
  <c r="W120" i="19"/>
  <c r="CD120" i="19" s="1"/>
  <c r="CK120" i="19"/>
  <c r="T120" i="19"/>
  <c r="CF120" i="19" s="1"/>
  <c r="U120" i="19"/>
  <c r="CL120" i="19"/>
  <c r="V120" i="19"/>
  <c r="AF113" i="19"/>
  <c r="AH113" i="19"/>
  <c r="BC208" i="19"/>
  <c r="AR208" i="19"/>
  <c r="AU208" i="19"/>
  <c r="AT208" i="19"/>
  <c r="AS208" i="19"/>
  <c r="BA208" i="19"/>
  <c r="AX208" i="19"/>
  <c r="AZ208" i="19"/>
  <c r="AW208" i="19"/>
  <c r="BB208" i="19"/>
  <c r="CJ43" i="19"/>
  <c r="W168" i="19"/>
  <c r="CD168" i="19" s="1"/>
  <c r="CK168" i="19"/>
  <c r="CL168" i="19"/>
  <c r="AO168" i="19"/>
  <c r="T168" i="19"/>
  <c r="CF168" i="19" s="1"/>
  <c r="AK12" i="19"/>
  <c r="AL12" i="19"/>
  <c r="AI12" i="19"/>
  <c r="AM12" i="19"/>
  <c r="AJ12" i="19"/>
  <c r="AK126" i="19"/>
  <c r="AI126" i="19"/>
  <c r="AL126" i="19"/>
  <c r="AJ126" i="19"/>
  <c r="BA130" i="19"/>
  <c r="AR130" i="19"/>
  <c r="AS130" i="19"/>
  <c r="AY130" i="19"/>
  <c r="AZ130" i="19"/>
  <c r="AU130" i="19"/>
  <c r="AW130" i="19"/>
  <c r="BB130" i="19"/>
  <c r="AV130" i="19"/>
  <c r="BE14" i="19"/>
  <c r="BD14" i="19"/>
  <c r="BH14" i="19"/>
  <c r="BO14" i="19"/>
  <c r="BF14" i="19"/>
  <c r="BN14" i="19"/>
  <c r="BI14" i="19"/>
  <c r="BM14" i="19"/>
  <c r="BK14" i="19"/>
  <c r="AJ58" i="19"/>
  <c r="AK58" i="19"/>
  <c r="AM58" i="19"/>
  <c r="CN87" i="19"/>
  <c r="AB87" i="19"/>
  <c r="CE87" i="19" s="1"/>
  <c r="CM87" i="19"/>
  <c r="AP87" i="19"/>
  <c r="Y87" i="19"/>
  <c r="CG87" i="19" s="1"/>
  <c r="Z87" i="19"/>
  <c r="AA87" i="19"/>
  <c r="AQ87" i="19"/>
  <c r="AE147" i="19"/>
  <c r="AD147" i="19"/>
  <c r="AF147" i="19"/>
  <c r="AH147" i="19"/>
  <c r="AG147" i="19"/>
  <c r="AO150" i="19"/>
  <c r="BC182" i="19"/>
  <c r="AM8" i="19"/>
  <c r="AV95" i="19"/>
  <c r="AT65" i="19"/>
  <c r="BG14" i="19"/>
  <c r="AI145" i="19"/>
  <c r="AK145" i="19"/>
  <c r="AJ145" i="19"/>
  <c r="AM145" i="19"/>
  <c r="AL145" i="19"/>
  <c r="AC109" i="19"/>
  <c r="AA109" i="19"/>
  <c r="CM109" i="19"/>
  <c r="AQ109" i="19"/>
  <c r="AB109" i="19"/>
  <c r="CE109" i="19" s="1"/>
  <c r="Z109" i="19"/>
  <c r="AP109" i="19"/>
  <c r="AH74" i="19"/>
  <c r="AF74" i="19"/>
  <c r="AG30" i="19"/>
  <c r="AH30" i="19"/>
  <c r="AA55" i="19"/>
  <c r="AQ55" i="19"/>
  <c r="Z55" i="19"/>
  <c r="Y55" i="19"/>
  <c r="CG55" i="19" s="1"/>
  <c r="CM55" i="19"/>
  <c r="AB55" i="19"/>
  <c r="CE55" i="19" s="1"/>
  <c r="CN55" i="19"/>
  <c r="T153" i="19"/>
  <c r="CF153" i="19" s="1"/>
  <c r="CK153" i="19"/>
  <c r="CL153" i="19"/>
  <c r="X153" i="19"/>
  <c r="W153" i="19"/>
  <c r="CD153" i="19" s="1"/>
  <c r="AN153" i="19"/>
  <c r="V153" i="19"/>
  <c r="BS65" i="19"/>
  <c r="BR65" i="19"/>
  <c r="BT65" i="19"/>
  <c r="CJ8" i="19"/>
  <c r="BP146" i="19"/>
  <c r="BS146" i="19"/>
  <c r="BT146" i="19"/>
  <c r="BQ146" i="19"/>
  <c r="T151" i="19"/>
  <c r="CF151" i="19" s="1"/>
  <c r="AN151" i="19"/>
  <c r="CK151" i="19"/>
  <c r="AO151" i="19"/>
  <c r="X151" i="19"/>
  <c r="W151" i="19"/>
  <c r="CD151" i="19" s="1"/>
  <c r="U151" i="19"/>
  <c r="AR131" i="19"/>
  <c r="BC131" i="19"/>
  <c r="AS131" i="19"/>
  <c r="BA131" i="19"/>
  <c r="AY131" i="19"/>
  <c r="AW131" i="19"/>
  <c r="AT131" i="19"/>
  <c r="BB131" i="19"/>
  <c r="AX131" i="19"/>
  <c r="AU131" i="19"/>
  <c r="AZ131" i="19"/>
  <c r="AR78" i="19"/>
  <c r="AX78" i="19"/>
  <c r="BB78" i="19"/>
  <c r="AW78" i="19"/>
  <c r="BC78" i="19"/>
  <c r="AU78" i="19"/>
  <c r="AZ78" i="19"/>
  <c r="AV78" i="19"/>
  <c r="AY78" i="19"/>
  <c r="BA78" i="19"/>
  <c r="AT78" i="19"/>
  <c r="AS78" i="19"/>
  <c r="AM52" i="19"/>
  <c r="AK52" i="19"/>
  <c r="BI181" i="19"/>
  <c r="BH181" i="19"/>
  <c r="BM181" i="19"/>
  <c r="BE181" i="19"/>
  <c r="BK181" i="19"/>
  <c r="BO181" i="19"/>
  <c r="BN181" i="19"/>
  <c r="BJ181" i="19"/>
  <c r="BL181" i="19"/>
  <c r="BD181" i="19"/>
  <c r="BE107" i="19"/>
  <c r="BD107" i="19"/>
  <c r="BO107" i="19"/>
  <c r="BM107" i="19"/>
  <c r="BC92" i="19"/>
  <c r="AU92" i="19"/>
  <c r="AW92" i="19"/>
  <c r="AR92" i="19"/>
  <c r="BB92" i="19"/>
  <c r="AZ92" i="19"/>
  <c r="BA92" i="19"/>
  <c r="AX92" i="19"/>
  <c r="AV92" i="19"/>
  <c r="AS92" i="19"/>
  <c r="AT92" i="19"/>
  <c r="BZ209" i="19"/>
  <c r="BW209" i="19"/>
  <c r="BX209" i="19"/>
  <c r="BY209" i="19"/>
  <c r="CA209" i="19"/>
  <c r="AD63" i="19"/>
  <c r="BP27" i="19"/>
  <c r="AH63" i="19"/>
  <c r="AE63" i="19"/>
  <c r="AB86" i="19"/>
  <c r="CE86" i="19" s="1"/>
  <c r="AJ35" i="19"/>
  <c r="AE113" i="19"/>
  <c r="CA21" i="19"/>
  <c r="BW137" i="19"/>
  <c r="AO140" i="19"/>
  <c r="V208" i="19"/>
  <c r="X45" i="19"/>
  <c r="BT78" i="19"/>
  <c r="U168" i="19"/>
  <c r="BT51" i="19"/>
  <c r="BM128" i="19"/>
  <c r="T197" i="19"/>
  <c r="CF197" i="19" s="1"/>
  <c r="CM93" i="19"/>
  <c r="AS104" i="19"/>
  <c r="BK143" i="19"/>
  <c r="CA125" i="19"/>
  <c r="CB125" i="19" s="1"/>
  <c r="AL58" i="19"/>
  <c r="AM127" i="19"/>
  <c r="BR25" i="19"/>
  <c r="BO43" i="19"/>
  <c r="BK107" i="19"/>
  <c r="Z72" i="19"/>
  <c r="AF152" i="19"/>
  <c r="BP156" i="19"/>
  <c r="AM160" i="19"/>
  <c r="AR182" i="19"/>
  <c r="CA20" i="19"/>
  <c r="BT42" i="19"/>
  <c r="AA74" i="19"/>
  <c r="AG74" i="19"/>
  <c r="BK154" i="19"/>
  <c r="AO186" i="19"/>
  <c r="AD24" i="19"/>
  <c r="AN142" i="19"/>
  <c r="CL132" i="19"/>
  <c r="T33" i="19"/>
  <c r="CF33" i="19" s="1"/>
  <c r="AY7" i="19"/>
  <c r="BS102" i="19"/>
  <c r="CN83" i="19"/>
  <c r="BO30" i="19"/>
  <c r="AG57" i="19"/>
  <c r="BF62" i="19"/>
  <c r="BR173" i="19"/>
  <c r="AY165" i="19"/>
  <c r="AG174" i="19"/>
  <c r="AH168" i="19"/>
  <c r="AQ56" i="19"/>
  <c r="CN109" i="19"/>
  <c r="AY10" i="19"/>
  <c r="AC179" i="19"/>
  <c r="BN202" i="19"/>
  <c r="BX64" i="19"/>
  <c r="BJ39" i="19"/>
  <c r="BN170" i="19"/>
  <c r="AF212" i="19"/>
  <c r="AI107" i="19"/>
  <c r="AH125" i="19"/>
  <c r="BG36" i="19"/>
  <c r="BC97" i="19"/>
  <c r="BK120" i="19"/>
  <c r="AG113" i="19"/>
  <c r="BQ123" i="19"/>
  <c r="AF123" i="19"/>
  <c r="BL62" i="19"/>
  <c r="X82" i="19"/>
  <c r="BH164" i="19"/>
  <c r="BY43" i="19"/>
  <c r="CA43" i="19"/>
  <c r="AY31" i="19"/>
  <c r="BR108" i="19"/>
  <c r="AQ54" i="19"/>
  <c r="AP54" i="19"/>
  <c r="CM54" i="19"/>
  <c r="Z54" i="19"/>
  <c r="CN54" i="19"/>
  <c r="AA54" i="19"/>
  <c r="AB54" i="19"/>
  <c r="CE54" i="19" s="1"/>
  <c r="AG149" i="19"/>
  <c r="AF149" i="19"/>
  <c r="AD149" i="19"/>
  <c r="AE149" i="19"/>
  <c r="BG119" i="19"/>
  <c r="BN119" i="19"/>
  <c r="BD119" i="19"/>
  <c r="BL119" i="19"/>
  <c r="BF119" i="19"/>
  <c r="BH119" i="19"/>
  <c r="BO119" i="19"/>
  <c r="BI119" i="19"/>
  <c r="BR33" i="19"/>
  <c r="BP33" i="19"/>
  <c r="BT33" i="19"/>
  <c r="BS33" i="19"/>
  <c r="BQ33" i="19"/>
  <c r="CL202" i="19"/>
  <c r="AO202" i="19"/>
  <c r="X202" i="19"/>
  <c r="U202" i="19"/>
  <c r="W202" i="19"/>
  <c r="CD202" i="19" s="1"/>
  <c r="V202" i="19"/>
  <c r="AN202" i="19"/>
  <c r="CK202" i="19"/>
  <c r="BQ112" i="19"/>
  <c r="BT112" i="19"/>
  <c r="BS112" i="19"/>
  <c r="BR112" i="19"/>
  <c r="BQ7" i="19"/>
  <c r="BT7" i="19"/>
  <c r="BR7" i="19"/>
  <c r="AQ149" i="19"/>
  <c r="AA149" i="19"/>
  <c r="CM149" i="19"/>
  <c r="AP149" i="19"/>
  <c r="Z149" i="19"/>
  <c r="Y149" i="19"/>
  <c r="CG149" i="19" s="1"/>
  <c r="AC149" i="19"/>
  <c r="AH180" i="19"/>
  <c r="AG180" i="19"/>
  <c r="AT129" i="19"/>
  <c r="AZ129" i="19"/>
  <c r="AR129" i="19"/>
  <c r="AX129" i="19"/>
  <c r="AY129" i="19"/>
  <c r="AW129" i="19"/>
  <c r="AV129" i="19"/>
  <c r="AS129" i="19"/>
  <c r="BA129" i="19"/>
  <c r="AU129" i="19"/>
  <c r="BC129" i="19"/>
  <c r="AI105" i="19"/>
  <c r="AM105" i="19"/>
  <c r="AJ105" i="19"/>
  <c r="BW200" i="19"/>
  <c r="BZ200" i="19"/>
  <c r="BX200" i="19"/>
  <c r="CA200" i="19"/>
  <c r="AK119" i="19"/>
  <c r="AM119" i="19"/>
  <c r="AI119" i="19"/>
  <c r="AJ119" i="19"/>
  <c r="AL119" i="19"/>
  <c r="AT140" i="19"/>
  <c r="AY140" i="19"/>
  <c r="BA140" i="19"/>
  <c r="BC140" i="19"/>
  <c r="AS140" i="19"/>
  <c r="AX140" i="19"/>
  <c r="AZ140" i="19"/>
  <c r="BB140" i="19"/>
  <c r="AR140" i="19"/>
  <c r="BX190" i="19"/>
  <c r="BW190" i="19"/>
  <c r="CA190" i="19"/>
  <c r="BZ190" i="19"/>
  <c r="BY190" i="19"/>
  <c r="BA49" i="19"/>
  <c r="AU49" i="19"/>
  <c r="AR49" i="19"/>
  <c r="AZ49" i="19"/>
  <c r="BB49" i="19"/>
  <c r="AX49" i="19"/>
  <c r="AY49" i="19"/>
  <c r="BC49" i="19"/>
  <c r="AU155" i="19"/>
  <c r="AS155" i="19"/>
  <c r="AY155" i="19"/>
  <c r="BA155" i="19"/>
  <c r="BC155" i="19"/>
  <c r="AT155" i="19"/>
  <c r="AV155" i="19"/>
  <c r="AR155" i="19"/>
  <c r="AZ155" i="19"/>
  <c r="AY82" i="19"/>
  <c r="BB82" i="19"/>
  <c r="AU82" i="19"/>
  <c r="AX82" i="19"/>
  <c r="AT82" i="19"/>
  <c r="AR82" i="19"/>
  <c r="BA82" i="19"/>
  <c r="AS82" i="19"/>
  <c r="BC82" i="19"/>
  <c r="AZ82" i="19"/>
  <c r="AV82" i="19"/>
  <c r="AW82" i="19"/>
  <c r="BQ183" i="19"/>
  <c r="BT183" i="19"/>
  <c r="BU183" i="19" s="1"/>
  <c r="BP183" i="19"/>
  <c r="BR183" i="19"/>
  <c r="BP201" i="19"/>
  <c r="BS201" i="19"/>
  <c r="BR201" i="19"/>
  <c r="BT201" i="19"/>
  <c r="AU153" i="19"/>
  <c r="AV153" i="19"/>
  <c r="BA153" i="19"/>
  <c r="AR153" i="19"/>
  <c r="AY153" i="19"/>
  <c r="BB153" i="19"/>
  <c r="AZ153" i="19"/>
  <c r="BC153" i="19"/>
  <c r="AT153" i="19"/>
  <c r="AX153" i="19"/>
  <c r="AF133" i="19"/>
  <c r="AE133" i="19"/>
  <c r="AG133" i="19"/>
  <c r="AH133" i="19"/>
  <c r="AD133" i="19"/>
  <c r="BK117" i="19"/>
  <c r="BN117" i="19"/>
  <c r="BO117" i="19"/>
  <c r="BI117" i="19"/>
  <c r="AN187" i="19"/>
  <c r="T187" i="19"/>
  <c r="CF187" i="19" s="1"/>
  <c r="CK187" i="19"/>
  <c r="W187" i="19"/>
  <c r="CD187" i="19" s="1"/>
  <c r="CL187" i="19"/>
  <c r="U187" i="19"/>
  <c r="AA146" i="19"/>
  <c r="AC146" i="19"/>
  <c r="Y146" i="19"/>
  <c r="CG146" i="19" s="1"/>
  <c r="CM146" i="19"/>
  <c r="Z146" i="19"/>
  <c r="CN146" i="19"/>
  <c r="AB146" i="19"/>
  <c r="CE146" i="19" s="1"/>
  <c r="AP146" i="19"/>
  <c r="BQ111" i="19"/>
  <c r="BS111" i="19"/>
  <c r="BP111" i="19"/>
  <c r="BO77" i="19"/>
  <c r="BF77" i="19"/>
  <c r="BD77" i="19"/>
  <c r="BJ77" i="19"/>
  <c r="BG77" i="19"/>
  <c r="BN77" i="19"/>
  <c r="BK77" i="19"/>
  <c r="BI77" i="19"/>
  <c r="BM77" i="19"/>
  <c r="BW22" i="19"/>
  <c r="BH77" i="19"/>
  <c r="AG209" i="19"/>
  <c r="BN143" i="19"/>
  <c r="CL150" i="19"/>
  <c r="AP178" i="19"/>
  <c r="V147" i="19"/>
  <c r="X147" i="19"/>
  <c r="CL147" i="19"/>
  <c r="W147" i="19"/>
  <c r="CD147" i="19" s="1"/>
  <c r="U147" i="19"/>
  <c r="AO147" i="19"/>
  <c r="AN147" i="19"/>
  <c r="CK147" i="19"/>
  <c r="AE214" i="19"/>
  <c r="AF214" i="19"/>
  <c r="AG214" i="19"/>
  <c r="AD214" i="19"/>
  <c r="AH214" i="19"/>
  <c r="T68" i="19"/>
  <c r="CF68" i="19" s="1"/>
  <c r="W68" i="19"/>
  <c r="CD68" i="19" s="1"/>
  <c r="CK68" i="19"/>
  <c r="X68" i="19"/>
  <c r="AO68" i="19"/>
  <c r="AM149" i="19"/>
  <c r="AK149" i="19"/>
  <c r="AL149" i="19"/>
  <c r="AI149" i="19"/>
  <c r="AJ149" i="19"/>
  <c r="AY156" i="19"/>
  <c r="AT156" i="19"/>
  <c r="AR156" i="19"/>
  <c r="BB156" i="19"/>
  <c r="AS156" i="19"/>
  <c r="AU156" i="19"/>
  <c r="AW156" i="19"/>
  <c r="BP90" i="19"/>
  <c r="BR90" i="19"/>
  <c r="BZ92" i="19"/>
  <c r="BX92" i="19"/>
  <c r="CA92" i="19"/>
  <c r="T40" i="19"/>
  <c r="CF40" i="19" s="1"/>
  <c r="CL40" i="19"/>
  <c r="AN40" i="19"/>
  <c r="W40" i="19"/>
  <c r="CD40" i="19" s="1"/>
  <c r="CK40" i="19"/>
  <c r="X61" i="19"/>
  <c r="V61" i="19"/>
  <c r="CL61" i="19"/>
  <c r="AN61" i="19"/>
  <c r="U61" i="19"/>
  <c r="T61" i="19"/>
  <c r="CF61" i="19" s="1"/>
  <c r="AO61" i="19"/>
  <c r="CK61" i="19"/>
  <c r="AJ97" i="19"/>
  <c r="AM97" i="19"/>
  <c r="AL97" i="19"/>
  <c r="AK97" i="19"/>
  <c r="AL100" i="19"/>
  <c r="AJ100" i="19"/>
  <c r="AI100" i="19"/>
  <c r="AM100" i="19"/>
  <c r="AK100" i="19"/>
  <c r="BG167" i="19"/>
  <c r="BM167" i="19"/>
  <c r="BJ167" i="19"/>
  <c r="BF167" i="19"/>
  <c r="BO167" i="19"/>
  <c r="BI167" i="19"/>
  <c r="BD167" i="19"/>
  <c r="BN167" i="19"/>
  <c r="BH167" i="19"/>
  <c r="BK167" i="19"/>
  <c r="BL167" i="19"/>
  <c r="BE167" i="19"/>
  <c r="BX61" i="19"/>
  <c r="CA61" i="19"/>
  <c r="CB61" i="19" s="1"/>
  <c r="BY61" i="19"/>
  <c r="BW61" i="19"/>
  <c r="BX206" i="19"/>
  <c r="BW206" i="19"/>
  <c r="BZ206" i="19"/>
  <c r="CA206" i="19"/>
  <c r="BY206" i="19"/>
  <c r="BZ163" i="19"/>
  <c r="BW163" i="19"/>
  <c r="BY163" i="19"/>
  <c r="CA163" i="19"/>
  <c r="BX163" i="19"/>
  <c r="T164" i="19"/>
  <c r="CF164" i="19" s="1"/>
  <c r="W164" i="19"/>
  <c r="CD164" i="19" s="1"/>
  <c r="CL164" i="19"/>
  <c r="V164" i="19"/>
  <c r="CK164" i="19"/>
  <c r="X164" i="19"/>
  <c r="AO197" i="19"/>
  <c r="BR119" i="19"/>
  <c r="CM48" i="19"/>
  <c r="Y136" i="19"/>
  <c r="CG136" i="19" s="1"/>
  <c r="AH116" i="19"/>
  <c r="AB178" i="19"/>
  <c r="CE178" i="19" s="1"/>
  <c r="AV140" i="19"/>
  <c r="BH47" i="19"/>
  <c r="BK169" i="19"/>
  <c r="T147" i="19"/>
  <c r="CF147" i="19" s="1"/>
  <c r="AT80" i="19"/>
  <c r="AS80" i="19"/>
  <c r="AZ80" i="19"/>
  <c r="BB80" i="19"/>
  <c r="AY80" i="19"/>
  <c r="BA80" i="19"/>
  <c r="AV80" i="19"/>
  <c r="BC80" i="19"/>
  <c r="AW80" i="19"/>
  <c r="AX80" i="19"/>
  <c r="AU80" i="19"/>
  <c r="AR80" i="19"/>
  <c r="AW141" i="19"/>
  <c r="AY141" i="19"/>
  <c r="AT141" i="19"/>
  <c r="AS141" i="19"/>
  <c r="AR141" i="19"/>
  <c r="BB141" i="19"/>
  <c r="AZ141" i="19"/>
  <c r="AX141" i="19"/>
  <c r="AV141" i="19"/>
  <c r="BA141" i="19"/>
  <c r="BC141" i="19"/>
  <c r="AU141" i="19"/>
  <c r="AV58" i="19"/>
  <c r="BA58" i="19"/>
  <c r="AR58" i="19"/>
  <c r="AW58" i="19"/>
  <c r="AU58" i="19"/>
  <c r="AZ58" i="19"/>
  <c r="AX58" i="19"/>
  <c r="AT58" i="19"/>
  <c r="BC58" i="19"/>
  <c r="AS58" i="19"/>
  <c r="AY58" i="19"/>
  <c r="BB58" i="19"/>
  <c r="AM27" i="19"/>
  <c r="AJ27" i="19"/>
  <c r="AL27" i="19"/>
  <c r="AJ70" i="19"/>
  <c r="AL70" i="19"/>
  <c r="AK70" i="19"/>
  <c r="BP185" i="19"/>
  <c r="BQ185" i="19"/>
  <c r="BR185" i="19"/>
  <c r="BS185" i="19"/>
  <c r="BT185" i="19"/>
  <c r="BX108" i="19"/>
  <c r="BW108" i="19"/>
  <c r="BY108" i="19"/>
  <c r="BZ108" i="19"/>
  <c r="CA108" i="19"/>
  <c r="BF163" i="19"/>
  <c r="BG163" i="19"/>
  <c r="BH163" i="19"/>
  <c r="BM163" i="19"/>
  <c r="BL163" i="19"/>
  <c r="BO163" i="19"/>
  <c r="BI163" i="19"/>
  <c r="BD163" i="19"/>
  <c r="BK163" i="19"/>
  <c r="BJ163" i="19"/>
  <c r="AQ103" i="19"/>
  <c r="AA103" i="19"/>
  <c r="CM103" i="19"/>
  <c r="CN103" i="19"/>
  <c r="Y103" i="19"/>
  <c r="CG103" i="19" s="1"/>
  <c r="AP103" i="19"/>
  <c r="BZ77" i="19"/>
  <c r="BY77" i="19"/>
  <c r="BW77" i="19"/>
  <c r="CL180" i="19"/>
  <c r="CK180" i="19"/>
  <c r="V180" i="19"/>
  <c r="AO180" i="19"/>
  <c r="T180" i="19"/>
  <c r="CF180" i="19" s="1"/>
  <c r="W180" i="19"/>
  <c r="CD180" i="19" s="1"/>
  <c r="AN180" i="19"/>
  <c r="X180" i="19"/>
  <c r="BW188" i="19"/>
  <c r="CA188" i="19"/>
  <c r="BX188" i="19"/>
  <c r="BZ188" i="19"/>
  <c r="BY188" i="19"/>
  <c r="AG204" i="19"/>
  <c r="AH204" i="19"/>
  <c r="AF204" i="19"/>
  <c r="AD204" i="19"/>
  <c r="BO63" i="19"/>
  <c r="BM63" i="19"/>
  <c r="BK63" i="19"/>
  <c r="BF63" i="19"/>
  <c r="BD63" i="19"/>
  <c r="BN63" i="19"/>
  <c r="BL63" i="19"/>
  <c r="BE63" i="19"/>
  <c r="BJ63" i="19"/>
  <c r="BG63" i="19"/>
  <c r="BI63" i="19"/>
  <c r="CA77" i="19"/>
  <c r="AF5" i="19"/>
  <c r="AG63" i="19"/>
  <c r="BS153" i="19"/>
  <c r="AF206" i="19"/>
  <c r="AI165" i="19"/>
  <c r="AR31" i="19"/>
  <c r="AM35" i="19"/>
  <c r="BW33" i="19"/>
  <c r="W133" i="19"/>
  <c r="CD133" i="19" s="1"/>
  <c r="X133" i="19"/>
  <c r="U133" i="19"/>
  <c r="BS7" i="19"/>
  <c r="BY204" i="19"/>
  <c r="BQ132" i="19"/>
  <c r="AO193" i="19"/>
  <c r="BQ51" i="19"/>
  <c r="V197" i="19"/>
  <c r="X187" i="19"/>
  <c r="BY184" i="19"/>
  <c r="AE15" i="19"/>
  <c r="AY104" i="19"/>
  <c r="BF143" i="19"/>
  <c r="BW184" i="19"/>
  <c r="BX98" i="19"/>
  <c r="AI58" i="19"/>
  <c r="BJ107" i="19"/>
  <c r="BM43" i="19"/>
  <c r="AI134" i="19"/>
  <c r="AB72" i="19"/>
  <c r="CE72" i="19" s="1"/>
  <c r="AD152" i="19"/>
  <c r="BQ156" i="19"/>
  <c r="AU182" i="19"/>
  <c r="BZ115" i="19"/>
  <c r="AY29" i="19"/>
  <c r="AK8" i="19"/>
  <c r="AT29" i="19"/>
  <c r="AP35" i="19"/>
  <c r="BG22" i="19"/>
  <c r="Z103" i="19"/>
  <c r="BW156" i="19"/>
  <c r="CK186" i="19"/>
  <c r="X142" i="19"/>
  <c r="AG162" i="19"/>
  <c r="BD91" i="19"/>
  <c r="X183" i="19"/>
  <c r="BO90" i="19"/>
  <c r="BG117" i="19"/>
  <c r="AN183" i="19"/>
  <c r="BA191" i="19"/>
  <c r="AF57" i="19"/>
  <c r="BE199" i="19"/>
  <c r="AU140" i="19"/>
  <c r="BC198" i="19"/>
  <c r="AE174" i="19"/>
  <c r="BG181" i="19"/>
  <c r="AB194" i="19"/>
  <c r="CE194" i="19" s="1"/>
  <c r="BB198" i="19"/>
  <c r="BA207" i="19"/>
  <c r="AC105" i="19"/>
  <c r="BX213" i="19"/>
  <c r="BW101" i="19"/>
  <c r="BR171" i="19"/>
  <c r="AT149" i="19"/>
  <c r="BL39" i="19"/>
  <c r="AC138" i="19"/>
  <c r="CK51" i="19"/>
  <c r="AC79" i="19"/>
  <c r="BH214" i="19"/>
  <c r="AK107" i="19"/>
  <c r="BE36" i="19"/>
  <c r="Y105" i="19"/>
  <c r="CG105" i="19" s="1"/>
  <c r="AY149" i="19"/>
  <c r="AI52" i="19"/>
  <c r="BP12" i="19"/>
  <c r="AD85" i="19"/>
  <c r="CL136" i="19"/>
  <c r="BI204" i="19"/>
  <c r="AU31" i="19"/>
  <c r="AI97" i="19"/>
  <c r="AQ27" i="19"/>
  <c r="AC27" i="19"/>
  <c r="CM27" i="19"/>
  <c r="AP27" i="19"/>
  <c r="X165" i="19"/>
  <c r="U165" i="19"/>
  <c r="AO165" i="19"/>
  <c r="V165" i="19"/>
  <c r="AN165" i="19"/>
  <c r="T165" i="19"/>
  <c r="CF165" i="19" s="1"/>
  <c r="CL165" i="19"/>
  <c r="CL78" i="19"/>
  <c r="CO78" i="19" s="1"/>
  <c r="AN78" i="19"/>
  <c r="V78" i="19"/>
  <c r="BY185" i="19"/>
  <c r="BX185" i="19"/>
  <c r="BW185" i="19"/>
  <c r="BZ185" i="19"/>
  <c r="CA185" i="19"/>
  <c r="BZ155" i="19"/>
  <c r="CA155" i="19"/>
  <c r="AG71" i="19"/>
  <c r="AE71" i="19"/>
  <c r="AD71" i="19"/>
  <c r="AF71" i="19"/>
  <c r="AH148" i="19"/>
  <c r="AF148" i="19"/>
  <c r="AD148" i="19"/>
  <c r="AG148" i="19"/>
  <c r="AG20" i="19"/>
  <c r="AF20" i="19"/>
  <c r="AE20" i="19"/>
  <c r="AP130" i="19"/>
  <c r="AA130" i="19"/>
  <c r="CM130" i="19"/>
  <c r="AB130" i="19"/>
  <c r="CE130" i="19" s="1"/>
  <c r="CN130" i="19"/>
  <c r="AQ130" i="19"/>
  <c r="AF48" i="19"/>
  <c r="AE48" i="19"/>
  <c r="AH48" i="19"/>
  <c r="AD48" i="19"/>
  <c r="AG48" i="19"/>
  <c r="BI65" i="19"/>
  <c r="BD65" i="19"/>
  <c r="BM65" i="19"/>
  <c r="BJ65" i="19"/>
  <c r="BF65" i="19"/>
  <c r="BG65" i="19"/>
  <c r="BN65" i="19"/>
  <c r="AC47" i="19"/>
  <c r="CN47" i="19"/>
  <c r="Y47" i="19"/>
  <c r="CG47" i="19" s="1"/>
  <c r="Z47" i="19"/>
  <c r="AA47" i="19"/>
  <c r="AP47" i="19"/>
  <c r="CM47" i="19"/>
  <c r="AT101" i="19"/>
  <c r="AV101" i="19"/>
  <c r="BA101" i="19"/>
  <c r="AZ101" i="19"/>
  <c r="AU101" i="19"/>
  <c r="AW101" i="19"/>
  <c r="BQ136" i="19"/>
  <c r="BR136" i="19"/>
  <c r="BS136" i="19"/>
  <c r="BP136" i="19"/>
  <c r="BT136" i="19"/>
  <c r="Y27" i="19"/>
  <c r="CG27" i="19" s="1"/>
  <c r="AO53" i="19"/>
  <c r="T78" i="19"/>
  <c r="CF78" i="19" s="1"/>
  <c r="AB27" i="19"/>
  <c r="CE27" i="19" s="1"/>
  <c r="CN27" i="19"/>
  <c r="AJ188" i="19"/>
  <c r="X53" i="19"/>
  <c r="AQ47" i="19"/>
  <c r="AX101" i="19"/>
  <c r="BO65" i="19"/>
  <c r="AD20" i="19"/>
  <c r="BW155" i="19"/>
  <c r="AI188" i="19"/>
  <c r="AL188" i="19"/>
  <c r="W53" i="19"/>
  <c r="CD53" i="19" s="1"/>
  <c r="BB101" i="19"/>
  <c r="W165" i="19"/>
  <c r="CD165" i="19" s="1"/>
  <c r="X78" i="19"/>
  <c r="AB47" i="19"/>
  <c r="CE47" i="19" s="1"/>
  <c r="AY101" i="19"/>
  <c r="BE65" i="19"/>
  <c r="BK65" i="19"/>
  <c r="Y130" i="19"/>
  <c r="CG130" i="19" s="1"/>
  <c r="V53" i="19"/>
  <c r="CK165" i="19"/>
  <c r="AO78" i="19"/>
  <c r="BC101" i="19"/>
  <c r="BH65" i="19"/>
  <c r="BN172" i="19"/>
  <c r="BM172" i="19"/>
  <c r="BE172" i="19"/>
  <c r="BG172" i="19"/>
  <c r="BF172" i="19"/>
  <c r="BK172" i="19"/>
  <c r="BL172" i="19"/>
  <c r="BH172" i="19"/>
  <c r="BO172" i="19"/>
  <c r="BI172" i="19"/>
  <c r="BD172" i="19"/>
  <c r="BR178" i="19"/>
  <c r="BP178" i="19"/>
  <c r="AF175" i="19"/>
  <c r="AH175" i="19"/>
  <c r="AD175" i="19"/>
  <c r="AX119" i="19"/>
  <c r="AY119" i="19"/>
  <c r="BB119" i="19"/>
  <c r="BC119" i="19"/>
  <c r="AV119" i="19"/>
  <c r="AZ119" i="19"/>
  <c r="AT119" i="19"/>
  <c r="AU119" i="19"/>
  <c r="BW55" i="19"/>
  <c r="BZ55" i="19"/>
  <c r="BX55" i="19"/>
  <c r="AE138" i="19"/>
  <c r="AF138" i="19"/>
  <c r="AJ72" i="19"/>
  <c r="AL72" i="19"/>
  <c r="AI72" i="19"/>
  <c r="AM72" i="19"/>
  <c r="AU110" i="19"/>
  <c r="BC110" i="19"/>
  <c r="AR110" i="19"/>
  <c r="BB110" i="19"/>
  <c r="AX110" i="19"/>
  <c r="AV110" i="19"/>
  <c r="AW110" i="19"/>
  <c r="BX175" i="19"/>
  <c r="BW175" i="19"/>
  <c r="BB120" i="19"/>
  <c r="AY120" i="19"/>
  <c r="AZ120" i="19"/>
  <c r="AR120" i="19"/>
  <c r="AS143" i="19"/>
  <c r="AR143" i="19"/>
  <c r="AV143" i="19"/>
  <c r="BB143" i="19"/>
  <c r="AT62" i="19"/>
  <c r="AX62" i="19"/>
  <c r="AV62" i="19"/>
  <c r="AR62" i="19"/>
  <c r="AU62" i="19"/>
  <c r="AS62" i="19"/>
  <c r="BA62" i="19"/>
  <c r="BB62" i="19"/>
  <c r="AR150" i="19"/>
  <c r="AT150" i="19"/>
  <c r="BJ75" i="19"/>
  <c r="BH75" i="19"/>
  <c r="BM75" i="19"/>
  <c r="BN75" i="19"/>
  <c r="BF75" i="19"/>
  <c r="AH103" i="19"/>
  <c r="AD103" i="19"/>
  <c r="AE103" i="19"/>
  <c r="AG103" i="19"/>
  <c r="CL152" i="19"/>
  <c r="V152" i="19"/>
  <c r="W152" i="19"/>
  <c r="CD152" i="19" s="1"/>
  <c r="T152" i="19"/>
  <c r="CF152" i="19" s="1"/>
  <c r="AN152" i="19"/>
  <c r="BX69" i="19"/>
  <c r="BZ69" i="19"/>
  <c r="CB69" i="19" s="1"/>
  <c r="BW69" i="19"/>
  <c r="BY69" i="19"/>
  <c r="AY192" i="19"/>
  <c r="AW192" i="19"/>
  <c r="AX192" i="19"/>
  <c r="AU192" i="19"/>
  <c r="AS192" i="19"/>
  <c r="AR192" i="19"/>
  <c r="BA192" i="19"/>
  <c r="AT192" i="19"/>
  <c r="AV192" i="19"/>
  <c r="BC192" i="19"/>
  <c r="AZ192" i="19"/>
  <c r="BW112" i="19"/>
  <c r="CA112" i="19"/>
  <c r="CB112" i="19" s="1"/>
  <c r="AQ133" i="19"/>
  <c r="AP133" i="19"/>
  <c r="Z133" i="19"/>
  <c r="Y133" i="19"/>
  <c r="CG133" i="19" s="1"/>
  <c r="X39" i="19"/>
  <c r="AN39" i="19"/>
  <c r="AJ136" i="19"/>
  <c r="AK136" i="19"/>
  <c r="AM136" i="19"/>
  <c r="AL136" i="19"/>
  <c r="AF90" i="19"/>
  <c r="AH90" i="19"/>
  <c r="AG90" i="19"/>
  <c r="AE90" i="19"/>
  <c r="AD90" i="19"/>
  <c r="AY74" i="19"/>
  <c r="BA74" i="19"/>
  <c r="BD150" i="19"/>
  <c r="BI150" i="19"/>
  <c r="AB117" i="19"/>
  <c r="CE117" i="19" s="1"/>
  <c r="AQ117" i="19"/>
  <c r="Y117" i="19"/>
  <c r="CG117" i="19" s="1"/>
  <c r="BM23" i="19"/>
  <c r="BD23" i="19"/>
  <c r="BE23" i="19"/>
  <c r="BJ23" i="19"/>
  <c r="BG23" i="19"/>
  <c r="BF23" i="19"/>
  <c r="BL23" i="19"/>
  <c r="BN23" i="19"/>
  <c r="BH23" i="19"/>
  <c r="BO23" i="19"/>
  <c r="BI23" i="19"/>
  <c r="BR88" i="19"/>
  <c r="BT88" i="19"/>
  <c r="BQ88" i="19"/>
  <c r="BX199" i="19"/>
  <c r="BW199" i="19"/>
  <c r="AK81" i="19"/>
  <c r="AJ81" i="19"/>
  <c r="AL81" i="19"/>
  <c r="AD2" i="19"/>
  <c r="AE2" i="19"/>
  <c r="AF2" i="19"/>
  <c r="X152" i="19"/>
  <c r="BO75" i="19"/>
  <c r="AY62" i="19"/>
  <c r="CA55" i="19"/>
  <c r="AR119" i="19"/>
  <c r="AZ110" i="19"/>
  <c r="CK152" i="19"/>
  <c r="AR74" i="19"/>
  <c r="AO39" i="19"/>
  <c r="AW62" i="19"/>
  <c r="AX74" i="19"/>
  <c r="BA120" i="19"/>
  <c r="BF150" i="19"/>
  <c r="AS74" i="19"/>
  <c r="AT74" i="19"/>
  <c r="AM81" i="19"/>
  <c r="AM54" i="19"/>
  <c r="AE175" i="19"/>
  <c r="BJ150" i="19"/>
  <c r="AT120" i="19"/>
  <c r="BN150" i="19"/>
  <c r="AY110" i="19"/>
  <c r="BI75" i="19"/>
  <c r="U152" i="19"/>
  <c r="BI80" i="19"/>
  <c r="BK80" i="19"/>
  <c r="BM80" i="19"/>
  <c r="BG113" i="19"/>
  <c r="BD113" i="19"/>
  <c r="BK113" i="19"/>
  <c r="BM113" i="19"/>
  <c r="BJ113" i="19"/>
  <c r="BH113" i="19"/>
  <c r="CK203" i="19"/>
  <c r="W203" i="19"/>
  <c r="CD203" i="19" s="1"/>
  <c r="AN203" i="19"/>
  <c r="AO203" i="19"/>
  <c r="AE40" i="19"/>
  <c r="AG40" i="19"/>
  <c r="AF40" i="19"/>
  <c r="AH40" i="19"/>
  <c r="BH78" i="19"/>
  <c r="BM78" i="19"/>
  <c r="BN78" i="19"/>
  <c r="BE78" i="19"/>
  <c r="BR150" i="19"/>
  <c r="BS150" i="19"/>
  <c r="BT150" i="19"/>
  <c r="BQ150" i="19"/>
  <c r="BP150" i="19"/>
  <c r="BP72" i="19"/>
  <c r="BS72" i="19"/>
  <c r="CM214" i="19"/>
  <c r="AQ214" i="19"/>
  <c r="AB214" i="19"/>
  <c r="CE214" i="19" s="1"/>
  <c r="AK41" i="19"/>
  <c r="AL41" i="19"/>
  <c r="AI41" i="19"/>
  <c r="AX91" i="19"/>
  <c r="BB91" i="19"/>
  <c r="AS91" i="19"/>
  <c r="AU91" i="19"/>
  <c r="BN148" i="19"/>
  <c r="BL148" i="19"/>
  <c r="BO148" i="19"/>
  <c r="AB151" i="19"/>
  <c r="CE151" i="19" s="1"/>
  <c r="AP151" i="19"/>
  <c r="Z151" i="19"/>
  <c r="AC151" i="19"/>
  <c r="CL141" i="19"/>
  <c r="T141" i="19"/>
  <c r="CF141" i="19" s="1"/>
  <c r="CK141" i="19"/>
  <c r="AN141" i="19"/>
  <c r="BG78" i="19"/>
  <c r="AD40" i="19"/>
  <c r="AZ91" i="19"/>
  <c r="AJ41" i="19"/>
  <c r="BK78" i="19"/>
  <c r="AM41" i="19"/>
  <c r="BI78" i="19"/>
  <c r="BI113" i="19"/>
  <c r="BL113" i="19"/>
  <c r="BN67" i="19"/>
  <c r="BF67" i="19"/>
  <c r="BE67" i="19"/>
  <c r="BJ67" i="19"/>
  <c r="BO67" i="19"/>
  <c r="BL67" i="19"/>
  <c r="BC160" i="19"/>
  <c r="AV160" i="19"/>
  <c r="BB160" i="19"/>
  <c r="AZ160" i="19"/>
  <c r="AW160" i="19"/>
  <c r="AS160" i="19"/>
  <c r="AU160" i="19"/>
  <c r="AX116" i="19"/>
  <c r="BB116" i="19"/>
  <c r="AS116" i="19"/>
  <c r="AU116" i="19"/>
  <c r="BP104" i="19"/>
  <c r="BQ104" i="19"/>
  <c r="BT104" i="19"/>
  <c r="AA114" i="19"/>
  <c r="AB114" i="19"/>
  <c r="CE114" i="19" s="1"/>
  <c r="AG115" i="19"/>
  <c r="AF115" i="19"/>
  <c r="AZ6" i="19"/>
  <c r="AU6" i="19"/>
  <c r="AT6" i="19"/>
  <c r="AS6" i="19"/>
  <c r="AY6" i="19"/>
  <c r="AV6" i="19"/>
  <c r="X130" i="19"/>
  <c r="T130" i="19"/>
  <c r="CF130" i="19" s="1"/>
  <c r="CL130" i="19"/>
  <c r="AP182" i="19"/>
  <c r="AT160" i="19"/>
  <c r="AP17" i="19"/>
  <c r="BI67" i="19"/>
  <c r="BX158" i="19"/>
  <c r="AB17" i="19"/>
  <c r="CE17" i="19" s="1"/>
  <c r="AR160" i="19"/>
  <c r="AT116" i="19"/>
  <c r="AZ116" i="19"/>
  <c r="CN69" i="19"/>
  <c r="CP69" i="19" s="1"/>
  <c r="AQ69" i="19"/>
  <c r="AJ186" i="19"/>
  <c r="AL186" i="19"/>
  <c r="AA187" i="19"/>
  <c r="AQ187" i="19"/>
  <c r="Y176" i="19"/>
  <c r="CG176" i="19" s="1"/>
  <c r="AC176" i="19"/>
  <c r="CN176" i="19"/>
  <c r="BR45" i="19"/>
  <c r="BS45" i="19"/>
  <c r="BU45" i="19" s="1"/>
  <c r="AA148" i="19"/>
  <c r="CN148" i="19"/>
  <c r="CP148" i="19" s="1"/>
  <c r="BW14" i="19"/>
  <c r="CA14" i="19"/>
  <c r="CB14" i="19" s="1"/>
  <c r="AK106" i="19"/>
  <c r="AL106" i="19"/>
  <c r="BT11" i="19"/>
  <c r="BU11" i="19" s="1"/>
  <c r="BP11" i="19"/>
  <c r="AE169" i="19"/>
  <c r="AG169" i="19"/>
  <c r="AD68" i="19"/>
  <c r="AE68" i="19"/>
  <c r="AG68" i="19"/>
  <c r="AD189" i="19"/>
  <c r="AF189" i="19"/>
  <c r="AP175" i="19"/>
  <c r="AB175" i="19"/>
  <c r="CE175" i="19" s="1"/>
  <c r="CA84" i="19"/>
  <c r="CB84" i="19" s="1"/>
  <c r="BY84" i="19"/>
  <c r="BJ176" i="19"/>
  <c r="BE176" i="19"/>
  <c r="AS152" i="19"/>
  <c r="AT152" i="19"/>
  <c r="BB152" i="19"/>
  <c r="BJ122" i="19"/>
  <c r="BM122" i="19"/>
  <c r="AI176" i="19"/>
  <c r="AK176" i="19"/>
  <c r="BB60" i="19"/>
  <c r="AW60" i="19"/>
  <c r="BC60" i="19"/>
  <c r="AN52" i="19"/>
  <c r="V52" i="19"/>
  <c r="CJ177" i="19"/>
  <c r="CJ32" i="19"/>
  <c r="CJ195" i="19"/>
  <c r="CJ212" i="19"/>
  <c r="CJ71" i="19"/>
  <c r="CJ118" i="19"/>
  <c r="BP21" i="19"/>
  <c r="BD109" i="19"/>
  <c r="CJ74" i="19"/>
  <c r="CJ47" i="19"/>
  <c r="Z69" i="19"/>
  <c r="BE109" i="19"/>
  <c r="CJ101" i="19"/>
  <c r="AV83" i="19"/>
  <c r="AJ125" i="19"/>
  <c r="BD130" i="19"/>
  <c r="BW100" i="19"/>
  <c r="BF109" i="19"/>
  <c r="Y140" i="19"/>
  <c r="CG140" i="19" s="1"/>
  <c r="BQ79" i="19"/>
  <c r="AP69" i="19"/>
  <c r="BL122" i="19"/>
  <c r="BK44" i="19"/>
  <c r="AB113" i="19"/>
  <c r="CE113" i="19" s="1"/>
  <c r="CL57" i="19"/>
  <c r="AB176" i="19"/>
  <c r="CE176" i="19" s="1"/>
  <c r="AQ162" i="19"/>
  <c r="CA180" i="19"/>
  <c r="BI109" i="19"/>
  <c r="AB69" i="19"/>
  <c r="CE69" i="19" s="1"/>
  <c r="CJ187" i="19"/>
  <c r="AR139" i="19"/>
  <c r="BB139" i="19"/>
  <c r="AR84" i="19"/>
  <c r="AX84" i="19"/>
  <c r="AV84" i="19"/>
  <c r="BC84" i="19"/>
  <c r="Y208" i="19"/>
  <c r="CG208" i="19" s="1"/>
  <c r="AA208" i="19"/>
  <c r="AP96" i="19"/>
  <c r="Y96" i="19"/>
  <c r="CG96" i="19" s="1"/>
  <c r="BS38" i="19"/>
  <c r="BQ38" i="19"/>
  <c r="BE9" i="19"/>
  <c r="BL9" i="19"/>
  <c r="BJ9" i="19"/>
  <c r="CJ46" i="19"/>
  <c r="CJ162" i="19"/>
  <c r="CJ205" i="19"/>
  <c r="CJ94" i="19"/>
  <c r="CJ206" i="19"/>
  <c r="CJ156" i="19"/>
  <c r="CJ168" i="19"/>
  <c r="CK29" i="19"/>
  <c r="CO29" i="19" s="1"/>
  <c r="CN208" i="19"/>
  <c r="CK172" i="19"/>
  <c r="BK180" i="19"/>
  <c r="BB84" i="19"/>
  <c r="AQ96" i="19"/>
  <c r="X117" i="19"/>
  <c r="Z207" i="19"/>
  <c r="Y207" i="19"/>
  <c r="CG207" i="19" s="1"/>
  <c r="CJ21" i="19"/>
  <c r="CJ123" i="19"/>
  <c r="CJ202" i="19"/>
  <c r="CJ14" i="19"/>
  <c r="CJ93" i="19"/>
  <c r="CJ76" i="19"/>
  <c r="CJ119" i="19"/>
  <c r="CJ60" i="19"/>
  <c r="CJ24" i="19"/>
  <c r="CJ40" i="19"/>
  <c r="CJ204" i="19"/>
  <c r="CJ64" i="19"/>
  <c r="CJ199" i="19"/>
  <c r="CJ211" i="19"/>
  <c r="CJ39" i="19"/>
  <c r="CJ133" i="19"/>
  <c r="CJ67" i="19"/>
  <c r="CJ51" i="19"/>
  <c r="CJ149" i="19"/>
  <c r="CJ41" i="19"/>
  <c r="CJ144" i="19"/>
  <c r="CJ126" i="19"/>
  <c r="CJ27" i="19"/>
  <c r="CJ163" i="19"/>
  <c r="CJ68" i="19"/>
  <c r="CJ109" i="19"/>
  <c r="CJ25" i="19"/>
  <c r="CJ131" i="19"/>
  <c r="CJ174" i="19"/>
  <c r="CJ166" i="19"/>
  <c r="CJ167" i="19"/>
  <c r="CJ172" i="19"/>
  <c r="CJ58" i="19"/>
  <c r="CJ45" i="19"/>
  <c r="CJ72" i="19"/>
  <c r="CJ97" i="19"/>
  <c r="CJ56" i="19"/>
  <c r="CJ178" i="19"/>
  <c r="CJ59" i="19"/>
  <c r="CJ107" i="19"/>
  <c r="CJ53" i="19"/>
  <c r="CJ165" i="19"/>
  <c r="CJ42" i="19"/>
  <c r="CJ136" i="19"/>
  <c r="CJ209" i="19"/>
  <c r="CJ191" i="19"/>
  <c r="CJ117" i="19"/>
  <c r="CJ83" i="19"/>
  <c r="CJ31" i="19"/>
  <c r="CJ16" i="19"/>
  <c r="CJ142" i="19"/>
  <c r="CJ213" i="19"/>
  <c r="CJ104" i="19"/>
  <c r="CJ130" i="19"/>
  <c r="CJ113" i="19"/>
  <c r="CJ82" i="19"/>
  <c r="CJ92" i="19"/>
  <c r="CJ13" i="19"/>
  <c r="CJ70" i="19"/>
  <c r="AS71" i="19"/>
  <c r="BB71" i="19"/>
  <c r="AZ71" i="19"/>
  <c r="AV71" i="19"/>
  <c r="AX71" i="19"/>
  <c r="AW71" i="19"/>
  <c r="BA71" i="19"/>
  <c r="AU71" i="19"/>
  <c r="AR71" i="19"/>
  <c r="BC71" i="19"/>
  <c r="AY71" i="19"/>
  <c r="BZ174" i="19"/>
  <c r="CA174" i="19"/>
  <c r="BX174" i="19"/>
  <c r="BW174" i="19"/>
  <c r="BS124" i="19"/>
  <c r="BT124" i="19"/>
  <c r="BR124" i="19"/>
  <c r="BP124" i="19"/>
  <c r="BQ124" i="19"/>
  <c r="CL35" i="19"/>
  <c r="T35" i="19"/>
  <c r="CF35" i="19" s="1"/>
  <c r="X35" i="19"/>
  <c r="W35" i="19"/>
  <c r="CD35" i="19" s="1"/>
  <c r="CK35" i="19"/>
  <c r="AO35" i="19"/>
  <c r="AN35" i="19"/>
  <c r="V35" i="19"/>
  <c r="U35" i="19"/>
  <c r="BQ26" i="19"/>
  <c r="BR26" i="19"/>
  <c r="BP26" i="19"/>
  <c r="BS26" i="19"/>
  <c r="BT26" i="19"/>
  <c r="AD21" i="19"/>
  <c r="AE21" i="19"/>
  <c r="AG21" i="19"/>
  <c r="AH21" i="19"/>
  <c r="AF21" i="19"/>
  <c r="AM146" i="19"/>
  <c r="AI146" i="19"/>
  <c r="AK146" i="19"/>
  <c r="AL146" i="19"/>
  <c r="AJ146" i="19"/>
  <c r="AE110" i="19"/>
  <c r="AD110" i="19"/>
  <c r="AG110" i="19"/>
  <c r="AF110" i="19"/>
  <c r="AH110" i="19"/>
  <c r="Z183" i="19"/>
  <c r="AA183" i="19"/>
  <c r="AC183" i="19"/>
  <c r="Y183" i="19"/>
  <c r="CG183" i="19" s="1"/>
  <c r="AQ183" i="19"/>
  <c r="AB183" i="19"/>
  <c r="CE183" i="19" s="1"/>
  <c r="CN183" i="19"/>
  <c r="AP183" i="19"/>
  <c r="BP69" i="19"/>
  <c r="BT69" i="19"/>
  <c r="BS69" i="19"/>
  <c r="BR69" i="19"/>
  <c r="BQ69" i="19"/>
  <c r="W27" i="19"/>
  <c r="CD27" i="19" s="1"/>
  <c r="U27" i="19"/>
  <c r="AO27" i="19"/>
  <c r="AN27" i="19"/>
  <c r="V27" i="19"/>
  <c r="X27" i="19"/>
  <c r="T27" i="19"/>
  <c r="CF27" i="19" s="1"/>
  <c r="CL27" i="19"/>
  <c r="CK27" i="19"/>
  <c r="BR151" i="19"/>
  <c r="BS151" i="19"/>
  <c r="BQ151" i="19"/>
  <c r="BT151" i="19"/>
  <c r="BP151" i="19"/>
  <c r="AX12" i="19"/>
  <c r="BB12" i="19"/>
  <c r="AU12" i="19"/>
  <c r="AV12" i="19"/>
  <c r="AY12" i="19"/>
  <c r="AW12" i="19"/>
  <c r="AZ12" i="19"/>
  <c r="BA12" i="19"/>
  <c r="AT12" i="19"/>
  <c r="AR12" i="19"/>
  <c r="AS12" i="19"/>
  <c r="CL212" i="19"/>
  <c r="X212" i="19"/>
  <c r="W212" i="19"/>
  <c r="CD212" i="19" s="1"/>
  <c r="AO212" i="19"/>
  <c r="AN212" i="19"/>
  <c r="CK212" i="19"/>
  <c r="T212" i="19"/>
  <c r="CF212" i="19" s="1"/>
  <c r="U212" i="19"/>
  <c r="V212" i="19"/>
  <c r="BY51" i="19"/>
  <c r="BZ51" i="19"/>
  <c r="BX51" i="19"/>
  <c r="BW51" i="19"/>
  <c r="BG194" i="19"/>
  <c r="BH194" i="19"/>
  <c r="BJ194" i="19"/>
  <c r="BO194" i="19"/>
  <c r="BE194" i="19"/>
  <c r="BK194" i="19"/>
  <c r="BI194" i="19"/>
  <c r="BN194" i="19"/>
  <c r="BM194" i="19"/>
  <c r="BD194" i="19"/>
  <c r="BL194" i="19"/>
  <c r="AM21" i="19"/>
  <c r="AI21" i="19"/>
  <c r="AL21" i="19"/>
  <c r="AK21" i="19"/>
  <c r="U210" i="19"/>
  <c r="X210" i="19"/>
  <c r="CL210" i="19"/>
  <c r="AO210" i="19"/>
  <c r="W210" i="19"/>
  <c r="CD210" i="19" s="1"/>
  <c r="V210" i="19"/>
  <c r="T210" i="19"/>
  <c r="CF210" i="19" s="1"/>
  <c r="CK210" i="19"/>
  <c r="AN210" i="19"/>
  <c r="U194" i="19"/>
  <c r="AN194" i="19"/>
  <c r="X194" i="19"/>
  <c r="CL194" i="19"/>
  <c r="CO194" i="19" s="1"/>
  <c r="W194" i="19"/>
  <c r="CD194" i="19" s="1"/>
  <c r="AO194" i="19"/>
  <c r="V194" i="19"/>
  <c r="T194" i="19"/>
  <c r="CF194" i="19" s="1"/>
  <c r="BM19" i="19"/>
  <c r="BN19" i="19"/>
  <c r="BO19" i="19"/>
  <c r="BI19" i="19"/>
  <c r="BD19" i="19"/>
  <c r="BL19" i="19"/>
  <c r="BK19" i="19"/>
  <c r="BJ19" i="19"/>
  <c r="BH19" i="19"/>
  <c r="BG19" i="19"/>
  <c r="BE19" i="19"/>
  <c r="AE178" i="19"/>
  <c r="AG178" i="19"/>
  <c r="AF178" i="19"/>
  <c r="AH178" i="19"/>
  <c r="AH199" i="19"/>
  <c r="AG199" i="19"/>
  <c r="AD199" i="19"/>
  <c r="AF199" i="19"/>
  <c r="AE199" i="19"/>
  <c r="BS84" i="19"/>
  <c r="BT84" i="19"/>
  <c r="BQ84" i="19"/>
  <c r="BR84" i="19"/>
  <c r="BP84" i="19"/>
  <c r="W75" i="19"/>
  <c r="CD75" i="19" s="1"/>
  <c r="T75" i="19"/>
  <c r="CF75" i="19" s="1"/>
  <c r="U75" i="19"/>
  <c r="CK75" i="19"/>
  <c r="AO75" i="19"/>
  <c r="X75" i="19"/>
  <c r="AN75" i="19"/>
  <c r="V75" i="19"/>
  <c r="CL75" i="19"/>
  <c r="AD132" i="19"/>
  <c r="AH132" i="19"/>
  <c r="AF132" i="19"/>
  <c r="AG132" i="19"/>
  <c r="V192" i="19"/>
  <c r="CL192" i="19"/>
  <c r="U192" i="19"/>
  <c r="AN192" i="19"/>
  <c r="X192" i="19"/>
  <c r="CK192" i="19"/>
  <c r="T192" i="19"/>
  <c r="CF192" i="19" s="1"/>
  <c r="W192" i="19"/>
  <c r="CD192" i="19" s="1"/>
  <c r="CK205" i="19"/>
  <c r="CL205" i="19"/>
  <c r="U205" i="19"/>
  <c r="V205" i="19"/>
  <c r="W205" i="19"/>
  <c r="CD205" i="19" s="1"/>
  <c r="AO205" i="19"/>
  <c r="AN205" i="19"/>
  <c r="X205" i="19"/>
  <c r="T205" i="19"/>
  <c r="CF205" i="19" s="1"/>
  <c r="BB133" i="19"/>
  <c r="AW133" i="19"/>
  <c r="AR133" i="19"/>
  <c r="AX133" i="19"/>
  <c r="AY133" i="19"/>
  <c r="BA133" i="19"/>
  <c r="AV133" i="19"/>
  <c r="AZ133" i="19"/>
  <c r="AS133" i="19"/>
  <c r="AT133" i="19"/>
  <c r="BC133" i="19"/>
  <c r="AU133" i="19"/>
  <c r="BS14" i="19"/>
  <c r="BR14" i="19"/>
  <c r="BT14" i="19"/>
  <c r="BP14" i="19"/>
  <c r="BQ14" i="19"/>
  <c r="BY109" i="19"/>
  <c r="BX109" i="19"/>
  <c r="BW109" i="19"/>
  <c r="BZ109" i="19"/>
  <c r="AM6" i="19"/>
  <c r="AL6" i="19"/>
  <c r="AI6" i="19"/>
  <c r="AJ6" i="19"/>
  <c r="AZ175" i="19"/>
  <c r="AX175" i="19"/>
  <c r="BC175" i="19"/>
  <c r="BA175" i="19"/>
  <c r="AW175" i="19"/>
  <c r="AS175" i="19"/>
  <c r="AU175" i="19"/>
  <c r="AY175" i="19"/>
  <c r="AR175" i="19"/>
  <c r="BB175" i="19"/>
  <c r="AT175" i="19"/>
  <c r="AV175" i="19"/>
  <c r="AH19" i="19"/>
  <c r="AF19" i="19"/>
  <c r="AG19" i="19"/>
  <c r="AD19" i="19"/>
  <c r="AE19" i="19"/>
  <c r="CL12" i="19"/>
  <c r="AO12" i="19"/>
  <c r="CK12" i="19"/>
  <c r="V12" i="19"/>
  <c r="T12" i="19"/>
  <c r="CF12" i="19" s="1"/>
  <c r="AN12" i="19"/>
  <c r="X12" i="19"/>
  <c r="U12" i="19"/>
  <c r="W12" i="19"/>
  <c r="CD12" i="19" s="1"/>
  <c r="BR95" i="19"/>
  <c r="BT95" i="19"/>
  <c r="BQ95" i="19"/>
  <c r="BP95" i="19"/>
  <c r="BS95" i="19"/>
  <c r="BN105" i="19"/>
  <c r="BL105" i="19"/>
  <c r="BK105" i="19"/>
  <c r="BG105" i="19"/>
  <c r="BD105" i="19"/>
  <c r="BH105" i="19"/>
  <c r="BI105" i="19"/>
  <c r="BJ105" i="19"/>
  <c r="BE105" i="19"/>
  <c r="BM105" i="19"/>
  <c r="BF105" i="19"/>
  <c r="BO105" i="19"/>
  <c r="BR10" i="19"/>
  <c r="BP10" i="19"/>
  <c r="BQ10" i="19"/>
  <c r="AR102" i="19"/>
  <c r="AS102" i="19"/>
  <c r="AW102" i="19"/>
  <c r="AY102" i="19"/>
  <c r="BC102" i="19"/>
  <c r="BA102" i="19"/>
  <c r="AZ102" i="19"/>
  <c r="BB102" i="19"/>
  <c r="AU102" i="19"/>
  <c r="AV102" i="19"/>
  <c r="AX102" i="19"/>
  <c r="AT102" i="19"/>
  <c r="AU193" i="19"/>
  <c r="AX193" i="19"/>
  <c r="AZ193" i="19"/>
  <c r="AS193" i="19"/>
  <c r="AT193" i="19"/>
  <c r="BC193" i="19"/>
  <c r="AR193" i="19"/>
  <c r="AW193" i="19"/>
  <c r="BA193" i="19"/>
  <c r="BB193" i="19"/>
  <c r="AY193" i="19"/>
  <c r="AV193" i="19"/>
  <c r="AU93" i="19"/>
  <c r="AY93" i="19"/>
  <c r="AX93" i="19"/>
  <c r="AV93" i="19"/>
  <c r="AW93" i="19"/>
  <c r="BA93" i="19"/>
  <c r="AZ93" i="19"/>
  <c r="AR93" i="19"/>
  <c r="AS93" i="19"/>
  <c r="BB93" i="19"/>
  <c r="BC93" i="19"/>
  <c r="AT93" i="19"/>
  <c r="BM15" i="19"/>
  <c r="CJ201" i="19"/>
  <c r="BB187" i="19"/>
  <c r="AS187" i="19"/>
  <c r="AT187" i="19"/>
  <c r="AV187" i="19"/>
  <c r="AY187" i="19"/>
  <c r="AW187" i="19"/>
  <c r="AX187" i="19"/>
  <c r="BA187" i="19"/>
  <c r="AR187" i="19"/>
  <c r="BC187" i="19"/>
  <c r="AZ187" i="19"/>
  <c r="AU187" i="19"/>
  <c r="BA163" i="19"/>
  <c r="AR163" i="19"/>
  <c r="BB163" i="19"/>
  <c r="AS163" i="19"/>
  <c r="AU163" i="19"/>
  <c r="AY163" i="19"/>
  <c r="AW163" i="19"/>
  <c r="AZ163" i="19"/>
  <c r="AT163" i="19"/>
  <c r="AV163" i="19"/>
  <c r="BC163" i="19"/>
  <c r="AX163" i="19"/>
  <c r="BR158" i="19"/>
  <c r="BP158" i="19"/>
  <c r="BQ158" i="19"/>
  <c r="BS158" i="19"/>
  <c r="BT158" i="19"/>
  <c r="CK23" i="19"/>
  <c r="V23" i="19"/>
  <c r="W23" i="19"/>
  <c r="CD23" i="19" s="1"/>
  <c r="CL23" i="19"/>
  <c r="T23" i="19"/>
  <c r="CF23" i="19" s="1"/>
  <c r="AO23" i="19"/>
  <c r="AN23" i="19"/>
  <c r="X23" i="19"/>
  <c r="U23" i="19"/>
  <c r="CL74" i="19"/>
  <c r="U74" i="19"/>
  <c r="AO74" i="19"/>
  <c r="T74" i="19"/>
  <c r="CF74" i="19" s="1"/>
  <c r="V74" i="19"/>
  <c r="AN74" i="19"/>
  <c r="CK74" i="19"/>
  <c r="W74" i="19"/>
  <c r="CD74" i="19" s="1"/>
  <c r="X74" i="19"/>
  <c r="CM169" i="19"/>
  <c r="AP169" i="19"/>
  <c r="AC169" i="19"/>
  <c r="Z169" i="19"/>
  <c r="AQ169" i="19"/>
  <c r="AA169" i="19"/>
  <c r="Y169" i="19"/>
  <c r="CG169" i="19" s="1"/>
  <c r="CN169" i="19"/>
  <c r="AB169" i="19"/>
  <c r="CE169" i="19" s="1"/>
  <c r="AD208" i="19"/>
  <c r="AH208" i="19"/>
  <c r="AE208" i="19"/>
  <c r="AF208" i="19"/>
  <c r="BQ13" i="19"/>
  <c r="BT13" i="19"/>
  <c r="BR13" i="19"/>
  <c r="BP13" i="19"/>
  <c r="BS13" i="19"/>
  <c r="BT67" i="19"/>
  <c r="BQ67" i="19"/>
  <c r="BR67" i="19"/>
  <c r="BS67" i="19"/>
  <c r="BP67" i="19"/>
  <c r="AF38" i="19"/>
  <c r="AE38" i="19"/>
  <c r="AH38" i="19"/>
  <c r="AD38" i="19"/>
  <c r="AG38" i="19"/>
  <c r="AY157" i="19"/>
  <c r="AZ157" i="19"/>
  <c r="AT157" i="19"/>
  <c r="AS157" i="19"/>
  <c r="BC157" i="19"/>
  <c r="AW157" i="19"/>
  <c r="BB157" i="19"/>
  <c r="AR157" i="19"/>
  <c r="AU157" i="19"/>
  <c r="BA157" i="19"/>
  <c r="AX157" i="19"/>
  <c r="BT148" i="19"/>
  <c r="BP148" i="19"/>
  <c r="BR148" i="19"/>
  <c r="BW56" i="19"/>
  <c r="BZ56" i="19"/>
  <c r="BY56" i="19"/>
  <c r="CA56" i="19"/>
  <c r="BZ154" i="19"/>
  <c r="BW154" i="19"/>
  <c r="BX154" i="19"/>
  <c r="CA154" i="19"/>
  <c r="BY154" i="19"/>
  <c r="BT93" i="19"/>
  <c r="BR93" i="19"/>
  <c r="BQ93" i="19"/>
  <c r="BS93" i="19"/>
  <c r="BP93" i="19"/>
  <c r="AG17" i="19"/>
  <c r="AE17" i="19"/>
  <c r="AH17" i="19"/>
  <c r="AF17" i="19"/>
  <c r="AD17" i="19"/>
  <c r="AG7" i="19"/>
  <c r="AD7" i="19"/>
  <c r="AE7" i="19"/>
  <c r="AF7" i="19"/>
  <c r="AH7" i="19"/>
  <c r="AO137" i="19"/>
  <c r="CK137" i="19"/>
  <c r="AN137" i="19"/>
  <c r="U137" i="19"/>
  <c r="W137" i="19"/>
  <c r="CD137" i="19" s="1"/>
  <c r="X137" i="19"/>
  <c r="T137" i="19"/>
  <c r="CF137" i="19" s="1"/>
  <c r="CL137" i="19"/>
  <c r="V137" i="19"/>
  <c r="BX146" i="19"/>
  <c r="BY146" i="19"/>
  <c r="BZ146" i="19"/>
  <c r="CA146" i="19"/>
  <c r="BW146" i="19"/>
  <c r="BK179" i="19"/>
  <c r="BL179" i="19"/>
  <c r="BO179" i="19"/>
  <c r="BH179" i="19"/>
  <c r="BN179" i="19"/>
  <c r="BD179" i="19"/>
  <c r="BG179" i="19"/>
  <c r="BM179" i="19"/>
  <c r="BE179" i="19"/>
  <c r="BJ179" i="19"/>
  <c r="BI179" i="19"/>
  <c r="BF179" i="19"/>
  <c r="BF114" i="19"/>
  <c r="BK114" i="19"/>
  <c r="BD114" i="19"/>
  <c r="BL114" i="19"/>
  <c r="BE114" i="19"/>
  <c r="BO114" i="19"/>
  <c r="BI114" i="19"/>
  <c r="BG114" i="19"/>
  <c r="BN114" i="19"/>
  <c r="Y118" i="19"/>
  <c r="CG118" i="19" s="1"/>
  <c r="CN118" i="19"/>
  <c r="AQ118" i="19"/>
  <c r="AB118" i="19"/>
  <c r="CE118" i="19" s="1"/>
  <c r="AA118" i="19"/>
  <c r="AP118" i="19"/>
  <c r="Z118" i="19"/>
  <c r="AC118" i="19"/>
  <c r="CM118" i="19"/>
  <c r="U162" i="19"/>
  <c r="AN162" i="19"/>
  <c r="X162" i="19"/>
  <c r="CL162" i="19"/>
  <c r="W162" i="19"/>
  <c r="CD162" i="19" s="1"/>
  <c r="T162" i="19"/>
  <c r="CF162" i="19" s="1"/>
  <c r="V162" i="19"/>
  <c r="AO162" i="19"/>
  <c r="CK162" i="19"/>
  <c r="BX210" i="19"/>
  <c r="BW210" i="19"/>
  <c r="CA210" i="19"/>
  <c r="BZ210" i="19"/>
  <c r="BY210" i="19"/>
  <c r="BP29" i="19"/>
  <c r="BQ29" i="19"/>
  <c r="BT29" i="19"/>
  <c r="BR29" i="19"/>
  <c r="BS29" i="19"/>
  <c r="BQ46" i="19"/>
  <c r="BP46" i="19"/>
  <c r="BT46" i="19"/>
  <c r="BR46" i="19"/>
  <c r="BS46" i="19"/>
  <c r="AK24" i="19"/>
  <c r="AJ24" i="19"/>
  <c r="AI24" i="19"/>
  <c r="AL24" i="19"/>
  <c r="AM24" i="19"/>
  <c r="BW195" i="19"/>
  <c r="BZ195" i="19"/>
  <c r="BY195" i="19"/>
  <c r="BX195" i="19"/>
  <c r="CA195" i="19"/>
  <c r="AL102" i="19"/>
  <c r="AM102" i="19"/>
  <c r="AI102" i="19"/>
  <c r="AK102" i="19"/>
  <c r="AJ102" i="19"/>
  <c r="CM3" i="19"/>
  <c r="Z3" i="19"/>
  <c r="AB3" i="19"/>
  <c r="CE3" i="19" s="1"/>
  <c r="AQ3" i="19"/>
  <c r="CN3" i="19"/>
  <c r="AC3" i="19"/>
  <c r="AA3" i="19"/>
  <c r="AP3" i="19"/>
  <c r="Y3" i="19"/>
  <c r="CG3" i="19" s="1"/>
  <c r="AJ111" i="19"/>
  <c r="AL111" i="19"/>
  <c r="AK111" i="19"/>
  <c r="AI111" i="19"/>
  <c r="AM111" i="19"/>
  <c r="AN102" i="19"/>
  <c r="U102" i="19"/>
  <c r="CK102" i="19"/>
  <c r="W102" i="19"/>
  <c r="CD102" i="19" s="1"/>
  <c r="X102" i="19"/>
  <c r="T102" i="19"/>
  <c r="CF102" i="19" s="1"/>
  <c r="CL102" i="19"/>
  <c r="AO102" i="19"/>
  <c r="V102" i="19"/>
  <c r="V114" i="19"/>
  <c r="X114" i="19"/>
  <c r="AN114" i="19"/>
  <c r="CL114" i="19"/>
  <c r="T114" i="19"/>
  <c r="CF114" i="19" s="1"/>
  <c r="AO114" i="19"/>
  <c r="U114" i="19"/>
  <c r="W114" i="19"/>
  <c r="CD114" i="19" s="1"/>
  <c r="CK114" i="19"/>
  <c r="Y122" i="19"/>
  <c r="CG122" i="19" s="1"/>
  <c r="AP122" i="19"/>
  <c r="Z122" i="19"/>
  <c r="AC122" i="19"/>
  <c r="CM122" i="19"/>
  <c r="AB122" i="19"/>
  <c r="CE122" i="19" s="1"/>
  <c r="AA122" i="19"/>
  <c r="AQ122" i="19"/>
  <c r="CN122" i="19"/>
  <c r="BP44" i="19"/>
  <c r="BR44" i="19"/>
  <c r="BS44" i="19"/>
  <c r="BT44" i="19"/>
  <c r="BQ44" i="19"/>
  <c r="BR32" i="19"/>
  <c r="BQ32" i="19"/>
  <c r="BP32" i="19"/>
  <c r="BT32" i="19"/>
  <c r="BS32" i="19"/>
  <c r="BM38" i="19"/>
  <c r="BL38" i="19"/>
  <c r="BJ38" i="19"/>
  <c r="BK38" i="19"/>
  <c r="BH38" i="19"/>
  <c r="BI38" i="19"/>
  <c r="BE38" i="19"/>
  <c r="BG38" i="19"/>
  <c r="BD38" i="19"/>
  <c r="BF38" i="19"/>
  <c r="BN38" i="19"/>
  <c r="BO38" i="19"/>
  <c r="BR166" i="19"/>
  <c r="BS166" i="19"/>
  <c r="BQ166" i="19"/>
  <c r="BP166" i="19"/>
  <c r="BT166" i="19"/>
  <c r="AX86" i="19"/>
  <c r="AR86" i="19"/>
  <c r="AY86" i="19"/>
  <c r="AW86" i="19"/>
  <c r="BC86" i="19"/>
  <c r="AT86" i="19"/>
  <c r="BB86" i="19"/>
  <c r="AU86" i="19"/>
  <c r="AS86" i="19"/>
  <c r="AZ86" i="19"/>
  <c r="BA86" i="19"/>
  <c r="AV86" i="19"/>
  <c r="AA92" i="19"/>
  <c r="AB92" i="19"/>
  <c r="CE92" i="19" s="1"/>
  <c r="AQ92" i="19"/>
  <c r="Y92" i="19"/>
  <c r="CG92" i="19" s="1"/>
  <c r="Z92" i="19"/>
  <c r="AC92" i="19"/>
  <c r="CM92" i="19"/>
  <c r="AA82" i="19"/>
  <c r="AC82" i="19"/>
  <c r="AQ82" i="19"/>
  <c r="AP82" i="19"/>
  <c r="AB82" i="19"/>
  <c r="CE82" i="19" s="1"/>
  <c r="CN82" i="19"/>
  <c r="Z82" i="19"/>
  <c r="Y82" i="19"/>
  <c r="CG82" i="19" s="1"/>
  <c r="BC12" i="19"/>
  <c r="AO73" i="19"/>
  <c r="AP92" i="19"/>
  <c r="CM183" i="19"/>
  <c r="CM82" i="19"/>
  <c r="BY174" i="19"/>
  <c r="AG208" i="19"/>
  <c r="BB179" i="19"/>
  <c r="BE175" i="19"/>
  <c r="BO175" i="19"/>
  <c r="BK175" i="19"/>
  <c r="BG175" i="19"/>
  <c r="BD175" i="19"/>
  <c r="BL175" i="19"/>
  <c r="BM175" i="19"/>
  <c r="BF175" i="19"/>
  <c r="BJ175" i="19"/>
  <c r="BH175" i="19"/>
  <c r="BI175" i="19"/>
  <c r="BN175" i="19"/>
  <c r="AL183" i="19"/>
  <c r="AJ183" i="19"/>
  <c r="AI183" i="19"/>
  <c r="AK183" i="19"/>
  <c r="AM183" i="19"/>
  <c r="BY119" i="19"/>
  <c r="BX119" i="19"/>
  <c r="CA119" i="19"/>
  <c r="BZ119" i="19"/>
  <c r="BW119" i="19"/>
  <c r="Y195" i="19"/>
  <c r="CG195" i="19" s="1"/>
  <c r="AB195" i="19"/>
  <c r="CE195" i="19" s="1"/>
  <c r="Z195" i="19"/>
  <c r="CM195" i="19"/>
  <c r="CN195" i="19"/>
  <c r="AC195" i="19"/>
  <c r="AP195" i="19"/>
  <c r="AA195" i="19"/>
  <c r="AQ195" i="19"/>
  <c r="BL209" i="19"/>
  <c r="BE209" i="19"/>
  <c r="BG209" i="19"/>
  <c r="BI209" i="19"/>
  <c r="BH209" i="19"/>
  <c r="BO209" i="19"/>
  <c r="BK209" i="19"/>
  <c r="BJ209" i="19"/>
  <c r="BM209" i="19"/>
  <c r="BF209" i="19"/>
  <c r="BD209" i="19"/>
  <c r="BN209" i="19"/>
  <c r="BK142" i="19"/>
  <c r="BE142" i="19"/>
  <c r="BI142" i="19"/>
  <c r="BL142" i="19"/>
  <c r="BH142" i="19"/>
  <c r="BG142" i="19"/>
  <c r="BF142" i="19"/>
  <c r="BM142" i="19"/>
  <c r="BN142" i="19"/>
  <c r="BO142" i="19"/>
  <c r="BJ142" i="19"/>
  <c r="AL69" i="19"/>
  <c r="AJ69" i="19"/>
  <c r="AM69" i="19"/>
  <c r="AI69" i="19"/>
  <c r="BH76" i="19"/>
  <c r="BE76" i="19"/>
  <c r="BJ76" i="19"/>
  <c r="BF76" i="19"/>
  <c r="BI76" i="19"/>
  <c r="BG76" i="19"/>
  <c r="BL76" i="19"/>
  <c r="BM76" i="19"/>
  <c r="BK76" i="19"/>
  <c r="BN76" i="19"/>
  <c r="BO76" i="19"/>
  <c r="BD76" i="19"/>
  <c r="AF153" i="19"/>
  <c r="AH153" i="19"/>
  <c r="AE153" i="19"/>
  <c r="AG153" i="19"/>
  <c r="AD153" i="19"/>
  <c r="BG110" i="19"/>
  <c r="BJ110" i="19"/>
  <c r="BI110" i="19"/>
  <c r="BK110" i="19"/>
  <c r="BM110" i="19"/>
  <c r="BO110" i="19"/>
  <c r="BF110" i="19"/>
  <c r="BN110" i="19"/>
  <c r="BL110" i="19"/>
  <c r="BH110" i="19"/>
  <c r="BE110" i="19"/>
  <c r="BD110" i="19"/>
  <c r="U54" i="19"/>
  <c r="AN54" i="19"/>
  <c r="CL54" i="19"/>
  <c r="T54" i="19"/>
  <c r="CF54" i="19" s="1"/>
  <c r="V54" i="19"/>
  <c r="CK54" i="19"/>
  <c r="AO54" i="19"/>
  <c r="W54" i="19"/>
  <c r="CD54" i="19" s="1"/>
  <c r="AJ110" i="19"/>
  <c r="AL110" i="19"/>
  <c r="AI110" i="19"/>
  <c r="AM110" i="19"/>
  <c r="AK110" i="19"/>
  <c r="AI25" i="19"/>
  <c r="AK25" i="19"/>
  <c r="AJ25" i="19"/>
  <c r="AL25" i="19"/>
  <c r="AM25" i="19"/>
  <c r="BH95" i="19"/>
  <c r="BJ95" i="19"/>
  <c r="BL95" i="19"/>
  <c r="BD95" i="19"/>
  <c r="BM95" i="19"/>
  <c r="BF95" i="19"/>
  <c r="BO95" i="19"/>
  <c r="BI95" i="19"/>
  <c r="BN95" i="19"/>
  <c r="AS100" i="19"/>
  <c r="AX100" i="19"/>
  <c r="AR100" i="19"/>
  <c r="AT100" i="19"/>
  <c r="BA100" i="19"/>
  <c r="AV100" i="19"/>
  <c r="AU100" i="19"/>
  <c r="AY100" i="19"/>
  <c r="AW100" i="19"/>
  <c r="BB100" i="19"/>
  <c r="AZ100" i="19"/>
  <c r="BQ120" i="19"/>
  <c r="BP120" i="19"/>
  <c r="BT120" i="19"/>
  <c r="BS120" i="19"/>
  <c r="BR120" i="19"/>
  <c r="U149" i="19"/>
  <c r="V149" i="19"/>
  <c r="T149" i="19"/>
  <c r="CF149" i="19" s="1"/>
  <c r="AO149" i="19"/>
  <c r="X149" i="19"/>
  <c r="CL149" i="19"/>
  <c r="AN149" i="19"/>
  <c r="CK149" i="19"/>
  <c r="W149" i="19"/>
  <c r="CD149" i="19" s="1"/>
  <c r="AN38" i="19"/>
  <c r="CL38" i="19"/>
  <c r="U38" i="19"/>
  <c r="X38" i="19"/>
  <c r="AO38" i="19"/>
  <c r="W38" i="19"/>
  <c r="CD38" i="19" s="1"/>
  <c r="V38" i="19"/>
  <c r="T38" i="19"/>
  <c r="CF38" i="19" s="1"/>
  <c r="CK38" i="19"/>
  <c r="BH133" i="19"/>
  <c r="BF133" i="19"/>
  <c r="BG133" i="19"/>
  <c r="BD133" i="19"/>
  <c r="BL133" i="19"/>
  <c r="BM133" i="19"/>
  <c r="BO133" i="19"/>
  <c r="BN133" i="19"/>
  <c r="BK133" i="19"/>
  <c r="BJ133" i="19"/>
  <c r="BI133" i="19"/>
  <c r="BE133" i="19"/>
  <c r="BW149" i="19"/>
  <c r="BX149" i="19"/>
  <c r="BY149" i="19"/>
  <c r="BZ149" i="19"/>
  <c r="CA149" i="19"/>
  <c r="AI76" i="19"/>
  <c r="AK76" i="19"/>
  <c r="AL76" i="19"/>
  <c r="AM76" i="19"/>
  <c r="AJ76" i="19"/>
  <c r="AN64" i="19"/>
  <c r="V64" i="19"/>
  <c r="T64" i="19"/>
  <c r="CF64" i="19" s="1"/>
  <c r="W64" i="19"/>
  <c r="CD64" i="19" s="1"/>
  <c r="CL64" i="19"/>
  <c r="CO64" i="19" s="1"/>
  <c r="X64" i="19"/>
  <c r="AO64" i="19"/>
  <c r="AP16" i="19"/>
  <c r="AB16" i="19"/>
  <c r="CE16" i="19" s="1"/>
  <c r="AA16" i="19"/>
  <c r="Z16" i="19"/>
  <c r="AC16" i="19"/>
  <c r="CN16" i="19"/>
  <c r="CM16" i="19"/>
  <c r="AQ16" i="19"/>
  <c r="Y16" i="19"/>
  <c r="CG16" i="19" s="1"/>
  <c r="AA23" i="19"/>
  <c r="Y23" i="19"/>
  <c r="CG23" i="19" s="1"/>
  <c r="AB23" i="19"/>
  <c r="CE23" i="19" s="1"/>
  <c r="AC23" i="19"/>
  <c r="AP23" i="19"/>
  <c r="AQ23" i="19"/>
  <c r="CM23" i="19"/>
  <c r="CN23" i="19"/>
  <c r="Z23" i="19"/>
  <c r="AG72" i="19"/>
  <c r="AF72" i="19"/>
  <c r="AD72" i="19"/>
  <c r="AE72" i="19"/>
  <c r="Z164" i="19"/>
  <c r="CN164" i="19"/>
  <c r="AA164" i="19"/>
  <c r="AQ164" i="19"/>
  <c r="Y164" i="19"/>
  <c r="CG164" i="19" s="1"/>
  <c r="AP164" i="19"/>
  <c r="AB164" i="19"/>
  <c r="CE164" i="19" s="1"/>
  <c r="CM164" i="19"/>
  <c r="AC164" i="19"/>
  <c r="BS3" i="19"/>
  <c r="BT3" i="19"/>
  <c r="BP3" i="19"/>
  <c r="BQ3" i="19"/>
  <c r="AQ99" i="19"/>
  <c r="CM99" i="19"/>
  <c r="AC99" i="19"/>
  <c r="CN99" i="19"/>
  <c r="Z99" i="19"/>
  <c r="Y99" i="19"/>
  <c r="CG99" i="19" s="1"/>
  <c r="AP99" i="19"/>
  <c r="AA99" i="19"/>
  <c r="AB99" i="19"/>
  <c r="CE99" i="19" s="1"/>
  <c r="AU124" i="19"/>
  <c r="AV124" i="19"/>
  <c r="BA124" i="19"/>
  <c r="AX124" i="19"/>
  <c r="AW124" i="19"/>
  <c r="AZ124" i="19"/>
  <c r="AR124" i="19"/>
  <c r="BC124" i="19"/>
  <c r="AT124" i="19"/>
  <c r="AY124" i="19"/>
  <c r="BB124" i="19"/>
  <c r="AS124" i="19"/>
  <c r="AH88" i="19"/>
  <c r="AF88" i="19"/>
  <c r="AG88" i="19"/>
  <c r="AE88" i="19"/>
  <c r="AD88" i="19"/>
  <c r="BK60" i="19"/>
  <c r="BO60" i="19"/>
  <c r="BJ60" i="19"/>
  <c r="BE60" i="19"/>
  <c r="BM60" i="19"/>
  <c r="BN60" i="19"/>
  <c r="BG60" i="19"/>
  <c r="BI60" i="19"/>
  <c r="BD60" i="19"/>
  <c r="BF60" i="19"/>
  <c r="BH60" i="19"/>
  <c r="BL60" i="19"/>
  <c r="Z209" i="19"/>
  <c r="AQ209" i="19"/>
  <c r="AA209" i="19"/>
  <c r="CN209" i="19"/>
  <c r="AP209" i="19"/>
  <c r="AC209" i="19"/>
  <c r="AB209" i="19"/>
  <c r="CE209" i="19" s="1"/>
  <c r="Y209" i="19"/>
  <c r="CG209" i="19" s="1"/>
  <c r="CM209" i="19"/>
  <c r="AA101" i="19"/>
  <c r="AP101" i="19"/>
  <c r="Z101" i="19"/>
  <c r="Y101" i="19"/>
  <c r="CG101" i="19" s="1"/>
  <c r="CN101" i="19"/>
  <c r="AB101" i="19"/>
  <c r="CE101" i="19" s="1"/>
  <c r="AQ101" i="19"/>
  <c r="AC101" i="19"/>
  <c r="CM101" i="19"/>
  <c r="BX40" i="19"/>
  <c r="BZ40" i="19"/>
  <c r="BY40" i="19"/>
  <c r="CA40" i="19"/>
  <c r="BW40" i="19"/>
  <c r="BX9" i="19"/>
  <c r="BZ9" i="19"/>
  <c r="CA9" i="19"/>
  <c r="BY9" i="19"/>
  <c r="BW9" i="19"/>
  <c r="AT142" i="19"/>
  <c r="AV142" i="19"/>
  <c r="BB142" i="19"/>
  <c r="AZ142" i="19"/>
  <c r="BC142" i="19"/>
  <c r="BA142" i="19"/>
  <c r="AY142" i="19"/>
  <c r="AS142" i="19"/>
  <c r="AX142" i="19"/>
  <c r="AR142" i="19"/>
  <c r="AU142" i="19"/>
  <c r="AW142" i="19"/>
  <c r="BA17" i="19"/>
  <c r="AW17" i="19"/>
  <c r="AU17" i="19"/>
  <c r="BC17" i="19"/>
  <c r="AR17" i="19"/>
  <c r="AZ17" i="19"/>
  <c r="AT17" i="19"/>
  <c r="BB17" i="19"/>
  <c r="AX17" i="19"/>
  <c r="AY17" i="19"/>
  <c r="AV17" i="19"/>
  <c r="BN125" i="19"/>
  <c r="BF125" i="19"/>
  <c r="BG125" i="19"/>
  <c r="BD125" i="19"/>
  <c r="BO125" i="19"/>
  <c r="BJ125" i="19"/>
  <c r="BE125" i="19"/>
  <c r="BK125" i="19"/>
  <c r="BI125" i="19"/>
  <c r="BM125" i="19"/>
  <c r="BL125" i="19"/>
  <c r="BH125" i="19"/>
  <c r="BT105" i="19"/>
  <c r="BR105" i="19"/>
  <c r="BP105" i="19"/>
  <c r="BQ105" i="19"/>
  <c r="BS105" i="19"/>
  <c r="CA51" i="19"/>
  <c r="CA109" i="19"/>
  <c r="BF194" i="19"/>
  <c r="BG95" i="19"/>
  <c r="BD142" i="19"/>
  <c r="BF33" i="19"/>
  <c r="BI33" i="19"/>
  <c r="BO33" i="19"/>
  <c r="BG33" i="19"/>
  <c r="BD33" i="19"/>
  <c r="BK33" i="19"/>
  <c r="BL33" i="19"/>
  <c r="BJ33" i="19"/>
  <c r="BH33" i="19"/>
  <c r="BN33" i="19"/>
  <c r="BE33" i="19"/>
  <c r="BM33" i="19"/>
  <c r="BZ208" i="19"/>
  <c r="BX208" i="19"/>
  <c r="CA208" i="19"/>
  <c r="BW208" i="19"/>
  <c r="BY208" i="19"/>
  <c r="AF46" i="19"/>
  <c r="AH46" i="19"/>
  <c r="AD46" i="19"/>
  <c r="AG46" i="19"/>
  <c r="AE46" i="19"/>
  <c r="AJ98" i="19"/>
  <c r="AM98" i="19"/>
  <c r="AI98" i="19"/>
  <c r="AK98" i="19"/>
  <c r="AL98" i="19"/>
  <c r="BT76" i="19"/>
  <c r="BU76" i="19" s="1"/>
  <c r="BR76" i="19"/>
  <c r="BP76" i="19"/>
  <c r="BQ76" i="19"/>
  <c r="AM157" i="19"/>
  <c r="AK157" i="19"/>
  <c r="AL157" i="19"/>
  <c r="AJ157" i="19"/>
  <c r="AY179" i="19"/>
  <c r="AU179" i="19"/>
  <c r="AW179" i="19"/>
  <c r="AV179" i="19"/>
  <c r="AR179" i="19"/>
  <c r="AT179" i="19"/>
  <c r="BA179" i="19"/>
  <c r="AS179" i="19"/>
  <c r="BC179" i="19"/>
  <c r="BH213" i="19"/>
  <c r="BD213" i="19"/>
  <c r="BJ213" i="19"/>
  <c r="BE213" i="19"/>
  <c r="BL213" i="19"/>
  <c r="BN213" i="19"/>
  <c r="BO213" i="19"/>
  <c r="BG213" i="19"/>
  <c r="BM213" i="19"/>
  <c r="BK213" i="19"/>
  <c r="BI213" i="19"/>
  <c r="BZ58" i="19"/>
  <c r="CA58" i="19"/>
  <c r="BW58" i="19"/>
  <c r="BX58" i="19"/>
  <c r="BY58" i="19"/>
  <c r="AS115" i="19"/>
  <c r="AW115" i="19"/>
  <c r="BB115" i="19"/>
  <c r="AV115" i="19"/>
  <c r="BC115" i="19"/>
  <c r="AR115" i="19"/>
  <c r="AY115" i="19"/>
  <c r="AT115" i="19"/>
  <c r="AU115" i="19"/>
  <c r="AX115" i="19"/>
  <c r="AZ115" i="19"/>
  <c r="BA115" i="19"/>
  <c r="AI214" i="19"/>
  <c r="AK214" i="19"/>
  <c r="AM214" i="19"/>
  <c r="AL214" i="19"/>
  <c r="BQ172" i="19"/>
  <c r="BS172" i="19"/>
  <c r="BT172" i="19"/>
  <c r="BP172" i="19"/>
  <c r="BR172" i="19"/>
  <c r="BD15" i="19"/>
  <c r="BI15" i="19"/>
  <c r="BH15" i="19"/>
  <c r="BL15" i="19"/>
  <c r="BK15" i="19"/>
  <c r="BE15" i="19"/>
  <c r="BO15" i="19"/>
  <c r="BN15" i="19"/>
  <c r="BG15" i="19"/>
  <c r="BF15" i="19"/>
  <c r="V104" i="19"/>
  <c r="CL104" i="19"/>
  <c r="U104" i="19"/>
  <c r="X104" i="19"/>
  <c r="W104" i="19"/>
  <c r="CD104" i="19" s="1"/>
  <c r="AN104" i="19"/>
  <c r="CK104" i="19"/>
  <c r="T104" i="19"/>
  <c r="CF104" i="19" s="1"/>
  <c r="AO104" i="19"/>
  <c r="AE78" i="19"/>
  <c r="AG78" i="19"/>
  <c r="AF78" i="19"/>
  <c r="AD78" i="19"/>
  <c r="AH78" i="19"/>
  <c r="T13" i="19"/>
  <c r="CF13" i="19" s="1"/>
  <c r="V13" i="19"/>
  <c r="U13" i="19"/>
  <c r="W13" i="19"/>
  <c r="CD13" i="19" s="1"/>
  <c r="AO13" i="19"/>
  <c r="CK13" i="19"/>
  <c r="CO13" i="19" s="1"/>
  <c r="X13" i="19"/>
  <c r="AN13" i="19"/>
  <c r="AF33" i="19"/>
  <c r="AD33" i="19"/>
  <c r="AG33" i="19"/>
  <c r="AH33" i="19"/>
  <c r="AE33" i="19"/>
  <c r="BI64" i="19"/>
  <c r="BE64" i="19"/>
  <c r="BJ64" i="19"/>
  <c r="BO64" i="19"/>
  <c r="BN64" i="19"/>
  <c r="BG64" i="19"/>
  <c r="BD64" i="19"/>
  <c r="BH64" i="19"/>
  <c r="BM64" i="19"/>
  <c r="BL64" i="19"/>
  <c r="BK64" i="19"/>
  <c r="CA129" i="19"/>
  <c r="BX129" i="19"/>
  <c r="BZ129" i="19"/>
  <c r="BY129" i="19"/>
  <c r="BW129" i="19"/>
  <c r="AF195" i="19"/>
  <c r="AH195" i="19"/>
  <c r="AD195" i="19"/>
  <c r="AE195" i="19"/>
  <c r="AG195" i="19"/>
  <c r="AG94" i="19"/>
  <c r="AH94" i="19"/>
  <c r="AF94" i="19"/>
  <c r="AD94" i="19"/>
  <c r="AE94" i="19"/>
  <c r="AZ34" i="19"/>
  <c r="AV34" i="19"/>
  <c r="AU34" i="19"/>
  <c r="BC34" i="19"/>
  <c r="AT34" i="19"/>
  <c r="AR34" i="19"/>
  <c r="BA34" i="19"/>
  <c r="AX34" i="19"/>
  <c r="AS34" i="19"/>
  <c r="AW34" i="19"/>
  <c r="AY34" i="19"/>
  <c r="BX207" i="19"/>
  <c r="BZ207" i="19"/>
  <c r="CA207" i="19"/>
  <c r="BW207" i="19"/>
  <c r="BY207" i="19"/>
  <c r="AL180" i="19"/>
  <c r="AM180" i="19"/>
  <c r="AI180" i="19"/>
  <c r="AK180" i="19"/>
  <c r="AJ180" i="19"/>
  <c r="U85" i="19"/>
  <c r="AO85" i="19"/>
  <c r="T85" i="19"/>
  <c r="CF85" i="19" s="1"/>
  <c r="CL85" i="19"/>
  <c r="CK85" i="19"/>
  <c r="X85" i="19"/>
  <c r="W85" i="19"/>
  <c r="CD85" i="19" s="1"/>
  <c r="AN85" i="19"/>
  <c r="V85" i="19"/>
  <c r="V204" i="19"/>
  <c r="X204" i="19"/>
  <c r="U204" i="19"/>
  <c r="AO204" i="19"/>
  <c r="T204" i="19"/>
  <c r="CF204" i="19" s="1"/>
  <c r="AN204" i="19"/>
  <c r="CL204" i="19"/>
  <c r="W204" i="19"/>
  <c r="CD204" i="19" s="1"/>
  <c r="CK204" i="19"/>
  <c r="AG37" i="19"/>
  <c r="AD37" i="19"/>
  <c r="AF37" i="19"/>
  <c r="AH37" i="19"/>
  <c r="AE37" i="19"/>
  <c r="BT18" i="19"/>
  <c r="BQ18" i="19"/>
  <c r="BS18" i="19"/>
  <c r="BR18" i="19"/>
  <c r="BP18" i="19"/>
  <c r="BQ168" i="19"/>
  <c r="BP168" i="19"/>
  <c r="BT168" i="19"/>
  <c r="BU168" i="19" s="1"/>
  <c r="BR168" i="19"/>
  <c r="BJ126" i="19"/>
  <c r="BO126" i="19"/>
  <c r="BD126" i="19"/>
  <c r="BK126" i="19"/>
  <c r="BI126" i="19"/>
  <c r="BN126" i="19"/>
  <c r="BF126" i="19"/>
  <c r="BH126" i="19"/>
  <c r="BE126" i="19"/>
  <c r="BL126" i="19"/>
  <c r="BM126" i="19"/>
  <c r="BG126" i="19"/>
  <c r="BR162" i="19"/>
  <c r="BQ162" i="19"/>
  <c r="BP162" i="19"/>
  <c r="BT162" i="19"/>
  <c r="BS162" i="19"/>
  <c r="BW30" i="19"/>
  <c r="BZ30" i="19"/>
  <c r="BX30" i="19"/>
  <c r="BY30" i="19"/>
  <c r="CA30" i="19"/>
  <c r="BT10" i="19"/>
  <c r="BM114" i="19"/>
  <c r="AE132" i="19"/>
  <c r="BQ148" i="19"/>
  <c r="AH72" i="19"/>
  <c r="BK95" i="19"/>
  <c r="AT71" i="19"/>
  <c r="CM104" i="19"/>
  <c r="AA104" i="19"/>
  <c r="Z104" i="19"/>
  <c r="AC104" i="19"/>
  <c r="Y104" i="19"/>
  <c r="CG104" i="19" s="1"/>
  <c r="AQ104" i="19"/>
  <c r="AB104" i="19"/>
  <c r="CE104" i="19" s="1"/>
  <c r="AP104" i="19"/>
  <c r="CN104" i="19"/>
  <c r="BX168" i="19"/>
  <c r="BW168" i="19"/>
  <c r="BY168" i="19"/>
  <c r="BZ168" i="19"/>
  <c r="CA168" i="19"/>
  <c r="BJ41" i="19"/>
  <c r="BM41" i="19"/>
  <c r="BF41" i="19"/>
  <c r="BG41" i="19"/>
  <c r="BL41" i="19"/>
  <c r="BE41" i="19"/>
  <c r="BD41" i="19"/>
  <c r="BH41" i="19"/>
  <c r="BI41" i="19"/>
  <c r="BN41" i="19"/>
  <c r="BO41" i="19"/>
  <c r="BK41" i="19"/>
  <c r="BW2" i="19"/>
  <c r="BX2" i="19"/>
  <c r="BY2" i="19"/>
  <c r="CA2" i="19"/>
  <c r="BZ2" i="19"/>
  <c r="AF54" i="19"/>
  <c r="AD54" i="19"/>
  <c r="AH54" i="19"/>
  <c r="AE54" i="19"/>
  <c r="AG54" i="19"/>
  <c r="AO175" i="19"/>
  <c r="CL175" i="19"/>
  <c r="W175" i="19"/>
  <c r="CD175" i="19" s="1"/>
  <c r="X175" i="19"/>
  <c r="CK175" i="19"/>
  <c r="U175" i="19"/>
  <c r="T175" i="19"/>
  <c r="CF175" i="19" s="1"/>
  <c r="AN175" i="19"/>
  <c r="V175" i="19"/>
  <c r="AG108" i="19"/>
  <c r="AF108" i="19"/>
  <c r="AD108" i="19"/>
  <c r="AE108" i="19"/>
  <c r="AH108" i="19"/>
  <c r="AN92" i="19"/>
  <c r="U92" i="19"/>
  <c r="CL92" i="19"/>
  <c r="V92" i="19"/>
  <c r="W92" i="19"/>
  <c r="CD92" i="19" s="1"/>
  <c r="AO92" i="19"/>
  <c r="T92" i="19"/>
  <c r="CF92" i="19" s="1"/>
  <c r="CK92" i="19"/>
  <c r="X92" i="19"/>
  <c r="CL185" i="19"/>
  <c r="CK185" i="19"/>
  <c r="X185" i="19"/>
  <c r="W185" i="19"/>
  <c r="CD185" i="19" s="1"/>
  <c r="V185" i="19"/>
  <c r="U185" i="19"/>
  <c r="AN185" i="19"/>
  <c r="AO185" i="19"/>
  <c r="T185" i="19"/>
  <c r="CF185" i="19" s="1"/>
  <c r="Y66" i="19"/>
  <c r="CG66" i="19" s="1"/>
  <c r="AP66" i="19"/>
  <c r="AC66" i="19"/>
  <c r="AB66" i="19"/>
  <c r="CE66" i="19" s="1"/>
  <c r="Z66" i="19"/>
  <c r="AQ66" i="19"/>
  <c r="AA66" i="19"/>
  <c r="CN66" i="19"/>
  <c r="CM66" i="19"/>
  <c r="BW162" i="19"/>
  <c r="BZ162" i="19"/>
  <c r="BY162" i="19"/>
  <c r="CA162" i="19"/>
  <c r="AH65" i="19"/>
  <c r="AE65" i="19"/>
  <c r="AF65" i="19"/>
  <c r="AG65" i="19"/>
  <c r="AD65" i="19"/>
  <c r="BG46" i="19"/>
  <c r="BK46" i="19"/>
  <c r="BM46" i="19"/>
  <c r="BF46" i="19"/>
  <c r="BI46" i="19"/>
  <c r="BN46" i="19"/>
  <c r="BO46" i="19"/>
  <c r="BH46" i="19"/>
  <c r="BL46" i="19"/>
  <c r="BJ46" i="19"/>
  <c r="BD46" i="19"/>
  <c r="BM138" i="19"/>
  <c r="BG138" i="19"/>
  <c r="BI138" i="19"/>
  <c r="BJ138" i="19"/>
  <c r="BO138" i="19"/>
  <c r="BD138" i="19"/>
  <c r="BL138" i="19"/>
  <c r="BN138" i="19"/>
  <c r="BK138" i="19"/>
  <c r="BH138" i="19"/>
  <c r="BE138" i="19"/>
  <c r="BF138" i="19"/>
  <c r="BR47" i="19"/>
  <c r="BS47" i="19"/>
  <c r="BP47" i="19"/>
  <c r="BT47" i="19"/>
  <c r="BQ47" i="19"/>
  <c r="BQ210" i="19"/>
  <c r="BP210" i="19"/>
  <c r="BR210" i="19"/>
  <c r="BT210" i="19"/>
  <c r="BS210" i="19"/>
  <c r="AL31" i="19"/>
  <c r="AM31" i="19"/>
  <c r="AK31" i="19"/>
  <c r="AI31" i="19"/>
  <c r="CN37" i="19"/>
  <c r="Z37" i="19"/>
  <c r="AQ37" i="19"/>
  <c r="AA37" i="19"/>
  <c r="AC37" i="19"/>
  <c r="AB37" i="19"/>
  <c r="CE37" i="19" s="1"/>
  <c r="CM37" i="19"/>
  <c r="Y37" i="19"/>
  <c r="CG37" i="19" s="1"/>
  <c r="AP37" i="19"/>
  <c r="BF85" i="19"/>
  <c r="BI85" i="19"/>
  <c r="BK85" i="19"/>
  <c r="BN85" i="19"/>
  <c r="BD85" i="19"/>
  <c r="BM85" i="19"/>
  <c r="BE85" i="19"/>
  <c r="BL85" i="19"/>
  <c r="BG85" i="19"/>
  <c r="BJ85" i="19"/>
  <c r="BH85" i="19"/>
  <c r="BO85" i="19"/>
  <c r="AR41" i="19"/>
  <c r="AX41" i="19"/>
  <c r="BA41" i="19"/>
  <c r="BB41" i="19"/>
  <c r="AY41" i="19"/>
  <c r="AT41" i="19"/>
  <c r="AW41" i="19"/>
  <c r="AV41" i="19"/>
  <c r="AZ41" i="19"/>
  <c r="BC41" i="19"/>
  <c r="AU41" i="19"/>
  <c r="W37" i="19"/>
  <c r="CD37" i="19" s="1"/>
  <c r="AO37" i="19"/>
  <c r="AN37" i="19"/>
  <c r="T37" i="19"/>
  <c r="CF37" i="19" s="1"/>
  <c r="U37" i="19"/>
  <c r="CK37" i="19"/>
  <c r="CL37" i="19"/>
  <c r="X37" i="19"/>
  <c r="V37" i="19"/>
  <c r="AX50" i="19"/>
  <c r="BB50" i="19"/>
  <c r="AS50" i="19"/>
  <c r="AZ50" i="19"/>
  <c r="AU50" i="19"/>
  <c r="BA50" i="19"/>
  <c r="AY50" i="19"/>
  <c r="AR50" i="19"/>
  <c r="AT50" i="19"/>
  <c r="AV50" i="19"/>
  <c r="AW50" i="19"/>
  <c r="BC50" i="19"/>
  <c r="AM80" i="19"/>
  <c r="AK80" i="19"/>
  <c r="AL80" i="19"/>
  <c r="AJ80" i="19"/>
  <c r="AC153" i="19"/>
  <c r="CM153" i="19"/>
  <c r="AA153" i="19"/>
  <c r="CN153" i="19"/>
  <c r="Z153" i="19"/>
  <c r="Y153" i="19"/>
  <c r="CG153" i="19" s="1"/>
  <c r="AP153" i="19"/>
  <c r="AQ153" i="19"/>
  <c r="AB153" i="19"/>
  <c r="CE153" i="19" s="1"/>
  <c r="BT138" i="19"/>
  <c r="BS138" i="19"/>
  <c r="BR138" i="19"/>
  <c r="BP138" i="19"/>
  <c r="BQ138" i="19"/>
  <c r="AV46" i="19"/>
  <c r="AY46" i="19"/>
  <c r="AU46" i="19"/>
  <c r="AX46" i="19"/>
  <c r="BA46" i="19"/>
  <c r="AW46" i="19"/>
  <c r="AT46" i="19"/>
  <c r="AS46" i="19"/>
  <c r="BB46" i="19"/>
  <c r="AZ46" i="19"/>
  <c r="BC46" i="19"/>
  <c r="AR46" i="19"/>
  <c r="V73" i="19"/>
  <c r="AN73" i="19"/>
  <c r="U73" i="19"/>
  <c r="X73" i="19"/>
  <c r="W73" i="19"/>
  <c r="CD73" i="19" s="1"/>
  <c r="CL73" i="19"/>
  <c r="CO73" i="19" s="1"/>
  <c r="T73" i="19"/>
  <c r="CF73" i="19" s="1"/>
  <c r="AY184" i="19"/>
  <c r="AT184" i="19"/>
  <c r="BA184" i="19"/>
  <c r="BB184" i="19"/>
  <c r="BC184" i="19"/>
  <c r="AW184" i="19"/>
  <c r="AS184" i="19"/>
  <c r="AX184" i="19"/>
  <c r="AR184" i="19"/>
  <c r="AU184" i="19"/>
  <c r="AV184" i="19"/>
  <c r="BH210" i="19"/>
  <c r="BL210" i="19"/>
  <c r="BK210" i="19"/>
  <c r="BN210" i="19"/>
  <c r="BG210" i="19"/>
  <c r="BM210" i="19"/>
  <c r="BF210" i="19"/>
  <c r="BE210" i="19"/>
  <c r="BO210" i="19"/>
  <c r="BD210" i="19"/>
  <c r="BI210" i="19"/>
  <c r="BJ210" i="19"/>
  <c r="AM103" i="19"/>
  <c r="AI103" i="19"/>
  <c r="AJ103" i="19"/>
  <c r="AK103" i="19"/>
  <c r="AL103" i="19"/>
  <c r="X93" i="19"/>
  <c r="AO93" i="19"/>
  <c r="U93" i="19"/>
  <c r="CL93" i="19"/>
  <c r="CK93" i="19"/>
  <c r="AN93" i="19"/>
  <c r="T93" i="19"/>
  <c r="CF93" i="19" s="1"/>
  <c r="W93" i="19"/>
  <c r="CD93" i="19" s="1"/>
  <c r="BY88" i="19"/>
  <c r="BX88" i="19"/>
  <c r="BW88" i="19"/>
  <c r="CA88" i="19"/>
  <c r="BZ88" i="19"/>
  <c r="BX162" i="19"/>
  <c r="BS10" i="19"/>
  <c r="BS148" i="19"/>
  <c r="AK69" i="19"/>
  <c r="BR3" i="19"/>
  <c r="AO192" i="19"/>
  <c r="BF213" i="19"/>
  <c r="AX179" i="19"/>
  <c r="BE5" i="19"/>
  <c r="BI5" i="19"/>
  <c r="BO5" i="19"/>
  <c r="BL5" i="19"/>
  <c r="BK5" i="19"/>
  <c r="BN5" i="19"/>
  <c r="BF5" i="19"/>
  <c r="BJ5" i="19"/>
  <c r="BH5" i="19"/>
  <c r="BD5" i="19"/>
  <c r="BM5" i="19"/>
  <c r="BG5" i="19"/>
  <c r="AX205" i="19"/>
  <c r="AY205" i="19"/>
  <c r="BC205" i="19"/>
  <c r="AW205" i="19"/>
  <c r="AU205" i="19"/>
  <c r="BA205" i="19"/>
  <c r="AT205" i="19"/>
  <c r="BB205" i="19"/>
  <c r="AZ205" i="19"/>
  <c r="AS205" i="19"/>
  <c r="AR205" i="19"/>
  <c r="AV205" i="19"/>
  <c r="BM18" i="19"/>
  <c r="BO18" i="19"/>
  <c r="BD18" i="19"/>
  <c r="BN18" i="19"/>
  <c r="BL18" i="19"/>
  <c r="BH18" i="19"/>
  <c r="BG18" i="19"/>
  <c r="BJ18" i="19"/>
  <c r="BE18" i="19"/>
  <c r="BF18" i="19"/>
  <c r="BK18" i="19"/>
  <c r="BI18" i="19"/>
  <c r="AI167" i="19"/>
  <c r="AM167" i="19"/>
  <c r="AK167" i="19"/>
  <c r="AJ167" i="19"/>
  <c r="AL167" i="19"/>
  <c r="BA170" i="19"/>
  <c r="BC170" i="19"/>
  <c r="AU170" i="19"/>
  <c r="AT170" i="19"/>
  <c r="AV170" i="19"/>
  <c r="AR170" i="19"/>
  <c r="AY170" i="19"/>
  <c r="AS170" i="19"/>
  <c r="AX170" i="19"/>
  <c r="AW170" i="19"/>
  <c r="BB170" i="19"/>
  <c r="AZ170" i="19"/>
  <c r="AK131" i="19"/>
  <c r="AJ131" i="19"/>
  <c r="AM131" i="19"/>
  <c r="AL131" i="19"/>
  <c r="AI131" i="19"/>
  <c r="AF183" i="19"/>
  <c r="AD183" i="19"/>
  <c r="AG183" i="19"/>
  <c r="AE183" i="19"/>
  <c r="AH183" i="19"/>
  <c r="AB34" i="19"/>
  <c r="CE34" i="19" s="1"/>
  <c r="Y34" i="19"/>
  <c r="CG34" i="19" s="1"/>
  <c r="AP34" i="19"/>
  <c r="CM34" i="19"/>
  <c r="CN34" i="19"/>
  <c r="AC34" i="19"/>
  <c r="AQ34" i="19"/>
  <c r="BA199" i="19"/>
  <c r="AX199" i="19"/>
  <c r="AS199" i="19"/>
  <c r="BC199" i="19"/>
  <c r="AT199" i="19"/>
  <c r="BB199" i="19"/>
  <c r="AY199" i="19"/>
  <c r="AW199" i="19"/>
  <c r="AV199" i="19"/>
  <c r="AR199" i="19"/>
  <c r="AU199" i="19"/>
  <c r="CA79" i="19"/>
  <c r="BZ79" i="19"/>
  <c r="BY79" i="19"/>
  <c r="BX79" i="19"/>
  <c r="AP166" i="19"/>
  <c r="AQ166" i="19"/>
  <c r="Y166" i="19"/>
  <c r="CG166" i="19" s="1"/>
  <c r="AA166" i="19"/>
  <c r="AC166" i="19"/>
  <c r="CN166" i="19"/>
  <c r="AB166" i="19"/>
  <c r="CE166" i="19" s="1"/>
  <c r="Z166" i="19"/>
  <c r="CM166" i="19"/>
  <c r="CJ181" i="19"/>
  <c r="AL84" i="19"/>
  <c r="AK84" i="19"/>
  <c r="AI84" i="19"/>
  <c r="AM84" i="19"/>
  <c r="AJ211" i="19"/>
  <c r="AK211" i="19"/>
  <c r="AM211" i="19"/>
  <c r="AL211" i="19"/>
  <c r="AI211" i="19"/>
  <c r="V34" i="19"/>
  <c r="CK34" i="19"/>
  <c r="U34" i="19"/>
  <c r="W34" i="19"/>
  <c r="CD34" i="19" s="1"/>
  <c r="CL34" i="19"/>
  <c r="AO34" i="19"/>
  <c r="X34" i="19"/>
  <c r="AN34" i="19"/>
  <c r="T34" i="19"/>
  <c r="CF34" i="19" s="1"/>
  <c r="AV67" i="19"/>
  <c r="AZ67" i="19"/>
  <c r="AS67" i="19"/>
  <c r="AT67" i="19"/>
  <c r="AR67" i="19"/>
  <c r="AW67" i="19"/>
  <c r="BA67" i="19"/>
  <c r="AX67" i="19"/>
  <c r="BB67" i="19"/>
  <c r="BC67" i="19"/>
  <c r="AU67" i="19"/>
  <c r="AV158" i="19"/>
  <c r="AX158" i="19"/>
  <c r="AY158" i="19"/>
  <c r="BB158" i="19"/>
  <c r="AS158" i="19"/>
  <c r="BC158" i="19"/>
  <c r="AW158" i="19"/>
  <c r="BA158" i="19"/>
  <c r="AU158" i="19"/>
  <c r="AR158" i="19"/>
  <c r="AT158" i="19"/>
  <c r="AW8" i="19"/>
  <c r="AY8" i="19"/>
  <c r="AU8" i="19"/>
  <c r="AV8" i="19"/>
  <c r="AZ8" i="19"/>
  <c r="BA8" i="19"/>
  <c r="AR8" i="19"/>
  <c r="BC8" i="19"/>
  <c r="AT8" i="19"/>
  <c r="BB8" i="19"/>
  <c r="AX8" i="19"/>
  <c r="AS8" i="19"/>
  <c r="BR157" i="19"/>
  <c r="BP157" i="19"/>
  <c r="BQ157" i="19"/>
  <c r="BS157" i="19"/>
  <c r="BT157" i="19"/>
  <c r="AO169" i="19"/>
  <c r="T169" i="19"/>
  <c r="CF169" i="19" s="1"/>
  <c r="CK169" i="19"/>
  <c r="CL169" i="19"/>
  <c r="U169" i="19"/>
  <c r="AN169" i="19"/>
  <c r="W169" i="19"/>
  <c r="CD169" i="19" s="1"/>
  <c r="V169" i="19"/>
  <c r="X169" i="19"/>
  <c r="AD98" i="19"/>
  <c r="AG98" i="19"/>
  <c r="AF98" i="19"/>
  <c r="AH98" i="19"/>
  <c r="AE98" i="19"/>
  <c r="BB174" i="19"/>
  <c r="AS174" i="19"/>
  <c r="AT174" i="19"/>
  <c r="AU174" i="19"/>
  <c r="AY174" i="19"/>
  <c r="AR174" i="19"/>
  <c r="BC174" i="19"/>
  <c r="AZ174" i="19"/>
  <c r="BA174" i="19"/>
  <c r="AX174" i="19"/>
  <c r="AW174" i="19"/>
  <c r="AX154" i="19"/>
  <c r="BB154" i="19"/>
  <c r="AR154" i="19"/>
  <c r="AW154" i="19"/>
  <c r="BA154" i="19"/>
  <c r="BC154" i="19"/>
  <c r="AT154" i="19"/>
  <c r="AZ154" i="19"/>
  <c r="AS154" i="19"/>
  <c r="AU154" i="19"/>
  <c r="AV154" i="19"/>
  <c r="AY154" i="19"/>
  <c r="CN49" i="19"/>
  <c r="Z49" i="19"/>
  <c r="AC49" i="19"/>
  <c r="AA49" i="19"/>
  <c r="CM49" i="19"/>
  <c r="AP49" i="19"/>
  <c r="Y49" i="19"/>
  <c r="CG49" i="19" s="1"/>
  <c r="AQ49" i="19"/>
  <c r="AB49" i="19"/>
  <c r="CE49" i="19" s="1"/>
  <c r="BF16" i="19"/>
  <c r="BH16" i="19"/>
  <c r="BK16" i="19"/>
  <c r="BN16" i="19"/>
  <c r="BE16" i="19"/>
  <c r="BJ16" i="19"/>
  <c r="BI16" i="19"/>
  <c r="BD16" i="19"/>
  <c r="BM16" i="19"/>
  <c r="BO16" i="19"/>
  <c r="BL16" i="19"/>
  <c r="BG16" i="19"/>
  <c r="BS113" i="19"/>
  <c r="BT113" i="19"/>
  <c r="BQ113" i="19"/>
  <c r="BR113" i="19"/>
  <c r="BP113" i="19"/>
  <c r="AB211" i="19"/>
  <c r="CE211" i="19" s="1"/>
  <c r="CM211" i="19"/>
  <c r="AA211" i="19"/>
  <c r="AP211" i="19"/>
  <c r="AQ211" i="19"/>
  <c r="Y211" i="19"/>
  <c r="CG211" i="19" s="1"/>
  <c r="Z211" i="19"/>
  <c r="CN211" i="19"/>
  <c r="AC211" i="19"/>
  <c r="BT9" i="19"/>
  <c r="BR9" i="19"/>
  <c r="BP9" i="19"/>
  <c r="BQ9" i="19"/>
  <c r="BS9" i="19"/>
  <c r="CL122" i="19"/>
  <c r="V122" i="19"/>
  <c r="X122" i="19"/>
  <c r="T122" i="19"/>
  <c r="CF122" i="19" s="1"/>
  <c r="AO122" i="19"/>
  <c r="CK122" i="19"/>
  <c r="W122" i="19"/>
  <c r="CD122" i="19" s="1"/>
  <c r="U122" i="19"/>
  <c r="AN122" i="19"/>
  <c r="AK6" i="19"/>
  <c r="BH114" i="19"/>
  <c r="AJ21" i="19"/>
  <c r="CN92" i="19"/>
  <c r="V93" i="19"/>
  <c r="AY67" i="19"/>
  <c r="AI157" i="19"/>
  <c r="AQ108" i="19"/>
  <c r="AP108" i="19"/>
  <c r="AA108" i="19"/>
  <c r="CM108" i="19"/>
  <c r="Y108" i="19"/>
  <c r="CG108" i="19" s="1"/>
  <c r="Z108" i="19"/>
  <c r="AB108" i="19"/>
  <c r="CE108" i="19" s="1"/>
  <c r="AC108" i="19"/>
  <c r="CN108" i="19"/>
  <c r="CN132" i="19"/>
  <c r="AP132" i="19"/>
  <c r="AQ132" i="19"/>
  <c r="AC132" i="19"/>
  <c r="CM132" i="19"/>
  <c r="Z132" i="19"/>
  <c r="Y132" i="19"/>
  <c r="CG132" i="19" s="1"/>
  <c r="AA132" i="19"/>
  <c r="AB132" i="19"/>
  <c r="CE132" i="19" s="1"/>
  <c r="AS169" i="19"/>
  <c r="AY169" i="19"/>
  <c r="AZ169" i="19"/>
  <c r="AT169" i="19"/>
  <c r="AX169" i="19"/>
  <c r="AV169" i="19"/>
  <c r="BB169" i="19"/>
  <c r="AR169" i="19"/>
  <c r="AU169" i="19"/>
  <c r="BA169" i="19"/>
  <c r="CK110" i="19"/>
  <c r="AO110" i="19"/>
  <c r="X110" i="19"/>
  <c r="CL110" i="19"/>
  <c r="V110" i="19"/>
  <c r="W110" i="19"/>
  <c r="CD110" i="19" s="1"/>
  <c r="CL128" i="19"/>
  <c r="V128" i="19"/>
  <c r="W128" i="19"/>
  <c r="CD128" i="19" s="1"/>
  <c r="T128" i="19"/>
  <c r="CF128" i="19" s="1"/>
  <c r="CK128" i="19"/>
  <c r="U128" i="19"/>
  <c r="AO128" i="19"/>
  <c r="AN128" i="19"/>
  <c r="BJ93" i="19"/>
  <c r="BG93" i="19"/>
  <c r="BM93" i="19"/>
  <c r="BK93" i="19"/>
  <c r="BL93" i="19"/>
  <c r="BH93" i="19"/>
  <c r="BI93" i="19"/>
  <c r="BN93" i="19"/>
  <c r="BE93" i="19"/>
  <c r="BO93" i="19"/>
  <c r="BD93" i="19"/>
  <c r="BQ40" i="19"/>
  <c r="BS40" i="19"/>
  <c r="BR40" i="19"/>
  <c r="BT40" i="19"/>
  <c r="BP40" i="19"/>
  <c r="T127" i="19"/>
  <c r="CF127" i="19" s="1"/>
  <c r="U127" i="19"/>
  <c r="X127" i="19"/>
  <c r="AO127" i="19"/>
  <c r="W127" i="19"/>
  <c r="CD127" i="19" s="1"/>
  <c r="CK127" i="19"/>
  <c r="AN127" i="19"/>
  <c r="V127" i="19"/>
  <c r="CA117" i="19"/>
  <c r="BY117" i="19"/>
  <c r="BW117" i="19"/>
  <c r="AI199" i="19"/>
  <c r="AJ199" i="19"/>
  <c r="AL199" i="19"/>
  <c r="AK199" i="19"/>
  <c r="AM199" i="19"/>
  <c r="CN9" i="19"/>
  <c r="Z9" i="19"/>
  <c r="Y9" i="19"/>
  <c r="CG9" i="19" s="1"/>
  <c r="AB9" i="19"/>
  <c r="CE9" i="19" s="1"/>
  <c r="AP9" i="19"/>
  <c r="AA9" i="19"/>
  <c r="CM9" i="19"/>
  <c r="AC9" i="19"/>
  <c r="BT63" i="19"/>
  <c r="BR63" i="19"/>
  <c r="BS63" i="19"/>
  <c r="BP63" i="19"/>
  <c r="BQ63" i="19"/>
  <c r="AV173" i="19"/>
  <c r="AZ173" i="19"/>
  <c r="BC173" i="19"/>
  <c r="AX173" i="19"/>
  <c r="AS173" i="19"/>
  <c r="BB173" i="19"/>
  <c r="BA173" i="19"/>
  <c r="AR173" i="19"/>
  <c r="AT173" i="19"/>
  <c r="AU173" i="19"/>
  <c r="AG137" i="19"/>
  <c r="AH137" i="19"/>
  <c r="AE137" i="19"/>
  <c r="AD137" i="19"/>
  <c r="AF137" i="19"/>
  <c r="CM198" i="19"/>
  <c r="AQ198" i="19"/>
  <c r="CN198" i="19"/>
  <c r="Y198" i="19"/>
  <c r="CG198" i="19" s="1"/>
  <c r="AA198" i="19"/>
  <c r="AP198" i="19"/>
  <c r="CA18" i="19"/>
  <c r="BX18" i="19"/>
  <c r="BZ18" i="19"/>
  <c r="BW18" i="19"/>
  <c r="BW17" i="19"/>
  <c r="BZ17" i="19"/>
  <c r="BY17" i="19"/>
  <c r="CA17" i="19"/>
  <c r="BX17" i="19"/>
  <c r="V81" i="19"/>
  <c r="W81" i="19"/>
  <c r="CD81" i="19" s="1"/>
  <c r="CL81" i="19"/>
  <c r="CK81" i="19"/>
  <c r="X81" i="19"/>
  <c r="AO81" i="19"/>
  <c r="BW111" i="19"/>
  <c r="BY111" i="19"/>
  <c r="BX111" i="19"/>
  <c r="AE61" i="19"/>
  <c r="AG61" i="19"/>
  <c r="AH61" i="19"/>
  <c r="AL40" i="19"/>
  <c r="AI40" i="19"/>
  <c r="AM40" i="19"/>
  <c r="AJ40" i="19"/>
  <c r="AM212" i="19"/>
  <c r="AK212" i="19"/>
  <c r="AJ212" i="19"/>
  <c r="AL212" i="19"/>
  <c r="AI212" i="19"/>
  <c r="AL143" i="19"/>
  <c r="AK143" i="19"/>
  <c r="AI143" i="19"/>
  <c r="AJ143" i="19"/>
  <c r="AM143" i="19"/>
  <c r="BT77" i="19"/>
  <c r="BQ77" i="19"/>
  <c r="AA177" i="19"/>
  <c r="AP177" i="19"/>
  <c r="CM177" i="19"/>
  <c r="CP177" i="19" s="1"/>
  <c r="AB177" i="19"/>
  <c r="CE177" i="19" s="1"/>
  <c r="AC177" i="19"/>
  <c r="Y177" i="19"/>
  <c r="CG177" i="19" s="1"/>
  <c r="AL47" i="19"/>
  <c r="AJ47" i="19"/>
  <c r="BF173" i="19"/>
  <c r="BI173" i="19"/>
  <c r="BJ173" i="19"/>
  <c r="BL173" i="19"/>
  <c r="BN173" i="19"/>
  <c r="BE173" i="19"/>
  <c r="BG173" i="19"/>
  <c r="BM173" i="19"/>
  <c r="BK173" i="19"/>
  <c r="BX187" i="19"/>
  <c r="CA187" i="19"/>
  <c r="BZ187" i="19"/>
  <c r="BY187" i="19"/>
  <c r="AK73" i="19"/>
  <c r="AJ73" i="19"/>
  <c r="AM73" i="19"/>
  <c r="AI73" i="19"/>
  <c r="AL73" i="19"/>
  <c r="AI139" i="19"/>
  <c r="AJ139" i="19"/>
  <c r="AL139" i="19"/>
  <c r="AQ11" i="19"/>
  <c r="AB11" i="19"/>
  <c r="CE11" i="19" s="1"/>
  <c r="CN11" i="19"/>
  <c r="AP11" i="19"/>
  <c r="Y11" i="19"/>
  <c r="CG11" i="19" s="1"/>
  <c r="CM11" i="19"/>
  <c r="T20" i="19"/>
  <c r="CF20" i="19" s="1"/>
  <c r="V20" i="19"/>
  <c r="X20" i="19"/>
  <c r="CL20" i="19"/>
  <c r="U20" i="19"/>
  <c r="CK20" i="19"/>
  <c r="AN20" i="19"/>
  <c r="AO20" i="19"/>
  <c r="BS203" i="19"/>
  <c r="BQ203" i="19"/>
  <c r="BR203" i="19"/>
  <c r="BP203" i="19"/>
  <c r="BT203" i="19"/>
  <c r="BM131" i="19"/>
  <c r="BL131" i="19"/>
  <c r="BF131" i="19"/>
  <c r="BN131" i="19"/>
  <c r="BE131" i="19"/>
  <c r="BD131" i="19"/>
  <c r="BK131" i="19"/>
  <c r="AH11" i="19"/>
  <c r="AF11" i="19"/>
  <c r="AE11" i="19"/>
  <c r="AD11" i="19"/>
  <c r="CL22" i="19"/>
  <c r="W22" i="19"/>
  <c r="CD22" i="19" s="1"/>
  <c r="V22" i="19"/>
  <c r="U22" i="19"/>
  <c r="X22" i="19"/>
  <c r="CK22" i="19"/>
  <c r="AN22" i="19"/>
  <c r="AO22" i="19"/>
  <c r="T22" i="19"/>
  <c r="CF22" i="19" s="1"/>
  <c r="AQ73" i="19"/>
  <c r="Z73" i="19"/>
  <c r="Y73" i="19"/>
  <c r="CG73" i="19" s="1"/>
  <c r="CM73" i="19"/>
  <c r="AP73" i="19"/>
  <c r="CN73" i="19"/>
  <c r="BN103" i="19"/>
  <c r="BL103" i="19"/>
  <c r="BI103" i="19"/>
  <c r="BG103" i="19"/>
  <c r="BF103" i="19"/>
  <c r="BE103" i="19"/>
  <c r="BJ103" i="19"/>
  <c r="BD103" i="19"/>
  <c r="BM103" i="19"/>
  <c r="BH103" i="19"/>
  <c r="CJ170" i="19"/>
  <c r="AC170" i="19"/>
  <c r="CM170" i="19"/>
  <c r="AQ170" i="19"/>
  <c r="AA170" i="19"/>
  <c r="AP170" i="19"/>
  <c r="Z170" i="19"/>
  <c r="Y170" i="19"/>
  <c r="CG170" i="19" s="1"/>
  <c r="BC89" i="19"/>
  <c r="AZ89" i="19"/>
  <c r="BA89" i="19"/>
  <c r="AS89" i="19"/>
  <c r="AY89" i="19"/>
  <c r="AW89" i="19"/>
  <c r="AV89" i="19"/>
  <c r="V100" i="19"/>
  <c r="W100" i="19"/>
  <c r="CD100" i="19" s="1"/>
  <c r="U100" i="19"/>
  <c r="AO100" i="19"/>
  <c r="X100" i="19"/>
  <c r="CK100" i="19"/>
  <c r="AB121" i="19"/>
  <c r="CE121" i="19" s="1"/>
  <c r="AC121" i="19"/>
  <c r="CN121" i="19"/>
  <c r="AP121" i="19"/>
  <c r="CM121" i="19"/>
  <c r="AA121" i="19"/>
  <c r="Y121" i="19"/>
  <c r="CG121" i="19" s="1"/>
  <c r="AQ121" i="19"/>
  <c r="Z121" i="19"/>
  <c r="AO6" i="19"/>
  <c r="X6" i="19"/>
  <c r="T6" i="19"/>
  <c r="CF6" i="19" s="1"/>
  <c r="W6" i="19"/>
  <c r="CD6" i="19" s="1"/>
  <c r="CL6" i="19"/>
  <c r="V6" i="19"/>
  <c r="AP147" i="19"/>
  <c r="CN147" i="19"/>
  <c r="Y147" i="19"/>
  <c r="CG147" i="19" s="1"/>
  <c r="AA147" i="19"/>
  <c r="AS76" i="19"/>
  <c r="AR76" i="19"/>
  <c r="BC76" i="19"/>
  <c r="AU76" i="19"/>
  <c r="BB76" i="19"/>
  <c r="AW76" i="19"/>
  <c r="BA76" i="19"/>
  <c r="BR66" i="19"/>
  <c r="BS66" i="19"/>
  <c r="BT66" i="19"/>
  <c r="AF203" i="19"/>
  <c r="AE203" i="19"/>
  <c r="AH203" i="19"/>
  <c r="AG203" i="19"/>
  <c r="AD203" i="19"/>
  <c r="AM5" i="19"/>
  <c r="AJ5" i="19"/>
  <c r="AK5" i="19"/>
  <c r="AL5" i="19"/>
  <c r="AL109" i="19"/>
  <c r="AJ109" i="19"/>
  <c r="AK109" i="19"/>
  <c r="AM109" i="19"/>
  <c r="AI109" i="19"/>
  <c r="AO30" i="19"/>
  <c r="T30" i="19"/>
  <c r="CF30" i="19" s="1"/>
  <c r="U30" i="19"/>
  <c r="CK30" i="19"/>
  <c r="V30" i="19"/>
  <c r="AN30" i="19"/>
  <c r="CL30" i="19"/>
  <c r="W30" i="19"/>
  <c r="CD30" i="19" s="1"/>
  <c r="BB48" i="19"/>
  <c r="AY48" i="19"/>
  <c r="AX48" i="19"/>
  <c r="BC48" i="19"/>
  <c r="AT48" i="19"/>
  <c r="AZ48" i="19"/>
  <c r="BA48" i="19"/>
  <c r="AW48" i="19"/>
  <c r="AR48" i="19"/>
  <c r="AS48" i="19"/>
  <c r="AV48" i="19"/>
  <c r="AG190" i="19"/>
  <c r="AE190" i="19"/>
  <c r="AF190" i="19"/>
  <c r="AD190" i="19"/>
  <c r="AH190" i="19"/>
  <c r="AA61" i="19"/>
  <c r="Y61" i="19"/>
  <c r="CG61" i="19" s="1"/>
  <c r="AB61" i="19"/>
  <c r="CE61" i="19" s="1"/>
  <c r="Z61" i="19"/>
  <c r="AC61" i="19"/>
  <c r="CM61" i="19"/>
  <c r="AQ61" i="19"/>
  <c r="AP61" i="19"/>
  <c r="CN129" i="19"/>
  <c r="AQ129" i="19"/>
  <c r="Y129" i="19"/>
  <c r="CG129" i="19" s="1"/>
  <c r="CM129" i="19"/>
  <c r="AP129" i="19"/>
  <c r="AB129" i="19"/>
  <c r="CE129" i="19" s="1"/>
  <c r="Z129" i="19"/>
  <c r="AD122" i="19"/>
  <c r="AF122" i="19"/>
  <c r="AD184" i="19"/>
  <c r="AF184" i="19"/>
  <c r="AG184" i="19"/>
  <c r="AH184" i="19"/>
  <c r="AZ99" i="19"/>
  <c r="AV99" i="19"/>
  <c r="AR99" i="19"/>
  <c r="AS99" i="19"/>
  <c r="BA99" i="19"/>
  <c r="BC99" i="19"/>
  <c r="AU99" i="19"/>
  <c r="AW99" i="19"/>
  <c r="AT99" i="19"/>
  <c r="BB99" i="19"/>
  <c r="AA189" i="19"/>
  <c r="AQ189" i="19"/>
  <c r="CM189" i="19"/>
  <c r="Y189" i="19"/>
  <c r="CG189" i="19" s="1"/>
  <c r="AP189" i="19"/>
  <c r="AB189" i="19"/>
  <c r="CE189" i="19" s="1"/>
  <c r="Z189" i="19"/>
  <c r="AI203" i="19"/>
  <c r="AL203" i="19"/>
  <c r="AM203" i="19"/>
  <c r="AJ203" i="19"/>
  <c r="AK203" i="19"/>
  <c r="AE29" i="19"/>
  <c r="AF29" i="19"/>
  <c r="AG29" i="19"/>
  <c r="AD29" i="19"/>
  <c r="AH29" i="19"/>
  <c r="AA64" i="19"/>
  <c r="CN64" i="19"/>
  <c r="AP64" i="19"/>
  <c r="AB64" i="19"/>
  <c r="CE64" i="19" s="1"/>
  <c r="AC64" i="19"/>
  <c r="BZ13" i="19"/>
  <c r="CB13" i="19" s="1"/>
  <c r="BW13" i="19"/>
  <c r="BX13" i="19"/>
  <c r="BH140" i="19"/>
  <c r="BN140" i="19"/>
  <c r="BG140" i="19"/>
  <c r="BF140" i="19"/>
  <c r="BI140" i="19"/>
  <c r="BO140" i="19"/>
  <c r="BM140" i="19"/>
  <c r="BE140" i="19"/>
  <c r="BL140" i="19"/>
  <c r="BD140" i="19"/>
  <c r="CA165" i="19"/>
  <c r="BZ165" i="19"/>
  <c r="BY165" i="19"/>
  <c r="BW165" i="19"/>
  <c r="BX165" i="19"/>
  <c r="AM144" i="19"/>
  <c r="AI144" i="19"/>
  <c r="AJ144" i="19"/>
  <c r="AK144" i="19"/>
  <c r="AL144" i="19"/>
  <c r="BQ19" i="19"/>
  <c r="BT19" i="19"/>
  <c r="BP19" i="19"/>
  <c r="BS19" i="19"/>
  <c r="BC75" i="19"/>
  <c r="BA75" i="19"/>
  <c r="AV75" i="19"/>
  <c r="BB75" i="19"/>
  <c r="AR75" i="19"/>
  <c r="AW75" i="19"/>
  <c r="AU75" i="19"/>
  <c r="AT75" i="19"/>
  <c r="AX75" i="19"/>
  <c r="AI57" i="19"/>
  <c r="AM57" i="19"/>
  <c r="AK57" i="19"/>
  <c r="AL57" i="19"/>
  <c r="AJ57" i="19"/>
  <c r="BX11" i="19"/>
  <c r="BY11" i="19"/>
  <c r="CJ146" i="19"/>
  <c r="AW183" i="19"/>
  <c r="BA183" i="19"/>
  <c r="AY183" i="19"/>
  <c r="AS183" i="19"/>
  <c r="AT183" i="19"/>
  <c r="AZ183" i="19"/>
  <c r="BB183" i="19"/>
  <c r="AV183" i="19"/>
  <c r="BC183" i="19"/>
  <c r="AU183" i="19"/>
  <c r="AR183" i="19"/>
  <c r="AX183" i="19"/>
  <c r="AV137" i="19"/>
  <c r="BB137" i="19"/>
  <c r="AW137" i="19"/>
  <c r="BA137" i="19"/>
  <c r="AZ137" i="19"/>
  <c r="AR137" i="19"/>
  <c r="AS137" i="19"/>
  <c r="BC137" i="19"/>
  <c r="BY66" i="19"/>
  <c r="BZ66" i="19"/>
  <c r="CA66" i="19"/>
  <c r="BR41" i="19"/>
  <c r="BS41" i="19"/>
  <c r="BP41" i="19"/>
  <c r="BQ41" i="19"/>
  <c r="AG142" i="19"/>
  <c r="AH142" i="19"/>
  <c r="AF142" i="19"/>
  <c r="AM117" i="19"/>
  <c r="AI117" i="19"/>
  <c r="AJ117" i="19"/>
  <c r="AK117" i="19"/>
  <c r="BX140" i="19"/>
  <c r="BW140" i="19"/>
  <c r="CA140" i="19"/>
  <c r="BY140" i="19"/>
  <c r="BS213" i="19"/>
  <c r="BQ213" i="19"/>
  <c r="BP213" i="19"/>
  <c r="BR213" i="19"/>
  <c r="AF43" i="19"/>
  <c r="AE43" i="19"/>
  <c r="AU180" i="19"/>
  <c r="AV180" i="19"/>
  <c r="AW180" i="19"/>
  <c r="BA180" i="19"/>
  <c r="AR180" i="19"/>
  <c r="AS180" i="19"/>
  <c r="AY180" i="19"/>
  <c r="BB180" i="19"/>
  <c r="BC180" i="19"/>
  <c r="BZ23" i="19"/>
  <c r="BX23" i="19"/>
  <c r="BY23" i="19"/>
  <c r="CA23" i="19"/>
  <c r="BQ141" i="19"/>
  <c r="BR141" i="19"/>
  <c r="BT141" i="19"/>
  <c r="BS141" i="19"/>
  <c r="T98" i="19"/>
  <c r="CF98" i="19" s="1"/>
  <c r="V98" i="19"/>
  <c r="CK98" i="19"/>
  <c r="AN98" i="19"/>
  <c r="CL98" i="19"/>
  <c r="AO98" i="19"/>
  <c r="W98" i="19"/>
  <c r="CD98" i="19" s="1"/>
  <c r="X98" i="19"/>
  <c r="BW128" i="19"/>
  <c r="BY128" i="19"/>
  <c r="CA128" i="19"/>
  <c r="BX128" i="19"/>
  <c r="BY138" i="19"/>
  <c r="BX138" i="19"/>
  <c r="BW138" i="19"/>
  <c r="BZ138" i="19"/>
  <c r="BR154" i="19"/>
  <c r="BT154" i="19"/>
  <c r="BS154" i="19"/>
  <c r="BP154" i="19"/>
  <c r="BQ154" i="19"/>
  <c r="BQ55" i="19"/>
  <c r="BR55" i="19"/>
  <c r="BS55" i="19"/>
  <c r="BT55" i="19"/>
  <c r="AI141" i="19"/>
  <c r="AF156" i="19"/>
  <c r="AC129" i="19"/>
  <c r="CK176" i="19"/>
  <c r="BR19" i="19"/>
  <c r="CM80" i="19"/>
  <c r="CN61" i="19"/>
  <c r="Z64" i="19"/>
  <c r="AN5" i="19"/>
  <c r="T100" i="19"/>
  <c r="CF100" i="19" s="1"/>
  <c r="BK103" i="19"/>
  <c r="AI47" i="19"/>
  <c r="AY75" i="19"/>
  <c r="BR139" i="19"/>
  <c r="BS139" i="19"/>
  <c r="BP139" i="19"/>
  <c r="AM83" i="19"/>
  <c r="AJ83" i="19"/>
  <c r="AJ88" i="19"/>
  <c r="AK88" i="19"/>
  <c r="AM88" i="19"/>
  <c r="AG197" i="19"/>
  <c r="AE197" i="19"/>
  <c r="AD197" i="19"/>
  <c r="AH197" i="19"/>
  <c r="BH69" i="19"/>
  <c r="BD69" i="19"/>
  <c r="BG69" i="19"/>
  <c r="BK69" i="19"/>
  <c r="BN69" i="19"/>
  <c r="BE69" i="19"/>
  <c r="BL69" i="19"/>
  <c r="BO69" i="19"/>
  <c r="AJ158" i="19"/>
  <c r="AL158" i="19"/>
  <c r="AM158" i="19"/>
  <c r="AK158" i="19"/>
  <c r="CM33" i="19"/>
  <c r="AC33" i="19"/>
  <c r="CL7" i="19"/>
  <c r="T7" i="19"/>
  <c r="CF7" i="19" s="1"/>
  <c r="W7" i="19"/>
  <c r="CD7" i="19" s="1"/>
  <c r="U7" i="19"/>
  <c r="V7" i="19"/>
  <c r="BZ102" i="19"/>
  <c r="BW102" i="19"/>
  <c r="W209" i="19"/>
  <c r="CD209" i="19" s="1"/>
  <c r="AN209" i="19"/>
  <c r="AO209" i="19"/>
  <c r="CL209" i="19"/>
  <c r="V209" i="19"/>
  <c r="X209" i="19"/>
  <c r="CK209" i="19"/>
  <c r="U209" i="19"/>
  <c r="T209" i="19"/>
  <c r="CF209" i="19" s="1"/>
  <c r="BG178" i="19"/>
  <c r="BK178" i="19"/>
  <c r="BJ178" i="19"/>
  <c r="BE178" i="19"/>
  <c r="BO178" i="19"/>
  <c r="BM178" i="19"/>
  <c r="BD178" i="19"/>
  <c r="BN178" i="19"/>
  <c r="BH178" i="19"/>
  <c r="BL178" i="19"/>
  <c r="BF178" i="19"/>
  <c r="BA138" i="19"/>
  <c r="AS138" i="19"/>
  <c r="AX138" i="19"/>
  <c r="AY138" i="19"/>
  <c r="AU138" i="19"/>
  <c r="AV138" i="19"/>
  <c r="BC138" i="19"/>
  <c r="BH40" i="19"/>
  <c r="BO40" i="19"/>
  <c r="BD40" i="19"/>
  <c r="BL40" i="19"/>
  <c r="BM40" i="19"/>
  <c r="BK40" i="19"/>
  <c r="BN40" i="19"/>
  <c r="BG40" i="19"/>
  <c r="BI40" i="19"/>
  <c r="BJ40" i="19"/>
  <c r="BE40" i="19"/>
  <c r="AW195" i="19"/>
  <c r="AU195" i="19"/>
  <c r="AY195" i="19"/>
  <c r="BA195" i="19"/>
  <c r="BB195" i="19"/>
  <c r="AS195" i="19"/>
  <c r="AX195" i="19"/>
  <c r="AT195" i="19"/>
  <c r="BZ6" i="19"/>
  <c r="CB6" i="19" s="1"/>
  <c r="BW6" i="19"/>
  <c r="BX6" i="19"/>
  <c r="BY6" i="19"/>
  <c r="BF52" i="19"/>
  <c r="BL52" i="19"/>
  <c r="BN52" i="19"/>
  <c r="BJ52" i="19"/>
  <c r="BK52" i="19"/>
  <c r="BG52" i="19"/>
  <c r="BI52" i="19"/>
  <c r="BH52" i="19"/>
  <c r="BD52" i="19"/>
  <c r="BE52" i="19"/>
  <c r="BP209" i="19"/>
  <c r="BR209" i="19"/>
  <c r="X55" i="19"/>
  <c r="V55" i="19"/>
  <c r="CK55" i="19"/>
  <c r="CL55" i="19"/>
  <c r="AN55" i="19"/>
  <c r="W55" i="19"/>
  <c r="CD55" i="19" s="1"/>
  <c r="T55" i="19"/>
  <c r="CF55" i="19" s="1"/>
  <c r="U55" i="19"/>
  <c r="AW87" i="19"/>
  <c r="AZ87" i="19"/>
  <c r="BC87" i="19"/>
  <c r="BB87" i="19"/>
  <c r="AT87" i="19"/>
  <c r="AS87" i="19"/>
  <c r="AU87" i="19"/>
  <c r="AR87" i="19"/>
  <c r="AX87" i="19"/>
  <c r="AV87" i="19"/>
  <c r="BQ164" i="19"/>
  <c r="BT164" i="19"/>
  <c r="AM140" i="19"/>
  <c r="AJ140" i="19"/>
  <c r="AK140" i="19"/>
  <c r="AI140" i="19"/>
  <c r="AL140" i="19"/>
  <c r="BX144" i="19"/>
  <c r="BW144" i="19"/>
  <c r="BZ144" i="19"/>
  <c r="CA144" i="19"/>
  <c r="BY144" i="19"/>
  <c r="CJ19" i="19"/>
  <c r="BI21" i="19"/>
  <c r="BH21" i="19"/>
  <c r="BO21" i="19"/>
  <c r="BG21" i="19"/>
  <c r="BJ21" i="19"/>
  <c r="BL21" i="19"/>
  <c r="BN21" i="19"/>
  <c r="BE21" i="19"/>
  <c r="AY25" i="19"/>
  <c r="AX25" i="19"/>
  <c r="AV25" i="19"/>
  <c r="BA25" i="19"/>
  <c r="BB25" i="19"/>
  <c r="AR25" i="19"/>
  <c r="AW25" i="19"/>
  <c r="AA110" i="19"/>
  <c r="AB110" i="19"/>
  <c r="CE110" i="19" s="1"/>
  <c r="Y110" i="19"/>
  <c r="CG110" i="19" s="1"/>
  <c r="AC110" i="19"/>
  <c r="AP110" i="19"/>
  <c r="BR115" i="19"/>
  <c r="BP115" i="19"/>
  <c r="BS115" i="19"/>
  <c r="BU115" i="19" s="1"/>
  <c r="BQ115" i="19"/>
  <c r="Y128" i="19"/>
  <c r="CG128" i="19" s="1"/>
  <c r="CM128" i="19"/>
  <c r="CN128" i="19"/>
  <c r="AB128" i="19"/>
  <c r="CE128" i="19" s="1"/>
  <c r="AP128" i="19"/>
  <c r="AQ128" i="19"/>
  <c r="AA128" i="19"/>
  <c r="AC128" i="19"/>
  <c r="Z128" i="19"/>
  <c r="AP180" i="19"/>
  <c r="AQ180" i="19"/>
  <c r="AC180" i="19"/>
  <c r="AB180" i="19"/>
  <c r="CE180" i="19" s="1"/>
  <c r="Z180" i="19"/>
  <c r="CN180" i="19"/>
  <c r="CM180" i="19"/>
  <c r="AA180" i="19"/>
  <c r="BW94" i="19"/>
  <c r="BZ94" i="19"/>
  <c r="BY94" i="19"/>
  <c r="BX94" i="19"/>
  <c r="AA94" i="19"/>
  <c r="AQ94" i="19"/>
  <c r="AC94" i="19"/>
  <c r="Y94" i="19"/>
  <c r="CG94" i="19" s="1"/>
  <c r="Z94" i="19"/>
  <c r="CN94" i="19"/>
  <c r="AP94" i="19"/>
  <c r="CM94" i="19"/>
  <c r="AU200" i="19"/>
  <c r="AS200" i="19"/>
  <c r="AW200" i="19"/>
  <c r="AT200" i="19"/>
  <c r="AR200" i="19"/>
  <c r="AZ200" i="19"/>
  <c r="BA200" i="19"/>
  <c r="AV200" i="19"/>
  <c r="AY200" i="19"/>
  <c r="BI205" i="19"/>
  <c r="BK205" i="19"/>
  <c r="BE205" i="19"/>
  <c r="BG205" i="19"/>
  <c r="BM205" i="19"/>
  <c r="BH205" i="19"/>
  <c r="BD205" i="19"/>
  <c r="BN205" i="19"/>
  <c r="BJ205" i="19"/>
  <c r="BO205" i="19"/>
  <c r="W196" i="19"/>
  <c r="CD196" i="19" s="1"/>
  <c r="U196" i="19"/>
  <c r="CL196" i="19"/>
  <c r="X196" i="19"/>
  <c r="BT56" i="19"/>
  <c r="BQ56" i="19"/>
  <c r="BR56" i="19"/>
  <c r="BY127" i="19"/>
  <c r="CA127" i="19"/>
  <c r="BW127" i="19"/>
  <c r="BJ72" i="19"/>
  <c r="BL72" i="19"/>
  <c r="BO72" i="19"/>
  <c r="BD72" i="19"/>
  <c r="BM72" i="19"/>
  <c r="BK72" i="19"/>
  <c r="BE72" i="19"/>
  <c r="BF72" i="19"/>
  <c r="BG72" i="19"/>
  <c r="CA8" i="19"/>
  <c r="BY8" i="19"/>
  <c r="BZ8" i="19"/>
  <c r="BW8" i="19"/>
  <c r="BI45" i="19"/>
  <c r="BD45" i="19"/>
  <c r="BF45" i="19"/>
  <c r="BH45" i="19"/>
  <c r="BK45" i="19"/>
  <c r="BJ45" i="19"/>
  <c r="BL45" i="19"/>
  <c r="BE45" i="19"/>
  <c r="BG45" i="19"/>
  <c r="BM45" i="19"/>
  <c r="BO45" i="19"/>
  <c r="AX77" i="19"/>
  <c r="BA77" i="19"/>
  <c r="AY77" i="19"/>
  <c r="BC77" i="19"/>
  <c r="AT77" i="19"/>
  <c r="AS77" i="19"/>
  <c r="AZ77" i="19"/>
  <c r="AU77" i="19"/>
  <c r="AW77" i="19"/>
  <c r="AV77" i="19"/>
  <c r="BG66" i="19"/>
  <c r="BO66" i="19"/>
  <c r="BN66" i="19"/>
  <c r="BE66" i="19"/>
  <c r="BL66" i="19"/>
  <c r="BH66" i="19"/>
  <c r="BM66" i="19"/>
  <c r="BD66" i="19"/>
  <c r="BK66" i="19"/>
  <c r="BS89" i="19"/>
  <c r="BQ89" i="19"/>
  <c r="BP89" i="19"/>
  <c r="BT89" i="19"/>
  <c r="AO121" i="19"/>
  <c r="U121" i="19"/>
  <c r="W121" i="19"/>
  <c r="CD121" i="19" s="1"/>
  <c r="AN121" i="19"/>
  <c r="CK121" i="19"/>
  <c r="V121" i="19"/>
  <c r="T121" i="19"/>
  <c r="CF121" i="19" s="1"/>
  <c r="AI20" i="19"/>
  <c r="AL20" i="19"/>
  <c r="AJ20" i="19"/>
  <c r="AD129" i="19"/>
  <c r="AG129" i="19"/>
  <c r="AE129" i="19"/>
  <c r="AH129" i="19"/>
  <c r="AF129" i="19"/>
  <c r="AG176" i="19"/>
  <c r="AF176" i="19"/>
  <c r="AD176" i="19"/>
  <c r="AE176" i="19"/>
  <c r="AH176" i="19"/>
  <c r="AP155" i="19"/>
  <c r="AQ155" i="19"/>
  <c r="AB155" i="19"/>
  <c r="CE155" i="19" s="1"/>
  <c r="Y155" i="19"/>
  <c r="CG155" i="19" s="1"/>
  <c r="AC155" i="19"/>
  <c r="Z155" i="19"/>
  <c r="AY203" i="19"/>
  <c r="AW203" i="19"/>
  <c r="BB203" i="19"/>
  <c r="BA203" i="19"/>
  <c r="AX203" i="19"/>
  <c r="AU203" i="19"/>
  <c r="AR203" i="19"/>
  <c r="BC203" i="19"/>
  <c r="AT203" i="19"/>
  <c r="AV203" i="19"/>
  <c r="AG47" i="19"/>
  <c r="AF47" i="19"/>
  <c r="AE47" i="19"/>
  <c r="AD47" i="19"/>
  <c r="AH47" i="19"/>
  <c r="BC202" i="19"/>
  <c r="AS202" i="19"/>
  <c r="AU202" i="19"/>
  <c r="AZ202" i="19"/>
  <c r="AW202" i="19"/>
  <c r="AY202" i="19"/>
  <c r="BA202" i="19"/>
  <c r="AR202" i="19"/>
  <c r="BB202" i="19"/>
  <c r="AT202" i="19"/>
  <c r="BR48" i="19"/>
  <c r="BS48" i="19"/>
  <c r="BT48" i="19"/>
  <c r="BP48" i="19"/>
  <c r="BH17" i="19"/>
  <c r="BK17" i="19"/>
  <c r="BE17" i="19"/>
  <c r="BG17" i="19"/>
  <c r="BJ17" i="19"/>
  <c r="BD17" i="19"/>
  <c r="BO17" i="19"/>
  <c r="BF17" i="19"/>
  <c r="BL17" i="19"/>
  <c r="BW48" i="19"/>
  <c r="BX48" i="19"/>
  <c r="CA48" i="19"/>
  <c r="AG171" i="19"/>
  <c r="AD171" i="19"/>
  <c r="AF171" i="19"/>
  <c r="AE171" i="19"/>
  <c r="AR144" i="19"/>
  <c r="AT144" i="19"/>
  <c r="AU144" i="19"/>
  <c r="AS144" i="19"/>
  <c r="AV144" i="19"/>
  <c r="AW144" i="19"/>
  <c r="BB144" i="19"/>
  <c r="BC144" i="19"/>
  <c r="AZ144" i="19"/>
  <c r="CA192" i="19"/>
  <c r="BY192" i="19"/>
  <c r="BZ192" i="19"/>
  <c r="BX192" i="19"/>
  <c r="AO65" i="19"/>
  <c r="W65" i="19"/>
  <c r="CD65" i="19" s="1"/>
  <c r="CL65" i="19"/>
  <c r="CO65" i="19" s="1"/>
  <c r="AN65" i="19"/>
  <c r="X65" i="19"/>
  <c r="BA59" i="19"/>
  <c r="AT59" i="19"/>
  <c r="AZ59" i="19"/>
  <c r="AW59" i="19"/>
  <c r="BC59" i="19"/>
  <c r="BB59" i="19"/>
  <c r="AY59" i="19"/>
  <c r="AU59" i="19"/>
  <c r="AV59" i="19"/>
  <c r="AL116" i="19"/>
  <c r="AM116" i="19"/>
  <c r="AK116" i="19"/>
  <c r="AJ116" i="19"/>
  <c r="BS140" i="19"/>
  <c r="BT140" i="19"/>
  <c r="BR140" i="19"/>
  <c r="BQ140" i="19"/>
  <c r="AW26" i="19"/>
  <c r="BB26" i="19"/>
  <c r="AZ26" i="19"/>
  <c r="AT26" i="19"/>
  <c r="AU26" i="19"/>
  <c r="AR26" i="19"/>
  <c r="BX205" i="19"/>
  <c r="CA205" i="19"/>
  <c r="BY205" i="19"/>
  <c r="T106" i="19"/>
  <c r="CF106" i="19" s="1"/>
  <c r="X106" i="19"/>
  <c r="CK106" i="19"/>
  <c r="W106" i="19"/>
  <c r="CD106" i="19" s="1"/>
  <c r="U106" i="19"/>
  <c r="CL106" i="19"/>
  <c r="CA32" i="19"/>
  <c r="BZ32" i="19"/>
  <c r="BY32" i="19"/>
  <c r="BW32" i="19"/>
  <c r="BI25" i="19"/>
  <c r="BJ25" i="19"/>
  <c r="BO25" i="19"/>
  <c r="BN25" i="19"/>
  <c r="BL25" i="19"/>
  <c r="BE25" i="19"/>
  <c r="BD25" i="19"/>
  <c r="BG25" i="19"/>
  <c r="BM25" i="19"/>
  <c r="AP193" i="19"/>
  <c r="CM193" i="19"/>
  <c r="AA193" i="19"/>
  <c r="CN193" i="19"/>
  <c r="AC193" i="19"/>
  <c r="Y193" i="19"/>
  <c r="CG193" i="19" s="1"/>
  <c r="AQ193" i="19"/>
  <c r="Z193" i="19"/>
  <c r="AI148" i="19"/>
  <c r="AM148" i="19"/>
  <c r="AL148" i="19"/>
  <c r="AJ148" i="19"/>
  <c r="AT11" i="19"/>
  <c r="AZ11" i="19"/>
  <c r="AS11" i="19"/>
  <c r="AY11" i="19"/>
  <c r="BC11" i="19"/>
  <c r="AW11" i="19"/>
  <c r="BB11" i="19"/>
  <c r="AU11" i="19"/>
  <c r="BW93" i="19"/>
  <c r="BZ93" i="19"/>
  <c r="BY93" i="19"/>
  <c r="CA93" i="19"/>
  <c r="AO24" i="19"/>
  <c r="X24" i="19"/>
  <c r="W24" i="19"/>
  <c r="CD24" i="19" s="1"/>
  <c r="T24" i="19"/>
  <c r="CF24" i="19" s="1"/>
  <c r="CL24" i="19"/>
  <c r="AN24" i="19"/>
  <c r="CK24" i="19"/>
  <c r="BS56" i="19"/>
  <c r="AM155" i="19"/>
  <c r="BP15" i="19"/>
  <c r="BI131" i="19"/>
  <c r="AO196" i="19"/>
  <c r="AW105" i="19"/>
  <c r="AY76" i="19"/>
  <c r="AM68" i="19"/>
  <c r="CA138" i="19"/>
  <c r="AN106" i="19"/>
  <c r="U98" i="19"/>
  <c r="BT41" i="19"/>
  <c r="Y12" i="19"/>
  <c r="CG12" i="19" s="1"/>
  <c r="AF61" i="19"/>
  <c r="BM69" i="19"/>
  <c r="AI37" i="19"/>
  <c r="X5" i="19"/>
  <c r="BB89" i="19"/>
  <c r="AU48" i="19"/>
  <c r="CM110" i="19"/>
  <c r="CL100" i="19"/>
  <c r="BH174" i="19"/>
  <c r="BL174" i="19"/>
  <c r="BE174" i="19"/>
  <c r="BN174" i="19"/>
  <c r="BD174" i="19"/>
  <c r="BI174" i="19"/>
  <c r="BO174" i="19"/>
  <c r="BJ174" i="19"/>
  <c r="BK174" i="19"/>
  <c r="AM133" i="19"/>
  <c r="AL133" i="19"/>
  <c r="AJ133" i="19"/>
  <c r="AK133" i="19"/>
  <c r="AI133" i="19"/>
  <c r="AH191" i="19"/>
  <c r="AG191" i="19"/>
  <c r="AF191" i="19"/>
  <c r="AE191" i="19"/>
  <c r="AM45" i="19"/>
  <c r="AI45" i="19"/>
  <c r="AJ45" i="19"/>
  <c r="BZ37" i="19"/>
  <c r="BW37" i="19"/>
  <c r="BX37" i="19"/>
  <c r="AK14" i="19"/>
  <c r="AM14" i="19"/>
  <c r="AL14" i="19"/>
  <c r="BI160" i="19"/>
  <c r="BF160" i="19"/>
  <c r="BJ160" i="19"/>
  <c r="BE160" i="19"/>
  <c r="BM160" i="19"/>
  <c r="BH160" i="19"/>
  <c r="BK160" i="19"/>
  <c r="BG160" i="19"/>
  <c r="BL160" i="19"/>
  <c r="BD160" i="19"/>
  <c r="AD121" i="19"/>
  <c r="AE121" i="19"/>
  <c r="AH121" i="19"/>
  <c r="AG121" i="19"/>
  <c r="AH105" i="19"/>
  <c r="AD105" i="19"/>
  <c r="AF105" i="19"/>
  <c r="AJ206" i="19"/>
  <c r="AM206" i="19"/>
  <c r="AL206" i="19"/>
  <c r="T188" i="19"/>
  <c r="CF188" i="19" s="1"/>
  <c r="AN188" i="19"/>
  <c r="U188" i="19"/>
  <c r="V188" i="19"/>
  <c r="CK188" i="19"/>
  <c r="X188" i="19"/>
  <c r="CL188" i="19"/>
  <c r="AO188" i="19"/>
  <c r="AD167" i="19"/>
  <c r="AE167" i="19"/>
  <c r="AH167" i="19"/>
  <c r="CK25" i="19"/>
  <c r="AN25" i="19"/>
  <c r="W25" i="19"/>
  <c r="CD25" i="19" s="1"/>
  <c r="X25" i="19"/>
  <c r="T25" i="19"/>
  <c r="CF25" i="19" s="1"/>
  <c r="U25" i="19"/>
  <c r="V25" i="19"/>
  <c r="CL25" i="19"/>
  <c r="AO25" i="19"/>
  <c r="AL101" i="19"/>
  <c r="AK101" i="19"/>
  <c r="BY201" i="19"/>
  <c r="BZ201" i="19"/>
  <c r="CB201" i="19" s="1"/>
  <c r="BW201" i="19"/>
  <c r="BX201" i="19"/>
  <c r="AF44" i="19"/>
  <c r="AG44" i="19"/>
  <c r="AD44" i="19"/>
  <c r="AH44" i="19"/>
  <c r="AE44" i="19"/>
  <c r="BP36" i="19"/>
  <c r="BR36" i="19"/>
  <c r="BT36" i="19"/>
  <c r="BZ141" i="19"/>
  <c r="BY141" i="19"/>
  <c r="CA141" i="19"/>
  <c r="CM43" i="19"/>
  <c r="AB43" i="19"/>
  <c r="CE43" i="19" s="1"/>
  <c r="CN43" i="19"/>
  <c r="Z43" i="19"/>
  <c r="AC43" i="19"/>
  <c r="Y43" i="19"/>
  <c r="CG43" i="19" s="1"/>
  <c r="AP43" i="19"/>
  <c r="AQ43" i="19"/>
  <c r="AA43" i="19"/>
  <c r="BA90" i="19"/>
  <c r="AV90" i="19"/>
  <c r="AS90" i="19"/>
  <c r="BC90" i="19"/>
  <c r="AZ90" i="19"/>
  <c r="BB90" i="19"/>
  <c r="AR90" i="19"/>
  <c r="AX90" i="19"/>
  <c r="AW90" i="19"/>
  <c r="AT90" i="19"/>
  <c r="AY90" i="19"/>
  <c r="AM132" i="19"/>
  <c r="AI132" i="19"/>
  <c r="AJ132" i="19"/>
  <c r="AL132" i="19"/>
  <c r="BQ100" i="19"/>
  <c r="BR100" i="19"/>
  <c r="BP100" i="19"/>
  <c r="BT100" i="19"/>
  <c r="BS100" i="19"/>
  <c r="AN143" i="19"/>
  <c r="AO143" i="19"/>
  <c r="T143" i="19"/>
  <c r="CF143" i="19" s="1"/>
  <c r="U143" i="19"/>
  <c r="AM46" i="19"/>
  <c r="AK46" i="19"/>
  <c r="AL46" i="19"/>
  <c r="AI46" i="19"/>
  <c r="BR5" i="19"/>
  <c r="BP5" i="19"/>
  <c r="BS5" i="19"/>
  <c r="BU5" i="19" s="1"/>
  <c r="BQ5" i="19"/>
  <c r="CN32" i="19"/>
  <c r="AP32" i="19"/>
  <c r="AA32" i="19"/>
  <c r="AC32" i="19"/>
  <c r="Z32" i="19"/>
  <c r="AQ32" i="19"/>
  <c r="Y32" i="19"/>
  <c r="CG32" i="19" s="1"/>
  <c r="AB32" i="19"/>
  <c r="CE32" i="19" s="1"/>
  <c r="CM32" i="19"/>
  <c r="AC150" i="19"/>
  <c r="Y150" i="19"/>
  <c r="CG150" i="19" s="1"/>
  <c r="CN150" i="19"/>
  <c r="AB150" i="19"/>
  <c r="CE150" i="19" s="1"/>
  <c r="Z150" i="19"/>
  <c r="AQ150" i="19"/>
  <c r="CM150" i="19"/>
  <c r="AA150" i="19"/>
  <c r="AA22" i="19"/>
  <c r="AC22" i="19"/>
  <c r="CM22" i="19"/>
  <c r="AQ22" i="19"/>
  <c r="AB22" i="19"/>
  <c r="CE22" i="19" s="1"/>
  <c r="Z22" i="19"/>
  <c r="CN22" i="19"/>
  <c r="AI177" i="19"/>
  <c r="AK177" i="19"/>
  <c r="AJ177" i="19"/>
  <c r="AL177" i="19"/>
  <c r="CJ86" i="19"/>
  <c r="AI137" i="19"/>
  <c r="AL137" i="19"/>
  <c r="AJ137" i="19"/>
  <c r="AK137" i="19"/>
  <c r="BK84" i="19"/>
  <c r="BG84" i="19"/>
  <c r="BM84" i="19"/>
  <c r="BJ84" i="19"/>
  <c r="BO84" i="19"/>
  <c r="BN84" i="19"/>
  <c r="BI84" i="19"/>
  <c r="BF84" i="19"/>
  <c r="BL84" i="19"/>
  <c r="BY99" i="19"/>
  <c r="CA99" i="19"/>
  <c r="BW99" i="19"/>
  <c r="AH51" i="19"/>
  <c r="AD51" i="19"/>
  <c r="AG51" i="19"/>
  <c r="AE51" i="19"/>
  <c r="AF51" i="19"/>
  <c r="AG43" i="19"/>
  <c r="BT15" i="19"/>
  <c r="BU15" i="19" s="1"/>
  <c r="BH131" i="19"/>
  <c r="AS24" i="19"/>
  <c r="AR105" i="19"/>
  <c r="AX137" i="19"/>
  <c r="AB107" i="19"/>
  <c r="CE107" i="19" s="1"/>
  <c r="AK139" i="19"/>
  <c r="BY57" i="19"/>
  <c r="BZ57" i="19"/>
  <c r="BW57" i="19"/>
  <c r="CA57" i="19"/>
  <c r="BL157" i="19"/>
  <c r="BK157" i="19"/>
  <c r="BE157" i="19"/>
  <c r="BO157" i="19"/>
  <c r="BJ157" i="19"/>
  <c r="BG157" i="19"/>
  <c r="BH157" i="19"/>
  <c r="BF157" i="19"/>
  <c r="BN157" i="19"/>
  <c r="BG86" i="19"/>
  <c r="BK86" i="19"/>
  <c r="BF86" i="19"/>
  <c r="BD86" i="19"/>
  <c r="BI86" i="19"/>
  <c r="BH86" i="19"/>
  <c r="BJ86" i="19"/>
  <c r="BO86" i="19"/>
  <c r="BN86" i="19"/>
  <c r="BM86" i="19"/>
  <c r="BL86" i="19"/>
  <c r="AL53" i="19"/>
  <c r="AI53" i="19"/>
  <c r="AJ53" i="19"/>
  <c r="AT121" i="19"/>
  <c r="AZ121" i="19"/>
  <c r="BB121" i="19"/>
  <c r="BC121" i="19"/>
  <c r="AX121" i="19"/>
  <c r="AW121" i="19"/>
  <c r="BA121" i="19"/>
  <c r="AY121" i="19"/>
  <c r="AU121" i="19"/>
  <c r="AK196" i="19"/>
  <c r="AL196" i="19"/>
  <c r="AI196" i="19"/>
  <c r="AJ196" i="19"/>
  <c r="AM196" i="19"/>
  <c r="BX95" i="19"/>
  <c r="CA95" i="19"/>
  <c r="AB52" i="19"/>
  <c r="CE52" i="19" s="1"/>
  <c r="AQ52" i="19"/>
  <c r="AC52" i="19"/>
  <c r="Z52" i="19"/>
  <c r="AP52" i="19"/>
  <c r="CN52" i="19"/>
  <c r="CP52" i="19" s="1"/>
  <c r="AH73" i="19"/>
  <c r="AD73" i="19"/>
  <c r="AG73" i="19"/>
  <c r="AA203" i="19"/>
  <c r="AQ203" i="19"/>
  <c r="AP203" i="19"/>
  <c r="AC203" i="19"/>
  <c r="CN203" i="19"/>
  <c r="Y203" i="19"/>
  <c r="CG203" i="19" s="1"/>
  <c r="AB203" i="19"/>
  <c r="CE203" i="19" s="1"/>
  <c r="AE6" i="19"/>
  <c r="AG6" i="19"/>
  <c r="AH6" i="19"/>
  <c r="AD6" i="19"/>
  <c r="CJ196" i="19"/>
  <c r="AJ65" i="19"/>
  <c r="AK65" i="19"/>
  <c r="AM65" i="19"/>
  <c r="AE60" i="19"/>
  <c r="AD60" i="19"/>
  <c r="AG60" i="19"/>
  <c r="AH60" i="19"/>
  <c r="AF60" i="19"/>
  <c r="U107" i="19"/>
  <c r="T107" i="19"/>
  <c r="CF107" i="19" s="1"/>
  <c r="AN107" i="19"/>
  <c r="AO107" i="19"/>
  <c r="X107" i="19"/>
  <c r="CK107" i="19"/>
  <c r="CL107" i="19"/>
  <c r="BR60" i="19"/>
  <c r="BT60" i="19"/>
  <c r="BQ60" i="19"/>
  <c r="BS60" i="19"/>
  <c r="U69" i="19"/>
  <c r="AO69" i="19"/>
  <c r="T69" i="19"/>
  <c r="CF69" i="19" s="1"/>
  <c r="W69" i="19"/>
  <c r="CD69" i="19" s="1"/>
  <c r="CK69" i="19"/>
  <c r="AN69" i="19"/>
  <c r="X69" i="19"/>
  <c r="CL69" i="19"/>
  <c r="BW116" i="19"/>
  <c r="CA116" i="19"/>
  <c r="BX116" i="19"/>
  <c r="BZ116" i="19"/>
  <c r="BY116" i="19"/>
  <c r="AE160" i="19"/>
  <c r="AG160" i="19"/>
  <c r="AD160" i="19"/>
  <c r="AE62" i="19"/>
  <c r="AG62" i="19"/>
  <c r="AD62" i="19"/>
  <c r="BW113" i="19"/>
  <c r="BZ113" i="19"/>
  <c r="BY113" i="19"/>
  <c r="BX113" i="19"/>
  <c r="CA113" i="19"/>
  <c r="AG104" i="19"/>
  <c r="AE104" i="19"/>
  <c r="AH104" i="19"/>
  <c r="BO208" i="19"/>
  <c r="BH208" i="19"/>
  <c r="BM208" i="19"/>
  <c r="BE208" i="19"/>
  <c r="BJ208" i="19"/>
  <c r="BN208" i="19"/>
  <c r="BI208" i="19"/>
  <c r="BG208" i="19"/>
  <c r="BK208" i="19"/>
  <c r="BL208" i="19"/>
  <c r="U199" i="19"/>
  <c r="CK199" i="19"/>
  <c r="AO199" i="19"/>
  <c r="V199" i="19"/>
  <c r="W199" i="19"/>
  <c r="CD199" i="19" s="1"/>
  <c r="X199" i="19"/>
  <c r="AI63" i="19"/>
  <c r="AM63" i="19"/>
  <c r="AJ63" i="19"/>
  <c r="AL63" i="19"/>
  <c r="AK63" i="19"/>
  <c r="BB161" i="19"/>
  <c r="AW161" i="19"/>
  <c r="AZ161" i="19"/>
  <c r="AY161" i="19"/>
  <c r="AV161" i="19"/>
  <c r="AX161" i="19"/>
  <c r="AT161" i="19"/>
  <c r="BC161" i="19"/>
  <c r="BA161" i="19"/>
  <c r="AK192" i="19"/>
  <c r="AJ192" i="19"/>
  <c r="AL192" i="19"/>
  <c r="AI192" i="19"/>
  <c r="BW197" i="19"/>
  <c r="BZ197" i="19"/>
  <c r="BY197" i="19"/>
  <c r="BX197" i="19"/>
  <c r="CA197" i="19"/>
  <c r="AF50" i="19"/>
  <c r="AD50" i="19"/>
  <c r="AE50" i="19"/>
  <c r="AT211" i="19"/>
  <c r="BB211" i="19"/>
  <c r="BC211" i="19"/>
  <c r="AX211" i="19"/>
  <c r="AS211" i="19"/>
  <c r="BA211" i="19"/>
  <c r="AR211" i="19"/>
  <c r="BG101" i="19"/>
  <c r="BO101" i="19"/>
  <c r="BH101" i="19"/>
  <c r="BD101" i="19"/>
  <c r="BI101" i="19"/>
  <c r="BN101" i="19"/>
  <c r="BL101" i="19"/>
  <c r="BJ101" i="19"/>
  <c r="BE101" i="19"/>
  <c r="BK101" i="19"/>
  <c r="BM101" i="19"/>
  <c r="AM61" i="19"/>
  <c r="AL61" i="19"/>
  <c r="AK61" i="19"/>
  <c r="AI61" i="19"/>
  <c r="BS92" i="19"/>
  <c r="BQ92" i="19"/>
  <c r="BT92" i="19"/>
  <c r="BA201" i="19"/>
  <c r="BC201" i="19"/>
  <c r="AR201" i="19"/>
  <c r="AZ201" i="19"/>
  <c r="BB201" i="19"/>
  <c r="AU201" i="19"/>
  <c r="AV201" i="19"/>
  <c r="AS201" i="19"/>
  <c r="AW201" i="19"/>
  <c r="AY201" i="19"/>
  <c r="W101" i="19"/>
  <c r="CD101" i="19" s="1"/>
  <c r="CL101" i="19"/>
  <c r="CK101" i="19"/>
  <c r="U101" i="19"/>
  <c r="T101" i="19"/>
  <c r="CF101" i="19" s="1"/>
  <c r="AO101" i="19"/>
  <c r="X101" i="19"/>
  <c r="BQ189" i="19"/>
  <c r="BT189" i="19"/>
  <c r="BR189" i="19"/>
  <c r="BS189" i="19"/>
  <c r="BQ103" i="19"/>
  <c r="BP103" i="19"/>
  <c r="BT103" i="19"/>
  <c r="BS103" i="19"/>
  <c r="AK178" i="19"/>
  <c r="AL178" i="19"/>
  <c r="AI178" i="19"/>
  <c r="AM178" i="19"/>
  <c r="AJ178" i="19"/>
  <c r="AA70" i="19"/>
  <c r="Z70" i="19"/>
  <c r="AB70" i="19"/>
  <c r="CE70" i="19" s="1"/>
  <c r="CN70" i="19"/>
  <c r="CP70" i="19" s="1"/>
  <c r="AP70" i="19"/>
  <c r="Y70" i="19"/>
  <c r="CG70" i="19" s="1"/>
  <c r="AC70" i="19"/>
  <c r="Y44" i="19"/>
  <c r="CG44" i="19" s="1"/>
  <c r="AP44" i="19"/>
  <c r="AQ44" i="19"/>
  <c r="Z44" i="19"/>
  <c r="AB44" i="19"/>
  <c r="CE44" i="19" s="1"/>
  <c r="AA44" i="19"/>
  <c r="CM44" i="19"/>
  <c r="AC44" i="19"/>
  <c r="AL147" i="19"/>
  <c r="AI147" i="19"/>
  <c r="AM147" i="19"/>
  <c r="AK147" i="19"/>
  <c r="AJ147" i="19"/>
  <c r="AC191" i="19"/>
  <c r="AA191" i="19"/>
  <c r="AB191" i="19"/>
  <c r="CE191" i="19" s="1"/>
  <c r="CN191" i="19"/>
  <c r="Y191" i="19"/>
  <c r="CG191" i="19" s="1"/>
  <c r="Y57" i="19"/>
  <c r="CG57" i="19" s="1"/>
  <c r="AP57" i="19"/>
  <c r="AC57" i="19"/>
  <c r="CM57" i="19"/>
  <c r="AA57" i="19"/>
  <c r="AQ57" i="19"/>
  <c r="BS17" i="19"/>
  <c r="BQ17" i="19"/>
  <c r="CJ151" i="19"/>
  <c r="AK2" i="19"/>
  <c r="AL2" i="19"/>
  <c r="AI2" i="19"/>
  <c r="BF53" i="19"/>
  <c r="BH53" i="19"/>
  <c r="BG53" i="19"/>
  <c r="BK53" i="19"/>
  <c r="BD53" i="19"/>
  <c r="BN53" i="19"/>
  <c r="BO53" i="19"/>
  <c r="BI53" i="19"/>
  <c r="BJ53" i="19"/>
  <c r="BE53" i="19"/>
  <c r="BM53" i="19"/>
  <c r="BG158" i="19"/>
  <c r="BE158" i="19"/>
  <c r="BM158" i="19"/>
  <c r="BH158" i="19"/>
  <c r="BJ158" i="19"/>
  <c r="BF158" i="19"/>
  <c r="BK158" i="19"/>
  <c r="BN158" i="19"/>
  <c r="BD158" i="19"/>
  <c r="BL158" i="19"/>
  <c r="BZ134" i="19"/>
  <c r="BW134" i="19"/>
  <c r="BX134" i="19"/>
  <c r="AK194" i="19"/>
  <c r="AJ194" i="19"/>
  <c r="AL194" i="19"/>
  <c r="AM194" i="19"/>
  <c r="CN142" i="19"/>
  <c r="Y142" i="19"/>
  <c r="CG142" i="19" s="1"/>
  <c r="AQ142" i="19"/>
  <c r="Z142" i="19"/>
  <c r="AB142" i="19"/>
  <c r="CE142" i="19" s="1"/>
  <c r="AC142" i="19"/>
  <c r="CM142" i="19"/>
  <c r="AA142" i="19"/>
  <c r="BD111" i="19"/>
  <c r="BF111" i="19"/>
  <c r="BL111" i="19"/>
  <c r="BM111" i="19"/>
  <c r="BO111" i="19"/>
  <c r="BK111" i="19"/>
  <c r="BI111" i="19"/>
  <c r="BN111" i="19"/>
  <c r="BE111" i="19"/>
  <c r="BH111" i="19"/>
  <c r="BT98" i="19"/>
  <c r="BQ98" i="19"/>
  <c r="BR98" i="19"/>
  <c r="AO31" i="19"/>
  <c r="CK31" i="19"/>
  <c r="AN31" i="19"/>
  <c r="U31" i="19"/>
  <c r="CL31" i="19"/>
  <c r="T31" i="19"/>
  <c r="CF31" i="19" s="1"/>
  <c r="AJ49" i="19"/>
  <c r="AI49" i="19"/>
  <c r="AM49" i="19"/>
  <c r="AK49" i="19"/>
  <c r="BB21" i="19"/>
  <c r="AR21" i="19"/>
  <c r="AZ21" i="19"/>
  <c r="BC21" i="19"/>
  <c r="AT21" i="19"/>
  <c r="AV21" i="19"/>
  <c r="CJ194" i="19"/>
  <c r="AC71" i="19"/>
  <c r="AA71" i="19"/>
  <c r="Z71" i="19"/>
  <c r="BC54" i="19"/>
  <c r="AW54" i="19"/>
  <c r="AR54" i="19"/>
  <c r="AX54" i="19"/>
  <c r="AV54" i="19"/>
  <c r="BB54" i="19"/>
  <c r="AZ54" i="19"/>
  <c r="AY54" i="19"/>
  <c r="AU54" i="19"/>
  <c r="AS54" i="19"/>
  <c r="AT54" i="19"/>
  <c r="AE172" i="19"/>
  <c r="AH172" i="19"/>
  <c r="AD172" i="19"/>
  <c r="AE200" i="19"/>
  <c r="AF200" i="19"/>
  <c r="AI13" i="19"/>
  <c r="AJ13" i="19"/>
  <c r="AL13" i="19"/>
  <c r="AK13" i="19"/>
  <c r="AM13" i="19"/>
  <c r="BS57" i="19"/>
  <c r="BT57" i="19"/>
  <c r="BQ57" i="19"/>
  <c r="BR57" i="19"/>
  <c r="BP57" i="19"/>
  <c r="AM39" i="19"/>
  <c r="AK39" i="19"/>
  <c r="AI39" i="19"/>
  <c r="AJ39" i="19"/>
  <c r="BP208" i="19"/>
  <c r="BT208" i="19"/>
  <c r="BU208" i="19" s="1"/>
  <c r="BQ208" i="19"/>
  <c r="Y202" i="19"/>
  <c r="CG202" i="19" s="1"/>
  <c r="CM202" i="19"/>
  <c r="AC202" i="19"/>
  <c r="CN202" i="19"/>
  <c r="AA202" i="19"/>
  <c r="AP202" i="19"/>
  <c r="AR125" i="19"/>
  <c r="BB125" i="19"/>
  <c r="BA125" i="19"/>
  <c r="AT125" i="19"/>
  <c r="AY125" i="19"/>
  <c r="AX125" i="19"/>
  <c r="AV125" i="19"/>
  <c r="AW125" i="19"/>
  <c r="AZ125" i="19"/>
  <c r="AU125" i="19"/>
  <c r="AS125" i="19"/>
  <c r="BC125" i="19"/>
  <c r="AE97" i="19"/>
  <c r="AD97" i="19"/>
  <c r="AG97" i="19"/>
  <c r="AF97" i="19"/>
  <c r="AZ19" i="19"/>
  <c r="BR83" i="19"/>
  <c r="AN81" i="19"/>
  <c r="BC24" i="19"/>
  <c r="BE89" i="19"/>
  <c r="AG154" i="19"/>
  <c r="BJ13" i="19"/>
  <c r="AV26" i="19"/>
  <c r="AU79" i="19"/>
  <c r="Z202" i="19"/>
  <c r="BQ209" i="19"/>
  <c r="U138" i="19"/>
  <c r="AX112" i="19"/>
  <c r="AD61" i="19"/>
  <c r="BI66" i="19"/>
  <c r="V138" i="19"/>
  <c r="AQ80" i="19"/>
  <c r="W143" i="19"/>
  <c r="CD143" i="19" s="1"/>
  <c r="BA54" i="19"/>
  <c r="BZ127" i="19"/>
  <c r="AQ177" i="19"/>
  <c r="BE86" i="19"/>
  <c r="AH97" i="19"/>
  <c r="BX8" i="19"/>
  <c r="AT137" i="19"/>
  <c r="BS114" i="19"/>
  <c r="BU114" i="19" s="1"/>
  <c r="AK83" i="19"/>
  <c r="AQ64" i="19"/>
  <c r="AA157" i="19"/>
  <c r="CN170" i="19"/>
  <c r="BO173" i="19"/>
  <c r="CL3" i="19"/>
  <c r="CO3" i="19" s="1"/>
  <c r="AU137" i="19"/>
  <c r="AU211" i="19"/>
  <c r="BI158" i="19"/>
  <c r="CM71" i="19"/>
  <c r="BT139" i="19"/>
  <c r="AJ14" i="19"/>
  <c r="BP77" i="19"/>
  <c r="AP107" i="19"/>
  <c r="AS25" i="19"/>
  <c r="AK47" i="19"/>
  <c r="BC26" i="19"/>
  <c r="AW173" i="19"/>
  <c r="BO52" i="19"/>
  <c r="AV121" i="19"/>
  <c r="CM155" i="19"/>
  <c r="Y64" i="19"/>
  <c r="CG64" i="19" s="1"/>
  <c r="CL213" i="19"/>
  <c r="AA52" i="19"/>
  <c r="BB117" i="19"/>
  <c r="CJ77" i="19"/>
  <c r="CJ115" i="19"/>
  <c r="CJ55" i="19"/>
  <c r="CJ23" i="19"/>
  <c r="AK20" i="19"/>
  <c r="BW11" i="19"/>
  <c r="AM47" i="19"/>
  <c r="AY87" i="19"/>
  <c r="AK155" i="19"/>
  <c r="CN33" i="19"/>
  <c r="T81" i="19"/>
  <c r="CF81" i="19" s="1"/>
  <c r="BJ131" i="19"/>
  <c r="AW21" i="19"/>
  <c r="AA129" i="19"/>
  <c r="X121" i="19"/>
  <c r="T196" i="19"/>
  <c r="CF196" i="19" s="1"/>
  <c r="AH154" i="19"/>
  <c r="AZ76" i="19"/>
  <c r="AB147" i="19"/>
  <c r="CE147" i="19" s="1"/>
  <c r="BM52" i="19"/>
  <c r="AS26" i="19"/>
  <c r="Z147" i="19"/>
  <c r="AY79" i="19"/>
  <c r="BQ36" i="19"/>
  <c r="AO106" i="19"/>
  <c r="CN190" i="19"/>
  <c r="CP190" i="19" s="1"/>
  <c r="BH72" i="19"/>
  <c r="BT209" i="19"/>
  <c r="CA134" i="19"/>
  <c r="BP140" i="19"/>
  <c r="BF66" i="19"/>
  <c r="BP141" i="19"/>
  <c r="T110" i="19"/>
  <c r="CF110" i="19" s="1"/>
  <c r="AE105" i="19"/>
  <c r="BP98" i="19"/>
  <c r="AG200" i="19"/>
  <c r="BC169" i="19"/>
  <c r="BB77" i="19"/>
  <c r="AT138" i="19"/>
  <c r="BY13" i="19"/>
  <c r="AY137" i="19"/>
  <c r="Z110" i="19"/>
  <c r="BY48" i="19"/>
  <c r="CM64" i="19"/>
  <c r="BM157" i="19"/>
  <c r="BD173" i="19"/>
  <c r="AZ211" i="19"/>
  <c r="AR204" i="19"/>
  <c r="AU89" i="19"/>
  <c r="Z203" i="19"/>
  <c r="Y71" i="19"/>
  <c r="CG71" i="19" s="1"/>
  <c r="AF172" i="19"/>
  <c r="BG174" i="19"/>
  <c r="BR77" i="19"/>
  <c r="BZ11" i="19"/>
  <c r="Z107" i="19"/>
  <c r="X7" i="19"/>
  <c r="AU25" i="19"/>
  <c r="AH50" i="19"/>
  <c r="CA94" i="19"/>
  <c r="AR121" i="19"/>
  <c r="BY134" i="19"/>
  <c r="BP114" i="19"/>
  <c r="AF197" i="19"/>
  <c r="AF62" i="19"/>
  <c r="AZ203" i="19"/>
  <c r="AF160" i="19"/>
  <c r="W77" i="19"/>
  <c r="CD77" i="19" s="1"/>
  <c r="CA11" i="19"/>
  <c r="BW187" i="19"/>
  <c r="AI5" i="19"/>
  <c r="BY76" i="19"/>
  <c r="BX76" i="19"/>
  <c r="CA76" i="19"/>
  <c r="BZ76" i="19"/>
  <c r="Y76" i="19"/>
  <c r="CG76" i="19" s="1"/>
  <c r="CM76" i="19"/>
  <c r="AP76" i="19"/>
  <c r="AA76" i="19"/>
  <c r="AQ76" i="19"/>
  <c r="AB76" i="19"/>
  <c r="CE76" i="19" s="1"/>
  <c r="Z76" i="19"/>
  <c r="CN76" i="19"/>
  <c r="AC76" i="19"/>
  <c r="BT35" i="19"/>
  <c r="BP35" i="19"/>
  <c r="AJ191" i="19"/>
  <c r="AK191" i="19"/>
  <c r="AL191" i="19"/>
  <c r="AM191" i="19"/>
  <c r="AA75" i="19"/>
  <c r="CN75" i="19"/>
  <c r="Z75" i="19"/>
  <c r="AP75" i="19"/>
  <c r="CM75" i="19"/>
  <c r="AJ154" i="19"/>
  <c r="AK154" i="19"/>
  <c r="AL154" i="19"/>
  <c r="AM154" i="19"/>
  <c r="AI154" i="19"/>
  <c r="AL4" i="19"/>
  <c r="AK4" i="19"/>
  <c r="BR70" i="19"/>
  <c r="BQ70" i="19"/>
  <c r="BT70" i="19"/>
  <c r="BP70" i="19"/>
  <c r="BS70" i="19"/>
  <c r="BQ129" i="19"/>
  <c r="BR129" i="19"/>
  <c r="BS129" i="19"/>
  <c r="BP129" i="19"/>
  <c r="BW169" i="19"/>
  <c r="CA169" i="19"/>
  <c r="BZ169" i="19"/>
  <c r="BX169" i="19"/>
  <c r="BS179" i="19"/>
  <c r="BT179" i="19"/>
  <c r="BP179" i="19"/>
  <c r="BR179" i="19"/>
  <c r="BX176" i="19"/>
  <c r="BZ176" i="19"/>
  <c r="BW176" i="19"/>
  <c r="CA176" i="19"/>
  <c r="BY176" i="19"/>
  <c r="AO3" i="19"/>
  <c r="W3" i="19"/>
  <c r="CD3" i="19" s="1"/>
  <c r="U3" i="19"/>
  <c r="V3" i="19"/>
  <c r="X3" i="19"/>
  <c r="T3" i="19"/>
  <c r="CF3" i="19" s="1"/>
  <c r="AN3" i="19"/>
  <c r="BA37" i="19"/>
  <c r="BB37" i="19"/>
  <c r="BC37" i="19"/>
  <c r="AV37" i="19"/>
  <c r="AR37" i="19"/>
  <c r="AT37" i="19"/>
  <c r="AZ37" i="19"/>
  <c r="AX37" i="19"/>
  <c r="AB10" i="19"/>
  <c r="CE10" i="19" s="1"/>
  <c r="AQ10" i="19"/>
  <c r="Z10" i="19"/>
  <c r="AA10" i="19"/>
  <c r="CN10" i="19"/>
  <c r="CP10" i="19" s="1"/>
  <c r="AC10" i="19"/>
  <c r="AX105" i="19"/>
  <c r="AZ105" i="19"/>
  <c r="BA105" i="19"/>
  <c r="AT105" i="19"/>
  <c r="AV105" i="19"/>
  <c r="AS105" i="19"/>
  <c r="AY105" i="19"/>
  <c r="AU105" i="19"/>
  <c r="BE123" i="19"/>
  <c r="BI123" i="19"/>
  <c r="BG123" i="19"/>
  <c r="BJ123" i="19"/>
  <c r="BL123" i="19"/>
  <c r="BD123" i="19"/>
  <c r="BN123" i="19"/>
  <c r="BM123" i="19"/>
  <c r="BK123" i="19"/>
  <c r="BO123" i="19"/>
  <c r="BC185" i="19"/>
  <c r="AU185" i="19"/>
  <c r="AW185" i="19"/>
  <c r="AZ185" i="19"/>
  <c r="BA185" i="19"/>
  <c r="AT185" i="19"/>
  <c r="BB185" i="19"/>
  <c r="AV185" i="19"/>
  <c r="AY185" i="19"/>
  <c r="BW196" i="19"/>
  <c r="BZ196" i="19"/>
  <c r="BY196" i="19"/>
  <c r="BX196" i="19"/>
  <c r="CA196" i="19"/>
  <c r="T138" i="19"/>
  <c r="CF138" i="19" s="1"/>
  <c r="W138" i="19"/>
  <c r="CD138" i="19" s="1"/>
  <c r="CL138" i="19"/>
  <c r="X138" i="19"/>
  <c r="BA117" i="19"/>
  <c r="BC117" i="19"/>
  <c r="AS117" i="19"/>
  <c r="AV117" i="19"/>
  <c r="AX117" i="19"/>
  <c r="AU117" i="19"/>
  <c r="AR117" i="19"/>
  <c r="AW117" i="19"/>
  <c r="AZ117" i="19"/>
  <c r="CA16" i="19"/>
  <c r="BX16" i="19"/>
  <c r="BW16" i="19"/>
  <c r="BZ16" i="19"/>
  <c r="BY16" i="19"/>
  <c r="AR40" i="19"/>
  <c r="AZ40" i="19"/>
  <c r="AY40" i="19"/>
  <c r="AU40" i="19"/>
  <c r="BC40" i="19"/>
  <c r="BA40" i="19"/>
  <c r="AV40" i="19"/>
  <c r="AX40" i="19"/>
  <c r="AS40" i="19"/>
  <c r="AW40" i="19"/>
  <c r="BB40" i="19"/>
  <c r="AG79" i="19"/>
  <c r="AF79" i="19"/>
  <c r="CA10" i="19"/>
  <c r="BX10" i="19"/>
  <c r="AU19" i="19"/>
  <c r="AW19" i="19"/>
  <c r="AX19" i="19"/>
  <c r="BB19" i="19"/>
  <c r="AV19" i="19"/>
  <c r="AE131" i="19"/>
  <c r="AD131" i="19"/>
  <c r="AF131" i="19"/>
  <c r="AN67" i="19"/>
  <c r="V67" i="19"/>
  <c r="T67" i="19"/>
  <c r="CF67" i="19" s="1"/>
  <c r="AO67" i="19"/>
  <c r="W67" i="19"/>
  <c r="CD67" i="19" s="1"/>
  <c r="CL67" i="19"/>
  <c r="U67" i="19"/>
  <c r="X67" i="19"/>
  <c r="CL17" i="19"/>
  <c r="W17" i="19"/>
  <c r="CD17" i="19" s="1"/>
  <c r="V17" i="19"/>
  <c r="AO17" i="19"/>
  <c r="CK17" i="19"/>
  <c r="X17" i="19"/>
  <c r="U17" i="19"/>
  <c r="T17" i="19"/>
  <c r="CF17" i="19" s="1"/>
  <c r="AD92" i="19"/>
  <c r="AE92" i="19"/>
  <c r="AH92" i="19"/>
  <c r="AI190" i="19"/>
  <c r="AJ190" i="19"/>
  <c r="AK190" i="19"/>
  <c r="AM190" i="19"/>
  <c r="AL190" i="19"/>
  <c r="AM60" i="19"/>
  <c r="AL60" i="19"/>
  <c r="AK60" i="19"/>
  <c r="AJ60" i="19"/>
  <c r="AI60" i="19"/>
  <c r="CL5" i="19"/>
  <c r="AO5" i="19"/>
  <c r="V5" i="19"/>
  <c r="CK5" i="19"/>
  <c r="U5" i="19"/>
  <c r="W5" i="19"/>
  <c r="CD5" i="19" s="1"/>
  <c r="AD96" i="19"/>
  <c r="AH96" i="19"/>
  <c r="AF96" i="19"/>
  <c r="AG96" i="19"/>
  <c r="AE96" i="19"/>
  <c r="BE197" i="19"/>
  <c r="BM197" i="19"/>
  <c r="BK197" i="19"/>
  <c r="BI197" i="19"/>
  <c r="BN197" i="19"/>
  <c r="BD197" i="19"/>
  <c r="BH197" i="19"/>
  <c r="BG197" i="19"/>
  <c r="V79" i="19"/>
  <c r="W79" i="19"/>
  <c r="CD79" i="19" s="1"/>
  <c r="T79" i="19"/>
  <c r="CF79" i="19" s="1"/>
  <c r="AN79" i="19"/>
  <c r="X79" i="19"/>
  <c r="AO79" i="19"/>
  <c r="CL79" i="19"/>
  <c r="CO79" i="19" s="1"/>
  <c r="AA201" i="19"/>
  <c r="AQ201" i="19"/>
  <c r="Z201" i="19"/>
  <c r="CM201" i="19"/>
  <c r="CP201" i="19" s="1"/>
  <c r="AF145" i="19"/>
  <c r="AH145" i="19"/>
  <c r="AG145" i="19"/>
  <c r="AE145" i="19"/>
  <c r="AD145" i="19"/>
  <c r="AV13" i="19"/>
  <c r="AU13" i="19"/>
  <c r="AS13" i="19"/>
  <c r="AW13" i="19"/>
  <c r="BA13" i="19"/>
  <c r="AR13" i="19"/>
  <c r="BB13" i="19"/>
  <c r="AX13" i="19"/>
  <c r="AY13" i="19"/>
  <c r="BC13" i="19"/>
  <c r="AT13" i="19"/>
  <c r="AP67" i="19"/>
  <c r="AC67" i="19"/>
  <c r="AB67" i="19"/>
  <c r="CE67" i="19" s="1"/>
  <c r="CN67" i="19"/>
  <c r="AQ67" i="19"/>
  <c r="Y67" i="19"/>
  <c r="CG67" i="19" s="1"/>
  <c r="CM67" i="19"/>
  <c r="AA67" i="19"/>
  <c r="BD8" i="19"/>
  <c r="BJ8" i="19"/>
  <c r="BF8" i="19"/>
  <c r="BE8" i="19"/>
  <c r="BM8" i="19"/>
  <c r="BO8" i="19"/>
  <c r="BI8" i="19"/>
  <c r="BL8" i="19"/>
  <c r="BN8" i="19"/>
  <c r="BH8" i="19"/>
  <c r="BK8" i="19"/>
  <c r="BS53" i="19"/>
  <c r="BR53" i="19"/>
  <c r="BP53" i="19"/>
  <c r="AE144" i="19"/>
  <c r="AD144" i="19"/>
  <c r="AH144" i="19"/>
  <c r="AG144" i="19"/>
  <c r="AF144" i="19"/>
  <c r="Z24" i="19"/>
  <c r="Y24" i="19"/>
  <c r="CG24" i="19" s="1"/>
  <c r="AB24" i="19"/>
  <c r="CE24" i="19" s="1"/>
  <c r="AP24" i="19"/>
  <c r="AQ24" i="19"/>
  <c r="AC24" i="19"/>
  <c r="CM24" i="19"/>
  <c r="AA24" i="19"/>
  <c r="X47" i="19"/>
  <c r="V47" i="19"/>
  <c r="AN47" i="19"/>
  <c r="U47" i="19"/>
  <c r="CK47" i="19"/>
  <c r="BA72" i="19"/>
  <c r="BC72" i="19"/>
  <c r="AW72" i="19"/>
  <c r="AS72" i="19"/>
  <c r="AZ72" i="19"/>
  <c r="BB72" i="19"/>
  <c r="AV72" i="19"/>
  <c r="AY72" i="19"/>
  <c r="AT72" i="19"/>
  <c r="AU72" i="19"/>
  <c r="AL38" i="19"/>
  <c r="AK38" i="19"/>
  <c r="AI38" i="19"/>
  <c r="AM38" i="19"/>
  <c r="AJ38" i="19"/>
  <c r="AX30" i="19"/>
  <c r="BA30" i="19"/>
  <c r="AY30" i="19"/>
  <c r="AU30" i="19"/>
  <c r="AR30" i="19"/>
  <c r="BB30" i="19"/>
  <c r="AK9" i="19"/>
  <c r="AI9" i="19"/>
  <c r="AL9" i="19"/>
  <c r="AM9" i="19"/>
  <c r="AY55" i="19"/>
  <c r="AR55" i="19"/>
  <c r="AV55" i="19"/>
  <c r="AZ55" i="19"/>
  <c r="BC55" i="19"/>
  <c r="BA55" i="19"/>
  <c r="BB55" i="19"/>
  <c r="AX55" i="19"/>
  <c r="AT55" i="19"/>
  <c r="AW55" i="19"/>
  <c r="BX85" i="19"/>
  <c r="BW85" i="19"/>
  <c r="BZ85" i="19"/>
  <c r="T42" i="19"/>
  <c r="CF42" i="19" s="1"/>
  <c r="CL42" i="19"/>
  <c r="AO42" i="19"/>
  <c r="U42" i="19"/>
  <c r="X42" i="19"/>
  <c r="CK42" i="19"/>
  <c r="AN42" i="19"/>
  <c r="W42" i="19"/>
  <c r="CD42" i="19" s="1"/>
  <c r="X90" i="19"/>
  <c r="W90" i="19"/>
  <c r="CD90" i="19" s="1"/>
  <c r="T90" i="19"/>
  <c r="CF90" i="19" s="1"/>
  <c r="U90" i="19"/>
  <c r="AO90" i="19"/>
  <c r="V90" i="19"/>
  <c r="CK90" i="19"/>
  <c r="AN90" i="19"/>
  <c r="CL90" i="19"/>
  <c r="BP59" i="19"/>
  <c r="BS59" i="19"/>
  <c r="BU59" i="19" s="1"/>
  <c r="BQ59" i="19"/>
  <c r="BR59" i="19"/>
  <c r="CL189" i="19"/>
  <c r="X189" i="19"/>
  <c r="W189" i="19"/>
  <c r="CD189" i="19" s="1"/>
  <c r="V189" i="19"/>
  <c r="CK189" i="19"/>
  <c r="AN189" i="19"/>
  <c r="U189" i="19"/>
  <c r="BT192" i="19"/>
  <c r="BQ192" i="19"/>
  <c r="BP192" i="19"/>
  <c r="BS192" i="19"/>
  <c r="BR192" i="19"/>
  <c r="BS167" i="19"/>
  <c r="BT167" i="19"/>
  <c r="BR167" i="19"/>
  <c r="BQ167" i="19"/>
  <c r="BP167" i="19"/>
  <c r="BQ202" i="19"/>
  <c r="BS202" i="19"/>
  <c r="BP202" i="19"/>
  <c r="BT202" i="19"/>
  <c r="BR202" i="19"/>
  <c r="AM99" i="19"/>
  <c r="AK45" i="19"/>
  <c r="AZ79" i="19"/>
  <c r="AB170" i="19"/>
  <c r="CE170" i="19" s="1"/>
  <c r="AG92" i="19"/>
  <c r="AW169" i="19"/>
  <c r="AQ88" i="19"/>
  <c r="CN88" i="19"/>
  <c r="Y88" i="19"/>
  <c r="CG88" i="19" s="1"/>
  <c r="AC88" i="19"/>
  <c r="AA88" i="19"/>
  <c r="CM88" i="19"/>
  <c r="Z88" i="19"/>
  <c r="BJ96" i="19"/>
  <c r="BO96" i="19"/>
  <c r="BI96" i="19"/>
  <c r="BE96" i="19"/>
  <c r="BH96" i="19"/>
  <c r="BN96" i="19"/>
  <c r="BK96" i="19"/>
  <c r="BG96" i="19"/>
  <c r="BD96" i="19"/>
  <c r="BM96" i="19"/>
  <c r="BO3" i="19"/>
  <c r="BG3" i="19"/>
  <c r="BM3" i="19"/>
  <c r="BE3" i="19"/>
  <c r="BK3" i="19"/>
  <c r="BL3" i="19"/>
  <c r="BJ3" i="19"/>
  <c r="BH3" i="19"/>
  <c r="AG42" i="19"/>
  <c r="AF42" i="19"/>
  <c r="AE42" i="19"/>
  <c r="AH42" i="19"/>
  <c r="AK175" i="19"/>
  <c r="AI175" i="19"/>
  <c r="AM175" i="19"/>
  <c r="AJ175" i="19"/>
  <c r="CJ112" i="19"/>
  <c r="BY42" i="19"/>
  <c r="CA42" i="19"/>
  <c r="BZ42" i="19"/>
  <c r="BW42" i="19"/>
  <c r="AL135" i="19"/>
  <c r="AK135" i="19"/>
  <c r="AJ135" i="19"/>
  <c r="AI135" i="19"/>
  <c r="AM135" i="19"/>
  <c r="BT190" i="19"/>
  <c r="BP190" i="19"/>
  <c r="BR190" i="19"/>
  <c r="BQ190" i="19"/>
  <c r="X111" i="19"/>
  <c r="CL111" i="19"/>
  <c r="U111" i="19"/>
  <c r="AN111" i="19"/>
  <c r="CK111" i="19"/>
  <c r="AO111" i="19"/>
  <c r="V111" i="19"/>
  <c r="T111" i="19"/>
  <c r="CF111" i="19" s="1"/>
  <c r="Z13" i="19"/>
  <c r="CN13" i="19"/>
  <c r="Y13" i="19"/>
  <c r="CG13" i="19" s="1"/>
  <c r="CM13" i="19"/>
  <c r="AP13" i="19"/>
  <c r="AB13" i="19"/>
  <c r="CE13" i="19" s="1"/>
  <c r="AC13" i="19"/>
  <c r="AQ13" i="19"/>
  <c r="AA13" i="19"/>
  <c r="BT68" i="19"/>
  <c r="BS68" i="19"/>
  <c r="BP68" i="19"/>
  <c r="BR68" i="19"/>
  <c r="BQ68" i="19"/>
  <c r="AG45" i="19"/>
  <c r="AD45" i="19"/>
  <c r="BO159" i="19"/>
  <c r="BL159" i="19"/>
  <c r="BJ159" i="19"/>
  <c r="BH159" i="19"/>
  <c r="BG159" i="19"/>
  <c r="BF159" i="19"/>
  <c r="BM159" i="19"/>
  <c r="BI159" i="19"/>
  <c r="BK159" i="19"/>
  <c r="CK213" i="19"/>
  <c r="T213" i="19"/>
  <c r="CF213" i="19" s="1"/>
  <c r="U213" i="19"/>
  <c r="W213" i="19"/>
  <c r="CD213" i="19" s="1"/>
  <c r="AL33" i="19"/>
  <c r="AI33" i="19"/>
  <c r="AJ33" i="19"/>
  <c r="AM33" i="19"/>
  <c r="AF55" i="19"/>
  <c r="AG55" i="19"/>
  <c r="AD55" i="19"/>
  <c r="AE55" i="19"/>
  <c r="AH55" i="19"/>
  <c r="BQ71" i="19"/>
  <c r="BT71" i="19"/>
  <c r="BU71" i="19" s="1"/>
  <c r="BR71" i="19"/>
  <c r="AG109" i="19"/>
  <c r="AF109" i="19"/>
  <c r="AH109" i="19"/>
  <c r="AD109" i="19"/>
  <c r="AG158" i="19"/>
  <c r="AF158" i="19"/>
  <c r="AD158" i="19"/>
  <c r="AE158" i="19"/>
  <c r="AH158" i="19"/>
  <c r="Y119" i="19"/>
  <c r="CG119" i="19" s="1"/>
  <c r="AQ119" i="19"/>
  <c r="AP119" i="19"/>
  <c r="CN119" i="19"/>
  <c r="AC119" i="19"/>
  <c r="AA119" i="19"/>
  <c r="CM119" i="19"/>
  <c r="Z119" i="19"/>
  <c r="BW49" i="19"/>
  <c r="BY49" i="19"/>
  <c r="CA49" i="19"/>
  <c r="BZ49" i="19"/>
  <c r="BK212" i="19"/>
  <c r="BJ212" i="19"/>
  <c r="BN212" i="19"/>
  <c r="BO212" i="19"/>
  <c r="BL212" i="19"/>
  <c r="BE212" i="19"/>
  <c r="BH212" i="19"/>
  <c r="BF212" i="19"/>
  <c r="BG212" i="19"/>
  <c r="AK68" i="19"/>
  <c r="AI68" i="19"/>
  <c r="AJ68" i="19"/>
  <c r="AB84" i="19"/>
  <c r="CE84" i="19" s="1"/>
  <c r="Y84" i="19"/>
  <c r="CG84" i="19" s="1"/>
  <c r="CM84" i="19"/>
  <c r="AQ84" i="19"/>
  <c r="AP84" i="19"/>
  <c r="Z84" i="19"/>
  <c r="CN84" i="19"/>
  <c r="AC84" i="19"/>
  <c r="AA84" i="19"/>
  <c r="U124" i="19"/>
  <c r="T124" i="19"/>
  <c r="CF124" i="19" s="1"/>
  <c r="W124" i="19"/>
  <c r="CD124" i="19" s="1"/>
  <c r="V124" i="19"/>
  <c r="CL124" i="19"/>
  <c r="AB62" i="19"/>
  <c r="CE62" i="19" s="1"/>
  <c r="CM62" i="19"/>
  <c r="AQ62" i="19"/>
  <c r="AP62" i="19"/>
  <c r="CN62" i="19"/>
  <c r="BZ29" i="19"/>
  <c r="CA29" i="19"/>
  <c r="BX29" i="19"/>
  <c r="BW29" i="19"/>
  <c r="BY29" i="19"/>
  <c r="AA196" i="19"/>
  <c r="Y196" i="19"/>
  <c r="CG196" i="19" s="1"/>
  <c r="AQ196" i="19"/>
  <c r="AC196" i="19"/>
  <c r="AP196" i="19"/>
  <c r="Z196" i="19"/>
  <c r="AB196" i="19"/>
  <c r="CE196" i="19" s="1"/>
  <c r="BF58" i="19"/>
  <c r="BM58" i="19"/>
  <c r="BL58" i="19"/>
  <c r="BG58" i="19"/>
  <c r="BO58" i="19"/>
  <c r="BH58" i="19"/>
  <c r="BN58" i="19"/>
  <c r="BI58" i="19"/>
  <c r="AH89" i="19"/>
  <c r="AF89" i="19"/>
  <c r="AG89" i="19"/>
  <c r="AE89" i="19"/>
  <c r="AG91" i="19"/>
  <c r="AF91" i="19"/>
  <c r="AE91" i="19"/>
  <c r="AD91" i="19"/>
  <c r="AH91" i="19"/>
  <c r="Y158" i="19"/>
  <c r="CG158" i="19" s="1"/>
  <c r="CM158" i="19"/>
  <c r="AA158" i="19"/>
  <c r="Z158" i="19"/>
  <c r="AB158" i="19"/>
  <c r="CE158" i="19" s="1"/>
  <c r="CN158" i="19"/>
  <c r="AC158" i="19"/>
  <c r="AQ158" i="19"/>
  <c r="Y19" i="19"/>
  <c r="CG19" i="19" s="1"/>
  <c r="Z19" i="19"/>
  <c r="AQ19" i="19"/>
  <c r="CN19" i="19"/>
  <c r="AP19" i="19"/>
  <c r="CM19" i="19"/>
  <c r="BY167" i="19"/>
  <c r="CA167" i="19"/>
  <c r="BW167" i="19"/>
  <c r="BZ167" i="19"/>
  <c r="BP191" i="19"/>
  <c r="BQ191" i="19"/>
  <c r="BS191" i="19"/>
  <c r="BT191" i="19"/>
  <c r="AA163" i="19"/>
  <c r="CN163" i="19"/>
  <c r="AC163" i="19"/>
  <c r="AQ163" i="19"/>
  <c r="AB163" i="19"/>
  <c r="CE163" i="19" s="1"/>
  <c r="Z163" i="19"/>
  <c r="AP163" i="19"/>
  <c r="Y163" i="19"/>
  <c r="CG163" i="19" s="1"/>
  <c r="CM163" i="19"/>
  <c r="AK115" i="19"/>
  <c r="AL115" i="19"/>
  <c r="AI115" i="19"/>
  <c r="AJ115" i="19"/>
  <c r="AM115" i="19"/>
  <c r="AW112" i="19"/>
  <c r="AR112" i="19"/>
  <c r="AZ112" i="19"/>
  <c r="AV112" i="19"/>
  <c r="AT112" i="19"/>
  <c r="AS112" i="19"/>
  <c r="BA112" i="19"/>
  <c r="BB112" i="19"/>
  <c r="BC112" i="19"/>
  <c r="CL160" i="19"/>
  <c r="X160" i="19"/>
  <c r="AO160" i="19"/>
  <c r="T160" i="19"/>
  <c r="CF160" i="19" s="1"/>
  <c r="U160" i="19"/>
  <c r="AN160" i="19"/>
  <c r="AU98" i="19"/>
  <c r="AZ98" i="19"/>
  <c r="BB98" i="19"/>
  <c r="AR98" i="19"/>
  <c r="AT98" i="19"/>
  <c r="BC98" i="19"/>
  <c r="AY98" i="19"/>
  <c r="AS98" i="19"/>
  <c r="AX98" i="19"/>
  <c r="BA98" i="19"/>
  <c r="Y26" i="19"/>
  <c r="CG26" i="19" s="1"/>
  <c r="AQ26" i="19"/>
  <c r="Z26" i="19"/>
  <c r="AP26" i="19"/>
  <c r="AB26" i="19"/>
  <c r="CE26" i="19" s="1"/>
  <c r="AA26" i="19"/>
  <c r="CN26" i="19"/>
  <c r="AC26" i="19"/>
  <c r="BP66" i="19"/>
  <c r="BC19" i="19"/>
  <c r="BP164" i="19"/>
  <c r="BO131" i="19"/>
  <c r="W47" i="19"/>
  <c r="CD47" i="19" s="1"/>
  <c r="CK196" i="19"/>
  <c r="W160" i="19"/>
  <c r="CD160" i="19" s="1"/>
  <c r="BC105" i="19"/>
  <c r="AI202" i="19"/>
  <c r="BW192" i="19"/>
  <c r="AI158" i="19"/>
  <c r="BP17" i="19"/>
  <c r="BT17" i="19"/>
  <c r="BZ10" i="19"/>
  <c r="AR79" i="19"/>
  <c r="AX180" i="19"/>
  <c r="AB73" i="19"/>
  <c r="CE73" i="19" s="1"/>
  <c r="W31" i="19"/>
  <c r="CD31" i="19" s="1"/>
  <c r="Y190" i="19"/>
  <c r="CG190" i="19" s="1"/>
  <c r="BN72" i="19"/>
  <c r="BJ66" i="19"/>
  <c r="BR35" i="19"/>
  <c r="CA85" i="19"/>
  <c r="AB198" i="19"/>
  <c r="CE198" i="19" s="1"/>
  <c r="AR77" i="19"/>
  <c r="BN17" i="19"/>
  <c r="BC200" i="19"/>
  <c r="CM196" i="19"/>
  <c r="CP196" i="19" s="1"/>
  <c r="BA204" i="19"/>
  <c r="BB200" i="19"/>
  <c r="BC195" i="19"/>
  <c r="AZ138" i="19"/>
  <c r="BS77" i="19"/>
  <c r="X30" i="19"/>
  <c r="AA73" i="19"/>
  <c r="AI88" i="19"/>
  <c r="BR207" i="19"/>
  <c r="AA19" i="19"/>
  <c r="BO158" i="19"/>
  <c r="AH160" i="19"/>
  <c r="AG122" i="19"/>
  <c r="T199" i="19"/>
  <c r="CF199" i="19" s="1"/>
  <c r="AL117" i="19"/>
  <c r="BI17" i="19"/>
  <c r="CA102" i="19"/>
  <c r="CK7" i="19"/>
  <c r="AL65" i="19"/>
  <c r="BX32" i="19"/>
  <c r="BT213" i="19"/>
  <c r="AZ25" i="19"/>
  <c r="AK113" i="19"/>
  <c r="AH45" i="19"/>
  <c r="CA111" i="19"/>
  <c r="BY169" i="19"/>
  <c r="AH122" i="19"/>
  <c r="U65" i="19"/>
  <c r="AK99" i="19"/>
  <c r="BA19" i="19"/>
  <c r="AI155" i="19"/>
  <c r="AG50" i="19"/>
  <c r="BR164" i="19"/>
  <c r="CL47" i="19"/>
  <c r="AI194" i="19"/>
  <c r="BQ48" i="19"/>
  <c r="BK58" i="19"/>
  <c r="BZ140" i="19"/>
  <c r="V160" i="19"/>
  <c r="CL127" i="19"/>
  <c r="BD159" i="19"/>
  <c r="AJ101" i="19"/>
  <c r="AX76" i="19"/>
  <c r="CM147" i="19"/>
  <c r="BR191" i="19"/>
  <c r="BR89" i="19"/>
  <c r="BH84" i="19"/>
  <c r="AR185" i="19"/>
  <c r="AZ180" i="19"/>
  <c r="U6" i="19"/>
  <c r="BI72" i="19"/>
  <c r="X31" i="19"/>
  <c r="V42" i="19"/>
  <c r="V31" i="19"/>
  <c r="AC201" i="19"/>
  <c r="CN24" i="19"/>
  <c r="AP201" i="19"/>
  <c r="BW205" i="19"/>
  <c r="AO138" i="19"/>
  <c r="BS35" i="19"/>
  <c r="BF3" i="19"/>
  <c r="AY37" i="19"/>
  <c r="AC198" i="19"/>
  <c r="AS121" i="19"/>
  <c r="BF40" i="19"/>
  <c r="AK53" i="19"/>
  <c r="AM137" i="19"/>
  <c r="AX72" i="19"/>
  <c r="AI116" i="19"/>
  <c r="BB138" i="19"/>
  <c r="AR89" i="19"/>
  <c r="AD142" i="19"/>
  <c r="AI83" i="19"/>
  <c r="BX93" i="19"/>
  <c r="AZ195" i="19"/>
  <c r="BX141" i="19"/>
  <c r="BI177" i="19"/>
  <c r="AW138" i="19"/>
  <c r="BZ117" i="19"/>
  <c r="AB201" i="19"/>
  <c r="CE201" i="19" s="1"/>
  <c r="BP189" i="19"/>
  <c r="BX42" i="19"/>
  <c r="AF121" i="19"/>
  <c r="BJ111" i="19"/>
  <c r="AP10" i="19"/>
  <c r="AU21" i="19"/>
  <c r="AB19" i="19"/>
  <c r="CE19" i="19" s="1"/>
  <c r="BQ53" i="19"/>
  <c r="AT89" i="19"/>
  <c r="AY117" i="19"/>
  <c r="AK40" i="19"/>
  <c r="AR161" i="19"/>
  <c r="BY85" i="19"/>
  <c r="BG111" i="19"/>
  <c r="AX83" i="19"/>
  <c r="BA83" i="19"/>
  <c r="AU83" i="19"/>
  <c r="AT83" i="19"/>
  <c r="AY83" i="19"/>
  <c r="AR83" i="19"/>
  <c r="BB83" i="19"/>
  <c r="AW83" i="19"/>
  <c r="BC83" i="19"/>
  <c r="AS83" i="19"/>
  <c r="Y159" i="19"/>
  <c r="CG159" i="19" s="1"/>
  <c r="Z159" i="19"/>
  <c r="CM159" i="19"/>
  <c r="AP159" i="19"/>
  <c r="AC159" i="19"/>
  <c r="CN159" i="19"/>
  <c r="AB159" i="19"/>
  <c r="CE159" i="19" s="1"/>
  <c r="AQ159" i="19"/>
  <c r="AA159" i="19"/>
  <c r="AB80" i="19"/>
  <c r="CE80" i="19" s="1"/>
  <c r="Z80" i="19"/>
  <c r="AC80" i="19"/>
  <c r="AP80" i="19"/>
  <c r="AA80" i="19"/>
  <c r="CN80" i="19"/>
  <c r="BR15" i="19"/>
  <c r="BQ15" i="19"/>
  <c r="BP16" i="19"/>
  <c r="BT16" i="19"/>
  <c r="BS16" i="19"/>
  <c r="AX209" i="19"/>
  <c r="AZ209" i="19"/>
  <c r="AT209" i="19"/>
  <c r="BC209" i="19"/>
  <c r="BB209" i="19"/>
  <c r="BA209" i="19"/>
  <c r="AR209" i="19"/>
  <c r="AS209" i="19"/>
  <c r="AG49" i="19"/>
  <c r="AE49" i="19"/>
  <c r="AH49" i="19"/>
  <c r="AD49" i="19"/>
  <c r="U86" i="19"/>
  <c r="AN86" i="19"/>
  <c r="W86" i="19"/>
  <c r="CD86" i="19" s="1"/>
  <c r="V86" i="19"/>
  <c r="CL86" i="19"/>
  <c r="T86" i="19"/>
  <c r="CF86" i="19" s="1"/>
  <c r="X86" i="19"/>
  <c r="CK86" i="19"/>
  <c r="CJ180" i="19"/>
  <c r="BO89" i="19"/>
  <c r="BI89" i="19"/>
  <c r="BG89" i="19"/>
  <c r="BN89" i="19"/>
  <c r="BJ89" i="19"/>
  <c r="BL89" i="19"/>
  <c r="BM89" i="19"/>
  <c r="BD89" i="19"/>
  <c r="BK89" i="19"/>
  <c r="BM177" i="19"/>
  <c r="BK177" i="19"/>
  <c r="BN177" i="19"/>
  <c r="BF177" i="19"/>
  <c r="BH177" i="19"/>
  <c r="BJ177" i="19"/>
  <c r="BG177" i="19"/>
  <c r="BD177" i="19"/>
  <c r="BO177" i="19"/>
  <c r="BZ161" i="19"/>
  <c r="BX161" i="19"/>
  <c r="CA161" i="19"/>
  <c r="BY161" i="19"/>
  <c r="BW161" i="19"/>
  <c r="AS204" i="19"/>
  <c r="AX204" i="19"/>
  <c r="AZ204" i="19"/>
  <c r="BC204" i="19"/>
  <c r="AW204" i="19"/>
  <c r="AV204" i="19"/>
  <c r="BB204" i="19"/>
  <c r="AT204" i="19"/>
  <c r="AI44" i="19"/>
  <c r="AJ44" i="19"/>
  <c r="AK44" i="19"/>
  <c r="AM44" i="19"/>
  <c r="AL44" i="19"/>
  <c r="BL153" i="19"/>
  <c r="BG153" i="19"/>
  <c r="BJ153" i="19"/>
  <c r="BI153" i="19"/>
  <c r="BH153" i="19"/>
  <c r="BN153" i="19"/>
  <c r="BE153" i="19"/>
  <c r="BF153" i="19"/>
  <c r="BK153" i="19"/>
  <c r="BM153" i="19"/>
  <c r="BD153" i="19"/>
  <c r="BO153" i="19"/>
  <c r="AK202" i="19"/>
  <c r="AJ202" i="19"/>
  <c r="AM202" i="19"/>
  <c r="AG170" i="19"/>
  <c r="AD170" i="19"/>
  <c r="AF170" i="19"/>
  <c r="AH170" i="19"/>
  <c r="AE170" i="19"/>
  <c r="CN65" i="19"/>
  <c r="AQ65" i="19"/>
  <c r="Z65" i="19"/>
  <c r="AP65" i="19"/>
  <c r="CM65" i="19"/>
  <c r="AC65" i="19"/>
  <c r="AA65" i="19"/>
  <c r="AB65" i="19"/>
  <c r="CE65" i="19" s="1"/>
  <c r="AH213" i="19"/>
  <c r="AD213" i="19"/>
  <c r="AF213" i="19"/>
  <c r="AG213" i="19"/>
  <c r="BX3" i="19"/>
  <c r="BW3" i="19"/>
  <c r="BZ3" i="19"/>
  <c r="CA3" i="19"/>
  <c r="BO136" i="19"/>
  <c r="BF136" i="19"/>
  <c r="BM136" i="19"/>
  <c r="BI136" i="19"/>
  <c r="BN136" i="19"/>
  <c r="BJ136" i="19"/>
  <c r="BK136" i="19"/>
  <c r="BH136" i="19"/>
  <c r="BE136" i="19"/>
  <c r="BD136" i="19"/>
  <c r="AW47" i="19"/>
  <c r="AZ47" i="19"/>
  <c r="AT47" i="19"/>
  <c r="AY47" i="19"/>
  <c r="BB47" i="19"/>
  <c r="AS47" i="19"/>
  <c r="AX47" i="19"/>
  <c r="BC47" i="19"/>
  <c r="AR47" i="19"/>
  <c r="AU47" i="19"/>
  <c r="AV47" i="19"/>
  <c r="W176" i="19"/>
  <c r="CD176" i="19" s="1"/>
  <c r="AN176" i="19"/>
  <c r="AO176" i="19"/>
  <c r="T176" i="19"/>
  <c r="CF176" i="19" s="1"/>
  <c r="U176" i="19"/>
  <c r="AI93" i="19"/>
  <c r="AJ93" i="19"/>
  <c r="AL93" i="19"/>
  <c r="AM93" i="19"/>
  <c r="AK93" i="19"/>
  <c r="AY81" i="19"/>
  <c r="AZ81" i="19"/>
  <c r="AU81" i="19"/>
  <c r="BB81" i="19"/>
  <c r="BC81" i="19"/>
  <c r="AX81" i="19"/>
  <c r="AW81" i="19"/>
  <c r="AS81" i="19"/>
  <c r="AR81" i="19"/>
  <c r="AV81" i="19"/>
  <c r="BA81" i="19"/>
  <c r="AT81" i="19"/>
  <c r="CL166" i="19"/>
  <c r="U166" i="19"/>
  <c r="X166" i="19"/>
  <c r="T166" i="19"/>
  <c r="CF166" i="19" s="1"/>
  <c r="V166" i="19"/>
  <c r="W166" i="19"/>
  <c r="CD166" i="19" s="1"/>
  <c r="AN166" i="19"/>
  <c r="CK166" i="19"/>
  <c r="AO166" i="19"/>
  <c r="AJ122" i="19"/>
  <c r="AL122" i="19"/>
  <c r="AI122" i="19"/>
  <c r="AM122" i="19"/>
  <c r="AK122" i="19"/>
  <c r="CN107" i="19"/>
  <c r="AC107" i="19"/>
  <c r="AA107" i="19"/>
  <c r="CM107" i="19"/>
  <c r="AX57" i="19"/>
  <c r="AR57" i="19"/>
  <c r="BB57" i="19"/>
  <c r="AW57" i="19"/>
  <c r="BA57" i="19"/>
  <c r="AU57" i="19"/>
  <c r="AV57" i="19"/>
  <c r="BC57" i="19"/>
  <c r="AY57" i="19"/>
  <c r="AZ57" i="19"/>
  <c r="AT57" i="19"/>
  <c r="BW74" i="19"/>
  <c r="CA74" i="19"/>
  <c r="BX74" i="19"/>
  <c r="Y139" i="19"/>
  <c r="CG139" i="19" s="1"/>
  <c r="AA139" i="19"/>
  <c r="AC139" i="19"/>
  <c r="Z139" i="19"/>
  <c r="AQ139" i="19"/>
  <c r="CN139" i="19"/>
  <c r="CM139" i="19"/>
  <c r="AM114" i="19"/>
  <c r="AK114" i="19"/>
  <c r="AL114" i="19"/>
  <c r="AJ114" i="19"/>
  <c r="BZ35" i="19"/>
  <c r="CA35" i="19"/>
  <c r="BY35" i="19"/>
  <c r="BW35" i="19"/>
  <c r="AU24" i="19"/>
  <c r="BB24" i="19"/>
  <c r="AR24" i="19"/>
  <c r="AW24" i="19"/>
  <c r="AY24" i="19"/>
  <c r="AZ24" i="19"/>
  <c r="AV24" i="19"/>
  <c r="AX24" i="19"/>
  <c r="BY193" i="19"/>
  <c r="CA193" i="19"/>
  <c r="BZ193" i="19"/>
  <c r="BW193" i="19"/>
  <c r="BX193" i="19"/>
  <c r="BG168" i="19"/>
  <c r="BK168" i="19"/>
  <c r="BL168" i="19"/>
  <c r="BH168" i="19"/>
  <c r="BI168" i="19"/>
  <c r="BM168" i="19"/>
  <c r="BN168" i="19"/>
  <c r="BD168" i="19"/>
  <c r="BO168" i="19"/>
  <c r="BJ168" i="19"/>
  <c r="BW19" i="19"/>
  <c r="BX19" i="19"/>
  <c r="BZ19" i="19"/>
  <c r="BY19" i="19"/>
  <c r="CA19" i="19"/>
  <c r="AX79" i="19"/>
  <c r="AS79" i="19"/>
  <c r="BA79" i="19"/>
  <c r="AV79" i="19"/>
  <c r="AW79" i="19"/>
  <c r="BB79" i="19"/>
  <c r="BC79" i="19"/>
  <c r="CJ158" i="19"/>
  <c r="AD130" i="19"/>
  <c r="AE130" i="19"/>
  <c r="AG130" i="19"/>
  <c r="AH130" i="19"/>
  <c r="AQ147" i="19"/>
  <c r="AQ75" i="19"/>
  <c r="V143" i="19"/>
  <c r="Z177" i="19"/>
  <c r="AF130" i="19"/>
  <c r="AD191" i="19"/>
  <c r="AY209" i="19"/>
  <c r="AH22" i="19"/>
  <c r="AE22" i="19"/>
  <c r="AD22" i="19"/>
  <c r="AG22" i="19"/>
  <c r="AF22" i="19"/>
  <c r="BR196" i="19"/>
  <c r="BP196" i="19"/>
  <c r="BS196" i="19"/>
  <c r="BU196" i="19" s="1"/>
  <c r="BQ196" i="19"/>
  <c r="BT198" i="19"/>
  <c r="BS198" i="19"/>
  <c r="BQ198" i="19"/>
  <c r="BP198" i="19"/>
  <c r="CM12" i="19"/>
  <c r="AA12" i="19"/>
  <c r="Z12" i="19"/>
  <c r="CN12" i="19"/>
  <c r="AC12" i="19"/>
  <c r="AP12" i="19"/>
  <c r="AB12" i="19"/>
  <c r="CE12" i="19" s="1"/>
  <c r="BZ211" i="19"/>
  <c r="CA211" i="19"/>
  <c r="U146" i="19"/>
  <c r="W146" i="19"/>
  <c r="CD146" i="19" s="1"/>
  <c r="CK146" i="19"/>
  <c r="V146" i="19"/>
  <c r="AN146" i="19"/>
  <c r="AO146" i="19"/>
  <c r="CL146" i="19"/>
  <c r="BW191" i="19"/>
  <c r="BZ191" i="19"/>
  <c r="BX191" i="19"/>
  <c r="CA191" i="19"/>
  <c r="CK119" i="19"/>
  <c r="AO119" i="19"/>
  <c r="V119" i="19"/>
  <c r="U119" i="19"/>
  <c r="T119" i="19"/>
  <c r="CF119" i="19" s="1"/>
  <c r="CL119" i="19"/>
  <c r="BS180" i="19"/>
  <c r="BQ180" i="19"/>
  <c r="BR180" i="19"/>
  <c r="BT180" i="19"/>
  <c r="AC190" i="19"/>
  <c r="AA190" i="19"/>
  <c r="AB190" i="19"/>
  <c r="CE190" i="19" s="1"/>
  <c r="AQ190" i="19"/>
  <c r="Z190" i="19"/>
  <c r="AP190" i="19"/>
  <c r="CA133" i="19"/>
  <c r="BZ133" i="19"/>
  <c r="BW133" i="19"/>
  <c r="BX133" i="19"/>
  <c r="AE139" i="19"/>
  <c r="AF139" i="19"/>
  <c r="AG139" i="19"/>
  <c r="AD139" i="19"/>
  <c r="AI164" i="19"/>
  <c r="AK164" i="19"/>
  <c r="AJ164" i="19"/>
  <c r="AL164" i="19"/>
  <c r="AM71" i="19"/>
  <c r="AK71" i="19"/>
  <c r="AJ71" i="19"/>
  <c r="AI71" i="19"/>
  <c r="AJ185" i="19"/>
  <c r="AI185" i="19"/>
  <c r="AK185" i="19"/>
  <c r="AL185" i="19"/>
  <c r="AM185" i="19"/>
  <c r="CK14" i="19"/>
  <c r="U14" i="19"/>
  <c r="AN14" i="19"/>
  <c r="CL14" i="19"/>
  <c r="V14" i="19"/>
  <c r="BQ73" i="19"/>
  <c r="BR73" i="19"/>
  <c r="BT73" i="19"/>
  <c r="AQ40" i="19"/>
  <c r="Y40" i="19"/>
  <c r="CG40" i="19" s="1"/>
  <c r="AA40" i="19"/>
  <c r="CM40" i="19"/>
  <c r="Z40" i="19"/>
  <c r="CN40" i="19"/>
  <c r="AP40" i="19"/>
  <c r="AB40" i="19"/>
  <c r="CE40" i="19" s="1"/>
  <c r="CL21" i="19"/>
  <c r="CK21" i="19"/>
  <c r="T21" i="19"/>
  <c r="CF21" i="19" s="1"/>
  <c r="W21" i="19"/>
  <c r="CD21" i="19" s="1"/>
  <c r="AO21" i="19"/>
  <c r="V21" i="19"/>
  <c r="U21" i="19"/>
  <c r="BG31" i="19"/>
  <c r="BK31" i="19"/>
  <c r="BM31" i="19"/>
  <c r="BL31" i="19"/>
  <c r="BE31" i="19"/>
  <c r="BJ31" i="19"/>
  <c r="BD31" i="19"/>
  <c r="BO31" i="19"/>
  <c r="BN31" i="19"/>
  <c r="BW202" i="19"/>
  <c r="BX202" i="19"/>
  <c r="BY202" i="19"/>
  <c r="BZ202" i="19"/>
  <c r="CB202" i="19" s="1"/>
  <c r="U135" i="19"/>
  <c r="V135" i="19"/>
  <c r="T135" i="19"/>
  <c r="CF135" i="19" s="1"/>
  <c r="CK135" i="19"/>
  <c r="X135" i="19"/>
  <c r="CL135" i="19"/>
  <c r="W135" i="19"/>
  <c r="CD135" i="19" s="1"/>
  <c r="AO135" i="19"/>
  <c r="BW152" i="19"/>
  <c r="CA152" i="19"/>
  <c r="CB152" i="19" s="1"/>
  <c r="BY152" i="19"/>
  <c r="AT38" i="19"/>
  <c r="AW38" i="19"/>
  <c r="AZ38" i="19"/>
  <c r="BA38" i="19"/>
  <c r="BC38" i="19"/>
  <c r="AR38" i="19"/>
  <c r="AS38" i="19"/>
  <c r="BB38" i="19"/>
  <c r="AX38" i="19"/>
  <c r="Y157" i="19"/>
  <c r="CG157" i="19" s="1"/>
  <c r="AP157" i="19"/>
  <c r="CN157" i="19"/>
  <c r="Z157" i="19"/>
  <c r="AC157" i="19"/>
  <c r="CM157" i="19"/>
  <c r="AB157" i="19"/>
  <c r="CE157" i="19" s="1"/>
  <c r="BP207" i="19"/>
  <c r="BQ207" i="19"/>
  <c r="BT207" i="19"/>
  <c r="BU207" i="19" s="1"/>
  <c r="X191" i="19"/>
  <c r="CL191" i="19"/>
  <c r="CK191" i="19"/>
  <c r="V191" i="19"/>
  <c r="U191" i="19"/>
  <c r="W191" i="19"/>
  <c r="CD191" i="19" s="1"/>
  <c r="T191" i="19"/>
  <c r="CF191" i="19" s="1"/>
  <c r="CJ96" i="19"/>
  <c r="BF6" i="19"/>
  <c r="BM6" i="19"/>
  <c r="BE6" i="19"/>
  <c r="BG6" i="19"/>
  <c r="BN6" i="19"/>
  <c r="BD6" i="19"/>
  <c r="BK6" i="19"/>
  <c r="BH6" i="19"/>
  <c r="BI6" i="19"/>
  <c r="BO6" i="19"/>
  <c r="AM78" i="19"/>
  <c r="AL78" i="19"/>
  <c r="AI78" i="19"/>
  <c r="AK78" i="19"/>
  <c r="AJ78" i="19"/>
  <c r="CK77" i="19"/>
  <c r="CO77" i="19" s="1"/>
  <c r="U77" i="19"/>
  <c r="T77" i="19"/>
  <c r="CF77" i="19" s="1"/>
  <c r="AN77" i="19"/>
  <c r="X77" i="19"/>
  <c r="AO77" i="19"/>
  <c r="AL82" i="19"/>
  <c r="AJ82" i="19"/>
  <c r="AM82" i="19"/>
  <c r="AK82" i="19"/>
  <c r="BB178" i="19"/>
  <c r="BC178" i="19"/>
  <c r="AT178" i="19"/>
  <c r="BA178" i="19"/>
  <c r="AZ178" i="19"/>
  <c r="AR178" i="19"/>
  <c r="AS178" i="19"/>
  <c r="AY178" i="19"/>
  <c r="AX178" i="19"/>
  <c r="AV178" i="19"/>
  <c r="AL37" i="19"/>
  <c r="AM37" i="19"/>
  <c r="AJ37" i="19"/>
  <c r="AK22" i="19"/>
  <c r="AM22" i="19"/>
  <c r="AL22" i="19"/>
  <c r="BO13" i="19"/>
  <c r="BM13" i="19"/>
  <c r="BD13" i="19"/>
  <c r="BG13" i="19"/>
  <c r="BI13" i="19"/>
  <c r="BN13" i="19"/>
  <c r="BF13" i="19"/>
  <c r="Z97" i="19"/>
  <c r="CM97" i="19"/>
  <c r="AA97" i="19"/>
  <c r="Y97" i="19"/>
  <c r="CG97" i="19" s="1"/>
  <c r="CN97" i="19"/>
  <c r="AP97" i="19"/>
  <c r="AC97" i="19"/>
  <c r="AQ97" i="19"/>
  <c r="BS83" i="19"/>
  <c r="BU83" i="19" s="1"/>
  <c r="BQ83" i="19"/>
  <c r="AK77" i="19"/>
  <c r="AL77" i="19"/>
  <c r="AJ77" i="19"/>
  <c r="AM77" i="19"/>
  <c r="AI77" i="19"/>
  <c r="BY7" i="19"/>
  <c r="BZ7" i="19"/>
  <c r="CB7" i="19" s="1"/>
  <c r="BX7" i="19"/>
  <c r="CK60" i="19"/>
  <c r="W60" i="19"/>
  <c r="CD60" i="19" s="1"/>
  <c r="X60" i="19"/>
  <c r="AN60" i="19"/>
  <c r="CL60" i="19"/>
  <c r="V60" i="19"/>
  <c r="BY211" i="19"/>
  <c r="AJ113" i="19"/>
  <c r="T14" i="19"/>
  <c r="CF14" i="19" s="1"/>
  <c r="Z33" i="19"/>
  <c r="AE122" i="19"/>
  <c r="AL155" i="19"/>
  <c r="CL121" i="19"/>
  <c r="BE159" i="19"/>
  <c r="AM101" i="19"/>
  <c r="AT76" i="19"/>
  <c r="AC147" i="19"/>
  <c r="BS36" i="19"/>
  <c r="AS185" i="19"/>
  <c r="X128" i="19"/>
  <c r="BS209" i="19"/>
  <c r="AN6" i="19"/>
  <c r="V69" i="19"/>
  <c r="AG131" i="19"/>
  <c r="AE213" i="19"/>
  <c r="AX99" i="19"/>
  <c r="BD3" i="19"/>
  <c r="AS37" i="19"/>
  <c r="BS98" i="19"/>
  <c r="AR72" i="19"/>
  <c r="AH200" i="19"/>
  <c r="BX66" i="19"/>
  <c r="BZ48" i="19"/>
  <c r="BH123" i="19"/>
  <c r="BZ128" i="19"/>
  <c r="BO160" i="19"/>
  <c r="AT40" i="19"/>
  <c r="AX89" i="19"/>
  <c r="AO191" i="19"/>
  <c r="CM203" i="19"/>
  <c r="BN160" i="19"/>
  <c r="BP55" i="19"/>
  <c r="CM26" i="19"/>
  <c r="AM20" i="19"/>
  <c r="AJ9" i="19"/>
  <c r="BX117" i="19"/>
  <c r="AO7" i="19"/>
  <c r="AY99" i="19"/>
  <c r="AN21" i="19"/>
  <c r="AM53" i="19"/>
  <c r="BL136" i="19"/>
  <c r="BT53" i="19"/>
  <c r="AB94" i="19"/>
  <c r="CE94" i="19" s="1"/>
  <c r="AF167" i="19"/>
  <c r="AI65" i="19"/>
  <c r="BQ66" i="19"/>
  <c r="BC25" i="19"/>
  <c r="AL113" i="19"/>
  <c r="AY38" i="19"/>
  <c r="AF45" i="19"/>
  <c r="BZ111" i="19"/>
  <c r="W14" i="19"/>
  <c r="CD14" i="19" s="1"/>
  <c r="AM141" i="19"/>
  <c r="BT22" i="19"/>
  <c r="AY19" i="19"/>
  <c r="V65" i="19"/>
  <c r="T65" i="19"/>
  <c r="CF65" i="19" s="1"/>
  <c r="BS164" i="19"/>
  <c r="AG156" i="19"/>
  <c r="AO47" i="19"/>
  <c r="BR103" i="19"/>
  <c r="Y52" i="19"/>
  <c r="CG52" i="19" s="1"/>
  <c r="AZ75" i="19"/>
  <c r="CK160" i="19"/>
  <c r="AO55" i="19"/>
  <c r="BN159" i="19"/>
  <c r="AD42" i="19"/>
  <c r="AI101" i="19"/>
  <c r="BC30" i="19"/>
  <c r="BH13" i="19"/>
  <c r="AV76" i="19"/>
  <c r="CN189" i="19"/>
  <c r="BL13" i="19"/>
  <c r="BW10" i="19"/>
  <c r="AA62" i="19"/>
  <c r="U60" i="19"/>
  <c r="AT180" i="19"/>
  <c r="BZ74" i="19"/>
  <c r="AX11" i="19"/>
  <c r="BD84" i="19"/>
  <c r="V77" i="19"/>
  <c r="BP180" i="19"/>
  <c r="AC73" i="19"/>
  <c r="AB202" i="19"/>
  <c r="CE202" i="19" s="1"/>
  <c r="CK6" i="19"/>
  <c r="AI22" i="19"/>
  <c r="AX144" i="19"/>
  <c r="BF208" i="19"/>
  <c r="Y201" i="19"/>
  <c r="CG201" i="19" s="1"/>
  <c r="BZ205" i="19"/>
  <c r="CN44" i="19"/>
  <c r="AC75" i="19"/>
  <c r="CL143" i="19"/>
  <c r="BN3" i="19"/>
  <c r="CK67" i="19"/>
  <c r="AU37" i="19"/>
  <c r="Z198" i="19"/>
  <c r="V213" i="19"/>
  <c r="BW66" i="19"/>
  <c r="AW209" i="19"/>
  <c r="W20" i="19"/>
  <c r="CD20" i="19" s="1"/>
  <c r="AQ70" i="19"/>
  <c r="BW7" i="19"/>
  <c r="X124" i="19"/>
  <c r="BE168" i="19"/>
  <c r="AU161" i="19"/>
  <c r="BR92" i="19"/>
  <c r="AQ9" i="19"/>
  <c r="Z57" i="19"/>
  <c r="AE109" i="19"/>
  <c r="BF174" i="19"/>
  <c r="X146" i="19"/>
  <c r="CN71" i="19"/>
  <c r="AD104" i="19"/>
  <c r="Y180" i="19"/>
  <c r="CG180" i="19" s="1"/>
  <c r="AE142" i="19"/>
  <c r="X119" i="19"/>
  <c r="V101" i="19"/>
  <c r="BF205" i="19"/>
  <c r="AV195" i="19"/>
  <c r="BW141" i="19"/>
  <c r="BE177" i="19"/>
  <c r="Z191" i="19"/>
  <c r="AH62" i="19"/>
  <c r="AT19" i="19"/>
  <c r="AM177" i="19"/>
  <c r="BA24" i="19"/>
  <c r="AO14" i="19"/>
  <c r="BT129" i="19"/>
  <c r="BX49" i="19"/>
  <c r="AY173" i="19"/>
  <c r="BX35" i="19"/>
  <c r="AH79" i="19"/>
  <c r="AQ33" i="19"/>
  <c r="AL49" i="19"/>
  <c r="AL88" i="19"/>
  <c r="AK206" i="19"/>
  <c r="AT201" i="19"/>
  <c r="AV202" i="19"/>
  <c r="Y10" i="19"/>
  <c r="CG10" i="19" s="1"/>
  <c r="AL83" i="19"/>
  <c r="W188" i="19"/>
  <c r="CD188" i="19" s="1"/>
  <c r="AT30" i="19"/>
  <c r="AY26" i="19"/>
  <c r="BS190" i="19"/>
  <c r="BQ179" i="19"/>
  <c r="AS203" i="19"/>
  <c r="CJ87" i="19"/>
  <c r="BE211" i="19"/>
  <c r="BF211" i="19"/>
  <c r="BI211" i="19"/>
  <c r="BH211" i="19"/>
  <c r="BK211" i="19"/>
  <c r="BO211" i="19"/>
  <c r="BL211" i="19"/>
  <c r="BD211" i="19"/>
  <c r="BY86" i="19"/>
  <c r="CA86" i="19"/>
  <c r="BW86" i="19"/>
  <c r="BZ86" i="19"/>
  <c r="BX86" i="19"/>
  <c r="BH191" i="19"/>
  <c r="BE191" i="19"/>
  <c r="BG191" i="19"/>
  <c r="BF191" i="19"/>
  <c r="BK191" i="19"/>
  <c r="BI191" i="19"/>
  <c r="BO191" i="19"/>
  <c r="BD191" i="19"/>
  <c r="BN191" i="19"/>
  <c r="BJ191" i="19"/>
  <c r="AH128" i="19"/>
  <c r="AG128" i="19"/>
  <c r="AD128" i="19"/>
  <c r="AE128" i="19"/>
  <c r="AK62" i="19"/>
  <c r="AJ62" i="19"/>
  <c r="AL62" i="19"/>
  <c r="AI62" i="19"/>
  <c r="BQ195" i="19"/>
  <c r="BS195" i="19"/>
  <c r="BU195" i="19" s="1"/>
  <c r="CA97" i="19"/>
  <c r="CB97" i="19" s="1"/>
  <c r="BY97" i="19"/>
  <c r="AQ7" i="19"/>
  <c r="AP7" i="19"/>
  <c r="AC7" i="19"/>
  <c r="AB7" i="19"/>
  <c r="CE7" i="19" s="1"/>
  <c r="Z7" i="19"/>
  <c r="AA7" i="19"/>
  <c r="Y168" i="19"/>
  <c r="CG168" i="19" s="1"/>
  <c r="AA168" i="19"/>
  <c r="AP168" i="19"/>
  <c r="Z168" i="19"/>
  <c r="CN168" i="19"/>
  <c r="AQ168" i="19"/>
  <c r="BT116" i="19"/>
  <c r="BP116" i="19"/>
  <c r="BS116" i="19"/>
  <c r="CA104" i="19"/>
  <c r="BX104" i="19"/>
  <c r="BZ104" i="19"/>
  <c r="BY104" i="19"/>
  <c r="BE127" i="19"/>
  <c r="BF127" i="19"/>
  <c r="BJ127" i="19"/>
  <c r="BL127" i="19"/>
  <c r="BK127" i="19"/>
  <c r="BN127" i="19"/>
  <c r="BI127" i="19"/>
  <c r="BG127" i="19"/>
  <c r="BO127" i="19"/>
  <c r="BR147" i="19"/>
  <c r="BT147" i="19"/>
  <c r="BR176" i="19"/>
  <c r="BQ176" i="19"/>
  <c r="AE3" i="19"/>
  <c r="AH3" i="19"/>
  <c r="AD3" i="19"/>
  <c r="CA123" i="19"/>
  <c r="BW123" i="19"/>
  <c r="AF143" i="19"/>
  <c r="AD143" i="19"/>
  <c r="AG143" i="19"/>
  <c r="BR28" i="19"/>
  <c r="BQ28" i="19"/>
  <c r="BP28" i="19"/>
  <c r="AC50" i="19"/>
  <c r="CM50" i="19"/>
  <c r="AP50" i="19"/>
  <c r="AA50" i="19"/>
  <c r="AB50" i="19"/>
  <c r="CE50" i="19" s="1"/>
  <c r="Z50" i="19"/>
  <c r="AB152" i="19"/>
  <c r="CE152" i="19" s="1"/>
  <c r="AA152" i="19"/>
  <c r="AP152" i="19"/>
  <c r="AQ152" i="19"/>
  <c r="CM152" i="19"/>
  <c r="CP152" i="19" s="1"/>
  <c r="Z152" i="19"/>
  <c r="AC152" i="19"/>
  <c r="BY62" i="19"/>
  <c r="BW62" i="19"/>
  <c r="BX62" i="19"/>
  <c r="AO108" i="19"/>
  <c r="U108" i="19"/>
  <c r="V108" i="19"/>
  <c r="T108" i="19"/>
  <c r="CF108" i="19" s="1"/>
  <c r="CK108" i="19"/>
  <c r="AN108" i="19"/>
  <c r="AZ23" i="19"/>
  <c r="AW23" i="19"/>
  <c r="BC23" i="19"/>
  <c r="AX23" i="19"/>
  <c r="AT53" i="19"/>
  <c r="AW53" i="19"/>
  <c r="AZ53" i="19"/>
  <c r="BB53" i="19"/>
  <c r="AU53" i="19"/>
  <c r="AV53" i="19"/>
  <c r="BB63" i="19"/>
  <c r="BA63" i="19"/>
  <c r="AY63" i="19"/>
  <c r="AZ63" i="19"/>
  <c r="BC63" i="19"/>
  <c r="AS63" i="19"/>
  <c r="AU63" i="19"/>
  <c r="BN54" i="19"/>
  <c r="BL54" i="19"/>
  <c r="BD54" i="19"/>
  <c r="BG54" i="19"/>
  <c r="BF54" i="19"/>
  <c r="V50" i="19"/>
  <c r="W50" i="19"/>
  <c r="CD50" i="19" s="1"/>
  <c r="AN50" i="19"/>
  <c r="U50" i="19"/>
  <c r="BD42" i="19"/>
  <c r="BG42" i="19"/>
  <c r="BO42" i="19"/>
  <c r="BJ42" i="19"/>
  <c r="BN42" i="19"/>
  <c r="AM56" i="19"/>
  <c r="AJ56" i="19"/>
  <c r="AK56" i="19"/>
  <c r="AI56" i="19"/>
  <c r="BK26" i="19"/>
  <c r="BJ26" i="19"/>
  <c r="BN26" i="19"/>
  <c r="BD26" i="19"/>
  <c r="BH26" i="19"/>
  <c r="BG26" i="19"/>
  <c r="BE26" i="19"/>
  <c r="BL26" i="19"/>
  <c r="BM26" i="19"/>
  <c r="BI26" i="19"/>
  <c r="BI100" i="19"/>
  <c r="BL100" i="19"/>
  <c r="BG100" i="19"/>
  <c r="BE100" i="19"/>
  <c r="BO100" i="19"/>
  <c r="BK100" i="19"/>
  <c r="BF100" i="19"/>
  <c r="X113" i="19"/>
  <c r="AN113" i="19"/>
  <c r="W113" i="19"/>
  <c r="CD113" i="19" s="1"/>
  <c r="T113" i="19"/>
  <c r="CF113" i="19" s="1"/>
  <c r="AO113" i="19"/>
  <c r="CL113" i="19"/>
  <c r="CO113" i="19" s="1"/>
  <c r="V113" i="19"/>
  <c r="AG10" i="19"/>
  <c r="AE10" i="19"/>
  <c r="AH10" i="19"/>
  <c r="AD10" i="19"/>
  <c r="AZ103" i="19"/>
  <c r="AS103" i="19"/>
  <c r="AT103" i="19"/>
  <c r="AV103" i="19"/>
  <c r="BC103" i="19"/>
  <c r="AU103" i="19"/>
  <c r="BJ51" i="19"/>
  <c r="BI51" i="19"/>
  <c r="BH51" i="19"/>
  <c r="BO51" i="19"/>
  <c r="AQ160" i="19"/>
  <c r="Y160" i="19"/>
  <c r="CG160" i="19" s="1"/>
  <c r="CM160" i="19"/>
  <c r="AP160" i="19"/>
  <c r="CN160" i="19"/>
  <c r="AC160" i="19"/>
  <c r="CM213" i="19"/>
  <c r="CP213" i="19" s="1"/>
  <c r="AQ213" i="19"/>
  <c r="Y213" i="19"/>
  <c r="CG213" i="19" s="1"/>
  <c r="AP213" i="19"/>
  <c r="BW46" i="19"/>
  <c r="BX46" i="19"/>
  <c r="BY46" i="19"/>
  <c r="CA46" i="19"/>
  <c r="T58" i="19"/>
  <c r="CF58" i="19" s="1"/>
  <c r="V58" i="19"/>
  <c r="W58" i="19"/>
  <c r="CD58" i="19" s="1"/>
  <c r="CL58" i="19"/>
  <c r="AR164" i="19"/>
  <c r="AW164" i="19"/>
  <c r="BA164" i="19"/>
  <c r="AY164" i="19"/>
  <c r="AZ164" i="19"/>
  <c r="AS164" i="19"/>
  <c r="BC164" i="19"/>
  <c r="BK183" i="19"/>
  <c r="BH183" i="19"/>
  <c r="BI183" i="19"/>
  <c r="BM183" i="19"/>
  <c r="AL43" i="19"/>
  <c r="AM43" i="19"/>
  <c r="BR184" i="19"/>
  <c r="BT184" i="19"/>
  <c r="BP184" i="19"/>
  <c r="BQ184" i="19"/>
  <c r="BL20" i="19"/>
  <c r="BO20" i="19"/>
  <c r="BM20" i="19"/>
  <c r="BD20" i="19"/>
  <c r="BN20" i="19"/>
  <c r="BI20" i="19"/>
  <c r="AV171" i="19"/>
  <c r="BB171" i="19"/>
  <c r="AZ171" i="19"/>
  <c r="AS171" i="19"/>
  <c r="BA171" i="19"/>
  <c r="AT171" i="19"/>
  <c r="AW171" i="19"/>
  <c r="AX171" i="19"/>
  <c r="AU171" i="19"/>
  <c r="AR171" i="19"/>
  <c r="BC171" i="19"/>
  <c r="AY171" i="19"/>
  <c r="CA96" i="19"/>
  <c r="CB96" i="19" s="1"/>
  <c r="BY96" i="19"/>
  <c r="BW96" i="19"/>
  <c r="AH136" i="19"/>
  <c r="AF136" i="19"/>
  <c r="AG136" i="19"/>
  <c r="T148" i="19"/>
  <c r="CF148" i="19" s="1"/>
  <c r="CK148" i="19"/>
  <c r="CO148" i="19" s="1"/>
  <c r="V148" i="19"/>
  <c r="X148" i="19"/>
  <c r="AO4" i="19"/>
  <c r="T4" i="19"/>
  <c r="CF4" i="19" s="1"/>
  <c r="V4" i="19"/>
  <c r="CL4" i="19"/>
  <c r="W4" i="19"/>
  <c r="CD4" i="19" s="1"/>
  <c r="CK4" i="19"/>
  <c r="V9" i="19"/>
  <c r="U9" i="19"/>
  <c r="CL9" i="19"/>
  <c r="AN9" i="19"/>
  <c r="X9" i="19"/>
  <c r="BR86" i="19"/>
  <c r="BP86" i="19"/>
  <c r="AP91" i="19"/>
  <c r="CM91" i="19"/>
  <c r="CP91" i="19" s="1"/>
  <c r="AB91" i="19"/>
  <c r="CE91" i="19" s="1"/>
  <c r="BY189" i="19"/>
  <c r="BX189" i="19"/>
  <c r="BW189" i="19"/>
  <c r="AT167" i="19"/>
  <c r="AU167" i="19"/>
  <c r="AS167" i="19"/>
  <c r="AW167" i="19"/>
  <c r="AR167" i="19"/>
  <c r="AV167" i="19"/>
  <c r="CK179" i="19"/>
  <c r="CO179" i="19" s="1"/>
  <c r="AN179" i="19"/>
  <c r="V179" i="19"/>
  <c r="AO179" i="19"/>
  <c r="X179" i="19"/>
  <c r="Z29" i="19"/>
  <c r="CM29" i="19"/>
  <c r="Y29" i="19"/>
  <c r="CG29" i="19" s="1"/>
  <c r="AB29" i="19"/>
  <c r="CE29" i="19" s="1"/>
  <c r="AC29" i="19"/>
  <c r="AP29" i="19"/>
  <c r="V178" i="19"/>
  <c r="X178" i="19"/>
  <c r="CK178" i="19"/>
  <c r="AE13" i="19"/>
  <c r="AD13" i="19"/>
  <c r="AW109" i="19"/>
  <c r="BB109" i="19"/>
  <c r="AS109" i="19"/>
  <c r="BC109" i="19"/>
  <c r="AZ109" i="19"/>
  <c r="AU109" i="19"/>
  <c r="AX109" i="19"/>
  <c r="AT109" i="19"/>
  <c r="AY109" i="19"/>
  <c r="AI3" i="19"/>
  <c r="AM3" i="19"/>
  <c r="AL3" i="19"/>
  <c r="AP171" i="19"/>
  <c r="AA171" i="19"/>
  <c r="AQ171" i="19"/>
  <c r="Y171" i="19"/>
  <c r="CG171" i="19" s="1"/>
  <c r="AC171" i="19"/>
  <c r="CN171" i="19"/>
  <c r="CM171" i="19"/>
  <c r="Z171" i="19"/>
  <c r="BN165" i="19"/>
  <c r="BK165" i="19"/>
  <c r="BL165" i="19"/>
  <c r="BJ165" i="19"/>
  <c r="BF165" i="19"/>
  <c r="BH165" i="19"/>
  <c r="BI165" i="19"/>
  <c r="BD165" i="19"/>
  <c r="U125" i="19"/>
  <c r="V125" i="19"/>
  <c r="AO125" i="19"/>
  <c r="T125" i="19"/>
  <c r="CF125" i="19" s="1"/>
  <c r="CL125" i="19"/>
  <c r="CO125" i="19" s="1"/>
  <c r="X125" i="19"/>
  <c r="CK66" i="19"/>
  <c r="AN66" i="19"/>
  <c r="U66" i="19"/>
  <c r="T66" i="19"/>
  <c r="CF66" i="19" s="1"/>
  <c r="BT170" i="19"/>
  <c r="BU170" i="19" s="1"/>
  <c r="BR170" i="19"/>
  <c r="BQ170" i="19"/>
  <c r="BB14" i="19"/>
  <c r="BA14" i="19"/>
  <c r="AR14" i="19"/>
  <c r="AS14" i="19"/>
  <c r="AV14" i="19"/>
  <c r="AW14" i="19"/>
  <c r="AY14" i="19"/>
  <c r="AU14" i="19"/>
  <c r="AX14" i="19"/>
  <c r="AZ14" i="19"/>
  <c r="AI48" i="19"/>
  <c r="AM48" i="19"/>
  <c r="AJ48" i="19"/>
  <c r="AK48" i="19"/>
  <c r="AD198" i="19"/>
  <c r="AG198" i="19"/>
  <c r="AE198" i="19"/>
  <c r="AF198" i="19"/>
  <c r="CM85" i="19"/>
  <c r="AQ85" i="19"/>
  <c r="Z85" i="19"/>
  <c r="Y85" i="19"/>
  <c r="CG85" i="19" s="1"/>
  <c r="CK48" i="19"/>
  <c r="CL48" i="19"/>
  <c r="AO48" i="19"/>
  <c r="T48" i="19"/>
  <c r="CF48" i="19" s="1"/>
  <c r="AN48" i="19"/>
  <c r="CA72" i="19"/>
  <c r="CB72" i="19" s="1"/>
  <c r="BX72" i="19"/>
  <c r="BZ75" i="19"/>
  <c r="CA75" i="19"/>
  <c r="AY118" i="19"/>
  <c r="AU118" i="19"/>
  <c r="AW118" i="19"/>
  <c r="AS118" i="19"/>
  <c r="AZ118" i="19"/>
  <c r="BA118" i="19"/>
  <c r="BB118" i="19"/>
  <c r="BC118" i="19"/>
  <c r="AV118" i="19"/>
  <c r="AT118" i="19"/>
  <c r="AR118" i="19"/>
  <c r="BK203" i="19"/>
  <c r="BI203" i="19"/>
  <c r="BE203" i="19"/>
  <c r="BO203" i="19"/>
  <c r="BH203" i="19"/>
  <c r="BM203" i="19"/>
  <c r="BL203" i="19"/>
  <c r="Y100" i="19"/>
  <c r="CG100" i="19" s="1"/>
  <c r="AQ100" i="19"/>
  <c r="AB100" i="19"/>
  <c r="CE100" i="19" s="1"/>
  <c r="AP100" i="19"/>
  <c r="AA100" i="19"/>
  <c r="CM100" i="19"/>
  <c r="Z100" i="19"/>
  <c r="AD182" i="19"/>
  <c r="AH182" i="19"/>
  <c r="AI66" i="19"/>
  <c r="AK66" i="19"/>
  <c r="AL66" i="19"/>
  <c r="AJ66" i="19"/>
  <c r="BY68" i="19"/>
  <c r="BX68" i="19"/>
  <c r="BZ68" i="19"/>
  <c r="CA68" i="19"/>
  <c r="BX73" i="19"/>
  <c r="BZ73" i="19"/>
  <c r="CB73" i="19" s="1"/>
  <c r="AL181" i="19"/>
  <c r="AK181" i="19"/>
  <c r="AM181" i="19"/>
  <c r="AJ181" i="19"/>
  <c r="AI181" i="19"/>
  <c r="X177" i="19"/>
  <c r="W177" i="19"/>
  <c r="CD177" i="19" s="1"/>
  <c r="CK177" i="19"/>
  <c r="CO177" i="19" s="1"/>
  <c r="U177" i="19"/>
  <c r="AB4" i="19"/>
  <c r="CE4" i="19" s="1"/>
  <c r="AQ4" i="19"/>
  <c r="AC4" i="19"/>
  <c r="CN4" i="19"/>
  <c r="AA4" i="19"/>
  <c r="Z4" i="19"/>
  <c r="AP4" i="19"/>
  <c r="AT61" i="19"/>
  <c r="AY61" i="19"/>
  <c r="BC61" i="19"/>
  <c r="AX61" i="19"/>
  <c r="BB61" i="19"/>
  <c r="AZ61" i="19"/>
  <c r="AU61" i="19"/>
  <c r="AG161" i="19"/>
  <c r="AF161" i="19"/>
  <c r="AH161" i="19"/>
  <c r="BX147" i="19"/>
  <c r="BZ147" i="19"/>
  <c r="CA147" i="19"/>
  <c r="BY147" i="19"/>
  <c r="AD12" i="19"/>
  <c r="AH12" i="19"/>
  <c r="AF12" i="19"/>
  <c r="AE12" i="19"/>
  <c r="AG12" i="19"/>
  <c r="AB205" i="19"/>
  <c r="CE205" i="19" s="1"/>
  <c r="CM205" i="19"/>
  <c r="AA205" i="19"/>
  <c r="Y205" i="19"/>
  <c r="CG205" i="19" s="1"/>
  <c r="Z205" i="19"/>
  <c r="CN205" i="19"/>
  <c r="AC205" i="19"/>
  <c r="BZ78" i="19"/>
  <c r="BW78" i="19"/>
  <c r="AM89" i="19"/>
  <c r="AI89" i="19"/>
  <c r="AK89" i="19"/>
  <c r="CA110" i="19"/>
  <c r="BW110" i="19"/>
  <c r="BZ110" i="19"/>
  <c r="AK7" i="19"/>
  <c r="AJ7" i="19"/>
  <c r="AL7" i="19"/>
  <c r="AM7" i="19"/>
  <c r="AU88" i="19"/>
  <c r="AS88" i="19"/>
  <c r="BA88" i="19"/>
  <c r="AX88" i="19"/>
  <c r="AW88" i="19"/>
  <c r="AR88" i="19"/>
  <c r="BC88" i="19"/>
  <c r="AV88" i="19"/>
  <c r="BF42" i="19"/>
  <c r="BQ31" i="19"/>
  <c r="BL51" i="19"/>
  <c r="BZ123" i="19"/>
  <c r="AR23" i="19"/>
  <c r="AH179" i="19"/>
  <c r="X58" i="19"/>
  <c r="CL178" i="19"/>
  <c r="Y4" i="19"/>
  <c r="CG4" i="19" s="1"/>
  <c r="BZ46" i="19"/>
  <c r="BZ189" i="19"/>
  <c r="CB189" i="19" s="1"/>
  <c r="Y7" i="19"/>
  <c r="CG7" i="19" s="1"/>
  <c r="AO50" i="19"/>
  <c r="BQ147" i="19"/>
  <c r="AR61" i="19"/>
  <c r="V48" i="19"/>
  <c r="BH127" i="19"/>
  <c r="AA91" i="19"/>
  <c r="BB167" i="19"/>
  <c r="Y91" i="19"/>
  <c r="CG91" i="19" s="1"/>
  <c r="BH54" i="19"/>
  <c r="AB213" i="19"/>
  <c r="CE213" i="19" s="1"/>
  <c r="BG165" i="19"/>
  <c r="BJ100" i="19"/>
  <c r="BN203" i="19"/>
  <c r="AG182" i="19"/>
  <c r="AV109" i="19"/>
  <c r="CL108" i="19"/>
  <c r="BN211" i="19"/>
  <c r="AF13" i="19"/>
  <c r="BF51" i="19"/>
  <c r="AQ205" i="19"/>
  <c r="AF10" i="19"/>
  <c r="AN4" i="19"/>
  <c r="AM62" i="19"/>
  <c r="BQ116" i="19"/>
  <c r="CM168" i="19"/>
  <c r="AL48" i="19"/>
  <c r="AZ88" i="19"/>
  <c r="BY75" i="19"/>
  <c r="BW124" i="19"/>
  <c r="BI42" i="19"/>
  <c r="BP31" i="19"/>
  <c r="BK51" i="19"/>
  <c r="AC168" i="19"/>
  <c r="AU23" i="19"/>
  <c r="AG179" i="19"/>
  <c r="BY157" i="19"/>
  <c r="CK50" i="19"/>
  <c r="BS147" i="19"/>
  <c r="BF20" i="19"/>
  <c r="BX97" i="19"/>
  <c r="AV61" i="19"/>
  <c r="AZ167" i="19"/>
  <c r="BW104" i="19"/>
  <c r="BE54" i="19"/>
  <c r="BE165" i="19"/>
  <c r="AF182" i="19"/>
  <c r="BO183" i="19"/>
  <c r="Y152" i="19"/>
  <c r="CG152" i="19" s="1"/>
  <c r="CK9" i="19"/>
  <c r="BT86" i="19"/>
  <c r="AW63" i="19"/>
  <c r="CA28" i="19"/>
  <c r="AC85" i="19"/>
  <c r="AQ91" i="19"/>
  <c r="BS184" i="19"/>
  <c r="CL66" i="19"/>
  <c r="AK3" i="19"/>
  <c r="AT164" i="19"/>
  <c r="BD127" i="19"/>
  <c r="AA213" i="19"/>
  <c r="AX118" i="19"/>
  <c r="CN29" i="19"/>
  <c r="BM191" i="19"/>
  <c r="BM211" i="19"/>
  <c r="X66" i="19"/>
  <c r="BW28" i="19"/>
  <c r="AK170" i="19"/>
  <c r="BM42" i="19"/>
  <c r="AL170" i="19"/>
  <c r="BG51" i="19"/>
  <c r="AS23" i="19"/>
  <c r="AO58" i="19"/>
  <c r="BX96" i="19"/>
  <c r="BW157" i="19"/>
  <c r="BX78" i="19"/>
  <c r="AO177" i="19"/>
  <c r="BW97" i="19"/>
  <c r="AS61" i="19"/>
  <c r="BA167" i="19"/>
  <c r="BO54" i="19"/>
  <c r="Y50" i="19"/>
  <c r="CG50" i="19" s="1"/>
  <c r="BY73" i="19"/>
  <c r="BS86" i="19"/>
  <c r="AX63" i="19"/>
  <c r="BH100" i="19"/>
  <c r="BZ28" i="19"/>
  <c r="U179" i="19"/>
  <c r="BO26" i="19"/>
  <c r="BK20" i="19"/>
  <c r="BE20" i="19"/>
  <c r="CN85" i="19"/>
  <c r="Z91" i="19"/>
  <c r="AM66" i="19"/>
  <c r="W125" i="19"/>
  <c r="CD125" i="19" s="1"/>
  <c r="AJ3" i="19"/>
  <c r="AV164" i="19"/>
  <c r="BB164" i="19"/>
  <c r="AC213" i="19"/>
  <c r="AG13" i="19"/>
  <c r="CM4" i="19"/>
  <c r="AS53" i="19"/>
  <c r="BS64" i="19"/>
  <c r="BQ64" i="19"/>
  <c r="BT64" i="19"/>
  <c r="BR64" i="19"/>
  <c r="BP64" i="19"/>
  <c r="BB189" i="19"/>
  <c r="AY189" i="19"/>
  <c r="AW189" i="19"/>
  <c r="AU189" i="19"/>
  <c r="AR189" i="19"/>
  <c r="AT189" i="19"/>
  <c r="BN195" i="19"/>
  <c r="BL195" i="19"/>
  <c r="BF195" i="19"/>
  <c r="BI195" i="19"/>
  <c r="BM195" i="19"/>
  <c r="BO195" i="19"/>
  <c r="BE195" i="19"/>
  <c r="BH195" i="19"/>
  <c r="BG195" i="19"/>
  <c r="BD195" i="19"/>
  <c r="BK196" i="19"/>
  <c r="BF196" i="19"/>
  <c r="BL196" i="19"/>
  <c r="BD196" i="19"/>
  <c r="BM196" i="19"/>
  <c r="BH196" i="19"/>
  <c r="BT50" i="19"/>
  <c r="BS50" i="19"/>
  <c r="BN34" i="19"/>
  <c r="BH34" i="19"/>
  <c r="BL34" i="19"/>
  <c r="BK34" i="19"/>
  <c r="BJ34" i="19"/>
  <c r="AI95" i="19"/>
  <c r="AL95" i="19"/>
  <c r="AJ95" i="19"/>
  <c r="AQ8" i="19"/>
  <c r="AB8" i="19"/>
  <c r="CE8" i="19" s="1"/>
  <c r="AP8" i="19"/>
  <c r="AD70" i="19"/>
  <c r="AG70" i="19"/>
  <c r="AH70" i="19"/>
  <c r="AE70" i="19"/>
  <c r="BZ106" i="19"/>
  <c r="CA106" i="19"/>
  <c r="BW106" i="19"/>
  <c r="BX106" i="19"/>
  <c r="AP78" i="19"/>
  <c r="Y78" i="19"/>
  <c r="CG78" i="19" s="1"/>
  <c r="CM78" i="19"/>
  <c r="AC78" i="19"/>
  <c r="CN111" i="19"/>
  <c r="AQ111" i="19"/>
  <c r="AP111" i="19"/>
  <c r="BK146" i="19"/>
  <c r="BH146" i="19"/>
  <c r="BD146" i="19"/>
  <c r="BF146" i="19"/>
  <c r="BK7" i="19"/>
  <c r="BG7" i="19"/>
  <c r="BO7" i="19"/>
  <c r="BD7" i="19"/>
  <c r="BL7" i="19"/>
  <c r="AX212" i="19"/>
  <c r="AS212" i="19"/>
  <c r="AT212" i="19"/>
  <c r="AZ212" i="19"/>
  <c r="AV212" i="19"/>
  <c r="AU212" i="19"/>
  <c r="BB212" i="19"/>
  <c r="AY212" i="19"/>
  <c r="BX114" i="19"/>
  <c r="BY114" i="19"/>
  <c r="BW114" i="19"/>
  <c r="BY80" i="19"/>
  <c r="BX80" i="19"/>
  <c r="CA80" i="19"/>
  <c r="AH82" i="19"/>
  <c r="AD82" i="19"/>
  <c r="AG82" i="19"/>
  <c r="AJ94" i="19"/>
  <c r="AL94" i="19"/>
  <c r="AM94" i="19"/>
  <c r="AK94" i="19"/>
  <c r="AD181" i="19"/>
  <c r="AG181" i="19"/>
  <c r="AQ31" i="19"/>
  <c r="CN31" i="19"/>
  <c r="CP31" i="19" s="1"/>
  <c r="AB31" i="19"/>
  <c r="CE31" i="19" s="1"/>
  <c r="AC31" i="19"/>
  <c r="AA31" i="19"/>
  <c r="AP31" i="19"/>
  <c r="BJ28" i="19"/>
  <c r="BN28" i="19"/>
  <c r="BE28" i="19"/>
  <c r="Y123" i="19"/>
  <c r="CG123" i="19" s="1"/>
  <c r="AQ123" i="19"/>
  <c r="AA123" i="19"/>
  <c r="AP123" i="19"/>
  <c r="Z123" i="19"/>
  <c r="CM123" i="19"/>
  <c r="CP123" i="19" s="1"/>
  <c r="BB39" i="19"/>
  <c r="AZ39" i="19"/>
  <c r="AT39" i="19"/>
  <c r="AR39" i="19"/>
  <c r="AL179" i="19"/>
  <c r="AI179" i="19"/>
  <c r="AJ179" i="19"/>
  <c r="CJ105" i="19"/>
  <c r="AL17" i="19"/>
  <c r="AI17" i="19"/>
  <c r="AM17" i="19"/>
  <c r="BS97" i="19"/>
  <c r="BR97" i="19"/>
  <c r="BT97" i="19"/>
  <c r="AC14" i="19"/>
  <c r="AA14" i="19"/>
  <c r="AQ14" i="19"/>
  <c r="CN14" i="19"/>
  <c r="Z14" i="19"/>
  <c r="CL123" i="19"/>
  <c r="CK123" i="19"/>
  <c r="W88" i="19"/>
  <c r="CD88" i="19" s="1"/>
  <c r="AO88" i="19"/>
  <c r="CL88" i="19"/>
  <c r="CO88" i="19" s="1"/>
  <c r="V88" i="19"/>
  <c r="X88" i="19"/>
  <c r="CA41" i="19"/>
  <c r="CB41" i="19" s="1"/>
  <c r="BY41" i="19"/>
  <c r="AV213" i="19"/>
  <c r="BA213" i="19"/>
  <c r="AR213" i="19"/>
  <c r="BC213" i="19"/>
  <c r="V134" i="19"/>
  <c r="W134" i="19"/>
  <c r="CD134" i="19" s="1"/>
  <c r="AR127" i="19"/>
  <c r="AS127" i="19"/>
  <c r="AY127" i="19"/>
  <c r="BC127" i="19"/>
  <c r="AV127" i="19"/>
  <c r="CJ7" i="19"/>
  <c r="AJ182" i="19"/>
  <c r="AK182" i="19"/>
  <c r="AF66" i="19"/>
  <c r="AD66" i="19"/>
  <c r="AH66" i="19"/>
  <c r="AE66" i="19"/>
  <c r="AG66" i="19"/>
  <c r="Z181" i="19"/>
  <c r="Y181" i="19"/>
  <c r="CG181" i="19" s="1"/>
  <c r="AC181" i="19"/>
  <c r="CN181" i="19"/>
  <c r="AQ181" i="19"/>
  <c r="BP174" i="19"/>
  <c r="BT174" i="19"/>
  <c r="BU174" i="19" s="1"/>
  <c r="BH192" i="19"/>
  <c r="BG192" i="19"/>
  <c r="BF192" i="19"/>
  <c r="BI192" i="19"/>
  <c r="BL192" i="19"/>
  <c r="BQ177" i="19"/>
  <c r="BP177" i="19"/>
  <c r="AH151" i="19"/>
  <c r="AD151" i="19"/>
  <c r="AG151" i="19"/>
  <c r="AE151" i="19"/>
  <c r="AF151" i="19"/>
  <c r="BC181" i="19"/>
  <c r="AU181" i="19"/>
  <c r="BA181" i="19"/>
  <c r="AY181" i="19"/>
  <c r="AX181" i="19"/>
  <c r="AZ181" i="19"/>
  <c r="AT181" i="19"/>
  <c r="AS181" i="19"/>
  <c r="BP126" i="19"/>
  <c r="BT126" i="19"/>
  <c r="BU126" i="19" s="1"/>
  <c r="AF118" i="19"/>
  <c r="AD118" i="19"/>
  <c r="AE118" i="19"/>
  <c r="AH118" i="19"/>
  <c r="BL106" i="19"/>
  <c r="BH106" i="19"/>
  <c r="BF106" i="19"/>
  <c r="BE106" i="19"/>
  <c r="BO106" i="19"/>
  <c r="BI106" i="19"/>
  <c r="BY136" i="19"/>
  <c r="BX136" i="19"/>
  <c r="CA136" i="19"/>
  <c r="CB136" i="19" s="1"/>
  <c r="BW136" i="19"/>
  <c r="AO76" i="19"/>
  <c r="CK76" i="19"/>
  <c r="CO76" i="19" s="1"/>
  <c r="AV162" i="19"/>
  <c r="AS162" i="19"/>
  <c r="BB162" i="19"/>
  <c r="AX162" i="19"/>
  <c r="BA162" i="19"/>
  <c r="BL81" i="19"/>
  <c r="BI81" i="19"/>
  <c r="BJ81" i="19"/>
  <c r="BN81" i="19"/>
  <c r="BM81" i="19"/>
  <c r="BF81" i="19"/>
  <c r="BD81" i="19"/>
  <c r="AK193" i="19"/>
  <c r="AJ193" i="19"/>
  <c r="AF9" i="19"/>
  <c r="AE9" i="19"/>
  <c r="AH9" i="19"/>
  <c r="AI129" i="19"/>
  <c r="AM129" i="19"/>
  <c r="AL129" i="19"/>
  <c r="AK129" i="19"/>
  <c r="BS186" i="19"/>
  <c r="BP186" i="19"/>
  <c r="BQ186" i="19"/>
  <c r="BT186" i="19"/>
  <c r="Y89" i="19"/>
  <c r="CG89" i="19" s="1"/>
  <c r="AC89" i="19"/>
  <c r="CN89" i="19"/>
  <c r="AA89" i="19"/>
  <c r="Z89" i="19"/>
  <c r="AC18" i="19"/>
  <c r="AA18" i="19"/>
  <c r="Z18" i="19"/>
  <c r="AF210" i="19"/>
  <c r="AH210" i="19"/>
  <c r="AG210" i="19"/>
  <c r="AD210" i="19"/>
  <c r="AX172" i="19"/>
  <c r="AS172" i="19"/>
  <c r="AR172" i="19"/>
  <c r="AW172" i="19"/>
  <c r="BA172" i="19"/>
  <c r="AR27" i="19"/>
  <c r="AS27" i="19"/>
  <c r="BC27" i="19"/>
  <c r="BA27" i="19"/>
  <c r="AW27" i="19"/>
  <c r="CN154" i="19"/>
  <c r="CP154" i="19" s="1"/>
  <c r="AQ154" i="19"/>
  <c r="Z154" i="19"/>
  <c r="BB177" i="19"/>
  <c r="AU177" i="19"/>
  <c r="AW177" i="19"/>
  <c r="BC177" i="19"/>
  <c r="AY177" i="19"/>
  <c r="CN38" i="19"/>
  <c r="Y38" i="19"/>
  <c r="CG38" i="19" s="1"/>
  <c r="BX67" i="19"/>
  <c r="BY67" i="19"/>
  <c r="AU122" i="19"/>
  <c r="AT122" i="19"/>
  <c r="AZ122" i="19"/>
  <c r="BA122" i="19"/>
  <c r="AY122" i="19"/>
  <c r="BP106" i="19"/>
  <c r="BS106" i="19"/>
  <c r="BR106" i="19"/>
  <c r="BT106" i="19"/>
  <c r="CJ102" i="19"/>
  <c r="AJ168" i="19"/>
  <c r="AK168" i="19"/>
  <c r="AL168" i="19"/>
  <c r="CK200" i="19"/>
  <c r="W200" i="19"/>
  <c r="CD200" i="19" s="1"/>
  <c r="X200" i="19"/>
  <c r="AN200" i="19"/>
  <c r="CJ208" i="19"/>
  <c r="BL207" i="19"/>
  <c r="BI207" i="19"/>
  <c r="BF207" i="19"/>
  <c r="BH207" i="19"/>
  <c r="BM207" i="19"/>
  <c r="BE207" i="19"/>
  <c r="BZ38" i="19"/>
  <c r="BX38" i="19"/>
  <c r="BF171" i="19"/>
  <c r="BJ171" i="19"/>
  <c r="BD171" i="19"/>
  <c r="BO171" i="19"/>
  <c r="BL171" i="19"/>
  <c r="BM171" i="19"/>
  <c r="BI171" i="19"/>
  <c r="BB194" i="19"/>
  <c r="AS194" i="19"/>
  <c r="AT194" i="19"/>
  <c r="AY194" i="19"/>
  <c r="AX194" i="19"/>
  <c r="BL139" i="19"/>
  <c r="BD139" i="19"/>
  <c r="BJ139" i="19"/>
  <c r="BM139" i="19"/>
  <c r="AZ132" i="19"/>
  <c r="BC132" i="19"/>
  <c r="AW132" i="19"/>
  <c r="AR132" i="19"/>
  <c r="AS132" i="19"/>
  <c r="BA132" i="19"/>
  <c r="BF102" i="19"/>
  <c r="BL102" i="19"/>
  <c r="BJ102" i="19"/>
  <c r="BK102" i="19"/>
  <c r="BG102" i="19"/>
  <c r="BN102" i="19"/>
  <c r="BR187" i="19"/>
  <c r="BQ187" i="19"/>
  <c r="BT212" i="19"/>
  <c r="BU212" i="19" s="1"/>
  <c r="BR212" i="19"/>
  <c r="BQ212" i="19"/>
  <c r="BP212" i="19"/>
  <c r="AA125" i="19"/>
  <c r="CN125" i="19"/>
  <c r="CP125" i="19" s="1"/>
  <c r="AP125" i="19"/>
  <c r="BI29" i="19"/>
  <c r="BL29" i="19"/>
  <c r="BM29" i="19"/>
  <c r="BF29" i="19"/>
  <c r="BD187" i="19"/>
  <c r="BO187" i="19"/>
  <c r="BE187" i="19"/>
  <c r="BF187" i="19"/>
  <c r="BH187" i="19"/>
  <c r="BI187" i="19"/>
  <c r="BX34" i="19"/>
  <c r="BW34" i="19"/>
  <c r="CA47" i="19"/>
  <c r="CB47" i="19" s="1"/>
  <c r="BY47" i="19"/>
  <c r="BX47" i="19"/>
  <c r="BW47" i="19"/>
  <c r="CL16" i="19"/>
  <c r="CO16" i="19" s="1"/>
  <c r="X16" i="19"/>
  <c r="AU94" i="19"/>
  <c r="AZ94" i="19"/>
  <c r="AR94" i="19"/>
  <c r="AW94" i="19"/>
  <c r="AX94" i="19"/>
  <c r="BC94" i="19"/>
  <c r="AJ34" i="19"/>
  <c r="AI34" i="19"/>
  <c r="AM34" i="19"/>
  <c r="AG59" i="19"/>
  <c r="AH59" i="19"/>
  <c r="AL205" i="19"/>
  <c r="AM205" i="19"/>
  <c r="AJ205" i="19"/>
  <c r="AK205" i="19"/>
  <c r="AD99" i="19"/>
  <c r="AF99" i="19"/>
  <c r="CL139" i="19"/>
  <c r="CK139" i="19"/>
  <c r="U139" i="19"/>
  <c r="AN139" i="19"/>
  <c r="BP194" i="19"/>
  <c r="BS194" i="19"/>
  <c r="BQ194" i="19"/>
  <c r="BT194" i="19"/>
  <c r="AL16" i="19"/>
  <c r="AK16" i="19"/>
  <c r="AI16" i="19"/>
  <c r="AJ16" i="19"/>
  <c r="AM16" i="19"/>
  <c r="AY32" i="19"/>
  <c r="AT32" i="19"/>
  <c r="BC32" i="19"/>
  <c r="AX32" i="19"/>
  <c r="AS32" i="19"/>
  <c r="AZ32" i="19"/>
  <c r="AO170" i="19"/>
  <c r="T170" i="19"/>
  <c r="CF170" i="19" s="1"/>
  <c r="V170" i="19"/>
  <c r="CK170" i="19"/>
  <c r="CO170" i="19" s="1"/>
  <c r="BD129" i="19"/>
  <c r="BF129" i="19"/>
  <c r="BO129" i="19"/>
  <c r="BF57" i="19"/>
  <c r="BE57" i="19"/>
  <c r="BG57" i="19"/>
  <c r="BO57" i="19"/>
  <c r="BN57" i="19"/>
  <c r="BD57" i="19"/>
  <c r="AY134" i="19"/>
  <c r="AW134" i="19"/>
  <c r="AU134" i="19"/>
  <c r="AS134" i="19"/>
  <c r="BB134" i="19"/>
  <c r="BJ200" i="19"/>
  <c r="BO200" i="19"/>
  <c r="BM200" i="19"/>
  <c r="BN200" i="19"/>
  <c r="BH200" i="19"/>
  <c r="BP99" i="19"/>
  <c r="BQ99" i="19"/>
  <c r="BA146" i="19"/>
  <c r="AW146" i="19"/>
  <c r="AT146" i="19"/>
  <c r="CK155" i="19"/>
  <c r="W155" i="19"/>
  <c r="CD155" i="19" s="1"/>
  <c r="BQ50" i="19"/>
  <c r="BS135" i="19"/>
  <c r="BQ135" i="19"/>
  <c r="BR135" i="19"/>
  <c r="BT135" i="19"/>
  <c r="BF12" i="19"/>
  <c r="BO12" i="19"/>
  <c r="BK12" i="19"/>
  <c r="BG12" i="19"/>
  <c r="BN12" i="19"/>
  <c r="BP193" i="19"/>
  <c r="BR193" i="19"/>
  <c r="BT193" i="19"/>
  <c r="BQ193" i="19"/>
  <c r="BK185" i="19"/>
  <c r="BD185" i="19"/>
  <c r="BG185" i="19"/>
  <c r="BL185" i="19"/>
  <c r="BO185" i="19"/>
  <c r="BM185" i="19"/>
  <c r="AQ174" i="19"/>
  <c r="AP174" i="19"/>
  <c r="CM174" i="19"/>
  <c r="CP174" i="19" s="1"/>
  <c r="AB145" i="19"/>
  <c r="CE145" i="19" s="1"/>
  <c r="AA145" i="19"/>
  <c r="Z145" i="19"/>
  <c r="AC145" i="19"/>
  <c r="Y145" i="19"/>
  <c r="CG145" i="19" s="1"/>
  <c r="AF114" i="19"/>
  <c r="AE114" i="19"/>
  <c r="AH114" i="19"/>
  <c r="AD114" i="19"/>
  <c r="AX139" i="19"/>
  <c r="AT139" i="19"/>
  <c r="AW139" i="19"/>
  <c r="BA139" i="19"/>
  <c r="AU139" i="19"/>
  <c r="CN102" i="19"/>
  <c r="CM102" i="19"/>
  <c r="AB102" i="19"/>
  <c r="CE102" i="19" s="1"/>
  <c r="AP102" i="19"/>
  <c r="AY210" i="19"/>
  <c r="AU210" i="19"/>
  <c r="AS210" i="19"/>
  <c r="AT210" i="19"/>
  <c r="AZ210" i="19"/>
  <c r="BM186" i="19"/>
  <c r="BL186" i="19"/>
  <c r="BD186" i="19"/>
  <c r="BF186" i="19"/>
  <c r="BJ186" i="19"/>
  <c r="BE186" i="19"/>
  <c r="BO186" i="19"/>
  <c r="BT91" i="19"/>
  <c r="BU91" i="19" s="1"/>
  <c r="BQ91" i="19"/>
  <c r="BP91" i="19"/>
  <c r="AV44" i="19"/>
  <c r="BC44" i="19"/>
  <c r="BB44" i="19"/>
  <c r="AW44" i="19"/>
  <c r="AX44" i="19"/>
  <c r="BA44" i="19"/>
  <c r="BQ159" i="19"/>
  <c r="BP159" i="19"/>
  <c r="BT159" i="19"/>
  <c r="BU159" i="19" s="1"/>
  <c r="BR159" i="19"/>
  <c r="BG97" i="19"/>
  <c r="BF97" i="19"/>
  <c r="BI97" i="19"/>
  <c r="BE97" i="19"/>
  <c r="BM97" i="19"/>
  <c r="U44" i="19"/>
  <c r="CL44" i="19"/>
  <c r="CK44" i="19"/>
  <c r="AO44" i="19"/>
  <c r="AR188" i="19"/>
  <c r="AT188" i="19"/>
  <c r="AZ188" i="19"/>
  <c r="AX188" i="19"/>
  <c r="T195" i="19"/>
  <c r="CF195" i="19" s="1"/>
  <c r="V195" i="19"/>
  <c r="CL195" i="19"/>
  <c r="AO195" i="19"/>
  <c r="U195" i="19"/>
  <c r="AQ113" i="19"/>
  <c r="AP113" i="19"/>
  <c r="Y113" i="19"/>
  <c r="CG113" i="19" s="1"/>
  <c r="CN113" i="19"/>
  <c r="AA113" i="19"/>
  <c r="CM113" i="19"/>
  <c r="AF111" i="19"/>
  <c r="AD111" i="19"/>
  <c r="BK135" i="19"/>
  <c r="BL135" i="19"/>
  <c r="BE135" i="19"/>
  <c r="BH135" i="19"/>
  <c r="BS118" i="19"/>
  <c r="BR118" i="19"/>
  <c r="BT118" i="19"/>
  <c r="BZ27" i="19"/>
  <c r="CB27" i="19" s="1"/>
  <c r="BY27" i="19"/>
  <c r="BP8" i="19"/>
  <c r="BS8" i="19"/>
  <c r="BE61" i="19"/>
  <c r="BK61" i="19"/>
  <c r="BM61" i="19"/>
  <c r="AI138" i="19"/>
  <c r="AK138" i="19"/>
  <c r="AL138" i="19"/>
  <c r="AJ138" i="19"/>
  <c r="BW180" i="19"/>
  <c r="BZ180" i="19"/>
  <c r="BX180" i="19"/>
  <c r="BW103" i="19"/>
  <c r="CA103" i="19"/>
  <c r="BX103" i="19"/>
  <c r="BZ103" i="19"/>
  <c r="BY103" i="19"/>
  <c r="BP80" i="19"/>
  <c r="BQ80" i="19"/>
  <c r="AV136" i="19"/>
  <c r="AS136" i="19"/>
  <c r="BA136" i="19"/>
  <c r="AU136" i="19"/>
  <c r="AR136" i="19"/>
  <c r="BC136" i="19"/>
  <c r="AG14" i="19"/>
  <c r="AH14" i="19"/>
  <c r="AF14" i="19"/>
  <c r="AD14" i="19"/>
  <c r="AZ20" i="19"/>
  <c r="AS20" i="19"/>
  <c r="AR20" i="19"/>
  <c r="BC20" i="19"/>
  <c r="BB20" i="19"/>
  <c r="AU20" i="19"/>
  <c r="AT20" i="19"/>
  <c r="BA20" i="19"/>
  <c r="BK156" i="19"/>
  <c r="BM156" i="19"/>
  <c r="BD156" i="19"/>
  <c r="BG156" i="19"/>
  <c r="BN156" i="19"/>
  <c r="BO156" i="19"/>
  <c r="BF156" i="19"/>
  <c r="BE156" i="19"/>
  <c r="AO62" i="19"/>
  <c r="AN62" i="19"/>
  <c r="W62" i="19"/>
  <c r="CD62" i="19" s="1"/>
  <c r="AZ123" i="19"/>
  <c r="BA123" i="19"/>
  <c r="AT123" i="19"/>
  <c r="BC123" i="19"/>
  <c r="AW123" i="19"/>
  <c r="BQ197" i="19"/>
  <c r="BT197" i="19"/>
  <c r="BS197" i="19"/>
  <c r="BD162" i="19"/>
  <c r="BE162" i="19"/>
  <c r="BF162" i="19"/>
  <c r="BI162" i="19"/>
  <c r="BH162" i="19"/>
  <c r="BJ162" i="19"/>
  <c r="BN162" i="19"/>
  <c r="W80" i="19"/>
  <c r="CD80" i="19" s="1"/>
  <c r="T80" i="19"/>
  <c r="CF80" i="19" s="1"/>
  <c r="V80" i="19"/>
  <c r="X10" i="19"/>
  <c r="CK10" i="19"/>
  <c r="U145" i="19"/>
  <c r="X145" i="19"/>
  <c r="BY87" i="19"/>
  <c r="BZ87" i="19"/>
  <c r="CB87" i="19" s="1"/>
  <c r="BW87" i="19"/>
  <c r="BX87" i="19"/>
  <c r="BR39" i="19"/>
  <c r="BT39" i="19"/>
  <c r="CA142" i="19"/>
  <c r="BY142" i="19"/>
  <c r="BX142" i="19"/>
  <c r="BZ142" i="19"/>
  <c r="BW142" i="19"/>
  <c r="AD126" i="19"/>
  <c r="AG126" i="19"/>
  <c r="AF126" i="19"/>
  <c r="Z135" i="19"/>
  <c r="AB135" i="19"/>
  <c r="CE135" i="19" s="1"/>
  <c r="AU16" i="19"/>
  <c r="BB16" i="19"/>
  <c r="AZ16" i="19"/>
  <c r="BC16" i="19"/>
  <c r="AY16" i="19"/>
  <c r="CL173" i="19"/>
  <c r="AN173" i="19"/>
  <c r="X173" i="19"/>
  <c r="BG104" i="19"/>
  <c r="BI104" i="19"/>
  <c r="BO104" i="19"/>
  <c r="BN104" i="19"/>
  <c r="Z68" i="19"/>
  <c r="AQ68" i="19"/>
  <c r="AC68" i="19"/>
  <c r="BX63" i="19"/>
  <c r="CA63" i="19"/>
  <c r="BY63" i="19"/>
  <c r="BZ63" i="19"/>
  <c r="AL92" i="19"/>
  <c r="AM92" i="19"/>
  <c r="AI92" i="19"/>
  <c r="BP161" i="19"/>
  <c r="BT161" i="19"/>
  <c r="BQ161" i="19"/>
  <c r="BZ148" i="19"/>
  <c r="BY148" i="19"/>
  <c r="BX148" i="19"/>
  <c r="AH28" i="19"/>
  <c r="AE28" i="19"/>
  <c r="AK42" i="19"/>
  <c r="AJ42" i="19"/>
  <c r="T91" i="19"/>
  <c r="CF91" i="19" s="1"/>
  <c r="U91" i="19"/>
  <c r="AO91" i="19"/>
  <c r="CL91" i="19"/>
  <c r="W91" i="19"/>
  <c r="CD91" i="19" s="1"/>
  <c r="BS75" i="19"/>
  <c r="BT75" i="19"/>
  <c r="BQ24" i="19"/>
  <c r="BS24" i="19"/>
  <c r="AV206" i="19"/>
  <c r="AZ206" i="19"/>
  <c r="BA206" i="19"/>
  <c r="AS206" i="19"/>
  <c r="AT206" i="19"/>
  <c r="BC206" i="19"/>
  <c r="BB206" i="19"/>
  <c r="AX206" i="19"/>
  <c r="AU206" i="19"/>
  <c r="W144" i="19"/>
  <c r="CD144" i="19" s="1"/>
  <c r="CL144" i="19"/>
  <c r="CK144" i="19"/>
  <c r="X144" i="19"/>
  <c r="V144" i="19"/>
  <c r="AN144" i="19"/>
  <c r="AB206" i="19"/>
  <c r="CE206" i="19" s="1"/>
  <c r="Z206" i="19"/>
  <c r="AQ206" i="19"/>
  <c r="AP206" i="19"/>
  <c r="AH134" i="19"/>
  <c r="AD134" i="19"/>
  <c r="AE134" i="19"/>
  <c r="AF134" i="19"/>
  <c r="AJ104" i="19"/>
  <c r="AI104" i="19"/>
  <c r="BO147" i="19"/>
  <c r="BM147" i="19"/>
  <c r="BI147" i="19"/>
  <c r="BL147" i="19"/>
  <c r="BF147" i="19"/>
  <c r="BK147" i="19"/>
  <c r="BN147" i="19"/>
  <c r="BH147" i="19"/>
  <c r="AD188" i="19"/>
  <c r="AE188" i="19"/>
  <c r="AH188" i="19"/>
  <c r="AF188" i="19"/>
  <c r="BD10" i="19"/>
  <c r="BI10" i="19"/>
  <c r="BJ10" i="19"/>
  <c r="AL169" i="19"/>
  <c r="AJ169" i="19"/>
  <c r="AM169" i="19"/>
  <c r="CK116" i="19"/>
  <c r="AN116" i="19"/>
  <c r="X116" i="19"/>
  <c r="CL116" i="19"/>
  <c r="AO116" i="19"/>
  <c r="AO181" i="19"/>
  <c r="CL181" i="19"/>
  <c r="V181" i="19"/>
  <c r="AN181" i="19"/>
  <c r="CK181" i="19"/>
  <c r="AL18" i="19"/>
  <c r="AI18" i="19"/>
  <c r="AA127" i="19"/>
  <c r="Z127" i="19"/>
  <c r="AQ127" i="19"/>
  <c r="AC127" i="19"/>
  <c r="CM127" i="19"/>
  <c r="AS145" i="19"/>
  <c r="BA145" i="19"/>
  <c r="AR145" i="19"/>
  <c r="AX145" i="19"/>
  <c r="AV145" i="19"/>
  <c r="BB145" i="19"/>
  <c r="AT145" i="19"/>
  <c r="AY145" i="19"/>
  <c r="CL171" i="19"/>
  <c r="W171" i="19"/>
  <c r="CD171" i="19" s="1"/>
  <c r="CK171" i="19"/>
  <c r="BS165" i="19"/>
  <c r="BT165" i="19"/>
  <c r="BR165" i="19"/>
  <c r="CK71" i="19"/>
  <c r="T71" i="19"/>
  <c r="CF71" i="19" s="1"/>
  <c r="CL71" i="19"/>
  <c r="AO71" i="19"/>
  <c r="W71" i="19"/>
  <c r="CD71" i="19" s="1"/>
  <c r="AJ128" i="19"/>
  <c r="AL128" i="19"/>
  <c r="AM128" i="19"/>
  <c r="BS169" i="19"/>
  <c r="BP169" i="19"/>
  <c r="BR169" i="19"/>
  <c r="BK32" i="19"/>
  <c r="BI32" i="19"/>
  <c r="BI34" i="19"/>
  <c r="BE146" i="19"/>
  <c r="AQ78" i="19"/>
  <c r="CM111" i="19"/>
  <c r="AW212" i="19"/>
  <c r="BS193" i="19"/>
  <c r="BN186" i="19"/>
  <c r="AC102" i="19"/>
  <c r="AS139" i="19"/>
  <c r="BG196" i="19"/>
  <c r="CN78" i="19"/>
  <c r="Z102" i="19"/>
  <c r="AV210" i="19"/>
  <c r="BC212" i="19"/>
  <c r="BJ185" i="19"/>
  <c r="BH61" i="19"/>
  <c r="AD202" i="19"/>
  <c r="U173" i="19"/>
  <c r="AV122" i="19"/>
  <c r="AC123" i="19"/>
  <c r="BM104" i="19"/>
  <c r="BE81" i="19"/>
  <c r="AI193" i="19"/>
  <c r="W10" i="19"/>
  <c r="CD10" i="19" s="1"/>
  <c r="BO192" i="19"/>
  <c r="AU213" i="19"/>
  <c r="BG162" i="19"/>
  <c r="AV123" i="19"/>
  <c r="T88" i="19"/>
  <c r="CF88" i="19" s="1"/>
  <c r="AB14" i="19"/>
  <c r="CE14" i="19" s="1"/>
  <c r="V123" i="19"/>
  <c r="CM181" i="19"/>
  <c r="AR194" i="19"/>
  <c r="AY136" i="19"/>
  <c r="AX16" i="19"/>
  <c r="AL182" i="19"/>
  <c r="BR126" i="19"/>
  <c r="BR186" i="19"/>
  <c r="AY162" i="19"/>
  <c r="AB38" i="19"/>
  <c r="CE38" i="19" s="1"/>
  <c r="AQ38" i="19"/>
  <c r="AR177" i="19"/>
  <c r="AT172" i="19"/>
  <c r="BP206" i="19"/>
  <c r="CN207" i="19"/>
  <c r="T116" i="19"/>
  <c r="CF116" i="19" s="1"/>
  <c r="AA174" i="19"/>
  <c r="BL12" i="19"/>
  <c r="AY27" i="19"/>
  <c r="BM187" i="19"/>
  <c r="BX27" i="19"/>
  <c r="AH181" i="19"/>
  <c r="AH56" i="19"/>
  <c r="AM210" i="19"/>
  <c r="BL97" i="19"/>
  <c r="BC122" i="19"/>
  <c r="AH202" i="19"/>
  <c r="BJ147" i="19"/>
  <c r="T16" i="19"/>
  <c r="CF16" i="19" s="1"/>
  <c r="BF200" i="19"/>
  <c r="BO34" i="19"/>
  <c r="CA114" i="19"/>
  <c r="CB114" i="19" s="1"/>
  <c r="AN123" i="19"/>
  <c r="Y14" i="19"/>
  <c r="CG14" i="19" s="1"/>
  <c r="BM146" i="19"/>
  <c r="BI185" i="19"/>
  <c r="AC111" i="19"/>
  <c r="BD12" i="19"/>
  <c r="BQ97" i="19"/>
  <c r="BI186" i="19"/>
  <c r="Y102" i="19"/>
  <c r="CG102" i="19" s="1"/>
  <c r="BE196" i="19"/>
  <c r="BA210" i="19"/>
  <c r="BA212" i="19"/>
  <c r="BH185" i="19"/>
  <c r="BF61" i="19"/>
  <c r="AJ17" i="19"/>
  <c r="AU127" i="19"/>
  <c r="AC8" i="19"/>
  <c r="CK173" i="19"/>
  <c r="BJ104" i="19"/>
  <c r="AX39" i="19"/>
  <c r="BE192" i="19"/>
  <c r="AZ213" i="19"/>
  <c r="BK162" i="19"/>
  <c r="AU123" i="19"/>
  <c r="AN88" i="19"/>
  <c r="AV20" i="19"/>
  <c r="T123" i="19"/>
  <c r="CF123" i="19" s="1"/>
  <c r="CM14" i="19"/>
  <c r="BA189" i="19"/>
  <c r="CA39" i="19"/>
  <c r="AV16" i="19"/>
  <c r="BH81" i="19"/>
  <c r="AS39" i="19"/>
  <c r="CM38" i="19"/>
  <c r="BA177" i="19"/>
  <c r="BC194" i="19"/>
  <c r="BS206" i="19"/>
  <c r="AB207" i="19"/>
  <c r="CE207" i="19" s="1"/>
  <c r="V116" i="19"/>
  <c r="BM12" i="19"/>
  <c r="AZ27" i="19"/>
  <c r="BF135" i="19"/>
  <c r="AF181" i="19"/>
  <c r="AS123" i="19"/>
  <c r="AF56" i="19"/>
  <c r="BD97" i="19"/>
  <c r="BI28" i="19"/>
  <c r="AX122" i="19"/>
  <c r="V62" i="19"/>
  <c r="W16" i="19"/>
  <c r="CD16" i="19" s="1"/>
  <c r="AO145" i="19"/>
  <c r="BK200" i="19"/>
  <c r="BJ145" i="19"/>
  <c r="BK145" i="19"/>
  <c r="BH206" i="19"/>
  <c r="BN206" i="19"/>
  <c r="BL206" i="19"/>
  <c r="BK206" i="19"/>
  <c r="BI206" i="19"/>
  <c r="BO206" i="19"/>
  <c r="X115" i="19"/>
  <c r="AN115" i="19"/>
  <c r="T115" i="19"/>
  <c r="CF115" i="19" s="1"/>
  <c r="BE48" i="19"/>
  <c r="BK48" i="19"/>
  <c r="BM48" i="19"/>
  <c r="AK121" i="19"/>
  <c r="AL121" i="19"/>
  <c r="AJ121" i="19"/>
  <c r="AW73" i="19"/>
  <c r="AX73" i="19"/>
  <c r="BB73" i="19"/>
  <c r="AT73" i="19"/>
  <c r="AV73" i="19"/>
  <c r="BQ205" i="19"/>
  <c r="BT205" i="19"/>
  <c r="BG184" i="19"/>
  <c r="BD184" i="19"/>
  <c r="BP204" i="19"/>
  <c r="BT204" i="19"/>
  <c r="CK49" i="19"/>
  <c r="W49" i="19"/>
  <c r="CD49" i="19" s="1"/>
  <c r="T49" i="19"/>
  <c r="CF49" i="19" s="1"/>
  <c r="CA26" i="19"/>
  <c r="BW26" i="19"/>
  <c r="BY26" i="19"/>
  <c r="BP130" i="19"/>
  <c r="BR130" i="19"/>
  <c r="CL72" i="19"/>
  <c r="W72" i="19"/>
  <c r="CD72" i="19" s="1"/>
  <c r="CM143" i="19"/>
  <c r="CP143" i="19" s="1"/>
  <c r="AQ143" i="19"/>
  <c r="Y143" i="19"/>
  <c r="CG143" i="19" s="1"/>
  <c r="AI10" i="19"/>
  <c r="AL10" i="19"/>
  <c r="AM10" i="19"/>
  <c r="CK159" i="19"/>
  <c r="V159" i="19"/>
  <c r="AN159" i="19"/>
  <c r="T159" i="19"/>
  <c r="CF159" i="19" s="1"/>
  <c r="X159" i="19"/>
  <c r="V157" i="19"/>
  <c r="X157" i="19"/>
  <c r="AO157" i="19"/>
  <c r="AN157" i="19"/>
  <c r="BL71" i="19"/>
  <c r="BM71" i="19"/>
  <c r="BF71" i="19"/>
  <c r="BW159" i="19"/>
  <c r="BY159" i="19"/>
  <c r="AJ11" i="19"/>
  <c r="AL11" i="19"/>
  <c r="BY126" i="19"/>
  <c r="BW126" i="19"/>
  <c r="X94" i="19"/>
  <c r="T94" i="19"/>
  <c r="CF94" i="19" s="1"/>
  <c r="Z6" i="19"/>
  <c r="CM6" i="19"/>
  <c r="Y6" i="19"/>
  <c r="CG6" i="19" s="1"/>
  <c r="AC6" i="19"/>
  <c r="AZ9" i="19"/>
  <c r="AS9" i="19"/>
  <c r="AR9" i="19"/>
  <c r="AS43" i="19"/>
  <c r="AZ43" i="19"/>
  <c r="AL30" i="19"/>
  <c r="AJ30" i="19"/>
  <c r="AI30" i="19"/>
  <c r="AK30" i="19"/>
  <c r="AW96" i="19"/>
  <c r="AY96" i="19"/>
  <c r="AS96" i="19"/>
  <c r="BC96" i="19"/>
  <c r="BA96" i="19"/>
  <c r="AU96" i="19"/>
  <c r="BB96" i="19"/>
  <c r="AX96" i="19"/>
  <c r="AV135" i="19"/>
  <c r="AS135" i="19"/>
  <c r="AS51" i="19"/>
  <c r="AY51" i="19"/>
  <c r="AW51" i="19"/>
  <c r="BA51" i="19"/>
  <c r="CL46" i="19"/>
  <c r="CO46" i="19" s="1"/>
  <c r="AN46" i="19"/>
  <c r="AB120" i="19"/>
  <c r="CE120" i="19" s="1"/>
  <c r="CN120" i="19"/>
  <c r="AP51" i="19"/>
  <c r="AB51" i="19"/>
  <c r="CE51" i="19" s="1"/>
  <c r="BW121" i="19"/>
  <c r="CA121" i="19"/>
  <c r="Y116" i="19"/>
  <c r="CG116" i="19" s="1"/>
  <c r="AA116" i="19"/>
  <c r="AB116" i="19"/>
  <c r="CE116" i="19" s="1"/>
  <c r="AZ128" i="19"/>
  <c r="AV128" i="19"/>
  <c r="BC128" i="19"/>
  <c r="AS128" i="19"/>
  <c r="AX128" i="19"/>
  <c r="AF83" i="19"/>
  <c r="AH83" i="19"/>
  <c r="AD83" i="19"/>
  <c r="AG83" i="19"/>
  <c r="BI134" i="19"/>
  <c r="BN134" i="19"/>
  <c r="CN126" i="19"/>
  <c r="AB126" i="19"/>
  <c r="CE126" i="19" s="1"/>
  <c r="AC126" i="19"/>
  <c r="Z126" i="19"/>
  <c r="AY113" i="19"/>
  <c r="BA113" i="19"/>
  <c r="AX113" i="19"/>
  <c r="V99" i="19"/>
  <c r="T99" i="19"/>
  <c r="CF99" i="19" s="1"/>
  <c r="AN99" i="19"/>
  <c r="W99" i="19"/>
  <c r="CD99" i="19" s="1"/>
  <c r="AJ142" i="19"/>
  <c r="AI142" i="19"/>
  <c r="AN182" i="19"/>
  <c r="AO182" i="19"/>
  <c r="AA98" i="19"/>
  <c r="CM98" i="19"/>
  <c r="CP98" i="19" s="1"/>
  <c r="AP98" i="19"/>
  <c r="AA5" i="19"/>
  <c r="AB5" i="19"/>
  <c r="CE5" i="19" s="1"/>
  <c r="AC5" i="19"/>
  <c r="U214" i="19"/>
  <c r="AN214" i="19"/>
  <c r="AO214" i="19"/>
  <c r="CL70" i="19"/>
  <c r="AN70" i="19"/>
  <c r="T70" i="19"/>
  <c r="CF70" i="19" s="1"/>
  <c r="X70" i="19"/>
  <c r="W70" i="19"/>
  <c r="CD70" i="19" s="1"/>
  <c r="AO70" i="19"/>
  <c r="AA30" i="19"/>
  <c r="Z30" i="19"/>
  <c r="AF4" i="19"/>
  <c r="AE4" i="19"/>
  <c r="AM173" i="19"/>
  <c r="AJ173" i="19"/>
  <c r="AL173" i="19"/>
  <c r="AD155" i="19"/>
  <c r="AF155" i="19"/>
  <c r="AU36" i="19"/>
  <c r="AY36" i="19"/>
  <c r="CA181" i="19"/>
  <c r="BW181" i="19"/>
  <c r="BH82" i="19"/>
  <c r="BE82" i="19"/>
  <c r="BJ82" i="19"/>
  <c r="BG82" i="19"/>
  <c r="BL82" i="19"/>
  <c r="BN82" i="19"/>
  <c r="BS62" i="19"/>
  <c r="BU62" i="19" s="1"/>
  <c r="BP62" i="19"/>
  <c r="AT214" i="19"/>
  <c r="AU214" i="19"/>
  <c r="BB214" i="19"/>
  <c r="AZ214" i="19"/>
  <c r="AY214" i="19"/>
  <c r="BH50" i="19"/>
  <c r="BG50" i="19"/>
  <c r="BF108" i="19"/>
  <c r="BI108" i="19"/>
  <c r="BH108" i="19"/>
  <c r="BD108" i="19"/>
  <c r="CL126" i="19"/>
  <c r="T126" i="19"/>
  <c r="CF126" i="19" s="1"/>
  <c r="CK126" i="19"/>
  <c r="U126" i="19"/>
  <c r="V126" i="19"/>
  <c r="AN126" i="19"/>
  <c r="AO126" i="19"/>
  <c r="AN19" i="19"/>
  <c r="W19" i="19"/>
  <c r="CD19" i="19" s="1"/>
  <c r="AO19" i="19"/>
  <c r="BL151" i="19"/>
  <c r="BD151" i="19"/>
  <c r="BH151" i="19"/>
  <c r="BF151" i="19"/>
  <c r="AU190" i="19"/>
  <c r="BC190" i="19"/>
  <c r="BL132" i="19"/>
  <c r="BO132" i="19"/>
  <c r="BK132" i="19"/>
  <c r="BM132" i="19"/>
  <c r="BG132" i="19"/>
  <c r="AB46" i="19"/>
  <c r="CE46" i="19" s="1"/>
  <c r="AC46" i="19"/>
  <c r="Z46" i="19"/>
  <c r="AQ46" i="19"/>
  <c r="Y46" i="19"/>
  <c r="CG46" i="19" s="1"/>
  <c r="BZ70" i="19"/>
  <c r="BX70" i="19"/>
  <c r="CA70" i="19"/>
  <c r="V167" i="19"/>
  <c r="W167" i="19"/>
  <c r="CD167" i="19" s="1"/>
  <c r="AG193" i="19"/>
  <c r="AH193" i="19"/>
  <c r="BL70" i="19"/>
  <c r="BE70" i="19"/>
  <c r="BI70" i="19"/>
  <c r="BO70" i="19"/>
  <c r="BH70" i="19"/>
  <c r="AE76" i="19"/>
  <c r="AG76" i="19"/>
  <c r="AG207" i="19"/>
  <c r="AF207" i="19"/>
  <c r="AH207" i="19"/>
  <c r="AD207" i="19"/>
  <c r="BG48" i="19"/>
  <c r="X49" i="19"/>
  <c r="U115" i="19"/>
  <c r="AH192" i="19"/>
  <c r="AT96" i="19"/>
  <c r="W89" i="19"/>
  <c r="CD89" i="19" s="1"/>
  <c r="BJ206" i="19"/>
  <c r="AL151" i="19"/>
  <c r="BO71" i="19"/>
  <c r="AQ173" i="19"/>
  <c r="AU73" i="19"/>
  <c r="CK163" i="19"/>
  <c r="AP173" i="19"/>
  <c r="BL145" i="19"/>
  <c r="U157" i="19"/>
  <c r="AM204" i="19"/>
  <c r="BC135" i="19"/>
  <c r="BN48" i="19"/>
  <c r="CK70" i="19"/>
  <c r="AS113" i="19"/>
  <c r="CM126" i="19"/>
  <c r="AC98" i="19"/>
  <c r="BT34" i="19"/>
  <c r="BU34" i="19" s="1"/>
  <c r="AR51" i="19"/>
  <c r="BN145" i="19"/>
  <c r="BD206" i="19"/>
  <c r="AR73" i="19"/>
  <c r="AM142" i="19"/>
  <c r="CK99" i="19"/>
  <c r="AM79" i="19"/>
  <c r="AU135" i="19"/>
  <c r="BH71" i="19"/>
  <c r="BC51" i="19"/>
  <c r="AT43" i="19"/>
  <c r="BY4" i="19"/>
  <c r="AA90" i="19"/>
  <c r="BO108" i="19"/>
  <c r="T46" i="19"/>
  <c r="CF46" i="19" s="1"/>
  <c r="BE151" i="19"/>
  <c r="BY54" i="19"/>
  <c r="BD68" i="19"/>
  <c r="BL48" i="19"/>
  <c r="W115" i="19"/>
  <c r="CD115" i="19" s="1"/>
  <c r="AD186" i="19"/>
  <c r="AD192" i="19"/>
  <c r="AN89" i="19"/>
  <c r="U159" i="19"/>
  <c r="AO72" i="19"/>
  <c r="BN71" i="19"/>
  <c r="AA143" i="19"/>
  <c r="AS73" i="19"/>
  <c r="AO163" i="19"/>
  <c r="AM11" i="19"/>
  <c r="CM173" i="19"/>
  <c r="CP173" i="19" s="1"/>
  <c r="W157" i="19"/>
  <c r="CD157" i="19" s="1"/>
  <c r="AX43" i="19"/>
  <c r="BB135" i="19"/>
  <c r="BJ48" i="19"/>
  <c r="CN30" i="19"/>
  <c r="AZ96" i="19"/>
  <c r="BB113" i="19"/>
  <c r="AB98" i="19"/>
  <c r="CE98" i="19" s="1"/>
  <c r="BP34" i="19"/>
  <c r="BH145" i="19"/>
  <c r="BG206" i="19"/>
  <c r="AK142" i="19"/>
  <c r="AL79" i="19"/>
  <c r="BK87" i="19"/>
  <c r="AC120" i="19"/>
  <c r="BM145" i="19"/>
  <c r="AO89" i="19"/>
  <c r="BJ108" i="19"/>
  <c r="AA36" i="19"/>
  <c r="AH31" i="19"/>
  <c r="AG31" i="19"/>
  <c r="AB199" i="19"/>
  <c r="CE199" i="19" s="1"/>
  <c r="CN199" i="19"/>
  <c r="BT181" i="19"/>
  <c r="BP181" i="19"/>
  <c r="BR181" i="19"/>
  <c r="AF141" i="19"/>
  <c r="AE141" i="19"/>
  <c r="CL97" i="19"/>
  <c r="X97" i="19"/>
  <c r="BJ4" i="19"/>
  <c r="BO4" i="19"/>
  <c r="BK4" i="19"/>
  <c r="BD4" i="19"/>
  <c r="AG194" i="19"/>
  <c r="AH194" i="19"/>
  <c r="AB149" i="19"/>
  <c r="CE149" i="19" s="1"/>
  <c r="CN149" i="19"/>
  <c r="CJ98" i="19"/>
  <c r="BB155" i="19"/>
  <c r="AW155" i="19"/>
  <c r="AE85" i="19"/>
  <c r="AH85" i="19"/>
  <c r="CL8" i="19"/>
  <c r="AN8" i="19"/>
  <c r="AP39" i="19"/>
  <c r="AB39" i="19"/>
  <c r="CE39" i="19" s="1"/>
  <c r="Z39" i="19"/>
  <c r="Y39" i="19"/>
  <c r="CG39" i="19" s="1"/>
  <c r="AQ39" i="19"/>
  <c r="CJ193" i="19"/>
  <c r="BY150" i="19"/>
  <c r="CA150" i="19"/>
  <c r="CJ143" i="19"/>
  <c r="Y63" i="19"/>
  <c r="CG63" i="19" s="1"/>
  <c r="AP63" i="19"/>
  <c r="CJ35" i="19"/>
  <c r="BL117" i="19"/>
  <c r="BD117" i="19"/>
  <c r="BF117" i="19"/>
  <c r="BE117" i="19"/>
  <c r="BJ117" i="19"/>
  <c r="BH117" i="19"/>
  <c r="BM117" i="19"/>
  <c r="AW4" i="19"/>
  <c r="AY4" i="19"/>
  <c r="CN72" i="19"/>
  <c r="CP72" i="19" s="1"/>
  <c r="AP72" i="19"/>
  <c r="CJ15" i="19"/>
  <c r="X103" i="19"/>
  <c r="V103" i="19"/>
  <c r="AO103" i="19"/>
  <c r="AN18" i="19"/>
  <c r="CL18" i="19"/>
  <c r="CN197" i="19"/>
  <c r="AC197" i="19"/>
  <c r="BB147" i="19"/>
  <c r="BC147" i="19"/>
  <c r="AT147" i="19"/>
  <c r="AS147" i="19"/>
  <c r="AZ156" i="19"/>
  <c r="BA156" i="19"/>
  <c r="AX156" i="19"/>
  <c r="BC156" i="19"/>
  <c r="AX70" i="19"/>
  <c r="AS70" i="19"/>
  <c r="AY70" i="19"/>
  <c r="AR70" i="19"/>
  <c r="BT90" i="19"/>
  <c r="BU90" i="19" s="1"/>
  <c r="BQ90" i="19"/>
  <c r="BS108" i="19"/>
  <c r="BT108" i="19"/>
  <c r="BP108" i="19"/>
  <c r="AO40" i="19"/>
  <c r="V40" i="19"/>
  <c r="AC165" i="19"/>
  <c r="AA165" i="19"/>
  <c r="CJ3" i="19"/>
  <c r="BC29" i="19"/>
  <c r="AR29" i="19"/>
  <c r="AT130" i="19"/>
  <c r="BC130" i="19"/>
  <c r="AX130" i="19"/>
  <c r="Z136" i="19"/>
  <c r="AQ136" i="19"/>
  <c r="BS178" i="19"/>
  <c r="BQ178" i="19"/>
  <c r="BT178" i="19"/>
  <c r="BY82" i="19"/>
  <c r="BW82" i="19"/>
  <c r="CJ80" i="19"/>
  <c r="BK67" i="19"/>
  <c r="BH67" i="19"/>
  <c r="CJ100" i="19"/>
  <c r="CJ186" i="19"/>
  <c r="AG86" i="19"/>
  <c r="AD86" i="19"/>
  <c r="AO41" i="19"/>
  <c r="CK41" i="19"/>
  <c r="BG130" i="19"/>
  <c r="BO130" i="19"/>
  <c r="BO161" i="19"/>
  <c r="BH161" i="19"/>
  <c r="CJ9" i="19"/>
  <c r="AQ156" i="19"/>
  <c r="AP156" i="19"/>
  <c r="CJ139" i="19"/>
  <c r="AD74" i="19"/>
  <c r="AE74" i="19"/>
  <c r="Y138" i="19"/>
  <c r="CG138" i="19" s="1"/>
  <c r="AB138" i="19"/>
  <c r="CE138" i="19" s="1"/>
  <c r="AE69" i="19"/>
  <c r="AD69" i="19"/>
  <c r="Z137" i="19"/>
  <c r="AP137" i="19"/>
  <c r="AA137" i="19"/>
  <c r="CM137" i="19"/>
  <c r="CM42" i="19"/>
  <c r="AC42" i="19"/>
  <c r="CN42" i="19"/>
  <c r="AP42" i="19"/>
  <c r="AJ52" i="19"/>
  <c r="AL52" i="19"/>
  <c r="BJ73" i="19"/>
  <c r="BH73" i="19"/>
  <c r="BS142" i="19"/>
  <c r="BU142" i="19" s="1"/>
  <c r="BR142" i="19"/>
  <c r="AZ18" i="19"/>
  <c r="AR18" i="19"/>
  <c r="BO92" i="19"/>
  <c r="BH92" i="19"/>
  <c r="AZ107" i="19"/>
  <c r="AU107" i="19"/>
  <c r="AY107" i="19"/>
  <c r="AK90" i="19"/>
  <c r="AL90" i="19"/>
  <c r="AI90" i="19"/>
  <c r="AC133" i="19"/>
  <c r="AB133" i="19"/>
  <c r="CE133" i="19" s="1"/>
  <c r="CJ182" i="19"/>
  <c r="BM118" i="19"/>
  <c r="BD118" i="19"/>
  <c r="BO118" i="19"/>
  <c r="BL118" i="19"/>
  <c r="BD83" i="19"/>
  <c r="BN83" i="19"/>
  <c r="BM83" i="19"/>
  <c r="AG120" i="19"/>
  <c r="AF120" i="19"/>
  <c r="BB56" i="19"/>
  <c r="BC56" i="19"/>
  <c r="AX56" i="19"/>
  <c r="A554" i="33" l="1"/>
  <c r="A555" i="31"/>
  <c r="AF765" i="33"/>
  <c r="AG765" i="33"/>
  <c r="A517" i="33"/>
  <c r="CD519" i="33"/>
  <c r="CE515" i="33"/>
  <c r="A498" i="33"/>
  <c r="CD505" i="33"/>
  <c r="CE489" i="33"/>
  <c r="CD521" i="33"/>
  <c r="CD515" i="33"/>
  <c r="CE499" i="33"/>
  <c r="AD465" i="33"/>
  <c r="AC478" i="33"/>
  <c r="CE463" i="33"/>
  <c r="CD467" i="33"/>
  <c r="CE517" i="33"/>
  <c r="AG493" i="33"/>
  <c r="CE471" i="33"/>
  <c r="AC483" i="33"/>
  <c r="AF493" i="33"/>
  <c r="AC480" i="33"/>
  <c r="AG503" i="33"/>
  <c r="CB515" i="33"/>
  <c r="AZ515" i="33"/>
  <c r="CB498" i="33"/>
  <c r="AZ498" i="33"/>
  <c r="CD499" i="33"/>
  <c r="AT499" i="33"/>
  <c r="AE482" i="33"/>
  <c r="AD469" i="33"/>
  <c r="AD455" i="33"/>
  <c r="AG486" i="33"/>
  <c r="AE475" i="33"/>
  <c r="AE434" i="33"/>
  <c r="AE433" i="33"/>
  <c r="AD410" i="33"/>
  <c r="AF433" i="33"/>
  <c r="AF461" i="33"/>
  <c r="AE462" i="33"/>
  <c r="AG464" i="33"/>
  <c r="AD484" i="33"/>
  <c r="AF462" i="33"/>
  <c r="AG436" i="33"/>
  <c r="AC484" i="33"/>
  <c r="AF439" i="33"/>
  <c r="AE479" i="33"/>
  <c r="AD464" i="33"/>
  <c r="AF468" i="33"/>
  <c r="AF405" i="33"/>
  <c r="CD415" i="33"/>
  <c r="AD470" i="33"/>
  <c r="AD482" i="33"/>
  <c r="AD433" i="33"/>
  <c r="AC412" i="33"/>
  <c r="AD412" i="33"/>
  <c r="AE480" i="33"/>
  <c r="AE441" i="33"/>
  <c r="AG414" i="33"/>
  <c r="AE406" i="33"/>
  <c r="AD463" i="33"/>
  <c r="AD405" i="33"/>
  <c r="AD479" i="33"/>
  <c r="AF411" i="33"/>
  <c r="AE483" i="33"/>
  <c r="AD445" i="33"/>
  <c r="AE439" i="33"/>
  <c r="AD420" i="33"/>
  <c r="AE447" i="33"/>
  <c r="AD424" i="33"/>
  <c r="AF482" i="33"/>
  <c r="AF467" i="33"/>
  <c r="AF471" i="33"/>
  <c r="AF410" i="33"/>
  <c r="AG408" i="33"/>
  <c r="AF458" i="33"/>
  <c r="AE432" i="33"/>
  <c r="AE478" i="33"/>
  <c r="AE443" i="33"/>
  <c r="AE415" i="33"/>
  <c r="AD472" i="33"/>
  <c r="AE467" i="33"/>
  <c r="AF480" i="33"/>
  <c r="AD475" i="33"/>
  <c r="AE402" i="33"/>
  <c r="AD427" i="33"/>
  <c r="AE453" i="33"/>
  <c r="AF477" i="33"/>
  <c r="AD432" i="33"/>
  <c r="AD406" i="33"/>
  <c r="AE399" i="33"/>
  <c r="AC405" i="33"/>
  <c r="AF478" i="33"/>
  <c r="AE407" i="33"/>
  <c r="AD438" i="33"/>
  <c r="AD468" i="33"/>
  <c r="AF476" i="33"/>
  <c r="AF432" i="33"/>
  <c r="AG485" i="33"/>
  <c r="AF455" i="33"/>
  <c r="AD451" i="33"/>
  <c r="AD467" i="33"/>
  <c r="AF443" i="33"/>
  <c r="AF474" i="33"/>
  <c r="AE420" i="33"/>
  <c r="AF444" i="33"/>
  <c r="AE477" i="33"/>
  <c r="AE457" i="33"/>
  <c r="AD398" i="33"/>
  <c r="AF454" i="33"/>
  <c r="AD473" i="33"/>
  <c r="AE458" i="33"/>
  <c r="AF481" i="33"/>
  <c r="AD477" i="33"/>
  <c r="AF406" i="33"/>
  <c r="AD457" i="33"/>
  <c r="AE425" i="33"/>
  <c r="AE476" i="33"/>
  <c r="AD441" i="33"/>
  <c r="AF451" i="33"/>
  <c r="AF419" i="33"/>
  <c r="AF483" i="33"/>
  <c r="AE455" i="33"/>
  <c r="AD481" i="33"/>
  <c r="AD466" i="33"/>
  <c r="AD435" i="33"/>
  <c r="AE440" i="33"/>
  <c r="AG421" i="33"/>
  <c r="AE419" i="33"/>
  <c r="AE445" i="33"/>
  <c r="AD411" i="33"/>
  <c r="AE470" i="33"/>
  <c r="AE442" i="33"/>
  <c r="AF438" i="33"/>
  <c r="AD453" i="33"/>
  <c r="AF453" i="33"/>
  <c r="AF466" i="33"/>
  <c r="AD471" i="33"/>
  <c r="AE456" i="33"/>
  <c r="AE454" i="33"/>
  <c r="AD474" i="33"/>
  <c r="AE468" i="33"/>
  <c r="AF402" i="33"/>
  <c r="AF427" i="33"/>
  <c r="AF420" i="33"/>
  <c r="AD425" i="33"/>
  <c r="AD407" i="33"/>
  <c r="AF435" i="33"/>
  <c r="AG502" i="33"/>
  <c r="AG447" i="33"/>
  <c r="AF447" i="33"/>
  <c r="AG416" i="33"/>
  <c r="AF416" i="33"/>
  <c r="AG518" i="33"/>
  <c r="AG492" i="33"/>
  <c r="AF449" i="33"/>
  <c r="AF456" i="33"/>
  <c r="AF479" i="33"/>
  <c r="AF470" i="33"/>
  <c r="AG403" i="33"/>
  <c r="AF403" i="33"/>
  <c r="AG448" i="33"/>
  <c r="AE444" i="33"/>
  <c r="AD458" i="33"/>
  <c r="AD423" i="33"/>
  <c r="AG418" i="33"/>
  <c r="AD440" i="33"/>
  <c r="AE398" i="33"/>
  <c r="AE481" i="33"/>
  <c r="AE472" i="33"/>
  <c r="AD478" i="33"/>
  <c r="AE474" i="33"/>
  <c r="AG452" i="33"/>
  <c r="AF452" i="33"/>
  <c r="AE435" i="33"/>
  <c r="AC416" i="33"/>
  <c r="AG429" i="33"/>
  <c r="AF429" i="33"/>
  <c r="AF445" i="33"/>
  <c r="AE426" i="33"/>
  <c r="AD421" i="33"/>
  <c r="AF423" i="33"/>
  <c r="AD418" i="33"/>
  <c r="AF422" i="33"/>
  <c r="AE408" i="33"/>
  <c r="AF428" i="33"/>
  <c r="AD460" i="33"/>
  <c r="AE401" i="33"/>
  <c r="AG425" i="33"/>
  <c r="AF425" i="33"/>
  <c r="AD448" i="33"/>
  <c r="AE409" i="33"/>
  <c r="AE449" i="33"/>
  <c r="AD428" i="33"/>
  <c r="AE446" i="33"/>
  <c r="AE417" i="33"/>
  <c r="AG413" i="33"/>
  <c r="AF413" i="33"/>
  <c r="AE471" i="33"/>
  <c r="AE461" i="33"/>
  <c r="AC425" i="33"/>
  <c r="AE438" i="33"/>
  <c r="AE466" i="33"/>
  <c r="AF469" i="33"/>
  <c r="AE423" i="33"/>
  <c r="AF409" i="33"/>
  <c r="AG494" i="33"/>
  <c r="AF421" i="33"/>
  <c r="AG450" i="33"/>
  <c r="AF450" i="33"/>
  <c r="AD417" i="33"/>
  <c r="AF448" i="33"/>
  <c r="AD413" i="33"/>
  <c r="AF404" i="33"/>
  <c r="AE428" i="33"/>
  <c r="AE460" i="33"/>
  <c r="AD402" i="33"/>
  <c r="AE430" i="33"/>
  <c r="AD426" i="33"/>
  <c r="AF442" i="33"/>
  <c r="AE463" i="33"/>
  <c r="AF426" i="33"/>
  <c r="AE421" i="33"/>
  <c r="AF473" i="33"/>
  <c r="AE422" i="33"/>
  <c r="AE418" i="33"/>
  <c r="AE404" i="33"/>
  <c r="AD409" i="33"/>
  <c r="AF418" i="33"/>
  <c r="AE411" i="33"/>
  <c r="AD442" i="33"/>
  <c r="AF417" i="33"/>
  <c r="AF463" i="33"/>
  <c r="AD422" i="33"/>
  <c r="AE397" i="33"/>
  <c r="AE413" i="33"/>
  <c r="AD408" i="33"/>
  <c r="AD450" i="33"/>
  <c r="AE469" i="33"/>
  <c r="AF430" i="33"/>
  <c r="AF457" i="33"/>
  <c r="AF460" i="33"/>
  <c r="AD397" i="33"/>
  <c r="AD476" i="33"/>
  <c r="AF446" i="33"/>
  <c r="AE473" i="33"/>
  <c r="AD444" i="33"/>
  <c r="AF436" i="33"/>
  <c r="AD449" i="33"/>
  <c r="AD459" i="33"/>
  <c r="AE459" i="33"/>
  <c r="AE429" i="33"/>
  <c r="AD462" i="33"/>
  <c r="AC398" i="33"/>
  <c r="AD454" i="33"/>
  <c r="AE396" i="33"/>
  <c r="AE448" i="33"/>
  <c r="AF459" i="33"/>
  <c r="AD429" i="33"/>
  <c r="AF484" i="33"/>
  <c r="AD446" i="33"/>
  <c r="AD404" i="33"/>
  <c r="AE450" i="33"/>
  <c r="AF408" i="33"/>
  <c r="AD401" i="33"/>
  <c r="AE424" i="33"/>
  <c r="AF397" i="33"/>
  <c r="AF396" i="33"/>
  <c r="AD396" i="33"/>
  <c r="AF401" i="33"/>
  <c r="AF414" i="33"/>
  <c r="AD430" i="33"/>
  <c r="AD414" i="33"/>
  <c r="AD483" i="33"/>
  <c r="AE465" i="33"/>
  <c r="AF465" i="33"/>
  <c r="AE464" i="33"/>
  <c r="AD461" i="33"/>
  <c r="AF464" i="33"/>
  <c r="AC460" i="33"/>
  <c r="AC430" i="33"/>
  <c r="AG401" i="33"/>
  <c r="AG430" i="33"/>
  <c r="AT449" i="33"/>
  <c r="CD449" i="33"/>
  <c r="AG473" i="33"/>
  <c r="BM438" i="33"/>
  <c r="CD412" i="33"/>
  <c r="AX504" i="33"/>
  <c r="AX473" i="33"/>
  <c r="AW473" i="33"/>
  <c r="AX414" i="33"/>
  <c r="AW414" i="33"/>
  <c r="CE509" i="33"/>
  <c r="AX443" i="33"/>
  <c r="AW443" i="33"/>
  <c r="AX407" i="33"/>
  <c r="AW407" i="33"/>
  <c r="AX449" i="33"/>
  <c r="AW449" i="33"/>
  <c r="CD424" i="33"/>
  <c r="AT424" i="33"/>
  <c r="CB461" i="33"/>
  <c r="AZ461" i="33"/>
  <c r="AX437" i="33"/>
  <c r="AW437" i="33"/>
  <c r="AW397" i="33"/>
  <c r="CB435" i="33"/>
  <c r="AZ435" i="33"/>
  <c r="AX490" i="33"/>
  <c r="CB439" i="33"/>
  <c r="AZ439" i="33"/>
  <c r="AX429" i="33"/>
  <c r="AW429" i="33"/>
  <c r="CE482" i="33"/>
  <c r="BC482" i="33"/>
  <c r="CB482" i="33"/>
  <c r="AZ482" i="33"/>
  <c r="CD432" i="33"/>
  <c r="AT432" i="33"/>
  <c r="AX465" i="33"/>
  <c r="AW465" i="33"/>
  <c r="CE465" i="33"/>
  <c r="BC465" i="33"/>
  <c r="CB465" i="33"/>
  <c r="AZ465" i="33"/>
  <c r="CD511" i="33"/>
  <c r="CE403" i="33"/>
  <c r="BC403" i="33"/>
  <c r="CB503" i="33"/>
  <c r="AX510" i="33"/>
  <c r="CE510" i="33"/>
  <c r="CE513" i="33"/>
  <c r="CB397" i="33"/>
  <c r="AZ397" i="33"/>
  <c r="CB396" i="33"/>
  <c r="AZ396" i="33"/>
  <c r="CB416" i="33"/>
  <c r="AZ416" i="33"/>
  <c r="AV447" i="33"/>
  <c r="AU447" i="33"/>
  <c r="AX462" i="33"/>
  <c r="AW462" i="33"/>
  <c r="AX481" i="33"/>
  <c r="AW481" i="33"/>
  <c r="AW413" i="33"/>
  <c r="CE516" i="33"/>
  <c r="CD504" i="33"/>
  <c r="CB445" i="33"/>
  <c r="AZ445" i="33"/>
  <c r="CD444" i="33"/>
  <c r="AT444" i="33"/>
  <c r="CB501" i="33"/>
  <c r="CE442" i="33"/>
  <c r="BC442" i="33"/>
  <c r="CD457" i="33"/>
  <c r="AT457" i="33"/>
  <c r="AX501" i="33"/>
  <c r="CE443" i="33"/>
  <c r="BC443" i="33"/>
  <c r="CB432" i="33"/>
  <c r="AZ432" i="33"/>
  <c r="AW484" i="33"/>
  <c r="CB484" i="33"/>
  <c r="AZ484" i="33"/>
  <c r="AX403" i="33"/>
  <c r="AW403" i="33"/>
  <c r="AV510" i="33"/>
  <c r="CD397" i="33"/>
  <c r="AT397" i="33"/>
  <c r="AW396" i="33"/>
  <c r="AV491" i="33"/>
  <c r="CB490" i="33"/>
  <c r="CD490" i="33"/>
  <c r="AX466" i="33"/>
  <c r="AW466" i="33"/>
  <c r="AV466" i="33"/>
  <c r="AU466" i="33"/>
  <c r="CE422" i="33"/>
  <c r="BC422" i="33"/>
  <c r="AW409" i="33"/>
  <c r="AW477" i="33"/>
  <c r="CB512" i="33"/>
  <c r="CB509" i="33"/>
  <c r="CB469" i="33"/>
  <c r="AZ469" i="33"/>
  <c r="CB522" i="33"/>
  <c r="AV432" i="33"/>
  <c r="AU432" i="33"/>
  <c r="CE481" i="33"/>
  <c r="BC481" i="33"/>
  <c r="AX499" i="33"/>
  <c r="AX411" i="33"/>
  <c r="AW411" i="33"/>
  <c r="CB506" i="33"/>
  <c r="CE414" i="33"/>
  <c r="BC414" i="33"/>
  <c r="AX480" i="33"/>
  <c r="AW480" i="33"/>
  <c r="AX503" i="33"/>
  <c r="AU407" i="33"/>
  <c r="AX488" i="33"/>
  <c r="CE415" i="33"/>
  <c r="BC415" i="33"/>
  <c r="CB510" i="33"/>
  <c r="CB437" i="33"/>
  <c r="AZ437" i="33"/>
  <c r="CE437" i="33"/>
  <c r="BC437" i="33"/>
  <c r="CD523" i="33"/>
  <c r="AX482" i="33"/>
  <c r="AW482" i="33"/>
  <c r="AX483" i="33"/>
  <c r="AW483" i="33"/>
  <c r="AW440" i="33"/>
  <c r="AX406" i="33"/>
  <c r="AW406" i="33"/>
  <c r="CE478" i="33"/>
  <c r="BC478" i="33"/>
  <c r="CB414" i="33"/>
  <c r="AZ414" i="33"/>
  <c r="AW420" i="33"/>
  <c r="CE522" i="33"/>
  <c r="AX458" i="33"/>
  <c r="AW458" i="33"/>
  <c r="AX511" i="33"/>
  <c r="CB511" i="33"/>
  <c r="AX497" i="33"/>
  <c r="CD464" i="33"/>
  <c r="AT464" i="33"/>
  <c r="CE464" i="33"/>
  <c r="BC464" i="33"/>
  <c r="CB415" i="33"/>
  <c r="AZ415" i="33"/>
  <c r="CB513" i="33"/>
  <c r="CE491" i="33"/>
  <c r="AX491" i="33"/>
  <c r="AX474" i="33"/>
  <c r="AW474" i="33"/>
  <c r="CE474" i="33"/>
  <c r="BC474" i="33"/>
  <c r="CB474" i="33"/>
  <c r="AZ474" i="33"/>
  <c r="CD494" i="33"/>
  <c r="CB398" i="33"/>
  <c r="AZ398" i="33"/>
  <c r="CE413" i="33"/>
  <c r="BC413" i="33"/>
  <c r="CB476" i="33"/>
  <c r="AZ476" i="33"/>
  <c r="AW476" i="33"/>
  <c r="CD506" i="33"/>
  <c r="CE423" i="33"/>
  <c r="BC423" i="33"/>
  <c r="CB486" i="33"/>
  <c r="CD436" i="33"/>
  <c r="AT436" i="33"/>
  <c r="CB442" i="33"/>
  <c r="AZ442" i="33"/>
  <c r="CE430" i="33"/>
  <c r="BC430" i="33"/>
  <c r="AX509" i="33"/>
  <c r="AW469" i="33"/>
  <c r="CE420" i="33"/>
  <c r="BC420" i="33"/>
  <c r="CB404" i="33"/>
  <c r="AZ404" i="33"/>
  <c r="CB443" i="33"/>
  <c r="AZ443" i="33"/>
  <c r="CB422" i="33"/>
  <c r="AZ422" i="33"/>
  <c r="AX442" i="33"/>
  <c r="AW442" i="33"/>
  <c r="CB473" i="33"/>
  <c r="AZ473" i="33"/>
  <c r="AX512" i="33"/>
  <c r="CD512" i="33"/>
  <c r="AX457" i="33"/>
  <c r="AW457" i="33"/>
  <c r="AW478" i="33"/>
  <c r="AW430" i="33"/>
  <c r="AX522" i="33"/>
  <c r="AW432" i="33"/>
  <c r="BM482" i="33"/>
  <c r="AV471" i="33"/>
  <c r="AU471" i="33"/>
  <c r="CE497" i="33"/>
  <c r="AX520" i="33"/>
  <c r="CB520" i="33"/>
  <c r="AX464" i="33"/>
  <c r="AW464" i="33"/>
  <c r="CB424" i="33"/>
  <c r="AZ424" i="33"/>
  <c r="AW424" i="33"/>
  <c r="AW415" i="33"/>
  <c r="CD510" i="33"/>
  <c r="AX513" i="33"/>
  <c r="CE435" i="33"/>
  <c r="BC435" i="33"/>
  <c r="CD435" i="33"/>
  <c r="AT435" i="33"/>
  <c r="CE466" i="33"/>
  <c r="BC466" i="33"/>
  <c r="CD466" i="33"/>
  <c r="AT466" i="33"/>
  <c r="AX515" i="33"/>
  <c r="CB495" i="33"/>
  <c r="AX412" i="33"/>
  <c r="AW412" i="33"/>
  <c r="CB523" i="33"/>
  <c r="AX441" i="33"/>
  <c r="AW441" i="33"/>
  <c r="CE441" i="33"/>
  <c r="BC441" i="33"/>
  <c r="CD422" i="33"/>
  <c r="AT422" i="33"/>
  <c r="CE409" i="33"/>
  <c r="BC409" i="33"/>
  <c r="BM432" i="33"/>
  <c r="CD478" i="33"/>
  <c r="AT478" i="33"/>
  <c r="AG431" i="33"/>
  <c r="AX422" i="33"/>
  <c r="AW422" i="33"/>
  <c r="CD477" i="33"/>
  <c r="AT477" i="33"/>
  <c r="CD442" i="33"/>
  <c r="AT442" i="33"/>
  <c r="CB409" i="33"/>
  <c r="AZ409" i="33"/>
  <c r="CB478" i="33"/>
  <c r="AZ478" i="33"/>
  <c r="CD420" i="33"/>
  <c r="AT420" i="33"/>
  <c r="AW404" i="33"/>
  <c r="CB458" i="33"/>
  <c r="AZ458" i="33"/>
  <c r="CE484" i="33"/>
  <c r="BC484" i="33"/>
  <c r="CB497" i="33"/>
  <c r="CB488" i="33"/>
  <c r="CD513" i="33"/>
  <c r="CE461" i="33"/>
  <c r="BC461" i="33"/>
  <c r="CB491" i="33"/>
  <c r="CD491" i="33"/>
  <c r="CB448" i="33"/>
  <c r="AZ448" i="33"/>
  <c r="AX448" i="33"/>
  <c r="AW448" i="33"/>
  <c r="CB494" i="33"/>
  <c r="CB462" i="33"/>
  <c r="AZ462" i="33"/>
  <c r="CE398" i="33"/>
  <c r="BC398" i="33"/>
  <c r="CE411" i="33"/>
  <c r="BC411" i="33"/>
  <c r="AX459" i="33"/>
  <c r="AW459" i="33"/>
  <c r="CD459" i="33"/>
  <c r="AT459" i="33"/>
  <c r="CE506" i="33"/>
  <c r="AX423" i="33"/>
  <c r="AW423" i="33"/>
  <c r="CE498" i="33"/>
  <c r="CD439" i="33"/>
  <c r="AT439" i="33"/>
  <c r="AG514" i="33"/>
  <c r="CB433" i="33"/>
  <c r="AZ433" i="33"/>
  <c r="AW447" i="33"/>
  <c r="AV494" i="33"/>
  <c r="AV462" i="33"/>
  <c r="AU462" i="33"/>
  <c r="CB413" i="33"/>
  <c r="AZ413" i="33"/>
  <c r="AX506" i="33"/>
  <c r="CB426" i="33"/>
  <c r="AZ426" i="33"/>
  <c r="CB421" i="33"/>
  <c r="AZ421" i="33"/>
  <c r="CB436" i="33"/>
  <c r="AZ436" i="33"/>
  <c r="AV498" i="33"/>
  <c r="CE495" i="33"/>
  <c r="AX446" i="33"/>
  <c r="AW446" i="33"/>
  <c r="CB483" i="33"/>
  <c r="AZ483" i="33"/>
  <c r="CD434" i="33"/>
  <c r="AT434" i="33"/>
  <c r="CE419" i="33"/>
  <c r="BC419" i="33"/>
  <c r="CB406" i="33"/>
  <c r="AZ406" i="33"/>
  <c r="AV456" i="33"/>
  <c r="AU456" i="33"/>
  <c r="CD455" i="33"/>
  <c r="AT455" i="33"/>
  <c r="AX408" i="33"/>
  <c r="AW408" i="33"/>
  <c r="CB431" i="33"/>
  <c r="AZ431" i="33"/>
  <c r="CB467" i="33"/>
  <c r="AZ467" i="33"/>
  <c r="CE427" i="33"/>
  <c r="BC427" i="33"/>
  <c r="AW402" i="33"/>
  <c r="AX417" i="33"/>
  <c r="AX487" i="33"/>
  <c r="AV485" i="33"/>
  <c r="CD500" i="33"/>
  <c r="CB418" i="33"/>
  <c r="AZ418" i="33"/>
  <c r="CB401" i="33"/>
  <c r="AZ401" i="33"/>
  <c r="CE401" i="33"/>
  <c r="BC401" i="33"/>
  <c r="CE519" i="33"/>
  <c r="CB425" i="33"/>
  <c r="AZ425" i="33"/>
  <c r="AX470" i="33"/>
  <c r="AW470" i="33"/>
  <c r="BC402" i="33"/>
  <c r="AZ429" i="33"/>
  <c r="AZ438" i="33"/>
  <c r="BC434" i="33"/>
  <c r="AX505" i="33"/>
  <c r="AW405" i="33"/>
  <c r="CD406" i="33"/>
  <c r="AT406" i="33"/>
  <c r="CE431" i="33"/>
  <c r="BC431" i="33"/>
  <c r="CE454" i="33"/>
  <c r="BC454" i="33"/>
  <c r="AX493" i="33"/>
  <c r="CB508" i="33"/>
  <c r="AU427" i="33"/>
  <c r="BM416" i="33"/>
  <c r="CE450" i="33"/>
  <c r="BC450" i="33"/>
  <c r="AX450" i="33"/>
  <c r="CE479" i="33"/>
  <c r="BC479" i="33"/>
  <c r="AX452" i="33"/>
  <c r="AW452" i="33"/>
  <c r="AW450" i="33"/>
  <c r="AZ427" i="33"/>
  <c r="AG505" i="33"/>
  <c r="AX471" i="33"/>
  <c r="CB449" i="33"/>
  <c r="AZ449" i="33"/>
  <c r="AX461" i="33"/>
  <c r="CD396" i="33"/>
  <c r="AT396" i="33"/>
  <c r="AW435" i="33"/>
  <c r="AX416" i="33"/>
  <c r="AW416" i="33"/>
  <c r="AX494" i="33"/>
  <c r="AX398" i="33"/>
  <c r="AW398" i="33"/>
  <c r="CB411" i="33"/>
  <c r="AZ411" i="33"/>
  <c r="AV506" i="33"/>
  <c r="AU423" i="33"/>
  <c r="CB516" i="33"/>
  <c r="CE436" i="33"/>
  <c r="BC436" i="33"/>
  <c r="AX498" i="33"/>
  <c r="AX517" i="33"/>
  <c r="AU412" i="33"/>
  <c r="CB412" i="33"/>
  <c r="AZ412" i="33"/>
  <c r="CB441" i="33"/>
  <c r="AZ441" i="33"/>
  <c r="CE518" i="33"/>
  <c r="AX514" i="33"/>
  <c r="CD489" i="33"/>
  <c r="CB489" i="33"/>
  <c r="AX451" i="33"/>
  <c r="AW451" i="33"/>
  <c r="CB521" i="33"/>
  <c r="AX521" i="33"/>
  <c r="CD431" i="33"/>
  <c r="AT431" i="33"/>
  <c r="AX454" i="33"/>
  <c r="AX508" i="33"/>
  <c r="AX492" i="33"/>
  <c r="AX444" i="33"/>
  <c r="AW444" i="33"/>
  <c r="AX427" i="33"/>
  <c r="AW427" i="33"/>
  <c r="AX401" i="33"/>
  <c r="AW401" i="33"/>
  <c r="AX468" i="33"/>
  <c r="AW468" i="33"/>
  <c r="CB502" i="33"/>
  <c r="CE472" i="33"/>
  <c r="BC472" i="33"/>
  <c r="AX479" i="33"/>
  <c r="AZ417" i="33"/>
  <c r="AW461" i="33"/>
  <c r="AU400" i="33"/>
  <c r="AZ452" i="33"/>
  <c r="AZ444" i="33"/>
  <c r="AX516" i="33"/>
  <c r="AX436" i="33"/>
  <c r="AW436" i="33"/>
  <c r="CE446" i="33"/>
  <c r="BC446" i="33"/>
  <c r="CB517" i="33"/>
  <c r="CD482" i="33"/>
  <c r="AT482" i="33"/>
  <c r="CB440" i="33"/>
  <c r="AZ440" i="33"/>
  <c r="CB410" i="33"/>
  <c r="AZ410" i="33"/>
  <c r="AX455" i="33"/>
  <c r="AW455" i="33"/>
  <c r="CB399" i="33"/>
  <c r="AZ399" i="33"/>
  <c r="CB460" i="33"/>
  <c r="AZ460" i="33"/>
  <c r="AX467" i="33"/>
  <c r="AW467" i="33"/>
  <c r="AV417" i="33"/>
  <c r="AU417" i="33"/>
  <c r="AX418" i="33"/>
  <c r="AW418" i="33"/>
  <c r="AW400" i="33"/>
  <c r="AX425" i="33"/>
  <c r="AW425" i="33"/>
  <c r="AW438" i="33"/>
  <c r="BM445" i="33"/>
  <c r="CB479" i="33"/>
  <c r="AZ479" i="33"/>
  <c r="AU440" i="33"/>
  <c r="BC439" i="33"/>
  <c r="AX439" i="33"/>
  <c r="AW439" i="33"/>
  <c r="CE494" i="33"/>
  <c r="CB481" i="33"/>
  <c r="AZ481" i="33"/>
  <c r="CE476" i="33"/>
  <c r="BC476" i="33"/>
  <c r="CB459" i="33"/>
  <c r="AZ459" i="33"/>
  <c r="CE426" i="33"/>
  <c r="BC426" i="33"/>
  <c r="AX486" i="33"/>
  <c r="AV429" i="33"/>
  <c r="AU429" i="33"/>
  <c r="AX523" i="33"/>
  <c r="AX518" i="33"/>
  <c r="CB514" i="33"/>
  <c r="AX475" i="33"/>
  <c r="AW475" i="33"/>
  <c r="AX489" i="33"/>
  <c r="CB451" i="33"/>
  <c r="AZ451" i="33"/>
  <c r="AX410" i="33"/>
  <c r="AW410" i="33"/>
  <c r="AV410" i="33"/>
  <c r="AU410" i="33"/>
  <c r="CE487" i="33"/>
  <c r="AX456" i="33"/>
  <c r="AW456" i="33"/>
  <c r="AW399" i="33"/>
  <c r="AV454" i="33"/>
  <c r="AU454" i="33"/>
  <c r="AX453" i="33"/>
  <c r="AV460" i="33"/>
  <c r="AU460" i="33"/>
  <c r="CB428" i="33"/>
  <c r="AZ428" i="33"/>
  <c r="CD402" i="33"/>
  <c r="AT402" i="33"/>
  <c r="CD487" i="33"/>
  <c r="AX485" i="33"/>
  <c r="CB500" i="33"/>
  <c r="AX463" i="33"/>
  <c r="AW463" i="33"/>
  <c r="CB472" i="33"/>
  <c r="AZ472" i="33"/>
  <c r="CB470" i="33"/>
  <c r="AZ470" i="33"/>
  <c r="AV470" i="33"/>
  <c r="AZ400" i="33"/>
  <c r="AW421" i="33"/>
  <c r="CB402" i="33"/>
  <c r="AZ402" i="33"/>
  <c r="CB507" i="33"/>
  <c r="AX507" i="33"/>
  <c r="BM397" i="33"/>
  <c r="CB519" i="33"/>
  <c r="CE502" i="33"/>
  <c r="AX399" i="33"/>
  <c r="AW417" i="33"/>
  <c r="BC460" i="33"/>
  <c r="AW471" i="33"/>
  <c r="AZ405" i="33"/>
  <c r="AW479" i="33"/>
  <c r="CD416" i="33"/>
  <c r="AT416" i="33"/>
  <c r="AX433" i="33"/>
  <c r="AW433" i="33"/>
  <c r="CE447" i="33"/>
  <c r="BC447" i="33"/>
  <c r="CD398" i="33"/>
  <c r="AT398" i="33"/>
  <c r="AV499" i="33"/>
  <c r="AX426" i="33"/>
  <c r="AW426" i="33"/>
  <c r="CD495" i="33"/>
  <c r="AX495" i="33"/>
  <c r="CB446" i="33"/>
  <c r="AZ446" i="33"/>
  <c r="CB518" i="33"/>
  <c r="CB434" i="33"/>
  <c r="AZ434" i="33"/>
  <c r="BM466" i="33"/>
  <c r="CB455" i="33"/>
  <c r="AZ455" i="33"/>
  <c r="AX496" i="33"/>
  <c r="AV428" i="33"/>
  <c r="CB487" i="33"/>
  <c r="CB485" i="33"/>
  <c r="AX519" i="33"/>
  <c r="CB463" i="33"/>
  <c r="AZ463" i="33"/>
  <c r="CB450" i="33"/>
  <c r="AZ450" i="33"/>
  <c r="AU425" i="33"/>
  <c r="CE438" i="33"/>
  <c r="BC438" i="33"/>
  <c r="AX472" i="33"/>
  <c r="AW472" i="33"/>
  <c r="CD479" i="33"/>
  <c r="AT479" i="33"/>
  <c r="AX415" i="33"/>
  <c r="AX478" i="33"/>
  <c r="AX432" i="33"/>
  <c r="AX400" i="33"/>
  <c r="AW460" i="33"/>
  <c r="AZ475" i="33"/>
  <c r="AZ466" i="33"/>
  <c r="CB505" i="33"/>
  <c r="AX434" i="33"/>
  <c r="AW434" i="33"/>
  <c r="CB419" i="33"/>
  <c r="AZ419" i="33"/>
  <c r="AV475" i="33"/>
  <c r="AU475" i="33"/>
  <c r="CE410" i="33"/>
  <c r="BC410" i="33"/>
  <c r="CD399" i="33"/>
  <c r="AT399" i="33"/>
  <c r="AX431" i="33"/>
  <c r="AW431" i="33"/>
  <c r="CB454" i="33"/>
  <c r="AZ454" i="33"/>
  <c r="CB453" i="33"/>
  <c r="AZ453" i="33"/>
  <c r="AV508" i="33"/>
  <c r="AX428" i="33"/>
  <c r="AW428" i="33"/>
  <c r="CD485" i="33"/>
  <c r="AX500" i="33"/>
  <c r="CD418" i="33"/>
  <c r="AT418" i="33"/>
  <c r="CB468" i="33"/>
  <c r="AZ468" i="33"/>
  <c r="AX502" i="33"/>
  <c r="BM398" i="33"/>
  <c r="AW445" i="33"/>
  <c r="AT410" i="33"/>
  <c r="AW454" i="33"/>
  <c r="AX409" i="33"/>
  <c r="AX424" i="33"/>
  <c r="AX440" i="33"/>
  <c r="AX396" i="33"/>
  <c r="AX460" i="33"/>
  <c r="AV400" i="33"/>
  <c r="AX445" i="33"/>
  <c r="AX421" i="33"/>
  <c r="AV425" i="33"/>
  <c r="AV427" i="33"/>
  <c r="AX402" i="33"/>
  <c r="AX476" i="33"/>
  <c r="AV407" i="33"/>
  <c r="AX419" i="33"/>
  <c r="AX404" i="33"/>
  <c r="AX420" i="33"/>
  <c r="AX397" i="33"/>
  <c r="AX430" i="33"/>
  <c r="AV423" i="33"/>
  <c r="AV440" i="33"/>
  <c r="AX405" i="33"/>
  <c r="AX484" i="33"/>
  <c r="AX469" i="33"/>
  <c r="AX447" i="33"/>
  <c r="AX435" i="33"/>
  <c r="AX477" i="33"/>
  <c r="AX438" i="33"/>
  <c r="AG446" i="33"/>
  <c r="AX413" i="33"/>
  <c r="AV412" i="33"/>
  <c r="AV422" i="33"/>
  <c r="AV503" i="33"/>
  <c r="AV497" i="33"/>
  <c r="AV513" i="33"/>
  <c r="AV437" i="33"/>
  <c r="AV442" i="33"/>
  <c r="AV424" i="33"/>
  <c r="AV509" i="33"/>
  <c r="AV443" i="33"/>
  <c r="AV465" i="33"/>
  <c r="AV414" i="33"/>
  <c r="AV520" i="33"/>
  <c r="AV396" i="33"/>
  <c r="AV409" i="33"/>
  <c r="AV477" i="33"/>
  <c r="CB499" i="33"/>
  <c r="AV457" i="33"/>
  <c r="AV478" i="33"/>
  <c r="AV430" i="33"/>
  <c r="AV404" i="33"/>
  <c r="AV484" i="33"/>
  <c r="AV495" i="33"/>
  <c r="AV446" i="33"/>
  <c r="AV501" i="33"/>
  <c r="AV469" i="33"/>
  <c r="AV403" i="33"/>
  <c r="AV480" i="33"/>
  <c r="AV416" i="33"/>
  <c r="AV517" i="33"/>
  <c r="AV419" i="33"/>
  <c r="AV408" i="33"/>
  <c r="AV493" i="33"/>
  <c r="AV492" i="33"/>
  <c r="AV444" i="33"/>
  <c r="AV519" i="33"/>
  <c r="AV479" i="33"/>
  <c r="AV420" i="33"/>
  <c r="AV522" i="33"/>
  <c r="AV511" i="33"/>
  <c r="AV397" i="33"/>
  <c r="AV439" i="33"/>
  <c r="AV481" i="33"/>
  <c r="AV411" i="33"/>
  <c r="AV436" i="33"/>
  <c r="AV505" i="33"/>
  <c r="AV438" i="33"/>
  <c r="AV406" i="33"/>
  <c r="AV445" i="33"/>
  <c r="AV523" i="33"/>
  <c r="AV483" i="33"/>
  <c r="AV514" i="33"/>
  <c r="AV521" i="33"/>
  <c r="AV455" i="33"/>
  <c r="AV431" i="33"/>
  <c r="AV453" i="33"/>
  <c r="AV463" i="33"/>
  <c r="AV450" i="33"/>
  <c r="AV472" i="33"/>
  <c r="AV449" i="33"/>
  <c r="AV488" i="33"/>
  <c r="AV415" i="33"/>
  <c r="AV490" i="33"/>
  <c r="AV515" i="33"/>
  <c r="AV426" i="33"/>
  <c r="AV516" i="33"/>
  <c r="AV482" i="33"/>
  <c r="AV434" i="33"/>
  <c r="AV399" i="33"/>
  <c r="AV496" i="33"/>
  <c r="AV507" i="33"/>
  <c r="AV452" i="33"/>
  <c r="AV473" i="33"/>
  <c r="AV512" i="33"/>
  <c r="AV458" i="33"/>
  <c r="AV464" i="33"/>
  <c r="AV435" i="33"/>
  <c r="AV474" i="33"/>
  <c r="AV448" i="33"/>
  <c r="AV398" i="33"/>
  <c r="AV413" i="33"/>
  <c r="AV486" i="33"/>
  <c r="AV421" i="33"/>
  <c r="AV451" i="33"/>
  <c r="AV402" i="33"/>
  <c r="AV418" i="33"/>
  <c r="AV401" i="33"/>
  <c r="AV502" i="33"/>
  <c r="AV459" i="33"/>
  <c r="AV489" i="33"/>
  <c r="AV504" i="33"/>
  <c r="AV487" i="33"/>
  <c r="AV468" i="33"/>
  <c r="AV461" i="33"/>
  <c r="AV433" i="33"/>
  <c r="AV476" i="33"/>
  <c r="AG521" i="33"/>
  <c r="AV441" i="33"/>
  <c r="AV518" i="33"/>
  <c r="AV405" i="33"/>
  <c r="AV467" i="33"/>
  <c r="AV500" i="33"/>
  <c r="CE469" i="33"/>
  <c r="AG461" i="33"/>
  <c r="CD517" i="33"/>
  <c r="CE424" i="33"/>
  <c r="CB480" i="33"/>
  <c r="CB471" i="33"/>
  <c r="CE433" i="33"/>
  <c r="CD481" i="33"/>
  <c r="CE421" i="33"/>
  <c r="CD471" i="33"/>
  <c r="CD484" i="33"/>
  <c r="CE432" i="33"/>
  <c r="CB407" i="33"/>
  <c r="CD520" i="33"/>
  <c r="CE397" i="33"/>
  <c r="AG511" i="33"/>
  <c r="CE503" i="33"/>
  <c r="CB403" i="33"/>
  <c r="CB464" i="33"/>
  <c r="CD461" i="33"/>
  <c r="CE406" i="33"/>
  <c r="CB447" i="33"/>
  <c r="CD476" i="33"/>
  <c r="CB423" i="33"/>
  <c r="AG426" i="33"/>
  <c r="CE416" i="33"/>
  <c r="CE500" i="33"/>
  <c r="AG512" i="33"/>
  <c r="AG498" i="33"/>
  <c r="AG489" i="33"/>
  <c r="AG497" i="33"/>
  <c r="AG506" i="33"/>
  <c r="AG517" i="33"/>
  <c r="AG491" i="33"/>
  <c r="AG508" i="33"/>
  <c r="AG465" i="33"/>
  <c r="CE407" i="33"/>
  <c r="CE505" i="33"/>
  <c r="AG496" i="33"/>
  <c r="CE520" i="33"/>
  <c r="CD474" i="33"/>
  <c r="AG437" i="33"/>
  <c r="CD403" i="33"/>
  <c r="AG513" i="33"/>
  <c r="CD509" i="33"/>
  <c r="CE512" i="33"/>
  <c r="CD516" i="33"/>
  <c r="CD496" i="33"/>
  <c r="CD404" i="33"/>
  <c r="CE477" i="33"/>
  <c r="CD480" i="33"/>
  <c r="AG507" i="33"/>
  <c r="AG504" i="33"/>
  <c r="CE504" i="33"/>
  <c r="CB504" i="33"/>
  <c r="CE456" i="33"/>
  <c r="CB456" i="33"/>
  <c r="CB408" i="33"/>
  <c r="CD454" i="33"/>
  <c r="CB493" i="33"/>
  <c r="CE453" i="33"/>
  <c r="CB492" i="33"/>
  <c r="CE444" i="33"/>
  <c r="CE428" i="33"/>
  <c r="CB420" i="33"/>
  <c r="CD469" i="33"/>
  <c r="CD522" i="33"/>
  <c r="CE458" i="33"/>
  <c r="CB477" i="33"/>
  <c r="CE521" i="33"/>
  <c r="CE485" i="33"/>
  <c r="CE457" i="33"/>
  <c r="CD497" i="33"/>
  <c r="AG500" i="33"/>
  <c r="AG523" i="33"/>
  <c r="AG519" i="33"/>
  <c r="AG423" i="33"/>
  <c r="CD503" i="33"/>
  <c r="CD414" i="33"/>
  <c r="CD458" i="33"/>
  <c r="CB457" i="33"/>
  <c r="CB430" i="33"/>
  <c r="AG428" i="33"/>
  <c r="CE418" i="33"/>
  <c r="CB496" i="33"/>
  <c r="CE451" i="33"/>
  <c r="CE523" i="33"/>
  <c r="AG520" i="33"/>
  <c r="CE480" i="33"/>
  <c r="AG516" i="33"/>
  <c r="AG487" i="33"/>
  <c r="CE496" i="33"/>
  <c r="AG417" i="33"/>
  <c r="CC482" i="33"/>
  <c r="CC487" i="33"/>
  <c r="CC458" i="33"/>
  <c r="CD501" i="33"/>
  <c r="CC518" i="33"/>
  <c r="CE511" i="33"/>
  <c r="CC466" i="33"/>
  <c r="CD488" i="33"/>
  <c r="CC435" i="33"/>
  <c r="CC396" i="33"/>
  <c r="CD413" i="33"/>
  <c r="CC488" i="33"/>
  <c r="CD473" i="33"/>
  <c r="CC412" i="33"/>
  <c r="CC514" i="33"/>
  <c r="CC506" i="33"/>
  <c r="CC419" i="33"/>
  <c r="CD465" i="33"/>
  <c r="CC414" i="33"/>
  <c r="CC413" i="33"/>
  <c r="CC494" i="33"/>
  <c r="CC451" i="33"/>
  <c r="CC430" i="33"/>
  <c r="AG510" i="33"/>
  <c r="AG522" i="33"/>
  <c r="CE501" i="33"/>
  <c r="CC502" i="33"/>
  <c r="AG509" i="33"/>
  <c r="CD426" i="33"/>
  <c r="CC438" i="33"/>
  <c r="CC437" i="33"/>
  <c r="CC454" i="33"/>
  <c r="CC415" i="33"/>
  <c r="CC460" i="33"/>
  <c r="CC422" i="33"/>
  <c r="CC411" i="33"/>
  <c r="CC406" i="33"/>
  <c r="CD430" i="33"/>
  <c r="CE459" i="33"/>
  <c r="CD441" i="33"/>
  <c r="AG499" i="33"/>
  <c r="CE488" i="33"/>
  <c r="CC436" i="33"/>
  <c r="CC495" i="33"/>
  <c r="AG495" i="33"/>
  <c r="CC500" i="33"/>
  <c r="CC522" i="33"/>
  <c r="CC398" i="33"/>
  <c r="CC512" i="33"/>
  <c r="CC462" i="33"/>
  <c r="CC402" i="33"/>
  <c r="CC517" i="33"/>
  <c r="CC408" i="33"/>
  <c r="CC464" i="33"/>
  <c r="CC433" i="33"/>
  <c r="CC452" i="33"/>
  <c r="CC455" i="33"/>
  <c r="CC429" i="33"/>
  <c r="CC421" i="33"/>
  <c r="CC417" i="33"/>
  <c r="CC470" i="33"/>
  <c r="CC450" i="33"/>
  <c r="CC447" i="33"/>
  <c r="CC471" i="33"/>
  <c r="CC477" i="33"/>
  <c r="CC505" i="33"/>
  <c r="CC418" i="33"/>
  <c r="CD443" i="33"/>
  <c r="CC474" i="33"/>
  <c r="CE473" i="33"/>
  <c r="AG412" i="33"/>
  <c r="AG490" i="33"/>
  <c r="CC484" i="33"/>
  <c r="CC507" i="33"/>
  <c r="CC523" i="33"/>
  <c r="CC446" i="33"/>
  <c r="CC461" i="33"/>
  <c r="CC410" i="33"/>
  <c r="CC449" i="33"/>
  <c r="CC426" i="33"/>
  <c r="CC444" i="33"/>
  <c r="CC485" i="33"/>
  <c r="CC473" i="33"/>
  <c r="CC516" i="33"/>
  <c r="CC441" i="33"/>
  <c r="AG501" i="33"/>
  <c r="AG488" i="33"/>
  <c r="AG397" i="33"/>
  <c r="CC468" i="33"/>
  <c r="CC399" i="33"/>
  <c r="CC498" i="33"/>
  <c r="AG457" i="33"/>
  <c r="CC509" i="33"/>
  <c r="CC479" i="33"/>
  <c r="CC472" i="33"/>
  <c r="CC475" i="33"/>
  <c r="CC503" i="33"/>
  <c r="CD409" i="33"/>
  <c r="CC521" i="33"/>
  <c r="CC492" i="33"/>
  <c r="CC508" i="33"/>
  <c r="CC515" i="33"/>
  <c r="CC499" i="33"/>
  <c r="CC427" i="33"/>
  <c r="CC404" i="33"/>
  <c r="CC440" i="33"/>
  <c r="CC520" i="33"/>
  <c r="CC425" i="33"/>
  <c r="CC409" i="33"/>
  <c r="CC442" i="33"/>
  <c r="CC457" i="33"/>
  <c r="CC431" i="33"/>
  <c r="CC434" i="33"/>
  <c r="CC504" i="33"/>
  <c r="AG396" i="33"/>
  <c r="CC501" i="33"/>
  <c r="CD498" i="33"/>
  <c r="CC439" i="33"/>
  <c r="CC416" i="33"/>
  <c r="CC397" i="33"/>
  <c r="AG515" i="33"/>
  <c r="CC456" i="33"/>
  <c r="CC493" i="33"/>
  <c r="CC448" i="33"/>
  <c r="CE449" i="33"/>
  <c r="CC469" i="33"/>
  <c r="CC491" i="33"/>
  <c r="CC453" i="33"/>
  <c r="CE404" i="33"/>
  <c r="CC420" i="33"/>
  <c r="CC489" i="33"/>
  <c r="CC486" i="33"/>
  <c r="CC511" i="33"/>
  <c r="AG404" i="33"/>
  <c r="CC424" i="33"/>
  <c r="CC490" i="33"/>
  <c r="CC459" i="33"/>
  <c r="CC465" i="33"/>
  <c r="CC463" i="33"/>
  <c r="CC513" i="33"/>
  <c r="CC467" i="33"/>
  <c r="CC519" i="33"/>
  <c r="CC423" i="33"/>
  <c r="CC403" i="33"/>
  <c r="CC400" i="33"/>
  <c r="CC497" i="33"/>
  <c r="CC481" i="33"/>
  <c r="CC428" i="33"/>
  <c r="CC405" i="33"/>
  <c r="CC432" i="33"/>
  <c r="CC407" i="33"/>
  <c r="CC480" i="33"/>
  <c r="CE490" i="33"/>
  <c r="CC478" i="33"/>
  <c r="CC443" i="33"/>
  <c r="CC496" i="33"/>
  <c r="CC510" i="33"/>
  <c r="CC483" i="33"/>
  <c r="CC445" i="33"/>
  <c r="CC476" i="33"/>
  <c r="CC401" i="33"/>
  <c r="AG444" i="33"/>
  <c r="AG468" i="33"/>
  <c r="AG474" i="33"/>
  <c r="AG438" i="33"/>
  <c r="AG483" i="33"/>
  <c r="AG475" i="33"/>
  <c r="AG470" i="33"/>
  <c r="AG451" i="33"/>
  <c r="AG419" i="33"/>
  <c r="AG441" i="33"/>
  <c r="AG456" i="33"/>
  <c r="AG415" i="33"/>
  <c r="AG434" i="33"/>
  <c r="AG402" i="33"/>
  <c r="AG467" i="33"/>
  <c r="AG454" i="33"/>
  <c r="AG482" i="33"/>
  <c r="AG407" i="33"/>
  <c r="AG479" i="33"/>
  <c r="AG411" i="33"/>
  <c r="AG424" i="33"/>
  <c r="AG445" i="33"/>
  <c r="AG481" i="33"/>
  <c r="AG427" i="33"/>
  <c r="AG398" i="33"/>
  <c r="BY2" i="33"/>
  <c r="AD2" i="33"/>
  <c r="AE2" i="33"/>
  <c r="AC2" i="33"/>
  <c r="BI2" i="33"/>
  <c r="BF2" i="33"/>
  <c r="BD2" i="33"/>
  <c r="AM2" i="33"/>
  <c r="AR2" i="33"/>
  <c r="AT2" i="33"/>
  <c r="AZ2" i="33"/>
  <c r="BH2" i="33"/>
  <c r="BE2" i="33"/>
  <c r="AL2" i="33"/>
  <c r="AY2" i="33"/>
  <c r="AJ2" i="33"/>
  <c r="AQ2" i="33"/>
  <c r="BK2" i="33"/>
  <c r="AW2" i="33"/>
  <c r="BB2" i="33"/>
  <c r="BN2" i="33"/>
  <c r="BC2" i="33"/>
  <c r="AP2" i="33"/>
  <c r="BG2" i="33"/>
  <c r="BA2" i="33"/>
  <c r="AS2" i="33"/>
  <c r="BJ2" i="33"/>
  <c r="AU2" i="33"/>
  <c r="AO2" i="33"/>
  <c r="AK2" i="33"/>
  <c r="AN2" i="33"/>
  <c r="AI2" i="33"/>
  <c r="BL2" i="33"/>
  <c r="BO2" i="33"/>
  <c r="BP2" i="33"/>
  <c r="BQ2" i="33"/>
  <c r="CB2" i="33"/>
  <c r="CD2" i="33"/>
  <c r="CE2" i="33"/>
  <c r="BU41" i="19"/>
  <c r="BV41" i="19" s="1"/>
  <c r="CP162" i="19"/>
  <c r="CP32" i="19"/>
  <c r="CO129" i="19"/>
  <c r="BU21" i="19"/>
  <c r="BV21" i="19" s="1"/>
  <c r="CB74" i="19"/>
  <c r="CC74" i="19" s="1"/>
  <c r="CB15" i="19"/>
  <c r="CC15" i="19" s="1"/>
  <c r="CP176" i="19"/>
  <c r="CP156" i="19"/>
  <c r="CC172" i="19"/>
  <c r="BV11" i="19"/>
  <c r="BV155" i="19"/>
  <c r="BU199" i="19"/>
  <c r="BV199" i="19" s="1"/>
  <c r="CB100" i="19"/>
  <c r="CC100" i="19" s="1"/>
  <c r="BU152" i="19"/>
  <c r="BV152" i="19" s="1"/>
  <c r="BU96" i="19"/>
  <c r="BV96" i="19" s="1"/>
  <c r="CO198" i="19"/>
  <c r="BU49" i="19"/>
  <c r="BV49" i="19" s="1"/>
  <c r="CC84" i="19"/>
  <c r="CP17" i="19"/>
  <c r="CC90" i="19"/>
  <c r="CB198" i="19"/>
  <c r="CC198" i="19" s="1"/>
  <c r="BU110" i="19"/>
  <c r="BV110" i="19" s="1"/>
  <c r="CO57" i="19"/>
  <c r="BV45" i="19"/>
  <c r="BU143" i="19"/>
  <c r="BV143" i="19" s="1"/>
  <c r="CO41" i="19"/>
  <c r="BU104" i="19"/>
  <c r="BV104" i="19" s="1"/>
  <c r="CC14" i="19"/>
  <c r="CB34" i="19"/>
  <c r="CC34" i="19" s="1"/>
  <c r="CP175" i="19"/>
  <c r="CP114" i="19"/>
  <c r="CP182" i="19"/>
  <c r="BU122" i="19"/>
  <c r="BV122" i="19" s="1"/>
  <c r="CO59" i="19"/>
  <c r="CO130" i="19"/>
  <c r="CP140" i="19"/>
  <c r="BU25" i="19"/>
  <c r="BV25" i="19" s="1"/>
  <c r="CC166" i="19"/>
  <c r="CO193" i="19"/>
  <c r="CO50" i="19"/>
  <c r="BU7" i="19"/>
  <c r="BV7" i="19" s="1"/>
  <c r="CO94" i="19"/>
  <c r="CP36" i="19"/>
  <c r="CC120" i="19"/>
  <c r="CB182" i="19"/>
  <c r="CC182" i="19" s="1"/>
  <c r="CP192" i="19"/>
  <c r="CB214" i="19"/>
  <c r="CC214" i="19" s="1"/>
  <c r="BU144" i="19"/>
  <c r="BV144" i="19" s="1"/>
  <c r="CO159" i="19"/>
  <c r="CO36" i="19"/>
  <c r="CP57" i="19"/>
  <c r="CO56" i="19"/>
  <c r="BU39" i="19"/>
  <c r="BV39" i="19" s="1"/>
  <c r="BV6" i="19"/>
  <c r="CO62" i="19"/>
  <c r="CC145" i="19"/>
  <c r="BV62" i="19"/>
  <c r="CP134" i="19"/>
  <c r="CC112" i="19"/>
  <c r="CO165" i="19"/>
  <c r="CO167" i="19"/>
  <c r="CP110" i="19"/>
  <c r="CO203" i="19"/>
  <c r="CB78" i="19"/>
  <c r="CC78" i="19" s="1"/>
  <c r="BU156" i="19"/>
  <c r="BV156" i="19" s="1"/>
  <c r="CP18" i="19"/>
  <c r="BV182" i="19"/>
  <c r="BU2" i="19"/>
  <c r="BV2" i="19" s="1"/>
  <c r="BU161" i="19"/>
  <c r="BV161" i="19" s="1"/>
  <c r="BU160" i="19"/>
  <c r="BV160" i="19" s="1"/>
  <c r="CB91" i="19"/>
  <c r="CC91" i="19" s="1"/>
  <c r="CO118" i="19"/>
  <c r="CO131" i="19"/>
  <c r="BU128" i="19"/>
  <c r="BV128" i="19" s="1"/>
  <c r="CO89" i="19"/>
  <c r="CP68" i="19"/>
  <c r="BU61" i="19"/>
  <c r="BV61" i="19" s="1"/>
  <c r="BU31" i="19"/>
  <c r="BV31" i="19" s="1"/>
  <c r="CC122" i="19"/>
  <c r="CC152" i="19"/>
  <c r="CC59" i="19"/>
  <c r="BU176" i="19"/>
  <c r="BV176" i="19" s="1"/>
  <c r="CO97" i="19"/>
  <c r="CO91" i="19"/>
  <c r="CB38" i="19"/>
  <c r="CC38" i="19" s="1"/>
  <c r="CO155" i="19"/>
  <c r="CB181" i="19"/>
  <c r="CC181" i="19" s="1"/>
  <c r="CO49" i="19"/>
  <c r="CP104" i="19"/>
  <c r="BU136" i="19"/>
  <c r="BV136" i="19" s="1"/>
  <c r="CC132" i="19"/>
  <c r="BU23" i="19"/>
  <c r="BV23" i="19" s="1"/>
  <c r="CB89" i="19"/>
  <c r="CC89" i="19" s="1"/>
  <c r="CP206" i="19"/>
  <c r="CB212" i="19"/>
  <c r="CC212" i="19" s="1"/>
  <c r="CO214" i="19"/>
  <c r="BV94" i="19"/>
  <c r="CB67" i="19"/>
  <c r="CC67" i="19" s="1"/>
  <c r="CO19" i="19"/>
  <c r="CB12" i="19"/>
  <c r="CC12" i="19" s="1"/>
  <c r="BV12" i="19"/>
  <c r="CP131" i="19"/>
  <c r="CP208" i="19"/>
  <c r="CO157" i="19"/>
  <c r="BU121" i="19"/>
  <c r="BV121" i="19" s="1"/>
  <c r="CP144" i="19"/>
  <c r="CP145" i="19"/>
  <c r="CP120" i="19"/>
  <c r="CO156" i="19"/>
  <c r="CO152" i="19"/>
  <c r="BU130" i="19"/>
  <c r="BV130" i="19" s="1"/>
  <c r="BU30" i="19"/>
  <c r="BV30" i="19" s="1"/>
  <c r="CP127" i="19"/>
  <c r="CO195" i="19"/>
  <c r="CB99" i="19"/>
  <c r="CC99" i="19" s="1"/>
  <c r="CP51" i="19"/>
  <c r="CO176" i="19"/>
  <c r="CP30" i="19"/>
  <c r="CP6" i="19"/>
  <c r="BV126" i="19"/>
  <c r="CP191" i="19"/>
  <c r="BU51" i="19"/>
  <c r="BV51" i="19" s="1"/>
  <c r="BU133" i="19"/>
  <c r="BV133" i="19" s="1"/>
  <c r="CC71" i="19"/>
  <c r="CP90" i="19"/>
  <c r="CO182" i="19"/>
  <c r="CO145" i="19"/>
  <c r="CC82" i="19"/>
  <c r="BU43" i="19"/>
  <c r="BV43" i="19" s="1"/>
  <c r="CO99" i="19"/>
  <c r="CC153" i="19"/>
  <c r="BU24" i="19"/>
  <c r="BV24" i="19" s="1"/>
  <c r="CO200" i="19"/>
  <c r="CP89" i="19"/>
  <c r="BV142" i="19"/>
  <c r="BV125" i="19"/>
  <c r="BU22" i="19"/>
  <c r="BV22" i="19" s="1"/>
  <c r="CB4" i="19"/>
  <c r="CC4" i="19" s="1"/>
  <c r="CB26" i="19"/>
  <c r="CC26" i="19" s="1"/>
  <c r="BU205" i="19"/>
  <c r="BV205" i="19" s="1"/>
  <c r="CB140" i="19"/>
  <c r="CC140" i="19" s="1"/>
  <c r="CB55" i="19"/>
  <c r="CC55" i="19" s="1"/>
  <c r="BU153" i="19"/>
  <c r="BV153" i="19" s="1"/>
  <c r="CC126" i="19"/>
  <c r="CB173" i="19"/>
  <c r="CC173" i="19" s="1"/>
  <c r="CB131" i="19"/>
  <c r="CC131" i="19" s="1"/>
  <c r="BU149" i="19"/>
  <c r="BV149" i="19" s="1"/>
  <c r="CB199" i="19"/>
  <c r="CC199" i="19" s="1"/>
  <c r="CP20" i="19"/>
  <c r="CO178" i="19"/>
  <c r="BU87" i="19"/>
  <c r="BV87" i="19" s="1"/>
  <c r="CP101" i="19"/>
  <c r="CP204" i="19"/>
  <c r="CB49" i="19"/>
  <c r="CC49" i="19" s="1"/>
  <c r="CB42" i="19"/>
  <c r="CC42" i="19" s="1"/>
  <c r="CP34" i="19"/>
  <c r="BU48" i="19"/>
  <c r="BV48" i="19" s="1"/>
  <c r="CP33" i="19"/>
  <c r="BU72" i="19"/>
  <c r="BV72" i="19" s="1"/>
  <c r="BU40" i="19"/>
  <c r="BV40" i="19" s="1"/>
  <c r="CB108" i="19"/>
  <c r="CC108" i="19" s="1"/>
  <c r="CP210" i="19"/>
  <c r="CO109" i="19"/>
  <c r="CO105" i="19"/>
  <c r="CP189" i="19"/>
  <c r="BU204" i="19"/>
  <c r="BV204" i="19" s="1"/>
  <c r="CB121" i="19"/>
  <c r="CC121" i="19" s="1"/>
  <c r="CP115" i="19"/>
  <c r="CC171" i="19"/>
  <c r="CO80" i="19"/>
  <c r="CC159" i="19"/>
  <c r="BV34" i="19"/>
  <c r="CB39" i="19"/>
  <c r="CC39" i="19" s="1"/>
  <c r="CB170" i="19"/>
  <c r="CC170" i="19" s="1"/>
  <c r="CC164" i="19"/>
  <c r="CC54" i="19"/>
  <c r="BU127" i="19"/>
  <c r="BV127" i="19" s="1"/>
  <c r="CO199" i="19"/>
  <c r="BV200" i="19"/>
  <c r="CO163" i="19"/>
  <c r="CB148" i="19"/>
  <c r="CC148" i="19" s="1"/>
  <c r="CO10" i="19"/>
  <c r="BV114" i="19"/>
  <c r="CB64" i="19"/>
  <c r="CC64" i="19" s="1"/>
  <c r="CO96" i="19"/>
  <c r="BU206" i="19"/>
  <c r="BV206" i="19" s="1"/>
  <c r="BV99" i="19"/>
  <c r="CP50" i="19"/>
  <c r="CB85" i="19"/>
  <c r="CC85" i="19" s="1"/>
  <c r="BU18" i="19"/>
  <c r="BV18" i="19" s="1"/>
  <c r="CO204" i="19"/>
  <c r="CP207" i="19"/>
  <c r="CO72" i="19"/>
  <c r="BU169" i="19"/>
  <c r="BV169" i="19" s="1"/>
  <c r="BU8" i="19"/>
  <c r="BV8" i="19" s="1"/>
  <c r="CB95" i="19"/>
  <c r="CC95" i="19" s="1"/>
  <c r="CB88" i="19"/>
  <c r="CC88" i="19" s="1"/>
  <c r="CB168" i="19"/>
  <c r="CC168" i="19" s="1"/>
  <c r="CP118" i="19"/>
  <c r="BU26" i="19"/>
  <c r="BV26" i="19" s="1"/>
  <c r="CP155" i="19"/>
  <c r="CP130" i="19"/>
  <c r="BU185" i="19"/>
  <c r="BV185" i="19" s="1"/>
  <c r="CO202" i="19"/>
  <c r="BU4" i="19"/>
  <c r="BV4" i="19" s="1"/>
  <c r="CO84" i="19"/>
  <c r="CP66" i="19"/>
  <c r="CC201" i="19"/>
  <c r="CP109" i="19"/>
  <c r="CP186" i="19"/>
  <c r="CO95" i="19"/>
  <c r="CC124" i="19"/>
  <c r="BV174" i="19"/>
  <c r="CC73" i="19"/>
  <c r="BU36" i="19"/>
  <c r="BV36" i="19" s="1"/>
  <c r="CP83" i="19"/>
  <c r="CC204" i="19"/>
  <c r="CB118" i="19"/>
  <c r="CC118" i="19" s="1"/>
  <c r="CB52" i="19"/>
  <c r="CC52" i="19" s="1"/>
  <c r="CP39" i="19"/>
  <c r="CP60" i="19"/>
  <c r="CO206" i="19"/>
  <c r="BU73" i="19"/>
  <c r="BV73" i="19" s="1"/>
  <c r="BU38" i="19"/>
  <c r="BV38" i="19" s="1"/>
  <c r="CO51" i="19"/>
  <c r="CP84" i="19"/>
  <c r="CO192" i="19"/>
  <c r="CP105" i="19"/>
  <c r="CP151" i="19"/>
  <c r="CO143" i="19"/>
  <c r="BU213" i="19"/>
  <c r="BV213" i="19" s="1"/>
  <c r="CP205" i="19"/>
  <c r="CO66" i="19"/>
  <c r="CP171" i="19"/>
  <c r="CP71" i="19"/>
  <c r="CO124" i="19"/>
  <c r="BU157" i="19"/>
  <c r="BV157" i="19" s="1"/>
  <c r="CP195" i="19"/>
  <c r="CO197" i="19"/>
  <c r="BU52" i="19"/>
  <c r="BV52" i="19" s="1"/>
  <c r="CO201" i="19"/>
  <c r="CP121" i="19"/>
  <c r="BU29" i="19"/>
  <c r="BV29" i="19" s="1"/>
  <c r="CP27" i="19"/>
  <c r="CP74" i="19"/>
  <c r="CO45" i="19"/>
  <c r="BU137" i="19"/>
  <c r="BV137" i="19" s="1"/>
  <c r="BU163" i="19"/>
  <c r="BV163" i="19" s="1"/>
  <c r="CB101" i="19"/>
  <c r="CC101" i="19" s="1"/>
  <c r="BU85" i="19"/>
  <c r="BV85" i="19" s="1"/>
  <c r="CP8" i="19"/>
  <c r="CO39" i="19"/>
  <c r="CB186" i="19"/>
  <c r="CC186" i="19" s="1"/>
  <c r="CP81" i="19"/>
  <c r="CB29" i="19"/>
  <c r="CC29" i="19" s="1"/>
  <c r="CO47" i="19"/>
  <c r="CO107" i="19"/>
  <c r="BU89" i="19"/>
  <c r="BV89" i="19" s="1"/>
  <c r="CO85" i="19"/>
  <c r="BU158" i="19"/>
  <c r="BV158" i="19" s="1"/>
  <c r="CO211" i="19"/>
  <c r="CO82" i="19"/>
  <c r="BV177" i="19"/>
  <c r="CB24" i="19"/>
  <c r="CC24" i="19" s="1"/>
  <c r="BU81" i="19"/>
  <c r="BV81" i="19" s="1"/>
  <c r="CP194" i="19"/>
  <c r="CO28" i="19"/>
  <c r="CC25" i="19"/>
  <c r="CB150" i="19"/>
  <c r="CC150" i="19" s="1"/>
  <c r="BU86" i="19"/>
  <c r="BV86" i="19" s="1"/>
  <c r="CO138" i="19"/>
  <c r="CO136" i="19"/>
  <c r="CP55" i="19"/>
  <c r="CP64" i="19"/>
  <c r="CB163" i="19"/>
  <c r="CC163" i="19" s="1"/>
  <c r="CP165" i="19"/>
  <c r="CO150" i="19"/>
  <c r="CB83" i="19"/>
  <c r="CC83" i="19" s="1"/>
  <c r="CP161" i="19"/>
  <c r="CP48" i="19"/>
  <c r="CO15" i="19"/>
  <c r="BU78" i="19"/>
  <c r="BV78" i="19" s="1"/>
  <c r="CP15" i="19"/>
  <c r="CB115" i="19"/>
  <c r="CC115" i="19" s="1"/>
  <c r="CP53" i="19"/>
  <c r="CO117" i="19"/>
  <c r="CC53" i="19"/>
  <c r="BV159" i="19"/>
  <c r="CC41" i="19"/>
  <c r="CB37" i="19"/>
  <c r="CC37" i="19" s="1"/>
  <c r="CB157" i="19"/>
  <c r="CC157" i="19" s="1"/>
  <c r="BV90" i="19"/>
  <c r="BU150" i="19"/>
  <c r="BV150" i="19" s="1"/>
  <c r="CP103" i="19"/>
  <c r="CO164" i="19"/>
  <c r="CO68" i="19"/>
  <c r="BU146" i="19"/>
  <c r="BV146" i="19" s="1"/>
  <c r="CP138" i="19"/>
  <c r="CB130" i="19"/>
  <c r="CC130" i="19" s="1"/>
  <c r="CB178" i="19"/>
  <c r="CC178" i="19" s="1"/>
  <c r="CB141" i="19"/>
  <c r="CC141" i="19" s="1"/>
  <c r="CB127" i="19"/>
  <c r="CC127" i="19" s="1"/>
  <c r="CP198" i="19"/>
  <c r="CB208" i="19"/>
  <c r="CC208" i="19" s="1"/>
  <c r="CO149" i="19"/>
  <c r="CB109" i="19"/>
  <c r="CC109" i="19" s="1"/>
  <c r="CC61" i="19"/>
  <c r="BV183" i="19"/>
  <c r="BU33" i="19"/>
  <c r="BV33" i="19" s="1"/>
  <c r="CO44" i="19"/>
  <c r="CB128" i="19"/>
  <c r="CC128" i="19" s="1"/>
  <c r="CO134" i="19"/>
  <c r="BU82" i="19"/>
  <c r="BV82" i="19" s="1"/>
  <c r="CP137" i="19"/>
  <c r="CP126" i="19"/>
  <c r="BU184" i="19"/>
  <c r="BV184" i="19" s="1"/>
  <c r="BU190" i="19"/>
  <c r="BV190" i="19" s="1"/>
  <c r="CB76" i="19"/>
  <c r="CC76" i="19" s="1"/>
  <c r="CO106" i="19"/>
  <c r="CB94" i="19"/>
  <c r="CC94" i="19" s="1"/>
  <c r="BU141" i="19"/>
  <c r="BV141" i="19" s="1"/>
  <c r="BU47" i="19"/>
  <c r="BV47" i="19" s="1"/>
  <c r="BU162" i="19"/>
  <c r="BV162" i="19" s="1"/>
  <c r="CB58" i="19"/>
  <c r="CC58" i="19" s="1"/>
  <c r="CB9" i="19"/>
  <c r="CC9" i="19" s="1"/>
  <c r="CO114" i="19"/>
  <c r="CB195" i="19"/>
  <c r="CC195" i="19" s="1"/>
  <c r="CB51" i="19"/>
  <c r="CC51" i="19" s="1"/>
  <c r="BU117" i="19"/>
  <c r="BV117" i="19" s="1"/>
  <c r="CP41" i="19"/>
  <c r="BU118" i="19"/>
  <c r="BV118" i="19" s="1"/>
  <c r="CO58" i="19"/>
  <c r="CO189" i="19"/>
  <c r="CO42" i="19"/>
  <c r="BU88" i="19"/>
  <c r="BV88" i="19" s="1"/>
  <c r="CB188" i="19"/>
  <c r="CC188" i="19" s="1"/>
  <c r="BU111" i="19"/>
  <c r="BV111" i="19" s="1"/>
  <c r="CO26" i="19"/>
  <c r="CB139" i="19"/>
  <c r="CC139" i="19" s="1"/>
  <c r="CP56" i="19"/>
  <c r="CP212" i="19"/>
  <c r="BV80" i="19"/>
  <c r="CP157" i="19"/>
  <c r="CP119" i="19"/>
  <c r="CO209" i="19"/>
  <c r="CP108" i="19"/>
  <c r="F2" i="17"/>
  <c r="D5" i="16" s="1"/>
  <c r="L5" i="16" s="1"/>
  <c r="M5" i="16" s="1"/>
  <c r="CP42" i="19"/>
  <c r="BV91" i="19"/>
  <c r="CC7" i="19"/>
  <c r="CC5" i="19"/>
  <c r="CP197" i="19"/>
  <c r="CO126" i="19"/>
  <c r="BU194" i="19"/>
  <c r="BV194" i="19" s="1"/>
  <c r="CB111" i="19"/>
  <c r="CC111" i="19" s="1"/>
  <c r="CB193" i="19"/>
  <c r="CC193" i="19" s="1"/>
  <c r="CP24" i="19"/>
  <c r="BU57" i="19"/>
  <c r="BV57" i="19" s="1"/>
  <c r="CO69" i="19"/>
  <c r="CO20" i="19"/>
  <c r="CO127" i="19"/>
  <c r="CP164" i="19"/>
  <c r="BU120" i="19"/>
  <c r="BV120" i="19" s="1"/>
  <c r="CP122" i="19"/>
  <c r="CO162" i="19"/>
  <c r="CB154" i="19"/>
  <c r="CC154" i="19" s="1"/>
  <c r="BU95" i="19"/>
  <c r="BV95" i="19" s="1"/>
  <c r="CO27" i="19"/>
  <c r="CB174" i="19"/>
  <c r="CC174" i="19" s="1"/>
  <c r="CO172" i="19"/>
  <c r="CO153" i="19"/>
  <c r="CO8" i="19"/>
  <c r="BU147" i="19"/>
  <c r="BV147" i="19" s="1"/>
  <c r="CO119" i="19"/>
  <c r="CP16" i="19"/>
  <c r="CO174" i="19"/>
  <c r="CB81" i="19"/>
  <c r="CC81" i="19" s="1"/>
  <c r="CO133" i="19"/>
  <c r="CB31" i="19"/>
  <c r="CC31" i="19" s="1"/>
  <c r="CP96" i="19"/>
  <c r="CP214" i="19"/>
  <c r="CP59" i="19"/>
  <c r="CP117" i="19"/>
  <c r="CO151" i="19"/>
  <c r="CO25" i="19"/>
  <c r="CO74" i="19"/>
  <c r="CP100" i="19"/>
  <c r="CC175" i="19"/>
  <c r="CC114" i="19"/>
  <c r="CO139" i="19"/>
  <c r="CC189" i="19"/>
  <c r="CO48" i="19"/>
  <c r="CO9" i="19"/>
  <c r="CB191" i="19"/>
  <c r="CC191" i="19" s="1"/>
  <c r="CO86" i="19"/>
  <c r="BU189" i="19"/>
  <c r="BV189" i="19" s="1"/>
  <c r="CO37" i="19"/>
  <c r="CO184" i="19"/>
  <c r="CP200" i="19"/>
  <c r="CB22" i="19"/>
  <c r="CC22" i="19" s="1"/>
  <c r="CB107" i="19"/>
  <c r="CC107" i="19" s="1"/>
  <c r="CO63" i="19"/>
  <c r="BU134" i="19"/>
  <c r="BV134" i="19" s="1"/>
  <c r="CB143" i="19"/>
  <c r="CC143" i="19" s="1"/>
  <c r="BU175" i="19"/>
  <c r="BV175" i="19" s="1"/>
  <c r="BV123" i="19"/>
  <c r="CP160" i="19"/>
  <c r="CO6" i="19"/>
  <c r="CP26" i="19"/>
  <c r="BV207" i="19"/>
  <c r="CO21" i="19"/>
  <c r="CP139" i="19"/>
  <c r="CP47" i="19"/>
  <c r="CP146" i="19"/>
  <c r="CB20" i="19"/>
  <c r="CC20" i="19" s="1"/>
  <c r="CO183" i="19"/>
  <c r="CB194" i="19"/>
  <c r="CC194" i="19" s="1"/>
  <c r="CO190" i="19"/>
  <c r="BU102" i="19"/>
  <c r="BV102" i="19" s="1"/>
  <c r="BU107" i="19"/>
  <c r="BV107" i="19" s="1"/>
  <c r="CB213" i="19"/>
  <c r="CC213" i="19" s="1"/>
  <c r="CP95" i="19"/>
  <c r="BU37" i="19"/>
  <c r="BV37" i="19" s="1"/>
  <c r="CO43" i="19"/>
  <c r="CP188" i="19"/>
  <c r="BU171" i="19"/>
  <c r="BV171" i="19" s="1"/>
  <c r="CP167" i="19"/>
  <c r="CO160" i="19"/>
  <c r="BV59" i="19"/>
  <c r="CO18" i="19"/>
  <c r="CP111" i="19"/>
  <c r="BU193" i="19"/>
  <c r="BV193" i="19" s="1"/>
  <c r="CB80" i="19"/>
  <c r="CC80" i="19" s="1"/>
  <c r="BU209" i="19"/>
  <c r="BV209" i="19" s="1"/>
  <c r="BU166" i="19"/>
  <c r="BV166" i="19" s="1"/>
  <c r="CO102" i="19"/>
  <c r="CB146" i="19"/>
  <c r="CC146" i="19" s="1"/>
  <c r="CO210" i="19"/>
  <c r="CC69" i="19"/>
  <c r="CB155" i="19"/>
  <c r="CC155" i="19" s="1"/>
  <c r="CO61" i="19"/>
  <c r="CO147" i="19"/>
  <c r="BU188" i="19"/>
  <c r="BV188" i="19" s="1"/>
  <c r="CB137" i="19"/>
  <c r="CC137" i="19" s="1"/>
  <c r="BU54" i="19"/>
  <c r="BV54" i="19" s="1"/>
  <c r="BU181" i="19"/>
  <c r="BV181" i="19" s="1"/>
  <c r="CO108" i="19"/>
  <c r="CO188" i="19"/>
  <c r="CB93" i="19"/>
  <c r="CC93" i="19" s="1"/>
  <c r="CO196" i="19"/>
  <c r="CP73" i="19"/>
  <c r="BU14" i="19"/>
  <c r="BV14" i="19" s="1"/>
  <c r="CP28" i="19"/>
  <c r="BV214" i="19"/>
  <c r="CC136" i="19"/>
  <c r="BU129" i="19"/>
  <c r="BV129" i="19" s="1"/>
  <c r="CB205" i="19"/>
  <c r="CC205" i="19" s="1"/>
  <c r="CP203" i="19"/>
  <c r="CP97" i="19"/>
  <c r="CB161" i="19"/>
  <c r="CC161" i="19" s="1"/>
  <c r="BU16" i="19"/>
  <c r="BV16" i="19" s="1"/>
  <c r="CP62" i="19"/>
  <c r="BU202" i="19"/>
  <c r="BV202" i="19" s="1"/>
  <c r="BU53" i="19"/>
  <c r="BV53" i="19" s="1"/>
  <c r="CB10" i="19"/>
  <c r="CC10" i="19" s="1"/>
  <c r="CB196" i="19"/>
  <c r="CC196" i="19" s="1"/>
  <c r="BU70" i="19"/>
  <c r="BV70" i="19" s="1"/>
  <c r="CO31" i="19"/>
  <c r="CB57" i="19"/>
  <c r="CC57" i="19" s="1"/>
  <c r="CP150" i="19"/>
  <c r="CP80" i="19"/>
  <c r="CO100" i="19"/>
  <c r="CP211" i="19"/>
  <c r="CO34" i="19"/>
  <c r="CO137" i="19"/>
  <c r="BU93" i="19"/>
  <c r="BV93" i="19" s="1"/>
  <c r="CO75" i="19"/>
  <c r="CC156" i="19"/>
  <c r="CB203" i="19"/>
  <c r="CC203" i="19" s="1"/>
  <c r="BU35" i="19"/>
  <c r="BV35" i="19" s="1"/>
  <c r="CP153" i="19"/>
  <c r="BU46" i="19"/>
  <c r="BV46" i="19" s="1"/>
  <c r="CB56" i="19"/>
  <c r="CC56" i="19" s="1"/>
  <c r="CC36" i="19"/>
  <c r="BU180" i="19"/>
  <c r="BV180" i="19" s="1"/>
  <c r="CP107" i="19"/>
  <c r="CP147" i="19"/>
  <c r="BU165" i="19"/>
  <c r="BV165" i="19" s="1"/>
  <c r="CO67" i="19"/>
  <c r="CP19" i="19"/>
  <c r="BV71" i="19"/>
  <c r="CB165" i="19"/>
  <c r="CC165" i="19" s="1"/>
  <c r="CB162" i="19"/>
  <c r="CC162" i="19" s="1"/>
  <c r="CO92" i="19"/>
  <c r="BU10" i="19"/>
  <c r="BV10" i="19" s="1"/>
  <c r="BV168" i="19"/>
  <c r="BU172" i="19"/>
  <c r="BV172" i="19" s="1"/>
  <c r="CO54" i="19"/>
  <c r="CB119" i="19"/>
  <c r="CC119" i="19" s="1"/>
  <c r="CB185" i="19"/>
  <c r="CC185" i="19" s="1"/>
  <c r="CB33" i="19"/>
  <c r="CC33" i="19" s="1"/>
  <c r="CO161" i="19"/>
  <c r="CO103" i="19"/>
  <c r="BU74" i="19"/>
  <c r="BV74" i="19" s="1"/>
  <c r="CP199" i="19"/>
  <c r="CB46" i="19"/>
  <c r="CC46" i="19" s="1"/>
  <c r="CO146" i="19"/>
  <c r="CP58" i="19"/>
  <c r="CB68" i="19"/>
  <c r="CC68" i="19" s="1"/>
  <c r="CP163" i="19"/>
  <c r="CP82" i="19"/>
  <c r="BU67" i="19"/>
  <c r="BV67" i="19" s="1"/>
  <c r="CO158" i="19"/>
  <c r="CP136" i="19"/>
  <c r="BU145" i="19"/>
  <c r="BV145" i="19" s="1"/>
  <c r="CB98" i="19"/>
  <c r="CC98" i="19" s="1"/>
  <c r="CP21" i="19"/>
  <c r="CB21" i="19"/>
  <c r="CC21" i="19" s="1"/>
  <c r="CO142" i="19"/>
  <c r="CO87" i="19"/>
  <c r="CP124" i="19"/>
  <c r="CP172" i="19"/>
  <c r="CO132" i="19"/>
  <c r="CO154" i="19"/>
  <c r="CP106" i="19"/>
  <c r="CC184" i="19"/>
  <c r="BV211" i="19"/>
  <c r="CC125" i="19"/>
  <c r="CP38" i="19"/>
  <c r="CP14" i="19"/>
  <c r="CO71" i="19"/>
  <c r="CO171" i="19"/>
  <c r="CC27" i="19"/>
  <c r="BV212" i="19"/>
  <c r="CP181" i="19"/>
  <c r="CB117" i="19"/>
  <c r="CC117" i="19" s="1"/>
  <c r="CB102" i="19"/>
  <c r="CC102" i="19" s="1"/>
  <c r="BU17" i="19"/>
  <c r="BV17" i="19" s="1"/>
  <c r="CO90" i="19"/>
  <c r="BU179" i="19"/>
  <c r="BV179" i="19" s="1"/>
  <c r="CB11" i="19"/>
  <c r="CC11" i="19" s="1"/>
  <c r="CP44" i="19"/>
  <c r="CO101" i="19"/>
  <c r="BU100" i="19"/>
  <c r="BV100" i="19" s="1"/>
  <c r="CP193" i="19"/>
  <c r="BU154" i="19"/>
  <c r="BV154" i="19" s="1"/>
  <c r="CO186" i="19"/>
  <c r="CB43" i="19"/>
  <c r="CC43" i="19" s="1"/>
  <c r="CP93" i="19"/>
  <c r="CO168" i="19"/>
  <c r="CP184" i="19"/>
  <c r="BU131" i="19"/>
  <c r="BV131" i="19" s="1"/>
  <c r="BU58" i="19"/>
  <c r="BV58" i="19" s="1"/>
  <c r="BU20" i="19"/>
  <c r="BV20" i="19" s="1"/>
  <c r="CC158" i="19"/>
  <c r="BV187" i="19"/>
  <c r="CP76" i="19"/>
  <c r="CO30" i="19"/>
  <c r="CP11" i="19"/>
  <c r="CO185" i="19"/>
  <c r="CB206" i="19"/>
  <c r="CC206" i="19" s="1"/>
  <c r="CO40" i="19"/>
  <c r="CO187" i="19"/>
  <c r="BU201" i="19"/>
  <c r="BV201" i="19" s="1"/>
  <c r="CB200" i="19"/>
  <c r="CC200" i="19" s="1"/>
  <c r="CP54" i="19"/>
  <c r="BU42" i="19"/>
  <c r="BV42" i="19" s="1"/>
  <c r="CB151" i="19"/>
  <c r="CC151" i="19" s="1"/>
  <c r="BU109" i="19"/>
  <c r="BV109" i="19" s="1"/>
  <c r="BU27" i="19"/>
  <c r="BV27" i="19" s="1"/>
  <c r="CP45" i="19"/>
  <c r="CB177" i="19"/>
  <c r="CC177" i="19" s="1"/>
  <c r="CC87" i="19"/>
  <c r="CO116" i="19"/>
  <c r="CB63" i="19"/>
  <c r="CC63" i="19" s="1"/>
  <c r="CB180" i="19"/>
  <c r="CC180" i="19" s="1"/>
  <c r="BU186" i="19"/>
  <c r="BV186" i="19" s="1"/>
  <c r="BV170" i="19"/>
  <c r="BU98" i="19"/>
  <c r="BV98" i="19" s="1"/>
  <c r="CC202" i="19"/>
  <c r="CP40" i="19"/>
  <c r="CB19" i="19"/>
  <c r="CC19" i="19" s="1"/>
  <c r="CP202" i="19"/>
  <c r="CB138" i="19"/>
  <c r="CC138" i="19" s="1"/>
  <c r="BU140" i="19"/>
  <c r="BV140" i="19" s="1"/>
  <c r="BU164" i="19"/>
  <c r="BV164" i="19" s="1"/>
  <c r="CO55" i="19"/>
  <c r="BU55" i="19"/>
  <c r="BV55" i="19" s="1"/>
  <c r="CB66" i="19"/>
  <c r="CC66" i="19" s="1"/>
  <c r="CB187" i="19"/>
  <c r="CC187" i="19" s="1"/>
  <c r="CB17" i="19"/>
  <c r="CC17" i="19" s="1"/>
  <c r="CO122" i="19"/>
  <c r="BU113" i="19"/>
  <c r="BV113" i="19" s="1"/>
  <c r="CB210" i="19"/>
  <c r="CC210" i="19" s="1"/>
  <c r="BU84" i="19"/>
  <c r="BV84" i="19" s="1"/>
  <c r="BU151" i="19"/>
  <c r="BV151" i="19" s="1"/>
  <c r="CO141" i="19"/>
  <c r="CB77" i="19"/>
  <c r="CC77" i="19" s="1"/>
  <c r="BU65" i="19"/>
  <c r="BV65" i="19" s="1"/>
  <c r="CB65" i="19"/>
  <c r="CC65" i="19" s="1"/>
  <c r="CO83" i="19"/>
  <c r="CB50" i="19"/>
  <c r="CC50" i="19" s="1"/>
  <c r="CO173" i="19"/>
  <c r="BU56" i="19"/>
  <c r="BV56" i="19" s="1"/>
  <c r="CP94" i="19"/>
  <c r="BU19" i="19"/>
  <c r="BV19" i="19" s="1"/>
  <c r="CC13" i="19"/>
  <c r="CP61" i="19"/>
  <c r="CP37" i="19"/>
  <c r="CO181" i="19"/>
  <c r="BV196" i="19"/>
  <c r="BV15" i="19"/>
  <c r="BV76" i="19"/>
  <c r="CP183" i="19"/>
  <c r="BU44" i="19"/>
  <c r="BV44" i="19" s="1"/>
  <c r="CO120" i="19"/>
  <c r="CB179" i="19"/>
  <c r="CC179" i="19" s="1"/>
  <c r="CB183" i="19"/>
  <c r="CC183" i="19" s="1"/>
  <c r="BU75" i="19"/>
  <c r="BV75" i="19" s="1"/>
  <c r="CB142" i="19"/>
  <c r="CC142" i="19" s="1"/>
  <c r="CB110" i="19"/>
  <c r="CC110" i="19" s="1"/>
  <c r="CC72" i="19"/>
  <c r="CP85" i="19"/>
  <c r="CC96" i="19"/>
  <c r="CB86" i="19"/>
  <c r="CC86" i="19" s="1"/>
  <c r="BV208" i="19"/>
  <c r="BU103" i="19"/>
  <c r="BV103" i="19" s="1"/>
  <c r="BU92" i="19"/>
  <c r="BV92" i="19" s="1"/>
  <c r="CO169" i="19"/>
  <c r="CB79" i="19"/>
  <c r="CC79" i="19" s="1"/>
  <c r="CB30" i="19"/>
  <c r="CC30" i="19" s="1"/>
  <c r="BU105" i="19"/>
  <c r="BV105" i="19" s="1"/>
  <c r="CB40" i="19"/>
  <c r="CC40" i="19" s="1"/>
  <c r="CP99" i="19"/>
  <c r="BU32" i="19"/>
  <c r="BV32" i="19" s="1"/>
  <c r="CO180" i="19"/>
  <c r="CB92" i="19"/>
  <c r="CC92" i="19" s="1"/>
  <c r="CP87" i="19"/>
  <c r="BU101" i="19"/>
  <c r="BV101" i="19" s="1"/>
  <c r="BU173" i="19"/>
  <c r="BV173" i="19" s="1"/>
  <c r="CP63" i="19"/>
  <c r="CB160" i="19"/>
  <c r="CC160" i="19" s="1"/>
  <c r="CP149" i="19"/>
  <c r="CO144" i="19"/>
  <c r="CP102" i="19"/>
  <c r="CC47" i="19"/>
  <c r="BU106" i="19"/>
  <c r="BV106" i="19" s="1"/>
  <c r="BU64" i="19"/>
  <c r="BV64" i="19" s="1"/>
  <c r="CB147" i="19"/>
  <c r="CC147" i="19" s="1"/>
  <c r="CP4" i="19"/>
  <c r="CO4" i="19"/>
  <c r="CO135" i="19"/>
  <c r="CB211" i="19"/>
  <c r="CC211" i="19" s="1"/>
  <c r="CP12" i="19"/>
  <c r="CO111" i="19"/>
  <c r="CP75" i="19"/>
  <c r="BU139" i="19"/>
  <c r="BV139" i="19" s="1"/>
  <c r="CB113" i="19"/>
  <c r="CC113" i="19" s="1"/>
  <c r="CO24" i="19"/>
  <c r="CB32" i="19"/>
  <c r="CC32" i="19" s="1"/>
  <c r="CB192" i="19"/>
  <c r="CC192" i="19" s="1"/>
  <c r="CP180" i="19"/>
  <c r="CO98" i="19"/>
  <c r="CP170" i="19"/>
  <c r="CO110" i="19"/>
  <c r="CO104" i="19"/>
  <c r="CB149" i="19"/>
  <c r="CC149" i="19" s="1"/>
  <c r="CO38" i="19"/>
  <c r="CO212" i="19"/>
  <c r="BU112" i="19"/>
  <c r="BV112" i="19" s="1"/>
  <c r="CB45" i="19"/>
  <c r="CC45" i="19" s="1"/>
  <c r="CB105" i="19"/>
  <c r="CC105" i="19" s="1"/>
  <c r="CO208" i="19"/>
  <c r="CP179" i="19"/>
  <c r="CP77" i="19"/>
  <c r="CC97" i="19"/>
  <c r="CB167" i="19"/>
  <c r="CC167" i="19" s="1"/>
  <c r="CP158" i="19"/>
  <c r="CP13" i="19"/>
  <c r="CB176" i="19"/>
  <c r="CC176" i="19" s="1"/>
  <c r="CB18" i="19"/>
  <c r="CC18" i="19" s="1"/>
  <c r="CO93" i="19"/>
  <c r="BU210" i="19"/>
  <c r="BV210" i="19" s="1"/>
  <c r="CP3" i="19"/>
  <c r="CB209" i="19"/>
  <c r="CC209" i="19" s="1"/>
  <c r="CB44" i="19"/>
  <c r="CC44" i="19" s="1"/>
  <c r="BV119" i="19"/>
  <c r="BV79" i="19"/>
  <c r="CB70" i="19"/>
  <c r="CC70" i="19" s="1"/>
  <c r="BU68" i="19"/>
  <c r="BV68" i="19" s="1"/>
  <c r="CP88" i="19"/>
  <c r="CB169" i="19"/>
  <c r="CC169" i="19" s="1"/>
  <c r="BV115" i="19"/>
  <c r="CP132" i="19"/>
  <c r="BU9" i="19"/>
  <c r="BV9" i="19" s="1"/>
  <c r="BU13" i="19"/>
  <c r="BV13" i="19" s="1"/>
  <c r="CO23" i="19"/>
  <c r="BU124" i="19"/>
  <c r="BV124" i="19" s="1"/>
  <c r="CB190" i="19"/>
  <c r="CC190" i="19" s="1"/>
  <c r="CB135" i="19"/>
  <c r="CC135" i="19" s="1"/>
  <c r="CB60" i="19"/>
  <c r="CC60" i="19" s="1"/>
  <c r="BU132" i="19"/>
  <c r="BV132" i="19" s="1"/>
  <c r="CP25" i="19"/>
  <c r="BU108" i="19"/>
  <c r="BV108" i="19" s="1"/>
  <c r="BU135" i="19"/>
  <c r="BV135" i="19" s="1"/>
  <c r="CB28" i="19"/>
  <c r="CC28" i="19" s="1"/>
  <c r="CB123" i="19"/>
  <c r="CC123" i="19" s="1"/>
  <c r="BU116" i="19"/>
  <c r="BV116" i="19" s="1"/>
  <c r="BU77" i="19"/>
  <c r="BV77" i="19" s="1"/>
  <c r="CO213" i="19"/>
  <c r="CB16" i="19"/>
  <c r="CC16" i="19" s="1"/>
  <c r="CB134" i="19"/>
  <c r="CC134" i="19" s="1"/>
  <c r="CP142" i="19"/>
  <c r="CB116" i="19"/>
  <c r="CC116" i="19" s="1"/>
  <c r="CP128" i="19"/>
  <c r="CO22" i="19"/>
  <c r="CP49" i="19"/>
  <c r="CO175" i="19"/>
  <c r="CB207" i="19"/>
  <c r="CC207" i="19" s="1"/>
  <c r="CO166" i="19"/>
  <c r="BU192" i="19"/>
  <c r="BV192" i="19" s="1"/>
  <c r="CO5" i="19"/>
  <c r="CP166" i="19"/>
  <c r="BV195" i="19"/>
  <c r="CC62" i="19"/>
  <c r="BV5" i="19"/>
  <c r="CC6" i="19"/>
  <c r="BU178" i="19"/>
  <c r="BV178" i="19" s="1"/>
  <c r="CB48" i="19"/>
  <c r="CC48" i="19" s="1"/>
  <c r="CO14" i="19"/>
  <c r="CP65" i="19"/>
  <c r="CP159" i="19"/>
  <c r="CP67" i="19"/>
  <c r="CP129" i="19"/>
  <c r="BU203" i="19"/>
  <c r="BV203" i="19" s="1"/>
  <c r="CO81" i="19"/>
  <c r="CP9" i="19"/>
  <c r="CP209" i="19"/>
  <c r="BU69" i="19"/>
  <c r="BV69" i="19" s="1"/>
  <c r="CO60" i="19"/>
  <c r="CO7" i="19"/>
  <c r="CP113" i="19"/>
  <c r="CB106" i="19"/>
  <c r="CC106" i="19" s="1"/>
  <c r="CP29" i="19"/>
  <c r="CB35" i="19"/>
  <c r="CC35" i="19" s="1"/>
  <c r="CB3" i="19"/>
  <c r="CC3" i="19" s="1"/>
  <c r="BU191" i="19"/>
  <c r="BV191" i="19" s="1"/>
  <c r="CO17" i="19"/>
  <c r="CP22" i="19"/>
  <c r="CB23" i="19"/>
  <c r="CC23" i="19" s="1"/>
  <c r="BU66" i="19"/>
  <c r="BV66" i="19" s="1"/>
  <c r="CO128" i="19"/>
  <c r="CB2" i="19"/>
  <c r="CC2" i="19" s="1"/>
  <c r="BU3" i="19"/>
  <c r="BV3" i="19" s="1"/>
  <c r="CP23" i="19"/>
  <c r="CP92" i="19"/>
  <c r="CO12" i="19"/>
  <c r="CO205" i="19"/>
  <c r="BU97" i="19"/>
  <c r="BV97" i="19" s="1"/>
  <c r="BU50" i="19"/>
  <c r="BV50" i="19" s="1"/>
  <c r="CB75" i="19"/>
  <c r="CC75" i="19" s="1"/>
  <c r="CP168" i="19"/>
  <c r="BV83" i="19"/>
  <c r="CO191" i="19"/>
  <c r="BU60" i="19"/>
  <c r="BV60" i="19" s="1"/>
  <c r="CO121" i="19"/>
  <c r="CB8" i="19"/>
  <c r="CC8" i="19" s="1"/>
  <c r="BU148" i="19"/>
  <c r="BV148" i="19" s="1"/>
  <c r="CP169" i="19"/>
  <c r="CO35" i="19"/>
  <c r="BV28" i="19"/>
  <c r="CO70" i="19"/>
  <c r="BU197" i="19"/>
  <c r="BV197" i="19" s="1"/>
  <c r="CB103" i="19"/>
  <c r="CC103" i="19" s="1"/>
  <c r="CO123" i="19"/>
  <c r="CP78" i="19"/>
  <c r="CB104" i="19"/>
  <c r="CC104" i="19" s="1"/>
  <c r="CB133" i="19"/>
  <c r="CC133" i="19" s="1"/>
  <c r="BU198" i="19"/>
  <c r="BV198" i="19" s="1"/>
  <c r="BU167" i="19"/>
  <c r="BV167" i="19" s="1"/>
  <c r="CB197" i="19"/>
  <c r="CC197" i="19" s="1"/>
  <c r="CP43" i="19"/>
  <c r="CB144" i="19"/>
  <c r="CC144" i="19" s="1"/>
  <c r="BU63" i="19"/>
  <c r="BV63" i="19" s="1"/>
  <c r="BU138" i="19"/>
  <c r="BV138" i="19" s="1"/>
  <c r="CB129" i="19"/>
  <c r="CC129" i="19" s="1"/>
  <c r="A555" i="33" l="1"/>
  <c r="A556" i="31"/>
  <c r="A518" i="33"/>
  <c r="A519" i="33"/>
  <c r="A499" i="33"/>
  <c r="BM483" i="33"/>
  <c r="AG477" i="33"/>
  <c r="AG458" i="33"/>
  <c r="BM476" i="33"/>
  <c r="BM509" i="33"/>
  <c r="BM520" i="33"/>
  <c r="BM497" i="33"/>
  <c r="BM522" i="33"/>
  <c r="BM506" i="33"/>
  <c r="BM511" i="33"/>
  <c r="BM502" i="33"/>
  <c r="BM487" i="33"/>
  <c r="BM499" i="33"/>
  <c r="BM523" i="33"/>
  <c r="BM485" i="33"/>
  <c r="BM486" i="33"/>
  <c r="BM498" i="33"/>
  <c r="BM515" i="33"/>
  <c r="BM494" i="33"/>
  <c r="BM488" i="33"/>
  <c r="BM508" i="33"/>
  <c r="BM505" i="33"/>
  <c r="BM510" i="33"/>
  <c r="BM501" i="33"/>
  <c r="BM489" i="33"/>
  <c r="BM512" i="33"/>
  <c r="BM496" i="33"/>
  <c r="BM500" i="33"/>
  <c r="BM514" i="33"/>
  <c r="BM491" i="33"/>
  <c r="AG459" i="33"/>
  <c r="BM504" i="33"/>
  <c r="BM495" i="33"/>
  <c r="BM503" i="33"/>
  <c r="BM516" i="33"/>
  <c r="BM517" i="33"/>
  <c r="BM521" i="33"/>
  <c r="BM518" i="33"/>
  <c r="BM519" i="33"/>
  <c r="BM490" i="33"/>
  <c r="BM513" i="33"/>
  <c r="BM507" i="33"/>
  <c r="BM492" i="33"/>
  <c r="BM493" i="33"/>
  <c r="AG410" i="33"/>
  <c r="AG442" i="33"/>
  <c r="AG462" i="33"/>
  <c r="AG471" i="33"/>
  <c r="AG439" i="33"/>
  <c r="AG460" i="33"/>
  <c r="AG472" i="33"/>
  <c r="BM443" i="33"/>
  <c r="BM439" i="33"/>
  <c r="BM435" i="33"/>
  <c r="BM484" i="33"/>
  <c r="BM465" i="33"/>
  <c r="AG463" i="33"/>
  <c r="AG453" i="33"/>
  <c r="AG478" i="33"/>
  <c r="AG435" i="33"/>
  <c r="AG480" i="33"/>
  <c r="AG400" i="33"/>
  <c r="AG484" i="33"/>
  <c r="AG422" i="33"/>
  <c r="AG409" i="33"/>
  <c r="AG433" i="33"/>
  <c r="BM450" i="33"/>
  <c r="AG432" i="33"/>
  <c r="AG449" i="33"/>
  <c r="AG406" i="33"/>
  <c r="AG466" i="33"/>
  <c r="AG443" i="33"/>
  <c r="BM409" i="33"/>
  <c r="BM455" i="33"/>
  <c r="BM458" i="33"/>
  <c r="BM401" i="33"/>
  <c r="BM468" i="33"/>
  <c r="BM461" i="33"/>
  <c r="BM477" i="33"/>
  <c r="BM434" i="33"/>
  <c r="BM480" i="33"/>
  <c r="BM457" i="33"/>
  <c r="AG420" i="33"/>
  <c r="AG469" i="33"/>
  <c r="BM474" i="33"/>
  <c r="BM421" i="33"/>
  <c r="BM423" i="33"/>
  <c r="BM413" i="33"/>
  <c r="BM415" i="33"/>
  <c r="BM420" i="33"/>
  <c r="BM472" i="33"/>
  <c r="BM478" i="33"/>
  <c r="BM471" i="33"/>
  <c r="AG405" i="33"/>
  <c r="BM419" i="33"/>
  <c r="BM428" i="33"/>
  <c r="BM441" i="33"/>
  <c r="BM403" i="33"/>
  <c r="BM446" i="33"/>
  <c r="BM451" i="33"/>
  <c r="BM410" i="33"/>
  <c r="BM462" i="33"/>
  <c r="BM447" i="33"/>
  <c r="BM408" i="33"/>
  <c r="BM456" i="33"/>
  <c r="BM448" i="33"/>
  <c r="BM396" i="33"/>
  <c r="BM464" i="33"/>
  <c r="BM453" i="33"/>
  <c r="BM411" i="33"/>
  <c r="BM407" i="33"/>
  <c r="BM470" i="33"/>
  <c r="BM479" i="33"/>
  <c r="AG455" i="33"/>
  <c r="BM454" i="33"/>
  <c r="BM436" i="33"/>
  <c r="BM425" i="33"/>
  <c r="BM406" i="33"/>
  <c r="BM481" i="33"/>
  <c r="BM418" i="33"/>
  <c r="BM430" i="33"/>
  <c r="AG440" i="33"/>
  <c r="BM467" i="33"/>
  <c r="BM412" i="33"/>
  <c r="BM449" i="33"/>
  <c r="BM460" i="33"/>
  <c r="BM414" i="33"/>
  <c r="BM442" i="33"/>
  <c r="BM463" i="33"/>
  <c r="BM469" i="33"/>
  <c r="BM473" i="33"/>
  <c r="BM404" i="33"/>
  <c r="BM424" i="33"/>
  <c r="BM437" i="33"/>
  <c r="BM433" i="33"/>
  <c r="AG476" i="33"/>
  <c r="BM399" i="33"/>
  <c r="BM426" i="33"/>
  <c r="BM422" i="33"/>
  <c r="BM440" i="33"/>
  <c r="BM459" i="33"/>
  <c r="BM431" i="33"/>
  <c r="BM402" i="33"/>
  <c r="BM2" i="33"/>
  <c r="CC2" i="33"/>
  <c r="K2" i="17"/>
  <c r="I5" i="16" s="1"/>
  <c r="A556" i="33" l="1"/>
  <c r="A557" i="31"/>
  <c r="A557" i="33" s="1"/>
  <c r="A500" i="33"/>
  <c r="A404" i="33"/>
  <c r="G2" i="19"/>
  <c r="A501" i="33" l="1"/>
  <c r="AC2" i="19"/>
  <c r="CN2" i="19"/>
  <c r="Y2" i="19"/>
  <c r="AQ2" i="19"/>
  <c r="AB2" i="19"/>
  <c r="AP2" i="19"/>
  <c r="AA2" i="19"/>
  <c r="Z2" i="19"/>
  <c r="CM2" i="19"/>
  <c r="A502" i="33" l="1"/>
  <c r="CE2" i="19"/>
  <c r="CG2" i="19"/>
  <c r="CP2" i="19"/>
  <c r="A503" i="33" l="1"/>
  <c r="H2" i="19"/>
  <c r="F2" i="19"/>
  <c r="L2" i="19"/>
  <c r="CH2" i="19" s="1"/>
  <c r="A504" i="33" l="1"/>
  <c r="BC2" i="19"/>
  <c r="AS2" i="19"/>
  <c r="AR2" i="19"/>
  <c r="BA2" i="19"/>
  <c r="AT2" i="19"/>
  <c r="AX2" i="19"/>
  <c r="AW2" i="19"/>
  <c r="AY2" i="19"/>
  <c r="AZ2" i="19"/>
  <c r="BB2" i="19"/>
  <c r="AV2" i="19"/>
  <c r="AU2" i="19"/>
  <c r="CK2" i="19"/>
  <c r="CL2" i="19"/>
  <c r="AN2" i="19"/>
  <c r="I2" i="17" s="1"/>
  <c r="G5" i="16" s="1"/>
  <c r="X2" i="19"/>
  <c r="W2" i="19"/>
  <c r="V2" i="19"/>
  <c r="U2" i="19"/>
  <c r="AO2" i="19"/>
  <c r="T2" i="19"/>
  <c r="A505" i="33" l="1"/>
  <c r="CF2" i="19"/>
  <c r="CD2" i="19"/>
  <c r="CO2" i="19"/>
  <c r="J2" i="17" s="1"/>
  <c r="H5" i="16" s="1"/>
  <c r="A506" i="33" l="1"/>
  <c r="L2" i="17"/>
  <c r="J5" i="16" s="1"/>
  <c r="A507" i="33" l="1"/>
  <c r="M2" i="19"/>
  <c r="CI2" i="19" s="1"/>
  <c r="CJ2" i="19" s="1"/>
  <c r="I2" i="19"/>
  <c r="A509" i="33" l="1"/>
  <c r="A508" i="33"/>
  <c r="BK2" i="19"/>
  <c r="BO2" i="19"/>
  <c r="BH2" i="19"/>
  <c r="BL2" i="19"/>
  <c r="BM2" i="19"/>
  <c r="H2" i="17" s="1"/>
  <c r="F5" i="16" s="1"/>
  <c r="BN2" i="19"/>
  <c r="BI2" i="19"/>
  <c r="BD2" i="19"/>
  <c r="BJ2" i="19"/>
  <c r="BE2" i="19"/>
  <c r="G2" i="17" s="1"/>
  <c r="E5" i="16" s="1"/>
  <c r="BG2" i="19"/>
  <c r="BF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39899B-102E-4B8C-BF55-CAA2D46FE3A7}" keepAlive="1" name="Query - 2024 Customizable T-Rank and Tempo-Free Stats (2)" description="Connection to the '2024 Customizable T-Rank and Tempo-Free Stats (2)' query in the workbook." type="5" refreshedVersion="8" background="1" saveData="1">
    <dbPr connection="Provider=Microsoft.Mashup.OleDb.1;Data Source=$Workbook$;Location=&quot;2024 Customizable T-Rank and Tempo-Free Stats (2)&quot;;Extended Properties=&quot;&quot;" command="SELECT * FROM [2024 Customizable T-Rank and Tempo-Free Stats (2)]"/>
  </connection>
  <connection id="2" xr16:uid="{0A8AFE27-0E35-4CE1-AAE1-67D202E4D063}" keepAlive="1" name="Query - 2024 T-Rank (ELO) College Basketball Ratings" description="Connection to the '2024 T-Rank (ELO) College Basketball Ratings' query in the workbook." type="5" refreshedVersion="8" background="1" saveData="1">
    <dbPr connection="Provider=Microsoft.Mashup.OleDb.1;Data Source=$Workbook$;Location=&quot;2024 T-Rank (ELO) College Basketball Ratings&quot;;Extended Properties=&quot;&quot;" command="SELECT * FROM [2024 T-Rank (ELO) College Basketball Ratings]"/>
  </connection>
  <connection id="3" xr16:uid="{88BF9F24-6D88-4590-9DD0-F1FCB081665F}" keepAlive="1" name="Query - KenPom" description="Connection to the 'KenPom' query in the workbook." type="5" refreshedVersion="8" background="1" saveData="1">
    <dbPr connection="Provider=Microsoft.Mashup.OleDb.1;Data Source=$Workbook$;Location=KenPom;Extended Properties=&quot;&quot;" command="SELECT * FROM [KenPom]"/>
  </connection>
  <connection id="4" xr16:uid="{6AA89DA2-53CE-4B00-94D0-335ECFE7795B}" keepAlive="1" name="Query - NET" description="Connection to the 'NET' query in the workbook." type="5" refreshedVersion="8" background="1" saveData="1">
    <dbPr connection="Provider=Microsoft.Mashup.OleDb.1;Data Source=$Workbook$;Location=NET;Extended Properties=&quot;&quot;" command="SELECT * FROM [NET]"/>
  </connection>
  <connection id="5" xr16:uid="{45E8C9C7-B2AB-441D-B233-7A39E960BB86}" keepAlive="1" name="Query - Ratings_Comp" description="Connection to the 'Ratings_Comp' query in the workbook." type="5" refreshedVersion="8" background="1" saveData="1">
    <dbPr connection="Provider=Microsoft.Mashup.OleDb.1;Data Source=$Workbook$;Location=Ratings_Comp;Extended Properties=&quot;&quot;" command="SELECT * FROM [Ratings_Comp]"/>
  </connection>
  <connection id="6" xr16:uid="{A872551C-9A15-4407-AE8B-5E83A076A6CF}" keepAlive="1" name="Query - RPI" description="Connection to the 'RPI' query in the workbook." type="5" refreshedVersion="8" background="1" saveData="1">
    <dbPr connection="Provider=Microsoft.Mashup.OleDb.1;Data Source=$Workbook$;Location=RPI;Extended Properties=&quot;&quot;" command="SELECT * FROM [RPI]"/>
  </connection>
  <connection id="7" xr16:uid="{18A95B7A-7C8D-464B-A62E-334AB77B37DA}" keepAlive="1" name="Query - School Stats Table" description="Connection to the 'School Stats Table' query in the workbook." type="5" refreshedVersion="8" background="1" saveData="1">
    <dbPr connection="Provider=Microsoft.Mashup.OleDb.1;Data Source=$Workbook$;Location=&quot;School Stats Table&quot;;Extended Properties=&quot;&quot;" command="SELECT * FROM [School Stats Tab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<sst xmlns="http://schemas.openxmlformats.org/spreadsheetml/2006/main" count="32767" uniqueCount="5763">
  <si>
    <t>Rk</t>
  </si>
  <si>
    <t>Team</t>
  </si>
  <si>
    <t>Conf</t>
  </si>
  <si>
    <t>AdjEM</t>
  </si>
  <si>
    <t>AdjO</t>
  </si>
  <si>
    <t>AdjD</t>
  </si>
  <si>
    <t>AdjT</t>
  </si>
  <si>
    <t>Luck</t>
  </si>
  <si>
    <t>Strength of Schedule AdjEM</t>
  </si>
  <si>
    <t>Strength of Schedule OppO</t>
  </si>
  <si>
    <t>Strength of Schedule OppD</t>
  </si>
  <si>
    <t>NCSOS AdjEM</t>
  </si>
  <si>
    <t>Houston</t>
  </si>
  <si>
    <t>Amer</t>
  </si>
  <si>
    <t>Connecticut</t>
  </si>
  <si>
    <t>BE</t>
  </si>
  <si>
    <t>Tennessee</t>
  </si>
  <si>
    <t>SEC</t>
  </si>
  <si>
    <t>UCLA</t>
  </si>
  <si>
    <t>P12</t>
  </si>
  <si>
    <t>Kansas</t>
  </si>
  <si>
    <t>B12</t>
  </si>
  <si>
    <t>Texas</t>
  </si>
  <si>
    <t>Purdue</t>
  </si>
  <si>
    <t>B10</t>
  </si>
  <si>
    <t>Arizona</t>
  </si>
  <si>
    <t>Alabama</t>
  </si>
  <si>
    <t>Arkansas</t>
  </si>
  <si>
    <t>Virginia</t>
  </si>
  <si>
    <t>ACC</t>
  </si>
  <si>
    <t>Gonzaga</t>
  </si>
  <si>
    <t>WCC</t>
  </si>
  <si>
    <t>Kentucky</t>
  </si>
  <si>
    <t>Ohio St.</t>
  </si>
  <si>
    <t>Baylor</t>
  </si>
  <si>
    <t>Duke</t>
  </si>
  <si>
    <t>Saint Mary's</t>
  </si>
  <si>
    <t>Auburn</t>
  </si>
  <si>
    <t>Indiana</t>
  </si>
  <si>
    <t>Rutgers</t>
  </si>
  <si>
    <t>West Virginia</t>
  </si>
  <si>
    <t>Xavier</t>
  </si>
  <si>
    <t>Marquette</t>
  </si>
  <si>
    <t>Maryland</t>
  </si>
  <si>
    <t>Creighton</t>
  </si>
  <si>
    <t>North Carolina</t>
  </si>
  <si>
    <t>San Diego St.</t>
  </si>
  <si>
    <t>MWC</t>
  </si>
  <si>
    <t>Memphis</t>
  </si>
  <si>
    <t>Illinois</t>
  </si>
  <si>
    <t>Oklahoma St.</t>
  </si>
  <si>
    <t>Texas Tech</t>
  </si>
  <si>
    <t>Oklahoma</t>
  </si>
  <si>
    <t>Virginia Tech</t>
  </si>
  <si>
    <t>Missouri</t>
  </si>
  <si>
    <t>Florida Atlantic</t>
  </si>
  <si>
    <t>CUSA</t>
  </si>
  <si>
    <t>Miami FL</t>
  </si>
  <si>
    <t>TCU</t>
  </si>
  <si>
    <t>Utah St.</t>
  </si>
  <si>
    <t>Mississippi St.</t>
  </si>
  <si>
    <t>Wisconsin</t>
  </si>
  <si>
    <t>Penn St.</t>
  </si>
  <si>
    <t>Michigan St.</t>
  </si>
  <si>
    <t>Utah</t>
  </si>
  <si>
    <t>Florida</t>
  </si>
  <si>
    <t>Oregon</t>
  </si>
  <si>
    <t>Providence</t>
  </si>
  <si>
    <t>Iowa</t>
  </si>
  <si>
    <t>UAB</t>
  </si>
  <si>
    <t>Villanova</t>
  </si>
  <si>
    <t>Northwestern</t>
  </si>
  <si>
    <t>Iowa St.</t>
  </si>
  <si>
    <t>Kansas St.</t>
  </si>
  <si>
    <t>UCF</t>
  </si>
  <si>
    <t>Colorado</t>
  </si>
  <si>
    <t>New Mexico</t>
  </si>
  <si>
    <t>North Texas</t>
  </si>
  <si>
    <t>Clemson</t>
  </si>
  <si>
    <t>Seton Hall</t>
  </si>
  <si>
    <t>Boise St.</t>
  </si>
  <si>
    <t>Dayton</t>
  </si>
  <si>
    <t>A10</t>
  </si>
  <si>
    <t>Iona</t>
  </si>
  <si>
    <t>MAAC</t>
  </si>
  <si>
    <t>Kent St.</t>
  </si>
  <si>
    <t>MAC</t>
  </si>
  <si>
    <t>USC</t>
  </si>
  <si>
    <t>Michigan</t>
  </si>
  <si>
    <t>Cincinnati</t>
  </si>
  <si>
    <t>Pittsburgh</t>
  </si>
  <si>
    <t>St. John's</t>
  </si>
  <si>
    <t>Stanford</t>
  </si>
  <si>
    <t>Mississippi</t>
  </si>
  <si>
    <t>Marshall</t>
  </si>
  <si>
    <t>SB</t>
  </si>
  <si>
    <t>Texas A&amp;M</t>
  </si>
  <si>
    <t>Washington St.</t>
  </si>
  <si>
    <t>Saint Louis</t>
  </si>
  <si>
    <t>LSU</t>
  </si>
  <si>
    <t>Nebraska</t>
  </si>
  <si>
    <t>Liberty</t>
  </si>
  <si>
    <t>ASun</t>
  </si>
  <si>
    <t>Oral Roberts</t>
  </si>
  <si>
    <t>Sum</t>
  </si>
  <si>
    <t>UNLV</t>
  </si>
  <si>
    <t>James Madison</t>
  </si>
  <si>
    <t>Yale</t>
  </si>
  <si>
    <t>Ivy</t>
  </si>
  <si>
    <t>Wake Forest</t>
  </si>
  <si>
    <t>Nevada</t>
  </si>
  <si>
    <t>BYU</t>
  </si>
  <si>
    <t>Syracuse</t>
  </si>
  <si>
    <t>Bradley</t>
  </si>
  <si>
    <t>MVC</t>
  </si>
  <si>
    <t>Sam Houston St.</t>
  </si>
  <si>
    <t>WAC</t>
  </si>
  <si>
    <t>Charleston</t>
  </si>
  <si>
    <t>CAA</t>
  </si>
  <si>
    <t>San Francisco</t>
  </si>
  <si>
    <t>Butler</t>
  </si>
  <si>
    <t>Wichita St.</t>
  </si>
  <si>
    <t>Santa Clara</t>
  </si>
  <si>
    <t>Furman</t>
  </si>
  <si>
    <t>SC</t>
  </si>
  <si>
    <t>Drake</t>
  </si>
  <si>
    <t>Utah Valley</t>
  </si>
  <si>
    <t>Colorado St.</t>
  </si>
  <si>
    <t>Vanderbilt</t>
  </si>
  <si>
    <t>Richmond</t>
  </si>
  <si>
    <t>Toledo</t>
  </si>
  <si>
    <t>Loyola Marymount</t>
  </si>
  <si>
    <t>Charlotte</t>
  </si>
  <si>
    <t>UC Irvine</t>
  </si>
  <si>
    <t>BW</t>
  </si>
  <si>
    <t>Tulane</t>
  </si>
  <si>
    <t>UC Santa Barbara</t>
  </si>
  <si>
    <t>Georgia</t>
  </si>
  <si>
    <t>George Mason</t>
  </si>
  <si>
    <t>VCU</t>
  </si>
  <si>
    <t>Washington</t>
  </si>
  <si>
    <t>Grand Canyon</t>
  </si>
  <si>
    <t>Notre Dame</t>
  </si>
  <si>
    <t>Colgate</t>
  </si>
  <si>
    <t>Pat</t>
  </si>
  <si>
    <t>Southern Illinois</t>
  </si>
  <si>
    <t>UNC Wilmington</t>
  </si>
  <si>
    <t>Princeton</t>
  </si>
  <si>
    <t>UMass Lowell</t>
  </si>
  <si>
    <t>AE</t>
  </si>
  <si>
    <t>Missouri St.</t>
  </si>
  <si>
    <t>Duquesne</t>
  </si>
  <si>
    <t>New Mexico St.</t>
  </si>
  <si>
    <t>Middle Tennessee</t>
  </si>
  <si>
    <t>Indiana St.</t>
  </si>
  <si>
    <t>Davidson</t>
  </si>
  <si>
    <t>Hofstra</t>
  </si>
  <si>
    <t>Hawaii</t>
  </si>
  <si>
    <t>Akron</t>
  </si>
  <si>
    <t>Georgia Tech</t>
  </si>
  <si>
    <t>DePaul</t>
  </si>
  <si>
    <t>Massachusetts</t>
  </si>
  <si>
    <t>Florida Gulf Coast</t>
  </si>
  <si>
    <t>Southern Miss</t>
  </si>
  <si>
    <t>Belmont</t>
  </si>
  <si>
    <t>Youngstown St.</t>
  </si>
  <si>
    <t>Horz</t>
  </si>
  <si>
    <t>Towson</t>
  </si>
  <si>
    <t>Temple</t>
  </si>
  <si>
    <t>Wyoming</t>
  </si>
  <si>
    <t>Louisiana</t>
  </si>
  <si>
    <t>Cornell</t>
  </si>
  <si>
    <t>Loyola Chicago</t>
  </si>
  <si>
    <t>Troy</t>
  </si>
  <si>
    <t>Fresno St.</t>
  </si>
  <si>
    <t>Pepperdine</t>
  </si>
  <si>
    <t>Longwood</t>
  </si>
  <si>
    <t>BSth</t>
  </si>
  <si>
    <t>Portland</t>
  </si>
  <si>
    <t>San Jose St.</t>
  </si>
  <si>
    <t>Western Kentucky</t>
  </si>
  <si>
    <t>Montana St.</t>
  </si>
  <si>
    <t>BSky</t>
  </si>
  <si>
    <t>Southern Utah</t>
  </si>
  <si>
    <t>Purdue Fort Wayne</t>
  </si>
  <si>
    <t>UNC Greensboro</t>
  </si>
  <si>
    <t>Florida St.</t>
  </si>
  <si>
    <t>Seattle</t>
  </si>
  <si>
    <t>Ohio</t>
  </si>
  <si>
    <t>SMU</t>
  </si>
  <si>
    <t>Chattanooga</t>
  </si>
  <si>
    <t>Louisiana Tech</t>
  </si>
  <si>
    <t>Penn</t>
  </si>
  <si>
    <t>Vermont</t>
  </si>
  <si>
    <t>Boston College</t>
  </si>
  <si>
    <t>Samford</t>
  </si>
  <si>
    <t>Old Dominion</t>
  </si>
  <si>
    <t>UC Riverside</t>
  </si>
  <si>
    <t>South Florida</t>
  </si>
  <si>
    <t>Ball St.</t>
  </si>
  <si>
    <t>St. Bonaventure</t>
  </si>
  <si>
    <t>Jacksonville</t>
  </si>
  <si>
    <t>Wofford</t>
  </si>
  <si>
    <t>Stephen F. Austin</t>
  </si>
  <si>
    <t>Georgetown</t>
  </si>
  <si>
    <t>Air Force</t>
  </si>
  <si>
    <t>Mercer</t>
  </si>
  <si>
    <t>Long Beach St.</t>
  </si>
  <si>
    <t>Navy</t>
  </si>
  <si>
    <t>Bryant</t>
  </si>
  <si>
    <t>South Alabama</t>
  </si>
  <si>
    <t>Cal Baptist</t>
  </si>
  <si>
    <t>Gardner Webb</t>
  </si>
  <si>
    <t>Harvard</t>
  </si>
  <si>
    <t>Rice</t>
  </si>
  <si>
    <t>SIU Edwardsville</t>
  </si>
  <si>
    <t>OVC</t>
  </si>
  <si>
    <t>Murray St.</t>
  </si>
  <si>
    <t>Queens</t>
  </si>
  <si>
    <t>Abilene Christian</t>
  </si>
  <si>
    <t>Siena</t>
  </si>
  <si>
    <t>Northern Iowa</t>
  </si>
  <si>
    <t>Quinnipiac</t>
  </si>
  <si>
    <t>Tarleton St.</t>
  </si>
  <si>
    <t>San Diego</t>
  </si>
  <si>
    <t>Fordham</t>
  </si>
  <si>
    <t>Montana</t>
  </si>
  <si>
    <t>UTEP</t>
  </si>
  <si>
    <t>UC Davis</t>
  </si>
  <si>
    <t>Drexel</t>
  </si>
  <si>
    <t>American</t>
  </si>
  <si>
    <t>East Carolina</t>
  </si>
  <si>
    <t>Eastern Washington</t>
  </si>
  <si>
    <t>Buffalo</t>
  </si>
  <si>
    <t>South Carolina</t>
  </si>
  <si>
    <t>Norfolk St.</t>
  </si>
  <si>
    <t>MEAC</t>
  </si>
  <si>
    <t>Utah Tech</t>
  </si>
  <si>
    <t>Minnesota</t>
  </si>
  <si>
    <t>Detroit Mercy</t>
  </si>
  <si>
    <t>North Carolina Central</t>
  </si>
  <si>
    <t>South Dakota St.</t>
  </si>
  <si>
    <t>Rhode Island</t>
  </si>
  <si>
    <t>St. Thomas</t>
  </si>
  <si>
    <t>High Point</t>
  </si>
  <si>
    <t>Rider</t>
  </si>
  <si>
    <t>Brown</t>
  </si>
  <si>
    <t>Lipscomb</t>
  </si>
  <si>
    <t>Kennesaw St.</t>
  </si>
  <si>
    <t>Delaware</t>
  </si>
  <si>
    <t>Texas A&amp;M Corpus Chris</t>
  </si>
  <si>
    <t>Slnd</t>
  </si>
  <si>
    <t>Radford</t>
  </si>
  <si>
    <t>George Washington</t>
  </si>
  <si>
    <t>Coastal Carolina</t>
  </si>
  <si>
    <t>Weber St.</t>
  </si>
  <si>
    <t>UNC Asheville</t>
  </si>
  <si>
    <t>Saint Joseph's</t>
  </si>
  <si>
    <t>Northern Kentucky</t>
  </si>
  <si>
    <t>Oregon St.</t>
  </si>
  <si>
    <t>Cleveland St.</t>
  </si>
  <si>
    <t>Northern Colorado</t>
  </si>
  <si>
    <t>Tulsa</t>
  </si>
  <si>
    <t>Wright St.</t>
  </si>
  <si>
    <t>UMBC</t>
  </si>
  <si>
    <t>Nicholls St.</t>
  </si>
  <si>
    <t>Texas St.</t>
  </si>
  <si>
    <t>Robert Morris</t>
  </si>
  <si>
    <t>Appalachian St.</t>
  </si>
  <si>
    <t>Mount St. Mary's</t>
  </si>
  <si>
    <t>Georgia Southern</t>
  </si>
  <si>
    <t>Cal St. Fullerton</t>
  </si>
  <si>
    <t>Sacramento St.</t>
  </si>
  <si>
    <t>Grambling St.</t>
  </si>
  <si>
    <t>SWAC</t>
  </si>
  <si>
    <t>North Florida</t>
  </si>
  <si>
    <t>Stetson</t>
  </si>
  <si>
    <t>Fairfield</t>
  </si>
  <si>
    <t>Campbell</t>
  </si>
  <si>
    <t>Portland St.</t>
  </si>
  <si>
    <t>Jacksonville St.</t>
  </si>
  <si>
    <t>Georgia St.</t>
  </si>
  <si>
    <t>Southern Indiana</t>
  </si>
  <si>
    <t>Winthrop</t>
  </si>
  <si>
    <t>Austin Peay</t>
  </si>
  <si>
    <t>Pacific</t>
  </si>
  <si>
    <t>East Tennessee St.</t>
  </si>
  <si>
    <t>Northeastern</t>
  </si>
  <si>
    <t>California</t>
  </si>
  <si>
    <t>Bucknell</t>
  </si>
  <si>
    <t>Illinois Chicago</t>
  </si>
  <si>
    <t>Texas Southern</t>
  </si>
  <si>
    <t>Niagara</t>
  </si>
  <si>
    <t>Illinois St.</t>
  </si>
  <si>
    <t>Southern</t>
  </si>
  <si>
    <t>La Salle</t>
  </si>
  <si>
    <t>Denver</t>
  </si>
  <si>
    <t>Louisville</t>
  </si>
  <si>
    <t>Northwestern St.</t>
  </si>
  <si>
    <t>Eastern Kentucky</t>
  </si>
  <si>
    <t>FIU</t>
  </si>
  <si>
    <t>Cal Poly</t>
  </si>
  <si>
    <t>Boston University</t>
  </si>
  <si>
    <t>North Dakota St.</t>
  </si>
  <si>
    <t>The Citadel</t>
  </si>
  <si>
    <t>Western Illinois</t>
  </si>
  <si>
    <t>UMKC</t>
  </si>
  <si>
    <t>Southeast Missouri St.</t>
  </si>
  <si>
    <t>Central Michigan</t>
  </si>
  <si>
    <t>Morgan St.</t>
  </si>
  <si>
    <t>Prairie View A&amp;M</t>
  </si>
  <si>
    <t>Wagner</t>
  </si>
  <si>
    <t>NEC</t>
  </si>
  <si>
    <t>Canisius</t>
  </si>
  <si>
    <t>South Dakota</t>
  </si>
  <si>
    <t>Bellarmine</t>
  </si>
  <si>
    <t>UT Arlington</t>
  </si>
  <si>
    <t>Northern Arizona</t>
  </si>
  <si>
    <t>Morehead St.</t>
  </si>
  <si>
    <t>North Alabama</t>
  </si>
  <si>
    <t>Howard</t>
  </si>
  <si>
    <t>Milwaukee</t>
  </si>
  <si>
    <t>Lafayette</t>
  </si>
  <si>
    <t>UC San Diego</t>
  </si>
  <si>
    <t>North Carolina A&amp;T</t>
  </si>
  <si>
    <t>Bowling Green</t>
  </si>
  <si>
    <t>Idaho St.</t>
  </si>
  <si>
    <t>Saint Peter's</t>
  </si>
  <si>
    <t>Maryland Eastern Shore</t>
  </si>
  <si>
    <t>Nebraska Omaha</t>
  </si>
  <si>
    <t>Valparaiso</t>
  </si>
  <si>
    <t>Oakland</t>
  </si>
  <si>
    <t>Alcorn St.</t>
  </si>
  <si>
    <t>Arkansas St.</t>
  </si>
  <si>
    <t>Southeastern Louisiana</t>
  </si>
  <si>
    <t>Miami OH</t>
  </si>
  <si>
    <t>Cal St. Bakersfield</t>
  </si>
  <si>
    <t>Coppin St.</t>
  </si>
  <si>
    <t>New Hampshire</t>
  </si>
  <si>
    <t>Texas A&amp;M Commerce</t>
  </si>
  <si>
    <t>Army</t>
  </si>
  <si>
    <t>Northern Illinois</t>
  </si>
  <si>
    <t>Tennessee Martin</t>
  </si>
  <si>
    <t>Tennessee St.</t>
  </si>
  <si>
    <t>Eastern Michigan</t>
  </si>
  <si>
    <t>USC Upstate</t>
  </si>
  <si>
    <t>Maine</t>
  </si>
  <si>
    <t>Presbyterian</t>
  </si>
  <si>
    <t>Jackson St.</t>
  </si>
  <si>
    <t>Idaho</t>
  </si>
  <si>
    <t>William &amp; Mary</t>
  </si>
  <si>
    <t>Western Michigan</t>
  </si>
  <si>
    <t>Chicago St.</t>
  </si>
  <si>
    <t>ind</t>
  </si>
  <si>
    <t>Little Rock</t>
  </si>
  <si>
    <t>Dartmouth</t>
  </si>
  <si>
    <t>Cal St. Northridge</t>
  </si>
  <si>
    <t>Charleston Southern</t>
  </si>
  <si>
    <t>UT Rio Grande Valley</t>
  </si>
  <si>
    <t>Western Carolina</t>
  </si>
  <si>
    <t>VMI</t>
  </si>
  <si>
    <t>Louisiana Monroe</t>
  </si>
  <si>
    <t>Loyola MD</t>
  </si>
  <si>
    <t>Manhattan</t>
  </si>
  <si>
    <t>Marist</t>
  </si>
  <si>
    <t>Sacred Heart</t>
  </si>
  <si>
    <t>UTSA</t>
  </si>
  <si>
    <t>Evansville</t>
  </si>
  <si>
    <t>Lehigh</t>
  </si>
  <si>
    <t>Alabama A&amp;M</t>
  </si>
  <si>
    <t>Stonehill</t>
  </si>
  <si>
    <t>Central Arkansas</t>
  </si>
  <si>
    <t>Stony Brook</t>
  </si>
  <si>
    <t>Fairleigh Dickinson</t>
  </si>
  <si>
    <t>Columbia</t>
  </si>
  <si>
    <t>North Dakota</t>
  </si>
  <si>
    <t>Tennessee Tech</t>
  </si>
  <si>
    <t>Albany</t>
  </si>
  <si>
    <t>NJIT</t>
  </si>
  <si>
    <t>Binghamton</t>
  </si>
  <si>
    <t>St. Francis PA</t>
  </si>
  <si>
    <t>Hampton</t>
  </si>
  <si>
    <t>Central Connecticut</t>
  </si>
  <si>
    <t>South Carolina St.</t>
  </si>
  <si>
    <t>Elon</t>
  </si>
  <si>
    <t>New Orleans</t>
  </si>
  <si>
    <t>Holy Cross</t>
  </si>
  <si>
    <t>Alabama St.</t>
  </si>
  <si>
    <t>Bethune Cookman</t>
  </si>
  <si>
    <t>Eastern Illinois</t>
  </si>
  <si>
    <t>Houston Christian</t>
  </si>
  <si>
    <t>Lindenwood</t>
  </si>
  <si>
    <t>Monmouth</t>
  </si>
  <si>
    <t>Merrimack</t>
  </si>
  <si>
    <t>McNeese St.</t>
  </si>
  <si>
    <t>Incarnate Word</t>
  </si>
  <si>
    <t>Arkansas Pine Bluff</t>
  </si>
  <si>
    <t>LIU</t>
  </si>
  <si>
    <t>Florida A&amp;M</t>
  </si>
  <si>
    <t>Green Bay</t>
  </si>
  <si>
    <t>Delaware St.</t>
  </si>
  <si>
    <t>Mississippi Valley St.</t>
  </si>
  <si>
    <t>Lamar</t>
  </si>
  <si>
    <t>IUPUI</t>
  </si>
  <si>
    <t>Rank</t>
  </si>
  <si>
    <t>ELO</t>
  </si>
  <si>
    <t>Miami (FL)</t>
  </si>
  <si>
    <t>Iowa State</t>
  </si>
  <si>
    <t>San Diego State</t>
  </si>
  <si>
    <t>Saint Mary's College</t>
  </si>
  <si>
    <t>UNCW</t>
  </si>
  <si>
    <t>Michigan State</t>
  </si>
  <si>
    <t>Kansas State</t>
  </si>
  <si>
    <t>Arizona State</t>
  </si>
  <si>
    <t>FAU</t>
  </si>
  <si>
    <t>Ohio State</t>
  </si>
  <si>
    <t>Kent State</t>
  </si>
  <si>
    <t>Utah State</t>
  </si>
  <si>
    <t>Mississippi State</t>
  </si>
  <si>
    <t>Penn State</t>
  </si>
  <si>
    <t>Boise State</t>
  </si>
  <si>
    <t>Oklahoma State</t>
  </si>
  <si>
    <t>FGCU</t>
  </si>
  <si>
    <t>Saint John's</t>
  </si>
  <si>
    <t>Loyola-Marymount</t>
  </si>
  <si>
    <t>North Carolina State</t>
  </si>
  <si>
    <t>UMass</t>
  </si>
  <si>
    <t>Colorado State</t>
  </si>
  <si>
    <t>UMass-Lowell</t>
  </si>
  <si>
    <t>Sam Houston State</t>
  </si>
  <si>
    <t>Montana State</t>
  </si>
  <si>
    <t>Seattle University</t>
  </si>
  <si>
    <t>Saint Bonaventure</t>
  </si>
  <si>
    <t>Ole Miss</t>
  </si>
  <si>
    <t>Wichita State</t>
  </si>
  <si>
    <t>Norfolk State</t>
  </si>
  <si>
    <t>San Jose State</t>
  </si>
  <si>
    <t>New Mexico State</t>
  </si>
  <si>
    <t>Loyola-Chicago</t>
  </si>
  <si>
    <t>Murray State</t>
  </si>
  <si>
    <t>South Dakota State</t>
  </si>
  <si>
    <t>Youngstown State</t>
  </si>
  <si>
    <t>Washington State</t>
  </si>
  <si>
    <t>Ball State</t>
  </si>
  <si>
    <t>Missouri State</t>
  </si>
  <si>
    <t>Georgia State</t>
  </si>
  <si>
    <t>Florida State</t>
  </si>
  <si>
    <t>UNCG</t>
  </si>
  <si>
    <t>Indiana State</t>
  </si>
  <si>
    <t>Arkansas State</t>
  </si>
  <si>
    <t>UIC</t>
  </si>
  <si>
    <t>SIUE</t>
  </si>
  <si>
    <t>Morehead State</t>
  </si>
  <si>
    <t>Oregon State</t>
  </si>
  <si>
    <t>Fresno State</t>
  </si>
  <si>
    <t>Texas State</t>
  </si>
  <si>
    <t>Wright State</t>
  </si>
  <si>
    <t>Kennesaw State</t>
  </si>
  <si>
    <t>Gardner-Webb</t>
  </si>
  <si>
    <t>Cleveland State</t>
  </si>
  <si>
    <t>California Baptist</t>
  </si>
  <si>
    <t>Weber State</t>
  </si>
  <si>
    <t>Northwestern State</t>
  </si>
  <si>
    <t>Cal State Fullerton</t>
  </si>
  <si>
    <t>Tarleton State</t>
  </si>
  <si>
    <t>Portland State</t>
  </si>
  <si>
    <t>Long Beach State</t>
  </si>
  <si>
    <t>Saint Thomas</t>
  </si>
  <si>
    <t>Nicholls</t>
  </si>
  <si>
    <t>Sacramento State</t>
  </si>
  <si>
    <t>Jacksonville State</t>
  </si>
  <si>
    <t>Grambling State</t>
  </si>
  <si>
    <t>Appalachian State</t>
  </si>
  <si>
    <t>South Carolina Upstate</t>
  </si>
  <si>
    <t>Illinois State</t>
  </si>
  <si>
    <t>Texas A&amp;M-Corpus Christi</t>
  </si>
  <si>
    <t>Detroit</t>
  </si>
  <si>
    <t>Alcorn State</t>
  </si>
  <si>
    <t>Miami (OH)</t>
  </si>
  <si>
    <t>East Tennessee State</t>
  </si>
  <si>
    <t>UTRGV</t>
  </si>
  <si>
    <t>North Dakota State</t>
  </si>
  <si>
    <t>Tennessee State</t>
  </si>
  <si>
    <t>Coppin State</t>
  </si>
  <si>
    <t>Tennessee-Martin</t>
  </si>
  <si>
    <t>Omaha</t>
  </si>
  <si>
    <t>Mount Saint Mary's</t>
  </si>
  <si>
    <t>UTA</t>
  </si>
  <si>
    <t>Morgan State</t>
  </si>
  <si>
    <t>ULM</t>
  </si>
  <si>
    <t>Southeast Missouri</t>
  </si>
  <si>
    <t>Jackson State</t>
  </si>
  <si>
    <t>Loyola-Maryland</t>
  </si>
  <si>
    <t>Presbyterian College</t>
  </si>
  <si>
    <t>McNeese</t>
  </si>
  <si>
    <t>South Carolina State</t>
  </si>
  <si>
    <t>Cal State Bakersfield</t>
  </si>
  <si>
    <t>Texas A&amp;M-Commerce</t>
  </si>
  <si>
    <t>Long Island</t>
  </si>
  <si>
    <t>Idaho State</t>
  </si>
  <si>
    <t>Saint Francis (PA)</t>
  </si>
  <si>
    <t>Bethune-Cookman</t>
  </si>
  <si>
    <t>Arkansas-Pine Bluff</t>
  </si>
  <si>
    <t>Cal State Northridge</t>
  </si>
  <si>
    <t>Alabama State</t>
  </si>
  <si>
    <t>Chicago State</t>
  </si>
  <si>
    <t>Mississippi Valley State</t>
  </si>
  <si>
    <t>Delaware State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</si>
  <si>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</si>
  <si>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</si>
  <si>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</si>
  <si>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</si>
  <si>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</si>
  <si>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</si>
  <si>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</si>
  <si>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</si>
  <si>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</si>
  <si>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</si>
  <si>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</si>
  <si>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</si>
  <si>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</si>
  <si>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</si>
  <si>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</si>
  <si>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</si>
  <si>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</si>
  <si>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</si>
  <si>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</si>
  <si>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</si>
  <si>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</si>
  <si>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</si>
  <si>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</si>
  <si>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</si>
  <si>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</si>
  <si>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</si>
  <si>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North Carolina St.</t>
  </si>
  <si>
    <t>Louisiana Lafayette</t>
  </si>
  <si>
    <t>Fort Wayne</t>
  </si>
  <si>
    <t>LIU Brooklyn</t>
  </si>
  <si>
    <t>HOME_SCORE</t>
  </si>
  <si>
    <t>AWAY_SCORE</t>
  </si>
  <si>
    <t>RESULT</t>
  </si>
  <si>
    <t>DIFF</t>
  </si>
  <si>
    <t>AdjEM_H</t>
  </si>
  <si>
    <t>AdjT_H</t>
  </si>
  <si>
    <t>Luck_H</t>
  </si>
  <si>
    <t>AdjEM_A</t>
  </si>
  <si>
    <t>AdjT_A</t>
  </si>
  <si>
    <t>Luck_A</t>
  </si>
  <si>
    <t>ELO_H</t>
  </si>
  <si>
    <t>ELO_A</t>
  </si>
  <si>
    <t>Rating_H</t>
  </si>
  <si>
    <t>Hi_H</t>
  </si>
  <si>
    <t>Low_H</t>
  </si>
  <si>
    <t>Last_H</t>
  </si>
  <si>
    <t>Hi_A</t>
  </si>
  <si>
    <t>Rating_A</t>
  </si>
  <si>
    <t>Low_A</t>
  </si>
  <si>
    <t>Last_A</t>
  </si>
  <si>
    <t>N</t>
  </si>
  <si>
    <t>NET</t>
  </si>
  <si>
    <t>KPI</t>
  </si>
  <si>
    <t>SOR</t>
  </si>
  <si>
    <t>BPI</t>
  </si>
  <si>
    <t>POM</t>
  </si>
  <si>
    <t>SAG</t>
  </si>
  <si>
    <t>RPI</t>
  </si>
  <si>
    <t>Predicted RPI</t>
  </si>
  <si>
    <t>BPI_H</t>
  </si>
  <si>
    <t>BPI_A</t>
  </si>
  <si>
    <t>SOR_H</t>
  </si>
  <si>
    <t>SOR_A</t>
  </si>
  <si>
    <t>SAG_H</t>
  </si>
  <si>
    <t>SAG_A</t>
  </si>
  <si>
    <t>KPI_H</t>
  </si>
  <si>
    <t>KPI_A</t>
  </si>
  <si>
    <t>Oklahoma St</t>
  </si>
  <si>
    <t>N Alabama</t>
  </si>
  <si>
    <t>Index</t>
  </si>
  <si>
    <t>W Virginia</t>
  </si>
  <si>
    <t>U Penn</t>
  </si>
  <si>
    <t>St Johns</t>
  </si>
  <si>
    <t>Fresno St</t>
  </si>
  <si>
    <t>Miss State</t>
  </si>
  <si>
    <t>Kansas St</t>
  </si>
  <si>
    <t>Boston Col</t>
  </si>
  <si>
    <t>Bowling Grn</t>
  </si>
  <si>
    <t>E Michigan</t>
  </si>
  <si>
    <t>Central Mich</t>
  </si>
  <si>
    <t>TX Christian</t>
  </si>
  <si>
    <t>Wichita St</t>
  </si>
  <si>
    <t>N Kentucky</t>
  </si>
  <si>
    <t>N Carolina</t>
  </si>
  <si>
    <t>NET_A</t>
  </si>
  <si>
    <t>NET_H</t>
  </si>
  <si>
    <t>Michigan St</t>
  </si>
  <si>
    <t>San Diego St</t>
  </si>
  <si>
    <t>Northeastrn</t>
  </si>
  <si>
    <t>LA Tech</t>
  </si>
  <si>
    <t>S Carolina</t>
  </si>
  <si>
    <t>TX El Paso</t>
  </si>
  <si>
    <t>Murray St</t>
  </si>
  <si>
    <t>E Carolina</t>
  </si>
  <si>
    <t>Citadel</t>
  </si>
  <si>
    <t>Gard-Webb</t>
  </si>
  <si>
    <t>Rob Morris</t>
  </si>
  <si>
    <t>Fla Atlantic</t>
  </si>
  <si>
    <t>Sacred Hrt</t>
  </si>
  <si>
    <t>St Marys</t>
  </si>
  <si>
    <t>RkChange_H</t>
  </si>
  <si>
    <t>RkChange_A</t>
  </si>
  <si>
    <t>Average Rank</t>
  </si>
  <si>
    <t>S Florida</t>
  </si>
  <si>
    <t>U Mass</t>
  </si>
  <si>
    <t>Coastal Car</t>
  </si>
  <si>
    <t>WI-Grn Bay</t>
  </si>
  <si>
    <t>NC-Grnsboro</t>
  </si>
  <si>
    <t>Geo Mason</t>
  </si>
  <si>
    <t>Geo Wshgtn</t>
  </si>
  <si>
    <t>S Mississippi</t>
  </si>
  <si>
    <t>NC State</t>
  </si>
  <si>
    <t>Col Charlestn</t>
  </si>
  <si>
    <t>Sam Hous St</t>
  </si>
  <si>
    <t>San Jose St</t>
  </si>
  <si>
    <t>S Illinois</t>
  </si>
  <si>
    <t>VA Tech</t>
  </si>
  <si>
    <t>Kennesaw St</t>
  </si>
  <si>
    <t>Arizona St</t>
  </si>
  <si>
    <t>Loyola Mymt</t>
  </si>
  <si>
    <t>E Kentucky</t>
  </si>
  <si>
    <t>Middle Tenn</t>
  </si>
  <si>
    <t>S Utah</t>
  </si>
  <si>
    <t>NC-Wilmgton</t>
  </si>
  <si>
    <t>S Dakota St</t>
  </si>
  <si>
    <t>E Washingtn</t>
  </si>
  <si>
    <t>Wash State</t>
  </si>
  <si>
    <t>NC-Asheville</t>
  </si>
  <si>
    <t>Ste F Austin</t>
  </si>
  <si>
    <t>Youngs St</t>
  </si>
  <si>
    <t>Missouri St</t>
  </si>
  <si>
    <t>James Mad</t>
  </si>
  <si>
    <t>UCSB</t>
  </si>
  <si>
    <t>Indiana St</t>
  </si>
  <si>
    <t>Norfolk St</t>
  </si>
  <si>
    <t>Montana St</t>
  </si>
  <si>
    <t>Grd Canyon</t>
  </si>
  <si>
    <t>Mass Lowell</t>
  </si>
  <si>
    <t>Fla Gulf Cst</t>
  </si>
  <si>
    <t>Lg Beach St</t>
  </si>
  <si>
    <t>NW State</t>
  </si>
  <si>
    <t>Maryland ES</t>
  </si>
  <si>
    <t>CS Fullerton</t>
  </si>
  <si>
    <t>WI-Milwkee</t>
  </si>
  <si>
    <t>W Kentucky</t>
  </si>
  <si>
    <t>Colorado St</t>
  </si>
  <si>
    <t>St Bonavent</t>
  </si>
  <si>
    <t>Florida Intl</t>
  </si>
  <si>
    <t>Morehead St</t>
  </si>
  <si>
    <t>Cleveland St</t>
  </si>
  <si>
    <t>St Josephs</t>
  </si>
  <si>
    <t>SIU Edward</t>
  </si>
  <si>
    <t>App State</t>
  </si>
  <si>
    <t>Grambling St</t>
  </si>
  <si>
    <t>Abl Christian</t>
  </si>
  <si>
    <t>GA Tech</t>
  </si>
  <si>
    <t>Florida St</t>
  </si>
  <si>
    <t>N Florida</t>
  </si>
  <si>
    <t>S Alabama</t>
  </si>
  <si>
    <t>S Methodist</t>
  </si>
  <si>
    <t>IPFW</t>
  </si>
  <si>
    <t>N Mex State</t>
  </si>
  <si>
    <t>GA Southern</t>
  </si>
  <si>
    <t>W Illinois</t>
  </si>
  <si>
    <t>Maryland BC</t>
  </si>
  <si>
    <t>TX-Pan Am</t>
  </si>
  <si>
    <t>N Iowa</t>
  </si>
  <si>
    <t>N Illinois</t>
  </si>
  <si>
    <t>TX A&amp;M-CC</t>
  </si>
  <si>
    <t>W Carolina</t>
  </si>
  <si>
    <t>SC Upstate</t>
  </si>
  <si>
    <t>Oregon St</t>
  </si>
  <si>
    <t>NC Central</t>
  </si>
  <si>
    <t>SE Missouri</t>
  </si>
  <si>
    <t>N Dakota St</t>
  </si>
  <si>
    <t>N Colorado</t>
  </si>
  <si>
    <t>TX-Arlington</t>
  </si>
  <si>
    <t>Sac State</t>
  </si>
  <si>
    <t>Portland St</t>
  </si>
  <si>
    <t>SE Louisiana</t>
  </si>
  <si>
    <t>N Hampshire</t>
  </si>
  <si>
    <t>TN Martin</t>
  </si>
  <si>
    <t>Wm &amp; Mary</t>
  </si>
  <si>
    <t>NC A&amp;T</t>
  </si>
  <si>
    <t>S Indiana</t>
  </si>
  <si>
    <t>Loyola-Chi</t>
  </si>
  <si>
    <t>Illinois St</t>
  </si>
  <si>
    <t>Boston U</t>
  </si>
  <si>
    <t>Morgan St</t>
  </si>
  <si>
    <t>IL-Chicago</t>
  </si>
  <si>
    <t>Neb Omaha</t>
  </si>
  <si>
    <t>Georgia St</t>
  </si>
  <si>
    <t>CS Bakersfld</t>
  </si>
  <si>
    <t>TN Tech</t>
  </si>
  <si>
    <t>Chicago St</t>
  </si>
  <si>
    <t>Central Ark</t>
  </si>
  <si>
    <t>TX A&amp;M-Com</t>
  </si>
  <si>
    <t>St Peters</t>
  </si>
  <si>
    <t>TX Southern</t>
  </si>
  <si>
    <t>F Dickinson</t>
  </si>
  <si>
    <t>TN State</t>
  </si>
  <si>
    <t>Jackson St</t>
  </si>
  <si>
    <t>Mt St Marys</t>
  </si>
  <si>
    <t>Jksnville St</t>
  </si>
  <si>
    <t>McNeese St</t>
  </si>
  <si>
    <t>E Tenn St</t>
  </si>
  <si>
    <t>Loyola-MD</t>
  </si>
  <si>
    <t>Charl South</t>
  </si>
  <si>
    <t>Prairie View</t>
  </si>
  <si>
    <t>S Car State</t>
  </si>
  <si>
    <t>N Arizona</t>
  </si>
  <si>
    <t>Arkansas St</t>
  </si>
  <si>
    <t>Delaware St</t>
  </si>
  <si>
    <t>Alabama St</t>
  </si>
  <si>
    <t>Ark Pine Bl</t>
  </si>
  <si>
    <t>E Illinois</t>
  </si>
  <si>
    <t>Alab A&amp;M</t>
  </si>
  <si>
    <t>Central Conn</t>
  </si>
  <si>
    <t>W Michigan</t>
  </si>
  <si>
    <t>Incar Word</t>
  </si>
  <si>
    <t>AR Lit Rock</t>
  </si>
  <si>
    <t>Hsn Christian</t>
  </si>
  <si>
    <t>Cal St Nrdge</t>
  </si>
  <si>
    <t>Beth-Cook</t>
  </si>
  <si>
    <t>Miss Val St</t>
  </si>
  <si>
    <t>Nicholls State</t>
  </si>
  <si>
    <t>Southeast Missouri State</t>
  </si>
  <si>
    <t>McNeese State</t>
  </si>
  <si>
    <t>Saint Francis PA</t>
  </si>
  <si>
    <t>ID</t>
  </si>
  <si>
    <t>Torvik</t>
  </si>
  <si>
    <t>Home</t>
  </si>
  <si>
    <t>Away</t>
  </si>
  <si>
    <t>Home Name KP</t>
  </si>
  <si>
    <t>Away Name KP</t>
  </si>
  <si>
    <t>Home Name BPI_SAG ELO</t>
  </si>
  <si>
    <t>Away Name BPI_SAG ELO</t>
  </si>
  <si>
    <t>Home Name Torvik</t>
  </si>
  <si>
    <t>Away Name Torvik</t>
  </si>
  <si>
    <t>Home Name RPI</t>
  </si>
  <si>
    <t>Away Name RPI</t>
  </si>
  <si>
    <t>Conference</t>
  </si>
  <si>
    <t>NC Rec</t>
  </si>
  <si>
    <t>NC WP</t>
  </si>
  <si>
    <t>Conference Leader</t>
  </si>
  <si>
    <t>Big 12</t>
  </si>
  <si>
    <t>107-22</t>
  </si>
  <si>
    <t>Big Ten</t>
  </si>
  <si>
    <t>115-37</t>
  </si>
  <si>
    <t>133-49</t>
  </si>
  <si>
    <t>Big East</t>
  </si>
  <si>
    <t>82-38</t>
  </si>
  <si>
    <t>Mountain West</t>
  </si>
  <si>
    <t>Pac-12</t>
  </si>
  <si>
    <t>83-48</t>
  </si>
  <si>
    <t>108-52</t>
  </si>
  <si>
    <t>West Coast</t>
  </si>
  <si>
    <t>American Athletic</t>
  </si>
  <si>
    <t>84-52</t>
  </si>
  <si>
    <t>Conference USA</t>
  </si>
  <si>
    <t>66-34</t>
  </si>
  <si>
    <t>Western Athletic</t>
  </si>
  <si>
    <t>67-62</t>
  </si>
  <si>
    <t>Atlantic 10</t>
  </si>
  <si>
    <t>109-78</t>
  </si>
  <si>
    <t>Ivy League</t>
  </si>
  <si>
    <t>49-48</t>
  </si>
  <si>
    <t>Sun Belt</t>
  </si>
  <si>
    <t>74-67</t>
  </si>
  <si>
    <t>Missouri Valley</t>
  </si>
  <si>
    <t>64-55</t>
  </si>
  <si>
    <t>Big West</t>
  </si>
  <si>
    <t>49-60</t>
  </si>
  <si>
    <t>Mid-American</t>
  </si>
  <si>
    <t>56-77</t>
  </si>
  <si>
    <t>ASUN</t>
  </si>
  <si>
    <t>64-77</t>
  </si>
  <si>
    <t>Big Sky</t>
  </si>
  <si>
    <t>39-72</t>
  </si>
  <si>
    <t>40-64</t>
  </si>
  <si>
    <t>43-57</t>
  </si>
  <si>
    <t>Horizon League</t>
  </si>
  <si>
    <t>36-65</t>
  </si>
  <si>
    <t>The Summit League</t>
  </si>
  <si>
    <t>41-62</t>
  </si>
  <si>
    <t>Big South</t>
  </si>
  <si>
    <t>38-65</t>
  </si>
  <si>
    <t>Colonial Athletic</t>
  </si>
  <si>
    <t>59-91</t>
  </si>
  <si>
    <t>America East</t>
  </si>
  <si>
    <t>46-62</t>
  </si>
  <si>
    <t>Patriot League</t>
  </si>
  <si>
    <t>44-69</t>
  </si>
  <si>
    <t>31-73</t>
  </si>
  <si>
    <t>Ohio Valley</t>
  </si>
  <si>
    <t>31-69</t>
  </si>
  <si>
    <t>Southland</t>
  </si>
  <si>
    <t>24-79</t>
  </si>
  <si>
    <t>20-113</t>
  </si>
  <si>
    <t>Independent</t>
  </si>
  <si>
    <t>Northeast</t>
  </si>
  <si>
    <t>29-81</t>
  </si>
  <si>
    <t>Prefix</t>
  </si>
  <si>
    <t>Asun</t>
  </si>
  <si>
    <t>Bsth</t>
  </si>
  <si>
    <t>Bsky</t>
  </si>
  <si>
    <t>CRank_H</t>
  </si>
  <si>
    <t>W</t>
  </si>
  <si>
    <t>L</t>
  </si>
  <si>
    <t xml:space="preserve">Notes:  </t>
  </si>
  <si>
    <t>Need more Home teams that are &gt; away teams</t>
  </si>
  <si>
    <t>Need slightly more ~.500 teams</t>
  </si>
  <si>
    <t>RPI2</t>
  </si>
  <si>
    <t>Abbrev</t>
  </si>
  <si>
    <t>Conf Referemce</t>
  </si>
  <si>
    <t>TOpct_off_H</t>
  </si>
  <si>
    <t>Win_Pct_H</t>
  </si>
  <si>
    <t>Win_Pct_A</t>
  </si>
  <si>
    <t>Conference_H</t>
  </si>
  <si>
    <t>Conference_A</t>
  </si>
  <si>
    <t>Neutral</t>
  </si>
  <si>
    <t>Home_Odds</t>
  </si>
  <si>
    <t>NCSOS_AdjEM_H</t>
  </si>
  <si>
    <t>SOS_AdjEM_H</t>
  </si>
  <si>
    <t>SOS_AdjEM_A</t>
  </si>
  <si>
    <t>NCSOS_AdjEM_A</t>
  </si>
  <si>
    <t>ELO_delta_H</t>
  </si>
  <si>
    <t>ELO_delta_A</t>
  </si>
  <si>
    <t>Off_reb_pct_off_H</t>
  </si>
  <si>
    <t>Off_reb_pct_def_H</t>
  </si>
  <si>
    <t>FT_rate_off_H</t>
  </si>
  <si>
    <t>FT_rate_def_H</t>
  </si>
  <si>
    <t>FT_pct_off_H</t>
  </si>
  <si>
    <t>FT_pct_def_H</t>
  </si>
  <si>
    <t>2pt_pct_off_H</t>
  </si>
  <si>
    <t>2pt_pct_def_H</t>
  </si>
  <si>
    <t>3pt_pct_off_H</t>
  </si>
  <si>
    <t>3pt_pct_def_H</t>
  </si>
  <si>
    <t>TOpct_off_A</t>
  </si>
  <si>
    <t>TOpct_def_A</t>
  </si>
  <si>
    <t>Off_reb_pct_off_A</t>
  </si>
  <si>
    <t>Off_reb_pct_def_A</t>
  </si>
  <si>
    <t>FT_rate_off_A</t>
  </si>
  <si>
    <t>FT_rate_def_A</t>
  </si>
  <si>
    <t>FT_pct_off_A</t>
  </si>
  <si>
    <t>FT_pct_def_A</t>
  </si>
  <si>
    <t>2pt_pct_off_A</t>
  </si>
  <si>
    <t>2pt_pct_def_A</t>
  </si>
  <si>
    <t>3pt_pct_off_A</t>
  </si>
  <si>
    <t>3pt_pct_def_A</t>
  </si>
  <si>
    <t>RPI_Gap_H</t>
  </si>
  <si>
    <t>RPI_Rank_H</t>
  </si>
  <si>
    <t>RPI_Gap_A</t>
  </si>
  <si>
    <t>RPI_Rank_A</t>
  </si>
  <si>
    <t>Aggr_Resume_Rk_A</t>
  </si>
  <si>
    <t>Aggr_Quality_Rk_H</t>
  </si>
  <si>
    <t>Aggr_Quality_Rk_A</t>
  </si>
  <si>
    <t>CRank_A</t>
  </si>
  <si>
    <t>Is_NonCon</t>
  </si>
  <si>
    <t>Home_Ws</t>
  </si>
  <si>
    <t>Home_Ls</t>
  </si>
  <si>
    <t>Away_Ws</t>
  </si>
  <si>
    <t>Away_Ls</t>
  </si>
  <si>
    <t>Game_idx</t>
  </si>
  <si>
    <t>Aggr_Resume_Rk_H</t>
  </si>
  <si>
    <t>TOpct_def_H</t>
  </si>
  <si>
    <t>X.Intercept.</t>
  </si>
  <si>
    <t>TOpct_def</t>
  </si>
  <si>
    <t>X.2pt_pct_def.</t>
  </si>
  <si>
    <t>Win_Pct</t>
  </si>
  <si>
    <t>RPI_Gap</t>
  </si>
  <si>
    <t>Aggr_Rk</t>
  </si>
  <si>
    <t>Neutral Site (Y/N)</t>
  </si>
  <si>
    <t>Game 1</t>
  </si>
  <si>
    <t>Game 2</t>
  </si>
  <si>
    <t>Game 3</t>
  </si>
  <si>
    <t>Game 4</t>
  </si>
  <si>
    <t>Game 5</t>
  </si>
  <si>
    <t>Game 6</t>
  </si>
  <si>
    <t>Game 7</t>
  </si>
  <si>
    <t>Game 8</t>
  </si>
  <si>
    <t>Game 9</t>
  </si>
  <si>
    <t>Game 10</t>
  </si>
  <si>
    <t>Game 11</t>
  </si>
  <si>
    <t>Game 12</t>
  </si>
  <si>
    <t>Game 13</t>
  </si>
  <si>
    <t>Game 14</t>
  </si>
  <si>
    <t>Game 15</t>
  </si>
  <si>
    <t>Game</t>
  </si>
  <si>
    <t>Fitted Values</t>
  </si>
  <si>
    <t>90-39</t>
  </si>
  <si>
    <t>81-51</t>
  </si>
  <si>
    <t>9-43</t>
  </si>
  <si>
    <t>Chance of winning</t>
  </si>
  <si>
    <t>Wpct</t>
  </si>
  <si>
    <t>N.C. State</t>
  </si>
  <si>
    <t>Arizona St.</t>
  </si>
  <si>
    <t>Saint Francis</t>
  </si>
  <si>
    <t>Le Moyne</t>
  </si>
  <si>
    <t>College of Charleston</t>
  </si>
  <si>
    <t>G</t>
  </si>
  <si>
    <t>D-I Avg: Rec</t>
  </si>
  <si>
    <t>WAB</t>
  </si>
  <si>
    <t>1</t>
  </si>
  <si>
    <t>Rec</t>
  </si>
  <si>
    <t>AdjOE</t>
  </si>
  <si>
    <t>AdjDE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</si>
  <si>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</si>
  <si>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</si>
  <si>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</si>
  <si>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</si>
  <si>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</si>
  <si>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</si>
  <si>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</si>
  <si>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</si>
  <si>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</si>
  <si>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</si>
  <si>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</si>
  <si>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</si>
  <si>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</si>
  <si>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</si>
  <si>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</si>
  <si>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</si>
  <si>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</si>
  <si>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</si>
  <si>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</si>
  <si>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</si>
  <si>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</si>
  <si>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</si>
  <si>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</si>
  <si>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</si>
  <si>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</si>
  <si>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</si>
  <si>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</si>
  <si>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</si>
  <si>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</si>
  <si>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</si>
  <si>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</si>
  <si>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</si>
  <si>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</si>
  <si>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</si>
  <si>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</si>
  <si>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</si>
  <si>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</si>
  <si>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</si>
  <si>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</si>
  <si>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</si>
  <si>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</si>
  <si>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</si>
  <si>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</si>
  <si>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</si>
  <si>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</si>
  <si>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</si>
  <si>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</si>
  <si>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</si>
  <si>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</si>
  <si>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</si>
  <si>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</si>
  <si>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</si>
  <si>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</si>
  <si>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</si>
  <si>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</si>
  <si>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</si>
  <si>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</si>
  <si>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</si>
  <si>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</si>
  <si>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</si>
  <si>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</si>
  <si>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</si>
  <si>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</si>
  <si>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</si>
  <si>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</si>
  <si>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</si>
  <si>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</si>
  <si>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</si>
  <si>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</si>
  <si>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</si>
  <si>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</si>
  <si>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</si>
  <si>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</si>
  <si>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</si>
  <si>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</si>
  <si>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</si>
  <si>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</si>
  <si>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</si>
  <si>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</si>
  <si>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</si>
  <si>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</si>
  <si>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</si>
  <si>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</si>
  <si>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</si>
  <si>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</si>
  <si>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</si>
  <si>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</si>
  <si>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</si>
  <si>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</si>
  <si>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</si>
  <si>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</si>
  <si>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</si>
  <si>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</si>
  <si>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</si>
  <si>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</si>
  <si>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</si>
  <si>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</si>
  <si>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</si>
  <si>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</si>
  <si>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</si>
  <si>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</si>
  <si>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</si>
  <si>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</si>
  <si>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</si>
  <si>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</si>
  <si>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</si>
  <si>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</si>
  <si>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</si>
  <si>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</si>
  <si>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</si>
  <si>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</si>
  <si>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</si>
  <si>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</si>
  <si>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</si>
  <si>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</si>
  <si>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</si>
  <si>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</si>
  <si>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</si>
  <si>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</si>
  <si>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</si>
  <si>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</si>
  <si>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</si>
  <si>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</si>
  <si>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</si>
  <si>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</si>
  <si>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</si>
  <si>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</si>
  <si>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</si>
  <si>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</si>
  <si>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</si>
  <si>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</si>
  <si>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</si>
  <si>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</si>
  <si>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</si>
  <si>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</si>
  <si>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</si>
  <si>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</si>
  <si>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</si>
  <si>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</si>
  <si>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</si>
  <si>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</si>
  <si>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</si>
  <si>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</si>
  <si>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</si>
  <si>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</si>
  <si>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</si>
  <si>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</si>
  <si>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</si>
  <si>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</si>
  <si>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</si>
  <si>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</si>
  <si>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</si>
  <si>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</si>
  <si>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</si>
  <si>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</si>
  <si>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</si>
  <si>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</si>
  <si>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</si>
  <si>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</si>
  <si>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</si>
  <si>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</si>
  <si>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</si>
  <si>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</si>
  <si>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</si>
  <si>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</si>
  <si>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</si>
  <si>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</si>
  <si>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</si>
  <si>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</si>
  <si>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</si>
  <si>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</si>
  <si>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</si>
  <si>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</si>
  <si>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</si>
  <si>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</si>
  <si>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</si>
  <si>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</si>
  <si>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</si>
  <si>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</si>
  <si>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</si>
  <si>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</si>
  <si>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</si>
  <si>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</si>
  <si>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</si>
  <si>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</si>
  <si>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</si>
  <si>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</si>
  <si>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</si>
  <si>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</si>
  <si>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</si>
  <si>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</si>
  <si>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</si>
  <si>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</si>
  <si>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</si>
  <si>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</si>
  <si>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</si>
  <si>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</si>
  <si>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</si>
  <si>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</si>
  <si>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</si>
  <si>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</si>
  <si>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</si>
  <si>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</si>
  <si>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</si>
  <si>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</si>
  <si>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</si>
  <si>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</si>
  <si>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</si>
  <si>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</si>
  <si>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</si>
  <si>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</si>
  <si>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</si>
  <si>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</si>
  <si>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</si>
  <si>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</si>
  <si>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</si>
  <si>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</si>
  <si>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</si>
  <si>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</si>
  <si>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</si>
  <si>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</si>
  <si>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</si>
  <si>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</si>
  <si>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</si>
  <si>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</si>
  <si>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</si>
  <si>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</si>
  <si>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</si>
  <si>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</si>
  <si>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</si>
  <si>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</si>
  <si>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</si>
  <si>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</si>
  <si>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</si>
  <si>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</si>
  <si>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</si>
  <si>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</si>
  <si>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</si>
  <si>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</si>
  <si>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</si>
  <si>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</si>
  <si>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</si>
  <si>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</si>
  <si>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</si>
  <si>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</si>
  <si>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</si>
  <si>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</si>
  <si>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</si>
  <si>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</si>
  <si>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</si>
  <si>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</si>
  <si>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</si>
  <si>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</si>
  <si>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</si>
  <si>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</si>
  <si>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</si>
  <si>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</si>
  <si>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</si>
  <si>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</si>
  <si>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</si>
  <si>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</si>
  <si>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</si>
  <si>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</si>
  <si>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</si>
  <si>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</si>
  <si>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</si>
  <si>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</si>
  <si>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</si>
  <si>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</si>
  <si>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</si>
  <si>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</si>
  <si>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</si>
  <si>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</si>
  <si>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</si>
  <si>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</si>
  <si>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</si>
  <si>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</si>
  <si>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</si>
  <si>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</si>
  <si>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</si>
  <si>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</si>
  <si>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</si>
  <si>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</si>
  <si>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</si>
  <si>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</si>
  <si>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</si>
  <si>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</si>
  <si>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</si>
  <si>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</si>
  <si>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</si>
  <si>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</si>
  <si>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</si>
  <si>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</si>
  <si>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</si>
  <si>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</si>
  <si>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</si>
  <si>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</si>
  <si>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</si>
  <si>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</si>
  <si>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</si>
  <si>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</si>
  <si>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</si>
  <si>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</si>
  <si>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</si>
  <si>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</si>
  <si>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</si>
  <si>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</si>
  <si>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</si>
  <si>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</si>
  <si>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</si>
  <si>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</si>
  <si>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</si>
  <si>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</si>
  <si>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</si>
  <si>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</si>
  <si>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</si>
  <si>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</si>
  <si>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</si>
  <si>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</si>
  <si>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</si>
  <si>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</si>
  <si>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</si>
  <si>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</si>
  <si>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</si>
  <si>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</si>
  <si>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</si>
  <si>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</si>
  <si>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</si>
  <si>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</si>
  <si>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</si>
  <si>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</si>
  <si>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</si>
  <si>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</si>
  <si>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</si>
  <si>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</si>
  <si>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Elo</t>
  </si>
  <si>
    <t>Rating</t>
  </si>
  <si>
    <t>Hi</t>
  </si>
  <si>
    <t>Low</t>
  </si>
  <si>
    <t>Last</t>
  </si>
  <si>
    <t>RPI Delta</t>
  </si>
  <si>
    <t>UCSD</t>
  </si>
  <si>
    <t>Tarleton St</t>
  </si>
  <si>
    <t>Miami</t>
  </si>
  <si>
    <t>Ohio St</t>
  </si>
  <si>
    <t>Kent St</t>
  </si>
  <si>
    <t>Penn St</t>
  </si>
  <si>
    <t>Texas St</t>
  </si>
  <si>
    <t>UL Monroe</t>
  </si>
  <si>
    <t>Utah St</t>
  </si>
  <si>
    <t>Weber St</t>
  </si>
  <si>
    <t>Iowa St</t>
  </si>
  <si>
    <t>Idaho St</t>
  </si>
  <si>
    <t>Alcorn St</t>
  </si>
  <si>
    <t>Coppin St</t>
  </si>
  <si>
    <t>Boise St</t>
  </si>
  <si>
    <t>Ball St</t>
  </si>
  <si>
    <t>Wright St</t>
  </si>
  <si>
    <t>Kansas City</t>
  </si>
  <si>
    <t>St Fran</t>
  </si>
  <si>
    <t>BARTHAG</t>
  </si>
  <si>
    <t>School</t>
  </si>
  <si>
    <t>Overall G</t>
  </si>
  <si>
    <t>Overall W-L%</t>
  </si>
  <si>
    <t>Overall SRS</t>
  </si>
  <si>
    <t>Overall SOS</t>
  </si>
  <si>
    <t>Points Tm.</t>
  </si>
  <si>
    <t>Points Opp.</t>
  </si>
  <si>
    <t>Totals FGA</t>
  </si>
  <si>
    <t>Totals FG%</t>
  </si>
  <si>
    <t>Totals 3P</t>
  </si>
  <si>
    <t>Totals 3PA</t>
  </si>
  <si>
    <t>Totals 3P%</t>
  </si>
  <si>
    <t>Totals FT</t>
  </si>
  <si>
    <t>Totals FTA</t>
  </si>
  <si>
    <t>Totals FT%</t>
  </si>
  <si>
    <t>Totals ORB</t>
  </si>
  <si>
    <t>Totals TRB</t>
  </si>
  <si>
    <t>Totals AST</t>
  </si>
  <si>
    <t>Totals STL</t>
  </si>
  <si>
    <t>Totals BLK</t>
  </si>
  <si>
    <t>Totals TOV</t>
  </si>
  <si>
    <t>Totals PF</t>
  </si>
  <si>
    <t>PPG</t>
  </si>
  <si>
    <t>Opp PPG</t>
  </si>
  <si>
    <t>PPG Diff</t>
  </si>
  <si>
    <t>AST TOV Ratio</t>
  </si>
  <si>
    <t>TOV PG</t>
  </si>
  <si>
    <t>STL TOV Ratio</t>
  </si>
  <si>
    <t>3PA PG</t>
  </si>
  <si>
    <t>FTA PG</t>
  </si>
  <si>
    <t>BLK PG</t>
  </si>
  <si>
    <t>PF PG</t>
  </si>
  <si>
    <t>.500</t>
  </si>
  <si>
    <t>.600</t>
  </si>
  <si>
    <t>.000</t>
  </si>
  <si>
    <t>Albany NY</t>
  </si>
  <si>
    <t>.333</t>
  </si>
  <si>
    <t>.667</t>
  </si>
  <si>
    <t>.750</t>
  </si>
  <si>
    <t>Bowling Green State</t>
  </si>
  <si>
    <t>Brigham Young</t>
  </si>
  <si>
    <t>Central Connecticut State</t>
  </si>
  <si>
    <t>Central Florida</t>
  </si>
  <si>
    <t>Florida International</t>
  </si>
  <si>
    <t>Grambling</t>
  </si>
  <si>
    <t>Illinois-Chicago</t>
  </si>
  <si>
    <t>Long Island University</t>
  </si>
  <si>
    <t>Louisiana State</t>
  </si>
  <si>
    <t>Louisiana-Monroe</t>
  </si>
  <si>
    <t>Loyola IL</t>
  </si>
  <si>
    <t>Maryland-Baltimore County</t>
  </si>
  <si>
    <t>Maryland-Eastern Shore</t>
  </si>
  <si>
    <t>Massachusetts-Lowell</t>
  </si>
  <si>
    <t>Nevada-Las Vegas</t>
  </si>
  <si>
    <t>Pennsylvania</t>
  </si>
  <si>
    <t>Queens NC</t>
  </si>
  <si>
    <t>Saint Mary's CA</t>
  </si>
  <si>
    <t>Sam Houston</t>
  </si>
  <si>
    <t>Southern California</t>
  </si>
  <si>
    <t>Southern Methodist</t>
  </si>
  <si>
    <t>Southern Mississippi</t>
  </si>
  <si>
    <t>St. John's NY</t>
  </si>
  <si>
    <t>Texas-Rio Grande Valley</t>
  </si>
  <si>
    <t>Virginia Commonwealth</t>
  </si>
  <si>
    <t>UConn</t>
  </si>
  <si>
    <t>Okla. St.</t>
  </si>
  <si>
    <t>N. Carolina</t>
  </si>
  <si>
    <t>Miss. St.</t>
  </si>
  <si>
    <t>Va. Tech</t>
  </si>
  <si>
    <t>So. Miss</t>
  </si>
  <si>
    <t>Middle Tenn.</t>
  </si>
  <si>
    <t>LMU</t>
  </si>
  <si>
    <t>So. Utah</t>
  </si>
  <si>
    <t>San Fran.</t>
  </si>
  <si>
    <t>Colo. St.</t>
  </si>
  <si>
    <t>E. Washington</t>
  </si>
  <si>
    <t>S. Illinois</t>
  </si>
  <si>
    <t>SF Austin</t>
  </si>
  <si>
    <t>UNC-Ash.</t>
  </si>
  <si>
    <t>E. Kentucky</t>
  </si>
  <si>
    <t>N. Kentucky</t>
  </si>
  <si>
    <t>La. Tech</t>
  </si>
  <si>
    <t>S. Dak. St.</t>
  </si>
  <si>
    <t>LBSU</t>
  </si>
  <si>
    <t>W. Kentucky</t>
  </si>
  <si>
    <t>Ga. Tech</t>
  </si>
  <si>
    <t>Clev. St.</t>
  </si>
  <si>
    <t>N. Mex. St.</t>
  </si>
  <si>
    <t>App. St.</t>
  </si>
  <si>
    <t>St. Thomas (MN)</t>
  </si>
  <si>
    <t>St. Bona.</t>
  </si>
  <si>
    <t>Abilene Chr.</t>
  </si>
  <si>
    <t>Ga. Southern</t>
  </si>
  <si>
    <t>George Wash.</t>
  </si>
  <si>
    <t>N. Dak. St.</t>
  </si>
  <si>
    <t>N. Iowa</t>
  </si>
  <si>
    <t>Md.-E. Shore</t>
  </si>
  <si>
    <t>N. Arizona</t>
  </si>
  <si>
    <t>W. Carolina</t>
  </si>
  <si>
    <t>N. Colorado</t>
  </si>
  <si>
    <t>PFW</t>
  </si>
  <si>
    <t>Jax. State</t>
  </si>
  <si>
    <t>N. Alabama</t>
  </si>
  <si>
    <t>SE Missouri St.</t>
  </si>
  <si>
    <t>W. Illinois</t>
  </si>
  <si>
    <t>UT Martin</t>
  </si>
  <si>
    <t>N. Illinois</t>
  </si>
  <si>
    <t>Boston U.</t>
  </si>
  <si>
    <t>UT-Rio Grande Valley</t>
  </si>
  <si>
    <t>ETSU</t>
  </si>
  <si>
    <t>New Hamp.</t>
  </si>
  <si>
    <t>Mt St Mary's</t>
  </si>
  <si>
    <t>Loyola Chi.</t>
  </si>
  <si>
    <t>FDU</t>
  </si>
  <si>
    <t>Tenn. Tech</t>
  </si>
  <si>
    <t>Southern U.</t>
  </si>
  <si>
    <t>Miami (Ohio)</t>
  </si>
  <si>
    <t>C. Carolina</t>
  </si>
  <si>
    <t>UL-Monroe</t>
  </si>
  <si>
    <t>Cal-Baker.</t>
  </si>
  <si>
    <t>Charleston So.</t>
  </si>
  <si>
    <t>St. Peter's</t>
  </si>
  <si>
    <t>Texas So.</t>
  </si>
  <si>
    <t>Neb.-Omaha</t>
  </si>
  <si>
    <t>Loyola-Md.</t>
  </si>
  <si>
    <t>E. Michigan</t>
  </si>
  <si>
    <t>W. Michigan</t>
  </si>
  <si>
    <t>Cent. Arkansas</t>
  </si>
  <si>
    <t>C. Michigan</t>
  </si>
  <si>
    <t>St. Fran.-Pa.</t>
  </si>
  <si>
    <t>Ark.-Pine Bluff</t>
  </si>
  <si>
    <t>N.J. Tech</t>
  </si>
  <si>
    <t>CSNorthridge</t>
  </si>
  <si>
    <t>CCSU</t>
  </si>
  <si>
    <t>E. Illinois</t>
  </si>
  <si>
    <t>SC State</t>
  </si>
  <si>
    <t>Bethune-Cook.</t>
  </si>
  <si>
    <t>Houston Chr.</t>
  </si>
  <si>
    <t>Miss Valley St.</t>
  </si>
  <si>
    <t>CBRef</t>
  </si>
  <si>
    <t>Rank Comp</t>
  </si>
  <si>
    <t>Ball St._x000D_
   </t>
  </si>
  <si>
    <t>Binghamton_x000D_
   </t>
  </si>
  <si>
    <t>Bryant_x000D_
   </t>
  </si>
  <si>
    <t>BYU_x000D_
   </t>
  </si>
  <si>
    <t>Cal Baptist_x000D_
   </t>
  </si>
  <si>
    <t>Cal Poly_x000D_
   </t>
  </si>
  <si>
    <t>Cleveland St._x000D_
   </t>
  </si>
  <si>
    <t>Colgate_x000D_
   </t>
  </si>
  <si>
    <t>Columbia_x000D_
   </t>
  </si>
  <si>
    <t>Coppin St._x000D_
   </t>
  </si>
  <si>
    <t>Creighton_x000D_
   </t>
  </si>
  <si>
    <t>Detroit_x000D_
   </t>
  </si>
  <si>
    <t>Eastern Illinois_x000D_
   </t>
  </si>
  <si>
    <t>Eastern Michigan_x000D_
   </t>
  </si>
  <si>
    <t>Elon_x000D_
   </t>
  </si>
  <si>
    <t>Fairfield_x000D_
   </t>
  </si>
  <si>
    <t>Fairleigh Dickinson_x000D_
   </t>
  </si>
  <si>
    <t>Florida Atlantic_x000D_
   </t>
  </si>
  <si>
    <t>Florida Gulf Coast_x000D_
   </t>
  </si>
  <si>
    <t>Fort Wayne_x000D_
   </t>
  </si>
  <si>
    <t>Gardner Webb_x000D_
   </t>
  </si>
  <si>
    <t>George Washington_x000D_
   </t>
  </si>
  <si>
    <t>Georgetown_x000D_
   </t>
  </si>
  <si>
    <t>Hampton_x000D_
   </t>
  </si>
  <si>
    <t>Harvard_x000D_
   </t>
  </si>
  <si>
    <t>Holy Cross_x000D_
   </t>
  </si>
  <si>
    <t>Howard_x000D_
   </t>
  </si>
  <si>
    <t>Incarnate Word_x000D_
   </t>
  </si>
  <si>
    <t>Jacksonville St._x000D_
   </t>
  </si>
  <si>
    <t>La Salle_x000D_
   </t>
  </si>
  <si>
    <t>Lamar_x000D_
   </t>
  </si>
  <si>
    <t>Lipscomb_x000D_
   </t>
  </si>
  <si>
    <t>Little Rock_x000D_
   </t>
  </si>
  <si>
    <t>Longwood_x000D_
   </t>
  </si>
  <si>
    <t>Loyola Chicago_x000D_
   </t>
  </si>
  <si>
    <t>Loyola MD_x000D_
   </t>
  </si>
  <si>
    <t>Maine_x000D_
   </t>
  </si>
  <si>
    <t>Marist_x000D_
   </t>
  </si>
  <si>
    <t>Maryland Eastern Shore_x000D_
   </t>
  </si>
  <si>
    <t>McNeese St._x000D_
   </t>
  </si>
  <si>
    <t>Middle Tennessee_x000D_
   </t>
  </si>
  <si>
    <t>Minnesota_x000D_
   </t>
  </si>
  <si>
    <t>Mississippi St._x000D_
   </t>
  </si>
  <si>
    <t>Monmouth_x000D_
   </t>
  </si>
  <si>
    <t>Morgan St._x000D_
   </t>
  </si>
  <si>
    <t>Mount St. Mary's_x000D_
   </t>
  </si>
  <si>
    <t>Navy_x000D_
   </t>
  </si>
  <si>
    <t>Nebraska_x000D_
   </t>
  </si>
  <si>
    <t>Nevada_x000D_
   </t>
  </si>
  <si>
    <t>New Hampshire_x000D_
   </t>
  </si>
  <si>
    <t>New Mexico St._x000D_
   </t>
  </si>
  <si>
    <t>New Orleans_x000D_
   </t>
  </si>
  <si>
    <t>Norfolk St._x000D_
   </t>
  </si>
  <si>
    <t>North Alabama_x000D_
   </t>
  </si>
  <si>
    <t>North Carolina Central_x000D_
   </t>
  </si>
  <si>
    <t>North Florida_x000D_
   </t>
  </si>
  <si>
    <t>Northern Arizona_x000D_
   </t>
  </si>
  <si>
    <t>Northern Colorado_x000D_
   </t>
  </si>
  <si>
    <t>Northern Illinois_x000D_
   </t>
  </si>
  <si>
    <t>Northwestern St._x000D_
   </t>
  </si>
  <si>
    <t>Northwestern_x000D_
   </t>
  </si>
  <si>
    <t>Ohio_x000D_
   </t>
  </si>
  <si>
    <t>Oregon St._x000D_
   </t>
  </si>
  <si>
    <t>Pacific_x000D_
   </t>
  </si>
  <si>
    <t>Penn_x000D_
   </t>
  </si>
  <si>
    <t>Portland St._x000D_
   </t>
  </si>
  <si>
    <t>Portland_x000D_
   </t>
  </si>
  <si>
    <t>Princeton_x000D_
   </t>
  </si>
  <si>
    <t>Queens_x000D_
   </t>
  </si>
  <si>
    <t>Rhode Island_x000D_
   </t>
  </si>
  <si>
    <t>Rutgers_x000D_
   </t>
  </si>
  <si>
    <t>Sacred Heart_x000D_
   </t>
  </si>
  <si>
    <t>San Jose St._x000D_
   </t>
  </si>
  <si>
    <t>Santa Clara_x000D_
   </t>
  </si>
  <si>
    <t>Seattle_x000D_
   </t>
  </si>
  <si>
    <t>Seton Hall_x000D_
   </t>
  </si>
  <si>
    <t>South Dakota_x000D_
   </t>
  </si>
  <si>
    <t>Southeastern Louisiana_x000D_
   </t>
  </si>
  <si>
    <t>Southern Indiana_x000D_
   </t>
  </si>
  <si>
    <t>St. Thomas_x000D_
   </t>
  </si>
  <si>
    <t>Temple_x000D_
   </t>
  </si>
  <si>
    <t>Texas Southern_x000D_
   </t>
  </si>
  <si>
    <t>UC San Diego_x000D_
   </t>
  </si>
  <si>
    <t>UNC Asheville_x000D_
   </t>
  </si>
  <si>
    <t>USC Upstate_x000D_
   </t>
  </si>
  <si>
    <t>Utah Tech_x000D_
   </t>
  </si>
  <si>
    <t>VCU_x000D_
   </t>
  </si>
  <si>
    <t>Wagner_x000D_
   </t>
  </si>
  <si>
    <t>Washington St._x000D_
   </t>
  </si>
  <si>
    <t>Weber St._x000D_
   </t>
  </si>
  <si>
    <t>Western Carolina_x000D_
   </t>
  </si>
  <si>
    <t>Ken Pom</t>
  </si>
  <si>
    <t>Date</t>
  </si>
  <si>
    <t>Home ID</t>
  </si>
  <si>
    <t>Away ID</t>
  </si>
  <si>
    <t>Torvik H</t>
  </si>
  <si>
    <t>Torvik A</t>
  </si>
  <si>
    <t>ELO H</t>
  </si>
  <si>
    <t>ELO A</t>
  </si>
  <si>
    <t>CBRef H</t>
  </si>
  <si>
    <t>CBRef A</t>
  </si>
  <si>
    <t>RPI H</t>
  </si>
  <si>
    <t>RPI A</t>
  </si>
  <si>
    <t>NET H</t>
  </si>
  <si>
    <t>NET A</t>
  </si>
  <si>
    <t>Rank Comp H</t>
  </si>
  <si>
    <t>Rank Comp A</t>
  </si>
  <si>
    <t>Final H</t>
  </si>
  <si>
    <t>Final A</t>
  </si>
  <si>
    <t>Winner</t>
  </si>
  <si>
    <t>Total</t>
  </si>
  <si>
    <t>A_AdjOxH_AdjD</t>
  </si>
  <si>
    <t>H_AdjOxA_AdjD</t>
  </si>
  <si>
    <t>H_TOVxA_STL</t>
  </si>
  <si>
    <t>A_TOVxH_STL</t>
  </si>
  <si>
    <t>H_PFxA_FT%</t>
  </si>
  <si>
    <t>A_PFxH_FT%</t>
  </si>
  <si>
    <t>H_Wpct</t>
  </si>
  <si>
    <t>H_AdjEM</t>
  </si>
  <si>
    <t>H_AdjD</t>
  </si>
  <si>
    <t>H_AdjT</t>
  </si>
  <si>
    <t>H_Luck</t>
  </si>
  <si>
    <t>H_Strength of Schedule AdjEM</t>
  </si>
  <si>
    <t>H_Strength of Schedule OppO</t>
  </si>
  <si>
    <t>H_Strength of Schedule OppD</t>
  </si>
  <si>
    <t>H_NCSOS AdjEM</t>
  </si>
  <si>
    <t>H_AdjOE</t>
  </si>
  <si>
    <t>H_AdjDE</t>
  </si>
  <si>
    <t>H_BARTHAG</t>
  </si>
  <si>
    <t>H_Elo</t>
  </si>
  <si>
    <t>H_Overall SRS</t>
  </si>
  <si>
    <t>H_Overall SOS</t>
  </si>
  <si>
    <t>H_Points Tm.</t>
  </si>
  <si>
    <t>H_Points Opp.</t>
  </si>
  <si>
    <t>H_Totals FGA</t>
  </si>
  <si>
    <t>H_Totals FG%</t>
  </si>
  <si>
    <t>H_Totals 3P</t>
  </si>
  <si>
    <t>H_Totals 3PA</t>
  </si>
  <si>
    <t>H_Totals 3P%</t>
  </si>
  <si>
    <t>H_Totals FT</t>
  </si>
  <si>
    <t>H_Totals FTA</t>
  </si>
  <si>
    <t>H_Totals FT%</t>
  </si>
  <si>
    <t>H_Totals ORB</t>
  </si>
  <si>
    <t>H_Totals TRB</t>
  </si>
  <si>
    <t>H_Totals AST</t>
  </si>
  <si>
    <t>H_Totals STL</t>
  </si>
  <si>
    <t>H_Totals BLK</t>
  </si>
  <si>
    <t>H_Totals TOV</t>
  </si>
  <si>
    <t>H_Totals PF</t>
  </si>
  <si>
    <t>H_PPG</t>
  </si>
  <si>
    <t>H_Opp PPG</t>
  </si>
  <si>
    <t>H_PPG Diff</t>
  </si>
  <si>
    <t>H_AST TOV Ratio</t>
  </si>
  <si>
    <t>H_TOV PG</t>
  </si>
  <si>
    <t>H_STL TOV Ratio</t>
  </si>
  <si>
    <t>H_FTA PG</t>
  </si>
  <si>
    <t>H_BLK PG</t>
  </si>
  <si>
    <t>H_STL PG</t>
  </si>
  <si>
    <t>H_PF PG</t>
  </si>
  <si>
    <t>H_NET</t>
  </si>
  <si>
    <t>H_ELO</t>
  </si>
  <si>
    <t>H_SOR</t>
  </si>
  <si>
    <t>H_BPI</t>
  </si>
  <si>
    <t>H_POM</t>
  </si>
  <si>
    <t>H_Average Rank</t>
  </si>
  <si>
    <t>H_RPI</t>
  </si>
  <si>
    <t>H_Predicted RPI</t>
  </si>
  <si>
    <t>A_Wpct</t>
  </si>
  <si>
    <t>A_AdjEM</t>
  </si>
  <si>
    <t>A_AdjD</t>
  </si>
  <si>
    <t>A_AdjT</t>
  </si>
  <si>
    <t>A_Luck</t>
  </si>
  <si>
    <t>A_Strength of Schedule AdjEM</t>
  </si>
  <si>
    <t>A_Strength of Schedule OppO</t>
  </si>
  <si>
    <t>A_Strength of Schedule OppD</t>
  </si>
  <si>
    <t>A_NCSOS AdjEM</t>
  </si>
  <si>
    <t>A_AdjOE</t>
  </si>
  <si>
    <t>A_AdjDE</t>
  </si>
  <si>
    <t>A_BARTHAG</t>
  </si>
  <si>
    <t>A_Elo</t>
  </si>
  <si>
    <t>A_Overall SRS</t>
  </si>
  <si>
    <t>A_Overall SOS</t>
  </si>
  <si>
    <t>A_Points Tm.</t>
  </si>
  <si>
    <t>A_Points Opp.</t>
  </si>
  <si>
    <t>A_Totals FGA</t>
  </si>
  <si>
    <t>A_Totals FG%</t>
  </si>
  <si>
    <t>A_Totals 3P</t>
  </si>
  <si>
    <t>A_Totals 3PA</t>
  </si>
  <si>
    <t>A_Totals 3P%</t>
  </si>
  <si>
    <t>A_Totals FT</t>
  </si>
  <si>
    <t>A_Totals FTA</t>
  </si>
  <si>
    <t>A_Totals FT%</t>
  </si>
  <si>
    <t>A_Totals ORB</t>
  </si>
  <si>
    <t>A_Totals TRB</t>
  </si>
  <si>
    <t>A_Totals AST</t>
  </si>
  <si>
    <t>A_Totals STL</t>
  </si>
  <si>
    <t>A_Totals BLK</t>
  </si>
  <si>
    <t>A_Totals TOV</t>
  </si>
  <si>
    <t>A_Totals PF</t>
  </si>
  <si>
    <t>A_PPG</t>
  </si>
  <si>
    <t>A_Opp PPG</t>
  </si>
  <si>
    <t>A_PPG Diff</t>
  </si>
  <si>
    <t>A_AST TOV Ratio</t>
  </si>
  <si>
    <t>A_TOV PG</t>
  </si>
  <si>
    <t>A_STL TOV Ratio</t>
  </si>
  <si>
    <t>A_FTA PG</t>
  </si>
  <si>
    <t>A_BLK PG</t>
  </si>
  <si>
    <t>A_STL PG</t>
  </si>
  <si>
    <t>A_PF PG</t>
  </si>
  <si>
    <t>A_NET</t>
  </si>
  <si>
    <t>A_ELO</t>
  </si>
  <si>
    <t>A_SOR</t>
  </si>
  <si>
    <t>A_BPI</t>
  </si>
  <si>
    <t>A_POM</t>
  </si>
  <si>
    <t>A_Average Rank</t>
  </si>
  <si>
    <t>A_RPI</t>
  </si>
  <si>
    <t>A_Predicted RPI</t>
  </si>
  <si>
    <t>H_3PA PG</t>
  </si>
  <si>
    <t>A_3PA PG</t>
  </si>
  <si>
    <t>H_WAB</t>
  </si>
  <si>
    <t>A_WAB</t>
  </si>
  <si>
    <t>A_RPI_Rank</t>
  </si>
  <si>
    <t>A_RPI_Rating</t>
  </si>
  <si>
    <t>A_RPI_Delta</t>
  </si>
  <si>
    <t>H_RPI_Rank</t>
  </si>
  <si>
    <t>H_RPI_Rating</t>
  </si>
  <si>
    <t>H_RPI_Delta</t>
  </si>
  <si>
    <t>Y</t>
  </si>
  <si>
    <t>H_Conf</t>
  </si>
  <si>
    <t>A_Conf</t>
  </si>
  <si>
    <t>Diff</t>
  </si>
  <si>
    <t/>
  </si>
  <si>
    <t>Games H</t>
  </si>
  <si>
    <t>Games A</t>
  </si>
  <si>
    <t>H_WAB_PG</t>
  </si>
  <si>
    <t>A_WAB_PG</t>
  </si>
  <si>
    <t>WAB_PG</t>
  </si>
  <si>
    <t>STL PG</t>
  </si>
  <si>
    <t>ORB_PG</t>
  </si>
  <si>
    <t>H_ORB_PG</t>
  </si>
  <si>
    <t>H_TRB_PG</t>
  </si>
  <si>
    <t>A_ORB_PG</t>
  </si>
  <si>
    <t>A_TRB_PG</t>
  </si>
  <si>
    <t>TRB_PG</t>
  </si>
  <si>
    <t>RPI_Rank</t>
  </si>
  <si>
    <t>RPI_Rating</t>
  </si>
  <si>
    <t>RPI_Delta</t>
  </si>
  <si>
    <t>Points Tm</t>
  </si>
  <si>
    <t>Points Opp</t>
  </si>
  <si>
    <t>.800</t>
  </si>
  <si>
    <t>10-8</t>
  </si>
  <si>
    <t>5-13</t>
  </si>
  <si>
    <t>.556</t>
  </si>
  <si>
    <t>.278</t>
  </si>
  <si>
    <t>10-9</t>
  </si>
  <si>
    <t>7-12</t>
  </si>
  <si>
    <t>5-14</t>
  </si>
  <si>
    <t>.368</t>
  </si>
  <si>
    <t>.263</t>
  </si>
  <si>
    <t>.526</t>
  </si>
  <si>
    <t>.571</t>
  </si>
  <si>
    <t>15-3</t>
  </si>
  <si>
    <t>.833</t>
  </si>
  <si>
    <t>14-5</t>
  </si>
  <si>
    <t>13-7</t>
  </si>
  <si>
    <t>12-8</t>
  </si>
  <si>
    <t>9-11</t>
  </si>
  <si>
    <t>10-10</t>
  </si>
  <si>
    <t>7-13</t>
  </si>
  <si>
    <t>6-14</t>
  </si>
  <si>
    <t>.350</t>
  </si>
  <si>
    <t>.300</t>
  </si>
  <si>
    <t>.250</t>
  </si>
  <si>
    <t>.650</t>
  </si>
  <si>
    <t>.737</t>
  </si>
  <si>
    <t>.450</t>
  </si>
  <si>
    <t>27_x000D_
352</t>
  </si>
  <si>
    <t>H_AdjO</t>
  </si>
  <si>
    <t>15-5</t>
  </si>
  <si>
    <t>16-4</t>
  </si>
  <si>
    <t>14-6</t>
  </si>
  <si>
    <t>15-6</t>
  </si>
  <si>
    <t>17-4</t>
  </si>
  <si>
    <t>11-9</t>
  </si>
  <si>
    <t>15-7</t>
  </si>
  <si>
    <t>14-7</t>
  </si>
  <si>
    <t>12-9</t>
  </si>
  <si>
    <t>13-8</t>
  </si>
  <si>
    <t>14-8</t>
  </si>
  <si>
    <t>11-10</t>
  </si>
  <si>
    <t>13-9</t>
  </si>
  <si>
    <t>8-12</t>
  </si>
  <si>
    <t>9-12</t>
  </si>
  <si>
    <t>10-11</t>
  </si>
  <si>
    <t>9-13</t>
  </si>
  <si>
    <t>8-13</t>
  </si>
  <si>
    <t>10-12</t>
  </si>
  <si>
    <t>7-14</t>
  </si>
  <si>
    <t>5-15</t>
  </si>
  <si>
    <t>7-15</t>
  </si>
  <si>
    <t>6-15</t>
  </si>
  <si>
    <t>5-16</t>
  </si>
  <si>
    <t>6-16</t>
  </si>
  <si>
    <t>3-17</t>
  </si>
  <si>
    <t>.550</t>
  </si>
  <si>
    <t>.476</t>
  </si>
  <si>
    <t>.318</t>
  </si>
  <si>
    <t>.700</t>
  </si>
  <si>
    <t>.619</t>
  </si>
  <si>
    <t>.400</t>
  </si>
  <si>
    <t>.429</t>
  </si>
  <si>
    <t>.381</t>
  </si>
  <si>
    <t>.591</t>
  </si>
  <si>
    <t>.810</t>
  </si>
  <si>
    <t>.273</t>
  </si>
  <si>
    <t>.636</t>
  </si>
  <si>
    <t>.150</t>
  </si>
  <si>
    <t>.524</t>
  </si>
  <si>
    <t>.455</t>
  </si>
  <si>
    <t>.286</t>
  </si>
  <si>
    <t>.409</t>
  </si>
  <si>
    <t>.714</t>
  </si>
  <si>
    <t>.682</t>
  </si>
  <si>
    <t>.238</t>
  </si>
  <si>
    <t>2-Pt % 50.3 2P%</t>
  </si>
  <si>
    <t>2-Pt % 50.3 2P%D</t>
  </si>
  <si>
    <t>13-7_x000D_
5–4</t>
  </si>
  <si>
    <t>16-4_x000D_
5–2</t>
  </si>
  <si>
    <t>45.4_x000D_
17</t>
  </si>
  <si>
    <t>-0.1_x000D_
62</t>
  </si>
  <si>
    <t>13-7_x000D_
4–5</t>
  </si>
  <si>
    <t>19.5_x000D_
62</t>
  </si>
  <si>
    <t>13-7_x000D_
6–3</t>
  </si>
  <si>
    <t>-0.1_x000D_
61</t>
  </si>
  <si>
    <t>16.7_x000D_
137</t>
  </si>
  <si>
    <t>51.7_x000D_
124</t>
  </si>
  <si>
    <t>12-8_x000D_
6–3</t>
  </si>
  <si>
    <t>15-5_x000D_
4–3</t>
  </si>
  <si>
    <t>13-7_x000D_
7–1</t>
  </si>
  <si>
    <t>12-8_x000D_
3–4</t>
  </si>
  <si>
    <t>12-8_x000D_
4–3</t>
  </si>
  <si>
    <t>11-9_x000D_
5–2</t>
  </si>
  <si>
    <t>47.6_x000D_
278</t>
  </si>
  <si>
    <t>8-12_x000D_
1–8</t>
  </si>
  <si>
    <t>14-7_x000D_
5–5</t>
  </si>
  <si>
    <t>23.5_x000D_
5</t>
  </si>
  <si>
    <t>10-10_x000D_
5–2</t>
  </si>
  <si>
    <t>47.7_x000D_
275</t>
  </si>
  <si>
    <t>13-7_x000D_
4–4</t>
  </si>
  <si>
    <t>8-13_x000D_
2–4</t>
  </si>
  <si>
    <t>8-12_x000D_
4–5</t>
  </si>
  <si>
    <t>25.3_x000D_
362</t>
  </si>
  <si>
    <t>38.7_x000D_
358</t>
  </si>
  <si>
    <t>45.5_x000D_
7</t>
  </si>
  <si>
    <t>29.5_x000D_
331</t>
  </si>
  <si>
    <t>41.1_x000D_
361</t>
  </si>
  <si>
    <t>16-5</t>
  </si>
  <si>
    <t>18-3</t>
  </si>
  <si>
    <t>19-2</t>
  </si>
  <si>
    <t>16-6</t>
  </si>
  <si>
    <t>18-4</t>
  </si>
  <si>
    <t>14-9</t>
  </si>
  <si>
    <t>12-10</t>
  </si>
  <si>
    <t>11-11</t>
  </si>
  <si>
    <t>11-12</t>
  </si>
  <si>
    <t>8-14</t>
  </si>
  <si>
    <t>9-14</t>
  </si>
  <si>
    <t>8-15</t>
  </si>
  <si>
    <t>5-17</t>
  </si>
  <si>
    <t>2-17</t>
  </si>
  <si>
    <t>.227</t>
  </si>
  <si>
    <t>.105</t>
  </si>
  <si>
    <t>.348</t>
  </si>
  <si>
    <t>.762</t>
  </si>
  <si>
    <t>.905</t>
  </si>
  <si>
    <t>.609</t>
  </si>
  <si>
    <t>.818</t>
  </si>
  <si>
    <t>.857</t>
  </si>
  <si>
    <t>.545</t>
  </si>
  <si>
    <t>.478</t>
  </si>
  <si>
    <t>.391</t>
  </si>
  <si>
    <t>.364</t>
  </si>
  <si>
    <t>.727</t>
  </si>
  <si>
    <t>Rebound% 29.2 ORB</t>
  </si>
  <si>
    <t>Rebound% 29.2 DRB</t>
  </si>
  <si>
    <t>26.1_x000D_
2</t>
  </si>
  <si>
    <t>39.9_x000D_
32</t>
  </si>
  <si>
    <t>15-5_x000D_
3–4</t>
  </si>
  <si>
    <t>21.3_x000D_
361</t>
  </si>
  <si>
    <t>51.2_x000D_
2</t>
  </si>
  <si>
    <t>16-5_x000D_
7–3</t>
  </si>
  <si>
    <t>15-6_x000D_
6–4</t>
  </si>
  <si>
    <t>55.7_x000D_
19</t>
  </si>
  <si>
    <t>29_x000D_
13</t>
  </si>
  <si>
    <t>1.1_x000D_
37</t>
  </si>
  <si>
    <t>0.1_x000D_
58</t>
  </si>
  <si>
    <t>0.4_x000D_
50</t>
  </si>
  <si>
    <t>25.2_x000D_
37</t>
  </si>
  <si>
    <t>15.7_x000D_
80</t>
  </si>
  <si>
    <t>2.7_x000D_
14</t>
  </si>
  <si>
    <t>42.6_x000D_
54</t>
  </si>
  <si>
    <t>52.4_x000D_
97</t>
  </si>
  <si>
    <t>43.8_x000D_
1</t>
  </si>
  <si>
    <t>12-9_x000D_
4–6</t>
  </si>
  <si>
    <t>50.3_x000D_
172</t>
  </si>
  <si>
    <t>13-8_x000D_
5–5</t>
  </si>
  <si>
    <t>19-2_x000D_
9–1</t>
  </si>
  <si>
    <t>11-9_x000D_
3–4</t>
  </si>
  <si>
    <t>-1.8_x000D_
97</t>
  </si>
  <si>
    <t>56.7_x000D_
17</t>
  </si>
  <si>
    <t>-1.8_x000D_
96</t>
  </si>
  <si>
    <t>-3.3_x000D_
128</t>
  </si>
  <si>
    <t>14-7_x000D_
6–4</t>
  </si>
  <si>
    <t>16-5_x000D_
5–3</t>
  </si>
  <si>
    <t>-3.3_x000D_
129</t>
  </si>
  <si>
    <t>15-6_x000D_
6–2</t>
  </si>
  <si>
    <t>48.2_x000D_
9</t>
  </si>
  <si>
    <t>28.9_x000D_
185</t>
  </si>
  <si>
    <t>45.5_x000D_
328</t>
  </si>
  <si>
    <t>16-5_x000D_
7–1</t>
  </si>
  <si>
    <t>-3.6_x000D_
136</t>
  </si>
  <si>
    <t>12-8_x000D_
2–5</t>
  </si>
  <si>
    <t>-3.4_x000D_
132</t>
  </si>
  <si>
    <t>12-8_x000D_
3–5</t>
  </si>
  <si>
    <t>13-8_x000D_
6–2</t>
  </si>
  <si>
    <t>44.9_x000D_
338</t>
  </si>
  <si>
    <t>-3_x000D_
120</t>
  </si>
  <si>
    <t>14-9_x000D_
5–3</t>
  </si>
  <si>
    <t>52.1_x000D_
1</t>
  </si>
  <si>
    <t>14-7_x000D_
5–3</t>
  </si>
  <si>
    <t>23.2_x000D_
6</t>
  </si>
  <si>
    <t>22.2_x000D_
4</t>
  </si>
  <si>
    <t>43.6_x000D_
12</t>
  </si>
  <si>
    <t>14-7_x000D_
6–2</t>
  </si>
  <si>
    <t>26.5_x000D_
328</t>
  </si>
  <si>
    <t>42.7_x000D_
53</t>
  </si>
  <si>
    <t>12-10_x000D_
6–2</t>
  </si>
  <si>
    <t>42.5_x000D_
55</t>
  </si>
  <si>
    <t>-3.4_x000D_
133</t>
  </si>
  <si>
    <t>-3.4_x000D_
131</t>
  </si>
  <si>
    <t>11-10_x000D_
3–6</t>
  </si>
  <si>
    <t>44.8_x000D_
341</t>
  </si>
  <si>
    <t>11-11_x000D_
6–3</t>
  </si>
  <si>
    <t>40.7_x000D_
91</t>
  </si>
  <si>
    <t>43.8_x000D_
346</t>
  </si>
  <si>
    <t>9-12_x000D_
2–6</t>
  </si>
  <si>
    <t>14-9_x000D_
9–3</t>
  </si>
  <si>
    <t>19.8_x000D_
313</t>
  </si>
  <si>
    <t>13.2_x000D_
4</t>
  </si>
  <si>
    <t>8-13_x000D_
3–5</t>
  </si>
  <si>
    <t>12-9_x000D_
5–3</t>
  </si>
  <si>
    <t>10-11_x000D_
4–4</t>
  </si>
  <si>
    <t>10-11_x000D_
4–6</t>
  </si>
  <si>
    <t>13-8_x000D_
4–5</t>
  </si>
  <si>
    <t>9-14_x000D_
2–6</t>
  </si>
  <si>
    <t>13-8_x000D_
4–4</t>
  </si>
  <si>
    <t>8-13_x000D_
2–6</t>
  </si>
  <si>
    <t>38.9_x000D_
359</t>
  </si>
  <si>
    <t>10-11_x000D_
5–5</t>
  </si>
  <si>
    <t>8-14_x000D_
3–7</t>
  </si>
  <si>
    <t>7-13_x000D_
4–5</t>
  </si>
  <si>
    <t>9-12_x000D_
1–7</t>
  </si>
  <si>
    <t>15.6_x000D_
290</t>
  </si>
  <si>
    <t>6-14_x000D_
1–6</t>
  </si>
  <si>
    <t>10-12_x000D_
4–3</t>
  </si>
  <si>
    <t>22.9_x000D_
356</t>
  </si>
  <si>
    <t>22.5_x000D_
340</t>
  </si>
  <si>
    <t>24.7_x000D_
360</t>
  </si>
  <si>
    <t>6-15_x000D_
2–6</t>
  </si>
  <si>
    <t>24.9_x000D_
18</t>
  </si>
  <si>
    <t>7-14_x000D_
2–6</t>
  </si>
  <si>
    <t>58.8_x000D_
360</t>
  </si>
  <si>
    <t>11-7</t>
  </si>
  <si>
    <t>4-14</t>
  </si>
  <si>
    <t>6-17</t>
  </si>
  <si>
    <t>0-21</t>
  </si>
  <si>
    <t>.222</t>
  </si>
  <si>
    <t>.261</t>
  </si>
  <si>
    <t>.611</t>
  </si>
  <si>
    <t>19-2_x000D_
6–2</t>
  </si>
  <si>
    <t>41.6_x000D_
1</t>
  </si>
  <si>
    <t>25.4_x000D_
3</t>
  </si>
  <si>
    <t>41_x000D_
1</t>
  </si>
  <si>
    <t>24.6_x000D_
25</t>
  </si>
  <si>
    <t>19.9_x000D_
50</t>
  </si>
  <si>
    <t>38.7_x000D_
147</t>
  </si>
  <si>
    <t>33.5_x000D_
56</t>
  </si>
  <si>
    <t>31.8_x000D_
308</t>
  </si>
  <si>
    <t>2_x000D_
23</t>
  </si>
  <si>
    <t>-0.4_x000D_
67</t>
  </si>
  <si>
    <t>18-3_x000D_
6–2</t>
  </si>
  <si>
    <t>2.7_x000D_
15</t>
  </si>
  <si>
    <t>49.8_x000D_
203</t>
  </si>
  <si>
    <t>16-4_x000D_
7–2</t>
  </si>
  <si>
    <t>2_x000D_
24</t>
  </si>
  <si>
    <t>2_x000D_
25</t>
  </si>
  <si>
    <t>37.1_x000D_
13</t>
  </si>
  <si>
    <t>1.5_x000D_
31</t>
  </si>
  <si>
    <t>14-7_x000D_
3–5</t>
  </si>
  <si>
    <t>0.1_x000D_
59</t>
  </si>
  <si>
    <t>38.1_x000D_
215</t>
  </si>
  <si>
    <t>40.6_x000D_
285</t>
  </si>
  <si>
    <t>2_x000D_
22</t>
  </si>
  <si>
    <t>17-4_x000D_
7–1</t>
  </si>
  <si>
    <t>55.9_x000D_
17</t>
  </si>
  <si>
    <t>19.4_x000D_
297</t>
  </si>
  <si>
    <t>47.8_x000D_
271</t>
  </si>
  <si>
    <t>33.1_x000D_
281</t>
  </si>
  <si>
    <t>18.4_x000D_
245</t>
  </si>
  <si>
    <t>114.1_x000D_
51</t>
  </si>
  <si>
    <t>39.4_x000D_
258</t>
  </si>
  <si>
    <t>49.6_x000D_
209</t>
  </si>
  <si>
    <t>26.7_x000D_
353</t>
  </si>
  <si>
    <t>21.3_x000D_
29</t>
  </si>
  <si>
    <t>35.1_x000D_
114</t>
  </si>
  <si>
    <t>43_x000D_
7</t>
  </si>
  <si>
    <t>1.1_x000D_
38</t>
  </si>
  <si>
    <t>107.5_x000D_
134</t>
  </si>
  <si>
    <t>15.7_x000D_
285</t>
  </si>
  <si>
    <t>29.5_x000D_
158</t>
  </si>
  <si>
    <t>19-2_x000D_
8–0</t>
  </si>
  <si>
    <t>48.9_x000D_
361</t>
  </si>
  <si>
    <t>32.7_x000D_
126</t>
  </si>
  <si>
    <t>36.9_x000D_
15</t>
  </si>
  <si>
    <t>51.4_x000D_
134</t>
  </si>
  <si>
    <t>37.7_x000D_
200</t>
  </si>
  <si>
    <t>41.4_x000D_
78</t>
  </si>
  <si>
    <t>16-6_x000D_
8–3</t>
  </si>
  <si>
    <t>107.2_x000D_
142</t>
  </si>
  <si>
    <t>106.8_x000D_
149</t>
  </si>
  <si>
    <t>107.6_x000D_
133</t>
  </si>
  <si>
    <t>40.1_x000D_
30</t>
  </si>
  <si>
    <t>17.8_x000D_
202</t>
  </si>
  <si>
    <t>46.4_x000D_
308</t>
  </si>
  <si>
    <t>34.8_x000D_
247</t>
  </si>
  <si>
    <t>33.4_x000D_
58</t>
  </si>
  <si>
    <t>107.3_x000D_
140</t>
  </si>
  <si>
    <t>29.8_x000D_
148</t>
  </si>
  <si>
    <t>29_x000D_
339</t>
  </si>
  <si>
    <t>51.6_x000D_
362</t>
  </si>
  <si>
    <t>11-11_x000D_
6–5</t>
  </si>
  <si>
    <t>43.4_x000D_
354</t>
  </si>
  <si>
    <t>51.4_x000D_
225</t>
  </si>
  <si>
    <t>14-8_x000D_
4–1</t>
  </si>
  <si>
    <t>106.8_x000D_
150</t>
  </si>
  <si>
    <t>42.3_x000D_
14</t>
  </si>
  <si>
    <t>55.2_x000D_
350</t>
  </si>
  <si>
    <t>8-13_x000D_
1–7</t>
  </si>
  <si>
    <t>44.1_x000D_
352</t>
  </si>
  <si>
    <t>43.5_x000D_
353</t>
  </si>
  <si>
    <t>32.9_x000D_
191</t>
  </si>
  <si>
    <t>14.4_x000D_
328</t>
  </si>
  <si>
    <t>31.9_x000D_
32</t>
  </si>
  <si>
    <t>12-9_x000D_
6–2</t>
  </si>
  <si>
    <t>42.5_x000D_
322</t>
  </si>
  <si>
    <t>105.2_x000D_
173</t>
  </si>
  <si>
    <t>8-12_x000D_
3–7</t>
  </si>
  <si>
    <t>8-12_x000D_
4–3</t>
  </si>
  <si>
    <t>107.5_x000D_
135</t>
  </si>
  <si>
    <t>12-8_x000D_
4–1</t>
  </si>
  <si>
    <t>38.4_x000D_
296</t>
  </si>
  <si>
    <t>34.3_x000D_
342</t>
  </si>
  <si>
    <t>56.1_x000D_
348</t>
  </si>
  <si>
    <t>28.2_x000D_
349</t>
  </si>
  <si>
    <t>9-13_x000D_
3–3</t>
  </si>
  <si>
    <t>42.1_x000D_
359</t>
  </si>
  <si>
    <t>40.4_x000D_
361</t>
  </si>
  <si>
    <t>8-13_x000D_
4–6</t>
  </si>
  <si>
    <t>22.1_x000D_
353</t>
  </si>
  <si>
    <t>7-12_x000D_
5–3</t>
  </si>
  <si>
    <t>42.3_x000D_
358</t>
  </si>
  <si>
    <t>25.5_x000D_
361</t>
  </si>
  <si>
    <t>5-15_x000D_
4–3</t>
  </si>
  <si>
    <t>56.9_x000D_
358</t>
  </si>
  <si>
    <t>33.7_x000D_
331</t>
  </si>
  <si>
    <t>56.8_x000D_
355</t>
  </si>
  <si>
    <t>49.4_x000D_
362</t>
  </si>
  <si>
    <t>8-14_x000D_
3–6</t>
  </si>
  <si>
    <t>21_x000D_
1</t>
  </si>
  <si>
    <t>9-11_x000D_
4–3</t>
  </si>
  <si>
    <t>48.9_x000D_
356</t>
  </si>
  <si>
    <t>10-11_x000D_
3–2</t>
  </si>
  <si>
    <t>23.6_x000D_
362</t>
  </si>
  <si>
    <t>8-12_x000D_
5–2</t>
  </si>
  <si>
    <t>22_x000D_
352</t>
  </si>
  <si>
    <t>38.6_x000D_
357</t>
  </si>
  <si>
    <t>7-14_x000D_
3–2</t>
  </si>
  <si>
    <t>28.4_x000D_
342</t>
  </si>
  <si>
    <t>56.5_x000D_
356</t>
  </si>
  <si>
    <t>5-16_x000D_
3–5</t>
  </si>
  <si>
    <t>56.9_x000D_
356</t>
  </si>
  <si>
    <t>56.8_x000D_
357</t>
  </si>
  <si>
    <t>42.4_x000D_
13</t>
  </si>
  <si>
    <t>59.5_x000D_
362</t>
  </si>
  <si>
    <t>8-12_x000D_
3–4</t>
  </si>
  <si>
    <t>43.8_x000D_
349</t>
  </si>
  <si>
    <t>44.1_x000D_
347</t>
  </si>
  <si>
    <t>4-14_x000D_
2–5</t>
  </si>
  <si>
    <t>39.1_x000D_
360</t>
  </si>
  <si>
    <t>5-14_x000D_
3–5</t>
  </si>
  <si>
    <t>25.9_x000D_
355</t>
  </si>
  <si>
    <t>6-15_x000D_
2–3</t>
  </si>
  <si>
    <t>37.9_x000D_
361</t>
  </si>
  <si>
    <t>6-16_x000D_
3–6</t>
  </si>
  <si>
    <t>24.9_x000D_
348</t>
  </si>
  <si>
    <t>3-17_x000D_
2–5</t>
  </si>
  <si>
    <t>49.1_x000D_
357</t>
  </si>
  <si>
    <t>-13_x000D_
350</t>
  </si>
  <si>
    <t>26.3_x000D_
356</t>
  </si>
  <si>
    <t>5-14_x000D_
1–5</t>
  </si>
  <si>
    <t>41_x000D_
362</t>
  </si>
  <si>
    <t>39.7_x000D_
362</t>
  </si>
  <si>
    <t>2-17_x000D_
1–4</t>
  </si>
  <si>
    <t>41.5_x000D_
360</t>
  </si>
  <si>
    <t>23.6_x000D_
360</t>
  </si>
  <si>
    <t>38.1_x000D_
362</t>
  </si>
  <si>
    <t>42.4_x000D_
357</t>
  </si>
  <si>
    <t>0-21_x000D_
0–8</t>
  </si>
  <si>
    <t>25.8_x000D_
362</t>
  </si>
  <si>
    <t>36.4_x000D_
357</t>
  </si>
  <si>
    <t>25.5_x000D_
358</t>
  </si>
  <si>
    <t>3-18</t>
  </si>
  <si>
    <t>.143</t>
  </si>
  <si>
    <t>20-2</t>
  </si>
  <si>
    <t>19-3</t>
  </si>
  <si>
    <t>17-6</t>
  </si>
  <si>
    <t>15-8</t>
  </si>
  <si>
    <t>13-10</t>
  </si>
  <si>
    <t>11-16</t>
  </si>
  <si>
    <t>10-13</t>
  </si>
  <si>
    <t>4-18</t>
  </si>
  <si>
    <t>.435</t>
  </si>
  <si>
    <t>.407</t>
  </si>
  <si>
    <t>.864</t>
  </si>
  <si>
    <t>.565</t>
  </si>
  <si>
    <t>.182</t>
  </si>
  <si>
    <t>.909</t>
  </si>
  <si>
    <t>.739</t>
  </si>
  <si>
    <t>.652</t>
  </si>
  <si>
    <t>39.7_x000D_
4</t>
  </si>
  <si>
    <t>36_x000D_
222</t>
  </si>
  <si>
    <t>42.9_x000D_
326</t>
  </si>
  <si>
    <t>63.5_x000D_
350</t>
  </si>
  <si>
    <t>20-2_x000D_
9–2</t>
  </si>
  <si>
    <t>16.4_x000D_
117</t>
  </si>
  <si>
    <t>36.5_x000D_
18</t>
  </si>
  <si>
    <t>24.2_x000D_
18</t>
  </si>
  <si>
    <t>40.4_x000D_
5</t>
  </si>
  <si>
    <t>68.2_x000D_
150</t>
  </si>
  <si>
    <t>7.6_x000D_
1</t>
  </si>
  <si>
    <t>17-4_x000D_
6–2</t>
  </si>
  <si>
    <t>29.1_x000D_
16</t>
  </si>
  <si>
    <t>70.2_x000D_
67</t>
  </si>
  <si>
    <t>35.6_x000D_
252</t>
  </si>
  <si>
    <t>59.5_x000D_
5</t>
  </si>
  <si>
    <t>32.1_x000D_
34</t>
  </si>
  <si>
    <t>5.6_x000D_
2</t>
  </si>
  <si>
    <t>19.3_x000D_
66</t>
  </si>
  <si>
    <t>37.1_x000D_
37</t>
  </si>
  <si>
    <t>3.1_x000D_
13</t>
  </si>
  <si>
    <t>33.1_x000D_
63</t>
  </si>
  <si>
    <t>69_x000D_
108</t>
  </si>
  <si>
    <t>15-5_x000D_
5–2</t>
  </si>
  <si>
    <t>43.4_x000D_
4</t>
  </si>
  <si>
    <t>52.2_x000D_
104</t>
  </si>
  <si>
    <t>42.3_x000D_
3</t>
  </si>
  <si>
    <t>69.2_x000D_
102</t>
  </si>
  <si>
    <t>45.7_x000D_
23</t>
  </si>
  <si>
    <t>36.4_x000D_
57</t>
  </si>
  <si>
    <t>29.8_x000D_
19</t>
  </si>
  <si>
    <t>68.8_x000D_
121</t>
  </si>
  <si>
    <t>1.5_x000D_
30</t>
  </si>
  <si>
    <t>15-6_x000D_
7–1</t>
  </si>
  <si>
    <t>58_x000D_
3</t>
  </si>
  <si>
    <t>37.9_x000D_
56</t>
  </si>
  <si>
    <t>47.3_x000D_
17</t>
  </si>
  <si>
    <t>71.9_x000D_
23</t>
  </si>
  <si>
    <t>17-4_x000D_
9–1</t>
  </si>
  <si>
    <t>28.2_x000D_
71</t>
  </si>
  <si>
    <t>36.8_x000D_
154</t>
  </si>
  <si>
    <t>13.2_x000D_
357</t>
  </si>
  <si>
    <t>36.7_x000D_
16</t>
  </si>
  <si>
    <t>70_x000D_
73</t>
  </si>
  <si>
    <t>22.4_x000D_
11</t>
  </si>
  <si>
    <t>57.4_x000D_
13</t>
  </si>
  <si>
    <t>43_x000D_
327</t>
  </si>
  <si>
    <t>69.8_x000D_
78</t>
  </si>
  <si>
    <t>3.7_x000D_
6</t>
  </si>
  <si>
    <t>17-4_x000D_
5–3</t>
  </si>
  <si>
    <t>56.3_x000D_
19</t>
  </si>
  <si>
    <t>68.9_x000D_
115</t>
  </si>
  <si>
    <t>46.4_x000D_
45</t>
  </si>
  <si>
    <t>65.8_x000D_
283</t>
  </si>
  <si>
    <t>17-6_x000D_
8–0</t>
  </si>
  <si>
    <t>50.9_x000D_
157</t>
  </si>
  <si>
    <t>43.1_x000D_
9</t>
  </si>
  <si>
    <t>32.8_x000D_
129</t>
  </si>
  <si>
    <t>29.5_x000D_
16</t>
  </si>
  <si>
    <t>62.6_x000D_
358</t>
  </si>
  <si>
    <t>2.6_x000D_
16</t>
  </si>
  <si>
    <t>18-4_x000D_
6–3</t>
  </si>
  <si>
    <t>47.9_x000D_
63</t>
  </si>
  <si>
    <t>53.6_x000D_
68</t>
  </si>
  <si>
    <t>73.3_x000D_
10</t>
  </si>
  <si>
    <t>1.5_x000D_
33</t>
  </si>
  <si>
    <t>49.6_x000D_
137</t>
  </si>
  <si>
    <t>67.8_x000D_
179</t>
  </si>
  <si>
    <t>31_x000D_
259</t>
  </si>
  <si>
    <t>121.6_x000D_
5</t>
  </si>
  <si>
    <t>50.6_x000D_
187</t>
  </si>
  <si>
    <t>38.3_x000D_
48</t>
  </si>
  <si>
    <t>41.2_x000D_
2</t>
  </si>
  <si>
    <t>34.3_x000D_
74</t>
  </si>
  <si>
    <t>16.6_x000D_
134</t>
  </si>
  <si>
    <t>69.4_x000D_
92</t>
  </si>
  <si>
    <t>16-5_x000D_
4–4</t>
  </si>
  <si>
    <t>94.5_x000D_
14</t>
  </si>
  <si>
    <t>54.1_x000D_
48</t>
  </si>
  <si>
    <t>34.2_x000D_
153</t>
  </si>
  <si>
    <t>67.9_x000D_
167</t>
  </si>
  <si>
    <t>15-5_x000D_
5–3</t>
  </si>
  <si>
    <t>13_x000D_
3</t>
  </si>
  <si>
    <t>48.8_x000D_
106</t>
  </si>
  <si>
    <t>40.1_x000D_
6</t>
  </si>
  <si>
    <t>1.4_x000D_
34</t>
  </si>
  <si>
    <t>57.8_x000D_
12</t>
  </si>
  <si>
    <t>32.4_x000D_
293</t>
  </si>
  <si>
    <t>70.3_x000D_
63</t>
  </si>
  <si>
    <t>67.7_x000D_
189</t>
  </si>
  <si>
    <t>15-6_x000D_
5–3</t>
  </si>
  <si>
    <t>16.9_x000D_
148</t>
  </si>
  <si>
    <t>32.3_x000D_
36</t>
  </si>
  <si>
    <t>1.5_x000D_
32</t>
  </si>
  <si>
    <t>46.4_x000D_
34</t>
  </si>
  <si>
    <t>31.6_x000D_
266</t>
  </si>
  <si>
    <t>28.5_x000D_
10</t>
  </si>
  <si>
    <t>40.2_x000D_
275</t>
  </si>
  <si>
    <t>67.6_x000D_
195</t>
  </si>
  <si>
    <t>19_x000D_
76</t>
  </si>
  <si>
    <t>37.2_x000D_
35</t>
  </si>
  <si>
    <t>0.3_x000D_
53</t>
  </si>
  <si>
    <t>69.1_x000D_
107</t>
  </si>
  <si>
    <t>53_x000D_
83</t>
  </si>
  <si>
    <t>66_x000D_
273</t>
  </si>
  <si>
    <t>18.4_x000D_
104</t>
  </si>
  <si>
    <t>30.4_x000D_
129</t>
  </si>
  <si>
    <t>41.4_x000D_
303</t>
  </si>
  <si>
    <t>14-6_x000D_
4–5</t>
  </si>
  <si>
    <t>66.9_x000D_
232</t>
  </si>
  <si>
    <t>19-3_x000D_
10–1</t>
  </si>
  <si>
    <t>61.1_x000D_
1</t>
  </si>
  <si>
    <t>24.9_x000D_
31</t>
  </si>
  <si>
    <t>61.1_x000D_
2</t>
  </si>
  <si>
    <t>40.7_x000D_
3</t>
  </si>
  <si>
    <t>50.3_x000D_
3</t>
  </si>
  <si>
    <t>70.4_x000D_
59</t>
  </si>
  <si>
    <t>.8649_x000D_
35</t>
  </si>
  <si>
    <t>36.3_x000D_
19</t>
  </si>
  <si>
    <t>50.3_x000D_
170</t>
  </si>
  <si>
    <t>29.8_x000D_
329</t>
  </si>
  <si>
    <t>70.5_x000D_
56</t>
  </si>
  <si>
    <t>15.3_x000D_
299</t>
  </si>
  <si>
    <t>28.8_x000D_
187</t>
  </si>
  <si>
    <t>39.1_x000D_
129</t>
  </si>
  <si>
    <t>55.1_x000D_
28</t>
  </si>
  <si>
    <t>51.9_x000D_
255</t>
  </si>
  <si>
    <t>41.1_x000D_
327</t>
  </si>
  <si>
    <t>1.9_x000D_
26</t>
  </si>
  <si>
    <t>19-2_x000D_
7–1</t>
  </si>
  <si>
    <t>58.1_x000D_
9</t>
  </si>
  <si>
    <t>69.3_x000D_
96</t>
  </si>
  <si>
    <t>3.3_x000D_
9</t>
  </si>
  <si>
    <t>17.5_x000D_
180</t>
  </si>
  <si>
    <t>43.3_x000D_
46</t>
  </si>
  <si>
    <t>11-10_x000D_
5–5</t>
  </si>
  <si>
    <t>114.0_x000D_
52</t>
  </si>
  <si>
    <t>-0.6_x000D_
71</t>
  </si>
  <si>
    <t>50.4_x000D_
176</t>
  </si>
  <si>
    <t>51_x000D_
146</t>
  </si>
  <si>
    <t>34.9_x000D_
245</t>
  </si>
  <si>
    <t>67.8_x000D_
176</t>
  </si>
  <si>
    <t>50.9_x000D_
205</t>
  </si>
  <si>
    <t>28.9_x000D_
83</t>
  </si>
  <si>
    <t>58.3_x000D_
8</t>
  </si>
  <si>
    <t>52.9_x000D_
78</t>
  </si>
  <si>
    <t>32.7_x000D_
43</t>
  </si>
  <si>
    <t>27_x000D_
248</t>
  </si>
  <si>
    <t>52.9_x000D_
86</t>
  </si>
  <si>
    <t>68.5_x000D_
136</t>
  </si>
  <si>
    <t>-0.6_x000D_
69</t>
  </si>
  <si>
    <t>11-10_x000D_
4–6</t>
  </si>
  <si>
    <t>32.6_x000D_
226</t>
  </si>
  <si>
    <t>64.6_x000D_
329</t>
  </si>
  <si>
    <t>18-3_x000D_
5–3</t>
  </si>
  <si>
    <t>30.3_x000D_
133</t>
  </si>
  <si>
    <t>33.8_x000D_
271</t>
  </si>
  <si>
    <t>66.6_x000D_
247</t>
  </si>
  <si>
    <t>3.1_x000D_
12</t>
  </si>
  <si>
    <t>35.8_x000D_
301</t>
  </si>
  <si>
    <t>65.5_x000D_
295</t>
  </si>
  <si>
    <t>26.3_x000D_
331</t>
  </si>
  <si>
    <t>20.4_x000D_
3</t>
  </si>
  <si>
    <t>54.9_x000D_
33</t>
  </si>
  <si>
    <t>29.9_x000D_
22</t>
  </si>
  <si>
    <t>-0.6_x000D_
70</t>
  </si>
  <si>
    <t>14-8_x000D_
7–4</t>
  </si>
  <si>
    <t>38.4_x000D_
7</t>
  </si>
  <si>
    <t>28.1_x000D_
68</t>
  </si>
  <si>
    <t>-0.1_x000D_
60</t>
  </si>
  <si>
    <t>0.5_x000D_
46</t>
  </si>
  <si>
    <t>29.2_x000D_
179</t>
  </si>
  <si>
    <t>-1_x000D_
75</t>
  </si>
  <si>
    <t>45_x000D_
30</t>
  </si>
  <si>
    <t>26_x000D_
285</t>
  </si>
  <si>
    <t>36.2_x000D_
64</t>
  </si>
  <si>
    <t>67.7_x000D_
191</t>
  </si>
  <si>
    <t>-0.5_x000D_
68</t>
  </si>
  <si>
    <t>18-4_x000D_
9–2</t>
  </si>
  <si>
    <t>22.1_x000D_
3</t>
  </si>
  <si>
    <t>67.5_x000D_
197</t>
  </si>
  <si>
    <t>50.7_x000D_
193</t>
  </si>
  <si>
    <t>30.8_x000D_
318</t>
  </si>
  <si>
    <t>-0.9_x000D_
74</t>
  </si>
  <si>
    <t>12-8_x000D_
5–3</t>
  </si>
  <si>
    <t>48_x000D_
263</t>
  </si>
  <si>
    <t>22.3_x000D_
14</t>
  </si>
  <si>
    <t>40.1_x000D_
272</t>
  </si>
  <si>
    <t>61_x000D_
361</t>
  </si>
  <si>
    <t>34.5_x000D_
139</t>
  </si>
  <si>
    <t>35.1_x000D_
263</t>
  </si>
  <si>
    <t>37.3_x000D_
180</t>
  </si>
  <si>
    <t>67.9_x000D_
166</t>
  </si>
  <si>
    <t>0.5_x000D_
45</t>
  </si>
  <si>
    <t>16-5_x000D_
8–0</t>
  </si>
  <si>
    <t>12.6_x000D_
1</t>
  </si>
  <si>
    <t>18.1_x000D_
360</t>
  </si>
  <si>
    <t>26.4_x000D_
329</t>
  </si>
  <si>
    <t>46_x000D_
40</t>
  </si>
  <si>
    <t>66.6_x000D_
250</t>
  </si>
  <si>
    <t>0.6_x000D_
43</t>
  </si>
  <si>
    <t>47.7_x000D_
280</t>
  </si>
  <si>
    <t>21.4_x000D_
27</t>
  </si>
  <si>
    <t>-1.5_x000D_
87</t>
  </si>
  <si>
    <t>49.9_x000D_
153</t>
  </si>
  <si>
    <t>14-7_x000D_
4–4</t>
  </si>
  <si>
    <t>69.4_x000D_
90</t>
  </si>
  <si>
    <t>0.2_x000D_
56</t>
  </si>
  <si>
    <t>0.4_x000D_
48</t>
  </si>
  <si>
    <t>31.1_x000D_
261</t>
  </si>
  <si>
    <t>42.9_x000D_
341</t>
  </si>
  <si>
    <t>49.3_x000D_
219</t>
  </si>
  <si>
    <t>31.9_x000D_
305</t>
  </si>
  <si>
    <t>70.7_x000D_
52</t>
  </si>
  <si>
    <t>42.1_x000D_
16</t>
  </si>
  <si>
    <t>29.2_x000D_
14</t>
  </si>
  <si>
    <t>65.3_x000D_
304</t>
  </si>
  <si>
    <t>97.1_x000D_
37</t>
  </si>
  <si>
    <t>67_x000D_
229</t>
  </si>
  <si>
    <t>31.2_x000D_
140</t>
  </si>
  <si>
    <t>45.2_x000D_
28</t>
  </si>
  <si>
    <t>13-8_x000D_
4–6</t>
  </si>
  <si>
    <t>47.8_x000D_
58</t>
  </si>
  <si>
    <t>20.5_x000D_
37</t>
  </si>
  <si>
    <t>0.3_x000D_
51</t>
  </si>
  <si>
    <t>16.2_x000D_
104</t>
  </si>
  <si>
    <t>20.2_x000D_
40</t>
  </si>
  <si>
    <t>27.2_x000D_
96</t>
  </si>
  <si>
    <t>40.7_x000D_
288</t>
  </si>
  <si>
    <t>64.5_x000D_
331</t>
  </si>
  <si>
    <t>1.4_x000D_
35</t>
  </si>
  <si>
    <t>47.1_x000D_
19</t>
  </si>
  <si>
    <t>45.7_x000D_
352</t>
  </si>
  <si>
    <t>68.2_x000D_
151</t>
  </si>
  <si>
    <t>68.8_x000D_
123</t>
  </si>
  <si>
    <t>51.9_x000D_
116</t>
  </si>
  <si>
    <t>37.5_x000D_
64</t>
  </si>
  <si>
    <t>35.8_x000D_
257</t>
  </si>
  <si>
    <t>34.4_x000D_
259</t>
  </si>
  <si>
    <t>35_x000D_
97</t>
  </si>
  <si>
    <t>-0.4_x000D_
66</t>
  </si>
  <si>
    <t>107.3_x000D_
139</t>
  </si>
  <si>
    <t>-1.7_x000D_
92</t>
  </si>
  <si>
    <t>7-14_x000D_
2–8</t>
  </si>
  <si>
    <t>53.5_x000D_
61</t>
  </si>
  <si>
    <t>37.3_x000D_
32</t>
  </si>
  <si>
    <t>67.2_x000D_
214</t>
  </si>
  <si>
    <t>34.8_x000D_
124</t>
  </si>
  <si>
    <t>68_x000D_
162</t>
  </si>
  <si>
    <t>67.1_x000D_
219</t>
  </si>
  <si>
    <t>52.6_x000D_
88</t>
  </si>
  <si>
    <t>71.3_x000D_
33</t>
  </si>
  <si>
    <t>0.3_x000D_
52</t>
  </si>
  <si>
    <t>-0.9_x000D_
73</t>
  </si>
  <si>
    <t>19-3_x000D_
8–1</t>
  </si>
  <si>
    <t>56.9_x000D_
8</t>
  </si>
  <si>
    <t>40.5_x000D_
4</t>
  </si>
  <si>
    <t>0.4_x000D_
49</t>
  </si>
  <si>
    <t>15-6_x000D_
4–4</t>
  </si>
  <si>
    <t>71.9_x000D_
25</t>
  </si>
  <si>
    <t>50.5_x000D_
180</t>
  </si>
  <si>
    <t>70_x000D_
72</t>
  </si>
  <si>
    <t>28.2_x000D_
9</t>
  </si>
  <si>
    <t>69.4_x000D_
94</t>
  </si>
  <si>
    <t>31.5_x000D_
269</t>
  </si>
  <si>
    <t>39.3_x000D_
255</t>
  </si>
  <si>
    <t>69.5_x000D_
86</t>
  </si>
  <si>
    <t>-3.3_x000D_
127</t>
  </si>
  <si>
    <t>11-9_x000D_
4–4</t>
  </si>
  <si>
    <t>66.1_x000D_
269</t>
  </si>
  <si>
    <t>13-8_x000D_
5–3</t>
  </si>
  <si>
    <t>65.4_x000D_
299</t>
  </si>
  <si>
    <t>-3.1_x000D_
123</t>
  </si>
  <si>
    <t>22.1_x000D_
17</t>
  </si>
  <si>
    <t>-4.1_x000D_
147</t>
  </si>
  <si>
    <t>53.5_x000D_
299</t>
  </si>
  <si>
    <t>0.2_x000D_
55</t>
  </si>
  <si>
    <t>65.5_x000D_
296</t>
  </si>
  <si>
    <t>-3.2_x000D_
125</t>
  </si>
  <si>
    <t>-1.3_x000D_
82</t>
  </si>
  <si>
    <t>53.6_x000D_
59</t>
  </si>
  <si>
    <t>55_x000D_
32</t>
  </si>
  <si>
    <t>41.1_x000D_
83</t>
  </si>
  <si>
    <t>14-8_x000D_
6–5</t>
  </si>
  <si>
    <t>-4.1_x000D_
144</t>
  </si>
  <si>
    <t>12-10_x000D_
6–5</t>
  </si>
  <si>
    <t>22.4_x000D_
5</t>
  </si>
  <si>
    <t>42.1_x000D_
2</t>
  </si>
  <si>
    <t>35.6_x000D_
121</t>
  </si>
  <si>
    <t>68.8_x000D_
122</t>
  </si>
  <si>
    <t>68_x000D_
161</t>
  </si>
  <si>
    <t>10-10_x000D_
2–7</t>
  </si>
  <si>
    <t>43.4_x000D_
357</t>
  </si>
  <si>
    <t>28.4_x000D_
344</t>
  </si>
  <si>
    <t>68.1_x000D_
156</t>
  </si>
  <si>
    <t>-2.4_x000D_
105</t>
  </si>
  <si>
    <t>20_x000D_
47</t>
  </si>
  <si>
    <t>69.8_x000D_
77</t>
  </si>
  <si>
    <t>11-10_x000D_
2–6</t>
  </si>
  <si>
    <t>44.7_x000D_
9</t>
  </si>
  <si>
    <t>34.9_x000D_
249</t>
  </si>
  <si>
    <t>70.2_x000D_
65</t>
  </si>
  <si>
    <t>-2.7_x000D_
110</t>
  </si>
  <si>
    <t>50.3_x000D_
181</t>
  </si>
  <si>
    <t>33.8_x000D_
45</t>
  </si>
  <si>
    <t>31.1_x000D_
137</t>
  </si>
  <si>
    <t>69_x000D_
110</t>
  </si>
  <si>
    <t>-2.9_x000D_
114</t>
  </si>
  <si>
    <t>16-6_x000D_
5–4</t>
  </si>
  <si>
    <t>12.8_x000D_
358</t>
  </si>
  <si>
    <t>67.4_x000D_
204</t>
  </si>
  <si>
    <t>45.2_x000D_
336</t>
  </si>
  <si>
    <t>63.9_x000D_
342</t>
  </si>
  <si>
    <t>27.8_x000D_
222</t>
  </si>
  <si>
    <t>67.1_x000D_
220</t>
  </si>
  <si>
    <t>10-11_x000D_
3–7</t>
  </si>
  <si>
    <t>105.3_x000D_
179</t>
  </si>
  <si>
    <t>49.2_x000D_
231</t>
  </si>
  <si>
    <t>13.8_x000D_
340</t>
  </si>
  <si>
    <t>-3.2_x000D_
124</t>
  </si>
  <si>
    <t>-1.1_x000D_
78</t>
  </si>
  <si>
    <t>43.2_x000D_
47</t>
  </si>
  <si>
    <t>65.2_x000D_
309</t>
  </si>
  <si>
    <t>110.2_x000D_
87</t>
  </si>
  <si>
    <t>106.1_x000D_
197</t>
  </si>
  <si>
    <t>8-13_x000D_
0–8</t>
  </si>
  <si>
    <t>67.8_x000D_
177</t>
  </si>
  <si>
    <t>65.9_x000D_
279</t>
  </si>
  <si>
    <t>14-8_x000D_
7–3</t>
  </si>
  <si>
    <t>68.1_x000D_
154</t>
  </si>
  <si>
    <t>35.7_x000D_
81</t>
  </si>
  <si>
    <t>72.7_x000D_
13</t>
  </si>
  <si>
    <t>-3.1_x000D_
122</t>
  </si>
  <si>
    <t>15-8_x000D_
6–2</t>
  </si>
  <si>
    <t>69.3_x000D_
98</t>
  </si>
  <si>
    <t>-1.5_x000D_
86</t>
  </si>
  <si>
    <t>106.9_x000D_
146</t>
  </si>
  <si>
    <t>63_x000D_
355</t>
  </si>
  <si>
    <t>14-5_x000D_
7–1</t>
  </si>
  <si>
    <t>68_x000D_
160</t>
  </si>
  <si>
    <t>16-6_x000D_
7–2</t>
  </si>
  <si>
    <t>45.4_x000D_
351</t>
  </si>
  <si>
    <t>65.2_x000D_
310</t>
  </si>
  <si>
    <t>8-14_x000D_
5–6</t>
  </si>
  <si>
    <t>53.4_x000D_
312</t>
  </si>
  <si>
    <t>53.4_x000D_
295</t>
  </si>
  <si>
    <t>65.3_x000D_
305</t>
  </si>
  <si>
    <t>32_x000D_
92</t>
  </si>
  <si>
    <t>69.1_x000D_
106</t>
  </si>
  <si>
    <t>66.6_x000D_
248</t>
  </si>
  <si>
    <t>-2.9_x000D_
115</t>
  </si>
  <si>
    <t>40.9_x000D_
23</t>
  </si>
  <si>
    <t>69.8_x000D_
76</t>
  </si>
  <si>
    <t>71.3_x000D_
34</t>
  </si>
  <si>
    <t>42_x000D_
17</t>
  </si>
  <si>
    <t>30.7_x000D_
319</t>
  </si>
  <si>
    <t>68.5_x000D_
137</t>
  </si>
  <si>
    <t>15-7_x000D_
7–2</t>
  </si>
  <si>
    <t>28.8_x000D_
280</t>
  </si>
  <si>
    <t>58.4_x000D_
7</t>
  </si>
  <si>
    <t>50_x000D_
4</t>
  </si>
  <si>
    <t>-3.3_x000D_
126</t>
  </si>
  <si>
    <t>13-9_x000D_
5–6</t>
  </si>
  <si>
    <t>17.2_x000D_
168</t>
  </si>
  <si>
    <t>31.2_x000D_
219</t>
  </si>
  <si>
    <t>67.9_x000D_
172</t>
  </si>
  <si>
    <t>46.9_x000D_
297</t>
  </si>
  <si>
    <t>25.7_x000D_
50</t>
  </si>
  <si>
    <t>-2.9_x000D_
116</t>
  </si>
  <si>
    <t>69.6_x000D_
84</t>
  </si>
  <si>
    <t>67.7_x000D_
190</t>
  </si>
  <si>
    <t>14-9_x000D_
6–2</t>
  </si>
  <si>
    <t>35.3_x000D_
230</t>
  </si>
  <si>
    <t>37_x000D_
335</t>
  </si>
  <si>
    <t>69.2_x000D_
103</t>
  </si>
  <si>
    <t>24.4_x000D_
316</t>
  </si>
  <si>
    <t>36.4_x000D_
145</t>
  </si>
  <si>
    <t>64.7_x000D_
325</t>
  </si>
  <si>
    <t>12-10_x000D_
5–6</t>
  </si>
  <si>
    <t>20.6_x000D_
352</t>
  </si>
  <si>
    <t>66.8_x000D_
240</t>
  </si>
  <si>
    <t>106.9_x000D_
147</t>
  </si>
  <si>
    <t>10-12_x000D_
3–5</t>
  </si>
  <si>
    <t>12-10_x000D_
6–3</t>
  </si>
  <si>
    <t>26.7_x000D_
43</t>
  </si>
  <si>
    <t>47_x000D_
20</t>
  </si>
  <si>
    <t>43.4_x000D_
44</t>
  </si>
  <si>
    <t>20.3_x000D_
325</t>
  </si>
  <si>
    <t>64.6_x000D_
328</t>
  </si>
  <si>
    <t>22.9_x000D_
7</t>
  </si>
  <si>
    <t>26.5_x000D_
269</t>
  </si>
  <si>
    <t>72_x000D_
21</t>
  </si>
  <si>
    <t>11-11_x000D_
4–5</t>
  </si>
  <si>
    <t>11-10_x000D_
5–4</t>
  </si>
  <si>
    <t>67.8_x000D_
175</t>
  </si>
  <si>
    <t>9-13_x000D_
5–5</t>
  </si>
  <si>
    <t>40.4_x000D_
320</t>
  </si>
  <si>
    <t>27.1_x000D_
4</t>
  </si>
  <si>
    <t>68.7_x000D_
128</t>
  </si>
  <si>
    <t>11-12_x000D_
6–2</t>
  </si>
  <si>
    <t>51.1_x000D_
214</t>
  </si>
  <si>
    <t>70.2_x000D_
64</t>
  </si>
  <si>
    <t>69.3_x000D_
100</t>
  </si>
  <si>
    <t>27.2_x000D_
351</t>
  </si>
  <si>
    <t>66.4_x000D_
259</t>
  </si>
  <si>
    <t>46.1_x000D_
315</t>
  </si>
  <si>
    <t>36.4_x000D_
212</t>
  </si>
  <si>
    <t>70.4_x000D_
58</t>
  </si>
  <si>
    <t>13-10_x000D_
3–5</t>
  </si>
  <si>
    <t>51.3_x000D_
223</t>
  </si>
  <si>
    <t>8-14_x000D_
1–10</t>
  </si>
  <si>
    <t>23.3_x000D_
355</t>
  </si>
  <si>
    <t>67.8_x000D_
182</t>
  </si>
  <si>
    <t>9-12_x000D_
3–5</t>
  </si>
  <si>
    <t>47.9_x000D_
274</t>
  </si>
  <si>
    <t>40.8_x000D_
89</t>
  </si>
  <si>
    <t>70.3_x000D_
62</t>
  </si>
  <si>
    <t>14-8_x000D_
8–1</t>
  </si>
  <si>
    <t>66_x000D_
274</t>
  </si>
  <si>
    <t>42.9_x000D_
51</t>
  </si>
  <si>
    <t>69_x000D_
109</t>
  </si>
  <si>
    <t>40.3_x000D_
276</t>
  </si>
  <si>
    <t>65.1_x000D_
313</t>
  </si>
  <si>
    <t>-2.8_x000D_
113</t>
  </si>
  <si>
    <t>67_x000D_
230</t>
  </si>
  <si>
    <t>8-12_x000D_
1–7</t>
  </si>
  <si>
    <t>37.9_x000D_
208</t>
  </si>
  <si>
    <t>62.6_x000D_
357</t>
  </si>
  <si>
    <t>15-6_x000D_
6–3</t>
  </si>
  <si>
    <t>33.2_x000D_
53</t>
  </si>
  <si>
    <t>45.9_x000D_
319</t>
  </si>
  <si>
    <t>65.7_x000D_
289</t>
  </si>
  <si>
    <t>67.8_x000D_
181</t>
  </si>
  <si>
    <t>13-10_x000D_
4–4</t>
  </si>
  <si>
    <t>69.3_x000D_
101</t>
  </si>
  <si>
    <t>38_x000D_
55</t>
  </si>
  <si>
    <t>5-15_x000D_
0–7</t>
  </si>
  <si>
    <t>46.7_x000D_
301</t>
  </si>
  <si>
    <t>28.3_x000D_
346</t>
  </si>
  <si>
    <t>66.1_x000D_
270</t>
  </si>
  <si>
    <t>.4168_x000D_
202</t>
  </si>
  <si>
    <t>45.7_x000D_
351</t>
  </si>
  <si>
    <t>63.9_x000D_
341</t>
  </si>
  <si>
    <t>25.5_x000D_
295</t>
  </si>
  <si>
    <t>47.9_x000D_
269</t>
  </si>
  <si>
    <t>41.3_x000D_
80</t>
  </si>
  <si>
    <t>32_x000D_
33</t>
  </si>
  <si>
    <t>67.9_x000D_
169</t>
  </si>
  <si>
    <t>-5.2_x000D_
176</t>
  </si>
  <si>
    <t>65.8_x000D_
282</t>
  </si>
  <si>
    <t>13-10_x000D_
6–2</t>
  </si>
  <si>
    <t>23.5_x000D_
329</t>
  </si>
  <si>
    <t>52.8_x000D_
275</t>
  </si>
  <si>
    <t>55_x000D_
1</t>
  </si>
  <si>
    <t>71.9_x000D_
24</t>
  </si>
  <si>
    <t>-4.1_x000D_
146</t>
  </si>
  <si>
    <t>71.3_x000D_
35</t>
  </si>
  <si>
    <t>43.1_x000D_
343</t>
  </si>
  <si>
    <t>66.1_x000D_
267</t>
  </si>
  <si>
    <t>-8.2_x000D_
269</t>
  </si>
  <si>
    <t>11-11_x000D_
3–6</t>
  </si>
  <si>
    <t>12-10_x000D_
5–4</t>
  </si>
  <si>
    <t>50.4_x000D_
179</t>
  </si>
  <si>
    <t>25.9_x000D_
360</t>
  </si>
  <si>
    <t>6-15_x000D_
1–9</t>
  </si>
  <si>
    <t>65.3_x000D_
307</t>
  </si>
  <si>
    <t>70.9_x000D_
47</t>
  </si>
  <si>
    <t>67.8_x000D_
183</t>
  </si>
  <si>
    <t>96.3_x000D_
325</t>
  </si>
  <si>
    <t>11-11_x000D_
5–6</t>
  </si>
  <si>
    <t>45.8_x000D_
323</t>
  </si>
  <si>
    <t>26.2_x000D_
358</t>
  </si>
  <si>
    <t>64.7_x000D_
326</t>
  </si>
  <si>
    <t>13-9_x000D_
4–7</t>
  </si>
  <si>
    <t>33.7_x000D_
273</t>
  </si>
  <si>
    <t>69.8_x000D_
80</t>
  </si>
  <si>
    <t>66.7_x000D_
243</t>
  </si>
  <si>
    <t>9-13_x000D_
2–7</t>
  </si>
  <si>
    <t>-7.4_x000D_
249</t>
  </si>
  <si>
    <t>69.6_x000D_
85</t>
  </si>
  <si>
    <t>64.6_x000D_
330</t>
  </si>
  <si>
    <t>-8.2_x000D_
270</t>
  </si>
  <si>
    <t>106.6_x000D_
212</t>
  </si>
  <si>
    <t>67.9_x000D_
173</t>
  </si>
  <si>
    <t>73.5_x000D_
8</t>
  </si>
  <si>
    <t>64.5_x000D_
332</t>
  </si>
  <si>
    <t>-4.2_x000D_
148</t>
  </si>
  <si>
    <t>13.4_x000D_
351</t>
  </si>
  <si>
    <t>66.3_x000D_
263</t>
  </si>
  <si>
    <t>23.2_x000D_
332</t>
  </si>
  <si>
    <t>-4.1_x000D_
145</t>
  </si>
  <si>
    <t>29.7_x000D_
204</t>
  </si>
  <si>
    <t>66.7_x000D_
241</t>
  </si>
  <si>
    <t>12-10_x000D_
6–4</t>
  </si>
  <si>
    <t>66.9_x000D_
234</t>
  </si>
  <si>
    <t>30.9_x000D_
22</t>
  </si>
  <si>
    <t>67.1_x000D_
223</t>
  </si>
  <si>
    <t>33.3_x000D_
279</t>
  </si>
  <si>
    <t>68.6_x000D_
133</t>
  </si>
  <si>
    <t>66.2_x000D_
265</t>
  </si>
  <si>
    <t>31.9_x000D_
93</t>
  </si>
  <si>
    <t>37.1_x000D_
284</t>
  </si>
  <si>
    <t>69.1_x000D_
105</t>
  </si>
  <si>
    <t>10-13_x000D_
3–5</t>
  </si>
  <si>
    <t>38.3_x000D_
221</t>
  </si>
  <si>
    <t>66.7_x000D_
242</t>
  </si>
  <si>
    <t>33.4_x000D_
276</t>
  </si>
  <si>
    <t>28_x000D_
8</t>
  </si>
  <si>
    <t>32.8_x000D_
313</t>
  </si>
  <si>
    <t>70.3_x000D_
61</t>
  </si>
  <si>
    <t>-6.9_x000D_
232</t>
  </si>
  <si>
    <t>107.0_x000D_
145</t>
  </si>
  <si>
    <t>70.7_x000D_
53</t>
  </si>
  <si>
    <t>66.7_x000D_
245</t>
  </si>
  <si>
    <t>12-9_x000D_
7–2</t>
  </si>
  <si>
    <t>66.6_x000D_
249</t>
  </si>
  <si>
    <t>11-16_x000D_
0–0</t>
  </si>
  <si>
    <t>45.6_x000D_
327</t>
  </si>
  <si>
    <t>65.2_x000D_
311</t>
  </si>
  <si>
    <t>64.1_x000D_
337</t>
  </si>
  <si>
    <t>71_x000D_
42</t>
  </si>
  <si>
    <t>9-13_x000D_
1–8</t>
  </si>
  <si>
    <t>20_x000D_
2</t>
  </si>
  <si>
    <t>6-16_x000D_
2–9</t>
  </si>
  <si>
    <t>44.8_x000D_
342</t>
  </si>
  <si>
    <t>67.8_x000D_
178</t>
  </si>
  <si>
    <t>67.8_x000D_
180</t>
  </si>
  <si>
    <t>15.5_x000D_
294</t>
  </si>
  <si>
    <t>67.9_x000D_
170</t>
  </si>
  <si>
    <t>9-13_x000D_
6–3</t>
  </si>
  <si>
    <t>65.1_x000D_
314</t>
  </si>
  <si>
    <t>67.1_x000D_
221</t>
  </si>
  <si>
    <t>68.1_x000D_
155</t>
  </si>
  <si>
    <t>6-14_x000D_
0–8</t>
  </si>
  <si>
    <t>69.4_x000D_
93</t>
  </si>
  <si>
    <t>106.7_x000D_
214</t>
  </si>
  <si>
    <t>70.2_x000D_
66</t>
  </si>
  <si>
    <t>24.5_x000D_
314</t>
  </si>
  <si>
    <t>69.5_x000D_
87</t>
  </si>
  <si>
    <t>27.4_x000D_
236</t>
  </si>
  <si>
    <t>51.8_x000D_
241</t>
  </si>
  <si>
    <t>43_x000D_
358</t>
  </si>
  <si>
    <t>67.4_x000D_
205</t>
  </si>
  <si>
    <t>7-13_x000D_
3–7</t>
  </si>
  <si>
    <t>43.5_x000D_
356</t>
  </si>
  <si>
    <t>66.7_x000D_
244</t>
  </si>
  <si>
    <t>3-18_x000D_
0–10</t>
  </si>
  <si>
    <t>21.3_x000D_
351</t>
  </si>
  <si>
    <t>67.7_x000D_
188</t>
  </si>
  <si>
    <t>6-15_x000D_
1–7</t>
  </si>
  <si>
    <t>65.4_x000D_
298</t>
  </si>
  <si>
    <t>99.2_x000D_
288</t>
  </si>
  <si>
    <t>66.6_x000D_
251</t>
  </si>
  <si>
    <t>32.6_x000D_
184</t>
  </si>
  <si>
    <t>8-14_x000D_
7–2</t>
  </si>
  <si>
    <t>8-13_x000D_
5–4</t>
  </si>
  <si>
    <t>34.2_x000D_
39</t>
  </si>
  <si>
    <t>29.7_x000D_
330</t>
  </si>
  <si>
    <t>65.8_x000D_
284</t>
  </si>
  <si>
    <t>53.3_x000D_
310</t>
  </si>
  <si>
    <t>-8.2_x000D_
268</t>
  </si>
  <si>
    <t>11-11_x000D_
2–6</t>
  </si>
  <si>
    <t>48.3_x000D_
265</t>
  </si>
  <si>
    <t>68.1_x000D_
157</t>
  </si>
  <si>
    <t>48.4_x000D_
262</t>
  </si>
  <si>
    <t>14.3_x000D_
330</t>
  </si>
  <si>
    <t>7-14_x000D_
3–5</t>
  </si>
  <si>
    <t>33.8_x000D_
212</t>
  </si>
  <si>
    <t>32.4_x000D_
233</t>
  </si>
  <si>
    <t>66.1_x000D_
268</t>
  </si>
  <si>
    <t>22.2_x000D_
15</t>
  </si>
  <si>
    <t>28.6_x000D_
340</t>
  </si>
  <si>
    <t>-8.2_x000D_
267</t>
  </si>
  <si>
    <t>22_x000D_
18</t>
  </si>
  <si>
    <t>69.8_x000D_
79</t>
  </si>
  <si>
    <t>23.3_x000D_
330</t>
  </si>
  <si>
    <t>48.7_x000D_
6</t>
  </si>
  <si>
    <t>10-13_x000D_
2–6</t>
  </si>
  <si>
    <t>.1768_x000D_
320</t>
  </si>
  <si>
    <t>67.7_x000D_
187</t>
  </si>
  <si>
    <t>69.3_x000D_
99</t>
  </si>
  <si>
    <t>46.6_x000D_
305</t>
  </si>
  <si>
    <t>65.3_x000D_
306</t>
  </si>
  <si>
    <t>70.4_x000D_
60</t>
  </si>
  <si>
    <t>44.7_x000D_
343</t>
  </si>
  <si>
    <t>67_x000D_
228</t>
  </si>
  <si>
    <t>72.4_x000D_
16</t>
  </si>
  <si>
    <t>46_x000D_
317</t>
  </si>
  <si>
    <t>27.3_x000D_
350</t>
  </si>
  <si>
    <t>69.3_x000D_
97</t>
  </si>
  <si>
    <t>43.9_x000D_
353</t>
  </si>
  <si>
    <t>22.5_x000D_
10</t>
  </si>
  <si>
    <t>28.6_x000D_
343</t>
  </si>
  <si>
    <t>65.4_x000D_
300</t>
  </si>
  <si>
    <t>69.7_x000D_
81</t>
  </si>
  <si>
    <t>69.7_x000D_
82</t>
  </si>
  <si>
    <t>9-12_x000D_
2–7</t>
  </si>
  <si>
    <t>6-16_x000D_
2–7</t>
  </si>
  <si>
    <t>70.8_x000D_
50</t>
  </si>
  <si>
    <t>71.7_x000D_
28</t>
  </si>
  <si>
    <t>108.8_x000D_
255</t>
  </si>
  <si>
    <t>65.6_x000D_
292</t>
  </si>
  <si>
    <t>30.9_x000D_
317</t>
  </si>
  <si>
    <t>66.6_x000D_
246</t>
  </si>
  <si>
    <t>-9.2_x000D_
297</t>
  </si>
  <si>
    <t>26.1_x000D_
359</t>
  </si>
  <si>
    <t>68.7_x000D_
129</t>
  </si>
  <si>
    <t>4-18_x000D_
2–7</t>
  </si>
  <si>
    <t>52.1_x000D_
251</t>
  </si>
  <si>
    <t>66.9_x000D_
233</t>
  </si>
  <si>
    <t>46.5_x000D_
307</t>
  </si>
  <si>
    <t>69.6_x000D_
83</t>
  </si>
  <si>
    <t>67.9_x000D_
171</t>
  </si>
  <si>
    <t>4-18_x000D_
1–8</t>
  </si>
  <si>
    <t>66.8_x000D_
239</t>
  </si>
  <si>
    <t>68.9_x000D_
116</t>
  </si>
  <si>
    <t>7-15_x000D_
2–7</t>
  </si>
  <si>
    <t>88.6_x000D_
359</t>
  </si>
  <si>
    <t>69.4_x000D_
91</t>
  </si>
  <si>
    <t>115.2_x000D_
343</t>
  </si>
  <si>
    <t>67.9_x000D_
168</t>
  </si>
  <si>
    <t>67.1_x000D_
222</t>
  </si>
  <si>
    <t>-13.4_x000D_
351</t>
  </si>
  <si>
    <t>64.8_x000D_
322</t>
  </si>
  <si>
    <t>17-5</t>
  </si>
  <si>
    <t>16-3</t>
  </si>
  <si>
    <t>19-4</t>
  </si>
  <si>
    <t>15-9</t>
  </si>
  <si>
    <t>12-11</t>
  </si>
  <si>
    <t>11-8</t>
  </si>
  <si>
    <t>12-12</t>
  </si>
  <si>
    <t>8-16</t>
  </si>
  <si>
    <t>4-16</t>
  </si>
  <si>
    <t>6-18</t>
  </si>
  <si>
    <t>2-19</t>
  </si>
  <si>
    <t>2-21</t>
  </si>
  <si>
    <t>0-23</t>
  </si>
  <si>
    <t>.773</t>
  </si>
  <si>
    <t>.095</t>
  </si>
  <si>
    <t>.842</t>
  </si>
  <si>
    <t>.625</t>
  </si>
  <si>
    <t>.826</t>
  </si>
  <si>
    <t>.200</t>
  </si>
  <si>
    <t>.579</t>
  </si>
  <si>
    <t>.522</t>
  </si>
  <si>
    <t>.087</t>
  </si>
  <si>
    <t>105.4 AdjOE</t>
  </si>
  <si>
    <t>105.4 AdjDE</t>
  </si>
  <si>
    <t>0.4933 Barthag</t>
  </si>
  <si>
    <t>Eff. FG% 50.4 EFG%</t>
  </si>
  <si>
    <t>Eff. FG% 50.4 EFGD%</t>
  </si>
  <si>
    <t>Turnover% 17.4 TOR</t>
  </si>
  <si>
    <t>Turnover% 17.4 TORD</t>
  </si>
  <si>
    <t>FT Rate 32.9 FTR</t>
  </si>
  <si>
    <t>FT Rate 32.9 FTRD</t>
  </si>
  <si>
    <t>3-Pt % 33.7 3P%</t>
  </si>
  <si>
    <t>3-Pt % 33.7 3P%D</t>
  </si>
  <si>
    <t>3P Rate 37.4 3PR</t>
  </si>
  <si>
    <t>3P Rate 37.4 3PRD</t>
  </si>
  <si>
    <t>67.9 Adj T.</t>
  </si>
  <si>
    <t>118.0_x000D_
18</t>
  </si>
  <si>
    <t>83.0_x000D_
1</t>
  </si>
  <si>
    <t>.9829_x000D_
1</t>
  </si>
  <si>
    <t>49.9_x000D_
200</t>
  </si>
  <si>
    <t>14.1_x000D_
19</t>
  </si>
  <si>
    <t>27.9_x000D_
126</t>
  </si>
  <si>
    <t>30.9_x000D_
225</t>
  </si>
  <si>
    <t>38.9_x000D_
306</t>
  </si>
  <si>
    <t>48.3_x000D_
254</t>
  </si>
  <si>
    <t>35.2_x000D_
107</t>
  </si>
  <si>
    <t>28.3_x000D_
7</t>
  </si>
  <si>
    <t>5.2_x000D_
3</t>
  </si>
  <si>
    <t>127.5_x000D_
1</t>
  </si>
  <si>
    <t>93.9_x000D_
12</t>
  </si>
  <si>
    <t>.9711_x000D_
2</t>
  </si>
  <si>
    <t>57_x000D_
5</t>
  </si>
  <si>
    <t>47.3_x000D_
45</t>
  </si>
  <si>
    <t>14.5_x000D_
326</t>
  </si>
  <si>
    <t>22.4_x000D_
7</t>
  </si>
  <si>
    <t>54.8_x000D_
37</t>
  </si>
  <si>
    <t>47.1_x000D_
60</t>
  </si>
  <si>
    <t>31.7_x000D_
69</t>
  </si>
  <si>
    <t>36.9_x000D_
194</t>
  </si>
  <si>
    <t>38.8_x000D_
234</t>
  </si>
  <si>
    <t>68.3_x000D_
148</t>
  </si>
  <si>
    <t>119.1_x000D_
15</t>
  </si>
  <si>
    <t>91.4_x000D_
3</t>
  </si>
  <si>
    <t>.9543_x000D_
3</t>
  </si>
  <si>
    <t>52.7_x000D_
86</t>
  </si>
  <si>
    <t>42.9_x000D_
2</t>
  </si>
  <si>
    <t>14.9_x000D_
42</t>
  </si>
  <si>
    <t>19.8_x000D_
51</t>
  </si>
  <si>
    <t>33.6_x000D_
53</t>
  </si>
  <si>
    <t>29.3_x000D_
182</t>
  </si>
  <si>
    <t>37_x000D_
74</t>
  </si>
  <si>
    <t>37_x000D_
280</t>
  </si>
  <si>
    <t>42.4_x000D_
5</t>
  </si>
  <si>
    <t>33_x000D_
211</t>
  </si>
  <si>
    <t>38.9_x000D_
134</t>
  </si>
  <si>
    <t>35.8_x000D_
126</t>
  </si>
  <si>
    <t>2.2_x000D_
20</t>
  </si>
  <si>
    <t>124.0_x000D_
3</t>
  </si>
  <si>
    <t>95.6_x000D_
22</t>
  </si>
  <si>
    <t>.9520_x000D_
4</t>
  </si>
  <si>
    <t>44.9_x000D_
9</t>
  </si>
  <si>
    <t>15.4_x000D_
72</t>
  </si>
  <si>
    <t>17.1_x000D_
186</t>
  </si>
  <si>
    <t>27.1_x000D_
91</t>
  </si>
  <si>
    <t>34.9_x000D_
125</t>
  </si>
  <si>
    <t>35.6_x000D_
84</t>
  </si>
  <si>
    <t>32.6_x000D_
122</t>
  </si>
  <si>
    <t>42.2_x000D_
60</t>
  </si>
  <si>
    <t>65_x000D_
319</t>
  </si>
  <si>
    <t>120.8_x000D_
8</t>
  </si>
  <si>
    <t>94.1_x000D_
13</t>
  </si>
  <si>
    <t>.9468_x000D_
5</t>
  </si>
  <si>
    <t>54.9_x000D_
32</t>
  </si>
  <si>
    <t>49.3_x000D_
122</t>
  </si>
  <si>
    <t>16.3_x000D_
107</t>
  </si>
  <si>
    <t>19.1_x000D_
73</t>
  </si>
  <si>
    <t>37.6_x000D_
8</t>
  </si>
  <si>
    <t>21.3_x000D_
2</t>
  </si>
  <si>
    <t>36.4_x000D_
90</t>
  </si>
  <si>
    <t>25.4_x000D_
26</t>
  </si>
  <si>
    <t>48.1_x000D_
85</t>
  </si>
  <si>
    <t>36.7_x000D_
49</t>
  </si>
  <si>
    <t>34.2_x000D_
217</t>
  </si>
  <si>
    <t>32.1_x000D_
300</t>
  </si>
  <si>
    <t>39.2_x000D_
253</t>
  </si>
  <si>
    <t>73.3_x000D_
11</t>
  </si>
  <si>
    <t>3.3_x000D_
10</t>
  </si>
  <si>
    <t>115.6_x000D_
39</t>
  </si>
  <si>
    <t>91.2_x000D_
2</t>
  </si>
  <si>
    <t>.9381_x000D_
6</t>
  </si>
  <si>
    <t>54_x000D_
49</t>
  </si>
  <si>
    <t>47.7_x000D_
57</t>
  </si>
  <si>
    <t>15.9_x000D_
90</t>
  </si>
  <si>
    <t>26.7_x000D_
80</t>
  </si>
  <si>
    <t>34_x000D_
218</t>
  </si>
  <si>
    <t>54.4_x000D_
44</t>
  </si>
  <si>
    <t>45.7_x000D_
34</t>
  </si>
  <si>
    <t>35.5_x000D_
94</t>
  </si>
  <si>
    <t>33.3_x000D_
149</t>
  </si>
  <si>
    <t>32.3_x000D_
295</t>
  </si>
  <si>
    <t>46.6_x000D_
355</t>
  </si>
  <si>
    <t>116.1_x000D_
36</t>
  </si>
  <si>
    <t>91.7_x000D_
4</t>
  </si>
  <si>
    <t>.9378_x000D_
7</t>
  </si>
  <si>
    <t>51.5_x000D_
132</t>
  </si>
  <si>
    <t>15.1_x000D_
51</t>
  </si>
  <si>
    <t>18.8_x000D_
84</t>
  </si>
  <si>
    <t>32.9_x000D_
68</t>
  </si>
  <si>
    <t>27.7_x000D_
118</t>
  </si>
  <si>
    <t>33.5_x000D_
162</t>
  </si>
  <si>
    <t>36.9_x000D_
278</t>
  </si>
  <si>
    <t>33.7_x000D_
179</t>
  </si>
  <si>
    <t>30.1_x000D_
27</t>
  </si>
  <si>
    <t>41_x000D_
87</t>
  </si>
  <si>
    <t>39.1_x000D_
247</t>
  </si>
  <si>
    <t>3.2_x000D_
11</t>
  </si>
  <si>
    <t>120.8_x000D_
7</t>
  </si>
  <si>
    <t>95.7_x000D_
23</t>
  </si>
  <si>
    <t>.9362_x000D_
8</t>
  </si>
  <si>
    <t>57.3_x000D_
4</t>
  </si>
  <si>
    <t>16_x000D_
93</t>
  </si>
  <si>
    <t>35_x000D_
31</t>
  </si>
  <si>
    <t>23.8_x000D_
10</t>
  </si>
  <si>
    <t>29.3_x000D_
93</t>
  </si>
  <si>
    <t>60_x000D_
4</t>
  </si>
  <si>
    <t>46.3_x000D_
43</t>
  </si>
  <si>
    <t>33.7_x000D_
64</t>
  </si>
  <si>
    <t>68.9_x000D_
120</t>
  </si>
  <si>
    <t>125.9_x000D_
2</t>
  </si>
  <si>
    <t>99.8_x000D_
70</t>
  </si>
  <si>
    <t>.9355_x000D_
9</t>
  </si>
  <si>
    <t>48.8_x000D_
98</t>
  </si>
  <si>
    <t>17_x000D_
158</t>
  </si>
  <si>
    <t>16.6_x000D_
227</t>
  </si>
  <si>
    <t>34.5_x000D_
36</t>
  </si>
  <si>
    <t>29_x000D_
173</t>
  </si>
  <si>
    <t>34.8_x000D_
233</t>
  </si>
  <si>
    <t>57.9_x000D_
11</t>
  </si>
  <si>
    <t>49.4_x000D_
131</t>
  </si>
  <si>
    <t>38.8_x000D_
11</t>
  </si>
  <si>
    <t>37.5_x000D_
188</t>
  </si>
  <si>
    <t>116.4_x000D_
32</t>
  </si>
  <si>
    <t>92.7_x000D_
7</t>
  </si>
  <si>
    <t>.9317_x000D_
10</t>
  </si>
  <si>
    <t>51.2_x000D_
143</t>
  </si>
  <si>
    <t>45.2_x000D_
13</t>
  </si>
  <si>
    <t>14.7_x000D_
33</t>
  </si>
  <si>
    <t>16.1_x000D_
263</t>
  </si>
  <si>
    <t>24.5_x000D_
22</t>
  </si>
  <si>
    <t>39_x000D_
39</t>
  </si>
  <si>
    <t>45.6_x000D_
30</t>
  </si>
  <si>
    <t>34.5_x000D_
256</t>
  </si>
  <si>
    <t>70.9_x000D_
49</t>
  </si>
  <si>
    <t>4_x000D_
4</t>
  </si>
  <si>
    <t>97.6_x000D_
39</t>
  </si>
  <si>
    <t>.9256_x000D_
11</t>
  </si>
  <si>
    <t>53_x000D_
72</t>
  </si>
  <si>
    <t>45.3_x000D_
14</t>
  </si>
  <si>
    <t>26.2_x000D_
64</t>
  </si>
  <si>
    <t>34.6_x000D_
134</t>
  </si>
  <si>
    <t>23.3_x000D_
9</t>
  </si>
  <si>
    <t>53.9_x000D_
58</t>
  </si>
  <si>
    <t>44.5_x000D_
18</t>
  </si>
  <si>
    <t>34.3_x000D_
144</t>
  </si>
  <si>
    <t>31.5_x000D_
54</t>
  </si>
  <si>
    <t>27.8_x000D_
6</t>
  </si>
  <si>
    <t>70.1_x000D_
71</t>
  </si>
  <si>
    <t>2.3_x000D_
18</t>
  </si>
  <si>
    <t>117.4_x000D_
23</t>
  </si>
  <si>
    <t>95.3_x000D_
17</t>
  </si>
  <si>
    <t>.9168_x000D_
12</t>
  </si>
  <si>
    <t>53.3_x000D_
64</t>
  </si>
  <si>
    <t>46.7_x000D_
36</t>
  </si>
  <si>
    <t>14.8_x000D_
38</t>
  </si>
  <si>
    <t>18.7_x000D_
87</t>
  </si>
  <si>
    <t>29.9_x000D_
144</t>
  </si>
  <si>
    <t>29.6_x000D_
199</t>
  </si>
  <si>
    <t>30.2_x000D_
250</t>
  </si>
  <si>
    <t>32_x000D_
166</t>
  </si>
  <si>
    <t>52.5_x000D_
95</t>
  </si>
  <si>
    <t>36.8_x000D_
45</t>
  </si>
  <si>
    <t>31.4_x000D_
50</t>
  </si>
  <si>
    <t>31.6_x000D_
313</t>
  </si>
  <si>
    <t>42.3_x000D_
317</t>
  </si>
  <si>
    <t>0.2_x000D_
57</t>
  </si>
  <si>
    <t>16-5_x000D_
8–2</t>
  </si>
  <si>
    <t>121.1_x000D_
6</t>
  </si>
  <si>
    <t>98.4_x000D_
50</t>
  </si>
  <si>
    <t>.9164_x000D_
13</t>
  </si>
  <si>
    <t>53.7_x000D_
56</t>
  </si>
  <si>
    <t>51.6_x000D_
236</t>
  </si>
  <si>
    <t>15.3_x000D_
63</t>
  </si>
  <si>
    <t>17.3_x000D_
172</t>
  </si>
  <si>
    <t>31.6_x000D_
97</t>
  </si>
  <si>
    <t>22.8_x000D_
6</t>
  </si>
  <si>
    <t>35.8_x000D_
108</t>
  </si>
  <si>
    <t>30.9_x000D_
135</t>
  </si>
  <si>
    <t>53.7_x000D_
65</t>
  </si>
  <si>
    <t>35.8_x000D_
78</t>
  </si>
  <si>
    <t>36_x000D_
308</t>
  </si>
  <si>
    <t>36.7_x000D_
152</t>
  </si>
  <si>
    <t>64.8_x000D_
324</t>
  </si>
  <si>
    <t>3.8_x000D_
5</t>
  </si>
  <si>
    <t>116.4_x000D_
31</t>
  </si>
  <si>
    <t>.9163_x000D_
14</t>
  </si>
  <si>
    <t>54.3_x000D_
41</t>
  </si>
  <si>
    <t>49.7_x000D_
144</t>
  </si>
  <si>
    <t>26.7_x000D_
260</t>
  </si>
  <si>
    <t>27.3_x000D_
313</t>
  </si>
  <si>
    <t>27_x000D_
48</t>
  </si>
  <si>
    <t>33.4_x000D_
195</t>
  </si>
  <si>
    <t>33.4_x000D_
159</t>
  </si>
  <si>
    <t>42.3_x000D_
58</t>
  </si>
  <si>
    <t>3.6_x000D_
7</t>
  </si>
  <si>
    <t>118.2_x000D_
16</t>
  </si>
  <si>
    <t>96.0_x000D_
26</t>
  </si>
  <si>
    <t>.9161_x000D_
15</t>
  </si>
  <si>
    <t>56_x000D_
15</t>
  </si>
  <si>
    <t>46.3_x000D_
31</t>
  </si>
  <si>
    <t>16.5_x000D_
130</t>
  </si>
  <si>
    <t>27.6_x000D_
229</t>
  </si>
  <si>
    <t>26.6_x000D_
75</t>
  </si>
  <si>
    <t>32.3_x000D_
195</t>
  </si>
  <si>
    <t>27.4_x000D_
53</t>
  </si>
  <si>
    <t>44.4_x000D_
15</t>
  </si>
  <si>
    <t>37_x000D_
39</t>
  </si>
  <si>
    <t>32.9_x000D_
133</t>
  </si>
  <si>
    <t>30.5_x000D_
322</t>
  </si>
  <si>
    <t>3.5_x000D_
8</t>
  </si>
  <si>
    <t>113.8_x000D_
53</t>
  </si>
  <si>
    <t>92.9_x000D_
8</t>
  </si>
  <si>
    <t>.9116_x000D_
16</t>
  </si>
  <si>
    <t>16.8_x000D_
141</t>
  </si>
  <si>
    <t>18.2_x000D_
116</t>
  </si>
  <si>
    <t>29.6_x000D_
270</t>
  </si>
  <si>
    <t>34.3_x000D_
227</t>
  </si>
  <si>
    <t>32.2_x000D_
241</t>
  </si>
  <si>
    <t>37.4_x000D_
182</t>
  </si>
  <si>
    <t>-0.3_x000D_
65</t>
  </si>
  <si>
    <t>115.6_x000D_
38</t>
  </si>
  <si>
    <t>95.7_x000D_
24</t>
  </si>
  <si>
    <t>.8983_x000D_
17</t>
  </si>
  <si>
    <t>14.2_x000D_
21</t>
  </si>
  <si>
    <t>21.6_x000D_
21</t>
  </si>
  <si>
    <t>32.1_x000D_
87</t>
  </si>
  <si>
    <t>27.5_x000D_
108</t>
  </si>
  <si>
    <t>34.7_x000D_
132</t>
  </si>
  <si>
    <t>48.3_x000D_
91</t>
  </si>
  <si>
    <t>28.7_x000D_
337</t>
  </si>
  <si>
    <t>36.2_x000D_
136</t>
  </si>
  <si>
    <t>119.1_x000D_
14</t>
  </si>
  <si>
    <t>98.9_x000D_
56</t>
  </si>
  <si>
    <t>.8950_x000D_
18</t>
  </si>
  <si>
    <t>55.3_x000D_
23</t>
  </si>
  <si>
    <t>13.7_x000D_
9</t>
  </si>
  <si>
    <t>18_x000D_
125</t>
  </si>
  <si>
    <t>36.7_x000D_
82</t>
  </si>
  <si>
    <t>27.8_x000D_
60</t>
  </si>
  <si>
    <t>53.8_x000D_
60</t>
  </si>
  <si>
    <t>48.9_x000D_
111</t>
  </si>
  <si>
    <t>38.7_x000D_
14</t>
  </si>
  <si>
    <t>36.7_x000D_
202</t>
  </si>
  <si>
    <t>37.1_x000D_
172</t>
  </si>
  <si>
    <t>16-6_x000D_
7–4</t>
  </si>
  <si>
    <t>116.6_x000D_
29</t>
  </si>
  <si>
    <t>96.8_x000D_
34</t>
  </si>
  <si>
    <t>.8949_x000D_
19</t>
  </si>
  <si>
    <t>10.8_x000D_
362</t>
  </si>
  <si>
    <t>26.8_x000D_
254</t>
  </si>
  <si>
    <t>26.2_x000D_
334</t>
  </si>
  <si>
    <t>15.6_x000D_
1</t>
  </si>
  <si>
    <t>60.2_x000D_
3</t>
  </si>
  <si>
    <t>31.8_x000D_
74</t>
  </si>
  <si>
    <t>48.4_x000D_
8</t>
  </si>
  <si>
    <t>26.5_x000D_
3</t>
  </si>
  <si>
    <t>18-3_x000D_
8–1</t>
  </si>
  <si>
    <t>119.7_x000D_
12</t>
  </si>
  <si>
    <t>99.7_x000D_
68</t>
  </si>
  <si>
    <t>.8911_x000D_
20</t>
  </si>
  <si>
    <t>46_x000D_
26</t>
  </si>
  <si>
    <t>15.8_x000D_
280</t>
  </si>
  <si>
    <t>28.2_x000D_
208</t>
  </si>
  <si>
    <t>31.2_x000D_
264</t>
  </si>
  <si>
    <t>37.3_x000D_
68</t>
  </si>
  <si>
    <t>21.3_x000D_
4</t>
  </si>
  <si>
    <t>53.5_x000D_
70</t>
  </si>
  <si>
    <t>39.4_x000D_
8</t>
  </si>
  <si>
    <t>30.9_x000D_
40</t>
  </si>
  <si>
    <t>45.2_x000D_
27</t>
  </si>
  <si>
    <t>63.2_x000D_
354</t>
  </si>
  <si>
    <t>122.0_x000D_
4</t>
  </si>
  <si>
    <t>101.9_x000D_
105</t>
  </si>
  <si>
    <t>.8880_x000D_
21</t>
  </si>
  <si>
    <t>56.4_x000D_
10</t>
  </si>
  <si>
    <t>50.6_x000D_
188</t>
  </si>
  <si>
    <t>18.3_x000D_
108</t>
  </si>
  <si>
    <t>36_x000D_
20</t>
  </si>
  <si>
    <t>28.5_x000D_
153</t>
  </si>
  <si>
    <t>30.5_x000D_
124</t>
  </si>
  <si>
    <t>53.3_x000D_
77</t>
  </si>
  <si>
    <t>51.5_x000D_
235</t>
  </si>
  <si>
    <t>36.6_x000D_
205</t>
  </si>
  <si>
    <t>66.4_x000D_
262</t>
  </si>
  <si>
    <t>2.2_x000D_
19</t>
  </si>
  <si>
    <t>115.5_x000D_
41</t>
  </si>
  <si>
    <t>96.6_x000D_
31</t>
  </si>
  <si>
    <t>.8867_x000D_
22</t>
  </si>
  <si>
    <t>31.9_x000D_
287</t>
  </si>
  <si>
    <t>28.4_x000D_
288</t>
  </si>
  <si>
    <t>34.2_x000D_
225</t>
  </si>
  <si>
    <t>49.8_x000D_
196</t>
  </si>
  <si>
    <t>47.3_x000D_
65</t>
  </si>
  <si>
    <t>32.7_x000D_
221</t>
  </si>
  <si>
    <t>31.6_x000D_
58</t>
  </si>
  <si>
    <t>31.7_x000D_
310</t>
  </si>
  <si>
    <t>35.1_x000D_
103</t>
  </si>
  <si>
    <t>113.1_x000D_
57</t>
  </si>
  <si>
    <t>94.8_x000D_
15</t>
  </si>
  <si>
    <t>.8835_x000D_
23</t>
  </si>
  <si>
    <t>45.6_x000D_
20</t>
  </si>
  <si>
    <t>18_x000D_
215</t>
  </si>
  <si>
    <t>32.3_x000D_
82</t>
  </si>
  <si>
    <t>25.5_x000D_
46</t>
  </si>
  <si>
    <t>36_x000D_
101</t>
  </si>
  <si>
    <t>30.4_x000D_
121</t>
  </si>
  <si>
    <t>55.7_x000D_
23</t>
  </si>
  <si>
    <t>47.6_x000D_
71</t>
  </si>
  <si>
    <t>28.1_x000D_
5</t>
  </si>
  <si>
    <t>37.2_x000D_
185</t>
  </si>
  <si>
    <t>36.9_x000D_
160</t>
  </si>
  <si>
    <t>68_x000D_
164</t>
  </si>
  <si>
    <t>1.8_x000D_
29</t>
  </si>
  <si>
    <t>120.3_x000D_
10</t>
  </si>
  <si>
    <t>101.0_x000D_
89</t>
  </si>
  <si>
    <t>.8826_x000D_
24</t>
  </si>
  <si>
    <t>48.6_x000D_
89</t>
  </si>
  <si>
    <t>16.8_x000D_
212</t>
  </si>
  <si>
    <t>28.9_x000D_
168</t>
  </si>
  <si>
    <t>29_x000D_
275</t>
  </si>
  <si>
    <t>31.3_x000D_
142</t>
  </si>
  <si>
    <t>54.1_x000D_
51</t>
  </si>
  <si>
    <t>32.2_x000D_
102</t>
  </si>
  <si>
    <t>41.5_x000D_
305</t>
  </si>
  <si>
    <t>72.3_x000D_
17</t>
  </si>
  <si>
    <t>116.3_x000D_
33</t>
  </si>
  <si>
    <t>97.7_x000D_
40</t>
  </si>
  <si>
    <t>.8823_x000D_
25</t>
  </si>
  <si>
    <t>15_x000D_
45</t>
  </si>
  <si>
    <t>17.6_x000D_
151</t>
  </si>
  <si>
    <t>33.7_x000D_
47</t>
  </si>
  <si>
    <t>25.8_x000D_
32</t>
  </si>
  <si>
    <t>33.5_x000D_
189</t>
  </si>
  <si>
    <t>32.4_x000D_
111</t>
  </si>
  <si>
    <t>119.5_x000D_
13</t>
  </si>
  <si>
    <t>100.8_x000D_
84</t>
  </si>
  <si>
    <t>.8764_x000D_
26</t>
  </si>
  <si>
    <t>14.6_x000D_
323</t>
  </si>
  <si>
    <t>40.3_x000D_
2</t>
  </si>
  <si>
    <t>28.1_x000D_
138</t>
  </si>
  <si>
    <t>37.6_x000D_
63</t>
  </si>
  <si>
    <t>30.8_x000D_
129</t>
  </si>
  <si>
    <t>51.9_x000D_
118</t>
  </si>
  <si>
    <t>47.9_x000D_
80</t>
  </si>
  <si>
    <t>34.6_x000D_
251</t>
  </si>
  <si>
    <t>72_x000D_
22</t>
  </si>
  <si>
    <t>117.8_x000D_
20</t>
  </si>
  <si>
    <t>99.4_x000D_
61</t>
  </si>
  <si>
    <t>.8760_x000D_
27</t>
  </si>
  <si>
    <t>54.5_x000D_
35</t>
  </si>
  <si>
    <t>48.2_x000D_
68</t>
  </si>
  <si>
    <t>17.4_x000D_
173</t>
  </si>
  <si>
    <t>30.7_x000D_
124</t>
  </si>
  <si>
    <t>30.3_x000D_
245</t>
  </si>
  <si>
    <t>32.5_x000D_
184</t>
  </si>
  <si>
    <t>46.8_x000D_
57</t>
  </si>
  <si>
    <t>34.1_x000D_
210</t>
  </si>
  <si>
    <t>35.1_x000D_
238</t>
  </si>
  <si>
    <t>33.4_x000D_
55</t>
  </si>
  <si>
    <t>66.9_x000D_
237</t>
  </si>
  <si>
    <t>0.3_x000D_
54</t>
  </si>
  <si>
    <t>113.2_x000D_
56</t>
  </si>
  <si>
    <t>95.5_x000D_
20</t>
  </si>
  <si>
    <t>.8758_x000D_
28</t>
  </si>
  <si>
    <t>51.3_x000D_
141</t>
  </si>
  <si>
    <t>18.7_x000D_
262</t>
  </si>
  <si>
    <t>17.8_x000D_
140</t>
  </si>
  <si>
    <t>35.3_x000D_
26</t>
  </si>
  <si>
    <t>26.4_x000D_
70</t>
  </si>
  <si>
    <t>35.5_x000D_
116</t>
  </si>
  <si>
    <t>39.8_x000D_
112</t>
  </si>
  <si>
    <t>0.8_x000D_
42</t>
  </si>
  <si>
    <t>120.1_x000D_
11</t>
  </si>
  <si>
    <t>101.3_x000D_
93</t>
  </si>
  <si>
    <t>.8756_x000D_
29</t>
  </si>
  <si>
    <t>54.4_x000D_
38</t>
  </si>
  <si>
    <t>49.4_x000D_
126</t>
  </si>
  <si>
    <t>15.8_x000D_
83</t>
  </si>
  <si>
    <t>30.5_x000D_
128</t>
  </si>
  <si>
    <t>30.4_x000D_
225</t>
  </si>
  <si>
    <t>33.4_x000D_
164</t>
  </si>
  <si>
    <t>24.2_x000D_
13</t>
  </si>
  <si>
    <t>37.6_x000D_
25</t>
  </si>
  <si>
    <t>41.5_x000D_
77</t>
  </si>
  <si>
    <t>40.5_x000D_
282</t>
  </si>
  <si>
    <t>116.2_x000D_
35</t>
  </si>
  <si>
    <t>98.1_x000D_
47</t>
  </si>
  <si>
    <t>.8748_x000D_
30</t>
  </si>
  <si>
    <t>49.1_x000D_
107</t>
  </si>
  <si>
    <t>18.3_x000D_
239</t>
  </si>
  <si>
    <t>33_x000D_
65</t>
  </si>
  <si>
    <t>23.9_x000D_
13</t>
  </si>
  <si>
    <t>36.6_x000D_
85</t>
  </si>
  <si>
    <t>29.6_x000D_
97</t>
  </si>
  <si>
    <t>54.2_x000D_
48</t>
  </si>
  <si>
    <t>39.5_x000D_
7</t>
  </si>
  <si>
    <t>33.6_x000D_
175</t>
  </si>
  <si>
    <t>29.1_x000D_
333</t>
  </si>
  <si>
    <t>35.2_x000D_
108</t>
  </si>
  <si>
    <t>112.3_x000D_
70</t>
  </si>
  <si>
    <t>95.1_x000D_
16</t>
  </si>
  <si>
    <t>.8710_x000D_
31</t>
  </si>
  <si>
    <t>52_x000D_
113</t>
  </si>
  <si>
    <t>43.3_x000D_
3</t>
  </si>
  <si>
    <t>17.7_x000D_
197</t>
  </si>
  <si>
    <t>37.3_x000D_
11</t>
  </si>
  <si>
    <t>31.7_x000D_
277</t>
  </si>
  <si>
    <t>28_x000D_
299</t>
  </si>
  <si>
    <t>32.2_x000D_
176</t>
  </si>
  <si>
    <t>51.3_x000D_
137</t>
  </si>
  <si>
    <t>44.2_x000D_
14</t>
  </si>
  <si>
    <t>27.8_x000D_
3</t>
  </si>
  <si>
    <t>112.5_x000D_
67</t>
  </si>
  <si>
    <t>95.5_x000D_
21</t>
  </si>
  <si>
    <t>.8677_x000D_
32</t>
  </si>
  <si>
    <t>50.8_x000D_
164</t>
  </si>
  <si>
    <t>15.6_x000D_
77</t>
  </si>
  <si>
    <t>32.4_x000D_
180</t>
  </si>
  <si>
    <t>50.1_x000D_
155</t>
  </si>
  <si>
    <t>32_x000D_
252</t>
  </si>
  <si>
    <t>38_x000D_
163</t>
  </si>
  <si>
    <t>67.3_x000D_
209</t>
  </si>
  <si>
    <t>2.5_x000D_
17</t>
  </si>
  <si>
    <t>117.2_x000D_
24</t>
  </si>
  <si>
    <t>99.6_x000D_
66</t>
  </si>
  <si>
    <t>.8674_x000D_
33</t>
  </si>
  <si>
    <t>49.5_x000D_
131</t>
  </si>
  <si>
    <t>21_x000D_
33</t>
  </si>
  <si>
    <t>33.5_x000D_
204</t>
  </si>
  <si>
    <t>35.4_x000D_
98</t>
  </si>
  <si>
    <t>70.6_x000D_
54</t>
  </si>
  <si>
    <t>117.9_x000D_
19</t>
  </si>
  <si>
    <t>100.2_x000D_
75</t>
  </si>
  <si>
    <t>.8673_x000D_
34</t>
  </si>
  <si>
    <t>14.2_x000D_
332</t>
  </si>
  <si>
    <t>25_x000D_
32</t>
  </si>
  <si>
    <t>33_x000D_
197</t>
  </si>
  <si>
    <t>55.2_x000D_
28</t>
  </si>
  <si>
    <t>34_x000D_
194</t>
  </si>
  <si>
    <t>40.9_x000D_
291</t>
  </si>
  <si>
    <t>67_x000D_
231</t>
  </si>
  <si>
    <t>120.3_x000D_
9</t>
  </si>
  <si>
    <t>102.4_x000D_
121</t>
  </si>
  <si>
    <t>17.1_x000D_
161</t>
  </si>
  <si>
    <t>16.5_x000D_
235</t>
  </si>
  <si>
    <t>24.3_x000D_
320</t>
  </si>
  <si>
    <t>35.7_x000D_
112</t>
  </si>
  <si>
    <t>25_x000D_
19</t>
  </si>
  <si>
    <t>33.9_x000D_
68</t>
  </si>
  <si>
    <t>70.4_x000D_
57</t>
  </si>
  <si>
    <t>115.3_x000D_
45</t>
  </si>
  <si>
    <t>98.6_x000D_
52</t>
  </si>
  <si>
    <t>.8578_x000D_
36</t>
  </si>
  <si>
    <t>26.1_x000D_
59</t>
  </si>
  <si>
    <t>24.3_x000D_
14</t>
  </si>
  <si>
    <t>46.5_x000D_
50</t>
  </si>
  <si>
    <t>36.9_x000D_
41</t>
  </si>
  <si>
    <t>35.5_x000D_
284</t>
  </si>
  <si>
    <t>70.1_x000D_
70</t>
  </si>
  <si>
    <t>118.1_x000D_
17</t>
  </si>
  <si>
    <t>101.4_x000D_
95</t>
  </si>
  <si>
    <t>.8523_x000D_
37</t>
  </si>
  <si>
    <t>13.3_x000D_
5</t>
  </si>
  <si>
    <t>20.3_x000D_
38</t>
  </si>
  <si>
    <t>25.1_x000D_
304</t>
  </si>
  <si>
    <t>30.5_x000D_
232</t>
  </si>
  <si>
    <t>27.4_x000D_
310</t>
  </si>
  <si>
    <t>53.2_x000D_
79</t>
  </si>
  <si>
    <t>50.2_x000D_
163</t>
  </si>
  <si>
    <t>38.9_x000D_
10</t>
  </si>
  <si>
    <t>36.5_x000D_
319</t>
  </si>
  <si>
    <t>37_x000D_
192</t>
  </si>
  <si>
    <t>38_x000D_
212</t>
  </si>
  <si>
    <t>1.9_x000D_
27</t>
  </si>
  <si>
    <t>114.3_x000D_
50</t>
  </si>
  <si>
    <t>98.4_x000D_
51</t>
  </si>
  <si>
    <t>.8481_x000D_
38</t>
  </si>
  <si>
    <t>48.7_x000D_
94</t>
  </si>
  <si>
    <t>17.4_x000D_
166</t>
  </si>
  <si>
    <t>31.1_x000D_
110</t>
  </si>
  <si>
    <t>23.7_x000D_
9</t>
  </si>
  <si>
    <t>39.5_x000D_
36</t>
  </si>
  <si>
    <t>52.6_x000D_
265</t>
  </si>
  <si>
    <t>30.8_x000D_
293</t>
  </si>
  <si>
    <t>28_x000D_
4</t>
  </si>
  <si>
    <t>31.4_x000D_
316</t>
  </si>
  <si>
    <t>69.3_x000D_
95</t>
  </si>
  <si>
    <t>111.4_x000D_
76</t>
  </si>
  <si>
    <t>96.0_x000D_
28</t>
  </si>
  <si>
    <t>.8464_x000D_
39</t>
  </si>
  <si>
    <t>50.6_x000D_
173</t>
  </si>
  <si>
    <t>48.9_x000D_
102</t>
  </si>
  <si>
    <t>17.2_x000D_
179</t>
  </si>
  <si>
    <t>33.3_x000D_
202</t>
  </si>
  <si>
    <t>50.1_x000D_
180</t>
  </si>
  <si>
    <t>51.9_x000D_
245</t>
  </si>
  <si>
    <t>34.1_x000D_
159</t>
  </si>
  <si>
    <t>28.7_x000D_
11</t>
  </si>
  <si>
    <t>37.9_x000D_
166</t>
  </si>
  <si>
    <t>67.2_x000D_
218</t>
  </si>
  <si>
    <t>1.1_x000D_
39</t>
  </si>
  <si>
    <t>113.0_x000D_
59</t>
  </si>
  <si>
    <t>97.8_x000D_
44</t>
  </si>
  <si>
    <t>.8405_x000D_
40</t>
  </si>
  <si>
    <t>51.1_x000D_
147</t>
  </si>
  <si>
    <t>45.9_x000D_
24</t>
  </si>
  <si>
    <t>16.1_x000D_
99</t>
  </si>
  <si>
    <t>33.3_x000D_
168</t>
  </si>
  <si>
    <t>31.4_x000D_
148</t>
  </si>
  <si>
    <t>50.5_x000D_
165</t>
  </si>
  <si>
    <t>44.7_x000D_
23</t>
  </si>
  <si>
    <t>34.5_x000D_
134</t>
  </si>
  <si>
    <t>31.3_x000D_
27</t>
  </si>
  <si>
    <t>63.6_x000D_
349</t>
  </si>
  <si>
    <t>98.8_x000D_
55</t>
  </si>
  <si>
    <t>.8395_x000D_
41</t>
  </si>
  <si>
    <t>49.3_x000D_
229</t>
  </si>
  <si>
    <t>47.6_x000D_
53</t>
  </si>
  <si>
    <t>30_x000D_
214</t>
  </si>
  <si>
    <t>32.8_x000D_
176</t>
  </si>
  <si>
    <t>30.2_x000D_
110</t>
  </si>
  <si>
    <t>33.2_x000D_
144</t>
  </si>
  <si>
    <t>35.3_x000D_
110</t>
  </si>
  <si>
    <t>-0.6_x000D_
72</t>
  </si>
  <si>
    <t>112.6_x000D_
64</t>
  </si>
  <si>
    <t>97.7_x000D_
41</t>
  </si>
  <si>
    <t>.8374_x000D_
42</t>
  </si>
  <si>
    <t>15.2_x000D_
57</t>
  </si>
  <si>
    <t>43.9_x000D_
11</t>
  </si>
  <si>
    <t>65.7_x000D_
290</t>
  </si>
  <si>
    <t>0.5_x000D_
47</t>
  </si>
  <si>
    <t>116.2_x000D_
34</t>
  </si>
  <si>
    <t>100.8_x000D_
83</t>
  </si>
  <si>
    <t>.8372_x000D_
43</t>
  </si>
  <si>
    <t>17.9_x000D_
136</t>
  </si>
  <si>
    <t>24.7_x000D_
311</t>
  </si>
  <si>
    <t>32.5_x000D_
188</t>
  </si>
  <si>
    <t>34.6_x000D_
235</t>
  </si>
  <si>
    <t>38.8_x000D_
140</t>
  </si>
  <si>
    <t>34.8_x000D_
92</t>
  </si>
  <si>
    <t>66.5_x000D_
255</t>
  </si>
  <si>
    <t>1.8_x000D_
28</t>
  </si>
  <si>
    <t>109.9_x000D_
93</t>
  </si>
  <si>
    <t>95.3_x000D_
18</t>
  </si>
  <si>
    <t>.8369_x000D_
44</t>
  </si>
  <si>
    <t>47.1_x000D_
41</t>
  </si>
  <si>
    <t>29.9_x000D_
260</t>
  </si>
  <si>
    <t>28_x000D_
65</t>
  </si>
  <si>
    <t>45.9_x000D_
38</t>
  </si>
  <si>
    <t>32.8_x000D_
217</t>
  </si>
  <si>
    <t>35.7_x000D_
123</t>
  </si>
  <si>
    <t>107.1_x000D_
144</t>
  </si>
  <si>
    <t>93.1_x000D_
9</t>
  </si>
  <si>
    <t>.8338_x000D_
45</t>
  </si>
  <si>
    <t>52.8_x000D_
83</t>
  </si>
  <si>
    <t>27.6_x000D_
111</t>
  </si>
  <si>
    <t>28.3_x000D_
72</t>
  </si>
  <si>
    <t>56.1_x000D_
22</t>
  </si>
  <si>
    <t>32.1_x000D_
245</t>
  </si>
  <si>
    <t>31.3_x000D_
46</t>
  </si>
  <si>
    <t>42_x000D_
66</t>
  </si>
  <si>
    <t>115.2_x000D_
46</t>
  </si>
  <si>
    <t>100.1_x000D_
74</t>
  </si>
  <si>
    <t>.8332_x000D_
46</t>
  </si>
  <si>
    <t>48.3_x000D_
72</t>
  </si>
  <si>
    <t>16.7_x000D_
219</t>
  </si>
  <si>
    <t>26.5_x000D_
72</t>
  </si>
  <si>
    <t>32.2_x000D_
198</t>
  </si>
  <si>
    <t>47.5_x000D_
69</t>
  </si>
  <si>
    <t>38.5_x000D_
153</t>
  </si>
  <si>
    <t>30.4_x000D_
18</t>
  </si>
  <si>
    <t>68.5_x000D_
138</t>
  </si>
  <si>
    <t>117.4_x000D_
22</t>
  </si>
  <si>
    <t>102.2_x000D_
109</t>
  </si>
  <si>
    <t>.8317_x000D_
47</t>
  </si>
  <si>
    <t>52.3_x000D_
101</t>
  </si>
  <si>
    <t>35.2_x000D_
347</t>
  </si>
  <si>
    <t>32.9_x000D_
174</t>
  </si>
  <si>
    <t>29.7_x000D_
100</t>
  </si>
  <si>
    <t>49.5_x000D_
211</t>
  </si>
  <si>
    <t>38.5_x000D_
15</t>
  </si>
  <si>
    <t>31.9_x000D_
80</t>
  </si>
  <si>
    <t>37_x000D_
166</t>
  </si>
  <si>
    <t>15-7_x000D_
6–5</t>
  </si>
  <si>
    <t>116.6_x000D_
28</t>
  </si>
  <si>
    <t>101.6_x000D_
100</t>
  </si>
  <si>
    <t>.8296_x000D_
48</t>
  </si>
  <si>
    <t>49.2_x000D_
115</t>
  </si>
  <si>
    <t>14_x000D_
14</t>
  </si>
  <si>
    <t>16.4_x000D_
247</t>
  </si>
  <si>
    <t>28.6_x000D_
195</t>
  </si>
  <si>
    <t>29.8_x000D_
206</t>
  </si>
  <si>
    <t>22.9_x000D_
8</t>
  </si>
  <si>
    <t>52.1_x000D_
108</t>
  </si>
  <si>
    <t>50.4_x000D_
178</t>
  </si>
  <si>
    <t>39.6_x000D_
262</t>
  </si>
  <si>
    <t>68.8_x000D_
125</t>
  </si>
  <si>
    <t>1.2_x000D_
36</t>
  </si>
  <si>
    <t>112.4_x000D_
69</t>
  </si>
  <si>
    <t>97.9_x000D_
45</t>
  </si>
  <si>
    <t>.8294_x000D_
49</t>
  </si>
  <si>
    <t>50_x000D_
192</t>
  </si>
  <si>
    <t>16.3_x000D_
253</t>
  </si>
  <si>
    <t>27.9_x000D_
216</t>
  </si>
  <si>
    <t>25.3_x000D_
40</t>
  </si>
  <si>
    <t>30.4_x000D_
241</t>
  </si>
  <si>
    <t>50.9_x000D_
148</t>
  </si>
  <si>
    <t>48.6_x000D_
99</t>
  </si>
  <si>
    <t>47.5_x000D_
15</t>
  </si>
  <si>
    <t>64.6_x000D_
327</t>
  </si>
  <si>
    <t>16-6_x000D_
6–5</t>
  </si>
  <si>
    <t>116.0_x000D_
37</t>
  </si>
  <si>
    <t>101.4_x000D_
94</t>
  </si>
  <si>
    <t>.8255_x000D_
50</t>
  </si>
  <si>
    <t>53.2_x000D_
67</t>
  </si>
  <si>
    <t>29.1_x000D_
176</t>
  </si>
  <si>
    <t>29.9_x000D_
212</t>
  </si>
  <si>
    <t>24.7_x000D_
15</t>
  </si>
  <si>
    <t>52.3_x000D_
100</t>
  </si>
  <si>
    <t>33.1_x000D_
140</t>
  </si>
  <si>
    <t>45.1_x000D_
29</t>
  </si>
  <si>
    <t>42.1_x000D_
315</t>
  </si>
  <si>
    <t>68.5_x000D_
141</t>
  </si>
  <si>
    <t>13-9_x000D_
3–8</t>
  </si>
  <si>
    <t>116.5_x000D_
30</t>
  </si>
  <si>
    <t>101.8_x000D_
103</t>
  </si>
  <si>
    <t>.8247_x000D_
51</t>
  </si>
  <si>
    <t>33.6_x000D_
159</t>
  </si>
  <si>
    <t>26.6_x000D_
39</t>
  </si>
  <si>
    <t>50.7_x000D_
154</t>
  </si>
  <si>
    <t>47.4_x000D_
67</t>
  </si>
  <si>
    <t>35.7_x000D_
297</t>
  </si>
  <si>
    <t>36.5_x000D_
208</t>
  </si>
  <si>
    <t>33.8_x000D_
66</t>
  </si>
  <si>
    <t>-1.7_x000D_
95</t>
  </si>
  <si>
    <t>117.4_x000D_
21</t>
  </si>
  <si>
    <t>102.6_x000D_
126</t>
  </si>
  <si>
    <t>.8246_x000D_
52</t>
  </si>
  <si>
    <t>49.8_x000D_
149</t>
  </si>
  <si>
    <t>17.7_x000D_
147</t>
  </si>
  <si>
    <t>34.9_x000D_
33</t>
  </si>
  <si>
    <t>30.1_x000D_
217</t>
  </si>
  <si>
    <t>25.5_x000D_
27</t>
  </si>
  <si>
    <t>48.7_x000D_
102</t>
  </si>
  <si>
    <t>34.4_x000D_
229</t>
  </si>
  <si>
    <t>39.4_x000D_
120</t>
  </si>
  <si>
    <t>36.3_x000D_
139</t>
  </si>
  <si>
    <t>2.1_x000D_
21</t>
  </si>
  <si>
    <t>114.9_x000D_
48</t>
  </si>
  <si>
    <t>100.5_x000D_
79</t>
  </si>
  <si>
    <t>.8240_x000D_
53</t>
  </si>
  <si>
    <t>56.2_x000D_
14</t>
  </si>
  <si>
    <t>48.4_x000D_
77</t>
  </si>
  <si>
    <t>17.9_x000D_
210</t>
  </si>
  <si>
    <t>18.9_x000D_
79</t>
  </si>
  <si>
    <t>28.3_x000D_
289</t>
  </si>
  <si>
    <t>34.6_x000D_
230</t>
  </si>
  <si>
    <t>47.8_x000D_
77</t>
  </si>
  <si>
    <t>37.9_x000D_
19</t>
  </si>
  <si>
    <t>33_x000D_
137</t>
  </si>
  <si>
    <t>41.8_x000D_
71</t>
  </si>
  <si>
    <t>112.8_x000D_
62</t>
  </si>
  <si>
    <t>98.7_x000D_
54</t>
  </si>
  <si>
    <t>.8234_x000D_
54</t>
  </si>
  <si>
    <t>29.1_x000D_
174</t>
  </si>
  <si>
    <t>31.1_x000D_
221</t>
  </si>
  <si>
    <t>50.6_x000D_
159</t>
  </si>
  <si>
    <t>46.6_x000D_
52</t>
  </si>
  <si>
    <t>31.9_x000D_
259</t>
  </si>
  <si>
    <t>33.8_x000D_
184</t>
  </si>
  <si>
    <t>28.8_x000D_
336</t>
  </si>
  <si>
    <t>41_x000D_
293</t>
  </si>
  <si>
    <t>115.4_x000D_
44</t>
  </si>
  <si>
    <t>101.0_x000D_
90</t>
  </si>
  <si>
    <t>.8227_x000D_
55</t>
  </si>
  <si>
    <t>49_x000D_
105</t>
  </si>
  <si>
    <t>17.6_x000D_
190</t>
  </si>
  <si>
    <t>29.2_x000D_
169</t>
  </si>
  <si>
    <t>52.5_x000D_
261</t>
  </si>
  <si>
    <t>39.5_x000D_
118</t>
  </si>
  <si>
    <t>45.2_x000D_
347</t>
  </si>
  <si>
    <t>70_x000D_
74</t>
  </si>
  <si>
    <t>17-5_x000D_
4–4</t>
  </si>
  <si>
    <t>111.8_x000D_
71</t>
  </si>
  <si>
    <t>97.9_x000D_
46</t>
  </si>
  <si>
    <t>.8207_x000D_
56</t>
  </si>
  <si>
    <t>28.2_x000D_
142</t>
  </si>
  <si>
    <t>45.1_x000D_
8</t>
  </si>
  <si>
    <t>32.3_x000D_
178</t>
  </si>
  <si>
    <t>67.2_x000D_
215</t>
  </si>
  <si>
    <t>112.5_x000D_
68</t>
  </si>
  <si>
    <t>98.6_x000D_
53</t>
  </si>
  <si>
    <t>.8194_x000D_
57</t>
  </si>
  <si>
    <t>54.2_x000D_
46</t>
  </si>
  <si>
    <t>49.7_x000D_
143</t>
  </si>
  <si>
    <t>67.7_x000D_
192</t>
  </si>
  <si>
    <t>15-6_x000D_
7–3</t>
  </si>
  <si>
    <t>115.5_x000D_
42</t>
  </si>
  <si>
    <t>101.5_x000D_
96</t>
  </si>
  <si>
    <t>.8161_x000D_
58</t>
  </si>
  <si>
    <t>51.5_x000D_
230</t>
  </si>
  <si>
    <t>18.5_x000D_
98</t>
  </si>
  <si>
    <t>28.5_x000D_
199</t>
  </si>
  <si>
    <t>34.4_x000D_
140</t>
  </si>
  <si>
    <t>51_x000D_
204</t>
  </si>
  <si>
    <t>35_x000D_
253</t>
  </si>
  <si>
    <t>35.9_x000D_
128</t>
  </si>
  <si>
    <t>0.9_x000D_
40</t>
  </si>
  <si>
    <t>100.2_x000D_
76</t>
  </si>
  <si>
    <t>.8154_x000D_
59</t>
  </si>
  <si>
    <t>50_x000D_
159</t>
  </si>
  <si>
    <t>25.8_x000D_
287</t>
  </si>
  <si>
    <t>30.3_x000D_
117</t>
  </si>
  <si>
    <t>57_x000D_
14</t>
  </si>
  <si>
    <t>34.6_x000D_
130</t>
  </si>
  <si>
    <t>40.4_x000D_
99</t>
  </si>
  <si>
    <t>67.5_x000D_
198</t>
  </si>
  <si>
    <t>117.0_x000D_
27</t>
  </si>
  <si>
    <t>102.9_x000D_
131</t>
  </si>
  <si>
    <t>.8134_x000D_
60</t>
  </si>
  <si>
    <t>28.7_x000D_
192</t>
  </si>
  <si>
    <t>30.8_x000D_
245</t>
  </si>
  <si>
    <t>31.6_x000D_
208</t>
  </si>
  <si>
    <t>50.9_x000D_
200</t>
  </si>
  <si>
    <t>30.3_x000D_
324</t>
  </si>
  <si>
    <t>72.6_x000D_
14</t>
  </si>
  <si>
    <t>109.5_x000D_
100</t>
  </si>
  <si>
    <t>96.5_x000D_
30</t>
  </si>
  <si>
    <t>.8111_x000D_
61</t>
  </si>
  <si>
    <t>50.1_x000D_
188</t>
  </si>
  <si>
    <t>19.1_x000D_
280</t>
  </si>
  <si>
    <t>32.5_x000D_
304</t>
  </si>
  <si>
    <t>27.8_x000D_
303</t>
  </si>
  <si>
    <t>36.6_x000D_
272</t>
  </si>
  <si>
    <t>45_x000D_
25</t>
  </si>
  <si>
    <t>30.7_x000D_
36</t>
  </si>
  <si>
    <t>60.7_x000D_
362</t>
  </si>
  <si>
    <t>-2.7_x000D_
109</t>
  </si>
  <si>
    <t>105.7_x000D_
170</t>
  </si>
  <si>
    <t>93.3_x000D_
10</t>
  </si>
  <si>
    <t>.8083_x000D_
62</t>
  </si>
  <si>
    <t>50.7_x000D_
168</t>
  </si>
  <si>
    <t>26.4_x000D_
271</t>
  </si>
  <si>
    <t>26.1_x000D_
336</t>
  </si>
  <si>
    <t>48.1_x000D_
262</t>
  </si>
  <si>
    <t>32.1_x000D_
98</t>
  </si>
  <si>
    <t>0.6_x000D_
44</t>
  </si>
  <si>
    <t>112.7_x000D_
63</t>
  </si>
  <si>
    <t>100.1_x000D_
73</t>
  </si>
  <si>
    <t>.7968_x000D_
63</t>
  </si>
  <si>
    <t>44.3_x000D_
351</t>
  </si>
  <si>
    <t>48.5_x000D_
81</t>
  </si>
  <si>
    <t>14.5_x000D_
29</t>
  </si>
  <si>
    <t>31.8_x000D_
161</t>
  </si>
  <si>
    <t>47.1_x000D_
294</t>
  </si>
  <si>
    <t>26.7_x000D_
354</t>
  </si>
  <si>
    <t>39.3_x000D_
124</t>
  </si>
  <si>
    <t>44_x000D_
342</t>
  </si>
  <si>
    <t>65_x000D_
318</t>
  </si>
  <si>
    <t>-0.2_x000D_
64</t>
  </si>
  <si>
    <t>95.8_x000D_
25</t>
  </si>
  <si>
    <t>.7930_x000D_
64</t>
  </si>
  <si>
    <t>25.7_x000D_
29</t>
  </si>
  <si>
    <t>30_x000D_
25</t>
  </si>
  <si>
    <t>36.2_x000D_
219</t>
  </si>
  <si>
    <t>111.2_x000D_
77</t>
  </si>
  <si>
    <t>99.1_x000D_
57</t>
  </si>
  <si>
    <t>.7911_x000D_
65</t>
  </si>
  <si>
    <t>28.3_x000D_
206</t>
  </si>
  <si>
    <t>41.4_x000D_
20</t>
  </si>
  <si>
    <t>28.8_x000D_
81</t>
  </si>
  <si>
    <t>48.7_x000D_
236</t>
  </si>
  <si>
    <t>49_x000D_
115</t>
  </si>
  <si>
    <t>35.3_x000D_
103</t>
  </si>
  <si>
    <t>39.2_x000D_
126</t>
  </si>
  <si>
    <t>37.6_x000D_
196</t>
  </si>
  <si>
    <t>69.5_x000D_
89</t>
  </si>
  <si>
    <t>114.9_x000D_
47</t>
  </si>
  <si>
    <t>102.3_x000D_
114</t>
  </si>
  <si>
    <t>.7911_x000D_
66</t>
  </si>
  <si>
    <t>29.3_x000D_
162</t>
  </si>
  <si>
    <t>29.4_x000D_
193</t>
  </si>
  <si>
    <t>35.4_x000D_
245</t>
  </si>
  <si>
    <t>49.9_x000D_
150</t>
  </si>
  <si>
    <t>35.6_x000D_
225</t>
  </si>
  <si>
    <t>71_x000D_
46</t>
  </si>
  <si>
    <t>-1.6_x000D_
89</t>
  </si>
  <si>
    <t>16-6_x000D_
6–1</t>
  </si>
  <si>
    <t>109.0_x000D_
108</t>
  </si>
  <si>
    <t>.7904_x000D_
67</t>
  </si>
  <si>
    <t>44.4_x000D_
5</t>
  </si>
  <si>
    <t>19_x000D_
276</t>
  </si>
  <si>
    <t>27.8_x000D_
124</t>
  </si>
  <si>
    <t>44_x000D_
11</t>
  </si>
  <si>
    <t>31_x000D_
136</t>
  </si>
  <si>
    <t>48.6_x000D_
241</t>
  </si>
  <si>
    <t>32.3_x000D_
108</t>
  </si>
  <si>
    <t>34.7_x000D_
90</t>
  </si>
  <si>
    <t>-1.6_x000D_
91</t>
  </si>
  <si>
    <t>103.3_x000D_
212</t>
  </si>
  <si>
    <t>92.3_x000D_
6</t>
  </si>
  <si>
    <t>.7863_x000D_
68</t>
  </si>
  <si>
    <t>46.8_x000D_
38</t>
  </si>
  <si>
    <t>18.9_x000D_
272</t>
  </si>
  <si>
    <t>34.1_x000D_
40</t>
  </si>
  <si>
    <t>25.4_x000D_
43</t>
  </si>
  <si>
    <t>36.3_x000D_
93</t>
  </si>
  <si>
    <t>36.2_x000D_
266</t>
  </si>
  <si>
    <t>46.8_x000D_
299</t>
  </si>
  <si>
    <t>44.9_x000D_
24</t>
  </si>
  <si>
    <t>37.5_x000D_
178</t>
  </si>
  <si>
    <t>38.2_x000D_
218</t>
  </si>
  <si>
    <t>68.8_x000D_
126</t>
  </si>
  <si>
    <t>-1.5_x000D_
88</t>
  </si>
  <si>
    <t>105.0_x000D_
183</t>
  </si>
  <si>
    <t>93.8_x000D_
11</t>
  </si>
  <si>
    <t>.7855_x000D_
69</t>
  </si>
  <si>
    <t>47.5_x000D_
285</t>
  </si>
  <si>
    <t>33.9_x000D_
43</t>
  </si>
  <si>
    <t>32.1_x000D_
168</t>
  </si>
  <si>
    <t>29.7_x000D_
326</t>
  </si>
  <si>
    <t>38.3_x000D_
160</t>
  </si>
  <si>
    <t>-1_x000D_
77</t>
  </si>
  <si>
    <t>108.3_x000D_
125</t>
  </si>
  <si>
    <t>97.0_x000D_
35</t>
  </si>
  <si>
    <t>.7793_x000D_
70</t>
  </si>
  <si>
    <t>49.5_x000D_
218</t>
  </si>
  <si>
    <t>36.5_x000D_
88</t>
  </si>
  <si>
    <t>50.7_x000D_
190</t>
  </si>
  <si>
    <t>33.3_x000D_
199</t>
  </si>
  <si>
    <t>17-6_x000D_
6–2</t>
  </si>
  <si>
    <t>109.0_x000D_
112</t>
  </si>
  <si>
    <t>98.2_x000D_
48</t>
  </si>
  <si>
    <t>.7691_x000D_
71</t>
  </si>
  <si>
    <t>55.5_x000D_
21</t>
  </si>
  <si>
    <t>21.1_x000D_
31</t>
  </si>
  <si>
    <t>30.9_x000D_
119</t>
  </si>
  <si>
    <t>23.4_x000D_
8</t>
  </si>
  <si>
    <t>24_x000D_
352</t>
  </si>
  <si>
    <t>36.4_x000D_
269</t>
  </si>
  <si>
    <t>33.5_x000D_
166</t>
  </si>
  <si>
    <t>40.5_x000D_
95</t>
  </si>
  <si>
    <t>67.3_x000D_
210</t>
  </si>
  <si>
    <t>-1.3_x000D_
84</t>
  </si>
  <si>
    <t>110.1_x000D_
89</t>
  </si>
  <si>
    <t>99.3_x000D_
58</t>
  </si>
  <si>
    <t>.7668_x000D_
72</t>
  </si>
  <si>
    <t>14.3_x000D_
26</t>
  </si>
  <si>
    <t>32.7_x000D_
73</t>
  </si>
  <si>
    <t>32.4_x000D_
193</t>
  </si>
  <si>
    <t>28.7_x000D_
79</t>
  </si>
  <si>
    <t>49.5_x000D_
137</t>
  </si>
  <si>
    <t>34_x000D_
164</t>
  </si>
  <si>
    <t>30.2_x000D_
28</t>
  </si>
  <si>
    <t>44.4_x000D_
34</t>
  </si>
  <si>
    <t>40.8_x000D_
289</t>
  </si>
  <si>
    <t>66.4_x000D_
260</t>
  </si>
  <si>
    <t>106.4_x000D_
159</t>
  </si>
  <si>
    <t>96.0_x000D_
27</t>
  </si>
  <si>
    <t>.7654_x000D_
73</t>
  </si>
  <si>
    <t>49.1_x000D_
236</t>
  </si>
  <si>
    <t>31.4_x000D_
269</t>
  </si>
  <si>
    <t>33.8_x000D_
155</t>
  </si>
  <si>
    <t>26_x000D_
33</t>
  </si>
  <si>
    <t>49.7_x000D_
198</t>
  </si>
  <si>
    <t>51.4_x000D_
228</t>
  </si>
  <si>
    <t>34.1_x000D_
265</t>
  </si>
  <si>
    <t>71.1_x000D_
40</t>
  </si>
  <si>
    <t>105.7_x000D_
168</t>
  </si>
  <si>
    <t>95.4_x000D_
19</t>
  </si>
  <si>
    <t>.7650_x000D_
74</t>
  </si>
  <si>
    <t>21.5_x000D_
348</t>
  </si>
  <si>
    <t>18.1_x000D_
122</t>
  </si>
  <si>
    <t>34.8_x000D_
34</t>
  </si>
  <si>
    <t>32.1_x000D_
293</t>
  </si>
  <si>
    <t>36.8_x000D_
80</t>
  </si>
  <si>
    <t>38.4_x000D_
224</t>
  </si>
  <si>
    <t>66.9_x000D_
238</t>
  </si>
  <si>
    <t>15-3_x000D_
3–2</t>
  </si>
  <si>
    <t>115.6_x000D_
40</t>
  </si>
  <si>
    <t>104.3_x000D_
158</t>
  </si>
  <si>
    <t>.7641_x000D_
75</t>
  </si>
  <si>
    <t>55_x000D_
31</t>
  </si>
  <si>
    <t>51_x000D_
211</t>
  </si>
  <si>
    <t>13.4_x000D_
7</t>
  </si>
  <si>
    <t>25.4_x000D_
300</t>
  </si>
  <si>
    <t>26_x000D_
56</t>
  </si>
  <si>
    <t>24_x000D_
12</t>
  </si>
  <si>
    <t>49.1_x000D_
5</t>
  </si>
  <si>
    <t>0.9_x000D_
41</t>
  </si>
  <si>
    <t>111.2_x000D_
79</t>
  </si>
  <si>
    <t>100.4_x000D_
78</t>
  </si>
  <si>
    <t>.7633_x000D_
76</t>
  </si>
  <si>
    <t>52.4_x000D_
96</t>
  </si>
  <si>
    <t>19.7_x000D_
57</t>
  </si>
  <si>
    <t>27.4_x000D_
100</t>
  </si>
  <si>
    <t>35.1_x000D_
241</t>
  </si>
  <si>
    <t>51.6_x000D_
238</t>
  </si>
  <si>
    <t>36.1_x000D_
68</t>
  </si>
  <si>
    <t>66_x000D_
277</t>
  </si>
  <si>
    <t>-2.4_x000D_
103</t>
  </si>
  <si>
    <t>20-2_x000D_
10–1</t>
  </si>
  <si>
    <t>110.2_x000D_
88</t>
  </si>
  <si>
    <t>100.0_x000D_
72</t>
  </si>
  <si>
    <t>.7529_x000D_
77</t>
  </si>
  <si>
    <t>52.1_x000D_
107</t>
  </si>
  <si>
    <t>46.6_x000D_
35</t>
  </si>
  <si>
    <t>35.4_x000D_
25</t>
  </si>
  <si>
    <t>28.6_x000D_
156</t>
  </si>
  <si>
    <t>47.4_x000D_
3</t>
  </si>
  <si>
    <t>33.9_x000D_
215</t>
  </si>
  <si>
    <t>33.1_x000D_
207</t>
  </si>
  <si>
    <t>35.2_x000D_
232</t>
  </si>
  <si>
    <t>68.5_x000D_
143</t>
  </si>
  <si>
    <t>109.7_x000D_
96</t>
  </si>
  <si>
    <t>99.7_x000D_
69</t>
  </si>
  <si>
    <t>.7487_x000D_
78</t>
  </si>
  <si>
    <t>27.2_x000D_
242</t>
  </si>
  <si>
    <t>40.8_x000D_
24</t>
  </si>
  <si>
    <t>27.6_x000D_
347</t>
  </si>
  <si>
    <t>41.1_x000D_
296</t>
  </si>
  <si>
    <t>68.9_x000D_
119</t>
  </si>
  <si>
    <t>112.6_x000D_
65</t>
  </si>
  <si>
    <t>102.4_x000D_
120</t>
  </si>
  <si>
    <t>.7484_x000D_
79</t>
  </si>
  <si>
    <t>47.5_x000D_
51</t>
  </si>
  <si>
    <t>30_x000D_
106</t>
  </si>
  <si>
    <t>-2.4_x000D_
102</t>
  </si>
  <si>
    <t>19-3_x000D_
7–3</t>
  </si>
  <si>
    <t>109.3_x000D_
102</t>
  </si>
  <si>
    <t>99.4_x000D_
62</t>
  </si>
  <si>
    <t>.7484_x000D_
80</t>
  </si>
  <si>
    <t>32.5_x000D_
77</t>
  </si>
  <si>
    <t>30.5_x000D_
240</t>
  </si>
  <si>
    <t>35.5_x000D_
249</t>
  </si>
  <si>
    <t>54.7_x000D_
40</t>
  </si>
  <si>
    <t>34.4_x000D_
139</t>
  </si>
  <si>
    <t>33_x000D_
50</t>
  </si>
  <si>
    <t>71.5_x000D_
29</t>
  </si>
  <si>
    <t>14-6_x000D_
5–0</t>
  </si>
  <si>
    <t>110.7_x000D_
84</t>
  </si>
  <si>
    <t>100.9_x000D_
86</t>
  </si>
  <si>
    <t>.7434_x000D_
81</t>
  </si>
  <si>
    <t>14.4_x000D_
28</t>
  </si>
  <si>
    <t>15.9_x000D_
271</t>
  </si>
  <si>
    <t>47.7_x000D_
76</t>
  </si>
  <si>
    <t>39.5_x000D_
260</t>
  </si>
  <si>
    <t>-1.5_x000D_
85</t>
  </si>
  <si>
    <t>108.9_x000D_
115</t>
  </si>
  <si>
    <t>99.3_x000D_
59</t>
  </si>
  <si>
    <t>.7425_x000D_
82</t>
  </si>
  <si>
    <t>48_x000D_
66</t>
  </si>
  <si>
    <t>18.5_x000D_
251</t>
  </si>
  <si>
    <t>20.1_x000D_
43</t>
  </si>
  <si>
    <t>30.2_x000D_
136</t>
  </si>
  <si>
    <t>33.1_x000D_
200</t>
  </si>
  <si>
    <t>34.7_x000D_
127</t>
  </si>
  <si>
    <t>38.2_x000D_
162</t>
  </si>
  <si>
    <t>43.8_x000D_
340</t>
  </si>
  <si>
    <t>71_x000D_
45</t>
  </si>
  <si>
    <t>-2.2_x000D_
100</t>
  </si>
  <si>
    <t>115.5_x000D_
43</t>
  </si>
  <si>
    <t>105.3_x000D_
175</t>
  </si>
  <si>
    <t>.7425_x000D_
83</t>
  </si>
  <si>
    <t>51.8_x000D_
248</t>
  </si>
  <si>
    <t>13.9_x000D_
335</t>
  </si>
  <si>
    <t>32.4_x000D_
79</t>
  </si>
  <si>
    <t>30.7_x000D_
240</t>
  </si>
  <si>
    <t>31.9_x000D_
204</t>
  </si>
  <si>
    <t>29.9_x000D_
103</t>
  </si>
  <si>
    <t>36.4_x000D_
316</t>
  </si>
  <si>
    <t>67.3_x000D_
211</t>
  </si>
  <si>
    <t>-5.1_x000D_
171</t>
  </si>
  <si>
    <t>109.0_x000D_
111</t>
  </si>
  <si>
    <t>99.5_x000D_
65</t>
  </si>
  <si>
    <t>.7408_x000D_
84</t>
  </si>
  <si>
    <t>19.6_x000D_
60</t>
  </si>
  <si>
    <t>28.4_x000D_
203</t>
  </si>
  <si>
    <t>29.5_x000D_
196</t>
  </si>
  <si>
    <t>49.6_x000D_
207</t>
  </si>
  <si>
    <t>68.8_x000D_
127</t>
  </si>
  <si>
    <t>18-4_x000D_
9–1</t>
  </si>
  <si>
    <t>106.2_x000D_
163</t>
  </si>
  <si>
    <t>97.1_x000D_
36</t>
  </si>
  <si>
    <t>.7386_x000D_
85</t>
  </si>
  <si>
    <t>44.6_x000D_
6</t>
  </si>
  <si>
    <t>32.7_x000D_
182</t>
  </si>
  <si>
    <t>21.7_x000D_
6</t>
  </si>
  <si>
    <t>43.4_x000D_
10</t>
  </si>
  <si>
    <t>30.9_x000D_
285</t>
  </si>
  <si>
    <t>33.6_x000D_
60</t>
  </si>
  <si>
    <t>67.3_x000D_
212</t>
  </si>
  <si>
    <t>-0.1_x000D_
63</t>
  </si>
  <si>
    <t>114.3_x000D_
49</t>
  </si>
  <si>
    <t>104.7_x000D_
168</t>
  </si>
  <si>
    <t>.7337_x000D_
86</t>
  </si>
  <si>
    <t>26.9_x000D_
86</t>
  </si>
  <si>
    <t>28.1_x000D_
296</t>
  </si>
  <si>
    <t>28.4_x000D_
73</t>
  </si>
  <si>
    <t>49.2_x000D_
123</t>
  </si>
  <si>
    <t>35.4_x000D_
276</t>
  </si>
  <si>
    <t>35.7_x000D_
224</t>
  </si>
  <si>
    <t>-1.6_x000D_
90</t>
  </si>
  <si>
    <t>109.9_x000D_
94</t>
  </si>
  <si>
    <t>100.9_x000D_
87</t>
  </si>
  <si>
    <t>.7266_x000D_
87</t>
  </si>
  <si>
    <t>16_x000D_
267</t>
  </si>
  <si>
    <t>26.9_x000D_
249</t>
  </si>
  <si>
    <t>33_x000D_
173</t>
  </si>
  <si>
    <t>31.2_x000D_
277</t>
  </si>
  <si>
    <t>30.6_x000D_
35</t>
  </si>
  <si>
    <t>37.1_x000D_
187</t>
  </si>
  <si>
    <t>11-9_x000D_
6–4</t>
  </si>
  <si>
    <t>111.0_x000D_
80</t>
  </si>
  <si>
    <t>102.0_x000D_
107</t>
  </si>
  <si>
    <t>.7263_x000D_
88</t>
  </si>
  <si>
    <t>55.4_x000D_
22</t>
  </si>
  <si>
    <t>50.2_x000D_
166</t>
  </si>
  <si>
    <t>29.2_x000D_
274</t>
  </si>
  <si>
    <t>111.4_x000D_
75</t>
  </si>
  <si>
    <t>102.4_x000D_
119</t>
  </si>
  <si>
    <t>.7246_x000D_
89</t>
  </si>
  <si>
    <t>39.8_x000D_
35</t>
  </si>
  <si>
    <t>50.4_x000D_
169</t>
  </si>
  <si>
    <t>109.0_x000D_
109</t>
  </si>
  <si>
    <t>100.4_x000D_
77</t>
  </si>
  <si>
    <t>.7213_x000D_
90</t>
  </si>
  <si>
    <t>47.2_x000D_
43</t>
  </si>
  <si>
    <t>27.7_x000D_
58</t>
  </si>
  <si>
    <t>67.5_x000D_
201</t>
  </si>
  <si>
    <t>-1.7_x000D_
94</t>
  </si>
  <si>
    <t>113.7_x000D_
54</t>
  </si>
  <si>
    <t>104.6_x000D_
166</t>
  </si>
  <si>
    <t>.7211_x000D_
91</t>
  </si>
  <si>
    <t>32.2_x000D_
83</t>
  </si>
  <si>
    <t>32.3_x000D_
301</t>
  </si>
  <si>
    <t>36.7_x000D_
276</t>
  </si>
  <si>
    <t>54.3_x000D_
46</t>
  </si>
  <si>
    <t>48.2_x000D_
89</t>
  </si>
  <si>
    <t>36.7_x000D_
326</t>
  </si>
  <si>
    <t>39.9_x000D_
108</t>
  </si>
  <si>
    <t>73.4_x000D_
9</t>
  </si>
  <si>
    <t>16-6_x000D_
9–1</t>
  </si>
  <si>
    <t>104.9_x000D_
184</t>
  </si>
  <si>
    <t>96.6_x000D_
32</t>
  </si>
  <si>
    <t>.7205_x000D_
92</t>
  </si>
  <si>
    <t>18.1_x000D_
227</t>
  </si>
  <si>
    <t>28_x000D_
133</t>
  </si>
  <si>
    <t>42.5_x000D_
6</t>
  </si>
  <si>
    <t>36.5_x000D_
54</t>
  </si>
  <si>
    <t>103.0_x000D_
132</t>
  </si>
  <si>
    <t>.7188_x000D_
93</t>
  </si>
  <si>
    <t>53.1_x000D_
71</t>
  </si>
  <si>
    <t>18.6_x000D_
259</t>
  </si>
  <si>
    <t>33.6_x000D_
329</t>
  </si>
  <si>
    <t>38.1_x000D_
52</t>
  </si>
  <si>
    <t>53.4_x000D_
74</t>
  </si>
  <si>
    <t>38.4_x000D_
158</t>
  </si>
  <si>
    <t>43.1_x000D_
329</t>
  </si>
  <si>
    <t>112.6_x000D_
66</t>
  </si>
  <si>
    <t>104.2_x000D_
154</t>
  </si>
  <si>
    <t>.7090_x000D_
94</t>
  </si>
  <si>
    <t>30.6_x000D_
236</t>
  </si>
  <si>
    <t>36.9_x000D_
76</t>
  </si>
  <si>
    <t>40.1_x000D_
318</t>
  </si>
  <si>
    <t>15-7_x000D_
9–1</t>
  </si>
  <si>
    <t>111.7_x000D_
73</t>
  </si>
  <si>
    <t>103.5_x000D_
135</t>
  </si>
  <si>
    <t>.7071_x000D_
95</t>
  </si>
  <si>
    <t>31.5_x000D_
214</t>
  </si>
  <si>
    <t>43_x000D_
49</t>
  </si>
  <si>
    <t>35.5_x000D_
119</t>
  </si>
  <si>
    <t>65.4_x000D_
302</t>
  </si>
  <si>
    <t>109.6_x000D_
99</t>
  </si>
  <si>
    <t>101.5_x000D_
97</t>
  </si>
  <si>
    <t>.7069_x000D_
96</t>
  </si>
  <si>
    <t>44.8_x000D_
8</t>
  </si>
  <si>
    <t>36.1_x000D_
263</t>
  </si>
  <si>
    <t>51.6_x000D_
125</t>
  </si>
  <si>
    <t>28.8_x000D_
15</t>
  </si>
  <si>
    <t>43.7_x000D_
42</t>
  </si>
  <si>
    <t>34.6_x000D_
85</t>
  </si>
  <si>
    <t>-3.1_x000D_
121</t>
  </si>
  <si>
    <t>113.6_x000D_
55</t>
  </si>
  <si>
    <t>105.3_x000D_
174</t>
  </si>
  <si>
    <t>.7053_x000D_
97</t>
  </si>
  <si>
    <t>52.5_x000D_
90</t>
  </si>
  <si>
    <t>52.7_x000D_
291</t>
  </si>
  <si>
    <t>28_x000D_
215</t>
  </si>
  <si>
    <t>31.8_x000D_
279</t>
  </si>
  <si>
    <t>29.8_x000D_
264</t>
  </si>
  <si>
    <t>29.8_x000D_
102</t>
  </si>
  <si>
    <t>52.3_x000D_
256</t>
  </si>
  <si>
    <t>33.2_x000D_
204</t>
  </si>
  <si>
    <t>35.6_x000D_
292</t>
  </si>
  <si>
    <t>36.5_x000D_
147</t>
  </si>
  <si>
    <t>108.7_x000D_
118</t>
  </si>
  <si>
    <t>100.8_x000D_
82</t>
  </si>
  <si>
    <t>.7046_x000D_
98</t>
  </si>
  <si>
    <t>49.4_x000D_
224</t>
  </si>
  <si>
    <t>27.3_x000D_
239</t>
  </si>
  <si>
    <t>32.6_x000D_
308</t>
  </si>
  <si>
    <t>34_x000D_
149</t>
  </si>
  <si>
    <t>51.8_x000D_
121</t>
  </si>
  <si>
    <t>53_x000D_
284</t>
  </si>
  <si>
    <t>30.5_x000D_
306</t>
  </si>
  <si>
    <t>31.1_x000D_
43</t>
  </si>
  <si>
    <t>-4.1_x000D_
141</t>
  </si>
  <si>
    <t>8-13_x000D_
2–8</t>
  </si>
  <si>
    <t>110.0_x000D_
90</t>
  </si>
  <si>
    <t>102.4_x000D_
118</t>
  </si>
  <si>
    <t>.6958_x000D_
99</t>
  </si>
  <si>
    <t>19.2_x000D_
286</t>
  </si>
  <si>
    <t>31.5_x000D_
152</t>
  </si>
  <si>
    <t>49.9_x000D_
190</t>
  </si>
  <si>
    <t>47_x000D_
59</t>
  </si>
  <si>
    <t>35.9_x000D_
74</t>
  </si>
  <si>
    <t>-5.3_x000D_
177</t>
  </si>
  <si>
    <t>17-5_x000D_
9–1</t>
  </si>
  <si>
    <t>107.9_x000D_
131</t>
  </si>
  <si>
    <t>100.7_x000D_
81</t>
  </si>
  <si>
    <t>.6882_x000D_
100</t>
  </si>
  <si>
    <t>-1.1_x000D_
79</t>
  </si>
  <si>
    <t>109.6_x000D_
97</t>
  </si>
  <si>
    <t>102.3_x000D_
112</t>
  </si>
  <si>
    <t>.6881_x000D_
101</t>
  </si>
  <si>
    <t>31.3_x000D_
103</t>
  </si>
  <si>
    <t>36.2_x000D_
95</t>
  </si>
  <si>
    <t>44.1_x000D_
13</t>
  </si>
  <si>
    <t>37.7_x000D_
172</t>
  </si>
  <si>
    <t>40.4_x000D_
277</t>
  </si>
  <si>
    <t>65_x000D_
316</t>
  </si>
  <si>
    <t>-1.3_x000D_
83</t>
  </si>
  <si>
    <t>113.0_x000D_
58</t>
  </si>
  <si>
    <t>105.6_x000D_
184</t>
  </si>
  <si>
    <t>.6864_x000D_
102</t>
  </si>
  <si>
    <t>49_x000D_
240</t>
  </si>
  <si>
    <t>35_x000D_
122</t>
  </si>
  <si>
    <t>35_x000D_
238</t>
  </si>
  <si>
    <t>32.5_x000D_
230</t>
  </si>
  <si>
    <t>109.4_x000D_
101</t>
  </si>
  <si>
    <t>102.3_x000D_
113</t>
  </si>
  <si>
    <t>.6826_x000D_
103</t>
  </si>
  <si>
    <t>53.9_x000D_
52</t>
  </si>
  <si>
    <t>26.6_x000D_
265</t>
  </si>
  <si>
    <t>26.8_x000D_
84</t>
  </si>
  <si>
    <t>52.7_x000D_
91</t>
  </si>
  <si>
    <t>42.4_x000D_
57</t>
  </si>
  <si>
    <t>30.5_x000D_
20</t>
  </si>
  <si>
    <t>63.6_x000D_
348</t>
  </si>
  <si>
    <t>-4_x000D_
139</t>
  </si>
  <si>
    <t>105.1_x000D_
182</t>
  </si>
  <si>
    <t>98.4_x000D_
49</t>
  </si>
  <si>
    <t>.6810_x000D_
104</t>
  </si>
  <si>
    <t>48.6_x000D_
255</t>
  </si>
  <si>
    <t>31.4_x000D_
101</t>
  </si>
  <si>
    <t>35.9_x000D_
103</t>
  </si>
  <si>
    <t>35.9_x000D_
259</t>
  </si>
  <si>
    <t>49_x000D_
232</t>
  </si>
  <si>
    <t>67.5_x000D_
200</t>
  </si>
  <si>
    <t>109.0_x000D_
114</t>
  </si>
  <si>
    <t>102.2_x000D_
108</t>
  </si>
  <si>
    <t>.6774_x000D_
105</t>
  </si>
  <si>
    <t>52.3_x000D_
275</t>
  </si>
  <si>
    <t>52_x000D_
249</t>
  </si>
  <si>
    <t>41.7_x000D_
307</t>
  </si>
  <si>
    <t>66.5_x000D_
257</t>
  </si>
  <si>
    <t>16-3_x000D_
5–0</t>
  </si>
  <si>
    <t>112.9_x000D_
60</t>
  </si>
  <si>
    <t>105.9_x000D_
190</t>
  </si>
  <si>
    <t>.6762_x000D_
106</t>
  </si>
  <si>
    <t>27.5_x000D_
233</t>
  </si>
  <si>
    <t>63.7_x000D_
1</t>
  </si>
  <si>
    <t>53.7_x000D_
307</t>
  </si>
  <si>
    <t>32.5_x000D_
116</t>
  </si>
  <si>
    <t>43.6_x000D_
338</t>
  </si>
  <si>
    <t>102.5_x000D_
230</t>
  </si>
  <si>
    <t>96.2_x000D_
29</t>
  </si>
  <si>
    <t>.6753_x000D_
107</t>
  </si>
  <si>
    <t>46.2_x000D_
29</t>
  </si>
  <si>
    <t>25.6_x000D_
48</t>
  </si>
  <si>
    <t>34.5_x000D_
229</t>
  </si>
  <si>
    <t>39.7_x000D_
115</t>
  </si>
  <si>
    <t>17-5_x000D_
8–1</t>
  </si>
  <si>
    <t>108.5_x000D_
121</t>
  </si>
  <si>
    <t>102.5_x000D_
123</t>
  </si>
  <si>
    <t>.6588_x000D_
108</t>
  </si>
  <si>
    <t>30.7_x000D_
235</t>
  </si>
  <si>
    <t>36.3_x000D_
268</t>
  </si>
  <si>
    <t>32.9_x000D_
215</t>
  </si>
  <si>
    <t>30.8_x000D_
38</t>
  </si>
  <si>
    <t>32.4_x000D_
37</t>
  </si>
  <si>
    <t>65.1_x000D_
315</t>
  </si>
  <si>
    <t>-1.1_x000D_
80</t>
  </si>
  <si>
    <t>97.6_x000D_
314</t>
  </si>
  <si>
    <t>92.2_x000D_
5</t>
  </si>
  <si>
    <t>.6585_x000D_
109</t>
  </si>
  <si>
    <t>31.3_x000D_
267</t>
  </si>
  <si>
    <t>34.8_x000D_
129</t>
  </si>
  <si>
    <t>45.8_x000D_
36</t>
  </si>
  <si>
    <t>-2.4_x000D_
101</t>
  </si>
  <si>
    <t>17-6_x000D_
9–3</t>
  </si>
  <si>
    <t>108.5_x000D_
120</t>
  </si>
  <si>
    <t>102.6_x000D_
125</t>
  </si>
  <si>
    <t>.6573_x000D_
110</t>
  </si>
  <si>
    <t>51.7_x000D_
121</t>
  </si>
  <si>
    <t>26.6_x000D_
324</t>
  </si>
  <si>
    <t>31.6_x000D_
157</t>
  </si>
  <si>
    <t>33.6_x000D_
186</t>
  </si>
  <si>
    <t>-2.5_x000D_
106</t>
  </si>
  <si>
    <t>109.3_x000D_
104</t>
  </si>
  <si>
    <t>103.3_x000D_
134</t>
  </si>
  <si>
    <t>.6560_x000D_
111</t>
  </si>
  <si>
    <t>51.7_x000D_
244</t>
  </si>
  <si>
    <t>15_x000D_
307</t>
  </si>
  <si>
    <t>30.6_x000D_
237</t>
  </si>
  <si>
    <t>49.1_x000D_
226</t>
  </si>
  <si>
    <t>50.8_x000D_
193</t>
  </si>
  <si>
    <t>68.3_x000D_
149</t>
  </si>
  <si>
    <t>-5.9_x000D_
199</t>
  </si>
  <si>
    <t>106.7_x000D_
153</t>
  </si>
  <si>
    <t>100.9_x000D_
88</t>
  </si>
  <si>
    <t>.6551_x000D_
112</t>
  </si>
  <si>
    <t>14.8_x000D_
316</t>
  </si>
  <si>
    <t>26.1_x000D_
281</t>
  </si>
  <si>
    <t>34.1_x000D_
220</t>
  </si>
  <si>
    <t>50.2_x000D_
178</t>
  </si>
  <si>
    <t>46.7_x000D_
56</t>
  </si>
  <si>
    <t>32.7_x000D_
287</t>
  </si>
  <si>
    <t>17-5_x000D_
7–0</t>
  </si>
  <si>
    <t>107.5_x000D_
136</t>
  </si>
  <si>
    <t>101.6_x000D_
101</t>
  </si>
  <si>
    <t>.6547_x000D_
113</t>
  </si>
  <si>
    <t>47.4_x000D_
49</t>
  </si>
  <si>
    <t>13.9_x000D_
12</t>
  </si>
  <si>
    <t>21.9_x000D_
348</t>
  </si>
  <si>
    <t>24.8_x000D_
30</t>
  </si>
  <si>
    <t>25.6_x000D_
28</t>
  </si>
  <si>
    <t>36.1_x000D_
134</t>
  </si>
  <si>
    <t>63.7_x000D_
347</t>
  </si>
  <si>
    <t>12-9_x000D_
5–5</t>
  </si>
  <si>
    <t>105.2_x000D_
181</t>
  </si>
  <si>
    <t>99.7_x000D_
67</t>
  </si>
  <si>
    <t>.6506_x000D_
114</t>
  </si>
  <si>
    <t>26.3_x000D_
67</t>
  </si>
  <si>
    <t>38.4_x000D_
44</t>
  </si>
  <si>
    <t>28.4_x000D_
9</t>
  </si>
  <si>
    <t>36_x000D_
132</t>
  </si>
  <si>
    <t>67.4_x000D_
206</t>
  </si>
  <si>
    <t>-5_x000D_
166</t>
  </si>
  <si>
    <t>102.7_x000D_
226</t>
  </si>
  <si>
    <t>97.3_x000D_
38</t>
  </si>
  <si>
    <t>.6500_x000D_
115</t>
  </si>
  <si>
    <t>47.3_x000D_
289</t>
  </si>
  <si>
    <t>20.3_x000D_
356</t>
  </si>
  <si>
    <t>51.3_x000D_
224</t>
  </si>
  <si>
    <t>39_x000D_
132</t>
  </si>
  <si>
    <t>-2.6_x000D_
107</t>
  </si>
  <si>
    <t>15-7_x000D_
6–3</t>
  </si>
  <si>
    <t>112.9_x000D_
61</t>
  </si>
  <si>
    <t>107.0_x000D_
217</t>
  </si>
  <si>
    <t>.6488_x000D_
116</t>
  </si>
  <si>
    <t>51.2_x000D_
217</t>
  </si>
  <si>
    <t>27.3_x000D_
97</t>
  </si>
  <si>
    <t>28.7_x000D_
282</t>
  </si>
  <si>
    <t>29.4_x000D_
95</t>
  </si>
  <si>
    <t>34.7_x000D_
242</t>
  </si>
  <si>
    <t>47.7_x000D_
14</t>
  </si>
  <si>
    <t>71.3_x000D_
36</t>
  </si>
  <si>
    <t>-3_x000D_
119</t>
  </si>
  <si>
    <t>107.9_x000D_
128</t>
  </si>
  <si>
    <t>102.4_x000D_
116</t>
  </si>
  <si>
    <t>.6478_x000D_
117</t>
  </si>
  <si>
    <t>47_x000D_
40</t>
  </si>
  <si>
    <t>29_x000D_
180</t>
  </si>
  <si>
    <t>24.4_x000D_
21</t>
  </si>
  <si>
    <t>26.9_x000D_
319</t>
  </si>
  <si>
    <t>36.3_x000D_
216</t>
  </si>
  <si>
    <t>67.7_x000D_
193</t>
  </si>
  <si>
    <t>103.1_x000D_
217</t>
  </si>
  <si>
    <t>97.8_x000D_
43</t>
  </si>
  <si>
    <t>.6465_x000D_
118</t>
  </si>
  <si>
    <t>31_x000D_
116</t>
  </si>
  <si>
    <t>36_x000D_
260</t>
  </si>
  <si>
    <t>31.1_x000D_
279</t>
  </si>
  <si>
    <t>43.5_x000D_
337</t>
  </si>
  <si>
    <t>-4_x000D_
140</t>
  </si>
  <si>
    <t>19-4_x000D_
8–0</t>
  </si>
  <si>
    <t>117.1_x000D_
25</t>
  </si>
  <si>
    <t>111.2_x000D_
290</t>
  </si>
  <si>
    <t>.6449_x000D_
119</t>
  </si>
  <si>
    <t>13.5_x000D_
349</t>
  </si>
  <si>
    <t>24_x000D_
15</t>
  </si>
  <si>
    <t>46.3_x000D_
4</t>
  </si>
  <si>
    <t>54_x000D_
56</t>
  </si>
  <si>
    <t>36.1_x000D_
311</t>
  </si>
  <si>
    <t>-1_x000D_
76</t>
  </si>
  <si>
    <t>110.9_x000D_
83</t>
  </si>
  <si>
    <t>105.5_x000D_
180</t>
  </si>
  <si>
    <t>.6392_x000D_
120</t>
  </si>
  <si>
    <t>33.3_x000D_
59</t>
  </si>
  <si>
    <t>30.9_x000D_
253</t>
  </si>
  <si>
    <t>49.4_x000D_
214</t>
  </si>
  <si>
    <t>49.3_x000D_
128</t>
  </si>
  <si>
    <t>40_x000D_
107</t>
  </si>
  <si>
    <t>15-8_x000D_
8–2</t>
  </si>
  <si>
    <t>107.4_x000D_
137</t>
  </si>
  <si>
    <t>102.3_x000D_
110</t>
  </si>
  <si>
    <t>.6382_x000D_
121</t>
  </si>
  <si>
    <t>35.8_x000D_
21</t>
  </si>
  <si>
    <t>27.9_x000D_
63</t>
  </si>
  <si>
    <t>30.5_x000D_
32</t>
  </si>
  <si>
    <t>32.5_x000D_
290</t>
  </si>
  <si>
    <t>63.8_x000D_
345</t>
  </si>
  <si>
    <t>104.4_x000D_
194</t>
  </si>
  <si>
    <t>99.4_x000D_
63</t>
  </si>
  <si>
    <t>.6359_x000D_
122</t>
  </si>
  <si>
    <t>19.3_x000D_
294</t>
  </si>
  <si>
    <t>16.9_x000D_
206</t>
  </si>
  <si>
    <t>27.6_x000D_
56</t>
  </si>
  <si>
    <t>51.4_x000D_
133</t>
  </si>
  <si>
    <t>35_x000D_
121</t>
  </si>
  <si>
    <t>45.3_x000D_
26</t>
  </si>
  <si>
    <t>30.6_x000D_
21</t>
  </si>
  <si>
    <t>-5.5_x000D_
187</t>
  </si>
  <si>
    <t>109.2_x000D_
107</t>
  </si>
  <si>
    <t>104.6_x000D_
163</t>
  </si>
  <si>
    <t>.6210_x000D_
123</t>
  </si>
  <si>
    <t>51.6_x000D_
127</t>
  </si>
  <si>
    <t>50.5_x000D_
182</t>
  </si>
  <si>
    <t>27.1_x000D_
246</t>
  </si>
  <si>
    <t>40_x000D_
317</t>
  </si>
  <si>
    <t>52.8_x000D_
89</t>
  </si>
  <si>
    <t>39.8_x000D_
267</t>
  </si>
  <si>
    <t>-5.4_x000D_
184</t>
  </si>
  <si>
    <t>12-9_x000D_
3–6</t>
  </si>
  <si>
    <t>111.7_x000D_
74</t>
  </si>
  <si>
    <t>107.0_x000D_
218</t>
  </si>
  <si>
    <t>.6203_x000D_
124</t>
  </si>
  <si>
    <t>18.5_x000D_
359</t>
  </si>
  <si>
    <t>45.9_x000D_
6</t>
  </si>
  <si>
    <t>56.4_x000D_
18</t>
  </si>
  <si>
    <t>43.2_x000D_
331</t>
  </si>
  <si>
    <t>-4.1_x000D_
142</t>
  </si>
  <si>
    <t>104.8_x000D_
189</t>
  </si>
  <si>
    <t>100.7_x000D_
80</t>
  </si>
  <si>
    <t>.6128_x000D_
125</t>
  </si>
  <si>
    <t>35.4_x000D_
118</t>
  </si>
  <si>
    <t>51.2_x000D_
140</t>
  </si>
  <si>
    <t>41.6_x000D_
75</t>
  </si>
  <si>
    <t>-3.4_x000D_
130</t>
  </si>
  <si>
    <t>107.8_x000D_
132</t>
  </si>
  <si>
    <t>103.6_x000D_
139</t>
  </si>
  <si>
    <t>.6125_x000D_
126</t>
  </si>
  <si>
    <t>50.8_x000D_
200</t>
  </si>
  <si>
    <t>34.2_x000D_
340</t>
  </si>
  <si>
    <t>41.8_x000D_
333</t>
  </si>
  <si>
    <t>55.3_x000D_
337</t>
  </si>
  <si>
    <t>27.3_x000D_
1</t>
  </si>
  <si>
    <t>31.8_x000D_
31</t>
  </si>
  <si>
    <t>68.2_x000D_
153</t>
  </si>
  <si>
    <t>-3.8_x000D_
138</t>
  </si>
  <si>
    <t>106.6_x000D_
156</t>
  </si>
  <si>
    <t>102.5_x000D_
124</t>
  </si>
  <si>
    <t>.6109_x000D_
127</t>
  </si>
  <si>
    <t>30.2_x000D_
218</t>
  </si>
  <si>
    <t>37.7_x000D_
60</t>
  </si>
  <si>
    <t>26.9_x000D_
46</t>
  </si>
  <si>
    <t>46.4_x000D_
309</t>
  </si>
  <si>
    <t>68.4_x000D_
147</t>
  </si>
  <si>
    <t>-5.5_x000D_
188</t>
  </si>
  <si>
    <t>13-9_x000D_
2–5</t>
  </si>
  <si>
    <t>110.0_x000D_
92</t>
  </si>
  <si>
    <t>106.0_x000D_
192</t>
  </si>
  <si>
    <t>.6052_x000D_
128</t>
  </si>
  <si>
    <t>14.6_x000D_
31</t>
  </si>
  <si>
    <t>25.2_x000D_
345</t>
  </si>
  <si>
    <t>64.1_x000D_
338</t>
  </si>
  <si>
    <t>-4.4_x000D_
151</t>
  </si>
  <si>
    <t>13-8_x000D_
7–1</t>
  </si>
  <si>
    <t>108.9_x000D_
116</t>
  </si>
  <si>
    <t>105.1_x000D_
172</t>
  </si>
  <si>
    <t>.6016_x000D_
129</t>
  </si>
  <si>
    <t>56.3_x000D_
13</t>
  </si>
  <si>
    <t>17_x000D_
201</t>
  </si>
  <si>
    <t>56.2_x000D_
21</t>
  </si>
  <si>
    <t>34.3_x000D_
223</t>
  </si>
  <si>
    <t>41.3_x000D_
300</t>
  </si>
  <si>
    <t>70.1_x000D_
69</t>
  </si>
  <si>
    <t>-2.6_x000D_
108</t>
  </si>
  <si>
    <t>110.0_x000D_
91</t>
  </si>
  <si>
    <t>106.2_x000D_
198</t>
  </si>
  <si>
    <t>.5998_x000D_
130</t>
  </si>
  <si>
    <t>53.8_x000D_
54</t>
  </si>
  <si>
    <t>14.9_x000D_
312</t>
  </si>
  <si>
    <t>33.6_x000D_
207</t>
  </si>
  <si>
    <t>53.1_x000D_
82</t>
  </si>
  <si>
    <t>14-8_x000D_
7–2</t>
  </si>
  <si>
    <t>104.8_x000D_
188</t>
  </si>
  <si>
    <t>101.3_x000D_
92</t>
  </si>
  <si>
    <t>.5962_x000D_
131</t>
  </si>
  <si>
    <t>46.8_x000D_
301</t>
  </si>
  <si>
    <t>18.8_x000D_
267</t>
  </si>
  <si>
    <t>39.9_x000D_
3</t>
  </si>
  <si>
    <t>49.1_x000D_
118</t>
  </si>
  <si>
    <t>34.5_x000D_
80</t>
  </si>
  <si>
    <t>62_x000D_
359</t>
  </si>
  <si>
    <t>-3_x000D_
118</t>
  </si>
  <si>
    <t>104.0_x000D_
149</t>
  </si>
  <si>
    <t>.5949_x000D_
132</t>
  </si>
  <si>
    <t>34.9_x000D_
236</t>
  </si>
  <si>
    <t>37.7_x000D_
23</t>
  </si>
  <si>
    <t>-2_x000D_
99</t>
  </si>
  <si>
    <t>108.3_x000D_
124</t>
  </si>
  <si>
    <t>104.9_x000D_
170</t>
  </si>
  <si>
    <t>.5927_x000D_
133</t>
  </si>
  <si>
    <t>37.2_x000D_
71</t>
  </si>
  <si>
    <t>50_x000D_
186</t>
  </si>
  <si>
    <t>68.1_x000D_
159</t>
  </si>
  <si>
    <t>-1.7_x000D_
93</t>
  </si>
  <si>
    <t>107.9_x000D_
129</t>
  </si>
  <si>
    <t>104.5_x000D_
161</t>
  </si>
  <si>
    <t>.5921_x000D_
134</t>
  </si>
  <si>
    <t>30.8_x000D_
228</t>
  </si>
  <si>
    <t>27.3_x000D_
52</t>
  </si>
  <si>
    <t>51.1_x000D_
144</t>
  </si>
  <si>
    <t>32.3_x000D_
238</t>
  </si>
  <si>
    <t>41.2_x000D_
298</t>
  </si>
  <si>
    <t>65.4_x000D_
303</t>
  </si>
  <si>
    <t>-8.9_x000D_
285</t>
  </si>
  <si>
    <t>14-8_x000D_
8–2</t>
  </si>
  <si>
    <t>106.1_x000D_
165</t>
  </si>
  <si>
    <t>102.8_x000D_
130</t>
  </si>
  <si>
    <t>.5882_x000D_
135</t>
  </si>
  <si>
    <t>19.6_x000D_
306</t>
  </si>
  <si>
    <t>38.7_x000D_
303</t>
  </si>
  <si>
    <t>46.2_x000D_
313</t>
  </si>
  <si>
    <t>36.2_x000D_
314</t>
  </si>
  <si>
    <t>34.4_x000D_
79</t>
  </si>
  <si>
    <t>-4.5_x000D_
156</t>
  </si>
  <si>
    <t>15-5_x000D_
6–1</t>
  </si>
  <si>
    <t>105.5_x000D_
173</t>
  </si>
  <si>
    <t>102.4_x000D_
117</t>
  </si>
  <si>
    <t>.5859_x000D_
136</t>
  </si>
  <si>
    <t>31.2_x000D_
107</t>
  </si>
  <si>
    <t>27_x000D_
88</t>
  </si>
  <si>
    <t>30.4_x000D_
310</t>
  </si>
  <si>
    <t>27.5_x000D_
2</t>
  </si>
  <si>
    <t>27.9_x000D_
345</t>
  </si>
  <si>
    <t>-2.4_x000D_
104</t>
  </si>
  <si>
    <t>14-9_x000D_
4–4</t>
  </si>
  <si>
    <t>107.1_x000D_
143</t>
  </si>
  <si>
    <t>104.0_x000D_
150</t>
  </si>
  <si>
    <t>.5833_x000D_
137</t>
  </si>
  <si>
    <t>24.9_x000D_
308</t>
  </si>
  <si>
    <t>54.5_x000D_
42</t>
  </si>
  <si>
    <t>48.1_x000D_
11</t>
  </si>
  <si>
    <t>-6_x000D_
201</t>
  </si>
  <si>
    <t>106.8_x000D_
151</t>
  </si>
  <si>
    <t>104.0_x000D_
151</t>
  </si>
  <si>
    <t>.5739_x000D_
138</t>
  </si>
  <si>
    <t>30.6_x000D_
127</t>
  </si>
  <si>
    <t>33.5_x000D_
328</t>
  </si>
  <si>
    <t>-4.5_x000D_
152</t>
  </si>
  <si>
    <t>13-9_x000D_
5–4</t>
  </si>
  <si>
    <t>104.6_x000D_
164</t>
  </si>
  <si>
    <t>.5640_x000D_
139</t>
  </si>
  <si>
    <t>28.4_x000D_
149</t>
  </si>
  <si>
    <t>28.5_x000D_
75</t>
  </si>
  <si>
    <t>50_x000D_
153</t>
  </si>
  <si>
    <t>111.0_x000D_
81</t>
  </si>
  <si>
    <t>108.6_x000D_
247</t>
  </si>
  <si>
    <t>.5606_x000D_
140</t>
  </si>
  <si>
    <t>35.6_x000D_
23</t>
  </si>
  <si>
    <t>30.3_x000D_
222</t>
  </si>
  <si>
    <t>32.7_x000D_
190</t>
  </si>
  <si>
    <t>-2_x000D_
98</t>
  </si>
  <si>
    <t>109.6_x000D_
98</t>
  </si>
  <si>
    <t>107.4_x000D_
226</t>
  </si>
  <si>
    <t>.5578_x000D_
141</t>
  </si>
  <si>
    <t>15.1_x000D_
302</t>
  </si>
  <si>
    <t>29.2_x000D_
92</t>
  </si>
  <si>
    <t>108.6_x000D_
119</t>
  </si>
  <si>
    <t>106.4_x000D_
205</t>
  </si>
  <si>
    <t>.5573_x000D_
142</t>
  </si>
  <si>
    <t>40.3_x000D_
103</t>
  </si>
  <si>
    <t>42.4_x000D_
321</t>
  </si>
  <si>
    <t>104.7_x000D_
167</t>
  </si>
  <si>
    <t>.5572_x000D_
143</t>
  </si>
  <si>
    <t>54.7_x000D_
34</t>
  </si>
  <si>
    <t>50.1_x000D_
165</t>
  </si>
  <si>
    <t>22.8_x000D_
337</t>
  </si>
  <si>
    <t>22_x000D_
360</t>
  </si>
  <si>
    <t>55.5_x000D_
26</t>
  </si>
  <si>
    <t>35.3_x000D_
273</t>
  </si>
  <si>
    <t>43.3_x000D_
334</t>
  </si>
  <si>
    <t>-5.2_x000D_
175</t>
  </si>
  <si>
    <t>13-8_x000D_
8–2</t>
  </si>
  <si>
    <t>102.9_x000D_
222</t>
  </si>
  <si>
    <t>101.1_x000D_
91</t>
  </si>
  <si>
    <t>.5532_x000D_
144</t>
  </si>
  <si>
    <t>20_x000D_
316</t>
  </si>
  <si>
    <t>40.6_x000D_
26</t>
  </si>
  <si>
    <t>39.1_x000D_
310</t>
  </si>
  <si>
    <t>49.6_x000D_
142</t>
  </si>
  <si>
    <t>37.8_x000D_
169</t>
  </si>
  <si>
    <t>-4.7_x000D_
158</t>
  </si>
  <si>
    <t>13-8_x000D_
6–4</t>
  </si>
  <si>
    <t>102.7_x000D_
227</t>
  </si>
  <si>
    <t>100.8_x000D_
85</t>
  </si>
  <si>
    <t>.5522_x000D_
145</t>
  </si>
  <si>
    <t>22.3_x000D_
356</t>
  </si>
  <si>
    <t>35.2_x000D_
29</t>
  </si>
  <si>
    <t>41.9_x000D_
18</t>
  </si>
  <si>
    <t>50.5_x000D_
360</t>
  </si>
  <si>
    <t>44.6_x000D_
22</t>
  </si>
  <si>
    <t>32.6_x000D_
289</t>
  </si>
  <si>
    <t>70.7_x000D_
51</t>
  </si>
  <si>
    <t>-4.7_x000D_
159</t>
  </si>
  <si>
    <t>103.8_x000D_
205</t>
  </si>
  <si>
    <t>101.9_x000D_
106</t>
  </si>
  <si>
    <t>.5520_x000D_
146</t>
  </si>
  <si>
    <t>26.4_x000D_
38</t>
  </si>
  <si>
    <t>31.8_x000D_
262</t>
  </si>
  <si>
    <t>68_x000D_
165</t>
  </si>
  <si>
    <t>-3.5_x000D_
134</t>
  </si>
  <si>
    <t>11-10_x000D_
3–7</t>
  </si>
  <si>
    <t>106.3_x000D_
161</t>
  </si>
  <si>
    <t>104.4_x000D_
160</t>
  </si>
  <si>
    <t>.5509_x000D_
147</t>
  </si>
  <si>
    <t>50.2_x000D_
182</t>
  </si>
  <si>
    <t>26.3_x000D_
276</t>
  </si>
  <si>
    <t>37.6_x000D_
290</t>
  </si>
  <si>
    <t>33.9_x000D_
269</t>
  </si>
  <si>
    <t>37.2_x000D_
176</t>
  </si>
  <si>
    <t>65.7_x000D_
291</t>
  </si>
  <si>
    <t>98.3_x000D_
308</t>
  </si>
  <si>
    <t>96.7_x000D_
33</t>
  </si>
  <si>
    <t>.5469_x000D_
148</t>
  </si>
  <si>
    <t>46.9_x000D_
299</t>
  </si>
  <si>
    <t>21.1_x000D_
342</t>
  </si>
  <si>
    <t>26.2_x000D_
36</t>
  </si>
  <si>
    <t>45.1_x000D_
26</t>
  </si>
  <si>
    <t>44.3_x000D_
35</t>
  </si>
  <si>
    <t>64.2_x000D_
336</t>
  </si>
  <si>
    <t>-7_x000D_
236</t>
  </si>
  <si>
    <t>12-11_x000D_
7–5</t>
  </si>
  <si>
    <t>117.0_x000D_
26</t>
  </si>
  <si>
    <t>115.1_x000D_
341</t>
  </si>
  <si>
    <t>.5459_x000D_
149</t>
  </si>
  <si>
    <t>58.5_x000D_
2</t>
  </si>
  <si>
    <t>55.5_x000D_
353</t>
  </si>
  <si>
    <t>58.6_x000D_
6</t>
  </si>
  <si>
    <t>39_x000D_
9</t>
  </si>
  <si>
    <t>37.3_x000D_
342</t>
  </si>
  <si>
    <t>27.5_x000D_
348</t>
  </si>
  <si>
    <t>-7_x000D_
234</t>
  </si>
  <si>
    <t>14-7_x000D_
3–4</t>
  </si>
  <si>
    <t>103.1_x000D_
216</t>
  </si>
  <si>
    <t>101.6_x000D_
98</t>
  </si>
  <si>
    <t>.5438_x000D_
150</t>
  </si>
  <si>
    <t>31_x000D_
223</t>
  </si>
  <si>
    <t>75.1_x000D_
1</t>
  </si>
  <si>
    <t>110.9_x000D_
82</t>
  </si>
  <si>
    <t>109.3_x000D_
263</t>
  </si>
  <si>
    <t>.5427_x000D_
151</t>
  </si>
  <si>
    <t>54.8_x000D_
344</t>
  </si>
  <si>
    <t>28.7_x000D_
160</t>
  </si>
  <si>
    <t>36.1_x000D_
98</t>
  </si>
  <si>
    <t>25.1_x000D_
20</t>
  </si>
  <si>
    <t>57.1_x000D_
357</t>
  </si>
  <si>
    <t>69_x000D_
113</t>
  </si>
  <si>
    <t>105.4_x000D_
177</t>
  </si>
  <si>
    <t>103.8_x000D_
146</t>
  </si>
  <si>
    <t>.5423_x000D_
152</t>
  </si>
  <si>
    <t>14.7_x000D_
319</t>
  </si>
  <si>
    <t>26.8_x000D_
321</t>
  </si>
  <si>
    <t>48.4_x000D_
96</t>
  </si>
  <si>
    <t>-6.9_x000D_
229</t>
  </si>
  <si>
    <t>109.8_x000D_
95</t>
  </si>
  <si>
    <t>108.4_x000D_
241</t>
  </si>
  <si>
    <t>.5377_x000D_
153</t>
  </si>
  <si>
    <t>25.2_x000D_
303</t>
  </si>
  <si>
    <t>25.1_x000D_
34</t>
  </si>
  <si>
    <t>27.1_x000D_
317</t>
  </si>
  <si>
    <t>51.2_x000D_
220</t>
  </si>
  <si>
    <t>31.7_x000D_
29</t>
  </si>
  <si>
    <t>66.5_x000D_
256</t>
  </si>
  <si>
    <t>-2.7_x000D_
112</t>
  </si>
  <si>
    <t>108.0_x000D_
127</t>
  </si>
  <si>
    <t>.5327_x000D_
154</t>
  </si>
  <si>
    <t>68.4_x000D_
145</t>
  </si>
  <si>
    <t>-4.5_x000D_
153</t>
  </si>
  <si>
    <t>13-9_x000D_
4–5</t>
  </si>
  <si>
    <t>108.5_x000D_
123</t>
  </si>
  <si>
    <t>107.3_x000D_
223</t>
  </si>
  <si>
    <t>.5321_x000D_
155</t>
  </si>
  <si>
    <t>54_x000D_
329</t>
  </si>
  <si>
    <t>17.5_x000D_
158</t>
  </si>
  <si>
    <t>24.6_x000D_
313</t>
  </si>
  <si>
    <t>56.3_x000D_
350</t>
  </si>
  <si>
    <t>33.9_x000D_
170</t>
  </si>
  <si>
    <t>64.8_x000D_
321</t>
  </si>
  <si>
    <t>-5.2_x000D_
174</t>
  </si>
  <si>
    <t>106.4_x000D_
203</t>
  </si>
  <si>
    <t>.5292_x000D_
156</t>
  </si>
  <si>
    <t>54.4_x000D_
333</t>
  </si>
  <si>
    <t>55.7_x000D_
344</t>
  </si>
  <si>
    <t>71.1_x000D_
41</t>
  </si>
  <si>
    <t>12-11_x000D_
5–3</t>
  </si>
  <si>
    <t>106.4_x000D_
204</t>
  </si>
  <si>
    <t>.5229_x000D_
157</t>
  </si>
  <si>
    <t>25.7_x000D_
289</t>
  </si>
  <si>
    <t>29.3_x000D_
273</t>
  </si>
  <si>
    <t>37.1_x000D_
336</t>
  </si>
  <si>
    <t>47_x000D_
359</t>
  </si>
  <si>
    <t>-7.3_x000D_
243</t>
  </si>
  <si>
    <t>110.4_x000D_
86</t>
  </si>
  <si>
    <t>109.6_x000D_
267</t>
  </si>
  <si>
    <t>.5213_x000D_
158</t>
  </si>
  <si>
    <t>52.8_x000D_
295</t>
  </si>
  <si>
    <t>47.3_x000D_
288</t>
  </si>
  <si>
    <t>-5.5_x000D_
189</t>
  </si>
  <si>
    <t>14-8_x000D_
6–1</t>
  </si>
  <si>
    <t>100.0_x000D_
276</t>
  </si>
  <si>
    <t>99.4_x000D_
60</t>
  </si>
  <si>
    <t>.5178_x000D_
159</t>
  </si>
  <si>
    <t>19.3_x000D_
358</t>
  </si>
  <si>
    <t>29.7_x000D_
18</t>
  </si>
  <si>
    <t>74.5_x000D_
4</t>
  </si>
  <si>
    <t>.5110_x000D_
160</t>
  </si>
  <si>
    <t>25.9_x000D_
52</t>
  </si>
  <si>
    <t>31.3_x000D_
217</t>
  </si>
  <si>
    <t>66_x000D_
278</t>
  </si>
  <si>
    <t>-6.5_x000D_
213</t>
  </si>
  <si>
    <t>105.9_x000D_
167</t>
  </si>
  <si>
    <t>105.6_x000D_
183</t>
  </si>
  <si>
    <t>.5097_x000D_
161</t>
  </si>
  <si>
    <t>52.6_x000D_
287</t>
  </si>
  <si>
    <t>29.5_x000D_
272</t>
  </si>
  <si>
    <t>54.7_x000D_
328</t>
  </si>
  <si>
    <t>70.6_x000D_
55</t>
  </si>
  <si>
    <t>-6.2_x000D_
208</t>
  </si>
  <si>
    <t>108.8_x000D_
117</t>
  </si>
  <si>
    <t>108.6_x000D_
244</t>
  </si>
  <si>
    <t>.5064_x000D_
162</t>
  </si>
  <si>
    <t>30_x000D_
143</t>
  </si>
  <si>
    <t>48.2_x000D_
258</t>
  </si>
  <si>
    <t>54.9_x000D_
331</t>
  </si>
  <si>
    <t>38.1_x000D_
18</t>
  </si>
  <si>
    <t>67.5_x000D_
203</t>
  </si>
  <si>
    <t>-3_x000D_
117</t>
  </si>
  <si>
    <t>102.8_x000D_
224</t>
  </si>
  <si>
    <t>102.6_x000D_
127</t>
  </si>
  <si>
    <t>.5041_x000D_
163</t>
  </si>
  <si>
    <t>24.7_x000D_
29</t>
  </si>
  <si>
    <t>38.5_x000D_
42</t>
  </si>
  <si>
    <t>26.4_x000D_
2</t>
  </si>
  <si>
    <t>-4.3_x000D_
149</t>
  </si>
  <si>
    <t>10-10_x000D_
5–4</t>
  </si>
  <si>
    <t>105.5_x000D_
174</t>
  </si>
  <si>
    <t>105.6_x000D_
182</t>
  </si>
  <si>
    <t>.4984_x000D_
164</t>
  </si>
  <si>
    <t>50.5_x000D_
175</t>
  </si>
  <si>
    <t>52.2_x000D_
268</t>
  </si>
  <si>
    <t>22.7_x000D_
9</t>
  </si>
  <si>
    <t>31.6_x000D_
275</t>
  </si>
  <si>
    <t>40.7_x000D_
322</t>
  </si>
  <si>
    <t>67.4_x000D_
207</t>
  </si>
  <si>
    <t>-6.6_x000D_
216</t>
  </si>
  <si>
    <t>12-8_x000D_
5–5</t>
  </si>
  <si>
    <t>106.7_x000D_
152</t>
  </si>
  <si>
    <t>107.2_x000D_
221</t>
  </si>
  <si>
    <t>.4888_x000D_
165</t>
  </si>
  <si>
    <t>14_x000D_
334</t>
  </si>
  <si>
    <t>37.5_x000D_
29</t>
  </si>
  <si>
    <t>29.4_x000D_
332</t>
  </si>
  <si>
    <t>-5.1_x000D_
172</t>
  </si>
  <si>
    <t>103.3_x000D_
213</t>
  </si>
  <si>
    <t>103.7_x000D_
142</t>
  </si>
  <si>
    <t>.4884_x000D_
166</t>
  </si>
  <si>
    <t>41.6_x000D_
19</t>
  </si>
  <si>
    <t>49.8_x000D_
147</t>
  </si>
  <si>
    <t>70.9_x000D_
48</t>
  </si>
  <si>
    <t>-4.8_x000D_
163</t>
  </si>
  <si>
    <t>105.3_x000D_
178</t>
  </si>
  <si>
    <t>105.8_x000D_
186</t>
  </si>
  <si>
    <t>.4876_x000D_
167</t>
  </si>
  <si>
    <t>21.4_x000D_
5</t>
  </si>
  <si>
    <t>45.5_x000D_
29</t>
  </si>
  <si>
    <t>39.7_x000D_
265</t>
  </si>
  <si>
    <t>72.1_x000D_
20</t>
  </si>
  <si>
    <t>104.8_x000D_
187</t>
  </si>
  <si>
    <t>105.5_x000D_
179</t>
  </si>
  <si>
    <t>.4824_x000D_
168</t>
  </si>
  <si>
    <t>44.4_x000D_
344</t>
  </si>
  <si>
    <t>-4.6_x000D_
157</t>
  </si>
  <si>
    <t>108.0_x000D_
126</t>
  </si>
  <si>
    <t>108.7_x000D_
252</t>
  </si>
  <si>
    <t>.4817_x000D_
169</t>
  </si>
  <si>
    <t>18.6_x000D_
96</t>
  </si>
  <si>
    <t>-7.4_x000D_
247</t>
  </si>
  <si>
    <t>103.0_x000D_
221</t>
  </si>
  <si>
    <t>103.7_x000D_
141</t>
  </si>
  <si>
    <t>.4803_x000D_
170</t>
  </si>
  <si>
    <t>46.7_x000D_
303</t>
  </si>
  <si>
    <t>31.7_x000D_
158</t>
  </si>
  <si>
    <t>65_x000D_
320</t>
  </si>
  <si>
    <t>-6.7_x000D_
218</t>
  </si>
  <si>
    <t>103.0_x000D_
219</t>
  </si>
  <si>
    <t>103.9_x000D_
148</t>
  </si>
  <si>
    <t>.4761_x000D_
171</t>
  </si>
  <si>
    <t>48.7_x000D_
253</t>
  </si>
  <si>
    <t>51.1_x000D_
215</t>
  </si>
  <si>
    <t>44.7_x000D_
348</t>
  </si>
  <si>
    <t>-7.1_x000D_
239</t>
  </si>
  <si>
    <t>103.1_x000D_
215</t>
  </si>
  <si>
    <t>104.0_x000D_
152</t>
  </si>
  <si>
    <t>.4750_x000D_
172</t>
  </si>
  <si>
    <t>32_x000D_
91</t>
  </si>
  <si>
    <t>25.3_x000D_
24</t>
  </si>
  <si>
    <t>71.3_x000D_
37</t>
  </si>
  <si>
    <t>-1.2_x000D_
81</t>
  </si>
  <si>
    <t>111.2_x000D_
291</t>
  </si>
  <si>
    <t>.4742_x000D_
173</t>
  </si>
  <si>
    <t>33.7_x000D_
156</t>
  </si>
  <si>
    <t>68.7_x000D_
130</t>
  </si>
  <si>
    <t>-8.4_x000D_
271</t>
  </si>
  <si>
    <t>102.5_x000D_
233</t>
  </si>
  <si>
    <t>103.6_x000D_
138</t>
  </si>
  <si>
    <t>.4697_x000D_
174</t>
  </si>
  <si>
    <t>23_x000D_
358</t>
  </si>
  <si>
    <t>39_x000D_
307</t>
  </si>
  <si>
    <t>33.8_x000D_
175</t>
  </si>
  <si>
    <t>44.1_x000D_
39</t>
  </si>
  <si>
    <t>-5.1_x000D_
169</t>
  </si>
  <si>
    <t>11-11_x000D_
4–6</t>
  </si>
  <si>
    <t>106.0_x000D_
166</t>
  </si>
  <si>
    <t>107.3_x000D_
222</t>
  </si>
  <si>
    <t>.4652_x000D_
175</t>
  </si>
  <si>
    <t>28.8_x000D_
165</t>
  </si>
  <si>
    <t>52.9_x000D_
279</t>
  </si>
  <si>
    <t>34.8_x000D_
246</t>
  </si>
  <si>
    <t>67.7_x000D_
194</t>
  </si>
  <si>
    <t>-7.3_x000D_
245</t>
  </si>
  <si>
    <t>107.9_x000D_
130</t>
  </si>
  <si>
    <t>109.3_x000D_
262</t>
  </si>
  <si>
    <t>.4630_x000D_
176</t>
  </si>
  <si>
    <t>12.3_x000D_
360</t>
  </si>
  <si>
    <t>30.8_x000D_
122</t>
  </si>
  <si>
    <t>37.8_x000D_
203</t>
  </si>
  <si>
    <t>68.5_x000D_
139</t>
  </si>
  <si>
    <t>-5.4_x000D_
186</t>
  </si>
  <si>
    <t>105.6_x000D_
171</t>
  </si>
  <si>
    <t>107.0_x000D_
219</t>
  </si>
  <si>
    <t>.4622_x000D_
177</t>
  </si>
  <si>
    <t>28.9_x000D_
278</t>
  </si>
  <si>
    <t>67.2_x000D_
217</t>
  </si>
  <si>
    <t>-5.7_x000D_
193</t>
  </si>
  <si>
    <t>12-9_x000D_
6–4</t>
  </si>
  <si>
    <t>106.7_x000D_
155</t>
  </si>
  <si>
    <t>108.1_x000D_
235</t>
  </si>
  <si>
    <t>.4622_x000D_
178</t>
  </si>
  <si>
    <t>33.2_x000D_
321</t>
  </si>
  <si>
    <t>28.2_x000D_
293</t>
  </si>
  <si>
    <t>-5.9_x000D_
200</t>
  </si>
  <si>
    <t>111.2_x000D_
78</t>
  </si>
  <si>
    <t>113.0_x000D_
318</t>
  </si>
  <si>
    <t>.4527_x000D_
179</t>
  </si>
  <si>
    <t>53.9_x000D_
327</t>
  </si>
  <si>
    <t>23.6_x000D_
327</t>
  </si>
  <si>
    <t>28.6_x000D_
285</t>
  </si>
  <si>
    <t>56.9_x000D_
16</t>
  </si>
  <si>
    <t>37.4_x000D_
345</t>
  </si>
  <si>
    <t>70.2_x000D_
68</t>
  </si>
  <si>
    <t>-4.8_x000D_
161</t>
  </si>
  <si>
    <t>8-14_x000D_
1–8</t>
  </si>
  <si>
    <t>109.3_x000D_
103</t>
  </si>
  <si>
    <t>111.2_x000D_
288</t>
  </si>
  <si>
    <t>.4512_x000D_
180</t>
  </si>
  <si>
    <t>53.6_x000D_
319</t>
  </si>
  <si>
    <t>23.9_x000D_
353</t>
  </si>
  <si>
    <t>38.2_x000D_
354</t>
  </si>
  <si>
    <t>43.6_x000D_
43</t>
  </si>
  <si>
    <t>32.8_x000D_
46</t>
  </si>
  <si>
    <t>-8.5_x000D_
275</t>
  </si>
  <si>
    <t>106.5_x000D_
157</t>
  </si>
  <si>
    <t>108.4_x000D_
239</t>
  </si>
  <si>
    <t>.4507_x000D_
181</t>
  </si>
  <si>
    <t>26_x000D_
339</t>
  </si>
  <si>
    <t>36.8_x000D_
200</t>
  </si>
  <si>
    <t>63.4_x000D_
351</t>
  </si>
  <si>
    <t>-5.4_x000D_
182</t>
  </si>
  <si>
    <t>102.4_x000D_
235</t>
  </si>
  <si>
    <t>104.2_x000D_
156</t>
  </si>
  <si>
    <t>.4494_x000D_
182</t>
  </si>
  <si>
    <t>32.6_x000D_
74</t>
  </si>
  <si>
    <t>38.9_x000D_
40</t>
  </si>
  <si>
    <t>45_x000D_
350</t>
  </si>
  <si>
    <t>27.7_x000D_
5</t>
  </si>
  <si>
    <t>-7.7_x000D_
251</t>
  </si>
  <si>
    <t>100.8_x000D_
264</t>
  </si>
  <si>
    <t>102.7_x000D_
128</t>
  </si>
  <si>
    <t>.4470_x000D_
183</t>
  </si>
  <si>
    <t>18.2_x000D_
235</t>
  </si>
  <si>
    <t>42.1_x000D_
64</t>
  </si>
  <si>
    <t>67.8_x000D_
184</t>
  </si>
  <si>
    <t>-9.3_x000D_
299</t>
  </si>
  <si>
    <t>14-7_x000D_
7–3</t>
  </si>
  <si>
    <t>104.5_x000D_
193</t>
  </si>
  <si>
    <t>106.6_x000D_
209</t>
  </si>
  <si>
    <t>.4452_x000D_
184</t>
  </si>
  <si>
    <t>47.6_x000D_
283</t>
  </si>
  <si>
    <t>27.2_x000D_
315</t>
  </si>
  <si>
    <t>48.5_x000D_
249</t>
  </si>
  <si>
    <t>30.2_x000D_
315</t>
  </si>
  <si>
    <t>65_x000D_
317</t>
  </si>
  <si>
    <t>-2.7_x000D_
111</t>
  </si>
  <si>
    <t>13-9_x000D_
6–1</t>
  </si>
  <si>
    <t>103.0_x000D_
220</t>
  </si>
  <si>
    <t>105.0_x000D_
171</t>
  </si>
  <si>
    <t>.4451_x000D_
185</t>
  </si>
  <si>
    <t>19.4_x000D_
63</t>
  </si>
  <si>
    <t>35.2_x000D_
243</t>
  </si>
  <si>
    <t>34.7_x000D_
250</t>
  </si>
  <si>
    <t>-4.1_x000D_
143</t>
  </si>
  <si>
    <t>95.8_x000D_
328</t>
  </si>
  <si>
    <t>97.7_x000D_
42</t>
  </si>
  <si>
    <t>.4448_x000D_
186</t>
  </si>
  <si>
    <t>48.5_x000D_
258</t>
  </si>
  <si>
    <t>22.3_x000D_
346</t>
  </si>
  <si>
    <t>36_x000D_
355</t>
  </si>
  <si>
    <t>33.9_x000D_
151</t>
  </si>
  <si>
    <t>67.3_x000D_
208</t>
  </si>
  <si>
    <t>-5.9_x000D_
198</t>
  </si>
  <si>
    <t>102.3_x000D_
236</t>
  </si>
  <si>
    <t>104.3_x000D_
157</t>
  </si>
  <si>
    <t>.4445_x000D_
187</t>
  </si>
  <si>
    <t>26.3_x000D_
37</t>
  </si>
  <si>
    <t>14-9_x000D_
2–6</t>
  </si>
  <si>
    <t>101.5_x000D_
249</t>
  </si>
  <si>
    <t>103.5_x000D_
136</t>
  </si>
  <si>
    <t>.4442_x000D_
188</t>
  </si>
  <si>
    <t>48_x000D_
271</t>
  </si>
  <si>
    <t>37.4_x000D_
10</t>
  </si>
  <si>
    <t>39.1_x000D_
38</t>
  </si>
  <si>
    <t>26.8_x000D_
352</t>
  </si>
  <si>
    <t>66.6_x000D_
253</t>
  </si>
  <si>
    <t>-5.8_x000D_
195</t>
  </si>
  <si>
    <t>11-11_x000D_
3–4</t>
  </si>
  <si>
    <t>100.4_x000D_
269</t>
  </si>
  <si>
    <t>102.4_x000D_
115</t>
  </si>
  <si>
    <t>.4437_x000D_
189</t>
  </si>
  <si>
    <t>20.9_x000D_
337</t>
  </si>
  <si>
    <t>33.2_x000D_
60</t>
  </si>
  <si>
    <t>11-10_x000D_
7–1</t>
  </si>
  <si>
    <t>104.6_x000D_
192</t>
  </si>
  <si>
    <t>106.8_x000D_
215</t>
  </si>
  <si>
    <t>.4420_x000D_
190</t>
  </si>
  <si>
    <t>31.8_x000D_
96</t>
  </si>
  <si>
    <t>47.2_x000D_
291</t>
  </si>
  <si>
    <t>39.6_x000D_
361</t>
  </si>
  <si>
    <t>69_x000D_
112</t>
  </si>
  <si>
    <t>-6.1_x000D_
204</t>
  </si>
  <si>
    <t>99.6_x000D_
283</t>
  </si>
  <si>
    <t>101.7_x000D_
102</t>
  </si>
  <si>
    <t>.4411_x000D_
191</t>
  </si>
  <si>
    <t>44.7_x000D_
344</t>
  </si>
  <si>
    <t>30.4_x000D_
323</t>
  </si>
  <si>
    <t>38.7_x000D_
233</t>
  </si>
  <si>
    <t>-4.4_x000D_
150</t>
  </si>
  <si>
    <t>12-10_x000D_
4–6</t>
  </si>
  <si>
    <t>101.6_x000D_
248</t>
  </si>
  <si>
    <t>103.7_x000D_
143</t>
  </si>
  <si>
    <t>.4398_x000D_
192</t>
  </si>
  <si>
    <t>51_x000D_
154</t>
  </si>
  <si>
    <t>26.2_x000D_
278</t>
  </si>
  <si>
    <t>44.9_x000D_
31</t>
  </si>
  <si>
    <t>25.7_x000D_
1</t>
  </si>
  <si>
    <t>66_x000D_
275</t>
  </si>
  <si>
    <t>-6.7_x000D_
221</t>
  </si>
  <si>
    <t>104.9_x000D_
186</t>
  </si>
  <si>
    <t>107.3_x000D_
224</t>
  </si>
  <si>
    <t>.4340_x000D_
193</t>
  </si>
  <si>
    <t>15.4_x000D_
297</t>
  </si>
  <si>
    <t>-3.6_x000D_
135</t>
  </si>
  <si>
    <t>9-11_x000D_
1–4</t>
  </si>
  <si>
    <t>109.6_x000D_
266</t>
  </si>
  <si>
    <t>.4299_x000D_
194</t>
  </si>
  <si>
    <t>23.5_x000D_
10</t>
  </si>
  <si>
    <t>35.2_x000D_
269</t>
  </si>
  <si>
    <t>-6.2_x000D_
207</t>
  </si>
  <si>
    <t>104.0_x000D_
202</t>
  </si>
  <si>
    <t>106.6_x000D_
211</t>
  </si>
  <si>
    <t>.4290_x000D_
195</t>
  </si>
  <si>
    <t>49.7_x000D_
207</t>
  </si>
  <si>
    <t>29.7_x000D_
152</t>
  </si>
  <si>
    <t>50.8_x000D_
152</t>
  </si>
  <si>
    <t>36.3_x000D_
315</t>
  </si>
  <si>
    <t>-7.3_x000D_
246</t>
  </si>
  <si>
    <t>105.7_x000D_
169</t>
  </si>
  <si>
    <t>108.5_x000D_
242</t>
  </si>
  <si>
    <t>.4269_x000D_
196</t>
  </si>
  <si>
    <t>32.1_x000D_
201</t>
  </si>
  <si>
    <t>37.8_x000D_
21</t>
  </si>
  <si>
    <t>45.4_x000D_
25</t>
  </si>
  <si>
    <t>62.7_x000D_
356</t>
  </si>
  <si>
    <t>-8_x000D_
259</t>
  </si>
  <si>
    <t>12-10_x000D_
3–4</t>
  </si>
  <si>
    <t>97.3_x000D_
316</t>
  </si>
  <si>
    <t>99.8_x000D_
71</t>
  </si>
  <si>
    <t>.4260_x000D_
197</t>
  </si>
  <si>
    <t>47_x000D_
298</t>
  </si>
  <si>
    <t>21.7_x000D_
349</t>
  </si>
  <si>
    <t>26.5_x000D_
1</t>
  </si>
  <si>
    <t>28.1_x000D_
211</t>
  </si>
  <si>
    <t>48.6_x000D_
2</t>
  </si>
  <si>
    <t>47.9_x000D_
355</t>
  </si>
  <si>
    <t>28.8_x000D_
342</t>
  </si>
  <si>
    <t>30.6_x000D_
321</t>
  </si>
  <si>
    <t>31.5_x000D_
28</t>
  </si>
  <si>
    <t>-6.3_x000D_
209</t>
  </si>
  <si>
    <t>11-7_x000D_
2–3</t>
  </si>
  <si>
    <t>102.6_x000D_
228</t>
  </si>
  <si>
    <t>105.3_x000D_
176</t>
  </si>
  <si>
    <t>.4244_x000D_
198</t>
  </si>
  <si>
    <t>25_x000D_
305</t>
  </si>
  <si>
    <t>32_x000D_
289</t>
  </si>
  <si>
    <t>67.8_x000D_
185</t>
  </si>
  <si>
    <t>13-9_x000D_
5–5</t>
  </si>
  <si>
    <t>104.8_x000D_
190</t>
  </si>
  <si>
    <t>107.7_x000D_
228</t>
  </si>
  <si>
    <t>.4212_x000D_
199</t>
  </si>
  <si>
    <t>33.2_x000D_
201</t>
  </si>
  <si>
    <t>31_x000D_
282</t>
  </si>
  <si>
    <t>46_x000D_
353</t>
  </si>
  <si>
    <t>-4.8_x000D_
162</t>
  </si>
  <si>
    <t>109.0_x000D_
113</t>
  </si>
  <si>
    <t>112.2_x000D_
307</t>
  </si>
  <si>
    <t>.4180_x000D_
200</t>
  </si>
  <si>
    <t>54.5_x000D_
325</t>
  </si>
  <si>
    <t>34.5_x000D_
232</t>
  </si>
  <si>
    <t>41.8_x000D_
309</t>
  </si>
  <si>
    <t>-7.1_x000D_
238</t>
  </si>
  <si>
    <t>103.1_x000D_
218</t>
  </si>
  <si>
    <t>.4173_x000D_
201</t>
  </si>
  <si>
    <t>20.6_x000D_
36</t>
  </si>
  <si>
    <t>30.1_x000D_
140</t>
  </si>
  <si>
    <t>32.7_x000D_
312</t>
  </si>
  <si>
    <t>28.6_x000D_
77</t>
  </si>
  <si>
    <t>30.1_x000D_
317</t>
  </si>
  <si>
    <t>41.9_x000D_
311</t>
  </si>
  <si>
    <t>67.5_x000D_
199</t>
  </si>
  <si>
    <t>-6.6_x000D_
215</t>
  </si>
  <si>
    <t>109.2_x000D_
106</t>
  </si>
  <si>
    <t>112.5_x000D_
311</t>
  </si>
  <si>
    <t>53.1_x000D_
305</t>
  </si>
  <si>
    <t>23_x000D_
335</t>
  </si>
  <si>
    <t>23.6_x000D_
11</t>
  </si>
  <si>
    <t>35.9_x000D_
303</t>
  </si>
  <si>
    <t>-5.7_x000D_
191</t>
  </si>
  <si>
    <t>100.8_x000D_
262</t>
  </si>
  <si>
    <t>103.9_x000D_
147</t>
  </si>
  <si>
    <t>.4151_x000D_
203</t>
  </si>
  <si>
    <t>16.2_x000D_
259</t>
  </si>
  <si>
    <t>66.1_x000D_
266</t>
  </si>
  <si>
    <t>-7.7_x000D_
252</t>
  </si>
  <si>
    <t>99.2_x000D_
289</t>
  </si>
  <si>
    <t>102.3_x000D_
111</t>
  </si>
  <si>
    <t>.4141_x000D_
204</t>
  </si>
  <si>
    <t>48.8_x000D_
249</t>
  </si>
  <si>
    <t>52.4_x000D_
281</t>
  </si>
  <si>
    <t>33.8_x000D_
335</t>
  </si>
  <si>
    <t>44.8_x000D_
349</t>
  </si>
  <si>
    <t>56.5_x000D_
352</t>
  </si>
  <si>
    <t>30.3_x000D_
312</t>
  </si>
  <si>
    <t>69.5_x000D_
88</t>
  </si>
  <si>
    <t>-3.7_x000D_
137</t>
  </si>
  <si>
    <t>104.1_x000D_
198</t>
  </si>
  <si>
    <t>107.3_x000D_
225</t>
  </si>
  <si>
    <t>.4129_x000D_
205</t>
  </si>
  <si>
    <t>32.2_x000D_
297</t>
  </si>
  <si>
    <t>-5.3_x000D_
179</t>
  </si>
  <si>
    <t>107.2_x000D_
141</t>
  </si>
  <si>
    <t>110.7_x000D_
281</t>
  </si>
  <si>
    <t>.4098_x000D_
206</t>
  </si>
  <si>
    <t>25.5_x000D_
343</t>
  </si>
  <si>
    <t>67.1_x000D_
225</t>
  </si>
  <si>
    <t>-5.8_x000D_
196</t>
  </si>
  <si>
    <t>11-8_x000D_
7–3</t>
  </si>
  <si>
    <t>99.5_x000D_
64</t>
  </si>
  <si>
    <t>.4085_x000D_
207</t>
  </si>
  <si>
    <t>19.7_x000D_
311</t>
  </si>
  <si>
    <t>21.5_x000D_
26</t>
  </si>
  <si>
    <t>46.4_x000D_
354</t>
  </si>
  <si>
    <t>43_x000D_
356</t>
  </si>
  <si>
    <t>-5.2_x000D_
173</t>
  </si>
  <si>
    <t>14-9_x000D_
7–5</t>
  </si>
  <si>
    <t>106.5_x000D_
158</t>
  </si>
  <si>
    <t>110.1_x000D_
272</t>
  </si>
  <si>
    <t>.4060_x000D_
208</t>
  </si>
  <si>
    <t>52.1_x000D_
264</t>
  </si>
  <si>
    <t>36.5_x000D_
359</t>
  </si>
  <si>
    <t>54.3_x000D_
320</t>
  </si>
  <si>
    <t>36.3_x000D_
62</t>
  </si>
  <si>
    <t>32.2_x000D_
299</t>
  </si>
  <si>
    <t>-5.1_x000D_
168</t>
  </si>
  <si>
    <t>102.6_x000D_
229</t>
  </si>
  <si>
    <t>106.1_x000D_
196</t>
  </si>
  <si>
    <t>.4040_x000D_
209</t>
  </si>
  <si>
    <t>52.2_x000D_
106</t>
  </si>
  <si>
    <t>25.4_x000D_
344</t>
  </si>
  <si>
    <t>32.6_x000D_
40</t>
  </si>
  <si>
    <t>68.4_x000D_
144</t>
  </si>
  <si>
    <t>-9.5_x000D_
304</t>
  </si>
  <si>
    <t>102.7_x000D_
225</t>
  </si>
  <si>
    <t>106.3_x000D_
200</t>
  </si>
  <si>
    <t>.4022_x000D_
210</t>
  </si>
  <si>
    <t>47.8_x000D_
276</t>
  </si>
  <si>
    <t>21.7_x000D_
19</t>
  </si>
  <si>
    <t>44.5_x000D_
10</t>
  </si>
  <si>
    <t>33.9_x000D_
190</t>
  </si>
  <si>
    <t>47.5_x000D_
360</t>
  </si>
  <si>
    <t>66_x000D_
276</t>
  </si>
  <si>
    <t>-4.5_x000D_
155</t>
  </si>
  <si>
    <t>102.8_x000D_
223</t>
  </si>
  <si>
    <t>106.5_x000D_
207</t>
  </si>
  <si>
    <t>.4004_x000D_
211</t>
  </si>
  <si>
    <t>20.5_x000D_
353</t>
  </si>
  <si>
    <t>33.1_x000D_
170</t>
  </si>
  <si>
    <t>34.1_x000D_
73</t>
  </si>
  <si>
    <t>-7.8_x000D_
255</t>
  </si>
  <si>
    <t>104.2_x000D_
197</t>
  </si>
  <si>
    <t>108.0_x000D_
233</t>
  </si>
  <si>
    <t>.3995_x000D_
212</t>
  </si>
  <si>
    <t>20.4_x000D_
328</t>
  </si>
  <si>
    <t>37.6_x000D_
347</t>
  </si>
  <si>
    <t>-6.6_x000D_
217</t>
  </si>
  <si>
    <t>10-8_x000D_
1–4</t>
  </si>
  <si>
    <t>106.1_x000D_
164</t>
  </si>
  <si>
    <t>110.3_x000D_
273</t>
  </si>
  <si>
    <t>.3925_x000D_
213</t>
  </si>
  <si>
    <t>29_x000D_
88</t>
  </si>
  <si>
    <t>53.6_x000D_
303</t>
  </si>
  <si>
    <t>38.6_x000D_
152</t>
  </si>
  <si>
    <t>68.6_x000D_
135</t>
  </si>
  <si>
    <t>-5.1_x000D_
170</t>
  </si>
  <si>
    <t>102.5_x000D_
231</t>
  </si>
  <si>
    <t>106.5_x000D_
208</t>
  </si>
  <si>
    <t>.3910_x000D_
214</t>
  </si>
  <si>
    <t>46.1_x000D_
316</t>
  </si>
  <si>
    <t>-6.6_x000D_
214</t>
  </si>
  <si>
    <t>13-10_x000D_
5–3</t>
  </si>
  <si>
    <t>109.2_x000D_
105</t>
  </si>
  <si>
    <t>113.6_x000D_
325</t>
  </si>
  <si>
    <t>.3899_x000D_
215</t>
  </si>
  <si>
    <t>52_x000D_
260</t>
  </si>
  <si>
    <t>27.7_x000D_
307</t>
  </si>
  <si>
    <t>52.7_x000D_
270</t>
  </si>
  <si>
    <t>44_x000D_
40</t>
  </si>
  <si>
    <t>-5.3_x000D_
178</t>
  </si>
  <si>
    <t>99.1_x000D_
292</t>
  </si>
  <si>
    <t>103.2_x000D_
133</t>
  </si>
  <si>
    <t>.3873_x000D_
216</t>
  </si>
  <si>
    <t>41.2_x000D_
22</t>
  </si>
  <si>
    <t>30.7_x000D_
300</t>
  </si>
  <si>
    <t>35.4_x000D_
228</t>
  </si>
  <si>
    <t>65.9_x000D_
281</t>
  </si>
  <si>
    <t>-6.1_x000D_
203</t>
  </si>
  <si>
    <t>107.4_x000D_
138</t>
  </si>
  <si>
    <t>111.8_x000D_
299</t>
  </si>
  <si>
    <t>.3862_x000D_
217</t>
  </si>
  <si>
    <t>55_x000D_
347</t>
  </si>
  <si>
    <t>34.4_x000D_
38</t>
  </si>
  <si>
    <t>34.1_x000D_
148</t>
  </si>
  <si>
    <t>34.3_x000D_
263</t>
  </si>
  <si>
    <t>38.5_x000D_
230</t>
  </si>
  <si>
    <t>65.8_x000D_
288</t>
  </si>
  <si>
    <t>-9.5_x000D_
305</t>
  </si>
  <si>
    <t>12-12_x000D_
5–4</t>
  </si>
  <si>
    <t>104.9_x000D_
185</t>
  </si>
  <si>
    <t>109.3_x000D_
261</t>
  </si>
  <si>
    <t>.3856_x000D_
218</t>
  </si>
  <si>
    <t>24.8_x000D_
310</t>
  </si>
  <si>
    <t>41.3_x000D_
21</t>
  </si>
  <si>
    <t>32.8_x000D_
286</t>
  </si>
  <si>
    <t>14-8_x000D_
5–6</t>
  </si>
  <si>
    <t>101.3_x000D_
255</t>
  </si>
  <si>
    <t>105.5_x000D_
181</t>
  </si>
  <si>
    <t>.3841_x000D_
219</t>
  </si>
  <si>
    <t>22.7_x000D_
339</t>
  </si>
  <si>
    <t>35.4_x000D_
113</t>
  </si>
  <si>
    <t>71.8_x000D_
26</t>
  </si>
  <si>
    <t>-5.1_x000D_
167</t>
  </si>
  <si>
    <t>15-9_x000D_
10–3</t>
  </si>
  <si>
    <t>103.5_x000D_
211</t>
  </si>
  <si>
    <t>107.9_x000D_
230</t>
  </si>
  <si>
    <t>.3837_x000D_
220</t>
  </si>
  <si>
    <t>19.5_x000D_
303</t>
  </si>
  <si>
    <t>33.7_x000D_
210</t>
  </si>
  <si>
    <t>63.3_x000D_
353</t>
  </si>
  <si>
    <t>-5_x000D_
165</t>
  </si>
  <si>
    <t>109.0_x000D_
110</t>
  </si>
  <si>
    <t>113.6_x000D_
327</t>
  </si>
  <si>
    <t>.3831_x000D_
221</t>
  </si>
  <si>
    <t>52.9_x000D_
300</t>
  </si>
  <si>
    <t>13.3_x000D_
354</t>
  </si>
  <si>
    <t>36.8_x000D_
332</t>
  </si>
  <si>
    <t>66.9_x000D_
236</t>
  </si>
  <si>
    <t>-5.4_x000D_
185</t>
  </si>
  <si>
    <t>9-12_x000D_
4–6</t>
  </si>
  <si>
    <t>98.5_x000D_
305</t>
  </si>
  <si>
    <t>102.7_x000D_
129</t>
  </si>
  <si>
    <t>.3827_x000D_
222</t>
  </si>
  <si>
    <t>19.2_x000D_
69</t>
  </si>
  <si>
    <t>42.2_x000D_
15</t>
  </si>
  <si>
    <t>38.8_x000D_
305</t>
  </si>
  <si>
    <t>26.9_x000D_
353</t>
  </si>
  <si>
    <t>36.6_x000D_
150</t>
  </si>
  <si>
    <t>-7_x000D_
233</t>
  </si>
  <si>
    <t>11-12_x000D_
6–4</t>
  </si>
  <si>
    <t>101.1_x000D_
259</t>
  </si>
  <si>
    <t>.3812_x000D_
223</t>
  </si>
  <si>
    <t>30.6_x000D_
304</t>
  </si>
  <si>
    <t>40.6_x000D_
94</t>
  </si>
  <si>
    <t>-7.9_x000D_
258</t>
  </si>
  <si>
    <t>8-13_x000D_
3–7</t>
  </si>
  <si>
    <t>101.7_x000D_
245</t>
  </si>
  <si>
    <t>106.1_x000D_
195</t>
  </si>
  <si>
    <t>.3796_x000D_
224</t>
  </si>
  <si>
    <t>21.2_x000D_
30</t>
  </si>
  <si>
    <t>25.6_x000D_
291</t>
  </si>
  <si>
    <t>42.8_x000D_
340</t>
  </si>
  <si>
    <t>-9.1_x000D_
292</t>
  </si>
  <si>
    <t>104.0_x000D_
199</t>
  </si>
  <si>
    <t>108.6_x000D_
245</t>
  </si>
  <si>
    <t>.3786_x000D_
225</t>
  </si>
  <si>
    <t>53_x000D_
301</t>
  </si>
  <si>
    <t>39.3_x000D_
37</t>
  </si>
  <si>
    <t>48.4_x000D_
252</t>
  </si>
  <si>
    <t>31.5_x000D_
314</t>
  </si>
  <si>
    <t>39_x000D_
241</t>
  </si>
  <si>
    <t>69_x000D_
111</t>
  </si>
  <si>
    <t>-7.8_x000D_
253</t>
  </si>
  <si>
    <t>103.6_x000D_
209</t>
  </si>
  <si>
    <t>108.4_x000D_
240</t>
  </si>
  <si>
    <t>.3728_x000D_
226</t>
  </si>
  <si>
    <t>20.4_x000D_
355</t>
  </si>
  <si>
    <t>67.6_x000D_
196</t>
  </si>
  <si>
    <t>-6.4_x000D_
211</t>
  </si>
  <si>
    <t>99.9_x000D_
277</t>
  </si>
  <si>
    <t>104.6_x000D_
165</t>
  </si>
  <si>
    <t>.3721_x000D_
227</t>
  </si>
  <si>
    <t>48.9_x000D_
246</t>
  </si>
  <si>
    <t>26.7_x000D_
323</t>
  </si>
  <si>
    <t>40.9_x000D_
323</t>
  </si>
  <si>
    <t>47.5_x000D_
283</t>
  </si>
  <si>
    <t>65.8_x000D_
286</t>
  </si>
  <si>
    <t>-9_x000D_
288</t>
  </si>
  <si>
    <t>99.1_x000D_
293</t>
  </si>
  <si>
    <t>103.8_x000D_
145</t>
  </si>
  <si>
    <t>.3709_x000D_
228</t>
  </si>
  <si>
    <t>45.8_x000D_
325</t>
  </si>
  <si>
    <t>-6.5_x000D_
212</t>
  </si>
  <si>
    <t>100.1_x000D_
275</t>
  </si>
  <si>
    <t>104.8_x000D_
169</t>
  </si>
  <si>
    <t>.3691_x000D_
229</t>
  </si>
  <si>
    <t>29.7_x000D_
266</t>
  </si>
  <si>
    <t>27.2_x000D_
50</t>
  </si>
  <si>
    <t>100.2_x000D_
271</t>
  </si>
  <si>
    <t>.3657_x000D_
230</t>
  </si>
  <si>
    <t>31.4_x000D_
216</t>
  </si>
  <si>
    <t>29.8_x000D_
325</t>
  </si>
  <si>
    <t>109.7_x000D_
268</t>
  </si>
  <si>
    <t>.3609_x000D_
231</t>
  </si>
  <si>
    <t>13.7_x000D_
345</t>
  </si>
  <si>
    <t>38.5_x000D_
297</t>
  </si>
  <si>
    <t>31.7_x000D_
265</t>
  </si>
  <si>
    <t>68.7_x000D_
131</t>
  </si>
  <si>
    <t>110.5_x000D_
85</t>
  </si>
  <si>
    <t>116.2_x000D_
352</t>
  </si>
  <si>
    <t>.3586_x000D_
232</t>
  </si>
  <si>
    <t>13.8_x000D_
11</t>
  </si>
  <si>
    <t>37.8_x000D_
59</t>
  </si>
  <si>
    <t>53.8_x000D_
312</t>
  </si>
  <si>
    <t>37.8_x000D_
350</t>
  </si>
  <si>
    <t>71_x000D_
44</t>
  </si>
  <si>
    <t>-6.3_x000D_
210</t>
  </si>
  <si>
    <t>13-9_x000D_
6–3</t>
  </si>
  <si>
    <t>100.6_x000D_
267</t>
  </si>
  <si>
    <t>105.9_x000D_
191</t>
  </si>
  <si>
    <t>.3566_x000D_
233</t>
  </si>
  <si>
    <t>-5.8_x000D_
197</t>
  </si>
  <si>
    <t>98.9_x000D_
297</t>
  </si>
  <si>
    <t>104.1_x000D_
153</t>
  </si>
  <si>
    <t>.3554_x000D_
234</t>
  </si>
  <si>
    <t>50.3_x000D_
358</t>
  </si>
  <si>
    <t>44.5_x000D_
345</t>
  </si>
  <si>
    <t>-6.9_x000D_
231</t>
  </si>
  <si>
    <t>112.9_x000D_
316</t>
  </si>
  <si>
    <t>.3554_x000D_
235</t>
  </si>
  <si>
    <t>19.7_x000D_
357</t>
  </si>
  <si>
    <t>33_x000D_
317</t>
  </si>
  <si>
    <t>27.9_x000D_
301</t>
  </si>
  <si>
    <t>38.9_x000D_
240</t>
  </si>
  <si>
    <t>-6.8_x000D_
225</t>
  </si>
  <si>
    <t>10-13_x000D_
4–4</t>
  </si>
  <si>
    <t>101.4_x000D_
252</t>
  </si>
  <si>
    <t>107.1_x000D_
220</t>
  </si>
  <si>
    <t>.3487_x000D_
236</t>
  </si>
  <si>
    <t>41.9_x000D_
69</t>
  </si>
  <si>
    <t>67.1_x000D_
227</t>
  </si>
  <si>
    <t>-8.8_x000D_
282</t>
  </si>
  <si>
    <t>106.7_x000D_
154</t>
  </si>
  <si>
    <t>112.7_x000D_
315</t>
  </si>
  <si>
    <t>.3484_x000D_
237</t>
  </si>
  <si>
    <t>53.2_x000D_
307</t>
  </si>
  <si>
    <t>33.1_x000D_
320</t>
  </si>
  <si>
    <t>55_x000D_
333</t>
  </si>
  <si>
    <t>29.2_x000D_
337</t>
  </si>
  <si>
    <t>-8.6_x000D_
278</t>
  </si>
  <si>
    <t>100.2_x000D_
272</t>
  </si>
  <si>
    <t>105.9_x000D_
189</t>
  </si>
  <si>
    <t>.3468_x000D_
238</t>
  </si>
  <si>
    <t>47.2_x000D_
295</t>
  </si>
  <si>
    <t>21_x000D_
339</t>
  </si>
  <si>
    <t>45.3_x000D_
334</t>
  </si>
  <si>
    <t>31_x000D_
25</t>
  </si>
  <si>
    <t>64.4_x000D_
335</t>
  </si>
  <si>
    <t>10-12_x000D_
3–4</t>
  </si>
  <si>
    <t>106.3_x000D_
162</t>
  </si>
  <si>
    <t>112.3_x000D_
309</t>
  </si>
  <si>
    <t>.3460_x000D_
239</t>
  </si>
  <si>
    <t>54.6_x000D_
338</t>
  </si>
  <si>
    <t>13.6_x000D_
347</t>
  </si>
  <si>
    <t>54_x000D_
317</t>
  </si>
  <si>
    <t>38.4_x000D_
16</t>
  </si>
  <si>
    <t>37.2_x000D_
339</t>
  </si>
  <si>
    <t>32.5_x000D_
38</t>
  </si>
  <si>
    <t>66.5_x000D_
258</t>
  </si>
  <si>
    <t>-7.6_x000D_
250</t>
  </si>
  <si>
    <t>105.5_x000D_
176</t>
  </si>
  <si>
    <t>111.5_x000D_
293</t>
  </si>
  <si>
    <t>.3457_x000D_
240</t>
  </si>
  <si>
    <t>35_x000D_
242</t>
  </si>
  <si>
    <t>-6.1_x000D_
205</t>
  </si>
  <si>
    <t>102.5_x000D_
232</t>
  </si>
  <si>
    <t>108.7_x000D_
248</t>
  </si>
  <si>
    <t>.3380_x000D_
241</t>
  </si>
  <si>
    <t>68.6_x000D_
134</t>
  </si>
  <si>
    <t>-8.2_x000D_
265</t>
  </si>
  <si>
    <t>101.6_x000D_
246</t>
  </si>
  <si>
    <t>107.8_x000D_
229</t>
  </si>
  <si>
    <t>.3379_x000D_
242</t>
  </si>
  <si>
    <t>45.4_x000D_
330</t>
  </si>
  <si>
    <t>34.2_x000D_
264</t>
  </si>
  <si>
    <t>-6_x000D_
202</t>
  </si>
  <si>
    <t>8-13_x000D_
5–5</t>
  </si>
  <si>
    <t>102.1_x000D_
239</t>
  </si>
  <si>
    <t>108.3_x000D_
238</t>
  </si>
  <si>
    <t>.3373_x000D_
243</t>
  </si>
  <si>
    <t>45.5_x000D_
331</t>
  </si>
  <si>
    <t>38.6_x000D_
300</t>
  </si>
  <si>
    <t>44.6_x000D_
344</t>
  </si>
  <si>
    <t>28.1_x000D_
344</t>
  </si>
  <si>
    <t>-8.2_x000D_
264</t>
  </si>
  <si>
    <t>104.2_x000D_
196</t>
  </si>
  <si>
    <t>110.5_x000D_
277</t>
  </si>
  <si>
    <t>.3367_x000D_
244</t>
  </si>
  <si>
    <t>37.6_x000D_
175</t>
  </si>
  <si>
    <t>72.7_x000D_
12</t>
  </si>
  <si>
    <t>-5.7_x000D_
192</t>
  </si>
  <si>
    <t>99.8_x000D_
280</t>
  </si>
  <si>
    <t>105.9_x000D_
188</t>
  </si>
  <si>
    <t>.3366_x000D_
245</t>
  </si>
  <si>
    <t>52.2_x000D_
255</t>
  </si>
  <si>
    <t>71.8_x000D_
27</t>
  </si>
  <si>
    <t>103.6_x000D_
208</t>
  </si>
  <si>
    <t>110.0_x000D_
270</t>
  </si>
  <si>
    <t>.3354_x000D_
246</t>
  </si>
  <si>
    <t>54.9_x000D_
346</t>
  </si>
  <si>
    <t>67.1_x000D_
224</t>
  </si>
  <si>
    <t>-8.7_x000D_
280</t>
  </si>
  <si>
    <t>13-9_x000D_
4–6</t>
  </si>
  <si>
    <t>100.1_x000D_
274</t>
  </si>
  <si>
    <t>106.3_x000D_
199</t>
  </si>
  <si>
    <t>.3340_x000D_
247</t>
  </si>
  <si>
    <t>38.8_x000D_
41</t>
  </si>
  <si>
    <t>39.2_x000D_
312</t>
  </si>
  <si>
    <t>25.7_x000D_
356</t>
  </si>
  <si>
    <t>-5.5_x000D_
190</t>
  </si>
  <si>
    <t>13-9_x000D_
4–4</t>
  </si>
  <si>
    <t>111.8_x000D_
298</t>
  </si>
  <si>
    <t>.3334_x000D_
248</t>
  </si>
  <si>
    <t>42.2_x000D_
338</t>
  </si>
  <si>
    <t>44.2_x000D_
38</t>
  </si>
  <si>
    <t>74.7_x000D_
3</t>
  </si>
  <si>
    <t>-6.2_x000D_
206</t>
  </si>
  <si>
    <t>10-12_x000D_
3–7</t>
  </si>
  <si>
    <t>104.0_x000D_
200</t>
  </si>
  <si>
    <t>110.5_x000D_
276</t>
  </si>
  <si>
    <t>.3327_x000D_
249</t>
  </si>
  <si>
    <t>23.9_x000D_
324</t>
  </si>
  <si>
    <t>34.7_x000D_
232</t>
  </si>
  <si>
    <t>-8_x000D_
261</t>
  </si>
  <si>
    <t>106.9_x000D_
148</t>
  </si>
  <si>
    <t>113.7_x000D_
329</t>
  </si>
  <si>
    <t>.3303_x000D_
250</t>
  </si>
  <si>
    <t>36.9_x000D_
333</t>
  </si>
  <si>
    <t>40.2_x000D_
104</t>
  </si>
  <si>
    <t>-7_x000D_
237</t>
  </si>
  <si>
    <t>101.2_x000D_
256</t>
  </si>
  <si>
    <t>107.7_x000D_
227</t>
  </si>
  <si>
    <t>.3293_x000D_
251</t>
  </si>
  <si>
    <t>28.3_x000D_
147</t>
  </si>
  <si>
    <t>26.8_x000D_
45</t>
  </si>
  <si>
    <t>-5.4_x000D_
183</t>
  </si>
  <si>
    <t>104.0_x000D_
203</t>
  </si>
  <si>
    <t>110.6_x000D_
278</t>
  </si>
  <si>
    <t>.3291_x000D_
252</t>
  </si>
  <si>
    <t>51.8_x000D_
120</t>
  </si>
  <si>
    <t>53.8_x000D_
323</t>
  </si>
  <si>
    <t>52.4_x000D_
259</t>
  </si>
  <si>
    <t>36.6_x000D_
53</t>
  </si>
  <si>
    <t>64.1_x000D_
340</t>
  </si>
  <si>
    <t>-9_x000D_
287</t>
  </si>
  <si>
    <t>10-9_x000D_
5–5</t>
  </si>
  <si>
    <t>95.7_x000D_
330</t>
  </si>
  <si>
    <t>101.8_x000D_
104</t>
  </si>
  <si>
    <t>.3288_x000D_
253</t>
  </si>
  <si>
    <t>22.4_x000D_
344</t>
  </si>
  <si>
    <t>37.5_x000D_
289</t>
  </si>
  <si>
    <t>105.2_x000D_
180</t>
  </si>
  <si>
    <t>112.0_x000D_
304</t>
  </si>
  <si>
    <t>.3284_x000D_
254</t>
  </si>
  <si>
    <t>31.9_x000D_
165</t>
  </si>
  <si>
    <t>31.3_x000D_
274</t>
  </si>
  <si>
    <t>33.5_x000D_
59</t>
  </si>
  <si>
    <t>66.9_x000D_
235</t>
  </si>
  <si>
    <t>-6.7_x000D_
220</t>
  </si>
  <si>
    <t>104.7_x000D_
191</t>
  </si>
  <si>
    <t>111.6_x000D_
295</t>
  </si>
  <si>
    <t>.3232_x000D_
255</t>
  </si>
  <si>
    <t>66.3_x000D_
264</t>
  </si>
  <si>
    <t>-7.4_x000D_
248</t>
  </si>
  <si>
    <t>99.9_x000D_
279</t>
  </si>
  <si>
    <t>106.6_x000D_
210</t>
  </si>
  <si>
    <t>.3227_x000D_
256</t>
  </si>
  <si>
    <t>47.4_x000D_
288</t>
  </si>
  <si>
    <t>27.7_x000D_
228</t>
  </si>
  <si>
    <t>68.7_x000D_
132</t>
  </si>
  <si>
    <t>-4.7_x000D_
160</t>
  </si>
  <si>
    <t>11-10_x000D_
7–4</t>
  </si>
  <si>
    <t>114.0_x000D_
331</t>
  </si>
  <si>
    <t>.3210_x000D_
257</t>
  </si>
  <si>
    <t>30.1_x000D_
109</t>
  </si>
  <si>
    <t>53.1_x000D_
288</t>
  </si>
  <si>
    <t>38.2_x000D_
17</t>
  </si>
  <si>
    <t>30.1_x000D_
327</t>
  </si>
  <si>
    <t>-7.3_x000D_
242</t>
  </si>
  <si>
    <t>108.5_x000D_
122</t>
  </si>
  <si>
    <t>115.8_x000D_
349</t>
  </si>
  <si>
    <t>.3199_x000D_
258</t>
  </si>
  <si>
    <t>35.6_x000D_
115</t>
  </si>
  <si>
    <t>-9.4_x000D_
300</t>
  </si>
  <si>
    <t>10-12_x000D_
2–5</t>
  </si>
  <si>
    <t>97.1_x000D_
318</t>
  </si>
  <si>
    <t>103.7_x000D_
140</t>
  </si>
  <si>
    <t>.3194_x000D_
259</t>
  </si>
  <si>
    <t>65.6_x000D_
293</t>
  </si>
  <si>
    <t>8-14_x000D_
2–8</t>
  </si>
  <si>
    <t>97.4_x000D_
315</t>
  </si>
  <si>
    <t>104.2_x000D_
155</t>
  </si>
  <si>
    <t>.3156_x000D_
260</t>
  </si>
  <si>
    <t>46.2_x000D_
314</t>
  </si>
  <si>
    <t>35.3_x000D_
120</t>
  </si>
  <si>
    <t>38_x000D_
292</t>
  </si>
  <si>
    <t>31.2_x000D_
44</t>
  </si>
  <si>
    <t>26.1_x000D_
354</t>
  </si>
  <si>
    <t>-8.4_x000D_
272</t>
  </si>
  <si>
    <t>101.6_x000D_
247</t>
  </si>
  <si>
    <t>108.8_x000D_
254</t>
  </si>
  <si>
    <t>.3138_x000D_
261</t>
  </si>
  <si>
    <t>38.1_x000D_
294</t>
  </si>
  <si>
    <t>64.5_x000D_
334</t>
  </si>
  <si>
    <t>-8.9_x000D_
284</t>
  </si>
  <si>
    <t>6-14_x000D_
2–3</t>
  </si>
  <si>
    <t>102.0_x000D_
244</t>
  </si>
  <si>
    <t>109.2_x000D_
260</t>
  </si>
  <si>
    <t>.3136_x000D_
262</t>
  </si>
  <si>
    <t>48.1_x000D_
269</t>
  </si>
  <si>
    <t>49.2_x000D_
223</t>
  </si>
  <si>
    <t>67.5_x000D_
202</t>
  </si>
  <si>
    <t>-10.4_x000D_
318</t>
  </si>
  <si>
    <t>12-11_x000D_
2–6</t>
  </si>
  <si>
    <t>100.8_x000D_
265</t>
  </si>
  <si>
    <t>108.1_x000D_
236</t>
  </si>
  <si>
    <t>.3089_x000D_
263</t>
  </si>
  <si>
    <t>20.1_x000D_
318</t>
  </si>
  <si>
    <t>30.1_x000D_
256</t>
  </si>
  <si>
    <t>71.4_x000D_
32</t>
  </si>
  <si>
    <t>-5.8_x000D_
194</t>
  </si>
  <si>
    <t>101.4_x000D_
250</t>
  </si>
  <si>
    <t>.3083_x000D_
264</t>
  </si>
  <si>
    <t>34.9_x000D_
346</t>
  </si>
  <si>
    <t>51.7_x000D_
240</t>
  </si>
  <si>
    <t>-5.3_x000D_
180</t>
  </si>
  <si>
    <t>101.2_x000D_
257</t>
  </si>
  <si>
    <t>108.6_x000D_
246</t>
  </si>
  <si>
    <t>.3065_x000D_
265</t>
  </si>
  <si>
    <t>45.2_x000D_
337</t>
  </si>
  <si>
    <t>24.2_x000D_
351</t>
  </si>
  <si>
    <t>32.9_x000D_
48</t>
  </si>
  <si>
    <t>-9_x000D_
286</t>
  </si>
  <si>
    <t>.3058_x000D_
266</t>
  </si>
  <si>
    <t>54.4_x000D_
324</t>
  </si>
  <si>
    <t>63.9_x000D_
343</t>
  </si>
  <si>
    <t>-6.8_x000D_
226</t>
  </si>
  <si>
    <t>100.6_x000D_
268</t>
  </si>
  <si>
    <t>108.0_x000D_
234</t>
  </si>
  <si>
    <t>.3049_x000D_
267</t>
  </si>
  <si>
    <t>-6.9_x000D_
227</t>
  </si>
  <si>
    <t>11-11_x000D_
5–4</t>
  </si>
  <si>
    <t>105.5_x000D_
175</t>
  </si>
  <si>
    <t>113.4_x000D_
322</t>
  </si>
  <si>
    <t>.3042_x000D_
268</t>
  </si>
  <si>
    <t>35.2_x000D_
121</t>
  </si>
  <si>
    <t>41.4_x000D_
330</t>
  </si>
  <si>
    <t>-9.1_x000D_
291</t>
  </si>
  <si>
    <t>102.4_x000D_
234</t>
  </si>
  <si>
    <t>110.0_x000D_
271</t>
  </si>
  <si>
    <t>.3037_x000D_
269</t>
  </si>
  <si>
    <t>28.8_x000D_
10</t>
  </si>
  <si>
    <t>73.9_x000D_
5</t>
  </si>
  <si>
    <t>-7.2_x000D_
241</t>
  </si>
  <si>
    <t>98.3_x000D_
310</t>
  </si>
  <si>
    <t>105.8_x000D_
187</t>
  </si>
  <si>
    <t>.2989_x000D_
270</t>
  </si>
  <si>
    <t>33.3_x000D_
324</t>
  </si>
  <si>
    <t>29.3_x000D_
335</t>
  </si>
  <si>
    <t>-4.9_x000D_
164</t>
  </si>
  <si>
    <t>99.0_x000D_
295</t>
  </si>
  <si>
    <t>106.7_x000D_
213</t>
  </si>
  <si>
    <t>.2965_x000D_
271</t>
  </si>
  <si>
    <t>24.4_x000D_
361</t>
  </si>
  <si>
    <t>-8.1_x000D_
262</t>
  </si>
  <si>
    <t>96.7_x000D_
323</t>
  </si>
  <si>
    <t>104.4_x000D_
159</t>
  </si>
  <si>
    <t>.2938_x000D_
272</t>
  </si>
  <si>
    <t>31.4_x000D_
273</t>
  </si>
  <si>
    <t>-4.5_x000D_
154</t>
  </si>
  <si>
    <t>98.6_x000D_
303</t>
  </si>
  <si>
    <t>106.5_x000D_
206</t>
  </si>
  <si>
    <t>.2913_x000D_
273</t>
  </si>
  <si>
    <t>35.4_x000D_
349</t>
  </si>
  <si>
    <t>30_x000D_
321</t>
  </si>
  <si>
    <t>-10.5_x000D_
319</t>
  </si>
  <si>
    <t>94.8_x000D_
333</t>
  </si>
  <si>
    <t>102.4_x000D_
122</t>
  </si>
  <si>
    <t>.2905_x000D_
274</t>
  </si>
  <si>
    <t>45.4_x000D_
334</t>
  </si>
  <si>
    <t>22.2_x000D_
354</t>
  </si>
  <si>
    <t>31.8_x000D_
206</t>
  </si>
  <si>
    <t>64.1_x000D_
339</t>
  </si>
  <si>
    <t>-9.7_x000D_
309</t>
  </si>
  <si>
    <t>98.8_x000D_
298</t>
  </si>
  <si>
    <t>106.8_x000D_
216</t>
  </si>
  <si>
    <t>.2902_x000D_
275</t>
  </si>
  <si>
    <t>42.1_x000D_
336</t>
  </si>
  <si>
    <t>68.1_x000D_
158</t>
  </si>
  <si>
    <t>-6.8_x000D_
222</t>
  </si>
  <si>
    <t>102.1_x000D_
243</t>
  </si>
  <si>
    <t>110.6_x000D_
279</t>
  </si>
  <si>
    <t>.2831_x000D_
276</t>
  </si>
  <si>
    <t>31.7_x000D_
207</t>
  </si>
  <si>
    <t>-9.6_x000D_
306</t>
  </si>
  <si>
    <t>9-14_x000D_
3–5</t>
  </si>
  <si>
    <t>102.1_x000D_
242</t>
  </si>
  <si>
    <t>110.7_x000D_
283</t>
  </si>
  <si>
    <t>.2816_x000D_
277</t>
  </si>
  <si>
    <t>53.7_x000D_
321</t>
  </si>
  <si>
    <t>55.1_x000D_
335</t>
  </si>
  <si>
    <t>73.8_x000D_
7</t>
  </si>
  <si>
    <t>-9_x000D_
289</t>
  </si>
  <si>
    <t>10-12_x000D_
4–4</t>
  </si>
  <si>
    <t>112.6_x000D_
313</t>
  </si>
  <si>
    <t>.2814_x000D_
278</t>
  </si>
  <si>
    <t>41.2_x000D_
329</t>
  </si>
  <si>
    <t>68.5_x000D_
142</t>
  </si>
  <si>
    <t>-7.8_x000D_
254</t>
  </si>
  <si>
    <t>100.2_x000D_
273</t>
  </si>
  <si>
    <t>108.7_x000D_
253</t>
  </si>
  <si>
    <t>.2810_x000D_
279</t>
  </si>
  <si>
    <t>67.9_x000D_
174</t>
  </si>
  <si>
    <t>-10.9_x000D_
325</t>
  </si>
  <si>
    <t>106.3_x000D_
160</t>
  </si>
  <si>
    <t>115.4_x000D_
345</t>
  </si>
  <si>
    <t>.2805_x000D_
280</t>
  </si>
  <si>
    <t>21.2_x000D_
345</t>
  </si>
  <si>
    <t>32.9_x000D_
315</t>
  </si>
  <si>
    <t>36_x000D_
73</t>
  </si>
  <si>
    <t>-9.4_x000D_
302</t>
  </si>
  <si>
    <t>102.1_x000D_
240</t>
  </si>
  <si>
    <t>110.8_x000D_
286</t>
  </si>
  <si>
    <t>.2802_x000D_
281</t>
  </si>
  <si>
    <t>30_x000D_
258</t>
  </si>
  <si>
    <t>43.1_x000D_
48</t>
  </si>
  <si>
    <t>65.2_x000D_
312</t>
  </si>
  <si>
    <t>102.2_x000D_
237</t>
  </si>
  <si>
    <t>111.2_x000D_
289</t>
  </si>
  <si>
    <t>.2745_x000D_
282</t>
  </si>
  <si>
    <t>54.7_x000D_
340</t>
  </si>
  <si>
    <t>34.4_x000D_
228</t>
  </si>
  <si>
    <t>55.4_x000D_
342</t>
  </si>
  <si>
    <t>63.9_x000D_
344</t>
  </si>
  <si>
    <t>-10.3_x000D_
317</t>
  </si>
  <si>
    <t>93.2_x000D_
348</t>
  </si>
  <si>
    <t>101.6_x000D_
99</t>
  </si>
  <si>
    <t>.2711_x000D_
283</t>
  </si>
  <si>
    <t>29.6_x000D_
157</t>
  </si>
  <si>
    <t>27.5_x000D_
309</t>
  </si>
  <si>
    <t>43.5_x000D_
344</t>
  </si>
  <si>
    <t>44.3_x000D_
343</t>
  </si>
  <si>
    <t>67.2_x000D_
216</t>
  </si>
  <si>
    <t>-5.4_x000D_
181</t>
  </si>
  <si>
    <t>104.0_x000D_
201</t>
  </si>
  <si>
    <t>113.4_x000D_
324</t>
  </si>
  <si>
    <t>.2697_x000D_
284</t>
  </si>
  <si>
    <t>35.3_x000D_
244</t>
  </si>
  <si>
    <t>-9.4_x000D_
301</t>
  </si>
  <si>
    <t>97.1_x000D_
317</t>
  </si>
  <si>
    <t>106.3_x000D_
201</t>
  </si>
  <si>
    <t>.2609_x000D_
285</t>
  </si>
  <si>
    <t>37.4_x000D_
67</t>
  </si>
  <si>
    <t>34.9_x000D_
122</t>
  </si>
  <si>
    <t>35.5_x000D_
227</t>
  </si>
  <si>
    <t>-8.5_x000D_
274</t>
  </si>
  <si>
    <t>8-14_x000D_
4–7</t>
  </si>
  <si>
    <t>103.5_x000D_
210</t>
  </si>
  <si>
    <t>113.4_x000D_
323</t>
  </si>
  <si>
    <t>.2603_x000D_
286</t>
  </si>
  <si>
    <t>20.2_x000D_
323</t>
  </si>
  <si>
    <t>34.6_x000D_
35</t>
  </si>
  <si>
    <t>36.8_x000D_
277</t>
  </si>
  <si>
    <t>56.2_x000D_
349</t>
  </si>
  <si>
    <t>34.9_x000D_
96</t>
  </si>
  <si>
    <t>-10.2_x000D_
315</t>
  </si>
  <si>
    <t>96.5_x000D_
324</t>
  </si>
  <si>
    <t>105.7_x000D_
185</t>
  </si>
  <si>
    <t>.2597_x000D_
287</t>
  </si>
  <si>
    <t>22.1_x000D_
347</t>
  </si>
  <si>
    <t>24.1_x000D_
17</t>
  </si>
  <si>
    <t>32.6_x000D_
188</t>
  </si>
  <si>
    <t>36.6_x000D_
323</t>
  </si>
  <si>
    <t>71.5_x000D_
30</t>
  </si>
  <si>
    <t>-9.3_x000D_
298</t>
  </si>
  <si>
    <t>10-10_x000D_
4–4</t>
  </si>
  <si>
    <t>98.4_x000D_
307</t>
  </si>
  <si>
    <t>107.9_x000D_
232</t>
  </si>
  <si>
    <t>.2571_x000D_
288</t>
  </si>
  <si>
    <t>45.3_x000D_
336</t>
  </si>
  <si>
    <t>30.4_x000D_
31</t>
  </si>
  <si>
    <t>61.3_x000D_
360</t>
  </si>
  <si>
    <t>-7_x000D_
235</t>
  </si>
  <si>
    <t>6-16_x000D_
2–8</t>
  </si>
  <si>
    <t>99.0_x000D_
294</t>
  </si>
  <si>
    <t>109.1_x000D_
259</t>
  </si>
  <si>
    <t>.2453_x000D_
289</t>
  </si>
  <si>
    <t>45.3_x000D_
350</t>
  </si>
  <si>
    <t>-12_x000D_
342</t>
  </si>
  <si>
    <t>8-15_x000D_
2–6</t>
  </si>
  <si>
    <t>102.1_x000D_
241</t>
  </si>
  <si>
    <t>112.6_x000D_
314</t>
  </si>
  <si>
    <t>.2435_x000D_
290</t>
  </si>
  <si>
    <t>24_x000D_
323</t>
  </si>
  <si>
    <t>51.5_x000D_
130</t>
  </si>
  <si>
    <t>-10.2_x000D_
316</t>
  </si>
  <si>
    <t>7-14_x000D_
1–7</t>
  </si>
  <si>
    <t>101.3_x000D_
253</t>
  </si>
  <si>
    <t>112.0_x000D_
305</t>
  </si>
  <si>
    <t>.2396_x000D_
291</t>
  </si>
  <si>
    <t>36.5_x000D_
271</t>
  </si>
  <si>
    <t>41.7_x000D_
74</t>
  </si>
  <si>
    <t>65.4_x000D_
301</t>
  </si>
  <si>
    <t>-10.6_x000D_
322</t>
  </si>
  <si>
    <t>98.3_x000D_
309</t>
  </si>
  <si>
    <t>108.7_x000D_
251</t>
  </si>
  <si>
    <t>.2387_x000D_
292</t>
  </si>
  <si>
    <t>45.7_x000D_
325</t>
  </si>
  <si>
    <t>29_x000D_
335</t>
  </si>
  <si>
    <t>-8.6_x000D_
276</t>
  </si>
  <si>
    <t>93.7_x000D_
342</t>
  </si>
  <si>
    <t>103.7_x000D_
144</t>
  </si>
  <si>
    <t>.2372_x000D_
293</t>
  </si>
  <si>
    <t>-6.9_x000D_
228</t>
  </si>
  <si>
    <t>7-15_x000D_
2–5</t>
  </si>
  <si>
    <t>101.3_x000D_
254</t>
  </si>
  <si>
    <t>112.1_x000D_
306</t>
  </si>
  <si>
    <t>.2369_x000D_
294</t>
  </si>
  <si>
    <t>58.1_x000D_
362</t>
  </si>
  <si>
    <t>25.3_x000D_
4</t>
  </si>
  <si>
    <t>37.3_x000D_
287</t>
  </si>
  <si>
    <t>56.7_x000D_
353</t>
  </si>
  <si>
    <t>40.1_x000D_
362</t>
  </si>
  <si>
    <t>39.9_x000D_
270</t>
  </si>
  <si>
    <t>-10.7_x000D_
323</t>
  </si>
  <si>
    <t>10-10_x000D_
2–5</t>
  </si>
  <si>
    <t>101.0_x000D_
260</t>
  </si>
  <si>
    <t>112.0_x000D_
302</t>
  </si>
  <si>
    <t>.2339_x000D_
295</t>
  </si>
  <si>
    <t>27.9_x000D_
350</t>
  </si>
  <si>
    <t>-6.7_x000D_
219</t>
  </si>
  <si>
    <t>6-17_x000D_
2–6</t>
  </si>
  <si>
    <t>100.9_x000D_
261</t>
  </si>
  <si>
    <t>112.0_x000D_
303</t>
  </si>
  <si>
    <t>.2315_x000D_
296</t>
  </si>
  <si>
    <t>48.2_x000D_
268</t>
  </si>
  <si>
    <t>54.1_x000D_
332</t>
  </si>
  <si>
    <t>23.1_x000D_
333</t>
  </si>
  <si>
    <t>22.2_x000D_
359</t>
  </si>
  <si>
    <t>44.8_x000D_
346</t>
  </si>
  <si>
    <t>64.5_x000D_
333</t>
  </si>
  <si>
    <t>-11.7_x000D_
336</t>
  </si>
  <si>
    <t>98.5_x000D_
304</t>
  </si>
  <si>
    <t>109.5_x000D_
265</t>
  </si>
  <si>
    <t>.2299_x000D_
297</t>
  </si>
  <si>
    <t>-9.9_x000D_
312</t>
  </si>
  <si>
    <t>102.1_x000D_
238</t>
  </si>
  <si>
    <t>113.6_x000D_
326</t>
  </si>
  <si>
    <t>.2268_x000D_
298</t>
  </si>
  <si>
    <t>54.5_x000D_
335</t>
  </si>
  <si>
    <t>46.2_x000D_
352</t>
  </si>
  <si>
    <t>55.6_x000D_
343</t>
  </si>
  <si>
    <t>-11.2_x000D_
328</t>
  </si>
  <si>
    <t>105.6_x000D_
172</t>
  </si>
  <si>
    <t>117.6_x000D_
358</t>
  </si>
  <si>
    <t>.2250_x000D_
299</t>
  </si>
  <si>
    <t>38_x000D_
353</t>
  </si>
  <si>
    <t>67.8_x000D_
186</t>
  </si>
  <si>
    <t>-8.8_x000D_
281</t>
  </si>
  <si>
    <t>5-17_x000D_
5–5</t>
  </si>
  <si>
    <t>101.4_x000D_
251</t>
  </si>
  <si>
    <t>113.1_x000D_
319</t>
  </si>
  <si>
    <t>.2221_x000D_
300</t>
  </si>
  <si>
    <t>35.5_x000D_
352</t>
  </si>
  <si>
    <t>40.5_x000D_
321</t>
  </si>
  <si>
    <t>46.7_x000D_
21</t>
  </si>
  <si>
    <t>69_x000D_
114</t>
  </si>
  <si>
    <t>-12.3_x000D_
344</t>
  </si>
  <si>
    <t>11-12_x000D_
5–3</t>
  </si>
  <si>
    <t>100.8_x000D_
263</t>
  </si>
  <si>
    <t>112.5_x000D_
312</t>
  </si>
  <si>
    <t>.2205_x000D_
301</t>
  </si>
  <si>
    <t>-8.9_x000D_
283</t>
  </si>
  <si>
    <t>94.3_x000D_
336</t>
  </si>
  <si>
    <t>105.4_x000D_
178</t>
  </si>
  <si>
    <t>.2177_x000D_
302</t>
  </si>
  <si>
    <t>41.2_x000D_
82</t>
  </si>
  <si>
    <t>66.6_x000D_
252</t>
  </si>
  <si>
    <t>-11.6_x000D_
334</t>
  </si>
  <si>
    <t>92.6_x000D_
352</t>
  </si>
  <si>
    <t>103.5_x000D_
137</t>
  </si>
  <si>
    <t>.2170_x000D_
303</t>
  </si>
  <si>
    <t>46_x000D_
321</t>
  </si>
  <si>
    <t>29.1_x000D_
91</t>
  </si>
  <si>
    <t>66.1_x000D_
271</t>
  </si>
  <si>
    <t>-10.6_x000D_
321</t>
  </si>
  <si>
    <t>98.7_x000D_
302</t>
  </si>
  <si>
    <t>110.7_x000D_
282</t>
  </si>
  <si>
    <t>.2110_x000D_
304</t>
  </si>
  <si>
    <t>20.7_x000D_
333</t>
  </si>
  <si>
    <t>31.5_x000D_
100</t>
  </si>
  <si>
    <t>63.7_x000D_
346</t>
  </si>
  <si>
    <t>-8.1_x000D_
263</t>
  </si>
  <si>
    <t>99.7_x000D_
282</t>
  </si>
  <si>
    <t>111.8_x000D_
300</t>
  </si>
  <si>
    <t>.2101_x000D_
305</t>
  </si>
  <si>
    <t>68.8_x000D_
124</t>
  </si>
  <si>
    <t>-9_x000D_
290</t>
  </si>
  <si>
    <t>99.4_x000D_
285</t>
  </si>
  <si>
    <t>111.7_x000D_
296</t>
  </si>
  <si>
    <t>.2082_x000D_
306</t>
  </si>
  <si>
    <t>41.7_x000D_
332</t>
  </si>
  <si>
    <t>67.3_x000D_
213</t>
  </si>
  <si>
    <t>-6.9_x000D_
230</t>
  </si>
  <si>
    <t>103.9_x000D_
204</t>
  </si>
  <si>
    <t>116.9_x000D_
356</t>
  </si>
  <si>
    <t>.2054_x000D_
307</t>
  </si>
  <si>
    <t>-9.4_x000D_
303</t>
  </si>
  <si>
    <t>96.9_x000D_
319</t>
  </si>
  <si>
    <t>109.1_x000D_
258</t>
  </si>
  <si>
    <t>.2034_x000D_
308</t>
  </si>
  <si>
    <t>56_x000D_
347</t>
  </si>
  <si>
    <t>68.2_x000D_
152</t>
  </si>
  <si>
    <t>-7.1_x000D_
240</t>
  </si>
  <si>
    <t>98.8_x000D_
299</t>
  </si>
  <si>
    <t>111.3_x000D_
292</t>
  </si>
  <si>
    <t>.2025_x000D_
309</t>
  </si>
  <si>
    <t>65.2_x000D_
308</t>
  </si>
  <si>
    <t>-11.1_x000D_
326</t>
  </si>
  <si>
    <t>6-15_x000D_
2–8</t>
  </si>
  <si>
    <t>98.0_x000D_
313</t>
  </si>
  <si>
    <t>110.4_x000D_
275</t>
  </si>
  <si>
    <t>.2017_x000D_
310</t>
  </si>
  <si>
    <t>46.3_x000D_
312</t>
  </si>
  <si>
    <t>72.2_x000D_
18</t>
  </si>
  <si>
    <t>-11.2_x000D_
329</t>
  </si>
  <si>
    <t>98.9_x000D_
296</t>
  </si>
  <si>
    <t>111.6_x000D_
294</t>
  </si>
  <si>
    <t>.1994_x000D_
311</t>
  </si>
  <si>
    <t>31.2_x000D_
26</t>
  </si>
  <si>
    <t>-9.2_x000D_
296</t>
  </si>
  <si>
    <t>6-16_x000D_
1–6</t>
  </si>
  <si>
    <t>103.2_x000D_
214</t>
  </si>
  <si>
    <t>116.5_x000D_
353</t>
  </si>
  <si>
    <t>.1984_x000D_
312</t>
  </si>
  <si>
    <t>22.7_x000D_
357</t>
  </si>
  <si>
    <t>73.8_x000D_
6</t>
  </si>
  <si>
    <t>-12.7_x000D_
346</t>
  </si>
  <si>
    <t>96.7_x000D_
322</t>
  </si>
  <si>
    <t>109.4_x000D_
264</t>
  </si>
  <si>
    <t>.1958_x000D_
313</t>
  </si>
  <si>
    <t>20.8_x000D_
334</t>
  </si>
  <si>
    <t>29.9_x000D_
322</t>
  </si>
  <si>
    <t>71_x000D_
43</t>
  </si>
  <si>
    <t>-8.2_x000D_
266</t>
  </si>
  <si>
    <t>6-15_x000D_
3–7</t>
  </si>
  <si>
    <t>99.8_x000D_
281</t>
  </si>
  <si>
    <t>112.9_x000D_
317</t>
  </si>
  <si>
    <t>.1947_x000D_
314</t>
  </si>
  <si>
    <t>32_x000D_
304</t>
  </si>
  <si>
    <t>46.8_x000D_
357</t>
  </si>
  <si>
    <t>69.2_x000D_
104</t>
  </si>
  <si>
    <t>-11.8_x000D_
337</t>
  </si>
  <si>
    <t>92.3_x000D_
353</t>
  </si>
  <si>
    <t>104.6_x000D_
162</t>
  </si>
  <si>
    <t>.1916_x000D_
315</t>
  </si>
  <si>
    <t>44.5_x000D_
349</t>
  </si>
  <si>
    <t>21.4_x000D_
347</t>
  </si>
  <si>
    <t>-7.9_x000D_
256</t>
  </si>
  <si>
    <t>95.7_x000D_
329</t>
  </si>
  <si>
    <t>108.5_x000D_
243</t>
  </si>
  <si>
    <t>.1909_x000D_
316</t>
  </si>
  <si>
    <t>25.2_x000D_
22</t>
  </si>
  <si>
    <t>42.7_x000D_
325</t>
  </si>
  <si>
    <t>-8.4_x000D_
273</t>
  </si>
  <si>
    <t>10-12_x000D_
4–5</t>
  </si>
  <si>
    <t>95.9_x000D_
327</t>
  </si>
  <si>
    <t>108.7_x000D_
250</t>
  </si>
  <si>
    <t>.1906_x000D_
317</t>
  </si>
  <si>
    <t>25.7_x000D_
341</t>
  </si>
  <si>
    <t>37.9_x000D_
291</t>
  </si>
  <si>
    <t>43.2_x000D_
355</t>
  </si>
  <si>
    <t>65.8_x000D_
285</t>
  </si>
  <si>
    <t>-7.9_x000D_
257</t>
  </si>
  <si>
    <t>9-12_x000D_
4–3</t>
  </si>
  <si>
    <t>101.1_x000D_
258</t>
  </si>
  <si>
    <t>115.3_x000D_
344</t>
  </si>
  <si>
    <t>.1812_x000D_
318</t>
  </si>
  <si>
    <t>23.8_x000D_
354</t>
  </si>
  <si>
    <t>-9.2_x000D_
293</t>
  </si>
  <si>
    <t>94.7_x000D_
335</t>
  </si>
  <si>
    <t>108.2_x000D_
237</t>
  </si>
  <si>
    <t>.1770_x000D_
319</t>
  </si>
  <si>
    <t>42.4_x000D_
339</t>
  </si>
  <si>
    <t>66.5_x000D_
254</t>
  </si>
  <si>
    <t>-8_x000D_
260</t>
  </si>
  <si>
    <t>92.7_x000D_
350</t>
  </si>
  <si>
    <t>106.0_x000D_
194</t>
  </si>
  <si>
    <t>45.9_x000D_
323</t>
  </si>
  <si>
    <t>46.6_x000D_
306</t>
  </si>
  <si>
    <t>-6.8_x000D_
224</t>
  </si>
  <si>
    <t>100.3_x000D_
270</t>
  </si>
  <si>
    <t>114.7_x000D_
336</t>
  </si>
  <si>
    <t>.1763_x000D_
321</t>
  </si>
  <si>
    <t>25.3_x000D_
302</t>
  </si>
  <si>
    <t>52.6_x000D_
94</t>
  </si>
  <si>
    <t>-10.1_x000D_
313</t>
  </si>
  <si>
    <t>98.7_x000D_
301</t>
  </si>
  <si>
    <t>113.2_x000D_
321</t>
  </si>
  <si>
    <t>.1719_x000D_
322</t>
  </si>
  <si>
    <t>44.6_x000D_
347</t>
  </si>
  <si>
    <t>20.7_x000D_
35</t>
  </si>
  <si>
    <t>50.4_x000D_
359</t>
  </si>
  <si>
    <t>-9.7_x000D_
308</t>
  </si>
  <si>
    <t>99.9_x000D_
278</t>
  </si>
  <si>
    <t>115.2_x000D_
342</t>
  </si>
  <si>
    <t>.1639_x000D_
323</t>
  </si>
  <si>
    <t>-11.3_x000D_
331</t>
  </si>
  <si>
    <t>98.2_x000D_
311</t>
  </si>
  <si>
    <t>113.1_x000D_
320</t>
  </si>
  <si>
    <t>.1638_x000D_
324</t>
  </si>
  <si>
    <t>68.9_x000D_
118</t>
  </si>
  <si>
    <t>-11.8_x000D_
338</t>
  </si>
  <si>
    <t>5-15_x000D_
1–7</t>
  </si>
  <si>
    <t>96.9_x000D_
321</t>
  </si>
  <si>
    <t>111.7_x000D_
297</t>
  </si>
  <si>
    <t>.1625_x000D_
325</t>
  </si>
  <si>
    <t>39.9_x000D_
314</t>
  </si>
  <si>
    <t>40.1_x000D_
106</t>
  </si>
  <si>
    <t>-11.4_x000D_
333</t>
  </si>
  <si>
    <t>103.6_x000D_
207</t>
  </si>
  <si>
    <t>119.7_x000D_
361</t>
  </si>
  <si>
    <t>.1598_x000D_
326</t>
  </si>
  <si>
    <t>36.6_x000D_
360</t>
  </si>
  <si>
    <t>72.5_x000D_
15</t>
  </si>
  <si>
    <t>-6.8_x000D_
223</t>
  </si>
  <si>
    <t>7-15_x000D_
5–4</t>
  </si>
  <si>
    <t>99.4_x000D_
284</t>
  </si>
  <si>
    <t>115.0_x000D_
339</t>
  </si>
  <si>
    <t>.1582_x000D_
327</t>
  </si>
  <si>
    <t>45.7_x000D_
326</t>
  </si>
  <si>
    <t>35.3_x000D_
348</t>
  </si>
  <si>
    <t>-10.5_x000D_
320</t>
  </si>
  <si>
    <t>99.3_x000D_
287</t>
  </si>
  <si>
    <t>114.8_x000D_
338</t>
  </si>
  <si>
    <t>.1581_x000D_
328</t>
  </si>
  <si>
    <t>53.3_x000D_
291</t>
  </si>
  <si>
    <t>-9.2_x000D_
295</t>
  </si>
  <si>
    <t>100.7_x000D_
266</t>
  </si>
  <si>
    <t>116.6_x000D_
355</t>
  </si>
  <si>
    <t>.1559_x000D_
329</t>
  </si>
  <si>
    <t>43.6_x000D_
352</t>
  </si>
  <si>
    <t>71.4_x000D_
31</t>
  </si>
  <si>
    <t>-9.9_x000D_
311</t>
  </si>
  <si>
    <t>98.8_x000D_
300</t>
  </si>
  <si>
    <t>114.4_x000D_
333</t>
  </si>
  <si>
    <t>.1553_x000D_
330</t>
  </si>
  <si>
    <t>39.8_x000D_
313</t>
  </si>
  <si>
    <t>-11.3_x000D_
332</t>
  </si>
  <si>
    <t>96.9_x000D_
320</t>
  </si>
  <si>
    <t>112.4_x000D_
310</t>
  </si>
  <si>
    <t>.1539_x000D_
331</t>
  </si>
  <si>
    <t>44.4_x000D_
347</t>
  </si>
  <si>
    <t>33_x000D_
284</t>
  </si>
  <si>
    <t>43.9_x000D_
341</t>
  </si>
  <si>
    <t>-9.8_x000D_
310</t>
  </si>
  <si>
    <t>99.1_x000D_
291</t>
  </si>
  <si>
    <t>115.1_x000D_
340</t>
  </si>
  <si>
    <t>.1521_x000D_
332</t>
  </si>
  <si>
    <t>47.8_x000D_
13</t>
  </si>
  <si>
    <t>66.4_x000D_
261</t>
  </si>
  <si>
    <t>-11.3_x000D_
330</t>
  </si>
  <si>
    <t>93.6_x000D_
343</t>
  </si>
  <si>
    <t>108.7_x000D_
249</t>
  </si>
  <si>
    <t>.1510_x000D_
333</t>
  </si>
  <si>
    <t>46.3_x000D_
353</t>
  </si>
  <si>
    <t>43.7_x000D_
351</t>
  </si>
  <si>
    <t>-12_x000D_
341</t>
  </si>
  <si>
    <t>5-14_x000D_
2–8</t>
  </si>
  <si>
    <t>93.8_x000D_
340</t>
  </si>
  <si>
    <t>109.1_x000D_
256</t>
  </si>
  <si>
    <t>.1502_x000D_
334</t>
  </si>
  <si>
    <t>20.2_x000D_
362</t>
  </si>
  <si>
    <t>-10.1_x000D_
314</t>
  </si>
  <si>
    <t>96.0_x000D_
326</t>
  </si>
  <si>
    <t>112.2_x000D_
308</t>
  </si>
  <si>
    <t>.1437_x000D_
335</t>
  </si>
  <si>
    <t>40_x000D_
271</t>
  </si>
  <si>
    <t>65.8_x000D_
287</t>
  </si>
  <si>
    <t>-8.7_x000D_
279</t>
  </si>
  <si>
    <t>4-18_x000D_
0–10</t>
  </si>
  <si>
    <t>99.2_x000D_
290</t>
  </si>
  <si>
    <t>116.0_x000D_
351</t>
  </si>
  <si>
    <t>.1415_x000D_
336</t>
  </si>
  <si>
    <t>53.9_x000D_
314</t>
  </si>
  <si>
    <t>-15.2_x000D_
360</t>
  </si>
  <si>
    <t>92.0_x000D_
354</t>
  </si>
  <si>
    <t>107.9_x000D_
231</t>
  </si>
  <si>
    <t>.1382_x000D_
337</t>
  </si>
  <si>
    <t>25.1_x000D_
347</t>
  </si>
  <si>
    <t>63.3_x000D_
352</t>
  </si>
  <si>
    <t>-13.9_x000D_
352</t>
  </si>
  <si>
    <t>92.7_x000D_
351</t>
  </si>
  <si>
    <t>109.1_x000D_
257</t>
  </si>
  <si>
    <t>.1330_x000D_
338</t>
  </si>
  <si>
    <t>33.9_x000D_
337</t>
  </si>
  <si>
    <t>43.7_x000D_
345</t>
  </si>
  <si>
    <t>44_x000D_
348</t>
  </si>
  <si>
    <t>30.2_x000D_
17</t>
  </si>
  <si>
    <t>65.6_x000D_
294</t>
  </si>
  <si>
    <t>-14.5_x000D_
357</t>
  </si>
  <si>
    <t>5-13_x000D_
1–4</t>
  </si>
  <si>
    <t>90.3_x000D_
355</t>
  </si>
  <si>
    <t>106.3_x000D_
202</t>
  </si>
  <si>
    <t>.1328_x000D_
339</t>
  </si>
  <si>
    <t>28.9_x000D_
341</t>
  </si>
  <si>
    <t>44.8_x000D_
33</t>
  </si>
  <si>
    <t>-9.6_x000D_
307</t>
  </si>
  <si>
    <t>94.2_x000D_
339</t>
  </si>
  <si>
    <t>110.9_x000D_
287</t>
  </si>
  <si>
    <t>.1323_x000D_
340</t>
  </si>
  <si>
    <t>22.8_x000D_
8</t>
  </si>
  <si>
    <t>35.6_x000D_
353</t>
  </si>
  <si>
    <t>51_x000D_
361</t>
  </si>
  <si>
    <t>-7.3_x000D_
244</t>
  </si>
  <si>
    <t>98.5_x000D_
306</t>
  </si>
  <si>
    <t>116.6_x000D_
354</t>
  </si>
  <si>
    <t>.1257_x000D_
341</t>
  </si>
  <si>
    <t>68_x000D_
163</t>
  </si>
  <si>
    <t>-8.6_x000D_
277</t>
  </si>
  <si>
    <t>8-16_x000D_
4–4</t>
  </si>
  <si>
    <t>99.4_x000D_
286</t>
  </si>
  <si>
    <t>117.9_x000D_
359</t>
  </si>
  <si>
    <t>.1234_x000D_
342</t>
  </si>
  <si>
    <t>55.3_x000D_
352</t>
  </si>
  <si>
    <t>42_x000D_
314</t>
  </si>
  <si>
    <t>-12.3_x000D_
345</t>
  </si>
  <si>
    <t>98.0_x000D_
312</t>
  </si>
  <si>
    <t>117.1_x000D_
357</t>
  </si>
  <si>
    <t>.1147_x000D_
343</t>
  </si>
  <si>
    <t>47.1_x000D_
296</t>
  </si>
  <si>
    <t>71.2_x000D_
38</t>
  </si>
  <si>
    <t>-10.7_x000D_
324</t>
  </si>
  <si>
    <t>93.5_x000D_
344</t>
  </si>
  <si>
    <t>111.9_x000D_
301</t>
  </si>
  <si>
    <t>.1129_x000D_
344</t>
  </si>
  <si>
    <t>34_x000D_
339</t>
  </si>
  <si>
    <t>34.2_x000D_
147</t>
  </si>
  <si>
    <t>27.8_x000D_
351</t>
  </si>
  <si>
    <t>72.1_x000D_
19</t>
  </si>
  <si>
    <t>-9.2_x000D_
294</t>
  </si>
  <si>
    <t>6-17_x000D_
0–8</t>
  </si>
  <si>
    <t>95.4_x000D_
332</t>
  </si>
  <si>
    <t>114.2_x000D_
332</t>
  </si>
  <si>
    <t>.1124_x000D_
345</t>
  </si>
  <si>
    <t>55.6_x000D_
354</t>
  </si>
  <si>
    <t>17.9_x000D_
361</t>
  </si>
  <si>
    <t>57.6_x000D_
358</t>
  </si>
  <si>
    <t>68.4_x000D_
146</t>
  </si>
  <si>
    <t>-12.8_x000D_
348</t>
  </si>
  <si>
    <t>95.7_x000D_
331</t>
  </si>
  <si>
    <t>114.6_x000D_
335</t>
  </si>
  <si>
    <t>.1113_x000D_
346</t>
  </si>
  <si>
    <t>17.5_x000D_
362</t>
  </si>
  <si>
    <t>-11.7_x000D_
335</t>
  </si>
  <si>
    <t>113.6_x000D_
328</t>
  </si>
  <si>
    <t>.1101_x000D_
347</t>
  </si>
  <si>
    <t>21.8_x000D_
350</t>
  </si>
  <si>
    <t>65.9_x000D_
280</t>
  </si>
  <si>
    <t>-14.5_x000D_
358</t>
  </si>
  <si>
    <t>120.1_x000D_
362</t>
  </si>
  <si>
    <t>.1007_x000D_
348</t>
  </si>
  <si>
    <t>48.9_x000D_
235</t>
  </si>
  <si>
    <t>65.5_x000D_
297</t>
  </si>
  <si>
    <t>-13_x000D_
349</t>
  </si>
  <si>
    <t>2-19_x000D_
1–8</t>
  </si>
  <si>
    <t>94.2_x000D_
338</t>
  </si>
  <si>
    <t>114.8_x000D_
337</t>
  </si>
  <si>
    <t>.0935_x000D_
349</t>
  </si>
  <si>
    <t>43.9_x000D_
41</t>
  </si>
  <si>
    <t>68.5_x000D_
140</t>
  </si>
  <si>
    <t>-14.8_x000D_
359</t>
  </si>
  <si>
    <t>4-16_x000D_
3–5</t>
  </si>
  <si>
    <t>93.4_x000D_
346</t>
  </si>
  <si>
    <t>113.8_x000D_
330</t>
  </si>
  <si>
    <t>.0931_x000D_
350</t>
  </si>
  <si>
    <t>54.2_x000D_
319</t>
  </si>
  <si>
    <t>32.9_x000D_
285</t>
  </si>
  <si>
    <t>69.9_x000D_
75</t>
  </si>
  <si>
    <t>-12.7_x000D_
347</t>
  </si>
  <si>
    <t>8-15_x000D_
2–8</t>
  </si>
  <si>
    <t>93.8_x000D_
341</t>
  </si>
  <si>
    <t>114.6_x000D_
334</t>
  </si>
  <si>
    <t>.0912_x000D_
351</t>
  </si>
  <si>
    <t>53.5_x000D_
318</t>
  </si>
  <si>
    <t>24.1_x000D_
322</t>
  </si>
  <si>
    <t>42_x000D_
335</t>
  </si>
  <si>
    <t>30.2_x000D_
326</t>
  </si>
  <si>
    <t>-11.8_x000D_
339</t>
  </si>
  <si>
    <t>94.3_x000D_
337</t>
  </si>
  <si>
    <t>115.9_x000D_
350</t>
  </si>
  <si>
    <t>.0853_x000D_
352</t>
  </si>
  <si>
    <t>22.6_x000D_
357</t>
  </si>
  <si>
    <t>29.4_x000D_
334</t>
  </si>
  <si>
    <t>71.1_x000D_
39</t>
  </si>
  <si>
    <t>3-18_x000D_
2–8</t>
  </si>
  <si>
    <t>89.9_x000D_
356</t>
  </si>
  <si>
    <t>110.8_x000D_
284</t>
  </si>
  <si>
    <t>.0832_x000D_
353</t>
  </si>
  <si>
    <t>24.8_x000D_
361</t>
  </si>
  <si>
    <t>34_x000D_
42</t>
  </si>
  <si>
    <t>33.6_x000D_
275</t>
  </si>
  <si>
    <t>-14.4_x000D_
356</t>
  </si>
  <si>
    <t>89.9_x000D_
357</t>
  </si>
  <si>
    <t>110.8_x000D_
285</t>
  </si>
  <si>
    <t>.0827_x000D_
354</t>
  </si>
  <si>
    <t>74.8_x000D_
2</t>
  </si>
  <si>
    <t>-14.1_x000D_
354</t>
  </si>
  <si>
    <t>2-21_x000D_
0–8</t>
  </si>
  <si>
    <t>89.7_x000D_
358</t>
  </si>
  <si>
    <t>110.7_x000D_
280</t>
  </si>
  <si>
    <t>.0819_x000D_
355</t>
  </si>
  <si>
    <t>21.6_x000D_
350</t>
  </si>
  <si>
    <t>22.5_x000D_
358</t>
  </si>
  <si>
    <t>46.9_x000D_
358</t>
  </si>
  <si>
    <t>68.9_x000D_
117</t>
  </si>
  <si>
    <t>-15.9_x000D_
361</t>
  </si>
  <si>
    <t>93.4_x000D_
345</t>
  </si>
  <si>
    <t>115.6_x000D_
346</t>
  </si>
  <si>
    <t>.0797_x000D_
356</t>
  </si>
  <si>
    <t>35.7_x000D_
256</t>
  </si>
  <si>
    <t>45_x000D_
340</t>
  </si>
  <si>
    <t>66.1_x000D_
272</t>
  </si>
  <si>
    <t>-11.9_x000D_
340</t>
  </si>
  <si>
    <t>6-18_x000D_
2–11</t>
  </si>
  <si>
    <t>93.3_x000D_
347</t>
  </si>
  <si>
    <t>115.7_x000D_
348</t>
  </si>
  <si>
    <t>.0777_x000D_
357</t>
  </si>
  <si>
    <t>57.2_x000D_
360</t>
  </si>
  <si>
    <t>34.6_x000D_
345</t>
  </si>
  <si>
    <t>58.3_x000D_
359</t>
  </si>
  <si>
    <t>24.8_x000D_
359</t>
  </si>
  <si>
    <t>-14.4_x000D_
355</t>
  </si>
  <si>
    <t>110.3_x000D_
274</t>
  </si>
  <si>
    <t>.0747_x000D_
358</t>
  </si>
  <si>
    <t>-12_x000D_
343</t>
  </si>
  <si>
    <t>0-23_x000D_
0–12</t>
  </si>
  <si>
    <t>92.7_x000D_
349</t>
  </si>
  <si>
    <t>115.7_x000D_
347</t>
  </si>
  <si>
    <t>.0731_x000D_
359</t>
  </si>
  <si>
    <t>55.8_x000D_
355</t>
  </si>
  <si>
    <t>19.9_x000D_
315</t>
  </si>
  <si>
    <t>55.2_x000D_
336</t>
  </si>
  <si>
    <t>-17.9_x000D_
362</t>
  </si>
  <si>
    <t>87.5_x000D_
360</t>
  </si>
  <si>
    <t>109.9_x000D_
269</t>
  </si>
  <si>
    <t>.0679_x000D_
360</t>
  </si>
  <si>
    <t>33.4_x000D_
327</t>
  </si>
  <si>
    <t>53.2_x000D_
290</t>
  </si>
  <si>
    <t>-11.1_x000D_
327</t>
  </si>
  <si>
    <t>83.5_x000D_
362</t>
  </si>
  <si>
    <t>106.0_x000D_
193</t>
  </si>
  <si>
    <t>.0603_x000D_
361</t>
  </si>
  <si>
    <t>26.5_x000D_
355</t>
  </si>
  <si>
    <t>38.6_x000D_
232</t>
  </si>
  <si>
    <t>67.1_x000D_
226</t>
  </si>
  <si>
    <t>83.9_x000D_
361</t>
  </si>
  <si>
    <t>118.5_x000D_
360</t>
  </si>
  <si>
    <t>.0185_x000D_
362</t>
  </si>
  <si>
    <t>57.3_x000D_
361</t>
  </si>
  <si>
    <t>41.7_x000D_
360</t>
  </si>
  <si>
    <t>64.8_x000D_
323</t>
  </si>
  <si>
    <t>-13.9_x000D_
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</si>
</sst>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"/>
      <name val="Calibri"/>
      <family val="2"/>
      <scheme val="minor"/>
    </font>
    <font>
      <b/>
      <u/>
      <sz val="12"/>
      <name val="Calibri"/>
      <family val="2"/>
      <scheme val="minor"/>
    </font>
    <font>
      <u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BD74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theme="4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theme="4" tint="0.39997558519241921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theme="4" tint="0.39997558519241921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9" fontId="8" fillId="0" borderId="0" applyFont="0" applyFill="0" applyBorder="0" applyAlignment="0" applyProtection="0"/>
    <xf numFmtId="0" fontId="8" fillId="12" borderId="17" applyNumberFormat="0" applyFont="0" applyAlignment="0" applyProtection="0"/>
    <xf numFmtId="0" fontId="14" fillId="13" borderId="18" applyNumberFormat="0" applyAlignment="0" applyProtection="0"/>
    <xf numFmtId="0" fontId="16" fillId="13" borderId="19" applyNumberFormat="0" applyAlignment="0" applyProtection="0"/>
  </cellStyleXfs>
  <cellXfs count="71">
    <xf numFmtId="0" fontId="0" fillId="0" borderId="0" xfId="0"/>
    <xf numFmtId="0" fontId="0" fillId="4" borderId="0" xfId="0" applyFill="1"/>
    <xf numFmtId="0" fontId="2" fillId="4" borderId="0" xfId="0" applyFont="1" applyFill="1"/>
    <xf numFmtId="0" fontId="2" fillId="0" borderId="0" xfId="0" applyFont="1"/>
    <xf numFmtId="0" fontId="1" fillId="0" borderId="0" xfId="0" applyFont="1"/>
    <xf numFmtId="0" fontId="0" fillId="0" borderId="1" xfId="0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2" borderId="3" xfId="0" applyFont="1" applyFill="1" applyBorder="1"/>
    <xf numFmtId="0" fontId="3" fillId="3" borderId="3" xfId="0" applyFont="1" applyFill="1" applyBorder="1"/>
    <xf numFmtId="0" fontId="4" fillId="2" borderId="3" xfId="0" applyFont="1" applyFill="1" applyBorder="1"/>
    <xf numFmtId="0" fontId="4" fillId="3" borderId="3" xfId="0" applyFont="1" applyFill="1" applyBorder="1"/>
    <xf numFmtId="0" fontId="3" fillId="5" borderId="3" xfId="0" applyFont="1" applyFill="1" applyBorder="1"/>
    <xf numFmtId="0" fontId="4" fillId="5" borderId="3" xfId="0" applyFont="1" applyFill="1" applyBorder="1"/>
    <xf numFmtId="0" fontId="3" fillId="0" borderId="2" xfId="0" applyFont="1" applyBorder="1"/>
    <xf numFmtId="0" fontId="5" fillId="2" borderId="3" xfId="0" applyFont="1" applyFill="1" applyBorder="1"/>
    <xf numFmtId="0" fontId="6" fillId="0" borderId="0" xfId="0" applyFont="1"/>
    <xf numFmtId="0" fontId="6" fillId="4" borderId="0" xfId="0" applyFont="1" applyFill="1"/>
    <xf numFmtId="0" fontId="5" fillId="3" borderId="3" xfId="0" applyFont="1" applyFill="1" applyBorder="1"/>
    <xf numFmtId="2" fontId="0" fillId="0" borderId="0" xfId="0" applyNumberFormat="1"/>
    <xf numFmtId="0" fontId="0" fillId="0" borderId="6" xfId="0" applyBorder="1"/>
    <xf numFmtId="0" fontId="0" fillId="4" borderId="6" xfId="0" applyFill="1" applyBorder="1" applyAlignment="1">
      <alignment horizontal="center"/>
    </xf>
    <xf numFmtId="0" fontId="1" fillId="6" borderId="7" xfId="0" applyFont="1" applyFill="1" applyBorder="1"/>
    <xf numFmtId="164" fontId="2" fillId="0" borderId="0" xfId="1" applyNumberFormat="1" applyFont="1"/>
    <xf numFmtId="164" fontId="0" fillId="0" borderId="0" xfId="1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1" fillId="0" borderId="0" xfId="0" applyFont="1"/>
    <xf numFmtId="0" fontId="9" fillId="3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right"/>
    </xf>
    <xf numFmtId="0" fontId="10" fillId="2" borderId="6" xfId="0" applyFont="1" applyFill="1" applyBorder="1"/>
    <xf numFmtId="0" fontId="10" fillId="0" borderId="6" xfId="0" applyFont="1" applyBorder="1"/>
    <xf numFmtId="0" fontId="0" fillId="2" borderId="6" xfId="0" applyFill="1" applyBorder="1"/>
    <xf numFmtId="0" fontId="0" fillId="0" borderId="6" xfId="0" applyBorder="1" applyAlignment="1">
      <alignment horizontal="left"/>
    </xf>
    <xf numFmtId="0" fontId="0" fillId="2" borderId="6" xfId="0" applyFill="1" applyBorder="1" applyAlignment="1">
      <alignment horizontal="right"/>
    </xf>
    <xf numFmtId="0" fontId="0" fillId="0" borderId="12" xfId="0" applyBorder="1" applyAlignment="1">
      <alignment horizontal="left"/>
    </xf>
    <xf numFmtId="0" fontId="1" fillId="3" borderId="9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2" borderId="14" xfId="0" applyFill="1" applyBorder="1"/>
    <xf numFmtId="0" fontId="0" fillId="0" borderId="15" xfId="0" applyBorder="1" applyAlignment="1">
      <alignment horizontal="left"/>
    </xf>
    <xf numFmtId="0" fontId="1" fillId="3" borderId="10" xfId="0" applyFont="1" applyFill="1" applyBorder="1" applyAlignment="1">
      <alignment horizontal="center"/>
    </xf>
    <xf numFmtId="0" fontId="0" fillId="2" borderId="10" xfId="0" applyFill="1" applyBorder="1"/>
    <xf numFmtId="0" fontId="1" fillId="3" borderId="8" xfId="0" applyFont="1" applyFill="1" applyBorder="1" applyAlignment="1">
      <alignment horizontal="center"/>
    </xf>
    <xf numFmtId="0" fontId="0" fillId="2" borderId="13" xfId="0" applyFill="1" applyBorder="1"/>
    <xf numFmtId="0" fontId="0" fillId="0" borderId="14" xfId="0" applyBorder="1"/>
    <xf numFmtId="0" fontId="13" fillId="0" borderId="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16" xfId="0" applyBorder="1"/>
    <xf numFmtId="0" fontId="12" fillId="0" borderId="3" xfId="0" applyFont="1" applyBorder="1" applyAlignment="1">
      <alignment horizontal="center"/>
    </xf>
    <xf numFmtId="164" fontId="12" fillId="2" borderId="3" xfId="1" applyNumberFormat="1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5" borderId="3" xfId="0" applyFont="1" applyFill="1" applyBorder="1" applyAlignment="1">
      <alignment horizontal="center"/>
    </xf>
    <xf numFmtId="0" fontId="12" fillId="9" borderId="3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10" borderId="3" xfId="0" applyFont="1" applyFill="1" applyBorder="1" applyAlignment="1">
      <alignment horizontal="center"/>
    </xf>
    <xf numFmtId="0" fontId="12" fillId="7" borderId="3" xfId="0" applyFont="1" applyFill="1" applyBorder="1" applyAlignment="1">
      <alignment horizontal="center"/>
    </xf>
    <xf numFmtId="2" fontId="0" fillId="11" borderId="0" xfId="0" applyNumberFormat="1" applyFill="1"/>
    <xf numFmtId="0" fontId="13" fillId="12" borderId="17" xfId="2" applyFont="1" applyAlignment="1">
      <alignment horizontal="center"/>
    </xf>
    <xf numFmtId="0" fontId="0" fillId="12" borderId="17" xfId="2" applyFont="1"/>
    <xf numFmtId="0" fontId="15" fillId="13" borderId="18" xfId="3" applyFont="1" applyAlignment="1">
      <alignment horizontal="center"/>
    </xf>
    <xf numFmtId="165" fontId="0" fillId="0" borderId="0" xfId="0" applyNumberFormat="1"/>
    <xf numFmtId="14" fontId="0" fillId="0" borderId="16" xfId="0" applyNumberFormat="1" applyBorder="1"/>
    <xf numFmtId="0" fontId="0" fillId="0" borderId="6" xfId="0" applyBorder="1" applyAlignment="1">
      <alignment wrapText="1"/>
    </xf>
    <xf numFmtId="1" fontId="0" fillId="0" borderId="0" xfId="0" applyNumberFormat="1"/>
    <xf numFmtId="2" fontId="0" fillId="14" borderId="0" xfId="0" applyNumberFormat="1" applyFill="1"/>
    <xf numFmtId="14" fontId="0" fillId="0" borderId="6" xfId="0" applyNumberFormat="1" applyBorder="1"/>
    <xf numFmtId="0" fontId="17" fillId="0" borderId="19" xfId="4" applyFont="1" applyFill="1"/>
    <xf numFmtId="0" fontId="0" fillId="0" borderId="0" xfId="0" applyAlignment="1">
      <alignment horizontal="center"/>
    </xf>
  </cellXfs>
  <cellStyles count="5">
    <cellStyle name="Calculation" xfId="3" builtinId="22"/>
    <cellStyle name="Normal" xfId="0" builtinId="0"/>
    <cellStyle name="Note" xfId="2" builtinId="10"/>
    <cellStyle name="Output" xfId="4" builtinId="21"/>
    <cellStyle name="Percent" xfId="1" builtinId="5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strike val="0"/>
        <outline val="0"/>
        <shadow val="0"/>
        <u/>
        <vertAlign val="baseline"/>
        <color auto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164" formatCode="0.000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colors>
    <mruColors>
      <color rgb="FFBD74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2F83CB9-BB43-4A79-A1BF-62DDF63C833D}" autoFormatId="16" applyNumberFormats="0" applyBorderFormats="0" applyFontFormats="0" applyPatternFormats="0" applyAlignmentFormats="0" applyWidthHeightFormats="0">
  <queryTableRefresh nextId="16">
    <queryTableFields count="15">
      <queryTableField id="1" name="Rk" tableColumnId="1"/>
      <queryTableField id="2" name="Team" tableColumnId="2"/>
      <queryTableField id="3" name="Conf" tableColumnId="3"/>
      <queryTableField id="4" name="W" tableColumnId="4"/>
      <queryTableField id="5" name="L" tableColumnId="5"/>
      <queryTableField id="6" name="Wpct" tableColumnId="6"/>
      <queryTableField id="7" name="AdjEM" tableColumnId="7"/>
      <queryTableField id="8" name="AdjO" tableColumnId="8"/>
      <queryTableField id="9" name="AdjD" tableColumnId="9"/>
      <queryTableField id="10" name="AdjT" tableColumnId="10"/>
      <queryTableField id="11" name="Luck" tableColumnId="11"/>
      <queryTableField id="12" name="Strength of Schedule AdjEM" tableColumnId="12"/>
      <queryTableField id="13" name="Strength of Schedule OppO" tableColumnId="13"/>
      <queryTableField id="14" name="Strength of Schedule OppD" tableColumnId="14"/>
      <queryTableField id="15" name="NCSOS AdjEM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51A98C7-27E6-4A13-A259-2E7C3A36D73C}" autoFormatId="16" applyNumberFormats="0" applyBorderFormats="0" applyFontFormats="0" applyPatternFormats="0" applyAlignmentFormats="0" applyWidthHeightFormats="0">
  <queryTableRefresh nextId="6">
    <queryTableFields count="5">
      <queryTableField id="1" name="Rk" tableColumnId="1"/>
      <queryTableField id="2" name="Team" tableColumnId="2"/>
      <queryTableField id="3" name="Conf" tableColumnId="3"/>
      <queryTableField id="4" name="Rec" tableColumnId="4"/>
      <queryTableField id="5" name="Elo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A969DDC1-5501-43F1-8750-723893AD4A21}" autoFormatId="16" applyNumberFormats="0" applyBorderFormats="0" applyFontFormats="0" applyPatternFormats="0" applyAlignmentFormats="0" applyWidthHeightFormats="0">
  <queryTableRefresh nextId="34">
    <queryTableFields count="33">
      <queryTableField id="1" name="Rk" tableColumnId="1"/>
      <queryTableField id="2" name="School" tableColumnId="2"/>
      <queryTableField id="3" name="Overall G" tableColumnId="3"/>
      <queryTableField id="4" name="Overall W-L%" tableColumnId="4"/>
      <queryTableField id="5" name="Overall SRS" tableColumnId="5"/>
      <queryTableField id="6" name="Overall SOS" tableColumnId="6"/>
      <queryTableField id="7" name="Points Tm." tableColumnId="7"/>
      <queryTableField id="8" name="Points Opp." tableColumnId="8"/>
      <queryTableField id="9" name="Totals FGA" tableColumnId="9"/>
      <queryTableField id="10" name="Totals FG%" tableColumnId="10"/>
      <queryTableField id="11" name="Totals 3P" tableColumnId="11"/>
      <queryTableField id="12" name="Totals 3PA" tableColumnId="12"/>
      <queryTableField id="13" name="Totals 3P%" tableColumnId="13"/>
      <queryTableField id="14" name="Totals FT" tableColumnId="14"/>
      <queryTableField id="15" name="Totals FTA" tableColumnId="15"/>
      <queryTableField id="16" name="Totals FT%" tableColumnId="16"/>
      <queryTableField id="17" name="Totals ORB" tableColumnId="17"/>
      <queryTableField id="18" name="Totals TRB" tableColumnId="18"/>
      <queryTableField id="19" name="Totals AST" tableColumnId="19"/>
      <queryTableField id="20" name="Totals STL" tableColumnId="20"/>
      <queryTableField id="21" name="Totals BLK" tableColumnId="21"/>
      <queryTableField id="22" name="Totals TOV" tableColumnId="22"/>
      <queryTableField id="23" name="Totals PF" tableColumnId="23"/>
      <queryTableField id="24" name="PPG" tableColumnId="24"/>
      <queryTableField id="25" name="Opp PPG" tableColumnId="25"/>
      <queryTableField id="26" name="PPG Diff" tableColumnId="26"/>
      <queryTableField id="27" name="AST TOV Ratio" tableColumnId="27"/>
      <queryTableField id="28" name="TOV PG" tableColumnId="28"/>
      <queryTableField id="29" name="STL TOV Ratio" tableColumnId="29"/>
      <queryTableField id="30" name="3PA PG" tableColumnId="30"/>
      <queryTableField id="31" name="FTA PG" tableColumnId="31"/>
      <queryTableField id="32" name="BLK PG" tableColumnId="32"/>
      <queryTableField id="33" name="PF PG" tableColumnId="3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1558B48-BDEA-4D8D-9374-CFA6211E69FC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Rank" tableColumnId="2"/>
      <queryTableField id="3" name="Rating" tableColumnId="3"/>
      <queryTableField id="4" name="Hi" tableColumnId="4"/>
      <queryTableField id="5" name="Low" tableColumnId="5"/>
      <queryTableField id="6" name="Last" tableColumnId="6"/>
      <queryTableField id="7" name="RPI Delta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9A36AEA-918E-402D-9B0C-85FC89FE2EB3}" autoFormatId="16" applyNumberFormats="0" applyBorderFormats="0" applyFontFormats="0" applyPatternFormats="0" applyAlignmentFormats="0" applyWidthHeightFormats="0">
  <queryTableRefresh nextId="18">
    <queryTableFields count="11">
      <queryTableField id="1" name="Team" tableColumnId="1"/>
      <queryTableField id="3" name="NET" tableColumnId="3"/>
      <queryTableField id="4" name="ELO" tableColumnId="4"/>
      <queryTableField id="5" name="KPI" tableColumnId="5"/>
      <queryTableField id="6" name="SOR" tableColumnId="6"/>
      <queryTableField id="7" name="BPI" tableColumnId="7"/>
      <queryTableField id="8" name="POM" tableColumnId="8"/>
      <queryTableField id="9" name="SAG" tableColumnId="9"/>
      <queryTableField id="12" name="Average Rank" tableColumnId="12"/>
      <queryTableField id="10" name="RPI" tableColumnId="10"/>
      <queryTableField id="11" name="Predicted RPI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22202CE-200C-4FB8-A5DF-6682F0B64455}" autoFormatId="16" applyNumberFormats="0" applyBorderFormats="0" applyFontFormats="0" applyPatternFormats="0" applyAlignmentFormats="0" applyWidthHeightFormats="0">
  <queryTableRefresh nextId="3">
    <queryTableFields count="2">
      <queryTableField id="1" name="Rank" tableColumnId="1"/>
      <queryTableField id="2" name="Team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D22F08-33C9-4628-B03E-8E3F56DB3C39}" autoFormatId="16" applyNumberFormats="0" applyBorderFormats="0" applyFontFormats="0" applyPatternFormats="0" applyAlignmentFormats="0" applyWidthHeightFormats="0">
  <queryTableRefresh nextId="611">
    <queryTableFields count="24">
      <queryTableField id="1" name="Rk" tableColumnId="1"/>
      <queryTableField id="2" name="Team" tableColumnId="2"/>
      <queryTableField id="3" name="Conf" tableColumnId="3"/>
      <queryTableField id="4" name="G" tableColumnId="4"/>
      <queryTableField id="5" name="D-I Avg: Rec" tableColumnId="5"/>
      <queryTableField id="583" name="105.4 AdjOE" tableColumnId="6"/>
      <queryTableField id="584" name="105.4 AdjDE" tableColumnId="7"/>
      <queryTableField id="585" name="0.4933 Barthag" tableColumnId="8"/>
      <queryTableField id="586" name="Eff. FG% 50.4 EFG%" tableColumnId="9"/>
      <queryTableField id="587" name="Eff. FG% 50.4 EFGD%" tableColumnId="10"/>
      <queryTableField id="588" name="Turnover% 17.4 TOR" tableColumnId="11"/>
      <queryTableField id="589" name="Turnover% 17.4 TORD" tableColumnId="12"/>
      <queryTableField id="555" name="Rebound% 29.2 ORB" tableColumnId="13"/>
      <queryTableField id="556" name="Rebound% 29.2 DRB" tableColumnId="14"/>
      <queryTableField id="590" name="FT Rate 32.9 FTR" tableColumnId="17"/>
      <queryTableField id="591" name="FT Rate 32.9 FTRD" tableColumnId="18"/>
      <queryTableField id="536" name="2-Pt % 50.3 2P%" tableColumnId="15"/>
      <queryTableField id="537" name="2-Pt % 50.3 2P%D" tableColumnId="16"/>
      <queryTableField id="592" name="3-Pt % 33.7 3P%" tableColumnId="19"/>
      <queryTableField id="593" name="3-Pt % 33.7 3P%D" tableColumnId="20"/>
      <queryTableField id="594" name="3P Rate 37.4 3PR" tableColumnId="21"/>
      <queryTableField id="595" name="3P Rate 37.4 3PRD" tableColumnId="22"/>
      <queryTableField id="596" name="67.9 Adj T." tableColumnId="23"/>
      <queryTableField id="24" name="WAB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AA922E3-68E2-41ED-9673-F733CFCD2C91}" name="KenPom" displayName="KenPom" ref="A1:O363" tableType="queryTable" totalsRowShown="0" headerRowDxfId="85">
  <autoFilter ref="A1:O363" xr:uid="{CAA922E3-68E2-41ED-9673-F733CFCD2C91}"/>
  <sortState xmlns:xlrd2="http://schemas.microsoft.com/office/spreadsheetml/2017/richdata2" ref="A2:O363">
    <sortCondition descending="1" ref="G1:G363"/>
  </sortState>
  <tableColumns count="15">
    <tableColumn id="1" xr3:uid="{6A4E4568-E858-4116-AD6E-FD554F9EA7EC}" uniqueName="1" name="Rk" queryTableFieldId="1"/>
    <tableColumn id="2" xr3:uid="{CE53CD37-4014-4B6E-A54C-C17F8217308C}" uniqueName="2" name="Team" queryTableFieldId="2" dataDxfId="84"/>
    <tableColumn id="3" xr3:uid="{D7CFEDED-FDF8-4282-A0B3-E81FAFEC882A}" uniqueName="3" name="Conf" queryTableFieldId="3" dataDxfId="83"/>
    <tableColumn id="4" xr3:uid="{31054F48-A963-4AE5-8454-C90B650A1BCF}" uniqueName="4" name="W" queryTableFieldId="4"/>
    <tableColumn id="5" xr3:uid="{6F936EA7-8498-4498-B848-87402BE4B411}" uniqueName="5" name="L" queryTableFieldId="5"/>
    <tableColumn id="6" xr3:uid="{F19D29F1-9B88-47E9-B29C-F494A3BDA79F}" uniqueName="6" name="Wpct" queryTableFieldId="6" dataDxfId="82" dataCellStyle="Percent"/>
    <tableColumn id="7" xr3:uid="{B9C5869D-CE83-41D8-9D11-38689BB29C5C}" uniqueName="7" name="AdjEM" queryTableFieldId="7"/>
    <tableColumn id="8" xr3:uid="{E1F2E554-FDB8-48F2-8AD7-347B4E7DE7AB}" uniqueName="8" name="AdjO" queryTableFieldId="8"/>
    <tableColumn id="9" xr3:uid="{DD8AD8D2-DF15-48C8-96D1-B5BB22119293}" uniqueName="9" name="AdjD" queryTableFieldId="9"/>
    <tableColumn id="10" xr3:uid="{153D1A5A-D9CD-4621-9CEB-F83699E20C7A}" uniqueName="10" name="AdjT" queryTableFieldId="10"/>
    <tableColumn id="11" xr3:uid="{39D00E22-5E55-4620-B824-C9C16784D1DD}" uniqueName="11" name="Luck" queryTableFieldId="11"/>
    <tableColumn id="12" xr3:uid="{C88B3089-22B7-4345-AA6F-32B23229EFA0}" uniqueName="12" name="Strength of Schedule AdjEM" queryTableFieldId="12"/>
    <tableColumn id="13" xr3:uid="{ED0C5A6F-0568-47C4-8113-486A84DB4EEF}" uniqueName="13" name="Strength of Schedule OppO" queryTableFieldId="13"/>
    <tableColumn id="14" xr3:uid="{595E5E94-BC78-4F5E-9CA1-029319B806C3}" uniqueName="14" name="Strength of Schedule OppD" queryTableFieldId="14"/>
    <tableColumn id="15" xr3:uid="{EA910E27-6F78-4547-B2EC-9B131A4A92DD}" uniqueName="15" name="NCSOS AdjEM" queryTableFieldId="1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DAF6A2A-657C-42B6-BCF6-6D69A04F202D}" name="_2024_T_Rank__ELO__College_Basketball_Ratings" displayName="_2024_T_Rank__ELO__College_Basketball_Ratings" ref="A1:E363" tableType="queryTable" totalsRowShown="0" headerRowDxfId="81">
  <autoFilter ref="A1:E363" xr:uid="{BDAF6A2A-657C-42B6-BCF6-6D69A04F202D}"/>
  <sortState xmlns:xlrd2="http://schemas.microsoft.com/office/spreadsheetml/2017/richdata2" ref="A2:E363">
    <sortCondition ref="B1:B363"/>
  </sortState>
  <tableColumns count="5">
    <tableColumn id="1" xr3:uid="{7C481DC3-6DAF-45C8-8B53-9E73E9895532}" uniqueName="1" name="Rk" queryTableFieldId="1"/>
    <tableColumn id="2" xr3:uid="{2727940A-B08E-48DF-AAC4-EABDB7295550}" uniqueName="2" name="Team" queryTableFieldId="2" dataDxfId="80"/>
    <tableColumn id="3" xr3:uid="{122D52A2-94C9-4A93-9608-783B875B98AF}" uniqueName="3" name="Conf" queryTableFieldId="3" dataDxfId="79"/>
    <tableColumn id="4" xr3:uid="{C5B469B3-1B82-44D2-AD89-729EE8C6E5D8}" uniqueName="4" name="Rec" queryTableFieldId="4" dataDxfId="78"/>
    <tableColumn id="5" xr3:uid="{517097AC-CAF9-4569-B070-B1FFBAEFF644}" uniqueName="5" name="Elo" queryTableFieldId="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C07ACD3-47C7-42D7-82B1-0FDF01F8EEED}" name="School_Stats_Table" displayName="School_Stats_Table" ref="A1:AG363" tableType="queryTable" totalsRowShown="0" headerRowDxfId="77">
  <autoFilter ref="A1:AG363" xr:uid="{DC07ACD3-47C7-42D7-82B1-0FDF01F8EEED}"/>
  <sortState xmlns:xlrd2="http://schemas.microsoft.com/office/spreadsheetml/2017/richdata2" ref="A2:AG363">
    <sortCondition ref="B1:B363"/>
  </sortState>
  <tableColumns count="33">
    <tableColumn id="1" xr3:uid="{5998133C-B00D-4A8F-8C90-6F6F742DFFF7}" uniqueName="1" name="Rk" queryTableFieldId="1" dataDxfId="76"/>
    <tableColumn id="2" xr3:uid="{4755065D-37C9-4581-BFE0-46E434037A2F}" uniqueName="2" name="School" queryTableFieldId="2" dataDxfId="75"/>
    <tableColumn id="3" xr3:uid="{39DA7AD4-B3C2-4AD0-BB5D-1F1FB13FB0AF}" uniqueName="3" name="Overall G" queryTableFieldId="3"/>
    <tableColumn id="4" xr3:uid="{AB551505-019A-42D2-9C71-818F9A552D0B}" uniqueName="4" name="Overall W-L%" queryTableFieldId="4" dataDxfId="74"/>
    <tableColumn id="5" xr3:uid="{9B45113B-7CCC-4A76-9388-1C0C97A983A0}" uniqueName="5" name="Overall SRS" queryTableFieldId="5"/>
    <tableColumn id="6" xr3:uid="{366AD275-F339-4ED0-A92A-8614A2F1AEB3}" uniqueName="6" name="Overall SOS" queryTableFieldId="6"/>
    <tableColumn id="7" xr3:uid="{585D2B6C-A5D7-4C1C-999A-CA695E2BCFB8}" uniqueName="7" name="Points Tm." queryTableFieldId="7"/>
    <tableColumn id="8" xr3:uid="{6464E224-E6B8-4C34-A177-49A9EF708187}" uniqueName="8" name="Points Opp." queryTableFieldId="8"/>
    <tableColumn id="9" xr3:uid="{E1879B02-25B0-42F6-8C07-98C968F64ABD}" uniqueName="9" name="Totals FGA" queryTableFieldId="9"/>
    <tableColumn id="10" xr3:uid="{1337337E-198C-4BA0-8798-BD51475324B8}" uniqueName="10" name="Totals FG%" queryTableFieldId="10"/>
    <tableColumn id="11" xr3:uid="{EEDFFA7E-A823-4A59-BD46-10BB44DFC33B}" uniqueName="11" name="Totals 3P" queryTableFieldId="11"/>
    <tableColumn id="12" xr3:uid="{77F4424B-6616-4531-92B9-8BF4360DAB81}" uniqueName="12" name="Totals 3PA" queryTableFieldId="12"/>
    <tableColumn id="13" xr3:uid="{3C3DB7EB-FBA3-41D4-B2ED-03C204D0A84B}" uniqueName="13" name="Totals 3P%" queryTableFieldId="13"/>
    <tableColumn id="14" xr3:uid="{4FB8DC3E-E1EF-4275-B1A4-CC4B39D95D71}" uniqueName="14" name="Totals FT" queryTableFieldId="14"/>
    <tableColumn id="15" xr3:uid="{80563FFF-6BFE-40C5-80F9-86A85B3334A3}" uniqueName="15" name="Totals FTA" queryTableFieldId="15"/>
    <tableColumn id="16" xr3:uid="{B3B3871E-BAC1-4045-A0A8-DC6A7EEEF0FE}" uniqueName="16" name="Totals FT%" queryTableFieldId="16"/>
    <tableColumn id="17" xr3:uid="{C5312196-5561-4FAC-B3D7-109B9743C6DE}" uniqueName="17" name="Totals ORB" queryTableFieldId="17"/>
    <tableColumn id="18" xr3:uid="{DD9C6B3F-A684-4321-ACE2-C62814655CDA}" uniqueName="18" name="Totals TRB" queryTableFieldId="18"/>
    <tableColumn id="19" xr3:uid="{93235A5E-94A3-4CFF-B408-68B2EDA18771}" uniqueName="19" name="Totals AST" queryTableFieldId="19"/>
    <tableColumn id="20" xr3:uid="{86D1D0E8-8831-421C-B9D8-C621F65DEDB2}" uniqueName="20" name="Totals STL" queryTableFieldId="20"/>
    <tableColumn id="21" xr3:uid="{CE7AA926-9EF5-4F55-85F3-B62BBFF42486}" uniqueName="21" name="Totals BLK" queryTableFieldId="21"/>
    <tableColumn id="22" xr3:uid="{941C9DA2-2471-4553-BB7A-CC41006D1547}" uniqueName="22" name="Totals TOV" queryTableFieldId="22"/>
    <tableColumn id="23" xr3:uid="{CBCA0CFA-3C8B-4268-9281-5CFA9CD290E8}" uniqueName="23" name="Totals PF" queryTableFieldId="23"/>
    <tableColumn id="24" xr3:uid="{B941B81D-6EE6-4754-B0CD-6FE46599C5AC}" uniqueName="24" name="PPG" queryTableFieldId="24"/>
    <tableColumn id="25" xr3:uid="{4209F496-A363-4272-814F-7E810FB31F5A}" uniqueName="25" name="Opp PPG" queryTableFieldId="25"/>
    <tableColumn id="26" xr3:uid="{7EA82018-41B3-4BA0-88AC-7890BB3BF7F6}" uniqueName="26" name="PPG Diff" queryTableFieldId="26"/>
    <tableColumn id="27" xr3:uid="{0D598FA0-A625-4AA1-8B41-E88CD20C7308}" uniqueName="27" name="AST TOV Ratio" queryTableFieldId="27"/>
    <tableColumn id="28" xr3:uid="{2588B612-07D7-40CA-AA91-2C2A757E7B41}" uniqueName="28" name="TOV PG" queryTableFieldId="28"/>
    <tableColumn id="29" xr3:uid="{9C92FE03-F785-443F-B140-953AC957DB67}" uniqueName="29" name="STL TOV Ratio" queryTableFieldId="29"/>
    <tableColumn id="30" xr3:uid="{1A010FBF-0D68-4B4C-8815-6D77620731E4}" uniqueName="30" name="3PA PG" queryTableFieldId="30"/>
    <tableColumn id="31" xr3:uid="{0729F32A-84AD-4ABE-8519-61F324317723}" uniqueName="31" name="FTA PG" queryTableFieldId="31"/>
    <tableColumn id="32" xr3:uid="{9C444789-89FC-43AE-93AF-3609032E1593}" uniqueName="32" name="BLK PG" queryTableFieldId="32"/>
    <tableColumn id="33" xr3:uid="{57C83391-DF57-4F88-83E8-8942130F0D4E}" uniqueName="33" name="PF PG" queryTableFieldId="3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D26C28F-A287-431A-94C8-B121F6A6D2C2}" name="RPI" displayName="RPI" ref="A1:G363" tableType="queryTable" totalsRowShown="0" headerRowDxfId="73">
  <autoFilter ref="A1:G363" xr:uid="{4D26C28F-A287-431A-94C8-B121F6A6D2C2}"/>
  <sortState xmlns:xlrd2="http://schemas.microsoft.com/office/spreadsheetml/2017/richdata2" ref="A2:G363">
    <sortCondition ref="B1:B363"/>
  </sortState>
  <tableColumns count="7">
    <tableColumn id="1" xr3:uid="{DFE98A88-0179-4730-9FAE-52CFC180E2D7}" uniqueName="1" name="Team" queryTableFieldId="1" dataDxfId="72"/>
    <tableColumn id="2" xr3:uid="{7A708FE3-50FD-46F0-BF95-828B3FF21900}" uniqueName="2" name="Rank" queryTableFieldId="2"/>
    <tableColumn id="3" xr3:uid="{2C300DA5-C488-4B35-9DDB-208EDAC67308}" uniqueName="3" name="Rating" queryTableFieldId="3"/>
    <tableColumn id="4" xr3:uid="{9C06A7E1-E50F-45D7-80D4-B3E17EE3A94A}" uniqueName="4" name="Hi" queryTableFieldId="4"/>
    <tableColumn id="5" xr3:uid="{ABBD0231-9778-4A1B-8B8D-725BDE664A9B}" uniqueName="5" name="Low" queryTableFieldId="5"/>
    <tableColumn id="6" xr3:uid="{FF890450-8294-4CB0-834A-0B3F45BF2BEB}" uniqueName="6" name="Last" queryTableFieldId="6"/>
    <tableColumn id="7" xr3:uid="{2BD13E6D-9B7A-4FE9-82D4-0C391A5CB47B}" uniqueName="7" name="RPI Delta" queryTableFieldId="7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BA49B4B-79D7-4930-8BA7-1B75C299549B}" name="Ratings_Comp" displayName="Ratings_Comp" ref="A1:K363" tableType="queryTable" totalsRowShown="0">
  <autoFilter ref="A1:K363" xr:uid="{FBA49B4B-79D7-4930-8BA7-1B75C299549B}"/>
  <sortState xmlns:xlrd2="http://schemas.microsoft.com/office/spreadsheetml/2017/richdata2" ref="A2:K363">
    <sortCondition ref="C1:C363"/>
  </sortState>
  <tableColumns count="11">
    <tableColumn id="1" xr3:uid="{D82DB09D-43DE-48DC-9D6B-6F7C51806DF4}" uniqueName="1" name="Team" queryTableFieldId="1" dataDxfId="71"/>
    <tableColumn id="3" xr3:uid="{1367D5C4-0D8C-4457-B2E7-019D795AC52F}" uniqueName="3" name="NET" queryTableFieldId="3"/>
    <tableColumn id="4" xr3:uid="{B0341118-8D29-446D-A7CC-18CAE4C219A0}" uniqueName="4" name="ELO" queryTableFieldId="4"/>
    <tableColumn id="5" xr3:uid="{8104B09A-DDC5-45D0-806D-34D77F374805}" uniqueName="5" name="KPI" queryTableFieldId="5"/>
    <tableColumn id="6" xr3:uid="{E42DA35F-411B-4173-B984-5D618B8EBFC8}" uniqueName="6" name="SOR" queryTableFieldId="6"/>
    <tableColumn id="7" xr3:uid="{6CE2B7DD-5CCF-4008-BC34-CBDF0465C745}" uniqueName="7" name="BPI" queryTableFieldId="7"/>
    <tableColumn id="8" xr3:uid="{92024ADA-3072-44CD-8AF2-A53921F8AFAC}" uniqueName="8" name="POM" queryTableFieldId="8"/>
    <tableColumn id="9" xr3:uid="{89715A94-838B-493F-9601-71E2EDA1D51C}" uniqueName="9" name="SAG" queryTableFieldId="9"/>
    <tableColumn id="12" xr3:uid="{0BE5B353-CEDF-41CA-8C9B-9708AE619BBE}" uniqueName="12" name="Average Rank" queryTableFieldId="12" dataDxfId="70"/>
    <tableColumn id="10" xr3:uid="{04A67997-BDCC-4428-B08F-EBDF45A6A1A8}" uniqueName="10" name="RPI" queryTableFieldId="10"/>
    <tableColumn id="11" xr3:uid="{2354E6C9-ADF0-496B-9746-ADF0A0851CBF}" uniqueName="11" name="Predicted RPI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3AC59C0-4EF6-477F-B350-45BCFD35285C}" name="NET" displayName="NET" ref="A1:B360" tableType="queryTable" totalsRowShown="0" headerRowDxfId="69">
  <autoFilter ref="A1:B360" xr:uid="{63AC59C0-4EF6-477F-B350-45BCFD35285C}"/>
  <sortState xmlns:xlrd2="http://schemas.microsoft.com/office/spreadsheetml/2017/richdata2" ref="A2:B360">
    <sortCondition ref="A1:A360"/>
  </sortState>
  <tableColumns count="2">
    <tableColumn id="1" xr3:uid="{DEBA1C85-EAC6-402B-8733-7FFC9D55A4C8}" uniqueName="1" name="Rank" queryTableFieldId="1"/>
    <tableColumn id="2" xr3:uid="{0C009F54-A925-4AD8-B8DF-D0142A5D5C46}" uniqueName="2" name="Team" queryTableFieldId="2" dataDxfId="6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F4FF1-AD47-4C9C-B4F6-3240C5F079CD}" name="_2024_Customizable_T_Rank_and_Tempo_Free_Stats__2" displayName="_2024_Customizable_T_Rank_and_Tempo_Free_Stats__2" ref="A1:X363" tableType="queryTable" totalsRowShown="0">
  <autoFilter ref="A1:X363" xr:uid="{F82F4FF1-AD47-4C9C-B4F6-3240C5F079CD}"/>
  <tableColumns count="24">
    <tableColumn id="1" xr3:uid="{C3434A5B-E458-4AFC-B2E4-66B401D52269}" uniqueName="1" name="Rk" queryTableFieldId="1" dataDxfId="67"/>
    <tableColumn id="2" xr3:uid="{0F2ECD53-2EA6-4109-8C3D-F651CE357F96}" uniqueName="2" name="Team" queryTableFieldId="2" dataDxfId="66"/>
    <tableColumn id="3" xr3:uid="{CF7372F0-9EE1-412B-81AD-2FB0C18ACB42}" uniqueName="3" name="Conf" queryTableFieldId="3" dataDxfId="65"/>
    <tableColumn id="4" xr3:uid="{24BAF728-CDD3-404C-B55E-748444EB879B}" uniqueName="4" name="G" queryTableFieldId="4" dataDxfId="64"/>
    <tableColumn id="5" xr3:uid="{BBB95376-2F94-4099-B950-366C5C78AF68}" uniqueName="5" name="D-I Avg: Rec" queryTableFieldId="5" dataDxfId="63"/>
    <tableColumn id="6" xr3:uid="{12848E51-4949-412A-A9AC-8ECB82E366D5}" uniqueName="6" name="105.4 AdjOE" queryTableFieldId="583" dataDxfId="62"/>
    <tableColumn id="7" xr3:uid="{6D2A2EF8-46B8-4FF7-A2E9-AF8CAE6D8B66}" uniqueName="7" name="105.4 AdjDE" queryTableFieldId="584" dataDxfId="61"/>
    <tableColumn id="8" xr3:uid="{212B07A5-8C6D-469D-9659-ECD926467D10}" uniqueName="8" name="0.4933 Barthag" queryTableFieldId="585" dataDxfId="60"/>
    <tableColumn id="9" xr3:uid="{ABA0E622-E09A-46C7-8DD0-83A53B280A47}" uniqueName="9" name="Eff. FG% 50.4 EFG%" queryTableFieldId="586" dataDxfId="59"/>
    <tableColumn id="10" xr3:uid="{454AA6DB-A64D-43CD-A401-D59F9ED60DD3}" uniqueName="10" name="Eff. FG% 50.4 EFGD%" queryTableFieldId="587" dataDxfId="58"/>
    <tableColumn id="11" xr3:uid="{E82FC8F5-DDBD-45FE-BDFB-1A830B56BF11}" uniqueName="11" name="Turnover% 17.4 TOR" queryTableFieldId="588" dataDxfId="57"/>
    <tableColumn id="12" xr3:uid="{D935C3AD-2200-4A94-84B2-06FFE6674865}" uniqueName="12" name="Turnover% 17.4 TORD" queryTableFieldId="589" dataDxfId="56"/>
    <tableColumn id="13" xr3:uid="{F0955CA1-EB45-46EC-8FFD-89D0323C351A}" uniqueName="13" name="Rebound% 29.2 ORB" queryTableFieldId="555" dataDxfId="55"/>
    <tableColumn id="14" xr3:uid="{FA07835E-CBD5-4DD1-9619-0132BBB4DC46}" uniqueName="14" name="Rebound% 29.2 DRB" queryTableFieldId="556" dataDxfId="54"/>
    <tableColumn id="17" xr3:uid="{31F4FF74-3F91-45A2-99AA-D1CE99719B08}" uniqueName="17" name="FT Rate 32.9 FTR" queryTableFieldId="590" dataDxfId="53"/>
    <tableColumn id="18" xr3:uid="{38462F67-B133-4731-80F0-2FFF6317461B}" uniqueName="18" name="FT Rate 32.9 FTRD" queryTableFieldId="591" dataDxfId="52"/>
    <tableColumn id="15" xr3:uid="{9DC38B88-7123-4F8E-94F7-3409B97979C1}" uniqueName="15" name="2-Pt % 50.3 2P%" queryTableFieldId="536" dataDxfId="51"/>
    <tableColumn id="16" xr3:uid="{A9F26FCC-7522-407E-A2B7-50FB609CB169}" uniqueName="16" name="2-Pt % 50.3 2P%D" queryTableFieldId="537" dataDxfId="50"/>
    <tableColumn id="19" xr3:uid="{5D1E026C-22D2-449B-A424-AD71BFCC7E5C}" uniqueName="19" name="3-Pt % 33.7 3P%" queryTableFieldId="592" dataDxfId="49"/>
    <tableColumn id="20" xr3:uid="{3F7B74CC-C62D-49E7-9FF7-1931016EA115}" uniqueName="20" name="3-Pt % 33.7 3P%D" queryTableFieldId="593" dataDxfId="48"/>
    <tableColumn id="21" xr3:uid="{A32D3172-4B5B-46D0-B829-9DFFA0844A3E}" uniqueName="21" name="3P Rate 37.4 3PR" queryTableFieldId="594" dataDxfId="47"/>
    <tableColumn id="22" xr3:uid="{D7446204-011F-4B12-A0A7-2A6ADE368A21}" uniqueName="22" name="3P Rate 37.4 3PRD" queryTableFieldId="595" dataDxfId="46"/>
    <tableColumn id="23" xr3:uid="{8FA39FBC-E7DD-4A9D-A11F-ECCDA696A258}" uniqueName="23" name="67.9 Adj T." queryTableFieldId="596" dataDxfId="45"/>
    <tableColumn id="24" xr3:uid="{3F8E69D4-22A7-42CC-B09A-1C15845C3E34}" uniqueName="24" name="WAB" queryTableFieldId="24" dataDxfId="4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A8025-1712-4909-9118-A8A493957D26}" name="Table_0__8" displayName="Table_0__8" ref="A1:G34" totalsRowShown="0">
  <autoFilter ref="A1:G34" xr:uid="{F12A8025-1712-4909-9118-A8A493957D26}"/>
  <tableColumns count="7">
    <tableColumn id="1" xr3:uid="{9D4B97BA-B978-4EFD-8583-740309468B2D}" name="Conference" dataDxfId="43"/>
    <tableColumn id="2" xr3:uid="{E47020C5-29AC-40C0-A12F-64E00353FDBD}" name="RPI"/>
    <tableColumn id="3" xr3:uid="{03EF49A2-3536-40FF-879D-3C0AD381AE06}" name="Rank"/>
    <tableColumn id="4" xr3:uid="{91D6D04B-A570-4CC0-BC00-57595DA3D998}" name="NC Rec" dataDxfId="42"/>
    <tableColumn id="5" xr3:uid="{C81BE692-A54E-4279-8AA3-69476D917681}" name="NC WP"/>
    <tableColumn id="6" xr3:uid="{67142B79-2346-42AB-BD9E-C9D0173AED9C}" name="Conference Leader" dataDxfId="41"/>
    <tableColumn id="7" xr3:uid="{24E95372-7E22-494B-86CB-2EC711368DB0}" name="RPI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B92846-461E-4ED1-92F2-588AE95F2551}" name="Table_0__7" displayName="Table_0__7" ref="A1:F34" totalsRowShown="0">
  <autoFilter ref="A1:F34" xr:uid="{08B92846-461E-4ED1-92F2-588AE95F2551}"/>
  <tableColumns count="6">
    <tableColumn id="1" xr3:uid="{2BE0A227-4A46-4F0C-AA54-1C47FC8E8DFE}" name="Conference" dataDxfId="40"/>
    <tableColumn id="2" xr3:uid="{90EC7674-955A-44E0-A06C-ACD4D28EC67D}" name="Rank"/>
    <tableColumn id="3" xr3:uid="{F4963987-A9C8-4CD4-B935-A87565707704}" name="NC Rec" dataDxfId="39"/>
    <tableColumn id="4" xr3:uid="{1AF8A609-772D-4B36-9B7A-4003E998A820}" name="NC WP"/>
    <tableColumn id="5" xr3:uid="{F36F48A3-BDB5-43D1-B2EC-FAB8E8D57DDE}" name="Conference Leader" dataDxfId="38"/>
    <tableColumn id="6" xr3:uid="{9DBF7B0C-A908-4B6A-A442-453EE771B73E}" name="NET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8BE9E33-7188-4938-84E8-0F595D6B13B0}" name="Table411" displayName="Table411" ref="A1:CP214" totalsRowShown="0" headerRowDxfId="37" headerRowBorderDxfId="36" tableBorderDxfId="35">
  <autoFilter ref="A1:CP214" xr:uid="{FFE1361B-1344-45CA-98DB-3EA60241F0B2}"/>
  <sortState xmlns:xlrd2="http://schemas.microsoft.com/office/spreadsheetml/2017/richdata2" ref="A2:CP214">
    <sortCondition ref="A1:A214"/>
  </sortState>
  <tableColumns count="94">
    <tableColumn id="1" xr3:uid="{07F69AD4-C418-4F64-BE0C-5D80C420568E}" name="Game_idx"/>
    <tableColumn id="2" xr3:uid="{63BC798F-AE5A-4E59-8742-C1EFE383F0CA}" name="Home" dataDxfId="34"/>
    <tableColumn id="3" xr3:uid="{650F6C13-14DF-4218-9E91-1CED7D395DAE}" name="Away" dataDxfId="33"/>
    <tableColumn id="4" xr3:uid="{D5094591-8E90-4F15-A053-FD5BB7E4951D}" name="Home Name KP" dataDxfId="32">
      <calculatedColumnFormula>VLOOKUP('Prediction Data'!$B2, Names!$C$2:$K$363, 2,FALSE)</calculatedColumnFormula>
    </tableColumn>
    <tableColumn id="5" xr3:uid="{9B3CF757-A4BE-4F37-AD4E-0B2E9945B9EA}" name="Away Name KP" dataDxfId="31">
      <calculatedColumnFormula>VLOOKUP('Prediction Data'!$C2, Names!$C$2:$K$363, 2,FALSE)</calculatedColumnFormula>
    </tableColumn>
    <tableColumn id="6" xr3:uid="{43A47271-70E6-43B3-B922-7973030CBA13}" name="Home Name BPI_SAG ELO" dataDxfId="30">
      <calculatedColumnFormula>VLOOKUP('Prediction Data'!$B2, Names!$C$2:$K$363, 3,FALSE)</calculatedColumnFormula>
    </tableColumn>
    <tableColumn id="7" xr3:uid="{6DCB4941-CE37-4C41-8858-431C5BD0DB28}" name="Away Name BPI_SAG ELO" dataDxfId="29">
      <calculatedColumnFormula>VLOOKUP('Prediction Data'!$C2, Names!$C$2:$K$363, 3,FALSE)</calculatedColumnFormula>
    </tableColumn>
    <tableColumn id="8" xr3:uid="{2F433201-B310-4526-A904-B8AF90FBEAEE}" name="Home Name Torvik" dataDxfId="28">
      <calculatedColumnFormula>VLOOKUP('Prediction Data'!$B2, Names!$C$2:$K$363, 5,FALSE)</calculatedColumnFormula>
    </tableColumn>
    <tableColumn id="9" xr3:uid="{D780F45C-676E-4672-B967-6D1A24D7D832}" name="Away Name Torvik" dataDxfId="27">
      <calculatedColumnFormula>VLOOKUP('Prediction Data'!$C2, Names!$C$2:$K$363, 5,FALSE)</calculatedColumnFormula>
    </tableColumn>
    <tableColumn id="10" xr3:uid="{EEDCAA0A-FF23-4F2B-B4BA-63DAFA04667D}" name="Home Name RPI" dataDxfId="26">
      <calculatedColumnFormula>VLOOKUP('Prediction Data'!$B2, Names!$C$2:$K$363, 6,FALSE)</calculatedColumnFormula>
    </tableColumn>
    <tableColumn id="11" xr3:uid="{F347E9F6-5E59-4F6F-843F-22011530E894}" name="Away Name RPI" dataDxfId="25">
      <calculatedColumnFormula>VLOOKUP('Prediction Data'!$C2, Names!$C$2:$K$363, 6,FALSE)</calculatedColumnFormula>
    </tableColumn>
    <tableColumn id="12" xr3:uid="{E12C6DB3-A71D-496E-A1E6-33FCE152FBE0}" name="Conference_H" dataDxfId="24">
      <calculatedColumnFormula>VLOOKUP(B2, Names!$C$2:$M$363, 7,FALSE)</calculatedColumnFormula>
    </tableColumn>
    <tableColumn id="13" xr3:uid="{FE8E3516-A50D-47C0-A42C-1E1C55C1F01D}" name="Conference_A" dataDxfId="23">
      <calculatedColumnFormula>VLOOKUP(C2, Names!$C$2:$M$363, 7,FALSE)</calculatedColumnFormula>
    </tableColumn>
    <tableColumn id="14" xr3:uid="{19672B85-7C3F-4C02-B773-761C47D35834}" name="Neutral" dataDxfId="22"/>
    <tableColumn id="15" xr3:uid="{6D246276-8A78-4EEF-AEBE-603DCFEE776D}" name="HOME_SCORE" dataDxfId="21"/>
    <tableColumn id="16" xr3:uid="{9A1801D8-0AAC-424F-84CF-564E30FF2653}" name="AWAY_SCORE" dataDxfId="20"/>
    <tableColumn id="17" xr3:uid="{8E907081-BB84-4DE3-B46F-B922EBACAF8D}" name="DIFF" dataDxfId="19">
      <calculatedColumnFormula>O2-P2</calculatedColumnFormula>
    </tableColumn>
    <tableColumn id="18" xr3:uid="{6B8C3639-C402-4653-990C-C99018D6D700}" name="RESULT" dataDxfId="18">
      <calculatedColumnFormula>IF(Q2&gt;0,"W","L")</calculatedColumnFormula>
    </tableColumn>
    <tableColumn id="19" xr3:uid="{61A05F34-3528-456E-9C92-60C9EF7FC5A7}" name="Home_Odds"/>
    <tableColumn id="20" xr3:uid="{939DA927-348B-471C-BB98-8CF24ED27BF2}" name="NET_H" dataDxfId="17">
      <calculatedColumnFormula>VLOOKUP($F2, Ratings_Comp[], T$215, FALSE)</calculatedColumnFormula>
    </tableColumn>
    <tableColumn id="21" xr3:uid="{A0029964-8C26-4068-AE89-74FF1EB32BDD}" name="BPI_H" dataDxfId="16">
      <calculatedColumnFormula>VLOOKUP($F2, Ratings_Comp[], U$215, FALSE)</calculatedColumnFormula>
    </tableColumn>
    <tableColumn id="22" xr3:uid="{C56ABE00-E0F6-4E10-B779-4BE5FDE59A19}" name="SAG_H" dataDxfId="15"/>
    <tableColumn id="23" xr3:uid="{3D5B9C5A-D472-40EB-8822-5A2D2B3F5C1E}" name="KPI_H" dataDxfId="14"/>
    <tableColumn id="24" xr3:uid="{19979180-EE06-436E-BE7D-696F80DC4366}" name="SOR_H" dataDxfId="13"/>
    <tableColumn id="25" xr3:uid="{E5CD2C59-8E2C-4FFA-8D70-F2684ACAE008}" name="NET_A" dataDxfId="12"/>
    <tableColumn id="26" xr3:uid="{9B570C09-1CFF-4D2A-8B77-0C5EA786C836}" name="BPI_A" dataDxfId="11"/>
    <tableColumn id="27" xr3:uid="{CE7F424C-D902-4CE8-9EE2-C7B43D6E4600}" name="SAG_A" dataDxfId="10"/>
    <tableColumn id="28" xr3:uid="{74308044-2E54-4538-85F5-E3C2D9103AAA}" name="KPI_A" dataDxfId="9"/>
    <tableColumn id="29" xr3:uid="{1878D696-CE44-496C-90F9-F8B65995C55A}" name="SOR_A" dataDxfId="8"/>
    <tableColumn id="30" xr3:uid="{7DCCD6C1-95CA-44D0-8A5F-568CFF267FF0}" name="AdjEM_H"/>
    <tableColumn id="31" xr3:uid="{D49D52F2-6585-4818-A55F-61D342495F13}" name="AdjT_H"/>
    <tableColumn id="32" xr3:uid="{84F436D6-B115-4885-BA9B-D4831A00C98B}" name="Luck_H"/>
    <tableColumn id="33" xr3:uid="{A4B6328D-5C4B-40B0-A9EF-CA2B766BE04D}" name="SOS_AdjEM_H"/>
    <tableColumn id="34" xr3:uid="{20CDFE8D-A4F7-4FB6-AA5D-0251629A7B96}" name="NCSOS_AdjEM_H"/>
    <tableColumn id="35" xr3:uid="{86DEE668-0D02-45AC-8920-6A7BC1DC289D}" name="AdjEM_A"/>
    <tableColumn id="36" xr3:uid="{9396E7A6-D493-45F8-9235-64F17056E0C1}" name="AdjT_A"/>
    <tableColumn id="37" xr3:uid="{86FF060A-D5DB-46EE-ACA2-15935C25CAA2}" name="Luck_A"/>
    <tableColumn id="38" xr3:uid="{AAEEF665-4138-4570-8C09-60ECE72CA582}" name="SOS_AdjEM_A"/>
    <tableColumn id="39" xr3:uid="{0BA26439-13A1-4639-8D26-0350118A1405}" name="NCSOS_AdjEM_A"/>
    <tableColumn id="40" xr3:uid="{EC127222-A5FC-4002-AE45-BB3CBD7B3005}" name="ELO_H"/>
    <tableColumn id="41" xr3:uid="{BE218C2F-7F48-4D03-BF13-026041F61913}" name="ELO_delta_H"/>
    <tableColumn id="42" xr3:uid="{3ED33064-DC8D-4F52-95C8-FAB4F035C437}" name="ELO_A"/>
    <tableColumn id="43" xr3:uid="{C126B4E4-8E3F-49B4-A8BF-E5656AB56728}" name="ELO_delta_A"/>
    <tableColumn id="44" xr3:uid="{CA286A8B-7111-4217-BDA4-3832D2FDCC67}" name="TOpct_off_H"/>
    <tableColumn id="45" xr3:uid="{F87FBCE8-EECB-4C84-9D38-4304E9651867}" name="TOpct_def_H"/>
    <tableColumn id="46" xr3:uid="{23174862-5CEE-4813-A5AF-333923EF5D1B}" name="Off_reb_pct_off_H"/>
    <tableColumn id="47" xr3:uid="{24D8B8F5-EC34-4C0E-99CB-08C050A20028}" name="Off_reb_pct_def_H"/>
    <tableColumn id="48" xr3:uid="{76F017F6-3C7A-4A4A-9FAC-F26FDDDDA994}" name="FT_rate_off_H"/>
    <tableColumn id="49" xr3:uid="{08815CC5-23A1-47BC-98E8-6349F87C712C}" name="FT_rate_def_H"/>
    <tableColumn id="50" xr3:uid="{3CCC1324-97C2-41D4-8E38-6AA226EA17E2}" name="FT_pct_off_H"/>
    <tableColumn id="51" xr3:uid="{56164A50-C53E-4D4C-A4B2-5A4560FCBD12}" name="FT_pct_def_H"/>
    <tableColumn id="52" xr3:uid="{55A55EB8-C50A-4581-B4B1-646458FA8BC5}" name="2pt_pct_off_H"/>
    <tableColumn id="53" xr3:uid="{718DB697-F835-4058-AF12-F04A52E22C81}" name="2pt_pct_def_H"/>
    <tableColumn id="54" xr3:uid="{C7B2E63B-416F-426D-AE76-E03C5EC5AF23}" name="3pt_pct_off_H"/>
    <tableColumn id="55" xr3:uid="{2E594861-714E-4CA8-AD99-EF20E244B64A}" name="3pt_pct_def_H"/>
    <tableColumn id="56" xr3:uid="{830A0ECA-FBEB-4D8D-A80D-09FC7C36A3BC}" name="TOpct_off_A"/>
    <tableColumn id="57" xr3:uid="{EE429D97-2F03-4BA7-82D8-C919D7B54476}" name="TOpct_def_A"/>
    <tableColumn id="58" xr3:uid="{DB765630-7025-4A9F-AC7B-0CD44F596419}" name="Off_reb_pct_off_A"/>
    <tableColumn id="59" xr3:uid="{A28F2052-EF30-421A-A9F5-B1AB4B0D7A50}" name="Off_reb_pct_def_A"/>
    <tableColumn id="60" xr3:uid="{EA71E987-1648-44CE-A117-B85AA50E8EDE}" name="FT_rate_off_A"/>
    <tableColumn id="61" xr3:uid="{CC27CE71-F1C6-428B-B50E-42C897F34BD3}" name="FT_rate_def_A"/>
    <tableColumn id="62" xr3:uid="{5C8138F5-86D0-412F-99F3-D7722C021F90}" name="FT_pct_off_A"/>
    <tableColumn id="63" xr3:uid="{EA612FD6-FB66-41DB-9167-DED4909958C0}" name="FT_pct_def_A"/>
    <tableColumn id="64" xr3:uid="{C940573E-855B-45DB-91D8-83A5710FA2CF}" name="2pt_pct_off_A"/>
    <tableColumn id="65" xr3:uid="{884C9AC3-4242-405C-938B-17D2670B1212}" name="2pt_pct_def_A"/>
    <tableColumn id="66" xr3:uid="{03B3D53E-170D-42E3-A31E-6CD23D58744F}" name="3pt_pct_off_A"/>
    <tableColumn id="67" xr3:uid="{65BE9514-29E3-405D-945D-614FA8D87FB2}" name="3pt_pct_def_A"/>
    <tableColumn id="68" xr3:uid="{8FBCA515-1F2A-48CE-8914-6DFBFAAF0009}" name="Rating_H"/>
    <tableColumn id="69" xr3:uid="{F012B167-F58A-4D53-8779-EB11D11F48D0}" name="Hi_H"/>
    <tableColumn id="70" xr3:uid="{1FD21458-A006-4F4E-882C-797174FE65DD}" name="Low_H"/>
    <tableColumn id="71" xr3:uid="{21807A93-DF7B-4AEA-8B8A-A353CD26A66C}" name="Last_H"/>
    <tableColumn id="72" xr3:uid="{3FD7990A-EC87-43ED-9269-BF97CDEA0E45}" name="RkChange_H"/>
    <tableColumn id="73" xr3:uid="{17BE0BC5-A54A-4C86-A80D-3C5B4BE6B9D4}" name="RPI_Rank_H"/>
    <tableColumn id="74" xr3:uid="{4762A75E-15A6-45D1-9DDC-D7E58D1559E4}" name="RPI_Gap_H"/>
    <tableColumn id="75" xr3:uid="{0FDFC0FF-F777-4B5B-8277-4E4633BD5CF1}" name="Rating_A"/>
    <tableColumn id="76" xr3:uid="{C9E58E09-BB83-4905-8395-45F7EF1722B2}" name="Hi_A"/>
    <tableColumn id="77" xr3:uid="{1F8A9627-8D99-40FF-B521-AB5A656CF1D9}" name="Low_A"/>
    <tableColumn id="78" xr3:uid="{05D27657-B23E-445A-99D9-22CD8BD2942B}" name="Last_A"/>
    <tableColumn id="79" xr3:uid="{D709B097-380E-4C0B-8C7D-FDB8BD216000}" name="RkChange_A" dataDxfId="7"/>
    <tableColumn id="80" xr3:uid="{45B917F6-05D7-4959-B165-08215026B4DE}" name="RPI_Rank_A"/>
    <tableColumn id="81" xr3:uid="{9E2B5CE5-3B16-45D1-8442-C92DF91F7351}" name="RPI_Gap_A"/>
    <tableColumn id="82" xr3:uid="{36F17D39-6AE9-4599-B1E6-3110C0CFCC02}" name="Aggr_Resume_Rk_H"/>
    <tableColumn id="83" xr3:uid="{62CDA2E3-A721-4F7A-AD9E-E3072510AC77}" name="Aggr_Resume_Rk_A"/>
    <tableColumn id="84" xr3:uid="{3223070F-EEAC-425F-8A65-66EF3F0440C3}" name="Aggr_Quality_Rk_H" dataDxfId="6"/>
    <tableColumn id="85" xr3:uid="{C6C26FB3-BFE5-4CD0-9F90-45EC2FDBFBF9}" name="Aggr_Quality_Rk_A" dataDxfId="5"/>
    <tableColumn id="86" xr3:uid="{44557DB4-5367-49DA-9B0B-A611D3A62FB1}" name="CRank_H" dataDxfId="4">
      <calculatedColumnFormula>VLOOKUP(Table411[[#This Row],[Conference_H]], Conferences!$H$2:$N$34, 3,FALSE)</calculatedColumnFormula>
    </tableColumn>
    <tableColumn id="87" xr3:uid="{5A428F78-CEA7-4CC6-AB17-B6FFEC13DB15}" name="CRank_A" dataDxfId="3">
      <calculatedColumnFormula>VLOOKUP(Table411[[#This Row],[Conference_A]], Conferences!$H$2:$N$34, 3,FALSE)</calculatedColumnFormula>
    </tableColumn>
    <tableColumn id="88" xr3:uid="{2D5CFC56-D2D0-40DE-8D47-BC70A8C944C4}" name="Is_NonCon" dataDxfId="2">
      <calculatedColumnFormula>IF(Table411[[#This Row],[CRank_H]]=Table411[[#This Row],[CRank_A]],0,1)</calculatedColumnFormula>
    </tableColumn>
    <tableColumn id="92" xr3:uid="{D84208A6-B0F7-431F-A135-F5D72E51B4FA}" name="Home_Ws">
      <calculatedColumnFormula>VLOOKUP(Table411[[#This Row],[Home Name BPI_SAG ELO]], 'Ratings_Comp'!$A$2:$L$364, 14, FALSE)</calculatedColumnFormula>
    </tableColumn>
    <tableColumn id="91" xr3:uid="{241F1563-54A5-46E4-807D-AA63252FEC6F}" name="Home_Ls">
      <calculatedColumnFormula>VLOOKUP(Table411[[#This Row],[Home Name BPI_SAG ELO]], 'Ratings_Comp'!$A$2:$L$364, 15, FALSE)</calculatedColumnFormula>
    </tableColumn>
    <tableColumn id="94" xr3:uid="{49FDDDCC-A225-4E52-8E61-0C6F4A8AD03C}" name="Away_Ws">
      <calculatedColumnFormula>VLOOKUP(Table411[[#This Row],[Away Name BPI_SAG ELO]], 'Ratings_Comp'!$A$2:$L$364, 14, FALSE)</calculatedColumnFormula>
    </tableColumn>
    <tableColumn id="93" xr3:uid="{4D6732E4-CD08-4479-9075-A0F3E8A408CF}" name="Away_Ls">
      <calculatedColumnFormula>VLOOKUP(Table411[[#This Row],[Away Name BPI_SAG ELO]], 'Ratings_Comp'!$A$2:$L$364, 15, FALSE)</calculatedColumnFormula>
    </tableColumn>
    <tableColumn id="89" xr3:uid="{C72F205A-F54D-4B46-8BB4-34FCE2C219FB}" name="Win_Pct_H" dataDxfId="1">
      <calculatedColumnFormula>13/15</calculatedColumnFormula>
    </tableColumn>
    <tableColumn id="90" xr3:uid="{9ED922E2-D027-45E3-A5AB-F4F6475CE54D}" name="Win_Pct_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9CC7B-DAB9-432C-9887-7CE8C8425491}">
  <sheetPr codeName="Sheet1"/>
  <dimension ref="A1:EU907"/>
  <sheetViews>
    <sheetView tabSelected="1" zoomScale="60" zoomScaleNormal="60" workbookViewId="0">
      <pane xSplit="5" topLeftCell="DU1" activePane="topRight" state="frozen"/>
      <selection activeCell="A440" sqref="A440"/>
      <selection pane="topRight" activeCell="EY1" sqref="EY1:KA1048576"/>
    </sheetView>
  </sheetViews>
  <sheetFormatPr defaultRowHeight="14.25" x14ac:dyDescent="0.45"/>
  <cols>
    <col min="1" max="1" width="10.19921875" style="21" bestFit="1" customWidth="1"/>
    <col min="2" max="2" width="15.46484375" style="21" customWidth="1"/>
    <col min="3" max="3" width="9.06640625" style="21" customWidth="1"/>
    <col min="4" max="4" width="16.19921875" style="21" customWidth="1"/>
    <col min="5" max="5" width="9.06640625" style="21" customWidth="1"/>
    <col min="6" max="6" width="9.06640625" style="21"/>
    <col min="7" max="77" width="9.06640625" customWidth="1"/>
    <col min="79" max="136" width="9.06640625" customWidth="1"/>
    <col min="147" max="150" width="9.06640625" style="21"/>
    <col min="151" max="151" width="9.06640625" style="61"/>
  </cols>
  <sheetData>
    <row r="1" spans="1:151" s="51" customFormat="1" x14ac:dyDescent="0.45">
      <c r="A1" s="49" t="s">
        <v>1509</v>
      </c>
      <c r="B1" s="49" t="s">
        <v>739</v>
      </c>
      <c r="C1" s="49" t="s">
        <v>1510</v>
      </c>
      <c r="D1" s="49" t="s">
        <v>740</v>
      </c>
      <c r="E1" s="49" t="s">
        <v>1511</v>
      </c>
      <c r="F1" s="49" t="s">
        <v>828</v>
      </c>
      <c r="G1" s="51" t="s">
        <v>1512</v>
      </c>
      <c r="H1" s="51" t="s">
        <v>1513</v>
      </c>
      <c r="I1" s="51" t="s">
        <v>1514</v>
      </c>
      <c r="J1" s="51" t="s">
        <v>1515</v>
      </c>
      <c r="K1" s="51" t="s">
        <v>1516</v>
      </c>
      <c r="L1" s="51" t="s">
        <v>1517</v>
      </c>
      <c r="M1" s="51" t="s">
        <v>1518</v>
      </c>
      <c r="N1" s="51" t="s">
        <v>1519</v>
      </c>
      <c r="O1" s="51" t="s">
        <v>1520</v>
      </c>
      <c r="P1" s="51" t="s">
        <v>1521</v>
      </c>
      <c r="Q1" s="51" t="s">
        <v>1522</v>
      </c>
      <c r="R1" s="51" t="s">
        <v>1523</v>
      </c>
      <c r="S1" s="51" t="s">
        <v>1645</v>
      </c>
      <c r="T1" s="51" t="s">
        <v>1646</v>
      </c>
      <c r="U1" s="51" t="s">
        <v>1649</v>
      </c>
      <c r="V1" s="51" t="s">
        <v>1650</v>
      </c>
      <c r="W1" s="52" t="s">
        <v>1534</v>
      </c>
      <c r="X1" s="53" t="s">
        <v>1535</v>
      </c>
      <c r="Y1" s="53" t="s">
        <v>1694</v>
      </c>
      <c r="Z1" s="53" t="s">
        <v>1536</v>
      </c>
      <c r="AA1" s="53" t="s">
        <v>1537</v>
      </c>
      <c r="AB1" s="53" t="s">
        <v>1538</v>
      </c>
      <c r="AC1" s="53" t="s">
        <v>1539</v>
      </c>
      <c r="AD1" s="53" t="s">
        <v>1540</v>
      </c>
      <c r="AE1" s="53" t="s">
        <v>1541</v>
      </c>
      <c r="AF1" s="53" t="s">
        <v>1542</v>
      </c>
      <c r="AG1" s="54" t="s">
        <v>1543</v>
      </c>
      <c r="AH1" s="54" t="s">
        <v>1544</v>
      </c>
      <c r="AI1" s="54" t="s">
        <v>1545</v>
      </c>
      <c r="AJ1" s="54" t="s">
        <v>1636</v>
      </c>
      <c r="AK1" s="54" t="s">
        <v>1651</v>
      </c>
      <c r="AL1" s="55" t="s">
        <v>1546</v>
      </c>
      <c r="AM1" s="56" t="s">
        <v>1547</v>
      </c>
      <c r="AN1" s="56" t="s">
        <v>1548</v>
      </c>
      <c r="AO1" s="56" t="s">
        <v>1549</v>
      </c>
      <c r="AP1" s="56" t="s">
        <v>1550</v>
      </c>
      <c r="AQ1" s="56" t="s">
        <v>1551</v>
      </c>
      <c r="AR1" s="56" t="s">
        <v>1552</v>
      </c>
      <c r="AS1" s="56" t="s">
        <v>1553</v>
      </c>
      <c r="AT1" s="56" t="s">
        <v>1554</v>
      </c>
      <c r="AU1" s="56" t="s">
        <v>1555</v>
      </c>
      <c r="AV1" s="56" t="s">
        <v>1556</v>
      </c>
      <c r="AW1" s="56" t="s">
        <v>1557</v>
      </c>
      <c r="AX1" s="56" t="s">
        <v>1558</v>
      </c>
      <c r="AY1" s="56" t="s">
        <v>1559</v>
      </c>
      <c r="AZ1" s="56" t="s">
        <v>1656</v>
      </c>
      <c r="BA1" s="56" t="s">
        <v>1560</v>
      </c>
      <c r="BB1" s="56" t="s">
        <v>1657</v>
      </c>
      <c r="BC1" s="56" t="s">
        <v>1561</v>
      </c>
      <c r="BD1" s="56" t="s">
        <v>1562</v>
      </c>
      <c r="BE1" s="56" t="s">
        <v>1563</v>
      </c>
      <c r="BF1" s="56" t="s">
        <v>1564</v>
      </c>
      <c r="BG1" s="56" t="s">
        <v>1565</v>
      </c>
      <c r="BH1" s="56" t="s">
        <v>1566</v>
      </c>
      <c r="BI1" s="56" t="s">
        <v>1567</v>
      </c>
      <c r="BJ1" s="56" t="s">
        <v>1568</v>
      </c>
      <c r="BK1" s="56" t="s">
        <v>1569</v>
      </c>
      <c r="BL1" s="56" t="s">
        <v>1570</v>
      </c>
      <c r="BM1" s="56" t="s">
        <v>1571</v>
      </c>
      <c r="BN1" s="56" t="s">
        <v>1634</v>
      </c>
      <c r="BO1" s="56" t="s">
        <v>1572</v>
      </c>
      <c r="BP1" s="56" t="s">
        <v>1573</v>
      </c>
      <c r="BQ1" s="56" t="s">
        <v>1574</v>
      </c>
      <c r="BR1" s="56" t="s">
        <v>1575</v>
      </c>
      <c r="BS1" s="57" t="s">
        <v>1641</v>
      </c>
      <c r="BT1" s="57" t="s">
        <v>1642</v>
      </c>
      <c r="BU1" s="57" t="s">
        <v>1643</v>
      </c>
      <c r="BV1" s="58" t="s">
        <v>1576</v>
      </c>
      <c r="BW1" s="58" t="s">
        <v>1577</v>
      </c>
      <c r="BX1" s="58" t="s">
        <v>1578</v>
      </c>
      <c r="BY1" s="58" t="s">
        <v>1579</v>
      </c>
      <c r="BZ1" s="58" t="s">
        <v>1580</v>
      </c>
      <c r="CA1" s="58" t="s">
        <v>1581</v>
      </c>
      <c r="CB1" s="58" t="s">
        <v>1582</v>
      </c>
      <c r="CC1" s="58" t="s">
        <v>1583</v>
      </c>
      <c r="CD1" s="52" t="s">
        <v>1584</v>
      </c>
      <c r="CE1" s="53" t="s">
        <v>1585</v>
      </c>
      <c r="CF1" s="53" t="s">
        <v>4</v>
      </c>
      <c r="CG1" s="53" t="s">
        <v>1586</v>
      </c>
      <c r="CH1" s="53" t="s">
        <v>1587</v>
      </c>
      <c r="CI1" s="53" t="s">
        <v>1588</v>
      </c>
      <c r="CJ1" s="53" t="s">
        <v>1589</v>
      </c>
      <c r="CK1" s="53" t="s">
        <v>1590</v>
      </c>
      <c r="CL1" s="53" t="s">
        <v>1591</v>
      </c>
      <c r="CM1" s="53" t="s">
        <v>1592</v>
      </c>
      <c r="CN1" s="54" t="s">
        <v>1593</v>
      </c>
      <c r="CO1" s="54" t="s">
        <v>1594</v>
      </c>
      <c r="CP1" s="54" t="s">
        <v>1595</v>
      </c>
      <c r="CQ1" s="54" t="s">
        <v>1637</v>
      </c>
      <c r="CR1" s="54" t="s">
        <v>1652</v>
      </c>
      <c r="CS1" s="55" t="s">
        <v>1596</v>
      </c>
      <c r="CT1" s="56" t="s">
        <v>1597</v>
      </c>
      <c r="CU1" s="56" t="s">
        <v>1598</v>
      </c>
      <c r="CV1" s="56" t="s">
        <v>1599</v>
      </c>
      <c r="CW1" s="56" t="s">
        <v>1600</v>
      </c>
      <c r="CX1" s="56" t="s">
        <v>1601</v>
      </c>
      <c r="CY1" s="56" t="s">
        <v>1602</v>
      </c>
      <c r="CZ1" s="56" t="s">
        <v>1603</v>
      </c>
      <c r="DA1" s="56" t="s">
        <v>1604</v>
      </c>
      <c r="DB1" s="56" t="s">
        <v>1605</v>
      </c>
      <c r="DC1" s="56" t="s">
        <v>1606</v>
      </c>
      <c r="DD1" s="56" t="s">
        <v>1607</v>
      </c>
      <c r="DE1" s="56" t="s">
        <v>1608</v>
      </c>
      <c r="DF1" s="56" t="s">
        <v>1609</v>
      </c>
      <c r="DG1" s="56" t="s">
        <v>1658</v>
      </c>
      <c r="DH1" s="56" t="s">
        <v>1610</v>
      </c>
      <c r="DI1" s="56" t="s">
        <v>1659</v>
      </c>
      <c r="DJ1" s="56" t="s">
        <v>1611</v>
      </c>
      <c r="DK1" s="56" t="s">
        <v>1612</v>
      </c>
      <c r="DL1" s="56" t="s">
        <v>1613</v>
      </c>
      <c r="DM1" s="56" t="s">
        <v>1614</v>
      </c>
      <c r="DN1" s="56" t="s">
        <v>1615</v>
      </c>
      <c r="DO1" s="56" t="s">
        <v>1616</v>
      </c>
      <c r="DP1" s="56" t="s">
        <v>1617</v>
      </c>
      <c r="DQ1" s="56" t="s">
        <v>1618</v>
      </c>
      <c r="DR1" s="56" t="s">
        <v>1619</v>
      </c>
      <c r="DS1" s="56" t="s">
        <v>1620</v>
      </c>
      <c r="DT1" s="56" t="s">
        <v>1621</v>
      </c>
      <c r="DU1" s="56" t="s">
        <v>1635</v>
      </c>
      <c r="DV1" s="56" t="s">
        <v>1622</v>
      </c>
      <c r="DW1" s="56" t="s">
        <v>1623</v>
      </c>
      <c r="DX1" s="56" t="s">
        <v>1624</v>
      </c>
      <c r="DY1" s="56" t="s">
        <v>1625</v>
      </c>
      <c r="DZ1" s="57" t="s">
        <v>1638</v>
      </c>
      <c r="EA1" s="57" t="s">
        <v>1639</v>
      </c>
      <c r="EB1" s="57" t="s">
        <v>1640</v>
      </c>
      <c r="EC1" s="58" t="s">
        <v>1626</v>
      </c>
      <c r="ED1" s="58" t="s">
        <v>1627</v>
      </c>
      <c r="EE1" s="58" t="s">
        <v>1628</v>
      </c>
      <c r="EF1" s="58" t="s">
        <v>1629</v>
      </c>
      <c r="EG1" s="58" t="s">
        <v>1630</v>
      </c>
      <c r="EH1" s="58" t="s">
        <v>1631</v>
      </c>
      <c r="EI1" s="58" t="s">
        <v>1632</v>
      </c>
      <c r="EJ1" s="58" t="s">
        <v>1633</v>
      </c>
      <c r="EK1" s="62" t="s">
        <v>1529</v>
      </c>
      <c r="EL1" s="62" t="s">
        <v>1528</v>
      </c>
      <c r="EM1" s="62" t="s">
        <v>1530</v>
      </c>
      <c r="EN1" s="62" t="s">
        <v>1531</v>
      </c>
      <c r="EO1" s="62" t="s">
        <v>1532</v>
      </c>
      <c r="EP1" s="62" t="s">
        <v>1533</v>
      </c>
      <c r="EQ1" s="48" t="s">
        <v>1524</v>
      </c>
      <c r="ER1" s="48" t="s">
        <v>1525</v>
      </c>
      <c r="ES1" s="60" t="s">
        <v>1526</v>
      </c>
      <c r="ET1" s="60" t="s">
        <v>1527</v>
      </c>
      <c r="EU1" s="60" t="s">
        <v>1647</v>
      </c>
    </row>
    <row r="2" spans="1:151" x14ac:dyDescent="0.45">
      <c r="A2" s="64">
        <v>45265</v>
      </c>
      <c r="B2" s="21" t="s">
        <v>16</v>
      </c>
      <c r="C2" s="21">
        <v>293</v>
      </c>
      <c r="D2" s="21" t="s">
        <v>138</v>
      </c>
      <c r="E2" s="21">
        <v>131</v>
      </c>
      <c r="F2" s="50" t="s">
        <v>558</v>
      </c>
      <c r="G2" t="s">
        <v>16</v>
      </c>
      <c r="H2" t="s">
        <v>106</v>
      </c>
      <c r="I2" t="s">
        <v>16</v>
      </c>
      <c r="J2" t="s">
        <v>106</v>
      </c>
      <c r="K2" t="s">
        <v>16</v>
      </c>
      <c r="L2" t="s">
        <v>106</v>
      </c>
      <c r="M2" t="s">
        <v>16</v>
      </c>
      <c r="N2" t="s">
        <v>639</v>
      </c>
      <c r="O2" t="s">
        <v>16</v>
      </c>
      <c r="P2" t="s">
        <v>106</v>
      </c>
      <c r="Q2" t="s">
        <v>16</v>
      </c>
      <c r="R2" t="s">
        <v>106</v>
      </c>
      <c r="S2" t="s">
        <v>17</v>
      </c>
      <c r="T2" t="s">
        <v>82</v>
      </c>
      <c r="U2">
        <v>7</v>
      </c>
      <c r="V2">
        <v>8</v>
      </c>
      <c r="W2" s="20">
        <v>0.57142857142857095</v>
      </c>
      <c r="X2" s="20">
        <v>23.68</v>
      </c>
      <c r="Y2" s="20">
        <v>114</v>
      </c>
      <c r="Z2" s="20">
        <v>90.3</v>
      </c>
      <c r="AA2" s="20">
        <v>70.2</v>
      </c>
      <c r="AB2" s="20">
        <v>-0.13600000000000001</v>
      </c>
      <c r="AC2" s="20">
        <v>14.21</v>
      </c>
      <c r="AD2" s="20">
        <v>112.9</v>
      </c>
      <c r="AE2" s="20">
        <v>98.7</v>
      </c>
      <c r="AF2" s="20">
        <v>14.21</v>
      </c>
      <c r="AG2" s="20">
        <v>110.7</v>
      </c>
      <c r="AH2" s="20">
        <v>90.6</v>
      </c>
      <c r="AI2" s="20">
        <v>0.90939999999999999</v>
      </c>
      <c r="AJ2" s="20">
        <v>0.3</v>
      </c>
      <c r="AK2" s="20">
        <f>AJ2/U2</f>
        <v>4.2857142857142858E-2</v>
      </c>
      <c r="AL2" s="20">
        <v>1360</v>
      </c>
      <c r="AM2" s="20">
        <v>20.14</v>
      </c>
      <c r="AN2" s="20">
        <v>10.86</v>
      </c>
      <c r="AO2" s="20">
        <v>534</v>
      </c>
      <c r="AP2" s="20">
        <v>469</v>
      </c>
      <c r="AQ2" s="20">
        <v>429</v>
      </c>
      <c r="AR2" s="20">
        <v>0.42899999999999999</v>
      </c>
      <c r="AS2" s="20">
        <v>59</v>
      </c>
      <c r="AT2" s="20">
        <v>179</v>
      </c>
      <c r="AU2" s="20">
        <v>0.33</v>
      </c>
      <c r="AV2" s="20">
        <v>107</v>
      </c>
      <c r="AW2" s="20">
        <v>137</v>
      </c>
      <c r="AX2" s="20">
        <v>0.78100000000000003</v>
      </c>
      <c r="AY2" s="20">
        <v>68</v>
      </c>
      <c r="AZ2" s="20">
        <f>AY2/U2</f>
        <v>9.7142857142857135</v>
      </c>
      <c r="BA2" s="20">
        <v>259</v>
      </c>
      <c r="BB2" s="20">
        <f>BA2/U2</f>
        <v>37</v>
      </c>
      <c r="BC2" s="20">
        <v>96</v>
      </c>
      <c r="BD2" s="20">
        <v>52</v>
      </c>
      <c r="BE2" s="20">
        <v>35</v>
      </c>
      <c r="BF2" s="20">
        <v>72</v>
      </c>
      <c r="BG2" s="20">
        <v>139</v>
      </c>
      <c r="BH2" s="20">
        <v>76.3</v>
      </c>
      <c r="BI2" s="20">
        <v>67</v>
      </c>
      <c r="BJ2" s="20">
        <v>9.2859999999999996</v>
      </c>
      <c r="BK2" s="20">
        <v>1.333</v>
      </c>
      <c r="BL2" s="20">
        <v>10.286</v>
      </c>
      <c r="BM2" s="20">
        <v>0.72199999999999998</v>
      </c>
      <c r="BN2" s="20">
        <v>25.6</v>
      </c>
      <c r="BO2" s="20">
        <v>19.600000000000001</v>
      </c>
      <c r="BP2" s="20">
        <v>5</v>
      </c>
      <c r="BQ2" s="20">
        <v>7.4285714285714288</v>
      </c>
      <c r="BR2" s="20">
        <v>19.899999999999999</v>
      </c>
      <c r="BS2" s="20">
        <v>38</v>
      </c>
      <c r="BT2" s="20">
        <v>0.61599999999999999</v>
      </c>
      <c r="BU2" s="20">
        <v>0</v>
      </c>
      <c r="BV2" s="66">
        <v>16</v>
      </c>
      <c r="BW2" s="66">
        <v>21</v>
      </c>
      <c r="BX2" s="66">
        <v>40</v>
      </c>
      <c r="BY2" s="66">
        <v>6</v>
      </c>
      <c r="BZ2" s="66">
        <v>11</v>
      </c>
      <c r="CA2" s="66">
        <v>13</v>
      </c>
      <c r="CB2" s="66">
        <v>39</v>
      </c>
      <c r="CC2" s="66">
        <v>10</v>
      </c>
      <c r="CD2" s="20">
        <v>0.875</v>
      </c>
      <c r="CE2" s="20">
        <v>7.04</v>
      </c>
      <c r="CF2" s="20">
        <v>108.9</v>
      </c>
      <c r="CG2" s="20">
        <v>101.8</v>
      </c>
      <c r="CH2" s="20">
        <v>65.3</v>
      </c>
      <c r="CI2" s="20">
        <v>2.1000000000000001E-2</v>
      </c>
      <c r="CJ2" s="20">
        <v>-4.5999999999999996</v>
      </c>
      <c r="CK2" s="20">
        <v>104</v>
      </c>
      <c r="CL2" s="20">
        <v>108.6</v>
      </c>
      <c r="CM2" s="20">
        <v>-4.5999999999999996</v>
      </c>
      <c r="CN2" s="20">
        <v>112.7</v>
      </c>
      <c r="CO2" s="20">
        <v>101.3</v>
      </c>
      <c r="CP2" s="63">
        <v>0.77239999999999998</v>
      </c>
      <c r="CQ2" s="20">
        <v>1.8</v>
      </c>
      <c r="CR2" s="20">
        <f t="shared" ref="CR2:CR65" si="0">CQ2/V2</f>
        <v>0.22500000000000001</v>
      </c>
      <c r="CS2" s="20">
        <v>1350</v>
      </c>
      <c r="CT2" s="20">
        <v>13.31</v>
      </c>
      <c r="CU2" s="20">
        <v>1.31</v>
      </c>
      <c r="CV2" s="20">
        <v>763</v>
      </c>
      <c r="CW2" s="20">
        <v>608</v>
      </c>
      <c r="CX2" s="20">
        <v>551</v>
      </c>
      <c r="CY2" s="20">
        <v>0.501</v>
      </c>
      <c r="CZ2" s="20">
        <v>79</v>
      </c>
      <c r="DA2" s="20">
        <v>203</v>
      </c>
      <c r="DB2" s="20">
        <v>0.38900000000000001</v>
      </c>
      <c r="DC2" s="20">
        <v>132</v>
      </c>
      <c r="DD2" s="20">
        <v>187</v>
      </c>
      <c r="DE2" s="20">
        <v>0.70599999999999996</v>
      </c>
      <c r="DF2" s="20">
        <v>100</v>
      </c>
      <c r="DG2" s="20">
        <f>DF2/V2</f>
        <v>12.5</v>
      </c>
      <c r="DH2" s="20">
        <v>329</v>
      </c>
      <c r="DI2" s="20">
        <f>DH2/V2</f>
        <v>41.125</v>
      </c>
      <c r="DJ2" s="20">
        <v>138</v>
      </c>
      <c r="DK2" s="20">
        <v>80</v>
      </c>
      <c r="DL2" s="20">
        <v>33</v>
      </c>
      <c r="DM2" s="20">
        <v>93</v>
      </c>
      <c r="DN2" s="20">
        <v>151</v>
      </c>
      <c r="DO2" s="20">
        <v>95.4</v>
      </c>
      <c r="DP2" s="20">
        <v>76</v>
      </c>
      <c r="DQ2" s="20">
        <v>19.375</v>
      </c>
      <c r="DR2" s="20">
        <v>1.484</v>
      </c>
      <c r="DS2" s="20">
        <v>11.625</v>
      </c>
      <c r="DT2" s="20">
        <v>0.86</v>
      </c>
      <c r="DU2" s="20">
        <v>25.4</v>
      </c>
      <c r="DV2" s="20">
        <v>23.4</v>
      </c>
      <c r="DW2" s="20">
        <v>4.0999999999999996</v>
      </c>
      <c r="DX2" s="20">
        <v>10</v>
      </c>
      <c r="DY2" s="20">
        <v>18.899999999999999</v>
      </c>
      <c r="DZ2" s="20">
        <v>28</v>
      </c>
      <c r="EA2" s="20">
        <v>0.629</v>
      </c>
      <c r="EB2" s="20">
        <v>1</v>
      </c>
      <c r="EC2" s="66">
        <v>35</v>
      </c>
      <c r="ED2" s="66">
        <v>42</v>
      </c>
      <c r="EE2" s="66">
        <v>5</v>
      </c>
      <c r="EF2" s="66">
        <v>0</v>
      </c>
      <c r="EG2" s="66">
        <v>73</v>
      </c>
      <c r="EH2" s="66">
        <v>20</v>
      </c>
      <c r="EI2" s="66">
        <v>28</v>
      </c>
      <c r="EJ2" s="66">
        <v>41</v>
      </c>
      <c r="EK2" s="20">
        <v>11605.199999999999</v>
      </c>
      <c r="EL2" s="20">
        <v>9833.67</v>
      </c>
      <c r="EM2" s="20">
        <v>102.86</v>
      </c>
      <c r="EN2" s="20">
        <v>86.357142857142861</v>
      </c>
      <c r="EO2" s="20">
        <v>14.049399999999999</v>
      </c>
      <c r="EP2" s="20">
        <v>117.931</v>
      </c>
      <c r="EQ2" s="21">
        <v>87</v>
      </c>
      <c r="ER2" s="21">
        <v>66</v>
      </c>
      <c r="ES2" s="61" t="str">
        <f>IF(OR(ISBLANK(B2), ISBLANK(EQ2)),"",IF(EQ2&gt;ER2,B2,D2))</f>
        <v>Tennessee</v>
      </c>
      <c r="ET2" s="61">
        <f>IF(ISBLANK(EQ2), "",EQ2+ER2)</f>
        <v>153</v>
      </c>
      <c r="EU2" s="61">
        <f>IF(ISBLANK(EQ2), "",EQ2-ER2)</f>
        <v>21</v>
      </c>
    </row>
    <row r="3" spans="1:151" x14ac:dyDescent="0.45">
      <c r="A3" s="64">
        <v>45265</v>
      </c>
      <c r="B3" s="21" t="s">
        <v>49</v>
      </c>
      <c r="C3" s="21">
        <v>118</v>
      </c>
      <c r="D3" s="21" t="s">
        <v>55</v>
      </c>
      <c r="E3" s="21">
        <v>89</v>
      </c>
      <c r="F3" s="50" t="s">
        <v>1644</v>
      </c>
      <c r="G3" t="s">
        <v>49</v>
      </c>
      <c r="H3" t="s">
        <v>55</v>
      </c>
      <c r="I3" t="s">
        <v>49</v>
      </c>
      <c r="J3" t="s">
        <v>55</v>
      </c>
      <c r="K3" t="s">
        <v>49</v>
      </c>
      <c r="L3" t="s">
        <v>55</v>
      </c>
      <c r="M3" t="s">
        <v>49</v>
      </c>
      <c r="N3" t="s">
        <v>605</v>
      </c>
      <c r="O3" t="s">
        <v>49</v>
      </c>
      <c r="P3" t="s">
        <v>414</v>
      </c>
      <c r="Q3" t="s">
        <v>49</v>
      </c>
      <c r="R3" t="s">
        <v>414</v>
      </c>
      <c r="S3" t="s">
        <v>24</v>
      </c>
      <c r="T3" t="s">
        <v>13</v>
      </c>
      <c r="U3">
        <v>7</v>
      </c>
      <c r="V3">
        <v>8</v>
      </c>
      <c r="W3" s="20">
        <v>0.85714285714285698</v>
      </c>
      <c r="X3" s="20">
        <v>20.95</v>
      </c>
      <c r="Y3" s="20">
        <v>112.5</v>
      </c>
      <c r="Z3" s="20">
        <v>91.6</v>
      </c>
      <c r="AA3" s="20">
        <v>71.099999999999994</v>
      </c>
      <c r="AB3" s="20">
        <v>-6.5000000000000002E-2</v>
      </c>
      <c r="AC3" s="20">
        <v>-6.38</v>
      </c>
      <c r="AD3" s="20">
        <v>99.8</v>
      </c>
      <c r="AE3" s="20">
        <v>106.2</v>
      </c>
      <c r="AF3" s="20">
        <v>-10.029999999999999</v>
      </c>
      <c r="AG3" s="20">
        <v>109.8</v>
      </c>
      <c r="AH3" s="20">
        <v>93.9</v>
      </c>
      <c r="AI3" s="20">
        <v>0.85860000000000003</v>
      </c>
      <c r="AJ3" s="20">
        <v>0.3</v>
      </c>
      <c r="AK3" s="20">
        <f t="shared" ref="AK3:AK62" si="1">AJ3/U3</f>
        <v>4.2857142857142858E-2</v>
      </c>
      <c r="AL3" s="20">
        <v>1361</v>
      </c>
      <c r="AM3" s="20">
        <v>19.66</v>
      </c>
      <c r="AN3" s="20">
        <v>0.66</v>
      </c>
      <c r="AO3" s="20">
        <v>543</v>
      </c>
      <c r="AP3" s="20">
        <v>410</v>
      </c>
      <c r="AQ3" s="20">
        <v>449</v>
      </c>
      <c r="AR3" s="20">
        <v>0.46500000000000002</v>
      </c>
      <c r="AS3" s="20">
        <v>58</v>
      </c>
      <c r="AT3" s="20">
        <v>176</v>
      </c>
      <c r="AU3" s="20">
        <v>0.33</v>
      </c>
      <c r="AV3" s="20">
        <v>67</v>
      </c>
      <c r="AW3" s="20">
        <v>116</v>
      </c>
      <c r="AX3" s="20">
        <v>0.57799999999999996</v>
      </c>
      <c r="AY3" s="20">
        <v>96</v>
      </c>
      <c r="AZ3" s="20">
        <f t="shared" ref="AZ3:AZ66" si="2">AY3/U3</f>
        <v>13.714285714285714</v>
      </c>
      <c r="BA3" s="20">
        <v>345</v>
      </c>
      <c r="BB3" s="20">
        <f t="shared" ref="BB3:BB66" si="3">BA3/U3</f>
        <v>49.285714285714285</v>
      </c>
      <c r="BC3" s="20">
        <v>91</v>
      </c>
      <c r="BD3" s="20">
        <v>29</v>
      </c>
      <c r="BE3" s="20">
        <v>34</v>
      </c>
      <c r="BF3" s="20">
        <v>92</v>
      </c>
      <c r="BG3" s="20">
        <v>92</v>
      </c>
      <c r="BH3" s="20">
        <v>77.599999999999994</v>
      </c>
      <c r="BI3" s="20">
        <v>58.570999999999998</v>
      </c>
      <c r="BJ3" s="20">
        <v>19</v>
      </c>
      <c r="BK3" s="20">
        <v>0.98899999999999999</v>
      </c>
      <c r="BL3" s="20">
        <v>13.143000000000001</v>
      </c>
      <c r="BM3" s="20">
        <v>0.315</v>
      </c>
      <c r="BN3" s="20">
        <v>25.1</v>
      </c>
      <c r="BO3" s="20">
        <v>16.600000000000001</v>
      </c>
      <c r="BP3" s="20">
        <v>4.9000000000000004</v>
      </c>
      <c r="BQ3" s="20">
        <v>4.1428571428571432</v>
      </c>
      <c r="BR3" s="20">
        <v>13.1</v>
      </c>
      <c r="BS3" s="20">
        <v>76</v>
      </c>
      <c r="BT3" s="20">
        <v>0.57299999999999995</v>
      </c>
      <c r="BU3" s="20">
        <v>1</v>
      </c>
      <c r="BV3" s="66">
        <v>23</v>
      </c>
      <c r="BW3" s="66">
        <v>24</v>
      </c>
      <c r="BX3" s="66">
        <v>35</v>
      </c>
      <c r="BY3" s="66">
        <v>13</v>
      </c>
      <c r="BZ3" s="66">
        <v>16</v>
      </c>
      <c r="CA3" s="66">
        <v>14.7</v>
      </c>
      <c r="CB3" s="66">
        <v>76</v>
      </c>
      <c r="CC3" s="66">
        <v>34</v>
      </c>
      <c r="CD3" s="20">
        <v>0.875</v>
      </c>
      <c r="CE3" s="20">
        <v>21.9</v>
      </c>
      <c r="CF3" s="20">
        <v>119.1</v>
      </c>
      <c r="CG3" s="20">
        <v>97.2</v>
      </c>
      <c r="CH3" s="20">
        <v>69.2</v>
      </c>
      <c r="CI3" s="20">
        <v>3.4000000000000002E-2</v>
      </c>
      <c r="CJ3" s="20">
        <v>4.6500000000000004</v>
      </c>
      <c r="CK3" s="20">
        <v>108</v>
      </c>
      <c r="CL3" s="20">
        <v>103.4</v>
      </c>
      <c r="CM3" s="20">
        <v>4.6500000000000004</v>
      </c>
      <c r="CN3" s="20">
        <v>119.2</v>
      </c>
      <c r="CO3" s="20">
        <v>97</v>
      </c>
      <c r="CP3" s="63">
        <v>0.91479999999999995</v>
      </c>
      <c r="CQ3" s="20">
        <v>1.4</v>
      </c>
      <c r="CR3" s="20">
        <f t="shared" si="0"/>
        <v>0.17499999999999999</v>
      </c>
      <c r="CS3" s="20">
        <v>1383</v>
      </c>
      <c r="CT3" s="20">
        <v>23.67</v>
      </c>
      <c r="CU3" s="20">
        <v>6.92</v>
      </c>
      <c r="CV3" s="20">
        <v>671</v>
      </c>
      <c r="CW3" s="20">
        <v>537</v>
      </c>
      <c r="CX3" s="20">
        <v>477</v>
      </c>
      <c r="CY3" s="20">
        <v>0.50700000000000001</v>
      </c>
      <c r="CZ3" s="20">
        <v>71</v>
      </c>
      <c r="DA3" s="20">
        <v>185</v>
      </c>
      <c r="DB3" s="20">
        <v>0.38400000000000001</v>
      </c>
      <c r="DC3" s="20">
        <v>116</v>
      </c>
      <c r="DD3" s="20">
        <v>164</v>
      </c>
      <c r="DE3" s="20">
        <v>0.70699999999999996</v>
      </c>
      <c r="DF3" s="20">
        <v>84</v>
      </c>
      <c r="DG3" s="20">
        <f t="shared" ref="DG3:DG66" si="4">DF3/V3</f>
        <v>10.5</v>
      </c>
      <c r="DH3" s="20">
        <v>304</v>
      </c>
      <c r="DI3" s="20">
        <f t="shared" ref="DI3:DI66" si="5">DH3/V3</f>
        <v>38</v>
      </c>
      <c r="DJ3" s="20">
        <v>116</v>
      </c>
      <c r="DK3" s="20">
        <v>63</v>
      </c>
      <c r="DL3" s="20">
        <v>27</v>
      </c>
      <c r="DM3" s="20">
        <v>85</v>
      </c>
      <c r="DN3" s="20">
        <v>141</v>
      </c>
      <c r="DO3" s="20">
        <v>83.9</v>
      </c>
      <c r="DP3" s="20">
        <v>67.125</v>
      </c>
      <c r="DQ3" s="20">
        <v>16.75</v>
      </c>
      <c r="DR3" s="20">
        <v>1.365</v>
      </c>
      <c r="DS3" s="20">
        <v>10.625</v>
      </c>
      <c r="DT3" s="20">
        <v>0.74099999999999999</v>
      </c>
      <c r="DU3" s="20">
        <v>23.1</v>
      </c>
      <c r="DV3" s="20">
        <v>20.5</v>
      </c>
      <c r="DW3" s="20">
        <v>3.4</v>
      </c>
      <c r="DX3" s="20">
        <v>7.875</v>
      </c>
      <c r="DY3" s="20">
        <v>17.600000000000001</v>
      </c>
      <c r="DZ3" s="20">
        <v>4</v>
      </c>
      <c r="EA3" s="20">
        <v>0.69</v>
      </c>
      <c r="EB3" s="20">
        <v>0</v>
      </c>
      <c r="EC3" s="66">
        <v>11</v>
      </c>
      <c r="ED3" s="66">
        <v>5</v>
      </c>
      <c r="EE3" s="66">
        <v>14</v>
      </c>
      <c r="EF3" s="66">
        <v>23</v>
      </c>
      <c r="EG3" s="66">
        <v>14</v>
      </c>
      <c r="EH3" s="66">
        <v>9.3000000000000007</v>
      </c>
      <c r="EI3" s="66">
        <v>4</v>
      </c>
      <c r="EJ3" s="66">
        <v>9</v>
      </c>
      <c r="EK3" s="20">
        <v>10935</v>
      </c>
      <c r="EL3" s="20">
        <v>10909.56</v>
      </c>
      <c r="EM3" s="20">
        <v>103.501125</v>
      </c>
      <c r="EN3" s="20">
        <v>44.017857142857146</v>
      </c>
      <c r="EO3" s="20">
        <v>9.2616999999999994</v>
      </c>
      <c r="EP3" s="20">
        <v>81.49799999999999</v>
      </c>
      <c r="EQ3" s="21">
        <v>98</v>
      </c>
      <c r="ER3" s="21">
        <v>89</v>
      </c>
      <c r="ES3" s="61" t="s">
        <v>49</v>
      </c>
      <c r="ET3" s="61">
        <v>187</v>
      </c>
      <c r="EU3" s="61">
        <v>9</v>
      </c>
    </row>
    <row r="4" spans="1:151" x14ac:dyDescent="0.45">
      <c r="A4" s="64">
        <v>45265</v>
      </c>
      <c r="B4" s="21" t="s">
        <v>73</v>
      </c>
      <c r="C4" s="21">
        <v>133</v>
      </c>
      <c r="D4" s="21" t="s">
        <v>70</v>
      </c>
      <c r="E4" s="21">
        <v>339</v>
      </c>
      <c r="F4" s="50" t="s">
        <v>558</v>
      </c>
      <c r="G4" t="s">
        <v>73</v>
      </c>
      <c r="H4" t="s">
        <v>70</v>
      </c>
      <c r="I4" t="s">
        <v>73</v>
      </c>
      <c r="J4" t="s">
        <v>70</v>
      </c>
      <c r="K4" t="s">
        <v>412</v>
      </c>
      <c r="L4" t="s">
        <v>70</v>
      </c>
      <c r="M4" t="s">
        <v>583</v>
      </c>
      <c r="N4" t="s">
        <v>70</v>
      </c>
      <c r="O4" t="s">
        <v>73</v>
      </c>
      <c r="P4" t="s">
        <v>70</v>
      </c>
      <c r="Q4" t="s">
        <v>412</v>
      </c>
      <c r="R4" t="s">
        <v>70</v>
      </c>
      <c r="S4" t="s">
        <v>21</v>
      </c>
      <c r="T4" t="s">
        <v>15</v>
      </c>
      <c r="U4">
        <v>8</v>
      </c>
      <c r="V4">
        <v>9</v>
      </c>
      <c r="W4" s="20">
        <v>0.75</v>
      </c>
      <c r="X4" s="20">
        <v>13.1</v>
      </c>
      <c r="Y4" s="20">
        <v>112</v>
      </c>
      <c r="Z4" s="20">
        <v>98.9</v>
      </c>
      <c r="AA4" s="20">
        <v>70</v>
      </c>
      <c r="AB4" s="20">
        <v>6.7000000000000004E-2</v>
      </c>
      <c r="AC4" s="20">
        <v>0.23</v>
      </c>
      <c r="AD4" s="20">
        <v>106.1</v>
      </c>
      <c r="AE4" s="20">
        <v>105.9</v>
      </c>
      <c r="AF4" s="20">
        <v>0.23</v>
      </c>
      <c r="AG4" s="20">
        <v>111.8</v>
      </c>
      <c r="AH4" s="20">
        <v>99.4</v>
      </c>
      <c r="AI4" s="20">
        <v>0.79379999999999995</v>
      </c>
      <c r="AJ4" s="20">
        <v>0.1</v>
      </c>
      <c r="AK4" s="20">
        <f t="shared" si="1"/>
        <v>1.2500000000000001E-2</v>
      </c>
      <c r="AL4" s="20">
        <v>1333</v>
      </c>
      <c r="AM4" s="20">
        <v>9.5500000000000007</v>
      </c>
      <c r="AN4" s="20">
        <v>1.05</v>
      </c>
      <c r="AO4" s="20">
        <v>662</v>
      </c>
      <c r="AP4" s="20">
        <v>594</v>
      </c>
      <c r="AQ4" s="20">
        <v>515</v>
      </c>
      <c r="AR4" s="20">
        <v>0.439</v>
      </c>
      <c r="AS4" s="20">
        <v>68</v>
      </c>
      <c r="AT4" s="20">
        <v>215</v>
      </c>
      <c r="AU4" s="20">
        <v>0.316</v>
      </c>
      <c r="AV4" s="20">
        <v>142</v>
      </c>
      <c r="AW4" s="20">
        <v>193</v>
      </c>
      <c r="AX4" s="20">
        <v>0.73599999999999999</v>
      </c>
      <c r="AY4" s="20">
        <v>128</v>
      </c>
      <c r="AZ4" s="20">
        <f t="shared" si="2"/>
        <v>16</v>
      </c>
      <c r="BA4" s="20">
        <v>336</v>
      </c>
      <c r="BB4" s="20">
        <f t="shared" si="3"/>
        <v>42</v>
      </c>
      <c r="BC4" s="20">
        <v>132</v>
      </c>
      <c r="BD4" s="20">
        <v>55</v>
      </c>
      <c r="BE4" s="20">
        <v>29</v>
      </c>
      <c r="BF4" s="20">
        <v>113</v>
      </c>
      <c r="BG4" s="20">
        <v>132</v>
      </c>
      <c r="BH4" s="20">
        <v>82.8</v>
      </c>
      <c r="BI4" s="20">
        <v>74.25</v>
      </c>
      <c r="BJ4" s="20">
        <v>8.5</v>
      </c>
      <c r="BK4" s="20">
        <v>1.1679999999999999</v>
      </c>
      <c r="BL4" s="20">
        <v>14.125</v>
      </c>
      <c r="BM4" s="20">
        <v>0.48699999999999999</v>
      </c>
      <c r="BN4" s="20">
        <v>26.9</v>
      </c>
      <c r="BO4" s="20">
        <v>24.1</v>
      </c>
      <c r="BP4" s="20">
        <v>3.6</v>
      </c>
      <c r="BQ4" s="20">
        <v>6.875</v>
      </c>
      <c r="BR4" s="20">
        <v>16.5</v>
      </c>
      <c r="BS4" s="20">
        <v>117</v>
      </c>
      <c r="BT4" s="20">
        <v>0.53900000000000003</v>
      </c>
      <c r="BU4" s="20">
        <v>0</v>
      </c>
      <c r="BV4" s="66">
        <v>100</v>
      </c>
      <c r="BW4" s="66">
        <v>31</v>
      </c>
      <c r="BX4" s="66">
        <v>0</v>
      </c>
      <c r="BY4" s="66">
        <v>39</v>
      </c>
      <c r="BZ4" s="66">
        <v>53</v>
      </c>
      <c r="CA4" s="66">
        <v>20.5</v>
      </c>
      <c r="CB4" s="66">
        <v>116</v>
      </c>
      <c r="CC4" s="66">
        <v>70</v>
      </c>
      <c r="CD4" s="20">
        <v>0.66666666666666696</v>
      </c>
      <c r="CE4" s="20">
        <v>16.87</v>
      </c>
      <c r="CF4" s="20">
        <v>115.3</v>
      </c>
      <c r="CG4" s="20">
        <v>98.4</v>
      </c>
      <c r="CH4" s="20">
        <v>65.3</v>
      </c>
      <c r="CI4" s="20">
        <v>-7.5999999999999998E-2</v>
      </c>
      <c r="CJ4" s="20">
        <v>3.52</v>
      </c>
      <c r="CK4" s="20">
        <v>106.2</v>
      </c>
      <c r="CL4" s="20">
        <v>102.7</v>
      </c>
      <c r="CM4" s="20">
        <v>3.52</v>
      </c>
      <c r="CN4" s="20">
        <v>115.8</v>
      </c>
      <c r="CO4" s="20">
        <v>97.2</v>
      </c>
      <c r="CP4" s="63">
        <v>0.88290000000000002</v>
      </c>
      <c r="CQ4" s="20">
        <v>-0.2</v>
      </c>
      <c r="CR4" s="20">
        <f t="shared" si="0"/>
        <v>-2.2222222222222223E-2</v>
      </c>
      <c r="CS4" s="20">
        <v>1348</v>
      </c>
      <c r="CT4" s="20">
        <v>11.88</v>
      </c>
      <c r="CU4" s="20">
        <v>2.4300000000000002</v>
      </c>
      <c r="CV4" s="20">
        <v>669</v>
      </c>
      <c r="CW4" s="20">
        <v>584</v>
      </c>
      <c r="CX4" s="20">
        <v>517</v>
      </c>
      <c r="CY4" s="20">
        <v>0.41799999999999998</v>
      </c>
      <c r="CZ4" s="20">
        <v>83</v>
      </c>
      <c r="DA4" s="20">
        <v>261</v>
      </c>
      <c r="DB4" s="20">
        <v>0.318</v>
      </c>
      <c r="DC4" s="20">
        <v>154</v>
      </c>
      <c r="DD4" s="20">
        <v>187</v>
      </c>
      <c r="DE4" s="20">
        <v>0.82399999999999995</v>
      </c>
      <c r="DF4" s="20">
        <v>104</v>
      </c>
      <c r="DG4" s="20">
        <f t="shared" si="4"/>
        <v>11.555555555555555</v>
      </c>
      <c r="DH4" s="20">
        <v>344</v>
      </c>
      <c r="DI4" s="20">
        <f t="shared" si="5"/>
        <v>38.222222222222221</v>
      </c>
      <c r="DJ4" s="20">
        <v>105</v>
      </c>
      <c r="DK4" s="20">
        <v>50</v>
      </c>
      <c r="DL4" s="20">
        <v>16</v>
      </c>
      <c r="DM4" s="20">
        <v>91</v>
      </c>
      <c r="DN4" s="20">
        <v>154</v>
      </c>
      <c r="DO4" s="20">
        <v>74.3</v>
      </c>
      <c r="DP4" s="20">
        <v>64.888999999999996</v>
      </c>
      <c r="DQ4" s="20">
        <v>9.4440000000000008</v>
      </c>
      <c r="DR4" s="20">
        <v>1.1539999999999999</v>
      </c>
      <c r="DS4" s="20">
        <v>10.111000000000001</v>
      </c>
      <c r="DT4" s="20">
        <v>0.54900000000000004</v>
      </c>
      <c r="DU4" s="20">
        <v>29</v>
      </c>
      <c r="DV4" s="20">
        <v>20.8</v>
      </c>
      <c r="DW4" s="20">
        <v>1.8</v>
      </c>
      <c r="DX4" s="20">
        <v>5.5555555555555554</v>
      </c>
      <c r="DY4" s="20">
        <v>17.100000000000001</v>
      </c>
      <c r="DZ4" s="20">
        <v>67</v>
      </c>
      <c r="EA4" s="20">
        <v>0.58199999999999996</v>
      </c>
      <c r="EB4" s="20">
        <v>-1</v>
      </c>
      <c r="EC4" s="66">
        <v>50</v>
      </c>
      <c r="ED4" s="66">
        <v>32</v>
      </c>
      <c r="EE4" s="66">
        <v>0</v>
      </c>
      <c r="EF4" s="66">
        <v>30</v>
      </c>
      <c r="EG4" s="66">
        <v>34</v>
      </c>
      <c r="EH4" s="66">
        <v>16</v>
      </c>
      <c r="EI4" s="66">
        <v>73</v>
      </c>
      <c r="EJ4" s="66">
        <v>63</v>
      </c>
      <c r="EK4" s="20">
        <v>11020.800000000001</v>
      </c>
      <c r="EL4" s="20">
        <v>11403.17</v>
      </c>
      <c r="EM4" s="20">
        <v>78.472222222222214</v>
      </c>
      <c r="EN4" s="20">
        <v>69.513125000000002</v>
      </c>
      <c r="EO4" s="20">
        <v>13.596</v>
      </c>
      <c r="EP4" s="20">
        <v>113.34399999999999</v>
      </c>
      <c r="EQ4" s="21">
        <v>72</v>
      </c>
      <c r="ER4" s="21">
        <v>71</v>
      </c>
      <c r="ES4" s="61" t="s">
        <v>73</v>
      </c>
      <c r="ET4" s="61">
        <v>143</v>
      </c>
      <c r="EU4" s="61">
        <v>1</v>
      </c>
    </row>
    <row r="5" spans="1:151" x14ac:dyDescent="0.45">
      <c r="A5" s="64">
        <v>45265</v>
      </c>
      <c r="B5" s="21" t="s">
        <v>63</v>
      </c>
      <c r="C5" s="21">
        <v>172</v>
      </c>
      <c r="D5" s="21" t="s">
        <v>61</v>
      </c>
      <c r="E5" s="21">
        <v>356</v>
      </c>
      <c r="F5" s="50" t="s">
        <v>558</v>
      </c>
      <c r="G5" t="s">
        <v>63</v>
      </c>
      <c r="H5" t="s">
        <v>61</v>
      </c>
      <c r="I5" t="s">
        <v>63</v>
      </c>
      <c r="J5" t="s">
        <v>61</v>
      </c>
      <c r="K5" t="s">
        <v>411</v>
      </c>
      <c r="L5" t="s">
        <v>61</v>
      </c>
      <c r="M5" t="s">
        <v>594</v>
      </c>
      <c r="N5" t="s">
        <v>61</v>
      </c>
      <c r="O5" t="s">
        <v>63</v>
      </c>
      <c r="P5" t="s">
        <v>61</v>
      </c>
      <c r="Q5" t="s">
        <v>411</v>
      </c>
      <c r="R5" t="s">
        <v>61</v>
      </c>
      <c r="S5" t="s">
        <v>24</v>
      </c>
      <c r="T5" t="s">
        <v>24</v>
      </c>
      <c r="U5">
        <v>7</v>
      </c>
      <c r="V5">
        <v>8</v>
      </c>
      <c r="W5" s="20">
        <v>0.57142857142857095</v>
      </c>
      <c r="X5" s="20">
        <v>20</v>
      </c>
      <c r="Y5" s="20">
        <v>111.5</v>
      </c>
      <c r="Z5" s="20">
        <v>91.5</v>
      </c>
      <c r="AA5" s="20">
        <v>66</v>
      </c>
      <c r="AB5" s="20">
        <v>-0.189</v>
      </c>
      <c r="AC5" s="20">
        <v>1.41</v>
      </c>
      <c r="AD5" s="20">
        <v>107.2</v>
      </c>
      <c r="AE5" s="20">
        <v>105.8</v>
      </c>
      <c r="AF5" s="20">
        <v>1.41</v>
      </c>
      <c r="AG5" s="20">
        <v>113.5</v>
      </c>
      <c r="AH5" s="20">
        <v>93.7</v>
      </c>
      <c r="AI5" s="20">
        <v>0.90039999999999998</v>
      </c>
      <c r="AJ5" s="20">
        <v>-0.9</v>
      </c>
      <c r="AK5" s="20">
        <f t="shared" si="1"/>
        <v>-0.12857142857142859</v>
      </c>
      <c r="AL5" s="20">
        <v>1327</v>
      </c>
      <c r="AM5" s="20">
        <v>18.78</v>
      </c>
      <c r="AN5" s="20">
        <v>6.21</v>
      </c>
      <c r="AO5" s="20">
        <v>524</v>
      </c>
      <c r="AP5" s="20">
        <v>436</v>
      </c>
      <c r="AQ5" s="20">
        <v>427</v>
      </c>
      <c r="AR5" s="20">
        <v>0.45</v>
      </c>
      <c r="AS5" s="20">
        <v>35</v>
      </c>
      <c r="AT5" s="20">
        <v>130</v>
      </c>
      <c r="AU5" s="20">
        <v>0.26900000000000002</v>
      </c>
      <c r="AV5" s="20">
        <v>105</v>
      </c>
      <c r="AW5" s="20">
        <v>157</v>
      </c>
      <c r="AX5" s="20">
        <v>0.66900000000000004</v>
      </c>
      <c r="AY5" s="20">
        <v>85</v>
      </c>
      <c r="AZ5" s="20">
        <f t="shared" si="2"/>
        <v>12.142857142857142</v>
      </c>
      <c r="BA5" s="20">
        <v>278</v>
      </c>
      <c r="BB5" s="20">
        <f t="shared" si="3"/>
        <v>39.714285714285715</v>
      </c>
      <c r="BC5" s="20">
        <v>118</v>
      </c>
      <c r="BD5" s="20">
        <v>51</v>
      </c>
      <c r="BE5" s="20">
        <v>33</v>
      </c>
      <c r="BF5" s="20">
        <v>79</v>
      </c>
      <c r="BG5" s="20">
        <v>124</v>
      </c>
      <c r="BH5" s="20">
        <v>74.900000000000006</v>
      </c>
      <c r="BI5" s="20">
        <v>62.286000000000001</v>
      </c>
      <c r="BJ5" s="20">
        <v>12.571</v>
      </c>
      <c r="BK5" s="20">
        <v>1.494</v>
      </c>
      <c r="BL5" s="20">
        <v>11.286</v>
      </c>
      <c r="BM5" s="20">
        <v>0.64600000000000002</v>
      </c>
      <c r="BN5" s="20">
        <v>18.600000000000001</v>
      </c>
      <c r="BO5" s="20">
        <v>22.4</v>
      </c>
      <c r="BP5" s="20">
        <v>4.7</v>
      </c>
      <c r="BQ5" s="20">
        <v>7.2857142857142856</v>
      </c>
      <c r="BR5" s="20">
        <v>17.7</v>
      </c>
      <c r="BS5" s="20">
        <v>207</v>
      </c>
      <c r="BT5" s="20">
        <v>0.47799999999999998</v>
      </c>
      <c r="BU5" s="20">
        <v>2</v>
      </c>
      <c r="BV5" s="66">
        <v>51</v>
      </c>
      <c r="BW5" s="66">
        <v>25</v>
      </c>
      <c r="BX5" s="66">
        <v>0</v>
      </c>
      <c r="BY5" s="66">
        <v>24</v>
      </c>
      <c r="BZ5" s="66">
        <v>19</v>
      </c>
      <c r="CA5" s="66">
        <v>11.3</v>
      </c>
      <c r="CB5" s="66">
        <v>208</v>
      </c>
      <c r="CC5" s="66">
        <v>53</v>
      </c>
      <c r="CD5" s="20">
        <v>0.75</v>
      </c>
      <c r="CE5" s="20">
        <v>21.23</v>
      </c>
      <c r="CF5" s="20">
        <v>116.7</v>
      </c>
      <c r="CG5" s="20">
        <v>95.5</v>
      </c>
      <c r="CH5" s="20">
        <v>65.5</v>
      </c>
      <c r="CI5" s="20">
        <v>-5.0000000000000001E-3</v>
      </c>
      <c r="CJ5" s="20">
        <v>6.39</v>
      </c>
      <c r="CK5" s="20">
        <v>106.5</v>
      </c>
      <c r="CL5" s="20">
        <v>100.1</v>
      </c>
      <c r="CM5" s="20">
        <v>6.39</v>
      </c>
      <c r="CN5" s="20">
        <v>113.1</v>
      </c>
      <c r="CO5" s="20">
        <v>96.8</v>
      </c>
      <c r="CP5" s="63">
        <v>0.85729999999999995</v>
      </c>
      <c r="CQ5" s="20">
        <v>0.8</v>
      </c>
      <c r="CR5" s="20">
        <f t="shared" si="0"/>
        <v>0.1</v>
      </c>
      <c r="CS5" s="20">
        <v>1369</v>
      </c>
      <c r="CT5" s="20">
        <v>17.579999999999998</v>
      </c>
      <c r="CU5" s="20">
        <v>7.45</v>
      </c>
      <c r="CV5" s="20">
        <v>592</v>
      </c>
      <c r="CW5" s="20">
        <v>511</v>
      </c>
      <c r="CX5" s="20">
        <v>453</v>
      </c>
      <c r="CY5" s="20">
        <v>0.45900000000000002</v>
      </c>
      <c r="CZ5" s="20">
        <v>46</v>
      </c>
      <c r="DA5" s="20">
        <v>153</v>
      </c>
      <c r="DB5" s="20">
        <v>0.30099999999999999</v>
      </c>
      <c r="DC5" s="20">
        <v>130</v>
      </c>
      <c r="DD5" s="20">
        <v>170</v>
      </c>
      <c r="DE5" s="20">
        <v>0.76500000000000001</v>
      </c>
      <c r="DF5" s="20">
        <v>96</v>
      </c>
      <c r="DG5" s="20">
        <f t="shared" si="4"/>
        <v>12</v>
      </c>
      <c r="DH5" s="20">
        <v>273</v>
      </c>
      <c r="DI5" s="20">
        <f t="shared" si="5"/>
        <v>34.125</v>
      </c>
      <c r="DJ5" s="20">
        <v>82</v>
      </c>
      <c r="DK5" s="20">
        <v>53</v>
      </c>
      <c r="DL5" s="20">
        <v>11</v>
      </c>
      <c r="DM5" s="20">
        <v>84</v>
      </c>
      <c r="DN5" s="20">
        <v>124</v>
      </c>
      <c r="DO5" s="20">
        <v>74</v>
      </c>
      <c r="DP5" s="20">
        <v>63.875</v>
      </c>
      <c r="DQ5" s="20">
        <v>10.125</v>
      </c>
      <c r="DR5" s="20">
        <v>0.97599999999999998</v>
      </c>
      <c r="DS5" s="20">
        <v>10.5</v>
      </c>
      <c r="DT5" s="20">
        <v>0.63100000000000001</v>
      </c>
      <c r="DU5" s="20">
        <v>19.100000000000001</v>
      </c>
      <c r="DV5" s="20">
        <v>21.2</v>
      </c>
      <c r="DW5" s="20">
        <v>1.4</v>
      </c>
      <c r="DX5" s="20">
        <v>6.625</v>
      </c>
      <c r="DY5" s="20">
        <v>15.5</v>
      </c>
      <c r="DZ5" s="20">
        <v>60</v>
      </c>
      <c r="EA5" s="20">
        <v>0.58899999999999997</v>
      </c>
      <c r="EB5" s="20">
        <v>-4</v>
      </c>
      <c r="EC5" s="66">
        <v>25</v>
      </c>
      <c r="ED5" s="66">
        <v>18</v>
      </c>
      <c r="EE5" s="66">
        <v>31</v>
      </c>
      <c r="EF5" s="66">
        <v>20</v>
      </c>
      <c r="EG5" s="66">
        <v>15</v>
      </c>
      <c r="EH5" s="66">
        <v>14</v>
      </c>
      <c r="EI5" s="66">
        <v>59</v>
      </c>
      <c r="EJ5" s="66">
        <v>57</v>
      </c>
      <c r="EK5" s="20">
        <v>10648.25</v>
      </c>
      <c r="EL5" s="20">
        <v>10678.050000000001</v>
      </c>
      <c r="EM5" s="20">
        <v>74.769750000000002</v>
      </c>
      <c r="EN5" s="20">
        <v>76.5</v>
      </c>
      <c r="EO5" s="20">
        <v>13.5405</v>
      </c>
      <c r="EP5" s="20">
        <v>82.956000000000003</v>
      </c>
      <c r="EQ5" s="21">
        <v>57</v>
      </c>
      <c r="ER5" s="21">
        <v>70</v>
      </c>
      <c r="ES5" s="61" t="s">
        <v>61</v>
      </c>
      <c r="ET5" s="61">
        <v>127</v>
      </c>
      <c r="EU5" s="61">
        <v>-13</v>
      </c>
    </row>
    <row r="6" spans="1:151" x14ac:dyDescent="0.45">
      <c r="A6" s="64">
        <v>45265</v>
      </c>
      <c r="B6" s="21" t="s">
        <v>147</v>
      </c>
      <c r="C6" s="21">
        <v>236</v>
      </c>
      <c r="D6" s="21" t="s">
        <v>229</v>
      </c>
      <c r="E6" s="21">
        <v>73</v>
      </c>
      <c r="F6" s="50" t="s">
        <v>558</v>
      </c>
      <c r="G6" t="s">
        <v>147</v>
      </c>
      <c r="H6" t="s">
        <v>229</v>
      </c>
      <c r="I6" t="s">
        <v>147</v>
      </c>
      <c r="J6" t="s">
        <v>229</v>
      </c>
      <c r="K6" t="s">
        <v>147</v>
      </c>
      <c r="L6" t="s">
        <v>229</v>
      </c>
      <c r="M6" t="s">
        <v>147</v>
      </c>
      <c r="N6" t="s">
        <v>229</v>
      </c>
      <c r="O6" t="s">
        <v>147</v>
      </c>
      <c r="P6" t="s">
        <v>229</v>
      </c>
      <c r="Q6" t="s">
        <v>147</v>
      </c>
      <c r="R6" t="s">
        <v>229</v>
      </c>
      <c r="S6" t="s">
        <v>108</v>
      </c>
      <c r="T6" t="s">
        <v>118</v>
      </c>
      <c r="U6">
        <v>8</v>
      </c>
      <c r="V6">
        <v>8</v>
      </c>
      <c r="W6" s="20">
        <v>1</v>
      </c>
      <c r="X6" s="20">
        <v>13.41</v>
      </c>
      <c r="Y6" s="20">
        <v>114.6</v>
      </c>
      <c r="Z6" s="20">
        <v>101.2</v>
      </c>
      <c r="AA6" s="20">
        <v>63.9</v>
      </c>
      <c r="AB6" s="20">
        <v>8.3000000000000004E-2</v>
      </c>
      <c r="AC6" s="20">
        <v>2.76</v>
      </c>
      <c r="AD6" s="20">
        <v>107.2</v>
      </c>
      <c r="AE6" s="20">
        <v>104.4</v>
      </c>
      <c r="AF6" s="20">
        <v>2.76</v>
      </c>
      <c r="AG6" s="20">
        <v>111.8</v>
      </c>
      <c r="AH6" s="20">
        <v>103.3</v>
      </c>
      <c r="AI6" s="20">
        <v>0.71379999999999999</v>
      </c>
      <c r="AJ6" s="20">
        <v>1.9</v>
      </c>
      <c r="AK6" s="20">
        <f t="shared" si="1"/>
        <v>0.23749999999999999</v>
      </c>
      <c r="AL6" s="20">
        <v>1348</v>
      </c>
      <c r="AM6" s="20">
        <v>13.19</v>
      </c>
      <c r="AN6" s="20">
        <v>1.82</v>
      </c>
      <c r="AO6" s="20">
        <v>605</v>
      </c>
      <c r="AP6" s="20">
        <v>514</v>
      </c>
      <c r="AQ6" s="20">
        <v>463</v>
      </c>
      <c r="AR6" s="20">
        <v>0.46200000000000002</v>
      </c>
      <c r="AS6" s="20">
        <v>75</v>
      </c>
      <c r="AT6" s="20">
        <v>219</v>
      </c>
      <c r="AU6" s="20">
        <v>0.34200000000000003</v>
      </c>
      <c r="AV6" s="20">
        <v>102</v>
      </c>
      <c r="AW6" s="20">
        <v>127</v>
      </c>
      <c r="AX6" s="20">
        <v>0.80300000000000005</v>
      </c>
      <c r="AY6" s="20">
        <v>79</v>
      </c>
      <c r="AZ6" s="20">
        <f t="shared" si="2"/>
        <v>9.875</v>
      </c>
      <c r="BA6" s="20">
        <v>264</v>
      </c>
      <c r="BB6" s="20">
        <f t="shared" si="3"/>
        <v>33</v>
      </c>
      <c r="BC6" s="20">
        <v>105</v>
      </c>
      <c r="BD6" s="20">
        <v>55</v>
      </c>
      <c r="BE6" s="20">
        <v>16</v>
      </c>
      <c r="BF6" s="20">
        <v>73</v>
      </c>
      <c r="BG6" s="20">
        <v>104</v>
      </c>
      <c r="BH6" s="20">
        <v>75.599999999999994</v>
      </c>
      <c r="BI6" s="20">
        <v>64.25</v>
      </c>
      <c r="BJ6" s="20">
        <v>11.375</v>
      </c>
      <c r="BK6" s="20">
        <v>1.4379999999999999</v>
      </c>
      <c r="BL6" s="20">
        <v>9.125</v>
      </c>
      <c r="BM6" s="20">
        <v>0.753</v>
      </c>
      <c r="BN6" s="20">
        <v>27.4</v>
      </c>
      <c r="BO6" s="20">
        <v>15.9</v>
      </c>
      <c r="BP6" s="20">
        <v>2</v>
      </c>
      <c r="BQ6" s="20">
        <v>6.875</v>
      </c>
      <c r="BR6" s="20">
        <v>13</v>
      </c>
      <c r="BS6" s="20">
        <v>5</v>
      </c>
      <c r="BT6" s="20">
        <v>0.68500000000000005</v>
      </c>
      <c r="BU6" s="20">
        <v>0</v>
      </c>
      <c r="BV6" s="66">
        <v>9</v>
      </c>
      <c r="BW6" s="66">
        <v>28</v>
      </c>
      <c r="BX6" s="66">
        <v>7</v>
      </c>
      <c r="BY6" s="66">
        <v>0</v>
      </c>
      <c r="BZ6" s="66">
        <v>51</v>
      </c>
      <c r="CA6" s="66">
        <v>14.3</v>
      </c>
      <c r="CB6" s="66">
        <v>5</v>
      </c>
      <c r="CC6" s="66">
        <v>16</v>
      </c>
      <c r="CD6" s="20">
        <v>0.625</v>
      </c>
      <c r="CE6" s="20">
        <v>5.43</v>
      </c>
      <c r="CF6" s="20">
        <v>101.9</v>
      </c>
      <c r="CG6" s="20">
        <v>96.4</v>
      </c>
      <c r="CH6" s="20">
        <v>63.3</v>
      </c>
      <c r="CI6" s="20">
        <v>-5.6000000000000001E-2</v>
      </c>
      <c r="CJ6" s="20">
        <v>-1.66</v>
      </c>
      <c r="CK6" s="20">
        <v>105</v>
      </c>
      <c r="CL6" s="20">
        <v>106.7</v>
      </c>
      <c r="CM6" s="20">
        <v>-1.66</v>
      </c>
      <c r="CN6" s="20">
        <v>102.9</v>
      </c>
      <c r="CO6" s="20">
        <v>96.4</v>
      </c>
      <c r="CP6" s="63">
        <v>0.67969999999999997</v>
      </c>
      <c r="CQ6" s="20">
        <v>-1.5</v>
      </c>
      <c r="CR6" s="20">
        <f t="shared" si="0"/>
        <v>-0.1875</v>
      </c>
      <c r="CS6" s="20">
        <v>1241</v>
      </c>
      <c r="CT6" s="20">
        <v>1.79</v>
      </c>
      <c r="CU6" s="20">
        <v>-2.96</v>
      </c>
      <c r="CV6" s="20">
        <v>513</v>
      </c>
      <c r="CW6" s="20">
        <v>475</v>
      </c>
      <c r="CX6" s="20">
        <v>442</v>
      </c>
      <c r="CY6" s="20">
        <v>0.434</v>
      </c>
      <c r="CZ6" s="20">
        <v>39</v>
      </c>
      <c r="DA6" s="20">
        <v>146</v>
      </c>
      <c r="DB6" s="20">
        <v>0.26700000000000002</v>
      </c>
      <c r="DC6" s="20">
        <v>90</v>
      </c>
      <c r="DD6" s="20">
        <v>131</v>
      </c>
      <c r="DE6" s="20">
        <v>0.68700000000000006</v>
      </c>
      <c r="DF6" s="20">
        <v>85</v>
      </c>
      <c r="DG6" s="20">
        <f t="shared" si="4"/>
        <v>10.625</v>
      </c>
      <c r="DH6" s="20">
        <v>319</v>
      </c>
      <c r="DI6" s="20">
        <f t="shared" si="5"/>
        <v>39.875</v>
      </c>
      <c r="DJ6" s="20">
        <v>88</v>
      </c>
      <c r="DK6" s="20">
        <v>36</v>
      </c>
      <c r="DL6" s="20">
        <v>44</v>
      </c>
      <c r="DM6" s="20">
        <v>101</v>
      </c>
      <c r="DN6" s="20">
        <v>130</v>
      </c>
      <c r="DO6" s="20">
        <v>64.099999999999994</v>
      </c>
      <c r="DP6" s="20">
        <v>59.375</v>
      </c>
      <c r="DQ6" s="20">
        <v>4.75</v>
      </c>
      <c r="DR6" s="20">
        <v>0.871</v>
      </c>
      <c r="DS6" s="20">
        <v>12.625</v>
      </c>
      <c r="DT6" s="20">
        <v>0.35599999999999998</v>
      </c>
      <c r="DU6" s="20">
        <v>18.2</v>
      </c>
      <c r="DV6" s="20">
        <v>16.399999999999999</v>
      </c>
      <c r="DW6" s="20">
        <v>5.5</v>
      </c>
      <c r="DX6" s="20">
        <v>4.5</v>
      </c>
      <c r="DY6" s="20">
        <v>16.2</v>
      </c>
      <c r="DZ6" s="20">
        <v>147</v>
      </c>
      <c r="EA6" s="20">
        <v>0.51800000000000002</v>
      </c>
      <c r="EB6" s="20">
        <v>1</v>
      </c>
      <c r="EC6" s="66">
        <v>123</v>
      </c>
      <c r="ED6" s="66">
        <v>161</v>
      </c>
      <c r="EE6" s="66">
        <v>0</v>
      </c>
      <c r="EF6" s="66">
        <v>0</v>
      </c>
      <c r="EG6" s="66">
        <v>108</v>
      </c>
      <c r="EH6" s="66">
        <v>44.8</v>
      </c>
      <c r="EI6" s="66">
        <v>147</v>
      </c>
      <c r="EJ6" s="66">
        <v>145</v>
      </c>
      <c r="EK6" s="20">
        <v>11047.44</v>
      </c>
      <c r="EL6" s="20">
        <v>10312.280000000001</v>
      </c>
      <c r="EM6" s="20">
        <v>41.0625</v>
      </c>
      <c r="EN6" s="20">
        <v>86.796875</v>
      </c>
      <c r="EO6" s="20">
        <v>8.9310000000000009</v>
      </c>
      <c r="EP6" s="20">
        <v>104.39</v>
      </c>
      <c r="EQ6" s="21">
        <v>81</v>
      </c>
      <c r="ER6" s="21">
        <v>70</v>
      </c>
      <c r="ES6" s="61" t="s">
        <v>147</v>
      </c>
      <c r="ET6" s="61">
        <v>151</v>
      </c>
      <c r="EU6" s="61">
        <v>11</v>
      </c>
    </row>
    <row r="7" spans="1:151" x14ac:dyDescent="0.45">
      <c r="A7" s="64">
        <v>45265</v>
      </c>
      <c r="B7" s="21" t="s">
        <v>52</v>
      </c>
      <c r="C7" s="21">
        <v>221</v>
      </c>
      <c r="D7" s="21" t="s">
        <v>67</v>
      </c>
      <c r="E7" s="21">
        <v>237</v>
      </c>
      <c r="F7" s="50" t="s">
        <v>558</v>
      </c>
      <c r="G7" t="s">
        <v>52</v>
      </c>
      <c r="H7" t="s">
        <v>67</v>
      </c>
      <c r="I7" t="s">
        <v>52</v>
      </c>
      <c r="J7" t="s">
        <v>67</v>
      </c>
      <c r="K7" t="s">
        <v>52</v>
      </c>
      <c r="L7" t="s">
        <v>67</v>
      </c>
      <c r="M7" t="s">
        <v>52</v>
      </c>
      <c r="N7" t="s">
        <v>67</v>
      </c>
      <c r="O7" t="s">
        <v>52</v>
      </c>
      <c r="P7" t="s">
        <v>67</v>
      </c>
      <c r="Q7" t="s">
        <v>52</v>
      </c>
      <c r="R7" t="s">
        <v>67</v>
      </c>
      <c r="S7" t="s">
        <v>21</v>
      </c>
      <c r="T7" t="s">
        <v>15</v>
      </c>
      <c r="U7">
        <v>7</v>
      </c>
      <c r="V7">
        <v>8</v>
      </c>
      <c r="W7" s="20">
        <v>1</v>
      </c>
      <c r="X7" s="20">
        <v>18.739999999999998</v>
      </c>
      <c r="Y7" s="20">
        <v>114.1</v>
      </c>
      <c r="Z7" s="20">
        <v>95.4</v>
      </c>
      <c r="AA7" s="20">
        <v>69.7</v>
      </c>
      <c r="AB7" s="20">
        <v>5.0999999999999997E-2</v>
      </c>
      <c r="AC7" s="20">
        <v>-10.73</v>
      </c>
      <c r="AD7" s="20">
        <v>99.7</v>
      </c>
      <c r="AE7" s="20">
        <v>110.4</v>
      </c>
      <c r="AF7" s="20">
        <v>-10.73</v>
      </c>
      <c r="AG7" s="20">
        <v>111.2</v>
      </c>
      <c r="AH7" s="20">
        <v>96.7</v>
      </c>
      <c r="AI7" s="20">
        <v>0.83330000000000004</v>
      </c>
      <c r="AJ7" s="20">
        <v>1.2</v>
      </c>
      <c r="AK7" s="20">
        <f t="shared" si="1"/>
        <v>0.17142857142857143</v>
      </c>
      <c r="AL7" s="20">
        <v>1376</v>
      </c>
      <c r="AM7" s="20">
        <v>16.989999999999998</v>
      </c>
      <c r="AN7" s="20">
        <v>-6.87</v>
      </c>
      <c r="AO7" s="20">
        <v>612</v>
      </c>
      <c r="AP7" s="20">
        <v>445</v>
      </c>
      <c r="AQ7" s="20">
        <v>433</v>
      </c>
      <c r="AR7" s="20">
        <v>0.51500000000000001</v>
      </c>
      <c r="AS7" s="20">
        <v>59</v>
      </c>
      <c r="AT7" s="20">
        <v>167</v>
      </c>
      <c r="AU7" s="20">
        <v>0.35299999999999998</v>
      </c>
      <c r="AV7" s="20">
        <v>107</v>
      </c>
      <c r="AW7" s="20">
        <v>137</v>
      </c>
      <c r="AX7" s="20">
        <v>0.78100000000000003</v>
      </c>
      <c r="AY7" s="20">
        <v>83</v>
      </c>
      <c r="AZ7" s="20">
        <f t="shared" si="2"/>
        <v>11.857142857142858</v>
      </c>
      <c r="BA7" s="20">
        <v>282</v>
      </c>
      <c r="BB7" s="20">
        <f t="shared" si="3"/>
        <v>40.285714285714285</v>
      </c>
      <c r="BC7" s="20">
        <v>112</v>
      </c>
      <c r="BD7" s="20">
        <v>51</v>
      </c>
      <c r="BE7" s="20">
        <v>34</v>
      </c>
      <c r="BF7" s="20">
        <v>85</v>
      </c>
      <c r="BG7" s="20">
        <v>105</v>
      </c>
      <c r="BH7" s="20">
        <v>87.4</v>
      </c>
      <c r="BI7" s="20">
        <v>63.570999999999998</v>
      </c>
      <c r="BJ7" s="20">
        <v>23.856999999999999</v>
      </c>
      <c r="BK7" s="20">
        <v>1.3180000000000001</v>
      </c>
      <c r="BL7" s="20">
        <v>12.143000000000001</v>
      </c>
      <c r="BM7" s="20">
        <v>0.6</v>
      </c>
      <c r="BN7" s="20">
        <v>23.9</v>
      </c>
      <c r="BO7" s="20">
        <v>19.600000000000001</v>
      </c>
      <c r="BP7" s="20">
        <v>4.9000000000000004</v>
      </c>
      <c r="BQ7" s="20">
        <v>7.2857142857142856</v>
      </c>
      <c r="BR7" s="20">
        <v>15</v>
      </c>
      <c r="BS7" s="20">
        <v>80</v>
      </c>
      <c r="BT7" s="20">
        <v>0.57199999999999995</v>
      </c>
      <c r="BU7" s="20">
        <v>-12</v>
      </c>
      <c r="BV7" s="66">
        <v>19</v>
      </c>
      <c r="BW7" s="66">
        <v>47</v>
      </c>
      <c r="BX7" s="66">
        <v>10</v>
      </c>
      <c r="BY7" s="66">
        <v>26</v>
      </c>
      <c r="BZ7" s="66">
        <v>25</v>
      </c>
      <c r="CA7" s="66">
        <v>18</v>
      </c>
      <c r="CB7" s="66">
        <v>79</v>
      </c>
      <c r="CC7" s="66">
        <v>80</v>
      </c>
      <c r="CD7" s="20">
        <v>0.875</v>
      </c>
      <c r="CE7" s="20">
        <v>15.06</v>
      </c>
      <c r="CF7" s="20">
        <v>110</v>
      </c>
      <c r="CG7" s="20">
        <v>95</v>
      </c>
      <c r="CH7" s="20">
        <v>70.400000000000006</v>
      </c>
      <c r="CI7" s="20">
        <v>-2.9000000000000001E-2</v>
      </c>
      <c r="CJ7" s="20">
        <v>-3.13</v>
      </c>
      <c r="CK7" s="20">
        <v>103.2</v>
      </c>
      <c r="CL7" s="20">
        <v>106.3</v>
      </c>
      <c r="CM7" s="20">
        <v>-3.13</v>
      </c>
      <c r="CN7" s="20">
        <v>110.7</v>
      </c>
      <c r="CO7" s="20">
        <v>95.5</v>
      </c>
      <c r="CP7" s="63">
        <v>0.84640000000000004</v>
      </c>
      <c r="CQ7" s="20">
        <v>0.6</v>
      </c>
      <c r="CR7" s="20">
        <f t="shared" si="0"/>
        <v>7.4999999999999997E-2</v>
      </c>
      <c r="CS7" s="20">
        <v>1363</v>
      </c>
      <c r="CT7" s="20">
        <v>13.46</v>
      </c>
      <c r="CU7" s="20">
        <v>-0.17</v>
      </c>
      <c r="CV7" s="20">
        <v>618</v>
      </c>
      <c r="CW7" s="20">
        <v>509</v>
      </c>
      <c r="CX7" s="20">
        <v>472</v>
      </c>
      <c r="CY7" s="20">
        <v>0.47</v>
      </c>
      <c r="CZ7" s="20">
        <v>62</v>
      </c>
      <c r="DA7" s="20">
        <v>187</v>
      </c>
      <c r="DB7" s="20">
        <v>0.33200000000000002</v>
      </c>
      <c r="DC7" s="20">
        <v>112</v>
      </c>
      <c r="DD7" s="20">
        <v>162</v>
      </c>
      <c r="DE7" s="20">
        <v>0.69099999999999995</v>
      </c>
      <c r="DF7" s="20">
        <v>85</v>
      </c>
      <c r="DG7" s="20">
        <f t="shared" si="4"/>
        <v>10.625</v>
      </c>
      <c r="DH7" s="20">
        <v>324</v>
      </c>
      <c r="DI7" s="20">
        <f t="shared" si="5"/>
        <v>40.5</v>
      </c>
      <c r="DJ7" s="20">
        <v>115</v>
      </c>
      <c r="DK7" s="20">
        <v>52</v>
      </c>
      <c r="DL7" s="20">
        <v>51</v>
      </c>
      <c r="DM7" s="20">
        <v>107</v>
      </c>
      <c r="DN7" s="20">
        <v>121</v>
      </c>
      <c r="DO7" s="20">
        <v>77.2</v>
      </c>
      <c r="DP7" s="20">
        <v>63.625</v>
      </c>
      <c r="DQ7" s="20">
        <v>13.625</v>
      </c>
      <c r="DR7" s="20">
        <v>1.075</v>
      </c>
      <c r="DS7" s="20">
        <v>13.375</v>
      </c>
      <c r="DT7" s="20">
        <v>0.48599999999999999</v>
      </c>
      <c r="DU7" s="20">
        <v>23.4</v>
      </c>
      <c r="DV7" s="20">
        <v>20.2</v>
      </c>
      <c r="DW7" s="20">
        <v>6.4</v>
      </c>
      <c r="DX7" s="20">
        <v>6.5</v>
      </c>
      <c r="DY7" s="20">
        <v>15.1</v>
      </c>
      <c r="DZ7" s="20">
        <v>47</v>
      </c>
      <c r="EA7" s="20">
        <v>0.60299999999999998</v>
      </c>
      <c r="EB7" s="20">
        <v>0</v>
      </c>
      <c r="EC7" s="66">
        <v>61</v>
      </c>
      <c r="ED7" s="66">
        <v>53</v>
      </c>
      <c r="EE7" s="66">
        <v>36</v>
      </c>
      <c r="EF7" s="66">
        <v>45</v>
      </c>
      <c r="EG7" s="66">
        <v>44</v>
      </c>
      <c r="EH7" s="66">
        <v>29.7</v>
      </c>
      <c r="EI7" s="66">
        <v>47</v>
      </c>
      <c r="EJ7" s="66">
        <v>93</v>
      </c>
      <c r="EK7" s="20">
        <v>10839.5</v>
      </c>
      <c r="EL7" s="20">
        <v>10494</v>
      </c>
      <c r="EM7" s="20">
        <v>78.929500000000004</v>
      </c>
      <c r="EN7" s="20">
        <v>97.446428571428569</v>
      </c>
      <c r="EO7" s="20">
        <v>10.364999999999998</v>
      </c>
      <c r="EP7" s="20">
        <v>94.501000000000005</v>
      </c>
      <c r="EQ7" s="21">
        <v>72</v>
      </c>
      <c r="ER7" s="21">
        <v>51</v>
      </c>
      <c r="ES7" s="61" t="s">
        <v>52</v>
      </c>
      <c r="ET7" s="61">
        <v>123</v>
      </c>
      <c r="EU7" s="61">
        <v>21</v>
      </c>
    </row>
    <row r="8" spans="1:151" x14ac:dyDescent="0.45">
      <c r="A8" s="64">
        <v>45265</v>
      </c>
      <c r="B8" s="21" t="s">
        <v>137</v>
      </c>
      <c r="C8" s="21">
        <v>99</v>
      </c>
      <c r="D8" s="21" t="s">
        <v>159</v>
      </c>
      <c r="E8" s="21">
        <v>102</v>
      </c>
      <c r="F8" s="50" t="s">
        <v>558</v>
      </c>
      <c r="G8" t="s">
        <v>137</v>
      </c>
      <c r="H8" t="s">
        <v>159</v>
      </c>
      <c r="I8" t="s">
        <v>137</v>
      </c>
      <c r="J8" t="s">
        <v>159</v>
      </c>
      <c r="K8" t="s">
        <v>137</v>
      </c>
      <c r="L8" t="s">
        <v>159</v>
      </c>
      <c r="M8" t="s">
        <v>137</v>
      </c>
      <c r="N8" t="s">
        <v>663</v>
      </c>
      <c r="O8" t="s">
        <v>137</v>
      </c>
      <c r="P8" t="s">
        <v>1361</v>
      </c>
      <c r="Q8" t="s">
        <v>137</v>
      </c>
      <c r="R8" t="s">
        <v>159</v>
      </c>
      <c r="S8" t="s">
        <v>17</v>
      </c>
      <c r="T8" t="s">
        <v>29</v>
      </c>
      <c r="U8">
        <v>8</v>
      </c>
      <c r="V8">
        <v>6</v>
      </c>
      <c r="W8" s="20">
        <v>0.625</v>
      </c>
      <c r="X8" s="20">
        <v>8.6999999999999993</v>
      </c>
      <c r="Y8" s="20">
        <v>107</v>
      </c>
      <c r="Z8" s="20">
        <v>98.3</v>
      </c>
      <c r="AA8" s="20">
        <v>70.3</v>
      </c>
      <c r="AB8" s="20">
        <v>7.1999999999999995E-2</v>
      </c>
      <c r="AC8" s="20">
        <v>4.92</v>
      </c>
      <c r="AD8" s="20">
        <v>108.5</v>
      </c>
      <c r="AE8" s="20">
        <v>103.6</v>
      </c>
      <c r="AF8" s="20">
        <v>4.92</v>
      </c>
      <c r="AG8" s="20">
        <v>106.8</v>
      </c>
      <c r="AH8" s="20">
        <v>100.4</v>
      </c>
      <c r="AI8" s="20">
        <v>0.67130000000000001</v>
      </c>
      <c r="AJ8" s="20">
        <v>-0.5</v>
      </c>
      <c r="AK8" s="20">
        <f t="shared" si="1"/>
        <v>-6.25E-2</v>
      </c>
      <c r="AL8" s="20">
        <v>1285</v>
      </c>
      <c r="AM8" s="20">
        <v>5.21</v>
      </c>
      <c r="AN8" s="20">
        <v>4.46</v>
      </c>
      <c r="AO8" s="20">
        <v>573</v>
      </c>
      <c r="AP8" s="20">
        <v>567</v>
      </c>
      <c r="AQ8" s="20">
        <v>460</v>
      </c>
      <c r="AR8" s="20">
        <v>0.40400000000000003</v>
      </c>
      <c r="AS8" s="20">
        <v>62</v>
      </c>
      <c r="AT8" s="20">
        <v>194</v>
      </c>
      <c r="AU8" s="20">
        <v>0.32</v>
      </c>
      <c r="AV8" s="20">
        <v>139</v>
      </c>
      <c r="AW8" s="20">
        <v>196</v>
      </c>
      <c r="AX8" s="20">
        <v>0.70899999999999996</v>
      </c>
      <c r="AY8" s="20">
        <v>78</v>
      </c>
      <c r="AZ8" s="20">
        <f t="shared" si="2"/>
        <v>9.75</v>
      </c>
      <c r="BA8" s="20">
        <v>295</v>
      </c>
      <c r="BB8" s="20">
        <f t="shared" si="3"/>
        <v>36.875</v>
      </c>
      <c r="BC8" s="20">
        <v>87</v>
      </c>
      <c r="BD8" s="20">
        <v>47</v>
      </c>
      <c r="BE8" s="20">
        <v>23</v>
      </c>
      <c r="BF8" s="20">
        <v>94</v>
      </c>
      <c r="BG8" s="20">
        <v>146</v>
      </c>
      <c r="BH8" s="20">
        <v>71.599999999999994</v>
      </c>
      <c r="BI8" s="20">
        <v>70.875</v>
      </c>
      <c r="BJ8" s="20">
        <v>0.75</v>
      </c>
      <c r="BK8" s="20">
        <v>0.92600000000000005</v>
      </c>
      <c r="BL8" s="20">
        <v>11.75</v>
      </c>
      <c r="BM8" s="20">
        <v>0.5</v>
      </c>
      <c r="BN8" s="20">
        <v>24.2</v>
      </c>
      <c r="BO8" s="20">
        <v>24.5</v>
      </c>
      <c r="BP8" s="20">
        <v>2.9</v>
      </c>
      <c r="BQ8" s="20">
        <v>5.875</v>
      </c>
      <c r="BR8" s="20">
        <v>18.2</v>
      </c>
      <c r="BS8" s="20">
        <v>57</v>
      </c>
      <c r="BT8" s="20">
        <v>0.59</v>
      </c>
      <c r="BU8" s="20">
        <v>0</v>
      </c>
      <c r="BV8" s="66">
        <v>148</v>
      </c>
      <c r="BW8" s="66">
        <v>115</v>
      </c>
      <c r="BX8" s="66">
        <v>0</v>
      </c>
      <c r="BY8" s="66">
        <v>0</v>
      </c>
      <c r="BZ8" s="66">
        <v>82</v>
      </c>
      <c r="CA8" s="66">
        <v>32.799999999999997</v>
      </c>
      <c r="CB8" s="66">
        <v>56</v>
      </c>
      <c r="CC8" s="66">
        <v>169</v>
      </c>
      <c r="CD8" s="20">
        <v>0.66666666666666696</v>
      </c>
      <c r="CE8" s="20">
        <v>4.43</v>
      </c>
      <c r="CF8" s="20">
        <v>107.1</v>
      </c>
      <c r="CG8" s="20">
        <v>102.7</v>
      </c>
      <c r="CH8" s="20">
        <v>70.099999999999994</v>
      </c>
      <c r="CI8" s="20">
        <v>0.16900000000000001</v>
      </c>
      <c r="CJ8" s="20">
        <v>4.1500000000000004</v>
      </c>
      <c r="CK8" s="20">
        <v>107.3</v>
      </c>
      <c r="CL8" s="20">
        <v>103.1</v>
      </c>
      <c r="CM8" s="20">
        <v>1.03</v>
      </c>
      <c r="CN8" s="20">
        <v>107.3</v>
      </c>
      <c r="CO8" s="20">
        <v>99.7</v>
      </c>
      <c r="CP8" s="63">
        <v>0.7</v>
      </c>
      <c r="CQ8" s="20">
        <v>-0.1</v>
      </c>
      <c r="CR8" s="20">
        <f t="shared" si="0"/>
        <v>-1.6666666666666666E-2</v>
      </c>
      <c r="CS8" s="20">
        <v>1293</v>
      </c>
      <c r="CT8" s="20">
        <v>5.55</v>
      </c>
      <c r="CU8" s="20">
        <v>5.71</v>
      </c>
      <c r="CV8" s="20">
        <v>436</v>
      </c>
      <c r="CW8" s="20">
        <v>437</v>
      </c>
      <c r="CX8" s="20">
        <v>370</v>
      </c>
      <c r="CY8" s="20">
        <v>0.41099999999999998</v>
      </c>
      <c r="CZ8" s="20">
        <v>43</v>
      </c>
      <c r="DA8" s="20">
        <v>144</v>
      </c>
      <c r="DB8" s="20">
        <v>0.29899999999999999</v>
      </c>
      <c r="DC8" s="20">
        <v>89</v>
      </c>
      <c r="DD8" s="20">
        <v>132</v>
      </c>
      <c r="DE8" s="20">
        <v>0.67400000000000004</v>
      </c>
      <c r="DF8" s="20">
        <v>80</v>
      </c>
      <c r="DG8" s="20">
        <f t="shared" si="4"/>
        <v>13.333333333333334</v>
      </c>
      <c r="DH8" s="20">
        <v>234</v>
      </c>
      <c r="DI8" s="20">
        <f t="shared" si="5"/>
        <v>39</v>
      </c>
      <c r="DJ8" s="20">
        <v>75</v>
      </c>
      <c r="DK8" s="20">
        <v>33</v>
      </c>
      <c r="DL8" s="20">
        <v>36</v>
      </c>
      <c r="DM8" s="20">
        <v>74</v>
      </c>
      <c r="DN8" s="20">
        <v>105</v>
      </c>
      <c r="DO8" s="20">
        <v>72.7</v>
      </c>
      <c r="DP8" s="20">
        <v>72.832999999999998</v>
      </c>
      <c r="DQ8" s="20">
        <v>-0.16700000000000001</v>
      </c>
      <c r="DR8" s="20">
        <v>1.014</v>
      </c>
      <c r="DS8" s="20">
        <v>12.333</v>
      </c>
      <c r="DT8" s="20">
        <v>0.44600000000000001</v>
      </c>
      <c r="DU8" s="20">
        <v>24</v>
      </c>
      <c r="DV8" s="20">
        <v>22</v>
      </c>
      <c r="DW8" s="20">
        <v>6</v>
      </c>
      <c r="DX8" s="20">
        <v>5.5</v>
      </c>
      <c r="DY8" s="20">
        <v>17.5</v>
      </c>
      <c r="DZ8" s="20">
        <v>91</v>
      </c>
      <c r="EA8" s="20">
        <v>0.56000000000000005</v>
      </c>
      <c r="EB8" s="20">
        <v>3</v>
      </c>
      <c r="EC8" s="66">
        <v>142</v>
      </c>
      <c r="ED8" s="66">
        <v>82</v>
      </c>
      <c r="EE8" s="66">
        <v>0</v>
      </c>
      <c r="EF8" s="66">
        <v>0</v>
      </c>
      <c r="EG8" s="66">
        <v>120</v>
      </c>
      <c r="EH8" s="66">
        <v>33.700000000000003</v>
      </c>
      <c r="EI8" s="66">
        <v>91</v>
      </c>
      <c r="EJ8" s="66">
        <v>155</v>
      </c>
      <c r="EK8" s="20">
        <v>10988.9</v>
      </c>
      <c r="EL8" s="20">
        <v>10527.929999999998</v>
      </c>
      <c r="EM8" s="20">
        <v>64.625</v>
      </c>
      <c r="EN8" s="20">
        <v>72.456374999999994</v>
      </c>
      <c r="EO8" s="20">
        <v>12.2668</v>
      </c>
      <c r="EP8" s="20">
        <v>74.444999999999993</v>
      </c>
      <c r="EQ8" s="21">
        <v>76</v>
      </c>
      <c r="ER8" s="21">
        <v>62</v>
      </c>
      <c r="ES8" s="61" t="s">
        <v>137</v>
      </c>
      <c r="ET8" s="61">
        <v>138</v>
      </c>
      <c r="EU8" s="61">
        <v>14</v>
      </c>
    </row>
    <row r="9" spans="1:151" x14ac:dyDescent="0.45">
      <c r="A9" s="64">
        <v>45265</v>
      </c>
      <c r="B9" s="21" t="s">
        <v>112</v>
      </c>
      <c r="C9" s="21">
        <v>289</v>
      </c>
      <c r="D9" s="21" t="s">
        <v>171</v>
      </c>
      <c r="E9" s="21">
        <v>62</v>
      </c>
      <c r="F9" s="50" t="s">
        <v>558</v>
      </c>
      <c r="G9" t="s">
        <v>112</v>
      </c>
      <c r="H9" t="s">
        <v>171</v>
      </c>
      <c r="I9" t="s">
        <v>112</v>
      </c>
      <c r="J9" t="s">
        <v>171</v>
      </c>
      <c r="K9" t="s">
        <v>112</v>
      </c>
      <c r="L9" t="s">
        <v>171</v>
      </c>
      <c r="M9" t="s">
        <v>112</v>
      </c>
      <c r="N9" t="s">
        <v>171</v>
      </c>
      <c r="O9" t="s">
        <v>112</v>
      </c>
      <c r="P9" t="s">
        <v>171</v>
      </c>
      <c r="Q9" t="s">
        <v>112</v>
      </c>
      <c r="R9" t="s">
        <v>171</v>
      </c>
      <c r="S9" t="s">
        <v>29</v>
      </c>
      <c r="T9" t="s">
        <v>108</v>
      </c>
      <c r="U9">
        <v>7</v>
      </c>
      <c r="V9">
        <v>7</v>
      </c>
      <c r="W9" s="20">
        <v>0.625</v>
      </c>
      <c r="X9" s="20">
        <v>5.76</v>
      </c>
      <c r="Y9" s="20">
        <v>107.7</v>
      </c>
      <c r="Z9" s="20">
        <v>101.9</v>
      </c>
      <c r="AA9" s="20">
        <v>72.599999999999994</v>
      </c>
      <c r="AB9" s="20">
        <v>0.10199999999999999</v>
      </c>
      <c r="AC9" s="20">
        <v>7.39</v>
      </c>
      <c r="AD9" s="20">
        <v>107.4</v>
      </c>
      <c r="AE9" s="20">
        <v>100</v>
      </c>
      <c r="AF9" s="20">
        <v>4.37</v>
      </c>
      <c r="AG9" s="20">
        <v>107.6</v>
      </c>
      <c r="AH9" s="20">
        <v>102</v>
      </c>
      <c r="AI9" s="20">
        <v>0.64870000000000005</v>
      </c>
      <c r="AJ9" s="20">
        <v>-0.4</v>
      </c>
      <c r="AK9" s="20">
        <f t="shared" si="1"/>
        <v>-5.7142857142857148E-2</v>
      </c>
      <c r="AL9" s="20">
        <v>1260</v>
      </c>
      <c r="AM9" s="20">
        <v>7.77</v>
      </c>
      <c r="AN9" s="20">
        <v>8.91</v>
      </c>
      <c r="AO9" s="20">
        <v>611</v>
      </c>
      <c r="AP9" s="20">
        <v>570</v>
      </c>
      <c r="AQ9" s="20">
        <v>518</v>
      </c>
      <c r="AR9" s="20">
        <v>0.434</v>
      </c>
      <c r="AS9" s="20">
        <v>58</v>
      </c>
      <c r="AT9" s="20">
        <v>187</v>
      </c>
      <c r="AU9" s="20">
        <v>0.31</v>
      </c>
      <c r="AV9" s="20">
        <v>103</v>
      </c>
      <c r="AW9" s="20">
        <v>142</v>
      </c>
      <c r="AX9" s="20">
        <v>0.72499999999999998</v>
      </c>
      <c r="AY9" s="20">
        <v>93</v>
      </c>
      <c r="AZ9" s="20">
        <f t="shared" si="2"/>
        <v>13.285714285714286</v>
      </c>
      <c r="BA9" s="20">
        <v>302</v>
      </c>
      <c r="BB9" s="20">
        <f t="shared" si="3"/>
        <v>43.142857142857146</v>
      </c>
      <c r="BC9" s="20">
        <v>106</v>
      </c>
      <c r="BD9" s="20">
        <v>70</v>
      </c>
      <c r="BE9" s="20">
        <v>40</v>
      </c>
      <c r="BF9" s="20">
        <v>95</v>
      </c>
      <c r="BG9" s="20">
        <v>112</v>
      </c>
      <c r="BH9" s="20">
        <v>76.400000000000006</v>
      </c>
      <c r="BI9" s="20">
        <v>71.25</v>
      </c>
      <c r="BJ9" s="20">
        <v>5.125</v>
      </c>
      <c r="BK9" s="20">
        <v>1.1160000000000001</v>
      </c>
      <c r="BL9" s="20">
        <v>11.875</v>
      </c>
      <c r="BM9" s="20">
        <v>0.73699999999999999</v>
      </c>
      <c r="BN9" s="20">
        <v>23.4</v>
      </c>
      <c r="BO9" s="20">
        <v>17.8</v>
      </c>
      <c r="BP9" s="20">
        <v>5</v>
      </c>
      <c r="BQ9" s="20">
        <v>8.75</v>
      </c>
      <c r="BR9" s="20">
        <v>14</v>
      </c>
      <c r="BS9" s="20">
        <v>52</v>
      </c>
      <c r="BT9" s="20">
        <v>0.59699999999999998</v>
      </c>
      <c r="BU9" s="20">
        <v>-1</v>
      </c>
      <c r="BV9" s="66">
        <v>140</v>
      </c>
      <c r="BW9" s="66">
        <v>96</v>
      </c>
      <c r="BX9" s="66">
        <v>0</v>
      </c>
      <c r="BY9" s="66">
        <v>0</v>
      </c>
      <c r="BZ9" s="66">
        <v>106</v>
      </c>
      <c r="CA9" s="66">
        <v>33.700000000000003</v>
      </c>
      <c r="CB9" s="66">
        <v>52</v>
      </c>
      <c r="CC9" s="66">
        <v>120</v>
      </c>
      <c r="CD9" s="20">
        <v>0.875</v>
      </c>
      <c r="CE9" s="20">
        <v>5</v>
      </c>
      <c r="CF9" s="20">
        <v>112.5</v>
      </c>
      <c r="CG9" s="20">
        <v>107.5</v>
      </c>
      <c r="CH9" s="20">
        <v>73.2</v>
      </c>
      <c r="CI9" s="20">
        <v>5.8999999999999997E-2</v>
      </c>
      <c r="CJ9" s="20">
        <v>-2.2599999999999998</v>
      </c>
      <c r="CK9" s="20">
        <v>101</v>
      </c>
      <c r="CL9" s="20">
        <v>103.3</v>
      </c>
      <c r="CM9" s="20">
        <v>-2.2599999999999998</v>
      </c>
      <c r="CN9" s="20">
        <v>112.6</v>
      </c>
      <c r="CO9" s="20">
        <v>107.5</v>
      </c>
      <c r="CP9" s="63">
        <v>0.63109999999999999</v>
      </c>
      <c r="CQ9" s="20">
        <v>0.2</v>
      </c>
      <c r="CR9" s="20">
        <f t="shared" si="0"/>
        <v>2.8571428571428574E-2</v>
      </c>
      <c r="CS9" s="20">
        <v>1273</v>
      </c>
      <c r="CT9" s="20">
        <v>3.4</v>
      </c>
      <c r="CU9" s="20">
        <v>-3.31</v>
      </c>
      <c r="CV9" s="20">
        <v>684</v>
      </c>
      <c r="CW9" s="20">
        <v>616</v>
      </c>
      <c r="CX9" s="20">
        <v>475</v>
      </c>
      <c r="CY9" s="20">
        <v>0.51400000000000001</v>
      </c>
      <c r="CZ9" s="20">
        <v>80</v>
      </c>
      <c r="DA9" s="20">
        <v>227</v>
      </c>
      <c r="DB9" s="20">
        <v>0.35199999999999998</v>
      </c>
      <c r="DC9" s="20">
        <v>116</v>
      </c>
      <c r="DD9" s="20">
        <v>166</v>
      </c>
      <c r="DE9" s="20">
        <v>0.69899999999999995</v>
      </c>
      <c r="DF9" s="20">
        <v>79</v>
      </c>
      <c r="DG9" s="20">
        <f t="shared" si="4"/>
        <v>11.285714285714286</v>
      </c>
      <c r="DH9" s="20">
        <v>301</v>
      </c>
      <c r="DI9" s="20">
        <f t="shared" si="5"/>
        <v>43</v>
      </c>
      <c r="DJ9" s="20">
        <v>145</v>
      </c>
      <c r="DK9" s="20">
        <v>64</v>
      </c>
      <c r="DL9" s="20">
        <v>17</v>
      </c>
      <c r="DM9" s="20">
        <v>124</v>
      </c>
      <c r="DN9" s="20">
        <v>145</v>
      </c>
      <c r="DO9" s="20">
        <v>85.5</v>
      </c>
      <c r="DP9" s="20">
        <v>77</v>
      </c>
      <c r="DQ9" s="20">
        <v>8.5</v>
      </c>
      <c r="DR9" s="20">
        <v>1.169</v>
      </c>
      <c r="DS9" s="20">
        <v>15.5</v>
      </c>
      <c r="DT9" s="20">
        <v>0.51600000000000001</v>
      </c>
      <c r="DU9" s="20">
        <v>28.4</v>
      </c>
      <c r="DV9" s="20">
        <v>20.8</v>
      </c>
      <c r="DW9" s="20">
        <v>2.1</v>
      </c>
      <c r="DX9" s="20">
        <v>8</v>
      </c>
      <c r="DY9" s="20">
        <v>18.100000000000001</v>
      </c>
      <c r="DZ9" s="20">
        <v>62</v>
      </c>
      <c r="EA9" s="20">
        <v>0.58599999999999997</v>
      </c>
      <c r="EB9" s="20">
        <v>0</v>
      </c>
      <c r="EC9" s="66">
        <v>55</v>
      </c>
      <c r="ED9" s="66">
        <v>103</v>
      </c>
      <c r="EE9" s="66">
        <v>46</v>
      </c>
      <c r="EF9" s="66">
        <v>0</v>
      </c>
      <c r="EG9" s="66">
        <v>115</v>
      </c>
      <c r="EH9" s="66">
        <v>44</v>
      </c>
      <c r="EI9" s="66">
        <v>61</v>
      </c>
      <c r="EJ9" s="66">
        <v>77</v>
      </c>
      <c r="EK9" s="20">
        <v>11577.75</v>
      </c>
      <c r="EL9" s="20">
        <v>11463.75</v>
      </c>
      <c r="EM9" s="20">
        <v>95</v>
      </c>
      <c r="EN9" s="20">
        <v>135.625</v>
      </c>
      <c r="EO9" s="20">
        <v>9.7859999999999996</v>
      </c>
      <c r="EP9" s="20">
        <v>105.125</v>
      </c>
      <c r="EQ9" s="21">
        <v>81</v>
      </c>
      <c r="ER9" s="21">
        <v>70</v>
      </c>
      <c r="ES9" s="61" t="s">
        <v>112</v>
      </c>
      <c r="ET9" s="61">
        <v>151</v>
      </c>
      <c r="EU9" s="61">
        <v>11</v>
      </c>
    </row>
    <row r="10" spans="1:151" x14ac:dyDescent="0.45">
      <c r="A10" s="64">
        <v>45265</v>
      </c>
      <c r="B10" s="21" t="s">
        <v>14</v>
      </c>
      <c r="C10" s="21">
        <v>60</v>
      </c>
      <c r="D10" s="21" t="s">
        <v>45</v>
      </c>
      <c r="E10" s="21">
        <v>202</v>
      </c>
      <c r="F10" s="50" t="s">
        <v>1644</v>
      </c>
      <c r="G10" t="s">
        <v>14</v>
      </c>
      <c r="H10" t="s">
        <v>45</v>
      </c>
      <c r="I10" t="s">
        <v>14</v>
      </c>
      <c r="J10" t="s">
        <v>45</v>
      </c>
      <c r="K10" t="s">
        <v>14</v>
      </c>
      <c r="L10" t="s">
        <v>45</v>
      </c>
      <c r="M10" t="s">
        <v>14</v>
      </c>
      <c r="N10" t="s">
        <v>591</v>
      </c>
      <c r="O10" t="s">
        <v>1340</v>
      </c>
      <c r="P10" t="s">
        <v>1342</v>
      </c>
      <c r="Q10" t="s">
        <v>14</v>
      </c>
      <c r="R10" t="s">
        <v>45</v>
      </c>
      <c r="S10" t="s">
        <v>15</v>
      </c>
      <c r="T10" t="s">
        <v>29</v>
      </c>
      <c r="U10">
        <v>8</v>
      </c>
      <c r="V10">
        <v>8</v>
      </c>
      <c r="W10" s="20">
        <v>0.875</v>
      </c>
      <c r="X10" s="20">
        <v>27.49</v>
      </c>
      <c r="Y10" s="20">
        <v>121.2</v>
      </c>
      <c r="Z10" s="20">
        <v>93.7</v>
      </c>
      <c r="AA10" s="20">
        <v>67</v>
      </c>
      <c r="AB10" s="20">
        <v>-5.8999999999999997E-2</v>
      </c>
      <c r="AC10" s="20">
        <v>-5.85</v>
      </c>
      <c r="AD10" s="20">
        <v>100.6</v>
      </c>
      <c r="AE10" s="20">
        <v>106.4</v>
      </c>
      <c r="AF10" s="20">
        <v>-5.85</v>
      </c>
      <c r="AG10" s="20">
        <v>118</v>
      </c>
      <c r="AH10" s="20">
        <v>93.6</v>
      </c>
      <c r="AI10" s="20">
        <v>0.93459999999999999</v>
      </c>
      <c r="AJ10" s="20">
        <v>1</v>
      </c>
      <c r="AK10" s="20">
        <f t="shared" si="1"/>
        <v>0.125</v>
      </c>
      <c r="AL10" s="20">
        <v>1401</v>
      </c>
      <c r="AM10" s="20">
        <v>20.260000000000002</v>
      </c>
      <c r="AN10" s="20">
        <v>-3.87</v>
      </c>
      <c r="AO10" s="20">
        <v>686</v>
      </c>
      <c r="AP10" s="20">
        <v>493</v>
      </c>
      <c r="AQ10" s="20">
        <v>486</v>
      </c>
      <c r="AR10" s="20">
        <v>0.502</v>
      </c>
      <c r="AS10" s="20">
        <v>66</v>
      </c>
      <c r="AT10" s="20">
        <v>206</v>
      </c>
      <c r="AU10" s="20">
        <v>0.32</v>
      </c>
      <c r="AV10" s="20">
        <v>132</v>
      </c>
      <c r="AW10" s="20">
        <v>179</v>
      </c>
      <c r="AX10" s="20">
        <v>0.73699999999999999</v>
      </c>
      <c r="AY10" s="20">
        <v>106</v>
      </c>
      <c r="AZ10" s="20">
        <f t="shared" si="2"/>
        <v>13.25</v>
      </c>
      <c r="BA10" s="20">
        <v>334</v>
      </c>
      <c r="BB10" s="20">
        <f t="shared" si="3"/>
        <v>41.75</v>
      </c>
      <c r="BC10" s="20">
        <v>143</v>
      </c>
      <c r="BD10" s="20">
        <v>56</v>
      </c>
      <c r="BE10" s="20">
        <v>46</v>
      </c>
      <c r="BF10" s="20">
        <v>82</v>
      </c>
      <c r="BG10" s="20">
        <v>127</v>
      </c>
      <c r="BH10" s="20">
        <v>85.8</v>
      </c>
      <c r="BI10" s="20">
        <v>61.625</v>
      </c>
      <c r="BJ10" s="20">
        <v>24.125</v>
      </c>
      <c r="BK10" s="20">
        <v>1.744</v>
      </c>
      <c r="BL10" s="20">
        <v>10.25</v>
      </c>
      <c r="BM10" s="20">
        <v>0.68300000000000005</v>
      </c>
      <c r="BN10" s="20">
        <v>25.8</v>
      </c>
      <c r="BO10" s="20">
        <v>22.4</v>
      </c>
      <c r="BP10" s="20">
        <v>5.8</v>
      </c>
      <c r="BQ10" s="20">
        <v>7</v>
      </c>
      <c r="BR10" s="20">
        <v>15.9</v>
      </c>
      <c r="BS10" s="20">
        <v>12</v>
      </c>
      <c r="BT10" s="20">
        <v>0.65400000000000003</v>
      </c>
      <c r="BU10" s="20">
        <v>0</v>
      </c>
      <c r="BV10" s="66">
        <v>10</v>
      </c>
      <c r="BW10" s="66">
        <v>6</v>
      </c>
      <c r="BX10" s="66">
        <v>19</v>
      </c>
      <c r="BY10" s="66">
        <v>7</v>
      </c>
      <c r="BZ10" s="66">
        <v>4</v>
      </c>
      <c r="CA10" s="66">
        <v>6</v>
      </c>
      <c r="CB10" s="66">
        <v>12</v>
      </c>
      <c r="CC10" s="66">
        <v>12</v>
      </c>
      <c r="CD10" s="20">
        <v>0.875</v>
      </c>
      <c r="CE10" s="20">
        <v>22.57</v>
      </c>
      <c r="CF10" s="20">
        <v>119.6</v>
      </c>
      <c r="CG10" s="20">
        <v>97.1</v>
      </c>
      <c r="CH10" s="20">
        <v>72.5</v>
      </c>
      <c r="CI10" s="20">
        <v>-6.4000000000000001E-2</v>
      </c>
      <c r="CJ10" s="20">
        <v>4.26</v>
      </c>
      <c r="CK10" s="20">
        <v>107</v>
      </c>
      <c r="CL10" s="20">
        <v>102.7</v>
      </c>
      <c r="CM10" s="20">
        <v>3.93</v>
      </c>
      <c r="CN10" s="20">
        <v>118.4</v>
      </c>
      <c r="CO10" s="20">
        <v>97.3</v>
      </c>
      <c r="CP10" s="63">
        <v>0.90539999999999998</v>
      </c>
      <c r="CQ10" s="20">
        <v>1.5</v>
      </c>
      <c r="CR10" s="20">
        <f t="shared" si="0"/>
        <v>0.1875</v>
      </c>
      <c r="CS10" s="20">
        <v>1399</v>
      </c>
      <c r="CT10" s="20">
        <v>19.2</v>
      </c>
      <c r="CU10" s="20">
        <v>4.95</v>
      </c>
      <c r="CV10" s="20">
        <v>690</v>
      </c>
      <c r="CW10" s="20">
        <v>576</v>
      </c>
      <c r="CX10" s="20">
        <v>490</v>
      </c>
      <c r="CY10" s="20">
        <v>0.45900000000000002</v>
      </c>
      <c r="CZ10" s="20">
        <v>62</v>
      </c>
      <c r="DA10" s="20">
        <v>172</v>
      </c>
      <c r="DB10" s="20">
        <v>0.36</v>
      </c>
      <c r="DC10" s="20">
        <v>178</v>
      </c>
      <c r="DD10" s="20">
        <v>230</v>
      </c>
      <c r="DE10" s="20">
        <v>0.77400000000000002</v>
      </c>
      <c r="DF10" s="20">
        <v>98</v>
      </c>
      <c r="DG10" s="20">
        <f t="shared" si="4"/>
        <v>12.25</v>
      </c>
      <c r="DH10" s="20">
        <v>316</v>
      </c>
      <c r="DI10" s="20">
        <f t="shared" si="5"/>
        <v>39.5</v>
      </c>
      <c r="DJ10" s="20">
        <v>113</v>
      </c>
      <c r="DK10" s="20">
        <v>45</v>
      </c>
      <c r="DL10" s="20">
        <v>38</v>
      </c>
      <c r="DM10" s="20">
        <v>84</v>
      </c>
      <c r="DN10" s="20">
        <v>135</v>
      </c>
      <c r="DO10" s="20">
        <v>86.2</v>
      </c>
      <c r="DP10" s="20">
        <v>72</v>
      </c>
      <c r="DQ10" s="20">
        <v>14.25</v>
      </c>
      <c r="DR10" s="20">
        <v>1.345</v>
      </c>
      <c r="DS10" s="20">
        <v>10.5</v>
      </c>
      <c r="DT10" s="20">
        <v>0.53600000000000003</v>
      </c>
      <c r="DU10" s="20">
        <v>21.5</v>
      </c>
      <c r="DV10" s="20">
        <v>28.8</v>
      </c>
      <c r="DW10" s="20">
        <v>4.8</v>
      </c>
      <c r="DX10" s="20">
        <v>5.625</v>
      </c>
      <c r="DY10" s="20">
        <v>16.899999999999999</v>
      </c>
      <c r="DZ10" s="20">
        <v>59</v>
      </c>
      <c r="EA10" s="20">
        <v>0.58899999999999997</v>
      </c>
      <c r="EB10" s="20">
        <v>2</v>
      </c>
      <c r="EC10" s="66">
        <v>31</v>
      </c>
      <c r="ED10" s="66">
        <v>11</v>
      </c>
      <c r="EE10" s="66">
        <v>21</v>
      </c>
      <c r="EF10" s="66">
        <v>16</v>
      </c>
      <c r="EG10" s="66">
        <v>12</v>
      </c>
      <c r="EH10" s="66">
        <v>10</v>
      </c>
      <c r="EI10" s="66">
        <v>58</v>
      </c>
      <c r="EJ10" s="66">
        <v>21</v>
      </c>
      <c r="EK10" s="20">
        <v>11768.52</v>
      </c>
      <c r="EL10" s="20">
        <v>11206.52</v>
      </c>
      <c r="EM10" s="20">
        <v>57.65625</v>
      </c>
      <c r="EN10" s="20">
        <v>73.5</v>
      </c>
      <c r="EO10" s="20">
        <v>12.306600000000001</v>
      </c>
      <c r="EP10" s="20">
        <v>99.495000000000005</v>
      </c>
      <c r="EQ10" s="21">
        <v>87</v>
      </c>
      <c r="ER10" s="21">
        <v>76</v>
      </c>
      <c r="ES10" s="61" t="s">
        <v>14</v>
      </c>
      <c r="ET10" s="61">
        <v>163</v>
      </c>
      <c r="EU10" s="61">
        <v>11</v>
      </c>
    </row>
    <row r="11" spans="1:151" x14ac:dyDescent="0.45">
      <c r="A11" s="64">
        <v>45265</v>
      </c>
      <c r="B11" s="21" t="s">
        <v>34</v>
      </c>
      <c r="C11" s="21">
        <v>20</v>
      </c>
      <c r="D11" s="21" t="s">
        <v>79</v>
      </c>
      <c r="E11" s="21">
        <v>264</v>
      </c>
      <c r="F11" s="50" t="s">
        <v>558</v>
      </c>
      <c r="G11" t="s">
        <v>34</v>
      </c>
      <c r="H11" t="s">
        <v>79</v>
      </c>
      <c r="I11" t="s">
        <v>34</v>
      </c>
      <c r="J11" t="s">
        <v>79</v>
      </c>
      <c r="K11" t="s">
        <v>34</v>
      </c>
      <c r="L11" t="s">
        <v>79</v>
      </c>
      <c r="M11" t="s">
        <v>34</v>
      </c>
      <c r="N11" t="s">
        <v>79</v>
      </c>
      <c r="O11" t="s">
        <v>34</v>
      </c>
      <c r="P11" t="s">
        <v>79</v>
      </c>
      <c r="Q11" t="s">
        <v>34</v>
      </c>
      <c r="R11" t="s">
        <v>79</v>
      </c>
      <c r="S11" t="s">
        <v>21</v>
      </c>
      <c r="T11" t="s">
        <v>15</v>
      </c>
      <c r="U11">
        <v>7</v>
      </c>
      <c r="V11">
        <v>7</v>
      </c>
      <c r="W11" s="20">
        <v>1</v>
      </c>
      <c r="X11" s="20">
        <v>24.88</v>
      </c>
      <c r="Y11" s="20">
        <v>122.9</v>
      </c>
      <c r="Z11" s="20">
        <v>98.1</v>
      </c>
      <c r="AA11" s="20">
        <v>71</v>
      </c>
      <c r="AB11" s="20">
        <v>0.10299999999999999</v>
      </c>
      <c r="AC11" s="20">
        <v>-3.18</v>
      </c>
      <c r="AD11" s="20">
        <v>102.6</v>
      </c>
      <c r="AE11" s="20">
        <v>105.8</v>
      </c>
      <c r="AF11" s="20">
        <v>-3.18</v>
      </c>
      <c r="AG11" s="20">
        <v>119.7</v>
      </c>
      <c r="AH11" s="20">
        <v>99.2</v>
      </c>
      <c r="AI11" s="20">
        <v>0.89610000000000001</v>
      </c>
      <c r="AJ11" s="20">
        <v>1.6</v>
      </c>
      <c r="AK11" s="20">
        <f t="shared" si="1"/>
        <v>0.22857142857142859</v>
      </c>
      <c r="AL11" s="20">
        <v>1410</v>
      </c>
      <c r="AM11" s="20">
        <v>24.88</v>
      </c>
      <c r="AN11" s="20">
        <v>0.88</v>
      </c>
      <c r="AO11" s="20">
        <v>742</v>
      </c>
      <c r="AP11" s="20">
        <v>548</v>
      </c>
      <c r="AQ11" s="20">
        <v>493</v>
      </c>
      <c r="AR11" s="20">
        <v>0.52100000000000002</v>
      </c>
      <c r="AS11" s="20">
        <v>72</v>
      </c>
      <c r="AT11" s="20">
        <v>168</v>
      </c>
      <c r="AU11" s="20">
        <v>0.42899999999999999</v>
      </c>
      <c r="AV11" s="20">
        <v>156</v>
      </c>
      <c r="AW11" s="20">
        <v>212</v>
      </c>
      <c r="AX11" s="20">
        <v>0.73599999999999999</v>
      </c>
      <c r="AY11" s="20">
        <v>113</v>
      </c>
      <c r="AZ11" s="20">
        <f t="shared" si="2"/>
        <v>16.142857142857142</v>
      </c>
      <c r="BA11" s="20">
        <v>329</v>
      </c>
      <c r="BB11" s="20">
        <f t="shared" si="3"/>
        <v>47</v>
      </c>
      <c r="BC11" s="20">
        <v>133</v>
      </c>
      <c r="BD11" s="20">
        <v>61</v>
      </c>
      <c r="BE11" s="20">
        <v>40</v>
      </c>
      <c r="BF11" s="20">
        <v>94</v>
      </c>
      <c r="BG11" s="20">
        <v>126</v>
      </c>
      <c r="BH11" s="20">
        <v>92.8</v>
      </c>
      <c r="BI11" s="20">
        <v>68.5</v>
      </c>
      <c r="BJ11" s="20">
        <v>24.25</v>
      </c>
      <c r="BK11" s="20">
        <v>1.415</v>
      </c>
      <c r="BL11" s="20">
        <v>11.75</v>
      </c>
      <c r="BM11" s="20">
        <v>0.64900000000000002</v>
      </c>
      <c r="BN11" s="20">
        <v>21</v>
      </c>
      <c r="BO11" s="20">
        <v>26.5</v>
      </c>
      <c r="BP11" s="20">
        <v>5</v>
      </c>
      <c r="BQ11" s="20">
        <v>7.625</v>
      </c>
      <c r="BR11" s="20">
        <v>15.8</v>
      </c>
      <c r="BS11" s="20">
        <v>42</v>
      </c>
      <c r="BT11" s="20">
        <v>0.61199999999999999</v>
      </c>
      <c r="BU11" s="20">
        <v>1</v>
      </c>
      <c r="BV11" s="66">
        <v>6</v>
      </c>
      <c r="BW11" s="66">
        <v>9</v>
      </c>
      <c r="BX11" s="66">
        <v>8</v>
      </c>
      <c r="BY11" s="66">
        <v>5</v>
      </c>
      <c r="BZ11" s="66">
        <v>7</v>
      </c>
      <c r="CA11" s="66">
        <v>4.8</v>
      </c>
      <c r="CB11" s="66">
        <v>43</v>
      </c>
      <c r="CC11" s="66">
        <v>5</v>
      </c>
      <c r="CD11" s="20">
        <v>0.71428571428571397</v>
      </c>
      <c r="CE11" s="20">
        <v>11.55</v>
      </c>
      <c r="CF11" s="20">
        <v>111.2</v>
      </c>
      <c r="CG11" s="20">
        <v>99.7</v>
      </c>
      <c r="CH11" s="20">
        <v>68.7</v>
      </c>
      <c r="CI11" s="20">
        <v>-5.0999999999999997E-2</v>
      </c>
      <c r="CJ11" s="20">
        <v>-5.25</v>
      </c>
      <c r="CK11" s="20">
        <v>103.1</v>
      </c>
      <c r="CL11" s="20">
        <v>108.3</v>
      </c>
      <c r="CM11" s="20">
        <v>-5.25</v>
      </c>
      <c r="CN11" s="20">
        <v>108.4</v>
      </c>
      <c r="CO11" s="20">
        <v>98</v>
      </c>
      <c r="CP11" s="63">
        <v>0.76229999999999998</v>
      </c>
      <c r="CQ11" s="20">
        <v>-0.6</v>
      </c>
      <c r="CR11" s="20">
        <f t="shared" si="0"/>
        <v>-8.5714285714285715E-2</v>
      </c>
      <c r="CS11" s="20">
        <v>1297</v>
      </c>
      <c r="CT11" s="20">
        <v>9.1999999999999993</v>
      </c>
      <c r="CU11" s="20">
        <v>-2.08</v>
      </c>
      <c r="CV11" s="20">
        <v>546</v>
      </c>
      <c r="CW11" s="20">
        <v>467</v>
      </c>
      <c r="CX11" s="20">
        <v>426</v>
      </c>
      <c r="CY11" s="20">
        <v>0.47199999999999998</v>
      </c>
      <c r="CZ11" s="20">
        <v>41</v>
      </c>
      <c r="DA11" s="20">
        <v>131</v>
      </c>
      <c r="DB11" s="20">
        <v>0.313</v>
      </c>
      <c r="DC11" s="20">
        <v>103</v>
      </c>
      <c r="DD11" s="20">
        <v>130</v>
      </c>
      <c r="DE11" s="20">
        <v>0.79200000000000004</v>
      </c>
      <c r="DF11" s="20">
        <v>88</v>
      </c>
      <c r="DG11" s="20">
        <f t="shared" si="4"/>
        <v>12.571428571428571</v>
      </c>
      <c r="DH11" s="20">
        <v>273</v>
      </c>
      <c r="DI11" s="20">
        <f t="shared" si="5"/>
        <v>39</v>
      </c>
      <c r="DJ11" s="20">
        <v>97</v>
      </c>
      <c r="DK11" s="20">
        <v>64</v>
      </c>
      <c r="DL11" s="20">
        <v>21</v>
      </c>
      <c r="DM11" s="20">
        <v>84</v>
      </c>
      <c r="DN11" s="20">
        <v>111</v>
      </c>
      <c r="DO11" s="20">
        <v>78</v>
      </c>
      <c r="DP11" s="20">
        <v>66.713999999999999</v>
      </c>
      <c r="DQ11" s="20">
        <v>11.286</v>
      </c>
      <c r="DR11" s="20">
        <v>1.155</v>
      </c>
      <c r="DS11" s="20">
        <v>12</v>
      </c>
      <c r="DT11" s="20">
        <v>0.76200000000000001</v>
      </c>
      <c r="DU11" s="20">
        <v>18.7</v>
      </c>
      <c r="DV11" s="20">
        <v>18.600000000000001</v>
      </c>
      <c r="DW11" s="20">
        <v>3</v>
      </c>
      <c r="DX11" s="20">
        <v>9.1428571428571423</v>
      </c>
      <c r="DY11" s="20">
        <v>15.9</v>
      </c>
      <c r="DZ11" s="20">
        <v>120</v>
      </c>
      <c r="EA11" s="20">
        <v>0.53700000000000003</v>
      </c>
      <c r="EB11" s="20">
        <v>-8</v>
      </c>
      <c r="EC11" s="66">
        <v>81</v>
      </c>
      <c r="ED11" s="66">
        <v>113</v>
      </c>
      <c r="EE11" s="66">
        <v>0</v>
      </c>
      <c r="EF11" s="66">
        <v>0</v>
      </c>
      <c r="EG11" s="66">
        <v>63</v>
      </c>
      <c r="EH11" s="66">
        <v>29.3</v>
      </c>
      <c r="EI11" s="66">
        <v>119</v>
      </c>
      <c r="EJ11" s="66">
        <v>130</v>
      </c>
      <c r="EK11" s="20">
        <v>12253.130000000001</v>
      </c>
      <c r="EL11" s="20">
        <v>10908.72</v>
      </c>
      <c r="EM11" s="20">
        <v>107.42857142857142</v>
      </c>
      <c r="EN11" s="20">
        <v>91.5</v>
      </c>
      <c r="EO11" s="20">
        <v>12.5136</v>
      </c>
      <c r="EP11" s="20">
        <v>81.695999999999998</v>
      </c>
      <c r="EQ11" s="21">
        <v>78</v>
      </c>
      <c r="ER11" s="21">
        <v>60</v>
      </c>
      <c r="ES11" s="61" t="s">
        <v>34</v>
      </c>
      <c r="ET11" s="61">
        <v>138</v>
      </c>
      <c r="EU11" s="61">
        <v>18</v>
      </c>
    </row>
    <row r="12" spans="1:151" x14ac:dyDescent="0.45">
      <c r="A12" s="64">
        <v>45265</v>
      </c>
      <c r="B12" s="21" t="s">
        <v>88</v>
      </c>
      <c r="C12" s="21">
        <v>171</v>
      </c>
      <c r="D12" s="21" t="s">
        <v>38</v>
      </c>
      <c r="E12" s="21">
        <v>122</v>
      </c>
      <c r="F12" s="50" t="s">
        <v>558</v>
      </c>
      <c r="G12" t="s">
        <v>88</v>
      </c>
      <c r="H12" t="s">
        <v>38</v>
      </c>
      <c r="I12" t="s">
        <v>88</v>
      </c>
      <c r="J12" t="s">
        <v>38</v>
      </c>
      <c r="K12" t="s">
        <v>88</v>
      </c>
      <c r="L12" t="s">
        <v>38</v>
      </c>
      <c r="M12" t="s">
        <v>88</v>
      </c>
      <c r="N12" t="s">
        <v>38</v>
      </c>
      <c r="O12" t="s">
        <v>88</v>
      </c>
      <c r="P12" t="s">
        <v>38</v>
      </c>
      <c r="Q12" t="s">
        <v>88</v>
      </c>
      <c r="R12" t="s">
        <v>38</v>
      </c>
      <c r="S12" t="s">
        <v>24</v>
      </c>
      <c r="T12" t="s">
        <v>24</v>
      </c>
      <c r="U12">
        <v>8</v>
      </c>
      <c r="V12">
        <v>7</v>
      </c>
      <c r="W12" s="20">
        <v>0.5</v>
      </c>
      <c r="X12" s="20">
        <v>13.63</v>
      </c>
      <c r="Y12" s="20">
        <v>116.4</v>
      </c>
      <c r="Z12" s="20">
        <v>102.7</v>
      </c>
      <c r="AA12" s="20">
        <v>66.900000000000006</v>
      </c>
      <c r="AB12" s="20">
        <v>-0.122</v>
      </c>
      <c r="AC12" s="20">
        <v>7.45</v>
      </c>
      <c r="AD12" s="20">
        <v>109.3</v>
      </c>
      <c r="AE12" s="20">
        <v>101.9</v>
      </c>
      <c r="AF12" s="20">
        <v>7.45</v>
      </c>
      <c r="AG12" s="20">
        <v>114.5</v>
      </c>
      <c r="AH12" s="20">
        <v>101.2</v>
      </c>
      <c r="AI12" s="20">
        <v>0.80400000000000005</v>
      </c>
      <c r="AJ12" s="20">
        <v>-1.1000000000000001</v>
      </c>
      <c r="AK12" s="20">
        <f t="shared" si="1"/>
        <v>-0.13750000000000001</v>
      </c>
      <c r="AL12" s="20">
        <v>1300</v>
      </c>
      <c r="AM12" s="20">
        <v>9.99</v>
      </c>
      <c r="AN12" s="20">
        <v>4.37</v>
      </c>
      <c r="AO12" s="20">
        <v>656</v>
      </c>
      <c r="AP12" s="20">
        <v>611</v>
      </c>
      <c r="AQ12" s="20">
        <v>490</v>
      </c>
      <c r="AR12" s="20">
        <v>0.496</v>
      </c>
      <c r="AS12" s="20">
        <v>76</v>
      </c>
      <c r="AT12" s="20">
        <v>199</v>
      </c>
      <c r="AU12" s="20">
        <v>0.38200000000000001</v>
      </c>
      <c r="AV12" s="20">
        <v>94</v>
      </c>
      <c r="AW12" s="20">
        <v>144</v>
      </c>
      <c r="AX12" s="20">
        <v>0.65300000000000002</v>
      </c>
      <c r="AY12" s="20">
        <v>97</v>
      </c>
      <c r="AZ12" s="20">
        <f t="shared" si="2"/>
        <v>12.125</v>
      </c>
      <c r="BA12" s="20">
        <v>304</v>
      </c>
      <c r="BB12" s="20">
        <f t="shared" si="3"/>
        <v>38</v>
      </c>
      <c r="BC12" s="20">
        <v>115</v>
      </c>
      <c r="BD12" s="20">
        <v>39</v>
      </c>
      <c r="BE12" s="20">
        <v>31</v>
      </c>
      <c r="BF12" s="20">
        <v>104</v>
      </c>
      <c r="BG12" s="20">
        <v>131</v>
      </c>
      <c r="BH12" s="20">
        <v>82</v>
      </c>
      <c r="BI12" s="20">
        <v>76.375</v>
      </c>
      <c r="BJ12" s="20">
        <v>5.625</v>
      </c>
      <c r="BK12" s="20">
        <v>1.1060000000000001</v>
      </c>
      <c r="BL12" s="20">
        <v>13</v>
      </c>
      <c r="BM12" s="20">
        <v>0.375</v>
      </c>
      <c r="BN12" s="20">
        <v>24.9</v>
      </c>
      <c r="BO12" s="20">
        <v>18</v>
      </c>
      <c r="BP12" s="20">
        <v>3.9</v>
      </c>
      <c r="BQ12" s="20">
        <v>4.875</v>
      </c>
      <c r="BR12" s="20">
        <v>16.399999999999999</v>
      </c>
      <c r="BS12" s="20">
        <v>97</v>
      </c>
      <c r="BT12" s="20">
        <v>0.55600000000000005</v>
      </c>
      <c r="BU12" s="20">
        <v>1</v>
      </c>
      <c r="BV12" s="66">
        <v>89</v>
      </c>
      <c r="BW12" s="66">
        <v>102</v>
      </c>
      <c r="BX12" s="66">
        <v>0</v>
      </c>
      <c r="BY12" s="66">
        <v>50</v>
      </c>
      <c r="BZ12" s="66">
        <v>49</v>
      </c>
      <c r="CA12" s="66">
        <v>33.5</v>
      </c>
      <c r="CB12" s="66">
        <v>97</v>
      </c>
      <c r="CC12" s="66">
        <v>101</v>
      </c>
      <c r="CD12" s="20">
        <v>0.85714285714285698</v>
      </c>
      <c r="CE12" s="20">
        <v>10.5</v>
      </c>
      <c r="CF12" s="20">
        <v>109.2</v>
      </c>
      <c r="CG12" s="20">
        <v>98.7</v>
      </c>
      <c r="CH12" s="20">
        <v>70</v>
      </c>
      <c r="CI12" s="20">
        <v>0.191</v>
      </c>
      <c r="CJ12" s="20">
        <v>-0.83</v>
      </c>
      <c r="CK12" s="20">
        <v>104.8</v>
      </c>
      <c r="CL12" s="20">
        <v>105.7</v>
      </c>
      <c r="CM12" s="20">
        <v>-2.19</v>
      </c>
      <c r="CN12" s="20">
        <v>109.9</v>
      </c>
      <c r="CO12" s="20">
        <v>97.1</v>
      </c>
      <c r="CP12" s="63">
        <v>0.80640000000000001</v>
      </c>
      <c r="CQ12" s="20">
        <v>0.7</v>
      </c>
      <c r="CR12" s="20">
        <f t="shared" si="0"/>
        <v>9.9999999999999992E-2</v>
      </c>
      <c r="CS12" s="20">
        <v>1350</v>
      </c>
      <c r="CT12" s="20">
        <v>4.88</v>
      </c>
      <c r="CU12" s="20">
        <v>-0.26</v>
      </c>
      <c r="CV12" s="20">
        <v>515</v>
      </c>
      <c r="CW12" s="20">
        <v>479</v>
      </c>
      <c r="CX12" s="20">
        <v>367</v>
      </c>
      <c r="CY12" s="20">
        <v>0.501</v>
      </c>
      <c r="CZ12" s="20">
        <v>22</v>
      </c>
      <c r="DA12" s="20">
        <v>88</v>
      </c>
      <c r="DB12" s="20">
        <v>0.25</v>
      </c>
      <c r="DC12" s="20">
        <v>125</v>
      </c>
      <c r="DD12" s="20">
        <v>181</v>
      </c>
      <c r="DE12" s="20">
        <v>0.69099999999999995</v>
      </c>
      <c r="DF12" s="20">
        <v>57</v>
      </c>
      <c r="DG12" s="20">
        <f t="shared" si="4"/>
        <v>8.1428571428571423</v>
      </c>
      <c r="DH12" s="20">
        <v>240</v>
      </c>
      <c r="DI12" s="20">
        <f t="shared" si="5"/>
        <v>34.285714285714285</v>
      </c>
      <c r="DJ12" s="20">
        <v>108</v>
      </c>
      <c r="DK12" s="20">
        <v>44</v>
      </c>
      <c r="DL12" s="20">
        <v>34</v>
      </c>
      <c r="DM12" s="20">
        <v>88</v>
      </c>
      <c r="DN12" s="20">
        <v>111</v>
      </c>
      <c r="DO12" s="20">
        <v>73.599999999999994</v>
      </c>
      <c r="DP12" s="20">
        <v>68.429000000000002</v>
      </c>
      <c r="DQ12" s="20">
        <v>5.1429999999999998</v>
      </c>
      <c r="DR12" s="20">
        <v>1.2270000000000001</v>
      </c>
      <c r="DS12" s="20">
        <v>12.571</v>
      </c>
      <c r="DT12" s="20">
        <v>0.5</v>
      </c>
      <c r="DU12" s="20">
        <v>12.6</v>
      </c>
      <c r="DV12" s="20">
        <v>25.9</v>
      </c>
      <c r="DW12" s="20">
        <v>4.9000000000000004</v>
      </c>
      <c r="DX12" s="20">
        <v>6.2857142857142856</v>
      </c>
      <c r="DY12" s="20">
        <v>15.9</v>
      </c>
      <c r="DZ12" s="20">
        <v>79</v>
      </c>
      <c r="EA12" s="20">
        <v>0.57199999999999995</v>
      </c>
      <c r="EB12" s="20">
        <v>1</v>
      </c>
      <c r="EC12" s="66">
        <v>136</v>
      </c>
      <c r="ED12" s="66">
        <v>29</v>
      </c>
      <c r="EE12" s="66">
        <v>37</v>
      </c>
      <c r="EF12" s="66">
        <v>0</v>
      </c>
      <c r="EG12" s="66">
        <v>69</v>
      </c>
      <c r="EH12" s="66">
        <v>22.5</v>
      </c>
      <c r="EI12" s="66">
        <v>82</v>
      </c>
      <c r="EJ12" s="66">
        <v>49</v>
      </c>
      <c r="EK12" s="20">
        <v>11488.68</v>
      </c>
      <c r="EL12" s="20">
        <v>11214.84</v>
      </c>
      <c r="EM12" s="20">
        <v>81.714285714285708</v>
      </c>
      <c r="EN12" s="20">
        <v>61.283625000000001</v>
      </c>
      <c r="EO12" s="20">
        <v>11.332399999999998</v>
      </c>
      <c r="EP12" s="20">
        <v>72.483000000000004</v>
      </c>
      <c r="EQ12" s="21">
        <v>75</v>
      </c>
      <c r="ER12" s="21">
        <v>78</v>
      </c>
      <c r="ES12" s="61" t="s">
        <v>38</v>
      </c>
      <c r="ET12" s="61">
        <v>153</v>
      </c>
      <c r="EU12" s="61">
        <v>-3</v>
      </c>
    </row>
    <row r="13" spans="1:151" x14ac:dyDescent="0.45">
      <c r="A13" s="64">
        <v>45265</v>
      </c>
      <c r="B13" s="21" t="s">
        <v>120</v>
      </c>
      <c r="C13" s="21">
        <v>34</v>
      </c>
      <c r="D13" s="21" t="s">
        <v>233</v>
      </c>
      <c r="E13" s="21">
        <v>33</v>
      </c>
      <c r="F13" s="50" t="s">
        <v>558</v>
      </c>
      <c r="G13" t="s">
        <v>120</v>
      </c>
      <c r="H13" t="s">
        <v>233</v>
      </c>
      <c r="I13" t="s">
        <v>120</v>
      </c>
      <c r="J13" t="s">
        <v>233</v>
      </c>
      <c r="K13" t="s">
        <v>120</v>
      </c>
      <c r="L13" t="s">
        <v>233</v>
      </c>
      <c r="M13" t="s">
        <v>120</v>
      </c>
      <c r="N13" t="s">
        <v>233</v>
      </c>
      <c r="O13" t="s">
        <v>120</v>
      </c>
      <c r="P13" t="s">
        <v>233</v>
      </c>
      <c r="Q13" t="s">
        <v>120</v>
      </c>
      <c r="R13" t="s">
        <v>233</v>
      </c>
      <c r="S13" t="s">
        <v>15</v>
      </c>
      <c r="T13" t="s">
        <v>86</v>
      </c>
      <c r="U13">
        <v>8</v>
      </c>
      <c r="V13">
        <v>7</v>
      </c>
      <c r="W13" s="20">
        <v>0.75</v>
      </c>
      <c r="X13" s="20">
        <v>13.44</v>
      </c>
      <c r="Y13" s="20">
        <v>114.7</v>
      </c>
      <c r="Z13" s="20">
        <v>101.3</v>
      </c>
      <c r="AA13" s="20">
        <v>70.3</v>
      </c>
      <c r="AB13" s="20">
        <v>6.0000000000000001E-3</v>
      </c>
      <c r="AC13" s="20">
        <v>2.81</v>
      </c>
      <c r="AD13" s="20">
        <v>105.5</v>
      </c>
      <c r="AE13" s="20">
        <v>102.7</v>
      </c>
      <c r="AF13" s="20">
        <v>2.81</v>
      </c>
      <c r="AG13" s="20">
        <v>112</v>
      </c>
      <c r="AH13" s="20">
        <v>101.1</v>
      </c>
      <c r="AI13" s="20">
        <v>0.76490000000000002</v>
      </c>
      <c r="AJ13" s="20">
        <v>0.5</v>
      </c>
      <c r="AK13" s="20">
        <f t="shared" si="1"/>
        <v>6.25E-2</v>
      </c>
      <c r="AL13" s="20">
        <v>1333</v>
      </c>
      <c r="AM13" s="20">
        <v>18.05</v>
      </c>
      <c r="AN13" s="20">
        <v>3.68</v>
      </c>
      <c r="AO13" s="20">
        <v>667</v>
      </c>
      <c r="AP13" s="20">
        <v>552</v>
      </c>
      <c r="AQ13" s="20">
        <v>486</v>
      </c>
      <c r="AR13" s="20">
        <v>0.48599999999999999</v>
      </c>
      <c r="AS13" s="20">
        <v>67</v>
      </c>
      <c r="AT13" s="20">
        <v>191</v>
      </c>
      <c r="AU13" s="20">
        <v>0.35099999999999998</v>
      </c>
      <c r="AV13" s="20">
        <v>128</v>
      </c>
      <c r="AW13" s="20">
        <v>164</v>
      </c>
      <c r="AX13" s="20">
        <v>0.78</v>
      </c>
      <c r="AY13" s="20">
        <v>72</v>
      </c>
      <c r="AZ13" s="20">
        <f t="shared" si="2"/>
        <v>9</v>
      </c>
      <c r="BA13" s="20">
        <v>302</v>
      </c>
      <c r="BB13" s="20">
        <f t="shared" si="3"/>
        <v>37.75</v>
      </c>
      <c r="BC13" s="20">
        <v>119</v>
      </c>
      <c r="BD13" s="20">
        <v>45</v>
      </c>
      <c r="BE13" s="20">
        <v>29</v>
      </c>
      <c r="BF13" s="20">
        <v>85</v>
      </c>
      <c r="BG13" s="20">
        <v>111</v>
      </c>
      <c r="BH13" s="20">
        <v>83.4</v>
      </c>
      <c r="BI13" s="20">
        <v>69</v>
      </c>
      <c r="BJ13" s="20">
        <v>14.375</v>
      </c>
      <c r="BK13" s="20">
        <v>1.4</v>
      </c>
      <c r="BL13" s="20">
        <v>10.625</v>
      </c>
      <c r="BM13" s="20">
        <v>0.52900000000000003</v>
      </c>
      <c r="BN13" s="20">
        <v>23.9</v>
      </c>
      <c r="BO13" s="20">
        <v>20.5</v>
      </c>
      <c r="BP13" s="20">
        <v>3.6</v>
      </c>
      <c r="BQ13" s="20">
        <v>5.625</v>
      </c>
      <c r="BR13" s="20">
        <v>13.9</v>
      </c>
      <c r="BS13" s="20">
        <v>44</v>
      </c>
      <c r="BT13" s="20">
        <v>0.60699999999999998</v>
      </c>
      <c r="BU13" s="20">
        <v>1</v>
      </c>
      <c r="BV13" s="66">
        <v>38</v>
      </c>
      <c r="BW13" s="66">
        <v>78</v>
      </c>
      <c r="BX13" s="66">
        <v>41</v>
      </c>
      <c r="BY13" s="66">
        <v>40</v>
      </c>
      <c r="BZ13" s="66">
        <v>50</v>
      </c>
      <c r="CA13" s="66">
        <v>34.799999999999997</v>
      </c>
      <c r="CB13" s="66">
        <v>44</v>
      </c>
      <c r="CC13" s="66">
        <v>134</v>
      </c>
      <c r="CD13" s="20">
        <v>0.125</v>
      </c>
      <c r="CE13" s="20">
        <v>-15.93</v>
      </c>
      <c r="CF13" s="20">
        <v>97.1</v>
      </c>
      <c r="CG13" s="20">
        <v>113.1</v>
      </c>
      <c r="CH13" s="20">
        <v>68.900000000000006</v>
      </c>
      <c r="CI13" s="20">
        <v>-3.7999999999999999E-2</v>
      </c>
      <c r="CJ13" s="20">
        <v>-0.74</v>
      </c>
      <c r="CK13" s="20">
        <v>107</v>
      </c>
      <c r="CL13" s="20">
        <v>107.7</v>
      </c>
      <c r="CM13" s="20">
        <v>-0.74</v>
      </c>
      <c r="CN13" s="20">
        <v>98.2</v>
      </c>
      <c r="CO13" s="20">
        <v>112.3</v>
      </c>
      <c r="CP13" s="63">
        <v>0.17649999999999999</v>
      </c>
      <c r="CQ13" s="20">
        <v>-5.5</v>
      </c>
      <c r="CR13" s="20">
        <f t="shared" si="0"/>
        <v>-0.7857142857142857</v>
      </c>
      <c r="CS13" s="20">
        <v>937</v>
      </c>
      <c r="CT13" s="20">
        <v>-17.670000000000002</v>
      </c>
      <c r="CU13" s="20">
        <v>-0.96</v>
      </c>
      <c r="CV13" s="20">
        <v>554</v>
      </c>
      <c r="CW13" s="20">
        <v>665</v>
      </c>
      <c r="CX13" s="20">
        <v>444</v>
      </c>
      <c r="CY13" s="20">
        <v>0.42099999999999999</v>
      </c>
      <c r="CZ13" s="20">
        <v>51</v>
      </c>
      <c r="DA13" s="20">
        <v>180</v>
      </c>
      <c r="DB13" s="20">
        <v>0.28299999999999997</v>
      </c>
      <c r="DC13" s="20">
        <v>129</v>
      </c>
      <c r="DD13" s="20">
        <v>181</v>
      </c>
      <c r="DE13" s="20">
        <v>0.71299999999999997</v>
      </c>
      <c r="DF13" s="20">
        <v>102</v>
      </c>
      <c r="DG13" s="20">
        <f t="shared" si="4"/>
        <v>14.571428571428571</v>
      </c>
      <c r="DH13" s="20">
        <v>295</v>
      </c>
      <c r="DI13" s="20">
        <f t="shared" si="5"/>
        <v>42.142857142857146</v>
      </c>
      <c r="DJ13" s="20">
        <v>92</v>
      </c>
      <c r="DK13" s="20">
        <v>49</v>
      </c>
      <c r="DL13" s="20">
        <v>33</v>
      </c>
      <c r="DM13" s="20">
        <v>144</v>
      </c>
      <c r="DN13" s="20">
        <v>126</v>
      </c>
      <c r="DO13" s="20">
        <v>69.2</v>
      </c>
      <c r="DP13" s="20">
        <v>83.125</v>
      </c>
      <c r="DQ13" s="20">
        <v>-13.875</v>
      </c>
      <c r="DR13" s="20">
        <v>0.63900000000000001</v>
      </c>
      <c r="DS13" s="20">
        <v>18</v>
      </c>
      <c r="DT13" s="20">
        <v>0.34</v>
      </c>
      <c r="DU13" s="20">
        <v>22.5</v>
      </c>
      <c r="DV13" s="20">
        <v>22.6</v>
      </c>
      <c r="DW13" s="20">
        <v>4.0999999999999996</v>
      </c>
      <c r="DX13" s="20">
        <v>6.125</v>
      </c>
      <c r="DY13" s="20">
        <v>15.8</v>
      </c>
      <c r="DZ13" s="20">
        <v>342</v>
      </c>
      <c r="EA13" s="20">
        <v>0.36699999999999999</v>
      </c>
      <c r="EB13" s="20">
        <v>0</v>
      </c>
      <c r="EC13" s="66">
        <v>360</v>
      </c>
      <c r="ED13" s="66">
        <v>263</v>
      </c>
      <c r="EE13" s="66">
        <v>0</v>
      </c>
      <c r="EF13" s="66">
        <v>0</v>
      </c>
      <c r="EG13" s="66">
        <v>338</v>
      </c>
      <c r="EH13" s="66">
        <v>100.2</v>
      </c>
      <c r="EI13" s="66">
        <v>342</v>
      </c>
      <c r="EJ13" s="66">
        <v>246</v>
      </c>
      <c r="EK13" s="20">
        <v>12972.57</v>
      </c>
      <c r="EL13" s="20">
        <v>9836.23</v>
      </c>
      <c r="EM13" s="20">
        <v>65.078125</v>
      </c>
      <c r="EN13" s="20">
        <v>101.25</v>
      </c>
      <c r="EO13" s="20">
        <v>9.9107000000000003</v>
      </c>
      <c r="EP13" s="20">
        <v>98.28</v>
      </c>
      <c r="EQ13" s="21">
        <v>72</v>
      </c>
      <c r="ER13" s="21">
        <v>59</v>
      </c>
      <c r="ES13" s="61" t="s">
        <v>120</v>
      </c>
      <c r="ET13" s="61">
        <v>131</v>
      </c>
      <c r="EU13" s="61">
        <v>13</v>
      </c>
    </row>
    <row r="14" spans="1:151" x14ac:dyDescent="0.45">
      <c r="A14" s="64">
        <v>45265</v>
      </c>
      <c r="B14" s="21" t="s">
        <v>158</v>
      </c>
      <c r="C14" s="21">
        <v>3</v>
      </c>
      <c r="D14" s="21" t="s">
        <v>113</v>
      </c>
      <c r="E14" s="21">
        <v>29</v>
      </c>
      <c r="F14" s="50" t="s">
        <v>558</v>
      </c>
      <c r="G14" t="s">
        <v>158</v>
      </c>
      <c r="H14" t="s">
        <v>113</v>
      </c>
      <c r="I14" t="s">
        <v>158</v>
      </c>
      <c r="J14" t="s">
        <v>113</v>
      </c>
      <c r="K14" t="s">
        <v>158</v>
      </c>
      <c r="L14" t="s">
        <v>113</v>
      </c>
      <c r="M14" t="s">
        <v>158</v>
      </c>
      <c r="N14" t="s">
        <v>113</v>
      </c>
      <c r="O14" t="s">
        <v>158</v>
      </c>
      <c r="P14" t="s">
        <v>113</v>
      </c>
      <c r="Q14" t="s">
        <v>158</v>
      </c>
      <c r="R14" t="s">
        <v>113</v>
      </c>
      <c r="S14" t="s">
        <v>86</v>
      </c>
      <c r="T14" t="s">
        <v>114</v>
      </c>
      <c r="U14">
        <v>6</v>
      </c>
      <c r="V14">
        <v>8</v>
      </c>
      <c r="W14" s="20">
        <v>0.57142857142857095</v>
      </c>
      <c r="X14" s="20">
        <v>4.9000000000000004</v>
      </c>
      <c r="Y14" s="20">
        <v>105.8</v>
      </c>
      <c r="Z14" s="20">
        <v>100.9</v>
      </c>
      <c r="AA14" s="20">
        <v>69.099999999999994</v>
      </c>
      <c r="AB14" s="20">
        <v>-1.4999999999999999E-2</v>
      </c>
      <c r="AC14" s="20">
        <v>4.45</v>
      </c>
      <c r="AD14" s="20">
        <v>108.6</v>
      </c>
      <c r="AE14" s="20">
        <v>104.2</v>
      </c>
      <c r="AF14" s="20">
        <v>4.45</v>
      </c>
      <c r="AG14" s="20">
        <v>105.4</v>
      </c>
      <c r="AH14" s="20">
        <v>102.6</v>
      </c>
      <c r="AI14" s="20">
        <v>0.57520000000000004</v>
      </c>
      <c r="AJ14" s="20">
        <v>-1.4</v>
      </c>
      <c r="AK14" s="20">
        <f t="shared" si="1"/>
        <v>-0.23333333333333331</v>
      </c>
      <c r="AL14" s="20">
        <v>1199</v>
      </c>
      <c r="AM14" s="20">
        <v>1.7</v>
      </c>
      <c r="AN14" s="20">
        <v>0.87</v>
      </c>
      <c r="AO14" s="20">
        <v>535</v>
      </c>
      <c r="AP14" s="20">
        <v>472</v>
      </c>
      <c r="AQ14" s="20">
        <v>400</v>
      </c>
      <c r="AR14" s="20">
        <v>0.46500000000000002</v>
      </c>
      <c r="AS14" s="20">
        <v>68</v>
      </c>
      <c r="AT14" s="20">
        <v>188</v>
      </c>
      <c r="AU14" s="20">
        <v>0.36199999999999999</v>
      </c>
      <c r="AV14" s="20">
        <v>95</v>
      </c>
      <c r="AW14" s="20">
        <v>126</v>
      </c>
      <c r="AX14" s="20">
        <v>0.754</v>
      </c>
      <c r="AY14" s="20">
        <v>68</v>
      </c>
      <c r="AZ14" s="20">
        <f t="shared" si="2"/>
        <v>11.333333333333334</v>
      </c>
      <c r="BA14" s="20">
        <v>250</v>
      </c>
      <c r="BB14" s="20">
        <f t="shared" si="3"/>
        <v>41.666666666666664</v>
      </c>
      <c r="BC14" s="20">
        <v>110</v>
      </c>
      <c r="BD14" s="20">
        <v>49</v>
      </c>
      <c r="BE14" s="20">
        <v>18</v>
      </c>
      <c r="BF14" s="20">
        <v>99</v>
      </c>
      <c r="BG14" s="20">
        <v>112</v>
      </c>
      <c r="BH14" s="20">
        <v>76.400000000000006</v>
      </c>
      <c r="BI14" s="20">
        <v>67.429000000000002</v>
      </c>
      <c r="BJ14" s="20">
        <v>9</v>
      </c>
      <c r="BK14" s="20">
        <v>1.111</v>
      </c>
      <c r="BL14" s="20">
        <v>14.143000000000001</v>
      </c>
      <c r="BM14" s="20">
        <v>0.495</v>
      </c>
      <c r="BN14" s="20">
        <v>26.9</v>
      </c>
      <c r="BO14" s="20">
        <v>18</v>
      </c>
      <c r="BP14" s="20">
        <v>2.6</v>
      </c>
      <c r="BQ14" s="20">
        <v>7</v>
      </c>
      <c r="BR14" s="20">
        <v>16</v>
      </c>
      <c r="BS14" s="20">
        <v>146</v>
      </c>
      <c r="BT14" s="20">
        <v>0.51900000000000002</v>
      </c>
      <c r="BU14" s="20">
        <v>0</v>
      </c>
      <c r="BV14" s="66">
        <v>141</v>
      </c>
      <c r="BW14" s="66">
        <v>128</v>
      </c>
      <c r="BX14" s="66">
        <v>0</v>
      </c>
      <c r="BY14" s="66">
        <v>0</v>
      </c>
      <c r="BZ14" s="66">
        <v>117</v>
      </c>
      <c r="CA14" s="66">
        <v>40.799999999999997</v>
      </c>
      <c r="CB14" s="66">
        <v>146</v>
      </c>
      <c r="CC14" s="66">
        <v>50</v>
      </c>
      <c r="CD14" s="20">
        <v>0.75</v>
      </c>
      <c r="CE14" s="20">
        <v>7.11</v>
      </c>
      <c r="CF14" s="20">
        <v>107.7</v>
      </c>
      <c r="CG14" s="20">
        <v>100.6</v>
      </c>
      <c r="CH14" s="20">
        <v>68</v>
      </c>
      <c r="CI14" s="20">
        <v>9.1999999999999998E-2</v>
      </c>
      <c r="CJ14" s="20">
        <v>3.22</v>
      </c>
      <c r="CK14" s="20">
        <v>107.5</v>
      </c>
      <c r="CL14" s="20">
        <v>104.3</v>
      </c>
      <c r="CM14" s="20">
        <v>2.34</v>
      </c>
      <c r="CN14" s="20">
        <v>106.9</v>
      </c>
      <c r="CO14" s="20">
        <v>100</v>
      </c>
      <c r="CP14" s="63">
        <v>0.68269999999999997</v>
      </c>
      <c r="CQ14" s="20">
        <v>-0.1</v>
      </c>
      <c r="CR14" s="20">
        <f t="shared" si="0"/>
        <v>-1.2500000000000001E-2</v>
      </c>
      <c r="CS14" s="20">
        <v>1269</v>
      </c>
      <c r="CT14" s="20">
        <v>8.34</v>
      </c>
      <c r="CU14" s="20">
        <v>4.34</v>
      </c>
      <c r="CV14" s="20">
        <v>602</v>
      </c>
      <c r="CW14" s="20">
        <v>570</v>
      </c>
      <c r="CX14" s="20">
        <v>467</v>
      </c>
      <c r="CY14" s="20">
        <v>0.46</v>
      </c>
      <c r="CZ14" s="20">
        <v>65</v>
      </c>
      <c r="DA14" s="20">
        <v>185</v>
      </c>
      <c r="DB14" s="20">
        <v>0.35099999999999998</v>
      </c>
      <c r="DC14" s="20">
        <v>107</v>
      </c>
      <c r="DD14" s="20">
        <v>153</v>
      </c>
      <c r="DE14" s="20">
        <v>0.69899999999999995</v>
      </c>
      <c r="DF14" s="20">
        <v>74</v>
      </c>
      <c r="DG14" s="20">
        <f t="shared" si="4"/>
        <v>9.25</v>
      </c>
      <c r="DH14" s="20">
        <v>282</v>
      </c>
      <c r="DI14" s="20">
        <f t="shared" si="5"/>
        <v>35.25</v>
      </c>
      <c r="DJ14" s="20">
        <v>106</v>
      </c>
      <c r="DK14" s="20">
        <v>57</v>
      </c>
      <c r="DL14" s="20">
        <v>28</v>
      </c>
      <c r="DM14" s="20">
        <v>101</v>
      </c>
      <c r="DN14" s="20">
        <v>141</v>
      </c>
      <c r="DO14" s="20">
        <v>75.2</v>
      </c>
      <c r="DP14" s="20">
        <v>71.25</v>
      </c>
      <c r="DQ14" s="20">
        <v>4</v>
      </c>
      <c r="DR14" s="20">
        <v>1.05</v>
      </c>
      <c r="DS14" s="20">
        <v>12.625</v>
      </c>
      <c r="DT14" s="20">
        <v>0.56399999999999995</v>
      </c>
      <c r="DU14" s="20">
        <v>23.1</v>
      </c>
      <c r="DV14" s="20">
        <v>19.100000000000001</v>
      </c>
      <c r="DW14" s="20">
        <v>3.5</v>
      </c>
      <c r="DX14" s="20">
        <v>7.125</v>
      </c>
      <c r="DY14" s="20">
        <v>17.600000000000001</v>
      </c>
      <c r="DZ14" s="20">
        <v>10</v>
      </c>
      <c r="EA14" s="20">
        <v>0.66800000000000004</v>
      </c>
      <c r="EB14" s="20">
        <v>0</v>
      </c>
      <c r="EC14" s="66">
        <v>91</v>
      </c>
      <c r="ED14" s="66">
        <v>54</v>
      </c>
      <c r="EE14" s="66">
        <v>0</v>
      </c>
      <c r="EF14" s="66">
        <v>0</v>
      </c>
      <c r="EG14" s="66">
        <v>95</v>
      </c>
      <c r="EH14" s="66">
        <v>24.8</v>
      </c>
      <c r="EI14" s="66">
        <v>10</v>
      </c>
      <c r="EJ14" s="66">
        <v>25</v>
      </c>
      <c r="EK14" s="20">
        <v>10643.48</v>
      </c>
      <c r="EL14" s="20">
        <v>10866.93</v>
      </c>
      <c r="EM14" s="20">
        <v>100.76887500000001</v>
      </c>
      <c r="EN14" s="20">
        <v>88.375</v>
      </c>
      <c r="EO14" s="20">
        <v>11.183999999999999</v>
      </c>
      <c r="EP14" s="20">
        <v>106.31400000000001</v>
      </c>
      <c r="EQ14" s="21">
        <v>67</v>
      </c>
      <c r="ER14" s="21">
        <v>52</v>
      </c>
      <c r="ES14" s="61" t="s">
        <v>158</v>
      </c>
      <c r="ET14" s="61">
        <v>119</v>
      </c>
      <c r="EU14" s="61">
        <v>15</v>
      </c>
    </row>
    <row r="15" spans="1:151" x14ac:dyDescent="0.45">
      <c r="A15" s="64">
        <v>45266</v>
      </c>
      <c r="B15" s="21" t="s">
        <v>109</v>
      </c>
      <c r="C15" s="21">
        <v>344</v>
      </c>
      <c r="D15" s="21" t="s">
        <v>39</v>
      </c>
      <c r="E15" s="21">
        <v>248</v>
      </c>
      <c r="F15" s="50" t="s">
        <v>558</v>
      </c>
      <c r="G15" t="s">
        <v>109</v>
      </c>
      <c r="H15" t="s">
        <v>39</v>
      </c>
      <c r="I15" t="s">
        <v>109</v>
      </c>
      <c r="J15" t="s">
        <v>39</v>
      </c>
      <c r="K15" t="s">
        <v>109</v>
      </c>
      <c r="L15" t="s">
        <v>39</v>
      </c>
      <c r="M15" t="s">
        <v>109</v>
      </c>
      <c r="N15" t="s">
        <v>39</v>
      </c>
      <c r="O15" t="s">
        <v>109</v>
      </c>
      <c r="P15" t="s">
        <v>39</v>
      </c>
      <c r="Q15" t="s">
        <v>109</v>
      </c>
      <c r="R15" t="s">
        <v>39</v>
      </c>
      <c r="S15" t="s">
        <v>29</v>
      </c>
      <c r="T15" t="s">
        <v>24</v>
      </c>
      <c r="U15">
        <v>7</v>
      </c>
      <c r="V15">
        <v>7</v>
      </c>
      <c r="W15" s="20">
        <v>0.57142857142857095</v>
      </c>
      <c r="X15" s="20">
        <v>9.9499999999999993</v>
      </c>
      <c r="Y15" s="20">
        <v>112.5</v>
      </c>
      <c r="Z15" s="20">
        <v>102.5</v>
      </c>
      <c r="AA15" s="20">
        <v>68.900000000000006</v>
      </c>
      <c r="AB15" s="20">
        <v>-0.13700000000000001</v>
      </c>
      <c r="AC15" s="20">
        <v>2.42</v>
      </c>
      <c r="AD15" s="20">
        <v>106.6</v>
      </c>
      <c r="AE15" s="20">
        <v>104.2</v>
      </c>
      <c r="AF15" s="20">
        <v>2.42</v>
      </c>
      <c r="AG15" s="20">
        <v>111.5</v>
      </c>
      <c r="AH15" s="20">
        <v>103.4</v>
      </c>
      <c r="AI15" s="20">
        <v>0.70450000000000002</v>
      </c>
      <c r="AJ15" s="20">
        <v>-1.1000000000000001</v>
      </c>
      <c r="AK15" s="20">
        <f t="shared" si="1"/>
        <v>-0.15714285714285717</v>
      </c>
      <c r="AL15" s="20">
        <v>1275</v>
      </c>
      <c r="AM15" s="20">
        <v>6.49</v>
      </c>
      <c r="AN15" s="20">
        <v>0.35</v>
      </c>
      <c r="AO15" s="20">
        <v>552</v>
      </c>
      <c r="AP15" s="20">
        <v>509</v>
      </c>
      <c r="AQ15" s="20">
        <v>407</v>
      </c>
      <c r="AR15" s="20">
        <v>0.47399999999999998</v>
      </c>
      <c r="AS15" s="20">
        <v>56</v>
      </c>
      <c r="AT15" s="20">
        <v>155</v>
      </c>
      <c r="AU15" s="20">
        <v>0.36099999999999999</v>
      </c>
      <c r="AV15" s="20">
        <v>110</v>
      </c>
      <c r="AW15" s="20">
        <v>138</v>
      </c>
      <c r="AX15" s="20">
        <v>0.79700000000000004</v>
      </c>
      <c r="AY15" s="20">
        <v>56</v>
      </c>
      <c r="AZ15" s="20">
        <f t="shared" si="2"/>
        <v>8</v>
      </c>
      <c r="BA15" s="20">
        <v>236</v>
      </c>
      <c r="BB15" s="20">
        <f t="shared" si="3"/>
        <v>33.714285714285715</v>
      </c>
      <c r="BC15" s="20">
        <v>79</v>
      </c>
      <c r="BD15" s="20">
        <v>43</v>
      </c>
      <c r="BE15" s="20">
        <v>33</v>
      </c>
      <c r="BF15" s="20">
        <v>78</v>
      </c>
      <c r="BG15" s="20">
        <v>110</v>
      </c>
      <c r="BH15" s="20">
        <v>78.900000000000006</v>
      </c>
      <c r="BI15" s="20">
        <v>72.713999999999999</v>
      </c>
      <c r="BJ15" s="20">
        <v>6.1429999999999998</v>
      </c>
      <c r="BK15" s="20">
        <v>1.0129999999999999</v>
      </c>
      <c r="BL15" s="20">
        <v>11.143000000000001</v>
      </c>
      <c r="BM15" s="20">
        <v>0.55100000000000005</v>
      </c>
      <c r="BN15" s="20">
        <v>22.1</v>
      </c>
      <c r="BO15" s="20">
        <v>19.7</v>
      </c>
      <c r="BP15" s="20">
        <v>4.7</v>
      </c>
      <c r="BQ15" s="20">
        <v>6.1428571428571432</v>
      </c>
      <c r="BR15" s="20">
        <v>15.7</v>
      </c>
      <c r="BS15" s="20">
        <v>157</v>
      </c>
      <c r="BT15" s="20">
        <v>0.51400000000000001</v>
      </c>
      <c r="BU15" s="20">
        <v>-1</v>
      </c>
      <c r="BV15" s="66">
        <v>132</v>
      </c>
      <c r="BW15" s="66">
        <v>111</v>
      </c>
      <c r="BX15" s="66">
        <v>0</v>
      </c>
      <c r="BY15" s="66">
        <v>0</v>
      </c>
      <c r="BZ15" s="66">
        <v>74</v>
      </c>
      <c r="CA15" s="66">
        <v>30.8</v>
      </c>
      <c r="CB15" s="66">
        <v>157</v>
      </c>
      <c r="CC15" s="66">
        <v>162</v>
      </c>
      <c r="CD15" s="20">
        <v>0.71428571428571397</v>
      </c>
      <c r="CE15" s="20">
        <v>11.57</v>
      </c>
      <c r="CF15" s="20">
        <v>105</v>
      </c>
      <c r="CG15" s="20">
        <v>93.5</v>
      </c>
      <c r="CH15" s="20">
        <v>68.599999999999994</v>
      </c>
      <c r="CI15" s="20">
        <v>-3.0000000000000001E-3</v>
      </c>
      <c r="CJ15" s="20">
        <v>-2.8</v>
      </c>
      <c r="CK15" s="20">
        <v>102.6</v>
      </c>
      <c r="CL15" s="20">
        <v>105.4</v>
      </c>
      <c r="CM15" s="20">
        <v>-5.79</v>
      </c>
      <c r="CN15" s="20">
        <v>103.3</v>
      </c>
      <c r="CO15" s="20">
        <v>92.9</v>
      </c>
      <c r="CP15" s="63">
        <v>0.77310000000000001</v>
      </c>
      <c r="CQ15" s="20">
        <v>-0.7</v>
      </c>
      <c r="CR15" s="20">
        <f t="shared" si="0"/>
        <v>-9.9999999999999992E-2</v>
      </c>
      <c r="CS15" s="20">
        <v>1300</v>
      </c>
      <c r="CT15" s="20">
        <v>12.8</v>
      </c>
      <c r="CU15" s="20">
        <v>2.52</v>
      </c>
      <c r="CV15" s="20">
        <v>481</v>
      </c>
      <c r="CW15" s="20">
        <v>409</v>
      </c>
      <c r="CX15" s="20">
        <v>402</v>
      </c>
      <c r="CY15" s="20">
        <v>0.40799999999999997</v>
      </c>
      <c r="CZ15" s="20">
        <v>41</v>
      </c>
      <c r="DA15" s="20">
        <v>135</v>
      </c>
      <c r="DB15" s="20">
        <v>0.30399999999999999</v>
      </c>
      <c r="DC15" s="20">
        <v>112</v>
      </c>
      <c r="DD15" s="20">
        <v>173</v>
      </c>
      <c r="DE15" s="20">
        <v>0.64700000000000002</v>
      </c>
      <c r="DF15" s="20">
        <v>83</v>
      </c>
      <c r="DG15" s="20">
        <f t="shared" si="4"/>
        <v>11.857142857142858</v>
      </c>
      <c r="DH15" s="20">
        <v>264</v>
      </c>
      <c r="DI15" s="20">
        <f t="shared" si="5"/>
        <v>37.714285714285715</v>
      </c>
      <c r="DJ15" s="20">
        <v>89</v>
      </c>
      <c r="DK15" s="20">
        <v>60</v>
      </c>
      <c r="DL15" s="20">
        <v>42</v>
      </c>
      <c r="DM15" s="20">
        <v>77</v>
      </c>
      <c r="DN15" s="20">
        <v>114</v>
      </c>
      <c r="DO15" s="20">
        <v>68.7</v>
      </c>
      <c r="DP15" s="20">
        <v>58.429000000000002</v>
      </c>
      <c r="DQ15" s="20">
        <v>10.286</v>
      </c>
      <c r="DR15" s="20">
        <v>1.1559999999999999</v>
      </c>
      <c r="DS15" s="20">
        <v>11</v>
      </c>
      <c r="DT15" s="20">
        <v>0.77900000000000003</v>
      </c>
      <c r="DU15" s="20">
        <v>19.3</v>
      </c>
      <c r="DV15" s="20">
        <v>24.7</v>
      </c>
      <c r="DW15" s="20">
        <v>6</v>
      </c>
      <c r="DX15" s="20">
        <v>8.5714285714285712</v>
      </c>
      <c r="DY15" s="20">
        <v>16.3</v>
      </c>
      <c r="DZ15" s="20">
        <v>82</v>
      </c>
      <c r="EA15" s="20">
        <v>0.56899999999999995</v>
      </c>
      <c r="EB15" s="20">
        <v>0</v>
      </c>
      <c r="EC15" s="66">
        <v>72</v>
      </c>
      <c r="ED15" s="66">
        <v>91</v>
      </c>
      <c r="EE15" s="66">
        <v>0</v>
      </c>
      <c r="EF15" s="66">
        <v>0</v>
      </c>
      <c r="EG15" s="66">
        <v>62</v>
      </c>
      <c r="EH15" s="66">
        <v>25.5</v>
      </c>
      <c r="EI15" s="66">
        <v>81</v>
      </c>
      <c r="EJ15" s="66">
        <v>141</v>
      </c>
      <c r="EK15" s="20">
        <v>10518.75</v>
      </c>
      <c r="EL15" s="20">
        <v>10762.5</v>
      </c>
      <c r="EM15" s="20">
        <v>95.511428571428581</v>
      </c>
      <c r="EN15" s="20">
        <v>67.571428571428569</v>
      </c>
      <c r="EO15" s="20">
        <v>10.1579</v>
      </c>
      <c r="EP15" s="20">
        <v>90.858000000000004</v>
      </c>
      <c r="EQ15" s="21">
        <v>76</v>
      </c>
      <c r="ER15" s="21">
        <v>57</v>
      </c>
      <c r="ES15" s="61" t="s">
        <v>109</v>
      </c>
      <c r="ET15" s="61">
        <v>133</v>
      </c>
      <c r="EU15" s="61">
        <v>19</v>
      </c>
    </row>
    <row r="16" spans="1:151" x14ac:dyDescent="0.45">
      <c r="A16" s="64">
        <v>45266</v>
      </c>
      <c r="B16" s="21" t="s">
        <v>43</v>
      </c>
      <c r="C16" s="21">
        <v>162</v>
      </c>
      <c r="D16" s="21" t="s">
        <v>62</v>
      </c>
      <c r="E16" s="21">
        <v>229</v>
      </c>
      <c r="F16" s="50" t="s">
        <v>558</v>
      </c>
      <c r="G16" t="s">
        <v>43</v>
      </c>
      <c r="H16" t="s">
        <v>62</v>
      </c>
      <c r="I16" t="s">
        <v>43</v>
      </c>
      <c r="J16" t="s">
        <v>62</v>
      </c>
      <c r="K16" t="s">
        <v>43</v>
      </c>
      <c r="L16" t="s">
        <v>419</v>
      </c>
      <c r="M16" t="s">
        <v>43</v>
      </c>
      <c r="N16" t="s">
        <v>1261</v>
      </c>
      <c r="O16" t="s">
        <v>43</v>
      </c>
      <c r="P16" t="s">
        <v>62</v>
      </c>
      <c r="Q16" t="s">
        <v>43</v>
      </c>
      <c r="R16" t="s">
        <v>419</v>
      </c>
      <c r="S16" t="s">
        <v>24</v>
      </c>
      <c r="T16" t="s">
        <v>24</v>
      </c>
      <c r="U16">
        <v>8</v>
      </c>
      <c r="V16">
        <v>8</v>
      </c>
      <c r="W16" s="20">
        <v>0.5</v>
      </c>
      <c r="X16" s="20">
        <v>10.4</v>
      </c>
      <c r="Y16" s="20">
        <v>105.1</v>
      </c>
      <c r="Z16" s="20">
        <v>94.7</v>
      </c>
      <c r="AA16" s="20">
        <v>67.2</v>
      </c>
      <c r="AB16" s="20">
        <v>-0.11</v>
      </c>
      <c r="AC16" s="20">
        <v>-2.06</v>
      </c>
      <c r="AD16" s="20">
        <v>104.6</v>
      </c>
      <c r="AE16" s="20">
        <v>106.7</v>
      </c>
      <c r="AF16" s="20">
        <v>-4.75</v>
      </c>
      <c r="AG16" s="20">
        <v>106.3</v>
      </c>
      <c r="AH16" s="20">
        <v>95.9</v>
      </c>
      <c r="AI16" s="20">
        <v>0.76529999999999998</v>
      </c>
      <c r="AJ16" s="20">
        <v>-2.1</v>
      </c>
      <c r="AK16" s="20">
        <f t="shared" si="1"/>
        <v>-0.26250000000000001</v>
      </c>
      <c r="AL16" s="20">
        <v>1269</v>
      </c>
      <c r="AM16" s="20">
        <v>2.0099999999999998</v>
      </c>
      <c r="AN16" s="20">
        <v>-3.49</v>
      </c>
      <c r="AO16" s="20">
        <v>548</v>
      </c>
      <c r="AP16" s="20">
        <v>504</v>
      </c>
      <c r="AQ16" s="20">
        <v>451</v>
      </c>
      <c r="AR16" s="20">
        <v>0.41199999999999998</v>
      </c>
      <c r="AS16" s="20">
        <v>40</v>
      </c>
      <c r="AT16" s="20">
        <v>176</v>
      </c>
      <c r="AU16" s="20">
        <v>0.22700000000000001</v>
      </c>
      <c r="AV16" s="20">
        <v>136</v>
      </c>
      <c r="AW16" s="20">
        <v>201</v>
      </c>
      <c r="AX16" s="20">
        <v>0.67700000000000005</v>
      </c>
      <c r="AY16" s="20">
        <v>101</v>
      </c>
      <c r="AZ16" s="20">
        <f t="shared" si="2"/>
        <v>12.625</v>
      </c>
      <c r="BA16" s="20">
        <v>287</v>
      </c>
      <c r="BB16" s="20">
        <f t="shared" si="3"/>
        <v>35.875</v>
      </c>
      <c r="BC16" s="20">
        <v>85</v>
      </c>
      <c r="BD16" s="20">
        <v>71</v>
      </c>
      <c r="BE16" s="20">
        <v>40</v>
      </c>
      <c r="BF16" s="20">
        <v>101</v>
      </c>
      <c r="BG16" s="20">
        <v>142</v>
      </c>
      <c r="BH16" s="20">
        <v>68.5</v>
      </c>
      <c r="BI16" s="20">
        <v>63</v>
      </c>
      <c r="BJ16" s="20">
        <v>5.5</v>
      </c>
      <c r="BK16" s="20">
        <v>0.84199999999999997</v>
      </c>
      <c r="BL16" s="20">
        <v>12.625</v>
      </c>
      <c r="BM16" s="20">
        <v>0.70299999999999996</v>
      </c>
      <c r="BN16" s="20">
        <v>22</v>
      </c>
      <c r="BO16" s="20">
        <v>25.1</v>
      </c>
      <c r="BP16" s="20">
        <v>5</v>
      </c>
      <c r="BQ16" s="20">
        <v>8.875</v>
      </c>
      <c r="BR16" s="20">
        <v>17.8</v>
      </c>
      <c r="BS16" s="20">
        <v>257</v>
      </c>
      <c r="BT16" s="20">
        <v>0.44800000000000001</v>
      </c>
      <c r="BU16" s="20">
        <v>2</v>
      </c>
      <c r="BV16" s="66">
        <v>210</v>
      </c>
      <c r="BW16" s="66">
        <v>63</v>
      </c>
      <c r="BX16" s="66">
        <v>0</v>
      </c>
      <c r="BY16" s="66">
        <v>0</v>
      </c>
      <c r="BZ16" s="66">
        <v>70</v>
      </c>
      <c r="CA16" s="66">
        <v>22.2</v>
      </c>
      <c r="CB16" s="66">
        <v>257</v>
      </c>
      <c r="CC16" s="66">
        <v>139</v>
      </c>
      <c r="CD16" s="20">
        <v>0.5</v>
      </c>
      <c r="CE16" s="20">
        <v>3.66</v>
      </c>
      <c r="CF16" s="20">
        <v>107.3</v>
      </c>
      <c r="CG16" s="20">
        <v>103.7</v>
      </c>
      <c r="CH16" s="20">
        <v>71.900000000000006</v>
      </c>
      <c r="CI16" s="20">
        <v>-0.12</v>
      </c>
      <c r="CJ16" s="20">
        <v>-5.5</v>
      </c>
      <c r="CK16" s="20">
        <v>101.7</v>
      </c>
      <c r="CL16" s="20">
        <v>107.1</v>
      </c>
      <c r="CM16" s="20">
        <v>-5.5</v>
      </c>
      <c r="CN16" s="20">
        <v>105.9</v>
      </c>
      <c r="CO16" s="20">
        <v>102.7</v>
      </c>
      <c r="CP16" s="63">
        <v>0.58760000000000001</v>
      </c>
      <c r="CQ16" s="20">
        <v>-2.5</v>
      </c>
      <c r="CR16" s="20">
        <f t="shared" si="0"/>
        <v>-0.3125</v>
      </c>
      <c r="CS16" s="20">
        <v>1195</v>
      </c>
      <c r="CT16" s="20">
        <v>6.37</v>
      </c>
      <c r="CU16" s="20">
        <v>-0.25</v>
      </c>
      <c r="CV16" s="20">
        <v>606</v>
      </c>
      <c r="CW16" s="20">
        <v>553</v>
      </c>
      <c r="CX16" s="20">
        <v>474</v>
      </c>
      <c r="CY16" s="20">
        <v>0.441</v>
      </c>
      <c r="CZ16" s="20">
        <v>57</v>
      </c>
      <c r="DA16" s="20">
        <v>194</v>
      </c>
      <c r="DB16" s="20">
        <v>0.29399999999999998</v>
      </c>
      <c r="DC16" s="20">
        <v>131</v>
      </c>
      <c r="DD16" s="20">
        <v>181</v>
      </c>
      <c r="DE16" s="20">
        <v>0.72399999999999998</v>
      </c>
      <c r="DF16" s="20">
        <v>82</v>
      </c>
      <c r="DG16" s="20">
        <f t="shared" si="4"/>
        <v>10.25</v>
      </c>
      <c r="DH16" s="20">
        <v>266</v>
      </c>
      <c r="DI16" s="20">
        <f t="shared" si="5"/>
        <v>33.25</v>
      </c>
      <c r="DJ16" s="20">
        <v>85</v>
      </c>
      <c r="DK16" s="20">
        <v>67</v>
      </c>
      <c r="DL16" s="20">
        <v>27</v>
      </c>
      <c r="DM16" s="20">
        <v>94</v>
      </c>
      <c r="DN16" s="20">
        <v>131</v>
      </c>
      <c r="DO16" s="20">
        <v>75.8</v>
      </c>
      <c r="DP16" s="20">
        <v>69.125</v>
      </c>
      <c r="DQ16" s="20">
        <v>6.625</v>
      </c>
      <c r="DR16" s="20">
        <v>0.90400000000000003</v>
      </c>
      <c r="DS16" s="20">
        <v>11.75</v>
      </c>
      <c r="DT16" s="20">
        <v>0.71299999999999997</v>
      </c>
      <c r="DU16" s="20">
        <v>24.2</v>
      </c>
      <c r="DV16" s="20">
        <v>22.6</v>
      </c>
      <c r="DW16" s="20">
        <v>3.4</v>
      </c>
      <c r="DX16" s="20">
        <v>8.375</v>
      </c>
      <c r="DY16" s="20">
        <v>16.399999999999999</v>
      </c>
      <c r="DZ16" s="20">
        <v>271</v>
      </c>
      <c r="EA16" s="20">
        <v>0.441</v>
      </c>
      <c r="EB16" s="20">
        <v>1</v>
      </c>
      <c r="EC16" s="66">
        <v>169</v>
      </c>
      <c r="ED16" s="66">
        <v>125</v>
      </c>
      <c r="EE16" s="66">
        <v>0</v>
      </c>
      <c r="EF16" s="66">
        <v>0</v>
      </c>
      <c r="EG16" s="66">
        <v>127</v>
      </c>
      <c r="EH16" s="66">
        <v>42</v>
      </c>
      <c r="EI16" s="66">
        <v>271</v>
      </c>
      <c r="EJ16" s="66">
        <v>224</v>
      </c>
      <c r="EK16" s="20">
        <v>10898.869999999999</v>
      </c>
      <c r="EL16" s="20">
        <v>10161.31</v>
      </c>
      <c r="EM16" s="20">
        <v>105.734375</v>
      </c>
      <c r="EN16" s="20">
        <v>104.28125</v>
      </c>
      <c r="EO16" s="20">
        <v>12.8872</v>
      </c>
      <c r="EP16" s="20">
        <v>88.687000000000012</v>
      </c>
      <c r="EQ16" s="21">
        <v>81</v>
      </c>
      <c r="ER16" s="21">
        <v>75</v>
      </c>
      <c r="ES16" s="61" t="s">
        <v>43</v>
      </c>
      <c r="ET16" s="61">
        <v>156</v>
      </c>
      <c r="EU16" s="61">
        <v>6</v>
      </c>
    </row>
    <row r="17" spans="1:151" x14ac:dyDescent="0.45">
      <c r="A17" s="64">
        <v>45266</v>
      </c>
      <c r="B17" s="21" t="s">
        <v>57</v>
      </c>
      <c r="C17" s="21">
        <v>169</v>
      </c>
      <c r="D17" s="21" t="s">
        <v>397</v>
      </c>
      <c r="E17" s="21">
        <v>146</v>
      </c>
      <c r="F17" s="50" t="s">
        <v>558</v>
      </c>
      <c r="G17" t="s">
        <v>57</v>
      </c>
      <c r="H17" t="s">
        <v>537</v>
      </c>
      <c r="I17" t="s">
        <v>57</v>
      </c>
      <c r="J17" t="s">
        <v>537</v>
      </c>
      <c r="K17" t="s">
        <v>57</v>
      </c>
      <c r="L17" t="s">
        <v>1322</v>
      </c>
      <c r="M17" t="s">
        <v>1258</v>
      </c>
      <c r="N17" t="s">
        <v>397</v>
      </c>
      <c r="O17" t="s">
        <v>1258</v>
      </c>
      <c r="P17" t="s">
        <v>397</v>
      </c>
      <c r="Q17" t="s">
        <v>406</v>
      </c>
      <c r="R17" t="s">
        <v>498</v>
      </c>
      <c r="S17" t="s">
        <v>29</v>
      </c>
      <c r="T17" t="s">
        <v>312</v>
      </c>
      <c r="U17">
        <v>7</v>
      </c>
      <c r="V17">
        <v>7</v>
      </c>
      <c r="W17" s="20">
        <v>0.85714285714285698</v>
      </c>
      <c r="X17" s="20">
        <v>14.54</v>
      </c>
      <c r="Y17" s="20">
        <v>116.1</v>
      </c>
      <c r="Z17" s="20">
        <v>101.5</v>
      </c>
      <c r="AA17" s="20">
        <v>70.3</v>
      </c>
      <c r="AB17" s="20">
        <v>0.14299999999999999</v>
      </c>
      <c r="AC17" s="20">
        <v>2.06</v>
      </c>
      <c r="AD17" s="20">
        <v>104.7</v>
      </c>
      <c r="AE17" s="20">
        <v>102.6</v>
      </c>
      <c r="AF17" s="20">
        <v>3.89</v>
      </c>
      <c r="AG17" s="20">
        <v>114.8</v>
      </c>
      <c r="AH17" s="20">
        <v>99.9</v>
      </c>
      <c r="AI17" s="20">
        <v>0.83260000000000001</v>
      </c>
      <c r="AJ17" s="20">
        <v>0.9</v>
      </c>
      <c r="AK17" s="20">
        <f t="shared" si="1"/>
        <v>0.12857142857142859</v>
      </c>
      <c r="AL17" s="20">
        <v>1366</v>
      </c>
      <c r="AM17" s="20">
        <v>11.99</v>
      </c>
      <c r="AN17" s="20">
        <v>1.56</v>
      </c>
      <c r="AO17" s="20">
        <v>580</v>
      </c>
      <c r="AP17" s="20">
        <v>507</v>
      </c>
      <c r="AQ17" s="20">
        <v>409</v>
      </c>
      <c r="AR17" s="20">
        <v>0.504</v>
      </c>
      <c r="AS17" s="20">
        <v>66</v>
      </c>
      <c r="AT17" s="20">
        <v>155</v>
      </c>
      <c r="AU17" s="20">
        <v>0.42599999999999999</v>
      </c>
      <c r="AV17" s="20">
        <v>102</v>
      </c>
      <c r="AW17" s="20">
        <v>127</v>
      </c>
      <c r="AX17" s="20">
        <v>0.80300000000000005</v>
      </c>
      <c r="AY17" s="20">
        <v>57</v>
      </c>
      <c r="AZ17" s="20">
        <f t="shared" si="2"/>
        <v>8.1428571428571423</v>
      </c>
      <c r="BA17" s="20">
        <v>252</v>
      </c>
      <c r="BB17" s="20">
        <f t="shared" si="3"/>
        <v>36</v>
      </c>
      <c r="BC17" s="20">
        <v>100</v>
      </c>
      <c r="BD17" s="20">
        <v>56</v>
      </c>
      <c r="BE17" s="20">
        <v>28</v>
      </c>
      <c r="BF17" s="20">
        <v>90</v>
      </c>
      <c r="BG17" s="20">
        <v>99</v>
      </c>
      <c r="BH17" s="20">
        <v>82.9</v>
      </c>
      <c r="BI17" s="20">
        <v>72.429000000000002</v>
      </c>
      <c r="BJ17" s="20">
        <v>10.429</v>
      </c>
      <c r="BK17" s="20">
        <v>1.111</v>
      </c>
      <c r="BL17" s="20">
        <v>12.856999999999999</v>
      </c>
      <c r="BM17" s="20">
        <v>0.622</v>
      </c>
      <c r="BN17" s="20">
        <v>22.1</v>
      </c>
      <c r="BO17" s="20">
        <v>18.100000000000001</v>
      </c>
      <c r="BP17" s="20">
        <v>4</v>
      </c>
      <c r="BQ17" s="20">
        <v>8</v>
      </c>
      <c r="BR17" s="20">
        <v>14.1</v>
      </c>
      <c r="BS17" s="20">
        <v>19</v>
      </c>
      <c r="BT17" s="20">
        <v>0.64400000000000002</v>
      </c>
      <c r="BU17" s="20">
        <v>2</v>
      </c>
      <c r="BV17" s="66">
        <v>63</v>
      </c>
      <c r="BW17" s="66">
        <v>12</v>
      </c>
      <c r="BX17" s="66">
        <v>25</v>
      </c>
      <c r="BY17" s="66">
        <v>42</v>
      </c>
      <c r="BZ17" s="66">
        <v>46</v>
      </c>
      <c r="CA17" s="66">
        <v>20.8</v>
      </c>
      <c r="CB17" s="66">
        <v>19</v>
      </c>
      <c r="CC17" s="66">
        <v>27</v>
      </c>
      <c r="CD17" s="20">
        <v>0.14285714285714299</v>
      </c>
      <c r="CE17" s="20">
        <v>-16.239999999999998</v>
      </c>
      <c r="CF17" s="20">
        <v>93.3</v>
      </c>
      <c r="CG17" s="20">
        <v>109.5</v>
      </c>
      <c r="CH17" s="20">
        <v>73.099999999999994</v>
      </c>
      <c r="CI17" s="20">
        <v>-5.5E-2</v>
      </c>
      <c r="CJ17" s="20">
        <v>1.05</v>
      </c>
      <c r="CK17" s="20">
        <v>104.1</v>
      </c>
      <c r="CL17" s="20">
        <v>103</v>
      </c>
      <c r="CM17" s="20">
        <v>1.05</v>
      </c>
      <c r="CN17" s="20">
        <v>92.5</v>
      </c>
      <c r="CO17" s="20">
        <v>111.5</v>
      </c>
      <c r="CP17" s="63">
        <v>0.1051</v>
      </c>
      <c r="CQ17" s="20">
        <v>-4.5999999999999996</v>
      </c>
      <c r="CR17" s="20">
        <f t="shared" si="0"/>
        <v>-0.65714285714285714</v>
      </c>
      <c r="CS17" s="20">
        <v>961</v>
      </c>
      <c r="CT17" s="20">
        <v>-13.63</v>
      </c>
      <c r="CU17" s="20">
        <v>-1.06</v>
      </c>
      <c r="CV17" s="20">
        <v>451</v>
      </c>
      <c r="CW17" s="20">
        <v>539</v>
      </c>
      <c r="CX17" s="20">
        <v>386</v>
      </c>
      <c r="CY17" s="20">
        <v>0.40400000000000003</v>
      </c>
      <c r="CZ17" s="20">
        <v>44</v>
      </c>
      <c r="DA17" s="20">
        <v>135</v>
      </c>
      <c r="DB17" s="20">
        <v>0.32600000000000001</v>
      </c>
      <c r="DC17" s="20">
        <v>95</v>
      </c>
      <c r="DD17" s="20">
        <v>134</v>
      </c>
      <c r="DE17" s="20">
        <v>0.70899999999999996</v>
      </c>
      <c r="DF17" s="20">
        <v>51</v>
      </c>
      <c r="DG17" s="20">
        <f t="shared" si="4"/>
        <v>7.2857142857142856</v>
      </c>
      <c r="DH17" s="20">
        <v>229</v>
      </c>
      <c r="DI17" s="20">
        <f t="shared" si="5"/>
        <v>32.714285714285715</v>
      </c>
      <c r="DJ17" s="20">
        <v>69</v>
      </c>
      <c r="DK17" s="20">
        <v>44</v>
      </c>
      <c r="DL17" s="20">
        <v>14</v>
      </c>
      <c r="DM17" s="20">
        <v>115</v>
      </c>
      <c r="DN17" s="20">
        <v>147</v>
      </c>
      <c r="DO17" s="20">
        <v>64.400000000000006</v>
      </c>
      <c r="DP17" s="20">
        <v>77</v>
      </c>
      <c r="DQ17" s="20">
        <v>-12.571</v>
      </c>
      <c r="DR17" s="20">
        <v>0.6</v>
      </c>
      <c r="DS17" s="20">
        <v>16.428999999999998</v>
      </c>
      <c r="DT17" s="20">
        <v>0.38300000000000001</v>
      </c>
      <c r="DU17" s="20">
        <v>19.3</v>
      </c>
      <c r="DV17" s="20">
        <v>19.100000000000001</v>
      </c>
      <c r="DW17" s="20">
        <v>2</v>
      </c>
      <c r="DX17" s="20">
        <v>6.2857142857142856</v>
      </c>
      <c r="DY17" s="20">
        <v>21</v>
      </c>
      <c r="DZ17" s="20">
        <v>336</v>
      </c>
      <c r="EA17" s="20">
        <v>0.375</v>
      </c>
      <c r="EB17" s="20">
        <v>-1</v>
      </c>
      <c r="EC17" s="66">
        <v>316</v>
      </c>
      <c r="ED17" s="66">
        <v>357</v>
      </c>
      <c r="EE17" s="66">
        <v>0</v>
      </c>
      <c r="EF17" s="66">
        <v>0</v>
      </c>
      <c r="EG17" s="66">
        <v>339</v>
      </c>
      <c r="EH17" s="66">
        <v>116</v>
      </c>
      <c r="EI17" s="66">
        <v>336</v>
      </c>
      <c r="EJ17" s="66">
        <v>344</v>
      </c>
      <c r="EK17" s="20">
        <v>12712.949999999999</v>
      </c>
      <c r="EL17" s="20">
        <v>9469.9499999999989</v>
      </c>
      <c r="EM17" s="20">
        <v>80.815428571428569</v>
      </c>
      <c r="EN17" s="20">
        <v>131.43199999999999</v>
      </c>
      <c r="EO17" s="20">
        <v>9.9969000000000001</v>
      </c>
      <c r="EP17" s="20">
        <v>118.04100000000001</v>
      </c>
      <c r="EQ17" s="21">
        <v>97</v>
      </c>
      <c r="ER17" s="21">
        <v>49</v>
      </c>
      <c r="ES17" s="61" t="s">
        <v>57</v>
      </c>
      <c r="ET17" s="61">
        <v>146</v>
      </c>
      <c r="EU17" s="61">
        <v>48</v>
      </c>
    </row>
    <row r="18" spans="1:151" x14ac:dyDescent="0.45">
      <c r="A18" s="64">
        <v>45266</v>
      </c>
      <c r="B18" s="21" t="s">
        <v>372</v>
      </c>
      <c r="C18" s="21">
        <v>288</v>
      </c>
      <c r="D18" s="21" t="s">
        <v>370</v>
      </c>
      <c r="E18" s="21">
        <v>287</v>
      </c>
      <c r="F18" s="50" t="s">
        <v>558</v>
      </c>
      <c r="G18" t="s">
        <v>372</v>
      </c>
      <c r="H18" t="s">
        <v>370</v>
      </c>
      <c r="I18" t="s">
        <v>372</v>
      </c>
      <c r="J18" t="s">
        <v>370</v>
      </c>
      <c r="K18" t="s">
        <v>372</v>
      </c>
      <c r="L18" t="s">
        <v>370</v>
      </c>
      <c r="M18" t="s">
        <v>372</v>
      </c>
      <c r="N18" t="s">
        <v>370</v>
      </c>
      <c r="O18" t="s">
        <v>372</v>
      </c>
      <c r="P18" t="s">
        <v>370</v>
      </c>
      <c r="Q18" t="s">
        <v>372</v>
      </c>
      <c r="R18" t="s">
        <v>370</v>
      </c>
      <c r="S18" t="s">
        <v>118</v>
      </c>
      <c r="T18" t="s">
        <v>312</v>
      </c>
      <c r="U18">
        <v>6</v>
      </c>
      <c r="V18">
        <v>9</v>
      </c>
      <c r="W18" s="20">
        <v>0.28571428571428598</v>
      </c>
      <c r="X18" s="20">
        <v>-9.26</v>
      </c>
      <c r="Y18" s="20">
        <v>97.6</v>
      </c>
      <c r="Z18" s="20">
        <v>106.9</v>
      </c>
      <c r="AA18" s="20">
        <v>68.599999999999994</v>
      </c>
      <c r="AB18" s="20">
        <v>-2.1999999999999999E-2</v>
      </c>
      <c r="AC18" s="20">
        <v>6.2</v>
      </c>
      <c r="AD18" s="20">
        <v>109</v>
      </c>
      <c r="AE18" s="20">
        <v>102.8</v>
      </c>
      <c r="AF18" s="20">
        <v>6.2</v>
      </c>
      <c r="AG18" s="20">
        <v>104.1</v>
      </c>
      <c r="AH18" s="20">
        <v>106</v>
      </c>
      <c r="AI18" s="20">
        <v>0.4476</v>
      </c>
      <c r="AJ18" s="20">
        <v>-2.9</v>
      </c>
      <c r="AK18" s="20">
        <f t="shared" si="1"/>
        <v>-0.48333333333333334</v>
      </c>
      <c r="AL18" s="20">
        <v>1108</v>
      </c>
      <c r="AM18" s="20">
        <v>-9.06</v>
      </c>
      <c r="AN18" s="20">
        <v>1.1100000000000001</v>
      </c>
      <c r="AO18" s="20">
        <v>476</v>
      </c>
      <c r="AP18" s="20">
        <v>496</v>
      </c>
      <c r="AQ18" s="20">
        <v>437</v>
      </c>
      <c r="AR18" s="20">
        <v>0.40300000000000002</v>
      </c>
      <c r="AS18" s="20">
        <v>51</v>
      </c>
      <c r="AT18" s="20">
        <v>164</v>
      </c>
      <c r="AU18" s="20">
        <v>0.311</v>
      </c>
      <c r="AV18" s="20">
        <v>73</v>
      </c>
      <c r="AW18" s="20">
        <v>111</v>
      </c>
      <c r="AX18" s="20">
        <v>0.65800000000000003</v>
      </c>
      <c r="AY18" s="20">
        <v>83</v>
      </c>
      <c r="AZ18" s="20">
        <f t="shared" si="2"/>
        <v>13.833333333333334</v>
      </c>
      <c r="BA18" s="20">
        <v>262</v>
      </c>
      <c r="BB18" s="20">
        <f t="shared" si="3"/>
        <v>43.666666666666664</v>
      </c>
      <c r="BC18" s="20">
        <v>75</v>
      </c>
      <c r="BD18" s="20">
        <v>46</v>
      </c>
      <c r="BE18" s="20">
        <v>28</v>
      </c>
      <c r="BF18" s="20">
        <v>75</v>
      </c>
      <c r="BG18" s="20">
        <v>95</v>
      </c>
      <c r="BH18" s="20">
        <v>68</v>
      </c>
      <c r="BI18" s="20">
        <v>70.856999999999999</v>
      </c>
      <c r="BJ18" s="20">
        <v>-2.8570000000000002</v>
      </c>
      <c r="BK18" s="20">
        <v>1</v>
      </c>
      <c r="BL18" s="20">
        <v>10.714</v>
      </c>
      <c r="BM18" s="20">
        <v>0.61299999999999999</v>
      </c>
      <c r="BN18" s="20">
        <v>23.4</v>
      </c>
      <c r="BO18" s="20">
        <v>15.9</v>
      </c>
      <c r="BP18" s="20">
        <v>4</v>
      </c>
      <c r="BQ18" s="20">
        <v>6.5714285714285712</v>
      </c>
      <c r="BR18" s="20">
        <v>13.6</v>
      </c>
      <c r="BS18" s="20">
        <v>324</v>
      </c>
      <c r="BT18" s="20">
        <v>0.38900000000000001</v>
      </c>
      <c r="BU18" s="20">
        <v>-1</v>
      </c>
      <c r="BV18" s="66">
        <v>320</v>
      </c>
      <c r="BW18" s="66">
        <v>305</v>
      </c>
      <c r="BX18" s="66">
        <v>0</v>
      </c>
      <c r="BY18" s="66">
        <v>0</v>
      </c>
      <c r="BZ18" s="66">
        <v>285</v>
      </c>
      <c r="CA18" s="66">
        <v>98.3</v>
      </c>
      <c r="CB18" s="66">
        <v>327</v>
      </c>
      <c r="CC18" s="66">
        <v>320</v>
      </c>
      <c r="CD18" s="20">
        <v>0.11111111111111099</v>
      </c>
      <c r="CE18" s="20">
        <v>-19.55</v>
      </c>
      <c r="CF18" s="20">
        <v>95.6</v>
      </c>
      <c r="CG18" s="20">
        <v>115.1</v>
      </c>
      <c r="CH18" s="20">
        <v>70.7</v>
      </c>
      <c r="CI18" s="20">
        <v>-3.4000000000000002E-2</v>
      </c>
      <c r="CJ18" s="20">
        <v>2.1</v>
      </c>
      <c r="CK18" s="20">
        <v>105.4</v>
      </c>
      <c r="CL18" s="20">
        <v>103.3</v>
      </c>
      <c r="CM18" s="20">
        <v>2.1</v>
      </c>
      <c r="CN18" s="20">
        <v>97.4</v>
      </c>
      <c r="CO18" s="20">
        <v>115.2</v>
      </c>
      <c r="CP18" s="63">
        <v>0.12740000000000001</v>
      </c>
      <c r="CQ18" s="20">
        <v>-5.4</v>
      </c>
      <c r="CR18" s="20">
        <f t="shared" si="0"/>
        <v>-0.60000000000000009</v>
      </c>
      <c r="CS18" s="20">
        <v>949</v>
      </c>
      <c r="CT18" s="20">
        <v>-20.61</v>
      </c>
      <c r="CU18" s="20">
        <v>0.83</v>
      </c>
      <c r="CV18" s="20">
        <v>584</v>
      </c>
      <c r="CW18" s="20">
        <v>777</v>
      </c>
      <c r="CX18" s="20">
        <v>530</v>
      </c>
      <c r="CY18" s="20">
        <v>0.39800000000000002</v>
      </c>
      <c r="CZ18" s="20">
        <v>75</v>
      </c>
      <c r="DA18" s="20">
        <v>237</v>
      </c>
      <c r="DB18" s="20">
        <v>0.316</v>
      </c>
      <c r="DC18" s="20">
        <v>87</v>
      </c>
      <c r="DD18" s="20">
        <v>120</v>
      </c>
      <c r="DE18" s="20">
        <v>0.72499999999999998</v>
      </c>
      <c r="DF18" s="20">
        <v>65</v>
      </c>
      <c r="DG18" s="20">
        <f t="shared" si="4"/>
        <v>7.2222222222222223</v>
      </c>
      <c r="DH18" s="20">
        <v>268</v>
      </c>
      <c r="DI18" s="20">
        <f t="shared" si="5"/>
        <v>29.777777777777779</v>
      </c>
      <c r="DJ18" s="20">
        <v>98</v>
      </c>
      <c r="DK18" s="20">
        <v>60</v>
      </c>
      <c r="DL18" s="20">
        <v>22</v>
      </c>
      <c r="DM18" s="20">
        <v>127</v>
      </c>
      <c r="DN18" s="20">
        <v>136</v>
      </c>
      <c r="DO18" s="20">
        <v>64.900000000000006</v>
      </c>
      <c r="DP18" s="20">
        <v>86.332999999999998</v>
      </c>
      <c r="DQ18" s="20">
        <v>-21.443999999999999</v>
      </c>
      <c r="DR18" s="20">
        <v>0.77200000000000002</v>
      </c>
      <c r="DS18" s="20">
        <v>14.111000000000001</v>
      </c>
      <c r="DT18" s="20">
        <v>0.47199999999999998</v>
      </c>
      <c r="DU18" s="20">
        <v>26.3</v>
      </c>
      <c r="DV18" s="20">
        <v>13.3</v>
      </c>
      <c r="DW18" s="20">
        <v>2.4</v>
      </c>
      <c r="DX18" s="20">
        <v>6.666666666666667</v>
      </c>
      <c r="DY18" s="20">
        <v>15.1</v>
      </c>
      <c r="DZ18" s="20">
        <v>299</v>
      </c>
      <c r="EA18" s="20">
        <v>0.41299999999999998</v>
      </c>
      <c r="EB18" s="20">
        <v>0</v>
      </c>
      <c r="EC18" s="66">
        <v>349</v>
      </c>
      <c r="ED18" s="66">
        <v>335</v>
      </c>
      <c r="EE18" s="66">
        <v>0</v>
      </c>
      <c r="EF18" s="66">
        <v>0</v>
      </c>
      <c r="EG18" s="66">
        <v>354</v>
      </c>
      <c r="EH18" s="66">
        <v>114.8</v>
      </c>
      <c r="EI18" s="66">
        <v>299</v>
      </c>
      <c r="EJ18" s="66">
        <v>318</v>
      </c>
      <c r="EK18" s="20">
        <v>11233.759999999998</v>
      </c>
      <c r="EL18" s="20">
        <v>10219.64</v>
      </c>
      <c r="EM18" s="20">
        <v>71.426666666666677</v>
      </c>
      <c r="EN18" s="20">
        <v>92.729428571428571</v>
      </c>
      <c r="EO18" s="20">
        <v>9.86</v>
      </c>
      <c r="EP18" s="20">
        <v>89.488</v>
      </c>
      <c r="EQ18" s="21">
        <v>81</v>
      </c>
      <c r="ER18" s="21">
        <v>63</v>
      </c>
      <c r="ES18" s="61" t="s">
        <v>372</v>
      </c>
      <c r="ET18" s="61">
        <v>144</v>
      </c>
      <c r="EU18" s="61">
        <v>18</v>
      </c>
    </row>
    <row r="19" spans="1:151" x14ac:dyDescent="0.45">
      <c r="A19" s="64">
        <v>45266</v>
      </c>
      <c r="B19" s="21" t="s">
        <v>128</v>
      </c>
      <c r="C19" s="21">
        <v>336</v>
      </c>
      <c r="D19" s="21" t="s">
        <v>119</v>
      </c>
      <c r="E19" s="21">
        <v>260</v>
      </c>
      <c r="F19" s="50" t="s">
        <v>558</v>
      </c>
      <c r="G19" t="s">
        <v>128</v>
      </c>
      <c r="H19" t="s">
        <v>119</v>
      </c>
      <c r="I19" t="s">
        <v>128</v>
      </c>
      <c r="J19" t="s">
        <v>119</v>
      </c>
      <c r="K19" t="s">
        <v>128</v>
      </c>
      <c r="L19" t="s">
        <v>119</v>
      </c>
      <c r="M19" t="s">
        <v>128</v>
      </c>
      <c r="N19" t="s">
        <v>119</v>
      </c>
      <c r="O19" t="s">
        <v>128</v>
      </c>
      <c r="P19" t="s">
        <v>1349</v>
      </c>
      <c r="Q19" t="s">
        <v>128</v>
      </c>
      <c r="R19" t="s">
        <v>119</v>
      </c>
      <c r="S19" t="s">
        <v>17</v>
      </c>
      <c r="T19" t="s">
        <v>31</v>
      </c>
      <c r="U19">
        <v>8</v>
      </c>
      <c r="V19">
        <v>7</v>
      </c>
      <c r="W19" s="20">
        <v>0.5</v>
      </c>
      <c r="X19" s="20">
        <v>-1.8</v>
      </c>
      <c r="Y19" s="20">
        <v>106.7</v>
      </c>
      <c r="Z19" s="20">
        <v>108.5</v>
      </c>
      <c r="AA19" s="20">
        <v>67</v>
      </c>
      <c r="AB19" s="20">
        <v>4.7E-2</v>
      </c>
      <c r="AC19" s="20">
        <v>-6.38</v>
      </c>
      <c r="AD19" s="20">
        <v>101.1</v>
      </c>
      <c r="AE19" s="20">
        <v>107.5</v>
      </c>
      <c r="AF19" s="20">
        <v>-6.38</v>
      </c>
      <c r="AG19" s="20">
        <v>107.5</v>
      </c>
      <c r="AH19" s="20">
        <v>105.4</v>
      </c>
      <c r="AI19" s="20">
        <v>0.55579999999999996</v>
      </c>
      <c r="AJ19" s="20">
        <v>-2.5</v>
      </c>
      <c r="AK19" s="20">
        <f t="shared" si="1"/>
        <v>-0.3125</v>
      </c>
      <c r="AL19" s="20">
        <v>1193</v>
      </c>
      <c r="AM19" s="20">
        <v>-4.8</v>
      </c>
      <c r="AN19" s="20">
        <v>-3.42</v>
      </c>
      <c r="AO19" s="20">
        <v>570</v>
      </c>
      <c r="AP19" s="20">
        <v>581</v>
      </c>
      <c r="AQ19" s="20">
        <v>452</v>
      </c>
      <c r="AR19" s="20">
        <v>0.40500000000000003</v>
      </c>
      <c r="AS19" s="20">
        <v>62</v>
      </c>
      <c r="AT19" s="20">
        <v>210</v>
      </c>
      <c r="AU19" s="20">
        <v>0.29499999999999998</v>
      </c>
      <c r="AV19" s="20">
        <v>142</v>
      </c>
      <c r="AW19" s="20">
        <v>195</v>
      </c>
      <c r="AX19" s="20">
        <v>0.72799999999999998</v>
      </c>
      <c r="AY19" s="20">
        <v>97</v>
      </c>
      <c r="AZ19" s="20">
        <f t="shared" si="2"/>
        <v>12.125</v>
      </c>
      <c r="BA19" s="20">
        <v>310</v>
      </c>
      <c r="BB19" s="20">
        <f t="shared" si="3"/>
        <v>38.75</v>
      </c>
      <c r="BC19" s="20">
        <v>89</v>
      </c>
      <c r="BD19" s="20">
        <v>44</v>
      </c>
      <c r="BE19" s="20">
        <v>16</v>
      </c>
      <c r="BF19" s="20">
        <v>96</v>
      </c>
      <c r="BG19" s="20">
        <v>120</v>
      </c>
      <c r="BH19" s="20">
        <v>71.2</v>
      </c>
      <c r="BI19" s="20">
        <v>72.625</v>
      </c>
      <c r="BJ19" s="20">
        <v>-1.375</v>
      </c>
      <c r="BK19" s="20">
        <v>0.92700000000000005</v>
      </c>
      <c r="BL19" s="20">
        <v>12</v>
      </c>
      <c r="BM19" s="20">
        <v>0.45800000000000002</v>
      </c>
      <c r="BN19" s="20">
        <v>26.2</v>
      </c>
      <c r="BO19" s="20">
        <v>24.4</v>
      </c>
      <c r="BP19" s="20">
        <v>2</v>
      </c>
      <c r="BQ19" s="20">
        <v>5.5</v>
      </c>
      <c r="BR19" s="20">
        <v>15</v>
      </c>
      <c r="BS19" s="20">
        <v>242</v>
      </c>
      <c r="BT19" s="20">
        <v>0.45800000000000002</v>
      </c>
      <c r="BU19" s="20">
        <v>3</v>
      </c>
      <c r="BV19" s="66">
        <v>275</v>
      </c>
      <c r="BW19" s="66">
        <v>114</v>
      </c>
      <c r="BX19" s="66">
        <v>0</v>
      </c>
      <c r="BY19" s="66">
        <v>0</v>
      </c>
      <c r="BZ19" s="66">
        <v>182</v>
      </c>
      <c r="CA19" s="66">
        <v>49.3</v>
      </c>
      <c r="CB19" s="66">
        <v>243</v>
      </c>
      <c r="CC19" s="66">
        <v>206</v>
      </c>
      <c r="CD19" s="20">
        <v>0.625</v>
      </c>
      <c r="CE19" s="20">
        <v>10.27</v>
      </c>
      <c r="CF19" s="20">
        <v>106.3</v>
      </c>
      <c r="CG19" s="20">
        <v>96</v>
      </c>
      <c r="CH19" s="20">
        <v>67.5</v>
      </c>
      <c r="CI19" s="20">
        <v>-0.15</v>
      </c>
      <c r="CJ19" s="20">
        <v>2.2200000000000002</v>
      </c>
      <c r="CK19" s="20">
        <v>105.5</v>
      </c>
      <c r="CL19" s="20">
        <v>103.3</v>
      </c>
      <c r="CM19" s="20">
        <v>2.2200000000000002</v>
      </c>
      <c r="CN19" s="20">
        <v>104.1</v>
      </c>
      <c r="CO19" s="20">
        <v>98.4</v>
      </c>
      <c r="CP19" s="63">
        <v>0.65600000000000003</v>
      </c>
      <c r="CQ19" s="20">
        <v>-1.3</v>
      </c>
      <c r="CR19" s="20">
        <f t="shared" si="0"/>
        <v>-0.18571428571428572</v>
      </c>
      <c r="CS19" s="20">
        <v>1233</v>
      </c>
      <c r="CT19" s="20">
        <v>12.21</v>
      </c>
      <c r="CU19" s="20">
        <v>3.35</v>
      </c>
      <c r="CV19" s="20">
        <v>625</v>
      </c>
      <c r="CW19" s="20">
        <v>494</v>
      </c>
      <c r="CX19" s="20">
        <v>496</v>
      </c>
      <c r="CY19" s="20">
        <v>0.48799999999999999</v>
      </c>
      <c r="CZ19" s="20">
        <v>60</v>
      </c>
      <c r="DA19" s="20">
        <v>186</v>
      </c>
      <c r="DB19" s="20">
        <v>0.32300000000000001</v>
      </c>
      <c r="DC19" s="20">
        <v>81</v>
      </c>
      <c r="DD19" s="20">
        <v>110</v>
      </c>
      <c r="DE19" s="20">
        <v>0.73599999999999999</v>
      </c>
      <c r="DF19" s="20">
        <v>92</v>
      </c>
      <c r="DG19" s="20">
        <f t="shared" si="4"/>
        <v>13.142857142857142</v>
      </c>
      <c r="DH19" s="20">
        <v>290</v>
      </c>
      <c r="DI19" s="20">
        <f t="shared" si="5"/>
        <v>41.428571428571431</v>
      </c>
      <c r="DJ19" s="20">
        <v>131</v>
      </c>
      <c r="DK19" s="20">
        <v>77</v>
      </c>
      <c r="DL19" s="20">
        <v>30</v>
      </c>
      <c r="DM19" s="20">
        <v>106</v>
      </c>
      <c r="DN19" s="20">
        <v>139</v>
      </c>
      <c r="DO19" s="20">
        <v>78.099999999999994</v>
      </c>
      <c r="DP19" s="20">
        <v>61.75</v>
      </c>
      <c r="DQ19" s="20">
        <v>16.375</v>
      </c>
      <c r="DR19" s="20">
        <v>1.236</v>
      </c>
      <c r="DS19" s="20">
        <v>13.25</v>
      </c>
      <c r="DT19" s="20">
        <v>0.72599999999999998</v>
      </c>
      <c r="DU19" s="20">
        <v>23.2</v>
      </c>
      <c r="DV19" s="20">
        <v>13.8</v>
      </c>
      <c r="DW19" s="20">
        <v>3.8</v>
      </c>
      <c r="DX19" s="20">
        <v>9.625</v>
      </c>
      <c r="DY19" s="20">
        <v>17.399999999999999</v>
      </c>
      <c r="DZ19" s="20">
        <v>73</v>
      </c>
      <c r="EA19" s="20">
        <v>0.57499999999999996</v>
      </c>
      <c r="EB19" s="20">
        <v>2</v>
      </c>
      <c r="EC19" s="66">
        <v>49</v>
      </c>
      <c r="ED19" s="66">
        <v>101</v>
      </c>
      <c r="EE19" s="66">
        <v>0</v>
      </c>
      <c r="EF19" s="66">
        <v>0</v>
      </c>
      <c r="EG19" s="66">
        <v>72</v>
      </c>
      <c r="EH19" s="66">
        <v>28.8</v>
      </c>
      <c r="EI19" s="66">
        <v>83</v>
      </c>
      <c r="EJ19" s="66">
        <v>91</v>
      </c>
      <c r="EK19" s="20">
        <v>10243.200000000001</v>
      </c>
      <c r="EL19" s="20">
        <v>11533.55</v>
      </c>
      <c r="EM19" s="20">
        <v>115.5</v>
      </c>
      <c r="EN19" s="20">
        <v>72.875</v>
      </c>
      <c r="EO19" s="20">
        <v>11.04</v>
      </c>
      <c r="EP19" s="20">
        <v>101.19199999999999</v>
      </c>
      <c r="EQ19" s="21">
        <v>60</v>
      </c>
      <c r="ER19" s="21">
        <v>73</v>
      </c>
      <c r="ES19" s="61" t="s">
        <v>119</v>
      </c>
      <c r="ET19" s="61">
        <v>133</v>
      </c>
      <c r="EU19" s="61">
        <v>-13</v>
      </c>
    </row>
    <row r="20" spans="1:151" x14ac:dyDescent="0.45">
      <c r="A20" s="64">
        <v>45266</v>
      </c>
      <c r="B20" s="21" t="s">
        <v>78</v>
      </c>
      <c r="C20" s="21">
        <v>53</v>
      </c>
      <c r="D20" s="21" t="s">
        <v>234</v>
      </c>
      <c r="E20" s="21">
        <v>269</v>
      </c>
      <c r="F20" s="50" t="s">
        <v>558</v>
      </c>
      <c r="G20" t="s">
        <v>78</v>
      </c>
      <c r="H20" t="s">
        <v>234</v>
      </c>
      <c r="I20" t="s">
        <v>78</v>
      </c>
      <c r="J20" t="s">
        <v>234</v>
      </c>
      <c r="K20" t="s">
        <v>78</v>
      </c>
      <c r="L20" t="s">
        <v>234</v>
      </c>
      <c r="M20" t="s">
        <v>78</v>
      </c>
      <c r="N20" t="s">
        <v>598</v>
      </c>
      <c r="O20" t="s">
        <v>78</v>
      </c>
      <c r="P20" t="s">
        <v>234</v>
      </c>
      <c r="Q20" t="s">
        <v>78</v>
      </c>
      <c r="R20" t="s">
        <v>234</v>
      </c>
      <c r="S20" t="s">
        <v>29</v>
      </c>
      <c r="T20" t="s">
        <v>17</v>
      </c>
      <c r="U20">
        <v>7</v>
      </c>
      <c r="V20">
        <v>7</v>
      </c>
      <c r="W20" s="20">
        <v>1</v>
      </c>
      <c r="X20" s="20">
        <v>18.37</v>
      </c>
      <c r="Y20" s="20">
        <v>116</v>
      </c>
      <c r="Z20" s="20">
        <v>97.7</v>
      </c>
      <c r="AA20" s="20">
        <v>67.3</v>
      </c>
      <c r="AB20" s="20">
        <v>8.3000000000000004E-2</v>
      </c>
      <c r="AC20" s="20">
        <v>4.79</v>
      </c>
      <c r="AD20" s="20">
        <v>109.9</v>
      </c>
      <c r="AE20" s="20">
        <v>105.1</v>
      </c>
      <c r="AF20" s="20">
        <v>2.4</v>
      </c>
      <c r="AG20" s="20">
        <v>115.9</v>
      </c>
      <c r="AH20" s="20">
        <v>98.2</v>
      </c>
      <c r="AI20" s="20">
        <v>0.87080000000000002</v>
      </c>
      <c r="AJ20" s="20">
        <v>2.2000000000000002</v>
      </c>
      <c r="AK20" s="20">
        <f t="shared" si="1"/>
        <v>0.31428571428571433</v>
      </c>
      <c r="AL20" s="20">
        <v>1421</v>
      </c>
      <c r="AM20" s="20">
        <v>17.350000000000001</v>
      </c>
      <c r="AN20" s="20">
        <v>5.78</v>
      </c>
      <c r="AO20" s="20">
        <v>562</v>
      </c>
      <c r="AP20" s="20">
        <v>481</v>
      </c>
      <c r="AQ20" s="20">
        <v>425</v>
      </c>
      <c r="AR20" s="20">
        <v>0.48199999999999998</v>
      </c>
      <c r="AS20" s="20">
        <v>72</v>
      </c>
      <c r="AT20" s="20">
        <v>177</v>
      </c>
      <c r="AU20" s="20">
        <v>0.40699999999999997</v>
      </c>
      <c r="AV20" s="20">
        <v>80</v>
      </c>
      <c r="AW20" s="20">
        <v>111</v>
      </c>
      <c r="AX20" s="20">
        <v>0.72099999999999997</v>
      </c>
      <c r="AY20" s="20">
        <v>67</v>
      </c>
      <c r="AZ20" s="20">
        <f t="shared" si="2"/>
        <v>9.5714285714285712</v>
      </c>
      <c r="BA20" s="20">
        <v>259</v>
      </c>
      <c r="BB20" s="20">
        <f t="shared" si="3"/>
        <v>37</v>
      </c>
      <c r="BC20" s="20">
        <v>122</v>
      </c>
      <c r="BD20" s="20">
        <v>31</v>
      </c>
      <c r="BE20" s="20">
        <v>35</v>
      </c>
      <c r="BF20" s="20">
        <v>69</v>
      </c>
      <c r="BG20" s="20">
        <v>123</v>
      </c>
      <c r="BH20" s="20">
        <v>80.3</v>
      </c>
      <c r="BI20" s="20">
        <v>68.713999999999999</v>
      </c>
      <c r="BJ20" s="20">
        <v>11.571</v>
      </c>
      <c r="BK20" s="20">
        <v>1.768</v>
      </c>
      <c r="BL20" s="20">
        <v>9.8569999999999993</v>
      </c>
      <c r="BM20" s="20">
        <v>0.44900000000000001</v>
      </c>
      <c r="BN20" s="20">
        <v>25.3</v>
      </c>
      <c r="BO20" s="20">
        <v>15.9</v>
      </c>
      <c r="BP20" s="20">
        <v>5</v>
      </c>
      <c r="BQ20" s="20">
        <v>4.4285714285714288</v>
      </c>
      <c r="BR20" s="20">
        <v>17.600000000000001</v>
      </c>
      <c r="BS20" s="20">
        <v>6</v>
      </c>
      <c r="BT20" s="20">
        <v>0.68200000000000005</v>
      </c>
      <c r="BU20" s="20">
        <v>0</v>
      </c>
      <c r="BV20" s="66">
        <v>18</v>
      </c>
      <c r="BW20" s="66">
        <v>23</v>
      </c>
      <c r="BX20" s="66">
        <v>1</v>
      </c>
      <c r="BY20" s="66">
        <v>27</v>
      </c>
      <c r="BZ20" s="66">
        <v>28</v>
      </c>
      <c r="CA20" s="66">
        <v>13.2</v>
      </c>
      <c r="CB20" s="66">
        <v>6</v>
      </c>
      <c r="CC20" s="66">
        <v>14</v>
      </c>
      <c r="CD20" s="20">
        <v>1</v>
      </c>
      <c r="CE20" s="20">
        <v>12.83</v>
      </c>
      <c r="CF20" s="20">
        <v>113.2</v>
      </c>
      <c r="CG20" s="20">
        <v>100.4</v>
      </c>
      <c r="CH20" s="20">
        <v>64.599999999999994</v>
      </c>
      <c r="CI20" s="20">
        <v>9.8000000000000004E-2</v>
      </c>
      <c r="CJ20" s="20">
        <v>-3.75</v>
      </c>
      <c r="CK20" s="20">
        <v>102.6</v>
      </c>
      <c r="CL20" s="20">
        <v>106.4</v>
      </c>
      <c r="CM20" s="20">
        <v>-3.75</v>
      </c>
      <c r="CN20" s="20">
        <v>109.7</v>
      </c>
      <c r="CO20" s="20">
        <v>101.2</v>
      </c>
      <c r="CP20" s="63">
        <v>0.71619999999999995</v>
      </c>
      <c r="CQ20" s="20">
        <v>1.1000000000000001</v>
      </c>
      <c r="CR20" s="20">
        <f t="shared" si="0"/>
        <v>0.15714285714285717</v>
      </c>
      <c r="CS20" s="20">
        <v>1349</v>
      </c>
      <c r="CT20" s="20">
        <v>13.37</v>
      </c>
      <c r="CU20" s="20">
        <v>0.94</v>
      </c>
      <c r="CV20" s="20">
        <v>537</v>
      </c>
      <c r="CW20" s="20">
        <v>450</v>
      </c>
      <c r="CX20" s="20">
        <v>398</v>
      </c>
      <c r="CY20" s="20">
        <v>0.47199999999999998</v>
      </c>
      <c r="CZ20" s="20">
        <v>66</v>
      </c>
      <c r="DA20" s="20">
        <v>164</v>
      </c>
      <c r="DB20" s="20">
        <v>0.40200000000000002</v>
      </c>
      <c r="DC20" s="20">
        <v>95</v>
      </c>
      <c r="DD20" s="20">
        <v>135</v>
      </c>
      <c r="DE20" s="20">
        <v>0.70399999999999996</v>
      </c>
      <c r="DF20" s="20">
        <v>70</v>
      </c>
      <c r="DG20" s="20">
        <f t="shared" si="4"/>
        <v>10</v>
      </c>
      <c r="DH20" s="20">
        <v>244</v>
      </c>
      <c r="DI20" s="20">
        <f t="shared" si="5"/>
        <v>34.857142857142854</v>
      </c>
      <c r="DJ20" s="20">
        <v>106</v>
      </c>
      <c r="DK20" s="20">
        <v>40</v>
      </c>
      <c r="DL20" s="20">
        <v>23</v>
      </c>
      <c r="DM20" s="20">
        <v>72</v>
      </c>
      <c r="DN20" s="20">
        <v>122</v>
      </c>
      <c r="DO20" s="20">
        <v>76.7</v>
      </c>
      <c r="DP20" s="20">
        <v>64.286000000000001</v>
      </c>
      <c r="DQ20" s="20">
        <v>12.429</v>
      </c>
      <c r="DR20" s="20">
        <v>1.472</v>
      </c>
      <c r="DS20" s="20">
        <v>10.286</v>
      </c>
      <c r="DT20" s="20">
        <v>0.55600000000000005</v>
      </c>
      <c r="DU20" s="20">
        <v>23.4</v>
      </c>
      <c r="DV20" s="20">
        <v>19.3</v>
      </c>
      <c r="DW20" s="20">
        <v>3.3</v>
      </c>
      <c r="DX20" s="20">
        <v>5.7142857142857144</v>
      </c>
      <c r="DY20" s="20">
        <v>17.399999999999999</v>
      </c>
      <c r="DZ20" s="20">
        <v>14</v>
      </c>
      <c r="EA20" s="20">
        <v>0.65100000000000002</v>
      </c>
      <c r="EB20" s="20">
        <v>0</v>
      </c>
      <c r="EC20" s="66">
        <v>28</v>
      </c>
      <c r="ED20" s="66">
        <v>79</v>
      </c>
      <c r="EE20" s="66">
        <v>12</v>
      </c>
      <c r="EF20" s="66">
        <v>0</v>
      </c>
      <c r="EG20" s="66">
        <v>54</v>
      </c>
      <c r="EH20" s="66">
        <v>24.2</v>
      </c>
      <c r="EI20" s="66">
        <v>14</v>
      </c>
      <c r="EJ20" s="66">
        <v>149</v>
      </c>
      <c r="EK20" s="20">
        <v>11646.400000000001</v>
      </c>
      <c r="EL20" s="20">
        <v>11059.640000000001</v>
      </c>
      <c r="EM20" s="20">
        <v>56.325714285714284</v>
      </c>
      <c r="EN20" s="20">
        <v>45.552285714285716</v>
      </c>
      <c r="EO20" s="20">
        <v>12.3904</v>
      </c>
      <c r="EP20" s="20">
        <v>87.962000000000003</v>
      </c>
      <c r="EQ20" s="21">
        <v>72</v>
      </c>
      <c r="ER20" s="21">
        <v>67</v>
      </c>
      <c r="ES20" s="61" t="s">
        <v>78</v>
      </c>
      <c r="ET20" s="61">
        <v>139</v>
      </c>
      <c r="EU20" s="61">
        <v>5</v>
      </c>
    </row>
    <row r="21" spans="1:151" x14ac:dyDescent="0.45">
      <c r="A21" s="64">
        <v>45266</v>
      </c>
      <c r="B21" s="21" t="s">
        <v>42</v>
      </c>
      <c r="C21" s="21">
        <v>160</v>
      </c>
      <c r="D21" s="21" t="s">
        <v>22</v>
      </c>
      <c r="E21" s="21">
        <v>297</v>
      </c>
      <c r="F21" s="50" t="s">
        <v>558</v>
      </c>
      <c r="G21" t="s">
        <v>42</v>
      </c>
      <c r="H21" t="s">
        <v>22</v>
      </c>
      <c r="I21" t="s">
        <v>42</v>
      </c>
      <c r="J21" t="s">
        <v>22</v>
      </c>
      <c r="K21" t="s">
        <v>42</v>
      </c>
      <c r="L21" t="s">
        <v>22</v>
      </c>
      <c r="M21" t="s">
        <v>42</v>
      </c>
      <c r="N21" t="s">
        <v>22</v>
      </c>
      <c r="O21" t="s">
        <v>42</v>
      </c>
      <c r="P21" t="s">
        <v>22</v>
      </c>
      <c r="Q21" t="s">
        <v>42</v>
      </c>
      <c r="R21" t="s">
        <v>22</v>
      </c>
      <c r="S21" t="s">
        <v>15</v>
      </c>
      <c r="T21" t="s">
        <v>21</v>
      </c>
      <c r="U21">
        <v>8</v>
      </c>
      <c r="V21">
        <v>7</v>
      </c>
      <c r="W21" s="20">
        <v>0.75</v>
      </c>
      <c r="X21" s="20">
        <v>24.91</v>
      </c>
      <c r="Y21" s="20">
        <v>118.9</v>
      </c>
      <c r="Z21" s="20">
        <v>94</v>
      </c>
      <c r="AA21" s="20">
        <v>68.7</v>
      </c>
      <c r="AB21" s="20">
        <v>-1.4999999999999999E-2</v>
      </c>
      <c r="AC21" s="20">
        <v>12.49</v>
      </c>
      <c r="AD21" s="20">
        <v>110.7</v>
      </c>
      <c r="AE21" s="20">
        <v>98.2</v>
      </c>
      <c r="AF21" s="20">
        <v>12.49</v>
      </c>
      <c r="AG21" s="20">
        <v>116.7</v>
      </c>
      <c r="AH21" s="20">
        <v>95.7</v>
      </c>
      <c r="AI21" s="20">
        <v>0.90769999999999995</v>
      </c>
      <c r="AJ21" s="20">
        <v>1.5</v>
      </c>
      <c r="AK21" s="20">
        <f t="shared" si="1"/>
        <v>0.1875</v>
      </c>
      <c r="AL21" s="20">
        <v>1393</v>
      </c>
      <c r="AM21" s="20">
        <v>22.1</v>
      </c>
      <c r="AN21" s="20">
        <v>9.85</v>
      </c>
      <c r="AO21" s="20">
        <v>634</v>
      </c>
      <c r="AP21" s="20">
        <v>536</v>
      </c>
      <c r="AQ21" s="20">
        <v>488</v>
      </c>
      <c r="AR21" s="20">
        <v>0.48199999999999998</v>
      </c>
      <c r="AS21" s="20">
        <v>66</v>
      </c>
      <c r="AT21" s="20">
        <v>209</v>
      </c>
      <c r="AU21" s="20">
        <v>0.316</v>
      </c>
      <c r="AV21" s="20">
        <v>98</v>
      </c>
      <c r="AW21" s="20">
        <v>142</v>
      </c>
      <c r="AX21" s="20">
        <v>0.69</v>
      </c>
      <c r="AY21" s="20">
        <v>70</v>
      </c>
      <c r="AZ21" s="20">
        <f t="shared" si="2"/>
        <v>8.75</v>
      </c>
      <c r="BA21" s="20">
        <v>262</v>
      </c>
      <c r="BB21" s="20">
        <f t="shared" si="3"/>
        <v>32.75</v>
      </c>
      <c r="BC21" s="20">
        <v>121</v>
      </c>
      <c r="BD21" s="20">
        <v>71</v>
      </c>
      <c r="BE21" s="20">
        <v>18</v>
      </c>
      <c r="BF21" s="20">
        <v>71</v>
      </c>
      <c r="BG21" s="20">
        <v>129</v>
      </c>
      <c r="BH21" s="20">
        <v>79.2</v>
      </c>
      <c r="BI21" s="20">
        <v>67</v>
      </c>
      <c r="BJ21" s="20">
        <v>12.25</v>
      </c>
      <c r="BK21" s="20">
        <v>1.704</v>
      </c>
      <c r="BL21" s="20">
        <v>8.875</v>
      </c>
      <c r="BM21" s="20">
        <v>1</v>
      </c>
      <c r="BN21" s="20">
        <v>26.1</v>
      </c>
      <c r="BO21" s="20">
        <v>17.8</v>
      </c>
      <c r="BP21" s="20">
        <v>2.2000000000000002</v>
      </c>
      <c r="BQ21" s="20">
        <v>8.875</v>
      </c>
      <c r="BR21" s="20">
        <v>16.100000000000001</v>
      </c>
      <c r="BS21" s="20">
        <v>9</v>
      </c>
      <c r="BT21" s="20">
        <v>0.67100000000000004</v>
      </c>
      <c r="BU21" s="20">
        <v>0</v>
      </c>
      <c r="BV21" s="66">
        <v>8</v>
      </c>
      <c r="BW21" s="66">
        <v>8</v>
      </c>
      <c r="BX21" s="66">
        <v>11</v>
      </c>
      <c r="BY21" s="66">
        <v>9</v>
      </c>
      <c r="BZ21" s="66">
        <v>6</v>
      </c>
      <c r="CA21" s="66">
        <v>5.7</v>
      </c>
      <c r="CB21" s="66">
        <v>9</v>
      </c>
      <c r="CC21" s="66">
        <v>13</v>
      </c>
      <c r="CD21" s="20">
        <v>0.85714285714285698</v>
      </c>
      <c r="CE21" s="20">
        <v>18.04</v>
      </c>
      <c r="CF21" s="20">
        <v>116</v>
      </c>
      <c r="CG21" s="20">
        <v>97.9</v>
      </c>
      <c r="CH21" s="20">
        <v>68.2</v>
      </c>
      <c r="CI21" s="20">
        <v>8.0000000000000002E-3</v>
      </c>
      <c r="CJ21" s="20">
        <v>-6.54</v>
      </c>
      <c r="CK21" s="20">
        <v>101.2</v>
      </c>
      <c r="CL21" s="20">
        <v>107.8</v>
      </c>
      <c r="CM21" s="20">
        <v>-6.54</v>
      </c>
      <c r="CN21" s="20">
        <v>113.8</v>
      </c>
      <c r="CO21" s="20">
        <v>97.1</v>
      </c>
      <c r="CP21" s="63">
        <v>0.86160000000000003</v>
      </c>
      <c r="CQ21" s="20">
        <v>0.2</v>
      </c>
      <c r="CR21" s="20">
        <f t="shared" si="0"/>
        <v>2.8571428571428574E-2</v>
      </c>
      <c r="CS21" s="20">
        <v>1359</v>
      </c>
      <c r="CT21" s="20">
        <v>12.17</v>
      </c>
      <c r="CU21" s="20">
        <v>-3.26</v>
      </c>
      <c r="CV21" s="20">
        <v>569</v>
      </c>
      <c r="CW21" s="20">
        <v>461</v>
      </c>
      <c r="CX21" s="20">
        <v>417</v>
      </c>
      <c r="CY21" s="20">
        <v>0.504</v>
      </c>
      <c r="CZ21" s="20">
        <v>52</v>
      </c>
      <c r="DA21" s="20">
        <v>142</v>
      </c>
      <c r="DB21" s="20">
        <v>0.36599999999999999</v>
      </c>
      <c r="DC21" s="20">
        <v>97</v>
      </c>
      <c r="DD21" s="20">
        <v>135</v>
      </c>
      <c r="DE21" s="20">
        <v>0.71899999999999997</v>
      </c>
      <c r="DF21" s="20">
        <v>77</v>
      </c>
      <c r="DG21" s="20">
        <f t="shared" si="4"/>
        <v>11</v>
      </c>
      <c r="DH21" s="20">
        <v>264</v>
      </c>
      <c r="DI21" s="20">
        <f t="shared" si="5"/>
        <v>37.714285714285715</v>
      </c>
      <c r="DJ21" s="20">
        <v>120</v>
      </c>
      <c r="DK21" s="20">
        <v>51</v>
      </c>
      <c r="DL21" s="20">
        <v>39</v>
      </c>
      <c r="DM21" s="20">
        <v>84</v>
      </c>
      <c r="DN21" s="20">
        <v>120</v>
      </c>
      <c r="DO21" s="20">
        <v>81.3</v>
      </c>
      <c r="DP21" s="20">
        <v>65.856999999999999</v>
      </c>
      <c r="DQ21" s="20">
        <v>15.429</v>
      </c>
      <c r="DR21" s="20">
        <v>1.429</v>
      </c>
      <c r="DS21" s="20">
        <v>12</v>
      </c>
      <c r="DT21" s="20">
        <v>0.60699999999999998</v>
      </c>
      <c r="DU21" s="20">
        <v>20.3</v>
      </c>
      <c r="DV21" s="20">
        <v>19.3</v>
      </c>
      <c r="DW21" s="20">
        <v>5.6</v>
      </c>
      <c r="DX21" s="20">
        <v>7.2857142857142856</v>
      </c>
      <c r="DY21" s="20">
        <v>17.100000000000001</v>
      </c>
      <c r="DZ21" s="20">
        <v>70</v>
      </c>
      <c r="EA21" s="20">
        <v>0.57899999999999996</v>
      </c>
      <c r="EB21" s="20">
        <v>-1</v>
      </c>
      <c r="EC21" s="66">
        <v>60</v>
      </c>
      <c r="ED21" s="66">
        <v>16</v>
      </c>
      <c r="EE21" s="66">
        <v>0</v>
      </c>
      <c r="EF21" s="66">
        <v>22</v>
      </c>
      <c r="EG21" s="66">
        <v>30</v>
      </c>
      <c r="EH21" s="66">
        <v>11.3</v>
      </c>
      <c r="EI21" s="66">
        <v>70</v>
      </c>
      <c r="EJ21" s="66">
        <v>39</v>
      </c>
      <c r="EK21" s="20">
        <v>11640.310000000001</v>
      </c>
      <c r="EL21" s="20">
        <v>10904</v>
      </c>
      <c r="EM21" s="20">
        <v>64.660714285714278</v>
      </c>
      <c r="EN21" s="20">
        <v>106.5</v>
      </c>
      <c r="EO21" s="20">
        <v>11.575900000000001</v>
      </c>
      <c r="EP21" s="20">
        <v>82.8</v>
      </c>
      <c r="EQ21" s="21">
        <v>86</v>
      </c>
      <c r="ER21" s="21">
        <v>65</v>
      </c>
      <c r="ES21" s="61" t="s">
        <v>42</v>
      </c>
      <c r="ET21" s="61">
        <v>151</v>
      </c>
      <c r="EU21" s="61">
        <v>21</v>
      </c>
    </row>
    <row r="22" spans="1:151" x14ac:dyDescent="0.45">
      <c r="A22" s="64">
        <v>45266</v>
      </c>
      <c r="B22" s="21" t="s">
        <v>12</v>
      </c>
      <c r="C22" s="21">
        <v>113</v>
      </c>
      <c r="D22" s="21" t="s">
        <v>214</v>
      </c>
      <c r="E22" s="21">
        <v>244</v>
      </c>
      <c r="F22" s="50" t="s">
        <v>558</v>
      </c>
      <c r="G22" t="s">
        <v>12</v>
      </c>
      <c r="H22" t="s">
        <v>214</v>
      </c>
      <c r="I22" t="s">
        <v>12</v>
      </c>
      <c r="J22" t="s">
        <v>214</v>
      </c>
      <c r="K22" t="s">
        <v>12</v>
      </c>
      <c r="L22" t="s">
        <v>214</v>
      </c>
      <c r="M22" t="s">
        <v>12</v>
      </c>
      <c r="N22" t="s">
        <v>214</v>
      </c>
      <c r="O22" t="s">
        <v>12</v>
      </c>
      <c r="P22" t="s">
        <v>214</v>
      </c>
      <c r="Q22" t="s">
        <v>12</v>
      </c>
      <c r="R22" t="s">
        <v>214</v>
      </c>
      <c r="S22" t="s">
        <v>21</v>
      </c>
      <c r="T22" t="s">
        <v>13</v>
      </c>
      <c r="U22">
        <v>8</v>
      </c>
      <c r="V22">
        <v>7</v>
      </c>
      <c r="W22" s="20">
        <v>1</v>
      </c>
      <c r="X22" s="20">
        <v>30.48</v>
      </c>
      <c r="Y22" s="20">
        <v>117.7</v>
      </c>
      <c r="Z22" s="20">
        <v>87.2</v>
      </c>
      <c r="AA22" s="20">
        <v>65.7</v>
      </c>
      <c r="AB22" s="20">
        <v>6.0999999999999999E-2</v>
      </c>
      <c r="AC22" s="20">
        <v>-0.17</v>
      </c>
      <c r="AD22" s="20">
        <v>105.2</v>
      </c>
      <c r="AE22" s="20">
        <v>105.4</v>
      </c>
      <c r="AF22" s="20">
        <v>-0.17</v>
      </c>
      <c r="AG22" s="20">
        <v>115.7</v>
      </c>
      <c r="AH22" s="20">
        <v>89.3</v>
      </c>
      <c r="AI22" s="20">
        <v>0.95169999999999999</v>
      </c>
      <c r="AJ22" s="20">
        <v>1.9</v>
      </c>
      <c r="AK22" s="20">
        <f t="shared" si="1"/>
        <v>0.23749999999999999</v>
      </c>
      <c r="AL22" s="20">
        <v>1433</v>
      </c>
      <c r="AM22" s="20">
        <v>26.29</v>
      </c>
      <c r="AN22" s="20">
        <v>1.67</v>
      </c>
      <c r="AO22" s="20">
        <v>600</v>
      </c>
      <c r="AP22" s="20">
        <v>403</v>
      </c>
      <c r="AQ22" s="20">
        <v>487</v>
      </c>
      <c r="AR22" s="20">
        <v>0.433</v>
      </c>
      <c r="AS22" s="20">
        <v>63</v>
      </c>
      <c r="AT22" s="20">
        <v>184</v>
      </c>
      <c r="AU22" s="20">
        <v>0.34200000000000003</v>
      </c>
      <c r="AV22" s="20">
        <v>115</v>
      </c>
      <c r="AW22" s="20">
        <v>179</v>
      </c>
      <c r="AX22" s="20">
        <v>0.64200000000000002</v>
      </c>
      <c r="AY22" s="20">
        <v>120</v>
      </c>
      <c r="AZ22" s="20">
        <f t="shared" si="2"/>
        <v>15</v>
      </c>
      <c r="BA22" s="20">
        <v>329</v>
      </c>
      <c r="BB22" s="20">
        <f t="shared" si="3"/>
        <v>41.125</v>
      </c>
      <c r="BC22" s="20">
        <v>109</v>
      </c>
      <c r="BD22" s="20">
        <v>85</v>
      </c>
      <c r="BE22" s="20">
        <v>39</v>
      </c>
      <c r="BF22" s="20">
        <v>68</v>
      </c>
      <c r="BG22" s="20">
        <v>146</v>
      </c>
      <c r="BH22" s="20">
        <v>75</v>
      </c>
      <c r="BI22" s="20">
        <v>50.375</v>
      </c>
      <c r="BJ22" s="20">
        <v>24.625</v>
      </c>
      <c r="BK22" s="20">
        <v>1.603</v>
      </c>
      <c r="BL22" s="20">
        <v>8.5</v>
      </c>
      <c r="BM22" s="20">
        <v>1.25</v>
      </c>
      <c r="BN22" s="20">
        <v>23</v>
      </c>
      <c r="BO22" s="20">
        <v>22.4</v>
      </c>
      <c r="BP22" s="20">
        <v>4.9000000000000004</v>
      </c>
      <c r="BQ22" s="20">
        <v>10.625</v>
      </c>
      <c r="BR22" s="20">
        <v>18.2</v>
      </c>
      <c r="BS22" s="20">
        <v>11</v>
      </c>
      <c r="BT22" s="20">
        <v>0.66600000000000004</v>
      </c>
      <c r="BU22" s="20">
        <v>0</v>
      </c>
      <c r="BV22" s="66">
        <v>1</v>
      </c>
      <c r="BW22" s="66">
        <v>3</v>
      </c>
      <c r="BX22" s="66">
        <v>6</v>
      </c>
      <c r="BY22" s="66">
        <v>1</v>
      </c>
      <c r="BZ22" s="66">
        <v>1</v>
      </c>
      <c r="CA22" s="66">
        <v>1.8</v>
      </c>
      <c r="CB22" s="66">
        <v>11</v>
      </c>
      <c r="CC22" s="66">
        <v>3</v>
      </c>
      <c r="CD22" s="20">
        <v>0.375</v>
      </c>
      <c r="CE22" s="20">
        <v>-3.87</v>
      </c>
      <c r="CF22" s="20">
        <v>104.9</v>
      </c>
      <c r="CG22" s="20">
        <v>108.8</v>
      </c>
      <c r="CH22" s="20">
        <v>71</v>
      </c>
      <c r="CI22" s="20">
        <v>-1.0999999999999999E-2</v>
      </c>
      <c r="CJ22" s="20">
        <v>3.84</v>
      </c>
      <c r="CK22" s="20">
        <v>107.5</v>
      </c>
      <c r="CL22" s="20">
        <v>103.7</v>
      </c>
      <c r="CM22" s="20">
        <v>3.84</v>
      </c>
      <c r="CN22" s="20">
        <v>105.1</v>
      </c>
      <c r="CO22" s="20">
        <v>109.5</v>
      </c>
      <c r="CP22" s="63">
        <v>0.38600000000000001</v>
      </c>
      <c r="CQ22" s="20">
        <v>-2.9</v>
      </c>
      <c r="CR22" s="20">
        <f t="shared" si="0"/>
        <v>-0.41428571428571426</v>
      </c>
      <c r="CS22" s="20">
        <v>1088</v>
      </c>
      <c r="CT22" s="20">
        <v>-4.54</v>
      </c>
      <c r="CU22" s="20">
        <v>4.5999999999999996</v>
      </c>
      <c r="CV22" s="20">
        <v>616</v>
      </c>
      <c r="CW22" s="20">
        <v>636</v>
      </c>
      <c r="CX22" s="20">
        <v>500</v>
      </c>
      <c r="CY22" s="20">
        <v>0.438</v>
      </c>
      <c r="CZ22" s="20">
        <v>60</v>
      </c>
      <c r="DA22" s="20">
        <v>193</v>
      </c>
      <c r="DB22" s="20">
        <v>0.311</v>
      </c>
      <c r="DC22" s="20">
        <v>118</v>
      </c>
      <c r="DD22" s="20">
        <v>170</v>
      </c>
      <c r="DE22" s="20">
        <v>0.69399999999999995</v>
      </c>
      <c r="DF22" s="20">
        <v>84</v>
      </c>
      <c r="DG22" s="20">
        <f t="shared" si="4"/>
        <v>12</v>
      </c>
      <c r="DH22" s="20">
        <v>294</v>
      </c>
      <c r="DI22" s="20">
        <f t="shared" si="5"/>
        <v>42</v>
      </c>
      <c r="DJ22" s="20">
        <v>122</v>
      </c>
      <c r="DK22" s="20">
        <v>51</v>
      </c>
      <c r="DL22" s="20">
        <v>29</v>
      </c>
      <c r="DM22" s="20">
        <v>87</v>
      </c>
      <c r="DN22" s="20">
        <v>121</v>
      </c>
      <c r="DO22" s="20">
        <v>77</v>
      </c>
      <c r="DP22" s="20">
        <v>79.5</v>
      </c>
      <c r="DQ22" s="20">
        <v>-2.5</v>
      </c>
      <c r="DR22" s="20">
        <v>1.4019999999999999</v>
      </c>
      <c r="DS22" s="20">
        <v>10.875</v>
      </c>
      <c r="DT22" s="20">
        <v>0.58599999999999997</v>
      </c>
      <c r="DU22" s="20">
        <v>24.1</v>
      </c>
      <c r="DV22" s="20">
        <v>21.2</v>
      </c>
      <c r="DW22" s="20">
        <v>3.6</v>
      </c>
      <c r="DX22" s="20">
        <v>6.375</v>
      </c>
      <c r="DY22" s="20">
        <v>15.1</v>
      </c>
      <c r="DZ22" s="20">
        <v>220</v>
      </c>
      <c r="EA22" s="20">
        <v>0.46899999999999997</v>
      </c>
      <c r="EB22" s="20">
        <v>3</v>
      </c>
      <c r="EC22" s="66">
        <v>273</v>
      </c>
      <c r="ED22" s="66">
        <v>199</v>
      </c>
      <c r="EE22" s="66">
        <v>0</v>
      </c>
      <c r="EF22" s="66">
        <v>0</v>
      </c>
      <c r="EG22" s="66">
        <v>220</v>
      </c>
      <c r="EH22" s="66">
        <v>69.8</v>
      </c>
      <c r="EI22" s="66">
        <v>223</v>
      </c>
      <c r="EJ22" s="66">
        <v>228</v>
      </c>
      <c r="EK22" s="20">
        <v>12805.76</v>
      </c>
      <c r="EL22" s="20">
        <v>9147.2800000000007</v>
      </c>
      <c r="EM22" s="20">
        <v>54.1875</v>
      </c>
      <c r="EN22" s="20">
        <v>115.546875</v>
      </c>
      <c r="EO22" s="20">
        <v>12.630799999999999</v>
      </c>
      <c r="EP22" s="20">
        <v>77.682000000000002</v>
      </c>
      <c r="EQ22" s="21">
        <v>75</v>
      </c>
      <c r="ER22" s="21">
        <v>39</v>
      </c>
      <c r="ES22" s="61" t="s">
        <v>12</v>
      </c>
      <c r="ET22" s="61">
        <v>114</v>
      </c>
      <c r="EU22" s="61">
        <v>36</v>
      </c>
    </row>
    <row r="23" spans="1:151" x14ac:dyDescent="0.45">
      <c r="A23" s="64">
        <v>45266</v>
      </c>
      <c r="B23" s="21" t="s">
        <v>139</v>
      </c>
      <c r="C23" s="21">
        <v>337</v>
      </c>
      <c r="D23" s="21" t="s">
        <v>48</v>
      </c>
      <c r="E23" s="21">
        <v>166</v>
      </c>
      <c r="F23" s="50" t="s">
        <v>558</v>
      </c>
      <c r="G23" t="s">
        <v>139</v>
      </c>
      <c r="H23" t="s">
        <v>48</v>
      </c>
      <c r="I23" t="s">
        <v>139</v>
      </c>
      <c r="J23" t="s">
        <v>48</v>
      </c>
      <c r="K23" t="s">
        <v>1339</v>
      </c>
      <c r="L23" t="s">
        <v>48</v>
      </c>
      <c r="M23" t="s">
        <v>139</v>
      </c>
      <c r="N23" t="s">
        <v>48</v>
      </c>
      <c r="O23" t="s">
        <v>139</v>
      </c>
      <c r="P23" t="s">
        <v>48</v>
      </c>
      <c r="Q23" t="s">
        <v>139</v>
      </c>
      <c r="R23" t="s">
        <v>48</v>
      </c>
      <c r="S23" t="s">
        <v>82</v>
      </c>
      <c r="T23" t="s">
        <v>13</v>
      </c>
      <c r="U23">
        <v>8</v>
      </c>
      <c r="V23">
        <v>7</v>
      </c>
      <c r="W23" s="20">
        <v>0.5</v>
      </c>
      <c r="X23" s="20">
        <v>6.4</v>
      </c>
      <c r="Y23" s="20">
        <v>105.2</v>
      </c>
      <c r="Z23" s="20">
        <v>98.8</v>
      </c>
      <c r="AA23" s="20">
        <v>66</v>
      </c>
      <c r="AB23" s="20">
        <v>-0.11</v>
      </c>
      <c r="AC23" s="20">
        <v>1.57</v>
      </c>
      <c r="AD23" s="20">
        <v>105.8</v>
      </c>
      <c r="AE23" s="20">
        <v>104.3</v>
      </c>
      <c r="AF23" s="20">
        <v>1.57</v>
      </c>
      <c r="AG23" s="20">
        <v>104.8</v>
      </c>
      <c r="AH23" s="20">
        <v>97.6</v>
      </c>
      <c r="AI23" s="20">
        <v>0.69340000000000002</v>
      </c>
      <c r="AJ23" s="20">
        <v>-2.1</v>
      </c>
      <c r="AK23" s="20">
        <f t="shared" si="1"/>
        <v>-0.26250000000000001</v>
      </c>
      <c r="AL23" s="20">
        <v>1211</v>
      </c>
      <c r="AM23" s="20">
        <v>9.84</v>
      </c>
      <c r="AN23" s="20">
        <v>6.47</v>
      </c>
      <c r="AO23" s="20">
        <v>544</v>
      </c>
      <c r="AP23" s="20">
        <v>517</v>
      </c>
      <c r="AQ23" s="20">
        <v>399</v>
      </c>
      <c r="AR23" s="20">
        <v>0.441</v>
      </c>
      <c r="AS23" s="20">
        <v>59</v>
      </c>
      <c r="AT23" s="20">
        <v>184</v>
      </c>
      <c r="AU23" s="20">
        <v>0.32100000000000001</v>
      </c>
      <c r="AV23" s="20">
        <v>133</v>
      </c>
      <c r="AW23" s="20">
        <v>170</v>
      </c>
      <c r="AX23" s="20">
        <v>0.78200000000000003</v>
      </c>
      <c r="AY23" s="20">
        <v>70</v>
      </c>
      <c r="AZ23" s="20">
        <f t="shared" si="2"/>
        <v>8.75</v>
      </c>
      <c r="BA23" s="20">
        <v>286</v>
      </c>
      <c r="BB23" s="20">
        <f t="shared" si="3"/>
        <v>35.75</v>
      </c>
      <c r="BC23" s="20">
        <v>100</v>
      </c>
      <c r="BD23" s="20">
        <v>44</v>
      </c>
      <c r="BE23" s="20">
        <v>43</v>
      </c>
      <c r="BF23" s="20">
        <v>121</v>
      </c>
      <c r="BG23" s="20">
        <v>142</v>
      </c>
      <c r="BH23" s="20">
        <v>68</v>
      </c>
      <c r="BI23" s="20">
        <v>64.625</v>
      </c>
      <c r="BJ23" s="20">
        <v>3.375</v>
      </c>
      <c r="BK23" s="20">
        <v>0.82599999999999996</v>
      </c>
      <c r="BL23" s="20">
        <v>15.125</v>
      </c>
      <c r="BM23" s="20">
        <v>0.36399999999999999</v>
      </c>
      <c r="BN23" s="20">
        <v>23</v>
      </c>
      <c r="BO23" s="20">
        <v>21.2</v>
      </c>
      <c r="BP23" s="20">
        <v>5.4</v>
      </c>
      <c r="BQ23" s="20">
        <v>5.5</v>
      </c>
      <c r="BR23" s="20">
        <v>17.8</v>
      </c>
      <c r="BS23" s="20">
        <v>151</v>
      </c>
      <c r="BT23" s="20">
        <v>0.51700000000000002</v>
      </c>
      <c r="BU23" s="20">
        <v>0</v>
      </c>
      <c r="BV23" s="66">
        <v>139</v>
      </c>
      <c r="BW23" s="66">
        <v>92</v>
      </c>
      <c r="BX23" s="66">
        <v>0</v>
      </c>
      <c r="BY23" s="66">
        <v>0</v>
      </c>
      <c r="BZ23" s="66">
        <v>103</v>
      </c>
      <c r="CA23" s="66">
        <v>32.5</v>
      </c>
      <c r="CB23" s="66">
        <v>151</v>
      </c>
      <c r="CC23" s="66">
        <v>66</v>
      </c>
      <c r="CD23" s="20">
        <v>0.71428571428571397</v>
      </c>
      <c r="CE23" s="20">
        <v>15.23</v>
      </c>
      <c r="CF23" s="20">
        <v>111.8</v>
      </c>
      <c r="CG23" s="20">
        <v>96.6</v>
      </c>
      <c r="CH23" s="20">
        <v>74.2</v>
      </c>
      <c r="CI23" s="20">
        <v>4.7E-2</v>
      </c>
      <c r="CJ23" s="20">
        <v>7.28</v>
      </c>
      <c r="CK23" s="20">
        <v>109.6</v>
      </c>
      <c r="CL23" s="20">
        <v>102.3</v>
      </c>
      <c r="CM23" s="20">
        <v>7.28</v>
      </c>
      <c r="CN23" s="20">
        <v>111.6</v>
      </c>
      <c r="CO23" s="20">
        <v>96.8</v>
      </c>
      <c r="CP23" s="63">
        <v>0.83720000000000006</v>
      </c>
      <c r="CQ23" s="20">
        <v>0.6</v>
      </c>
      <c r="CR23" s="20">
        <f t="shared" si="0"/>
        <v>8.5714285714285715E-2</v>
      </c>
      <c r="CS23" s="20">
        <v>1330</v>
      </c>
      <c r="CT23" s="20">
        <v>8.5299999999999994</v>
      </c>
      <c r="CU23" s="20">
        <v>2.96</v>
      </c>
      <c r="CV23" s="20">
        <v>551</v>
      </c>
      <c r="CW23" s="20">
        <v>512</v>
      </c>
      <c r="CX23" s="20">
        <v>431</v>
      </c>
      <c r="CY23" s="20">
        <v>0.45200000000000001</v>
      </c>
      <c r="CZ23" s="20">
        <v>57</v>
      </c>
      <c r="DA23" s="20">
        <v>164</v>
      </c>
      <c r="DB23" s="20">
        <v>0.34799999999999998</v>
      </c>
      <c r="DC23" s="20">
        <v>104</v>
      </c>
      <c r="DD23" s="20">
        <v>146</v>
      </c>
      <c r="DE23" s="20">
        <v>0.71199999999999997</v>
      </c>
      <c r="DF23" s="20">
        <v>76</v>
      </c>
      <c r="DG23" s="20">
        <f t="shared" si="4"/>
        <v>10.857142857142858</v>
      </c>
      <c r="DH23" s="20">
        <v>261</v>
      </c>
      <c r="DI23" s="20">
        <f t="shared" si="5"/>
        <v>37.285714285714285</v>
      </c>
      <c r="DJ23" s="20">
        <v>93</v>
      </c>
      <c r="DK23" s="20">
        <v>62</v>
      </c>
      <c r="DL23" s="20">
        <v>39</v>
      </c>
      <c r="DM23" s="20">
        <v>92</v>
      </c>
      <c r="DN23" s="20">
        <v>121</v>
      </c>
      <c r="DO23" s="20">
        <v>78.7</v>
      </c>
      <c r="DP23" s="20">
        <v>73.143000000000001</v>
      </c>
      <c r="DQ23" s="20">
        <v>5.5709999999999997</v>
      </c>
      <c r="DR23" s="20">
        <v>1.0109999999999999</v>
      </c>
      <c r="DS23" s="20">
        <v>13.143000000000001</v>
      </c>
      <c r="DT23" s="20">
        <v>0.67400000000000004</v>
      </c>
      <c r="DU23" s="20">
        <v>23.4</v>
      </c>
      <c r="DV23" s="20">
        <v>20.9</v>
      </c>
      <c r="DW23" s="20">
        <v>5.6</v>
      </c>
      <c r="DX23" s="20">
        <v>8.8571428571428577</v>
      </c>
      <c r="DY23" s="20">
        <v>17.3</v>
      </c>
      <c r="DZ23" s="20">
        <v>18</v>
      </c>
      <c r="EA23" s="20">
        <v>0.64500000000000002</v>
      </c>
      <c r="EB23" s="20">
        <v>4</v>
      </c>
      <c r="EC23" s="66">
        <v>69</v>
      </c>
      <c r="ED23" s="66">
        <v>40</v>
      </c>
      <c r="EE23" s="66">
        <v>34</v>
      </c>
      <c r="EF23" s="66">
        <v>37</v>
      </c>
      <c r="EG23" s="66">
        <v>42</v>
      </c>
      <c r="EH23" s="66">
        <v>25.5</v>
      </c>
      <c r="EI23" s="66">
        <v>18</v>
      </c>
      <c r="EJ23" s="66">
        <v>33</v>
      </c>
      <c r="EK23" s="20">
        <v>10162.32</v>
      </c>
      <c r="EL23" s="20">
        <v>11045.84</v>
      </c>
      <c r="EM23" s="20">
        <v>133.96428571428572</v>
      </c>
      <c r="EN23" s="20">
        <v>72.286500000000004</v>
      </c>
      <c r="EO23" s="20">
        <v>12.6736</v>
      </c>
      <c r="EP23" s="20">
        <v>94.622</v>
      </c>
      <c r="EQ23" s="21">
        <v>80</v>
      </c>
      <c r="ER23" s="21">
        <v>85</v>
      </c>
      <c r="ES23" s="61" t="s">
        <v>48</v>
      </c>
      <c r="ET23" s="61">
        <v>165</v>
      </c>
      <c r="EU23" s="61">
        <v>-5</v>
      </c>
    </row>
    <row r="24" spans="1:151" x14ac:dyDescent="0.45">
      <c r="A24" s="64">
        <v>45266</v>
      </c>
      <c r="B24" s="21" t="s">
        <v>125</v>
      </c>
      <c r="C24" s="21">
        <v>72</v>
      </c>
      <c r="D24" s="21" t="s">
        <v>98</v>
      </c>
      <c r="E24" s="21">
        <v>253</v>
      </c>
      <c r="F24" s="50" t="s">
        <v>558</v>
      </c>
      <c r="G24" t="s">
        <v>125</v>
      </c>
      <c r="H24" t="s">
        <v>98</v>
      </c>
      <c r="I24" t="s">
        <v>125</v>
      </c>
      <c r="J24" t="s">
        <v>98</v>
      </c>
      <c r="K24" t="s">
        <v>125</v>
      </c>
      <c r="L24" t="s">
        <v>98</v>
      </c>
      <c r="M24" t="s">
        <v>125</v>
      </c>
      <c r="N24" t="s">
        <v>98</v>
      </c>
      <c r="O24" t="s">
        <v>125</v>
      </c>
      <c r="P24" t="s">
        <v>98</v>
      </c>
      <c r="Q24" t="s">
        <v>125</v>
      </c>
      <c r="R24" t="s">
        <v>98</v>
      </c>
      <c r="S24" t="s">
        <v>114</v>
      </c>
      <c r="T24" t="s">
        <v>82</v>
      </c>
      <c r="U24">
        <v>7</v>
      </c>
      <c r="V24">
        <v>8</v>
      </c>
      <c r="W24" s="20">
        <v>0.875</v>
      </c>
      <c r="X24" s="20">
        <v>9.83</v>
      </c>
      <c r="Y24" s="20">
        <v>112.9</v>
      </c>
      <c r="Z24" s="20">
        <v>103.1</v>
      </c>
      <c r="AA24" s="20">
        <v>67.8</v>
      </c>
      <c r="AB24" s="20">
        <v>0.14299999999999999</v>
      </c>
      <c r="AC24" s="20">
        <v>-1.39</v>
      </c>
      <c r="AD24" s="20">
        <v>102.4</v>
      </c>
      <c r="AE24" s="20">
        <v>103.8</v>
      </c>
      <c r="AF24" s="20">
        <v>-0.46</v>
      </c>
      <c r="AG24" s="20">
        <v>110.8</v>
      </c>
      <c r="AH24" s="20">
        <v>102.2</v>
      </c>
      <c r="AI24" s="20">
        <v>0.71679999999999999</v>
      </c>
      <c r="AJ24" s="20">
        <v>0.2</v>
      </c>
      <c r="AK24" s="20">
        <f t="shared" si="1"/>
        <v>2.8571428571428574E-2</v>
      </c>
      <c r="AL24" s="20">
        <v>1296</v>
      </c>
      <c r="AM24" s="20">
        <v>9.23</v>
      </c>
      <c r="AN24" s="20">
        <v>0.65</v>
      </c>
      <c r="AO24" s="20">
        <v>638</v>
      </c>
      <c r="AP24" s="20">
        <v>558</v>
      </c>
      <c r="AQ24" s="20">
        <v>474</v>
      </c>
      <c r="AR24" s="20">
        <v>0.48699999999999999</v>
      </c>
      <c r="AS24" s="20">
        <v>61</v>
      </c>
      <c r="AT24" s="20">
        <v>189</v>
      </c>
      <c r="AU24" s="20">
        <v>0.32300000000000001</v>
      </c>
      <c r="AV24" s="20">
        <v>115</v>
      </c>
      <c r="AW24" s="20">
        <v>150</v>
      </c>
      <c r="AX24" s="20">
        <v>0.76700000000000002</v>
      </c>
      <c r="AY24" s="20">
        <v>71</v>
      </c>
      <c r="AZ24" s="20">
        <f t="shared" si="2"/>
        <v>10.142857142857142</v>
      </c>
      <c r="BA24" s="20">
        <v>270</v>
      </c>
      <c r="BB24" s="20">
        <f t="shared" si="3"/>
        <v>38.571428571428569</v>
      </c>
      <c r="BC24" s="20">
        <v>128</v>
      </c>
      <c r="BD24" s="20">
        <v>52</v>
      </c>
      <c r="BE24" s="20">
        <v>11</v>
      </c>
      <c r="BF24" s="20">
        <v>73</v>
      </c>
      <c r="BG24" s="20">
        <v>117</v>
      </c>
      <c r="BH24" s="20">
        <v>79.8</v>
      </c>
      <c r="BI24" s="20">
        <v>69.75</v>
      </c>
      <c r="BJ24" s="20">
        <v>10</v>
      </c>
      <c r="BK24" s="20">
        <v>1.7529999999999999</v>
      </c>
      <c r="BL24" s="20">
        <v>9.125</v>
      </c>
      <c r="BM24" s="20">
        <v>0.71199999999999997</v>
      </c>
      <c r="BN24" s="20">
        <v>23.6</v>
      </c>
      <c r="BO24" s="20">
        <v>18.8</v>
      </c>
      <c r="BP24" s="20">
        <v>1.4</v>
      </c>
      <c r="BQ24" s="20">
        <v>6.5</v>
      </c>
      <c r="BR24" s="20">
        <v>14.6</v>
      </c>
      <c r="BS24" s="20">
        <v>40</v>
      </c>
      <c r="BT24" s="20">
        <v>0.61299999999999999</v>
      </c>
      <c r="BU24" s="20">
        <v>0</v>
      </c>
      <c r="BV24" s="66">
        <v>57</v>
      </c>
      <c r="BW24" s="66">
        <v>43</v>
      </c>
      <c r="BX24" s="66">
        <v>44</v>
      </c>
      <c r="BY24" s="66">
        <v>0</v>
      </c>
      <c r="BZ24" s="66">
        <v>77</v>
      </c>
      <c r="CA24" s="66">
        <v>27.3</v>
      </c>
      <c r="CB24" s="66">
        <v>41</v>
      </c>
      <c r="CC24" s="66">
        <v>20</v>
      </c>
      <c r="CD24" s="20">
        <v>0.55555555555555602</v>
      </c>
      <c r="CE24" s="20">
        <v>-3.56</v>
      </c>
      <c r="CF24" s="20">
        <v>105.8</v>
      </c>
      <c r="CG24" s="20">
        <v>109.4</v>
      </c>
      <c r="CH24" s="20">
        <v>72</v>
      </c>
      <c r="CI24" s="20">
        <v>0.122</v>
      </c>
      <c r="CJ24" s="20">
        <v>-1.79</v>
      </c>
      <c r="CK24" s="20">
        <v>102.2</v>
      </c>
      <c r="CL24" s="20">
        <v>104</v>
      </c>
      <c r="CM24" s="20">
        <v>-1.79</v>
      </c>
      <c r="CN24" s="20">
        <v>105.1</v>
      </c>
      <c r="CO24" s="20">
        <v>106.3</v>
      </c>
      <c r="CP24" s="63">
        <v>0.46729999999999999</v>
      </c>
      <c r="CQ24" s="20">
        <v>-2.5</v>
      </c>
      <c r="CR24" s="20">
        <f t="shared" si="0"/>
        <v>-0.3125</v>
      </c>
      <c r="CS24" s="20">
        <v>1141</v>
      </c>
      <c r="CT24" s="20">
        <v>-4.7699999999999996</v>
      </c>
      <c r="CU24" s="20">
        <v>0.35</v>
      </c>
      <c r="CV24" s="20">
        <v>677</v>
      </c>
      <c r="CW24" s="20">
        <v>682</v>
      </c>
      <c r="CX24" s="20">
        <v>518</v>
      </c>
      <c r="CY24" s="20">
        <v>0.434</v>
      </c>
      <c r="CZ24" s="20">
        <v>68</v>
      </c>
      <c r="DA24" s="20">
        <v>184</v>
      </c>
      <c r="DB24" s="20">
        <v>0.37</v>
      </c>
      <c r="DC24" s="20">
        <v>159</v>
      </c>
      <c r="DD24" s="20">
        <v>221</v>
      </c>
      <c r="DE24" s="20">
        <v>0.71899999999999997</v>
      </c>
      <c r="DF24" s="20">
        <v>71</v>
      </c>
      <c r="DG24" s="20">
        <f t="shared" si="4"/>
        <v>8.875</v>
      </c>
      <c r="DH24" s="20">
        <v>299</v>
      </c>
      <c r="DI24" s="20">
        <f t="shared" si="5"/>
        <v>37.375</v>
      </c>
      <c r="DJ24" s="20">
        <v>107</v>
      </c>
      <c r="DK24" s="20">
        <v>70</v>
      </c>
      <c r="DL24" s="20">
        <v>23</v>
      </c>
      <c r="DM24" s="20">
        <v>97</v>
      </c>
      <c r="DN24" s="20">
        <v>147</v>
      </c>
      <c r="DO24" s="20">
        <v>75.2</v>
      </c>
      <c r="DP24" s="20">
        <v>75.778000000000006</v>
      </c>
      <c r="DQ24" s="20">
        <v>-0.55600000000000005</v>
      </c>
      <c r="DR24" s="20">
        <v>1.103</v>
      </c>
      <c r="DS24" s="20">
        <v>10.778</v>
      </c>
      <c r="DT24" s="20">
        <v>0.72199999999999998</v>
      </c>
      <c r="DU24" s="20">
        <v>20.399999999999999</v>
      </c>
      <c r="DV24" s="20">
        <v>24.6</v>
      </c>
      <c r="DW24" s="20">
        <v>2.6</v>
      </c>
      <c r="DX24" s="20">
        <v>7.7777777777777777</v>
      </c>
      <c r="DY24" s="20">
        <v>16.3</v>
      </c>
      <c r="DZ24" s="20">
        <v>193</v>
      </c>
      <c r="EA24" s="20">
        <v>0.48799999999999999</v>
      </c>
      <c r="EB24" s="20">
        <v>-1</v>
      </c>
      <c r="EC24" s="66">
        <v>259</v>
      </c>
      <c r="ED24" s="66">
        <v>129</v>
      </c>
      <c r="EE24" s="66">
        <v>0</v>
      </c>
      <c r="EF24" s="66">
        <v>0</v>
      </c>
      <c r="EG24" s="66">
        <v>215</v>
      </c>
      <c r="EH24" s="66">
        <v>57.3</v>
      </c>
      <c r="EI24" s="66">
        <v>193</v>
      </c>
      <c r="EJ24" s="66">
        <v>135</v>
      </c>
      <c r="EK24" s="20">
        <v>12351.260000000002</v>
      </c>
      <c r="EL24" s="20">
        <v>10907.98</v>
      </c>
      <c r="EM24" s="20">
        <v>70.972222222222214</v>
      </c>
      <c r="EN24" s="20">
        <v>70.057000000000002</v>
      </c>
      <c r="EO24" s="20">
        <v>10.497399999999999</v>
      </c>
      <c r="EP24" s="20">
        <v>112.749</v>
      </c>
      <c r="EQ24" s="21">
        <v>75</v>
      </c>
      <c r="ER24" s="21">
        <v>69</v>
      </c>
      <c r="ES24" s="61" t="s">
        <v>125</v>
      </c>
      <c r="ET24" s="61">
        <v>144</v>
      </c>
      <c r="EU24" s="61">
        <v>6</v>
      </c>
    </row>
    <row r="25" spans="1:151" x14ac:dyDescent="0.45">
      <c r="A25" s="64">
        <v>45266</v>
      </c>
      <c r="B25" s="21" t="s">
        <v>221</v>
      </c>
      <c r="C25" s="21">
        <v>213</v>
      </c>
      <c r="D25" s="21" t="s">
        <v>129</v>
      </c>
      <c r="E25" s="21">
        <v>245</v>
      </c>
      <c r="F25" s="50" t="s">
        <v>558</v>
      </c>
      <c r="G25" t="s">
        <v>221</v>
      </c>
      <c r="H25" t="s">
        <v>129</v>
      </c>
      <c r="I25" t="s">
        <v>221</v>
      </c>
      <c r="J25" t="s">
        <v>129</v>
      </c>
      <c r="K25" t="s">
        <v>221</v>
      </c>
      <c r="L25" t="s">
        <v>129</v>
      </c>
      <c r="M25" t="s">
        <v>674</v>
      </c>
      <c r="N25" t="s">
        <v>129</v>
      </c>
      <c r="O25" t="s">
        <v>1371</v>
      </c>
      <c r="P25" t="s">
        <v>129</v>
      </c>
      <c r="Q25" t="s">
        <v>221</v>
      </c>
      <c r="R25" t="s">
        <v>129</v>
      </c>
      <c r="S25" t="s">
        <v>114</v>
      </c>
      <c r="T25" t="s">
        <v>82</v>
      </c>
      <c r="U25">
        <v>7</v>
      </c>
      <c r="V25">
        <v>8</v>
      </c>
      <c r="W25" s="20">
        <v>0.25</v>
      </c>
      <c r="X25" s="20">
        <v>3.01</v>
      </c>
      <c r="Y25" s="20">
        <v>108.8</v>
      </c>
      <c r="Z25" s="20">
        <v>105.8</v>
      </c>
      <c r="AA25" s="20">
        <v>67.8</v>
      </c>
      <c r="AB25" s="20">
        <v>-0.215</v>
      </c>
      <c r="AC25" s="20">
        <v>8.26</v>
      </c>
      <c r="AD25" s="20">
        <v>108.7</v>
      </c>
      <c r="AE25" s="20">
        <v>100.4</v>
      </c>
      <c r="AF25" s="20">
        <v>12.23</v>
      </c>
      <c r="AG25" s="20">
        <v>107.8</v>
      </c>
      <c r="AH25" s="20">
        <v>105</v>
      </c>
      <c r="AI25" s="20">
        <v>0.5766</v>
      </c>
      <c r="AJ25" s="20">
        <v>-3.7</v>
      </c>
      <c r="AK25" s="20">
        <f t="shared" si="1"/>
        <v>-0.52857142857142858</v>
      </c>
      <c r="AL25" s="20">
        <v>1147</v>
      </c>
      <c r="AM25" s="20">
        <v>0.15</v>
      </c>
      <c r="AN25" s="20">
        <v>5.72</v>
      </c>
      <c r="AO25" s="20">
        <v>603</v>
      </c>
      <c r="AP25" s="20">
        <v>602</v>
      </c>
      <c r="AQ25" s="20">
        <v>481</v>
      </c>
      <c r="AR25" s="20">
        <v>0.46400000000000002</v>
      </c>
      <c r="AS25" s="20">
        <v>65</v>
      </c>
      <c r="AT25" s="20">
        <v>187</v>
      </c>
      <c r="AU25" s="20">
        <v>0.34799999999999998</v>
      </c>
      <c r="AV25" s="20">
        <v>92</v>
      </c>
      <c r="AW25" s="20">
        <v>140</v>
      </c>
      <c r="AX25" s="20">
        <v>0.65700000000000003</v>
      </c>
      <c r="AY25" s="20">
        <v>66</v>
      </c>
      <c r="AZ25" s="20">
        <f t="shared" si="2"/>
        <v>9.4285714285714288</v>
      </c>
      <c r="BA25" s="20">
        <v>281</v>
      </c>
      <c r="BB25" s="20">
        <f t="shared" si="3"/>
        <v>40.142857142857146</v>
      </c>
      <c r="BC25" s="20">
        <v>114</v>
      </c>
      <c r="BD25" s="20">
        <v>47</v>
      </c>
      <c r="BE25" s="20">
        <v>12</v>
      </c>
      <c r="BF25" s="20">
        <v>88</v>
      </c>
      <c r="BG25" s="20">
        <v>151</v>
      </c>
      <c r="BH25" s="20">
        <v>75.400000000000006</v>
      </c>
      <c r="BI25" s="20">
        <v>75.25</v>
      </c>
      <c r="BJ25" s="20">
        <v>0.125</v>
      </c>
      <c r="BK25" s="20">
        <v>1.2949999999999999</v>
      </c>
      <c r="BL25" s="20">
        <v>11</v>
      </c>
      <c r="BM25" s="20">
        <v>0.53400000000000003</v>
      </c>
      <c r="BN25" s="20">
        <v>23.4</v>
      </c>
      <c r="BO25" s="20">
        <v>17.5</v>
      </c>
      <c r="BP25" s="20">
        <v>1.5</v>
      </c>
      <c r="BQ25" s="20">
        <v>5.875</v>
      </c>
      <c r="BR25" s="20">
        <v>18.899999999999999</v>
      </c>
      <c r="BS25" s="20">
        <v>248</v>
      </c>
      <c r="BT25" s="20">
        <v>0.45400000000000001</v>
      </c>
      <c r="BU25" s="20">
        <v>2</v>
      </c>
      <c r="BV25" s="66">
        <v>213</v>
      </c>
      <c r="BW25" s="66">
        <v>240</v>
      </c>
      <c r="BX25" s="66">
        <v>0</v>
      </c>
      <c r="BY25" s="66">
        <v>0</v>
      </c>
      <c r="BZ25" s="66">
        <v>135</v>
      </c>
      <c r="CA25" s="66">
        <v>62.5</v>
      </c>
      <c r="CB25" s="66">
        <v>249</v>
      </c>
      <c r="CC25" s="66">
        <v>252</v>
      </c>
      <c r="CD25" s="20">
        <v>0.625</v>
      </c>
      <c r="CE25" s="20">
        <v>8.0299999999999994</v>
      </c>
      <c r="CF25" s="20">
        <v>110.5</v>
      </c>
      <c r="CG25" s="20">
        <v>102.5</v>
      </c>
      <c r="CH25" s="20">
        <v>66.7</v>
      </c>
      <c r="CI25" s="20">
        <v>-0.114</v>
      </c>
      <c r="CJ25" s="20">
        <v>-3.88</v>
      </c>
      <c r="CK25" s="20">
        <v>103.5</v>
      </c>
      <c r="CL25" s="20">
        <v>107.4</v>
      </c>
      <c r="CM25" s="20">
        <v>-3.88</v>
      </c>
      <c r="CN25" s="20">
        <v>108.6</v>
      </c>
      <c r="CO25" s="20">
        <v>102.3</v>
      </c>
      <c r="CP25" s="63">
        <v>0.66379999999999995</v>
      </c>
      <c r="CQ25" s="20">
        <v>-1.2</v>
      </c>
      <c r="CR25" s="20">
        <f t="shared" si="0"/>
        <v>-0.15</v>
      </c>
      <c r="CS25" s="20">
        <v>1232</v>
      </c>
      <c r="CT25" s="20">
        <v>9.14</v>
      </c>
      <c r="CU25" s="20">
        <v>-3.49</v>
      </c>
      <c r="CV25" s="20">
        <v>631</v>
      </c>
      <c r="CW25" s="20">
        <v>530</v>
      </c>
      <c r="CX25" s="20">
        <v>490</v>
      </c>
      <c r="CY25" s="20">
        <v>0.502</v>
      </c>
      <c r="CZ25" s="20">
        <v>69</v>
      </c>
      <c r="DA25" s="20">
        <v>186</v>
      </c>
      <c r="DB25" s="20">
        <v>0.371</v>
      </c>
      <c r="DC25" s="20">
        <v>70</v>
      </c>
      <c r="DD25" s="20">
        <v>98</v>
      </c>
      <c r="DE25" s="20">
        <v>0.71399999999999997</v>
      </c>
      <c r="DF25" s="20">
        <v>52</v>
      </c>
      <c r="DG25" s="20">
        <f t="shared" si="4"/>
        <v>6.5</v>
      </c>
      <c r="DH25" s="20">
        <v>267</v>
      </c>
      <c r="DI25" s="20">
        <f t="shared" si="5"/>
        <v>33.375</v>
      </c>
      <c r="DJ25" s="20">
        <v>111</v>
      </c>
      <c r="DK25" s="20">
        <v>57</v>
      </c>
      <c r="DL25" s="20">
        <v>28</v>
      </c>
      <c r="DM25" s="20">
        <v>59</v>
      </c>
      <c r="DN25" s="20">
        <v>111</v>
      </c>
      <c r="DO25" s="20">
        <v>78.900000000000006</v>
      </c>
      <c r="DP25" s="20">
        <v>66.25</v>
      </c>
      <c r="DQ25" s="20">
        <v>12.625</v>
      </c>
      <c r="DR25" s="20">
        <v>1.881</v>
      </c>
      <c r="DS25" s="20">
        <v>7.375</v>
      </c>
      <c r="DT25" s="20">
        <v>0.96599999999999997</v>
      </c>
      <c r="DU25" s="20">
        <v>23.2</v>
      </c>
      <c r="DV25" s="20">
        <v>12.2</v>
      </c>
      <c r="DW25" s="20">
        <v>3.5</v>
      </c>
      <c r="DX25" s="20">
        <v>7.125</v>
      </c>
      <c r="DY25" s="20">
        <v>13.9</v>
      </c>
      <c r="DZ25" s="20">
        <v>171</v>
      </c>
      <c r="EA25" s="20">
        <v>0.505</v>
      </c>
      <c r="EB25" s="20">
        <v>1</v>
      </c>
      <c r="EC25" s="66">
        <v>85</v>
      </c>
      <c r="ED25" s="66">
        <v>138</v>
      </c>
      <c r="EE25" s="66">
        <v>0</v>
      </c>
      <c r="EF25" s="66">
        <v>0</v>
      </c>
      <c r="EG25" s="66">
        <v>86</v>
      </c>
      <c r="EH25" s="66">
        <v>37.299999999999997</v>
      </c>
      <c r="EI25" s="66">
        <v>171</v>
      </c>
      <c r="EJ25" s="66">
        <v>121</v>
      </c>
      <c r="EK25" s="20">
        <v>11152</v>
      </c>
      <c r="EL25" s="20">
        <v>11690.9</v>
      </c>
      <c r="EM25" s="20">
        <v>78.375</v>
      </c>
      <c r="EN25" s="20">
        <v>43.328125</v>
      </c>
      <c r="EO25" s="20">
        <v>13.494599999999998</v>
      </c>
      <c r="EP25" s="20">
        <v>72.927000000000007</v>
      </c>
      <c r="EQ25" s="21">
        <v>78</v>
      </c>
      <c r="ER25" s="21">
        <v>73</v>
      </c>
      <c r="ES25" s="61" t="s">
        <v>221</v>
      </c>
      <c r="ET25" s="61">
        <v>151</v>
      </c>
      <c r="EU25" s="61">
        <v>5</v>
      </c>
    </row>
    <row r="26" spans="1:151" x14ac:dyDescent="0.45">
      <c r="A26" s="64">
        <v>45266</v>
      </c>
      <c r="B26" s="21" t="s">
        <v>96</v>
      </c>
      <c r="C26" s="21">
        <v>298</v>
      </c>
      <c r="D26" s="21" t="s">
        <v>160</v>
      </c>
      <c r="E26" s="21">
        <v>70</v>
      </c>
      <c r="F26" s="50" t="s">
        <v>558</v>
      </c>
      <c r="G26" t="s">
        <v>96</v>
      </c>
      <c r="H26" t="s">
        <v>160</v>
      </c>
      <c r="I26" t="s">
        <v>96</v>
      </c>
      <c r="J26" t="s">
        <v>160</v>
      </c>
      <c r="K26" t="s">
        <v>96</v>
      </c>
      <c r="L26" t="s">
        <v>160</v>
      </c>
      <c r="M26" t="s">
        <v>96</v>
      </c>
      <c r="N26" t="s">
        <v>160</v>
      </c>
      <c r="O26" t="s">
        <v>96</v>
      </c>
      <c r="P26" t="s">
        <v>160</v>
      </c>
      <c r="Q26" t="s">
        <v>96</v>
      </c>
      <c r="R26" t="s">
        <v>160</v>
      </c>
      <c r="S26" t="s">
        <v>17</v>
      </c>
      <c r="T26" t="s">
        <v>15</v>
      </c>
      <c r="U26">
        <v>8</v>
      </c>
      <c r="V26">
        <v>7</v>
      </c>
      <c r="W26" s="20">
        <v>0.75</v>
      </c>
      <c r="X26" s="20">
        <v>19.66</v>
      </c>
      <c r="Y26" s="20">
        <v>118.4</v>
      </c>
      <c r="Z26" s="20">
        <v>98.8</v>
      </c>
      <c r="AA26" s="20">
        <v>66.599999999999994</v>
      </c>
      <c r="AB26" s="20">
        <v>5.6000000000000001E-2</v>
      </c>
      <c r="AC26" s="20">
        <v>11.55</v>
      </c>
      <c r="AD26" s="20">
        <v>110.6</v>
      </c>
      <c r="AE26" s="20">
        <v>99</v>
      </c>
      <c r="AF26" s="20">
        <v>11.55</v>
      </c>
      <c r="AG26" s="20">
        <v>117.2</v>
      </c>
      <c r="AH26" s="20">
        <v>99</v>
      </c>
      <c r="AI26" s="20">
        <v>0.87460000000000004</v>
      </c>
      <c r="AJ26" s="20">
        <v>1.3</v>
      </c>
      <c r="AK26" s="20">
        <f t="shared" si="1"/>
        <v>0.16250000000000001</v>
      </c>
      <c r="AL26" s="20">
        <v>1388</v>
      </c>
      <c r="AM26" s="20">
        <v>18.64</v>
      </c>
      <c r="AN26" s="20">
        <v>11.52</v>
      </c>
      <c r="AO26" s="20">
        <v>602</v>
      </c>
      <c r="AP26" s="20">
        <v>545</v>
      </c>
      <c r="AQ26" s="20">
        <v>507</v>
      </c>
      <c r="AR26" s="20">
        <v>0.42399999999999999</v>
      </c>
      <c r="AS26" s="20">
        <v>48</v>
      </c>
      <c r="AT26" s="20">
        <v>176</v>
      </c>
      <c r="AU26" s="20">
        <v>0.27300000000000002</v>
      </c>
      <c r="AV26" s="20">
        <v>124</v>
      </c>
      <c r="AW26" s="20">
        <v>169</v>
      </c>
      <c r="AX26" s="20">
        <v>0.73399999999999999</v>
      </c>
      <c r="AY26" s="20">
        <v>144</v>
      </c>
      <c r="AZ26" s="20">
        <f t="shared" si="2"/>
        <v>18</v>
      </c>
      <c r="BA26" s="20">
        <v>346</v>
      </c>
      <c r="BB26" s="20">
        <f t="shared" si="3"/>
        <v>43.25</v>
      </c>
      <c r="BC26" s="20">
        <v>93</v>
      </c>
      <c r="BD26" s="20">
        <v>52</v>
      </c>
      <c r="BE26" s="20">
        <v>25</v>
      </c>
      <c r="BF26" s="20">
        <v>80</v>
      </c>
      <c r="BG26" s="20">
        <v>126</v>
      </c>
      <c r="BH26" s="20">
        <v>75.2</v>
      </c>
      <c r="BI26" s="20">
        <v>68.125</v>
      </c>
      <c r="BJ26" s="20">
        <v>7.125</v>
      </c>
      <c r="BK26" s="20">
        <v>1.1619999999999999</v>
      </c>
      <c r="BL26" s="20">
        <v>10</v>
      </c>
      <c r="BM26" s="20">
        <v>0.65</v>
      </c>
      <c r="BN26" s="20">
        <v>22</v>
      </c>
      <c r="BO26" s="20">
        <v>21.1</v>
      </c>
      <c r="BP26" s="20">
        <v>3.1</v>
      </c>
      <c r="BQ26" s="20">
        <v>6.5</v>
      </c>
      <c r="BR26" s="20">
        <v>15.8</v>
      </c>
      <c r="BS26" s="20">
        <v>7</v>
      </c>
      <c r="BT26" s="20">
        <v>0.68</v>
      </c>
      <c r="BU26" s="20">
        <v>0</v>
      </c>
      <c r="BV26" s="66">
        <v>14</v>
      </c>
      <c r="BW26" s="66">
        <v>14</v>
      </c>
      <c r="BX26" s="66">
        <v>15</v>
      </c>
      <c r="BY26" s="66">
        <v>11</v>
      </c>
      <c r="BZ26" s="66">
        <v>20</v>
      </c>
      <c r="CA26" s="66">
        <v>10</v>
      </c>
      <c r="CB26" s="66">
        <v>7</v>
      </c>
      <c r="CC26" s="66">
        <v>15</v>
      </c>
      <c r="CD26" s="20">
        <v>0.14285714285714299</v>
      </c>
      <c r="CE26" s="20">
        <v>-2.5499999999999998</v>
      </c>
      <c r="CF26" s="20">
        <v>103.6</v>
      </c>
      <c r="CG26" s="20">
        <v>106.1</v>
      </c>
      <c r="CH26" s="20">
        <v>70</v>
      </c>
      <c r="CI26" s="20">
        <v>-0.111</v>
      </c>
      <c r="CJ26" s="20">
        <v>1.79</v>
      </c>
      <c r="CK26" s="20">
        <v>106.3</v>
      </c>
      <c r="CL26" s="20">
        <v>104.5</v>
      </c>
      <c r="CM26" s="20">
        <v>1.79</v>
      </c>
      <c r="CN26" s="20">
        <v>104.2</v>
      </c>
      <c r="CO26" s="20">
        <v>106.1</v>
      </c>
      <c r="CP26" s="63">
        <v>0.44840000000000002</v>
      </c>
      <c r="CQ26" s="20">
        <v>-4.5</v>
      </c>
      <c r="CR26" s="20">
        <f t="shared" si="0"/>
        <v>-0.6428571428571429</v>
      </c>
      <c r="CS26" s="20">
        <v>1101</v>
      </c>
      <c r="CT26" s="20">
        <v>1.21</v>
      </c>
      <c r="CU26" s="20">
        <v>8.36</v>
      </c>
      <c r="CV26" s="20">
        <v>500</v>
      </c>
      <c r="CW26" s="20">
        <v>550</v>
      </c>
      <c r="CX26" s="20">
        <v>391</v>
      </c>
      <c r="CY26" s="20">
        <v>0.437</v>
      </c>
      <c r="CZ26" s="20">
        <v>51</v>
      </c>
      <c r="DA26" s="20">
        <v>135</v>
      </c>
      <c r="DB26" s="20">
        <v>0.378</v>
      </c>
      <c r="DC26" s="20">
        <v>107</v>
      </c>
      <c r="DD26" s="20">
        <v>144</v>
      </c>
      <c r="DE26" s="20">
        <v>0.74299999999999999</v>
      </c>
      <c r="DF26" s="20">
        <v>57</v>
      </c>
      <c r="DG26" s="20">
        <f t="shared" si="4"/>
        <v>8.1428571428571423</v>
      </c>
      <c r="DH26" s="20">
        <v>222</v>
      </c>
      <c r="DI26" s="20">
        <f t="shared" si="5"/>
        <v>31.714285714285715</v>
      </c>
      <c r="DJ26" s="20">
        <v>102</v>
      </c>
      <c r="DK26" s="20">
        <v>35</v>
      </c>
      <c r="DL26" s="20">
        <v>29</v>
      </c>
      <c r="DM26" s="20">
        <v>103</v>
      </c>
      <c r="DN26" s="20">
        <v>130</v>
      </c>
      <c r="DO26" s="20">
        <v>71.400000000000006</v>
      </c>
      <c r="DP26" s="20">
        <v>78.570999999999998</v>
      </c>
      <c r="DQ26" s="20">
        <v>-7.1429999999999998</v>
      </c>
      <c r="DR26" s="20">
        <v>0.99</v>
      </c>
      <c r="DS26" s="20">
        <v>14.714</v>
      </c>
      <c r="DT26" s="20">
        <v>0.34</v>
      </c>
      <c r="DU26" s="20">
        <v>19.3</v>
      </c>
      <c r="DV26" s="20">
        <v>20.6</v>
      </c>
      <c r="DW26" s="20">
        <v>4.0999999999999996</v>
      </c>
      <c r="DX26" s="20">
        <v>5</v>
      </c>
      <c r="DY26" s="20">
        <v>18.600000000000001</v>
      </c>
      <c r="DZ26" s="20">
        <v>213</v>
      </c>
      <c r="EA26" s="20">
        <v>0.47499999999999998</v>
      </c>
      <c r="EB26" s="20">
        <v>0</v>
      </c>
      <c r="EC26" s="66">
        <v>267</v>
      </c>
      <c r="ED26" s="66">
        <v>278</v>
      </c>
      <c r="EE26" s="66">
        <v>0</v>
      </c>
      <c r="EF26" s="66">
        <v>0</v>
      </c>
      <c r="EG26" s="66">
        <v>198</v>
      </c>
      <c r="EH26" s="66">
        <v>79.3</v>
      </c>
      <c r="EI26" s="66">
        <v>215</v>
      </c>
      <c r="EJ26" s="66">
        <v>262</v>
      </c>
      <c r="EK26" s="20">
        <v>12562.24</v>
      </c>
      <c r="EL26" s="20">
        <v>10235.679999999998</v>
      </c>
      <c r="EM26" s="20">
        <v>50</v>
      </c>
      <c r="EN26" s="20">
        <v>95.641000000000005</v>
      </c>
      <c r="EO26" s="20">
        <v>11.7394</v>
      </c>
      <c r="EP26" s="20">
        <v>95.42</v>
      </c>
      <c r="EQ26" s="21">
        <v>89</v>
      </c>
      <c r="ER26" s="21">
        <v>64</v>
      </c>
      <c r="ES26" s="61" t="s">
        <v>96</v>
      </c>
      <c r="ET26" s="61">
        <v>153</v>
      </c>
      <c r="EU26" s="61">
        <v>25</v>
      </c>
    </row>
    <row r="27" spans="1:151" x14ac:dyDescent="0.45">
      <c r="A27" s="64">
        <v>45266</v>
      </c>
      <c r="B27" s="21" t="s">
        <v>40</v>
      </c>
      <c r="C27" s="21">
        <v>348</v>
      </c>
      <c r="D27" s="21" t="s">
        <v>90</v>
      </c>
      <c r="E27" s="21">
        <v>231</v>
      </c>
      <c r="F27" s="50" t="s">
        <v>558</v>
      </c>
      <c r="G27" t="s">
        <v>40</v>
      </c>
      <c r="H27" t="s">
        <v>90</v>
      </c>
      <c r="I27" t="s">
        <v>40</v>
      </c>
      <c r="J27" t="s">
        <v>90</v>
      </c>
      <c r="K27" t="s">
        <v>40</v>
      </c>
      <c r="L27" t="s">
        <v>90</v>
      </c>
      <c r="M27" t="s">
        <v>578</v>
      </c>
      <c r="N27" t="s">
        <v>90</v>
      </c>
      <c r="O27" t="s">
        <v>40</v>
      </c>
      <c r="P27" t="s">
        <v>90</v>
      </c>
      <c r="Q27" t="s">
        <v>40</v>
      </c>
      <c r="R27" t="s">
        <v>90</v>
      </c>
      <c r="S27" t="s">
        <v>21</v>
      </c>
      <c r="T27" t="s">
        <v>29</v>
      </c>
      <c r="U27">
        <v>7</v>
      </c>
      <c r="V27">
        <v>8</v>
      </c>
      <c r="W27" s="20">
        <v>0.42857142857142899</v>
      </c>
      <c r="X27" s="20">
        <v>5.23</v>
      </c>
      <c r="Y27" s="20">
        <v>105.6</v>
      </c>
      <c r="Z27" s="20">
        <v>100.4</v>
      </c>
      <c r="AA27" s="20">
        <v>66.3</v>
      </c>
      <c r="AB27" s="20">
        <v>-5.6000000000000001E-2</v>
      </c>
      <c r="AC27" s="20">
        <v>0.85</v>
      </c>
      <c r="AD27" s="20">
        <v>104.1</v>
      </c>
      <c r="AE27" s="20">
        <v>103.3</v>
      </c>
      <c r="AF27" s="20">
        <v>0.85</v>
      </c>
      <c r="AG27" s="20">
        <v>106.4</v>
      </c>
      <c r="AH27" s="20">
        <v>98.5</v>
      </c>
      <c r="AI27" s="20">
        <v>0.70920000000000005</v>
      </c>
      <c r="AJ27" s="20">
        <v>-2.2999999999999998</v>
      </c>
      <c r="AK27" s="20">
        <f t="shared" si="1"/>
        <v>-0.32857142857142857</v>
      </c>
      <c r="AL27" s="20">
        <v>1234</v>
      </c>
      <c r="AM27" s="20">
        <v>4.26</v>
      </c>
      <c r="AN27" s="20">
        <v>4.6900000000000004</v>
      </c>
      <c r="AO27" s="20">
        <v>449</v>
      </c>
      <c r="AP27" s="20">
        <v>452</v>
      </c>
      <c r="AQ27" s="20">
        <v>379</v>
      </c>
      <c r="AR27" s="20">
        <v>0.38300000000000001</v>
      </c>
      <c r="AS27" s="20">
        <v>41</v>
      </c>
      <c r="AT27" s="20">
        <v>135</v>
      </c>
      <c r="AU27" s="20">
        <v>0.30399999999999999</v>
      </c>
      <c r="AV27" s="20">
        <v>118</v>
      </c>
      <c r="AW27" s="20">
        <v>166</v>
      </c>
      <c r="AX27" s="20">
        <v>0.71099999999999997</v>
      </c>
      <c r="AY27" s="20">
        <v>84</v>
      </c>
      <c r="AZ27" s="20">
        <f t="shared" si="2"/>
        <v>12</v>
      </c>
      <c r="BA27" s="20">
        <v>276</v>
      </c>
      <c r="BB27" s="20">
        <f t="shared" si="3"/>
        <v>39.428571428571431</v>
      </c>
      <c r="BC27" s="20">
        <v>79</v>
      </c>
      <c r="BD27" s="20">
        <v>25</v>
      </c>
      <c r="BE27" s="20">
        <v>30</v>
      </c>
      <c r="BF27" s="20">
        <v>86</v>
      </c>
      <c r="BG27" s="20">
        <v>87</v>
      </c>
      <c r="BH27" s="20">
        <v>64.099999999999994</v>
      </c>
      <c r="BI27" s="20">
        <v>64.570999999999998</v>
      </c>
      <c r="BJ27" s="20">
        <v>-0.42899999999999999</v>
      </c>
      <c r="BK27" s="20">
        <v>0.91900000000000004</v>
      </c>
      <c r="BL27" s="20">
        <v>12.286</v>
      </c>
      <c r="BM27" s="20">
        <v>0.29099999999999998</v>
      </c>
      <c r="BN27" s="20">
        <v>19.3</v>
      </c>
      <c r="BO27" s="20">
        <v>23.7</v>
      </c>
      <c r="BP27" s="20">
        <v>4.3</v>
      </c>
      <c r="BQ27" s="20">
        <v>3.5714285714285716</v>
      </c>
      <c r="BR27" s="20">
        <v>12.4</v>
      </c>
      <c r="BS27" s="20">
        <v>212</v>
      </c>
      <c r="BT27" s="20">
        <v>0.47499999999999998</v>
      </c>
      <c r="BU27" s="20">
        <v>0</v>
      </c>
      <c r="BV27" s="66">
        <v>209</v>
      </c>
      <c r="BW27" s="66">
        <v>121</v>
      </c>
      <c r="BX27" s="66">
        <v>0</v>
      </c>
      <c r="BY27" s="66">
        <v>0</v>
      </c>
      <c r="BZ27" s="66">
        <v>111</v>
      </c>
      <c r="CA27" s="66">
        <v>38.700000000000003</v>
      </c>
      <c r="CB27" s="66">
        <v>214</v>
      </c>
      <c r="CC27" s="66">
        <v>151</v>
      </c>
      <c r="CD27" s="20">
        <v>0.625</v>
      </c>
      <c r="CE27" s="20">
        <v>12.2</v>
      </c>
      <c r="CF27" s="20">
        <v>111.5</v>
      </c>
      <c r="CG27" s="20">
        <v>99.3</v>
      </c>
      <c r="CH27" s="20">
        <v>70.2</v>
      </c>
      <c r="CI27" s="20">
        <v>-0.11799999999999999</v>
      </c>
      <c r="CJ27" s="20">
        <v>-3.71</v>
      </c>
      <c r="CK27" s="20">
        <v>104.2</v>
      </c>
      <c r="CL27" s="20">
        <v>107.9</v>
      </c>
      <c r="CM27" s="20">
        <v>-6.44</v>
      </c>
      <c r="CN27" s="20">
        <v>111.8</v>
      </c>
      <c r="CO27" s="20">
        <v>99.1</v>
      </c>
      <c r="CP27" s="63">
        <v>0.80100000000000005</v>
      </c>
      <c r="CQ27" s="20">
        <v>-1.2</v>
      </c>
      <c r="CR27" s="20">
        <f t="shared" si="0"/>
        <v>-0.15</v>
      </c>
      <c r="CS27" s="20">
        <v>1293</v>
      </c>
      <c r="CT27" s="20">
        <v>15.62</v>
      </c>
      <c r="CU27" s="20">
        <v>-1.1299999999999999</v>
      </c>
      <c r="CV27" s="20">
        <v>663</v>
      </c>
      <c r="CW27" s="20">
        <v>529</v>
      </c>
      <c r="CX27" s="20">
        <v>502</v>
      </c>
      <c r="CY27" s="20">
        <v>0.442</v>
      </c>
      <c r="CZ27" s="20">
        <v>78</v>
      </c>
      <c r="DA27" s="20">
        <v>232</v>
      </c>
      <c r="DB27" s="20">
        <v>0.33600000000000002</v>
      </c>
      <c r="DC27" s="20">
        <v>141</v>
      </c>
      <c r="DD27" s="20">
        <v>209</v>
      </c>
      <c r="DE27" s="20">
        <v>0.67500000000000004</v>
      </c>
      <c r="DF27" s="20">
        <v>116</v>
      </c>
      <c r="DG27" s="20">
        <f t="shared" si="4"/>
        <v>14.5</v>
      </c>
      <c r="DH27" s="20">
        <v>357</v>
      </c>
      <c r="DI27" s="20">
        <f t="shared" si="5"/>
        <v>44.625</v>
      </c>
      <c r="DJ27" s="20">
        <v>126</v>
      </c>
      <c r="DK27" s="20">
        <v>50</v>
      </c>
      <c r="DL27" s="20">
        <v>44</v>
      </c>
      <c r="DM27" s="20">
        <v>78</v>
      </c>
      <c r="DN27" s="20">
        <v>130</v>
      </c>
      <c r="DO27" s="20">
        <v>82.9</v>
      </c>
      <c r="DP27" s="20">
        <v>66.125</v>
      </c>
      <c r="DQ27" s="20">
        <v>16.75</v>
      </c>
      <c r="DR27" s="20">
        <v>1.615</v>
      </c>
      <c r="DS27" s="20">
        <v>9.75</v>
      </c>
      <c r="DT27" s="20">
        <v>0.64100000000000001</v>
      </c>
      <c r="DU27" s="20">
        <v>29</v>
      </c>
      <c r="DV27" s="20">
        <v>26.1</v>
      </c>
      <c r="DW27" s="20">
        <v>5.5</v>
      </c>
      <c r="DX27" s="20">
        <v>6.25</v>
      </c>
      <c r="DY27" s="20">
        <v>16.2</v>
      </c>
      <c r="DZ27" s="20">
        <v>136</v>
      </c>
      <c r="EA27" s="20">
        <v>0.52300000000000002</v>
      </c>
      <c r="EB27" s="20">
        <v>6</v>
      </c>
      <c r="EC27" s="66">
        <v>59</v>
      </c>
      <c r="ED27" s="66">
        <v>84</v>
      </c>
      <c r="EE27" s="66">
        <v>0</v>
      </c>
      <c r="EF27" s="66">
        <v>47</v>
      </c>
      <c r="EG27" s="66">
        <v>57</v>
      </c>
      <c r="EH27" s="66">
        <v>31.3</v>
      </c>
      <c r="EI27" s="66">
        <v>136</v>
      </c>
      <c r="EJ27" s="66">
        <v>156</v>
      </c>
      <c r="EK27" s="20">
        <v>10486.08</v>
      </c>
      <c r="EL27" s="20">
        <v>11194.6</v>
      </c>
      <c r="EM27" s="20">
        <v>76.787499999999994</v>
      </c>
      <c r="EN27" s="20">
        <v>34.821428571428577</v>
      </c>
      <c r="EO27" s="20">
        <v>8.370000000000001</v>
      </c>
      <c r="EP27" s="20">
        <v>92.429999999999993</v>
      </c>
      <c r="EQ27" s="21">
        <v>63</v>
      </c>
      <c r="ER27" s="21">
        <v>80</v>
      </c>
      <c r="ES27" s="61" t="s">
        <v>90</v>
      </c>
      <c r="ET27" s="61">
        <v>143</v>
      </c>
      <c r="EU27" s="61">
        <v>-17</v>
      </c>
    </row>
    <row r="28" spans="1:151" x14ac:dyDescent="0.45">
      <c r="A28" s="64">
        <v>45266</v>
      </c>
      <c r="B28" s="21" t="s">
        <v>904</v>
      </c>
      <c r="C28" s="21">
        <v>12</v>
      </c>
      <c r="D28" s="21" t="s">
        <v>189</v>
      </c>
      <c r="E28" s="21">
        <v>267</v>
      </c>
      <c r="F28" s="50" t="s">
        <v>558</v>
      </c>
      <c r="G28" t="s">
        <v>904</v>
      </c>
      <c r="H28" t="s">
        <v>189</v>
      </c>
      <c r="I28" t="s">
        <v>904</v>
      </c>
      <c r="J28" t="s">
        <v>189</v>
      </c>
      <c r="K28" t="s">
        <v>413</v>
      </c>
      <c r="L28" t="s">
        <v>1335</v>
      </c>
      <c r="M28" t="s">
        <v>626</v>
      </c>
      <c r="N28" t="s">
        <v>667</v>
      </c>
      <c r="O28" t="s">
        <v>904</v>
      </c>
      <c r="P28" t="s">
        <v>189</v>
      </c>
      <c r="Q28" t="s">
        <v>413</v>
      </c>
      <c r="R28" t="s">
        <v>189</v>
      </c>
      <c r="S28" t="s">
        <v>19</v>
      </c>
      <c r="T28" t="s">
        <v>13</v>
      </c>
      <c r="U28">
        <v>7</v>
      </c>
      <c r="V28">
        <v>8</v>
      </c>
      <c r="W28" s="20">
        <v>0.71428571428571397</v>
      </c>
      <c r="X28" s="20">
        <v>8</v>
      </c>
      <c r="Y28" s="20">
        <v>103.8</v>
      </c>
      <c r="Z28" s="20">
        <v>95.8</v>
      </c>
      <c r="AA28" s="20">
        <v>70.599999999999994</v>
      </c>
      <c r="AB28" s="20">
        <v>0.18</v>
      </c>
      <c r="AC28" s="20">
        <v>3.76</v>
      </c>
      <c r="AD28" s="20">
        <v>105.2</v>
      </c>
      <c r="AE28" s="20">
        <v>101.5</v>
      </c>
      <c r="AF28" s="20">
        <v>3.76</v>
      </c>
      <c r="AG28" s="20">
        <v>104.3</v>
      </c>
      <c r="AH28" s="20">
        <v>95.1</v>
      </c>
      <c r="AI28" s="20">
        <v>0.74209999999999998</v>
      </c>
      <c r="AJ28" s="20">
        <v>0.1</v>
      </c>
      <c r="AK28" s="20">
        <f t="shared" si="1"/>
        <v>1.4285714285714287E-2</v>
      </c>
      <c r="AL28" s="20">
        <v>1319</v>
      </c>
      <c r="AM28" s="20">
        <v>7.77</v>
      </c>
      <c r="AN28" s="20">
        <v>5.91</v>
      </c>
      <c r="AO28" s="20">
        <v>471</v>
      </c>
      <c r="AP28" s="20">
        <v>458</v>
      </c>
      <c r="AQ28" s="20">
        <v>408</v>
      </c>
      <c r="AR28" s="20">
        <v>0.42199999999999999</v>
      </c>
      <c r="AS28" s="20">
        <v>39</v>
      </c>
      <c r="AT28" s="20">
        <v>137</v>
      </c>
      <c r="AU28" s="20">
        <v>0.28499999999999998</v>
      </c>
      <c r="AV28" s="20">
        <v>88</v>
      </c>
      <c r="AW28" s="20">
        <v>150</v>
      </c>
      <c r="AX28" s="20">
        <v>0.58699999999999997</v>
      </c>
      <c r="AY28" s="20">
        <v>64</v>
      </c>
      <c r="AZ28" s="20">
        <f t="shared" si="2"/>
        <v>9.1428571428571423</v>
      </c>
      <c r="BA28" s="20">
        <v>258</v>
      </c>
      <c r="BB28" s="20">
        <f t="shared" si="3"/>
        <v>36.857142857142854</v>
      </c>
      <c r="BC28" s="20">
        <v>87</v>
      </c>
      <c r="BD28" s="20">
        <v>57</v>
      </c>
      <c r="BE28" s="20">
        <v>25</v>
      </c>
      <c r="BF28" s="20">
        <v>76</v>
      </c>
      <c r="BG28" s="20">
        <v>110</v>
      </c>
      <c r="BH28" s="20">
        <v>67.3</v>
      </c>
      <c r="BI28" s="20">
        <v>65.429000000000002</v>
      </c>
      <c r="BJ28" s="20">
        <v>1.857</v>
      </c>
      <c r="BK28" s="20">
        <v>1.145</v>
      </c>
      <c r="BL28" s="20">
        <v>10.856999999999999</v>
      </c>
      <c r="BM28" s="20">
        <v>0.75</v>
      </c>
      <c r="BN28" s="20">
        <v>19.600000000000001</v>
      </c>
      <c r="BO28" s="20">
        <v>21.4</v>
      </c>
      <c r="BP28" s="20">
        <v>3.6</v>
      </c>
      <c r="BQ28" s="20">
        <v>8.1428571428571423</v>
      </c>
      <c r="BR28" s="20">
        <v>15.7</v>
      </c>
      <c r="BS28" s="20">
        <v>50</v>
      </c>
      <c r="BT28" s="20">
        <v>0.59899999999999998</v>
      </c>
      <c r="BU28" s="20">
        <v>-1</v>
      </c>
      <c r="BV28" s="66">
        <v>99</v>
      </c>
      <c r="BW28" s="66">
        <v>50</v>
      </c>
      <c r="BX28" s="66">
        <v>0</v>
      </c>
      <c r="BY28" s="66">
        <v>0</v>
      </c>
      <c r="BZ28" s="66">
        <v>87</v>
      </c>
      <c r="CA28" s="66">
        <v>22.8</v>
      </c>
      <c r="CB28" s="66">
        <v>50</v>
      </c>
      <c r="CC28" s="66">
        <v>88</v>
      </c>
      <c r="CD28" s="20">
        <v>0.66666666666666696</v>
      </c>
      <c r="CE28" s="20">
        <v>9.4499999999999993</v>
      </c>
      <c r="CF28" s="20">
        <v>108</v>
      </c>
      <c r="CG28" s="20">
        <v>98.6</v>
      </c>
      <c r="CH28" s="20">
        <v>68.099999999999994</v>
      </c>
      <c r="CI28" s="20">
        <v>-9.1999999999999998E-2</v>
      </c>
      <c r="CJ28" s="20">
        <v>-2.95</v>
      </c>
      <c r="CK28" s="20">
        <v>103.5</v>
      </c>
      <c r="CL28" s="20">
        <v>106.4</v>
      </c>
      <c r="CM28" s="20">
        <v>-2.95</v>
      </c>
      <c r="CN28" s="20">
        <v>107.2</v>
      </c>
      <c r="CO28" s="20">
        <v>98.5</v>
      </c>
      <c r="CP28" s="63">
        <v>0.72629999999999995</v>
      </c>
      <c r="CQ28" s="20">
        <v>-1.1000000000000001</v>
      </c>
      <c r="CR28" s="20">
        <f t="shared" si="0"/>
        <v>-0.13750000000000001</v>
      </c>
      <c r="CS28" s="20">
        <v>1246</v>
      </c>
      <c r="CT28" s="20">
        <v>12.8</v>
      </c>
      <c r="CU28" s="20">
        <v>1.17</v>
      </c>
      <c r="CV28" s="20">
        <v>670</v>
      </c>
      <c r="CW28" s="20">
        <v>558</v>
      </c>
      <c r="CX28" s="20">
        <v>550</v>
      </c>
      <c r="CY28" s="20">
        <v>0.45100000000000001</v>
      </c>
      <c r="CZ28" s="20">
        <v>64</v>
      </c>
      <c r="DA28" s="20">
        <v>186</v>
      </c>
      <c r="DB28" s="20">
        <v>0.34399999999999997</v>
      </c>
      <c r="DC28" s="20">
        <v>110</v>
      </c>
      <c r="DD28" s="20">
        <v>156</v>
      </c>
      <c r="DE28" s="20">
        <v>0.70499999999999996</v>
      </c>
      <c r="DF28" s="20">
        <v>122</v>
      </c>
      <c r="DG28" s="20">
        <f t="shared" si="4"/>
        <v>15.25</v>
      </c>
      <c r="DH28" s="20">
        <v>357</v>
      </c>
      <c r="DI28" s="20">
        <f t="shared" si="5"/>
        <v>44.625</v>
      </c>
      <c r="DJ28" s="20">
        <v>142</v>
      </c>
      <c r="DK28" s="20">
        <v>78</v>
      </c>
      <c r="DL28" s="20">
        <v>41</v>
      </c>
      <c r="DM28" s="20">
        <v>106</v>
      </c>
      <c r="DN28" s="20">
        <v>144</v>
      </c>
      <c r="DO28" s="20">
        <v>74.400000000000006</v>
      </c>
      <c r="DP28" s="20">
        <v>62</v>
      </c>
      <c r="DQ28" s="20">
        <v>12.444000000000001</v>
      </c>
      <c r="DR28" s="20">
        <v>1.34</v>
      </c>
      <c r="DS28" s="20">
        <v>11.778</v>
      </c>
      <c r="DT28" s="20">
        <v>0.73599999999999999</v>
      </c>
      <c r="DU28" s="20">
        <v>20.7</v>
      </c>
      <c r="DV28" s="20">
        <v>17.3</v>
      </c>
      <c r="DW28" s="20">
        <v>4.5999999999999996</v>
      </c>
      <c r="DX28" s="20">
        <v>8.6666666666666661</v>
      </c>
      <c r="DY28" s="20">
        <v>16</v>
      </c>
      <c r="DZ28" s="20">
        <v>156</v>
      </c>
      <c r="EA28" s="20">
        <v>0.51400000000000001</v>
      </c>
      <c r="EB28" s="20">
        <v>-1</v>
      </c>
      <c r="EC28" s="66">
        <v>84</v>
      </c>
      <c r="ED28" s="66">
        <v>175</v>
      </c>
      <c r="EE28" s="66">
        <v>0</v>
      </c>
      <c r="EF28" s="66">
        <v>0</v>
      </c>
      <c r="EG28" s="66">
        <v>78</v>
      </c>
      <c r="EH28" s="66">
        <v>42.2</v>
      </c>
      <c r="EI28" s="66">
        <v>156</v>
      </c>
      <c r="EJ28" s="66">
        <v>165</v>
      </c>
      <c r="EK28" s="20">
        <v>10234.679999999998</v>
      </c>
      <c r="EL28" s="20">
        <v>10346.4</v>
      </c>
      <c r="EM28" s="20">
        <v>94.093999999999994</v>
      </c>
      <c r="EN28" s="20">
        <v>95.906571428571425</v>
      </c>
      <c r="EO28" s="20">
        <v>11.068499999999998</v>
      </c>
      <c r="EP28" s="20">
        <v>84.527999999999992</v>
      </c>
      <c r="EQ28" s="21">
        <v>76</v>
      </c>
      <c r="ER28" s="21">
        <v>74</v>
      </c>
      <c r="ES28" s="61" t="s">
        <v>904</v>
      </c>
      <c r="ET28" s="61">
        <v>150</v>
      </c>
      <c r="EU28" s="61">
        <v>2</v>
      </c>
    </row>
    <row r="29" spans="1:151" x14ac:dyDescent="0.45">
      <c r="A29" s="64">
        <v>45266</v>
      </c>
      <c r="B29" s="21" t="s">
        <v>175</v>
      </c>
      <c r="C29" s="21">
        <v>230</v>
      </c>
      <c r="D29" s="21" t="s">
        <v>271</v>
      </c>
      <c r="E29" s="21">
        <v>39</v>
      </c>
      <c r="F29" s="50" t="s">
        <v>558</v>
      </c>
      <c r="G29" t="s">
        <v>175</v>
      </c>
      <c r="H29" t="s">
        <v>271</v>
      </c>
      <c r="I29" t="s">
        <v>175</v>
      </c>
      <c r="J29" t="s">
        <v>271</v>
      </c>
      <c r="K29" t="s">
        <v>175</v>
      </c>
      <c r="L29" t="s">
        <v>463</v>
      </c>
      <c r="M29" t="s">
        <v>175</v>
      </c>
      <c r="N29" t="s">
        <v>650</v>
      </c>
      <c r="O29" t="s">
        <v>175</v>
      </c>
      <c r="P29" t="s">
        <v>650</v>
      </c>
      <c r="Q29" t="s">
        <v>175</v>
      </c>
      <c r="R29" t="s">
        <v>463</v>
      </c>
      <c r="S29" t="s">
        <v>31</v>
      </c>
      <c r="T29" t="s">
        <v>134</v>
      </c>
      <c r="U29">
        <v>9</v>
      </c>
      <c r="V29">
        <v>6</v>
      </c>
      <c r="W29" s="20">
        <v>0.4</v>
      </c>
      <c r="X29" s="20">
        <v>-1.72</v>
      </c>
      <c r="Y29" s="20">
        <v>106.1</v>
      </c>
      <c r="Z29" s="20">
        <v>107.8</v>
      </c>
      <c r="AA29" s="20">
        <v>69.8</v>
      </c>
      <c r="AB29" s="20">
        <v>-0.14399999999999999</v>
      </c>
      <c r="AC29" s="20">
        <v>1.41</v>
      </c>
      <c r="AD29" s="20">
        <v>105</v>
      </c>
      <c r="AE29" s="20">
        <v>103.5</v>
      </c>
      <c r="AF29" s="20">
        <v>1.41</v>
      </c>
      <c r="AG29" s="20">
        <v>105</v>
      </c>
      <c r="AH29" s="20">
        <v>106.3</v>
      </c>
      <c r="AI29" s="20">
        <v>0.46400000000000002</v>
      </c>
      <c r="AJ29" s="20">
        <v>-3.6</v>
      </c>
      <c r="AK29" s="20">
        <f t="shared" si="1"/>
        <v>-0.4</v>
      </c>
      <c r="AL29" s="20">
        <v>1111</v>
      </c>
      <c r="AM29" s="20">
        <v>1.1000000000000001</v>
      </c>
      <c r="AN29" s="20">
        <v>2.21</v>
      </c>
      <c r="AO29" s="20">
        <v>742</v>
      </c>
      <c r="AP29" s="20">
        <v>740</v>
      </c>
      <c r="AQ29" s="20">
        <v>601</v>
      </c>
      <c r="AR29" s="20">
        <v>0.45800000000000002</v>
      </c>
      <c r="AS29" s="20">
        <v>67</v>
      </c>
      <c r="AT29" s="20">
        <v>175</v>
      </c>
      <c r="AU29" s="20">
        <v>0.38300000000000001</v>
      </c>
      <c r="AV29" s="20">
        <v>125</v>
      </c>
      <c r="AW29" s="20">
        <v>172</v>
      </c>
      <c r="AX29" s="20">
        <v>0.72699999999999998</v>
      </c>
      <c r="AY29" s="20">
        <v>106</v>
      </c>
      <c r="AZ29" s="20">
        <f t="shared" si="2"/>
        <v>11.777777777777779</v>
      </c>
      <c r="BA29" s="20">
        <v>335</v>
      </c>
      <c r="BB29" s="20">
        <f t="shared" si="3"/>
        <v>37.222222222222221</v>
      </c>
      <c r="BC29" s="20">
        <v>135</v>
      </c>
      <c r="BD29" s="20">
        <v>59</v>
      </c>
      <c r="BE29" s="20">
        <v>23</v>
      </c>
      <c r="BF29" s="20">
        <v>132</v>
      </c>
      <c r="BG29" s="20">
        <v>178</v>
      </c>
      <c r="BH29" s="20">
        <v>74.2</v>
      </c>
      <c r="BI29" s="20">
        <v>74</v>
      </c>
      <c r="BJ29" s="20">
        <v>0.2</v>
      </c>
      <c r="BK29" s="20">
        <v>1.0229999999999999</v>
      </c>
      <c r="BL29" s="20">
        <v>13.2</v>
      </c>
      <c r="BM29" s="20">
        <v>0.44700000000000001</v>
      </c>
      <c r="BN29" s="20">
        <v>17.5</v>
      </c>
      <c r="BO29" s="20">
        <v>17.2</v>
      </c>
      <c r="BP29" s="20">
        <v>2.2999999999999998</v>
      </c>
      <c r="BQ29" s="20">
        <v>5.9</v>
      </c>
      <c r="BR29" s="20">
        <v>17.8</v>
      </c>
      <c r="BS29" s="20">
        <v>305</v>
      </c>
      <c r="BT29" s="20">
        <v>0.40500000000000003</v>
      </c>
      <c r="BU29" s="20">
        <v>0</v>
      </c>
      <c r="BV29" s="66">
        <v>233</v>
      </c>
      <c r="BW29" s="66">
        <v>290</v>
      </c>
      <c r="BX29" s="66">
        <v>0</v>
      </c>
      <c r="BY29" s="66">
        <v>0</v>
      </c>
      <c r="BZ29" s="66">
        <v>181</v>
      </c>
      <c r="CA29" s="66">
        <v>78.5</v>
      </c>
      <c r="CB29" s="66">
        <v>305</v>
      </c>
      <c r="CC29" s="66">
        <v>288</v>
      </c>
      <c r="CD29" s="20">
        <v>0.5</v>
      </c>
      <c r="CE29" s="20">
        <v>-3.06</v>
      </c>
      <c r="CF29" s="20">
        <v>101.3</v>
      </c>
      <c r="CG29" s="20">
        <v>104.3</v>
      </c>
      <c r="CH29" s="20">
        <v>67.599999999999994</v>
      </c>
      <c r="CI29" s="20">
        <v>7.1999999999999995E-2</v>
      </c>
      <c r="CJ29" s="20">
        <v>7.87</v>
      </c>
      <c r="CK29" s="20">
        <v>109.5</v>
      </c>
      <c r="CL29" s="20">
        <v>101.6</v>
      </c>
      <c r="CM29" s="20">
        <v>7.87</v>
      </c>
      <c r="CN29" s="20">
        <v>103.9</v>
      </c>
      <c r="CO29" s="20">
        <v>102.5</v>
      </c>
      <c r="CP29" s="63">
        <v>0.53800000000000003</v>
      </c>
      <c r="CQ29" s="20">
        <v>-1.9</v>
      </c>
      <c r="CR29" s="20">
        <f t="shared" si="0"/>
        <v>-0.31666666666666665</v>
      </c>
      <c r="CS29" s="20">
        <v>1178</v>
      </c>
      <c r="CT29" s="20">
        <v>-8.64</v>
      </c>
      <c r="CU29" s="20">
        <v>2.69</v>
      </c>
      <c r="CV29" s="20">
        <v>561</v>
      </c>
      <c r="CW29" s="20">
        <v>549</v>
      </c>
      <c r="CX29" s="20">
        <v>433</v>
      </c>
      <c r="CY29" s="20">
        <v>0.443</v>
      </c>
      <c r="CZ29" s="20">
        <v>50</v>
      </c>
      <c r="DA29" s="20">
        <v>160</v>
      </c>
      <c r="DB29" s="20">
        <v>0.313</v>
      </c>
      <c r="DC29" s="20">
        <v>127</v>
      </c>
      <c r="DD29" s="20">
        <v>179</v>
      </c>
      <c r="DE29" s="20">
        <v>0.70899999999999996</v>
      </c>
      <c r="DF29" s="20">
        <v>83</v>
      </c>
      <c r="DG29" s="20">
        <f t="shared" si="4"/>
        <v>13.833333333333334</v>
      </c>
      <c r="DH29" s="20">
        <v>289</v>
      </c>
      <c r="DI29" s="20">
        <f t="shared" si="5"/>
        <v>48.166666666666664</v>
      </c>
      <c r="DJ29" s="20">
        <v>83</v>
      </c>
      <c r="DK29" s="20">
        <v>54</v>
      </c>
      <c r="DL29" s="20">
        <v>25</v>
      </c>
      <c r="DM29" s="20">
        <v>119</v>
      </c>
      <c r="DN29" s="20">
        <v>135</v>
      </c>
      <c r="DO29" s="20">
        <v>70.099999999999994</v>
      </c>
      <c r="DP29" s="20">
        <v>68.625</v>
      </c>
      <c r="DQ29" s="20">
        <v>1.5</v>
      </c>
      <c r="DR29" s="20">
        <v>0.69699999999999995</v>
      </c>
      <c r="DS29" s="20">
        <v>14.875</v>
      </c>
      <c r="DT29" s="20">
        <v>0.45400000000000001</v>
      </c>
      <c r="DU29" s="20">
        <v>20</v>
      </c>
      <c r="DV29" s="20">
        <v>22.4</v>
      </c>
      <c r="DW29" s="20">
        <v>3.1</v>
      </c>
      <c r="DX29" s="20">
        <v>6.75</v>
      </c>
      <c r="DY29" s="20">
        <v>16.899999999999999</v>
      </c>
      <c r="DZ29" s="20">
        <v>95</v>
      </c>
      <c r="EA29" s="20">
        <v>0.55700000000000005</v>
      </c>
      <c r="EB29" s="20">
        <v>0</v>
      </c>
      <c r="EC29" s="66">
        <v>228</v>
      </c>
      <c r="ED29" s="66">
        <v>139</v>
      </c>
      <c r="EE29" s="66">
        <v>0</v>
      </c>
      <c r="EF29" s="66">
        <v>0</v>
      </c>
      <c r="EG29" s="66">
        <v>208</v>
      </c>
      <c r="EH29" s="66">
        <v>57.8</v>
      </c>
      <c r="EI29" s="66">
        <v>95</v>
      </c>
      <c r="EJ29" s="66">
        <v>116</v>
      </c>
      <c r="EK29" s="20">
        <v>11066.23</v>
      </c>
      <c r="EL29" s="20">
        <v>10920.14</v>
      </c>
      <c r="EM29" s="20">
        <v>89.1</v>
      </c>
      <c r="EN29" s="20">
        <v>87.762500000000003</v>
      </c>
      <c r="EO29" s="20">
        <v>12.620200000000001</v>
      </c>
      <c r="EP29" s="20">
        <v>98.144999999999996</v>
      </c>
      <c r="EQ29" s="21">
        <v>55</v>
      </c>
      <c r="ER29" s="21">
        <v>60</v>
      </c>
      <c r="ES29" s="61" t="s">
        <v>271</v>
      </c>
      <c r="ET29" s="61">
        <v>115</v>
      </c>
      <c r="EU29" s="61">
        <v>-5</v>
      </c>
    </row>
    <row r="30" spans="1:151" x14ac:dyDescent="0.45">
      <c r="A30" s="64">
        <v>45266</v>
      </c>
      <c r="B30" s="21" t="s">
        <v>33</v>
      </c>
      <c r="C30" s="21">
        <v>220</v>
      </c>
      <c r="D30" s="21" t="s">
        <v>335</v>
      </c>
      <c r="E30" s="21">
        <v>170</v>
      </c>
      <c r="F30" s="50" t="s">
        <v>558</v>
      </c>
      <c r="G30" t="s">
        <v>33</v>
      </c>
      <c r="H30" t="s">
        <v>335</v>
      </c>
      <c r="I30" t="s">
        <v>33</v>
      </c>
      <c r="J30" t="s">
        <v>335</v>
      </c>
      <c r="K30" t="s">
        <v>415</v>
      </c>
      <c r="L30" t="s">
        <v>335</v>
      </c>
      <c r="M30" t="s">
        <v>1259</v>
      </c>
      <c r="N30" t="s">
        <v>1258</v>
      </c>
      <c r="O30" t="s">
        <v>33</v>
      </c>
      <c r="P30" t="s">
        <v>1392</v>
      </c>
      <c r="Q30" t="s">
        <v>415</v>
      </c>
      <c r="R30" t="s">
        <v>478</v>
      </c>
      <c r="S30" t="s">
        <v>24</v>
      </c>
      <c r="T30" t="s">
        <v>86</v>
      </c>
      <c r="U30">
        <v>8</v>
      </c>
      <c r="V30">
        <v>6</v>
      </c>
      <c r="W30" s="20">
        <v>0.875</v>
      </c>
      <c r="X30" s="20">
        <v>18.88</v>
      </c>
      <c r="Y30" s="20">
        <v>117.8</v>
      </c>
      <c r="Z30" s="20">
        <v>99</v>
      </c>
      <c r="AA30" s="20">
        <v>67</v>
      </c>
      <c r="AB30" s="20">
        <v>-3.0000000000000001E-3</v>
      </c>
      <c r="AC30" s="20">
        <v>-1.56</v>
      </c>
      <c r="AD30" s="20">
        <v>104.8</v>
      </c>
      <c r="AE30" s="20">
        <v>106.4</v>
      </c>
      <c r="AF30" s="20">
        <v>-1.88</v>
      </c>
      <c r="AG30" s="20">
        <v>116.6</v>
      </c>
      <c r="AH30" s="20">
        <v>99</v>
      </c>
      <c r="AI30" s="20">
        <v>0.86770000000000003</v>
      </c>
      <c r="AJ30" s="20">
        <v>0.9</v>
      </c>
      <c r="AK30" s="20">
        <f t="shared" si="1"/>
        <v>0.1125</v>
      </c>
      <c r="AL30" s="20">
        <v>1378</v>
      </c>
      <c r="AM30" s="20">
        <v>19.48</v>
      </c>
      <c r="AN30" s="20">
        <v>4.7300000000000004</v>
      </c>
      <c r="AO30" s="20">
        <v>644</v>
      </c>
      <c r="AP30" s="20">
        <v>526</v>
      </c>
      <c r="AQ30" s="20">
        <v>465</v>
      </c>
      <c r="AR30" s="20">
        <v>0.47699999999999998</v>
      </c>
      <c r="AS30" s="20">
        <v>68</v>
      </c>
      <c r="AT30" s="20">
        <v>169</v>
      </c>
      <c r="AU30" s="20">
        <v>0.40200000000000002</v>
      </c>
      <c r="AV30" s="20">
        <v>132</v>
      </c>
      <c r="AW30" s="20">
        <v>171</v>
      </c>
      <c r="AX30" s="20">
        <v>0.77200000000000002</v>
      </c>
      <c r="AY30" s="20">
        <v>95</v>
      </c>
      <c r="AZ30" s="20">
        <f t="shared" si="2"/>
        <v>11.875</v>
      </c>
      <c r="BA30" s="20">
        <v>303</v>
      </c>
      <c r="BB30" s="20">
        <f t="shared" si="3"/>
        <v>37.875</v>
      </c>
      <c r="BC30" s="20">
        <v>121</v>
      </c>
      <c r="BD30" s="20">
        <v>54</v>
      </c>
      <c r="BE30" s="20">
        <v>36</v>
      </c>
      <c r="BF30" s="20">
        <v>85</v>
      </c>
      <c r="BG30" s="20">
        <v>140</v>
      </c>
      <c r="BH30" s="20">
        <v>80.5</v>
      </c>
      <c r="BI30" s="20">
        <v>65.75</v>
      </c>
      <c r="BJ30" s="20">
        <v>14.75</v>
      </c>
      <c r="BK30" s="20">
        <v>1.4239999999999999</v>
      </c>
      <c r="BL30" s="20">
        <v>10.625</v>
      </c>
      <c r="BM30" s="20">
        <v>0.63500000000000001</v>
      </c>
      <c r="BN30" s="20">
        <v>21.1</v>
      </c>
      <c r="BO30" s="20">
        <v>21.4</v>
      </c>
      <c r="BP30" s="20">
        <v>4.5</v>
      </c>
      <c r="BQ30" s="20">
        <v>6.75</v>
      </c>
      <c r="BR30" s="20">
        <v>17.5</v>
      </c>
      <c r="BS30" s="20">
        <v>24</v>
      </c>
      <c r="BT30" s="20">
        <v>0.63800000000000001</v>
      </c>
      <c r="BU30" s="20">
        <v>1</v>
      </c>
      <c r="BV30" s="66">
        <v>20</v>
      </c>
      <c r="BW30" s="66">
        <v>17</v>
      </c>
      <c r="BX30" s="66">
        <v>29</v>
      </c>
      <c r="BY30" s="66">
        <v>35</v>
      </c>
      <c r="BZ30" s="66">
        <v>24</v>
      </c>
      <c r="CA30" s="66">
        <v>17.5</v>
      </c>
      <c r="CB30" s="66">
        <v>24</v>
      </c>
      <c r="CC30" s="66">
        <v>51</v>
      </c>
      <c r="CD30" s="20">
        <v>0.57142857142857095</v>
      </c>
      <c r="CE30" s="20">
        <v>-6.09</v>
      </c>
      <c r="CF30" s="20">
        <v>102.1</v>
      </c>
      <c r="CG30" s="20">
        <v>108.2</v>
      </c>
      <c r="CH30" s="20">
        <v>69.900000000000006</v>
      </c>
      <c r="CI30" s="20">
        <v>1.2E-2</v>
      </c>
      <c r="CJ30" s="20">
        <v>-5.83</v>
      </c>
      <c r="CK30" s="20">
        <v>99.7</v>
      </c>
      <c r="CL30" s="20">
        <v>105.5</v>
      </c>
      <c r="CM30" s="20">
        <v>-5.83</v>
      </c>
      <c r="CN30" s="20">
        <v>102</v>
      </c>
      <c r="CO30" s="20">
        <v>109.2</v>
      </c>
      <c r="CP30" s="63">
        <v>0.31330000000000002</v>
      </c>
      <c r="CQ30" s="20">
        <v>-2.2000000000000002</v>
      </c>
      <c r="CR30" s="20">
        <f t="shared" si="0"/>
        <v>-0.3666666666666667</v>
      </c>
      <c r="CS30" s="20">
        <v>1079</v>
      </c>
      <c r="CT30" s="20">
        <v>-6.42</v>
      </c>
      <c r="CU30" s="20">
        <v>-5.92</v>
      </c>
      <c r="CV30" s="20">
        <v>502</v>
      </c>
      <c r="CW30" s="20">
        <v>466</v>
      </c>
      <c r="CX30" s="20">
        <v>371</v>
      </c>
      <c r="CY30" s="20">
        <v>0.44700000000000001</v>
      </c>
      <c r="CZ30" s="20">
        <v>61</v>
      </c>
      <c r="DA30" s="20">
        <v>160</v>
      </c>
      <c r="DB30" s="20">
        <v>0.38100000000000001</v>
      </c>
      <c r="DC30" s="20">
        <v>109</v>
      </c>
      <c r="DD30" s="20">
        <v>157</v>
      </c>
      <c r="DE30" s="20">
        <v>0.69399999999999995</v>
      </c>
      <c r="DF30" s="20">
        <v>53</v>
      </c>
      <c r="DG30" s="20">
        <f t="shared" si="4"/>
        <v>8.8333333333333339</v>
      </c>
      <c r="DH30" s="20">
        <v>234</v>
      </c>
      <c r="DI30" s="20">
        <f t="shared" si="5"/>
        <v>39</v>
      </c>
      <c r="DJ30" s="20">
        <v>106</v>
      </c>
      <c r="DK30" s="20">
        <v>46</v>
      </c>
      <c r="DL30" s="20">
        <v>21</v>
      </c>
      <c r="DM30" s="20">
        <v>95</v>
      </c>
      <c r="DN30" s="20">
        <v>124</v>
      </c>
      <c r="DO30" s="20">
        <v>71.7</v>
      </c>
      <c r="DP30" s="20">
        <v>66.570999999999998</v>
      </c>
      <c r="DQ30" s="20">
        <v>5.1429999999999998</v>
      </c>
      <c r="DR30" s="20">
        <v>1.1160000000000001</v>
      </c>
      <c r="DS30" s="20">
        <v>13.571</v>
      </c>
      <c r="DT30" s="20">
        <v>0.48399999999999999</v>
      </c>
      <c r="DU30" s="20">
        <v>22.9</v>
      </c>
      <c r="DV30" s="20">
        <v>22.4</v>
      </c>
      <c r="DW30" s="20">
        <v>3</v>
      </c>
      <c r="DX30" s="20">
        <v>6.5714285714285712</v>
      </c>
      <c r="DY30" s="20">
        <v>17.7</v>
      </c>
      <c r="DZ30" s="20">
        <v>19</v>
      </c>
      <c r="EA30" s="20">
        <v>0.64400000000000002</v>
      </c>
      <c r="EB30" s="20">
        <v>2</v>
      </c>
      <c r="EC30" s="66">
        <v>243</v>
      </c>
      <c r="ED30" s="66">
        <v>261</v>
      </c>
      <c r="EE30" s="66">
        <v>0</v>
      </c>
      <c r="EF30" s="66">
        <v>0</v>
      </c>
      <c r="EG30" s="66">
        <v>248</v>
      </c>
      <c r="EH30" s="66">
        <v>84.8</v>
      </c>
      <c r="EI30" s="66">
        <v>250</v>
      </c>
      <c r="EJ30" s="66">
        <v>254</v>
      </c>
      <c r="EK30" s="20">
        <v>12745.96</v>
      </c>
      <c r="EL30" s="20">
        <v>10107.9</v>
      </c>
      <c r="EM30" s="20">
        <v>69.821428571428569</v>
      </c>
      <c r="EN30" s="20">
        <v>91.604249999999993</v>
      </c>
      <c r="EO30" s="20">
        <v>12.145</v>
      </c>
      <c r="EP30" s="20">
        <v>95.728000000000009</v>
      </c>
      <c r="EQ30" s="21">
        <v>84</v>
      </c>
      <c r="ER30" s="21">
        <v>64</v>
      </c>
      <c r="ES30" s="61" t="s">
        <v>33</v>
      </c>
      <c r="ET30" s="61">
        <v>148</v>
      </c>
      <c r="EU30" s="61">
        <v>20</v>
      </c>
    </row>
    <row r="31" spans="1:151" x14ac:dyDescent="0.45">
      <c r="A31" s="64">
        <v>45267</v>
      </c>
      <c r="B31" s="21" t="s">
        <v>72</v>
      </c>
      <c r="C31" s="21">
        <v>126</v>
      </c>
      <c r="D31" s="21" t="s">
        <v>68</v>
      </c>
      <c r="E31" s="21">
        <v>125</v>
      </c>
      <c r="F31" s="50" t="s">
        <v>558</v>
      </c>
      <c r="G31" t="s">
        <v>72</v>
      </c>
      <c r="H31" t="s">
        <v>68</v>
      </c>
      <c r="I31" t="s">
        <v>72</v>
      </c>
      <c r="J31" t="s">
        <v>68</v>
      </c>
      <c r="K31" t="s">
        <v>407</v>
      </c>
      <c r="L31" t="s">
        <v>68</v>
      </c>
      <c r="M31" t="s">
        <v>1266</v>
      </c>
      <c r="N31" t="s">
        <v>68</v>
      </c>
      <c r="O31" t="s">
        <v>72</v>
      </c>
      <c r="P31" t="s">
        <v>68</v>
      </c>
      <c r="Q31" t="s">
        <v>407</v>
      </c>
      <c r="R31" t="s">
        <v>68</v>
      </c>
      <c r="S31" t="s">
        <v>21</v>
      </c>
      <c r="T31" t="s">
        <v>24</v>
      </c>
      <c r="U31">
        <v>8</v>
      </c>
      <c r="V31">
        <v>8</v>
      </c>
      <c r="W31" s="20">
        <v>0.75</v>
      </c>
      <c r="X31" s="20">
        <v>18.899999999999999</v>
      </c>
      <c r="Y31" s="20">
        <v>111.2</v>
      </c>
      <c r="Z31" s="20">
        <v>92.3</v>
      </c>
      <c r="AA31" s="20">
        <v>71</v>
      </c>
      <c r="AB31" s="20">
        <v>-7.3999999999999996E-2</v>
      </c>
      <c r="AC31" s="20">
        <v>-4.3499999999999996</v>
      </c>
      <c r="AD31" s="20">
        <v>102.2</v>
      </c>
      <c r="AE31" s="20">
        <v>106.5</v>
      </c>
      <c r="AF31" s="20">
        <v>-4.3499999999999996</v>
      </c>
      <c r="AG31" s="20">
        <v>110</v>
      </c>
      <c r="AH31" s="20">
        <v>93.4</v>
      </c>
      <c r="AI31" s="20">
        <v>0.86829999999999996</v>
      </c>
      <c r="AJ31" s="20">
        <v>-0.3</v>
      </c>
      <c r="AK31" s="20">
        <f t="shared" si="1"/>
        <v>-3.7499999999999999E-2</v>
      </c>
      <c r="AL31" s="20">
        <v>1347</v>
      </c>
      <c r="AM31" s="20">
        <v>22.23</v>
      </c>
      <c r="AN31" s="20">
        <v>-1.77</v>
      </c>
      <c r="AO31" s="20">
        <v>663</v>
      </c>
      <c r="AP31" s="20">
        <v>471</v>
      </c>
      <c r="AQ31" s="20">
        <v>487</v>
      </c>
      <c r="AR31" s="20">
        <v>0.48899999999999999</v>
      </c>
      <c r="AS31" s="20">
        <v>49</v>
      </c>
      <c r="AT31" s="20">
        <v>151</v>
      </c>
      <c r="AU31" s="20">
        <v>0.32500000000000001</v>
      </c>
      <c r="AV31" s="20">
        <v>138</v>
      </c>
      <c r="AW31" s="20">
        <v>204</v>
      </c>
      <c r="AX31" s="20">
        <v>0.67600000000000005</v>
      </c>
      <c r="AY31" s="20">
        <v>103</v>
      </c>
      <c r="AZ31" s="20">
        <f t="shared" si="2"/>
        <v>12.875</v>
      </c>
      <c r="BA31" s="20">
        <v>305</v>
      </c>
      <c r="BB31" s="20">
        <f t="shared" si="3"/>
        <v>38.125</v>
      </c>
      <c r="BC31" s="20">
        <v>142</v>
      </c>
      <c r="BD31" s="20">
        <v>94</v>
      </c>
      <c r="BE31" s="20">
        <v>22</v>
      </c>
      <c r="BF31" s="20">
        <v>80</v>
      </c>
      <c r="BG31" s="20">
        <v>134</v>
      </c>
      <c r="BH31" s="20">
        <v>82.9</v>
      </c>
      <c r="BI31" s="20">
        <v>58.875</v>
      </c>
      <c r="BJ31" s="20">
        <v>24</v>
      </c>
      <c r="BK31" s="20">
        <v>1.7749999999999999</v>
      </c>
      <c r="BL31" s="20">
        <v>10</v>
      </c>
      <c r="BM31" s="20">
        <v>1.175</v>
      </c>
      <c r="BN31" s="20">
        <v>18.899999999999999</v>
      </c>
      <c r="BO31" s="20">
        <v>25.5</v>
      </c>
      <c r="BP31" s="20">
        <v>2.8</v>
      </c>
      <c r="BQ31" s="20">
        <v>11.75</v>
      </c>
      <c r="BR31" s="20">
        <v>16.8</v>
      </c>
      <c r="BS31" s="20">
        <v>164</v>
      </c>
      <c r="BT31" s="20">
        <v>0.50600000000000001</v>
      </c>
      <c r="BU31" s="20">
        <v>-19</v>
      </c>
      <c r="BV31" s="66">
        <v>19</v>
      </c>
      <c r="BW31" s="66">
        <v>58</v>
      </c>
      <c r="BX31" s="66">
        <v>75</v>
      </c>
      <c r="BY31" s="66">
        <v>11</v>
      </c>
      <c r="BZ31" s="66">
        <v>25</v>
      </c>
      <c r="CA31" s="66">
        <v>28.3</v>
      </c>
      <c r="CB31" s="66">
        <v>164</v>
      </c>
      <c r="CC31" s="66">
        <v>89</v>
      </c>
      <c r="CD31" s="20">
        <v>0.625</v>
      </c>
      <c r="CE31" s="20">
        <v>15.45</v>
      </c>
      <c r="CF31" s="20">
        <v>118.4</v>
      </c>
      <c r="CG31" s="20">
        <v>103</v>
      </c>
      <c r="CH31" s="20">
        <v>73.3</v>
      </c>
      <c r="CI31" s="20">
        <v>-4.8000000000000001E-2</v>
      </c>
      <c r="CJ31" s="20">
        <v>3.91</v>
      </c>
      <c r="CK31" s="20">
        <v>106.8</v>
      </c>
      <c r="CL31" s="20">
        <v>102.9</v>
      </c>
      <c r="CM31" s="20">
        <v>-0.74</v>
      </c>
      <c r="CN31" s="20">
        <v>116.8</v>
      </c>
      <c r="CO31" s="20">
        <v>103</v>
      </c>
      <c r="CP31" s="63">
        <v>0.80969999999999998</v>
      </c>
      <c r="CQ31" s="20">
        <v>-0.2</v>
      </c>
      <c r="CR31" s="20">
        <f t="shared" si="0"/>
        <v>-2.5000000000000001E-2</v>
      </c>
      <c r="CS31" s="20">
        <v>1321</v>
      </c>
      <c r="CT31" s="20">
        <v>16.07</v>
      </c>
      <c r="CU31" s="20">
        <v>5.32</v>
      </c>
      <c r="CV31" s="20">
        <v>703</v>
      </c>
      <c r="CW31" s="20">
        <v>617</v>
      </c>
      <c r="CX31" s="20">
        <v>521</v>
      </c>
      <c r="CY31" s="20">
        <v>0.48</v>
      </c>
      <c r="CZ31" s="20">
        <v>54</v>
      </c>
      <c r="DA31" s="20">
        <v>153</v>
      </c>
      <c r="DB31" s="20">
        <v>0.35299999999999998</v>
      </c>
      <c r="DC31" s="20">
        <v>149</v>
      </c>
      <c r="DD31" s="20">
        <v>195</v>
      </c>
      <c r="DE31" s="20">
        <v>0.76400000000000001</v>
      </c>
      <c r="DF31" s="20">
        <v>93</v>
      </c>
      <c r="DG31" s="20">
        <f t="shared" si="4"/>
        <v>11.625</v>
      </c>
      <c r="DH31" s="20">
        <v>312</v>
      </c>
      <c r="DI31" s="20">
        <f t="shared" si="5"/>
        <v>39</v>
      </c>
      <c r="DJ31" s="20">
        <v>148</v>
      </c>
      <c r="DK31" s="20">
        <v>58</v>
      </c>
      <c r="DL31" s="20">
        <v>34</v>
      </c>
      <c r="DM31" s="20">
        <v>71</v>
      </c>
      <c r="DN31" s="20">
        <v>122</v>
      </c>
      <c r="DO31" s="20">
        <v>87.9</v>
      </c>
      <c r="DP31" s="20">
        <v>77.125</v>
      </c>
      <c r="DQ31" s="20">
        <v>10.75</v>
      </c>
      <c r="DR31" s="20">
        <v>2.085</v>
      </c>
      <c r="DS31" s="20">
        <v>8.875</v>
      </c>
      <c r="DT31" s="20">
        <v>0.81699999999999995</v>
      </c>
      <c r="DU31" s="20">
        <v>19.100000000000001</v>
      </c>
      <c r="DV31" s="20">
        <v>24.4</v>
      </c>
      <c r="DW31" s="20">
        <v>4.2</v>
      </c>
      <c r="DX31" s="20">
        <v>7.25</v>
      </c>
      <c r="DY31" s="20">
        <v>15.2</v>
      </c>
      <c r="DZ31" s="20">
        <v>48</v>
      </c>
      <c r="EA31" s="20">
        <v>0.60299999999999998</v>
      </c>
      <c r="EB31" s="20">
        <v>6</v>
      </c>
      <c r="EC31" s="66">
        <v>33</v>
      </c>
      <c r="ED31" s="66">
        <v>86</v>
      </c>
      <c r="EE31" s="66">
        <v>71</v>
      </c>
      <c r="EF31" s="66">
        <v>31</v>
      </c>
      <c r="EG31" s="66">
        <v>39</v>
      </c>
      <c r="EH31" s="66">
        <v>38</v>
      </c>
      <c r="EI31" s="66">
        <v>47</v>
      </c>
      <c r="EJ31" s="66">
        <v>104</v>
      </c>
      <c r="EK31" s="20">
        <v>11453.6</v>
      </c>
      <c r="EL31" s="20">
        <v>10928.32</v>
      </c>
      <c r="EM31" s="20">
        <v>72.5</v>
      </c>
      <c r="EN31" s="20">
        <v>104.28125</v>
      </c>
      <c r="EO31" s="20">
        <v>12.8352</v>
      </c>
      <c r="EP31" s="20">
        <v>82.472000000000008</v>
      </c>
      <c r="EQ31" s="21">
        <v>90</v>
      </c>
      <c r="ER31" s="21">
        <v>65</v>
      </c>
      <c r="ES31" s="61" t="str">
        <f t="shared" ref="ES31:ES62" si="6">IF(OR(ISBLANK(B31), ISBLANK(EQ31)),"",IF(EQ31&gt;ER31,B31,D31))</f>
        <v>Iowa St.</v>
      </c>
      <c r="ET31" s="61">
        <f t="shared" ref="ET31:ET92" si="7">IF(ISBLANK(EQ31), "",EQ31+ER31)</f>
        <v>155</v>
      </c>
      <c r="EU31" s="61">
        <f t="shared" ref="EU31:EU92" si="8">IF(ISBLANK(EQ31), "",EQ31-ER31)</f>
        <v>25</v>
      </c>
    </row>
    <row r="32" spans="1:151" x14ac:dyDescent="0.45">
      <c r="A32" s="64">
        <v>45267</v>
      </c>
      <c r="B32" s="21" t="s">
        <v>303</v>
      </c>
      <c r="C32" s="21">
        <v>206</v>
      </c>
      <c r="D32" s="21" t="s">
        <v>178</v>
      </c>
      <c r="E32" s="21">
        <v>232</v>
      </c>
      <c r="F32" s="50" t="s">
        <v>558</v>
      </c>
      <c r="G32" t="s">
        <v>303</v>
      </c>
      <c r="H32" t="s">
        <v>178</v>
      </c>
      <c r="I32" t="s">
        <v>303</v>
      </c>
      <c r="J32" t="s">
        <v>178</v>
      </c>
      <c r="K32" t="s">
        <v>481</v>
      </c>
      <c r="L32" t="s">
        <v>178</v>
      </c>
      <c r="M32" t="s">
        <v>682</v>
      </c>
      <c r="N32" t="s">
        <v>178</v>
      </c>
      <c r="O32" t="s">
        <v>1370</v>
      </c>
      <c r="P32" t="s">
        <v>178</v>
      </c>
      <c r="Q32" t="s">
        <v>481</v>
      </c>
      <c r="R32" t="s">
        <v>178</v>
      </c>
      <c r="S32" t="s">
        <v>104</v>
      </c>
      <c r="T32" t="s">
        <v>31</v>
      </c>
      <c r="U32">
        <v>7</v>
      </c>
      <c r="V32">
        <v>7</v>
      </c>
      <c r="W32" s="20">
        <v>0.55555555555555602</v>
      </c>
      <c r="X32" s="20">
        <v>-4.55</v>
      </c>
      <c r="Y32" s="20">
        <v>106.1</v>
      </c>
      <c r="Z32" s="20">
        <v>110.6</v>
      </c>
      <c r="AA32" s="20">
        <v>66</v>
      </c>
      <c r="AB32" s="20">
        <v>0.14599999999999999</v>
      </c>
      <c r="AC32" s="20">
        <v>5.45</v>
      </c>
      <c r="AD32" s="20">
        <v>107</v>
      </c>
      <c r="AE32" s="20">
        <v>101.6</v>
      </c>
      <c r="AF32" s="20">
        <v>5.45</v>
      </c>
      <c r="AG32" s="20">
        <v>104.7</v>
      </c>
      <c r="AH32" s="20">
        <v>106.6</v>
      </c>
      <c r="AI32" s="20">
        <v>0.44829999999999998</v>
      </c>
      <c r="AJ32" s="20">
        <v>-1.8</v>
      </c>
      <c r="AK32" s="20">
        <f t="shared" si="1"/>
        <v>-0.25714285714285717</v>
      </c>
      <c r="AL32" s="20">
        <v>1156</v>
      </c>
      <c r="AM32" s="20">
        <v>-4.05</v>
      </c>
      <c r="AN32" s="20">
        <v>3.67</v>
      </c>
      <c r="AO32" s="20">
        <v>684</v>
      </c>
      <c r="AP32" s="20">
        <v>682</v>
      </c>
      <c r="AQ32" s="20">
        <v>538</v>
      </c>
      <c r="AR32" s="20">
        <v>0.45500000000000002</v>
      </c>
      <c r="AS32" s="20">
        <v>71</v>
      </c>
      <c r="AT32" s="20">
        <v>187</v>
      </c>
      <c r="AU32" s="20">
        <v>0.38</v>
      </c>
      <c r="AV32" s="20">
        <v>123</v>
      </c>
      <c r="AW32" s="20">
        <v>181</v>
      </c>
      <c r="AX32" s="20">
        <v>0.68</v>
      </c>
      <c r="AY32" s="20">
        <v>100</v>
      </c>
      <c r="AZ32" s="20">
        <f t="shared" si="2"/>
        <v>14.285714285714286</v>
      </c>
      <c r="BA32" s="20">
        <v>339</v>
      </c>
      <c r="BB32" s="20">
        <f t="shared" si="3"/>
        <v>48.428571428571431</v>
      </c>
      <c r="BC32" s="20">
        <v>103</v>
      </c>
      <c r="BD32" s="20">
        <v>43</v>
      </c>
      <c r="BE32" s="20">
        <v>17</v>
      </c>
      <c r="BF32" s="20">
        <v>95</v>
      </c>
      <c r="BG32" s="20">
        <v>129</v>
      </c>
      <c r="BH32" s="20">
        <v>76</v>
      </c>
      <c r="BI32" s="20">
        <v>75.778000000000006</v>
      </c>
      <c r="BJ32" s="20">
        <v>0.222</v>
      </c>
      <c r="BK32" s="20">
        <v>1.0840000000000001</v>
      </c>
      <c r="BL32" s="20">
        <v>10.555999999999999</v>
      </c>
      <c r="BM32" s="20">
        <v>0.45300000000000001</v>
      </c>
      <c r="BN32" s="20">
        <v>20.8</v>
      </c>
      <c r="BO32" s="20">
        <v>20.100000000000001</v>
      </c>
      <c r="BP32" s="20">
        <v>1.9</v>
      </c>
      <c r="BQ32" s="20">
        <v>4.7777777777777777</v>
      </c>
      <c r="BR32" s="20">
        <v>14.3</v>
      </c>
      <c r="BS32" s="20">
        <v>165</v>
      </c>
      <c r="BT32" s="20">
        <v>0.50600000000000001</v>
      </c>
      <c r="BU32" s="20">
        <v>2</v>
      </c>
      <c r="BV32" s="66">
        <v>181</v>
      </c>
      <c r="BW32" s="66">
        <v>160</v>
      </c>
      <c r="BX32" s="66">
        <v>150</v>
      </c>
      <c r="BY32" s="66">
        <v>263</v>
      </c>
      <c r="BZ32" s="66">
        <v>231</v>
      </c>
      <c r="CA32" s="66">
        <v>134.19999999999999</v>
      </c>
      <c r="CB32" s="66">
        <v>165</v>
      </c>
      <c r="CC32" s="66">
        <v>148</v>
      </c>
      <c r="CD32" s="20">
        <v>0.55555555555555602</v>
      </c>
      <c r="CE32" s="20">
        <v>-3.84</v>
      </c>
      <c r="CF32" s="20">
        <v>104.7</v>
      </c>
      <c r="CG32" s="20">
        <v>108.5</v>
      </c>
      <c r="CH32" s="20">
        <v>72</v>
      </c>
      <c r="CI32" s="20">
        <v>4.5999999999999999E-2</v>
      </c>
      <c r="CJ32" s="20">
        <v>-1.87</v>
      </c>
      <c r="CK32" s="20">
        <v>102.7</v>
      </c>
      <c r="CL32" s="20">
        <v>104.6</v>
      </c>
      <c r="CM32" s="20">
        <v>-1.87</v>
      </c>
      <c r="CN32" s="20">
        <v>108</v>
      </c>
      <c r="CO32" s="20">
        <v>107.9</v>
      </c>
      <c r="CP32" s="63">
        <v>0.50290000000000001</v>
      </c>
      <c r="CQ32" s="20">
        <v>-2.6</v>
      </c>
      <c r="CR32" s="20">
        <f t="shared" si="0"/>
        <v>-0.37142857142857144</v>
      </c>
      <c r="CS32" s="20">
        <v>1148</v>
      </c>
      <c r="CT32" s="20">
        <v>-4.59</v>
      </c>
      <c r="CU32" s="20">
        <v>-0.16</v>
      </c>
      <c r="CV32" s="20">
        <v>711</v>
      </c>
      <c r="CW32" s="20">
        <v>702</v>
      </c>
      <c r="CX32" s="20">
        <v>529</v>
      </c>
      <c r="CY32" s="20">
        <v>0.47599999999999998</v>
      </c>
      <c r="CZ32" s="20">
        <v>75</v>
      </c>
      <c r="DA32" s="20">
        <v>224</v>
      </c>
      <c r="DB32" s="20">
        <v>0.33500000000000002</v>
      </c>
      <c r="DC32" s="20">
        <v>132</v>
      </c>
      <c r="DD32" s="20">
        <v>182</v>
      </c>
      <c r="DE32" s="20">
        <v>0.72499999999999998</v>
      </c>
      <c r="DF32" s="20">
        <v>88</v>
      </c>
      <c r="DG32" s="20">
        <f t="shared" si="4"/>
        <v>12.571428571428571</v>
      </c>
      <c r="DH32" s="20">
        <v>341</v>
      </c>
      <c r="DI32" s="20">
        <f t="shared" si="5"/>
        <v>48.714285714285715</v>
      </c>
      <c r="DJ32" s="20">
        <v>146</v>
      </c>
      <c r="DK32" s="20">
        <v>52</v>
      </c>
      <c r="DL32" s="20">
        <v>37</v>
      </c>
      <c r="DM32" s="20">
        <v>140</v>
      </c>
      <c r="DN32" s="20">
        <v>157</v>
      </c>
      <c r="DO32" s="20">
        <v>79</v>
      </c>
      <c r="DP32" s="20">
        <v>78</v>
      </c>
      <c r="DQ32" s="20">
        <v>1</v>
      </c>
      <c r="DR32" s="20">
        <v>1.0429999999999999</v>
      </c>
      <c r="DS32" s="20">
        <v>15.555999999999999</v>
      </c>
      <c r="DT32" s="20">
        <v>0.371</v>
      </c>
      <c r="DU32" s="20">
        <v>24.9</v>
      </c>
      <c r="DV32" s="20">
        <v>20.2</v>
      </c>
      <c r="DW32" s="20">
        <v>4.0999999999999996</v>
      </c>
      <c r="DX32" s="20">
        <v>5.7777777777777777</v>
      </c>
      <c r="DY32" s="20">
        <v>17.399999999999999</v>
      </c>
      <c r="DZ32" s="20">
        <v>177</v>
      </c>
      <c r="EA32" s="20">
        <v>0.498</v>
      </c>
      <c r="EB32" s="20">
        <v>-4</v>
      </c>
      <c r="EC32" s="66">
        <v>254</v>
      </c>
      <c r="ED32" s="66">
        <v>223</v>
      </c>
      <c r="EE32" s="66">
        <v>254</v>
      </c>
      <c r="EF32" s="66">
        <v>268</v>
      </c>
      <c r="EG32" s="66">
        <v>221</v>
      </c>
      <c r="EH32" s="66">
        <v>161.19999999999999</v>
      </c>
      <c r="EI32" s="66">
        <v>177</v>
      </c>
      <c r="EJ32" s="66">
        <v>221</v>
      </c>
      <c r="EK32" s="20">
        <v>11511.849999999999</v>
      </c>
      <c r="EL32" s="20">
        <v>11579.82</v>
      </c>
      <c r="EM32" s="20">
        <v>60.990222222222215</v>
      </c>
      <c r="EN32" s="20">
        <v>74.323111111111103</v>
      </c>
      <c r="EO32" s="20">
        <v>10.3675</v>
      </c>
      <c r="EP32" s="20">
        <v>106.76</v>
      </c>
      <c r="EQ32" s="21">
        <v>78</v>
      </c>
      <c r="ER32" s="21">
        <v>67</v>
      </c>
      <c r="ES32" s="61" t="str">
        <f t="shared" si="6"/>
        <v>North Dakota St.</v>
      </c>
      <c r="ET32" s="61">
        <f t="shared" si="7"/>
        <v>145</v>
      </c>
      <c r="EU32" s="61">
        <f t="shared" si="8"/>
        <v>11</v>
      </c>
    </row>
    <row r="33" spans="1:151" x14ac:dyDescent="0.45">
      <c r="A33" s="64">
        <v>45267</v>
      </c>
      <c r="B33" s="21" t="s">
        <v>185</v>
      </c>
      <c r="C33" s="21">
        <v>322</v>
      </c>
      <c r="D33" s="21" t="s">
        <v>299</v>
      </c>
      <c r="E33" s="21">
        <v>79</v>
      </c>
      <c r="F33" s="50" t="s">
        <v>558</v>
      </c>
      <c r="G33" t="s">
        <v>185</v>
      </c>
      <c r="H33" t="s">
        <v>299</v>
      </c>
      <c r="I33" t="s">
        <v>185</v>
      </c>
      <c r="J33" t="s">
        <v>299</v>
      </c>
      <c r="K33" t="s">
        <v>185</v>
      </c>
      <c r="L33" t="s">
        <v>299</v>
      </c>
      <c r="M33" t="s">
        <v>615</v>
      </c>
      <c r="N33" t="s">
        <v>628</v>
      </c>
      <c r="O33" t="s">
        <v>447</v>
      </c>
      <c r="P33" t="s">
        <v>1355</v>
      </c>
      <c r="Q33" t="s">
        <v>447</v>
      </c>
      <c r="R33" t="s">
        <v>299</v>
      </c>
      <c r="S33" t="s">
        <v>124</v>
      </c>
      <c r="T33" t="s">
        <v>102</v>
      </c>
      <c r="U33">
        <v>6</v>
      </c>
      <c r="V33">
        <v>4</v>
      </c>
      <c r="W33" s="20">
        <v>0.85714285714285698</v>
      </c>
      <c r="X33" s="20">
        <v>6.92</v>
      </c>
      <c r="Y33" s="20">
        <v>109.1</v>
      </c>
      <c r="Z33" s="20">
        <v>102.1</v>
      </c>
      <c r="AA33" s="20">
        <v>67.099999999999994</v>
      </c>
      <c r="AB33" s="20">
        <v>0.01</v>
      </c>
      <c r="AC33" s="20">
        <v>-0.43</v>
      </c>
      <c r="AD33" s="20">
        <v>105.4</v>
      </c>
      <c r="AE33" s="20">
        <v>105.8</v>
      </c>
      <c r="AF33" s="20">
        <v>-0.43</v>
      </c>
      <c r="AG33" s="20">
        <v>108</v>
      </c>
      <c r="AH33" s="20">
        <v>100.5</v>
      </c>
      <c r="AI33" s="20">
        <v>0.6966</v>
      </c>
      <c r="AJ33" s="20">
        <v>0.3</v>
      </c>
      <c r="AK33" s="20">
        <f t="shared" si="1"/>
        <v>4.9999999999999996E-2</v>
      </c>
      <c r="AL33" s="20">
        <v>1293</v>
      </c>
      <c r="AM33" s="20">
        <v>6.54</v>
      </c>
      <c r="AN33" s="20">
        <v>-0.46</v>
      </c>
      <c r="AO33" s="20">
        <v>552</v>
      </c>
      <c r="AP33" s="20">
        <v>478</v>
      </c>
      <c r="AQ33" s="20">
        <v>416</v>
      </c>
      <c r="AR33" s="20">
        <v>0.47099999999999997</v>
      </c>
      <c r="AS33" s="20">
        <v>66</v>
      </c>
      <c r="AT33" s="20">
        <v>175</v>
      </c>
      <c r="AU33" s="20">
        <v>0.377</v>
      </c>
      <c r="AV33" s="20">
        <v>94</v>
      </c>
      <c r="AW33" s="20">
        <v>133</v>
      </c>
      <c r="AX33" s="20">
        <v>0.70699999999999996</v>
      </c>
      <c r="AY33" s="20">
        <v>65</v>
      </c>
      <c r="AZ33" s="20">
        <f t="shared" si="2"/>
        <v>10.833333333333334</v>
      </c>
      <c r="BA33" s="20">
        <v>248</v>
      </c>
      <c r="BB33" s="20">
        <f t="shared" si="3"/>
        <v>41.333333333333336</v>
      </c>
      <c r="BC33" s="20">
        <v>95</v>
      </c>
      <c r="BD33" s="20">
        <v>50</v>
      </c>
      <c r="BE33" s="20">
        <v>14</v>
      </c>
      <c r="BF33" s="20">
        <v>61</v>
      </c>
      <c r="BG33" s="20">
        <v>131</v>
      </c>
      <c r="BH33" s="20">
        <v>78.900000000000006</v>
      </c>
      <c r="BI33" s="20">
        <v>68.286000000000001</v>
      </c>
      <c r="BJ33" s="20">
        <v>10.571</v>
      </c>
      <c r="BK33" s="20">
        <v>1.5569999999999999</v>
      </c>
      <c r="BL33" s="20">
        <v>8.7140000000000004</v>
      </c>
      <c r="BM33" s="20">
        <v>0.82</v>
      </c>
      <c r="BN33" s="20">
        <v>25</v>
      </c>
      <c r="BO33" s="20">
        <v>19</v>
      </c>
      <c r="BP33" s="20">
        <v>2</v>
      </c>
      <c r="BQ33" s="20">
        <v>7.1428571428571432</v>
      </c>
      <c r="BR33" s="20">
        <v>18.7</v>
      </c>
      <c r="BS33" s="20">
        <v>61</v>
      </c>
      <c r="BT33" s="20">
        <v>0.59</v>
      </c>
      <c r="BU33" s="20">
        <v>-4</v>
      </c>
      <c r="BV33" s="66">
        <v>72</v>
      </c>
      <c r="BW33" s="66">
        <v>89</v>
      </c>
      <c r="BX33" s="66">
        <v>38</v>
      </c>
      <c r="BY33" s="66">
        <v>112</v>
      </c>
      <c r="BZ33" s="66">
        <v>97</v>
      </c>
      <c r="CA33" s="66">
        <v>56.2</v>
      </c>
      <c r="CB33" s="66">
        <v>62</v>
      </c>
      <c r="CC33" s="66">
        <v>54</v>
      </c>
      <c r="CD33" s="20">
        <v>0.5</v>
      </c>
      <c r="CE33" s="20">
        <v>-4.5999999999999996</v>
      </c>
      <c r="CF33" s="20">
        <v>102.8</v>
      </c>
      <c r="CG33" s="20">
        <v>107.4</v>
      </c>
      <c r="CH33" s="20">
        <v>69.5</v>
      </c>
      <c r="CI33" s="20">
        <v>0.123</v>
      </c>
      <c r="CJ33" s="20">
        <v>-6.42</v>
      </c>
      <c r="CK33" s="20">
        <v>100.3</v>
      </c>
      <c r="CL33" s="20">
        <v>106.8</v>
      </c>
      <c r="CM33" s="20">
        <v>-6.42</v>
      </c>
      <c r="CN33" s="20">
        <v>106.1</v>
      </c>
      <c r="CO33" s="20">
        <v>104</v>
      </c>
      <c r="CP33" s="63">
        <v>0.55830000000000002</v>
      </c>
      <c r="CQ33" s="20">
        <v>-2.6</v>
      </c>
      <c r="CR33" s="20">
        <f t="shared" si="0"/>
        <v>-0.65</v>
      </c>
      <c r="CS33" s="20">
        <v>1145</v>
      </c>
      <c r="CT33" s="20">
        <v>-10.71</v>
      </c>
      <c r="CU33" s="20">
        <v>-3.96</v>
      </c>
      <c r="CV33" s="20">
        <v>525</v>
      </c>
      <c r="CW33" s="20">
        <v>458</v>
      </c>
      <c r="CX33" s="20">
        <v>440</v>
      </c>
      <c r="CY33" s="20">
        <v>0.45200000000000001</v>
      </c>
      <c r="CZ33" s="20">
        <v>53</v>
      </c>
      <c r="DA33" s="20">
        <v>167</v>
      </c>
      <c r="DB33" s="20">
        <v>0.317</v>
      </c>
      <c r="DC33" s="20">
        <v>74</v>
      </c>
      <c r="DD33" s="20">
        <v>124</v>
      </c>
      <c r="DE33" s="20">
        <v>0.59699999999999998</v>
      </c>
      <c r="DF33" s="20">
        <v>102</v>
      </c>
      <c r="DG33" s="20">
        <f t="shared" si="4"/>
        <v>25.5</v>
      </c>
      <c r="DH33" s="20">
        <v>284</v>
      </c>
      <c r="DI33" s="20">
        <f t="shared" si="5"/>
        <v>71</v>
      </c>
      <c r="DJ33" s="20">
        <v>107</v>
      </c>
      <c r="DK33" s="20">
        <v>47</v>
      </c>
      <c r="DL33" s="20">
        <v>52</v>
      </c>
      <c r="DM33" s="20">
        <v>76</v>
      </c>
      <c r="DN33" s="20">
        <v>95</v>
      </c>
      <c r="DO33" s="20">
        <v>87.5</v>
      </c>
      <c r="DP33" s="20">
        <v>76.332999999999998</v>
      </c>
      <c r="DQ33" s="20">
        <v>11.167</v>
      </c>
      <c r="DR33" s="20">
        <v>1.4079999999999999</v>
      </c>
      <c r="DS33" s="20">
        <v>12.667</v>
      </c>
      <c r="DT33" s="20">
        <v>0.61799999999999999</v>
      </c>
      <c r="DU33" s="20">
        <v>27.8</v>
      </c>
      <c r="DV33" s="20">
        <v>20.7</v>
      </c>
      <c r="DW33" s="20">
        <v>8.6999999999999993</v>
      </c>
      <c r="DX33" s="20">
        <v>7.833333333333333</v>
      </c>
      <c r="DY33" s="20">
        <v>15.8</v>
      </c>
      <c r="DZ33" s="20">
        <v>356</v>
      </c>
      <c r="EA33" s="20">
        <v>0.34300000000000003</v>
      </c>
      <c r="EB33" s="20">
        <v>-1</v>
      </c>
      <c r="EC33" s="66">
        <v>318</v>
      </c>
      <c r="ED33" s="66">
        <v>176</v>
      </c>
      <c r="EE33" s="66">
        <v>287</v>
      </c>
      <c r="EF33" s="66">
        <v>163</v>
      </c>
      <c r="EG33" s="66">
        <v>232</v>
      </c>
      <c r="EH33" s="66">
        <v>143.19999999999999</v>
      </c>
      <c r="EI33" s="66">
        <v>356</v>
      </c>
      <c r="EJ33" s="66">
        <v>205</v>
      </c>
      <c r="EK33" s="20">
        <v>11717.34</v>
      </c>
      <c r="EL33" s="20">
        <v>10495.88</v>
      </c>
      <c r="EM33" s="20">
        <v>68.259666666666661</v>
      </c>
      <c r="EN33" s="20">
        <v>90.478571428571428</v>
      </c>
      <c r="EO33" s="20">
        <v>11.1639</v>
      </c>
      <c r="EP33" s="20">
        <v>67.164999999999992</v>
      </c>
      <c r="EQ33" s="21">
        <v>87</v>
      </c>
      <c r="ER33" s="21">
        <v>85</v>
      </c>
      <c r="ES33" s="61" t="str">
        <f t="shared" si="6"/>
        <v>UNC Greensboro</v>
      </c>
      <c r="ET33" s="61">
        <f t="shared" si="7"/>
        <v>172</v>
      </c>
      <c r="EU33" s="61">
        <f t="shared" si="8"/>
        <v>2</v>
      </c>
    </row>
    <row r="34" spans="1:151" x14ac:dyDescent="0.45">
      <c r="A34" s="64">
        <v>45268</v>
      </c>
      <c r="B34" s="21" t="s">
        <v>151</v>
      </c>
      <c r="C34" s="21">
        <v>75</v>
      </c>
      <c r="D34" s="21" t="s">
        <v>327</v>
      </c>
      <c r="E34" s="21">
        <v>255</v>
      </c>
      <c r="F34" s="50" t="s">
        <v>558</v>
      </c>
      <c r="G34" t="s">
        <v>151</v>
      </c>
      <c r="H34" t="s">
        <v>327</v>
      </c>
      <c r="I34" t="s">
        <v>151</v>
      </c>
      <c r="J34" t="s">
        <v>327</v>
      </c>
      <c r="K34" t="s">
        <v>151</v>
      </c>
      <c r="L34" t="s">
        <v>327</v>
      </c>
      <c r="M34" t="s">
        <v>151</v>
      </c>
      <c r="N34" t="s">
        <v>705</v>
      </c>
      <c r="O34" t="s">
        <v>151</v>
      </c>
      <c r="P34" t="s">
        <v>1397</v>
      </c>
      <c r="Q34" t="s">
        <v>151</v>
      </c>
      <c r="R34" t="s">
        <v>327</v>
      </c>
      <c r="S34" t="s">
        <v>82</v>
      </c>
      <c r="T34" t="s">
        <v>84</v>
      </c>
      <c r="U34">
        <v>8</v>
      </c>
      <c r="V34">
        <v>7</v>
      </c>
      <c r="W34" s="20">
        <v>0.75</v>
      </c>
      <c r="X34" s="20">
        <v>9.09</v>
      </c>
      <c r="Y34" s="20">
        <v>111.5</v>
      </c>
      <c r="Z34" s="20">
        <v>102.4</v>
      </c>
      <c r="AA34" s="20">
        <v>68.5</v>
      </c>
      <c r="AB34" s="20">
        <v>7.0000000000000001E-3</v>
      </c>
      <c r="AC34" s="20">
        <v>-0.19</v>
      </c>
      <c r="AD34" s="20">
        <v>104.4</v>
      </c>
      <c r="AE34" s="20">
        <v>104.6</v>
      </c>
      <c r="AF34" s="20">
        <v>-0.19</v>
      </c>
      <c r="AG34" s="20">
        <v>113.6</v>
      </c>
      <c r="AH34" s="20">
        <v>101.1</v>
      </c>
      <c r="AI34" s="20">
        <v>0.79300000000000004</v>
      </c>
      <c r="AJ34" s="20">
        <v>-0.1</v>
      </c>
      <c r="AK34" s="20">
        <f t="shared" si="1"/>
        <v>-1.2500000000000001E-2</v>
      </c>
      <c r="AL34" s="20">
        <v>1305</v>
      </c>
      <c r="AM34" s="20">
        <v>8.08</v>
      </c>
      <c r="AN34" s="20">
        <v>-0.04</v>
      </c>
      <c r="AO34" s="20">
        <v>628</v>
      </c>
      <c r="AP34" s="20">
        <v>563</v>
      </c>
      <c r="AQ34" s="20">
        <v>478</v>
      </c>
      <c r="AR34" s="20">
        <v>0.45200000000000001</v>
      </c>
      <c r="AS34" s="20">
        <v>76</v>
      </c>
      <c r="AT34" s="20">
        <v>208</v>
      </c>
      <c r="AU34" s="20">
        <v>0.36499999999999999</v>
      </c>
      <c r="AV34" s="20">
        <v>120</v>
      </c>
      <c r="AW34" s="20">
        <v>168</v>
      </c>
      <c r="AX34" s="20">
        <v>0.71399999999999997</v>
      </c>
      <c r="AY34" s="20">
        <v>93</v>
      </c>
      <c r="AZ34" s="20">
        <f t="shared" si="2"/>
        <v>11.625</v>
      </c>
      <c r="BA34" s="20">
        <v>306</v>
      </c>
      <c r="BB34" s="20">
        <f t="shared" si="3"/>
        <v>38.25</v>
      </c>
      <c r="BC34" s="20">
        <v>109</v>
      </c>
      <c r="BD34" s="20">
        <v>54</v>
      </c>
      <c r="BE34" s="20">
        <v>44</v>
      </c>
      <c r="BF34" s="20">
        <v>92</v>
      </c>
      <c r="BG34" s="20">
        <v>145</v>
      </c>
      <c r="BH34" s="20">
        <v>78.5</v>
      </c>
      <c r="BI34" s="20">
        <v>70.375</v>
      </c>
      <c r="BJ34" s="20">
        <v>8.125</v>
      </c>
      <c r="BK34" s="20">
        <v>1.1850000000000001</v>
      </c>
      <c r="BL34" s="20">
        <v>11.5</v>
      </c>
      <c r="BM34" s="20">
        <v>0.58699999999999997</v>
      </c>
      <c r="BN34" s="20">
        <v>26</v>
      </c>
      <c r="BO34" s="20">
        <v>21</v>
      </c>
      <c r="BP34" s="20">
        <v>5.5</v>
      </c>
      <c r="BQ34" s="20">
        <v>6.75</v>
      </c>
      <c r="BR34" s="20">
        <v>18.100000000000001</v>
      </c>
      <c r="BS34" s="20">
        <v>80</v>
      </c>
      <c r="BT34" s="20">
        <v>0.56899999999999995</v>
      </c>
      <c r="BU34" s="20">
        <v>0</v>
      </c>
      <c r="BV34" s="66">
        <v>73</v>
      </c>
      <c r="BW34" s="66">
        <v>88</v>
      </c>
      <c r="BX34" s="66">
        <v>71</v>
      </c>
      <c r="BY34" s="66">
        <v>90</v>
      </c>
      <c r="BZ34" s="66">
        <v>83</v>
      </c>
      <c r="CA34" s="66">
        <v>55.5</v>
      </c>
      <c r="CB34" s="66">
        <v>68</v>
      </c>
      <c r="CC34" s="66">
        <v>63</v>
      </c>
      <c r="CD34" s="20">
        <v>0.42857142857142899</v>
      </c>
      <c r="CE34" s="20">
        <v>-5.61</v>
      </c>
      <c r="CF34" s="20">
        <v>96.4</v>
      </c>
      <c r="CG34" s="20">
        <v>102</v>
      </c>
      <c r="CH34" s="20">
        <v>63.2</v>
      </c>
      <c r="CI34" s="20">
        <v>-1.9E-2</v>
      </c>
      <c r="CJ34" s="20">
        <v>-0.06</v>
      </c>
      <c r="CK34" s="20">
        <v>104.4</v>
      </c>
      <c r="CL34" s="20">
        <v>104.5</v>
      </c>
      <c r="CM34" s="20">
        <v>1.34</v>
      </c>
      <c r="CN34" s="20">
        <v>95.1</v>
      </c>
      <c r="CO34" s="20">
        <v>102.3</v>
      </c>
      <c r="CP34" s="63">
        <v>0.30370000000000003</v>
      </c>
      <c r="CQ34" s="20">
        <v>-2.6</v>
      </c>
      <c r="CR34" s="20">
        <f t="shared" si="0"/>
        <v>-0.37142857142857144</v>
      </c>
      <c r="CS34" s="20">
        <v>1096</v>
      </c>
      <c r="CT34" s="20">
        <v>-6.69</v>
      </c>
      <c r="CU34" s="20">
        <v>-4.26</v>
      </c>
      <c r="CV34" s="20">
        <v>431</v>
      </c>
      <c r="CW34" s="20">
        <v>448</v>
      </c>
      <c r="CX34" s="20">
        <v>377</v>
      </c>
      <c r="CY34" s="20">
        <v>0.39</v>
      </c>
      <c r="CZ34" s="20">
        <v>39</v>
      </c>
      <c r="DA34" s="20">
        <v>132</v>
      </c>
      <c r="DB34" s="20">
        <v>0.29499999999999998</v>
      </c>
      <c r="DC34" s="20">
        <v>98</v>
      </c>
      <c r="DD34" s="20">
        <v>131</v>
      </c>
      <c r="DE34" s="20">
        <v>0.748</v>
      </c>
      <c r="DF34" s="20">
        <v>94</v>
      </c>
      <c r="DG34" s="20">
        <f t="shared" si="4"/>
        <v>13.428571428571429</v>
      </c>
      <c r="DH34" s="20">
        <v>248</v>
      </c>
      <c r="DI34" s="20">
        <f t="shared" si="5"/>
        <v>35.428571428571431</v>
      </c>
      <c r="DJ34" s="20">
        <v>65</v>
      </c>
      <c r="DK34" s="20">
        <v>44</v>
      </c>
      <c r="DL34" s="20">
        <v>22</v>
      </c>
      <c r="DM34" s="20">
        <v>107</v>
      </c>
      <c r="DN34" s="20">
        <v>156</v>
      </c>
      <c r="DO34" s="20">
        <v>61.6</v>
      </c>
      <c r="DP34" s="20">
        <v>64</v>
      </c>
      <c r="DQ34" s="20">
        <v>-2.4289999999999998</v>
      </c>
      <c r="DR34" s="20">
        <v>0.60699999999999998</v>
      </c>
      <c r="DS34" s="20">
        <v>15.286</v>
      </c>
      <c r="DT34" s="20">
        <v>0.41099999999999998</v>
      </c>
      <c r="DU34" s="20">
        <v>18.899999999999999</v>
      </c>
      <c r="DV34" s="20">
        <v>18.7</v>
      </c>
      <c r="DW34" s="20">
        <v>3.1</v>
      </c>
      <c r="DX34" s="20">
        <v>6.2857142857142856</v>
      </c>
      <c r="DY34" s="20">
        <v>22.3</v>
      </c>
      <c r="DZ34" s="20">
        <v>193</v>
      </c>
      <c r="EA34" s="20">
        <v>0.48699999999999999</v>
      </c>
      <c r="EB34" s="20">
        <v>0</v>
      </c>
      <c r="EC34" s="66">
        <v>168</v>
      </c>
      <c r="ED34" s="66">
        <v>220</v>
      </c>
      <c r="EE34" s="66">
        <v>183</v>
      </c>
      <c r="EF34" s="66">
        <v>252</v>
      </c>
      <c r="EG34" s="66">
        <v>246</v>
      </c>
      <c r="EH34" s="66">
        <v>150.30000000000001</v>
      </c>
      <c r="EI34" s="66">
        <v>194</v>
      </c>
      <c r="EJ34" s="66">
        <v>207</v>
      </c>
      <c r="EK34" s="20">
        <v>11373</v>
      </c>
      <c r="EL34" s="20">
        <v>9871.36</v>
      </c>
      <c r="EM34" s="20">
        <v>72.285714285714278</v>
      </c>
      <c r="EN34" s="20">
        <v>103.18049999999999</v>
      </c>
      <c r="EO34" s="20">
        <v>13.5388</v>
      </c>
      <c r="EP34" s="20">
        <v>111.384</v>
      </c>
      <c r="EQ34" s="21">
        <v>68</v>
      </c>
      <c r="ER34" s="21">
        <v>59</v>
      </c>
      <c r="ES34" s="61" t="str">
        <f t="shared" si="6"/>
        <v>Duquesne</v>
      </c>
      <c r="ET34" s="61">
        <f t="shared" si="7"/>
        <v>127</v>
      </c>
      <c r="EU34" s="61">
        <f t="shared" si="8"/>
        <v>9</v>
      </c>
    </row>
    <row r="35" spans="1:151" x14ac:dyDescent="0.45">
      <c r="A35" s="64">
        <v>45268</v>
      </c>
      <c r="B35" s="21" t="s">
        <v>194</v>
      </c>
      <c r="C35" s="21">
        <v>26</v>
      </c>
      <c r="D35" s="21" t="s">
        <v>386</v>
      </c>
      <c r="E35" s="21">
        <v>112</v>
      </c>
      <c r="F35" s="50" t="s">
        <v>558</v>
      </c>
      <c r="G35" t="s">
        <v>194</v>
      </c>
      <c r="H35" t="s">
        <v>386</v>
      </c>
      <c r="I35" t="s">
        <v>194</v>
      </c>
      <c r="J35" t="s">
        <v>386</v>
      </c>
      <c r="K35" t="s">
        <v>194</v>
      </c>
      <c r="L35" t="s">
        <v>386</v>
      </c>
      <c r="M35" t="s">
        <v>584</v>
      </c>
      <c r="N35" t="s">
        <v>386</v>
      </c>
      <c r="O35" t="s">
        <v>194</v>
      </c>
      <c r="P35" t="s">
        <v>386</v>
      </c>
      <c r="Q35" t="s">
        <v>194</v>
      </c>
      <c r="R35" t="s">
        <v>386</v>
      </c>
      <c r="S35" t="s">
        <v>29</v>
      </c>
      <c r="T35" t="s">
        <v>144</v>
      </c>
      <c r="U35">
        <v>9</v>
      </c>
      <c r="V35">
        <v>9</v>
      </c>
      <c r="W35" s="20">
        <v>0.66666666666666696</v>
      </c>
      <c r="X35" s="20">
        <v>6.25</v>
      </c>
      <c r="Y35" s="20">
        <v>107.9</v>
      </c>
      <c r="Z35" s="20">
        <v>101.6</v>
      </c>
      <c r="AA35" s="20">
        <v>69.2</v>
      </c>
      <c r="AB35" s="20">
        <v>-3.5000000000000003E-2</v>
      </c>
      <c r="AC35" s="20">
        <v>0.03</v>
      </c>
      <c r="AD35" s="20">
        <v>105.6</v>
      </c>
      <c r="AE35" s="20">
        <v>105.6</v>
      </c>
      <c r="AF35" s="20">
        <v>-0.94</v>
      </c>
      <c r="AG35" s="20">
        <v>108.4</v>
      </c>
      <c r="AH35" s="20">
        <v>100.7</v>
      </c>
      <c r="AI35" s="20">
        <v>0.70109999999999995</v>
      </c>
      <c r="AJ35" s="20">
        <v>-1.1000000000000001</v>
      </c>
      <c r="AK35" s="20">
        <f t="shared" si="1"/>
        <v>-0.12222222222222223</v>
      </c>
      <c r="AL35" s="20">
        <v>1280</v>
      </c>
      <c r="AM35" s="20">
        <v>7.37</v>
      </c>
      <c r="AN35" s="20">
        <v>1.81</v>
      </c>
      <c r="AO35" s="20">
        <v>687</v>
      </c>
      <c r="AP35" s="20">
        <v>637</v>
      </c>
      <c r="AQ35" s="20">
        <v>557</v>
      </c>
      <c r="AR35" s="20">
        <v>0.45600000000000002</v>
      </c>
      <c r="AS35" s="20">
        <v>63</v>
      </c>
      <c r="AT35" s="20">
        <v>189</v>
      </c>
      <c r="AU35" s="20">
        <v>0.33300000000000002</v>
      </c>
      <c r="AV35" s="20">
        <v>116</v>
      </c>
      <c r="AW35" s="20">
        <v>149</v>
      </c>
      <c r="AX35" s="20">
        <v>0.77900000000000003</v>
      </c>
      <c r="AY35" s="20">
        <v>88</v>
      </c>
      <c r="AZ35" s="20">
        <f t="shared" si="2"/>
        <v>9.7777777777777786</v>
      </c>
      <c r="BA35" s="20">
        <v>328</v>
      </c>
      <c r="BB35" s="20">
        <f t="shared" si="3"/>
        <v>36.444444444444443</v>
      </c>
      <c r="BC35" s="20">
        <v>121</v>
      </c>
      <c r="BD35" s="20">
        <v>66</v>
      </c>
      <c r="BE35" s="20">
        <v>39</v>
      </c>
      <c r="BF35" s="20">
        <v>93</v>
      </c>
      <c r="BG35" s="20">
        <v>135</v>
      </c>
      <c r="BH35" s="20">
        <v>76.3</v>
      </c>
      <c r="BI35" s="20">
        <v>70.778000000000006</v>
      </c>
      <c r="BJ35" s="20">
        <v>5.556</v>
      </c>
      <c r="BK35" s="20">
        <v>1.3009999999999999</v>
      </c>
      <c r="BL35" s="20">
        <v>10.333</v>
      </c>
      <c r="BM35" s="20">
        <v>0.71</v>
      </c>
      <c r="BN35" s="20">
        <v>21</v>
      </c>
      <c r="BO35" s="20">
        <v>16.600000000000001</v>
      </c>
      <c r="BP35" s="20">
        <v>4.3</v>
      </c>
      <c r="BQ35" s="20">
        <v>7.333333333333333</v>
      </c>
      <c r="BR35" s="20">
        <v>15</v>
      </c>
      <c r="BS35" s="20">
        <v>83</v>
      </c>
      <c r="BT35" s="20">
        <v>0.56699999999999995</v>
      </c>
      <c r="BU35" s="20">
        <v>2</v>
      </c>
      <c r="BV35" s="66">
        <v>92</v>
      </c>
      <c r="BW35" s="66">
        <v>112</v>
      </c>
      <c r="BX35" s="66">
        <v>111</v>
      </c>
      <c r="BY35" s="66">
        <v>109</v>
      </c>
      <c r="BZ35" s="66">
        <v>104</v>
      </c>
      <c r="CA35" s="66">
        <v>72.8</v>
      </c>
      <c r="CB35" s="66">
        <v>82</v>
      </c>
      <c r="CC35" s="66">
        <v>189</v>
      </c>
      <c r="CD35" s="20">
        <v>0.22222222222222199</v>
      </c>
      <c r="CE35" s="20">
        <v>-18.940000000000001</v>
      </c>
      <c r="CF35" s="20">
        <v>97.9</v>
      </c>
      <c r="CG35" s="20">
        <v>116.9</v>
      </c>
      <c r="CH35" s="20">
        <v>64.900000000000006</v>
      </c>
      <c r="CI35" s="20">
        <v>-1.9E-2</v>
      </c>
      <c r="CJ35" s="20">
        <v>-6.03</v>
      </c>
      <c r="CK35" s="20">
        <v>102.6</v>
      </c>
      <c r="CL35" s="20">
        <v>108.7</v>
      </c>
      <c r="CM35" s="20">
        <v>-6.03</v>
      </c>
      <c r="CN35" s="20">
        <v>99.2</v>
      </c>
      <c r="CO35" s="20">
        <v>114.5</v>
      </c>
      <c r="CP35" s="63">
        <v>0.1623</v>
      </c>
      <c r="CQ35" s="20">
        <v>-5.6</v>
      </c>
      <c r="CR35" s="20">
        <f t="shared" si="0"/>
        <v>-0.62222222222222223</v>
      </c>
      <c r="CS35" s="20">
        <v>968</v>
      </c>
      <c r="CT35" s="20">
        <v>-21.5</v>
      </c>
      <c r="CU35" s="20">
        <v>-8.2799999999999994</v>
      </c>
      <c r="CV35" s="20">
        <v>579</v>
      </c>
      <c r="CW35" s="20">
        <v>698</v>
      </c>
      <c r="CX35" s="20">
        <v>515</v>
      </c>
      <c r="CY35" s="20">
        <v>0.43099999999999999</v>
      </c>
      <c r="CZ35" s="20">
        <v>65</v>
      </c>
      <c r="DA35" s="20">
        <v>196</v>
      </c>
      <c r="DB35" s="20">
        <v>0.33200000000000002</v>
      </c>
      <c r="DC35" s="20">
        <v>70</v>
      </c>
      <c r="DD35" s="20">
        <v>112</v>
      </c>
      <c r="DE35" s="20">
        <v>0.625</v>
      </c>
      <c r="DF35" s="20">
        <v>88</v>
      </c>
      <c r="DG35" s="20">
        <f t="shared" si="4"/>
        <v>9.7777777777777786</v>
      </c>
      <c r="DH35" s="20">
        <v>294</v>
      </c>
      <c r="DI35" s="20">
        <f t="shared" si="5"/>
        <v>32.666666666666664</v>
      </c>
      <c r="DJ35" s="20">
        <v>100</v>
      </c>
      <c r="DK35" s="20">
        <v>35</v>
      </c>
      <c r="DL35" s="20">
        <v>22</v>
      </c>
      <c r="DM35" s="20">
        <v>108</v>
      </c>
      <c r="DN35" s="20">
        <v>150</v>
      </c>
      <c r="DO35" s="20">
        <v>64.3</v>
      </c>
      <c r="DP35" s="20">
        <v>77.555999999999997</v>
      </c>
      <c r="DQ35" s="20">
        <v>-13.222</v>
      </c>
      <c r="DR35" s="20">
        <v>0.92600000000000005</v>
      </c>
      <c r="DS35" s="20">
        <v>12</v>
      </c>
      <c r="DT35" s="20">
        <v>0.32400000000000001</v>
      </c>
      <c r="DU35" s="20">
        <v>21.8</v>
      </c>
      <c r="DV35" s="20">
        <v>12.4</v>
      </c>
      <c r="DW35" s="20">
        <v>2.4</v>
      </c>
      <c r="DX35" s="20">
        <v>3.8888888888888888</v>
      </c>
      <c r="DY35" s="20">
        <v>16.7</v>
      </c>
      <c r="DZ35" s="20">
        <v>339</v>
      </c>
      <c r="EA35" s="20">
        <v>0.376</v>
      </c>
      <c r="EB35" s="20">
        <v>0</v>
      </c>
      <c r="EC35" s="66">
        <v>351</v>
      </c>
      <c r="ED35" s="66">
        <v>353</v>
      </c>
      <c r="EE35" s="66">
        <v>338</v>
      </c>
      <c r="EF35" s="66">
        <v>339</v>
      </c>
      <c r="EG35" s="66">
        <v>352</v>
      </c>
      <c r="EH35" s="66">
        <v>230.5</v>
      </c>
      <c r="EI35" s="66">
        <v>339</v>
      </c>
      <c r="EJ35" s="66">
        <v>358</v>
      </c>
      <c r="EK35" s="20">
        <v>12613.510000000002</v>
      </c>
      <c r="EL35" s="20">
        <v>9946.64</v>
      </c>
      <c r="EM35" s="20">
        <v>40.183888888888887</v>
      </c>
      <c r="EN35" s="20">
        <v>88</v>
      </c>
      <c r="EO35" s="20">
        <v>9.375</v>
      </c>
      <c r="EP35" s="20">
        <v>116.85000000000001</v>
      </c>
      <c r="EQ35" s="21">
        <v>95</v>
      </c>
      <c r="ER35" s="21">
        <v>64</v>
      </c>
      <c r="ES35" s="61" t="str">
        <f t="shared" si="6"/>
        <v>Boston College</v>
      </c>
      <c r="ET35" s="61">
        <f t="shared" si="7"/>
        <v>159</v>
      </c>
      <c r="EU35" s="61">
        <f t="shared" si="8"/>
        <v>31</v>
      </c>
    </row>
    <row r="36" spans="1:151" x14ac:dyDescent="0.45">
      <c r="A36" s="64">
        <v>45268</v>
      </c>
      <c r="B36" s="21" t="s">
        <v>363</v>
      </c>
      <c r="C36" s="21">
        <v>158</v>
      </c>
      <c r="D36" s="21" t="s">
        <v>373</v>
      </c>
      <c r="E36" s="21">
        <v>85</v>
      </c>
      <c r="F36" s="50" t="s">
        <v>558</v>
      </c>
      <c r="G36" t="s">
        <v>363</v>
      </c>
      <c r="H36" t="s">
        <v>373</v>
      </c>
      <c r="I36" t="s">
        <v>363</v>
      </c>
      <c r="J36" t="s">
        <v>373</v>
      </c>
      <c r="K36" t="s">
        <v>363</v>
      </c>
      <c r="L36" t="s">
        <v>373</v>
      </c>
      <c r="M36" t="s">
        <v>363</v>
      </c>
      <c r="N36" t="s">
        <v>707</v>
      </c>
      <c r="O36" t="s">
        <v>363</v>
      </c>
      <c r="P36" t="s">
        <v>1389</v>
      </c>
      <c r="Q36" t="s">
        <v>363</v>
      </c>
      <c r="R36" t="s">
        <v>373</v>
      </c>
      <c r="S36" t="s">
        <v>84</v>
      </c>
      <c r="T36" t="s">
        <v>312</v>
      </c>
      <c r="U36">
        <v>7</v>
      </c>
      <c r="V36">
        <v>8</v>
      </c>
      <c r="W36" s="20">
        <v>0.5</v>
      </c>
      <c r="X36" s="20">
        <v>-13.61</v>
      </c>
      <c r="Y36" s="20">
        <v>94.8</v>
      </c>
      <c r="Z36" s="20">
        <v>108.4</v>
      </c>
      <c r="AA36" s="20">
        <v>69</v>
      </c>
      <c r="AB36" s="20">
        <v>0.23300000000000001</v>
      </c>
      <c r="AC36" s="20">
        <v>5.3</v>
      </c>
      <c r="AD36" s="20">
        <v>104.8</v>
      </c>
      <c r="AE36" s="20">
        <v>99.5</v>
      </c>
      <c r="AF36" s="20">
        <v>10.79</v>
      </c>
      <c r="AG36" s="20">
        <v>95.9</v>
      </c>
      <c r="AH36" s="20">
        <v>108.9</v>
      </c>
      <c r="AI36" s="20">
        <v>0.18779999999999999</v>
      </c>
      <c r="AJ36" s="20">
        <v>-1.7</v>
      </c>
      <c r="AK36" s="20">
        <f t="shared" si="1"/>
        <v>-0.24285714285714285</v>
      </c>
      <c r="AL36" s="20">
        <v>1051</v>
      </c>
      <c r="AM36" s="20">
        <v>-13.39</v>
      </c>
      <c r="AN36" s="20">
        <v>1.9</v>
      </c>
      <c r="AO36" s="20">
        <v>520</v>
      </c>
      <c r="AP36" s="20">
        <v>615</v>
      </c>
      <c r="AQ36" s="20">
        <v>484</v>
      </c>
      <c r="AR36" s="20">
        <v>0.40699999999999997</v>
      </c>
      <c r="AS36" s="20">
        <v>52</v>
      </c>
      <c r="AT36" s="20">
        <v>161</v>
      </c>
      <c r="AU36" s="20">
        <v>0.32300000000000001</v>
      </c>
      <c r="AV36" s="20">
        <v>74</v>
      </c>
      <c r="AW36" s="20">
        <v>99</v>
      </c>
      <c r="AX36" s="20">
        <v>0.747</v>
      </c>
      <c r="AY36" s="20">
        <v>67</v>
      </c>
      <c r="AZ36" s="20">
        <f t="shared" si="2"/>
        <v>9.5714285714285712</v>
      </c>
      <c r="BA36" s="20">
        <v>268</v>
      </c>
      <c r="BB36" s="20">
        <f t="shared" si="3"/>
        <v>38.285714285714285</v>
      </c>
      <c r="BC36" s="20">
        <v>104</v>
      </c>
      <c r="BD36" s="20">
        <v>65</v>
      </c>
      <c r="BE36" s="20">
        <v>15</v>
      </c>
      <c r="BF36" s="20">
        <v>115</v>
      </c>
      <c r="BG36" s="20">
        <v>100</v>
      </c>
      <c r="BH36" s="20">
        <v>65</v>
      </c>
      <c r="BI36" s="20">
        <v>76.875</v>
      </c>
      <c r="BJ36" s="20">
        <v>-11.875</v>
      </c>
      <c r="BK36" s="20">
        <v>0.90400000000000003</v>
      </c>
      <c r="BL36" s="20">
        <v>14.375</v>
      </c>
      <c r="BM36" s="20">
        <v>0.56499999999999995</v>
      </c>
      <c r="BN36" s="20">
        <v>20.100000000000001</v>
      </c>
      <c r="BO36" s="20">
        <v>12.4</v>
      </c>
      <c r="BP36" s="20">
        <v>1.9</v>
      </c>
      <c r="BQ36" s="20">
        <v>8.125</v>
      </c>
      <c r="BR36" s="20">
        <v>12.5</v>
      </c>
      <c r="BS36" s="20">
        <v>107</v>
      </c>
      <c r="BT36" s="20">
        <v>0.54800000000000004</v>
      </c>
      <c r="BU36" s="20">
        <v>3</v>
      </c>
      <c r="BV36" s="66">
        <v>256</v>
      </c>
      <c r="BW36" s="66">
        <v>233</v>
      </c>
      <c r="BX36" s="66">
        <v>136</v>
      </c>
      <c r="BY36" s="66">
        <v>329</v>
      </c>
      <c r="BZ36" s="66">
        <v>323</v>
      </c>
      <c r="CA36" s="66">
        <v>170.3</v>
      </c>
      <c r="CB36" s="66">
        <v>107</v>
      </c>
      <c r="CC36" s="66">
        <v>180</v>
      </c>
      <c r="CD36" s="20">
        <v>0.5</v>
      </c>
      <c r="CE36" s="20">
        <v>-13.17</v>
      </c>
      <c r="CF36" s="20">
        <v>101.9</v>
      </c>
      <c r="CG36" s="20">
        <v>115.1</v>
      </c>
      <c r="CH36" s="20">
        <v>74.400000000000006</v>
      </c>
      <c r="CI36" s="20">
        <v>0.11899999999999999</v>
      </c>
      <c r="CJ36" s="20">
        <v>-4.43</v>
      </c>
      <c r="CK36" s="20">
        <v>101</v>
      </c>
      <c r="CL36" s="20">
        <v>105.4</v>
      </c>
      <c r="CM36" s="20">
        <v>-4.43</v>
      </c>
      <c r="CN36" s="20">
        <v>102.7</v>
      </c>
      <c r="CO36" s="20">
        <v>116.5</v>
      </c>
      <c r="CP36" s="63">
        <v>0.191</v>
      </c>
      <c r="CQ36" s="20">
        <v>-3.9</v>
      </c>
      <c r="CR36" s="20">
        <f t="shared" si="0"/>
        <v>-0.48749999999999999</v>
      </c>
      <c r="CS36" s="20">
        <v>1023</v>
      </c>
      <c r="CT36" s="20">
        <v>-16.66</v>
      </c>
      <c r="CU36" s="20">
        <v>-7.53</v>
      </c>
      <c r="CV36" s="20">
        <v>832</v>
      </c>
      <c r="CW36" s="20">
        <v>803</v>
      </c>
      <c r="CX36" s="20">
        <v>634</v>
      </c>
      <c r="CY36" s="20">
        <v>0.44800000000000001</v>
      </c>
      <c r="CZ36" s="20">
        <v>98</v>
      </c>
      <c r="DA36" s="20">
        <v>277</v>
      </c>
      <c r="DB36" s="20">
        <v>0.35399999999999998</v>
      </c>
      <c r="DC36" s="20">
        <v>166</v>
      </c>
      <c r="DD36" s="20">
        <v>240</v>
      </c>
      <c r="DE36" s="20">
        <v>0.69199999999999995</v>
      </c>
      <c r="DF36" s="20">
        <v>110</v>
      </c>
      <c r="DG36" s="20">
        <f t="shared" si="4"/>
        <v>13.75</v>
      </c>
      <c r="DH36" s="20">
        <v>381</v>
      </c>
      <c r="DI36" s="20">
        <f t="shared" si="5"/>
        <v>47.625</v>
      </c>
      <c r="DJ36" s="20">
        <v>164</v>
      </c>
      <c r="DK36" s="20">
        <v>93</v>
      </c>
      <c r="DL36" s="20">
        <v>21</v>
      </c>
      <c r="DM36" s="20">
        <v>134</v>
      </c>
      <c r="DN36" s="20">
        <v>194</v>
      </c>
      <c r="DO36" s="20">
        <v>83.2</v>
      </c>
      <c r="DP36" s="20">
        <v>80.3</v>
      </c>
      <c r="DQ36" s="20">
        <v>2.9</v>
      </c>
      <c r="DR36" s="20">
        <v>1.224</v>
      </c>
      <c r="DS36" s="20">
        <v>13.4</v>
      </c>
      <c r="DT36" s="20">
        <v>0.69399999999999995</v>
      </c>
      <c r="DU36" s="20">
        <v>27.7</v>
      </c>
      <c r="DV36" s="20">
        <v>24</v>
      </c>
      <c r="DW36" s="20">
        <v>2.1</v>
      </c>
      <c r="DX36" s="20">
        <v>9.3000000000000007</v>
      </c>
      <c r="DY36" s="20">
        <v>19.399999999999999</v>
      </c>
      <c r="DZ36" s="20">
        <v>299</v>
      </c>
      <c r="EA36" s="20">
        <v>0.41199999999999998</v>
      </c>
      <c r="EB36" s="20">
        <v>-1</v>
      </c>
      <c r="EC36" s="66">
        <v>306</v>
      </c>
      <c r="ED36" s="66">
        <v>240</v>
      </c>
      <c r="EE36" s="66">
        <v>267</v>
      </c>
      <c r="EF36" s="66">
        <v>251</v>
      </c>
      <c r="EG36" s="66">
        <v>319</v>
      </c>
      <c r="EH36" s="66">
        <v>179.7</v>
      </c>
      <c r="EI36" s="66">
        <v>299</v>
      </c>
      <c r="EJ36" s="66">
        <v>219</v>
      </c>
      <c r="EK36" s="20">
        <v>10911.48</v>
      </c>
      <c r="EL36" s="20">
        <v>11045.960000000001</v>
      </c>
      <c r="EM36" s="20">
        <v>133.6875</v>
      </c>
      <c r="EN36" s="20">
        <v>108.875</v>
      </c>
      <c r="EO36" s="20">
        <v>8.6499999999999986</v>
      </c>
      <c r="EP36" s="20">
        <v>144.91800000000001</v>
      </c>
      <c r="EQ36" s="21">
        <v>71</v>
      </c>
      <c r="ER36" s="21">
        <v>76</v>
      </c>
      <c r="ES36" s="61" t="str">
        <f t="shared" si="6"/>
        <v>Fairleigh Dickinson</v>
      </c>
      <c r="ET36" s="61">
        <f t="shared" si="7"/>
        <v>147</v>
      </c>
      <c r="EU36" s="61">
        <f t="shared" si="8"/>
        <v>-5</v>
      </c>
    </row>
    <row r="37" spans="1:151" x14ac:dyDescent="0.45">
      <c r="A37" s="64">
        <v>45268</v>
      </c>
      <c r="B37" s="21" t="s">
        <v>344</v>
      </c>
      <c r="C37" s="21">
        <v>80</v>
      </c>
      <c r="D37" s="21" t="s">
        <v>331</v>
      </c>
      <c r="E37" s="21">
        <v>218</v>
      </c>
      <c r="F37" s="50" t="s">
        <v>558</v>
      </c>
      <c r="G37" t="s">
        <v>344</v>
      </c>
      <c r="H37" t="s">
        <v>331</v>
      </c>
      <c r="I37" t="s">
        <v>344</v>
      </c>
      <c r="J37" t="s">
        <v>331</v>
      </c>
      <c r="K37" t="s">
        <v>344</v>
      </c>
      <c r="L37" t="s">
        <v>331</v>
      </c>
      <c r="M37" t="s">
        <v>586</v>
      </c>
      <c r="N37" t="s">
        <v>331</v>
      </c>
      <c r="O37" t="s">
        <v>1401</v>
      </c>
      <c r="P37" t="s">
        <v>331</v>
      </c>
      <c r="Q37" t="s">
        <v>344</v>
      </c>
      <c r="R37" t="s">
        <v>331</v>
      </c>
      <c r="S37" t="s">
        <v>86</v>
      </c>
      <c r="T37" t="s">
        <v>166</v>
      </c>
      <c r="U37">
        <v>7</v>
      </c>
      <c r="V37">
        <v>10</v>
      </c>
      <c r="W37" s="20">
        <v>0.625</v>
      </c>
      <c r="X37" s="20">
        <v>-10.34</v>
      </c>
      <c r="Y37" s="20">
        <v>101.1</v>
      </c>
      <c r="Z37" s="20">
        <v>111.5</v>
      </c>
      <c r="AA37" s="20">
        <v>65.8</v>
      </c>
      <c r="AB37" s="20">
        <v>0.216</v>
      </c>
      <c r="AC37" s="20">
        <v>-3.14</v>
      </c>
      <c r="AD37" s="20">
        <v>104.6</v>
      </c>
      <c r="AE37" s="20">
        <v>107.8</v>
      </c>
      <c r="AF37" s="20">
        <v>-3.14</v>
      </c>
      <c r="AG37" s="20">
        <v>101.8</v>
      </c>
      <c r="AH37" s="20">
        <v>111.5</v>
      </c>
      <c r="AI37" s="20">
        <v>0.25800000000000001</v>
      </c>
      <c r="AJ37" s="20">
        <v>-1.5</v>
      </c>
      <c r="AK37" s="20">
        <f t="shared" si="1"/>
        <v>-0.21428571428571427</v>
      </c>
      <c r="AL37" s="20">
        <v>1084</v>
      </c>
      <c r="AM37" s="20">
        <v>-12.76</v>
      </c>
      <c r="AN37" s="20">
        <v>-4.1900000000000004</v>
      </c>
      <c r="AO37" s="20">
        <v>539</v>
      </c>
      <c r="AP37" s="20">
        <v>584</v>
      </c>
      <c r="AQ37" s="20">
        <v>433</v>
      </c>
      <c r="AR37" s="20">
        <v>0.46</v>
      </c>
      <c r="AS37" s="20">
        <v>54</v>
      </c>
      <c r="AT37" s="20">
        <v>147</v>
      </c>
      <c r="AU37" s="20">
        <v>0.36699999999999999</v>
      </c>
      <c r="AV37" s="20">
        <v>87</v>
      </c>
      <c r="AW37" s="20">
        <v>135</v>
      </c>
      <c r="AX37" s="20">
        <v>0.64400000000000002</v>
      </c>
      <c r="AY37" s="20">
        <v>69</v>
      </c>
      <c r="AZ37" s="20">
        <f t="shared" si="2"/>
        <v>9.8571428571428577</v>
      </c>
      <c r="BA37" s="20">
        <v>265</v>
      </c>
      <c r="BB37" s="20">
        <f t="shared" si="3"/>
        <v>37.857142857142854</v>
      </c>
      <c r="BC37" s="20">
        <v>86</v>
      </c>
      <c r="BD37" s="20">
        <v>41</v>
      </c>
      <c r="BE37" s="20">
        <v>17</v>
      </c>
      <c r="BF37" s="20">
        <v>101</v>
      </c>
      <c r="BG37" s="20">
        <v>129</v>
      </c>
      <c r="BH37" s="20">
        <v>67.400000000000006</v>
      </c>
      <c r="BI37" s="20">
        <v>73</v>
      </c>
      <c r="BJ37" s="20">
        <v>-5.625</v>
      </c>
      <c r="BK37" s="20">
        <v>0.85099999999999998</v>
      </c>
      <c r="BL37" s="20">
        <v>12.625</v>
      </c>
      <c r="BM37" s="20">
        <v>0.40600000000000003</v>
      </c>
      <c r="BN37" s="20">
        <v>18.399999999999999</v>
      </c>
      <c r="BO37" s="20">
        <v>16.899999999999999</v>
      </c>
      <c r="BP37" s="20">
        <v>2.1</v>
      </c>
      <c r="BQ37" s="20">
        <v>5.125</v>
      </c>
      <c r="BR37" s="20">
        <v>16.100000000000001</v>
      </c>
      <c r="BS37" s="20">
        <v>198</v>
      </c>
      <c r="BT37" s="20">
        <v>0.48499999999999999</v>
      </c>
      <c r="BU37" s="20">
        <v>9</v>
      </c>
      <c r="BV37" s="66">
        <v>282</v>
      </c>
      <c r="BW37" s="66">
        <v>252</v>
      </c>
      <c r="BX37" s="66">
        <v>155</v>
      </c>
      <c r="BY37" s="66">
        <v>293</v>
      </c>
      <c r="BZ37" s="66">
        <v>293</v>
      </c>
      <c r="CA37" s="66">
        <v>165.7</v>
      </c>
      <c r="CB37" s="66">
        <v>198</v>
      </c>
      <c r="CC37" s="66">
        <v>283</v>
      </c>
      <c r="CD37" s="20">
        <v>0.5</v>
      </c>
      <c r="CE37" s="20">
        <v>1.08</v>
      </c>
      <c r="CF37" s="20">
        <v>105.6</v>
      </c>
      <c r="CG37" s="20">
        <v>104.5</v>
      </c>
      <c r="CH37" s="20">
        <v>67.8</v>
      </c>
      <c r="CI37" s="20">
        <v>-1E-3</v>
      </c>
      <c r="CJ37" s="20">
        <v>5.0999999999999996</v>
      </c>
      <c r="CK37" s="20">
        <v>108</v>
      </c>
      <c r="CL37" s="20">
        <v>102.9</v>
      </c>
      <c r="CM37" s="20">
        <v>8.52</v>
      </c>
      <c r="CN37" s="20">
        <v>105.3</v>
      </c>
      <c r="CO37" s="20">
        <v>105.2</v>
      </c>
      <c r="CP37" s="63">
        <v>0.50270000000000004</v>
      </c>
      <c r="CQ37" s="20">
        <v>-2.2000000000000002</v>
      </c>
      <c r="CR37" s="20">
        <f t="shared" si="0"/>
        <v>-0.22000000000000003</v>
      </c>
      <c r="CS37" s="20">
        <v>1180</v>
      </c>
      <c r="CT37" s="20">
        <v>6.05</v>
      </c>
      <c r="CU37" s="20">
        <v>5.95</v>
      </c>
      <c r="CV37" s="20">
        <v>724</v>
      </c>
      <c r="CW37" s="20">
        <v>723</v>
      </c>
      <c r="CX37" s="20">
        <v>599</v>
      </c>
      <c r="CY37" s="20">
        <v>0.44600000000000001</v>
      </c>
      <c r="CZ37" s="20">
        <v>76</v>
      </c>
      <c r="DA37" s="20">
        <v>228</v>
      </c>
      <c r="DB37" s="20">
        <v>0.33300000000000002</v>
      </c>
      <c r="DC37" s="20">
        <v>114</v>
      </c>
      <c r="DD37" s="20">
        <v>157</v>
      </c>
      <c r="DE37" s="20">
        <v>0.72599999999999998</v>
      </c>
      <c r="DF37" s="20">
        <v>98</v>
      </c>
      <c r="DG37" s="20">
        <f t="shared" si="4"/>
        <v>9.8000000000000007</v>
      </c>
      <c r="DH37" s="20">
        <v>335</v>
      </c>
      <c r="DI37" s="20">
        <f t="shared" si="5"/>
        <v>33.5</v>
      </c>
      <c r="DJ37" s="20">
        <v>116</v>
      </c>
      <c r="DK37" s="20">
        <v>70</v>
      </c>
      <c r="DL37" s="20">
        <v>14</v>
      </c>
      <c r="DM37" s="20">
        <v>119</v>
      </c>
      <c r="DN37" s="20">
        <v>172</v>
      </c>
      <c r="DO37" s="20">
        <v>72.400000000000006</v>
      </c>
      <c r="DP37" s="20">
        <v>72.3</v>
      </c>
      <c r="DQ37" s="20">
        <v>0.1</v>
      </c>
      <c r="DR37" s="20">
        <v>0.97499999999999998</v>
      </c>
      <c r="DS37" s="20">
        <v>11.9</v>
      </c>
      <c r="DT37" s="20">
        <v>0.58799999999999997</v>
      </c>
      <c r="DU37" s="20">
        <v>22.8</v>
      </c>
      <c r="DV37" s="20">
        <v>15.7</v>
      </c>
      <c r="DW37" s="20">
        <v>1.4</v>
      </c>
      <c r="DX37" s="20">
        <v>7</v>
      </c>
      <c r="DY37" s="20">
        <v>17.2</v>
      </c>
      <c r="DZ37" s="20">
        <v>100</v>
      </c>
      <c r="EA37" s="20">
        <v>0.55400000000000005</v>
      </c>
      <c r="EB37" s="20">
        <v>0</v>
      </c>
      <c r="EC37" s="66">
        <v>132</v>
      </c>
      <c r="ED37" s="66">
        <v>192</v>
      </c>
      <c r="EE37" s="66">
        <v>140</v>
      </c>
      <c r="EF37" s="66">
        <v>140</v>
      </c>
      <c r="EG37" s="66">
        <v>146</v>
      </c>
      <c r="EH37" s="66">
        <v>103.2</v>
      </c>
      <c r="EI37" s="66">
        <v>100</v>
      </c>
      <c r="EJ37" s="66">
        <v>115</v>
      </c>
      <c r="EK37" s="20">
        <v>10564.949999999999</v>
      </c>
      <c r="EL37" s="20">
        <v>11774.4</v>
      </c>
      <c r="EM37" s="20">
        <v>88.375</v>
      </c>
      <c r="EN37" s="20">
        <v>60.987500000000004</v>
      </c>
      <c r="EO37" s="20">
        <v>11.688600000000001</v>
      </c>
      <c r="EP37" s="20">
        <v>110.768</v>
      </c>
      <c r="EQ37" s="21">
        <v>63</v>
      </c>
      <c r="ER37" s="21">
        <v>77</v>
      </c>
      <c r="ES37" s="61" t="str">
        <f t="shared" si="6"/>
        <v>Oakland</v>
      </c>
      <c r="ET37" s="61">
        <f t="shared" si="7"/>
        <v>140</v>
      </c>
      <c r="EU37" s="61">
        <f t="shared" si="8"/>
        <v>-14</v>
      </c>
    </row>
    <row r="38" spans="1:151" x14ac:dyDescent="0.45">
      <c r="A38" s="64">
        <v>45269</v>
      </c>
      <c r="B38" s="21" t="s">
        <v>60</v>
      </c>
      <c r="C38" s="21">
        <v>177</v>
      </c>
      <c r="D38" s="21" t="s">
        <v>135</v>
      </c>
      <c r="E38" s="21">
        <v>308</v>
      </c>
      <c r="F38" s="50" t="s">
        <v>1644</v>
      </c>
      <c r="G38" t="s">
        <v>60</v>
      </c>
      <c r="H38" t="s">
        <v>135</v>
      </c>
      <c r="I38" t="s">
        <v>60</v>
      </c>
      <c r="J38" t="s">
        <v>135</v>
      </c>
      <c r="K38" t="s">
        <v>418</v>
      </c>
      <c r="L38" t="s">
        <v>135</v>
      </c>
      <c r="M38" t="s">
        <v>582</v>
      </c>
      <c r="N38" t="s">
        <v>135</v>
      </c>
      <c r="O38" t="s">
        <v>1343</v>
      </c>
      <c r="P38" t="s">
        <v>135</v>
      </c>
      <c r="Q38" t="s">
        <v>418</v>
      </c>
      <c r="R38" t="s">
        <v>135</v>
      </c>
      <c r="S38" t="s">
        <v>17</v>
      </c>
      <c r="T38" t="s">
        <v>13</v>
      </c>
      <c r="U38">
        <v>8</v>
      </c>
      <c r="V38">
        <v>7</v>
      </c>
      <c r="W38" s="20">
        <v>0.75</v>
      </c>
      <c r="X38" s="20">
        <v>16.010000000000002</v>
      </c>
      <c r="Y38" s="20">
        <v>106.2</v>
      </c>
      <c r="Z38" s="20">
        <v>90.2</v>
      </c>
      <c r="AA38" s="20">
        <v>68.8</v>
      </c>
      <c r="AB38" s="20">
        <v>-9.1999999999999998E-2</v>
      </c>
      <c r="AC38" s="20">
        <v>-0.41</v>
      </c>
      <c r="AD38" s="20">
        <v>104.1</v>
      </c>
      <c r="AE38" s="20">
        <v>104.5</v>
      </c>
      <c r="AF38" s="20">
        <v>-0.41</v>
      </c>
      <c r="AG38" s="20">
        <v>105.2</v>
      </c>
      <c r="AH38" s="20">
        <v>91.2</v>
      </c>
      <c r="AI38" s="20">
        <v>0.83789999999999998</v>
      </c>
      <c r="AJ38" s="20">
        <v>0</v>
      </c>
      <c r="AK38" s="20">
        <f t="shared" si="1"/>
        <v>0</v>
      </c>
      <c r="AL38" s="20">
        <v>1343</v>
      </c>
      <c r="AM38" s="20">
        <v>13.85</v>
      </c>
      <c r="AN38" s="20">
        <v>2.48</v>
      </c>
      <c r="AO38" s="20">
        <v>573</v>
      </c>
      <c r="AP38" s="20">
        <v>482</v>
      </c>
      <c r="AQ38" s="20">
        <v>473</v>
      </c>
      <c r="AR38" s="20">
        <v>0.41399999999999998</v>
      </c>
      <c r="AS38" s="20">
        <v>62</v>
      </c>
      <c r="AT38" s="20">
        <v>212</v>
      </c>
      <c r="AU38" s="20">
        <v>0.29199999999999998</v>
      </c>
      <c r="AV38" s="20">
        <v>119</v>
      </c>
      <c r="AW38" s="20">
        <v>164</v>
      </c>
      <c r="AX38" s="20">
        <v>0.72599999999999998</v>
      </c>
      <c r="AY38" s="20">
        <v>98</v>
      </c>
      <c r="AZ38" s="20">
        <f t="shared" si="2"/>
        <v>12.25</v>
      </c>
      <c r="BA38" s="20">
        <v>335</v>
      </c>
      <c r="BB38" s="20">
        <f t="shared" si="3"/>
        <v>41.875</v>
      </c>
      <c r="BC38" s="20">
        <v>108</v>
      </c>
      <c r="BD38" s="20">
        <v>68</v>
      </c>
      <c r="BE38" s="20">
        <v>28</v>
      </c>
      <c r="BF38" s="20">
        <v>111</v>
      </c>
      <c r="BG38" s="20">
        <v>130</v>
      </c>
      <c r="BH38" s="20">
        <v>71.599999999999994</v>
      </c>
      <c r="BI38" s="20">
        <v>60.25</v>
      </c>
      <c r="BJ38" s="20">
        <v>11.375</v>
      </c>
      <c r="BK38" s="20">
        <v>0.97299999999999998</v>
      </c>
      <c r="BL38" s="20">
        <v>13.875</v>
      </c>
      <c r="BM38" s="20">
        <v>0.61299999999999999</v>
      </c>
      <c r="BN38" s="20">
        <v>26.5</v>
      </c>
      <c r="BO38" s="20">
        <v>20.5</v>
      </c>
      <c r="BP38" s="20">
        <v>3.5</v>
      </c>
      <c r="BQ38" s="20">
        <v>8.5</v>
      </c>
      <c r="BR38" s="20">
        <v>16.2</v>
      </c>
      <c r="BS38" s="20">
        <v>33</v>
      </c>
      <c r="BT38" s="20">
        <v>0.62</v>
      </c>
      <c r="BU38" s="20">
        <v>0</v>
      </c>
      <c r="BV38" s="66">
        <v>40</v>
      </c>
      <c r="BW38" s="66">
        <v>52</v>
      </c>
      <c r="BX38" s="66">
        <v>75</v>
      </c>
      <c r="BY38" s="66">
        <v>40</v>
      </c>
      <c r="BZ38" s="66">
        <v>37</v>
      </c>
      <c r="CA38" s="66">
        <v>34.200000000000003</v>
      </c>
      <c r="CB38" s="66">
        <v>33</v>
      </c>
      <c r="CC38" s="66">
        <v>46</v>
      </c>
      <c r="CD38" s="20">
        <v>0.85714285714285698</v>
      </c>
      <c r="CE38" s="20">
        <v>7.49</v>
      </c>
      <c r="CF38" s="20">
        <v>112.1</v>
      </c>
      <c r="CG38" s="20">
        <v>104.6</v>
      </c>
      <c r="CH38" s="20">
        <v>75.3</v>
      </c>
      <c r="CI38" s="20">
        <v>1.7000000000000001E-2</v>
      </c>
      <c r="CJ38" s="20">
        <v>-6.8</v>
      </c>
      <c r="CK38" s="20">
        <v>100.4</v>
      </c>
      <c r="CL38" s="20">
        <v>107.2</v>
      </c>
      <c r="CM38" s="20">
        <v>-6.8</v>
      </c>
      <c r="CN38" s="20">
        <v>109</v>
      </c>
      <c r="CO38" s="20">
        <v>102.8</v>
      </c>
      <c r="CP38" s="63">
        <v>0.66439999999999999</v>
      </c>
      <c r="CQ38" s="20">
        <v>-0.1</v>
      </c>
      <c r="CR38" s="20">
        <f t="shared" si="0"/>
        <v>-1.4285714285714287E-2</v>
      </c>
      <c r="CS38" s="20">
        <v>1263</v>
      </c>
      <c r="CT38" s="20">
        <v>9.36</v>
      </c>
      <c r="CU38" s="20">
        <v>-3.65</v>
      </c>
      <c r="CV38" s="20">
        <v>619</v>
      </c>
      <c r="CW38" s="20">
        <v>528</v>
      </c>
      <c r="CX38" s="20">
        <v>384</v>
      </c>
      <c r="CY38" s="20">
        <v>0.53100000000000003</v>
      </c>
      <c r="CZ38" s="20">
        <v>40</v>
      </c>
      <c r="DA38" s="20">
        <v>129</v>
      </c>
      <c r="DB38" s="20">
        <v>0.31</v>
      </c>
      <c r="DC38" s="20">
        <v>171</v>
      </c>
      <c r="DD38" s="20">
        <v>220</v>
      </c>
      <c r="DE38" s="20">
        <v>0.77700000000000002</v>
      </c>
      <c r="DF38" s="20">
        <v>37</v>
      </c>
      <c r="DG38" s="20">
        <f t="shared" si="4"/>
        <v>5.2857142857142856</v>
      </c>
      <c r="DH38" s="20">
        <v>219</v>
      </c>
      <c r="DI38" s="20">
        <f t="shared" si="5"/>
        <v>31.285714285714285</v>
      </c>
      <c r="DJ38" s="20">
        <v>89</v>
      </c>
      <c r="DK38" s="20">
        <v>74</v>
      </c>
      <c r="DL38" s="20">
        <v>25</v>
      </c>
      <c r="DM38" s="20">
        <v>81</v>
      </c>
      <c r="DN38" s="20">
        <v>114</v>
      </c>
      <c r="DO38" s="20">
        <v>88.4</v>
      </c>
      <c r="DP38" s="20">
        <v>75.429000000000002</v>
      </c>
      <c r="DQ38" s="20">
        <v>13</v>
      </c>
      <c r="DR38" s="20">
        <v>1.099</v>
      </c>
      <c r="DS38" s="20">
        <v>11.571</v>
      </c>
      <c r="DT38" s="20">
        <v>0.91400000000000003</v>
      </c>
      <c r="DU38" s="20">
        <v>18.399999999999999</v>
      </c>
      <c r="DV38" s="20">
        <v>31.4</v>
      </c>
      <c r="DW38" s="20">
        <v>3.6</v>
      </c>
      <c r="DX38" s="20">
        <v>10.571428571428571</v>
      </c>
      <c r="DY38" s="20">
        <v>16.3</v>
      </c>
      <c r="DZ38" s="20">
        <v>120</v>
      </c>
      <c r="EA38" s="20">
        <v>0.53700000000000003</v>
      </c>
      <c r="EB38" s="20">
        <v>1</v>
      </c>
      <c r="EC38" s="66">
        <v>71</v>
      </c>
      <c r="ED38" s="66">
        <v>62</v>
      </c>
      <c r="EE38" s="66">
        <v>63</v>
      </c>
      <c r="EF38" s="66">
        <v>83</v>
      </c>
      <c r="EG38" s="66">
        <v>91</v>
      </c>
      <c r="EH38" s="66">
        <v>50</v>
      </c>
      <c r="EI38" s="66">
        <v>120</v>
      </c>
      <c r="EJ38" s="66">
        <v>40</v>
      </c>
      <c r="EK38" s="20">
        <v>11108.52</v>
      </c>
      <c r="EL38" s="20">
        <v>10111.42</v>
      </c>
      <c r="EM38" s="20">
        <v>146.67857142857142</v>
      </c>
      <c r="EN38" s="20">
        <v>98.353499999999997</v>
      </c>
      <c r="EO38" s="20">
        <v>12.587400000000001</v>
      </c>
      <c r="EP38" s="20">
        <v>82.763999999999996</v>
      </c>
      <c r="EQ38" s="21">
        <v>106</v>
      </c>
      <c r="ER38" s="21">
        <v>76</v>
      </c>
      <c r="ES38" s="61" t="str">
        <f t="shared" si="6"/>
        <v>Mississippi St.</v>
      </c>
      <c r="ET38" s="61">
        <f t="shared" si="7"/>
        <v>182</v>
      </c>
      <c r="EU38" s="61">
        <f t="shared" si="8"/>
        <v>30</v>
      </c>
    </row>
    <row r="39" spans="1:151" x14ac:dyDescent="0.45">
      <c r="A39" s="64">
        <v>45269</v>
      </c>
      <c r="B39" s="21" t="s">
        <v>204</v>
      </c>
      <c r="C39" s="21">
        <v>98</v>
      </c>
      <c r="D39" s="21" t="s">
        <v>112</v>
      </c>
      <c r="E39" s="21">
        <v>289</v>
      </c>
      <c r="F39" s="50" t="s">
        <v>558</v>
      </c>
      <c r="G39" t="s">
        <v>204</v>
      </c>
      <c r="H39" t="s">
        <v>112</v>
      </c>
      <c r="I39" t="s">
        <v>204</v>
      </c>
      <c r="J39" t="s">
        <v>112</v>
      </c>
      <c r="K39" t="s">
        <v>204</v>
      </c>
      <c r="L39" t="s">
        <v>112</v>
      </c>
      <c r="M39" t="s">
        <v>204</v>
      </c>
      <c r="N39" t="s">
        <v>112</v>
      </c>
      <c r="O39" t="s">
        <v>204</v>
      </c>
      <c r="P39" t="s">
        <v>112</v>
      </c>
      <c r="Q39" t="s">
        <v>204</v>
      </c>
      <c r="R39" t="s">
        <v>112</v>
      </c>
      <c r="S39" t="s">
        <v>15</v>
      </c>
      <c r="T39" t="s">
        <v>29</v>
      </c>
      <c r="U39">
        <v>8</v>
      </c>
      <c r="V39">
        <v>8</v>
      </c>
      <c r="W39" s="20">
        <v>0.625</v>
      </c>
      <c r="X39" s="20">
        <v>-1.32</v>
      </c>
      <c r="Y39" s="20">
        <v>109</v>
      </c>
      <c r="Z39" s="20">
        <v>110.4</v>
      </c>
      <c r="AA39" s="20">
        <v>68.3</v>
      </c>
      <c r="AB39" s="20">
        <v>-4.1000000000000002E-2</v>
      </c>
      <c r="AC39" s="20">
        <v>-10.3</v>
      </c>
      <c r="AD39" s="20">
        <v>98.4</v>
      </c>
      <c r="AE39" s="20">
        <v>108.7</v>
      </c>
      <c r="AF39" s="20">
        <v>-10.3</v>
      </c>
      <c r="AG39" s="20">
        <v>109.2</v>
      </c>
      <c r="AH39" s="20">
        <v>108</v>
      </c>
      <c r="AI39" s="20">
        <v>0.53190000000000004</v>
      </c>
      <c r="AJ39" s="20">
        <v>-1.7</v>
      </c>
      <c r="AK39" s="20">
        <f t="shared" si="1"/>
        <v>-0.21249999999999999</v>
      </c>
      <c r="AL39" s="20">
        <v>1207</v>
      </c>
      <c r="AM39" s="20">
        <v>-0.49</v>
      </c>
      <c r="AN39" s="20">
        <v>-6.61</v>
      </c>
      <c r="AO39" s="20">
        <v>632</v>
      </c>
      <c r="AP39" s="20">
        <v>583</v>
      </c>
      <c r="AQ39" s="20">
        <v>453</v>
      </c>
      <c r="AR39" s="20">
        <v>0.45900000000000002</v>
      </c>
      <c r="AS39" s="20">
        <v>76</v>
      </c>
      <c r="AT39" s="20">
        <v>195</v>
      </c>
      <c r="AU39" s="20">
        <v>0.39</v>
      </c>
      <c r="AV39" s="20">
        <v>140</v>
      </c>
      <c r="AW39" s="20">
        <v>205</v>
      </c>
      <c r="AX39" s="20">
        <v>0.68300000000000005</v>
      </c>
      <c r="AY39" s="20">
        <v>102</v>
      </c>
      <c r="AZ39" s="20">
        <f t="shared" si="2"/>
        <v>12.75</v>
      </c>
      <c r="BA39" s="20">
        <v>307</v>
      </c>
      <c r="BB39" s="20">
        <f t="shared" si="3"/>
        <v>38.375</v>
      </c>
      <c r="BC39" s="20">
        <v>116</v>
      </c>
      <c r="BD39" s="20">
        <v>44</v>
      </c>
      <c r="BE39" s="20">
        <v>32</v>
      </c>
      <c r="BF39" s="20">
        <v>113</v>
      </c>
      <c r="BG39" s="20">
        <v>134</v>
      </c>
      <c r="BH39" s="20">
        <v>79</v>
      </c>
      <c r="BI39" s="20">
        <v>72.875</v>
      </c>
      <c r="BJ39" s="20">
        <v>6.125</v>
      </c>
      <c r="BK39" s="20">
        <v>1.0269999999999999</v>
      </c>
      <c r="BL39" s="20">
        <v>14.125</v>
      </c>
      <c r="BM39" s="20">
        <v>0.38900000000000001</v>
      </c>
      <c r="BN39" s="20">
        <v>24.4</v>
      </c>
      <c r="BO39" s="20">
        <v>25.6</v>
      </c>
      <c r="BP39" s="20">
        <v>4</v>
      </c>
      <c r="BQ39" s="20">
        <v>5.5</v>
      </c>
      <c r="BR39" s="20">
        <v>16.8</v>
      </c>
      <c r="BS39" s="20">
        <v>283</v>
      </c>
      <c r="BT39" s="20">
        <v>0.42899999999999999</v>
      </c>
      <c r="BU39" s="20">
        <v>-2</v>
      </c>
      <c r="BV39" s="66">
        <v>222</v>
      </c>
      <c r="BW39" s="66">
        <v>217</v>
      </c>
      <c r="BX39" s="66">
        <v>188</v>
      </c>
      <c r="BY39" s="66">
        <v>133</v>
      </c>
      <c r="BZ39" s="66">
        <v>176</v>
      </c>
      <c r="CA39" s="66">
        <v>119.2</v>
      </c>
      <c r="CB39" s="66">
        <v>283</v>
      </c>
      <c r="CC39" s="66">
        <v>280</v>
      </c>
      <c r="CD39" s="20">
        <v>0.66666666666666696</v>
      </c>
      <c r="CE39" s="20">
        <v>6.52</v>
      </c>
      <c r="CF39" s="20">
        <v>107</v>
      </c>
      <c r="CG39" s="20">
        <v>100.5</v>
      </c>
      <c r="CH39" s="20">
        <v>71.8</v>
      </c>
      <c r="CI39" s="20">
        <v>0.123</v>
      </c>
      <c r="CJ39" s="20">
        <v>6.11</v>
      </c>
      <c r="CK39" s="20">
        <v>107.2</v>
      </c>
      <c r="CL39" s="20">
        <v>101.1</v>
      </c>
      <c r="CM39" s="20">
        <v>3.4</v>
      </c>
      <c r="CN39" s="20">
        <v>107.1</v>
      </c>
      <c r="CO39" s="20">
        <v>100.9</v>
      </c>
      <c r="CP39" s="63">
        <v>0.66620000000000001</v>
      </c>
      <c r="CQ39" s="20">
        <v>-0.2</v>
      </c>
      <c r="CR39" s="20">
        <f t="shared" si="0"/>
        <v>-2.5000000000000001E-2</v>
      </c>
      <c r="CS39" s="20">
        <v>1280</v>
      </c>
      <c r="CT39" s="20">
        <v>8.39</v>
      </c>
      <c r="CU39" s="20">
        <v>8.01</v>
      </c>
      <c r="CV39" s="20">
        <v>692</v>
      </c>
      <c r="CW39" s="20">
        <v>640</v>
      </c>
      <c r="CX39" s="20">
        <v>586</v>
      </c>
      <c r="CY39" s="20">
        <v>0.433</v>
      </c>
      <c r="CZ39" s="20">
        <v>71</v>
      </c>
      <c r="DA39" s="20">
        <v>219</v>
      </c>
      <c r="DB39" s="20">
        <v>0.32400000000000001</v>
      </c>
      <c r="DC39" s="20">
        <v>113</v>
      </c>
      <c r="DD39" s="20">
        <v>156</v>
      </c>
      <c r="DE39" s="20">
        <v>0.72399999999999998</v>
      </c>
      <c r="DF39" s="20">
        <v>106</v>
      </c>
      <c r="DG39" s="20">
        <f t="shared" si="4"/>
        <v>13.25</v>
      </c>
      <c r="DH39" s="20">
        <v>347</v>
      </c>
      <c r="DI39" s="20">
        <f t="shared" si="5"/>
        <v>43.375</v>
      </c>
      <c r="DJ39" s="20">
        <v>122</v>
      </c>
      <c r="DK39" s="20">
        <v>79</v>
      </c>
      <c r="DL39" s="20">
        <v>49</v>
      </c>
      <c r="DM39" s="20">
        <v>107</v>
      </c>
      <c r="DN39" s="20">
        <v>129</v>
      </c>
      <c r="DO39" s="20">
        <v>76.900000000000006</v>
      </c>
      <c r="DP39" s="20">
        <v>71.111000000000004</v>
      </c>
      <c r="DQ39" s="20">
        <v>5.7779999999999996</v>
      </c>
      <c r="DR39" s="20">
        <v>1.1399999999999999</v>
      </c>
      <c r="DS39" s="20">
        <v>11.888999999999999</v>
      </c>
      <c r="DT39" s="20">
        <v>0.73799999999999999</v>
      </c>
      <c r="DU39" s="20">
        <v>24.3</v>
      </c>
      <c r="DV39" s="20">
        <v>17.3</v>
      </c>
      <c r="DW39" s="20">
        <v>5.4</v>
      </c>
      <c r="DX39" s="20">
        <v>8.7777777777777786</v>
      </c>
      <c r="DY39" s="20">
        <v>14.3</v>
      </c>
      <c r="DZ39" s="20">
        <v>32</v>
      </c>
      <c r="EA39" s="20">
        <v>0.62</v>
      </c>
      <c r="EB39" s="20">
        <v>0</v>
      </c>
      <c r="EC39" s="66">
        <v>115</v>
      </c>
      <c r="ED39" s="66">
        <v>85</v>
      </c>
      <c r="EE39" s="66">
        <v>68</v>
      </c>
      <c r="EF39" s="66">
        <v>125</v>
      </c>
      <c r="EG39" s="66">
        <v>101</v>
      </c>
      <c r="EH39" s="66">
        <v>63.3</v>
      </c>
      <c r="EI39" s="66">
        <v>32</v>
      </c>
      <c r="EJ39" s="66">
        <v>122</v>
      </c>
      <c r="EK39" s="20">
        <v>10954.5</v>
      </c>
      <c r="EL39" s="20">
        <v>11812.800000000001</v>
      </c>
      <c r="EM39" s="20">
        <v>123.98611111111113</v>
      </c>
      <c r="EN39" s="20">
        <v>65.389499999999998</v>
      </c>
      <c r="EO39" s="20">
        <v>12.1632</v>
      </c>
      <c r="EP39" s="20">
        <v>88.107000000000014</v>
      </c>
      <c r="EQ39" s="21">
        <v>68</v>
      </c>
      <c r="ER39" s="21">
        <v>80</v>
      </c>
      <c r="ES39" s="61" t="str">
        <f t="shared" si="6"/>
        <v>Syracuse</v>
      </c>
      <c r="ET39" s="61">
        <f t="shared" si="7"/>
        <v>148</v>
      </c>
      <c r="EU39" s="61">
        <f t="shared" si="8"/>
        <v>-12</v>
      </c>
    </row>
    <row r="40" spans="1:151" x14ac:dyDescent="0.45">
      <c r="A40" s="64">
        <v>45269</v>
      </c>
      <c r="B40" s="21" t="s">
        <v>14</v>
      </c>
      <c r="C40" s="21">
        <v>60</v>
      </c>
      <c r="D40" s="21" t="s">
        <v>396</v>
      </c>
      <c r="E40" s="21">
        <v>14</v>
      </c>
      <c r="F40" s="50" t="s">
        <v>558</v>
      </c>
      <c r="G40" t="s">
        <v>14</v>
      </c>
      <c r="H40" t="s">
        <v>396</v>
      </c>
      <c r="I40" t="s">
        <v>14</v>
      </c>
      <c r="J40" t="s">
        <v>396</v>
      </c>
      <c r="K40" t="s">
        <v>14</v>
      </c>
      <c r="L40" t="s">
        <v>502</v>
      </c>
      <c r="M40" t="s">
        <v>14</v>
      </c>
      <c r="N40" t="s">
        <v>722</v>
      </c>
      <c r="O40" t="s">
        <v>1340</v>
      </c>
      <c r="P40" t="s">
        <v>1406</v>
      </c>
      <c r="Q40" t="s">
        <v>14</v>
      </c>
      <c r="R40" t="s">
        <v>502</v>
      </c>
      <c r="S40" t="s">
        <v>15</v>
      </c>
      <c r="T40" t="s">
        <v>274</v>
      </c>
      <c r="U40">
        <v>9</v>
      </c>
      <c r="V40">
        <v>9</v>
      </c>
      <c r="W40" s="20">
        <v>0.88888888888888895</v>
      </c>
      <c r="X40" s="20">
        <v>28.28</v>
      </c>
      <c r="Y40" s="20">
        <v>121.8</v>
      </c>
      <c r="Z40" s="20">
        <v>93.5</v>
      </c>
      <c r="AA40" s="20">
        <v>66.900000000000006</v>
      </c>
      <c r="AB40" s="20">
        <v>-3.7999999999999999E-2</v>
      </c>
      <c r="AC40" s="20">
        <v>-2.2599999999999998</v>
      </c>
      <c r="AD40" s="20">
        <v>102.6</v>
      </c>
      <c r="AE40" s="20">
        <v>104.9</v>
      </c>
      <c r="AF40" s="20">
        <v>-2.2599999999999998</v>
      </c>
      <c r="AG40" s="20">
        <v>118.5</v>
      </c>
      <c r="AH40" s="20">
        <v>93.5</v>
      </c>
      <c r="AI40" s="20">
        <v>0.93879999999999997</v>
      </c>
      <c r="AJ40" s="20">
        <v>1.6</v>
      </c>
      <c r="AK40" s="20">
        <f t="shared" si="1"/>
        <v>0.17777777777777778</v>
      </c>
      <c r="AL40" s="20">
        <v>1417</v>
      </c>
      <c r="AM40" s="20">
        <v>20.64</v>
      </c>
      <c r="AN40" s="20">
        <v>-2.0299999999999998</v>
      </c>
      <c r="AO40" s="20">
        <v>773</v>
      </c>
      <c r="AP40" s="20">
        <v>569</v>
      </c>
      <c r="AQ40" s="20">
        <v>552</v>
      </c>
      <c r="AR40" s="20">
        <v>0.504</v>
      </c>
      <c r="AS40" s="20">
        <v>76</v>
      </c>
      <c r="AT40" s="20">
        <v>237</v>
      </c>
      <c r="AU40" s="20">
        <v>0.32100000000000001</v>
      </c>
      <c r="AV40" s="20">
        <v>141</v>
      </c>
      <c r="AW40" s="20">
        <v>195</v>
      </c>
      <c r="AX40" s="20">
        <v>0.72299999999999998</v>
      </c>
      <c r="AY40" s="20">
        <v>117</v>
      </c>
      <c r="AZ40" s="20">
        <f t="shared" si="2"/>
        <v>13</v>
      </c>
      <c r="BA40" s="20">
        <v>377</v>
      </c>
      <c r="BB40" s="20">
        <f t="shared" si="3"/>
        <v>41.888888888888886</v>
      </c>
      <c r="BC40" s="20">
        <v>168</v>
      </c>
      <c r="BD40" s="20">
        <v>61</v>
      </c>
      <c r="BE40" s="20">
        <v>50</v>
      </c>
      <c r="BF40" s="20">
        <v>90</v>
      </c>
      <c r="BG40" s="20">
        <v>145</v>
      </c>
      <c r="BH40" s="20">
        <v>85.9</v>
      </c>
      <c r="BI40" s="20">
        <v>63.222000000000001</v>
      </c>
      <c r="BJ40" s="20">
        <v>22.667000000000002</v>
      </c>
      <c r="BK40" s="20">
        <v>1.867</v>
      </c>
      <c r="BL40" s="20">
        <v>10</v>
      </c>
      <c r="BM40" s="20">
        <v>0.67800000000000005</v>
      </c>
      <c r="BN40" s="20">
        <v>26.3</v>
      </c>
      <c r="BO40" s="20">
        <v>21.7</v>
      </c>
      <c r="BP40" s="20">
        <v>5.6</v>
      </c>
      <c r="BQ40" s="20">
        <v>6.7777777777777777</v>
      </c>
      <c r="BR40" s="20">
        <v>16.100000000000001</v>
      </c>
      <c r="BS40" s="20">
        <v>10</v>
      </c>
      <c r="BT40" s="20">
        <v>0.65600000000000003</v>
      </c>
      <c r="BU40" s="20">
        <v>-2</v>
      </c>
      <c r="BV40" s="66">
        <v>9</v>
      </c>
      <c r="BW40" s="66">
        <v>5</v>
      </c>
      <c r="BX40" s="66">
        <v>12</v>
      </c>
      <c r="BY40" s="66">
        <v>4</v>
      </c>
      <c r="BZ40" s="66">
        <v>3</v>
      </c>
      <c r="CA40" s="66">
        <v>4.2</v>
      </c>
      <c r="CB40" s="66">
        <v>10</v>
      </c>
      <c r="CC40" s="66">
        <v>11</v>
      </c>
      <c r="CD40" s="20">
        <v>0.4</v>
      </c>
      <c r="CE40" s="20">
        <v>-18.079999999999998</v>
      </c>
      <c r="CF40" s="20">
        <v>100.9</v>
      </c>
      <c r="CG40" s="20">
        <v>119</v>
      </c>
      <c r="CH40" s="20">
        <v>75</v>
      </c>
      <c r="CI40" s="20">
        <v>0.10199999999999999</v>
      </c>
      <c r="CJ40" s="20">
        <v>7.04</v>
      </c>
      <c r="CK40" s="20">
        <v>108.6</v>
      </c>
      <c r="CL40" s="20">
        <v>101.5</v>
      </c>
      <c r="CM40" s="20">
        <v>7.04</v>
      </c>
      <c r="CN40" s="20">
        <v>100</v>
      </c>
      <c r="CO40" s="20">
        <v>117.1</v>
      </c>
      <c r="CP40" s="63">
        <v>0.13919999999999999</v>
      </c>
      <c r="CQ40" s="20">
        <v>-3.6</v>
      </c>
      <c r="CR40" s="20">
        <f t="shared" si="0"/>
        <v>-0.4</v>
      </c>
      <c r="CS40" s="20">
        <v>974</v>
      </c>
      <c r="CT40" s="20">
        <v>-17.78</v>
      </c>
      <c r="CU40" s="20">
        <v>1.8</v>
      </c>
      <c r="CV40" s="20">
        <v>856</v>
      </c>
      <c r="CW40" s="20">
        <v>881</v>
      </c>
      <c r="CX40" s="20">
        <v>647</v>
      </c>
      <c r="CY40" s="20">
        <v>0.44400000000000001</v>
      </c>
      <c r="CZ40" s="20">
        <v>112</v>
      </c>
      <c r="DA40" s="20">
        <v>296</v>
      </c>
      <c r="DB40" s="20">
        <v>0.378</v>
      </c>
      <c r="DC40" s="20">
        <v>170</v>
      </c>
      <c r="DD40" s="20">
        <v>217</v>
      </c>
      <c r="DE40" s="20">
        <v>0.78300000000000003</v>
      </c>
      <c r="DF40" s="20">
        <v>94</v>
      </c>
      <c r="DG40" s="20">
        <f t="shared" si="4"/>
        <v>10.444444444444445</v>
      </c>
      <c r="DH40" s="20">
        <v>339</v>
      </c>
      <c r="DI40" s="20">
        <f t="shared" si="5"/>
        <v>37.666666666666664</v>
      </c>
      <c r="DJ40" s="20">
        <v>159</v>
      </c>
      <c r="DK40" s="20">
        <v>76</v>
      </c>
      <c r="DL40" s="20">
        <v>26</v>
      </c>
      <c r="DM40" s="20">
        <v>124</v>
      </c>
      <c r="DN40" s="20">
        <v>187</v>
      </c>
      <c r="DO40" s="20">
        <v>85.6</v>
      </c>
      <c r="DP40" s="20">
        <v>88.1</v>
      </c>
      <c r="DQ40" s="20">
        <v>-2.5</v>
      </c>
      <c r="DR40" s="20">
        <v>1.282</v>
      </c>
      <c r="DS40" s="20">
        <v>12.4</v>
      </c>
      <c r="DT40" s="20">
        <v>0.61299999999999999</v>
      </c>
      <c r="DU40" s="20">
        <v>29.6</v>
      </c>
      <c r="DV40" s="20">
        <v>21.7</v>
      </c>
      <c r="DW40" s="20">
        <v>2.6</v>
      </c>
      <c r="DX40" s="20">
        <v>7.6</v>
      </c>
      <c r="DY40" s="20">
        <v>18.7</v>
      </c>
      <c r="DZ40" s="20">
        <v>221</v>
      </c>
      <c r="EA40" s="20">
        <v>0.46800000000000003</v>
      </c>
      <c r="EB40" s="20">
        <v>-2</v>
      </c>
      <c r="EC40" s="66">
        <v>330</v>
      </c>
      <c r="ED40" s="66">
        <v>348</v>
      </c>
      <c r="EE40" s="66">
        <v>289</v>
      </c>
      <c r="EF40" s="66">
        <v>306</v>
      </c>
      <c r="EG40" s="66">
        <v>348</v>
      </c>
      <c r="EH40" s="66">
        <v>215.3</v>
      </c>
      <c r="EI40" s="66">
        <v>224</v>
      </c>
      <c r="EJ40" s="66">
        <v>340</v>
      </c>
      <c r="EK40" s="20">
        <v>14494.199999999999</v>
      </c>
      <c r="EL40" s="20">
        <v>9434.15</v>
      </c>
      <c r="EM40" s="20">
        <v>76</v>
      </c>
      <c r="EN40" s="20">
        <v>84.044444444444451</v>
      </c>
      <c r="EO40" s="20">
        <v>12.606300000000001</v>
      </c>
      <c r="EP40" s="20">
        <v>135.20099999999999</v>
      </c>
      <c r="EQ40" s="21">
        <v>101</v>
      </c>
      <c r="ER40" s="21">
        <v>63</v>
      </c>
      <c r="ES40" s="61" t="str">
        <f t="shared" si="6"/>
        <v>Connecticut</v>
      </c>
      <c r="ET40" s="61">
        <f t="shared" si="7"/>
        <v>164</v>
      </c>
      <c r="EU40" s="61">
        <f t="shared" si="8"/>
        <v>38</v>
      </c>
    </row>
    <row r="41" spans="1:151" x14ac:dyDescent="0.45">
      <c r="A41" s="64">
        <v>45269</v>
      </c>
      <c r="B41" s="21" t="s">
        <v>16</v>
      </c>
      <c r="C41" s="21">
        <v>293</v>
      </c>
      <c r="D41" s="21" t="s">
        <v>49</v>
      </c>
      <c r="E41" s="21">
        <v>118</v>
      </c>
      <c r="F41" s="50" t="s">
        <v>558</v>
      </c>
      <c r="G41" t="s">
        <v>16</v>
      </c>
      <c r="H41" t="s">
        <v>49</v>
      </c>
      <c r="I41" t="s">
        <v>16</v>
      </c>
      <c r="J41" t="s">
        <v>49</v>
      </c>
      <c r="K41" t="s">
        <v>16</v>
      </c>
      <c r="L41" t="s">
        <v>49</v>
      </c>
      <c r="M41" t="s">
        <v>16</v>
      </c>
      <c r="N41" t="s">
        <v>49</v>
      </c>
      <c r="O41" t="s">
        <v>16</v>
      </c>
      <c r="P41" t="s">
        <v>49</v>
      </c>
      <c r="Q41" t="s">
        <v>16</v>
      </c>
      <c r="R41" t="s">
        <v>49</v>
      </c>
      <c r="S41" t="s">
        <v>17</v>
      </c>
      <c r="T41" t="s">
        <v>24</v>
      </c>
      <c r="U41">
        <v>8</v>
      </c>
      <c r="V41">
        <v>8</v>
      </c>
      <c r="W41" s="20">
        <v>0.625</v>
      </c>
      <c r="X41" s="20">
        <v>24.45</v>
      </c>
      <c r="Y41" s="20">
        <v>114.2</v>
      </c>
      <c r="Z41" s="20">
        <v>89.8</v>
      </c>
      <c r="AA41" s="20">
        <v>71</v>
      </c>
      <c r="AB41" s="20">
        <v>-0.11799999999999999</v>
      </c>
      <c r="AC41" s="20">
        <v>12.51</v>
      </c>
      <c r="AD41" s="20">
        <v>111.9</v>
      </c>
      <c r="AE41" s="20">
        <v>99.4</v>
      </c>
      <c r="AF41" s="20">
        <v>12.51</v>
      </c>
      <c r="AG41" s="20">
        <v>111.1</v>
      </c>
      <c r="AH41" s="20">
        <v>90.3</v>
      </c>
      <c r="AI41" s="20">
        <v>0.91559999999999997</v>
      </c>
      <c r="AJ41" s="20">
        <v>0.6</v>
      </c>
      <c r="AK41" s="20">
        <f t="shared" si="1"/>
        <v>7.4999999999999997E-2</v>
      </c>
      <c r="AL41" s="20">
        <v>1369</v>
      </c>
      <c r="AM41" s="20">
        <v>21.52</v>
      </c>
      <c r="AN41" s="20">
        <v>10.77</v>
      </c>
      <c r="AO41" s="20">
        <v>621</v>
      </c>
      <c r="AP41" s="20">
        <v>535</v>
      </c>
      <c r="AQ41" s="20">
        <v>494</v>
      </c>
      <c r="AR41" s="20">
        <v>0.437</v>
      </c>
      <c r="AS41" s="20">
        <v>68</v>
      </c>
      <c r="AT41" s="20">
        <v>205</v>
      </c>
      <c r="AU41" s="20">
        <v>0.33200000000000002</v>
      </c>
      <c r="AV41" s="20">
        <v>121</v>
      </c>
      <c r="AW41" s="20">
        <v>159</v>
      </c>
      <c r="AX41" s="20">
        <v>0.76100000000000001</v>
      </c>
      <c r="AY41" s="20">
        <v>80</v>
      </c>
      <c r="AZ41" s="20">
        <f t="shared" si="2"/>
        <v>10</v>
      </c>
      <c r="BA41" s="20">
        <v>302</v>
      </c>
      <c r="BB41" s="20">
        <f t="shared" si="3"/>
        <v>37.75</v>
      </c>
      <c r="BC41" s="20">
        <v>123</v>
      </c>
      <c r="BD41" s="20">
        <v>60</v>
      </c>
      <c r="BE41" s="20">
        <v>39</v>
      </c>
      <c r="BF41" s="20">
        <v>81</v>
      </c>
      <c r="BG41" s="20">
        <v>151</v>
      </c>
      <c r="BH41" s="20">
        <v>77.599999999999994</v>
      </c>
      <c r="BI41" s="20">
        <v>66.875</v>
      </c>
      <c r="BJ41" s="20">
        <v>10.75</v>
      </c>
      <c r="BK41" s="20">
        <v>1.5189999999999999</v>
      </c>
      <c r="BL41" s="20">
        <v>10.125</v>
      </c>
      <c r="BM41" s="20">
        <v>0.74099999999999999</v>
      </c>
      <c r="BN41" s="20">
        <v>25.6</v>
      </c>
      <c r="BO41" s="20">
        <v>19.899999999999999</v>
      </c>
      <c r="BP41" s="20">
        <v>4.9000000000000004</v>
      </c>
      <c r="BQ41" s="20">
        <v>7.5</v>
      </c>
      <c r="BR41" s="20">
        <v>18.899999999999999</v>
      </c>
      <c r="BS41" s="20">
        <v>18</v>
      </c>
      <c r="BT41" s="20">
        <v>0.64100000000000001</v>
      </c>
      <c r="BU41" s="20">
        <v>1</v>
      </c>
      <c r="BV41" s="66">
        <v>12</v>
      </c>
      <c r="BW41" s="66">
        <v>17</v>
      </c>
      <c r="BX41" s="66">
        <v>38</v>
      </c>
      <c r="BY41" s="66">
        <v>6</v>
      </c>
      <c r="BZ41" s="66">
        <v>9</v>
      </c>
      <c r="CA41" s="66">
        <v>11.8</v>
      </c>
      <c r="CB41" s="66">
        <v>18</v>
      </c>
      <c r="CC41" s="66">
        <v>7</v>
      </c>
      <c r="CD41" s="20">
        <v>0.875</v>
      </c>
      <c r="CE41" s="20">
        <v>22.17</v>
      </c>
      <c r="CF41" s="20">
        <v>114.7</v>
      </c>
      <c r="CG41" s="20">
        <v>92.5</v>
      </c>
      <c r="CH41" s="20">
        <v>71.400000000000006</v>
      </c>
      <c r="CI41" s="20">
        <v>-0.04</v>
      </c>
      <c r="CJ41" s="20">
        <v>-2.46</v>
      </c>
      <c r="CK41" s="20">
        <v>102</v>
      </c>
      <c r="CL41" s="20">
        <v>104.4</v>
      </c>
      <c r="CM41" s="20">
        <v>-5.61</v>
      </c>
      <c r="CN41" s="20">
        <v>111</v>
      </c>
      <c r="CO41" s="20">
        <v>94.2</v>
      </c>
      <c r="CP41" s="63">
        <v>0.86799999999999999</v>
      </c>
      <c r="CQ41" s="20">
        <v>1</v>
      </c>
      <c r="CR41" s="20">
        <f t="shared" si="0"/>
        <v>0.125</v>
      </c>
      <c r="CS41" s="20">
        <v>1379</v>
      </c>
      <c r="CT41" s="20">
        <v>20.59</v>
      </c>
      <c r="CU41" s="20">
        <v>2.84</v>
      </c>
      <c r="CV41" s="20">
        <v>641</v>
      </c>
      <c r="CW41" s="20">
        <v>499</v>
      </c>
      <c r="CX41" s="20">
        <v>506</v>
      </c>
      <c r="CY41" s="20">
        <v>0.48399999999999999</v>
      </c>
      <c r="CZ41" s="20">
        <v>66</v>
      </c>
      <c r="DA41" s="20">
        <v>196</v>
      </c>
      <c r="DB41" s="20">
        <v>0.33700000000000002</v>
      </c>
      <c r="DC41" s="20">
        <v>85</v>
      </c>
      <c r="DD41" s="20">
        <v>136</v>
      </c>
      <c r="DE41" s="20">
        <v>0.625</v>
      </c>
      <c r="DF41" s="20">
        <v>101</v>
      </c>
      <c r="DG41" s="20">
        <f t="shared" si="4"/>
        <v>12.625</v>
      </c>
      <c r="DH41" s="20">
        <v>371</v>
      </c>
      <c r="DI41" s="20">
        <f t="shared" si="5"/>
        <v>46.375</v>
      </c>
      <c r="DJ41" s="20">
        <v>101</v>
      </c>
      <c r="DK41" s="20">
        <v>33</v>
      </c>
      <c r="DL41" s="20">
        <v>37</v>
      </c>
      <c r="DM41" s="20">
        <v>106</v>
      </c>
      <c r="DN41" s="20">
        <v>110</v>
      </c>
      <c r="DO41" s="20">
        <v>80.099999999999994</v>
      </c>
      <c r="DP41" s="20">
        <v>62.375</v>
      </c>
      <c r="DQ41" s="20">
        <v>17.75</v>
      </c>
      <c r="DR41" s="20">
        <v>0.95299999999999996</v>
      </c>
      <c r="DS41" s="20">
        <v>13.25</v>
      </c>
      <c r="DT41" s="20">
        <v>0.311</v>
      </c>
      <c r="DU41" s="20">
        <v>24.5</v>
      </c>
      <c r="DV41" s="20">
        <v>17</v>
      </c>
      <c r="DW41" s="20">
        <v>4.5999999999999996</v>
      </c>
      <c r="DX41" s="20">
        <v>4.125</v>
      </c>
      <c r="DY41" s="20">
        <v>13.8</v>
      </c>
      <c r="DZ41" s="20">
        <v>44</v>
      </c>
      <c r="EA41" s="20">
        <v>0.60499999999999998</v>
      </c>
      <c r="EB41" s="20">
        <v>4</v>
      </c>
      <c r="EC41" s="66">
        <v>22</v>
      </c>
      <c r="ED41" s="66">
        <v>16</v>
      </c>
      <c r="EE41" s="66">
        <v>21</v>
      </c>
      <c r="EF41" s="66">
        <v>14</v>
      </c>
      <c r="EG41" s="66">
        <v>14</v>
      </c>
      <c r="EH41" s="66">
        <v>11</v>
      </c>
      <c r="EI41" s="66">
        <v>44</v>
      </c>
      <c r="EJ41" s="66">
        <v>31</v>
      </c>
      <c r="EK41" s="20">
        <v>10563.5</v>
      </c>
      <c r="EL41" s="20">
        <v>10300.06</v>
      </c>
      <c r="EM41" s="20">
        <v>41.765625</v>
      </c>
      <c r="EN41" s="20">
        <v>99.375</v>
      </c>
      <c r="EO41" s="20">
        <v>11.8125</v>
      </c>
      <c r="EP41" s="20">
        <v>83.710000000000008</v>
      </c>
      <c r="EQ41" s="21">
        <v>86</v>
      </c>
      <c r="ER41" s="21">
        <v>70</v>
      </c>
      <c r="ES41" s="61" t="str">
        <f t="shared" si="6"/>
        <v>Tennessee</v>
      </c>
      <c r="ET41" s="61">
        <f t="shared" si="7"/>
        <v>156</v>
      </c>
      <c r="EU41" s="61">
        <f t="shared" si="8"/>
        <v>16</v>
      </c>
    </row>
    <row r="42" spans="1:151" x14ac:dyDescent="0.45">
      <c r="A42" s="64">
        <v>45269</v>
      </c>
      <c r="B42" s="21" t="s">
        <v>192</v>
      </c>
      <c r="C42" s="21">
        <v>228</v>
      </c>
      <c r="D42" s="21" t="s">
        <v>32</v>
      </c>
      <c r="E42" s="21">
        <v>136</v>
      </c>
      <c r="F42" s="50" t="s">
        <v>558</v>
      </c>
      <c r="G42" t="s">
        <v>192</v>
      </c>
      <c r="H42" t="s">
        <v>32</v>
      </c>
      <c r="I42" t="s">
        <v>192</v>
      </c>
      <c r="J42" t="s">
        <v>32</v>
      </c>
      <c r="K42" t="s">
        <v>1330</v>
      </c>
      <c r="L42" t="s">
        <v>32</v>
      </c>
      <c r="M42" t="s">
        <v>579</v>
      </c>
      <c r="N42" t="s">
        <v>32</v>
      </c>
      <c r="O42" t="s">
        <v>192</v>
      </c>
      <c r="P42" t="s">
        <v>32</v>
      </c>
      <c r="Q42" t="s">
        <v>192</v>
      </c>
      <c r="R42" t="s">
        <v>32</v>
      </c>
      <c r="S42" t="s">
        <v>108</v>
      </c>
      <c r="T42" t="s">
        <v>17</v>
      </c>
      <c r="U42">
        <v>8</v>
      </c>
      <c r="V42">
        <v>8</v>
      </c>
      <c r="W42" s="20">
        <v>0.6</v>
      </c>
      <c r="X42" s="20">
        <v>-2.25</v>
      </c>
      <c r="Y42" s="20">
        <v>107.7</v>
      </c>
      <c r="Z42" s="20">
        <v>110</v>
      </c>
      <c r="AA42" s="20">
        <v>66.099999999999994</v>
      </c>
      <c r="AB42" s="20">
        <v>-0.13</v>
      </c>
      <c r="AC42" s="20">
        <v>-6.03</v>
      </c>
      <c r="AD42" s="20">
        <v>101.2</v>
      </c>
      <c r="AE42" s="20">
        <v>107.2</v>
      </c>
      <c r="AF42" s="20">
        <v>-6.03</v>
      </c>
      <c r="AG42" s="20">
        <v>106.2</v>
      </c>
      <c r="AH42" s="20">
        <v>109.6</v>
      </c>
      <c r="AI42" s="20">
        <v>0.41089999999999999</v>
      </c>
      <c r="AJ42" s="20">
        <v>-2.6</v>
      </c>
      <c r="AK42" s="20">
        <f t="shared" si="1"/>
        <v>-0.32500000000000001</v>
      </c>
      <c r="AL42" s="20">
        <v>1108</v>
      </c>
      <c r="AM42" s="20">
        <v>-0.08</v>
      </c>
      <c r="AN42" s="20">
        <v>-2.95</v>
      </c>
      <c r="AO42" s="20">
        <v>831</v>
      </c>
      <c r="AP42" s="20">
        <v>709</v>
      </c>
      <c r="AQ42" s="20">
        <v>614</v>
      </c>
      <c r="AR42" s="20">
        <v>0.49199999999999999</v>
      </c>
      <c r="AS42" s="20">
        <v>102</v>
      </c>
      <c r="AT42" s="20">
        <v>246</v>
      </c>
      <c r="AU42" s="20">
        <v>0.41499999999999998</v>
      </c>
      <c r="AV42" s="20">
        <v>125</v>
      </c>
      <c r="AW42" s="20">
        <v>193</v>
      </c>
      <c r="AX42" s="20">
        <v>0.64800000000000002</v>
      </c>
      <c r="AY42" s="20">
        <v>128</v>
      </c>
      <c r="AZ42" s="20">
        <f t="shared" si="2"/>
        <v>16</v>
      </c>
      <c r="BA42" s="20">
        <v>397</v>
      </c>
      <c r="BB42" s="20">
        <f t="shared" si="3"/>
        <v>49.625</v>
      </c>
      <c r="BC42" s="20">
        <v>177</v>
      </c>
      <c r="BD42" s="20">
        <v>70</v>
      </c>
      <c r="BE42" s="20">
        <v>34</v>
      </c>
      <c r="BF42" s="20">
        <v>122</v>
      </c>
      <c r="BG42" s="20">
        <v>150</v>
      </c>
      <c r="BH42" s="20">
        <v>83.1</v>
      </c>
      <c r="BI42" s="20">
        <v>70.900000000000006</v>
      </c>
      <c r="BJ42" s="20">
        <v>12.2</v>
      </c>
      <c r="BK42" s="20">
        <v>1.4510000000000001</v>
      </c>
      <c r="BL42" s="20">
        <v>12.2</v>
      </c>
      <c r="BM42" s="20">
        <v>0.57399999999999995</v>
      </c>
      <c r="BN42" s="20">
        <v>24.6</v>
      </c>
      <c r="BO42" s="20">
        <v>19.3</v>
      </c>
      <c r="BP42" s="20">
        <v>3.4</v>
      </c>
      <c r="BQ42" s="20">
        <v>7</v>
      </c>
      <c r="BR42" s="20">
        <v>15</v>
      </c>
      <c r="BS42" s="20">
        <v>244</v>
      </c>
      <c r="BT42" s="20">
        <v>0.45700000000000002</v>
      </c>
      <c r="BU42" s="20">
        <v>-2</v>
      </c>
      <c r="BV42" s="66">
        <v>187</v>
      </c>
      <c r="BW42" s="66">
        <v>168</v>
      </c>
      <c r="BX42" s="66">
        <v>244</v>
      </c>
      <c r="BY42" s="66">
        <v>127</v>
      </c>
      <c r="BZ42" s="66">
        <v>191</v>
      </c>
      <c r="CA42" s="66">
        <v>121.8</v>
      </c>
      <c r="CB42" s="66">
        <v>226</v>
      </c>
      <c r="CC42" s="66">
        <v>138</v>
      </c>
      <c r="CD42" s="20">
        <v>0.75</v>
      </c>
      <c r="CE42" s="20">
        <v>19.649999999999999</v>
      </c>
      <c r="CF42" s="20">
        <v>118.6</v>
      </c>
      <c r="CG42" s="20">
        <v>98.9</v>
      </c>
      <c r="CH42" s="20">
        <v>72.900000000000006</v>
      </c>
      <c r="CI42" s="20">
        <v>-9.8000000000000004E-2</v>
      </c>
      <c r="CJ42" s="20">
        <v>-3.56</v>
      </c>
      <c r="CK42" s="20">
        <v>102.4</v>
      </c>
      <c r="CL42" s="20">
        <v>106</v>
      </c>
      <c r="CM42" s="20">
        <v>-3.56</v>
      </c>
      <c r="CN42" s="20">
        <v>117.6</v>
      </c>
      <c r="CO42" s="20">
        <v>98.1</v>
      </c>
      <c r="CP42" s="63">
        <v>0.88949999999999996</v>
      </c>
      <c r="CQ42" s="20">
        <v>0</v>
      </c>
      <c r="CR42" s="20">
        <f t="shared" si="0"/>
        <v>0</v>
      </c>
      <c r="CS42" s="20">
        <v>1351</v>
      </c>
      <c r="CT42" s="20">
        <v>17.73</v>
      </c>
      <c r="CU42" s="20">
        <v>-0.77</v>
      </c>
      <c r="CV42" s="20">
        <v>734</v>
      </c>
      <c r="CW42" s="20">
        <v>586</v>
      </c>
      <c r="CX42" s="20">
        <v>528</v>
      </c>
      <c r="CY42" s="20">
        <v>0.50600000000000001</v>
      </c>
      <c r="CZ42" s="20">
        <v>88</v>
      </c>
      <c r="DA42" s="20">
        <v>212</v>
      </c>
      <c r="DB42" s="20">
        <v>0.41499999999999998</v>
      </c>
      <c r="DC42" s="20">
        <v>112</v>
      </c>
      <c r="DD42" s="20">
        <v>151</v>
      </c>
      <c r="DE42" s="20">
        <v>0.74199999999999999</v>
      </c>
      <c r="DF42" s="20">
        <v>70</v>
      </c>
      <c r="DG42" s="20">
        <f t="shared" si="4"/>
        <v>8.75</v>
      </c>
      <c r="DH42" s="20">
        <v>299</v>
      </c>
      <c r="DI42" s="20">
        <f t="shared" si="5"/>
        <v>37.375</v>
      </c>
      <c r="DJ42" s="20">
        <v>160</v>
      </c>
      <c r="DK42" s="20">
        <v>76</v>
      </c>
      <c r="DL42" s="20">
        <v>38</v>
      </c>
      <c r="DM42" s="20">
        <v>70</v>
      </c>
      <c r="DN42" s="20">
        <v>114</v>
      </c>
      <c r="DO42" s="20">
        <v>91.8</v>
      </c>
      <c r="DP42" s="20">
        <v>73.25</v>
      </c>
      <c r="DQ42" s="20">
        <v>18.5</v>
      </c>
      <c r="DR42" s="20">
        <v>2.286</v>
      </c>
      <c r="DS42" s="20">
        <v>8.75</v>
      </c>
      <c r="DT42" s="20">
        <v>1.0860000000000001</v>
      </c>
      <c r="DU42" s="20">
        <v>26.5</v>
      </c>
      <c r="DV42" s="20">
        <v>18.899999999999999</v>
      </c>
      <c r="DW42" s="20">
        <v>4.8</v>
      </c>
      <c r="DX42" s="20">
        <v>9.5</v>
      </c>
      <c r="DY42" s="20">
        <v>14.2</v>
      </c>
      <c r="DZ42" s="20">
        <v>114</v>
      </c>
      <c r="EA42" s="20">
        <v>0.54400000000000004</v>
      </c>
      <c r="EB42" s="20">
        <v>-1</v>
      </c>
      <c r="EC42" s="66">
        <v>45</v>
      </c>
      <c r="ED42" s="66">
        <v>21</v>
      </c>
      <c r="EE42" s="66">
        <v>93</v>
      </c>
      <c r="EF42" s="66">
        <v>28</v>
      </c>
      <c r="EG42" s="66">
        <v>22</v>
      </c>
      <c r="EH42" s="66">
        <v>27.5</v>
      </c>
      <c r="EI42" s="66">
        <v>114</v>
      </c>
      <c r="EJ42" s="66">
        <v>23</v>
      </c>
      <c r="EK42" s="20">
        <v>10651.53</v>
      </c>
      <c r="EL42" s="20">
        <v>13046</v>
      </c>
      <c r="EM42" s="20">
        <v>115.89999999999999</v>
      </c>
      <c r="EN42" s="20">
        <v>61.25</v>
      </c>
      <c r="EO42" s="20">
        <v>11.129999999999999</v>
      </c>
      <c r="EP42" s="20">
        <v>73.872</v>
      </c>
      <c r="EQ42" s="21">
        <v>81</v>
      </c>
      <c r="ER42" s="21">
        <v>66</v>
      </c>
      <c r="ES42" s="61" t="str">
        <f t="shared" si="6"/>
        <v>Penn</v>
      </c>
      <c r="ET42" s="61">
        <f t="shared" si="7"/>
        <v>147</v>
      </c>
      <c r="EU42" s="61">
        <f t="shared" si="8"/>
        <v>15</v>
      </c>
    </row>
    <row r="43" spans="1:151" x14ac:dyDescent="0.45">
      <c r="A43" s="64">
        <v>45269</v>
      </c>
      <c r="B43" s="21" t="s">
        <v>238</v>
      </c>
      <c r="C43" s="21">
        <v>175</v>
      </c>
      <c r="D43" s="21" t="s">
        <v>162</v>
      </c>
      <c r="E43" s="21">
        <v>90</v>
      </c>
      <c r="F43" s="50" t="s">
        <v>558</v>
      </c>
      <c r="G43" t="s">
        <v>238</v>
      </c>
      <c r="H43" t="s">
        <v>162</v>
      </c>
      <c r="I43" t="s">
        <v>238</v>
      </c>
      <c r="J43" t="s">
        <v>162</v>
      </c>
      <c r="K43" t="s">
        <v>238</v>
      </c>
      <c r="L43" t="s">
        <v>162</v>
      </c>
      <c r="M43" t="s">
        <v>238</v>
      </c>
      <c r="N43" t="s">
        <v>646</v>
      </c>
      <c r="O43" t="s">
        <v>238</v>
      </c>
      <c r="P43" t="s">
        <v>422</v>
      </c>
      <c r="Q43" t="s">
        <v>238</v>
      </c>
      <c r="R43" t="s">
        <v>422</v>
      </c>
      <c r="S43" t="s">
        <v>24</v>
      </c>
      <c r="T43" t="s">
        <v>102</v>
      </c>
      <c r="U43">
        <v>9</v>
      </c>
      <c r="V43">
        <v>8</v>
      </c>
      <c r="W43" s="20">
        <v>0.66666666666666696</v>
      </c>
      <c r="X43" s="20">
        <v>6.65</v>
      </c>
      <c r="Y43" s="20">
        <v>107.9</v>
      </c>
      <c r="Z43" s="20">
        <v>101.2</v>
      </c>
      <c r="AA43" s="20">
        <v>68.5</v>
      </c>
      <c r="AB43" s="20">
        <v>-0.05</v>
      </c>
      <c r="AC43" s="20">
        <v>-6.09</v>
      </c>
      <c r="AD43" s="20">
        <v>102.6</v>
      </c>
      <c r="AE43" s="20">
        <v>108.7</v>
      </c>
      <c r="AF43" s="20">
        <v>-11.68</v>
      </c>
      <c r="AG43" s="20">
        <v>107.7</v>
      </c>
      <c r="AH43" s="20">
        <v>100.9</v>
      </c>
      <c r="AI43" s="20">
        <v>0.68130000000000002</v>
      </c>
      <c r="AJ43" s="20">
        <v>-1.1000000000000001</v>
      </c>
      <c r="AK43" s="20">
        <f t="shared" si="1"/>
        <v>-0.12222222222222223</v>
      </c>
      <c r="AL43" s="20">
        <v>1265</v>
      </c>
      <c r="AM43" s="20">
        <v>7.59</v>
      </c>
      <c r="AN43" s="20">
        <v>-2.75</v>
      </c>
      <c r="AO43" s="20">
        <v>708</v>
      </c>
      <c r="AP43" s="20">
        <v>615</v>
      </c>
      <c r="AQ43" s="20">
        <v>511</v>
      </c>
      <c r="AR43" s="20">
        <v>0.47899999999999998</v>
      </c>
      <c r="AS43" s="20">
        <v>67</v>
      </c>
      <c r="AT43" s="20">
        <v>204</v>
      </c>
      <c r="AU43" s="20">
        <v>0.32800000000000001</v>
      </c>
      <c r="AV43" s="20">
        <v>151</v>
      </c>
      <c r="AW43" s="20">
        <v>210</v>
      </c>
      <c r="AX43" s="20">
        <v>0.71899999999999997</v>
      </c>
      <c r="AY43" s="20">
        <v>105</v>
      </c>
      <c r="AZ43" s="20">
        <f t="shared" si="2"/>
        <v>11.666666666666666</v>
      </c>
      <c r="BA43" s="20">
        <v>352</v>
      </c>
      <c r="BB43" s="20">
        <f t="shared" si="3"/>
        <v>39.111111111111114</v>
      </c>
      <c r="BC43" s="20">
        <v>163</v>
      </c>
      <c r="BD43" s="20">
        <v>57</v>
      </c>
      <c r="BE43" s="20">
        <v>46</v>
      </c>
      <c r="BF43" s="20">
        <v>129</v>
      </c>
      <c r="BG43" s="20">
        <v>143</v>
      </c>
      <c r="BH43" s="20">
        <v>78.7</v>
      </c>
      <c r="BI43" s="20">
        <v>68.332999999999998</v>
      </c>
      <c r="BJ43" s="20">
        <v>10.333</v>
      </c>
      <c r="BK43" s="20">
        <v>1.264</v>
      </c>
      <c r="BL43" s="20">
        <v>14.333</v>
      </c>
      <c r="BM43" s="20">
        <v>0.442</v>
      </c>
      <c r="BN43" s="20">
        <v>22.7</v>
      </c>
      <c r="BO43" s="20">
        <v>23.3</v>
      </c>
      <c r="BP43" s="20">
        <v>5.0999999999999996</v>
      </c>
      <c r="BQ43" s="20">
        <v>6.333333333333333</v>
      </c>
      <c r="BR43" s="20">
        <v>15.9</v>
      </c>
      <c r="BS43" s="20">
        <v>135</v>
      </c>
      <c r="BT43" s="20">
        <v>0.52500000000000002</v>
      </c>
      <c r="BU43" s="20">
        <v>3</v>
      </c>
      <c r="BV43" s="66">
        <v>127</v>
      </c>
      <c r="BW43" s="66">
        <v>142</v>
      </c>
      <c r="BX43" s="66">
        <v>130</v>
      </c>
      <c r="BY43" s="66">
        <v>115</v>
      </c>
      <c r="BZ43" s="66">
        <v>99</v>
      </c>
      <c r="CA43" s="66">
        <v>81.2</v>
      </c>
      <c r="CB43" s="66">
        <v>125</v>
      </c>
      <c r="CC43" s="66">
        <v>258</v>
      </c>
      <c r="CD43" s="20">
        <v>0.3</v>
      </c>
      <c r="CE43" s="20">
        <v>-5.16</v>
      </c>
      <c r="CF43" s="20">
        <v>106</v>
      </c>
      <c r="CG43" s="20">
        <v>111.2</v>
      </c>
      <c r="CH43" s="20">
        <v>64.3</v>
      </c>
      <c r="CI43" s="20">
        <v>-0.05</v>
      </c>
      <c r="CJ43" s="20">
        <v>5.35</v>
      </c>
      <c r="CK43" s="20">
        <v>106.6</v>
      </c>
      <c r="CL43" s="20">
        <v>101.3</v>
      </c>
      <c r="CM43" s="20">
        <v>5.35</v>
      </c>
      <c r="CN43" s="20">
        <v>106.5</v>
      </c>
      <c r="CO43" s="20">
        <v>110</v>
      </c>
      <c r="CP43" s="63">
        <v>0.41039999999999999</v>
      </c>
      <c r="CQ43" s="20">
        <v>-4.5</v>
      </c>
      <c r="CR43" s="20">
        <f t="shared" si="0"/>
        <v>-0.5625</v>
      </c>
      <c r="CS43" s="20">
        <v>1070</v>
      </c>
      <c r="CT43" s="20">
        <v>-8</v>
      </c>
      <c r="CU43" s="20">
        <v>2.88</v>
      </c>
      <c r="CV43" s="20">
        <v>701</v>
      </c>
      <c r="CW43" s="20">
        <v>746</v>
      </c>
      <c r="CX43" s="20">
        <v>584</v>
      </c>
      <c r="CY43" s="20">
        <v>0.435</v>
      </c>
      <c r="CZ43" s="20">
        <v>76</v>
      </c>
      <c r="DA43" s="20">
        <v>239</v>
      </c>
      <c r="DB43" s="20">
        <v>0.318</v>
      </c>
      <c r="DC43" s="20">
        <v>117</v>
      </c>
      <c r="DD43" s="20">
        <v>171</v>
      </c>
      <c r="DE43" s="20">
        <v>0.68400000000000005</v>
      </c>
      <c r="DF43" s="20">
        <v>118</v>
      </c>
      <c r="DG43" s="20">
        <f t="shared" si="4"/>
        <v>14.75</v>
      </c>
      <c r="DH43" s="20">
        <v>352</v>
      </c>
      <c r="DI43" s="20">
        <f t="shared" si="5"/>
        <v>44</v>
      </c>
      <c r="DJ43" s="20">
        <v>120</v>
      </c>
      <c r="DK43" s="20">
        <v>54</v>
      </c>
      <c r="DL43" s="20">
        <v>36</v>
      </c>
      <c r="DM43" s="20">
        <v>118</v>
      </c>
      <c r="DN43" s="20">
        <v>153</v>
      </c>
      <c r="DO43" s="20">
        <v>70.099999999999994</v>
      </c>
      <c r="DP43" s="20">
        <v>74.599999999999994</v>
      </c>
      <c r="DQ43" s="20">
        <v>-4.5</v>
      </c>
      <c r="DR43" s="20">
        <v>1.0169999999999999</v>
      </c>
      <c r="DS43" s="20">
        <v>11.8</v>
      </c>
      <c r="DT43" s="20">
        <v>0.45800000000000002</v>
      </c>
      <c r="DU43" s="20">
        <v>23.9</v>
      </c>
      <c r="DV43" s="20">
        <v>17.100000000000001</v>
      </c>
      <c r="DW43" s="20">
        <v>3.6</v>
      </c>
      <c r="DX43" s="20">
        <v>5.4</v>
      </c>
      <c r="DY43" s="20">
        <v>15.3</v>
      </c>
      <c r="DZ43" s="20">
        <v>268</v>
      </c>
      <c r="EA43" s="20">
        <v>0.44</v>
      </c>
      <c r="EB43" s="20">
        <v>2</v>
      </c>
      <c r="EC43" s="66">
        <v>306</v>
      </c>
      <c r="ED43" s="66">
        <v>301</v>
      </c>
      <c r="EE43" s="66">
        <v>305</v>
      </c>
      <c r="EF43" s="66">
        <v>167</v>
      </c>
      <c r="EG43" s="66">
        <v>241</v>
      </c>
      <c r="EH43" s="66">
        <v>169.2</v>
      </c>
      <c r="EI43" s="66">
        <v>268</v>
      </c>
      <c r="EJ43" s="66">
        <v>278</v>
      </c>
      <c r="EK43" s="20">
        <v>11998.480000000001</v>
      </c>
      <c r="EL43" s="20">
        <v>10727.2</v>
      </c>
      <c r="EM43" s="20">
        <v>77.398200000000003</v>
      </c>
      <c r="EN43" s="20">
        <v>74.733333333333334</v>
      </c>
      <c r="EO43" s="20">
        <v>10.8756</v>
      </c>
      <c r="EP43" s="20">
        <v>110.00699999999999</v>
      </c>
      <c r="EQ43" s="21">
        <v>77</v>
      </c>
      <c r="ER43" s="21">
        <v>57</v>
      </c>
      <c r="ES43" s="61" t="str">
        <f t="shared" si="6"/>
        <v>Minnesota</v>
      </c>
      <c r="ET43" s="61">
        <f t="shared" si="7"/>
        <v>134</v>
      </c>
      <c r="EU43" s="61">
        <f t="shared" si="8"/>
        <v>20</v>
      </c>
    </row>
    <row r="44" spans="1:151" x14ac:dyDescent="0.45">
      <c r="A44" s="64">
        <v>45269</v>
      </c>
      <c r="B44" s="21" t="s">
        <v>120</v>
      </c>
      <c r="C44" s="21">
        <v>34</v>
      </c>
      <c r="D44" s="21" t="s">
        <v>288</v>
      </c>
      <c r="E44" s="21">
        <v>41</v>
      </c>
      <c r="F44" s="50" t="s">
        <v>558</v>
      </c>
      <c r="G44" t="s">
        <v>120</v>
      </c>
      <c r="H44" t="s">
        <v>288</v>
      </c>
      <c r="I44" t="s">
        <v>120</v>
      </c>
      <c r="J44" t="s">
        <v>288</v>
      </c>
      <c r="K44" t="s">
        <v>120</v>
      </c>
      <c r="L44" t="s">
        <v>288</v>
      </c>
      <c r="M44" t="s">
        <v>120</v>
      </c>
      <c r="N44" t="s">
        <v>288</v>
      </c>
      <c r="O44" t="s">
        <v>120</v>
      </c>
      <c r="P44" t="s">
        <v>288</v>
      </c>
      <c r="Q44" t="s">
        <v>120</v>
      </c>
      <c r="R44" t="s">
        <v>288</v>
      </c>
      <c r="S44" t="s">
        <v>15</v>
      </c>
      <c r="T44" t="s">
        <v>19</v>
      </c>
      <c r="U44">
        <v>9</v>
      </c>
      <c r="V44">
        <v>8</v>
      </c>
      <c r="W44" s="20">
        <v>0.77777777777777801</v>
      </c>
      <c r="X44" s="20">
        <v>12.44</v>
      </c>
      <c r="Y44" s="20">
        <v>112.9</v>
      </c>
      <c r="Z44" s="20">
        <v>100.4</v>
      </c>
      <c r="AA44" s="20">
        <v>70</v>
      </c>
      <c r="AB44" s="20">
        <v>0.02</v>
      </c>
      <c r="AC44" s="20">
        <v>-0.33</v>
      </c>
      <c r="AD44" s="20">
        <v>103.9</v>
      </c>
      <c r="AE44" s="20">
        <v>104.2</v>
      </c>
      <c r="AF44" s="20">
        <v>-0.33</v>
      </c>
      <c r="AG44" s="20">
        <v>110.9</v>
      </c>
      <c r="AH44" s="20">
        <v>100.2</v>
      </c>
      <c r="AI44" s="20">
        <v>0.76290000000000002</v>
      </c>
      <c r="AJ44" s="20">
        <v>0.5</v>
      </c>
      <c r="AK44" s="20">
        <f t="shared" si="1"/>
        <v>5.5555555555555552E-2</v>
      </c>
      <c r="AL44" s="20">
        <v>1336</v>
      </c>
      <c r="AM44" s="20">
        <v>15.28</v>
      </c>
      <c r="AN44" s="20">
        <v>1.06</v>
      </c>
      <c r="AO44" s="20">
        <v>739</v>
      </c>
      <c r="AP44" s="20">
        <v>611</v>
      </c>
      <c r="AQ44" s="20">
        <v>553</v>
      </c>
      <c r="AR44" s="20">
        <v>0.48099999999999998</v>
      </c>
      <c r="AS44" s="20">
        <v>72</v>
      </c>
      <c r="AT44" s="20">
        <v>215</v>
      </c>
      <c r="AU44" s="20">
        <v>0.33500000000000002</v>
      </c>
      <c r="AV44" s="20">
        <v>135</v>
      </c>
      <c r="AW44" s="20">
        <v>174</v>
      </c>
      <c r="AX44" s="20">
        <v>0.77600000000000002</v>
      </c>
      <c r="AY44" s="20">
        <v>84</v>
      </c>
      <c r="AZ44" s="20">
        <f t="shared" si="2"/>
        <v>9.3333333333333339</v>
      </c>
      <c r="BA44" s="20">
        <v>339</v>
      </c>
      <c r="BB44" s="20">
        <f t="shared" si="3"/>
        <v>37.666666666666664</v>
      </c>
      <c r="BC44" s="20">
        <v>137</v>
      </c>
      <c r="BD44" s="20">
        <v>55</v>
      </c>
      <c r="BE44" s="20">
        <v>33</v>
      </c>
      <c r="BF44" s="20">
        <v>96</v>
      </c>
      <c r="BG44" s="20">
        <v>120</v>
      </c>
      <c r="BH44" s="20">
        <v>82.1</v>
      </c>
      <c r="BI44" s="20">
        <v>67.888999999999996</v>
      </c>
      <c r="BJ44" s="20">
        <v>14.222</v>
      </c>
      <c r="BK44" s="20">
        <v>1.427</v>
      </c>
      <c r="BL44" s="20">
        <v>10.667</v>
      </c>
      <c r="BM44" s="20">
        <v>0.57299999999999995</v>
      </c>
      <c r="BN44" s="20">
        <v>23.9</v>
      </c>
      <c r="BO44" s="20">
        <v>19.3</v>
      </c>
      <c r="BP44" s="20">
        <v>3.7</v>
      </c>
      <c r="BQ44" s="20">
        <v>6.1111111111111107</v>
      </c>
      <c r="BR44" s="20">
        <v>13.3</v>
      </c>
      <c r="BS44" s="20">
        <v>82</v>
      </c>
      <c r="BT44" s="20">
        <v>0.56799999999999995</v>
      </c>
      <c r="BU44" s="20">
        <v>-8</v>
      </c>
      <c r="BV44" s="66">
        <v>59</v>
      </c>
      <c r="BW44" s="66">
        <v>76</v>
      </c>
      <c r="BX44" s="66">
        <v>42</v>
      </c>
      <c r="BY44" s="66">
        <v>47</v>
      </c>
      <c r="BZ44" s="66">
        <v>60</v>
      </c>
      <c r="CA44" s="66">
        <v>37.700000000000003</v>
      </c>
      <c r="CB44" s="66">
        <v>81</v>
      </c>
      <c r="CC44" s="66">
        <v>105</v>
      </c>
      <c r="CD44" s="20">
        <v>0.375</v>
      </c>
      <c r="CE44" s="20">
        <v>-0.46</v>
      </c>
      <c r="CF44" s="20">
        <v>107.5</v>
      </c>
      <c r="CG44" s="20">
        <v>108</v>
      </c>
      <c r="CH44" s="20">
        <v>67.400000000000006</v>
      </c>
      <c r="CI44" s="20">
        <v>-0.2</v>
      </c>
      <c r="CJ44" s="20">
        <v>-4.92</v>
      </c>
      <c r="CK44" s="20">
        <v>101.2</v>
      </c>
      <c r="CL44" s="20">
        <v>106.1</v>
      </c>
      <c r="CM44" s="20">
        <v>-4.92</v>
      </c>
      <c r="CN44" s="20">
        <v>108.8</v>
      </c>
      <c r="CO44" s="20">
        <v>105.3</v>
      </c>
      <c r="CP44" s="63">
        <v>0.59419999999999995</v>
      </c>
      <c r="CQ44" s="20">
        <v>-3.5</v>
      </c>
      <c r="CR44" s="20">
        <f t="shared" si="0"/>
        <v>-0.4375</v>
      </c>
      <c r="CS44" s="20">
        <v>1180</v>
      </c>
      <c r="CT44" s="20">
        <v>0.26</v>
      </c>
      <c r="CU44" s="20">
        <v>-1.49</v>
      </c>
      <c r="CV44" s="20">
        <v>597</v>
      </c>
      <c r="CW44" s="20">
        <v>583</v>
      </c>
      <c r="CX44" s="20">
        <v>464</v>
      </c>
      <c r="CY44" s="20">
        <v>0.435</v>
      </c>
      <c r="CZ44" s="20">
        <v>65</v>
      </c>
      <c r="DA44" s="20">
        <v>199</v>
      </c>
      <c r="DB44" s="20">
        <v>0.32700000000000001</v>
      </c>
      <c r="DC44" s="20">
        <v>128</v>
      </c>
      <c r="DD44" s="20">
        <v>171</v>
      </c>
      <c r="DE44" s="20">
        <v>0.749</v>
      </c>
      <c r="DF44" s="20">
        <v>101</v>
      </c>
      <c r="DG44" s="20">
        <f t="shared" si="4"/>
        <v>12.625</v>
      </c>
      <c r="DH44" s="20">
        <v>308</v>
      </c>
      <c r="DI44" s="20">
        <f t="shared" si="5"/>
        <v>38.5</v>
      </c>
      <c r="DJ44" s="20">
        <v>76</v>
      </c>
      <c r="DK44" s="20">
        <v>40</v>
      </c>
      <c r="DL44" s="20">
        <v>23</v>
      </c>
      <c r="DM44" s="20">
        <v>108</v>
      </c>
      <c r="DN44" s="20">
        <v>146</v>
      </c>
      <c r="DO44" s="20">
        <v>74.599999999999994</v>
      </c>
      <c r="DP44" s="20">
        <v>72.875</v>
      </c>
      <c r="DQ44" s="20">
        <v>1.75</v>
      </c>
      <c r="DR44" s="20">
        <v>0.70399999999999996</v>
      </c>
      <c r="DS44" s="20">
        <v>13.5</v>
      </c>
      <c r="DT44" s="20">
        <v>0.37</v>
      </c>
      <c r="DU44" s="20">
        <v>24.9</v>
      </c>
      <c r="DV44" s="20">
        <v>21.4</v>
      </c>
      <c r="DW44" s="20">
        <v>2.9</v>
      </c>
      <c r="DX44" s="20">
        <v>5</v>
      </c>
      <c r="DY44" s="20">
        <v>18.2</v>
      </c>
      <c r="DZ44" s="20">
        <v>273</v>
      </c>
      <c r="EA44" s="20">
        <v>0.438</v>
      </c>
      <c r="EB44" s="20">
        <v>-2</v>
      </c>
      <c r="EC44" s="66">
        <v>251</v>
      </c>
      <c r="ED44" s="66">
        <v>278</v>
      </c>
      <c r="EE44" s="66">
        <v>298</v>
      </c>
      <c r="EF44" s="66">
        <v>157</v>
      </c>
      <c r="EG44" s="66">
        <v>167</v>
      </c>
      <c r="EH44" s="66">
        <v>150.19999999999999</v>
      </c>
      <c r="EI44" s="66">
        <v>273</v>
      </c>
      <c r="EJ44" s="66">
        <v>260</v>
      </c>
      <c r="EK44" s="20">
        <v>12193.2</v>
      </c>
      <c r="EL44" s="20">
        <v>10793</v>
      </c>
      <c r="EM44" s="20">
        <v>53.335000000000001</v>
      </c>
      <c r="EN44" s="20">
        <v>82.5</v>
      </c>
      <c r="EO44" s="20">
        <v>9.9617000000000004</v>
      </c>
      <c r="EP44" s="20">
        <v>113.29600000000001</v>
      </c>
      <c r="EQ44" s="21">
        <v>97</v>
      </c>
      <c r="ER44" s="21">
        <v>90</v>
      </c>
      <c r="ES44" s="61" t="str">
        <f t="shared" si="6"/>
        <v>Butler</v>
      </c>
      <c r="ET44" s="61">
        <f t="shared" si="7"/>
        <v>187</v>
      </c>
      <c r="EU44" s="61">
        <f t="shared" si="8"/>
        <v>7</v>
      </c>
    </row>
    <row r="45" spans="1:151" x14ac:dyDescent="0.45">
      <c r="A45" s="64">
        <v>45269</v>
      </c>
      <c r="B45" s="21" t="s">
        <v>23</v>
      </c>
      <c r="C45" s="21">
        <v>238</v>
      </c>
      <c r="D45" s="21" t="s">
        <v>26</v>
      </c>
      <c r="E45" s="21">
        <v>4</v>
      </c>
      <c r="F45" s="50" t="s">
        <v>1644</v>
      </c>
      <c r="G45" t="s">
        <v>23</v>
      </c>
      <c r="H45" t="s">
        <v>26</v>
      </c>
      <c r="I45" t="s">
        <v>23</v>
      </c>
      <c r="J45" t="s">
        <v>26</v>
      </c>
      <c r="K45" t="s">
        <v>23</v>
      </c>
      <c r="L45" t="s">
        <v>26</v>
      </c>
      <c r="M45" t="s">
        <v>23</v>
      </c>
      <c r="N45" t="s">
        <v>26</v>
      </c>
      <c r="O45" t="s">
        <v>23</v>
      </c>
      <c r="P45" t="s">
        <v>26</v>
      </c>
      <c r="Q45" t="s">
        <v>23</v>
      </c>
      <c r="R45" t="s">
        <v>26</v>
      </c>
      <c r="S45" t="s">
        <v>24</v>
      </c>
      <c r="T45" t="s">
        <v>17</v>
      </c>
      <c r="U45">
        <v>9</v>
      </c>
      <c r="V45">
        <v>8</v>
      </c>
      <c r="W45" s="20">
        <v>0.88888888888888895</v>
      </c>
      <c r="X45" s="20">
        <v>29.54</v>
      </c>
      <c r="Y45" s="20">
        <v>121.3</v>
      </c>
      <c r="Z45" s="20">
        <v>91.8</v>
      </c>
      <c r="AA45" s="20">
        <v>70</v>
      </c>
      <c r="AB45" s="20">
        <v>4.2999999999999997E-2</v>
      </c>
      <c r="AC45" s="20">
        <v>10.89</v>
      </c>
      <c r="AD45" s="20">
        <v>110.5</v>
      </c>
      <c r="AE45" s="20">
        <v>99.6</v>
      </c>
      <c r="AF45" s="20">
        <v>9.8000000000000007</v>
      </c>
      <c r="AG45" s="20">
        <v>120.9</v>
      </c>
      <c r="AH45" s="20">
        <v>91.9</v>
      </c>
      <c r="AI45" s="20">
        <v>0.95889999999999997</v>
      </c>
      <c r="AJ45" s="20">
        <v>2.7</v>
      </c>
      <c r="AK45" s="20">
        <f t="shared" si="1"/>
        <v>0.30000000000000004</v>
      </c>
      <c r="AL45" s="20">
        <v>1433</v>
      </c>
      <c r="AM45" s="20">
        <v>28.37</v>
      </c>
      <c r="AN45" s="20">
        <v>10.7</v>
      </c>
      <c r="AO45" s="20">
        <v>764</v>
      </c>
      <c r="AP45" s="20">
        <v>605</v>
      </c>
      <c r="AQ45" s="20">
        <v>527</v>
      </c>
      <c r="AR45" s="20">
        <v>0.49099999999999999</v>
      </c>
      <c r="AS45" s="20">
        <v>75</v>
      </c>
      <c r="AT45" s="20">
        <v>189</v>
      </c>
      <c r="AU45" s="20">
        <v>0.39700000000000002</v>
      </c>
      <c r="AV45" s="20">
        <v>171</v>
      </c>
      <c r="AW45" s="20">
        <v>243</v>
      </c>
      <c r="AX45" s="20">
        <v>0.70399999999999996</v>
      </c>
      <c r="AY45" s="20">
        <v>102</v>
      </c>
      <c r="AZ45" s="20">
        <f t="shared" si="2"/>
        <v>11.333333333333334</v>
      </c>
      <c r="BA45" s="20">
        <v>383</v>
      </c>
      <c r="BB45" s="20">
        <f t="shared" si="3"/>
        <v>42.555555555555557</v>
      </c>
      <c r="BC45" s="20">
        <v>158</v>
      </c>
      <c r="BD45" s="20">
        <v>46</v>
      </c>
      <c r="BE45" s="20">
        <v>45</v>
      </c>
      <c r="BF45" s="20">
        <v>113</v>
      </c>
      <c r="BG45" s="20">
        <v>134</v>
      </c>
      <c r="BH45" s="20">
        <v>84.9</v>
      </c>
      <c r="BI45" s="20">
        <v>67.221999999999994</v>
      </c>
      <c r="BJ45" s="20">
        <v>17.667000000000002</v>
      </c>
      <c r="BK45" s="20">
        <v>1.3979999999999999</v>
      </c>
      <c r="BL45" s="20">
        <v>12.555999999999999</v>
      </c>
      <c r="BM45" s="20">
        <v>0.40699999999999997</v>
      </c>
      <c r="BN45" s="20">
        <v>21</v>
      </c>
      <c r="BO45" s="20">
        <v>27</v>
      </c>
      <c r="BP45" s="20">
        <v>5</v>
      </c>
      <c r="BQ45" s="20">
        <v>5.1111111111111107</v>
      </c>
      <c r="BR45" s="20">
        <v>14.9</v>
      </c>
      <c r="BS45" s="20">
        <v>2</v>
      </c>
      <c r="BT45" s="20">
        <v>0.71699999999999997</v>
      </c>
      <c r="BU45" s="20">
        <v>0</v>
      </c>
      <c r="BV45" s="66">
        <v>4</v>
      </c>
      <c r="BW45" s="66">
        <v>1</v>
      </c>
      <c r="BX45" s="66">
        <v>3</v>
      </c>
      <c r="BY45" s="66">
        <v>3</v>
      </c>
      <c r="BZ45" s="66">
        <v>2</v>
      </c>
      <c r="CA45" s="66">
        <v>1.7</v>
      </c>
      <c r="CB45" s="66">
        <v>2</v>
      </c>
      <c r="CC45" s="66">
        <v>1</v>
      </c>
      <c r="CD45" s="20">
        <v>0.75</v>
      </c>
      <c r="CE45" s="20">
        <v>22.61</v>
      </c>
      <c r="CF45" s="20">
        <v>122</v>
      </c>
      <c r="CG45" s="20">
        <v>99.4</v>
      </c>
      <c r="CH45" s="20">
        <v>73.099999999999994</v>
      </c>
      <c r="CI45" s="20">
        <v>-4.7E-2</v>
      </c>
      <c r="CJ45" s="20">
        <v>2.52</v>
      </c>
      <c r="CK45" s="20">
        <v>107.4</v>
      </c>
      <c r="CL45" s="20">
        <v>104.8</v>
      </c>
      <c r="CM45" s="20">
        <v>2.52</v>
      </c>
      <c r="CN45" s="20">
        <v>118.2</v>
      </c>
      <c r="CO45" s="20">
        <v>96.6</v>
      </c>
      <c r="CP45" s="63">
        <v>0.91120000000000001</v>
      </c>
      <c r="CQ45" s="20">
        <v>0.2</v>
      </c>
      <c r="CR45" s="20">
        <f t="shared" si="0"/>
        <v>2.5000000000000001E-2</v>
      </c>
      <c r="CS45" s="20">
        <v>1364</v>
      </c>
      <c r="CT45" s="20">
        <v>23.8</v>
      </c>
      <c r="CU45" s="20">
        <v>4.55</v>
      </c>
      <c r="CV45" s="20">
        <v>753</v>
      </c>
      <c r="CW45" s="20">
        <v>599</v>
      </c>
      <c r="CX45" s="20">
        <v>487</v>
      </c>
      <c r="CY45" s="20">
        <v>0.499</v>
      </c>
      <c r="CZ45" s="20">
        <v>85</v>
      </c>
      <c r="DA45" s="20">
        <v>208</v>
      </c>
      <c r="DB45" s="20">
        <v>0.40899999999999997</v>
      </c>
      <c r="DC45" s="20">
        <v>182</v>
      </c>
      <c r="DD45" s="20">
        <v>228</v>
      </c>
      <c r="DE45" s="20">
        <v>0.79800000000000004</v>
      </c>
      <c r="DF45" s="20">
        <v>101</v>
      </c>
      <c r="DG45" s="20">
        <f t="shared" si="4"/>
        <v>12.625</v>
      </c>
      <c r="DH45" s="20">
        <v>324</v>
      </c>
      <c r="DI45" s="20">
        <f t="shared" si="5"/>
        <v>40.5</v>
      </c>
      <c r="DJ45" s="20">
        <v>122</v>
      </c>
      <c r="DK45" s="20">
        <v>64</v>
      </c>
      <c r="DL45" s="20">
        <v>40</v>
      </c>
      <c r="DM45" s="20">
        <v>94</v>
      </c>
      <c r="DN45" s="20">
        <v>146</v>
      </c>
      <c r="DO45" s="20">
        <v>94.1</v>
      </c>
      <c r="DP45" s="20">
        <v>74.875</v>
      </c>
      <c r="DQ45" s="20">
        <v>19.25</v>
      </c>
      <c r="DR45" s="20">
        <v>1.298</v>
      </c>
      <c r="DS45" s="20">
        <v>11.75</v>
      </c>
      <c r="DT45" s="20">
        <v>0.68100000000000005</v>
      </c>
      <c r="DU45" s="20">
        <v>26</v>
      </c>
      <c r="DV45" s="20">
        <v>28.5</v>
      </c>
      <c r="DW45" s="20">
        <v>5</v>
      </c>
      <c r="DX45" s="20">
        <v>8</v>
      </c>
      <c r="DY45" s="20">
        <v>18.2</v>
      </c>
      <c r="DZ45" s="20">
        <v>27</v>
      </c>
      <c r="EA45" s="20">
        <v>0.63</v>
      </c>
      <c r="EB45" s="20">
        <v>0</v>
      </c>
      <c r="EC45" s="66">
        <v>14</v>
      </c>
      <c r="ED45" s="66">
        <v>29</v>
      </c>
      <c r="EE45" s="66">
        <v>70</v>
      </c>
      <c r="EF45" s="66">
        <v>18</v>
      </c>
      <c r="EG45" s="66">
        <v>13</v>
      </c>
      <c r="EH45" s="66">
        <v>21.8</v>
      </c>
      <c r="EI45" s="66">
        <v>27</v>
      </c>
      <c r="EJ45" s="66">
        <v>6</v>
      </c>
      <c r="EK45" s="20">
        <v>12057.220000000001</v>
      </c>
      <c r="EL45" s="20">
        <v>11199.6</v>
      </c>
      <c r="EM45" s="20">
        <v>100.44799999999999</v>
      </c>
      <c r="EN45" s="20">
        <v>60.05555555555555</v>
      </c>
      <c r="EO45" s="20">
        <v>11.8902</v>
      </c>
      <c r="EP45" s="20">
        <v>102.78399999999999</v>
      </c>
      <c r="EQ45" s="21">
        <v>92</v>
      </c>
      <c r="ER45" s="21">
        <v>86</v>
      </c>
      <c r="ES45" s="61" t="str">
        <f t="shared" si="6"/>
        <v>Purdue</v>
      </c>
      <c r="ET45" s="61">
        <f t="shared" si="7"/>
        <v>178</v>
      </c>
      <c r="EU45" s="61">
        <f t="shared" si="8"/>
        <v>6</v>
      </c>
    </row>
    <row r="46" spans="1:151" x14ac:dyDescent="0.45">
      <c r="A46" s="64">
        <v>45269</v>
      </c>
      <c r="B46" s="21" t="s">
        <v>99</v>
      </c>
      <c r="C46" s="21">
        <v>156</v>
      </c>
      <c r="D46" s="21" t="s">
        <v>73</v>
      </c>
      <c r="E46" s="21">
        <v>133</v>
      </c>
      <c r="F46" s="50" t="s">
        <v>558</v>
      </c>
      <c r="G46" t="s">
        <v>99</v>
      </c>
      <c r="H46" t="s">
        <v>73</v>
      </c>
      <c r="I46" t="s">
        <v>99</v>
      </c>
      <c r="J46" t="s">
        <v>73</v>
      </c>
      <c r="K46" t="s">
        <v>1323</v>
      </c>
      <c r="L46" t="s">
        <v>412</v>
      </c>
      <c r="M46" t="s">
        <v>99</v>
      </c>
      <c r="N46" t="s">
        <v>583</v>
      </c>
      <c r="O46" t="s">
        <v>99</v>
      </c>
      <c r="P46" t="s">
        <v>73</v>
      </c>
      <c r="Q46" t="s">
        <v>99</v>
      </c>
      <c r="R46" t="s">
        <v>412</v>
      </c>
      <c r="S46" t="s">
        <v>17</v>
      </c>
      <c r="T46" t="s">
        <v>21</v>
      </c>
      <c r="U46">
        <v>8</v>
      </c>
      <c r="V46">
        <v>9</v>
      </c>
      <c r="W46" s="20">
        <v>0.625</v>
      </c>
      <c r="X46" s="20">
        <v>7.27</v>
      </c>
      <c r="Y46" s="20">
        <v>106.7</v>
      </c>
      <c r="Z46" s="20">
        <v>99.4</v>
      </c>
      <c r="AA46" s="20">
        <v>69.2</v>
      </c>
      <c r="AB46" s="20">
        <v>7.0000000000000001E-3</v>
      </c>
      <c r="AC46" s="20">
        <v>-2.46</v>
      </c>
      <c r="AD46" s="20">
        <v>103.5</v>
      </c>
      <c r="AE46" s="20">
        <v>106</v>
      </c>
      <c r="AF46" s="20">
        <v>-2.46</v>
      </c>
      <c r="AG46" s="20">
        <v>106.9</v>
      </c>
      <c r="AH46" s="20">
        <v>99.2</v>
      </c>
      <c r="AI46" s="20">
        <v>0.70379999999999998</v>
      </c>
      <c r="AJ46" s="20">
        <v>-1.4</v>
      </c>
      <c r="AK46" s="20">
        <f t="shared" si="1"/>
        <v>-0.17499999999999999</v>
      </c>
      <c r="AL46" s="20">
        <v>1272</v>
      </c>
      <c r="AM46" s="20">
        <v>4.01</v>
      </c>
      <c r="AN46" s="20">
        <v>-1.87</v>
      </c>
      <c r="AO46" s="20">
        <v>596</v>
      </c>
      <c r="AP46" s="20">
        <v>549</v>
      </c>
      <c r="AQ46" s="20">
        <v>439</v>
      </c>
      <c r="AR46" s="20">
        <v>0.46500000000000002</v>
      </c>
      <c r="AS46" s="20">
        <v>49</v>
      </c>
      <c r="AT46" s="20">
        <v>151</v>
      </c>
      <c r="AU46" s="20">
        <v>0.32500000000000001</v>
      </c>
      <c r="AV46" s="20">
        <v>139</v>
      </c>
      <c r="AW46" s="20">
        <v>192</v>
      </c>
      <c r="AX46" s="20">
        <v>0.72399999999999998</v>
      </c>
      <c r="AY46" s="20">
        <v>85</v>
      </c>
      <c r="AZ46" s="20">
        <f t="shared" si="2"/>
        <v>10.625</v>
      </c>
      <c r="BA46" s="20">
        <v>287</v>
      </c>
      <c r="BB46" s="20">
        <f t="shared" si="3"/>
        <v>35.875</v>
      </c>
      <c r="BC46" s="20">
        <v>83</v>
      </c>
      <c r="BD46" s="20">
        <v>78</v>
      </c>
      <c r="BE46" s="20">
        <v>36</v>
      </c>
      <c r="BF46" s="20">
        <v>115</v>
      </c>
      <c r="BG46" s="20">
        <v>138</v>
      </c>
      <c r="BH46" s="20">
        <v>74.5</v>
      </c>
      <c r="BI46" s="20">
        <v>68.625</v>
      </c>
      <c r="BJ46" s="20">
        <v>5.875</v>
      </c>
      <c r="BK46" s="20">
        <v>0.72199999999999998</v>
      </c>
      <c r="BL46" s="20">
        <v>14.375</v>
      </c>
      <c r="BM46" s="20">
        <v>0.67800000000000005</v>
      </c>
      <c r="BN46" s="20">
        <v>18.899999999999999</v>
      </c>
      <c r="BO46" s="20">
        <v>24</v>
      </c>
      <c r="BP46" s="20">
        <v>4.5</v>
      </c>
      <c r="BQ46" s="20">
        <v>9.75</v>
      </c>
      <c r="BR46" s="20">
        <v>17.2</v>
      </c>
      <c r="BS46" s="20">
        <v>191</v>
      </c>
      <c r="BT46" s="20">
        <v>0.48799999999999999</v>
      </c>
      <c r="BU46" s="20">
        <v>-2</v>
      </c>
      <c r="BV46" s="66">
        <v>149</v>
      </c>
      <c r="BW46" s="66">
        <v>145</v>
      </c>
      <c r="BX46" s="66">
        <v>121</v>
      </c>
      <c r="BY46" s="66">
        <v>80</v>
      </c>
      <c r="BZ46" s="66">
        <v>93</v>
      </c>
      <c r="CA46" s="66">
        <v>73.3</v>
      </c>
      <c r="CB46" s="66">
        <v>192</v>
      </c>
      <c r="CC46" s="66">
        <v>194</v>
      </c>
      <c r="CD46" s="20">
        <v>0.77777777777777801</v>
      </c>
      <c r="CE46" s="20">
        <v>12.96</v>
      </c>
      <c r="CF46" s="20">
        <v>111</v>
      </c>
      <c r="CG46" s="20">
        <v>98.1</v>
      </c>
      <c r="CH46" s="20">
        <v>69.599999999999994</v>
      </c>
      <c r="CI46" s="20">
        <v>0.10299999999999999</v>
      </c>
      <c r="CJ46" s="20">
        <v>1.63</v>
      </c>
      <c r="CK46" s="20">
        <v>106.4</v>
      </c>
      <c r="CL46" s="20">
        <v>104.8</v>
      </c>
      <c r="CM46" s="20">
        <v>1.63</v>
      </c>
      <c r="CN46" s="20">
        <v>111.2</v>
      </c>
      <c r="CO46" s="20">
        <v>98.7</v>
      </c>
      <c r="CP46" s="63">
        <v>0.79790000000000005</v>
      </c>
      <c r="CQ46" s="20">
        <v>0.6</v>
      </c>
      <c r="CR46" s="20">
        <f t="shared" si="0"/>
        <v>6.6666666666666666E-2</v>
      </c>
      <c r="CS46" s="20">
        <v>1345</v>
      </c>
      <c r="CT46" s="20">
        <v>10.62</v>
      </c>
      <c r="CU46" s="20">
        <v>2.95</v>
      </c>
      <c r="CV46" s="20">
        <v>734</v>
      </c>
      <c r="CW46" s="20">
        <v>665</v>
      </c>
      <c r="CX46" s="20">
        <v>574</v>
      </c>
      <c r="CY46" s="20">
        <v>0.44400000000000001</v>
      </c>
      <c r="CZ46" s="20">
        <v>76</v>
      </c>
      <c r="DA46" s="20">
        <v>237</v>
      </c>
      <c r="DB46" s="20">
        <v>0.32100000000000001</v>
      </c>
      <c r="DC46" s="20">
        <v>148</v>
      </c>
      <c r="DD46" s="20">
        <v>199</v>
      </c>
      <c r="DE46" s="20">
        <v>0.74399999999999999</v>
      </c>
      <c r="DF46" s="20">
        <v>132</v>
      </c>
      <c r="DG46" s="20">
        <f t="shared" si="4"/>
        <v>14.666666666666666</v>
      </c>
      <c r="DH46" s="20">
        <v>370</v>
      </c>
      <c r="DI46" s="20">
        <f t="shared" si="5"/>
        <v>41.111111111111114</v>
      </c>
      <c r="DJ46" s="20">
        <v>147</v>
      </c>
      <c r="DK46" s="20">
        <v>61</v>
      </c>
      <c r="DL46" s="20">
        <v>33</v>
      </c>
      <c r="DM46" s="20">
        <v>129</v>
      </c>
      <c r="DN46" s="20">
        <v>145</v>
      </c>
      <c r="DO46" s="20">
        <v>81.599999999999994</v>
      </c>
      <c r="DP46" s="20">
        <v>73.888999999999996</v>
      </c>
      <c r="DQ46" s="20">
        <v>7.6669999999999998</v>
      </c>
      <c r="DR46" s="20">
        <v>1.1399999999999999</v>
      </c>
      <c r="DS46" s="20">
        <v>14.333</v>
      </c>
      <c r="DT46" s="20">
        <v>0.47299999999999998</v>
      </c>
      <c r="DU46" s="20">
        <v>26.3</v>
      </c>
      <c r="DV46" s="20">
        <v>22.1</v>
      </c>
      <c r="DW46" s="20">
        <v>3.7</v>
      </c>
      <c r="DX46" s="20">
        <v>6.7777777777777777</v>
      </c>
      <c r="DY46" s="20">
        <v>16.100000000000001</v>
      </c>
      <c r="DZ46" s="20">
        <v>95</v>
      </c>
      <c r="EA46" s="20">
        <v>0.55800000000000005</v>
      </c>
      <c r="EB46" s="20">
        <v>-1</v>
      </c>
      <c r="EC46" s="66">
        <v>95</v>
      </c>
      <c r="ED46" s="66">
        <v>24</v>
      </c>
      <c r="EE46" s="66">
        <v>43</v>
      </c>
      <c r="EF46" s="66">
        <v>46</v>
      </c>
      <c r="EG46" s="66">
        <v>55</v>
      </c>
      <c r="EH46" s="66">
        <v>28.2</v>
      </c>
      <c r="EI46" s="66">
        <v>95</v>
      </c>
      <c r="EJ46" s="66">
        <v>50</v>
      </c>
      <c r="EK46" s="20">
        <v>10467.27</v>
      </c>
      <c r="EL46" s="20">
        <v>11033.400000000001</v>
      </c>
      <c r="EM46" s="20">
        <v>97.430555555555557</v>
      </c>
      <c r="EN46" s="20">
        <v>139.74674999999999</v>
      </c>
      <c r="EO46" s="20">
        <v>12.796799999999999</v>
      </c>
      <c r="EP46" s="20">
        <v>104.97999999999999</v>
      </c>
      <c r="EQ46" s="21">
        <v>60</v>
      </c>
      <c r="ER46" s="21">
        <v>75</v>
      </c>
      <c r="ES46" s="61" t="str">
        <f t="shared" si="6"/>
        <v>Kansas St.</v>
      </c>
      <c r="ET46" s="61">
        <f t="shared" si="7"/>
        <v>135</v>
      </c>
      <c r="EU46" s="61">
        <f t="shared" si="8"/>
        <v>-15</v>
      </c>
    </row>
    <row r="47" spans="1:151" x14ac:dyDescent="0.45">
      <c r="A47" s="64">
        <v>45269</v>
      </c>
      <c r="B47" s="21" t="s">
        <v>198</v>
      </c>
      <c r="C47" s="21">
        <v>273</v>
      </c>
      <c r="D47" s="21" t="s">
        <v>186</v>
      </c>
      <c r="E47" s="21">
        <v>91</v>
      </c>
      <c r="F47" s="50" t="s">
        <v>1644</v>
      </c>
      <c r="G47" t="s">
        <v>198</v>
      </c>
      <c r="H47" t="s">
        <v>186</v>
      </c>
      <c r="I47" t="s">
        <v>198</v>
      </c>
      <c r="J47" t="s">
        <v>186</v>
      </c>
      <c r="K47" t="s">
        <v>198</v>
      </c>
      <c r="L47" t="s">
        <v>446</v>
      </c>
      <c r="M47" t="s">
        <v>611</v>
      </c>
      <c r="N47" t="s">
        <v>664</v>
      </c>
      <c r="O47" t="s">
        <v>198</v>
      </c>
      <c r="P47" t="s">
        <v>186</v>
      </c>
      <c r="Q47" t="s">
        <v>198</v>
      </c>
      <c r="R47" t="s">
        <v>446</v>
      </c>
      <c r="S47" t="s">
        <v>13</v>
      </c>
      <c r="T47" t="s">
        <v>29</v>
      </c>
      <c r="U47">
        <v>6</v>
      </c>
      <c r="V47">
        <v>7</v>
      </c>
      <c r="W47" s="20">
        <v>0.33333333333333298</v>
      </c>
      <c r="X47" s="20">
        <v>-1.92</v>
      </c>
      <c r="Y47" s="20">
        <v>98</v>
      </c>
      <c r="Z47" s="20">
        <v>99.9</v>
      </c>
      <c r="AA47" s="20">
        <v>70.8</v>
      </c>
      <c r="AB47" s="20">
        <v>-0.183</v>
      </c>
      <c r="AC47" s="20">
        <v>-5.05</v>
      </c>
      <c r="AD47" s="20">
        <v>102.6</v>
      </c>
      <c r="AE47" s="20">
        <v>107.6</v>
      </c>
      <c r="AF47" s="20">
        <v>-5.05</v>
      </c>
      <c r="AG47" s="20">
        <v>100.1</v>
      </c>
      <c r="AH47" s="20">
        <v>101.9</v>
      </c>
      <c r="AI47" s="20">
        <v>0.44840000000000002</v>
      </c>
      <c r="AJ47" s="20">
        <v>-3</v>
      </c>
      <c r="AK47" s="20">
        <f t="shared" si="1"/>
        <v>-0.5</v>
      </c>
      <c r="AL47" s="20">
        <v>1099</v>
      </c>
      <c r="AM47" s="20">
        <v>-1.32</v>
      </c>
      <c r="AN47" s="20">
        <v>-2.65</v>
      </c>
      <c r="AO47" s="20">
        <v>411</v>
      </c>
      <c r="AP47" s="20">
        <v>403</v>
      </c>
      <c r="AQ47" s="20">
        <v>368</v>
      </c>
      <c r="AR47" s="20">
        <v>0.38300000000000001</v>
      </c>
      <c r="AS47" s="20">
        <v>32</v>
      </c>
      <c r="AT47" s="20">
        <v>132</v>
      </c>
      <c r="AU47" s="20">
        <v>0.24199999999999999</v>
      </c>
      <c r="AV47" s="20">
        <v>97</v>
      </c>
      <c r="AW47" s="20">
        <v>131</v>
      </c>
      <c r="AX47" s="20">
        <v>0.74</v>
      </c>
      <c r="AY47" s="20">
        <v>69</v>
      </c>
      <c r="AZ47" s="20">
        <f t="shared" si="2"/>
        <v>11.5</v>
      </c>
      <c r="BA47" s="20">
        <v>224</v>
      </c>
      <c r="BB47" s="20">
        <f t="shared" si="3"/>
        <v>37.333333333333336</v>
      </c>
      <c r="BC47" s="20">
        <v>80</v>
      </c>
      <c r="BD47" s="20">
        <v>46</v>
      </c>
      <c r="BE47" s="20">
        <v>14</v>
      </c>
      <c r="BF47" s="20">
        <v>70</v>
      </c>
      <c r="BG47" s="20">
        <v>118</v>
      </c>
      <c r="BH47" s="20">
        <v>68.5</v>
      </c>
      <c r="BI47" s="20">
        <v>67.167000000000002</v>
      </c>
      <c r="BJ47" s="20">
        <v>1.333</v>
      </c>
      <c r="BK47" s="20">
        <v>1.143</v>
      </c>
      <c r="BL47" s="20">
        <v>11.667</v>
      </c>
      <c r="BM47" s="20">
        <v>0.65700000000000003</v>
      </c>
      <c r="BN47" s="20">
        <v>22</v>
      </c>
      <c r="BO47" s="20">
        <v>21.8</v>
      </c>
      <c r="BP47" s="20">
        <v>2.2999999999999998</v>
      </c>
      <c r="BQ47" s="20">
        <v>7.666666666666667</v>
      </c>
      <c r="BR47" s="20">
        <v>19.7</v>
      </c>
      <c r="BS47" s="20">
        <v>325</v>
      </c>
      <c r="BT47" s="20">
        <v>0.39300000000000002</v>
      </c>
      <c r="BU47" s="20">
        <v>3</v>
      </c>
      <c r="BV47" s="66">
        <v>258</v>
      </c>
      <c r="BW47" s="66">
        <v>227</v>
      </c>
      <c r="BX47" s="66">
        <v>276</v>
      </c>
      <c r="BY47" s="66">
        <v>168</v>
      </c>
      <c r="BZ47" s="66">
        <v>184</v>
      </c>
      <c r="CA47" s="66">
        <v>142.69999999999999</v>
      </c>
      <c r="CB47" s="66">
        <v>325</v>
      </c>
      <c r="CC47" s="66">
        <v>273</v>
      </c>
      <c r="CD47" s="20">
        <v>0.57142857142857095</v>
      </c>
      <c r="CE47" s="20">
        <v>10.31</v>
      </c>
      <c r="CF47" s="20">
        <v>108.4</v>
      </c>
      <c r="CG47" s="20">
        <v>98.1</v>
      </c>
      <c r="CH47" s="20">
        <v>70.900000000000006</v>
      </c>
      <c r="CI47" s="20">
        <v>-0.04</v>
      </c>
      <c r="CJ47" s="20">
        <v>7.43</v>
      </c>
      <c r="CK47" s="20">
        <v>109.7</v>
      </c>
      <c r="CL47" s="20">
        <v>102.3</v>
      </c>
      <c r="CM47" s="20">
        <v>3.88</v>
      </c>
      <c r="CN47" s="20">
        <v>108.3</v>
      </c>
      <c r="CO47" s="20">
        <v>98.6</v>
      </c>
      <c r="CP47" s="63">
        <v>0.74550000000000005</v>
      </c>
      <c r="CQ47" s="20">
        <v>-0.4</v>
      </c>
      <c r="CR47" s="20">
        <f t="shared" si="0"/>
        <v>-5.7142857142857148E-2</v>
      </c>
      <c r="CS47" s="20">
        <v>1299</v>
      </c>
      <c r="CT47" s="20">
        <v>10.8</v>
      </c>
      <c r="CU47" s="20">
        <v>5.51</v>
      </c>
      <c r="CV47" s="20">
        <v>552</v>
      </c>
      <c r="CW47" s="20">
        <v>515</v>
      </c>
      <c r="CX47" s="20">
        <v>441</v>
      </c>
      <c r="CY47" s="20">
        <v>0.45600000000000002</v>
      </c>
      <c r="CZ47" s="20">
        <v>58</v>
      </c>
      <c r="DA47" s="20">
        <v>160</v>
      </c>
      <c r="DB47" s="20">
        <v>0.36299999999999999</v>
      </c>
      <c r="DC47" s="20">
        <v>92</v>
      </c>
      <c r="DD47" s="20">
        <v>137</v>
      </c>
      <c r="DE47" s="20">
        <v>0.67200000000000004</v>
      </c>
      <c r="DF47" s="20">
        <v>71</v>
      </c>
      <c r="DG47" s="20">
        <f t="shared" si="4"/>
        <v>10.142857142857142</v>
      </c>
      <c r="DH47" s="20">
        <v>249</v>
      </c>
      <c r="DI47" s="20">
        <f t="shared" si="5"/>
        <v>35.571428571428569</v>
      </c>
      <c r="DJ47" s="20">
        <v>106</v>
      </c>
      <c r="DK47" s="20">
        <v>67</v>
      </c>
      <c r="DL47" s="20">
        <v>29</v>
      </c>
      <c r="DM47" s="20">
        <v>93</v>
      </c>
      <c r="DN47" s="20">
        <v>154</v>
      </c>
      <c r="DO47" s="20">
        <v>78.900000000000006</v>
      </c>
      <c r="DP47" s="20">
        <v>73.570999999999998</v>
      </c>
      <c r="DQ47" s="20">
        <v>5.2859999999999996</v>
      </c>
      <c r="DR47" s="20">
        <v>1.1399999999999999</v>
      </c>
      <c r="DS47" s="20">
        <v>13.286</v>
      </c>
      <c r="DT47" s="20">
        <v>0.72</v>
      </c>
      <c r="DU47" s="20">
        <v>22.9</v>
      </c>
      <c r="DV47" s="20">
        <v>19.600000000000001</v>
      </c>
      <c r="DW47" s="20">
        <v>4.0999999999999996</v>
      </c>
      <c r="DX47" s="20">
        <v>9.5714285714285712</v>
      </c>
      <c r="DY47" s="20">
        <v>22</v>
      </c>
      <c r="DZ47" s="20">
        <v>63</v>
      </c>
      <c r="EA47" s="20">
        <v>0.58399999999999996</v>
      </c>
      <c r="EB47" s="20">
        <v>1</v>
      </c>
      <c r="EC47" s="66">
        <v>106</v>
      </c>
      <c r="ED47" s="66">
        <v>137</v>
      </c>
      <c r="EE47" s="66">
        <v>78</v>
      </c>
      <c r="EF47" s="66">
        <v>69</v>
      </c>
      <c r="EG47" s="66">
        <v>73</v>
      </c>
      <c r="EH47" s="66">
        <v>59.7</v>
      </c>
      <c r="EI47" s="66">
        <v>64</v>
      </c>
      <c r="EJ47" s="66">
        <v>162</v>
      </c>
      <c r="EK47" s="20">
        <v>9613.7999999999993</v>
      </c>
      <c r="EL47" s="20">
        <v>10829.160000000002</v>
      </c>
      <c r="EM47" s="20">
        <v>111.66985714285714</v>
      </c>
      <c r="EN47" s="20">
        <v>101.85933333333334</v>
      </c>
      <c r="EO47" s="20">
        <v>13.2384</v>
      </c>
      <c r="EP47" s="20">
        <v>113.96</v>
      </c>
      <c r="EQ47" s="21">
        <v>72</v>
      </c>
      <c r="ER47" s="21">
        <v>88</v>
      </c>
      <c r="ES47" s="61" t="str">
        <f t="shared" si="6"/>
        <v>Florida St.</v>
      </c>
      <c r="ET47" s="61">
        <f t="shared" si="7"/>
        <v>160</v>
      </c>
      <c r="EU47" s="61">
        <f t="shared" si="8"/>
        <v>-16</v>
      </c>
    </row>
    <row r="48" spans="1:151" x14ac:dyDescent="0.45">
      <c r="A48" s="64">
        <v>45269</v>
      </c>
      <c r="B48" s="21" t="s">
        <v>233</v>
      </c>
      <c r="C48" s="21">
        <v>33</v>
      </c>
      <c r="D48" s="21" t="s">
        <v>180</v>
      </c>
      <c r="E48" s="21">
        <v>351</v>
      </c>
      <c r="F48" s="50" t="s">
        <v>558</v>
      </c>
      <c r="G48" t="s">
        <v>233</v>
      </c>
      <c r="H48" t="s">
        <v>180</v>
      </c>
      <c r="I48" t="s">
        <v>233</v>
      </c>
      <c r="J48" t="s">
        <v>180</v>
      </c>
      <c r="K48" t="s">
        <v>233</v>
      </c>
      <c r="L48" t="s">
        <v>180</v>
      </c>
      <c r="M48" t="s">
        <v>233</v>
      </c>
      <c r="N48" t="s">
        <v>652</v>
      </c>
      <c r="O48" t="s">
        <v>233</v>
      </c>
      <c r="P48" t="s">
        <v>1360</v>
      </c>
      <c r="Q48" t="s">
        <v>233</v>
      </c>
      <c r="R48" t="s">
        <v>180</v>
      </c>
      <c r="S48" t="s">
        <v>86</v>
      </c>
      <c r="T48" t="s">
        <v>56</v>
      </c>
      <c r="U48">
        <v>8</v>
      </c>
      <c r="V48">
        <v>6</v>
      </c>
      <c r="W48" s="20">
        <v>0.11111111111111099</v>
      </c>
      <c r="X48" s="20">
        <v>-14.68</v>
      </c>
      <c r="Y48" s="20">
        <v>96.7</v>
      </c>
      <c r="Z48" s="20">
        <v>111.3</v>
      </c>
      <c r="AA48" s="20">
        <v>69</v>
      </c>
      <c r="AB48" s="20">
        <v>-3.3000000000000002E-2</v>
      </c>
      <c r="AC48" s="20">
        <v>2.4</v>
      </c>
      <c r="AD48" s="20">
        <v>108</v>
      </c>
      <c r="AE48" s="20">
        <v>105.6</v>
      </c>
      <c r="AF48" s="20">
        <v>2.4</v>
      </c>
      <c r="AG48" s="20">
        <v>97.3</v>
      </c>
      <c r="AH48" s="20">
        <v>111.2</v>
      </c>
      <c r="AI48" s="20">
        <v>0.17780000000000001</v>
      </c>
      <c r="AJ48" s="20">
        <v>-6</v>
      </c>
      <c r="AK48" s="20">
        <f t="shared" si="1"/>
        <v>-0.75</v>
      </c>
      <c r="AL48" s="20">
        <v>939</v>
      </c>
      <c r="AM48" s="20">
        <v>-13.79</v>
      </c>
      <c r="AN48" s="20">
        <v>2.46</v>
      </c>
      <c r="AO48" s="20">
        <v>613</v>
      </c>
      <c r="AP48" s="20">
        <v>737</v>
      </c>
      <c r="AQ48" s="20">
        <v>506</v>
      </c>
      <c r="AR48" s="20">
        <v>0.41699999999999998</v>
      </c>
      <c r="AS48" s="20">
        <v>57</v>
      </c>
      <c r="AT48" s="20">
        <v>206</v>
      </c>
      <c r="AU48" s="20">
        <v>0.27700000000000002</v>
      </c>
      <c r="AV48" s="20">
        <v>134</v>
      </c>
      <c r="AW48" s="20">
        <v>189</v>
      </c>
      <c r="AX48" s="20">
        <v>0.70899999999999996</v>
      </c>
      <c r="AY48" s="20">
        <v>112</v>
      </c>
      <c r="AZ48" s="20">
        <f t="shared" si="2"/>
        <v>14</v>
      </c>
      <c r="BA48" s="20">
        <v>331</v>
      </c>
      <c r="BB48" s="20">
        <f t="shared" si="3"/>
        <v>41.375</v>
      </c>
      <c r="BC48" s="20">
        <v>103</v>
      </c>
      <c r="BD48" s="20">
        <v>57</v>
      </c>
      <c r="BE48" s="20">
        <v>43</v>
      </c>
      <c r="BF48" s="20">
        <v>158</v>
      </c>
      <c r="BG48" s="20">
        <v>137</v>
      </c>
      <c r="BH48" s="20">
        <v>68.099999999999994</v>
      </c>
      <c r="BI48" s="20">
        <v>81.888999999999996</v>
      </c>
      <c r="BJ48" s="20">
        <v>-13.778</v>
      </c>
      <c r="BK48" s="20">
        <v>0.65200000000000002</v>
      </c>
      <c r="BL48" s="20">
        <v>17.556000000000001</v>
      </c>
      <c r="BM48" s="20">
        <v>0.36099999999999999</v>
      </c>
      <c r="BN48" s="20">
        <v>22.9</v>
      </c>
      <c r="BO48" s="20">
        <v>21</v>
      </c>
      <c r="BP48" s="20">
        <v>4.8</v>
      </c>
      <c r="BQ48" s="20">
        <v>6.333333333333333</v>
      </c>
      <c r="BR48" s="20">
        <v>15.2</v>
      </c>
      <c r="BS48" s="20">
        <v>314</v>
      </c>
      <c r="BT48" s="20">
        <v>0.4</v>
      </c>
      <c r="BU48" s="20">
        <v>11</v>
      </c>
      <c r="BV48" s="66">
        <v>353</v>
      </c>
      <c r="BW48" s="66">
        <v>269</v>
      </c>
      <c r="BX48" s="66">
        <v>354</v>
      </c>
      <c r="BY48" s="66">
        <v>341</v>
      </c>
      <c r="BZ48" s="66">
        <v>332</v>
      </c>
      <c r="CA48" s="66">
        <v>216.2</v>
      </c>
      <c r="CB48" s="66">
        <v>313</v>
      </c>
      <c r="CC48" s="66">
        <v>248</v>
      </c>
      <c r="CD48" s="20">
        <v>0.66666666666666696</v>
      </c>
      <c r="CE48" s="20">
        <v>-0.97</v>
      </c>
      <c r="CF48" s="20">
        <v>100.7</v>
      </c>
      <c r="CG48" s="20">
        <v>101.7</v>
      </c>
      <c r="CH48" s="20">
        <v>75.099999999999994</v>
      </c>
      <c r="CI48" s="20">
        <v>0.05</v>
      </c>
      <c r="CJ48" s="20">
        <v>-0.16</v>
      </c>
      <c r="CK48" s="20">
        <v>105.1</v>
      </c>
      <c r="CL48" s="20">
        <v>105.3</v>
      </c>
      <c r="CM48" s="20">
        <v>-0.16</v>
      </c>
      <c r="CN48" s="20">
        <v>100.6</v>
      </c>
      <c r="CO48" s="20">
        <v>102.2</v>
      </c>
      <c r="CP48" s="63">
        <v>0.45650000000000002</v>
      </c>
      <c r="CQ48" s="20">
        <v>-1.9</v>
      </c>
      <c r="CR48" s="20">
        <f t="shared" si="0"/>
        <v>-0.31666666666666665</v>
      </c>
      <c r="CS48" s="20">
        <v>1151</v>
      </c>
      <c r="CT48" s="20">
        <v>-2.71</v>
      </c>
      <c r="CU48" s="20">
        <v>-1.71</v>
      </c>
      <c r="CV48" s="20">
        <v>728</v>
      </c>
      <c r="CW48" s="20">
        <v>664</v>
      </c>
      <c r="CX48" s="20">
        <v>602</v>
      </c>
      <c r="CY48" s="20">
        <v>0.44</v>
      </c>
      <c r="CZ48" s="20">
        <v>54</v>
      </c>
      <c r="DA48" s="20">
        <v>189</v>
      </c>
      <c r="DB48" s="20">
        <v>0.28599999999999998</v>
      </c>
      <c r="DC48" s="20">
        <v>144</v>
      </c>
      <c r="DD48" s="20">
        <v>202</v>
      </c>
      <c r="DE48" s="20">
        <v>0.71299999999999997</v>
      </c>
      <c r="DF48" s="20">
        <v>117</v>
      </c>
      <c r="DG48" s="20">
        <f t="shared" si="4"/>
        <v>19.5</v>
      </c>
      <c r="DH48" s="20">
        <v>373</v>
      </c>
      <c r="DI48" s="20">
        <f t="shared" si="5"/>
        <v>62.166666666666664</v>
      </c>
      <c r="DJ48" s="20">
        <v>108</v>
      </c>
      <c r="DK48" s="20">
        <v>76</v>
      </c>
      <c r="DL48" s="20">
        <v>26</v>
      </c>
      <c r="DM48" s="20">
        <v>118</v>
      </c>
      <c r="DN48" s="20">
        <v>185</v>
      </c>
      <c r="DO48" s="20">
        <v>80.900000000000006</v>
      </c>
      <c r="DP48" s="20">
        <v>73.778000000000006</v>
      </c>
      <c r="DQ48" s="20">
        <v>7.1109999999999998</v>
      </c>
      <c r="DR48" s="20">
        <v>0.91500000000000004</v>
      </c>
      <c r="DS48" s="20">
        <v>13.111000000000001</v>
      </c>
      <c r="DT48" s="20">
        <v>0.64400000000000002</v>
      </c>
      <c r="DU48" s="20">
        <v>21</v>
      </c>
      <c r="DV48" s="20">
        <v>22.4</v>
      </c>
      <c r="DW48" s="20">
        <v>2.9</v>
      </c>
      <c r="DX48" s="20">
        <v>8.4444444444444446</v>
      </c>
      <c r="DY48" s="20">
        <v>20.6</v>
      </c>
      <c r="DZ48" s="20">
        <v>192</v>
      </c>
      <c r="EA48" s="20">
        <v>0.48799999999999999</v>
      </c>
      <c r="EB48" s="20">
        <v>-2</v>
      </c>
      <c r="EC48" s="66">
        <v>172</v>
      </c>
      <c r="ED48" s="66">
        <v>159</v>
      </c>
      <c r="EE48" s="66">
        <v>146</v>
      </c>
      <c r="EF48" s="66">
        <v>201</v>
      </c>
      <c r="EG48" s="66">
        <v>173</v>
      </c>
      <c r="EH48" s="66">
        <v>113.3</v>
      </c>
      <c r="EI48" s="66">
        <v>193</v>
      </c>
      <c r="EJ48" s="66">
        <v>155</v>
      </c>
      <c r="EK48" s="20">
        <v>9834.3900000000012</v>
      </c>
      <c r="EL48" s="20">
        <v>11207.91</v>
      </c>
      <c r="EM48" s="20">
        <v>148.25066666666669</v>
      </c>
      <c r="EN48" s="20">
        <v>83.036333333333332</v>
      </c>
      <c r="EO48" s="20">
        <v>10.837599999999998</v>
      </c>
      <c r="EP48" s="20">
        <v>131.16499999999999</v>
      </c>
      <c r="EQ48" s="21">
        <v>65</v>
      </c>
      <c r="ER48" s="21">
        <v>82</v>
      </c>
      <c r="ES48" s="61" t="str">
        <f t="shared" si="6"/>
        <v>Western Kentucky</v>
      </c>
      <c r="ET48" s="61">
        <f t="shared" si="7"/>
        <v>147</v>
      </c>
      <c r="EU48" s="61">
        <f t="shared" si="8"/>
        <v>-17</v>
      </c>
    </row>
    <row r="49" spans="1:151" x14ac:dyDescent="0.45">
      <c r="A49" s="64">
        <v>45269</v>
      </c>
      <c r="B49" s="21" t="s">
        <v>193</v>
      </c>
      <c r="C49" s="21">
        <v>338</v>
      </c>
      <c r="D49" s="21" t="s">
        <v>143</v>
      </c>
      <c r="E49" s="21">
        <v>56</v>
      </c>
      <c r="F49" s="50" t="s">
        <v>558</v>
      </c>
      <c r="G49" t="s">
        <v>193</v>
      </c>
      <c r="H49" t="s">
        <v>143</v>
      </c>
      <c r="I49" t="s">
        <v>193</v>
      </c>
      <c r="J49" t="s">
        <v>143</v>
      </c>
      <c r="K49" t="s">
        <v>193</v>
      </c>
      <c r="L49" t="s">
        <v>143</v>
      </c>
      <c r="M49" t="s">
        <v>193</v>
      </c>
      <c r="N49" t="s">
        <v>143</v>
      </c>
      <c r="O49" t="s">
        <v>193</v>
      </c>
      <c r="P49" t="s">
        <v>143</v>
      </c>
      <c r="Q49" t="s">
        <v>193</v>
      </c>
      <c r="R49" t="s">
        <v>143</v>
      </c>
      <c r="S49" t="s">
        <v>149</v>
      </c>
      <c r="T49" t="s">
        <v>144</v>
      </c>
      <c r="U49">
        <v>8</v>
      </c>
      <c r="V49">
        <v>8</v>
      </c>
      <c r="W49" s="20">
        <v>0.8</v>
      </c>
      <c r="X49" s="20">
        <v>4.16</v>
      </c>
      <c r="Y49" s="20">
        <v>108.5</v>
      </c>
      <c r="Z49" s="20">
        <v>104.4</v>
      </c>
      <c r="AA49" s="20">
        <v>64</v>
      </c>
      <c r="AB49" s="20">
        <v>9.9000000000000005E-2</v>
      </c>
      <c r="AC49" s="20">
        <v>-0.13</v>
      </c>
      <c r="AD49" s="20">
        <v>104.6</v>
      </c>
      <c r="AE49" s="20">
        <v>104.7</v>
      </c>
      <c r="AF49" s="20">
        <v>-0.13</v>
      </c>
      <c r="AG49" s="20">
        <v>109.5</v>
      </c>
      <c r="AH49" s="20">
        <v>103.9</v>
      </c>
      <c r="AI49" s="20">
        <v>0.6462</v>
      </c>
      <c r="AJ49" s="20">
        <v>-0.2</v>
      </c>
      <c r="AK49" s="20">
        <f t="shared" si="1"/>
        <v>-2.5000000000000001E-2</v>
      </c>
      <c r="AL49" s="20">
        <v>1264</v>
      </c>
      <c r="AM49" s="20">
        <v>2.96</v>
      </c>
      <c r="AN49" s="20">
        <v>-0.3</v>
      </c>
      <c r="AO49" s="20">
        <v>750</v>
      </c>
      <c r="AP49" s="20">
        <v>624</v>
      </c>
      <c r="AQ49" s="20">
        <v>567</v>
      </c>
      <c r="AR49" s="20">
        <v>0.48299999999999998</v>
      </c>
      <c r="AS49" s="20">
        <v>109</v>
      </c>
      <c r="AT49" s="20">
        <v>276</v>
      </c>
      <c r="AU49" s="20">
        <v>0.39500000000000002</v>
      </c>
      <c r="AV49" s="20">
        <v>93</v>
      </c>
      <c r="AW49" s="20">
        <v>136</v>
      </c>
      <c r="AX49" s="20">
        <v>0.68400000000000005</v>
      </c>
      <c r="AY49" s="20">
        <v>86</v>
      </c>
      <c r="AZ49" s="20">
        <f t="shared" si="2"/>
        <v>10.75</v>
      </c>
      <c r="BA49" s="20">
        <v>354</v>
      </c>
      <c r="BB49" s="20">
        <f t="shared" si="3"/>
        <v>44.25</v>
      </c>
      <c r="BC49" s="20">
        <v>149</v>
      </c>
      <c r="BD49" s="20">
        <v>48</v>
      </c>
      <c r="BE49" s="20">
        <v>33</v>
      </c>
      <c r="BF49" s="20">
        <v>97</v>
      </c>
      <c r="BG49" s="20">
        <v>134</v>
      </c>
      <c r="BH49" s="20">
        <v>75</v>
      </c>
      <c r="BI49" s="20">
        <v>62.4</v>
      </c>
      <c r="BJ49" s="20">
        <v>12.6</v>
      </c>
      <c r="BK49" s="20">
        <v>1.536</v>
      </c>
      <c r="BL49" s="20">
        <v>9.6999999999999993</v>
      </c>
      <c r="BM49" s="20">
        <v>0.495</v>
      </c>
      <c r="BN49" s="20">
        <v>27.6</v>
      </c>
      <c r="BO49" s="20">
        <v>13.6</v>
      </c>
      <c r="BP49" s="20">
        <v>3.3</v>
      </c>
      <c r="BQ49" s="20">
        <v>4.8</v>
      </c>
      <c r="BR49" s="20">
        <v>13.4</v>
      </c>
      <c r="BS49" s="20">
        <v>65</v>
      </c>
      <c r="BT49" s="20">
        <v>0.57999999999999996</v>
      </c>
      <c r="BU49" s="20">
        <v>1</v>
      </c>
      <c r="BV49" s="66">
        <v>107</v>
      </c>
      <c r="BW49" s="66">
        <v>53</v>
      </c>
      <c r="BX49" s="66">
        <v>55</v>
      </c>
      <c r="BY49" s="66">
        <v>97</v>
      </c>
      <c r="BZ49" s="66">
        <v>118</v>
      </c>
      <c r="CA49" s="66">
        <v>54</v>
      </c>
      <c r="CB49" s="66">
        <v>67</v>
      </c>
      <c r="CC49" s="66">
        <v>38</v>
      </c>
      <c r="CD49" s="20">
        <v>0.55555555555555602</v>
      </c>
      <c r="CE49" s="20">
        <v>1.08</v>
      </c>
      <c r="CF49" s="20">
        <v>104.2</v>
      </c>
      <c r="CG49" s="20">
        <v>103.1</v>
      </c>
      <c r="CH49" s="20">
        <v>66.099999999999994</v>
      </c>
      <c r="CI49" s="20">
        <v>2.4E-2</v>
      </c>
      <c r="CJ49" s="20">
        <v>1.32</v>
      </c>
      <c r="CK49" s="20">
        <v>104.2</v>
      </c>
      <c r="CL49" s="20">
        <v>102.9</v>
      </c>
      <c r="CM49" s="20">
        <v>1.32</v>
      </c>
      <c r="CN49" s="20">
        <v>106.3</v>
      </c>
      <c r="CO49" s="20">
        <v>101.3</v>
      </c>
      <c r="CP49" s="63">
        <v>0.63600000000000001</v>
      </c>
      <c r="CQ49" s="20">
        <v>-1.9</v>
      </c>
      <c r="CR49" s="20">
        <f t="shared" si="0"/>
        <v>-0.23749999999999999</v>
      </c>
      <c r="CS49" s="20">
        <v>1209</v>
      </c>
      <c r="CT49" s="20">
        <v>1.88</v>
      </c>
      <c r="CU49" s="20">
        <v>3.01</v>
      </c>
      <c r="CV49" s="20">
        <v>637</v>
      </c>
      <c r="CW49" s="20">
        <v>568</v>
      </c>
      <c r="CX49" s="20">
        <v>532</v>
      </c>
      <c r="CY49" s="20">
        <v>0.44700000000000001</v>
      </c>
      <c r="CZ49" s="20">
        <v>80</v>
      </c>
      <c r="DA49" s="20">
        <v>225</v>
      </c>
      <c r="DB49" s="20">
        <v>0.35599999999999998</v>
      </c>
      <c r="DC49" s="20">
        <v>81</v>
      </c>
      <c r="DD49" s="20">
        <v>113</v>
      </c>
      <c r="DE49" s="20">
        <v>0.71699999999999997</v>
      </c>
      <c r="DF49" s="20">
        <v>78</v>
      </c>
      <c r="DG49" s="20">
        <f t="shared" si="4"/>
        <v>9.75</v>
      </c>
      <c r="DH49" s="20">
        <v>348</v>
      </c>
      <c r="DI49" s="20">
        <f t="shared" si="5"/>
        <v>43.5</v>
      </c>
      <c r="DJ49" s="20">
        <v>143</v>
      </c>
      <c r="DK49" s="20">
        <v>66</v>
      </c>
      <c r="DL49" s="20">
        <v>20</v>
      </c>
      <c r="DM49" s="20">
        <v>107</v>
      </c>
      <c r="DN49" s="20">
        <v>123</v>
      </c>
      <c r="DO49" s="20">
        <v>70.8</v>
      </c>
      <c r="DP49" s="20">
        <v>63.110999999999997</v>
      </c>
      <c r="DQ49" s="20">
        <v>7.6669999999999998</v>
      </c>
      <c r="DR49" s="20">
        <v>1.3360000000000001</v>
      </c>
      <c r="DS49" s="20">
        <v>11.888999999999999</v>
      </c>
      <c r="DT49" s="20">
        <v>0.61699999999999999</v>
      </c>
      <c r="DU49" s="20">
        <v>25</v>
      </c>
      <c r="DV49" s="20">
        <v>12.6</v>
      </c>
      <c r="DW49" s="20">
        <v>2.2000000000000002</v>
      </c>
      <c r="DX49" s="20">
        <v>7.333333333333333</v>
      </c>
      <c r="DY49" s="20">
        <v>13.7</v>
      </c>
      <c r="DZ49" s="20">
        <v>173</v>
      </c>
      <c r="EA49" s="20">
        <v>0.502</v>
      </c>
      <c r="EB49" s="20">
        <v>2</v>
      </c>
      <c r="EC49" s="66">
        <v>156</v>
      </c>
      <c r="ED49" s="66">
        <v>101</v>
      </c>
      <c r="EE49" s="66">
        <v>173</v>
      </c>
      <c r="EF49" s="66">
        <v>101</v>
      </c>
      <c r="EG49" s="66">
        <v>145</v>
      </c>
      <c r="EH49" s="66">
        <v>86.8</v>
      </c>
      <c r="EI49" s="66">
        <v>173</v>
      </c>
      <c r="EJ49" s="66">
        <v>115</v>
      </c>
      <c r="EK49" s="20">
        <v>11186.349999999999</v>
      </c>
      <c r="EL49" s="20">
        <v>10878.480000000001</v>
      </c>
      <c r="EM49" s="20">
        <v>71.133333333333326</v>
      </c>
      <c r="EN49" s="20">
        <v>57.067199999999993</v>
      </c>
      <c r="EO49" s="20">
        <v>9.6077999999999992</v>
      </c>
      <c r="EP49" s="20">
        <v>84.132000000000005</v>
      </c>
      <c r="EQ49" s="21">
        <v>71</v>
      </c>
      <c r="ER49" s="21">
        <v>77</v>
      </c>
      <c r="ES49" s="61" t="str">
        <f t="shared" si="6"/>
        <v>Colgate</v>
      </c>
      <c r="ET49" s="61">
        <f t="shared" si="7"/>
        <v>148</v>
      </c>
      <c r="EU49" s="61">
        <f t="shared" si="8"/>
        <v>-6</v>
      </c>
    </row>
    <row r="50" spans="1:151" x14ac:dyDescent="0.45">
      <c r="A50" s="64">
        <v>45269</v>
      </c>
      <c r="B50" s="21" t="s">
        <v>38</v>
      </c>
      <c r="C50" s="21">
        <v>122</v>
      </c>
      <c r="D50" s="21" t="s">
        <v>37</v>
      </c>
      <c r="E50" s="21">
        <v>17</v>
      </c>
      <c r="F50" s="50" t="s">
        <v>558</v>
      </c>
      <c r="G50" t="s">
        <v>38</v>
      </c>
      <c r="H50" t="s">
        <v>37</v>
      </c>
      <c r="I50" t="s">
        <v>38</v>
      </c>
      <c r="J50" t="s">
        <v>37</v>
      </c>
      <c r="K50" t="s">
        <v>38</v>
      </c>
      <c r="L50" t="s">
        <v>37</v>
      </c>
      <c r="M50" t="s">
        <v>38</v>
      </c>
      <c r="N50" t="s">
        <v>37</v>
      </c>
      <c r="O50" t="s">
        <v>38</v>
      </c>
      <c r="P50" t="s">
        <v>37</v>
      </c>
      <c r="Q50" t="s">
        <v>38</v>
      </c>
      <c r="R50" t="s">
        <v>37</v>
      </c>
      <c r="S50" t="s">
        <v>24</v>
      </c>
      <c r="T50" t="s">
        <v>17</v>
      </c>
      <c r="U50">
        <v>8</v>
      </c>
      <c r="V50">
        <v>7</v>
      </c>
      <c r="W50" s="20">
        <v>0.875</v>
      </c>
      <c r="X50" s="20">
        <v>11.46</v>
      </c>
      <c r="Y50" s="20">
        <v>109.1</v>
      </c>
      <c r="Z50" s="20">
        <v>97.7</v>
      </c>
      <c r="AA50" s="20">
        <v>70.400000000000006</v>
      </c>
      <c r="AB50" s="20">
        <v>0.20599999999999999</v>
      </c>
      <c r="AC50" s="20">
        <v>1.62</v>
      </c>
      <c r="AD50" s="20">
        <v>106.4</v>
      </c>
      <c r="AE50" s="20">
        <v>104.7</v>
      </c>
      <c r="AF50" s="20">
        <v>-2.2200000000000002</v>
      </c>
      <c r="AG50" s="20">
        <v>109.6</v>
      </c>
      <c r="AH50" s="20">
        <v>96.8</v>
      </c>
      <c r="AI50" s="20">
        <v>0.80810000000000004</v>
      </c>
      <c r="AJ50" s="20">
        <v>1.2</v>
      </c>
      <c r="AK50" s="20">
        <f t="shared" si="1"/>
        <v>0.15</v>
      </c>
      <c r="AL50" s="20">
        <v>1367</v>
      </c>
      <c r="AM50" s="20">
        <v>6.17</v>
      </c>
      <c r="AN50" s="20">
        <v>1.29</v>
      </c>
      <c r="AO50" s="20">
        <v>593</v>
      </c>
      <c r="AP50" s="20">
        <v>554</v>
      </c>
      <c r="AQ50" s="20">
        <v>425</v>
      </c>
      <c r="AR50" s="20">
        <v>0.504</v>
      </c>
      <c r="AS50" s="20">
        <v>25</v>
      </c>
      <c r="AT50" s="20">
        <v>97</v>
      </c>
      <c r="AU50" s="20">
        <v>0.25800000000000001</v>
      </c>
      <c r="AV50" s="20">
        <v>140</v>
      </c>
      <c r="AW50" s="20">
        <v>202</v>
      </c>
      <c r="AX50" s="20">
        <v>0.69299999999999995</v>
      </c>
      <c r="AY50" s="20">
        <v>66</v>
      </c>
      <c r="AZ50" s="20">
        <f t="shared" si="2"/>
        <v>8.25</v>
      </c>
      <c r="BA50" s="20">
        <v>270</v>
      </c>
      <c r="BB50" s="20">
        <f t="shared" si="3"/>
        <v>33.75</v>
      </c>
      <c r="BC50" s="20">
        <v>115</v>
      </c>
      <c r="BD50" s="20">
        <v>52</v>
      </c>
      <c r="BE50" s="20">
        <v>38</v>
      </c>
      <c r="BF50" s="20">
        <v>101</v>
      </c>
      <c r="BG50" s="20">
        <v>130</v>
      </c>
      <c r="BH50" s="20">
        <v>74.099999999999994</v>
      </c>
      <c r="BI50" s="20">
        <v>69.25</v>
      </c>
      <c r="BJ50" s="20">
        <v>4.875</v>
      </c>
      <c r="BK50" s="20">
        <v>1.139</v>
      </c>
      <c r="BL50" s="20">
        <v>12.625</v>
      </c>
      <c r="BM50" s="20">
        <v>0.51500000000000001</v>
      </c>
      <c r="BN50" s="20">
        <v>12.1</v>
      </c>
      <c r="BO50" s="20">
        <v>25.2</v>
      </c>
      <c r="BP50" s="20">
        <v>4.8</v>
      </c>
      <c r="BQ50" s="20">
        <v>6.5</v>
      </c>
      <c r="BR50" s="20">
        <v>16.2</v>
      </c>
      <c r="BS50" s="20">
        <v>50</v>
      </c>
      <c r="BT50" s="20">
        <v>0.6</v>
      </c>
      <c r="BU50" s="20">
        <v>0</v>
      </c>
      <c r="BV50" s="66">
        <v>103</v>
      </c>
      <c r="BW50" s="66">
        <v>28</v>
      </c>
      <c r="BX50" s="66">
        <v>19</v>
      </c>
      <c r="BY50" s="66">
        <v>70</v>
      </c>
      <c r="BZ50" s="66">
        <v>65</v>
      </c>
      <c r="CA50" s="66">
        <v>30.5</v>
      </c>
      <c r="CB50" s="66">
        <v>54</v>
      </c>
      <c r="CC50" s="66">
        <v>36</v>
      </c>
      <c r="CD50" s="20">
        <v>0.71428571428571397</v>
      </c>
      <c r="CE50" s="20">
        <v>21.04</v>
      </c>
      <c r="CF50" s="20">
        <v>114.1</v>
      </c>
      <c r="CG50" s="20">
        <v>93.1</v>
      </c>
      <c r="CH50" s="20">
        <v>70.400000000000006</v>
      </c>
      <c r="CI50" s="20">
        <v>-0.11700000000000001</v>
      </c>
      <c r="CJ50" s="20">
        <v>3.25</v>
      </c>
      <c r="CK50" s="20">
        <v>107</v>
      </c>
      <c r="CL50" s="20">
        <v>103.7</v>
      </c>
      <c r="CM50" s="20">
        <v>3.25</v>
      </c>
      <c r="CN50" s="20">
        <v>112.7</v>
      </c>
      <c r="CO50" s="20">
        <v>93.5</v>
      </c>
      <c r="CP50" s="63">
        <v>0.89629999999999999</v>
      </c>
      <c r="CQ50" s="20">
        <v>-0.1</v>
      </c>
      <c r="CR50" s="20">
        <f t="shared" si="0"/>
        <v>-1.4285714285714287E-2</v>
      </c>
      <c r="CS50" s="20">
        <v>1362</v>
      </c>
      <c r="CT50" s="20">
        <v>16.399999999999999</v>
      </c>
      <c r="CU50" s="20">
        <v>3.25</v>
      </c>
      <c r="CV50" s="20">
        <v>550</v>
      </c>
      <c r="CW50" s="20">
        <v>458</v>
      </c>
      <c r="CX50" s="20">
        <v>426</v>
      </c>
      <c r="CY50" s="20">
        <v>0.44400000000000001</v>
      </c>
      <c r="CZ50" s="20">
        <v>48</v>
      </c>
      <c r="DA50" s="20">
        <v>162</v>
      </c>
      <c r="DB50" s="20">
        <v>0.29599999999999999</v>
      </c>
      <c r="DC50" s="20">
        <v>124</v>
      </c>
      <c r="DD50" s="20">
        <v>179</v>
      </c>
      <c r="DE50" s="20">
        <v>0.69299999999999995</v>
      </c>
      <c r="DF50" s="20">
        <v>99</v>
      </c>
      <c r="DG50" s="20">
        <f t="shared" si="4"/>
        <v>14.142857142857142</v>
      </c>
      <c r="DH50" s="20">
        <v>289</v>
      </c>
      <c r="DI50" s="20">
        <f t="shared" si="5"/>
        <v>41.285714285714285</v>
      </c>
      <c r="DJ50" s="20">
        <v>129</v>
      </c>
      <c r="DK50" s="20">
        <v>44</v>
      </c>
      <c r="DL50" s="20">
        <v>40</v>
      </c>
      <c r="DM50" s="20">
        <v>83</v>
      </c>
      <c r="DN50" s="20">
        <v>143</v>
      </c>
      <c r="DO50" s="20">
        <v>78.599999999999994</v>
      </c>
      <c r="DP50" s="20">
        <v>65.429000000000002</v>
      </c>
      <c r="DQ50" s="20">
        <v>13.143000000000001</v>
      </c>
      <c r="DR50" s="20">
        <v>1.554</v>
      </c>
      <c r="DS50" s="20">
        <v>11.856999999999999</v>
      </c>
      <c r="DT50" s="20">
        <v>0.53</v>
      </c>
      <c r="DU50" s="20">
        <v>23.1</v>
      </c>
      <c r="DV50" s="20">
        <v>25.6</v>
      </c>
      <c r="DW50" s="20">
        <v>5.7</v>
      </c>
      <c r="DX50" s="20">
        <v>6.2857142857142856</v>
      </c>
      <c r="DY50" s="20">
        <v>20.399999999999999</v>
      </c>
      <c r="DZ50" s="20">
        <v>59</v>
      </c>
      <c r="EA50" s="20">
        <v>0.59</v>
      </c>
      <c r="EB50" s="20">
        <v>1</v>
      </c>
      <c r="EC50" s="66">
        <v>28</v>
      </c>
      <c r="ED50" s="66">
        <v>47</v>
      </c>
      <c r="EE50" s="66">
        <v>45</v>
      </c>
      <c r="EF50" s="66">
        <v>15</v>
      </c>
      <c r="EG50" s="66">
        <v>17</v>
      </c>
      <c r="EH50" s="66">
        <v>20.8</v>
      </c>
      <c r="EI50" s="66">
        <v>59</v>
      </c>
      <c r="EJ50" s="66">
        <v>25</v>
      </c>
      <c r="EK50" s="20">
        <v>10157.209999999999</v>
      </c>
      <c r="EL50" s="20">
        <v>11147.57</v>
      </c>
      <c r="EM50" s="20">
        <v>79.357142857142861</v>
      </c>
      <c r="EN50" s="20">
        <v>77.070499999999996</v>
      </c>
      <c r="EO50" s="20">
        <v>11.226599999999999</v>
      </c>
      <c r="EP50" s="20">
        <v>99.09899999999999</v>
      </c>
      <c r="EQ50" s="21">
        <v>76</v>
      </c>
      <c r="ER50" s="21">
        <v>104</v>
      </c>
      <c r="ES50" s="61" t="str">
        <f t="shared" si="6"/>
        <v>Auburn</v>
      </c>
      <c r="ET50" s="61">
        <f t="shared" si="7"/>
        <v>180</v>
      </c>
      <c r="EU50" s="61">
        <f t="shared" si="8"/>
        <v>-28</v>
      </c>
    </row>
    <row r="51" spans="1:151" x14ac:dyDescent="0.45">
      <c r="A51" s="64">
        <v>45269</v>
      </c>
      <c r="B51" s="21" t="s">
        <v>25</v>
      </c>
      <c r="C51" s="21">
        <v>11</v>
      </c>
      <c r="D51" s="21" t="s">
        <v>61</v>
      </c>
      <c r="E51" s="21">
        <v>356</v>
      </c>
      <c r="F51" s="50" t="s">
        <v>558</v>
      </c>
      <c r="G51" t="s">
        <v>25</v>
      </c>
      <c r="H51" t="s">
        <v>61</v>
      </c>
      <c r="I51" t="s">
        <v>25</v>
      </c>
      <c r="J51" t="s">
        <v>61</v>
      </c>
      <c r="K51" t="s">
        <v>25</v>
      </c>
      <c r="L51" t="s">
        <v>61</v>
      </c>
      <c r="M51" t="s">
        <v>25</v>
      </c>
      <c r="N51" t="s">
        <v>61</v>
      </c>
      <c r="O51" t="s">
        <v>25</v>
      </c>
      <c r="P51" t="s">
        <v>61</v>
      </c>
      <c r="Q51" t="s">
        <v>25</v>
      </c>
      <c r="R51" t="s">
        <v>61</v>
      </c>
      <c r="S51" t="s">
        <v>19</v>
      </c>
      <c r="T51" t="s">
        <v>24</v>
      </c>
      <c r="U51">
        <v>7</v>
      </c>
      <c r="V51">
        <v>9</v>
      </c>
      <c r="W51" s="20">
        <v>1</v>
      </c>
      <c r="X51" s="20">
        <v>27.62</v>
      </c>
      <c r="Y51" s="20">
        <v>118.5</v>
      </c>
      <c r="Z51" s="20">
        <v>90.8</v>
      </c>
      <c r="AA51" s="20">
        <v>75</v>
      </c>
      <c r="AB51" s="20">
        <v>6.6000000000000003E-2</v>
      </c>
      <c r="AC51" s="20">
        <v>-1.89</v>
      </c>
      <c r="AD51" s="20">
        <v>103.6</v>
      </c>
      <c r="AE51" s="20">
        <v>105.5</v>
      </c>
      <c r="AF51" s="20">
        <v>-1.89</v>
      </c>
      <c r="AG51" s="20">
        <v>116.2</v>
      </c>
      <c r="AH51" s="20">
        <v>93.3</v>
      </c>
      <c r="AI51" s="20">
        <v>0.92559999999999998</v>
      </c>
      <c r="AJ51" s="20">
        <v>1.8</v>
      </c>
      <c r="AK51" s="20">
        <f t="shared" si="1"/>
        <v>0.25714285714285717</v>
      </c>
      <c r="AL51" s="20">
        <v>1421</v>
      </c>
      <c r="AM51" s="20">
        <v>32.79</v>
      </c>
      <c r="AN51" s="20">
        <v>1.94</v>
      </c>
      <c r="AO51" s="20">
        <v>654</v>
      </c>
      <c r="AP51" s="20">
        <v>438</v>
      </c>
      <c r="AQ51" s="20">
        <v>470</v>
      </c>
      <c r="AR51" s="20">
        <v>0.50600000000000001</v>
      </c>
      <c r="AS51" s="20">
        <v>56</v>
      </c>
      <c r="AT51" s="20">
        <v>148</v>
      </c>
      <c r="AU51" s="20">
        <v>0.378</v>
      </c>
      <c r="AV51" s="20">
        <v>122</v>
      </c>
      <c r="AW51" s="20">
        <v>163</v>
      </c>
      <c r="AX51" s="20">
        <v>0.748</v>
      </c>
      <c r="AY51" s="20">
        <v>106</v>
      </c>
      <c r="AZ51" s="20">
        <f t="shared" si="2"/>
        <v>15.142857142857142</v>
      </c>
      <c r="BA51" s="20">
        <v>330</v>
      </c>
      <c r="BB51" s="20">
        <f t="shared" si="3"/>
        <v>47.142857142857146</v>
      </c>
      <c r="BC51" s="20">
        <v>147</v>
      </c>
      <c r="BD51" s="20">
        <v>71</v>
      </c>
      <c r="BE51" s="20">
        <v>31</v>
      </c>
      <c r="BF51" s="20">
        <v>94</v>
      </c>
      <c r="BG51" s="20">
        <v>108</v>
      </c>
      <c r="BH51" s="20">
        <v>93.4</v>
      </c>
      <c r="BI51" s="20">
        <v>62.570999999999998</v>
      </c>
      <c r="BJ51" s="20">
        <v>30.856999999999999</v>
      </c>
      <c r="BK51" s="20">
        <v>1.5640000000000001</v>
      </c>
      <c r="BL51" s="20">
        <v>13.429</v>
      </c>
      <c r="BM51" s="20">
        <v>0.755</v>
      </c>
      <c r="BN51" s="20">
        <v>21.1</v>
      </c>
      <c r="BO51" s="20">
        <v>23.3</v>
      </c>
      <c r="BP51" s="20">
        <v>4.4000000000000004</v>
      </c>
      <c r="BQ51" s="20">
        <v>10.142857142857142</v>
      </c>
      <c r="BR51" s="20">
        <v>15.4</v>
      </c>
      <c r="BS51" s="20">
        <v>23</v>
      </c>
      <c r="BT51" s="20">
        <v>0.63700000000000001</v>
      </c>
      <c r="BU51" s="20">
        <v>0</v>
      </c>
      <c r="BV51" s="66">
        <v>3</v>
      </c>
      <c r="BW51" s="66">
        <v>4</v>
      </c>
      <c r="BX51" s="66">
        <v>5</v>
      </c>
      <c r="BY51" s="66">
        <v>5</v>
      </c>
      <c r="BZ51" s="66">
        <v>4</v>
      </c>
      <c r="CA51" s="66">
        <v>3.2</v>
      </c>
      <c r="CB51" s="66">
        <v>23</v>
      </c>
      <c r="CC51" s="66">
        <v>4</v>
      </c>
      <c r="CD51" s="20">
        <v>0.77777777777777801</v>
      </c>
      <c r="CE51" s="20">
        <v>23.44</v>
      </c>
      <c r="CF51" s="20">
        <v>118.3</v>
      </c>
      <c r="CG51" s="20">
        <v>94.9</v>
      </c>
      <c r="CH51" s="20">
        <v>64.2</v>
      </c>
      <c r="CI51" s="20">
        <v>0</v>
      </c>
      <c r="CJ51" s="20">
        <v>8.91</v>
      </c>
      <c r="CK51" s="20">
        <v>107.1</v>
      </c>
      <c r="CL51" s="20">
        <v>98.2</v>
      </c>
      <c r="CM51" s="20">
        <v>6.7</v>
      </c>
      <c r="CN51" s="20">
        <v>114.4</v>
      </c>
      <c r="CO51" s="20">
        <v>96.3</v>
      </c>
      <c r="CP51" s="63">
        <v>0.87919999999999998</v>
      </c>
      <c r="CQ51" s="20">
        <v>1.6</v>
      </c>
      <c r="CR51" s="20">
        <f t="shared" si="0"/>
        <v>0.17777777777777778</v>
      </c>
      <c r="CS51" s="20">
        <v>1394</v>
      </c>
      <c r="CT51" s="20">
        <v>19.07</v>
      </c>
      <c r="CU51" s="20">
        <v>8.6199999999999992</v>
      </c>
      <c r="CV51" s="20">
        <v>662</v>
      </c>
      <c r="CW51" s="20">
        <v>568</v>
      </c>
      <c r="CX51" s="20">
        <v>504</v>
      </c>
      <c r="CY51" s="20">
        <v>0.45800000000000002</v>
      </c>
      <c r="CZ51" s="20">
        <v>56</v>
      </c>
      <c r="DA51" s="20">
        <v>176</v>
      </c>
      <c r="DB51" s="20">
        <v>0.318</v>
      </c>
      <c r="DC51" s="20">
        <v>144</v>
      </c>
      <c r="DD51" s="20">
        <v>184</v>
      </c>
      <c r="DE51" s="20">
        <v>0.78300000000000003</v>
      </c>
      <c r="DF51" s="20">
        <v>107</v>
      </c>
      <c r="DG51" s="20">
        <f t="shared" si="4"/>
        <v>11.888888888888889</v>
      </c>
      <c r="DH51" s="20">
        <v>309</v>
      </c>
      <c r="DI51" s="20">
        <f t="shared" si="5"/>
        <v>34.333333333333336</v>
      </c>
      <c r="DJ51" s="20">
        <v>99</v>
      </c>
      <c r="DK51" s="20">
        <v>58</v>
      </c>
      <c r="DL51" s="20">
        <v>13</v>
      </c>
      <c r="DM51" s="20">
        <v>95</v>
      </c>
      <c r="DN51" s="20">
        <v>136</v>
      </c>
      <c r="DO51" s="20">
        <v>73.599999999999994</v>
      </c>
      <c r="DP51" s="20">
        <v>63.110999999999997</v>
      </c>
      <c r="DQ51" s="20">
        <v>10.444000000000001</v>
      </c>
      <c r="DR51" s="20">
        <v>1.042</v>
      </c>
      <c r="DS51" s="20">
        <v>10.555999999999999</v>
      </c>
      <c r="DT51" s="20">
        <v>0.61099999999999999</v>
      </c>
      <c r="DU51" s="20">
        <v>19.600000000000001</v>
      </c>
      <c r="DV51" s="20">
        <v>20.399999999999999</v>
      </c>
      <c r="DW51" s="20">
        <v>1.4</v>
      </c>
      <c r="DX51" s="20">
        <v>6.4444444444444446</v>
      </c>
      <c r="DY51" s="20">
        <v>15.1</v>
      </c>
      <c r="DZ51" s="20">
        <v>51</v>
      </c>
      <c r="EA51" s="20">
        <v>0.59899999999999998</v>
      </c>
      <c r="EB51" s="20">
        <v>1</v>
      </c>
      <c r="EC51" s="66">
        <v>21</v>
      </c>
      <c r="ED51" s="66">
        <v>12</v>
      </c>
      <c r="EE51" s="66">
        <v>17</v>
      </c>
      <c r="EF51" s="66">
        <v>17</v>
      </c>
      <c r="EG51" s="66">
        <v>12</v>
      </c>
      <c r="EH51" s="66">
        <v>9.8000000000000007</v>
      </c>
      <c r="EI51" s="66">
        <v>51</v>
      </c>
      <c r="EJ51" s="66">
        <v>37</v>
      </c>
      <c r="EK51" s="20">
        <v>11245.650000000001</v>
      </c>
      <c r="EL51" s="20">
        <v>10741.64</v>
      </c>
      <c r="EM51" s="20">
        <v>86.542444444444442</v>
      </c>
      <c r="EN51" s="20">
        <v>107.06799999999998</v>
      </c>
      <c r="EO51" s="20">
        <v>12.058200000000001</v>
      </c>
      <c r="EP51" s="20">
        <v>101.72799999999999</v>
      </c>
      <c r="EQ51" s="21">
        <v>98</v>
      </c>
      <c r="ER51" s="21">
        <v>73</v>
      </c>
      <c r="ES51" s="61" t="str">
        <f t="shared" si="6"/>
        <v>Arizona</v>
      </c>
      <c r="ET51" s="61">
        <f t="shared" si="7"/>
        <v>171</v>
      </c>
      <c r="EU51" s="61">
        <f t="shared" si="8"/>
        <v>25</v>
      </c>
    </row>
    <row r="52" spans="1:151" x14ac:dyDescent="0.45">
      <c r="A52" s="64">
        <v>45269</v>
      </c>
      <c r="B52" s="21" t="s">
        <v>52</v>
      </c>
      <c r="C52" s="21">
        <v>221</v>
      </c>
      <c r="D52" s="21" t="s">
        <v>27</v>
      </c>
      <c r="E52" s="21">
        <v>13</v>
      </c>
      <c r="F52" s="50" t="s">
        <v>558</v>
      </c>
      <c r="G52" t="s">
        <v>52</v>
      </c>
      <c r="H52" t="s">
        <v>27</v>
      </c>
      <c r="I52" t="s">
        <v>52</v>
      </c>
      <c r="J52" t="s">
        <v>27</v>
      </c>
      <c r="K52" t="s">
        <v>52</v>
      </c>
      <c r="L52" t="s">
        <v>27</v>
      </c>
      <c r="M52" t="s">
        <v>52</v>
      </c>
      <c r="N52" t="s">
        <v>27</v>
      </c>
      <c r="O52" t="s">
        <v>52</v>
      </c>
      <c r="P52" t="s">
        <v>27</v>
      </c>
      <c r="Q52" t="s">
        <v>52</v>
      </c>
      <c r="R52" t="s">
        <v>27</v>
      </c>
      <c r="S52" t="s">
        <v>21</v>
      </c>
      <c r="T52" t="s">
        <v>17</v>
      </c>
      <c r="U52">
        <v>8</v>
      </c>
      <c r="V52">
        <v>9</v>
      </c>
      <c r="W52" s="20">
        <v>1</v>
      </c>
      <c r="X52" s="20">
        <v>20.46</v>
      </c>
      <c r="Y52" s="20">
        <v>113.5</v>
      </c>
      <c r="Z52" s="20">
        <v>93.1</v>
      </c>
      <c r="AA52" s="20">
        <v>69.3</v>
      </c>
      <c r="AB52" s="20">
        <v>4.1000000000000002E-2</v>
      </c>
      <c r="AC52" s="20">
        <v>-7.46</v>
      </c>
      <c r="AD52" s="20">
        <v>100.7</v>
      </c>
      <c r="AE52" s="20">
        <v>108.1</v>
      </c>
      <c r="AF52" s="20">
        <v>-7.46</v>
      </c>
      <c r="AG52" s="20">
        <v>110.7</v>
      </c>
      <c r="AH52" s="20">
        <v>95.1</v>
      </c>
      <c r="AI52" s="20">
        <v>0.85229999999999995</v>
      </c>
      <c r="AJ52" s="20">
        <v>1.6</v>
      </c>
      <c r="AK52" s="20">
        <f t="shared" si="1"/>
        <v>0.2</v>
      </c>
      <c r="AL52" s="20">
        <v>1397</v>
      </c>
      <c r="AM52" s="20">
        <v>19.25</v>
      </c>
      <c r="AN52" s="20">
        <v>-4.25</v>
      </c>
      <c r="AO52" s="20">
        <v>684</v>
      </c>
      <c r="AP52" s="20">
        <v>496</v>
      </c>
      <c r="AQ52" s="20">
        <v>493</v>
      </c>
      <c r="AR52" s="20">
        <v>0.50900000000000001</v>
      </c>
      <c r="AS52" s="20">
        <v>65</v>
      </c>
      <c r="AT52" s="20">
        <v>186</v>
      </c>
      <c r="AU52" s="20">
        <v>0.34899999999999998</v>
      </c>
      <c r="AV52" s="20">
        <v>117</v>
      </c>
      <c r="AW52" s="20">
        <v>148</v>
      </c>
      <c r="AX52" s="20">
        <v>0.79100000000000004</v>
      </c>
      <c r="AY52" s="20">
        <v>93</v>
      </c>
      <c r="AZ52" s="20">
        <f t="shared" si="2"/>
        <v>11.625</v>
      </c>
      <c r="BA52" s="20">
        <v>322</v>
      </c>
      <c r="BB52" s="20">
        <f t="shared" si="3"/>
        <v>40.25</v>
      </c>
      <c r="BC52" s="20">
        <v>121</v>
      </c>
      <c r="BD52" s="20">
        <v>63</v>
      </c>
      <c r="BE52" s="20">
        <v>40</v>
      </c>
      <c r="BF52" s="20">
        <v>100</v>
      </c>
      <c r="BG52" s="20">
        <v>119</v>
      </c>
      <c r="BH52" s="20">
        <v>85.5</v>
      </c>
      <c r="BI52" s="20">
        <v>62</v>
      </c>
      <c r="BJ52" s="20">
        <v>23.5</v>
      </c>
      <c r="BK52" s="20">
        <v>1.21</v>
      </c>
      <c r="BL52" s="20">
        <v>12.5</v>
      </c>
      <c r="BM52" s="20">
        <v>0.63</v>
      </c>
      <c r="BN52" s="20">
        <v>23.2</v>
      </c>
      <c r="BO52" s="20">
        <v>18.5</v>
      </c>
      <c r="BP52" s="20">
        <v>5</v>
      </c>
      <c r="BQ52" s="20">
        <v>7.875</v>
      </c>
      <c r="BR52" s="20">
        <v>14.9</v>
      </c>
      <c r="BS52" s="20">
        <v>40</v>
      </c>
      <c r="BT52" s="20">
        <v>0.61099999999999999</v>
      </c>
      <c r="BU52" s="20">
        <v>1</v>
      </c>
      <c r="BV52" s="66">
        <v>15</v>
      </c>
      <c r="BW52" s="66">
        <v>40</v>
      </c>
      <c r="BX52" s="66">
        <v>11</v>
      </c>
      <c r="BY52" s="66">
        <v>24</v>
      </c>
      <c r="BZ52" s="66">
        <v>21</v>
      </c>
      <c r="CA52" s="66">
        <v>16.2</v>
      </c>
      <c r="CB52" s="66">
        <v>40</v>
      </c>
      <c r="CC52" s="66">
        <v>85</v>
      </c>
      <c r="CD52" s="20">
        <v>0.66666666666666696</v>
      </c>
      <c r="CE52" s="20">
        <v>14.37</v>
      </c>
      <c r="CF52" s="20">
        <v>112.5</v>
      </c>
      <c r="CG52" s="20">
        <v>98.1</v>
      </c>
      <c r="CH52" s="20">
        <v>70.900000000000006</v>
      </c>
      <c r="CI52" s="20">
        <v>7.0000000000000001E-3</v>
      </c>
      <c r="CJ52" s="20">
        <v>3.23</v>
      </c>
      <c r="CK52" s="20">
        <v>107.8</v>
      </c>
      <c r="CL52" s="20">
        <v>104.6</v>
      </c>
      <c r="CM52" s="20">
        <v>3.23</v>
      </c>
      <c r="CN52" s="20">
        <v>111.8</v>
      </c>
      <c r="CO52" s="20">
        <v>97.7</v>
      </c>
      <c r="CP52" s="63">
        <v>0.82410000000000005</v>
      </c>
      <c r="CQ52" s="20">
        <v>-0.3</v>
      </c>
      <c r="CR52" s="20">
        <f t="shared" si="0"/>
        <v>-3.3333333333333333E-2</v>
      </c>
      <c r="CS52" s="20">
        <v>1321</v>
      </c>
      <c r="CT52" s="20">
        <v>9.76</v>
      </c>
      <c r="CU52" s="20">
        <v>3.42</v>
      </c>
      <c r="CV52" s="20">
        <v>742</v>
      </c>
      <c r="CW52" s="20">
        <v>685</v>
      </c>
      <c r="CX52" s="20">
        <v>528</v>
      </c>
      <c r="CY52" s="20">
        <v>0.47299999999999998</v>
      </c>
      <c r="CZ52" s="20">
        <v>65</v>
      </c>
      <c r="DA52" s="20">
        <v>185</v>
      </c>
      <c r="DB52" s="20">
        <v>0.35099999999999998</v>
      </c>
      <c r="DC52" s="20">
        <v>177</v>
      </c>
      <c r="DD52" s="20">
        <v>253</v>
      </c>
      <c r="DE52" s="20">
        <v>0.7</v>
      </c>
      <c r="DF52" s="20">
        <v>86</v>
      </c>
      <c r="DG52" s="20">
        <f t="shared" si="4"/>
        <v>9.5555555555555554</v>
      </c>
      <c r="DH52" s="20">
        <v>345</v>
      </c>
      <c r="DI52" s="20">
        <f t="shared" si="5"/>
        <v>38.333333333333336</v>
      </c>
      <c r="DJ52" s="20">
        <v>110</v>
      </c>
      <c r="DK52" s="20">
        <v>51</v>
      </c>
      <c r="DL52" s="20">
        <v>64</v>
      </c>
      <c r="DM52" s="20">
        <v>108</v>
      </c>
      <c r="DN52" s="20">
        <v>191</v>
      </c>
      <c r="DO52" s="20">
        <v>82.4</v>
      </c>
      <c r="DP52" s="20">
        <v>76.111000000000004</v>
      </c>
      <c r="DQ52" s="20">
        <v>6.3330000000000002</v>
      </c>
      <c r="DR52" s="20">
        <v>1.0189999999999999</v>
      </c>
      <c r="DS52" s="20">
        <v>12</v>
      </c>
      <c r="DT52" s="20">
        <v>0.47199999999999998</v>
      </c>
      <c r="DU52" s="20">
        <v>20.6</v>
      </c>
      <c r="DV52" s="20">
        <v>28.1</v>
      </c>
      <c r="DW52" s="20">
        <v>7.1</v>
      </c>
      <c r="DX52" s="20">
        <v>5.666666666666667</v>
      </c>
      <c r="DY52" s="20">
        <v>21.2</v>
      </c>
      <c r="DZ52" s="20">
        <v>138</v>
      </c>
      <c r="EA52" s="20">
        <v>0.52300000000000002</v>
      </c>
      <c r="EB52" s="20">
        <v>2</v>
      </c>
      <c r="EC52" s="66">
        <v>113</v>
      </c>
      <c r="ED52" s="66">
        <v>22</v>
      </c>
      <c r="EE52" s="66">
        <v>89</v>
      </c>
      <c r="EF52" s="66">
        <v>57</v>
      </c>
      <c r="EG52" s="66">
        <v>43</v>
      </c>
      <c r="EH52" s="66">
        <v>35.299999999999997</v>
      </c>
      <c r="EI52" s="66">
        <v>138</v>
      </c>
      <c r="EJ52" s="66">
        <v>26</v>
      </c>
      <c r="EK52" s="20">
        <v>11134.349999999999</v>
      </c>
      <c r="EL52" s="20">
        <v>10473.75</v>
      </c>
      <c r="EM52" s="20">
        <v>70.833333333333343</v>
      </c>
      <c r="EN52" s="20">
        <v>94.5</v>
      </c>
      <c r="EO52" s="20">
        <v>10.43</v>
      </c>
      <c r="EP52" s="20">
        <v>151.08100000000002</v>
      </c>
      <c r="EQ52" s="21">
        <v>79</v>
      </c>
      <c r="ER52" s="21">
        <v>70</v>
      </c>
      <c r="ES52" s="61" t="str">
        <f t="shared" si="6"/>
        <v>Oklahoma</v>
      </c>
      <c r="ET52" s="61">
        <f t="shared" si="7"/>
        <v>149</v>
      </c>
      <c r="EU52" s="61">
        <f t="shared" si="8"/>
        <v>9</v>
      </c>
    </row>
    <row r="53" spans="1:151" x14ac:dyDescent="0.45">
      <c r="A53" s="64">
        <v>45269</v>
      </c>
      <c r="B53" s="21" t="s">
        <v>58</v>
      </c>
      <c r="C53" s="21">
        <v>291</v>
      </c>
      <c r="D53" s="21" t="s">
        <v>78</v>
      </c>
      <c r="E53" s="21">
        <v>53</v>
      </c>
      <c r="F53" s="50" t="s">
        <v>1644</v>
      </c>
      <c r="G53" t="s">
        <v>58</v>
      </c>
      <c r="H53" t="s">
        <v>78</v>
      </c>
      <c r="I53" t="s">
        <v>58</v>
      </c>
      <c r="J53" t="s">
        <v>78</v>
      </c>
      <c r="K53" t="s">
        <v>58</v>
      </c>
      <c r="L53" t="s">
        <v>78</v>
      </c>
      <c r="M53" t="s">
        <v>588</v>
      </c>
      <c r="N53" t="s">
        <v>78</v>
      </c>
      <c r="O53" t="s">
        <v>58</v>
      </c>
      <c r="P53" t="s">
        <v>78</v>
      </c>
      <c r="Q53" t="s">
        <v>58</v>
      </c>
      <c r="R53" t="s">
        <v>78</v>
      </c>
      <c r="S53" t="s">
        <v>21</v>
      </c>
      <c r="T53" t="s">
        <v>29</v>
      </c>
      <c r="U53">
        <v>7</v>
      </c>
      <c r="V53">
        <v>8</v>
      </c>
      <c r="W53" s="20">
        <v>1</v>
      </c>
      <c r="X53" s="20">
        <v>16.82</v>
      </c>
      <c r="Y53" s="20">
        <v>112.5</v>
      </c>
      <c r="Z53" s="20">
        <v>95.7</v>
      </c>
      <c r="AA53" s="20">
        <v>73.8</v>
      </c>
      <c r="AB53" s="20">
        <v>2.4E-2</v>
      </c>
      <c r="AC53" s="20">
        <v>-15.66</v>
      </c>
      <c r="AD53" s="20">
        <v>97.5</v>
      </c>
      <c r="AE53" s="20">
        <v>113.2</v>
      </c>
      <c r="AF53" s="20">
        <v>-15.66</v>
      </c>
      <c r="AG53" s="20">
        <v>112.1</v>
      </c>
      <c r="AH53" s="20">
        <v>95</v>
      </c>
      <c r="AI53" s="20">
        <v>0.87080000000000002</v>
      </c>
      <c r="AJ53" s="20">
        <v>0.4</v>
      </c>
      <c r="AK53" s="20">
        <f t="shared" si="1"/>
        <v>5.7142857142857148E-2</v>
      </c>
      <c r="AL53" s="20">
        <v>1376</v>
      </c>
      <c r="AM53" s="20">
        <v>13.32</v>
      </c>
      <c r="AN53" s="20">
        <v>-12.25</v>
      </c>
      <c r="AO53" s="20">
        <v>642</v>
      </c>
      <c r="AP53" s="20">
        <v>463</v>
      </c>
      <c r="AQ53" s="20">
        <v>454</v>
      </c>
      <c r="AR53" s="20">
        <v>0.53500000000000003</v>
      </c>
      <c r="AS53" s="20">
        <v>46</v>
      </c>
      <c r="AT53" s="20">
        <v>136</v>
      </c>
      <c r="AU53" s="20">
        <v>0.33800000000000002</v>
      </c>
      <c r="AV53" s="20">
        <v>110</v>
      </c>
      <c r="AW53" s="20">
        <v>146</v>
      </c>
      <c r="AX53" s="20">
        <v>0.753</v>
      </c>
      <c r="AY53" s="20">
        <v>81</v>
      </c>
      <c r="AZ53" s="20">
        <f t="shared" si="2"/>
        <v>11.571428571428571</v>
      </c>
      <c r="BA53" s="20">
        <v>275</v>
      </c>
      <c r="BB53" s="20">
        <f t="shared" si="3"/>
        <v>39.285714285714285</v>
      </c>
      <c r="BC53" s="20">
        <v>155</v>
      </c>
      <c r="BD53" s="20">
        <v>83</v>
      </c>
      <c r="BE53" s="20">
        <v>43</v>
      </c>
      <c r="BF53" s="20">
        <v>90</v>
      </c>
      <c r="BG53" s="20">
        <v>119</v>
      </c>
      <c r="BH53" s="20">
        <v>91.7</v>
      </c>
      <c r="BI53" s="20">
        <v>66.143000000000001</v>
      </c>
      <c r="BJ53" s="20">
        <v>25.571000000000002</v>
      </c>
      <c r="BK53" s="20">
        <v>1.722</v>
      </c>
      <c r="BL53" s="20">
        <v>12.856999999999999</v>
      </c>
      <c r="BM53" s="20">
        <v>0.92200000000000004</v>
      </c>
      <c r="BN53" s="20">
        <v>19.399999999999999</v>
      </c>
      <c r="BO53" s="20">
        <v>20.9</v>
      </c>
      <c r="BP53" s="20">
        <v>6.1</v>
      </c>
      <c r="BQ53" s="20">
        <v>11.857142857142858</v>
      </c>
      <c r="BR53" s="20">
        <v>17</v>
      </c>
      <c r="BS53" s="20">
        <v>182</v>
      </c>
      <c r="BT53" s="20">
        <v>0.49</v>
      </c>
      <c r="BU53" s="20">
        <v>-1</v>
      </c>
      <c r="BV53" s="66">
        <v>46</v>
      </c>
      <c r="BW53" s="66">
        <v>27</v>
      </c>
      <c r="BX53" s="66">
        <v>35</v>
      </c>
      <c r="BY53" s="66">
        <v>22</v>
      </c>
      <c r="BZ53" s="66">
        <v>33</v>
      </c>
      <c r="CA53" s="66">
        <v>19.7</v>
      </c>
      <c r="CB53" s="66">
        <v>182</v>
      </c>
      <c r="CC53" s="66">
        <v>53</v>
      </c>
      <c r="CD53" s="20">
        <v>1</v>
      </c>
      <c r="CE53" s="20">
        <v>18.350000000000001</v>
      </c>
      <c r="CF53" s="20">
        <v>115.5</v>
      </c>
      <c r="CG53" s="20">
        <v>97.2</v>
      </c>
      <c r="CH53" s="20">
        <v>67.3</v>
      </c>
      <c r="CI53" s="20">
        <v>9.0999999999999998E-2</v>
      </c>
      <c r="CJ53" s="20">
        <v>5.39</v>
      </c>
      <c r="CK53" s="20">
        <v>109.5</v>
      </c>
      <c r="CL53" s="20">
        <v>104.1</v>
      </c>
      <c r="CM53" s="20">
        <v>3.24</v>
      </c>
      <c r="CN53" s="20">
        <v>115.3</v>
      </c>
      <c r="CO53" s="20">
        <v>98</v>
      </c>
      <c r="CP53" s="63">
        <v>0.86539999999999995</v>
      </c>
      <c r="CQ53" s="20">
        <v>2.5</v>
      </c>
      <c r="CR53" s="20">
        <f t="shared" si="0"/>
        <v>0.3125</v>
      </c>
      <c r="CS53" s="20">
        <v>1426</v>
      </c>
      <c r="CT53" s="20">
        <v>17.350000000000001</v>
      </c>
      <c r="CU53" s="20">
        <v>6.6</v>
      </c>
      <c r="CV53" s="20">
        <v>634</v>
      </c>
      <c r="CW53" s="20">
        <v>548</v>
      </c>
      <c r="CX53" s="20">
        <v>481</v>
      </c>
      <c r="CY53" s="20">
        <v>0.47799999999999998</v>
      </c>
      <c r="CZ53" s="20">
        <v>80</v>
      </c>
      <c r="DA53" s="20">
        <v>195</v>
      </c>
      <c r="DB53" s="20">
        <v>0.41</v>
      </c>
      <c r="DC53" s="20">
        <v>94</v>
      </c>
      <c r="DD53" s="20">
        <v>131</v>
      </c>
      <c r="DE53" s="20">
        <v>0.71799999999999997</v>
      </c>
      <c r="DF53" s="20">
        <v>76</v>
      </c>
      <c r="DG53" s="20">
        <f t="shared" si="4"/>
        <v>9.5</v>
      </c>
      <c r="DH53" s="20">
        <v>301</v>
      </c>
      <c r="DI53" s="20">
        <f t="shared" si="5"/>
        <v>37.625</v>
      </c>
      <c r="DJ53" s="20">
        <v>135</v>
      </c>
      <c r="DK53" s="20">
        <v>36</v>
      </c>
      <c r="DL53" s="20">
        <v>42</v>
      </c>
      <c r="DM53" s="20">
        <v>79</v>
      </c>
      <c r="DN53" s="20">
        <v>139</v>
      </c>
      <c r="DO53" s="20">
        <v>79.2</v>
      </c>
      <c r="DP53" s="20">
        <v>68.5</v>
      </c>
      <c r="DQ53" s="20">
        <v>10.75</v>
      </c>
      <c r="DR53" s="20">
        <v>1.7090000000000001</v>
      </c>
      <c r="DS53" s="20">
        <v>9.875</v>
      </c>
      <c r="DT53" s="20">
        <v>0.45600000000000002</v>
      </c>
      <c r="DU53" s="20">
        <v>24.4</v>
      </c>
      <c r="DV53" s="20">
        <v>16.399999999999999</v>
      </c>
      <c r="DW53" s="20">
        <v>5.2</v>
      </c>
      <c r="DX53" s="20">
        <v>4.5</v>
      </c>
      <c r="DY53" s="20">
        <v>17.399999999999999</v>
      </c>
      <c r="DZ53" s="20">
        <v>1</v>
      </c>
      <c r="EA53" s="20">
        <v>0.72</v>
      </c>
      <c r="EB53" s="20">
        <v>0</v>
      </c>
      <c r="EC53" s="66">
        <v>17</v>
      </c>
      <c r="ED53" s="66">
        <v>19</v>
      </c>
      <c r="EE53" s="66">
        <v>1</v>
      </c>
      <c r="EF53" s="66">
        <v>29</v>
      </c>
      <c r="EG53" s="66">
        <v>26</v>
      </c>
      <c r="EH53" s="66">
        <v>12.7</v>
      </c>
      <c r="EI53" s="66">
        <v>1</v>
      </c>
      <c r="EJ53" s="66">
        <v>15</v>
      </c>
      <c r="EK53" s="20">
        <v>10935</v>
      </c>
      <c r="EL53" s="20">
        <v>11053.35</v>
      </c>
      <c r="EM53" s="20">
        <v>57.856499999999997</v>
      </c>
      <c r="EN53" s="20">
        <v>117.08928571428572</v>
      </c>
      <c r="EO53" s="20">
        <v>12.206</v>
      </c>
      <c r="EP53" s="20">
        <v>104.667</v>
      </c>
      <c r="EQ53" s="21">
        <v>66</v>
      </c>
      <c r="ER53" s="21">
        <v>74</v>
      </c>
      <c r="ES53" s="61" t="str">
        <f t="shared" si="6"/>
        <v>Clemson</v>
      </c>
      <c r="ET53" s="61">
        <f t="shared" si="7"/>
        <v>140</v>
      </c>
      <c r="EU53" s="61">
        <f t="shared" si="8"/>
        <v>-8</v>
      </c>
    </row>
    <row r="54" spans="1:151" x14ac:dyDescent="0.45">
      <c r="A54" s="64">
        <v>45269</v>
      </c>
      <c r="B54" s="21" t="s">
        <v>188</v>
      </c>
      <c r="C54" s="21">
        <v>219</v>
      </c>
      <c r="D54" s="21" t="s">
        <v>94</v>
      </c>
      <c r="E54" s="21">
        <v>161</v>
      </c>
      <c r="F54" s="50" t="s">
        <v>558</v>
      </c>
      <c r="G54" t="s">
        <v>188</v>
      </c>
      <c r="H54" t="s">
        <v>94</v>
      </c>
      <c r="I54" t="s">
        <v>188</v>
      </c>
      <c r="J54" t="s">
        <v>94</v>
      </c>
      <c r="K54" t="s">
        <v>188</v>
      </c>
      <c r="L54" t="s">
        <v>94</v>
      </c>
      <c r="M54" t="s">
        <v>188</v>
      </c>
      <c r="N54" t="s">
        <v>94</v>
      </c>
      <c r="O54" t="s">
        <v>188</v>
      </c>
      <c r="P54" t="s">
        <v>94</v>
      </c>
      <c r="Q54" t="s">
        <v>188</v>
      </c>
      <c r="R54" t="s">
        <v>94</v>
      </c>
      <c r="S54" t="s">
        <v>86</v>
      </c>
      <c r="T54" t="s">
        <v>95</v>
      </c>
      <c r="U54">
        <v>8</v>
      </c>
      <c r="V54">
        <v>8</v>
      </c>
      <c r="W54" s="20">
        <v>0.625</v>
      </c>
      <c r="X54" s="20">
        <v>2.91</v>
      </c>
      <c r="Y54" s="20">
        <v>109.9</v>
      </c>
      <c r="Z54" s="20">
        <v>106.9</v>
      </c>
      <c r="AA54" s="20">
        <v>69.2</v>
      </c>
      <c r="AB54" s="20">
        <v>-7.1999999999999995E-2</v>
      </c>
      <c r="AC54" s="20">
        <v>-4.1500000000000004</v>
      </c>
      <c r="AD54" s="20">
        <v>101.9</v>
      </c>
      <c r="AE54" s="20">
        <v>106.1</v>
      </c>
      <c r="AF54" s="20">
        <v>-4.1500000000000004</v>
      </c>
      <c r="AG54" s="20">
        <v>109.5</v>
      </c>
      <c r="AH54" s="20">
        <v>105.3</v>
      </c>
      <c r="AI54" s="20">
        <v>0.60909999999999997</v>
      </c>
      <c r="AJ54" s="20">
        <v>-1.9</v>
      </c>
      <c r="AK54" s="20">
        <f t="shared" si="1"/>
        <v>-0.23749999999999999</v>
      </c>
      <c r="AL54" s="20">
        <v>1203</v>
      </c>
      <c r="AM54" s="20">
        <v>3.28</v>
      </c>
      <c r="AN54" s="20">
        <v>-1.72</v>
      </c>
      <c r="AO54" s="20">
        <v>639</v>
      </c>
      <c r="AP54" s="20">
        <v>599</v>
      </c>
      <c r="AQ54" s="20">
        <v>501</v>
      </c>
      <c r="AR54" s="20">
        <v>0.46100000000000002</v>
      </c>
      <c r="AS54" s="20">
        <v>61</v>
      </c>
      <c r="AT54" s="20">
        <v>180</v>
      </c>
      <c r="AU54" s="20">
        <v>0.33900000000000002</v>
      </c>
      <c r="AV54" s="20">
        <v>116</v>
      </c>
      <c r="AW54" s="20">
        <v>168</v>
      </c>
      <c r="AX54" s="20">
        <v>0.69</v>
      </c>
      <c r="AY54" s="20">
        <v>83</v>
      </c>
      <c r="AZ54" s="20">
        <f t="shared" si="2"/>
        <v>10.375</v>
      </c>
      <c r="BA54" s="20">
        <v>277</v>
      </c>
      <c r="BB54" s="20">
        <f t="shared" si="3"/>
        <v>34.625</v>
      </c>
      <c r="BC54" s="20">
        <v>95</v>
      </c>
      <c r="BD54" s="20">
        <v>54</v>
      </c>
      <c r="BE54" s="20">
        <v>31</v>
      </c>
      <c r="BF54" s="20">
        <v>76</v>
      </c>
      <c r="BG54" s="20">
        <v>152</v>
      </c>
      <c r="BH54" s="20">
        <v>79.900000000000006</v>
      </c>
      <c r="BI54" s="20">
        <v>74.875</v>
      </c>
      <c r="BJ54" s="20">
        <v>5</v>
      </c>
      <c r="BK54" s="20">
        <v>1.25</v>
      </c>
      <c r="BL54" s="20">
        <v>9.5</v>
      </c>
      <c r="BM54" s="20">
        <v>0.71099999999999997</v>
      </c>
      <c r="BN54" s="20">
        <v>22.5</v>
      </c>
      <c r="BO54" s="20">
        <v>21</v>
      </c>
      <c r="BP54" s="20">
        <v>3.9</v>
      </c>
      <c r="BQ54" s="20">
        <v>6.75</v>
      </c>
      <c r="BR54" s="20">
        <v>19</v>
      </c>
      <c r="BS54" s="20">
        <v>185</v>
      </c>
      <c r="BT54" s="20">
        <v>0.48899999999999999</v>
      </c>
      <c r="BU54" s="20">
        <v>1</v>
      </c>
      <c r="BV54" s="66">
        <v>138</v>
      </c>
      <c r="BW54" s="66">
        <v>125</v>
      </c>
      <c r="BX54" s="66">
        <v>174</v>
      </c>
      <c r="BY54" s="66">
        <v>139</v>
      </c>
      <c r="BZ54" s="66">
        <v>135</v>
      </c>
      <c r="CA54" s="66">
        <v>95.7</v>
      </c>
      <c r="CB54" s="66">
        <v>186</v>
      </c>
      <c r="CC54" s="66">
        <v>86</v>
      </c>
      <c r="CD54" s="20">
        <v>0.25</v>
      </c>
      <c r="CE54" s="20">
        <v>-3.73</v>
      </c>
      <c r="CF54" s="20">
        <v>100.8</v>
      </c>
      <c r="CG54" s="20">
        <v>104.5</v>
      </c>
      <c r="CH54" s="20">
        <v>74.7</v>
      </c>
      <c r="CI54" s="20">
        <v>-7.1999999999999995E-2</v>
      </c>
      <c r="CJ54" s="20">
        <v>1.54</v>
      </c>
      <c r="CK54" s="20">
        <v>106.4</v>
      </c>
      <c r="CL54" s="20">
        <v>104.8</v>
      </c>
      <c r="CM54" s="20">
        <v>1.54</v>
      </c>
      <c r="CN54" s="20">
        <v>102.2</v>
      </c>
      <c r="CO54" s="20">
        <v>103.2</v>
      </c>
      <c r="CP54" s="63">
        <v>0.4728</v>
      </c>
      <c r="CQ54" s="20">
        <v>-3.9</v>
      </c>
      <c r="CR54" s="20">
        <f t="shared" si="0"/>
        <v>-0.48749999999999999</v>
      </c>
      <c r="CS54" s="20">
        <v>1097</v>
      </c>
      <c r="CT54" s="20">
        <v>-4.57</v>
      </c>
      <c r="CU54" s="20">
        <v>3.06</v>
      </c>
      <c r="CV54" s="20">
        <v>590</v>
      </c>
      <c r="CW54" s="20">
        <v>651</v>
      </c>
      <c r="CX54" s="20">
        <v>527</v>
      </c>
      <c r="CY54" s="20">
        <v>0.39700000000000002</v>
      </c>
      <c r="CZ54" s="20">
        <v>51</v>
      </c>
      <c r="DA54" s="20">
        <v>200</v>
      </c>
      <c r="DB54" s="20">
        <v>0.255</v>
      </c>
      <c r="DC54" s="20">
        <v>121</v>
      </c>
      <c r="DD54" s="20">
        <v>169</v>
      </c>
      <c r="DE54" s="20">
        <v>0.71599999999999997</v>
      </c>
      <c r="DF54" s="20">
        <v>111</v>
      </c>
      <c r="DG54" s="20">
        <f t="shared" si="4"/>
        <v>13.875</v>
      </c>
      <c r="DH54" s="20">
        <v>329</v>
      </c>
      <c r="DI54" s="20">
        <f t="shared" si="5"/>
        <v>41.125</v>
      </c>
      <c r="DJ54" s="20">
        <v>109</v>
      </c>
      <c r="DK54" s="20">
        <v>52</v>
      </c>
      <c r="DL54" s="20">
        <v>42</v>
      </c>
      <c r="DM54" s="20">
        <v>106</v>
      </c>
      <c r="DN54" s="20">
        <v>143</v>
      </c>
      <c r="DO54" s="20">
        <v>73.8</v>
      </c>
      <c r="DP54" s="20">
        <v>81.375</v>
      </c>
      <c r="DQ54" s="20">
        <v>-7.625</v>
      </c>
      <c r="DR54" s="20">
        <v>1.028</v>
      </c>
      <c r="DS54" s="20">
        <v>13.25</v>
      </c>
      <c r="DT54" s="20">
        <v>0.49099999999999999</v>
      </c>
      <c r="DU54" s="20">
        <v>25</v>
      </c>
      <c r="DV54" s="20">
        <v>21.1</v>
      </c>
      <c r="DW54" s="20">
        <v>5.2</v>
      </c>
      <c r="DX54" s="20">
        <v>6.5</v>
      </c>
      <c r="DY54" s="20">
        <v>17.899999999999999</v>
      </c>
      <c r="DZ54" s="20">
        <v>255</v>
      </c>
      <c r="EA54" s="20">
        <v>0.45100000000000001</v>
      </c>
      <c r="EB54" s="20">
        <v>6</v>
      </c>
      <c r="EC54" s="66">
        <v>276</v>
      </c>
      <c r="ED54" s="66">
        <v>196</v>
      </c>
      <c r="EE54" s="66">
        <v>293</v>
      </c>
      <c r="EF54" s="66">
        <v>161</v>
      </c>
      <c r="EG54" s="66">
        <v>221</v>
      </c>
      <c r="EH54" s="66">
        <v>145.30000000000001</v>
      </c>
      <c r="EI54" s="66">
        <v>255</v>
      </c>
      <c r="EJ54" s="66">
        <v>153</v>
      </c>
      <c r="EK54" s="20">
        <v>11484.550000000001</v>
      </c>
      <c r="EL54" s="20">
        <v>10775.52</v>
      </c>
      <c r="EM54" s="20">
        <v>61.75</v>
      </c>
      <c r="EN54" s="20">
        <v>89.4375</v>
      </c>
      <c r="EO54" s="20">
        <v>13.603999999999999</v>
      </c>
      <c r="EP54" s="20">
        <v>98.669999999999987</v>
      </c>
      <c r="EQ54" s="21">
        <v>79</v>
      </c>
      <c r="ER54" s="21">
        <v>74</v>
      </c>
      <c r="ES54" s="61" t="str">
        <f t="shared" si="6"/>
        <v>Ohio</v>
      </c>
      <c r="ET54" s="61">
        <f t="shared" si="7"/>
        <v>153</v>
      </c>
      <c r="EU54" s="61">
        <f t="shared" si="8"/>
        <v>5</v>
      </c>
    </row>
    <row r="55" spans="1:151" x14ac:dyDescent="0.45">
      <c r="A55" s="64">
        <v>45269</v>
      </c>
      <c r="B55" s="21" t="s">
        <v>65</v>
      </c>
      <c r="C55" s="21">
        <v>87</v>
      </c>
      <c r="D55" s="21" t="s">
        <v>129</v>
      </c>
      <c r="E55" s="21">
        <v>245</v>
      </c>
      <c r="F55" s="50" t="s">
        <v>1644</v>
      </c>
      <c r="G55" t="s">
        <v>65</v>
      </c>
      <c r="H55" t="s">
        <v>129</v>
      </c>
      <c r="I55" t="s">
        <v>65</v>
      </c>
      <c r="J55" t="s">
        <v>129</v>
      </c>
      <c r="K55" t="s">
        <v>65</v>
      </c>
      <c r="L55" t="s">
        <v>129</v>
      </c>
      <c r="M55" t="s">
        <v>65</v>
      </c>
      <c r="N55" t="s">
        <v>129</v>
      </c>
      <c r="O55" t="s">
        <v>65</v>
      </c>
      <c r="P55" t="s">
        <v>129</v>
      </c>
      <c r="Q55" t="s">
        <v>65</v>
      </c>
      <c r="R55" t="s">
        <v>129</v>
      </c>
      <c r="S55" t="s">
        <v>17</v>
      </c>
      <c r="T55" t="s">
        <v>82</v>
      </c>
      <c r="U55">
        <v>8</v>
      </c>
      <c r="V55">
        <v>9</v>
      </c>
      <c r="W55" s="20">
        <v>0.625</v>
      </c>
      <c r="X55" s="20">
        <v>17.28</v>
      </c>
      <c r="Y55" s="20">
        <v>115.5</v>
      </c>
      <c r="Z55" s="20">
        <v>98.2</v>
      </c>
      <c r="AA55" s="20">
        <v>73.7</v>
      </c>
      <c r="AB55" s="20">
        <v>-0.14399999999999999</v>
      </c>
      <c r="AC55" s="20">
        <v>5.2</v>
      </c>
      <c r="AD55" s="20">
        <v>106</v>
      </c>
      <c r="AE55" s="20">
        <v>100.8</v>
      </c>
      <c r="AF55" s="20">
        <v>5.2</v>
      </c>
      <c r="AG55" s="20">
        <v>113.6</v>
      </c>
      <c r="AH55" s="20">
        <v>96.2</v>
      </c>
      <c r="AI55" s="20">
        <v>0.87170000000000003</v>
      </c>
      <c r="AJ55" s="20">
        <v>-0.4</v>
      </c>
      <c r="AK55" s="20">
        <f t="shared" si="1"/>
        <v>-0.05</v>
      </c>
      <c r="AL55" s="20">
        <v>1340</v>
      </c>
      <c r="AM55" s="20">
        <v>16.57</v>
      </c>
      <c r="AN55" s="20">
        <v>6.69</v>
      </c>
      <c r="AO55" s="20">
        <v>666</v>
      </c>
      <c r="AP55" s="20">
        <v>587</v>
      </c>
      <c r="AQ55" s="20">
        <v>511</v>
      </c>
      <c r="AR55" s="20">
        <v>0.46</v>
      </c>
      <c r="AS55" s="20">
        <v>56</v>
      </c>
      <c r="AT55" s="20">
        <v>169</v>
      </c>
      <c r="AU55" s="20">
        <v>0.33100000000000002</v>
      </c>
      <c r="AV55" s="20">
        <v>140</v>
      </c>
      <c r="AW55" s="20">
        <v>214</v>
      </c>
      <c r="AX55" s="20">
        <v>0.65400000000000003</v>
      </c>
      <c r="AY55" s="20">
        <v>132</v>
      </c>
      <c r="AZ55" s="20">
        <f t="shared" si="2"/>
        <v>16.5</v>
      </c>
      <c r="BA55" s="20">
        <v>345</v>
      </c>
      <c r="BB55" s="20">
        <f t="shared" si="3"/>
        <v>43.125</v>
      </c>
      <c r="BC55" s="20">
        <v>128</v>
      </c>
      <c r="BD55" s="20">
        <v>62</v>
      </c>
      <c r="BE55" s="20">
        <v>38</v>
      </c>
      <c r="BF55" s="20">
        <v>107</v>
      </c>
      <c r="BG55" s="20">
        <v>147</v>
      </c>
      <c r="BH55" s="20">
        <v>83.2</v>
      </c>
      <c r="BI55" s="20">
        <v>73.375</v>
      </c>
      <c r="BJ55" s="20">
        <v>9.875</v>
      </c>
      <c r="BK55" s="20">
        <v>1.196</v>
      </c>
      <c r="BL55" s="20">
        <v>13.375</v>
      </c>
      <c r="BM55" s="20">
        <v>0.57899999999999996</v>
      </c>
      <c r="BN55" s="20">
        <v>21.1</v>
      </c>
      <c r="BO55" s="20">
        <v>26.8</v>
      </c>
      <c r="BP55" s="20">
        <v>4.8</v>
      </c>
      <c r="BQ55" s="20">
        <v>7.75</v>
      </c>
      <c r="BR55" s="20">
        <v>18.399999999999999</v>
      </c>
      <c r="BS55" s="20">
        <v>81</v>
      </c>
      <c r="BT55" s="20">
        <v>0.56899999999999995</v>
      </c>
      <c r="BU55" s="20">
        <v>0</v>
      </c>
      <c r="BV55" s="66">
        <v>47</v>
      </c>
      <c r="BW55" s="66">
        <v>60</v>
      </c>
      <c r="BX55" s="66">
        <v>58</v>
      </c>
      <c r="BY55" s="66">
        <v>27</v>
      </c>
      <c r="BZ55" s="66">
        <v>31</v>
      </c>
      <c r="CA55" s="66">
        <v>29.5</v>
      </c>
      <c r="CB55" s="66">
        <v>80</v>
      </c>
      <c r="CC55" s="66">
        <v>73</v>
      </c>
      <c r="CD55" s="20">
        <v>0.55555555555555602</v>
      </c>
      <c r="CE55" s="20">
        <v>7.58</v>
      </c>
      <c r="CF55" s="20">
        <v>109.9</v>
      </c>
      <c r="CG55" s="20">
        <v>102.3</v>
      </c>
      <c r="CH55" s="20">
        <v>66.8</v>
      </c>
      <c r="CI55" s="20">
        <v>-0.154</v>
      </c>
      <c r="CJ55" s="20">
        <v>-1.96</v>
      </c>
      <c r="CK55" s="20">
        <v>104.3</v>
      </c>
      <c r="CL55" s="20">
        <v>106.3</v>
      </c>
      <c r="CM55" s="20">
        <v>-1.96</v>
      </c>
      <c r="CN55" s="20">
        <v>108.4</v>
      </c>
      <c r="CO55" s="20">
        <v>102.1</v>
      </c>
      <c r="CP55" s="63">
        <v>0.66369999999999996</v>
      </c>
      <c r="CQ55" s="20">
        <v>-1.9</v>
      </c>
      <c r="CR55" s="20">
        <f t="shared" si="0"/>
        <v>-0.21111111111111111</v>
      </c>
      <c r="CS55" s="20">
        <v>1215</v>
      </c>
      <c r="CT55" s="20">
        <v>7.82</v>
      </c>
      <c r="CU55" s="20">
        <v>-2.85</v>
      </c>
      <c r="CV55" s="20">
        <v>704</v>
      </c>
      <c r="CW55" s="20">
        <v>608</v>
      </c>
      <c r="CX55" s="20">
        <v>544</v>
      </c>
      <c r="CY55" s="20">
        <v>0.498</v>
      </c>
      <c r="CZ55" s="20">
        <v>75</v>
      </c>
      <c r="DA55" s="20">
        <v>204</v>
      </c>
      <c r="DB55" s="20">
        <v>0.36799999999999999</v>
      </c>
      <c r="DC55" s="20">
        <v>87</v>
      </c>
      <c r="DD55" s="20">
        <v>118</v>
      </c>
      <c r="DE55" s="20">
        <v>0.73699999999999999</v>
      </c>
      <c r="DF55" s="20">
        <v>57</v>
      </c>
      <c r="DG55" s="20">
        <f t="shared" si="4"/>
        <v>6.333333333333333</v>
      </c>
      <c r="DH55" s="20">
        <v>297</v>
      </c>
      <c r="DI55" s="20">
        <f t="shared" si="5"/>
        <v>33</v>
      </c>
      <c r="DJ55" s="20">
        <v>120</v>
      </c>
      <c r="DK55" s="20">
        <v>63</v>
      </c>
      <c r="DL55" s="20">
        <v>29</v>
      </c>
      <c r="DM55" s="20">
        <v>73</v>
      </c>
      <c r="DN55" s="20">
        <v>126</v>
      </c>
      <c r="DO55" s="20">
        <v>78.2</v>
      </c>
      <c r="DP55" s="20">
        <v>67.555999999999997</v>
      </c>
      <c r="DQ55" s="20">
        <v>10.667</v>
      </c>
      <c r="DR55" s="20">
        <v>1.6439999999999999</v>
      </c>
      <c r="DS55" s="20">
        <v>8.1110000000000007</v>
      </c>
      <c r="DT55" s="20">
        <v>0.86299999999999999</v>
      </c>
      <c r="DU55" s="20">
        <v>22.7</v>
      </c>
      <c r="DV55" s="20">
        <v>13.1</v>
      </c>
      <c r="DW55" s="20">
        <v>3.2</v>
      </c>
      <c r="DX55" s="20">
        <v>7</v>
      </c>
      <c r="DY55" s="20">
        <v>14</v>
      </c>
      <c r="DZ55" s="20">
        <v>207</v>
      </c>
      <c r="EA55" s="20">
        <v>0.47599999999999998</v>
      </c>
      <c r="EB55" s="20">
        <v>6</v>
      </c>
      <c r="EC55" s="66">
        <v>104</v>
      </c>
      <c r="ED55" s="66">
        <v>167</v>
      </c>
      <c r="EE55" s="66">
        <v>153</v>
      </c>
      <c r="EF55" s="66">
        <v>68</v>
      </c>
      <c r="EG55" s="66">
        <v>90</v>
      </c>
      <c r="EH55" s="66">
        <v>79.8</v>
      </c>
      <c r="EI55" s="66">
        <v>208</v>
      </c>
      <c r="EJ55" s="66">
        <v>158</v>
      </c>
      <c r="EK55" s="20">
        <v>11815.65</v>
      </c>
      <c r="EL55" s="20">
        <v>10792.18</v>
      </c>
      <c r="EM55" s="20">
        <v>93.625</v>
      </c>
      <c r="EN55" s="20">
        <v>62.860250000000008</v>
      </c>
      <c r="EO55" s="20">
        <v>13.560799999999999</v>
      </c>
      <c r="EP55" s="20">
        <v>82.403999999999996</v>
      </c>
      <c r="EQ55" s="21">
        <v>87</v>
      </c>
      <c r="ER55" s="21">
        <v>76</v>
      </c>
      <c r="ES55" s="61" t="str">
        <f t="shared" si="6"/>
        <v>Florida</v>
      </c>
      <c r="ET55" s="61">
        <f t="shared" si="7"/>
        <v>163</v>
      </c>
      <c r="EU55" s="61">
        <f t="shared" si="8"/>
        <v>11</v>
      </c>
    </row>
    <row r="56" spans="1:151" x14ac:dyDescent="0.45">
      <c r="A56" s="64">
        <v>45269</v>
      </c>
      <c r="B56" s="21" t="s">
        <v>20</v>
      </c>
      <c r="C56" s="21">
        <v>132</v>
      </c>
      <c r="D56" s="21" t="s">
        <v>54</v>
      </c>
      <c r="E56" s="21">
        <v>179</v>
      </c>
      <c r="F56" s="50" t="s">
        <v>558</v>
      </c>
      <c r="G56" t="s">
        <v>20</v>
      </c>
      <c r="H56" t="s">
        <v>54</v>
      </c>
      <c r="I56" t="s">
        <v>20</v>
      </c>
      <c r="J56" t="s">
        <v>54</v>
      </c>
      <c r="K56" t="s">
        <v>20</v>
      </c>
      <c r="L56" t="s">
        <v>54</v>
      </c>
      <c r="M56" t="s">
        <v>20</v>
      </c>
      <c r="N56" t="s">
        <v>54</v>
      </c>
      <c r="O56" t="s">
        <v>20</v>
      </c>
      <c r="P56" t="s">
        <v>54</v>
      </c>
      <c r="Q56" t="s">
        <v>20</v>
      </c>
      <c r="R56" t="s">
        <v>54</v>
      </c>
      <c r="S56" t="s">
        <v>21</v>
      </c>
      <c r="T56" t="s">
        <v>17</v>
      </c>
      <c r="U56">
        <v>8</v>
      </c>
      <c r="V56">
        <v>9</v>
      </c>
      <c r="W56" s="20">
        <v>0.88888888888888895</v>
      </c>
      <c r="X56" s="20">
        <v>23.48</v>
      </c>
      <c r="Y56" s="20">
        <v>115</v>
      </c>
      <c r="Z56" s="20">
        <v>91.6</v>
      </c>
      <c r="AA56" s="20">
        <v>70.3</v>
      </c>
      <c r="AB56" s="20">
        <v>0.106</v>
      </c>
      <c r="AC56" s="20">
        <v>4.0999999999999996</v>
      </c>
      <c r="AD56" s="20">
        <v>106.4</v>
      </c>
      <c r="AE56" s="20">
        <v>102.3</v>
      </c>
      <c r="AF56" s="20">
        <v>4.0999999999999996</v>
      </c>
      <c r="AG56" s="20">
        <v>115.4</v>
      </c>
      <c r="AH56" s="20">
        <v>92.8</v>
      </c>
      <c r="AI56" s="20">
        <v>0.92459999999999998</v>
      </c>
      <c r="AJ56" s="20">
        <v>1.9</v>
      </c>
      <c r="AK56" s="20">
        <f t="shared" si="1"/>
        <v>0.23749999999999999</v>
      </c>
      <c r="AL56" s="20">
        <v>1408</v>
      </c>
      <c r="AM56" s="20">
        <v>19.78</v>
      </c>
      <c r="AN56" s="20">
        <v>5.78</v>
      </c>
      <c r="AO56" s="20">
        <v>726</v>
      </c>
      <c r="AP56" s="20">
        <v>587</v>
      </c>
      <c r="AQ56" s="20">
        <v>511</v>
      </c>
      <c r="AR56" s="20">
        <v>0.53600000000000003</v>
      </c>
      <c r="AS56" s="20">
        <v>63</v>
      </c>
      <c r="AT56" s="20">
        <v>163</v>
      </c>
      <c r="AU56" s="20">
        <v>0.38700000000000001</v>
      </c>
      <c r="AV56" s="20">
        <v>115</v>
      </c>
      <c r="AW56" s="20">
        <v>168</v>
      </c>
      <c r="AX56" s="20">
        <v>0.68500000000000005</v>
      </c>
      <c r="AY56" s="20">
        <v>66</v>
      </c>
      <c r="AZ56" s="20">
        <f t="shared" si="2"/>
        <v>8.25</v>
      </c>
      <c r="BA56" s="20">
        <v>348</v>
      </c>
      <c r="BB56" s="20">
        <f t="shared" si="3"/>
        <v>43.5</v>
      </c>
      <c r="BC56" s="20">
        <v>205</v>
      </c>
      <c r="BD56" s="20">
        <v>65</v>
      </c>
      <c r="BE56" s="20">
        <v>44</v>
      </c>
      <c r="BF56" s="20">
        <v>111</v>
      </c>
      <c r="BG56" s="20">
        <v>124</v>
      </c>
      <c r="BH56" s="20">
        <v>80.7</v>
      </c>
      <c r="BI56" s="20">
        <v>65.221999999999994</v>
      </c>
      <c r="BJ56" s="20">
        <v>15.444000000000001</v>
      </c>
      <c r="BK56" s="20">
        <v>1.847</v>
      </c>
      <c r="BL56" s="20">
        <v>12.333</v>
      </c>
      <c r="BM56" s="20">
        <v>0.58599999999999997</v>
      </c>
      <c r="BN56" s="20">
        <v>18.100000000000001</v>
      </c>
      <c r="BO56" s="20">
        <v>18.7</v>
      </c>
      <c r="BP56" s="20">
        <v>4.9000000000000004</v>
      </c>
      <c r="BQ56" s="20">
        <v>7.2222222222222223</v>
      </c>
      <c r="BR56" s="20">
        <v>13.8</v>
      </c>
      <c r="BS56" s="20">
        <v>22</v>
      </c>
      <c r="BT56" s="20">
        <v>0.63800000000000001</v>
      </c>
      <c r="BU56" s="20">
        <v>-5</v>
      </c>
      <c r="BV56" s="66">
        <v>16</v>
      </c>
      <c r="BW56" s="66">
        <v>2</v>
      </c>
      <c r="BX56" s="66">
        <v>10</v>
      </c>
      <c r="BY56" s="66">
        <v>10</v>
      </c>
      <c r="BZ56" s="66">
        <v>11</v>
      </c>
      <c r="CA56" s="66">
        <v>5.7</v>
      </c>
      <c r="CB56" s="66">
        <v>22</v>
      </c>
      <c r="CC56" s="66">
        <v>2</v>
      </c>
      <c r="CD56" s="20">
        <v>0.77777777777777801</v>
      </c>
      <c r="CE56" s="20">
        <v>9.3699999999999992</v>
      </c>
      <c r="CF56" s="20">
        <v>109.6</v>
      </c>
      <c r="CG56" s="20">
        <v>100.2</v>
      </c>
      <c r="CH56" s="20">
        <v>66.900000000000006</v>
      </c>
      <c r="CI56" s="20">
        <v>2.3E-2</v>
      </c>
      <c r="CJ56" s="20">
        <v>-5.29</v>
      </c>
      <c r="CK56" s="20">
        <v>102.4</v>
      </c>
      <c r="CL56" s="20">
        <v>107.7</v>
      </c>
      <c r="CM56" s="20">
        <v>-5.29</v>
      </c>
      <c r="CN56" s="20">
        <v>111.6</v>
      </c>
      <c r="CO56" s="20">
        <v>100.2</v>
      </c>
      <c r="CP56" s="63">
        <v>0.77680000000000005</v>
      </c>
      <c r="CQ56" s="20">
        <v>-0.1</v>
      </c>
      <c r="CR56" s="20">
        <f t="shared" si="0"/>
        <v>-1.1111111111111112E-2</v>
      </c>
      <c r="CS56" s="20">
        <v>1331</v>
      </c>
      <c r="CT56" s="20">
        <v>5.36</v>
      </c>
      <c r="CU56" s="20">
        <v>-2.86</v>
      </c>
      <c r="CV56" s="20">
        <v>679</v>
      </c>
      <c r="CW56" s="20">
        <v>605</v>
      </c>
      <c r="CX56" s="20">
        <v>528</v>
      </c>
      <c r="CY56" s="20">
        <v>0.45500000000000002</v>
      </c>
      <c r="CZ56" s="20">
        <v>87</v>
      </c>
      <c r="DA56" s="20">
        <v>248</v>
      </c>
      <c r="DB56" s="20">
        <v>0.35099999999999998</v>
      </c>
      <c r="DC56" s="20">
        <v>112</v>
      </c>
      <c r="DD56" s="20">
        <v>145</v>
      </c>
      <c r="DE56" s="20">
        <v>0.77200000000000002</v>
      </c>
      <c r="DF56" s="20">
        <v>82</v>
      </c>
      <c r="DG56" s="20">
        <f t="shared" si="4"/>
        <v>9.1111111111111107</v>
      </c>
      <c r="DH56" s="20">
        <v>307</v>
      </c>
      <c r="DI56" s="20">
        <f t="shared" si="5"/>
        <v>34.111111111111114</v>
      </c>
      <c r="DJ56" s="20">
        <v>131</v>
      </c>
      <c r="DK56" s="20">
        <v>84</v>
      </c>
      <c r="DL56" s="20">
        <v>60</v>
      </c>
      <c r="DM56" s="20">
        <v>102</v>
      </c>
      <c r="DN56" s="20">
        <v>157</v>
      </c>
      <c r="DO56" s="20">
        <v>75.400000000000006</v>
      </c>
      <c r="DP56" s="20">
        <v>67.221999999999994</v>
      </c>
      <c r="DQ56" s="20">
        <v>8.2219999999999995</v>
      </c>
      <c r="DR56" s="20">
        <v>1.284</v>
      </c>
      <c r="DS56" s="20">
        <v>11.333</v>
      </c>
      <c r="DT56" s="20">
        <v>0.82399999999999995</v>
      </c>
      <c r="DU56" s="20">
        <v>27.6</v>
      </c>
      <c r="DV56" s="20">
        <v>16.100000000000001</v>
      </c>
      <c r="DW56" s="20">
        <v>6.7</v>
      </c>
      <c r="DX56" s="20">
        <v>9.3333333333333339</v>
      </c>
      <c r="DY56" s="20">
        <v>17.399999999999999</v>
      </c>
      <c r="DZ56" s="20">
        <v>123</v>
      </c>
      <c r="EA56" s="20">
        <v>0.53500000000000003</v>
      </c>
      <c r="EB56" s="20">
        <v>0</v>
      </c>
      <c r="EC56" s="66">
        <v>102</v>
      </c>
      <c r="ED56" s="66">
        <v>45</v>
      </c>
      <c r="EE56" s="66">
        <v>67</v>
      </c>
      <c r="EF56" s="66">
        <v>75</v>
      </c>
      <c r="EG56" s="66">
        <v>80</v>
      </c>
      <c r="EH56" s="66">
        <v>44.7</v>
      </c>
      <c r="EI56" s="66">
        <v>123</v>
      </c>
      <c r="EJ56" s="66">
        <v>151</v>
      </c>
      <c r="EK56" s="20">
        <v>11523</v>
      </c>
      <c r="EL56" s="20">
        <v>10039.359999999999</v>
      </c>
      <c r="EM56" s="20">
        <v>115.108</v>
      </c>
      <c r="EN56" s="20">
        <v>81.849444444444444</v>
      </c>
      <c r="EO56" s="20">
        <v>10.653600000000001</v>
      </c>
      <c r="EP56" s="20">
        <v>107.545</v>
      </c>
      <c r="EQ56" s="21">
        <v>73</v>
      </c>
      <c r="ER56" s="21">
        <v>64</v>
      </c>
      <c r="ES56" s="61" t="str">
        <f t="shared" si="6"/>
        <v>Kansas</v>
      </c>
      <c r="ET56" s="61">
        <f t="shared" si="7"/>
        <v>137</v>
      </c>
      <c r="EU56" s="61">
        <f t="shared" si="8"/>
        <v>9</v>
      </c>
    </row>
    <row r="57" spans="1:151" x14ac:dyDescent="0.45">
      <c r="A57" s="64">
        <v>45269</v>
      </c>
      <c r="B57" s="21" t="s">
        <v>62</v>
      </c>
      <c r="C57" s="21">
        <v>229</v>
      </c>
      <c r="D57" s="21" t="s">
        <v>33</v>
      </c>
      <c r="E57" s="21">
        <v>220</v>
      </c>
      <c r="F57" s="50" t="s">
        <v>558</v>
      </c>
      <c r="G57" t="s">
        <v>62</v>
      </c>
      <c r="H57" t="s">
        <v>33</v>
      </c>
      <c r="I57" t="s">
        <v>62</v>
      </c>
      <c r="J57" t="s">
        <v>33</v>
      </c>
      <c r="K57" t="s">
        <v>419</v>
      </c>
      <c r="L57" t="s">
        <v>415</v>
      </c>
      <c r="M57" t="s">
        <v>1261</v>
      </c>
      <c r="N57" t="s">
        <v>1259</v>
      </c>
      <c r="O57" t="s">
        <v>62</v>
      </c>
      <c r="P57" t="s">
        <v>33</v>
      </c>
      <c r="Q57" t="s">
        <v>419</v>
      </c>
      <c r="R57" t="s">
        <v>415</v>
      </c>
      <c r="S57" t="s">
        <v>24</v>
      </c>
      <c r="T57" t="s">
        <v>24</v>
      </c>
      <c r="U57">
        <v>9</v>
      </c>
      <c r="V57">
        <v>9</v>
      </c>
      <c r="W57" s="20">
        <v>0.44444444444444398</v>
      </c>
      <c r="X57" s="20">
        <v>3.78</v>
      </c>
      <c r="Y57" s="20">
        <v>107.2</v>
      </c>
      <c r="Z57" s="20">
        <v>103.4</v>
      </c>
      <c r="AA57" s="20">
        <v>71.8</v>
      </c>
      <c r="AB57" s="20">
        <v>-0.155</v>
      </c>
      <c r="AC57" s="20">
        <v>-3</v>
      </c>
      <c r="AD57" s="20">
        <v>102.2</v>
      </c>
      <c r="AE57" s="20">
        <v>105.2</v>
      </c>
      <c r="AF57" s="20">
        <v>-5.69</v>
      </c>
      <c r="AG57" s="20">
        <v>106</v>
      </c>
      <c r="AH57" s="20">
        <v>102.2</v>
      </c>
      <c r="AI57" s="20">
        <v>0.60229999999999995</v>
      </c>
      <c r="AJ57" s="20">
        <v>-3</v>
      </c>
      <c r="AK57" s="20">
        <f t="shared" si="1"/>
        <v>-0.33333333333333331</v>
      </c>
      <c r="AL57" s="20">
        <v>1188</v>
      </c>
      <c r="AM57" s="20">
        <v>4.7699999999999996</v>
      </c>
      <c r="AN57" s="20">
        <v>-0.45</v>
      </c>
      <c r="AO57" s="20">
        <v>681</v>
      </c>
      <c r="AP57" s="20">
        <v>634</v>
      </c>
      <c r="AQ57" s="20">
        <v>536</v>
      </c>
      <c r="AR57" s="20">
        <v>0.435</v>
      </c>
      <c r="AS57" s="20">
        <v>65</v>
      </c>
      <c r="AT57" s="20">
        <v>219</v>
      </c>
      <c r="AU57" s="20">
        <v>0.29699999999999999</v>
      </c>
      <c r="AV57" s="20">
        <v>150</v>
      </c>
      <c r="AW57" s="20">
        <v>202</v>
      </c>
      <c r="AX57" s="20">
        <v>0.74299999999999999</v>
      </c>
      <c r="AY57" s="20">
        <v>91</v>
      </c>
      <c r="AZ57" s="20">
        <f t="shared" si="2"/>
        <v>10.111111111111111</v>
      </c>
      <c r="BA57" s="20">
        <v>297</v>
      </c>
      <c r="BB57" s="20">
        <f t="shared" si="3"/>
        <v>33</v>
      </c>
      <c r="BC57" s="20">
        <v>97</v>
      </c>
      <c r="BD57" s="20">
        <v>76</v>
      </c>
      <c r="BE57" s="20">
        <v>32</v>
      </c>
      <c r="BF57" s="20">
        <v>106</v>
      </c>
      <c r="BG57" s="20">
        <v>161</v>
      </c>
      <c r="BH57" s="20">
        <v>75.7</v>
      </c>
      <c r="BI57" s="20">
        <v>70.444000000000003</v>
      </c>
      <c r="BJ57" s="20">
        <v>5.2220000000000004</v>
      </c>
      <c r="BK57" s="20">
        <v>0.91500000000000004</v>
      </c>
      <c r="BL57" s="20">
        <v>11.778</v>
      </c>
      <c r="BM57" s="20">
        <v>0.71699999999999997</v>
      </c>
      <c r="BN57" s="20">
        <v>24.3</v>
      </c>
      <c r="BO57" s="20">
        <v>22.4</v>
      </c>
      <c r="BP57" s="20">
        <v>3.6</v>
      </c>
      <c r="BQ57" s="20">
        <v>8.4444444444444446</v>
      </c>
      <c r="BR57" s="20">
        <v>17.899999999999999</v>
      </c>
      <c r="BS57" s="20">
        <v>281</v>
      </c>
      <c r="BT57" s="20">
        <v>0.43</v>
      </c>
      <c r="BU57" s="20">
        <v>-1</v>
      </c>
      <c r="BV57" s="66">
        <v>171</v>
      </c>
      <c r="BW57" s="66">
        <v>132</v>
      </c>
      <c r="BX57" s="66">
        <v>245</v>
      </c>
      <c r="BY57" s="66">
        <v>107</v>
      </c>
      <c r="BZ57" s="66">
        <v>122</v>
      </c>
      <c r="CA57" s="66">
        <v>101.2</v>
      </c>
      <c r="CB57" s="66">
        <v>281</v>
      </c>
      <c r="CC57" s="66">
        <v>215</v>
      </c>
      <c r="CD57" s="20">
        <v>0.88888888888888895</v>
      </c>
      <c r="CE57" s="20">
        <v>19.190000000000001</v>
      </c>
      <c r="CF57" s="20">
        <v>118</v>
      </c>
      <c r="CG57" s="20">
        <v>98.8</v>
      </c>
      <c r="CH57" s="20">
        <v>66.900000000000006</v>
      </c>
      <c r="CI57" s="20">
        <v>-1.0999999999999999E-2</v>
      </c>
      <c r="CJ57" s="20">
        <v>-2.52</v>
      </c>
      <c r="CK57" s="20">
        <v>104</v>
      </c>
      <c r="CL57" s="20">
        <v>106.5</v>
      </c>
      <c r="CM57" s="20">
        <v>-3.22</v>
      </c>
      <c r="CN57" s="20">
        <v>116.6</v>
      </c>
      <c r="CO57" s="20">
        <v>98.8</v>
      </c>
      <c r="CP57" s="63">
        <v>0.87139999999999995</v>
      </c>
      <c r="CQ57" s="20">
        <v>1</v>
      </c>
      <c r="CR57" s="20">
        <f t="shared" si="0"/>
        <v>0.1111111111111111</v>
      </c>
      <c r="CS57" s="20">
        <v>1384</v>
      </c>
      <c r="CT57" s="20">
        <v>19.03</v>
      </c>
      <c r="CU57" s="20">
        <v>3.7</v>
      </c>
      <c r="CV57" s="20">
        <v>728</v>
      </c>
      <c r="CW57" s="20">
        <v>590</v>
      </c>
      <c r="CX57" s="20">
        <v>527</v>
      </c>
      <c r="CY57" s="20">
        <v>0.47399999999999998</v>
      </c>
      <c r="CZ57" s="20">
        <v>77</v>
      </c>
      <c r="DA57" s="20">
        <v>192</v>
      </c>
      <c r="DB57" s="20">
        <v>0.40100000000000002</v>
      </c>
      <c r="DC57" s="20">
        <v>151</v>
      </c>
      <c r="DD57" s="20">
        <v>196</v>
      </c>
      <c r="DE57" s="20">
        <v>0.77</v>
      </c>
      <c r="DF57" s="20">
        <v>113</v>
      </c>
      <c r="DG57" s="20">
        <f t="shared" si="4"/>
        <v>12.555555555555555</v>
      </c>
      <c r="DH57" s="20">
        <v>343</v>
      </c>
      <c r="DI57" s="20">
        <f t="shared" si="5"/>
        <v>38.111111111111114</v>
      </c>
      <c r="DJ57" s="20">
        <v>140</v>
      </c>
      <c r="DK57" s="20">
        <v>59</v>
      </c>
      <c r="DL57" s="20">
        <v>40</v>
      </c>
      <c r="DM57" s="20">
        <v>94</v>
      </c>
      <c r="DN57" s="20">
        <v>154</v>
      </c>
      <c r="DO57" s="20">
        <v>80.900000000000006</v>
      </c>
      <c r="DP57" s="20">
        <v>65.555999999999997</v>
      </c>
      <c r="DQ57" s="20">
        <v>15.333</v>
      </c>
      <c r="DR57" s="20">
        <v>1.4890000000000001</v>
      </c>
      <c r="DS57" s="20">
        <v>10.444000000000001</v>
      </c>
      <c r="DT57" s="20">
        <v>0.628</v>
      </c>
      <c r="DU57" s="20">
        <v>21.3</v>
      </c>
      <c r="DV57" s="20">
        <v>21.8</v>
      </c>
      <c r="DW57" s="20">
        <v>4.4000000000000004</v>
      </c>
      <c r="DX57" s="20">
        <v>6.5555555555555554</v>
      </c>
      <c r="DY57" s="20">
        <v>17.100000000000001</v>
      </c>
      <c r="DZ57" s="20">
        <v>24</v>
      </c>
      <c r="EA57" s="20">
        <v>0.63500000000000001</v>
      </c>
      <c r="EB57" s="20">
        <v>2</v>
      </c>
      <c r="EC57" s="66">
        <v>25</v>
      </c>
      <c r="ED57" s="66">
        <v>18</v>
      </c>
      <c r="EE57" s="66">
        <v>31</v>
      </c>
      <c r="EF57" s="66">
        <v>33</v>
      </c>
      <c r="EG57" s="66">
        <v>24</v>
      </c>
      <c r="EH57" s="66">
        <v>17.8</v>
      </c>
      <c r="EI57" s="66">
        <v>24</v>
      </c>
      <c r="EJ57" s="66">
        <v>44</v>
      </c>
      <c r="EK57" s="20">
        <v>10591.36</v>
      </c>
      <c r="EL57" s="20">
        <v>12201.2</v>
      </c>
      <c r="EM57" s="20">
        <v>77.211333333333329</v>
      </c>
      <c r="EN57" s="20">
        <v>88.193777777777782</v>
      </c>
      <c r="EO57" s="20">
        <v>13.782999999999999</v>
      </c>
      <c r="EP57" s="20">
        <v>114.422</v>
      </c>
      <c r="EQ57" s="21">
        <v>83</v>
      </c>
      <c r="ER57" s="21">
        <v>80</v>
      </c>
      <c r="ES57" s="61" t="str">
        <f t="shared" si="6"/>
        <v>Penn St.</v>
      </c>
      <c r="ET57" s="61">
        <f t="shared" si="7"/>
        <v>163</v>
      </c>
      <c r="EU57" s="61">
        <f t="shared" si="8"/>
        <v>3</v>
      </c>
    </row>
    <row r="58" spans="1:151" x14ac:dyDescent="0.45">
      <c r="A58" s="64">
        <v>45269</v>
      </c>
      <c r="B58" s="21" t="s">
        <v>127</v>
      </c>
      <c r="C58" s="21">
        <v>58</v>
      </c>
      <c r="D58" s="21" t="s">
        <v>36</v>
      </c>
      <c r="E58" s="21">
        <v>254</v>
      </c>
      <c r="F58" s="50" t="s">
        <v>558</v>
      </c>
      <c r="G58" t="s">
        <v>127</v>
      </c>
      <c r="H58" t="s">
        <v>36</v>
      </c>
      <c r="I58" t="s">
        <v>127</v>
      </c>
      <c r="J58" t="s">
        <v>36</v>
      </c>
      <c r="K58" t="s">
        <v>427</v>
      </c>
      <c r="L58" t="s">
        <v>1332</v>
      </c>
      <c r="M58" t="s">
        <v>653</v>
      </c>
      <c r="N58" t="s">
        <v>607</v>
      </c>
      <c r="O58" t="s">
        <v>1350</v>
      </c>
      <c r="P58" t="s">
        <v>36</v>
      </c>
      <c r="Q58" t="s">
        <v>427</v>
      </c>
      <c r="R58" t="s">
        <v>409</v>
      </c>
      <c r="S58" t="s">
        <v>47</v>
      </c>
      <c r="T58" t="s">
        <v>31</v>
      </c>
      <c r="U58">
        <v>9</v>
      </c>
      <c r="V58">
        <v>8</v>
      </c>
      <c r="W58" s="20">
        <v>1</v>
      </c>
      <c r="X58" s="20">
        <v>18.97</v>
      </c>
      <c r="Y58" s="20">
        <v>119.9</v>
      </c>
      <c r="Z58" s="20">
        <v>100.9</v>
      </c>
      <c r="AA58" s="20">
        <v>68.400000000000006</v>
      </c>
      <c r="AB58" s="20">
        <v>3.6999999999999998E-2</v>
      </c>
      <c r="AC58" s="20">
        <v>3.5</v>
      </c>
      <c r="AD58" s="20">
        <v>107.2</v>
      </c>
      <c r="AE58" s="20">
        <v>103.7</v>
      </c>
      <c r="AF58" s="20">
        <v>3.5</v>
      </c>
      <c r="AG58" s="20">
        <v>117.6</v>
      </c>
      <c r="AH58" s="20">
        <v>101.3</v>
      </c>
      <c r="AI58" s="20">
        <v>0.84689999999999999</v>
      </c>
      <c r="AJ58" s="20">
        <v>2.7</v>
      </c>
      <c r="AK58" s="20">
        <f t="shared" si="1"/>
        <v>0.30000000000000004</v>
      </c>
      <c r="AL58" s="20">
        <v>1390</v>
      </c>
      <c r="AM58" s="20">
        <v>21.74</v>
      </c>
      <c r="AN58" s="20">
        <v>7.19</v>
      </c>
      <c r="AO58" s="20">
        <v>772</v>
      </c>
      <c r="AP58" s="20">
        <v>641</v>
      </c>
      <c r="AQ58" s="20">
        <v>518</v>
      </c>
      <c r="AR58" s="20">
        <v>0.53500000000000003</v>
      </c>
      <c r="AS58" s="20">
        <v>78</v>
      </c>
      <c r="AT58" s="20">
        <v>201</v>
      </c>
      <c r="AU58" s="20">
        <v>0.38800000000000001</v>
      </c>
      <c r="AV58" s="20">
        <v>140</v>
      </c>
      <c r="AW58" s="20">
        <v>183</v>
      </c>
      <c r="AX58" s="20">
        <v>0.76500000000000001</v>
      </c>
      <c r="AY58" s="20">
        <v>58</v>
      </c>
      <c r="AZ58" s="20">
        <f t="shared" si="2"/>
        <v>6.4444444444444446</v>
      </c>
      <c r="BA58" s="20">
        <v>288</v>
      </c>
      <c r="BB58" s="20">
        <f t="shared" si="3"/>
        <v>32</v>
      </c>
      <c r="BC58" s="20">
        <v>185</v>
      </c>
      <c r="BD58" s="20">
        <v>60</v>
      </c>
      <c r="BE58" s="20">
        <v>24</v>
      </c>
      <c r="BF58" s="20">
        <v>85</v>
      </c>
      <c r="BG58" s="20">
        <v>152</v>
      </c>
      <c r="BH58" s="20">
        <v>85.8</v>
      </c>
      <c r="BI58" s="20">
        <v>71.221999999999994</v>
      </c>
      <c r="BJ58" s="20">
        <v>14.555999999999999</v>
      </c>
      <c r="BK58" s="20">
        <v>2.1760000000000002</v>
      </c>
      <c r="BL58" s="20">
        <v>9.4440000000000008</v>
      </c>
      <c r="BM58" s="20">
        <v>0.70599999999999996</v>
      </c>
      <c r="BN58" s="20">
        <v>22.3</v>
      </c>
      <c r="BO58" s="20">
        <v>20.3</v>
      </c>
      <c r="BP58" s="20">
        <v>2.7</v>
      </c>
      <c r="BQ58" s="20">
        <v>6.666666666666667</v>
      </c>
      <c r="BR58" s="20">
        <v>16.899999999999999</v>
      </c>
      <c r="BS58" s="20">
        <v>3</v>
      </c>
      <c r="BT58" s="20">
        <v>0.70599999999999996</v>
      </c>
      <c r="BU58" s="20">
        <v>0</v>
      </c>
      <c r="BV58" s="66">
        <v>7</v>
      </c>
      <c r="BW58" s="66">
        <v>35</v>
      </c>
      <c r="BX58" s="66">
        <v>2</v>
      </c>
      <c r="BY58" s="66">
        <v>58</v>
      </c>
      <c r="BZ58" s="66">
        <v>25</v>
      </c>
      <c r="CA58" s="66">
        <v>20.2</v>
      </c>
      <c r="CB58" s="66">
        <v>3</v>
      </c>
      <c r="CC58" s="66">
        <v>10</v>
      </c>
      <c r="CD58" s="20">
        <v>0.44444444444444398</v>
      </c>
      <c r="CE58" s="20">
        <v>10.41</v>
      </c>
      <c r="CF58" s="20">
        <v>107.1</v>
      </c>
      <c r="CG58" s="20">
        <v>96.7</v>
      </c>
      <c r="CH58" s="20">
        <v>64.599999999999994</v>
      </c>
      <c r="CI58" s="20">
        <v>-0.13700000000000001</v>
      </c>
      <c r="CJ58" s="20">
        <v>7.03</v>
      </c>
      <c r="CK58" s="20">
        <v>108.2</v>
      </c>
      <c r="CL58" s="20">
        <v>101.1</v>
      </c>
      <c r="CM58" s="20">
        <v>7.03</v>
      </c>
      <c r="CN58" s="20">
        <v>109.2</v>
      </c>
      <c r="CO58" s="20">
        <v>93.7</v>
      </c>
      <c r="CP58" s="63">
        <v>0.85199999999999998</v>
      </c>
      <c r="CQ58" s="20">
        <v>-2.2999999999999998</v>
      </c>
      <c r="CR58" s="20">
        <f t="shared" si="0"/>
        <v>-0.28749999999999998</v>
      </c>
      <c r="CS58" s="20">
        <v>1243</v>
      </c>
      <c r="CT58" s="20">
        <v>9.61</v>
      </c>
      <c r="CU58" s="20">
        <v>8.99</v>
      </c>
      <c r="CV58" s="20">
        <v>629</v>
      </c>
      <c r="CW58" s="20">
        <v>545</v>
      </c>
      <c r="CX58" s="20">
        <v>541</v>
      </c>
      <c r="CY58" s="20">
        <v>0.434</v>
      </c>
      <c r="CZ58" s="20">
        <v>59</v>
      </c>
      <c r="DA58" s="20">
        <v>203</v>
      </c>
      <c r="DB58" s="20">
        <v>0.29099999999999998</v>
      </c>
      <c r="DC58" s="20">
        <v>100</v>
      </c>
      <c r="DD58" s="20">
        <v>162</v>
      </c>
      <c r="DE58" s="20">
        <v>0.61699999999999999</v>
      </c>
      <c r="DF58" s="20">
        <v>131</v>
      </c>
      <c r="DG58" s="20">
        <f t="shared" si="4"/>
        <v>16.375</v>
      </c>
      <c r="DH58" s="20">
        <v>373</v>
      </c>
      <c r="DI58" s="20">
        <f t="shared" si="5"/>
        <v>46.625</v>
      </c>
      <c r="DJ58" s="20">
        <v>130</v>
      </c>
      <c r="DK58" s="20">
        <v>58</v>
      </c>
      <c r="DL58" s="20">
        <v>49</v>
      </c>
      <c r="DM58" s="20">
        <v>103</v>
      </c>
      <c r="DN58" s="20">
        <v>155</v>
      </c>
      <c r="DO58" s="20">
        <v>69.900000000000006</v>
      </c>
      <c r="DP58" s="20">
        <v>60.555999999999997</v>
      </c>
      <c r="DQ58" s="20">
        <v>9.3330000000000002</v>
      </c>
      <c r="DR58" s="20">
        <v>1.262</v>
      </c>
      <c r="DS58" s="20">
        <v>11.444000000000001</v>
      </c>
      <c r="DT58" s="20">
        <v>0.56299999999999994</v>
      </c>
      <c r="DU58" s="20">
        <v>22.6</v>
      </c>
      <c r="DV58" s="20">
        <v>18</v>
      </c>
      <c r="DW58" s="20">
        <v>5.4</v>
      </c>
      <c r="DX58" s="20">
        <v>6.4444444444444446</v>
      </c>
      <c r="DY58" s="20">
        <v>17.2</v>
      </c>
      <c r="DZ58" s="20">
        <v>179</v>
      </c>
      <c r="EA58" s="20">
        <v>0.495</v>
      </c>
      <c r="EB58" s="20">
        <v>-1</v>
      </c>
      <c r="EC58" s="66">
        <v>147</v>
      </c>
      <c r="ED58" s="66">
        <v>67</v>
      </c>
      <c r="EE58" s="66">
        <v>223</v>
      </c>
      <c r="EF58" s="66">
        <v>67</v>
      </c>
      <c r="EG58" s="66">
        <v>72</v>
      </c>
      <c r="EH58" s="66">
        <v>71.7</v>
      </c>
      <c r="EI58" s="66">
        <v>179</v>
      </c>
      <c r="EJ58" s="66">
        <v>67</v>
      </c>
      <c r="EK58" s="20">
        <v>11594.330000000002</v>
      </c>
      <c r="EL58" s="20">
        <v>10806.39</v>
      </c>
      <c r="EM58" s="20">
        <v>60.861333333333341</v>
      </c>
      <c r="EN58" s="20">
        <v>76.293333333333337</v>
      </c>
      <c r="EO58" s="20">
        <v>10.427299999999999</v>
      </c>
      <c r="EP58" s="20">
        <v>118.575</v>
      </c>
      <c r="EQ58" s="21">
        <v>61</v>
      </c>
      <c r="ER58" s="21">
        <v>64</v>
      </c>
      <c r="ES58" s="61" t="str">
        <f t="shared" si="6"/>
        <v>Saint Mary's</v>
      </c>
      <c r="ET58" s="61">
        <f t="shared" si="7"/>
        <v>125</v>
      </c>
      <c r="EU58" s="61">
        <f t="shared" si="8"/>
        <v>-3</v>
      </c>
    </row>
    <row r="59" spans="1:151" x14ac:dyDescent="0.45">
      <c r="A59" s="64">
        <v>45269</v>
      </c>
      <c r="B59" s="21" t="s">
        <v>41</v>
      </c>
      <c r="C59" s="21">
        <v>360</v>
      </c>
      <c r="D59" s="21" t="s">
        <v>89</v>
      </c>
      <c r="E59" s="21">
        <v>52</v>
      </c>
      <c r="F59" s="50" t="s">
        <v>558</v>
      </c>
      <c r="G59" t="s">
        <v>41</v>
      </c>
      <c r="H59" t="s">
        <v>89</v>
      </c>
      <c r="I59" t="s">
        <v>41</v>
      </c>
      <c r="J59" t="s">
        <v>89</v>
      </c>
      <c r="K59" t="s">
        <v>41</v>
      </c>
      <c r="L59" t="s">
        <v>89</v>
      </c>
      <c r="M59" t="s">
        <v>41</v>
      </c>
      <c r="N59" t="s">
        <v>89</v>
      </c>
      <c r="O59" t="s">
        <v>41</v>
      </c>
      <c r="P59" t="s">
        <v>89</v>
      </c>
      <c r="Q59" t="s">
        <v>41</v>
      </c>
      <c r="R59" t="s">
        <v>89</v>
      </c>
      <c r="S59" t="s">
        <v>15</v>
      </c>
      <c r="T59" t="s">
        <v>21</v>
      </c>
      <c r="U59">
        <v>9</v>
      </c>
      <c r="V59">
        <v>7</v>
      </c>
      <c r="W59" s="20">
        <v>0.44444444444444398</v>
      </c>
      <c r="X59" s="20">
        <v>13.5</v>
      </c>
      <c r="Y59" s="20">
        <v>110.2</v>
      </c>
      <c r="Z59" s="20">
        <v>96.7</v>
      </c>
      <c r="AA59" s="20">
        <v>72.099999999999994</v>
      </c>
      <c r="AB59" s="20">
        <v>-0.20300000000000001</v>
      </c>
      <c r="AC59" s="20">
        <v>3.74</v>
      </c>
      <c r="AD59" s="20">
        <v>105.7</v>
      </c>
      <c r="AE59" s="20">
        <v>102</v>
      </c>
      <c r="AF59" s="20">
        <v>3.74</v>
      </c>
      <c r="AG59" s="20">
        <v>108</v>
      </c>
      <c r="AH59" s="20">
        <v>97</v>
      </c>
      <c r="AI59" s="20">
        <v>0.7742</v>
      </c>
      <c r="AJ59" s="20">
        <v>-1.9</v>
      </c>
      <c r="AK59" s="20">
        <f t="shared" si="1"/>
        <v>-0.21111111111111111</v>
      </c>
      <c r="AL59" s="20">
        <v>1253</v>
      </c>
      <c r="AM59" s="20">
        <v>12.8</v>
      </c>
      <c r="AN59" s="20">
        <v>7.36</v>
      </c>
      <c r="AO59" s="20">
        <v>680</v>
      </c>
      <c r="AP59" s="20">
        <v>631</v>
      </c>
      <c r="AQ59" s="20">
        <v>535</v>
      </c>
      <c r="AR59" s="20">
        <v>0.45600000000000002</v>
      </c>
      <c r="AS59" s="20">
        <v>56</v>
      </c>
      <c r="AT59" s="20">
        <v>172</v>
      </c>
      <c r="AU59" s="20">
        <v>0.32600000000000001</v>
      </c>
      <c r="AV59" s="20">
        <v>136</v>
      </c>
      <c r="AW59" s="20">
        <v>201</v>
      </c>
      <c r="AX59" s="20">
        <v>0.67700000000000005</v>
      </c>
      <c r="AY59" s="20">
        <v>97</v>
      </c>
      <c r="AZ59" s="20">
        <f t="shared" si="2"/>
        <v>10.777777777777779</v>
      </c>
      <c r="BA59" s="20">
        <v>352</v>
      </c>
      <c r="BB59" s="20">
        <f t="shared" si="3"/>
        <v>39.111111111111114</v>
      </c>
      <c r="BC59" s="20">
        <v>158</v>
      </c>
      <c r="BD59" s="20">
        <v>66</v>
      </c>
      <c r="BE59" s="20">
        <v>33</v>
      </c>
      <c r="BF59" s="20">
        <v>118</v>
      </c>
      <c r="BG59" s="20">
        <v>155</v>
      </c>
      <c r="BH59" s="20">
        <v>75.599999999999994</v>
      </c>
      <c r="BI59" s="20">
        <v>70.111000000000004</v>
      </c>
      <c r="BJ59" s="20">
        <v>5.444</v>
      </c>
      <c r="BK59" s="20">
        <v>1.339</v>
      </c>
      <c r="BL59" s="20">
        <v>13.111000000000001</v>
      </c>
      <c r="BM59" s="20">
        <v>0.55900000000000005</v>
      </c>
      <c r="BN59" s="20">
        <v>19.100000000000001</v>
      </c>
      <c r="BO59" s="20">
        <v>22.3</v>
      </c>
      <c r="BP59" s="20">
        <v>3.7</v>
      </c>
      <c r="BQ59" s="20">
        <v>7.333333333333333</v>
      </c>
      <c r="BR59" s="20">
        <v>17.2</v>
      </c>
      <c r="BS59" s="20">
        <v>151</v>
      </c>
      <c r="BT59" s="20">
        <v>0.51300000000000001</v>
      </c>
      <c r="BU59" s="20">
        <v>7</v>
      </c>
      <c r="BV59" s="66">
        <v>87</v>
      </c>
      <c r="BW59" s="66">
        <v>83</v>
      </c>
      <c r="BX59" s="66">
        <v>177</v>
      </c>
      <c r="BY59" s="66">
        <v>64</v>
      </c>
      <c r="BZ59" s="66">
        <v>52</v>
      </c>
      <c r="CA59" s="66">
        <v>62.8</v>
      </c>
      <c r="CB59" s="66">
        <v>150</v>
      </c>
      <c r="CC59" s="66">
        <v>109</v>
      </c>
      <c r="CD59" s="20">
        <v>1</v>
      </c>
      <c r="CE59" s="20">
        <v>17.97</v>
      </c>
      <c r="CF59" s="20">
        <v>114.4</v>
      </c>
      <c r="CG59" s="20">
        <v>96.5</v>
      </c>
      <c r="CH59" s="20">
        <v>69.400000000000006</v>
      </c>
      <c r="CI59" s="20">
        <v>4.4999999999999998E-2</v>
      </c>
      <c r="CJ59" s="20">
        <v>-6.09</v>
      </c>
      <c r="CK59" s="20">
        <v>102.1</v>
      </c>
      <c r="CL59" s="20">
        <v>108.2</v>
      </c>
      <c r="CM59" s="20">
        <v>-6.09</v>
      </c>
      <c r="CN59" s="20">
        <v>111.8</v>
      </c>
      <c r="CO59" s="20">
        <v>97.8</v>
      </c>
      <c r="CP59" s="63">
        <v>0.82289999999999996</v>
      </c>
      <c r="CQ59" s="20">
        <v>0.9</v>
      </c>
      <c r="CR59" s="20">
        <f t="shared" si="0"/>
        <v>0.12857142857142859</v>
      </c>
      <c r="CS59" s="20">
        <v>1367</v>
      </c>
      <c r="CT59" s="20">
        <v>19.12</v>
      </c>
      <c r="CU59" s="20">
        <v>-3.16</v>
      </c>
      <c r="CV59" s="20">
        <v>611</v>
      </c>
      <c r="CW59" s="20">
        <v>455</v>
      </c>
      <c r="CX59" s="20">
        <v>468</v>
      </c>
      <c r="CY59" s="20">
        <v>0.48499999999999999</v>
      </c>
      <c r="CZ59" s="20">
        <v>67</v>
      </c>
      <c r="DA59" s="20">
        <v>180</v>
      </c>
      <c r="DB59" s="20">
        <v>0.372</v>
      </c>
      <c r="DC59" s="20">
        <v>90</v>
      </c>
      <c r="DD59" s="20">
        <v>130</v>
      </c>
      <c r="DE59" s="20">
        <v>0.69199999999999995</v>
      </c>
      <c r="DF59" s="20">
        <v>96</v>
      </c>
      <c r="DG59" s="20">
        <f t="shared" si="4"/>
        <v>13.714285714285714</v>
      </c>
      <c r="DH59" s="20">
        <v>293</v>
      </c>
      <c r="DI59" s="20">
        <f t="shared" si="5"/>
        <v>41.857142857142854</v>
      </c>
      <c r="DJ59" s="20">
        <v>126</v>
      </c>
      <c r="DK59" s="20">
        <v>50</v>
      </c>
      <c r="DL59" s="20">
        <v>22</v>
      </c>
      <c r="DM59" s="20">
        <v>63</v>
      </c>
      <c r="DN59" s="20">
        <v>91</v>
      </c>
      <c r="DO59" s="20">
        <v>87.3</v>
      </c>
      <c r="DP59" s="20">
        <v>65</v>
      </c>
      <c r="DQ59" s="20">
        <v>22.286000000000001</v>
      </c>
      <c r="DR59" s="20">
        <v>2</v>
      </c>
      <c r="DS59" s="20">
        <v>9</v>
      </c>
      <c r="DT59" s="20">
        <v>0.79400000000000004</v>
      </c>
      <c r="DU59" s="20">
        <v>25.7</v>
      </c>
      <c r="DV59" s="20">
        <v>18.600000000000001</v>
      </c>
      <c r="DW59" s="20">
        <v>3.1</v>
      </c>
      <c r="DX59" s="20">
        <v>7.1428571428571432</v>
      </c>
      <c r="DY59" s="20">
        <v>13</v>
      </c>
      <c r="DZ59" s="20">
        <v>67</v>
      </c>
      <c r="EA59" s="20">
        <v>0.57799999999999996</v>
      </c>
      <c r="EB59" s="20">
        <v>2</v>
      </c>
      <c r="EC59" s="66">
        <v>19</v>
      </c>
      <c r="ED59" s="66">
        <v>42</v>
      </c>
      <c r="EE59" s="66">
        <v>28</v>
      </c>
      <c r="EF59" s="66">
        <v>20</v>
      </c>
      <c r="EG59" s="66">
        <v>27</v>
      </c>
      <c r="EH59" s="66">
        <v>19.7</v>
      </c>
      <c r="EI59" s="66">
        <v>69</v>
      </c>
      <c r="EJ59" s="66">
        <v>51</v>
      </c>
      <c r="EK59" s="20">
        <v>10634.300000000001</v>
      </c>
      <c r="EL59" s="20">
        <v>11062.480000000001</v>
      </c>
      <c r="EM59" s="20">
        <v>93.65</v>
      </c>
      <c r="EN59" s="20">
        <v>66</v>
      </c>
      <c r="EO59" s="20">
        <v>11.902399999999998</v>
      </c>
      <c r="EP59" s="20">
        <v>61.607000000000006</v>
      </c>
      <c r="EQ59" s="21">
        <v>84</v>
      </c>
      <c r="ER59" s="21">
        <v>79</v>
      </c>
      <c r="ES59" s="61" t="str">
        <f t="shared" si="6"/>
        <v>Xavier</v>
      </c>
      <c r="ET59" s="61">
        <f t="shared" si="7"/>
        <v>163</v>
      </c>
      <c r="EU59" s="61">
        <f t="shared" si="8"/>
        <v>5</v>
      </c>
    </row>
    <row r="60" spans="1:151" x14ac:dyDescent="0.45">
      <c r="A60" s="64">
        <v>45269</v>
      </c>
      <c r="B60" s="21" t="s">
        <v>64</v>
      </c>
      <c r="C60" s="21">
        <v>329</v>
      </c>
      <c r="D60" s="21" t="s">
        <v>111</v>
      </c>
      <c r="E60" s="21">
        <v>35</v>
      </c>
      <c r="F60" s="50" t="s">
        <v>558</v>
      </c>
      <c r="G60" t="s">
        <v>64</v>
      </c>
      <c r="H60" t="s">
        <v>111</v>
      </c>
      <c r="I60" t="s">
        <v>64</v>
      </c>
      <c r="J60" t="s">
        <v>111</v>
      </c>
      <c r="K60" t="s">
        <v>64</v>
      </c>
      <c r="L60" t="s">
        <v>1316</v>
      </c>
      <c r="M60" t="s">
        <v>64</v>
      </c>
      <c r="N60" t="s">
        <v>111</v>
      </c>
      <c r="O60" t="s">
        <v>64</v>
      </c>
      <c r="P60" t="s">
        <v>111</v>
      </c>
      <c r="Q60" t="s">
        <v>64</v>
      </c>
      <c r="R60" t="s">
        <v>111</v>
      </c>
      <c r="S60" t="s">
        <v>19</v>
      </c>
      <c r="T60" t="s">
        <v>21</v>
      </c>
      <c r="U60">
        <v>8</v>
      </c>
      <c r="V60">
        <v>8</v>
      </c>
      <c r="W60" s="20">
        <v>0.75</v>
      </c>
      <c r="X60" s="20">
        <v>15.3</v>
      </c>
      <c r="Y60" s="20">
        <v>115.3</v>
      </c>
      <c r="Z60" s="20">
        <v>100</v>
      </c>
      <c r="AA60" s="20">
        <v>70.7</v>
      </c>
      <c r="AB60" s="20">
        <v>2.8000000000000001E-2</v>
      </c>
      <c r="AC60" s="20">
        <v>5</v>
      </c>
      <c r="AD60" s="20">
        <v>107.6</v>
      </c>
      <c r="AE60" s="20">
        <v>102.6</v>
      </c>
      <c r="AF60" s="20">
        <v>5</v>
      </c>
      <c r="AG60" s="20">
        <v>112.8</v>
      </c>
      <c r="AH60" s="20">
        <v>97.7</v>
      </c>
      <c r="AI60" s="20">
        <v>0.83850000000000002</v>
      </c>
      <c r="AJ60" s="20">
        <v>0.7</v>
      </c>
      <c r="AK60" s="20">
        <f t="shared" si="1"/>
        <v>8.7499999999999994E-2</v>
      </c>
      <c r="AL60" s="20">
        <v>1358</v>
      </c>
      <c r="AM60" s="20">
        <v>14.63</v>
      </c>
      <c r="AN60" s="20">
        <v>5.38</v>
      </c>
      <c r="AO60" s="20">
        <v>653</v>
      </c>
      <c r="AP60" s="20">
        <v>579</v>
      </c>
      <c r="AQ60" s="20">
        <v>480</v>
      </c>
      <c r="AR60" s="20">
        <v>0.48099999999999998</v>
      </c>
      <c r="AS60" s="20">
        <v>64</v>
      </c>
      <c r="AT60" s="20">
        <v>169</v>
      </c>
      <c r="AU60" s="20">
        <v>0.379</v>
      </c>
      <c r="AV60" s="20">
        <v>127</v>
      </c>
      <c r="AW60" s="20">
        <v>178</v>
      </c>
      <c r="AX60" s="20">
        <v>0.71299999999999997</v>
      </c>
      <c r="AY60" s="20">
        <v>86</v>
      </c>
      <c r="AZ60" s="20">
        <f t="shared" si="2"/>
        <v>10.75</v>
      </c>
      <c r="BA60" s="20">
        <v>314</v>
      </c>
      <c r="BB60" s="20">
        <f t="shared" si="3"/>
        <v>39.25</v>
      </c>
      <c r="BC60" s="20">
        <v>136</v>
      </c>
      <c r="BD60" s="20">
        <v>55</v>
      </c>
      <c r="BE60" s="20">
        <v>28</v>
      </c>
      <c r="BF60" s="20">
        <v>95</v>
      </c>
      <c r="BG60" s="20">
        <v>120</v>
      </c>
      <c r="BH60" s="20">
        <v>81.599999999999994</v>
      </c>
      <c r="BI60" s="20">
        <v>72.375</v>
      </c>
      <c r="BJ60" s="20">
        <v>9.25</v>
      </c>
      <c r="BK60" s="20">
        <v>1.4319999999999999</v>
      </c>
      <c r="BL60" s="20">
        <v>11.875</v>
      </c>
      <c r="BM60" s="20">
        <v>0.57899999999999996</v>
      </c>
      <c r="BN60" s="20">
        <v>21.1</v>
      </c>
      <c r="BO60" s="20">
        <v>22.2</v>
      </c>
      <c r="BP60" s="20">
        <v>3.5</v>
      </c>
      <c r="BQ60" s="20">
        <v>6.875</v>
      </c>
      <c r="BR60" s="20">
        <v>15</v>
      </c>
      <c r="BS60" s="20">
        <v>60</v>
      </c>
      <c r="BT60" s="20">
        <v>0.59</v>
      </c>
      <c r="BU60" s="20">
        <v>1</v>
      </c>
      <c r="BV60" s="66">
        <v>49</v>
      </c>
      <c r="BW60" s="66">
        <v>75</v>
      </c>
      <c r="BX60" s="66">
        <v>30</v>
      </c>
      <c r="BY60" s="66">
        <v>48</v>
      </c>
      <c r="BZ60" s="66">
        <v>39</v>
      </c>
      <c r="CA60" s="66">
        <v>32.200000000000003</v>
      </c>
      <c r="CB60" s="66">
        <v>60</v>
      </c>
      <c r="CC60" s="66">
        <v>68</v>
      </c>
      <c r="CD60" s="20">
        <v>1</v>
      </c>
      <c r="CE60" s="20">
        <v>25.84</v>
      </c>
      <c r="CF60" s="20">
        <v>118.6</v>
      </c>
      <c r="CG60" s="20">
        <v>92.8</v>
      </c>
      <c r="CH60" s="20">
        <v>69.099999999999994</v>
      </c>
      <c r="CI60" s="20">
        <v>2.8000000000000001E-2</v>
      </c>
      <c r="CJ60" s="20">
        <v>-4.71</v>
      </c>
      <c r="CK60" s="20">
        <v>101.4</v>
      </c>
      <c r="CL60" s="20">
        <v>106.2</v>
      </c>
      <c r="CM60" s="20">
        <v>-4.71</v>
      </c>
      <c r="CN60" s="20">
        <v>114.7</v>
      </c>
      <c r="CO60" s="20">
        <v>93.8</v>
      </c>
      <c r="CP60" s="63">
        <v>0.90969999999999995</v>
      </c>
      <c r="CQ60" s="20">
        <v>1.6</v>
      </c>
      <c r="CR60" s="20">
        <f t="shared" si="0"/>
        <v>0.2</v>
      </c>
      <c r="CS60" s="20">
        <v>1415</v>
      </c>
      <c r="CT60" s="20">
        <v>31.45</v>
      </c>
      <c r="CU60" s="20">
        <v>-1.42</v>
      </c>
      <c r="CV60" s="20">
        <v>735</v>
      </c>
      <c r="CW60" s="20">
        <v>472</v>
      </c>
      <c r="CX60" s="20">
        <v>540</v>
      </c>
      <c r="CY60" s="20">
        <v>0.49399999999999999</v>
      </c>
      <c r="CZ60" s="20">
        <v>103</v>
      </c>
      <c r="DA60" s="20">
        <v>263</v>
      </c>
      <c r="DB60" s="20">
        <v>0.39200000000000002</v>
      </c>
      <c r="DC60" s="20">
        <v>98</v>
      </c>
      <c r="DD60" s="20">
        <v>131</v>
      </c>
      <c r="DE60" s="20">
        <v>0.748</v>
      </c>
      <c r="DF60" s="20">
        <v>113</v>
      </c>
      <c r="DG60" s="20">
        <f t="shared" si="4"/>
        <v>14.125</v>
      </c>
      <c r="DH60" s="20">
        <v>365</v>
      </c>
      <c r="DI60" s="20">
        <f t="shared" si="5"/>
        <v>45.625</v>
      </c>
      <c r="DJ60" s="20">
        <v>179</v>
      </c>
      <c r="DK60" s="20">
        <v>55</v>
      </c>
      <c r="DL60" s="20">
        <v>21</v>
      </c>
      <c r="DM60" s="20">
        <v>85</v>
      </c>
      <c r="DN60" s="20">
        <v>133</v>
      </c>
      <c r="DO60" s="20">
        <v>91.9</v>
      </c>
      <c r="DP60" s="20">
        <v>59</v>
      </c>
      <c r="DQ60" s="20">
        <v>32.875</v>
      </c>
      <c r="DR60" s="20">
        <v>2.1059999999999999</v>
      </c>
      <c r="DS60" s="20">
        <v>10.625</v>
      </c>
      <c r="DT60" s="20">
        <v>0.64700000000000002</v>
      </c>
      <c r="DU60" s="20">
        <v>32.9</v>
      </c>
      <c r="DV60" s="20">
        <v>16.399999999999999</v>
      </c>
      <c r="DW60" s="20">
        <v>2.6</v>
      </c>
      <c r="DX60" s="20">
        <v>6.875</v>
      </c>
      <c r="DY60" s="20">
        <v>16.600000000000001</v>
      </c>
      <c r="DZ60" s="20">
        <v>13</v>
      </c>
      <c r="EA60" s="20">
        <v>0.64500000000000002</v>
      </c>
      <c r="EB60" s="20">
        <v>0</v>
      </c>
      <c r="EC60" s="66">
        <v>1</v>
      </c>
      <c r="ED60" s="66">
        <v>43</v>
      </c>
      <c r="EE60" s="66">
        <v>14</v>
      </c>
      <c r="EF60" s="66">
        <v>13</v>
      </c>
      <c r="EG60" s="66">
        <v>6</v>
      </c>
      <c r="EH60" s="66">
        <v>12.8</v>
      </c>
      <c r="EI60" s="66">
        <v>13</v>
      </c>
      <c r="EJ60" s="66">
        <v>42</v>
      </c>
      <c r="EK60" s="20">
        <v>10699.84</v>
      </c>
      <c r="EL60" s="20">
        <v>11860</v>
      </c>
      <c r="EM60" s="20">
        <v>81.640625</v>
      </c>
      <c r="EN60" s="20">
        <v>73.046875</v>
      </c>
      <c r="EO60" s="20">
        <v>11.22</v>
      </c>
      <c r="EP60" s="20">
        <v>94.828999999999994</v>
      </c>
      <c r="EQ60" s="21">
        <v>73</v>
      </c>
      <c r="ER60" s="21">
        <v>69</v>
      </c>
      <c r="ES60" s="61" t="str">
        <f t="shared" si="6"/>
        <v>Utah</v>
      </c>
      <c r="ET60" s="61">
        <f t="shared" si="7"/>
        <v>142</v>
      </c>
      <c r="EU60" s="61">
        <f t="shared" si="8"/>
        <v>4</v>
      </c>
    </row>
    <row r="61" spans="1:151" x14ac:dyDescent="0.45">
      <c r="A61" s="64">
        <v>45269</v>
      </c>
      <c r="B61" s="21" t="s">
        <v>196</v>
      </c>
      <c r="C61" s="21">
        <v>223</v>
      </c>
      <c r="D61" s="21" t="s">
        <v>106</v>
      </c>
      <c r="E61" s="21">
        <v>131</v>
      </c>
      <c r="F61" s="50" t="s">
        <v>558</v>
      </c>
      <c r="G61" t="s">
        <v>196</v>
      </c>
      <c r="H61" t="s">
        <v>106</v>
      </c>
      <c r="I61" t="s">
        <v>196</v>
      </c>
      <c r="J61" t="s">
        <v>106</v>
      </c>
      <c r="K61" t="s">
        <v>196</v>
      </c>
      <c r="L61" t="s">
        <v>106</v>
      </c>
      <c r="M61" t="s">
        <v>196</v>
      </c>
      <c r="N61" t="s">
        <v>639</v>
      </c>
      <c r="O61" t="s">
        <v>196</v>
      </c>
      <c r="P61" t="s">
        <v>106</v>
      </c>
      <c r="Q61" t="s">
        <v>196</v>
      </c>
      <c r="R61" t="s">
        <v>106</v>
      </c>
      <c r="S61" t="s">
        <v>95</v>
      </c>
      <c r="T61" t="s">
        <v>95</v>
      </c>
      <c r="U61">
        <v>7</v>
      </c>
      <c r="V61">
        <v>7</v>
      </c>
      <c r="W61" s="20">
        <v>0.375</v>
      </c>
      <c r="X61" s="20">
        <v>-4.26</v>
      </c>
      <c r="Y61" s="20">
        <v>102.8</v>
      </c>
      <c r="Z61" s="20">
        <v>107</v>
      </c>
      <c r="AA61" s="20">
        <v>69.099999999999994</v>
      </c>
      <c r="AB61" s="20">
        <v>4.3999999999999997E-2</v>
      </c>
      <c r="AC61" s="20">
        <v>1.95</v>
      </c>
      <c r="AD61" s="20">
        <v>107.1</v>
      </c>
      <c r="AE61" s="20">
        <v>105.1</v>
      </c>
      <c r="AF61" s="20">
        <v>1.95</v>
      </c>
      <c r="AG61" s="20">
        <v>101</v>
      </c>
      <c r="AH61" s="20">
        <v>104.6</v>
      </c>
      <c r="AI61" s="20">
        <v>0.39889999999999998</v>
      </c>
      <c r="AJ61" s="20">
        <v>-3.4</v>
      </c>
      <c r="AK61" s="20">
        <f t="shared" si="1"/>
        <v>-0.48571428571428571</v>
      </c>
      <c r="AL61" s="20">
        <v>1089</v>
      </c>
      <c r="AM61" s="20">
        <v>-6.4</v>
      </c>
      <c r="AN61" s="20">
        <v>-0.11</v>
      </c>
      <c r="AO61" s="20">
        <v>556</v>
      </c>
      <c r="AP61" s="20">
        <v>586</v>
      </c>
      <c r="AQ61" s="20">
        <v>483</v>
      </c>
      <c r="AR61" s="20">
        <v>0.439</v>
      </c>
      <c r="AS61" s="20">
        <v>54</v>
      </c>
      <c r="AT61" s="20">
        <v>151</v>
      </c>
      <c r="AU61" s="20">
        <v>0.35799999999999998</v>
      </c>
      <c r="AV61" s="20">
        <v>78</v>
      </c>
      <c r="AW61" s="20">
        <v>113</v>
      </c>
      <c r="AX61" s="20">
        <v>0.69</v>
      </c>
      <c r="AY61" s="20">
        <v>80</v>
      </c>
      <c r="AZ61" s="20">
        <f t="shared" si="2"/>
        <v>11.428571428571429</v>
      </c>
      <c r="BA61" s="20">
        <v>279</v>
      </c>
      <c r="BB61" s="20">
        <f t="shared" si="3"/>
        <v>39.857142857142854</v>
      </c>
      <c r="BC61" s="20">
        <v>91</v>
      </c>
      <c r="BD61" s="20">
        <v>58</v>
      </c>
      <c r="BE61" s="20">
        <v>25</v>
      </c>
      <c r="BF61" s="20">
        <v>91</v>
      </c>
      <c r="BG61" s="20">
        <v>156</v>
      </c>
      <c r="BH61" s="20">
        <v>69.5</v>
      </c>
      <c r="BI61" s="20">
        <v>73.25</v>
      </c>
      <c r="BJ61" s="20">
        <v>-3.75</v>
      </c>
      <c r="BK61" s="20">
        <v>1</v>
      </c>
      <c r="BL61" s="20">
        <v>11.375</v>
      </c>
      <c r="BM61" s="20">
        <v>0.63700000000000001</v>
      </c>
      <c r="BN61" s="20">
        <v>18.899999999999999</v>
      </c>
      <c r="BO61" s="20">
        <v>14.1</v>
      </c>
      <c r="BP61" s="20">
        <v>3.1</v>
      </c>
      <c r="BQ61" s="20">
        <v>7.25</v>
      </c>
      <c r="BR61" s="20">
        <v>19.5</v>
      </c>
      <c r="BS61" s="20">
        <v>219</v>
      </c>
      <c r="BT61" s="20">
        <v>0.47</v>
      </c>
      <c r="BU61" s="20">
        <v>-2</v>
      </c>
      <c r="BV61" s="66">
        <v>250</v>
      </c>
      <c r="BW61" s="66">
        <v>180</v>
      </c>
      <c r="BX61" s="66">
        <v>252</v>
      </c>
      <c r="BY61" s="66">
        <v>212</v>
      </c>
      <c r="BZ61" s="66">
        <v>229</v>
      </c>
      <c r="CA61" s="66">
        <v>145.69999999999999</v>
      </c>
      <c r="CB61" s="66">
        <v>222</v>
      </c>
      <c r="CC61" s="66">
        <v>242</v>
      </c>
      <c r="CD61" s="20">
        <v>1</v>
      </c>
      <c r="CE61" s="20">
        <v>10.119999999999999</v>
      </c>
      <c r="CF61" s="20">
        <v>113.1</v>
      </c>
      <c r="CG61" s="20">
        <v>103</v>
      </c>
      <c r="CH61" s="20">
        <v>74</v>
      </c>
      <c r="CI61" s="20">
        <v>0.13900000000000001</v>
      </c>
      <c r="CJ61" s="20">
        <v>0.41</v>
      </c>
      <c r="CK61" s="20">
        <v>104.6</v>
      </c>
      <c r="CL61" s="20">
        <v>104.2</v>
      </c>
      <c r="CM61" s="20">
        <v>0.41</v>
      </c>
      <c r="CN61" s="20">
        <v>112.1</v>
      </c>
      <c r="CO61" s="20">
        <v>100.8</v>
      </c>
      <c r="CP61" s="63">
        <v>0.77200000000000002</v>
      </c>
      <c r="CQ61" s="20">
        <v>1.8</v>
      </c>
      <c r="CR61" s="20">
        <f t="shared" si="0"/>
        <v>0.25714285714285717</v>
      </c>
      <c r="CS61" s="20">
        <v>1350</v>
      </c>
      <c r="CT61" s="20">
        <v>13.68</v>
      </c>
      <c r="CU61" s="20">
        <v>1.68</v>
      </c>
      <c r="CV61" s="20">
        <v>763</v>
      </c>
      <c r="CW61" s="20">
        <v>608</v>
      </c>
      <c r="CX61" s="20">
        <v>551</v>
      </c>
      <c r="CY61" s="20">
        <v>0.501</v>
      </c>
      <c r="CZ61" s="20">
        <v>79</v>
      </c>
      <c r="DA61" s="20">
        <v>203</v>
      </c>
      <c r="DB61" s="20">
        <v>0.38900000000000001</v>
      </c>
      <c r="DC61" s="20">
        <v>132</v>
      </c>
      <c r="DD61" s="20">
        <v>187</v>
      </c>
      <c r="DE61" s="20">
        <v>0.70599999999999996</v>
      </c>
      <c r="DF61" s="20">
        <v>100</v>
      </c>
      <c r="DG61" s="20">
        <f t="shared" si="4"/>
        <v>14.285714285714286</v>
      </c>
      <c r="DH61" s="20">
        <v>329</v>
      </c>
      <c r="DI61" s="20">
        <f t="shared" si="5"/>
        <v>47</v>
      </c>
      <c r="DJ61" s="20">
        <v>138</v>
      </c>
      <c r="DK61" s="20">
        <v>80</v>
      </c>
      <c r="DL61" s="20">
        <v>33</v>
      </c>
      <c r="DM61" s="20">
        <v>93</v>
      </c>
      <c r="DN61" s="20">
        <v>151</v>
      </c>
      <c r="DO61" s="20">
        <v>95.4</v>
      </c>
      <c r="DP61" s="20">
        <v>76</v>
      </c>
      <c r="DQ61" s="20">
        <v>19.375</v>
      </c>
      <c r="DR61" s="20">
        <v>1.484</v>
      </c>
      <c r="DS61" s="20">
        <v>11.625</v>
      </c>
      <c r="DT61" s="20">
        <v>0.86</v>
      </c>
      <c r="DU61" s="20">
        <v>25.4</v>
      </c>
      <c r="DV61" s="20">
        <v>23.4</v>
      </c>
      <c r="DW61" s="20">
        <v>4.0999999999999996</v>
      </c>
      <c r="DX61" s="20">
        <v>10</v>
      </c>
      <c r="DY61" s="20">
        <v>18.899999999999999</v>
      </c>
      <c r="DZ61" s="20">
        <v>25</v>
      </c>
      <c r="EA61" s="20">
        <v>0.63500000000000001</v>
      </c>
      <c r="EB61" s="20">
        <v>-1</v>
      </c>
      <c r="EC61" s="66">
        <v>33</v>
      </c>
      <c r="ED61" s="66">
        <v>44</v>
      </c>
      <c r="EE61" s="66">
        <v>7</v>
      </c>
      <c r="EF61" s="66">
        <v>63</v>
      </c>
      <c r="EG61" s="66">
        <v>75</v>
      </c>
      <c r="EH61" s="66">
        <v>31.7</v>
      </c>
      <c r="EI61" s="66">
        <v>25</v>
      </c>
      <c r="EJ61" s="66">
        <v>47</v>
      </c>
      <c r="EK61" s="20">
        <v>10588.4</v>
      </c>
      <c r="EL61" s="20">
        <v>12101.699999999999</v>
      </c>
      <c r="EM61" s="20">
        <v>113.75</v>
      </c>
      <c r="EN61" s="20">
        <v>84.28125</v>
      </c>
      <c r="EO61" s="20">
        <v>13.766999999999999</v>
      </c>
      <c r="EP61" s="20">
        <v>104.19</v>
      </c>
      <c r="EQ61" s="21">
        <v>79</v>
      </c>
      <c r="ER61" s="21">
        <v>84</v>
      </c>
      <c r="ES61" s="61" t="str">
        <f t="shared" si="6"/>
        <v>James Madison</v>
      </c>
      <c r="ET61" s="61">
        <f t="shared" si="7"/>
        <v>163</v>
      </c>
      <c r="EU61" s="61">
        <f t="shared" si="8"/>
        <v>-5</v>
      </c>
    </row>
    <row r="62" spans="1:151" x14ac:dyDescent="0.45">
      <c r="A62" s="64">
        <v>45269</v>
      </c>
      <c r="B62" s="21" t="s">
        <v>372</v>
      </c>
      <c r="C62" s="21">
        <v>288</v>
      </c>
      <c r="D62" s="21" t="s">
        <v>209</v>
      </c>
      <c r="E62" s="21">
        <v>31</v>
      </c>
      <c r="F62" s="50" t="s">
        <v>558</v>
      </c>
      <c r="G62" t="s">
        <v>372</v>
      </c>
      <c r="H62" t="s">
        <v>209</v>
      </c>
      <c r="I62" t="s">
        <v>372</v>
      </c>
      <c r="J62" t="s">
        <v>209</v>
      </c>
      <c r="K62" t="s">
        <v>372</v>
      </c>
      <c r="L62" t="s">
        <v>209</v>
      </c>
      <c r="M62" t="s">
        <v>372</v>
      </c>
      <c r="N62" t="s">
        <v>209</v>
      </c>
      <c r="O62" t="s">
        <v>372</v>
      </c>
      <c r="P62" t="s">
        <v>209</v>
      </c>
      <c r="Q62" t="s">
        <v>372</v>
      </c>
      <c r="R62" t="s">
        <v>209</v>
      </c>
      <c r="S62" t="s">
        <v>118</v>
      </c>
      <c r="T62" t="s">
        <v>149</v>
      </c>
      <c r="U62">
        <v>7</v>
      </c>
      <c r="V62">
        <v>8</v>
      </c>
      <c r="W62" s="20">
        <v>0.375</v>
      </c>
      <c r="X62" s="20">
        <v>-8.61</v>
      </c>
      <c r="Y62" s="20">
        <v>98.6</v>
      </c>
      <c r="Z62" s="20">
        <v>107.2</v>
      </c>
      <c r="AA62" s="20">
        <v>67.599999999999994</v>
      </c>
      <c r="AB62" s="20">
        <v>-6.0999999999999999E-2</v>
      </c>
      <c r="AC62" s="20">
        <v>1.22</v>
      </c>
      <c r="AD62" s="20">
        <v>105.7</v>
      </c>
      <c r="AE62" s="20">
        <v>104.5</v>
      </c>
      <c r="AF62" s="20">
        <v>1.22</v>
      </c>
      <c r="AG62" s="20">
        <v>104.1</v>
      </c>
      <c r="AH62" s="20">
        <v>105.9</v>
      </c>
      <c r="AI62" s="20">
        <v>0.4521</v>
      </c>
      <c r="AJ62" s="20">
        <v>-2.9</v>
      </c>
      <c r="AK62" s="20">
        <f t="shared" si="1"/>
        <v>-0.41428571428571426</v>
      </c>
      <c r="AL62" s="20">
        <v>1112</v>
      </c>
      <c r="AM62" s="20">
        <v>-8.86</v>
      </c>
      <c r="AN62" s="20">
        <v>-2.71</v>
      </c>
      <c r="AO62" s="20">
        <v>557</v>
      </c>
      <c r="AP62" s="20">
        <v>559</v>
      </c>
      <c r="AQ62" s="20">
        <v>493</v>
      </c>
      <c r="AR62" s="20">
        <v>0.41</v>
      </c>
      <c r="AS62" s="20">
        <v>64</v>
      </c>
      <c r="AT62" s="20">
        <v>194</v>
      </c>
      <c r="AU62" s="20">
        <v>0.33</v>
      </c>
      <c r="AV62" s="20">
        <v>89</v>
      </c>
      <c r="AW62" s="20">
        <v>129</v>
      </c>
      <c r="AX62" s="20">
        <v>0.69</v>
      </c>
      <c r="AY62" s="20">
        <v>94</v>
      </c>
      <c r="AZ62" s="20">
        <f t="shared" si="2"/>
        <v>13.428571428571429</v>
      </c>
      <c r="BA62" s="20">
        <v>305</v>
      </c>
      <c r="BB62" s="20">
        <f t="shared" si="3"/>
        <v>43.571428571428569</v>
      </c>
      <c r="BC62" s="20">
        <v>91</v>
      </c>
      <c r="BD62" s="20">
        <v>49</v>
      </c>
      <c r="BE62" s="20">
        <v>34</v>
      </c>
      <c r="BF62" s="20">
        <v>86</v>
      </c>
      <c r="BG62" s="20">
        <v>106</v>
      </c>
      <c r="BH62" s="20">
        <v>69.599999999999994</v>
      </c>
      <c r="BI62" s="20">
        <v>69.875</v>
      </c>
      <c r="BJ62" s="20">
        <v>-0.25</v>
      </c>
      <c r="BK62" s="20">
        <v>1.0580000000000001</v>
      </c>
      <c r="BL62" s="20">
        <v>10.75</v>
      </c>
      <c r="BM62" s="20">
        <v>0.56999999999999995</v>
      </c>
      <c r="BN62" s="20">
        <v>24.2</v>
      </c>
      <c r="BO62" s="20">
        <v>16.100000000000001</v>
      </c>
      <c r="BP62" s="20">
        <v>4.2</v>
      </c>
      <c r="BQ62" s="20">
        <v>6.125</v>
      </c>
      <c r="BR62" s="20">
        <v>13.2</v>
      </c>
      <c r="BS62" s="20">
        <v>308</v>
      </c>
      <c r="BT62" s="20">
        <v>0.40400000000000003</v>
      </c>
      <c r="BU62" s="20">
        <v>16</v>
      </c>
      <c r="BV62" s="66">
        <v>307</v>
      </c>
      <c r="BW62" s="66">
        <v>286</v>
      </c>
      <c r="BX62" s="66">
        <v>260</v>
      </c>
      <c r="BY62" s="66">
        <v>217</v>
      </c>
      <c r="BZ62" s="66">
        <v>278</v>
      </c>
      <c r="CA62" s="66">
        <v>173.7</v>
      </c>
      <c r="CB62" s="66">
        <v>314</v>
      </c>
      <c r="CC62" s="66">
        <v>303</v>
      </c>
      <c r="CD62" s="20">
        <v>0.6</v>
      </c>
      <c r="CE62" s="20">
        <v>-2.44</v>
      </c>
      <c r="CF62" s="20">
        <v>97.7</v>
      </c>
      <c r="CG62" s="20">
        <v>100.1</v>
      </c>
      <c r="CH62" s="20">
        <v>73.099999999999994</v>
      </c>
      <c r="CI62" s="20">
        <v>5.8000000000000003E-2</v>
      </c>
      <c r="CJ62" s="20">
        <v>0.45</v>
      </c>
      <c r="CK62" s="20">
        <v>103</v>
      </c>
      <c r="CL62" s="20">
        <v>102.6</v>
      </c>
      <c r="CM62" s="20">
        <v>0.45</v>
      </c>
      <c r="CN62" s="20">
        <v>100.2</v>
      </c>
      <c r="CO62" s="20">
        <v>101.9</v>
      </c>
      <c r="CP62" s="63">
        <v>0.45169999999999999</v>
      </c>
      <c r="CQ62" s="20">
        <v>-2</v>
      </c>
      <c r="CR62" s="20">
        <f t="shared" si="0"/>
        <v>-0.25</v>
      </c>
      <c r="CS62" s="20">
        <v>1160</v>
      </c>
      <c r="CT62" s="20">
        <v>-4.12</v>
      </c>
      <c r="CU62" s="20">
        <v>-1.87</v>
      </c>
      <c r="CV62" s="20">
        <v>782</v>
      </c>
      <c r="CW62" s="20">
        <v>705</v>
      </c>
      <c r="CX62" s="20">
        <v>636</v>
      </c>
      <c r="CY62" s="20">
        <v>0.45400000000000001</v>
      </c>
      <c r="CZ62" s="20">
        <v>94</v>
      </c>
      <c r="DA62" s="20">
        <v>272</v>
      </c>
      <c r="DB62" s="20">
        <v>0.34599999999999997</v>
      </c>
      <c r="DC62" s="20">
        <v>110</v>
      </c>
      <c r="DD62" s="20">
        <v>171</v>
      </c>
      <c r="DE62" s="20">
        <v>0.64300000000000002</v>
      </c>
      <c r="DF62" s="20">
        <v>77</v>
      </c>
      <c r="DG62" s="20">
        <f t="shared" si="4"/>
        <v>9.625</v>
      </c>
      <c r="DH62" s="20">
        <v>390</v>
      </c>
      <c r="DI62" s="20">
        <f t="shared" si="5"/>
        <v>48.75</v>
      </c>
      <c r="DJ62" s="20">
        <v>147</v>
      </c>
      <c r="DK62" s="20">
        <v>69</v>
      </c>
      <c r="DL62" s="20">
        <v>71</v>
      </c>
      <c r="DM62" s="20">
        <v>118</v>
      </c>
      <c r="DN62" s="20">
        <v>163</v>
      </c>
      <c r="DO62" s="20">
        <v>78.2</v>
      </c>
      <c r="DP62" s="20">
        <v>70.5</v>
      </c>
      <c r="DQ62" s="20">
        <v>7.7</v>
      </c>
      <c r="DR62" s="20">
        <v>1.246</v>
      </c>
      <c r="DS62" s="20">
        <v>11.8</v>
      </c>
      <c r="DT62" s="20">
        <v>0.58499999999999996</v>
      </c>
      <c r="DU62" s="20">
        <v>27.2</v>
      </c>
      <c r="DV62" s="20">
        <v>17.100000000000001</v>
      </c>
      <c r="DW62" s="20">
        <v>7.1</v>
      </c>
      <c r="DX62" s="20">
        <v>6.9</v>
      </c>
      <c r="DY62" s="20">
        <v>16.3</v>
      </c>
      <c r="DZ62" s="20">
        <v>202</v>
      </c>
      <c r="EA62" s="20">
        <v>0.47799999999999998</v>
      </c>
      <c r="EB62" s="20">
        <v>-3</v>
      </c>
      <c r="EC62" s="66">
        <v>174</v>
      </c>
      <c r="ED62" s="66">
        <v>197</v>
      </c>
      <c r="EE62" s="66">
        <v>161</v>
      </c>
      <c r="EF62" s="66">
        <v>150</v>
      </c>
      <c r="EG62" s="66">
        <v>194</v>
      </c>
      <c r="EH62" s="66">
        <v>117.2</v>
      </c>
      <c r="EI62" s="66">
        <v>202</v>
      </c>
      <c r="EJ62" s="66">
        <v>145</v>
      </c>
      <c r="EK62" s="20">
        <v>9869.8599999999988</v>
      </c>
      <c r="EL62" s="20">
        <v>10473.44</v>
      </c>
      <c r="EM62" s="20">
        <v>74.174999999999997</v>
      </c>
      <c r="EN62" s="20">
        <v>72.275000000000006</v>
      </c>
      <c r="EO62" s="20">
        <v>8.4876000000000005</v>
      </c>
      <c r="EP62" s="20">
        <v>112.46999999999998</v>
      </c>
      <c r="EQ62" s="21">
        <v>86</v>
      </c>
      <c r="ER62" s="21">
        <v>75</v>
      </c>
      <c r="ES62" s="61" t="str">
        <f t="shared" si="6"/>
        <v>Stony Brook</v>
      </c>
      <c r="ET62" s="61">
        <f t="shared" si="7"/>
        <v>161</v>
      </c>
      <c r="EU62" s="61">
        <f t="shared" si="8"/>
        <v>11</v>
      </c>
    </row>
    <row r="63" spans="1:151" x14ac:dyDescent="0.45">
      <c r="A63" s="64">
        <v>45269</v>
      </c>
      <c r="B63" s="21" t="s">
        <v>174</v>
      </c>
      <c r="C63" s="21">
        <v>93</v>
      </c>
      <c r="D63" s="21" t="s">
        <v>285</v>
      </c>
      <c r="E63" s="21">
        <v>227</v>
      </c>
      <c r="F63" s="50" t="s">
        <v>558</v>
      </c>
      <c r="G63" t="s">
        <v>174</v>
      </c>
      <c r="H63" t="s">
        <v>285</v>
      </c>
      <c r="I63" t="s">
        <v>174</v>
      </c>
      <c r="J63" t="s">
        <v>285</v>
      </c>
      <c r="K63" t="s">
        <v>454</v>
      </c>
      <c r="L63" t="s">
        <v>285</v>
      </c>
      <c r="M63" t="s">
        <v>581</v>
      </c>
      <c r="N63" t="s">
        <v>285</v>
      </c>
      <c r="O63" t="s">
        <v>174</v>
      </c>
      <c r="P63" t="s">
        <v>285</v>
      </c>
      <c r="Q63" t="s">
        <v>454</v>
      </c>
      <c r="R63" t="s">
        <v>285</v>
      </c>
      <c r="S63" t="s">
        <v>47</v>
      </c>
      <c r="T63" t="s">
        <v>31</v>
      </c>
      <c r="U63">
        <v>7</v>
      </c>
      <c r="V63">
        <v>10</v>
      </c>
      <c r="W63" s="20">
        <v>0.5</v>
      </c>
      <c r="X63" s="20">
        <v>-1.39</v>
      </c>
      <c r="Y63" s="20">
        <v>102.4</v>
      </c>
      <c r="Z63" s="20">
        <v>103.7</v>
      </c>
      <c r="AA63" s="20">
        <v>69.099999999999994</v>
      </c>
      <c r="AB63" s="20">
        <v>4.4999999999999998E-2</v>
      </c>
      <c r="AC63" s="20">
        <v>-0.48</v>
      </c>
      <c r="AD63" s="20">
        <v>105.5</v>
      </c>
      <c r="AE63" s="20">
        <v>106</v>
      </c>
      <c r="AF63" s="20">
        <v>-0.48</v>
      </c>
      <c r="AG63" s="20">
        <v>103.3</v>
      </c>
      <c r="AH63" s="20">
        <v>102.8</v>
      </c>
      <c r="AI63" s="20">
        <v>0.51490000000000002</v>
      </c>
      <c r="AJ63" s="20">
        <v>-2.2000000000000002</v>
      </c>
      <c r="AK63" s="20">
        <f t="shared" ref="AK63:AK119" si="9">AJ63/U63</f>
        <v>-0.31428571428571433</v>
      </c>
      <c r="AL63" s="20">
        <v>1156</v>
      </c>
      <c r="AM63" s="20">
        <v>-3.81</v>
      </c>
      <c r="AN63" s="20">
        <v>1.62</v>
      </c>
      <c r="AO63" s="20">
        <v>578</v>
      </c>
      <c r="AP63" s="20">
        <v>605</v>
      </c>
      <c r="AQ63" s="20">
        <v>449</v>
      </c>
      <c r="AR63" s="20">
        <v>0.47399999999999998</v>
      </c>
      <c r="AS63" s="20">
        <v>51</v>
      </c>
      <c r="AT63" s="20">
        <v>150</v>
      </c>
      <c r="AU63" s="20">
        <v>0.34</v>
      </c>
      <c r="AV63" s="20">
        <v>101</v>
      </c>
      <c r="AW63" s="20">
        <v>145</v>
      </c>
      <c r="AX63" s="20">
        <v>0.69699999999999995</v>
      </c>
      <c r="AY63" s="20">
        <v>74</v>
      </c>
      <c r="AZ63" s="20">
        <f t="shared" si="2"/>
        <v>10.571428571428571</v>
      </c>
      <c r="BA63" s="20">
        <v>277</v>
      </c>
      <c r="BB63" s="20">
        <f t="shared" si="3"/>
        <v>39.571428571428569</v>
      </c>
      <c r="BC63" s="20">
        <v>107</v>
      </c>
      <c r="BD63" s="20">
        <v>59</v>
      </c>
      <c r="BE63" s="20">
        <v>14</v>
      </c>
      <c r="BF63" s="20">
        <v>128</v>
      </c>
      <c r="BG63" s="20">
        <v>123</v>
      </c>
      <c r="BH63" s="20">
        <v>72.2</v>
      </c>
      <c r="BI63" s="20">
        <v>75.625</v>
      </c>
      <c r="BJ63" s="20">
        <v>-3.375</v>
      </c>
      <c r="BK63" s="20">
        <v>0.83599999999999997</v>
      </c>
      <c r="BL63" s="20">
        <v>16</v>
      </c>
      <c r="BM63" s="20">
        <v>0.46100000000000002</v>
      </c>
      <c r="BN63" s="20">
        <v>18.8</v>
      </c>
      <c r="BO63" s="20">
        <v>18.100000000000001</v>
      </c>
      <c r="BP63" s="20">
        <v>1.8</v>
      </c>
      <c r="BQ63" s="20">
        <v>7.375</v>
      </c>
      <c r="BR63" s="20">
        <v>15.4</v>
      </c>
      <c r="BS63" s="20">
        <v>220</v>
      </c>
      <c r="BT63" s="20">
        <v>0.46899999999999997</v>
      </c>
      <c r="BU63" s="20">
        <v>-2</v>
      </c>
      <c r="BV63" s="66">
        <v>278</v>
      </c>
      <c r="BW63" s="66">
        <v>198</v>
      </c>
      <c r="BX63" s="66">
        <v>216</v>
      </c>
      <c r="BY63" s="66">
        <v>221</v>
      </c>
      <c r="BZ63" s="66">
        <v>178</v>
      </c>
      <c r="CA63" s="66">
        <v>135.69999999999999</v>
      </c>
      <c r="CB63" s="66">
        <v>211</v>
      </c>
      <c r="CC63" s="66">
        <v>226</v>
      </c>
      <c r="CD63" s="20">
        <v>0.4</v>
      </c>
      <c r="CE63" s="20">
        <v>-14.81</v>
      </c>
      <c r="CF63" s="20">
        <v>93.5</v>
      </c>
      <c r="CG63" s="20">
        <v>108.3</v>
      </c>
      <c r="CH63" s="20">
        <v>71.7</v>
      </c>
      <c r="CI63" s="20">
        <v>0.124</v>
      </c>
      <c r="CJ63" s="20">
        <v>-9</v>
      </c>
      <c r="CK63" s="20">
        <v>99.5</v>
      </c>
      <c r="CL63" s="20">
        <v>108.5</v>
      </c>
      <c r="CM63" s="20">
        <v>-9</v>
      </c>
      <c r="CN63" s="20">
        <v>96.4</v>
      </c>
      <c r="CO63" s="20">
        <v>107.6</v>
      </c>
      <c r="CP63" s="63">
        <v>0.21990000000000001</v>
      </c>
      <c r="CQ63" s="20">
        <v>-4.5999999999999996</v>
      </c>
      <c r="CR63" s="20">
        <f t="shared" si="0"/>
        <v>-0.45999999999999996</v>
      </c>
      <c r="CS63" s="20">
        <v>1010</v>
      </c>
      <c r="CT63" s="20">
        <v>-17.96</v>
      </c>
      <c r="CU63" s="20">
        <v>-7.46</v>
      </c>
      <c r="CV63" s="20">
        <v>652</v>
      </c>
      <c r="CW63" s="20">
        <v>757</v>
      </c>
      <c r="CX63" s="20">
        <v>560</v>
      </c>
      <c r="CY63" s="20">
        <v>0.41099999999999998</v>
      </c>
      <c r="CZ63" s="20">
        <v>68</v>
      </c>
      <c r="DA63" s="20">
        <v>227</v>
      </c>
      <c r="DB63" s="20">
        <v>0.3</v>
      </c>
      <c r="DC63" s="20">
        <v>124</v>
      </c>
      <c r="DD63" s="20">
        <v>203</v>
      </c>
      <c r="DE63" s="20">
        <v>0.61099999999999999</v>
      </c>
      <c r="DF63" s="20">
        <v>66</v>
      </c>
      <c r="DG63" s="20">
        <f t="shared" si="4"/>
        <v>6.6</v>
      </c>
      <c r="DH63" s="20">
        <v>292</v>
      </c>
      <c r="DI63" s="20">
        <f t="shared" si="5"/>
        <v>29.2</v>
      </c>
      <c r="DJ63" s="20">
        <v>157</v>
      </c>
      <c r="DK63" s="20">
        <v>71</v>
      </c>
      <c r="DL63" s="20">
        <v>13</v>
      </c>
      <c r="DM63" s="20">
        <v>145</v>
      </c>
      <c r="DN63" s="20">
        <v>184</v>
      </c>
      <c r="DO63" s="20">
        <v>65.2</v>
      </c>
      <c r="DP63" s="20">
        <v>75.7</v>
      </c>
      <c r="DQ63" s="20">
        <v>-10.5</v>
      </c>
      <c r="DR63" s="20">
        <v>1.083</v>
      </c>
      <c r="DS63" s="20">
        <v>14.5</v>
      </c>
      <c r="DT63" s="20">
        <v>0.49</v>
      </c>
      <c r="DU63" s="20">
        <v>22.7</v>
      </c>
      <c r="DV63" s="20">
        <v>20.3</v>
      </c>
      <c r="DW63" s="20">
        <v>1.3</v>
      </c>
      <c r="DX63" s="20">
        <v>7.1</v>
      </c>
      <c r="DY63" s="20">
        <v>18.399999999999999</v>
      </c>
      <c r="DZ63" s="20">
        <v>296</v>
      </c>
      <c r="EA63" s="20">
        <v>0.41599999999999998</v>
      </c>
      <c r="EB63" s="20">
        <v>-2</v>
      </c>
      <c r="EC63" s="66">
        <v>346</v>
      </c>
      <c r="ED63" s="66">
        <v>265</v>
      </c>
      <c r="EE63" s="66">
        <v>323</v>
      </c>
      <c r="EF63" s="66">
        <v>346</v>
      </c>
      <c r="EG63" s="66">
        <v>334</v>
      </c>
      <c r="EH63" s="66">
        <v>211.5</v>
      </c>
      <c r="EI63" s="66">
        <v>296</v>
      </c>
      <c r="EJ63" s="66">
        <v>323</v>
      </c>
      <c r="EK63" s="20">
        <v>11089.92</v>
      </c>
      <c r="EL63" s="20">
        <v>9695.9500000000007</v>
      </c>
      <c r="EM63" s="20">
        <v>113.6</v>
      </c>
      <c r="EN63" s="20">
        <v>106.9375</v>
      </c>
      <c r="EO63" s="20">
        <v>9.4093999999999998</v>
      </c>
      <c r="EP63" s="20">
        <v>128.24799999999999</v>
      </c>
      <c r="EQ63" s="21">
        <v>89</v>
      </c>
      <c r="ER63" s="21">
        <v>56</v>
      </c>
      <c r="ES63" s="61" t="str">
        <f t="shared" ref="ES63:ES92" si="10">IF(OR(ISBLANK(B63), ISBLANK(EQ63)),"",IF(EQ63&gt;ER63,B63,D63))</f>
        <v>Fresno St.</v>
      </c>
      <c r="ET63" s="61">
        <f t="shared" si="7"/>
        <v>145</v>
      </c>
      <c r="EU63" s="61">
        <f t="shared" si="8"/>
        <v>33</v>
      </c>
    </row>
    <row r="64" spans="1:151" x14ac:dyDescent="0.45">
      <c r="A64" s="64">
        <v>45269</v>
      </c>
      <c r="B64" s="21" t="s">
        <v>125</v>
      </c>
      <c r="C64" s="21">
        <v>72</v>
      </c>
      <c r="D64" s="21" t="s">
        <v>110</v>
      </c>
      <c r="E64" s="21">
        <v>192</v>
      </c>
      <c r="F64" s="50" t="s">
        <v>558</v>
      </c>
      <c r="G64" t="s">
        <v>125</v>
      </c>
      <c r="H64" t="s">
        <v>110</v>
      </c>
      <c r="I64" t="s">
        <v>125</v>
      </c>
      <c r="J64" t="s">
        <v>110</v>
      </c>
      <c r="K64" t="s">
        <v>125</v>
      </c>
      <c r="L64" t="s">
        <v>110</v>
      </c>
      <c r="M64" t="s">
        <v>125</v>
      </c>
      <c r="N64" t="s">
        <v>110</v>
      </c>
      <c r="O64" t="s">
        <v>125</v>
      </c>
      <c r="P64" t="s">
        <v>110</v>
      </c>
      <c r="Q64" t="s">
        <v>125</v>
      </c>
      <c r="R64" t="s">
        <v>110</v>
      </c>
      <c r="S64" t="s">
        <v>114</v>
      </c>
      <c r="T64" t="s">
        <v>47</v>
      </c>
      <c r="U64">
        <v>8</v>
      </c>
      <c r="V64">
        <v>7</v>
      </c>
      <c r="W64" s="20">
        <v>0.88888888888888895</v>
      </c>
      <c r="X64" s="20">
        <v>9.31</v>
      </c>
      <c r="Y64" s="20">
        <v>112.6</v>
      </c>
      <c r="Z64" s="20">
        <v>103.3</v>
      </c>
      <c r="AA64" s="20">
        <v>67.400000000000006</v>
      </c>
      <c r="AB64" s="20">
        <v>0.154</v>
      </c>
      <c r="AC64" s="20">
        <v>-2.11</v>
      </c>
      <c r="AD64" s="20">
        <v>101.7</v>
      </c>
      <c r="AE64" s="20">
        <v>103.8</v>
      </c>
      <c r="AF64" s="20">
        <v>-1.39</v>
      </c>
      <c r="AG64" s="20">
        <v>110.5</v>
      </c>
      <c r="AH64" s="20">
        <v>102.7</v>
      </c>
      <c r="AI64" s="20">
        <v>0.69889999999999997</v>
      </c>
      <c r="AJ64" s="20">
        <v>0.3</v>
      </c>
      <c r="AK64" s="20">
        <f t="shared" si="9"/>
        <v>3.7499999999999999E-2</v>
      </c>
      <c r="AL64" s="20">
        <v>1295</v>
      </c>
      <c r="AM64" s="20">
        <v>8.49</v>
      </c>
      <c r="AN64" s="20">
        <v>0.24</v>
      </c>
      <c r="AO64" s="20">
        <v>713</v>
      </c>
      <c r="AP64" s="20">
        <v>627</v>
      </c>
      <c r="AQ64" s="20">
        <v>528</v>
      </c>
      <c r="AR64" s="20">
        <v>0.47899999999999998</v>
      </c>
      <c r="AS64" s="20">
        <v>69</v>
      </c>
      <c r="AT64" s="20">
        <v>213</v>
      </c>
      <c r="AU64" s="20">
        <v>0.32400000000000001</v>
      </c>
      <c r="AV64" s="20">
        <v>138</v>
      </c>
      <c r="AW64" s="20">
        <v>180</v>
      </c>
      <c r="AX64" s="20">
        <v>0.76700000000000002</v>
      </c>
      <c r="AY64" s="20">
        <v>81</v>
      </c>
      <c r="AZ64" s="20">
        <f t="shared" si="2"/>
        <v>10.125</v>
      </c>
      <c r="BA64" s="20">
        <v>301</v>
      </c>
      <c r="BB64" s="20">
        <f t="shared" si="3"/>
        <v>37.625</v>
      </c>
      <c r="BC64" s="20">
        <v>143</v>
      </c>
      <c r="BD64" s="20">
        <v>59</v>
      </c>
      <c r="BE64" s="20">
        <v>15</v>
      </c>
      <c r="BF64" s="20">
        <v>83</v>
      </c>
      <c r="BG64" s="20">
        <v>133</v>
      </c>
      <c r="BH64" s="20">
        <v>79.2</v>
      </c>
      <c r="BI64" s="20">
        <v>69.667000000000002</v>
      </c>
      <c r="BJ64" s="20">
        <v>9.5559999999999992</v>
      </c>
      <c r="BK64" s="20">
        <v>1.7230000000000001</v>
      </c>
      <c r="BL64" s="20">
        <v>9.2219999999999995</v>
      </c>
      <c r="BM64" s="20">
        <v>0.71099999999999997</v>
      </c>
      <c r="BN64" s="20">
        <v>23.7</v>
      </c>
      <c r="BO64" s="20">
        <v>20</v>
      </c>
      <c r="BP64" s="20">
        <v>1.7</v>
      </c>
      <c r="BQ64" s="20">
        <v>6.5555555555555554</v>
      </c>
      <c r="BR64" s="20">
        <v>14.8</v>
      </c>
      <c r="BS64" s="20">
        <v>52</v>
      </c>
      <c r="BT64" s="20">
        <v>0.59899999999999998</v>
      </c>
      <c r="BU64" s="20">
        <v>1</v>
      </c>
      <c r="BV64" s="66">
        <v>73</v>
      </c>
      <c r="BW64" s="66">
        <v>36</v>
      </c>
      <c r="BX64" s="66">
        <v>44</v>
      </c>
      <c r="BY64" s="66">
        <v>94</v>
      </c>
      <c r="BZ64" s="66">
        <v>82</v>
      </c>
      <c r="CA64" s="66">
        <v>42.8</v>
      </c>
      <c r="CB64" s="66">
        <v>52</v>
      </c>
      <c r="CC64" s="66">
        <v>14</v>
      </c>
      <c r="CD64" s="20">
        <v>1</v>
      </c>
      <c r="CE64" s="20">
        <v>14.63</v>
      </c>
      <c r="CF64" s="20">
        <v>112.3</v>
      </c>
      <c r="CG64" s="20">
        <v>97.7</v>
      </c>
      <c r="CH64" s="20">
        <v>69.7</v>
      </c>
      <c r="CI64" s="20">
        <v>8.8999999999999996E-2</v>
      </c>
      <c r="CJ64" s="20">
        <v>-5.76</v>
      </c>
      <c r="CK64" s="20">
        <v>101.8</v>
      </c>
      <c r="CL64" s="20">
        <v>107.6</v>
      </c>
      <c r="CM64" s="20">
        <v>-5.76</v>
      </c>
      <c r="CN64" s="20">
        <v>112.1</v>
      </c>
      <c r="CO64" s="20">
        <v>96.8</v>
      </c>
      <c r="CP64" s="63">
        <v>0.84470000000000001</v>
      </c>
      <c r="CQ64" s="20">
        <v>1.2</v>
      </c>
      <c r="CR64" s="20">
        <f t="shared" si="0"/>
        <v>0.17142857142857143</v>
      </c>
      <c r="CS64" s="20">
        <v>1349</v>
      </c>
      <c r="CT64" s="20">
        <v>16.62</v>
      </c>
      <c r="CU64" s="20">
        <v>-2.2400000000000002</v>
      </c>
      <c r="CV64" s="20">
        <v>586</v>
      </c>
      <c r="CW64" s="20">
        <v>454</v>
      </c>
      <c r="CX64" s="20">
        <v>409</v>
      </c>
      <c r="CY64" s="20">
        <v>0.47399999999999998</v>
      </c>
      <c r="CZ64" s="20">
        <v>36</v>
      </c>
      <c r="DA64" s="20">
        <v>106</v>
      </c>
      <c r="DB64" s="20">
        <v>0.34</v>
      </c>
      <c r="DC64" s="20">
        <v>162</v>
      </c>
      <c r="DD64" s="20">
        <v>213</v>
      </c>
      <c r="DE64" s="20">
        <v>0.76100000000000001</v>
      </c>
      <c r="DF64" s="20">
        <v>70</v>
      </c>
      <c r="DG64" s="20">
        <f t="shared" si="4"/>
        <v>10</v>
      </c>
      <c r="DH64" s="20">
        <v>280</v>
      </c>
      <c r="DI64" s="20">
        <f t="shared" si="5"/>
        <v>40</v>
      </c>
      <c r="DJ64" s="20">
        <v>110</v>
      </c>
      <c r="DK64" s="20">
        <v>35</v>
      </c>
      <c r="DL64" s="20">
        <v>29</v>
      </c>
      <c r="DM64" s="20">
        <v>58</v>
      </c>
      <c r="DN64" s="20">
        <v>128</v>
      </c>
      <c r="DO64" s="20">
        <v>83.7</v>
      </c>
      <c r="DP64" s="20">
        <v>64.856999999999999</v>
      </c>
      <c r="DQ64" s="20">
        <v>18.856999999999999</v>
      </c>
      <c r="DR64" s="20">
        <v>1.897</v>
      </c>
      <c r="DS64" s="20">
        <v>8.2859999999999996</v>
      </c>
      <c r="DT64" s="20">
        <v>0.60299999999999998</v>
      </c>
      <c r="DU64" s="20">
        <v>15.1</v>
      </c>
      <c r="DV64" s="20">
        <v>30.4</v>
      </c>
      <c r="DW64" s="20">
        <v>4.0999999999999996</v>
      </c>
      <c r="DX64" s="20">
        <v>5</v>
      </c>
      <c r="DY64" s="20">
        <v>18.3</v>
      </c>
      <c r="DZ64" s="20">
        <v>47</v>
      </c>
      <c r="EA64" s="20">
        <v>0.60399999999999998</v>
      </c>
      <c r="EB64" s="20">
        <v>-1</v>
      </c>
      <c r="EC64" s="66">
        <v>30</v>
      </c>
      <c r="ED64" s="66">
        <v>50</v>
      </c>
      <c r="EE64" s="66">
        <v>16</v>
      </c>
      <c r="EF64" s="66">
        <v>39</v>
      </c>
      <c r="EG64" s="66">
        <v>42</v>
      </c>
      <c r="EH64" s="66">
        <v>24.7</v>
      </c>
      <c r="EI64" s="66">
        <v>46</v>
      </c>
      <c r="EJ64" s="66">
        <v>30</v>
      </c>
      <c r="EK64" s="20">
        <v>11001.02</v>
      </c>
      <c r="EL64" s="20">
        <v>11600.59</v>
      </c>
      <c r="EM64" s="20">
        <v>46.11</v>
      </c>
      <c r="EN64" s="20">
        <v>54.319333333333326</v>
      </c>
      <c r="EO64" s="20">
        <v>11.2628</v>
      </c>
      <c r="EP64" s="20">
        <v>98.176000000000002</v>
      </c>
      <c r="EQ64" s="21">
        <v>53</v>
      </c>
      <c r="ER64" s="21">
        <v>73</v>
      </c>
      <c r="ES64" s="61" t="str">
        <f t="shared" si="10"/>
        <v>Nevada</v>
      </c>
      <c r="ET64" s="61">
        <f t="shared" si="7"/>
        <v>126</v>
      </c>
      <c r="EU64" s="61">
        <f t="shared" si="8"/>
        <v>-20</v>
      </c>
    </row>
    <row r="65" spans="1:151" x14ac:dyDescent="0.45">
      <c r="A65" s="64">
        <v>45269</v>
      </c>
      <c r="B65" s="21" t="s">
        <v>79</v>
      </c>
      <c r="C65" s="21">
        <v>264</v>
      </c>
      <c r="D65" s="21" t="s">
        <v>39</v>
      </c>
      <c r="E65" s="21">
        <v>248</v>
      </c>
      <c r="F65" s="50" t="s">
        <v>558</v>
      </c>
      <c r="G65" t="s">
        <v>79</v>
      </c>
      <c r="H65" t="s">
        <v>39</v>
      </c>
      <c r="I65" t="s">
        <v>79</v>
      </c>
      <c r="J65" t="s">
        <v>39</v>
      </c>
      <c r="K65" t="s">
        <v>79</v>
      </c>
      <c r="L65" t="s">
        <v>39</v>
      </c>
      <c r="M65" t="s">
        <v>79</v>
      </c>
      <c r="N65" t="s">
        <v>39</v>
      </c>
      <c r="O65" t="s">
        <v>79</v>
      </c>
      <c r="P65" t="s">
        <v>39</v>
      </c>
      <c r="Q65" t="s">
        <v>79</v>
      </c>
      <c r="R65" t="s">
        <v>39</v>
      </c>
      <c r="S65" t="s">
        <v>15</v>
      </c>
      <c r="T65" t="s">
        <v>24</v>
      </c>
      <c r="U65">
        <v>8</v>
      </c>
      <c r="V65">
        <v>8</v>
      </c>
      <c r="W65" s="20">
        <v>0.625</v>
      </c>
      <c r="X65" s="20">
        <v>10.64</v>
      </c>
      <c r="Y65" s="20">
        <v>110.6</v>
      </c>
      <c r="Z65" s="20">
        <v>99.9</v>
      </c>
      <c r="AA65" s="20">
        <v>67.3</v>
      </c>
      <c r="AB65" s="20">
        <v>-3.1E-2</v>
      </c>
      <c r="AC65" s="20">
        <v>-1.69</v>
      </c>
      <c r="AD65" s="20">
        <v>105</v>
      </c>
      <c r="AE65" s="20">
        <v>106.7</v>
      </c>
      <c r="AF65" s="20">
        <v>-1.69</v>
      </c>
      <c r="AG65" s="20">
        <v>108</v>
      </c>
      <c r="AH65" s="20">
        <v>98.4</v>
      </c>
      <c r="AI65" s="20">
        <v>0.74460000000000004</v>
      </c>
      <c r="AJ65" s="20">
        <v>-1</v>
      </c>
      <c r="AK65" s="20">
        <f t="shared" si="9"/>
        <v>-0.125</v>
      </c>
      <c r="AL65" s="20">
        <v>1284</v>
      </c>
      <c r="AM65" s="20">
        <v>8.68</v>
      </c>
      <c r="AN65" s="20">
        <v>1.06</v>
      </c>
      <c r="AO65" s="20">
        <v>606</v>
      </c>
      <c r="AP65" s="20">
        <v>545</v>
      </c>
      <c r="AQ65" s="20">
        <v>480</v>
      </c>
      <c r="AR65" s="20">
        <v>0.46700000000000003</v>
      </c>
      <c r="AS65" s="20">
        <v>45</v>
      </c>
      <c r="AT65" s="20">
        <v>144</v>
      </c>
      <c r="AU65" s="20">
        <v>0.313</v>
      </c>
      <c r="AV65" s="20">
        <v>113</v>
      </c>
      <c r="AW65" s="20">
        <v>141</v>
      </c>
      <c r="AX65" s="20">
        <v>0.80100000000000005</v>
      </c>
      <c r="AY65" s="20">
        <v>98</v>
      </c>
      <c r="AZ65" s="20">
        <f t="shared" si="2"/>
        <v>12.25</v>
      </c>
      <c r="BA65" s="20">
        <v>301</v>
      </c>
      <c r="BB65" s="20">
        <f t="shared" si="3"/>
        <v>37.625</v>
      </c>
      <c r="BC65" s="20">
        <v>110</v>
      </c>
      <c r="BD65" s="20">
        <v>71</v>
      </c>
      <c r="BE65" s="20">
        <v>25</v>
      </c>
      <c r="BF65" s="20">
        <v>95</v>
      </c>
      <c r="BG65" s="20">
        <v>129</v>
      </c>
      <c r="BH65" s="20">
        <v>75.8</v>
      </c>
      <c r="BI65" s="20">
        <v>68.125</v>
      </c>
      <c r="BJ65" s="20">
        <v>7.625</v>
      </c>
      <c r="BK65" s="20">
        <v>1.1579999999999999</v>
      </c>
      <c r="BL65" s="20">
        <v>11.875</v>
      </c>
      <c r="BM65" s="20">
        <v>0.747</v>
      </c>
      <c r="BN65" s="20">
        <v>18</v>
      </c>
      <c r="BO65" s="20">
        <v>17.600000000000001</v>
      </c>
      <c r="BP65" s="20">
        <v>3.1</v>
      </c>
      <c r="BQ65" s="20">
        <v>8.875</v>
      </c>
      <c r="BR65" s="20">
        <v>16.100000000000001</v>
      </c>
      <c r="BS65" s="20">
        <v>105</v>
      </c>
      <c r="BT65" s="20">
        <v>0.54700000000000004</v>
      </c>
      <c r="BU65" s="20">
        <v>10</v>
      </c>
      <c r="BV65" s="66">
        <v>82</v>
      </c>
      <c r="BW65" s="66">
        <v>117</v>
      </c>
      <c r="BX65" s="66">
        <v>112</v>
      </c>
      <c r="BY65" s="66">
        <v>93</v>
      </c>
      <c r="BZ65" s="66">
        <v>70</v>
      </c>
      <c r="CA65" s="66">
        <v>65.5</v>
      </c>
      <c r="CB65" s="66">
        <v>105</v>
      </c>
      <c r="CC65" s="66">
        <v>132</v>
      </c>
      <c r="CD65" s="20">
        <v>0.625</v>
      </c>
      <c r="CE65" s="20">
        <v>9.76</v>
      </c>
      <c r="CF65" s="20">
        <v>103.6</v>
      </c>
      <c r="CG65" s="20">
        <v>93.8</v>
      </c>
      <c r="CH65" s="20">
        <v>67.8</v>
      </c>
      <c r="CI65" s="20">
        <v>-5.0000000000000001E-3</v>
      </c>
      <c r="CJ65" s="20">
        <v>-0.32</v>
      </c>
      <c r="CK65" s="20">
        <v>104.2</v>
      </c>
      <c r="CL65" s="20">
        <v>104.5</v>
      </c>
      <c r="CM65" s="20">
        <v>-3.05</v>
      </c>
      <c r="CN65" s="20">
        <v>102.2</v>
      </c>
      <c r="CO65" s="20">
        <v>93.1</v>
      </c>
      <c r="CP65" s="63">
        <v>0.74560000000000004</v>
      </c>
      <c r="CQ65" s="20">
        <v>-1.3</v>
      </c>
      <c r="CR65" s="20">
        <f t="shared" si="0"/>
        <v>-0.16250000000000001</v>
      </c>
      <c r="CS65" s="20">
        <v>1279</v>
      </c>
      <c r="CT65" s="20">
        <v>9.17</v>
      </c>
      <c r="CU65" s="20">
        <v>2.54</v>
      </c>
      <c r="CV65" s="20">
        <v>538</v>
      </c>
      <c r="CW65" s="20">
        <v>485</v>
      </c>
      <c r="CX65" s="20">
        <v>458</v>
      </c>
      <c r="CY65" s="20">
        <v>0.40400000000000003</v>
      </c>
      <c r="CZ65" s="20">
        <v>48</v>
      </c>
      <c r="DA65" s="20">
        <v>157</v>
      </c>
      <c r="DB65" s="20">
        <v>0.30599999999999999</v>
      </c>
      <c r="DC65" s="20">
        <v>120</v>
      </c>
      <c r="DD65" s="20">
        <v>184</v>
      </c>
      <c r="DE65" s="20">
        <v>0.65200000000000002</v>
      </c>
      <c r="DF65" s="20">
        <v>94</v>
      </c>
      <c r="DG65" s="20">
        <f t="shared" si="4"/>
        <v>11.75</v>
      </c>
      <c r="DH65" s="20">
        <v>294</v>
      </c>
      <c r="DI65" s="20">
        <f t="shared" si="5"/>
        <v>36.75</v>
      </c>
      <c r="DJ65" s="20">
        <v>97</v>
      </c>
      <c r="DK65" s="20">
        <v>64</v>
      </c>
      <c r="DL65" s="20">
        <v>46</v>
      </c>
      <c r="DM65" s="20">
        <v>91</v>
      </c>
      <c r="DN65" s="20">
        <v>132</v>
      </c>
      <c r="DO65" s="20">
        <v>67.2</v>
      </c>
      <c r="DP65" s="20">
        <v>60.625</v>
      </c>
      <c r="DQ65" s="20">
        <v>6.625</v>
      </c>
      <c r="DR65" s="20">
        <v>1.0660000000000001</v>
      </c>
      <c r="DS65" s="20">
        <v>11.375</v>
      </c>
      <c r="DT65" s="20">
        <v>0.70299999999999996</v>
      </c>
      <c r="DU65" s="20">
        <v>19.600000000000001</v>
      </c>
      <c r="DV65" s="20">
        <v>23</v>
      </c>
      <c r="DW65" s="20">
        <v>5.8</v>
      </c>
      <c r="DX65" s="20">
        <v>8</v>
      </c>
      <c r="DY65" s="20">
        <v>16.5</v>
      </c>
      <c r="DZ65" s="20">
        <v>102</v>
      </c>
      <c r="EA65" s="20">
        <v>0.55200000000000005</v>
      </c>
      <c r="EB65" s="20">
        <v>-5</v>
      </c>
      <c r="EC65" s="66">
        <v>96</v>
      </c>
      <c r="ED65" s="66">
        <v>110</v>
      </c>
      <c r="EE65" s="66">
        <v>115</v>
      </c>
      <c r="EF65" s="66">
        <v>65</v>
      </c>
      <c r="EG65" s="66">
        <v>78</v>
      </c>
      <c r="EH65" s="66">
        <v>61.5</v>
      </c>
      <c r="EI65" s="66">
        <v>102</v>
      </c>
      <c r="EJ65" s="66">
        <v>160</v>
      </c>
      <c r="EK65" s="20">
        <v>10374.279999999999</v>
      </c>
      <c r="EL65" s="20">
        <v>10349.64</v>
      </c>
      <c r="EM65" s="20">
        <v>95</v>
      </c>
      <c r="EN65" s="20">
        <v>100.953125</v>
      </c>
      <c r="EO65" s="20">
        <v>10.497200000000001</v>
      </c>
      <c r="EP65" s="20">
        <v>105.732</v>
      </c>
      <c r="EQ65" s="21">
        <v>63</v>
      </c>
      <c r="ER65" s="21">
        <v>70</v>
      </c>
      <c r="ES65" s="61" t="str">
        <f t="shared" si="10"/>
        <v>Rutgers</v>
      </c>
      <c r="ET65" s="61">
        <f t="shared" si="7"/>
        <v>133</v>
      </c>
      <c r="EU65" s="61">
        <f t="shared" si="8"/>
        <v>-7</v>
      </c>
    </row>
    <row r="66" spans="1:151" x14ac:dyDescent="0.45">
      <c r="A66" s="64">
        <v>45269</v>
      </c>
      <c r="B66" s="21" t="s">
        <v>153</v>
      </c>
      <c r="C66" s="21">
        <v>173</v>
      </c>
      <c r="D66" s="21" t="s">
        <v>164</v>
      </c>
      <c r="E66" s="21">
        <v>22</v>
      </c>
      <c r="F66" s="50" t="s">
        <v>558</v>
      </c>
      <c r="G66" t="s">
        <v>153</v>
      </c>
      <c r="H66" t="s">
        <v>164</v>
      </c>
      <c r="I66" t="s">
        <v>153</v>
      </c>
      <c r="J66" t="s">
        <v>164</v>
      </c>
      <c r="K66" t="s">
        <v>153</v>
      </c>
      <c r="L66" t="s">
        <v>164</v>
      </c>
      <c r="M66" t="s">
        <v>629</v>
      </c>
      <c r="N66" t="s">
        <v>164</v>
      </c>
      <c r="O66" t="s">
        <v>1346</v>
      </c>
      <c r="P66" t="s">
        <v>164</v>
      </c>
      <c r="Q66" t="s">
        <v>153</v>
      </c>
      <c r="R66" t="s">
        <v>164</v>
      </c>
      <c r="S66" t="s">
        <v>56</v>
      </c>
      <c r="T66" t="s">
        <v>114</v>
      </c>
      <c r="U66">
        <v>9</v>
      </c>
      <c r="V66">
        <v>9</v>
      </c>
      <c r="W66" s="20">
        <v>0.5</v>
      </c>
      <c r="X66" s="20">
        <v>-3.95</v>
      </c>
      <c r="Y66" s="20">
        <v>98.9</v>
      </c>
      <c r="Z66" s="20">
        <v>102.9</v>
      </c>
      <c r="AA66" s="20">
        <v>62.4</v>
      </c>
      <c r="AB66" s="20">
        <v>3.2000000000000001E-2</v>
      </c>
      <c r="AC66" s="20">
        <v>-2.82</v>
      </c>
      <c r="AD66" s="20">
        <v>102.7</v>
      </c>
      <c r="AE66" s="20">
        <v>105.5</v>
      </c>
      <c r="AF66" s="20">
        <v>-2.82</v>
      </c>
      <c r="AG66" s="20">
        <v>101.9</v>
      </c>
      <c r="AH66" s="20">
        <v>100.7</v>
      </c>
      <c r="AI66" s="20">
        <v>0.53339999999999999</v>
      </c>
      <c r="AJ66" s="20">
        <v>-3.5</v>
      </c>
      <c r="AK66" s="20">
        <f t="shared" si="9"/>
        <v>-0.3888888888888889</v>
      </c>
      <c r="AL66" s="20">
        <v>1144</v>
      </c>
      <c r="AM66" s="20">
        <v>-1.41</v>
      </c>
      <c r="AN66" s="20">
        <v>1.37</v>
      </c>
      <c r="AO66" s="20">
        <v>662</v>
      </c>
      <c r="AP66" s="20">
        <v>661</v>
      </c>
      <c r="AQ66" s="20">
        <v>581</v>
      </c>
      <c r="AR66" s="20">
        <v>0.40300000000000002</v>
      </c>
      <c r="AS66" s="20">
        <v>64</v>
      </c>
      <c r="AT66" s="20">
        <v>230</v>
      </c>
      <c r="AU66" s="20">
        <v>0.27800000000000002</v>
      </c>
      <c r="AV66" s="20">
        <v>130</v>
      </c>
      <c r="AW66" s="20">
        <v>192</v>
      </c>
      <c r="AX66" s="20">
        <v>0.67700000000000005</v>
      </c>
      <c r="AY66" s="20">
        <v>123</v>
      </c>
      <c r="AZ66" s="20">
        <f t="shared" si="2"/>
        <v>13.666666666666666</v>
      </c>
      <c r="BA66" s="20">
        <v>359</v>
      </c>
      <c r="BB66" s="20">
        <f t="shared" si="3"/>
        <v>39.888888888888886</v>
      </c>
      <c r="BC66" s="20">
        <v>95</v>
      </c>
      <c r="BD66" s="20">
        <v>65</v>
      </c>
      <c r="BE66" s="20">
        <v>46</v>
      </c>
      <c r="BF66" s="20">
        <v>131</v>
      </c>
      <c r="BG66" s="20">
        <v>147</v>
      </c>
      <c r="BH66" s="20">
        <v>66.2</v>
      </c>
      <c r="BI66" s="20">
        <v>66.099999999999994</v>
      </c>
      <c r="BJ66" s="20">
        <v>0.1</v>
      </c>
      <c r="BK66" s="20">
        <v>0.72499999999999998</v>
      </c>
      <c r="BL66" s="20">
        <v>13.1</v>
      </c>
      <c r="BM66" s="20">
        <v>0.496</v>
      </c>
      <c r="BN66" s="20">
        <v>23</v>
      </c>
      <c r="BO66" s="20">
        <v>19.2</v>
      </c>
      <c r="BP66" s="20">
        <v>4.5999999999999996</v>
      </c>
      <c r="BQ66" s="20">
        <v>6.5</v>
      </c>
      <c r="BR66" s="20">
        <v>14.7</v>
      </c>
      <c r="BS66" s="20">
        <v>238</v>
      </c>
      <c r="BT66" s="20">
        <v>0.46</v>
      </c>
      <c r="BU66" s="20">
        <v>6</v>
      </c>
      <c r="BV66" s="66">
        <v>273</v>
      </c>
      <c r="BW66" s="66">
        <v>162</v>
      </c>
      <c r="BX66" s="66">
        <v>272</v>
      </c>
      <c r="BY66" s="66">
        <v>203</v>
      </c>
      <c r="BZ66" s="66">
        <v>224</v>
      </c>
      <c r="CA66" s="66">
        <v>143.69999999999999</v>
      </c>
      <c r="CB66" s="66">
        <v>239</v>
      </c>
      <c r="CC66" s="66">
        <v>243</v>
      </c>
      <c r="CD66" s="20">
        <v>0.7</v>
      </c>
      <c r="CE66" s="20">
        <v>0.3</v>
      </c>
      <c r="CF66" s="20">
        <v>107.7</v>
      </c>
      <c r="CG66" s="20">
        <v>107.4</v>
      </c>
      <c r="CH66" s="20">
        <v>72.5</v>
      </c>
      <c r="CI66" s="20">
        <v>0.20200000000000001</v>
      </c>
      <c r="CJ66" s="20">
        <v>-1.06</v>
      </c>
      <c r="CK66" s="20">
        <v>104.7</v>
      </c>
      <c r="CL66" s="20">
        <v>105.7</v>
      </c>
      <c r="CM66" s="20">
        <v>-0.12</v>
      </c>
      <c r="CN66" s="20">
        <v>106.8</v>
      </c>
      <c r="CO66" s="20">
        <v>107</v>
      </c>
      <c r="CP66" s="63">
        <v>0.49469999999999997</v>
      </c>
      <c r="CQ66" s="20">
        <v>-1.1000000000000001</v>
      </c>
      <c r="CR66" s="20">
        <f t="shared" ref="CR66:CR129" si="11">CQ66/V66</f>
        <v>-0.12222222222222223</v>
      </c>
      <c r="CS66" s="20">
        <v>1209</v>
      </c>
      <c r="CT66" s="20">
        <v>-0.84</v>
      </c>
      <c r="CU66" s="20">
        <v>1.05</v>
      </c>
      <c r="CV66" s="20">
        <v>812</v>
      </c>
      <c r="CW66" s="20">
        <v>795</v>
      </c>
      <c r="CX66" s="20">
        <v>610</v>
      </c>
      <c r="CY66" s="20">
        <v>0.49199999999999999</v>
      </c>
      <c r="CZ66" s="20">
        <v>88</v>
      </c>
      <c r="DA66" s="20">
        <v>236</v>
      </c>
      <c r="DB66" s="20">
        <v>0.373</v>
      </c>
      <c r="DC66" s="20">
        <v>124</v>
      </c>
      <c r="DD66" s="20">
        <v>183</v>
      </c>
      <c r="DE66" s="20">
        <v>0.67800000000000005</v>
      </c>
      <c r="DF66" s="20">
        <v>84</v>
      </c>
      <c r="DG66" s="20">
        <f t="shared" si="4"/>
        <v>9.3333333333333339</v>
      </c>
      <c r="DH66" s="20">
        <v>354</v>
      </c>
      <c r="DI66" s="20">
        <f t="shared" si="5"/>
        <v>39.333333333333336</v>
      </c>
      <c r="DJ66" s="20">
        <v>152</v>
      </c>
      <c r="DK66" s="20">
        <v>80</v>
      </c>
      <c r="DL66" s="20">
        <v>36</v>
      </c>
      <c r="DM66" s="20">
        <v>140</v>
      </c>
      <c r="DN66" s="20">
        <v>151</v>
      </c>
      <c r="DO66" s="20">
        <v>81.2</v>
      </c>
      <c r="DP66" s="20">
        <v>79.5</v>
      </c>
      <c r="DQ66" s="20">
        <v>1.7</v>
      </c>
      <c r="DR66" s="20">
        <v>1.0860000000000001</v>
      </c>
      <c r="DS66" s="20">
        <v>14</v>
      </c>
      <c r="DT66" s="20">
        <v>0.57099999999999995</v>
      </c>
      <c r="DU66" s="20">
        <v>23.6</v>
      </c>
      <c r="DV66" s="20">
        <v>18.3</v>
      </c>
      <c r="DW66" s="20">
        <v>3.6</v>
      </c>
      <c r="DX66" s="20">
        <v>8</v>
      </c>
      <c r="DY66" s="20">
        <v>15.1</v>
      </c>
      <c r="DZ66" s="20">
        <v>125</v>
      </c>
      <c r="EA66" s="20">
        <v>0.53300000000000003</v>
      </c>
      <c r="EB66" s="20">
        <v>1</v>
      </c>
      <c r="EC66" s="66">
        <v>153</v>
      </c>
      <c r="ED66" s="66">
        <v>91</v>
      </c>
      <c r="EE66" s="66">
        <v>102</v>
      </c>
      <c r="EF66" s="66">
        <v>205</v>
      </c>
      <c r="EG66" s="66">
        <v>156</v>
      </c>
      <c r="EH66" s="66">
        <v>92.5</v>
      </c>
      <c r="EI66" s="66">
        <v>126</v>
      </c>
      <c r="EJ66" s="66">
        <v>84</v>
      </c>
      <c r="EK66" s="20">
        <v>10621.86</v>
      </c>
      <c r="EL66" s="20">
        <v>11082.330000000002</v>
      </c>
      <c r="EM66" s="20">
        <v>104.8</v>
      </c>
      <c r="EN66" s="20">
        <v>91</v>
      </c>
      <c r="EO66" s="20">
        <v>9.9665999999999997</v>
      </c>
      <c r="EP66" s="20">
        <v>102.227</v>
      </c>
      <c r="EQ66" s="21">
        <v>65</v>
      </c>
      <c r="ER66" s="21">
        <v>75</v>
      </c>
      <c r="ES66" s="61" t="str">
        <f t="shared" si="10"/>
        <v>Belmont</v>
      </c>
      <c r="ET66" s="61">
        <f t="shared" si="7"/>
        <v>140</v>
      </c>
      <c r="EU66" s="61">
        <f t="shared" si="8"/>
        <v>-10</v>
      </c>
    </row>
    <row r="67" spans="1:151" x14ac:dyDescent="0.45">
      <c r="A67" s="64">
        <v>45269</v>
      </c>
      <c r="B67" s="21" t="s">
        <v>42</v>
      </c>
      <c r="C67" s="21">
        <v>160</v>
      </c>
      <c r="D67" s="21" t="s">
        <v>142</v>
      </c>
      <c r="E67" s="21">
        <v>217</v>
      </c>
      <c r="F67" s="50" t="s">
        <v>558</v>
      </c>
      <c r="G67" t="s">
        <v>42</v>
      </c>
      <c r="H67" t="s">
        <v>142</v>
      </c>
      <c r="I67" t="s">
        <v>42</v>
      </c>
      <c r="J67" t="s">
        <v>142</v>
      </c>
      <c r="K67" t="s">
        <v>42</v>
      </c>
      <c r="L67" t="s">
        <v>142</v>
      </c>
      <c r="M67" t="s">
        <v>42</v>
      </c>
      <c r="N67" t="s">
        <v>142</v>
      </c>
      <c r="O67" t="s">
        <v>42</v>
      </c>
      <c r="P67" t="s">
        <v>142</v>
      </c>
      <c r="Q67" t="s">
        <v>42</v>
      </c>
      <c r="R67" t="s">
        <v>142</v>
      </c>
      <c r="S67" t="s">
        <v>15</v>
      </c>
      <c r="T67" t="s">
        <v>29</v>
      </c>
      <c r="U67">
        <v>9</v>
      </c>
      <c r="V67">
        <v>8</v>
      </c>
      <c r="W67" s="20">
        <v>0.77777777777777801</v>
      </c>
      <c r="X67" s="20">
        <v>26.26</v>
      </c>
      <c r="Y67" s="20">
        <v>118.7</v>
      </c>
      <c r="Z67" s="20">
        <v>92.5</v>
      </c>
      <c r="AA67" s="20">
        <v>69.400000000000006</v>
      </c>
      <c r="AB67" s="20">
        <v>-1.7000000000000001E-2</v>
      </c>
      <c r="AC67" s="20">
        <v>12.61</v>
      </c>
      <c r="AD67" s="20">
        <v>111</v>
      </c>
      <c r="AE67" s="20">
        <v>98.3</v>
      </c>
      <c r="AF67" s="20">
        <v>12.61</v>
      </c>
      <c r="AG67" s="20">
        <v>116.8</v>
      </c>
      <c r="AH67" s="20">
        <v>94.7</v>
      </c>
      <c r="AI67" s="20">
        <v>0.9173</v>
      </c>
      <c r="AJ67" s="20">
        <v>2</v>
      </c>
      <c r="AK67" s="20">
        <f t="shared" si="9"/>
        <v>0.22222222222222221</v>
      </c>
      <c r="AL67" s="20">
        <v>1406</v>
      </c>
      <c r="AM67" s="20">
        <v>23.15</v>
      </c>
      <c r="AN67" s="20">
        <v>9.92</v>
      </c>
      <c r="AO67" s="20">
        <v>720</v>
      </c>
      <c r="AP67" s="20">
        <v>601</v>
      </c>
      <c r="AQ67" s="20">
        <v>547</v>
      </c>
      <c r="AR67" s="20">
        <v>0.48399999999999999</v>
      </c>
      <c r="AS67" s="20">
        <v>80</v>
      </c>
      <c r="AT67" s="20">
        <v>239</v>
      </c>
      <c r="AU67" s="20">
        <v>0.33500000000000002</v>
      </c>
      <c r="AV67" s="20">
        <v>110</v>
      </c>
      <c r="AW67" s="20">
        <v>157</v>
      </c>
      <c r="AX67" s="20">
        <v>0.70099999999999996</v>
      </c>
      <c r="AY67" s="20">
        <v>78</v>
      </c>
      <c r="AZ67" s="20">
        <f t="shared" ref="AZ67:AZ130" si="12">AY67/U67</f>
        <v>8.6666666666666661</v>
      </c>
      <c r="BA67" s="20">
        <v>299</v>
      </c>
      <c r="BB67" s="20">
        <f t="shared" ref="BB67:BB130" si="13">BA67/U67</f>
        <v>33.222222222222221</v>
      </c>
      <c r="BC67" s="20">
        <v>138</v>
      </c>
      <c r="BD67" s="20">
        <v>79</v>
      </c>
      <c r="BE67" s="20">
        <v>20</v>
      </c>
      <c r="BF67" s="20">
        <v>86</v>
      </c>
      <c r="BG67" s="20">
        <v>144</v>
      </c>
      <c r="BH67" s="20">
        <v>80</v>
      </c>
      <c r="BI67" s="20">
        <v>66.778000000000006</v>
      </c>
      <c r="BJ67" s="20">
        <v>13.222</v>
      </c>
      <c r="BK67" s="20">
        <v>1.605</v>
      </c>
      <c r="BL67" s="20">
        <v>9.5559999999999992</v>
      </c>
      <c r="BM67" s="20">
        <v>0.91900000000000004</v>
      </c>
      <c r="BN67" s="20">
        <v>26.6</v>
      </c>
      <c r="BO67" s="20">
        <v>17.399999999999999</v>
      </c>
      <c r="BP67" s="20">
        <v>2.2000000000000002</v>
      </c>
      <c r="BQ67" s="20">
        <v>8.7777777777777786</v>
      </c>
      <c r="BR67" s="20">
        <v>16</v>
      </c>
      <c r="BS67" s="20">
        <v>4</v>
      </c>
      <c r="BT67" s="20">
        <v>0.68799999999999994</v>
      </c>
      <c r="BU67" s="20">
        <v>0</v>
      </c>
      <c r="BV67" s="66">
        <v>8</v>
      </c>
      <c r="BW67" s="66">
        <v>6</v>
      </c>
      <c r="BX67" s="66">
        <v>9</v>
      </c>
      <c r="BY67" s="66">
        <v>7</v>
      </c>
      <c r="BZ67" s="66">
        <v>5</v>
      </c>
      <c r="CA67" s="66">
        <v>4.7</v>
      </c>
      <c r="CB67" s="66">
        <v>4</v>
      </c>
      <c r="CC67" s="66">
        <v>9</v>
      </c>
      <c r="CD67" s="20">
        <v>0.5</v>
      </c>
      <c r="CE67" s="20">
        <v>-0.64</v>
      </c>
      <c r="CF67" s="20">
        <v>101</v>
      </c>
      <c r="CG67" s="20">
        <v>101.6</v>
      </c>
      <c r="CH67" s="20">
        <v>65.599999999999994</v>
      </c>
      <c r="CI67" s="20">
        <v>3.1E-2</v>
      </c>
      <c r="CJ67" s="20">
        <v>0.55000000000000004</v>
      </c>
      <c r="CK67" s="20">
        <v>105.1</v>
      </c>
      <c r="CL67" s="20">
        <v>104.5</v>
      </c>
      <c r="CM67" s="20">
        <v>-3.14</v>
      </c>
      <c r="CN67" s="20">
        <v>101.5</v>
      </c>
      <c r="CO67" s="20">
        <v>103.7</v>
      </c>
      <c r="CP67" s="63">
        <v>0.43890000000000001</v>
      </c>
      <c r="CQ67" s="20">
        <v>-1.8</v>
      </c>
      <c r="CR67" s="20">
        <f t="shared" si="11"/>
        <v>-0.22500000000000001</v>
      </c>
      <c r="CS67" s="20">
        <v>1175</v>
      </c>
      <c r="CT67" s="20">
        <v>0.42</v>
      </c>
      <c r="CU67" s="20">
        <v>1.55</v>
      </c>
      <c r="CV67" s="20">
        <v>519</v>
      </c>
      <c r="CW67" s="20">
        <v>528</v>
      </c>
      <c r="CX67" s="20">
        <v>449</v>
      </c>
      <c r="CY67" s="20">
        <v>0.41399999999999998</v>
      </c>
      <c r="CZ67" s="20">
        <v>55</v>
      </c>
      <c r="DA67" s="20">
        <v>196</v>
      </c>
      <c r="DB67" s="20">
        <v>0.28100000000000003</v>
      </c>
      <c r="DC67" s="20">
        <v>92</v>
      </c>
      <c r="DD67" s="20">
        <v>126</v>
      </c>
      <c r="DE67" s="20">
        <v>0.73</v>
      </c>
      <c r="DF67" s="20">
        <v>77</v>
      </c>
      <c r="DG67" s="20">
        <f t="shared" ref="DG67:DG130" si="14">DF67/V67</f>
        <v>9.625</v>
      </c>
      <c r="DH67" s="20">
        <v>291</v>
      </c>
      <c r="DI67" s="20">
        <f t="shared" ref="DI67:DI130" si="15">DH67/V67</f>
        <v>36.375</v>
      </c>
      <c r="DJ67" s="20">
        <v>89</v>
      </c>
      <c r="DK67" s="20">
        <v>41</v>
      </c>
      <c r="DL67" s="20">
        <v>22</v>
      </c>
      <c r="DM67" s="20">
        <v>103</v>
      </c>
      <c r="DN67" s="20">
        <v>121</v>
      </c>
      <c r="DO67" s="20">
        <v>64.900000000000006</v>
      </c>
      <c r="DP67" s="20">
        <v>66</v>
      </c>
      <c r="DQ67" s="20">
        <v>-1.125</v>
      </c>
      <c r="DR67" s="20">
        <v>0.86399999999999999</v>
      </c>
      <c r="DS67" s="20">
        <v>12.875</v>
      </c>
      <c r="DT67" s="20">
        <v>0.39800000000000002</v>
      </c>
      <c r="DU67" s="20">
        <v>24.5</v>
      </c>
      <c r="DV67" s="20">
        <v>15.8</v>
      </c>
      <c r="DW67" s="20">
        <v>2.8</v>
      </c>
      <c r="DX67" s="20">
        <v>5.125</v>
      </c>
      <c r="DY67" s="20">
        <v>15.1</v>
      </c>
      <c r="DZ67" s="20">
        <v>176</v>
      </c>
      <c r="EA67" s="20">
        <v>0.498</v>
      </c>
      <c r="EB67" s="20">
        <v>0</v>
      </c>
      <c r="EC67" s="66">
        <v>210</v>
      </c>
      <c r="ED67" s="66">
        <v>195</v>
      </c>
      <c r="EE67" s="66">
        <v>175</v>
      </c>
      <c r="EF67" s="66">
        <v>179</v>
      </c>
      <c r="EG67" s="66">
        <v>170</v>
      </c>
      <c r="EH67" s="66">
        <v>120</v>
      </c>
      <c r="EI67" s="66">
        <v>176</v>
      </c>
      <c r="EJ67" s="66">
        <v>225</v>
      </c>
      <c r="EK67" s="20">
        <v>12059.92</v>
      </c>
      <c r="EL67" s="20">
        <v>9342.5</v>
      </c>
      <c r="EM67" s="20">
        <v>48.974499999999999</v>
      </c>
      <c r="EN67" s="20">
        <v>113.0138888888889</v>
      </c>
      <c r="EO67" s="20">
        <v>11.68</v>
      </c>
      <c r="EP67" s="20">
        <v>84.820999999999998</v>
      </c>
      <c r="EQ67" s="21">
        <v>78</v>
      </c>
      <c r="ER67" s="21">
        <v>59</v>
      </c>
      <c r="ES67" s="61" t="str">
        <f t="shared" si="10"/>
        <v>Marquette</v>
      </c>
      <c r="ET67" s="61">
        <f t="shared" si="7"/>
        <v>137</v>
      </c>
      <c r="EU67" s="61">
        <f t="shared" si="8"/>
        <v>19</v>
      </c>
    </row>
    <row r="68" spans="1:151" x14ac:dyDescent="0.45">
      <c r="A68" s="64">
        <v>45269</v>
      </c>
      <c r="B68" s="21" t="s">
        <v>255</v>
      </c>
      <c r="C68" s="21">
        <v>347</v>
      </c>
      <c r="D68" s="21" t="s">
        <v>301</v>
      </c>
      <c r="E68" s="21">
        <v>37</v>
      </c>
      <c r="F68" s="50" t="s">
        <v>558</v>
      </c>
      <c r="G68" t="s">
        <v>255</v>
      </c>
      <c r="H68" t="s">
        <v>301</v>
      </c>
      <c r="I68" t="s">
        <v>255</v>
      </c>
      <c r="J68" t="s">
        <v>301</v>
      </c>
      <c r="K68" t="s">
        <v>461</v>
      </c>
      <c r="L68" t="s">
        <v>301</v>
      </c>
      <c r="M68" t="s">
        <v>1265</v>
      </c>
      <c r="N68" t="s">
        <v>301</v>
      </c>
      <c r="O68" t="s">
        <v>255</v>
      </c>
      <c r="P68" t="s">
        <v>301</v>
      </c>
      <c r="Q68" t="s">
        <v>461</v>
      </c>
      <c r="R68" t="s">
        <v>301</v>
      </c>
      <c r="S68" t="s">
        <v>182</v>
      </c>
      <c r="T68" t="s">
        <v>134</v>
      </c>
      <c r="U68">
        <v>5</v>
      </c>
      <c r="V68">
        <v>8</v>
      </c>
      <c r="W68" s="20">
        <v>0.57142857142857095</v>
      </c>
      <c r="X68" s="20">
        <v>2.4900000000000002</v>
      </c>
      <c r="Y68" s="20">
        <v>104.3</v>
      </c>
      <c r="Z68" s="20">
        <v>101.8</v>
      </c>
      <c r="AA68" s="20">
        <v>63.2</v>
      </c>
      <c r="AB68" s="20">
        <v>-4.5999999999999999E-2</v>
      </c>
      <c r="AC68" s="20">
        <v>4.63</v>
      </c>
      <c r="AD68" s="20">
        <v>104.6</v>
      </c>
      <c r="AE68" s="20">
        <v>100</v>
      </c>
      <c r="AF68" s="20">
        <v>4.63</v>
      </c>
      <c r="AG68" s="20">
        <v>102.9</v>
      </c>
      <c r="AH68" s="20">
        <v>100.4</v>
      </c>
      <c r="AI68" s="20">
        <v>0.5706</v>
      </c>
      <c r="AJ68" s="20">
        <v>-1.5</v>
      </c>
      <c r="AK68" s="20">
        <f t="shared" si="9"/>
        <v>-0.3</v>
      </c>
      <c r="AL68" s="20">
        <v>1191</v>
      </c>
      <c r="AM68" s="20">
        <v>0.43</v>
      </c>
      <c r="AN68" s="20">
        <v>1.43</v>
      </c>
      <c r="AO68" s="20">
        <v>509</v>
      </c>
      <c r="AP68" s="20">
        <v>418</v>
      </c>
      <c r="AQ68" s="20">
        <v>390</v>
      </c>
      <c r="AR68" s="20">
        <v>0.42299999999999999</v>
      </c>
      <c r="AS68" s="20">
        <v>55</v>
      </c>
      <c r="AT68" s="20">
        <v>169</v>
      </c>
      <c r="AU68" s="20">
        <v>0.32500000000000001</v>
      </c>
      <c r="AV68" s="20">
        <v>124</v>
      </c>
      <c r="AW68" s="20">
        <v>161</v>
      </c>
      <c r="AX68" s="20">
        <v>0.77</v>
      </c>
      <c r="AY68" s="20">
        <v>57</v>
      </c>
      <c r="AZ68" s="20">
        <f t="shared" si="12"/>
        <v>11.4</v>
      </c>
      <c r="BA68" s="20">
        <v>242</v>
      </c>
      <c r="BB68" s="20">
        <f t="shared" si="13"/>
        <v>48.4</v>
      </c>
      <c r="BC68" s="20">
        <v>76</v>
      </c>
      <c r="BD68" s="20">
        <v>42</v>
      </c>
      <c r="BE68" s="20">
        <v>8</v>
      </c>
      <c r="BF68" s="20">
        <v>68</v>
      </c>
      <c r="BG68" s="20">
        <v>96</v>
      </c>
      <c r="BH68" s="20">
        <v>72.7</v>
      </c>
      <c r="BI68" s="20">
        <v>59.713999999999999</v>
      </c>
      <c r="BJ68" s="20">
        <v>13</v>
      </c>
      <c r="BK68" s="20">
        <v>1.1180000000000001</v>
      </c>
      <c r="BL68" s="20">
        <v>9.7140000000000004</v>
      </c>
      <c r="BM68" s="20">
        <v>0.61799999999999999</v>
      </c>
      <c r="BN68" s="20">
        <v>24.1</v>
      </c>
      <c r="BO68" s="20">
        <v>23</v>
      </c>
      <c r="BP68" s="20">
        <v>1.1000000000000001</v>
      </c>
      <c r="BQ68" s="20">
        <v>6</v>
      </c>
      <c r="BR68" s="20">
        <v>13.7</v>
      </c>
      <c r="BS68" s="20">
        <v>250</v>
      </c>
      <c r="BT68" s="20">
        <v>0.45500000000000002</v>
      </c>
      <c r="BU68" s="20">
        <v>0</v>
      </c>
      <c r="BV68" s="66">
        <v>193</v>
      </c>
      <c r="BW68" s="66">
        <v>160</v>
      </c>
      <c r="BX68" s="66">
        <v>147</v>
      </c>
      <c r="BY68" s="66">
        <v>148</v>
      </c>
      <c r="BZ68" s="66">
        <v>139</v>
      </c>
      <c r="CA68" s="66">
        <v>99.2</v>
      </c>
      <c r="CB68" s="66">
        <v>250</v>
      </c>
      <c r="CC68" s="66">
        <v>133</v>
      </c>
      <c r="CD68" s="20">
        <v>0.33333333333333298</v>
      </c>
      <c r="CE68" s="20">
        <v>-14.55</v>
      </c>
      <c r="CF68" s="20">
        <v>96.9</v>
      </c>
      <c r="CG68" s="20">
        <v>111.5</v>
      </c>
      <c r="CH68" s="20">
        <v>65.8</v>
      </c>
      <c r="CI68" s="20">
        <v>0.11700000000000001</v>
      </c>
      <c r="CJ68" s="20">
        <v>-0.73</v>
      </c>
      <c r="CK68" s="20">
        <v>104.2</v>
      </c>
      <c r="CL68" s="20">
        <v>104.9</v>
      </c>
      <c r="CM68" s="20">
        <v>-0.73</v>
      </c>
      <c r="CN68" s="20">
        <v>94.2</v>
      </c>
      <c r="CO68" s="20">
        <v>111.1</v>
      </c>
      <c r="CP68" s="63">
        <v>0.13070000000000001</v>
      </c>
      <c r="CQ68" s="20">
        <v>-4.8</v>
      </c>
      <c r="CR68" s="20">
        <f t="shared" si="11"/>
        <v>-0.6</v>
      </c>
      <c r="CS68" s="20">
        <v>991</v>
      </c>
      <c r="CT68" s="20">
        <v>-10.77</v>
      </c>
      <c r="CU68" s="20">
        <v>-1.1399999999999999</v>
      </c>
      <c r="CV68" s="20">
        <v>612</v>
      </c>
      <c r="CW68" s="20">
        <v>671</v>
      </c>
      <c r="CX68" s="20">
        <v>527</v>
      </c>
      <c r="CY68" s="20">
        <v>0.41699999999999998</v>
      </c>
      <c r="CZ68" s="20">
        <v>49</v>
      </c>
      <c r="DA68" s="20">
        <v>155</v>
      </c>
      <c r="DB68" s="20">
        <v>0.316</v>
      </c>
      <c r="DC68" s="20">
        <v>123</v>
      </c>
      <c r="DD68" s="20">
        <v>174</v>
      </c>
      <c r="DE68" s="20">
        <v>0.70699999999999996</v>
      </c>
      <c r="DF68" s="20">
        <v>89</v>
      </c>
      <c r="DG68" s="20">
        <f t="shared" si="14"/>
        <v>11.125</v>
      </c>
      <c r="DH68" s="20">
        <v>296</v>
      </c>
      <c r="DI68" s="20">
        <f t="shared" si="15"/>
        <v>37</v>
      </c>
      <c r="DJ68" s="20">
        <v>82</v>
      </c>
      <c r="DK68" s="20">
        <v>52</v>
      </c>
      <c r="DL68" s="20">
        <v>34</v>
      </c>
      <c r="DM68" s="20">
        <v>102</v>
      </c>
      <c r="DN68" s="20">
        <v>184</v>
      </c>
      <c r="DO68" s="20">
        <v>68</v>
      </c>
      <c r="DP68" s="20">
        <v>74.555999999999997</v>
      </c>
      <c r="DQ68" s="20">
        <v>-6.556</v>
      </c>
      <c r="DR68" s="20">
        <v>0.80400000000000005</v>
      </c>
      <c r="DS68" s="20">
        <v>11.333</v>
      </c>
      <c r="DT68" s="20">
        <v>0.51</v>
      </c>
      <c r="DU68" s="20">
        <v>17.2</v>
      </c>
      <c r="DV68" s="20">
        <v>19.3</v>
      </c>
      <c r="DW68" s="20">
        <v>3.8</v>
      </c>
      <c r="DX68" s="20">
        <v>5.7777777777777777</v>
      </c>
      <c r="DY68" s="20">
        <v>20.399999999999999</v>
      </c>
      <c r="DZ68" s="20">
        <v>267</v>
      </c>
      <c r="EA68" s="20">
        <v>0.441</v>
      </c>
      <c r="EB68" s="20">
        <v>0</v>
      </c>
      <c r="EC68" s="66">
        <v>269</v>
      </c>
      <c r="ED68" s="66">
        <v>344</v>
      </c>
      <c r="EE68" s="66">
        <v>315</v>
      </c>
      <c r="EF68" s="66">
        <v>334</v>
      </c>
      <c r="EG68" s="66">
        <v>330</v>
      </c>
      <c r="EH68" s="66">
        <v>220.7</v>
      </c>
      <c r="EI68" s="66">
        <v>267</v>
      </c>
      <c r="EJ68" s="66">
        <v>344</v>
      </c>
      <c r="EK68" s="20">
        <v>11629.449999999999</v>
      </c>
      <c r="EL68" s="20">
        <v>9864.42</v>
      </c>
      <c r="EM68" s="20">
        <v>56.125333333333337</v>
      </c>
      <c r="EN68" s="20">
        <v>67.998000000000005</v>
      </c>
      <c r="EO68" s="20">
        <v>9.6858999999999984</v>
      </c>
      <c r="EP68" s="20">
        <v>141.68</v>
      </c>
      <c r="EQ68" s="21">
        <v>78</v>
      </c>
      <c r="ER68" s="21">
        <v>50</v>
      </c>
      <c r="ES68" s="61" t="str">
        <f t="shared" si="10"/>
        <v>Weber St.</v>
      </c>
      <c r="ET68" s="61">
        <f t="shared" si="7"/>
        <v>128</v>
      </c>
      <c r="EU68" s="61">
        <f t="shared" si="8"/>
        <v>28</v>
      </c>
    </row>
    <row r="69" spans="1:151" x14ac:dyDescent="0.45">
      <c r="A69" s="64">
        <v>45269</v>
      </c>
      <c r="B69" s="21" t="s">
        <v>105</v>
      </c>
      <c r="C69" s="21">
        <v>324</v>
      </c>
      <c r="D69" s="21" t="s">
        <v>131</v>
      </c>
      <c r="E69" s="21">
        <v>154</v>
      </c>
      <c r="F69" s="50" t="s">
        <v>558</v>
      </c>
      <c r="G69" t="s">
        <v>105</v>
      </c>
      <c r="H69" t="s">
        <v>131</v>
      </c>
      <c r="I69" t="s">
        <v>105</v>
      </c>
      <c r="J69" t="s">
        <v>131</v>
      </c>
      <c r="K69" t="s">
        <v>1329</v>
      </c>
      <c r="L69" t="s">
        <v>131</v>
      </c>
      <c r="M69" t="s">
        <v>105</v>
      </c>
      <c r="N69" t="s">
        <v>627</v>
      </c>
      <c r="O69" t="s">
        <v>105</v>
      </c>
      <c r="P69" t="s">
        <v>1347</v>
      </c>
      <c r="Q69" t="s">
        <v>105</v>
      </c>
      <c r="R69" t="s">
        <v>424</v>
      </c>
      <c r="S69" t="s">
        <v>47</v>
      </c>
      <c r="T69" t="s">
        <v>31</v>
      </c>
      <c r="U69">
        <v>6</v>
      </c>
      <c r="V69">
        <v>8</v>
      </c>
      <c r="W69" s="20">
        <v>0.5</v>
      </c>
      <c r="X69" s="20">
        <v>3.36</v>
      </c>
      <c r="Y69" s="20">
        <v>110.2</v>
      </c>
      <c r="Z69" s="20">
        <v>106.9</v>
      </c>
      <c r="AA69" s="20">
        <v>66.8</v>
      </c>
      <c r="AB69" s="20">
        <v>2.8000000000000001E-2</v>
      </c>
      <c r="AC69" s="20">
        <v>-0.18</v>
      </c>
      <c r="AD69" s="20">
        <v>104.8</v>
      </c>
      <c r="AE69" s="20">
        <v>104.9</v>
      </c>
      <c r="AF69" s="20">
        <v>-0.18</v>
      </c>
      <c r="AG69" s="20">
        <v>109.2</v>
      </c>
      <c r="AH69" s="20">
        <v>103.4</v>
      </c>
      <c r="AI69" s="20">
        <v>0.65180000000000005</v>
      </c>
      <c r="AJ69" s="20">
        <v>-1.9</v>
      </c>
      <c r="AK69" s="20">
        <f t="shared" si="9"/>
        <v>-0.31666666666666665</v>
      </c>
      <c r="AL69" s="20">
        <v>1204</v>
      </c>
      <c r="AM69" s="20">
        <v>0.33</v>
      </c>
      <c r="AN69" s="20">
        <v>1.5</v>
      </c>
      <c r="AO69" s="20">
        <v>436</v>
      </c>
      <c r="AP69" s="20">
        <v>443</v>
      </c>
      <c r="AQ69" s="20">
        <v>349</v>
      </c>
      <c r="AR69" s="20">
        <v>0.47299999999999998</v>
      </c>
      <c r="AS69" s="20">
        <v>43</v>
      </c>
      <c r="AT69" s="20">
        <v>130</v>
      </c>
      <c r="AU69" s="20">
        <v>0.33100000000000002</v>
      </c>
      <c r="AV69" s="20">
        <v>63</v>
      </c>
      <c r="AW69" s="20">
        <v>90</v>
      </c>
      <c r="AX69" s="20">
        <v>0.7</v>
      </c>
      <c r="AY69" s="20">
        <v>58</v>
      </c>
      <c r="AZ69" s="20">
        <f t="shared" si="12"/>
        <v>9.6666666666666661</v>
      </c>
      <c r="BA69" s="20">
        <v>183</v>
      </c>
      <c r="BB69" s="20">
        <f t="shared" si="13"/>
        <v>30.5</v>
      </c>
      <c r="BC69" s="20">
        <v>75</v>
      </c>
      <c r="BD69" s="20">
        <v>44</v>
      </c>
      <c r="BE69" s="20">
        <v>23</v>
      </c>
      <c r="BF69" s="20">
        <v>65</v>
      </c>
      <c r="BG69" s="20">
        <v>84</v>
      </c>
      <c r="BH69" s="20">
        <v>72.7</v>
      </c>
      <c r="BI69" s="20">
        <v>73.832999999999998</v>
      </c>
      <c r="BJ69" s="20">
        <v>-1.167</v>
      </c>
      <c r="BK69" s="20">
        <v>1.1539999999999999</v>
      </c>
      <c r="BL69" s="20">
        <v>10.833</v>
      </c>
      <c r="BM69" s="20">
        <v>0.67700000000000005</v>
      </c>
      <c r="BN69" s="20">
        <v>21.7</v>
      </c>
      <c r="BO69" s="20">
        <v>15</v>
      </c>
      <c r="BP69" s="20">
        <v>3.8</v>
      </c>
      <c r="BQ69" s="20">
        <v>7.333333333333333</v>
      </c>
      <c r="BR69" s="20">
        <v>14</v>
      </c>
      <c r="BS69" s="20">
        <v>226</v>
      </c>
      <c r="BT69" s="20">
        <v>0.46500000000000002</v>
      </c>
      <c r="BU69" s="20">
        <v>1</v>
      </c>
      <c r="BV69" s="66">
        <v>196</v>
      </c>
      <c r="BW69" s="66">
        <v>138</v>
      </c>
      <c r="BX69" s="66">
        <v>166</v>
      </c>
      <c r="BY69" s="66">
        <v>77</v>
      </c>
      <c r="BZ69" s="66">
        <v>131</v>
      </c>
      <c r="CA69" s="66">
        <v>85.5</v>
      </c>
      <c r="CB69" s="66">
        <v>228</v>
      </c>
      <c r="CC69" s="66">
        <v>182</v>
      </c>
      <c r="CD69" s="20">
        <v>0.55555555555555602</v>
      </c>
      <c r="CE69" s="20">
        <v>4.5199999999999996</v>
      </c>
      <c r="CF69" s="20">
        <v>108</v>
      </c>
      <c r="CG69" s="20">
        <v>103.5</v>
      </c>
      <c r="CH69" s="20">
        <v>67.8</v>
      </c>
      <c r="CI69" s="20">
        <v>-0.109</v>
      </c>
      <c r="CJ69" s="20">
        <v>-2.39</v>
      </c>
      <c r="CK69" s="20">
        <v>102.4</v>
      </c>
      <c r="CL69" s="20">
        <v>104.8</v>
      </c>
      <c r="CM69" s="20">
        <v>-2.39</v>
      </c>
      <c r="CN69" s="20">
        <v>107.8</v>
      </c>
      <c r="CO69" s="20">
        <v>104.9</v>
      </c>
      <c r="CP69" s="63">
        <v>0.57799999999999996</v>
      </c>
      <c r="CQ69" s="20">
        <v>-2.4</v>
      </c>
      <c r="CR69" s="20">
        <f t="shared" si="11"/>
        <v>-0.3</v>
      </c>
      <c r="CS69" s="20">
        <v>1180</v>
      </c>
      <c r="CT69" s="20">
        <v>3.49</v>
      </c>
      <c r="CU69" s="20">
        <v>-1.26</v>
      </c>
      <c r="CV69" s="20">
        <v>699</v>
      </c>
      <c r="CW69" s="20">
        <v>620</v>
      </c>
      <c r="CX69" s="20">
        <v>525</v>
      </c>
      <c r="CY69" s="20">
        <v>0.44800000000000001</v>
      </c>
      <c r="CZ69" s="20">
        <v>85</v>
      </c>
      <c r="DA69" s="20">
        <v>235</v>
      </c>
      <c r="DB69" s="20">
        <v>0.36199999999999999</v>
      </c>
      <c r="DC69" s="20">
        <v>144</v>
      </c>
      <c r="DD69" s="20">
        <v>193</v>
      </c>
      <c r="DE69" s="20">
        <v>0.746</v>
      </c>
      <c r="DF69" s="20">
        <v>92</v>
      </c>
      <c r="DG69" s="20">
        <f t="shared" si="14"/>
        <v>11.5</v>
      </c>
      <c r="DH69" s="20">
        <v>337</v>
      </c>
      <c r="DI69" s="20">
        <f t="shared" si="15"/>
        <v>42.125</v>
      </c>
      <c r="DJ69" s="20">
        <v>115</v>
      </c>
      <c r="DK69" s="20">
        <v>47</v>
      </c>
      <c r="DL69" s="20">
        <v>26</v>
      </c>
      <c r="DM69" s="20">
        <v>111</v>
      </c>
      <c r="DN69" s="20">
        <v>175</v>
      </c>
      <c r="DO69" s="20">
        <v>77.7</v>
      </c>
      <c r="DP69" s="20">
        <v>68.888999999999996</v>
      </c>
      <c r="DQ69" s="20">
        <v>8.7780000000000005</v>
      </c>
      <c r="DR69" s="20">
        <v>1.036</v>
      </c>
      <c r="DS69" s="20">
        <v>12.333</v>
      </c>
      <c r="DT69" s="20">
        <v>0.42299999999999999</v>
      </c>
      <c r="DU69" s="20">
        <v>26.1</v>
      </c>
      <c r="DV69" s="20">
        <v>21.4</v>
      </c>
      <c r="DW69" s="20">
        <v>2.9</v>
      </c>
      <c r="DX69" s="20">
        <v>5.2222222222222223</v>
      </c>
      <c r="DY69" s="20">
        <v>19.399999999999999</v>
      </c>
      <c r="DZ69" s="20">
        <v>257</v>
      </c>
      <c r="EA69" s="20">
        <v>0.44900000000000001</v>
      </c>
      <c r="EB69" s="20">
        <v>2</v>
      </c>
      <c r="EC69" s="66">
        <v>185</v>
      </c>
      <c r="ED69" s="66">
        <v>146</v>
      </c>
      <c r="EE69" s="66">
        <v>214</v>
      </c>
      <c r="EF69" s="66">
        <v>134</v>
      </c>
      <c r="EG69" s="66">
        <v>115</v>
      </c>
      <c r="EH69" s="66">
        <v>101.7</v>
      </c>
      <c r="EI69" s="66">
        <v>257</v>
      </c>
      <c r="EJ69" s="66">
        <v>180</v>
      </c>
      <c r="EK69" s="20">
        <v>11405.7</v>
      </c>
      <c r="EL69" s="20">
        <v>11545.2</v>
      </c>
      <c r="EM69" s="20">
        <v>56.572333333333333</v>
      </c>
      <c r="EN69" s="20">
        <v>90.441999999999993</v>
      </c>
      <c r="EO69" s="20">
        <v>10.443999999999999</v>
      </c>
      <c r="EP69" s="20">
        <v>122.49999999999999</v>
      </c>
      <c r="EQ69" s="21">
        <v>75</v>
      </c>
      <c r="ER69" s="21">
        <v>78</v>
      </c>
      <c r="ES69" s="61" t="str">
        <f t="shared" si="10"/>
        <v>Loyola Marymount</v>
      </c>
      <c r="ET69" s="61">
        <f t="shared" si="7"/>
        <v>153</v>
      </c>
      <c r="EU69" s="61">
        <f t="shared" si="8"/>
        <v>-3</v>
      </c>
    </row>
    <row r="70" spans="1:151" x14ac:dyDescent="0.45">
      <c r="A70" s="64">
        <v>45269</v>
      </c>
      <c r="B70" s="21" t="s">
        <v>46</v>
      </c>
      <c r="C70" s="21">
        <v>259</v>
      </c>
      <c r="D70" s="21" t="s">
        <v>133</v>
      </c>
      <c r="E70" s="21">
        <v>312</v>
      </c>
      <c r="F70" s="50" t="s">
        <v>558</v>
      </c>
      <c r="G70" t="s">
        <v>46</v>
      </c>
      <c r="H70" t="s">
        <v>133</v>
      </c>
      <c r="I70" t="s">
        <v>46</v>
      </c>
      <c r="J70" t="s">
        <v>133</v>
      </c>
      <c r="K70" t="s">
        <v>408</v>
      </c>
      <c r="L70" t="s">
        <v>133</v>
      </c>
      <c r="M70" t="s">
        <v>595</v>
      </c>
      <c r="N70" t="s">
        <v>133</v>
      </c>
      <c r="O70" t="s">
        <v>46</v>
      </c>
      <c r="P70" t="s">
        <v>133</v>
      </c>
      <c r="Q70" t="s">
        <v>408</v>
      </c>
      <c r="R70" t="s">
        <v>133</v>
      </c>
      <c r="S70" t="s">
        <v>47</v>
      </c>
      <c r="T70" t="s">
        <v>134</v>
      </c>
      <c r="U70">
        <v>8</v>
      </c>
      <c r="V70">
        <v>8</v>
      </c>
      <c r="W70" s="20">
        <v>0.77777777777777801</v>
      </c>
      <c r="X70" s="20">
        <v>17.600000000000001</v>
      </c>
      <c r="Y70" s="20">
        <v>113.4</v>
      </c>
      <c r="Z70" s="20">
        <v>95.8</v>
      </c>
      <c r="AA70" s="20">
        <v>68.2</v>
      </c>
      <c r="AB70" s="20">
        <v>3.5999999999999997E-2</v>
      </c>
      <c r="AC70" s="20">
        <v>7.04</v>
      </c>
      <c r="AD70" s="20">
        <v>108.6</v>
      </c>
      <c r="AE70" s="20">
        <v>101.5</v>
      </c>
      <c r="AF70" s="20">
        <v>7.04</v>
      </c>
      <c r="AG70" s="20">
        <v>111.2</v>
      </c>
      <c r="AH70" s="20">
        <v>94.3</v>
      </c>
      <c r="AI70" s="20">
        <v>0.86929999999999996</v>
      </c>
      <c r="AJ70" s="20">
        <v>0.9</v>
      </c>
      <c r="AK70" s="20">
        <f t="shared" si="9"/>
        <v>0.1125</v>
      </c>
      <c r="AL70" s="20">
        <v>1349</v>
      </c>
      <c r="AM70" s="20">
        <v>15.76</v>
      </c>
      <c r="AN70" s="20">
        <v>8.1300000000000008</v>
      </c>
      <c r="AO70" s="20">
        <v>698</v>
      </c>
      <c r="AP70" s="20">
        <v>617</v>
      </c>
      <c r="AQ70" s="20">
        <v>542</v>
      </c>
      <c r="AR70" s="20">
        <v>0.439</v>
      </c>
      <c r="AS70" s="20">
        <v>67</v>
      </c>
      <c r="AT70" s="20">
        <v>199</v>
      </c>
      <c r="AU70" s="20">
        <v>0.33700000000000002</v>
      </c>
      <c r="AV70" s="20">
        <v>155</v>
      </c>
      <c r="AW70" s="20">
        <v>216</v>
      </c>
      <c r="AX70" s="20">
        <v>0.71799999999999997</v>
      </c>
      <c r="AY70" s="20">
        <v>106</v>
      </c>
      <c r="AZ70" s="20">
        <f t="shared" si="12"/>
        <v>13.25</v>
      </c>
      <c r="BA70" s="20">
        <v>348</v>
      </c>
      <c r="BB70" s="20">
        <f t="shared" si="13"/>
        <v>43.5</v>
      </c>
      <c r="BC70" s="20">
        <v>136</v>
      </c>
      <c r="BD70" s="20">
        <v>77</v>
      </c>
      <c r="BE70" s="20">
        <v>31</v>
      </c>
      <c r="BF70" s="20">
        <v>97</v>
      </c>
      <c r="BG70" s="20">
        <v>154</v>
      </c>
      <c r="BH70" s="20">
        <v>77.599999999999994</v>
      </c>
      <c r="BI70" s="20">
        <v>68.555999999999997</v>
      </c>
      <c r="BJ70" s="20">
        <v>9</v>
      </c>
      <c r="BK70" s="20">
        <v>1.4019999999999999</v>
      </c>
      <c r="BL70" s="20">
        <v>10.778</v>
      </c>
      <c r="BM70" s="20">
        <v>0.79400000000000004</v>
      </c>
      <c r="BN70" s="20">
        <v>22.1</v>
      </c>
      <c r="BO70" s="20">
        <v>24</v>
      </c>
      <c r="BP70" s="20">
        <v>3.4</v>
      </c>
      <c r="BQ70" s="20">
        <v>8.5555555555555554</v>
      </c>
      <c r="BR70" s="20">
        <v>17.100000000000001</v>
      </c>
      <c r="BS70" s="20">
        <v>9</v>
      </c>
      <c r="BT70" s="20">
        <v>0.65700000000000003</v>
      </c>
      <c r="BU70" s="20">
        <v>1</v>
      </c>
      <c r="BV70" s="66">
        <v>26</v>
      </c>
      <c r="BW70" s="66">
        <v>20</v>
      </c>
      <c r="BX70" s="66">
        <v>36</v>
      </c>
      <c r="BY70" s="66">
        <v>54</v>
      </c>
      <c r="BZ70" s="66">
        <v>28</v>
      </c>
      <c r="CA70" s="66">
        <v>23.2</v>
      </c>
      <c r="CB70" s="66">
        <v>9</v>
      </c>
      <c r="CC70" s="66">
        <v>16</v>
      </c>
      <c r="CD70" s="20">
        <v>0.66666666666666696</v>
      </c>
      <c r="CE70" s="20">
        <v>9.91</v>
      </c>
      <c r="CF70" s="20">
        <v>106.6</v>
      </c>
      <c r="CG70" s="20">
        <v>96.7</v>
      </c>
      <c r="CH70" s="20">
        <v>69.2</v>
      </c>
      <c r="CI70" s="20">
        <v>-5.1999999999999998E-2</v>
      </c>
      <c r="CJ70" s="20">
        <v>5.3</v>
      </c>
      <c r="CK70" s="20">
        <v>108.8</v>
      </c>
      <c r="CL70" s="20">
        <v>103.5</v>
      </c>
      <c r="CM70" s="20">
        <v>5.3</v>
      </c>
      <c r="CN70" s="20">
        <v>105.8</v>
      </c>
      <c r="CO70" s="20">
        <v>97.2</v>
      </c>
      <c r="CP70" s="63">
        <v>0.72589999999999999</v>
      </c>
      <c r="CQ70" s="20">
        <v>-0.6</v>
      </c>
      <c r="CR70" s="20">
        <f t="shared" si="11"/>
        <v>-7.4999999999999997E-2</v>
      </c>
      <c r="CS70" s="20">
        <v>1276</v>
      </c>
      <c r="CT70" s="20">
        <v>8.1300000000000008</v>
      </c>
      <c r="CU70" s="20">
        <v>2.88</v>
      </c>
      <c r="CV70" s="20">
        <v>703</v>
      </c>
      <c r="CW70" s="20">
        <v>601</v>
      </c>
      <c r="CX70" s="20">
        <v>535</v>
      </c>
      <c r="CY70" s="20">
        <v>0.49</v>
      </c>
      <c r="CZ70" s="20">
        <v>57</v>
      </c>
      <c r="DA70" s="20">
        <v>153</v>
      </c>
      <c r="DB70" s="20">
        <v>0.373</v>
      </c>
      <c r="DC70" s="20">
        <v>122</v>
      </c>
      <c r="DD70" s="20">
        <v>173</v>
      </c>
      <c r="DE70" s="20">
        <v>0.70499999999999996</v>
      </c>
      <c r="DF70" s="20">
        <v>93</v>
      </c>
      <c r="DG70" s="20">
        <f t="shared" si="14"/>
        <v>11.625</v>
      </c>
      <c r="DH70" s="20">
        <v>338</v>
      </c>
      <c r="DI70" s="20">
        <f t="shared" si="15"/>
        <v>42.25</v>
      </c>
      <c r="DJ70" s="20">
        <v>154</v>
      </c>
      <c r="DK70" s="20">
        <v>61</v>
      </c>
      <c r="DL70" s="20">
        <v>29</v>
      </c>
      <c r="DM70" s="20">
        <v>115</v>
      </c>
      <c r="DN70" s="20">
        <v>167</v>
      </c>
      <c r="DO70" s="20">
        <v>78.099999999999994</v>
      </c>
      <c r="DP70" s="20">
        <v>66.778000000000006</v>
      </c>
      <c r="DQ70" s="20">
        <v>11.333</v>
      </c>
      <c r="DR70" s="20">
        <v>1.339</v>
      </c>
      <c r="DS70" s="20">
        <v>12.778</v>
      </c>
      <c r="DT70" s="20">
        <v>0.53</v>
      </c>
      <c r="DU70" s="20">
        <v>17</v>
      </c>
      <c r="DV70" s="20">
        <v>19.2</v>
      </c>
      <c r="DW70" s="20">
        <v>3.2</v>
      </c>
      <c r="DX70" s="20">
        <v>6.7777777777777777</v>
      </c>
      <c r="DY70" s="20">
        <v>18.600000000000001</v>
      </c>
      <c r="DZ70" s="20">
        <v>78</v>
      </c>
      <c r="EA70" s="20">
        <v>0.57199999999999995</v>
      </c>
      <c r="EB70" s="20">
        <v>4</v>
      </c>
      <c r="EC70" s="66">
        <v>67</v>
      </c>
      <c r="ED70" s="66">
        <v>107</v>
      </c>
      <c r="EE70" s="66">
        <v>72</v>
      </c>
      <c r="EF70" s="66">
        <v>89</v>
      </c>
      <c r="EG70" s="66">
        <v>76</v>
      </c>
      <c r="EH70" s="66">
        <v>57.5</v>
      </c>
      <c r="EI70" s="66">
        <v>78</v>
      </c>
      <c r="EJ70" s="66">
        <v>72</v>
      </c>
      <c r="EK70" s="20">
        <v>10965.78</v>
      </c>
      <c r="EL70" s="20">
        <v>10212.279999999999</v>
      </c>
      <c r="EM70" s="20">
        <v>73.050888888888892</v>
      </c>
      <c r="EN70" s="20">
        <v>109.3228888888889</v>
      </c>
      <c r="EO70" s="20">
        <v>12.0555</v>
      </c>
      <c r="EP70" s="20">
        <v>119.90599999999999</v>
      </c>
      <c r="EQ70" s="21">
        <v>63</v>
      </c>
      <c r="ER70" s="21">
        <v>62</v>
      </c>
      <c r="ES70" s="61" t="str">
        <f t="shared" si="10"/>
        <v>San Diego St.</v>
      </c>
      <c r="ET70" s="61">
        <f t="shared" si="7"/>
        <v>125</v>
      </c>
      <c r="EU70" s="61">
        <f t="shared" si="8"/>
        <v>1</v>
      </c>
    </row>
    <row r="71" spans="1:151" x14ac:dyDescent="0.45">
      <c r="A71" s="64">
        <v>45269</v>
      </c>
      <c r="B71" s="21" t="s">
        <v>140</v>
      </c>
      <c r="C71" s="21">
        <v>345</v>
      </c>
      <c r="D71" s="21" t="s">
        <v>30</v>
      </c>
      <c r="E71" s="21">
        <v>103</v>
      </c>
      <c r="F71" s="50" t="s">
        <v>558</v>
      </c>
      <c r="G71" t="s">
        <v>140</v>
      </c>
      <c r="H71" t="s">
        <v>30</v>
      </c>
      <c r="I71" t="s">
        <v>140</v>
      </c>
      <c r="J71" t="s">
        <v>30</v>
      </c>
      <c r="K71" t="s">
        <v>140</v>
      </c>
      <c r="L71" t="s">
        <v>30</v>
      </c>
      <c r="M71" t="s">
        <v>140</v>
      </c>
      <c r="N71" t="s">
        <v>30</v>
      </c>
      <c r="O71" t="s">
        <v>140</v>
      </c>
      <c r="P71" t="s">
        <v>30</v>
      </c>
      <c r="Q71" t="s">
        <v>140</v>
      </c>
      <c r="R71" t="s">
        <v>30</v>
      </c>
      <c r="S71" t="s">
        <v>19</v>
      </c>
      <c r="T71" t="s">
        <v>31</v>
      </c>
      <c r="U71">
        <v>8</v>
      </c>
      <c r="V71">
        <v>7</v>
      </c>
      <c r="W71" s="20">
        <v>0.625</v>
      </c>
      <c r="X71" s="20">
        <v>12.63</v>
      </c>
      <c r="Y71" s="20">
        <v>112.1</v>
      </c>
      <c r="Z71" s="20">
        <v>99.4</v>
      </c>
      <c r="AA71" s="20">
        <v>72.3</v>
      </c>
      <c r="AB71" s="20">
        <v>-0.113</v>
      </c>
      <c r="AC71" s="20">
        <v>3</v>
      </c>
      <c r="AD71" s="20">
        <v>106.3</v>
      </c>
      <c r="AE71" s="20">
        <v>103.4</v>
      </c>
      <c r="AF71" s="20">
        <v>3</v>
      </c>
      <c r="AG71" s="20">
        <v>112</v>
      </c>
      <c r="AH71" s="20">
        <v>99.6</v>
      </c>
      <c r="AI71" s="20">
        <v>0.79430000000000001</v>
      </c>
      <c r="AJ71" s="20">
        <v>-0.6</v>
      </c>
      <c r="AK71" s="20">
        <f t="shared" si="9"/>
        <v>-7.4999999999999997E-2</v>
      </c>
      <c r="AL71" s="20">
        <v>1305</v>
      </c>
      <c r="AM71" s="20">
        <v>17.170000000000002</v>
      </c>
      <c r="AN71" s="20">
        <v>7.05</v>
      </c>
      <c r="AO71" s="20">
        <v>662</v>
      </c>
      <c r="AP71" s="20">
        <v>581</v>
      </c>
      <c r="AQ71" s="20">
        <v>508</v>
      </c>
      <c r="AR71" s="20">
        <v>0.47599999999999998</v>
      </c>
      <c r="AS71" s="20">
        <v>56</v>
      </c>
      <c r="AT71" s="20">
        <v>174</v>
      </c>
      <c r="AU71" s="20">
        <v>0.32200000000000001</v>
      </c>
      <c r="AV71" s="20">
        <v>122</v>
      </c>
      <c r="AW71" s="20">
        <v>173</v>
      </c>
      <c r="AX71" s="20">
        <v>0.70499999999999996</v>
      </c>
      <c r="AY71" s="20">
        <v>96</v>
      </c>
      <c r="AZ71" s="20">
        <f t="shared" si="12"/>
        <v>12</v>
      </c>
      <c r="BA71" s="20">
        <v>320</v>
      </c>
      <c r="BB71" s="20">
        <f t="shared" si="13"/>
        <v>40</v>
      </c>
      <c r="BC71" s="20">
        <v>137</v>
      </c>
      <c r="BD71" s="20">
        <v>54</v>
      </c>
      <c r="BE71" s="20">
        <v>43</v>
      </c>
      <c r="BF71" s="20">
        <v>98</v>
      </c>
      <c r="BG71" s="20">
        <v>157</v>
      </c>
      <c r="BH71" s="20">
        <v>82.8</v>
      </c>
      <c r="BI71" s="20">
        <v>72.625</v>
      </c>
      <c r="BJ71" s="20">
        <v>10.125</v>
      </c>
      <c r="BK71" s="20">
        <v>1.3979999999999999</v>
      </c>
      <c r="BL71" s="20">
        <v>12.25</v>
      </c>
      <c r="BM71" s="20">
        <v>0.55100000000000005</v>
      </c>
      <c r="BN71" s="20">
        <v>21.8</v>
      </c>
      <c r="BO71" s="20">
        <v>21.6</v>
      </c>
      <c r="BP71" s="20">
        <v>5.4</v>
      </c>
      <c r="BQ71" s="20">
        <v>6.75</v>
      </c>
      <c r="BR71" s="20">
        <v>19.600000000000001</v>
      </c>
      <c r="BS71" s="20">
        <v>85</v>
      </c>
      <c r="BT71" s="20">
        <v>0.56599999999999995</v>
      </c>
      <c r="BU71" s="20">
        <v>0</v>
      </c>
      <c r="BV71" s="66">
        <v>61</v>
      </c>
      <c r="BW71" s="66">
        <v>56</v>
      </c>
      <c r="BX71" s="66">
        <v>119</v>
      </c>
      <c r="BY71" s="66">
        <v>61</v>
      </c>
      <c r="BZ71" s="66">
        <v>58</v>
      </c>
      <c r="CA71" s="66">
        <v>49.2</v>
      </c>
      <c r="CB71" s="66">
        <v>94</v>
      </c>
      <c r="CC71" s="66">
        <v>88</v>
      </c>
      <c r="CD71" s="20">
        <v>0.875</v>
      </c>
      <c r="CE71" s="20">
        <v>24.22</v>
      </c>
      <c r="CF71" s="20">
        <v>118.6</v>
      </c>
      <c r="CG71" s="20">
        <v>94.4</v>
      </c>
      <c r="CH71" s="20">
        <v>71.099999999999994</v>
      </c>
      <c r="CI71" s="20">
        <v>1.9E-2</v>
      </c>
      <c r="CJ71" s="20">
        <v>4.99</v>
      </c>
      <c r="CK71" s="20">
        <v>108</v>
      </c>
      <c r="CL71" s="20">
        <v>103</v>
      </c>
      <c r="CM71" s="20">
        <v>4.99</v>
      </c>
      <c r="CN71" s="20">
        <v>117.3</v>
      </c>
      <c r="CO71" s="20">
        <v>95.1</v>
      </c>
      <c r="CP71" s="63">
        <v>0.91810000000000003</v>
      </c>
      <c r="CQ71" s="20">
        <v>1.6</v>
      </c>
      <c r="CR71" s="20">
        <f t="shared" si="11"/>
        <v>0.22857142857142859</v>
      </c>
      <c r="CS71" s="20">
        <v>1374</v>
      </c>
      <c r="CT71" s="20">
        <v>18.16</v>
      </c>
      <c r="CU71" s="20">
        <v>4.3099999999999996</v>
      </c>
      <c r="CV71" s="20">
        <v>698</v>
      </c>
      <c r="CW71" s="20">
        <v>535</v>
      </c>
      <c r="CX71" s="20">
        <v>533</v>
      </c>
      <c r="CY71" s="20">
        <v>0.51</v>
      </c>
      <c r="CZ71" s="20">
        <v>60</v>
      </c>
      <c r="DA71" s="20">
        <v>169</v>
      </c>
      <c r="DB71" s="20">
        <v>0.35499999999999998</v>
      </c>
      <c r="DC71" s="20">
        <v>94</v>
      </c>
      <c r="DD71" s="20">
        <v>137</v>
      </c>
      <c r="DE71" s="20">
        <v>0.68600000000000005</v>
      </c>
      <c r="DF71" s="20">
        <v>115</v>
      </c>
      <c r="DG71" s="20">
        <f t="shared" si="14"/>
        <v>16.428571428571427</v>
      </c>
      <c r="DH71" s="20">
        <v>369</v>
      </c>
      <c r="DI71" s="20">
        <f t="shared" si="15"/>
        <v>52.714285714285715</v>
      </c>
      <c r="DJ71" s="20">
        <v>132</v>
      </c>
      <c r="DK71" s="20">
        <v>54</v>
      </c>
      <c r="DL71" s="20">
        <v>28</v>
      </c>
      <c r="DM71" s="20">
        <v>102</v>
      </c>
      <c r="DN71" s="20">
        <v>133</v>
      </c>
      <c r="DO71" s="20">
        <v>87.2</v>
      </c>
      <c r="DP71" s="20">
        <v>66.875</v>
      </c>
      <c r="DQ71" s="20">
        <v>20.375</v>
      </c>
      <c r="DR71" s="20">
        <v>1.294</v>
      </c>
      <c r="DS71" s="20">
        <v>12.75</v>
      </c>
      <c r="DT71" s="20">
        <v>0.52900000000000003</v>
      </c>
      <c r="DU71" s="20">
        <v>21.1</v>
      </c>
      <c r="DV71" s="20">
        <v>17.100000000000001</v>
      </c>
      <c r="DW71" s="20">
        <v>3.5</v>
      </c>
      <c r="DX71" s="20">
        <v>6.75</v>
      </c>
      <c r="DY71" s="20">
        <v>16.600000000000001</v>
      </c>
      <c r="DZ71" s="20">
        <v>17</v>
      </c>
      <c r="EA71" s="20">
        <v>0.64200000000000002</v>
      </c>
      <c r="EB71" s="20">
        <v>1</v>
      </c>
      <c r="EC71" s="66">
        <v>27</v>
      </c>
      <c r="ED71" s="66">
        <v>7</v>
      </c>
      <c r="EE71" s="66">
        <v>18</v>
      </c>
      <c r="EF71" s="66">
        <v>16</v>
      </c>
      <c r="EG71" s="66">
        <v>10</v>
      </c>
      <c r="EH71" s="66">
        <v>8.6999999999999993</v>
      </c>
      <c r="EI71" s="66">
        <v>17</v>
      </c>
      <c r="EJ71" s="66">
        <v>22</v>
      </c>
      <c r="EK71" s="20">
        <v>10582.24</v>
      </c>
      <c r="EL71" s="20">
        <v>11788.84</v>
      </c>
      <c r="EM71" s="20">
        <v>82.6875</v>
      </c>
      <c r="EN71" s="20">
        <v>86.0625</v>
      </c>
      <c r="EO71" s="20">
        <v>13.445600000000002</v>
      </c>
      <c r="EP71" s="20">
        <v>93.765000000000001</v>
      </c>
      <c r="EQ71" s="21">
        <v>78</v>
      </c>
      <c r="ER71" s="21">
        <v>73</v>
      </c>
      <c r="ES71" s="61" t="str">
        <f t="shared" si="10"/>
        <v>Washington</v>
      </c>
      <c r="ET71" s="61">
        <f t="shared" si="7"/>
        <v>151</v>
      </c>
      <c r="EU71" s="61">
        <f t="shared" si="8"/>
        <v>5</v>
      </c>
    </row>
    <row r="72" spans="1:151" x14ac:dyDescent="0.45">
      <c r="A72" s="64">
        <v>45269</v>
      </c>
      <c r="B72" s="21" t="s">
        <v>224</v>
      </c>
      <c r="C72" s="21">
        <v>258</v>
      </c>
      <c r="D72" s="21" t="s">
        <v>904</v>
      </c>
      <c r="E72" s="21">
        <v>12</v>
      </c>
      <c r="F72" s="50" t="s">
        <v>558</v>
      </c>
      <c r="G72" t="s">
        <v>224</v>
      </c>
      <c r="H72" t="s">
        <v>904</v>
      </c>
      <c r="I72" t="s">
        <v>224</v>
      </c>
      <c r="J72" t="s">
        <v>904</v>
      </c>
      <c r="K72" t="s">
        <v>224</v>
      </c>
      <c r="L72" t="s">
        <v>413</v>
      </c>
      <c r="M72" t="s">
        <v>224</v>
      </c>
      <c r="N72" t="s">
        <v>626</v>
      </c>
      <c r="O72" t="s">
        <v>224</v>
      </c>
      <c r="P72" t="s">
        <v>904</v>
      </c>
      <c r="Q72" t="s">
        <v>224</v>
      </c>
      <c r="R72" t="s">
        <v>413</v>
      </c>
      <c r="S72" t="s">
        <v>31</v>
      </c>
      <c r="T72" t="s">
        <v>19</v>
      </c>
      <c r="U72">
        <v>7</v>
      </c>
      <c r="V72">
        <v>8</v>
      </c>
      <c r="W72" s="20">
        <v>0.6</v>
      </c>
      <c r="X72" s="20">
        <v>-5.34</v>
      </c>
      <c r="Y72" s="20">
        <v>99.5</v>
      </c>
      <c r="Z72" s="20">
        <v>104.9</v>
      </c>
      <c r="AA72" s="20">
        <v>72.2</v>
      </c>
      <c r="AB72" s="20">
        <v>7.1999999999999995E-2</v>
      </c>
      <c r="AC72" s="20">
        <v>-3.92</v>
      </c>
      <c r="AD72" s="20">
        <v>102.2</v>
      </c>
      <c r="AE72" s="20">
        <v>106.1</v>
      </c>
      <c r="AF72" s="20">
        <v>-3.92</v>
      </c>
      <c r="AG72" s="20">
        <v>101.2</v>
      </c>
      <c r="AH72" s="20">
        <v>106.4</v>
      </c>
      <c r="AI72" s="20">
        <v>0.3594</v>
      </c>
      <c r="AJ72" s="20">
        <v>-2.2999999999999998</v>
      </c>
      <c r="AK72" s="20">
        <f t="shared" si="9"/>
        <v>-0.32857142857142857</v>
      </c>
      <c r="AL72" s="20">
        <v>1117</v>
      </c>
      <c r="AM72" s="20">
        <v>-4.3499999999999996</v>
      </c>
      <c r="AN72" s="20">
        <v>-3.35</v>
      </c>
      <c r="AO72" s="20">
        <v>721</v>
      </c>
      <c r="AP72" s="20">
        <v>726</v>
      </c>
      <c r="AQ72" s="20">
        <v>579</v>
      </c>
      <c r="AR72" s="20">
        <v>0.434</v>
      </c>
      <c r="AS72" s="20">
        <v>64</v>
      </c>
      <c r="AT72" s="20">
        <v>199</v>
      </c>
      <c r="AU72" s="20">
        <v>0.32200000000000001</v>
      </c>
      <c r="AV72" s="20">
        <v>155</v>
      </c>
      <c r="AW72" s="20">
        <v>201</v>
      </c>
      <c r="AX72" s="20">
        <v>0.77100000000000002</v>
      </c>
      <c r="AY72" s="20">
        <v>96</v>
      </c>
      <c r="AZ72" s="20">
        <f t="shared" si="12"/>
        <v>13.714285714285714</v>
      </c>
      <c r="BA72" s="20">
        <v>363</v>
      </c>
      <c r="BB72" s="20">
        <f t="shared" si="13"/>
        <v>51.857142857142854</v>
      </c>
      <c r="BC72" s="20">
        <v>121</v>
      </c>
      <c r="BD72" s="20">
        <v>69</v>
      </c>
      <c r="BE72" s="20">
        <v>37</v>
      </c>
      <c r="BF72" s="20">
        <v>144</v>
      </c>
      <c r="BG72" s="20">
        <v>186</v>
      </c>
      <c r="BH72" s="20">
        <v>72.099999999999994</v>
      </c>
      <c r="BI72" s="20">
        <v>72.599999999999994</v>
      </c>
      <c r="BJ72" s="20">
        <v>-0.5</v>
      </c>
      <c r="BK72" s="20">
        <v>0.84</v>
      </c>
      <c r="BL72" s="20">
        <v>14.4</v>
      </c>
      <c r="BM72" s="20">
        <v>0.47899999999999998</v>
      </c>
      <c r="BN72" s="20">
        <v>19.899999999999999</v>
      </c>
      <c r="BO72" s="20">
        <v>20.100000000000001</v>
      </c>
      <c r="BP72" s="20">
        <v>3.7</v>
      </c>
      <c r="BQ72" s="20">
        <v>6.9</v>
      </c>
      <c r="BR72" s="20">
        <v>18.600000000000001</v>
      </c>
      <c r="BS72" s="20">
        <v>229</v>
      </c>
      <c r="BT72" s="20">
        <v>0.46300000000000002</v>
      </c>
      <c r="BU72" s="20">
        <v>0</v>
      </c>
      <c r="BV72" s="66">
        <v>231</v>
      </c>
      <c r="BW72" s="66">
        <v>235</v>
      </c>
      <c r="BX72" s="66">
        <v>204</v>
      </c>
      <c r="BY72" s="66">
        <v>285</v>
      </c>
      <c r="BZ72" s="66">
        <v>243</v>
      </c>
      <c r="CA72" s="66">
        <v>161.30000000000001</v>
      </c>
      <c r="CB72" s="66">
        <v>231</v>
      </c>
      <c r="CC72" s="66">
        <v>261</v>
      </c>
      <c r="CD72" s="20">
        <v>0.75</v>
      </c>
      <c r="CE72" s="20">
        <v>8.1199999999999992</v>
      </c>
      <c r="CF72" s="20">
        <v>103.6</v>
      </c>
      <c r="CG72" s="20">
        <v>95.5</v>
      </c>
      <c r="CH72" s="20">
        <v>71.400000000000006</v>
      </c>
      <c r="CI72" s="20">
        <v>0.21199999999999999</v>
      </c>
      <c r="CJ72" s="20">
        <v>4.12</v>
      </c>
      <c r="CK72" s="20">
        <v>105.2</v>
      </c>
      <c r="CL72" s="20">
        <v>101.1</v>
      </c>
      <c r="CM72" s="20">
        <v>4.12</v>
      </c>
      <c r="CN72" s="20">
        <v>103.9</v>
      </c>
      <c r="CO72" s="20">
        <v>94.9</v>
      </c>
      <c r="CP72" s="63">
        <v>0.73919999999999997</v>
      </c>
      <c r="CQ72" s="20">
        <v>0.4</v>
      </c>
      <c r="CR72" s="20">
        <f t="shared" si="11"/>
        <v>0.05</v>
      </c>
      <c r="CS72" s="20">
        <v>1325</v>
      </c>
      <c r="CT72" s="20">
        <v>9.23</v>
      </c>
      <c r="CU72" s="20">
        <v>7.35</v>
      </c>
      <c r="CV72" s="20">
        <v>547</v>
      </c>
      <c r="CW72" s="20">
        <v>532</v>
      </c>
      <c r="CX72" s="20">
        <v>460</v>
      </c>
      <c r="CY72" s="20">
        <v>0.41499999999999998</v>
      </c>
      <c r="CZ72" s="20">
        <v>45</v>
      </c>
      <c r="DA72" s="20">
        <v>157</v>
      </c>
      <c r="DB72" s="20">
        <v>0.28699999999999998</v>
      </c>
      <c r="DC72" s="20">
        <v>120</v>
      </c>
      <c r="DD72" s="20">
        <v>193</v>
      </c>
      <c r="DE72" s="20">
        <v>0.622</v>
      </c>
      <c r="DF72" s="20">
        <v>69</v>
      </c>
      <c r="DG72" s="20">
        <f t="shared" si="14"/>
        <v>8.625</v>
      </c>
      <c r="DH72" s="20">
        <v>292</v>
      </c>
      <c r="DI72" s="20">
        <f t="shared" si="15"/>
        <v>36.5</v>
      </c>
      <c r="DJ72" s="20">
        <v>98</v>
      </c>
      <c r="DK72" s="20">
        <v>67</v>
      </c>
      <c r="DL72" s="20">
        <v>30</v>
      </c>
      <c r="DM72" s="20">
        <v>84</v>
      </c>
      <c r="DN72" s="20">
        <v>127</v>
      </c>
      <c r="DO72" s="20">
        <v>68.400000000000006</v>
      </c>
      <c r="DP72" s="20">
        <v>66.5</v>
      </c>
      <c r="DQ72" s="20">
        <v>1.875</v>
      </c>
      <c r="DR72" s="20">
        <v>1.167</v>
      </c>
      <c r="DS72" s="20">
        <v>10.5</v>
      </c>
      <c r="DT72" s="20">
        <v>0.79800000000000004</v>
      </c>
      <c r="DU72" s="20">
        <v>19.600000000000001</v>
      </c>
      <c r="DV72" s="20">
        <v>24.1</v>
      </c>
      <c r="DW72" s="20">
        <v>3.8</v>
      </c>
      <c r="DX72" s="20">
        <v>8.375</v>
      </c>
      <c r="DY72" s="20">
        <v>15.9</v>
      </c>
      <c r="DZ72" s="20">
        <v>39</v>
      </c>
      <c r="EA72" s="20">
        <v>0.61099999999999999</v>
      </c>
      <c r="EB72" s="20">
        <v>0</v>
      </c>
      <c r="EC72" s="66">
        <v>92</v>
      </c>
      <c r="ED72" s="66">
        <v>48</v>
      </c>
      <c r="EE72" s="66">
        <v>59</v>
      </c>
      <c r="EF72" s="66">
        <v>106</v>
      </c>
      <c r="EG72" s="66">
        <v>89</v>
      </c>
      <c r="EH72" s="66">
        <v>50.5</v>
      </c>
      <c r="EI72" s="66">
        <v>39</v>
      </c>
      <c r="EJ72" s="66">
        <v>90</v>
      </c>
      <c r="EK72" s="20">
        <v>9502.25</v>
      </c>
      <c r="EL72" s="20">
        <v>10867.64</v>
      </c>
      <c r="EM72" s="20">
        <v>120.60000000000001</v>
      </c>
      <c r="EN72" s="20">
        <v>72.45</v>
      </c>
      <c r="EO72" s="20">
        <v>11.5692</v>
      </c>
      <c r="EP72" s="20">
        <v>97.917000000000002</v>
      </c>
      <c r="EQ72" s="21">
        <v>89</v>
      </c>
      <c r="ER72" s="21">
        <v>84</v>
      </c>
      <c r="ES72" s="61" t="str">
        <f t="shared" si="10"/>
        <v>San Diego</v>
      </c>
      <c r="ET72" s="61">
        <f t="shared" si="7"/>
        <v>173</v>
      </c>
      <c r="EU72" s="61">
        <f t="shared" si="8"/>
        <v>5</v>
      </c>
    </row>
    <row r="73" spans="1:151" x14ac:dyDescent="0.45">
      <c r="A73" s="64">
        <v>45270</v>
      </c>
      <c r="B73" s="21" t="s">
        <v>354</v>
      </c>
      <c r="C73" s="21">
        <v>145</v>
      </c>
      <c r="D73" s="21" t="s">
        <v>283</v>
      </c>
      <c r="E73" s="21">
        <v>355</v>
      </c>
      <c r="F73" s="50" t="s">
        <v>558</v>
      </c>
      <c r="G73" t="s">
        <v>354</v>
      </c>
      <c r="H73" t="s">
        <v>283</v>
      </c>
      <c r="I73" t="s">
        <v>354</v>
      </c>
      <c r="J73" t="s">
        <v>283</v>
      </c>
      <c r="K73" t="s">
        <v>354</v>
      </c>
      <c r="L73" t="s">
        <v>283</v>
      </c>
      <c r="M73" t="s">
        <v>728</v>
      </c>
      <c r="N73" t="s">
        <v>283</v>
      </c>
      <c r="O73" t="s">
        <v>354</v>
      </c>
      <c r="P73" t="s">
        <v>283</v>
      </c>
      <c r="Q73" t="s">
        <v>354</v>
      </c>
      <c r="R73" t="s">
        <v>283</v>
      </c>
      <c r="S73" t="s">
        <v>216</v>
      </c>
      <c r="T73" t="s">
        <v>177</v>
      </c>
      <c r="U73">
        <v>9</v>
      </c>
      <c r="V73">
        <v>8</v>
      </c>
      <c r="W73" s="20">
        <v>0.44444444444444398</v>
      </c>
      <c r="X73" s="20">
        <v>-4.42</v>
      </c>
      <c r="Y73" s="20">
        <v>106.7</v>
      </c>
      <c r="Z73" s="20">
        <v>111.1</v>
      </c>
      <c r="AA73" s="20">
        <v>71.099999999999994</v>
      </c>
      <c r="AB73" s="20">
        <v>-8.5000000000000006E-2</v>
      </c>
      <c r="AC73" s="20">
        <v>-4.88</v>
      </c>
      <c r="AD73" s="20">
        <v>101.4</v>
      </c>
      <c r="AE73" s="20">
        <v>106.3</v>
      </c>
      <c r="AF73" s="20">
        <v>-4.88</v>
      </c>
      <c r="AG73" s="20">
        <v>106.2</v>
      </c>
      <c r="AH73" s="20">
        <v>111.7</v>
      </c>
      <c r="AI73" s="20">
        <v>0.35809999999999997</v>
      </c>
      <c r="AJ73" s="20">
        <v>-3.9</v>
      </c>
      <c r="AK73" s="20">
        <f t="shared" si="9"/>
        <v>-0.43333333333333335</v>
      </c>
      <c r="AL73" s="20">
        <v>1081</v>
      </c>
      <c r="AM73" s="20">
        <v>-2.0299999999999998</v>
      </c>
      <c r="AN73" s="20">
        <v>-2.7</v>
      </c>
      <c r="AO73" s="20">
        <v>724</v>
      </c>
      <c r="AP73" s="20">
        <v>718</v>
      </c>
      <c r="AQ73" s="20">
        <v>572</v>
      </c>
      <c r="AR73" s="20">
        <v>0.442</v>
      </c>
      <c r="AS73" s="20">
        <v>59</v>
      </c>
      <c r="AT73" s="20">
        <v>194</v>
      </c>
      <c r="AU73" s="20">
        <v>0.30399999999999999</v>
      </c>
      <c r="AV73" s="20">
        <v>159</v>
      </c>
      <c r="AW73" s="20">
        <v>220</v>
      </c>
      <c r="AX73" s="20">
        <v>0.72299999999999998</v>
      </c>
      <c r="AY73" s="20">
        <v>119</v>
      </c>
      <c r="AZ73" s="20">
        <f t="shared" si="12"/>
        <v>13.222222222222221</v>
      </c>
      <c r="BA73" s="20">
        <v>328</v>
      </c>
      <c r="BB73" s="20">
        <f t="shared" si="13"/>
        <v>36.444444444444443</v>
      </c>
      <c r="BC73" s="20">
        <v>127</v>
      </c>
      <c r="BD73" s="20">
        <v>62</v>
      </c>
      <c r="BE73" s="20">
        <v>31</v>
      </c>
      <c r="BF73" s="20">
        <v>106</v>
      </c>
      <c r="BG73" s="20">
        <v>190</v>
      </c>
      <c r="BH73" s="20">
        <v>80.400000000000006</v>
      </c>
      <c r="BI73" s="20">
        <v>79.778000000000006</v>
      </c>
      <c r="BJ73" s="20">
        <v>0.66700000000000004</v>
      </c>
      <c r="BK73" s="20">
        <v>1.198</v>
      </c>
      <c r="BL73" s="20">
        <v>11.778</v>
      </c>
      <c r="BM73" s="20">
        <v>0.58499999999999996</v>
      </c>
      <c r="BN73" s="20">
        <v>21.6</v>
      </c>
      <c r="BO73" s="20">
        <v>24.4</v>
      </c>
      <c r="BP73" s="20">
        <v>3.4</v>
      </c>
      <c r="BQ73" s="20">
        <v>6.8888888888888893</v>
      </c>
      <c r="BR73" s="20">
        <v>21.1</v>
      </c>
      <c r="BS73" s="20">
        <v>290</v>
      </c>
      <c r="BT73" s="20">
        <v>0.42099999999999999</v>
      </c>
      <c r="BU73" s="20">
        <v>0</v>
      </c>
      <c r="BV73" s="66">
        <v>212</v>
      </c>
      <c r="BW73" s="66">
        <v>311</v>
      </c>
      <c r="BX73" s="66">
        <v>284</v>
      </c>
      <c r="BY73" s="66">
        <v>267</v>
      </c>
      <c r="BZ73" s="66">
        <v>230</v>
      </c>
      <c r="CA73" s="66">
        <v>182.2</v>
      </c>
      <c r="CB73" s="66">
        <v>290</v>
      </c>
      <c r="CC73" s="66">
        <v>328</v>
      </c>
      <c r="CD73" s="20">
        <v>0.7</v>
      </c>
      <c r="CE73" s="20">
        <v>-0.04</v>
      </c>
      <c r="CF73" s="20">
        <v>108.9</v>
      </c>
      <c r="CG73" s="20">
        <v>109</v>
      </c>
      <c r="CH73" s="20">
        <v>68.900000000000006</v>
      </c>
      <c r="CI73" s="20">
        <v>2.8000000000000001E-2</v>
      </c>
      <c r="CJ73" s="20">
        <v>-6.69</v>
      </c>
      <c r="CK73" s="20">
        <v>101.8</v>
      </c>
      <c r="CL73" s="20">
        <v>108.5</v>
      </c>
      <c r="CM73" s="20">
        <v>-6.69</v>
      </c>
      <c r="CN73" s="20">
        <v>109</v>
      </c>
      <c r="CO73" s="20">
        <v>108.5</v>
      </c>
      <c r="CP73" s="63">
        <v>0.51180000000000003</v>
      </c>
      <c r="CQ73" s="20">
        <v>-1.5</v>
      </c>
      <c r="CR73" s="20">
        <f t="shared" si="11"/>
        <v>-0.1875</v>
      </c>
      <c r="CS73" s="20">
        <v>1186</v>
      </c>
      <c r="CT73" s="20">
        <v>-1.18</v>
      </c>
      <c r="CU73" s="20">
        <v>-5.56</v>
      </c>
      <c r="CV73" s="20">
        <v>804</v>
      </c>
      <c r="CW73" s="20">
        <v>674</v>
      </c>
      <c r="CX73" s="20">
        <v>568</v>
      </c>
      <c r="CY73" s="20">
        <v>0.46500000000000002</v>
      </c>
      <c r="CZ73" s="20">
        <v>76</v>
      </c>
      <c r="DA73" s="20">
        <v>217</v>
      </c>
      <c r="DB73" s="20">
        <v>0.35</v>
      </c>
      <c r="DC73" s="20">
        <v>200</v>
      </c>
      <c r="DD73" s="20">
        <v>277</v>
      </c>
      <c r="DE73" s="20">
        <v>0.72199999999999998</v>
      </c>
      <c r="DF73" s="20">
        <v>120</v>
      </c>
      <c r="DG73" s="20">
        <f t="shared" si="14"/>
        <v>15</v>
      </c>
      <c r="DH73" s="20">
        <v>370</v>
      </c>
      <c r="DI73" s="20">
        <f t="shared" si="15"/>
        <v>46.25</v>
      </c>
      <c r="DJ73" s="20">
        <v>116</v>
      </c>
      <c r="DK73" s="20">
        <v>73</v>
      </c>
      <c r="DL73" s="20">
        <v>26</v>
      </c>
      <c r="DM73" s="20">
        <v>117</v>
      </c>
      <c r="DN73" s="20">
        <v>161</v>
      </c>
      <c r="DO73" s="20">
        <v>80.400000000000006</v>
      </c>
      <c r="DP73" s="20">
        <v>67.400000000000006</v>
      </c>
      <c r="DQ73" s="20">
        <v>13</v>
      </c>
      <c r="DR73" s="20">
        <v>0.99099999999999999</v>
      </c>
      <c r="DS73" s="20">
        <v>11.7</v>
      </c>
      <c r="DT73" s="20">
        <v>0.624</v>
      </c>
      <c r="DU73" s="20">
        <v>21.7</v>
      </c>
      <c r="DV73" s="20">
        <v>27.7</v>
      </c>
      <c r="DW73" s="20">
        <v>2.6</v>
      </c>
      <c r="DX73" s="20">
        <v>7.3</v>
      </c>
      <c r="DY73" s="20">
        <v>16.100000000000001</v>
      </c>
      <c r="DZ73" s="20">
        <v>150</v>
      </c>
      <c r="EA73" s="20">
        <v>0.51300000000000001</v>
      </c>
      <c r="EB73" s="20">
        <v>3</v>
      </c>
      <c r="EC73" s="66">
        <v>215</v>
      </c>
      <c r="ED73" s="66">
        <v>184</v>
      </c>
      <c r="EE73" s="66">
        <v>139</v>
      </c>
      <c r="EF73" s="66">
        <v>123</v>
      </c>
      <c r="EG73" s="66">
        <v>161</v>
      </c>
      <c r="EH73" s="66">
        <v>101.3</v>
      </c>
      <c r="EI73" s="66">
        <v>160</v>
      </c>
      <c r="EJ73" s="66">
        <v>169</v>
      </c>
      <c r="EK73" s="20">
        <v>11630.300000000001</v>
      </c>
      <c r="EL73" s="20">
        <v>12098.79</v>
      </c>
      <c r="EM73" s="20">
        <v>85.979399999999998</v>
      </c>
      <c r="EN73" s="20">
        <v>80.599999999999994</v>
      </c>
      <c r="EO73" s="20">
        <v>15.234200000000001</v>
      </c>
      <c r="EP73" s="20">
        <v>116.40299999999999</v>
      </c>
      <c r="EQ73" s="21">
        <v>68</v>
      </c>
      <c r="ER73" s="21">
        <v>85</v>
      </c>
      <c r="ES73" s="61" t="str">
        <f t="shared" si="10"/>
        <v>Winthrop</v>
      </c>
      <c r="ET73" s="61">
        <f t="shared" si="7"/>
        <v>153</v>
      </c>
      <c r="EU73" s="61">
        <f t="shared" si="8"/>
        <v>-17</v>
      </c>
    </row>
    <row r="74" spans="1:151" x14ac:dyDescent="0.45">
      <c r="A74" s="64">
        <v>45270</v>
      </c>
      <c r="B74" s="21" t="s">
        <v>57</v>
      </c>
      <c r="C74" s="21">
        <v>169</v>
      </c>
      <c r="D74" s="21" t="s">
        <v>75</v>
      </c>
      <c r="E74" s="21">
        <v>57</v>
      </c>
      <c r="F74" s="50" t="s">
        <v>1644</v>
      </c>
      <c r="G74" t="s">
        <v>57</v>
      </c>
      <c r="H74" t="s">
        <v>75</v>
      </c>
      <c r="I74" t="s">
        <v>57</v>
      </c>
      <c r="J74" t="s">
        <v>75</v>
      </c>
      <c r="K74" t="s">
        <v>57</v>
      </c>
      <c r="L74" t="s">
        <v>75</v>
      </c>
      <c r="M74" t="s">
        <v>1258</v>
      </c>
      <c r="N74" t="s">
        <v>75</v>
      </c>
      <c r="O74" t="s">
        <v>1258</v>
      </c>
      <c r="P74" t="s">
        <v>75</v>
      </c>
      <c r="Q74" t="s">
        <v>406</v>
      </c>
      <c r="R74" t="s">
        <v>75</v>
      </c>
      <c r="S74" t="s">
        <v>29</v>
      </c>
      <c r="T74" t="s">
        <v>19</v>
      </c>
      <c r="U74">
        <v>8</v>
      </c>
      <c r="V74">
        <v>8</v>
      </c>
      <c r="W74" s="20">
        <v>0.875</v>
      </c>
      <c r="X74" s="20">
        <v>15.6</v>
      </c>
      <c r="Y74" s="20">
        <v>116.2</v>
      </c>
      <c r="Z74" s="20">
        <v>100.6</v>
      </c>
      <c r="AA74" s="20">
        <v>70.099999999999994</v>
      </c>
      <c r="AB74" s="20">
        <v>0.11700000000000001</v>
      </c>
      <c r="AC74" s="20">
        <v>-0.51</v>
      </c>
      <c r="AD74" s="20">
        <v>103</v>
      </c>
      <c r="AE74" s="20">
        <v>103.5</v>
      </c>
      <c r="AF74" s="20">
        <v>0.56000000000000005</v>
      </c>
      <c r="AG74" s="20">
        <v>114.7</v>
      </c>
      <c r="AH74" s="20">
        <v>98.8</v>
      </c>
      <c r="AI74" s="20">
        <v>0.84719999999999995</v>
      </c>
      <c r="AJ74" s="20">
        <v>1</v>
      </c>
      <c r="AK74" s="20">
        <f t="shared" si="9"/>
        <v>0.125</v>
      </c>
      <c r="AL74" s="20">
        <v>1377</v>
      </c>
      <c r="AM74" s="20">
        <v>16.05</v>
      </c>
      <c r="AN74" s="20">
        <v>0.92</v>
      </c>
      <c r="AO74" s="20">
        <v>677</v>
      </c>
      <c r="AP74" s="20">
        <v>556</v>
      </c>
      <c r="AQ74" s="20">
        <v>474</v>
      </c>
      <c r="AR74" s="20">
        <v>0.51300000000000001</v>
      </c>
      <c r="AS74" s="20">
        <v>77</v>
      </c>
      <c r="AT74" s="20">
        <v>181</v>
      </c>
      <c r="AU74" s="20">
        <v>0.42499999999999999</v>
      </c>
      <c r="AV74" s="20">
        <v>114</v>
      </c>
      <c r="AW74" s="20">
        <v>146</v>
      </c>
      <c r="AX74" s="20">
        <v>0.78100000000000003</v>
      </c>
      <c r="AY74" s="20">
        <v>68</v>
      </c>
      <c r="AZ74" s="20">
        <f t="shared" si="12"/>
        <v>8.5</v>
      </c>
      <c r="BA74" s="20">
        <v>297</v>
      </c>
      <c r="BB74" s="20">
        <f t="shared" si="13"/>
        <v>37.125</v>
      </c>
      <c r="BC74" s="20">
        <v>119</v>
      </c>
      <c r="BD74" s="20">
        <v>64</v>
      </c>
      <c r="BE74" s="20">
        <v>32</v>
      </c>
      <c r="BF74" s="20">
        <v>102</v>
      </c>
      <c r="BG74" s="20">
        <v>109</v>
      </c>
      <c r="BH74" s="20">
        <v>84.6</v>
      </c>
      <c r="BI74" s="20">
        <v>69.5</v>
      </c>
      <c r="BJ74" s="20">
        <v>15.125</v>
      </c>
      <c r="BK74" s="20">
        <v>1.167</v>
      </c>
      <c r="BL74" s="20">
        <v>12.75</v>
      </c>
      <c r="BM74" s="20">
        <v>0.627</v>
      </c>
      <c r="BN74" s="20">
        <v>22.6</v>
      </c>
      <c r="BO74" s="20">
        <v>18.2</v>
      </c>
      <c r="BP74" s="20">
        <v>4</v>
      </c>
      <c r="BQ74" s="20">
        <v>8</v>
      </c>
      <c r="BR74" s="20">
        <v>13.6</v>
      </c>
      <c r="BS74" s="20">
        <v>26</v>
      </c>
      <c r="BT74" s="20">
        <v>0.63300000000000001</v>
      </c>
      <c r="BU74" s="20">
        <v>-1</v>
      </c>
      <c r="BV74" s="66">
        <v>37</v>
      </c>
      <c r="BW74" s="66">
        <v>11</v>
      </c>
      <c r="BX74" s="66">
        <v>24</v>
      </c>
      <c r="BY74" s="66">
        <v>30</v>
      </c>
      <c r="BZ74" s="66">
        <v>38</v>
      </c>
      <c r="CA74" s="66">
        <v>17.3</v>
      </c>
      <c r="CB74" s="66">
        <v>26</v>
      </c>
      <c r="CC74" s="66">
        <v>27</v>
      </c>
      <c r="CD74" s="20">
        <v>0.75</v>
      </c>
      <c r="CE74" s="20">
        <v>17.47</v>
      </c>
      <c r="CF74" s="20">
        <v>114.5</v>
      </c>
      <c r="CG74" s="20">
        <v>97.1</v>
      </c>
      <c r="CH74" s="20">
        <v>70.7</v>
      </c>
      <c r="CI74" s="20">
        <v>-9.2999999999999999E-2</v>
      </c>
      <c r="CJ74" s="20">
        <v>-2.37</v>
      </c>
      <c r="CK74" s="20">
        <v>104.6</v>
      </c>
      <c r="CL74" s="20">
        <v>107</v>
      </c>
      <c r="CM74" s="20">
        <v>-2.37</v>
      </c>
      <c r="CN74" s="20">
        <v>113.3</v>
      </c>
      <c r="CO74" s="20">
        <v>95.8</v>
      </c>
      <c r="CP74" s="63">
        <v>0.87309999999999999</v>
      </c>
      <c r="CQ74" s="20">
        <v>-0.3</v>
      </c>
      <c r="CR74" s="20">
        <f t="shared" si="11"/>
        <v>-3.7499999999999999E-2</v>
      </c>
      <c r="CS74" s="20">
        <v>1350</v>
      </c>
      <c r="CT74" s="20">
        <v>14.22</v>
      </c>
      <c r="CU74" s="20">
        <v>0.1</v>
      </c>
      <c r="CV74" s="20">
        <v>670</v>
      </c>
      <c r="CW74" s="20">
        <v>557</v>
      </c>
      <c r="CX74" s="20">
        <v>455</v>
      </c>
      <c r="CY74" s="20">
        <v>0.51600000000000001</v>
      </c>
      <c r="CZ74" s="20">
        <v>56</v>
      </c>
      <c r="DA74" s="20">
        <v>134</v>
      </c>
      <c r="DB74" s="20">
        <v>0.41799999999999998</v>
      </c>
      <c r="DC74" s="20">
        <v>144</v>
      </c>
      <c r="DD74" s="20">
        <v>183</v>
      </c>
      <c r="DE74" s="20">
        <v>0.78700000000000003</v>
      </c>
      <c r="DF74" s="20">
        <v>85</v>
      </c>
      <c r="DG74" s="20">
        <f t="shared" si="14"/>
        <v>10.625</v>
      </c>
      <c r="DH74" s="20">
        <v>306</v>
      </c>
      <c r="DI74" s="20">
        <f t="shared" si="15"/>
        <v>38.25</v>
      </c>
      <c r="DJ74" s="20">
        <v>142</v>
      </c>
      <c r="DK74" s="20">
        <v>54</v>
      </c>
      <c r="DL74" s="20">
        <v>21</v>
      </c>
      <c r="DM74" s="20">
        <v>112</v>
      </c>
      <c r="DN74" s="20">
        <v>132</v>
      </c>
      <c r="DO74" s="20">
        <v>83.8</v>
      </c>
      <c r="DP74" s="20">
        <v>69.625</v>
      </c>
      <c r="DQ74" s="20">
        <v>14.125</v>
      </c>
      <c r="DR74" s="20">
        <v>1.268</v>
      </c>
      <c r="DS74" s="20">
        <v>14</v>
      </c>
      <c r="DT74" s="20">
        <v>0.48199999999999998</v>
      </c>
      <c r="DU74" s="20">
        <v>16.8</v>
      </c>
      <c r="DV74" s="20">
        <v>22.9</v>
      </c>
      <c r="DW74" s="20">
        <v>2.6</v>
      </c>
      <c r="DX74" s="20">
        <v>6.75</v>
      </c>
      <c r="DY74" s="20">
        <v>16.5</v>
      </c>
      <c r="DZ74" s="20">
        <v>137</v>
      </c>
      <c r="EA74" s="20">
        <v>0.52400000000000002</v>
      </c>
      <c r="EB74" s="20">
        <v>2</v>
      </c>
      <c r="EC74" s="66">
        <v>58</v>
      </c>
      <c r="ED74" s="66">
        <v>38</v>
      </c>
      <c r="EE74" s="66">
        <v>74</v>
      </c>
      <c r="EF74" s="66">
        <v>43</v>
      </c>
      <c r="EG74" s="66">
        <v>30</v>
      </c>
      <c r="EH74" s="66">
        <v>31</v>
      </c>
      <c r="EI74" s="66">
        <v>137</v>
      </c>
      <c r="EJ74" s="66">
        <v>80</v>
      </c>
      <c r="EK74" s="20">
        <v>11283.02</v>
      </c>
      <c r="EL74" s="20">
        <v>11518.699999999999</v>
      </c>
      <c r="EM74" s="20">
        <v>86.0625</v>
      </c>
      <c r="EN74" s="20">
        <v>112</v>
      </c>
      <c r="EO74" s="20">
        <v>10.703200000000001</v>
      </c>
      <c r="EP74" s="20">
        <v>103.092</v>
      </c>
      <c r="EQ74" s="21">
        <v>63</v>
      </c>
      <c r="ER74" s="21">
        <v>90</v>
      </c>
      <c r="ES74" s="61" t="str">
        <f t="shared" si="10"/>
        <v>Colorado</v>
      </c>
      <c r="ET74" s="61">
        <f t="shared" si="7"/>
        <v>153</v>
      </c>
      <c r="EU74" s="61">
        <f t="shared" si="8"/>
        <v>-27</v>
      </c>
    </row>
    <row r="75" spans="1:151" x14ac:dyDescent="0.45">
      <c r="A75" s="64">
        <v>45270</v>
      </c>
      <c r="B75" s="21" t="s">
        <v>199</v>
      </c>
      <c r="C75" s="21">
        <v>19</v>
      </c>
      <c r="D75" s="21" t="s">
        <v>215</v>
      </c>
      <c r="E75" s="21">
        <v>266</v>
      </c>
      <c r="F75" s="50" t="s">
        <v>558</v>
      </c>
      <c r="G75" t="s">
        <v>199</v>
      </c>
      <c r="H75" t="s">
        <v>215</v>
      </c>
      <c r="I75" t="s">
        <v>199</v>
      </c>
      <c r="J75" t="s">
        <v>215</v>
      </c>
      <c r="K75" t="s">
        <v>443</v>
      </c>
      <c r="L75" t="s">
        <v>215</v>
      </c>
      <c r="M75" t="s">
        <v>1271</v>
      </c>
      <c r="N75" t="s">
        <v>659</v>
      </c>
      <c r="O75" t="s">
        <v>199</v>
      </c>
      <c r="P75" t="s">
        <v>451</v>
      </c>
      <c r="Q75" t="s">
        <v>443</v>
      </c>
      <c r="R75" t="s">
        <v>451</v>
      </c>
      <c r="S75" t="s">
        <v>86</v>
      </c>
      <c r="T75" t="s">
        <v>216</v>
      </c>
      <c r="U75">
        <v>7</v>
      </c>
      <c r="V75">
        <v>8</v>
      </c>
      <c r="W75" s="20">
        <v>0.77777777777777801</v>
      </c>
      <c r="X75" s="20">
        <v>-6.67</v>
      </c>
      <c r="Y75" s="20">
        <v>100.7</v>
      </c>
      <c r="Z75" s="20">
        <v>107.4</v>
      </c>
      <c r="AA75" s="20">
        <v>66.5</v>
      </c>
      <c r="AB75" s="20">
        <v>0.20899999999999999</v>
      </c>
      <c r="AC75" s="20">
        <v>-9.1</v>
      </c>
      <c r="AD75" s="20">
        <v>101.5</v>
      </c>
      <c r="AE75" s="20">
        <v>110.6</v>
      </c>
      <c r="AF75" s="20">
        <v>-9.1</v>
      </c>
      <c r="AG75" s="20">
        <v>98.9</v>
      </c>
      <c r="AH75" s="20">
        <v>108.9</v>
      </c>
      <c r="AI75" s="20">
        <v>0.2485</v>
      </c>
      <c r="AJ75" s="20">
        <v>-1.4</v>
      </c>
      <c r="AK75" s="20">
        <f t="shared" si="9"/>
        <v>-0.19999999999999998</v>
      </c>
      <c r="AL75" s="20">
        <v>1086</v>
      </c>
      <c r="AM75" s="20">
        <v>-7.76</v>
      </c>
      <c r="AN75" s="20">
        <v>-8.0500000000000007</v>
      </c>
      <c r="AO75" s="20">
        <v>682</v>
      </c>
      <c r="AP75" s="20">
        <v>578</v>
      </c>
      <c r="AQ75" s="20">
        <v>502</v>
      </c>
      <c r="AR75" s="20">
        <v>0.46800000000000003</v>
      </c>
      <c r="AS75" s="20">
        <v>62</v>
      </c>
      <c r="AT75" s="20">
        <v>177</v>
      </c>
      <c r="AU75" s="20">
        <v>0.35</v>
      </c>
      <c r="AV75" s="20">
        <v>150</v>
      </c>
      <c r="AW75" s="20">
        <v>208</v>
      </c>
      <c r="AX75" s="20">
        <v>0.72099999999999997</v>
      </c>
      <c r="AY75" s="20">
        <v>98</v>
      </c>
      <c r="AZ75" s="20">
        <f t="shared" si="12"/>
        <v>14</v>
      </c>
      <c r="BA75" s="20">
        <v>329</v>
      </c>
      <c r="BB75" s="20">
        <f t="shared" si="13"/>
        <v>47</v>
      </c>
      <c r="BC75" s="20">
        <v>107</v>
      </c>
      <c r="BD75" s="20">
        <v>54</v>
      </c>
      <c r="BE75" s="20">
        <v>28</v>
      </c>
      <c r="BF75" s="20">
        <v>115</v>
      </c>
      <c r="BG75" s="20">
        <v>117</v>
      </c>
      <c r="BH75" s="20">
        <v>75.8</v>
      </c>
      <c r="BI75" s="20">
        <v>64.221999999999994</v>
      </c>
      <c r="BJ75" s="20">
        <v>11.555999999999999</v>
      </c>
      <c r="BK75" s="20">
        <v>0.93</v>
      </c>
      <c r="BL75" s="20">
        <v>12.778</v>
      </c>
      <c r="BM75" s="20">
        <v>0.47</v>
      </c>
      <c r="BN75" s="20">
        <v>19.7</v>
      </c>
      <c r="BO75" s="20">
        <v>23.1</v>
      </c>
      <c r="BP75" s="20">
        <v>3.1</v>
      </c>
      <c r="BQ75" s="20">
        <v>6</v>
      </c>
      <c r="BR75" s="20">
        <v>13</v>
      </c>
      <c r="BS75" s="20">
        <v>215</v>
      </c>
      <c r="BT75" s="20">
        <v>0.47399999999999998</v>
      </c>
      <c r="BU75" s="20">
        <v>-1</v>
      </c>
      <c r="BV75" s="66">
        <v>241</v>
      </c>
      <c r="BW75" s="66">
        <v>161</v>
      </c>
      <c r="BX75" s="66">
        <v>149</v>
      </c>
      <c r="BY75" s="66">
        <v>244</v>
      </c>
      <c r="BZ75" s="66">
        <v>257</v>
      </c>
      <c r="CA75" s="66">
        <v>135.30000000000001</v>
      </c>
      <c r="CB75" s="66">
        <v>218</v>
      </c>
      <c r="CC75" s="66">
        <v>198</v>
      </c>
      <c r="CD75" s="20">
        <v>0.6</v>
      </c>
      <c r="CE75" s="20">
        <v>-6.73</v>
      </c>
      <c r="CF75" s="20">
        <v>103.5</v>
      </c>
      <c r="CG75" s="20">
        <v>110.3</v>
      </c>
      <c r="CH75" s="20">
        <v>63.8</v>
      </c>
      <c r="CI75" s="20">
        <v>0.114</v>
      </c>
      <c r="CJ75" s="20">
        <v>-1.33</v>
      </c>
      <c r="CK75" s="20">
        <v>105.2</v>
      </c>
      <c r="CL75" s="20">
        <v>106.5</v>
      </c>
      <c r="CM75" s="20">
        <v>-1.33</v>
      </c>
      <c r="CN75" s="20">
        <v>102.4</v>
      </c>
      <c r="CO75" s="20">
        <v>107.9</v>
      </c>
      <c r="CP75" s="63">
        <v>0.35249999999999998</v>
      </c>
      <c r="CQ75" s="20">
        <v>-2.4</v>
      </c>
      <c r="CR75" s="20">
        <f t="shared" si="11"/>
        <v>-0.3</v>
      </c>
      <c r="CS75" s="20">
        <v>1109</v>
      </c>
      <c r="CT75" s="20">
        <v>-6.59</v>
      </c>
      <c r="CU75" s="20">
        <v>-2.34</v>
      </c>
      <c r="CV75" s="20">
        <v>705</v>
      </c>
      <c r="CW75" s="20">
        <v>690</v>
      </c>
      <c r="CX75" s="20">
        <v>555</v>
      </c>
      <c r="CY75" s="20">
        <v>0.44</v>
      </c>
      <c r="CZ75" s="20">
        <v>72</v>
      </c>
      <c r="DA75" s="20">
        <v>193</v>
      </c>
      <c r="DB75" s="20">
        <v>0.373</v>
      </c>
      <c r="DC75" s="20">
        <v>145</v>
      </c>
      <c r="DD75" s="20">
        <v>204</v>
      </c>
      <c r="DE75" s="20">
        <v>0.71099999999999997</v>
      </c>
      <c r="DF75" s="20">
        <v>107</v>
      </c>
      <c r="DG75" s="20">
        <f t="shared" si="14"/>
        <v>13.375</v>
      </c>
      <c r="DH75" s="20">
        <v>339</v>
      </c>
      <c r="DI75" s="20">
        <f t="shared" si="15"/>
        <v>42.375</v>
      </c>
      <c r="DJ75" s="20">
        <v>116</v>
      </c>
      <c r="DK75" s="20">
        <v>64</v>
      </c>
      <c r="DL75" s="20">
        <v>48</v>
      </c>
      <c r="DM75" s="20">
        <v>104</v>
      </c>
      <c r="DN75" s="20">
        <v>154</v>
      </c>
      <c r="DO75" s="20">
        <v>70.5</v>
      </c>
      <c r="DP75" s="20">
        <v>69</v>
      </c>
      <c r="DQ75" s="20">
        <v>1.5</v>
      </c>
      <c r="DR75" s="20">
        <v>1.115</v>
      </c>
      <c r="DS75" s="20">
        <v>10.4</v>
      </c>
      <c r="DT75" s="20">
        <v>0.61499999999999999</v>
      </c>
      <c r="DU75" s="20">
        <v>19.3</v>
      </c>
      <c r="DV75" s="20">
        <v>20.399999999999999</v>
      </c>
      <c r="DW75" s="20">
        <v>4.8</v>
      </c>
      <c r="DX75" s="20">
        <v>6.4</v>
      </c>
      <c r="DY75" s="20">
        <v>15.4</v>
      </c>
      <c r="DZ75" s="20">
        <v>198</v>
      </c>
      <c r="EA75" s="20">
        <v>0.48</v>
      </c>
      <c r="EB75" s="20">
        <v>2</v>
      </c>
      <c r="EC75" s="66">
        <v>214</v>
      </c>
      <c r="ED75" s="66">
        <v>239</v>
      </c>
      <c r="EE75" s="66">
        <v>203</v>
      </c>
      <c r="EF75" s="66">
        <v>287</v>
      </c>
      <c r="EG75" s="66">
        <v>258</v>
      </c>
      <c r="EH75" s="66">
        <v>164.7</v>
      </c>
      <c r="EI75" s="66">
        <v>198</v>
      </c>
      <c r="EJ75" s="66">
        <v>201</v>
      </c>
      <c r="EK75" s="20">
        <v>11107.21</v>
      </c>
      <c r="EL75" s="20">
        <v>11115.900000000001</v>
      </c>
      <c r="EM75" s="20">
        <v>81.779200000000003</v>
      </c>
      <c r="EN75" s="20">
        <v>62.400000000000006</v>
      </c>
      <c r="EO75" s="20">
        <v>9.2430000000000003</v>
      </c>
      <c r="EP75" s="20">
        <v>111.03399999999999</v>
      </c>
      <c r="EQ75" s="21">
        <v>83</v>
      </c>
      <c r="ER75" s="21">
        <v>71</v>
      </c>
      <c r="ES75" s="61" t="str">
        <f t="shared" si="10"/>
        <v>Ball St.</v>
      </c>
      <c r="ET75" s="61">
        <f t="shared" si="7"/>
        <v>154</v>
      </c>
      <c r="EU75" s="61">
        <f t="shared" si="8"/>
        <v>12</v>
      </c>
    </row>
    <row r="76" spans="1:151" x14ac:dyDescent="0.45">
      <c r="A76" s="64">
        <v>45270</v>
      </c>
      <c r="B76" s="21" t="s">
        <v>117</v>
      </c>
      <c r="C76" s="21">
        <v>47</v>
      </c>
      <c r="D76" s="21" t="s">
        <v>242</v>
      </c>
      <c r="E76" s="21">
        <v>243</v>
      </c>
      <c r="F76" s="50" t="s">
        <v>558</v>
      </c>
      <c r="G76" t="s">
        <v>907</v>
      </c>
      <c r="H76" t="s">
        <v>242</v>
      </c>
      <c r="I76" t="s">
        <v>907</v>
      </c>
      <c r="J76" t="s">
        <v>242</v>
      </c>
      <c r="K76" t="s">
        <v>907</v>
      </c>
      <c r="L76" t="s">
        <v>242</v>
      </c>
      <c r="M76" t="s">
        <v>620</v>
      </c>
      <c r="N76" t="s">
        <v>242</v>
      </c>
      <c r="O76" t="s">
        <v>117</v>
      </c>
      <c r="P76" t="s">
        <v>242</v>
      </c>
      <c r="Q76" t="s">
        <v>117</v>
      </c>
      <c r="R76" t="s">
        <v>242</v>
      </c>
      <c r="S76" t="s">
        <v>118</v>
      </c>
      <c r="T76" t="s">
        <v>82</v>
      </c>
      <c r="U76">
        <v>8</v>
      </c>
      <c r="V76">
        <v>8</v>
      </c>
      <c r="W76" s="20">
        <v>0.5</v>
      </c>
      <c r="X76" s="20">
        <v>3.32</v>
      </c>
      <c r="Y76" s="20">
        <v>106.6</v>
      </c>
      <c r="Z76" s="20">
        <v>103.3</v>
      </c>
      <c r="AA76" s="20">
        <v>71.2</v>
      </c>
      <c r="AB76" s="20">
        <v>0.111</v>
      </c>
      <c r="AC76" s="20">
        <v>5.48</v>
      </c>
      <c r="AD76" s="20">
        <v>109</v>
      </c>
      <c r="AE76" s="20">
        <v>103.5</v>
      </c>
      <c r="AF76" s="20">
        <v>5.48</v>
      </c>
      <c r="AG76" s="20">
        <v>108</v>
      </c>
      <c r="AH76" s="20">
        <v>100.5</v>
      </c>
      <c r="AI76" s="20">
        <v>0.69440000000000002</v>
      </c>
      <c r="AJ76" s="20">
        <v>-1.4</v>
      </c>
      <c r="AK76" s="20">
        <f t="shared" si="9"/>
        <v>-0.17499999999999999</v>
      </c>
      <c r="AL76" s="20">
        <v>1244</v>
      </c>
      <c r="AM76" s="20">
        <v>1.4</v>
      </c>
      <c r="AN76" s="20">
        <v>4.5199999999999996</v>
      </c>
      <c r="AO76" s="20">
        <v>581</v>
      </c>
      <c r="AP76" s="20">
        <v>606</v>
      </c>
      <c r="AQ76" s="20">
        <v>503</v>
      </c>
      <c r="AR76" s="20">
        <v>0.39400000000000002</v>
      </c>
      <c r="AS76" s="20">
        <v>71</v>
      </c>
      <c r="AT76" s="20">
        <v>246</v>
      </c>
      <c r="AU76" s="20">
        <v>0.28899999999999998</v>
      </c>
      <c r="AV76" s="20">
        <v>114</v>
      </c>
      <c r="AW76" s="20">
        <v>155</v>
      </c>
      <c r="AX76" s="20">
        <v>0.73499999999999999</v>
      </c>
      <c r="AY76" s="20">
        <v>104</v>
      </c>
      <c r="AZ76" s="20">
        <f t="shared" si="12"/>
        <v>13</v>
      </c>
      <c r="BA76" s="20">
        <v>303</v>
      </c>
      <c r="BB76" s="20">
        <f t="shared" si="13"/>
        <v>37.875</v>
      </c>
      <c r="BC76" s="20">
        <v>99</v>
      </c>
      <c r="BD76" s="20">
        <v>47</v>
      </c>
      <c r="BE76" s="20">
        <v>19</v>
      </c>
      <c r="BF76" s="20">
        <v>94</v>
      </c>
      <c r="BG76" s="20">
        <v>140</v>
      </c>
      <c r="BH76" s="20">
        <v>72.599999999999994</v>
      </c>
      <c r="BI76" s="20">
        <v>75.75</v>
      </c>
      <c r="BJ76" s="20">
        <v>-3.125</v>
      </c>
      <c r="BK76" s="20">
        <v>1.0529999999999999</v>
      </c>
      <c r="BL76" s="20">
        <v>11.75</v>
      </c>
      <c r="BM76" s="20">
        <v>0.5</v>
      </c>
      <c r="BN76" s="20">
        <v>30.8</v>
      </c>
      <c r="BO76" s="20">
        <v>19.399999999999999</v>
      </c>
      <c r="BP76" s="20">
        <v>2.4</v>
      </c>
      <c r="BQ76" s="20">
        <v>5.875</v>
      </c>
      <c r="BR76" s="20">
        <v>17.5</v>
      </c>
      <c r="BS76" s="20">
        <v>93</v>
      </c>
      <c r="BT76" s="20">
        <v>0.56100000000000005</v>
      </c>
      <c r="BU76" s="20">
        <v>0</v>
      </c>
      <c r="BV76" s="66">
        <v>132</v>
      </c>
      <c r="BW76" s="66">
        <v>70</v>
      </c>
      <c r="BX76" s="66">
        <v>124</v>
      </c>
      <c r="BY76" s="66">
        <v>112</v>
      </c>
      <c r="BZ76" s="66">
        <v>132</v>
      </c>
      <c r="CA76" s="66">
        <v>73.2</v>
      </c>
      <c r="CB76" s="66">
        <v>92</v>
      </c>
      <c r="CC76" s="66">
        <v>61</v>
      </c>
      <c r="CD76" s="20">
        <v>0.55555555555555602</v>
      </c>
      <c r="CE76" s="20">
        <v>-2.0699999999999998</v>
      </c>
      <c r="CF76" s="20">
        <v>105.9</v>
      </c>
      <c r="CG76" s="20">
        <v>108</v>
      </c>
      <c r="CH76" s="20">
        <v>67.2</v>
      </c>
      <c r="CI76" s="20">
        <v>2.8000000000000001E-2</v>
      </c>
      <c r="CJ76" s="20">
        <v>-1.49</v>
      </c>
      <c r="CK76" s="20">
        <v>103.1</v>
      </c>
      <c r="CL76" s="20">
        <v>104.6</v>
      </c>
      <c r="CM76" s="20">
        <v>-1.49</v>
      </c>
      <c r="CN76" s="20">
        <v>104.7</v>
      </c>
      <c r="CO76" s="20">
        <v>104.8</v>
      </c>
      <c r="CP76" s="63">
        <v>0.49730000000000002</v>
      </c>
      <c r="CQ76" s="20">
        <v>-2</v>
      </c>
      <c r="CR76" s="20">
        <f t="shared" si="11"/>
        <v>-0.25</v>
      </c>
      <c r="CS76" s="20">
        <v>1156</v>
      </c>
      <c r="CT76" s="20">
        <v>-0.18</v>
      </c>
      <c r="CU76" s="20">
        <v>0.56999999999999995</v>
      </c>
      <c r="CV76" s="20">
        <v>667</v>
      </c>
      <c r="CW76" s="20">
        <v>635</v>
      </c>
      <c r="CX76" s="20">
        <v>515</v>
      </c>
      <c r="CY76" s="20">
        <v>0.48499999999999999</v>
      </c>
      <c r="CZ76" s="20">
        <v>51</v>
      </c>
      <c r="DA76" s="20">
        <v>145</v>
      </c>
      <c r="DB76" s="20">
        <v>0.35199999999999998</v>
      </c>
      <c r="DC76" s="20">
        <v>116</v>
      </c>
      <c r="DD76" s="20">
        <v>201</v>
      </c>
      <c r="DE76" s="20">
        <v>0.57699999999999996</v>
      </c>
      <c r="DF76" s="20">
        <v>115</v>
      </c>
      <c r="DG76" s="20">
        <f t="shared" si="14"/>
        <v>14.375</v>
      </c>
      <c r="DH76" s="20">
        <v>362</v>
      </c>
      <c r="DI76" s="20">
        <f t="shared" si="15"/>
        <v>45.25</v>
      </c>
      <c r="DJ76" s="20">
        <v>122</v>
      </c>
      <c r="DK76" s="20">
        <v>47</v>
      </c>
      <c r="DL76" s="20">
        <v>27</v>
      </c>
      <c r="DM76" s="20">
        <v>109</v>
      </c>
      <c r="DN76" s="20">
        <v>138</v>
      </c>
      <c r="DO76" s="20">
        <v>74.099999999999994</v>
      </c>
      <c r="DP76" s="20">
        <v>70.555999999999997</v>
      </c>
      <c r="DQ76" s="20">
        <v>3.556</v>
      </c>
      <c r="DR76" s="20">
        <v>1.119</v>
      </c>
      <c r="DS76" s="20">
        <v>12.111000000000001</v>
      </c>
      <c r="DT76" s="20">
        <v>0.43099999999999999</v>
      </c>
      <c r="DU76" s="20">
        <v>16.100000000000001</v>
      </c>
      <c r="DV76" s="20">
        <v>22.3</v>
      </c>
      <c r="DW76" s="20">
        <v>3</v>
      </c>
      <c r="DX76" s="20">
        <v>5.2222222222222223</v>
      </c>
      <c r="DY76" s="20">
        <v>15.3</v>
      </c>
      <c r="DZ76" s="20">
        <v>203</v>
      </c>
      <c r="EA76" s="20">
        <v>0.47699999999999998</v>
      </c>
      <c r="EB76" s="20">
        <v>2</v>
      </c>
      <c r="EC76" s="66">
        <v>240</v>
      </c>
      <c r="ED76" s="66">
        <v>238</v>
      </c>
      <c r="EE76" s="66">
        <v>189</v>
      </c>
      <c r="EF76" s="66">
        <v>249</v>
      </c>
      <c r="EG76" s="66">
        <v>190</v>
      </c>
      <c r="EH76" s="66">
        <v>144.5</v>
      </c>
      <c r="EI76" s="66">
        <v>203</v>
      </c>
      <c r="EJ76" s="66">
        <v>230</v>
      </c>
      <c r="EK76" s="20">
        <v>11512.8</v>
      </c>
      <c r="EL76" s="20">
        <v>10939.470000000001</v>
      </c>
      <c r="EM76" s="20">
        <v>61.361111111111114</v>
      </c>
      <c r="EN76" s="20">
        <v>71.152124999999998</v>
      </c>
      <c r="EO76" s="20">
        <v>10.0975</v>
      </c>
      <c r="EP76" s="20">
        <v>101.42999999999999</v>
      </c>
      <c r="EQ76" s="21">
        <v>85</v>
      </c>
      <c r="ER76" s="21">
        <v>70</v>
      </c>
      <c r="ES76" s="61" t="str">
        <f t="shared" si="10"/>
        <v>Charleston</v>
      </c>
      <c r="ET76" s="61">
        <f t="shared" si="7"/>
        <v>155</v>
      </c>
      <c r="EU76" s="61">
        <f t="shared" si="8"/>
        <v>15</v>
      </c>
    </row>
    <row r="77" spans="1:151" x14ac:dyDescent="0.45">
      <c r="A77" s="64">
        <v>45270</v>
      </c>
      <c r="B77" s="21" t="s">
        <v>96</v>
      </c>
      <c r="C77" s="21">
        <v>298</v>
      </c>
      <c r="D77" s="21" t="s">
        <v>48</v>
      </c>
      <c r="E77" s="21">
        <v>166</v>
      </c>
      <c r="F77" s="50" t="s">
        <v>558</v>
      </c>
      <c r="G77" t="s">
        <v>96</v>
      </c>
      <c r="H77" t="s">
        <v>48</v>
      </c>
      <c r="I77" t="s">
        <v>96</v>
      </c>
      <c r="J77" t="s">
        <v>48</v>
      </c>
      <c r="K77" t="s">
        <v>96</v>
      </c>
      <c r="L77" t="s">
        <v>48</v>
      </c>
      <c r="M77" t="s">
        <v>96</v>
      </c>
      <c r="N77" t="s">
        <v>48</v>
      </c>
      <c r="O77" t="s">
        <v>96</v>
      </c>
      <c r="P77" t="s">
        <v>48</v>
      </c>
      <c r="Q77" t="s">
        <v>96</v>
      </c>
      <c r="R77" t="s">
        <v>48</v>
      </c>
      <c r="S77" t="s">
        <v>17</v>
      </c>
      <c r="T77" t="s">
        <v>13</v>
      </c>
      <c r="U77">
        <v>9</v>
      </c>
      <c r="V77">
        <v>8</v>
      </c>
      <c r="W77" s="20">
        <v>0.77777777777777801</v>
      </c>
      <c r="X77" s="20">
        <v>20.63</v>
      </c>
      <c r="Y77" s="20">
        <v>119.6</v>
      </c>
      <c r="Z77" s="20">
        <v>99</v>
      </c>
      <c r="AA77" s="20">
        <v>65.400000000000006</v>
      </c>
      <c r="AB77" s="20">
        <v>0.04</v>
      </c>
      <c r="AC77" s="20">
        <v>9.41</v>
      </c>
      <c r="AD77" s="20">
        <v>109.5</v>
      </c>
      <c r="AE77" s="20">
        <v>100</v>
      </c>
      <c r="AF77" s="20">
        <v>9.41</v>
      </c>
      <c r="AG77" s="20">
        <v>118.5</v>
      </c>
      <c r="AH77" s="20">
        <v>99</v>
      </c>
      <c r="AI77" s="20">
        <v>0.88800000000000001</v>
      </c>
      <c r="AJ77" s="20">
        <v>1.5</v>
      </c>
      <c r="AK77" s="20">
        <f t="shared" si="9"/>
        <v>0.16666666666666666</v>
      </c>
      <c r="AL77" s="20">
        <v>1395</v>
      </c>
      <c r="AM77" s="20">
        <v>19.14</v>
      </c>
      <c r="AN77" s="20">
        <v>10.029999999999999</v>
      </c>
      <c r="AO77" s="20">
        <v>691</v>
      </c>
      <c r="AP77" s="20">
        <v>609</v>
      </c>
      <c r="AQ77" s="20">
        <v>573</v>
      </c>
      <c r="AR77" s="20">
        <v>0.436</v>
      </c>
      <c r="AS77" s="20">
        <v>62</v>
      </c>
      <c r="AT77" s="20">
        <v>207</v>
      </c>
      <c r="AU77" s="20">
        <v>0.3</v>
      </c>
      <c r="AV77" s="20">
        <v>129</v>
      </c>
      <c r="AW77" s="20">
        <v>178</v>
      </c>
      <c r="AX77" s="20">
        <v>0.72499999999999998</v>
      </c>
      <c r="AY77" s="20">
        <v>159</v>
      </c>
      <c r="AZ77" s="20">
        <f t="shared" si="12"/>
        <v>17.666666666666668</v>
      </c>
      <c r="BA77" s="20">
        <v>376</v>
      </c>
      <c r="BB77" s="20">
        <f t="shared" si="13"/>
        <v>41.777777777777779</v>
      </c>
      <c r="BC77" s="20">
        <v>113</v>
      </c>
      <c r="BD77" s="20">
        <v>61</v>
      </c>
      <c r="BE77" s="20">
        <v>27</v>
      </c>
      <c r="BF77" s="20">
        <v>84</v>
      </c>
      <c r="BG77" s="20">
        <v>140</v>
      </c>
      <c r="BH77" s="20">
        <v>76.8</v>
      </c>
      <c r="BI77" s="20">
        <v>67.667000000000002</v>
      </c>
      <c r="BJ77" s="20">
        <v>9.1110000000000007</v>
      </c>
      <c r="BK77" s="20">
        <v>1.345</v>
      </c>
      <c r="BL77" s="20">
        <v>9.3330000000000002</v>
      </c>
      <c r="BM77" s="20">
        <v>0.72599999999999998</v>
      </c>
      <c r="BN77" s="20">
        <v>23</v>
      </c>
      <c r="BO77" s="20">
        <v>19.8</v>
      </c>
      <c r="BP77" s="20">
        <v>3</v>
      </c>
      <c r="BQ77" s="20">
        <v>6.7777777777777777</v>
      </c>
      <c r="BR77" s="20">
        <v>15.6</v>
      </c>
      <c r="BS77" s="20">
        <v>14</v>
      </c>
      <c r="BT77" s="20">
        <v>0.64500000000000002</v>
      </c>
      <c r="BU77" s="20">
        <v>0</v>
      </c>
      <c r="BV77" s="66">
        <v>13</v>
      </c>
      <c r="BW77" s="66">
        <v>15</v>
      </c>
      <c r="BX77" s="66">
        <v>13</v>
      </c>
      <c r="BY77" s="66">
        <v>11</v>
      </c>
      <c r="BZ77" s="66">
        <v>19</v>
      </c>
      <c r="CA77" s="66">
        <v>9.8000000000000007</v>
      </c>
      <c r="CB77" s="66">
        <v>14</v>
      </c>
      <c r="CC77" s="66">
        <v>17</v>
      </c>
      <c r="CD77" s="20">
        <v>0.75</v>
      </c>
      <c r="CE77" s="20">
        <v>15.3</v>
      </c>
      <c r="CF77" s="20">
        <v>112.4</v>
      </c>
      <c r="CG77" s="20">
        <v>97.1</v>
      </c>
      <c r="CH77" s="20">
        <v>73.3</v>
      </c>
      <c r="CI77" s="20">
        <v>7.0999999999999994E-2</v>
      </c>
      <c r="CJ77" s="20">
        <v>7.7</v>
      </c>
      <c r="CK77" s="20">
        <v>108.9</v>
      </c>
      <c r="CL77" s="20">
        <v>101.2</v>
      </c>
      <c r="CM77" s="20">
        <v>7.7</v>
      </c>
      <c r="CN77" s="20">
        <v>111.7</v>
      </c>
      <c r="CO77" s="20">
        <v>97.2</v>
      </c>
      <c r="CP77" s="63">
        <v>0.83140000000000003</v>
      </c>
      <c r="CQ77" s="20">
        <v>1</v>
      </c>
      <c r="CR77" s="20">
        <f t="shared" si="11"/>
        <v>0.125</v>
      </c>
      <c r="CS77" s="20">
        <v>1341</v>
      </c>
      <c r="CT77" s="20">
        <v>9.0299999999999994</v>
      </c>
      <c r="CU77" s="20">
        <v>3.53</v>
      </c>
      <c r="CV77" s="20">
        <v>636</v>
      </c>
      <c r="CW77" s="20">
        <v>592</v>
      </c>
      <c r="CX77" s="20">
        <v>488</v>
      </c>
      <c r="CY77" s="20">
        <v>0.45500000000000002</v>
      </c>
      <c r="CZ77" s="20">
        <v>65</v>
      </c>
      <c r="DA77" s="20">
        <v>185</v>
      </c>
      <c r="DB77" s="20">
        <v>0.35099999999999998</v>
      </c>
      <c r="DC77" s="20">
        <v>127</v>
      </c>
      <c r="DD77" s="20">
        <v>175</v>
      </c>
      <c r="DE77" s="20">
        <v>0.72599999999999998</v>
      </c>
      <c r="DF77" s="20">
        <v>89</v>
      </c>
      <c r="DG77" s="20">
        <f t="shared" si="14"/>
        <v>11.125</v>
      </c>
      <c r="DH77" s="20">
        <v>300</v>
      </c>
      <c r="DI77" s="20">
        <f t="shared" si="15"/>
        <v>37.5</v>
      </c>
      <c r="DJ77" s="20">
        <v>103</v>
      </c>
      <c r="DK77" s="20">
        <v>69</v>
      </c>
      <c r="DL77" s="20">
        <v>41</v>
      </c>
      <c r="DM77" s="20">
        <v>110</v>
      </c>
      <c r="DN77" s="20">
        <v>142</v>
      </c>
      <c r="DO77" s="20">
        <v>79.5</v>
      </c>
      <c r="DP77" s="20">
        <v>74</v>
      </c>
      <c r="DQ77" s="20">
        <v>5.5</v>
      </c>
      <c r="DR77" s="20">
        <v>0.93600000000000005</v>
      </c>
      <c r="DS77" s="20">
        <v>13.75</v>
      </c>
      <c r="DT77" s="20">
        <v>0.627</v>
      </c>
      <c r="DU77" s="20">
        <v>23.1</v>
      </c>
      <c r="DV77" s="20">
        <v>21.9</v>
      </c>
      <c r="DW77" s="20">
        <v>5.0999999999999996</v>
      </c>
      <c r="DX77" s="20">
        <v>8.625</v>
      </c>
      <c r="DY77" s="20">
        <v>17.8</v>
      </c>
      <c r="DZ77" s="20">
        <v>19</v>
      </c>
      <c r="EA77" s="20">
        <v>0.64100000000000001</v>
      </c>
      <c r="EB77" s="20">
        <v>1</v>
      </c>
      <c r="EC77" s="66">
        <v>63</v>
      </c>
      <c r="ED77" s="66">
        <v>33</v>
      </c>
      <c r="EE77" s="66">
        <v>29</v>
      </c>
      <c r="EF77" s="66">
        <v>36</v>
      </c>
      <c r="EG77" s="66">
        <v>40</v>
      </c>
      <c r="EH77" s="66">
        <v>23.2</v>
      </c>
      <c r="EI77" s="66">
        <v>19</v>
      </c>
      <c r="EJ77" s="66">
        <v>33</v>
      </c>
      <c r="EK77" s="20">
        <v>11613.159999999998</v>
      </c>
      <c r="EL77" s="20">
        <v>11127.6</v>
      </c>
      <c r="EM77" s="20">
        <v>80.497124999999997</v>
      </c>
      <c r="EN77" s="20">
        <v>93.194444444444443</v>
      </c>
      <c r="EO77" s="20">
        <v>11.3256</v>
      </c>
      <c r="EP77" s="20">
        <v>102.95</v>
      </c>
      <c r="EQ77" s="21">
        <v>75</v>
      </c>
      <c r="ER77" s="21">
        <v>81</v>
      </c>
      <c r="ES77" s="61" t="str">
        <f t="shared" si="10"/>
        <v>Memphis</v>
      </c>
      <c r="ET77" s="61">
        <f t="shared" si="7"/>
        <v>156</v>
      </c>
      <c r="EU77" s="61">
        <f t="shared" si="8"/>
        <v>-6</v>
      </c>
    </row>
    <row r="78" spans="1:151" x14ac:dyDescent="0.45">
      <c r="A78" s="64">
        <v>45270</v>
      </c>
      <c r="B78" s="21" t="s">
        <v>74</v>
      </c>
      <c r="C78" s="21">
        <v>316</v>
      </c>
      <c r="D78" s="21" t="s">
        <v>93</v>
      </c>
      <c r="E78" s="21">
        <v>176</v>
      </c>
      <c r="F78" s="50" t="s">
        <v>558</v>
      </c>
      <c r="G78" t="s">
        <v>74</v>
      </c>
      <c r="H78" t="s">
        <v>93</v>
      </c>
      <c r="I78" t="s">
        <v>74</v>
      </c>
      <c r="J78" t="s">
        <v>93</v>
      </c>
      <c r="K78" t="s">
        <v>1318</v>
      </c>
      <c r="L78" t="s">
        <v>93</v>
      </c>
      <c r="M78" t="s">
        <v>74</v>
      </c>
      <c r="N78" t="s">
        <v>93</v>
      </c>
      <c r="O78" t="s">
        <v>74</v>
      </c>
      <c r="P78" t="s">
        <v>433</v>
      </c>
      <c r="Q78" t="s">
        <v>74</v>
      </c>
      <c r="R78" t="s">
        <v>433</v>
      </c>
      <c r="S78" t="s">
        <v>21</v>
      </c>
      <c r="T78" t="s">
        <v>17</v>
      </c>
      <c r="U78">
        <v>8</v>
      </c>
      <c r="V78">
        <v>8</v>
      </c>
      <c r="W78" s="20">
        <v>0.75</v>
      </c>
      <c r="X78" s="20">
        <v>10.9</v>
      </c>
      <c r="Y78" s="20">
        <v>106.5</v>
      </c>
      <c r="Z78" s="20">
        <v>95.6</v>
      </c>
      <c r="AA78" s="20">
        <v>73.099999999999994</v>
      </c>
      <c r="AB78" s="20">
        <v>0.01</v>
      </c>
      <c r="AC78" s="20">
        <v>-2.4900000000000002</v>
      </c>
      <c r="AD78" s="20">
        <v>104</v>
      </c>
      <c r="AE78" s="20">
        <v>106.5</v>
      </c>
      <c r="AF78" s="20">
        <v>-2.4900000000000002</v>
      </c>
      <c r="AG78" s="20">
        <v>105.4</v>
      </c>
      <c r="AH78" s="20">
        <v>95.7</v>
      </c>
      <c r="AI78" s="20">
        <v>0.75229999999999997</v>
      </c>
      <c r="AJ78" s="20">
        <v>-0.4</v>
      </c>
      <c r="AK78" s="20">
        <f t="shared" si="9"/>
        <v>-0.05</v>
      </c>
      <c r="AL78" s="20">
        <v>1314</v>
      </c>
      <c r="AM78" s="20">
        <v>11.1</v>
      </c>
      <c r="AN78" s="20">
        <v>-0.77</v>
      </c>
      <c r="AO78" s="20">
        <v>634</v>
      </c>
      <c r="AP78" s="20">
        <v>539</v>
      </c>
      <c r="AQ78" s="20">
        <v>513</v>
      </c>
      <c r="AR78" s="20">
        <v>0.442</v>
      </c>
      <c r="AS78" s="20">
        <v>63</v>
      </c>
      <c r="AT78" s="20">
        <v>188</v>
      </c>
      <c r="AU78" s="20">
        <v>0.33500000000000002</v>
      </c>
      <c r="AV78" s="20">
        <v>117</v>
      </c>
      <c r="AW78" s="20">
        <v>170</v>
      </c>
      <c r="AX78" s="20">
        <v>0.68799999999999994</v>
      </c>
      <c r="AY78" s="20">
        <v>103</v>
      </c>
      <c r="AZ78" s="20">
        <f t="shared" si="12"/>
        <v>12.875</v>
      </c>
      <c r="BA78" s="20">
        <v>326</v>
      </c>
      <c r="BB78" s="20">
        <f t="shared" si="13"/>
        <v>40.75</v>
      </c>
      <c r="BC78" s="20">
        <v>97</v>
      </c>
      <c r="BD78" s="20">
        <v>74</v>
      </c>
      <c r="BE78" s="20">
        <v>45</v>
      </c>
      <c r="BF78" s="20">
        <v>102</v>
      </c>
      <c r="BG78" s="20">
        <v>151</v>
      </c>
      <c r="BH78" s="20">
        <v>79.2</v>
      </c>
      <c r="BI78" s="20">
        <v>67.375</v>
      </c>
      <c r="BJ78" s="20">
        <v>11.875</v>
      </c>
      <c r="BK78" s="20">
        <v>0.95099999999999996</v>
      </c>
      <c r="BL78" s="20">
        <v>12.75</v>
      </c>
      <c r="BM78" s="20">
        <v>0.72499999999999998</v>
      </c>
      <c r="BN78" s="20">
        <v>23.5</v>
      </c>
      <c r="BO78" s="20">
        <v>21.2</v>
      </c>
      <c r="BP78" s="20">
        <v>5.6</v>
      </c>
      <c r="BQ78" s="20">
        <v>9.25</v>
      </c>
      <c r="BR78" s="20">
        <v>18.899999999999999</v>
      </c>
      <c r="BS78" s="20">
        <v>72</v>
      </c>
      <c r="BT78" s="20">
        <v>0.57499999999999996</v>
      </c>
      <c r="BU78" s="20">
        <v>0</v>
      </c>
      <c r="BV78" s="66">
        <v>68</v>
      </c>
      <c r="BW78" s="66">
        <v>80</v>
      </c>
      <c r="BX78" s="66">
        <v>95</v>
      </c>
      <c r="BY78" s="66">
        <v>45</v>
      </c>
      <c r="BZ78" s="66">
        <v>69</v>
      </c>
      <c r="CA78" s="66">
        <v>48.3</v>
      </c>
      <c r="CB78" s="66">
        <v>73</v>
      </c>
      <c r="CC78" s="66">
        <v>128</v>
      </c>
      <c r="CD78" s="20">
        <v>1</v>
      </c>
      <c r="CE78" s="20">
        <v>6.86</v>
      </c>
      <c r="CF78" s="20">
        <v>108.6</v>
      </c>
      <c r="CG78" s="20">
        <v>101.8</v>
      </c>
      <c r="CH78" s="20">
        <v>66</v>
      </c>
      <c r="CI78" s="20">
        <v>0.14099999999999999</v>
      </c>
      <c r="CJ78" s="20">
        <v>-4.83</v>
      </c>
      <c r="CK78" s="20">
        <v>102.2</v>
      </c>
      <c r="CL78" s="20">
        <v>107</v>
      </c>
      <c r="CM78" s="20">
        <v>-4.83</v>
      </c>
      <c r="CN78" s="20">
        <v>108.5</v>
      </c>
      <c r="CO78" s="20">
        <v>98.4</v>
      </c>
      <c r="CP78" s="63">
        <v>0.75629999999999997</v>
      </c>
      <c r="CQ78" s="20">
        <v>1.5</v>
      </c>
      <c r="CR78" s="20">
        <f t="shared" si="11"/>
        <v>0.1875</v>
      </c>
      <c r="CS78" s="20">
        <v>1364</v>
      </c>
      <c r="CT78" s="20">
        <v>4.28</v>
      </c>
      <c r="CU78" s="20">
        <v>-2.97</v>
      </c>
      <c r="CV78" s="20">
        <v>590</v>
      </c>
      <c r="CW78" s="20">
        <v>532</v>
      </c>
      <c r="CX78" s="20">
        <v>473</v>
      </c>
      <c r="CY78" s="20">
        <v>0.44600000000000001</v>
      </c>
      <c r="CZ78" s="20">
        <v>55</v>
      </c>
      <c r="DA78" s="20">
        <v>152</v>
      </c>
      <c r="DB78" s="20">
        <v>0.36199999999999999</v>
      </c>
      <c r="DC78" s="20">
        <v>113</v>
      </c>
      <c r="DD78" s="20">
        <v>153</v>
      </c>
      <c r="DE78" s="20">
        <v>0.73899999999999999</v>
      </c>
      <c r="DF78" s="20">
        <v>84</v>
      </c>
      <c r="DG78" s="20">
        <f t="shared" si="14"/>
        <v>10.5</v>
      </c>
      <c r="DH78" s="20">
        <v>294</v>
      </c>
      <c r="DI78" s="20">
        <f t="shared" si="15"/>
        <v>36.75</v>
      </c>
      <c r="DJ78" s="20">
        <v>130</v>
      </c>
      <c r="DK78" s="20">
        <v>66</v>
      </c>
      <c r="DL78" s="20">
        <v>54</v>
      </c>
      <c r="DM78" s="20">
        <v>83</v>
      </c>
      <c r="DN78" s="20">
        <v>109</v>
      </c>
      <c r="DO78" s="20">
        <v>73.8</v>
      </c>
      <c r="DP78" s="20">
        <v>66.5</v>
      </c>
      <c r="DQ78" s="20">
        <v>7.25</v>
      </c>
      <c r="DR78" s="20">
        <v>1.5660000000000001</v>
      </c>
      <c r="DS78" s="20">
        <v>10.375</v>
      </c>
      <c r="DT78" s="20">
        <v>0.79500000000000004</v>
      </c>
      <c r="DU78" s="20">
        <v>19</v>
      </c>
      <c r="DV78" s="20">
        <v>19.100000000000001</v>
      </c>
      <c r="DW78" s="20">
        <v>6.8</v>
      </c>
      <c r="DX78" s="20">
        <v>8.25</v>
      </c>
      <c r="DY78" s="20">
        <v>13.6</v>
      </c>
      <c r="DZ78" s="20">
        <v>31</v>
      </c>
      <c r="EA78" s="20">
        <v>0.621</v>
      </c>
      <c r="EB78" s="20">
        <v>0</v>
      </c>
      <c r="EC78" s="66">
        <v>89</v>
      </c>
      <c r="ED78" s="66">
        <v>65</v>
      </c>
      <c r="EE78" s="66">
        <v>15</v>
      </c>
      <c r="EF78" s="66">
        <v>87</v>
      </c>
      <c r="EG78" s="66">
        <v>98</v>
      </c>
      <c r="EH78" s="66">
        <v>44.3</v>
      </c>
      <c r="EI78" s="66">
        <v>31</v>
      </c>
      <c r="EJ78" s="66">
        <v>106</v>
      </c>
      <c r="EK78" s="20">
        <v>10841.699999999999</v>
      </c>
      <c r="EL78" s="20">
        <v>10382.159999999998</v>
      </c>
      <c r="EM78" s="20">
        <v>105.1875</v>
      </c>
      <c r="EN78" s="20">
        <v>95.96875</v>
      </c>
      <c r="EO78" s="20">
        <v>13.967099999999999</v>
      </c>
      <c r="EP78" s="20">
        <v>74.99199999999999</v>
      </c>
      <c r="EQ78" s="21">
        <v>68</v>
      </c>
      <c r="ER78" s="21">
        <v>70</v>
      </c>
      <c r="ES78" s="61" t="str">
        <f t="shared" si="10"/>
        <v>Mississippi</v>
      </c>
      <c r="ET78" s="61">
        <f t="shared" si="7"/>
        <v>138</v>
      </c>
      <c r="EU78" s="61">
        <f t="shared" si="8"/>
        <v>-2</v>
      </c>
    </row>
    <row r="79" spans="1:151" x14ac:dyDescent="0.45">
      <c r="A79" s="64">
        <v>45270</v>
      </c>
      <c r="B79" s="21" t="s">
        <v>68</v>
      </c>
      <c r="C79" s="21">
        <v>125</v>
      </c>
      <c r="D79" s="21" t="s">
        <v>88</v>
      </c>
      <c r="E79" s="21">
        <v>171</v>
      </c>
      <c r="F79" s="50" t="s">
        <v>558</v>
      </c>
      <c r="G79" t="s">
        <v>68</v>
      </c>
      <c r="H79" t="s">
        <v>88</v>
      </c>
      <c r="I79" t="s">
        <v>68</v>
      </c>
      <c r="J79" t="s">
        <v>88</v>
      </c>
      <c r="K79" t="s">
        <v>68</v>
      </c>
      <c r="L79" t="s">
        <v>88</v>
      </c>
      <c r="M79" t="s">
        <v>68</v>
      </c>
      <c r="N79" t="s">
        <v>88</v>
      </c>
      <c r="O79" t="s">
        <v>68</v>
      </c>
      <c r="P79" t="s">
        <v>88</v>
      </c>
      <c r="Q79" t="s">
        <v>68</v>
      </c>
      <c r="R79" t="s">
        <v>88</v>
      </c>
      <c r="S79" t="s">
        <v>24</v>
      </c>
      <c r="T79" t="s">
        <v>24</v>
      </c>
      <c r="U79">
        <v>9</v>
      </c>
      <c r="V79">
        <v>9</v>
      </c>
      <c r="W79" s="20">
        <v>0.55555555555555602</v>
      </c>
      <c r="X79" s="20">
        <v>13.71</v>
      </c>
      <c r="Y79" s="20">
        <v>117.3</v>
      </c>
      <c r="Z79" s="20">
        <v>103.6</v>
      </c>
      <c r="AA79" s="20">
        <v>73.099999999999994</v>
      </c>
      <c r="AB79" s="20">
        <v>-4.2999999999999997E-2</v>
      </c>
      <c r="AC79" s="20">
        <v>7.58</v>
      </c>
      <c r="AD79" s="20">
        <v>108.3</v>
      </c>
      <c r="AE79" s="20">
        <v>100.7</v>
      </c>
      <c r="AF79" s="20">
        <v>3.29</v>
      </c>
      <c r="AG79" s="20">
        <v>115.9</v>
      </c>
      <c r="AH79" s="20">
        <v>103.7</v>
      </c>
      <c r="AI79" s="20">
        <v>0.78190000000000004</v>
      </c>
      <c r="AJ79" s="20">
        <v>-0.5</v>
      </c>
      <c r="AK79" s="20">
        <f t="shared" si="9"/>
        <v>-5.5555555555555552E-2</v>
      </c>
      <c r="AL79" s="20">
        <v>1306</v>
      </c>
      <c r="AM79" s="20">
        <v>14.06</v>
      </c>
      <c r="AN79" s="20">
        <v>7.29</v>
      </c>
      <c r="AO79" s="20">
        <v>768</v>
      </c>
      <c r="AP79" s="20">
        <v>707</v>
      </c>
      <c r="AQ79" s="20">
        <v>578</v>
      </c>
      <c r="AR79" s="20">
        <v>0.47099999999999997</v>
      </c>
      <c r="AS79" s="20">
        <v>62</v>
      </c>
      <c r="AT79" s="20">
        <v>179</v>
      </c>
      <c r="AU79" s="20">
        <v>0.34599999999999997</v>
      </c>
      <c r="AV79" s="20">
        <v>162</v>
      </c>
      <c r="AW79" s="20">
        <v>211</v>
      </c>
      <c r="AX79" s="20">
        <v>0.76800000000000002</v>
      </c>
      <c r="AY79" s="20">
        <v>103</v>
      </c>
      <c r="AZ79" s="20">
        <f t="shared" si="12"/>
        <v>11.444444444444445</v>
      </c>
      <c r="BA79" s="20">
        <v>345</v>
      </c>
      <c r="BB79" s="20">
        <f t="shared" si="13"/>
        <v>38.333333333333336</v>
      </c>
      <c r="BC79" s="20">
        <v>162</v>
      </c>
      <c r="BD79" s="20">
        <v>67</v>
      </c>
      <c r="BE79" s="20">
        <v>37</v>
      </c>
      <c r="BF79" s="20">
        <v>90</v>
      </c>
      <c r="BG79" s="20">
        <v>143</v>
      </c>
      <c r="BH79" s="20">
        <v>85.3</v>
      </c>
      <c r="BI79" s="20">
        <v>78.555999999999997</v>
      </c>
      <c r="BJ79" s="20">
        <v>6.7779999999999996</v>
      </c>
      <c r="BK79" s="20">
        <v>1.8</v>
      </c>
      <c r="BL79" s="20">
        <v>10</v>
      </c>
      <c r="BM79" s="20">
        <v>0.74399999999999999</v>
      </c>
      <c r="BN79" s="20">
        <v>19.899999999999999</v>
      </c>
      <c r="BO79" s="20">
        <v>23.4</v>
      </c>
      <c r="BP79" s="20">
        <v>4.0999999999999996</v>
      </c>
      <c r="BQ79" s="20">
        <v>7.4444444444444446</v>
      </c>
      <c r="BR79" s="20">
        <v>15.9</v>
      </c>
      <c r="BS79" s="20">
        <v>61</v>
      </c>
      <c r="BT79" s="20">
        <v>0.58899999999999997</v>
      </c>
      <c r="BU79" s="20">
        <v>1</v>
      </c>
      <c r="BV79" s="66">
        <v>41</v>
      </c>
      <c r="BW79" s="66">
        <v>99</v>
      </c>
      <c r="BX79" s="66">
        <v>81</v>
      </c>
      <c r="BY79" s="66">
        <v>38</v>
      </c>
      <c r="BZ79" s="66">
        <v>48</v>
      </c>
      <c r="CA79" s="66">
        <v>44.5</v>
      </c>
      <c r="CB79" s="66">
        <v>61</v>
      </c>
      <c r="CC79" s="66">
        <v>144</v>
      </c>
      <c r="CD79" s="20">
        <v>0.44444444444444398</v>
      </c>
      <c r="CE79" s="20">
        <v>12.98</v>
      </c>
      <c r="CF79" s="20">
        <v>115.6</v>
      </c>
      <c r="CG79" s="20">
        <v>102.7</v>
      </c>
      <c r="CH79" s="20">
        <v>67.7</v>
      </c>
      <c r="CI79" s="20">
        <v>-0.16200000000000001</v>
      </c>
      <c r="CJ79" s="20">
        <v>7.66</v>
      </c>
      <c r="CK79" s="20">
        <v>109</v>
      </c>
      <c r="CL79" s="20">
        <v>101.3</v>
      </c>
      <c r="CM79" s="20">
        <v>7.8</v>
      </c>
      <c r="CN79" s="20">
        <v>114.4</v>
      </c>
      <c r="CO79" s="20">
        <v>101.3</v>
      </c>
      <c r="CP79" s="63">
        <v>0.80169999999999997</v>
      </c>
      <c r="CQ79" s="20">
        <v>-1.7</v>
      </c>
      <c r="CR79" s="20">
        <f t="shared" si="11"/>
        <v>-0.18888888888888888</v>
      </c>
      <c r="CS79" s="20">
        <v>1281</v>
      </c>
      <c r="CT79" s="20">
        <v>9.7799999999999994</v>
      </c>
      <c r="CU79" s="20">
        <v>5.12</v>
      </c>
      <c r="CV79" s="20">
        <v>731</v>
      </c>
      <c r="CW79" s="20">
        <v>689</v>
      </c>
      <c r="CX79" s="20">
        <v>545</v>
      </c>
      <c r="CY79" s="20">
        <v>0.49399999999999999</v>
      </c>
      <c r="CZ79" s="20">
        <v>80</v>
      </c>
      <c r="DA79" s="20">
        <v>216</v>
      </c>
      <c r="DB79" s="20">
        <v>0.37</v>
      </c>
      <c r="DC79" s="20">
        <v>113</v>
      </c>
      <c r="DD79" s="20">
        <v>168</v>
      </c>
      <c r="DE79" s="20">
        <v>0.67300000000000004</v>
      </c>
      <c r="DF79" s="20">
        <v>105</v>
      </c>
      <c r="DG79" s="20">
        <f t="shared" si="14"/>
        <v>11.666666666666666</v>
      </c>
      <c r="DH79" s="20">
        <v>334</v>
      </c>
      <c r="DI79" s="20">
        <f t="shared" si="15"/>
        <v>37.111111111111114</v>
      </c>
      <c r="DJ79" s="20">
        <v>123</v>
      </c>
      <c r="DK79" s="20">
        <v>43</v>
      </c>
      <c r="DL79" s="20">
        <v>33</v>
      </c>
      <c r="DM79" s="20">
        <v>118</v>
      </c>
      <c r="DN79" s="20">
        <v>152</v>
      </c>
      <c r="DO79" s="20">
        <v>81.2</v>
      </c>
      <c r="DP79" s="20">
        <v>76.555999999999997</v>
      </c>
      <c r="DQ79" s="20">
        <v>4.6669999999999998</v>
      </c>
      <c r="DR79" s="20">
        <v>1.042</v>
      </c>
      <c r="DS79" s="20">
        <v>13.111000000000001</v>
      </c>
      <c r="DT79" s="20">
        <v>0.36399999999999999</v>
      </c>
      <c r="DU79" s="20">
        <v>24</v>
      </c>
      <c r="DV79" s="20">
        <v>18.7</v>
      </c>
      <c r="DW79" s="20">
        <v>3.7</v>
      </c>
      <c r="DX79" s="20">
        <v>4.7777777777777777</v>
      </c>
      <c r="DY79" s="20">
        <v>16.899999999999999</v>
      </c>
      <c r="DZ79" s="20">
        <v>101</v>
      </c>
      <c r="EA79" s="20">
        <v>0.55300000000000005</v>
      </c>
      <c r="EB79" s="20">
        <v>1</v>
      </c>
      <c r="EC79" s="66">
        <v>94</v>
      </c>
      <c r="ED79" s="66">
        <v>113</v>
      </c>
      <c r="EE79" s="66">
        <v>137</v>
      </c>
      <c r="EF79" s="66">
        <v>59</v>
      </c>
      <c r="EG79" s="66">
        <v>54</v>
      </c>
      <c r="EH79" s="66">
        <v>60.7</v>
      </c>
      <c r="EI79" s="66">
        <v>101</v>
      </c>
      <c r="EJ79" s="66">
        <v>110</v>
      </c>
      <c r="EK79" s="20">
        <v>12046.710000000001</v>
      </c>
      <c r="EL79" s="20">
        <v>11976.159999999998</v>
      </c>
      <c r="EM79" s="20">
        <v>47.777777777777779</v>
      </c>
      <c r="EN79" s="20">
        <v>97.604111111111123</v>
      </c>
      <c r="EO79" s="20">
        <v>10.700700000000001</v>
      </c>
      <c r="EP79" s="20">
        <v>116.736</v>
      </c>
      <c r="EQ79" s="21">
        <v>80</v>
      </c>
      <c r="ER79" s="21">
        <v>90</v>
      </c>
      <c r="ES79" s="61" t="str">
        <f t="shared" si="10"/>
        <v>Michigan</v>
      </c>
      <c r="ET79" s="61">
        <f t="shared" si="7"/>
        <v>170</v>
      </c>
      <c r="EU79" s="61">
        <f t="shared" si="8"/>
        <v>-10</v>
      </c>
    </row>
    <row r="80" spans="1:151" x14ac:dyDescent="0.45">
      <c r="A80" s="64">
        <v>45270</v>
      </c>
      <c r="B80" s="21" t="s">
        <v>185</v>
      </c>
      <c r="C80" s="21">
        <v>322</v>
      </c>
      <c r="D80" s="21" t="s">
        <v>384</v>
      </c>
      <c r="E80" s="21">
        <v>82</v>
      </c>
      <c r="F80" s="50" t="s">
        <v>558</v>
      </c>
      <c r="G80" t="s">
        <v>185</v>
      </c>
      <c r="H80" t="s">
        <v>384</v>
      </c>
      <c r="I80" t="s">
        <v>185</v>
      </c>
      <c r="J80" t="s">
        <v>384</v>
      </c>
      <c r="K80" t="s">
        <v>185</v>
      </c>
      <c r="L80" t="s">
        <v>384</v>
      </c>
      <c r="M80" t="s">
        <v>615</v>
      </c>
      <c r="N80" t="s">
        <v>384</v>
      </c>
      <c r="O80" t="s">
        <v>447</v>
      </c>
      <c r="P80" t="s">
        <v>384</v>
      </c>
      <c r="Q80" t="s">
        <v>447</v>
      </c>
      <c r="R80" t="s">
        <v>384</v>
      </c>
      <c r="S80" t="s">
        <v>124</v>
      </c>
      <c r="T80" t="s">
        <v>118</v>
      </c>
      <c r="U80">
        <v>7</v>
      </c>
      <c r="V80">
        <v>8</v>
      </c>
      <c r="W80" s="20">
        <v>0.875</v>
      </c>
      <c r="X80" s="20">
        <v>5.95</v>
      </c>
      <c r="Y80" s="20">
        <v>109.9</v>
      </c>
      <c r="Z80" s="20">
        <v>103.9</v>
      </c>
      <c r="AA80" s="20">
        <v>66.7</v>
      </c>
      <c r="AB80" s="20">
        <v>4.7E-2</v>
      </c>
      <c r="AC80" s="20">
        <v>-1.74</v>
      </c>
      <c r="AD80" s="20">
        <v>104.4</v>
      </c>
      <c r="AE80" s="20">
        <v>106.2</v>
      </c>
      <c r="AF80" s="20">
        <v>-1.74</v>
      </c>
      <c r="AG80" s="20">
        <v>108.7</v>
      </c>
      <c r="AH80" s="20">
        <v>101.7</v>
      </c>
      <c r="AI80" s="20">
        <v>0.68369999999999997</v>
      </c>
      <c r="AJ80" s="20">
        <v>0.5</v>
      </c>
      <c r="AK80" s="20">
        <f t="shared" si="9"/>
        <v>7.1428571428571425E-2</v>
      </c>
      <c r="AL80" s="20">
        <v>1294</v>
      </c>
      <c r="AM80" s="20">
        <v>4.5999999999999996</v>
      </c>
      <c r="AN80" s="20">
        <v>-1.69</v>
      </c>
      <c r="AO80" s="20">
        <v>639</v>
      </c>
      <c r="AP80" s="20">
        <v>563</v>
      </c>
      <c r="AQ80" s="20">
        <v>479</v>
      </c>
      <c r="AR80" s="20">
        <v>0.47199999999999998</v>
      </c>
      <c r="AS80" s="20">
        <v>79</v>
      </c>
      <c r="AT80" s="20">
        <v>199</v>
      </c>
      <c r="AU80" s="20">
        <v>0.39700000000000002</v>
      </c>
      <c r="AV80" s="20">
        <v>108</v>
      </c>
      <c r="AW80" s="20">
        <v>150</v>
      </c>
      <c r="AX80" s="20">
        <v>0.72</v>
      </c>
      <c r="AY80" s="20">
        <v>78</v>
      </c>
      <c r="AZ80" s="20">
        <f t="shared" si="12"/>
        <v>11.142857142857142</v>
      </c>
      <c r="BA80" s="20">
        <v>287</v>
      </c>
      <c r="BB80" s="20">
        <f t="shared" si="13"/>
        <v>41</v>
      </c>
      <c r="BC80" s="20">
        <v>111</v>
      </c>
      <c r="BD80" s="20">
        <v>54</v>
      </c>
      <c r="BE80" s="20">
        <v>17</v>
      </c>
      <c r="BF80" s="20">
        <v>75</v>
      </c>
      <c r="BG80" s="20">
        <v>151</v>
      </c>
      <c r="BH80" s="20">
        <v>79.900000000000006</v>
      </c>
      <c r="BI80" s="20">
        <v>70.375</v>
      </c>
      <c r="BJ80" s="20">
        <v>9.5</v>
      </c>
      <c r="BK80" s="20">
        <v>1.48</v>
      </c>
      <c r="BL80" s="20">
        <v>9.375</v>
      </c>
      <c r="BM80" s="20">
        <v>0.72</v>
      </c>
      <c r="BN80" s="20">
        <v>24.9</v>
      </c>
      <c r="BO80" s="20">
        <v>18.8</v>
      </c>
      <c r="BP80" s="20">
        <v>2.1</v>
      </c>
      <c r="BQ80" s="20">
        <v>6.75</v>
      </c>
      <c r="BR80" s="20">
        <v>18.899999999999999</v>
      </c>
      <c r="BS80" s="20">
        <v>66</v>
      </c>
      <c r="BT80" s="20">
        <v>0.57799999999999996</v>
      </c>
      <c r="BU80" s="20">
        <v>4</v>
      </c>
      <c r="BV80" s="66">
        <v>90</v>
      </c>
      <c r="BW80" s="66">
        <v>81</v>
      </c>
      <c r="BX80" s="66">
        <v>37</v>
      </c>
      <c r="BY80" s="66">
        <v>116</v>
      </c>
      <c r="BZ80" s="66">
        <v>106</v>
      </c>
      <c r="CA80" s="66">
        <v>56.8</v>
      </c>
      <c r="CB80" s="66">
        <v>68</v>
      </c>
      <c r="CC80" s="66">
        <v>55</v>
      </c>
      <c r="CD80" s="20">
        <v>0.55555555555555602</v>
      </c>
      <c r="CE80" s="20">
        <v>-10.83</v>
      </c>
      <c r="CF80" s="20">
        <v>104.5</v>
      </c>
      <c r="CG80" s="20">
        <v>115.3</v>
      </c>
      <c r="CH80" s="20">
        <v>70.099999999999994</v>
      </c>
      <c r="CI80" s="20">
        <v>7.8E-2</v>
      </c>
      <c r="CJ80" s="20">
        <v>-5.48</v>
      </c>
      <c r="CK80" s="20">
        <v>102.6</v>
      </c>
      <c r="CL80" s="20">
        <v>108.1</v>
      </c>
      <c r="CM80" s="20">
        <v>-5.48</v>
      </c>
      <c r="CN80" s="20">
        <v>104.1</v>
      </c>
      <c r="CO80" s="20">
        <v>111.6</v>
      </c>
      <c r="CP80" s="63">
        <v>0.31009999999999999</v>
      </c>
      <c r="CQ80" s="20">
        <v>-2.8</v>
      </c>
      <c r="CR80" s="20">
        <f t="shared" si="11"/>
        <v>-0.35</v>
      </c>
      <c r="CS80" s="20">
        <v>1085</v>
      </c>
      <c r="CT80" s="20">
        <v>-10.96</v>
      </c>
      <c r="CU80" s="20">
        <v>-7.96</v>
      </c>
      <c r="CV80" s="20">
        <v>745</v>
      </c>
      <c r="CW80" s="20">
        <v>698</v>
      </c>
      <c r="CX80" s="20">
        <v>534</v>
      </c>
      <c r="CY80" s="20">
        <v>0.48499999999999999</v>
      </c>
      <c r="CZ80" s="20">
        <v>82</v>
      </c>
      <c r="DA80" s="20">
        <v>218</v>
      </c>
      <c r="DB80" s="20">
        <v>0.376</v>
      </c>
      <c r="DC80" s="20">
        <v>145</v>
      </c>
      <c r="DD80" s="20">
        <v>200</v>
      </c>
      <c r="DE80" s="20">
        <v>0.72499999999999998</v>
      </c>
      <c r="DF80" s="20">
        <v>102</v>
      </c>
      <c r="DG80" s="20">
        <f t="shared" si="14"/>
        <v>12.75</v>
      </c>
      <c r="DH80" s="20">
        <v>330</v>
      </c>
      <c r="DI80" s="20">
        <f t="shared" si="15"/>
        <v>41.25</v>
      </c>
      <c r="DJ80" s="20">
        <v>125</v>
      </c>
      <c r="DK80" s="20">
        <v>56</v>
      </c>
      <c r="DL80" s="20">
        <v>30</v>
      </c>
      <c r="DM80" s="20">
        <v>112</v>
      </c>
      <c r="DN80" s="20">
        <v>153</v>
      </c>
      <c r="DO80" s="20">
        <v>82.8</v>
      </c>
      <c r="DP80" s="20">
        <v>77.555999999999997</v>
      </c>
      <c r="DQ80" s="20">
        <v>5.2220000000000004</v>
      </c>
      <c r="DR80" s="20">
        <v>1.1160000000000001</v>
      </c>
      <c r="DS80" s="20">
        <v>12.444000000000001</v>
      </c>
      <c r="DT80" s="20">
        <v>0.5</v>
      </c>
      <c r="DU80" s="20">
        <v>24.2</v>
      </c>
      <c r="DV80" s="20">
        <v>22.2</v>
      </c>
      <c r="DW80" s="20">
        <v>3.3</v>
      </c>
      <c r="DX80" s="20">
        <v>6.2222222222222223</v>
      </c>
      <c r="DY80" s="20">
        <v>17</v>
      </c>
      <c r="DZ80" s="20">
        <v>224</v>
      </c>
      <c r="EA80" s="20">
        <v>0.46700000000000003</v>
      </c>
      <c r="EB80" s="20">
        <v>-4</v>
      </c>
      <c r="EC80" s="66">
        <v>255</v>
      </c>
      <c r="ED80" s="66">
        <v>284</v>
      </c>
      <c r="EE80" s="66">
        <v>227</v>
      </c>
      <c r="EF80" s="66">
        <v>270</v>
      </c>
      <c r="EG80" s="66">
        <v>300</v>
      </c>
      <c r="EH80" s="66">
        <v>180.3</v>
      </c>
      <c r="EI80" s="66">
        <v>207</v>
      </c>
      <c r="EJ80" s="66">
        <v>285</v>
      </c>
      <c r="EK80" s="20">
        <v>12671.470000000001</v>
      </c>
      <c r="EL80" s="20">
        <v>10857.550000000001</v>
      </c>
      <c r="EM80" s="20">
        <v>58.333333333333336</v>
      </c>
      <c r="EN80" s="20">
        <v>83.997</v>
      </c>
      <c r="EO80" s="20">
        <v>13.702499999999999</v>
      </c>
      <c r="EP80" s="20">
        <v>110.16</v>
      </c>
      <c r="EQ80" s="21">
        <v>82</v>
      </c>
      <c r="ER80" s="21">
        <v>73</v>
      </c>
      <c r="ES80" s="61" t="str">
        <f t="shared" si="10"/>
        <v>UNC Greensboro</v>
      </c>
      <c r="ET80" s="61">
        <f t="shared" si="7"/>
        <v>155</v>
      </c>
      <c r="EU80" s="61">
        <f t="shared" si="8"/>
        <v>9</v>
      </c>
    </row>
    <row r="81" spans="1:151" x14ac:dyDescent="0.45">
      <c r="A81" s="64">
        <v>45270</v>
      </c>
      <c r="B81" s="21" t="s">
        <v>194</v>
      </c>
      <c r="C81" s="21">
        <v>26</v>
      </c>
      <c r="D81" s="21" t="s">
        <v>91</v>
      </c>
      <c r="E81" s="21">
        <v>282</v>
      </c>
      <c r="F81" s="50" t="s">
        <v>1644</v>
      </c>
      <c r="G81" t="s">
        <v>194</v>
      </c>
      <c r="H81" t="s">
        <v>91</v>
      </c>
      <c r="I81" t="s">
        <v>194</v>
      </c>
      <c r="J81" t="s">
        <v>91</v>
      </c>
      <c r="K81" t="s">
        <v>194</v>
      </c>
      <c r="L81" t="s">
        <v>1337</v>
      </c>
      <c r="M81" t="s">
        <v>584</v>
      </c>
      <c r="N81" t="s">
        <v>580</v>
      </c>
      <c r="O81" t="s">
        <v>194</v>
      </c>
      <c r="P81" t="s">
        <v>91</v>
      </c>
      <c r="Q81" t="s">
        <v>194</v>
      </c>
      <c r="R81" t="s">
        <v>423</v>
      </c>
      <c r="S81" t="s">
        <v>29</v>
      </c>
      <c r="T81" t="s">
        <v>15</v>
      </c>
      <c r="U81">
        <v>10</v>
      </c>
      <c r="V81">
        <v>8</v>
      </c>
      <c r="W81" s="20">
        <v>0.7</v>
      </c>
      <c r="X81" s="20">
        <v>6.81</v>
      </c>
      <c r="Y81" s="20">
        <v>108.3</v>
      </c>
      <c r="Z81" s="20">
        <v>101.5</v>
      </c>
      <c r="AA81" s="20">
        <v>69.8</v>
      </c>
      <c r="AB81" s="20">
        <v>-3.7999999999999999E-2</v>
      </c>
      <c r="AC81" s="20">
        <v>-2.17</v>
      </c>
      <c r="AD81" s="20">
        <v>104.8</v>
      </c>
      <c r="AE81" s="20">
        <v>107</v>
      </c>
      <c r="AF81" s="20">
        <v>-3.37</v>
      </c>
      <c r="AG81" s="20">
        <v>108.6</v>
      </c>
      <c r="AH81" s="20">
        <v>100.7</v>
      </c>
      <c r="AI81" s="20">
        <v>0.70430000000000004</v>
      </c>
      <c r="AJ81" s="20">
        <v>-1</v>
      </c>
      <c r="AK81" s="20">
        <f t="shared" si="9"/>
        <v>-0.1</v>
      </c>
      <c r="AL81" s="20">
        <v>1284</v>
      </c>
      <c r="AM81" s="20">
        <v>7.48</v>
      </c>
      <c r="AN81" s="20">
        <v>-0.62</v>
      </c>
      <c r="AO81" s="20">
        <v>782</v>
      </c>
      <c r="AP81" s="20">
        <v>701</v>
      </c>
      <c r="AQ81" s="20">
        <v>631</v>
      </c>
      <c r="AR81" s="20">
        <v>0.45800000000000002</v>
      </c>
      <c r="AS81" s="20">
        <v>74</v>
      </c>
      <c r="AT81" s="20">
        <v>218</v>
      </c>
      <c r="AU81" s="20">
        <v>0.33900000000000002</v>
      </c>
      <c r="AV81" s="20">
        <v>130</v>
      </c>
      <c r="AW81" s="20">
        <v>164</v>
      </c>
      <c r="AX81" s="20">
        <v>0.79300000000000004</v>
      </c>
      <c r="AY81" s="20">
        <v>103</v>
      </c>
      <c r="AZ81" s="20">
        <f t="shared" si="12"/>
        <v>10.3</v>
      </c>
      <c r="BA81" s="20">
        <v>369</v>
      </c>
      <c r="BB81" s="20">
        <f t="shared" si="13"/>
        <v>36.9</v>
      </c>
      <c r="BC81" s="20">
        <v>139</v>
      </c>
      <c r="BD81" s="20">
        <v>74</v>
      </c>
      <c r="BE81" s="20">
        <v>42</v>
      </c>
      <c r="BF81" s="20">
        <v>98</v>
      </c>
      <c r="BG81" s="20">
        <v>151</v>
      </c>
      <c r="BH81" s="20">
        <v>78.2</v>
      </c>
      <c r="BI81" s="20">
        <v>70.099999999999994</v>
      </c>
      <c r="BJ81" s="20">
        <v>8.1</v>
      </c>
      <c r="BK81" s="20">
        <v>1.4179999999999999</v>
      </c>
      <c r="BL81" s="20">
        <v>9.8000000000000007</v>
      </c>
      <c r="BM81" s="20">
        <v>0.755</v>
      </c>
      <c r="BN81" s="20">
        <v>21.8</v>
      </c>
      <c r="BO81" s="20">
        <v>16.399999999999999</v>
      </c>
      <c r="BP81" s="20">
        <v>4.2</v>
      </c>
      <c r="BQ81" s="20">
        <v>7.4</v>
      </c>
      <c r="BR81" s="20">
        <v>15.1</v>
      </c>
      <c r="BS81" s="20">
        <v>97</v>
      </c>
      <c r="BT81" s="20">
        <v>0.55600000000000005</v>
      </c>
      <c r="BU81" s="20">
        <v>-14</v>
      </c>
      <c r="BV81" s="66">
        <v>88</v>
      </c>
      <c r="BW81" s="66">
        <v>109</v>
      </c>
      <c r="BX81" s="66">
        <v>111</v>
      </c>
      <c r="BY81" s="66">
        <v>109</v>
      </c>
      <c r="BZ81" s="66">
        <v>104</v>
      </c>
      <c r="CA81" s="66">
        <v>72.3</v>
      </c>
      <c r="CB81" s="66">
        <v>97</v>
      </c>
      <c r="CC81" s="66">
        <v>186</v>
      </c>
      <c r="CD81" s="20">
        <v>0.75</v>
      </c>
      <c r="CE81" s="20">
        <v>12.71</v>
      </c>
      <c r="CF81" s="20">
        <v>113.7</v>
      </c>
      <c r="CG81" s="20">
        <v>100.9</v>
      </c>
      <c r="CH81" s="20">
        <v>70.7</v>
      </c>
      <c r="CI81" s="20">
        <v>4.1000000000000002E-2</v>
      </c>
      <c r="CJ81" s="20">
        <v>1.1499999999999999</v>
      </c>
      <c r="CK81" s="20">
        <v>105.8</v>
      </c>
      <c r="CL81" s="20">
        <v>104.6</v>
      </c>
      <c r="CM81" s="20">
        <v>1.1499999999999999</v>
      </c>
      <c r="CN81" s="20">
        <v>114</v>
      </c>
      <c r="CO81" s="20">
        <v>99.9</v>
      </c>
      <c r="CP81" s="63">
        <v>0.82040000000000002</v>
      </c>
      <c r="CQ81" s="20">
        <v>0.2</v>
      </c>
      <c r="CR81" s="20">
        <f t="shared" si="11"/>
        <v>2.5000000000000001E-2</v>
      </c>
      <c r="CS81" s="20">
        <v>1346</v>
      </c>
      <c r="CT81" s="20">
        <v>11.9</v>
      </c>
      <c r="CU81" s="20">
        <v>0.65</v>
      </c>
      <c r="CV81" s="20">
        <v>643</v>
      </c>
      <c r="CW81" s="20">
        <v>553</v>
      </c>
      <c r="CX81" s="20">
        <v>535</v>
      </c>
      <c r="CY81" s="20">
        <v>0.45400000000000001</v>
      </c>
      <c r="CZ81" s="20">
        <v>72</v>
      </c>
      <c r="DA81" s="20">
        <v>194</v>
      </c>
      <c r="DB81" s="20">
        <v>0.371</v>
      </c>
      <c r="DC81" s="20">
        <v>85</v>
      </c>
      <c r="DD81" s="20">
        <v>122</v>
      </c>
      <c r="DE81" s="20">
        <v>0.69699999999999995</v>
      </c>
      <c r="DF81" s="20">
        <v>144</v>
      </c>
      <c r="DG81" s="20">
        <f t="shared" si="14"/>
        <v>18</v>
      </c>
      <c r="DH81" s="20">
        <v>339</v>
      </c>
      <c r="DI81" s="20">
        <f t="shared" si="15"/>
        <v>42.375</v>
      </c>
      <c r="DJ81" s="20">
        <v>138</v>
      </c>
      <c r="DK81" s="20">
        <v>60</v>
      </c>
      <c r="DL81" s="20">
        <v>44</v>
      </c>
      <c r="DM81" s="20">
        <v>106</v>
      </c>
      <c r="DN81" s="20">
        <v>142</v>
      </c>
      <c r="DO81" s="20">
        <v>80.400000000000006</v>
      </c>
      <c r="DP81" s="20">
        <v>69.125</v>
      </c>
      <c r="DQ81" s="20">
        <v>11.25</v>
      </c>
      <c r="DR81" s="20">
        <v>1.302</v>
      </c>
      <c r="DS81" s="20">
        <v>13.25</v>
      </c>
      <c r="DT81" s="20">
        <v>0.56599999999999995</v>
      </c>
      <c r="DU81" s="20">
        <v>24.2</v>
      </c>
      <c r="DV81" s="20">
        <v>15.2</v>
      </c>
      <c r="DW81" s="20">
        <v>5.5</v>
      </c>
      <c r="DX81" s="20">
        <v>7.5</v>
      </c>
      <c r="DY81" s="20">
        <v>17.8</v>
      </c>
      <c r="DZ81" s="20">
        <v>106</v>
      </c>
      <c r="EA81" s="20">
        <v>0.54700000000000004</v>
      </c>
      <c r="EB81" s="20">
        <v>2</v>
      </c>
      <c r="EC81" s="66">
        <v>60</v>
      </c>
      <c r="ED81" s="66">
        <v>34</v>
      </c>
      <c r="EE81" s="66">
        <v>54</v>
      </c>
      <c r="EF81" s="66">
        <v>51</v>
      </c>
      <c r="EG81" s="66">
        <v>57</v>
      </c>
      <c r="EH81" s="66">
        <v>32.799999999999997</v>
      </c>
      <c r="EI81" s="66">
        <v>106</v>
      </c>
      <c r="EJ81" s="66">
        <v>98</v>
      </c>
      <c r="EK81" s="20">
        <v>10927.470000000001</v>
      </c>
      <c r="EL81" s="20">
        <v>11540.550000000001</v>
      </c>
      <c r="EM81" s="20">
        <v>73.5</v>
      </c>
      <c r="EN81" s="20">
        <v>98.050000000000011</v>
      </c>
      <c r="EO81" s="20">
        <v>10.524699999999999</v>
      </c>
      <c r="EP81" s="20">
        <v>112.60600000000001</v>
      </c>
      <c r="EQ81" s="21">
        <v>86</v>
      </c>
      <c r="ER81" s="21">
        <v>80</v>
      </c>
      <c r="ES81" s="61" t="str">
        <f t="shared" si="10"/>
        <v>Boston College</v>
      </c>
      <c r="ET81" s="61">
        <f t="shared" si="7"/>
        <v>166</v>
      </c>
      <c r="EU81" s="61">
        <f t="shared" si="8"/>
        <v>6</v>
      </c>
    </row>
    <row r="82" spans="1:151" x14ac:dyDescent="0.45">
      <c r="A82" s="64">
        <v>45270</v>
      </c>
      <c r="B82" s="21" t="s">
        <v>50</v>
      </c>
      <c r="C82" s="21">
        <v>222</v>
      </c>
      <c r="D82" s="21" t="s">
        <v>262</v>
      </c>
      <c r="E82" s="21">
        <v>309</v>
      </c>
      <c r="F82" s="50" t="s">
        <v>558</v>
      </c>
      <c r="G82" t="s">
        <v>50</v>
      </c>
      <c r="H82" t="s">
        <v>262</v>
      </c>
      <c r="I82" t="s">
        <v>50</v>
      </c>
      <c r="J82" t="s">
        <v>262</v>
      </c>
      <c r="K82" t="s">
        <v>421</v>
      </c>
      <c r="L82" t="s">
        <v>262</v>
      </c>
      <c r="M82" t="s">
        <v>575</v>
      </c>
      <c r="N82" t="s">
        <v>262</v>
      </c>
      <c r="O82" t="s">
        <v>1341</v>
      </c>
      <c r="P82" t="s">
        <v>262</v>
      </c>
      <c r="Q82" t="s">
        <v>421</v>
      </c>
      <c r="R82" t="s">
        <v>262</v>
      </c>
      <c r="S82" t="s">
        <v>21</v>
      </c>
      <c r="T82" t="s">
        <v>13</v>
      </c>
      <c r="U82">
        <v>8</v>
      </c>
      <c r="V82">
        <v>7</v>
      </c>
      <c r="W82" s="20">
        <v>0.375</v>
      </c>
      <c r="X82" s="20">
        <v>7.01</v>
      </c>
      <c r="Y82" s="20">
        <v>107.6</v>
      </c>
      <c r="Z82" s="20">
        <v>100.6</v>
      </c>
      <c r="AA82" s="20">
        <v>66.900000000000006</v>
      </c>
      <c r="AB82" s="20">
        <v>-0.25700000000000001</v>
      </c>
      <c r="AC82" s="20">
        <v>-1.69</v>
      </c>
      <c r="AD82" s="20">
        <v>103.3</v>
      </c>
      <c r="AE82" s="20">
        <v>105</v>
      </c>
      <c r="AF82" s="20">
        <v>-1.69</v>
      </c>
      <c r="AG82" s="20">
        <v>106.4</v>
      </c>
      <c r="AH82" s="20">
        <v>98.4</v>
      </c>
      <c r="AI82" s="20">
        <v>0.71160000000000001</v>
      </c>
      <c r="AJ82" s="20">
        <v>-3.1</v>
      </c>
      <c r="AK82" s="20">
        <f t="shared" si="9"/>
        <v>-0.38750000000000001</v>
      </c>
      <c r="AL82" s="20">
        <v>1217</v>
      </c>
      <c r="AM82" s="20">
        <v>6.29</v>
      </c>
      <c r="AN82" s="20">
        <v>0.67</v>
      </c>
      <c r="AO82" s="20">
        <v>593</v>
      </c>
      <c r="AP82" s="20">
        <v>548</v>
      </c>
      <c r="AQ82" s="20">
        <v>490</v>
      </c>
      <c r="AR82" s="20">
        <v>0.44500000000000001</v>
      </c>
      <c r="AS82" s="20">
        <v>70</v>
      </c>
      <c r="AT82" s="20">
        <v>205</v>
      </c>
      <c r="AU82" s="20">
        <v>0.34100000000000003</v>
      </c>
      <c r="AV82" s="20">
        <v>87</v>
      </c>
      <c r="AW82" s="20">
        <v>137</v>
      </c>
      <c r="AX82" s="20">
        <v>0.63500000000000001</v>
      </c>
      <c r="AY82" s="20">
        <v>93</v>
      </c>
      <c r="AZ82" s="20">
        <f t="shared" si="12"/>
        <v>11.625</v>
      </c>
      <c r="BA82" s="20">
        <v>302</v>
      </c>
      <c r="BB82" s="20">
        <f t="shared" si="13"/>
        <v>37.75</v>
      </c>
      <c r="BC82" s="20">
        <v>124</v>
      </c>
      <c r="BD82" s="20">
        <v>47</v>
      </c>
      <c r="BE82" s="20">
        <v>28</v>
      </c>
      <c r="BF82" s="20">
        <v>90</v>
      </c>
      <c r="BG82" s="20">
        <v>139</v>
      </c>
      <c r="BH82" s="20">
        <v>74.099999999999994</v>
      </c>
      <c r="BI82" s="20">
        <v>68.5</v>
      </c>
      <c r="BJ82" s="20">
        <v>5.625</v>
      </c>
      <c r="BK82" s="20">
        <v>1.3779999999999999</v>
      </c>
      <c r="BL82" s="20">
        <v>11.25</v>
      </c>
      <c r="BM82" s="20">
        <v>0.52200000000000002</v>
      </c>
      <c r="BN82" s="20">
        <v>25.6</v>
      </c>
      <c r="BO82" s="20">
        <v>17.100000000000001</v>
      </c>
      <c r="BP82" s="20">
        <v>3.5</v>
      </c>
      <c r="BQ82" s="20">
        <v>5.875</v>
      </c>
      <c r="BR82" s="20">
        <v>17.399999999999999</v>
      </c>
      <c r="BS82" s="20">
        <v>294</v>
      </c>
      <c r="BT82" s="20">
        <v>0.41799999999999998</v>
      </c>
      <c r="BU82" s="20">
        <v>-2</v>
      </c>
      <c r="BV82" s="66">
        <v>165</v>
      </c>
      <c r="BW82" s="66">
        <v>139</v>
      </c>
      <c r="BX82" s="66">
        <v>259</v>
      </c>
      <c r="BY82" s="66">
        <v>98</v>
      </c>
      <c r="BZ82" s="66">
        <v>96</v>
      </c>
      <c r="CA82" s="66">
        <v>98.8</v>
      </c>
      <c r="CB82" s="66">
        <v>294</v>
      </c>
      <c r="CC82" s="66">
        <v>206</v>
      </c>
      <c r="CD82" s="20">
        <v>0.71428571428571397</v>
      </c>
      <c r="CE82" s="20">
        <v>-1.84</v>
      </c>
      <c r="CF82" s="20">
        <v>100.7</v>
      </c>
      <c r="CG82" s="20">
        <v>102.5</v>
      </c>
      <c r="CH82" s="20">
        <v>72.5</v>
      </c>
      <c r="CI82" s="20">
        <v>-9.1999999999999998E-2</v>
      </c>
      <c r="CJ82" s="20">
        <v>-10.09</v>
      </c>
      <c r="CK82" s="20">
        <v>100.9</v>
      </c>
      <c r="CL82" s="20">
        <v>111</v>
      </c>
      <c r="CM82" s="20">
        <v>-10.09</v>
      </c>
      <c r="CN82" s="20">
        <v>101.4</v>
      </c>
      <c r="CO82" s="20">
        <v>102.3</v>
      </c>
      <c r="CP82" s="63">
        <v>0.47389999999999999</v>
      </c>
      <c r="CQ82" s="20">
        <v>-1.3</v>
      </c>
      <c r="CR82" s="20">
        <f t="shared" si="11"/>
        <v>-0.18571428571428572</v>
      </c>
      <c r="CS82" s="20">
        <v>1166</v>
      </c>
      <c r="CT82" s="20">
        <v>2.2599999999999998</v>
      </c>
      <c r="CU82" s="20">
        <v>-7.88</v>
      </c>
      <c r="CV82" s="20">
        <v>557</v>
      </c>
      <c r="CW82" s="20">
        <v>486</v>
      </c>
      <c r="CX82" s="20">
        <v>420</v>
      </c>
      <c r="CY82" s="20">
        <v>0.42399999999999999</v>
      </c>
      <c r="CZ82" s="20">
        <v>57</v>
      </c>
      <c r="DA82" s="20">
        <v>175</v>
      </c>
      <c r="DB82" s="20">
        <v>0.32600000000000001</v>
      </c>
      <c r="DC82" s="20">
        <v>144</v>
      </c>
      <c r="DD82" s="20">
        <v>199</v>
      </c>
      <c r="DE82" s="20">
        <v>0.72399999999999998</v>
      </c>
      <c r="DF82" s="20">
        <v>92</v>
      </c>
      <c r="DG82" s="20">
        <f t="shared" si="14"/>
        <v>13.142857142857142</v>
      </c>
      <c r="DH82" s="20">
        <v>299</v>
      </c>
      <c r="DI82" s="20">
        <f t="shared" si="15"/>
        <v>42.714285714285715</v>
      </c>
      <c r="DJ82" s="20">
        <v>92</v>
      </c>
      <c r="DK82" s="20">
        <v>61</v>
      </c>
      <c r="DL82" s="20">
        <v>25</v>
      </c>
      <c r="DM82" s="20">
        <v>109</v>
      </c>
      <c r="DN82" s="20">
        <v>129</v>
      </c>
      <c r="DO82" s="20">
        <v>79.599999999999994</v>
      </c>
      <c r="DP82" s="20">
        <v>69.429000000000002</v>
      </c>
      <c r="DQ82" s="20">
        <v>10.143000000000001</v>
      </c>
      <c r="DR82" s="20">
        <v>0.84399999999999997</v>
      </c>
      <c r="DS82" s="20">
        <v>15.571</v>
      </c>
      <c r="DT82" s="20">
        <v>0.56000000000000005</v>
      </c>
      <c r="DU82" s="20">
        <v>25</v>
      </c>
      <c r="DV82" s="20">
        <v>28.4</v>
      </c>
      <c r="DW82" s="20">
        <v>3.6</v>
      </c>
      <c r="DX82" s="20">
        <v>8.7142857142857135</v>
      </c>
      <c r="DY82" s="20">
        <v>18.399999999999999</v>
      </c>
      <c r="DZ82" s="20">
        <v>259</v>
      </c>
      <c r="EA82" s="20">
        <v>0.44700000000000001</v>
      </c>
      <c r="EB82" s="20">
        <v>-2</v>
      </c>
      <c r="EC82" s="66">
        <v>158</v>
      </c>
      <c r="ED82" s="66">
        <v>258</v>
      </c>
      <c r="EE82" s="66">
        <v>148</v>
      </c>
      <c r="EF82" s="66">
        <v>213</v>
      </c>
      <c r="EG82" s="66">
        <v>183</v>
      </c>
      <c r="EH82" s="66">
        <v>133.80000000000001</v>
      </c>
      <c r="EI82" s="66">
        <v>259</v>
      </c>
      <c r="EJ82" s="66">
        <v>300</v>
      </c>
      <c r="EK82" s="20">
        <v>11029</v>
      </c>
      <c r="EL82" s="20">
        <v>10130.42</v>
      </c>
      <c r="EM82" s="20">
        <v>98.035714285714278</v>
      </c>
      <c r="EN82" s="20">
        <v>91.479624999999999</v>
      </c>
      <c r="EO82" s="20">
        <v>12.597599999999998</v>
      </c>
      <c r="EP82" s="20">
        <v>81.915000000000006</v>
      </c>
      <c r="EQ82" s="21">
        <v>72</v>
      </c>
      <c r="ER82" s="21">
        <v>57</v>
      </c>
      <c r="ES82" s="61" t="str">
        <f t="shared" si="10"/>
        <v>Oklahoma St.</v>
      </c>
      <c r="ET82" s="61">
        <f t="shared" si="7"/>
        <v>129</v>
      </c>
      <c r="EU82" s="61">
        <f t="shared" si="8"/>
        <v>15</v>
      </c>
    </row>
    <row r="83" spans="1:151" x14ac:dyDescent="0.45">
      <c r="A83" s="64">
        <v>45270</v>
      </c>
      <c r="B83" s="21" t="s">
        <v>100</v>
      </c>
      <c r="C83" s="21">
        <v>190</v>
      </c>
      <c r="D83" s="21" t="s">
        <v>63</v>
      </c>
      <c r="E83" s="21">
        <v>172</v>
      </c>
      <c r="F83" s="50" t="s">
        <v>558</v>
      </c>
      <c r="G83" t="s">
        <v>100</v>
      </c>
      <c r="H83" t="s">
        <v>63</v>
      </c>
      <c r="I83" t="s">
        <v>100</v>
      </c>
      <c r="J83" t="s">
        <v>63</v>
      </c>
      <c r="K83" t="s">
        <v>100</v>
      </c>
      <c r="L83" t="s">
        <v>411</v>
      </c>
      <c r="M83" t="s">
        <v>100</v>
      </c>
      <c r="N83" t="s">
        <v>594</v>
      </c>
      <c r="O83" t="s">
        <v>100</v>
      </c>
      <c r="P83" t="s">
        <v>63</v>
      </c>
      <c r="Q83" t="s">
        <v>100</v>
      </c>
      <c r="R83" t="s">
        <v>411</v>
      </c>
      <c r="S83" t="s">
        <v>24</v>
      </c>
      <c r="T83" t="s">
        <v>24</v>
      </c>
      <c r="U83">
        <v>9</v>
      </c>
      <c r="V83">
        <v>8</v>
      </c>
      <c r="W83" s="20">
        <v>0.77777777777777801</v>
      </c>
      <c r="X83" s="20">
        <v>11.06</v>
      </c>
      <c r="Y83" s="20">
        <v>113.4</v>
      </c>
      <c r="Z83" s="20">
        <v>102.3</v>
      </c>
      <c r="AA83" s="20">
        <v>68.5</v>
      </c>
      <c r="AB83" s="20">
        <v>5.6000000000000001E-2</v>
      </c>
      <c r="AC83" s="20">
        <v>-5.19</v>
      </c>
      <c r="AD83" s="20">
        <v>100.3</v>
      </c>
      <c r="AE83" s="20">
        <v>105.4</v>
      </c>
      <c r="AF83" s="20">
        <v>-7.46</v>
      </c>
      <c r="AG83" s="20">
        <v>113.4</v>
      </c>
      <c r="AH83" s="20">
        <v>98.6</v>
      </c>
      <c r="AI83" s="20">
        <v>0.8327</v>
      </c>
      <c r="AJ83" s="20">
        <v>-0.1</v>
      </c>
      <c r="AK83" s="20">
        <f t="shared" si="9"/>
        <v>-1.1111111111111112E-2</v>
      </c>
      <c r="AL83" s="20">
        <v>1334</v>
      </c>
      <c r="AM83" s="20">
        <v>9.4700000000000006</v>
      </c>
      <c r="AN83" s="20">
        <v>-1.42</v>
      </c>
      <c r="AO83" s="20">
        <v>696</v>
      </c>
      <c r="AP83" s="20">
        <v>598</v>
      </c>
      <c r="AQ83" s="20">
        <v>529</v>
      </c>
      <c r="AR83" s="20">
        <v>0.44</v>
      </c>
      <c r="AS83" s="20">
        <v>74</v>
      </c>
      <c r="AT83" s="20">
        <v>234</v>
      </c>
      <c r="AU83" s="20">
        <v>0.316</v>
      </c>
      <c r="AV83" s="20">
        <v>156</v>
      </c>
      <c r="AW83" s="20">
        <v>210</v>
      </c>
      <c r="AX83" s="20">
        <v>0.74299999999999999</v>
      </c>
      <c r="AY83" s="20">
        <v>109</v>
      </c>
      <c r="AZ83" s="20">
        <f t="shared" si="12"/>
        <v>12.111111111111111</v>
      </c>
      <c r="BA83" s="20">
        <v>369</v>
      </c>
      <c r="BB83" s="20">
        <f t="shared" si="13"/>
        <v>41</v>
      </c>
      <c r="BC83" s="20">
        <v>139</v>
      </c>
      <c r="BD83" s="20">
        <v>44</v>
      </c>
      <c r="BE83" s="20">
        <v>23</v>
      </c>
      <c r="BF83" s="20">
        <v>95</v>
      </c>
      <c r="BG83" s="20">
        <v>123</v>
      </c>
      <c r="BH83" s="20">
        <v>77.3</v>
      </c>
      <c r="BI83" s="20">
        <v>66.444000000000003</v>
      </c>
      <c r="BJ83" s="20">
        <v>10.888999999999999</v>
      </c>
      <c r="BK83" s="20">
        <v>1.4630000000000001</v>
      </c>
      <c r="BL83" s="20">
        <v>10.555999999999999</v>
      </c>
      <c r="BM83" s="20">
        <v>0.46300000000000002</v>
      </c>
      <c r="BN83" s="20">
        <v>26</v>
      </c>
      <c r="BO83" s="20">
        <v>23.3</v>
      </c>
      <c r="BP83" s="20">
        <v>2.6</v>
      </c>
      <c r="BQ83" s="20">
        <v>4.8888888888888893</v>
      </c>
      <c r="BR83" s="20">
        <v>13.7</v>
      </c>
      <c r="BS83" s="20">
        <v>88</v>
      </c>
      <c r="BT83" s="20">
        <v>0.56499999999999995</v>
      </c>
      <c r="BU83" s="20">
        <v>8</v>
      </c>
      <c r="BV83" s="66">
        <v>75</v>
      </c>
      <c r="BW83" s="66">
        <v>82</v>
      </c>
      <c r="BX83" s="66">
        <v>84</v>
      </c>
      <c r="BY83" s="66">
        <v>66</v>
      </c>
      <c r="BZ83" s="66">
        <v>66</v>
      </c>
      <c r="CA83" s="66">
        <v>49.8</v>
      </c>
      <c r="CB83" s="66">
        <v>86</v>
      </c>
      <c r="CC83" s="66">
        <v>190</v>
      </c>
      <c r="CD83" s="20">
        <v>0.5</v>
      </c>
      <c r="CE83" s="20">
        <v>17.559999999999999</v>
      </c>
      <c r="CF83" s="20">
        <v>110.7</v>
      </c>
      <c r="CG83" s="20">
        <v>93.1</v>
      </c>
      <c r="CH83" s="20">
        <v>65.3</v>
      </c>
      <c r="CI83" s="20">
        <v>-0.182</v>
      </c>
      <c r="CJ83" s="20">
        <v>3.69</v>
      </c>
      <c r="CK83" s="20">
        <v>107.9</v>
      </c>
      <c r="CL83" s="20">
        <v>104.2</v>
      </c>
      <c r="CM83" s="20">
        <v>0.92</v>
      </c>
      <c r="CN83" s="20">
        <v>112.7</v>
      </c>
      <c r="CO83" s="20">
        <v>94.5</v>
      </c>
      <c r="CP83" s="63">
        <v>0.8831</v>
      </c>
      <c r="CQ83" s="20">
        <v>-1.4</v>
      </c>
      <c r="CR83" s="20">
        <f t="shared" si="11"/>
        <v>-0.17499999999999999</v>
      </c>
      <c r="CS83" s="20">
        <v>1305</v>
      </c>
      <c r="CT83" s="20">
        <v>16.53</v>
      </c>
      <c r="CU83" s="20">
        <v>7.15</v>
      </c>
      <c r="CV83" s="20">
        <v>581</v>
      </c>
      <c r="CW83" s="20">
        <v>506</v>
      </c>
      <c r="CX83" s="20">
        <v>478</v>
      </c>
      <c r="CY83" s="20">
        <v>0.45</v>
      </c>
      <c r="CZ83" s="20">
        <v>41</v>
      </c>
      <c r="DA83" s="20">
        <v>149</v>
      </c>
      <c r="DB83" s="20">
        <v>0.27500000000000002</v>
      </c>
      <c r="DC83" s="20">
        <v>110</v>
      </c>
      <c r="DD83" s="20">
        <v>164</v>
      </c>
      <c r="DE83" s="20">
        <v>0.67100000000000004</v>
      </c>
      <c r="DF83" s="20">
        <v>90</v>
      </c>
      <c r="DG83" s="20">
        <f t="shared" si="14"/>
        <v>11.25</v>
      </c>
      <c r="DH83" s="20">
        <v>300</v>
      </c>
      <c r="DI83" s="20">
        <f t="shared" si="15"/>
        <v>37.5</v>
      </c>
      <c r="DJ83" s="20">
        <v>133</v>
      </c>
      <c r="DK83" s="20">
        <v>56</v>
      </c>
      <c r="DL83" s="20">
        <v>38</v>
      </c>
      <c r="DM83" s="20">
        <v>87</v>
      </c>
      <c r="DN83" s="20">
        <v>138</v>
      </c>
      <c r="DO83" s="20">
        <v>72.599999999999994</v>
      </c>
      <c r="DP83" s="20">
        <v>63.25</v>
      </c>
      <c r="DQ83" s="20">
        <v>9.375</v>
      </c>
      <c r="DR83" s="20">
        <v>1.5289999999999999</v>
      </c>
      <c r="DS83" s="20">
        <v>10.875</v>
      </c>
      <c r="DT83" s="20">
        <v>0.64400000000000002</v>
      </c>
      <c r="DU83" s="20">
        <v>18.600000000000001</v>
      </c>
      <c r="DV83" s="20">
        <v>20.5</v>
      </c>
      <c r="DW83" s="20">
        <v>4.8</v>
      </c>
      <c r="DX83" s="20">
        <v>7</v>
      </c>
      <c r="DY83" s="20">
        <v>17.2</v>
      </c>
      <c r="DZ83" s="20">
        <v>214</v>
      </c>
      <c r="EA83" s="20">
        <v>0.47399999999999998</v>
      </c>
      <c r="EB83" s="20">
        <v>-2</v>
      </c>
      <c r="EC83" s="66">
        <v>85</v>
      </c>
      <c r="ED83" s="66">
        <v>31</v>
      </c>
      <c r="EE83" s="66">
        <v>144</v>
      </c>
      <c r="EF83" s="66">
        <v>32</v>
      </c>
      <c r="EG83" s="66">
        <v>29</v>
      </c>
      <c r="EH83" s="66">
        <v>39.5</v>
      </c>
      <c r="EI83" s="66">
        <v>217</v>
      </c>
      <c r="EJ83" s="66">
        <v>65</v>
      </c>
      <c r="EK83" s="20">
        <v>10557.539999999999</v>
      </c>
      <c r="EL83" s="20">
        <v>11324.61</v>
      </c>
      <c r="EM83" s="20">
        <v>73.891999999999996</v>
      </c>
      <c r="EN83" s="20">
        <v>53.166666666666671</v>
      </c>
      <c r="EO83" s="20">
        <v>9.1927000000000003</v>
      </c>
      <c r="EP83" s="20">
        <v>102.53400000000001</v>
      </c>
      <c r="EQ83" s="21">
        <v>77</v>
      </c>
      <c r="ER83" s="21">
        <v>70</v>
      </c>
      <c r="ES83" s="61" t="str">
        <f t="shared" si="10"/>
        <v>Nebraska</v>
      </c>
      <c r="ET83" s="61">
        <f t="shared" si="7"/>
        <v>147</v>
      </c>
      <c r="EU83" s="61">
        <f t="shared" si="8"/>
        <v>7</v>
      </c>
    </row>
    <row r="84" spans="1:151" x14ac:dyDescent="0.45">
      <c r="A84" s="64">
        <v>45270</v>
      </c>
      <c r="B84" s="21" t="s">
        <v>168</v>
      </c>
      <c r="C84" s="21">
        <v>292</v>
      </c>
      <c r="D84" s="21" t="s">
        <v>377</v>
      </c>
      <c r="E84" s="21">
        <v>7</v>
      </c>
      <c r="F84" s="50" t="s">
        <v>1644</v>
      </c>
      <c r="G84" t="s">
        <v>168</v>
      </c>
      <c r="H84" t="s">
        <v>377</v>
      </c>
      <c r="I84" t="s">
        <v>168</v>
      </c>
      <c r="J84" t="s">
        <v>377</v>
      </c>
      <c r="K84" t="s">
        <v>168</v>
      </c>
      <c r="L84" t="s">
        <v>1311</v>
      </c>
      <c r="M84" t="s">
        <v>168</v>
      </c>
      <c r="N84" t="s">
        <v>377</v>
      </c>
      <c r="O84" t="s">
        <v>168</v>
      </c>
      <c r="P84" t="s">
        <v>377</v>
      </c>
      <c r="Q84" t="s">
        <v>168</v>
      </c>
      <c r="R84" t="s">
        <v>377</v>
      </c>
      <c r="S84" t="s">
        <v>13</v>
      </c>
      <c r="T84" t="s">
        <v>149</v>
      </c>
      <c r="U84">
        <v>7</v>
      </c>
      <c r="V84">
        <v>8</v>
      </c>
      <c r="W84" s="20">
        <v>0.625</v>
      </c>
      <c r="X84" s="20">
        <v>-0.12</v>
      </c>
      <c r="Y84" s="20">
        <v>105.7</v>
      </c>
      <c r="Z84" s="20">
        <v>105.8</v>
      </c>
      <c r="AA84" s="20">
        <v>70</v>
      </c>
      <c r="AB84" s="20">
        <v>-3.5999999999999997E-2</v>
      </c>
      <c r="AC84" s="20">
        <v>-3.52</v>
      </c>
      <c r="AD84" s="20">
        <v>100.9</v>
      </c>
      <c r="AE84" s="20">
        <v>104.4</v>
      </c>
      <c r="AF84" s="20">
        <v>-3.52</v>
      </c>
      <c r="AG84" s="20">
        <v>105</v>
      </c>
      <c r="AH84" s="20">
        <v>103.6</v>
      </c>
      <c r="AI84" s="20">
        <v>0.53749999999999998</v>
      </c>
      <c r="AJ84" s="20">
        <v>-1.7</v>
      </c>
      <c r="AK84" s="20">
        <f t="shared" si="9"/>
        <v>-0.24285714285714285</v>
      </c>
      <c r="AL84" s="20">
        <v>1184</v>
      </c>
      <c r="AM84" s="20">
        <v>0.84</v>
      </c>
      <c r="AN84" s="20">
        <v>-2.16</v>
      </c>
      <c r="AO84" s="20">
        <v>631</v>
      </c>
      <c r="AP84" s="20">
        <v>580</v>
      </c>
      <c r="AQ84" s="20">
        <v>526</v>
      </c>
      <c r="AR84" s="20">
        <v>0.39</v>
      </c>
      <c r="AS84" s="20">
        <v>69</v>
      </c>
      <c r="AT84" s="20">
        <v>224</v>
      </c>
      <c r="AU84" s="20">
        <v>0.308</v>
      </c>
      <c r="AV84" s="20">
        <v>152</v>
      </c>
      <c r="AW84" s="20">
        <v>198</v>
      </c>
      <c r="AX84" s="20">
        <v>0.76800000000000002</v>
      </c>
      <c r="AY84" s="20">
        <v>109</v>
      </c>
      <c r="AZ84" s="20">
        <f t="shared" si="12"/>
        <v>15.571428571428571</v>
      </c>
      <c r="BA84" s="20">
        <v>333</v>
      </c>
      <c r="BB84" s="20">
        <f t="shared" si="13"/>
        <v>47.571428571428569</v>
      </c>
      <c r="BC84" s="20">
        <v>97</v>
      </c>
      <c r="BD84" s="20">
        <v>61</v>
      </c>
      <c r="BE84" s="20">
        <v>32</v>
      </c>
      <c r="BF84" s="20">
        <v>80</v>
      </c>
      <c r="BG84" s="20">
        <v>136</v>
      </c>
      <c r="BH84" s="20">
        <v>78.900000000000006</v>
      </c>
      <c r="BI84" s="20">
        <v>72.5</v>
      </c>
      <c r="BJ84" s="20">
        <v>6.375</v>
      </c>
      <c r="BK84" s="20">
        <v>1.212</v>
      </c>
      <c r="BL84" s="20">
        <v>10</v>
      </c>
      <c r="BM84" s="20">
        <v>0.76200000000000001</v>
      </c>
      <c r="BN84" s="20">
        <v>28</v>
      </c>
      <c r="BO84" s="20">
        <v>24.8</v>
      </c>
      <c r="BP84" s="20">
        <v>4</v>
      </c>
      <c r="BQ84" s="20">
        <v>7.625</v>
      </c>
      <c r="BR84" s="20">
        <v>17</v>
      </c>
      <c r="BS84" s="20">
        <v>111</v>
      </c>
      <c r="BT84" s="20">
        <v>0.54600000000000004</v>
      </c>
      <c r="BU84" s="20">
        <v>-6</v>
      </c>
      <c r="BV84" s="66">
        <v>169</v>
      </c>
      <c r="BW84" s="66">
        <v>148</v>
      </c>
      <c r="BX84" s="66">
        <v>170</v>
      </c>
      <c r="BY84" s="66">
        <v>164</v>
      </c>
      <c r="BZ84" s="66">
        <v>164</v>
      </c>
      <c r="CA84" s="66">
        <v>107.8</v>
      </c>
      <c r="CB84" s="66">
        <v>111</v>
      </c>
      <c r="CC84" s="66">
        <v>179</v>
      </c>
      <c r="CD84" s="20">
        <v>0.66666666666666696</v>
      </c>
      <c r="CE84" s="20">
        <v>-6.41</v>
      </c>
      <c r="CF84" s="20">
        <v>101</v>
      </c>
      <c r="CG84" s="20">
        <v>107.4</v>
      </c>
      <c r="CH84" s="20">
        <v>74.599999999999994</v>
      </c>
      <c r="CI84" s="20">
        <v>9.1999999999999998E-2</v>
      </c>
      <c r="CJ84" s="20">
        <v>-6.14</v>
      </c>
      <c r="CK84" s="20">
        <v>99.6</v>
      </c>
      <c r="CL84" s="20">
        <v>105.8</v>
      </c>
      <c r="CM84" s="20">
        <v>-6.14</v>
      </c>
      <c r="CN84" s="20">
        <v>101.6</v>
      </c>
      <c r="CO84" s="20">
        <v>109.3</v>
      </c>
      <c r="CP84" s="63">
        <v>0.30099999999999999</v>
      </c>
      <c r="CQ84" s="20">
        <v>-1.9</v>
      </c>
      <c r="CR84" s="20">
        <f t="shared" si="11"/>
        <v>-0.23749999999999999</v>
      </c>
      <c r="CS84" s="20">
        <v>1112</v>
      </c>
      <c r="CT84" s="20">
        <v>-6</v>
      </c>
      <c r="CU84" s="20">
        <v>-7.38</v>
      </c>
      <c r="CV84" s="20">
        <v>707</v>
      </c>
      <c r="CW84" s="20">
        <v>657</v>
      </c>
      <c r="CX84" s="20">
        <v>563</v>
      </c>
      <c r="CY84" s="20">
        <v>0.44400000000000001</v>
      </c>
      <c r="CZ84" s="20">
        <v>71</v>
      </c>
      <c r="DA84" s="20">
        <v>206</v>
      </c>
      <c r="DB84" s="20">
        <v>0.34499999999999997</v>
      </c>
      <c r="DC84" s="20">
        <v>136</v>
      </c>
      <c r="DD84" s="20">
        <v>199</v>
      </c>
      <c r="DE84" s="20">
        <v>0.68300000000000005</v>
      </c>
      <c r="DF84" s="20">
        <v>102</v>
      </c>
      <c r="DG84" s="20">
        <f t="shared" si="14"/>
        <v>12.75</v>
      </c>
      <c r="DH84" s="20">
        <v>350</v>
      </c>
      <c r="DI84" s="20">
        <f t="shared" si="15"/>
        <v>43.75</v>
      </c>
      <c r="DJ84" s="20">
        <v>118</v>
      </c>
      <c r="DK84" s="20">
        <v>74</v>
      </c>
      <c r="DL84" s="20">
        <v>30</v>
      </c>
      <c r="DM84" s="20">
        <v>121</v>
      </c>
      <c r="DN84" s="20">
        <v>173</v>
      </c>
      <c r="DO84" s="20">
        <v>78.599999999999994</v>
      </c>
      <c r="DP84" s="20">
        <v>73</v>
      </c>
      <c r="DQ84" s="20">
        <v>5.556</v>
      </c>
      <c r="DR84" s="20">
        <v>0.97499999999999998</v>
      </c>
      <c r="DS84" s="20">
        <v>13.444000000000001</v>
      </c>
      <c r="DT84" s="20">
        <v>0.61199999999999999</v>
      </c>
      <c r="DU84" s="20">
        <v>22.9</v>
      </c>
      <c r="DV84" s="20">
        <v>22.1</v>
      </c>
      <c r="DW84" s="20">
        <v>3.3</v>
      </c>
      <c r="DX84" s="20">
        <v>8.2222222222222214</v>
      </c>
      <c r="DY84" s="20">
        <v>19.2</v>
      </c>
      <c r="DZ84" s="20">
        <v>154</v>
      </c>
      <c r="EA84" s="20">
        <v>0.51200000000000001</v>
      </c>
      <c r="EB84" s="20">
        <v>5</v>
      </c>
      <c r="EC84" s="66">
        <v>180</v>
      </c>
      <c r="ED84" s="66">
        <v>252</v>
      </c>
      <c r="EE84" s="66">
        <v>158</v>
      </c>
      <c r="EF84" s="66">
        <v>250</v>
      </c>
      <c r="EG84" s="66">
        <v>254</v>
      </c>
      <c r="EH84" s="66">
        <v>152.5</v>
      </c>
      <c r="EI84" s="66">
        <v>153</v>
      </c>
      <c r="EJ84" s="66">
        <v>245</v>
      </c>
      <c r="EK84" s="20">
        <v>11352.18</v>
      </c>
      <c r="EL84" s="20">
        <v>10685.8</v>
      </c>
      <c r="EM84" s="20">
        <v>82.222222222222214</v>
      </c>
      <c r="EN84" s="20">
        <v>102.51050000000001</v>
      </c>
      <c r="EO84" s="20">
        <v>11.611000000000001</v>
      </c>
      <c r="EP84" s="20">
        <v>132.864</v>
      </c>
      <c r="EQ84" s="21">
        <v>73</v>
      </c>
      <c r="ER84" s="21">
        <v>78</v>
      </c>
      <c r="ES84" s="61" t="str">
        <f t="shared" si="10"/>
        <v>Albany</v>
      </c>
      <c r="ET84" s="61">
        <f t="shared" si="7"/>
        <v>151</v>
      </c>
      <c r="EU84" s="61">
        <f t="shared" si="8"/>
        <v>-5</v>
      </c>
    </row>
    <row r="85" spans="1:151" x14ac:dyDescent="0.45">
      <c r="A85" s="64">
        <v>45270</v>
      </c>
      <c r="B85" s="21" t="s">
        <v>247</v>
      </c>
      <c r="C85" s="21">
        <v>144</v>
      </c>
      <c r="D85" s="21" t="s">
        <v>343</v>
      </c>
      <c r="E85" s="21">
        <v>295</v>
      </c>
      <c r="F85" s="50" t="s">
        <v>558</v>
      </c>
      <c r="G85" t="s">
        <v>247</v>
      </c>
      <c r="H85" t="s">
        <v>343</v>
      </c>
      <c r="I85" t="s">
        <v>247</v>
      </c>
      <c r="J85" t="s">
        <v>343</v>
      </c>
      <c r="K85" t="s">
        <v>247</v>
      </c>
      <c r="L85" t="s">
        <v>482</v>
      </c>
      <c r="M85" t="s">
        <v>247</v>
      </c>
      <c r="N85" t="s">
        <v>708</v>
      </c>
      <c r="O85" t="s">
        <v>247</v>
      </c>
      <c r="P85" t="s">
        <v>343</v>
      </c>
      <c r="Q85" t="s">
        <v>247</v>
      </c>
      <c r="R85" t="s">
        <v>482</v>
      </c>
      <c r="S85" t="s">
        <v>102</v>
      </c>
      <c r="T85" t="s">
        <v>216</v>
      </c>
      <c r="U85">
        <v>10</v>
      </c>
      <c r="V85">
        <v>9</v>
      </c>
      <c r="W85" s="20">
        <v>0.54545454545454497</v>
      </c>
      <c r="X85" s="20">
        <v>0.22</v>
      </c>
      <c r="Y85" s="20">
        <v>105.3</v>
      </c>
      <c r="Z85" s="20">
        <v>105</v>
      </c>
      <c r="AA85" s="20">
        <v>71.5</v>
      </c>
      <c r="AB85" s="20">
        <v>-3.5000000000000003E-2</v>
      </c>
      <c r="AC85" s="20">
        <v>-0.12</v>
      </c>
      <c r="AD85" s="20">
        <v>104.8</v>
      </c>
      <c r="AE85" s="20">
        <v>104.9</v>
      </c>
      <c r="AF85" s="20">
        <v>-0.12</v>
      </c>
      <c r="AG85" s="20">
        <v>105.6</v>
      </c>
      <c r="AH85" s="20">
        <v>105.5</v>
      </c>
      <c r="AI85" s="20">
        <v>0.50290000000000001</v>
      </c>
      <c r="AJ85" s="20">
        <v>-3</v>
      </c>
      <c r="AK85" s="20">
        <f t="shared" si="9"/>
        <v>-0.3</v>
      </c>
      <c r="AL85" s="20">
        <v>1173</v>
      </c>
      <c r="AM85" s="20">
        <v>-0.35</v>
      </c>
      <c r="AN85" s="20">
        <v>-2.25</v>
      </c>
      <c r="AO85" s="20">
        <v>886</v>
      </c>
      <c r="AP85" s="20">
        <v>828</v>
      </c>
      <c r="AQ85" s="20">
        <v>675</v>
      </c>
      <c r="AR85" s="20">
        <v>0.48</v>
      </c>
      <c r="AS85" s="20">
        <v>105</v>
      </c>
      <c r="AT85" s="20">
        <v>289</v>
      </c>
      <c r="AU85" s="20">
        <v>0.36299999999999999</v>
      </c>
      <c r="AV85" s="20">
        <v>133</v>
      </c>
      <c r="AW85" s="20">
        <v>183</v>
      </c>
      <c r="AX85" s="20">
        <v>0.72699999999999998</v>
      </c>
      <c r="AY85" s="20">
        <v>86</v>
      </c>
      <c r="AZ85" s="20">
        <f t="shared" si="12"/>
        <v>8.6</v>
      </c>
      <c r="BA85" s="20">
        <v>374</v>
      </c>
      <c r="BB85" s="20">
        <f t="shared" si="13"/>
        <v>37.4</v>
      </c>
      <c r="BC85" s="20">
        <v>159</v>
      </c>
      <c r="BD85" s="20">
        <v>77</v>
      </c>
      <c r="BE85" s="20">
        <v>40</v>
      </c>
      <c r="BF85" s="20">
        <v>133</v>
      </c>
      <c r="BG85" s="20">
        <v>154</v>
      </c>
      <c r="BH85" s="20">
        <v>80.5</v>
      </c>
      <c r="BI85" s="20">
        <v>75.272999999999996</v>
      </c>
      <c r="BJ85" s="20">
        <v>5.2729999999999997</v>
      </c>
      <c r="BK85" s="20">
        <v>1.1950000000000001</v>
      </c>
      <c r="BL85" s="20">
        <v>12.090999999999999</v>
      </c>
      <c r="BM85" s="20">
        <v>0.57899999999999996</v>
      </c>
      <c r="BN85" s="20">
        <v>26.3</v>
      </c>
      <c r="BO85" s="20">
        <v>16.600000000000001</v>
      </c>
      <c r="BP85" s="20">
        <v>3.6</v>
      </c>
      <c r="BQ85" s="20">
        <v>7</v>
      </c>
      <c r="BR85" s="20">
        <v>14</v>
      </c>
      <c r="BS85" s="20">
        <v>133</v>
      </c>
      <c r="BT85" s="20">
        <v>0.52700000000000002</v>
      </c>
      <c r="BU85" s="20">
        <v>1</v>
      </c>
      <c r="BV85" s="66">
        <v>139</v>
      </c>
      <c r="BW85" s="66">
        <v>164</v>
      </c>
      <c r="BX85" s="66">
        <v>190</v>
      </c>
      <c r="BY85" s="66">
        <v>146</v>
      </c>
      <c r="BZ85" s="66">
        <v>157</v>
      </c>
      <c r="CA85" s="66">
        <v>109.7</v>
      </c>
      <c r="CB85" s="66">
        <v>133</v>
      </c>
      <c r="CC85" s="66">
        <v>117</v>
      </c>
      <c r="CD85" s="20">
        <v>0.66666666666666696</v>
      </c>
      <c r="CE85" s="20">
        <v>-5.43</v>
      </c>
      <c r="CF85" s="20">
        <v>102.1</v>
      </c>
      <c r="CG85" s="20">
        <v>107.5</v>
      </c>
      <c r="CH85" s="20">
        <v>68.8</v>
      </c>
      <c r="CI85" s="20">
        <v>-3.0000000000000001E-3</v>
      </c>
      <c r="CJ85" s="20">
        <v>-4.97</v>
      </c>
      <c r="CK85" s="20">
        <v>102.3</v>
      </c>
      <c r="CL85" s="20">
        <v>107.3</v>
      </c>
      <c r="CM85" s="20">
        <v>-4.97</v>
      </c>
      <c r="CN85" s="20">
        <v>104.6</v>
      </c>
      <c r="CO85" s="20">
        <v>108.2</v>
      </c>
      <c r="CP85" s="63">
        <v>0.4042</v>
      </c>
      <c r="CQ85" s="20">
        <v>-2</v>
      </c>
      <c r="CR85" s="20">
        <f t="shared" si="11"/>
        <v>-0.22222222222222221</v>
      </c>
      <c r="CS85" s="20">
        <v>1116</v>
      </c>
      <c r="CT85" s="20">
        <v>-7.62</v>
      </c>
      <c r="CU85" s="20">
        <v>-7.62</v>
      </c>
      <c r="CV85" s="20">
        <v>690</v>
      </c>
      <c r="CW85" s="20">
        <v>633</v>
      </c>
      <c r="CX85" s="20">
        <v>546</v>
      </c>
      <c r="CY85" s="20">
        <v>0.45100000000000001</v>
      </c>
      <c r="CZ85" s="20">
        <v>61</v>
      </c>
      <c r="DA85" s="20">
        <v>188</v>
      </c>
      <c r="DB85" s="20">
        <v>0.32400000000000001</v>
      </c>
      <c r="DC85" s="20">
        <v>137</v>
      </c>
      <c r="DD85" s="20">
        <v>192</v>
      </c>
      <c r="DE85" s="20">
        <v>0.71399999999999997</v>
      </c>
      <c r="DF85" s="20">
        <v>102</v>
      </c>
      <c r="DG85" s="20">
        <f t="shared" si="14"/>
        <v>11.333333333333334</v>
      </c>
      <c r="DH85" s="20">
        <v>323</v>
      </c>
      <c r="DI85" s="20">
        <f t="shared" si="15"/>
        <v>35.888888888888886</v>
      </c>
      <c r="DJ85" s="20">
        <v>123</v>
      </c>
      <c r="DK85" s="20">
        <v>68</v>
      </c>
      <c r="DL85" s="20">
        <v>24</v>
      </c>
      <c r="DM85" s="20">
        <v>115</v>
      </c>
      <c r="DN85" s="20">
        <v>159</v>
      </c>
      <c r="DO85" s="20">
        <v>76.7</v>
      </c>
      <c r="DP85" s="20">
        <v>70.332999999999998</v>
      </c>
      <c r="DQ85" s="20">
        <v>6.3330000000000002</v>
      </c>
      <c r="DR85" s="20">
        <v>1.07</v>
      </c>
      <c r="DS85" s="20">
        <v>12.778</v>
      </c>
      <c r="DT85" s="20">
        <v>0.59099999999999997</v>
      </c>
      <c r="DU85" s="20">
        <v>20.9</v>
      </c>
      <c r="DV85" s="20">
        <v>21.3</v>
      </c>
      <c r="DW85" s="20">
        <v>2.7</v>
      </c>
      <c r="DX85" s="20">
        <v>7.5555555555555554</v>
      </c>
      <c r="DY85" s="20">
        <v>17.7</v>
      </c>
      <c r="DZ85" s="20">
        <v>323</v>
      </c>
      <c r="EA85" s="20">
        <v>0.39600000000000002</v>
      </c>
      <c r="EB85" s="20">
        <v>-1</v>
      </c>
      <c r="EC85" s="66">
        <v>232</v>
      </c>
      <c r="ED85" s="66">
        <v>251</v>
      </c>
      <c r="EE85" s="66">
        <v>197</v>
      </c>
      <c r="EF85" s="66">
        <v>279</v>
      </c>
      <c r="EG85" s="66">
        <v>245</v>
      </c>
      <c r="EH85" s="66">
        <v>162.19999999999999</v>
      </c>
      <c r="EI85" s="66">
        <v>323</v>
      </c>
      <c r="EJ85" s="66">
        <v>213</v>
      </c>
      <c r="EK85" s="20">
        <v>11319.75</v>
      </c>
      <c r="EL85" s="20">
        <v>10720.5</v>
      </c>
      <c r="EM85" s="20">
        <v>91.354222222222219</v>
      </c>
      <c r="EN85" s="20">
        <v>89.445999999999998</v>
      </c>
      <c r="EO85" s="20">
        <v>9.9959999999999987</v>
      </c>
      <c r="EP85" s="20">
        <v>115.593</v>
      </c>
      <c r="EQ85" s="21">
        <v>78</v>
      </c>
      <c r="ER85" s="21">
        <v>71</v>
      </c>
      <c r="ES85" s="61" t="str">
        <f t="shared" si="10"/>
        <v>Lipscomb</v>
      </c>
      <c r="ET85" s="61">
        <f t="shared" si="7"/>
        <v>149</v>
      </c>
      <c r="EU85" s="61">
        <f t="shared" si="8"/>
        <v>7</v>
      </c>
    </row>
    <row r="86" spans="1:151" x14ac:dyDescent="0.45">
      <c r="A86" s="64">
        <v>45271</v>
      </c>
      <c r="B86" s="21" t="s">
        <v>192</v>
      </c>
      <c r="C86" s="21">
        <v>228</v>
      </c>
      <c r="D86" s="21" t="s">
        <v>320</v>
      </c>
      <c r="E86" s="21">
        <v>115</v>
      </c>
      <c r="F86" s="50" t="s">
        <v>558</v>
      </c>
      <c r="G86" t="s">
        <v>192</v>
      </c>
      <c r="H86" t="s">
        <v>320</v>
      </c>
      <c r="I86" t="s">
        <v>192</v>
      </c>
      <c r="J86" t="s">
        <v>320</v>
      </c>
      <c r="K86" t="s">
        <v>1330</v>
      </c>
      <c r="L86" t="s">
        <v>320</v>
      </c>
      <c r="M86" t="s">
        <v>579</v>
      </c>
      <c r="N86" t="s">
        <v>320</v>
      </c>
      <c r="O86" t="s">
        <v>192</v>
      </c>
      <c r="P86" t="s">
        <v>320</v>
      </c>
      <c r="Q86" t="s">
        <v>192</v>
      </c>
      <c r="R86" t="s">
        <v>320</v>
      </c>
      <c r="S86" t="s">
        <v>108</v>
      </c>
      <c r="T86" t="s">
        <v>236</v>
      </c>
      <c r="U86">
        <v>9</v>
      </c>
      <c r="V86">
        <v>8</v>
      </c>
      <c r="W86" s="20">
        <v>0.54545454545454497</v>
      </c>
      <c r="X86" s="20">
        <v>-2.11</v>
      </c>
      <c r="Y86" s="20">
        <v>107.2</v>
      </c>
      <c r="Z86" s="20">
        <v>109.3</v>
      </c>
      <c r="AA86" s="20">
        <v>66.3</v>
      </c>
      <c r="AB86" s="20">
        <v>-0.10199999999999999</v>
      </c>
      <c r="AC86" s="20">
        <v>-2.99</v>
      </c>
      <c r="AD86" s="20">
        <v>102.8</v>
      </c>
      <c r="AE86" s="20">
        <v>105.7</v>
      </c>
      <c r="AF86" s="20">
        <v>-2.99</v>
      </c>
      <c r="AG86" s="20">
        <v>106.4</v>
      </c>
      <c r="AH86" s="20">
        <v>109.2</v>
      </c>
      <c r="AI86" s="20">
        <v>0.42680000000000001</v>
      </c>
      <c r="AJ86" s="20">
        <v>-3</v>
      </c>
      <c r="AK86" s="20">
        <f t="shared" si="9"/>
        <v>-0.33333333333333331</v>
      </c>
      <c r="AL86" s="20">
        <v>1105</v>
      </c>
      <c r="AM86" s="20">
        <v>0.62</v>
      </c>
      <c r="AN86" s="20">
        <v>-0.27</v>
      </c>
      <c r="AO86" s="20">
        <v>897</v>
      </c>
      <c r="AP86" s="20">
        <v>790</v>
      </c>
      <c r="AQ86" s="20">
        <v>671</v>
      </c>
      <c r="AR86" s="20">
        <v>0.48899999999999999</v>
      </c>
      <c r="AS86" s="20">
        <v>111</v>
      </c>
      <c r="AT86" s="20">
        <v>274</v>
      </c>
      <c r="AU86" s="20">
        <v>0.40500000000000003</v>
      </c>
      <c r="AV86" s="20">
        <v>130</v>
      </c>
      <c r="AW86" s="20">
        <v>202</v>
      </c>
      <c r="AX86" s="20">
        <v>0.64400000000000002</v>
      </c>
      <c r="AY86" s="20">
        <v>133</v>
      </c>
      <c r="AZ86" s="20">
        <f t="shared" si="12"/>
        <v>14.777777777777779</v>
      </c>
      <c r="BA86" s="20">
        <v>428</v>
      </c>
      <c r="BB86" s="20">
        <f t="shared" si="13"/>
        <v>47.555555555555557</v>
      </c>
      <c r="BC86" s="20">
        <v>195</v>
      </c>
      <c r="BD86" s="20">
        <v>78</v>
      </c>
      <c r="BE86" s="20">
        <v>38</v>
      </c>
      <c r="BF86" s="20">
        <v>137</v>
      </c>
      <c r="BG86" s="20">
        <v>165</v>
      </c>
      <c r="BH86" s="20">
        <v>81.5</v>
      </c>
      <c r="BI86" s="20">
        <v>71.817999999999998</v>
      </c>
      <c r="BJ86" s="20">
        <v>9.7270000000000003</v>
      </c>
      <c r="BK86" s="20">
        <v>1.423</v>
      </c>
      <c r="BL86" s="20">
        <v>12.455</v>
      </c>
      <c r="BM86" s="20">
        <v>0.56899999999999995</v>
      </c>
      <c r="BN86" s="20">
        <v>24.9</v>
      </c>
      <c r="BO86" s="20">
        <v>18.399999999999999</v>
      </c>
      <c r="BP86" s="20">
        <v>3.5</v>
      </c>
      <c r="BQ86" s="20">
        <v>7.0909090909090908</v>
      </c>
      <c r="BR86" s="20">
        <v>15</v>
      </c>
      <c r="BS86" s="20">
        <v>227</v>
      </c>
      <c r="BT86" s="20">
        <v>0.46600000000000003</v>
      </c>
      <c r="BU86" s="20">
        <v>6</v>
      </c>
      <c r="BV86" s="66">
        <v>190</v>
      </c>
      <c r="BW86" s="66">
        <v>172</v>
      </c>
      <c r="BX86" s="66">
        <v>244</v>
      </c>
      <c r="BY86" s="66">
        <v>133</v>
      </c>
      <c r="BZ86" s="66">
        <v>192</v>
      </c>
      <c r="CA86" s="66">
        <v>123.7</v>
      </c>
      <c r="CB86" s="66">
        <v>192</v>
      </c>
      <c r="CC86" s="66">
        <v>112</v>
      </c>
      <c r="CD86" s="20">
        <v>0.375</v>
      </c>
      <c r="CE86" s="20">
        <v>-3.19</v>
      </c>
      <c r="CF86" s="20">
        <v>105.2</v>
      </c>
      <c r="CG86" s="20">
        <v>108.4</v>
      </c>
      <c r="CH86" s="20">
        <v>69</v>
      </c>
      <c r="CI86" s="20">
        <v>-5.0000000000000001E-3</v>
      </c>
      <c r="CJ86" s="20">
        <v>3.43</v>
      </c>
      <c r="CK86" s="20">
        <v>104.1</v>
      </c>
      <c r="CL86" s="20">
        <v>100.7</v>
      </c>
      <c r="CM86" s="20">
        <v>3.43</v>
      </c>
      <c r="CN86" s="20">
        <v>106.7</v>
      </c>
      <c r="CO86" s="20">
        <v>109.1</v>
      </c>
      <c r="CP86" s="63">
        <v>0.43669999999999998</v>
      </c>
      <c r="CQ86" s="20">
        <v>-2.8</v>
      </c>
      <c r="CR86" s="20">
        <f t="shared" si="11"/>
        <v>-0.35</v>
      </c>
      <c r="CS86" s="20">
        <v>1128</v>
      </c>
      <c r="CT86" s="20">
        <v>-3.05</v>
      </c>
      <c r="CU86" s="20">
        <v>0.7</v>
      </c>
      <c r="CV86" s="20">
        <v>619</v>
      </c>
      <c r="CW86" s="20">
        <v>649</v>
      </c>
      <c r="CX86" s="20">
        <v>468</v>
      </c>
      <c r="CY86" s="20">
        <v>0.442</v>
      </c>
      <c r="CZ86" s="20">
        <v>60</v>
      </c>
      <c r="DA86" s="20">
        <v>170</v>
      </c>
      <c r="DB86" s="20">
        <v>0.35299999999999998</v>
      </c>
      <c r="DC86" s="20">
        <v>145</v>
      </c>
      <c r="DD86" s="20">
        <v>190</v>
      </c>
      <c r="DE86" s="20">
        <v>0.76300000000000001</v>
      </c>
      <c r="DF86" s="20">
        <v>85</v>
      </c>
      <c r="DG86" s="20">
        <f t="shared" si="14"/>
        <v>10.625</v>
      </c>
      <c r="DH86" s="20">
        <v>298</v>
      </c>
      <c r="DI86" s="20">
        <f t="shared" si="15"/>
        <v>37.25</v>
      </c>
      <c r="DJ86" s="20">
        <v>93</v>
      </c>
      <c r="DK86" s="20">
        <v>48</v>
      </c>
      <c r="DL86" s="20">
        <v>24</v>
      </c>
      <c r="DM86" s="20">
        <v>129</v>
      </c>
      <c r="DN86" s="20">
        <v>155</v>
      </c>
      <c r="DO86" s="20">
        <v>77.400000000000006</v>
      </c>
      <c r="DP86" s="20">
        <v>81.125</v>
      </c>
      <c r="DQ86" s="20">
        <v>-3.75</v>
      </c>
      <c r="DR86" s="20">
        <v>0.72099999999999997</v>
      </c>
      <c r="DS86" s="20">
        <v>16.125</v>
      </c>
      <c r="DT86" s="20">
        <v>0.372</v>
      </c>
      <c r="DU86" s="20">
        <v>21.2</v>
      </c>
      <c r="DV86" s="20">
        <v>23.8</v>
      </c>
      <c r="DW86" s="20">
        <v>3</v>
      </c>
      <c r="DX86" s="20">
        <v>6</v>
      </c>
      <c r="DY86" s="20">
        <v>19.399999999999999</v>
      </c>
      <c r="DZ86" s="20">
        <v>185</v>
      </c>
      <c r="EA86" s="20">
        <v>0.48799999999999999</v>
      </c>
      <c r="EB86" s="20">
        <v>12</v>
      </c>
      <c r="EC86" s="66">
        <v>208</v>
      </c>
      <c r="ED86" s="66">
        <v>188</v>
      </c>
      <c r="EE86" s="66">
        <v>189</v>
      </c>
      <c r="EF86" s="66">
        <v>179</v>
      </c>
      <c r="EG86" s="66">
        <v>216</v>
      </c>
      <c r="EH86" s="66">
        <v>128.80000000000001</v>
      </c>
      <c r="EI86" s="66">
        <v>209</v>
      </c>
      <c r="EJ86" s="66">
        <v>184</v>
      </c>
      <c r="EK86" s="20">
        <v>11620.480000000001</v>
      </c>
      <c r="EL86" s="20">
        <v>11498.36</v>
      </c>
      <c r="EM86" s="20">
        <v>74.73</v>
      </c>
      <c r="EN86" s="20">
        <v>114.34090909090909</v>
      </c>
      <c r="EO86" s="20">
        <v>11.445</v>
      </c>
      <c r="EP86" s="20">
        <v>99.820000000000007</v>
      </c>
      <c r="EQ86" s="21">
        <v>78</v>
      </c>
      <c r="ER86" s="21">
        <v>68</v>
      </c>
      <c r="ES86" s="61" t="str">
        <f t="shared" si="10"/>
        <v>Penn</v>
      </c>
      <c r="ET86" s="61">
        <f t="shared" si="7"/>
        <v>146</v>
      </c>
      <c r="EU86" s="61">
        <f t="shared" si="8"/>
        <v>10</v>
      </c>
    </row>
    <row r="87" spans="1:151" x14ac:dyDescent="0.45">
      <c r="A87" s="64">
        <v>45271</v>
      </c>
      <c r="B87" s="21" t="s">
        <v>267</v>
      </c>
      <c r="C87" s="21">
        <v>247</v>
      </c>
      <c r="D87" s="21" t="s">
        <v>249</v>
      </c>
      <c r="E87" s="21">
        <v>67</v>
      </c>
      <c r="F87" s="50" t="s">
        <v>558</v>
      </c>
      <c r="G87" t="s">
        <v>267</v>
      </c>
      <c r="H87" t="s">
        <v>249</v>
      </c>
      <c r="I87" t="s">
        <v>267</v>
      </c>
      <c r="J87" t="s">
        <v>249</v>
      </c>
      <c r="K87" t="s">
        <v>267</v>
      </c>
      <c r="L87" t="s">
        <v>249</v>
      </c>
      <c r="M87" t="s">
        <v>604</v>
      </c>
      <c r="N87" t="s">
        <v>249</v>
      </c>
      <c r="O87" t="s">
        <v>267</v>
      </c>
      <c r="P87" t="s">
        <v>249</v>
      </c>
      <c r="Q87" t="s">
        <v>267</v>
      </c>
      <c r="R87" t="s">
        <v>249</v>
      </c>
      <c r="S87" t="s">
        <v>166</v>
      </c>
      <c r="T87" t="s">
        <v>118</v>
      </c>
      <c r="U87">
        <v>9</v>
      </c>
      <c r="V87">
        <v>9</v>
      </c>
      <c r="W87" s="20">
        <v>0.22222222222222199</v>
      </c>
      <c r="X87" s="20">
        <v>-10.039999999999999</v>
      </c>
      <c r="Y87" s="20">
        <v>97.9</v>
      </c>
      <c r="Z87" s="20">
        <v>108</v>
      </c>
      <c r="AA87" s="20">
        <v>70.8</v>
      </c>
      <c r="AB87" s="20">
        <v>-5.0999999999999997E-2</v>
      </c>
      <c r="AC87" s="20">
        <v>2.36</v>
      </c>
      <c r="AD87" s="20">
        <v>106.4</v>
      </c>
      <c r="AE87" s="20">
        <v>104</v>
      </c>
      <c r="AF87" s="20">
        <v>3.51</v>
      </c>
      <c r="AG87" s="20">
        <v>97.8</v>
      </c>
      <c r="AH87" s="20">
        <v>106.9</v>
      </c>
      <c r="AI87" s="20">
        <v>0.26340000000000002</v>
      </c>
      <c r="AJ87" s="20">
        <v>-5.0999999999999996</v>
      </c>
      <c r="AK87" s="20">
        <f>AJ87/U87</f>
        <v>-0.56666666666666665</v>
      </c>
      <c r="AL87" s="20">
        <v>1000</v>
      </c>
      <c r="AM87" s="20">
        <v>-7.83</v>
      </c>
      <c r="AN87" s="20">
        <v>0.28999999999999998</v>
      </c>
      <c r="AO87" s="20">
        <v>617</v>
      </c>
      <c r="AP87" s="20">
        <v>672</v>
      </c>
      <c r="AQ87" s="20">
        <v>534</v>
      </c>
      <c r="AR87" s="20">
        <v>0.41399999999999998</v>
      </c>
      <c r="AS87" s="20">
        <v>57</v>
      </c>
      <c r="AT87" s="20">
        <v>202</v>
      </c>
      <c r="AU87" s="20">
        <v>0.28199999999999997</v>
      </c>
      <c r="AV87" s="20">
        <v>118</v>
      </c>
      <c r="AW87" s="20">
        <v>159</v>
      </c>
      <c r="AX87" s="20">
        <v>0.74199999999999999</v>
      </c>
      <c r="AY87" s="20">
        <v>98</v>
      </c>
      <c r="AZ87" s="20">
        <f t="shared" si="12"/>
        <v>10.888888888888889</v>
      </c>
      <c r="BA87" s="20">
        <v>300</v>
      </c>
      <c r="BB87" s="20">
        <f t="shared" si="13"/>
        <v>33.333333333333336</v>
      </c>
      <c r="BC87" s="20">
        <v>108</v>
      </c>
      <c r="BD87" s="20">
        <v>51</v>
      </c>
      <c r="BE87" s="20">
        <v>22</v>
      </c>
      <c r="BF87" s="20">
        <v>127</v>
      </c>
      <c r="BG87" s="20">
        <v>170</v>
      </c>
      <c r="BH87" s="20">
        <v>68.599999999999994</v>
      </c>
      <c r="BI87" s="20">
        <v>74.667000000000002</v>
      </c>
      <c r="BJ87" s="20">
        <v>-6.1109999999999998</v>
      </c>
      <c r="BK87" s="20">
        <v>0.85</v>
      </c>
      <c r="BL87" s="20">
        <v>14.111000000000001</v>
      </c>
      <c r="BM87" s="20">
        <v>0.40200000000000002</v>
      </c>
      <c r="BN87" s="20">
        <v>22.4</v>
      </c>
      <c r="BO87" s="20">
        <v>17.7</v>
      </c>
      <c r="BP87" s="20">
        <v>2.4</v>
      </c>
      <c r="BQ87" s="20">
        <v>5.666666666666667</v>
      </c>
      <c r="BR87" s="20">
        <v>18.899999999999999</v>
      </c>
      <c r="BS87" s="20">
        <v>320</v>
      </c>
      <c r="BT87" s="20">
        <v>0.39400000000000002</v>
      </c>
      <c r="BU87" s="20">
        <v>-1</v>
      </c>
      <c r="BV87" s="66">
        <v>281</v>
      </c>
      <c r="BW87" s="66">
        <v>290</v>
      </c>
      <c r="BX87" s="66">
        <v>328</v>
      </c>
      <c r="BY87" s="66">
        <v>288</v>
      </c>
      <c r="BZ87" s="66">
        <v>291</v>
      </c>
      <c r="CA87" s="66">
        <v>199.7</v>
      </c>
      <c r="CB87" s="66">
        <v>321</v>
      </c>
      <c r="CC87" s="66">
        <v>292</v>
      </c>
      <c r="CD87" s="20">
        <v>0.66666666666666696</v>
      </c>
      <c r="CE87" s="20">
        <v>3.3</v>
      </c>
      <c r="CF87" s="20">
        <v>108.4</v>
      </c>
      <c r="CG87" s="20">
        <v>105.1</v>
      </c>
      <c r="CH87" s="20">
        <v>68.5</v>
      </c>
      <c r="CI87" s="20">
        <v>-3.1E-2</v>
      </c>
      <c r="CJ87" s="20">
        <v>0.62</v>
      </c>
      <c r="CK87" s="20">
        <v>103.4</v>
      </c>
      <c r="CL87" s="20">
        <v>102.8</v>
      </c>
      <c r="CM87" s="20">
        <v>0.62</v>
      </c>
      <c r="CN87" s="20">
        <v>107.7</v>
      </c>
      <c r="CO87" s="20">
        <v>103.7</v>
      </c>
      <c r="CP87" s="63">
        <v>0.60770000000000002</v>
      </c>
      <c r="CQ87" s="20">
        <v>-1.4</v>
      </c>
      <c r="CR87" s="20">
        <f t="shared" si="11"/>
        <v>-0.15555555555555556</v>
      </c>
      <c r="CS87" s="20">
        <v>1227</v>
      </c>
      <c r="CT87" s="20">
        <v>4.01</v>
      </c>
      <c r="CU87" s="20">
        <v>-0.12</v>
      </c>
      <c r="CV87" s="20">
        <v>697</v>
      </c>
      <c r="CW87" s="20">
        <v>631</v>
      </c>
      <c r="CX87" s="20">
        <v>549</v>
      </c>
      <c r="CY87" s="20">
        <v>0.47199999999999998</v>
      </c>
      <c r="CZ87" s="20">
        <v>68</v>
      </c>
      <c r="DA87" s="20">
        <v>184</v>
      </c>
      <c r="DB87" s="20">
        <v>0.37</v>
      </c>
      <c r="DC87" s="20">
        <v>111</v>
      </c>
      <c r="DD87" s="20">
        <v>168</v>
      </c>
      <c r="DE87" s="20">
        <v>0.66100000000000003</v>
      </c>
      <c r="DF87" s="20">
        <v>90</v>
      </c>
      <c r="DG87" s="20">
        <f t="shared" si="14"/>
        <v>10</v>
      </c>
      <c r="DH87" s="20">
        <v>332</v>
      </c>
      <c r="DI87" s="20">
        <f t="shared" si="15"/>
        <v>36.888888888888886</v>
      </c>
      <c r="DJ87" s="20">
        <v>137</v>
      </c>
      <c r="DK87" s="20">
        <v>53</v>
      </c>
      <c r="DL87" s="20">
        <v>28</v>
      </c>
      <c r="DM87" s="20">
        <v>93</v>
      </c>
      <c r="DN87" s="20">
        <v>146</v>
      </c>
      <c r="DO87" s="20">
        <v>77.400000000000006</v>
      </c>
      <c r="DP87" s="20">
        <v>70.111000000000004</v>
      </c>
      <c r="DQ87" s="20">
        <v>7.3330000000000002</v>
      </c>
      <c r="DR87" s="20">
        <v>1.4730000000000001</v>
      </c>
      <c r="DS87" s="20">
        <v>10.333</v>
      </c>
      <c r="DT87" s="20">
        <v>0.56999999999999995</v>
      </c>
      <c r="DU87" s="20">
        <v>20.399999999999999</v>
      </c>
      <c r="DV87" s="20">
        <v>18.7</v>
      </c>
      <c r="DW87" s="20">
        <v>3.1</v>
      </c>
      <c r="DX87" s="20">
        <v>5.8888888888888893</v>
      </c>
      <c r="DY87" s="20">
        <v>16.2</v>
      </c>
      <c r="DZ87" s="20">
        <v>82</v>
      </c>
      <c r="EA87" s="20">
        <v>0.56599999999999995</v>
      </c>
      <c r="EB87" s="20">
        <v>0</v>
      </c>
      <c r="EC87" s="66">
        <v>86</v>
      </c>
      <c r="ED87" s="66">
        <v>162</v>
      </c>
      <c r="EE87" s="66">
        <v>127</v>
      </c>
      <c r="EF87" s="66">
        <v>130</v>
      </c>
      <c r="EG87" s="66">
        <v>129</v>
      </c>
      <c r="EH87" s="66">
        <v>91.5</v>
      </c>
      <c r="EI87" s="66">
        <v>82</v>
      </c>
      <c r="EJ87" s="66">
        <v>126</v>
      </c>
      <c r="EK87" s="20">
        <v>10289.290000000001</v>
      </c>
      <c r="EL87" s="20">
        <v>11707.2</v>
      </c>
      <c r="EM87" s="20">
        <v>83.098111111111123</v>
      </c>
      <c r="EN87" s="20">
        <v>58.553666666666672</v>
      </c>
      <c r="EO87" s="20">
        <v>12.492899999999999</v>
      </c>
      <c r="EP87" s="20">
        <v>108.33199999999999</v>
      </c>
      <c r="EQ87" s="21">
        <v>69</v>
      </c>
      <c r="ER87" s="21">
        <v>73</v>
      </c>
      <c r="ES87" s="61" t="str">
        <f t="shared" si="10"/>
        <v>Delaware</v>
      </c>
      <c r="ET87" s="61">
        <f t="shared" si="7"/>
        <v>142</v>
      </c>
      <c r="EU87" s="61">
        <f t="shared" si="8"/>
        <v>-4</v>
      </c>
    </row>
    <row r="88" spans="1:151" x14ac:dyDescent="0.45">
      <c r="A88" s="64">
        <v>45271</v>
      </c>
      <c r="B88" s="21" t="s">
        <v>373</v>
      </c>
      <c r="C88" s="21">
        <v>85</v>
      </c>
      <c r="D88" s="21" t="s">
        <v>374</v>
      </c>
      <c r="E88" s="21">
        <v>59</v>
      </c>
      <c r="F88" s="50" t="s">
        <v>558</v>
      </c>
      <c r="G88" t="s">
        <v>373</v>
      </c>
      <c r="H88" t="s">
        <v>374</v>
      </c>
      <c r="I88" t="s">
        <v>373</v>
      </c>
      <c r="J88" t="s">
        <v>374</v>
      </c>
      <c r="K88" t="s">
        <v>373</v>
      </c>
      <c r="L88" t="s">
        <v>374</v>
      </c>
      <c r="M88" t="s">
        <v>707</v>
      </c>
      <c r="N88" t="s">
        <v>374</v>
      </c>
      <c r="O88" t="s">
        <v>1389</v>
      </c>
      <c r="P88" t="s">
        <v>374</v>
      </c>
      <c r="Q88" t="s">
        <v>373</v>
      </c>
      <c r="R88" t="s">
        <v>374</v>
      </c>
      <c r="S88" t="s">
        <v>312</v>
      </c>
      <c r="T88" t="s">
        <v>108</v>
      </c>
      <c r="U88">
        <v>9</v>
      </c>
      <c r="V88">
        <v>8</v>
      </c>
      <c r="W88" s="20">
        <v>0.54545454545454497</v>
      </c>
      <c r="X88" s="20">
        <v>-12.47</v>
      </c>
      <c r="Y88" s="20">
        <v>101.7</v>
      </c>
      <c r="Z88" s="20">
        <v>114.2</v>
      </c>
      <c r="AA88" s="20">
        <v>74.3</v>
      </c>
      <c r="AB88" s="20">
        <v>0.15</v>
      </c>
      <c r="AC88" s="20">
        <v>-5.16</v>
      </c>
      <c r="AD88" s="20">
        <v>100.1</v>
      </c>
      <c r="AE88" s="20">
        <v>105.3</v>
      </c>
      <c r="AF88" s="20">
        <v>-5.16</v>
      </c>
      <c r="AG88" s="20">
        <v>102.2</v>
      </c>
      <c r="AH88" s="20">
        <v>116</v>
      </c>
      <c r="AI88" s="20">
        <v>0.18890000000000001</v>
      </c>
      <c r="AJ88" s="20">
        <v>-3.9</v>
      </c>
      <c r="AK88" s="20">
        <f t="shared" si="9"/>
        <v>-0.43333333333333335</v>
      </c>
      <c r="AL88" s="20">
        <v>1044</v>
      </c>
      <c r="AM88" s="20">
        <v>-15.68</v>
      </c>
      <c r="AN88" s="20">
        <v>-8.1300000000000008</v>
      </c>
      <c r="AO88" s="20">
        <v>908</v>
      </c>
      <c r="AP88" s="20">
        <v>874</v>
      </c>
      <c r="AQ88" s="20">
        <v>701</v>
      </c>
      <c r="AR88" s="20">
        <v>0.44500000000000001</v>
      </c>
      <c r="AS88" s="20">
        <v>103</v>
      </c>
      <c r="AT88" s="20">
        <v>300</v>
      </c>
      <c r="AU88" s="20">
        <v>0.34300000000000003</v>
      </c>
      <c r="AV88" s="20">
        <v>181</v>
      </c>
      <c r="AW88" s="20">
        <v>257</v>
      </c>
      <c r="AX88" s="20">
        <v>0.70399999999999996</v>
      </c>
      <c r="AY88" s="20">
        <v>120</v>
      </c>
      <c r="AZ88" s="20">
        <f t="shared" si="12"/>
        <v>13.333333333333334</v>
      </c>
      <c r="BA88" s="20">
        <v>421</v>
      </c>
      <c r="BB88" s="20">
        <f t="shared" si="13"/>
        <v>46.777777777777779</v>
      </c>
      <c r="BC88" s="20">
        <v>179</v>
      </c>
      <c r="BD88" s="20">
        <v>99</v>
      </c>
      <c r="BE88" s="20">
        <v>25</v>
      </c>
      <c r="BF88" s="20">
        <v>142</v>
      </c>
      <c r="BG88" s="20">
        <v>211</v>
      </c>
      <c r="BH88" s="20">
        <v>82.5</v>
      </c>
      <c r="BI88" s="20">
        <v>79.454999999999998</v>
      </c>
      <c r="BJ88" s="20">
        <v>3.0910000000000002</v>
      </c>
      <c r="BK88" s="20">
        <v>1.2609999999999999</v>
      </c>
      <c r="BL88" s="20">
        <v>12.909000000000001</v>
      </c>
      <c r="BM88" s="20">
        <v>0.69699999999999995</v>
      </c>
      <c r="BN88" s="20">
        <v>27.3</v>
      </c>
      <c r="BO88" s="20">
        <v>23.4</v>
      </c>
      <c r="BP88" s="20">
        <v>2.2999999999999998</v>
      </c>
      <c r="BQ88" s="20">
        <v>9</v>
      </c>
      <c r="BR88" s="20">
        <v>19.2</v>
      </c>
      <c r="BS88" s="20">
        <v>272</v>
      </c>
      <c r="BT88" s="20">
        <v>0.436</v>
      </c>
      <c r="BU88" s="20">
        <v>3</v>
      </c>
      <c r="BV88" s="66">
        <v>285</v>
      </c>
      <c r="BW88" s="66">
        <v>225</v>
      </c>
      <c r="BX88" s="66">
        <v>253</v>
      </c>
      <c r="BY88" s="66">
        <v>242</v>
      </c>
      <c r="BZ88" s="66">
        <v>315</v>
      </c>
      <c r="CA88" s="66">
        <v>172.7</v>
      </c>
      <c r="CB88" s="66">
        <v>272</v>
      </c>
      <c r="CC88" s="66">
        <v>208</v>
      </c>
      <c r="CD88" s="20">
        <v>0.7</v>
      </c>
      <c r="CE88" s="20">
        <v>-4.1900000000000004</v>
      </c>
      <c r="CF88" s="20">
        <v>102.4</v>
      </c>
      <c r="CG88" s="20">
        <v>106.6</v>
      </c>
      <c r="CH88" s="20">
        <v>69.099999999999994</v>
      </c>
      <c r="CI88" s="20">
        <v>8.0000000000000002E-3</v>
      </c>
      <c r="CJ88" s="20">
        <v>-8.06</v>
      </c>
      <c r="CK88" s="20">
        <v>98.1</v>
      </c>
      <c r="CL88" s="20">
        <v>106.2</v>
      </c>
      <c r="CM88" s="20">
        <v>-8.06</v>
      </c>
      <c r="CN88" s="20">
        <v>101.2</v>
      </c>
      <c r="CO88" s="20">
        <v>106.4</v>
      </c>
      <c r="CP88" s="63">
        <v>0.35849999999999999</v>
      </c>
      <c r="CQ88" s="20">
        <v>-1.8</v>
      </c>
      <c r="CR88" s="20">
        <f t="shared" si="11"/>
        <v>-0.22500000000000001</v>
      </c>
      <c r="CS88" s="20">
        <v>1120</v>
      </c>
      <c r="CT88" s="20">
        <v>-2.12</v>
      </c>
      <c r="CU88" s="20">
        <v>-5.37</v>
      </c>
      <c r="CV88" s="20">
        <v>778</v>
      </c>
      <c r="CW88" s="20">
        <v>657</v>
      </c>
      <c r="CX88" s="20">
        <v>591</v>
      </c>
      <c r="CY88" s="20">
        <v>0.46400000000000002</v>
      </c>
      <c r="CZ88" s="20">
        <v>76</v>
      </c>
      <c r="DA88" s="20">
        <v>214</v>
      </c>
      <c r="DB88" s="20">
        <v>0.35499999999999998</v>
      </c>
      <c r="DC88" s="20">
        <v>154</v>
      </c>
      <c r="DD88" s="20">
        <v>191</v>
      </c>
      <c r="DE88" s="20">
        <v>0.80600000000000005</v>
      </c>
      <c r="DF88" s="20">
        <v>98</v>
      </c>
      <c r="DG88" s="20">
        <f t="shared" si="14"/>
        <v>12.25</v>
      </c>
      <c r="DH88" s="20">
        <v>372</v>
      </c>
      <c r="DI88" s="20">
        <f t="shared" si="15"/>
        <v>46.5</v>
      </c>
      <c r="DJ88" s="20">
        <v>172</v>
      </c>
      <c r="DK88" s="20">
        <v>95</v>
      </c>
      <c r="DL88" s="20">
        <v>23</v>
      </c>
      <c r="DM88" s="20">
        <v>127</v>
      </c>
      <c r="DN88" s="20">
        <v>160</v>
      </c>
      <c r="DO88" s="20">
        <v>77.8</v>
      </c>
      <c r="DP88" s="20">
        <v>65.7</v>
      </c>
      <c r="DQ88" s="20">
        <v>12.1</v>
      </c>
      <c r="DR88" s="20">
        <v>1.3540000000000001</v>
      </c>
      <c r="DS88" s="20">
        <v>12.7</v>
      </c>
      <c r="DT88" s="20">
        <v>0.748</v>
      </c>
      <c r="DU88" s="20">
        <v>21.4</v>
      </c>
      <c r="DV88" s="20">
        <v>19.100000000000001</v>
      </c>
      <c r="DW88" s="20">
        <v>2.2999999999999998</v>
      </c>
      <c r="DX88" s="20">
        <v>9.5</v>
      </c>
      <c r="DY88" s="20">
        <v>16</v>
      </c>
      <c r="DZ88" s="20">
        <v>188</v>
      </c>
      <c r="EA88" s="20">
        <v>0.48699999999999999</v>
      </c>
      <c r="EB88" s="20">
        <v>0</v>
      </c>
      <c r="EC88" s="66">
        <v>163</v>
      </c>
      <c r="ED88" s="66">
        <v>266</v>
      </c>
      <c r="EE88" s="66">
        <v>155</v>
      </c>
      <c r="EF88" s="66">
        <v>203</v>
      </c>
      <c r="EG88" s="66">
        <v>229</v>
      </c>
      <c r="EH88" s="66">
        <v>142.30000000000001</v>
      </c>
      <c r="EI88" s="66">
        <v>188</v>
      </c>
      <c r="EJ88" s="66">
        <v>284</v>
      </c>
      <c r="EK88" s="20">
        <v>10841.22</v>
      </c>
      <c r="EL88" s="20">
        <v>11694.080000000002</v>
      </c>
      <c r="EM88" s="20">
        <v>122.63550000000001</v>
      </c>
      <c r="EN88" s="20">
        <v>114.3</v>
      </c>
      <c r="EO88" s="20">
        <v>15.475200000000001</v>
      </c>
      <c r="EP88" s="20">
        <v>112.63999999999999</v>
      </c>
      <c r="EQ88" s="21">
        <v>83</v>
      </c>
      <c r="ER88" s="21">
        <v>87</v>
      </c>
      <c r="ES88" s="61" t="str">
        <f t="shared" si="10"/>
        <v>Columbia</v>
      </c>
      <c r="ET88" s="61">
        <f t="shared" si="7"/>
        <v>170</v>
      </c>
      <c r="EU88" s="61">
        <f t="shared" si="8"/>
        <v>-4</v>
      </c>
    </row>
    <row r="89" spans="1:151" x14ac:dyDescent="0.45">
      <c r="A89" s="64">
        <v>45272</v>
      </c>
      <c r="B89" s="21" t="s">
        <v>16</v>
      </c>
      <c r="C89" s="21">
        <v>293</v>
      </c>
      <c r="D89" s="21" t="s">
        <v>281</v>
      </c>
      <c r="E89" s="21">
        <v>101</v>
      </c>
      <c r="F89" s="50" t="s">
        <v>558</v>
      </c>
      <c r="G89" t="s">
        <v>16</v>
      </c>
      <c r="H89" t="s">
        <v>281</v>
      </c>
      <c r="I89" t="s">
        <v>16</v>
      </c>
      <c r="J89" t="s">
        <v>281</v>
      </c>
      <c r="K89" t="s">
        <v>16</v>
      </c>
      <c r="L89" t="s">
        <v>445</v>
      </c>
      <c r="M89" t="s">
        <v>16</v>
      </c>
      <c r="N89" t="s">
        <v>699</v>
      </c>
      <c r="O89" t="s">
        <v>16</v>
      </c>
      <c r="P89" t="s">
        <v>281</v>
      </c>
      <c r="Q89" t="s">
        <v>16</v>
      </c>
      <c r="R89" t="s">
        <v>445</v>
      </c>
      <c r="S89" t="s">
        <v>17</v>
      </c>
      <c r="T89" t="s">
        <v>95</v>
      </c>
      <c r="U89">
        <v>9</v>
      </c>
      <c r="V89">
        <v>8</v>
      </c>
      <c r="W89" s="20">
        <v>0.66666666666666696</v>
      </c>
      <c r="X89" s="20">
        <v>24.7</v>
      </c>
      <c r="Y89" s="20">
        <v>114.9</v>
      </c>
      <c r="Z89" s="20">
        <v>90.2</v>
      </c>
      <c r="AA89" s="20">
        <v>71.099999999999994</v>
      </c>
      <c r="AB89" s="20">
        <v>-0.08</v>
      </c>
      <c r="AC89" s="20">
        <v>13.44</v>
      </c>
      <c r="AD89" s="20">
        <v>112.3</v>
      </c>
      <c r="AE89" s="20">
        <v>98.9</v>
      </c>
      <c r="AF89" s="20">
        <v>13.44</v>
      </c>
      <c r="AG89" s="20">
        <v>111.9</v>
      </c>
      <c r="AH89" s="20">
        <v>90.9</v>
      </c>
      <c r="AI89" s="20">
        <v>0.91659999999999997</v>
      </c>
      <c r="AJ89" s="20">
        <v>1.1000000000000001</v>
      </c>
      <c r="AK89" s="20">
        <f t="shared" si="9"/>
        <v>0.12222222222222223</v>
      </c>
      <c r="AL89" s="20">
        <v>1381</v>
      </c>
      <c r="AM89" s="20">
        <v>22.24</v>
      </c>
      <c r="AN89" s="20">
        <v>11.9</v>
      </c>
      <c r="AO89" s="20">
        <v>707</v>
      </c>
      <c r="AP89" s="20">
        <v>614</v>
      </c>
      <c r="AQ89" s="20">
        <v>554</v>
      </c>
      <c r="AR89" s="20">
        <v>0.439</v>
      </c>
      <c r="AS89" s="20">
        <v>74</v>
      </c>
      <c r="AT89" s="20">
        <v>223</v>
      </c>
      <c r="AU89" s="20">
        <v>0.33200000000000002</v>
      </c>
      <c r="AV89" s="20">
        <v>147</v>
      </c>
      <c r="AW89" s="20">
        <v>193</v>
      </c>
      <c r="AX89" s="20">
        <v>0.76200000000000001</v>
      </c>
      <c r="AY89" s="20">
        <v>93</v>
      </c>
      <c r="AZ89" s="20">
        <f t="shared" si="12"/>
        <v>10.333333333333334</v>
      </c>
      <c r="BA89" s="20">
        <v>345</v>
      </c>
      <c r="BB89" s="20">
        <f t="shared" si="13"/>
        <v>38.333333333333336</v>
      </c>
      <c r="BC89" s="20">
        <v>144</v>
      </c>
      <c r="BD89" s="20">
        <v>66</v>
      </c>
      <c r="BE89" s="20">
        <v>42</v>
      </c>
      <c r="BF89" s="20">
        <v>90</v>
      </c>
      <c r="BG89" s="20">
        <v>171</v>
      </c>
      <c r="BH89" s="20">
        <v>78.599999999999994</v>
      </c>
      <c r="BI89" s="20">
        <v>68.221999999999994</v>
      </c>
      <c r="BJ89" s="20">
        <v>10.333</v>
      </c>
      <c r="BK89" s="20">
        <v>1.6</v>
      </c>
      <c r="BL89" s="20">
        <v>10</v>
      </c>
      <c r="BM89" s="20">
        <v>0.73299999999999998</v>
      </c>
      <c r="BN89" s="20">
        <v>24.8</v>
      </c>
      <c r="BO89" s="20">
        <v>21.4</v>
      </c>
      <c r="BP89" s="20">
        <v>4.7</v>
      </c>
      <c r="BQ89" s="20">
        <v>7.333333333333333</v>
      </c>
      <c r="BR89" s="20">
        <v>19</v>
      </c>
      <c r="BS89" s="20">
        <v>7</v>
      </c>
      <c r="BT89" s="20">
        <v>0.66200000000000003</v>
      </c>
      <c r="BU89" s="20">
        <v>1</v>
      </c>
      <c r="BV89" s="66">
        <v>10</v>
      </c>
      <c r="BW89" s="66">
        <v>10</v>
      </c>
      <c r="BX89" s="66">
        <v>23</v>
      </c>
      <c r="BY89" s="66">
        <v>7</v>
      </c>
      <c r="BZ89" s="66">
        <v>9</v>
      </c>
      <c r="CA89" s="66">
        <v>8.3000000000000007</v>
      </c>
      <c r="CB89" s="66">
        <v>7</v>
      </c>
      <c r="CC89" s="66">
        <v>7</v>
      </c>
      <c r="CD89" s="20">
        <v>0.44444444444444398</v>
      </c>
      <c r="CE89" s="20">
        <v>-3.18</v>
      </c>
      <c r="CF89" s="20">
        <v>103.8</v>
      </c>
      <c r="CG89" s="20">
        <v>107</v>
      </c>
      <c r="CH89" s="20">
        <v>67.8</v>
      </c>
      <c r="CI89" s="20">
        <v>-5.6000000000000001E-2</v>
      </c>
      <c r="CJ89" s="20">
        <v>-1.76</v>
      </c>
      <c r="CK89" s="20">
        <v>105</v>
      </c>
      <c r="CL89" s="20">
        <v>106.7</v>
      </c>
      <c r="CM89" s="20">
        <v>-1.76</v>
      </c>
      <c r="CN89" s="20">
        <v>103.4</v>
      </c>
      <c r="CO89" s="20">
        <v>107</v>
      </c>
      <c r="CP89" s="63">
        <v>0.40310000000000001</v>
      </c>
      <c r="CQ89" s="20">
        <v>-3.8</v>
      </c>
      <c r="CR89" s="20">
        <f t="shared" si="11"/>
        <v>-0.47499999999999998</v>
      </c>
      <c r="CS89" s="20">
        <v>1099</v>
      </c>
      <c r="CT89" s="20">
        <v>-4</v>
      </c>
      <c r="CU89" s="20">
        <v>-2.75</v>
      </c>
      <c r="CV89" s="20">
        <v>692</v>
      </c>
      <c r="CW89" s="20">
        <v>670</v>
      </c>
      <c r="CX89" s="20">
        <v>573</v>
      </c>
      <c r="CY89" s="20">
        <v>0.42799999999999999</v>
      </c>
      <c r="CZ89" s="20">
        <v>64</v>
      </c>
      <c r="DA89" s="20">
        <v>203</v>
      </c>
      <c r="DB89" s="20">
        <v>0.315</v>
      </c>
      <c r="DC89" s="20">
        <v>138</v>
      </c>
      <c r="DD89" s="20">
        <v>179</v>
      </c>
      <c r="DE89" s="20">
        <v>0.77100000000000002</v>
      </c>
      <c r="DF89" s="20">
        <v>110</v>
      </c>
      <c r="DG89" s="20">
        <f t="shared" si="14"/>
        <v>13.75</v>
      </c>
      <c r="DH89" s="20">
        <v>324</v>
      </c>
      <c r="DI89" s="20">
        <f t="shared" si="15"/>
        <v>40.5</v>
      </c>
      <c r="DJ89" s="20">
        <v>113</v>
      </c>
      <c r="DK89" s="20">
        <v>55</v>
      </c>
      <c r="DL89" s="20">
        <v>21</v>
      </c>
      <c r="DM89" s="20">
        <v>95</v>
      </c>
      <c r="DN89" s="20">
        <v>187</v>
      </c>
      <c r="DO89" s="20">
        <v>76.900000000000006</v>
      </c>
      <c r="DP89" s="20">
        <v>74.444000000000003</v>
      </c>
      <c r="DQ89" s="20">
        <v>2.444</v>
      </c>
      <c r="DR89" s="20">
        <v>1.1890000000000001</v>
      </c>
      <c r="DS89" s="20">
        <v>10.555999999999999</v>
      </c>
      <c r="DT89" s="20">
        <v>0.57899999999999996</v>
      </c>
      <c r="DU89" s="20">
        <v>22.6</v>
      </c>
      <c r="DV89" s="20">
        <v>19.899999999999999</v>
      </c>
      <c r="DW89" s="20">
        <v>2.2999999999999998</v>
      </c>
      <c r="DX89" s="20">
        <v>6.1111111111111107</v>
      </c>
      <c r="DY89" s="20">
        <v>20.8</v>
      </c>
      <c r="DZ89" s="20">
        <v>221</v>
      </c>
      <c r="EA89" s="20">
        <v>0.46800000000000003</v>
      </c>
      <c r="EB89" s="20">
        <v>1</v>
      </c>
      <c r="EC89" s="66">
        <v>191</v>
      </c>
      <c r="ED89" s="66">
        <v>313</v>
      </c>
      <c r="EE89" s="66">
        <v>267</v>
      </c>
      <c r="EF89" s="66">
        <v>205</v>
      </c>
      <c r="EG89" s="66">
        <v>213</v>
      </c>
      <c r="EH89" s="66">
        <v>166.5</v>
      </c>
      <c r="EI89" s="66">
        <v>221</v>
      </c>
      <c r="EJ89" s="66">
        <v>267</v>
      </c>
      <c r="EK89" s="20">
        <v>12294.300000000001</v>
      </c>
      <c r="EL89" s="20">
        <v>9362.76</v>
      </c>
      <c r="EM89" s="20">
        <v>61.111111111111107</v>
      </c>
      <c r="EN89" s="20">
        <v>77.410666666666657</v>
      </c>
      <c r="EO89" s="20">
        <v>14.649000000000001</v>
      </c>
      <c r="EP89" s="20">
        <v>142.494</v>
      </c>
      <c r="EQ89" s="21">
        <v>74</v>
      </c>
      <c r="ER89" s="21">
        <v>56</v>
      </c>
      <c r="ES89" s="61" t="str">
        <f t="shared" si="10"/>
        <v>Tennessee</v>
      </c>
      <c r="ET89" s="61">
        <f t="shared" si="7"/>
        <v>130</v>
      </c>
      <c r="EU89" s="61">
        <f t="shared" si="8"/>
        <v>18</v>
      </c>
    </row>
    <row r="90" spans="1:151" x14ac:dyDescent="0.45">
      <c r="A90" s="64">
        <v>45272</v>
      </c>
      <c r="B90" s="21" t="s">
        <v>35</v>
      </c>
      <c r="C90" s="21">
        <v>74</v>
      </c>
      <c r="D90" s="21" t="s">
        <v>156</v>
      </c>
      <c r="E90" s="21">
        <v>111</v>
      </c>
      <c r="F90" s="50" t="s">
        <v>558</v>
      </c>
      <c r="G90" t="s">
        <v>35</v>
      </c>
      <c r="H90" t="s">
        <v>156</v>
      </c>
      <c r="I90" t="s">
        <v>35</v>
      </c>
      <c r="J90" t="s">
        <v>156</v>
      </c>
      <c r="K90" t="s">
        <v>35</v>
      </c>
      <c r="L90" t="s">
        <v>156</v>
      </c>
      <c r="M90" t="s">
        <v>35</v>
      </c>
      <c r="N90" t="s">
        <v>156</v>
      </c>
      <c r="O90" t="s">
        <v>35</v>
      </c>
      <c r="P90" t="s">
        <v>156</v>
      </c>
      <c r="Q90" t="s">
        <v>35</v>
      </c>
      <c r="R90" t="s">
        <v>156</v>
      </c>
      <c r="S90" t="s">
        <v>29</v>
      </c>
      <c r="T90" t="s">
        <v>118</v>
      </c>
      <c r="U90">
        <v>9</v>
      </c>
      <c r="V90">
        <v>8</v>
      </c>
      <c r="W90" s="20">
        <v>0.66666666666666696</v>
      </c>
      <c r="X90" s="20">
        <v>21.55</v>
      </c>
      <c r="Y90" s="20">
        <v>117.5</v>
      </c>
      <c r="Z90" s="20">
        <v>96</v>
      </c>
      <c r="AA90" s="20">
        <v>68.900000000000006</v>
      </c>
      <c r="AB90" s="20">
        <v>-0.152</v>
      </c>
      <c r="AC90" s="20">
        <v>0.78</v>
      </c>
      <c r="AD90" s="20">
        <v>103.4</v>
      </c>
      <c r="AE90" s="20">
        <v>102.7</v>
      </c>
      <c r="AF90" s="20">
        <v>-0.78</v>
      </c>
      <c r="AG90" s="20">
        <v>115.9</v>
      </c>
      <c r="AH90" s="20">
        <v>96.6</v>
      </c>
      <c r="AI90" s="20">
        <v>0.88970000000000005</v>
      </c>
      <c r="AJ90" s="20">
        <v>-0.4</v>
      </c>
      <c r="AK90" s="20">
        <f t="shared" si="9"/>
        <v>-4.4444444444444446E-2</v>
      </c>
      <c r="AL90" s="20">
        <v>1344</v>
      </c>
      <c r="AM90" s="20">
        <v>18.91</v>
      </c>
      <c r="AN90" s="20">
        <v>4.0199999999999996</v>
      </c>
      <c r="AO90" s="20">
        <v>727</v>
      </c>
      <c r="AP90" s="20">
        <v>593</v>
      </c>
      <c r="AQ90" s="20">
        <v>542</v>
      </c>
      <c r="AR90" s="20">
        <v>0.47799999999999998</v>
      </c>
      <c r="AS90" s="20">
        <v>68</v>
      </c>
      <c r="AT90" s="20">
        <v>192</v>
      </c>
      <c r="AU90" s="20">
        <v>0.35399999999999998</v>
      </c>
      <c r="AV90" s="20">
        <v>141</v>
      </c>
      <c r="AW90" s="20">
        <v>197</v>
      </c>
      <c r="AX90" s="20">
        <v>0.71599999999999997</v>
      </c>
      <c r="AY90" s="20">
        <v>92</v>
      </c>
      <c r="AZ90" s="20">
        <f t="shared" si="12"/>
        <v>10.222222222222221</v>
      </c>
      <c r="BA90" s="20">
        <v>332</v>
      </c>
      <c r="BB90" s="20">
        <f t="shared" si="13"/>
        <v>36.888888888888886</v>
      </c>
      <c r="BC90" s="20">
        <v>143</v>
      </c>
      <c r="BD90" s="20">
        <v>60</v>
      </c>
      <c r="BE90" s="20">
        <v>34</v>
      </c>
      <c r="BF90" s="20">
        <v>80</v>
      </c>
      <c r="BG90" s="20">
        <v>146</v>
      </c>
      <c r="BH90" s="20">
        <v>80.8</v>
      </c>
      <c r="BI90" s="20">
        <v>65.888999999999996</v>
      </c>
      <c r="BJ90" s="20">
        <v>14.888999999999999</v>
      </c>
      <c r="BK90" s="20">
        <v>1.788</v>
      </c>
      <c r="BL90" s="20">
        <v>8.8889999999999993</v>
      </c>
      <c r="BM90" s="20">
        <v>0.75</v>
      </c>
      <c r="BN90" s="20">
        <v>21.3</v>
      </c>
      <c r="BO90" s="20">
        <v>21.9</v>
      </c>
      <c r="BP90" s="20">
        <v>3.8</v>
      </c>
      <c r="BQ90" s="20">
        <v>6.666666666666667</v>
      </c>
      <c r="BR90" s="20">
        <v>16.2</v>
      </c>
      <c r="BS90" s="20">
        <v>115</v>
      </c>
      <c r="BT90" s="20">
        <v>0.54300000000000004</v>
      </c>
      <c r="BU90" s="20">
        <v>5</v>
      </c>
      <c r="BV90" s="66">
        <v>34</v>
      </c>
      <c r="BW90" s="66">
        <v>19</v>
      </c>
      <c r="BX90" s="66">
        <v>86</v>
      </c>
      <c r="BY90" s="66">
        <v>10</v>
      </c>
      <c r="BZ90" s="66">
        <v>17</v>
      </c>
      <c r="CA90" s="66">
        <v>22.2</v>
      </c>
      <c r="CB90" s="66">
        <v>115</v>
      </c>
      <c r="CC90" s="66">
        <v>27</v>
      </c>
      <c r="CD90" s="20">
        <v>0.66666666666666696</v>
      </c>
      <c r="CE90" s="20">
        <v>6.39</v>
      </c>
      <c r="CF90" s="20">
        <v>109.2</v>
      </c>
      <c r="CG90" s="20">
        <v>102.9</v>
      </c>
      <c r="CH90" s="20">
        <v>67.2</v>
      </c>
      <c r="CI90" s="20">
        <v>-4.7E-2</v>
      </c>
      <c r="CJ90" s="20">
        <v>0.59</v>
      </c>
      <c r="CK90" s="20">
        <v>106.2</v>
      </c>
      <c r="CL90" s="20">
        <v>105.6</v>
      </c>
      <c r="CM90" s="20">
        <v>0.59</v>
      </c>
      <c r="CN90" s="20">
        <v>108.5</v>
      </c>
      <c r="CO90" s="20">
        <v>100.8</v>
      </c>
      <c r="CP90" s="63">
        <v>0.70079999999999998</v>
      </c>
      <c r="CQ90" s="20">
        <v>-1.5</v>
      </c>
      <c r="CR90" s="20">
        <f t="shared" si="11"/>
        <v>-0.1875</v>
      </c>
      <c r="CS90" s="20">
        <v>1249</v>
      </c>
      <c r="CT90" s="20">
        <v>7.2</v>
      </c>
      <c r="CU90" s="20">
        <v>0.82</v>
      </c>
      <c r="CV90" s="20">
        <v>724</v>
      </c>
      <c r="CW90" s="20">
        <v>620</v>
      </c>
      <c r="CX90" s="20">
        <v>552</v>
      </c>
      <c r="CY90" s="20">
        <v>0.47799999999999998</v>
      </c>
      <c r="CZ90" s="20">
        <v>101</v>
      </c>
      <c r="DA90" s="20">
        <v>261</v>
      </c>
      <c r="DB90" s="20">
        <v>0.38700000000000001</v>
      </c>
      <c r="DC90" s="20">
        <v>95</v>
      </c>
      <c r="DD90" s="20">
        <v>119</v>
      </c>
      <c r="DE90" s="20">
        <v>0.79800000000000004</v>
      </c>
      <c r="DF90" s="20">
        <v>85</v>
      </c>
      <c r="DG90" s="20">
        <f t="shared" si="14"/>
        <v>10.625</v>
      </c>
      <c r="DH90" s="20">
        <v>336</v>
      </c>
      <c r="DI90" s="20">
        <f t="shared" si="15"/>
        <v>42</v>
      </c>
      <c r="DJ90" s="20">
        <v>152</v>
      </c>
      <c r="DK90" s="20">
        <v>54</v>
      </c>
      <c r="DL90" s="20">
        <v>37</v>
      </c>
      <c r="DM90" s="20">
        <v>104</v>
      </c>
      <c r="DN90" s="20">
        <v>148</v>
      </c>
      <c r="DO90" s="20">
        <v>80.400000000000006</v>
      </c>
      <c r="DP90" s="20">
        <v>68.888999999999996</v>
      </c>
      <c r="DQ90" s="20">
        <v>11.555999999999999</v>
      </c>
      <c r="DR90" s="20">
        <v>1.462</v>
      </c>
      <c r="DS90" s="20">
        <v>11.555999999999999</v>
      </c>
      <c r="DT90" s="20">
        <v>0.51900000000000002</v>
      </c>
      <c r="DU90" s="20">
        <v>29</v>
      </c>
      <c r="DV90" s="20">
        <v>13.2</v>
      </c>
      <c r="DW90" s="20">
        <v>4.0999999999999996</v>
      </c>
      <c r="DX90" s="20">
        <v>6</v>
      </c>
      <c r="DY90" s="20">
        <v>16.399999999999999</v>
      </c>
      <c r="DZ90" s="20">
        <v>92</v>
      </c>
      <c r="EA90" s="20">
        <v>0.55900000000000005</v>
      </c>
      <c r="EB90" s="20">
        <v>2</v>
      </c>
      <c r="EC90" s="66">
        <v>76</v>
      </c>
      <c r="ED90" s="66">
        <v>92</v>
      </c>
      <c r="EE90" s="66">
        <v>118</v>
      </c>
      <c r="EF90" s="66">
        <v>70</v>
      </c>
      <c r="EG90" s="66">
        <v>101</v>
      </c>
      <c r="EH90" s="66">
        <v>63.7</v>
      </c>
      <c r="EI90" s="66">
        <v>92</v>
      </c>
      <c r="EJ90" s="66">
        <v>61</v>
      </c>
      <c r="EK90" s="20">
        <v>12090.75</v>
      </c>
      <c r="EL90" s="20">
        <v>10483.200000000001</v>
      </c>
      <c r="EM90" s="20">
        <v>53.333999999999996</v>
      </c>
      <c r="EN90" s="20">
        <v>77.039999999999992</v>
      </c>
      <c r="EO90" s="20">
        <v>12.9276</v>
      </c>
      <c r="EP90" s="20">
        <v>105.96799999999999</v>
      </c>
      <c r="EQ90" s="21">
        <v>89</v>
      </c>
      <c r="ER90" s="21">
        <v>68</v>
      </c>
      <c r="ES90" s="61" t="str">
        <f t="shared" si="10"/>
        <v>Duke</v>
      </c>
      <c r="ET90" s="61">
        <f t="shared" si="7"/>
        <v>157</v>
      </c>
      <c r="EU90" s="61">
        <f t="shared" si="8"/>
        <v>21</v>
      </c>
    </row>
    <row r="91" spans="1:151" x14ac:dyDescent="0.45">
      <c r="A91" s="64">
        <v>45272</v>
      </c>
      <c r="B91" s="21" t="s">
        <v>89</v>
      </c>
      <c r="C91" s="21">
        <v>52</v>
      </c>
      <c r="D91" s="21" t="s">
        <v>209</v>
      </c>
      <c r="E91" s="21">
        <v>31</v>
      </c>
      <c r="F91" s="50" t="s">
        <v>558</v>
      </c>
      <c r="G91" t="s">
        <v>89</v>
      </c>
      <c r="H91" t="s">
        <v>209</v>
      </c>
      <c r="I91" t="s">
        <v>89</v>
      </c>
      <c r="J91" t="s">
        <v>209</v>
      </c>
      <c r="K91" t="s">
        <v>89</v>
      </c>
      <c r="L91" t="s">
        <v>209</v>
      </c>
      <c r="M91" t="s">
        <v>89</v>
      </c>
      <c r="N91" t="s">
        <v>209</v>
      </c>
      <c r="O91" t="s">
        <v>89</v>
      </c>
      <c r="P91" t="s">
        <v>209</v>
      </c>
      <c r="Q91" t="s">
        <v>89</v>
      </c>
      <c r="R91" t="s">
        <v>209</v>
      </c>
      <c r="S91" t="s">
        <v>21</v>
      </c>
      <c r="T91" t="s">
        <v>149</v>
      </c>
      <c r="U91">
        <v>8</v>
      </c>
      <c r="V91">
        <v>9</v>
      </c>
      <c r="W91" s="20">
        <v>0.875</v>
      </c>
      <c r="X91" s="20">
        <v>17.48</v>
      </c>
      <c r="Y91" s="20">
        <v>114.3</v>
      </c>
      <c r="Z91" s="20">
        <v>96.9</v>
      </c>
      <c r="AA91" s="20">
        <v>69.900000000000006</v>
      </c>
      <c r="AB91" s="20">
        <v>-1.4E-2</v>
      </c>
      <c r="AC91" s="20">
        <v>-3.53</v>
      </c>
      <c r="AD91" s="20">
        <v>103.1</v>
      </c>
      <c r="AE91" s="20">
        <v>106.6</v>
      </c>
      <c r="AF91" s="20">
        <v>-3.53</v>
      </c>
      <c r="AG91" s="20">
        <v>112.1</v>
      </c>
      <c r="AH91" s="20">
        <v>98.2</v>
      </c>
      <c r="AI91" s="20">
        <v>0.82040000000000002</v>
      </c>
      <c r="AJ91" s="20">
        <v>0.4</v>
      </c>
      <c r="AK91" s="20">
        <f t="shared" si="9"/>
        <v>0.05</v>
      </c>
      <c r="AL91" s="20">
        <v>1351</v>
      </c>
      <c r="AM91" s="20">
        <v>17.559999999999999</v>
      </c>
      <c r="AN91" s="20">
        <v>-1.31</v>
      </c>
      <c r="AO91" s="20">
        <v>690</v>
      </c>
      <c r="AP91" s="20">
        <v>539</v>
      </c>
      <c r="AQ91" s="20">
        <v>542</v>
      </c>
      <c r="AR91" s="20">
        <v>0.47799999999999998</v>
      </c>
      <c r="AS91" s="20">
        <v>72</v>
      </c>
      <c r="AT91" s="20">
        <v>203</v>
      </c>
      <c r="AU91" s="20">
        <v>0.35499999999999998</v>
      </c>
      <c r="AV91" s="20">
        <v>100</v>
      </c>
      <c r="AW91" s="20">
        <v>146</v>
      </c>
      <c r="AX91" s="20">
        <v>0.68500000000000005</v>
      </c>
      <c r="AY91" s="20">
        <v>112</v>
      </c>
      <c r="AZ91" s="20">
        <f t="shared" si="12"/>
        <v>14</v>
      </c>
      <c r="BA91" s="20">
        <v>338</v>
      </c>
      <c r="BB91" s="20">
        <f t="shared" si="13"/>
        <v>42.25</v>
      </c>
      <c r="BC91" s="20">
        <v>141</v>
      </c>
      <c r="BD91" s="20">
        <v>54</v>
      </c>
      <c r="BE91" s="20">
        <v>29</v>
      </c>
      <c r="BF91" s="20">
        <v>74</v>
      </c>
      <c r="BG91" s="20">
        <v>112</v>
      </c>
      <c r="BH91" s="20">
        <v>86.2</v>
      </c>
      <c r="BI91" s="20">
        <v>67.375</v>
      </c>
      <c r="BJ91" s="20">
        <v>18.875</v>
      </c>
      <c r="BK91" s="20">
        <v>1.905</v>
      </c>
      <c r="BL91" s="20">
        <v>9.25</v>
      </c>
      <c r="BM91" s="20">
        <v>0.73</v>
      </c>
      <c r="BN91" s="20">
        <v>25.4</v>
      </c>
      <c r="BO91" s="20">
        <v>18.2</v>
      </c>
      <c r="BP91" s="20">
        <v>3.6</v>
      </c>
      <c r="BQ91" s="20">
        <v>6.75</v>
      </c>
      <c r="BR91" s="20">
        <v>14</v>
      </c>
      <c r="BS91" s="20">
        <v>95</v>
      </c>
      <c r="BT91" s="20">
        <v>0.55800000000000005</v>
      </c>
      <c r="BU91" s="20">
        <v>-8</v>
      </c>
      <c r="BV91" s="66">
        <v>26</v>
      </c>
      <c r="BW91" s="66">
        <v>54</v>
      </c>
      <c r="BX91" s="66">
        <v>39</v>
      </c>
      <c r="BY91" s="66">
        <v>20</v>
      </c>
      <c r="BZ91" s="66">
        <v>30</v>
      </c>
      <c r="CA91" s="66">
        <v>24</v>
      </c>
      <c r="CB91" s="66">
        <v>95</v>
      </c>
      <c r="CC91" s="66">
        <v>88</v>
      </c>
      <c r="CD91" s="20">
        <v>0.54545454545454497</v>
      </c>
      <c r="CE91" s="20">
        <v>-3.47</v>
      </c>
      <c r="CF91" s="20">
        <v>97.5</v>
      </c>
      <c r="CG91" s="20">
        <v>100.9</v>
      </c>
      <c r="CH91" s="20">
        <v>73.5</v>
      </c>
      <c r="CI91" s="20">
        <v>3.5000000000000003E-2</v>
      </c>
      <c r="CJ91" s="20">
        <v>0.15</v>
      </c>
      <c r="CK91" s="20">
        <v>102.9</v>
      </c>
      <c r="CL91" s="20">
        <v>102.7</v>
      </c>
      <c r="CM91" s="20">
        <v>0.15</v>
      </c>
      <c r="CN91" s="20">
        <v>99.8</v>
      </c>
      <c r="CO91" s="20">
        <v>101.6</v>
      </c>
      <c r="CP91" s="63">
        <v>0.44919999999999999</v>
      </c>
      <c r="CQ91" s="20">
        <v>-2.7</v>
      </c>
      <c r="CR91" s="20">
        <f t="shared" si="11"/>
        <v>-0.30000000000000004</v>
      </c>
      <c r="CS91" s="20">
        <v>1145</v>
      </c>
      <c r="CT91" s="20">
        <v>-5.6</v>
      </c>
      <c r="CU91" s="20">
        <v>-2.37</v>
      </c>
      <c r="CV91" s="20">
        <v>857</v>
      </c>
      <c r="CW91" s="20">
        <v>791</v>
      </c>
      <c r="CX91" s="20">
        <v>697</v>
      </c>
      <c r="CY91" s="20">
        <v>0.44900000000000001</v>
      </c>
      <c r="CZ91" s="20">
        <v>105</v>
      </c>
      <c r="DA91" s="20">
        <v>305</v>
      </c>
      <c r="DB91" s="20">
        <v>0.34399999999999997</v>
      </c>
      <c r="DC91" s="20">
        <v>126</v>
      </c>
      <c r="DD91" s="20">
        <v>190</v>
      </c>
      <c r="DE91" s="20">
        <v>0.66300000000000003</v>
      </c>
      <c r="DF91" s="20">
        <v>87</v>
      </c>
      <c r="DG91" s="20">
        <f t="shared" si="14"/>
        <v>9.6666666666666661</v>
      </c>
      <c r="DH91" s="20">
        <v>425</v>
      </c>
      <c r="DI91" s="20">
        <f t="shared" si="15"/>
        <v>47.222222222222221</v>
      </c>
      <c r="DJ91" s="20">
        <v>160</v>
      </c>
      <c r="DK91" s="20">
        <v>77</v>
      </c>
      <c r="DL91" s="20">
        <v>71</v>
      </c>
      <c r="DM91" s="20">
        <v>134</v>
      </c>
      <c r="DN91" s="20">
        <v>181</v>
      </c>
      <c r="DO91" s="20">
        <v>77.900000000000006</v>
      </c>
      <c r="DP91" s="20">
        <v>71.909000000000006</v>
      </c>
      <c r="DQ91" s="20">
        <v>6</v>
      </c>
      <c r="DR91" s="20">
        <v>1.194</v>
      </c>
      <c r="DS91" s="20">
        <v>12.182</v>
      </c>
      <c r="DT91" s="20">
        <v>0.57499999999999996</v>
      </c>
      <c r="DU91" s="20">
        <v>27.7</v>
      </c>
      <c r="DV91" s="20">
        <v>17.3</v>
      </c>
      <c r="DW91" s="20">
        <v>6.5</v>
      </c>
      <c r="DX91" s="20">
        <v>7</v>
      </c>
      <c r="DY91" s="20">
        <v>16.5</v>
      </c>
      <c r="DZ91" s="20">
        <v>220</v>
      </c>
      <c r="EA91" s="20">
        <v>0.46899999999999997</v>
      </c>
      <c r="EB91" s="20">
        <v>-6</v>
      </c>
      <c r="EC91" s="66">
        <v>195</v>
      </c>
      <c r="ED91" s="66">
        <v>217</v>
      </c>
      <c r="EE91" s="66">
        <v>192</v>
      </c>
      <c r="EF91" s="66">
        <v>164</v>
      </c>
      <c r="EG91" s="66">
        <v>216</v>
      </c>
      <c r="EH91" s="66">
        <v>131.69999999999999</v>
      </c>
      <c r="EI91" s="66">
        <v>220</v>
      </c>
      <c r="EJ91" s="66">
        <v>172</v>
      </c>
      <c r="EK91" s="20">
        <v>11532.87</v>
      </c>
      <c r="EL91" s="20">
        <v>9447.75</v>
      </c>
      <c r="EM91" s="20">
        <v>64.75</v>
      </c>
      <c r="EN91" s="20">
        <v>82.228499999999997</v>
      </c>
      <c r="EO91" s="20">
        <v>9.282</v>
      </c>
      <c r="EP91" s="20">
        <v>123.98500000000001</v>
      </c>
      <c r="EQ91" s="21">
        <v>85</v>
      </c>
      <c r="ER91" s="21">
        <v>53</v>
      </c>
      <c r="ES91" s="61" t="str">
        <f t="shared" si="10"/>
        <v>Cincinnati</v>
      </c>
      <c r="ET91" s="61">
        <f t="shared" si="7"/>
        <v>138</v>
      </c>
      <c r="EU91" s="61">
        <f t="shared" si="8"/>
        <v>32</v>
      </c>
    </row>
    <row r="92" spans="1:151" x14ac:dyDescent="0.45">
      <c r="A92" s="64">
        <v>45272</v>
      </c>
      <c r="B92" s="21" t="s">
        <v>191</v>
      </c>
      <c r="C92" s="21">
        <v>151</v>
      </c>
      <c r="D92" s="21" t="s">
        <v>334</v>
      </c>
      <c r="E92" s="21">
        <v>275</v>
      </c>
      <c r="F92" s="50" t="s">
        <v>558</v>
      </c>
      <c r="G92" t="s">
        <v>191</v>
      </c>
      <c r="H92" t="s">
        <v>334</v>
      </c>
      <c r="I92" t="s">
        <v>191</v>
      </c>
      <c r="J92" t="s">
        <v>334</v>
      </c>
      <c r="K92" t="s">
        <v>191</v>
      </c>
      <c r="L92" t="s">
        <v>334</v>
      </c>
      <c r="M92" t="s">
        <v>597</v>
      </c>
      <c r="N92" t="s">
        <v>687</v>
      </c>
      <c r="O92" t="s">
        <v>1357</v>
      </c>
      <c r="P92" t="s">
        <v>687</v>
      </c>
      <c r="Q92" t="s">
        <v>191</v>
      </c>
      <c r="R92" t="s">
        <v>334</v>
      </c>
      <c r="S92" t="s">
        <v>56</v>
      </c>
      <c r="T92" t="s">
        <v>251</v>
      </c>
      <c r="U92">
        <v>7</v>
      </c>
      <c r="V92">
        <v>7</v>
      </c>
      <c r="W92" s="20">
        <v>0.8</v>
      </c>
      <c r="X92" s="20">
        <v>7.98</v>
      </c>
      <c r="Y92" s="20">
        <v>103.2</v>
      </c>
      <c r="Z92" s="20">
        <v>95.2</v>
      </c>
      <c r="AA92" s="20">
        <v>67.2</v>
      </c>
      <c r="AB92" s="20">
        <v>2.1000000000000001E-2</v>
      </c>
      <c r="AC92" s="20">
        <v>2.33</v>
      </c>
      <c r="AD92" s="20">
        <v>106.9</v>
      </c>
      <c r="AE92" s="20">
        <v>104.6</v>
      </c>
      <c r="AF92" s="20">
        <v>2.33</v>
      </c>
      <c r="AG92" s="20">
        <v>102.9</v>
      </c>
      <c r="AH92" s="20">
        <v>96</v>
      </c>
      <c r="AI92" s="20">
        <v>0.68969999999999998</v>
      </c>
      <c r="AJ92" s="20">
        <v>6</v>
      </c>
      <c r="AK92" s="20">
        <f t="shared" si="9"/>
        <v>0.8571428571428571</v>
      </c>
      <c r="AL92" s="20">
        <v>1280</v>
      </c>
      <c r="AM92" s="20">
        <v>9.26</v>
      </c>
      <c r="AN92" s="20">
        <v>4.1399999999999997</v>
      </c>
      <c r="AO92" s="20">
        <v>750</v>
      </c>
      <c r="AP92" s="20">
        <v>612</v>
      </c>
      <c r="AQ92" s="20">
        <v>565</v>
      </c>
      <c r="AR92" s="20">
        <v>0.44400000000000001</v>
      </c>
      <c r="AS92" s="20">
        <v>79</v>
      </c>
      <c r="AT92" s="20">
        <v>222</v>
      </c>
      <c r="AU92" s="20">
        <v>0.35599999999999998</v>
      </c>
      <c r="AV92" s="20">
        <v>169</v>
      </c>
      <c r="AW92" s="20">
        <v>247</v>
      </c>
      <c r="AX92" s="20">
        <v>0.68400000000000005</v>
      </c>
      <c r="AY92" s="20">
        <v>122</v>
      </c>
      <c r="AZ92" s="20">
        <f t="shared" si="12"/>
        <v>17.428571428571427</v>
      </c>
      <c r="BA92" s="20">
        <v>408</v>
      </c>
      <c r="BB92" s="20">
        <f t="shared" si="13"/>
        <v>58.285714285714285</v>
      </c>
      <c r="BC92" s="20">
        <v>136</v>
      </c>
      <c r="BD92" s="20">
        <v>85</v>
      </c>
      <c r="BE92" s="20">
        <v>40</v>
      </c>
      <c r="BF92" s="20">
        <v>131</v>
      </c>
      <c r="BG92" s="20">
        <v>172</v>
      </c>
      <c r="BH92" s="20">
        <v>75</v>
      </c>
      <c r="BI92" s="20">
        <v>61.2</v>
      </c>
      <c r="BJ92" s="20">
        <v>13.8</v>
      </c>
      <c r="BK92" s="20">
        <v>1.038</v>
      </c>
      <c r="BL92" s="20">
        <v>13.1</v>
      </c>
      <c r="BM92" s="20">
        <v>0.64900000000000002</v>
      </c>
      <c r="BN92" s="20">
        <v>22.2</v>
      </c>
      <c r="BO92" s="20">
        <v>24.7</v>
      </c>
      <c r="BP92" s="20">
        <v>4</v>
      </c>
      <c r="BQ92" s="20">
        <v>8.5</v>
      </c>
      <c r="BR92" s="20">
        <v>17.2</v>
      </c>
      <c r="BS92" s="20">
        <v>22</v>
      </c>
      <c r="BT92" s="20">
        <v>0.63200000000000001</v>
      </c>
      <c r="BU92" s="20">
        <v>0</v>
      </c>
      <c r="BV92" s="66">
        <v>45</v>
      </c>
      <c r="BW92" s="66">
        <v>112</v>
      </c>
      <c r="BX92" s="66">
        <v>46</v>
      </c>
      <c r="BY92" s="66">
        <v>106</v>
      </c>
      <c r="BZ92" s="66">
        <v>89</v>
      </c>
      <c r="CA92" s="66">
        <v>59</v>
      </c>
      <c r="CB92" s="66">
        <v>22</v>
      </c>
      <c r="CC92" s="66">
        <v>81</v>
      </c>
      <c r="CD92" s="20">
        <v>0.22222222222222199</v>
      </c>
      <c r="CE92" s="20">
        <v>-8.93</v>
      </c>
      <c r="CF92" s="20">
        <v>100</v>
      </c>
      <c r="CG92" s="20">
        <v>109</v>
      </c>
      <c r="CH92" s="20">
        <v>67.900000000000006</v>
      </c>
      <c r="CI92" s="20">
        <v>-0.183</v>
      </c>
      <c r="CJ92" s="20">
        <v>7.55</v>
      </c>
      <c r="CK92" s="20">
        <v>107.8</v>
      </c>
      <c r="CL92" s="20">
        <v>100.2</v>
      </c>
      <c r="CM92" s="20">
        <v>7.55</v>
      </c>
      <c r="CN92" s="20">
        <v>99.4</v>
      </c>
      <c r="CO92" s="20">
        <v>110.5</v>
      </c>
      <c r="CP92" s="63">
        <v>0.22900000000000001</v>
      </c>
      <c r="CQ92" s="20">
        <v>-4.7</v>
      </c>
      <c r="CR92" s="20">
        <f t="shared" si="11"/>
        <v>-0.67142857142857149</v>
      </c>
      <c r="CS92" s="20">
        <v>986</v>
      </c>
      <c r="CT92" s="20">
        <v>-12.63</v>
      </c>
      <c r="CU92" s="20">
        <v>4.66</v>
      </c>
      <c r="CV92" s="20">
        <v>627</v>
      </c>
      <c r="CW92" s="20">
        <v>683</v>
      </c>
      <c r="CX92" s="20">
        <v>531</v>
      </c>
      <c r="CY92" s="20">
        <v>0.41799999999999998</v>
      </c>
      <c r="CZ92" s="20">
        <v>60</v>
      </c>
      <c r="DA92" s="20">
        <v>189</v>
      </c>
      <c r="DB92" s="20">
        <v>0.317</v>
      </c>
      <c r="DC92" s="20">
        <v>123</v>
      </c>
      <c r="DD92" s="20">
        <v>180</v>
      </c>
      <c r="DE92" s="20">
        <v>0.68300000000000005</v>
      </c>
      <c r="DF92" s="20">
        <v>104</v>
      </c>
      <c r="DG92" s="20">
        <f t="shared" si="14"/>
        <v>14.857142857142858</v>
      </c>
      <c r="DH92" s="20">
        <v>307</v>
      </c>
      <c r="DI92" s="20">
        <f t="shared" si="15"/>
        <v>43.857142857142854</v>
      </c>
      <c r="DJ92" s="20">
        <v>128</v>
      </c>
      <c r="DK92" s="20">
        <v>71</v>
      </c>
      <c r="DL92" s="20">
        <v>11</v>
      </c>
      <c r="DM92" s="20">
        <v>128</v>
      </c>
      <c r="DN92" s="20">
        <v>153</v>
      </c>
      <c r="DO92" s="20">
        <v>69.7</v>
      </c>
      <c r="DP92" s="20">
        <v>75.888999999999996</v>
      </c>
      <c r="DQ92" s="20">
        <v>-6.2220000000000004</v>
      </c>
      <c r="DR92" s="20">
        <v>1</v>
      </c>
      <c r="DS92" s="20">
        <v>14.222</v>
      </c>
      <c r="DT92" s="20">
        <v>0.55500000000000005</v>
      </c>
      <c r="DU92" s="20">
        <v>21</v>
      </c>
      <c r="DV92" s="20">
        <v>20</v>
      </c>
      <c r="DW92" s="20">
        <v>1.2</v>
      </c>
      <c r="DX92" s="20">
        <v>7.8888888888888893</v>
      </c>
      <c r="DY92" s="20">
        <v>17</v>
      </c>
      <c r="DZ92" s="20">
        <v>348</v>
      </c>
      <c r="EA92" s="20">
        <v>0.36699999999999999</v>
      </c>
      <c r="EB92" s="20">
        <v>-1</v>
      </c>
      <c r="EC92" s="66">
        <v>323</v>
      </c>
      <c r="ED92" s="66">
        <v>322</v>
      </c>
      <c r="EE92" s="66">
        <v>342</v>
      </c>
      <c r="EF92" s="66">
        <v>289</v>
      </c>
      <c r="EG92" s="66">
        <v>277</v>
      </c>
      <c r="EH92" s="66">
        <v>205.2</v>
      </c>
      <c r="EI92" s="66">
        <v>348</v>
      </c>
      <c r="EJ92" s="66">
        <v>337</v>
      </c>
      <c r="EK92" s="20">
        <v>11248.800000000001</v>
      </c>
      <c r="EL92" s="20">
        <v>9520</v>
      </c>
      <c r="EM92" s="20">
        <v>103.34444444444445</v>
      </c>
      <c r="EN92" s="20">
        <v>120.887</v>
      </c>
      <c r="EO92" s="20">
        <v>11.7476</v>
      </c>
      <c r="EP92" s="20">
        <v>104.652</v>
      </c>
      <c r="EQ92" s="21">
        <v>89</v>
      </c>
      <c r="ER92" s="21">
        <v>60</v>
      </c>
      <c r="ES92" s="61" t="str">
        <f t="shared" si="10"/>
        <v>Louisiana Tech</v>
      </c>
      <c r="ET92" s="61">
        <f t="shared" si="7"/>
        <v>149</v>
      </c>
      <c r="EU92" s="61">
        <f t="shared" si="8"/>
        <v>29</v>
      </c>
    </row>
    <row r="93" spans="1:151" x14ac:dyDescent="0.45">
      <c r="A93" s="64">
        <v>45272</v>
      </c>
      <c r="B93" s="21" t="s">
        <v>43</v>
      </c>
      <c r="C93" s="21">
        <v>162</v>
      </c>
      <c r="D93" s="21" t="s">
        <v>332</v>
      </c>
      <c r="E93" s="21">
        <v>8</v>
      </c>
      <c r="F93" s="50" t="s">
        <v>558</v>
      </c>
      <c r="G93" t="s">
        <v>43</v>
      </c>
      <c r="H93" t="s">
        <v>332</v>
      </c>
      <c r="I93" t="s">
        <v>43</v>
      </c>
      <c r="J93" t="s">
        <v>332</v>
      </c>
      <c r="K93" t="s">
        <v>43</v>
      </c>
      <c r="L93" t="s">
        <v>477</v>
      </c>
      <c r="M93" t="s">
        <v>43</v>
      </c>
      <c r="N93" t="s">
        <v>1268</v>
      </c>
      <c r="O93" t="s">
        <v>43</v>
      </c>
      <c r="P93" t="s">
        <v>332</v>
      </c>
      <c r="Q93" t="s">
        <v>43</v>
      </c>
      <c r="R93" t="s">
        <v>477</v>
      </c>
      <c r="S93" t="s">
        <v>24</v>
      </c>
      <c r="T93" t="s">
        <v>274</v>
      </c>
      <c r="U93">
        <v>9</v>
      </c>
      <c r="V93">
        <v>7</v>
      </c>
      <c r="W93" s="20">
        <v>0.55555555555555602</v>
      </c>
      <c r="X93" s="20">
        <v>10.09</v>
      </c>
      <c r="Y93" s="20">
        <v>104.4</v>
      </c>
      <c r="Z93" s="20">
        <v>94.3</v>
      </c>
      <c r="AA93" s="20">
        <v>66.5</v>
      </c>
      <c r="AB93" s="20">
        <v>-6.4000000000000001E-2</v>
      </c>
      <c r="AC93" s="20">
        <v>-1.68</v>
      </c>
      <c r="AD93" s="20">
        <v>104.3</v>
      </c>
      <c r="AE93" s="20">
        <v>106</v>
      </c>
      <c r="AF93" s="20">
        <v>-4.6500000000000004</v>
      </c>
      <c r="AG93" s="20">
        <v>105</v>
      </c>
      <c r="AH93" s="20">
        <v>95.6</v>
      </c>
      <c r="AI93" s="20">
        <v>0.74619999999999997</v>
      </c>
      <c r="AJ93" s="20">
        <v>-1.9</v>
      </c>
      <c r="AK93" s="20">
        <f t="shared" si="9"/>
        <v>-0.21111111111111111</v>
      </c>
      <c r="AL93" s="20">
        <v>1270</v>
      </c>
      <c r="AM93" s="20">
        <v>3.66</v>
      </c>
      <c r="AN93" s="20">
        <v>-1.89</v>
      </c>
      <c r="AO93" s="20">
        <v>629</v>
      </c>
      <c r="AP93" s="20">
        <v>579</v>
      </c>
      <c r="AQ93" s="20">
        <v>518</v>
      </c>
      <c r="AR93" s="20">
        <v>0.40300000000000002</v>
      </c>
      <c r="AS93" s="20">
        <v>45</v>
      </c>
      <c r="AT93" s="20">
        <v>201</v>
      </c>
      <c r="AU93" s="20">
        <v>0.224</v>
      </c>
      <c r="AV93" s="20">
        <v>166</v>
      </c>
      <c r="AW93" s="20">
        <v>240</v>
      </c>
      <c r="AX93" s="20">
        <v>0.69199999999999995</v>
      </c>
      <c r="AY93" s="20">
        <v>124</v>
      </c>
      <c r="AZ93" s="20">
        <f t="shared" si="12"/>
        <v>13.777777777777779</v>
      </c>
      <c r="BA93" s="20">
        <v>340</v>
      </c>
      <c r="BB93" s="20">
        <f t="shared" si="13"/>
        <v>37.777777777777779</v>
      </c>
      <c r="BC93" s="20">
        <v>94</v>
      </c>
      <c r="BD93" s="20">
        <v>78</v>
      </c>
      <c r="BE93" s="20">
        <v>43</v>
      </c>
      <c r="BF93" s="20">
        <v>117</v>
      </c>
      <c r="BG93" s="20">
        <v>164</v>
      </c>
      <c r="BH93" s="20">
        <v>69.900000000000006</v>
      </c>
      <c r="BI93" s="20">
        <v>64.332999999999998</v>
      </c>
      <c r="BJ93" s="20">
        <v>5.556</v>
      </c>
      <c r="BK93" s="20">
        <v>0.80300000000000005</v>
      </c>
      <c r="BL93" s="20">
        <v>13</v>
      </c>
      <c r="BM93" s="20">
        <v>0.66700000000000004</v>
      </c>
      <c r="BN93" s="20">
        <v>22.3</v>
      </c>
      <c r="BO93" s="20">
        <v>26.7</v>
      </c>
      <c r="BP93" s="20">
        <v>4.8</v>
      </c>
      <c r="BQ93" s="20">
        <v>8.6666666666666661</v>
      </c>
      <c r="BR93" s="20">
        <v>18.2</v>
      </c>
      <c r="BS93" s="20">
        <v>206</v>
      </c>
      <c r="BT93" s="20">
        <v>0.47799999999999998</v>
      </c>
      <c r="BU93" s="20">
        <v>1</v>
      </c>
      <c r="BV93" s="66">
        <v>180</v>
      </c>
      <c r="BW93" s="66">
        <v>56</v>
      </c>
      <c r="BX93" s="66">
        <v>182</v>
      </c>
      <c r="BY93" s="66">
        <v>79</v>
      </c>
      <c r="BZ93" s="66">
        <v>74</v>
      </c>
      <c r="CA93" s="66">
        <v>65.3</v>
      </c>
      <c r="CB93" s="66">
        <v>208</v>
      </c>
      <c r="CC93" s="66">
        <v>138</v>
      </c>
      <c r="CD93" s="20">
        <v>0.11111111111111099</v>
      </c>
      <c r="CE93" s="20">
        <v>-10.72</v>
      </c>
      <c r="CF93" s="20">
        <v>103.1</v>
      </c>
      <c r="CG93" s="20">
        <v>113.9</v>
      </c>
      <c r="CH93" s="20">
        <v>70.8</v>
      </c>
      <c r="CI93" s="20">
        <v>-0.03</v>
      </c>
      <c r="CJ93" s="20">
        <v>13.41</v>
      </c>
      <c r="CK93" s="20">
        <v>111.1</v>
      </c>
      <c r="CL93" s="20">
        <v>97.7</v>
      </c>
      <c r="CM93" s="20">
        <v>13.41</v>
      </c>
      <c r="CN93" s="20">
        <v>100.2</v>
      </c>
      <c r="CO93" s="20">
        <v>111.6</v>
      </c>
      <c r="CP93" s="63">
        <v>0.22500000000000001</v>
      </c>
      <c r="CQ93" s="20">
        <v>-4.4000000000000004</v>
      </c>
      <c r="CR93" s="20">
        <f t="shared" si="11"/>
        <v>-0.62857142857142867</v>
      </c>
      <c r="CS93" s="20">
        <v>1000</v>
      </c>
      <c r="CT93" s="20">
        <v>-12.82</v>
      </c>
      <c r="CU93" s="20">
        <v>7.68</v>
      </c>
      <c r="CV93" s="20">
        <v>611</v>
      </c>
      <c r="CW93" s="20">
        <v>767</v>
      </c>
      <c r="CX93" s="20">
        <v>535</v>
      </c>
      <c r="CY93" s="20">
        <v>0.40200000000000002</v>
      </c>
      <c r="CZ93" s="20">
        <v>44</v>
      </c>
      <c r="DA93" s="20">
        <v>141</v>
      </c>
      <c r="DB93" s="20">
        <v>0.312</v>
      </c>
      <c r="DC93" s="20">
        <v>137</v>
      </c>
      <c r="DD93" s="20">
        <v>204</v>
      </c>
      <c r="DE93" s="20">
        <v>0.67200000000000004</v>
      </c>
      <c r="DF93" s="20">
        <v>93</v>
      </c>
      <c r="DG93" s="20">
        <f t="shared" si="14"/>
        <v>13.285714285714286</v>
      </c>
      <c r="DH93" s="20">
        <v>297</v>
      </c>
      <c r="DI93" s="20">
        <f t="shared" si="15"/>
        <v>42.428571428571431</v>
      </c>
      <c r="DJ93" s="20">
        <v>91</v>
      </c>
      <c r="DK93" s="20">
        <v>69</v>
      </c>
      <c r="DL93" s="20">
        <v>12</v>
      </c>
      <c r="DM93" s="20">
        <v>98</v>
      </c>
      <c r="DN93" s="20">
        <v>171</v>
      </c>
      <c r="DO93" s="20">
        <v>67.900000000000006</v>
      </c>
      <c r="DP93" s="20">
        <v>85.221999999999994</v>
      </c>
      <c r="DQ93" s="20">
        <v>-17.332999999999998</v>
      </c>
      <c r="DR93" s="20">
        <v>0.92900000000000005</v>
      </c>
      <c r="DS93" s="20">
        <v>10.888999999999999</v>
      </c>
      <c r="DT93" s="20">
        <v>0.70399999999999996</v>
      </c>
      <c r="DU93" s="20">
        <v>15.7</v>
      </c>
      <c r="DV93" s="20">
        <v>22.7</v>
      </c>
      <c r="DW93" s="20">
        <v>1.3</v>
      </c>
      <c r="DX93" s="20">
        <v>7.666666666666667</v>
      </c>
      <c r="DY93" s="20">
        <v>19</v>
      </c>
      <c r="DZ93" s="20">
        <v>330</v>
      </c>
      <c r="EA93" s="20">
        <v>0.38900000000000001</v>
      </c>
      <c r="EB93" s="20">
        <v>-2</v>
      </c>
      <c r="EC93" s="66">
        <v>325</v>
      </c>
      <c r="ED93" s="66">
        <v>267</v>
      </c>
      <c r="EE93" s="66">
        <v>334</v>
      </c>
      <c r="EF93" s="66">
        <v>346</v>
      </c>
      <c r="EG93" s="66">
        <v>299</v>
      </c>
      <c r="EH93" s="66">
        <v>207.8</v>
      </c>
      <c r="EI93" s="66">
        <v>330</v>
      </c>
      <c r="EJ93" s="66">
        <v>249</v>
      </c>
      <c r="EK93" s="20">
        <v>11891.160000000002</v>
      </c>
      <c r="EL93" s="20">
        <v>9722.33</v>
      </c>
      <c r="EM93" s="20">
        <v>99.666666666666671</v>
      </c>
      <c r="EN93" s="20">
        <v>94.371333333333325</v>
      </c>
      <c r="EO93" s="20">
        <v>12.230399999999999</v>
      </c>
      <c r="EP93" s="20">
        <v>118.33199999999999</v>
      </c>
      <c r="EQ93" s="21">
        <v>105</v>
      </c>
      <c r="ER93" s="21">
        <v>65</v>
      </c>
      <c r="ES93" s="61" t="s">
        <v>43</v>
      </c>
      <c r="ET93" s="61">
        <v>170</v>
      </c>
      <c r="EU93" s="61">
        <v>40</v>
      </c>
    </row>
    <row r="94" spans="1:151" x14ac:dyDescent="0.45">
      <c r="A94" s="64">
        <v>45272</v>
      </c>
      <c r="B94" s="21" t="s">
        <v>903</v>
      </c>
      <c r="C94" s="21">
        <v>188</v>
      </c>
      <c r="D94" s="21" t="s">
        <v>342</v>
      </c>
      <c r="E94" s="21">
        <v>294</v>
      </c>
      <c r="F94" s="50" t="s">
        <v>558</v>
      </c>
      <c r="G94" t="s">
        <v>534</v>
      </c>
      <c r="H94" t="s">
        <v>342</v>
      </c>
      <c r="I94" t="s">
        <v>534</v>
      </c>
      <c r="J94" t="s">
        <v>342</v>
      </c>
      <c r="K94" t="s">
        <v>619</v>
      </c>
      <c r="L94" t="s">
        <v>484</v>
      </c>
      <c r="M94" t="s">
        <v>619</v>
      </c>
      <c r="N94" t="s">
        <v>689</v>
      </c>
      <c r="O94" t="s">
        <v>619</v>
      </c>
      <c r="P94" t="s">
        <v>1381</v>
      </c>
      <c r="Q94" t="s">
        <v>425</v>
      </c>
      <c r="R94" t="s">
        <v>484</v>
      </c>
      <c r="S94" t="s">
        <v>29</v>
      </c>
      <c r="T94" t="s">
        <v>216</v>
      </c>
      <c r="U94">
        <v>8</v>
      </c>
      <c r="V94">
        <v>7</v>
      </c>
      <c r="W94" s="20">
        <v>0.75</v>
      </c>
      <c r="X94" s="20">
        <v>11.19</v>
      </c>
      <c r="Y94" s="20">
        <v>110.2</v>
      </c>
      <c r="Z94" s="20">
        <v>99</v>
      </c>
      <c r="AA94" s="20">
        <v>71.7</v>
      </c>
      <c r="AB94" s="20">
        <v>4.4999999999999998E-2</v>
      </c>
      <c r="AC94" s="20">
        <v>-2.62</v>
      </c>
      <c r="AD94" s="20">
        <v>103.1</v>
      </c>
      <c r="AE94" s="20">
        <v>105.7</v>
      </c>
      <c r="AF94" s="20">
        <v>-5.56</v>
      </c>
      <c r="AG94" s="20">
        <v>111.4</v>
      </c>
      <c r="AH94" s="20">
        <v>99.5</v>
      </c>
      <c r="AI94" s="20">
        <v>0.78690000000000004</v>
      </c>
      <c r="AJ94" s="20">
        <v>0</v>
      </c>
      <c r="AK94" s="20">
        <f t="shared" si="9"/>
        <v>0</v>
      </c>
      <c r="AL94" s="20">
        <v>1339</v>
      </c>
      <c r="AM94" s="20">
        <v>9.56</v>
      </c>
      <c r="AN94" s="20">
        <v>-0.69</v>
      </c>
      <c r="AO94" s="20">
        <v>642</v>
      </c>
      <c r="AP94" s="20">
        <v>560</v>
      </c>
      <c r="AQ94" s="20">
        <v>514</v>
      </c>
      <c r="AR94" s="20">
        <v>0.45700000000000002</v>
      </c>
      <c r="AS94" s="20">
        <v>58</v>
      </c>
      <c r="AT94" s="20">
        <v>175</v>
      </c>
      <c r="AU94" s="20">
        <v>0.33100000000000002</v>
      </c>
      <c r="AV94" s="20">
        <v>114</v>
      </c>
      <c r="AW94" s="20">
        <v>157</v>
      </c>
      <c r="AX94" s="20">
        <v>0.72599999999999998</v>
      </c>
      <c r="AY94" s="20">
        <v>91</v>
      </c>
      <c r="AZ94" s="20">
        <f t="shared" si="12"/>
        <v>11.375</v>
      </c>
      <c r="BA94" s="20">
        <v>301</v>
      </c>
      <c r="BB94" s="20">
        <f t="shared" si="13"/>
        <v>37.625</v>
      </c>
      <c r="BC94" s="20">
        <v>112</v>
      </c>
      <c r="BD94" s="20">
        <v>67</v>
      </c>
      <c r="BE94" s="20">
        <v>22</v>
      </c>
      <c r="BF94" s="20">
        <v>78</v>
      </c>
      <c r="BG94" s="20">
        <v>145</v>
      </c>
      <c r="BH94" s="20">
        <v>80.2</v>
      </c>
      <c r="BI94" s="20">
        <v>70</v>
      </c>
      <c r="BJ94" s="20">
        <v>10.25</v>
      </c>
      <c r="BK94" s="20">
        <v>1.4359999999999999</v>
      </c>
      <c r="BL94" s="20">
        <v>9.75</v>
      </c>
      <c r="BM94" s="20">
        <v>0.85899999999999999</v>
      </c>
      <c r="BN94" s="20">
        <v>21.9</v>
      </c>
      <c r="BO94" s="20">
        <v>19.600000000000001</v>
      </c>
      <c r="BP94" s="20">
        <v>2.8</v>
      </c>
      <c r="BQ94" s="20">
        <v>8.375</v>
      </c>
      <c r="BR94" s="20">
        <v>18.100000000000001</v>
      </c>
      <c r="BS94" s="20">
        <v>46</v>
      </c>
      <c r="BT94" s="20">
        <v>0.59399999999999997</v>
      </c>
      <c r="BU94" s="20">
        <v>2</v>
      </c>
      <c r="BV94" s="66">
        <v>53</v>
      </c>
      <c r="BW94" s="66">
        <v>69</v>
      </c>
      <c r="BX94" s="66">
        <v>54</v>
      </c>
      <c r="BY94" s="66">
        <v>46</v>
      </c>
      <c r="BZ94" s="66">
        <v>70</v>
      </c>
      <c r="CA94" s="66">
        <v>40</v>
      </c>
      <c r="CB94" s="66">
        <v>43</v>
      </c>
      <c r="CC94" s="66">
        <v>109</v>
      </c>
      <c r="CD94" s="20">
        <v>0.6</v>
      </c>
      <c r="CE94" s="20">
        <v>-7.2</v>
      </c>
      <c r="CF94" s="20">
        <v>103.8</v>
      </c>
      <c r="CG94" s="20">
        <v>111</v>
      </c>
      <c r="CH94" s="20">
        <v>75</v>
      </c>
      <c r="CI94" s="20">
        <v>5.6000000000000001E-2</v>
      </c>
      <c r="CJ94" s="20">
        <v>0.25</v>
      </c>
      <c r="CK94" s="20">
        <v>104.1</v>
      </c>
      <c r="CL94" s="20">
        <v>103.8</v>
      </c>
      <c r="CM94" s="20">
        <v>0.25</v>
      </c>
      <c r="CN94" s="20">
        <v>103.4</v>
      </c>
      <c r="CO94" s="20">
        <v>110.5</v>
      </c>
      <c r="CP94" s="63">
        <v>0.31719999999999998</v>
      </c>
      <c r="CQ94" s="20">
        <v>-2.5</v>
      </c>
      <c r="CR94" s="20">
        <f t="shared" si="11"/>
        <v>-0.35714285714285715</v>
      </c>
      <c r="CS94" s="20">
        <v>1086</v>
      </c>
      <c r="CT94" s="20">
        <v>-7.06</v>
      </c>
      <c r="CU94" s="20">
        <v>-1.92</v>
      </c>
      <c r="CV94" s="20">
        <v>870</v>
      </c>
      <c r="CW94" s="20">
        <v>802</v>
      </c>
      <c r="CX94" s="20">
        <v>696</v>
      </c>
      <c r="CY94" s="20">
        <v>0.45700000000000002</v>
      </c>
      <c r="CZ94" s="20">
        <v>100</v>
      </c>
      <c r="DA94" s="20">
        <v>275</v>
      </c>
      <c r="DB94" s="20">
        <v>0.36399999999999999</v>
      </c>
      <c r="DC94" s="20">
        <v>134</v>
      </c>
      <c r="DD94" s="20">
        <v>183</v>
      </c>
      <c r="DE94" s="20">
        <v>0.73199999999999998</v>
      </c>
      <c r="DF94" s="20">
        <v>111</v>
      </c>
      <c r="DG94" s="20">
        <f t="shared" si="14"/>
        <v>15.857142857142858</v>
      </c>
      <c r="DH94" s="20">
        <v>453</v>
      </c>
      <c r="DI94" s="20">
        <f t="shared" si="15"/>
        <v>64.714285714285708</v>
      </c>
      <c r="DJ94" s="20">
        <v>154</v>
      </c>
      <c r="DK94" s="20">
        <v>78</v>
      </c>
      <c r="DL94" s="20">
        <v>23</v>
      </c>
      <c r="DM94" s="20">
        <v>132</v>
      </c>
      <c r="DN94" s="20">
        <v>142</v>
      </c>
      <c r="DO94" s="20">
        <v>87</v>
      </c>
      <c r="DP94" s="20">
        <v>80.2</v>
      </c>
      <c r="DQ94" s="20">
        <v>6.8</v>
      </c>
      <c r="DR94" s="20">
        <v>1.167</v>
      </c>
      <c r="DS94" s="20">
        <v>13.2</v>
      </c>
      <c r="DT94" s="20">
        <v>0.59099999999999997</v>
      </c>
      <c r="DU94" s="20">
        <v>27.5</v>
      </c>
      <c r="DV94" s="20">
        <v>18.3</v>
      </c>
      <c r="DW94" s="20">
        <v>2.2999999999999998</v>
      </c>
      <c r="DX94" s="20">
        <v>7.8</v>
      </c>
      <c r="DY94" s="20">
        <v>14.2</v>
      </c>
      <c r="DZ94" s="20">
        <v>218</v>
      </c>
      <c r="EA94" s="20">
        <v>0.46899999999999997</v>
      </c>
      <c r="EB94" s="20">
        <v>1</v>
      </c>
      <c r="EC94" s="66">
        <v>202</v>
      </c>
      <c r="ED94" s="66">
        <v>258</v>
      </c>
      <c r="EE94" s="66">
        <v>178</v>
      </c>
      <c r="EF94" s="66">
        <v>246</v>
      </c>
      <c r="EG94" s="66">
        <v>259</v>
      </c>
      <c r="EH94" s="66">
        <v>157</v>
      </c>
      <c r="EI94" s="66">
        <v>219</v>
      </c>
      <c r="EJ94" s="66">
        <v>231</v>
      </c>
      <c r="EK94" s="20">
        <v>12232.2</v>
      </c>
      <c r="EL94" s="20">
        <v>10276.199999999999</v>
      </c>
      <c r="EM94" s="20">
        <v>76.05</v>
      </c>
      <c r="EN94" s="20">
        <v>110.55</v>
      </c>
      <c r="EO94" s="20">
        <v>13.2492</v>
      </c>
      <c r="EP94" s="20">
        <v>103.092</v>
      </c>
      <c r="EQ94" s="21">
        <v>81</v>
      </c>
      <c r="ER94" s="21">
        <v>67</v>
      </c>
      <c r="ES94" s="61" t="s">
        <v>903</v>
      </c>
      <c r="ET94" s="61">
        <v>148</v>
      </c>
      <c r="EU94" s="61">
        <v>14</v>
      </c>
    </row>
    <row r="95" spans="1:151" x14ac:dyDescent="0.45">
      <c r="A95" s="64">
        <v>45272</v>
      </c>
      <c r="B95" s="21" t="s">
        <v>290</v>
      </c>
      <c r="C95" s="21">
        <v>119</v>
      </c>
      <c r="D95" s="21" t="s">
        <v>399</v>
      </c>
      <c r="E95" s="21">
        <v>106</v>
      </c>
      <c r="F95" s="50" t="s">
        <v>558</v>
      </c>
      <c r="G95" t="s">
        <v>290</v>
      </c>
      <c r="H95" t="s">
        <v>399</v>
      </c>
      <c r="I95" t="s">
        <v>290</v>
      </c>
      <c r="J95" t="s">
        <v>399</v>
      </c>
      <c r="K95" t="s">
        <v>1321</v>
      </c>
      <c r="L95" t="s">
        <v>399</v>
      </c>
      <c r="M95" t="s">
        <v>697</v>
      </c>
      <c r="N95" t="s">
        <v>614</v>
      </c>
      <c r="O95" t="s">
        <v>450</v>
      </c>
      <c r="P95" t="s">
        <v>399</v>
      </c>
      <c r="Q95" t="s">
        <v>450</v>
      </c>
      <c r="R95" t="s">
        <v>399</v>
      </c>
      <c r="S95" t="s">
        <v>114</v>
      </c>
      <c r="T95" t="s">
        <v>166</v>
      </c>
      <c r="U95">
        <v>8</v>
      </c>
      <c r="V95">
        <v>9</v>
      </c>
      <c r="W95" s="20">
        <v>0.66666666666666696</v>
      </c>
      <c r="X95" s="20">
        <v>3.98</v>
      </c>
      <c r="Y95" s="20">
        <v>101.3</v>
      </c>
      <c r="Z95" s="20">
        <v>97.3</v>
      </c>
      <c r="AA95" s="20">
        <v>69.099999999999994</v>
      </c>
      <c r="AB95" s="20">
        <v>-5.8000000000000003E-2</v>
      </c>
      <c r="AC95" s="20">
        <v>1.6</v>
      </c>
      <c r="AD95" s="20">
        <v>104.3</v>
      </c>
      <c r="AE95" s="20">
        <v>102.7</v>
      </c>
      <c r="AF95" s="20">
        <v>3.01</v>
      </c>
      <c r="AG95" s="20">
        <v>102.5</v>
      </c>
      <c r="AH95" s="20">
        <v>99.5</v>
      </c>
      <c r="AI95" s="20">
        <v>0.58360000000000001</v>
      </c>
      <c r="AJ95" s="20">
        <v>-1.2</v>
      </c>
      <c r="AK95" s="20">
        <f t="shared" si="9"/>
        <v>-0.15</v>
      </c>
      <c r="AL95" s="20">
        <v>1224</v>
      </c>
      <c r="AM95" s="20">
        <v>8.3800000000000008</v>
      </c>
      <c r="AN95" s="20">
        <v>2.2599999999999998</v>
      </c>
      <c r="AO95" s="20">
        <v>650</v>
      </c>
      <c r="AP95" s="20">
        <v>550</v>
      </c>
      <c r="AQ95" s="20">
        <v>519</v>
      </c>
      <c r="AR95" s="20">
        <v>0.46600000000000003</v>
      </c>
      <c r="AS95" s="20">
        <v>75</v>
      </c>
      <c r="AT95" s="20">
        <v>218</v>
      </c>
      <c r="AU95" s="20">
        <v>0.34399999999999997</v>
      </c>
      <c r="AV95" s="20">
        <v>91</v>
      </c>
      <c r="AW95" s="20">
        <v>140</v>
      </c>
      <c r="AX95" s="20">
        <v>0.65</v>
      </c>
      <c r="AY95" s="20">
        <v>87</v>
      </c>
      <c r="AZ95" s="20">
        <f t="shared" si="12"/>
        <v>10.875</v>
      </c>
      <c r="BA95" s="20">
        <v>338</v>
      </c>
      <c r="BB95" s="20">
        <f t="shared" si="13"/>
        <v>42.25</v>
      </c>
      <c r="BC95" s="20">
        <v>127</v>
      </c>
      <c r="BD95" s="20">
        <v>54</v>
      </c>
      <c r="BE95" s="20">
        <v>58</v>
      </c>
      <c r="BF95" s="20">
        <v>125</v>
      </c>
      <c r="BG95" s="20">
        <v>148</v>
      </c>
      <c r="BH95" s="20">
        <v>72.2</v>
      </c>
      <c r="BI95" s="20">
        <v>61.110999999999997</v>
      </c>
      <c r="BJ95" s="20">
        <v>11.111000000000001</v>
      </c>
      <c r="BK95" s="20">
        <v>1.016</v>
      </c>
      <c r="BL95" s="20">
        <v>13.888999999999999</v>
      </c>
      <c r="BM95" s="20">
        <v>0.432</v>
      </c>
      <c r="BN95" s="20">
        <v>24.2</v>
      </c>
      <c r="BO95" s="20">
        <v>15.6</v>
      </c>
      <c r="BP95" s="20">
        <v>6.4</v>
      </c>
      <c r="BQ95" s="20">
        <v>6</v>
      </c>
      <c r="BR95" s="20">
        <v>16.399999999999999</v>
      </c>
      <c r="BS95" s="20">
        <v>50</v>
      </c>
      <c r="BT95" s="20">
        <v>0.58899999999999997</v>
      </c>
      <c r="BU95" s="20">
        <v>1</v>
      </c>
      <c r="BV95" s="66">
        <v>71</v>
      </c>
      <c r="BW95" s="66">
        <v>210</v>
      </c>
      <c r="BX95" s="66">
        <v>114</v>
      </c>
      <c r="BY95" s="66">
        <v>139</v>
      </c>
      <c r="BZ95" s="66">
        <v>123</v>
      </c>
      <c r="CA95" s="66">
        <v>97.8</v>
      </c>
      <c r="CB95" s="66">
        <v>50</v>
      </c>
      <c r="CC95" s="66">
        <v>209</v>
      </c>
      <c r="CD95" s="20">
        <v>0.4</v>
      </c>
      <c r="CE95" s="20">
        <v>-12.32</v>
      </c>
      <c r="CF95" s="20">
        <v>97</v>
      </c>
      <c r="CG95" s="20">
        <v>109.4</v>
      </c>
      <c r="CH95" s="20">
        <v>64.5</v>
      </c>
      <c r="CI95" s="20">
        <v>-3.5000000000000003E-2</v>
      </c>
      <c r="CJ95" s="20">
        <v>-3.9</v>
      </c>
      <c r="CK95" s="20">
        <v>102.2</v>
      </c>
      <c r="CL95" s="20">
        <v>106</v>
      </c>
      <c r="CM95" s="20">
        <v>-3.69</v>
      </c>
      <c r="CN95" s="20">
        <v>99.4</v>
      </c>
      <c r="CO95" s="20">
        <v>110.6</v>
      </c>
      <c r="CP95" s="63">
        <v>0.22639999999999999</v>
      </c>
      <c r="CQ95" s="20">
        <v>-4.5999999999999996</v>
      </c>
      <c r="CR95" s="20">
        <f t="shared" si="11"/>
        <v>-0.51111111111111107</v>
      </c>
      <c r="CS95" s="20">
        <v>1016</v>
      </c>
      <c r="CT95" s="20">
        <v>-8.07</v>
      </c>
      <c r="CU95" s="20">
        <v>-2.74</v>
      </c>
      <c r="CV95" s="20">
        <v>630</v>
      </c>
      <c r="CW95" s="20">
        <v>662</v>
      </c>
      <c r="CX95" s="20">
        <v>527</v>
      </c>
      <c r="CY95" s="20">
        <v>0.44400000000000001</v>
      </c>
      <c r="CZ95" s="20">
        <v>75</v>
      </c>
      <c r="DA95" s="20">
        <v>237</v>
      </c>
      <c r="DB95" s="20">
        <v>0.316</v>
      </c>
      <c r="DC95" s="20">
        <v>87</v>
      </c>
      <c r="DD95" s="20">
        <v>133</v>
      </c>
      <c r="DE95" s="20">
        <v>0.65400000000000003</v>
      </c>
      <c r="DF95" s="20">
        <v>86</v>
      </c>
      <c r="DG95" s="20">
        <f t="shared" si="14"/>
        <v>9.5555555555555554</v>
      </c>
      <c r="DH95" s="20">
        <v>342</v>
      </c>
      <c r="DI95" s="20">
        <f t="shared" si="15"/>
        <v>38</v>
      </c>
      <c r="DJ95" s="20">
        <v>118</v>
      </c>
      <c r="DK95" s="20">
        <v>41</v>
      </c>
      <c r="DL95" s="20">
        <v>23</v>
      </c>
      <c r="DM95" s="20">
        <v>130</v>
      </c>
      <c r="DN95" s="20">
        <v>173</v>
      </c>
      <c r="DO95" s="20">
        <v>63</v>
      </c>
      <c r="DP95" s="20">
        <v>66.2</v>
      </c>
      <c r="DQ95" s="20">
        <v>-3.2</v>
      </c>
      <c r="DR95" s="20">
        <v>0.90800000000000003</v>
      </c>
      <c r="DS95" s="20">
        <v>13</v>
      </c>
      <c r="DT95" s="20">
        <v>0.315</v>
      </c>
      <c r="DU95" s="20">
        <v>23.7</v>
      </c>
      <c r="DV95" s="20">
        <v>13.3</v>
      </c>
      <c r="DW95" s="20">
        <v>2.2999999999999998</v>
      </c>
      <c r="DX95" s="20">
        <v>4.0999999999999996</v>
      </c>
      <c r="DY95" s="20">
        <v>17.3</v>
      </c>
      <c r="DZ95" s="20">
        <v>298</v>
      </c>
      <c r="EA95" s="20">
        <v>0.41399999999999998</v>
      </c>
      <c r="EB95" s="20">
        <v>-1</v>
      </c>
      <c r="EC95" s="66">
        <v>271</v>
      </c>
      <c r="ED95" s="66">
        <v>331</v>
      </c>
      <c r="EE95" s="66">
        <v>294</v>
      </c>
      <c r="EF95" s="66">
        <v>333</v>
      </c>
      <c r="EG95" s="66">
        <v>312</v>
      </c>
      <c r="EH95" s="66">
        <v>211.8</v>
      </c>
      <c r="EI95" s="66">
        <v>298</v>
      </c>
      <c r="EJ95" s="66">
        <v>306</v>
      </c>
      <c r="EK95" s="20">
        <v>11082.220000000001</v>
      </c>
      <c r="EL95" s="20">
        <v>9438.1</v>
      </c>
      <c r="EM95" s="20">
        <v>56.94489999999999</v>
      </c>
      <c r="EN95" s="20">
        <v>78</v>
      </c>
      <c r="EO95" s="20">
        <v>10.7256</v>
      </c>
      <c r="EP95" s="20">
        <v>112.45</v>
      </c>
      <c r="EQ95" s="21">
        <v>68</v>
      </c>
      <c r="ER95" s="21">
        <v>70</v>
      </c>
      <c r="ES95" s="61" t="s">
        <v>399</v>
      </c>
      <c r="ET95" s="61">
        <v>138</v>
      </c>
      <c r="EU95" s="61">
        <v>-2</v>
      </c>
    </row>
    <row r="96" spans="1:151" x14ac:dyDescent="0.45">
      <c r="A96" s="64">
        <v>45272</v>
      </c>
      <c r="B96" s="21" t="s">
        <v>51</v>
      </c>
      <c r="C96" s="21">
        <v>303</v>
      </c>
      <c r="D96" s="21" t="s">
        <v>103</v>
      </c>
      <c r="E96" s="21">
        <v>224</v>
      </c>
      <c r="F96" s="50" t="s">
        <v>558</v>
      </c>
      <c r="G96" t="s">
        <v>51</v>
      </c>
      <c r="H96" t="s">
        <v>103</v>
      </c>
      <c r="I96" t="s">
        <v>51</v>
      </c>
      <c r="J96" t="s">
        <v>103</v>
      </c>
      <c r="K96" t="s">
        <v>51</v>
      </c>
      <c r="L96" t="s">
        <v>103</v>
      </c>
      <c r="M96" t="s">
        <v>51</v>
      </c>
      <c r="N96" t="s">
        <v>103</v>
      </c>
      <c r="O96" t="s">
        <v>51</v>
      </c>
      <c r="P96" t="s">
        <v>103</v>
      </c>
      <c r="Q96" t="s">
        <v>51</v>
      </c>
      <c r="R96" t="s">
        <v>103</v>
      </c>
      <c r="S96" t="s">
        <v>21</v>
      </c>
      <c r="T96" t="s">
        <v>104</v>
      </c>
      <c r="U96">
        <v>8</v>
      </c>
      <c r="V96">
        <v>6</v>
      </c>
      <c r="W96" s="20">
        <v>0.75</v>
      </c>
      <c r="X96" s="20">
        <v>14.16</v>
      </c>
      <c r="Y96" s="20">
        <v>110.3</v>
      </c>
      <c r="Z96" s="20">
        <v>96.2</v>
      </c>
      <c r="AA96" s="20">
        <v>67.8</v>
      </c>
      <c r="AB96" s="20">
        <v>2.1000000000000001E-2</v>
      </c>
      <c r="AC96" s="20">
        <v>7.0000000000000007E-2</v>
      </c>
      <c r="AD96" s="20">
        <v>105.3</v>
      </c>
      <c r="AE96" s="20">
        <v>105.3</v>
      </c>
      <c r="AF96" s="20">
        <v>7.0000000000000007E-2</v>
      </c>
      <c r="AG96" s="20">
        <v>109.2</v>
      </c>
      <c r="AH96" s="20">
        <v>95.5</v>
      </c>
      <c r="AI96" s="20">
        <v>0.82389999999999997</v>
      </c>
      <c r="AJ96" s="20">
        <v>0.1</v>
      </c>
      <c r="AK96" s="20">
        <f t="shared" si="9"/>
        <v>1.2500000000000001E-2</v>
      </c>
      <c r="AL96" s="20">
        <v>1342</v>
      </c>
      <c r="AM96" s="20">
        <v>10.08</v>
      </c>
      <c r="AN96" s="20">
        <v>0.96</v>
      </c>
      <c r="AO96" s="20">
        <v>598</v>
      </c>
      <c r="AP96" s="20">
        <v>525</v>
      </c>
      <c r="AQ96" s="20">
        <v>462</v>
      </c>
      <c r="AR96" s="20">
        <v>0.442</v>
      </c>
      <c r="AS96" s="20">
        <v>64</v>
      </c>
      <c r="AT96" s="20">
        <v>200</v>
      </c>
      <c r="AU96" s="20">
        <v>0.32</v>
      </c>
      <c r="AV96" s="20">
        <v>126</v>
      </c>
      <c r="AW96" s="20">
        <v>164</v>
      </c>
      <c r="AX96" s="20">
        <v>0.76800000000000002</v>
      </c>
      <c r="AY96" s="20">
        <v>85</v>
      </c>
      <c r="AZ96" s="20">
        <f t="shared" si="12"/>
        <v>10.625</v>
      </c>
      <c r="BA96" s="20">
        <v>293</v>
      </c>
      <c r="BB96" s="20">
        <f t="shared" si="13"/>
        <v>36.625</v>
      </c>
      <c r="BC96" s="20">
        <v>110</v>
      </c>
      <c r="BD96" s="20">
        <v>51</v>
      </c>
      <c r="BE96" s="20">
        <v>27</v>
      </c>
      <c r="BF96" s="20">
        <v>95</v>
      </c>
      <c r="BG96" s="20">
        <v>116</v>
      </c>
      <c r="BH96" s="20">
        <v>74.8</v>
      </c>
      <c r="BI96" s="20">
        <v>65.625</v>
      </c>
      <c r="BJ96" s="20">
        <v>9.125</v>
      </c>
      <c r="BK96" s="20">
        <v>1.1579999999999999</v>
      </c>
      <c r="BL96" s="20">
        <v>11.875</v>
      </c>
      <c r="BM96" s="20">
        <v>0.53700000000000003</v>
      </c>
      <c r="BN96" s="20">
        <v>25</v>
      </c>
      <c r="BO96" s="20">
        <v>20.5</v>
      </c>
      <c r="BP96" s="20">
        <v>3.4</v>
      </c>
      <c r="BQ96" s="20">
        <v>6.375</v>
      </c>
      <c r="BR96" s="20">
        <v>14.5</v>
      </c>
      <c r="BS96" s="20">
        <v>122</v>
      </c>
      <c r="BT96" s="20">
        <v>0.54</v>
      </c>
      <c r="BU96" s="20">
        <v>5</v>
      </c>
      <c r="BV96" s="66">
        <v>74</v>
      </c>
      <c r="BW96" s="66">
        <v>74</v>
      </c>
      <c r="BX96" s="66">
        <v>50</v>
      </c>
      <c r="BY96" s="66">
        <v>48</v>
      </c>
      <c r="BZ96" s="66">
        <v>43</v>
      </c>
      <c r="CA96" s="66">
        <v>36</v>
      </c>
      <c r="CB96" s="66">
        <v>122</v>
      </c>
      <c r="CC96" s="66">
        <v>92</v>
      </c>
      <c r="CD96" s="20">
        <v>0.5</v>
      </c>
      <c r="CE96" s="20">
        <v>-0.47</v>
      </c>
      <c r="CF96" s="20">
        <v>108</v>
      </c>
      <c r="CG96" s="20">
        <v>108.4</v>
      </c>
      <c r="CH96" s="20">
        <v>66.5</v>
      </c>
      <c r="CI96" s="20">
        <v>2.1000000000000001E-2</v>
      </c>
      <c r="CJ96" s="20">
        <v>6.56</v>
      </c>
      <c r="CK96" s="20">
        <v>106.4</v>
      </c>
      <c r="CL96" s="20">
        <v>99.8</v>
      </c>
      <c r="CM96" s="20">
        <v>6.56</v>
      </c>
      <c r="CN96" s="20">
        <v>105.3</v>
      </c>
      <c r="CO96" s="20">
        <v>107.1</v>
      </c>
      <c r="CP96" s="63">
        <v>0.4521</v>
      </c>
      <c r="CQ96" s="20">
        <v>-2</v>
      </c>
      <c r="CR96" s="20">
        <f t="shared" si="11"/>
        <v>-0.33333333333333331</v>
      </c>
      <c r="CS96" s="20">
        <v>1140</v>
      </c>
      <c r="CT96" s="20">
        <v>0.98</v>
      </c>
      <c r="CU96" s="20">
        <v>5.31</v>
      </c>
      <c r="CV96" s="20">
        <v>612</v>
      </c>
      <c r="CW96" s="20">
        <v>574</v>
      </c>
      <c r="CX96" s="20">
        <v>480</v>
      </c>
      <c r="CY96" s="20">
        <v>0.45</v>
      </c>
      <c r="CZ96" s="20">
        <v>81</v>
      </c>
      <c r="DA96" s="20">
        <v>224</v>
      </c>
      <c r="DB96" s="20">
        <v>0.36199999999999999</v>
      </c>
      <c r="DC96" s="20">
        <v>99</v>
      </c>
      <c r="DD96" s="20">
        <v>139</v>
      </c>
      <c r="DE96" s="20">
        <v>0.71199999999999997</v>
      </c>
      <c r="DF96" s="20">
        <v>67</v>
      </c>
      <c r="DG96" s="20">
        <f t="shared" si="14"/>
        <v>11.166666666666666</v>
      </c>
      <c r="DH96" s="20">
        <v>279</v>
      </c>
      <c r="DI96" s="20">
        <f t="shared" si="15"/>
        <v>46.5</v>
      </c>
      <c r="DJ96" s="20">
        <v>102</v>
      </c>
      <c r="DK96" s="20">
        <v>51</v>
      </c>
      <c r="DL96" s="20">
        <v>39</v>
      </c>
      <c r="DM96" s="20">
        <v>70</v>
      </c>
      <c r="DN96" s="20">
        <v>125</v>
      </c>
      <c r="DO96" s="20">
        <v>76.5</v>
      </c>
      <c r="DP96" s="20">
        <v>71.75</v>
      </c>
      <c r="DQ96" s="20">
        <v>4.75</v>
      </c>
      <c r="DR96" s="20">
        <v>1.4570000000000001</v>
      </c>
      <c r="DS96" s="20">
        <v>8.75</v>
      </c>
      <c r="DT96" s="20">
        <v>0.72899999999999998</v>
      </c>
      <c r="DU96" s="20">
        <v>28</v>
      </c>
      <c r="DV96" s="20">
        <v>17.399999999999999</v>
      </c>
      <c r="DW96" s="20">
        <v>4.9000000000000004</v>
      </c>
      <c r="DX96" s="20">
        <v>6.375</v>
      </c>
      <c r="DY96" s="20">
        <v>15.6</v>
      </c>
      <c r="DZ96" s="20">
        <v>201</v>
      </c>
      <c r="EA96" s="20">
        <v>0.48099999999999998</v>
      </c>
      <c r="EB96" s="20">
        <v>4</v>
      </c>
      <c r="EC96" s="66">
        <v>159</v>
      </c>
      <c r="ED96" s="66">
        <v>118</v>
      </c>
      <c r="EE96" s="66">
        <v>189</v>
      </c>
      <c r="EF96" s="66">
        <v>167</v>
      </c>
      <c r="EG96" s="66">
        <v>170</v>
      </c>
      <c r="EH96" s="66">
        <v>107.5</v>
      </c>
      <c r="EI96" s="66">
        <v>203</v>
      </c>
      <c r="EJ96" s="66">
        <v>93</v>
      </c>
      <c r="EK96" s="20">
        <v>11956.52</v>
      </c>
      <c r="EL96" s="20">
        <v>10389.6</v>
      </c>
      <c r="EM96" s="20">
        <v>75.703125</v>
      </c>
      <c r="EN96" s="20">
        <v>55.78125</v>
      </c>
      <c r="EO96" s="20">
        <v>10.324</v>
      </c>
      <c r="EP96" s="20">
        <v>96</v>
      </c>
      <c r="EQ96" s="21">
        <v>82</v>
      </c>
      <c r="ER96" s="21">
        <v>76</v>
      </c>
      <c r="ES96" s="61" t="s">
        <v>51</v>
      </c>
      <c r="ET96" s="61">
        <v>158</v>
      </c>
      <c r="EU96" s="61">
        <v>6</v>
      </c>
    </row>
    <row r="97" spans="1:151" x14ac:dyDescent="0.45">
      <c r="A97" s="64">
        <v>45273</v>
      </c>
      <c r="B97" s="21" t="s">
        <v>297</v>
      </c>
      <c r="C97" s="21">
        <v>152</v>
      </c>
      <c r="D97" s="21" t="s">
        <v>333</v>
      </c>
      <c r="E97" s="21">
        <v>15</v>
      </c>
      <c r="F97" s="50" t="s">
        <v>558</v>
      </c>
      <c r="G97" t="s">
        <v>297</v>
      </c>
      <c r="H97" t="s">
        <v>333</v>
      </c>
      <c r="I97" t="s">
        <v>297</v>
      </c>
      <c r="J97" t="s">
        <v>333</v>
      </c>
      <c r="K97" t="s">
        <v>297</v>
      </c>
      <c r="L97" t="s">
        <v>449</v>
      </c>
      <c r="M97" t="s">
        <v>297</v>
      </c>
      <c r="N97" t="s">
        <v>719</v>
      </c>
      <c r="O97" t="s">
        <v>297</v>
      </c>
      <c r="P97" t="s">
        <v>333</v>
      </c>
      <c r="Q97" t="s">
        <v>297</v>
      </c>
      <c r="R97" t="s">
        <v>449</v>
      </c>
      <c r="S97" t="s">
        <v>29</v>
      </c>
      <c r="T97" t="s">
        <v>95</v>
      </c>
      <c r="U97">
        <v>9</v>
      </c>
      <c r="V97">
        <v>10</v>
      </c>
      <c r="W97" s="20">
        <v>0.44444444444444398</v>
      </c>
      <c r="X97" s="20">
        <v>-0.98</v>
      </c>
      <c r="Y97" s="20">
        <v>103.8</v>
      </c>
      <c r="Z97" s="20">
        <v>104.8</v>
      </c>
      <c r="AA97" s="20">
        <v>70.400000000000006</v>
      </c>
      <c r="AB97" s="20">
        <v>-6.0999999999999999E-2</v>
      </c>
      <c r="AC97" s="20">
        <v>-3.77</v>
      </c>
      <c r="AD97" s="20">
        <v>103</v>
      </c>
      <c r="AE97" s="20">
        <v>106.7</v>
      </c>
      <c r="AF97" s="20">
        <v>-6.45</v>
      </c>
      <c r="AG97" s="20">
        <v>104.4</v>
      </c>
      <c r="AH97" s="20">
        <v>105.7</v>
      </c>
      <c r="AI97" s="20">
        <v>0.46389999999999998</v>
      </c>
      <c r="AJ97" s="20">
        <v>-3.1</v>
      </c>
      <c r="AK97" s="20">
        <f t="shared" si="9"/>
        <v>-0.34444444444444444</v>
      </c>
      <c r="AL97" s="20">
        <v>1153</v>
      </c>
      <c r="AM97" s="20">
        <v>-3.85</v>
      </c>
      <c r="AN97" s="20">
        <v>-3.73</v>
      </c>
      <c r="AO97" s="20">
        <v>671</v>
      </c>
      <c r="AP97" s="20">
        <v>672</v>
      </c>
      <c r="AQ97" s="20">
        <v>535</v>
      </c>
      <c r="AR97" s="20">
        <v>0.41699999999999998</v>
      </c>
      <c r="AS97" s="20">
        <v>48</v>
      </c>
      <c r="AT97" s="20">
        <v>170</v>
      </c>
      <c r="AU97" s="20">
        <v>0.28199999999999997</v>
      </c>
      <c r="AV97" s="20">
        <v>177</v>
      </c>
      <c r="AW97" s="20">
        <v>240</v>
      </c>
      <c r="AX97" s="20">
        <v>0.73799999999999999</v>
      </c>
      <c r="AY97" s="20">
        <v>115</v>
      </c>
      <c r="AZ97" s="20">
        <f t="shared" si="12"/>
        <v>12.777777777777779</v>
      </c>
      <c r="BA97" s="20">
        <v>344</v>
      </c>
      <c r="BB97" s="20">
        <f t="shared" si="13"/>
        <v>38.222222222222221</v>
      </c>
      <c r="BC97" s="20">
        <v>96</v>
      </c>
      <c r="BD97" s="20">
        <v>52</v>
      </c>
      <c r="BE97" s="20">
        <v>27</v>
      </c>
      <c r="BF97" s="20">
        <v>117</v>
      </c>
      <c r="BG97" s="20">
        <v>173</v>
      </c>
      <c r="BH97" s="20">
        <v>74.599999999999994</v>
      </c>
      <c r="BI97" s="20">
        <v>74.667000000000002</v>
      </c>
      <c r="BJ97" s="20">
        <v>-0.111</v>
      </c>
      <c r="BK97" s="20">
        <v>0.82099999999999995</v>
      </c>
      <c r="BL97" s="20">
        <v>13</v>
      </c>
      <c r="BM97" s="20">
        <v>0.44400000000000001</v>
      </c>
      <c r="BN97" s="20">
        <v>18.899999999999999</v>
      </c>
      <c r="BO97" s="20">
        <v>26.7</v>
      </c>
      <c r="BP97" s="20">
        <v>3</v>
      </c>
      <c r="BQ97" s="20">
        <v>5.7777777777777777</v>
      </c>
      <c r="BR97" s="20">
        <v>19.2</v>
      </c>
      <c r="BS97" s="20">
        <v>302</v>
      </c>
      <c r="BT97" s="20">
        <v>0.40899999999999997</v>
      </c>
      <c r="BU97" s="20">
        <v>-1</v>
      </c>
      <c r="BV97" s="66">
        <v>275</v>
      </c>
      <c r="BW97" s="66">
        <v>259</v>
      </c>
      <c r="BX97" s="66">
        <v>239</v>
      </c>
      <c r="BY97" s="66">
        <v>236</v>
      </c>
      <c r="BZ97" s="66">
        <v>176</v>
      </c>
      <c r="CA97" s="66">
        <v>151.80000000000001</v>
      </c>
      <c r="CB97" s="66">
        <v>302</v>
      </c>
      <c r="CC97" s="66">
        <v>271</v>
      </c>
      <c r="CD97" s="20">
        <v>0.3</v>
      </c>
      <c r="CE97" s="20">
        <v>-2.4300000000000002</v>
      </c>
      <c r="CF97" s="20">
        <v>103.8</v>
      </c>
      <c r="CG97" s="20">
        <v>106.3</v>
      </c>
      <c r="CH97" s="20">
        <v>69.900000000000006</v>
      </c>
      <c r="CI97" s="20">
        <v>-9.8000000000000004E-2</v>
      </c>
      <c r="CJ97" s="20">
        <v>0.99</v>
      </c>
      <c r="CK97" s="20">
        <v>107.1</v>
      </c>
      <c r="CL97" s="20">
        <v>106.1</v>
      </c>
      <c r="CM97" s="20">
        <v>0.99</v>
      </c>
      <c r="CN97" s="20">
        <v>105.7</v>
      </c>
      <c r="CO97" s="20">
        <v>106.9</v>
      </c>
      <c r="CP97" s="63">
        <v>0.46710000000000002</v>
      </c>
      <c r="CQ97" s="20">
        <v>-4.4000000000000004</v>
      </c>
      <c r="CR97" s="20">
        <f t="shared" si="11"/>
        <v>-0.44000000000000006</v>
      </c>
      <c r="CS97" s="20">
        <v>1108</v>
      </c>
      <c r="CT97" s="20">
        <v>-4.1900000000000004</v>
      </c>
      <c r="CU97" s="20">
        <v>1.01</v>
      </c>
      <c r="CV97" s="20">
        <v>746</v>
      </c>
      <c r="CW97" s="20">
        <v>798</v>
      </c>
      <c r="CX97" s="20">
        <v>629</v>
      </c>
      <c r="CY97" s="20">
        <v>0.41299999999999998</v>
      </c>
      <c r="CZ97" s="20">
        <v>96</v>
      </c>
      <c r="DA97" s="20">
        <v>283</v>
      </c>
      <c r="DB97" s="20">
        <v>0.33900000000000002</v>
      </c>
      <c r="DC97" s="20">
        <v>130</v>
      </c>
      <c r="DD97" s="20">
        <v>195</v>
      </c>
      <c r="DE97" s="20">
        <v>0.66700000000000004</v>
      </c>
      <c r="DF97" s="20">
        <v>134</v>
      </c>
      <c r="DG97" s="20">
        <f t="shared" si="14"/>
        <v>13.4</v>
      </c>
      <c r="DH97" s="20">
        <v>380</v>
      </c>
      <c r="DI97" s="20">
        <f t="shared" si="15"/>
        <v>38</v>
      </c>
      <c r="DJ97" s="20">
        <v>145</v>
      </c>
      <c r="DK97" s="20">
        <v>55</v>
      </c>
      <c r="DL97" s="20">
        <v>44</v>
      </c>
      <c r="DM97" s="20">
        <v>138</v>
      </c>
      <c r="DN97" s="20">
        <v>202</v>
      </c>
      <c r="DO97" s="20">
        <v>74.599999999999994</v>
      </c>
      <c r="DP97" s="20">
        <v>79.8</v>
      </c>
      <c r="DQ97" s="20">
        <v>-5.2</v>
      </c>
      <c r="DR97" s="20">
        <v>1.0509999999999999</v>
      </c>
      <c r="DS97" s="20">
        <v>13.8</v>
      </c>
      <c r="DT97" s="20">
        <v>0.39900000000000002</v>
      </c>
      <c r="DU97" s="20">
        <v>28.3</v>
      </c>
      <c r="DV97" s="20">
        <v>19.5</v>
      </c>
      <c r="DW97" s="20">
        <v>4.4000000000000004</v>
      </c>
      <c r="DX97" s="20">
        <v>5.5</v>
      </c>
      <c r="DY97" s="20">
        <v>20.2</v>
      </c>
      <c r="DZ97" s="20">
        <v>305</v>
      </c>
      <c r="EA97" s="20">
        <v>0.40799999999999997</v>
      </c>
      <c r="EB97" s="20">
        <v>-2</v>
      </c>
      <c r="EC97" s="66">
        <v>246</v>
      </c>
      <c r="ED97" s="66">
        <v>287</v>
      </c>
      <c r="EE97" s="66">
        <v>289</v>
      </c>
      <c r="EF97" s="66">
        <v>192</v>
      </c>
      <c r="EG97" s="66">
        <v>194</v>
      </c>
      <c r="EH97" s="66">
        <v>160.5</v>
      </c>
      <c r="EI97" s="66">
        <v>305</v>
      </c>
      <c r="EJ97" s="66">
        <v>288</v>
      </c>
      <c r="EK97" s="20">
        <v>11033.939999999999</v>
      </c>
      <c r="EL97" s="20">
        <v>10878.24</v>
      </c>
      <c r="EM97" s="20">
        <v>71.5</v>
      </c>
      <c r="EN97" s="20">
        <v>79.733333333333334</v>
      </c>
      <c r="EO97" s="20">
        <v>12.8064</v>
      </c>
      <c r="EP97" s="20">
        <v>149.07599999999999</v>
      </c>
      <c r="EQ97" s="21">
        <v>63</v>
      </c>
      <c r="ER97" s="21">
        <v>75</v>
      </c>
      <c r="ES97" s="61" t="s">
        <v>333</v>
      </c>
      <c r="ET97" s="61">
        <v>138</v>
      </c>
      <c r="EU97" s="61">
        <v>-12</v>
      </c>
    </row>
    <row r="98" spans="1:151" x14ac:dyDescent="0.45">
      <c r="A98" s="64">
        <v>45273</v>
      </c>
      <c r="B98" s="21" t="s">
        <v>105</v>
      </c>
      <c r="C98" s="21">
        <v>324</v>
      </c>
      <c r="D98" s="21" t="s">
        <v>44</v>
      </c>
      <c r="E98" s="21">
        <v>63</v>
      </c>
      <c r="F98" s="50" t="s">
        <v>558</v>
      </c>
      <c r="G98" t="s">
        <v>105</v>
      </c>
      <c r="H98" t="s">
        <v>44</v>
      </c>
      <c r="I98" t="s">
        <v>105</v>
      </c>
      <c r="J98" t="s">
        <v>44</v>
      </c>
      <c r="K98" t="s">
        <v>1329</v>
      </c>
      <c r="L98" t="s">
        <v>44</v>
      </c>
      <c r="M98" t="s">
        <v>105</v>
      </c>
      <c r="N98" t="s">
        <v>44</v>
      </c>
      <c r="O98" t="s">
        <v>105</v>
      </c>
      <c r="P98" t="s">
        <v>44</v>
      </c>
      <c r="Q98" t="s">
        <v>105</v>
      </c>
      <c r="R98" t="s">
        <v>44</v>
      </c>
      <c r="S98" t="s">
        <v>47</v>
      </c>
      <c r="T98" t="s">
        <v>15</v>
      </c>
      <c r="U98">
        <v>7</v>
      </c>
      <c r="V98">
        <v>9</v>
      </c>
      <c r="W98" s="20">
        <v>0.42857142857142899</v>
      </c>
      <c r="X98" s="20">
        <v>2.85</v>
      </c>
      <c r="Y98" s="20">
        <v>109.7</v>
      </c>
      <c r="Z98" s="20">
        <v>106.8</v>
      </c>
      <c r="AA98" s="20">
        <v>67.599999999999994</v>
      </c>
      <c r="AB98" s="20">
        <v>-3.3000000000000002E-2</v>
      </c>
      <c r="AC98" s="20">
        <v>0.27</v>
      </c>
      <c r="AD98" s="20">
        <v>104.9</v>
      </c>
      <c r="AE98" s="20">
        <v>104.7</v>
      </c>
      <c r="AF98" s="20">
        <v>0.27</v>
      </c>
      <c r="AG98" s="20">
        <v>108.9</v>
      </c>
      <c r="AH98" s="20">
        <v>103.9</v>
      </c>
      <c r="AI98" s="20">
        <v>0.63080000000000003</v>
      </c>
      <c r="AJ98" s="20">
        <v>-2.7</v>
      </c>
      <c r="AK98" s="20">
        <f t="shared" si="9"/>
        <v>-0.38571428571428573</v>
      </c>
      <c r="AL98" s="20">
        <v>1180</v>
      </c>
      <c r="AM98" s="20">
        <v>0.25</v>
      </c>
      <c r="AN98" s="20">
        <v>1.68</v>
      </c>
      <c r="AO98" s="20">
        <v>511</v>
      </c>
      <c r="AP98" s="20">
        <v>521</v>
      </c>
      <c r="AQ98" s="20">
        <v>412</v>
      </c>
      <c r="AR98" s="20">
        <v>0.47299999999999998</v>
      </c>
      <c r="AS98" s="20">
        <v>50</v>
      </c>
      <c r="AT98" s="20">
        <v>148</v>
      </c>
      <c r="AU98" s="20">
        <v>0.33800000000000002</v>
      </c>
      <c r="AV98" s="20">
        <v>71</v>
      </c>
      <c r="AW98" s="20">
        <v>102</v>
      </c>
      <c r="AX98" s="20">
        <v>0.69599999999999995</v>
      </c>
      <c r="AY98" s="20">
        <v>66</v>
      </c>
      <c r="AZ98" s="20">
        <f t="shared" si="12"/>
        <v>9.4285714285714288</v>
      </c>
      <c r="BA98" s="20">
        <v>215</v>
      </c>
      <c r="BB98" s="20">
        <f t="shared" si="13"/>
        <v>30.714285714285715</v>
      </c>
      <c r="BC98" s="20">
        <v>90</v>
      </c>
      <c r="BD98" s="20">
        <v>50</v>
      </c>
      <c r="BE98" s="20">
        <v>30</v>
      </c>
      <c r="BF98" s="20">
        <v>75</v>
      </c>
      <c r="BG98" s="20">
        <v>102</v>
      </c>
      <c r="BH98" s="20">
        <v>73</v>
      </c>
      <c r="BI98" s="20">
        <v>74.429000000000002</v>
      </c>
      <c r="BJ98" s="20">
        <v>-1.429</v>
      </c>
      <c r="BK98" s="20">
        <v>1.2</v>
      </c>
      <c r="BL98" s="20">
        <v>10.714</v>
      </c>
      <c r="BM98" s="20">
        <v>0.66700000000000004</v>
      </c>
      <c r="BN98" s="20">
        <v>21.1</v>
      </c>
      <c r="BO98" s="20">
        <v>14.6</v>
      </c>
      <c r="BP98" s="20">
        <v>4.3</v>
      </c>
      <c r="BQ98" s="20">
        <v>7.1428571428571432</v>
      </c>
      <c r="BR98" s="20">
        <v>14.6</v>
      </c>
      <c r="BS98" s="20">
        <v>254</v>
      </c>
      <c r="BT98" s="20">
        <v>0.45100000000000001</v>
      </c>
      <c r="BU98" s="20">
        <v>1</v>
      </c>
      <c r="BV98" s="66">
        <v>212</v>
      </c>
      <c r="BW98" s="66">
        <v>167</v>
      </c>
      <c r="BX98" s="66">
        <v>197</v>
      </c>
      <c r="BY98" s="66">
        <v>85</v>
      </c>
      <c r="BZ98" s="66">
        <v>134</v>
      </c>
      <c r="CA98" s="66">
        <v>97.3</v>
      </c>
      <c r="CB98" s="66">
        <v>254</v>
      </c>
      <c r="CC98" s="66">
        <v>204</v>
      </c>
      <c r="CD98" s="20">
        <v>0.88888888888888895</v>
      </c>
      <c r="CE98" s="20">
        <v>26.01</v>
      </c>
      <c r="CF98" s="20">
        <v>118.3</v>
      </c>
      <c r="CG98" s="20">
        <v>92.2</v>
      </c>
      <c r="CH98" s="20">
        <v>69</v>
      </c>
      <c r="CI98" s="20">
        <v>2.9000000000000001E-2</v>
      </c>
      <c r="CJ98" s="20">
        <v>0.96</v>
      </c>
      <c r="CK98" s="20">
        <v>105.6</v>
      </c>
      <c r="CL98" s="20">
        <v>104.7</v>
      </c>
      <c r="CM98" s="20">
        <v>0.96</v>
      </c>
      <c r="CN98" s="20">
        <v>119.1</v>
      </c>
      <c r="CO98" s="20">
        <v>94.1</v>
      </c>
      <c r="CP98" s="63">
        <v>0.93810000000000004</v>
      </c>
      <c r="CQ98" s="20">
        <v>1.5</v>
      </c>
      <c r="CR98" s="20">
        <f t="shared" si="11"/>
        <v>0.16666666666666666</v>
      </c>
      <c r="CS98" s="20">
        <v>1417</v>
      </c>
      <c r="CT98" s="20">
        <v>26.39</v>
      </c>
      <c r="CU98" s="20">
        <v>3.06</v>
      </c>
      <c r="CV98" s="20">
        <v>781</v>
      </c>
      <c r="CW98" s="20">
        <v>571</v>
      </c>
      <c r="CX98" s="20">
        <v>552</v>
      </c>
      <c r="CY98" s="20">
        <v>0.51300000000000001</v>
      </c>
      <c r="CZ98" s="20">
        <v>113</v>
      </c>
      <c r="DA98" s="20">
        <v>281</v>
      </c>
      <c r="DB98" s="20">
        <v>0.40200000000000002</v>
      </c>
      <c r="DC98" s="20">
        <v>102</v>
      </c>
      <c r="DD98" s="20">
        <v>136</v>
      </c>
      <c r="DE98" s="20">
        <v>0.75</v>
      </c>
      <c r="DF98" s="20">
        <v>87</v>
      </c>
      <c r="DG98" s="20">
        <f t="shared" si="14"/>
        <v>9.6666666666666661</v>
      </c>
      <c r="DH98" s="20">
        <v>373</v>
      </c>
      <c r="DI98" s="20">
        <f t="shared" si="15"/>
        <v>41.444444444444443</v>
      </c>
      <c r="DJ98" s="20">
        <v>163</v>
      </c>
      <c r="DK98" s="20">
        <v>31</v>
      </c>
      <c r="DL98" s="20">
        <v>33</v>
      </c>
      <c r="DM98" s="20">
        <v>91</v>
      </c>
      <c r="DN98" s="20">
        <v>83</v>
      </c>
      <c r="DO98" s="20">
        <v>86.8</v>
      </c>
      <c r="DP98" s="20">
        <v>63.444000000000003</v>
      </c>
      <c r="DQ98" s="20">
        <v>23.332999999999998</v>
      </c>
      <c r="DR98" s="20">
        <v>1.7909999999999999</v>
      </c>
      <c r="DS98" s="20">
        <v>10.111000000000001</v>
      </c>
      <c r="DT98" s="20">
        <v>0.34100000000000003</v>
      </c>
      <c r="DU98" s="20">
        <v>31.2</v>
      </c>
      <c r="DV98" s="20">
        <v>15.1</v>
      </c>
      <c r="DW98" s="20">
        <v>3.7</v>
      </c>
      <c r="DX98" s="20">
        <v>3.4444444444444446</v>
      </c>
      <c r="DY98" s="20">
        <v>9.1999999999999993</v>
      </c>
      <c r="DZ98" s="20">
        <v>29</v>
      </c>
      <c r="EA98" s="20">
        <v>0.625</v>
      </c>
      <c r="EB98" s="20">
        <v>-1</v>
      </c>
      <c r="EC98" s="66">
        <v>5</v>
      </c>
      <c r="ED98" s="66">
        <v>8</v>
      </c>
      <c r="EE98" s="66">
        <v>20</v>
      </c>
      <c r="EF98" s="66">
        <v>2</v>
      </c>
      <c r="EG98" s="66">
        <v>6</v>
      </c>
      <c r="EH98" s="66">
        <v>6.2</v>
      </c>
      <c r="EI98" s="66">
        <v>29</v>
      </c>
      <c r="EJ98" s="66">
        <v>31</v>
      </c>
      <c r="EK98" s="20">
        <v>10114.34</v>
      </c>
      <c r="EL98" s="20">
        <v>12634.439999999999</v>
      </c>
      <c r="EM98" s="20">
        <v>36.903777777777783</v>
      </c>
      <c r="EN98" s="20">
        <v>72.221428571428575</v>
      </c>
      <c r="EO98" s="20">
        <v>10.95</v>
      </c>
      <c r="EP98" s="20">
        <v>57.767999999999994</v>
      </c>
      <c r="EQ98" s="21">
        <v>79</v>
      </c>
      <c r="ER98" s="21">
        <v>64</v>
      </c>
      <c r="ES98" s="61" t="s">
        <v>105</v>
      </c>
      <c r="ET98" s="61">
        <v>143</v>
      </c>
      <c r="EU98" s="61">
        <v>15</v>
      </c>
    </row>
    <row r="99" spans="1:151" x14ac:dyDescent="0.45">
      <c r="A99" s="64">
        <v>45273</v>
      </c>
      <c r="B99" s="21" t="s">
        <v>119</v>
      </c>
      <c r="C99" s="21">
        <v>260</v>
      </c>
      <c r="D99" s="21" t="s">
        <v>187</v>
      </c>
      <c r="E99" s="21">
        <v>263</v>
      </c>
      <c r="F99" s="50" t="s">
        <v>558</v>
      </c>
      <c r="G99" t="s">
        <v>119</v>
      </c>
      <c r="H99" t="s">
        <v>187</v>
      </c>
      <c r="I99" t="s">
        <v>119</v>
      </c>
      <c r="J99" t="s">
        <v>187</v>
      </c>
      <c r="K99" t="s">
        <v>119</v>
      </c>
      <c r="L99" t="s">
        <v>187</v>
      </c>
      <c r="M99" t="s">
        <v>119</v>
      </c>
      <c r="N99" t="s">
        <v>187</v>
      </c>
      <c r="O99" t="s">
        <v>1349</v>
      </c>
      <c r="P99" t="s">
        <v>187</v>
      </c>
      <c r="Q99" t="s">
        <v>119</v>
      </c>
      <c r="R99" t="s">
        <v>431</v>
      </c>
      <c r="S99" t="s">
        <v>31</v>
      </c>
      <c r="T99" t="s">
        <v>116</v>
      </c>
      <c r="U99">
        <v>9</v>
      </c>
      <c r="V99">
        <v>8</v>
      </c>
      <c r="W99" s="20">
        <v>0.7</v>
      </c>
      <c r="X99" s="20">
        <v>11.4</v>
      </c>
      <c r="Y99" s="20">
        <v>107.2</v>
      </c>
      <c r="Z99" s="20">
        <v>95.8</v>
      </c>
      <c r="AA99" s="20">
        <v>66.599999999999994</v>
      </c>
      <c r="AB99" s="20">
        <v>-0.104</v>
      </c>
      <c r="AC99" s="20">
        <v>0.81</v>
      </c>
      <c r="AD99" s="20">
        <v>104.6</v>
      </c>
      <c r="AE99" s="20">
        <v>103.8</v>
      </c>
      <c r="AF99" s="20">
        <v>0.81</v>
      </c>
      <c r="AG99" s="20">
        <v>105.3</v>
      </c>
      <c r="AH99" s="20">
        <v>97.7</v>
      </c>
      <c r="AI99" s="20">
        <v>0.70409999999999995</v>
      </c>
      <c r="AJ99" s="20">
        <v>-0.9</v>
      </c>
      <c r="AK99" s="20">
        <f t="shared" si="9"/>
        <v>-0.1</v>
      </c>
      <c r="AL99" s="20">
        <v>1271</v>
      </c>
      <c r="AM99" s="20">
        <v>10.56</v>
      </c>
      <c r="AN99" s="20">
        <v>0.79</v>
      </c>
      <c r="AO99" s="20">
        <v>783</v>
      </c>
      <c r="AP99" s="20">
        <v>626</v>
      </c>
      <c r="AQ99" s="20">
        <v>610</v>
      </c>
      <c r="AR99" s="20">
        <v>0.49</v>
      </c>
      <c r="AS99" s="20">
        <v>80</v>
      </c>
      <c r="AT99" s="20">
        <v>239</v>
      </c>
      <c r="AU99" s="20">
        <v>0.33500000000000002</v>
      </c>
      <c r="AV99" s="20">
        <v>105</v>
      </c>
      <c r="AW99" s="20">
        <v>140</v>
      </c>
      <c r="AX99" s="20">
        <v>0.75</v>
      </c>
      <c r="AY99" s="20">
        <v>112</v>
      </c>
      <c r="AZ99" s="20">
        <f t="shared" si="12"/>
        <v>12.444444444444445</v>
      </c>
      <c r="BA99" s="20">
        <v>360</v>
      </c>
      <c r="BB99" s="20">
        <f t="shared" si="13"/>
        <v>40</v>
      </c>
      <c r="BC99" s="20">
        <v>168</v>
      </c>
      <c r="BD99" s="20">
        <v>90</v>
      </c>
      <c r="BE99" s="20">
        <v>38</v>
      </c>
      <c r="BF99" s="20">
        <v>129</v>
      </c>
      <c r="BG99" s="20">
        <v>171</v>
      </c>
      <c r="BH99" s="20">
        <v>78.3</v>
      </c>
      <c r="BI99" s="20">
        <v>62.6</v>
      </c>
      <c r="BJ99" s="20">
        <v>15.7</v>
      </c>
      <c r="BK99" s="20">
        <v>1.302</v>
      </c>
      <c r="BL99" s="20">
        <v>12.9</v>
      </c>
      <c r="BM99" s="20">
        <v>0.69799999999999995</v>
      </c>
      <c r="BN99" s="20">
        <v>23.9</v>
      </c>
      <c r="BO99" s="20">
        <v>14</v>
      </c>
      <c r="BP99" s="20">
        <v>3.8</v>
      </c>
      <c r="BQ99" s="20">
        <v>9</v>
      </c>
      <c r="BR99" s="20">
        <v>17.100000000000001</v>
      </c>
      <c r="BS99" s="20">
        <v>56</v>
      </c>
      <c r="BT99" s="20">
        <v>0.58399999999999996</v>
      </c>
      <c r="BU99" s="20">
        <v>-14</v>
      </c>
      <c r="BV99" s="66">
        <v>48</v>
      </c>
      <c r="BW99" s="66">
        <v>87</v>
      </c>
      <c r="BX99" s="66">
        <v>102</v>
      </c>
      <c r="BY99" s="66">
        <v>74</v>
      </c>
      <c r="BZ99" s="66">
        <v>64</v>
      </c>
      <c r="CA99" s="66">
        <v>54.7</v>
      </c>
      <c r="CB99" s="66">
        <v>60</v>
      </c>
      <c r="CC99" s="66">
        <v>79</v>
      </c>
      <c r="CD99" s="20">
        <v>0.66666666666666696</v>
      </c>
      <c r="CE99" s="20">
        <v>3.1</v>
      </c>
      <c r="CF99" s="20">
        <v>103.4</v>
      </c>
      <c r="CG99" s="20">
        <v>100.3</v>
      </c>
      <c r="CH99" s="20">
        <v>69.5</v>
      </c>
      <c r="CI99" s="20">
        <v>-7.9000000000000001E-2</v>
      </c>
      <c r="CJ99" s="20">
        <v>-7.08</v>
      </c>
      <c r="CK99" s="20">
        <v>99.3</v>
      </c>
      <c r="CL99" s="20">
        <v>106.4</v>
      </c>
      <c r="CM99" s="20">
        <v>-8.56</v>
      </c>
      <c r="CN99" s="20">
        <v>103.2</v>
      </c>
      <c r="CO99" s="20">
        <v>98</v>
      </c>
      <c r="CP99" s="63">
        <v>0.64229999999999998</v>
      </c>
      <c r="CQ99" s="20">
        <v>-2</v>
      </c>
      <c r="CR99" s="20">
        <f t="shared" si="11"/>
        <v>-0.25</v>
      </c>
      <c r="CS99" s="20">
        <v>1201</v>
      </c>
      <c r="CT99" s="20">
        <v>5.7</v>
      </c>
      <c r="CU99" s="20">
        <v>-1.92</v>
      </c>
      <c r="CV99" s="20">
        <v>675</v>
      </c>
      <c r="CW99" s="20">
        <v>559</v>
      </c>
      <c r="CX99" s="20">
        <v>507</v>
      </c>
      <c r="CY99" s="20">
        <v>0.46899999999999997</v>
      </c>
      <c r="CZ99" s="20">
        <v>60</v>
      </c>
      <c r="DA99" s="20">
        <v>188</v>
      </c>
      <c r="DB99" s="20">
        <v>0.31900000000000001</v>
      </c>
      <c r="DC99" s="20">
        <v>139</v>
      </c>
      <c r="DD99" s="20">
        <v>189</v>
      </c>
      <c r="DE99" s="20">
        <v>0.73499999999999999</v>
      </c>
      <c r="DF99" s="20">
        <v>86</v>
      </c>
      <c r="DG99" s="20">
        <f t="shared" si="14"/>
        <v>10.75</v>
      </c>
      <c r="DH99" s="20">
        <v>326</v>
      </c>
      <c r="DI99" s="20">
        <f t="shared" si="15"/>
        <v>40.75</v>
      </c>
      <c r="DJ99" s="20">
        <v>131</v>
      </c>
      <c r="DK99" s="20">
        <v>64</v>
      </c>
      <c r="DL99" s="20">
        <v>31</v>
      </c>
      <c r="DM99" s="20">
        <v>122</v>
      </c>
      <c r="DN99" s="20">
        <v>169</v>
      </c>
      <c r="DO99" s="20">
        <v>75</v>
      </c>
      <c r="DP99" s="20">
        <v>62.110999999999997</v>
      </c>
      <c r="DQ99" s="20">
        <v>12.888999999999999</v>
      </c>
      <c r="DR99" s="20">
        <v>1.0740000000000001</v>
      </c>
      <c r="DS99" s="20">
        <v>13.555999999999999</v>
      </c>
      <c r="DT99" s="20">
        <v>0.52500000000000002</v>
      </c>
      <c r="DU99" s="20">
        <v>20.9</v>
      </c>
      <c r="DV99" s="20">
        <v>21</v>
      </c>
      <c r="DW99" s="20">
        <v>3.4</v>
      </c>
      <c r="DX99" s="20">
        <v>7.1111111111111107</v>
      </c>
      <c r="DY99" s="20">
        <v>18.8</v>
      </c>
      <c r="DZ99" s="20">
        <v>187</v>
      </c>
      <c r="EA99" s="20">
        <v>0.48799999999999999</v>
      </c>
      <c r="EB99" s="20">
        <v>0</v>
      </c>
      <c r="EC99" s="66">
        <v>132</v>
      </c>
      <c r="ED99" s="66">
        <v>143</v>
      </c>
      <c r="EE99" s="66">
        <v>209</v>
      </c>
      <c r="EF99" s="66">
        <v>121</v>
      </c>
      <c r="EG99" s="66">
        <v>133</v>
      </c>
      <c r="EH99" s="66">
        <v>101.2</v>
      </c>
      <c r="EI99" s="66">
        <v>189</v>
      </c>
      <c r="EJ99" s="66">
        <v>146</v>
      </c>
      <c r="EK99" s="20">
        <v>10752.16</v>
      </c>
      <c r="EL99" s="20">
        <v>9905.7199999999993</v>
      </c>
      <c r="EM99" s="20">
        <v>91.733333333333334</v>
      </c>
      <c r="EN99" s="20">
        <v>122.00399999999999</v>
      </c>
      <c r="EO99" s="20">
        <v>12.5685</v>
      </c>
      <c r="EP99" s="20">
        <v>126.75</v>
      </c>
      <c r="EQ99" s="21">
        <v>62</v>
      </c>
      <c r="ER99" s="21">
        <v>59</v>
      </c>
      <c r="ES99" s="61" t="s">
        <v>119</v>
      </c>
      <c r="ET99" s="61">
        <v>121</v>
      </c>
      <c r="EU99" s="61">
        <v>3</v>
      </c>
    </row>
    <row r="100" spans="1:151" x14ac:dyDescent="0.45">
      <c r="A100" s="64">
        <v>45273</v>
      </c>
      <c r="B100" s="21" t="s">
        <v>110</v>
      </c>
      <c r="C100" s="21">
        <v>192</v>
      </c>
      <c r="D100" s="21" t="s">
        <v>255</v>
      </c>
      <c r="E100" s="21">
        <v>347</v>
      </c>
      <c r="F100" s="50" t="s">
        <v>558</v>
      </c>
      <c r="G100" t="s">
        <v>110</v>
      </c>
      <c r="H100" t="s">
        <v>255</v>
      </c>
      <c r="I100" t="s">
        <v>110</v>
      </c>
      <c r="J100" t="s">
        <v>255</v>
      </c>
      <c r="K100" t="s">
        <v>110</v>
      </c>
      <c r="L100" t="s">
        <v>461</v>
      </c>
      <c r="M100" t="s">
        <v>110</v>
      </c>
      <c r="N100" t="s">
        <v>1265</v>
      </c>
      <c r="O100" t="s">
        <v>110</v>
      </c>
      <c r="P100" t="s">
        <v>255</v>
      </c>
      <c r="Q100" t="s">
        <v>110</v>
      </c>
      <c r="R100" t="s">
        <v>461</v>
      </c>
      <c r="S100" t="s">
        <v>47</v>
      </c>
      <c r="T100" t="s">
        <v>182</v>
      </c>
      <c r="U100">
        <v>8</v>
      </c>
      <c r="V100">
        <v>6</v>
      </c>
      <c r="W100" s="20">
        <v>0.875</v>
      </c>
      <c r="X100" s="20">
        <v>11.99</v>
      </c>
      <c r="Y100" s="20">
        <v>109</v>
      </c>
      <c r="Z100" s="20">
        <v>97</v>
      </c>
      <c r="AA100" s="20">
        <v>70.099999999999994</v>
      </c>
      <c r="AB100" s="20">
        <v>9.9000000000000005E-2</v>
      </c>
      <c r="AC100" s="20">
        <v>-3.79</v>
      </c>
      <c r="AD100" s="20">
        <v>102.9</v>
      </c>
      <c r="AE100" s="20">
        <v>106.7</v>
      </c>
      <c r="AF100" s="20">
        <v>-3.79</v>
      </c>
      <c r="AG100" s="20">
        <v>110.1</v>
      </c>
      <c r="AH100" s="20">
        <v>96.5</v>
      </c>
      <c r="AI100" s="20">
        <v>0.81969999999999998</v>
      </c>
      <c r="AJ100" s="20">
        <v>0.5</v>
      </c>
      <c r="AK100" s="20">
        <f t="shared" si="9"/>
        <v>6.25E-2</v>
      </c>
      <c r="AL100" s="20">
        <v>1321</v>
      </c>
      <c r="AM100" s="20">
        <v>12.65</v>
      </c>
      <c r="AN100" s="20">
        <v>-1.48</v>
      </c>
      <c r="AO100" s="20">
        <v>639</v>
      </c>
      <c r="AP100" s="20">
        <v>526</v>
      </c>
      <c r="AQ100" s="20">
        <v>460</v>
      </c>
      <c r="AR100" s="20">
        <v>0.46300000000000002</v>
      </c>
      <c r="AS100" s="20">
        <v>42</v>
      </c>
      <c r="AT100" s="20">
        <v>131</v>
      </c>
      <c r="AU100" s="20">
        <v>0.32100000000000001</v>
      </c>
      <c r="AV100" s="20">
        <v>171</v>
      </c>
      <c r="AW100" s="20">
        <v>231</v>
      </c>
      <c r="AX100" s="20">
        <v>0.74</v>
      </c>
      <c r="AY100" s="20">
        <v>78</v>
      </c>
      <c r="AZ100" s="20">
        <f t="shared" si="12"/>
        <v>9.75</v>
      </c>
      <c r="BA100" s="20">
        <v>318</v>
      </c>
      <c r="BB100" s="20">
        <f t="shared" si="13"/>
        <v>39.75</v>
      </c>
      <c r="BC100" s="20">
        <v>119</v>
      </c>
      <c r="BD100" s="20">
        <v>37</v>
      </c>
      <c r="BE100" s="20">
        <v>32</v>
      </c>
      <c r="BF100" s="20">
        <v>77</v>
      </c>
      <c r="BG100" s="20">
        <v>143</v>
      </c>
      <c r="BH100" s="20">
        <v>79.900000000000006</v>
      </c>
      <c r="BI100" s="20">
        <v>65.75</v>
      </c>
      <c r="BJ100" s="20">
        <v>14.125</v>
      </c>
      <c r="BK100" s="20">
        <v>1.5449999999999999</v>
      </c>
      <c r="BL100" s="20">
        <v>9.625</v>
      </c>
      <c r="BM100" s="20">
        <v>0.48099999999999998</v>
      </c>
      <c r="BN100" s="20">
        <v>16.399999999999999</v>
      </c>
      <c r="BO100" s="20">
        <v>28.9</v>
      </c>
      <c r="BP100" s="20">
        <v>4</v>
      </c>
      <c r="BQ100" s="20">
        <v>4.625</v>
      </c>
      <c r="BR100" s="20">
        <v>17.899999999999999</v>
      </c>
      <c r="BS100" s="20">
        <v>52</v>
      </c>
      <c r="BT100" s="20">
        <v>0.58699999999999997</v>
      </c>
      <c r="BU100" s="20">
        <v>2</v>
      </c>
      <c r="BV100" s="66">
        <v>52</v>
      </c>
      <c r="BW100" s="66">
        <v>59</v>
      </c>
      <c r="BX100" s="66">
        <v>44</v>
      </c>
      <c r="BY100" s="66">
        <v>59</v>
      </c>
      <c r="BZ100" s="66">
        <v>61</v>
      </c>
      <c r="CA100" s="66">
        <v>37.299999999999997</v>
      </c>
      <c r="CB100" s="66">
        <v>52</v>
      </c>
      <c r="CC100" s="66">
        <v>33</v>
      </c>
      <c r="CD100" s="20">
        <v>0.625</v>
      </c>
      <c r="CE100" s="20">
        <v>3.91</v>
      </c>
      <c r="CF100" s="20">
        <v>104.3</v>
      </c>
      <c r="CG100" s="20">
        <v>100.4</v>
      </c>
      <c r="CH100" s="20">
        <v>64.099999999999994</v>
      </c>
      <c r="CI100" s="20">
        <v>-9.6000000000000002E-2</v>
      </c>
      <c r="CJ100" s="20">
        <v>1.5</v>
      </c>
      <c r="CK100" s="20">
        <v>103.3</v>
      </c>
      <c r="CL100" s="20">
        <v>101.8</v>
      </c>
      <c r="CM100" s="20">
        <v>1.5</v>
      </c>
      <c r="CN100" s="20">
        <v>103</v>
      </c>
      <c r="CO100" s="20">
        <v>99.6</v>
      </c>
      <c r="CP100" s="63">
        <v>0.59450000000000003</v>
      </c>
      <c r="CQ100" s="20">
        <v>-1.5</v>
      </c>
      <c r="CR100" s="20">
        <f t="shared" si="11"/>
        <v>-0.25</v>
      </c>
      <c r="CS100" s="20">
        <v>1202</v>
      </c>
      <c r="CT100" s="20">
        <v>3.73</v>
      </c>
      <c r="CU100" s="20">
        <v>-0.11</v>
      </c>
      <c r="CV100" s="20">
        <v>587</v>
      </c>
      <c r="CW100" s="20">
        <v>468</v>
      </c>
      <c r="CX100" s="20">
        <v>451</v>
      </c>
      <c r="CY100" s="20">
        <v>0.42399999999999999</v>
      </c>
      <c r="CZ100" s="20">
        <v>65</v>
      </c>
      <c r="DA100" s="20">
        <v>195</v>
      </c>
      <c r="DB100" s="20">
        <v>0.33300000000000002</v>
      </c>
      <c r="DC100" s="20">
        <v>140</v>
      </c>
      <c r="DD100" s="20">
        <v>180</v>
      </c>
      <c r="DE100" s="20">
        <v>0.77800000000000002</v>
      </c>
      <c r="DF100" s="20">
        <v>67</v>
      </c>
      <c r="DG100" s="20">
        <f t="shared" si="14"/>
        <v>11.166666666666666</v>
      </c>
      <c r="DH100" s="20">
        <v>274</v>
      </c>
      <c r="DI100" s="20">
        <f t="shared" si="15"/>
        <v>45.666666666666664</v>
      </c>
      <c r="DJ100" s="20">
        <v>91</v>
      </c>
      <c r="DK100" s="20">
        <v>54</v>
      </c>
      <c r="DL100" s="20">
        <v>9</v>
      </c>
      <c r="DM100" s="20">
        <v>75</v>
      </c>
      <c r="DN100" s="20">
        <v>109</v>
      </c>
      <c r="DO100" s="20">
        <v>73.400000000000006</v>
      </c>
      <c r="DP100" s="20">
        <v>58.5</v>
      </c>
      <c r="DQ100" s="20">
        <v>14.875</v>
      </c>
      <c r="DR100" s="20">
        <v>1.2130000000000001</v>
      </c>
      <c r="DS100" s="20">
        <v>9.375</v>
      </c>
      <c r="DT100" s="20">
        <v>0.72</v>
      </c>
      <c r="DU100" s="20">
        <v>24.4</v>
      </c>
      <c r="DV100" s="20">
        <v>22.5</v>
      </c>
      <c r="DW100" s="20">
        <v>1.1000000000000001</v>
      </c>
      <c r="DX100" s="20">
        <v>6.75</v>
      </c>
      <c r="DY100" s="20">
        <v>13.6</v>
      </c>
      <c r="DZ100" s="20">
        <v>209</v>
      </c>
      <c r="EA100" s="20">
        <v>0.47599999999999998</v>
      </c>
      <c r="EB100" s="20">
        <v>8</v>
      </c>
      <c r="EC100" s="66">
        <v>139</v>
      </c>
      <c r="ED100" s="66">
        <v>155</v>
      </c>
      <c r="EE100" s="66">
        <v>138</v>
      </c>
      <c r="EF100" s="66">
        <v>138</v>
      </c>
      <c r="EG100" s="66">
        <v>125</v>
      </c>
      <c r="EH100" s="66">
        <v>92.8</v>
      </c>
      <c r="EI100" s="66">
        <v>211</v>
      </c>
      <c r="EJ100" s="66">
        <v>110</v>
      </c>
      <c r="EK100" s="20">
        <v>10943.6</v>
      </c>
      <c r="EL100" s="20">
        <v>10117.1</v>
      </c>
      <c r="EM100" s="20">
        <v>64.96875</v>
      </c>
      <c r="EN100" s="20">
        <v>43.359375</v>
      </c>
      <c r="EO100" s="20">
        <v>13.9262</v>
      </c>
      <c r="EP100" s="20">
        <v>80.66</v>
      </c>
      <c r="EQ100" s="21">
        <v>72</v>
      </c>
      <c r="ER100" s="21">
        <v>55</v>
      </c>
      <c r="ES100" s="61" t="s">
        <v>110</v>
      </c>
      <c r="ET100" s="61">
        <v>127</v>
      </c>
      <c r="EU100" s="61">
        <v>17</v>
      </c>
    </row>
    <row r="101" spans="1:151" x14ac:dyDescent="0.45">
      <c r="A101" s="64">
        <v>45273</v>
      </c>
      <c r="B101" s="21" t="s">
        <v>122</v>
      </c>
      <c r="C101" s="21">
        <v>262</v>
      </c>
      <c r="D101" s="21" t="s">
        <v>59</v>
      </c>
      <c r="E101" s="21">
        <v>330</v>
      </c>
      <c r="F101" s="50" t="s">
        <v>558</v>
      </c>
      <c r="G101" t="s">
        <v>122</v>
      </c>
      <c r="H101" t="s">
        <v>59</v>
      </c>
      <c r="I101" t="s">
        <v>122</v>
      </c>
      <c r="J101" t="s">
        <v>59</v>
      </c>
      <c r="K101" t="s">
        <v>122</v>
      </c>
      <c r="L101" t="s">
        <v>417</v>
      </c>
      <c r="M101" t="s">
        <v>122</v>
      </c>
      <c r="N101" t="s">
        <v>1264</v>
      </c>
      <c r="O101" t="s">
        <v>122</v>
      </c>
      <c r="P101" t="s">
        <v>59</v>
      </c>
      <c r="Q101" t="s">
        <v>122</v>
      </c>
      <c r="R101" t="s">
        <v>417</v>
      </c>
      <c r="S101" t="s">
        <v>31</v>
      </c>
      <c r="T101" t="s">
        <v>47</v>
      </c>
      <c r="U101">
        <v>9</v>
      </c>
      <c r="V101">
        <v>8</v>
      </c>
      <c r="W101" s="20">
        <v>0.7</v>
      </c>
      <c r="X101" s="20">
        <v>1.96</v>
      </c>
      <c r="Y101" s="20">
        <v>106.5</v>
      </c>
      <c r="Z101" s="20">
        <v>104.5</v>
      </c>
      <c r="AA101" s="20">
        <v>70.900000000000006</v>
      </c>
      <c r="AB101" s="20">
        <v>0.107</v>
      </c>
      <c r="AC101" s="20">
        <v>0.27</v>
      </c>
      <c r="AD101" s="20">
        <v>104.6</v>
      </c>
      <c r="AE101" s="20">
        <v>104.4</v>
      </c>
      <c r="AF101" s="20">
        <v>0.27</v>
      </c>
      <c r="AG101" s="20">
        <v>105.9</v>
      </c>
      <c r="AH101" s="20">
        <v>103.9</v>
      </c>
      <c r="AI101" s="20">
        <v>0.55489999999999995</v>
      </c>
      <c r="AJ101" s="20">
        <v>-0.5</v>
      </c>
      <c r="AK101" s="20">
        <f t="shared" si="9"/>
        <v>-5.5555555555555552E-2</v>
      </c>
      <c r="AL101" s="20">
        <v>1221</v>
      </c>
      <c r="AM101" s="20">
        <v>2.2999999999999998</v>
      </c>
      <c r="AN101" s="20">
        <v>-1.1399999999999999</v>
      </c>
      <c r="AO101" s="20">
        <v>789</v>
      </c>
      <c r="AP101" s="20">
        <v>721</v>
      </c>
      <c r="AQ101" s="20">
        <v>621</v>
      </c>
      <c r="AR101" s="20">
        <v>0.47199999999999998</v>
      </c>
      <c r="AS101" s="20">
        <v>85</v>
      </c>
      <c r="AT101" s="20">
        <v>235</v>
      </c>
      <c r="AU101" s="20">
        <v>0.36199999999999999</v>
      </c>
      <c r="AV101" s="20">
        <v>118</v>
      </c>
      <c r="AW101" s="20">
        <v>175</v>
      </c>
      <c r="AX101" s="20">
        <v>0.67400000000000004</v>
      </c>
      <c r="AY101" s="20">
        <v>130</v>
      </c>
      <c r="AZ101" s="20">
        <f t="shared" si="12"/>
        <v>14.444444444444445</v>
      </c>
      <c r="BA101" s="20">
        <v>403</v>
      </c>
      <c r="BB101" s="20">
        <f t="shared" si="13"/>
        <v>44.777777777777779</v>
      </c>
      <c r="BC101" s="20">
        <v>160</v>
      </c>
      <c r="BD101" s="20">
        <v>56</v>
      </c>
      <c r="BE101" s="20">
        <v>31</v>
      </c>
      <c r="BF101" s="20">
        <v>136</v>
      </c>
      <c r="BG101" s="20">
        <v>166</v>
      </c>
      <c r="BH101" s="20">
        <v>78.900000000000006</v>
      </c>
      <c r="BI101" s="20">
        <v>72.099999999999994</v>
      </c>
      <c r="BJ101" s="20">
        <v>6.8</v>
      </c>
      <c r="BK101" s="20">
        <v>1.1759999999999999</v>
      </c>
      <c r="BL101" s="20">
        <v>13.6</v>
      </c>
      <c r="BM101" s="20">
        <v>0.41199999999999998</v>
      </c>
      <c r="BN101" s="20">
        <v>23.5</v>
      </c>
      <c r="BO101" s="20">
        <v>17.5</v>
      </c>
      <c r="BP101" s="20">
        <v>3.1</v>
      </c>
      <c r="BQ101" s="20">
        <v>5.6</v>
      </c>
      <c r="BR101" s="20">
        <v>16.600000000000001</v>
      </c>
      <c r="BS101" s="20">
        <v>147</v>
      </c>
      <c r="BT101" s="20">
        <v>0.51900000000000002</v>
      </c>
      <c r="BU101" s="20">
        <v>-3</v>
      </c>
      <c r="BV101" s="66">
        <v>141</v>
      </c>
      <c r="BW101" s="66">
        <v>89</v>
      </c>
      <c r="BX101" s="66">
        <v>77</v>
      </c>
      <c r="BY101" s="66">
        <v>137</v>
      </c>
      <c r="BZ101" s="66">
        <v>142</v>
      </c>
      <c r="CA101" s="66">
        <v>74.3</v>
      </c>
      <c r="CB101" s="66">
        <v>145</v>
      </c>
      <c r="CC101" s="66">
        <v>104</v>
      </c>
      <c r="CD101" s="20">
        <v>0.9</v>
      </c>
      <c r="CE101" s="20">
        <v>12.53</v>
      </c>
      <c r="CF101" s="20">
        <v>112.2</v>
      </c>
      <c r="CG101" s="20">
        <v>99.6</v>
      </c>
      <c r="CH101" s="20">
        <v>68.3</v>
      </c>
      <c r="CI101" s="20">
        <v>2.8000000000000001E-2</v>
      </c>
      <c r="CJ101" s="20">
        <v>0.91</v>
      </c>
      <c r="CK101" s="20">
        <v>103.7</v>
      </c>
      <c r="CL101" s="20">
        <v>102.8</v>
      </c>
      <c r="CM101" s="20">
        <v>0.91</v>
      </c>
      <c r="CN101" s="20">
        <v>109.8</v>
      </c>
      <c r="CO101" s="20">
        <v>98.9</v>
      </c>
      <c r="CP101" s="63">
        <v>0.7671</v>
      </c>
      <c r="CQ101" s="20">
        <v>0.7</v>
      </c>
      <c r="CR101" s="20">
        <f t="shared" si="11"/>
        <v>8.7499999999999994E-2</v>
      </c>
      <c r="CS101" s="20">
        <v>1332</v>
      </c>
      <c r="CT101" s="20">
        <v>14.05</v>
      </c>
      <c r="CU101" s="20">
        <v>1.43</v>
      </c>
      <c r="CV101" s="20">
        <v>839</v>
      </c>
      <c r="CW101" s="20">
        <v>654</v>
      </c>
      <c r="CX101" s="20">
        <v>605</v>
      </c>
      <c r="CY101" s="20">
        <v>0.53200000000000003</v>
      </c>
      <c r="CZ101" s="20">
        <v>61</v>
      </c>
      <c r="DA101" s="20">
        <v>183</v>
      </c>
      <c r="DB101" s="20">
        <v>0.33300000000000002</v>
      </c>
      <c r="DC101" s="20">
        <v>134</v>
      </c>
      <c r="DD101" s="20">
        <v>195</v>
      </c>
      <c r="DE101" s="20">
        <v>0.68700000000000006</v>
      </c>
      <c r="DF101" s="20">
        <v>106</v>
      </c>
      <c r="DG101" s="20">
        <f t="shared" si="14"/>
        <v>13.25</v>
      </c>
      <c r="DH101" s="20">
        <v>384</v>
      </c>
      <c r="DI101" s="20">
        <f t="shared" si="15"/>
        <v>48</v>
      </c>
      <c r="DJ101" s="20">
        <v>193</v>
      </c>
      <c r="DK101" s="20">
        <v>76</v>
      </c>
      <c r="DL101" s="20">
        <v>50</v>
      </c>
      <c r="DM101" s="20">
        <v>121</v>
      </c>
      <c r="DN101" s="20">
        <v>168</v>
      </c>
      <c r="DO101" s="20">
        <v>83.9</v>
      </c>
      <c r="DP101" s="20">
        <v>65.400000000000006</v>
      </c>
      <c r="DQ101" s="20">
        <v>18.5</v>
      </c>
      <c r="DR101" s="20">
        <v>1.595</v>
      </c>
      <c r="DS101" s="20">
        <v>12.1</v>
      </c>
      <c r="DT101" s="20">
        <v>0.628</v>
      </c>
      <c r="DU101" s="20">
        <v>18.3</v>
      </c>
      <c r="DV101" s="20">
        <v>19.5</v>
      </c>
      <c r="DW101" s="20">
        <v>5</v>
      </c>
      <c r="DX101" s="20">
        <v>7.6</v>
      </c>
      <c r="DY101" s="20">
        <v>16.8</v>
      </c>
      <c r="DZ101" s="20">
        <v>16</v>
      </c>
      <c r="EA101" s="20">
        <v>0.64</v>
      </c>
      <c r="EB101" s="20">
        <v>0</v>
      </c>
      <c r="EC101" s="66">
        <v>31</v>
      </c>
      <c r="ED101" s="66">
        <v>27</v>
      </c>
      <c r="EE101" s="66">
        <v>31</v>
      </c>
      <c r="EF101" s="66">
        <v>66</v>
      </c>
      <c r="EG101" s="66">
        <v>56</v>
      </c>
      <c r="EH101" s="66">
        <v>30.2</v>
      </c>
      <c r="EI101" s="66">
        <v>16</v>
      </c>
      <c r="EJ101" s="66">
        <v>10</v>
      </c>
      <c r="EK101" s="20">
        <v>10607.4</v>
      </c>
      <c r="EL101" s="20">
        <v>11724.9</v>
      </c>
      <c r="EM101" s="20">
        <v>103.36</v>
      </c>
      <c r="EN101" s="20">
        <v>67.759999999999991</v>
      </c>
      <c r="EO101" s="20">
        <v>11.404200000000001</v>
      </c>
      <c r="EP101" s="20">
        <v>113.23200000000001</v>
      </c>
      <c r="EQ101" s="21">
        <v>82</v>
      </c>
      <c r="ER101" s="21">
        <v>84</v>
      </c>
      <c r="ES101" s="61" t="s">
        <v>59</v>
      </c>
      <c r="ET101" s="61">
        <v>166</v>
      </c>
      <c r="EU101" s="61">
        <v>-2</v>
      </c>
    </row>
    <row r="102" spans="1:151" x14ac:dyDescent="0.45">
      <c r="A102" s="64">
        <v>45274</v>
      </c>
      <c r="B102" s="21" t="s">
        <v>135</v>
      </c>
      <c r="C102" s="21">
        <v>308</v>
      </c>
      <c r="D102" s="21" t="s">
        <v>123</v>
      </c>
      <c r="E102" s="21">
        <v>94</v>
      </c>
      <c r="F102" s="50" t="s">
        <v>558</v>
      </c>
      <c r="G102" t="s">
        <v>135</v>
      </c>
      <c r="H102" t="s">
        <v>123</v>
      </c>
      <c r="I102" t="s">
        <v>135</v>
      </c>
      <c r="J102" t="s">
        <v>123</v>
      </c>
      <c r="K102" t="s">
        <v>135</v>
      </c>
      <c r="L102" t="s">
        <v>123</v>
      </c>
      <c r="M102" t="s">
        <v>135</v>
      </c>
      <c r="N102" t="s">
        <v>123</v>
      </c>
      <c r="O102" t="s">
        <v>135</v>
      </c>
      <c r="P102" t="s">
        <v>123</v>
      </c>
      <c r="Q102" t="s">
        <v>135</v>
      </c>
      <c r="R102" t="s">
        <v>123</v>
      </c>
      <c r="S102" t="s">
        <v>13</v>
      </c>
      <c r="T102" t="s">
        <v>124</v>
      </c>
      <c r="U102">
        <v>8</v>
      </c>
      <c r="V102">
        <v>8</v>
      </c>
      <c r="W102" s="20">
        <v>0.75</v>
      </c>
      <c r="X102" s="20">
        <v>5.39</v>
      </c>
      <c r="Y102" s="20">
        <v>111.9</v>
      </c>
      <c r="Z102" s="20">
        <v>106.5</v>
      </c>
      <c r="AA102" s="20">
        <v>75.900000000000006</v>
      </c>
      <c r="AB102" s="20">
        <v>9.5000000000000001E-2</v>
      </c>
      <c r="AC102" s="20">
        <v>-4.51</v>
      </c>
      <c r="AD102" s="20">
        <v>101.1</v>
      </c>
      <c r="AE102" s="20">
        <v>105.6</v>
      </c>
      <c r="AF102" s="20">
        <v>-4.51</v>
      </c>
      <c r="AG102" s="20">
        <v>109.2</v>
      </c>
      <c r="AH102" s="20">
        <v>105.1</v>
      </c>
      <c r="AI102" s="20">
        <v>0.60929999999999995</v>
      </c>
      <c r="AJ102" s="20">
        <v>-0.5</v>
      </c>
      <c r="AK102" s="20">
        <f t="shared" si="9"/>
        <v>-6.25E-2</v>
      </c>
      <c r="AL102" s="20">
        <v>1238</v>
      </c>
      <c r="AM102" s="20">
        <v>4.93</v>
      </c>
      <c r="AN102" s="20">
        <v>-2.7</v>
      </c>
      <c r="AO102" s="20">
        <v>695</v>
      </c>
      <c r="AP102" s="20">
        <v>634</v>
      </c>
      <c r="AQ102" s="20">
        <v>441</v>
      </c>
      <c r="AR102" s="20">
        <v>0.51700000000000002</v>
      </c>
      <c r="AS102" s="20">
        <v>45</v>
      </c>
      <c r="AT102" s="20">
        <v>153</v>
      </c>
      <c r="AU102" s="20">
        <v>0.29399999999999998</v>
      </c>
      <c r="AV102" s="20">
        <v>194</v>
      </c>
      <c r="AW102" s="20">
        <v>254</v>
      </c>
      <c r="AX102" s="20">
        <v>0.76400000000000001</v>
      </c>
      <c r="AY102" s="20">
        <v>46</v>
      </c>
      <c r="AZ102" s="20">
        <f t="shared" si="12"/>
        <v>5.75</v>
      </c>
      <c r="BA102" s="20">
        <v>246</v>
      </c>
      <c r="BB102" s="20">
        <f t="shared" si="13"/>
        <v>30.75</v>
      </c>
      <c r="BC102" s="20">
        <v>103</v>
      </c>
      <c r="BD102" s="20">
        <v>84</v>
      </c>
      <c r="BE102" s="20">
        <v>26</v>
      </c>
      <c r="BF102" s="20">
        <v>95</v>
      </c>
      <c r="BG102" s="20">
        <v>131</v>
      </c>
      <c r="BH102" s="20">
        <v>86.9</v>
      </c>
      <c r="BI102" s="20">
        <v>79.25</v>
      </c>
      <c r="BJ102" s="20">
        <v>7.625</v>
      </c>
      <c r="BK102" s="20">
        <v>1.0840000000000001</v>
      </c>
      <c r="BL102" s="20">
        <v>11.875</v>
      </c>
      <c r="BM102" s="20">
        <v>0.88400000000000001</v>
      </c>
      <c r="BN102" s="20">
        <v>19.100000000000001</v>
      </c>
      <c r="BO102" s="20">
        <v>31.8</v>
      </c>
      <c r="BP102" s="20">
        <v>3.2</v>
      </c>
      <c r="BQ102" s="20">
        <v>10.5</v>
      </c>
      <c r="BR102" s="20">
        <v>16.399999999999999</v>
      </c>
      <c r="BS102" s="20">
        <v>152</v>
      </c>
      <c r="BT102" s="20">
        <v>0.51400000000000001</v>
      </c>
      <c r="BU102" s="20">
        <v>0</v>
      </c>
      <c r="BV102" s="66">
        <v>119</v>
      </c>
      <c r="BW102" s="66">
        <v>76</v>
      </c>
      <c r="BX102" s="66">
        <v>90</v>
      </c>
      <c r="BY102" s="66">
        <v>102</v>
      </c>
      <c r="BZ102" s="66">
        <v>105</v>
      </c>
      <c r="CA102" s="66">
        <v>62.3</v>
      </c>
      <c r="CB102" s="66">
        <v>152</v>
      </c>
      <c r="CC102" s="66">
        <v>64</v>
      </c>
      <c r="CD102" s="20">
        <v>0.5</v>
      </c>
      <c r="CE102" s="20">
        <v>2.52</v>
      </c>
      <c r="CF102" s="20">
        <v>109.8</v>
      </c>
      <c r="CG102" s="20">
        <v>107.3</v>
      </c>
      <c r="CH102" s="20">
        <v>74.2</v>
      </c>
      <c r="CI102" s="20">
        <v>-0.105</v>
      </c>
      <c r="CJ102" s="20">
        <v>2.6</v>
      </c>
      <c r="CK102" s="20">
        <v>108.1</v>
      </c>
      <c r="CL102" s="20">
        <v>105.5</v>
      </c>
      <c r="CM102" s="20">
        <v>2.6</v>
      </c>
      <c r="CN102" s="20">
        <v>108.9</v>
      </c>
      <c r="CO102" s="20">
        <v>106.1</v>
      </c>
      <c r="CP102" s="63">
        <v>0.57299999999999995</v>
      </c>
      <c r="CQ102" s="20">
        <v>-3</v>
      </c>
      <c r="CR102" s="20">
        <f t="shared" si="11"/>
        <v>-0.375</v>
      </c>
      <c r="CS102" s="20">
        <v>1172</v>
      </c>
      <c r="CT102" s="20">
        <v>0.05</v>
      </c>
      <c r="CU102" s="20">
        <v>0.3</v>
      </c>
      <c r="CV102" s="20">
        <v>841</v>
      </c>
      <c r="CW102" s="20">
        <v>785</v>
      </c>
      <c r="CX102" s="20">
        <v>637</v>
      </c>
      <c r="CY102" s="20">
        <v>0.47099999999999997</v>
      </c>
      <c r="CZ102" s="20">
        <v>99</v>
      </c>
      <c r="DA102" s="20">
        <v>304</v>
      </c>
      <c r="DB102" s="20">
        <v>0.32600000000000001</v>
      </c>
      <c r="DC102" s="20">
        <v>142</v>
      </c>
      <c r="DD102" s="20">
        <v>199</v>
      </c>
      <c r="DE102" s="20">
        <v>0.71399999999999997</v>
      </c>
      <c r="DF102" s="20">
        <v>115</v>
      </c>
      <c r="DG102" s="20">
        <f t="shared" si="14"/>
        <v>14.375</v>
      </c>
      <c r="DH102" s="20">
        <v>389</v>
      </c>
      <c r="DI102" s="20">
        <f t="shared" si="15"/>
        <v>48.625</v>
      </c>
      <c r="DJ102" s="20">
        <v>193</v>
      </c>
      <c r="DK102" s="20">
        <v>79</v>
      </c>
      <c r="DL102" s="20">
        <v>31</v>
      </c>
      <c r="DM102" s="20">
        <v>142</v>
      </c>
      <c r="DN102" s="20">
        <v>160</v>
      </c>
      <c r="DO102" s="20">
        <v>84.1</v>
      </c>
      <c r="DP102" s="20">
        <v>78.5</v>
      </c>
      <c r="DQ102" s="20">
        <v>5.6</v>
      </c>
      <c r="DR102" s="20">
        <v>1.359</v>
      </c>
      <c r="DS102" s="20">
        <v>14.2</v>
      </c>
      <c r="DT102" s="20">
        <v>0.55600000000000005</v>
      </c>
      <c r="DU102" s="20">
        <v>30.4</v>
      </c>
      <c r="DV102" s="20">
        <v>19.899999999999999</v>
      </c>
      <c r="DW102" s="20">
        <v>3.1</v>
      </c>
      <c r="DX102" s="20">
        <v>7.9</v>
      </c>
      <c r="DY102" s="20">
        <v>16</v>
      </c>
      <c r="DZ102" s="20">
        <v>231</v>
      </c>
      <c r="EA102" s="20">
        <v>0.46700000000000003</v>
      </c>
      <c r="EB102" s="20">
        <v>8</v>
      </c>
      <c r="EC102" s="66">
        <v>179</v>
      </c>
      <c r="ED102" s="66">
        <v>124</v>
      </c>
      <c r="EE102" s="66">
        <v>228</v>
      </c>
      <c r="EF102" s="66">
        <v>160</v>
      </c>
      <c r="EG102" s="66">
        <v>136</v>
      </c>
      <c r="EH102" s="66">
        <v>108.2</v>
      </c>
      <c r="EI102" s="66">
        <v>189</v>
      </c>
      <c r="EJ102" s="66">
        <v>87</v>
      </c>
      <c r="EK102" s="20">
        <v>12006.87</v>
      </c>
      <c r="EL102" s="20">
        <v>11693.699999999999</v>
      </c>
      <c r="EM102" s="20">
        <v>93.8125</v>
      </c>
      <c r="EN102" s="20">
        <v>149.1</v>
      </c>
      <c r="EO102" s="20">
        <v>11.709599999999998</v>
      </c>
      <c r="EP102" s="20">
        <v>122.24000000000001</v>
      </c>
      <c r="EQ102" s="21">
        <v>117</v>
      </c>
      <c r="ER102" s="21">
        <v>110</v>
      </c>
      <c r="ES102" s="61" t="s">
        <v>135</v>
      </c>
      <c r="ET102" s="61">
        <v>227</v>
      </c>
      <c r="EU102" s="61">
        <v>7</v>
      </c>
    </row>
    <row r="103" spans="1:151" x14ac:dyDescent="0.45">
      <c r="A103" s="64">
        <v>45275</v>
      </c>
      <c r="B103" s="21" t="s">
        <v>113</v>
      </c>
      <c r="C103" s="21">
        <v>29</v>
      </c>
      <c r="D103" s="21" t="s">
        <v>260</v>
      </c>
      <c r="E103" s="21">
        <v>54</v>
      </c>
      <c r="F103" s="50" t="s">
        <v>558</v>
      </c>
      <c r="G103" t="s">
        <v>113</v>
      </c>
      <c r="H103" t="s">
        <v>260</v>
      </c>
      <c r="I103" t="s">
        <v>113</v>
      </c>
      <c r="J103" t="s">
        <v>260</v>
      </c>
      <c r="K103" t="s">
        <v>113</v>
      </c>
      <c r="L103" t="s">
        <v>459</v>
      </c>
      <c r="M103" t="s">
        <v>113</v>
      </c>
      <c r="N103" t="s">
        <v>657</v>
      </c>
      <c r="O103" t="s">
        <v>113</v>
      </c>
      <c r="P103" t="s">
        <v>1362</v>
      </c>
      <c r="Q103" t="s">
        <v>113</v>
      </c>
      <c r="R103" t="s">
        <v>459</v>
      </c>
      <c r="S103" t="s">
        <v>114</v>
      </c>
      <c r="T103" t="s">
        <v>166</v>
      </c>
      <c r="U103">
        <v>9</v>
      </c>
      <c r="V103">
        <v>10</v>
      </c>
      <c r="W103" s="20">
        <v>0.66666666666666696</v>
      </c>
      <c r="X103" s="20">
        <v>5.62</v>
      </c>
      <c r="Y103" s="20">
        <v>105.5</v>
      </c>
      <c r="Z103" s="20">
        <v>99.9</v>
      </c>
      <c r="AA103" s="20">
        <v>67.400000000000006</v>
      </c>
      <c r="AB103" s="20">
        <v>0.105</v>
      </c>
      <c r="AC103" s="20">
        <v>3.84</v>
      </c>
      <c r="AD103" s="20">
        <v>108</v>
      </c>
      <c r="AE103" s="20">
        <v>104.1</v>
      </c>
      <c r="AF103" s="20">
        <v>2.82</v>
      </c>
      <c r="AG103" s="20">
        <v>105.1</v>
      </c>
      <c r="AH103" s="20">
        <v>99.3</v>
      </c>
      <c r="AI103" s="20">
        <v>0.65869999999999995</v>
      </c>
      <c r="AJ103" s="20">
        <v>-0.8</v>
      </c>
      <c r="AK103" s="20">
        <f t="shared" si="9"/>
        <v>-8.8888888888888892E-2</v>
      </c>
      <c r="AL103" s="20">
        <v>1248</v>
      </c>
      <c r="AM103" s="20">
        <v>5.62</v>
      </c>
      <c r="AN103" s="20">
        <v>3.73</v>
      </c>
      <c r="AO103" s="20">
        <v>654</v>
      </c>
      <c r="AP103" s="20">
        <v>637</v>
      </c>
      <c r="AQ103" s="20">
        <v>519</v>
      </c>
      <c r="AR103" s="20">
        <v>0.45500000000000002</v>
      </c>
      <c r="AS103" s="20">
        <v>70</v>
      </c>
      <c r="AT103" s="20">
        <v>203</v>
      </c>
      <c r="AU103" s="20">
        <v>0.34499999999999997</v>
      </c>
      <c r="AV103" s="20">
        <v>112</v>
      </c>
      <c r="AW103" s="20">
        <v>165</v>
      </c>
      <c r="AX103" s="20">
        <v>0.67900000000000005</v>
      </c>
      <c r="AY103" s="20">
        <v>81</v>
      </c>
      <c r="AZ103" s="20">
        <f t="shared" si="12"/>
        <v>9</v>
      </c>
      <c r="BA103" s="20">
        <v>312</v>
      </c>
      <c r="BB103" s="20">
        <f t="shared" si="13"/>
        <v>34.666666666666664</v>
      </c>
      <c r="BC103" s="20">
        <v>116</v>
      </c>
      <c r="BD103" s="20">
        <v>63</v>
      </c>
      <c r="BE103" s="20">
        <v>29</v>
      </c>
      <c r="BF103" s="20">
        <v>113</v>
      </c>
      <c r="BG103" s="20">
        <v>160</v>
      </c>
      <c r="BH103" s="20">
        <v>72.7</v>
      </c>
      <c r="BI103" s="20">
        <v>70.778000000000006</v>
      </c>
      <c r="BJ103" s="20">
        <v>1.889</v>
      </c>
      <c r="BK103" s="20">
        <v>1.0269999999999999</v>
      </c>
      <c r="BL103" s="20">
        <v>12.555999999999999</v>
      </c>
      <c r="BM103" s="20">
        <v>0.55800000000000005</v>
      </c>
      <c r="BN103" s="20">
        <v>22.6</v>
      </c>
      <c r="BO103" s="20">
        <v>18.3</v>
      </c>
      <c r="BP103" s="20">
        <v>3.2</v>
      </c>
      <c r="BQ103" s="20">
        <v>7</v>
      </c>
      <c r="BR103" s="20">
        <v>17.8</v>
      </c>
      <c r="BS103" s="20">
        <v>23</v>
      </c>
      <c r="BT103" s="20">
        <v>0.629</v>
      </c>
      <c r="BU103" s="20">
        <v>1</v>
      </c>
      <c r="BV103" s="66">
        <v>96</v>
      </c>
      <c r="BW103" s="66">
        <v>74</v>
      </c>
      <c r="BX103" s="66">
        <v>90</v>
      </c>
      <c r="BY103" s="66">
        <v>115</v>
      </c>
      <c r="BZ103" s="66">
        <v>104</v>
      </c>
      <c r="CA103" s="66">
        <v>64</v>
      </c>
      <c r="CB103" s="66">
        <v>26</v>
      </c>
      <c r="CC103" s="66">
        <v>30</v>
      </c>
      <c r="CD103" s="20">
        <v>0.54545454545454497</v>
      </c>
      <c r="CE103" s="20">
        <v>-1.79</v>
      </c>
      <c r="CF103" s="20">
        <v>104.3</v>
      </c>
      <c r="CG103" s="20">
        <v>106.1</v>
      </c>
      <c r="CH103" s="20">
        <v>68.900000000000006</v>
      </c>
      <c r="CI103" s="20">
        <v>-7.0000000000000001E-3</v>
      </c>
      <c r="CJ103" s="20">
        <v>-2.2000000000000002</v>
      </c>
      <c r="CK103" s="20">
        <v>103.9</v>
      </c>
      <c r="CL103" s="20">
        <v>106.1</v>
      </c>
      <c r="CM103" s="20">
        <v>-1.22</v>
      </c>
      <c r="CN103" s="20">
        <v>103.8</v>
      </c>
      <c r="CO103" s="20">
        <v>105.7</v>
      </c>
      <c r="CP103" s="63">
        <v>0.44679999999999997</v>
      </c>
      <c r="CQ103" s="20">
        <v>-2.7</v>
      </c>
      <c r="CR103" s="20">
        <f t="shared" si="11"/>
        <v>-0.27</v>
      </c>
      <c r="CS103" s="20">
        <v>1134</v>
      </c>
      <c r="CT103" s="20">
        <v>-1.89</v>
      </c>
      <c r="CU103" s="20">
        <v>-1.99</v>
      </c>
      <c r="CV103" s="20">
        <v>824</v>
      </c>
      <c r="CW103" s="20">
        <v>762</v>
      </c>
      <c r="CX103" s="20">
        <v>668</v>
      </c>
      <c r="CY103" s="20">
        <v>0.437</v>
      </c>
      <c r="CZ103" s="20">
        <v>72</v>
      </c>
      <c r="DA103" s="20">
        <v>201</v>
      </c>
      <c r="DB103" s="20">
        <v>0.35799999999999998</v>
      </c>
      <c r="DC103" s="20">
        <v>168</v>
      </c>
      <c r="DD103" s="20">
        <v>264</v>
      </c>
      <c r="DE103" s="20">
        <v>0.63600000000000001</v>
      </c>
      <c r="DF103" s="20">
        <v>153</v>
      </c>
      <c r="DG103" s="20">
        <f t="shared" si="14"/>
        <v>15.3</v>
      </c>
      <c r="DH103" s="20">
        <v>402</v>
      </c>
      <c r="DI103" s="20">
        <f t="shared" si="15"/>
        <v>40.200000000000003</v>
      </c>
      <c r="DJ103" s="20">
        <v>126</v>
      </c>
      <c r="DK103" s="20">
        <v>107</v>
      </c>
      <c r="DL103" s="20">
        <v>55</v>
      </c>
      <c r="DM103" s="20">
        <v>128</v>
      </c>
      <c r="DN103" s="20">
        <v>211</v>
      </c>
      <c r="DO103" s="20">
        <v>74.900000000000006</v>
      </c>
      <c r="DP103" s="20">
        <v>69.272999999999996</v>
      </c>
      <c r="DQ103" s="20">
        <v>5.6360000000000001</v>
      </c>
      <c r="DR103" s="20">
        <v>0.98399999999999999</v>
      </c>
      <c r="DS103" s="20">
        <v>11.635999999999999</v>
      </c>
      <c r="DT103" s="20">
        <v>0.83599999999999997</v>
      </c>
      <c r="DU103" s="20">
        <v>18.3</v>
      </c>
      <c r="DV103" s="20">
        <v>24</v>
      </c>
      <c r="DW103" s="20">
        <v>5</v>
      </c>
      <c r="DX103" s="20">
        <v>9.7272727272727266</v>
      </c>
      <c r="DY103" s="20">
        <v>19.2</v>
      </c>
      <c r="DZ103" s="20">
        <v>193</v>
      </c>
      <c r="EA103" s="20">
        <v>0.48399999999999999</v>
      </c>
      <c r="EB103" s="20">
        <v>1</v>
      </c>
      <c r="EC103" s="66">
        <v>211</v>
      </c>
      <c r="ED103" s="66">
        <v>184</v>
      </c>
      <c r="EE103" s="66">
        <v>207</v>
      </c>
      <c r="EF103" s="66">
        <v>178</v>
      </c>
      <c r="EG103" s="66">
        <v>184</v>
      </c>
      <c r="EH103" s="66">
        <v>125.7</v>
      </c>
      <c r="EI103" s="66">
        <v>198</v>
      </c>
      <c r="EJ103" s="66">
        <v>130</v>
      </c>
      <c r="EK103" s="20">
        <v>11193.55</v>
      </c>
      <c r="EL103" s="20">
        <v>10419.57</v>
      </c>
      <c r="EM103" s="20">
        <v>122.13563636363635</v>
      </c>
      <c r="EN103" s="20">
        <v>81.451999999999998</v>
      </c>
      <c r="EO103" s="20">
        <v>11.3208</v>
      </c>
      <c r="EP103" s="20">
        <v>143.26900000000001</v>
      </c>
      <c r="EQ103" s="21">
        <v>69</v>
      </c>
      <c r="ER103" s="21">
        <v>76</v>
      </c>
      <c r="ES103" s="61" t="s">
        <v>260</v>
      </c>
      <c r="ET103" s="61">
        <v>145</v>
      </c>
      <c r="EU103" s="61">
        <v>-7</v>
      </c>
    </row>
    <row r="104" spans="1:151" x14ac:dyDescent="0.45">
      <c r="A104" s="64">
        <v>45275</v>
      </c>
      <c r="B104" s="21" t="s">
        <v>152</v>
      </c>
      <c r="C104" s="21">
        <v>195</v>
      </c>
      <c r="D104" s="21" t="s">
        <v>76</v>
      </c>
      <c r="E104" s="21">
        <v>194</v>
      </c>
      <c r="F104" s="50" t="s">
        <v>558</v>
      </c>
      <c r="G104" t="s">
        <v>152</v>
      </c>
      <c r="H104" t="s">
        <v>76</v>
      </c>
      <c r="I104" t="s">
        <v>152</v>
      </c>
      <c r="J104" t="s">
        <v>76</v>
      </c>
      <c r="K104" t="s">
        <v>437</v>
      </c>
      <c r="L104" t="s">
        <v>76</v>
      </c>
      <c r="M104" t="s">
        <v>669</v>
      </c>
      <c r="N104" t="s">
        <v>76</v>
      </c>
      <c r="O104" t="s">
        <v>1363</v>
      </c>
      <c r="P104" t="s">
        <v>76</v>
      </c>
      <c r="Q104" t="s">
        <v>437</v>
      </c>
      <c r="R104" t="s">
        <v>76</v>
      </c>
      <c r="S104" t="s">
        <v>56</v>
      </c>
      <c r="T104" t="s">
        <v>47</v>
      </c>
      <c r="U104">
        <v>7</v>
      </c>
      <c r="V104">
        <v>10</v>
      </c>
      <c r="W104" s="20">
        <v>0.45454545454545398</v>
      </c>
      <c r="X104" s="20">
        <v>-8.19</v>
      </c>
      <c r="Y104" s="20">
        <v>102.6</v>
      </c>
      <c r="Z104" s="20">
        <v>110.7</v>
      </c>
      <c r="AA104" s="20">
        <v>68.099999999999994</v>
      </c>
      <c r="AB104" s="20">
        <v>-0.01</v>
      </c>
      <c r="AC104" s="20">
        <v>8.24</v>
      </c>
      <c r="AD104" s="20">
        <v>108.6</v>
      </c>
      <c r="AE104" s="20">
        <v>100.4</v>
      </c>
      <c r="AF104" s="20">
        <v>8.24</v>
      </c>
      <c r="AG104" s="20">
        <v>102.5</v>
      </c>
      <c r="AH104" s="20">
        <v>109.6</v>
      </c>
      <c r="AI104" s="20">
        <v>0.31490000000000001</v>
      </c>
      <c r="AJ104" s="20">
        <v>-3.5</v>
      </c>
      <c r="AK104" s="20">
        <f t="shared" si="9"/>
        <v>-0.5</v>
      </c>
      <c r="AL104" s="20">
        <v>1044</v>
      </c>
      <c r="AM104" s="20">
        <v>-13.7</v>
      </c>
      <c r="AN104" s="20">
        <v>5.44</v>
      </c>
      <c r="AO104" s="20">
        <v>794</v>
      </c>
      <c r="AP104" s="20">
        <v>818</v>
      </c>
      <c r="AQ104" s="20">
        <v>623</v>
      </c>
      <c r="AR104" s="20">
        <v>0.438</v>
      </c>
      <c r="AS104" s="20">
        <v>72</v>
      </c>
      <c r="AT104" s="20">
        <v>210</v>
      </c>
      <c r="AU104" s="20">
        <v>0.34300000000000003</v>
      </c>
      <c r="AV104" s="20">
        <v>176</v>
      </c>
      <c r="AW104" s="20">
        <v>253</v>
      </c>
      <c r="AX104" s="20">
        <v>0.69599999999999995</v>
      </c>
      <c r="AY104" s="20">
        <v>96</v>
      </c>
      <c r="AZ104" s="20">
        <f t="shared" si="12"/>
        <v>13.714285714285714</v>
      </c>
      <c r="BA104" s="20">
        <v>382</v>
      </c>
      <c r="BB104" s="20">
        <f t="shared" si="13"/>
        <v>54.571428571428569</v>
      </c>
      <c r="BC104" s="20">
        <v>148</v>
      </c>
      <c r="BD104" s="20">
        <v>77</v>
      </c>
      <c r="BE104" s="20">
        <v>31</v>
      </c>
      <c r="BF104" s="20">
        <v>139</v>
      </c>
      <c r="BG104" s="20">
        <v>235</v>
      </c>
      <c r="BH104" s="20">
        <v>72.2</v>
      </c>
      <c r="BI104" s="20">
        <v>74.364000000000004</v>
      </c>
      <c r="BJ104" s="20">
        <v>-2.1819999999999999</v>
      </c>
      <c r="BK104" s="20">
        <v>1.0649999999999999</v>
      </c>
      <c r="BL104" s="20">
        <v>12.635999999999999</v>
      </c>
      <c r="BM104" s="20">
        <v>0.55400000000000005</v>
      </c>
      <c r="BN104" s="20">
        <v>19.100000000000001</v>
      </c>
      <c r="BO104" s="20">
        <v>23</v>
      </c>
      <c r="BP104" s="20">
        <v>2.8</v>
      </c>
      <c r="BQ104" s="20">
        <v>7</v>
      </c>
      <c r="BR104" s="20">
        <v>21.4</v>
      </c>
      <c r="BS104" s="20">
        <v>294</v>
      </c>
      <c r="BT104" s="20">
        <v>0.42299999999999999</v>
      </c>
      <c r="BU104" s="20">
        <v>-2</v>
      </c>
      <c r="BV104" s="66">
        <v>334</v>
      </c>
      <c r="BW104" s="66">
        <v>270</v>
      </c>
      <c r="BX104" s="66">
        <v>282</v>
      </c>
      <c r="BY104" s="66">
        <v>283</v>
      </c>
      <c r="BZ104" s="66">
        <v>271</v>
      </c>
      <c r="CA104" s="66">
        <v>184.5</v>
      </c>
      <c r="CB104" s="66">
        <v>282</v>
      </c>
      <c r="CC104" s="66">
        <v>290</v>
      </c>
      <c r="CD104" s="20">
        <v>0.9</v>
      </c>
      <c r="CE104" s="20">
        <v>17.18</v>
      </c>
      <c r="CF104" s="20">
        <v>113.5</v>
      </c>
      <c r="CG104" s="20">
        <v>96.4</v>
      </c>
      <c r="CH104" s="20">
        <v>74.5</v>
      </c>
      <c r="CI104" s="20">
        <v>6.7000000000000004E-2</v>
      </c>
      <c r="CJ104" s="20">
        <v>-1.1000000000000001</v>
      </c>
      <c r="CK104" s="20">
        <v>104.1</v>
      </c>
      <c r="CL104" s="20">
        <v>105.2</v>
      </c>
      <c r="CM104" s="20">
        <v>-1.1000000000000001</v>
      </c>
      <c r="CN104" s="20">
        <v>113.9</v>
      </c>
      <c r="CO104" s="20">
        <v>96.7</v>
      </c>
      <c r="CP104" s="63">
        <v>0.86719999999999997</v>
      </c>
      <c r="CQ104" s="20">
        <v>1</v>
      </c>
      <c r="CR104" s="20">
        <f t="shared" si="11"/>
        <v>0.1</v>
      </c>
      <c r="CS104" s="20">
        <v>1362</v>
      </c>
      <c r="CT104" s="20">
        <v>18.79</v>
      </c>
      <c r="CU104" s="20">
        <v>0.89</v>
      </c>
      <c r="CV104" s="20">
        <v>861</v>
      </c>
      <c r="CW104" s="20">
        <v>682</v>
      </c>
      <c r="CX104" s="20">
        <v>648</v>
      </c>
      <c r="CY104" s="20">
        <v>0.48099999999999998</v>
      </c>
      <c r="CZ104" s="20">
        <v>65</v>
      </c>
      <c r="DA104" s="20">
        <v>186</v>
      </c>
      <c r="DB104" s="20">
        <v>0.34899999999999998</v>
      </c>
      <c r="DC104" s="20">
        <v>172</v>
      </c>
      <c r="DD104" s="20">
        <v>246</v>
      </c>
      <c r="DE104" s="20">
        <v>0.69899999999999995</v>
      </c>
      <c r="DF104" s="20">
        <v>125</v>
      </c>
      <c r="DG104" s="20">
        <f t="shared" si="14"/>
        <v>12.5</v>
      </c>
      <c r="DH104" s="20">
        <v>407</v>
      </c>
      <c r="DI104" s="20">
        <f t="shared" si="15"/>
        <v>40.700000000000003</v>
      </c>
      <c r="DJ104" s="20">
        <v>166</v>
      </c>
      <c r="DK104" s="20">
        <v>94</v>
      </c>
      <c r="DL104" s="20">
        <v>44</v>
      </c>
      <c r="DM104" s="20">
        <v>107</v>
      </c>
      <c r="DN104" s="20">
        <v>191</v>
      </c>
      <c r="DO104" s="20">
        <v>86.1</v>
      </c>
      <c r="DP104" s="20">
        <v>68.2</v>
      </c>
      <c r="DQ104" s="20">
        <v>17.899999999999999</v>
      </c>
      <c r="DR104" s="20">
        <v>1.5509999999999999</v>
      </c>
      <c r="DS104" s="20">
        <v>10.7</v>
      </c>
      <c r="DT104" s="20">
        <v>0.879</v>
      </c>
      <c r="DU104" s="20">
        <v>18.600000000000001</v>
      </c>
      <c r="DV104" s="20">
        <v>24.6</v>
      </c>
      <c r="DW104" s="20">
        <v>4.4000000000000004</v>
      </c>
      <c r="DX104" s="20">
        <v>9.4</v>
      </c>
      <c r="DY104" s="20">
        <v>19.100000000000001</v>
      </c>
      <c r="DZ104" s="20">
        <v>39</v>
      </c>
      <c r="EA104" s="20">
        <v>0.60099999999999998</v>
      </c>
      <c r="EB104" s="20">
        <v>1</v>
      </c>
      <c r="EC104" s="66">
        <v>24</v>
      </c>
      <c r="ED104" s="66">
        <v>27</v>
      </c>
      <c r="EE104" s="66">
        <v>34</v>
      </c>
      <c r="EF104" s="66">
        <v>31</v>
      </c>
      <c r="EG104" s="66">
        <v>30</v>
      </c>
      <c r="EH104" s="66">
        <v>20.5</v>
      </c>
      <c r="EI104" s="66">
        <v>37</v>
      </c>
      <c r="EJ104" s="66">
        <v>18</v>
      </c>
      <c r="EK104" s="20">
        <v>9890.64</v>
      </c>
      <c r="EL104" s="20">
        <v>12564.45</v>
      </c>
      <c r="EM104" s="20">
        <v>118.77839999999999</v>
      </c>
      <c r="EN104" s="20">
        <v>74.899999999999991</v>
      </c>
      <c r="EO104" s="20">
        <v>14.958599999999999</v>
      </c>
      <c r="EP104" s="20">
        <v>132.93599999999998</v>
      </c>
      <c r="EQ104" s="21">
        <v>72</v>
      </c>
      <c r="ER104" s="21">
        <v>73</v>
      </c>
      <c r="ES104" s="61" t="s">
        <v>76</v>
      </c>
      <c r="ET104" s="61">
        <v>145</v>
      </c>
      <c r="EU104" s="61">
        <v>-1</v>
      </c>
    </row>
    <row r="105" spans="1:151" x14ac:dyDescent="0.45">
      <c r="A105" s="64">
        <v>45275</v>
      </c>
      <c r="B105" s="21" t="s">
        <v>30</v>
      </c>
      <c r="C105" s="21">
        <v>103</v>
      </c>
      <c r="D105" s="21" t="s">
        <v>14</v>
      </c>
      <c r="E105" s="21">
        <v>60</v>
      </c>
      <c r="F105" s="50" t="s">
        <v>1644</v>
      </c>
      <c r="G105" t="s">
        <v>30</v>
      </c>
      <c r="H105" t="s">
        <v>14</v>
      </c>
      <c r="I105" t="s">
        <v>30</v>
      </c>
      <c r="J105" t="s">
        <v>14</v>
      </c>
      <c r="K105" t="s">
        <v>30</v>
      </c>
      <c r="L105" t="s">
        <v>14</v>
      </c>
      <c r="M105" t="s">
        <v>30</v>
      </c>
      <c r="N105" t="s">
        <v>14</v>
      </c>
      <c r="O105" t="s">
        <v>30</v>
      </c>
      <c r="P105" t="s">
        <v>1340</v>
      </c>
      <c r="Q105" t="s">
        <v>30</v>
      </c>
      <c r="R105" t="s">
        <v>14</v>
      </c>
      <c r="S105" t="s">
        <v>31</v>
      </c>
      <c r="T105" t="s">
        <v>15</v>
      </c>
      <c r="U105">
        <v>9</v>
      </c>
      <c r="V105">
        <v>10</v>
      </c>
      <c r="W105" s="20">
        <v>0.8</v>
      </c>
      <c r="X105" s="20">
        <v>22.74</v>
      </c>
      <c r="Y105" s="20">
        <v>117</v>
      </c>
      <c r="Z105" s="20">
        <v>94.2</v>
      </c>
      <c r="AA105" s="20">
        <v>71.2</v>
      </c>
      <c r="AB105" s="20">
        <v>-0.03</v>
      </c>
      <c r="AC105" s="20">
        <v>3.31</v>
      </c>
      <c r="AD105" s="20">
        <v>106.9</v>
      </c>
      <c r="AE105" s="20">
        <v>103.6</v>
      </c>
      <c r="AF105" s="20">
        <v>3.31</v>
      </c>
      <c r="AG105" s="20">
        <v>116.5</v>
      </c>
      <c r="AH105" s="20">
        <v>94.6</v>
      </c>
      <c r="AI105" s="20">
        <v>0.91669999999999996</v>
      </c>
      <c r="AJ105" s="20">
        <v>1.1000000000000001</v>
      </c>
      <c r="AK105" s="20">
        <f t="shared" si="9"/>
        <v>0.12222222222222223</v>
      </c>
      <c r="AL105" s="20">
        <v>1357</v>
      </c>
      <c r="AM105" s="20">
        <v>16.239999999999998</v>
      </c>
      <c r="AN105" s="20">
        <v>1.8</v>
      </c>
      <c r="AO105" s="20">
        <v>849</v>
      </c>
      <c r="AP105" s="20">
        <v>653</v>
      </c>
      <c r="AQ105" s="20">
        <v>651</v>
      </c>
      <c r="AR105" s="20">
        <v>0.499</v>
      </c>
      <c r="AS105" s="20">
        <v>70</v>
      </c>
      <c r="AT105" s="20">
        <v>211</v>
      </c>
      <c r="AU105" s="20">
        <v>0.33200000000000002</v>
      </c>
      <c r="AV105" s="20">
        <v>129</v>
      </c>
      <c r="AW105" s="20">
        <v>185</v>
      </c>
      <c r="AX105" s="20">
        <v>0.69699999999999995</v>
      </c>
      <c r="AY105" s="20">
        <v>138</v>
      </c>
      <c r="AZ105" s="20">
        <f t="shared" si="12"/>
        <v>15.333333333333334</v>
      </c>
      <c r="BA105" s="20">
        <v>439</v>
      </c>
      <c r="BB105" s="20">
        <f t="shared" si="13"/>
        <v>48.777777777777779</v>
      </c>
      <c r="BC105" s="20">
        <v>164</v>
      </c>
      <c r="BD105" s="20">
        <v>74</v>
      </c>
      <c r="BE105" s="20">
        <v>38</v>
      </c>
      <c r="BF105" s="20">
        <v>122</v>
      </c>
      <c r="BG105" s="20">
        <v>169</v>
      </c>
      <c r="BH105" s="20">
        <v>84.9</v>
      </c>
      <c r="BI105" s="20">
        <v>65.3</v>
      </c>
      <c r="BJ105" s="20">
        <v>19.600000000000001</v>
      </c>
      <c r="BK105" s="20">
        <v>1.3440000000000001</v>
      </c>
      <c r="BL105" s="20">
        <v>12.2</v>
      </c>
      <c r="BM105" s="20">
        <v>0.60699999999999998</v>
      </c>
      <c r="BN105" s="20">
        <v>21.1</v>
      </c>
      <c r="BO105" s="20">
        <v>18.5</v>
      </c>
      <c r="BP105" s="20">
        <v>3.8</v>
      </c>
      <c r="BQ105" s="20">
        <v>7.4</v>
      </c>
      <c r="BR105" s="20">
        <v>16.899999999999999</v>
      </c>
      <c r="BS105" s="20">
        <v>47</v>
      </c>
      <c r="BT105" s="20">
        <v>0.59</v>
      </c>
      <c r="BU105" s="20">
        <v>2</v>
      </c>
      <c r="BV105" s="66">
        <v>33</v>
      </c>
      <c r="BW105" s="66">
        <v>10</v>
      </c>
      <c r="BX105" s="66">
        <v>32</v>
      </c>
      <c r="BY105" s="66">
        <v>16</v>
      </c>
      <c r="BZ105" s="66">
        <v>11</v>
      </c>
      <c r="CA105" s="66">
        <v>11.7</v>
      </c>
      <c r="CB105" s="66">
        <v>46</v>
      </c>
      <c r="CC105" s="66">
        <v>21</v>
      </c>
      <c r="CD105" s="20">
        <v>0.9</v>
      </c>
      <c r="CE105" s="20">
        <v>28.13</v>
      </c>
      <c r="CF105" s="20">
        <v>122</v>
      </c>
      <c r="CG105" s="20">
        <v>93.9</v>
      </c>
      <c r="CH105" s="20">
        <v>66.599999999999994</v>
      </c>
      <c r="CI105" s="20">
        <v>-4.1000000000000002E-2</v>
      </c>
      <c r="CJ105" s="20">
        <v>-5.89</v>
      </c>
      <c r="CK105" s="20">
        <v>101.5</v>
      </c>
      <c r="CL105" s="20">
        <v>107.4</v>
      </c>
      <c r="CM105" s="20">
        <v>-5.89</v>
      </c>
      <c r="CN105" s="20">
        <v>118.7</v>
      </c>
      <c r="CO105" s="20">
        <v>93.8</v>
      </c>
      <c r="CP105" s="63">
        <v>0.9375</v>
      </c>
      <c r="CQ105" s="20">
        <v>1.6</v>
      </c>
      <c r="CR105" s="20">
        <f t="shared" si="11"/>
        <v>0.16</v>
      </c>
      <c r="CS105" s="20">
        <v>1417</v>
      </c>
      <c r="CT105" s="20">
        <v>20.11</v>
      </c>
      <c r="CU105" s="20">
        <v>-4.09</v>
      </c>
      <c r="CV105" s="20">
        <v>874</v>
      </c>
      <c r="CW105" s="20">
        <v>632</v>
      </c>
      <c r="CX105" s="20">
        <v>611</v>
      </c>
      <c r="CY105" s="20">
        <v>0.50900000000000001</v>
      </c>
      <c r="CZ105" s="20">
        <v>89</v>
      </c>
      <c r="DA105" s="20">
        <v>265</v>
      </c>
      <c r="DB105" s="20">
        <v>0.33600000000000002</v>
      </c>
      <c r="DC105" s="20">
        <v>163</v>
      </c>
      <c r="DD105" s="20">
        <v>226</v>
      </c>
      <c r="DE105" s="20">
        <v>0.72099999999999997</v>
      </c>
      <c r="DF105" s="20">
        <v>131</v>
      </c>
      <c r="DG105" s="20">
        <f t="shared" si="14"/>
        <v>13.1</v>
      </c>
      <c r="DH105" s="20">
        <v>419</v>
      </c>
      <c r="DI105" s="20">
        <f t="shared" si="15"/>
        <v>41.9</v>
      </c>
      <c r="DJ105" s="20">
        <v>189</v>
      </c>
      <c r="DK105" s="20">
        <v>66</v>
      </c>
      <c r="DL105" s="20">
        <v>59</v>
      </c>
      <c r="DM105" s="20">
        <v>98</v>
      </c>
      <c r="DN105" s="20">
        <v>162</v>
      </c>
      <c r="DO105" s="20">
        <v>87.4</v>
      </c>
      <c r="DP105" s="20">
        <v>63.2</v>
      </c>
      <c r="DQ105" s="20">
        <v>24.2</v>
      </c>
      <c r="DR105" s="20">
        <v>1.929</v>
      </c>
      <c r="DS105" s="20">
        <v>9.8000000000000007</v>
      </c>
      <c r="DT105" s="20">
        <v>0.67300000000000004</v>
      </c>
      <c r="DU105" s="20">
        <v>26.5</v>
      </c>
      <c r="DV105" s="20">
        <v>22.6</v>
      </c>
      <c r="DW105" s="20">
        <v>5.9</v>
      </c>
      <c r="DX105" s="20">
        <v>6.6</v>
      </c>
      <c r="DY105" s="20">
        <v>16.2</v>
      </c>
      <c r="DZ105" s="20">
        <v>19</v>
      </c>
      <c r="EA105" s="20">
        <v>0.63600000000000001</v>
      </c>
      <c r="EB105" s="20">
        <v>-2</v>
      </c>
      <c r="EC105" s="66">
        <v>6</v>
      </c>
      <c r="ED105" s="66">
        <v>5</v>
      </c>
      <c r="EE105" s="66">
        <v>11</v>
      </c>
      <c r="EF105" s="66">
        <v>5</v>
      </c>
      <c r="EG105" s="66">
        <v>4</v>
      </c>
      <c r="EH105" s="66">
        <v>4.3</v>
      </c>
      <c r="EI105" s="66">
        <v>18</v>
      </c>
      <c r="EJ105" s="66">
        <v>13</v>
      </c>
      <c r="EK105" s="20">
        <v>10986.300000000001</v>
      </c>
      <c r="EL105" s="20">
        <v>11492.4</v>
      </c>
      <c r="EM105" s="20">
        <v>80.52</v>
      </c>
      <c r="EN105" s="20">
        <v>72.52000000000001</v>
      </c>
      <c r="EO105" s="20">
        <v>12.184899999999999</v>
      </c>
      <c r="EP105" s="20">
        <v>112.91399999999999</v>
      </c>
      <c r="EQ105" s="21">
        <v>63</v>
      </c>
      <c r="ER105" s="21">
        <v>76</v>
      </c>
      <c r="ES105" s="61" t="s">
        <v>14</v>
      </c>
      <c r="ET105" s="61">
        <v>139</v>
      </c>
      <c r="EU105" s="61">
        <v>-13</v>
      </c>
    </row>
    <row r="106" spans="1:151" x14ac:dyDescent="0.45">
      <c r="A106" s="64">
        <v>45275</v>
      </c>
      <c r="B106" s="21" t="s">
        <v>905</v>
      </c>
      <c r="C106" s="21">
        <v>251</v>
      </c>
      <c r="D106" s="21" t="s">
        <v>269</v>
      </c>
      <c r="E106" s="21">
        <v>186</v>
      </c>
      <c r="F106" s="50" t="s">
        <v>558</v>
      </c>
      <c r="G106" t="s">
        <v>380</v>
      </c>
      <c r="H106" t="s">
        <v>269</v>
      </c>
      <c r="I106" t="s">
        <v>380</v>
      </c>
      <c r="J106" t="s">
        <v>269</v>
      </c>
      <c r="K106" t="s">
        <v>736</v>
      </c>
      <c r="L106" t="s">
        <v>269</v>
      </c>
      <c r="M106" t="s">
        <v>1274</v>
      </c>
      <c r="N106" t="s">
        <v>710</v>
      </c>
      <c r="O106" t="s">
        <v>1405</v>
      </c>
      <c r="P106" t="s">
        <v>1387</v>
      </c>
      <c r="Q106" t="s">
        <v>500</v>
      </c>
      <c r="R106" t="s">
        <v>486</v>
      </c>
      <c r="S106" t="s">
        <v>312</v>
      </c>
      <c r="T106" t="s">
        <v>84</v>
      </c>
      <c r="U106">
        <v>8</v>
      </c>
      <c r="V106">
        <v>9</v>
      </c>
      <c r="W106" s="20">
        <v>0.4</v>
      </c>
      <c r="X106" s="20">
        <v>-18.86</v>
      </c>
      <c r="Y106" s="20">
        <v>91.6</v>
      </c>
      <c r="Z106" s="20">
        <v>110.5</v>
      </c>
      <c r="AA106" s="20">
        <v>66.900000000000006</v>
      </c>
      <c r="AB106" s="20">
        <v>0.115</v>
      </c>
      <c r="AC106" s="20">
        <v>3.67</v>
      </c>
      <c r="AD106" s="20">
        <v>106.4</v>
      </c>
      <c r="AE106" s="20">
        <v>102.7</v>
      </c>
      <c r="AF106" s="20">
        <v>3.67</v>
      </c>
      <c r="AG106" s="20">
        <v>90.1</v>
      </c>
      <c r="AH106" s="20">
        <v>112.3</v>
      </c>
      <c r="AI106" s="20">
        <v>7.4200000000000002E-2</v>
      </c>
      <c r="AJ106" s="20">
        <v>-4</v>
      </c>
      <c r="AK106" s="20">
        <f t="shared" si="9"/>
        <v>-0.5</v>
      </c>
      <c r="AL106" s="20">
        <v>986</v>
      </c>
      <c r="AM106" s="20">
        <v>-16.75</v>
      </c>
      <c r="AN106" s="20">
        <v>-0.75</v>
      </c>
      <c r="AO106" s="20">
        <v>644</v>
      </c>
      <c r="AP106" s="20">
        <v>705</v>
      </c>
      <c r="AQ106" s="20">
        <v>570</v>
      </c>
      <c r="AR106" s="20">
        <v>0.41199999999999998</v>
      </c>
      <c r="AS106" s="20">
        <v>52</v>
      </c>
      <c r="AT106" s="20">
        <v>195</v>
      </c>
      <c r="AU106" s="20">
        <v>0.26700000000000002</v>
      </c>
      <c r="AV106" s="20">
        <v>122</v>
      </c>
      <c r="AW106" s="20">
        <v>181</v>
      </c>
      <c r="AX106" s="20">
        <v>0.67400000000000004</v>
      </c>
      <c r="AY106" s="20">
        <v>117</v>
      </c>
      <c r="AZ106" s="20">
        <f t="shared" si="12"/>
        <v>14.625</v>
      </c>
      <c r="BA106" s="20">
        <v>336</v>
      </c>
      <c r="BB106" s="20">
        <f t="shared" si="13"/>
        <v>42</v>
      </c>
      <c r="BC106" s="20">
        <v>111</v>
      </c>
      <c r="BD106" s="20">
        <v>68</v>
      </c>
      <c r="BE106" s="20">
        <v>33</v>
      </c>
      <c r="BF106" s="20">
        <v>138</v>
      </c>
      <c r="BG106" s="20">
        <v>184</v>
      </c>
      <c r="BH106" s="20">
        <v>64.400000000000006</v>
      </c>
      <c r="BI106" s="20">
        <v>70.5</v>
      </c>
      <c r="BJ106" s="20">
        <v>-6.1</v>
      </c>
      <c r="BK106" s="20">
        <v>0.80400000000000005</v>
      </c>
      <c r="BL106" s="20">
        <v>13.8</v>
      </c>
      <c r="BM106" s="20">
        <v>0.49299999999999999</v>
      </c>
      <c r="BN106" s="20">
        <v>19.5</v>
      </c>
      <c r="BO106" s="20">
        <v>18.100000000000001</v>
      </c>
      <c r="BP106" s="20">
        <v>3.3</v>
      </c>
      <c r="BQ106" s="20">
        <v>6.8</v>
      </c>
      <c r="BR106" s="20">
        <v>18.399999999999999</v>
      </c>
      <c r="BS106" s="20">
        <v>313</v>
      </c>
      <c r="BT106" s="20">
        <v>0.40100000000000002</v>
      </c>
      <c r="BU106" s="20">
        <v>0</v>
      </c>
      <c r="BV106" s="66">
        <v>332</v>
      </c>
      <c r="BW106" s="66">
        <v>304</v>
      </c>
      <c r="BX106" s="66">
        <v>248</v>
      </c>
      <c r="BY106" s="66">
        <v>355</v>
      </c>
      <c r="BZ106" s="66">
        <v>351</v>
      </c>
      <c r="CA106" s="66">
        <v>209.8</v>
      </c>
      <c r="CB106" s="66">
        <v>315</v>
      </c>
      <c r="CC106" s="66">
        <v>240</v>
      </c>
      <c r="CD106" s="20">
        <v>0.33333333333333298</v>
      </c>
      <c r="CE106" s="20">
        <v>-5.55</v>
      </c>
      <c r="CF106" s="20">
        <v>98.8</v>
      </c>
      <c r="CG106" s="20">
        <v>104.3</v>
      </c>
      <c r="CH106" s="20">
        <v>70.099999999999994</v>
      </c>
      <c r="CI106" s="20">
        <v>-0.216</v>
      </c>
      <c r="CJ106" s="20">
        <v>-6.45</v>
      </c>
      <c r="CK106" s="20">
        <v>100.2</v>
      </c>
      <c r="CL106" s="20">
        <v>106.7</v>
      </c>
      <c r="CM106" s="20">
        <v>-2.65</v>
      </c>
      <c r="CN106" s="20">
        <v>99.9</v>
      </c>
      <c r="CO106" s="20">
        <v>102.5</v>
      </c>
      <c r="CP106" s="63">
        <v>0.42749999999999999</v>
      </c>
      <c r="CQ106" s="20">
        <v>-4.5</v>
      </c>
      <c r="CR106" s="20">
        <f t="shared" si="11"/>
        <v>-0.5</v>
      </c>
      <c r="CS106" s="20">
        <v>1088</v>
      </c>
      <c r="CT106" s="20">
        <v>-7.04</v>
      </c>
      <c r="CU106" s="20">
        <v>-8.81</v>
      </c>
      <c r="CV106" s="20">
        <v>646</v>
      </c>
      <c r="CW106" s="20">
        <v>630</v>
      </c>
      <c r="CX106" s="20">
        <v>546</v>
      </c>
      <c r="CY106" s="20">
        <v>0.44700000000000001</v>
      </c>
      <c r="CZ106" s="20">
        <v>52</v>
      </c>
      <c r="DA106" s="20">
        <v>170</v>
      </c>
      <c r="DB106" s="20">
        <v>0.30599999999999999</v>
      </c>
      <c r="DC106" s="20">
        <v>106</v>
      </c>
      <c r="DD106" s="20">
        <v>147</v>
      </c>
      <c r="DE106" s="20">
        <v>0.72099999999999997</v>
      </c>
      <c r="DF106" s="20">
        <v>109</v>
      </c>
      <c r="DG106" s="20">
        <f t="shared" si="14"/>
        <v>12.111111111111111</v>
      </c>
      <c r="DH106" s="20">
        <v>319</v>
      </c>
      <c r="DI106" s="20">
        <f t="shared" si="15"/>
        <v>35.444444444444443</v>
      </c>
      <c r="DJ106" s="20">
        <v>125</v>
      </c>
      <c r="DK106" s="20">
        <v>79</v>
      </c>
      <c r="DL106" s="20">
        <v>36</v>
      </c>
      <c r="DM106" s="20">
        <v>135</v>
      </c>
      <c r="DN106" s="20">
        <v>158</v>
      </c>
      <c r="DO106" s="20">
        <v>71.8</v>
      </c>
      <c r="DP106" s="20">
        <v>70</v>
      </c>
      <c r="DQ106" s="20">
        <v>1.778</v>
      </c>
      <c r="DR106" s="20">
        <v>0.92600000000000005</v>
      </c>
      <c r="DS106" s="20">
        <v>15</v>
      </c>
      <c r="DT106" s="20">
        <v>0.58499999999999996</v>
      </c>
      <c r="DU106" s="20">
        <v>18.899999999999999</v>
      </c>
      <c r="DV106" s="20">
        <v>16.3</v>
      </c>
      <c r="DW106" s="20">
        <v>4</v>
      </c>
      <c r="DX106" s="20">
        <v>8.7777777777777786</v>
      </c>
      <c r="DY106" s="20">
        <v>17.600000000000001</v>
      </c>
      <c r="DZ106" s="20">
        <v>325</v>
      </c>
      <c r="EA106" s="20">
        <v>0.39300000000000002</v>
      </c>
      <c r="EB106" s="20">
        <v>-2</v>
      </c>
      <c r="EC106" s="66">
        <v>263</v>
      </c>
      <c r="ED106" s="66">
        <v>256</v>
      </c>
      <c r="EE106" s="66">
        <v>299</v>
      </c>
      <c r="EF106" s="66">
        <v>219</v>
      </c>
      <c r="EG106" s="66">
        <v>243</v>
      </c>
      <c r="EH106" s="66">
        <v>169.7</v>
      </c>
      <c r="EI106" s="66">
        <v>323</v>
      </c>
      <c r="EJ106" s="66">
        <v>253</v>
      </c>
      <c r="EK106" s="20">
        <v>9553.8799999999992</v>
      </c>
      <c r="EL106" s="20">
        <v>10917.4</v>
      </c>
      <c r="EM106" s="20">
        <v>121.13333333333335</v>
      </c>
      <c r="EN106" s="20">
        <v>102</v>
      </c>
      <c r="EO106" s="20">
        <v>13.266399999999999</v>
      </c>
      <c r="EP106" s="20">
        <v>106.492</v>
      </c>
      <c r="EQ106" s="21">
        <v>65</v>
      </c>
      <c r="ER106" s="21">
        <v>72</v>
      </c>
      <c r="ES106" s="61" t="s">
        <v>269</v>
      </c>
      <c r="ET106" s="61">
        <v>137</v>
      </c>
      <c r="EU106" s="61">
        <v>-7</v>
      </c>
    </row>
    <row r="107" spans="1:151" x14ac:dyDescent="0.45">
      <c r="A107" s="64">
        <v>45275</v>
      </c>
      <c r="B107" s="21" t="s">
        <v>358</v>
      </c>
      <c r="C107" s="21">
        <v>328</v>
      </c>
      <c r="D107" s="21" t="s">
        <v>250</v>
      </c>
      <c r="E107" s="21">
        <v>300</v>
      </c>
      <c r="F107" s="50" t="s">
        <v>558</v>
      </c>
      <c r="G107" t="s">
        <v>358</v>
      </c>
      <c r="H107" t="s">
        <v>250</v>
      </c>
      <c r="I107" t="s">
        <v>358</v>
      </c>
      <c r="J107" t="s">
        <v>250</v>
      </c>
      <c r="K107" t="s">
        <v>1338</v>
      </c>
      <c r="L107" t="s">
        <v>475</v>
      </c>
      <c r="M107" t="s">
        <v>673</v>
      </c>
      <c r="N107" t="s">
        <v>676</v>
      </c>
      <c r="O107" t="s">
        <v>1384</v>
      </c>
      <c r="P107" t="s">
        <v>676</v>
      </c>
      <c r="Q107" t="s">
        <v>480</v>
      </c>
      <c r="R107" t="s">
        <v>475</v>
      </c>
      <c r="S107" t="s">
        <v>116</v>
      </c>
      <c r="T107" t="s">
        <v>251</v>
      </c>
      <c r="U107">
        <v>8</v>
      </c>
      <c r="V107">
        <v>7</v>
      </c>
      <c r="W107" s="20">
        <v>0.3</v>
      </c>
      <c r="X107" s="20">
        <v>-10.57</v>
      </c>
      <c r="Y107" s="20">
        <v>97.5</v>
      </c>
      <c r="Z107" s="20">
        <v>108.1</v>
      </c>
      <c r="AA107" s="20">
        <v>72.400000000000006</v>
      </c>
      <c r="AB107" s="20">
        <v>3.6999999999999998E-2</v>
      </c>
      <c r="AC107" s="20">
        <v>5.63</v>
      </c>
      <c r="AD107" s="20">
        <v>107.3</v>
      </c>
      <c r="AE107" s="20">
        <v>101.7</v>
      </c>
      <c r="AF107" s="20">
        <v>5.63</v>
      </c>
      <c r="AG107" s="20">
        <v>95</v>
      </c>
      <c r="AH107" s="20">
        <v>109.4</v>
      </c>
      <c r="AI107" s="20">
        <v>0.16370000000000001</v>
      </c>
      <c r="AJ107" s="20">
        <v>-4.7</v>
      </c>
      <c r="AK107" s="20">
        <f t="shared" si="9"/>
        <v>-0.58750000000000002</v>
      </c>
      <c r="AL107" s="20">
        <v>983</v>
      </c>
      <c r="AM107" s="20">
        <v>-12.27</v>
      </c>
      <c r="AN107" s="20">
        <v>3.23</v>
      </c>
      <c r="AO107" s="20">
        <v>737</v>
      </c>
      <c r="AP107" s="20">
        <v>791</v>
      </c>
      <c r="AQ107" s="20">
        <v>612</v>
      </c>
      <c r="AR107" s="20">
        <v>0.42499999999999999</v>
      </c>
      <c r="AS107" s="20">
        <v>50</v>
      </c>
      <c r="AT107" s="20">
        <v>186</v>
      </c>
      <c r="AU107" s="20">
        <v>0.26900000000000002</v>
      </c>
      <c r="AV107" s="20">
        <v>167</v>
      </c>
      <c r="AW107" s="20">
        <v>247</v>
      </c>
      <c r="AX107" s="20">
        <v>0.67600000000000005</v>
      </c>
      <c r="AY107" s="20">
        <v>108</v>
      </c>
      <c r="AZ107" s="20">
        <f t="shared" si="12"/>
        <v>13.5</v>
      </c>
      <c r="BA107" s="20">
        <v>348</v>
      </c>
      <c r="BB107" s="20">
        <f t="shared" si="13"/>
        <v>43.5</v>
      </c>
      <c r="BC107" s="20">
        <v>140</v>
      </c>
      <c r="BD107" s="20">
        <v>101</v>
      </c>
      <c r="BE107" s="20">
        <v>36</v>
      </c>
      <c r="BF107" s="20">
        <v>140</v>
      </c>
      <c r="BG107" s="20">
        <v>187</v>
      </c>
      <c r="BH107" s="20">
        <v>73.7</v>
      </c>
      <c r="BI107" s="20">
        <v>79.099999999999994</v>
      </c>
      <c r="BJ107" s="20">
        <v>-5.4</v>
      </c>
      <c r="BK107" s="20">
        <v>1</v>
      </c>
      <c r="BL107" s="20">
        <v>14</v>
      </c>
      <c r="BM107" s="20">
        <v>0.72099999999999997</v>
      </c>
      <c r="BN107" s="20">
        <v>18.600000000000001</v>
      </c>
      <c r="BO107" s="20">
        <v>24.7</v>
      </c>
      <c r="BP107" s="20">
        <v>3.6</v>
      </c>
      <c r="BQ107" s="20">
        <v>10.1</v>
      </c>
      <c r="BR107" s="20">
        <v>18.7</v>
      </c>
      <c r="BS107" s="20">
        <v>196</v>
      </c>
      <c r="BT107" s="20">
        <v>0.48299999999999998</v>
      </c>
      <c r="BU107" s="20">
        <v>0</v>
      </c>
      <c r="BV107" s="66">
        <v>308</v>
      </c>
      <c r="BW107" s="66">
        <v>308</v>
      </c>
      <c r="BX107" s="66">
        <v>311</v>
      </c>
      <c r="BY107" s="66">
        <v>319</v>
      </c>
      <c r="BZ107" s="66">
        <v>298</v>
      </c>
      <c r="CA107" s="66">
        <v>206.2</v>
      </c>
      <c r="CB107" s="66">
        <v>199</v>
      </c>
      <c r="CC107" s="66">
        <v>328</v>
      </c>
      <c r="CD107" s="20">
        <v>0.44444444444444398</v>
      </c>
      <c r="CE107" s="20">
        <v>-10.06</v>
      </c>
      <c r="CF107" s="20">
        <v>97.3</v>
      </c>
      <c r="CG107" s="20">
        <v>107.4</v>
      </c>
      <c r="CH107" s="20">
        <v>71.3</v>
      </c>
      <c r="CI107" s="20">
        <v>0.05</v>
      </c>
      <c r="CJ107" s="20">
        <v>-0.24</v>
      </c>
      <c r="CK107" s="20">
        <v>102.7</v>
      </c>
      <c r="CL107" s="20">
        <v>103</v>
      </c>
      <c r="CM107" s="20">
        <v>-0.24</v>
      </c>
      <c r="CN107" s="20">
        <v>95.9</v>
      </c>
      <c r="CO107" s="20">
        <v>109</v>
      </c>
      <c r="CP107" s="63">
        <v>0.1875</v>
      </c>
      <c r="CQ107" s="20">
        <v>-3.1</v>
      </c>
      <c r="CR107" s="20">
        <f t="shared" si="11"/>
        <v>-0.44285714285714289</v>
      </c>
      <c r="CS107" s="20">
        <v>1000</v>
      </c>
      <c r="CT107" s="20">
        <v>-10.41</v>
      </c>
      <c r="CU107" s="20">
        <v>-1.1200000000000001</v>
      </c>
      <c r="CV107" s="20">
        <v>673</v>
      </c>
      <c r="CW107" s="20">
        <v>614</v>
      </c>
      <c r="CX107" s="20">
        <v>573</v>
      </c>
      <c r="CY107" s="20">
        <v>0.42199999999999999</v>
      </c>
      <c r="CZ107" s="20">
        <v>54</v>
      </c>
      <c r="DA107" s="20">
        <v>188</v>
      </c>
      <c r="DB107" s="20">
        <v>0.28699999999999998</v>
      </c>
      <c r="DC107" s="20">
        <v>135</v>
      </c>
      <c r="DD107" s="20">
        <v>204</v>
      </c>
      <c r="DE107" s="20">
        <v>0.66200000000000003</v>
      </c>
      <c r="DF107" s="20">
        <v>134</v>
      </c>
      <c r="DG107" s="20">
        <f t="shared" si="14"/>
        <v>19.142857142857142</v>
      </c>
      <c r="DH107" s="20">
        <v>380</v>
      </c>
      <c r="DI107" s="20">
        <f t="shared" si="15"/>
        <v>54.285714285714285</v>
      </c>
      <c r="DJ107" s="20">
        <v>133</v>
      </c>
      <c r="DK107" s="20">
        <v>86</v>
      </c>
      <c r="DL107" s="20">
        <v>23</v>
      </c>
      <c r="DM107" s="20">
        <v>125</v>
      </c>
      <c r="DN107" s="20">
        <v>201</v>
      </c>
      <c r="DO107" s="20">
        <v>74.8</v>
      </c>
      <c r="DP107" s="20">
        <v>68.221999999999994</v>
      </c>
      <c r="DQ107" s="20">
        <v>6.556</v>
      </c>
      <c r="DR107" s="20">
        <v>1.0640000000000001</v>
      </c>
      <c r="DS107" s="20">
        <v>13.888999999999999</v>
      </c>
      <c r="DT107" s="20">
        <v>0.68799999999999994</v>
      </c>
      <c r="DU107" s="20">
        <v>20.9</v>
      </c>
      <c r="DV107" s="20">
        <v>22.7</v>
      </c>
      <c r="DW107" s="20">
        <v>2.6</v>
      </c>
      <c r="DX107" s="20">
        <v>9.5555555555555554</v>
      </c>
      <c r="DY107" s="20">
        <v>22.3</v>
      </c>
      <c r="DZ107" s="20">
        <v>310</v>
      </c>
      <c r="EA107" s="20">
        <v>0.40400000000000003</v>
      </c>
      <c r="EB107" s="20">
        <v>0</v>
      </c>
      <c r="EC107" s="66">
        <v>287</v>
      </c>
      <c r="ED107" s="66">
        <v>200</v>
      </c>
      <c r="EE107" s="66">
        <v>276</v>
      </c>
      <c r="EF107" s="66">
        <v>262</v>
      </c>
      <c r="EG107" s="66">
        <v>291</v>
      </c>
      <c r="EH107" s="66">
        <v>171.7</v>
      </c>
      <c r="EI107" s="66">
        <v>314</v>
      </c>
      <c r="EJ107" s="66">
        <v>188</v>
      </c>
      <c r="EK107" s="20">
        <v>10471.5</v>
      </c>
      <c r="EL107" s="20">
        <v>10518.13</v>
      </c>
      <c r="EM107" s="20">
        <v>133.77777777777777</v>
      </c>
      <c r="EN107" s="20">
        <v>140.27889999999999</v>
      </c>
      <c r="EO107" s="20">
        <v>12.3794</v>
      </c>
      <c r="EP107" s="20">
        <v>135.876</v>
      </c>
      <c r="EQ107" s="21">
        <v>76</v>
      </c>
      <c r="ER107" s="21">
        <v>86</v>
      </c>
      <c r="ES107" s="61" t="s">
        <v>250</v>
      </c>
      <c r="ET107" s="61">
        <v>162</v>
      </c>
      <c r="EU107" s="61">
        <v>-10</v>
      </c>
    </row>
    <row r="108" spans="1:151" x14ac:dyDescent="0.45">
      <c r="A108" s="64">
        <v>45275</v>
      </c>
      <c r="B108" s="21" t="s">
        <v>224</v>
      </c>
      <c r="C108" s="21">
        <v>258</v>
      </c>
      <c r="D108" s="21" t="s">
        <v>279</v>
      </c>
      <c r="E108" s="21">
        <v>233</v>
      </c>
      <c r="F108" s="50" t="s">
        <v>558</v>
      </c>
      <c r="G108" t="s">
        <v>224</v>
      </c>
      <c r="H108" t="s">
        <v>279</v>
      </c>
      <c r="I108" t="s">
        <v>224</v>
      </c>
      <c r="J108" t="s">
        <v>279</v>
      </c>
      <c r="K108" t="s">
        <v>224</v>
      </c>
      <c r="L108" t="s">
        <v>465</v>
      </c>
      <c r="M108" t="s">
        <v>224</v>
      </c>
      <c r="N108" t="s">
        <v>686</v>
      </c>
      <c r="O108" t="s">
        <v>224</v>
      </c>
      <c r="P108" t="s">
        <v>279</v>
      </c>
      <c r="Q108" t="s">
        <v>224</v>
      </c>
      <c r="R108" t="s">
        <v>465</v>
      </c>
      <c r="S108" t="s">
        <v>31</v>
      </c>
      <c r="T108" t="s">
        <v>182</v>
      </c>
      <c r="U108">
        <v>10</v>
      </c>
      <c r="V108">
        <v>7</v>
      </c>
      <c r="W108" s="20">
        <v>0.63636363636363602</v>
      </c>
      <c r="X108" s="20">
        <v>-3.96</v>
      </c>
      <c r="Y108" s="20">
        <v>101.1</v>
      </c>
      <c r="Z108" s="20">
        <v>105</v>
      </c>
      <c r="AA108" s="20">
        <v>72.7</v>
      </c>
      <c r="AB108" s="20">
        <v>0.104</v>
      </c>
      <c r="AC108" s="20">
        <v>-2.56</v>
      </c>
      <c r="AD108" s="20">
        <v>102.8</v>
      </c>
      <c r="AE108" s="20">
        <v>105.4</v>
      </c>
      <c r="AF108" s="20">
        <v>-2.56</v>
      </c>
      <c r="AG108" s="20">
        <v>102</v>
      </c>
      <c r="AH108" s="20">
        <v>106.4</v>
      </c>
      <c r="AI108" s="20">
        <v>0.38159999999999999</v>
      </c>
      <c r="AJ108" s="20">
        <v>-2</v>
      </c>
      <c r="AK108" s="20">
        <f t="shared" si="9"/>
        <v>-0.2</v>
      </c>
      <c r="AL108" s="20">
        <v>1143</v>
      </c>
      <c r="AM108" s="20">
        <v>-2.34</v>
      </c>
      <c r="AN108" s="20">
        <v>-1.94</v>
      </c>
      <c r="AO108" s="20">
        <v>810</v>
      </c>
      <c r="AP108" s="20">
        <v>810</v>
      </c>
      <c r="AQ108" s="20">
        <v>650</v>
      </c>
      <c r="AR108" s="20">
        <v>0.437</v>
      </c>
      <c r="AS108" s="20">
        <v>76</v>
      </c>
      <c r="AT108" s="20">
        <v>228</v>
      </c>
      <c r="AU108" s="20">
        <v>0.33300000000000002</v>
      </c>
      <c r="AV108" s="20">
        <v>166</v>
      </c>
      <c r="AW108" s="20">
        <v>216</v>
      </c>
      <c r="AX108" s="20">
        <v>0.76900000000000002</v>
      </c>
      <c r="AY108" s="20">
        <v>111</v>
      </c>
      <c r="AZ108" s="20">
        <f t="shared" si="12"/>
        <v>11.1</v>
      </c>
      <c r="BA108" s="20">
        <v>409</v>
      </c>
      <c r="BB108" s="20">
        <f t="shared" si="13"/>
        <v>40.9</v>
      </c>
      <c r="BC108" s="20">
        <v>142</v>
      </c>
      <c r="BD108" s="20">
        <v>76</v>
      </c>
      <c r="BE108" s="20">
        <v>39</v>
      </c>
      <c r="BF108" s="20">
        <v>158</v>
      </c>
      <c r="BG108" s="20">
        <v>203</v>
      </c>
      <c r="BH108" s="20">
        <v>73.599999999999994</v>
      </c>
      <c r="BI108" s="20">
        <v>73.635999999999996</v>
      </c>
      <c r="BJ108" s="20">
        <v>0</v>
      </c>
      <c r="BK108" s="20">
        <v>0.89900000000000002</v>
      </c>
      <c r="BL108" s="20">
        <v>14.364000000000001</v>
      </c>
      <c r="BM108" s="20">
        <v>0.48099999999999998</v>
      </c>
      <c r="BN108" s="20">
        <v>20.7</v>
      </c>
      <c r="BO108" s="20">
        <v>19.600000000000001</v>
      </c>
      <c r="BP108" s="20">
        <v>3.5</v>
      </c>
      <c r="BQ108" s="20">
        <v>6.9090909090909092</v>
      </c>
      <c r="BR108" s="20">
        <v>18.5</v>
      </c>
      <c r="BS108" s="20">
        <v>179</v>
      </c>
      <c r="BT108" s="20">
        <v>0.496</v>
      </c>
      <c r="BU108" s="20">
        <v>-1</v>
      </c>
      <c r="BV108" s="66">
        <v>207</v>
      </c>
      <c r="BW108" s="66">
        <v>205</v>
      </c>
      <c r="BX108" s="66">
        <v>166</v>
      </c>
      <c r="BY108" s="66">
        <v>281</v>
      </c>
      <c r="BZ108" s="66">
        <v>225</v>
      </c>
      <c r="CA108" s="66">
        <v>146.30000000000001</v>
      </c>
      <c r="CB108" s="66">
        <v>180</v>
      </c>
      <c r="CC108" s="66">
        <v>235</v>
      </c>
      <c r="CD108" s="20">
        <v>0.8</v>
      </c>
      <c r="CE108" s="20">
        <v>1.1200000000000001</v>
      </c>
      <c r="CF108" s="20">
        <v>104.2</v>
      </c>
      <c r="CG108" s="20">
        <v>103</v>
      </c>
      <c r="CH108" s="20">
        <v>68.7</v>
      </c>
      <c r="CI108" s="20">
        <v>0.10100000000000001</v>
      </c>
      <c r="CJ108" s="20">
        <v>1.1599999999999999</v>
      </c>
      <c r="CK108" s="20">
        <v>105.2</v>
      </c>
      <c r="CL108" s="20">
        <v>104</v>
      </c>
      <c r="CM108" s="20">
        <v>1.1599999999999999</v>
      </c>
      <c r="CN108" s="20">
        <v>103.5</v>
      </c>
      <c r="CO108" s="20">
        <v>102.8</v>
      </c>
      <c r="CP108" s="63">
        <v>0.51980000000000004</v>
      </c>
      <c r="CQ108" s="20">
        <v>-0.5</v>
      </c>
      <c r="CR108" s="20">
        <f t="shared" si="11"/>
        <v>-7.1428571428571425E-2</v>
      </c>
      <c r="CS108" s="20">
        <v>1223</v>
      </c>
      <c r="CT108" s="20">
        <v>1.19</v>
      </c>
      <c r="CU108" s="20">
        <v>-1.24</v>
      </c>
      <c r="CV108" s="20">
        <v>746</v>
      </c>
      <c r="CW108" s="20">
        <v>662</v>
      </c>
      <c r="CX108" s="20">
        <v>626</v>
      </c>
      <c r="CY108" s="20">
        <v>0.43099999999999999</v>
      </c>
      <c r="CZ108" s="20">
        <v>79</v>
      </c>
      <c r="DA108" s="20">
        <v>243</v>
      </c>
      <c r="DB108" s="20">
        <v>0.32500000000000001</v>
      </c>
      <c r="DC108" s="20">
        <v>127</v>
      </c>
      <c r="DD108" s="20">
        <v>187</v>
      </c>
      <c r="DE108" s="20">
        <v>0.67900000000000005</v>
      </c>
      <c r="DF108" s="20">
        <v>118</v>
      </c>
      <c r="DG108" s="20">
        <f t="shared" si="14"/>
        <v>16.857142857142858</v>
      </c>
      <c r="DH108" s="20">
        <v>388</v>
      </c>
      <c r="DI108" s="20">
        <f t="shared" si="15"/>
        <v>55.428571428571431</v>
      </c>
      <c r="DJ108" s="20">
        <v>144</v>
      </c>
      <c r="DK108" s="20">
        <v>70</v>
      </c>
      <c r="DL108" s="20">
        <v>37</v>
      </c>
      <c r="DM108" s="20">
        <v>96</v>
      </c>
      <c r="DN108" s="20">
        <v>163</v>
      </c>
      <c r="DO108" s="20">
        <v>74.599999999999994</v>
      </c>
      <c r="DP108" s="20">
        <v>66.2</v>
      </c>
      <c r="DQ108" s="20">
        <v>8.4</v>
      </c>
      <c r="DR108" s="20">
        <v>1.5</v>
      </c>
      <c r="DS108" s="20">
        <v>9.6</v>
      </c>
      <c r="DT108" s="20">
        <v>0.72899999999999998</v>
      </c>
      <c r="DU108" s="20">
        <v>24.3</v>
      </c>
      <c r="DV108" s="20">
        <v>18.7</v>
      </c>
      <c r="DW108" s="20">
        <v>3.7</v>
      </c>
      <c r="DX108" s="20">
        <v>7</v>
      </c>
      <c r="DY108" s="20">
        <v>16.3</v>
      </c>
      <c r="DZ108" s="20">
        <v>35</v>
      </c>
      <c r="EA108" s="20">
        <v>0.60499999999999998</v>
      </c>
      <c r="EB108" s="20">
        <v>-2</v>
      </c>
      <c r="EC108" s="66">
        <v>87</v>
      </c>
      <c r="ED108" s="66">
        <v>222</v>
      </c>
      <c r="EE108" s="66">
        <v>95</v>
      </c>
      <c r="EF108" s="66">
        <v>193</v>
      </c>
      <c r="EG108" s="66">
        <v>148</v>
      </c>
      <c r="EH108" s="66">
        <v>109.8</v>
      </c>
      <c r="EI108" s="66">
        <v>31</v>
      </c>
      <c r="EJ108" s="66">
        <v>180</v>
      </c>
      <c r="EK108" s="20">
        <v>10413.299999999999</v>
      </c>
      <c r="EL108" s="20">
        <v>10941</v>
      </c>
      <c r="EM108" s="20">
        <v>100.548</v>
      </c>
      <c r="EN108" s="20">
        <v>66.327272727272728</v>
      </c>
      <c r="EO108" s="20">
        <v>12.561500000000001</v>
      </c>
      <c r="EP108" s="20">
        <v>125.34700000000001</v>
      </c>
      <c r="EQ108" s="21">
        <v>69</v>
      </c>
      <c r="ER108" s="21">
        <v>65</v>
      </c>
      <c r="ES108" s="61" t="s">
        <v>224</v>
      </c>
      <c r="ET108" s="61">
        <v>134</v>
      </c>
      <c r="EU108" s="61">
        <v>4</v>
      </c>
    </row>
    <row r="109" spans="1:151" x14ac:dyDescent="0.45">
      <c r="A109" s="64">
        <v>45276</v>
      </c>
      <c r="B109" s="21" t="s">
        <v>154</v>
      </c>
      <c r="C109" s="21">
        <v>123</v>
      </c>
      <c r="D109" s="21" t="s">
        <v>199</v>
      </c>
      <c r="E109" s="21">
        <v>19</v>
      </c>
      <c r="F109" s="50" t="s">
        <v>558</v>
      </c>
      <c r="G109" t="s">
        <v>154</v>
      </c>
      <c r="H109" t="s">
        <v>199</v>
      </c>
      <c r="I109" t="s">
        <v>154</v>
      </c>
      <c r="J109" t="s">
        <v>199</v>
      </c>
      <c r="K109" t="s">
        <v>448</v>
      </c>
      <c r="L109" t="s">
        <v>443</v>
      </c>
      <c r="M109" t="s">
        <v>641</v>
      </c>
      <c r="N109" t="s">
        <v>1271</v>
      </c>
      <c r="O109" t="s">
        <v>154</v>
      </c>
      <c r="P109" t="s">
        <v>199</v>
      </c>
      <c r="Q109" t="s">
        <v>448</v>
      </c>
      <c r="R109" t="s">
        <v>443</v>
      </c>
      <c r="S109" t="s">
        <v>114</v>
      </c>
      <c r="T109" t="s">
        <v>86</v>
      </c>
      <c r="U109">
        <v>9</v>
      </c>
      <c r="V109">
        <v>8</v>
      </c>
      <c r="W109" s="20">
        <v>0.9</v>
      </c>
      <c r="X109" s="20">
        <v>12.98</v>
      </c>
      <c r="Y109" s="20">
        <v>113.6</v>
      </c>
      <c r="Z109" s="20">
        <v>100.6</v>
      </c>
      <c r="AA109" s="20">
        <v>73.2</v>
      </c>
      <c r="AB109" s="20">
        <v>0.1</v>
      </c>
      <c r="AC109" s="20">
        <v>-0.94</v>
      </c>
      <c r="AD109" s="20">
        <v>105.4</v>
      </c>
      <c r="AE109" s="20">
        <v>106.4</v>
      </c>
      <c r="AF109" s="20">
        <v>-2.9</v>
      </c>
      <c r="AG109" s="20">
        <v>113.2</v>
      </c>
      <c r="AH109" s="20">
        <v>101.3</v>
      </c>
      <c r="AI109" s="67">
        <v>0.89180000000000004</v>
      </c>
      <c r="AJ109" s="20">
        <v>1</v>
      </c>
      <c r="AK109" s="20">
        <f t="shared" si="9"/>
        <v>0.1111111111111111</v>
      </c>
      <c r="AL109" s="20">
        <v>1347</v>
      </c>
      <c r="AM109" s="20">
        <v>17.600000000000001</v>
      </c>
      <c r="AN109" s="20">
        <v>1.37</v>
      </c>
      <c r="AO109" s="20">
        <v>885</v>
      </c>
      <c r="AP109" s="20">
        <v>709</v>
      </c>
      <c r="AQ109" s="20">
        <v>590</v>
      </c>
      <c r="AR109" s="20">
        <v>0.52500000000000002</v>
      </c>
      <c r="AS109" s="20">
        <v>113</v>
      </c>
      <c r="AT109" s="20">
        <v>275</v>
      </c>
      <c r="AU109" s="20">
        <v>0.41099999999999998</v>
      </c>
      <c r="AV109" s="20">
        <v>152</v>
      </c>
      <c r="AW109" s="20">
        <v>205</v>
      </c>
      <c r="AX109" s="20">
        <v>0.74099999999999999</v>
      </c>
      <c r="AY109" s="20">
        <v>72</v>
      </c>
      <c r="AZ109" s="20">
        <f t="shared" si="12"/>
        <v>8</v>
      </c>
      <c r="BA109" s="20">
        <v>350</v>
      </c>
      <c r="BB109" s="20">
        <f t="shared" si="13"/>
        <v>38.888888888888886</v>
      </c>
      <c r="BC109" s="20">
        <v>182</v>
      </c>
      <c r="BD109" s="20">
        <v>71</v>
      </c>
      <c r="BE109" s="20">
        <v>19</v>
      </c>
      <c r="BF109" s="20">
        <v>118</v>
      </c>
      <c r="BG109" s="20">
        <v>179</v>
      </c>
      <c r="BH109" s="20">
        <v>88.5</v>
      </c>
      <c r="BI109" s="20">
        <v>70.900000000000006</v>
      </c>
      <c r="BJ109" s="20">
        <v>17.600000000000001</v>
      </c>
      <c r="BK109" s="20">
        <v>1.542</v>
      </c>
      <c r="BL109" s="20">
        <v>11.8</v>
      </c>
      <c r="BM109" s="20">
        <v>0.60199999999999998</v>
      </c>
      <c r="BN109" s="20">
        <v>27.5</v>
      </c>
      <c r="BO109" s="20">
        <v>20.5</v>
      </c>
      <c r="BP109" s="20">
        <v>1.9</v>
      </c>
      <c r="BQ109" s="20">
        <v>7.1</v>
      </c>
      <c r="BR109" s="20">
        <v>17.899999999999999</v>
      </c>
      <c r="BS109" s="20">
        <v>37</v>
      </c>
      <c r="BT109" s="20">
        <v>0.60299999999999998</v>
      </c>
      <c r="BU109" s="20">
        <v>-4</v>
      </c>
      <c r="BV109" s="66">
        <v>15</v>
      </c>
      <c r="BW109" s="66">
        <v>59</v>
      </c>
      <c r="BX109" s="66">
        <v>19</v>
      </c>
      <c r="BY109" s="66">
        <v>68</v>
      </c>
      <c r="BZ109" s="66">
        <v>54</v>
      </c>
      <c r="CA109" s="66">
        <v>37.700000000000003</v>
      </c>
      <c r="CB109" s="66">
        <v>31</v>
      </c>
      <c r="CC109" s="66">
        <v>37</v>
      </c>
      <c r="CD109" s="20">
        <v>0.8</v>
      </c>
      <c r="CE109" s="20">
        <v>-6.08</v>
      </c>
      <c r="CF109" s="20">
        <v>101.9</v>
      </c>
      <c r="CG109" s="20">
        <v>107.9</v>
      </c>
      <c r="CH109" s="20">
        <v>67.099999999999994</v>
      </c>
      <c r="CI109" s="20">
        <v>0.20899999999999999</v>
      </c>
      <c r="CJ109" s="20">
        <v>-9.98</v>
      </c>
      <c r="CK109" s="20">
        <v>101.6</v>
      </c>
      <c r="CL109" s="20">
        <v>111.6</v>
      </c>
      <c r="CM109" s="20">
        <v>-9.98</v>
      </c>
      <c r="CN109" s="20">
        <v>100.1</v>
      </c>
      <c r="CO109" s="20">
        <v>109.1</v>
      </c>
      <c r="CP109" s="63">
        <v>0.27110000000000001</v>
      </c>
      <c r="CQ109" s="20">
        <v>-1.4</v>
      </c>
      <c r="CR109" s="20">
        <f t="shared" si="11"/>
        <v>-0.17499999999999999</v>
      </c>
      <c r="CS109" s="20">
        <v>1106</v>
      </c>
      <c r="CT109" s="20">
        <v>-6.35</v>
      </c>
      <c r="CU109" s="20">
        <v>-8.1</v>
      </c>
      <c r="CV109" s="20">
        <v>765</v>
      </c>
      <c r="CW109" s="20">
        <v>649</v>
      </c>
      <c r="CX109" s="20">
        <v>557</v>
      </c>
      <c r="CY109" s="20">
        <v>0.46700000000000003</v>
      </c>
      <c r="CZ109" s="20">
        <v>73</v>
      </c>
      <c r="DA109" s="20">
        <v>198</v>
      </c>
      <c r="DB109" s="20">
        <v>0.36899999999999999</v>
      </c>
      <c r="DC109" s="20">
        <v>172</v>
      </c>
      <c r="DD109" s="20">
        <v>234</v>
      </c>
      <c r="DE109" s="20">
        <v>0.73499999999999999</v>
      </c>
      <c r="DF109" s="20">
        <v>107</v>
      </c>
      <c r="DG109" s="20">
        <f t="shared" si="14"/>
        <v>13.375</v>
      </c>
      <c r="DH109" s="20">
        <v>365</v>
      </c>
      <c r="DI109" s="20">
        <f t="shared" si="15"/>
        <v>45.625</v>
      </c>
      <c r="DJ109" s="20">
        <v>122</v>
      </c>
      <c r="DK109" s="20">
        <v>58</v>
      </c>
      <c r="DL109" s="20">
        <v>31</v>
      </c>
      <c r="DM109" s="20">
        <v>121</v>
      </c>
      <c r="DN109" s="20">
        <v>133</v>
      </c>
      <c r="DO109" s="20">
        <v>76.5</v>
      </c>
      <c r="DP109" s="20">
        <v>64.900000000000006</v>
      </c>
      <c r="DQ109" s="20">
        <v>11.6</v>
      </c>
      <c r="DR109" s="20">
        <v>1.008</v>
      </c>
      <c r="DS109" s="20">
        <v>12.1</v>
      </c>
      <c r="DT109" s="20">
        <v>0.47899999999999998</v>
      </c>
      <c r="DU109" s="20">
        <v>19.8</v>
      </c>
      <c r="DV109" s="20">
        <v>23.4</v>
      </c>
      <c r="DW109" s="20">
        <v>3.1</v>
      </c>
      <c r="DX109" s="20">
        <v>5.8</v>
      </c>
      <c r="DY109" s="20">
        <v>13.3</v>
      </c>
      <c r="DZ109" s="20">
        <v>189</v>
      </c>
      <c r="EA109" s="20">
        <v>0.48599999999999999</v>
      </c>
      <c r="EB109" s="20">
        <v>0</v>
      </c>
      <c r="EC109" s="66">
        <v>231</v>
      </c>
      <c r="ED109" s="66">
        <v>147</v>
      </c>
      <c r="EE109" s="66">
        <v>145</v>
      </c>
      <c r="EF109" s="66">
        <v>234</v>
      </c>
      <c r="EG109" s="66">
        <v>252</v>
      </c>
      <c r="EH109" s="66">
        <v>159.69999999999999</v>
      </c>
      <c r="EI109" s="66">
        <v>189</v>
      </c>
      <c r="EJ109" s="66">
        <v>185</v>
      </c>
      <c r="EK109" s="20">
        <v>12257.44</v>
      </c>
      <c r="EL109" s="20">
        <v>10251.14</v>
      </c>
      <c r="EM109" s="20">
        <v>68.44</v>
      </c>
      <c r="EN109" s="20">
        <v>85.91</v>
      </c>
      <c r="EO109" s="20">
        <v>13.156499999999999</v>
      </c>
      <c r="EP109" s="20">
        <v>98.552999999999997</v>
      </c>
      <c r="EQ109" s="21">
        <v>83</v>
      </c>
      <c r="ER109" s="21">
        <v>72</v>
      </c>
      <c r="ES109" s="61" t="s">
        <v>154</v>
      </c>
      <c r="ET109" s="61">
        <v>155</v>
      </c>
      <c r="EU109" s="61">
        <v>11</v>
      </c>
    </row>
    <row r="110" spans="1:151" x14ac:dyDescent="0.45">
      <c r="A110" s="64">
        <v>45276</v>
      </c>
      <c r="B110" s="21" t="s">
        <v>22</v>
      </c>
      <c r="C110" s="21">
        <v>297</v>
      </c>
      <c r="D110" s="21" t="s">
        <v>99</v>
      </c>
      <c r="E110" s="21">
        <v>156</v>
      </c>
      <c r="F110" s="50" t="s">
        <v>1644</v>
      </c>
      <c r="G110" t="s">
        <v>22</v>
      </c>
      <c r="H110" t="s">
        <v>99</v>
      </c>
      <c r="I110" t="s">
        <v>22</v>
      </c>
      <c r="J110" t="s">
        <v>99</v>
      </c>
      <c r="K110" t="s">
        <v>22</v>
      </c>
      <c r="L110" t="s">
        <v>1323</v>
      </c>
      <c r="M110" t="s">
        <v>22</v>
      </c>
      <c r="N110" t="s">
        <v>99</v>
      </c>
      <c r="O110" t="s">
        <v>22</v>
      </c>
      <c r="P110" t="s">
        <v>99</v>
      </c>
      <c r="Q110" t="s">
        <v>22</v>
      </c>
      <c r="R110" t="s">
        <v>99</v>
      </c>
      <c r="S110" t="s">
        <v>21</v>
      </c>
      <c r="T110" t="s">
        <v>17</v>
      </c>
      <c r="U110">
        <v>9</v>
      </c>
      <c r="V110">
        <v>10</v>
      </c>
      <c r="W110" s="20">
        <v>0.77777777777777801</v>
      </c>
      <c r="X110" s="20">
        <v>16.59</v>
      </c>
      <c r="Y110" s="20">
        <v>114.2</v>
      </c>
      <c r="Z110" s="20">
        <v>97.6</v>
      </c>
      <c r="AA110" s="20">
        <v>68.599999999999994</v>
      </c>
      <c r="AB110" s="20">
        <v>2.3E-2</v>
      </c>
      <c r="AC110" s="20">
        <v>-5.56</v>
      </c>
      <c r="AD110" s="20">
        <v>101.4</v>
      </c>
      <c r="AE110" s="20">
        <v>106.9</v>
      </c>
      <c r="AF110" s="20">
        <v>-5.56</v>
      </c>
      <c r="AG110" s="20">
        <v>112.2</v>
      </c>
      <c r="AH110" s="20">
        <v>97.2</v>
      </c>
      <c r="AI110" s="20">
        <v>0.79459999999999997</v>
      </c>
      <c r="AJ110" s="20">
        <v>5</v>
      </c>
      <c r="AK110" s="20">
        <f t="shared" si="9"/>
        <v>0.55555555555555558</v>
      </c>
      <c r="AL110" s="20">
        <v>1342</v>
      </c>
      <c r="AM110" s="20">
        <v>10.95</v>
      </c>
      <c r="AN110" s="20">
        <v>-1.72</v>
      </c>
      <c r="AO110" s="20">
        <v>711</v>
      </c>
      <c r="AP110" s="20">
        <v>597</v>
      </c>
      <c r="AQ110" s="20">
        <v>546</v>
      </c>
      <c r="AR110" s="20">
        <v>0.48899999999999999</v>
      </c>
      <c r="AS110" s="20">
        <v>62</v>
      </c>
      <c r="AT110" s="20">
        <v>179</v>
      </c>
      <c r="AU110" s="20">
        <v>0.34599999999999997</v>
      </c>
      <c r="AV110" s="20">
        <v>115</v>
      </c>
      <c r="AW110" s="20">
        <v>161</v>
      </c>
      <c r="AX110" s="20">
        <v>0.71399999999999997</v>
      </c>
      <c r="AY110" s="20">
        <v>96</v>
      </c>
      <c r="AZ110" s="20">
        <f t="shared" si="12"/>
        <v>10.666666666666666</v>
      </c>
      <c r="BA110" s="20">
        <v>338</v>
      </c>
      <c r="BB110" s="20">
        <f t="shared" si="13"/>
        <v>37.555555555555557</v>
      </c>
      <c r="BC110" s="20">
        <v>153</v>
      </c>
      <c r="BD110" s="20">
        <v>74</v>
      </c>
      <c r="BE110" s="20">
        <v>50</v>
      </c>
      <c r="BF110" s="20">
        <v>106</v>
      </c>
      <c r="BG110" s="20">
        <v>143</v>
      </c>
      <c r="BH110" s="20">
        <v>79</v>
      </c>
      <c r="BI110" s="20">
        <v>66.332999999999998</v>
      </c>
      <c r="BJ110" s="20">
        <v>12.667</v>
      </c>
      <c r="BK110" s="20">
        <v>1.4430000000000001</v>
      </c>
      <c r="BL110" s="20">
        <v>11.778</v>
      </c>
      <c r="BM110" s="20">
        <v>0.69799999999999995</v>
      </c>
      <c r="BN110" s="20">
        <v>19.899999999999999</v>
      </c>
      <c r="BO110" s="20">
        <v>17.899999999999999</v>
      </c>
      <c r="BP110" s="20">
        <v>5.6</v>
      </c>
      <c r="BQ110" s="20">
        <v>8.2222222222222214</v>
      </c>
      <c r="BR110" s="20">
        <v>15.9</v>
      </c>
      <c r="BS110" s="20">
        <v>102</v>
      </c>
      <c r="BT110" s="20">
        <v>0.55300000000000005</v>
      </c>
      <c r="BU110" s="20">
        <v>9</v>
      </c>
      <c r="BV110" s="66">
        <v>60</v>
      </c>
      <c r="BW110" s="66">
        <v>24</v>
      </c>
      <c r="BX110" s="66">
        <v>65</v>
      </c>
      <c r="BY110" s="66">
        <v>25</v>
      </c>
      <c r="BZ110" s="66">
        <v>32</v>
      </c>
      <c r="CA110" s="66">
        <v>42.8</v>
      </c>
      <c r="CB110" s="66">
        <v>98</v>
      </c>
      <c r="CC110" s="66">
        <v>36</v>
      </c>
      <c r="CD110" s="20">
        <v>0.6</v>
      </c>
      <c r="CE110" s="20">
        <v>5.35</v>
      </c>
      <c r="CF110" s="20">
        <v>105.5</v>
      </c>
      <c r="CG110" s="20">
        <v>100.1</v>
      </c>
      <c r="CH110" s="20">
        <v>69.099999999999994</v>
      </c>
      <c r="CI110" s="20">
        <v>-5.0000000000000001E-3</v>
      </c>
      <c r="CJ110" s="20">
        <v>-3.5</v>
      </c>
      <c r="CK110" s="20">
        <v>102.4</v>
      </c>
      <c r="CL110" s="20">
        <v>105.9</v>
      </c>
      <c r="CM110" s="20">
        <v>-3.5</v>
      </c>
      <c r="CN110" s="20">
        <v>105.5</v>
      </c>
      <c r="CO110" s="20">
        <v>100</v>
      </c>
      <c r="CP110" s="63">
        <v>0.64939999999999998</v>
      </c>
      <c r="CQ110" s="20">
        <v>-2</v>
      </c>
      <c r="CR110" s="20">
        <f t="shared" si="11"/>
        <v>-0.2</v>
      </c>
      <c r="CS110" s="20">
        <v>1244</v>
      </c>
      <c r="CT110" s="20">
        <v>2.91</v>
      </c>
      <c r="CU110" s="20">
        <v>-2.09</v>
      </c>
      <c r="CV110" s="20">
        <v>730</v>
      </c>
      <c r="CW110" s="20">
        <v>680</v>
      </c>
      <c r="CX110" s="20">
        <v>540</v>
      </c>
      <c r="CY110" s="20">
        <v>0.46500000000000002</v>
      </c>
      <c r="CZ110" s="20">
        <v>64</v>
      </c>
      <c r="DA110" s="20">
        <v>194</v>
      </c>
      <c r="DB110" s="20">
        <v>0.33</v>
      </c>
      <c r="DC110" s="20">
        <v>164</v>
      </c>
      <c r="DD110" s="20">
        <v>230</v>
      </c>
      <c r="DE110" s="20">
        <v>0.71299999999999997</v>
      </c>
      <c r="DF110" s="20">
        <v>98</v>
      </c>
      <c r="DG110" s="20">
        <f t="shared" si="14"/>
        <v>9.8000000000000007</v>
      </c>
      <c r="DH110" s="20">
        <v>350</v>
      </c>
      <c r="DI110" s="20">
        <f t="shared" si="15"/>
        <v>35</v>
      </c>
      <c r="DJ110" s="20">
        <v>104</v>
      </c>
      <c r="DK110" s="20">
        <v>97</v>
      </c>
      <c r="DL110" s="20">
        <v>42</v>
      </c>
      <c r="DM110" s="20">
        <v>144</v>
      </c>
      <c r="DN110" s="20">
        <v>171</v>
      </c>
      <c r="DO110" s="20">
        <v>73</v>
      </c>
      <c r="DP110" s="20">
        <v>68</v>
      </c>
      <c r="DQ110" s="20">
        <v>5</v>
      </c>
      <c r="DR110" s="20">
        <v>0.72199999999999998</v>
      </c>
      <c r="DS110" s="20">
        <v>14.4</v>
      </c>
      <c r="DT110" s="20">
        <v>0.67400000000000004</v>
      </c>
      <c r="DU110" s="20">
        <v>19.399999999999999</v>
      </c>
      <c r="DV110" s="20">
        <v>23</v>
      </c>
      <c r="DW110" s="20">
        <v>4.2</v>
      </c>
      <c r="DX110" s="20">
        <v>9.6999999999999993</v>
      </c>
      <c r="DY110" s="20">
        <v>17.100000000000001</v>
      </c>
      <c r="DZ110" s="20">
        <v>192</v>
      </c>
      <c r="EA110" s="20">
        <v>0.48399999999999999</v>
      </c>
      <c r="EB110" s="20">
        <v>0</v>
      </c>
      <c r="EC110" s="66">
        <v>169</v>
      </c>
      <c r="ED110" s="66">
        <v>145</v>
      </c>
      <c r="EE110" s="66">
        <v>147</v>
      </c>
      <c r="EF110" s="66">
        <v>98</v>
      </c>
      <c r="EG110" s="66">
        <v>104</v>
      </c>
      <c r="EH110" s="66">
        <v>107.5</v>
      </c>
      <c r="EI110" s="66">
        <v>198</v>
      </c>
      <c r="EJ110" s="66">
        <v>201</v>
      </c>
      <c r="EK110" s="20">
        <v>11431.42</v>
      </c>
      <c r="EL110" s="20">
        <v>10296.799999999999</v>
      </c>
      <c r="EM110" s="20">
        <v>114.2466</v>
      </c>
      <c r="EN110" s="20">
        <v>118.39999999999999</v>
      </c>
      <c r="EO110" s="20">
        <v>11.3367</v>
      </c>
      <c r="EP110" s="20">
        <v>122.09399999999999</v>
      </c>
      <c r="EQ110" s="21">
        <v>96</v>
      </c>
      <c r="ER110" s="21">
        <v>85</v>
      </c>
      <c r="ES110" s="61" t="s">
        <v>22</v>
      </c>
      <c r="ET110" s="61">
        <v>181</v>
      </c>
      <c r="EU110" s="61">
        <v>11</v>
      </c>
    </row>
    <row r="111" spans="1:151" x14ac:dyDescent="0.45">
      <c r="A111" s="64">
        <v>45276</v>
      </c>
      <c r="B111" s="21" t="s">
        <v>57</v>
      </c>
      <c r="C111" s="21">
        <v>169</v>
      </c>
      <c r="D111" s="21" t="s">
        <v>295</v>
      </c>
      <c r="E111" s="21">
        <v>137</v>
      </c>
      <c r="F111" s="50" t="s">
        <v>558</v>
      </c>
      <c r="G111" t="s">
        <v>57</v>
      </c>
      <c r="H111" t="s">
        <v>295</v>
      </c>
      <c r="I111" t="s">
        <v>57</v>
      </c>
      <c r="J111" t="s">
        <v>295</v>
      </c>
      <c r="K111" t="s">
        <v>57</v>
      </c>
      <c r="L111" t="s">
        <v>295</v>
      </c>
      <c r="M111" t="s">
        <v>1258</v>
      </c>
      <c r="N111" t="s">
        <v>295</v>
      </c>
      <c r="O111" t="s">
        <v>1258</v>
      </c>
      <c r="P111" t="s">
        <v>295</v>
      </c>
      <c r="Q111" t="s">
        <v>406</v>
      </c>
      <c r="R111" t="s">
        <v>295</v>
      </c>
      <c r="S111" t="s">
        <v>29</v>
      </c>
      <c r="T111" t="s">
        <v>82</v>
      </c>
      <c r="U111">
        <v>9</v>
      </c>
      <c r="V111">
        <v>10</v>
      </c>
      <c r="W111" s="20">
        <v>0.77777777777777801</v>
      </c>
      <c r="X111" s="20">
        <v>13.12</v>
      </c>
      <c r="Y111" s="20">
        <v>115</v>
      </c>
      <c r="Z111" s="20">
        <v>101.9</v>
      </c>
      <c r="AA111" s="20">
        <v>70</v>
      </c>
      <c r="AB111" s="20">
        <v>0.11799999999999999</v>
      </c>
      <c r="AC111" s="20">
        <v>2.1800000000000002</v>
      </c>
      <c r="AD111" s="20">
        <v>104.5</v>
      </c>
      <c r="AE111" s="20">
        <v>102.3</v>
      </c>
      <c r="AF111" s="20">
        <v>3.56</v>
      </c>
      <c r="AG111" s="20">
        <v>114.7</v>
      </c>
      <c r="AH111" s="20">
        <v>99.7</v>
      </c>
      <c r="AI111" s="20">
        <v>0.83289999999999997</v>
      </c>
      <c r="AJ111" s="20">
        <v>0.6</v>
      </c>
      <c r="AK111" s="20">
        <f t="shared" si="9"/>
        <v>6.6666666666666666E-2</v>
      </c>
      <c r="AL111" s="20">
        <v>1354</v>
      </c>
      <c r="AM111" s="20">
        <v>13.12</v>
      </c>
      <c r="AN111" s="20">
        <v>2.68</v>
      </c>
      <c r="AO111" s="20">
        <v>740</v>
      </c>
      <c r="AP111" s="20">
        <v>646</v>
      </c>
      <c r="AQ111" s="20">
        <v>523</v>
      </c>
      <c r="AR111" s="20">
        <v>0.50700000000000001</v>
      </c>
      <c r="AS111" s="20">
        <v>83</v>
      </c>
      <c r="AT111" s="20">
        <v>196</v>
      </c>
      <c r="AU111" s="20">
        <v>0.42299999999999999</v>
      </c>
      <c r="AV111" s="20">
        <v>127</v>
      </c>
      <c r="AW111" s="20">
        <v>161</v>
      </c>
      <c r="AX111" s="20">
        <v>0.78900000000000003</v>
      </c>
      <c r="AY111" s="20">
        <v>75</v>
      </c>
      <c r="AZ111" s="20">
        <f t="shared" si="12"/>
        <v>8.3333333333333339</v>
      </c>
      <c r="BA111" s="20">
        <v>318</v>
      </c>
      <c r="BB111" s="20">
        <f t="shared" si="13"/>
        <v>35.333333333333336</v>
      </c>
      <c r="BC111" s="20">
        <v>130</v>
      </c>
      <c r="BD111" s="20">
        <v>73</v>
      </c>
      <c r="BE111" s="20">
        <v>37</v>
      </c>
      <c r="BF111" s="20">
        <v>122</v>
      </c>
      <c r="BG111" s="20">
        <v>121</v>
      </c>
      <c r="BH111" s="20">
        <v>82.2</v>
      </c>
      <c r="BI111" s="20">
        <v>71.778000000000006</v>
      </c>
      <c r="BJ111" s="20">
        <v>10.444000000000001</v>
      </c>
      <c r="BK111" s="20">
        <v>1.0660000000000001</v>
      </c>
      <c r="BL111" s="20">
        <v>13.555999999999999</v>
      </c>
      <c r="BM111" s="20">
        <v>0.59799999999999998</v>
      </c>
      <c r="BN111" s="20">
        <v>21.8</v>
      </c>
      <c r="BO111" s="20">
        <v>17.899999999999999</v>
      </c>
      <c r="BP111" s="20">
        <v>4.0999999999999996</v>
      </c>
      <c r="BQ111" s="20">
        <v>8.1111111111111107</v>
      </c>
      <c r="BR111" s="20">
        <v>13.4</v>
      </c>
      <c r="BS111" s="20">
        <v>34</v>
      </c>
      <c r="BT111" s="20">
        <v>0.60299999999999998</v>
      </c>
      <c r="BU111" s="20">
        <v>4</v>
      </c>
      <c r="BV111" s="66">
        <v>52</v>
      </c>
      <c r="BW111" s="66">
        <v>18</v>
      </c>
      <c r="BX111" s="66">
        <v>38</v>
      </c>
      <c r="BY111" s="66">
        <v>47</v>
      </c>
      <c r="BZ111" s="66">
        <v>53</v>
      </c>
      <c r="CA111" s="66">
        <v>31.5</v>
      </c>
      <c r="CB111" s="66">
        <v>36</v>
      </c>
      <c r="CC111" s="66">
        <v>35</v>
      </c>
      <c r="CD111" s="20">
        <v>0.8</v>
      </c>
      <c r="CE111" s="20">
        <v>-2.44</v>
      </c>
      <c r="CF111" s="20">
        <v>105.8</v>
      </c>
      <c r="CG111" s="20">
        <v>108.3</v>
      </c>
      <c r="CH111" s="20">
        <v>68.3</v>
      </c>
      <c r="CI111" s="20">
        <v>0.20699999999999999</v>
      </c>
      <c r="CJ111" s="20">
        <v>-8.59</v>
      </c>
      <c r="CK111" s="20">
        <v>98.9</v>
      </c>
      <c r="CL111" s="20">
        <v>107.5</v>
      </c>
      <c r="CM111" s="20">
        <v>-8.59</v>
      </c>
      <c r="CN111" s="20">
        <v>105.7</v>
      </c>
      <c r="CO111" s="20">
        <v>108.5</v>
      </c>
      <c r="CP111" s="63">
        <v>0.4274</v>
      </c>
      <c r="CQ111" s="20">
        <v>-0.4</v>
      </c>
      <c r="CR111" s="20">
        <f t="shared" si="11"/>
        <v>-0.04</v>
      </c>
      <c r="CS111" s="20">
        <v>1189</v>
      </c>
      <c r="CT111" s="20">
        <v>-2.08</v>
      </c>
      <c r="CU111" s="20">
        <v>-4.58</v>
      </c>
      <c r="CV111" s="20">
        <v>762</v>
      </c>
      <c r="CW111" s="20">
        <v>737</v>
      </c>
      <c r="CX111" s="20">
        <v>620</v>
      </c>
      <c r="CY111" s="20">
        <v>0.439</v>
      </c>
      <c r="CZ111" s="20">
        <v>90</v>
      </c>
      <c r="DA111" s="20">
        <v>251</v>
      </c>
      <c r="DB111" s="20">
        <v>0.35899999999999999</v>
      </c>
      <c r="DC111" s="20">
        <v>128</v>
      </c>
      <c r="DD111" s="20">
        <v>178</v>
      </c>
      <c r="DE111" s="20">
        <v>0.71899999999999997</v>
      </c>
      <c r="DF111" s="20">
        <v>103</v>
      </c>
      <c r="DG111" s="20">
        <f t="shared" si="14"/>
        <v>10.3</v>
      </c>
      <c r="DH111" s="20">
        <v>365</v>
      </c>
      <c r="DI111" s="20">
        <f t="shared" si="15"/>
        <v>36.5</v>
      </c>
      <c r="DJ111" s="20">
        <v>145</v>
      </c>
      <c r="DK111" s="20">
        <v>63</v>
      </c>
      <c r="DL111" s="20">
        <v>28</v>
      </c>
      <c r="DM111" s="20">
        <v>105</v>
      </c>
      <c r="DN111" s="20">
        <v>171</v>
      </c>
      <c r="DO111" s="20">
        <v>76.2</v>
      </c>
      <c r="DP111" s="20">
        <v>73.7</v>
      </c>
      <c r="DQ111" s="20">
        <v>2.5</v>
      </c>
      <c r="DR111" s="20">
        <v>1.381</v>
      </c>
      <c r="DS111" s="20">
        <v>10.5</v>
      </c>
      <c r="DT111" s="20">
        <v>0.6</v>
      </c>
      <c r="DU111" s="20">
        <v>25.1</v>
      </c>
      <c r="DV111" s="20">
        <v>17.8</v>
      </c>
      <c r="DW111" s="20">
        <v>2.8</v>
      </c>
      <c r="DX111" s="20">
        <v>6.3</v>
      </c>
      <c r="DY111" s="20">
        <v>17.100000000000001</v>
      </c>
      <c r="DZ111" s="20">
        <v>167</v>
      </c>
      <c r="EA111" s="20">
        <v>0.50600000000000001</v>
      </c>
      <c r="EB111" s="20">
        <v>-3</v>
      </c>
      <c r="EC111" s="66">
        <v>171</v>
      </c>
      <c r="ED111" s="66">
        <v>127</v>
      </c>
      <c r="EE111" s="66">
        <v>77</v>
      </c>
      <c r="EF111" s="66">
        <v>209</v>
      </c>
      <c r="EG111" s="66">
        <v>197</v>
      </c>
      <c r="EH111" s="66">
        <v>124</v>
      </c>
      <c r="EI111" s="66">
        <v>173</v>
      </c>
      <c r="EJ111" s="66">
        <v>187</v>
      </c>
      <c r="EK111" s="20">
        <v>12454.5</v>
      </c>
      <c r="EL111" s="20">
        <v>10781.02</v>
      </c>
      <c r="EM111" s="20">
        <v>85.402799999999999</v>
      </c>
      <c r="EN111" s="20">
        <v>85.166666666666657</v>
      </c>
      <c r="EO111" s="20">
        <v>9.6346000000000007</v>
      </c>
      <c r="EP111" s="20">
        <v>134.91900000000001</v>
      </c>
      <c r="EQ111" s="21">
        <v>84</v>
      </c>
      <c r="ER111" s="21">
        <v>77</v>
      </c>
      <c r="ES111" s="61" t="s">
        <v>57</v>
      </c>
      <c r="ET111" s="61">
        <v>161</v>
      </c>
      <c r="EU111" s="61">
        <v>7</v>
      </c>
    </row>
    <row r="112" spans="1:151" x14ac:dyDescent="0.45">
      <c r="A112" s="64">
        <v>45276</v>
      </c>
      <c r="B112" s="21" t="s">
        <v>62</v>
      </c>
      <c r="C112" s="21">
        <v>229</v>
      </c>
      <c r="D112" s="21" t="s">
        <v>159</v>
      </c>
      <c r="E112" s="21">
        <v>102</v>
      </c>
      <c r="F112" s="50" t="s">
        <v>558</v>
      </c>
      <c r="G112" t="s">
        <v>62</v>
      </c>
      <c r="H112" t="s">
        <v>159</v>
      </c>
      <c r="I112" t="s">
        <v>62</v>
      </c>
      <c r="J112" t="s">
        <v>159</v>
      </c>
      <c r="K112" t="s">
        <v>419</v>
      </c>
      <c r="L112" t="s">
        <v>159</v>
      </c>
      <c r="M112" t="s">
        <v>1261</v>
      </c>
      <c r="N112" t="s">
        <v>663</v>
      </c>
      <c r="O112" t="s">
        <v>62</v>
      </c>
      <c r="P112" t="s">
        <v>1361</v>
      </c>
      <c r="Q112" t="s">
        <v>419</v>
      </c>
      <c r="R112" t="s">
        <v>159</v>
      </c>
      <c r="S112" t="s">
        <v>24</v>
      </c>
      <c r="T112" t="s">
        <v>29</v>
      </c>
      <c r="U112">
        <v>10</v>
      </c>
      <c r="V112">
        <v>8</v>
      </c>
      <c r="W112" s="20">
        <v>0.5</v>
      </c>
      <c r="X112" s="20">
        <v>5.13</v>
      </c>
      <c r="Y112" s="20">
        <v>108.4</v>
      </c>
      <c r="Z112" s="20">
        <v>103.3</v>
      </c>
      <c r="AA112" s="20">
        <v>72</v>
      </c>
      <c r="AB112" s="20">
        <v>-0.10199999999999999</v>
      </c>
      <c r="AC112" s="20">
        <v>-0.26</v>
      </c>
      <c r="AD112" s="20">
        <v>104</v>
      </c>
      <c r="AE112" s="20">
        <v>104.3</v>
      </c>
      <c r="AF112" s="20">
        <v>-4.96</v>
      </c>
      <c r="AG112" s="20">
        <v>107.2</v>
      </c>
      <c r="AH112" s="20">
        <v>102.3</v>
      </c>
      <c r="AI112" s="20">
        <v>0.62970000000000004</v>
      </c>
      <c r="AJ112" s="20">
        <v>-2.5</v>
      </c>
      <c r="AK112" s="20">
        <f t="shared" si="9"/>
        <v>-0.25</v>
      </c>
      <c r="AL112" s="20">
        <v>1216</v>
      </c>
      <c r="AM112" s="20">
        <v>7.27</v>
      </c>
      <c r="AN112" s="20">
        <v>2.27</v>
      </c>
      <c r="AO112" s="20">
        <v>764</v>
      </c>
      <c r="AP112" s="20">
        <v>714</v>
      </c>
      <c r="AQ112" s="20">
        <v>601</v>
      </c>
      <c r="AR112" s="20">
        <v>0.439</v>
      </c>
      <c r="AS112" s="20">
        <v>75</v>
      </c>
      <c r="AT112" s="20">
        <v>243</v>
      </c>
      <c r="AU112" s="20">
        <v>0.309</v>
      </c>
      <c r="AV112" s="20">
        <v>161</v>
      </c>
      <c r="AW112" s="20">
        <v>221</v>
      </c>
      <c r="AX112" s="20">
        <v>0.72899999999999998</v>
      </c>
      <c r="AY112" s="20">
        <v>103</v>
      </c>
      <c r="AZ112" s="20">
        <f t="shared" si="12"/>
        <v>10.3</v>
      </c>
      <c r="BA112" s="20">
        <v>328</v>
      </c>
      <c r="BB112" s="20">
        <f t="shared" si="13"/>
        <v>32.799999999999997</v>
      </c>
      <c r="BC112" s="20">
        <v>108</v>
      </c>
      <c r="BD112" s="20">
        <v>86</v>
      </c>
      <c r="BE112" s="20">
        <v>33</v>
      </c>
      <c r="BF112" s="20">
        <v>114</v>
      </c>
      <c r="BG112" s="20">
        <v>179</v>
      </c>
      <c r="BH112" s="20">
        <v>76.400000000000006</v>
      </c>
      <c r="BI112" s="20">
        <v>71.400000000000006</v>
      </c>
      <c r="BJ112" s="20">
        <v>5</v>
      </c>
      <c r="BK112" s="20">
        <v>0.94699999999999995</v>
      </c>
      <c r="BL112" s="20">
        <v>11.4</v>
      </c>
      <c r="BM112" s="20">
        <v>0.754</v>
      </c>
      <c r="BN112" s="20">
        <v>24.3</v>
      </c>
      <c r="BO112" s="20">
        <v>22.1</v>
      </c>
      <c r="BP112" s="20">
        <v>3.3</v>
      </c>
      <c r="BQ112" s="20">
        <v>8.6</v>
      </c>
      <c r="BR112" s="20">
        <v>17.899999999999999</v>
      </c>
      <c r="BS112" s="20">
        <v>228</v>
      </c>
      <c r="BT112" s="20">
        <v>0.46700000000000003</v>
      </c>
      <c r="BU112" s="20">
        <v>-3</v>
      </c>
      <c r="BV112" s="66">
        <v>133</v>
      </c>
      <c r="BW112" s="66">
        <v>108</v>
      </c>
      <c r="BX112" s="66">
        <v>194</v>
      </c>
      <c r="BY112" s="66">
        <v>107</v>
      </c>
      <c r="BZ112" s="66">
        <v>108</v>
      </c>
      <c r="CA112" s="66">
        <v>112.7</v>
      </c>
      <c r="CB112" s="66">
        <v>226</v>
      </c>
      <c r="CC112" s="66">
        <v>183</v>
      </c>
      <c r="CD112" s="20">
        <v>0.625</v>
      </c>
      <c r="CE112" s="20">
        <v>3.88</v>
      </c>
      <c r="CF112" s="20">
        <v>105</v>
      </c>
      <c r="CG112" s="20">
        <v>101.1</v>
      </c>
      <c r="CH112" s="20">
        <v>69.099999999999994</v>
      </c>
      <c r="CI112" s="20">
        <v>0.105</v>
      </c>
      <c r="CJ112" s="20">
        <v>2.2200000000000002</v>
      </c>
      <c r="CK112" s="20">
        <v>105.9</v>
      </c>
      <c r="CL112" s="20">
        <v>103.7</v>
      </c>
      <c r="CM112" s="20">
        <v>-0.73</v>
      </c>
      <c r="CN112" s="20">
        <v>105</v>
      </c>
      <c r="CO112" s="20">
        <v>99</v>
      </c>
      <c r="CP112" s="63">
        <v>0.66359999999999997</v>
      </c>
      <c r="CQ112" s="20">
        <v>-0.6</v>
      </c>
      <c r="CR112" s="20">
        <f t="shared" si="11"/>
        <v>-7.4999999999999997E-2</v>
      </c>
      <c r="CS112" s="20">
        <v>1272</v>
      </c>
      <c r="CT112" s="20">
        <v>3.2</v>
      </c>
      <c r="CU112" s="20">
        <v>2.4500000000000002</v>
      </c>
      <c r="CV112" s="20">
        <v>568</v>
      </c>
      <c r="CW112" s="20">
        <v>562</v>
      </c>
      <c r="CX112" s="20">
        <v>501</v>
      </c>
      <c r="CY112" s="20">
        <v>0.39900000000000002</v>
      </c>
      <c r="CZ112" s="20">
        <v>59</v>
      </c>
      <c r="DA112" s="20">
        <v>199</v>
      </c>
      <c r="DB112" s="20">
        <v>0.29599999999999999</v>
      </c>
      <c r="DC112" s="20">
        <v>109</v>
      </c>
      <c r="DD112" s="20">
        <v>167</v>
      </c>
      <c r="DE112" s="20">
        <v>0.65300000000000002</v>
      </c>
      <c r="DF112" s="20">
        <v>116</v>
      </c>
      <c r="DG112" s="20">
        <f t="shared" si="14"/>
        <v>14.5</v>
      </c>
      <c r="DH112" s="20">
        <v>332</v>
      </c>
      <c r="DI112" s="20">
        <f t="shared" si="15"/>
        <v>41.5</v>
      </c>
      <c r="DJ112" s="20">
        <v>105</v>
      </c>
      <c r="DK112" s="20">
        <v>43</v>
      </c>
      <c r="DL112" s="20">
        <v>43</v>
      </c>
      <c r="DM112" s="20">
        <v>102</v>
      </c>
      <c r="DN112" s="20">
        <v>137</v>
      </c>
      <c r="DO112" s="20">
        <v>71</v>
      </c>
      <c r="DP112" s="20">
        <v>70.25</v>
      </c>
      <c r="DQ112" s="20">
        <v>0.75</v>
      </c>
      <c r="DR112" s="20">
        <v>1.0289999999999999</v>
      </c>
      <c r="DS112" s="20">
        <v>12.75</v>
      </c>
      <c r="DT112" s="20">
        <v>0.42199999999999999</v>
      </c>
      <c r="DU112" s="20">
        <v>24.9</v>
      </c>
      <c r="DV112" s="20">
        <v>20.9</v>
      </c>
      <c r="DW112" s="20">
        <v>5.4</v>
      </c>
      <c r="DX112" s="20">
        <v>5.375</v>
      </c>
      <c r="DY112" s="20">
        <v>17.100000000000001</v>
      </c>
      <c r="DZ112" s="20">
        <v>138</v>
      </c>
      <c r="EA112" s="20">
        <v>0.52500000000000002</v>
      </c>
      <c r="EB112" s="20">
        <v>0</v>
      </c>
      <c r="EC112" s="66">
        <v>159</v>
      </c>
      <c r="ED112" s="66">
        <v>103</v>
      </c>
      <c r="EE112" s="66">
        <v>86</v>
      </c>
      <c r="EF112" s="66">
        <v>119</v>
      </c>
      <c r="EG112" s="66">
        <v>125</v>
      </c>
      <c r="EH112" s="66">
        <v>83.5</v>
      </c>
      <c r="EI112" s="66">
        <v>149</v>
      </c>
      <c r="EJ112" s="66">
        <v>162</v>
      </c>
      <c r="EK112" s="20">
        <v>10959.24</v>
      </c>
      <c r="EL112" s="20">
        <v>10846.5</v>
      </c>
      <c r="EM112" s="20">
        <v>61.274999999999999</v>
      </c>
      <c r="EN112" s="20">
        <v>109.64999999999999</v>
      </c>
      <c r="EO112" s="20">
        <v>11.688699999999999</v>
      </c>
      <c r="EP112" s="20">
        <v>99.87299999999999</v>
      </c>
      <c r="EQ112" s="21">
        <v>81</v>
      </c>
      <c r="ER112" s="21">
        <v>82</v>
      </c>
      <c r="ES112" s="61" t="s">
        <v>159</v>
      </c>
      <c r="ET112" s="61">
        <v>163</v>
      </c>
      <c r="EU112" s="61">
        <v>-1</v>
      </c>
    </row>
    <row r="113" spans="1:151" x14ac:dyDescent="0.45">
      <c r="A113" s="64">
        <v>45276</v>
      </c>
      <c r="B113" s="21" t="s">
        <v>38</v>
      </c>
      <c r="C113" s="21">
        <v>122</v>
      </c>
      <c r="D113" s="21" t="s">
        <v>20</v>
      </c>
      <c r="E113" s="21">
        <v>132</v>
      </c>
      <c r="F113" s="50" t="s">
        <v>558</v>
      </c>
      <c r="G113" t="s">
        <v>38</v>
      </c>
      <c r="H113" t="s">
        <v>20</v>
      </c>
      <c r="I113" t="s">
        <v>38</v>
      </c>
      <c r="J113" t="s">
        <v>20</v>
      </c>
      <c r="K113" t="s">
        <v>38</v>
      </c>
      <c r="L113" t="s">
        <v>20</v>
      </c>
      <c r="M113" t="s">
        <v>38</v>
      </c>
      <c r="N113" t="s">
        <v>20</v>
      </c>
      <c r="O113" t="s">
        <v>38</v>
      </c>
      <c r="P113" t="s">
        <v>20</v>
      </c>
      <c r="Q113" t="s">
        <v>38</v>
      </c>
      <c r="R113" t="s">
        <v>20</v>
      </c>
      <c r="S113" t="s">
        <v>24</v>
      </c>
      <c r="T113" t="s">
        <v>21</v>
      </c>
      <c r="U113">
        <v>9</v>
      </c>
      <c r="V113">
        <v>9</v>
      </c>
      <c r="W113" s="20">
        <v>0.77777777777777801</v>
      </c>
      <c r="X113" s="20">
        <v>9.75</v>
      </c>
      <c r="Y113" s="20">
        <v>109.5</v>
      </c>
      <c r="Z113" s="20">
        <v>99.7</v>
      </c>
      <c r="AA113" s="20">
        <v>70.599999999999994</v>
      </c>
      <c r="AB113" s="20">
        <v>0.24199999999999999</v>
      </c>
      <c r="AC113" s="20">
        <v>3.92</v>
      </c>
      <c r="AD113" s="20">
        <v>107.3</v>
      </c>
      <c r="AE113" s="20">
        <v>103.4</v>
      </c>
      <c r="AF113" s="20">
        <v>0.59</v>
      </c>
      <c r="AG113" s="20">
        <v>110</v>
      </c>
      <c r="AH113" s="20">
        <v>98.8</v>
      </c>
      <c r="AI113" s="20">
        <v>0.77490000000000003</v>
      </c>
      <c r="AJ113" s="20">
        <v>0.9</v>
      </c>
      <c r="AK113" s="20">
        <f t="shared" si="9"/>
        <v>0.1</v>
      </c>
      <c r="AL113" s="20">
        <v>1343</v>
      </c>
      <c r="AM113" s="20">
        <v>4.28</v>
      </c>
      <c r="AN113" s="20">
        <v>3.06</v>
      </c>
      <c r="AO113" s="20">
        <v>669</v>
      </c>
      <c r="AP113" s="20">
        <v>658</v>
      </c>
      <c r="AQ113" s="20">
        <v>481</v>
      </c>
      <c r="AR113" s="20">
        <v>0.495</v>
      </c>
      <c r="AS113" s="20">
        <v>31</v>
      </c>
      <c r="AT113" s="20">
        <v>114</v>
      </c>
      <c r="AU113" s="20">
        <v>0.27200000000000002</v>
      </c>
      <c r="AV113" s="20">
        <v>162</v>
      </c>
      <c r="AW113" s="20">
        <v>231</v>
      </c>
      <c r="AX113" s="20">
        <v>0.70099999999999996</v>
      </c>
      <c r="AY113" s="20">
        <v>74</v>
      </c>
      <c r="AZ113" s="20">
        <f t="shared" si="12"/>
        <v>8.2222222222222214</v>
      </c>
      <c r="BA113" s="20">
        <v>305</v>
      </c>
      <c r="BB113" s="20">
        <f t="shared" si="13"/>
        <v>33.888888888888886</v>
      </c>
      <c r="BC113" s="20">
        <v>129</v>
      </c>
      <c r="BD113" s="20">
        <v>54</v>
      </c>
      <c r="BE113" s="20">
        <v>42</v>
      </c>
      <c r="BF113" s="20">
        <v>113</v>
      </c>
      <c r="BG113" s="20">
        <v>152</v>
      </c>
      <c r="BH113" s="20">
        <v>74.3</v>
      </c>
      <c r="BI113" s="20">
        <v>73.111000000000004</v>
      </c>
      <c r="BJ113" s="20">
        <v>1.222</v>
      </c>
      <c r="BK113" s="20">
        <v>1.1419999999999999</v>
      </c>
      <c r="BL113" s="20">
        <v>12.555999999999999</v>
      </c>
      <c r="BM113" s="20">
        <v>0.47799999999999998</v>
      </c>
      <c r="BN113" s="20">
        <v>12.7</v>
      </c>
      <c r="BO113" s="20">
        <v>25.7</v>
      </c>
      <c r="BP113" s="20">
        <v>4.7</v>
      </c>
      <c r="BQ113" s="20">
        <v>6</v>
      </c>
      <c r="BR113" s="20">
        <v>16.899999999999999</v>
      </c>
      <c r="BS113" s="20">
        <v>62</v>
      </c>
      <c r="BT113" s="20">
        <v>0.57799999999999996</v>
      </c>
      <c r="BU113" s="20">
        <v>3</v>
      </c>
      <c r="BV113" s="66">
        <v>120</v>
      </c>
      <c r="BW113" s="66">
        <v>36</v>
      </c>
      <c r="BX113" s="66">
        <v>29</v>
      </c>
      <c r="BY113" s="66">
        <v>84</v>
      </c>
      <c r="BZ113" s="66">
        <v>77</v>
      </c>
      <c r="CA113" s="66">
        <v>47.3</v>
      </c>
      <c r="CB113" s="66">
        <v>66</v>
      </c>
      <c r="CC113" s="66">
        <v>57</v>
      </c>
      <c r="CD113" s="20">
        <v>0.9</v>
      </c>
      <c r="CE113" s="20">
        <v>22.77</v>
      </c>
      <c r="CF113" s="20">
        <v>114.3</v>
      </c>
      <c r="CG113" s="20">
        <v>91.5</v>
      </c>
      <c r="CH113" s="20">
        <v>70.5</v>
      </c>
      <c r="CI113" s="20">
        <v>0.114</v>
      </c>
      <c r="CJ113" s="20">
        <v>4.08</v>
      </c>
      <c r="CK113" s="20">
        <v>106.5</v>
      </c>
      <c r="CL113" s="20">
        <v>102.4</v>
      </c>
      <c r="CM113" s="20">
        <v>4.08</v>
      </c>
      <c r="CN113" s="20">
        <v>114.7</v>
      </c>
      <c r="CO113" s="20">
        <v>92.5</v>
      </c>
      <c r="CP113" s="63">
        <v>0.92220000000000002</v>
      </c>
      <c r="CQ113" s="20">
        <v>2.2000000000000002</v>
      </c>
      <c r="CR113" s="20">
        <f t="shared" si="11"/>
        <v>0.24444444444444446</v>
      </c>
      <c r="CS113" s="20">
        <v>1416</v>
      </c>
      <c r="CT113" s="20">
        <v>18.190000000000001</v>
      </c>
      <c r="CU113" s="20">
        <v>4.74</v>
      </c>
      <c r="CV113" s="20">
        <v>799</v>
      </c>
      <c r="CW113" s="20">
        <v>651</v>
      </c>
      <c r="CX113" s="20">
        <v>567</v>
      </c>
      <c r="CY113" s="20">
        <v>0.52700000000000002</v>
      </c>
      <c r="CZ113" s="20">
        <v>66</v>
      </c>
      <c r="DA113" s="20">
        <v>173</v>
      </c>
      <c r="DB113" s="20">
        <v>0.38200000000000001</v>
      </c>
      <c r="DC113" s="20">
        <v>135</v>
      </c>
      <c r="DD113" s="20">
        <v>191</v>
      </c>
      <c r="DE113" s="20">
        <v>0.70699999999999996</v>
      </c>
      <c r="DF113" s="20">
        <v>79</v>
      </c>
      <c r="DG113" s="20">
        <f t="shared" si="14"/>
        <v>8.7777777777777786</v>
      </c>
      <c r="DH113" s="20">
        <v>390</v>
      </c>
      <c r="DI113" s="20">
        <f t="shared" si="15"/>
        <v>43.333333333333336</v>
      </c>
      <c r="DJ113" s="20">
        <v>221</v>
      </c>
      <c r="DK113" s="20">
        <v>71</v>
      </c>
      <c r="DL113" s="20">
        <v>48</v>
      </c>
      <c r="DM113" s="20">
        <v>127</v>
      </c>
      <c r="DN113" s="20">
        <v>140</v>
      </c>
      <c r="DO113" s="20">
        <v>79.900000000000006</v>
      </c>
      <c r="DP113" s="20">
        <v>65.099999999999994</v>
      </c>
      <c r="DQ113" s="20">
        <v>14.8</v>
      </c>
      <c r="DR113" s="20">
        <v>1.74</v>
      </c>
      <c r="DS113" s="20">
        <v>12.7</v>
      </c>
      <c r="DT113" s="20">
        <v>0.55900000000000005</v>
      </c>
      <c r="DU113" s="20">
        <v>17.3</v>
      </c>
      <c r="DV113" s="20">
        <v>19.100000000000001</v>
      </c>
      <c r="DW113" s="20">
        <v>4.8</v>
      </c>
      <c r="DX113" s="20">
        <v>7.1</v>
      </c>
      <c r="DY113" s="20">
        <v>14</v>
      </c>
      <c r="DZ113" s="20">
        <v>8</v>
      </c>
      <c r="EA113" s="20">
        <v>0.65700000000000003</v>
      </c>
      <c r="EB113" s="20">
        <v>0</v>
      </c>
      <c r="EC113" s="66">
        <v>16</v>
      </c>
      <c r="ED113" s="66">
        <v>2</v>
      </c>
      <c r="EE113" s="66">
        <v>10</v>
      </c>
      <c r="EF113" s="66">
        <v>12</v>
      </c>
      <c r="EG113" s="66">
        <v>11</v>
      </c>
      <c r="EH113" s="66">
        <v>8</v>
      </c>
      <c r="EI113" s="66">
        <v>10</v>
      </c>
      <c r="EJ113" s="66">
        <v>2</v>
      </c>
      <c r="EK113" s="20">
        <v>10019.25</v>
      </c>
      <c r="EL113" s="20">
        <v>11395.710000000001</v>
      </c>
      <c r="EM113" s="20">
        <v>89.147599999999983</v>
      </c>
      <c r="EN113" s="20">
        <v>76.199999999999989</v>
      </c>
      <c r="EO113" s="20">
        <v>11.948299999999998</v>
      </c>
      <c r="EP113" s="20">
        <v>98.14</v>
      </c>
      <c r="EQ113" s="21">
        <v>71</v>
      </c>
      <c r="ER113" s="21">
        <v>75</v>
      </c>
      <c r="ES113" s="61" t="s">
        <v>20</v>
      </c>
      <c r="ET113" s="61">
        <v>146</v>
      </c>
      <c r="EU113" s="61">
        <v>-4</v>
      </c>
    </row>
    <row r="114" spans="1:151" x14ac:dyDescent="0.45">
      <c r="A114" s="64">
        <v>45276</v>
      </c>
      <c r="B114" s="21" t="s">
        <v>63</v>
      </c>
      <c r="C114" s="21">
        <v>172</v>
      </c>
      <c r="D114" s="21" t="s">
        <v>34</v>
      </c>
      <c r="E114" s="21">
        <v>20</v>
      </c>
      <c r="F114" s="50" t="s">
        <v>1644</v>
      </c>
      <c r="G114" t="s">
        <v>63</v>
      </c>
      <c r="H114" t="s">
        <v>34</v>
      </c>
      <c r="I114" t="s">
        <v>63</v>
      </c>
      <c r="J114" t="s">
        <v>34</v>
      </c>
      <c r="K114" t="s">
        <v>411</v>
      </c>
      <c r="L114" t="s">
        <v>34</v>
      </c>
      <c r="M114" t="s">
        <v>594</v>
      </c>
      <c r="N114" t="s">
        <v>34</v>
      </c>
      <c r="O114" t="s">
        <v>63</v>
      </c>
      <c r="P114" t="s">
        <v>34</v>
      </c>
      <c r="Q114" t="s">
        <v>411</v>
      </c>
      <c r="R114" t="s">
        <v>34</v>
      </c>
      <c r="S114" t="s">
        <v>24</v>
      </c>
      <c r="T114" t="s">
        <v>21</v>
      </c>
      <c r="U114">
        <v>9</v>
      </c>
      <c r="V114">
        <v>8</v>
      </c>
      <c r="W114" s="20">
        <v>0.44444444444444398</v>
      </c>
      <c r="X114" s="20">
        <v>16.579999999999998</v>
      </c>
      <c r="Y114" s="20">
        <v>110.7</v>
      </c>
      <c r="Z114" s="20">
        <v>94.2</v>
      </c>
      <c r="AA114" s="20">
        <v>65.099999999999994</v>
      </c>
      <c r="AB114" s="20">
        <v>-0.20599999999999999</v>
      </c>
      <c r="AC114" s="20">
        <v>5.72</v>
      </c>
      <c r="AD114" s="20">
        <v>109.1</v>
      </c>
      <c r="AE114" s="20">
        <v>103.4</v>
      </c>
      <c r="AF114" s="20">
        <v>0.88</v>
      </c>
      <c r="AG114" s="20">
        <v>112.3</v>
      </c>
      <c r="AH114" s="20">
        <v>94.8</v>
      </c>
      <c r="AI114" s="20">
        <v>0.87539999999999996</v>
      </c>
      <c r="AJ114" s="20">
        <v>-1.7</v>
      </c>
      <c r="AK114" s="20">
        <f t="shared" si="9"/>
        <v>-0.18888888888888888</v>
      </c>
      <c r="AL114" s="20">
        <v>1292</v>
      </c>
      <c r="AM114" s="20">
        <v>15.06</v>
      </c>
      <c r="AN114" s="20">
        <v>7.51</v>
      </c>
      <c r="AO114" s="20">
        <v>651</v>
      </c>
      <c r="AP114" s="20">
        <v>583</v>
      </c>
      <c r="AQ114" s="20">
        <v>539</v>
      </c>
      <c r="AR114" s="20">
        <v>0.44900000000000001</v>
      </c>
      <c r="AS114" s="20">
        <v>49</v>
      </c>
      <c r="AT114" s="20">
        <v>166</v>
      </c>
      <c r="AU114" s="20">
        <v>0.29499999999999998</v>
      </c>
      <c r="AV114" s="20">
        <v>118</v>
      </c>
      <c r="AW114" s="20">
        <v>173</v>
      </c>
      <c r="AX114" s="20">
        <v>0.68200000000000005</v>
      </c>
      <c r="AY114" s="20">
        <v>98</v>
      </c>
      <c r="AZ114" s="20">
        <f t="shared" si="12"/>
        <v>10.888888888888889</v>
      </c>
      <c r="BA114" s="20">
        <v>331</v>
      </c>
      <c r="BB114" s="20">
        <f t="shared" si="13"/>
        <v>36.777777777777779</v>
      </c>
      <c r="BC114" s="20">
        <v>147</v>
      </c>
      <c r="BD114" s="20">
        <v>61</v>
      </c>
      <c r="BE114" s="20">
        <v>40</v>
      </c>
      <c r="BF114" s="20">
        <v>96</v>
      </c>
      <c r="BG114" s="20">
        <v>151</v>
      </c>
      <c r="BH114" s="20">
        <v>72.3</v>
      </c>
      <c r="BI114" s="20">
        <v>64.778000000000006</v>
      </c>
      <c r="BJ114" s="20">
        <v>7.556</v>
      </c>
      <c r="BK114" s="20">
        <v>1.5309999999999999</v>
      </c>
      <c r="BL114" s="20">
        <v>10.667</v>
      </c>
      <c r="BM114" s="20">
        <v>0.63500000000000001</v>
      </c>
      <c r="BN114" s="20">
        <v>18.399999999999999</v>
      </c>
      <c r="BO114" s="20">
        <v>19.2</v>
      </c>
      <c r="BP114" s="20">
        <v>4.4000000000000004</v>
      </c>
      <c r="BQ114" s="20">
        <v>6.7777777777777777</v>
      </c>
      <c r="BR114" s="20">
        <v>16.8</v>
      </c>
      <c r="BS114" s="20">
        <v>186</v>
      </c>
      <c r="BT114" s="20">
        <v>0.48899999999999999</v>
      </c>
      <c r="BU114" s="20">
        <v>0</v>
      </c>
      <c r="BV114" s="66">
        <v>79</v>
      </c>
      <c r="BW114" s="66">
        <v>43</v>
      </c>
      <c r="BX114" s="66">
        <v>159</v>
      </c>
      <c r="BY114" s="66">
        <v>37</v>
      </c>
      <c r="BZ114" s="66">
        <v>33</v>
      </c>
      <c r="CA114" s="66">
        <v>68</v>
      </c>
      <c r="CB114" s="66">
        <v>190</v>
      </c>
      <c r="CC114" s="66">
        <v>93</v>
      </c>
      <c r="CD114" s="20">
        <v>1</v>
      </c>
      <c r="CE114" s="20">
        <v>25.62</v>
      </c>
      <c r="CF114" s="20">
        <v>123.2</v>
      </c>
      <c r="CG114" s="20">
        <v>97.6</v>
      </c>
      <c r="CH114" s="20">
        <v>70</v>
      </c>
      <c r="CI114" s="20">
        <v>0.09</v>
      </c>
      <c r="CJ114" s="20">
        <v>-2.36</v>
      </c>
      <c r="CK114" s="20">
        <v>103.2</v>
      </c>
      <c r="CL114" s="20">
        <v>105.6</v>
      </c>
      <c r="CM114" s="20">
        <v>-2.36</v>
      </c>
      <c r="CN114" s="20">
        <v>120.3</v>
      </c>
      <c r="CO114" s="20">
        <v>98.9</v>
      </c>
      <c r="CP114" s="63">
        <v>0.90510000000000002</v>
      </c>
      <c r="CQ114" s="20">
        <v>1.9</v>
      </c>
      <c r="CR114" s="20">
        <f t="shared" si="11"/>
        <v>0.23749999999999999</v>
      </c>
      <c r="CS114" s="20">
        <v>1417</v>
      </c>
      <c r="CT114" s="20">
        <v>24.31</v>
      </c>
      <c r="CU114" s="20">
        <v>1.06</v>
      </c>
      <c r="CV114" s="20">
        <v>820</v>
      </c>
      <c r="CW114" s="20">
        <v>608</v>
      </c>
      <c r="CX114" s="20">
        <v>548</v>
      </c>
      <c r="CY114" s="20">
        <v>0.52</v>
      </c>
      <c r="CZ114" s="20">
        <v>82</v>
      </c>
      <c r="DA114" s="20">
        <v>190</v>
      </c>
      <c r="DB114" s="20">
        <v>0.432</v>
      </c>
      <c r="DC114" s="20">
        <v>168</v>
      </c>
      <c r="DD114" s="20">
        <v>227</v>
      </c>
      <c r="DE114" s="20">
        <v>0.74</v>
      </c>
      <c r="DF114" s="20">
        <v>124</v>
      </c>
      <c r="DG114" s="20">
        <f t="shared" si="14"/>
        <v>15.5</v>
      </c>
      <c r="DH114" s="20">
        <v>360</v>
      </c>
      <c r="DI114" s="20">
        <f t="shared" si="15"/>
        <v>45</v>
      </c>
      <c r="DJ114" s="20">
        <v>150</v>
      </c>
      <c r="DK114" s="20">
        <v>66</v>
      </c>
      <c r="DL114" s="20">
        <v>46</v>
      </c>
      <c r="DM114" s="20">
        <v>106</v>
      </c>
      <c r="DN114" s="20">
        <v>139</v>
      </c>
      <c r="DO114" s="20">
        <v>91.1</v>
      </c>
      <c r="DP114" s="20">
        <v>67.555999999999997</v>
      </c>
      <c r="DQ114" s="20">
        <v>23.556000000000001</v>
      </c>
      <c r="DR114" s="20">
        <v>1.415</v>
      </c>
      <c r="DS114" s="20">
        <v>11.778</v>
      </c>
      <c r="DT114" s="20">
        <v>0.623</v>
      </c>
      <c r="DU114" s="20">
        <v>21.1</v>
      </c>
      <c r="DV114" s="20">
        <v>25.2</v>
      </c>
      <c r="DW114" s="20">
        <v>5.0999999999999996</v>
      </c>
      <c r="DX114" s="20">
        <v>7.333333333333333</v>
      </c>
      <c r="DY114" s="20">
        <v>15.4</v>
      </c>
      <c r="DZ114" s="20">
        <v>17</v>
      </c>
      <c r="EA114" s="20">
        <v>0.63700000000000001</v>
      </c>
      <c r="EB114" s="20">
        <v>-1</v>
      </c>
      <c r="EC114" s="66">
        <v>5</v>
      </c>
      <c r="ED114" s="66">
        <v>7</v>
      </c>
      <c r="EE114" s="66">
        <v>6</v>
      </c>
      <c r="EF114" s="66">
        <v>8</v>
      </c>
      <c r="EG114" s="66">
        <v>5</v>
      </c>
      <c r="EH114" s="66">
        <v>7.7</v>
      </c>
      <c r="EI114" s="66">
        <v>19</v>
      </c>
      <c r="EJ114" s="66">
        <v>5</v>
      </c>
      <c r="EK114" s="20">
        <v>10804.32</v>
      </c>
      <c r="EL114" s="20">
        <v>11605.44</v>
      </c>
      <c r="EM114" s="20">
        <v>78.224666666666664</v>
      </c>
      <c r="EN114" s="20">
        <v>79.828666666666663</v>
      </c>
      <c r="EO114" s="20">
        <v>12.432</v>
      </c>
      <c r="EP114" s="20">
        <v>94.798000000000002</v>
      </c>
      <c r="EQ114" s="21">
        <v>88</v>
      </c>
      <c r="ER114" s="21">
        <v>64</v>
      </c>
      <c r="ES114" s="61" t="s">
        <v>63</v>
      </c>
      <c r="ET114" s="61">
        <v>152</v>
      </c>
      <c r="EU114" s="61">
        <v>24</v>
      </c>
    </row>
    <row r="115" spans="1:151" x14ac:dyDescent="0.45">
      <c r="A115" s="64">
        <v>45276</v>
      </c>
      <c r="B115" s="21" t="s">
        <v>67</v>
      </c>
      <c r="C115" s="21">
        <v>237</v>
      </c>
      <c r="D115" s="21" t="s">
        <v>365</v>
      </c>
      <c r="E115" s="21">
        <v>250</v>
      </c>
      <c r="F115" s="50" t="s">
        <v>558</v>
      </c>
      <c r="G115" t="s">
        <v>67</v>
      </c>
      <c r="H115" t="s">
        <v>365</v>
      </c>
      <c r="I115" t="s">
        <v>67</v>
      </c>
      <c r="J115" t="s">
        <v>365</v>
      </c>
      <c r="K115" t="s">
        <v>67</v>
      </c>
      <c r="L115" t="s">
        <v>365</v>
      </c>
      <c r="M115" t="s">
        <v>67</v>
      </c>
      <c r="N115" t="s">
        <v>606</v>
      </c>
      <c r="O115" t="s">
        <v>67</v>
      </c>
      <c r="P115" t="s">
        <v>365</v>
      </c>
      <c r="Q115" t="s">
        <v>67</v>
      </c>
      <c r="R115" t="s">
        <v>365</v>
      </c>
      <c r="S115" t="s">
        <v>15</v>
      </c>
      <c r="T115" t="s">
        <v>312</v>
      </c>
      <c r="U115">
        <v>10</v>
      </c>
      <c r="V115">
        <v>10</v>
      </c>
      <c r="W115" s="20">
        <v>0.8</v>
      </c>
      <c r="X115" s="20">
        <v>13.83</v>
      </c>
      <c r="Y115" s="20">
        <v>107.5</v>
      </c>
      <c r="Z115" s="20">
        <v>93.6</v>
      </c>
      <c r="AA115" s="20">
        <v>70.2</v>
      </c>
      <c r="AB115" s="20">
        <v>3.2000000000000001E-2</v>
      </c>
      <c r="AC115" s="20">
        <v>-1.87</v>
      </c>
      <c r="AD115" s="20">
        <v>103.7</v>
      </c>
      <c r="AE115" s="20">
        <v>105.5</v>
      </c>
      <c r="AF115" s="20">
        <v>-1.87</v>
      </c>
      <c r="AG115" s="20">
        <v>108.2</v>
      </c>
      <c r="AH115" s="20">
        <v>93.5</v>
      </c>
      <c r="AI115" s="20">
        <v>0.84289999999999998</v>
      </c>
      <c r="AJ115" s="20">
        <v>0.4</v>
      </c>
      <c r="AK115" s="20">
        <f t="shared" si="9"/>
        <v>0.04</v>
      </c>
      <c r="AL115" s="20">
        <v>1354</v>
      </c>
      <c r="AM115" s="20">
        <v>11.57</v>
      </c>
      <c r="AN115" s="20">
        <v>0.77</v>
      </c>
      <c r="AO115" s="20">
        <v>743</v>
      </c>
      <c r="AP115" s="20">
        <v>635</v>
      </c>
      <c r="AQ115" s="20">
        <v>575</v>
      </c>
      <c r="AR115" s="20">
        <v>0.46800000000000003</v>
      </c>
      <c r="AS115" s="20">
        <v>75</v>
      </c>
      <c r="AT115" s="20">
        <v>234</v>
      </c>
      <c r="AU115" s="20">
        <v>0.32100000000000001</v>
      </c>
      <c r="AV115" s="20">
        <v>130</v>
      </c>
      <c r="AW115" s="20">
        <v>185</v>
      </c>
      <c r="AX115" s="20">
        <v>0.70299999999999996</v>
      </c>
      <c r="AY115" s="20">
        <v>93</v>
      </c>
      <c r="AZ115" s="20">
        <f t="shared" si="12"/>
        <v>9.3000000000000007</v>
      </c>
      <c r="BA115" s="20">
        <v>383</v>
      </c>
      <c r="BB115" s="20">
        <f t="shared" si="13"/>
        <v>38.299999999999997</v>
      </c>
      <c r="BC115" s="20">
        <v>140</v>
      </c>
      <c r="BD115" s="20">
        <v>63</v>
      </c>
      <c r="BE115" s="20">
        <v>66</v>
      </c>
      <c r="BF115" s="20">
        <v>140</v>
      </c>
      <c r="BG115" s="20">
        <v>151</v>
      </c>
      <c r="BH115" s="20">
        <v>74.3</v>
      </c>
      <c r="BI115" s="20">
        <v>63.5</v>
      </c>
      <c r="BJ115" s="20">
        <v>10.8</v>
      </c>
      <c r="BK115" s="20">
        <v>1</v>
      </c>
      <c r="BL115" s="20">
        <v>14</v>
      </c>
      <c r="BM115" s="20">
        <v>0.45</v>
      </c>
      <c r="BN115" s="20">
        <v>23.4</v>
      </c>
      <c r="BO115" s="20">
        <v>18.5</v>
      </c>
      <c r="BP115" s="20">
        <v>6.6</v>
      </c>
      <c r="BQ115" s="20">
        <v>6.3</v>
      </c>
      <c r="BR115" s="20">
        <v>15.1</v>
      </c>
      <c r="BS115" s="20">
        <v>49</v>
      </c>
      <c r="BT115" s="20">
        <v>0.58899999999999997</v>
      </c>
      <c r="BU115" s="20">
        <v>1</v>
      </c>
      <c r="BV115" s="66">
        <v>58</v>
      </c>
      <c r="BW115" s="66">
        <v>63</v>
      </c>
      <c r="BX115" s="66">
        <v>42</v>
      </c>
      <c r="BY115" s="66">
        <v>42</v>
      </c>
      <c r="BZ115" s="66">
        <v>45</v>
      </c>
      <c r="CA115" s="66">
        <v>39.799999999999997</v>
      </c>
      <c r="CB115" s="66">
        <v>49</v>
      </c>
      <c r="CC115" s="66">
        <v>115</v>
      </c>
      <c r="CD115" s="20">
        <v>0.36363636363636398</v>
      </c>
      <c r="CE115" s="20">
        <v>-11.59</v>
      </c>
      <c r="CF115" s="20">
        <v>96.6</v>
      </c>
      <c r="CG115" s="20">
        <v>108.2</v>
      </c>
      <c r="CH115" s="20">
        <v>71.3</v>
      </c>
      <c r="CI115" s="20">
        <v>-5.7000000000000002E-2</v>
      </c>
      <c r="CJ115" s="20">
        <v>-6.03</v>
      </c>
      <c r="CK115" s="20">
        <v>101.8</v>
      </c>
      <c r="CL115" s="20">
        <v>107.8</v>
      </c>
      <c r="CM115" s="20">
        <v>-6.03</v>
      </c>
      <c r="CN115" s="20">
        <v>98.1</v>
      </c>
      <c r="CO115" s="20">
        <v>107.2</v>
      </c>
      <c r="CP115" s="63">
        <v>0.2646</v>
      </c>
      <c r="CQ115" s="20">
        <v>-5.4</v>
      </c>
      <c r="CR115" s="20">
        <f t="shared" si="11"/>
        <v>-0.54</v>
      </c>
      <c r="CS115" s="20">
        <v>1007</v>
      </c>
      <c r="CT115" s="20">
        <v>-12.02</v>
      </c>
      <c r="CU115" s="20">
        <v>-6.32</v>
      </c>
      <c r="CV115" s="20">
        <v>790</v>
      </c>
      <c r="CW115" s="20">
        <v>803</v>
      </c>
      <c r="CX115" s="20">
        <v>679</v>
      </c>
      <c r="CY115" s="20">
        <v>0.41799999999999998</v>
      </c>
      <c r="CZ115" s="20">
        <v>76</v>
      </c>
      <c r="DA115" s="20">
        <v>224</v>
      </c>
      <c r="DB115" s="20">
        <v>0.33900000000000002</v>
      </c>
      <c r="DC115" s="20">
        <v>146</v>
      </c>
      <c r="DD115" s="20">
        <v>213</v>
      </c>
      <c r="DE115" s="20">
        <v>0.68500000000000005</v>
      </c>
      <c r="DF115" s="20">
        <v>122</v>
      </c>
      <c r="DG115" s="20">
        <f t="shared" si="14"/>
        <v>12.2</v>
      </c>
      <c r="DH115" s="20">
        <v>403</v>
      </c>
      <c r="DI115" s="20">
        <f t="shared" si="15"/>
        <v>40.299999999999997</v>
      </c>
      <c r="DJ115" s="20">
        <v>121</v>
      </c>
      <c r="DK115" s="20">
        <v>113</v>
      </c>
      <c r="DL115" s="20">
        <v>56</v>
      </c>
      <c r="DM115" s="20">
        <v>144</v>
      </c>
      <c r="DN115" s="20">
        <v>195</v>
      </c>
      <c r="DO115" s="20">
        <v>71.8</v>
      </c>
      <c r="DP115" s="20">
        <v>73</v>
      </c>
      <c r="DQ115" s="20">
        <v>-1.1819999999999999</v>
      </c>
      <c r="DR115" s="20">
        <v>0.84</v>
      </c>
      <c r="DS115" s="20">
        <v>13.090999999999999</v>
      </c>
      <c r="DT115" s="20">
        <v>0.78500000000000003</v>
      </c>
      <c r="DU115" s="20">
        <v>20.399999999999999</v>
      </c>
      <c r="DV115" s="20">
        <v>19.399999999999999</v>
      </c>
      <c r="DW115" s="20">
        <v>5.0999999999999996</v>
      </c>
      <c r="DX115" s="20">
        <v>10.272727272727273</v>
      </c>
      <c r="DY115" s="20">
        <v>17.7</v>
      </c>
      <c r="DZ115" s="20">
        <v>332</v>
      </c>
      <c r="EA115" s="20">
        <v>0.38800000000000001</v>
      </c>
      <c r="EB115" s="20">
        <v>0</v>
      </c>
      <c r="EC115" s="66">
        <v>318</v>
      </c>
      <c r="ED115" s="66">
        <v>314</v>
      </c>
      <c r="EE115" s="66">
        <v>320</v>
      </c>
      <c r="EF115" s="66">
        <v>274</v>
      </c>
      <c r="EG115" s="66">
        <v>308</v>
      </c>
      <c r="EH115" s="66">
        <v>260.7</v>
      </c>
      <c r="EI115" s="66">
        <v>332</v>
      </c>
      <c r="EJ115" s="66">
        <v>289</v>
      </c>
      <c r="EK115" s="20">
        <v>11631.5</v>
      </c>
      <c r="EL115" s="20">
        <v>9041.7599999999984</v>
      </c>
      <c r="EM115" s="20">
        <v>143.81818181818181</v>
      </c>
      <c r="EN115" s="20">
        <v>82.473299999999995</v>
      </c>
      <c r="EO115" s="20">
        <v>10.343500000000001</v>
      </c>
      <c r="EP115" s="20">
        <v>137.08499999999998</v>
      </c>
      <c r="EQ115" s="21">
        <v>78</v>
      </c>
      <c r="ER115" s="21">
        <v>64</v>
      </c>
      <c r="ES115" s="61" t="s">
        <v>67</v>
      </c>
      <c r="ET115" s="61">
        <v>142</v>
      </c>
      <c r="EU115" s="61">
        <v>14</v>
      </c>
    </row>
    <row r="116" spans="1:151" x14ac:dyDescent="0.45">
      <c r="A116" s="64">
        <v>45276</v>
      </c>
      <c r="B116" s="21" t="s">
        <v>906</v>
      </c>
      <c r="C116" s="21">
        <v>140</v>
      </c>
      <c r="D116" s="21" t="s">
        <v>355</v>
      </c>
      <c r="E116" s="21">
        <v>64</v>
      </c>
      <c r="F116" s="50" t="s">
        <v>558</v>
      </c>
      <c r="G116" t="s">
        <v>906</v>
      </c>
      <c r="H116" t="s">
        <v>355</v>
      </c>
      <c r="I116" t="s">
        <v>906</v>
      </c>
      <c r="J116" t="s">
        <v>355</v>
      </c>
      <c r="K116" t="s">
        <v>906</v>
      </c>
      <c r="L116" t="s">
        <v>355</v>
      </c>
      <c r="M116" t="s">
        <v>906</v>
      </c>
      <c r="N116" t="s">
        <v>355</v>
      </c>
      <c r="O116" t="s">
        <v>906</v>
      </c>
      <c r="P116" t="s">
        <v>355</v>
      </c>
      <c r="Q116" t="s">
        <v>906</v>
      </c>
      <c r="R116" t="s">
        <v>355</v>
      </c>
      <c r="S116" t="s">
        <v>312</v>
      </c>
      <c r="T116" t="s">
        <v>108</v>
      </c>
      <c r="U116">
        <v>8</v>
      </c>
      <c r="V116">
        <v>8</v>
      </c>
      <c r="W116" s="20">
        <v>0.3</v>
      </c>
      <c r="X116" s="20">
        <v>-20.82</v>
      </c>
      <c r="Y116" s="20">
        <v>95.7</v>
      </c>
      <c r="Z116" s="20">
        <v>116.5</v>
      </c>
      <c r="AA116" s="20">
        <v>69.099999999999994</v>
      </c>
      <c r="AB116" s="20">
        <v>-2.9000000000000001E-2</v>
      </c>
      <c r="AC116" s="20">
        <v>-0.69</v>
      </c>
      <c r="AD116" s="20">
        <v>103.7</v>
      </c>
      <c r="AE116" s="20">
        <v>104.4</v>
      </c>
      <c r="AF116" s="20">
        <v>-0.69</v>
      </c>
      <c r="AG116" s="20">
        <v>95.3</v>
      </c>
      <c r="AH116" s="20">
        <v>116.6</v>
      </c>
      <c r="AI116" s="20">
        <v>0.09</v>
      </c>
      <c r="AJ116" s="20">
        <v>-5.4</v>
      </c>
      <c r="AK116" s="20">
        <f t="shared" si="9"/>
        <v>-0.67500000000000004</v>
      </c>
      <c r="AL116" s="20">
        <v>956</v>
      </c>
      <c r="AM116" s="20">
        <v>-20.28</v>
      </c>
      <c r="AN116" s="20">
        <v>-5.65</v>
      </c>
      <c r="AO116" s="20">
        <v>735</v>
      </c>
      <c r="AP116" s="20">
        <v>755</v>
      </c>
      <c r="AQ116" s="20">
        <v>619</v>
      </c>
      <c r="AR116" s="20">
        <v>0.41699999999999998</v>
      </c>
      <c r="AS116" s="20">
        <v>98</v>
      </c>
      <c r="AT116" s="20">
        <v>298</v>
      </c>
      <c r="AU116" s="20">
        <v>0.32900000000000001</v>
      </c>
      <c r="AV116" s="20">
        <v>121</v>
      </c>
      <c r="AW116" s="20">
        <v>164</v>
      </c>
      <c r="AX116" s="20">
        <v>0.73799999999999999</v>
      </c>
      <c r="AY116" s="20">
        <v>84</v>
      </c>
      <c r="AZ116" s="20">
        <f t="shared" si="12"/>
        <v>10.5</v>
      </c>
      <c r="BA116" s="20">
        <v>313</v>
      </c>
      <c r="BB116" s="20">
        <f t="shared" si="13"/>
        <v>39.125</v>
      </c>
      <c r="BC116" s="20">
        <v>155</v>
      </c>
      <c r="BD116" s="20">
        <v>96</v>
      </c>
      <c r="BE116" s="20">
        <v>38</v>
      </c>
      <c r="BF116" s="20">
        <v>100</v>
      </c>
      <c r="BG116" s="20">
        <v>152</v>
      </c>
      <c r="BH116" s="20">
        <v>73.5</v>
      </c>
      <c r="BI116" s="20">
        <v>75.5</v>
      </c>
      <c r="BJ116" s="20">
        <v>-2</v>
      </c>
      <c r="BK116" s="20">
        <v>1.55</v>
      </c>
      <c r="BL116" s="20">
        <v>10</v>
      </c>
      <c r="BM116" s="20">
        <v>0.96</v>
      </c>
      <c r="BN116" s="20">
        <v>29.8</v>
      </c>
      <c r="BO116" s="20">
        <v>16.399999999999999</v>
      </c>
      <c r="BP116" s="20">
        <v>3.8</v>
      </c>
      <c r="BQ116" s="20">
        <v>9.6</v>
      </c>
      <c r="BR116" s="20">
        <v>15.2</v>
      </c>
      <c r="BS116" s="20">
        <v>312</v>
      </c>
      <c r="BT116" s="20">
        <v>0.40400000000000003</v>
      </c>
      <c r="BU116" s="20">
        <v>2</v>
      </c>
      <c r="BV116" s="66">
        <v>330</v>
      </c>
      <c r="BW116" s="66">
        <v>360</v>
      </c>
      <c r="BX116" s="66">
        <v>0</v>
      </c>
      <c r="BY116" s="66">
        <v>0</v>
      </c>
      <c r="BZ116" s="66">
        <v>357</v>
      </c>
      <c r="CA116" s="66">
        <v>173.5</v>
      </c>
      <c r="CB116" s="66">
        <v>314</v>
      </c>
      <c r="CC116" s="66">
        <v>362</v>
      </c>
      <c r="CD116" s="20">
        <v>0.33333333333333298</v>
      </c>
      <c r="CE116" s="20">
        <v>-10.28</v>
      </c>
      <c r="CF116" s="20">
        <v>94.8</v>
      </c>
      <c r="CG116" s="20">
        <v>105.1</v>
      </c>
      <c r="CH116" s="20">
        <v>66.5</v>
      </c>
      <c r="CI116" s="20">
        <v>-3.9E-2</v>
      </c>
      <c r="CJ116" s="20">
        <v>-0.85</v>
      </c>
      <c r="CK116" s="20">
        <v>104.2</v>
      </c>
      <c r="CL116" s="20">
        <v>105.1</v>
      </c>
      <c r="CM116" s="20">
        <v>-0.85</v>
      </c>
      <c r="CN116" s="20">
        <v>96.3</v>
      </c>
      <c r="CO116" s="20">
        <v>102.5</v>
      </c>
      <c r="CP116" s="63">
        <v>0.32890000000000003</v>
      </c>
      <c r="CQ116" s="20">
        <v>-4.3</v>
      </c>
      <c r="CR116" s="20">
        <f t="shared" si="11"/>
        <v>-0.53749999999999998</v>
      </c>
      <c r="CS116" s="20">
        <v>1054</v>
      </c>
      <c r="CT116" s="20">
        <v>-9.85</v>
      </c>
      <c r="CU116" s="20">
        <v>-0.23</v>
      </c>
      <c r="CV116" s="20">
        <v>559</v>
      </c>
      <c r="CW116" s="20">
        <v>618</v>
      </c>
      <c r="CX116" s="20">
        <v>488</v>
      </c>
      <c r="CY116" s="20">
        <v>0.40799999999999997</v>
      </c>
      <c r="CZ116" s="20">
        <v>61</v>
      </c>
      <c r="DA116" s="20">
        <v>221</v>
      </c>
      <c r="DB116" s="20">
        <v>0.27600000000000002</v>
      </c>
      <c r="DC116" s="20">
        <v>100</v>
      </c>
      <c r="DD116" s="20">
        <v>141</v>
      </c>
      <c r="DE116" s="20">
        <v>0.70899999999999996</v>
      </c>
      <c r="DF116" s="20">
        <v>59</v>
      </c>
      <c r="DG116" s="20">
        <f t="shared" si="14"/>
        <v>7.375</v>
      </c>
      <c r="DH116" s="20">
        <v>305</v>
      </c>
      <c r="DI116" s="20">
        <f t="shared" si="15"/>
        <v>38.125</v>
      </c>
      <c r="DJ116" s="20">
        <v>97</v>
      </c>
      <c r="DK116" s="20">
        <v>38</v>
      </c>
      <c r="DL116" s="20">
        <v>29</v>
      </c>
      <c r="DM116" s="20">
        <v>110</v>
      </c>
      <c r="DN116" s="20">
        <v>138</v>
      </c>
      <c r="DO116" s="20">
        <v>62.1</v>
      </c>
      <c r="DP116" s="20">
        <v>68.667000000000002</v>
      </c>
      <c r="DQ116" s="20">
        <v>-6.556</v>
      </c>
      <c r="DR116" s="20">
        <v>0.88200000000000001</v>
      </c>
      <c r="DS116" s="20">
        <v>12.222</v>
      </c>
      <c r="DT116" s="20">
        <v>0.34499999999999997</v>
      </c>
      <c r="DU116" s="20">
        <v>24.6</v>
      </c>
      <c r="DV116" s="20">
        <v>15.7</v>
      </c>
      <c r="DW116" s="20">
        <v>3.2</v>
      </c>
      <c r="DX116" s="20">
        <v>4.2222222222222223</v>
      </c>
      <c r="DY116" s="20">
        <v>15.3</v>
      </c>
      <c r="DZ116" s="20">
        <v>262</v>
      </c>
      <c r="EA116" s="20">
        <v>0.44900000000000001</v>
      </c>
      <c r="EB116" s="20">
        <v>-2</v>
      </c>
      <c r="EC116" s="66">
        <v>276</v>
      </c>
      <c r="ED116" s="66">
        <v>269</v>
      </c>
      <c r="EE116" s="66">
        <v>282</v>
      </c>
      <c r="EF116" s="66">
        <v>310</v>
      </c>
      <c r="EG116" s="66">
        <v>294</v>
      </c>
      <c r="EH116" s="66">
        <v>229.3</v>
      </c>
      <c r="EI116" s="66">
        <v>263</v>
      </c>
      <c r="EJ116" s="66">
        <v>265</v>
      </c>
      <c r="EK116" s="20">
        <v>10058.07</v>
      </c>
      <c r="EL116" s="20">
        <v>11044.199999999999</v>
      </c>
      <c r="EM116" s="20">
        <v>42.222222222222221</v>
      </c>
      <c r="EN116" s="20">
        <v>117.3312</v>
      </c>
      <c r="EO116" s="20">
        <v>10.7768</v>
      </c>
      <c r="EP116" s="20">
        <v>101.84399999999999</v>
      </c>
      <c r="EQ116" s="21">
        <v>80</v>
      </c>
      <c r="ER116" s="21">
        <v>54</v>
      </c>
      <c r="ES116" s="61" t="s">
        <v>906</v>
      </c>
      <c r="ET116" s="61">
        <v>134</v>
      </c>
      <c r="EU116" s="61">
        <v>26</v>
      </c>
    </row>
    <row r="117" spans="1:151" x14ac:dyDescent="0.45">
      <c r="A117" s="64">
        <v>45276</v>
      </c>
      <c r="B117" s="21" t="s">
        <v>135</v>
      </c>
      <c r="C117" s="21">
        <v>308</v>
      </c>
      <c r="D117" s="21" t="s">
        <v>294</v>
      </c>
      <c r="E117" s="21">
        <v>276</v>
      </c>
      <c r="F117" s="50" t="s">
        <v>558</v>
      </c>
      <c r="G117" t="s">
        <v>135</v>
      </c>
      <c r="H117" t="s">
        <v>294</v>
      </c>
      <c r="I117" t="s">
        <v>135</v>
      </c>
      <c r="J117" t="s">
        <v>294</v>
      </c>
      <c r="K117" t="s">
        <v>135</v>
      </c>
      <c r="L117" t="s">
        <v>294</v>
      </c>
      <c r="M117" t="s">
        <v>135</v>
      </c>
      <c r="N117" t="s">
        <v>294</v>
      </c>
      <c r="O117" t="s">
        <v>135</v>
      </c>
      <c r="P117" t="s">
        <v>1391</v>
      </c>
      <c r="Q117" t="s">
        <v>135</v>
      </c>
      <c r="R117" t="s">
        <v>294</v>
      </c>
      <c r="S117" t="s">
        <v>13</v>
      </c>
      <c r="T117" t="s">
        <v>274</v>
      </c>
      <c r="U117">
        <v>9</v>
      </c>
      <c r="V117">
        <v>9</v>
      </c>
      <c r="W117" s="20">
        <v>0.77777777777777801</v>
      </c>
      <c r="X117" s="20">
        <v>5.27</v>
      </c>
      <c r="Y117" s="20">
        <v>112.1</v>
      </c>
      <c r="Z117" s="20">
        <v>106.8</v>
      </c>
      <c r="AA117" s="20">
        <v>75.8</v>
      </c>
      <c r="AB117" s="20">
        <v>0.11799999999999999</v>
      </c>
      <c r="AC117" s="20">
        <v>-4.25</v>
      </c>
      <c r="AD117" s="20">
        <v>101.9</v>
      </c>
      <c r="AE117" s="20">
        <v>106.2</v>
      </c>
      <c r="AF117" s="20">
        <v>-4.25</v>
      </c>
      <c r="AG117" s="20">
        <v>109.9</v>
      </c>
      <c r="AH117" s="20">
        <v>105.8</v>
      </c>
      <c r="AI117" s="20">
        <v>0.60840000000000005</v>
      </c>
      <c r="AJ117" s="20">
        <v>-0.4</v>
      </c>
      <c r="AK117" s="20">
        <f t="shared" si="9"/>
        <v>-4.4444444444444446E-2</v>
      </c>
      <c r="AL117" s="20">
        <v>1247</v>
      </c>
      <c r="AM117" s="20">
        <v>5.14</v>
      </c>
      <c r="AN117" s="20">
        <v>-2.41</v>
      </c>
      <c r="AO117" s="20">
        <v>812</v>
      </c>
      <c r="AP117" s="20">
        <v>744</v>
      </c>
      <c r="AQ117" s="20">
        <v>509</v>
      </c>
      <c r="AR117" s="20">
        <v>0.52300000000000002</v>
      </c>
      <c r="AS117" s="20">
        <v>57</v>
      </c>
      <c r="AT117" s="20">
        <v>175</v>
      </c>
      <c r="AU117" s="20">
        <v>0.32600000000000001</v>
      </c>
      <c r="AV117" s="20">
        <v>223</v>
      </c>
      <c r="AW117" s="20">
        <v>298</v>
      </c>
      <c r="AX117" s="20">
        <v>0.748</v>
      </c>
      <c r="AY117" s="20">
        <v>50</v>
      </c>
      <c r="AZ117" s="20">
        <f t="shared" si="12"/>
        <v>5.5555555555555554</v>
      </c>
      <c r="BA117" s="20">
        <v>282</v>
      </c>
      <c r="BB117" s="20">
        <f t="shared" si="13"/>
        <v>31.333333333333332</v>
      </c>
      <c r="BC117" s="20">
        <v>126</v>
      </c>
      <c r="BD117" s="20">
        <v>101</v>
      </c>
      <c r="BE117" s="20">
        <v>31</v>
      </c>
      <c r="BF117" s="20">
        <v>109</v>
      </c>
      <c r="BG117" s="20">
        <v>149</v>
      </c>
      <c r="BH117" s="20">
        <v>90.2</v>
      </c>
      <c r="BI117" s="20">
        <v>82.667000000000002</v>
      </c>
      <c r="BJ117" s="20">
        <v>7.556</v>
      </c>
      <c r="BK117" s="20">
        <v>1.1559999999999999</v>
      </c>
      <c r="BL117" s="20">
        <v>12.111000000000001</v>
      </c>
      <c r="BM117" s="20">
        <v>0.92700000000000005</v>
      </c>
      <c r="BN117" s="20">
        <v>19.399999999999999</v>
      </c>
      <c r="BO117" s="20">
        <v>33.1</v>
      </c>
      <c r="BP117" s="20">
        <v>3.4</v>
      </c>
      <c r="BQ117" s="20">
        <v>11.222222222222221</v>
      </c>
      <c r="BR117" s="20">
        <v>16.600000000000001</v>
      </c>
      <c r="BS117" s="20">
        <v>152</v>
      </c>
      <c r="BT117" s="20">
        <v>0.51400000000000001</v>
      </c>
      <c r="BU117" s="20">
        <v>-6</v>
      </c>
      <c r="BV117" s="66">
        <v>126</v>
      </c>
      <c r="BW117" s="66">
        <v>64</v>
      </c>
      <c r="BX117" s="66">
        <v>83</v>
      </c>
      <c r="BY117" s="66">
        <v>104</v>
      </c>
      <c r="BZ117" s="66">
        <v>105</v>
      </c>
      <c r="CA117" s="66">
        <v>78.3</v>
      </c>
      <c r="CB117" s="66">
        <v>146</v>
      </c>
      <c r="CC117" s="66">
        <v>64</v>
      </c>
      <c r="CD117" s="20">
        <v>0.33333333333333298</v>
      </c>
      <c r="CE117" s="20">
        <v>-5.3</v>
      </c>
      <c r="CF117" s="20">
        <v>98.8</v>
      </c>
      <c r="CG117" s="20">
        <v>104.2</v>
      </c>
      <c r="CH117" s="20">
        <v>69.900000000000006</v>
      </c>
      <c r="CI117" s="20">
        <v>0.03</v>
      </c>
      <c r="CJ117" s="20">
        <v>14.18</v>
      </c>
      <c r="CK117" s="20">
        <v>111.3</v>
      </c>
      <c r="CL117" s="20">
        <v>97.1</v>
      </c>
      <c r="CM117" s="20">
        <v>14.18</v>
      </c>
      <c r="CN117" s="20">
        <v>96.1</v>
      </c>
      <c r="CO117" s="20">
        <v>104.7</v>
      </c>
      <c r="CP117" s="63">
        <v>0.27160000000000001</v>
      </c>
      <c r="CQ117" s="20">
        <v>-2</v>
      </c>
      <c r="CR117" s="20">
        <f t="shared" si="11"/>
        <v>-0.22222222222222221</v>
      </c>
      <c r="CS117" s="20">
        <v>1082</v>
      </c>
      <c r="CT117" s="20">
        <v>-4.4800000000000004</v>
      </c>
      <c r="CU117" s="20">
        <v>8.41</v>
      </c>
      <c r="CV117" s="20">
        <v>712</v>
      </c>
      <c r="CW117" s="20">
        <v>780</v>
      </c>
      <c r="CX117" s="20">
        <v>617</v>
      </c>
      <c r="CY117" s="20">
        <v>0.438</v>
      </c>
      <c r="CZ117" s="20">
        <v>66</v>
      </c>
      <c r="DA117" s="20">
        <v>225</v>
      </c>
      <c r="DB117" s="20">
        <v>0.29299999999999998</v>
      </c>
      <c r="DC117" s="20">
        <v>106</v>
      </c>
      <c r="DD117" s="20">
        <v>160</v>
      </c>
      <c r="DE117" s="20">
        <v>0.66300000000000003</v>
      </c>
      <c r="DF117" s="20">
        <v>96</v>
      </c>
      <c r="DG117" s="20">
        <f t="shared" si="14"/>
        <v>10.666666666666666</v>
      </c>
      <c r="DH117" s="20">
        <v>309</v>
      </c>
      <c r="DI117" s="20">
        <f t="shared" si="15"/>
        <v>34.333333333333336</v>
      </c>
      <c r="DJ117" s="20">
        <v>129</v>
      </c>
      <c r="DK117" s="20">
        <v>111</v>
      </c>
      <c r="DL117" s="20">
        <v>24</v>
      </c>
      <c r="DM117" s="20">
        <v>151</v>
      </c>
      <c r="DN117" s="20">
        <v>196</v>
      </c>
      <c r="DO117" s="20">
        <v>71.2</v>
      </c>
      <c r="DP117" s="20">
        <v>78</v>
      </c>
      <c r="DQ117" s="20">
        <v>-6.8</v>
      </c>
      <c r="DR117" s="20">
        <v>0.85399999999999998</v>
      </c>
      <c r="DS117" s="20">
        <v>15.1</v>
      </c>
      <c r="DT117" s="20">
        <v>0.73499999999999999</v>
      </c>
      <c r="DU117" s="20">
        <v>22.5</v>
      </c>
      <c r="DV117" s="20">
        <v>16</v>
      </c>
      <c r="DW117" s="20">
        <v>2.4</v>
      </c>
      <c r="DX117" s="20">
        <v>11.1</v>
      </c>
      <c r="DY117" s="20">
        <v>19.600000000000001</v>
      </c>
      <c r="DZ117" s="20">
        <v>120</v>
      </c>
      <c r="EA117" s="20">
        <v>0.54300000000000004</v>
      </c>
      <c r="EB117" s="20">
        <v>0</v>
      </c>
      <c r="EC117" s="66">
        <v>177</v>
      </c>
      <c r="ED117" s="66">
        <v>264</v>
      </c>
      <c r="EE117" s="66">
        <v>131</v>
      </c>
      <c r="EF117" s="66">
        <v>263</v>
      </c>
      <c r="EG117" s="66">
        <v>240</v>
      </c>
      <c r="EH117" s="66">
        <v>173</v>
      </c>
      <c r="EI117" s="66">
        <v>123</v>
      </c>
      <c r="EJ117" s="66">
        <v>174</v>
      </c>
      <c r="EK117" s="20">
        <v>11680.82</v>
      </c>
      <c r="EL117" s="20">
        <v>10551.84</v>
      </c>
      <c r="EM117" s="20">
        <v>134.43209999999999</v>
      </c>
      <c r="EN117" s="20">
        <v>169.45555555555555</v>
      </c>
      <c r="EO117" s="20">
        <v>11.005800000000001</v>
      </c>
      <c r="EP117" s="20">
        <v>146.608</v>
      </c>
      <c r="EQ117" s="21">
        <v>105</v>
      </c>
      <c r="ER117" s="21">
        <v>81</v>
      </c>
      <c r="ES117" s="61" t="s">
        <v>135</v>
      </c>
      <c r="ET117" s="61">
        <v>186</v>
      </c>
      <c r="EU117" s="61">
        <v>24</v>
      </c>
    </row>
    <row r="118" spans="1:151" x14ac:dyDescent="0.45">
      <c r="A118" s="64">
        <v>45276</v>
      </c>
      <c r="B118" s="21" t="s">
        <v>206</v>
      </c>
      <c r="C118" s="21">
        <v>167</v>
      </c>
      <c r="D118" s="21" t="s">
        <v>162</v>
      </c>
      <c r="E118" s="21">
        <v>90</v>
      </c>
      <c r="F118" s="50" t="s">
        <v>558</v>
      </c>
      <c r="G118" t="s">
        <v>206</v>
      </c>
      <c r="H118" t="s">
        <v>162</v>
      </c>
      <c r="I118" t="s">
        <v>206</v>
      </c>
      <c r="J118" t="s">
        <v>162</v>
      </c>
      <c r="K118" t="s">
        <v>206</v>
      </c>
      <c r="L118" t="s">
        <v>162</v>
      </c>
      <c r="M118" t="s">
        <v>206</v>
      </c>
      <c r="N118" t="s">
        <v>646</v>
      </c>
      <c r="O118" t="s">
        <v>206</v>
      </c>
      <c r="P118" t="s">
        <v>422</v>
      </c>
      <c r="Q118" t="s">
        <v>206</v>
      </c>
      <c r="R118" t="s">
        <v>422</v>
      </c>
      <c r="S118" t="s">
        <v>124</v>
      </c>
      <c r="T118" t="s">
        <v>102</v>
      </c>
      <c r="U118">
        <v>8</v>
      </c>
      <c r="V118">
        <v>9</v>
      </c>
      <c r="W118" s="20">
        <v>0.33333333333333298</v>
      </c>
      <c r="X118" s="20">
        <v>-8.9600000000000009</v>
      </c>
      <c r="Y118" s="20">
        <v>98.4</v>
      </c>
      <c r="Z118" s="20">
        <v>107.3</v>
      </c>
      <c r="AA118" s="20">
        <v>67.7</v>
      </c>
      <c r="AB118" s="20">
        <v>0.121</v>
      </c>
      <c r="AC118" s="20">
        <v>-0.19</v>
      </c>
      <c r="AD118" s="20">
        <v>105.5</v>
      </c>
      <c r="AE118" s="20">
        <v>105.7</v>
      </c>
      <c r="AF118" s="20">
        <v>-0.19</v>
      </c>
      <c r="AG118" s="20">
        <v>99.2</v>
      </c>
      <c r="AH118" s="20">
        <v>106.4</v>
      </c>
      <c r="AI118" s="20">
        <v>0.31069999999999998</v>
      </c>
      <c r="AJ118" s="20">
        <v>-4.2</v>
      </c>
      <c r="AK118" s="20">
        <f t="shared" si="9"/>
        <v>-0.52500000000000002</v>
      </c>
      <c r="AL118" s="20">
        <v>1067</v>
      </c>
      <c r="AM118" s="20">
        <v>-8.9700000000000006</v>
      </c>
      <c r="AN118" s="20">
        <v>-0.59</v>
      </c>
      <c r="AO118" s="20">
        <v>584</v>
      </c>
      <c r="AP118" s="20">
        <v>658</v>
      </c>
      <c r="AQ118" s="20">
        <v>503</v>
      </c>
      <c r="AR118" s="20">
        <v>0.42899999999999999</v>
      </c>
      <c r="AS118" s="20">
        <v>55</v>
      </c>
      <c r="AT118" s="20">
        <v>174</v>
      </c>
      <c r="AU118" s="20">
        <v>0.316</v>
      </c>
      <c r="AV118" s="20">
        <v>97</v>
      </c>
      <c r="AW118" s="20">
        <v>157</v>
      </c>
      <c r="AX118" s="20">
        <v>0.61799999999999999</v>
      </c>
      <c r="AY118" s="20">
        <v>89</v>
      </c>
      <c r="AZ118" s="20">
        <f t="shared" si="12"/>
        <v>11.125</v>
      </c>
      <c r="BA118" s="20">
        <v>287</v>
      </c>
      <c r="BB118" s="20">
        <f t="shared" si="13"/>
        <v>35.875</v>
      </c>
      <c r="BC118" s="20">
        <v>111</v>
      </c>
      <c r="BD118" s="20">
        <v>59</v>
      </c>
      <c r="BE118" s="20">
        <v>30</v>
      </c>
      <c r="BF118" s="20">
        <v>114</v>
      </c>
      <c r="BG118" s="20">
        <v>182</v>
      </c>
      <c r="BH118" s="20">
        <v>64.900000000000006</v>
      </c>
      <c r="BI118" s="20">
        <v>73.111000000000004</v>
      </c>
      <c r="BJ118" s="20">
        <v>-8.2219999999999995</v>
      </c>
      <c r="BK118" s="20">
        <v>0.97399999999999998</v>
      </c>
      <c r="BL118" s="20">
        <v>12.667</v>
      </c>
      <c r="BM118" s="20">
        <v>0.51800000000000002</v>
      </c>
      <c r="BN118" s="20">
        <v>19.3</v>
      </c>
      <c r="BO118" s="20">
        <v>17.399999999999999</v>
      </c>
      <c r="BP118" s="20">
        <v>3.3</v>
      </c>
      <c r="BQ118" s="20">
        <v>6.5555555555555554</v>
      </c>
      <c r="BR118" s="20">
        <v>20.2</v>
      </c>
      <c r="BS118" s="20">
        <v>255</v>
      </c>
      <c r="BT118" s="20">
        <v>0.45100000000000001</v>
      </c>
      <c r="BU118" s="20">
        <v>0</v>
      </c>
      <c r="BV118" s="66">
        <v>274</v>
      </c>
      <c r="BW118" s="66">
        <v>267</v>
      </c>
      <c r="BX118" s="66">
        <v>306</v>
      </c>
      <c r="BY118" s="66">
        <v>311</v>
      </c>
      <c r="BZ118" s="66">
        <v>281</v>
      </c>
      <c r="CA118" s="66">
        <v>254</v>
      </c>
      <c r="CB118" s="66">
        <v>257</v>
      </c>
      <c r="CC118" s="66">
        <v>235</v>
      </c>
      <c r="CD118" s="20">
        <v>0.27272727272727298</v>
      </c>
      <c r="CE118" s="20">
        <v>-6.19</v>
      </c>
      <c r="CF118" s="20">
        <v>105.2</v>
      </c>
      <c r="CG118" s="20">
        <v>111.4</v>
      </c>
      <c r="CH118" s="20">
        <v>64.2</v>
      </c>
      <c r="CI118" s="20">
        <v>-3.5000000000000003E-2</v>
      </c>
      <c r="CJ118" s="20">
        <v>6.2</v>
      </c>
      <c r="CK118" s="20">
        <v>107.4</v>
      </c>
      <c r="CL118" s="20">
        <v>101.2</v>
      </c>
      <c r="CM118" s="20">
        <v>6.2</v>
      </c>
      <c r="CN118" s="20">
        <v>105.8</v>
      </c>
      <c r="CO118" s="20">
        <v>110.7</v>
      </c>
      <c r="CP118" s="63">
        <v>0.37369999999999998</v>
      </c>
      <c r="CQ118" s="20">
        <v>-5.0999999999999996</v>
      </c>
      <c r="CR118" s="20">
        <f t="shared" si="11"/>
        <v>-0.56666666666666665</v>
      </c>
      <c r="CS118" s="20">
        <v>1054</v>
      </c>
      <c r="CT118" s="20">
        <v>-8.89</v>
      </c>
      <c r="CU118" s="20">
        <v>3</v>
      </c>
      <c r="CV118" s="20">
        <v>758</v>
      </c>
      <c r="CW118" s="20">
        <v>823</v>
      </c>
      <c r="CX118" s="20">
        <v>634</v>
      </c>
      <c r="CY118" s="20">
        <v>0.432</v>
      </c>
      <c r="CZ118" s="20">
        <v>82</v>
      </c>
      <c r="DA118" s="20">
        <v>249</v>
      </c>
      <c r="DB118" s="20">
        <v>0.32900000000000001</v>
      </c>
      <c r="DC118" s="20">
        <v>128</v>
      </c>
      <c r="DD118" s="20">
        <v>186</v>
      </c>
      <c r="DE118" s="20">
        <v>0.68799999999999994</v>
      </c>
      <c r="DF118" s="20">
        <v>126</v>
      </c>
      <c r="DG118" s="20">
        <f t="shared" si="14"/>
        <v>14</v>
      </c>
      <c r="DH118" s="20">
        <v>384</v>
      </c>
      <c r="DI118" s="20">
        <f t="shared" si="15"/>
        <v>42.666666666666664</v>
      </c>
      <c r="DJ118" s="20">
        <v>131</v>
      </c>
      <c r="DK118" s="20">
        <v>57</v>
      </c>
      <c r="DL118" s="20">
        <v>37</v>
      </c>
      <c r="DM118" s="20">
        <v>132</v>
      </c>
      <c r="DN118" s="20">
        <v>162</v>
      </c>
      <c r="DO118" s="20">
        <v>68.900000000000006</v>
      </c>
      <c r="DP118" s="20">
        <v>74.817999999999998</v>
      </c>
      <c r="DQ118" s="20">
        <v>-5.9089999999999998</v>
      </c>
      <c r="DR118" s="20">
        <v>0.99199999999999999</v>
      </c>
      <c r="DS118" s="20">
        <v>12</v>
      </c>
      <c r="DT118" s="20">
        <v>0.432</v>
      </c>
      <c r="DU118" s="20">
        <v>22.6</v>
      </c>
      <c r="DV118" s="20">
        <v>16.899999999999999</v>
      </c>
      <c r="DW118" s="20">
        <v>3.4</v>
      </c>
      <c r="DX118" s="20">
        <v>5.1818181818181817</v>
      </c>
      <c r="DY118" s="20">
        <v>14.7</v>
      </c>
      <c r="DZ118" s="20">
        <v>281</v>
      </c>
      <c r="EA118" s="20">
        <v>0.436</v>
      </c>
      <c r="EB118" s="20">
        <v>-1</v>
      </c>
      <c r="EC118" s="66">
        <v>307</v>
      </c>
      <c r="ED118" s="66">
        <v>306</v>
      </c>
      <c r="EE118" s="66">
        <v>303</v>
      </c>
      <c r="EF118" s="66">
        <v>196</v>
      </c>
      <c r="EG118" s="66">
        <v>253</v>
      </c>
      <c r="EH118" s="66">
        <v>225.2</v>
      </c>
      <c r="EI118" s="66">
        <v>280</v>
      </c>
      <c r="EJ118" s="66">
        <v>284</v>
      </c>
      <c r="EK118" s="20">
        <v>10961.760000000002</v>
      </c>
      <c r="EL118" s="20">
        <v>11287.96</v>
      </c>
      <c r="EM118" s="20">
        <v>65.638090909090906</v>
      </c>
      <c r="EN118" s="20">
        <v>78.666666666666657</v>
      </c>
      <c r="EO118" s="20">
        <v>13.897599999999999</v>
      </c>
      <c r="EP118" s="20">
        <v>100.116</v>
      </c>
      <c r="EQ118" s="21">
        <v>70</v>
      </c>
      <c r="ER118" s="21">
        <v>65</v>
      </c>
      <c r="ES118" s="61" t="s">
        <v>206</v>
      </c>
      <c r="ET118" s="61">
        <v>135</v>
      </c>
      <c r="EU118" s="61">
        <v>5</v>
      </c>
    </row>
    <row r="119" spans="1:151" x14ac:dyDescent="0.45">
      <c r="A119" s="64">
        <v>45276</v>
      </c>
      <c r="B119" s="21" t="s">
        <v>156</v>
      </c>
      <c r="C119" s="21">
        <v>111</v>
      </c>
      <c r="D119" s="21" t="s">
        <v>235</v>
      </c>
      <c r="E119" s="21">
        <v>200</v>
      </c>
      <c r="F119" s="50" t="s">
        <v>558</v>
      </c>
      <c r="G119" t="s">
        <v>156</v>
      </c>
      <c r="H119" t="s">
        <v>235</v>
      </c>
      <c r="I119" t="s">
        <v>156</v>
      </c>
      <c r="J119" t="s">
        <v>235</v>
      </c>
      <c r="K119" t="s">
        <v>156</v>
      </c>
      <c r="L119" t="s">
        <v>435</v>
      </c>
      <c r="M119" t="s">
        <v>156</v>
      </c>
      <c r="N119" t="s">
        <v>642</v>
      </c>
      <c r="O119" t="s">
        <v>156</v>
      </c>
      <c r="P119" t="s">
        <v>235</v>
      </c>
      <c r="Q119" t="s">
        <v>156</v>
      </c>
      <c r="R119" t="s">
        <v>435</v>
      </c>
      <c r="S119" t="s">
        <v>118</v>
      </c>
      <c r="T119" t="s">
        <v>236</v>
      </c>
      <c r="U119">
        <v>9</v>
      </c>
      <c r="V119">
        <v>9</v>
      </c>
      <c r="W119" s="20">
        <v>0.6</v>
      </c>
      <c r="X119" s="20">
        <v>5.72</v>
      </c>
      <c r="Y119" s="20">
        <v>109.5</v>
      </c>
      <c r="Z119" s="20">
        <v>103.8</v>
      </c>
      <c r="AA119" s="20">
        <v>67.400000000000006</v>
      </c>
      <c r="AB119" s="20">
        <v>-2.3E-2</v>
      </c>
      <c r="AC119" s="20">
        <v>2.72</v>
      </c>
      <c r="AD119" s="20">
        <v>107.8</v>
      </c>
      <c r="AE119" s="20">
        <v>105.1</v>
      </c>
      <c r="AF119" s="20">
        <v>2.72</v>
      </c>
      <c r="AG119" s="20">
        <v>109.3</v>
      </c>
      <c r="AH119" s="20">
        <v>101.6</v>
      </c>
      <c r="AI119" s="20">
        <v>0.69830000000000003</v>
      </c>
      <c r="AJ119" s="20">
        <v>-1.8</v>
      </c>
      <c r="AK119" s="20">
        <f t="shared" si="9"/>
        <v>-0.2</v>
      </c>
      <c r="AL119" s="20">
        <v>1238</v>
      </c>
      <c r="AM119" s="20">
        <v>5.99</v>
      </c>
      <c r="AN119" s="20">
        <v>2.66</v>
      </c>
      <c r="AO119" s="20">
        <v>792</v>
      </c>
      <c r="AP119" s="20">
        <v>709</v>
      </c>
      <c r="AQ119" s="20">
        <v>602</v>
      </c>
      <c r="AR119" s="20">
        <v>0.48</v>
      </c>
      <c r="AS119" s="20">
        <v>111</v>
      </c>
      <c r="AT119" s="20">
        <v>285</v>
      </c>
      <c r="AU119" s="20">
        <v>0.38900000000000001</v>
      </c>
      <c r="AV119" s="20">
        <v>103</v>
      </c>
      <c r="AW119" s="20">
        <v>129</v>
      </c>
      <c r="AX119" s="20">
        <v>0.79800000000000004</v>
      </c>
      <c r="AY119" s="20">
        <v>87</v>
      </c>
      <c r="AZ119" s="20">
        <f t="shared" si="12"/>
        <v>9.6666666666666661</v>
      </c>
      <c r="BA119" s="20">
        <v>359</v>
      </c>
      <c r="BB119" s="20">
        <f t="shared" si="13"/>
        <v>39.888888888888886</v>
      </c>
      <c r="BC119" s="20">
        <v>165</v>
      </c>
      <c r="BD119" s="20">
        <v>57</v>
      </c>
      <c r="BE119" s="20">
        <v>43</v>
      </c>
      <c r="BF119" s="20">
        <v>118</v>
      </c>
      <c r="BG119" s="20">
        <v>160</v>
      </c>
      <c r="BH119" s="20">
        <v>79.2</v>
      </c>
      <c r="BI119" s="20">
        <v>70.900000000000006</v>
      </c>
      <c r="BJ119" s="20">
        <v>8.3000000000000007</v>
      </c>
      <c r="BK119" s="20">
        <v>1.3979999999999999</v>
      </c>
      <c r="BL119" s="20">
        <v>11.8</v>
      </c>
      <c r="BM119" s="20">
        <v>0.48299999999999998</v>
      </c>
      <c r="BN119" s="20">
        <v>28.5</v>
      </c>
      <c r="BO119" s="20">
        <v>12.9</v>
      </c>
      <c r="BP119" s="20">
        <v>4.3</v>
      </c>
      <c r="BQ119" s="20">
        <v>5.7</v>
      </c>
      <c r="BR119" s="20">
        <v>16</v>
      </c>
      <c r="BS119" s="20">
        <v>100</v>
      </c>
      <c r="BT119" s="20">
        <v>0.55400000000000005</v>
      </c>
      <c r="BU119" s="20">
        <v>1</v>
      </c>
      <c r="BV119" s="66">
        <v>85</v>
      </c>
      <c r="BW119" s="66">
        <v>91</v>
      </c>
      <c r="BX119" s="66">
        <v>122</v>
      </c>
      <c r="BY119" s="66">
        <v>78</v>
      </c>
      <c r="BZ119" s="66">
        <v>103</v>
      </c>
      <c r="CA119" s="66">
        <v>87.7</v>
      </c>
      <c r="CB119" s="66">
        <v>86</v>
      </c>
      <c r="CC119" s="66">
        <v>62</v>
      </c>
      <c r="CD119" s="20">
        <v>0.63636363636363602</v>
      </c>
      <c r="CE119" s="20">
        <v>-4.5199999999999996</v>
      </c>
      <c r="CF119" s="20">
        <v>103.9</v>
      </c>
      <c r="CG119" s="20">
        <v>108.4</v>
      </c>
      <c r="CH119" s="20">
        <v>67.099999999999994</v>
      </c>
      <c r="CI119" s="20">
        <v>6.0999999999999999E-2</v>
      </c>
      <c r="CJ119" s="20">
        <v>-2.0699999999999998</v>
      </c>
      <c r="CK119" s="20">
        <v>102.8</v>
      </c>
      <c r="CL119" s="20">
        <v>104.9</v>
      </c>
      <c r="CM119" s="20">
        <v>-2.0699999999999998</v>
      </c>
      <c r="CN119" s="20">
        <v>104.2</v>
      </c>
      <c r="CO119" s="20">
        <v>107.5</v>
      </c>
      <c r="CP119" s="63">
        <v>0.41110000000000002</v>
      </c>
      <c r="CQ119" s="20">
        <v>-2.2999999999999998</v>
      </c>
      <c r="CR119" s="20">
        <f t="shared" si="11"/>
        <v>-0.25555555555555554</v>
      </c>
      <c r="CS119" s="20">
        <v>1148</v>
      </c>
      <c r="CT119" s="20">
        <v>-3.48</v>
      </c>
      <c r="CU119" s="20">
        <v>-3.15</v>
      </c>
      <c r="CV119" s="20">
        <v>821</v>
      </c>
      <c r="CW119" s="20">
        <v>743</v>
      </c>
      <c r="CX119" s="20">
        <v>636</v>
      </c>
      <c r="CY119" s="20">
        <v>0.42899999999999999</v>
      </c>
      <c r="CZ119" s="20">
        <v>75</v>
      </c>
      <c r="DA119" s="20">
        <v>229</v>
      </c>
      <c r="DB119" s="20">
        <v>0.32800000000000001</v>
      </c>
      <c r="DC119" s="20">
        <v>200</v>
      </c>
      <c r="DD119" s="20">
        <v>267</v>
      </c>
      <c r="DE119" s="20">
        <v>0.749</v>
      </c>
      <c r="DF119" s="20">
        <v>131</v>
      </c>
      <c r="DG119" s="20">
        <f t="shared" si="14"/>
        <v>14.555555555555555</v>
      </c>
      <c r="DH119" s="20">
        <v>379</v>
      </c>
      <c r="DI119" s="20">
        <f t="shared" si="15"/>
        <v>42.111111111111114</v>
      </c>
      <c r="DJ119" s="20">
        <v>131</v>
      </c>
      <c r="DK119" s="20">
        <v>110</v>
      </c>
      <c r="DL119" s="20">
        <v>34</v>
      </c>
      <c r="DM119" s="20">
        <v>119</v>
      </c>
      <c r="DN119" s="20">
        <v>224</v>
      </c>
      <c r="DO119" s="20">
        <v>74.599999999999994</v>
      </c>
      <c r="DP119" s="20">
        <v>67.545000000000002</v>
      </c>
      <c r="DQ119" s="20">
        <v>7.0910000000000002</v>
      </c>
      <c r="DR119" s="20">
        <v>1.101</v>
      </c>
      <c r="DS119" s="20">
        <v>10.818</v>
      </c>
      <c r="DT119" s="20">
        <v>0.92400000000000004</v>
      </c>
      <c r="DU119" s="20">
        <v>20.8</v>
      </c>
      <c r="DV119" s="20">
        <v>24.3</v>
      </c>
      <c r="DW119" s="20">
        <v>3.1</v>
      </c>
      <c r="DX119" s="20">
        <v>10</v>
      </c>
      <c r="DY119" s="20">
        <v>20.399999999999999</v>
      </c>
      <c r="DZ119" s="20">
        <v>200</v>
      </c>
      <c r="EA119" s="20">
        <v>0.48099999999999998</v>
      </c>
      <c r="EB119" s="20">
        <v>1</v>
      </c>
      <c r="EC119" s="66">
        <v>185</v>
      </c>
      <c r="ED119" s="66">
        <v>165</v>
      </c>
      <c r="EE119" s="66">
        <v>154</v>
      </c>
      <c r="EF119" s="66">
        <v>177</v>
      </c>
      <c r="EG119" s="66">
        <v>233</v>
      </c>
      <c r="EH119" s="66">
        <v>154.19999999999999</v>
      </c>
      <c r="EI119" s="66">
        <v>203</v>
      </c>
      <c r="EJ119" s="66">
        <v>171</v>
      </c>
      <c r="EK119" s="20">
        <v>11869.800000000001</v>
      </c>
      <c r="EL119" s="20">
        <v>10784.82</v>
      </c>
      <c r="EM119" s="20">
        <v>118</v>
      </c>
      <c r="EN119" s="20">
        <v>61.662599999999998</v>
      </c>
      <c r="EO119" s="20">
        <v>11.984</v>
      </c>
      <c r="EP119" s="20">
        <v>178.75200000000001</v>
      </c>
      <c r="EQ119" s="21">
        <v>74</v>
      </c>
      <c r="ER119" s="21">
        <v>58</v>
      </c>
      <c r="ES119" s="61" t="s">
        <v>156</v>
      </c>
      <c r="ET119" s="61">
        <v>132</v>
      </c>
      <c r="EU119" s="61">
        <v>16</v>
      </c>
    </row>
    <row r="120" spans="1:151" x14ac:dyDescent="0.45">
      <c r="A120" s="64">
        <v>45276</v>
      </c>
      <c r="B120" s="21" t="s">
        <v>139</v>
      </c>
      <c r="C120" s="21">
        <v>337</v>
      </c>
      <c r="D120" s="21" t="s">
        <v>168</v>
      </c>
      <c r="E120" s="21">
        <v>292</v>
      </c>
      <c r="F120" s="50" t="s">
        <v>558</v>
      </c>
      <c r="G120" t="s">
        <v>139</v>
      </c>
      <c r="H120" t="s">
        <v>168</v>
      </c>
      <c r="I120" t="s">
        <v>139</v>
      </c>
      <c r="J120" t="s">
        <v>168</v>
      </c>
      <c r="K120" t="s">
        <v>1339</v>
      </c>
      <c r="L120" t="s">
        <v>168</v>
      </c>
      <c r="M120" t="s">
        <v>139</v>
      </c>
      <c r="N120" t="s">
        <v>168</v>
      </c>
      <c r="O120" t="s">
        <v>139</v>
      </c>
      <c r="P120" t="s">
        <v>168</v>
      </c>
      <c r="Q120" t="s">
        <v>139</v>
      </c>
      <c r="R120" t="s">
        <v>168</v>
      </c>
      <c r="S120" t="s">
        <v>82</v>
      </c>
      <c r="T120" t="s">
        <v>13</v>
      </c>
      <c r="U120">
        <v>10</v>
      </c>
      <c r="V120">
        <v>8</v>
      </c>
      <c r="W120" s="20">
        <v>0.5</v>
      </c>
      <c r="X120" s="20">
        <v>7.87</v>
      </c>
      <c r="Y120" s="20">
        <v>106.4</v>
      </c>
      <c r="Z120" s="20">
        <v>98.5</v>
      </c>
      <c r="AA120" s="20">
        <v>64.900000000000006</v>
      </c>
      <c r="AB120" s="20">
        <v>-0.14599999999999999</v>
      </c>
      <c r="AC120" s="20">
        <v>1.9</v>
      </c>
      <c r="AD120" s="20">
        <v>106.2</v>
      </c>
      <c r="AE120" s="20">
        <v>104.3</v>
      </c>
      <c r="AF120" s="20">
        <v>1.9</v>
      </c>
      <c r="AG120" s="20">
        <v>105.8</v>
      </c>
      <c r="AH120" s="20">
        <v>98</v>
      </c>
      <c r="AI120" s="20">
        <v>0.70820000000000005</v>
      </c>
      <c r="AJ120" s="20">
        <v>-2.4</v>
      </c>
      <c r="AK120" s="20">
        <f t="shared" ref="AK120:AK132" si="16">AJ120/U120</f>
        <v>-0.24</v>
      </c>
      <c r="AL120" s="20">
        <v>1206</v>
      </c>
      <c r="AM120" s="20">
        <v>10.51</v>
      </c>
      <c r="AN120" s="20">
        <v>5.51</v>
      </c>
      <c r="AO120" s="20">
        <v>710</v>
      </c>
      <c r="AP120" s="20">
        <v>660</v>
      </c>
      <c r="AQ120" s="20">
        <v>528</v>
      </c>
      <c r="AR120" s="20">
        <v>0.443</v>
      </c>
      <c r="AS120" s="20">
        <v>83</v>
      </c>
      <c r="AT120" s="20">
        <v>252</v>
      </c>
      <c r="AU120" s="20">
        <v>0.32900000000000001</v>
      </c>
      <c r="AV120" s="20">
        <v>159</v>
      </c>
      <c r="AW120" s="20">
        <v>204</v>
      </c>
      <c r="AX120" s="20">
        <v>0.77900000000000003</v>
      </c>
      <c r="AY120" s="20">
        <v>98</v>
      </c>
      <c r="AZ120" s="20">
        <f t="shared" si="12"/>
        <v>9.8000000000000007</v>
      </c>
      <c r="BA120" s="20">
        <v>362</v>
      </c>
      <c r="BB120" s="20">
        <f t="shared" si="13"/>
        <v>36.200000000000003</v>
      </c>
      <c r="BC120" s="20">
        <v>135</v>
      </c>
      <c r="BD120" s="20">
        <v>60</v>
      </c>
      <c r="BE120" s="20">
        <v>52</v>
      </c>
      <c r="BF120" s="20">
        <v>144</v>
      </c>
      <c r="BG120" s="20">
        <v>179</v>
      </c>
      <c r="BH120" s="20">
        <v>71</v>
      </c>
      <c r="BI120" s="20">
        <v>66</v>
      </c>
      <c r="BJ120" s="20">
        <v>5</v>
      </c>
      <c r="BK120" s="20">
        <v>0.93799999999999994</v>
      </c>
      <c r="BL120" s="20">
        <v>14.4</v>
      </c>
      <c r="BM120" s="20">
        <v>0.41699999999999998</v>
      </c>
      <c r="BN120" s="20">
        <v>25.2</v>
      </c>
      <c r="BO120" s="20">
        <v>20.399999999999999</v>
      </c>
      <c r="BP120" s="20">
        <v>5.2</v>
      </c>
      <c r="BQ120" s="20">
        <v>6</v>
      </c>
      <c r="BR120" s="20">
        <v>17.899999999999999</v>
      </c>
      <c r="BS120" s="20">
        <v>163</v>
      </c>
      <c r="BT120" s="20">
        <v>0.50900000000000001</v>
      </c>
      <c r="BU120" s="20">
        <v>-3</v>
      </c>
      <c r="BV120" s="66">
        <v>106</v>
      </c>
      <c r="BW120" s="66">
        <v>102</v>
      </c>
      <c r="BX120" s="66">
        <v>185</v>
      </c>
      <c r="BY120" s="66">
        <v>108</v>
      </c>
      <c r="BZ120" s="66">
        <v>92</v>
      </c>
      <c r="CA120" s="66">
        <v>101.2</v>
      </c>
      <c r="CB120" s="66">
        <v>168</v>
      </c>
      <c r="CC120" s="66">
        <v>78</v>
      </c>
      <c r="CD120" s="20">
        <v>0.66666666666666696</v>
      </c>
      <c r="CE120" s="20">
        <v>0.13</v>
      </c>
      <c r="CF120" s="20">
        <v>105.6</v>
      </c>
      <c r="CG120" s="20">
        <v>105.5</v>
      </c>
      <c r="CH120" s="20">
        <v>69.900000000000006</v>
      </c>
      <c r="CI120" s="20">
        <v>-3.0000000000000001E-3</v>
      </c>
      <c r="CJ120" s="20">
        <v>-3.63</v>
      </c>
      <c r="CK120" s="20">
        <v>101.3</v>
      </c>
      <c r="CL120" s="20">
        <v>104.9</v>
      </c>
      <c r="CM120" s="20">
        <v>-3.63</v>
      </c>
      <c r="CN120" s="20">
        <v>105.3</v>
      </c>
      <c r="CO120" s="20">
        <v>103.9</v>
      </c>
      <c r="CP120" s="63">
        <v>0.53890000000000005</v>
      </c>
      <c r="CQ120" s="20">
        <v>-1.6</v>
      </c>
      <c r="CR120" s="20">
        <f t="shared" si="11"/>
        <v>-0.2</v>
      </c>
      <c r="CS120" s="20">
        <v>1196</v>
      </c>
      <c r="CT120" s="20">
        <v>1.03</v>
      </c>
      <c r="CU120" s="20">
        <v>-2.2200000000000002</v>
      </c>
      <c r="CV120" s="20">
        <v>709</v>
      </c>
      <c r="CW120" s="20">
        <v>653</v>
      </c>
      <c r="CX120" s="20">
        <v>583</v>
      </c>
      <c r="CY120" s="20">
        <v>0.39600000000000002</v>
      </c>
      <c r="CZ120" s="20">
        <v>73</v>
      </c>
      <c r="DA120" s="20">
        <v>240</v>
      </c>
      <c r="DB120" s="20">
        <v>0.30399999999999999</v>
      </c>
      <c r="DC120" s="20">
        <v>174</v>
      </c>
      <c r="DD120" s="20">
        <v>230</v>
      </c>
      <c r="DE120" s="20">
        <v>0.75700000000000001</v>
      </c>
      <c r="DF120" s="20">
        <v>122</v>
      </c>
      <c r="DG120" s="20">
        <f t="shared" si="14"/>
        <v>15.25</v>
      </c>
      <c r="DH120" s="20">
        <v>370</v>
      </c>
      <c r="DI120" s="20">
        <f t="shared" si="15"/>
        <v>46.25</v>
      </c>
      <c r="DJ120" s="20">
        <v>109</v>
      </c>
      <c r="DK120" s="20">
        <v>71</v>
      </c>
      <c r="DL120" s="20">
        <v>35</v>
      </c>
      <c r="DM120" s="20">
        <v>93</v>
      </c>
      <c r="DN120" s="20">
        <v>152</v>
      </c>
      <c r="DO120" s="20">
        <v>78.8</v>
      </c>
      <c r="DP120" s="20">
        <v>72.555999999999997</v>
      </c>
      <c r="DQ120" s="20">
        <v>6.2220000000000004</v>
      </c>
      <c r="DR120" s="20">
        <v>1.1719999999999999</v>
      </c>
      <c r="DS120" s="20">
        <v>10.333</v>
      </c>
      <c r="DT120" s="20">
        <v>0.76300000000000001</v>
      </c>
      <c r="DU120" s="20">
        <v>26.7</v>
      </c>
      <c r="DV120" s="20">
        <v>25.6</v>
      </c>
      <c r="DW120" s="20">
        <v>3.9</v>
      </c>
      <c r="DX120" s="20">
        <v>7.8888888888888893</v>
      </c>
      <c r="DY120" s="20">
        <v>16.899999999999999</v>
      </c>
      <c r="DZ120" s="20">
        <v>81</v>
      </c>
      <c r="EA120" s="20">
        <v>0.56599999999999995</v>
      </c>
      <c r="EB120" s="20">
        <v>1</v>
      </c>
      <c r="EC120" s="66">
        <v>148</v>
      </c>
      <c r="ED120" s="66">
        <v>138</v>
      </c>
      <c r="EE120" s="66">
        <v>144</v>
      </c>
      <c r="EF120" s="66">
        <v>168</v>
      </c>
      <c r="EG120" s="66">
        <v>164</v>
      </c>
      <c r="EH120" s="66">
        <v>118.2</v>
      </c>
      <c r="EI120" s="66">
        <v>81</v>
      </c>
      <c r="EJ120" s="66">
        <v>163</v>
      </c>
      <c r="EK120" s="20">
        <v>11225.2</v>
      </c>
      <c r="EL120" s="20">
        <v>10401.599999999999</v>
      </c>
      <c r="EM120" s="20">
        <v>113.60000000000001</v>
      </c>
      <c r="EN120" s="20">
        <v>61.998000000000005</v>
      </c>
      <c r="EO120" s="20">
        <v>13.550299999999998</v>
      </c>
      <c r="EP120" s="20">
        <v>118.408</v>
      </c>
      <c r="EQ120" s="21">
        <v>87</v>
      </c>
      <c r="ER120" s="21">
        <v>78</v>
      </c>
      <c r="ES120" s="61" t="s">
        <v>139</v>
      </c>
      <c r="ET120" s="61">
        <v>165</v>
      </c>
      <c r="EU120" s="61">
        <v>9</v>
      </c>
    </row>
    <row r="121" spans="1:151" x14ac:dyDescent="0.45">
      <c r="A121" s="64">
        <v>45276</v>
      </c>
      <c r="B121" s="21" t="s">
        <v>290</v>
      </c>
      <c r="C121" s="21">
        <v>119</v>
      </c>
      <c r="D121" s="21" t="s">
        <v>351</v>
      </c>
      <c r="E121" s="21">
        <v>352</v>
      </c>
      <c r="F121" s="50" t="s">
        <v>558</v>
      </c>
      <c r="G121" t="s">
        <v>290</v>
      </c>
      <c r="H121" t="s">
        <v>351</v>
      </c>
      <c r="I121" t="s">
        <v>290</v>
      </c>
      <c r="J121" t="s">
        <v>351</v>
      </c>
      <c r="K121" t="s">
        <v>1321</v>
      </c>
      <c r="L121" t="s">
        <v>351</v>
      </c>
      <c r="M121" t="s">
        <v>697</v>
      </c>
      <c r="N121" t="s">
        <v>726</v>
      </c>
      <c r="O121" t="s">
        <v>450</v>
      </c>
      <c r="P121" t="s">
        <v>1402</v>
      </c>
      <c r="Q121" t="s">
        <v>450</v>
      </c>
      <c r="R121" t="s">
        <v>351</v>
      </c>
      <c r="S121" t="s">
        <v>114</v>
      </c>
      <c r="T121" t="s">
        <v>86</v>
      </c>
      <c r="U121">
        <v>9</v>
      </c>
      <c r="V121">
        <v>9</v>
      </c>
      <c r="W121" s="20">
        <v>0.6</v>
      </c>
      <c r="X121" s="20">
        <v>2.4900000000000002</v>
      </c>
      <c r="Y121" s="20">
        <v>101.2</v>
      </c>
      <c r="Z121" s="20">
        <v>98.7</v>
      </c>
      <c r="AA121" s="20">
        <v>69.2</v>
      </c>
      <c r="AB121" s="20">
        <v>-0.108</v>
      </c>
      <c r="AC121" s="20">
        <v>-0.27</v>
      </c>
      <c r="AD121" s="20">
        <v>103.6</v>
      </c>
      <c r="AE121" s="20">
        <v>103.8</v>
      </c>
      <c r="AF121" s="20">
        <v>0.8</v>
      </c>
      <c r="AG121" s="20">
        <v>102.5</v>
      </c>
      <c r="AH121" s="20">
        <v>99.5</v>
      </c>
      <c r="AI121" s="20">
        <v>0.58320000000000005</v>
      </c>
      <c r="AJ121" s="20">
        <v>-2.1</v>
      </c>
      <c r="AK121" s="20">
        <f t="shared" si="16"/>
        <v>-0.23333333333333334</v>
      </c>
      <c r="AL121" s="20">
        <v>1198</v>
      </c>
      <c r="AM121" s="20">
        <v>6.48</v>
      </c>
      <c r="AN121" s="20">
        <v>1.26</v>
      </c>
      <c r="AO121" s="20">
        <v>718</v>
      </c>
      <c r="AP121" s="20">
        <v>620</v>
      </c>
      <c r="AQ121" s="20">
        <v>578</v>
      </c>
      <c r="AR121" s="20">
        <v>0.45700000000000002</v>
      </c>
      <c r="AS121" s="20">
        <v>87</v>
      </c>
      <c r="AT121" s="20">
        <v>237</v>
      </c>
      <c r="AU121" s="20">
        <v>0.36699999999999999</v>
      </c>
      <c r="AV121" s="20">
        <v>103</v>
      </c>
      <c r="AW121" s="20">
        <v>157</v>
      </c>
      <c r="AX121" s="20">
        <v>0.65600000000000003</v>
      </c>
      <c r="AY121" s="20">
        <v>102</v>
      </c>
      <c r="AZ121" s="20">
        <f t="shared" si="12"/>
        <v>11.333333333333334</v>
      </c>
      <c r="BA121" s="20">
        <v>371</v>
      </c>
      <c r="BB121" s="20">
        <f t="shared" si="13"/>
        <v>41.222222222222221</v>
      </c>
      <c r="BC121" s="20">
        <v>142</v>
      </c>
      <c r="BD121" s="20">
        <v>60</v>
      </c>
      <c r="BE121" s="20">
        <v>67</v>
      </c>
      <c r="BF121" s="20">
        <v>139</v>
      </c>
      <c r="BG121" s="20">
        <v>164</v>
      </c>
      <c r="BH121" s="20">
        <v>71.8</v>
      </c>
      <c r="BI121" s="20">
        <v>62</v>
      </c>
      <c r="BJ121" s="20">
        <v>9.8000000000000007</v>
      </c>
      <c r="BK121" s="20">
        <v>1.022</v>
      </c>
      <c r="BL121" s="20">
        <v>13.9</v>
      </c>
      <c r="BM121" s="20">
        <v>0.432</v>
      </c>
      <c r="BN121" s="20">
        <v>23.7</v>
      </c>
      <c r="BO121" s="20">
        <v>15.7</v>
      </c>
      <c r="BP121" s="20">
        <v>6.7</v>
      </c>
      <c r="BQ121" s="20">
        <v>6</v>
      </c>
      <c r="BR121" s="20">
        <v>16.399999999999999</v>
      </c>
      <c r="BS121" s="20">
        <v>109</v>
      </c>
      <c r="BT121" s="20">
        <v>0.55000000000000004</v>
      </c>
      <c r="BU121" s="20">
        <v>-2</v>
      </c>
      <c r="BV121" s="66">
        <v>95</v>
      </c>
      <c r="BW121" s="66">
        <v>212</v>
      </c>
      <c r="BX121" s="66">
        <v>164</v>
      </c>
      <c r="BY121" s="66">
        <v>149</v>
      </c>
      <c r="BZ121" s="66">
        <v>136</v>
      </c>
      <c r="CA121" s="66">
        <v>133.69999999999999</v>
      </c>
      <c r="CB121" s="66">
        <v>46</v>
      </c>
      <c r="CC121" s="66">
        <v>215</v>
      </c>
      <c r="CD121" s="20">
        <v>0.22222222222222199</v>
      </c>
      <c r="CE121" s="20">
        <v>-11.52</v>
      </c>
      <c r="CF121" s="20">
        <v>98.2</v>
      </c>
      <c r="CG121" s="20">
        <v>109.8</v>
      </c>
      <c r="CH121" s="20">
        <v>67.3</v>
      </c>
      <c r="CI121" s="20">
        <v>1.4E-2</v>
      </c>
      <c r="CJ121" s="20">
        <v>-1.06</v>
      </c>
      <c r="CK121" s="20">
        <v>104.8</v>
      </c>
      <c r="CL121" s="20">
        <v>105.8</v>
      </c>
      <c r="CM121" s="20">
        <v>-1.06</v>
      </c>
      <c r="CN121" s="20">
        <v>98.3</v>
      </c>
      <c r="CO121" s="20">
        <v>110.8</v>
      </c>
      <c r="CP121" s="63">
        <v>0.20050000000000001</v>
      </c>
      <c r="CQ121" s="20">
        <v>-5.0999999999999996</v>
      </c>
      <c r="CR121" s="20">
        <f t="shared" si="11"/>
        <v>-0.56666666666666665</v>
      </c>
      <c r="CS121" s="20">
        <v>989</v>
      </c>
      <c r="CT121" s="20">
        <v>-7.45</v>
      </c>
      <c r="CU121" s="20">
        <v>-0.34</v>
      </c>
      <c r="CV121" s="20">
        <v>585</v>
      </c>
      <c r="CW121" s="20">
        <v>649</v>
      </c>
      <c r="CX121" s="20">
        <v>504</v>
      </c>
      <c r="CY121" s="20">
        <v>0.42899999999999999</v>
      </c>
      <c r="CZ121" s="20">
        <v>68</v>
      </c>
      <c r="DA121" s="20">
        <v>200</v>
      </c>
      <c r="DB121" s="20">
        <v>0.34</v>
      </c>
      <c r="DC121" s="20">
        <v>85</v>
      </c>
      <c r="DD121" s="20">
        <v>144</v>
      </c>
      <c r="DE121" s="20">
        <v>0.59</v>
      </c>
      <c r="DF121" s="20">
        <v>102</v>
      </c>
      <c r="DG121" s="20">
        <f t="shared" si="14"/>
        <v>11.333333333333334</v>
      </c>
      <c r="DH121" s="20">
        <v>318</v>
      </c>
      <c r="DI121" s="20">
        <f t="shared" si="15"/>
        <v>35.333333333333336</v>
      </c>
      <c r="DJ121" s="20">
        <v>104</v>
      </c>
      <c r="DK121" s="20">
        <v>52</v>
      </c>
      <c r="DL121" s="20">
        <v>17</v>
      </c>
      <c r="DM121" s="20">
        <v>126</v>
      </c>
      <c r="DN121" s="20">
        <v>156</v>
      </c>
      <c r="DO121" s="20">
        <v>65</v>
      </c>
      <c r="DP121" s="20">
        <v>72.111000000000004</v>
      </c>
      <c r="DQ121" s="20">
        <v>-7.1109999999999998</v>
      </c>
      <c r="DR121" s="20">
        <v>0.82499999999999996</v>
      </c>
      <c r="DS121" s="20">
        <v>14</v>
      </c>
      <c r="DT121" s="20">
        <v>0.41299999999999998</v>
      </c>
      <c r="DU121" s="20">
        <v>22.2</v>
      </c>
      <c r="DV121" s="20">
        <v>16</v>
      </c>
      <c r="DW121" s="20">
        <v>1.9</v>
      </c>
      <c r="DX121" s="20">
        <v>5.7777777777777777</v>
      </c>
      <c r="DY121" s="20">
        <v>17.3</v>
      </c>
      <c r="DZ121" s="20">
        <v>313</v>
      </c>
      <c r="EA121" s="20">
        <v>0.40100000000000002</v>
      </c>
      <c r="EB121" s="20">
        <v>-2</v>
      </c>
      <c r="EC121" s="66">
        <v>295</v>
      </c>
      <c r="ED121" s="66">
        <v>340</v>
      </c>
      <c r="EE121" s="66">
        <v>322</v>
      </c>
      <c r="EF121" s="66">
        <v>332</v>
      </c>
      <c r="EG121" s="66">
        <v>305</v>
      </c>
      <c r="EH121" s="66">
        <v>271.8</v>
      </c>
      <c r="EI121" s="66">
        <v>315</v>
      </c>
      <c r="EJ121" s="66">
        <v>330</v>
      </c>
      <c r="EK121" s="20">
        <v>11111.76</v>
      </c>
      <c r="EL121" s="20">
        <v>9692.34</v>
      </c>
      <c r="EM121" s="20">
        <v>80.311111111111117</v>
      </c>
      <c r="EN121" s="20">
        <v>84</v>
      </c>
      <c r="EO121" s="20">
        <v>9.6759999999999984</v>
      </c>
      <c r="EP121" s="20">
        <v>102.336</v>
      </c>
      <c r="EQ121" s="21">
        <v>89</v>
      </c>
      <c r="ER121" s="21">
        <v>68</v>
      </c>
      <c r="ES121" s="61" t="s">
        <v>290</v>
      </c>
      <c r="ET121" s="61">
        <v>157</v>
      </c>
      <c r="EU121" s="61">
        <v>21</v>
      </c>
    </row>
    <row r="122" spans="1:151" x14ac:dyDescent="0.45">
      <c r="A122" s="64">
        <v>45276</v>
      </c>
      <c r="B122" s="21" t="s">
        <v>12</v>
      </c>
      <c r="C122" s="21">
        <v>113</v>
      </c>
      <c r="D122" s="21" t="s">
        <v>96</v>
      </c>
      <c r="E122" s="21">
        <v>298</v>
      </c>
      <c r="F122" s="50" t="s">
        <v>558</v>
      </c>
      <c r="G122" t="s">
        <v>12</v>
      </c>
      <c r="H122" t="s">
        <v>96</v>
      </c>
      <c r="I122" t="s">
        <v>12</v>
      </c>
      <c r="J122" t="s">
        <v>96</v>
      </c>
      <c r="K122" t="s">
        <v>12</v>
      </c>
      <c r="L122" t="s">
        <v>96</v>
      </c>
      <c r="M122" t="s">
        <v>12</v>
      </c>
      <c r="N122" t="s">
        <v>96</v>
      </c>
      <c r="O122" t="s">
        <v>12</v>
      </c>
      <c r="P122" t="s">
        <v>96</v>
      </c>
      <c r="Q122" t="s">
        <v>12</v>
      </c>
      <c r="R122" t="s">
        <v>96</v>
      </c>
      <c r="S122" t="s">
        <v>21</v>
      </c>
      <c r="T122" t="s">
        <v>17</v>
      </c>
      <c r="U122">
        <v>10</v>
      </c>
      <c r="V122">
        <v>10</v>
      </c>
      <c r="W122" s="20">
        <v>1</v>
      </c>
      <c r="X122" s="20">
        <v>31.43</v>
      </c>
      <c r="Y122" s="20">
        <v>116.8</v>
      </c>
      <c r="Z122" s="20">
        <v>85.4</v>
      </c>
      <c r="AA122" s="20">
        <v>65.7</v>
      </c>
      <c r="AB122" s="20">
        <v>3.5000000000000003E-2</v>
      </c>
      <c r="AC122" s="20">
        <v>-2.76</v>
      </c>
      <c r="AD122" s="20">
        <v>104.3</v>
      </c>
      <c r="AE122" s="20">
        <v>107.1</v>
      </c>
      <c r="AF122" s="20">
        <v>-2.76</v>
      </c>
      <c r="AG122" s="20">
        <v>114.7</v>
      </c>
      <c r="AH122" s="20">
        <v>87.2</v>
      </c>
      <c r="AI122" s="20">
        <v>0.95920000000000005</v>
      </c>
      <c r="AJ122" s="20">
        <v>2.1</v>
      </c>
      <c r="AK122" s="20">
        <f t="shared" si="16"/>
        <v>0.21000000000000002</v>
      </c>
      <c r="AL122" s="20">
        <v>1438</v>
      </c>
      <c r="AM122" s="20">
        <v>26.58</v>
      </c>
      <c r="AN122" s="20">
        <v>-0.12</v>
      </c>
      <c r="AO122" s="20">
        <v>764</v>
      </c>
      <c r="AP122" s="20">
        <v>497</v>
      </c>
      <c r="AQ122" s="20">
        <v>619</v>
      </c>
      <c r="AR122" s="20">
        <v>0.436</v>
      </c>
      <c r="AS122" s="20">
        <v>82</v>
      </c>
      <c r="AT122" s="20">
        <v>236</v>
      </c>
      <c r="AU122" s="20">
        <v>0.34699999999999998</v>
      </c>
      <c r="AV122" s="20">
        <v>142</v>
      </c>
      <c r="AW122" s="20">
        <v>219</v>
      </c>
      <c r="AX122" s="20">
        <v>0.64800000000000002</v>
      </c>
      <c r="AY122" s="20">
        <v>161</v>
      </c>
      <c r="AZ122" s="20">
        <f t="shared" si="12"/>
        <v>16.100000000000001</v>
      </c>
      <c r="BA122" s="20">
        <v>419</v>
      </c>
      <c r="BB122" s="20">
        <f t="shared" si="13"/>
        <v>41.9</v>
      </c>
      <c r="BC122" s="20">
        <v>142</v>
      </c>
      <c r="BD122" s="20">
        <v>116</v>
      </c>
      <c r="BE122" s="20">
        <v>47</v>
      </c>
      <c r="BF122" s="20">
        <v>92</v>
      </c>
      <c r="BG122" s="20">
        <v>184</v>
      </c>
      <c r="BH122" s="20">
        <v>76.400000000000006</v>
      </c>
      <c r="BI122" s="20">
        <v>49.7</v>
      </c>
      <c r="BJ122" s="20">
        <v>26.7</v>
      </c>
      <c r="BK122" s="20">
        <v>1.5429999999999999</v>
      </c>
      <c r="BL122" s="20">
        <v>9.1999999999999993</v>
      </c>
      <c r="BM122" s="20">
        <v>1.2609999999999999</v>
      </c>
      <c r="BN122" s="20">
        <v>23.6</v>
      </c>
      <c r="BO122" s="20">
        <v>21.9</v>
      </c>
      <c r="BP122" s="20">
        <v>4.7</v>
      </c>
      <c r="BQ122" s="20">
        <v>11.6</v>
      </c>
      <c r="BR122" s="20">
        <v>18.399999999999999</v>
      </c>
      <c r="BS122" s="20">
        <v>14</v>
      </c>
      <c r="BT122" s="20">
        <v>0.64600000000000002</v>
      </c>
      <c r="BU122" s="20">
        <v>0</v>
      </c>
      <c r="BV122" s="66">
        <v>2</v>
      </c>
      <c r="BW122" s="66">
        <v>5</v>
      </c>
      <c r="BX122" s="66">
        <v>4</v>
      </c>
      <c r="BY122" s="66">
        <v>1</v>
      </c>
      <c r="BZ122" s="66">
        <v>1</v>
      </c>
      <c r="CA122" s="66">
        <v>3.8</v>
      </c>
      <c r="CB122" s="66">
        <v>13</v>
      </c>
      <c r="CC122" s="66">
        <v>4</v>
      </c>
      <c r="CD122" s="20">
        <v>0.7</v>
      </c>
      <c r="CE122" s="20">
        <v>19.510000000000002</v>
      </c>
      <c r="CF122" s="20">
        <v>119.1</v>
      </c>
      <c r="CG122" s="20">
        <v>99.5</v>
      </c>
      <c r="CH122" s="20">
        <v>65.599999999999994</v>
      </c>
      <c r="CI122" s="20">
        <v>-4.0000000000000001E-3</v>
      </c>
      <c r="CJ122" s="20">
        <v>10.09</v>
      </c>
      <c r="CK122" s="20">
        <v>110.2</v>
      </c>
      <c r="CL122" s="20">
        <v>100.1</v>
      </c>
      <c r="CM122" s="20">
        <v>10.09</v>
      </c>
      <c r="CN122" s="20">
        <v>118.7</v>
      </c>
      <c r="CO122" s="20">
        <v>100.1</v>
      </c>
      <c r="CP122" s="63">
        <v>0.87680000000000002</v>
      </c>
      <c r="CQ122" s="20">
        <v>1</v>
      </c>
      <c r="CR122" s="20">
        <f t="shared" si="11"/>
        <v>0.1</v>
      </c>
      <c r="CS122" s="20">
        <v>1370</v>
      </c>
      <c r="CT122" s="20">
        <v>18.07</v>
      </c>
      <c r="CU122" s="20">
        <v>10.47</v>
      </c>
      <c r="CV122" s="20">
        <v>766</v>
      </c>
      <c r="CW122" s="20">
        <v>690</v>
      </c>
      <c r="CX122" s="20">
        <v>637</v>
      </c>
      <c r="CY122" s="20">
        <v>0.432</v>
      </c>
      <c r="CZ122" s="20">
        <v>68</v>
      </c>
      <c r="DA122" s="20">
        <v>240</v>
      </c>
      <c r="DB122" s="20">
        <v>0.28299999999999997</v>
      </c>
      <c r="DC122" s="20">
        <v>148</v>
      </c>
      <c r="DD122" s="20">
        <v>202</v>
      </c>
      <c r="DE122" s="20">
        <v>0.73299999999999998</v>
      </c>
      <c r="DF122" s="20">
        <v>175</v>
      </c>
      <c r="DG122" s="20">
        <f t="shared" si="14"/>
        <v>17.5</v>
      </c>
      <c r="DH122" s="20">
        <v>411</v>
      </c>
      <c r="DI122" s="20">
        <f t="shared" si="15"/>
        <v>41.1</v>
      </c>
      <c r="DJ122" s="20">
        <v>126</v>
      </c>
      <c r="DK122" s="20">
        <v>74</v>
      </c>
      <c r="DL122" s="20">
        <v>28</v>
      </c>
      <c r="DM122" s="20">
        <v>96</v>
      </c>
      <c r="DN122" s="20">
        <v>161</v>
      </c>
      <c r="DO122" s="20">
        <v>76.599999999999994</v>
      </c>
      <c r="DP122" s="20">
        <v>69</v>
      </c>
      <c r="DQ122" s="20">
        <v>7.6</v>
      </c>
      <c r="DR122" s="20">
        <v>1.3120000000000001</v>
      </c>
      <c r="DS122" s="20">
        <v>9.6</v>
      </c>
      <c r="DT122" s="20">
        <v>0.77100000000000002</v>
      </c>
      <c r="DU122" s="20">
        <v>24</v>
      </c>
      <c r="DV122" s="20">
        <v>20.2</v>
      </c>
      <c r="DW122" s="20">
        <v>2.8</v>
      </c>
      <c r="DX122" s="20">
        <v>7.4</v>
      </c>
      <c r="DY122" s="20">
        <v>16.100000000000001</v>
      </c>
      <c r="DZ122" s="20">
        <v>23</v>
      </c>
      <c r="EA122" s="20">
        <v>0.626</v>
      </c>
      <c r="EB122" s="20">
        <v>1</v>
      </c>
      <c r="EC122" s="66">
        <v>23</v>
      </c>
      <c r="ED122" s="66">
        <v>22</v>
      </c>
      <c r="EE122" s="66">
        <v>22</v>
      </c>
      <c r="EF122" s="66">
        <v>14</v>
      </c>
      <c r="EG122" s="66">
        <v>23</v>
      </c>
      <c r="EH122" s="66">
        <v>17.5</v>
      </c>
      <c r="EI122" s="66">
        <v>25</v>
      </c>
      <c r="EJ122" s="66">
        <v>25</v>
      </c>
      <c r="EK122" s="20">
        <v>11621.6</v>
      </c>
      <c r="EL122" s="20">
        <v>10171.14</v>
      </c>
      <c r="EM122" s="20">
        <v>68.08</v>
      </c>
      <c r="EN122" s="20">
        <v>111.36</v>
      </c>
      <c r="EO122" s="20">
        <v>13.487199999999998</v>
      </c>
      <c r="EP122" s="20">
        <v>104.328</v>
      </c>
      <c r="EQ122" s="21">
        <v>80</v>
      </c>
      <c r="ER122" s="21">
        <v>66</v>
      </c>
      <c r="ES122" s="61" t="s">
        <v>12</v>
      </c>
      <c r="ET122" s="61">
        <v>146</v>
      </c>
      <c r="EU122" s="61">
        <v>14</v>
      </c>
    </row>
    <row r="123" spans="1:151" x14ac:dyDescent="0.45">
      <c r="A123" s="64">
        <v>45276</v>
      </c>
      <c r="B123" s="21" t="s">
        <v>88</v>
      </c>
      <c r="C123" s="21">
        <v>171</v>
      </c>
      <c r="D123" s="21" t="s">
        <v>344</v>
      </c>
      <c r="E123" s="21">
        <v>80</v>
      </c>
      <c r="F123" s="50" t="s">
        <v>558</v>
      </c>
      <c r="G123" t="s">
        <v>88</v>
      </c>
      <c r="H123" t="s">
        <v>344</v>
      </c>
      <c r="I123" t="s">
        <v>88</v>
      </c>
      <c r="J123" t="s">
        <v>344</v>
      </c>
      <c r="K123" t="s">
        <v>88</v>
      </c>
      <c r="L123" t="s">
        <v>344</v>
      </c>
      <c r="M123" t="s">
        <v>88</v>
      </c>
      <c r="N123" t="s">
        <v>586</v>
      </c>
      <c r="O123" t="s">
        <v>88</v>
      </c>
      <c r="P123" t="s">
        <v>1401</v>
      </c>
      <c r="Q123" t="s">
        <v>88</v>
      </c>
      <c r="R123" t="s">
        <v>344</v>
      </c>
      <c r="S123" t="s">
        <v>24</v>
      </c>
      <c r="T123" t="s">
        <v>86</v>
      </c>
      <c r="U123">
        <v>10</v>
      </c>
      <c r="V123">
        <v>8</v>
      </c>
      <c r="W123" s="20">
        <v>0.5</v>
      </c>
      <c r="X123" s="20">
        <v>14.22</v>
      </c>
      <c r="Y123" s="20">
        <v>116.2</v>
      </c>
      <c r="Z123" s="20">
        <v>102</v>
      </c>
      <c r="AA123" s="20">
        <v>68.099999999999994</v>
      </c>
      <c r="AB123" s="20">
        <v>-0.125</v>
      </c>
      <c r="AC123" s="20">
        <v>8.76</v>
      </c>
      <c r="AD123" s="20">
        <v>110.2</v>
      </c>
      <c r="AE123" s="20">
        <v>101.5</v>
      </c>
      <c r="AF123" s="20">
        <v>8.1300000000000008</v>
      </c>
      <c r="AG123" s="20">
        <v>115.5</v>
      </c>
      <c r="AH123" s="20">
        <v>101.7</v>
      </c>
      <c r="AI123" s="20">
        <v>0.81179999999999997</v>
      </c>
      <c r="AJ123" s="20">
        <v>-1.3</v>
      </c>
      <c r="AK123" s="20">
        <f t="shared" si="16"/>
        <v>-0.13</v>
      </c>
      <c r="AL123" s="20">
        <v>1304</v>
      </c>
      <c r="AM123" s="20">
        <v>11.48</v>
      </c>
      <c r="AN123" s="20">
        <v>6.28</v>
      </c>
      <c r="AO123" s="20">
        <v>821</v>
      </c>
      <c r="AP123" s="20">
        <v>769</v>
      </c>
      <c r="AQ123" s="20">
        <v>605</v>
      </c>
      <c r="AR123" s="20">
        <v>0.49299999999999999</v>
      </c>
      <c r="AS123" s="20">
        <v>89</v>
      </c>
      <c r="AT123" s="20">
        <v>240</v>
      </c>
      <c r="AU123" s="20">
        <v>0.371</v>
      </c>
      <c r="AV123" s="20">
        <v>136</v>
      </c>
      <c r="AW123" s="20">
        <v>196</v>
      </c>
      <c r="AX123" s="20">
        <v>0.69399999999999995</v>
      </c>
      <c r="AY123" s="20">
        <v>117</v>
      </c>
      <c r="AZ123" s="20">
        <f t="shared" si="12"/>
        <v>11.7</v>
      </c>
      <c r="BA123" s="20">
        <v>375</v>
      </c>
      <c r="BB123" s="20">
        <f t="shared" si="13"/>
        <v>37.5</v>
      </c>
      <c r="BC123" s="20">
        <v>140</v>
      </c>
      <c r="BD123" s="20">
        <v>48</v>
      </c>
      <c r="BE123" s="20">
        <v>39</v>
      </c>
      <c r="BF123" s="20">
        <v>131</v>
      </c>
      <c r="BG123" s="20">
        <v>168</v>
      </c>
      <c r="BH123" s="20">
        <v>82.1</v>
      </c>
      <c r="BI123" s="20">
        <v>76.900000000000006</v>
      </c>
      <c r="BJ123" s="20">
        <v>5.2</v>
      </c>
      <c r="BK123" s="20">
        <v>1.069</v>
      </c>
      <c r="BL123" s="20">
        <v>13.1</v>
      </c>
      <c r="BM123" s="20">
        <v>0.36599999999999999</v>
      </c>
      <c r="BN123" s="20">
        <v>24</v>
      </c>
      <c r="BO123" s="20">
        <v>19.600000000000001</v>
      </c>
      <c r="BP123" s="20">
        <v>3.9</v>
      </c>
      <c r="BQ123" s="20">
        <v>4.8</v>
      </c>
      <c r="BR123" s="20">
        <v>16.8</v>
      </c>
      <c r="BS123" s="20">
        <v>71</v>
      </c>
      <c r="BT123" s="20">
        <v>0.57299999999999995</v>
      </c>
      <c r="BU123" s="20">
        <v>3</v>
      </c>
      <c r="BV123" s="66">
        <v>63</v>
      </c>
      <c r="BW123" s="66">
        <v>97</v>
      </c>
      <c r="BX123" s="66">
        <v>105</v>
      </c>
      <c r="BY123" s="66">
        <v>46</v>
      </c>
      <c r="BZ123" s="66">
        <v>41</v>
      </c>
      <c r="CA123" s="66">
        <v>59</v>
      </c>
      <c r="CB123" s="66">
        <v>77</v>
      </c>
      <c r="CC123" s="66">
        <v>94</v>
      </c>
      <c r="CD123" s="20">
        <v>0.55555555555555602</v>
      </c>
      <c r="CE123" s="20">
        <v>-11.34</v>
      </c>
      <c r="CF123" s="20">
        <v>100.6</v>
      </c>
      <c r="CG123" s="20">
        <v>112</v>
      </c>
      <c r="CH123" s="20">
        <v>66.099999999999994</v>
      </c>
      <c r="CI123" s="20">
        <v>0.16800000000000001</v>
      </c>
      <c r="CJ123" s="20">
        <v>-3.08</v>
      </c>
      <c r="CK123" s="20">
        <v>104.4</v>
      </c>
      <c r="CL123" s="20">
        <v>107.5</v>
      </c>
      <c r="CM123" s="20">
        <v>-3.08</v>
      </c>
      <c r="CN123" s="20">
        <v>101.3</v>
      </c>
      <c r="CO123" s="20">
        <v>111.5</v>
      </c>
      <c r="CP123" s="63">
        <v>0.24929999999999999</v>
      </c>
      <c r="CQ123" s="20">
        <v>-2.2999999999999998</v>
      </c>
      <c r="CR123" s="20">
        <f t="shared" si="11"/>
        <v>-0.28749999999999998</v>
      </c>
      <c r="CS123" s="20">
        <v>1067</v>
      </c>
      <c r="CT123" s="20">
        <v>-11.75</v>
      </c>
      <c r="CU123" s="20">
        <v>-2.5</v>
      </c>
      <c r="CV123" s="20">
        <v>602</v>
      </c>
      <c r="CW123" s="20">
        <v>661</v>
      </c>
      <c r="CX123" s="20">
        <v>484</v>
      </c>
      <c r="CY123" s="20">
        <v>0.45700000000000002</v>
      </c>
      <c r="CZ123" s="20">
        <v>60</v>
      </c>
      <c r="DA123" s="20">
        <v>167</v>
      </c>
      <c r="DB123" s="20">
        <v>0.35899999999999999</v>
      </c>
      <c r="DC123" s="20">
        <v>100</v>
      </c>
      <c r="DD123" s="20">
        <v>150</v>
      </c>
      <c r="DE123" s="20">
        <v>0.66700000000000004</v>
      </c>
      <c r="DF123" s="20">
        <v>73</v>
      </c>
      <c r="DG123" s="20">
        <f t="shared" si="14"/>
        <v>9.125</v>
      </c>
      <c r="DH123" s="20">
        <v>293</v>
      </c>
      <c r="DI123" s="20">
        <f t="shared" si="15"/>
        <v>36.625</v>
      </c>
      <c r="DJ123" s="20">
        <v>102</v>
      </c>
      <c r="DK123" s="20">
        <v>45</v>
      </c>
      <c r="DL123" s="20">
        <v>19</v>
      </c>
      <c r="DM123" s="20">
        <v>115</v>
      </c>
      <c r="DN123" s="20">
        <v>145</v>
      </c>
      <c r="DO123" s="20">
        <v>66.900000000000006</v>
      </c>
      <c r="DP123" s="20">
        <v>73.444000000000003</v>
      </c>
      <c r="DQ123" s="20">
        <v>-6.556</v>
      </c>
      <c r="DR123" s="20">
        <v>0.88700000000000001</v>
      </c>
      <c r="DS123" s="20">
        <v>12.778</v>
      </c>
      <c r="DT123" s="20">
        <v>0.39100000000000001</v>
      </c>
      <c r="DU123" s="20">
        <v>18.600000000000001</v>
      </c>
      <c r="DV123" s="20">
        <v>16.7</v>
      </c>
      <c r="DW123" s="20">
        <v>2.1</v>
      </c>
      <c r="DX123" s="20">
        <v>5</v>
      </c>
      <c r="DY123" s="20">
        <v>16.100000000000001</v>
      </c>
      <c r="DZ123" s="20">
        <v>234</v>
      </c>
      <c r="EA123" s="20">
        <v>0.46400000000000002</v>
      </c>
      <c r="EB123" s="20">
        <v>9</v>
      </c>
      <c r="EC123" s="66">
        <v>304</v>
      </c>
      <c r="ED123" s="66">
        <v>265</v>
      </c>
      <c r="EE123" s="66">
        <v>199</v>
      </c>
      <c r="EF123" s="66">
        <v>307</v>
      </c>
      <c r="EG123" s="66">
        <v>304</v>
      </c>
      <c r="EH123" s="66">
        <v>215.7</v>
      </c>
      <c r="EI123" s="66">
        <v>234</v>
      </c>
      <c r="EJ123" s="66">
        <v>282</v>
      </c>
      <c r="EK123" s="20">
        <v>13014.4</v>
      </c>
      <c r="EL123" s="20">
        <v>10261.199999999999</v>
      </c>
      <c r="EM123" s="20">
        <v>65.5</v>
      </c>
      <c r="EN123" s="20">
        <v>61.334400000000002</v>
      </c>
      <c r="EO123" s="20">
        <v>11.2056</v>
      </c>
      <c r="EP123" s="20">
        <v>100.63</v>
      </c>
      <c r="EQ123" s="21">
        <v>83</v>
      </c>
      <c r="ER123" s="21">
        <v>66</v>
      </c>
      <c r="ES123" s="61" t="s">
        <v>88</v>
      </c>
      <c r="ET123" s="61">
        <v>149</v>
      </c>
      <c r="EU123" s="61">
        <v>17</v>
      </c>
    </row>
    <row r="124" spans="1:151" x14ac:dyDescent="0.45">
      <c r="A124" s="64">
        <v>45276</v>
      </c>
      <c r="B124" s="21" t="s">
        <v>142</v>
      </c>
      <c r="C124" s="21">
        <v>217</v>
      </c>
      <c r="D124" s="21" t="s">
        <v>204</v>
      </c>
      <c r="E124" s="21">
        <v>98</v>
      </c>
      <c r="F124" s="50" t="s">
        <v>558</v>
      </c>
      <c r="G124" t="s">
        <v>142</v>
      </c>
      <c r="H124" t="s">
        <v>204</v>
      </c>
      <c r="I124" t="s">
        <v>142</v>
      </c>
      <c r="J124" t="s">
        <v>204</v>
      </c>
      <c r="K124" t="s">
        <v>142</v>
      </c>
      <c r="L124" t="s">
        <v>204</v>
      </c>
      <c r="M124" t="s">
        <v>142</v>
      </c>
      <c r="N124" t="s">
        <v>204</v>
      </c>
      <c r="O124" t="s">
        <v>142</v>
      </c>
      <c r="P124" t="s">
        <v>204</v>
      </c>
      <c r="Q124" t="s">
        <v>142</v>
      </c>
      <c r="R124" t="s">
        <v>204</v>
      </c>
      <c r="S124" t="s">
        <v>29</v>
      </c>
      <c r="T124" t="s">
        <v>15</v>
      </c>
      <c r="U124">
        <v>9</v>
      </c>
      <c r="V124">
        <v>10</v>
      </c>
      <c r="W124" s="20">
        <v>0.44444444444444398</v>
      </c>
      <c r="X124" s="20">
        <v>-0.45</v>
      </c>
      <c r="Y124" s="20">
        <v>100.9</v>
      </c>
      <c r="Z124" s="20">
        <v>101.3</v>
      </c>
      <c r="AA124" s="20">
        <v>65.7</v>
      </c>
      <c r="AB124" s="20">
        <v>2.3E-2</v>
      </c>
      <c r="AC124" s="20">
        <v>4.54</v>
      </c>
      <c r="AD124" s="20">
        <v>107.4</v>
      </c>
      <c r="AE124" s="20">
        <v>102.8</v>
      </c>
      <c r="AF124" s="20">
        <v>1.82</v>
      </c>
      <c r="AG124" s="20">
        <v>100.6</v>
      </c>
      <c r="AH124" s="20">
        <v>103.2</v>
      </c>
      <c r="AI124" s="20">
        <v>0.42680000000000001</v>
      </c>
      <c r="AJ124" s="20">
        <v>-1.9</v>
      </c>
      <c r="AK124" s="20">
        <f t="shared" si="16"/>
        <v>-0.21111111111111111</v>
      </c>
      <c r="AL124" s="20">
        <v>1166</v>
      </c>
      <c r="AM124" s="20">
        <v>0.52</v>
      </c>
      <c r="AN124" s="20">
        <v>3.63</v>
      </c>
      <c r="AO124" s="20">
        <v>578</v>
      </c>
      <c r="AP124" s="20">
        <v>606</v>
      </c>
      <c r="AQ124" s="20">
        <v>501</v>
      </c>
      <c r="AR124" s="20">
        <v>0.40899999999999997</v>
      </c>
      <c r="AS124" s="20">
        <v>64</v>
      </c>
      <c r="AT124" s="20">
        <v>231</v>
      </c>
      <c r="AU124" s="20">
        <v>0.27700000000000002</v>
      </c>
      <c r="AV124" s="20">
        <v>104</v>
      </c>
      <c r="AW124" s="20">
        <v>141</v>
      </c>
      <c r="AX124" s="20">
        <v>0.73799999999999999</v>
      </c>
      <c r="AY124" s="20">
        <v>88</v>
      </c>
      <c r="AZ124" s="20">
        <f t="shared" si="12"/>
        <v>9.7777777777777786</v>
      </c>
      <c r="BA124" s="20">
        <v>321</v>
      </c>
      <c r="BB124" s="20">
        <f t="shared" si="13"/>
        <v>35.666666666666664</v>
      </c>
      <c r="BC124" s="20">
        <v>99</v>
      </c>
      <c r="BD124" s="20">
        <v>53</v>
      </c>
      <c r="BE124" s="20">
        <v>23</v>
      </c>
      <c r="BF124" s="20">
        <v>122</v>
      </c>
      <c r="BG124" s="20">
        <v>134</v>
      </c>
      <c r="BH124" s="20">
        <v>64.2</v>
      </c>
      <c r="BI124" s="20">
        <v>67.332999999999998</v>
      </c>
      <c r="BJ124" s="20">
        <v>-3.1110000000000002</v>
      </c>
      <c r="BK124" s="20">
        <v>0.81100000000000005</v>
      </c>
      <c r="BL124" s="20">
        <v>13.555999999999999</v>
      </c>
      <c r="BM124" s="20">
        <v>0.434</v>
      </c>
      <c r="BN124" s="20">
        <v>25.7</v>
      </c>
      <c r="BO124" s="20">
        <v>15.7</v>
      </c>
      <c r="BP124" s="20">
        <v>2.6</v>
      </c>
      <c r="BQ124" s="20">
        <v>5.8888888888888893</v>
      </c>
      <c r="BR124" s="20">
        <v>14.9</v>
      </c>
      <c r="BS124" s="20">
        <v>162</v>
      </c>
      <c r="BT124" s="20">
        <v>0.51</v>
      </c>
      <c r="BU124" s="20">
        <v>-3</v>
      </c>
      <c r="BV124" s="66">
        <v>192</v>
      </c>
      <c r="BW124" s="66">
        <v>200</v>
      </c>
      <c r="BX124" s="66">
        <v>176</v>
      </c>
      <c r="BY124" s="66">
        <v>188</v>
      </c>
      <c r="BZ124" s="66">
        <v>168</v>
      </c>
      <c r="CA124" s="66">
        <v>151.19999999999999</v>
      </c>
      <c r="CB124" s="66">
        <v>164</v>
      </c>
      <c r="CC124" s="66">
        <v>202</v>
      </c>
      <c r="CD124" s="20">
        <v>0.6</v>
      </c>
      <c r="CE124" s="20">
        <v>-2.48</v>
      </c>
      <c r="CF124" s="20">
        <v>107.5</v>
      </c>
      <c r="CG124" s="20">
        <v>110</v>
      </c>
      <c r="CH124" s="20">
        <v>68.900000000000006</v>
      </c>
      <c r="CI124" s="20">
        <v>-4.2000000000000003E-2</v>
      </c>
      <c r="CJ124" s="20">
        <v>-10.43</v>
      </c>
      <c r="CK124" s="20">
        <v>98.2</v>
      </c>
      <c r="CL124" s="20">
        <v>108.6</v>
      </c>
      <c r="CM124" s="20">
        <v>-10.43</v>
      </c>
      <c r="CN124" s="20">
        <v>108.4</v>
      </c>
      <c r="CO124" s="20">
        <v>108.1</v>
      </c>
      <c r="CP124" s="63">
        <v>0.50770000000000004</v>
      </c>
      <c r="CQ124" s="20">
        <v>-2.4</v>
      </c>
      <c r="CR124" s="20">
        <f t="shared" si="11"/>
        <v>-0.24</v>
      </c>
      <c r="CS124" s="20">
        <v>1187</v>
      </c>
      <c r="CT124" s="20">
        <v>-1.01</v>
      </c>
      <c r="CU124" s="20">
        <v>-6.41</v>
      </c>
      <c r="CV124" s="20">
        <v>771</v>
      </c>
      <c r="CW124" s="20">
        <v>717</v>
      </c>
      <c r="CX124" s="20">
        <v>577</v>
      </c>
      <c r="CY124" s="20">
        <v>0.44700000000000001</v>
      </c>
      <c r="CZ124" s="20">
        <v>89</v>
      </c>
      <c r="DA124" s="20">
        <v>245</v>
      </c>
      <c r="DB124" s="20">
        <v>0.36299999999999999</v>
      </c>
      <c r="DC124" s="20">
        <v>166</v>
      </c>
      <c r="DD124" s="20">
        <v>241</v>
      </c>
      <c r="DE124" s="20">
        <v>0.68899999999999995</v>
      </c>
      <c r="DF124" s="20">
        <v>128</v>
      </c>
      <c r="DG124" s="20">
        <f t="shared" si="14"/>
        <v>12.8</v>
      </c>
      <c r="DH124" s="20">
        <v>380</v>
      </c>
      <c r="DI124" s="20">
        <f t="shared" si="15"/>
        <v>38</v>
      </c>
      <c r="DJ124" s="20">
        <v>147</v>
      </c>
      <c r="DK124" s="20">
        <v>65</v>
      </c>
      <c r="DL124" s="20">
        <v>41</v>
      </c>
      <c r="DM124" s="20">
        <v>138</v>
      </c>
      <c r="DN124" s="20">
        <v>157</v>
      </c>
      <c r="DO124" s="20">
        <v>77.099999999999994</v>
      </c>
      <c r="DP124" s="20">
        <v>71.7</v>
      </c>
      <c r="DQ124" s="20">
        <v>5.4</v>
      </c>
      <c r="DR124" s="20">
        <v>1.0649999999999999</v>
      </c>
      <c r="DS124" s="20">
        <v>13.8</v>
      </c>
      <c r="DT124" s="20">
        <v>0.47099999999999997</v>
      </c>
      <c r="DU124" s="20">
        <v>24.5</v>
      </c>
      <c r="DV124" s="20">
        <v>24.1</v>
      </c>
      <c r="DW124" s="20">
        <v>4.0999999999999996</v>
      </c>
      <c r="DX124" s="20">
        <v>6.5</v>
      </c>
      <c r="DY124" s="20">
        <v>15.7</v>
      </c>
      <c r="DZ124" s="20">
        <v>295</v>
      </c>
      <c r="EA124" s="20">
        <v>0.42499999999999999</v>
      </c>
      <c r="EB124" s="20">
        <v>1</v>
      </c>
      <c r="EC124" s="66">
        <v>237</v>
      </c>
      <c r="ED124" s="66">
        <v>223</v>
      </c>
      <c r="EE124" s="66">
        <v>222</v>
      </c>
      <c r="EF124" s="66">
        <v>154</v>
      </c>
      <c r="EG124" s="66">
        <v>198</v>
      </c>
      <c r="EH124" s="66">
        <v>177.5</v>
      </c>
      <c r="EI124" s="66">
        <v>284</v>
      </c>
      <c r="EJ124" s="66">
        <v>285</v>
      </c>
      <c r="EK124" s="20">
        <v>11099</v>
      </c>
      <c r="EL124" s="20">
        <v>10889.75</v>
      </c>
      <c r="EM124" s="20">
        <v>88.11399999999999</v>
      </c>
      <c r="EN124" s="20">
        <v>81.26666666666668</v>
      </c>
      <c r="EO124" s="20">
        <v>10.2661</v>
      </c>
      <c r="EP124" s="20">
        <v>115.866</v>
      </c>
      <c r="EQ124" s="21">
        <v>68</v>
      </c>
      <c r="ER124" s="21">
        <v>72</v>
      </c>
      <c r="ES124" s="61" t="s">
        <v>204</v>
      </c>
      <c r="ET124" s="61">
        <v>140</v>
      </c>
      <c r="EU124" s="61">
        <v>-4</v>
      </c>
    </row>
    <row r="125" spans="1:151" x14ac:dyDescent="0.45">
      <c r="A125" s="64">
        <v>45276</v>
      </c>
      <c r="B125" s="21" t="s">
        <v>48</v>
      </c>
      <c r="C125" s="21">
        <v>166</v>
      </c>
      <c r="D125" s="21" t="s">
        <v>78</v>
      </c>
      <c r="E125" s="21">
        <v>53</v>
      </c>
      <c r="F125" s="50" t="s">
        <v>558</v>
      </c>
      <c r="G125" t="s">
        <v>48</v>
      </c>
      <c r="H125" t="s">
        <v>78</v>
      </c>
      <c r="I125" t="s">
        <v>48</v>
      </c>
      <c r="J125" t="s">
        <v>78</v>
      </c>
      <c r="K125" t="s">
        <v>48</v>
      </c>
      <c r="L125" t="s">
        <v>78</v>
      </c>
      <c r="M125" t="s">
        <v>48</v>
      </c>
      <c r="N125" t="s">
        <v>78</v>
      </c>
      <c r="O125" t="s">
        <v>48</v>
      </c>
      <c r="P125" t="s">
        <v>78</v>
      </c>
      <c r="Q125" t="s">
        <v>48</v>
      </c>
      <c r="R125" t="s">
        <v>78</v>
      </c>
      <c r="S125" t="s">
        <v>13</v>
      </c>
      <c r="T125" t="s">
        <v>29</v>
      </c>
      <c r="U125">
        <v>9</v>
      </c>
      <c r="V125">
        <v>9</v>
      </c>
      <c r="W125" s="20">
        <v>0.77777777777777801</v>
      </c>
      <c r="X125" s="20">
        <v>16.96</v>
      </c>
      <c r="Y125" s="20">
        <v>113.3</v>
      </c>
      <c r="Z125" s="20">
        <v>96.4</v>
      </c>
      <c r="AA125" s="20">
        <v>73.599999999999994</v>
      </c>
      <c r="AB125" s="20">
        <v>8.4000000000000005E-2</v>
      </c>
      <c r="AC125" s="20">
        <v>10.25</v>
      </c>
      <c r="AD125" s="20">
        <v>110.6</v>
      </c>
      <c r="AE125" s="20">
        <v>100.3</v>
      </c>
      <c r="AF125" s="20">
        <v>10.25</v>
      </c>
      <c r="AG125" s="20">
        <v>112.2</v>
      </c>
      <c r="AH125" s="20">
        <v>97.1</v>
      </c>
      <c r="AI125" s="20">
        <v>0.84050000000000002</v>
      </c>
      <c r="AJ125" s="20">
        <v>1.6</v>
      </c>
      <c r="AK125" s="20">
        <f t="shared" si="16"/>
        <v>0.17777777777777778</v>
      </c>
      <c r="AL125" s="20">
        <v>1367</v>
      </c>
      <c r="AM125" s="20">
        <v>11.47</v>
      </c>
      <c r="AN125" s="20">
        <v>5.92</v>
      </c>
      <c r="AO125" s="20">
        <v>717</v>
      </c>
      <c r="AP125" s="20">
        <v>667</v>
      </c>
      <c r="AQ125" s="20">
        <v>540</v>
      </c>
      <c r="AR125" s="20">
        <v>0.45700000000000002</v>
      </c>
      <c r="AS125" s="20">
        <v>74</v>
      </c>
      <c r="AT125" s="20">
        <v>207</v>
      </c>
      <c r="AU125" s="20">
        <v>0.35699999999999998</v>
      </c>
      <c r="AV125" s="20">
        <v>149</v>
      </c>
      <c r="AW125" s="20">
        <v>204</v>
      </c>
      <c r="AX125" s="20">
        <v>0.73</v>
      </c>
      <c r="AY125" s="20">
        <v>100</v>
      </c>
      <c r="AZ125" s="20">
        <f t="shared" si="12"/>
        <v>11.111111111111111</v>
      </c>
      <c r="BA125" s="20">
        <v>337</v>
      </c>
      <c r="BB125" s="20">
        <f t="shared" si="13"/>
        <v>37.444444444444443</v>
      </c>
      <c r="BC125" s="20">
        <v>118</v>
      </c>
      <c r="BD125" s="20">
        <v>77</v>
      </c>
      <c r="BE125" s="20">
        <v>43</v>
      </c>
      <c r="BF125" s="20">
        <v>126</v>
      </c>
      <c r="BG125" s="20">
        <v>162</v>
      </c>
      <c r="BH125" s="20">
        <v>79.7</v>
      </c>
      <c r="BI125" s="20">
        <v>74.111000000000004</v>
      </c>
      <c r="BJ125" s="20">
        <v>5.556</v>
      </c>
      <c r="BK125" s="20">
        <v>0.93700000000000006</v>
      </c>
      <c r="BL125" s="20">
        <v>14</v>
      </c>
      <c r="BM125" s="20">
        <v>0.61099999999999999</v>
      </c>
      <c r="BN125" s="20">
        <v>23</v>
      </c>
      <c r="BO125" s="20">
        <v>22.7</v>
      </c>
      <c r="BP125" s="20">
        <v>4.8</v>
      </c>
      <c r="BQ125" s="20">
        <v>8.5555555555555554</v>
      </c>
      <c r="BR125" s="20">
        <v>18</v>
      </c>
      <c r="BS125" s="20">
        <v>7</v>
      </c>
      <c r="BT125" s="20">
        <v>0.65800000000000003</v>
      </c>
      <c r="BU125" s="20">
        <v>0</v>
      </c>
      <c r="BV125" s="66">
        <v>40</v>
      </c>
      <c r="BW125" s="66">
        <v>25</v>
      </c>
      <c r="BX125" s="66">
        <v>12</v>
      </c>
      <c r="BY125" s="66">
        <v>30</v>
      </c>
      <c r="BZ125" s="66">
        <v>31</v>
      </c>
      <c r="CA125" s="66">
        <v>17.8</v>
      </c>
      <c r="CB125" s="66">
        <v>8</v>
      </c>
      <c r="CC125" s="66">
        <v>16</v>
      </c>
      <c r="CD125" s="20">
        <v>1</v>
      </c>
      <c r="CE125" s="20">
        <v>19.149999999999999</v>
      </c>
      <c r="CF125" s="20">
        <v>115.2</v>
      </c>
      <c r="CG125" s="20">
        <v>96.1</v>
      </c>
      <c r="CH125" s="20">
        <v>67.2</v>
      </c>
      <c r="CI125" s="20">
        <v>8.5000000000000006E-2</v>
      </c>
      <c r="CJ125" s="20">
        <v>6.87</v>
      </c>
      <c r="CK125" s="20">
        <v>110.6</v>
      </c>
      <c r="CL125" s="20">
        <v>103.7</v>
      </c>
      <c r="CM125" s="20">
        <v>5.18</v>
      </c>
      <c r="CN125" s="20">
        <v>115.3</v>
      </c>
      <c r="CO125" s="20">
        <v>97.2</v>
      </c>
      <c r="CP125" s="63">
        <v>0.87649999999999995</v>
      </c>
      <c r="CQ125" s="20">
        <v>3.1</v>
      </c>
      <c r="CR125" s="20">
        <f t="shared" si="11"/>
        <v>0.34444444444444444</v>
      </c>
      <c r="CS125" s="20">
        <v>1446</v>
      </c>
      <c r="CT125" s="20">
        <v>17.329999999999998</v>
      </c>
      <c r="CU125" s="20">
        <v>6.89</v>
      </c>
      <c r="CV125" s="20">
        <v>708</v>
      </c>
      <c r="CW125" s="20">
        <v>614</v>
      </c>
      <c r="CX125" s="20">
        <v>539</v>
      </c>
      <c r="CY125" s="20">
        <v>0.47099999999999997</v>
      </c>
      <c r="CZ125" s="20">
        <v>87</v>
      </c>
      <c r="DA125" s="20">
        <v>222</v>
      </c>
      <c r="DB125" s="20">
        <v>0.39200000000000002</v>
      </c>
      <c r="DC125" s="20">
        <v>113</v>
      </c>
      <c r="DD125" s="20">
        <v>155</v>
      </c>
      <c r="DE125" s="20">
        <v>0.72899999999999998</v>
      </c>
      <c r="DF125" s="20">
        <v>89</v>
      </c>
      <c r="DG125" s="20">
        <f t="shared" si="14"/>
        <v>9.8888888888888893</v>
      </c>
      <c r="DH125" s="20">
        <v>344</v>
      </c>
      <c r="DI125" s="20">
        <f t="shared" si="15"/>
        <v>38.222222222222221</v>
      </c>
      <c r="DJ125" s="20">
        <v>153</v>
      </c>
      <c r="DK125" s="20">
        <v>41</v>
      </c>
      <c r="DL125" s="20">
        <v>47</v>
      </c>
      <c r="DM125" s="20">
        <v>92</v>
      </c>
      <c r="DN125" s="20">
        <v>163</v>
      </c>
      <c r="DO125" s="20">
        <v>78.7</v>
      </c>
      <c r="DP125" s="20">
        <v>68.221999999999994</v>
      </c>
      <c r="DQ125" s="20">
        <v>10.444000000000001</v>
      </c>
      <c r="DR125" s="20">
        <v>1.663</v>
      </c>
      <c r="DS125" s="20">
        <v>10.222</v>
      </c>
      <c r="DT125" s="20">
        <v>0.44600000000000001</v>
      </c>
      <c r="DU125" s="20">
        <v>24.7</v>
      </c>
      <c r="DV125" s="20">
        <v>17.2</v>
      </c>
      <c r="DW125" s="20">
        <v>5.2</v>
      </c>
      <c r="DX125" s="20">
        <v>4.5555555555555554</v>
      </c>
      <c r="DY125" s="20">
        <v>18.100000000000001</v>
      </c>
      <c r="DZ125" s="20">
        <v>1</v>
      </c>
      <c r="EA125" s="20">
        <v>0.73</v>
      </c>
      <c r="EB125" s="20">
        <v>0</v>
      </c>
      <c r="EC125" s="66">
        <v>11</v>
      </c>
      <c r="ED125" s="66">
        <v>10</v>
      </c>
      <c r="EE125" s="66">
        <v>1</v>
      </c>
      <c r="EF125" s="66">
        <v>29</v>
      </c>
      <c r="EG125" s="66">
        <v>24</v>
      </c>
      <c r="EH125" s="66">
        <v>10.8</v>
      </c>
      <c r="EI125" s="66">
        <v>1</v>
      </c>
      <c r="EJ125" s="66">
        <v>10</v>
      </c>
      <c r="EK125" s="20">
        <v>10888.13</v>
      </c>
      <c r="EL125" s="20">
        <v>11105.28</v>
      </c>
      <c r="EM125" s="20">
        <v>63.777777777777771</v>
      </c>
      <c r="EN125" s="20">
        <v>87.454888888888888</v>
      </c>
      <c r="EO125" s="20">
        <v>13.122</v>
      </c>
      <c r="EP125" s="20">
        <v>118.99</v>
      </c>
      <c r="EQ125" s="21">
        <v>79</v>
      </c>
      <c r="ER125" s="21">
        <v>77</v>
      </c>
      <c r="ES125" s="61" t="s">
        <v>48</v>
      </c>
      <c r="ET125" s="61">
        <v>156</v>
      </c>
      <c r="EU125" s="61">
        <v>2</v>
      </c>
    </row>
    <row r="126" spans="1:151" x14ac:dyDescent="0.45">
      <c r="A126" s="64">
        <v>45276</v>
      </c>
      <c r="B126" s="21" t="s">
        <v>270</v>
      </c>
      <c r="C126" s="21">
        <v>100</v>
      </c>
      <c r="D126" s="21" t="s">
        <v>146</v>
      </c>
      <c r="E126" s="21">
        <v>323</v>
      </c>
      <c r="F126" s="50" t="s">
        <v>558</v>
      </c>
      <c r="G126" t="s">
        <v>270</v>
      </c>
      <c r="H126" t="s">
        <v>146</v>
      </c>
      <c r="I126" t="s">
        <v>270</v>
      </c>
      <c r="J126" t="s">
        <v>146</v>
      </c>
      <c r="K126" t="s">
        <v>270</v>
      </c>
      <c r="L126" t="s">
        <v>146</v>
      </c>
      <c r="M126" t="s">
        <v>670</v>
      </c>
      <c r="N126" t="s">
        <v>631</v>
      </c>
      <c r="O126" t="s">
        <v>1368</v>
      </c>
      <c r="P126" t="s">
        <v>410</v>
      </c>
      <c r="Q126" t="s">
        <v>270</v>
      </c>
      <c r="R126" t="s">
        <v>410</v>
      </c>
      <c r="S126" t="s">
        <v>95</v>
      </c>
      <c r="T126" t="s">
        <v>118</v>
      </c>
      <c r="U126">
        <v>10</v>
      </c>
      <c r="V126">
        <v>6</v>
      </c>
      <c r="W126" s="20">
        <v>0</v>
      </c>
      <c r="X126" s="20">
        <v>-14.08</v>
      </c>
      <c r="Y126" s="20">
        <v>98.5</v>
      </c>
      <c r="Z126" s="20">
        <v>112.6</v>
      </c>
      <c r="AA126" s="20">
        <v>69.900000000000006</v>
      </c>
      <c r="AB126" s="20">
        <v>-4.2000000000000003E-2</v>
      </c>
      <c r="AC126" s="20">
        <v>1.47</v>
      </c>
      <c r="AD126" s="20">
        <v>106.3</v>
      </c>
      <c r="AE126" s="20">
        <v>104.8</v>
      </c>
      <c r="AF126" s="20">
        <v>1.47</v>
      </c>
      <c r="AG126" s="20">
        <v>99</v>
      </c>
      <c r="AH126" s="20">
        <v>112.5</v>
      </c>
      <c r="AI126" s="20">
        <v>0.18790000000000001</v>
      </c>
      <c r="AJ126" s="20">
        <v>-7.5</v>
      </c>
      <c r="AK126" s="20">
        <f t="shared" si="16"/>
        <v>-0.75</v>
      </c>
      <c r="AL126" s="20">
        <v>935</v>
      </c>
      <c r="AM126" s="20">
        <v>-16.95</v>
      </c>
      <c r="AN126" s="20">
        <v>-2.25</v>
      </c>
      <c r="AO126" s="20">
        <v>668</v>
      </c>
      <c r="AP126" s="20">
        <v>815</v>
      </c>
      <c r="AQ126" s="20">
        <v>592</v>
      </c>
      <c r="AR126" s="20">
        <v>0.39</v>
      </c>
      <c r="AS126" s="20">
        <v>94</v>
      </c>
      <c r="AT126" s="20">
        <v>285</v>
      </c>
      <c r="AU126" s="20">
        <v>0.33</v>
      </c>
      <c r="AV126" s="20">
        <v>112</v>
      </c>
      <c r="AW126" s="20">
        <v>154</v>
      </c>
      <c r="AX126" s="20">
        <v>0.72699999999999998</v>
      </c>
      <c r="AY126" s="20">
        <v>112</v>
      </c>
      <c r="AZ126" s="20">
        <f t="shared" si="12"/>
        <v>11.2</v>
      </c>
      <c r="BA126" s="20">
        <v>320</v>
      </c>
      <c r="BB126" s="20">
        <f t="shared" si="13"/>
        <v>32</v>
      </c>
      <c r="BC126" s="20">
        <v>92</v>
      </c>
      <c r="BD126" s="20">
        <v>74</v>
      </c>
      <c r="BE126" s="20">
        <v>32</v>
      </c>
      <c r="BF126" s="20">
        <v>150</v>
      </c>
      <c r="BG126" s="20">
        <v>201</v>
      </c>
      <c r="BH126" s="20">
        <v>66.8</v>
      </c>
      <c r="BI126" s="20">
        <v>81.5</v>
      </c>
      <c r="BJ126" s="20">
        <v>-14.7</v>
      </c>
      <c r="BK126" s="20">
        <v>0.61299999999999999</v>
      </c>
      <c r="BL126" s="20">
        <v>15</v>
      </c>
      <c r="BM126" s="20">
        <v>0.49299999999999999</v>
      </c>
      <c r="BN126" s="20">
        <v>28.5</v>
      </c>
      <c r="BO126" s="20">
        <v>15.4</v>
      </c>
      <c r="BP126" s="20">
        <v>3.2</v>
      </c>
      <c r="BQ126" s="20">
        <v>7.4</v>
      </c>
      <c r="BR126" s="20">
        <v>20.100000000000001</v>
      </c>
      <c r="BS126" s="20">
        <v>358</v>
      </c>
      <c r="BT126" s="20">
        <v>0.34100000000000003</v>
      </c>
      <c r="BU126" s="20">
        <v>0</v>
      </c>
      <c r="BV126" s="66">
        <v>348</v>
      </c>
      <c r="BW126" s="66">
        <v>319</v>
      </c>
      <c r="BX126" s="66">
        <v>357</v>
      </c>
      <c r="BY126" s="66">
        <v>312</v>
      </c>
      <c r="BZ126" s="66">
        <v>327</v>
      </c>
      <c r="CA126" s="66">
        <v>278.3</v>
      </c>
      <c r="CB126" s="66">
        <v>361</v>
      </c>
      <c r="CC126" s="66">
        <v>335</v>
      </c>
      <c r="CD126" s="20">
        <v>0.77777777777777801</v>
      </c>
      <c r="CE126" s="20">
        <v>4.54</v>
      </c>
      <c r="CF126" s="20">
        <v>106.5</v>
      </c>
      <c r="CG126" s="20">
        <v>102</v>
      </c>
      <c r="CH126" s="20">
        <v>69.3</v>
      </c>
      <c r="CI126" s="20">
        <v>0.158</v>
      </c>
      <c r="CJ126" s="20">
        <v>5.83</v>
      </c>
      <c r="CK126" s="20">
        <v>110.2</v>
      </c>
      <c r="CL126" s="20">
        <v>104.4</v>
      </c>
      <c r="CM126" s="20">
        <v>5.83</v>
      </c>
      <c r="CN126" s="20">
        <v>107.7</v>
      </c>
      <c r="CO126" s="20">
        <v>99.6</v>
      </c>
      <c r="CP126" s="63">
        <v>0.71189999999999998</v>
      </c>
      <c r="CQ126" s="20">
        <v>-0.3</v>
      </c>
      <c r="CR126" s="20">
        <f t="shared" si="11"/>
        <v>-4.9999999999999996E-2</v>
      </c>
      <c r="CS126" s="20">
        <v>1272</v>
      </c>
      <c r="CT126" s="20">
        <v>1.74</v>
      </c>
      <c r="CU126" s="20">
        <v>1.07</v>
      </c>
      <c r="CV126" s="20">
        <v>779</v>
      </c>
      <c r="CW126" s="20">
        <v>631</v>
      </c>
      <c r="CX126" s="20">
        <v>561</v>
      </c>
      <c r="CY126" s="20">
        <v>0.48699999999999999</v>
      </c>
      <c r="CZ126" s="20">
        <v>85</v>
      </c>
      <c r="DA126" s="20">
        <v>219</v>
      </c>
      <c r="DB126" s="20">
        <v>0.38800000000000001</v>
      </c>
      <c r="DC126" s="20">
        <v>148</v>
      </c>
      <c r="DD126" s="20">
        <v>202</v>
      </c>
      <c r="DE126" s="20">
        <v>0.73299999999999998</v>
      </c>
      <c r="DF126" s="20">
        <v>87</v>
      </c>
      <c r="DG126" s="20">
        <f t="shared" si="14"/>
        <v>14.5</v>
      </c>
      <c r="DH126" s="20">
        <v>324</v>
      </c>
      <c r="DI126" s="20">
        <f t="shared" si="15"/>
        <v>54</v>
      </c>
      <c r="DJ126" s="20">
        <v>120</v>
      </c>
      <c r="DK126" s="20">
        <v>67</v>
      </c>
      <c r="DL126" s="20">
        <v>22</v>
      </c>
      <c r="DM126" s="20">
        <v>85</v>
      </c>
      <c r="DN126" s="20">
        <v>160</v>
      </c>
      <c r="DO126" s="20">
        <v>86.6</v>
      </c>
      <c r="DP126" s="20">
        <v>70.111000000000004</v>
      </c>
      <c r="DQ126" s="20">
        <v>16.443999999999999</v>
      </c>
      <c r="DR126" s="20">
        <v>1.4119999999999999</v>
      </c>
      <c r="DS126" s="20">
        <v>9.4440000000000008</v>
      </c>
      <c r="DT126" s="20">
        <v>0.78800000000000003</v>
      </c>
      <c r="DU126" s="20">
        <v>24.3</v>
      </c>
      <c r="DV126" s="20">
        <v>22.4</v>
      </c>
      <c r="DW126" s="20">
        <v>2.4</v>
      </c>
      <c r="DX126" s="20">
        <v>7.4444444444444446</v>
      </c>
      <c r="DY126" s="20">
        <v>17.8</v>
      </c>
      <c r="DZ126" s="20">
        <v>101</v>
      </c>
      <c r="EA126" s="20">
        <v>0.55300000000000005</v>
      </c>
      <c r="EB126" s="20">
        <v>-1</v>
      </c>
      <c r="EC126" s="66">
        <v>123</v>
      </c>
      <c r="ED126" s="66">
        <v>93</v>
      </c>
      <c r="EE126" s="66">
        <v>57</v>
      </c>
      <c r="EF126" s="66">
        <v>93</v>
      </c>
      <c r="EG126" s="66">
        <v>116</v>
      </c>
      <c r="EH126" s="66">
        <v>77.3</v>
      </c>
      <c r="EI126" s="66">
        <v>103</v>
      </c>
      <c r="EJ126" s="66">
        <v>72</v>
      </c>
      <c r="EK126" s="20">
        <v>10047</v>
      </c>
      <c r="EL126" s="20">
        <v>11991.9</v>
      </c>
      <c r="EM126" s="20">
        <v>111.66666666666667</v>
      </c>
      <c r="EN126" s="20">
        <v>69.885600000000011</v>
      </c>
      <c r="EO126" s="20">
        <v>14.733300000000002</v>
      </c>
      <c r="EP126" s="20">
        <v>116.32</v>
      </c>
      <c r="EQ126" s="21">
        <v>77</v>
      </c>
      <c r="ER126" s="21">
        <v>82</v>
      </c>
      <c r="ES126" s="61" t="s">
        <v>146</v>
      </c>
      <c r="ET126" s="61">
        <v>159</v>
      </c>
      <c r="EU126" s="61">
        <v>-5</v>
      </c>
    </row>
    <row r="127" spans="1:151" x14ac:dyDescent="0.45">
      <c r="A127" s="64">
        <v>45276</v>
      </c>
      <c r="B127" s="21" t="s">
        <v>18</v>
      </c>
      <c r="C127" s="21">
        <v>317</v>
      </c>
      <c r="D127" s="21" t="s">
        <v>33</v>
      </c>
      <c r="E127" s="21">
        <v>220</v>
      </c>
      <c r="F127" s="50" t="s">
        <v>1644</v>
      </c>
      <c r="G127" t="s">
        <v>18</v>
      </c>
      <c r="H127" t="s">
        <v>33</v>
      </c>
      <c r="I127" t="s">
        <v>18</v>
      </c>
      <c r="J127" t="s">
        <v>33</v>
      </c>
      <c r="K127" t="s">
        <v>18</v>
      </c>
      <c r="L127" t="s">
        <v>415</v>
      </c>
      <c r="M127" t="s">
        <v>18</v>
      </c>
      <c r="N127" t="s">
        <v>1259</v>
      </c>
      <c r="O127" t="s">
        <v>18</v>
      </c>
      <c r="P127" t="s">
        <v>33</v>
      </c>
      <c r="Q127" t="s">
        <v>18</v>
      </c>
      <c r="R127" t="s">
        <v>415</v>
      </c>
      <c r="S127" t="s">
        <v>19</v>
      </c>
      <c r="T127" t="s">
        <v>24</v>
      </c>
      <c r="U127">
        <v>7</v>
      </c>
      <c r="V127">
        <v>10</v>
      </c>
      <c r="W127" s="20">
        <v>0.625</v>
      </c>
      <c r="X127" s="20">
        <v>13.87</v>
      </c>
      <c r="Y127" s="20">
        <v>109.1</v>
      </c>
      <c r="Z127" s="20">
        <v>95.2</v>
      </c>
      <c r="AA127" s="20">
        <v>64.599999999999994</v>
      </c>
      <c r="AB127" s="20">
        <v>-0.124</v>
      </c>
      <c r="AC127" s="20">
        <v>-2.91</v>
      </c>
      <c r="AD127" s="20">
        <v>101.7</v>
      </c>
      <c r="AE127" s="20">
        <v>104.6</v>
      </c>
      <c r="AF127" s="20">
        <v>-2.91</v>
      </c>
      <c r="AG127" s="20">
        <v>108.4</v>
      </c>
      <c r="AH127" s="20">
        <v>94.8</v>
      </c>
      <c r="AI127" s="20">
        <v>0.82279999999999998</v>
      </c>
      <c r="AJ127" s="20">
        <v>-0.8</v>
      </c>
      <c r="AK127" s="20">
        <f t="shared" si="16"/>
        <v>-0.1142857142857143</v>
      </c>
      <c r="AL127" s="20">
        <v>1301</v>
      </c>
      <c r="AM127" s="20">
        <v>7.26</v>
      </c>
      <c r="AN127" s="20">
        <v>-0.6</v>
      </c>
      <c r="AO127" s="20">
        <v>553</v>
      </c>
      <c r="AP127" s="20">
        <v>470</v>
      </c>
      <c r="AQ127" s="20">
        <v>444</v>
      </c>
      <c r="AR127" s="20">
        <v>0.44600000000000001</v>
      </c>
      <c r="AS127" s="20">
        <v>37</v>
      </c>
      <c r="AT127" s="20">
        <v>115</v>
      </c>
      <c r="AU127" s="20">
        <v>0.32200000000000001</v>
      </c>
      <c r="AV127" s="20">
        <v>120</v>
      </c>
      <c r="AW127" s="20">
        <v>161</v>
      </c>
      <c r="AX127" s="20">
        <v>0.745</v>
      </c>
      <c r="AY127" s="20">
        <v>85</v>
      </c>
      <c r="AZ127" s="20">
        <f t="shared" si="12"/>
        <v>12.142857142857142</v>
      </c>
      <c r="BA127" s="20">
        <v>293</v>
      </c>
      <c r="BB127" s="20">
        <f t="shared" si="13"/>
        <v>41.857142857142854</v>
      </c>
      <c r="BC127" s="20">
        <v>108</v>
      </c>
      <c r="BD127" s="20">
        <v>50</v>
      </c>
      <c r="BE127" s="20">
        <v>32</v>
      </c>
      <c r="BF127" s="20">
        <v>91</v>
      </c>
      <c r="BG127" s="20">
        <v>147</v>
      </c>
      <c r="BH127" s="20">
        <v>69.099999999999994</v>
      </c>
      <c r="BI127" s="20">
        <v>58.75</v>
      </c>
      <c r="BJ127" s="20">
        <v>10.375</v>
      </c>
      <c r="BK127" s="20">
        <v>1.1870000000000001</v>
      </c>
      <c r="BL127" s="20">
        <v>11.375</v>
      </c>
      <c r="BM127" s="20">
        <v>0.54900000000000004</v>
      </c>
      <c r="BN127" s="20">
        <v>14.4</v>
      </c>
      <c r="BO127" s="20">
        <v>20.100000000000001</v>
      </c>
      <c r="BP127" s="20">
        <v>4</v>
      </c>
      <c r="BQ127" s="20">
        <v>6.25</v>
      </c>
      <c r="BR127" s="20">
        <v>18.399999999999999</v>
      </c>
      <c r="BS127" s="20">
        <v>259</v>
      </c>
      <c r="BT127" s="20">
        <v>0.45100000000000001</v>
      </c>
      <c r="BU127" s="20">
        <v>-14</v>
      </c>
      <c r="BV127" s="66">
        <v>121</v>
      </c>
      <c r="BW127" s="66">
        <v>46</v>
      </c>
      <c r="BX127" s="66">
        <v>133</v>
      </c>
      <c r="BY127" s="66">
        <v>90</v>
      </c>
      <c r="BZ127" s="66">
        <v>44</v>
      </c>
      <c r="CA127" s="66">
        <v>82.5</v>
      </c>
      <c r="CB127" s="66">
        <v>255</v>
      </c>
      <c r="CC127" s="66">
        <v>47</v>
      </c>
      <c r="CD127" s="20">
        <v>0.8</v>
      </c>
      <c r="CE127" s="20">
        <v>18.04</v>
      </c>
      <c r="CF127" s="20">
        <v>117.8</v>
      </c>
      <c r="CG127" s="20">
        <v>99.8</v>
      </c>
      <c r="CH127" s="20">
        <v>66.900000000000006</v>
      </c>
      <c r="CI127" s="20">
        <v>-5.7000000000000002E-2</v>
      </c>
      <c r="CJ127" s="20">
        <v>-1.05</v>
      </c>
      <c r="CK127" s="20">
        <v>105.1</v>
      </c>
      <c r="CL127" s="20">
        <v>106.1</v>
      </c>
      <c r="CM127" s="20">
        <v>-3.59</v>
      </c>
      <c r="CN127" s="20">
        <v>117.4</v>
      </c>
      <c r="CO127" s="20">
        <v>99.5</v>
      </c>
      <c r="CP127" s="63">
        <v>0.87090000000000001</v>
      </c>
      <c r="CQ127" s="20">
        <v>0.4</v>
      </c>
      <c r="CR127" s="20">
        <f t="shared" si="11"/>
        <v>0.04</v>
      </c>
      <c r="CS127" s="20">
        <v>1364</v>
      </c>
      <c r="CT127" s="20">
        <v>17.34</v>
      </c>
      <c r="CU127" s="20">
        <v>3.84</v>
      </c>
      <c r="CV127" s="20">
        <v>808</v>
      </c>
      <c r="CW127" s="20">
        <v>673</v>
      </c>
      <c r="CX127" s="20">
        <v>587</v>
      </c>
      <c r="CY127" s="20">
        <v>0.47199999999999998</v>
      </c>
      <c r="CZ127" s="20">
        <v>88</v>
      </c>
      <c r="DA127" s="20">
        <v>218</v>
      </c>
      <c r="DB127" s="20">
        <v>0.40400000000000003</v>
      </c>
      <c r="DC127" s="20">
        <v>166</v>
      </c>
      <c r="DD127" s="20">
        <v>218</v>
      </c>
      <c r="DE127" s="20">
        <v>0.76100000000000001</v>
      </c>
      <c r="DF127" s="20">
        <v>128</v>
      </c>
      <c r="DG127" s="20">
        <f t="shared" si="14"/>
        <v>12.8</v>
      </c>
      <c r="DH127" s="20">
        <v>386</v>
      </c>
      <c r="DI127" s="20">
        <f t="shared" si="15"/>
        <v>38.6</v>
      </c>
      <c r="DJ127" s="20">
        <v>161</v>
      </c>
      <c r="DK127" s="20">
        <v>61</v>
      </c>
      <c r="DL127" s="20">
        <v>43</v>
      </c>
      <c r="DM127" s="20">
        <v>110</v>
      </c>
      <c r="DN127" s="20">
        <v>172</v>
      </c>
      <c r="DO127" s="20">
        <v>80.8</v>
      </c>
      <c r="DP127" s="20">
        <v>67.3</v>
      </c>
      <c r="DQ127" s="20">
        <v>13.5</v>
      </c>
      <c r="DR127" s="20">
        <v>1.464</v>
      </c>
      <c r="DS127" s="20">
        <v>11</v>
      </c>
      <c r="DT127" s="20">
        <v>0.55500000000000005</v>
      </c>
      <c r="DU127" s="20">
        <v>21.8</v>
      </c>
      <c r="DV127" s="20">
        <v>21.8</v>
      </c>
      <c r="DW127" s="20">
        <v>4.3</v>
      </c>
      <c r="DX127" s="20">
        <v>6.1</v>
      </c>
      <c r="DY127" s="20">
        <v>17.2</v>
      </c>
      <c r="DZ127" s="20">
        <v>53</v>
      </c>
      <c r="EA127" s="20">
        <v>0.58699999999999997</v>
      </c>
      <c r="EB127" s="20">
        <v>1</v>
      </c>
      <c r="EC127" s="66">
        <v>34</v>
      </c>
      <c r="ED127" s="66">
        <v>32</v>
      </c>
      <c r="EE127" s="66">
        <v>49</v>
      </c>
      <c r="EF127" s="66">
        <v>34</v>
      </c>
      <c r="EG127" s="66">
        <v>27</v>
      </c>
      <c r="EH127" s="66">
        <v>30.2</v>
      </c>
      <c r="EI127" s="66">
        <v>53</v>
      </c>
      <c r="EJ127" s="66">
        <v>53</v>
      </c>
      <c r="EK127" s="20">
        <v>10888.179999999998</v>
      </c>
      <c r="EL127" s="20">
        <v>11214.56</v>
      </c>
      <c r="EM127" s="20">
        <v>69.387500000000003</v>
      </c>
      <c r="EN127" s="20">
        <v>68.75</v>
      </c>
      <c r="EO127" s="20">
        <v>14.0024</v>
      </c>
      <c r="EP127" s="20">
        <v>128.13999999999999</v>
      </c>
      <c r="EQ127" s="21">
        <v>67</v>
      </c>
      <c r="ER127" s="21">
        <v>60</v>
      </c>
      <c r="ES127" s="61" t="s">
        <v>18</v>
      </c>
      <c r="ET127" s="61">
        <v>127</v>
      </c>
      <c r="EU127" s="61">
        <v>7</v>
      </c>
    </row>
    <row r="128" spans="1:151" x14ac:dyDescent="0.45">
      <c r="A128" s="64">
        <v>45276</v>
      </c>
      <c r="B128" s="21" t="s">
        <v>262</v>
      </c>
      <c r="C128" s="21">
        <v>309</v>
      </c>
      <c r="D128" s="21" t="s">
        <v>150</v>
      </c>
      <c r="E128" s="21">
        <v>180</v>
      </c>
      <c r="F128" s="50" t="s">
        <v>558</v>
      </c>
      <c r="G128" t="s">
        <v>262</v>
      </c>
      <c r="H128" t="s">
        <v>150</v>
      </c>
      <c r="I128" t="s">
        <v>262</v>
      </c>
      <c r="J128" t="s">
        <v>150</v>
      </c>
      <c r="K128" t="s">
        <v>262</v>
      </c>
      <c r="L128" t="s">
        <v>444</v>
      </c>
      <c r="M128" t="s">
        <v>262</v>
      </c>
      <c r="N128" t="s">
        <v>638</v>
      </c>
      <c r="O128" t="s">
        <v>262</v>
      </c>
      <c r="P128" t="s">
        <v>150</v>
      </c>
      <c r="Q128" t="s">
        <v>262</v>
      </c>
      <c r="R128" t="s">
        <v>444</v>
      </c>
      <c r="S128" t="s">
        <v>13</v>
      </c>
      <c r="T128" t="s">
        <v>114</v>
      </c>
      <c r="U128">
        <v>8</v>
      </c>
      <c r="V128">
        <v>10</v>
      </c>
      <c r="W128" s="20">
        <v>0.625</v>
      </c>
      <c r="X128" s="20">
        <v>-2.54</v>
      </c>
      <c r="Y128" s="20">
        <v>98.7</v>
      </c>
      <c r="Z128" s="20">
        <v>101.3</v>
      </c>
      <c r="AA128" s="20">
        <v>73.8</v>
      </c>
      <c r="AB128" s="20">
        <v>-6.7000000000000004E-2</v>
      </c>
      <c r="AC128" s="20">
        <v>-7.92</v>
      </c>
      <c r="AD128" s="20">
        <v>102</v>
      </c>
      <c r="AE128" s="20">
        <v>109.9</v>
      </c>
      <c r="AF128" s="20">
        <v>-7.92</v>
      </c>
      <c r="AG128" s="20">
        <v>99.6</v>
      </c>
      <c r="AH128" s="20">
        <v>100.9</v>
      </c>
      <c r="AI128" s="20">
        <v>0.46210000000000001</v>
      </c>
      <c r="AJ128" s="20">
        <v>-1.9</v>
      </c>
      <c r="AK128" s="20">
        <f t="shared" si="16"/>
        <v>-0.23749999999999999</v>
      </c>
      <c r="AL128" s="20">
        <v>1149</v>
      </c>
      <c r="AM128" s="20">
        <v>0.92</v>
      </c>
      <c r="AN128" s="20">
        <v>-6.08</v>
      </c>
      <c r="AO128" s="20">
        <v>614</v>
      </c>
      <c r="AP128" s="20">
        <v>558</v>
      </c>
      <c r="AQ128" s="20">
        <v>474</v>
      </c>
      <c r="AR128" s="20">
        <v>0.41799999999999998</v>
      </c>
      <c r="AS128" s="20">
        <v>60</v>
      </c>
      <c r="AT128" s="20">
        <v>195</v>
      </c>
      <c r="AU128" s="20">
        <v>0.308</v>
      </c>
      <c r="AV128" s="20">
        <v>158</v>
      </c>
      <c r="AW128" s="20">
        <v>219</v>
      </c>
      <c r="AX128" s="20">
        <v>0.72099999999999997</v>
      </c>
      <c r="AY128" s="20">
        <v>98</v>
      </c>
      <c r="AZ128" s="20">
        <f t="shared" si="12"/>
        <v>12.25</v>
      </c>
      <c r="BA128" s="20">
        <v>322</v>
      </c>
      <c r="BB128" s="20">
        <f t="shared" si="13"/>
        <v>40.25</v>
      </c>
      <c r="BC128" s="20">
        <v>96</v>
      </c>
      <c r="BD128" s="20">
        <v>80</v>
      </c>
      <c r="BE128" s="20">
        <v>28</v>
      </c>
      <c r="BF128" s="20">
        <v>129</v>
      </c>
      <c r="BG128" s="20">
        <v>147</v>
      </c>
      <c r="BH128" s="20">
        <v>76.8</v>
      </c>
      <c r="BI128" s="20">
        <v>69.75</v>
      </c>
      <c r="BJ128" s="20">
        <v>7</v>
      </c>
      <c r="BK128" s="20">
        <v>0.74399999999999999</v>
      </c>
      <c r="BL128" s="20">
        <v>16.125</v>
      </c>
      <c r="BM128" s="20">
        <v>0.62</v>
      </c>
      <c r="BN128" s="20">
        <v>24.4</v>
      </c>
      <c r="BO128" s="20">
        <v>27.4</v>
      </c>
      <c r="BP128" s="20">
        <v>3.5</v>
      </c>
      <c r="BQ128" s="20">
        <v>10</v>
      </c>
      <c r="BR128" s="20">
        <v>18.399999999999999</v>
      </c>
      <c r="BS128" s="20">
        <v>300</v>
      </c>
      <c r="BT128" s="20">
        <v>0.42099999999999999</v>
      </c>
      <c r="BU128" s="20">
        <v>1</v>
      </c>
      <c r="BV128" s="66">
        <v>191</v>
      </c>
      <c r="BW128" s="66">
        <v>270</v>
      </c>
      <c r="BX128" s="66">
        <v>180</v>
      </c>
      <c r="BY128" s="66">
        <v>211</v>
      </c>
      <c r="BZ128" s="66">
        <v>199</v>
      </c>
      <c r="CA128" s="66">
        <v>188.2</v>
      </c>
      <c r="CB128" s="66">
        <v>294</v>
      </c>
      <c r="CC128" s="66">
        <v>283</v>
      </c>
      <c r="CD128" s="20">
        <v>0.7</v>
      </c>
      <c r="CE128" s="20">
        <v>4.29</v>
      </c>
      <c r="CF128" s="20">
        <v>103.3</v>
      </c>
      <c r="CG128" s="20">
        <v>99</v>
      </c>
      <c r="CH128" s="20">
        <v>71.599999999999994</v>
      </c>
      <c r="CI128" s="20">
        <v>2.5999999999999999E-2</v>
      </c>
      <c r="CJ128" s="20">
        <v>-1.99</v>
      </c>
      <c r="CK128" s="20">
        <v>104</v>
      </c>
      <c r="CL128" s="20">
        <v>105.9</v>
      </c>
      <c r="CM128" s="20">
        <v>-3.25</v>
      </c>
      <c r="CN128" s="20">
        <v>104.2</v>
      </c>
      <c r="CO128" s="20">
        <v>97.7</v>
      </c>
      <c r="CP128" s="63">
        <v>0.67689999999999995</v>
      </c>
      <c r="CQ128" s="20">
        <v>-1</v>
      </c>
      <c r="CR128" s="20">
        <f t="shared" si="11"/>
        <v>-0.1</v>
      </c>
      <c r="CS128" s="20">
        <v>1259</v>
      </c>
      <c r="CT128" s="20">
        <v>4.3</v>
      </c>
      <c r="CU128" s="20">
        <v>-1.31</v>
      </c>
      <c r="CV128" s="20">
        <v>737</v>
      </c>
      <c r="CW128" s="20">
        <v>681</v>
      </c>
      <c r="CX128" s="20">
        <v>551</v>
      </c>
      <c r="CY128" s="20">
        <v>0.44500000000000001</v>
      </c>
      <c r="CZ128" s="20">
        <v>81</v>
      </c>
      <c r="DA128" s="20">
        <v>237</v>
      </c>
      <c r="DB128" s="20">
        <v>0.34200000000000003</v>
      </c>
      <c r="DC128" s="20">
        <v>166</v>
      </c>
      <c r="DD128" s="20">
        <v>225</v>
      </c>
      <c r="DE128" s="20">
        <v>0.73799999999999999</v>
      </c>
      <c r="DF128" s="20">
        <v>92</v>
      </c>
      <c r="DG128" s="20">
        <f t="shared" si="14"/>
        <v>9.1999999999999993</v>
      </c>
      <c r="DH128" s="20">
        <v>408</v>
      </c>
      <c r="DI128" s="20">
        <f t="shared" si="15"/>
        <v>40.799999999999997</v>
      </c>
      <c r="DJ128" s="20">
        <v>126</v>
      </c>
      <c r="DK128" s="20">
        <v>44</v>
      </c>
      <c r="DL128" s="20">
        <v>52</v>
      </c>
      <c r="DM128" s="20">
        <v>143</v>
      </c>
      <c r="DN128" s="20">
        <v>155</v>
      </c>
      <c r="DO128" s="20">
        <v>73.7</v>
      </c>
      <c r="DP128" s="20">
        <v>68.099999999999994</v>
      </c>
      <c r="DQ128" s="20">
        <v>5.6</v>
      </c>
      <c r="DR128" s="20">
        <v>0.88100000000000001</v>
      </c>
      <c r="DS128" s="20">
        <v>14.3</v>
      </c>
      <c r="DT128" s="20">
        <v>0.308</v>
      </c>
      <c r="DU128" s="20">
        <v>23.7</v>
      </c>
      <c r="DV128" s="20">
        <v>22.5</v>
      </c>
      <c r="DW128" s="20">
        <v>5.2</v>
      </c>
      <c r="DX128" s="20">
        <v>4.4000000000000004</v>
      </c>
      <c r="DY128" s="20">
        <v>15.5</v>
      </c>
      <c r="DZ128" s="20">
        <v>98</v>
      </c>
      <c r="EA128" s="20">
        <v>0.55400000000000005</v>
      </c>
      <c r="EB128" s="20">
        <v>-6</v>
      </c>
      <c r="EC128" s="66">
        <v>115</v>
      </c>
      <c r="ED128" s="66">
        <v>98</v>
      </c>
      <c r="EE128" s="66">
        <v>104</v>
      </c>
      <c r="EF128" s="66">
        <v>121</v>
      </c>
      <c r="EG128" s="66">
        <v>119</v>
      </c>
      <c r="EH128" s="66">
        <v>89.7</v>
      </c>
      <c r="EI128" s="66">
        <v>97</v>
      </c>
      <c r="EJ128" s="66">
        <v>68</v>
      </c>
      <c r="EK128" s="20">
        <v>9771.3000000000011</v>
      </c>
      <c r="EL128" s="20">
        <v>10464.289999999999</v>
      </c>
      <c r="EM128" s="20">
        <v>70.95</v>
      </c>
      <c r="EN128" s="20">
        <v>143</v>
      </c>
      <c r="EO128" s="20">
        <v>13.579199999999998</v>
      </c>
      <c r="EP128" s="20">
        <v>111.755</v>
      </c>
      <c r="EQ128" s="21">
        <v>73</v>
      </c>
      <c r="ER128" s="21">
        <v>72</v>
      </c>
      <c r="ES128" s="61" t="s">
        <v>262</v>
      </c>
      <c r="ET128" s="61">
        <v>145</v>
      </c>
      <c r="EU128" s="61">
        <v>1</v>
      </c>
    </row>
    <row r="129" spans="1:151" x14ac:dyDescent="0.45">
      <c r="A129" s="64">
        <v>45276</v>
      </c>
      <c r="B129" s="21" t="s">
        <v>195</v>
      </c>
      <c r="C129" s="21">
        <v>257</v>
      </c>
      <c r="D129" s="21" t="s">
        <v>164</v>
      </c>
      <c r="E129" s="21">
        <v>22</v>
      </c>
      <c r="F129" s="50" t="s">
        <v>558</v>
      </c>
      <c r="G129" t="s">
        <v>195</v>
      </c>
      <c r="H129" t="s">
        <v>164</v>
      </c>
      <c r="I129" t="s">
        <v>195</v>
      </c>
      <c r="J129" t="s">
        <v>164</v>
      </c>
      <c r="K129" t="s">
        <v>195</v>
      </c>
      <c r="L129" t="s">
        <v>164</v>
      </c>
      <c r="M129" t="s">
        <v>195</v>
      </c>
      <c r="N129" t="s">
        <v>164</v>
      </c>
      <c r="O129" t="s">
        <v>195</v>
      </c>
      <c r="P129" t="s">
        <v>164</v>
      </c>
      <c r="Q129" t="s">
        <v>195</v>
      </c>
      <c r="R129" t="s">
        <v>164</v>
      </c>
      <c r="S129" t="s">
        <v>124</v>
      </c>
      <c r="T129" t="s">
        <v>114</v>
      </c>
      <c r="U129">
        <v>8</v>
      </c>
      <c r="V129">
        <v>10</v>
      </c>
      <c r="W129" s="20">
        <v>0.8</v>
      </c>
      <c r="X129" s="20">
        <v>3.7</v>
      </c>
      <c r="Y129" s="20">
        <v>108.1</v>
      </c>
      <c r="Z129" s="20">
        <v>104.4</v>
      </c>
      <c r="AA129" s="20">
        <v>76.7</v>
      </c>
      <c r="AB129" s="20">
        <v>0.14899999999999999</v>
      </c>
      <c r="AC129" s="20">
        <v>-11.37</v>
      </c>
      <c r="AD129" s="20">
        <v>98.6</v>
      </c>
      <c r="AE129" s="20">
        <v>110</v>
      </c>
      <c r="AF129" s="20">
        <v>-11.37</v>
      </c>
      <c r="AG129" s="20">
        <v>106.9</v>
      </c>
      <c r="AH129" s="20">
        <v>104.8</v>
      </c>
      <c r="AI129" s="20">
        <v>0.55520000000000003</v>
      </c>
      <c r="AJ129" s="20">
        <v>-0.4</v>
      </c>
      <c r="AK129" s="20">
        <f t="shared" si="16"/>
        <v>-0.05</v>
      </c>
      <c r="AL129" s="20">
        <v>1216</v>
      </c>
      <c r="AM129" s="20">
        <v>3.84</v>
      </c>
      <c r="AN129" s="20">
        <v>-3.91</v>
      </c>
      <c r="AO129" s="20">
        <v>908</v>
      </c>
      <c r="AP129" s="20">
        <v>756</v>
      </c>
      <c r="AQ129" s="20">
        <v>657</v>
      </c>
      <c r="AR129" s="20">
        <v>0.47799999999999998</v>
      </c>
      <c r="AS129" s="20">
        <v>108</v>
      </c>
      <c r="AT129" s="20">
        <v>272</v>
      </c>
      <c r="AU129" s="20">
        <v>0.39700000000000002</v>
      </c>
      <c r="AV129" s="20">
        <v>172</v>
      </c>
      <c r="AW129" s="20">
        <v>224</v>
      </c>
      <c r="AX129" s="20">
        <v>0.76800000000000002</v>
      </c>
      <c r="AY129" s="20">
        <v>134</v>
      </c>
      <c r="AZ129" s="20">
        <f t="shared" si="12"/>
        <v>16.75</v>
      </c>
      <c r="BA129" s="20">
        <v>394</v>
      </c>
      <c r="BB129" s="20">
        <f t="shared" si="13"/>
        <v>49.25</v>
      </c>
      <c r="BC129" s="20">
        <v>205</v>
      </c>
      <c r="BD129" s="20">
        <v>121</v>
      </c>
      <c r="BE129" s="20">
        <v>42</v>
      </c>
      <c r="BF129" s="20">
        <v>154</v>
      </c>
      <c r="BG129" s="20">
        <v>208</v>
      </c>
      <c r="BH129" s="20">
        <v>90.8</v>
      </c>
      <c r="BI129" s="20">
        <v>75.599999999999994</v>
      </c>
      <c r="BJ129" s="20">
        <v>15.2</v>
      </c>
      <c r="BK129" s="20">
        <v>1.331</v>
      </c>
      <c r="BL129" s="20">
        <v>15.4</v>
      </c>
      <c r="BM129" s="20">
        <v>0.78600000000000003</v>
      </c>
      <c r="BN129" s="20">
        <v>27.2</v>
      </c>
      <c r="BO129" s="20">
        <v>22.4</v>
      </c>
      <c r="BP129" s="20">
        <v>4.2</v>
      </c>
      <c r="BQ129" s="20">
        <v>12.1</v>
      </c>
      <c r="BR129" s="20">
        <v>20.8</v>
      </c>
      <c r="BS129" s="20">
        <v>164</v>
      </c>
      <c r="BT129" s="20">
        <v>0.50800000000000001</v>
      </c>
      <c r="BU129" s="20">
        <v>-2</v>
      </c>
      <c r="BV129" s="66">
        <v>147</v>
      </c>
      <c r="BW129" s="66">
        <v>94</v>
      </c>
      <c r="BX129" s="66">
        <v>102</v>
      </c>
      <c r="BY129" s="66">
        <v>140</v>
      </c>
      <c r="BZ129" s="66">
        <v>129</v>
      </c>
      <c r="CA129" s="66">
        <v>102.2</v>
      </c>
      <c r="CB129" s="66">
        <v>166</v>
      </c>
      <c r="CC129" s="66">
        <v>58</v>
      </c>
      <c r="CD129" s="20">
        <v>0.72727272727272696</v>
      </c>
      <c r="CE129" s="20">
        <v>1.51</v>
      </c>
      <c r="CF129" s="20">
        <v>108.9</v>
      </c>
      <c r="CG129" s="20">
        <v>107.4</v>
      </c>
      <c r="CH129" s="20">
        <v>72.599999999999994</v>
      </c>
      <c r="CI129" s="20">
        <v>0.20300000000000001</v>
      </c>
      <c r="CJ129" s="20">
        <v>-0.84</v>
      </c>
      <c r="CK129" s="20">
        <v>104.1</v>
      </c>
      <c r="CL129" s="20">
        <v>104.9</v>
      </c>
      <c r="CM129" s="20">
        <v>-0.12</v>
      </c>
      <c r="CN129" s="20">
        <v>108.2</v>
      </c>
      <c r="CO129" s="20">
        <v>107</v>
      </c>
      <c r="CP129" s="63">
        <v>0.53290000000000004</v>
      </c>
      <c r="CQ129" s="20">
        <v>-0.8</v>
      </c>
      <c r="CR129" s="20">
        <f t="shared" si="11"/>
        <v>-0.08</v>
      </c>
      <c r="CS129" s="20">
        <v>1239</v>
      </c>
      <c r="CT129" s="20">
        <v>0.37</v>
      </c>
      <c r="CU129" s="20">
        <v>1.07</v>
      </c>
      <c r="CV129" s="20">
        <v>887</v>
      </c>
      <c r="CW129" s="20">
        <v>860</v>
      </c>
      <c r="CX129" s="20">
        <v>664</v>
      </c>
      <c r="CY129" s="20">
        <v>0.495</v>
      </c>
      <c r="CZ129" s="20">
        <v>94</v>
      </c>
      <c r="DA129" s="20">
        <v>248</v>
      </c>
      <c r="DB129" s="20">
        <v>0.379</v>
      </c>
      <c r="DC129" s="20">
        <v>135</v>
      </c>
      <c r="DD129" s="20">
        <v>199</v>
      </c>
      <c r="DE129" s="20">
        <v>0.67800000000000005</v>
      </c>
      <c r="DF129" s="20">
        <v>91</v>
      </c>
      <c r="DG129" s="20">
        <f t="shared" si="14"/>
        <v>9.1</v>
      </c>
      <c r="DH129" s="20">
        <v>386</v>
      </c>
      <c r="DI129" s="20">
        <f t="shared" si="15"/>
        <v>38.6</v>
      </c>
      <c r="DJ129" s="20">
        <v>165</v>
      </c>
      <c r="DK129" s="20">
        <v>89</v>
      </c>
      <c r="DL129" s="20">
        <v>37</v>
      </c>
      <c r="DM129" s="20">
        <v>150</v>
      </c>
      <c r="DN129" s="20">
        <v>169</v>
      </c>
      <c r="DO129" s="20">
        <v>80.599999999999994</v>
      </c>
      <c r="DP129" s="20">
        <v>78.182000000000002</v>
      </c>
      <c r="DQ129" s="20">
        <v>2.4550000000000001</v>
      </c>
      <c r="DR129" s="20">
        <v>1.1000000000000001</v>
      </c>
      <c r="DS129" s="20">
        <v>13.635999999999999</v>
      </c>
      <c r="DT129" s="20">
        <v>0.59299999999999997</v>
      </c>
      <c r="DU129" s="20">
        <v>22.5</v>
      </c>
      <c r="DV129" s="20">
        <v>18.100000000000001</v>
      </c>
      <c r="DW129" s="20">
        <v>3.4</v>
      </c>
      <c r="DX129" s="20">
        <v>8.0909090909090917</v>
      </c>
      <c r="DY129" s="20">
        <v>15.4</v>
      </c>
      <c r="DZ129" s="20">
        <v>118</v>
      </c>
      <c r="EA129" s="20">
        <v>0.54300000000000004</v>
      </c>
      <c r="EB129" s="20">
        <v>0</v>
      </c>
      <c r="EC129" s="66">
        <v>139</v>
      </c>
      <c r="ED129" s="66">
        <v>84</v>
      </c>
      <c r="EE129" s="66">
        <v>79</v>
      </c>
      <c r="EF129" s="66">
        <v>186</v>
      </c>
      <c r="EG129" s="66">
        <v>146</v>
      </c>
      <c r="EH129" s="66">
        <v>104</v>
      </c>
      <c r="EI129" s="66">
        <v>120</v>
      </c>
      <c r="EJ129" s="66">
        <v>60</v>
      </c>
      <c r="EK129" s="20">
        <v>11609.94</v>
      </c>
      <c r="EL129" s="20">
        <v>11369.160000000002</v>
      </c>
      <c r="EM129" s="20">
        <v>124.60000000000001</v>
      </c>
      <c r="EN129" s="20">
        <v>164.9956</v>
      </c>
      <c r="EO129" s="20">
        <v>14.102400000000001</v>
      </c>
      <c r="EP129" s="20">
        <v>129.792</v>
      </c>
      <c r="EQ129" s="21">
        <v>99</v>
      </c>
      <c r="ER129" s="21">
        <v>93</v>
      </c>
      <c r="ES129" s="61" t="s">
        <v>195</v>
      </c>
      <c r="ET129" s="61">
        <v>192</v>
      </c>
      <c r="EU129" s="61">
        <v>6</v>
      </c>
    </row>
    <row r="130" spans="1:151" x14ac:dyDescent="0.45">
      <c r="A130" s="64">
        <v>45276</v>
      </c>
      <c r="B130" s="21" t="s">
        <v>298</v>
      </c>
      <c r="C130" s="21">
        <v>216</v>
      </c>
      <c r="D130" s="21" t="s">
        <v>214</v>
      </c>
      <c r="E130" s="21">
        <v>244</v>
      </c>
      <c r="F130" s="50" t="s">
        <v>558</v>
      </c>
      <c r="G130" t="s">
        <v>298</v>
      </c>
      <c r="H130" t="s">
        <v>214</v>
      </c>
      <c r="I130" t="s">
        <v>298</v>
      </c>
      <c r="J130" t="s">
        <v>214</v>
      </c>
      <c r="K130" t="s">
        <v>462</v>
      </c>
      <c r="L130" t="s">
        <v>214</v>
      </c>
      <c r="M130" t="s">
        <v>648</v>
      </c>
      <c r="N130" t="s">
        <v>214</v>
      </c>
      <c r="O130" t="s">
        <v>298</v>
      </c>
      <c r="P130" t="s">
        <v>214</v>
      </c>
      <c r="Q130" t="s">
        <v>462</v>
      </c>
      <c r="R130" t="s">
        <v>214</v>
      </c>
      <c r="S130" t="s">
        <v>251</v>
      </c>
      <c r="T130" t="s">
        <v>13</v>
      </c>
      <c r="U130">
        <v>9</v>
      </c>
      <c r="V130">
        <v>9</v>
      </c>
      <c r="W130" s="20">
        <v>0.1</v>
      </c>
      <c r="X130" s="20">
        <v>-17.7</v>
      </c>
      <c r="Y130" s="20">
        <v>99.9</v>
      </c>
      <c r="Z130" s="20">
        <v>117.6</v>
      </c>
      <c r="AA130" s="20">
        <v>68.3</v>
      </c>
      <c r="AB130" s="20">
        <v>-0.14599999999999999</v>
      </c>
      <c r="AC130" s="20">
        <v>2.42</v>
      </c>
      <c r="AD130" s="20">
        <v>105.9</v>
      </c>
      <c r="AE130" s="20">
        <v>103.5</v>
      </c>
      <c r="AF130" s="20">
        <v>2.42</v>
      </c>
      <c r="AG130" s="20">
        <v>95.6</v>
      </c>
      <c r="AH130" s="20">
        <v>116.5</v>
      </c>
      <c r="AI130" s="20">
        <v>9.35E-2</v>
      </c>
      <c r="AJ130" s="20">
        <v>-6.8</v>
      </c>
      <c r="AK130" s="20">
        <f t="shared" si="16"/>
        <v>-0.75555555555555554</v>
      </c>
      <c r="AL130" s="20">
        <v>920</v>
      </c>
      <c r="AM130" s="20">
        <v>-19.239999999999998</v>
      </c>
      <c r="AN130" s="20">
        <v>-0.35</v>
      </c>
      <c r="AO130" s="20">
        <v>694</v>
      </c>
      <c r="AP130" s="20">
        <v>817</v>
      </c>
      <c r="AQ130" s="20">
        <v>606</v>
      </c>
      <c r="AR130" s="20">
        <v>0.40799999999999997</v>
      </c>
      <c r="AS130" s="20">
        <v>72</v>
      </c>
      <c r="AT130" s="20">
        <v>243</v>
      </c>
      <c r="AU130" s="20">
        <v>0.29599999999999999</v>
      </c>
      <c r="AV130" s="20">
        <v>128</v>
      </c>
      <c r="AW130" s="20">
        <v>190</v>
      </c>
      <c r="AX130" s="20">
        <v>0.67400000000000004</v>
      </c>
      <c r="AY130" s="20">
        <v>113</v>
      </c>
      <c r="AZ130" s="20">
        <f t="shared" si="12"/>
        <v>12.555555555555555</v>
      </c>
      <c r="BA130" s="20">
        <v>320</v>
      </c>
      <c r="BB130" s="20">
        <f t="shared" si="13"/>
        <v>35.555555555555557</v>
      </c>
      <c r="BC130" s="20">
        <v>108</v>
      </c>
      <c r="BD130" s="20">
        <v>72</v>
      </c>
      <c r="BE130" s="20">
        <v>32</v>
      </c>
      <c r="BF130" s="20">
        <v>125</v>
      </c>
      <c r="BG130" s="20">
        <v>188</v>
      </c>
      <c r="BH130" s="20">
        <v>69.400000000000006</v>
      </c>
      <c r="BI130" s="20">
        <v>81.7</v>
      </c>
      <c r="BJ130" s="20">
        <v>-12.3</v>
      </c>
      <c r="BK130" s="20">
        <v>0.86399999999999999</v>
      </c>
      <c r="BL130" s="20">
        <v>12.5</v>
      </c>
      <c r="BM130" s="20">
        <v>0.57599999999999996</v>
      </c>
      <c r="BN130" s="20">
        <v>24.3</v>
      </c>
      <c r="BO130" s="20">
        <v>19</v>
      </c>
      <c r="BP130" s="20">
        <v>3.2</v>
      </c>
      <c r="BQ130" s="20">
        <v>7.2</v>
      </c>
      <c r="BR130" s="20">
        <v>18.8</v>
      </c>
      <c r="BS130" s="20">
        <v>351</v>
      </c>
      <c r="BT130" s="20">
        <v>0.36599999999999999</v>
      </c>
      <c r="BU130" s="20">
        <v>-1</v>
      </c>
      <c r="BV130" s="66">
        <v>352</v>
      </c>
      <c r="BW130" s="66">
        <v>301</v>
      </c>
      <c r="BX130" s="66">
        <v>352</v>
      </c>
      <c r="BY130" s="66">
        <v>341</v>
      </c>
      <c r="BZ130" s="66">
        <v>346</v>
      </c>
      <c r="CA130" s="66">
        <v>280.8</v>
      </c>
      <c r="CB130" s="66">
        <v>353</v>
      </c>
      <c r="CC130" s="66">
        <v>306</v>
      </c>
      <c r="CD130" s="20">
        <v>0.4</v>
      </c>
      <c r="CE130" s="20">
        <v>-3.37</v>
      </c>
      <c r="CF130" s="20">
        <v>104.2</v>
      </c>
      <c r="CG130" s="20">
        <v>107.5</v>
      </c>
      <c r="CH130" s="20">
        <v>69.8</v>
      </c>
      <c r="CI130" s="20">
        <v>-0.01</v>
      </c>
      <c r="CJ130" s="20">
        <v>4.4000000000000004</v>
      </c>
      <c r="CK130" s="20">
        <v>106.8</v>
      </c>
      <c r="CL130" s="20">
        <v>102.4</v>
      </c>
      <c r="CM130" s="20">
        <v>4.4000000000000004</v>
      </c>
      <c r="CN130" s="20">
        <v>103.6</v>
      </c>
      <c r="CO130" s="20">
        <v>108</v>
      </c>
      <c r="CP130" s="63">
        <v>0.38169999999999998</v>
      </c>
      <c r="CQ130" s="20">
        <v>-2.9</v>
      </c>
      <c r="CR130" s="20">
        <f t="shared" ref="CR130:CR132" si="17">CQ130/V130</f>
        <v>-0.32222222222222219</v>
      </c>
      <c r="CS130" s="20">
        <v>1090</v>
      </c>
      <c r="CT130" s="20">
        <v>-3.5</v>
      </c>
      <c r="CU130" s="20">
        <v>5.05</v>
      </c>
      <c r="CV130" s="20">
        <v>735</v>
      </c>
      <c r="CW130" s="20">
        <v>768</v>
      </c>
      <c r="CX130" s="20">
        <v>605</v>
      </c>
      <c r="CY130" s="20">
        <v>0.435</v>
      </c>
      <c r="CZ130" s="20">
        <v>71</v>
      </c>
      <c r="DA130" s="20">
        <v>238</v>
      </c>
      <c r="DB130" s="20">
        <v>0.29799999999999999</v>
      </c>
      <c r="DC130" s="20">
        <v>138</v>
      </c>
      <c r="DD130" s="20">
        <v>199</v>
      </c>
      <c r="DE130" s="20">
        <v>0.69299999999999995</v>
      </c>
      <c r="DF130" s="20">
        <v>106</v>
      </c>
      <c r="DG130" s="20">
        <f t="shared" si="14"/>
        <v>11.777777777777779</v>
      </c>
      <c r="DH130" s="20">
        <v>365</v>
      </c>
      <c r="DI130" s="20">
        <f t="shared" si="15"/>
        <v>40.555555555555557</v>
      </c>
      <c r="DJ130" s="20">
        <v>142</v>
      </c>
      <c r="DK130" s="20">
        <v>67</v>
      </c>
      <c r="DL130" s="20">
        <v>32</v>
      </c>
      <c r="DM130" s="20">
        <v>120</v>
      </c>
      <c r="DN130" s="20">
        <v>145</v>
      </c>
      <c r="DO130" s="20">
        <v>73.5</v>
      </c>
      <c r="DP130" s="20">
        <v>76.8</v>
      </c>
      <c r="DQ130" s="20">
        <v>-3.3</v>
      </c>
      <c r="DR130" s="20">
        <v>1.1830000000000001</v>
      </c>
      <c r="DS130" s="20">
        <v>12</v>
      </c>
      <c r="DT130" s="20">
        <v>0.55800000000000005</v>
      </c>
      <c r="DU130" s="20">
        <v>23.8</v>
      </c>
      <c r="DV130" s="20">
        <v>19.899999999999999</v>
      </c>
      <c r="DW130" s="20">
        <v>3.2</v>
      </c>
      <c r="DX130" s="20">
        <v>6.7</v>
      </c>
      <c r="DY130" s="20">
        <v>14.5</v>
      </c>
      <c r="DZ130" s="20">
        <v>204</v>
      </c>
      <c r="EA130" s="20">
        <v>0.47799999999999998</v>
      </c>
      <c r="EB130" s="20">
        <v>2</v>
      </c>
      <c r="EC130" s="66">
        <v>248</v>
      </c>
      <c r="ED130" s="66">
        <v>198</v>
      </c>
      <c r="EE130" s="66">
        <v>240</v>
      </c>
      <c r="EF130" s="66">
        <v>190</v>
      </c>
      <c r="EG130" s="66">
        <v>215</v>
      </c>
      <c r="EH130" s="66">
        <v>171.7</v>
      </c>
      <c r="EI130" s="66">
        <v>202</v>
      </c>
      <c r="EJ130" s="66">
        <v>213</v>
      </c>
      <c r="EK130" s="20">
        <v>10739.25</v>
      </c>
      <c r="EL130" s="20">
        <v>12253.92</v>
      </c>
      <c r="EM130" s="20">
        <v>83.75</v>
      </c>
      <c r="EN130" s="20">
        <v>86.4</v>
      </c>
      <c r="EO130" s="20">
        <v>13.0284</v>
      </c>
      <c r="EP130" s="20">
        <v>97.73</v>
      </c>
      <c r="EQ130" s="21">
        <v>51</v>
      </c>
      <c r="ER130" s="21">
        <v>76</v>
      </c>
      <c r="ES130" s="61" t="s">
        <v>214</v>
      </c>
      <c r="ET130" s="61">
        <v>127</v>
      </c>
      <c r="EU130" s="61">
        <v>-25</v>
      </c>
    </row>
    <row r="131" spans="1:151" x14ac:dyDescent="0.45">
      <c r="A131" s="64">
        <v>45276</v>
      </c>
      <c r="B131" s="21" t="s">
        <v>200</v>
      </c>
      <c r="C131" s="21">
        <v>281</v>
      </c>
      <c r="D131" s="21" t="s">
        <v>55</v>
      </c>
      <c r="E131" s="21">
        <v>89</v>
      </c>
      <c r="F131" s="50" t="s">
        <v>1644</v>
      </c>
      <c r="G131" t="s">
        <v>200</v>
      </c>
      <c r="H131" t="s">
        <v>55</v>
      </c>
      <c r="I131" t="s">
        <v>200</v>
      </c>
      <c r="J131" t="s">
        <v>55</v>
      </c>
      <c r="K131" t="s">
        <v>200</v>
      </c>
      <c r="L131" t="s">
        <v>55</v>
      </c>
      <c r="M131" t="s">
        <v>654</v>
      </c>
      <c r="N131" t="s">
        <v>605</v>
      </c>
      <c r="O131" t="s">
        <v>1366</v>
      </c>
      <c r="P131" t="s">
        <v>414</v>
      </c>
      <c r="Q131" t="s">
        <v>432</v>
      </c>
      <c r="R131" t="s">
        <v>414</v>
      </c>
      <c r="S131" t="s">
        <v>82</v>
      </c>
      <c r="T131" t="s">
        <v>13</v>
      </c>
      <c r="U131">
        <v>9</v>
      </c>
      <c r="V131">
        <v>10</v>
      </c>
      <c r="W131" s="20">
        <v>0.77777777777777801</v>
      </c>
      <c r="X131" s="20">
        <v>9.5500000000000007</v>
      </c>
      <c r="Y131" s="20">
        <v>111.5</v>
      </c>
      <c r="Z131" s="20">
        <v>102</v>
      </c>
      <c r="AA131" s="20">
        <v>66.3</v>
      </c>
      <c r="AB131" s="20">
        <v>3.4000000000000002E-2</v>
      </c>
      <c r="AC131" s="20">
        <v>-6.84</v>
      </c>
      <c r="AD131" s="20">
        <v>100.4</v>
      </c>
      <c r="AE131" s="20">
        <v>107.2</v>
      </c>
      <c r="AF131" s="20">
        <v>-6.84</v>
      </c>
      <c r="AG131" s="20">
        <v>110.2</v>
      </c>
      <c r="AH131" s="20">
        <v>101.1</v>
      </c>
      <c r="AI131" s="20">
        <v>0.72860000000000003</v>
      </c>
      <c r="AJ131" s="20">
        <v>-0.5</v>
      </c>
      <c r="AK131" s="20">
        <f t="shared" si="16"/>
        <v>-5.5555555555555552E-2</v>
      </c>
      <c r="AL131" s="20">
        <v>1269</v>
      </c>
      <c r="AM131" s="20">
        <v>6.98</v>
      </c>
      <c r="AN131" s="20">
        <v>-4.57</v>
      </c>
      <c r="AO131" s="20">
        <v>686</v>
      </c>
      <c r="AP131" s="20">
        <v>582</v>
      </c>
      <c r="AQ131" s="20">
        <v>519</v>
      </c>
      <c r="AR131" s="20">
        <v>0.48399999999999999</v>
      </c>
      <c r="AS131" s="20">
        <v>77</v>
      </c>
      <c r="AT131" s="20">
        <v>214</v>
      </c>
      <c r="AU131" s="20">
        <v>0.36</v>
      </c>
      <c r="AV131" s="20">
        <v>107</v>
      </c>
      <c r="AW131" s="20">
        <v>139</v>
      </c>
      <c r="AX131" s="20">
        <v>0.77</v>
      </c>
      <c r="AY131" s="20">
        <v>95</v>
      </c>
      <c r="AZ131" s="20">
        <f t="shared" ref="AZ131:AZ132" si="18">AY131/U131</f>
        <v>10.555555555555555</v>
      </c>
      <c r="BA131" s="20">
        <v>301</v>
      </c>
      <c r="BB131" s="20">
        <f t="shared" ref="BB131:BB132" si="19">BA131/U131</f>
        <v>33.444444444444443</v>
      </c>
      <c r="BC131" s="20">
        <v>131</v>
      </c>
      <c r="BD131" s="20">
        <v>55</v>
      </c>
      <c r="BE131" s="20">
        <v>38</v>
      </c>
      <c r="BF131" s="20">
        <v>97</v>
      </c>
      <c r="BG131" s="20">
        <v>144</v>
      </c>
      <c r="BH131" s="20">
        <v>76.2</v>
      </c>
      <c r="BI131" s="20">
        <v>64.667000000000002</v>
      </c>
      <c r="BJ131" s="20">
        <v>11.555999999999999</v>
      </c>
      <c r="BK131" s="20">
        <v>1.351</v>
      </c>
      <c r="BL131" s="20">
        <v>10.778</v>
      </c>
      <c r="BM131" s="20">
        <v>0.56699999999999995</v>
      </c>
      <c r="BN131" s="20">
        <v>23.8</v>
      </c>
      <c r="BO131" s="20">
        <v>15.4</v>
      </c>
      <c r="BP131" s="20">
        <v>4.2</v>
      </c>
      <c r="BQ131" s="20">
        <v>6.1111111111111107</v>
      </c>
      <c r="BR131" s="20">
        <v>16</v>
      </c>
      <c r="BS131" s="20">
        <v>149</v>
      </c>
      <c r="BT131" s="20">
        <v>0.51700000000000002</v>
      </c>
      <c r="BU131" s="20">
        <v>0</v>
      </c>
      <c r="BV131" s="66">
        <v>66</v>
      </c>
      <c r="BW131" s="66">
        <v>132</v>
      </c>
      <c r="BX131" s="66">
        <v>93</v>
      </c>
      <c r="BY131" s="66">
        <v>89</v>
      </c>
      <c r="BZ131" s="66">
        <v>79</v>
      </c>
      <c r="CA131" s="66">
        <v>84.7</v>
      </c>
      <c r="CB131" s="66">
        <v>152</v>
      </c>
      <c r="CC131" s="66">
        <v>122</v>
      </c>
      <c r="CD131" s="20">
        <v>0.8</v>
      </c>
      <c r="CE131" s="20">
        <v>21.53</v>
      </c>
      <c r="CF131" s="20">
        <v>120.4</v>
      </c>
      <c r="CG131" s="20">
        <v>98.9</v>
      </c>
      <c r="CH131" s="20">
        <v>69.599999999999994</v>
      </c>
      <c r="CI131" s="20">
        <v>-1.4E-2</v>
      </c>
      <c r="CJ131" s="20">
        <v>4.43</v>
      </c>
      <c r="CK131" s="20">
        <v>106.9</v>
      </c>
      <c r="CL131" s="20">
        <v>102.5</v>
      </c>
      <c r="CM131" s="20">
        <v>4.43</v>
      </c>
      <c r="CN131" s="20">
        <v>120.9</v>
      </c>
      <c r="CO131" s="20">
        <v>98.1</v>
      </c>
      <c r="CP131" s="63">
        <v>0.91749999999999998</v>
      </c>
      <c r="CQ131" s="20">
        <v>1.1000000000000001</v>
      </c>
      <c r="CR131" s="20">
        <f t="shared" si="17"/>
        <v>0.11000000000000001</v>
      </c>
      <c r="CS131" s="20">
        <v>1367</v>
      </c>
      <c r="CT131" s="20">
        <v>21.78</v>
      </c>
      <c r="CU131" s="20">
        <v>5.88</v>
      </c>
      <c r="CV131" s="20">
        <v>854</v>
      </c>
      <c r="CW131" s="20">
        <v>695</v>
      </c>
      <c r="CX131" s="20">
        <v>597</v>
      </c>
      <c r="CY131" s="20">
        <v>0.51800000000000002</v>
      </c>
      <c r="CZ131" s="20">
        <v>91</v>
      </c>
      <c r="DA131" s="20">
        <v>230</v>
      </c>
      <c r="DB131" s="20">
        <v>0.39600000000000002</v>
      </c>
      <c r="DC131" s="20">
        <v>145</v>
      </c>
      <c r="DD131" s="20">
        <v>209</v>
      </c>
      <c r="DE131" s="20">
        <v>0.69399999999999995</v>
      </c>
      <c r="DF131" s="20">
        <v>108</v>
      </c>
      <c r="DG131" s="20">
        <f t="shared" ref="DG131:DG132" si="20">DF131/V131</f>
        <v>10.8</v>
      </c>
      <c r="DH131" s="20">
        <v>375</v>
      </c>
      <c r="DI131" s="20">
        <f t="shared" ref="DI131:DI132" si="21">DH131/V131</f>
        <v>37.5</v>
      </c>
      <c r="DJ131" s="20">
        <v>163</v>
      </c>
      <c r="DK131" s="20">
        <v>80</v>
      </c>
      <c r="DL131" s="20">
        <v>32</v>
      </c>
      <c r="DM131" s="20">
        <v>115</v>
      </c>
      <c r="DN131" s="20">
        <v>172</v>
      </c>
      <c r="DO131" s="20">
        <v>85.4</v>
      </c>
      <c r="DP131" s="20">
        <v>69.5</v>
      </c>
      <c r="DQ131" s="20">
        <v>15.9</v>
      </c>
      <c r="DR131" s="20">
        <v>1.417</v>
      </c>
      <c r="DS131" s="20">
        <v>11.5</v>
      </c>
      <c r="DT131" s="20">
        <v>0.69599999999999995</v>
      </c>
      <c r="DU131" s="20">
        <v>23</v>
      </c>
      <c r="DV131" s="20">
        <v>20.9</v>
      </c>
      <c r="DW131" s="20">
        <v>3.2</v>
      </c>
      <c r="DX131" s="20">
        <v>8</v>
      </c>
      <c r="DY131" s="20">
        <v>17.2</v>
      </c>
      <c r="DZ131" s="20">
        <v>18</v>
      </c>
      <c r="EA131" s="20">
        <v>0.63600000000000001</v>
      </c>
      <c r="EB131" s="20">
        <v>0</v>
      </c>
      <c r="EC131" s="66">
        <v>13</v>
      </c>
      <c r="ED131" s="66">
        <v>8</v>
      </c>
      <c r="EE131" s="66">
        <v>25</v>
      </c>
      <c r="EF131" s="66">
        <v>19</v>
      </c>
      <c r="EG131" s="66">
        <v>18</v>
      </c>
      <c r="EH131" s="66">
        <v>13.5</v>
      </c>
      <c r="EI131" s="66">
        <v>17</v>
      </c>
      <c r="EJ131" s="66">
        <v>14</v>
      </c>
      <c r="EK131" s="20">
        <v>11027.35</v>
      </c>
      <c r="EL131" s="20">
        <v>12280.800000000001</v>
      </c>
      <c r="EM131" s="20">
        <v>86.224000000000004</v>
      </c>
      <c r="EN131" s="20">
        <v>70.277777777777771</v>
      </c>
      <c r="EO131" s="20">
        <v>11.103999999999999</v>
      </c>
      <c r="EP131" s="20">
        <v>132.44</v>
      </c>
      <c r="EQ131" s="21">
        <v>54</v>
      </c>
      <c r="ER131" s="21">
        <v>64</v>
      </c>
      <c r="ES131" s="61" t="s">
        <v>55</v>
      </c>
      <c r="ET131" s="61">
        <v>118</v>
      </c>
      <c r="EU131" s="61">
        <v>-10</v>
      </c>
    </row>
    <row r="132" spans="1:151" x14ac:dyDescent="0.45">
      <c r="A132" s="64">
        <v>45276</v>
      </c>
      <c r="B132" s="21" t="s">
        <v>381</v>
      </c>
      <c r="C132" s="21">
        <v>107</v>
      </c>
      <c r="D132" s="21" t="s">
        <v>106</v>
      </c>
      <c r="E132" s="21">
        <v>131</v>
      </c>
      <c r="F132" s="50" t="s">
        <v>558</v>
      </c>
      <c r="G132" t="s">
        <v>381</v>
      </c>
      <c r="H132" t="s">
        <v>106</v>
      </c>
      <c r="I132" t="s">
        <v>381</v>
      </c>
      <c r="J132" t="s">
        <v>106</v>
      </c>
      <c r="K132" t="s">
        <v>381</v>
      </c>
      <c r="L132" t="s">
        <v>106</v>
      </c>
      <c r="M132" t="s">
        <v>381</v>
      </c>
      <c r="N132" t="s">
        <v>639</v>
      </c>
      <c r="O132" t="s">
        <v>381</v>
      </c>
      <c r="P132" t="s">
        <v>106</v>
      </c>
      <c r="Q132" t="s">
        <v>381</v>
      </c>
      <c r="R132" t="s">
        <v>106</v>
      </c>
      <c r="S132" t="s">
        <v>118</v>
      </c>
      <c r="T132" t="s">
        <v>95</v>
      </c>
      <c r="U132">
        <v>6</v>
      </c>
      <c r="V132">
        <v>8</v>
      </c>
      <c r="W132" s="20">
        <v>0.44444444444444398</v>
      </c>
      <c r="X132" s="20">
        <v>-12.54</v>
      </c>
      <c r="Y132" s="20">
        <v>97.2</v>
      </c>
      <c r="Z132" s="20">
        <v>109.8</v>
      </c>
      <c r="AA132" s="20">
        <v>74.3</v>
      </c>
      <c r="AB132" s="20">
        <v>-5.2999999999999999E-2</v>
      </c>
      <c r="AC132" s="20">
        <v>-2.76</v>
      </c>
      <c r="AD132" s="20">
        <v>105.2</v>
      </c>
      <c r="AE132" s="20">
        <v>107.9</v>
      </c>
      <c r="AF132" s="20">
        <v>-2.76</v>
      </c>
      <c r="AG132" s="20">
        <v>99.1</v>
      </c>
      <c r="AH132" s="20">
        <v>111</v>
      </c>
      <c r="AI132" s="20">
        <v>0.21210000000000001</v>
      </c>
      <c r="AJ132" s="20">
        <v>-3.9</v>
      </c>
      <c r="AK132" s="20">
        <f t="shared" si="16"/>
        <v>-0.65</v>
      </c>
      <c r="AL132" s="20">
        <v>998</v>
      </c>
      <c r="AM132" s="20">
        <v>-16.309999999999999</v>
      </c>
      <c r="AN132" s="20">
        <v>-4.1399999999999997</v>
      </c>
      <c r="AO132" s="20">
        <v>760</v>
      </c>
      <c r="AP132" s="20">
        <v>668</v>
      </c>
      <c r="AQ132" s="20">
        <v>563</v>
      </c>
      <c r="AR132" s="20">
        <v>0.48299999999999998</v>
      </c>
      <c r="AS132" s="20">
        <v>70</v>
      </c>
      <c r="AT132" s="20">
        <v>208</v>
      </c>
      <c r="AU132" s="20">
        <v>0.33700000000000002</v>
      </c>
      <c r="AV132" s="20">
        <v>146</v>
      </c>
      <c r="AW132" s="20">
        <v>200</v>
      </c>
      <c r="AX132" s="20">
        <v>0.73</v>
      </c>
      <c r="AY132" s="20">
        <v>107</v>
      </c>
      <c r="AZ132" s="20">
        <f t="shared" si="18"/>
        <v>17.833333333333332</v>
      </c>
      <c r="BA132" s="20">
        <v>360</v>
      </c>
      <c r="BB132" s="20">
        <f t="shared" si="19"/>
        <v>60</v>
      </c>
      <c r="BC132" s="20">
        <v>138</v>
      </c>
      <c r="BD132" s="20">
        <v>76</v>
      </c>
      <c r="BE132" s="20">
        <v>21</v>
      </c>
      <c r="BF132" s="20">
        <v>134</v>
      </c>
      <c r="BG132" s="20">
        <v>178</v>
      </c>
      <c r="BH132" s="20">
        <v>84.4</v>
      </c>
      <c r="BI132" s="20">
        <v>74.221999999999994</v>
      </c>
      <c r="BJ132" s="20">
        <v>10.222</v>
      </c>
      <c r="BK132" s="20">
        <v>1.03</v>
      </c>
      <c r="BL132" s="20">
        <v>14.888999999999999</v>
      </c>
      <c r="BM132" s="20">
        <v>0.56699999999999995</v>
      </c>
      <c r="BN132" s="20">
        <v>23.1</v>
      </c>
      <c r="BO132" s="20">
        <v>22.2</v>
      </c>
      <c r="BP132" s="20">
        <v>2.2999999999999998</v>
      </c>
      <c r="BQ132" s="20">
        <v>8.4444444444444446</v>
      </c>
      <c r="BR132" s="20">
        <v>19.8</v>
      </c>
      <c r="BS132" s="20">
        <v>359</v>
      </c>
      <c r="BT132" s="20">
        <v>0.34</v>
      </c>
      <c r="BU132" s="20">
        <v>0</v>
      </c>
      <c r="BV132" s="66">
        <v>334</v>
      </c>
      <c r="BW132" s="66">
        <v>335</v>
      </c>
      <c r="BX132" s="66">
        <v>302</v>
      </c>
      <c r="BY132" s="66">
        <v>251</v>
      </c>
      <c r="BZ132" s="66">
        <v>315</v>
      </c>
      <c r="CA132" s="66">
        <v>257.5</v>
      </c>
      <c r="CB132" s="66">
        <v>358</v>
      </c>
      <c r="CC132" s="66">
        <v>332</v>
      </c>
      <c r="CD132" s="20">
        <v>1</v>
      </c>
      <c r="CE132" s="20">
        <v>10.93</v>
      </c>
      <c r="CF132" s="20">
        <v>113.3</v>
      </c>
      <c r="CG132" s="20">
        <v>102.3</v>
      </c>
      <c r="CH132" s="20">
        <v>74</v>
      </c>
      <c r="CI132" s="20">
        <v>0.113</v>
      </c>
      <c r="CJ132" s="20">
        <v>0.12</v>
      </c>
      <c r="CK132" s="20">
        <v>105</v>
      </c>
      <c r="CL132" s="20">
        <v>104.8</v>
      </c>
      <c r="CM132" s="20">
        <v>0.12</v>
      </c>
      <c r="CN132" s="20">
        <v>113.1</v>
      </c>
      <c r="CO132" s="20">
        <v>100.2</v>
      </c>
      <c r="CP132" s="63">
        <v>0.80089999999999995</v>
      </c>
      <c r="CQ132" s="20">
        <v>2</v>
      </c>
      <c r="CR132" s="20">
        <f t="shared" si="17"/>
        <v>0.25</v>
      </c>
      <c r="CS132" s="20">
        <v>1366</v>
      </c>
      <c r="CT132" s="20">
        <v>12.89</v>
      </c>
      <c r="CU132" s="20">
        <v>0.52</v>
      </c>
      <c r="CV132" s="20">
        <v>847</v>
      </c>
      <c r="CW132" s="20">
        <v>677</v>
      </c>
      <c r="CX132" s="20">
        <v>614</v>
      </c>
      <c r="CY132" s="20">
        <v>0.505</v>
      </c>
      <c r="CZ132" s="20">
        <v>88</v>
      </c>
      <c r="DA132" s="20">
        <v>227</v>
      </c>
      <c r="DB132" s="20">
        <v>0.38800000000000001</v>
      </c>
      <c r="DC132" s="20">
        <v>139</v>
      </c>
      <c r="DD132" s="20">
        <v>198</v>
      </c>
      <c r="DE132" s="20">
        <v>0.70199999999999996</v>
      </c>
      <c r="DF132" s="20">
        <v>111</v>
      </c>
      <c r="DG132" s="20">
        <f t="shared" si="20"/>
        <v>13.875</v>
      </c>
      <c r="DH132" s="20">
        <v>371</v>
      </c>
      <c r="DI132" s="20">
        <f t="shared" si="21"/>
        <v>46.375</v>
      </c>
      <c r="DJ132" s="20">
        <v>157</v>
      </c>
      <c r="DK132" s="20">
        <v>85</v>
      </c>
      <c r="DL132" s="20">
        <v>40</v>
      </c>
      <c r="DM132" s="20">
        <v>107</v>
      </c>
      <c r="DN132" s="20">
        <v>164</v>
      </c>
      <c r="DO132" s="20">
        <v>94.1</v>
      </c>
      <c r="DP132" s="20">
        <v>75.221999999999994</v>
      </c>
      <c r="DQ132" s="20">
        <v>18.888999999999999</v>
      </c>
      <c r="DR132" s="20">
        <v>1.4670000000000001</v>
      </c>
      <c r="DS132" s="20">
        <v>11.888999999999999</v>
      </c>
      <c r="DT132" s="20">
        <v>0.79400000000000004</v>
      </c>
      <c r="DU132" s="20">
        <v>25.2</v>
      </c>
      <c r="DV132" s="20">
        <v>22</v>
      </c>
      <c r="DW132" s="20">
        <v>4.4000000000000004</v>
      </c>
      <c r="DX132" s="20">
        <v>9.4444444444444446</v>
      </c>
      <c r="DY132" s="20">
        <v>18.2</v>
      </c>
      <c r="DZ132" s="20">
        <v>24</v>
      </c>
      <c r="EA132" s="20">
        <v>0.625</v>
      </c>
      <c r="EB132" s="20">
        <v>1</v>
      </c>
      <c r="EC132" s="66">
        <v>29</v>
      </c>
      <c r="ED132" s="66">
        <v>37</v>
      </c>
      <c r="EE132" s="66">
        <v>7</v>
      </c>
      <c r="EF132" s="66">
        <v>53</v>
      </c>
      <c r="EG132" s="66">
        <v>71</v>
      </c>
      <c r="EH132" s="66">
        <v>33.299999999999997</v>
      </c>
      <c r="EI132" s="66">
        <v>22</v>
      </c>
      <c r="EJ132" s="66">
        <v>45</v>
      </c>
      <c r="EK132" s="20">
        <v>9943.56</v>
      </c>
      <c r="EL132" s="20">
        <v>12440.34</v>
      </c>
      <c r="EM132" s="20">
        <v>140.61833333333334</v>
      </c>
      <c r="EN132" s="20">
        <v>100.396</v>
      </c>
      <c r="EO132" s="20">
        <v>13.8996</v>
      </c>
      <c r="EP132" s="20">
        <v>119.72</v>
      </c>
      <c r="EQ132" s="21">
        <v>71</v>
      </c>
      <c r="ER132" s="21">
        <v>88</v>
      </c>
      <c r="ES132" s="61" t="s">
        <v>106</v>
      </c>
      <c r="ET132" s="61">
        <v>159</v>
      </c>
      <c r="EU132" s="61">
        <v>-17</v>
      </c>
    </row>
    <row r="133" spans="1:151" x14ac:dyDescent="0.45">
      <c r="A133" s="64">
        <v>45276</v>
      </c>
      <c r="B133" s="21" t="s">
        <v>91</v>
      </c>
      <c r="C133" s="21">
        <v>282</v>
      </c>
      <c r="D133" s="21" t="s">
        <v>225</v>
      </c>
      <c r="E133" s="21">
        <v>92</v>
      </c>
      <c r="F133" s="50" t="s">
        <v>558</v>
      </c>
      <c r="G133" t="s">
        <v>91</v>
      </c>
      <c r="H133" t="s">
        <v>225</v>
      </c>
      <c r="I133" t="s">
        <v>91</v>
      </c>
      <c r="J133" t="s">
        <v>225</v>
      </c>
      <c r="K133" t="s">
        <v>1337</v>
      </c>
      <c r="L133" t="s">
        <v>225</v>
      </c>
      <c r="M133" t="s">
        <v>580</v>
      </c>
      <c r="N133" t="s">
        <v>225</v>
      </c>
      <c r="O133" t="s">
        <v>91</v>
      </c>
      <c r="P133" t="s">
        <v>225</v>
      </c>
      <c r="Q133" t="s">
        <v>423</v>
      </c>
      <c r="R133" t="s">
        <v>225</v>
      </c>
      <c r="S133" t="s">
        <v>15</v>
      </c>
      <c r="T133" t="s">
        <v>82</v>
      </c>
      <c r="U133">
        <v>9</v>
      </c>
      <c r="V133">
        <v>10</v>
      </c>
      <c r="W133" s="20">
        <v>0.66666666666666696</v>
      </c>
      <c r="X133" s="20">
        <v>11.56</v>
      </c>
      <c r="Y133" s="20">
        <v>113.8</v>
      </c>
      <c r="Z133" s="20">
        <v>102.2</v>
      </c>
      <c r="AA133" s="20">
        <v>70.8</v>
      </c>
      <c r="AB133" s="20">
        <v>-1.4E-2</v>
      </c>
      <c r="AC133" s="20">
        <v>2.0499999999999998</v>
      </c>
      <c r="AD133" s="20">
        <v>106.5</v>
      </c>
      <c r="AE133" s="20">
        <v>104.5</v>
      </c>
      <c r="AF133" s="20">
        <v>2.0499999999999998</v>
      </c>
      <c r="AG133" s="20">
        <v>114.4</v>
      </c>
      <c r="AH133" s="20">
        <v>100.7</v>
      </c>
      <c r="AI133" s="20">
        <v>0.81279999999999997</v>
      </c>
      <c r="AJ133" s="20">
        <v>-0.4</v>
      </c>
      <c r="AK133" s="20">
        <v>-4.4444444444444446E-2</v>
      </c>
      <c r="AL133" s="20">
        <v>1328</v>
      </c>
      <c r="AM133" s="20">
        <v>11.4</v>
      </c>
      <c r="AN133" s="20">
        <v>2.0699999999999998</v>
      </c>
      <c r="AO133" s="20">
        <v>723</v>
      </c>
      <c r="AP133" s="20">
        <v>639</v>
      </c>
      <c r="AQ133" s="20">
        <v>612</v>
      </c>
      <c r="AR133" s="20">
        <v>0.44800000000000001</v>
      </c>
      <c r="AS133" s="20">
        <v>76</v>
      </c>
      <c r="AT133" s="20">
        <v>213</v>
      </c>
      <c r="AU133" s="20">
        <v>0.35699999999999998</v>
      </c>
      <c r="AV133" s="20">
        <v>99</v>
      </c>
      <c r="AW133" s="20">
        <v>138</v>
      </c>
      <c r="AX133" s="20">
        <v>0.71699999999999997</v>
      </c>
      <c r="AY133" s="20">
        <v>164</v>
      </c>
      <c r="AZ133" s="20">
        <v>18.222222222222221</v>
      </c>
      <c r="BA133" s="20">
        <v>376</v>
      </c>
      <c r="BB133" s="20">
        <v>41.777777777777779</v>
      </c>
      <c r="BC133" s="20">
        <v>154</v>
      </c>
      <c r="BD133" s="20">
        <v>70</v>
      </c>
      <c r="BE133" s="20">
        <v>47</v>
      </c>
      <c r="BF133" s="20">
        <v>114</v>
      </c>
      <c r="BG133" s="20">
        <v>164</v>
      </c>
      <c r="BH133" s="20">
        <v>80.3</v>
      </c>
      <c r="BI133" s="20">
        <v>71</v>
      </c>
      <c r="BJ133" s="20">
        <v>9.3330000000000002</v>
      </c>
      <c r="BK133" s="20">
        <v>1.351</v>
      </c>
      <c r="BL133" s="20">
        <v>12.667</v>
      </c>
      <c r="BM133" s="20">
        <v>0.61399999999999999</v>
      </c>
      <c r="BN133" s="20">
        <v>23.7</v>
      </c>
      <c r="BO133" s="20">
        <v>15.3</v>
      </c>
      <c r="BP133" s="20">
        <v>5.2</v>
      </c>
      <c r="BQ133" s="20">
        <v>7.7777777777777777</v>
      </c>
      <c r="BR133" s="20">
        <v>18.2</v>
      </c>
      <c r="BS133" s="20">
        <v>105</v>
      </c>
      <c r="BT133" s="20">
        <v>0.55200000000000005</v>
      </c>
      <c r="BU133" s="20">
        <v>-1</v>
      </c>
      <c r="BV133" s="66">
        <v>67</v>
      </c>
      <c r="BW133" s="66">
        <v>48</v>
      </c>
      <c r="BX133" s="66">
        <v>87</v>
      </c>
      <c r="BY133" s="66">
        <v>55</v>
      </c>
      <c r="BZ133" s="66">
        <v>65</v>
      </c>
      <c r="CA133" s="66">
        <v>57.5</v>
      </c>
      <c r="CB133" s="66">
        <v>101</v>
      </c>
      <c r="CC133" s="66">
        <v>125</v>
      </c>
      <c r="CD133" s="20">
        <v>0.5</v>
      </c>
      <c r="CE133" s="20">
        <v>-2.08</v>
      </c>
      <c r="CF133" s="20">
        <v>97.4</v>
      </c>
      <c r="CG133" s="20">
        <v>99.5</v>
      </c>
      <c r="CH133" s="20">
        <v>71.3</v>
      </c>
      <c r="CI133" s="20">
        <v>-9.5000000000000001E-2</v>
      </c>
      <c r="CJ133" s="20">
        <v>-6.75</v>
      </c>
      <c r="CK133" s="20">
        <v>101.8</v>
      </c>
      <c r="CL133" s="20">
        <v>108.5</v>
      </c>
      <c r="CM133" s="20">
        <v>-6.75</v>
      </c>
      <c r="CN133" s="20">
        <v>98.4</v>
      </c>
      <c r="CO133" s="20">
        <v>98.8</v>
      </c>
      <c r="CP133" s="63">
        <v>0.48880000000000001</v>
      </c>
      <c r="CQ133" s="20">
        <v>-3.5</v>
      </c>
      <c r="CR133" s="20">
        <v>-0.35</v>
      </c>
      <c r="CS133" s="20">
        <v>1133</v>
      </c>
      <c r="CT133" s="20">
        <v>-0.37</v>
      </c>
      <c r="CU133" s="20">
        <v>-4.47</v>
      </c>
      <c r="CV133" s="20">
        <v>726</v>
      </c>
      <c r="CW133" s="20">
        <v>685</v>
      </c>
      <c r="CX133" s="20">
        <v>596</v>
      </c>
      <c r="CY133" s="20">
        <v>0.41899999999999998</v>
      </c>
      <c r="CZ133" s="20">
        <v>73</v>
      </c>
      <c r="DA133" s="20">
        <v>236</v>
      </c>
      <c r="DB133" s="20">
        <v>0.309</v>
      </c>
      <c r="DC133" s="20">
        <v>153</v>
      </c>
      <c r="DD133" s="20">
        <v>252</v>
      </c>
      <c r="DE133" s="20">
        <v>0.60699999999999998</v>
      </c>
      <c r="DF133" s="20">
        <v>136</v>
      </c>
      <c r="DG133" s="20">
        <v>13.6</v>
      </c>
      <c r="DH133" s="20">
        <v>387</v>
      </c>
      <c r="DI133" s="20">
        <v>38.700000000000003</v>
      </c>
      <c r="DJ133" s="20">
        <v>139</v>
      </c>
      <c r="DK133" s="20">
        <v>90</v>
      </c>
      <c r="DL133" s="20">
        <v>46</v>
      </c>
      <c r="DM133" s="20">
        <v>149</v>
      </c>
      <c r="DN133" s="20">
        <v>209</v>
      </c>
      <c r="DO133" s="20">
        <v>72.599999999999994</v>
      </c>
      <c r="DP133" s="20">
        <v>68.5</v>
      </c>
      <c r="DQ133" s="20">
        <v>4.0999999999999996</v>
      </c>
      <c r="DR133" s="20">
        <v>0.93300000000000005</v>
      </c>
      <c r="DS133" s="20">
        <v>14.9</v>
      </c>
      <c r="DT133" s="20">
        <v>0.60399999999999998</v>
      </c>
      <c r="DU133" s="20">
        <v>23.6</v>
      </c>
      <c r="DV133" s="20">
        <v>25.2</v>
      </c>
      <c r="DW133" s="20">
        <v>4.5999999999999996</v>
      </c>
      <c r="DX133" s="20">
        <v>9</v>
      </c>
      <c r="DY133" s="20">
        <v>20.9</v>
      </c>
      <c r="DZ133" s="20">
        <v>249</v>
      </c>
      <c r="EA133" s="20">
        <v>0.45400000000000001</v>
      </c>
      <c r="EB133" s="20">
        <v>3</v>
      </c>
      <c r="EC133" s="66">
        <v>212</v>
      </c>
      <c r="ED133" s="66">
        <v>131</v>
      </c>
      <c r="EE133" s="66">
        <v>258</v>
      </c>
      <c r="EF133" s="66">
        <v>198</v>
      </c>
      <c r="EG133" s="66">
        <v>192</v>
      </c>
      <c r="EH133" s="66">
        <v>175</v>
      </c>
      <c r="EI133" s="66">
        <v>251</v>
      </c>
      <c r="EJ133" s="66">
        <v>154</v>
      </c>
      <c r="EK133" s="20">
        <v>11323.1</v>
      </c>
      <c r="EL133" s="20">
        <v>9954.2800000000007</v>
      </c>
      <c r="EM133" s="20">
        <v>114.003</v>
      </c>
      <c r="EN133" s="20">
        <v>115.88888888888889</v>
      </c>
      <c r="EO133" s="20">
        <v>11.0474</v>
      </c>
      <c r="EP133" s="20">
        <v>149.85299999999998</v>
      </c>
      <c r="EQ133" s="21">
        <v>77</v>
      </c>
      <c r="ER133" s="21">
        <v>55</v>
      </c>
      <c r="ES133" s="61" t="s">
        <v>91</v>
      </c>
      <c r="ET133" s="61">
        <v>132</v>
      </c>
      <c r="EU133" s="61">
        <v>22</v>
      </c>
    </row>
    <row r="134" spans="1:151" x14ac:dyDescent="0.45">
      <c r="A134" s="64">
        <v>45276</v>
      </c>
      <c r="B134" s="21" t="s">
        <v>315</v>
      </c>
      <c r="C134" s="21">
        <v>21</v>
      </c>
      <c r="D134" s="21" t="s">
        <v>367</v>
      </c>
      <c r="E134" s="21">
        <v>83</v>
      </c>
      <c r="F134" s="50" t="s">
        <v>558</v>
      </c>
      <c r="G134" t="s">
        <v>315</v>
      </c>
      <c r="H134" t="s">
        <v>367</v>
      </c>
      <c r="I134" t="s">
        <v>315</v>
      </c>
      <c r="J134" t="s">
        <v>367</v>
      </c>
      <c r="K134" t="s">
        <v>315</v>
      </c>
      <c r="L134" t="s">
        <v>367</v>
      </c>
      <c r="M134" t="s">
        <v>315</v>
      </c>
      <c r="N134" t="s">
        <v>367</v>
      </c>
      <c r="O134" t="s">
        <v>315</v>
      </c>
      <c r="P134" t="s">
        <v>367</v>
      </c>
      <c r="Q134" t="s">
        <v>315</v>
      </c>
      <c r="R134" t="s">
        <v>367</v>
      </c>
      <c r="S134" t="s">
        <v>102</v>
      </c>
      <c r="T134" t="s">
        <v>114</v>
      </c>
      <c r="U134">
        <v>8</v>
      </c>
      <c r="V134">
        <v>8</v>
      </c>
      <c r="W134" s="20">
        <v>0.36363636363636398</v>
      </c>
      <c r="X134" s="20">
        <v>-4.6399999999999997</v>
      </c>
      <c r="Y134" s="20">
        <v>101.8</v>
      </c>
      <c r="Z134" s="20">
        <v>106.5</v>
      </c>
      <c r="AA134" s="20">
        <v>67.2</v>
      </c>
      <c r="AB134" s="20">
        <v>-0.16300000000000001</v>
      </c>
      <c r="AC134" s="20">
        <v>5.73</v>
      </c>
      <c r="AD134" s="20">
        <v>107.7</v>
      </c>
      <c r="AE134" s="20">
        <v>101.9</v>
      </c>
      <c r="AF134" s="20">
        <v>5.73</v>
      </c>
      <c r="AG134" s="20">
        <v>102.9</v>
      </c>
      <c r="AH134" s="20">
        <v>106.4</v>
      </c>
      <c r="AI134" s="20">
        <v>0.40460000000000002</v>
      </c>
      <c r="AJ134" s="20">
        <v>-4.9000000000000004</v>
      </c>
      <c r="AK134" s="20">
        <v>-0.61250000000000004</v>
      </c>
      <c r="AL134" s="20">
        <v>1068</v>
      </c>
      <c r="AM134" s="20">
        <v>-6.05</v>
      </c>
      <c r="AN134" s="20">
        <v>1.83</v>
      </c>
      <c r="AO134" s="20">
        <v>779</v>
      </c>
      <c r="AP134" s="20">
        <v>748</v>
      </c>
      <c r="AQ134" s="20">
        <v>650</v>
      </c>
      <c r="AR134" s="20">
        <v>0.432</v>
      </c>
      <c r="AS134" s="20">
        <v>89</v>
      </c>
      <c r="AT134" s="20">
        <v>256</v>
      </c>
      <c r="AU134" s="20">
        <v>0.34799999999999998</v>
      </c>
      <c r="AV134" s="20">
        <v>128</v>
      </c>
      <c r="AW134" s="20">
        <v>159</v>
      </c>
      <c r="AX134" s="20">
        <v>0.80500000000000005</v>
      </c>
      <c r="AY134" s="20">
        <v>94</v>
      </c>
      <c r="AZ134" s="20">
        <v>11.75</v>
      </c>
      <c r="BA134" s="20">
        <v>377</v>
      </c>
      <c r="BB134" s="20">
        <v>47.125</v>
      </c>
      <c r="BC134" s="20">
        <v>170</v>
      </c>
      <c r="BD134" s="20">
        <v>77</v>
      </c>
      <c r="BE134" s="20">
        <v>28</v>
      </c>
      <c r="BF134" s="20">
        <v>118</v>
      </c>
      <c r="BG134" s="20">
        <v>169</v>
      </c>
      <c r="BH134" s="20">
        <v>70.8</v>
      </c>
      <c r="BI134" s="20">
        <v>68</v>
      </c>
      <c r="BJ134" s="20">
        <v>2.8180000000000001</v>
      </c>
      <c r="BK134" s="20">
        <v>1.4410000000000001</v>
      </c>
      <c r="BL134" s="20">
        <v>10.727</v>
      </c>
      <c r="BM134" s="20">
        <v>0.65300000000000002</v>
      </c>
      <c r="BN134" s="20">
        <v>23.3</v>
      </c>
      <c r="BO134" s="20">
        <v>14.5</v>
      </c>
      <c r="BP134" s="20">
        <v>2.5</v>
      </c>
      <c r="BQ134" s="20">
        <v>7</v>
      </c>
      <c r="BR134" s="20">
        <v>15.4</v>
      </c>
      <c r="BS134" s="20">
        <v>248</v>
      </c>
      <c r="BT134" s="20">
        <v>0.45500000000000002</v>
      </c>
      <c r="BU134" s="20">
        <v>1</v>
      </c>
      <c r="BV134" s="66">
        <v>253</v>
      </c>
      <c r="BW134" s="66">
        <v>268</v>
      </c>
      <c r="BX134" s="66">
        <v>284</v>
      </c>
      <c r="BY134" s="66">
        <v>205</v>
      </c>
      <c r="BZ134" s="66">
        <v>235</v>
      </c>
      <c r="CA134" s="66">
        <v>209</v>
      </c>
      <c r="CB134" s="66">
        <v>246</v>
      </c>
      <c r="CC134" s="66">
        <v>250</v>
      </c>
      <c r="CD134" s="20">
        <v>0.77777777777777801</v>
      </c>
      <c r="CE134" s="20">
        <v>-3.12</v>
      </c>
      <c r="CF134" s="20">
        <v>102.6</v>
      </c>
      <c r="CG134" s="20">
        <v>105.7</v>
      </c>
      <c r="CH134" s="20">
        <v>70.7</v>
      </c>
      <c r="CI134" s="20">
        <v>0.188</v>
      </c>
      <c r="CJ134" s="20">
        <v>-3.52</v>
      </c>
      <c r="CK134" s="20">
        <v>102.3</v>
      </c>
      <c r="CL134" s="20">
        <v>105.9</v>
      </c>
      <c r="CM134" s="20">
        <v>-6.82</v>
      </c>
      <c r="CN134" s="20">
        <v>100.6</v>
      </c>
      <c r="CO134" s="20">
        <v>106.9</v>
      </c>
      <c r="CP134" s="63">
        <v>0.33110000000000001</v>
      </c>
      <c r="CQ134" s="20">
        <v>-0.4</v>
      </c>
      <c r="CR134" s="20">
        <v>-0.05</v>
      </c>
      <c r="CS134" s="20">
        <v>1153</v>
      </c>
      <c r="CT134" s="20">
        <v>1.23</v>
      </c>
      <c r="CU134" s="20">
        <v>-2.15</v>
      </c>
      <c r="CV134" s="20">
        <v>740</v>
      </c>
      <c r="CW134" s="20">
        <v>643</v>
      </c>
      <c r="CX134" s="20">
        <v>570</v>
      </c>
      <c r="CY134" s="20">
        <v>0.48199999999999998</v>
      </c>
      <c r="CZ134" s="20">
        <v>61</v>
      </c>
      <c r="DA134" s="20">
        <v>184</v>
      </c>
      <c r="DB134" s="20">
        <v>0.33200000000000002</v>
      </c>
      <c r="DC134" s="20">
        <v>129</v>
      </c>
      <c r="DD134" s="20">
        <v>182</v>
      </c>
      <c r="DE134" s="20">
        <v>0.70899999999999996</v>
      </c>
      <c r="DF134" s="20">
        <v>86</v>
      </c>
      <c r="DG134" s="20">
        <v>10.75</v>
      </c>
      <c r="DH134" s="20">
        <v>341</v>
      </c>
      <c r="DI134" s="20">
        <v>42.625</v>
      </c>
      <c r="DJ134" s="20">
        <v>146</v>
      </c>
      <c r="DK134" s="20">
        <v>73</v>
      </c>
      <c r="DL134" s="20">
        <v>37</v>
      </c>
      <c r="DM134" s="20">
        <v>97</v>
      </c>
      <c r="DN134" s="20">
        <v>139</v>
      </c>
      <c r="DO134" s="20">
        <v>82.2</v>
      </c>
      <c r="DP134" s="20">
        <v>71.444000000000003</v>
      </c>
      <c r="DQ134" s="20">
        <v>10.778</v>
      </c>
      <c r="DR134" s="20">
        <v>1.5049999999999999</v>
      </c>
      <c r="DS134" s="20">
        <v>10.778</v>
      </c>
      <c r="DT134" s="20">
        <v>0.753</v>
      </c>
      <c r="DU134" s="20">
        <v>20.399999999999999</v>
      </c>
      <c r="DV134" s="20">
        <v>20.2</v>
      </c>
      <c r="DW134" s="20">
        <v>4.0999999999999996</v>
      </c>
      <c r="DX134" s="20">
        <v>8.1111111111111107</v>
      </c>
      <c r="DY134" s="20">
        <v>15.4</v>
      </c>
      <c r="DZ134" s="20">
        <v>46</v>
      </c>
      <c r="EA134" s="20">
        <v>0.59</v>
      </c>
      <c r="EB134" s="20">
        <v>3</v>
      </c>
      <c r="EC134" s="66">
        <v>114</v>
      </c>
      <c r="ED134" s="66">
        <v>216</v>
      </c>
      <c r="EE134" s="66">
        <v>70</v>
      </c>
      <c r="EF134" s="66">
        <v>233</v>
      </c>
      <c r="EG134" s="66">
        <v>213</v>
      </c>
      <c r="EH134" s="66">
        <v>136.19999999999999</v>
      </c>
      <c r="EI134" s="66">
        <v>54</v>
      </c>
      <c r="EJ134" s="66">
        <v>186</v>
      </c>
      <c r="EK134" s="20">
        <v>10760.26</v>
      </c>
      <c r="EL134" s="20">
        <v>10926.9</v>
      </c>
      <c r="EM134" s="20">
        <v>87.007888888888886</v>
      </c>
      <c r="EN134" s="20">
        <v>75.445999999999998</v>
      </c>
      <c r="EO134" s="20">
        <v>10.9186</v>
      </c>
      <c r="EP134" s="20">
        <v>111.89500000000001</v>
      </c>
      <c r="EQ134" s="21">
        <v>61</v>
      </c>
      <c r="ER134" s="21">
        <v>70</v>
      </c>
      <c r="ES134" s="61" t="s">
        <v>367</v>
      </c>
      <c r="ET134" s="61">
        <v>131</v>
      </c>
      <c r="EU134" s="61">
        <v>-9</v>
      </c>
    </row>
    <row r="135" spans="1:151" x14ac:dyDescent="0.45">
      <c r="A135" s="64">
        <v>45276</v>
      </c>
      <c r="B135" s="21" t="s">
        <v>268</v>
      </c>
      <c r="C135" s="21">
        <v>10</v>
      </c>
      <c r="D135" s="21" t="s">
        <v>212</v>
      </c>
      <c r="E135" s="21">
        <v>95</v>
      </c>
      <c r="F135" s="50" t="s">
        <v>558</v>
      </c>
      <c r="G135" t="s">
        <v>268</v>
      </c>
      <c r="H135" t="s">
        <v>212</v>
      </c>
      <c r="I135" t="s">
        <v>268</v>
      </c>
      <c r="J135" t="s">
        <v>212</v>
      </c>
      <c r="K135" t="s">
        <v>472</v>
      </c>
      <c r="L135" t="s">
        <v>458</v>
      </c>
      <c r="M135" t="s">
        <v>660</v>
      </c>
      <c r="N135" t="s">
        <v>603</v>
      </c>
      <c r="O135" t="s">
        <v>1364</v>
      </c>
      <c r="P135" t="s">
        <v>458</v>
      </c>
      <c r="Q135" t="s">
        <v>472</v>
      </c>
      <c r="R135" t="s">
        <v>458</v>
      </c>
      <c r="S135" t="s">
        <v>95</v>
      </c>
      <c r="T135" t="s">
        <v>177</v>
      </c>
      <c r="U135">
        <v>8</v>
      </c>
      <c r="V135">
        <v>8</v>
      </c>
      <c r="W135" s="20">
        <v>0.8</v>
      </c>
      <c r="X135" s="20">
        <v>9.23</v>
      </c>
      <c r="Y135" s="20">
        <v>109.4</v>
      </c>
      <c r="Z135" s="20">
        <v>100.1</v>
      </c>
      <c r="AA135" s="20">
        <v>67.900000000000006</v>
      </c>
      <c r="AB135" s="20">
        <v>1.9E-2</v>
      </c>
      <c r="AC135" s="20">
        <v>0.67</v>
      </c>
      <c r="AD135" s="20">
        <v>105.2</v>
      </c>
      <c r="AE135" s="20">
        <v>104.6</v>
      </c>
      <c r="AF135" s="20">
        <v>0.67</v>
      </c>
      <c r="AG135" s="20">
        <v>107.7</v>
      </c>
      <c r="AH135" s="20">
        <v>99.6</v>
      </c>
      <c r="AI135" s="20">
        <v>0.70960000000000001</v>
      </c>
      <c r="AJ135" s="20">
        <v>-0.2</v>
      </c>
      <c r="AK135" s="20">
        <v>-2.5000000000000001E-2</v>
      </c>
      <c r="AL135" s="20">
        <v>1286</v>
      </c>
      <c r="AM135" s="20">
        <v>8.08</v>
      </c>
      <c r="AN135" s="20">
        <v>-0.04</v>
      </c>
      <c r="AO135" s="20">
        <v>812</v>
      </c>
      <c r="AP135" s="20">
        <v>633</v>
      </c>
      <c r="AQ135" s="20">
        <v>630</v>
      </c>
      <c r="AR135" s="20">
        <v>0.47799999999999998</v>
      </c>
      <c r="AS135" s="20">
        <v>82</v>
      </c>
      <c r="AT135" s="20">
        <v>241</v>
      </c>
      <c r="AU135" s="20">
        <v>0.34</v>
      </c>
      <c r="AV135" s="20">
        <v>128</v>
      </c>
      <c r="AW135" s="20">
        <v>184</v>
      </c>
      <c r="AX135" s="20">
        <v>0.69599999999999995</v>
      </c>
      <c r="AY135" s="20">
        <v>115</v>
      </c>
      <c r="AZ135" s="20">
        <v>14.375</v>
      </c>
      <c r="BA135" s="20">
        <v>438</v>
      </c>
      <c r="BB135" s="20">
        <v>54.75</v>
      </c>
      <c r="BC135" s="20">
        <v>163</v>
      </c>
      <c r="BD135" s="20">
        <v>65</v>
      </c>
      <c r="BE135" s="20">
        <v>69</v>
      </c>
      <c r="BF135" s="20">
        <v>105</v>
      </c>
      <c r="BG135" s="20">
        <v>152</v>
      </c>
      <c r="BH135" s="20">
        <v>81.2</v>
      </c>
      <c r="BI135" s="20">
        <v>63.3</v>
      </c>
      <c r="BJ135" s="20">
        <v>17.899999999999999</v>
      </c>
      <c r="BK135" s="20">
        <v>1.552</v>
      </c>
      <c r="BL135" s="20">
        <v>10.5</v>
      </c>
      <c r="BM135" s="20">
        <v>0.61899999999999999</v>
      </c>
      <c r="BN135" s="20">
        <v>24.1</v>
      </c>
      <c r="BO135" s="20">
        <v>18.399999999999999</v>
      </c>
      <c r="BP135" s="20">
        <v>6.9</v>
      </c>
      <c r="BQ135" s="20">
        <v>6.5</v>
      </c>
      <c r="BR135" s="20">
        <v>15.2</v>
      </c>
      <c r="BS135" s="20">
        <v>32</v>
      </c>
      <c r="BT135" s="20">
        <v>0.60699999999999998</v>
      </c>
      <c r="BU135" s="20">
        <v>2</v>
      </c>
      <c r="BV135" s="66">
        <v>45</v>
      </c>
      <c r="BW135" s="66">
        <v>134</v>
      </c>
      <c r="BX135" s="66">
        <v>66</v>
      </c>
      <c r="BY135" s="66">
        <v>80</v>
      </c>
      <c r="BZ135" s="66">
        <v>82</v>
      </c>
      <c r="CA135" s="66">
        <v>69.3</v>
      </c>
      <c r="CB135" s="66">
        <v>38</v>
      </c>
      <c r="CC135" s="66">
        <v>141</v>
      </c>
      <c r="CD135" s="20">
        <v>0.45454545454545398</v>
      </c>
      <c r="CE135" s="20">
        <v>-2.65</v>
      </c>
      <c r="CF135" s="20">
        <v>99.1</v>
      </c>
      <c r="CG135" s="20">
        <v>101.7</v>
      </c>
      <c r="CH135" s="20">
        <v>70.2</v>
      </c>
      <c r="CI135" s="20">
        <v>3.5000000000000003E-2</v>
      </c>
      <c r="CJ135" s="20">
        <v>4.87</v>
      </c>
      <c r="CK135" s="20">
        <v>108.7</v>
      </c>
      <c r="CL135" s="20">
        <v>103.8</v>
      </c>
      <c r="CM135" s="20">
        <v>4.87</v>
      </c>
      <c r="CN135" s="20">
        <v>98.2</v>
      </c>
      <c r="CO135" s="20">
        <v>100.8</v>
      </c>
      <c r="CP135" s="63">
        <v>0.42570000000000002</v>
      </c>
      <c r="CQ135" s="20">
        <v>-3.6</v>
      </c>
      <c r="CR135" s="20">
        <v>-0.45</v>
      </c>
      <c r="CS135" s="20">
        <v>1099</v>
      </c>
      <c r="CT135" s="20">
        <v>-2.72</v>
      </c>
      <c r="CU135" s="20">
        <v>3.9</v>
      </c>
      <c r="CV135" s="20">
        <v>811</v>
      </c>
      <c r="CW135" s="20">
        <v>764</v>
      </c>
      <c r="CX135" s="20">
        <v>700</v>
      </c>
      <c r="CY135" s="20">
        <v>0.41599999999999998</v>
      </c>
      <c r="CZ135" s="20">
        <v>73</v>
      </c>
      <c r="DA135" s="20">
        <v>248</v>
      </c>
      <c r="DB135" s="20">
        <v>0.29399999999999998</v>
      </c>
      <c r="DC135" s="20">
        <v>156</v>
      </c>
      <c r="DD135" s="20">
        <v>239</v>
      </c>
      <c r="DE135" s="20">
        <v>0.65300000000000002</v>
      </c>
      <c r="DF135" s="20">
        <v>141</v>
      </c>
      <c r="DG135" s="20">
        <v>17.625</v>
      </c>
      <c r="DH135" s="20">
        <v>452</v>
      </c>
      <c r="DI135" s="20">
        <v>56.5</v>
      </c>
      <c r="DJ135" s="20">
        <v>134</v>
      </c>
      <c r="DK135" s="20">
        <v>70</v>
      </c>
      <c r="DL135" s="20">
        <v>29</v>
      </c>
      <c r="DM135" s="20">
        <v>127</v>
      </c>
      <c r="DN135" s="20">
        <v>208</v>
      </c>
      <c r="DO135" s="20">
        <v>73.7</v>
      </c>
      <c r="DP135" s="20">
        <v>69.454999999999998</v>
      </c>
      <c r="DQ135" s="20">
        <v>4.2729999999999997</v>
      </c>
      <c r="DR135" s="20">
        <v>1.0549999999999999</v>
      </c>
      <c r="DS135" s="20">
        <v>11.545</v>
      </c>
      <c r="DT135" s="20">
        <v>0.55100000000000005</v>
      </c>
      <c r="DU135" s="20">
        <v>22.5</v>
      </c>
      <c r="DV135" s="20">
        <v>21.7</v>
      </c>
      <c r="DW135" s="20">
        <v>2.6</v>
      </c>
      <c r="DX135" s="20">
        <v>6.3636363636363633</v>
      </c>
      <c r="DY135" s="20">
        <v>18.899999999999999</v>
      </c>
      <c r="DZ135" s="20">
        <v>225</v>
      </c>
      <c r="EA135" s="20">
        <v>0.46800000000000003</v>
      </c>
      <c r="EB135" s="20">
        <v>4</v>
      </c>
      <c r="EC135" s="66">
        <v>207</v>
      </c>
      <c r="ED135" s="66">
        <v>244</v>
      </c>
      <c r="EE135" s="66">
        <v>246</v>
      </c>
      <c r="EF135" s="66">
        <v>229</v>
      </c>
      <c r="EG135" s="66">
        <v>202</v>
      </c>
      <c r="EH135" s="66">
        <v>188.7</v>
      </c>
      <c r="EI135" s="66">
        <v>221</v>
      </c>
      <c r="EJ135" s="66">
        <v>190</v>
      </c>
      <c r="EK135" s="20">
        <v>11125.980000000001</v>
      </c>
      <c r="EL135" s="20">
        <v>9919.909999999998</v>
      </c>
      <c r="EM135" s="20">
        <v>66.818181818181813</v>
      </c>
      <c r="EN135" s="20">
        <v>75.042500000000004</v>
      </c>
      <c r="EO135" s="20">
        <v>9.9255999999999993</v>
      </c>
      <c r="EP135" s="20">
        <v>144.768</v>
      </c>
      <c r="EQ135" s="21">
        <v>80</v>
      </c>
      <c r="ER135" s="21">
        <v>59</v>
      </c>
      <c r="ES135" s="61" t="s">
        <v>268</v>
      </c>
      <c r="ET135" s="61">
        <v>139</v>
      </c>
      <c r="EU135" s="61">
        <v>21</v>
      </c>
    </row>
    <row r="136" spans="1:151" x14ac:dyDescent="0.45">
      <c r="A136" s="64">
        <v>45276</v>
      </c>
      <c r="B136" s="21" t="s">
        <v>23</v>
      </c>
      <c r="C136" s="21">
        <v>238</v>
      </c>
      <c r="D136" s="21" t="s">
        <v>25</v>
      </c>
      <c r="E136" s="21">
        <v>11</v>
      </c>
      <c r="F136" s="50" t="s">
        <v>1644</v>
      </c>
      <c r="G136" t="s">
        <v>23</v>
      </c>
      <c r="H136" t="s">
        <v>25</v>
      </c>
      <c r="I136" t="s">
        <v>23</v>
      </c>
      <c r="J136" t="s">
        <v>25</v>
      </c>
      <c r="K136" t="s">
        <v>23</v>
      </c>
      <c r="L136" t="s">
        <v>25</v>
      </c>
      <c r="M136" t="s">
        <v>23</v>
      </c>
      <c r="N136" t="s">
        <v>25</v>
      </c>
      <c r="O136" t="s">
        <v>23</v>
      </c>
      <c r="P136" t="s">
        <v>25</v>
      </c>
      <c r="Q136" t="s">
        <v>23</v>
      </c>
      <c r="R136" t="s">
        <v>25</v>
      </c>
      <c r="S136" t="s">
        <v>24</v>
      </c>
      <c r="T136" t="s">
        <v>19</v>
      </c>
      <c r="U136">
        <v>10</v>
      </c>
      <c r="V136">
        <v>8</v>
      </c>
      <c r="W136" s="20">
        <v>0.9</v>
      </c>
      <c r="X136" s="20">
        <v>29.08</v>
      </c>
      <c r="Y136" s="20">
        <v>121.9</v>
      </c>
      <c r="Z136" s="20">
        <v>92.8</v>
      </c>
      <c r="AA136" s="20">
        <v>69.3</v>
      </c>
      <c r="AB136" s="20">
        <v>6.2E-2</v>
      </c>
      <c r="AC136" s="20">
        <v>11.54</v>
      </c>
      <c r="AD136" s="20">
        <v>111.8</v>
      </c>
      <c r="AE136" s="20">
        <v>100.2</v>
      </c>
      <c r="AF136" s="20">
        <v>11.52</v>
      </c>
      <c r="AG136" s="20">
        <v>121.9</v>
      </c>
      <c r="AH136" s="20">
        <v>92.5</v>
      </c>
      <c r="AI136" s="20">
        <v>0.95960000000000001</v>
      </c>
      <c r="AJ136" s="20">
        <v>3.4</v>
      </c>
      <c r="AK136" s="20">
        <v>0.33999999999999997</v>
      </c>
      <c r="AL136" s="20">
        <v>1445</v>
      </c>
      <c r="AM136" s="20">
        <v>27.88</v>
      </c>
      <c r="AN136" s="20">
        <v>11.38</v>
      </c>
      <c r="AO136" s="20">
        <v>856</v>
      </c>
      <c r="AP136" s="20">
        <v>691</v>
      </c>
      <c r="AQ136" s="20">
        <v>589</v>
      </c>
      <c r="AR136" s="20">
        <v>0.49099999999999999</v>
      </c>
      <c r="AS136" s="20">
        <v>83</v>
      </c>
      <c r="AT136" s="20">
        <v>207</v>
      </c>
      <c r="AU136" s="20">
        <v>0.40100000000000002</v>
      </c>
      <c r="AV136" s="20">
        <v>195</v>
      </c>
      <c r="AW136" s="20">
        <v>271</v>
      </c>
      <c r="AX136" s="20">
        <v>0.72</v>
      </c>
      <c r="AY136" s="20">
        <v>115</v>
      </c>
      <c r="AZ136" s="20">
        <v>11.5</v>
      </c>
      <c r="BA136" s="20">
        <v>420</v>
      </c>
      <c r="BB136" s="20">
        <v>42</v>
      </c>
      <c r="BC136" s="20">
        <v>180</v>
      </c>
      <c r="BD136" s="20">
        <v>55</v>
      </c>
      <c r="BE136" s="20">
        <v>47</v>
      </c>
      <c r="BF136" s="20">
        <v>122</v>
      </c>
      <c r="BG136" s="20">
        <v>149</v>
      </c>
      <c r="BH136" s="20">
        <v>85.6</v>
      </c>
      <c r="BI136" s="20">
        <v>69.099999999999994</v>
      </c>
      <c r="BJ136" s="20">
        <v>16.5</v>
      </c>
      <c r="BK136" s="20">
        <v>1.4750000000000001</v>
      </c>
      <c r="BL136" s="20">
        <v>12.2</v>
      </c>
      <c r="BM136" s="20">
        <v>0.45100000000000001</v>
      </c>
      <c r="BN136" s="20">
        <v>20.7</v>
      </c>
      <c r="BO136" s="20">
        <v>27.1</v>
      </c>
      <c r="BP136" s="20">
        <v>4.7</v>
      </c>
      <c r="BQ136" s="20">
        <v>5.5</v>
      </c>
      <c r="BR136" s="20">
        <v>14.9</v>
      </c>
      <c r="BS136" s="20">
        <v>2</v>
      </c>
      <c r="BT136" s="20">
        <v>0.71199999999999997</v>
      </c>
      <c r="BU136" s="20">
        <v>0</v>
      </c>
      <c r="BV136" s="66">
        <v>4</v>
      </c>
      <c r="BW136" s="66">
        <v>1</v>
      </c>
      <c r="BX136" s="66">
        <v>2</v>
      </c>
      <c r="BY136" s="66">
        <v>2</v>
      </c>
      <c r="BZ136" s="66">
        <v>4</v>
      </c>
      <c r="CA136" s="66">
        <v>1.8</v>
      </c>
      <c r="CB136" s="66">
        <v>2</v>
      </c>
      <c r="CC136" s="66">
        <v>1</v>
      </c>
      <c r="CD136" s="20">
        <v>1</v>
      </c>
      <c r="CE136" s="20">
        <v>29.95</v>
      </c>
      <c r="CF136" s="20">
        <v>120</v>
      </c>
      <c r="CG136" s="20">
        <v>90.1</v>
      </c>
      <c r="CH136" s="20">
        <v>75.8</v>
      </c>
      <c r="CI136" s="20">
        <v>5.6000000000000001E-2</v>
      </c>
      <c r="CJ136" s="20">
        <v>1.81</v>
      </c>
      <c r="CK136" s="20">
        <v>105.9</v>
      </c>
      <c r="CL136" s="20">
        <v>104.1</v>
      </c>
      <c r="CM136" s="20">
        <v>1.81</v>
      </c>
      <c r="CN136" s="20">
        <v>117.5</v>
      </c>
      <c r="CO136" s="20">
        <v>92.4</v>
      </c>
      <c r="CP136" s="63">
        <v>0.94030000000000002</v>
      </c>
      <c r="CQ136" s="20">
        <v>2.4</v>
      </c>
      <c r="CR136" s="20">
        <v>0.3</v>
      </c>
      <c r="CS136" s="20">
        <v>1433</v>
      </c>
      <c r="CT136" s="20">
        <v>34.74</v>
      </c>
      <c r="CU136" s="20">
        <v>4.6100000000000003</v>
      </c>
      <c r="CV136" s="20">
        <v>752</v>
      </c>
      <c r="CW136" s="20">
        <v>511</v>
      </c>
      <c r="CX136" s="20">
        <v>530</v>
      </c>
      <c r="CY136" s="20">
        <v>0.51500000000000001</v>
      </c>
      <c r="CZ136" s="20">
        <v>68</v>
      </c>
      <c r="DA136" s="20">
        <v>174</v>
      </c>
      <c r="DB136" s="20">
        <v>0.39100000000000001</v>
      </c>
      <c r="DC136" s="20">
        <v>138</v>
      </c>
      <c r="DD136" s="20">
        <v>189</v>
      </c>
      <c r="DE136" s="20">
        <v>0.73</v>
      </c>
      <c r="DF136" s="20">
        <v>110</v>
      </c>
      <c r="DG136" s="20">
        <v>13.75</v>
      </c>
      <c r="DH136" s="20">
        <v>369</v>
      </c>
      <c r="DI136" s="20">
        <v>46.125</v>
      </c>
      <c r="DJ136" s="20">
        <v>173</v>
      </c>
      <c r="DK136" s="20">
        <v>76</v>
      </c>
      <c r="DL136" s="20">
        <v>37</v>
      </c>
      <c r="DM136" s="20">
        <v>101</v>
      </c>
      <c r="DN136" s="20">
        <v>124</v>
      </c>
      <c r="DO136" s="20">
        <v>94</v>
      </c>
      <c r="DP136" s="20">
        <v>63.875</v>
      </c>
      <c r="DQ136" s="20">
        <v>30.125</v>
      </c>
      <c r="DR136" s="20">
        <v>1.7130000000000001</v>
      </c>
      <c r="DS136" s="20">
        <v>12.625</v>
      </c>
      <c r="DT136" s="20">
        <v>0.752</v>
      </c>
      <c r="DU136" s="20">
        <v>21.8</v>
      </c>
      <c r="DV136" s="20">
        <v>23.6</v>
      </c>
      <c r="DW136" s="20">
        <v>4.5999999999999996</v>
      </c>
      <c r="DX136" s="20">
        <v>9.5</v>
      </c>
      <c r="DY136" s="20">
        <v>15.5</v>
      </c>
      <c r="DZ136" s="20">
        <v>3</v>
      </c>
      <c r="EA136" s="20">
        <v>0.66900000000000004</v>
      </c>
      <c r="EB136" s="20">
        <v>0</v>
      </c>
      <c r="EC136" s="66">
        <v>1</v>
      </c>
      <c r="ED136" s="66">
        <v>3</v>
      </c>
      <c r="EE136" s="66">
        <v>3</v>
      </c>
      <c r="EF136" s="66">
        <v>5</v>
      </c>
      <c r="EG136" s="66">
        <v>2</v>
      </c>
      <c r="EH136" s="66">
        <v>2.7</v>
      </c>
      <c r="EI136" s="66">
        <v>3</v>
      </c>
      <c r="EJ136" s="66">
        <v>3</v>
      </c>
      <c r="EK136" s="20">
        <v>10983.19</v>
      </c>
      <c r="EL136" s="20">
        <v>11136</v>
      </c>
      <c r="EM136" s="20">
        <v>115.89999999999999</v>
      </c>
      <c r="EN136" s="20">
        <v>69.4375</v>
      </c>
      <c r="EO136" s="20">
        <v>10.877000000000001</v>
      </c>
      <c r="EP136" s="20">
        <v>89.28</v>
      </c>
      <c r="EQ136" s="21">
        <v>92</v>
      </c>
      <c r="ER136" s="21">
        <v>84</v>
      </c>
      <c r="ES136" s="61" t="s">
        <v>23</v>
      </c>
      <c r="ET136" s="61">
        <v>176</v>
      </c>
      <c r="EU136" s="61">
        <v>8</v>
      </c>
    </row>
    <row r="137" spans="1:151" x14ac:dyDescent="0.45">
      <c r="A137" s="64">
        <v>45276</v>
      </c>
      <c r="B137" s="21" t="s">
        <v>242</v>
      </c>
      <c r="C137" s="21">
        <v>243</v>
      </c>
      <c r="D137" s="21" t="s">
        <v>249</v>
      </c>
      <c r="E137" s="21">
        <v>67</v>
      </c>
      <c r="F137" s="50" t="s">
        <v>558</v>
      </c>
      <c r="G137" t="s">
        <v>242</v>
      </c>
      <c r="H137" t="s">
        <v>249</v>
      </c>
      <c r="I137" t="s">
        <v>242</v>
      </c>
      <c r="J137" t="s">
        <v>249</v>
      </c>
      <c r="K137" t="s">
        <v>242</v>
      </c>
      <c r="L137" t="s">
        <v>249</v>
      </c>
      <c r="M137" t="s">
        <v>242</v>
      </c>
      <c r="N137" t="s">
        <v>249</v>
      </c>
      <c r="O137" t="s">
        <v>242</v>
      </c>
      <c r="P137" t="s">
        <v>249</v>
      </c>
      <c r="Q137" t="s">
        <v>242</v>
      </c>
      <c r="R137" t="s">
        <v>249</v>
      </c>
      <c r="S137" t="s">
        <v>82</v>
      </c>
      <c r="T137" t="s">
        <v>118</v>
      </c>
      <c r="U137">
        <v>9</v>
      </c>
      <c r="V137">
        <v>9</v>
      </c>
      <c r="W137" s="20">
        <v>0.5</v>
      </c>
      <c r="X137" s="20">
        <v>-3.08</v>
      </c>
      <c r="Y137" s="20">
        <v>105.5</v>
      </c>
      <c r="Z137" s="20">
        <v>108.6</v>
      </c>
      <c r="AA137" s="20">
        <v>67.7</v>
      </c>
      <c r="AB137" s="20">
        <v>1.4E-2</v>
      </c>
      <c r="AC137" s="20">
        <v>-0.39</v>
      </c>
      <c r="AD137" s="20">
        <v>103.7</v>
      </c>
      <c r="AE137" s="20">
        <v>104.1</v>
      </c>
      <c r="AF137" s="20">
        <v>-0.39</v>
      </c>
      <c r="AG137" s="20">
        <v>105.2</v>
      </c>
      <c r="AH137" s="20">
        <v>105.7</v>
      </c>
      <c r="AI137" s="20">
        <v>0.48580000000000001</v>
      </c>
      <c r="AJ137" s="20">
        <v>-2.6</v>
      </c>
      <c r="AK137" s="20">
        <v>-0.28888888888888892</v>
      </c>
      <c r="AL137" s="20">
        <v>1140</v>
      </c>
      <c r="AM137" s="20">
        <v>-2.33</v>
      </c>
      <c r="AN137" s="20">
        <v>0.01</v>
      </c>
      <c r="AO137" s="20">
        <v>737</v>
      </c>
      <c r="AP137" s="20">
        <v>720</v>
      </c>
      <c r="AQ137" s="20">
        <v>576</v>
      </c>
      <c r="AR137" s="20">
        <v>0.48399999999999999</v>
      </c>
      <c r="AS137" s="20">
        <v>60</v>
      </c>
      <c r="AT137" s="20">
        <v>168</v>
      </c>
      <c r="AU137" s="20">
        <v>0.35699999999999998</v>
      </c>
      <c r="AV137" s="20">
        <v>119</v>
      </c>
      <c r="AW137" s="20">
        <v>205</v>
      </c>
      <c r="AX137" s="20">
        <v>0.57999999999999996</v>
      </c>
      <c r="AY137" s="20">
        <v>121</v>
      </c>
      <c r="AZ137" s="20">
        <v>13.444444444444445</v>
      </c>
      <c r="BA137" s="20">
        <v>393</v>
      </c>
      <c r="BB137" s="20">
        <v>43.666666666666664</v>
      </c>
      <c r="BC137" s="20">
        <v>133</v>
      </c>
      <c r="BD137" s="20">
        <v>52</v>
      </c>
      <c r="BE137" s="20">
        <v>30</v>
      </c>
      <c r="BF137" s="20">
        <v>126</v>
      </c>
      <c r="BG137" s="20">
        <v>152</v>
      </c>
      <c r="BH137" s="20">
        <v>73.7</v>
      </c>
      <c r="BI137" s="20">
        <v>72</v>
      </c>
      <c r="BJ137" s="20">
        <v>1.7</v>
      </c>
      <c r="BK137" s="20">
        <v>1.056</v>
      </c>
      <c r="BL137" s="20">
        <v>12.6</v>
      </c>
      <c r="BM137" s="20">
        <v>0.41299999999999998</v>
      </c>
      <c r="BN137" s="20">
        <v>16.8</v>
      </c>
      <c r="BO137" s="20">
        <v>20.5</v>
      </c>
      <c r="BP137" s="20">
        <v>3</v>
      </c>
      <c r="BQ137" s="20">
        <v>5.2</v>
      </c>
      <c r="BR137" s="20">
        <v>15.2</v>
      </c>
      <c r="BS137" s="20">
        <v>226</v>
      </c>
      <c r="BT137" s="20">
        <v>0.46800000000000003</v>
      </c>
      <c r="BU137" s="20">
        <v>2</v>
      </c>
      <c r="BV137" s="66">
        <v>243</v>
      </c>
      <c r="BW137" s="66">
        <v>247</v>
      </c>
      <c r="BX137" s="66">
        <v>204</v>
      </c>
      <c r="BY137" s="66">
        <v>238</v>
      </c>
      <c r="BZ137" s="66">
        <v>209</v>
      </c>
      <c r="CA137" s="66">
        <v>191.7</v>
      </c>
      <c r="CB137" s="66">
        <v>220</v>
      </c>
      <c r="CC137" s="66">
        <v>236</v>
      </c>
      <c r="CD137" s="20">
        <v>0.7</v>
      </c>
      <c r="CE137" s="20">
        <v>3.21</v>
      </c>
      <c r="CF137" s="20">
        <v>108.3</v>
      </c>
      <c r="CG137" s="20">
        <v>105</v>
      </c>
      <c r="CH137" s="20">
        <v>68.7</v>
      </c>
      <c r="CI137" s="20">
        <v>2E-3</v>
      </c>
      <c r="CJ137" s="20">
        <v>-0.09</v>
      </c>
      <c r="CK137" s="20">
        <v>103.3</v>
      </c>
      <c r="CL137" s="20">
        <v>103.4</v>
      </c>
      <c r="CM137" s="20">
        <v>-0.09</v>
      </c>
      <c r="CN137" s="20">
        <v>108.3</v>
      </c>
      <c r="CO137" s="20">
        <v>103.6</v>
      </c>
      <c r="CP137" s="63">
        <v>0.624</v>
      </c>
      <c r="CQ137" s="20">
        <v>-1.3</v>
      </c>
      <c r="CR137" s="20">
        <v>-0.14444444444444446</v>
      </c>
      <c r="CS137" s="20">
        <v>1240</v>
      </c>
      <c r="CT137" s="20">
        <v>3.01</v>
      </c>
      <c r="CU137" s="20">
        <v>-1.1000000000000001</v>
      </c>
      <c r="CV137" s="20">
        <v>770</v>
      </c>
      <c r="CW137" s="20">
        <v>700</v>
      </c>
      <c r="CX137" s="20">
        <v>595</v>
      </c>
      <c r="CY137" s="20">
        <v>0.47199999999999998</v>
      </c>
      <c r="CZ137" s="20">
        <v>74</v>
      </c>
      <c r="DA137" s="20">
        <v>200</v>
      </c>
      <c r="DB137" s="20">
        <v>0.37</v>
      </c>
      <c r="DC137" s="20">
        <v>134</v>
      </c>
      <c r="DD137" s="20">
        <v>196</v>
      </c>
      <c r="DE137" s="20">
        <v>0.68400000000000005</v>
      </c>
      <c r="DF137" s="20">
        <v>94</v>
      </c>
      <c r="DG137" s="20">
        <v>10.444444444444445</v>
      </c>
      <c r="DH137" s="20">
        <v>366</v>
      </c>
      <c r="DI137" s="20">
        <v>40.666666666666664</v>
      </c>
      <c r="DJ137" s="20">
        <v>152</v>
      </c>
      <c r="DK137" s="20">
        <v>61</v>
      </c>
      <c r="DL137" s="20">
        <v>30</v>
      </c>
      <c r="DM137" s="20">
        <v>108</v>
      </c>
      <c r="DN137" s="20">
        <v>162</v>
      </c>
      <c r="DO137" s="20">
        <v>77</v>
      </c>
      <c r="DP137" s="20">
        <v>70</v>
      </c>
      <c r="DQ137" s="20">
        <v>7</v>
      </c>
      <c r="DR137" s="20">
        <v>1.407</v>
      </c>
      <c r="DS137" s="20">
        <v>10.8</v>
      </c>
      <c r="DT137" s="20">
        <v>0.56499999999999995</v>
      </c>
      <c r="DU137" s="20">
        <v>20</v>
      </c>
      <c r="DV137" s="20">
        <v>19.600000000000001</v>
      </c>
      <c r="DW137" s="20">
        <v>3</v>
      </c>
      <c r="DX137" s="20">
        <v>6.1</v>
      </c>
      <c r="DY137" s="20">
        <v>16.2</v>
      </c>
      <c r="DZ137" s="20">
        <v>99</v>
      </c>
      <c r="EA137" s="20">
        <v>0.55400000000000005</v>
      </c>
      <c r="EB137" s="20">
        <v>0</v>
      </c>
      <c r="EC137" s="66">
        <v>90</v>
      </c>
      <c r="ED137" s="66">
        <v>144</v>
      </c>
      <c r="EE137" s="66">
        <v>114</v>
      </c>
      <c r="EF137" s="66">
        <v>129</v>
      </c>
      <c r="EG137" s="66">
        <v>131</v>
      </c>
      <c r="EH137" s="66">
        <v>103.7</v>
      </c>
      <c r="EI137" s="66">
        <v>95</v>
      </c>
      <c r="EJ137" s="66">
        <v>130</v>
      </c>
      <c r="EK137" s="20">
        <v>11077.5</v>
      </c>
      <c r="EL137" s="20">
        <v>11761.38</v>
      </c>
      <c r="EM137" s="20">
        <v>76.86</v>
      </c>
      <c r="EN137" s="20">
        <v>56.160000000000004</v>
      </c>
      <c r="EO137" s="20">
        <v>10.396800000000001</v>
      </c>
      <c r="EP137" s="20">
        <v>93.96</v>
      </c>
      <c r="EQ137" s="21">
        <v>56</v>
      </c>
      <c r="ER137" s="21">
        <v>67</v>
      </c>
      <c r="ES137" s="61" t="s">
        <v>249</v>
      </c>
      <c r="ET137" s="61">
        <v>123</v>
      </c>
      <c r="EU137" s="61">
        <v>-11</v>
      </c>
    </row>
    <row r="138" spans="1:151" x14ac:dyDescent="0.45">
      <c r="A138" s="64">
        <v>45276</v>
      </c>
      <c r="B138" s="21" t="s">
        <v>32</v>
      </c>
      <c r="C138" s="21">
        <v>136</v>
      </c>
      <c r="D138" s="21" t="s">
        <v>45</v>
      </c>
      <c r="E138" s="21">
        <v>202</v>
      </c>
      <c r="F138" s="50" t="s">
        <v>1644</v>
      </c>
      <c r="G138" t="s">
        <v>32</v>
      </c>
      <c r="H138" t="s">
        <v>45</v>
      </c>
      <c r="I138" t="s">
        <v>32</v>
      </c>
      <c r="J138" t="s">
        <v>45</v>
      </c>
      <c r="K138" t="s">
        <v>32</v>
      </c>
      <c r="L138" t="s">
        <v>45</v>
      </c>
      <c r="M138" t="s">
        <v>32</v>
      </c>
      <c r="N138" t="s">
        <v>591</v>
      </c>
      <c r="O138" t="s">
        <v>32</v>
      </c>
      <c r="P138" t="s">
        <v>1342</v>
      </c>
      <c r="Q138" t="s">
        <v>32</v>
      </c>
      <c r="R138" t="s">
        <v>45</v>
      </c>
      <c r="S138" t="s">
        <v>17</v>
      </c>
      <c r="T138" t="s">
        <v>29</v>
      </c>
      <c r="U138">
        <v>9</v>
      </c>
      <c r="V138">
        <v>9</v>
      </c>
      <c r="W138" s="20">
        <v>0.77777777777777801</v>
      </c>
      <c r="X138" s="20">
        <v>19.75</v>
      </c>
      <c r="Y138" s="20">
        <v>118</v>
      </c>
      <c r="Z138" s="20">
        <v>98.2</v>
      </c>
      <c r="AA138" s="20">
        <v>73.099999999999994</v>
      </c>
      <c r="AB138" s="20">
        <v>-8.1000000000000003E-2</v>
      </c>
      <c r="AC138" s="20">
        <v>-2.64</v>
      </c>
      <c r="AD138" s="20">
        <v>103.4</v>
      </c>
      <c r="AE138" s="20">
        <v>106</v>
      </c>
      <c r="AF138" s="20">
        <v>-2.64</v>
      </c>
      <c r="AG138" s="20">
        <v>117.3</v>
      </c>
      <c r="AH138" s="20">
        <v>98.1</v>
      </c>
      <c r="AI138" s="20">
        <v>0.88590000000000002</v>
      </c>
      <c r="AJ138" s="20">
        <v>0.1</v>
      </c>
      <c r="AK138" s="20">
        <v>1.1111111111111112E-2</v>
      </c>
      <c r="AL138" s="20">
        <v>1355</v>
      </c>
      <c r="AM138" s="20">
        <v>17.61</v>
      </c>
      <c r="AN138" s="20">
        <v>-0.5</v>
      </c>
      <c r="AO138" s="20">
        <v>815</v>
      </c>
      <c r="AP138" s="20">
        <v>652</v>
      </c>
      <c r="AQ138" s="20">
        <v>597</v>
      </c>
      <c r="AR138" s="20">
        <v>0.504</v>
      </c>
      <c r="AS138" s="20">
        <v>96</v>
      </c>
      <c r="AT138" s="20">
        <v>232</v>
      </c>
      <c r="AU138" s="20">
        <v>0.41399999999999998</v>
      </c>
      <c r="AV138" s="20">
        <v>117</v>
      </c>
      <c r="AW138" s="20">
        <v>161</v>
      </c>
      <c r="AX138" s="20">
        <v>0.72699999999999998</v>
      </c>
      <c r="AY138" s="20">
        <v>83</v>
      </c>
      <c r="AZ138" s="20">
        <v>9.2222222222222214</v>
      </c>
      <c r="BA138" s="20">
        <v>340</v>
      </c>
      <c r="BB138" s="20">
        <v>37.777777777777779</v>
      </c>
      <c r="BC138" s="20">
        <v>176</v>
      </c>
      <c r="BD138" s="20">
        <v>85</v>
      </c>
      <c r="BE138" s="20">
        <v>43</v>
      </c>
      <c r="BF138" s="20">
        <v>80</v>
      </c>
      <c r="BG138" s="20">
        <v>127</v>
      </c>
      <c r="BH138" s="20">
        <v>90.6</v>
      </c>
      <c r="BI138" s="20">
        <v>72.444000000000003</v>
      </c>
      <c r="BJ138" s="20">
        <v>18.111000000000001</v>
      </c>
      <c r="BK138" s="20">
        <v>2.2000000000000002</v>
      </c>
      <c r="BL138" s="20">
        <v>8.8889999999999993</v>
      </c>
      <c r="BM138" s="20">
        <v>1.0620000000000001</v>
      </c>
      <c r="BN138" s="20">
        <v>25.8</v>
      </c>
      <c r="BO138" s="20">
        <v>17.899999999999999</v>
      </c>
      <c r="BP138" s="20">
        <v>4.8</v>
      </c>
      <c r="BQ138" s="20">
        <v>9.4444444444444446</v>
      </c>
      <c r="BR138" s="20">
        <v>14.1</v>
      </c>
      <c r="BS138" s="20">
        <v>79</v>
      </c>
      <c r="BT138" s="20">
        <v>0.56699999999999995</v>
      </c>
      <c r="BU138" s="20">
        <v>0</v>
      </c>
      <c r="BV138" s="66">
        <v>36</v>
      </c>
      <c r="BW138" s="66">
        <v>17</v>
      </c>
      <c r="BX138" s="66">
        <v>72</v>
      </c>
      <c r="BY138" s="66">
        <v>24</v>
      </c>
      <c r="BZ138" s="66">
        <v>22</v>
      </c>
      <c r="CA138" s="66">
        <v>30.7</v>
      </c>
      <c r="CB138" s="66">
        <v>91</v>
      </c>
      <c r="CC138" s="66">
        <v>21</v>
      </c>
      <c r="CD138" s="20">
        <v>0.77777777777777801</v>
      </c>
      <c r="CE138" s="20">
        <v>21.77</v>
      </c>
      <c r="CF138" s="20">
        <v>119.5</v>
      </c>
      <c r="CG138" s="20">
        <v>97.7</v>
      </c>
      <c r="CH138" s="20">
        <v>72.099999999999994</v>
      </c>
      <c r="CI138" s="20">
        <v>-4.9000000000000002E-2</v>
      </c>
      <c r="CJ138" s="20">
        <v>6.61</v>
      </c>
      <c r="CK138" s="20">
        <v>108.1</v>
      </c>
      <c r="CL138" s="20">
        <v>101.5</v>
      </c>
      <c r="CM138" s="20">
        <v>7.15</v>
      </c>
      <c r="CN138" s="20">
        <v>118.5</v>
      </c>
      <c r="CO138" s="20">
        <v>97.9</v>
      </c>
      <c r="CP138" s="63">
        <v>0.90059999999999996</v>
      </c>
      <c r="CQ138" s="20">
        <v>1.3</v>
      </c>
      <c r="CR138" s="20">
        <v>0.14444444444444446</v>
      </c>
      <c r="CS138" s="20">
        <v>1380</v>
      </c>
      <c r="CT138" s="20">
        <v>17.77</v>
      </c>
      <c r="CU138" s="20">
        <v>6.33</v>
      </c>
      <c r="CV138" s="20">
        <v>766</v>
      </c>
      <c r="CW138" s="20">
        <v>663</v>
      </c>
      <c r="CX138" s="20">
        <v>553</v>
      </c>
      <c r="CY138" s="20">
        <v>0.45800000000000002</v>
      </c>
      <c r="CZ138" s="20">
        <v>69</v>
      </c>
      <c r="DA138" s="20">
        <v>192</v>
      </c>
      <c r="DB138" s="20">
        <v>0.35899999999999999</v>
      </c>
      <c r="DC138" s="20">
        <v>191</v>
      </c>
      <c r="DD138" s="20">
        <v>252</v>
      </c>
      <c r="DE138" s="20">
        <v>0.75800000000000001</v>
      </c>
      <c r="DF138" s="20">
        <v>108</v>
      </c>
      <c r="DG138" s="20">
        <v>12</v>
      </c>
      <c r="DH138" s="20">
        <v>349</v>
      </c>
      <c r="DI138" s="20">
        <v>38.777777777777779</v>
      </c>
      <c r="DJ138" s="20">
        <v>131</v>
      </c>
      <c r="DK138" s="20">
        <v>48</v>
      </c>
      <c r="DL138" s="20">
        <v>39</v>
      </c>
      <c r="DM138" s="20">
        <v>91</v>
      </c>
      <c r="DN138" s="20">
        <v>148</v>
      </c>
      <c r="DO138" s="20">
        <v>85.1</v>
      </c>
      <c r="DP138" s="20">
        <v>73.667000000000002</v>
      </c>
      <c r="DQ138" s="20">
        <v>11.444000000000001</v>
      </c>
      <c r="DR138" s="20">
        <v>1.44</v>
      </c>
      <c r="DS138" s="20">
        <v>10.111000000000001</v>
      </c>
      <c r="DT138" s="20">
        <v>0.52700000000000002</v>
      </c>
      <c r="DU138" s="20">
        <v>21.3</v>
      </c>
      <c r="DV138" s="20">
        <v>28</v>
      </c>
      <c r="DW138" s="20">
        <v>4.3</v>
      </c>
      <c r="DX138" s="20">
        <v>5.333333333333333</v>
      </c>
      <c r="DY138" s="20">
        <v>16.399999999999999</v>
      </c>
      <c r="DZ138" s="20">
        <v>55</v>
      </c>
      <c r="EA138" s="20">
        <v>0.58599999999999997</v>
      </c>
      <c r="EB138" s="20">
        <v>2</v>
      </c>
      <c r="EC138" s="66">
        <v>32</v>
      </c>
      <c r="ED138" s="66">
        <v>11</v>
      </c>
      <c r="EE138" s="66">
        <v>30</v>
      </c>
      <c r="EF138" s="66">
        <v>20</v>
      </c>
      <c r="EG138" s="66">
        <v>15</v>
      </c>
      <c r="EH138" s="66">
        <v>18.8</v>
      </c>
      <c r="EI138" s="66">
        <v>59</v>
      </c>
      <c r="EJ138" s="66">
        <v>19</v>
      </c>
      <c r="EK138" s="20">
        <v>11528.6</v>
      </c>
      <c r="EL138" s="20">
        <v>11734.9</v>
      </c>
      <c r="EM138" s="20">
        <v>47.407999999999994</v>
      </c>
      <c r="EN138" s="20">
        <v>95.492777777777789</v>
      </c>
      <c r="EO138" s="20">
        <v>10.687799999999999</v>
      </c>
      <c r="EP138" s="20">
        <v>107.596</v>
      </c>
      <c r="EQ138" s="21">
        <v>87</v>
      </c>
      <c r="ER138" s="21">
        <v>83</v>
      </c>
      <c r="ES138" s="61" t="s">
        <v>32</v>
      </c>
      <c r="ET138" s="61">
        <v>170</v>
      </c>
      <c r="EU138" s="61">
        <v>4</v>
      </c>
    </row>
    <row r="139" spans="1:151" x14ac:dyDescent="0.45">
      <c r="A139" s="64">
        <v>45276</v>
      </c>
      <c r="B139" s="21" t="s">
        <v>160</v>
      </c>
      <c r="C139" s="21">
        <v>70</v>
      </c>
      <c r="D139" s="21" t="s">
        <v>71</v>
      </c>
      <c r="E139" s="21">
        <v>215</v>
      </c>
      <c r="F139" s="50" t="s">
        <v>558</v>
      </c>
      <c r="G139" t="s">
        <v>160</v>
      </c>
      <c r="H139" t="s">
        <v>71</v>
      </c>
      <c r="I139" t="s">
        <v>160</v>
      </c>
      <c r="J139" t="s">
        <v>71</v>
      </c>
      <c r="K139" t="s">
        <v>160</v>
      </c>
      <c r="L139" t="s">
        <v>71</v>
      </c>
      <c r="M139" t="s">
        <v>160</v>
      </c>
      <c r="N139" t="s">
        <v>71</v>
      </c>
      <c r="O139" t="s">
        <v>160</v>
      </c>
      <c r="P139" t="s">
        <v>71</v>
      </c>
      <c r="Q139" t="s">
        <v>160</v>
      </c>
      <c r="R139" t="s">
        <v>71</v>
      </c>
      <c r="S139" t="s">
        <v>15</v>
      </c>
      <c r="T139" t="s">
        <v>24</v>
      </c>
      <c r="U139">
        <v>9</v>
      </c>
      <c r="V139">
        <v>9</v>
      </c>
      <c r="W139" s="20">
        <v>0.22222222222222199</v>
      </c>
      <c r="X139" s="20">
        <v>-2.95</v>
      </c>
      <c r="Y139" s="20">
        <v>103.7</v>
      </c>
      <c r="Z139" s="20">
        <v>106.7</v>
      </c>
      <c r="AA139" s="20">
        <v>69.400000000000006</v>
      </c>
      <c r="AB139" s="20">
        <v>-0.05</v>
      </c>
      <c r="AC139" s="20">
        <v>3.25</v>
      </c>
      <c r="AD139" s="20">
        <v>107</v>
      </c>
      <c r="AE139" s="20">
        <v>103.7</v>
      </c>
      <c r="AF139" s="20">
        <v>3.25</v>
      </c>
      <c r="AG139" s="20">
        <v>103.7</v>
      </c>
      <c r="AH139" s="20">
        <v>107</v>
      </c>
      <c r="AI139" s="20">
        <v>0.41249999999999998</v>
      </c>
      <c r="AJ139" s="20">
        <v>-4.5</v>
      </c>
      <c r="AK139" s="20">
        <v>-0.5</v>
      </c>
      <c r="AL139" s="20">
        <v>1094</v>
      </c>
      <c r="AM139" s="20">
        <v>-0.37</v>
      </c>
      <c r="AN139" s="20">
        <v>7.19</v>
      </c>
      <c r="AO139" s="20">
        <v>639</v>
      </c>
      <c r="AP139" s="20">
        <v>707</v>
      </c>
      <c r="AQ139" s="20">
        <v>482</v>
      </c>
      <c r="AR139" s="20">
        <v>0.45400000000000001</v>
      </c>
      <c r="AS139" s="20">
        <v>67</v>
      </c>
      <c r="AT139" s="20">
        <v>174</v>
      </c>
      <c r="AU139" s="20">
        <v>0.38500000000000001</v>
      </c>
      <c r="AV139" s="20">
        <v>134</v>
      </c>
      <c r="AW139" s="20">
        <v>185</v>
      </c>
      <c r="AX139" s="20">
        <v>0.72399999999999998</v>
      </c>
      <c r="AY139" s="20">
        <v>67</v>
      </c>
      <c r="AZ139" s="20">
        <v>7.4444444444444446</v>
      </c>
      <c r="BA139" s="20">
        <v>281</v>
      </c>
      <c r="BB139" s="20">
        <v>31.222222222222221</v>
      </c>
      <c r="BC139" s="20">
        <v>134</v>
      </c>
      <c r="BD139" s="20">
        <v>42</v>
      </c>
      <c r="BE139" s="20">
        <v>39</v>
      </c>
      <c r="BF139" s="20">
        <v>135</v>
      </c>
      <c r="BG139" s="20">
        <v>160</v>
      </c>
      <c r="BH139" s="20">
        <v>71</v>
      </c>
      <c r="BI139" s="20">
        <v>78.555999999999997</v>
      </c>
      <c r="BJ139" s="20">
        <v>-7.556</v>
      </c>
      <c r="BK139" s="20">
        <v>0.99299999999999999</v>
      </c>
      <c r="BL139" s="20">
        <v>15</v>
      </c>
      <c r="BM139" s="20">
        <v>0.311</v>
      </c>
      <c r="BN139" s="20">
        <v>19.3</v>
      </c>
      <c r="BO139" s="20">
        <v>20.6</v>
      </c>
      <c r="BP139" s="20">
        <v>4.3</v>
      </c>
      <c r="BQ139" s="20">
        <v>4.666666666666667</v>
      </c>
      <c r="BR139" s="20">
        <v>17.8</v>
      </c>
      <c r="BS139" s="20">
        <v>191</v>
      </c>
      <c r="BT139" s="20">
        <v>0.48499999999999999</v>
      </c>
      <c r="BU139" s="20">
        <v>0</v>
      </c>
      <c r="BV139" s="66">
        <v>266</v>
      </c>
      <c r="BW139" s="66">
        <v>256</v>
      </c>
      <c r="BX139" s="66">
        <v>305</v>
      </c>
      <c r="BY139" s="66">
        <v>227</v>
      </c>
      <c r="BZ139" s="66">
        <v>206</v>
      </c>
      <c r="CA139" s="66">
        <v>203</v>
      </c>
      <c r="CB139" s="66">
        <v>194</v>
      </c>
      <c r="CC139" s="66">
        <v>270</v>
      </c>
      <c r="CD139" s="20">
        <v>0.77777777777777801</v>
      </c>
      <c r="CE139" s="20">
        <v>11.09</v>
      </c>
      <c r="CF139" s="20">
        <v>112.5</v>
      </c>
      <c r="CG139" s="20">
        <v>101.4</v>
      </c>
      <c r="CH139" s="20">
        <v>65.2</v>
      </c>
      <c r="CI139" s="20">
        <v>1.4999999999999999E-2</v>
      </c>
      <c r="CJ139" s="20">
        <v>-4.6399999999999997</v>
      </c>
      <c r="CK139" s="20">
        <v>103</v>
      </c>
      <c r="CL139" s="20">
        <v>107.7</v>
      </c>
      <c r="CM139" s="20">
        <v>-7.7</v>
      </c>
      <c r="CN139" s="20">
        <v>112.3</v>
      </c>
      <c r="CO139" s="20">
        <v>99.6</v>
      </c>
      <c r="CP139" s="63">
        <v>0.79900000000000004</v>
      </c>
      <c r="CQ139" s="20">
        <v>0.2</v>
      </c>
      <c r="CR139" s="20">
        <v>2.2222222222222223E-2</v>
      </c>
      <c r="CS139" s="20">
        <v>1326</v>
      </c>
      <c r="CT139" s="20">
        <v>9.7899999999999991</v>
      </c>
      <c r="CU139" s="20">
        <v>1.1200000000000001</v>
      </c>
      <c r="CV139" s="20">
        <v>680</v>
      </c>
      <c r="CW139" s="20">
        <v>602</v>
      </c>
      <c r="CX139" s="20">
        <v>522</v>
      </c>
      <c r="CY139" s="20">
        <v>0.47499999999999998</v>
      </c>
      <c r="CZ139" s="20">
        <v>67</v>
      </c>
      <c r="DA139" s="20">
        <v>183</v>
      </c>
      <c r="DB139" s="20">
        <v>0.36599999999999999</v>
      </c>
      <c r="DC139" s="20">
        <v>117</v>
      </c>
      <c r="DD139" s="20">
        <v>163</v>
      </c>
      <c r="DE139" s="20">
        <v>0.71799999999999997</v>
      </c>
      <c r="DF139" s="20">
        <v>82</v>
      </c>
      <c r="DG139" s="20">
        <v>9.1111111111111107</v>
      </c>
      <c r="DH139" s="20">
        <v>274</v>
      </c>
      <c r="DI139" s="20">
        <v>30.444444444444443</v>
      </c>
      <c r="DJ139" s="20">
        <v>156</v>
      </c>
      <c r="DK139" s="20">
        <v>80</v>
      </c>
      <c r="DL139" s="20">
        <v>35</v>
      </c>
      <c r="DM139" s="20">
        <v>77</v>
      </c>
      <c r="DN139" s="20">
        <v>158</v>
      </c>
      <c r="DO139" s="20">
        <v>75.599999999999994</v>
      </c>
      <c r="DP139" s="20">
        <v>66.888999999999996</v>
      </c>
      <c r="DQ139" s="20">
        <v>8.6669999999999998</v>
      </c>
      <c r="DR139" s="20">
        <v>2.0259999999999998</v>
      </c>
      <c r="DS139" s="20">
        <v>8.5559999999999992</v>
      </c>
      <c r="DT139" s="20">
        <v>1.0389999999999999</v>
      </c>
      <c r="DU139" s="20">
        <v>20.3</v>
      </c>
      <c r="DV139" s="20">
        <v>18.100000000000001</v>
      </c>
      <c r="DW139" s="20">
        <v>3.9</v>
      </c>
      <c r="DX139" s="20">
        <v>8.8888888888888893</v>
      </c>
      <c r="DY139" s="20">
        <v>17.600000000000001</v>
      </c>
      <c r="DZ139" s="20">
        <v>77</v>
      </c>
      <c r="EA139" s="20">
        <v>0.56799999999999995</v>
      </c>
      <c r="EB139" s="20">
        <v>0</v>
      </c>
      <c r="EC139" s="66">
        <v>84</v>
      </c>
      <c r="ED139" s="66">
        <v>60</v>
      </c>
      <c r="EE139" s="66">
        <v>68</v>
      </c>
      <c r="EF139" s="66">
        <v>51</v>
      </c>
      <c r="EG139" s="66">
        <v>67</v>
      </c>
      <c r="EH139" s="66">
        <v>49.3</v>
      </c>
      <c r="EI139" s="66">
        <v>78</v>
      </c>
      <c r="EJ139" s="66">
        <v>90</v>
      </c>
      <c r="EK139" s="20">
        <v>10515.18</v>
      </c>
      <c r="EL139" s="20">
        <v>12003.75</v>
      </c>
      <c r="EM139" s="20">
        <v>133.33333333333334</v>
      </c>
      <c r="EN139" s="20">
        <v>39.927999999999997</v>
      </c>
      <c r="EO139" s="20">
        <v>12.7804</v>
      </c>
      <c r="EP139" s="20">
        <v>114.392</v>
      </c>
      <c r="EQ139" s="21">
        <v>46</v>
      </c>
      <c r="ER139" s="21">
        <v>56</v>
      </c>
      <c r="ES139" s="61" t="s">
        <v>71</v>
      </c>
      <c r="ET139" s="61">
        <v>102</v>
      </c>
      <c r="EU139" s="61">
        <v>-10</v>
      </c>
    </row>
    <row r="140" spans="1:151" x14ac:dyDescent="0.45">
      <c r="A140" s="64">
        <v>45276</v>
      </c>
      <c r="B140" s="21" t="s">
        <v>27</v>
      </c>
      <c r="C140" s="21">
        <v>13</v>
      </c>
      <c r="D140" s="21" t="s">
        <v>247</v>
      </c>
      <c r="E140" s="21">
        <v>144</v>
      </c>
      <c r="F140" s="50" t="s">
        <v>1644</v>
      </c>
      <c r="G140" t="s">
        <v>27</v>
      </c>
      <c r="H140" t="s">
        <v>247</v>
      </c>
      <c r="I140" t="s">
        <v>27</v>
      </c>
      <c r="J140" t="s">
        <v>247</v>
      </c>
      <c r="K140" t="s">
        <v>27</v>
      </c>
      <c r="L140" t="s">
        <v>247</v>
      </c>
      <c r="M140" t="s">
        <v>27</v>
      </c>
      <c r="N140" t="s">
        <v>247</v>
      </c>
      <c r="O140" t="s">
        <v>27</v>
      </c>
      <c r="P140" t="s">
        <v>247</v>
      </c>
      <c r="Q140" t="s">
        <v>27</v>
      </c>
      <c r="R140" t="s">
        <v>247</v>
      </c>
      <c r="S140" t="s">
        <v>17</v>
      </c>
      <c r="T140" t="s">
        <v>102</v>
      </c>
      <c r="U140">
        <v>10</v>
      </c>
      <c r="V140">
        <v>11</v>
      </c>
      <c r="W140" s="20">
        <v>0.6</v>
      </c>
      <c r="X140" s="20">
        <v>13.82</v>
      </c>
      <c r="Y140" s="20">
        <v>112.4</v>
      </c>
      <c r="Z140" s="20">
        <v>98.6</v>
      </c>
      <c r="AA140" s="20">
        <v>70.7</v>
      </c>
      <c r="AB140" s="20">
        <v>-0.02</v>
      </c>
      <c r="AC140" s="20">
        <v>5.22</v>
      </c>
      <c r="AD140" s="20">
        <v>108.6</v>
      </c>
      <c r="AE140" s="20">
        <v>103.4</v>
      </c>
      <c r="AF140" s="20">
        <v>5.22</v>
      </c>
      <c r="AG140" s="20">
        <v>111.5</v>
      </c>
      <c r="AH140" s="20">
        <v>98.9</v>
      </c>
      <c r="AI140" s="20">
        <v>0.79910000000000003</v>
      </c>
      <c r="AJ140" s="20">
        <v>-0.7</v>
      </c>
      <c r="AK140" s="20">
        <v>-6.9999999999999993E-2</v>
      </c>
      <c r="AL140" s="20">
        <v>1304</v>
      </c>
      <c r="AM140" s="20">
        <v>9.9700000000000006</v>
      </c>
      <c r="AN140" s="20">
        <v>5.17</v>
      </c>
      <c r="AO140" s="20">
        <v>812</v>
      </c>
      <c r="AP140" s="20">
        <v>764</v>
      </c>
      <c r="AQ140" s="20">
        <v>578</v>
      </c>
      <c r="AR140" s="20">
        <v>0.46700000000000003</v>
      </c>
      <c r="AS140" s="20">
        <v>69</v>
      </c>
      <c r="AT140" s="20">
        <v>203</v>
      </c>
      <c r="AU140" s="20">
        <v>0.34</v>
      </c>
      <c r="AV140" s="20">
        <v>203</v>
      </c>
      <c r="AW140" s="20">
        <v>284</v>
      </c>
      <c r="AX140" s="20">
        <v>0.71499999999999997</v>
      </c>
      <c r="AY140" s="20">
        <v>92</v>
      </c>
      <c r="AZ140" s="20">
        <v>9.1999999999999993</v>
      </c>
      <c r="BA140" s="20">
        <v>370</v>
      </c>
      <c r="BB140" s="20">
        <v>37</v>
      </c>
      <c r="BC140" s="20">
        <v>118</v>
      </c>
      <c r="BD140" s="20">
        <v>61</v>
      </c>
      <c r="BE140" s="20">
        <v>70</v>
      </c>
      <c r="BF140" s="20">
        <v>121</v>
      </c>
      <c r="BG140" s="20">
        <v>209</v>
      </c>
      <c r="BH140" s="20">
        <v>81.2</v>
      </c>
      <c r="BI140" s="20">
        <v>76.400000000000006</v>
      </c>
      <c r="BJ140" s="20">
        <v>4.8</v>
      </c>
      <c r="BK140" s="20">
        <v>0.97499999999999998</v>
      </c>
      <c r="BL140" s="20">
        <v>12.1</v>
      </c>
      <c r="BM140" s="20">
        <v>0.504</v>
      </c>
      <c r="BN140" s="20">
        <v>20.3</v>
      </c>
      <c r="BO140" s="20">
        <v>28.4</v>
      </c>
      <c r="BP140" s="20">
        <v>7</v>
      </c>
      <c r="BQ140" s="20">
        <v>6.1</v>
      </c>
      <c r="BR140" s="20">
        <v>20.9</v>
      </c>
      <c r="BS140" s="20">
        <v>125</v>
      </c>
      <c r="BT140" s="20">
        <v>0.53300000000000003</v>
      </c>
      <c r="BU140" s="20">
        <v>1</v>
      </c>
      <c r="BV140" s="66">
        <v>99</v>
      </c>
      <c r="BW140" s="66">
        <v>31</v>
      </c>
      <c r="BX140" s="66">
        <v>99</v>
      </c>
      <c r="BY140" s="66">
        <v>62</v>
      </c>
      <c r="BZ140" s="66">
        <v>46</v>
      </c>
      <c r="CA140" s="66">
        <v>58</v>
      </c>
      <c r="CB140" s="66">
        <v>128</v>
      </c>
      <c r="CC140" s="66">
        <v>31</v>
      </c>
      <c r="CD140" s="20">
        <v>0.58333333333333304</v>
      </c>
      <c r="CE140" s="20">
        <v>0.26</v>
      </c>
      <c r="CF140" s="20">
        <v>105.2</v>
      </c>
      <c r="CG140" s="20">
        <v>104.9</v>
      </c>
      <c r="CH140" s="20">
        <v>71.5</v>
      </c>
      <c r="CI140" s="20">
        <v>-2E-3</v>
      </c>
      <c r="CJ140" s="20">
        <v>-1.1200000000000001</v>
      </c>
      <c r="CK140" s="20">
        <v>104.3</v>
      </c>
      <c r="CL140" s="20">
        <v>105.4</v>
      </c>
      <c r="CM140" s="20">
        <v>-1.1200000000000001</v>
      </c>
      <c r="CN140" s="20">
        <v>105</v>
      </c>
      <c r="CO140" s="20">
        <v>105.4</v>
      </c>
      <c r="CP140" s="63">
        <v>0.48920000000000002</v>
      </c>
      <c r="CQ140" s="20">
        <v>-2.9</v>
      </c>
      <c r="CR140" s="20">
        <v>-0.26363636363636361</v>
      </c>
      <c r="CS140" s="20">
        <v>1177</v>
      </c>
      <c r="CT140" s="20">
        <v>-0.19</v>
      </c>
      <c r="CU140" s="20">
        <v>-2.5499999999999998</v>
      </c>
      <c r="CV140" s="20">
        <v>964</v>
      </c>
      <c r="CW140" s="20">
        <v>899</v>
      </c>
      <c r="CX140" s="20">
        <v>726</v>
      </c>
      <c r="CY140" s="20">
        <v>0.47899999999999998</v>
      </c>
      <c r="CZ140" s="20">
        <v>111</v>
      </c>
      <c r="DA140" s="20">
        <v>308</v>
      </c>
      <c r="DB140" s="20">
        <v>0.36</v>
      </c>
      <c r="DC140" s="20">
        <v>157</v>
      </c>
      <c r="DD140" s="20">
        <v>214</v>
      </c>
      <c r="DE140" s="20">
        <v>0.73399999999999999</v>
      </c>
      <c r="DF140" s="20">
        <v>94</v>
      </c>
      <c r="DG140" s="20">
        <v>8.545454545454545</v>
      </c>
      <c r="DH140" s="20">
        <v>416</v>
      </c>
      <c r="DI140" s="20">
        <v>37.81818181818182</v>
      </c>
      <c r="DJ140" s="20">
        <v>172</v>
      </c>
      <c r="DK140" s="20">
        <v>83</v>
      </c>
      <c r="DL140" s="20">
        <v>46</v>
      </c>
      <c r="DM140" s="20">
        <v>146</v>
      </c>
      <c r="DN140" s="20">
        <v>165</v>
      </c>
      <c r="DO140" s="20">
        <v>80.3</v>
      </c>
      <c r="DP140" s="20">
        <v>74.917000000000002</v>
      </c>
      <c r="DQ140" s="20">
        <v>5.4169999999999998</v>
      </c>
      <c r="DR140" s="20">
        <v>1.1779999999999999</v>
      </c>
      <c r="DS140" s="20">
        <v>12.167</v>
      </c>
      <c r="DT140" s="20">
        <v>0.56799999999999995</v>
      </c>
      <c r="DU140" s="20">
        <v>25.7</v>
      </c>
      <c r="DV140" s="20">
        <v>17.8</v>
      </c>
      <c r="DW140" s="20">
        <v>3.8</v>
      </c>
      <c r="DX140" s="20">
        <v>6.916666666666667</v>
      </c>
      <c r="DY140" s="20">
        <v>13.8</v>
      </c>
      <c r="DZ140" s="20">
        <v>144</v>
      </c>
      <c r="EA140" s="20">
        <v>0.52100000000000002</v>
      </c>
      <c r="EB140" s="20">
        <v>0</v>
      </c>
      <c r="EC140" s="66">
        <v>141</v>
      </c>
      <c r="ED140" s="66">
        <v>151</v>
      </c>
      <c r="EE140" s="66">
        <v>174</v>
      </c>
      <c r="EF140" s="66">
        <v>152</v>
      </c>
      <c r="EG140" s="66">
        <v>163</v>
      </c>
      <c r="EH140" s="66">
        <v>132</v>
      </c>
      <c r="EI140" s="66">
        <v>145</v>
      </c>
      <c r="EJ140" s="66">
        <v>120</v>
      </c>
      <c r="EK140" s="20">
        <v>11790.760000000002</v>
      </c>
      <c r="EL140" s="20">
        <v>10372.719999999999</v>
      </c>
      <c r="EM140" s="20">
        <v>83.691666666666663</v>
      </c>
      <c r="EN140" s="20">
        <v>74.218699999999998</v>
      </c>
      <c r="EO140" s="20">
        <v>15.340599999999998</v>
      </c>
      <c r="EP140" s="20">
        <v>117.97499999999999</v>
      </c>
      <c r="EQ140" s="21">
        <v>69</v>
      </c>
      <c r="ER140" s="21">
        <v>66</v>
      </c>
      <c r="ES140" s="61" t="s">
        <v>27</v>
      </c>
      <c r="ET140" s="61">
        <v>135</v>
      </c>
      <c r="EU140" s="61">
        <v>3</v>
      </c>
    </row>
    <row r="141" spans="1:151" x14ac:dyDescent="0.45">
      <c r="A141" s="64">
        <v>45276</v>
      </c>
      <c r="B141" s="21" t="s">
        <v>28</v>
      </c>
      <c r="C141" s="21">
        <v>340</v>
      </c>
      <c r="D141" s="21" t="s">
        <v>287</v>
      </c>
      <c r="E141" s="21">
        <v>209</v>
      </c>
      <c r="F141" s="50" t="s">
        <v>558</v>
      </c>
      <c r="G141" t="s">
        <v>28</v>
      </c>
      <c r="H141" t="s">
        <v>287</v>
      </c>
      <c r="I141" t="s">
        <v>28</v>
      </c>
      <c r="J141" t="s">
        <v>287</v>
      </c>
      <c r="K141" t="s">
        <v>28</v>
      </c>
      <c r="L141" t="s">
        <v>287</v>
      </c>
      <c r="M141" t="s">
        <v>28</v>
      </c>
      <c r="N141" t="s">
        <v>596</v>
      </c>
      <c r="O141" t="s">
        <v>28</v>
      </c>
      <c r="P141" t="s">
        <v>287</v>
      </c>
      <c r="Q141" t="s">
        <v>28</v>
      </c>
      <c r="R141" t="s">
        <v>287</v>
      </c>
      <c r="S141" t="s">
        <v>29</v>
      </c>
      <c r="T141" t="s">
        <v>118</v>
      </c>
      <c r="U141">
        <v>9</v>
      </c>
      <c r="V141">
        <v>10</v>
      </c>
      <c r="W141" s="20">
        <v>0.88888888888888895</v>
      </c>
      <c r="X141" s="20">
        <v>19.149999999999999</v>
      </c>
      <c r="Y141" s="20">
        <v>109.7</v>
      </c>
      <c r="Z141" s="20">
        <v>90.6</v>
      </c>
      <c r="AA141" s="20">
        <v>61.7</v>
      </c>
      <c r="AB141" s="20">
        <v>0.11799999999999999</v>
      </c>
      <c r="AC141" s="20">
        <v>0.05</v>
      </c>
      <c r="AD141" s="20">
        <v>105</v>
      </c>
      <c r="AE141" s="20">
        <v>104.9</v>
      </c>
      <c r="AF141" s="20">
        <v>-0.34</v>
      </c>
      <c r="AG141" s="20">
        <v>107.9</v>
      </c>
      <c r="AH141" s="20">
        <v>91.8</v>
      </c>
      <c r="AI141" s="20">
        <v>0.86480000000000001</v>
      </c>
      <c r="AJ141" s="20">
        <v>1.5</v>
      </c>
      <c r="AK141" s="20">
        <v>0.16666666666666666</v>
      </c>
      <c r="AL141" s="20">
        <v>1388</v>
      </c>
      <c r="AM141" s="20">
        <v>17.559999999999999</v>
      </c>
      <c r="AN141" s="20">
        <v>2.78</v>
      </c>
      <c r="AO141" s="20">
        <v>612</v>
      </c>
      <c r="AP141" s="20">
        <v>479</v>
      </c>
      <c r="AQ141" s="20">
        <v>475</v>
      </c>
      <c r="AR141" s="20">
        <v>0.46500000000000002</v>
      </c>
      <c r="AS141" s="20">
        <v>66</v>
      </c>
      <c r="AT141" s="20">
        <v>168</v>
      </c>
      <c r="AU141" s="20">
        <v>0.39300000000000002</v>
      </c>
      <c r="AV141" s="20">
        <v>104</v>
      </c>
      <c r="AW141" s="20">
        <v>152</v>
      </c>
      <c r="AX141" s="20">
        <v>0.68400000000000005</v>
      </c>
      <c r="AY141" s="20">
        <v>70</v>
      </c>
      <c r="AZ141" s="20">
        <v>7.7777777777777777</v>
      </c>
      <c r="BA141" s="20">
        <v>298</v>
      </c>
      <c r="BB141" s="20">
        <v>33.111111111111114</v>
      </c>
      <c r="BC141" s="20">
        <v>144</v>
      </c>
      <c r="BD141" s="20">
        <v>80</v>
      </c>
      <c r="BE141" s="20">
        <v>56</v>
      </c>
      <c r="BF141" s="20">
        <v>75</v>
      </c>
      <c r="BG141" s="20">
        <v>125</v>
      </c>
      <c r="BH141" s="20">
        <v>68</v>
      </c>
      <c r="BI141" s="20">
        <v>53.222000000000001</v>
      </c>
      <c r="BJ141" s="20">
        <v>14.778</v>
      </c>
      <c r="BK141" s="20">
        <v>1.92</v>
      </c>
      <c r="BL141" s="20">
        <v>8.3330000000000002</v>
      </c>
      <c r="BM141" s="20">
        <v>1.0669999999999999</v>
      </c>
      <c r="BN141" s="20">
        <v>18.7</v>
      </c>
      <c r="BO141" s="20">
        <v>16.899999999999999</v>
      </c>
      <c r="BP141" s="20">
        <v>6.2</v>
      </c>
      <c r="BQ141" s="20">
        <v>8.8888888888888893</v>
      </c>
      <c r="BR141" s="20">
        <v>13.9</v>
      </c>
      <c r="BS141" s="20">
        <v>26</v>
      </c>
      <c r="BT141" s="20">
        <v>0.61599999999999999</v>
      </c>
      <c r="BU141" s="20">
        <v>0</v>
      </c>
      <c r="BV141" s="66">
        <v>20</v>
      </c>
      <c r="BW141" s="66">
        <v>12</v>
      </c>
      <c r="BX141" s="66">
        <v>18</v>
      </c>
      <c r="BY141" s="66">
        <v>22</v>
      </c>
      <c r="BZ141" s="66">
        <v>25</v>
      </c>
      <c r="CA141" s="66">
        <v>15.3</v>
      </c>
      <c r="CB141" s="66">
        <v>28</v>
      </c>
      <c r="CC141" s="66">
        <v>23</v>
      </c>
      <c r="CD141" s="20">
        <v>0.4</v>
      </c>
      <c r="CE141" s="20">
        <v>-3.08</v>
      </c>
      <c r="CF141" s="20">
        <v>107.9</v>
      </c>
      <c r="CG141" s="20">
        <v>111</v>
      </c>
      <c r="CH141" s="20">
        <v>66.8</v>
      </c>
      <c r="CI141" s="20">
        <v>-4.5999999999999999E-2</v>
      </c>
      <c r="CJ141" s="20">
        <v>-0.36</v>
      </c>
      <c r="CK141" s="20">
        <v>105.6</v>
      </c>
      <c r="CL141" s="20">
        <v>106</v>
      </c>
      <c r="CM141" s="20">
        <v>-0.36</v>
      </c>
      <c r="CN141" s="20">
        <v>107.9</v>
      </c>
      <c r="CO141" s="20">
        <v>110.8</v>
      </c>
      <c r="CP141" s="63">
        <v>0.42470000000000002</v>
      </c>
      <c r="CQ141" s="20">
        <v>-4</v>
      </c>
      <c r="CR141" s="20">
        <v>-0.4</v>
      </c>
      <c r="CS141" s="20">
        <v>1112</v>
      </c>
      <c r="CT141" s="20">
        <v>-3.42</v>
      </c>
      <c r="CU141" s="20">
        <v>-1.92</v>
      </c>
      <c r="CV141" s="20">
        <v>742</v>
      </c>
      <c r="CW141" s="20">
        <v>757</v>
      </c>
      <c r="CX141" s="20">
        <v>543</v>
      </c>
      <c r="CY141" s="20">
        <v>0.47099999999999997</v>
      </c>
      <c r="CZ141" s="20">
        <v>64</v>
      </c>
      <c r="DA141" s="20">
        <v>192</v>
      </c>
      <c r="DB141" s="20">
        <v>0.33300000000000002</v>
      </c>
      <c r="DC141" s="20">
        <v>166</v>
      </c>
      <c r="DD141" s="20">
        <v>222</v>
      </c>
      <c r="DE141" s="20">
        <v>0.748</v>
      </c>
      <c r="DF141" s="20">
        <v>107</v>
      </c>
      <c r="DG141" s="20">
        <v>10.7</v>
      </c>
      <c r="DH141" s="20">
        <v>328</v>
      </c>
      <c r="DI141" s="20">
        <v>32.799999999999997</v>
      </c>
      <c r="DJ141" s="20">
        <v>131</v>
      </c>
      <c r="DK141" s="20">
        <v>66</v>
      </c>
      <c r="DL141" s="20">
        <v>34</v>
      </c>
      <c r="DM141" s="20">
        <v>126</v>
      </c>
      <c r="DN141" s="20">
        <v>146</v>
      </c>
      <c r="DO141" s="20">
        <v>74.2</v>
      </c>
      <c r="DP141" s="20">
        <v>75.7</v>
      </c>
      <c r="DQ141" s="20">
        <v>-1.5</v>
      </c>
      <c r="DR141" s="20">
        <v>1.04</v>
      </c>
      <c r="DS141" s="20">
        <v>12.6</v>
      </c>
      <c r="DT141" s="20">
        <v>0.52400000000000002</v>
      </c>
      <c r="DU141" s="20">
        <v>19.2</v>
      </c>
      <c r="DV141" s="20">
        <v>22.2</v>
      </c>
      <c r="DW141" s="20">
        <v>3.4</v>
      </c>
      <c r="DX141" s="20">
        <v>6.6</v>
      </c>
      <c r="DY141" s="20">
        <v>14.6</v>
      </c>
      <c r="DZ141" s="20">
        <v>187</v>
      </c>
      <c r="EA141" s="20">
        <v>0.48799999999999999</v>
      </c>
      <c r="EB141" s="20">
        <v>0</v>
      </c>
      <c r="EC141" s="66">
        <v>210</v>
      </c>
      <c r="ED141" s="66">
        <v>237</v>
      </c>
      <c r="EE141" s="66">
        <v>237</v>
      </c>
      <c r="EF141" s="66">
        <v>201</v>
      </c>
      <c r="EG141" s="66">
        <v>208</v>
      </c>
      <c r="EH141" s="66">
        <v>183</v>
      </c>
      <c r="EI141" s="66">
        <v>195</v>
      </c>
      <c r="EJ141" s="66">
        <v>208</v>
      </c>
      <c r="EK141" s="20">
        <v>12176.7</v>
      </c>
      <c r="EL141" s="20">
        <v>9775.74</v>
      </c>
      <c r="EM141" s="20">
        <v>54.997799999999998</v>
      </c>
      <c r="EN141" s="20">
        <v>112</v>
      </c>
      <c r="EO141" s="20">
        <v>10.3972</v>
      </c>
      <c r="EP141" s="20">
        <v>99.864000000000004</v>
      </c>
      <c r="EQ141" s="21">
        <v>56</v>
      </c>
      <c r="ER141" s="21">
        <v>54</v>
      </c>
      <c r="ES141" s="61" t="s">
        <v>28</v>
      </c>
      <c r="ET141" s="61">
        <v>110</v>
      </c>
      <c r="EU141" s="61">
        <v>2</v>
      </c>
    </row>
    <row r="142" spans="1:151" x14ac:dyDescent="0.45">
      <c r="A142" s="64">
        <v>45276</v>
      </c>
      <c r="B142" s="21" t="s">
        <v>161</v>
      </c>
      <c r="C142" s="21">
        <v>164</v>
      </c>
      <c r="D142" s="21" t="s">
        <v>40</v>
      </c>
      <c r="E142" s="21">
        <v>348</v>
      </c>
      <c r="F142" s="50" t="s">
        <v>1644</v>
      </c>
      <c r="G142" t="s">
        <v>161</v>
      </c>
      <c r="H142" t="s">
        <v>40</v>
      </c>
      <c r="I142" t="s">
        <v>161</v>
      </c>
      <c r="J142" t="s">
        <v>40</v>
      </c>
      <c r="K142" t="s">
        <v>161</v>
      </c>
      <c r="L142" t="s">
        <v>40</v>
      </c>
      <c r="M142" t="s">
        <v>612</v>
      </c>
      <c r="N142" t="s">
        <v>578</v>
      </c>
      <c r="O142" t="s">
        <v>161</v>
      </c>
      <c r="P142" t="s">
        <v>40</v>
      </c>
      <c r="Q142" t="s">
        <v>426</v>
      </c>
      <c r="R142" t="s">
        <v>40</v>
      </c>
      <c r="S142" t="s">
        <v>82</v>
      </c>
      <c r="T142" t="s">
        <v>21</v>
      </c>
      <c r="U142">
        <v>7</v>
      </c>
      <c r="V142">
        <v>9</v>
      </c>
      <c r="W142" s="20">
        <v>0.71428571428571397</v>
      </c>
      <c r="X142" s="20">
        <v>2.79</v>
      </c>
      <c r="Y142" s="20">
        <v>107.6</v>
      </c>
      <c r="Z142" s="20">
        <v>104.8</v>
      </c>
      <c r="AA142" s="20">
        <v>71.599999999999994</v>
      </c>
      <c r="AB142" s="20">
        <v>-7.0000000000000007E-2</v>
      </c>
      <c r="AC142" s="20">
        <v>-6.67</v>
      </c>
      <c r="AD142" s="20">
        <v>100.7</v>
      </c>
      <c r="AE142" s="20">
        <v>107.3</v>
      </c>
      <c r="AF142" s="20">
        <v>-6.67</v>
      </c>
      <c r="AG142" s="20">
        <v>106.8</v>
      </c>
      <c r="AH142" s="20">
        <v>103.9</v>
      </c>
      <c r="AI142" s="20">
        <v>0.57850000000000001</v>
      </c>
      <c r="AJ142" s="20">
        <v>-1.2</v>
      </c>
      <c r="AK142" s="20">
        <v>-0.17142857142857143</v>
      </c>
      <c r="AL142" s="20">
        <v>1205</v>
      </c>
      <c r="AM142" s="20">
        <v>8.44</v>
      </c>
      <c r="AN142" s="20">
        <v>-3.27</v>
      </c>
      <c r="AO142" s="20">
        <v>586</v>
      </c>
      <c r="AP142" s="20">
        <v>504</v>
      </c>
      <c r="AQ142" s="20">
        <v>462</v>
      </c>
      <c r="AR142" s="20">
        <v>0.46300000000000002</v>
      </c>
      <c r="AS142" s="20">
        <v>52</v>
      </c>
      <c r="AT142" s="20">
        <v>160</v>
      </c>
      <c r="AU142" s="20">
        <v>0.32500000000000001</v>
      </c>
      <c r="AV142" s="20">
        <v>106</v>
      </c>
      <c r="AW142" s="20">
        <v>167</v>
      </c>
      <c r="AX142" s="20">
        <v>0.63500000000000001</v>
      </c>
      <c r="AY142" s="20">
        <v>101</v>
      </c>
      <c r="AZ142" s="20">
        <v>14.428571428571429</v>
      </c>
      <c r="BA142" s="20">
        <v>276</v>
      </c>
      <c r="BB142" s="20">
        <v>39.428571428571431</v>
      </c>
      <c r="BC142" s="20">
        <v>131</v>
      </c>
      <c r="BD142" s="20">
        <v>65</v>
      </c>
      <c r="BE142" s="20">
        <v>26</v>
      </c>
      <c r="BF142" s="20">
        <v>76</v>
      </c>
      <c r="BG142" s="20">
        <v>142</v>
      </c>
      <c r="BH142" s="20">
        <v>83.7</v>
      </c>
      <c r="BI142" s="20">
        <v>72</v>
      </c>
      <c r="BJ142" s="20">
        <v>11.714</v>
      </c>
      <c r="BK142" s="20">
        <v>1.724</v>
      </c>
      <c r="BL142" s="20">
        <v>10.856999999999999</v>
      </c>
      <c r="BM142" s="20">
        <v>0.85499999999999998</v>
      </c>
      <c r="BN142" s="20">
        <v>22.9</v>
      </c>
      <c r="BO142" s="20">
        <v>23.9</v>
      </c>
      <c r="BP142" s="20">
        <v>3.7</v>
      </c>
      <c r="BQ142" s="20">
        <v>9.2857142857142865</v>
      </c>
      <c r="BR142" s="20">
        <v>20.3</v>
      </c>
      <c r="BS142" s="20">
        <v>116</v>
      </c>
      <c r="BT142" s="20">
        <v>0.54700000000000004</v>
      </c>
      <c r="BU142" s="20">
        <v>-3</v>
      </c>
      <c r="BV142" s="66">
        <v>91</v>
      </c>
      <c r="BW142" s="66">
        <v>169</v>
      </c>
      <c r="BX142" s="66">
        <v>134</v>
      </c>
      <c r="BY142" s="66">
        <v>134</v>
      </c>
      <c r="BZ142" s="66">
        <v>133</v>
      </c>
      <c r="CA142" s="66">
        <v>109.7</v>
      </c>
      <c r="CB142" s="66">
        <v>126</v>
      </c>
      <c r="CC142" s="66">
        <v>175</v>
      </c>
      <c r="CD142" s="20">
        <v>0.44444444444444398</v>
      </c>
      <c r="CE142" s="20">
        <v>3.64</v>
      </c>
      <c r="CF142" s="20">
        <v>105</v>
      </c>
      <c r="CG142" s="20">
        <v>101.4</v>
      </c>
      <c r="CH142" s="20">
        <v>66.400000000000006</v>
      </c>
      <c r="CI142" s="20">
        <v>3.0000000000000001E-3</v>
      </c>
      <c r="CJ142" s="20">
        <v>1.61</v>
      </c>
      <c r="CK142" s="20">
        <v>103.9</v>
      </c>
      <c r="CL142" s="20">
        <v>102.2</v>
      </c>
      <c r="CM142" s="20">
        <v>1.61</v>
      </c>
      <c r="CN142" s="20">
        <v>105.8</v>
      </c>
      <c r="CO142" s="20">
        <v>99.3</v>
      </c>
      <c r="CP142" s="63">
        <v>0.67610000000000003</v>
      </c>
      <c r="CQ142" s="20">
        <v>-2.6</v>
      </c>
      <c r="CR142" s="20">
        <v>-0.28888888888888892</v>
      </c>
      <c r="CS142" s="20">
        <v>1216</v>
      </c>
      <c r="CT142" s="20">
        <v>4.18</v>
      </c>
      <c r="CU142" s="20">
        <v>5.73</v>
      </c>
      <c r="CV142" s="20">
        <v>578</v>
      </c>
      <c r="CW142" s="20">
        <v>592</v>
      </c>
      <c r="CX142" s="20">
        <v>490</v>
      </c>
      <c r="CY142" s="20">
        <v>0.39800000000000002</v>
      </c>
      <c r="CZ142" s="20">
        <v>51</v>
      </c>
      <c r="DA142" s="20">
        <v>172</v>
      </c>
      <c r="DB142" s="20">
        <v>0.29699999999999999</v>
      </c>
      <c r="DC142" s="20">
        <v>137</v>
      </c>
      <c r="DD142" s="20">
        <v>189</v>
      </c>
      <c r="DE142" s="20">
        <v>0.72499999999999998</v>
      </c>
      <c r="DF142" s="20">
        <v>98</v>
      </c>
      <c r="DG142" s="20">
        <v>10.888888888888889</v>
      </c>
      <c r="DH142" s="20">
        <v>339</v>
      </c>
      <c r="DI142" s="20">
        <v>37.666666666666664</v>
      </c>
      <c r="DJ142" s="20">
        <v>107</v>
      </c>
      <c r="DK142" s="20">
        <v>33</v>
      </c>
      <c r="DL142" s="20">
        <v>39</v>
      </c>
      <c r="DM142" s="20">
        <v>107</v>
      </c>
      <c r="DN142" s="20">
        <v>110</v>
      </c>
      <c r="DO142" s="20">
        <v>64.2</v>
      </c>
      <c r="DP142" s="20">
        <v>65.778000000000006</v>
      </c>
      <c r="DQ142" s="20">
        <v>-1.556</v>
      </c>
      <c r="DR142" s="20">
        <v>1</v>
      </c>
      <c r="DS142" s="20">
        <v>11.888999999999999</v>
      </c>
      <c r="DT142" s="20">
        <v>0.308</v>
      </c>
      <c r="DU142" s="20">
        <v>19.100000000000001</v>
      </c>
      <c r="DV142" s="20">
        <v>21</v>
      </c>
      <c r="DW142" s="20">
        <v>4.3</v>
      </c>
      <c r="DX142" s="20">
        <v>3.6666666666666665</v>
      </c>
      <c r="DY142" s="20">
        <v>12.2</v>
      </c>
      <c r="DZ142" s="20">
        <v>216</v>
      </c>
      <c r="EA142" s="20">
        <v>0.47099999999999997</v>
      </c>
      <c r="EB142" s="20">
        <v>0</v>
      </c>
      <c r="EC142" s="66">
        <v>195</v>
      </c>
      <c r="ED142" s="66">
        <v>122</v>
      </c>
      <c r="EE142" s="66">
        <v>210</v>
      </c>
      <c r="EF142" s="66">
        <v>130</v>
      </c>
      <c r="EG142" s="66">
        <v>130</v>
      </c>
      <c r="EH142" s="66">
        <v>125.7</v>
      </c>
      <c r="EI142" s="66">
        <v>210</v>
      </c>
      <c r="EJ142" s="66">
        <v>179</v>
      </c>
      <c r="EK142" s="20">
        <v>10910.64</v>
      </c>
      <c r="EL142" s="20">
        <v>11004</v>
      </c>
      <c r="EM142" s="20">
        <v>39.808999999999997</v>
      </c>
      <c r="EN142" s="20">
        <v>110.39785714285715</v>
      </c>
      <c r="EO142" s="20">
        <v>14.717499999999999</v>
      </c>
      <c r="EP142" s="20">
        <v>69.849999999999994</v>
      </c>
      <c r="EQ142" s="21">
        <v>87</v>
      </c>
      <c r="ER142" s="21">
        <v>79</v>
      </c>
      <c r="ES142" s="61" t="s">
        <v>161</v>
      </c>
      <c r="ET142" s="61">
        <v>166</v>
      </c>
      <c r="EU142" s="61">
        <v>8</v>
      </c>
    </row>
    <row r="143" spans="1:151" x14ac:dyDescent="0.45">
      <c r="A143" s="64">
        <v>45276</v>
      </c>
      <c r="B143" s="21" t="s">
        <v>36</v>
      </c>
      <c r="C143" s="21">
        <v>254</v>
      </c>
      <c r="D143" s="21" t="s">
        <v>105</v>
      </c>
      <c r="E143" s="21">
        <v>324</v>
      </c>
      <c r="F143" s="50" t="s">
        <v>1644</v>
      </c>
      <c r="G143" t="s">
        <v>36</v>
      </c>
      <c r="H143" t="s">
        <v>105</v>
      </c>
      <c r="I143" t="s">
        <v>36</v>
      </c>
      <c r="J143" t="s">
        <v>105</v>
      </c>
      <c r="K143" t="s">
        <v>1332</v>
      </c>
      <c r="L143" t="s">
        <v>1329</v>
      </c>
      <c r="M143" t="s">
        <v>607</v>
      </c>
      <c r="N143" t="s">
        <v>105</v>
      </c>
      <c r="O143" t="s">
        <v>36</v>
      </c>
      <c r="P143" t="s">
        <v>105</v>
      </c>
      <c r="Q143" t="s">
        <v>409</v>
      </c>
      <c r="R143" t="s">
        <v>105</v>
      </c>
      <c r="S143" t="s">
        <v>31</v>
      </c>
      <c r="T143" t="s">
        <v>47</v>
      </c>
      <c r="U143">
        <v>9</v>
      </c>
      <c r="V143">
        <v>8</v>
      </c>
      <c r="W143" s="20">
        <v>0.5</v>
      </c>
      <c r="X143" s="20">
        <v>11.94</v>
      </c>
      <c r="Y143" s="20">
        <v>107.5</v>
      </c>
      <c r="Z143" s="20">
        <v>95.5</v>
      </c>
      <c r="AA143" s="20">
        <v>64.400000000000006</v>
      </c>
      <c r="AB143" s="20">
        <v>-7.3999999999999996E-2</v>
      </c>
      <c r="AC143" s="20">
        <v>9.31</v>
      </c>
      <c r="AD143" s="20">
        <v>109.9</v>
      </c>
      <c r="AE143" s="20">
        <v>100.6</v>
      </c>
      <c r="AF143" s="20">
        <v>9.31</v>
      </c>
      <c r="AG143" s="20">
        <v>109.1</v>
      </c>
      <c r="AH143" s="20">
        <v>93.2</v>
      </c>
      <c r="AI143" s="20">
        <v>0.85870000000000002</v>
      </c>
      <c r="AJ143" s="20">
        <v>-1.5</v>
      </c>
      <c r="AK143" s="20">
        <v>-0.16666666666666666</v>
      </c>
      <c r="AL143" s="20">
        <v>1269</v>
      </c>
      <c r="AM143" s="20">
        <v>12.1</v>
      </c>
      <c r="AN143" s="20">
        <v>11.21</v>
      </c>
      <c r="AO143" s="20">
        <v>693</v>
      </c>
      <c r="AP143" s="20">
        <v>606</v>
      </c>
      <c r="AQ143" s="20">
        <v>592</v>
      </c>
      <c r="AR143" s="20">
        <v>0.439</v>
      </c>
      <c r="AS143" s="20">
        <v>66</v>
      </c>
      <c r="AT143" s="20">
        <v>227</v>
      </c>
      <c r="AU143" s="20">
        <v>0.29099999999999998</v>
      </c>
      <c r="AV143" s="20">
        <v>107</v>
      </c>
      <c r="AW143" s="20">
        <v>174</v>
      </c>
      <c r="AX143" s="20">
        <v>0.61499999999999999</v>
      </c>
      <c r="AY143" s="20">
        <v>140</v>
      </c>
      <c r="AZ143" s="20">
        <v>15.555555555555555</v>
      </c>
      <c r="BA143" s="20">
        <v>406</v>
      </c>
      <c r="BB143" s="20">
        <v>45.111111111111114</v>
      </c>
      <c r="BC143" s="20">
        <v>141</v>
      </c>
      <c r="BD143" s="20">
        <v>65</v>
      </c>
      <c r="BE143" s="20">
        <v>53</v>
      </c>
      <c r="BF143" s="20">
        <v>116</v>
      </c>
      <c r="BG143" s="20">
        <v>175</v>
      </c>
      <c r="BH143" s="20">
        <v>69.3</v>
      </c>
      <c r="BI143" s="20">
        <v>60.6</v>
      </c>
      <c r="BJ143" s="20">
        <v>8.6999999999999993</v>
      </c>
      <c r="BK143" s="20">
        <v>1.216</v>
      </c>
      <c r="BL143" s="20">
        <v>11.6</v>
      </c>
      <c r="BM143" s="20">
        <v>0.56000000000000005</v>
      </c>
      <c r="BN143" s="20">
        <v>22.7</v>
      </c>
      <c r="BO143" s="20">
        <v>17.399999999999999</v>
      </c>
      <c r="BP143" s="20">
        <v>5.3</v>
      </c>
      <c r="BQ143" s="20">
        <v>6.5</v>
      </c>
      <c r="BR143" s="20">
        <v>17.5</v>
      </c>
      <c r="BS143" s="20">
        <v>76</v>
      </c>
      <c r="BT143" s="20">
        <v>0.57099999999999995</v>
      </c>
      <c r="BU143" s="20">
        <v>0</v>
      </c>
      <c r="BV143" s="66">
        <v>82</v>
      </c>
      <c r="BW143" s="66">
        <v>55</v>
      </c>
      <c r="BX143" s="66">
        <v>158</v>
      </c>
      <c r="BY143" s="66">
        <v>60</v>
      </c>
      <c r="BZ143" s="66">
        <v>62</v>
      </c>
      <c r="CA143" s="66">
        <v>63.2</v>
      </c>
      <c r="CB143" s="66">
        <v>74</v>
      </c>
      <c r="CC143" s="66">
        <v>41</v>
      </c>
      <c r="CD143" s="20">
        <v>0.5</v>
      </c>
      <c r="CE143" s="20">
        <v>6.09</v>
      </c>
      <c r="CF143" s="20">
        <v>112.2</v>
      </c>
      <c r="CG143" s="20">
        <v>106.2</v>
      </c>
      <c r="CH143" s="20">
        <v>66.7</v>
      </c>
      <c r="CI143" s="20">
        <v>-2.7E-2</v>
      </c>
      <c r="CJ143" s="20">
        <v>2.69</v>
      </c>
      <c r="CK143" s="20">
        <v>106.5</v>
      </c>
      <c r="CL143" s="20">
        <v>103.8</v>
      </c>
      <c r="CM143" s="20">
        <v>2.69</v>
      </c>
      <c r="CN143" s="20">
        <v>111</v>
      </c>
      <c r="CO143" s="20">
        <v>104.2</v>
      </c>
      <c r="CP143" s="63">
        <v>0.67359999999999998</v>
      </c>
      <c r="CQ143" s="20">
        <v>-2</v>
      </c>
      <c r="CR143" s="20">
        <v>-0.25</v>
      </c>
      <c r="CS143" s="20">
        <v>1211</v>
      </c>
      <c r="CT143" s="20">
        <v>5.33</v>
      </c>
      <c r="CU143" s="20">
        <v>4.7</v>
      </c>
      <c r="CV143" s="20">
        <v>590</v>
      </c>
      <c r="CW143" s="20">
        <v>585</v>
      </c>
      <c r="CX143" s="20">
        <v>473</v>
      </c>
      <c r="CY143" s="20">
        <v>0.48</v>
      </c>
      <c r="CZ143" s="20">
        <v>60</v>
      </c>
      <c r="DA143" s="20">
        <v>170</v>
      </c>
      <c r="DB143" s="20">
        <v>0.35299999999999998</v>
      </c>
      <c r="DC143" s="20">
        <v>76</v>
      </c>
      <c r="DD143" s="20">
        <v>107</v>
      </c>
      <c r="DE143" s="20">
        <v>0.71</v>
      </c>
      <c r="DF143" s="20">
        <v>75</v>
      </c>
      <c r="DG143" s="20">
        <v>9.375</v>
      </c>
      <c r="DH143" s="20">
        <v>246</v>
      </c>
      <c r="DI143" s="20">
        <v>30.75</v>
      </c>
      <c r="DJ143" s="20">
        <v>109</v>
      </c>
      <c r="DK143" s="20">
        <v>61</v>
      </c>
      <c r="DL143" s="20">
        <v>33</v>
      </c>
      <c r="DM143" s="20">
        <v>81</v>
      </c>
      <c r="DN143" s="20">
        <v>115</v>
      </c>
      <c r="DO143" s="20">
        <v>73.8</v>
      </c>
      <c r="DP143" s="20">
        <v>73.125</v>
      </c>
      <c r="DQ143" s="20">
        <v>0.625</v>
      </c>
      <c r="DR143" s="20">
        <v>1.3460000000000001</v>
      </c>
      <c r="DS143" s="20">
        <v>10.125</v>
      </c>
      <c r="DT143" s="20">
        <v>0.753</v>
      </c>
      <c r="DU143" s="20">
        <v>21.2</v>
      </c>
      <c r="DV143" s="20">
        <v>13.4</v>
      </c>
      <c r="DW143" s="20">
        <v>4.0999999999999996</v>
      </c>
      <c r="DX143" s="20">
        <v>7.625</v>
      </c>
      <c r="DY143" s="20">
        <v>14.4</v>
      </c>
      <c r="DZ143" s="20">
        <v>173</v>
      </c>
      <c r="EA143" s="20">
        <v>0.5</v>
      </c>
      <c r="EB143" s="20">
        <v>-1</v>
      </c>
      <c r="EC143" s="66">
        <v>149</v>
      </c>
      <c r="ED143" s="66">
        <v>129</v>
      </c>
      <c r="EE143" s="66">
        <v>139</v>
      </c>
      <c r="EF143" s="66">
        <v>71</v>
      </c>
      <c r="EG143" s="66">
        <v>101</v>
      </c>
      <c r="EH143" s="66">
        <v>96.5</v>
      </c>
      <c r="EI143" s="66">
        <v>177</v>
      </c>
      <c r="EJ143" s="66">
        <v>191</v>
      </c>
      <c r="EK143" s="20">
        <v>11416.5</v>
      </c>
      <c r="EL143" s="20">
        <v>10715.1</v>
      </c>
      <c r="EM143" s="20">
        <v>88.45</v>
      </c>
      <c r="EN143" s="20">
        <v>65.8125</v>
      </c>
      <c r="EO143" s="20">
        <v>12.424999999999999</v>
      </c>
      <c r="EP143" s="20">
        <v>70.724999999999994</v>
      </c>
      <c r="EQ143" s="21">
        <v>69</v>
      </c>
      <c r="ER143" s="21">
        <v>67</v>
      </c>
      <c r="ES143" s="61" t="s">
        <v>36</v>
      </c>
      <c r="ET143" s="61">
        <v>136</v>
      </c>
      <c r="EU143" s="61">
        <v>2</v>
      </c>
    </row>
    <row r="144" spans="1:151" x14ac:dyDescent="0.45">
      <c r="A144" s="64">
        <v>45276</v>
      </c>
      <c r="B144" s="21" t="s">
        <v>129</v>
      </c>
      <c r="C144" s="21">
        <v>245</v>
      </c>
      <c r="D144" s="21" t="s">
        <v>132</v>
      </c>
      <c r="E144" s="21">
        <v>49</v>
      </c>
      <c r="F144" s="50" t="s">
        <v>558</v>
      </c>
      <c r="G144" t="s">
        <v>129</v>
      </c>
      <c r="H144" t="s">
        <v>132</v>
      </c>
      <c r="I144" t="s">
        <v>129</v>
      </c>
      <c r="J144" t="s">
        <v>132</v>
      </c>
      <c r="K144" t="s">
        <v>129</v>
      </c>
      <c r="L144" t="s">
        <v>132</v>
      </c>
      <c r="M144" t="s">
        <v>129</v>
      </c>
      <c r="N144" t="s">
        <v>132</v>
      </c>
      <c r="O144" t="s">
        <v>129</v>
      </c>
      <c r="P144" t="s">
        <v>132</v>
      </c>
      <c r="Q144" t="s">
        <v>129</v>
      </c>
      <c r="R144" t="s">
        <v>132</v>
      </c>
      <c r="S144" t="s">
        <v>82</v>
      </c>
      <c r="T144" t="s">
        <v>13</v>
      </c>
      <c r="U144">
        <v>10</v>
      </c>
      <c r="V144">
        <v>9</v>
      </c>
      <c r="W144" s="20">
        <v>0.5</v>
      </c>
      <c r="X144" s="20">
        <v>7.56</v>
      </c>
      <c r="Y144" s="20">
        <v>109.9</v>
      </c>
      <c r="Z144" s="20">
        <v>102.4</v>
      </c>
      <c r="AA144" s="20">
        <v>67.400000000000006</v>
      </c>
      <c r="AB144" s="20">
        <v>-0.17</v>
      </c>
      <c r="AC144" s="20">
        <v>0.95</v>
      </c>
      <c r="AD144" s="20">
        <v>106.1</v>
      </c>
      <c r="AE144" s="20">
        <v>105.1</v>
      </c>
      <c r="AF144" s="20">
        <v>0.95</v>
      </c>
      <c r="AG144" s="20">
        <v>108.9</v>
      </c>
      <c r="AH144" s="20">
        <v>102.1</v>
      </c>
      <c r="AI144" s="20">
        <v>0.67759999999999998</v>
      </c>
      <c r="AJ144" s="20">
        <v>-2.2000000000000002</v>
      </c>
      <c r="AK144" s="20">
        <v>-0.22000000000000003</v>
      </c>
      <c r="AL144" s="20">
        <v>1211</v>
      </c>
      <c r="AM144" s="20">
        <v>8.35</v>
      </c>
      <c r="AN144" s="20">
        <v>-0.15</v>
      </c>
      <c r="AO144" s="20">
        <v>780</v>
      </c>
      <c r="AP144" s="20">
        <v>695</v>
      </c>
      <c r="AQ144" s="20">
        <v>607</v>
      </c>
      <c r="AR144" s="20">
        <v>0.49099999999999999</v>
      </c>
      <c r="AS144" s="20">
        <v>86</v>
      </c>
      <c r="AT144" s="20">
        <v>226</v>
      </c>
      <c r="AU144" s="20">
        <v>0.38100000000000001</v>
      </c>
      <c r="AV144" s="20">
        <v>98</v>
      </c>
      <c r="AW144" s="20">
        <v>137</v>
      </c>
      <c r="AX144" s="20">
        <v>0.71499999999999997</v>
      </c>
      <c r="AY144" s="20">
        <v>62</v>
      </c>
      <c r="AZ144" s="20">
        <v>6.2</v>
      </c>
      <c r="BA144" s="20">
        <v>327</v>
      </c>
      <c r="BB144" s="20">
        <v>32.700000000000003</v>
      </c>
      <c r="BC144" s="20">
        <v>137</v>
      </c>
      <c r="BD144" s="20">
        <v>72</v>
      </c>
      <c r="BE144" s="20">
        <v>30</v>
      </c>
      <c r="BF144" s="20">
        <v>81</v>
      </c>
      <c r="BG144" s="20">
        <v>146</v>
      </c>
      <c r="BH144" s="20">
        <v>78</v>
      </c>
      <c r="BI144" s="20">
        <v>69.5</v>
      </c>
      <c r="BJ144" s="20">
        <v>8.5</v>
      </c>
      <c r="BK144" s="20">
        <v>1.6910000000000001</v>
      </c>
      <c r="BL144" s="20">
        <v>8.1</v>
      </c>
      <c r="BM144" s="20">
        <v>0.88900000000000001</v>
      </c>
      <c r="BN144" s="20">
        <v>22.6</v>
      </c>
      <c r="BO144" s="20">
        <v>13.7</v>
      </c>
      <c r="BP144" s="20">
        <v>3</v>
      </c>
      <c r="BQ144" s="20">
        <v>7.2</v>
      </c>
      <c r="BR144" s="20">
        <v>14.6</v>
      </c>
      <c r="BS144" s="20">
        <v>215</v>
      </c>
      <c r="BT144" s="20">
        <v>0.47199999999999998</v>
      </c>
      <c r="BU144" s="20">
        <v>2</v>
      </c>
      <c r="BV144" s="66">
        <v>94</v>
      </c>
      <c r="BW144" s="66">
        <v>178</v>
      </c>
      <c r="BX144" s="66">
        <v>152</v>
      </c>
      <c r="BY144" s="66">
        <v>73</v>
      </c>
      <c r="BZ144" s="66">
        <v>95</v>
      </c>
      <c r="CA144" s="66">
        <v>116.3</v>
      </c>
      <c r="CB144" s="66">
        <v>222</v>
      </c>
      <c r="CC144" s="66">
        <v>157</v>
      </c>
      <c r="CD144" s="20">
        <v>0.55555555555555602</v>
      </c>
      <c r="CE144" s="20">
        <v>4.1399999999999997</v>
      </c>
      <c r="CF144" s="20">
        <v>105.1</v>
      </c>
      <c r="CG144" s="20">
        <v>100.9</v>
      </c>
      <c r="CH144" s="20">
        <v>64.5</v>
      </c>
      <c r="CI144" s="20">
        <v>-1.6E-2</v>
      </c>
      <c r="CJ144" s="20">
        <v>1.74</v>
      </c>
      <c r="CK144" s="20">
        <v>105.7</v>
      </c>
      <c r="CL144" s="20">
        <v>103.9</v>
      </c>
      <c r="CM144" s="20">
        <v>1.74</v>
      </c>
      <c r="CN144" s="20">
        <v>106.1</v>
      </c>
      <c r="CO144" s="20">
        <v>101.6</v>
      </c>
      <c r="CP144" s="63">
        <v>0.62180000000000002</v>
      </c>
      <c r="CQ144" s="20">
        <v>-1.7</v>
      </c>
      <c r="CR144" s="20">
        <v>-0.18888888888888888</v>
      </c>
      <c r="CS144" s="20">
        <v>1209</v>
      </c>
      <c r="CT144" s="20">
        <v>7.18</v>
      </c>
      <c r="CU144" s="20">
        <v>4.18</v>
      </c>
      <c r="CV144" s="20">
        <v>602</v>
      </c>
      <c r="CW144" s="20">
        <v>575</v>
      </c>
      <c r="CX144" s="20">
        <v>477</v>
      </c>
      <c r="CY144" s="20">
        <v>0.46300000000000002</v>
      </c>
      <c r="CZ144" s="20">
        <v>50</v>
      </c>
      <c r="DA144" s="20">
        <v>161</v>
      </c>
      <c r="DB144" s="20">
        <v>0.311</v>
      </c>
      <c r="DC144" s="20">
        <v>110</v>
      </c>
      <c r="DD144" s="20">
        <v>144</v>
      </c>
      <c r="DE144" s="20">
        <v>0.76400000000000001</v>
      </c>
      <c r="DF144" s="20">
        <v>58</v>
      </c>
      <c r="DG144" s="20">
        <v>6.4444444444444446</v>
      </c>
      <c r="DH144" s="20">
        <v>279</v>
      </c>
      <c r="DI144" s="20">
        <v>31</v>
      </c>
      <c r="DJ144" s="20">
        <v>121</v>
      </c>
      <c r="DK144" s="20">
        <v>54</v>
      </c>
      <c r="DL144" s="20">
        <v>33</v>
      </c>
      <c r="DM144" s="20">
        <v>89</v>
      </c>
      <c r="DN144" s="20">
        <v>147</v>
      </c>
      <c r="DO144" s="20">
        <v>66.900000000000006</v>
      </c>
      <c r="DP144" s="20">
        <v>63.889000000000003</v>
      </c>
      <c r="DQ144" s="20">
        <v>3</v>
      </c>
      <c r="DR144" s="20">
        <v>1.36</v>
      </c>
      <c r="DS144" s="20">
        <v>9.8889999999999993</v>
      </c>
      <c r="DT144" s="20">
        <v>0.60699999999999998</v>
      </c>
      <c r="DU144" s="20">
        <v>17.899999999999999</v>
      </c>
      <c r="DV144" s="20">
        <v>16</v>
      </c>
      <c r="DW144" s="20">
        <v>3.7</v>
      </c>
      <c r="DX144" s="20">
        <v>6</v>
      </c>
      <c r="DY144" s="20">
        <v>16.3</v>
      </c>
      <c r="DZ144" s="20">
        <v>92</v>
      </c>
      <c r="EA144" s="20">
        <v>0.55600000000000005</v>
      </c>
      <c r="EB144" s="20">
        <v>3</v>
      </c>
      <c r="EC144" s="66">
        <v>96</v>
      </c>
      <c r="ED144" s="66">
        <v>106</v>
      </c>
      <c r="EE144" s="66">
        <v>141</v>
      </c>
      <c r="EF144" s="66">
        <v>132</v>
      </c>
      <c r="EG144" s="66">
        <v>121</v>
      </c>
      <c r="EH144" s="66">
        <v>94</v>
      </c>
      <c r="EI144" s="66">
        <v>99</v>
      </c>
      <c r="EJ144" s="66">
        <v>104</v>
      </c>
      <c r="EK144" s="20">
        <v>11088.910000000002</v>
      </c>
      <c r="EL144" s="20">
        <v>10762.24</v>
      </c>
      <c r="EM144" s="20">
        <v>48.599999999999994</v>
      </c>
      <c r="EN144" s="20">
        <v>71.200800000000001</v>
      </c>
      <c r="EO144" s="20">
        <v>11.154400000000001</v>
      </c>
      <c r="EP144" s="20">
        <v>105.10499999999999</v>
      </c>
      <c r="EQ144" s="21">
        <v>64</v>
      </c>
      <c r="ER144" s="21">
        <v>56</v>
      </c>
      <c r="ES144" s="61" t="s">
        <v>129</v>
      </c>
      <c r="ET144" s="61">
        <v>120</v>
      </c>
      <c r="EU144" s="61">
        <v>8</v>
      </c>
    </row>
    <row r="145" spans="1:151" x14ac:dyDescent="0.45">
      <c r="A145" s="64">
        <v>45276</v>
      </c>
      <c r="B145" s="21" t="s">
        <v>257</v>
      </c>
      <c r="C145" s="21">
        <v>252</v>
      </c>
      <c r="D145" s="21" t="s">
        <v>83</v>
      </c>
      <c r="E145" s="21">
        <v>124</v>
      </c>
      <c r="F145" s="50" t="s">
        <v>1644</v>
      </c>
      <c r="G145" t="s">
        <v>257</v>
      </c>
      <c r="H145" t="s">
        <v>83</v>
      </c>
      <c r="I145" t="s">
        <v>257</v>
      </c>
      <c r="J145" t="s">
        <v>83</v>
      </c>
      <c r="K145" t="s">
        <v>257</v>
      </c>
      <c r="L145" t="s">
        <v>83</v>
      </c>
      <c r="M145" t="s">
        <v>658</v>
      </c>
      <c r="N145" t="s">
        <v>83</v>
      </c>
      <c r="O145" t="s">
        <v>257</v>
      </c>
      <c r="P145" t="s">
        <v>83</v>
      </c>
      <c r="Q145" t="s">
        <v>257</v>
      </c>
      <c r="R145" t="s">
        <v>83</v>
      </c>
      <c r="S145" t="s">
        <v>82</v>
      </c>
      <c r="T145" t="s">
        <v>84</v>
      </c>
      <c r="U145">
        <v>10</v>
      </c>
      <c r="V145">
        <v>10</v>
      </c>
      <c r="W145" s="20">
        <v>0.8</v>
      </c>
      <c r="X145" s="20">
        <v>8.8699999999999992</v>
      </c>
      <c r="Y145" s="20">
        <v>107.3</v>
      </c>
      <c r="Z145" s="20">
        <v>98.4</v>
      </c>
      <c r="AA145" s="20">
        <v>67.8</v>
      </c>
      <c r="AB145" s="20">
        <v>-6.0000000000000001E-3</v>
      </c>
      <c r="AC145" s="20">
        <v>-6.23</v>
      </c>
      <c r="AD145" s="20">
        <v>102.3</v>
      </c>
      <c r="AE145" s="20">
        <v>108.6</v>
      </c>
      <c r="AF145" s="20">
        <v>-6.23</v>
      </c>
      <c r="AG145" s="20">
        <v>106.5</v>
      </c>
      <c r="AH145" s="20">
        <v>97.3</v>
      </c>
      <c r="AI145" s="20">
        <v>0.73939999999999995</v>
      </c>
      <c r="AJ145" s="20">
        <v>0.2</v>
      </c>
      <c r="AK145" s="20">
        <v>0.02</v>
      </c>
      <c r="AL145" s="20">
        <v>1301</v>
      </c>
      <c r="AM145" s="20">
        <v>9.11</v>
      </c>
      <c r="AN145" s="20">
        <v>-2.19</v>
      </c>
      <c r="AO145" s="20">
        <v>751</v>
      </c>
      <c r="AP145" s="20">
        <v>638</v>
      </c>
      <c r="AQ145" s="20">
        <v>599</v>
      </c>
      <c r="AR145" s="20">
        <v>0.45200000000000001</v>
      </c>
      <c r="AS145" s="20">
        <v>107</v>
      </c>
      <c r="AT145" s="20">
        <v>300</v>
      </c>
      <c r="AU145" s="20">
        <v>0.35699999999999998</v>
      </c>
      <c r="AV145" s="20">
        <v>102</v>
      </c>
      <c r="AW145" s="20">
        <v>141</v>
      </c>
      <c r="AX145" s="20">
        <v>0.72299999999999998</v>
      </c>
      <c r="AY145" s="20">
        <v>100</v>
      </c>
      <c r="AZ145" s="20">
        <v>10</v>
      </c>
      <c r="BA145" s="20">
        <v>372</v>
      </c>
      <c r="BB145" s="20">
        <v>37.200000000000003</v>
      </c>
      <c r="BC145" s="20">
        <v>166</v>
      </c>
      <c r="BD145" s="20">
        <v>70</v>
      </c>
      <c r="BE145" s="20">
        <v>36</v>
      </c>
      <c r="BF145" s="20">
        <v>119</v>
      </c>
      <c r="BG145" s="20">
        <v>155</v>
      </c>
      <c r="BH145" s="20">
        <v>75.099999999999994</v>
      </c>
      <c r="BI145" s="20">
        <v>63.8</v>
      </c>
      <c r="BJ145" s="20">
        <v>11.3</v>
      </c>
      <c r="BK145" s="20">
        <v>1.395</v>
      </c>
      <c r="BL145" s="20">
        <v>11.9</v>
      </c>
      <c r="BM145" s="20">
        <v>0.58799999999999997</v>
      </c>
      <c r="BN145" s="20">
        <v>30</v>
      </c>
      <c r="BO145" s="20">
        <v>14.1</v>
      </c>
      <c r="BP145" s="20">
        <v>3.6</v>
      </c>
      <c r="BQ145" s="20">
        <v>7</v>
      </c>
      <c r="BR145" s="20">
        <v>15.5</v>
      </c>
      <c r="BS145" s="20">
        <v>84</v>
      </c>
      <c r="BT145" s="20">
        <v>0.56100000000000005</v>
      </c>
      <c r="BU145" s="20">
        <v>2</v>
      </c>
      <c r="BV145" s="66">
        <v>62</v>
      </c>
      <c r="BW145" s="66">
        <v>79</v>
      </c>
      <c r="BX145" s="66">
        <v>47</v>
      </c>
      <c r="BY145" s="66">
        <v>96</v>
      </c>
      <c r="BZ145" s="66">
        <v>86</v>
      </c>
      <c r="CA145" s="66">
        <v>59.3</v>
      </c>
      <c r="CB145" s="66">
        <v>84</v>
      </c>
      <c r="CC145" s="66">
        <v>54</v>
      </c>
      <c r="CD145" s="20">
        <v>0.4</v>
      </c>
      <c r="CE145" s="20">
        <v>-1.62</v>
      </c>
      <c r="CF145" s="20">
        <v>103.1</v>
      </c>
      <c r="CG145" s="20">
        <v>104.7</v>
      </c>
      <c r="CH145" s="20">
        <v>68.7</v>
      </c>
      <c r="CI145" s="20">
        <v>-0.114</v>
      </c>
      <c r="CJ145" s="20">
        <v>-2.92</v>
      </c>
      <c r="CK145" s="20">
        <v>103.1</v>
      </c>
      <c r="CL145" s="20">
        <v>106</v>
      </c>
      <c r="CM145" s="20">
        <v>-2.2400000000000002</v>
      </c>
      <c r="CN145" s="20">
        <v>103</v>
      </c>
      <c r="CO145" s="20">
        <v>104.6</v>
      </c>
      <c r="CP145" s="63">
        <v>0.4551</v>
      </c>
      <c r="CQ145" s="20">
        <v>-4</v>
      </c>
      <c r="CR145" s="20">
        <v>-0.4</v>
      </c>
      <c r="CS145" s="20">
        <v>1110</v>
      </c>
      <c r="CT145" s="20">
        <v>-2.1</v>
      </c>
      <c r="CU145" s="20">
        <v>-2.5</v>
      </c>
      <c r="CV145" s="20">
        <v>718</v>
      </c>
      <c r="CW145" s="20">
        <v>714</v>
      </c>
      <c r="CX145" s="20">
        <v>591</v>
      </c>
      <c r="CY145" s="20">
        <v>0.42799999999999999</v>
      </c>
      <c r="CZ145" s="20">
        <v>83</v>
      </c>
      <c r="DA145" s="20">
        <v>230</v>
      </c>
      <c r="DB145" s="20">
        <v>0.36099999999999999</v>
      </c>
      <c r="DC145" s="20">
        <v>129</v>
      </c>
      <c r="DD145" s="20">
        <v>195</v>
      </c>
      <c r="DE145" s="20">
        <v>0.66200000000000003</v>
      </c>
      <c r="DF145" s="20">
        <v>110</v>
      </c>
      <c r="DG145" s="20">
        <v>11</v>
      </c>
      <c r="DH145" s="20">
        <v>342</v>
      </c>
      <c r="DI145" s="20">
        <v>34.200000000000003</v>
      </c>
      <c r="DJ145" s="20">
        <v>134</v>
      </c>
      <c r="DK145" s="20">
        <v>92</v>
      </c>
      <c r="DL145" s="20">
        <v>29</v>
      </c>
      <c r="DM145" s="20">
        <v>123</v>
      </c>
      <c r="DN145" s="20">
        <v>200</v>
      </c>
      <c r="DO145" s="20">
        <v>71.8</v>
      </c>
      <c r="DP145" s="20">
        <v>71.400000000000006</v>
      </c>
      <c r="DQ145" s="20">
        <v>0.4</v>
      </c>
      <c r="DR145" s="20">
        <v>1.089</v>
      </c>
      <c r="DS145" s="20">
        <v>12.3</v>
      </c>
      <c r="DT145" s="20">
        <v>0.748</v>
      </c>
      <c r="DU145" s="20">
        <v>23</v>
      </c>
      <c r="DV145" s="20">
        <v>19.5</v>
      </c>
      <c r="DW145" s="20">
        <v>2.9</v>
      </c>
      <c r="DX145" s="20">
        <v>9.1999999999999993</v>
      </c>
      <c r="DY145" s="20">
        <v>20</v>
      </c>
      <c r="DZ145" s="20">
        <v>266</v>
      </c>
      <c r="EA145" s="20">
        <v>0.443</v>
      </c>
      <c r="EB145" s="20">
        <v>-1</v>
      </c>
      <c r="EC145" s="66">
        <v>209</v>
      </c>
      <c r="ED145" s="66">
        <v>154</v>
      </c>
      <c r="EE145" s="66">
        <v>261</v>
      </c>
      <c r="EF145" s="66">
        <v>136</v>
      </c>
      <c r="EG145" s="66">
        <v>179</v>
      </c>
      <c r="EH145" s="66">
        <v>163</v>
      </c>
      <c r="EI145" s="66">
        <v>261</v>
      </c>
      <c r="EJ145" s="66">
        <v>98</v>
      </c>
      <c r="EK145" s="20">
        <v>11234.31</v>
      </c>
      <c r="EL145" s="20">
        <v>10145.040000000001</v>
      </c>
      <c r="EM145" s="20">
        <v>109.47999999999999</v>
      </c>
      <c r="EN145" s="20">
        <v>86.100000000000009</v>
      </c>
      <c r="EO145" s="20">
        <v>10.261000000000001</v>
      </c>
      <c r="EP145" s="20">
        <v>144.6</v>
      </c>
      <c r="EQ145" s="21">
        <v>83</v>
      </c>
      <c r="ER145" s="21">
        <v>58</v>
      </c>
      <c r="ES145" s="61" t="s">
        <v>257</v>
      </c>
      <c r="ET145" s="61">
        <v>141</v>
      </c>
      <c r="EU145" s="61">
        <v>25</v>
      </c>
    </row>
    <row r="146" spans="1:151" x14ac:dyDescent="0.45">
      <c r="A146" s="64">
        <v>45276</v>
      </c>
      <c r="B146" s="21" t="s">
        <v>89</v>
      </c>
      <c r="C146" s="21">
        <v>52</v>
      </c>
      <c r="D146" s="21" t="s">
        <v>81</v>
      </c>
      <c r="E146" s="21">
        <v>66</v>
      </c>
      <c r="F146" s="50" t="s">
        <v>558</v>
      </c>
      <c r="G146" t="s">
        <v>89</v>
      </c>
      <c r="H146" t="s">
        <v>81</v>
      </c>
      <c r="I146" t="s">
        <v>89</v>
      </c>
      <c r="J146" t="s">
        <v>81</v>
      </c>
      <c r="K146" t="s">
        <v>89</v>
      </c>
      <c r="L146" t="s">
        <v>81</v>
      </c>
      <c r="M146" t="s">
        <v>89</v>
      </c>
      <c r="N146" t="s">
        <v>81</v>
      </c>
      <c r="O146" t="s">
        <v>89</v>
      </c>
      <c r="P146" t="s">
        <v>81</v>
      </c>
      <c r="Q146" t="s">
        <v>89</v>
      </c>
      <c r="R146" t="s">
        <v>81</v>
      </c>
      <c r="S146" t="s">
        <v>21</v>
      </c>
      <c r="T146" t="s">
        <v>82</v>
      </c>
      <c r="U146">
        <v>9</v>
      </c>
      <c r="V146">
        <v>9</v>
      </c>
      <c r="W146" s="20">
        <v>0.88888888888888895</v>
      </c>
      <c r="X146" s="20">
        <v>18.16</v>
      </c>
      <c r="Y146" s="20">
        <v>114.4</v>
      </c>
      <c r="Z146" s="20">
        <v>96.2</v>
      </c>
      <c r="AA146" s="20">
        <v>70.400000000000006</v>
      </c>
      <c r="AB146" s="20">
        <v>-2.3E-2</v>
      </c>
      <c r="AC146" s="20">
        <v>-4.3600000000000003</v>
      </c>
      <c r="AD146" s="20">
        <v>102.2</v>
      </c>
      <c r="AE146" s="20">
        <v>106.5</v>
      </c>
      <c r="AF146" s="20">
        <v>-4.3600000000000003</v>
      </c>
      <c r="AG146" s="20">
        <v>112.1</v>
      </c>
      <c r="AH146" s="20">
        <v>97.4</v>
      </c>
      <c r="AI146" s="20">
        <v>0.8337</v>
      </c>
      <c r="AJ146" s="20">
        <v>0.5</v>
      </c>
      <c r="AK146" s="20">
        <v>5.5555555555555552E-2</v>
      </c>
      <c r="AL146" s="20">
        <v>1360</v>
      </c>
      <c r="AM146" s="20">
        <v>18.239999999999998</v>
      </c>
      <c r="AN146" s="20">
        <v>-2.09</v>
      </c>
      <c r="AO146" s="20">
        <v>775</v>
      </c>
      <c r="AP146" s="20">
        <v>592</v>
      </c>
      <c r="AQ146" s="20">
        <v>604</v>
      </c>
      <c r="AR146" s="20">
        <v>0.47</v>
      </c>
      <c r="AS146" s="20">
        <v>78</v>
      </c>
      <c r="AT146" s="20">
        <v>220</v>
      </c>
      <c r="AU146" s="20">
        <v>0.35499999999999998</v>
      </c>
      <c r="AV146" s="20">
        <v>129</v>
      </c>
      <c r="AW146" s="20">
        <v>183</v>
      </c>
      <c r="AX146" s="20">
        <v>0.70499999999999996</v>
      </c>
      <c r="AY146" s="20">
        <v>127</v>
      </c>
      <c r="AZ146" s="20">
        <v>14.111111111111111</v>
      </c>
      <c r="BA146" s="20">
        <v>395</v>
      </c>
      <c r="BB146" s="20">
        <v>43.888888888888886</v>
      </c>
      <c r="BC146" s="20">
        <v>156</v>
      </c>
      <c r="BD146" s="20">
        <v>59</v>
      </c>
      <c r="BE146" s="20">
        <v>39</v>
      </c>
      <c r="BF146" s="20">
        <v>89</v>
      </c>
      <c r="BG146" s="20">
        <v>129</v>
      </c>
      <c r="BH146" s="20">
        <v>86.1</v>
      </c>
      <c r="BI146" s="20">
        <v>65.778000000000006</v>
      </c>
      <c r="BJ146" s="20">
        <v>20.332999999999998</v>
      </c>
      <c r="BK146" s="20">
        <v>1.7529999999999999</v>
      </c>
      <c r="BL146" s="20">
        <v>9.8889999999999993</v>
      </c>
      <c r="BM146" s="20">
        <v>0.66300000000000003</v>
      </c>
      <c r="BN146" s="20">
        <v>24.4</v>
      </c>
      <c r="BO146" s="20">
        <v>20.3</v>
      </c>
      <c r="BP146" s="20">
        <v>4.3</v>
      </c>
      <c r="BQ146" s="20">
        <v>6.5555555555555554</v>
      </c>
      <c r="BR146" s="20">
        <v>14.3</v>
      </c>
      <c r="BS146" s="20">
        <v>94</v>
      </c>
      <c r="BT146" s="20">
        <v>0.55600000000000005</v>
      </c>
      <c r="BU146" s="20">
        <v>4</v>
      </c>
      <c r="BV146" s="66">
        <v>24</v>
      </c>
      <c r="BW146" s="66">
        <v>54</v>
      </c>
      <c r="BX146" s="66">
        <v>35</v>
      </c>
      <c r="BY146" s="66">
        <v>17</v>
      </c>
      <c r="BZ146" s="66">
        <v>26</v>
      </c>
      <c r="CA146" s="66">
        <v>33.200000000000003</v>
      </c>
      <c r="CB146" s="66">
        <v>90</v>
      </c>
      <c r="CC146" s="66">
        <v>87</v>
      </c>
      <c r="CD146" s="20">
        <v>0.77777777777777801</v>
      </c>
      <c r="CE146" s="20">
        <v>12.32</v>
      </c>
      <c r="CF146" s="20">
        <v>113.7</v>
      </c>
      <c r="CG146" s="20">
        <v>101.4</v>
      </c>
      <c r="CH146" s="20">
        <v>63.4</v>
      </c>
      <c r="CI146" s="20">
        <v>9.4E-2</v>
      </c>
      <c r="CJ146" s="20">
        <v>3.92</v>
      </c>
      <c r="CK146" s="20">
        <v>106.6</v>
      </c>
      <c r="CL146" s="20">
        <v>102.7</v>
      </c>
      <c r="CM146" s="20">
        <v>3.92</v>
      </c>
      <c r="CN146" s="20">
        <v>111.7</v>
      </c>
      <c r="CO146" s="20">
        <v>100.8</v>
      </c>
      <c r="CP146" s="63">
        <v>0.76690000000000003</v>
      </c>
      <c r="CQ146" s="20">
        <v>0.9</v>
      </c>
      <c r="CR146" s="20">
        <v>0.1</v>
      </c>
      <c r="CS146" s="20">
        <v>1320</v>
      </c>
      <c r="CT146" s="20">
        <v>10.77</v>
      </c>
      <c r="CU146" s="20">
        <v>4.22</v>
      </c>
      <c r="CV146" s="20">
        <v>642</v>
      </c>
      <c r="CW146" s="20">
        <v>583</v>
      </c>
      <c r="CX146" s="20">
        <v>459</v>
      </c>
      <c r="CY146" s="20">
        <v>0.47499999999999998</v>
      </c>
      <c r="CZ146" s="20">
        <v>83</v>
      </c>
      <c r="DA146" s="20">
        <v>206</v>
      </c>
      <c r="DB146" s="20">
        <v>0.40300000000000002</v>
      </c>
      <c r="DC146" s="20">
        <v>123</v>
      </c>
      <c r="DD146" s="20">
        <v>169</v>
      </c>
      <c r="DE146" s="20">
        <v>0.72799999999999998</v>
      </c>
      <c r="DF146" s="20">
        <v>82</v>
      </c>
      <c r="DG146" s="20">
        <v>9.1111111111111107</v>
      </c>
      <c r="DH146" s="20">
        <v>293</v>
      </c>
      <c r="DI146" s="20">
        <v>32.555555555555557</v>
      </c>
      <c r="DJ146" s="20">
        <v>137</v>
      </c>
      <c r="DK146" s="20">
        <v>49</v>
      </c>
      <c r="DL146" s="20">
        <v>45</v>
      </c>
      <c r="DM146" s="20">
        <v>108</v>
      </c>
      <c r="DN146" s="20">
        <v>122</v>
      </c>
      <c r="DO146" s="20">
        <v>71.3</v>
      </c>
      <c r="DP146" s="20">
        <v>64.778000000000006</v>
      </c>
      <c r="DQ146" s="20">
        <v>6.556</v>
      </c>
      <c r="DR146" s="20">
        <v>1.2689999999999999</v>
      </c>
      <c r="DS146" s="20">
        <v>12</v>
      </c>
      <c r="DT146" s="20">
        <v>0.45400000000000001</v>
      </c>
      <c r="DU146" s="20">
        <v>22.9</v>
      </c>
      <c r="DV146" s="20">
        <v>18.8</v>
      </c>
      <c r="DW146" s="20">
        <v>5</v>
      </c>
      <c r="DX146" s="20">
        <v>5.4444444444444446</v>
      </c>
      <c r="DY146" s="20">
        <v>13.6</v>
      </c>
      <c r="DZ146" s="20">
        <v>25</v>
      </c>
      <c r="EA146" s="20">
        <v>0.61699999999999999</v>
      </c>
      <c r="EB146" s="20">
        <v>2</v>
      </c>
      <c r="EC146" s="66">
        <v>44</v>
      </c>
      <c r="ED146" s="66">
        <v>49</v>
      </c>
      <c r="EE146" s="66">
        <v>24</v>
      </c>
      <c r="EF146" s="66">
        <v>48</v>
      </c>
      <c r="EG146" s="66">
        <v>57</v>
      </c>
      <c r="EH146" s="66">
        <v>36</v>
      </c>
      <c r="EI146" s="66">
        <v>27</v>
      </c>
      <c r="EJ146" s="66">
        <v>15</v>
      </c>
      <c r="EK146" s="20">
        <v>11600.160000000002</v>
      </c>
      <c r="EL146" s="20">
        <v>10937.94</v>
      </c>
      <c r="EM146" s="20">
        <v>53.840111111111106</v>
      </c>
      <c r="EN146" s="20">
        <v>78.666666666666657</v>
      </c>
      <c r="EO146" s="20">
        <v>10.410400000000001</v>
      </c>
      <c r="EP146" s="20">
        <v>86.009999999999991</v>
      </c>
      <c r="EQ146" s="21">
        <v>68</v>
      </c>
      <c r="ER146" s="21">
        <v>82</v>
      </c>
      <c r="ES146" s="61" t="s">
        <v>81</v>
      </c>
      <c r="ET146" s="61">
        <v>150</v>
      </c>
      <c r="EU146" s="61">
        <v>-14</v>
      </c>
    </row>
    <row r="147" spans="1:151" x14ac:dyDescent="0.45">
      <c r="A147" s="64">
        <v>45276</v>
      </c>
      <c r="B147" s="21" t="s">
        <v>93</v>
      </c>
      <c r="C147" s="21">
        <v>176</v>
      </c>
      <c r="D147" s="21" t="s">
        <v>288</v>
      </c>
      <c r="E147" s="21">
        <v>41</v>
      </c>
      <c r="F147" s="50" t="s">
        <v>1644</v>
      </c>
      <c r="G147" t="s">
        <v>93</v>
      </c>
      <c r="H147" t="s">
        <v>288</v>
      </c>
      <c r="I147" t="s">
        <v>93</v>
      </c>
      <c r="J147" t="s">
        <v>288</v>
      </c>
      <c r="K147" t="s">
        <v>93</v>
      </c>
      <c r="L147" t="s">
        <v>288</v>
      </c>
      <c r="M147" t="s">
        <v>93</v>
      </c>
      <c r="N147" t="s">
        <v>288</v>
      </c>
      <c r="O147" t="s">
        <v>433</v>
      </c>
      <c r="P147" t="s">
        <v>288</v>
      </c>
      <c r="Q147" t="s">
        <v>433</v>
      </c>
      <c r="R147" t="s">
        <v>288</v>
      </c>
      <c r="S147" t="s">
        <v>17</v>
      </c>
      <c r="T147" t="s">
        <v>19</v>
      </c>
      <c r="U147">
        <v>9</v>
      </c>
      <c r="V147">
        <v>9</v>
      </c>
      <c r="W147" s="20">
        <v>1</v>
      </c>
      <c r="X147" s="20">
        <v>7.66</v>
      </c>
      <c r="Y147" s="20">
        <v>109.1</v>
      </c>
      <c r="Z147" s="20">
        <v>101.4</v>
      </c>
      <c r="AA147" s="20">
        <v>66.099999999999994</v>
      </c>
      <c r="AB147" s="20">
        <v>0.154</v>
      </c>
      <c r="AC147" s="20">
        <v>-2.58</v>
      </c>
      <c r="AD147" s="20">
        <v>102.7</v>
      </c>
      <c r="AE147" s="20">
        <v>105.3</v>
      </c>
      <c r="AF147" s="20">
        <v>-2.58</v>
      </c>
      <c r="AG147" s="20">
        <v>108.9</v>
      </c>
      <c r="AH147" s="20">
        <v>98.6</v>
      </c>
      <c r="AI147" s="20">
        <v>0.75690000000000002</v>
      </c>
      <c r="AJ147" s="20">
        <v>1.9</v>
      </c>
      <c r="AK147" s="20">
        <v>0.21111111111111111</v>
      </c>
      <c r="AL147" s="20">
        <v>1380</v>
      </c>
      <c r="AM147" s="20">
        <v>5.44</v>
      </c>
      <c r="AN147" s="20">
        <v>-1.23</v>
      </c>
      <c r="AO147" s="20">
        <v>660</v>
      </c>
      <c r="AP147" s="20">
        <v>600</v>
      </c>
      <c r="AQ147" s="20">
        <v>518</v>
      </c>
      <c r="AR147" s="20">
        <v>0.44600000000000001</v>
      </c>
      <c r="AS147" s="20">
        <v>61</v>
      </c>
      <c r="AT147" s="20">
        <v>167</v>
      </c>
      <c r="AU147" s="20">
        <v>0.36499999999999999</v>
      </c>
      <c r="AV147" s="20">
        <v>137</v>
      </c>
      <c r="AW147" s="20">
        <v>187</v>
      </c>
      <c r="AX147" s="20">
        <v>0.73299999999999998</v>
      </c>
      <c r="AY147" s="20">
        <v>91</v>
      </c>
      <c r="AZ147" s="20">
        <v>10.111111111111111</v>
      </c>
      <c r="BA147" s="20">
        <v>323</v>
      </c>
      <c r="BB147" s="20">
        <v>35.888888888888886</v>
      </c>
      <c r="BC147" s="20">
        <v>141</v>
      </c>
      <c r="BD147" s="20">
        <v>74</v>
      </c>
      <c r="BE147" s="20">
        <v>60</v>
      </c>
      <c r="BF147" s="20">
        <v>98</v>
      </c>
      <c r="BG147" s="20">
        <v>132</v>
      </c>
      <c r="BH147" s="20">
        <v>73.3</v>
      </c>
      <c r="BI147" s="20">
        <v>66.667000000000002</v>
      </c>
      <c r="BJ147" s="20">
        <v>6.6669999999999998</v>
      </c>
      <c r="BK147" s="20">
        <v>1.4390000000000001</v>
      </c>
      <c r="BL147" s="20">
        <v>10.888999999999999</v>
      </c>
      <c r="BM147" s="20">
        <v>0.755</v>
      </c>
      <c r="BN147" s="20">
        <v>18.600000000000001</v>
      </c>
      <c r="BO147" s="20">
        <v>20.8</v>
      </c>
      <c r="BP147" s="20">
        <v>6.7</v>
      </c>
      <c r="BQ147" s="20">
        <v>8.2222222222222214</v>
      </c>
      <c r="BR147" s="20">
        <v>14.7</v>
      </c>
      <c r="BS147" s="20">
        <v>10</v>
      </c>
      <c r="BT147" s="20">
        <v>0.65</v>
      </c>
      <c r="BU147" s="20">
        <v>1</v>
      </c>
      <c r="BV147" s="66">
        <v>65</v>
      </c>
      <c r="BW147" s="66">
        <v>58</v>
      </c>
      <c r="BX147" s="66">
        <v>8</v>
      </c>
      <c r="BY147" s="66">
        <v>81</v>
      </c>
      <c r="BZ147" s="66">
        <v>94</v>
      </c>
      <c r="CA147" s="66">
        <v>40.799999999999997</v>
      </c>
      <c r="CB147" s="66">
        <v>15</v>
      </c>
      <c r="CC147" s="66">
        <v>63</v>
      </c>
      <c r="CD147" s="20">
        <v>0.33333333333333298</v>
      </c>
      <c r="CE147" s="20">
        <v>0.06</v>
      </c>
      <c r="CF147" s="20">
        <v>107.7</v>
      </c>
      <c r="CG147" s="20">
        <v>107.7</v>
      </c>
      <c r="CH147" s="20">
        <v>67.3</v>
      </c>
      <c r="CI147" s="20">
        <v>-0.21199999999999999</v>
      </c>
      <c r="CJ147" s="20">
        <v>-2.4900000000000002</v>
      </c>
      <c r="CK147" s="20">
        <v>102.9</v>
      </c>
      <c r="CL147" s="20">
        <v>105.4</v>
      </c>
      <c r="CM147" s="20">
        <v>-2.4900000000000002</v>
      </c>
      <c r="CN147" s="20">
        <v>109.1</v>
      </c>
      <c r="CO147" s="20">
        <v>105.9</v>
      </c>
      <c r="CP147" s="63">
        <v>0.58340000000000003</v>
      </c>
      <c r="CQ147" s="20">
        <v>-4.0999999999999996</v>
      </c>
      <c r="CR147" s="20">
        <v>-0.45555555555555549</v>
      </c>
      <c r="CS147" s="20">
        <v>1173</v>
      </c>
      <c r="CT147" s="20">
        <v>0.8</v>
      </c>
      <c r="CU147" s="20">
        <v>0.02</v>
      </c>
      <c r="CV147" s="20">
        <v>687</v>
      </c>
      <c r="CW147" s="20">
        <v>680</v>
      </c>
      <c r="CX147" s="20">
        <v>540</v>
      </c>
      <c r="CY147" s="20">
        <v>0.439</v>
      </c>
      <c r="CZ147" s="20">
        <v>79</v>
      </c>
      <c r="DA147" s="20">
        <v>233</v>
      </c>
      <c r="DB147" s="20">
        <v>0.33900000000000002</v>
      </c>
      <c r="DC147" s="20">
        <v>134</v>
      </c>
      <c r="DD147" s="20">
        <v>178</v>
      </c>
      <c r="DE147" s="20">
        <v>0.753</v>
      </c>
      <c r="DF147" s="20">
        <v>112</v>
      </c>
      <c r="DG147" s="20">
        <v>12.444444444444445</v>
      </c>
      <c r="DH147" s="20">
        <v>345</v>
      </c>
      <c r="DI147" s="20">
        <v>38.333333333333336</v>
      </c>
      <c r="DJ147" s="20">
        <v>94</v>
      </c>
      <c r="DK147" s="20">
        <v>47</v>
      </c>
      <c r="DL147" s="20">
        <v>26</v>
      </c>
      <c r="DM147" s="20">
        <v>126</v>
      </c>
      <c r="DN147" s="20">
        <v>164</v>
      </c>
      <c r="DO147" s="20">
        <v>76.3</v>
      </c>
      <c r="DP147" s="20">
        <v>75.555999999999997</v>
      </c>
      <c r="DQ147" s="20">
        <v>0.77800000000000002</v>
      </c>
      <c r="DR147" s="20">
        <v>0.746</v>
      </c>
      <c r="DS147" s="20">
        <v>14</v>
      </c>
      <c r="DT147" s="20">
        <v>0.373</v>
      </c>
      <c r="DU147" s="20">
        <v>25.9</v>
      </c>
      <c r="DV147" s="20">
        <v>19.8</v>
      </c>
      <c r="DW147" s="20">
        <v>2.9</v>
      </c>
      <c r="DX147" s="20">
        <v>5.2222222222222223</v>
      </c>
      <c r="DY147" s="20">
        <v>18.2</v>
      </c>
      <c r="DZ147" s="20">
        <v>292</v>
      </c>
      <c r="EA147" s="20">
        <v>0.42799999999999999</v>
      </c>
      <c r="EB147" s="20">
        <v>-4</v>
      </c>
      <c r="EC147" s="66">
        <v>234</v>
      </c>
      <c r="ED147" s="66">
        <v>286</v>
      </c>
      <c r="EE147" s="66">
        <v>299</v>
      </c>
      <c r="EF147" s="66">
        <v>151</v>
      </c>
      <c r="EG147" s="66">
        <v>165</v>
      </c>
      <c r="EH147" s="66">
        <v>202.7</v>
      </c>
      <c r="EI147" s="66">
        <v>287</v>
      </c>
      <c r="EJ147" s="66">
        <v>260</v>
      </c>
      <c r="EK147" s="20">
        <v>11750.07</v>
      </c>
      <c r="EL147" s="20">
        <v>10920.78</v>
      </c>
      <c r="EM147" s="20">
        <v>56.864777777777775</v>
      </c>
      <c r="EN147" s="20">
        <v>115.1111111111111</v>
      </c>
      <c r="EO147" s="20">
        <v>11.069099999999999</v>
      </c>
      <c r="EP147" s="20">
        <v>120.212</v>
      </c>
      <c r="EQ147" s="21">
        <v>88</v>
      </c>
      <c r="ER147" s="21">
        <v>78</v>
      </c>
      <c r="ES147" s="61" t="s">
        <v>93</v>
      </c>
      <c r="ET147" s="61">
        <v>166</v>
      </c>
      <c r="EU147" s="61">
        <v>10</v>
      </c>
    </row>
    <row r="148" spans="1:151" x14ac:dyDescent="0.45">
      <c r="A148" s="64">
        <v>45276</v>
      </c>
      <c r="B148" s="21" t="s">
        <v>51</v>
      </c>
      <c r="C148" s="21">
        <v>303</v>
      </c>
      <c r="D148" s="21" t="s">
        <v>128</v>
      </c>
      <c r="E148" s="21">
        <v>336</v>
      </c>
      <c r="F148" s="50" t="s">
        <v>1644</v>
      </c>
      <c r="G148" t="s">
        <v>51</v>
      </c>
      <c r="H148" t="s">
        <v>128</v>
      </c>
      <c r="I148" t="s">
        <v>51</v>
      </c>
      <c r="J148" t="s">
        <v>128</v>
      </c>
      <c r="K148" t="s">
        <v>51</v>
      </c>
      <c r="L148" t="s">
        <v>128</v>
      </c>
      <c r="M148" t="s">
        <v>51</v>
      </c>
      <c r="N148" t="s">
        <v>128</v>
      </c>
      <c r="O148" t="s">
        <v>51</v>
      </c>
      <c r="P148" t="s">
        <v>128</v>
      </c>
      <c r="Q148" t="s">
        <v>51</v>
      </c>
      <c r="R148" t="s">
        <v>128</v>
      </c>
      <c r="S148" t="s">
        <v>21</v>
      </c>
      <c r="T148" t="s">
        <v>17</v>
      </c>
      <c r="U148">
        <v>9</v>
      </c>
      <c r="V148">
        <v>9</v>
      </c>
      <c r="W148" s="20">
        <v>0.77777777777777801</v>
      </c>
      <c r="X148" s="20">
        <v>13.55</v>
      </c>
      <c r="Y148" s="20">
        <v>111.3</v>
      </c>
      <c r="Z148" s="20">
        <v>97.7</v>
      </c>
      <c r="AA148" s="20">
        <v>68</v>
      </c>
      <c r="AB148" s="20">
        <v>4.3999999999999997E-2</v>
      </c>
      <c r="AC148" s="20">
        <v>-0.36</v>
      </c>
      <c r="AD148" s="20">
        <v>105.7</v>
      </c>
      <c r="AE148" s="20">
        <v>106.1</v>
      </c>
      <c r="AF148" s="20">
        <v>-0.36</v>
      </c>
      <c r="AG148" s="20">
        <v>110.2</v>
      </c>
      <c r="AH148" s="20">
        <v>96.8</v>
      </c>
      <c r="AI148" s="20">
        <v>0.81620000000000004</v>
      </c>
      <c r="AJ148" s="20">
        <v>0.2</v>
      </c>
      <c r="AK148" s="20">
        <v>2.2222222222222223E-2</v>
      </c>
      <c r="AL148" s="20">
        <v>1345</v>
      </c>
      <c r="AM148" s="20">
        <v>9.99</v>
      </c>
      <c r="AN148" s="20">
        <v>1.21</v>
      </c>
      <c r="AO148" s="20">
        <v>680</v>
      </c>
      <c r="AP148" s="20">
        <v>601</v>
      </c>
      <c r="AQ148" s="20">
        <v>530</v>
      </c>
      <c r="AR148" s="20">
        <v>0.436</v>
      </c>
      <c r="AS148" s="20">
        <v>74</v>
      </c>
      <c r="AT148" s="20">
        <v>229</v>
      </c>
      <c r="AU148" s="20">
        <v>0.32300000000000001</v>
      </c>
      <c r="AV148" s="20">
        <v>144</v>
      </c>
      <c r="AW148" s="20">
        <v>188</v>
      </c>
      <c r="AX148" s="20">
        <v>0.76600000000000001</v>
      </c>
      <c r="AY148" s="20">
        <v>106</v>
      </c>
      <c r="AZ148" s="20">
        <v>11.777777777777779</v>
      </c>
      <c r="BA148" s="20">
        <v>341</v>
      </c>
      <c r="BB148" s="20">
        <v>37.888888888888886</v>
      </c>
      <c r="BC148" s="20">
        <v>125</v>
      </c>
      <c r="BD148" s="20">
        <v>52</v>
      </c>
      <c r="BE148" s="20">
        <v>29</v>
      </c>
      <c r="BF148" s="20">
        <v>103</v>
      </c>
      <c r="BG148" s="20">
        <v>122</v>
      </c>
      <c r="BH148" s="20">
        <v>75.599999999999994</v>
      </c>
      <c r="BI148" s="20">
        <v>66.778000000000006</v>
      </c>
      <c r="BJ148" s="20">
        <v>8.7780000000000005</v>
      </c>
      <c r="BK148" s="20">
        <v>1.214</v>
      </c>
      <c r="BL148" s="20">
        <v>11.444000000000001</v>
      </c>
      <c r="BM148" s="20">
        <v>0.505</v>
      </c>
      <c r="BN148" s="20">
        <v>25.4</v>
      </c>
      <c r="BO148" s="20">
        <v>20.9</v>
      </c>
      <c r="BP148" s="20">
        <v>3.2</v>
      </c>
      <c r="BQ148" s="20">
        <v>5.7777777777777777</v>
      </c>
      <c r="BR148" s="20">
        <v>13.6</v>
      </c>
      <c r="BS148" s="20">
        <v>110</v>
      </c>
      <c r="BT148" s="20">
        <v>0.55000000000000004</v>
      </c>
      <c r="BU148" s="20">
        <v>5</v>
      </c>
      <c r="BV148" s="66">
        <v>71</v>
      </c>
      <c r="BW148" s="66">
        <v>74</v>
      </c>
      <c r="BX148" s="66">
        <v>46</v>
      </c>
      <c r="BY148" s="66">
        <v>54</v>
      </c>
      <c r="BZ148" s="66">
        <v>49</v>
      </c>
      <c r="CA148" s="66">
        <v>51.5</v>
      </c>
      <c r="CB148" s="66">
        <v>118</v>
      </c>
      <c r="CC148" s="66">
        <v>81</v>
      </c>
      <c r="CD148" s="20">
        <v>0.44444444444444398</v>
      </c>
      <c r="CE148" s="20">
        <v>-3.1</v>
      </c>
      <c r="CF148" s="20">
        <v>105.8</v>
      </c>
      <c r="CG148" s="20">
        <v>108.9</v>
      </c>
      <c r="CH148" s="20">
        <v>66.5</v>
      </c>
      <c r="CI148" s="20">
        <v>3.6999999999999998E-2</v>
      </c>
      <c r="CJ148" s="20">
        <v>-5.1100000000000003</v>
      </c>
      <c r="CK148" s="20">
        <v>101.5</v>
      </c>
      <c r="CL148" s="20">
        <v>106.6</v>
      </c>
      <c r="CM148" s="20">
        <v>-5.1100000000000003</v>
      </c>
      <c r="CN148" s="20">
        <v>106.1</v>
      </c>
      <c r="CO148" s="20">
        <v>106.5</v>
      </c>
      <c r="CP148" s="63">
        <v>0.48930000000000001</v>
      </c>
      <c r="CQ148" s="20">
        <v>-3.3</v>
      </c>
      <c r="CR148" s="20">
        <v>-0.36666666666666664</v>
      </c>
      <c r="CS148" s="20">
        <v>1155</v>
      </c>
      <c r="CT148" s="20">
        <v>-4.71</v>
      </c>
      <c r="CU148" s="20">
        <v>-2.04</v>
      </c>
      <c r="CV148" s="20">
        <v>630</v>
      </c>
      <c r="CW148" s="20">
        <v>654</v>
      </c>
      <c r="CX148" s="20">
        <v>508</v>
      </c>
      <c r="CY148" s="20">
        <v>0.40699999999999997</v>
      </c>
      <c r="CZ148" s="20">
        <v>71</v>
      </c>
      <c r="DA148" s="20">
        <v>233</v>
      </c>
      <c r="DB148" s="20">
        <v>0.30499999999999999</v>
      </c>
      <c r="DC148" s="20">
        <v>145</v>
      </c>
      <c r="DD148" s="20">
        <v>204</v>
      </c>
      <c r="DE148" s="20">
        <v>0.71099999999999997</v>
      </c>
      <c r="DF148" s="20">
        <v>102</v>
      </c>
      <c r="DG148" s="20">
        <v>11.333333333333334</v>
      </c>
      <c r="DH148" s="20">
        <v>331</v>
      </c>
      <c r="DI148" s="20">
        <v>36.777777777777779</v>
      </c>
      <c r="DJ148" s="20">
        <v>98</v>
      </c>
      <c r="DK148" s="20">
        <v>53</v>
      </c>
      <c r="DL148" s="20">
        <v>18</v>
      </c>
      <c r="DM148" s="20">
        <v>104</v>
      </c>
      <c r="DN148" s="20">
        <v>130</v>
      </c>
      <c r="DO148" s="20">
        <v>70</v>
      </c>
      <c r="DP148" s="20">
        <v>72.667000000000002</v>
      </c>
      <c r="DQ148" s="20">
        <v>-2.6669999999999998</v>
      </c>
      <c r="DR148" s="20">
        <v>0.94199999999999995</v>
      </c>
      <c r="DS148" s="20">
        <v>11.555999999999999</v>
      </c>
      <c r="DT148" s="20">
        <v>0.51</v>
      </c>
      <c r="DU148" s="20">
        <v>25.9</v>
      </c>
      <c r="DV148" s="20">
        <v>22.7</v>
      </c>
      <c r="DW148" s="20">
        <v>2</v>
      </c>
      <c r="DX148" s="20">
        <v>5.8888888888888893</v>
      </c>
      <c r="DY148" s="20">
        <v>14.4</v>
      </c>
      <c r="DZ148" s="20">
        <v>241</v>
      </c>
      <c r="EA148" s="20">
        <v>0.46</v>
      </c>
      <c r="EB148" s="20">
        <v>3</v>
      </c>
      <c r="EC148" s="66">
        <v>283</v>
      </c>
      <c r="ED148" s="66">
        <v>130</v>
      </c>
      <c r="EE148" s="66">
        <v>273</v>
      </c>
      <c r="EF148" s="66">
        <v>192</v>
      </c>
      <c r="EG148" s="66">
        <v>211</v>
      </c>
      <c r="EH148" s="66">
        <v>163</v>
      </c>
      <c r="EI148" s="66">
        <v>240</v>
      </c>
      <c r="EJ148" s="66">
        <v>223</v>
      </c>
      <c r="EK148" s="20">
        <v>12120.57</v>
      </c>
      <c r="EL148" s="20">
        <v>10336.66</v>
      </c>
      <c r="EM148" s="20">
        <v>67.39244444444445</v>
      </c>
      <c r="EN148" s="20">
        <v>66.768000000000001</v>
      </c>
      <c r="EO148" s="20">
        <v>9.6695999999999991</v>
      </c>
      <c r="EP148" s="20">
        <v>99.58</v>
      </c>
      <c r="EQ148" s="21">
        <v>76</v>
      </c>
      <c r="ER148" s="21">
        <v>54</v>
      </c>
      <c r="ES148" s="61" t="s">
        <v>51</v>
      </c>
      <c r="ET148" s="61">
        <v>130</v>
      </c>
      <c r="EU148" s="61">
        <v>22</v>
      </c>
    </row>
    <row r="149" spans="1:151" x14ac:dyDescent="0.45">
      <c r="A149" s="64">
        <v>45276</v>
      </c>
      <c r="B149" s="21" t="s">
        <v>186</v>
      </c>
      <c r="C149" s="21">
        <v>91</v>
      </c>
      <c r="D149" s="21" t="s">
        <v>189</v>
      </c>
      <c r="E149" s="21">
        <v>267</v>
      </c>
      <c r="F149" s="50" t="s">
        <v>558</v>
      </c>
      <c r="G149" t="s">
        <v>186</v>
      </c>
      <c r="H149" t="s">
        <v>189</v>
      </c>
      <c r="I149" t="s">
        <v>186</v>
      </c>
      <c r="J149" t="s">
        <v>189</v>
      </c>
      <c r="K149" t="s">
        <v>446</v>
      </c>
      <c r="L149" t="s">
        <v>1335</v>
      </c>
      <c r="M149" t="s">
        <v>664</v>
      </c>
      <c r="N149" t="s">
        <v>667</v>
      </c>
      <c r="O149" t="s">
        <v>186</v>
      </c>
      <c r="P149" t="s">
        <v>189</v>
      </c>
      <c r="Q149" t="s">
        <v>446</v>
      </c>
      <c r="R149" t="s">
        <v>189</v>
      </c>
      <c r="S149" t="s">
        <v>29</v>
      </c>
      <c r="T149" t="s">
        <v>13</v>
      </c>
      <c r="U149">
        <v>8</v>
      </c>
      <c r="V149">
        <v>9</v>
      </c>
      <c r="W149" s="20">
        <v>0.5</v>
      </c>
      <c r="X149" s="20">
        <v>8.19</v>
      </c>
      <c r="Y149" s="20">
        <v>107.5</v>
      </c>
      <c r="Z149" s="20">
        <v>99.3</v>
      </c>
      <c r="AA149" s="20">
        <v>71.599999999999994</v>
      </c>
      <c r="AB149" s="20">
        <v>-5.3999999999999999E-2</v>
      </c>
      <c r="AC149" s="20">
        <v>6.89</v>
      </c>
      <c r="AD149" s="20">
        <v>108.8</v>
      </c>
      <c r="AE149" s="20">
        <v>101.9</v>
      </c>
      <c r="AF149" s="20">
        <v>3.93</v>
      </c>
      <c r="AG149" s="20">
        <v>107.3</v>
      </c>
      <c r="AH149" s="20">
        <v>99.2</v>
      </c>
      <c r="AI149" s="20">
        <v>0.71230000000000004</v>
      </c>
      <c r="AJ149" s="20">
        <v>-1.1000000000000001</v>
      </c>
      <c r="AK149" s="20">
        <v>-0.13750000000000001</v>
      </c>
      <c r="AL149" s="20">
        <v>1265</v>
      </c>
      <c r="AM149" s="20">
        <v>8.41</v>
      </c>
      <c r="AN149" s="20">
        <v>5.78</v>
      </c>
      <c r="AO149" s="20">
        <v>624</v>
      </c>
      <c r="AP149" s="20">
        <v>603</v>
      </c>
      <c r="AQ149" s="20">
        <v>500</v>
      </c>
      <c r="AR149" s="20">
        <v>0.44800000000000001</v>
      </c>
      <c r="AS149" s="20">
        <v>66</v>
      </c>
      <c r="AT149" s="20">
        <v>182</v>
      </c>
      <c r="AU149" s="20">
        <v>0.36299999999999999</v>
      </c>
      <c r="AV149" s="20">
        <v>110</v>
      </c>
      <c r="AW149" s="20">
        <v>172</v>
      </c>
      <c r="AX149" s="20">
        <v>0.64</v>
      </c>
      <c r="AY149" s="20">
        <v>84</v>
      </c>
      <c r="AZ149" s="20">
        <v>10.5</v>
      </c>
      <c r="BA149" s="20">
        <v>290</v>
      </c>
      <c r="BB149" s="20">
        <v>36.25</v>
      </c>
      <c r="BC149" s="20">
        <v>121</v>
      </c>
      <c r="BD149" s="20">
        <v>77</v>
      </c>
      <c r="BE149" s="20">
        <v>34</v>
      </c>
      <c r="BF149" s="20">
        <v>109</v>
      </c>
      <c r="BG149" s="20">
        <v>174</v>
      </c>
      <c r="BH149" s="20">
        <v>78</v>
      </c>
      <c r="BI149" s="20">
        <v>75.375</v>
      </c>
      <c r="BJ149" s="20">
        <v>2.625</v>
      </c>
      <c r="BK149" s="20">
        <v>1.1100000000000001</v>
      </c>
      <c r="BL149" s="20">
        <v>13.625</v>
      </c>
      <c r="BM149" s="20">
        <v>0.70599999999999996</v>
      </c>
      <c r="BN149" s="20">
        <v>22.8</v>
      </c>
      <c r="BO149" s="20">
        <v>21.5</v>
      </c>
      <c r="BP149" s="20">
        <v>4.2</v>
      </c>
      <c r="BQ149" s="20">
        <v>9.625</v>
      </c>
      <c r="BR149" s="20">
        <v>21.8</v>
      </c>
      <c r="BS149" s="20">
        <v>93</v>
      </c>
      <c r="BT149" s="20">
        <v>0.55600000000000005</v>
      </c>
      <c r="BU149" s="20">
        <v>3</v>
      </c>
      <c r="BV149" s="66">
        <v>128</v>
      </c>
      <c r="BW149" s="66">
        <v>168</v>
      </c>
      <c r="BX149" s="66">
        <v>109</v>
      </c>
      <c r="BY149" s="66">
        <v>83</v>
      </c>
      <c r="BZ149" s="66">
        <v>90</v>
      </c>
      <c r="CA149" s="66">
        <v>93.2</v>
      </c>
      <c r="CB149" s="66">
        <v>109</v>
      </c>
      <c r="CC149" s="66">
        <v>189</v>
      </c>
      <c r="CD149" s="20">
        <v>0.6</v>
      </c>
      <c r="CE149" s="20">
        <v>9.5</v>
      </c>
      <c r="CF149" s="20">
        <v>107.3</v>
      </c>
      <c r="CG149" s="20">
        <v>97.8</v>
      </c>
      <c r="CH149" s="20">
        <v>68.900000000000006</v>
      </c>
      <c r="CI149" s="20">
        <v>-0.14299999999999999</v>
      </c>
      <c r="CJ149" s="20">
        <v>-0.7</v>
      </c>
      <c r="CK149" s="20">
        <v>104.7</v>
      </c>
      <c r="CL149" s="20">
        <v>105.4</v>
      </c>
      <c r="CM149" s="20">
        <v>-0.7</v>
      </c>
      <c r="CN149" s="20">
        <v>106.8</v>
      </c>
      <c r="CO149" s="20">
        <v>97.5</v>
      </c>
      <c r="CP149" s="63">
        <v>0.73829999999999996</v>
      </c>
      <c r="CQ149" s="20">
        <v>-1.7</v>
      </c>
      <c r="CR149" s="20">
        <v>-0.18888888888888888</v>
      </c>
      <c r="CS149" s="20">
        <v>1235</v>
      </c>
      <c r="CT149" s="20">
        <v>12.11</v>
      </c>
      <c r="CU149" s="20">
        <v>2</v>
      </c>
      <c r="CV149" s="20">
        <v>744</v>
      </c>
      <c r="CW149" s="20">
        <v>634</v>
      </c>
      <c r="CX149" s="20">
        <v>614</v>
      </c>
      <c r="CY149" s="20">
        <v>0.45100000000000001</v>
      </c>
      <c r="CZ149" s="20">
        <v>70</v>
      </c>
      <c r="DA149" s="20">
        <v>207</v>
      </c>
      <c r="DB149" s="20">
        <v>0.33800000000000002</v>
      </c>
      <c r="DC149" s="20">
        <v>120</v>
      </c>
      <c r="DD149" s="20">
        <v>175</v>
      </c>
      <c r="DE149" s="20">
        <v>0.68600000000000005</v>
      </c>
      <c r="DF149" s="20">
        <v>134</v>
      </c>
      <c r="DG149" s="20">
        <v>14.888888888888889</v>
      </c>
      <c r="DH149" s="20">
        <v>401</v>
      </c>
      <c r="DI149" s="20">
        <v>44.555555555555557</v>
      </c>
      <c r="DJ149" s="20">
        <v>155</v>
      </c>
      <c r="DK149" s="20">
        <v>84</v>
      </c>
      <c r="DL149" s="20">
        <v>43</v>
      </c>
      <c r="DM149" s="20">
        <v>121</v>
      </c>
      <c r="DN149" s="20">
        <v>171</v>
      </c>
      <c r="DO149" s="20">
        <v>74.400000000000006</v>
      </c>
      <c r="DP149" s="20">
        <v>63.4</v>
      </c>
      <c r="DQ149" s="20">
        <v>11</v>
      </c>
      <c r="DR149" s="20">
        <v>1.2809999999999999</v>
      </c>
      <c r="DS149" s="20">
        <v>12.1</v>
      </c>
      <c r="DT149" s="20">
        <v>0.69399999999999995</v>
      </c>
      <c r="DU149" s="20">
        <v>20.7</v>
      </c>
      <c r="DV149" s="20">
        <v>17.5</v>
      </c>
      <c r="DW149" s="20">
        <v>4.3</v>
      </c>
      <c r="DX149" s="20">
        <v>8.4</v>
      </c>
      <c r="DY149" s="20">
        <v>17.100000000000001</v>
      </c>
      <c r="DZ149" s="20">
        <v>160</v>
      </c>
      <c r="EA149" s="20">
        <v>0.51</v>
      </c>
      <c r="EB149" s="20">
        <v>-3</v>
      </c>
      <c r="EC149" s="66">
        <v>76</v>
      </c>
      <c r="ED149" s="66">
        <v>185</v>
      </c>
      <c r="EE149" s="66">
        <v>151</v>
      </c>
      <c r="EF149" s="66">
        <v>105</v>
      </c>
      <c r="EG149" s="66">
        <v>80</v>
      </c>
      <c r="EH149" s="66">
        <v>109.8</v>
      </c>
      <c r="EI149" s="66">
        <v>154</v>
      </c>
      <c r="EJ149" s="66">
        <v>153</v>
      </c>
      <c r="EK149" s="20">
        <v>10513.5</v>
      </c>
      <c r="EL149" s="20">
        <v>10654.89</v>
      </c>
      <c r="EM149" s="20">
        <v>114.45</v>
      </c>
      <c r="EN149" s="20">
        <v>116.46249999999999</v>
      </c>
      <c r="EO149" s="20">
        <v>14.954800000000002</v>
      </c>
      <c r="EP149" s="20">
        <v>109.44</v>
      </c>
      <c r="EQ149" s="21">
        <v>57</v>
      </c>
      <c r="ER149" s="21">
        <v>68</v>
      </c>
      <c r="ES149" s="61" t="s">
        <v>189</v>
      </c>
      <c r="ET149" s="61">
        <v>125</v>
      </c>
      <c r="EU149" s="61">
        <v>-11</v>
      </c>
    </row>
    <row r="150" spans="1:151" x14ac:dyDescent="0.45">
      <c r="A150" s="64">
        <v>45276</v>
      </c>
      <c r="B150" s="21" t="s">
        <v>111</v>
      </c>
      <c r="C150" s="21">
        <v>35</v>
      </c>
      <c r="D150" s="21" t="s">
        <v>281</v>
      </c>
      <c r="E150" s="21">
        <v>101</v>
      </c>
      <c r="F150" s="50" t="s">
        <v>558</v>
      </c>
      <c r="G150" t="s">
        <v>111</v>
      </c>
      <c r="H150" t="s">
        <v>281</v>
      </c>
      <c r="I150" t="s">
        <v>111</v>
      </c>
      <c r="J150" t="s">
        <v>281</v>
      </c>
      <c r="K150" t="s">
        <v>1316</v>
      </c>
      <c r="L150" t="s">
        <v>445</v>
      </c>
      <c r="M150" t="s">
        <v>111</v>
      </c>
      <c r="N150" t="s">
        <v>699</v>
      </c>
      <c r="O150" t="s">
        <v>111</v>
      </c>
      <c r="P150" t="s">
        <v>281</v>
      </c>
      <c r="Q150" t="s">
        <v>111</v>
      </c>
      <c r="R150" t="s">
        <v>445</v>
      </c>
      <c r="S150" t="s">
        <v>21</v>
      </c>
      <c r="T150" t="s">
        <v>95</v>
      </c>
      <c r="U150">
        <v>10</v>
      </c>
      <c r="V150">
        <v>8</v>
      </c>
      <c r="W150" s="20">
        <v>0.9</v>
      </c>
      <c r="X150" s="20">
        <v>24.11</v>
      </c>
      <c r="Y150" s="20">
        <v>117.1</v>
      </c>
      <c r="Z150" s="20">
        <v>92.9</v>
      </c>
      <c r="AA150" s="20">
        <v>69.8</v>
      </c>
      <c r="AB150" s="20">
        <v>-1.9E-2</v>
      </c>
      <c r="AC150" s="20">
        <v>-3.29</v>
      </c>
      <c r="AD150" s="20">
        <v>103.1</v>
      </c>
      <c r="AE150" s="20">
        <v>106.4</v>
      </c>
      <c r="AF150" s="20">
        <v>-3.29</v>
      </c>
      <c r="AG150" s="20">
        <v>114.6</v>
      </c>
      <c r="AH150" s="20">
        <v>93.9</v>
      </c>
      <c r="AI150" s="20">
        <v>0.90790000000000004</v>
      </c>
      <c r="AJ150" s="20">
        <v>1.3</v>
      </c>
      <c r="AK150" s="20">
        <v>0.13</v>
      </c>
      <c r="AL150" s="20">
        <v>1404</v>
      </c>
      <c r="AM150" s="20">
        <v>27.38</v>
      </c>
      <c r="AN150" s="20">
        <v>-0.12</v>
      </c>
      <c r="AO150" s="20">
        <v>894</v>
      </c>
      <c r="AP150" s="20">
        <v>619</v>
      </c>
      <c r="AQ150" s="20">
        <v>679</v>
      </c>
      <c r="AR150" s="20">
        <v>0.48199999999999998</v>
      </c>
      <c r="AS150" s="20">
        <v>122</v>
      </c>
      <c r="AT150" s="20">
        <v>330</v>
      </c>
      <c r="AU150" s="20">
        <v>0.37</v>
      </c>
      <c r="AV150" s="20">
        <v>118</v>
      </c>
      <c r="AW150" s="20">
        <v>160</v>
      </c>
      <c r="AX150" s="20">
        <v>0.73799999999999999</v>
      </c>
      <c r="AY150" s="20">
        <v>141</v>
      </c>
      <c r="AZ150" s="20">
        <v>14.1</v>
      </c>
      <c r="BA150" s="20">
        <v>450</v>
      </c>
      <c r="BB150" s="20">
        <v>45</v>
      </c>
      <c r="BC150" s="20">
        <v>214</v>
      </c>
      <c r="BD150" s="20">
        <v>67</v>
      </c>
      <c r="BE150" s="20">
        <v>29</v>
      </c>
      <c r="BF150" s="20">
        <v>105</v>
      </c>
      <c r="BG150" s="20">
        <v>169</v>
      </c>
      <c r="BH150" s="20">
        <v>89.4</v>
      </c>
      <c r="BI150" s="20">
        <v>61.9</v>
      </c>
      <c r="BJ150" s="20">
        <v>27.5</v>
      </c>
      <c r="BK150" s="20">
        <v>2.0379999999999998</v>
      </c>
      <c r="BL150" s="20">
        <v>10.5</v>
      </c>
      <c r="BM150" s="20">
        <v>0.63800000000000001</v>
      </c>
      <c r="BN150" s="20">
        <v>33</v>
      </c>
      <c r="BO150" s="20">
        <v>16</v>
      </c>
      <c r="BP150" s="20">
        <v>2.9</v>
      </c>
      <c r="BQ150" s="20">
        <v>6.7</v>
      </c>
      <c r="BR150" s="20">
        <v>16.899999999999999</v>
      </c>
      <c r="BS150" s="20">
        <v>19</v>
      </c>
      <c r="BT150" s="20">
        <v>0.63500000000000001</v>
      </c>
      <c r="BU150" s="20">
        <v>2</v>
      </c>
      <c r="BV150" s="66">
        <v>3</v>
      </c>
      <c r="BW150" s="66">
        <v>51</v>
      </c>
      <c r="BX150" s="66">
        <v>28</v>
      </c>
      <c r="BY150" s="66">
        <v>15</v>
      </c>
      <c r="BZ150" s="66">
        <v>7</v>
      </c>
      <c r="CA150" s="66">
        <v>18.2</v>
      </c>
      <c r="CB150" s="66">
        <v>21</v>
      </c>
      <c r="CC150" s="66">
        <v>55</v>
      </c>
      <c r="CD150" s="20">
        <v>0.44444444444444398</v>
      </c>
      <c r="CE150" s="20">
        <v>-3.12</v>
      </c>
      <c r="CF150" s="20">
        <v>104</v>
      </c>
      <c r="CG150" s="20">
        <v>107.1</v>
      </c>
      <c r="CH150" s="20">
        <v>67.8</v>
      </c>
      <c r="CI150" s="20">
        <v>-5.6000000000000001E-2</v>
      </c>
      <c r="CJ150" s="20">
        <v>-1.66</v>
      </c>
      <c r="CK150" s="20">
        <v>105.4</v>
      </c>
      <c r="CL150" s="20">
        <v>107.1</v>
      </c>
      <c r="CM150" s="20">
        <v>-1.66</v>
      </c>
      <c r="CN150" s="20">
        <v>103.4</v>
      </c>
      <c r="CO150" s="20">
        <v>107</v>
      </c>
      <c r="CP150" s="63">
        <v>0.40339999999999998</v>
      </c>
      <c r="CQ150" s="20">
        <v>-3.8</v>
      </c>
      <c r="CR150" s="20">
        <v>-0.47499999999999998</v>
      </c>
      <c r="CS150" s="20">
        <v>1098</v>
      </c>
      <c r="CT150" s="20">
        <v>-3.92</v>
      </c>
      <c r="CU150" s="20">
        <v>-2.67</v>
      </c>
      <c r="CV150" s="20">
        <v>692</v>
      </c>
      <c r="CW150" s="20">
        <v>670</v>
      </c>
      <c r="CX150" s="20">
        <v>573</v>
      </c>
      <c r="CY150" s="20">
        <v>0.42799999999999999</v>
      </c>
      <c r="CZ150" s="20">
        <v>64</v>
      </c>
      <c r="DA150" s="20">
        <v>203</v>
      </c>
      <c r="DB150" s="20">
        <v>0.315</v>
      </c>
      <c r="DC150" s="20">
        <v>138</v>
      </c>
      <c r="DD150" s="20">
        <v>179</v>
      </c>
      <c r="DE150" s="20">
        <v>0.77100000000000002</v>
      </c>
      <c r="DF150" s="20">
        <v>110</v>
      </c>
      <c r="DG150" s="20">
        <v>13.75</v>
      </c>
      <c r="DH150" s="20">
        <v>324</v>
      </c>
      <c r="DI150" s="20">
        <v>40.5</v>
      </c>
      <c r="DJ150" s="20">
        <v>113</v>
      </c>
      <c r="DK150" s="20">
        <v>55</v>
      </c>
      <c r="DL150" s="20">
        <v>21</v>
      </c>
      <c r="DM150" s="20">
        <v>95</v>
      </c>
      <c r="DN150" s="20">
        <v>187</v>
      </c>
      <c r="DO150" s="20">
        <v>76.900000000000006</v>
      </c>
      <c r="DP150" s="20">
        <v>74.444000000000003</v>
      </c>
      <c r="DQ150" s="20">
        <v>2.444</v>
      </c>
      <c r="DR150" s="20">
        <v>1.1890000000000001</v>
      </c>
      <c r="DS150" s="20">
        <v>10.555999999999999</v>
      </c>
      <c r="DT150" s="20">
        <v>0.57899999999999996</v>
      </c>
      <c r="DU150" s="20">
        <v>22.6</v>
      </c>
      <c r="DV150" s="20">
        <v>19.899999999999999</v>
      </c>
      <c r="DW150" s="20">
        <v>2.2999999999999998</v>
      </c>
      <c r="DX150" s="20">
        <v>6.1111111111111107</v>
      </c>
      <c r="DY150" s="20">
        <v>20.8</v>
      </c>
      <c r="DZ150" s="20">
        <v>208</v>
      </c>
      <c r="EA150" s="20">
        <v>0.47499999999999998</v>
      </c>
      <c r="EB150" s="20">
        <v>3</v>
      </c>
      <c r="EC150" s="66">
        <v>189</v>
      </c>
      <c r="ED150" s="66">
        <v>312</v>
      </c>
      <c r="EE150" s="66">
        <v>262</v>
      </c>
      <c r="EF150" s="66">
        <v>208</v>
      </c>
      <c r="EG150" s="66">
        <v>212</v>
      </c>
      <c r="EH150" s="66">
        <v>210.7</v>
      </c>
      <c r="EI150" s="66">
        <v>208</v>
      </c>
      <c r="EJ150" s="66">
        <v>274</v>
      </c>
      <c r="EK150" s="20">
        <v>12541.409999999998</v>
      </c>
      <c r="EL150" s="20">
        <v>9661.6</v>
      </c>
      <c r="EM150" s="20">
        <v>64.166666666666657</v>
      </c>
      <c r="EN150" s="20">
        <v>70.725200000000001</v>
      </c>
      <c r="EO150" s="20">
        <v>13.0299</v>
      </c>
      <c r="EP150" s="20">
        <v>138.006</v>
      </c>
      <c r="EQ150" s="21">
        <v>86</v>
      </c>
      <c r="ER150" s="21">
        <v>54</v>
      </c>
      <c r="ES150" s="61" t="s">
        <v>111</v>
      </c>
      <c r="ET150" s="61">
        <v>140</v>
      </c>
      <c r="EU150" s="61">
        <v>32</v>
      </c>
    </row>
    <row r="151" spans="1:151" x14ac:dyDescent="0.45">
      <c r="A151" s="64">
        <v>45276</v>
      </c>
      <c r="B151" s="21" t="s">
        <v>52</v>
      </c>
      <c r="C151" s="21">
        <v>221</v>
      </c>
      <c r="D151" s="21" t="s">
        <v>399</v>
      </c>
      <c r="E151" s="21">
        <v>106</v>
      </c>
      <c r="F151" s="50" t="s">
        <v>558</v>
      </c>
      <c r="G151" t="s">
        <v>52</v>
      </c>
      <c r="H151" t="s">
        <v>399</v>
      </c>
      <c r="I151" t="s">
        <v>52</v>
      </c>
      <c r="J151" t="s">
        <v>399</v>
      </c>
      <c r="K151" t="s">
        <v>52</v>
      </c>
      <c r="L151" t="s">
        <v>399</v>
      </c>
      <c r="M151" t="s">
        <v>52</v>
      </c>
      <c r="N151" t="s">
        <v>614</v>
      </c>
      <c r="O151" t="s">
        <v>52</v>
      </c>
      <c r="P151" t="s">
        <v>399</v>
      </c>
      <c r="Q151" t="s">
        <v>52</v>
      </c>
      <c r="R151" t="s">
        <v>399</v>
      </c>
      <c r="S151" t="s">
        <v>21</v>
      </c>
      <c r="T151" t="s">
        <v>166</v>
      </c>
      <c r="U151">
        <v>9</v>
      </c>
      <c r="V151">
        <v>10</v>
      </c>
      <c r="W151" s="20">
        <v>1</v>
      </c>
      <c r="X151" s="20">
        <v>20.88</v>
      </c>
      <c r="Y151" s="20">
        <v>113.9</v>
      </c>
      <c r="Z151" s="20">
        <v>93</v>
      </c>
      <c r="AA151" s="20">
        <v>69.3</v>
      </c>
      <c r="AB151" s="20">
        <v>5.2999999999999999E-2</v>
      </c>
      <c r="AC151" s="20">
        <v>-4.58</v>
      </c>
      <c r="AD151" s="20">
        <v>102.4</v>
      </c>
      <c r="AE151" s="20">
        <v>107</v>
      </c>
      <c r="AF151" s="20">
        <v>-4.58</v>
      </c>
      <c r="AG151" s="20">
        <v>111.6</v>
      </c>
      <c r="AH151" s="20">
        <v>94.5</v>
      </c>
      <c r="AI151" s="20">
        <v>0.87119999999999997</v>
      </c>
      <c r="AJ151" s="20">
        <v>2</v>
      </c>
      <c r="AK151" s="20">
        <v>0.22222222222222221</v>
      </c>
      <c r="AL151" s="20">
        <v>1414</v>
      </c>
      <c r="AM151" s="20">
        <v>18.66</v>
      </c>
      <c r="AN151" s="20">
        <v>-3.23</v>
      </c>
      <c r="AO151" s="20">
        <v>763</v>
      </c>
      <c r="AP151" s="20">
        <v>566</v>
      </c>
      <c r="AQ151" s="20">
        <v>542</v>
      </c>
      <c r="AR151" s="20">
        <v>0.50900000000000001</v>
      </c>
      <c r="AS151" s="20">
        <v>72</v>
      </c>
      <c r="AT151" s="20">
        <v>204</v>
      </c>
      <c r="AU151" s="20">
        <v>0.35299999999999998</v>
      </c>
      <c r="AV151" s="20">
        <v>139</v>
      </c>
      <c r="AW151" s="20">
        <v>176</v>
      </c>
      <c r="AX151" s="20">
        <v>0.79</v>
      </c>
      <c r="AY151" s="20">
        <v>101</v>
      </c>
      <c r="AZ151" s="20">
        <v>11.222222222222221</v>
      </c>
      <c r="BA151" s="20">
        <v>355</v>
      </c>
      <c r="BB151" s="20">
        <v>39.444444444444443</v>
      </c>
      <c r="BC151" s="20">
        <v>132</v>
      </c>
      <c r="BD151" s="20">
        <v>69</v>
      </c>
      <c r="BE151" s="20">
        <v>40</v>
      </c>
      <c r="BF151" s="20">
        <v>115</v>
      </c>
      <c r="BG151" s="20">
        <v>141</v>
      </c>
      <c r="BH151" s="20">
        <v>84.8</v>
      </c>
      <c r="BI151" s="20">
        <v>62.889000000000003</v>
      </c>
      <c r="BJ151" s="20">
        <v>21.888999999999999</v>
      </c>
      <c r="BK151" s="20">
        <v>1.1479999999999999</v>
      </c>
      <c r="BL151" s="20">
        <v>12.778</v>
      </c>
      <c r="BM151" s="20">
        <v>0.6</v>
      </c>
      <c r="BN151" s="20">
        <v>22.7</v>
      </c>
      <c r="BO151" s="20">
        <v>19.600000000000001</v>
      </c>
      <c r="BP151" s="20">
        <v>4.4000000000000004</v>
      </c>
      <c r="BQ151" s="20">
        <v>7.666666666666667</v>
      </c>
      <c r="BR151" s="20">
        <v>15.7</v>
      </c>
      <c r="BS151" s="20">
        <v>31</v>
      </c>
      <c r="BT151" s="20">
        <v>0.61</v>
      </c>
      <c r="BU151" s="20">
        <v>1</v>
      </c>
      <c r="BV151" s="66">
        <v>14</v>
      </c>
      <c r="BW151" s="66">
        <v>29</v>
      </c>
      <c r="BX151" s="66">
        <v>9</v>
      </c>
      <c r="BY151" s="66">
        <v>23</v>
      </c>
      <c r="BZ151" s="66">
        <v>20</v>
      </c>
      <c r="CA151" s="66">
        <v>17.3</v>
      </c>
      <c r="CB151" s="66">
        <v>33</v>
      </c>
      <c r="CC151" s="66">
        <v>75</v>
      </c>
      <c r="CD151" s="20">
        <v>0.45454545454545398</v>
      </c>
      <c r="CE151" s="20">
        <v>-10.36</v>
      </c>
      <c r="CF151" s="20">
        <v>98.6</v>
      </c>
      <c r="CG151" s="20">
        <v>109</v>
      </c>
      <c r="CH151" s="20">
        <v>64.7</v>
      </c>
      <c r="CI151" s="20">
        <v>0.02</v>
      </c>
      <c r="CJ151" s="20">
        <v>-2.35</v>
      </c>
      <c r="CK151" s="20">
        <v>102.8</v>
      </c>
      <c r="CL151" s="20">
        <v>105.2</v>
      </c>
      <c r="CM151" s="20">
        <v>-1.69</v>
      </c>
      <c r="CN151" s="20">
        <v>100</v>
      </c>
      <c r="CO151" s="20">
        <v>110.2</v>
      </c>
      <c r="CP151" s="63">
        <v>0.2455</v>
      </c>
      <c r="CQ151" s="20">
        <v>-4.3</v>
      </c>
      <c r="CR151" s="20">
        <v>-0.43</v>
      </c>
      <c r="CS151" s="20">
        <v>1050</v>
      </c>
      <c r="CT151" s="20">
        <v>-5.86</v>
      </c>
      <c r="CU151" s="20">
        <v>-1.26</v>
      </c>
      <c r="CV151" s="20">
        <v>700</v>
      </c>
      <c r="CW151" s="20">
        <v>730</v>
      </c>
      <c r="CX151" s="20">
        <v>577</v>
      </c>
      <c r="CY151" s="20">
        <v>0.44700000000000001</v>
      </c>
      <c r="CZ151" s="20">
        <v>80</v>
      </c>
      <c r="DA151" s="20">
        <v>248</v>
      </c>
      <c r="DB151" s="20">
        <v>0.32300000000000001</v>
      </c>
      <c r="DC151" s="20">
        <v>104</v>
      </c>
      <c r="DD151" s="20">
        <v>152</v>
      </c>
      <c r="DE151" s="20">
        <v>0.68400000000000005</v>
      </c>
      <c r="DF151" s="20">
        <v>93</v>
      </c>
      <c r="DG151" s="20">
        <v>9.3000000000000007</v>
      </c>
      <c r="DH151" s="20">
        <v>371</v>
      </c>
      <c r="DI151" s="20">
        <v>37.1</v>
      </c>
      <c r="DJ151" s="20">
        <v>127</v>
      </c>
      <c r="DK151" s="20">
        <v>51</v>
      </c>
      <c r="DL151" s="20">
        <v>29</v>
      </c>
      <c r="DM151" s="20">
        <v>144</v>
      </c>
      <c r="DN151" s="20">
        <v>187</v>
      </c>
      <c r="DO151" s="20">
        <v>63.6</v>
      </c>
      <c r="DP151" s="20">
        <v>66.364000000000004</v>
      </c>
      <c r="DQ151" s="20">
        <v>-2.7269999999999999</v>
      </c>
      <c r="DR151" s="20">
        <v>0.88200000000000001</v>
      </c>
      <c r="DS151" s="20">
        <v>13.090999999999999</v>
      </c>
      <c r="DT151" s="20">
        <v>0.35399999999999998</v>
      </c>
      <c r="DU151" s="20">
        <v>22.5</v>
      </c>
      <c r="DV151" s="20">
        <v>13.8</v>
      </c>
      <c r="DW151" s="20">
        <v>2.6</v>
      </c>
      <c r="DX151" s="20">
        <v>4.6363636363636367</v>
      </c>
      <c r="DY151" s="20">
        <v>17</v>
      </c>
      <c r="DZ151" s="20">
        <v>258</v>
      </c>
      <c r="EA151" s="20">
        <v>0.45100000000000001</v>
      </c>
      <c r="EB151" s="20">
        <v>-2</v>
      </c>
      <c r="EC151" s="66">
        <v>235</v>
      </c>
      <c r="ED151" s="66">
        <v>332</v>
      </c>
      <c r="EE151" s="66">
        <v>268</v>
      </c>
      <c r="EF151" s="66">
        <v>324</v>
      </c>
      <c r="EG151" s="66">
        <v>295</v>
      </c>
      <c r="EH151" s="66">
        <v>248.7</v>
      </c>
      <c r="EI151" s="66">
        <v>308</v>
      </c>
      <c r="EJ151" s="66">
        <v>300</v>
      </c>
      <c r="EK151" s="20">
        <v>12415.1</v>
      </c>
      <c r="EL151" s="20">
        <v>9169.7999999999993</v>
      </c>
      <c r="EM151" s="20">
        <v>59.243454545454554</v>
      </c>
      <c r="EN151" s="20">
        <v>100.36433333333333</v>
      </c>
      <c r="EO151" s="20">
        <v>10.738799999999999</v>
      </c>
      <c r="EP151" s="20">
        <v>147.73000000000002</v>
      </c>
      <c r="EQ151" s="21">
        <v>81</v>
      </c>
      <c r="ER151" s="21">
        <v>47</v>
      </c>
      <c r="ES151" s="61" t="s">
        <v>52</v>
      </c>
      <c r="ET151" s="61">
        <v>128</v>
      </c>
      <c r="EU151" s="61">
        <v>34</v>
      </c>
    </row>
    <row r="152" spans="1:151" x14ac:dyDescent="0.45">
      <c r="A152" s="64">
        <v>45276</v>
      </c>
      <c r="B152" s="21" t="s">
        <v>324</v>
      </c>
      <c r="C152" s="21">
        <v>203</v>
      </c>
      <c r="D152" s="21" t="s">
        <v>291</v>
      </c>
      <c r="E152" s="21">
        <v>301</v>
      </c>
      <c r="F152" s="50" t="s">
        <v>1644</v>
      </c>
      <c r="G152" t="s">
        <v>324</v>
      </c>
      <c r="H152" t="s">
        <v>291</v>
      </c>
      <c r="I152" t="s">
        <v>324</v>
      </c>
      <c r="J152" t="s">
        <v>291</v>
      </c>
      <c r="K152" t="s">
        <v>324</v>
      </c>
      <c r="L152" t="s">
        <v>291</v>
      </c>
      <c r="M152" t="s">
        <v>691</v>
      </c>
      <c r="N152" t="s">
        <v>706</v>
      </c>
      <c r="O152" t="s">
        <v>691</v>
      </c>
      <c r="P152" t="s">
        <v>1398</v>
      </c>
      <c r="Q152" t="s">
        <v>324</v>
      </c>
      <c r="R152" t="s">
        <v>291</v>
      </c>
      <c r="S152" t="s">
        <v>118</v>
      </c>
      <c r="T152" t="s">
        <v>274</v>
      </c>
      <c r="U152">
        <v>9</v>
      </c>
      <c r="V152">
        <v>7</v>
      </c>
      <c r="W152" s="20">
        <v>0</v>
      </c>
      <c r="X152" s="20">
        <v>-23.37</v>
      </c>
      <c r="Y152" s="20">
        <v>95.3</v>
      </c>
      <c r="Z152" s="20">
        <v>118.6</v>
      </c>
      <c r="AA152" s="20">
        <v>71.5</v>
      </c>
      <c r="AB152" s="20">
        <v>-4.3999999999999997E-2</v>
      </c>
      <c r="AC152" s="20">
        <v>1.75</v>
      </c>
      <c r="AD152" s="20">
        <v>105.5</v>
      </c>
      <c r="AE152" s="20">
        <v>103.8</v>
      </c>
      <c r="AF152" s="20">
        <v>1.75</v>
      </c>
      <c r="AG152" s="20">
        <v>92.8</v>
      </c>
      <c r="AH152" s="20">
        <v>117.2</v>
      </c>
      <c r="AI152" s="20">
        <v>6.3899999999999998E-2</v>
      </c>
      <c r="AJ152" s="20">
        <v>-6.7</v>
      </c>
      <c r="AK152" s="20">
        <v>-0.74444444444444446</v>
      </c>
      <c r="AL152" s="20">
        <v>905</v>
      </c>
      <c r="AM152" s="20">
        <v>-19.04</v>
      </c>
      <c r="AN152" s="20">
        <v>1.41</v>
      </c>
      <c r="AO152" s="20">
        <v>602</v>
      </c>
      <c r="AP152" s="20">
        <v>786</v>
      </c>
      <c r="AQ152" s="20">
        <v>538</v>
      </c>
      <c r="AR152" s="20">
        <v>0.372</v>
      </c>
      <c r="AS152" s="20">
        <v>59</v>
      </c>
      <c r="AT152" s="20">
        <v>215</v>
      </c>
      <c r="AU152" s="20">
        <v>0.27400000000000002</v>
      </c>
      <c r="AV152" s="20">
        <v>143</v>
      </c>
      <c r="AW152" s="20">
        <v>193</v>
      </c>
      <c r="AX152" s="20">
        <v>0.74099999999999999</v>
      </c>
      <c r="AY152" s="20">
        <v>77</v>
      </c>
      <c r="AZ152" s="20">
        <v>8.5555555555555554</v>
      </c>
      <c r="BA152" s="20">
        <v>255</v>
      </c>
      <c r="BB152" s="20">
        <v>28.333333333333332</v>
      </c>
      <c r="BC152" s="20">
        <v>112</v>
      </c>
      <c r="BD152" s="20">
        <v>57</v>
      </c>
      <c r="BE152" s="20">
        <v>31</v>
      </c>
      <c r="BF152" s="20">
        <v>90</v>
      </c>
      <c r="BG152" s="20">
        <v>149</v>
      </c>
      <c r="BH152" s="20">
        <v>66.900000000000006</v>
      </c>
      <c r="BI152" s="20">
        <v>87.332999999999998</v>
      </c>
      <c r="BJ152" s="20">
        <v>-20.443999999999999</v>
      </c>
      <c r="BK152" s="20">
        <v>1.244</v>
      </c>
      <c r="BL152" s="20">
        <v>10</v>
      </c>
      <c r="BM152" s="20">
        <v>0.63300000000000001</v>
      </c>
      <c r="BN152" s="20">
        <v>23.9</v>
      </c>
      <c r="BO152" s="20">
        <v>21.4</v>
      </c>
      <c r="BP152" s="20">
        <v>3.4</v>
      </c>
      <c r="BQ152" s="20">
        <v>6.333333333333333</v>
      </c>
      <c r="BR152" s="20">
        <v>16.600000000000001</v>
      </c>
      <c r="BS152" s="20">
        <v>342</v>
      </c>
      <c r="BT152" s="20">
        <v>0.38200000000000001</v>
      </c>
      <c r="BU152" s="20">
        <v>0</v>
      </c>
      <c r="BV152" s="66">
        <v>359</v>
      </c>
      <c r="BW152" s="66">
        <v>349</v>
      </c>
      <c r="BX152" s="66">
        <v>360</v>
      </c>
      <c r="BY152" s="66">
        <v>352</v>
      </c>
      <c r="BZ152" s="66">
        <v>360</v>
      </c>
      <c r="CA152" s="66">
        <v>295</v>
      </c>
      <c r="CB152" s="66">
        <v>318</v>
      </c>
      <c r="CC152" s="66">
        <v>337</v>
      </c>
      <c r="CD152" s="20">
        <v>0</v>
      </c>
      <c r="CE152" s="20">
        <v>-5.19</v>
      </c>
      <c r="CF152" s="20">
        <v>97.9</v>
      </c>
      <c r="CG152" s="20">
        <v>103.1</v>
      </c>
      <c r="CH152" s="20">
        <v>67.900000000000006</v>
      </c>
      <c r="CI152" s="20">
        <v>-6.9000000000000006E-2</v>
      </c>
      <c r="CJ152" s="20">
        <v>19.739999999999998</v>
      </c>
      <c r="CK152" s="20">
        <v>114.8</v>
      </c>
      <c r="CL152" s="20">
        <v>95</v>
      </c>
      <c r="CM152" s="20">
        <v>19.739999999999998</v>
      </c>
      <c r="CN152" s="20">
        <v>98.8</v>
      </c>
      <c r="CO152" s="20">
        <v>102.9</v>
      </c>
      <c r="CP152" s="63">
        <v>0.38340000000000002</v>
      </c>
      <c r="CQ152" s="20">
        <v>-3</v>
      </c>
      <c r="CR152" s="20">
        <v>-0.42857142857142855</v>
      </c>
      <c r="CS152" s="20">
        <v>1074</v>
      </c>
      <c r="CT152" s="20">
        <v>-6.51</v>
      </c>
      <c r="CU152" s="20">
        <v>14.78</v>
      </c>
      <c r="CV152" s="20">
        <v>391</v>
      </c>
      <c r="CW152" s="20">
        <v>540</v>
      </c>
      <c r="CX152" s="20">
        <v>446</v>
      </c>
      <c r="CY152" s="20">
        <v>0.34100000000000003</v>
      </c>
      <c r="CZ152" s="20">
        <v>43</v>
      </c>
      <c r="DA152" s="20">
        <v>161</v>
      </c>
      <c r="DB152" s="20">
        <v>0.26700000000000002</v>
      </c>
      <c r="DC152" s="20">
        <v>44</v>
      </c>
      <c r="DD152" s="20">
        <v>73</v>
      </c>
      <c r="DE152" s="20">
        <v>0.60299999999999998</v>
      </c>
      <c r="DF152" s="20">
        <v>81</v>
      </c>
      <c r="DG152" s="20">
        <v>11.571428571428571</v>
      </c>
      <c r="DH152" s="20">
        <v>253</v>
      </c>
      <c r="DI152" s="20">
        <v>36.142857142857146</v>
      </c>
      <c r="DJ152" s="20">
        <v>63</v>
      </c>
      <c r="DK152" s="20">
        <v>40</v>
      </c>
      <c r="DL152" s="20">
        <v>22</v>
      </c>
      <c r="DM152" s="20">
        <v>84</v>
      </c>
      <c r="DN152" s="20">
        <v>134</v>
      </c>
      <c r="DO152" s="20">
        <v>55.9</v>
      </c>
      <c r="DP152" s="20">
        <v>77.143000000000001</v>
      </c>
      <c r="DQ152" s="20">
        <v>-21.286000000000001</v>
      </c>
      <c r="DR152" s="20">
        <v>0.75</v>
      </c>
      <c r="DS152" s="20">
        <v>12</v>
      </c>
      <c r="DT152" s="20">
        <v>0.47599999999999998</v>
      </c>
      <c r="DU152" s="20">
        <v>23</v>
      </c>
      <c r="DV152" s="20">
        <v>10.4</v>
      </c>
      <c r="DW152" s="20">
        <v>3.1</v>
      </c>
      <c r="DX152" s="20">
        <v>5.7142857142857144</v>
      </c>
      <c r="DY152" s="20">
        <v>19.100000000000001</v>
      </c>
      <c r="DZ152" s="20">
        <v>172</v>
      </c>
      <c r="EA152" s="20">
        <v>0.501</v>
      </c>
      <c r="EB152" s="20">
        <v>-2</v>
      </c>
      <c r="EC152" s="66">
        <v>297</v>
      </c>
      <c r="ED152" s="66">
        <v>295</v>
      </c>
      <c r="EE152" s="66">
        <v>361</v>
      </c>
      <c r="EF152" s="66">
        <v>271</v>
      </c>
      <c r="EG152" s="66">
        <v>239</v>
      </c>
      <c r="EH152" s="66">
        <v>234.7</v>
      </c>
      <c r="EI152" s="66">
        <v>175</v>
      </c>
      <c r="EJ152" s="66">
        <v>180</v>
      </c>
      <c r="EK152" s="20">
        <v>9825.4299999999985</v>
      </c>
      <c r="EL152" s="20">
        <v>11610.94</v>
      </c>
      <c r="EM152" s="20">
        <v>57.142857142857146</v>
      </c>
      <c r="EN152" s="20">
        <v>76</v>
      </c>
      <c r="EO152" s="20">
        <v>10.0098</v>
      </c>
      <c r="EP152" s="20">
        <v>99.293999999999997</v>
      </c>
      <c r="EQ152" s="21">
        <v>85</v>
      </c>
      <c r="ER152" s="21">
        <v>79</v>
      </c>
      <c r="ES152" s="61" t="s">
        <v>324</v>
      </c>
      <c r="ET152" s="61">
        <v>164</v>
      </c>
      <c r="EU152" s="61">
        <v>6</v>
      </c>
    </row>
    <row r="153" spans="1:151" x14ac:dyDescent="0.45">
      <c r="A153" s="64">
        <v>45276</v>
      </c>
      <c r="B153" s="21" t="s">
        <v>169</v>
      </c>
      <c r="C153" s="21">
        <v>359</v>
      </c>
      <c r="D153" s="21" t="s">
        <v>255</v>
      </c>
      <c r="E153" s="21">
        <v>347</v>
      </c>
      <c r="F153" s="50" t="s">
        <v>558</v>
      </c>
      <c r="G153" t="s">
        <v>169</v>
      </c>
      <c r="H153" t="s">
        <v>255</v>
      </c>
      <c r="I153" t="s">
        <v>169</v>
      </c>
      <c r="J153" t="s">
        <v>255</v>
      </c>
      <c r="K153" t="s">
        <v>169</v>
      </c>
      <c r="L153" t="s">
        <v>461</v>
      </c>
      <c r="M153" t="s">
        <v>169</v>
      </c>
      <c r="N153" t="s">
        <v>1265</v>
      </c>
      <c r="O153" t="s">
        <v>169</v>
      </c>
      <c r="P153" t="s">
        <v>255</v>
      </c>
      <c r="Q153" t="s">
        <v>169</v>
      </c>
      <c r="R153" t="s">
        <v>461</v>
      </c>
      <c r="S153" t="s">
        <v>47</v>
      </c>
      <c r="T153" t="s">
        <v>182</v>
      </c>
      <c r="U153">
        <v>7</v>
      </c>
      <c r="V153">
        <v>7</v>
      </c>
      <c r="W153" s="20">
        <v>0.66666666666666696</v>
      </c>
      <c r="X153" s="20">
        <v>-1.74</v>
      </c>
      <c r="Y153" s="20">
        <v>102.7</v>
      </c>
      <c r="Z153" s="20">
        <v>104.4</v>
      </c>
      <c r="AA153" s="20">
        <v>69</v>
      </c>
      <c r="AB153" s="20">
        <v>0.105</v>
      </c>
      <c r="AC153" s="20">
        <v>0.87</v>
      </c>
      <c r="AD153" s="20">
        <v>105.9</v>
      </c>
      <c r="AE153" s="20">
        <v>105.1</v>
      </c>
      <c r="AF153" s="20">
        <v>0.87</v>
      </c>
      <c r="AG153" s="20">
        <v>102.7</v>
      </c>
      <c r="AH153" s="20">
        <v>104.2</v>
      </c>
      <c r="AI153" s="20">
        <v>0.45979999999999999</v>
      </c>
      <c r="AJ153" s="20">
        <v>-1.3</v>
      </c>
      <c r="AK153" s="20">
        <v>-0.18571428571428572</v>
      </c>
      <c r="AL153" s="20">
        <v>1173</v>
      </c>
      <c r="AM153" s="20">
        <v>-1.65</v>
      </c>
      <c r="AN153" s="20">
        <v>-0.5</v>
      </c>
      <c r="AO153" s="20">
        <v>689</v>
      </c>
      <c r="AP153" s="20">
        <v>628</v>
      </c>
      <c r="AQ153" s="20">
        <v>483</v>
      </c>
      <c r="AR153" s="20">
        <v>0.47199999999999998</v>
      </c>
      <c r="AS153" s="20">
        <v>71</v>
      </c>
      <c r="AT153" s="20">
        <v>164</v>
      </c>
      <c r="AU153" s="20">
        <v>0.433</v>
      </c>
      <c r="AV153" s="20">
        <v>162</v>
      </c>
      <c r="AW153" s="20">
        <v>220</v>
      </c>
      <c r="AX153" s="20">
        <v>0.73599999999999999</v>
      </c>
      <c r="AY153" s="20">
        <v>95</v>
      </c>
      <c r="AZ153" s="20">
        <v>13.571428571428571</v>
      </c>
      <c r="BA153" s="20">
        <v>312</v>
      </c>
      <c r="BB153" s="20">
        <v>44.571428571428569</v>
      </c>
      <c r="BC153" s="20">
        <v>118</v>
      </c>
      <c r="BD153" s="20">
        <v>61</v>
      </c>
      <c r="BE153" s="20">
        <v>37</v>
      </c>
      <c r="BF153" s="20">
        <v>148</v>
      </c>
      <c r="BG153" s="20">
        <v>141</v>
      </c>
      <c r="BH153" s="20">
        <v>76.599999999999994</v>
      </c>
      <c r="BI153" s="20">
        <v>69.778000000000006</v>
      </c>
      <c r="BJ153" s="20">
        <v>6.7779999999999996</v>
      </c>
      <c r="BK153" s="20">
        <v>0.79700000000000004</v>
      </c>
      <c r="BL153" s="20">
        <v>16.443999999999999</v>
      </c>
      <c r="BM153" s="20">
        <v>0.41199999999999998</v>
      </c>
      <c r="BN153" s="20">
        <v>18.2</v>
      </c>
      <c r="BO153" s="20">
        <v>24.4</v>
      </c>
      <c r="BP153" s="20">
        <v>4.0999999999999996</v>
      </c>
      <c r="BQ153" s="20">
        <v>6.7777777777777777</v>
      </c>
      <c r="BR153" s="20">
        <v>15.7</v>
      </c>
      <c r="BS153" s="20">
        <v>140</v>
      </c>
      <c r="BT153" s="20">
        <v>0.52400000000000002</v>
      </c>
      <c r="BU153" s="20">
        <v>-3</v>
      </c>
      <c r="BV153" s="66">
        <v>172</v>
      </c>
      <c r="BW153" s="66">
        <v>172</v>
      </c>
      <c r="BX153" s="66">
        <v>128</v>
      </c>
      <c r="BY153" s="66">
        <v>277</v>
      </c>
      <c r="BZ153" s="66">
        <v>182</v>
      </c>
      <c r="CA153" s="66">
        <v>149.30000000000001</v>
      </c>
      <c r="CB153" s="66">
        <v>140</v>
      </c>
      <c r="CC153" s="66">
        <v>188</v>
      </c>
      <c r="CD153" s="20">
        <v>0.55555555555555602</v>
      </c>
      <c r="CE153" s="20">
        <v>3.01</v>
      </c>
      <c r="CF153" s="20">
        <v>103.8</v>
      </c>
      <c r="CG153" s="20">
        <v>100.8</v>
      </c>
      <c r="CH153" s="20">
        <v>64</v>
      </c>
      <c r="CI153" s="20">
        <v>-8.5999999999999993E-2</v>
      </c>
      <c r="CJ153" s="20">
        <v>3.94</v>
      </c>
      <c r="CK153" s="20">
        <v>104.8</v>
      </c>
      <c r="CL153" s="20">
        <v>100.9</v>
      </c>
      <c r="CM153" s="20">
        <v>3.94</v>
      </c>
      <c r="CN153" s="20">
        <v>102.7</v>
      </c>
      <c r="CO153" s="20">
        <v>99.8</v>
      </c>
      <c r="CP153" s="63">
        <v>0.58199999999999996</v>
      </c>
      <c r="CQ153" s="20">
        <v>-1.9</v>
      </c>
      <c r="CR153" s="20">
        <v>-0.27142857142857141</v>
      </c>
      <c r="CS153" s="20">
        <v>1191</v>
      </c>
      <c r="CT153" s="20">
        <v>2.67</v>
      </c>
      <c r="CU153" s="20">
        <v>1.81</v>
      </c>
      <c r="CV153" s="20">
        <v>642</v>
      </c>
      <c r="CW153" s="20">
        <v>540</v>
      </c>
      <c r="CX153" s="20">
        <v>503</v>
      </c>
      <c r="CY153" s="20">
        <v>0.42099999999999999</v>
      </c>
      <c r="CZ153" s="20">
        <v>73</v>
      </c>
      <c r="DA153" s="20">
        <v>219</v>
      </c>
      <c r="DB153" s="20">
        <v>0.33300000000000002</v>
      </c>
      <c r="DC153" s="20">
        <v>145</v>
      </c>
      <c r="DD153" s="20">
        <v>191</v>
      </c>
      <c r="DE153" s="20">
        <v>0.75900000000000001</v>
      </c>
      <c r="DF153" s="20">
        <v>75</v>
      </c>
      <c r="DG153" s="20">
        <v>10.714285714285714</v>
      </c>
      <c r="DH153" s="20">
        <v>306</v>
      </c>
      <c r="DI153" s="20">
        <v>43.714285714285715</v>
      </c>
      <c r="DJ153" s="20">
        <v>100</v>
      </c>
      <c r="DK153" s="20">
        <v>61</v>
      </c>
      <c r="DL153" s="20">
        <v>9</v>
      </c>
      <c r="DM153" s="20">
        <v>90</v>
      </c>
      <c r="DN153" s="20">
        <v>124</v>
      </c>
      <c r="DO153" s="20">
        <v>71.3</v>
      </c>
      <c r="DP153" s="20">
        <v>60</v>
      </c>
      <c r="DQ153" s="20">
        <v>11.333</v>
      </c>
      <c r="DR153" s="20">
        <v>1.111</v>
      </c>
      <c r="DS153" s="20">
        <v>10</v>
      </c>
      <c r="DT153" s="20">
        <v>0.67800000000000005</v>
      </c>
      <c r="DU153" s="20">
        <v>24.3</v>
      </c>
      <c r="DV153" s="20">
        <v>21.2</v>
      </c>
      <c r="DW153" s="20">
        <v>1</v>
      </c>
      <c r="DX153" s="20">
        <v>6.7777777777777777</v>
      </c>
      <c r="DY153" s="20">
        <v>13.8</v>
      </c>
      <c r="DZ153" s="20">
        <v>184</v>
      </c>
      <c r="EA153" s="20">
        <v>0.49099999999999999</v>
      </c>
      <c r="EB153" s="20">
        <v>0</v>
      </c>
      <c r="EC153" s="66">
        <v>152</v>
      </c>
      <c r="ED153" s="66">
        <v>166</v>
      </c>
      <c r="EE153" s="66">
        <v>150</v>
      </c>
      <c r="EF153" s="66">
        <v>143</v>
      </c>
      <c r="EG153" s="66">
        <v>132</v>
      </c>
      <c r="EH153" s="66">
        <v>127.8</v>
      </c>
      <c r="EI153" s="66">
        <v>185</v>
      </c>
      <c r="EJ153" s="66">
        <v>113</v>
      </c>
      <c r="EK153" s="20">
        <v>10352.16</v>
      </c>
      <c r="EL153" s="20">
        <v>10836.720000000001</v>
      </c>
      <c r="EM153" s="20">
        <v>111.45377777777777</v>
      </c>
      <c r="EN153" s="20">
        <v>67.777777777777771</v>
      </c>
      <c r="EO153" s="20">
        <v>11.9163</v>
      </c>
      <c r="EP153" s="20">
        <v>91.263999999999996</v>
      </c>
      <c r="EQ153" s="21">
        <v>71</v>
      </c>
      <c r="ER153" s="21">
        <v>84</v>
      </c>
      <c r="ES153" s="61" t="s">
        <v>255</v>
      </c>
      <c r="ET153" s="61">
        <v>155</v>
      </c>
      <c r="EU153" s="61">
        <v>-13</v>
      </c>
    </row>
    <row r="154" spans="1:151" x14ac:dyDescent="0.45">
      <c r="A154" s="64">
        <v>45276</v>
      </c>
      <c r="B154" s="21" t="s">
        <v>16</v>
      </c>
      <c r="C154" s="21">
        <v>293</v>
      </c>
      <c r="D154" s="21" t="s">
        <v>903</v>
      </c>
      <c r="E154" s="21">
        <v>188</v>
      </c>
      <c r="F154" s="50" t="s">
        <v>1644</v>
      </c>
      <c r="G154" t="s">
        <v>16</v>
      </c>
      <c r="H154" t="s">
        <v>534</v>
      </c>
      <c r="I154" t="s">
        <v>16</v>
      </c>
      <c r="J154" t="s">
        <v>534</v>
      </c>
      <c r="K154" t="s">
        <v>16</v>
      </c>
      <c r="L154" t="s">
        <v>619</v>
      </c>
      <c r="M154" t="s">
        <v>16</v>
      </c>
      <c r="N154" t="s">
        <v>619</v>
      </c>
      <c r="O154" t="s">
        <v>16</v>
      </c>
      <c r="P154" t="s">
        <v>619</v>
      </c>
      <c r="Q154" t="s">
        <v>16</v>
      </c>
      <c r="R154" t="s">
        <v>425</v>
      </c>
      <c r="S154" t="s">
        <v>17</v>
      </c>
      <c r="T154" t="s">
        <v>29</v>
      </c>
      <c r="U154">
        <v>10</v>
      </c>
      <c r="V154">
        <v>9</v>
      </c>
      <c r="W154" s="20">
        <v>0.7</v>
      </c>
      <c r="X154" s="20">
        <v>23.76</v>
      </c>
      <c r="Y154" s="20">
        <v>114</v>
      </c>
      <c r="Z154" s="20">
        <v>90.2</v>
      </c>
      <c r="AA154" s="20">
        <v>71.099999999999994</v>
      </c>
      <c r="AB154" s="20">
        <v>-7.0999999999999994E-2</v>
      </c>
      <c r="AC154" s="20">
        <v>10.23</v>
      </c>
      <c r="AD154" s="20">
        <v>110.9</v>
      </c>
      <c r="AE154" s="20">
        <v>100.7</v>
      </c>
      <c r="AF154" s="20">
        <v>10.23</v>
      </c>
      <c r="AG154" s="20">
        <v>111.8</v>
      </c>
      <c r="AH154" s="20">
        <v>90.7</v>
      </c>
      <c r="AI154" s="20">
        <v>0.91710000000000003</v>
      </c>
      <c r="AJ154" s="20">
        <v>1.2</v>
      </c>
      <c r="AK154" s="20">
        <v>0.12</v>
      </c>
      <c r="AL154" s="20">
        <v>1382</v>
      </c>
      <c r="AM154" s="20">
        <v>19.73</v>
      </c>
      <c r="AN154" s="20">
        <v>8.6300000000000008</v>
      </c>
      <c r="AO154" s="20">
        <v>781</v>
      </c>
      <c r="AP154" s="20">
        <v>670</v>
      </c>
      <c r="AQ154" s="20">
        <v>612</v>
      </c>
      <c r="AR154" s="20">
        <v>0.44</v>
      </c>
      <c r="AS154" s="20">
        <v>79</v>
      </c>
      <c r="AT154" s="20">
        <v>243</v>
      </c>
      <c r="AU154" s="20">
        <v>0.32500000000000001</v>
      </c>
      <c r="AV154" s="20">
        <v>164</v>
      </c>
      <c r="AW154" s="20">
        <v>215</v>
      </c>
      <c r="AX154" s="20">
        <v>0.76300000000000001</v>
      </c>
      <c r="AY154" s="20">
        <v>109</v>
      </c>
      <c r="AZ154" s="20">
        <v>10.9</v>
      </c>
      <c r="BA154" s="20">
        <v>394</v>
      </c>
      <c r="BB154" s="20">
        <v>39.4</v>
      </c>
      <c r="BC154" s="20">
        <v>161</v>
      </c>
      <c r="BD154" s="20">
        <v>78</v>
      </c>
      <c r="BE154" s="20">
        <v>49</v>
      </c>
      <c r="BF154" s="20">
        <v>109</v>
      </c>
      <c r="BG154" s="20">
        <v>178</v>
      </c>
      <c r="BH154" s="20">
        <v>78.099999999999994</v>
      </c>
      <c r="BI154" s="20">
        <v>67</v>
      </c>
      <c r="BJ154" s="20">
        <v>11.1</v>
      </c>
      <c r="BK154" s="20">
        <v>1.4770000000000001</v>
      </c>
      <c r="BL154" s="20">
        <v>10.9</v>
      </c>
      <c r="BM154" s="20">
        <v>0.71599999999999997</v>
      </c>
      <c r="BN154" s="20">
        <v>24.3</v>
      </c>
      <c r="BO154" s="20">
        <v>21.5</v>
      </c>
      <c r="BP154" s="20">
        <v>4.9000000000000004</v>
      </c>
      <c r="BQ154" s="20">
        <v>7.8</v>
      </c>
      <c r="BR154" s="20">
        <v>17.8</v>
      </c>
      <c r="BS154" s="20">
        <v>22</v>
      </c>
      <c r="BT154" s="20">
        <v>0.63200000000000001</v>
      </c>
      <c r="BU154" s="20">
        <v>0</v>
      </c>
      <c r="BV154" s="66">
        <v>12</v>
      </c>
      <c r="BW154" s="66">
        <v>9</v>
      </c>
      <c r="BX154" s="66">
        <v>23</v>
      </c>
      <c r="BY154" s="66">
        <v>9</v>
      </c>
      <c r="BZ154" s="66">
        <v>8</v>
      </c>
      <c r="CA154" s="66">
        <v>9.8000000000000007</v>
      </c>
      <c r="CB154" s="66">
        <v>6</v>
      </c>
      <c r="CC154" s="66">
        <v>6</v>
      </c>
      <c r="CD154" s="20">
        <v>0.77777777777777801</v>
      </c>
      <c r="CE154" s="20">
        <v>10.86</v>
      </c>
      <c r="CF154" s="20">
        <v>110</v>
      </c>
      <c r="CG154" s="20">
        <v>99.1</v>
      </c>
      <c r="CH154" s="20">
        <v>70.900000000000006</v>
      </c>
      <c r="CI154" s="20">
        <v>5.2999999999999999E-2</v>
      </c>
      <c r="CJ154" s="20">
        <v>-4.25</v>
      </c>
      <c r="CK154" s="20">
        <v>102.9</v>
      </c>
      <c r="CL154" s="20">
        <v>107.2</v>
      </c>
      <c r="CM154" s="20">
        <v>-6.8</v>
      </c>
      <c r="CN154" s="20">
        <v>111.3</v>
      </c>
      <c r="CO154" s="20">
        <v>99.6</v>
      </c>
      <c r="CP154" s="63">
        <v>0.78210000000000002</v>
      </c>
      <c r="CQ154" s="20">
        <v>6</v>
      </c>
      <c r="CR154" s="20">
        <v>0.66666666666666663</v>
      </c>
      <c r="CS154" s="20">
        <v>1341</v>
      </c>
      <c r="CT154" s="20">
        <v>8.9700000000000006</v>
      </c>
      <c r="CU154" s="20">
        <v>-1.7</v>
      </c>
      <c r="CV154" s="20">
        <v>723</v>
      </c>
      <c r="CW154" s="20">
        <v>627</v>
      </c>
      <c r="CX154" s="20">
        <v>584</v>
      </c>
      <c r="CY154" s="20">
        <v>0.45500000000000002</v>
      </c>
      <c r="CZ154" s="20">
        <v>71</v>
      </c>
      <c r="DA154" s="20">
        <v>209</v>
      </c>
      <c r="DB154" s="20">
        <v>0.34</v>
      </c>
      <c r="DC154" s="20">
        <v>120</v>
      </c>
      <c r="DD154" s="20">
        <v>167</v>
      </c>
      <c r="DE154" s="20">
        <v>0.71899999999999997</v>
      </c>
      <c r="DF154" s="20">
        <v>105</v>
      </c>
      <c r="DG154" s="20">
        <v>11.666666666666666</v>
      </c>
      <c r="DH154" s="20">
        <v>342</v>
      </c>
      <c r="DI154" s="20">
        <v>38</v>
      </c>
      <c r="DJ154" s="20">
        <v>129</v>
      </c>
      <c r="DK154" s="20">
        <v>73</v>
      </c>
      <c r="DL154" s="20">
        <v>27</v>
      </c>
      <c r="DM154" s="20">
        <v>87</v>
      </c>
      <c r="DN154" s="20">
        <v>157</v>
      </c>
      <c r="DO154" s="20">
        <v>80.3</v>
      </c>
      <c r="DP154" s="20">
        <v>69.667000000000002</v>
      </c>
      <c r="DQ154" s="20">
        <v>10.667</v>
      </c>
      <c r="DR154" s="20">
        <v>1.4830000000000001</v>
      </c>
      <c r="DS154" s="20">
        <v>9.6669999999999998</v>
      </c>
      <c r="DT154" s="20">
        <v>0.83899999999999997</v>
      </c>
      <c r="DU154" s="20">
        <v>23.2</v>
      </c>
      <c r="DV154" s="20">
        <v>18.600000000000001</v>
      </c>
      <c r="DW154" s="20">
        <v>3</v>
      </c>
      <c r="DX154" s="20">
        <v>8.1111111111111107</v>
      </c>
      <c r="DY154" s="20">
        <v>17.399999999999999</v>
      </c>
      <c r="DZ154" s="20">
        <v>54</v>
      </c>
      <c r="EA154" s="20">
        <v>0.58699999999999997</v>
      </c>
      <c r="EB154" s="20">
        <v>1</v>
      </c>
      <c r="EC154" s="66">
        <v>54</v>
      </c>
      <c r="ED154" s="66">
        <v>71</v>
      </c>
      <c r="EE154" s="66">
        <v>55</v>
      </c>
      <c r="EF154" s="66">
        <v>49</v>
      </c>
      <c r="EG154" s="66">
        <v>72</v>
      </c>
      <c r="EH154" s="66">
        <v>51.3</v>
      </c>
      <c r="EI154" s="66">
        <v>44</v>
      </c>
      <c r="EJ154" s="66">
        <v>110</v>
      </c>
      <c r="EK154" s="20">
        <v>11297.4</v>
      </c>
      <c r="EL154" s="20">
        <v>9922</v>
      </c>
      <c r="EM154" s="20">
        <v>88.411111111111111</v>
      </c>
      <c r="EN154" s="20">
        <v>75.402599999999993</v>
      </c>
      <c r="EO154" s="20">
        <v>12.7982</v>
      </c>
      <c r="EP154" s="20">
        <v>119.791</v>
      </c>
      <c r="EQ154" s="21">
        <v>79</v>
      </c>
      <c r="ER154" s="21">
        <v>70</v>
      </c>
      <c r="ES154" s="61" t="s">
        <v>16</v>
      </c>
      <c r="ET154" s="61">
        <v>149</v>
      </c>
      <c r="EU154" s="61">
        <v>9</v>
      </c>
    </row>
    <row r="155" spans="1:151" x14ac:dyDescent="0.45">
      <c r="A155" s="64">
        <v>45276</v>
      </c>
      <c r="B155" s="21" t="s">
        <v>58</v>
      </c>
      <c r="C155" s="21">
        <v>291</v>
      </c>
      <c r="D155" s="21" t="s">
        <v>904</v>
      </c>
      <c r="E155" s="21">
        <v>12</v>
      </c>
      <c r="F155" s="50" t="s">
        <v>1644</v>
      </c>
      <c r="G155" t="s">
        <v>58</v>
      </c>
      <c r="H155" t="s">
        <v>904</v>
      </c>
      <c r="I155" t="s">
        <v>58</v>
      </c>
      <c r="J155" t="s">
        <v>904</v>
      </c>
      <c r="K155" t="s">
        <v>58</v>
      </c>
      <c r="L155" t="s">
        <v>413</v>
      </c>
      <c r="M155" t="s">
        <v>588</v>
      </c>
      <c r="N155" t="s">
        <v>626</v>
      </c>
      <c r="O155" t="s">
        <v>58</v>
      </c>
      <c r="P155" t="s">
        <v>904</v>
      </c>
      <c r="Q155" t="s">
        <v>58</v>
      </c>
      <c r="R155" t="s">
        <v>413</v>
      </c>
      <c r="S155" t="s">
        <v>21</v>
      </c>
      <c r="T155" t="s">
        <v>19</v>
      </c>
      <c r="U155">
        <v>8</v>
      </c>
      <c r="V155">
        <v>9</v>
      </c>
      <c r="W155" s="20">
        <v>0.875</v>
      </c>
      <c r="X155" s="20">
        <v>15.69</v>
      </c>
      <c r="Y155" s="20">
        <v>112</v>
      </c>
      <c r="Z155" s="20">
        <v>96.3</v>
      </c>
      <c r="AA155" s="20">
        <v>73.5</v>
      </c>
      <c r="AB155" s="20">
        <v>-1.7999999999999999E-2</v>
      </c>
      <c r="AC155" s="20">
        <v>-12.9</v>
      </c>
      <c r="AD155" s="20">
        <v>98.4</v>
      </c>
      <c r="AE155" s="20">
        <v>111.3</v>
      </c>
      <c r="AF155" s="20">
        <v>-12.9</v>
      </c>
      <c r="AG155" s="20">
        <v>111.8</v>
      </c>
      <c r="AH155" s="20">
        <v>95.6</v>
      </c>
      <c r="AI155" s="20">
        <v>0.85850000000000004</v>
      </c>
      <c r="AJ155" s="20">
        <v>6</v>
      </c>
      <c r="AK155" s="20">
        <v>0.75</v>
      </c>
      <c r="AL155" s="20">
        <v>1355</v>
      </c>
      <c r="AM155" s="20">
        <v>12.56</v>
      </c>
      <c r="AN155" s="20">
        <v>-8.82</v>
      </c>
      <c r="AO155" s="20">
        <v>708</v>
      </c>
      <c r="AP155" s="20">
        <v>537</v>
      </c>
      <c r="AQ155" s="20">
        <v>513</v>
      </c>
      <c r="AR155" s="20">
        <v>0.51100000000000001</v>
      </c>
      <c r="AS155" s="20">
        <v>49</v>
      </c>
      <c r="AT155" s="20">
        <v>152</v>
      </c>
      <c r="AU155" s="20">
        <v>0.32200000000000001</v>
      </c>
      <c r="AV155" s="20">
        <v>135</v>
      </c>
      <c r="AW155" s="20">
        <v>179</v>
      </c>
      <c r="AX155" s="20">
        <v>0.754</v>
      </c>
      <c r="AY155" s="20">
        <v>96</v>
      </c>
      <c r="AZ155" s="20">
        <v>12</v>
      </c>
      <c r="BA155" s="20">
        <v>313</v>
      </c>
      <c r="BB155" s="20">
        <v>39.125</v>
      </c>
      <c r="BC155" s="20">
        <v>165</v>
      </c>
      <c r="BD155" s="20">
        <v>93</v>
      </c>
      <c r="BE155" s="20">
        <v>45</v>
      </c>
      <c r="BF155" s="20">
        <v>99</v>
      </c>
      <c r="BG155" s="20">
        <v>139</v>
      </c>
      <c r="BH155" s="20">
        <v>88.5</v>
      </c>
      <c r="BI155" s="20">
        <v>67.125</v>
      </c>
      <c r="BJ155" s="20">
        <v>21.375</v>
      </c>
      <c r="BK155" s="20">
        <v>1.667</v>
      </c>
      <c r="BL155" s="20">
        <v>12.375</v>
      </c>
      <c r="BM155" s="20">
        <v>0.93899999999999995</v>
      </c>
      <c r="BN155" s="20">
        <v>19</v>
      </c>
      <c r="BO155" s="20">
        <v>22.4</v>
      </c>
      <c r="BP155" s="20">
        <v>5.6</v>
      </c>
      <c r="BQ155" s="20">
        <v>11.625</v>
      </c>
      <c r="BR155" s="20">
        <v>17.399999999999999</v>
      </c>
      <c r="BS155" s="20">
        <v>180</v>
      </c>
      <c r="BT155" s="20">
        <v>0.496</v>
      </c>
      <c r="BU155" s="20">
        <v>-3</v>
      </c>
      <c r="BV155" s="66">
        <v>53</v>
      </c>
      <c r="BW155" s="66">
        <v>34</v>
      </c>
      <c r="BX155" s="66">
        <v>56</v>
      </c>
      <c r="BY155" s="66">
        <v>27</v>
      </c>
      <c r="BZ155" s="66">
        <v>38</v>
      </c>
      <c r="CA155" s="66">
        <v>46.3</v>
      </c>
      <c r="CB155" s="66">
        <v>181</v>
      </c>
      <c r="CC155" s="66">
        <v>73</v>
      </c>
      <c r="CD155" s="20">
        <v>0.66666666666666696</v>
      </c>
      <c r="CE155" s="20">
        <v>6.54</v>
      </c>
      <c r="CF155" s="20">
        <v>104</v>
      </c>
      <c r="CG155" s="20">
        <v>97.4</v>
      </c>
      <c r="CH155" s="20">
        <v>71.8</v>
      </c>
      <c r="CI155" s="20">
        <v>0.14399999999999999</v>
      </c>
      <c r="CJ155" s="20">
        <v>2.92</v>
      </c>
      <c r="CK155" s="20">
        <v>104.6</v>
      </c>
      <c r="CL155" s="20">
        <v>101.7</v>
      </c>
      <c r="CM155" s="20">
        <v>2.92</v>
      </c>
      <c r="CN155" s="20">
        <v>103.9</v>
      </c>
      <c r="CO155" s="20">
        <v>95.9</v>
      </c>
      <c r="CP155" s="63">
        <v>0.71499999999999997</v>
      </c>
      <c r="CQ155" s="20">
        <v>-0.5</v>
      </c>
      <c r="CR155" s="20">
        <v>-5.5555555555555552E-2</v>
      </c>
      <c r="CS155" s="20">
        <v>1297</v>
      </c>
      <c r="CT155" s="20">
        <v>6.35</v>
      </c>
      <c r="CU155" s="20">
        <v>5.24</v>
      </c>
      <c r="CV155" s="20">
        <v>631</v>
      </c>
      <c r="CW155" s="20">
        <v>621</v>
      </c>
      <c r="CX155" s="20">
        <v>521</v>
      </c>
      <c r="CY155" s="20">
        <v>0.42199999999999999</v>
      </c>
      <c r="CZ155" s="20">
        <v>57</v>
      </c>
      <c r="DA155" s="20">
        <v>186</v>
      </c>
      <c r="DB155" s="20">
        <v>0.30599999999999999</v>
      </c>
      <c r="DC155" s="20">
        <v>134</v>
      </c>
      <c r="DD155" s="20">
        <v>217</v>
      </c>
      <c r="DE155" s="20">
        <v>0.61799999999999999</v>
      </c>
      <c r="DF155" s="20">
        <v>76</v>
      </c>
      <c r="DG155" s="20">
        <v>8.4444444444444446</v>
      </c>
      <c r="DH155" s="20">
        <v>325</v>
      </c>
      <c r="DI155" s="20">
        <v>36.111111111111114</v>
      </c>
      <c r="DJ155" s="20">
        <v>117</v>
      </c>
      <c r="DK155" s="20">
        <v>80</v>
      </c>
      <c r="DL155" s="20">
        <v>35</v>
      </c>
      <c r="DM155" s="20">
        <v>96</v>
      </c>
      <c r="DN155" s="20">
        <v>139</v>
      </c>
      <c r="DO155" s="20">
        <v>70.099999999999994</v>
      </c>
      <c r="DP155" s="20">
        <v>69</v>
      </c>
      <c r="DQ155" s="20">
        <v>1.111</v>
      </c>
      <c r="DR155" s="20">
        <v>1.2190000000000001</v>
      </c>
      <c r="DS155" s="20">
        <v>10.667</v>
      </c>
      <c r="DT155" s="20">
        <v>0.83299999999999996</v>
      </c>
      <c r="DU155" s="20">
        <v>20.7</v>
      </c>
      <c r="DV155" s="20">
        <v>24.1</v>
      </c>
      <c r="DW155" s="20">
        <v>3.9</v>
      </c>
      <c r="DX155" s="20">
        <v>8.8888888888888893</v>
      </c>
      <c r="DY155" s="20">
        <v>15.4</v>
      </c>
      <c r="DZ155" s="20">
        <v>57</v>
      </c>
      <c r="EA155" s="20">
        <v>0.58399999999999996</v>
      </c>
      <c r="EB155" s="20">
        <v>1</v>
      </c>
      <c r="EC155" s="66">
        <v>118</v>
      </c>
      <c r="ED155" s="66">
        <v>69</v>
      </c>
      <c r="EE155" s="66">
        <v>101</v>
      </c>
      <c r="EF155" s="66">
        <v>113</v>
      </c>
      <c r="EG155" s="66">
        <v>99</v>
      </c>
      <c r="EH155" s="66">
        <v>72.5</v>
      </c>
      <c r="EI155" s="66">
        <v>60</v>
      </c>
      <c r="EJ155" s="66">
        <v>100</v>
      </c>
      <c r="EK155" s="20">
        <v>10908.800000000001</v>
      </c>
      <c r="EL155" s="20">
        <v>10015.199999999999</v>
      </c>
      <c r="EM155" s="20">
        <v>110</v>
      </c>
      <c r="EN155" s="20">
        <v>124.00387499999999</v>
      </c>
      <c r="EO155" s="20">
        <v>10.7532</v>
      </c>
      <c r="EP155" s="20">
        <v>104.806</v>
      </c>
      <c r="EQ155" s="21">
        <v>79</v>
      </c>
      <c r="ER155" s="21">
        <v>59</v>
      </c>
      <c r="ES155" s="61" t="s">
        <v>58</v>
      </c>
      <c r="ET155" s="61">
        <v>138</v>
      </c>
      <c r="EU155" s="61">
        <v>20</v>
      </c>
    </row>
    <row r="156" spans="1:151" x14ac:dyDescent="0.45">
      <c r="A156" s="64">
        <v>45276</v>
      </c>
      <c r="B156" s="21" t="s">
        <v>133</v>
      </c>
      <c r="C156" s="21">
        <v>312</v>
      </c>
      <c r="D156" s="21" t="s">
        <v>314</v>
      </c>
      <c r="E156" s="21">
        <v>271</v>
      </c>
      <c r="F156" s="50" t="s">
        <v>558</v>
      </c>
      <c r="G156" t="s">
        <v>133</v>
      </c>
      <c r="H156" t="s">
        <v>314</v>
      </c>
      <c r="I156" t="s">
        <v>133</v>
      </c>
      <c r="J156" t="s">
        <v>314</v>
      </c>
      <c r="K156" t="s">
        <v>133</v>
      </c>
      <c r="L156" t="s">
        <v>314</v>
      </c>
      <c r="M156" t="s">
        <v>133</v>
      </c>
      <c r="N156" t="s">
        <v>314</v>
      </c>
      <c r="O156" t="s">
        <v>133</v>
      </c>
      <c r="P156" t="s">
        <v>314</v>
      </c>
      <c r="Q156" t="s">
        <v>133</v>
      </c>
      <c r="R156" t="s">
        <v>314</v>
      </c>
      <c r="S156" t="s">
        <v>134</v>
      </c>
      <c r="T156" t="s">
        <v>104</v>
      </c>
      <c r="U156">
        <v>9</v>
      </c>
      <c r="V156">
        <v>7</v>
      </c>
      <c r="W156" s="20">
        <v>0.6</v>
      </c>
      <c r="X156" s="20">
        <v>10.8</v>
      </c>
      <c r="Y156" s="20">
        <v>106.6</v>
      </c>
      <c r="Z156" s="20">
        <v>95.8</v>
      </c>
      <c r="AA156" s="20">
        <v>69</v>
      </c>
      <c r="AB156" s="20">
        <v>-0.106</v>
      </c>
      <c r="AC156" s="20">
        <v>7.28</v>
      </c>
      <c r="AD156" s="20">
        <v>109.6</v>
      </c>
      <c r="AE156" s="20">
        <v>102.3</v>
      </c>
      <c r="AF156" s="20">
        <v>7.28</v>
      </c>
      <c r="AG156" s="20">
        <v>105.8</v>
      </c>
      <c r="AH156" s="20">
        <v>96.7</v>
      </c>
      <c r="AI156" s="20">
        <v>0.73680000000000001</v>
      </c>
      <c r="AJ156" s="20">
        <v>-0.9</v>
      </c>
      <c r="AK156" s="20">
        <v>-0.1</v>
      </c>
      <c r="AL156" s="20">
        <v>1269</v>
      </c>
      <c r="AM156" s="20">
        <v>8.74</v>
      </c>
      <c r="AN156" s="20">
        <v>4.1900000000000004</v>
      </c>
      <c r="AO156" s="20">
        <v>765</v>
      </c>
      <c r="AP156" s="20">
        <v>664</v>
      </c>
      <c r="AQ156" s="20">
        <v>592</v>
      </c>
      <c r="AR156" s="20">
        <v>0.48099999999999998</v>
      </c>
      <c r="AS156" s="20">
        <v>64</v>
      </c>
      <c r="AT156" s="20">
        <v>174</v>
      </c>
      <c r="AU156" s="20">
        <v>0.36799999999999999</v>
      </c>
      <c r="AV156" s="20">
        <v>131</v>
      </c>
      <c r="AW156" s="20">
        <v>188</v>
      </c>
      <c r="AX156" s="20">
        <v>0.69699999999999995</v>
      </c>
      <c r="AY156" s="20">
        <v>103</v>
      </c>
      <c r="AZ156" s="20">
        <v>11.444444444444445</v>
      </c>
      <c r="BA156" s="20">
        <v>372</v>
      </c>
      <c r="BB156" s="20">
        <v>41.333333333333336</v>
      </c>
      <c r="BC156" s="20">
        <v>163</v>
      </c>
      <c r="BD156" s="20">
        <v>67</v>
      </c>
      <c r="BE156" s="20">
        <v>30</v>
      </c>
      <c r="BF156" s="20">
        <v>127</v>
      </c>
      <c r="BG156" s="20">
        <v>186</v>
      </c>
      <c r="BH156" s="20">
        <v>76.5</v>
      </c>
      <c r="BI156" s="20">
        <v>66.400000000000006</v>
      </c>
      <c r="BJ156" s="20">
        <v>10.1</v>
      </c>
      <c r="BK156" s="20">
        <v>1.2829999999999999</v>
      </c>
      <c r="BL156" s="20">
        <v>12.7</v>
      </c>
      <c r="BM156" s="20">
        <v>0.52800000000000002</v>
      </c>
      <c r="BN156" s="20">
        <v>17.399999999999999</v>
      </c>
      <c r="BO156" s="20">
        <v>18.8</v>
      </c>
      <c r="BP156" s="20">
        <v>3</v>
      </c>
      <c r="BQ156" s="20">
        <v>6.7</v>
      </c>
      <c r="BR156" s="20">
        <v>18.600000000000001</v>
      </c>
      <c r="BS156" s="20">
        <v>58</v>
      </c>
      <c r="BT156" s="20">
        <v>0.58299999999999996</v>
      </c>
      <c r="BU156" s="20">
        <v>1</v>
      </c>
      <c r="BV156" s="66">
        <v>64</v>
      </c>
      <c r="BW156" s="66">
        <v>117</v>
      </c>
      <c r="BX156" s="66">
        <v>91</v>
      </c>
      <c r="BY156" s="66">
        <v>85</v>
      </c>
      <c r="BZ156" s="66">
        <v>73</v>
      </c>
      <c r="CA156" s="66">
        <v>78.8</v>
      </c>
      <c r="CB156" s="66">
        <v>55</v>
      </c>
      <c r="CC156" s="66">
        <v>69</v>
      </c>
      <c r="CD156" s="20">
        <v>0.7</v>
      </c>
      <c r="CE156" s="20">
        <v>-8.32</v>
      </c>
      <c r="CF156" s="20">
        <v>102.5</v>
      </c>
      <c r="CG156" s="20">
        <v>110.8</v>
      </c>
      <c r="CH156" s="20">
        <v>71.5</v>
      </c>
      <c r="CI156" s="20">
        <v>5.3999999999999999E-2</v>
      </c>
      <c r="CJ156" s="20">
        <v>-8.07</v>
      </c>
      <c r="CK156" s="20">
        <v>99.7</v>
      </c>
      <c r="CL156" s="20">
        <v>107.7</v>
      </c>
      <c r="CM156" s="20">
        <v>-8.07</v>
      </c>
      <c r="CN156" s="20">
        <v>99.3</v>
      </c>
      <c r="CO156" s="20">
        <v>111.3</v>
      </c>
      <c r="CP156" s="63">
        <v>0.2114</v>
      </c>
      <c r="CQ156" s="20">
        <v>-2.5</v>
      </c>
      <c r="CR156" s="20">
        <v>-0.35714285714285715</v>
      </c>
      <c r="CS156" s="20">
        <v>1049</v>
      </c>
      <c r="CT156" s="20">
        <v>-5.34</v>
      </c>
      <c r="CU156" s="20">
        <v>-6.34</v>
      </c>
      <c r="CV156" s="20">
        <v>809</v>
      </c>
      <c r="CW156" s="20">
        <v>696</v>
      </c>
      <c r="CX156" s="20">
        <v>633</v>
      </c>
      <c r="CY156" s="20">
        <v>0.46100000000000002</v>
      </c>
      <c r="CZ156" s="20">
        <v>77</v>
      </c>
      <c r="DA156" s="20">
        <v>206</v>
      </c>
      <c r="DB156" s="20">
        <v>0.374</v>
      </c>
      <c r="DC156" s="20">
        <v>148</v>
      </c>
      <c r="DD156" s="20">
        <v>214</v>
      </c>
      <c r="DE156" s="20">
        <v>0.69199999999999995</v>
      </c>
      <c r="DF156" s="20">
        <v>150</v>
      </c>
      <c r="DG156" s="20">
        <v>21.428571428571427</v>
      </c>
      <c r="DH156" s="20">
        <v>444</v>
      </c>
      <c r="DI156" s="20">
        <v>63.428571428571431</v>
      </c>
      <c r="DJ156" s="20">
        <v>131</v>
      </c>
      <c r="DK156" s="20">
        <v>45</v>
      </c>
      <c r="DL156" s="20">
        <v>22</v>
      </c>
      <c r="DM156" s="20">
        <v>132</v>
      </c>
      <c r="DN156" s="20">
        <v>159</v>
      </c>
      <c r="DO156" s="20">
        <v>80.900000000000006</v>
      </c>
      <c r="DP156" s="20">
        <v>69.599999999999994</v>
      </c>
      <c r="DQ156" s="20">
        <v>11.3</v>
      </c>
      <c r="DR156" s="20">
        <v>0.99199999999999999</v>
      </c>
      <c r="DS156" s="20">
        <v>13.2</v>
      </c>
      <c r="DT156" s="20">
        <v>0.34100000000000003</v>
      </c>
      <c r="DU156" s="20">
        <v>20.6</v>
      </c>
      <c r="DV156" s="20">
        <v>21.4</v>
      </c>
      <c r="DW156" s="20">
        <v>2.2000000000000002</v>
      </c>
      <c r="DX156" s="20">
        <v>4.5</v>
      </c>
      <c r="DY156" s="20">
        <v>15.9</v>
      </c>
      <c r="DZ156" s="20">
        <v>285</v>
      </c>
      <c r="EA156" s="20">
        <v>0.435</v>
      </c>
      <c r="EB156" s="20">
        <v>-15</v>
      </c>
      <c r="EC156" s="66">
        <v>239</v>
      </c>
      <c r="ED156" s="66">
        <v>260</v>
      </c>
      <c r="EE156" s="66">
        <v>221</v>
      </c>
      <c r="EF156" s="66">
        <v>295</v>
      </c>
      <c r="EG156" s="66">
        <v>275</v>
      </c>
      <c r="EH156" s="66">
        <v>215.7</v>
      </c>
      <c r="EI156" s="66">
        <v>281</v>
      </c>
      <c r="EJ156" s="66">
        <v>272</v>
      </c>
      <c r="EK156" s="20">
        <v>11811.279999999999</v>
      </c>
      <c r="EL156" s="20">
        <v>9819.5</v>
      </c>
      <c r="EM156" s="20">
        <v>57.15</v>
      </c>
      <c r="EN156" s="20">
        <v>88.44</v>
      </c>
      <c r="EO156" s="20">
        <v>12.8712</v>
      </c>
      <c r="EP156" s="20">
        <v>110.82299999999999</v>
      </c>
      <c r="EQ156" s="21">
        <v>121</v>
      </c>
      <c r="ER156" s="21">
        <v>78</v>
      </c>
      <c r="ES156" s="61" t="s">
        <v>133</v>
      </c>
      <c r="ET156" s="61">
        <v>199</v>
      </c>
      <c r="EU156" s="61">
        <v>43</v>
      </c>
    </row>
    <row r="157" spans="1:151" x14ac:dyDescent="0.45">
      <c r="A157" s="64">
        <v>45276</v>
      </c>
      <c r="B157" s="21" t="s">
        <v>320</v>
      </c>
      <c r="C157" s="21">
        <v>115</v>
      </c>
      <c r="D157" s="21" t="s">
        <v>348</v>
      </c>
      <c r="E157" s="21">
        <v>128</v>
      </c>
      <c r="F157" s="50" t="s">
        <v>1644</v>
      </c>
      <c r="G157" t="s">
        <v>320</v>
      </c>
      <c r="H157" t="s">
        <v>348</v>
      </c>
      <c r="I157" t="s">
        <v>320</v>
      </c>
      <c r="J157" t="s">
        <v>348</v>
      </c>
      <c r="K157" t="s">
        <v>320</v>
      </c>
      <c r="L157" t="s">
        <v>491</v>
      </c>
      <c r="M157" t="s">
        <v>320</v>
      </c>
      <c r="N157" t="s">
        <v>709</v>
      </c>
      <c r="O157" t="s">
        <v>320</v>
      </c>
      <c r="P157" t="s">
        <v>348</v>
      </c>
      <c r="Q157" t="s">
        <v>320</v>
      </c>
      <c r="R157" t="s">
        <v>491</v>
      </c>
      <c r="S157" t="s">
        <v>236</v>
      </c>
      <c r="T157" t="s">
        <v>274</v>
      </c>
      <c r="U157">
        <v>9</v>
      </c>
      <c r="V157">
        <v>9</v>
      </c>
      <c r="W157" s="20">
        <v>0.4</v>
      </c>
      <c r="X157" s="20">
        <v>-3.87</v>
      </c>
      <c r="Y157" s="20">
        <v>105.4</v>
      </c>
      <c r="Z157" s="20">
        <v>109.3</v>
      </c>
      <c r="AA157" s="20">
        <v>68.900000000000006</v>
      </c>
      <c r="AB157" s="20">
        <v>-1.6E-2</v>
      </c>
      <c r="AC157" s="20">
        <v>3.34</v>
      </c>
      <c r="AD157" s="20">
        <v>104.9</v>
      </c>
      <c r="AE157" s="20">
        <v>101.5</v>
      </c>
      <c r="AF157" s="20">
        <v>3.34</v>
      </c>
      <c r="AG157" s="20">
        <v>106.9</v>
      </c>
      <c r="AH157" s="20">
        <v>109.8</v>
      </c>
      <c r="AI157" s="20">
        <v>0.42570000000000002</v>
      </c>
      <c r="AJ157" s="20">
        <v>-3.6</v>
      </c>
      <c r="AK157" s="20">
        <v>-0.4</v>
      </c>
      <c r="AL157" s="20">
        <v>1112</v>
      </c>
      <c r="AM157" s="20">
        <v>-3.82</v>
      </c>
      <c r="AN157" s="20">
        <v>0.63</v>
      </c>
      <c r="AO157" s="20">
        <v>775</v>
      </c>
      <c r="AP157" s="20">
        <v>776</v>
      </c>
      <c r="AQ157" s="20">
        <v>580</v>
      </c>
      <c r="AR157" s="20">
        <v>0.46</v>
      </c>
      <c r="AS157" s="20">
        <v>77</v>
      </c>
      <c r="AT157" s="20">
        <v>214</v>
      </c>
      <c r="AU157" s="20">
        <v>0.36</v>
      </c>
      <c r="AV157" s="20">
        <v>164</v>
      </c>
      <c r="AW157" s="20">
        <v>220</v>
      </c>
      <c r="AX157" s="20">
        <v>0.745</v>
      </c>
      <c r="AY157" s="20">
        <v>105</v>
      </c>
      <c r="AZ157" s="20">
        <v>11.666666666666666</v>
      </c>
      <c r="BA157" s="20">
        <v>372</v>
      </c>
      <c r="BB157" s="20">
        <v>41.333333333333336</v>
      </c>
      <c r="BC157" s="20">
        <v>133</v>
      </c>
      <c r="BD157" s="20">
        <v>65</v>
      </c>
      <c r="BE157" s="20">
        <v>30</v>
      </c>
      <c r="BF157" s="20">
        <v>167</v>
      </c>
      <c r="BG157" s="20">
        <v>200</v>
      </c>
      <c r="BH157" s="20">
        <v>77.5</v>
      </c>
      <c r="BI157" s="20">
        <v>77.599999999999994</v>
      </c>
      <c r="BJ157" s="20">
        <v>-0.1</v>
      </c>
      <c r="BK157" s="20">
        <v>0.79600000000000004</v>
      </c>
      <c r="BL157" s="20">
        <v>16.7</v>
      </c>
      <c r="BM157" s="20">
        <v>0.38900000000000001</v>
      </c>
      <c r="BN157" s="20">
        <v>21.4</v>
      </c>
      <c r="BO157" s="20">
        <v>22</v>
      </c>
      <c r="BP157" s="20">
        <v>3</v>
      </c>
      <c r="BQ157" s="20">
        <v>6.5</v>
      </c>
      <c r="BR157" s="20">
        <v>20</v>
      </c>
      <c r="BS157" s="20">
        <v>211</v>
      </c>
      <c r="BT157" s="20">
        <v>0.47399999999999998</v>
      </c>
      <c r="BU157" s="20">
        <v>8</v>
      </c>
      <c r="BV157" s="66">
        <v>216</v>
      </c>
      <c r="BW157" s="66">
        <v>203</v>
      </c>
      <c r="BX157" s="66">
        <v>206</v>
      </c>
      <c r="BY157" s="66">
        <v>185</v>
      </c>
      <c r="BZ157" s="66">
        <v>225</v>
      </c>
      <c r="CA157" s="66">
        <v>177.7</v>
      </c>
      <c r="CB157" s="66">
        <v>229</v>
      </c>
      <c r="CC157" s="66">
        <v>181</v>
      </c>
      <c r="CD157" s="20">
        <v>0.22222222222222199</v>
      </c>
      <c r="CE157" s="20">
        <v>-7.13</v>
      </c>
      <c r="CF157" s="20">
        <v>102.1</v>
      </c>
      <c r="CG157" s="20">
        <v>109.3</v>
      </c>
      <c r="CH157" s="20">
        <v>70</v>
      </c>
      <c r="CI157" s="20">
        <v>0.105</v>
      </c>
      <c r="CJ157" s="20">
        <v>9.59</v>
      </c>
      <c r="CK157" s="20">
        <v>108.8</v>
      </c>
      <c r="CL157" s="20">
        <v>99.2</v>
      </c>
      <c r="CM157" s="20">
        <v>9.59</v>
      </c>
      <c r="CN157" s="20">
        <v>101.8</v>
      </c>
      <c r="CO157" s="20">
        <v>107.1</v>
      </c>
      <c r="CP157" s="63">
        <v>0.35830000000000001</v>
      </c>
      <c r="CQ157" s="20">
        <v>-3.8</v>
      </c>
      <c r="CR157" s="20">
        <v>-0.42222222222222222</v>
      </c>
      <c r="CS157" s="20">
        <v>1099</v>
      </c>
      <c r="CT157" s="20">
        <v>-10.26</v>
      </c>
      <c r="CU157" s="20">
        <v>4.74</v>
      </c>
      <c r="CV157" s="20">
        <v>606</v>
      </c>
      <c r="CW157" s="20">
        <v>741</v>
      </c>
      <c r="CX157" s="20">
        <v>522</v>
      </c>
      <c r="CY157" s="20">
        <v>0.41199999999999998</v>
      </c>
      <c r="CZ157" s="20">
        <v>52</v>
      </c>
      <c r="DA157" s="20">
        <v>174</v>
      </c>
      <c r="DB157" s="20">
        <v>0.29899999999999999</v>
      </c>
      <c r="DC157" s="20">
        <v>124</v>
      </c>
      <c r="DD157" s="20">
        <v>189</v>
      </c>
      <c r="DE157" s="20">
        <v>0.65600000000000003</v>
      </c>
      <c r="DF157" s="20">
        <v>104</v>
      </c>
      <c r="DG157" s="20">
        <v>11.555555555555555</v>
      </c>
      <c r="DH157" s="20">
        <v>314</v>
      </c>
      <c r="DI157" s="20">
        <v>34.888888888888886</v>
      </c>
      <c r="DJ157" s="20">
        <v>111</v>
      </c>
      <c r="DK157" s="20">
        <v>62</v>
      </c>
      <c r="DL157" s="20">
        <v>30</v>
      </c>
      <c r="DM157" s="20">
        <v>139</v>
      </c>
      <c r="DN157" s="20">
        <v>182</v>
      </c>
      <c r="DO157" s="20">
        <v>67.3</v>
      </c>
      <c r="DP157" s="20">
        <v>82.332999999999998</v>
      </c>
      <c r="DQ157" s="20">
        <v>-15</v>
      </c>
      <c r="DR157" s="20">
        <v>0.79900000000000004</v>
      </c>
      <c r="DS157" s="20">
        <v>15.444000000000001</v>
      </c>
      <c r="DT157" s="20">
        <v>0.44600000000000001</v>
      </c>
      <c r="DU157" s="20">
        <v>19.3</v>
      </c>
      <c r="DV157" s="20">
        <v>21</v>
      </c>
      <c r="DW157" s="20">
        <v>3.3</v>
      </c>
      <c r="DX157" s="20">
        <v>6.8888888888888893</v>
      </c>
      <c r="DY157" s="20">
        <v>20.2</v>
      </c>
      <c r="DZ157" s="20">
        <v>136</v>
      </c>
      <c r="EA157" s="20">
        <v>0.52800000000000002</v>
      </c>
      <c r="EB157" s="20">
        <v>0</v>
      </c>
      <c r="EC157" s="66">
        <v>267</v>
      </c>
      <c r="ED157" s="66">
        <v>261</v>
      </c>
      <c r="EE157" s="66">
        <v>215</v>
      </c>
      <c r="EF157" s="66">
        <v>247</v>
      </c>
      <c r="EG157" s="66">
        <v>262</v>
      </c>
      <c r="EH157" s="66">
        <v>197.2</v>
      </c>
      <c r="EI157" s="66">
        <v>134</v>
      </c>
      <c r="EJ157" s="66">
        <v>269</v>
      </c>
      <c r="EK157" s="20">
        <v>11520.220000000001</v>
      </c>
      <c r="EL157" s="20">
        <v>11159.529999999999</v>
      </c>
      <c r="EM157" s="20">
        <v>115.04444444444445</v>
      </c>
      <c r="EN157" s="20">
        <v>100.38600000000001</v>
      </c>
      <c r="EO157" s="20">
        <v>13.120000000000001</v>
      </c>
      <c r="EP157" s="20">
        <v>135.59</v>
      </c>
      <c r="EQ157" s="21">
        <v>74</v>
      </c>
      <c r="ER157" s="21">
        <v>81</v>
      </c>
      <c r="ES157" s="61" t="s">
        <v>348</v>
      </c>
      <c r="ET157" s="61">
        <v>155</v>
      </c>
      <c r="EU157" s="61">
        <v>-7</v>
      </c>
    </row>
    <row r="158" spans="1:151" x14ac:dyDescent="0.45">
      <c r="A158" s="64">
        <v>45276</v>
      </c>
      <c r="B158" s="21" t="s">
        <v>98</v>
      </c>
      <c r="C158" s="21">
        <v>253</v>
      </c>
      <c r="D158" s="21" t="s">
        <v>191</v>
      </c>
      <c r="E158" s="21">
        <v>151</v>
      </c>
      <c r="F158" s="50" t="s">
        <v>558</v>
      </c>
      <c r="G158" t="s">
        <v>98</v>
      </c>
      <c r="H158" t="s">
        <v>191</v>
      </c>
      <c r="I158" t="s">
        <v>98</v>
      </c>
      <c r="J158" t="s">
        <v>191</v>
      </c>
      <c r="K158" t="s">
        <v>98</v>
      </c>
      <c r="L158" t="s">
        <v>191</v>
      </c>
      <c r="M158" t="s">
        <v>98</v>
      </c>
      <c r="N158" t="s">
        <v>597</v>
      </c>
      <c r="O158" t="s">
        <v>98</v>
      </c>
      <c r="P158" t="s">
        <v>1357</v>
      </c>
      <c r="Q158" t="s">
        <v>98</v>
      </c>
      <c r="R158" t="s">
        <v>191</v>
      </c>
      <c r="S158" t="s">
        <v>82</v>
      </c>
      <c r="T158" t="s">
        <v>56</v>
      </c>
      <c r="U158">
        <v>10</v>
      </c>
      <c r="V158">
        <v>9</v>
      </c>
      <c r="W158" s="20">
        <v>0.54545454545454497</v>
      </c>
      <c r="X158" s="20">
        <v>-2.7</v>
      </c>
      <c r="Y158" s="20">
        <v>105.9</v>
      </c>
      <c r="Z158" s="20">
        <v>108.6</v>
      </c>
      <c r="AA158" s="20">
        <v>70.599999999999994</v>
      </c>
      <c r="AB158" s="20">
        <v>0.11600000000000001</v>
      </c>
      <c r="AC158" s="20">
        <v>0.09</v>
      </c>
      <c r="AD158" s="20">
        <v>103.7</v>
      </c>
      <c r="AE158" s="20">
        <v>103.6</v>
      </c>
      <c r="AF158" s="20">
        <v>0.09</v>
      </c>
      <c r="AG158" s="20">
        <v>105.6</v>
      </c>
      <c r="AH158" s="20">
        <v>106.6</v>
      </c>
      <c r="AI158" s="20">
        <v>0.47070000000000001</v>
      </c>
      <c r="AJ158" s="20">
        <v>-2.7</v>
      </c>
      <c r="AK158" s="20">
        <v>-0.27</v>
      </c>
      <c r="AL158" s="20">
        <v>1156</v>
      </c>
      <c r="AM158" s="20">
        <v>-2.31</v>
      </c>
      <c r="AN158" s="20">
        <v>2.1</v>
      </c>
      <c r="AO158" s="20">
        <v>817</v>
      </c>
      <c r="AP158" s="20">
        <v>825</v>
      </c>
      <c r="AQ158" s="20">
        <v>623</v>
      </c>
      <c r="AR158" s="20">
        <v>0.437</v>
      </c>
      <c r="AS158" s="20">
        <v>86</v>
      </c>
      <c r="AT158" s="20">
        <v>227</v>
      </c>
      <c r="AU158" s="20">
        <v>0.379</v>
      </c>
      <c r="AV158" s="20">
        <v>187</v>
      </c>
      <c r="AW158" s="20">
        <v>258</v>
      </c>
      <c r="AX158" s="20">
        <v>0.72499999999999998</v>
      </c>
      <c r="AY158" s="20">
        <v>90</v>
      </c>
      <c r="AZ158" s="20">
        <v>9</v>
      </c>
      <c r="BA158" s="20">
        <v>364</v>
      </c>
      <c r="BB158" s="20">
        <v>36.4</v>
      </c>
      <c r="BC158" s="20">
        <v>127</v>
      </c>
      <c r="BD158" s="20">
        <v>83</v>
      </c>
      <c r="BE158" s="20">
        <v>27</v>
      </c>
      <c r="BF158" s="20">
        <v>124</v>
      </c>
      <c r="BG158" s="20">
        <v>182</v>
      </c>
      <c r="BH158" s="20">
        <v>74.3</v>
      </c>
      <c r="BI158" s="20">
        <v>75</v>
      </c>
      <c r="BJ158" s="20">
        <v>-0.72699999999999998</v>
      </c>
      <c r="BK158" s="20">
        <v>1.024</v>
      </c>
      <c r="BL158" s="20">
        <v>11.273</v>
      </c>
      <c r="BM158" s="20">
        <v>0.66900000000000004</v>
      </c>
      <c r="BN158" s="20">
        <v>20.6</v>
      </c>
      <c r="BO158" s="20">
        <v>23.5</v>
      </c>
      <c r="BP158" s="20">
        <v>2.5</v>
      </c>
      <c r="BQ158" s="20">
        <v>7.5454545454545459</v>
      </c>
      <c r="BR158" s="20">
        <v>16.5</v>
      </c>
      <c r="BS158" s="20">
        <v>137</v>
      </c>
      <c r="BT158" s="20">
        <v>0.52600000000000002</v>
      </c>
      <c r="BU158" s="20">
        <v>-2</v>
      </c>
      <c r="BV158" s="66">
        <v>226</v>
      </c>
      <c r="BW158" s="66">
        <v>114</v>
      </c>
      <c r="BX158" s="66">
        <v>203</v>
      </c>
      <c r="BY158" s="66">
        <v>189</v>
      </c>
      <c r="BZ158" s="66">
        <v>204</v>
      </c>
      <c r="CA158" s="66">
        <v>140</v>
      </c>
      <c r="CB158" s="66">
        <v>130</v>
      </c>
      <c r="CC158" s="66">
        <v>107</v>
      </c>
      <c r="CD158" s="20">
        <v>0.81818181818181801</v>
      </c>
      <c r="CE158" s="20">
        <v>8.91</v>
      </c>
      <c r="CF158" s="20">
        <v>104.1</v>
      </c>
      <c r="CG158" s="20">
        <v>95.2</v>
      </c>
      <c r="CH158" s="20">
        <v>68</v>
      </c>
      <c r="CI158" s="20">
        <v>1.6E-2</v>
      </c>
      <c r="CJ158" s="20">
        <v>0.16</v>
      </c>
      <c r="CK158" s="20">
        <v>105.6</v>
      </c>
      <c r="CL158" s="20">
        <v>105.5</v>
      </c>
      <c r="CM158" s="20">
        <v>0.16</v>
      </c>
      <c r="CN158" s="20">
        <v>103.6</v>
      </c>
      <c r="CO158" s="20">
        <v>95.5</v>
      </c>
      <c r="CP158" s="63">
        <v>0.71889999999999998</v>
      </c>
      <c r="CQ158" s="20">
        <v>0.1</v>
      </c>
      <c r="CR158" s="20">
        <v>1.1111111111111112E-2</v>
      </c>
      <c r="CS158" s="20">
        <v>1293</v>
      </c>
      <c r="CT158" s="20">
        <v>9.61</v>
      </c>
      <c r="CU158" s="20">
        <v>1.83</v>
      </c>
      <c r="CV158" s="20">
        <v>839</v>
      </c>
      <c r="CW158" s="20">
        <v>672</v>
      </c>
      <c r="CX158" s="20">
        <v>632</v>
      </c>
      <c r="CY158" s="20">
        <v>0.44600000000000001</v>
      </c>
      <c r="CZ158" s="20">
        <v>93</v>
      </c>
      <c r="DA158" s="20">
        <v>248</v>
      </c>
      <c r="DB158" s="20">
        <v>0.375</v>
      </c>
      <c r="DC158" s="20">
        <v>182</v>
      </c>
      <c r="DD158" s="20">
        <v>265</v>
      </c>
      <c r="DE158" s="20">
        <v>0.68700000000000006</v>
      </c>
      <c r="DF158" s="20">
        <v>135</v>
      </c>
      <c r="DG158" s="20">
        <v>15</v>
      </c>
      <c r="DH158" s="20">
        <v>452</v>
      </c>
      <c r="DI158" s="20">
        <v>50.222222222222221</v>
      </c>
      <c r="DJ158" s="20">
        <v>155</v>
      </c>
      <c r="DK158" s="20">
        <v>96</v>
      </c>
      <c r="DL158" s="20">
        <v>44</v>
      </c>
      <c r="DM158" s="20">
        <v>142</v>
      </c>
      <c r="DN158" s="20">
        <v>182</v>
      </c>
      <c r="DO158" s="20">
        <v>76.3</v>
      </c>
      <c r="DP158" s="20">
        <v>61.091000000000001</v>
      </c>
      <c r="DQ158" s="20">
        <v>15.182</v>
      </c>
      <c r="DR158" s="20">
        <v>1.0920000000000001</v>
      </c>
      <c r="DS158" s="20">
        <v>12.909000000000001</v>
      </c>
      <c r="DT158" s="20">
        <v>0.67600000000000005</v>
      </c>
      <c r="DU158" s="20">
        <v>22.5</v>
      </c>
      <c r="DV158" s="20">
        <v>24.1</v>
      </c>
      <c r="DW158" s="20">
        <v>4</v>
      </c>
      <c r="DX158" s="20">
        <v>8.7272727272727266</v>
      </c>
      <c r="DY158" s="20">
        <v>16.5</v>
      </c>
      <c r="DZ158" s="20">
        <v>39</v>
      </c>
      <c r="EA158" s="20">
        <v>0.59699999999999998</v>
      </c>
      <c r="EB158" s="20">
        <v>3</v>
      </c>
      <c r="EC158" s="66">
        <v>43</v>
      </c>
      <c r="ED158" s="66">
        <v>112</v>
      </c>
      <c r="EE158" s="66">
        <v>45</v>
      </c>
      <c r="EF158" s="66">
        <v>99</v>
      </c>
      <c r="EG158" s="66">
        <v>85</v>
      </c>
      <c r="EH158" s="66">
        <v>68.8</v>
      </c>
      <c r="EI158" s="66">
        <v>24</v>
      </c>
      <c r="EJ158" s="66">
        <v>80</v>
      </c>
      <c r="EK158" s="20">
        <v>10081.68</v>
      </c>
      <c r="EL158" s="20">
        <v>11305.259999999998</v>
      </c>
      <c r="EM158" s="20">
        <v>98.382545454545451</v>
      </c>
      <c r="EN158" s="20">
        <v>97.40427272727274</v>
      </c>
      <c r="EO158" s="20">
        <v>11.335500000000001</v>
      </c>
      <c r="EP158" s="20">
        <v>131.94999999999999</v>
      </c>
      <c r="EQ158" s="21">
        <v>75</v>
      </c>
      <c r="ER158" s="21">
        <v>74</v>
      </c>
      <c r="ES158" s="61" t="s">
        <v>98</v>
      </c>
      <c r="ET158" s="61">
        <v>149</v>
      </c>
      <c r="EU158" s="61">
        <v>1</v>
      </c>
    </row>
    <row r="159" spans="1:151" x14ac:dyDescent="0.45">
      <c r="A159" s="64">
        <v>45276</v>
      </c>
      <c r="B159" s="21" t="s">
        <v>44</v>
      </c>
      <c r="C159" s="21">
        <v>63</v>
      </c>
      <c r="D159" s="21" t="s">
        <v>26</v>
      </c>
      <c r="E159" s="21">
        <v>4</v>
      </c>
      <c r="F159" s="50" t="s">
        <v>558</v>
      </c>
      <c r="G159" t="s">
        <v>44</v>
      </c>
      <c r="H159" t="s">
        <v>26</v>
      </c>
      <c r="I159" t="s">
        <v>44</v>
      </c>
      <c r="J159" t="s">
        <v>26</v>
      </c>
      <c r="K159" t="s">
        <v>44</v>
      </c>
      <c r="L159" t="s">
        <v>26</v>
      </c>
      <c r="M159" t="s">
        <v>44</v>
      </c>
      <c r="N159" t="s">
        <v>26</v>
      </c>
      <c r="O159" t="s">
        <v>44</v>
      </c>
      <c r="P159" t="s">
        <v>26</v>
      </c>
      <c r="Q159" t="s">
        <v>44</v>
      </c>
      <c r="R159" t="s">
        <v>26</v>
      </c>
      <c r="S159" t="s">
        <v>15</v>
      </c>
      <c r="T159" t="s">
        <v>17</v>
      </c>
      <c r="U159">
        <v>10</v>
      </c>
      <c r="V159">
        <v>9</v>
      </c>
      <c r="W159" s="20">
        <v>0.8</v>
      </c>
      <c r="X159" s="20">
        <v>22.49</v>
      </c>
      <c r="Y159" s="20">
        <v>117.6</v>
      </c>
      <c r="Z159" s="20">
        <v>95.1</v>
      </c>
      <c r="AA159" s="20">
        <v>68.3</v>
      </c>
      <c r="AB159" s="20">
        <v>1.0999999999999999E-2</v>
      </c>
      <c r="AC159" s="20">
        <v>1.65</v>
      </c>
      <c r="AD159" s="20">
        <v>106.6</v>
      </c>
      <c r="AE159" s="20">
        <v>104.9</v>
      </c>
      <c r="AF159" s="20">
        <v>1.65</v>
      </c>
      <c r="AG159" s="20">
        <v>119.1</v>
      </c>
      <c r="AH159" s="20">
        <v>95.9</v>
      </c>
      <c r="AI159" s="20">
        <v>0.92310000000000003</v>
      </c>
      <c r="AJ159" s="20">
        <v>0.8</v>
      </c>
      <c r="AK159" s="20">
        <v>0.08</v>
      </c>
      <c r="AL159" s="20">
        <v>1394</v>
      </c>
      <c r="AM159" s="20">
        <v>22.2</v>
      </c>
      <c r="AN159" s="20">
        <v>2.7</v>
      </c>
      <c r="AO159" s="20">
        <v>845</v>
      </c>
      <c r="AP159" s="20">
        <v>650</v>
      </c>
      <c r="AQ159" s="20">
        <v>607</v>
      </c>
      <c r="AR159" s="20">
        <v>0.502</v>
      </c>
      <c r="AS159" s="20">
        <v>121</v>
      </c>
      <c r="AT159" s="20">
        <v>310</v>
      </c>
      <c r="AU159" s="20">
        <v>0.39</v>
      </c>
      <c r="AV159" s="20">
        <v>114</v>
      </c>
      <c r="AW159" s="20">
        <v>149</v>
      </c>
      <c r="AX159" s="20">
        <v>0.76500000000000001</v>
      </c>
      <c r="AY159" s="20">
        <v>98</v>
      </c>
      <c r="AZ159" s="20">
        <v>9.8000000000000007</v>
      </c>
      <c r="BA159" s="20">
        <v>404</v>
      </c>
      <c r="BB159" s="20">
        <v>40.4</v>
      </c>
      <c r="BC159" s="20">
        <v>179</v>
      </c>
      <c r="BD159" s="20">
        <v>33</v>
      </c>
      <c r="BE159" s="20">
        <v>38</v>
      </c>
      <c r="BF159" s="20">
        <v>102</v>
      </c>
      <c r="BG159" s="20">
        <v>93</v>
      </c>
      <c r="BH159" s="20">
        <v>84.5</v>
      </c>
      <c r="BI159" s="20">
        <v>65</v>
      </c>
      <c r="BJ159" s="20">
        <v>19.5</v>
      </c>
      <c r="BK159" s="20">
        <v>1.7549999999999999</v>
      </c>
      <c r="BL159" s="20">
        <v>10.199999999999999</v>
      </c>
      <c r="BM159" s="20">
        <v>0.32400000000000001</v>
      </c>
      <c r="BN159" s="20">
        <v>31</v>
      </c>
      <c r="BO159" s="20">
        <v>14.9</v>
      </c>
      <c r="BP159" s="20">
        <v>3.8</v>
      </c>
      <c r="BQ159" s="20">
        <v>3.3</v>
      </c>
      <c r="BR159" s="20">
        <v>9.3000000000000007</v>
      </c>
      <c r="BS159" s="20">
        <v>45</v>
      </c>
      <c r="BT159" s="20">
        <v>0.59099999999999997</v>
      </c>
      <c r="BU159" s="20">
        <v>0</v>
      </c>
      <c r="BV159" s="66">
        <v>9</v>
      </c>
      <c r="BW159" s="66">
        <v>15</v>
      </c>
      <c r="BX159" s="66">
        <v>41</v>
      </c>
      <c r="BY159" s="66">
        <v>3</v>
      </c>
      <c r="BZ159" s="66">
        <v>12</v>
      </c>
      <c r="CA159" s="66">
        <v>17.5</v>
      </c>
      <c r="CB159" s="66">
        <v>47</v>
      </c>
      <c r="CC159" s="66">
        <v>46</v>
      </c>
      <c r="CD159" s="20">
        <v>0.66666666666666696</v>
      </c>
      <c r="CE159" s="20">
        <v>22.9</v>
      </c>
      <c r="CF159" s="20">
        <v>123.4</v>
      </c>
      <c r="CG159" s="20">
        <v>100.5</v>
      </c>
      <c r="CH159" s="20">
        <v>73.3</v>
      </c>
      <c r="CI159" s="20">
        <v>-9.4E-2</v>
      </c>
      <c r="CJ159" s="20">
        <v>6.27</v>
      </c>
      <c r="CK159" s="20">
        <v>109.4</v>
      </c>
      <c r="CL159" s="20">
        <v>103.1</v>
      </c>
      <c r="CM159" s="20">
        <v>6.27</v>
      </c>
      <c r="CN159" s="20">
        <v>121</v>
      </c>
      <c r="CO159" s="20">
        <v>97.7</v>
      </c>
      <c r="CP159" s="63">
        <v>0.92100000000000004</v>
      </c>
      <c r="CQ159" s="20">
        <v>0.2</v>
      </c>
      <c r="CR159" s="20">
        <v>2.2222222222222223E-2</v>
      </c>
      <c r="CS159" s="20">
        <v>1354</v>
      </c>
      <c r="CT159" s="20">
        <v>24.66</v>
      </c>
      <c r="CU159" s="20">
        <v>8.2200000000000006</v>
      </c>
      <c r="CV159" s="20">
        <v>839</v>
      </c>
      <c r="CW159" s="20">
        <v>691</v>
      </c>
      <c r="CX159" s="20">
        <v>551</v>
      </c>
      <c r="CY159" s="20">
        <v>0.49399999999999999</v>
      </c>
      <c r="CZ159" s="20">
        <v>104</v>
      </c>
      <c r="DA159" s="20">
        <v>254</v>
      </c>
      <c r="DB159" s="20">
        <v>0.40899999999999997</v>
      </c>
      <c r="DC159" s="20">
        <v>191</v>
      </c>
      <c r="DD159" s="20">
        <v>242</v>
      </c>
      <c r="DE159" s="20">
        <v>0.78900000000000003</v>
      </c>
      <c r="DF159" s="20">
        <v>112</v>
      </c>
      <c r="DG159" s="20">
        <v>12.444444444444445</v>
      </c>
      <c r="DH159" s="20">
        <v>356</v>
      </c>
      <c r="DI159" s="20">
        <v>39.555555555555557</v>
      </c>
      <c r="DJ159" s="20">
        <v>142</v>
      </c>
      <c r="DK159" s="20">
        <v>69</v>
      </c>
      <c r="DL159" s="20">
        <v>45</v>
      </c>
      <c r="DM159" s="20">
        <v>107</v>
      </c>
      <c r="DN159" s="20">
        <v>170</v>
      </c>
      <c r="DO159" s="20">
        <v>93.2</v>
      </c>
      <c r="DP159" s="20">
        <v>76.778000000000006</v>
      </c>
      <c r="DQ159" s="20">
        <v>16.443999999999999</v>
      </c>
      <c r="DR159" s="20">
        <v>1.327</v>
      </c>
      <c r="DS159" s="20">
        <v>11.888999999999999</v>
      </c>
      <c r="DT159" s="20">
        <v>0.64500000000000002</v>
      </c>
      <c r="DU159" s="20">
        <v>28.2</v>
      </c>
      <c r="DV159" s="20">
        <v>26.9</v>
      </c>
      <c r="DW159" s="20">
        <v>5</v>
      </c>
      <c r="DX159" s="20">
        <v>7.666666666666667</v>
      </c>
      <c r="DY159" s="20">
        <v>18.899999999999999</v>
      </c>
      <c r="DZ159" s="20">
        <v>20</v>
      </c>
      <c r="EA159" s="20">
        <v>0.63300000000000001</v>
      </c>
      <c r="EB159" s="20">
        <v>0</v>
      </c>
      <c r="EC159" s="66">
        <v>10</v>
      </c>
      <c r="ED159" s="66">
        <v>33</v>
      </c>
      <c r="EE159" s="66">
        <v>71</v>
      </c>
      <c r="EF159" s="66">
        <v>16</v>
      </c>
      <c r="EG159" s="66">
        <v>10</v>
      </c>
      <c r="EH159" s="66">
        <v>26.5</v>
      </c>
      <c r="EI159" s="66">
        <v>20</v>
      </c>
      <c r="EJ159" s="66">
        <v>9</v>
      </c>
      <c r="EK159" s="20">
        <v>11818.8</v>
      </c>
      <c r="EL159" s="20">
        <v>11735.34</v>
      </c>
      <c r="EM159" s="20">
        <v>78.2</v>
      </c>
      <c r="EN159" s="20">
        <v>39.233699999999999</v>
      </c>
      <c r="EO159" s="20">
        <v>7.3377000000000008</v>
      </c>
      <c r="EP159" s="20">
        <v>130.05000000000001</v>
      </c>
      <c r="EQ159" s="21">
        <v>85</v>
      </c>
      <c r="ER159" s="21">
        <v>82</v>
      </c>
      <c r="ES159" s="61" t="s">
        <v>44</v>
      </c>
      <c r="ET159" s="61">
        <v>167</v>
      </c>
      <c r="EU159" s="61">
        <v>3</v>
      </c>
    </row>
    <row r="160" spans="1:151" x14ac:dyDescent="0.45">
      <c r="A160" s="64">
        <v>45277</v>
      </c>
      <c r="B160" s="21" t="s">
        <v>112</v>
      </c>
      <c r="C160" s="21">
        <v>289</v>
      </c>
      <c r="D160" s="21" t="s">
        <v>66</v>
      </c>
      <c r="E160" s="21">
        <v>225</v>
      </c>
      <c r="F160" s="50" t="s">
        <v>1644</v>
      </c>
      <c r="G160" t="s">
        <v>112</v>
      </c>
      <c r="H160" t="s">
        <v>66</v>
      </c>
      <c r="I160" t="s">
        <v>112</v>
      </c>
      <c r="J160" t="s">
        <v>66</v>
      </c>
      <c r="K160" t="s">
        <v>112</v>
      </c>
      <c r="L160" t="s">
        <v>66</v>
      </c>
      <c r="M160" t="s">
        <v>112</v>
      </c>
      <c r="N160" t="s">
        <v>66</v>
      </c>
      <c r="O160" t="s">
        <v>112</v>
      </c>
      <c r="P160" t="s">
        <v>66</v>
      </c>
      <c r="Q160" t="s">
        <v>112</v>
      </c>
      <c r="R160" t="s">
        <v>66</v>
      </c>
      <c r="S160" t="s">
        <v>29</v>
      </c>
      <c r="T160" t="s">
        <v>19</v>
      </c>
      <c r="U160">
        <v>9</v>
      </c>
      <c r="V160">
        <v>9</v>
      </c>
      <c r="W160" s="20">
        <v>0.7</v>
      </c>
      <c r="X160" s="20">
        <v>7.16</v>
      </c>
      <c r="Y160" s="20">
        <v>107.5</v>
      </c>
      <c r="Z160" s="20">
        <v>100.4</v>
      </c>
      <c r="AA160" s="20">
        <v>71.5</v>
      </c>
      <c r="AB160" s="20">
        <v>0.13100000000000001</v>
      </c>
      <c r="AC160" s="20">
        <v>5.13</v>
      </c>
      <c r="AD160" s="20">
        <v>107.4</v>
      </c>
      <c r="AE160" s="20">
        <v>102.3</v>
      </c>
      <c r="AF160" s="20">
        <v>3.04</v>
      </c>
      <c r="AG160" s="20">
        <v>107.2</v>
      </c>
      <c r="AH160" s="20">
        <v>100.3</v>
      </c>
      <c r="AI160" s="20">
        <v>0.6845</v>
      </c>
      <c r="AJ160" s="20">
        <v>5</v>
      </c>
      <c r="AK160" s="20">
        <v>0.55555555555555558</v>
      </c>
      <c r="AL160" s="20">
        <v>1300</v>
      </c>
      <c r="AM160" s="20">
        <v>8.16</v>
      </c>
      <c r="AN160" s="20">
        <v>6.5</v>
      </c>
      <c r="AO160" s="20">
        <v>772</v>
      </c>
      <c r="AP160" s="20">
        <v>708</v>
      </c>
      <c r="AQ160" s="20">
        <v>640</v>
      </c>
      <c r="AR160" s="20">
        <v>0.442</v>
      </c>
      <c r="AS160" s="20">
        <v>76</v>
      </c>
      <c r="AT160" s="20">
        <v>230</v>
      </c>
      <c r="AU160" s="20">
        <v>0.33</v>
      </c>
      <c r="AV160" s="20">
        <v>130</v>
      </c>
      <c r="AW160" s="20">
        <v>179</v>
      </c>
      <c r="AX160" s="20">
        <v>0.72599999999999998</v>
      </c>
      <c r="AY160" s="20">
        <v>117</v>
      </c>
      <c r="AZ160" s="20">
        <v>13</v>
      </c>
      <c r="BA160" s="20">
        <v>382</v>
      </c>
      <c r="BB160" s="20">
        <v>42.444444444444443</v>
      </c>
      <c r="BC160" s="20">
        <v>129</v>
      </c>
      <c r="BD160" s="20">
        <v>91</v>
      </c>
      <c r="BE160" s="20">
        <v>53</v>
      </c>
      <c r="BF160" s="20">
        <v>121</v>
      </c>
      <c r="BG160" s="20">
        <v>149</v>
      </c>
      <c r="BH160" s="20">
        <v>77.2</v>
      </c>
      <c r="BI160" s="20">
        <v>70.8</v>
      </c>
      <c r="BJ160" s="20">
        <v>6.4</v>
      </c>
      <c r="BK160" s="20">
        <v>1.0660000000000001</v>
      </c>
      <c r="BL160" s="20">
        <v>12.1</v>
      </c>
      <c r="BM160" s="20">
        <v>0.752</v>
      </c>
      <c r="BN160" s="20">
        <v>23</v>
      </c>
      <c r="BO160" s="20">
        <v>17.899999999999999</v>
      </c>
      <c r="BP160" s="20">
        <v>5.3</v>
      </c>
      <c r="BQ160" s="20">
        <v>9.1</v>
      </c>
      <c r="BR160" s="20">
        <v>14.9</v>
      </c>
      <c r="BS160" s="20">
        <v>18</v>
      </c>
      <c r="BT160" s="20">
        <v>0.63500000000000001</v>
      </c>
      <c r="BU160" s="20">
        <v>3</v>
      </c>
      <c r="BV160" s="66">
        <v>93</v>
      </c>
      <c r="BW160" s="66">
        <v>77</v>
      </c>
      <c r="BX160" s="66">
        <v>52</v>
      </c>
      <c r="BY160" s="66">
        <v>114</v>
      </c>
      <c r="BZ160" s="66">
        <v>97</v>
      </c>
      <c r="CA160" s="66">
        <v>62.7</v>
      </c>
      <c r="CB160" s="66">
        <v>18</v>
      </c>
      <c r="CC160" s="66">
        <v>121</v>
      </c>
      <c r="CD160" s="20">
        <v>0.77777777777777801</v>
      </c>
      <c r="CE160" s="20">
        <v>15.59</v>
      </c>
      <c r="CF160" s="20">
        <v>114.3</v>
      </c>
      <c r="CG160" s="20">
        <v>98.7</v>
      </c>
      <c r="CH160" s="20">
        <v>69.400000000000006</v>
      </c>
      <c r="CI160" s="20">
        <v>-0.04</v>
      </c>
      <c r="CJ160" s="20">
        <v>0.46</v>
      </c>
      <c r="CK160" s="20">
        <v>105</v>
      </c>
      <c r="CL160" s="20">
        <v>104.5</v>
      </c>
      <c r="CM160" s="20">
        <v>0.46</v>
      </c>
      <c r="CN160" s="20">
        <v>113.4</v>
      </c>
      <c r="CO160" s="20">
        <v>98</v>
      </c>
      <c r="CP160" s="63">
        <v>0.84230000000000005</v>
      </c>
      <c r="CQ160" s="20">
        <v>0.2</v>
      </c>
      <c r="CR160" s="20">
        <v>2.2222222222222223E-2</v>
      </c>
      <c r="CS160" s="20">
        <v>1352</v>
      </c>
      <c r="CT160" s="20">
        <v>13.48</v>
      </c>
      <c r="CU160" s="20">
        <v>2.92</v>
      </c>
      <c r="CV160" s="20">
        <v>722</v>
      </c>
      <c r="CW160" s="20">
        <v>627</v>
      </c>
      <c r="CX160" s="20">
        <v>542</v>
      </c>
      <c r="CY160" s="20">
        <v>0.48199999999999998</v>
      </c>
      <c r="CZ160" s="20">
        <v>71</v>
      </c>
      <c r="DA160" s="20">
        <v>183</v>
      </c>
      <c r="DB160" s="20">
        <v>0.38800000000000001</v>
      </c>
      <c r="DC160" s="20">
        <v>129</v>
      </c>
      <c r="DD160" s="20">
        <v>199</v>
      </c>
      <c r="DE160" s="20">
        <v>0.64800000000000002</v>
      </c>
      <c r="DF160" s="20">
        <v>95</v>
      </c>
      <c r="DG160" s="20">
        <v>10.555555555555555</v>
      </c>
      <c r="DH160" s="20">
        <v>339</v>
      </c>
      <c r="DI160" s="20">
        <v>37.666666666666664</v>
      </c>
      <c r="DJ160" s="20">
        <v>133</v>
      </c>
      <c r="DK160" s="20">
        <v>70</v>
      </c>
      <c r="DL160" s="20">
        <v>29</v>
      </c>
      <c r="DM160" s="20">
        <v>97</v>
      </c>
      <c r="DN160" s="20">
        <v>159</v>
      </c>
      <c r="DO160" s="20">
        <v>80.2</v>
      </c>
      <c r="DP160" s="20">
        <v>69.667000000000002</v>
      </c>
      <c r="DQ160" s="20">
        <v>10.555999999999999</v>
      </c>
      <c r="DR160" s="20">
        <v>1.371</v>
      </c>
      <c r="DS160" s="20">
        <v>10.778</v>
      </c>
      <c r="DT160" s="20">
        <v>0.72199999999999998</v>
      </c>
      <c r="DU160" s="20">
        <v>20.3</v>
      </c>
      <c r="DV160" s="20">
        <v>22.1</v>
      </c>
      <c r="DW160" s="20">
        <v>3.2</v>
      </c>
      <c r="DX160" s="20">
        <v>7.7777777777777777</v>
      </c>
      <c r="DY160" s="20">
        <v>17.7</v>
      </c>
      <c r="DZ160" s="20">
        <v>41</v>
      </c>
      <c r="EA160" s="20">
        <v>0.59199999999999997</v>
      </c>
      <c r="EB160" s="20">
        <v>6</v>
      </c>
      <c r="EC160" s="66">
        <v>51</v>
      </c>
      <c r="ED160" s="66">
        <v>45</v>
      </c>
      <c r="EE160" s="66">
        <v>75</v>
      </c>
      <c r="EF160" s="66">
        <v>44</v>
      </c>
      <c r="EG160" s="66">
        <v>39</v>
      </c>
      <c r="EH160" s="66">
        <v>42.3</v>
      </c>
      <c r="EI160" s="66">
        <v>40</v>
      </c>
      <c r="EJ160" s="66">
        <v>45</v>
      </c>
      <c r="EK160" s="20">
        <v>10610.25</v>
      </c>
      <c r="EL160" s="20">
        <v>11475.720000000001</v>
      </c>
      <c r="EM160" s="20">
        <v>94.1111111111111</v>
      </c>
      <c r="EN160" s="20">
        <v>98.079800000000006</v>
      </c>
      <c r="EO160" s="20">
        <v>9.6552000000000007</v>
      </c>
      <c r="EP160" s="20">
        <v>115.434</v>
      </c>
      <c r="EQ160" s="21">
        <v>63</v>
      </c>
      <c r="ER160" s="21">
        <v>83</v>
      </c>
      <c r="ES160" s="61" t="s">
        <v>66</v>
      </c>
      <c r="ET160" s="61">
        <v>146</v>
      </c>
      <c r="EU160" s="61">
        <v>-20</v>
      </c>
    </row>
    <row r="161" spans="1:151" x14ac:dyDescent="0.45">
      <c r="A161" s="64">
        <v>45277</v>
      </c>
      <c r="B161" s="21" t="s">
        <v>49</v>
      </c>
      <c r="C161" s="21">
        <v>118</v>
      </c>
      <c r="D161" s="21" t="s">
        <v>143</v>
      </c>
      <c r="E161" s="21">
        <v>56</v>
      </c>
      <c r="F161" s="50" t="s">
        <v>558</v>
      </c>
      <c r="G161" t="s">
        <v>49</v>
      </c>
      <c r="H161" t="s">
        <v>143</v>
      </c>
      <c r="I161" t="s">
        <v>49</v>
      </c>
      <c r="J161" t="s">
        <v>143</v>
      </c>
      <c r="K161" t="s">
        <v>49</v>
      </c>
      <c r="L161" t="s">
        <v>143</v>
      </c>
      <c r="M161" t="s">
        <v>49</v>
      </c>
      <c r="N161" t="s">
        <v>143</v>
      </c>
      <c r="O161" t="s">
        <v>49</v>
      </c>
      <c r="P161" t="s">
        <v>143</v>
      </c>
      <c r="Q161" t="s">
        <v>49</v>
      </c>
      <c r="R161" t="s">
        <v>143</v>
      </c>
      <c r="S161" t="s">
        <v>24</v>
      </c>
      <c r="T161" t="s">
        <v>144</v>
      </c>
      <c r="U161">
        <v>9</v>
      </c>
      <c r="V161">
        <v>9</v>
      </c>
      <c r="W161" s="20">
        <v>0.77777777777777801</v>
      </c>
      <c r="X161" s="20">
        <v>22.02</v>
      </c>
      <c r="Y161" s="20">
        <v>115.7</v>
      </c>
      <c r="Z161" s="20">
        <v>93.7</v>
      </c>
      <c r="AA161" s="20">
        <v>71.7</v>
      </c>
      <c r="AB161" s="20">
        <v>-7.0000000000000007E-2</v>
      </c>
      <c r="AC161" s="20">
        <v>1.76</v>
      </c>
      <c r="AD161" s="20">
        <v>104.1</v>
      </c>
      <c r="AE161" s="20">
        <v>102.4</v>
      </c>
      <c r="AF161" s="20">
        <v>-0.95</v>
      </c>
      <c r="AG161" s="20">
        <v>112</v>
      </c>
      <c r="AH161" s="20">
        <v>94.8</v>
      </c>
      <c r="AI161" s="20">
        <v>0.87150000000000005</v>
      </c>
      <c r="AJ161" s="20">
        <v>0.9</v>
      </c>
      <c r="AK161" s="20">
        <v>0.1</v>
      </c>
      <c r="AL161" s="20">
        <v>1370</v>
      </c>
      <c r="AM161" s="20">
        <v>19.829999999999998</v>
      </c>
      <c r="AN161" s="20">
        <v>4.83</v>
      </c>
      <c r="AO161" s="20">
        <v>720</v>
      </c>
      <c r="AP161" s="20">
        <v>585</v>
      </c>
      <c r="AQ161" s="20">
        <v>571</v>
      </c>
      <c r="AR161" s="20">
        <v>0.46899999999999997</v>
      </c>
      <c r="AS161" s="20">
        <v>75</v>
      </c>
      <c r="AT161" s="20">
        <v>232</v>
      </c>
      <c r="AU161" s="20">
        <v>0.32300000000000001</v>
      </c>
      <c r="AV161" s="20">
        <v>109</v>
      </c>
      <c r="AW161" s="20">
        <v>164</v>
      </c>
      <c r="AX161" s="20">
        <v>0.66500000000000004</v>
      </c>
      <c r="AY161" s="20">
        <v>113</v>
      </c>
      <c r="AZ161" s="20">
        <v>12.555555555555555</v>
      </c>
      <c r="BA161" s="20">
        <v>405</v>
      </c>
      <c r="BB161" s="20">
        <v>45</v>
      </c>
      <c r="BC161" s="20">
        <v>110</v>
      </c>
      <c r="BD161" s="20">
        <v>38</v>
      </c>
      <c r="BE161" s="20">
        <v>39</v>
      </c>
      <c r="BF161" s="20">
        <v>115</v>
      </c>
      <c r="BG161" s="20">
        <v>132</v>
      </c>
      <c r="BH161" s="20">
        <v>80</v>
      </c>
      <c r="BI161" s="20">
        <v>65</v>
      </c>
      <c r="BJ161" s="20">
        <v>15</v>
      </c>
      <c r="BK161" s="20">
        <v>0.95699999999999996</v>
      </c>
      <c r="BL161" s="20">
        <v>12.778</v>
      </c>
      <c r="BM161" s="20">
        <v>0.33</v>
      </c>
      <c r="BN161" s="20">
        <v>25.8</v>
      </c>
      <c r="BO161" s="20">
        <v>18.2</v>
      </c>
      <c r="BP161" s="20">
        <v>4.3</v>
      </c>
      <c r="BQ161" s="20">
        <v>4.2222222222222223</v>
      </c>
      <c r="BR161" s="20">
        <v>14.7</v>
      </c>
      <c r="BS161" s="20">
        <v>35</v>
      </c>
      <c r="BT161" s="20">
        <v>0.6</v>
      </c>
      <c r="BU161" s="20">
        <v>1</v>
      </c>
      <c r="BV161" s="66">
        <v>19</v>
      </c>
      <c r="BW161" s="66">
        <v>24</v>
      </c>
      <c r="BX161" s="66">
        <v>21</v>
      </c>
      <c r="BY161" s="66">
        <v>13</v>
      </c>
      <c r="BZ161" s="66">
        <v>14</v>
      </c>
      <c r="CA161" s="66">
        <v>15.7</v>
      </c>
      <c r="CB161" s="66">
        <v>36</v>
      </c>
      <c r="CC161" s="66">
        <v>32</v>
      </c>
      <c r="CD161" s="20">
        <v>0.6</v>
      </c>
      <c r="CE161" s="20">
        <v>2.44</v>
      </c>
      <c r="CF161" s="20">
        <v>105.7</v>
      </c>
      <c r="CG161" s="20">
        <v>103.2</v>
      </c>
      <c r="CH161" s="20">
        <v>66.400000000000006</v>
      </c>
      <c r="CI161" s="20">
        <v>6.0999999999999999E-2</v>
      </c>
      <c r="CJ161" s="20">
        <v>2.29</v>
      </c>
      <c r="CK161" s="20">
        <v>105.5</v>
      </c>
      <c r="CL161" s="20">
        <v>103.3</v>
      </c>
      <c r="CM161" s="20">
        <v>2.29</v>
      </c>
      <c r="CN161" s="20">
        <v>106.4</v>
      </c>
      <c r="CO161" s="20">
        <v>101.1</v>
      </c>
      <c r="CP161" s="63">
        <v>0.64300000000000002</v>
      </c>
      <c r="CQ161" s="20">
        <v>-1.6</v>
      </c>
      <c r="CR161" s="20">
        <v>-0.17777777777777778</v>
      </c>
      <c r="CS161" s="20">
        <v>1236</v>
      </c>
      <c r="CT161" s="20">
        <v>3.03</v>
      </c>
      <c r="CU161" s="20">
        <v>3.36</v>
      </c>
      <c r="CV161" s="20">
        <v>714</v>
      </c>
      <c r="CW161" s="20">
        <v>639</v>
      </c>
      <c r="CX161" s="20">
        <v>588</v>
      </c>
      <c r="CY161" s="20">
        <v>0.45600000000000002</v>
      </c>
      <c r="CZ161" s="20">
        <v>88</v>
      </c>
      <c r="DA161" s="20">
        <v>240</v>
      </c>
      <c r="DB161" s="20">
        <v>0.36699999999999999</v>
      </c>
      <c r="DC161" s="20">
        <v>90</v>
      </c>
      <c r="DD161" s="20">
        <v>125</v>
      </c>
      <c r="DE161" s="20">
        <v>0.72</v>
      </c>
      <c r="DF161" s="20">
        <v>86</v>
      </c>
      <c r="DG161" s="20">
        <v>9.5555555555555554</v>
      </c>
      <c r="DH161" s="20">
        <v>379</v>
      </c>
      <c r="DI161" s="20">
        <v>42.111111111111114</v>
      </c>
      <c r="DJ161" s="20">
        <v>151</v>
      </c>
      <c r="DK161" s="20">
        <v>70</v>
      </c>
      <c r="DL161" s="20">
        <v>22</v>
      </c>
      <c r="DM161" s="20">
        <v>116</v>
      </c>
      <c r="DN161" s="20">
        <v>135</v>
      </c>
      <c r="DO161" s="20">
        <v>71.400000000000006</v>
      </c>
      <c r="DP161" s="20">
        <v>63.9</v>
      </c>
      <c r="DQ161" s="20">
        <v>7.5</v>
      </c>
      <c r="DR161" s="20">
        <v>1.302</v>
      </c>
      <c r="DS161" s="20">
        <v>11.6</v>
      </c>
      <c r="DT161" s="20">
        <v>0.60299999999999998</v>
      </c>
      <c r="DU161" s="20">
        <v>24</v>
      </c>
      <c r="DV161" s="20">
        <v>12.5</v>
      </c>
      <c r="DW161" s="20">
        <v>2.2000000000000002</v>
      </c>
      <c r="DX161" s="20">
        <v>7</v>
      </c>
      <c r="DY161" s="20">
        <v>13.5</v>
      </c>
      <c r="DZ161" s="20">
        <v>109</v>
      </c>
      <c r="EA161" s="20">
        <v>0.54400000000000004</v>
      </c>
      <c r="EB161" s="20">
        <v>-2</v>
      </c>
      <c r="EC161" s="66">
        <v>119</v>
      </c>
      <c r="ED161" s="66">
        <v>86</v>
      </c>
      <c r="EE161" s="66">
        <v>123</v>
      </c>
      <c r="EF161" s="66">
        <v>95</v>
      </c>
      <c r="EG161" s="66">
        <v>135</v>
      </c>
      <c r="EH161" s="66">
        <v>90.3</v>
      </c>
      <c r="EI161" s="66">
        <v>110</v>
      </c>
      <c r="EJ161" s="66">
        <v>102</v>
      </c>
      <c r="EK161" s="20">
        <v>11940.24</v>
      </c>
      <c r="EL161" s="20">
        <v>9904.09</v>
      </c>
      <c r="EM161" s="20">
        <v>89.445999999999998</v>
      </c>
      <c r="EN161" s="20">
        <v>48.977777777777774</v>
      </c>
      <c r="EO161" s="20">
        <v>10.584</v>
      </c>
      <c r="EP161" s="20">
        <v>89.775000000000006</v>
      </c>
      <c r="EQ161" s="21">
        <v>74</v>
      </c>
      <c r="ER161" s="21">
        <v>57</v>
      </c>
      <c r="ES161" s="61" t="s">
        <v>49</v>
      </c>
      <c r="ET161" s="61">
        <v>131</v>
      </c>
      <c r="EU161" s="61">
        <v>17</v>
      </c>
    </row>
    <row r="162" spans="1:151" x14ac:dyDescent="0.45">
      <c r="A162" s="64">
        <v>45277</v>
      </c>
      <c r="B162" s="21" t="s">
        <v>340</v>
      </c>
      <c r="C162" s="21">
        <v>16</v>
      </c>
      <c r="D162" s="21" t="s">
        <v>372</v>
      </c>
      <c r="E162" s="21">
        <v>288</v>
      </c>
      <c r="F162" s="50" t="s">
        <v>558</v>
      </c>
      <c r="G162" t="s">
        <v>340</v>
      </c>
      <c r="H162" t="s">
        <v>372</v>
      </c>
      <c r="I162" t="s">
        <v>340</v>
      </c>
      <c r="J162" t="s">
        <v>372</v>
      </c>
      <c r="K162" t="s">
        <v>340</v>
      </c>
      <c r="L162" t="s">
        <v>372</v>
      </c>
      <c r="M162" t="s">
        <v>340</v>
      </c>
      <c r="N162" t="s">
        <v>372</v>
      </c>
      <c r="O162" t="s">
        <v>340</v>
      </c>
      <c r="P162" t="s">
        <v>372</v>
      </c>
      <c r="Q162" t="s">
        <v>340</v>
      </c>
      <c r="R162" t="s">
        <v>372</v>
      </c>
      <c r="S162" t="s">
        <v>144</v>
      </c>
      <c r="T162" t="s">
        <v>118</v>
      </c>
      <c r="U162">
        <v>9</v>
      </c>
      <c r="V162">
        <v>9</v>
      </c>
      <c r="W162" s="20">
        <v>0.2</v>
      </c>
      <c r="X162" s="20">
        <v>-16.62</v>
      </c>
      <c r="Y162" s="20">
        <v>90.8</v>
      </c>
      <c r="Z162" s="20">
        <v>107.4</v>
      </c>
      <c r="AA162" s="20">
        <v>64.3</v>
      </c>
      <c r="AB162" s="20">
        <v>-0.13600000000000001</v>
      </c>
      <c r="AC162" s="20">
        <v>-7.57</v>
      </c>
      <c r="AD162" s="20">
        <v>100.1</v>
      </c>
      <c r="AE162" s="20">
        <v>107.7</v>
      </c>
      <c r="AF162" s="20">
        <v>-7.57</v>
      </c>
      <c r="AG162" s="20">
        <v>92.4</v>
      </c>
      <c r="AH162" s="20">
        <v>107.8</v>
      </c>
      <c r="AI162" s="20">
        <v>0.14580000000000001</v>
      </c>
      <c r="AJ162" s="20">
        <v>-6.8</v>
      </c>
      <c r="AK162" s="20">
        <v>-0.75555555555555554</v>
      </c>
      <c r="AL162" s="20">
        <v>930</v>
      </c>
      <c r="AM162" s="20">
        <v>-16.37</v>
      </c>
      <c r="AN162" s="20">
        <v>-8.26</v>
      </c>
      <c r="AO162" s="20">
        <v>605</v>
      </c>
      <c r="AP162" s="20">
        <v>643</v>
      </c>
      <c r="AQ162" s="20">
        <v>584</v>
      </c>
      <c r="AR162" s="20">
        <v>0.38500000000000001</v>
      </c>
      <c r="AS162" s="20">
        <v>80</v>
      </c>
      <c r="AT162" s="20">
        <v>274</v>
      </c>
      <c r="AU162" s="20">
        <v>0.29199999999999998</v>
      </c>
      <c r="AV162" s="20">
        <v>75</v>
      </c>
      <c r="AW162" s="20">
        <v>139</v>
      </c>
      <c r="AX162" s="20">
        <v>0.54</v>
      </c>
      <c r="AY162" s="20">
        <v>118</v>
      </c>
      <c r="AZ162" s="20">
        <v>13.111111111111111</v>
      </c>
      <c r="BA162" s="20">
        <v>367</v>
      </c>
      <c r="BB162" s="20">
        <v>40.777777777777779</v>
      </c>
      <c r="BC162" s="20">
        <v>122</v>
      </c>
      <c r="BD162" s="20">
        <v>67</v>
      </c>
      <c r="BE162" s="20">
        <v>30</v>
      </c>
      <c r="BF162" s="20">
        <v>131</v>
      </c>
      <c r="BG162" s="20">
        <v>158</v>
      </c>
      <c r="BH162" s="20">
        <v>60.5</v>
      </c>
      <c r="BI162" s="20">
        <v>64.3</v>
      </c>
      <c r="BJ162" s="20">
        <v>-3.8</v>
      </c>
      <c r="BK162" s="20">
        <v>0.93100000000000005</v>
      </c>
      <c r="BL162" s="20">
        <v>13.1</v>
      </c>
      <c r="BM162" s="20">
        <v>0.51100000000000001</v>
      </c>
      <c r="BN162" s="20">
        <v>27.4</v>
      </c>
      <c r="BO162" s="20">
        <v>13.9</v>
      </c>
      <c r="BP162" s="20">
        <v>3</v>
      </c>
      <c r="BQ162" s="20">
        <v>6.7</v>
      </c>
      <c r="BR162" s="20">
        <v>15.8</v>
      </c>
      <c r="BS162" s="20">
        <v>353</v>
      </c>
      <c r="BT162" s="20">
        <v>0.36</v>
      </c>
      <c r="BU162" s="20">
        <v>3</v>
      </c>
      <c r="BV162" s="66">
        <v>344</v>
      </c>
      <c r="BW162" s="66">
        <v>338</v>
      </c>
      <c r="BX162" s="66">
        <v>350</v>
      </c>
      <c r="BY162" s="66">
        <v>315</v>
      </c>
      <c r="BZ162" s="66">
        <v>343</v>
      </c>
      <c r="CA162" s="66">
        <v>283</v>
      </c>
      <c r="CB162" s="66">
        <v>353</v>
      </c>
      <c r="CC162" s="66">
        <v>358</v>
      </c>
      <c r="CD162" s="20">
        <v>0.5</v>
      </c>
      <c r="CE162" s="20">
        <v>-6.84</v>
      </c>
      <c r="CF162" s="20">
        <v>102.2</v>
      </c>
      <c r="CG162" s="20">
        <v>109.1</v>
      </c>
      <c r="CH162" s="20">
        <v>67.900000000000006</v>
      </c>
      <c r="CI162" s="20">
        <v>2.1999999999999999E-2</v>
      </c>
      <c r="CJ162" s="20">
        <v>-2.12</v>
      </c>
      <c r="CK162" s="20">
        <v>103.5</v>
      </c>
      <c r="CL162" s="20">
        <v>105.7</v>
      </c>
      <c r="CM162" s="20">
        <v>-2.12</v>
      </c>
      <c r="CN162" s="20">
        <v>105.5</v>
      </c>
      <c r="CO162" s="20">
        <v>107.8</v>
      </c>
      <c r="CP162" s="63">
        <v>0.43969999999999998</v>
      </c>
      <c r="CQ162" s="20">
        <v>-2.7</v>
      </c>
      <c r="CR162" s="20">
        <v>-0.30000000000000004</v>
      </c>
      <c r="CS162" s="20">
        <v>1134</v>
      </c>
      <c r="CT162" s="20">
        <v>-5.78</v>
      </c>
      <c r="CU162" s="20">
        <v>-2.89</v>
      </c>
      <c r="CV162" s="20">
        <v>727</v>
      </c>
      <c r="CW162" s="20">
        <v>712</v>
      </c>
      <c r="CX162" s="20">
        <v>600</v>
      </c>
      <c r="CY162" s="20">
        <v>0.42299999999999999</v>
      </c>
      <c r="CZ162" s="20">
        <v>91</v>
      </c>
      <c r="DA162" s="20">
        <v>251</v>
      </c>
      <c r="DB162" s="20">
        <v>0.36299999999999999</v>
      </c>
      <c r="DC162" s="20">
        <v>128</v>
      </c>
      <c r="DD162" s="20">
        <v>184</v>
      </c>
      <c r="DE162" s="20">
        <v>0.69599999999999995</v>
      </c>
      <c r="DF162" s="20">
        <v>114</v>
      </c>
      <c r="DG162" s="20">
        <v>12.666666666666666</v>
      </c>
      <c r="DH162" s="20">
        <v>373</v>
      </c>
      <c r="DI162" s="20">
        <v>41.444444444444443</v>
      </c>
      <c r="DJ162" s="20">
        <v>122</v>
      </c>
      <c r="DK162" s="20">
        <v>61</v>
      </c>
      <c r="DL162" s="20">
        <v>39</v>
      </c>
      <c r="DM162" s="20">
        <v>113</v>
      </c>
      <c r="DN162" s="20">
        <v>143</v>
      </c>
      <c r="DO162" s="20">
        <v>72.7</v>
      </c>
      <c r="DP162" s="20">
        <v>71.2</v>
      </c>
      <c r="DQ162" s="20">
        <v>1.5</v>
      </c>
      <c r="DR162" s="20">
        <v>1.08</v>
      </c>
      <c r="DS162" s="20">
        <v>11.3</v>
      </c>
      <c r="DT162" s="20">
        <v>0.54</v>
      </c>
      <c r="DU162" s="20">
        <v>25.1</v>
      </c>
      <c r="DV162" s="20">
        <v>18.399999999999999</v>
      </c>
      <c r="DW162" s="20">
        <v>3.9</v>
      </c>
      <c r="DX162" s="20">
        <v>6.1</v>
      </c>
      <c r="DY162" s="20">
        <v>14.3</v>
      </c>
      <c r="DZ162" s="20">
        <v>254</v>
      </c>
      <c r="EA162" s="20">
        <v>0.45200000000000001</v>
      </c>
      <c r="EB162" s="20">
        <v>0</v>
      </c>
      <c r="EC162" s="66">
        <v>265</v>
      </c>
      <c r="ED162" s="66">
        <v>231</v>
      </c>
      <c r="EE162" s="66">
        <v>213</v>
      </c>
      <c r="EF162" s="66">
        <v>204</v>
      </c>
      <c r="EG162" s="66">
        <v>260</v>
      </c>
      <c r="EH162" s="66">
        <v>190.8</v>
      </c>
      <c r="EI162" s="66">
        <v>264</v>
      </c>
      <c r="EJ162" s="66">
        <v>274</v>
      </c>
      <c r="EK162" s="20">
        <v>9906.2799999999988</v>
      </c>
      <c r="EL162" s="20">
        <v>10976.28</v>
      </c>
      <c r="EM162" s="20">
        <v>79.91</v>
      </c>
      <c r="EN162" s="20">
        <v>75.710000000000008</v>
      </c>
      <c r="EO162" s="20">
        <v>10.9968</v>
      </c>
      <c r="EP162" s="20">
        <v>77.22</v>
      </c>
      <c r="EQ162" s="21">
        <v>74</v>
      </c>
      <c r="ER162" s="21">
        <v>78</v>
      </c>
      <c r="ES162" s="61" t="s">
        <v>372</v>
      </c>
      <c r="ET162" s="61">
        <v>152</v>
      </c>
      <c r="EU162" s="61">
        <v>-4</v>
      </c>
    </row>
    <row r="163" spans="1:151" x14ac:dyDescent="0.45">
      <c r="A163" s="64">
        <v>45277</v>
      </c>
      <c r="B163" s="21" t="s">
        <v>37</v>
      </c>
      <c r="C163" s="21">
        <v>17</v>
      </c>
      <c r="D163" s="21" t="s">
        <v>87</v>
      </c>
      <c r="E163" s="21">
        <v>325</v>
      </c>
      <c r="F163" s="50" t="s">
        <v>558</v>
      </c>
      <c r="G163" t="s">
        <v>37</v>
      </c>
      <c r="H163" t="s">
        <v>87</v>
      </c>
      <c r="I163" t="s">
        <v>37</v>
      </c>
      <c r="J163" t="s">
        <v>87</v>
      </c>
      <c r="K163" t="s">
        <v>37</v>
      </c>
      <c r="L163" t="s">
        <v>1334</v>
      </c>
      <c r="M163" t="s">
        <v>37</v>
      </c>
      <c r="N163" t="s">
        <v>87</v>
      </c>
      <c r="O163" t="s">
        <v>37</v>
      </c>
      <c r="P163" t="s">
        <v>87</v>
      </c>
      <c r="Q163" t="s">
        <v>37</v>
      </c>
      <c r="R163" t="s">
        <v>87</v>
      </c>
      <c r="S163" t="s">
        <v>17</v>
      </c>
      <c r="T163" t="s">
        <v>19</v>
      </c>
      <c r="U163">
        <v>9</v>
      </c>
      <c r="V163">
        <v>9</v>
      </c>
      <c r="W163" s="20">
        <v>0.77777777777777801</v>
      </c>
      <c r="X163" s="20">
        <v>23.25</v>
      </c>
      <c r="Y163" s="20">
        <v>117.2</v>
      </c>
      <c r="Z163" s="20">
        <v>93.9</v>
      </c>
      <c r="AA163" s="20">
        <v>70.599999999999994</v>
      </c>
      <c r="AB163" s="20">
        <v>-0.11</v>
      </c>
      <c r="AC163" s="20">
        <v>3.14</v>
      </c>
      <c r="AD163" s="20">
        <v>106.3</v>
      </c>
      <c r="AE163" s="20">
        <v>103.2</v>
      </c>
      <c r="AF163" s="20">
        <v>3.14</v>
      </c>
      <c r="AG163" s="20">
        <v>115.6</v>
      </c>
      <c r="AH163" s="20">
        <v>94.2</v>
      </c>
      <c r="AI163" s="20">
        <v>0.91359999999999997</v>
      </c>
      <c r="AJ163" s="20">
        <v>0.5</v>
      </c>
      <c r="AK163" s="20">
        <v>5.5555555555555552E-2</v>
      </c>
      <c r="AL163" s="20">
        <v>1385</v>
      </c>
      <c r="AM163" s="20">
        <v>17.89</v>
      </c>
      <c r="AN163" s="20">
        <v>1.78</v>
      </c>
      <c r="AO163" s="20">
        <v>741</v>
      </c>
      <c r="AP163" s="20">
        <v>596</v>
      </c>
      <c r="AQ163" s="20">
        <v>562</v>
      </c>
      <c r="AR163" s="20">
        <v>0.45900000000000002</v>
      </c>
      <c r="AS163" s="20">
        <v>69</v>
      </c>
      <c r="AT163" s="20">
        <v>212</v>
      </c>
      <c r="AU163" s="20">
        <v>0.32500000000000001</v>
      </c>
      <c r="AV163" s="20">
        <v>156</v>
      </c>
      <c r="AW163" s="20">
        <v>217</v>
      </c>
      <c r="AX163" s="20">
        <v>0.71899999999999997</v>
      </c>
      <c r="AY163" s="20">
        <v>119</v>
      </c>
      <c r="AZ163" s="20">
        <v>13.222222222222221</v>
      </c>
      <c r="BA163" s="20">
        <v>364</v>
      </c>
      <c r="BB163" s="20">
        <v>40.444444444444443</v>
      </c>
      <c r="BC163" s="20">
        <v>173</v>
      </c>
      <c r="BD163" s="20">
        <v>61</v>
      </c>
      <c r="BE163" s="20">
        <v>48</v>
      </c>
      <c r="BF163" s="20">
        <v>93</v>
      </c>
      <c r="BG163" s="20">
        <v>180</v>
      </c>
      <c r="BH163" s="20">
        <v>82.3</v>
      </c>
      <c r="BI163" s="20">
        <v>66.221999999999994</v>
      </c>
      <c r="BJ163" s="20">
        <v>16.111000000000001</v>
      </c>
      <c r="BK163" s="20">
        <v>1.86</v>
      </c>
      <c r="BL163" s="20">
        <v>10.333</v>
      </c>
      <c r="BM163" s="20">
        <v>0.65600000000000003</v>
      </c>
      <c r="BN163" s="20">
        <v>23.6</v>
      </c>
      <c r="BO163" s="20">
        <v>24.1</v>
      </c>
      <c r="BP163" s="20">
        <v>5.3</v>
      </c>
      <c r="BQ163" s="20">
        <v>6.7777777777777777</v>
      </c>
      <c r="BR163" s="20">
        <v>20</v>
      </c>
      <c r="BS163" s="20">
        <v>30</v>
      </c>
      <c r="BT163" s="20">
        <v>0.60299999999999998</v>
      </c>
      <c r="BU163" s="20">
        <v>-3</v>
      </c>
      <c r="BV163" s="66">
        <v>17</v>
      </c>
      <c r="BW163" s="66">
        <v>33</v>
      </c>
      <c r="BX163" s="66">
        <v>33</v>
      </c>
      <c r="BY163" s="66">
        <v>10</v>
      </c>
      <c r="BZ163" s="66">
        <v>9</v>
      </c>
      <c r="CA163" s="66">
        <v>18.7</v>
      </c>
      <c r="CB163" s="66">
        <v>31</v>
      </c>
      <c r="CC163" s="66">
        <v>22</v>
      </c>
      <c r="CD163" s="20">
        <v>0.55555555555555602</v>
      </c>
      <c r="CE163" s="20">
        <v>14.76</v>
      </c>
      <c r="CF163" s="20">
        <v>112.5</v>
      </c>
      <c r="CG163" s="20">
        <v>97.7</v>
      </c>
      <c r="CH163" s="20">
        <v>70.3</v>
      </c>
      <c r="CI163" s="20">
        <v>-0.106</v>
      </c>
      <c r="CJ163" s="20">
        <v>4.57</v>
      </c>
      <c r="CK163" s="20">
        <v>106.8</v>
      </c>
      <c r="CL163" s="20">
        <v>102.2</v>
      </c>
      <c r="CM163" s="20">
        <v>4.57</v>
      </c>
      <c r="CN163" s="20">
        <v>114.1</v>
      </c>
      <c r="CO163" s="20">
        <v>97.3</v>
      </c>
      <c r="CP163" s="63">
        <v>0.86180000000000001</v>
      </c>
      <c r="CQ163" s="20">
        <v>-1.2</v>
      </c>
      <c r="CR163" s="20">
        <v>-0.13333333333333333</v>
      </c>
      <c r="CS163" s="20">
        <v>1305</v>
      </c>
      <c r="CT163" s="20">
        <v>10.61</v>
      </c>
      <c r="CU163" s="20">
        <v>4.38</v>
      </c>
      <c r="CV163" s="20">
        <v>710</v>
      </c>
      <c r="CW163" s="20">
        <v>654</v>
      </c>
      <c r="CX163" s="20">
        <v>525</v>
      </c>
      <c r="CY163" s="20">
        <v>0.45900000000000002</v>
      </c>
      <c r="CZ163" s="20">
        <v>73</v>
      </c>
      <c r="DA163" s="20">
        <v>209</v>
      </c>
      <c r="DB163" s="20">
        <v>0.34899999999999998</v>
      </c>
      <c r="DC163" s="20">
        <v>155</v>
      </c>
      <c r="DD163" s="20">
        <v>219</v>
      </c>
      <c r="DE163" s="20">
        <v>0.70799999999999996</v>
      </c>
      <c r="DF163" s="20">
        <v>102</v>
      </c>
      <c r="DG163" s="20">
        <v>11.333333333333334</v>
      </c>
      <c r="DH163" s="20">
        <v>336</v>
      </c>
      <c r="DI163" s="20">
        <v>37.333333333333336</v>
      </c>
      <c r="DJ163" s="20">
        <v>133</v>
      </c>
      <c r="DK163" s="20">
        <v>64</v>
      </c>
      <c r="DL163" s="20">
        <v>48</v>
      </c>
      <c r="DM163" s="20">
        <v>124</v>
      </c>
      <c r="DN163" s="20">
        <v>144</v>
      </c>
      <c r="DO163" s="20">
        <v>78.900000000000006</v>
      </c>
      <c r="DP163" s="20">
        <v>72.667000000000002</v>
      </c>
      <c r="DQ163" s="20">
        <v>6.2220000000000004</v>
      </c>
      <c r="DR163" s="20">
        <v>1.073</v>
      </c>
      <c r="DS163" s="20">
        <v>13.778</v>
      </c>
      <c r="DT163" s="20">
        <v>0.51600000000000001</v>
      </c>
      <c r="DU163" s="20">
        <v>23.2</v>
      </c>
      <c r="DV163" s="20">
        <v>24.3</v>
      </c>
      <c r="DW163" s="20">
        <v>5.3</v>
      </c>
      <c r="DX163" s="20">
        <v>7.1111111111111107</v>
      </c>
      <c r="DY163" s="20">
        <v>16</v>
      </c>
      <c r="DZ163" s="20">
        <v>155</v>
      </c>
      <c r="EA163" s="20">
        <v>0.51600000000000001</v>
      </c>
      <c r="EB163" s="20">
        <v>-5</v>
      </c>
      <c r="EC163" s="66">
        <v>88</v>
      </c>
      <c r="ED163" s="66">
        <v>59</v>
      </c>
      <c r="EE163" s="66">
        <v>120</v>
      </c>
      <c r="EF163" s="66">
        <v>41</v>
      </c>
      <c r="EG163" s="66">
        <v>40</v>
      </c>
      <c r="EH163" s="66">
        <v>59.7</v>
      </c>
      <c r="EI163" s="66">
        <v>155</v>
      </c>
      <c r="EJ163" s="66">
        <v>89</v>
      </c>
      <c r="EK163" s="20">
        <v>11450.44</v>
      </c>
      <c r="EL163" s="20">
        <v>10563.75</v>
      </c>
      <c r="EM163" s="20">
        <v>73.479111111111109</v>
      </c>
      <c r="EN163" s="20">
        <v>93.38422222222222</v>
      </c>
      <c r="EO163" s="20">
        <v>14.16</v>
      </c>
      <c r="EP163" s="20">
        <v>103.536</v>
      </c>
      <c r="EQ163" s="21">
        <v>91</v>
      </c>
      <c r="ER163" s="21">
        <v>75</v>
      </c>
      <c r="ES163" s="61" t="s">
        <v>37</v>
      </c>
      <c r="ET163" s="61">
        <v>166</v>
      </c>
      <c r="EU163" s="61">
        <v>16</v>
      </c>
    </row>
    <row r="164" spans="1:151" x14ac:dyDescent="0.45">
      <c r="A164" s="64">
        <v>45277</v>
      </c>
      <c r="B164" s="21" t="s">
        <v>329</v>
      </c>
      <c r="C164" s="21">
        <v>191</v>
      </c>
      <c r="D164" s="21" t="s">
        <v>276</v>
      </c>
      <c r="E164" s="21">
        <v>286</v>
      </c>
      <c r="F164" s="50" t="s">
        <v>558</v>
      </c>
      <c r="G164" t="s">
        <v>329</v>
      </c>
      <c r="H164" t="s">
        <v>276</v>
      </c>
      <c r="I164" t="s">
        <v>329</v>
      </c>
      <c r="J164" t="s">
        <v>276</v>
      </c>
      <c r="K164" t="s">
        <v>485</v>
      </c>
      <c r="L164" t="s">
        <v>276</v>
      </c>
      <c r="M164" t="s">
        <v>698</v>
      </c>
      <c r="N164" t="s">
        <v>276</v>
      </c>
      <c r="O164" t="s">
        <v>1399</v>
      </c>
      <c r="P164" t="s">
        <v>276</v>
      </c>
      <c r="Q164" t="s">
        <v>485</v>
      </c>
      <c r="R164" t="s">
        <v>276</v>
      </c>
      <c r="S164" t="s">
        <v>104</v>
      </c>
      <c r="T164" t="s">
        <v>102</v>
      </c>
      <c r="U164">
        <v>7</v>
      </c>
      <c r="V164">
        <v>7</v>
      </c>
      <c r="W164" s="20">
        <v>0.45454545454545398</v>
      </c>
      <c r="X164" s="20">
        <v>-8.8000000000000007</v>
      </c>
      <c r="Y164" s="20">
        <v>102.7</v>
      </c>
      <c r="Z164" s="20">
        <v>111.5</v>
      </c>
      <c r="AA164" s="20">
        <v>67.400000000000006</v>
      </c>
      <c r="AB164" s="20">
        <v>-8.1000000000000003E-2</v>
      </c>
      <c r="AC164" s="20">
        <v>4.05</v>
      </c>
      <c r="AD164" s="20">
        <v>105.5</v>
      </c>
      <c r="AE164" s="20">
        <v>101.4</v>
      </c>
      <c r="AF164" s="20">
        <v>4.05</v>
      </c>
      <c r="AG164" s="20">
        <v>100.4</v>
      </c>
      <c r="AH164" s="20">
        <v>111.1</v>
      </c>
      <c r="AI164" s="20">
        <v>0.2369</v>
      </c>
      <c r="AJ164" s="20">
        <v>-4</v>
      </c>
      <c r="AK164" s="20">
        <v>-0.5714285714285714</v>
      </c>
      <c r="AL164" s="20">
        <v>1009</v>
      </c>
      <c r="AM164" s="20">
        <v>-10.130000000000001</v>
      </c>
      <c r="AN164" s="20">
        <v>-0.99</v>
      </c>
      <c r="AO164" s="20">
        <v>798</v>
      </c>
      <c r="AP164" s="20">
        <v>758</v>
      </c>
      <c r="AQ164" s="20">
        <v>620</v>
      </c>
      <c r="AR164" s="20">
        <v>0.442</v>
      </c>
      <c r="AS164" s="20">
        <v>77</v>
      </c>
      <c r="AT164" s="20">
        <v>229</v>
      </c>
      <c r="AU164" s="20">
        <v>0.33600000000000002</v>
      </c>
      <c r="AV164" s="20">
        <v>173</v>
      </c>
      <c r="AW164" s="20">
        <v>242</v>
      </c>
      <c r="AX164" s="20">
        <v>0.71499999999999997</v>
      </c>
      <c r="AY164" s="20">
        <v>99</v>
      </c>
      <c r="AZ164" s="20">
        <v>14.142857142857142</v>
      </c>
      <c r="BA164" s="20">
        <v>368</v>
      </c>
      <c r="BB164" s="20">
        <v>52.571428571428569</v>
      </c>
      <c r="BC164" s="20">
        <v>115</v>
      </c>
      <c r="BD164" s="20">
        <v>73</v>
      </c>
      <c r="BE164" s="20">
        <v>13</v>
      </c>
      <c r="BF164" s="20">
        <v>126</v>
      </c>
      <c r="BG164" s="20">
        <v>185</v>
      </c>
      <c r="BH164" s="20">
        <v>72.5</v>
      </c>
      <c r="BI164" s="20">
        <v>68.909000000000006</v>
      </c>
      <c r="BJ164" s="20">
        <v>3.6360000000000001</v>
      </c>
      <c r="BK164" s="20">
        <v>0.91300000000000003</v>
      </c>
      <c r="BL164" s="20">
        <v>11.455</v>
      </c>
      <c r="BM164" s="20">
        <v>0.57899999999999996</v>
      </c>
      <c r="BN164" s="20">
        <v>20.8</v>
      </c>
      <c r="BO164" s="20">
        <v>22</v>
      </c>
      <c r="BP164" s="20">
        <v>1.2</v>
      </c>
      <c r="BQ164" s="20">
        <v>6.6363636363636367</v>
      </c>
      <c r="BR164" s="20">
        <v>16.8</v>
      </c>
      <c r="BS164" s="20">
        <v>322</v>
      </c>
      <c r="BT164" s="20">
        <v>0.40100000000000002</v>
      </c>
      <c r="BU164" s="20">
        <v>2</v>
      </c>
      <c r="BV164" s="66">
        <v>298</v>
      </c>
      <c r="BW164" s="66">
        <v>341</v>
      </c>
      <c r="BX164" s="66">
        <v>304</v>
      </c>
      <c r="BY164" s="66">
        <v>321</v>
      </c>
      <c r="BZ164" s="66">
        <v>280</v>
      </c>
      <c r="CA164" s="66">
        <v>257.8</v>
      </c>
      <c r="CB164" s="66">
        <v>322</v>
      </c>
      <c r="CC164" s="66">
        <v>359</v>
      </c>
      <c r="CD164" s="20">
        <v>0.6</v>
      </c>
      <c r="CE164" s="20">
        <v>-5.57</v>
      </c>
      <c r="CF164" s="20">
        <v>106.5</v>
      </c>
      <c r="CG164" s="20">
        <v>112</v>
      </c>
      <c r="CH164" s="20">
        <v>65.7</v>
      </c>
      <c r="CI164" s="20">
        <v>0.11</v>
      </c>
      <c r="CJ164" s="20">
        <v>4.7699999999999996</v>
      </c>
      <c r="CK164" s="20">
        <v>107</v>
      </c>
      <c r="CL164" s="20">
        <v>102.2</v>
      </c>
      <c r="CM164" s="20">
        <v>4.7699999999999996</v>
      </c>
      <c r="CN164" s="20">
        <v>107.7</v>
      </c>
      <c r="CO164" s="20">
        <v>112</v>
      </c>
      <c r="CP164" s="63">
        <v>0.39040000000000002</v>
      </c>
      <c r="CQ164" s="20">
        <v>-1.8</v>
      </c>
      <c r="CR164" s="20">
        <v>-0.25714285714285717</v>
      </c>
      <c r="CS164" s="20">
        <v>1125</v>
      </c>
      <c r="CT164" s="20">
        <v>-6.82</v>
      </c>
      <c r="CU164" s="20">
        <v>2.04</v>
      </c>
      <c r="CV164" s="20">
        <v>786</v>
      </c>
      <c r="CW164" s="20">
        <v>668</v>
      </c>
      <c r="CX164" s="20">
        <v>614</v>
      </c>
      <c r="CY164" s="20">
        <v>0.47599999999999998</v>
      </c>
      <c r="CZ164" s="20">
        <v>98</v>
      </c>
      <c r="DA164" s="20">
        <v>271</v>
      </c>
      <c r="DB164" s="20">
        <v>0.36199999999999999</v>
      </c>
      <c r="DC164" s="20">
        <v>104</v>
      </c>
      <c r="DD164" s="20">
        <v>128</v>
      </c>
      <c r="DE164" s="20">
        <v>0.81299999999999994</v>
      </c>
      <c r="DF164" s="20">
        <v>110</v>
      </c>
      <c r="DG164" s="20">
        <v>15.714285714285714</v>
      </c>
      <c r="DH164" s="20">
        <v>383</v>
      </c>
      <c r="DI164" s="20">
        <v>54.714285714285715</v>
      </c>
      <c r="DJ164" s="20">
        <v>163</v>
      </c>
      <c r="DK164" s="20">
        <v>57</v>
      </c>
      <c r="DL164" s="20">
        <v>26</v>
      </c>
      <c r="DM164" s="20">
        <v>119</v>
      </c>
      <c r="DN164" s="20">
        <v>134</v>
      </c>
      <c r="DO164" s="20">
        <v>78.599999999999994</v>
      </c>
      <c r="DP164" s="20">
        <v>66.8</v>
      </c>
      <c r="DQ164" s="20">
        <v>11.8</v>
      </c>
      <c r="DR164" s="20">
        <v>1.37</v>
      </c>
      <c r="DS164" s="20">
        <v>11.9</v>
      </c>
      <c r="DT164" s="20">
        <v>0.47899999999999998</v>
      </c>
      <c r="DU164" s="20">
        <v>27.1</v>
      </c>
      <c r="DV164" s="20">
        <v>12.8</v>
      </c>
      <c r="DW164" s="20">
        <v>2.6</v>
      </c>
      <c r="DX164" s="20">
        <v>5.7</v>
      </c>
      <c r="DY164" s="20">
        <v>13.4</v>
      </c>
      <c r="DZ164" s="20">
        <v>138</v>
      </c>
      <c r="EA164" s="20">
        <v>0.52600000000000002</v>
      </c>
      <c r="EB164" s="20">
        <v>-5</v>
      </c>
      <c r="EC164" s="66">
        <v>254</v>
      </c>
      <c r="ED164" s="66">
        <v>207</v>
      </c>
      <c r="EE164" s="66">
        <v>138</v>
      </c>
      <c r="EF164" s="66">
        <v>171</v>
      </c>
      <c r="EG164" s="66">
        <v>244</v>
      </c>
      <c r="EH164" s="66">
        <v>156.30000000000001</v>
      </c>
      <c r="EI164" s="66">
        <v>138</v>
      </c>
      <c r="EJ164" s="66">
        <v>251</v>
      </c>
      <c r="EK164" s="20">
        <v>11502.4</v>
      </c>
      <c r="EL164" s="20">
        <v>11874.75</v>
      </c>
      <c r="EM164" s="20">
        <v>65.293500000000009</v>
      </c>
      <c r="EN164" s="20">
        <v>78.972727272727283</v>
      </c>
      <c r="EO164" s="20">
        <v>13.6584</v>
      </c>
      <c r="EP164" s="20">
        <v>95.81</v>
      </c>
      <c r="EQ164" s="21">
        <v>88</v>
      </c>
      <c r="ER164" s="21">
        <v>80</v>
      </c>
      <c r="ES164" s="61" t="s">
        <v>329</v>
      </c>
      <c r="ET164" s="61">
        <v>168</v>
      </c>
      <c r="EU164" s="61">
        <v>8</v>
      </c>
    </row>
    <row r="165" spans="1:151" x14ac:dyDescent="0.45">
      <c r="A165" s="64">
        <v>45277</v>
      </c>
      <c r="B165" s="21" t="s">
        <v>73</v>
      </c>
      <c r="C165" s="21">
        <v>133</v>
      </c>
      <c r="D165" s="21" t="s">
        <v>100</v>
      </c>
      <c r="E165" s="21">
        <v>190</v>
      </c>
      <c r="F165" s="50" t="s">
        <v>558</v>
      </c>
      <c r="G165" t="s">
        <v>73</v>
      </c>
      <c r="H165" t="s">
        <v>100</v>
      </c>
      <c r="I165" t="s">
        <v>73</v>
      </c>
      <c r="J165" t="s">
        <v>100</v>
      </c>
      <c r="K165" t="s">
        <v>412</v>
      </c>
      <c r="L165" t="s">
        <v>100</v>
      </c>
      <c r="M165" t="s">
        <v>583</v>
      </c>
      <c r="N165" t="s">
        <v>100</v>
      </c>
      <c r="O165" t="s">
        <v>73</v>
      </c>
      <c r="P165" t="s">
        <v>100</v>
      </c>
      <c r="Q165" t="s">
        <v>412</v>
      </c>
      <c r="R165" t="s">
        <v>100</v>
      </c>
      <c r="S165" t="s">
        <v>21</v>
      </c>
      <c r="T165" t="s">
        <v>24</v>
      </c>
      <c r="U165">
        <v>10</v>
      </c>
      <c r="V165">
        <v>10</v>
      </c>
      <c r="W165" s="20">
        <v>0.8</v>
      </c>
      <c r="X165" s="20">
        <v>13.94</v>
      </c>
      <c r="Y165" s="20">
        <v>111.2</v>
      </c>
      <c r="Z165" s="20">
        <v>97.2</v>
      </c>
      <c r="AA165" s="20">
        <v>69.8</v>
      </c>
      <c r="AB165" s="20">
        <v>0.1</v>
      </c>
      <c r="AC165" s="20">
        <v>2.37</v>
      </c>
      <c r="AD165" s="20">
        <v>106.8</v>
      </c>
      <c r="AE165" s="20">
        <v>104.4</v>
      </c>
      <c r="AF165" s="20">
        <v>2.37</v>
      </c>
      <c r="AG165" s="20">
        <v>111</v>
      </c>
      <c r="AH165" s="20">
        <v>98.2</v>
      </c>
      <c r="AI165" s="20">
        <v>0.8044</v>
      </c>
      <c r="AJ165" s="20">
        <v>0.9</v>
      </c>
      <c r="AK165" s="20">
        <v>0.09</v>
      </c>
      <c r="AL165" s="20">
        <v>1362</v>
      </c>
      <c r="AM165" s="20">
        <v>11.25</v>
      </c>
      <c r="AN165" s="20">
        <v>2.85</v>
      </c>
      <c r="AO165" s="20">
        <v>809</v>
      </c>
      <c r="AP165" s="20">
        <v>725</v>
      </c>
      <c r="AQ165" s="20">
        <v>629</v>
      </c>
      <c r="AR165" s="20">
        <v>0.44700000000000001</v>
      </c>
      <c r="AS165" s="20">
        <v>84</v>
      </c>
      <c r="AT165" s="20">
        <v>261</v>
      </c>
      <c r="AU165" s="20">
        <v>0.32200000000000001</v>
      </c>
      <c r="AV165" s="20">
        <v>163</v>
      </c>
      <c r="AW165" s="20">
        <v>221</v>
      </c>
      <c r="AX165" s="20">
        <v>0.73799999999999999</v>
      </c>
      <c r="AY165" s="20">
        <v>145</v>
      </c>
      <c r="AZ165" s="20">
        <v>14.5</v>
      </c>
      <c r="BA165" s="20">
        <v>409</v>
      </c>
      <c r="BB165" s="20">
        <v>40.9</v>
      </c>
      <c r="BC165" s="20">
        <v>162</v>
      </c>
      <c r="BD165" s="20">
        <v>69</v>
      </c>
      <c r="BE165" s="20">
        <v>38</v>
      </c>
      <c r="BF165" s="20">
        <v>146</v>
      </c>
      <c r="BG165" s="20">
        <v>160</v>
      </c>
      <c r="BH165" s="20">
        <v>80.900000000000006</v>
      </c>
      <c r="BI165" s="20">
        <v>72.5</v>
      </c>
      <c r="BJ165" s="20">
        <v>8.4</v>
      </c>
      <c r="BK165" s="20">
        <v>1.1100000000000001</v>
      </c>
      <c r="BL165" s="20">
        <v>14.6</v>
      </c>
      <c r="BM165" s="20">
        <v>0.47299999999999998</v>
      </c>
      <c r="BN165" s="20">
        <v>26.1</v>
      </c>
      <c r="BO165" s="20">
        <v>22.1</v>
      </c>
      <c r="BP165" s="20">
        <v>3.8</v>
      </c>
      <c r="BQ165" s="20">
        <v>6.9</v>
      </c>
      <c r="BR165" s="20">
        <v>16</v>
      </c>
      <c r="BS165" s="20">
        <v>68</v>
      </c>
      <c r="BT165" s="20">
        <v>0.57199999999999995</v>
      </c>
      <c r="BU165" s="20">
        <v>-4</v>
      </c>
      <c r="BV165" s="66">
        <v>73</v>
      </c>
      <c r="BW165" s="66">
        <v>23</v>
      </c>
      <c r="BX165" s="66">
        <v>34</v>
      </c>
      <c r="BY165" s="66">
        <v>36</v>
      </c>
      <c r="BZ165" s="66">
        <v>42</v>
      </c>
      <c r="CA165" s="66">
        <v>29.5</v>
      </c>
      <c r="CB165" s="66">
        <v>67</v>
      </c>
      <c r="CC165" s="66">
        <v>38</v>
      </c>
      <c r="CD165" s="20">
        <v>0.8</v>
      </c>
      <c r="CE165" s="20">
        <v>12.04</v>
      </c>
      <c r="CF165" s="20">
        <v>114.3</v>
      </c>
      <c r="CG165" s="20">
        <v>102.3</v>
      </c>
      <c r="CH165" s="20">
        <v>68.7</v>
      </c>
      <c r="CI165" s="20">
        <v>7.3999999999999996E-2</v>
      </c>
      <c r="CJ165" s="20">
        <v>-2.87</v>
      </c>
      <c r="CK165" s="20">
        <v>102</v>
      </c>
      <c r="CL165" s="20">
        <v>104.9</v>
      </c>
      <c r="CM165" s="20">
        <v>-7.35</v>
      </c>
      <c r="CN165" s="20">
        <v>114.4</v>
      </c>
      <c r="CO165" s="20">
        <v>99.1</v>
      </c>
      <c r="CP165" s="63">
        <v>0.83850000000000002</v>
      </c>
      <c r="CQ165" s="20">
        <v>0.5</v>
      </c>
      <c r="CR165" s="20">
        <v>0.05</v>
      </c>
      <c r="CS165" s="20">
        <v>1346</v>
      </c>
      <c r="CT165" s="20">
        <v>11.07</v>
      </c>
      <c r="CU165" s="20">
        <v>0.56999999999999995</v>
      </c>
      <c r="CV165" s="20">
        <v>773</v>
      </c>
      <c r="CW165" s="20">
        <v>668</v>
      </c>
      <c r="CX165" s="20">
        <v>583</v>
      </c>
      <c r="CY165" s="20">
        <v>0.44600000000000001</v>
      </c>
      <c r="CZ165" s="20">
        <v>84</v>
      </c>
      <c r="DA165" s="20">
        <v>257</v>
      </c>
      <c r="DB165" s="20">
        <v>0.32700000000000001</v>
      </c>
      <c r="DC165" s="20">
        <v>169</v>
      </c>
      <c r="DD165" s="20">
        <v>225</v>
      </c>
      <c r="DE165" s="20">
        <v>0.751</v>
      </c>
      <c r="DF165" s="20">
        <v>114</v>
      </c>
      <c r="DG165" s="20">
        <v>11.4</v>
      </c>
      <c r="DH165" s="20">
        <v>400</v>
      </c>
      <c r="DI165" s="20">
        <v>40</v>
      </c>
      <c r="DJ165" s="20">
        <v>155</v>
      </c>
      <c r="DK165" s="20">
        <v>49</v>
      </c>
      <c r="DL165" s="20">
        <v>27</v>
      </c>
      <c r="DM165" s="20">
        <v>104</v>
      </c>
      <c r="DN165" s="20">
        <v>134</v>
      </c>
      <c r="DO165" s="20">
        <v>77.3</v>
      </c>
      <c r="DP165" s="20">
        <v>66.8</v>
      </c>
      <c r="DQ165" s="20">
        <v>10.5</v>
      </c>
      <c r="DR165" s="20">
        <v>1.49</v>
      </c>
      <c r="DS165" s="20">
        <v>10.4</v>
      </c>
      <c r="DT165" s="20">
        <v>0.47099999999999997</v>
      </c>
      <c r="DU165" s="20">
        <v>25.7</v>
      </c>
      <c r="DV165" s="20">
        <v>22.5</v>
      </c>
      <c r="DW165" s="20">
        <v>2.7</v>
      </c>
      <c r="DX165" s="20">
        <v>4.9000000000000004</v>
      </c>
      <c r="DY165" s="20">
        <v>13.4</v>
      </c>
      <c r="DZ165" s="20">
        <v>54</v>
      </c>
      <c r="EA165" s="20">
        <v>0.58199999999999996</v>
      </c>
      <c r="EB165" s="20">
        <v>7</v>
      </c>
      <c r="EC165" s="66">
        <v>72</v>
      </c>
      <c r="ED165" s="66">
        <v>68</v>
      </c>
      <c r="EE165" s="66">
        <v>60</v>
      </c>
      <c r="EF165" s="66">
        <v>67</v>
      </c>
      <c r="EG165" s="66">
        <v>63</v>
      </c>
      <c r="EH165" s="66">
        <v>51.7</v>
      </c>
      <c r="EI165" s="66">
        <v>55</v>
      </c>
      <c r="EJ165" s="66">
        <v>166</v>
      </c>
      <c r="EK165" s="20">
        <v>11375.76</v>
      </c>
      <c r="EL165" s="20">
        <v>11109.960000000001</v>
      </c>
      <c r="EM165" s="20">
        <v>71.540000000000006</v>
      </c>
      <c r="EN165" s="20">
        <v>71.760000000000005</v>
      </c>
      <c r="EO165" s="20">
        <v>12.016</v>
      </c>
      <c r="EP165" s="20">
        <v>98.891999999999996</v>
      </c>
      <c r="EQ165" s="21">
        <v>46</v>
      </c>
      <c r="ER165" s="21">
        <v>62</v>
      </c>
      <c r="ES165" s="61" t="s">
        <v>100</v>
      </c>
      <c r="ET165" s="61">
        <v>108</v>
      </c>
      <c r="EU165" s="61">
        <v>-16</v>
      </c>
    </row>
    <row r="166" spans="1:151" x14ac:dyDescent="0.45">
      <c r="A166" s="64">
        <v>45277</v>
      </c>
      <c r="B166" s="21" t="s">
        <v>219</v>
      </c>
      <c r="C166" s="21">
        <v>1</v>
      </c>
      <c r="D166" s="21" t="s">
        <v>227</v>
      </c>
      <c r="E166" s="21">
        <v>333</v>
      </c>
      <c r="F166" s="50" t="s">
        <v>558</v>
      </c>
      <c r="G166" t="s">
        <v>219</v>
      </c>
      <c r="H166" t="s">
        <v>227</v>
      </c>
      <c r="I166" t="s">
        <v>219</v>
      </c>
      <c r="J166" t="s">
        <v>227</v>
      </c>
      <c r="K166" t="s">
        <v>219</v>
      </c>
      <c r="L166" t="s">
        <v>227</v>
      </c>
      <c r="M166" t="s">
        <v>662</v>
      </c>
      <c r="N166" t="s">
        <v>599</v>
      </c>
      <c r="O166" t="s">
        <v>1367</v>
      </c>
      <c r="P166" t="s">
        <v>227</v>
      </c>
      <c r="Q166" t="s">
        <v>219</v>
      </c>
      <c r="R166" t="s">
        <v>227</v>
      </c>
      <c r="S166" t="s">
        <v>116</v>
      </c>
      <c r="T166" t="s">
        <v>56</v>
      </c>
      <c r="U166">
        <v>9</v>
      </c>
      <c r="V166">
        <v>7</v>
      </c>
      <c r="W166" s="20">
        <v>0.4</v>
      </c>
      <c r="X166" s="20">
        <v>-2.71</v>
      </c>
      <c r="Y166" s="20">
        <v>102.9</v>
      </c>
      <c r="Z166" s="20">
        <v>105.6</v>
      </c>
      <c r="AA166" s="20">
        <v>69</v>
      </c>
      <c r="AB166" s="20">
        <v>-3.1E-2</v>
      </c>
      <c r="AC166" s="20">
        <v>1.21</v>
      </c>
      <c r="AD166" s="20">
        <v>102.6</v>
      </c>
      <c r="AE166" s="20">
        <v>101.3</v>
      </c>
      <c r="AF166" s="20">
        <v>0.97</v>
      </c>
      <c r="AG166" s="20">
        <v>103.2</v>
      </c>
      <c r="AH166" s="20">
        <v>102.6</v>
      </c>
      <c r="AI166" s="20">
        <v>0.51649999999999996</v>
      </c>
      <c r="AJ166" s="20">
        <v>-3.9</v>
      </c>
      <c r="AK166" s="20">
        <v>-0.43333333333333335</v>
      </c>
      <c r="AL166" s="20">
        <v>1132</v>
      </c>
      <c r="AM166" s="20">
        <v>-3.57</v>
      </c>
      <c r="AN166" s="20">
        <v>0.88</v>
      </c>
      <c r="AO166" s="20">
        <v>748</v>
      </c>
      <c r="AP166" s="20">
        <v>737</v>
      </c>
      <c r="AQ166" s="20">
        <v>593</v>
      </c>
      <c r="AR166" s="20">
        <v>0.432</v>
      </c>
      <c r="AS166" s="20">
        <v>57</v>
      </c>
      <c r="AT166" s="20">
        <v>175</v>
      </c>
      <c r="AU166" s="20">
        <v>0.32600000000000001</v>
      </c>
      <c r="AV166" s="20">
        <v>179</v>
      </c>
      <c r="AW166" s="20">
        <v>246</v>
      </c>
      <c r="AX166" s="20">
        <v>0.72799999999999998</v>
      </c>
      <c r="AY166" s="20">
        <v>98</v>
      </c>
      <c r="AZ166" s="20">
        <v>10.888888888888889</v>
      </c>
      <c r="BA166" s="20">
        <v>336</v>
      </c>
      <c r="BB166" s="20">
        <v>37.333333333333336</v>
      </c>
      <c r="BC166" s="20">
        <v>138</v>
      </c>
      <c r="BD166" s="20">
        <v>85</v>
      </c>
      <c r="BE166" s="20">
        <v>15</v>
      </c>
      <c r="BF166" s="20">
        <v>132</v>
      </c>
      <c r="BG166" s="20">
        <v>205</v>
      </c>
      <c r="BH166" s="20">
        <v>74.8</v>
      </c>
      <c r="BI166" s="20">
        <v>73.7</v>
      </c>
      <c r="BJ166" s="20">
        <v>1.1000000000000001</v>
      </c>
      <c r="BK166" s="20">
        <v>1.0449999999999999</v>
      </c>
      <c r="BL166" s="20">
        <v>13.2</v>
      </c>
      <c r="BM166" s="20">
        <v>0.64400000000000002</v>
      </c>
      <c r="BN166" s="20">
        <v>17.5</v>
      </c>
      <c r="BO166" s="20">
        <v>24.6</v>
      </c>
      <c r="BP166" s="20">
        <v>1.5</v>
      </c>
      <c r="BQ166" s="20">
        <v>8.5</v>
      </c>
      <c r="BR166" s="20">
        <v>20.5</v>
      </c>
      <c r="BS166" s="20">
        <v>244</v>
      </c>
      <c r="BT166" s="20">
        <v>0.45700000000000002</v>
      </c>
      <c r="BU166" s="20">
        <v>-5</v>
      </c>
      <c r="BV166" s="66">
        <v>230</v>
      </c>
      <c r="BW166" s="66">
        <v>247</v>
      </c>
      <c r="BX166" s="66">
        <v>270</v>
      </c>
      <c r="BY166" s="66">
        <v>202</v>
      </c>
      <c r="BZ166" s="66">
        <v>201</v>
      </c>
      <c r="CA166" s="66">
        <v>194</v>
      </c>
      <c r="CB166" s="66">
        <v>244</v>
      </c>
      <c r="CC166" s="66">
        <v>233</v>
      </c>
      <c r="CD166" s="20">
        <v>0.6</v>
      </c>
      <c r="CE166" s="20">
        <v>-1.76</v>
      </c>
      <c r="CF166" s="20">
        <v>97.5</v>
      </c>
      <c r="CG166" s="20">
        <v>99.3</v>
      </c>
      <c r="CH166" s="20">
        <v>71.3</v>
      </c>
      <c r="CI166" s="20">
        <v>4.2999999999999997E-2</v>
      </c>
      <c r="CJ166" s="20">
        <v>0.57999999999999996</v>
      </c>
      <c r="CK166" s="20">
        <v>105</v>
      </c>
      <c r="CL166" s="20">
        <v>104.5</v>
      </c>
      <c r="CM166" s="20">
        <v>0.57999999999999996</v>
      </c>
      <c r="CN166" s="20">
        <v>97.2</v>
      </c>
      <c r="CO166" s="20">
        <v>96.8</v>
      </c>
      <c r="CP166" s="63">
        <v>0.51160000000000005</v>
      </c>
      <c r="CQ166" s="20">
        <v>-2.4</v>
      </c>
      <c r="CR166" s="20">
        <v>-0.34285714285714286</v>
      </c>
      <c r="CS166" s="20">
        <v>1149</v>
      </c>
      <c r="CT166" s="20">
        <v>-3.4</v>
      </c>
      <c r="CU166" s="20">
        <v>0.32</v>
      </c>
      <c r="CV166" s="20">
        <v>786</v>
      </c>
      <c r="CW166" s="20">
        <v>684</v>
      </c>
      <c r="CX166" s="20">
        <v>595</v>
      </c>
      <c r="CY166" s="20">
        <v>0.47099999999999997</v>
      </c>
      <c r="CZ166" s="20">
        <v>55</v>
      </c>
      <c r="DA166" s="20">
        <v>189</v>
      </c>
      <c r="DB166" s="20">
        <v>0.29099999999999998</v>
      </c>
      <c r="DC166" s="20">
        <v>171</v>
      </c>
      <c r="DD166" s="20">
        <v>258</v>
      </c>
      <c r="DE166" s="20">
        <v>0.66300000000000003</v>
      </c>
      <c r="DF166" s="20">
        <v>120</v>
      </c>
      <c r="DG166" s="20">
        <v>17.142857142857142</v>
      </c>
      <c r="DH166" s="20">
        <v>371</v>
      </c>
      <c r="DI166" s="20">
        <v>53</v>
      </c>
      <c r="DJ166" s="20">
        <v>167</v>
      </c>
      <c r="DK166" s="20">
        <v>114</v>
      </c>
      <c r="DL166" s="20">
        <v>39</v>
      </c>
      <c r="DM166" s="20">
        <v>147</v>
      </c>
      <c r="DN166" s="20">
        <v>204</v>
      </c>
      <c r="DO166" s="20">
        <v>78.599999999999994</v>
      </c>
      <c r="DP166" s="20">
        <v>68.400000000000006</v>
      </c>
      <c r="DQ166" s="20">
        <v>10.199999999999999</v>
      </c>
      <c r="DR166" s="20">
        <v>1.1359999999999999</v>
      </c>
      <c r="DS166" s="20">
        <v>14.7</v>
      </c>
      <c r="DT166" s="20">
        <v>0.77600000000000002</v>
      </c>
      <c r="DU166" s="20">
        <v>18.899999999999999</v>
      </c>
      <c r="DV166" s="20">
        <v>25.8</v>
      </c>
      <c r="DW166" s="20">
        <v>3.9</v>
      </c>
      <c r="DX166" s="20">
        <v>11.4</v>
      </c>
      <c r="DY166" s="20">
        <v>20.399999999999999</v>
      </c>
      <c r="DZ166" s="20">
        <v>228</v>
      </c>
      <c r="EA166" s="20">
        <v>0.46400000000000002</v>
      </c>
      <c r="EB166" s="20">
        <v>3</v>
      </c>
      <c r="EC166" s="66">
        <v>255</v>
      </c>
      <c r="ED166" s="66">
        <v>209</v>
      </c>
      <c r="EE166" s="66">
        <v>205</v>
      </c>
      <c r="EF166" s="66">
        <v>214</v>
      </c>
      <c r="EG166" s="66">
        <v>184</v>
      </c>
      <c r="EH166" s="66">
        <v>174.3</v>
      </c>
      <c r="EI166" s="66">
        <v>230</v>
      </c>
      <c r="EJ166" s="66">
        <v>241</v>
      </c>
      <c r="EK166" s="20">
        <v>10217.970000000001</v>
      </c>
      <c r="EL166" s="20">
        <v>10296</v>
      </c>
      <c r="EM166" s="20">
        <v>150.47999999999999</v>
      </c>
      <c r="EN166" s="20">
        <v>124.94999999999999</v>
      </c>
      <c r="EO166" s="20">
        <v>13.5915</v>
      </c>
      <c r="EP166" s="20">
        <v>148.512</v>
      </c>
      <c r="EQ166" s="21">
        <v>88</v>
      </c>
      <c r="ER166" s="21">
        <v>82</v>
      </c>
      <c r="ES166" s="61" t="s">
        <v>219</v>
      </c>
      <c r="ET166" s="61">
        <v>170</v>
      </c>
      <c r="EU166" s="61">
        <v>6</v>
      </c>
    </row>
    <row r="167" spans="1:151" x14ac:dyDescent="0.45">
      <c r="A167" s="64">
        <v>45277</v>
      </c>
      <c r="B167" s="21" t="s">
        <v>54</v>
      </c>
      <c r="C167" s="21">
        <v>179</v>
      </c>
      <c r="D167" s="21" t="s">
        <v>79</v>
      </c>
      <c r="E167" s="21">
        <v>264</v>
      </c>
      <c r="F167" s="50" t="s">
        <v>1644</v>
      </c>
      <c r="G167" t="s">
        <v>54</v>
      </c>
      <c r="H167" t="s">
        <v>79</v>
      </c>
      <c r="I167" t="s">
        <v>54</v>
      </c>
      <c r="J167" t="s">
        <v>79</v>
      </c>
      <c r="K167" t="s">
        <v>54</v>
      </c>
      <c r="L167" t="s">
        <v>79</v>
      </c>
      <c r="M167" t="s">
        <v>54</v>
      </c>
      <c r="N167" t="s">
        <v>79</v>
      </c>
      <c r="O167" t="s">
        <v>54</v>
      </c>
      <c r="P167" t="s">
        <v>79</v>
      </c>
      <c r="Q167" t="s">
        <v>54</v>
      </c>
      <c r="R167" t="s">
        <v>79</v>
      </c>
      <c r="S167" t="s">
        <v>17</v>
      </c>
      <c r="T167" t="s">
        <v>15</v>
      </c>
      <c r="U167">
        <v>10</v>
      </c>
      <c r="V167">
        <v>10</v>
      </c>
      <c r="W167" s="20">
        <v>0.7</v>
      </c>
      <c r="X167" s="20">
        <v>9.7799999999999994</v>
      </c>
      <c r="Y167" s="20">
        <v>109.4</v>
      </c>
      <c r="Z167" s="20">
        <v>99.6</v>
      </c>
      <c r="AA167" s="20">
        <v>67.099999999999994</v>
      </c>
      <c r="AB167" s="20">
        <v>0</v>
      </c>
      <c r="AC167" s="20">
        <v>-2.1</v>
      </c>
      <c r="AD167" s="20">
        <v>104.3</v>
      </c>
      <c r="AE167" s="20">
        <v>106.4</v>
      </c>
      <c r="AF167" s="20">
        <v>-2.1</v>
      </c>
      <c r="AG167" s="20">
        <v>110.4</v>
      </c>
      <c r="AH167" s="20">
        <v>99.7</v>
      </c>
      <c r="AI167" s="20">
        <v>0.76470000000000005</v>
      </c>
      <c r="AJ167" s="20">
        <v>-0.3</v>
      </c>
      <c r="AK167" s="20">
        <v>-0.03</v>
      </c>
      <c r="AL167" s="20">
        <v>1313</v>
      </c>
      <c r="AM167" s="20">
        <v>5.95</v>
      </c>
      <c r="AN167" s="20">
        <v>-0.56000000000000005</v>
      </c>
      <c r="AO167" s="20">
        <v>743</v>
      </c>
      <c r="AP167" s="20">
        <v>678</v>
      </c>
      <c r="AQ167" s="20">
        <v>586</v>
      </c>
      <c r="AR167" s="20">
        <v>0.45100000000000001</v>
      </c>
      <c r="AS167" s="20">
        <v>94</v>
      </c>
      <c r="AT167" s="20">
        <v>269</v>
      </c>
      <c r="AU167" s="20">
        <v>0.34899999999999998</v>
      </c>
      <c r="AV167" s="20">
        <v>121</v>
      </c>
      <c r="AW167" s="20">
        <v>158</v>
      </c>
      <c r="AX167" s="20">
        <v>0.76600000000000001</v>
      </c>
      <c r="AY167" s="20">
        <v>89</v>
      </c>
      <c r="AZ167" s="20">
        <v>8.9</v>
      </c>
      <c r="BA167" s="20">
        <v>332</v>
      </c>
      <c r="BB167" s="20">
        <v>33.200000000000003</v>
      </c>
      <c r="BC167" s="20">
        <v>142</v>
      </c>
      <c r="BD167" s="20">
        <v>92</v>
      </c>
      <c r="BE167" s="20">
        <v>65</v>
      </c>
      <c r="BF167" s="20">
        <v>114</v>
      </c>
      <c r="BG167" s="20">
        <v>176</v>
      </c>
      <c r="BH167" s="20">
        <v>74.3</v>
      </c>
      <c r="BI167" s="20">
        <v>67.8</v>
      </c>
      <c r="BJ167" s="20">
        <v>6.5</v>
      </c>
      <c r="BK167" s="20">
        <v>1.246</v>
      </c>
      <c r="BL167" s="20">
        <v>11.4</v>
      </c>
      <c r="BM167" s="20">
        <v>0.80700000000000005</v>
      </c>
      <c r="BN167" s="20">
        <v>26.9</v>
      </c>
      <c r="BO167" s="20">
        <v>15.8</v>
      </c>
      <c r="BP167" s="20">
        <v>6.5</v>
      </c>
      <c r="BQ167" s="20">
        <v>9.1999999999999993</v>
      </c>
      <c r="BR167" s="20">
        <v>17.600000000000001</v>
      </c>
      <c r="BS167" s="20">
        <v>94</v>
      </c>
      <c r="BT167" s="20">
        <v>0.55200000000000005</v>
      </c>
      <c r="BU167" s="20">
        <v>25</v>
      </c>
      <c r="BV167" s="66">
        <v>86</v>
      </c>
      <c r="BW167" s="66">
        <v>51</v>
      </c>
      <c r="BX167" s="66">
        <v>74</v>
      </c>
      <c r="BY167" s="66">
        <v>77</v>
      </c>
      <c r="BZ167" s="66">
        <v>78</v>
      </c>
      <c r="CA167" s="66">
        <v>57</v>
      </c>
      <c r="CB167" s="66">
        <v>94</v>
      </c>
      <c r="CC167" s="66">
        <v>141</v>
      </c>
      <c r="CD167" s="20">
        <v>0.6</v>
      </c>
      <c r="CE167" s="20">
        <v>8.2899999999999991</v>
      </c>
      <c r="CF167" s="20">
        <v>109.4</v>
      </c>
      <c r="CG167" s="20">
        <v>101.1</v>
      </c>
      <c r="CH167" s="20">
        <v>67.2</v>
      </c>
      <c r="CI167" s="20">
        <v>-4.1000000000000002E-2</v>
      </c>
      <c r="CJ167" s="20">
        <v>-2.21</v>
      </c>
      <c r="CK167" s="20">
        <v>103.9</v>
      </c>
      <c r="CL167" s="20">
        <v>106.1</v>
      </c>
      <c r="CM167" s="20">
        <v>-2.21</v>
      </c>
      <c r="CN167" s="20">
        <v>107.7</v>
      </c>
      <c r="CO167" s="20">
        <v>100.1</v>
      </c>
      <c r="CP167" s="63">
        <v>0.69810000000000005</v>
      </c>
      <c r="CQ167" s="20">
        <v>-1.6</v>
      </c>
      <c r="CR167" s="20">
        <v>-0.16</v>
      </c>
      <c r="CS167" s="20">
        <v>1257</v>
      </c>
      <c r="CT167" s="20">
        <v>7.58</v>
      </c>
      <c r="CU167" s="20">
        <v>1.28</v>
      </c>
      <c r="CV167" s="20">
        <v>739</v>
      </c>
      <c r="CW167" s="20">
        <v>676</v>
      </c>
      <c r="CX167" s="20">
        <v>588</v>
      </c>
      <c r="CY167" s="20">
        <v>0.45600000000000002</v>
      </c>
      <c r="CZ167" s="20">
        <v>52</v>
      </c>
      <c r="DA167" s="20">
        <v>180</v>
      </c>
      <c r="DB167" s="20">
        <v>0.28899999999999998</v>
      </c>
      <c r="DC167" s="20">
        <v>151</v>
      </c>
      <c r="DD167" s="20">
        <v>200</v>
      </c>
      <c r="DE167" s="20">
        <v>0.755</v>
      </c>
      <c r="DF167" s="20">
        <v>128</v>
      </c>
      <c r="DG167" s="20">
        <v>12.8</v>
      </c>
      <c r="DH167" s="20">
        <v>383</v>
      </c>
      <c r="DI167" s="20">
        <v>38.299999999999997</v>
      </c>
      <c r="DJ167" s="20">
        <v>130</v>
      </c>
      <c r="DK167" s="20">
        <v>83</v>
      </c>
      <c r="DL167" s="20">
        <v>36</v>
      </c>
      <c r="DM167" s="20">
        <v>121</v>
      </c>
      <c r="DN167" s="20">
        <v>161</v>
      </c>
      <c r="DO167" s="20">
        <v>73.900000000000006</v>
      </c>
      <c r="DP167" s="20">
        <v>67.599999999999994</v>
      </c>
      <c r="DQ167" s="20">
        <v>6.3</v>
      </c>
      <c r="DR167" s="20">
        <v>1.0740000000000001</v>
      </c>
      <c r="DS167" s="20">
        <v>12.1</v>
      </c>
      <c r="DT167" s="20">
        <v>0.68600000000000005</v>
      </c>
      <c r="DU167" s="20">
        <v>18</v>
      </c>
      <c r="DV167" s="20">
        <v>20</v>
      </c>
      <c r="DW167" s="20">
        <v>3.6</v>
      </c>
      <c r="DX167" s="20">
        <v>8.3000000000000007</v>
      </c>
      <c r="DY167" s="20">
        <v>16.100000000000001</v>
      </c>
      <c r="DZ167" s="20">
        <v>157</v>
      </c>
      <c r="EA167" s="20">
        <v>0.51400000000000001</v>
      </c>
      <c r="EB167" s="20">
        <v>-16</v>
      </c>
      <c r="EC167" s="66">
        <v>112</v>
      </c>
      <c r="ED167" s="66">
        <v>125</v>
      </c>
      <c r="EE167" s="66">
        <v>136</v>
      </c>
      <c r="EF167" s="66">
        <v>102</v>
      </c>
      <c r="EG167" s="66">
        <v>88</v>
      </c>
      <c r="EH167" s="66">
        <v>96</v>
      </c>
      <c r="EI167" s="66">
        <v>157</v>
      </c>
      <c r="EJ167" s="66">
        <v>169</v>
      </c>
      <c r="EK167" s="20">
        <v>11060.34</v>
      </c>
      <c r="EL167" s="20">
        <v>10896.24</v>
      </c>
      <c r="EM167" s="20">
        <v>94.62</v>
      </c>
      <c r="EN167" s="20">
        <v>111.32</v>
      </c>
      <c r="EO167" s="20">
        <v>13.288000000000002</v>
      </c>
      <c r="EP167" s="20">
        <v>123.32600000000001</v>
      </c>
      <c r="EQ167" s="21">
        <v>87</v>
      </c>
      <c r="ER167" s="21">
        <v>93</v>
      </c>
      <c r="ES167" s="61" t="s">
        <v>79</v>
      </c>
      <c r="ET167" s="61">
        <v>180</v>
      </c>
      <c r="EU167" s="61">
        <v>-6</v>
      </c>
    </row>
    <row r="168" spans="1:151" x14ac:dyDescent="0.45">
      <c r="A168" s="64">
        <v>45277</v>
      </c>
      <c r="B168" s="21" t="s">
        <v>92</v>
      </c>
      <c r="C168" s="21">
        <v>284</v>
      </c>
      <c r="D168" s="21" t="s">
        <v>349</v>
      </c>
      <c r="E168" s="21">
        <v>116</v>
      </c>
      <c r="F168" s="50" t="s">
        <v>558</v>
      </c>
      <c r="G168" t="s">
        <v>92</v>
      </c>
      <c r="H168" t="s">
        <v>349</v>
      </c>
      <c r="I168" t="s">
        <v>92</v>
      </c>
      <c r="J168" t="s">
        <v>349</v>
      </c>
      <c r="K168" t="s">
        <v>92</v>
      </c>
      <c r="L168" t="s">
        <v>349</v>
      </c>
      <c r="M168" t="s">
        <v>92</v>
      </c>
      <c r="N168" t="s">
        <v>349</v>
      </c>
      <c r="O168" t="s">
        <v>92</v>
      </c>
      <c r="P168" t="s">
        <v>349</v>
      </c>
      <c r="Q168" t="s">
        <v>92</v>
      </c>
      <c r="R168" t="s">
        <v>349</v>
      </c>
      <c r="S168" t="s">
        <v>19</v>
      </c>
      <c r="T168" t="s">
        <v>182</v>
      </c>
      <c r="U168">
        <v>8</v>
      </c>
      <c r="V168">
        <v>8</v>
      </c>
      <c r="W168" s="20">
        <v>0.5</v>
      </c>
      <c r="X168" s="20">
        <v>7.93</v>
      </c>
      <c r="Y168" s="20">
        <v>109.7</v>
      </c>
      <c r="Z168" s="20">
        <v>101.8</v>
      </c>
      <c r="AA168" s="20">
        <v>70</v>
      </c>
      <c r="AB168" s="20">
        <v>-0.09</v>
      </c>
      <c r="AC168" s="20">
        <v>-1.42</v>
      </c>
      <c r="AD168" s="20">
        <v>105</v>
      </c>
      <c r="AE168" s="20">
        <v>106.5</v>
      </c>
      <c r="AF168" s="20">
        <v>-1.42</v>
      </c>
      <c r="AG168" s="20">
        <v>110.5</v>
      </c>
      <c r="AH168" s="20">
        <v>100.6</v>
      </c>
      <c r="AI168" s="20">
        <v>0.74490000000000001</v>
      </c>
      <c r="AJ168" s="20">
        <v>-2.2999999999999998</v>
      </c>
      <c r="AK168" s="20">
        <v>-0.28749999999999998</v>
      </c>
      <c r="AL168" s="20">
        <v>1246</v>
      </c>
      <c r="AM168" s="20">
        <v>4.63</v>
      </c>
      <c r="AN168" s="20">
        <v>0.38</v>
      </c>
      <c r="AO168" s="20">
        <v>642</v>
      </c>
      <c r="AP168" s="20">
        <v>608</v>
      </c>
      <c r="AQ168" s="20">
        <v>505</v>
      </c>
      <c r="AR168" s="20">
        <v>0.47299999999999998</v>
      </c>
      <c r="AS168" s="20">
        <v>74</v>
      </c>
      <c r="AT168" s="20">
        <v>209</v>
      </c>
      <c r="AU168" s="20">
        <v>0.35399999999999998</v>
      </c>
      <c r="AV168" s="20">
        <v>90</v>
      </c>
      <c r="AW168" s="20">
        <v>128</v>
      </c>
      <c r="AX168" s="20">
        <v>0.70299999999999996</v>
      </c>
      <c r="AY168" s="20">
        <v>66</v>
      </c>
      <c r="AZ168" s="20">
        <v>8.25</v>
      </c>
      <c r="BA168" s="20">
        <v>286</v>
      </c>
      <c r="BB168" s="20">
        <v>35.75</v>
      </c>
      <c r="BC168" s="20">
        <v>147</v>
      </c>
      <c r="BD168" s="20">
        <v>55</v>
      </c>
      <c r="BE168" s="20">
        <v>27</v>
      </c>
      <c r="BF168" s="20">
        <v>97</v>
      </c>
      <c r="BG168" s="20">
        <v>131</v>
      </c>
      <c r="BH168" s="20">
        <v>80.2</v>
      </c>
      <c r="BI168" s="20">
        <v>76</v>
      </c>
      <c r="BJ168" s="20">
        <v>4.25</v>
      </c>
      <c r="BK168" s="20">
        <v>1.5149999999999999</v>
      </c>
      <c r="BL168" s="20">
        <v>12.125</v>
      </c>
      <c r="BM168" s="20">
        <v>0.56699999999999995</v>
      </c>
      <c r="BN168" s="20">
        <v>26.1</v>
      </c>
      <c r="BO168" s="20">
        <v>16</v>
      </c>
      <c r="BP168" s="20">
        <v>3.4</v>
      </c>
      <c r="BQ168" s="20">
        <v>6.875</v>
      </c>
      <c r="BR168" s="20">
        <v>16.399999999999999</v>
      </c>
      <c r="BS168" s="20">
        <v>257</v>
      </c>
      <c r="BT168" s="20">
        <v>0.45</v>
      </c>
      <c r="BU168" s="20">
        <v>14</v>
      </c>
      <c r="BV168" s="66">
        <v>178</v>
      </c>
      <c r="BW168" s="66">
        <v>151</v>
      </c>
      <c r="BX168" s="66">
        <v>193</v>
      </c>
      <c r="BY168" s="66">
        <v>64</v>
      </c>
      <c r="BZ168" s="66">
        <v>93</v>
      </c>
      <c r="CA168" s="66">
        <v>121.7</v>
      </c>
      <c r="CB168" s="66">
        <v>256</v>
      </c>
      <c r="CC168" s="66">
        <v>204</v>
      </c>
      <c r="CD168" s="20">
        <v>0.6</v>
      </c>
      <c r="CE168" s="20">
        <v>-12.75</v>
      </c>
      <c r="CF168" s="20">
        <v>98.7</v>
      </c>
      <c r="CG168" s="20">
        <v>111.5</v>
      </c>
      <c r="CH168" s="20">
        <v>66.3</v>
      </c>
      <c r="CI168" s="20">
        <v>4.9000000000000002E-2</v>
      </c>
      <c r="CJ168" s="20">
        <v>-6.19</v>
      </c>
      <c r="CK168" s="20">
        <v>101.3</v>
      </c>
      <c r="CL168" s="20">
        <v>107.5</v>
      </c>
      <c r="CM168" s="20">
        <v>-6.19</v>
      </c>
      <c r="CN168" s="20">
        <v>96.9</v>
      </c>
      <c r="CO168" s="20">
        <v>111</v>
      </c>
      <c r="CP168" s="63">
        <v>0.1724</v>
      </c>
      <c r="CQ168" s="20">
        <v>-2.7</v>
      </c>
      <c r="CR168" s="20">
        <v>-0.33750000000000002</v>
      </c>
      <c r="CS168" s="20">
        <v>1038</v>
      </c>
      <c r="CT168" s="20">
        <v>-5.04</v>
      </c>
      <c r="CU168" s="20">
        <v>-2.79</v>
      </c>
      <c r="CV168" s="20">
        <v>740</v>
      </c>
      <c r="CW168" s="20">
        <v>668</v>
      </c>
      <c r="CX168" s="20">
        <v>584</v>
      </c>
      <c r="CY168" s="20">
        <v>0.45400000000000001</v>
      </c>
      <c r="CZ168" s="20">
        <v>86</v>
      </c>
      <c r="DA168" s="20">
        <v>260</v>
      </c>
      <c r="DB168" s="20">
        <v>0.33100000000000002</v>
      </c>
      <c r="DC168" s="20">
        <v>124</v>
      </c>
      <c r="DD168" s="20">
        <v>174</v>
      </c>
      <c r="DE168" s="20">
        <v>0.71299999999999997</v>
      </c>
      <c r="DF168" s="20">
        <v>97</v>
      </c>
      <c r="DG168" s="20">
        <v>12.125</v>
      </c>
      <c r="DH168" s="20">
        <v>356</v>
      </c>
      <c r="DI168" s="20">
        <v>44.5</v>
      </c>
      <c r="DJ168" s="20">
        <v>139</v>
      </c>
      <c r="DK168" s="20">
        <v>74</v>
      </c>
      <c r="DL168" s="20">
        <v>44</v>
      </c>
      <c r="DM168" s="20">
        <v>116</v>
      </c>
      <c r="DN168" s="20">
        <v>184</v>
      </c>
      <c r="DO168" s="20">
        <v>74</v>
      </c>
      <c r="DP168" s="20">
        <v>66.8</v>
      </c>
      <c r="DQ168" s="20">
        <v>7.2</v>
      </c>
      <c r="DR168" s="20">
        <v>1.198</v>
      </c>
      <c r="DS168" s="20">
        <v>11.6</v>
      </c>
      <c r="DT168" s="20">
        <v>0.63800000000000001</v>
      </c>
      <c r="DU168" s="20">
        <v>26</v>
      </c>
      <c r="DV168" s="20">
        <v>17.399999999999999</v>
      </c>
      <c r="DW168" s="20">
        <v>4.4000000000000004</v>
      </c>
      <c r="DX168" s="20">
        <v>7.4</v>
      </c>
      <c r="DY168" s="20">
        <v>18.399999999999999</v>
      </c>
      <c r="DZ168" s="20">
        <v>226</v>
      </c>
      <c r="EA168" s="20">
        <v>0.46500000000000002</v>
      </c>
      <c r="EB168" s="20">
        <v>-19</v>
      </c>
      <c r="EC168" s="66">
        <v>250</v>
      </c>
      <c r="ED168" s="66">
        <v>280</v>
      </c>
      <c r="EE168" s="66">
        <v>234</v>
      </c>
      <c r="EF168" s="66">
        <v>309</v>
      </c>
      <c r="EG168" s="66">
        <v>313</v>
      </c>
      <c r="EH168" s="66">
        <v>221.7</v>
      </c>
      <c r="EI168" s="66">
        <v>228</v>
      </c>
      <c r="EJ168" s="66">
        <v>304</v>
      </c>
      <c r="EK168" s="20">
        <v>12231.550000000001</v>
      </c>
      <c r="EL168" s="20">
        <v>10047.66</v>
      </c>
      <c r="EM168" s="20">
        <v>89.725000000000009</v>
      </c>
      <c r="EN168" s="20">
        <v>79.75</v>
      </c>
      <c r="EO168" s="20">
        <v>11.693199999999999</v>
      </c>
      <c r="EP168" s="20">
        <v>129.352</v>
      </c>
      <c r="EQ168" s="21">
        <v>82</v>
      </c>
      <c r="ER168" s="21">
        <v>64</v>
      </c>
      <c r="ES168" s="61" t="s">
        <v>92</v>
      </c>
      <c r="ET168" s="61">
        <v>146</v>
      </c>
      <c r="EU168" s="61">
        <v>18</v>
      </c>
    </row>
    <row r="169" spans="1:151" x14ac:dyDescent="0.45">
      <c r="A169" s="64">
        <v>45277</v>
      </c>
      <c r="B169" s="21" t="s">
        <v>291</v>
      </c>
      <c r="C169" s="21">
        <v>301</v>
      </c>
      <c r="D169" s="21" t="s">
        <v>320</v>
      </c>
      <c r="E169" s="21">
        <v>115</v>
      </c>
      <c r="F169" s="50" t="s">
        <v>558</v>
      </c>
      <c r="G169" t="s">
        <v>291</v>
      </c>
      <c r="H169" t="s">
        <v>320</v>
      </c>
      <c r="I169" t="s">
        <v>291</v>
      </c>
      <c r="J169" t="s">
        <v>320</v>
      </c>
      <c r="K169" t="s">
        <v>291</v>
      </c>
      <c r="L169" t="s">
        <v>320</v>
      </c>
      <c r="M169" t="s">
        <v>706</v>
      </c>
      <c r="N169" t="s">
        <v>320</v>
      </c>
      <c r="O169" t="s">
        <v>1398</v>
      </c>
      <c r="P169" t="s">
        <v>320</v>
      </c>
      <c r="Q169" t="s">
        <v>291</v>
      </c>
      <c r="R169" t="s">
        <v>320</v>
      </c>
      <c r="S169" t="s">
        <v>274</v>
      </c>
      <c r="T169" t="s">
        <v>236</v>
      </c>
      <c r="U169">
        <v>8</v>
      </c>
      <c r="V169">
        <v>10</v>
      </c>
      <c r="W169" s="20">
        <v>0</v>
      </c>
      <c r="X169" s="20">
        <v>-7.75</v>
      </c>
      <c r="Y169" s="20">
        <v>98.2</v>
      </c>
      <c r="Z169" s="20">
        <v>106</v>
      </c>
      <c r="AA169" s="20">
        <v>67.599999999999994</v>
      </c>
      <c r="AB169" s="20">
        <v>-8.8999999999999996E-2</v>
      </c>
      <c r="AC169" s="20">
        <v>16.04</v>
      </c>
      <c r="AD169" s="20">
        <v>113.3</v>
      </c>
      <c r="AE169" s="20">
        <v>97.3</v>
      </c>
      <c r="AF169" s="20">
        <v>16.04</v>
      </c>
      <c r="AG169" s="20">
        <v>99.2</v>
      </c>
      <c r="AH169" s="20">
        <v>104.8</v>
      </c>
      <c r="AI169" s="20">
        <v>0.3473</v>
      </c>
      <c r="AJ169" s="20">
        <v>-4.0999999999999996</v>
      </c>
      <c r="AK169" s="20">
        <v>-0.51249999999999996</v>
      </c>
      <c r="AL169" s="20">
        <v>1037</v>
      </c>
      <c r="AM169" s="20">
        <v>-6.54</v>
      </c>
      <c r="AN169" s="20">
        <v>14.74</v>
      </c>
      <c r="AO169" s="20">
        <v>391</v>
      </c>
      <c r="AP169" s="20">
        <v>540</v>
      </c>
      <c r="AQ169" s="20">
        <v>446</v>
      </c>
      <c r="AR169" s="20">
        <v>0.34100000000000003</v>
      </c>
      <c r="AS169" s="20">
        <v>43</v>
      </c>
      <c r="AT169" s="20">
        <v>161</v>
      </c>
      <c r="AU169" s="20">
        <v>0.26700000000000002</v>
      </c>
      <c r="AV169" s="20">
        <v>44</v>
      </c>
      <c r="AW169" s="20">
        <v>73</v>
      </c>
      <c r="AX169" s="20">
        <v>0.60299999999999998</v>
      </c>
      <c r="AY169" s="20">
        <v>81</v>
      </c>
      <c r="AZ169" s="20">
        <v>10.125</v>
      </c>
      <c r="BA169" s="20">
        <v>253</v>
      </c>
      <c r="BB169" s="20">
        <v>31.625</v>
      </c>
      <c r="BC169" s="20">
        <v>63</v>
      </c>
      <c r="BD169" s="20">
        <v>40</v>
      </c>
      <c r="BE169" s="20">
        <v>22</v>
      </c>
      <c r="BF169" s="20">
        <v>84</v>
      </c>
      <c r="BG169" s="20">
        <v>134</v>
      </c>
      <c r="BH169" s="20">
        <v>55.9</v>
      </c>
      <c r="BI169" s="20">
        <v>77.143000000000001</v>
      </c>
      <c r="BJ169" s="20">
        <v>-21.286000000000001</v>
      </c>
      <c r="BK169" s="20">
        <v>0.75</v>
      </c>
      <c r="BL169" s="20">
        <v>12</v>
      </c>
      <c r="BM169" s="20">
        <v>0.47599999999999998</v>
      </c>
      <c r="BN169" s="20">
        <v>23</v>
      </c>
      <c r="BO169" s="20">
        <v>10.4</v>
      </c>
      <c r="BP169" s="20">
        <v>3.1</v>
      </c>
      <c r="BQ169" s="20">
        <v>5.7142857142857144</v>
      </c>
      <c r="BR169" s="20">
        <v>19.100000000000001</v>
      </c>
      <c r="BS169" s="20">
        <v>251</v>
      </c>
      <c r="BT169" s="20">
        <v>0.45300000000000001</v>
      </c>
      <c r="BU169" s="20">
        <v>-79</v>
      </c>
      <c r="BV169" s="66">
        <v>297</v>
      </c>
      <c r="BW169" s="66">
        <v>315</v>
      </c>
      <c r="BX169" s="66">
        <v>361</v>
      </c>
      <c r="BY169" s="66">
        <v>271</v>
      </c>
      <c r="BZ169" s="66">
        <v>239</v>
      </c>
      <c r="CA169" s="66">
        <v>238</v>
      </c>
      <c r="CB169" s="66">
        <v>252</v>
      </c>
      <c r="CC169" s="66">
        <v>214</v>
      </c>
      <c r="CD169" s="20">
        <v>0.36363636363636398</v>
      </c>
      <c r="CE169" s="20">
        <v>-4.8899999999999997</v>
      </c>
      <c r="CF169" s="20">
        <v>104.7</v>
      </c>
      <c r="CG169" s="20">
        <v>109.6</v>
      </c>
      <c r="CH169" s="20">
        <v>69.3</v>
      </c>
      <c r="CI169" s="20">
        <v>-3.3000000000000002E-2</v>
      </c>
      <c r="CJ169" s="20">
        <v>2.0499999999999998</v>
      </c>
      <c r="CK169" s="20">
        <v>104.7</v>
      </c>
      <c r="CL169" s="20">
        <v>102.6</v>
      </c>
      <c r="CM169" s="20">
        <v>2.0499999999999998</v>
      </c>
      <c r="CN169" s="20">
        <v>106.6</v>
      </c>
      <c r="CO169" s="20">
        <v>110</v>
      </c>
      <c r="CP169" s="63">
        <v>0.4113</v>
      </c>
      <c r="CQ169" s="20">
        <v>-4.5</v>
      </c>
      <c r="CR169" s="20">
        <v>-0.45</v>
      </c>
      <c r="CS169" s="20">
        <v>1091</v>
      </c>
      <c r="CT169" s="20">
        <v>-3.84</v>
      </c>
      <c r="CU169" s="20">
        <v>0.61</v>
      </c>
      <c r="CV169" s="20">
        <v>775</v>
      </c>
      <c r="CW169" s="20">
        <v>776</v>
      </c>
      <c r="CX169" s="20">
        <v>580</v>
      </c>
      <c r="CY169" s="20">
        <v>0.46</v>
      </c>
      <c r="CZ169" s="20">
        <v>77</v>
      </c>
      <c r="DA169" s="20">
        <v>214</v>
      </c>
      <c r="DB169" s="20">
        <v>0.36</v>
      </c>
      <c r="DC169" s="20">
        <v>164</v>
      </c>
      <c r="DD169" s="20">
        <v>220</v>
      </c>
      <c r="DE169" s="20">
        <v>0.745</v>
      </c>
      <c r="DF169" s="20">
        <v>105</v>
      </c>
      <c r="DG169" s="20">
        <v>10.5</v>
      </c>
      <c r="DH169" s="20">
        <v>372</v>
      </c>
      <c r="DI169" s="20">
        <v>37.200000000000003</v>
      </c>
      <c r="DJ169" s="20">
        <v>133</v>
      </c>
      <c r="DK169" s="20">
        <v>65</v>
      </c>
      <c r="DL169" s="20">
        <v>30</v>
      </c>
      <c r="DM169" s="20">
        <v>167</v>
      </c>
      <c r="DN169" s="20">
        <v>200</v>
      </c>
      <c r="DO169" s="20">
        <v>77.5</v>
      </c>
      <c r="DP169" s="20">
        <v>77.599999999999994</v>
      </c>
      <c r="DQ169" s="20">
        <v>-0.1</v>
      </c>
      <c r="DR169" s="20">
        <v>0.79600000000000004</v>
      </c>
      <c r="DS169" s="20">
        <v>16.7</v>
      </c>
      <c r="DT169" s="20">
        <v>0.38900000000000001</v>
      </c>
      <c r="DU169" s="20">
        <v>21.4</v>
      </c>
      <c r="DV169" s="20">
        <v>22</v>
      </c>
      <c r="DW169" s="20">
        <v>3</v>
      </c>
      <c r="DX169" s="20">
        <v>6.5</v>
      </c>
      <c r="DY169" s="20">
        <v>20</v>
      </c>
      <c r="DZ169" s="20">
        <v>253</v>
      </c>
      <c r="EA169" s="20">
        <v>0.45300000000000001</v>
      </c>
      <c r="EB169" s="20">
        <v>-42</v>
      </c>
      <c r="EC169" s="66">
        <v>216</v>
      </c>
      <c r="ED169" s="66">
        <v>222</v>
      </c>
      <c r="EE169" s="66">
        <v>206</v>
      </c>
      <c r="EF169" s="66">
        <v>185</v>
      </c>
      <c r="EG169" s="66">
        <v>225</v>
      </c>
      <c r="EH169" s="66">
        <v>180.8</v>
      </c>
      <c r="EI169" s="66">
        <v>272</v>
      </c>
      <c r="EJ169" s="66">
        <v>201</v>
      </c>
      <c r="EK169" s="20">
        <v>10762.72</v>
      </c>
      <c r="EL169" s="20">
        <v>11098.2</v>
      </c>
      <c r="EM169" s="20">
        <v>78</v>
      </c>
      <c r="EN169" s="20">
        <v>95.428571428571431</v>
      </c>
      <c r="EO169" s="20">
        <v>14.229500000000002</v>
      </c>
      <c r="EP169" s="20">
        <v>120.6</v>
      </c>
      <c r="EQ169" s="21">
        <v>79</v>
      </c>
      <c r="ER169" s="21">
        <v>78</v>
      </c>
      <c r="ES169" s="61" t="s">
        <v>291</v>
      </c>
      <c r="ET169" s="61">
        <v>157</v>
      </c>
      <c r="EU169" s="61">
        <v>1</v>
      </c>
    </row>
    <row r="170" spans="1:151" x14ac:dyDescent="0.45">
      <c r="A170" s="64">
        <v>45277</v>
      </c>
      <c r="B170" s="21" t="s">
        <v>176</v>
      </c>
      <c r="C170" s="21">
        <v>148</v>
      </c>
      <c r="D170" s="21" t="s">
        <v>360</v>
      </c>
      <c r="E170" s="21">
        <v>342</v>
      </c>
      <c r="F170" s="50" t="s">
        <v>558</v>
      </c>
      <c r="G170" t="s">
        <v>176</v>
      </c>
      <c r="H170" t="s">
        <v>360</v>
      </c>
      <c r="I170" t="s">
        <v>176</v>
      </c>
      <c r="J170" t="s">
        <v>360</v>
      </c>
      <c r="K170" t="s">
        <v>176</v>
      </c>
      <c r="L170" t="s">
        <v>360</v>
      </c>
      <c r="M170" t="s">
        <v>176</v>
      </c>
      <c r="N170" t="s">
        <v>360</v>
      </c>
      <c r="O170" t="s">
        <v>176</v>
      </c>
      <c r="P170" t="s">
        <v>360</v>
      </c>
      <c r="Q170" t="s">
        <v>176</v>
      </c>
      <c r="R170" t="s">
        <v>360</v>
      </c>
      <c r="S170" t="s">
        <v>177</v>
      </c>
      <c r="T170" t="s">
        <v>124</v>
      </c>
      <c r="U170">
        <v>9</v>
      </c>
      <c r="V170">
        <v>9</v>
      </c>
      <c r="W170" s="20">
        <v>0.91666666666666596</v>
      </c>
      <c r="X170" s="20">
        <v>1.83</v>
      </c>
      <c r="Y170" s="20">
        <v>103.4</v>
      </c>
      <c r="Z170" s="20">
        <v>101.5</v>
      </c>
      <c r="AA170" s="20">
        <v>67.900000000000006</v>
      </c>
      <c r="AB170" s="20">
        <v>5.7000000000000002E-2</v>
      </c>
      <c r="AC170" s="20">
        <v>-10.56</v>
      </c>
      <c r="AD170" s="20">
        <v>98.5</v>
      </c>
      <c r="AE170" s="20">
        <v>109.1</v>
      </c>
      <c r="AF170" s="20">
        <v>-10.56</v>
      </c>
      <c r="AG170" s="20">
        <v>101.9</v>
      </c>
      <c r="AH170" s="20">
        <v>101.4</v>
      </c>
      <c r="AI170" s="20">
        <v>0.51659999999999995</v>
      </c>
      <c r="AJ170" s="20">
        <v>-0.2</v>
      </c>
      <c r="AK170" s="20">
        <v>-2.2222222222222223E-2</v>
      </c>
      <c r="AL170" s="20">
        <v>1237</v>
      </c>
      <c r="AM170" s="20">
        <v>1.8</v>
      </c>
      <c r="AN170" s="20">
        <v>-9.75</v>
      </c>
      <c r="AO170" s="20">
        <v>970</v>
      </c>
      <c r="AP170" s="20">
        <v>734</v>
      </c>
      <c r="AQ170" s="20">
        <v>720</v>
      </c>
      <c r="AR170" s="20">
        <v>0.47899999999999998</v>
      </c>
      <c r="AS170" s="20">
        <v>77</v>
      </c>
      <c r="AT170" s="20">
        <v>220</v>
      </c>
      <c r="AU170" s="20">
        <v>0.35</v>
      </c>
      <c r="AV170" s="20">
        <v>203</v>
      </c>
      <c r="AW170" s="20">
        <v>301</v>
      </c>
      <c r="AX170" s="20">
        <v>0.67400000000000004</v>
      </c>
      <c r="AY170" s="20">
        <v>174</v>
      </c>
      <c r="AZ170" s="20">
        <v>19.333333333333332</v>
      </c>
      <c r="BA170" s="20">
        <v>510</v>
      </c>
      <c r="BB170" s="20">
        <v>56.666666666666664</v>
      </c>
      <c r="BC170" s="20">
        <v>168</v>
      </c>
      <c r="BD170" s="20">
        <v>95</v>
      </c>
      <c r="BE170" s="20">
        <v>40</v>
      </c>
      <c r="BF170" s="20">
        <v>158</v>
      </c>
      <c r="BG170" s="20">
        <v>203</v>
      </c>
      <c r="BH170" s="20">
        <v>80.8</v>
      </c>
      <c r="BI170" s="20">
        <v>61.167000000000002</v>
      </c>
      <c r="BJ170" s="20">
        <v>19.667000000000002</v>
      </c>
      <c r="BK170" s="20">
        <v>1.0629999999999999</v>
      </c>
      <c r="BL170" s="20">
        <v>13.167</v>
      </c>
      <c r="BM170" s="20">
        <v>0.60099999999999998</v>
      </c>
      <c r="BN170" s="20">
        <v>18.3</v>
      </c>
      <c r="BO170" s="20">
        <v>25.1</v>
      </c>
      <c r="BP170" s="20">
        <v>3.3</v>
      </c>
      <c r="BQ170" s="20">
        <v>7.916666666666667</v>
      </c>
      <c r="BR170" s="20">
        <v>16.899999999999999</v>
      </c>
      <c r="BS170" s="20">
        <v>110</v>
      </c>
      <c r="BT170" s="20">
        <v>0.54300000000000004</v>
      </c>
      <c r="BU170" s="20">
        <v>2</v>
      </c>
      <c r="BV170" s="66">
        <v>77</v>
      </c>
      <c r="BW170" s="66">
        <v>114</v>
      </c>
      <c r="BX170" s="66">
        <v>58</v>
      </c>
      <c r="BY170" s="66">
        <v>135</v>
      </c>
      <c r="BZ170" s="66">
        <v>143</v>
      </c>
      <c r="CA170" s="66">
        <v>95.7</v>
      </c>
      <c r="CB170" s="66">
        <v>111</v>
      </c>
      <c r="CC170" s="66">
        <v>97</v>
      </c>
      <c r="CD170" s="20">
        <v>0.18181818181818199</v>
      </c>
      <c r="CE170" s="20">
        <v>-17.440000000000001</v>
      </c>
      <c r="CF170" s="20">
        <v>94.4</v>
      </c>
      <c r="CG170" s="20">
        <v>111.8</v>
      </c>
      <c r="CH170" s="20">
        <v>71.7</v>
      </c>
      <c r="CI170" s="20">
        <v>-0.03</v>
      </c>
      <c r="CJ170" s="20">
        <v>-1.58</v>
      </c>
      <c r="CK170" s="20">
        <v>103.6</v>
      </c>
      <c r="CL170" s="20">
        <v>105.2</v>
      </c>
      <c r="CM170" s="20">
        <v>-1.58</v>
      </c>
      <c r="CN170" s="20">
        <v>90.5</v>
      </c>
      <c r="CO170" s="20">
        <v>112.6</v>
      </c>
      <c r="CP170" s="63">
        <v>7.4399999999999994E-2</v>
      </c>
      <c r="CQ170" s="20">
        <v>-7.4</v>
      </c>
      <c r="CR170" s="20">
        <v>-0.8222222222222223</v>
      </c>
      <c r="CS170" s="20">
        <v>900</v>
      </c>
      <c r="CT170" s="20">
        <v>-13.57</v>
      </c>
      <c r="CU170" s="20">
        <v>-2.46</v>
      </c>
      <c r="CV170" s="20">
        <v>773</v>
      </c>
      <c r="CW170" s="20">
        <v>802</v>
      </c>
      <c r="CX170" s="20">
        <v>670</v>
      </c>
      <c r="CY170" s="20">
        <v>0.442</v>
      </c>
      <c r="CZ170" s="20">
        <v>80</v>
      </c>
      <c r="DA170" s="20">
        <v>240</v>
      </c>
      <c r="DB170" s="20">
        <v>0.33300000000000002</v>
      </c>
      <c r="DC170" s="20">
        <v>101</v>
      </c>
      <c r="DD170" s="20">
        <v>158</v>
      </c>
      <c r="DE170" s="20">
        <v>0.63900000000000001</v>
      </c>
      <c r="DF170" s="20">
        <v>129</v>
      </c>
      <c r="DG170" s="20">
        <v>14.333333333333334</v>
      </c>
      <c r="DH170" s="20">
        <v>443</v>
      </c>
      <c r="DI170" s="20">
        <v>49.222222222222221</v>
      </c>
      <c r="DJ170" s="20">
        <v>125</v>
      </c>
      <c r="DK170" s="20">
        <v>51</v>
      </c>
      <c r="DL170" s="20">
        <v>26</v>
      </c>
      <c r="DM170" s="20">
        <v>172</v>
      </c>
      <c r="DN170" s="20">
        <v>210</v>
      </c>
      <c r="DO170" s="20">
        <v>70.3</v>
      </c>
      <c r="DP170" s="20">
        <v>72.909000000000006</v>
      </c>
      <c r="DQ170" s="20">
        <v>-2.6360000000000001</v>
      </c>
      <c r="DR170" s="20">
        <v>0.72699999999999998</v>
      </c>
      <c r="DS170" s="20">
        <v>15.635999999999999</v>
      </c>
      <c r="DT170" s="20">
        <v>0.29699999999999999</v>
      </c>
      <c r="DU170" s="20">
        <v>21.8</v>
      </c>
      <c r="DV170" s="20">
        <v>14.4</v>
      </c>
      <c r="DW170" s="20">
        <v>2.4</v>
      </c>
      <c r="DX170" s="20">
        <v>4.6363636363636367</v>
      </c>
      <c r="DY170" s="20">
        <v>19.100000000000001</v>
      </c>
      <c r="DZ170" s="20">
        <v>359</v>
      </c>
      <c r="EA170" s="20">
        <v>0.34899999999999998</v>
      </c>
      <c r="EB170" s="20">
        <v>-2</v>
      </c>
      <c r="EC170" s="66">
        <v>339</v>
      </c>
      <c r="ED170" s="66">
        <v>361</v>
      </c>
      <c r="EE170" s="66">
        <v>356</v>
      </c>
      <c r="EF170" s="66">
        <v>346</v>
      </c>
      <c r="EG170" s="66">
        <v>345</v>
      </c>
      <c r="EH170" s="66">
        <v>293.5</v>
      </c>
      <c r="EI170" s="66">
        <v>359</v>
      </c>
      <c r="EJ170" s="66">
        <v>339</v>
      </c>
      <c r="EK170" s="20">
        <v>11560.12</v>
      </c>
      <c r="EL170" s="20">
        <v>9581.6</v>
      </c>
      <c r="EM170" s="20">
        <v>61.047000000000004</v>
      </c>
      <c r="EN170" s="20">
        <v>123.785</v>
      </c>
      <c r="EO170" s="20">
        <v>10.799099999999999</v>
      </c>
      <c r="EP170" s="20">
        <v>141.54000000000002</v>
      </c>
      <c r="EQ170" s="21">
        <v>68</v>
      </c>
      <c r="ER170" s="21">
        <v>49</v>
      </c>
      <c r="ES170" s="61" t="s">
        <v>176</v>
      </c>
      <c r="ET170" s="61">
        <v>117</v>
      </c>
      <c r="EU170" s="61">
        <v>19</v>
      </c>
    </row>
    <row r="171" spans="1:151" x14ac:dyDescent="0.45">
      <c r="A171" s="64">
        <v>45277</v>
      </c>
      <c r="B171" s="21" t="s">
        <v>187</v>
      </c>
      <c r="C171" s="21">
        <v>263</v>
      </c>
      <c r="D171" s="21" t="s">
        <v>140</v>
      </c>
      <c r="E171" s="21">
        <v>345</v>
      </c>
      <c r="F171" s="50" t="s">
        <v>558</v>
      </c>
      <c r="G171" t="s">
        <v>187</v>
      </c>
      <c r="H171" t="s">
        <v>140</v>
      </c>
      <c r="I171" t="s">
        <v>187</v>
      </c>
      <c r="J171" t="s">
        <v>140</v>
      </c>
      <c r="K171" t="s">
        <v>187</v>
      </c>
      <c r="L171" t="s">
        <v>140</v>
      </c>
      <c r="M171" t="s">
        <v>187</v>
      </c>
      <c r="N171" t="s">
        <v>140</v>
      </c>
      <c r="O171" t="s">
        <v>187</v>
      </c>
      <c r="P171" t="s">
        <v>140</v>
      </c>
      <c r="Q171" t="s">
        <v>431</v>
      </c>
      <c r="R171" t="s">
        <v>140</v>
      </c>
      <c r="S171" t="s">
        <v>116</v>
      </c>
      <c r="T171" t="s">
        <v>19</v>
      </c>
      <c r="U171">
        <v>9</v>
      </c>
      <c r="V171">
        <v>9</v>
      </c>
      <c r="W171" s="20">
        <v>0.6</v>
      </c>
      <c r="X171" s="20">
        <v>3.69</v>
      </c>
      <c r="Y171" s="20">
        <v>103.7</v>
      </c>
      <c r="Z171" s="20">
        <v>100</v>
      </c>
      <c r="AA171" s="20">
        <v>69.3</v>
      </c>
      <c r="AB171" s="20">
        <v>-0.124</v>
      </c>
      <c r="AC171" s="20">
        <v>-4.82</v>
      </c>
      <c r="AD171" s="20">
        <v>100.4</v>
      </c>
      <c r="AE171" s="20">
        <v>105.2</v>
      </c>
      <c r="AF171" s="20">
        <v>-5.51</v>
      </c>
      <c r="AG171" s="20">
        <v>103.4</v>
      </c>
      <c r="AH171" s="20">
        <v>97.9</v>
      </c>
      <c r="AI171" s="20">
        <v>0.65410000000000001</v>
      </c>
      <c r="AJ171" s="20">
        <v>-2.6</v>
      </c>
      <c r="AK171" s="20">
        <v>-0.28888888888888892</v>
      </c>
      <c r="AL171" s="20">
        <v>1199</v>
      </c>
      <c r="AM171" s="20">
        <v>5.9</v>
      </c>
      <c r="AN171" s="20">
        <v>-0.54</v>
      </c>
      <c r="AO171" s="20">
        <v>734</v>
      </c>
      <c r="AP171" s="20">
        <v>621</v>
      </c>
      <c r="AQ171" s="20">
        <v>560</v>
      </c>
      <c r="AR171" s="20">
        <v>0.45900000000000002</v>
      </c>
      <c r="AS171" s="20">
        <v>68</v>
      </c>
      <c r="AT171" s="20">
        <v>218</v>
      </c>
      <c r="AU171" s="20">
        <v>0.312</v>
      </c>
      <c r="AV171" s="20">
        <v>152</v>
      </c>
      <c r="AW171" s="20">
        <v>203</v>
      </c>
      <c r="AX171" s="20">
        <v>0.749</v>
      </c>
      <c r="AY171" s="20">
        <v>96</v>
      </c>
      <c r="AZ171" s="20">
        <v>10.666666666666666</v>
      </c>
      <c r="BA171" s="20">
        <v>356</v>
      </c>
      <c r="BB171" s="20">
        <v>39.555555555555557</v>
      </c>
      <c r="BC171" s="20">
        <v>142</v>
      </c>
      <c r="BD171" s="20">
        <v>70</v>
      </c>
      <c r="BE171" s="20">
        <v>32</v>
      </c>
      <c r="BF171" s="20">
        <v>138</v>
      </c>
      <c r="BG171" s="20">
        <v>187</v>
      </c>
      <c r="BH171" s="20">
        <v>73.400000000000006</v>
      </c>
      <c r="BI171" s="20">
        <v>62.1</v>
      </c>
      <c r="BJ171" s="20">
        <v>11.3</v>
      </c>
      <c r="BK171" s="20">
        <v>1.0289999999999999</v>
      </c>
      <c r="BL171" s="20">
        <v>13.8</v>
      </c>
      <c r="BM171" s="20">
        <v>0.50700000000000001</v>
      </c>
      <c r="BN171" s="20">
        <v>21.8</v>
      </c>
      <c r="BO171" s="20">
        <v>20.3</v>
      </c>
      <c r="BP171" s="20">
        <v>3.2</v>
      </c>
      <c r="BQ171" s="20">
        <v>7</v>
      </c>
      <c r="BR171" s="20">
        <v>18.7</v>
      </c>
      <c r="BS171" s="20">
        <v>204</v>
      </c>
      <c r="BT171" s="20">
        <v>0.47699999999999998</v>
      </c>
      <c r="BU171" s="20">
        <v>-3</v>
      </c>
      <c r="BV171" s="66">
        <v>130</v>
      </c>
      <c r="BW171" s="66">
        <v>159</v>
      </c>
      <c r="BX171" s="66">
        <v>223</v>
      </c>
      <c r="BY171" s="66">
        <v>117</v>
      </c>
      <c r="BZ171" s="66">
        <v>128</v>
      </c>
      <c r="CA171" s="66">
        <v>132.5</v>
      </c>
      <c r="CB171" s="66">
        <v>207</v>
      </c>
      <c r="CC171" s="66">
        <v>134</v>
      </c>
      <c r="CD171" s="20">
        <v>0.66666666666666696</v>
      </c>
      <c r="CE171" s="20">
        <v>13.37</v>
      </c>
      <c r="CF171" s="20">
        <v>112.5</v>
      </c>
      <c r="CG171" s="20">
        <v>99.1</v>
      </c>
      <c r="CH171" s="20">
        <v>72.7</v>
      </c>
      <c r="CI171" s="20">
        <v>-7.0999999999999994E-2</v>
      </c>
      <c r="CJ171" s="20">
        <v>4.58</v>
      </c>
      <c r="CK171" s="20">
        <v>107.1</v>
      </c>
      <c r="CL171" s="20">
        <v>102.5</v>
      </c>
      <c r="CM171" s="20">
        <v>4.58</v>
      </c>
      <c r="CN171" s="20">
        <v>112.2</v>
      </c>
      <c r="CO171" s="20">
        <v>99.2</v>
      </c>
      <c r="CP171" s="63">
        <v>0.80489999999999995</v>
      </c>
      <c r="CQ171" s="20">
        <v>0</v>
      </c>
      <c r="CR171" s="20">
        <v>0</v>
      </c>
      <c r="CS171" s="20">
        <v>1322</v>
      </c>
      <c r="CT171" s="20">
        <v>17.14</v>
      </c>
      <c r="CU171" s="20">
        <v>7.58</v>
      </c>
      <c r="CV171" s="20">
        <v>740</v>
      </c>
      <c r="CW171" s="20">
        <v>654</v>
      </c>
      <c r="CX171" s="20">
        <v>563</v>
      </c>
      <c r="CY171" s="20">
        <v>0.47399999999999998</v>
      </c>
      <c r="CZ171" s="20">
        <v>63</v>
      </c>
      <c r="DA171" s="20">
        <v>194</v>
      </c>
      <c r="DB171" s="20">
        <v>0.32500000000000001</v>
      </c>
      <c r="DC171" s="20">
        <v>143</v>
      </c>
      <c r="DD171" s="20">
        <v>198</v>
      </c>
      <c r="DE171" s="20">
        <v>0.72199999999999998</v>
      </c>
      <c r="DF171" s="20">
        <v>107</v>
      </c>
      <c r="DG171" s="20">
        <v>11.888888888888889</v>
      </c>
      <c r="DH171" s="20">
        <v>356</v>
      </c>
      <c r="DI171" s="20">
        <v>39.555555555555557</v>
      </c>
      <c r="DJ171" s="20">
        <v>148</v>
      </c>
      <c r="DK171" s="20">
        <v>57</v>
      </c>
      <c r="DL171" s="20">
        <v>49</v>
      </c>
      <c r="DM171" s="20">
        <v>117</v>
      </c>
      <c r="DN171" s="20">
        <v>170</v>
      </c>
      <c r="DO171" s="20">
        <v>82.2</v>
      </c>
      <c r="DP171" s="20">
        <v>72.667000000000002</v>
      </c>
      <c r="DQ171" s="20">
        <v>9.5559999999999992</v>
      </c>
      <c r="DR171" s="20">
        <v>1.2649999999999999</v>
      </c>
      <c r="DS171" s="20">
        <v>13</v>
      </c>
      <c r="DT171" s="20">
        <v>0.48699999999999999</v>
      </c>
      <c r="DU171" s="20">
        <v>21.6</v>
      </c>
      <c r="DV171" s="20">
        <v>22</v>
      </c>
      <c r="DW171" s="20">
        <v>5.4</v>
      </c>
      <c r="DX171" s="20">
        <v>6.333333333333333</v>
      </c>
      <c r="DY171" s="20">
        <v>18.899999999999999</v>
      </c>
      <c r="DZ171" s="20">
        <v>66</v>
      </c>
      <c r="EA171" s="20">
        <v>0.57299999999999995</v>
      </c>
      <c r="EB171" s="20">
        <v>9</v>
      </c>
      <c r="EC171" s="66">
        <v>56</v>
      </c>
      <c r="ED171" s="66">
        <v>41</v>
      </c>
      <c r="EE171" s="66">
        <v>89</v>
      </c>
      <c r="EF171" s="66">
        <v>56</v>
      </c>
      <c r="EG171" s="66">
        <v>50</v>
      </c>
      <c r="EH171" s="66">
        <v>51.8</v>
      </c>
      <c r="EI171" s="66">
        <v>74</v>
      </c>
      <c r="EJ171" s="66">
        <v>43</v>
      </c>
      <c r="EK171" s="20">
        <v>10276.67</v>
      </c>
      <c r="EL171" s="20">
        <v>11250</v>
      </c>
      <c r="EM171" s="20">
        <v>87.4</v>
      </c>
      <c r="EN171" s="20">
        <v>91</v>
      </c>
      <c r="EO171" s="20">
        <v>13.501399999999999</v>
      </c>
      <c r="EP171" s="20">
        <v>127.33</v>
      </c>
      <c r="EQ171" s="21">
        <v>99</v>
      </c>
      <c r="ER171" s="21">
        <v>100</v>
      </c>
      <c r="ES171" s="61" t="s">
        <v>140</v>
      </c>
      <c r="ET171" s="61">
        <v>199</v>
      </c>
      <c r="EU171" s="61">
        <v>-1</v>
      </c>
    </row>
    <row r="172" spans="1:151" x14ac:dyDescent="0.45">
      <c r="A172" s="64">
        <v>45277</v>
      </c>
      <c r="B172" s="21" t="s">
        <v>60</v>
      </c>
      <c r="C172" s="21">
        <v>177</v>
      </c>
      <c r="D172" s="21" t="s">
        <v>77</v>
      </c>
      <c r="E172" s="21">
        <v>208</v>
      </c>
      <c r="F172" s="50" t="s">
        <v>558</v>
      </c>
      <c r="G172" t="s">
        <v>60</v>
      </c>
      <c r="H172" t="s">
        <v>77</v>
      </c>
      <c r="I172" t="s">
        <v>60</v>
      </c>
      <c r="J172" t="s">
        <v>77</v>
      </c>
      <c r="K172" t="s">
        <v>418</v>
      </c>
      <c r="L172" t="s">
        <v>77</v>
      </c>
      <c r="M172" t="s">
        <v>582</v>
      </c>
      <c r="N172" t="s">
        <v>77</v>
      </c>
      <c r="O172" t="s">
        <v>1343</v>
      </c>
      <c r="P172" t="s">
        <v>77</v>
      </c>
      <c r="Q172" t="s">
        <v>418</v>
      </c>
      <c r="R172" t="s">
        <v>77</v>
      </c>
      <c r="S172" t="s">
        <v>17</v>
      </c>
      <c r="T172" t="s">
        <v>13</v>
      </c>
      <c r="U172">
        <v>10</v>
      </c>
      <c r="V172">
        <v>8</v>
      </c>
      <c r="W172" s="20">
        <v>0.8</v>
      </c>
      <c r="X172" s="20">
        <v>16.059999999999999</v>
      </c>
      <c r="Y172" s="20">
        <v>108.9</v>
      </c>
      <c r="Z172" s="20">
        <v>92.9</v>
      </c>
      <c r="AA172" s="20">
        <v>69.599999999999994</v>
      </c>
      <c r="AB172" s="20">
        <v>-5.6000000000000001E-2</v>
      </c>
      <c r="AC172" s="20">
        <v>-0.75</v>
      </c>
      <c r="AD172" s="20">
        <v>105.1</v>
      </c>
      <c r="AE172" s="20">
        <v>105.8</v>
      </c>
      <c r="AF172" s="20">
        <v>-0.75</v>
      </c>
      <c r="AG172" s="20">
        <v>108</v>
      </c>
      <c r="AH172" s="20">
        <v>92.5</v>
      </c>
      <c r="AI172" s="20">
        <v>0.85609999999999997</v>
      </c>
      <c r="AJ172" s="20">
        <v>0.2</v>
      </c>
      <c r="AK172" s="20">
        <v>0.02</v>
      </c>
      <c r="AL172" s="20">
        <v>1362</v>
      </c>
      <c r="AM172" s="20">
        <v>14.06</v>
      </c>
      <c r="AN172" s="20">
        <v>1.56</v>
      </c>
      <c r="AO172" s="20">
        <v>764</v>
      </c>
      <c r="AP172" s="20">
        <v>639</v>
      </c>
      <c r="AQ172" s="20">
        <v>589</v>
      </c>
      <c r="AR172" s="20">
        <v>0.44800000000000001</v>
      </c>
      <c r="AS172" s="20">
        <v>82</v>
      </c>
      <c r="AT172" s="20">
        <v>260</v>
      </c>
      <c r="AU172" s="20">
        <v>0.315</v>
      </c>
      <c r="AV172" s="20">
        <v>154</v>
      </c>
      <c r="AW172" s="20">
        <v>216</v>
      </c>
      <c r="AX172" s="20">
        <v>0.71299999999999997</v>
      </c>
      <c r="AY172" s="20">
        <v>118</v>
      </c>
      <c r="AZ172" s="20">
        <v>11.8</v>
      </c>
      <c r="BA172" s="20">
        <v>407</v>
      </c>
      <c r="BB172" s="20">
        <v>40.700000000000003</v>
      </c>
      <c r="BC172" s="20">
        <v>158</v>
      </c>
      <c r="BD172" s="20">
        <v>84</v>
      </c>
      <c r="BE172" s="20">
        <v>35</v>
      </c>
      <c r="BF172" s="20">
        <v>134</v>
      </c>
      <c r="BG172" s="20">
        <v>168</v>
      </c>
      <c r="BH172" s="20">
        <v>76.400000000000006</v>
      </c>
      <c r="BI172" s="20">
        <v>63.9</v>
      </c>
      <c r="BJ172" s="20">
        <v>12.5</v>
      </c>
      <c r="BK172" s="20">
        <v>1.179</v>
      </c>
      <c r="BL172" s="20">
        <v>13.4</v>
      </c>
      <c r="BM172" s="20">
        <v>0.627</v>
      </c>
      <c r="BN172" s="20">
        <v>26</v>
      </c>
      <c r="BO172" s="20">
        <v>21.6</v>
      </c>
      <c r="BP172" s="20">
        <v>3.5</v>
      </c>
      <c r="BQ172" s="20">
        <v>8.4</v>
      </c>
      <c r="BR172" s="20">
        <v>16.8</v>
      </c>
      <c r="BS172" s="20">
        <v>39</v>
      </c>
      <c r="BT172" s="20">
        <v>0.59599999999999997</v>
      </c>
      <c r="BU172" s="20">
        <v>-9</v>
      </c>
      <c r="BV172" s="66">
        <v>41</v>
      </c>
      <c r="BW172" s="66">
        <v>39</v>
      </c>
      <c r="BX172" s="66">
        <v>54</v>
      </c>
      <c r="BY172" s="66">
        <v>32</v>
      </c>
      <c r="BZ172" s="66">
        <v>34</v>
      </c>
      <c r="CA172" s="66">
        <v>29.7</v>
      </c>
      <c r="CB172" s="66">
        <v>38</v>
      </c>
      <c r="CC172" s="66">
        <v>33</v>
      </c>
      <c r="CD172" s="20">
        <v>0.55555555555555602</v>
      </c>
      <c r="CE172" s="20">
        <v>8.91</v>
      </c>
      <c r="CF172" s="20">
        <v>105.5</v>
      </c>
      <c r="CG172" s="20">
        <v>96.6</v>
      </c>
      <c r="CH172" s="20">
        <v>63.1</v>
      </c>
      <c r="CI172" s="20">
        <v>-0.218</v>
      </c>
      <c r="CJ172" s="20">
        <v>-0.83</v>
      </c>
      <c r="CK172" s="20">
        <v>103.5</v>
      </c>
      <c r="CL172" s="20">
        <v>104.3</v>
      </c>
      <c r="CM172" s="20">
        <v>-0.83</v>
      </c>
      <c r="CN172" s="20">
        <v>103.9</v>
      </c>
      <c r="CO172" s="20">
        <v>96.8</v>
      </c>
      <c r="CP172" s="63">
        <v>0.69230000000000003</v>
      </c>
      <c r="CQ172" s="20">
        <v>-2.2000000000000002</v>
      </c>
      <c r="CR172" s="20">
        <v>-0.27500000000000002</v>
      </c>
      <c r="CS172" s="20">
        <v>1206</v>
      </c>
      <c r="CT172" s="20">
        <v>6.56</v>
      </c>
      <c r="CU172" s="20">
        <v>-1.32</v>
      </c>
      <c r="CV172" s="20">
        <v>618</v>
      </c>
      <c r="CW172" s="20">
        <v>526</v>
      </c>
      <c r="CX172" s="20">
        <v>494</v>
      </c>
      <c r="CY172" s="20">
        <v>0.435</v>
      </c>
      <c r="CZ172" s="20">
        <v>71</v>
      </c>
      <c r="DA172" s="20">
        <v>189</v>
      </c>
      <c r="DB172" s="20">
        <v>0.376</v>
      </c>
      <c r="DC172" s="20">
        <v>117</v>
      </c>
      <c r="DD172" s="20">
        <v>151</v>
      </c>
      <c r="DE172" s="20">
        <v>0.77500000000000002</v>
      </c>
      <c r="DF172" s="20">
        <v>104</v>
      </c>
      <c r="DG172" s="20">
        <v>13</v>
      </c>
      <c r="DH172" s="20">
        <v>323</v>
      </c>
      <c r="DI172" s="20">
        <v>40.375</v>
      </c>
      <c r="DJ172" s="20">
        <v>97</v>
      </c>
      <c r="DK172" s="20">
        <v>68</v>
      </c>
      <c r="DL172" s="20">
        <v>29</v>
      </c>
      <c r="DM172" s="20">
        <v>112</v>
      </c>
      <c r="DN172" s="20">
        <v>147</v>
      </c>
      <c r="DO172" s="20">
        <v>68.7</v>
      </c>
      <c r="DP172" s="20">
        <v>58.444000000000003</v>
      </c>
      <c r="DQ172" s="20">
        <v>10.222</v>
      </c>
      <c r="DR172" s="20">
        <v>0.86599999999999999</v>
      </c>
      <c r="DS172" s="20">
        <v>12.444000000000001</v>
      </c>
      <c r="DT172" s="20">
        <v>0.60699999999999998</v>
      </c>
      <c r="DU172" s="20">
        <v>21</v>
      </c>
      <c r="DV172" s="20">
        <v>16.8</v>
      </c>
      <c r="DW172" s="20">
        <v>3.2</v>
      </c>
      <c r="DX172" s="20">
        <v>7.5555555555555554</v>
      </c>
      <c r="DY172" s="20">
        <v>16.3</v>
      </c>
      <c r="DZ172" s="20">
        <v>276</v>
      </c>
      <c r="EA172" s="20">
        <v>0.441</v>
      </c>
      <c r="EB172" s="20">
        <v>-12</v>
      </c>
      <c r="EC172" s="66">
        <v>107</v>
      </c>
      <c r="ED172" s="66">
        <v>110</v>
      </c>
      <c r="EE172" s="66">
        <v>179</v>
      </c>
      <c r="EF172" s="66">
        <v>92</v>
      </c>
      <c r="EG172" s="66">
        <v>84</v>
      </c>
      <c r="EH172" s="66">
        <v>117.2</v>
      </c>
      <c r="EI172" s="66">
        <v>276</v>
      </c>
      <c r="EJ172" s="66">
        <v>149</v>
      </c>
      <c r="EK172" s="20">
        <v>10519.74</v>
      </c>
      <c r="EL172" s="20">
        <v>9800.9500000000007</v>
      </c>
      <c r="EM172" s="20">
        <v>101.24444444444444</v>
      </c>
      <c r="EN172" s="20">
        <v>104.52960000000002</v>
      </c>
      <c r="EO172" s="20">
        <v>13.020000000000001</v>
      </c>
      <c r="EP172" s="20">
        <v>104.81099999999999</v>
      </c>
      <c r="EQ172" s="21">
        <v>72</v>
      </c>
      <c r="ER172" s="21">
        <v>54</v>
      </c>
      <c r="ES172" s="61" t="s">
        <v>60</v>
      </c>
      <c r="ET172" s="61">
        <v>126</v>
      </c>
      <c r="EU172" s="61">
        <v>18</v>
      </c>
    </row>
    <row r="173" spans="1:151" x14ac:dyDescent="0.45">
      <c r="A173" s="64">
        <v>45278</v>
      </c>
      <c r="B173" s="21" t="s">
        <v>256</v>
      </c>
      <c r="C173" s="21">
        <v>321</v>
      </c>
      <c r="D173" s="21" t="s">
        <v>383</v>
      </c>
      <c r="E173" s="21">
        <v>270</v>
      </c>
      <c r="F173" s="50" t="s">
        <v>558</v>
      </c>
      <c r="G173" t="s">
        <v>256</v>
      </c>
      <c r="H173" t="s">
        <v>383</v>
      </c>
      <c r="I173" t="s">
        <v>256</v>
      </c>
      <c r="J173" t="s">
        <v>383</v>
      </c>
      <c r="K173" t="s">
        <v>256</v>
      </c>
      <c r="L173" t="s">
        <v>495</v>
      </c>
      <c r="M173" t="s">
        <v>635</v>
      </c>
      <c r="N173" t="s">
        <v>717</v>
      </c>
      <c r="O173" t="s">
        <v>1354</v>
      </c>
      <c r="P173" t="s">
        <v>1411</v>
      </c>
      <c r="Q173" t="s">
        <v>256</v>
      </c>
      <c r="R173" t="s">
        <v>495</v>
      </c>
      <c r="S173" t="s">
        <v>177</v>
      </c>
      <c r="T173" t="s">
        <v>236</v>
      </c>
      <c r="U173">
        <v>8</v>
      </c>
      <c r="V173">
        <v>11</v>
      </c>
      <c r="W173" s="20">
        <v>0.5</v>
      </c>
      <c r="X173" s="20">
        <v>-5.0199999999999996</v>
      </c>
      <c r="Y173" s="20">
        <v>102.9</v>
      </c>
      <c r="Z173" s="20">
        <v>107.9</v>
      </c>
      <c r="AA173" s="20">
        <v>67.599999999999994</v>
      </c>
      <c r="AB173" s="20">
        <v>8.4000000000000005E-2</v>
      </c>
      <c r="AC173" s="20">
        <v>2.97</v>
      </c>
      <c r="AD173" s="20">
        <v>107.4</v>
      </c>
      <c r="AE173" s="20">
        <v>104.5</v>
      </c>
      <c r="AF173" s="20">
        <v>2.97</v>
      </c>
      <c r="AG173" s="20">
        <v>103.7</v>
      </c>
      <c r="AH173" s="20">
        <v>107.4</v>
      </c>
      <c r="AI173" s="20">
        <v>0.39829999999999999</v>
      </c>
      <c r="AJ173" s="20">
        <v>-3.5</v>
      </c>
      <c r="AK173" s="20">
        <v>-0.4375</v>
      </c>
      <c r="AL173" s="20">
        <v>1104</v>
      </c>
      <c r="AM173" s="20">
        <v>-7.73</v>
      </c>
      <c r="AN173" s="20">
        <v>2.65</v>
      </c>
      <c r="AO173" s="20">
        <v>906</v>
      </c>
      <c r="AP173" s="20">
        <v>825</v>
      </c>
      <c r="AQ173" s="20">
        <v>667</v>
      </c>
      <c r="AR173" s="20">
        <v>0.45600000000000002</v>
      </c>
      <c r="AS173" s="20">
        <v>97</v>
      </c>
      <c r="AT173" s="20">
        <v>280</v>
      </c>
      <c r="AU173" s="20">
        <v>0.34599999999999997</v>
      </c>
      <c r="AV173" s="20">
        <v>201</v>
      </c>
      <c r="AW173" s="20">
        <v>294</v>
      </c>
      <c r="AX173" s="20">
        <v>0.68400000000000005</v>
      </c>
      <c r="AY173" s="20">
        <v>122</v>
      </c>
      <c r="AZ173" s="20">
        <v>15.25</v>
      </c>
      <c r="BA173" s="20">
        <v>394</v>
      </c>
      <c r="BB173" s="20">
        <v>49.25</v>
      </c>
      <c r="BC173" s="20">
        <v>190</v>
      </c>
      <c r="BD173" s="20">
        <v>70</v>
      </c>
      <c r="BE173" s="20">
        <v>42</v>
      </c>
      <c r="BF173" s="20">
        <v>137</v>
      </c>
      <c r="BG173" s="20">
        <v>185</v>
      </c>
      <c r="BH173" s="20">
        <v>82.4</v>
      </c>
      <c r="BI173" s="20">
        <v>75</v>
      </c>
      <c r="BJ173" s="20">
        <v>7.3639999999999999</v>
      </c>
      <c r="BK173" s="20">
        <v>1.387</v>
      </c>
      <c r="BL173" s="20">
        <v>12.455</v>
      </c>
      <c r="BM173" s="20">
        <v>0.51100000000000001</v>
      </c>
      <c r="BN173" s="20">
        <v>25.5</v>
      </c>
      <c r="BO173" s="20">
        <v>26.7</v>
      </c>
      <c r="BP173" s="20">
        <v>3.8</v>
      </c>
      <c r="BQ173" s="20">
        <v>6.3636363636363633</v>
      </c>
      <c r="BR173" s="20">
        <v>16.8</v>
      </c>
      <c r="BS173" s="20">
        <v>175</v>
      </c>
      <c r="BT173" s="20">
        <v>0.496</v>
      </c>
      <c r="BU173" s="20">
        <v>4</v>
      </c>
      <c r="BV173" s="66">
        <v>247</v>
      </c>
      <c r="BW173" s="66">
        <v>161</v>
      </c>
      <c r="BX173" s="66">
        <v>226</v>
      </c>
      <c r="BY173" s="66">
        <v>183</v>
      </c>
      <c r="BZ173" s="66">
        <v>223</v>
      </c>
      <c r="CA173" s="66">
        <v>162.30000000000001</v>
      </c>
      <c r="CB173" s="66">
        <v>190</v>
      </c>
      <c r="CC173" s="66">
        <v>156</v>
      </c>
      <c r="CD173" s="20">
        <v>0.230769230769231</v>
      </c>
      <c r="CE173" s="20">
        <v>-16.47</v>
      </c>
      <c r="CF173" s="20">
        <v>97.2</v>
      </c>
      <c r="CG173" s="20">
        <v>113.7</v>
      </c>
      <c r="CH173" s="20">
        <v>71</v>
      </c>
      <c r="CI173" s="20">
        <v>-1.4E-2</v>
      </c>
      <c r="CJ173" s="20">
        <v>0.8</v>
      </c>
      <c r="CK173" s="20">
        <v>105.1</v>
      </c>
      <c r="CL173" s="20">
        <v>104.3</v>
      </c>
      <c r="CM173" s="20">
        <v>0.8</v>
      </c>
      <c r="CN173" s="20">
        <v>98.7</v>
      </c>
      <c r="CO173" s="20">
        <v>114.2</v>
      </c>
      <c r="CP173" s="63">
        <v>0.15820000000000001</v>
      </c>
      <c r="CQ173" s="20">
        <v>-7.3</v>
      </c>
      <c r="CR173" s="20">
        <v>-0.66363636363636358</v>
      </c>
      <c r="CS173" s="20">
        <v>963</v>
      </c>
      <c r="CT173" s="20">
        <v>-16.86</v>
      </c>
      <c r="CU173" s="20">
        <v>-1.77</v>
      </c>
      <c r="CV173" s="20">
        <v>828</v>
      </c>
      <c r="CW173" s="20">
        <v>986</v>
      </c>
      <c r="CX173" s="20">
        <v>764</v>
      </c>
      <c r="CY173" s="20">
        <v>0.39300000000000002</v>
      </c>
      <c r="CZ173" s="20">
        <v>54</v>
      </c>
      <c r="DA173" s="20">
        <v>207</v>
      </c>
      <c r="DB173" s="20">
        <v>0.26100000000000001</v>
      </c>
      <c r="DC173" s="20">
        <v>174</v>
      </c>
      <c r="DD173" s="20">
        <v>266</v>
      </c>
      <c r="DE173" s="20">
        <v>0.65400000000000003</v>
      </c>
      <c r="DF173" s="20">
        <v>200</v>
      </c>
      <c r="DG173" s="20">
        <v>18.181818181818183</v>
      </c>
      <c r="DH173" s="20">
        <v>474</v>
      </c>
      <c r="DI173" s="20">
        <v>43.090909090909093</v>
      </c>
      <c r="DJ173" s="20">
        <v>156</v>
      </c>
      <c r="DK173" s="20">
        <v>100</v>
      </c>
      <c r="DL173" s="20">
        <v>39</v>
      </c>
      <c r="DM173" s="20">
        <v>189</v>
      </c>
      <c r="DN173" s="20">
        <v>256</v>
      </c>
      <c r="DO173" s="20">
        <v>69</v>
      </c>
      <c r="DP173" s="20">
        <v>82.167000000000002</v>
      </c>
      <c r="DQ173" s="20">
        <v>-13.167</v>
      </c>
      <c r="DR173" s="20">
        <v>0.82499999999999996</v>
      </c>
      <c r="DS173" s="20">
        <v>15.75</v>
      </c>
      <c r="DT173" s="20">
        <v>0.52900000000000003</v>
      </c>
      <c r="DU173" s="20">
        <v>17.2</v>
      </c>
      <c r="DV173" s="20">
        <v>22.2</v>
      </c>
      <c r="DW173" s="20">
        <v>3.2</v>
      </c>
      <c r="DX173" s="20">
        <v>8.3333333333333339</v>
      </c>
      <c r="DY173" s="20">
        <v>21.3</v>
      </c>
      <c r="DZ173" s="20">
        <v>325</v>
      </c>
      <c r="EA173" s="20">
        <v>0.39800000000000002</v>
      </c>
      <c r="EB173" s="20">
        <v>-1</v>
      </c>
      <c r="EC173" s="66">
        <v>332</v>
      </c>
      <c r="ED173" s="66">
        <v>350</v>
      </c>
      <c r="EE173" s="66">
        <v>327</v>
      </c>
      <c r="EF173" s="66">
        <v>347</v>
      </c>
      <c r="EG173" s="66">
        <v>344</v>
      </c>
      <c r="EH173" s="66">
        <v>280.2</v>
      </c>
      <c r="EI173" s="66">
        <v>337</v>
      </c>
      <c r="EJ173" s="66">
        <v>353</v>
      </c>
      <c r="EK173" s="20">
        <v>11699.730000000001</v>
      </c>
      <c r="EL173" s="20">
        <v>10487.880000000001</v>
      </c>
      <c r="EM173" s="20">
        <v>103.79166666666667</v>
      </c>
      <c r="EN173" s="20">
        <v>100.22727272727272</v>
      </c>
      <c r="EO173" s="20">
        <v>10.987200000000001</v>
      </c>
      <c r="EP173" s="20">
        <v>175.10400000000001</v>
      </c>
      <c r="EQ173" s="21">
        <v>79</v>
      </c>
      <c r="ER173" s="21">
        <v>75</v>
      </c>
      <c r="ES173" s="61" t="s">
        <v>256</v>
      </c>
      <c r="ET173" s="61">
        <v>154</v>
      </c>
      <c r="EU173" s="61">
        <v>4</v>
      </c>
    </row>
    <row r="174" spans="1:151" x14ac:dyDescent="0.45">
      <c r="A174" s="64">
        <v>45278</v>
      </c>
      <c r="B174" s="21" t="s">
        <v>151</v>
      </c>
      <c r="C174" s="21">
        <v>75</v>
      </c>
      <c r="D174" s="21" t="s">
        <v>113</v>
      </c>
      <c r="E174" s="21">
        <v>29</v>
      </c>
      <c r="F174" s="50" t="s">
        <v>1644</v>
      </c>
      <c r="G174" t="s">
        <v>151</v>
      </c>
      <c r="H174" t="s">
        <v>113</v>
      </c>
      <c r="I174" t="s">
        <v>151</v>
      </c>
      <c r="J174" t="s">
        <v>113</v>
      </c>
      <c r="K174" t="s">
        <v>151</v>
      </c>
      <c r="L174" t="s">
        <v>113</v>
      </c>
      <c r="M174" t="s">
        <v>151</v>
      </c>
      <c r="N174" t="s">
        <v>113</v>
      </c>
      <c r="O174" t="s">
        <v>151</v>
      </c>
      <c r="P174" t="s">
        <v>113</v>
      </c>
      <c r="Q174" t="s">
        <v>151</v>
      </c>
      <c r="R174" t="s">
        <v>113</v>
      </c>
      <c r="S174" t="s">
        <v>82</v>
      </c>
      <c r="T174" t="s">
        <v>114</v>
      </c>
      <c r="U174">
        <v>9</v>
      </c>
      <c r="V174">
        <v>10</v>
      </c>
      <c r="W174" s="20">
        <v>0.8</v>
      </c>
      <c r="X174" s="20">
        <v>9.4499999999999993</v>
      </c>
      <c r="Y174" s="20">
        <v>111.8</v>
      </c>
      <c r="Z174" s="20">
        <v>102.4</v>
      </c>
      <c r="AA174" s="20">
        <v>68.2</v>
      </c>
      <c r="AB174" s="20">
        <v>4.2000000000000003E-2</v>
      </c>
      <c r="AC174" s="20">
        <v>0.34</v>
      </c>
      <c r="AD174" s="20">
        <v>104.4</v>
      </c>
      <c r="AE174" s="20">
        <v>104</v>
      </c>
      <c r="AF174" s="20">
        <v>0.34</v>
      </c>
      <c r="AG174" s="20">
        <v>113.3</v>
      </c>
      <c r="AH174" s="20">
        <v>101.2</v>
      </c>
      <c r="AI174" s="20">
        <v>0.78500000000000003</v>
      </c>
      <c r="AJ174" s="20">
        <v>0.1</v>
      </c>
      <c r="AK174" s="20">
        <v>1.1111111111111112E-2</v>
      </c>
      <c r="AL174" s="20">
        <v>1307</v>
      </c>
      <c r="AM174" s="20">
        <v>9.66</v>
      </c>
      <c r="AN174" s="20">
        <v>1.44</v>
      </c>
      <c r="AO174" s="20">
        <v>696</v>
      </c>
      <c r="AP174" s="20">
        <v>622</v>
      </c>
      <c r="AQ174" s="20">
        <v>529</v>
      </c>
      <c r="AR174" s="20">
        <v>0.44600000000000001</v>
      </c>
      <c r="AS174" s="20">
        <v>82</v>
      </c>
      <c r="AT174" s="20">
        <v>233</v>
      </c>
      <c r="AU174" s="20">
        <v>0.35199999999999998</v>
      </c>
      <c r="AV174" s="20">
        <v>142</v>
      </c>
      <c r="AW174" s="20">
        <v>196</v>
      </c>
      <c r="AX174" s="20">
        <v>0.72399999999999998</v>
      </c>
      <c r="AY174" s="20">
        <v>104</v>
      </c>
      <c r="AZ174" s="20">
        <v>11.555555555555555</v>
      </c>
      <c r="BA174" s="20">
        <v>342</v>
      </c>
      <c r="BB174" s="20">
        <v>38</v>
      </c>
      <c r="BC174" s="20">
        <v>119</v>
      </c>
      <c r="BD174" s="20">
        <v>63</v>
      </c>
      <c r="BE174" s="20">
        <v>51</v>
      </c>
      <c r="BF174" s="20">
        <v>101</v>
      </c>
      <c r="BG174" s="20">
        <v>160</v>
      </c>
      <c r="BH174" s="20">
        <v>77.3</v>
      </c>
      <c r="BI174" s="20">
        <v>69.111000000000004</v>
      </c>
      <c r="BJ174" s="20">
        <v>8.2219999999999995</v>
      </c>
      <c r="BK174" s="20">
        <v>1.1779999999999999</v>
      </c>
      <c r="BL174" s="20">
        <v>11.222</v>
      </c>
      <c r="BM174" s="20">
        <v>0.624</v>
      </c>
      <c r="BN174" s="20">
        <v>25.9</v>
      </c>
      <c r="BO174" s="20">
        <v>21.8</v>
      </c>
      <c r="BP174" s="20">
        <v>5.7</v>
      </c>
      <c r="BQ174" s="20">
        <v>7</v>
      </c>
      <c r="BR174" s="20">
        <v>17.8</v>
      </c>
      <c r="BS174" s="20">
        <v>37</v>
      </c>
      <c r="BT174" s="20">
        <v>0.60199999999999998</v>
      </c>
      <c r="BU174" s="20">
        <v>-1</v>
      </c>
      <c r="BV174" s="66">
        <v>68</v>
      </c>
      <c r="BW174" s="66">
        <v>74</v>
      </c>
      <c r="BX174" s="66">
        <v>61</v>
      </c>
      <c r="BY174" s="66">
        <v>88</v>
      </c>
      <c r="BZ174" s="66">
        <v>81</v>
      </c>
      <c r="CA174" s="66">
        <v>57.8</v>
      </c>
      <c r="CB174" s="66">
        <v>24</v>
      </c>
      <c r="CC174" s="66">
        <v>47</v>
      </c>
      <c r="CD174" s="20">
        <v>0.54545454545454497</v>
      </c>
      <c r="CE174" s="20">
        <v>3.99</v>
      </c>
      <c r="CF174" s="20">
        <v>105.3</v>
      </c>
      <c r="CG174" s="20">
        <v>101.3</v>
      </c>
      <c r="CH174" s="20">
        <v>67</v>
      </c>
      <c r="CI174" s="20">
        <v>2.3E-2</v>
      </c>
      <c r="CJ174" s="20">
        <v>3.2</v>
      </c>
      <c r="CK174" s="20">
        <v>107.8</v>
      </c>
      <c r="CL174" s="20">
        <v>104.6</v>
      </c>
      <c r="CM174" s="20">
        <v>2.48</v>
      </c>
      <c r="CN174" s="20">
        <v>105.3</v>
      </c>
      <c r="CO174" s="20">
        <v>100.6</v>
      </c>
      <c r="CP174" s="63">
        <v>0.62780000000000002</v>
      </c>
      <c r="CQ174" s="20">
        <v>-1.7</v>
      </c>
      <c r="CR174" s="20">
        <v>-0.16999999999999998</v>
      </c>
      <c r="CS174" s="20">
        <v>1217</v>
      </c>
      <c r="CT174" s="20">
        <v>3.46</v>
      </c>
      <c r="CU174" s="20">
        <v>2.46</v>
      </c>
      <c r="CV174" s="20">
        <v>723</v>
      </c>
      <c r="CW174" s="20">
        <v>713</v>
      </c>
      <c r="CX174" s="20">
        <v>570</v>
      </c>
      <c r="CY174" s="20">
        <v>0.45400000000000001</v>
      </c>
      <c r="CZ174" s="20">
        <v>79</v>
      </c>
      <c r="DA174" s="20">
        <v>231</v>
      </c>
      <c r="DB174" s="20">
        <v>0.34200000000000003</v>
      </c>
      <c r="DC174" s="20">
        <v>126</v>
      </c>
      <c r="DD174" s="20">
        <v>182</v>
      </c>
      <c r="DE174" s="20">
        <v>0.69199999999999995</v>
      </c>
      <c r="DF174" s="20">
        <v>90</v>
      </c>
      <c r="DG174" s="20">
        <v>9</v>
      </c>
      <c r="DH174" s="20">
        <v>342</v>
      </c>
      <c r="DI174" s="20">
        <v>34.200000000000003</v>
      </c>
      <c r="DJ174" s="20">
        <v>127</v>
      </c>
      <c r="DK174" s="20">
        <v>71</v>
      </c>
      <c r="DL174" s="20">
        <v>31</v>
      </c>
      <c r="DM174" s="20">
        <v>129</v>
      </c>
      <c r="DN174" s="20">
        <v>177</v>
      </c>
      <c r="DO174" s="20">
        <v>72.3</v>
      </c>
      <c r="DP174" s="20">
        <v>71.3</v>
      </c>
      <c r="DQ174" s="20">
        <v>1</v>
      </c>
      <c r="DR174" s="20">
        <v>0.98399999999999999</v>
      </c>
      <c r="DS174" s="20">
        <v>12.9</v>
      </c>
      <c r="DT174" s="20">
        <v>0.55000000000000004</v>
      </c>
      <c r="DU174" s="20">
        <v>23.1</v>
      </c>
      <c r="DV174" s="20">
        <v>18.2</v>
      </c>
      <c r="DW174" s="20">
        <v>3.1</v>
      </c>
      <c r="DX174" s="20">
        <v>7.1</v>
      </c>
      <c r="DY174" s="20">
        <v>17.7</v>
      </c>
      <c r="DZ174" s="20">
        <v>51</v>
      </c>
      <c r="EA174" s="20">
        <v>0.58399999999999996</v>
      </c>
      <c r="EB174" s="20">
        <v>-3</v>
      </c>
      <c r="EC174" s="66">
        <v>130</v>
      </c>
      <c r="ED174" s="66">
        <v>107</v>
      </c>
      <c r="EE174" s="66">
        <v>123</v>
      </c>
      <c r="EF174" s="66">
        <v>125</v>
      </c>
      <c r="EG174" s="66">
        <v>126</v>
      </c>
      <c r="EH174" s="66">
        <v>88.2</v>
      </c>
      <c r="EI174" s="66">
        <v>58</v>
      </c>
      <c r="EJ174" s="66">
        <v>46</v>
      </c>
      <c r="EK174" s="20">
        <v>11325.34</v>
      </c>
      <c r="EL174" s="20">
        <v>10782.720000000001</v>
      </c>
      <c r="EM174" s="20">
        <v>79.676199999999994</v>
      </c>
      <c r="EN174" s="20">
        <v>90.3</v>
      </c>
      <c r="EO174" s="20">
        <v>12.317599999999999</v>
      </c>
      <c r="EP174" s="20">
        <v>128.148</v>
      </c>
      <c r="EQ174" s="21">
        <v>69</v>
      </c>
      <c r="ER174" s="21">
        <v>67</v>
      </c>
      <c r="ES174" s="61" t="s">
        <v>151</v>
      </c>
      <c r="ET174" s="61">
        <v>136</v>
      </c>
      <c r="EU174" s="61">
        <v>2</v>
      </c>
    </row>
    <row r="175" spans="1:151" x14ac:dyDescent="0.45">
      <c r="A175" s="64">
        <v>45278</v>
      </c>
      <c r="B175" s="21" t="s">
        <v>386</v>
      </c>
      <c r="C175" s="21">
        <v>112</v>
      </c>
      <c r="D175" s="21" t="s">
        <v>222</v>
      </c>
      <c r="E175" s="21">
        <v>241</v>
      </c>
      <c r="F175" s="50" t="s">
        <v>558</v>
      </c>
      <c r="G175" t="s">
        <v>386</v>
      </c>
      <c r="H175" t="s">
        <v>222</v>
      </c>
      <c r="I175" t="s">
        <v>386</v>
      </c>
      <c r="J175" t="s">
        <v>222</v>
      </c>
      <c r="K175" t="s">
        <v>386</v>
      </c>
      <c r="L175" t="s">
        <v>222</v>
      </c>
      <c r="M175" t="s">
        <v>386</v>
      </c>
      <c r="N175" t="s">
        <v>222</v>
      </c>
      <c r="O175" t="s">
        <v>386</v>
      </c>
      <c r="P175" t="s">
        <v>222</v>
      </c>
      <c r="Q175" t="s">
        <v>386</v>
      </c>
      <c r="R175" t="s">
        <v>222</v>
      </c>
      <c r="S175" t="s">
        <v>144</v>
      </c>
      <c r="T175" t="s">
        <v>84</v>
      </c>
      <c r="U175">
        <v>10</v>
      </c>
      <c r="V175">
        <v>9</v>
      </c>
      <c r="W175" s="20">
        <v>0.18181818181818199</v>
      </c>
      <c r="X175" s="20">
        <v>-21.12</v>
      </c>
      <c r="Y175" s="20">
        <v>97.2</v>
      </c>
      <c r="Z175" s="20">
        <v>118.3</v>
      </c>
      <c r="AA175" s="20">
        <v>65.400000000000006</v>
      </c>
      <c r="AB175" s="20">
        <v>-1.0999999999999999E-2</v>
      </c>
      <c r="AC175" s="20">
        <v>-5.0199999999999996</v>
      </c>
      <c r="AD175" s="20">
        <v>102.5</v>
      </c>
      <c r="AE175" s="20">
        <v>107.6</v>
      </c>
      <c r="AF175" s="20">
        <v>-5.0199999999999996</v>
      </c>
      <c r="AG175" s="20">
        <v>98.5</v>
      </c>
      <c r="AH175" s="20">
        <v>116.5</v>
      </c>
      <c r="AI175" s="20">
        <v>0.12609999999999999</v>
      </c>
      <c r="AJ175" s="20">
        <v>-7</v>
      </c>
      <c r="AK175" s="20">
        <v>-0.7</v>
      </c>
      <c r="AL175" s="20">
        <v>946</v>
      </c>
      <c r="AM175" s="20">
        <v>-21.11</v>
      </c>
      <c r="AN175" s="20">
        <v>-6.11</v>
      </c>
      <c r="AO175" s="20">
        <v>643</v>
      </c>
      <c r="AP175" s="20">
        <v>793</v>
      </c>
      <c r="AQ175" s="20">
        <v>563</v>
      </c>
      <c r="AR175" s="20">
        <v>0.42799999999999999</v>
      </c>
      <c r="AS175" s="20">
        <v>74</v>
      </c>
      <c r="AT175" s="20">
        <v>222</v>
      </c>
      <c r="AU175" s="20">
        <v>0.33300000000000002</v>
      </c>
      <c r="AV175" s="20">
        <v>87</v>
      </c>
      <c r="AW175" s="20">
        <v>134</v>
      </c>
      <c r="AX175" s="20">
        <v>0.64900000000000002</v>
      </c>
      <c r="AY175" s="20">
        <v>94</v>
      </c>
      <c r="AZ175" s="20">
        <v>9.4</v>
      </c>
      <c r="BA175" s="20">
        <v>324</v>
      </c>
      <c r="BB175" s="20">
        <v>32.4</v>
      </c>
      <c r="BC175" s="20">
        <v>112</v>
      </c>
      <c r="BD175" s="20">
        <v>36</v>
      </c>
      <c r="BE175" s="20">
        <v>22</v>
      </c>
      <c r="BF175" s="20">
        <v>127</v>
      </c>
      <c r="BG175" s="20">
        <v>168</v>
      </c>
      <c r="BH175" s="20">
        <v>64.3</v>
      </c>
      <c r="BI175" s="20">
        <v>79.3</v>
      </c>
      <c r="BJ175" s="20">
        <v>-15</v>
      </c>
      <c r="BK175" s="20">
        <v>0.88200000000000001</v>
      </c>
      <c r="BL175" s="20">
        <v>12.7</v>
      </c>
      <c r="BM175" s="20">
        <v>0.28299999999999997</v>
      </c>
      <c r="BN175" s="20">
        <v>22.2</v>
      </c>
      <c r="BO175" s="20">
        <v>13.4</v>
      </c>
      <c r="BP175" s="20">
        <v>2.2000000000000002</v>
      </c>
      <c r="BQ175" s="20">
        <v>3.6</v>
      </c>
      <c r="BR175" s="20">
        <v>16.8</v>
      </c>
      <c r="BS175" s="20">
        <v>334</v>
      </c>
      <c r="BT175" s="20">
        <v>0.39100000000000001</v>
      </c>
      <c r="BU175" s="20">
        <v>-3</v>
      </c>
      <c r="BV175" s="66">
        <v>353</v>
      </c>
      <c r="BW175" s="66">
        <v>356</v>
      </c>
      <c r="BX175" s="66">
        <v>338</v>
      </c>
      <c r="BY175" s="66">
        <v>341</v>
      </c>
      <c r="BZ175" s="66">
        <v>353</v>
      </c>
      <c r="CA175" s="66">
        <v>290.2</v>
      </c>
      <c r="CB175" s="66">
        <v>336</v>
      </c>
      <c r="CC175" s="66">
        <v>360</v>
      </c>
      <c r="CD175" s="20">
        <v>0.72727272727272696</v>
      </c>
      <c r="CE175" s="20">
        <v>-7.06</v>
      </c>
      <c r="CF175" s="20">
        <v>100.2</v>
      </c>
      <c r="CG175" s="20">
        <v>107.3</v>
      </c>
      <c r="CH175" s="20">
        <v>71.5</v>
      </c>
      <c r="CI175" s="20">
        <v>0.16500000000000001</v>
      </c>
      <c r="CJ175" s="20">
        <v>-9.15</v>
      </c>
      <c r="CK175" s="20">
        <v>99.5</v>
      </c>
      <c r="CL175" s="20">
        <v>108.7</v>
      </c>
      <c r="CM175" s="20">
        <v>-10.8</v>
      </c>
      <c r="CN175" s="20">
        <v>102.3</v>
      </c>
      <c r="CO175" s="20">
        <v>106.5</v>
      </c>
      <c r="CP175" s="63">
        <v>0.3866</v>
      </c>
      <c r="CQ175" s="20">
        <v>-1.9</v>
      </c>
      <c r="CR175" s="20">
        <v>-0.21111111111111111</v>
      </c>
      <c r="CS175" s="20">
        <v>1144</v>
      </c>
      <c r="CT175" s="20">
        <v>-8.1199999999999992</v>
      </c>
      <c r="CU175" s="20">
        <v>-6.89</v>
      </c>
      <c r="CV175" s="20">
        <v>788</v>
      </c>
      <c r="CW175" s="20">
        <v>731</v>
      </c>
      <c r="CX175" s="20">
        <v>599</v>
      </c>
      <c r="CY175" s="20">
        <v>0.442</v>
      </c>
      <c r="CZ175" s="20">
        <v>78</v>
      </c>
      <c r="DA175" s="20">
        <v>217</v>
      </c>
      <c r="DB175" s="20">
        <v>0.35899999999999999</v>
      </c>
      <c r="DC175" s="20">
        <v>180</v>
      </c>
      <c r="DD175" s="20">
        <v>225</v>
      </c>
      <c r="DE175" s="20">
        <v>0.8</v>
      </c>
      <c r="DF175" s="20">
        <v>103</v>
      </c>
      <c r="DG175" s="20">
        <v>11.444444444444445</v>
      </c>
      <c r="DH175" s="20">
        <v>375</v>
      </c>
      <c r="DI175" s="20">
        <v>41.666666666666664</v>
      </c>
      <c r="DJ175" s="20">
        <v>151</v>
      </c>
      <c r="DK175" s="20">
        <v>67</v>
      </c>
      <c r="DL175" s="20">
        <v>43</v>
      </c>
      <c r="DM175" s="20">
        <v>133</v>
      </c>
      <c r="DN175" s="20">
        <v>155</v>
      </c>
      <c r="DO175" s="20">
        <v>78.8</v>
      </c>
      <c r="DP175" s="20">
        <v>73.099999999999994</v>
      </c>
      <c r="DQ175" s="20">
        <v>5.7</v>
      </c>
      <c r="DR175" s="20">
        <v>1.135</v>
      </c>
      <c r="DS175" s="20">
        <v>13.3</v>
      </c>
      <c r="DT175" s="20">
        <v>0.504</v>
      </c>
      <c r="DU175" s="20">
        <v>21.7</v>
      </c>
      <c r="DV175" s="20">
        <v>22.5</v>
      </c>
      <c r="DW175" s="20">
        <v>4.3</v>
      </c>
      <c r="DX175" s="20">
        <v>6.7</v>
      </c>
      <c r="DY175" s="20">
        <v>15.5</v>
      </c>
      <c r="DZ175" s="20">
        <v>211</v>
      </c>
      <c r="EA175" s="20">
        <v>0.47</v>
      </c>
      <c r="EB175" s="20">
        <v>3</v>
      </c>
      <c r="EC175" s="66">
        <v>237</v>
      </c>
      <c r="ED175" s="66">
        <v>184</v>
      </c>
      <c r="EE175" s="66">
        <v>148</v>
      </c>
      <c r="EF175" s="66">
        <v>227</v>
      </c>
      <c r="EG175" s="66">
        <v>279</v>
      </c>
      <c r="EH175" s="66">
        <v>174</v>
      </c>
      <c r="EI175" s="66">
        <v>209</v>
      </c>
      <c r="EJ175" s="66">
        <v>181</v>
      </c>
      <c r="EK175" s="20">
        <v>10429.56</v>
      </c>
      <c r="EL175" s="20">
        <v>11853.66</v>
      </c>
      <c r="EM175" s="20">
        <v>85.09</v>
      </c>
      <c r="EN175" s="20">
        <v>47.88</v>
      </c>
      <c r="EO175" s="20">
        <v>13.440000000000001</v>
      </c>
      <c r="EP175" s="20">
        <v>100.595</v>
      </c>
      <c r="EQ175" s="21">
        <v>57</v>
      </c>
      <c r="ER175" s="21">
        <v>77</v>
      </c>
      <c r="ES175" s="61" t="s">
        <v>222</v>
      </c>
      <c r="ET175" s="61">
        <v>134</v>
      </c>
      <c r="EU175" s="61">
        <v>-20</v>
      </c>
    </row>
    <row r="176" spans="1:151" x14ac:dyDescent="0.45">
      <c r="A176" s="64">
        <v>45278</v>
      </c>
      <c r="B176" s="21" t="s">
        <v>131</v>
      </c>
      <c r="C176" s="21">
        <v>154</v>
      </c>
      <c r="D176" s="21" t="s">
        <v>239</v>
      </c>
      <c r="E176" s="21">
        <v>71</v>
      </c>
      <c r="F176" s="50" t="s">
        <v>558</v>
      </c>
      <c r="G176" t="s">
        <v>131</v>
      </c>
      <c r="H176" t="s">
        <v>476</v>
      </c>
      <c r="I176" t="s">
        <v>131</v>
      </c>
      <c r="J176" t="s">
        <v>476</v>
      </c>
      <c r="K176" t="s">
        <v>131</v>
      </c>
      <c r="L176" t="s">
        <v>239</v>
      </c>
      <c r="M176" t="s">
        <v>627</v>
      </c>
      <c r="N176" t="s">
        <v>476</v>
      </c>
      <c r="O176" t="s">
        <v>1347</v>
      </c>
      <c r="P176" t="s">
        <v>476</v>
      </c>
      <c r="Q176" t="s">
        <v>424</v>
      </c>
      <c r="R176" t="s">
        <v>476</v>
      </c>
      <c r="S176" t="s">
        <v>31</v>
      </c>
      <c r="T176" t="s">
        <v>166</v>
      </c>
      <c r="U176">
        <v>10</v>
      </c>
      <c r="V176">
        <v>10</v>
      </c>
      <c r="W176" s="20">
        <v>0.54545454545454497</v>
      </c>
      <c r="X176" s="20">
        <v>3.61</v>
      </c>
      <c r="Y176" s="20">
        <v>106.9</v>
      </c>
      <c r="Z176" s="20">
        <v>103.3</v>
      </c>
      <c r="AA176" s="20">
        <v>68.099999999999994</v>
      </c>
      <c r="AB176" s="20">
        <v>-7.6999999999999999E-2</v>
      </c>
      <c r="AC176" s="20">
        <v>-1.03</v>
      </c>
      <c r="AD176" s="20">
        <v>103.6</v>
      </c>
      <c r="AE176" s="20">
        <v>104.7</v>
      </c>
      <c r="AF176" s="20">
        <v>-1.03</v>
      </c>
      <c r="AG176" s="20">
        <v>107</v>
      </c>
      <c r="AH176" s="20">
        <v>104.5</v>
      </c>
      <c r="AI176" s="20">
        <v>0.56859999999999999</v>
      </c>
      <c r="AJ176" s="20">
        <v>-2.8</v>
      </c>
      <c r="AK176" s="20">
        <v>-0.27999999999999997</v>
      </c>
      <c r="AL176" s="20">
        <v>1182</v>
      </c>
      <c r="AM176" s="20">
        <v>1.9</v>
      </c>
      <c r="AN176" s="20">
        <v>-1.3</v>
      </c>
      <c r="AO176" s="20">
        <v>836</v>
      </c>
      <c r="AP176" s="20">
        <v>763</v>
      </c>
      <c r="AQ176" s="20">
        <v>645</v>
      </c>
      <c r="AR176" s="20">
        <v>0.443</v>
      </c>
      <c r="AS176" s="20">
        <v>98</v>
      </c>
      <c r="AT176" s="20">
        <v>272</v>
      </c>
      <c r="AU176" s="20">
        <v>0.36</v>
      </c>
      <c r="AV176" s="20">
        <v>166</v>
      </c>
      <c r="AW176" s="20">
        <v>231</v>
      </c>
      <c r="AX176" s="20">
        <v>0.71899999999999997</v>
      </c>
      <c r="AY176" s="20">
        <v>110</v>
      </c>
      <c r="AZ176" s="20">
        <v>11</v>
      </c>
      <c r="BA176" s="20">
        <v>408</v>
      </c>
      <c r="BB176" s="20">
        <v>40.799999999999997</v>
      </c>
      <c r="BC176" s="20">
        <v>139</v>
      </c>
      <c r="BD176" s="20">
        <v>53</v>
      </c>
      <c r="BE176" s="20">
        <v>33</v>
      </c>
      <c r="BF176" s="20">
        <v>129</v>
      </c>
      <c r="BG176" s="20">
        <v>203</v>
      </c>
      <c r="BH176" s="20">
        <v>76</v>
      </c>
      <c r="BI176" s="20">
        <v>69.364000000000004</v>
      </c>
      <c r="BJ176" s="20">
        <v>6.6360000000000001</v>
      </c>
      <c r="BK176" s="20">
        <v>1.0780000000000001</v>
      </c>
      <c r="BL176" s="20">
        <v>11.727</v>
      </c>
      <c r="BM176" s="20">
        <v>0.41099999999999998</v>
      </c>
      <c r="BN176" s="20">
        <v>24.7</v>
      </c>
      <c r="BO176" s="20">
        <v>21</v>
      </c>
      <c r="BP176" s="20">
        <v>3</v>
      </c>
      <c r="BQ176" s="20">
        <v>4.8181818181818183</v>
      </c>
      <c r="BR176" s="20">
        <v>18.5</v>
      </c>
      <c r="BS176" s="20">
        <v>237</v>
      </c>
      <c r="BT176" s="20">
        <v>0.46100000000000002</v>
      </c>
      <c r="BU176" s="20">
        <v>-5</v>
      </c>
      <c r="BV176" s="66">
        <v>171</v>
      </c>
      <c r="BW176" s="66">
        <v>148</v>
      </c>
      <c r="BX176" s="66">
        <v>201</v>
      </c>
      <c r="BY176" s="66">
        <v>138</v>
      </c>
      <c r="BZ176" s="66">
        <v>129</v>
      </c>
      <c r="CA176" s="66">
        <v>138.69999999999999</v>
      </c>
      <c r="CB176" s="66">
        <v>242</v>
      </c>
      <c r="CC176" s="66">
        <v>173</v>
      </c>
      <c r="CD176" s="20">
        <v>0</v>
      </c>
      <c r="CE176" s="20">
        <v>-15.31</v>
      </c>
      <c r="CF176" s="20">
        <v>97.7</v>
      </c>
      <c r="CG176" s="20">
        <v>113</v>
      </c>
      <c r="CH176" s="20">
        <v>67.3</v>
      </c>
      <c r="CI176" s="20">
        <v>-8.3000000000000004E-2</v>
      </c>
      <c r="CJ176" s="20">
        <v>4.18</v>
      </c>
      <c r="CK176" s="20">
        <v>108.7</v>
      </c>
      <c r="CL176" s="20">
        <v>104.5</v>
      </c>
      <c r="CM176" s="20">
        <v>5.16</v>
      </c>
      <c r="CN176" s="20">
        <v>98</v>
      </c>
      <c r="CO176" s="20">
        <v>112.8</v>
      </c>
      <c r="CP176" s="63">
        <v>0.1653</v>
      </c>
      <c r="CQ176" s="20">
        <v>-7.2</v>
      </c>
      <c r="CR176" s="20">
        <v>-0.72</v>
      </c>
      <c r="CS176" s="20">
        <v>936</v>
      </c>
      <c r="CT176" s="20">
        <v>-14.22</v>
      </c>
      <c r="CU176" s="20">
        <v>2.2799999999999998</v>
      </c>
      <c r="CV176" s="20">
        <v>613</v>
      </c>
      <c r="CW176" s="20">
        <v>778</v>
      </c>
      <c r="CX176" s="20">
        <v>554</v>
      </c>
      <c r="CY176" s="20">
        <v>0.41699999999999998</v>
      </c>
      <c r="CZ176" s="20">
        <v>55</v>
      </c>
      <c r="DA176" s="20">
        <v>194</v>
      </c>
      <c r="DB176" s="20">
        <v>0.28399999999999997</v>
      </c>
      <c r="DC176" s="20">
        <v>96</v>
      </c>
      <c r="DD176" s="20">
        <v>145</v>
      </c>
      <c r="DE176" s="20">
        <v>0.66200000000000003</v>
      </c>
      <c r="DF176" s="20">
        <v>92</v>
      </c>
      <c r="DG176" s="20">
        <v>9.1999999999999993</v>
      </c>
      <c r="DH176" s="20">
        <v>303</v>
      </c>
      <c r="DI176" s="20">
        <v>30.3</v>
      </c>
      <c r="DJ176" s="20">
        <v>109</v>
      </c>
      <c r="DK176" s="20">
        <v>62</v>
      </c>
      <c r="DL176" s="20">
        <v>19</v>
      </c>
      <c r="DM176" s="20">
        <v>139</v>
      </c>
      <c r="DN176" s="20">
        <v>169</v>
      </c>
      <c r="DO176" s="20">
        <v>61.3</v>
      </c>
      <c r="DP176" s="20">
        <v>77.8</v>
      </c>
      <c r="DQ176" s="20">
        <v>-16.5</v>
      </c>
      <c r="DR176" s="20">
        <v>0.78400000000000003</v>
      </c>
      <c r="DS176" s="20">
        <v>13.9</v>
      </c>
      <c r="DT176" s="20">
        <v>0.44600000000000001</v>
      </c>
      <c r="DU176" s="20">
        <v>19.399999999999999</v>
      </c>
      <c r="DV176" s="20">
        <v>14.5</v>
      </c>
      <c r="DW176" s="20">
        <v>1.9</v>
      </c>
      <c r="DX176" s="20">
        <v>6.2</v>
      </c>
      <c r="DY176" s="20">
        <v>16.899999999999999</v>
      </c>
      <c r="DZ176" s="20">
        <v>302</v>
      </c>
      <c r="EA176" s="20">
        <v>0.41699999999999998</v>
      </c>
      <c r="EB176" s="20">
        <v>0</v>
      </c>
      <c r="EC176" s="66">
        <v>350</v>
      </c>
      <c r="ED176" s="66">
        <v>335</v>
      </c>
      <c r="EE176" s="66">
        <v>360</v>
      </c>
      <c r="EF176" s="66">
        <v>335</v>
      </c>
      <c r="EG176" s="66">
        <v>330</v>
      </c>
      <c r="EH176" s="66">
        <v>279.3</v>
      </c>
      <c r="EI176" s="66">
        <v>304</v>
      </c>
      <c r="EJ176" s="66">
        <v>312</v>
      </c>
      <c r="EK176" s="20">
        <v>12079.7</v>
      </c>
      <c r="EL176" s="20">
        <v>10092.41</v>
      </c>
      <c r="EM176" s="20">
        <v>72.707400000000007</v>
      </c>
      <c r="EN176" s="20">
        <v>66.972727272727283</v>
      </c>
      <c r="EO176" s="20">
        <v>12.247</v>
      </c>
      <c r="EP176" s="20">
        <v>121.511</v>
      </c>
      <c r="EQ176" s="21">
        <v>76</v>
      </c>
      <c r="ER176" s="21">
        <v>56</v>
      </c>
      <c r="ES176" s="61" t="s">
        <v>131</v>
      </c>
      <c r="ET176" s="61">
        <v>132</v>
      </c>
      <c r="EU176" s="61">
        <v>20</v>
      </c>
    </row>
    <row r="177" spans="1:151" x14ac:dyDescent="0.45">
      <c r="A177" s="64">
        <v>45278</v>
      </c>
      <c r="B177" s="21" t="s">
        <v>367</v>
      </c>
      <c r="C177" s="21">
        <v>83</v>
      </c>
      <c r="D177" s="21" t="s">
        <v>342</v>
      </c>
      <c r="E177" s="21">
        <v>294</v>
      </c>
      <c r="F177" s="50" t="s">
        <v>558</v>
      </c>
      <c r="G177" t="s">
        <v>367</v>
      </c>
      <c r="H177" t="s">
        <v>342</v>
      </c>
      <c r="I177" t="s">
        <v>367</v>
      </c>
      <c r="J177" t="s">
        <v>342</v>
      </c>
      <c r="K177" t="s">
        <v>367</v>
      </c>
      <c r="L177" t="s">
        <v>484</v>
      </c>
      <c r="M177" t="s">
        <v>367</v>
      </c>
      <c r="N177" t="s">
        <v>689</v>
      </c>
      <c r="O177" t="s">
        <v>367</v>
      </c>
      <c r="P177" t="s">
        <v>1381</v>
      </c>
      <c r="Q177" t="s">
        <v>367</v>
      </c>
      <c r="R177" t="s">
        <v>484</v>
      </c>
      <c r="S177" t="s">
        <v>114</v>
      </c>
      <c r="T177" t="s">
        <v>216</v>
      </c>
      <c r="U177">
        <v>9</v>
      </c>
      <c r="V177">
        <v>8</v>
      </c>
      <c r="W177" s="20">
        <v>0.8</v>
      </c>
      <c r="X177" s="20">
        <v>-1.45</v>
      </c>
      <c r="Y177" s="20">
        <v>103.1</v>
      </c>
      <c r="Z177" s="20">
        <v>104.6</v>
      </c>
      <c r="AA177" s="20">
        <v>70.3</v>
      </c>
      <c r="AB177" s="20">
        <v>0.19800000000000001</v>
      </c>
      <c r="AC177" s="20">
        <v>-2.86</v>
      </c>
      <c r="AD177" s="20">
        <v>103</v>
      </c>
      <c r="AE177" s="20">
        <v>105.9</v>
      </c>
      <c r="AF177" s="20">
        <v>-5.41</v>
      </c>
      <c r="AG177" s="20">
        <v>101.3</v>
      </c>
      <c r="AH177" s="20">
        <v>106.2</v>
      </c>
      <c r="AI177" s="20">
        <v>0.3674</v>
      </c>
      <c r="AJ177" s="20">
        <v>-0.2</v>
      </c>
      <c r="AK177" s="20">
        <v>-2.2222222222222223E-2</v>
      </c>
      <c r="AL177" s="20">
        <v>1181</v>
      </c>
      <c r="AM177" s="20">
        <v>1.71</v>
      </c>
      <c r="AN177" s="20">
        <v>-2.29</v>
      </c>
      <c r="AO177" s="20">
        <v>810</v>
      </c>
      <c r="AP177" s="20">
        <v>704</v>
      </c>
      <c r="AQ177" s="20">
        <v>627</v>
      </c>
      <c r="AR177" s="20">
        <v>0.48199999999999998</v>
      </c>
      <c r="AS177" s="20">
        <v>65</v>
      </c>
      <c r="AT177" s="20">
        <v>200</v>
      </c>
      <c r="AU177" s="20">
        <v>0.32500000000000001</v>
      </c>
      <c r="AV177" s="20">
        <v>141</v>
      </c>
      <c r="AW177" s="20">
        <v>197</v>
      </c>
      <c r="AX177" s="20">
        <v>0.71599999999999997</v>
      </c>
      <c r="AY177" s="20">
        <v>94</v>
      </c>
      <c r="AZ177" s="20">
        <v>10.444444444444445</v>
      </c>
      <c r="BA177" s="20">
        <v>380</v>
      </c>
      <c r="BB177" s="20">
        <v>42.222222222222221</v>
      </c>
      <c r="BC177" s="20">
        <v>155</v>
      </c>
      <c r="BD177" s="20">
        <v>75</v>
      </c>
      <c r="BE177" s="20">
        <v>41</v>
      </c>
      <c r="BF177" s="20">
        <v>107</v>
      </c>
      <c r="BG177" s="20">
        <v>149</v>
      </c>
      <c r="BH177" s="20">
        <v>81</v>
      </c>
      <c r="BI177" s="20">
        <v>70.400000000000006</v>
      </c>
      <c r="BJ177" s="20">
        <v>10.6</v>
      </c>
      <c r="BK177" s="20">
        <v>1.4490000000000001</v>
      </c>
      <c r="BL177" s="20">
        <v>10.7</v>
      </c>
      <c r="BM177" s="20">
        <v>0.70099999999999996</v>
      </c>
      <c r="BN177" s="20">
        <v>20</v>
      </c>
      <c r="BO177" s="20">
        <v>19.7</v>
      </c>
      <c r="BP177" s="20">
        <v>4.0999999999999996</v>
      </c>
      <c r="BQ177" s="20">
        <v>7.5</v>
      </c>
      <c r="BR177" s="20">
        <v>14.9</v>
      </c>
      <c r="BS177" s="20">
        <v>59</v>
      </c>
      <c r="BT177" s="20">
        <v>0.57699999999999996</v>
      </c>
      <c r="BU177" s="20">
        <v>5</v>
      </c>
      <c r="BV177" s="66">
        <v>93</v>
      </c>
      <c r="BW177" s="66">
        <v>206</v>
      </c>
      <c r="BX177" s="66">
        <v>58</v>
      </c>
      <c r="BY177" s="66">
        <v>207</v>
      </c>
      <c r="BZ177" s="66">
        <v>183</v>
      </c>
      <c r="CA177" s="66">
        <v>124</v>
      </c>
      <c r="CB177" s="66">
        <v>60</v>
      </c>
      <c r="CC177" s="66">
        <v>179</v>
      </c>
      <c r="CD177" s="20">
        <v>0.54545454545454497</v>
      </c>
      <c r="CE177" s="20">
        <v>-6.62</v>
      </c>
      <c r="CF177" s="20">
        <v>104.5</v>
      </c>
      <c r="CG177" s="20">
        <v>111.1</v>
      </c>
      <c r="CH177" s="20">
        <v>74.3</v>
      </c>
      <c r="CI177" s="20">
        <v>3.6999999999999998E-2</v>
      </c>
      <c r="CJ177" s="20">
        <v>2.78</v>
      </c>
      <c r="CK177" s="20">
        <v>105.5</v>
      </c>
      <c r="CL177" s="20">
        <v>102.8</v>
      </c>
      <c r="CM177" s="20">
        <v>2.78</v>
      </c>
      <c r="CN177" s="20">
        <v>103.9</v>
      </c>
      <c r="CO177" s="20">
        <v>110.5</v>
      </c>
      <c r="CP177" s="63">
        <v>0.32890000000000003</v>
      </c>
      <c r="CQ177" s="20">
        <v>-3</v>
      </c>
      <c r="CR177" s="20">
        <v>-0.375</v>
      </c>
      <c r="CS177" s="20">
        <v>1090</v>
      </c>
      <c r="CT177" s="20">
        <v>-6.89</v>
      </c>
      <c r="CU177" s="20">
        <v>-0.64</v>
      </c>
      <c r="CV177" s="20">
        <v>937</v>
      </c>
      <c r="CW177" s="20">
        <v>883</v>
      </c>
      <c r="CX177" s="20">
        <v>759</v>
      </c>
      <c r="CY177" s="20">
        <v>0.45200000000000001</v>
      </c>
      <c r="CZ177" s="20">
        <v>109</v>
      </c>
      <c r="DA177" s="20">
        <v>299</v>
      </c>
      <c r="DB177" s="20">
        <v>0.36499999999999999</v>
      </c>
      <c r="DC177" s="20">
        <v>142</v>
      </c>
      <c r="DD177" s="20">
        <v>197</v>
      </c>
      <c r="DE177" s="20">
        <v>0.72099999999999997</v>
      </c>
      <c r="DF177" s="20">
        <v>123</v>
      </c>
      <c r="DG177" s="20">
        <v>15.375</v>
      </c>
      <c r="DH177" s="20">
        <v>492</v>
      </c>
      <c r="DI177" s="20">
        <v>61.5</v>
      </c>
      <c r="DJ177" s="20">
        <v>166</v>
      </c>
      <c r="DK177" s="20">
        <v>81</v>
      </c>
      <c r="DL177" s="20">
        <v>26</v>
      </c>
      <c r="DM177" s="20">
        <v>145</v>
      </c>
      <c r="DN177" s="20">
        <v>153</v>
      </c>
      <c r="DO177" s="20">
        <v>85.2</v>
      </c>
      <c r="DP177" s="20">
        <v>80.272999999999996</v>
      </c>
      <c r="DQ177" s="20">
        <v>4.9089999999999998</v>
      </c>
      <c r="DR177" s="20">
        <v>1.145</v>
      </c>
      <c r="DS177" s="20">
        <v>13.182</v>
      </c>
      <c r="DT177" s="20">
        <v>0.55900000000000005</v>
      </c>
      <c r="DU177" s="20">
        <v>27.2</v>
      </c>
      <c r="DV177" s="20">
        <v>17.899999999999999</v>
      </c>
      <c r="DW177" s="20">
        <v>2.4</v>
      </c>
      <c r="DX177" s="20">
        <v>7.3636363636363633</v>
      </c>
      <c r="DY177" s="20">
        <v>13.9</v>
      </c>
      <c r="DZ177" s="20">
        <v>193</v>
      </c>
      <c r="EA177" s="20">
        <v>0.48599999999999999</v>
      </c>
      <c r="EB177" s="20">
        <v>1</v>
      </c>
      <c r="EC177" s="66">
        <v>205</v>
      </c>
      <c r="ED177" s="66">
        <v>264</v>
      </c>
      <c r="EE177" s="66">
        <v>186</v>
      </c>
      <c r="EF177" s="66">
        <v>245</v>
      </c>
      <c r="EG177" s="66">
        <v>257</v>
      </c>
      <c r="EH177" s="66">
        <v>197.7</v>
      </c>
      <c r="EI177" s="66">
        <v>194</v>
      </c>
      <c r="EJ177" s="66">
        <v>218</v>
      </c>
      <c r="EK177" s="20">
        <v>11454.409999999998</v>
      </c>
      <c r="EL177" s="20">
        <v>10930.699999999999</v>
      </c>
      <c r="EM177" s="20">
        <v>78.790909090909082</v>
      </c>
      <c r="EN177" s="20">
        <v>98.865000000000009</v>
      </c>
      <c r="EO177" s="20">
        <v>10.742900000000001</v>
      </c>
      <c r="EP177" s="20">
        <v>109.548</v>
      </c>
      <c r="EQ177" s="21">
        <v>98</v>
      </c>
      <c r="ER177" s="21">
        <v>81</v>
      </c>
      <c r="ES177" s="61" t="s">
        <v>367</v>
      </c>
      <c r="ET177" s="61">
        <v>179</v>
      </c>
      <c r="EU177" s="61">
        <v>17</v>
      </c>
    </row>
    <row r="178" spans="1:151" x14ac:dyDescent="0.45">
      <c r="A178" s="64">
        <v>45278</v>
      </c>
      <c r="B178" s="21" t="s">
        <v>354</v>
      </c>
      <c r="C178" s="21">
        <v>145</v>
      </c>
      <c r="D178" s="21" t="s">
        <v>217</v>
      </c>
      <c r="E178" s="21">
        <v>187</v>
      </c>
      <c r="F178" s="50" t="s">
        <v>558</v>
      </c>
      <c r="G178" t="s">
        <v>354</v>
      </c>
      <c r="H178" t="s">
        <v>217</v>
      </c>
      <c r="I178" t="s">
        <v>354</v>
      </c>
      <c r="J178" t="s">
        <v>217</v>
      </c>
      <c r="K178" t="s">
        <v>354</v>
      </c>
      <c r="L178" t="s">
        <v>439</v>
      </c>
      <c r="M178" t="s">
        <v>728</v>
      </c>
      <c r="N178" t="s">
        <v>600</v>
      </c>
      <c r="O178" t="s">
        <v>354</v>
      </c>
      <c r="P178" t="s">
        <v>217</v>
      </c>
      <c r="Q178" t="s">
        <v>354</v>
      </c>
      <c r="R178" t="s">
        <v>439</v>
      </c>
      <c r="S178" t="s">
        <v>216</v>
      </c>
      <c r="T178" t="s">
        <v>114</v>
      </c>
      <c r="U178">
        <v>11</v>
      </c>
      <c r="V178">
        <v>9</v>
      </c>
      <c r="W178" s="20">
        <v>0.45454545454545398</v>
      </c>
      <c r="X178" s="20">
        <v>-5.63</v>
      </c>
      <c r="Y178" s="20">
        <v>106.7</v>
      </c>
      <c r="Z178" s="20">
        <v>112.4</v>
      </c>
      <c r="AA178" s="20">
        <v>71.2</v>
      </c>
      <c r="AB178" s="20">
        <v>-4.2999999999999997E-2</v>
      </c>
      <c r="AC178" s="20">
        <v>-5.42</v>
      </c>
      <c r="AD178" s="20">
        <v>102.1</v>
      </c>
      <c r="AE178" s="20">
        <v>107.5</v>
      </c>
      <c r="AF178" s="20">
        <v>-5.42</v>
      </c>
      <c r="AG178" s="20">
        <v>106.6</v>
      </c>
      <c r="AH178" s="20">
        <v>113.4</v>
      </c>
      <c r="AI178" s="20">
        <v>0.3301</v>
      </c>
      <c r="AJ178" s="20">
        <v>-4.5999999999999996</v>
      </c>
      <c r="AK178" s="20">
        <v>-0.41818181818181815</v>
      </c>
      <c r="AL178" s="20">
        <v>1068</v>
      </c>
      <c r="AM178" s="20">
        <v>-3.44</v>
      </c>
      <c r="AN178" s="20">
        <v>-3.26</v>
      </c>
      <c r="AO178" s="20">
        <v>885</v>
      </c>
      <c r="AP178" s="20">
        <v>887</v>
      </c>
      <c r="AQ178" s="20">
        <v>690</v>
      </c>
      <c r="AR178" s="20">
        <v>0.44600000000000001</v>
      </c>
      <c r="AS178" s="20">
        <v>77</v>
      </c>
      <c r="AT178" s="20">
        <v>233</v>
      </c>
      <c r="AU178" s="20">
        <v>0.33</v>
      </c>
      <c r="AV178" s="20">
        <v>192</v>
      </c>
      <c r="AW178" s="20">
        <v>263</v>
      </c>
      <c r="AX178" s="20">
        <v>0.73</v>
      </c>
      <c r="AY178" s="20">
        <v>139</v>
      </c>
      <c r="AZ178" s="20">
        <v>12.636363636363637</v>
      </c>
      <c r="BA178" s="20">
        <v>393</v>
      </c>
      <c r="BB178" s="20">
        <v>35.727272727272727</v>
      </c>
      <c r="BC178" s="20">
        <v>155</v>
      </c>
      <c r="BD178" s="20">
        <v>75</v>
      </c>
      <c r="BE178" s="20">
        <v>37</v>
      </c>
      <c r="BF178" s="20">
        <v>129</v>
      </c>
      <c r="BG178" s="20">
        <v>226</v>
      </c>
      <c r="BH178" s="20">
        <v>80.5</v>
      </c>
      <c r="BI178" s="20">
        <v>80.635999999999996</v>
      </c>
      <c r="BJ178" s="20">
        <v>-0.182</v>
      </c>
      <c r="BK178" s="20">
        <v>1.202</v>
      </c>
      <c r="BL178" s="20">
        <v>11.727</v>
      </c>
      <c r="BM178" s="20">
        <v>0.58099999999999996</v>
      </c>
      <c r="BN178" s="20">
        <v>21.2</v>
      </c>
      <c r="BO178" s="20">
        <v>23.9</v>
      </c>
      <c r="BP178" s="20">
        <v>3.4</v>
      </c>
      <c r="BQ178" s="20">
        <v>6.8181818181818183</v>
      </c>
      <c r="BR178" s="20">
        <v>20.5</v>
      </c>
      <c r="BS178" s="20">
        <v>300</v>
      </c>
      <c r="BT178" s="20">
        <v>0.42</v>
      </c>
      <c r="BU178" s="20">
        <v>-4</v>
      </c>
      <c r="BV178" s="66">
        <v>235</v>
      </c>
      <c r="BW178" s="66">
        <v>293</v>
      </c>
      <c r="BX178" s="66">
        <v>288</v>
      </c>
      <c r="BY178" s="66">
        <v>271</v>
      </c>
      <c r="BZ178" s="66">
        <v>241</v>
      </c>
      <c r="CA178" s="66">
        <v>226.8</v>
      </c>
      <c r="CB178" s="66">
        <v>298</v>
      </c>
      <c r="CC178" s="66">
        <v>323</v>
      </c>
      <c r="CD178" s="20">
        <v>0.3</v>
      </c>
      <c r="CE178" s="20">
        <v>-1.25</v>
      </c>
      <c r="CF178" s="20">
        <v>109.5</v>
      </c>
      <c r="CG178" s="20">
        <v>110.8</v>
      </c>
      <c r="CH178" s="20">
        <v>64.7</v>
      </c>
      <c r="CI178" s="20">
        <v>-0.10100000000000001</v>
      </c>
      <c r="CJ178" s="20">
        <v>0.14000000000000001</v>
      </c>
      <c r="CK178" s="20">
        <v>102.9</v>
      </c>
      <c r="CL178" s="20">
        <v>102.8</v>
      </c>
      <c r="CM178" s="20">
        <v>-0.09</v>
      </c>
      <c r="CN178" s="20">
        <v>108.5</v>
      </c>
      <c r="CO178" s="20">
        <v>109.5</v>
      </c>
      <c r="CP178" s="63">
        <v>0.47360000000000002</v>
      </c>
      <c r="CQ178" s="20">
        <v>-5</v>
      </c>
      <c r="CR178" s="20">
        <v>-0.55555555555555558</v>
      </c>
      <c r="CS178" s="20">
        <v>1084</v>
      </c>
      <c r="CT178" s="20">
        <v>-3.47</v>
      </c>
      <c r="CU178" s="20">
        <v>-1.03</v>
      </c>
      <c r="CV178" s="20">
        <v>724</v>
      </c>
      <c r="CW178" s="20">
        <v>713</v>
      </c>
      <c r="CX178" s="20">
        <v>571</v>
      </c>
      <c r="CY178" s="20">
        <v>0.44700000000000001</v>
      </c>
      <c r="CZ178" s="20">
        <v>76</v>
      </c>
      <c r="DA178" s="20">
        <v>230</v>
      </c>
      <c r="DB178" s="20">
        <v>0.33</v>
      </c>
      <c r="DC178" s="20">
        <v>138</v>
      </c>
      <c r="DD178" s="20">
        <v>196</v>
      </c>
      <c r="DE178" s="20">
        <v>0.70399999999999996</v>
      </c>
      <c r="DF178" s="20">
        <v>96</v>
      </c>
      <c r="DG178" s="20">
        <v>10.666666666666666</v>
      </c>
      <c r="DH178" s="20">
        <v>337</v>
      </c>
      <c r="DI178" s="20">
        <v>37.444444444444443</v>
      </c>
      <c r="DJ178" s="20">
        <v>130</v>
      </c>
      <c r="DK178" s="20">
        <v>45</v>
      </c>
      <c r="DL178" s="20">
        <v>23</v>
      </c>
      <c r="DM178" s="20">
        <v>94</v>
      </c>
      <c r="DN178" s="20">
        <v>156</v>
      </c>
      <c r="DO178" s="20">
        <v>72.400000000000006</v>
      </c>
      <c r="DP178" s="20">
        <v>71.3</v>
      </c>
      <c r="DQ178" s="20">
        <v>1.1000000000000001</v>
      </c>
      <c r="DR178" s="20">
        <v>1.383</v>
      </c>
      <c r="DS178" s="20">
        <v>9.4</v>
      </c>
      <c r="DT178" s="20">
        <v>0.47899999999999998</v>
      </c>
      <c r="DU178" s="20">
        <v>23</v>
      </c>
      <c r="DV178" s="20">
        <v>19.600000000000001</v>
      </c>
      <c r="DW178" s="20">
        <v>2.2999999999999998</v>
      </c>
      <c r="DX178" s="20">
        <v>4.5</v>
      </c>
      <c r="DY178" s="20">
        <v>15.6</v>
      </c>
      <c r="DZ178" s="20">
        <v>307</v>
      </c>
      <c r="EA178" s="20">
        <v>0.41199999999999998</v>
      </c>
      <c r="EB178" s="20">
        <v>6</v>
      </c>
      <c r="EC178" s="66">
        <v>236</v>
      </c>
      <c r="ED178" s="66">
        <v>246</v>
      </c>
      <c r="EE178" s="66">
        <v>306</v>
      </c>
      <c r="EF178" s="66">
        <v>164</v>
      </c>
      <c r="EG178" s="66">
        <v>180</v>
      </c>
      <c r="EH178" s="66">
        <v>197.2</v>
      </c>
      <c r="EI178" s="66">
        <v>311</v>
      </c>
      <c r="EJ178" s="66">
        <v>241</v>
      </c>
      <c r="EK178" s="20">
        <v>11822.36</v>
      </c>
      <c r="EL178" s="20">
        <v>12307.800000000001</v>
      </c>
      <c r="EM178" s="20">
        <v>52.771500000000003</v>
      </c>
      <c r="EN178" s="20">
        <v>64.090909090909093</v>
      </c>
      <c r="EO178" s="20">
        <v>14.431999999999999</v>
      </c>
      <c r="EP178" s="20">
        <v>113.88</v>
      </c>
      <c r="EQ178" s="21">
        <v>80</v>
      </c>
      <c r="ER178" s="21">
        <v>66</v>
      </c>
      <c r="ES178" s="61" t="s">
        <v>354</v>
      </c>
      <c r="ET178" s="61">
        <v>146</v>
      </c>
      <c r="EU178" s="61">
        <v>14</v>
      </c>
    </row>
    <row r="179" spans="1:151" x14ac:dyDescent="0.45">
      <c r="A179" s="64">
        <v>45278</v>
      </c>
      <c r="B179" s="21" t="s">
        <v>402</v>
      </c>
      <c r="C179" s="21">
        <v>139</v>
      </c>
      <c r="D179" s="21" t="s">
        <v>163</v>
      </c>
      <c r="E179" s="21">
        <v>279</v>
      </c>
      <c r="F179" s="50" t="s">
        <v>558</v>
      </c>
      <c r="G179" t="s">
        <v>402</v>
      </c>
      <c r="H179" t="s">
        <v>163</v>
      </c>
      <c r="I179" t="s">
        <v>402</v>
      </c>
      <c r="J179" t="s">
        <v>163</v>
      </c>
      <c r="K179" t="s">
        <v>402</v>
      </c>
      <c r="L179" t="s">
        <v>1336</v>
      </c>
      <c r="M179" t="s">
        <v>402</v>
      </c>
      <c r="N179" t="s">
        <v>618</v>
      </c>
      <c r="O179" t="s">
        <v>402</v>
      </c>
      <c r="P179" t="s">
        <v>1345</v>
      </c>
      <c r="Q179" t="s">
        <v>402</v>
      </c>
      <c r="R179" t="s">
        <v>163</v>
      </c>
      <c r="S179" t="s">
        <v>251</v>
      </c>
      <c r="T179" t="s">
        <v>95</v>
      </c>
      <c r="U179">
        <v>9</v>
      </c>
      <c r="V179">
        <v>8</v>
      </c>
      <c r="W179" s="20">
        <v>0.5</v>
      </c>
      <c r="X179" s="20">
        <v>-8.56</v>
      </c>
      <c r="Y179" s="20">
        <v>103.6</v>
      </c>
      <c r="Z179" s="20">
        <v>112.2</v>
      </c>
      <c r="AA179" s="20">
        <v>71.599999999999994</v>
      </c>
      <c r="AB179" s="20">
        <v>-6.7000000000000004E-2</v>
      </c>
      <c r="AC179" s="20">
        <v>-6.53</v>
      </c>
      <c r="AD179" s="20">
        <v>100</v>
      </c>
      <c r="AE179" s="20">
        <v>106.6</v>
      </c>
      <c r="AF179" s="20">
        <v>-6.53</v>
      </c>
      <c r="AG179" s="20">
        <v>102.9</v>
      </c>
      <c r="AH179" s="20">
        <v>113.8</v>
      </c>
      <c r="AI179" s="20">
        <v>0.2394</v>
      </c>
      <c r="AJ179" s="20">
        <v>-3.7</v>
      </c>
      <c r="AK179" s="20">
        <v>-0.41111111111111115</v>
      </c>
      <c r="AL179" s="20">
        <v>1051</v>
      </c>
      <c r="AM179" s="20">
        <v>-6.51</v>
      </c>
      <c r="AN179" s="20">
        <v>-7.29</v>
      </c>
      <c r="AO179" s="20">
        <v>836</v>
      </c>
      <c r="AP179" s="20">
        <v>781</v>
      </c>
      <c r="AQ179" s="20">
        <v>647</v>
      </c>
      <c r="AR179" s="20">
        <v>0.44500000000000001</v>
      </c>
      <c r="AS179" s="20">
        <v>93</v>
      </c>
      <c r="AT179" s="20">
        <v>234</v>
      </c>
      <c r="AU179" s="20">
        <v>0.39700000000000002</v>
      </c>
      <c r="AV179" s="20">
        <v>167</v>
      </c>
      <c r="AW179" s="20">
        <v>223</v>
      </c>
      <c r="AX179" s="20">
        <v>0.749</v>
      </c>
      <c r="AY179" s="20">
        <v>135</v>
      </c>
      <c r="AZ179" s="20">
        <v>15</v>
      </c>
      <c r="BA179" s="20">
        <v>396</v>
      </c>
      <c r="BB179" s="20">
        <v>44</v>
      </c>
      <c r="BC179" s="20">
        <v>175</v>
      </c>
      <c r="BD179" s="20">
        <v>74</v>
      </c>
      <c r="BE179" s="20">
        <v>36</v>
      </c>
      <c r="BF179" s="20">
        <v>137</v>
      </c>
      <c r="BG179" s="20">
        <v>211</v>
      </c>
      <c r="BH179" s="20">
        <v>83.6</v>
      </c>
      <c r="BI179" s="20">
        <v>78.099999999999994</v>
      </c>
      <c r="BJ179" s="20">
        <v>5.5</v>
      </c>
      <c r="BK179" s="20">
        <v>1.2769999999999999</v>
      </c>
      <c r="BL179" s="20">
        <v>13.7</v>
      </c>
      <c r="BM179" s="20">
        <v>0.54</v>
      </c>
      <c r="BN179" s="20">
        <v>23.4</v>
      </c>
      <c r="BO179" s="20">
        <v>22.3</v>
      </c>
      <c r="BP179" s="20">
        <v>3.6</v>
      </c>
      <c r="BQ179" s="20">
        <v>7.4</v>
      </c>
      <c r="BR179" s="20">
        <v>21.1</v>
      </c>
      <c r="BS179" s="20">
        <v>241</v>
      </c>
      <c r="BT179" s="20">
        <v>0.46</v>
      </c>
      <c r="BU179" s="20">
        <v>-14</v>
      </c>
      <c r="BV179" s="66">
        <v>218</v>
      </c>
      <c r="BW179" s="66">
        <v>307</v>
      </c>
      <c r="BX179" s="66">
        <v>249</v>
      </c>
      <c r="BY179" s="66">
        <v>296</v>
      </c>
      <c r="BZ179" s="66">
        <v>277</v>
      </c>
      <c r="CA179" s="66">
        <v>233.3</v>
      </c>
      <c r="CB179" s="66">
        <v>247</v>
      </c>
      <c r="CC179" s="66">
        <v>325</v>
      </c>
      <c r="CD179" s="20">
        <v>0.5</v>
      </c>
      <c r="CE179" s="20">
        <v>-3.82</v>
      </c>
      <c r="CF179" s="20">
        <v>103.1</v>
      </c>
      <c r="CG179" s="20">
        <v>106.9</v>
      </c>
      <c r="CH179" s="20">
        <v>67.7</v>
      </c>
      <c r="CI179" s="20">
        <v>5.7000000000000002E-2</v>
      </c>
      <c r="CJ179" s="20">
        <v>-0.25</v>
      </c>
      <c r="CK179" s="20">
        <v>105.8</v>
      </c>
      <c r="CL179" s="20">
        <v>106.1</v>
      </c>
      <c r="CM179" s="20">
        <v>-0.25</v>
      </c>
      <c r="CN179" s="20">
        <v>103.8</v>
      </c>
      <c r="CO179" s="20">
        <v>106.2</v>
      </c>
      <c r="CP179" s="63">
        <v>0.43409999999999999</v>
      </c>
      <c r="CQ179" s="20">
        <v>-3.6</v>
      </c>
      <c r="CR179" s="20">
        <v>-0.45</v>
      </c>
      <c r="CS179" s="20">
        <v>1122</v>
      </c>
      <c r="CT179" s="20">
        <v>-8.82</v>
      </c>
      <c r="CU179" s="20">
        <v>-3.94</v>
      </c>
      <c r="CV179" s="20">
        <v>686</v>
      </c>
      <c r="CW179" s="20">
        <v>672</v>
      </c>
      <c r="CX179" s="20">
        <v>592</v>
      </c>
      <c r="CY179" s="20">
        <v>0.40899999999999997</v>
      </c>
      <c r="CZ179" s="20">
        <v>60</v>
      </c>
      <c r="DA179" s="20">
        <v>192</v>
      </c>
      <c r="DB179" s="20">
        <v>0.313</v>
      </c>
      <c r="DC179" s="20">
        <v>142</v>
      </c>
      <c r="DD179" s="20">
        <v>210</v>
      </c>
      <c r="DE179" s="20">
        <v>0.67600000000000005</v>
      </c>
      <c r="DF179" s="20">
        <v>127</v>
      </c>
      <c r="DG179" s="20">
        <v>15.875</v>
      </c>
      <c r="DH179" s="20">
        <v>382</v>
      </c>
      <c r="DI179" s="20">
        <v>47.75</v>
      </c>
      <c r="DJ179" s="20">
        <v>124</v>
      </c>
      <c r="DK179" s="20">
        <v>83</v>
      </c>
      <c r="DL179" s="20">
        <v>43</v>
      </c>
      <c r="DM179" s="20">
        <v>113</v>
      </c>
      <c r="DN179" s="20">
        <v>180</v>
      </c>
      <c r="DO179" s="20">
        <v>68.599999999999994</v>
      </c>
      <c r="DP179" s="20">
        <v>67.2</v>
      </c>
      <c r="DQ179" s="20">
        <v>1.4</v>
      </c>
      <c r="DR179" s="20">
        <v>1.097</v>
      </c>
      <c r="DS179" s="20">
        <v>11.3</v>
      </c>
      <c r="DT179" s="20">
        <v>0.73499999999999999</v>
      </c>
      <c r="DU179" s="20">
        <v>19.2</v>
      </c>
      <c r="DV179" s="20">
        <v>21</v>
      </c>
      <c r="DW179" s="20">
        <v>4.3</v>
      </c>
      <c r="DX179" s="20">
        <v>8.3000000000000007</v>
      </c>
      <c r="DY179" s="20">
        <v>18</v>
      </c>
      <c r="DZ179" s="20">
        <v>281</v>
      </c>
      <c r="EA179" s="20">
        <v>0.435</v>
      </c>
      <c r="EB179" s="20">
        <v>0</v>
      </c>
      <c r="EC179" s="66">
        <v>265</v>
      </c>
      <c r="ED179" s="66">
        <v>168</v>
      </c>
      <c r="EE179" s="66">
        <v>233</v>
      </c>
      <c r="EF179" s="66">
        <v>248</v>
      </c>
      <c r="EG179" s="66">
        <v>219</v>
      </c>
      <c r="EH179" s="66">
        <v>185.8</v>
      </c>
      <c r="EI179" s="66">
        <v>282</v>
      </c>
      <c r="EJ179" s="66">
        <v>164</v>
      </c>
      <c r="EK179" s="20">
        <v>11074.84</v>
      </c>
      <c r="EL179" s="20">
        <v>11567.82</v>
      </c>
      <c r="EM179" s="20">
        <v>113.71000000000001</v>
      </c>
      <c r="EN179" s="20">
        <v>83.62</v>
      </c>
      <c r="EO179" s="20">
        <v>14.263600000000002</v>
      </c>
      <c r="EP179" s="20">
        <v>134.82</v>
      </c>
      <c r="EQ179" s="21">
        <v>79</v>
      </c>
      <c r="ER179" s="21">
        <v>82</v>
      </c>
      <c r="ES179" s="61" t="s">
        <v>163</v>
      </c>
      <c r="ET179" s="61">
        <v>161</v>
      </c>
      <c r="EU179" s="61">
        <v>-3</v>
      </c>
    </row>
    <row r="180" spans="1:151" x14ac:dyDescent="0.45">
      <c r="A180" s="64">
        <v>45278</v>
      </c>
      <c r="B180" s="21" t="s">
        <v>301</v>
      </c>
      <c r="C180" s="21">
        <v>37</v>
      </c>
      <c r="D180" s="21" t="s">
        <v>232</v>
      </c>
      <c r="E180" s="21">
        <v>81</v>
      </c>
      <c r="F180" s="50" t="s">
        <v>558</v>
      </c>
      <c r="G180" t="s">
        <v>301</v>
      </c>
      <c r="H180" t="s">
        <v>232</v>
      </c>
      <c r="I180" t="s">
        <v>301</v>
      </c>
      <c r="J180" t="s">
        <v>232</v>
      </c>
      <c r="K180" t="s">
        <v>301</v>
      </c>
      <c r="L180" t="s">
        <v>232</v>
      </c>
      <c r="M180" t="s">
        <v>301</v>
      </c>
      <c r="N180" t="s">
        <v>633</v>
      </c>
      <c r="O180" t="s">
        <v>301</v>
      </c>
      <c r="P180" t="s">
        <v>1351</v>
      </c>
      <c r="Q180" t="s">
        <v>301</v>
      </c>
      <c r="R180" t="s">
        <v>232</v>
      </c>
      <c r="S180" t="s">
        <v>134</v>
      </c>
      <c r="T180" t="s">
        <v>182</v>
      </c>
      <c r="U180">
        <v>9</v>
      </c>
      <c r="V180">
        <v>7</v>
      </c>
      <c r="W180" s="20">
        <v>0.3</v>
      </c>
      <c r="X180" s="20">
        <v>-15.39</v>
      </c>
      <c r="Y180" s="20">
        <v>96</v>
      </c>
      <c r="Z180" s="20">
        <v>111.4</v>
      </c>
      <c r="AA180" s="20">
        <v>66.5</v>
      </c>
      <c r="AB180" s="20">
        <v>9.4E-2</v>
      </c>
      <c r="AC180" s="20">
        <v>0.41</v>
      </c>
      <c r="AD180" s="20">
        <v>105.3</v>
      </c>
      <c r="AE180" s="20">
        <v>104.9</v>
      </c>
      <c r="AF180" s="20">
        <v>0.41</v>
      </c>
      <c r="AG180" s="20">
        <v>94</v>
      </c>
      <c r="AH180" s="20">
        <v>111.6</v>
      </c>
      <c r="AI180" s="20">
        <v>0.1226</v>
      </c>
      <c r="AJ180" s="20">
        <v>-5.5</v>
      </c>
      <c r="AK180" s="20">
        <v>-0.61111111111111116</v>
      </c>
      <c r="AL180" s="20">
        <v>985</v>
      </c>
      <c r="AM180" s="20">
        <v>-13.25</v>
      </c>
      <c r="AN180" s="20">
        <v>-1.58</v>
      </c>
      <c r="AO180" s="20">
        <v>662</v>
      </c>
      <c r="AP180" s="20">
        <v>749</v>
      </c>
      <c r="AQ180" s="20">
        <v>568</v>
      </c>
      <c r="AR180" s="20">
        <v>0.41899999999999998</v>
      </c>
      <c r="AS180" s="20">
        <v>54</v>
      </c>
      <c r="AT180" s="20">
        <v>167</v>
      </c>
      <c r="AU180" s="20">
        <v>0.32300000000000001</v>
      </c>
      <c r="AV180" s="20">
        <v>132</v>
      </c>
      <c r="AW180" s="20">
        <v>185</v>
      </c>
      <c r="AX180" s="20">
        <v>0.71399999999999997</v>
      </c>
      <c r="AY180" s="20">
        <v>91</v>
      </c>
      <c r="AZ180" s="20">
        <v>10.111111111111111</v>
      </c>
      <c r="BA180" s="20">
        <v>325</v>
      </c>
      <c r="BB180" s="20">
        <v>36.111111111111114</v>
      </c>
      <c r="BC180" s="20">
        <v>88</v>
      </c>
      <c r="BD180" s="20">
        <v>57</v>
      </c>
      <c r="BE180" s="20">
        <v>36</v>
      </c>
      <c r="BF180" s="20">
        <v>124</v>
      </c>
      <c r="BG180" s="20">
        <v>201</v>
      </c>
      <c r="BH180" s="20">
        <v>66.2</v>
      </c>
      <c r="BI180" s="20">
        <v>74.900000000000006</v>
      </c>
      <c r="BJ180" s="20">
        <v>-8.6999999999999993</v>
      </c>
      <c r="BK180" s="20">
        <v>0.71</v>
      </c>
      <c r="BL180" s="20">
        <v>12.4</v>
      </c>
      <c r="BM180" s="20">
        <v>0.46</v>
      </c>
      <c r="BN180" s="20">
        <v>16.7</v>
      </c>
      <c r="BO180" s="20">
        <v>18.5</v>
      </c>
      <c r="BP180" s="20">
        <v>3.6</v>
      </c>
      <c r="BQ180" s="20">
        <v>5.7</v>
      </c>
      <c r="BR180" s="20">
        <v>20.100000000000001</v>
      </c>
      <c r="BS180" s="20">
        <v>286</v>
      </c>
      <c r="BT180" s="20">
        <v>0.42799999999999999</v>
      </c>
      <c r="BU180" s="20">
        <v>0</v>
      </c>
      <c r="BV180" s="66">
        <v>299</v>
      </c>
      <c r="BW180" s="66">
        <v>343</v>
      </c>
      <c r="BX180" s="66">
        <v>316</v>
      </c>
      <c r="BY180" s="66">
        <v>336</v>
      </c>
      <c r="BZ180" s="66">
        <v>334</v>
      </c>
      <c r="CA180" s="66">
        <v>263.5</v>
      </c>
      <c r="CB180" s="66">
        <v>286</v>
      </c>
      <c r="CC180" s="66">
        <v>343</v>
      </c>
      <c r="CD180" s="20">
        <v>0.33333333333333298</v>
      </c>
      <c r="CE180" s="20">
        <v>-2.1</v>
      </c>
      <c r="CF180" s="20">
        <v>107</v>
      </c>
      <c r="CG180" s="20">
        <v>109.1</v>
      </c>
      <c r="CH180" s="20">
        <v>72.3</v>
      </c>
      <c r="CI180" s="20">
        <v>3.7999999999999999E-2</v>
      </c>
      <c r="CJ180" s="20">
        <v>15.26</v>
      </c>
      <c r="CK180" s="20">
        <v>112.7</v>
      </c>
      <c r="CL180" s="20">
        <v>97.4</v>
      </c>
      <c r="CM180" s="20">
        <v>15.26</v>
      </c>
      <c r="CN180" s="20">
        <v>106.1</v>
      </c>
      <c r="CO180" s="20">
        <v>108.6</v>
      </c>
      <c r="CP180" s="63">
        <v>0.433</v>
      </c>
      <c r="CQ180" s="20">
        <v>-2.5</v>
      </c>
      <c r="CR180" s="20">
        <v>-0.35714285714285715</v>
      </c>
      <c r="CS180" s="20">
        <v>1131</v>
      </c>
      <c r="CT180" s="20">
        <v>-7.62</v>
      </c>
      <c r="CU180" s="20">
        <v>8.9499999999999993</v>
      </c>
      <c r="CV180" s="20">
        <v>696</v>
      </c>
      <c r="CW180" s="20">
        <v>692</v>
      </c>
      <c r="CX180" s="20">
        <v>527</v>
      </c>
      <c r="CY180" s="20">
        <v>0.47799999999999998</v>
      </c>
      <c r="CZ180" s="20">
        <v>83</v>
      </c>
      <c r="DA180" s="20">
        <v>238</v>
      </c>
      <c r="DB180" s="20">
        <v>0.34899999999999998</v>
      </c>
      <c r="DC180" s="20">
        <v>109</v>
      </c>
      <c r="DD180" s="20">
        <v>153</v>
      </c>
      <c r="DE180" s="20">
        <v>0.71199999999999997</v>
      </c>
      <c r="DF180" s="20">
        <v>69</v>
      </c>
      <c r="DG180" s="20">
        <v>9.8571428571428577</v>
      </c>
      <c r="DH180" s="20">
        <v>305</v>
      </c>
      <c r="DI180" s="20">
        <v>43.571428571428569</v>
      </c>
      <c r="DJ180" s="20">
        <v>170</v>
      </c>
      <c r="DK180" s="20">
        <v>56</v>
      </c>
      <c r="DL180" s="20">
        <v>31</v>
      </c>
      <c r="DM180" s="20">
        <v>124</v>
      </c>
      <c r="DN180" s="20">
        <v>176</v>
      </c>
      <c r="DO180" s="20">
        <v>77.3</v>
      </c>
      <c r="DP180" s="20">
        <v>76.888999999999996</v>
      </c>
      <c r="DQ180" s="20">
        <v>0.44400000000000001</v>
      </c>
      <c r="DR180" s="20">
        <v>1.371</v>
      </c>
      <c r="DS180" s="20">
        <v>13.778</v>
      </c>
      <c r="DT180" s="20">
        <v>0.45200000000000001</v>
      </c>
      <c r="DU180" s="20">
        <v>26.4</v>
      </c>
      <c r="DV180" s="20">
        <v>17</v>
      </c>
      <c r="DW180" s="20">
        <v>3.4</v>
      </c>
      <c r="DX180" s="20">
        <v>6.2222222222222223</v>
      </c>
      <c r="DY180" s="20">
        <v>19.600000000000001</v>
      </c>
      <c r="DZ180" s="20">
        <v>108</v>
      </c>
      <c r="EA180" s="20">
        <v>0.54500000000000004</v>
      </c>
      <c r="EB180" s="20">
        <v>4</v>
      </c>
      <c r="EC180" s="66">
        <v>226</v>
      </c>
      <c r="ED180" s="66">
        <v>192</v>
      </c>
      <c r="EE180" s="66">
        <v>171</v>
      </c>
      <c r="EF180" s="66">
        <v>156</v>
      </c>
      <c r="EG180" s="66">
        <v>193</v>
      </c>
      <c r="EH180" s="66">
        <v>149</v>
      </c>
      <c r="EI180" s="66">
        <v>109</v>
      </c>
      <c r="EJ180" s="66">
        <v>129</v>
      </c>
      <c r="EK180" s="20">
        <v>10473.599999999999</v>
      </c>
      <c r="EL180" s="20">
        <v>11919.800000000001</v>
      </c>
      <c r="EM180" s="20">
        <v>77.155555555555566</v>
      </c>
      <c r="EN180" s="20">
        <v>78.534600000000012</v>
      </c>
      <c r="EO180" s="20">
        <v>14.311199999999999</v>
      </c>
      <c r="EP180" s="20">
        <v>125.66399999999999</v>
      </c>
      <c r="EQ180" s="21">
        <v>53</v>
      </c>
      <c r="ER180" s="21">
        <v>62</v>
      </c>
      <c r="ES180" s="61" t="s">
        <v>232</v>
      </c>
      <c r="ET180" s="61">
        <v>115</v>
      </c>
      <c r="EU180" s="61">
        <v>-9</v>
      </c>
    </row>
    <row r="181" spans="1:151" x14ac:dyDescent="0.45">
      <c r="A181" s="64">
        <v>45278</v>
      </c>
      <c r="B181" s="21" t="s">
        <v>201</v>
      </c>
      <c r="C181" s="21">
        <v>129</v>
      </c>
      <c r="D181" s="21" t="s">
        <v>361</v>
      </c>
      <c r="E181" s="21">
        <v>150</v>
      </c>
      <c r="F181" s="50" t="s">
        <v>558</v>
      </c>
      <c r="G181" t="s">
        <v>201</v>
      </c>
      <c r="H181" t="s">
        <v>361</v>
      </c>
      <c r="I181" t="s">
        <v>201</v>
      </c>
      <c r="J181" t="s">
        <v>361</v>
      </c>
      <c r="K181" t="s">
        <v>201</v>
      </c>
      <c r="L181" t="s">
        <v>1324</v>
      </c>
      <c r="M181" t="s">
        <v>201</v>
      </c>
      <c r="N181" t="s">
        <v>1263</v>
      </c>
      <c r="O181" t="s">
        <v>201</v>
      </c>
      <c r="P181" t="s">
        <v>1394</v>
      </c>
      <c r="Q181" t="s">
        <v>201</v>
      </c>
      <c r="R181" t="s">
        <v>489</v>
      </c>
      <c r="S181" t="s">
        <v>102</v>
      </c>
      <c r="T181" t="s">
        <v>95</v>
      </c>
      <c r="U181">
        <v>9</v>
      </c>
      <c r="V181">
        <v>7</v>
      </c>
      <c r="W181" s="20">
        <v>0.66666666666666696</v>
      </c>
      <c r="X181" s="20">
        <v>-7.59</v>
      </c>
      <c r="Y181" s="20">
        <v>101.8</v>
      </c>
      <c r="Z181" s="20">
        <v>109.4</v>
      </c>
      <c r="AA181" s="20">
        <v>68.8</v>
      </c>
      <c r="AB181" s="20">
        <v>0.2</v>
      </c>
      <c r="AC181" s="20">
        <v>-5.05</v>
      </c>
      <c r="AD181" s="20">
        <v>102.3</v>
      </c>
      <c r="AE181" s="20">
        <v>107.3</v>
      </c>
      <c r="AF181" s="20">
        <v>-5.05</v>
      </c>
      <c r="AG181" s="20">
        <v>99</v>
      </c>
      <c r="AH181" s="20">
        <v>108.2</v>
      </c>
      <c r="AI181" s="20">
        <v>0.26450000000000001</v>
      </c>
      <c r="AJ181" s="20">
        <v>-2</v>
      </c>
      <c r="AK181" s="20">
        <v>-0.22222222222222221</v>
      </c>
      <c r="AL181" s="20">
        <v>1097</v>
      </c>
      <c r="AM181" s="20">
        <v>-12.71</v>
      </c>
      <c r="AN181" s="20">
        <v>-4.4800000000000004</v>
      </c>
      <c r="AO181" s="20">
        <v>846</v>
      </c>
      <c r="AP181" s="20">
        <v>816</v>
      </c>
      <c r="AQ181" s="20">
        <v>663</v>
      </c>
      <c r="AR181" s="20">
        <v>0.45700000000000002</v>
      </c>
      <c r="AS181" s="20">
        <v>65</v>
      </c>
      <c r="AT181" s="20">
        <v>223</v>
      </c>
      <c r="AU181" s="20">
        <v>0.29099999999999998</v>
      </c>
      <c r="AV181" s="20">
        <v>175</v>
      </c>
      <c r="AW181" s="20">
        <v>252</v>
      </c>
      <c r="AX181" s="20">
        <v>0.69399999999999995</v>
      </c>
      <c r="AY181" s="20">
        <v>140</v>
      </c>
      <c r="AZ181" s="20">
        <v>15.555555555555555</v>
      </c>
      <c r="BA181" s="20">
        <v>436</v>
      </c>
      <c r="BB181" s="20">
        <v>48.444444444444443</v>
      </c>
      <c r="BC181" s="20">
        <v>131</v>
      </c>
      <c r="BD181" s="20">
        <v>99</v>
      </c>
      <c r="BE181" s="20">
        <v>38</v>
      </c>
      <c r="BF181" s="20">
        <v>160</v>
      </c>
      <c r="BG181" s="20">
        <v>243</v>
      </c>
      <c r="BH181" s="20">
        <v>76.900000000000006</v>
      </c>
      <c r="BI181" s="20">
        <v>74.182000000000002</v>
      </c>
      <c r="BJ181" s="20">
        <v>2.7269999999999999</v>
      </c>
      <c r="BK181" s="20">
        <v>0.81899999999999995</v>
      </c>
      <c r="BL181" s="20">
        <v>14.545</v>
      </c>
      <c r="BM181" s="20">
        <v>0.61899999999999999</v>
      </c>
      <c r="BN181" s="20">
        <v>20.3</v>
      </c>
      <c r="BO181" s="20">
        <v>22.9</v>
      </c>
      <c r="BP181" s="20">
        <v>3.5</v>
      </c>
      <c r="BQ181" s="20">
        <v>9</v>
      </c>
      <c r="BR181" s="20">
        <v>22.1</v>
      </c>
      <c r="BS181" s="20">
        <v>261</v>
      </c>
      <c r="BT181" s="20">
        <v>0.44800000000000001</v>
      </c>
      <c r="BU181" s="20">
        <v>-1</v>
      </c>
      <c r="BV181" s="66">
        <v>282</v>
      </c>
      <c r="BW181" s="66">
        <v>224</v>
      </c>
      <c r="BX181" s="66">
        <v>141</v>
      </c>
      <c r="BY181" s="66">
        <v>256</v>
      </c>
      <c r="BZ181" s="66">
        <v>272</v>
      </c>
      <c r="CA181" s="66">
        <v>189.7</v>
      </c>
      <c r="CB181" s="66">
        <v>240</v>
      </c>
      <c r="CC181" s="66">
        <v>253</v>
      </c>
      <c r="CD181" s="20">
        <v>0.4</v>
      </c>
      <c r="CE181" s="20">
        <v>-11.78</v>
      </c>
      <c r="CF181" s="20">
        <v>97.4</v>
      </c>
      <c r="CG181" s="20">
        <v>109.2</v>
      </c>
      <c r="CH181" s="20">
        <v>68.2</v>
      </c>
      <c r="CI181" s="20">
        <v>-2.1999999999999999E-2</v>
      </c>
      <c r="CJ181" s="20">
        <v>1.19</v>
      </c>
      <c r="CK181" s="20">
        <v>105</v>
      </c>
      <c r="CL181" s="20">
        <v>103.8</v>
      </c>
      <c r="CM181" s="20">
        <v>1.19</v>
      </c>
      <c r="CN181" s="20">
        <v>98.1</v>
      </c>
      <c r="CO181" s="20">
        <v>108.6</v>
      </c>
      <c r="CP181" s="63">
        <v>0.23760000000000001</v>
      </c>
      <c r="CQ181" s="20">
        <v>-3.9</v>
      </c>
      <c r="CR181" s="20">
        <v>-0.55714285714285716</v>
      </c>
      <c r="CS181" s="20">
        <v>1019</v>
      </c>
      <c r="CT181" s="20">
        <v>-12.12</v>
      </c>
      <c r="CU181" s="20">
        <v>0.31</v>
      </c>
      <c r="CV181" s="20">
        <v>647</v>
      </c>
      <c r="CW181" s="20">
        <v>658</v>
      </c>
      <c r="CX181" s="20">
        <v>553</v>
      </c>
      <c r="CY181" s="20">
        <v>0.438</v>
      </c>
      <c r="CZ181" s="20">
        <v>57</v>
      </c>
      <c r="DA181" s="20">
        <v>188</v>
      </c>
      <c r="DB181" s="20">
        <v>0.30299999999999999</v>
      </c>
      <c r="DC181" s="20">
        <v>106</v>
      </c>
      <c r="DD181" s="20">
        <v>165</v>
      </c>
      <c r="DE181" s="20">
        <v>0.64200000000000002</v>
      </c>
      <c r="DF181" s="20">
        <v>127</v>
      </c>
      <c r="DG181" s="20">
        <v>18.142857142857142</v>
      </c>
      <c r="DH181" s="20">
        <v>357</v>
      </c>
      <c r="DI181" s="20">
        <v>51</v>
      </c>
      <c r="DJ181" s="20">
        <v>145</v>
      </c>
      <c r="DK181" s="20">
        <v>75</v>
      </c>
      <c r="DL181" s="20">
        <v>30</v>
      </c>
      <c r="DM181" s="20">
        <v>119</v>
      </c>
      <c r="DN181" s="20">
        <v>178</v>
      </c>
      <c r="DO181" s="20">
        <v>71.900000000000006</v>
      </c>
      <c r="DP181" s="20">
        <v>73.111000000000004</v>
      </c>
      <c r="DQ181" s="20">
        <v>-1.222</v>
      </c>
      <c r="DR181" s="20">
        <v>1.218</v>
      </c>
      <c r="DS181" s="20">
        <v>13.222</v>
      </c>
      <c r="DT181" s="20">
        <v>0.63</v>
      </c>
      <c r="DU181" s="20">
        <v>20.9</v>
      </c>
      <c r="DV181" s="20">
        <v>18.3</v>
      </c>
      <c r="DW181" s="20">
        <v>3.3</v>
      </c>
      <c r="DX181" s="20">
        <v>8.3333333333333339</v>
      </c>
      <c r="DY181" s="20">
        <v>19.8</v>
      </c>
      <c r="DZ181" s="20">
        <v>254</v>
      </c>
      <c r="EA181" s="20">
        <v>0.45100000000000001</v>
      </c>
      <c r="EB181" s="20">
        <v>1</v>
      </c>
      <c r="EC181" s="66">
        <v>289</v>
      </c>
      <c r="ED181" s="66">
        <v>327</v>
      </c>
      <c r="EE181" s="66">
        <v>243</v>
      </c>
      <c r="EF181" s="66">
        <v>314</v>
      </c>
      <c r="EG181" s="66">
        <v>303</v>
      </c>
      <c r="EH181" s="66">
        <v>238.5</v>
      </c>
      <c r="EI181" s="66">
        <v>274</v>
      </c>
      <c r="EJ181" s="66">
        <v>302</v>
      </c>
      <c r="EK181" s="20">
        <v>11116.56</v>
      </c>
      <c r="EL181" s="20">
        <v>10655.560000000001</v>
      </c>
      <c r="EM181" s="20">
        <v>121.20833333333334</v>
      </c>
      <c r="EN181" s="20">
        <v>118.99799999999999</v>
      </c>
      <c r="EO181" s="20">
        <v>14.188200000000002</v>
      </c>
      <c r="EP181" s="20">
        <v>123.532</v>
      </c>
      <c r="EQ181" s="21">
        <v>75</v>
      </c>
      <c r="ER181" s="21">
        <v>65</v>
      </c>
      <c r="ES181" s="61" t="s">
        <v>201</v>
      </c>
      <c r="ET181" s="61">
        <v>140</v>
      </c>
      <c r="EU181" s="61">
        <v>10</v>
      </c>
    </row>
    <row r="182" spans="1:151" x14ac:dyDescent="0.45">
      <c r="A182" s="64">
        <v>45279</v>
      </c>
      <c r="B182" s="21" t="s">
        <v>330</v>
      </c>
      <c r="C182" s="21">
        <v>335</v>
      </c>
      <c r="D182" s="21" t="s">
        <v>195</v>
      </c>
      <c r="E182" s="21">
        <v>257</v>
      </c>
      <c r="F182" s="50" t="s">
        <v>558</v>
      </c>
      <c r="G182" t="s">
        <v>330</v>
      </c>
      <c r="H182" t="s">
        <v>195</v>
      </c>
      <c r="I182" t="s">
        <v>330</v>
      </c>
      <c r="J182" t="s">
        <v>195</v>
      </c>
      <c r="K182" t="s">
        <v>330</v>
      </c>
      <c r="L182" t="s">
        <v>195</v>
      </c>
      <c r="M182" t="s">
        <v>330</v>
      </c>
      <c r="N182" t="s">
        <v>195</v>
      </c>
      <c r="O182" t="s">
        <v>330</v>
      </c>
      <c r="P182" t="s">
        <v>195</v>
      </c>
      <c r="Q182" t="s">
        <v>330</v>
      </c>
      <c r="R182" t="s">
        <v>195</v>
      </c>
      <c r="S182" t="s">
        <v>114</v>
      </c>
      <c r="T182" t="s">
        <v>124</v>
      </c>
      <c r="U182">
        <v>10</v>
      </c>
      <c r="V182">
        <v>9</v>
      </c>
      <c r="W182" s="20">
        <v>0.36363636363636398</v>
      </c>
      <c r="X182" s="20">
        <v>-12.93</v>
      </c>
      <c r="Y182" s="20">
        <v>94</v>
      </c>
      <c r="Z182" s="20">
        <v>107</v>
      </c>
      <c r="AA182" s="20">
        <v>68.2</v>
      </c>
      <c r="AB182" s="20">
        <v>-6.0000000000000001E-3</v>
      </c>
      <c r="AC182" s="20">
        <v>-4.76</v>
      </c>
      <c r="AD182" s="20">
        <v>102.1</v>
      </c>
      <c r="AE182" s="20">
        <v>106.9</v>
      </c>
      <c r="AF182" s="20">
        <v>-8.59</v>
      </c>
      <c r="AG182" s="20">
        <v>93.7</v>
      </c>
      <c r="AH182" s="20">
        <v>106.6</v>
      </c>
      <c r="AI182" s="20">
        <v>0.18490000000000001</v>
      </c>
      <c r="AJ182" s="20">
        <v>-5</v>
      </c>
      <c r="AK182" s="20">
        <v>-0.5</v>
      </c>
      <c r="AL182" s="20">
        <v>976</v>
      </c>
      <c r="AM182" s="20">
        <v>-8.7799999999999994</v>
      </c>
      <c r="AN182" s="20">
        <v>-2.58</v>
      </c>
      <c r="AO182" s="20">
        <v>740</v>
      </c>
      <c r="AP182" s="20">
        <v>763</v>
      </c>
      <c r="AQ182" s="20">
        <v>679</v>
      </c>
      <c r="AR182" s="20">
        <v>0.39800000000000002</v>
      </c>
      <c r="AS182" s="20">
        <v>73</v>
      </c>
      <c r="AT182" s="20">
        <v>242</v>
      </c>
      <c r="AU182" s="20">
        <v>0.30199999999999999</v>
      </c>
      <c r="AV182" s="20">
        <v>127</v>
      </c>
      <c r="AW182" s="20">
        <v>183</v>
      </c>
      <c r="AX182" s="20">
        <v>0.69399999999999995</v>
      </c>
      <c r="AY182" s="20">
        <v>122</v>
      </c>
      <c r="AZ182" s="20">
        <v>12.2</v>
      </c>
      <c r="BA182" s="20">
        <v>391</v>
      </c>
      <c r="BB182" s="20">
        <v>39.1</v>
      </c>
      <c r="BC182" s="20">
        <v>135</v>
      </c>
      <c r="BD182" s="20">
        <v>81</v>
      </c>
      <c r="BE182" s="20">
        <v>45</v>
      </c>
      <c r="BF182" s="20">
        <v>126</v>
      </c>
      <c r="BG182" s="20">
        <v>171</v>
      </c>
      <c r="BH182" s="20">
        <v>67.3</v>
      </c>
      <c r="BI182" s="20">
        <v>69.364000000000004</v>
      </c>
      <c r="BJ182" s="20">
        <v>-2.0910000000000002</v>
      </c>
      <c r="BK182" s="20">
        <v>1.071</v>
      </c>
      <c r="BL182" s="20">
        <v>11.455</v>
      </c>
      <c r="BM182" s="20">
        <v>0.64300000000000002</v>
      </c>
      <c r="BN182" s="20">
        <v>22</v>
      </c>
      <c r="BO182" s="20">
        <v>16.600000000000001</v>
      </c>
      <c r="BP182" s="20">
        <v>4.0999999999999996</v>
      </c>
      <c r="BQ182" s="20">
        <v>7.3636363636363633</v>
      </c>
      <c r="BR182" s="20">
        <v>15.5</v>
      </c>
      <c r="BS182" s="20">
        <v>315</v>
      </c>
      <c r="BT182" s="20">
        <v>0.40699999999999997</v>
      </c>
      <c r="BU182" s="20">
        <v>3</v>
      </c>
      <c r="BV182" s="66">
        <v>307</v>
      </c>
      <c r="BW182" s="66">
        <v>317</v>
      </c>
      <c r="BX182" s="66">
        <v>322</v>
      </c>
      <c r="BY182" s="66">
        <v>332</v>
      </c>
      <c r="BZ182" s="66">
        <v>317</v>
      </c>
      <c r="CA182" s="66">
        <v>268.2</v>
      </c>
      <c r="CB182" s="66">
        <v>315</v>
      </c>
      <c r="CC182" s="66">
        <v>309</v>
      </c>
      <c r="CD182" s="20">
        <v>0.81818181818181801</v>
      </c>
      <c r="CE182" s="20">
        <v>4.08</v>
      </c>
      <c r="CF182" s="20">
        <v>109.3</v>
      </c>
      <c r="CG182" s="20">
        <v>105.3</v>
      </c>
      <c r="CH182" s="20">
        <v>76.3</v>
      </c>
      <c r="CI182" s="20">
        <v>0.17199999999999999</v>
      </c>
      <c r="CJ182" s="20">
        <v>-9.58</v>
      </c>
      <c r="CK182" s="20">
        <v>100.4</v>
      </c>
      <c r="CL182" s="20">
        <v>109.9</v>
      </c>
      <c r="CM182" s="20">
        <v>-9.58</v>
      </c>
      <c r="CN182" s="20">
        <v>108.1</v>
      </c>
      <c r="CO182" s="20">
        <v>105</v>
      </c>
      <c r="CP182" s="63">
        <v>0.58040000000000003</v>
      </c>
      <c r="CQ182" s="20">
        <v>-0.2</v>
      </c>
      <c r="CR182" s="20">
        <v>-2.2222222222222223E-2</v>
      </c>
      <c r="CS182" s="20">
        <v>1232</v>
      </c>
      <c r="CT182" s="20">
        <v>4.6100000000000003</v>
      </c>
      <c r="CU182" s="20">
        <v>-2.94</v>
      </c>
      <c r="CV182" s="20">
        <v>1007</v>
      </c>
      <c r="CW182" s="20">
        <v>849</v>
      </c>
      <c r="CX182" s="20">
        <v>724</v>
      </c>
      <c r="CY182" s="20">
        <v>0.48799999999999999</v>
      </c>
      <c r="CZ182" s="20">
        <v>118</v>
      </c>
      <c r="DA182" s="20">
        <v>295</v>
      </c>
      <c r="DB182" s="20">
        <v>0.4</v>
      </c>
      <c r="DC182" s="20">
        <v>183</v>
      </c>
      <c r="DD182" s="20">
        <v>240</v>
      </c>
      <c r="DE182" s="20">
        <v>0.76300000000000001</v>
      </c>
      <c r="DF182" s="20">
        <v>143</v>
      </c>
      <c r="DG182" s="20">
        <v>15.888888888888889</v>
      </c>
      <c r="DH182" s="20">
        <v>426</v>
      </c>
      <c r="DI182" s="20">
        <v>47.333333333333336</v>
      </c>
      <c r="DJ182" s="20">
        <v>230</v>
      </c>
      <c r="DK182" s="20">
        <v>129</v>
      </c>
      <c r="DL182" s="20">
        <v>48</v>
      </c>
      <c r="DM182" s="20">
        <v>167</v>
      </c>
      <c r="DN182" s="20">
        <v>229</v>
      </c>
      <c r="DO182" s="20">
        <v>91.5</v>
      </c>
      <c r="DP182" s="20">
        <v>77.182000000000002</v>
      </c>
      <c r="DQ182" s="20">
        <v>14.364000000000001</v>
      </c>
      <c r="DR182" s="20">
        <v>1.377</v>
      </c>
      <c r="DS182" s="20">
        <v>15.182</v>
      </c>
      <c r="DT182" s="20">
        <v>0.77200000000000002</v>
      </c>
      <c r="DU182" s="20">
        <v>26.8</v>
      </c>
      <c r="DV182" s="20">
        <v>21.8</v>
      </c>
      <c r="DW182" s="20">
        <v>4.4000000000000004</v>
      </c>
      <c r="DX182" s="20">
        <v>11.727272727272727</v>
      </c>
      <c r="DY182" s="20">
        <v>20.8</v>
      </c>
      <c r="DZ182" s="20">
        <v>128</v>
      </c>
      <c r="EA182" s="20">
        <v>0.53400000000000003</v>
      </c>
      <c r="EB182" s="20">
        <v>-8</v>
      </c>
      <c r="EC182" s="66">
        <v>130</v>
      </c>
      <c r="ED182" s="66">
        <v>80</v>
      </c>
      <c r="EE182" s="66">
        <v>91</v>
      </c>
      <c r="EF182" s="66">
        <v>145</v>
      </c>
      <c r="EG182" s="66">
        <v>118</v>
      </c>
      <c r="EH182" s="66">
        <v>91.3</v>
      </c>
      <c r="EI182" s="66">
        <v>128</v>
      </c>
      <c r="EJ182" s="66">
        <v>63</v>
      </c>
      <c r="EK182" s="20">
        <v>9898.1999999999989</v>
      </c>
      <c r="EL182" s="20">
        <v>11695.1</v>
      </c>
      <c r="EM182" s="20">
        <v>134.3359090909091</v>
      </c>
      <c r="EN182" s="20">
        <v>111.79472727272727</v>
      </c>
      <c r="EO182" s="20">
        <v>11.826499999999999</v>
      </c>
      <c r="EP182" s="20">
        <v>158.92599999999999</v>
      </c>
      <c r="EQ182" s="21">
        <v>61</v>
      </c>
      <c r="ER182" s="21">
        <v>79</v>
      </c>
      <c r="ES182" s="61" t="s">
        <v>195</v>
      </c>
      <c r="ET182" s="61">
        <v>140</v>
      </c>
      <c r="EU182" s="61">
        <v>-18</v>
      </c>
    </row>
    <row r="183" spans="1:151" x14ac:dyDescent="0.45">
      <c r="A183" s="64">
        <v>45279</v>
      </c>
      <c r="B183" s="21" t="s">
        <v>270</v>
      </c>
      <c r="C183" s="21">
        <v>100</v>
      </c>
      <c r="D183" s="21" t="s">
        <v>162</v>
      </c>
      <c r="E183" s="21">
        <v>90</v>
      </c>
      <c r="F183" s="50" t="s">
        <v>558</v>
      </c>
      <c r="G183" t="s">
        <v>270</v>
      </c>
      <c r="H183" t="s">
        <v>162</v>
      </c>
      <c r="I183" t="s">
        <v>270</v>
      </c>
      <c r="J183" t="s">
        <v>162</v>
      </c>
      <c r="K183" t="s">
        <v>270</v>
      </c>
      <c r="L183" t="s">
        <v>162</v>
      </c>
      <c r="M183" t="s">
        <v>670</v>
      </c>
      <c r="N183" t="s">
        <v>646</v>
      </c>
      <c r="O183" t="s">
        <v>1368</v>
      </c>
      <c r="P183" t="s">
        <v>422</v>
      </c>
      <c r="Q183" t="s">
        <v>270</v>
      </c>
      <c r="R183" t="s">
        <v>422</v>
      </c>
      <c r="S183" t="s">
        <v>95</v>
      </c>
      <c r="T183" t="s">
        <v>102</v>
      </c>
      <c r="U183">
        <v>11</v>
      </c>
      <c r="V183">
        <v>10</v>
      </c>
      <c r="W183" s="20">
        <v>0</v>
      </c>
      <c r="X183" s="20">
        <v>-13.42</v>
      </c>
      <c r="Y183" s="20">
        <v>100.5</v>
      </c>
      <c r="Z183" s="20">
        <v>113.9</v>
      </c>
      <c r="AA183" s="20">
        <v>69</v>
      </c>
      <c r="AB183" s="20">
        <v>-5.1999999999999998E-2</v>
      </c>
      <c r="AC183" s="20">
        <v>1.74</v>
      </c>
      <c r="AD183" s="20">
        <v>106.4</v>
      </c>
      <c r="AE183" s="20">
        <v>104.7</v>
      </c>
      <c r="AF183" s="20">
        <v>1.74</v>
      </c>
      <c r="AG183" s="20">
        <v>100.7</v>
      </c>
      <c r="AH183" s="20">
        <v>114.1</v>
      </c>
      <c r="AI183" s="20">
        <v>0.19209999999999999</v>
      </c>
      <c r="AJ183" s="20">
        <v>-8.1</v>
      </c>
      <c r="AK183" s="20">
        <v>-0.73636363636363633</v>
      </c>
      <c r="AL183" s="20">
        <v>930</v>
      </c>
      <c r="AM183" s="20">
        <v>-14.92</v>
      </c>
      <c r="AN183" s="20">
        <v>-1.1000000000000001</v>
      </c>
      <c r="AO183" s="20">
        <v>745</v>
      </c>
      <c r="AP183" s="20">
        <v>897</v>
      </c>
      <c r="AQ183" s="20">
        <v>649</v>
      </c>
      <c r="AR183" s="20">
        <v>0.39900000000000002</v>
      </c>
      <c r="AS183" s="20">
        <v>104</v>
      </c>
      <c r="AT183" s="20">
        <v>307</v>
      </c>
      <c r="AU183" s="20">
        <v>0.33900000000000002</v>
      </c>
      <c r="AV183" s="20">
        <v>123</v>
      </c>
      <c r="AW183" s="20">
        <v>166</v>
      </c>
      <c r="AX183" s="20">
        <v>0.74099999999999999</v>
      </c>
      <c r="AY183" s="20">
        <v>121</v>
      </c>
      <c r="AZ183" s="20">
        <v>11</v>
      </c>
      <c r="BA183" s="20">
        <v>353</v>
      </c>
      <c r="BB183" s="20">
        <v>32.090909090909093</v>
      </c>
      <c r="BC183" s="20">
        <v>100</v>
      </c>
      <c r="BD183" s="20">
        <v>76</v>
      </c>
      <c r="BE183" s="20">
        <v>37</v>
      </c>
      <c r="BF183" s="20">
        <v>159</v>
      </c>
      <c r="BG183" s="20">
        <v>224</v>
      </c>
      <c r="BH183" s="20">
        <v>67.7</v>
      </c>
      <c r="BI183" s="20">
        <v>81.545000000000002</v>
      </c>
      <c r="BJ183" s="20">
        <v>-13.818</v>
      </c>
      <c r="BK183" s="20">
        <v>0.629</v>
      </c>
      <c r="BL183" s="20">
        <v>14.455</v>
      </c>
      <c r="BM183" s="20">
        <v>0.47799999999999998</v>
      </c>
      <c r="BN183" s="20">
        <v>27.9</v>
      </c>
      <c r="BO183" s="20">
        <v>15.1</v>
      </c>
      <c r="BP183" s="20">
        <v>3.4</v>
      </c>
      <c r="BQ183" s="20">
        <v>6.9090909090909092</v>
      </c>
      <c r="BR183" s="20">
        <v>20.399999999999999</v>
      </c>
      <c r="BS183" s="20">
        <v>351</v>
      </c>
      <c r="BT183" s="20">
        <v>0.36699999999999999</v>
      </c>
      <c r="BU183" s="20">
        <v>2</v>
      </c>
      <c r="BV183" s="66">
        <v>345</v>
      </c>
      <c r="BW183" s="66">
        <v>325</v>
      </c>
      <c r="BX183" s="66">
        <v>359</v>
      </c>
      <c r="BY183" s="66">
        <v>312</v>
      </c>
      <c r="BZ183" s="66">
        <v>320</v>
      </c>
      <c r="CA183" s="66">
        <v>277.7</v>
      </c>
      <c r="CB183" s="66">
        <v>351</v>
      </c>
      <c r="CC183" s="66">
        <v>333</v>
      </c>
      <c r="CD183" s="20">
        <v>0.25</v>
      </c>
      <c r="CE183" s="20">
        <v>-7.03</v>
      </c>
      <c r="CF183" s="20">
        <v>105.2</v>
      </c>
      <c r="CG183" s="20">
        <v>112.3</v>
      </c>
      <c r="CH183" s="20">
        <v>64.2</v>
      </c>
      <c r="CI183" s="20">
        <v>-4.9000000000000002E-2</v>
      </c>
      <c r="CJ183" s="20">
        <v>4.82</v>
      </c>
      <c r="CK183" s="20">
        <v>107</v>
      </c>
      <c r="CL183" s="20">
        <v>102.1</v>
      </c>
      <c r="CM183" s="20">
        <v>4.82</v>
      </c>
      <c r="CN183" s="20">
        <v>105.6</v>
      </c>
      <c r="CO183" s="20">
        <v>112</v>
      </c>
      <c r="CP183" s="63">
        <v>0.3367</v>
      </c>
      <c r="CQ183" s="20">
        <v>-6</v>
      </c>
      <c r="CR183" s="20">
        <v>-0.6</v>
      </c>
      <c r="CS183" s="20">
        <v>1029</v>
      </c>
      <c r="CT183" s="20">
        <v>-9.64</v>
      </c>
      <c r="CU183" s="20">
        <v>1.56</v>
      </c>
      <c r="CV183" s="20">
        <v>823</v>
      </c>
      <c r="CW183" s="20">
        <v>893</v>
      </c>
      <c r="CX183" s="20">
        <v>680</v>
      </c>
      <c r="CY183" s="20">
        <v>0.438</v>
      </c>
      <c r="CZ183" s="20">
        <v>89</v>
      </c>
      <c r="DA183" s="20">
        <v>265</v>
      </c>
      <c r="DB183" s="20">
        <v>0.33600000000000002</v>
      </c>
      <c r="DC183" s="20">
        <v>138</v>
      </c>
      <c r="DD183" s="20">
        <v>205</v>
      </c>
      <c r="DE183" s="20">
        <v>0.67300000000000004</v>
      </c>
      <c r="DF183" s="20">
        <v>133</v>
      </c>
      <c r="DG183" s="20">
        <v>13.3</v>
      </c>
      <c r="DH183" s="20">
        <v>412</v>
      </c>
      <c r="DI183" s="20">
        <v>41.2</v>
      </c>
      <c r="DJ183" s="20">
        <v>144</v>
      </c>
      <c r="DK183" s="20">
        <v>66</v>
      </c>
      <c r="DL183" s="20">
        <v>40</v>
      </c>
      <c r="DM183" s="20">
        <v>143</v>
      </c>
      <c r="DN183" s="20">
        <v>175</v>
      </c>
      <c r="DO183" s="20">
        <v>68.599999999999994</v>
      </c>
      <c r="DP183" s="20">
        <v>74.417000000000002</v>
      </c>
      <c r="DQ183" s="20">
        <v>-5.8330000000000002</v>
      </c>
      <c r="DR183" s="20">
        <v>1.0069999999999999</v>
      </c>
      <c r="DS183" s="20">
        <v>11.917</v>
      </c>
      <c r="DT183" s="20">
        <v>0.46200000000000002</v>
      </c>
      <c r="DU183" s="20">
        <v>22.1</v>
      </c>
      <c r="DV183" s="20">
        <v>17.100000000000001</v>
      </c>
      <c r="DW183" s="20">
        <v>3.3</v>
      </c>
      <c r="DX183" s="20">
        <v>5.5</v>
      </c>
      <c r="DY183" s="20">
        <v>14.6</v>
      </c>
      <c r="DZ183" s="20">
        <v>301</v>
      </c>
      <c r="EA183" s="20">
        <v>0.41499999999999998</v>
      </c>
      <c r="EB183" s="20">
        <v>4</v>
      </c>
      <c r="EC183" s="66">
        <v>303</v>
      </c>
      <c r="ED183" s="66">
        <v>315</v>
      </c>
      <c r="EE183" s="66">
        <v>317</v>
      </c>
      <c r="EF183" s="66">
        <v>210</v>
      </c>
      <c r="EG183" s="66">
        <v>262</v>
      </c>
      <c r="EH183" s="66">
        <v>238</v>
      </c>
      <c r="EI183" s="66">
        <v>302</v>
      </c>
      <c r="EJ183" s="66">
        <v>299</v>
      </c>
      <c r="EK183" s="20">
        <v>11286.15</v>
      </c>
      <c r="EL183" s="20">
        <v>11982.28</v>
      </c>
      <c r="EM183" s="20">
        <v>79.502499999999998</v>
      </c>
      <c r="EN183" s="20">
        <v>82.335636363636368</v>
      </c>
      <c r="EO183" s="20">
        <v>13.729200000000001</v>
      </c>
      <c r="EP183" s="20">
        <v>129.67500000000001</v>
      </c>
      <c r="EQ183" s="21">
        <v>42</v>
      </c>
      <c r="ER183" s="21">
        <v>53</v>
      </c>
      <c r="ES183" s="61" t="s">
        <v>162</v>
      </c>
      <c r="ET183" s="61">
        <v>95</v>
      </c>
      <c r="EU183" s="61">
        <v>-11</v>
      </c>
    </row>
    <row r="184" spans="1:151" x14ac:dyDescent="0.45">
      <c r="A184" s="64">
        <v>45279</v>
      </c>
      <c r="B184" s="21" t="s">
        <v>120</v>
      </c>
      <c r="C184" s="21">
        <v>34</v>
      </c>
      <c r="D184" s="21" t="s">
        <v>204</v>
      </c>
      <c r="E184" s="21">
        <v>98</v>
      </c>
      <c r="F184" s="50" t="s">
        <v>558</v>
      </c>
      <c r="G184" t="s">
        <v>120</v>
      </c>
      <c r="H184" t="s">
        <v>204</v>
      </c>
      <c r="I184" t="s">
        <v>120</v>
      </c>
      <c r="J184" t="s">
        <v>204</v>
      </c>
      <c r="K184" t="s">
        <v>120</v>
      </c>
      <c r="L184" t="s">
        <v>204</v>
      </c>
      <c r="M184" t="s">
        <v>120</v>
      </c>
      <c r="N184" t="s">
        <v>204</v>
      </c>
      <c r="O184" t="s">
        <v>120</v>
      </c>
      <c r="P184" t="s">
        <v>204</v>
      </c>
      <c r="Q184" t="s">
        <v>120</v>
      </c>
      <c r="R184" t="s">
        <v>204</v>
      </c>
      <c r="S184" t="s">
        <v>15</v>
      </c>
      <c r="T184" t="s">
        <v>15</v>
      </c>
      <c r="U184">
        <v>10</v>
      </c>
      <c r="V184">
        <v>11</v>
      </c>
      <c r="W184" s="20">
        <v>0.81818181818181801</v>
      </c>
      <c r="X184" s="20">
        <v>12.45</v>
      </c>
      <c r="Y184" s="20">
        <v>112.8</v>
      </c>
      <c r="Z184" s="20">
        <v>100.3</v>
      </c>
      <c r="AA184" s="20">
        <v>70</v>
      </c>
      <c r="AB184" s="20">
        <v>4.3999999999999997E-2</v>
      </c>
      <c r="AC184" s="20">
        <v>-0.41</v>
      </c>
      <c r="AD184" s="20">
        <v>104.8</v>
      </c>
      <c r="AE184" s="20">
        <v>105.2</v>
      </c>
      <c r="AF184" s="20">
        <v>-0.41</v>
      </c>
      <c r="AG184" s="20">
        <v>111.5</v>
      </c>
      <c r="AH184" s="20">
        <v>100</v>
      </c>
      <c r="AI184" s="20">
        <v>0.77900000000000003</v>
      </c>
      <c r="AJ184" s="20">
        <v>0.9</v>
      </c>
      <c r="AK184" s="20">
        <v>0.09</v>
      </c>
      <c r="AL184" s="20">
        <v>1342</v>
      </c>
      <c r="AM184" s="20">
        <v>15.51</v>
      </c>
      <c r="AN184" s="20">
        <v>2.0099999999999998</v>
      </c>
      <c r="AO184" s="20">
        <v>932</v>
      </c>
      <c r="AP184" s="20">
        <v>771</v>
      </c>
      <c r="AQ184" s="20">
        <v>703</v>
      </c>
      <c r="AR184" s="20">
        <v>0.48399999999999999</v>
      </c>
      <c r="AS184" s="20">
        <v>95</v>
      </c>
      <c r="AT184" s="20">
        <v>266</v>
      </c>
      <c r="AU184" s="20">
        <v>0.35699999999999998</v>
      </c>
      <c r="AV184" s="20">
        <v>157</v>
      </c>
      <c r="AW184" s="20">
        <v>200</v>
      </c>
      <c r="AX184" s="20">
        <v>0.78500000000000003</v>
      </c>
      <c r="AY184" s="20">
        <v>112</v>
      </c>
      <c r="AZ184" s="20">
        <v>11.2</v>
      </c>
      <c r="BA184" s="20">
        <v>422</v>
      </c>
      <c r="BB184" s="20">
        <v>42.2</v>
      </c>
      <c r="BC184" s="20">
        <v>180</v>
      </c>
      <c r="BD184" s="20">
        <v>70</v>
      </c>
      <c r="BE184" s="20">
        <v>45</v>
      </c>
      <c r="BF184" s="20">
        <v>122</v>
      </c>
      <c r="BG184" s="20">
        <v>139</v>
      </c>
      <c r="BH184" s="20">
        <v>84.7</v>
      </c>
      <c r="BI184" s="20">
        <v>70.090999999999994</v>
      </c>
      <c r="BJ184" s="20">
        <v>14.635999999999999</v>
      </c>
      <c r="BK184" s="20">
        <v>1.4750000000000001</v>
      </c>
      <c r="BL184" s="20">
        <v>11.090999999999999</v>
      </c>
      <c r="BM184" s="20">
        <v>0.57399999999999995</v>
      </c>
      <c r="BN184" s="20">
        <v>24.2</v>
      </c>
      <c r="BO184" s="20">
        <v>18.2</v>
      </c>
      <c r="BP184" s="20">
        <v>4.0999999999999996</v>
      </c>
      <c r="BQ184" s="20">
        <v>6.3636363636363633</v>
      </c>
      <c r="BR184" s="20">
        <v>12.6</v>
      </c>
      <c r="BS184" s="20">
        <v>53</v>
      </c>
      <c r="BT184" s="20">
        <v>0.57999999999999996</v>
      </c>
      <c r="BU184" s="20">
        <v>5</v>
      </c>
      <c r="BV184" s="66">
        <v>53</v>
      </c>
      <c r="BW184" s="66">
        <v>76</v>
      </c>
      <c r="BX184" s="66">
        <v>35</v>
      </c>
      <c r="BY184" s="66">
        <v>63</v>
      </c>
      <c r="BZ184" s="66">
        <v>59</v>
      </c>
      <c r="CA184" s="66">
        <v>48.5</v>
      </c>
      <c r="CB184" s="66">
        <v>54</v>
      </c>
      <c r="CC184" s="66">
        <v>131</v>
      </c>
      <c r="CD184" s="20">
        <v>0.63636363636363602</v>
      </c>
      <c r="CE184" s="20">
        <v>-1.24</v>
      </c>
      <c r="CF184" s="20">
        <v>108</v>
      </c>
      <c r="CG184" s="20">
        <v>109.3</v>
      </c>
      <c r="CH184" s="20">
        <v>68.5</v>
      </c>
      <c r="CI184" s="20">
        <v>-1.0999999999999999E-2</v>
      </c>
      <c r="CJ184" s="20">
        <v>-8.32</v>
      </c>
      <c r="CK184" s="20">
        <v>98.7</v>
      </c>
      <c r="CL184" s="20">
        <v>107</v>
      </c>
      <c r="CM184" s="20">
        <v>-8.32</v>
      </c>
      <c r="CN184" s="20">
        <v>108.6</v>
      </c>
      <c r="CO184" s="20">
        <v>108.1</v>
      </c>
      <c r="CP184" s="63">
        <v>0.51339999999999997</v>
      </c>
      <c r="CQ184" s="20">
        <v>-2.2000000000000002</v>
      </c>
      <c r="CR184" s="20">
        <v>-0.2</v>
      </c>
      <c r="CS184" s="20">
        <v>1206</v>
      </c>
      <c r="CT184" s="20">
        <v>0.33</v>
      </c>
      <c r="CU184" s="20">
        <v>-4.9400000000000004</v>
      </c>
      <c r="CV184" s="20">
        <v>843</v>
      </c>
      <c r="CW184" s="20">
        <v>785</v>
      </c>
      <c r="CX184" s="20">
        <v>630</v>
      </c>
      <c r="CY184" s="20">
        <v>0.44400000000000001</v>
      </c>
      <c r="CZ184" s="20">
        <v>99</v>
      </c>
      <c r="DA184" s="20">
        <v>267</v>
      </c>
      <c r="DB184" s="20">
        <v>0.371</v>
      </c>
      <c r="DC184" s="20">
        <v>184</v>
      </c>
      <c r="DD184" s="20">
        <v>264</v>
      </c>
      <c r="DE184" s="20">
        <v>0.69699999999999995</v>
      </c>
      <c r="DF184" s="20">
        <v>136</v>
      </c>
      <c r="DG184" s="20">
        <v>12.363636363636363</v>
      </c>
      <c r="DH184" s="20">
        <v>419</v>
      </c>
      <c r="DI184" s="20">
        <v>38.090909090909093</v>
      </c>
      <c r="DJ184" s="20">
        <v>160</v>
      </c>
      <c r="DK184" s="20">
        <v>69</v>
      </c>
      <c r="DL184" s="20">
        <v>43</v>
      </c>
      <c r="DM184" s="20">
        <v>153</v>
      </c>
      <c r="DN184" s="20">
        <v>172</v>
      </c>
      <c r="DO184" s="20">
        <v>76.599999999999994</v>
      </c>
      <c r="DP184" s="20">
        <v>71.364000000000004</v>
      </c>
      <c r="DQ184" s="20">
        <v>5.2729999999999997</v>
      </c>
      <c r="DR184" s="20">
        <v>1.046</v>
      </c>
      <c r="DS184" s="20">
        <v>13.909000000000001</v>
      </c>
      <c r="DT184" s="20">
        <v>0.45100000000000001</v>
      </c>
      <c r="DU184" s="20">
        <v>24.3</v>
      </c>
      <c r="DV184" s="20">
        <v>24</v>
      </c>
      <c r="DW184" s="20">
        <v>3.9</v>
      </c>
      <c r="DX184" s="20">
        <v>6.2727272727272725</v>
      </c>
      <c r="DY184" s="20">
        <v>15.6</v>
      </c>
      <c r="DZ184" s="20">
        <v>230</v>
      </c>
      <c r="EA184" s="20">
        <v>0.46500000000000002</v>
      </c>
      <c r="EB184" s="20">
        <v>-4</v>
      </c>
      <c r="EC184" s="66">
        <v>199</v>
      </c>
      <c r="ED184" s="66">
        <v>200</v>
      </c>
      <c r="EE184" s="66">
        <v>185</v>
      </c>
      <c r="EF184" s="66">
        <v>146</v>
      </c>
      <c r="EG184" s="66">
        <v>178</v>
      </c>
      <c r="EH184" s="66">
        <v>153.69999999999999</v>
      </c>
      <c r="EI184" s="66">
        <v>232</v>
      </c>
      <c r="EJ184" s="66">
        <v>261</v>
      </c>
      <c r="EK184" s="20">
        <v>12329.039999999999</v>
      </c>
      <c r="EL184" s="20">
        <v>10832.4</v>
      </c>
      <c r="EM184" s="20">
        <v>69.570818181818169</v>
      </c>
      <c r="EN184" s="20">
        <v>88.511818181818185</v>
      </c>
      <c r="EO184" s="20">
        <v>8.7821999999999996</v>
      </c>
      <c r="EP184" s="20">
        <v>135.02000000000001</v>
      </c>
      <c r="EQ184" s="21">
        <v>74</v>
      </c>
      <c r="ER184" s="21">
        <v>64</v>
      </c>
      <c r="ES184" s="61" t="s">
        <v>120</v>
      </c>
      <c r="ET184" s="61">
        <v>138</v>
      </c>
      <c r="EU184" s="61">
        <v>10</v>
      </c>
    </row>
    <row r="185" spans="1:151" x14ac:dyDescent="0.45">
      <c r="A185" s="64">
        <v>45279</v>
      </c>
      <c r="B185" s="21" t="s">
        <v>48</v>
      </c>
      <c r="C185" s="21">
        <v>166</v>
      </c>
      <c r="D185" s="21" t="s">
        <v>28</v>
      </c>
      <c r="E185" s="21">
        <v>340</v>
      </c>
      <c r="F185" s="50" t="s">
        <v>558</v>
      </c>
      <c r="G185" t="s">
        <v>48</v>
      </c>
      <c r="H185" t="s">
        <v>28</v>
      </c>
      <c r="I185" t="s">
        <v>48</v>
      </c>
      <c r="J185" t="s">
        <v>28</v>
      </c>
      <c r="K185" t="s">
        <v>48</v>
      </c>
      <c r="L185" t="s">
        <v>28</v>
      </c>
      <c r="M185" t="s">
        <v>48</v>
      </c>
      <c r="N185" t="s">
        <v>28</v>
      </c>
      <c r="O185" t="s">
        <v>48</v>
      </c>
      <c r="P185" t="s">
        <v>28</v>
      </c>
      <c r="Q185" t="s">
        <v>48</v>
      </c>
      <c r="R185" t="s">
        <v>28</v>
      </c>
      <c r="S185" t="s">
        <v>13</v>
      </c>
      <c r="T185" t="s">
        <v>29</v>
      </c>
      <c r="U185">
        <v>10</v>
      </c>
      <c r="V185">
        <v>10</v>
      </c>
      <c r="W185" s="20">
        <v>0.8</v>
      </c>
      <c r="X185" s="20">
        <v>16.95</v>
      </c>
      <c r="Y185" s="20">
        <v>113.1</v>
      </c>
      <c r="Z185" s="20">
        <v>96.2</v>
      </c>
      <c r="AA185" s="20">
        <v>73.599999999999994</v>
      </c>
      <c r="AB185" s="20">
        <v>0.108</v>
      </c>
      <c r="AC185" s="20">
        <v>10.68</v>
      </c>
      <c r="AD185" s="20">
        <v>111.2</v>
      </c>
      <c r="AE185" s="20">
        <v>100.5</v>
      </c>
      <c r="AF185" s="20">
        <v>10.68</v>
      </c>
      <c r="AG185" s="20">
        <v>111.9</v>
      </c>
      <c r="AH185" s="20">
        <v>97.1</v>
      </c>
      <c r="AI185" s="20">
        <v>0.83599999999999997</v>
      </c>
      <c r="AJ185" s="20">
        <v>2.2000000000000002</v>
      </c>
      <c r="AK185" s="20">
        <v>0.22000000000000003</v>
      </c>
      <c r="AL185" s="20">
        <v>1382</v>
      </c>
      <c r="AM185" s="20">
        <v>12.47</v>
      </c>
      <c r="AN185" s="20">
        <v>7.27</v>
      </c>
      <c r="AO185" s="20">
        <v>796</v>
      </c>
      <c r="AP185" s="20">
        <v>744</v>
      </c>
      <c r="AQ185" s="20">
        <v>607</v>
      </c>
      <c r="AR185" s="20">
        <v>0.45500000000000002</v>
      </c>
      <c r="AS185" s="20">
        <v>78</v>
      </c>
      <c r="AT185" s="20">
        <v>233</v>
      </c>
      <c r="AU185" s="20">
        <v>0.33500000000000002</v>
      </c>
      <c r="AV185" s="20">
        <v>166</v>
      </c>
      <c r="AW185" s="20">
        <v>227</v>
      </c>
      <c r="AX185" s="20">
        <v>0.73099999999999998</v>
      </c>
      <c r="AY185" s="20">
        <v>111</v>
      </c>
      <c r="AZ185" s="20">
        <v>11.1</v>
      </c>
      <c r="BA185" s="20">
        <v>372</v>
      </c>
      <c r="BB185" s="20">
        <v>37.200000000000003</v>
      </c>
      <c r="BC185" s="20">
        <v>130</v>
      </c>
      <c r="BD185" s="20">
        <v>86</v>
      </c>
      <c r="BE185" s="20">
        <v>45</v>
      </c>
      <c r="BF185" s="20">
        <v>132</v>
      </c>
      <c r="BG185" s="20">
        <v>176</v>
      </c>
      <c r="BH185" s="20">
        <v>79.599999999999994</v>
      </c>
      <c r="BI185" s="20">
        <v>74.400000000000006</v>
      </c>
      <c r="BJ185" s="20">
        <v>5.2</v>
      </c>
      <c r="BK185" s="20">
        <v>0.98499999999999999</v>
      </c>
      <c r="BL185" s="20">
        <v>13.2</v>
      </c>
      <c r="BM185" s="20">
        <v>0.65200000000000002</v>
      </c>
      <c r="BN185" s="20">
        <v>23.3</v>
      </c>
      <c r="BO185" s="20">
        <v>22.7</v>
      </c>
      <c r="BP185" s="20">
        <v>4.5</v>
      </c>
      <c r="BQ185" s="20">
        <v>8.6</v>
      </c>
      <c r="BR185" s="20">
        <v>17.600000000000001</v>
      </c>
      <c r="BS185" s="20">
        <v>3</v>
      </c>
      <c r="BT185" s="20">
        <v>0.68899999999999995</v>
      </c>
      <c r="BU185" s="20">
        <v>0</v>
      </c>
      <c r="BV185" s="66">
        <v>34</v>
      </c>
      <c r="BW185" s="66">
        <v>15</v>
      </c>
      <c r="BX185" s="66">
        <v>11</v>
      </c>
      <c r="BY185" s="66">
        <v>33</v>
      </c>
      <c r="BZ185" s="66">
        <v>32</v>
      </c>
      <c r="CA185" s="66">
        <v>15.7</v>
      </c>
      <c r="CB185" s="66">
        <v>3</v>
      </c>
      <c r="CC185" s="66">
        <v>6</v>
      </c>
      <c r="CD185" s="20">
        <v>0.9</v>
      </c>
      <c r="CE185" s="20">
        <v>17.53</v>
      </c>
      <c r="CF185" s="20">
        <v>107.6</v>
      </c>
      <c r="CG185" s="20">
        <v>90.1</v>
      </c>
      <c r="CH185" s="20">
        <v>61.7</v>
      </c>
      <c r="CI185" s="20">
        <v>0.14099999999999999</v>
      </c>
      <c r="CJ185" s="20">
        <v>-0.82</v>
      </c>
      <c r="CK185" s="20">
        <v>105.4</v>
      </c>
      <c r="CL185" s="20">
        <v>106.2</v>
      </c>
      <c r="CM185" s="20">
        <v>-1.69</v>
      </c>
      <c r="CN185" s="20">
        <v>106.3</v>
      </c>
      <c r="CO185" s="20">
        <v>91.2</v>
      </c>
      <c r="CP185" s="63">
        <v>0.85289999999999999</v>
      </c>
      <c r="CQ185" s="20">
        <v>1.6</v>
      </c>
      <c r="CR185" s="20">
        <v>0.16</v>
      </c>
      <c r="CS185" s="20">
        <v>1386</v>
      </c>
      <c r="CT185" s="20">
        <v>15.72</v>
      </c>
      <c r="CU185" s="20">
        <v>2.2200000000000002</v>
      </c>
      <c r="CV185" s="20">
        <v>668</v>
      </c>
      <c r="CW185" s="20">
        <v>533</v>
      </c>
      <c r="CX185" s="20">
        <v>528</v>
      </c>
      <c r="CY185" s="20">
        <v>0.46</v>
      </c>
      <c r="CZ185" s="20">
        <v>68</v>
      </c>
      <c r="DA185" s="20">
        <v>182</v>
      </c>
      <c r="DB185" s="20">
        <v>0.374</v>
      </c>
      <c r="DC185" s="20">
        <v>114</v>
      </c>
      <c r="DD185" s="20">
        <v>170</v>
      </c>
      <c r="DE185" s="20">
        <v>0.67100000000000004</v>
      </c>
      <c r="DF185" s="20">
        <v>76</v>
      </c>
      <c r="DG185" s="20">
        <v>7.6</v>
      </c>
      <c r="DH185" s="20">
        <v>326</v>
      </c>
      <c r="DI185" s="20">
        <v>32.6</v>
      </c>
      <c r="DJ185" s="20">
        <v>157</v>
      </c>
      <c r="DK185" s="20">
        <v>88</v>
      </c>
      <c r="DL185" s="20">
        <v>60</v>
      </c>
      <c r="DM185" s="20">
        <v>80</v>
      </c>
      <c r="DN185" s="20">
        <v>135</v>
      </c>
      <c r="DO185" s="20">
        <v>66.8</v>
      </c>
      <c r="DP185" s="20">
        <v>53.3</v>
      </c>
      <c r="DQ185" s="20">
        <v>13.5</v>
      </c>
      <c r="DR185" s="20">
        <v>1.962</v>
      </c>
      <c r="DS185" s="20">
        <v>8</v>
      </c>
      <c r="DT185" s="20">
        <v>1.1000000000000001</v>
      </c>
      <c r="DU185" s="20">
        <v>18.2</v>
      </c>
      <c r="DV185" s="20">
        <v>17</v>
      </c>
      <c r="DW185" s="20">
        <v>6</v>
      </c>
      <c r="DX185" s="20">
        <v>8.8000000000000007</v>
      </c>
      <c r="DY185" s="20">
        <v>13.5</v>
      </c>
      <c r="DZ185" s="20">
        <v>29</v>
      </c>
      <c r="EA185" s="20">
        <v>0.61</v>
      </c>
      <c r="EB185" s="20">
        <v>-4</v>
      </c>
      <c r="EC185" s="66">
        <v>23</v>
      </c>
      <c r="ED185" s="66">
        <v>12</v>
      </c>
      <c r="EE185" s="66">
        <v>23</v>
      </c>
      <c r="EF185" s="66">
        <v>27</v>
      </c>
      <c r="EG185" s="66">
        <v>29</v>
      </c>
      <c r="EH185" s="66">
        <v>17.8</v>
      </c>
      <c r="EI185" s="66">
        <v>29</v>
      </c>
      <c r="EJ185" s="66">
        <v>28</v>
      </c>
      <c r="EK185" s="20">
        <v>10190.31</v>
      </c>
      <c r="EL185" s="20">
        <v>10351.119999999999</v>
      </c>
      <c r="EM185" s="20">
        <v>116.16</v>
      </c>
      <c r="EN185" s="20">
        <v>68.8</v>
      </c>
      <c r="EO185" s="20">
        <v>11.809600000000001</v>
      </c>
      <c r="EP185" s="20">
        <v>98.685000000000002</v>
      </c>
      <c r="EQ185" s="21">
        <v>77</v>
      </c>
      <c r="ER185" s="21">
        <v>54</v>
      </c>
      <c r="ES185" s="61" t="s">
        <v>48</v>
      </c>
      <c r="ET185" s="61">
        <v>131</v>
      </c>
      <c r="EU185" s="61">
        <v>23</v>
      </c>
    </row>
    <row r="186" spans="1:151" x14ac:dyDescent="0.45">
      <c r="A186" s="64">
        <v>45279</v>
      </c>
      <c r="B186" s="21" t="s">
        <v>387</v>
      </c>
      <c r="C186" s="21">
        <v>6</v>
      </c>
      <c r="D186" s="21" t="s">
        <v>87</v>
      </c>
      <c r="E186" s="21">
        <v>325</v>
      </c>
      <c r="F186" s="50" t="s">
        <v>558</v>
      </c>
      <c r="G186" t="s">
        <v>387</v>
      </c>
      <c r="H186" t="s">
        <v>87</v>
      </c>
      <c r="I186" t="s">
        <v>387</v>
      </c>
      <c r="J186" t="s">
        <v>87</v>
      </c>
      <c r="K186" t="s">
        <v>504</v>
      </c>
      <c r="L186" t="s">
        <v>1334</v>
      </c>
      <c r="M186" t="s">
        <v>721</v>
      </c>
      <c r="N186" t="s">
        <v>87</v>
      </c>
      <c r="O186" t="s">
        <v>387</v>
      </c>
      <c r="P186" t="s">
        <v>87</v>
      </c>
      <c r="Q186" t="s">
        <v>504</v>
      </c>
      <c r="R186" t="s">
        <v>87</v>
      </c>
      <c r="S186" t="s">
        <v>274</v>
      </c>
      <c r="T186" t="s">
        <v>19</v>
      </c>
      <c r="U186">
        <v>7</v>
      </c>
      <c r="V186">
        <v>10</v>
      </c>
      <c r="W186" s="20">
        <v>0.44444444444444398</v>
      </c>
      <c r="X186" s="20">
        <v>-13.67</v>
      </c>
      <c r="Y186" s="20">
        <v>95.7</v>
      </c>
      <c r="Z186" s="20">
        <v>109.3</v>
      </c>
      <c r="AA186" s="20">
        <v>68.599999999999994</v>
      </c>
      <c r="AB186" s="20">
        <v>4.4999999999999998E-2</v>
      </c>
      <c r="AC186" s="20">
        <v>7.49</v>
      </c>
      <c r="AD186" s="20">
        <v>109.3</v>
      </c>
      <c r="AE186" s="20">
        <v>101.8</v>
      </c>
      <c r="AF186" s="20">
        <v>7.49</v>
      </c>
      <c r="AG186" s="20">
        <v>96.5</v>
      </c>
      <c r="AH186" s="20">
        <v>109.1</v>
      </c>
      <c r="AI186" s="20">
        <v>0.1968</v>
      </c>
      <c r="AJ186" s="20">
        <v>-2.7</v>
      </c>
      <c r="AK186" s="20">
        <v>-0.38571428571428573</v>
      </c>
      <c r="AL186" s="20">
        <v>1036</v>
      </c>
      <c r="AM186" s="20">
        <v>-9.69</v>
      </c>
      <c r="AN186" s="20">
        <v>2.74</v>
      </c>
      <c r="AO186" s="20">
        <v>673</v>
      </c>
      <c r="AP186" s="20">
        <v>676</v>
      </c>
      <c r="AQ186" s="20">
        <v>609</v>
      </c>
      <c r="AR186" s="20">
        <v>0.38800000000000001</v>
      </c>
      <c r="AS186" s="20">
        <v>74</v>
      </c>
      <c r="AT186" s="20">
        <v>223</v>
      </c>
      <c r="AU186" s="20">
        <v>0.33200000000000002</v>
      </c>
      <c r="AV186" s="20">
        <v>127</v>
      </c>
      <c r="AW186" s="20">
        <v>175</v>
      </c>
      <c r="AX186" s="20">
        <v>0.72599999999999998</v>
      </c>
      <c r="AY186" s="20">
        <v>134</v>
      </c>
      <c r="AZ186" s="20">
        <v>19.142857142857142</v>
      </c>
      <c r="BA186" s="20">
        <v>382</v>
      </c>
      <c r="BB186" s="20">
        <v>54.571428571428569</v>
      </c>
      <c r="BC186" s="20">
        <v>114</v>
      </c>
      <c r="BD186" s="20">
        <v>72</v>
      </c>
      <c r="BE186" s="20">
        <v>29</v>
      </c>
      <c r="BF186" s="20">
        <v>101</v>
      </c>
      <c r="BG186" s="20">
        <v>177</v>
      </c>
      <c r="BH186" s="20">
        <v>74.8</v>
      </c>
      <c r="BI186" s="20">
        <v>75.111000000000004</v>
      </c>
      <c r="BJ186" s="20">
        <v>-0.33300000000000002</v>
      </c>
      <c r="BK186" s="20">
        <v>1.129</v>
      </c>
      <c r="BL186" s="20">
        <v>11.222</v>
      </c>
      <c r="BM186" s="20">
        <v>0.71299999999999997</v>
      </c>
      <c r="BN186" s="20">
        <v>24.8</v>
      </c>
      <c r="BO186" s="20">
        <v>19.399999999999999</v>
      </c>
      <c r="BP186" s="20">
        <v>3.2</v>
      </c>
      <c r="BQ186" s="20">
        <v>8</v>
      </c>
      <c r="BR186" s="20">
        <v>19.7</v>
      </c>
      <c r="BS186" s="20">
        <v>153</v>
      </c>
      <c r="BT186" s="20">
        <v>0.51700000000000002</v>
      </c>
      <c r="BU186" s="20">
        <v>2</v>
      </c>
      <c r="BV186" s="66">
        <v>267</v>
      </c>
      <c r="BW186" s="66">
        <v>320</v>
      </c>
      <c r="BX186" s="66">
        <v>197</v>
      </c>
      <c r="BY186" s="66">
        <v>331</v>
      </c>
      <c r="BZ186" s="66">
        <v>323</v>
      </c>
      <c r="CA186" s="66">
        <v>226.5</v>
      </c>
      <c r="CB186" s="66">
        <v>153</v>
      </c>
      <c r="CC186" s="66">
        <v>293</v>
      </c>
      <c r="CD186" s="20">
        <v>0.5</v>
      </c>
      <c r="CE186" s="20">
        <v>14</v>
      </c>
      <c r="CF186" s="20">
        <v>112.6</v>
      </c>
      <c r="CG186" s="20">
        <v>98.6</v>
      </c>
      <c r="CH186" s="20">
        <v>70.599999999999994</v>
      </c>
      <c r="CI186" s="20">
        <v>-0.10199999999999999</v>
      </c>
      <c r="CJ186" s="20">
        <v>6.76</v>
      </c>
      <c r="CK186" s="20">
        <v>107.8</v>
      </c>
      <c r="CL186" s="20">
        <v>101.1</v>
      </c>
      <c r="CM186" s="20">
        <v>6.76</v>
      </c>
      <c r="CN186" s="20">
        <v>114.1</v>
      </c>
      <c r="CO186" s="20">
        <v>98.7</v>
      </c>
      <c r="CP186" s="63">
        <v>0.84160000000000001</v>
      </c>
      <c r="CQ186" s="20">
        <v>-1.4</v>
      </c>
      <c r="CR186" s="20">
        <v>-0.13999999999999999</v>
      </c>
      <c r="CS186" s="20">
        <v>1290</v>
      </c>
      <c r="CT186" s="20">
        <v>9.75</v>
      </c>
      <c r="CU186" s="20">
        <v>5.75</v>
      </c>
      <c r="CV186" s="20">
        <v>785</v>
      </c>
      <c r="CW186" s="20">
        <v>745</v>
      </c>
      <c r="CX186" s="20">
        <v>585</v>
      </c>
      <c r="CY186" s="20">
        <v>0.45300000000000001</v>
      </c>
      <c r="CZ186" s="20">
        <v>79</v>
      </c>
      <c r="DA186" s="20">
        <v>228</v>
      </c>
      <c r="DB186" s="20">
        <v>0.34599999999999997</v>
      </c>
      <c r="DC186" s="20">
        <v>176</v>
      </c>
      <c r="DD186" s="20">
        <v>245</v>
      </c>
      <c r="DE186" s="20">
        <v>0.71799999999999997</v>
      </c>
      <c r="DF186" s="20">
        <v>115</v>
      </c>
      <c r="DG186" s="20">
        <v>11.5</v>
      </c>
      <c r="DH186" s="20">
        <v>374</v>
      </c>
      <c r="DI186" s="20">
        <v>37.4</v>
      </c>
      <c r="DJ186" s="20">
        <v>142</v>
      </c>
      <c r="DK186" s="20">
        <v>68</v>
      </c>
      <c r="DL186" s="20">
        <v>51</v>
      </c>
      <c r="DM186" s="20">
        <v>139</v>
      </c>
      <c r="DN186" s="20">
        <v>166</v>
      </c>
      <c r="DO186" s="20">
        <v>78.5</v>
      </c>
      <c r="DP186" s="20">
        <v>74.5</v>
      </c>
      <c r="DQ186" s="20">
        <v>4</v>
      </c>
      <c r="DR186" s="20">
        <v>1.022</v>
      </c>
      <c r="DS186" s="20">
        <v>13.9</v>
      </c>
      <c r="DT186" s="20">
        <v>0.48899999999999999</v>
      </c>
      <c r="DU186" s="20">
        <v>22.8</v>
      </c>
      <c r="DV186" s="20">
        <v>24.5</v>
      </c>
      <c r="DW186" s="20">
        <v>5.0999999999999996</v>
      </c>
      <c r="DX186" s="20">
        <v>6.8</v>
      </c>
      <c r="DY186" s="20">
        <v>16.600000000000001</v>
      </c>
      <c r="DZ186" s="20">
        <v>146</v>
      </c>
      <c r="EA186" s="20">
        <v>0.52200000000000002</v>
      </c>
      <c r="EB186" s="20">
        <v>7</v>
      </c>
      <c r="EC186" s="66">
        <v>87</v>
      </c>
      <c r="ED186" s="66">
        <v>69</v>
      </c>
      <c r="EE186" s="66">
        <v>124</v>
      </c>
      <c r="EF186" s="66">
        <v>45</v>
      </c>
      <c r="EG186" s="66">
        <v>44</v>
      </c>
      <c r="EH186" s="66">
        <v>65.8</v>
      </c>
      <c r="EI186" s="66">
        <v>145</v>
      </c>
      <c r="EJ186" s="66">
        <v>91</v>
      </c>
      <c r="EK186" s="20">
        <v>9436.02</v>
      </c>
      <c r="EL186" s="20">
        <v>12307.179999999998</v>
      </c>
      <c r="EM186" s="20">
        <v>76.309599999999989</v>
      </c>
      <c r="EN186" s="20">
        <v>111.2</v>
      </c>
      <c r="EO186" s="20">
        <v>14.144599999999999</v>
      </c>
      <c r="EP186" s="20">
        <v>120.51599999999999</v>
      </c>
      <c r="EQ186" s="21">
        <v>59</v>
      </c>
      <c r="ER186" s="21">
        <v>79</v>
      </c>
      <c r="ES186" s="61" t="s">
        <v>87</v>
      </c>
      <c r="ET186" s="61">
        <v>138</v>
      </c>
      <c r="EU186" s="61">
        <v>-20</v>
      </c>
    </row>
    <row r="187" spans="1:151" x14ac:dyDescent="0.45">
      <c r="A187" s="64">
        <v>45279</v>
      </c>
      <c r="B187" s="21" t="s">
        <v>220</v>
      </c>
      <c r="C187" s="21">
        <v>265</v>
      </c>
      <c r="D187" s="21" t="s">
        <v>171</v>
      </c>
      <c r="E187" s="21">
        <v>62</v>
      </c>
      <c r="F187" s="50" t="s">
        <v>558</v>
      </c>
      <c r="G187" t="s">
        <v>220</v>
      </c>
      <c r="H187" t="s">
        <v>171</v>
      </c>
      <c r="I187" t="s">
        <v>220</v>
      </c>
      <c r="J187" t="s">
        <v>171</v>
      </c>
      <c r="K187" t="s">
        <v>220</v>
      </c>
      <c r="L187" t="s">
        <v>171</v>
      </c>
      <c r="M187" t="s">
        <v>220</v>
      </c>
      <c r="N187" t="s">
        <v>171</v>
      </c>
      <c r="O187" t="s">
        <v>220</v>
      </c>
      <c r="P187" t="s">
        <v>171</v>
      </c>
      <c r="Q187" t="s">
        <v>220</v>
      </c>
      <c r="R187" t="s">
        <v>171</v>
      </c>
      <c r="S187" t="s">
        <v>84</v>
      </c>
      <c r="T187" t="s">
        <v>108</v>
      </c>
      <c r="U187">
        <v>10</v>
      </c>
      <c r="V187">
        <v>8</v>
      </c>
      <c r="W187" s="20">
        <v>0.2</v>
      </c>
      <c r="X187" s="20">
        <v>-22.92</v>
      </c>
      <c r="Y187" s="20">
        <v>89.8</v>
      </c>
      <c r="Z187" s="20">
        <v>112.7</v>
      </c>
      <c r="AA187" s="20">
        <v>66.099999999999994</v>
      </c>
      <c r="AB187" s="20">
        <v>0.08</v>
      </c>
      <c r="AC187" s="20">
        <v>-6.61</v>
      </c>
      <c r="AD187" s="20">
        <v>101.7</v>
      </c>
      <c r="AE187" s="20">
        <v>108.3</v>
      </c>
      <c r="AF187" s="20">
        <v>-6.38</v>
      </c>
      <c r="AG187" s="20">
        <v>90.2</v>
      </c>
      <c r="AH187" s="20">
        <v>110.7</v>
      </c>
      <c r="AI187" s="20">
        <v>8.6699999999999999E-2</v>
      </c>
      <c r="AJ187" s="20">
        <v>-6.5</v>
      </c>
      <c r="AK187" s="20">
        <v>-0.65</v>
      </c>
      <c r="AL187" s="20">
        <v>933</v>
      </c>
      <c r="AM187" s="20">
        <v>-26.14</v>
      </c>
      <c r="AN187" s="20">
        <v>-7.14</v>
      </c>
      <c r="AO187" s="20">
        <v>567</v>
      </c>
      <c r="AP187" s="20">
        <v>757</v>
      </c>
      <c r="AQ187" s="20">
        <v>558</v>
      </c>
      <c r="AR187" s="20">
        <v>0.39200000000000002</v>
      </c>
      <c r="AS187" s="20">
        <v>44</v>
      </c>
      <c r="AT187" s="20">
        <v>183</v>
      </c>
      <c r="AU187" s="20">
        <v>0.24</v>
      </c>
      <c r="AV187" s="20">
        <v>85</v>
      </c>
      <c r="AW187" s="20">
        <v>153</v>
      </c>
      <c r="AX187" s="20">
        <v>0.55600000000000005</v>
      </c>
      <c r="AY187" s="20">
        <v>131</v>
      </c>
      <c r="AZ187" s="20">
        <v>13.1</v>
      </c>
      <c r="BA187" s="20">
        <v>350</v>
      </c>
      <c r="BB187" s="20">
        <v>35</v>
      </c>
      <c r="BC187" s="20">
        <v>99</v>
      </c>
      <c r="BD187" s="20">
        <v>54</v>
      </c>
      <c r="BE187" s="20">
        <v>41</v>
      </c>
      <c r="BF187" s="20">
        <v>166</v>
      </c>
      <c r="BG187" s="20">
        <v>147</v>
      </c>
      <c r="BH187" s="20">
        <v>56.7</v>
      </c>
      <c r="BI187" s="20">
        <v>75.7</v>
      </c>
      <c r="BJ187" s="20">
        <v>-19</v>
      </c>
      <c r="BK187" s="20">
        <v>0.59599999999999997</v>
      </c>
      <c r="BL187" s="20">
        <v>16.600000000000001</v>
      </c>
      <c r="BM187" s="20">
        <v>0.32500000000000001</v>
      </c>
      <c r="BN187" s="20">
        <v>18.3</v>
      </c>
      <c r="BO187" s="20">
        <v>15.3</v>
      </c>
      <c r="BP187" s="20">
        <v>4.0999999999999996</v>
      </c>
      <c r="BQ187" s="20">
        <v>5.4</v>
      </c>
      <c r="BR187" s="20">
        <v>14.7</v>
      </c>
      <c r="BS187" s="20">
        <v>362</v>
      </c>
      <c r="BT187" s="20">
        <v>0.31900000000000001</v>
      </c>
      <c r="BU187" s="20">
        <v>0</v>
      </c>
      <c r="BV187" s="66">
        <v>361</v>
      </c>
      <c r="BW187" s="66">
        <v>329</v>
      </c>
      <c r="BX187" s="66">
        <v>343</v>
      </c>
      <c r="BY187" s="66">
        <v>359</v>
      </c>
      <c r="BZ187" s="66">
        <v>360</v>
      </c>
      <c r="CA187" s="66">
        <v>292</v>
      </c>
      <c r="CB187" s="66">
        <v>362</v>
      </c>
      <c r="CC187" s="66">
        <v>356</v>
      </c>
      <c r="CD187" s="20">
        <v>0.77777777777777801</v>
      </c>
      <c r="CE187" s="20">
        <v>4.43</v>
      </c>
      <c r="CF187" s="20">
        <v>111.7</v>
      </c>
      <c r="CG187" s="20">
        <v>107.3</v>
      </c>
      <c r="CH187" s="20">
        <v>72.8</v>
      </c>
      <c r="CI187" s="20">
        <v>7.1999999999999995E-2</v>
      </c>
      <c r="CJ187" s="20">
        <v>-0.52</v>
      </c>
      <c r="CK187" s="20">
        <v>101.7</v>
      </c>
      <c r="CL187" s="20">
        <v>102.2</v>
      </c>
      <c r="CM187" s="20">
        <v>-0.52</v>
      </c>
      <c r="CN187" s="20">
        <v>112</v>
      </c>
      <c r="CO187" s="20">
        <v>106.9</v>
      </c>
      <c r="CP187" s="63">
        <v>0.63049999999999995</v>
      </c>
      <c r="CQ187" s="20">
        <v>-0.4</v>
      </c>
      <c r="CR187" s="20">
        <v>-0.05</v>
      </c>
      <c r="CS187" s="20">
        <v>1264</v>
      </c>
      <c r="CT187" s="20">
        <v>2.6</v>
      </c>
      <c r="CU187" s="20">
        <v>-1.9</v>
      </c>
      <c r="CV187" s="20">
        <v>754</v>
      </c>
      <c r="CW187" s="20">
        <v>697</v>
      </c>
      <c r="CX187" s="20">
        <v>540</v>
      </c>
      <c r="CY187" s="20">
        <v>0.5</v>
      </c>
      <c r="CZ187" s="20">
        <v>89</v>
      </c>
      <c r="DA187" s="20">
        <v>260</v>
      </c>
      <c r="DB187" s="20">
        <v>0.34200000000000003</v>
      </c>
      <c r="DC187" s="20">
        <v>125</v>
      </c>
      <c r="DD187" s="20">
        <v>183</v>
      </c>
      <c r="DE187" s="20">
        <v>0.68300000000000005</v>
      </c>
      <c r="DF187" s="20">
        <v>92</v>
      </c>
      <c r="DG187" s="20">
        <v>11.5</v>
      </c>
      <c r="DH187" s="20">
        <v>343</v>
      </c>
      <c r="DI187" s="20">
        <v>42.875</v>
      </c>
      <c r="DJ187" s="20">
        <v>163</v>
      </c>
      <c r="DK187" s="20">
        <v>71</v>
      </c>
      <c r="DL187" s="20">
        <v>18</v>
      </c>
      <c r="DM187" s="20">
        <v>139</v>
      </c>
      <c r="DN187" s="20">
        <v>161</v>
      </c>
      <c r="DO187" s="20">
        <v>83.8</v>
      </c>
      <c r="DP187" s="20">
        <v>77.444000000000003</v>
      </c>
      <c r="DQ187" s="20">
        <v>6.3330000000000002</v>
      </c>
      <c r="DR187" s="20">
        <v>1.173</v>
      </c>
      <c r="DS187" s="20">
        <v>15.444000000000001</v>
      </c>
      <c r="DT187" s="20">
        <v>0.51100000000000001</v>
      </c>
      <c r="DU187" s="20">
        <v>28.9</v>
      </c>
      <c r="DV187" s="20">
        <v>20.3</v>
      </c>
      <c r="DW187" s="20">
        <v>2</v>
      </c>
      <c r="DX187" s="20">
        <v>7.8888888888888893</v>
      </c>
      <c r="DY187" s="20">
        <v>17.899999999999999</v>
      </c>
      <c r="DZ187" s="20">
        <v>70</v>
      </c>
      <c r="EA187" s="20">
        <v>0.56999999999999995</v>
      </c>
      <c r="EB187" s="20">
        <v>1</v>
      </c>
      <c r="EC187" s="66">
        <v>85</v>
      </c>
      <c r="ED187" s="66">
        <v>117</v>
      </c>
      <c r="EE187" s="66">
        <v>80</v>
      </c>
      <c r="EF187" s="66">
        <v>125</v>
      </c>
      <c r="EG187" s="66">
        <v>115</v>
      </c>
      <c r="EH187" s="66">
        <v>86.7</v>
      </c>
      <c r="EI187" s="66">
        <v>70</v>
      </c>
      <c r="EJ187" s="66">
        <v>80</v>
      </c>
      <c r="EK187" s="20">
        <v>9635.5399999999991</v>
      </c>
      <c r="EL187" s="20">
        <v>12588.59</v>
      </c>
      <c r="EM187" s="20">
        <v>130.95555555555558</v>
      </c>
      <c r="EN187" s="20">
        <v>83.397600000000011</v>
      </c>
      <c r="EO187" s="20">
        <v>10.040100000000001</v>
      </c>
      <c r="EP187" s="20">
        <v>89.516000000000005</v>
      </c>
      <c r="EQ187" s="21">
        <v>74</v>
      </c>
      <c r="ER187" s="21">
        <v>95</v>
      </c>
      <c r="ES187" s="61" t="s">
        <v>171</v>
      </c>
      <c r="ET187" s="61">
        <v>169</v>
      </c>
      <c r="EU187" s="61">
        <v>-21</v>
      </c>
    </row>
    <row r="188" spans="1:151" x14ac:dyDescent="0.45">
      <c r="A188" s="64">
        <v>45279</v>
      </c>
      <c r="B188" s="21" t="s">
        <v>93</v>
      </c>
      <c r="C188" s="21">
        <v>176</v>
      </c>
      <c r="D188" s="21" t="s">
        <v>173</v>
      </c>
      <c r="E188" s="21">
        <v>307</v>
      </c>
      <c r="F188" s="50" t="s">
        <v>558</v>
      </c>
      <c r="G188" t="s">
        <v>93</v>
      </c>
      <c r="H188" t="s">
        <v>173</v>
      </c>
      <c r="I188" t="s">
        <v>93</v>
      </c>
      <c r="J188" t="s">
        <v>173</v>
      </c>
      <c r="K188" t="s">
        <v>93</v>
      </c>
      <c r="L188" t="s">
        <v>173</v>
      </c>
      <c r="M188" t="s">
        <v>93</v>
      </c>
      <c r="N188" t="s">
        <v>173</v>
      </c>
      <c r="O188" t="s">
        <v>433</v>
      </c>
      <c r="P188" t="s">
        <v>173</v>
      </c>
      <c r="Q188" t="s">
        <v>433</v>
      </c>
      <c r="R188" t="s">
        <v>173</v>
      </c>
      <c r="S188" t="s">
        <v>17</v>
      </c>
      <c r="T188" t="s">
        <v>95</v>
      </c>
      <c r="U188">
        <v>10</v>
      </c>
      <c r="V188">
        <v>7</v>
      </c>
      <c r="W188" s="20">
        <v>1</v>
      </c>
      <c r="X188" s="20">
        <v>8.18</v>
      </c>
      <c r="Y188" s="20">
        <v>110.1</v>
      </c>
      <c r="Z188" s="20">
        <v>102</v>
      </c>
      <c r="AA188" s="20">
        <v>66.8</v>
      </c>
      <c r="AB188" s="20">
        <v>0.13200000000000001</v>
      </c>
      <c r="AC188" s="20">
        <v>-2.2200000000000002</v>
      </c>
      <c r="AD188" s="20">
        <v>103.4</v>
      </c>
      <c r="AE188" s="20">
        <v>105.6</v>
      </c>
      <c r="AF188" s="20">
        <v>-2.2200000000000002</v>
      </c>
      <c r="AG188" s="20">
        <v>110.3</v>
      </c>
      <c r="AH188" s="20">
        <v>99.3</v>
      </c>
      <c r="AI188" s="20">
        <v>0.76929999999999998</v>
      </c>
      <c r="AJ188" s="20">
        <v>2.2000000000000002</v>
      </c>
      <c r="AK188" s="20">
        <v>0.22000000000000003</v>
      </c>
      <c r="AL188" s="20">
        <v>1387</v>
      </c>
      <c r="AM188" s="20">
        <v>6.05</v>
      </c>
      <c r="AN188" s="20">
        <v>-0.95</v>
      </c>
      <c r="AO188" s="20">
        <v>748</v>
      </c>
      <c r="AP188" s="20">
        <v>678</v>
      </c>
      <c r="AQ188" s="20">
        <v>577</v>
      </c>
      <c r="AR188" s="20">
        <v>0.45400000000000001</v>
      </c>
      <c r="AS188" s="20">
        <v>73</v>
      </c>
      <c r="AT188" s="20">
        <v>188</v>
      </c>
      <c r="AU188" s="20">
        <v>0.38800000000000001</v>
      </c>
      <c r="AV188" s="20">
        <v>151</v>
      </c>
      <c r="AW188" s="20">
        <v>203</v>
      </c>
      <c r="AX188" s="20">
        <v>0.74399999999999999</v>
      </c>
      <c r="AY188" s="20">
        <v>97</v>
      </c>
      <c r="AZ188" s="20">
        <v>9.6999999999999993</v>
      </c>
      <c r="BA188" s="20">
        <v>355</v>
      </c>
      <c r="BB188" s="20">
        <v>35.5</v>
      </c>
      <c r="BC188" s="20">
        <v>162</v>
      </c>
      <c r="BD188" s="20">
        <v>83</v>
      </c>
      <c r="BE188" s="20">
        <v>66</v>
      </c>
      <c r="BF188" s="20">
        <v>106</v>
      </c>
      <c r="BG188" s="20">
        <v>145</v>
      </c>
      <c r="BH188" s="20">
        <v>74.8</v>
      </c>
      <c r="BI188" s="20">
        <v>67.8</v>
      </c>
      <c r="BJ188" s="20">
        <v>7</v>
      </c>
      <c r="BK188" s="20">
        <v>1.528</v>
      </c>
      <c r="BL188" s="20">
        <v>10.6</v>
      </c>
      <c r="BM188" s="20">
        <v>0.78300000000000003</v>
      </c>
      <c r="BN188" s="20">
        <v>18.8</v>
      </c>
      <c r="BO188" s="20">
        <v>20.3</v>
      </c>
      <c r="BP188" s="20">
        <v>6.6</v>
      </c>
      <c r="BQ188" s="20">
        <v>8.3000000000000007</v>
      </c>
      <c r="BR188" s="20">
        <v>14.5</v>
      </c>
      <c r="BS188" s="20">
        <v>18</v>
      </c>
      <c r="BT188" s="20">
        <v>0.63700000000000001</v>
      </c>
      <c r="BU188" s="20">
        <v>0</v>
      </c>
      <c r="BV188" s="66">
        <v>62</v>
      </c>
      <c r="BW188" s="66">
        <v>56</v>
      </c>
      <c r="BX188" s="66">
        <v>7</v>
      </c>
      <c r="BY188" s="66">
        <v>83</v>
      </c>
      <c r="BZ188" s="66">
        <v>90</v>
      </c>
      <c r="CA188" s="66">
        <v>41.5</v>
      </c>
      <c r="CB188" s="66">
        <v>18</v>
      </c>
      <c r="CC188" s="66">
        <v>56</v>
      </c>
      <c r="CD188" s="20">
        <v>0.5</v>
      </c>
      <c r="CE188" s="20">
        <v>-2.33</v>
      </c>
      <c r="CF188" s="20">
        <v>104.2</v>
      </c>
      <c r="CG188" s="20">
        <v>106.6</v>
      </c>
      <c r="CH188" s="20">
        <v>71.5</v>
      </c>
      <c r="CI188" s="20">
        <v>-0.23300000000000001</v>
      </c>
      <c r="CJ188" s="20">
        <v>-1.93</v>
      </c>
      <c r="CK188" s="20">
        <v>104.4</v>
      </c>
      <c r="CL188" s="20">
        <v>106.3</v>
      </c>
      <c r="CM188" s="20">
        <v>-1.93</v>
      </c>
      <c r="CN188" s="20">
        <v>101.4</v>
      </c>
      <c r="CO188" s="20">
        <v>104.1</v>
      </c>
      <c r="CP188" s="63">
        <v>0.42449999999999999</v>
      </c>
      <c r="CQ188" s="20">
        <v>-3.6</v>
      </c>
      <c r="CR188" s="20">
        <v>-0.51428571428571435</v>
      </c>
      <c r="CS188" s="20">
        <v>1098</v>
      </c>
      <c r="CT188" s="20">
        <v>-3.25</v>
      </c>
      <c r="CU188" s="20">
        <v>-3.53</v>
      </c>
      <c r="CV188" s="20">
        <v>858</v>
      </c>
      <c r="CW188" s="20">
        <v>699</v>
      </c>
      <c r="CX188" s="20">
        <v>667</v>
      </c>
      <c r="CY188" s="20">
        <v>0.45</v>
      </c>
      <c r="CZ188" s="20">
        <v>95</v>
      </c>
      <c r="DA188" s="20">
        <v>266</v>
      </c>
      <c r="DB188" s="20">
        <v>0.35699999999999998</v>
      </c>
      <c r="DC188" s="20">
        <v>163</v>
      </c>
      <c r="DD188" s="20">
        <v>229</v>
      </c>
      <c r="DE188" s="20">
        <v>0.71199999999999997</v>
      </c>
      <c r="DF188" s="20">
        <v>163</v>
      </c>
      <c r="DG188" s="20">
        <v>23.285714285714285</v>
      </c>
      <c r="DH188" s="20">
        <v>430</v>
      </c>
      <c r="DI188" s="20">
        <v>61.428571428571431</v>
      </c>
      <c r="DJ188" s="20">
        <v>163</v>
      </c>
      <c r="DK188" s="20">
        <v>99</v>
      </c>
      <c r="DL188" s="20">
        <v>32</v>
      </c>
      <c r="DM188" s="20">
        <v>147</v>
      </c>
      <c r="DN188" s="20">
        <v>204</v>
      </c>
      <c r="DO188" s="20">
        <v>85.8</v>
      </c>
      <c r="DP188" s="20">
        <v>69.900000000000006</v>
      </c>
      <c r="DQ188" s="20">
        <v>15.9</v>
      </c>
      <c r="DR188" s="20">
        <v>1.109</v>
      </c>
      <c r="DS188" s="20">
        <v>14.7</v>
      </c>
      <c r="DT188" s="20">
        <v>0.67300000000000004</v>
      </c>
      <c r="DU188" s="20">
        <v>26.6</v>
      </c>
      <c r="DV188" s="20">
        <v>22.9</v>
      </c>
      <c r="DW188" s="20">
        <v>3.2</v>
      </c>
      <c r="DX188" s="20">
        <v>9.9</v>
      </c>
      <c r="DY188" s="20">
        <v>20.399999999999999</v>
      </c>
      <c r="DZ188" s="20">
        <v>341</v>
      </c>
      <c r="EA188" s="20">
        <v>0.38600000000000001</v>
      </c>
      <c r="EB188" s="20">
        <v>-1</v>
      </c>
      <c r="EC188" s="66">
        <v>233</v>
      </c>
      <c r="ED188" s="66">
        <v>197</v>
      </c>
      <c r="EE188" s="66">
        <v>264</v>
      </c>
      <c r="EF188" s="66">
        <v>166</v>
      </c>
      <c r="EG188" s="66">
        <v>197</v>
      </c>
      <c r="EH188" s="66">
        <v>184</v>
      </c>
      <c r="EI188" s="66">
        <v>341</v>
      </c>
      <c r="EJ188" s="66">
        <v>152</v>
      </c>
      <c r="EK188" s="20">
        <v>11736.659999999998</v>
      </c>
      <c r="EL188" s="20">
        <v>10628.4</v>
      </c>
      <c r="EM188" s="20">
        <v>104.94</v>
      </c>
      <c r="EN188" s="20">
        <v>122.01</v>
      </c>
      <c r="EO188" s="20">
        <v>10.324</v>
      </c>
      <c r="EP188" s="20">
        <v>151.77600000000001</v>
      </c>
      <c r="EQ188" s="21">
        <v>74</v>
      </c>
      <c r="ER188" s="21">
        <v>53</v>
      </c>
      <c r="ES188" s="61" t="s">
        <v>93</v>
      </c>
      <c r="ET188" s="61">
        <v>127</v>
      </c>
      <c r="EU188" s="61">
        <v>21</v>
      </c>
    </row>
    <row r="189" spans="1:151" x14ac:dyDescent="0.45">
      <c r="A189" s="64">
        <v>45279</v>
      </c>
      <c r="B189" s="21" t="s">
        <v>263</v>
      </c>
      <c r="C189" s="21">
        <v>358</v>
      </c>
      <c r="D189" s="21" t="s">
        <v>335</v>
      </c>
      <c r="E189" s="21">
        <v>170</v>
      </c>
      <c r="F189" s="50" t="s">
        <v>558</v>
      </c>
      <c r="G189" t="s">
        <v>263</v>
      </c>
      <c r="H189" t="s">
        <v>335</v>
      </c>
      <c r="I189" t="s">
        <v>263</v>
      </c>
      <c r="J189" t="s">
        <v>335</v>
      </c>
      <c r="K189" t="s">
        <v>456</v>
      </c>
      <c r="L189" t="s">
        <v>335</v>
      </c>
      <c r="M189" t="s">
        <v>1272</v>
      </c>
      <c r="N189" t="s">
        <v>1258</v>
      </c>
      <c r="O189" t="s">
        <v>263</v>
      </c>
      <c r="P189" t="s">
        <v>1392</v>
      </c>
      <c r="Q189" t="s">
        <v>456</v>
      </c>
      <c r="R189" t="s">
        <v>478</v>
      </c>
      <c r="S189" t="s">
        <v>166</v>
      </c>
      <c r="T189" t="s">
        <v>86</v>
      </c>
      <c r="U189">
        <v>10</v>
      </c>
      <c r="V189">
        <v>10</v>
      </c>
      <c r="W189" s="20">
        <v>0.4</v>
      </c>
      <c r="X189" s="20">
        <v>2.2000000000000002</v>
      </c>
      <c r="Y189" s="20">
        <v>111.9</v>
      </c>
      <c r="Z189" s="20">
        <v>109.7</v>
      </c>
      <c r="AA189" s="20">
        <v>71.7</v>
      </c>
      <c r="AB189" s="20">
        <v>-0.16400000000000001</v>
      </c>
      <c r="AC189" s="20">
        <v>2.85</v>
      </c>
      <c r="AD189" s="20">
        <v>106.9</v>
      </c>
      <c r="AE189" s="20">
        <v>104.1</v>
      </c>
      <c r="AF189" s="20">
        <v>5.47</v>
      </c>
      <c r="AG189" s="20">
        <v>112.4</v>
      </c>
      <c r="AH189" s="20">
        <v>107.2</v>
      </c>
      <c r="AI189" s="20">
        <v>0.63370000000000004</v>
      </c>
      <c r="AJ189" s="20">
        <v>-3.6</v>
      </c>
      <c r="AK189" s="20">
        <v>-0.36</v>
      </c>
      <c r="AL189" s="20">
        <v>1169</v>
      </c>
      <c r="AM189" s="20">
        <v>1.77</v>
      </c>
      <c r="AN189" s="20">
        <v>2.1</v>
      </c>
      <c r="AO189" s="20">
        <v>816</v>
      </c>
      <c r="AP189" s="20">
        <v>800</v>
      </c>
      <c r="AQ189" s="20">
        <v>621</v>
      </c>
      <c r="AR189" s="20">
        <v>0.504</v>
      </c>
      <c r="AS189" s="20">
        <v>60</v>
      </c>
      <c r="AT189" s="20">
        <v>171</v>
      </c>
      <c r="AU189" s="20">
        <v>0.35099999999999998</v>
      </c>
      <c r="AV189" s="20">
        <v>130</v>
      </c>
      <c r="AW189" s="20">
        <v>178</v>
      </c>
      <c r="AX189" s="20">
        <v>0.73</v>
      </c>
      <c r="AY189" s="20">
        <v>104</v>
      </c>
      <c r="AZ189" s="20">
        <v>10.4</v>
      </c>
      <c r="BA189" s="20">
        <v>354</v>
      </c>
      <c r="BB189" s="20">
        <v>35.4</v>
      </c>
      <c r="BC189" s="20">
        <v>131</v>
      </c>
      <c r="BD189" s="20">
        <v>65</v>
      </c>
      <c r="BE189" s="20">
        <v>32</v>
      </c>
      <c r="BF189" s="20">
        <v>123</v>
      </c>
      <c r="BG189" s="20">
        <v>163</v>
      </c>
      <c r="BH189" s="20">
        <v>81.599999999999994</v>
      </c>
      <c r="BI189" s="20">
        <v>80</v>
      </c>
      <c r="BJ189" s="20">
        <v>1.6</v>
      </c>
      <c r="BK189" s="20">
        <v>1.0649999999999999</v>
      </c>
      <c r="BL189" s="20">
        <v>12.3</v>
      </c>
      <c r="BM189" s="20">
        <v>0.52800000000000002</v>
      </c>
      <c r="BN189" s="20">
        <v>17.100000000000001</v>
      </c>
      <c r="BO189" s="20">
        <v>17.8</v>
      </c>
      <c r="BP189" s="20">
        <v>3.2</v>
      </c>
      <c r="BQ189" s="20">
        <v>6.5</v>
      </c>
      <c r="BR189" s="20">
        <v>16.3</v>
      </c>
      <c r="BS189" s="20">
        <v>185</v>
      </c>
      <c r="BT189" s="20">
        <v>0.49199999999999999</v>
      </c>
      <c r="BU189" s="20">
        <v>-3</v>
      </c>
      <c r="BV189" s="66">
        <v>152</v>
      </c>
      <c r="BW189" s="66">
        <v>217</v>
      </c>
      <c r="BX189" s="66">
        <v>247</v>
      </c>
      <c r="BY189" s="66">
        <v>151</v>
      </c>
      <c r="BZ189" s="66">
        <v>141</v>
      </c>
      <c r="CA189" s="66">
        <v>155.30000000000001</v>
      </c>
      <c r="CB189" s="66">
        <v>186</v>
      </c>
      <c r="CC189" s="66">
        <v>139</v>
      </c>
      <c r="CD189" s="20">
        <v>0.44444444444444398</v>
      </c>
      <c r="CE189" s="20">
        <v>-6.33</v>
      </c>
      <c r="CF189" s="20">
        <v>102.4</v>
      </c>
      <c r="CG189" s="20">
        <v>108.8</v>
      </c>
      <c r="CH189" s="20">
        <v>69</v>
      </c>
      <c r="CI189" s="20">
        <v>-1.6E-2</v>
      </c>
      <c r="CJ189" s="20">
        <v>1.24</v>
      </c>
      <c r="CK189" s="20">
        <v>103.7</v>
      </c>
      <c r="CL189" s="20">
        <v>102.5</v>
      </c>
      <c r="CM189" s="20">
        <v>1.24</v>
      </c>
      <c r="CN189" s="20">
        <v>101.5</v>
      </c>
      <c r="CO189" s="20">
        <v>109.3</v>
      </c>
      <c r="CP189" s="63">
        <v>0.29820000000000002</v>
      </c>
      <c r="CQ189" s="20">
        <v>-3.1</v>
      </c>
      <c r="CR189" s="20">
        <v>-0.31</v>
      </c>
      <c r="CS189" s="20">
        <v>1070</v>
      </c>
      <c r="CT189" s="20">
        <v>-5.77</v>
      </c>
      <c r="CU189" s="20">
        <v>-0.64</v>
      </c>
      <c r="CV189" s="20">
        <v>627</v>
      </c>
      <c r="CW189" s="20">
        <v>629</v>
      </c>
      <c r="CX189" s="20">
        <v>477</v>
      </c>
      <c r="CY189" s="20">
        <v>0.438</v>
      </c>
      <c r="CZ189" s="20">
        <v>77</v>
      </c>
      <c r="DA189" s="20">
        <v>200</v>
      </c>
      <c r="DB189" s="20">
        <v>0.38500000000000001</v>
      </c>
      <c r="DC189" s="20">
        <v>132</v>
      </c>
      <c r="DD189" s="20">
        <v>184</v>
      </c>
      <c r="DE189" s="20">
        <v>0.71699999999999997</v>
      </c>
      <c r="DF189" s="20">
        <v>67</v>
      </c>
      <c r="DG189" s="20">
        <v>6.7</v>
      </c>
      <c r="DH189" s="20">
        <v>286</v>
      </c>
      <c r="DI189" s="20">
        <v>28.6</v>
      </c>
      <c r="DJ189" s="20">
        <v>128</v>
      </c>
      <c r="DK189" s="20">
        <v>55</v>
      </c>
      <c r="DL189" s="20">
        <v>23</v>
      </c>
      <c r="DM189" s="20">
        <v>122</v>
      </c>
      <c r="DN189" s="20">
        <v>159</v>
      </c>
      <c r="DO189" s="20">
        <v>69.7</v>
      </c>
      <c r="DP189" s="20">
        <v>69.888999999999996</v>
      </c>
      <c r="DQ189" s="20">
        <v>-0.222</v>
      </c>
      <c r="DR189" s="20">
        <v>1.0489999999999999</v>
      </c>
      <c r="DS189" s="20">
        <v>13.555999999999999</v>
      </c>
      <c r="DT189" s="20">
        <v>0.45100000000000001</v>
      </c>
      <c r="DU189" s="20">
        <v>22.2</v>
      </c>
      <c r="DV189" s="20">
        <v>20.399999999999999</v>
      </c>
      <c r="DW189" s="20">
        <v>2.6</v>
      </c>
      <c r="DX189" s="20">
        <v>6.1111111111111107</v>
      </c>
      <c r="DY189" s="20">
        <v>17.7</v>
      </c>
      <c r="DZ189" s="20">
        <v>28</v>
      </c>
      <c r="EA189" s="20">
        <v>0.61099999999999999</v>
      </c>
      <c r="EB189" s="20">
        <v>0</v>
      </c>
      <c r="EC189" s="66">
        <v>238</v>
      </c>
      <c r="ED189" s="66">
        <v>268</v>
      </c>
      <c r="EE189" s="66">
        <v>221</v>
      </c>
      <c r="EF189" s="66">
        <v>250</v>
      </c>
      <c r="EG189" s="66">
        <v>253</v>
      </c>
      <c r="EH189" s="66">
        <v>199</v>
      </c>
      <c r="EI189" s="66">
        <v>208</v>
      </c>
      <c r="EJ189" s="66">
        <v>248</v>
      </c>
      <c r="EK189" s="20">
        <v>12174.720000000001</v>
      </c>
      <c r="EL189" s="20">
        <v>11233.28</v>
      </c>
      <c r="EM189" s="20">
        <v>75.166666666666671</v>
      </c>
      <c r="EN189" s="20">
        <v>88.11399999999999</v>
      </c>
      <c r="EO189" s="20">
        <v>11.687099999999999</v>
      </c>
      <c r="EP189" s="20">
        <v>116.07</v>
      </c>
      <c r="EQ189" s="21">
        <v>92</v>
      </c>
      <c r="ER189" s="21">
        <v>82</v>
      </c>
      <c r="ES189" s="61" t="s">
        <v>263</v>
      </c>
      <c r="ET189" s="61">
        <v>174</v>
      </c>
      <c r="EU189" s="61">
        <v>10</v>
      </c>
    </row>
    <row r="190" spans="1:151" x14ac:dyDescent="0.45">
      <c r="A190" s="64">
        <v>45279</v>
      </c>
      <c r="B190" s="21" t="s">
        <v>88</v>
      </c>
      <c r="C190" s="21">
        <v>171</v>
      </c>
      <c r="D190" s="21" t="s">
        <v>65</v>
      </c>
      <c r="E190" s="21">
        <v>87</v>
      </c>
      <c r="F190" s="50" t="s">
        <v>1644</v>
      </c>
      <c r="G190" t="s">
        <v>88</v>
      </c>
      <c r="H190" t="s">
        <v>65</v>
      </c>
      <c r="I190" t="s">
        <v>88</v>
      </c>
      <c r="J190" t="s">
        <v>65</v>
      </c>
      <c r="K190" t="s">
        <v>88</v>
      </c>
      <c r="L190" t="s">
        <v>65</v>
      </c>
      <c r="M190" t="s">
        <v>88</v>
      </c>
      <c r="N190" t="s">
        <v>65</v>
      </c>
      <c r="O190" t="s">
        <v>88</v>
      </c>
      <c r="P190" t="s">
        <v>65</v>
      </c>
      <c r="Q190" t="s">
        <v>88</v>
      </c>
      <c r="R190" t="s">
        <v>65</v>
      </c>
      <c r="S190" t="s">
        <v>24</v>
      </c>
      <c r="T190" t="s">
        <v>17</v>
      </c>
      <c r="U190">
        <v>11</v>
      </c>
      <c r="V190">
        <v>10</v>
      </c>
      <c r="W190" s="20">
        <v>0.54545454545454497</v>
      </c>
      <c r="X190" s="20">
        <v>13.9</v>
      </c>
      <c r="Y190" s="20">
        <v>116.5</v>
      </c>
      <c r="Z190" s="20">
        <v>102.6</v>
      </c>
      <c r="AA190" s="20">
        <v>68.099999999999994</v>
      </c>
      <c r="AB190" s="20">
        <v>-0.112</v>
      </c>
      <c r="AC190" s="20">
        <v>6.78</v>
      </c>
      <c r="AD190" s="20">
        <v>109</v>
      </c>
      <c r="AE190" s="20">
        <v>102.2</v>
      </c>
      <c r="AF190" s="20">
        <v>5.5</v>
      </c>
      <c r="AG190" s="20">
        <v>116.2</v>
      </c>
      <c r="AH190" s="20">
        <v>102.4</v>
      </c>
      <c r="AI190" s="20">
        <v>0.81</v>
      </c>
      <c r="AJ190" s="20">
        <v>-1.2</v>
      </c>
      <c r="AK190" s="20">
        <v>-0.10909090909090909</v>
      </c>
      <c r="AL190" s="20">
        <v>1307</v>
      </c>
      <c r="AM190" s="20">
        <v>11.28</v>
      </c>
      <c r="AN190" s="20">
        <v>5</v>
      </c>
      <c r="AO190" s="20">
        <v>904</v>
      </c>
      <c r="AP190" s="20">
        <v>835</v>
      </c>
      <c r="AQ190" s="20">
        <v>662</v>
      </c>
      <c r="AR190" s="20">
        <v>0.497</v>
      </c>
      <c r="AS190" s="20">
        <v>101</v>
      </c>
      <c r="AT190" s="20">
        <v>267</v>
      </c>
      <c r="AU190" s="20">
        <v>0.378</v>
      </c>
      <c r="AV190" s="20">
        <v>145</v>
      </c>
      <c r="AW190" s="20">
        <v>211</v>
      </c>
      <c r="AX190" s="20">
        <v>0.68700000000000006</v>
      </c>
      <c r="AY190" s="20">
        <v>125</v>
      </c>
      <c r="AZ190" s="20">
        <v>11.363636363636363</v>
      </c>
      <c r="BA190" s="20">
        <v>412</v>
      </c>
      <c r="BB190" s="20">
        <v>37.454545454545453</v>
      </c>
      <c r="BC190" s="20">
        <v>158</v>
      </c>
      <c r="BD190" s="20">
        <v>50</v>
      </c>
      <c r="BE190" s="20">
        <v>44</v>
      </c>
      <c r="BF190" s="20">
        <v>142</v>
      </c>
      <c r="BG190" s="20">
        <v>185</v>
      </c>
      <c r="BH190" s="20">
        <v>82.2</v>
      </c>
      <c r="BI190" s="20">
        <v>75.909000000000006</v>
      </c>
      <c r="BJ190" s="20">
        <v>6.2729999999999997</v>
      </c>
      <c r="BK190" s="20">
        <v>1.113</v>
      </c>
      <c r="BL190" s="20">
        <v>12.909000000000001</v>
      </c>
      <c r="BM190" s="20">
        <v>0.35199999999999998</v>
      </c>
      <c r="BN190" s="20">
        <v>24.3</v>
      </c>
      <c r="BO190" s="20">
        <v>19.2</v>
      </c>
      <c r="BP190" s="20">
        <v>4</v>
      </c>
      <c r="BQ190" s="20">
        <v>4.5454545454545459</v>
      </c>
      <c r="BR190" s="20">
        <v>16.8</v>
      </c>
      <c r="BS190" s="20">
        <v>58</v>
      </c>
      <c r="BT190" s="20">
        <v>0.57799999999999996</v>
      </c>
      <c r="BU190" s="20">
        <v>5</v>
      </c>
      <c r="BV190" s="66">
        <v>71</v>
      </c>
      <c r="BW190" s="66">
        <v>96</v>
      </c>
      <c r="BX190" s="66">
        <v>99</v>
      </c>
      <c r="BY190" s="66">
        <v>49</v>
      </c>
      <c r="BZ190" s="66">
        <v>45</v>
      </c>
      <c r="CA190" s="66">
        <v>56.3</v>
      </c>
      <c r="CB190" s="66">
        <v>57</v>
      </c>
      <c r="CC190" s="66">
        <v>84</v>
      </c>
      <c r="CD190" s="20">
        <v>0.7</v>
      </c>
      <c r="CE190" s="20">
        <v>15.93</v>
      </c>
      <c r="CF190" s="20">
        <v>114.2</v>
      </c>
      <c r="CG190" s="20">
        <v>98.3</v>
      </c>
      <c r="CH190" s="20">
        <v>74</v>
      </c>
      <c r="CI190" s="20">
        <v>-8.6999999999999994E-2</v>
      </c>
      <c r="CJ190" s="20">
        <v>3.25</v>
      </c>
      <c r="CK190" s="20">
        <v>105.5</v>
      </c>
      <c r="CL190" s="20">
        <v>102.2</v>
      </c>
      <c r="CM190" s="20">
        <v>3.25</v>
      </c>
      <c r="CN190" s="20">
        <v>113.8</v>
      </c>
      <c r="CO190" s="20">
        <v>96.8</v>
      </c>
      <c r="CP190" s="63">
        <v>0.86409999999999998</v>
      </c>
      <c r="CQ190" s="20">
        <v>0</v>
      </c>
      <c r="CR190" s="20">
        <v>0</v>
      </c>
      <c r="CS190" s="20">
        <v>1353</v>
      </c>
      <c r="CT190" s="20">
        <v>14.29</v>
      </c>
      <c r="CU190" s="20">
        <v>4.79</v>
      </c>
      <c r="CV190" s="20">
        <v>823</v>
      </c>
      <c r="CW190" s="20">
        <v>728</v>
      </c>
      <c r="CX190" s="20">
        <v>637</v>
      </c>
      <c r="CY190" s="20">
        <v>0.45400000000000001</v>
      </c>
      <c r="CZ190" s="20">
        <v>70</v>
      </c>
      <c r="DA190" s="20">
        <v>218</v>
      </c>
      <c r="DB190" s="20">
        <v>0.32100000000000001</v>
      </c>
      <c r="DC190" s="20">
        <v>175</v>
      </c>
      <c r="DD190" s="20">
        <v>267</v>
      </c>
      <c r="DE190" s="20">
        <v>0.65500000000000003</v>
      </c>
      <c r="DF190" s="20">
        <v>167</v>
      </c>
      <c r="DG190" s="20">
        <v>16.7</v>
      </c>
      <c r="DH190" s="20">
        <v>446</v>
      </c>
      <c r="DI190" s="20">
        <v>44.6</v>
      </c>
      <c r="DJ190" s="20">
        <v>155</v>
      </c>
      <c r="DK190" s="20">
        <v>73</v>
      </c>
      <c r="DL190" s="20">
        <v>50</v>
      </c>
      <c r="DM190" s="20">
        <v>137</v>
      </c>
      <c r="DN190" s="20">
        <v>175</v>
      </c>
      <c r="DO190" s="20">
        <v>82.3</v>
      </c>
      <c r="DP190" s="20">
        <v>72.8</v>
      </c>
      <c r="DQ190" s="20">
        <v>9.5</v>
      </c>
      <c r="DR190" s="20">
        <v>1.131</v>
      </c>
      <c r="DS190" s="20">
        <v>13.7</v>
      </c>
      <c r="DT190" s="20">
        <v>0.53300000000000003</v>
      </c>
      <c r="DU190" s="20">
        <v>21.8</v>
      </c>
      <c r="DV190" s="20">
        <v>26.7</v>
      </c>
      <c r="DW190" s="20">
        <v>5</v>
      </c>
      <c r="DX190" s="20">
        <v>7.3</v>
      </c>
      <c r="DY190" s="20">
        <v>17.5</v>
      </c>
      <c r="DZ190" s="20">
        <v>59</v>
      </c>
      <c r="EA190" s="20">
        <v>0.57799999999999996</v>
      </c>
      <c r="EB190" s="20">
        <v>2</v>
      </c>
      <c r="EC190" s="66">
        <v>54</v>
      </c>
      <c r="ED190" s="66">
        <v>49</v>
      </c>
      <c r="EE190" s="66">
        <v>49</v>
      </c>
      <c r="EF190" s="66">
        <v>30</v>
      </c>
      <c r="EG190" s="66">
        <v>38</v>
      </c>
      <c r="EH190" s="66">
        <v>38.700000000000003</v>
      </c>
      <c r="EI190" s="66">
        <v>66</v>
      </c>
      <c r="EJ190" s="66">
        <v>92</v>
      </c>
      <c r="EK190" s="20">
        <v>11451.949999999999</v>
      </c>
      <c r="EL190" s="20">
        <v>11716.92</v>
      </c>
      <c r="EM190" s="20">
        <v>94.235700000000008</v>
      </c>
      <c r="EN190" s="20">
        <v>62.272727272727273</v>
      </c>
      <c r="EO190" s="20">
        <v>11.004000000000001</v>
      </c>
      <c r="EP190" s="20">
        <v>120.22500000000001</v>
      </c>
      <c r="EQ190" s="21">
        <v>101</v>
      </c>
      <c r="ER190" s="21">
        <v>106</v>
      </c>
      <c r="ES190" s="61" t="s">
        <v>65</v>
      </c>
      <c r="ET190" s="61">
        <v>207</v>
      </c>
      <c r="EU190" s="61">
        <v>-5</v>
      </c>
    </row>
    <row r="191" spans="1:151" x14ac:dyDescent="0.45">
      <c r="A191" s="64">
        <v>45279</v>
      </c>
      <c r="B191" s="21" t="s">
        <v>125</v>
      </c>
      <c r="C191" s="21">
        <v>72</v>
      </c>
      <c r="D191" s="21" t="s">
        <v>332</v>
      </c>
      <c r="E191" s="21">
        <v>8</v>
      </c>
      <c r="F191" s="50" t="s">
        <v>558</v>
      </c>
      <c r="G191" t="s">
        <v>125</v>
      </c>
      <c r="H191" t="s">
        <v>332</v>
      </c>
      <c r="I191" t="s">
        <v>125</v>
      </c>
      <c r="J191" t="s">
        <v>332</v>
      </c>
      <c r="K191" t="s">
        <v>125</v>
      </c>
      <c r="L191" t="s">
        <v>477</v>
      </c>
      <c r="M191" t="s">
        <v>125</v>
      </c>
      <c r="N191" t="s">
        <v>1268</v>
      </c>
      <c r="O191" t="s">
        <v>125</v>
      </c>
      <c r="P191" t="s">
        <v>332</v>
      </c>
      <c r="Q191" t="s">
        <v>125</v>
      </c>
      <c r="R191" t="s">
        <v>477</v>
      </c>
      <c r="S191" t="s">
        <v>114</v>
      </c>
      <c r="T191" t="s">
        <v>274</v>
      </c>
      <c r="U191">
        <v>10</v>
      </c>
      <c r="V191">
        <v>10</v>
      </c>
      <c r="W191" s="20">
        <v>0.90909090909090895</v>
      </c>
      <c r="X191" s="20">
        <v>10.79</v>
      </c>
      <c r="Y191" s="20">
        <v>110.9</v>
      </c>
      <c r="Z191" s="20">
        <v>100.1</v>
      </c>
      <c r="AA191" s="20">
        <v>68.5</v>
      </c>
      <c r="AB191" s="20">
        <v>0.126</v>
      </c>
      <c r="AC191" s="20">
        <v>-2.4500000000000002</v>
      </c>
      <c r="AD191" s="20">
        <v>102.3</v>
      </c>
      <c r="AE191" s="20">
        <v>104.7</v>
      </c>
      <c r="AF191" s="20">
        <v>-1.91</v>
      </c>
      <c r="AG191" s="20">
        <v>110.4</v>
      </c>
      <c r="AH191" s="20">
        <v>101.2</v>
      </c>
      <c r="AI191" s="20">
        <v>0.73180000000000001</v>
      </c>
      <c r="AJ191" s="20">
        <v>0.9</v>
      </c>
      <c r="AK191" s="20">
        <v>0.09</v>
      </c>
      <c r="AL191" s="20">
        <v>1322</v>
      </c>
      <c r="AM191" s="20">
        <v>8.94</v>
      </c>
      <c r="AN191" s="20">
        <v>-0.76</v>
      </c>
      <c r="AO191" s="20">
        <v>853</v>
      </c>
      <c r="AP191" s="20">
        <v>736</v>
      </c>
      <c r="AQ191" s="20">
        <v>645</v>
      </c>
      <c r="AR191" s="20">
        <v>0.46700000000000003</v>
      </c>
      <c r="AS191" s="20">
        <v>89</v>
      </c>
      <c r="AT191" s="20">
        <v>269</v>
      </c>
      <c r="AU191" s="20">
        <v>0.33100000000000002</v>
      </c>
      <c r="AV191" s="20">
        <v>162</v>
      </c>
      <c r="AW191" s="20">
        <v>210</v>
      </c>
      <c r="AX191" s="20">
        <v>0.77100000000000002</v>
      </c>
      <c r="AY191" s="20">
        <v>96</v>
      </c>
      <c r="AZ191" s="20">
        <v>9.6</v>
      </c>
      <c r="BA191" s="20">
        <v>365</v>
      </c>
      <c r="BB191" s="20">
        <v>36.5</v>
      </c>
      <c r="BC191" s="20">
        <v>175</v>
      </c>
      <c r="BD191" s="20">
        <v>79</v>
      </c>
      <c r="BE191" s="20">
        <v>19</v>
      </c>
      <c r="BF191" s="20">
        <v>106</v>
      </c>
      <c r="BG191" s="20">
        <v>168</v>
      </c>
      <c r="BH191" s="20">
        <v>77.5</v>
      </c>
      <c r="BI191" s="20">
        <v>66.909000000000006</v>
      </c>
      <c r="BJ191" s="20">
        <v>10.635999999999999</v>
      </c>
      <c r="BK191" s="20">
        <v>1.651</v>
      </c>
      <c r="BL191" s="20">
        <v>9.6359999999999992</v>
      </c>
      <c r="BM191" s="20">
        <v>0.745</v>
      </c>
      <c r="BN191" s="20">
        <v>24.5</v>
      </c>
      <c r="BO191" s="20">
        <v>19.100000000000001</v>
      </c>
      <c r="BP191" s="20">
        <v>1.7</v>
      </c>
      <c r="BQ191" s="20">
        <v>7.1818181818181817</v>
      </c>
      <c r="BR191" s="20">
        <v>15.3</v>
      </c>
      <c r="BS191" s="20">
        <v>32</v>
      </c>
      <c r="BT191" s="20">
        <v>0.60599999999999998</v>
      </c>
      <c r="BU191" s="20">
        <v>-3</v>
      </c>
      <c r="BV191" s="66">
        <v>64</v>
      </c>
      <c r="BW191" s="66">
        <v>30</v>
      </c>
      <c r="BX191" s="66">
        <v>32</v>
      </c>
      <c r="BY191" s="66">
        <v>85</v>
      </c>
      <c r="BZ191" s="66">
        <v>75</v>
      </c>
      <c r="CA191" s="66">
        <v>41.3</v>
      </c>
      <c r="CB191" s="66">
        <v>32</v>
      </c>
      <c r="CC191" s="66">
        <v>11</v>
      </c>
      <c r="CD191" s="20">
        <v>9.0909090909090898E-2</v>
      </c>
      <c r="CE191" s="20">
        <v>-12.15</v>
      </c>
      <c r="CF191" s="20">
        <v>104.8</v>
      </c>
      <c r="CG191" s="20">
        <v>116.9</v>
      </c>
      <c r="CH191" s="20">
        <v>71.099999999999994</v>
      </c>
      <c r="CI191" s="20">
        <v>-2.5000000000000001E-2</v>
      </c>
      <c r="CJ191" s="20">
        <v>13.71</v>
      </c>
      <c r="CK191" s="20">
        <v>111.5</v>
      </c>
      <c r="CL191" s="20">
        <v>97.8</v>
      </c>
      <c r="CM191" s="20">
        <v>13.71</v>
      </c>
      <c r="CN191" s="20">
        <v>102.3</v>
      </c>
      <c r="CO191" s="20">
        <v>115</v>
      </c>
      <c r="CP191" s="63">
        <v>0.20660000000000001</v>
      </c>
      <c r="CQ191" s="20">
        <v>-5.5</v>
      </c>
      <c r="CR191" s="20">
        <v>-0.55000000000000004</v>
      </c>
      <c r="CS191" s="20">
        <v>987</v>
      </c>
      <c r="CT191" s="20">
        <v>-14.84</v>
      </c>
      <c r="CU191" s="20">
        <v>7.36</v>
      </c>
      <c r="CV191" s="20">
        <v>758</v>
      </c>
      <c r="CW191" s="20">
        <v>972</v>
      </c>
      <c r="CX191" s="20">
        <v>650</v>
      </c>
      <c r="CY191" s="20">
        <v>0.41699999999999998</v>
      </c>
      <c r="CZ191" s="20">
        <v>56</v>
      </c>
      <c r="DA191" s="20">
        <v>163</v>
      </c>
      <c r="DB191" s="20">
        <v>0.34399999999999997</v>
      </c>
      <c r="DC191" s="20">
        <v>160</v>
      </c>
      <c r="DD191" s="20">
        <v>242</v>
      </c>
      <c r="DE191" s="20">
        <v>0.66100000000000003</v>
      </c>
      <c r="DF191" s="20">
        <v>115</v>
      </c>
      <c r="DG191" s="20">
        <v>11.5</v>
      </c>
      <c r="DH191" s="20">
        <v>356</v>
      </c>
      <c r="DI191" s="20">
        <v>35.6</v>
      </c>
      <c r="DJ191" s="20">
        <v>113</v>
      </c>
      <c r="DK191" s="20">
        <v>83</v>
      </c>
      <c r="DL191" s="20">
        <v>16</v>
      </c>
      <c r="DM191" s="20">
        <v>128</v>
      </c>
      <c r="DN191" s="20">
        <v>210</v>
      </c>
      <c r="DO191" s="20">
        <v>68.900000000000006</v>
      </c>
      <c r="DP191" s="20">
        <v>88.364000000000004</v>
      </c>
      <c r="DQ191" s="20">
        <v>-19.454999999999998</v>
      </c>
      <c r="DR191" s="20">
        <v>0.88300000000000001</v>
      </c>
      <c r="DS191" s="20">
        <v>11.635999999999999</v>
      </c>
      <c r="DT191" s="20">
        <v>0.64800000000000002</v>
      </c>
      <c r="DU191" s="20">
        <v>14.8</v>
      </c>
      <c r="DV191" s="20">
        <v>22</v>
      </c>
      <c r="DW191" s="20">
        <v>1.5</v>
      </c>
      <c r="DX191" s="20">
        <v>7.5454545454545459</v>
      </c>
      <c r="DY191" s="20">
        <v>19.100000000000001</v>
      </c>
      <c r="DZ191" s="20">
        <v>323</v>
      </c>
      <c r="EA191" s="20">
        <v>0.39900000000000002</v>
      </c>
      <c r="EB191" s="20">
        <v>4</v>
      </c>
      <c r="EC191" s="66">
        <v>337</v>
      </c>
      <c r="ED191" s="66">
        <v>284</v>
      </c>
      <c r="EE191" s="66">
        <v>338</v>
      </c>
      <c r="EF191" s="66">
        <v>349</v>
      </c>
      <c r="EG191" s="66">
        <v>310</v>
      </c>
      <c r="EH191" s="66">
        <v>265</v>
      </c>
      <c r="EI191" s="66">
        <v>323</v>
      </c>
      <c r="EJ191" s="66">
        <v>256</v>
      </c>
      <c r="EK191" s="20">
        <v>12964.210000000001</v>
      </c>
      <c r="EL191" s="20">
        <v>10490.48</v>
      </c>
      <c r="EM191" s="20">
        <v>72.707999999999998</v>
      </c>
      <c r="EN191" s="20">
        <v>83.567636363636353</v>
      </c>
      <c r="EO191" s="20">
        <v>10.113300000000001</v>
      </c>
      <c r="EP191" s="20">
        <v>161.91</v>
      </c>
      <c r="EQ191" s="21">
        <v>92</v>
      </c>
      <c r="ER191" s="21">
        <v>55</v>
      </c>
      <c r="ES191" s="61" t="s">
        <v>125</v>
      </c>
      <c r="ET191" s="61">
        <v>147</v>
      </c>
      <c r="EU191" s="61">
        <v>37</v>
      </c>
    </row>
    <row r="192" spans="1:151" x14ac:dyDescent="0.45">
      <c r="A192" s="64">
        <v>45279</v>
      </c>
      <c r="B192" s="21" t="s">
        <v>172</v>
      </c>
      <c r="C192" s="21">
        <v>153</v>
      </c>
      <c r="D192" s="21" t="s">
        <v>352</v>
      </c>
      <c r="E192" s="21">
        <v>51</v>
      </c>
      <c r="F192" s="50" t="s">
        <v>558</v>
      </c>
      <c r="G192" t="s">
        <v>172</v>
      </c>
      <c r="H192" t="s">
        <v>352</v>
      </c>
      <c r="I192" t="s">
        <v>172</v>
      </c>
      <c r="J192" t="s">
        <v>352</v>
      </c>
      <c r="K192" t="s">
        <v>1325</v>
      </c>
      <c r="L192" t="s">
        <v>505</v>
      </c>
      <c r="M192" t="s">
        <v>693</v>
      </c>
      <c r="N192" t="s">
        <v>702</v>
      </c>
      <c r="O192" t="s">
        <v>1388</v>
      </c>
      <c r="P192" t="s">
        <v>352</v>
      </c>
      <c r="Q192" t="s">
        <v>438</v>
      </c>
      <c r="R192" t="s">
        <v>505</v>
      </c>
      <c r="S192" t="s">
        <v>82</v>
      </c>
      <c r="T192" t="s">
        <v>353</v>
      </c>
      <c r="U192">
        <v>10</v>
      </c>
      <c r="V192">
        <v>15</v>
      </c>
      <c r="W192" s="20">
        <v>0.54545454545454497</v>
      </c>
      <c r="X192" s="20">
        <v>2.73</v>
      </c>
      <c r="Y192" s="20">
        <v>104.5</v>
      </c>
      <c r="Z192" s="20">
        <v>101.7</v>
      </c>
      <c r="AA192" s="20">
        <v>68.900000000000006</v>
      </c>
      <c r="AB192" s="20">
        <v>8.0000000000000002E-3</v>
      </c>
      <c r="AC192" s="20">
        <v>0.19</v>
      </c>
      <c r="AD192" s="20">
        <v>104</v>
      </c>
      <c r="AE192" s="20">
        <v>103.8</v>
      </c>
      <c r="AF192" s="20">
        <v>0.19</v>
      </c>
      <c r="AG192" s="20">
        <v>104.7</v>
      </c>
      <c r="AH192" s="20">
        <v>99.5</v>
      </c>
      <c r="AI192" s="20">
        <v>0.64370000000000005</v>
      </c>
      <c r="AJ192" s="20">
        <v>-2.2999999999999998</v>
      </c>
      <c r="AK192" s="20">
        <v>-0.22999999999999998</v>
      </c>
      <c r="AL192" s="20">
        <v>1202</v>
      </c>
      <c r="AM192" s="20">
        <v>3</v>
      </c>
      <c r="AN192" s="20">
        <v>3.4</v>
      </c>
      <c r="AO192" s="20">
        <v>820</v>
      </c>
      <c r="AP192" s="20">
        <v>773</v>
      </c>
      <c r="AQ192" s="20">
        <v>636</v>
      </c>
      <c r="AR192" s="20">
        <v>0.45800000000000002</v>
      </c>
      <c r="AS192" s="20">
        <v>101</v>
      </c>
      <c r="AT192" s="20">
        <v>281</v>
      </c>
      <c r="AU192" s="20">
        <v>0.35899999999999999</v>
      </c>
      <c r="AV192" s="20">
        <v>137</v>
      </c>
      <c r="AW192" s="20">
        <v>196</v>
      </c>
      <c r="AX192" s="20">
        <v>0.69899999999999995</v>
      </c>
      <c r="AY192" s="20">
        <v>94</v>
      </c>
      <c r="AZ192" s="20">
        <v>9.4</v>
      </c>
      <c r="BA192" s="20">
        <v>398</v>
      </c>
      <c r="BB192" s="20">
        <v>39.799999999999997</v>
      </c>
      <c r="BC192" s="20">
        <v>190</v>
      </c>
      <c r="BD192" s="20">
        <v>71</v>
      </c>
      <c r="BE192" s="20">
        <v>59</v>
      </c>
      <c r="BF192" s="20">
        <v>146</v>
      </c>
      <c r="BG192" s="20">
        <v>209</v>
      </c>
      <c r="BH192" s="20">
        <v>74.5</v>
      </c>
      <c r="BI192" s="20">
        <v>70.272999999999996</v>
      </c>
      <c r="BJ192" s="20">
        <v>4.2729999999999997</v>
      </c>
      <c r="BK192" s="20">
        <v>1.3009999999999999</v>
      </c>
      <c r="BL192" s="20">
        <v>13.273</v>
      </c>
      <c r="BM192" s="20">
        <v>0.48599999999999999</v>
      </c>
      <c r="BN192" s="20">
        <v>25.5</v>
      </c>
      <c r="BO192" s="20">
        <v>17.8</v>
      </c>
      <c r="BP192" s="20">
        <v>5.4</v>
      </c>
      <c r="BQ192" s="20">
        <v>6.4545454545454541</v>
      </c>
      <c r="BR192" s="20">
        <v>19</v>
      </c>
      <c r="BS192" s="20">
        <v>160</v>
      </c>
      <c r="BT192" s="20">
        <v>0.51200000000000001</v>
      </c>
      <c r="BU192" s="20">
        <v>7</v>
      </c>
      <c r="BV192" s="66">
        <v>168</v>
      </c>
      <c r="BW192" s="66">
        <v>223</v>
      </c>
      <c r="BX192" s="66">
        <v>174</v>
      </c>
      <c r="BY192" s="66">
        <v>138</v>
      </c>
      <c r="BZ192" s="66">
        <v>135</v>
      </c>
      <c r="CA192" s="66">
        <v>133.5</v>
      </c>
      <c r="CB192" s="66">
        <v>167</v>
      </c>
      <c r="CC192" s="66">
        <v>244</v>
      </c>
      <c r="CD192" s="20">
        <v>0.4</v>
      </c>
      <c r="CE192" s="20">
        <v>-12.36</v>
      </c>
      <c r="CF192" s="20">
        <v>96.6</v>
      </c>
      <c r="CG192" s="20">
        <v>109</v>
      </c>
      <c r="CH192" s="20">
        <v>67.2</v>
      </c>
      <c r="CI192" s="20">
        <v>3.2000000000000001E-2</v>
      </c>
      <c r="CJ192" s="20">
        <v>-7.14</v>
      </c>
      <c r="CK192" s="20">
        <v>100.4</v>
      </c>
      <c r="CL192" s="20">
        <v>107.6</v>
      </c>
      <c r="CM192" s="20">
        <v>-7.14</v>
      </c>
      <c r="CN192" s="20">
        <v>97.2</v>
      </c>
      <c r="CO192" s="20">
        <v>107.8</v>
      </c>
      <c r="CP192" s="63">
        <v>0.23419999999999999</v>
      </c>
      <c r="CQ192" s="20">
        <v>-6.9</v>
      </c>
      <c r="CR192" s="20">
        <v>-0.46</v>
      </c>
      <c r="CS192" s="20">
        <v>1033</v>
      </c>
      <c r="CT192" s="20">
        <v>-9.76</v>
      </c>
      <c r="CU192" s="20">
        <v>-5.22</v>
      </c>
      <c r="CV192" s="20">
        <v>996</v>
      </c>
      <c r="CW192" s="20">
        <v>1064</v>
      </c>
      <c r="CX192" s="20">
        <v>814</v>
      </c>
      <c r="CY192" s="20">
        <v>0.41299999999999998</v>
      </c>
      <c r="CZ192" s="20">
        <v>85</v>
      </c>
      <c r="DA192" s="20">
        <v>295</v>
      </c>
      <c r="DB192" s="20">
        <v>0.28799999999999998</v>
      </c>
      <c r="DC192" s="20">
        <v>239</v>
      </c>
      <c r="DD192" s="20">
        <v>338</v>
      </c>
      <c r="DE192" s="20">
        <v>0.70699999999999996</v>
      </c>
      <c r="DF192" s="20">
        <v>163</v>
      </c>
      <c r="DG192" s="20">
        <v>10.866666666666667</v>
      </c>
      <c r="DH192" s="20">
        <v>477</v>
      </c>
      <c r="DI192" s="20">
        <v>31.8</v>
      </c>
      <c r="DJ192" s="20">
        <v>157</v>
      </c>
      <c r="DK192" s="20">
        <v>150</v>
      </c>
      <c r="DL192" s="20">
        <v>42</v>
      </c>
      <c r="DM192" s="20">
        <v>215</v>
      </c>
      <c r="DN192" s="20">
        <v>266</v>
      </c>
      <c r="DO192" s="20">
        <v>66.400000000000006</v>
      </c>
      <c r="DP192" s="20">
        <v>70.933000000000007</v>
      </c>
      <c r="DQ192" s="20">
        <v>-4.5330000000000004</v>
      </c>
      <c r="DR192" s="20">
        <v>0.73</v>
      </c>
      <c r="DS192" s="20">
        <v>14.333</v>
      </c>
      <c r="DT192" s="20">
        <v>0.69799999999999995</v>
      </c>
      <c r="DU192" s="20">
        <v>19.7</v>
      </c>
      <c r="DV192" s="20">
        <v>22.5</v>
      </c>
      <c r="DW192" s="20">
        <v>2.8</v>
      </c>
      <c r="DX192" s="20">
        <v>10</v>
      </c>
      <c r="DY192" s="20">
        <v>17.7</v>
      </c>
      <c r="DZ192" s="20">
        <v>318</v>
      </c>
      <c r="EA192" s="20">
        <v>0.40300000000000002</v>
      </c>
      <c r="EB192" s="20">
        <v>-1</v>
      </c>
      <c r="EC192" s="66">
        <v>300</v>
      </c>
      <c r="ED192" s="66">
        <v>282</v>
      </c>
      <c r="EE192" s="66">
        <v>334</v>
      </c>
      <c r="EF192" s="66">
        <v>325</v>
      </c>
      <c r="EG192" s="66">
        <v>312</v>
      </c>
      <c r="EH192" s="66">
        <v>262.2</v>
      </c>
      <c r="EI192" s="66">
        <v>318</v>
      </c>
      <c r="EJ192" s="66">
        <v>323</v>
      </c>
      <c r="EK192" s="20">
        <v>11390.5</v>
      </c>
      <c r="EL192" s="20">
        <v>9824.2199999999993</v>
      </c>
      <c r="EM192" s="20">
        <v>132.72999999999999</v>
      </c>
      <c r="EN192" s="20">
        <v>92.512999999999991</v>
      </c>
      <c r="EO192" s="20">
        <v>13.433</v>
      </c>
      <c r="EP192" s="20">
        <v>185.934</v>
      </c>
      <c r="EQ192" s="21">
        <v>72</v>
      </c>
      <c r="ER192" s="21">
        <v>59</v>
      </c>
      <c r="ES192" s="61" t="s">
        <v>172</v>
      </c>
      <c r="ET192" s="61">
        <v>131</v>
      </c>
      <c r="EU192" s="61">
        <v>13</v>
      </c>
    </row>
    <row r="193" spans="1:151" x14ac:dyDescent="0.45">
      <c r="A193" s="64">
        <v>45279</v>
      </c>
      <c r="B193" s="21" t="s">
        <v>67</v>
      </c>
      <c r="C193" s="21">
        <v>237</v>
      </c>
      <c r="D193" s="21" t="s">
        <v>42</v>
      </c>
      <c r="E193" s="21">
        <v>160</v>
      </c>
      <c r="F193" s="50" t="s">
        <v>558</v>
      </c>
      <c r="G193" t="s">
        <v>67</v>
      </c>
      <c r="H193" t="s">
        <v>42</v>
      </c>
      <c r="I193" t="s">
        <v>67</v>
      </c>
      <c r="J193" t="s">
        <v>42</v>
      </c>
      <c r="K193" t="s">
        <v>67</v>
      </c>
      <c r="L193" t="s">
        <v>42</v>
      </c>
      <c r="M193" t="s">
        <v>67</v>
      </c>
      <c r="N193" t="s">
        <v>42</v>
      </c>
      <c r="O193" t="s">
        <v>67</v>
      </c>
      <c r="P193" t="s">
        <v>42</v>
      </c>
      <c r="Q193" t="s">
        <v>67</v>
      </c>
      <c r="R193" t="s">
        <v>42</v>
      </c>
      <c r="S193" t="s">
        <v>15</v>
      </c>
      <c r="T193" t="s">
        <v>15</v>
      </c>
      <c r="U193">
        <v>11</v>
      </c>
      <c r="V193">
        <v>11</v>
      </c>
      <c r="W193" s="20">
        <v>0.81818181818181801</v>
      </c>
      <c r="X193" s="20">
        <v>13</v>
      </c>
      <c r="Y193" s="20">
        <v>107.5</v>
      </c>
      <c r="Z193" s="20">
        <v>94.5</v>
      </c>
      <c r="AA193" s="20">
        <v>70</v>
      </c>
      <c r="AB193" s="20">
        <v>3.2000000000000001E-2</v>
      </c>
      <c r="AC193" s="20">
        <v>-3.93</v>
      </c>
      <c r="AD193" s="20">
        <v>102.1</v>
      </c>
      <c r="AE193" s="20">
        <v>106</v>
      </c>
      <c r="AF193" s="20">
        <v>-3.93</v>
      </c>
      <c r="AG193" s="20">
        <v>107.8</v>
      </c>
      <c r="AH193" s="20">
        <v>94.1</v>
      </c>
      <c r="AI193" s="20">
        <v>0.82720000000000005</v>
      </c>
      <c r="AJ193" s="20">
        <v>0.4</v>
      </c>
      <c r="AK193" s="20">
        <v>3.6363636363636369E-2</v>
      </c>
      <c r="AL193" s="20">
        <v>1352</v>
      </c>
      <c r="AM193" s="20">
        <v>10.4</v>
      </c>
      <c r="AN193" s="20">
        <v>-0.69</v>
      </c>
      <c r="AO193" s="20">
        <v>821</v>
      </c>
      <c r="AP193" s="20">
        <v>699</v>
      </c>
      <c r="AQ193" s="20">
        <v>633</v>
      </c>
      <c r="AR193" s="20">
        <v>0.47199999999999998</v>
      </c>
      <c r="AS193" s="20">
        <v>85</v>
      </c>
      <c r="AT193" s="20">
        <v>262</v>
      </c>
      <c r="AU193" s="20">
        <v>0.32400000000000001</v>
      </c>
      <c r="AV193" s="20">
        <v>138</v>
      </c>
      <c r="AW193" s="20">
        <v>197</v>
      </c>
      <c r="AX193" s="20">
        <v>0.70099999999999996</v>
      </c>
      <c r="AY193" s="20">
        <v>103</v>
      </c>
      <c r="AZ193" s="20">
        <v>9.3636363636363633</v>
      </c>
      <c r="BA193" s="20">
        <v>418</v>
      </c>
      <c r="BB193" s="20">
        <v>38</v>
      </c>
      <c r="BC193" s="20">
        <v>154</v>
      </c>
      <c r="BD193" s="20">
        <v>69</v>
      </c>
      <c r="BE193" s="20">
        <v>70</v>
      </c>
      <c r="BF193" s="20">
        <v>158</v>
      </c>
      <c r="BG193" s="20">
        <v>167</v>
      </c>
      <c r="BH193" s="20">
        <v>74.599999999999994</v>
      </c>
      <c r="BI193" s="20">
        <v>63.545000000000002</v>
      </c>
      <c r="BJ193" s="20">
        <v>11.090999999999999</v>
      </c>
      <c r="BK193" s="20">
        <v>0.97499999999999998</v>
      </c>
      <c r="BL193" s="20">
        <v>14.364000000000001</v>
      </c>
      <c r="BM193" s="20">
        <v>0.437</v>
      </c>
      <c r="BN193" s="20">
        <v>23.8</v>
      </c>
      <c r="BO193" s="20">
        <v>17.899999999999999</v>
      </c>
      <c r="BP193" s="20">
        <v>6.4</v>
      </c>
      <c r="BQ193" s="20">
        <v>6.2727272727272725</v>
      </c>
      <c r="BR193" s="20">
        <v>15.2</v>
      </c>
      <c r="BS193" s="20">
        <v>63</v>
      </c>
      <c r="BT193" s="20">
        <v>0.57399999999999995</v>
      </c>
      <c r="BU193" s="20">
        <v>2</v>
      </c>
      <c r="BV193" s="66">
        <v>70</v>
      </c>
      <c r="BW193" s="66">
        <v>62</v>
      </c>
      <c r="BX193" s="66">
        <v>42</v>
      </c>
      <c r="BY193" s="66">
        <v>48</v>
      </c>
      <c r="BZ193" s="66">
        <v>52</v>
      </c>
      <c r="CA193" s="66">
        <v>42.3</v>
      </c>
      <c r="CB193" s="66">
        <v>63</v>
      </c>
      <c r="CC193" s="66">
        <v>114</v>
      </c>
      <c r="CD193" s="20">
        <v>0.81818181818181801</v>
      </c>
      <c r="CE193" s="20">
        <v>24.1</v>
      </c>
      <c r="CF193" s="20">
        <v>118.4</v>
      </c>
      <c r="CG193" s="20">
        <v>94.3</v>
      </c>
      <c r="CH193" s="20">
        <v>70</v>
      </c>
      <c r="CI193" s="20">
        <v>5.0000000000000001E-3</v>
      </c>
      <c r="CJ193" s="20">
        <v>7.93</v>
      </c>
      <c r="CK193" s="20">
        <v>108.5</v>
      </c>
      <c r="CL193" s="20">
        <v>100.5</v>
      </c>
      <c r="CM193" s="20">
        <v>7.93</v>
      </c>
      <c r="CN193" s="20">
        <v>117.6</v>
      </c>
      <c r="CO193" s="20">
        <v>95.1</v>
      </c>
      <c r="CP193" s="63">
        <v>0.91990000000000005</v>
      </c>
      <c r="CQ193" s="20">
        <v>2.2999999999999998</v>
      </c>
      <c r="CR193" s="20">
        <v>0.20909090909090908</v>
      </c>
      <c r="CS193" s="20">
        <v>1413</v>
      </c>
      <c r="CT193" s="20">
        <v>20.58</v>
      </c>
      <c r="CU193" s="20">
        <v>7.58</v>
      </c>
      <c r="CV193" s="20">
        <v>882</v>
      </c>
      <c r="CW193" s="20">
        <v>739</v>
      </c>
      <c r="CX193" s="20">
        <v>657</v>
      </c>
      <c r="CY193" s="20">
        <v>0.48899999999999999</v>
      </c>
      <c r="CZ193" s="20">
        <v>96</v>
      </c>
      <c r="DA193" s="20">
        <v>284</v>
      </c>
      <c r="DB193" s="20">
        <v>0.33800000000000002</v>
      </c>
      <c r="DC193" s="20">
        <v>144</v>
      </c>
      <c r="DD193" s="20">
        <v>198</v>
      </c>
      <c r="DE193" s="20">
        <v>0.72699999999999998</v>
      </c>
      <c r="DF193" s="20">
        <v>94</v>
      </c>
      <c r="DG193" s="20">
        <v>8.545454545454545</v>
      </c>
      <c r="DH193" s="20">
        <v>362</v>
      </c>
      <c r="DI193" s="20">
        <v>32.909090909090907</v>
      </c>
      <c r="DJ193" s="20">
        <v>177</v>
      </c>
      <c r="DK193" s="20">
        <v>95</v>
      </c>
      <c r="DL193" s="20">
        <v>23</v>
      </c>
      <c r="DM193" s="20">
        <v>111</v>
      </c>
      <c r="DN193" s="20">
        <v>173</v>
      </c>
      <c r="DO193" s="20">
        <v>80.2</v>
      </c>
      <c r="DP193" s="20">
        <v>67.182000000000002</v>
      </c>
      <c r="DQ193" s="20">
        <v>13</v>
      </c>
      <c r="DR193" s="20">
        <v>1.595</v>
      </c>
      <c r="DS193" s="20">
        <v>10.090999999999999</v>
      </c>
      <c r="DT193" s="20">
        <v>0.85599999999999998</v>
      </c>
      <c r="DU193" s="20">
        <v>25.8</v>
      </c>
      <c r="DV193" s="20">
        <v>18</v>
      </c>
      <c r="DW193" s="20">
        <v>2.1</v>
      </c>
      <c r="DX193" s="20">
        <v>8.6363636363636367</v>
      </c>
      <c r="DY193" s="20">
        <v>15.7</v>
      </c>
      <c r="DZ193" s="20">
        <v>8</v>
      </c>
      <c r="EA193" s="20">
        <v>0.66</v>
      </c>
      <c r="EB193" s="20">
        <v>0</v>
      </c>
      <c r="EC193" s="66">
        <v>7</v>
      </c>
      <c r="ED193" s="66">
        <v>6</v>
      </c>
      <c r="EE193" s="66">
        <v>10</v>
      </c>
      <c r="EF193" s="66">
        <v>10</v>
      </c>
      <c r="EG193" s="66">
        <v>6</v>
      </c>
      <c r="EH193" s="66">
        <v>6.7</v>
      </c>
      <c r="EI193" s="66">
        <v>8</v>
      </c>
      <c r="EJ193" s="66">
        <v>10</v>
      </c>
      <c r="EK193" s="20">
        <v>10137.25</v>
      </c>
      <c r="EL193" s="20">
        <v>11188.800000000001</v>
      </c>
      <c r="EM193" s="20">
        <v>124.05272727272728</v>
      </c>
      <c r="EN193" s="20">
        <v>63.298090909090902</v>
      </c>
      <c r="EO193" s="20">
        <v>11.0504</v>
      </c>
      <c r="EP193" s="20">
        <v>121.273</v>
      </c>
      <c r="EQ193" s="21">
        <v>72</v>
      </c>
      <c r="ER193" s="21">
        <v>57</v>
      </c>
      <c r="ES193" s="61" t="s">
        <v>67</v>
      </c>
      <c r="ET193" s="61">
        <v>129</v>
      </c>
      <c r="EU193" s="61">
        <v>15</v>
      </c>
    </row>
    <row r="194" spans="1:151" x14ac:dyDescent="0.45">
      <c r="A194" s="64">
        <v>45279</v>
      </c>
      <c r="B194" s="21" t="s">
        <v>36</v>
      </c>
      <c r="C194" s="21">
        <v>254</v>
      </c>
      <c r="D194" s="21" t="s">
        <v>153</v>
      </c>
      <c r="E194" s="21">
        <v>173</v>
      </c>
      <c r="F194" s="50" t="s">
        <v>558</v>
      </c>
      <c r="G194" t="s">
        <v>36</v>
      </c>
      <c r="H194" t="s">
        <v>153</v>
      </c>
      <c r="I194" t="s">
        <v>36</v>
      </c>
      <c r="J194" t="s">
        <v>153</v>
      </c>
      <c r="K194" t="s">
        <v>1332</v>
      </c>
      <c r="L194" t="s">
        <v>153</v>
      </c>
      <c r="M194" t="s">
        <v>607</v>
      </c>
      <c r="N194" t="s">
        <v>629</v>
      </c>
      <c r="O194" t="s">
        <v>36</v>
      </c>
      <c r="P194" t="s">
        <v>1346</v>
      </c>
      <c r="Q194" t="s">
        <v>409</v>
      </c>
      <c r="R194" t="s">
        <v>153</v>
      </c>
      <c r="S194" t="s">
        <v>31</v>
      </c>
      <c r="T194" t="s">
        <v>56</v>
      </c>
      <c r="U194">
        <v>10</v>
      </c>
      <c r="V194">
        <v>10</v>
      </c>
      <c r="W194" s="20">
        <v>0.54545454545454497</v>
      </c>
      <c r="X194" s="20">
        <v>11.86</v>
      </c>
      <c r="Y194" s="20">
        <v>106.1</v>
      </c>
      <c r="Z194" s="20">
        <v>94.2</v>
      </c>
      <c r="AA194" s="20">
        <v>64.3</v>
      </c>
      <c r="AB194" s="20">
        <v>-2.1999999999999999E-2</v>
      </c>
      <c r="AC194" s="20">
        <v>9.26</v>
      </c>
      <c r="AD194" s="20">
        <v>110.5</v>
      </c>
      <c r="AE194" s="20">
        <v>101.2</v>
      </c>
      <c r="AF194" s="20">
        <v>9.26</v>
      </c>
      <c r="AG194" s="20">
        <v>107.8</v>
      </c>
      <c r="AH194" s="20">
        <v>92.5</v>
      </c>
      <c r="AI194" s="20">
        <v>0.85340000000000005</v>
      </c>
      <c r="AJ194" s="20">
        <v>-1.1000000000000001</v>
      </c>
      <c r="AK194" s="20">
        <v>-0.11000000000000001</v>
      </c>
      <c r="AL194" s="20">
        <v>1283</v>
      </c>
      <c r="AM194" s="20">
        <v>11.47</v>
      </c>
      <c r="AN194" s="20">
        <v>10.47</v>
      </c>
      <c r="AO194" s="20">
        <v>762</v>
      </c>
      <c r="AP194" s="20">
        <v>673</v>
      </c>
      <c r="AQ194" s="20">
        <v>671</v>
      </c>
      <c r="AR194" s="20">
        <v>0.42499999999999999</v>
      </c>
      <c r="AS194" s="20">
        <v>67</v>
      </c>
      <c r="AT194" s="20">
        <v>246</v>
      </c>
      <c r="AU194" s="20">
        <v>0.27200000000000002</v>
      </c>
      <c r="AV194" s="20">
        <v>125</v>
      </c>
      <c r="AW194" s="20">
        <v>205</v>
      </c>
      <c r="AX194" s="20">
        <v>0.61</v>
      </c>
      <c r="AY194" s="20">
        <v>173</v>
      </c>
      <c r="AZ194" s="20">
        <v>17.3</v>
      </c>
      <c r="BA194" s="20">
        <v>474</v>
      </c>
      <c r="BB194" s="20">
        <v>47.4</v>
      </c>
      <c r="BC194" s="20">
        <v>152</v>
      </c>
      <c r="BD194" s="20">
        <v>71</v>
      </c>
      <c r="BE194" s="20">
        <v>55</v>
      </c>
      <c r="BF194" s="20">
        <v>131</v>
      </c>
      <c r="BG194" s="20">
        <v>204</v>
      </c>
      <c r="BH194" s="20">
        <v>69.3</v>
      </c>
      <c r="BI194" s="20">
        <v>61.182000000000002</v>
      </c>
      <c r="BJ194" s="20">
        <v>8.0909999999999993</v>
      </c>
      <c r="BK194" s="20">
        <v>1.1599999999999999</v>
      </c>
      <c r="BL194" s="20">
        <v>11.909000000000001</v>
      </c>
      <c r="BM194" s="20">
        <v>0.54200000000000004</v>
      </c>
      <c r="BN194" s="20">
        <v>22.4</v>
      </c>
      <c r="BO194" s="20">
        <v>18.600000000000001</v>
      </c>
      <c r="BP194" s="20">
        <v>5</v>
      </c>
      <c r="BQ194" s="20">
        <v>6.4545454545454541</v>
      </c>
      <c r="BR194" s="20">
        <v>18.5</v>
      </c>
      <c r="BS194" s="20">
        <v>48</v>
      </c>
      <c r="BT194" s="20">
        <v>0.58799999999999997</v>
      </c>
      <c r="BU194" s="20">
        <v>-2</v>
      </c>
      <c r="BV194" s="66">
        <v>81</v>
      </c>
      <c r="BW194" s="66">
        <v>50</v>
      </c>
      <c r="BX194" s="66">
        <v>128</v>
      </c>
      <c r="BY194" s="66">
        <v>59</v>
      </c>
      <c r="BZ194" s="66">
        <v>64</v>
      </c>
      <c r="CA194" s="66">
        <v>56.8</v>
      </c>
      <c r="CB194" s="66">
        <v>47</v>
      </c>
      <c r="CC194" s="66">
        <v>36</v>
      </c>
      <c r="CD194" s="20">
        <v>0.45454545454545398</v>
      </c>
      <c r="CE194" s="20">
        <v>-5.31</v>
      </c>
      <c r="CF194" s="20">
        <v>98.1</v>
      </c>
      <c r="CG194" s="20">
        <v>103.4</v>
      </c>
      <c r="CH194" s="20">
        <v>62.7</v>
      </c>
      <c r="CI194" s="20">
        <v>1.2E-2</v>
      </c>
      <c r="CJ194" s="20">
        <v>-3.22</v>
      </c>
      <c r="CK194" s="20">
        <v>103.7</v>
      </c>
      <c r="CL194" s="20">
        <v>106.9</v>
      </c>
      <c r="CM194" s="20">
        <v>-3.22</v>
      </c>
      <c r="CN194" s="20">
        <v>100.3</v>
      </c>
      <c r="CO194" s="20">
        <v>101.2</v>
      </c>
      <c r="CP194" s="63">
        <v>0.47439999999999999</v>
      </c>
      <c r="CQ194" s="20">
        <v>-4.3</v>
      </c>
      <c r="CR194" s="20">
        <v>-0.43</v>
      </c>
      <c r="CS194" s="20">
        <v>1109</v>
      </c>
      <c r="CT194" s="20">
        <v>-3.63</v>
      </c>
      <c r="CU194" s="20">
        <v>-0.13</v>
      </c>
      <c r="CV194" s="20">
        <v>727</v>
      </c>
      <c r="CW194" s="20">
        <v>736</v>
      </c>
      <c r="CX194" s="20">
        <v>636</v>
      </c>
      <c r="CY194" s="20">
        <v>0.40300000000000002</v>
      </c>
      <c r="CZ194" s="20">
        <v>71</v>
      </c>
      <c r="DA194" s="20">
        <v>253</v>
      </c>
      <c r="DB194" s="20">
        <v>0.28100000000000003</v>
      </c>
      <c r="DC194" s="20">
        <v>144</v>
      </c>
      <c r="DD194" s="20">
        <v>215</v>
      </c>
      <c r="DE194" s="20">
        <v>0.67</v>
      </c>
      <c r="DF194" s="20">
        <v>135</v>
      </c>
      <c r="DG194" s="20">
        <v>13.5</v>
      </c>
      <c r="DH194" s="20">
        <v>392</v>
      </c>
      <c r="DI194" s="20">
        <v>39.200000000000003</v>
      </c>
      <c r="DJ194" s="20">
        <v>107</v>
      </c>
      <c r="DK194" s="20">
        <v>71</v>
      </c>
      <c r="DL194" s="20">
        <v>51</v>
      </c>
      <c r="DM194" s="20">
        <v>143</v>
      </c>
      <c r="DN194" s="20">
        <v>161</v>
      </c>
      <c r="DO194" s="20">
        <v>66.099999999999994</v>
      </c>
      <c r="DP194" s="20">
        <v>66.909000000000006</v>
      </c>
      <c r="DQ194" s="20">
        <v>-0.81799999999999995</v>
      </c>
      <c r="DR194" s="20">
        <v>0.748</v>
      </c>
      <c r="DS194" s="20">
        <v>13</v>
      </c>
      <c r="DT194" s="20">
        <v>0.497</v>
      </c>
      <c r="DU194" s="20">
        <v>23</v>
      </c>
      <c r="DV194" s="20">
        <v>19.5</v>
      </c>
      <c r="DW194" s="20">
        <v>4.5999999999999996</v>
      </c>
      <c r="DX194" s="20">
        <v>6.4545454545454541</v>
      </c>
      <c r="DY194" s="20">
        <v>14.6</v>
      </c>
      <c r="DZ194" s="20">
        <v>266</v>
      </c>
      <c r="EA194" s="20">
        <v>0.44600000000000001</v>
      </c>
      <c r="EB194" s="20">
        <v>-1</v>
      </c>
      <c r="EC194" s="66">
        <v>284</v>
      </c>
      <c r="ED194" s="66">
        <v>178</v>
      </c>
      <c r="EE194" s="66">
        <v>287</v>
      </c>
      <c r="EF194" s="66">
        <v>228</v>
      </c>
      <c r="EG194" s="66">
        <v>237</v>
      </c>
      <c r="EH194" s="66">
        <v>194.7</v>
      </c>
      <c r="EI194" s="66">
        <v>265</v>
      </c>
      <c r="EJ194" s="66">
        <v>251</v>
      </c>
      <c r="EK194" s="20">
        <v>10970.74</v>
      </c>
      <c r="EL194" s="20">
        <v>9241.02</v>
      </c>
      <c r="EM194" s="20">
        <v>76.86718181818182</v>
      </c>
      <c r="EN194" s="20">
        <v>83.909090909090907</v>
      </c>
      <c r="EO194" s="20">
        <v>12.395000000000001</v>
      </c>
      <c r="EP194" s="20">
        <v>98.21</v>
      </c>
      <c r="EQ194" s="21">
        <v>71</v>
      </c>
      <c r="ER194" s="21">
        <v>34</v>
      </c>
      <c r="ES194" s="61" t="s">
        <v>36</v>
      </c>
      <c r="ET194" s="61">
        <v>105</v>
      </c>
      <c r="EU194" s="61">
        <v>37</v>
      </c>
    </row>
    <row r="195" spans="1:151" x14ac:dyDescent="0.45">
      <c r="A195" s="64">
        <v>45279</v>
      </c>
      <c r="B195" s="21" t="s">
        <v>203</v>
      </c>
      <c r="C195" s="21">
        <v>285</v>
      </c>
      <c r="D195" s="21" t="s">
        <v>152</v>
      </c>
      <c r="E195" s="21">
        <v>195</v>
      </c>
      <c r="F195" s="50" t="s">
        <v>558</v>
      </c>
      <c r="G195" t="s">
        <v>203</v>
      </c>
      <c r="H195" t="s">
        <v>152</v>
      </c>
      <c r="I195" t="s">
        <v>203</v>
      </c>
      <c r="J195" t="s">
        <v>152</v>
      </c>
      <c r="K195" t="s">
        <v>203</v>
      </c>
      <c r="L195" t="s">
        <v>437</v>
      </c>
      <c r="M195" t="s">
        <v>636</v>
      </c>
      <c r="N195" t="s">
        <v>669</v>
      </c>
      <c r="O195" t="s">
        <v>1353</v>
      </c>
      <c r="P195" t="s">
        <v>1363</v>
      </c>
      <c r="Q195" t="s">
        <v>203</v>
      </c>
      <c r="R195" t="s">
        <v>437</v>
      </c>
      <c r="S195" t="s">
        <v>116</v>
      </c>
      <c r="T195" t="s">
        <v>56</v>
      </c>
      <c r="U195">
        <v>9</v>
      </c>
      <c r="V195">
        <v>8</v>
      </c>
      <c r="W195" s="20">
        <v>0.5</v>
      </c>
      <c r="X195" s="20">
        <v>3.5</v>
      </c>
      <c r="Y195" s="20">
        <v>102.2</v>
      </c>
      <c r="Z195" s="20">
        <v>98.7</v>
      </c>
      <c r="AA195" s="20">
        <v>72.5</v>
      </c>
      <c r="AB195" s="20">
        <v>-8.3000000000000004E-2</v>
      </c>
      <c r="AC195" s="20">
        <v>1.52</v>
      </c>
      <c r="AD195" s="20">
        <v>105.1</v>
      </c>
      <c r="AE195" s="20">
        <v>103.6</v>
      </c>
      <c r="AF195" s="20">
        <v>2.72</v>
      </c>
      <c r="AG195" s="20">
        <v>102.1</v>
      </c>
      <c r="AH195" s="20">
        <v>98.2</v>
      </c>
      <c r="AI195" s="20">
        <v>0.60950000000000004</v>
      </c>
      <c r="AJ195" s="20">
        <v>-3</v>
      </c>
      <c r="AK195" s="20">
        <v>-0.33333333333333331</v>
      </c>
      <c r="AL195" s="20">
        <v>1189</v>
      </c>
      <c r="AM195" s="20">
        <v>1.1499999999999999</v>
      </c>
      <c r="AN195" s="20">
        <v>-0.3</v>
      </c>
      <c r="AO195" s="20">
        <v>745</v>
      </c>
      <c r="AP195" s="20">
        <v>704</v>
      </c>
      <c r="AQ195" s="20">
        <v>585</v>
      </c>
      <c r="AR195" s="20">
        <v>0.45600000000000002</v>
      </c>
      <c r="AS195" s="20">
        <v>67</v>
      </c>
      <c r="AT195" s="20">
        <v>196</v>
      </c>
      <c r="AU195" s="20">
        <v>0.34200000000000003</v>
      </c>
      <c r="AV195" s="20">
        <v>144</v>
      </c>
      <c r="AW195" s="20">
        <v>204</v>
      </c>
      <c r="AX195" s="20">
        <v>0.70599999999999996</v>
      </c>
      <c r="AY195" s="20">
        <v>120</v>
      </c>
      <c r="AZ195" s="20">
        <v>13.333333333333334</v>
      </c>
      <c r="BA195" s="20">
        <v>366</v>
      </c>
      <c r="BB195" s="20">
        <v>40.666666666666664</v>
      </c>
      <c r="BC195" s="20">
        <v>122</v>
      </c>
      <c r="BD195" s="20">
        <v>91</v>
      </c>
      <c r="BE195" s="20">
        <v>35</v>
      </c>
      <c r="BF195" s="20">
        <v>187</v>
      </c>
      <c r="BG195" s="20">
        <v>222</v>
      </c>
      <c r="BH195" s="20">
        <v>74.5</v>
      </c>
      <c r="BI195" s="20">
        <v>70.400000000000006</v>
      </c>
      <c r="BJ195" s="20">
        <v>4.0999999999999996</v>
      </c>
      <c r="BK195" s="20">
        <v>0.65200000000000002</v>
      </c>
      <c r="BL195" s="20">
        <v>18.7</v>
      </c>
      <c r="BM195" s="20">
        <v>0.48699999999999999</v>
      </c>
      <c r="BN195" s="20">
        <v>19.600000000000001</v>
      </c>
      <c r="BO195" s="20">
        <v>20.399999999999999</v>
      </c>
      <c r="BP195" s="20">
        <v>3.5</v>
      </c>
      <c r="BQ195" s="20">
        <v>9.1</v>
      </c>
      <c r="BR195" s="20">
        <v>22.2</v>
      </c>
      <c r="BS195" s="20">
        <v>152</v>
      </c>
      <c r="BT195" s="20">
        <v>0.51800000000000002</v>
      </c>
      <c r="BU195" s="20">
        <v>-4</v>
      </c>
      <c r="BV195" s="66">
        <v>151</v>
      </c>
      <c r="BW195" s="66">
        <v>177</v>
      </c>
      <c r="BX195" s="66">
        <v>209</v>
      </c>
      <c r="BY195" s="66">
        <v>136</v>
      </c>
      <c r="BZ195" s="66">
        <v>131</v>
      </c>
      <c r="CA195" s="66">
        <v>132.69999999999999</v>
      </c>
      <c r="CB195" s="66">
        <v>152</v>
      </c>
      <c r="CC195" s="66">
        <v>170</v>
      </c>
      <c r="CD195" s="20">
        <v>0.41666666666666702</v>
      </c>
      <c r="CE195" s="20">
        <v>-6.66</v>
      </c>
      <c r="CF195" s="20">
        <v>102.8</v>
      </c>
      <c r="CG195" s="20">
        <v>109.5</v>
      </c>
      <c r="CH195" s="20">
        <v>67.7</v>
      </c>
      <c r="CI195" s="20">
        <v>-5.6000000000000001E-2</v>
      </c>
      <c r="CJ195" s="20">
        <v>9.11</v>
      </c>
      <c r="CK195" s="20">
        <v>109.1</v>
      </c>
      <c r="CL195" s="20">
        <v>100</v>
      </c>
      <c r="CM195" s="20">
        <v>9.11</v>
      </c>
      <c r="CN195" s="20">
        <v>102.5</v>
      </c>
      <c r="CO195" s="20">
        <v>109</v>
      </c>
      <c r="CP195" s="63">
        <v>0.3291</v>
      </c>
      <c r="CQ195" s="20">
        <v>-4</v>
      </c>
      <c r="CR195" s="20">
        <v>-0.5</v>
      </c>
      <c r="CS195" s="20">
        <v>1043</v>
      </c>
      <c r="CT195" s="20">
        <v>-9.4</v>
      </c>
      <c r="CU195" s="20">
        <v>7.48</v>
      </c>
      <c r="CV195" s="20">
        <v>866</v>
      </c>
      <c r="CW195" s="20">
        <v>891</v>
      </c>
      <c r="CX195" s="20">
        <v>674</v>
      </c>
      <c r="CY195" s="20">
        <v>0.442</v>
      </c>
      <c r="CZ195" s="20">
        <v>81</v>
      </c>
      <c r="DA195" s="20">
        <v>230</v>
      </c>
      <c r="DB195" s="20">
        <v>0.35199999999999998</v>
      </c>
      <c r="DC195" s="20">
        <v>189</v>
      </c>
      <c r="DD195" s="20">
        <v>272</v>
      </c>
      <c r="DE195" s="20">
        <v>0.69499999999999995</v>
      </c>
      <c r="DF195" s="20">
        <v>105</v>
      </c>
      <c r="DG195" s="20">
        <v>13.125</v>
      </c>
      <c r="DH195" s="20">
        <v>412</v>
      </c>
      <c r="DI195" s="20">
        <v>51.5</v>
      </c>
      <c r="DJ195" s="20">
        <v>158</v>
      </c>
      <c r="DK195" s="20">
        <v>87</v>
      </c>
      <c r="DL195" s="20">
        <v>35</v>
      </c>
      <c r="DM195" s="20">
        <v>160</v>
      </c>
      <c r="DN195" s="20">
        <v>254</v>
      </c>
      <c r="DO195" s="20">
        <v>72.2</v>
      </c>
      <c r="DP195" s="20">
        <v>74.25</v>
      </c>
      <c r="DQ195" s="20">
        <v>-2.0830000000000002</v>
      </c>
      <c r="DR195" s="20">
        <v>0.98799999999999999</v>
      </c>
      <c r="DS195" s="20">
        <v>13.333</v>
      </c>
      <c r="DT195" s="20">
        <v>0.54400000000000004</v>
      </c>
      <c r="DU195" s="20">
        <v>19.2</v>
      </c>
      <c r="DV195" s="20">
        <v>22.7</v>
      </c>
      <c r="DW195" s="20">
        <v>2.9</v>
      </c>
      <c r="DX195" s="20">
        <v>7.25</v>
      </c>
      <c r="DY195" s="20">
        <v>21.2</v>
      </c>
      <c r="DZ195" s="20">
        <v>270</v>
      </c>
      <c r="EA195" s="20">
        <v>0.44500000000000001</v>
      </c>
      <c r="EB195" s="20">
        <v>-8</v>
      </c>
      <c r="EC195" s="66">
        <v>320</v>
      </c>
      <c r="ED195" s="66">
        <v>271</v>
      </c>
      <c r="EE195" s="66">
        <v>295</v>
      </c>
      <c r="EF195" s="66">
        <v>280</v>
      </c>
      <c r="EG195" s="66">
        <v>258</v>
      </c>
      <c r="EH195" s="66">
        <v>227</v>
      </c>
      <c r="EI195" s="66">
        <v>270</v>
      </c>
      <c r="EJ195" s="66">
        <v>303</v>
      </c>
      <c r="EK195" s="20">
        <v>11190.9</v>
      </c>
      <c r="EL195" s="20">
        <v>10146.36</v>
      </c>
      <c r="EM195" s="20">
        <v>135.57499999999999</v>
      </c>
      <c r="EN195" s="20">
        <v>121.33029999999999</v>
      </c>
      <c r="EO195" s="20">
        <v>15.428999999999998</v>
      </c>
      <c r="EP195" s="20">
        <v>179.32399999999998</v>
      </c>
      <c r="EQ195" s="21">
        <v>75</v>
      </c>
      <c r="ER195" s="21">
        <v>72</v>
      </c>
      <c r="ES195" s="61" t="s">
        <v>203</v>
      </c>
      <c r="ET195" s="61">
        <v>147</v>
      </c>
      <c r="EU195" s="61">
        <v>3</v>
      </c>
    </row>
    <row r="196" spans="1:151" x14ac:dyDescent="0.45">
      <c r="A196" s="64">
        <v>45279</v>
      </c>
      <c r="B196" s="21" t="s">
        <v>190</v>
      </c>
      <c r="C196" s="21">
        <v>50</v>
      </c>
      <c r="D196" s="21" t="s">
        <v>212</v>
      </c>
      <c r="E196" s="21">
        <v>95</v>
      </c>
      <c r="F196" s="50" t="s">
        <v>558</v>
      </c>
      <c r="G196" t="s">
        <v>190</v>
      </c>
      <c r="H196" t="s">
        <v>212</v>
      </c>
      <c r="I196" t="s">
        <v>190</v>
      </c>
      <c r="J196" t="s">
        <v>212</v>
      </c>
      <c r="K196" t="s">
        <v>190</v>
      </c>
      <c r="L196" t="s">
        <v>458</v>
      </c>
      <c r="M196" t="s">
        <v>190</v>
      </c>
      <c r="N196" t="s">
        <v>603</v>
      </c>
      <c r="O196" t="s">
        <v>190</v>
      </c>
      <c r="P196" t="s">
        <v>458</v>
      </c>
      <c r="Q196" t="s">
        <v>190</v>
      </c>
      <c r="R196" t="s">
        <v>458</v>
      </c>
      <c r="S196" t="s">
        <v>124</v>
      </c>
      <c r="T196" t="s">
        <v>177</v>
      </c>
      <c r="U196">
        <v>8</v>
      </c>
      <c r="V196">
        <v>9</v>
      </c>
      <c r="W196" s="20">
        <v>0.7</v>
      </c>
      <c r="X196" s="20">
        <v>-2.52</v>
      </c>
      <c r="Y196" s="20">
        <v>106.3</v>
      </c>
      <c r="Z196" s="20">
        <v>108.8</v>
      </c>
      <c r="AA196" s="20">
        <v>67.5</v>
      </c>
      <c r="AB196" s="20">
        <v>8.9999999999999993E-3</v>
      </c>
      <c r="AC196" s="20">
        <v>-7.19</v>
      </c>
      <c r="AD196" s="20">
        <v>100.7</v>
      </c>
      <c r="AE196" s="20">
        <v>107.9</v>
      </c>
      <c r="AF196" s="20">
        <v>-7.19</v>
      </c>
      <c r="AG196" s="20">
        <v>104</v>
      </c>
      <c r="AH196" s="20">
        <v>108</v>
      </c>
      <c r="AI196" s="20">
        <v>0.39319999999999999</v>
      </c>
      <c r="AJ196" s="20">
        <v>-2.1</v>
      </c>
      <c r="AK196" s="20">
        <v>-0.26250000000000001</v>
      </c>
      <c r="AL196" s="20">
        <v>1129</v>
      </c>
      <c r="AM196" s="20">
        <v>-3.64</v>
      </c>
      <c r="AN196" s="20">
        <v>-6.89</v>
      </c>
      <c r="AO196" s="20">
        <v>807</v>
      </c>
      <c r="AP196" s="20">
        <v>675</v>
      </c>
      <c r="AQ196" s="20">
        <v>577</v>
      </c>
      <c r="AR196" s="20">
        <v>0.47499999999999998</v>
      </c>
      <c r="AS196" s="20">
        <v>107</v>
      </c>
      <c r="AT196" s="20">
        <v>308</v>
      </c>
      <c r="AU196" s="20">
        <v>0.34699999999999998</v>
      </c>
      <c r="AV196" s="20">
        <v>152</v>
      </c>
      <c r="AW196" s="20">
        <v>206</v>
      </c>
      <c r="AX196" s="20">
        <v>0.73799999999999999</v>
      </c>
      <c r="AY196" s="20">
        <v>103</v>
      </c>
      <c r="AZ196" s="20">
        <v>12.875</v>
      </c>
      <c r="BA196" s="20">
        <v>396</v>
      </c>
      <c r="BB196" s="20">
        <v>49.5</v>
      </c>
      <c r="BC196" s="20">
        <v>142</v>
      </c>
      <c r="BD196" s="20">
        <v>60</v>
      </c>
      <c r="BE196" s="20">
        <v>37</v>
      </c>
      <c r="BF196" s="20">
        <v>131</v>
      </c>
      <c r="BG196" s="20">
        <v>165</v>
      </c>
      <c r="BH196" s="20">
        <v>80.7</v>
      </c>
      <c r="BI196" s="20">
        <v>67.5</v>
      </c>
      <c r="BJ196" s="20">
        <v>13.2</v>
      </c>
      <c r="BK196" s="20">
        <v>1.0840000000000001</v>
      </c>
      <c r="BL196" s="20">
        <v>13.1</v>
      </c>
      <c r="BM196" s="20">
        <v>0.45800000000000002</v>
      </c>
      <c r="BN196" s="20">
        <v>30.8</v>
      </c>
      <c r="BO196" s="20">
        <v>20.6</v>
      </c>
      <c r="BP196" s="20">
        <v>3.7</v>
      </c>
      <c r="BQ196" s="20">
        <v>6</v>
      </c>
      <c r="BR196" s="20">
        <v>16.5</v>
      </c>
      <c r="BS196" s="20">
        <v>213</v>
      </c>
      <c r="BT196" s="20">
        <v>0.47</v>
      </c>
      <c r="BU196" s="20">
        <v>5</v>
      </c>
      <c r="BV196" s="66">
        <v>182</v>
      </c>
      <c r="BW196" s="66">
        <v>185</v>
      </c>
      <c r="BX196" s="66">
        <v>177</v>
      </c>
      <c r="BY196" s="66">
        <v>154</v>
      </c>
      <c r="BZ196" s="66">
        <v>202</v>
      </c>
      <c r="CA196" s="66">
        <v>149.5</v>
      </c>
      <c r="CB196" s="66">
        <v>215</v>
      </c>
      <c r="CC196" s="66">
        <v>120</v>
      </c>
      <c r="CD196" s="20">
        <v>0.41666666666666702</v>
      </c>
      <c r="CE196" s="20">
        <v>-3.81</v>
      </c>
      <c r="CF196" s="20">
        <v>98.3</v>
      </c>
      <c r="CG196" s="20">
        <v>102.1</v>
      </c>
      <c r="CH196" s="20">
        <v>70.3</v>
      </c>
      <c r="CI196" s="20">
        <v>3.5000000000000003E-2</v>
      </c>
      <c r="CJ196" s="20">
        <v>5.63</v>
      </c>
      <c r="CK196" s="20">
        <v>109</v>
      </c>
      <c r="CL196" s="20">
        <v>103.4</v>
      </c>
      <c r="CM196" s="20">
        <v>5.63</v>
      </c>
      <c r="CN196" s="20">
        <v>97.7</v>
      </c>
      <c r="CO196" s="20">
        <v>101.1</v>
      </c>
      <c r="CP196" s="63">
        <v>0.40350000000000003</v>
      </c>
      <c r="CQ196" s="20">
        <v>-4.3</v>
      </c>
      <c r="CR196" s="20">
        <v>-0.47777777777777775</v>
      </c>
      <c r="CS196" s="20">
        <v>1084</v>
      </c>
      <c r="CT196" s="20">
        <v>-4.34</v>
      </c>
      <c r="CU196" s="20">
        <v>3.89</v>
      </c>
      <c r="CV196" s="20">
        <v>870</v>
      </c>
      <c r="CW196" s="20">
        <v>844</v>
      </c>
      <c r="CX196" s="20">
        <v>760</v>
      </c>
      <c r="CY196" s="20">
        <v>0.41099999999999998</v>
      </c>
      <c r="CZ196" s="20">
        <v>79</v>
      </c>
      <c r="DA196" s="20">
        <v>272</v>
      </c>
      <c r="DB196" s="20">
        <v>0.28999999999999998</v>
      </c>
      <c r="DC196" s="20">
        <v>167</v>
      </c>
      <c r="DD196" s="20">
        <v>256</v>
      </c>
      <c r="DE196" s="20">
        <v>0.65200000000000002</v>
      </c>
      <c r="DF196" s="20">
        <v>152</v>
      </c>
      <c r="DG196" s="20">
        <v>16.888888888888889</v>
      </c>
      <c r="DH196" s="20">
        <v>497</v>
      </c>
      <c r="DI196" s="20">
        <v>55.222222222222221</v>
      </c>
      <c r="DJ196" s="20">
        <v>140</v>
      </c>
      <c r="DK196" s="20">
        <v>73</v>
      </c>
      <c r="DL196" s="20">
        <v>31</v>
      </c>
      <c r="DM196" s="20">
        <v>140</v>
      </c>
      <c r="DN196" s="20">
        <v>222</v>
      </c>
      <c r="DO196" s="20">
        <v>72.5</v>
      </c>
      <c r="DP196" s="20">
        <v>70.332999999999998</v>
      </c>
      <c r="DQ196" s="20">
        <v>2.1669999999999998</v>
      </c>
      <c r="DR196" s="20">
        <v>1</v>
      </c>
      <c r="DS196" s="20">
        <v>11.667</v>
      </c>
      <c r="DT196" s="20">
        <v>0.52100000000000002</v>
      </c>
      <c r="DU196" s="20">
        <v>22.7</v>
      </c>
      <c r="DV196" s="20">
        <v>21.3</v>
      </c>
      <c r="DW196" s="20">
        <v>2.6</v>
      </c>
      <c r="DX196" s="20">
        <v>6.083333333333333</v>
      </c>
      <c r="DY196" s="20">
        <v>18.5</v>
      </c>
      <c r="DZ196" s="20">
        <v>219</v>
      </c>
      <c r="EA196" s="20">
        <v>0.46800000000000003</v>
      </c>
      <c r="EB196" s="20">
        <v>2</v>
      </c>
      <c r="EC196" s="66">
        <v>220</v>
      </c>
      <c r="ED196" s="66">
        <v>254</v>
      </c>
      <c r="EE196" s="66">
        <v>250</v>
      </c>
      <c r="EF196" s="66">
        <v>246</v>
      </c>
      <c r="EG196" s="66">
        <v>219</v>
      </c>
      <c r="EH196" s="66">
        <v>197.3</v>
      </c>
      <c r="EI196" s="66">
        <v>221</v>
      </c>
      <c r="EJ196" s="66">
        <v>188</v>
      </c>
      <c r="EK196" s="20">
        <v>10853.23</v>
      </c>
      <c r="EL196" s="20">
        <v>10695.039999999999</v>
      </c>
      <c r="EM196" s="20">
        <v>79.691666666666663</v>
      </c>
      <c r="EN196" s="20">
        <v>70.001999999999995</v>
      </c>
      <c r="EO196" s="20">
        <v>10.758000000000001</v>
      </c>
      <c r="EP196" s="20">
        <v>163.83599999999998</v>
      </c>
      <c r="EQ196" s="21">
        <v>69</v>
      </c>
      <c r="ER196" s="21">
        <v>66</v>
      </c>
      <c r="ES196" s="61" t="s">
        <v>190</v>
      </c>
      <c r="ET196" s="61">
        <v>135</v>
      </c>
      <c r="EU196" s="61">
        <v>3</v>
      </c>
    </row>
    <row r="197" spans="1:151" x14ac:dyDescent="0.45">
      <c r="A197" s="64">
        <v>45279</v>
      </c>
      <c r="B197" s="21" t="s">
        <v>244</v>
      </c>
      <c r="C197" s="21">
        <v>110</v>
      </c>
      <c r="D197" s="21" t="s">
        <v>185</v>
      </c>
      <c r="E197" s="21">
        <v>322</v>
      </c>
      <c r="F197" s="50" t="s">
        <v>558</v>
      </c>
      <c r="G197" t="s">
        <v>244</v>
      </c>
      <c r="H197" t="s">
        <v>185</v>
      </c>
      <c r="I197" t="s">
        <v>244</v>
      </c>
      <c r="J197" t="s">
        <v>185</v>
      </c>
      <c r="K197" t="s">
        <v>244</v>
      </c>
      <c r="L197" t="s">
        <v>185</v>
      </c>
      <c r="M197" t="s">
        <v>244</v>
      </c>
      <c r="N197" t="s">
        <v>615</v>
      </c>
      <c r="O197" t="s">
        <v>244</v>
      </c>
      <c r="P197" t="s">
        <v>447</v>
      </c>
      <c r="Q197" t="s">
        <v>244</v>
      </c>
      <c r="R197" t="s">
        <v>447</v>
      </c>
      <c r="S197" t="s">
        <v>177</v>
      </c>
      <c r="T197" t="s">
        <v>124</v>
      </c>
      <c r="U197">
        <v>10</v>
      </c>
      <c r="V197">
        <v>9</v>
      </c>
      <c r="W197" s="20">
        <v>0.66666666666666696</v>
      </c>
      <c r="X197" s="20">
        <v>0.81</v>
      </c>
      <c r="Y197" s="20">
        <v>110.3</v>
      </c>
      <c r="Z197" s="20">
        <v>109.5</v>
      </c>
      <c r="AA197" s="20">
        <v>67.599999999999994</v>
      </c>
      <c r="AB197" s="20">
        <v>-0.123</v>
      </c>
      <c r="AC197" s="20">
        <v>-3.66</v>
      </c>
      <c r="AD197" s="20">
        <v>103.4</v>
      </c>
      <c r="AE197" s="20">
        <v>107.1</v>
      </c>
      <c r="AF197" s="20">
        <v>-3.66</v>
      </c>
      <c r="AG197" s="20">
        <v>110.9</v>
      </c>
      <c r="AH197" s="20">
        <v>109.8</v>
      </c>
      <c r="AI197" s="20">
        <v>0.52949999999999997</v>
      </c>
      <c r="AJ197" s="20">
        <v>-2.5</v>
      </c>
      <c r="AK197" s="20">
        <v>-0.25</v>
      </c>
      <c r="AL197" s="20">
        <v>1196</v>
      </c>
      <c r="AM197" s="20">
        <v>1.87</v>
      </c>
      <c r="AN197" s="20">
        <v>-4.54</v>
      </c>
      <c r="AO197" s="20">
        <v>1038</v>
      </c>
      <c r="AP197" s="20">
        <v>871</v>
      </c>
      <c r="AQ197" s="20">
        <v>729</v>
      </c>
      <c r="AR197" s="20">
        <v>0.47099999999999997</v>
      </c>
      <c r="AS197" s="20">
        <v>114</v>
      </c>
      <c r="AT197" s="20">
        <v>307</v>
      </c>
      <c r="AU197" s="20">
        <v>0.371</v>
      </c>
      <c r="AV197" s="20">
        <v>238</v>
      </c>
      <c r="AW197" s="20">
        <v>313</v>
      </c>
      <c r="AX197" s="20">
        <v>0.76</v>
      </c>
      <c r="AY197" s="20">
        <v>165</v>
      </c>
      <c r="AZ197" s="20">
        <v>16.5</v>
      </c>
      <c r="BA197" s="20">
        <v>515</v>
      </c>
      <c r="BB197" s="20">
        <v>51.5</v>
      </c>
      <c r="BC197" s="20">
        <v>159</v>
      </c>
      <c r="BD197" s="20">
        <v>64</v>
      </c>
      <c r="BE197" s="20">
        <v>45</v>
      </c>
      <c r="BF197" s="20">
        <v>137</v>
      </c>
      <c r="BG197" s="20">
        <v>206</v>
      </c>
      <c r="BH197" s="20">
        <v>86.5</v>
      </c>
      <c r="BI197" s="20">
        <v>72.582999999999998</v>
      </c>
      <c r="BJ197" s="20">
        <v>13.917</v>
      </c>
      <c r="BK197" s="20">
        <v>1.161</v>
      </c>
      <c r="BL197" s="20">
        <v>11.417</v>
      </c>
      <c r="BM197" s="20">
        <v>0.46700000000000003</v>
      </c>
      <c r="BN197" s="20">
        <v>25.6</v>
      </c>
      <c r="BO197" s="20">
        <v>26.1</v>
      </c>
      <c r="BP197" s="20">
        <v>3.8</v>
      </c>
      <c r="BQ197" s="20">
        <v>5.333333333333333</v>
      </c>
      <c r="BR197" s="20">
        <v>17.2</v>
      </c>
      <c r="BS197" s="20">
        <v>158</v>
      </c>
      <c r="BT197" s="20">
        <v>0.51300000000000001</v>
      </c>
      <c r="BU197" s="20">
        <v>-2</v>
      </c>
      <c r="BV197" s="66">
        <v>114</v>
      </c>
      <c r="BW197" s="66">
        <v>211</v>
      </c>
      <c r="BX197" s="66">
        <v>151</v>
      </c>
      <c r="BY197" s="66">
        <v>141</v>
      </c>
      <c r="BZ197" s="66">
        <v>154</v>
      </c>
      <c r="CA197" s="66">
        <v>133</v>
      </c>
      <c r="CB197" s="66">
        <v>158</v>
      </c>
      <c r="CC197" s="66">
        <v>187</v>
      </c>
      <c r="CD197" s="20">
        <v>0.8</v>
      </c>
      <c r="CE197" s="20">
        <v>3.96</v>
      </c>
      <c r="CF197" s="20">
        <v>108.7</v>
      </c>
      <c r="CG197" s="20">
        <v>104.8</v>
      </c>
      <c r="CH197" s="20">
        <v>66.8</v>
      </c>
      <c r="CI197" s="20">
        <v>3.6999999999999998E-2</v>
      </c>
      <c r="CJ197" s="20">
        <v>-3.38</v>
      </c>
      <c r="CK197" s="20">
        <v>103.7</v>
      </c>
      <c r="CL197" s="20">
        <v>107.1</v>
      </c>
      <c r="CM197" s="20">
        <v>-3.38</v>
      </c>
      <c r="CN197" s="20">
        <v>109</v>
      </c>
      <c r="CO197" s="20">
        <v>102.7</v>
      </c>
      <c r="CP197" s="63">
        <v>0.66420000000000001</v>
      </c>
      <c r="CQ197" s="20">
        <v>-0.3</v>
      </c>
      <c r="CR197" s="20">
        <v>-3.3333333333333333E-2</v>
      </c>
      <c r="CS197" s="20">
        <v>1273</v>
      </c>
      <c r="CT197" s="20">
        <v>1.53</v>
      </c>
      <c r="CU197" s="20">
        <v>-3.58</v>
      </c>
      <c r="CV197" s="20">
        <v>786</v>
      </c>
      <c r="CW197" s="20">
        <v>708</v>
      </c>
      <c r="CX197" s="20">
        <v>605</v>
      </c>
      <c r="CY197" s="20">
        <v>0.46</v>
      </c>
      <c r="CZ197" s="20">
        <v>102</v>
      </c>
      <c r="DA197" s="20">
        <v>268</v>
      </c>
      <c r="DB197" s="20">
        <v>0.38100000000000001</v>
      </c>
      <c r="DC197" s="20">
        <v>128</v>
      </c>
      <c r="DD197" s="20">
        <v>177</v>
      </c>
      <c r="DE197" s="20">
        <v>0.72299999999999998</v>
      </c>
      <c r="DF197" s="20">
        <v>101</v>
      </c>
      <c r="DG197" s="20">
        <v>11.222222222222221</v>
      </c>
      <c r="DH197" s="20">
        <v>369</v>
      </c>
      <c r="DI197" s="20">
        <v>41</v>
      </c>
      <c r="DJ197" s="20">
        <v>142</v>
      </c>
      <c r="DK197" s="20">
        <v>66</v>
      </c>
      <c r="DL197" s="20">
        <v>23</v>
      </c>
      <c r="DM197" s="20">
        <v>97</v>
      </c>
      <c r="DN197" s="20">
        <v>187</v>
      </c>
      <c r="DO197" s="20">
        <v>78.599999999999994</v>
      </c>
      <c r="DP197" s="20">
        <v>70.8</v>
      </c>
      <c r="DQ197" s="20">
        <v>7.8</v>
      </c>
      <c r="DR197" s="20">
        <v>1.464</v>
      </c>
      <c r="DS197" s="20">
        <v>9.6999999999999993</v>
      </c>
      <c r="DT197" s="20">
        <v>0.68</v>
      </c>
      <c r="DU197" s="20">
        <v>26.8</v>
      </c>
      <c r="DV197" s="20">
        <v>17.7</v>
      </c>
      <c r="DW197" s="20">
        <v>2.2999999999999998</v>
      </c>
      <c r="DX197" s="20">
        <v>6.6</v>
      </c>
      <c r="DY197" s="20">
        <v>18.7</v>
      </c>
      <c r="DZ197" s="20">
        <v>99</v>
      </c>
      <c r="EA197" s="20">
        <v>0.54900000000000004</v>
      </c>
      <c r="EB197" s="20">
        <v>-1</v>
      </c>
      <c r="EC197" s="66">
        <v>122</v>
      </c>
      <c r="ED197" s="66">
        <v>101</v>
      </c>
      <c r="EE197" s="66">
        <v>70</v>
      </c>
      <c r="EF197" s="66">
        <v>123</v>
      </c>
      <c r="EG197" s="66">
        <v>120</v>
      </c>
      <c r="EH197" s="66">
        <v>84.3</v>
      </c>
      <c r="EI197" s="66">
        <v>99</v>
      </c>
      <c r="EJ197" s="66">
        <v>68</v>
      </c>
      <c r="EK197" s="20">
        <v>11559.439999999999</v>
      </c>
      <c r="EL197" s="20">
        <v>11902.65</v>
      </c>
      <c r="EM197" s="20">
        <v>75.352199999999996</v>
      </c>
      <c r="EN197" s="20">
        <v>51.733333333333327</v>
      </c>
      <c r="EO197" s="20">
        <v>12.435599999999999</v>
      </c>
      <c r="EP197" s="20">
        <v>142.12</v>
      </c>
      <c r="EQ197" s="21">
        <v>74</v>
      </c>
      <c r="ER197" s="21">
        <v>63</v>
      </c>
      <c r="ES197" s="61" t="s">
        <v>244</v>
      </c>
      <c r="ET197" s="61">
        <v>137</v>
      </c>
      <c r="EU197" s="61">
        <v>11</v>
      </c>
    </row>
    <row r="198" spans="1:151" x14ac:dyDescent="0.45">
      <c r="A198" s="64">
        <v>45279</v>
      </c>
      <c r="B198" s="21" t="s">
        <v>145</v>
      </c>
      <c r="C198" s="21">
        <v>277</v>
      </c>
      <c r="D198" s="21" t="s">
        <v>303</v>
      </c>
      <c r="E198" s="21">
        <v>206</v>
      </c>
      <c r="F198" s="50" t="s">
        <v>558</v>
      </c>
      <c r="G198" t="s">
        <v>145</v>
      </c>
      <c r="H198" t="s">
        <v>303</v>
      </c>
      <c r="I198" t="s">
        <v>145</v>
      </c>
      <c r="J198" t="s">
        <v>303</v>
      </c>
      <c r="K198" t="s">
        <v>145</v>
      </c>
      <c r="L198" t="s">
        <v>481</v>
      </c>
      <c r="M198" t="s">
        <v>623</v>
      </c>
      <c r="N198" t="s">
        <v>682</v>
      </c>
      <c r="O198" t="s">
        <v>1352</v>
      </c>
      <c r="P198" t="s">
        <v>1370</v>
      </c>
      <c r="Q198" t="s">
        <v>145</v>
      </c>
      <c r="R198" t="s">
        <v>481</v>
      </c>
      <c r="S198" t="s">
        <v>114</v>
      </c>
      <c r="T198" t="s">
        <v>104</v>
      </c>
      <c r="U198">
        <v>9</v>
      </c>
      <c r="V198">
        <v>9</v>
      </c>
      <c r="W198" s="20">
        <v>0.6</v>
      </c>
      <c r="X198" s="20">
        <v>5.22</v>
      </c>
      <c r="Y198" s="20">
        <v>108.9</v>
      </c>
      <c r="Z198" s="20">
        <v>103.6</v>
      </c>
      <c r="AA198" s="20">
        <v>64.5</v>
      </c>
      <c r="AB198" s="20">
        <v>-9.1999999999999998E-2</v>
      </c>
      <c r="AC198" s="20">
        <v>-1.28</v>
      </c>
      <c r="AD198" s="20">
        <v>104.5</v>
      </c>
      <c r="AE198" s="20">
        <v>105.8</v>
      </c>
      <c r="AF198" s="20">
        <v>-3.68</v>
      </c>
      <c r="AG198" s="20">
        <v>108.3</v>
      </c>
      <c r="AH198" s="20">
        <v>102.4</v>
      </c>
      <c r="AI198" s="20">
        <v>0.65539999999999998</v>
      </c>
      <c r="AJ198" s="20">
        <v>-1.9</v>
      </c>
      <c r="AK198" s="20">
        <v>-0.21111111111111111</v>
      </c>
      <c r="AL198" s="20">
        <v>1208</v>
      </c>
      <c r="AM198" s="20">
        <v>8.48</v>
      </c>
      <c r="AN198" s="20">
        <v>0.81</v>
      </c>
      <c r="AO198" s="20">
        <v>762</v>
      </c>
      <c r="AP198" s="20">
        <v>662</v>
      </c>
      <c r="AQ198" s="20">
        <v>544</v>
      </c>
      <c r="AR198" s="20">
        <v>0.47399999999999998</v>
      </c>
      <c r="AS198" s="20">
        <v>92</v>
      </c>
      <c r="AT198" s="20">
        <v>231</v>
      </c>
      <c r="AU198" s="20">
        <v>0.39800000000000002</v>
      </c>
      <c r="AV198" s="20">
        <v>154</v>
      </c>
      <c r="AW198" s="20">
        <v>210</v>
      </c>
      <c r="AX198" s="20">
        <v>0.73299999999999998</v>
      </c>
      <c r="AY198" s="20">
        <v>87</v>
      </c>
      <c r="AZ198" s="20">
        <v>9.6666666666666661</v>
      </c>
      <c r="BA198" s="20">
        <v>329</v>
      </c>
      <c r="BB198" s="20">
        <v>36.555555555555557</v>
      </c>
      <c r="BC198" s="20">
        <v>152</v>
      </c>
      <c r="BD198" s="20">
        <v>61</v>
      </c>
      <c r="BE198" s="20">
        <v>37</v>
      </c>
      <c r="BF198" s="20">
        <v>109</v>
      </c>
      <c r="BG198" s="20">
        <v>186</v>
      </c>
      <c r="BH198" s="20">
        <v>76.2</v>
      </c>
      <c r="BI198" s="20">
        <v>66.2</v>
      </c>
      <c r="BJ198" s="20">
        <v>10</v>
      </c>
      <c r="BK198" s="20">
        <v>1.3939999999999999</v>
      </c>
      <c r="BL198" s="20">
        <v>10.9</v>
      </c>
      <c r="BM198" s="20">
        <v>0.56000000000000005</v>
      </c>
      <c r="BN198" s="20">
        <v>23.1</v>
      </c>
      <c r="BO198" s="20">
        <v>21</v>
      </c>
      <c r="BP198" s="20">
        <v>3.7</v>
      </c>
      <c r="BQ198" s="20">
        <v>6.1</v>
      </c>
      <c r="BR198" s="20">
        <v>18.600000000000001</v>
      </c>
      <c r="BS198" s="20">
        <v>150</v>
      </c>
      <c r="BT198" s="20">
        <v>0.51900000000000002</v>
      </c>
      <c r="BU198" s="20">
        <v>2</v>
      </c>
      <c r="BV198" s="66">
        <v>101</v>
      </c>
      <c r="BW198" s="66">
        <v>122</v>
      </c>
      <c r="BX198" s="66">
        <v>156</v>
      </c>
      <c r="BY198" s="66">
        <v>108</v>
      </c>
      <c r="BZ198" s="66">
        <v>106</v>
      </c>
      <c r="CA198" s="66">
        <v>108.3</v>
      </c>
      <c r="CB198" s="66">
        <v>150</v>
      </c>
      <c r="CC198" s="66">
        <v>100</v>
      </c>
      <c r="CD198" s="20">
        <v>0.58333333333333304</v>
      </c>
      <c r="CE198" s="20">
        <v>-4.49</v>
      </c>
      <c r="CF198" s="20">
        <v>105.4</v>
      </c>
      <c r="CG198" s="20">
        <v>109.9</v>
      </c>
      <c r="CH198" s="20">
        <v>66.2</v>
      </c>
      <c r="CI198" s="20">
        <v>0.115</v>
      </c>
      <c r="CJ198" s="20">
        <v>2.88</v>
      </c>
      <c r="CK198" s="20">
        <v>106.5</v>
      </c>
      <c r="CL198" s="20">
        <v>103.6</v>
      </c>
      <c r="CM198" s="20">
        <v>2.88</v>
      </c>
      <c r="CN198" s="20">
        <v>104.9</v>
      </c>
      <c r="CO198" s="20">
        <v>106.8</v>
      </c>
      <c r="CP198" s="63">
        <v>0.45069999999999999</v>
      </c>
      <c r="CQ198" s="20">
        <v>-2.6</v>
      </c>
      <c r="CR198" s="20">
        <v>-0.28888888888888892</v>
      </c>
      <c r="CS198" s="20">
        <v>1152</v>
      </c>
      <c r="CT198" s="20">
        <v>-4.97</v>
      </c>
      <c r="CU198" s="20">
        <v>0.92</v>
      </c>
      <c r="CV198" s="20">
        <v>935</v>
      </c>
      <c r="CW198" s="20">
        <v>838</v>
      </c>
      <c r="CX198" s="20">
        <v>727</v>
      </c>
      <c r="CY198" s="20">
        <v>0.47</v>
      </c>
      <c r="CZ198" s="20">
        <v>102</v>
      </c>
      <c r="DA198" s="20">
        <v>266</v>
      </c>
      <c r="DB198" s="20">
        <v>0.38300000000000001</v>
      </c>
      <c r="DC198" s="20">
        <v>149</v>
      </c>
      <c r="DD198" s="20">
        <v>218</v>
      </c>
      <c r="DE198" s="20">
        <v>0.68300000000000005</v>
      </c>
      <c r="DF198" s="20">
        <v>131</v>
      </c>
      <c r="DG198" s="20">
        <v>14.555555555555555</v>
      </c>
      <c r="DH198" s="20">
        <v>458</v>
      </c>
      <c r="DI198" s="20">
        <v>50.888888888888886</v>
      </c>
      <c r="DJ198" s="20">
        <v>153</v>
      </c>
      <c r="DK198" s="20">
        <v>66</v>
      </c>
      <c r="DL198" s="20">
        <v>23</v>
      </c>
      <c r="DM198" s="20">
        <v>126</v>
      </c>
      <c r="DN198" s="20">
        <v>168</v>
      </c>
      <c r="DO198" s="20">
        <v>77.900000000000006</v>
      </c>
      <c r="DP198" s="20">
        <v>69.832999999999998</v>
      </c>
      <c r="DQ198" s="20">
        <v>8.0830000000000002</v>
      </c>
      <c r="DR198" s="20">
        <v>1.214</v>
      </c>
      <c r="DS198" s="20">
        <v>10.5</v>
      </c>
      <c r="DT198" s="20">
        <v>0.52400000000000002</v>
      </c>
      <c r="DU198" s="20">
        <v>22.2</v>
      </c>
      <c r="DV198" s="20">
        <v>18.2</v>
      </c>
      <c r="DW198" s="20">
        <v>1.9</v>
      </c>
      <c r="DX198" s="20">
        <v>5.5</v>
      </c>
      <c r="DY198" s="20">
        <v>14</v>
      </c>
      <c r="DZ198" s="20">
        <v>162</v>
      </c>
      <c r="EA198" s="20">
        <v>0.51100000000000001</v>
      </c>
      <c r="EB198" s="20">
        <v>2</v>
      </c>
      <c r="EC198" s="66">
        <v>204</v>
      </c>
      <c r="ED198" s="66">
        <v>174</v>
      </c>
      <c r="EE198" s="66">
        <v>183</v>
      </c>
      <c r="EF198" s="66">
        <v>227</v>
      </c>
      <c r="EG198" s="66">
        <v>227</v>
      </c>
      <c r="EH198" s="66">
        <v>166.3</v>
      </c>
      <c r="EI198" s="66">
        <v>160</v>
      </c>
      <c r="EJ198" s="66">
        <v>168</v>
      </c>
      <c r="EK198" s="20">
        <v>11968.11</v>
      </c>
      <c r="EL198" s="20">
        <v>10919.44</v>
      </c>
      <c r="EM198" s="20">
        <v>59.95</v>
      </c>
      <c r="EN198" s="20">
        <v>64.05</v>
      </c>
      <c r="EO198" s="20">
        <v>12.703800000000001</v>
      </c>
      <c r="EP198" s="20">
        <v>123.14399999999999</v>
      </c>
      <c r="EQ198" s="21">
        <v>76</v>
      </c>
      <c r="ER198" s="21">
        <v>63</v>
      </c>
      <c r="ES198" s="61" t="s">
        <v>145</v>
      </c>
      <c r="ET198" s="61">
        <v>139</v>
      </c>
      <c r="EU198" s="61">
        <v>13</v>
      </c>
    </row>
    <row r="199" spans="1:151" x14ac:dyDescent="0.45">
      <c r="A199" s="64">
        <v>45279</v>
      </c>
      <c r="B199" s="21" t="s">
        <v>228</v>
      </c>
      <c r="C199" s="21">
        <v>311</v>
      </c>
      <c r="D199" s="21" t="s">
        <v>226</v>
      </c>
      <c r="E199" s="21">
        <v>182</v>
      </c>
      <c r="F199" s="50" t="s">
        <v>558</v>
      </c>
      <c r="G199" t="s">
        <v>228</v>
      </c>
      <c r="H199" t="s">
        <v>226</v>
      </c>
      <c r="I199" t="s">
        <v>228</v>
      </c>
      <c r="J199" t="s">
        <v>226</v>
      </c>
      <c r="K199" t="s">
        <v>228</v>
      </c>
      <c r="L199" t="s">
        <v>226</v>
      </c>
      <c r="M199" t="s">
        <v>228</v>
      </c>
      <c r="N199" t="s">
        <v>226</v>
      </c>
      <c r="O199" t="s">
        <v>228</v>
      </c>
      <c r="P199" t="s">
        <v>226</v>
      </c>
      <c r="Q199" t="s">
        <v>228</v>
      </c>
      <c r="R199" t="s">
        <v>226</v>
      </c>
      <c r="S199" t="s">
        <v>134</v>
      </c>
      <c r="T199" t="s">
        <v>182</v>
      </c>
      <c r="U199">
        <v>8</v>
      </c>
      <c r="V199">
        <v>7</v>
      </c>
      <c r="W199" s="20">
        <v>0.44444444444444398</v>
      </c>
      <c r="X199" s="20">
        <v>-2.54</v>
      </c>
      <c r="Y199" s="20">
        <v>102.3</v>
      </c>
      <c r="Z199" s="20">
        <v>104.8</v>
      </c>
      <c r="AA199" s="20">
        <v>69.099999999999994</v>
      </c>
      <c r="AB199" s="20">
        <v>-0.104</v>
      </c>
      <c r="AC199" s="20">
        <v>-4.5199999999999996</v>
      </c>
      <c r="AD199" s="20">
        <v>102.9</v>
      </c>
      <c r="AE199" s="20">
        <v>107.5</v>
      </c>
      <c r="AF199" s="20">
        <v>-4.5199999999999996</v>
      </c>
      <c r="AG199" s="20">
        <v>101.4</v>
      </c>
      <c r="AH199" s="20">
        <v>102.8</v>
      </c>
      <c r="AI199" s="20">
        <v>0.45960000000000001</v>
      </c>
      <c r="AJ199" s="20">
        <v>-3.6</v>
      </c>
      <c r="AK199" s="20">
        <v>-0.45</v>
      </c>
      <c r="AL199" s="20">
        <v>1112</v>
      </c>
      <c r="AM199" s="20">
        <v>-5.83</v>
      </c>
      <c r="AN199" s="20">
        <v>-4.83</v>
      </c>
      <c r="AO199" s="20">
        <v>649</v>
      </c>
      <c r="AP199" s="20">
        <v>622</v>
      </c>
      <c r="AQ199" s="20">
        <v>492</v>
      </c>
      <c r="AR199" s="20">
        <v>0.45700000000000002</v>
      </c>
      <c r="AS199" s="20">
        <v>61</v>
      </c>
      <c r="AT199" s="20">
        <v>187</v>
      </c>
      <c r="AU199" s="20">
        <v>0.32600000000000001</v>
      </c>
      <c r="AV199" s="20">
        <v>138</v>
      </c>
      <c r="AW199" s="20">
        <v>198</v>
      </c>
      <c r="AX199" s="20">
        <v>0.69699999999999995</v>
      </c>
      <c r="AY199" s="20">
        <v>102</v>
      </c>
      <c r="AZ199" s="20">
        <v>12.75</v>
      </c>
      <c r="BA199" s="20">
        <v>286</v>
      </c>
      <c r="BB199" s="20">
        <v>35.75</v>
      </c>
      <c r="BC199" s="20">
        <v>111</v>
      </c>
      <c r="BD199" s="20">
        <v>73</v>
      </c>
      <c r="BE199" s="20">
        <v>35</v>
      </c>
      <c r="BF199" s="20">
        <v>146</v>
      </c>
      <c r="BG199" s="20">
        <v>186</v>
      </c>
      <c r="BH199" s="20">
        <v>72.099999999999994</v>
      </c>
      <c r="BI199" s="20">
        <v>69.111000000000004</v>
      </c>
      <c r="BJ199" s="20">
        <v>3</v>
      </c>
      <c r="BK199" s="20">
        <v>0.76</v>
      </c>
      <c r="BL199" s="20">
        <v>16.222000000000001</v>
      </c>
      <c r="BM199" s="20">
        <v>0.5</v>
      </c>
      <c r="BN199" s="20">
        <v>20.8</v>
      </c>
      <c r="BO199" s="20">
        <v>22</v>
      </c>
      <c r="BP199" s="20">
        <v>3.9</v>
      </c>
      <c r="BQ199" s="20">
        <v>8.1111111111111107</v>
      </c>
      <c r="BR199" s="20">
        <v>20.7</v>
      </c>
      <c r="BS199" s="20">
        <v>284</v>
      </c>
      <c r="BT199" s="20">
        <v>0.42799999999999999</v>
      </c>
      <c r="BU199" s="20">
        <v>1</v>
      </c>
      <c r="BV199" s="66">
        <v>260</v>
      </c>
      <c r="BW199" s="66">
        <v>227</v>
      </c>
      <c r="BX199" s="66">
        <v>276</v>
      </c>
      <c r="BY199" s="66">
        <v>215</v>
      </c>
      <c r="BZ199" s="66">
        <v>203</v>
      </c>
      <c r="CA199" s="66">
        <v>205.7</v>
      </c>
      <c r="CB199" s="66">
        <v>284</v>
      </c>
      <c r="CC199" s="66">
        <v>236</v>
      </c>
      <c r="CD199" s="20">
        <v>0.6</v>
      </c>
      <c r="CE199" s="20">
        <v>0.9</v>
      </c>
      <c r="CF199" s="20">
        <v>107.3</v>
      </c>
      <c r="CG199" s="20">
        <v>106.4</v>
      </c>
      <c r="CH199" s="20">
        <v>67.7</v>
      </c>
      <c r="CI199" s="20">
        <v>1.9E-2</v>
      </c>
      <c r="CJ199" s="20">
        <v>6.63</v>
      </c>
      <c r="CK199" s="20">
        <v>107.6</v>
      </c>
      <c r="CL199" s="20">
        <v>101</v>
      </c>
      <c r="CM199" s="20">
        <v>6.63</v>
      </c>
      <c r="CN199" s="20">
        <v>107.2</v>
      </c>
      <c r="CO199" s="20">
        <v>105.7</v>
      </c>
      <c r="CP199" s="63">
        <v>0.53920000000000001</v>
      </c>
      <c r="CQ199" s="20">
        <v>-1.3</v>
      </c>
      <c r="CR199" s="20">
        <v>-0.18571428571428572</v>
      </c>
      <c r="CS199" s="20">
        <v>1193</v>
      </c>
      <c r="CT199" s="20">
        <v>0.99</v>
      </c>
      <c r="CU199" s="20">
        <v>4.99</v>
      </c>
      <c r="CV199" s="20">
        <v>765</v>
      </c>
      <c r="CW199" s="20">
        <v>700</v>
      </c>
      <c r="CX199" s="20">
        <v>610</v>
      </c>
      <c r="CY199" s="20">
        <v>0.46200000000000002</v>
      </c>
      <c r="CZ199" s="20">
        <v>62</v>
      </c>
      <c r="DA199" s="20">
        <v>210</v>
      </c>
      <c r="DB199" s="20">
        <v>0.29499999999999998</v>
      </c>
      <c r="DC199" s="20">
        <v>139</v>
      </c>
      <c r="DD199" s="20">
        <v>181</v>
      </c>
      <c r="DE199" s="20">
        <v>0.76800000000000002</v>
      </c>
      <c r="DF199" s="20">
        <v>102</v>
      </c>
      <c r="DG199" s="20">
        <v>14.571428571428571</v>
      </c>
      <c r="DH199" s="20">
        <v>379</v>
      </c>
      <c r="DI199" s="20">
        <v>54.142857142857146</v>
      </c>
      <c r="DJ199" s="20">
        <v>162</v>
      </c>
      <c r="DK199" s="20">
        <v>47</v>
      </c>
      <c r="DL199" s="20">
        <v>27</v>
      </c>
      <c r="DM199" s="20">
        <v>106</v>
      </c>
      <c r="DN199" s="20">
        <v>178</v>
      </c>
      <c r="DO199" s="20">
        <v>76.5</v>
      </c>
      <c r="DP199" s="20">
        <v>70</v>
      </c>
      <c r="DQ199" s="20">
        <v>6.5</v>
      </c>
      <c r="DR199" s="20">
        <v>1.528</v>
      </c>
      <c r="DS199" s="20">
        <v>10.6</v>
      </c>
      <c r="DT199" s="20">
        <v>0.443</v>
      </c>
      <c r="DU199" s="20">
        <v>21</v>
      </c>
      <c r="DV199" s="20">
        <v>18.100000000000001</v>
      </c>
      <c r="DW199" s="20">
        <v>2.7</v>
      </c>
      <c r="DX199" s="20">
        <v>4.7</v>
      </c>
      <c r="DY199" s="20">
        <v>17.8</v>
      </c>
      <c r="DZ199" s="20">
        <v>100</v>
      </c>
      <c r="EA199" s="20">
        <v>0.54900000000000004</v>
      </c>
      <c r="EB199" s="20">
        <v>-3</v>
      </c>
      <c r="EC199" s="66">
        <v>169</v>
      </c>
      <c r="ED199" s="66">
        <v>165</v>
      </c>
      <c r="EE199" s="66">
        <v>134</v>
      </c>
      <c r="EF199" s="66">
        <v>212</v>
      </c>
      <c r="EG199" s="66">
        <v>153</v>
      </c>
      <c r="EH199" s="66">
        <v>136</v>
      </c>
      <c r="EI199" s="66">
        <v>100</v>
      </c>
      <c r="EJ199" s="66">
        <v>133</v>
      </c>
      <c r="EK199" s="20">
        <v>10884.720000000001</v>
      </c>
      <c r="EL199" s="20">
        <v>11245.039999999999</v>
      </c>
      <c r="EM199" s="20">
        <v>76.243400000000008</v>
      </c>
      <c r="EN199" s="20">
        <v>85.977777777777774</v>
      </c>
      <c r="EO199" s="20">
        <v>15.897600000000001</v>
      </c>
      <c r="EP199" s="20">
        <v>124.06599999999999</v>
      </c>
      <c r="EQ199" s="21">
        <v>61</v>
      </c>
      <c r="ER199" s="21">
        <v>73</v>
      </c>
      <c r="ES199" s="61" t="s">
        <v>226</v>
      </c>
      <c r="ET199" s="61">
        <v>134</v>
      </c>
      <c r="EU199" s="61">
        <v>-12</v>
      </c>
    </row>
    <row r="200" spans="1:151" x14ac:dyDescent="0.45">
      <c r="A200" s="64">
        <v>45279</v>
      </c>
      <c r="B200" s="21" t="s">
        <v>142</v>
      </c>
      <c r="C200" s="21">
        <v>217</v>
      </c>
      <c r="D200" s="21" t="s">
        <v>304</v>
      </c>
      <c r="E200" s="21">
        <v>304</v>
      </c>
      <c r="F200" s="50" t="s">
        <v>558</v>
      </c>
      <c r="G200" t="s">
        <v>142</v>
      </c>
      <c r="H200" t="s">
        <v>304</v>
      </c>
      <c r="I200" t="s">
        <v>142</v>
      </c>
      <c r="J200" t="s">
        <v>304</v>
      </c>
      <c r="K200" t="s">
        <v>142</v>
      </c>
      <c r="L200" t="s">
        <v>304</v>
      </c>
      <c r="M200" t="s">
        <v>142</v>
      </c>
      <c r="N200" t="s">
        <v>602</v>
      </c>
      <c r="O200" t="s">
        <v>142</v>
      </c>
      <c r="P200" t="s">
        <v>304</v>
      </c>
      <c r="Q200" t="s">
        <v>142</v>
      </c>
      <c r="R200" t="s">
        <v>304</v>
      </c>
      <c r="S200" t="s">
        <v>29</v>
      </c>
      <c r="T200" t="s">
        <v>124</v>
      </c>
      <c r="U200">
        <v>10</v>
      </c>
      <c r="V200">
        <v>9</v>
      </c>
      <c r="W200" s="20">
        <v>0.4</v>
      </c>
      <c r="X200" s="20">
        <v>-1.48</v>
      </c>
      <c r="Y200" s="20">
        <v>99.6</v>
      </c>
      <c r="Z200" s="20">
        <v>101</v>
      </c>
      <c r="AA200" s="20">
        <v>65.400000000000006</v>
      </c>
      <c r="AB200" s="20">
        <v>-1.6E-2</v>
      </c>
      <c r="AC200" s="20">
        <v>2.82</v>
      </c>
      <c r="AD200" s="20">
        <v>107.4</v>
      </c>
      <c r="AE200" s="20">
        <v>104.6</v>
      </c>
      <c r="AF200" s="20">
        <v>0.45</v>
      </c>
      <c r="AG200" s="20">
        <v>99.5</v>
      </c>
      <c r="AH200" s="20">
        <v>102.3</v>
      </c>
      <c r="AI200" s="20">
        <v>0.42099999999999999</v>
      </c>
      <c r="AJ200" s="20">
        <v>-2.7</v>
      </c>
      <c r="AK200" s="20">
        <v>-0.27</v>
      </c>
      <c r="AL200" s="20">
        <v>1147</v>
      </c>
      <c r="AM200" s="20">
        <v>-0.17</v>
      </c>
      <c r="AN200" s="20">
        <v>3.03</v>
      </c>
      <c r="AO200" s="20">
        <v>646</v>
      </c>
      <c r="AP200" s="20">
        <v>678</v>
      </c>
      <c r="AQ200" s="20">
        <v>567</v>
      </c>
      <c r="AR200" s="20">
        <v>0.40699999999999997</v>
      </c>
      <c r="AS200" s="20">
        <v>72</v>
      </c>
      <c r="AT200" s="20">
        <v>263</v>
      </c>
      <c r="AU200" s="20">
        <v>0.27400000000000002</v>
      </c>
      <c r="AV200" s="20">
        <v>112</v>
      </c>
      <c r="AW200" s="20">
        <v>154</v>
      </c>
      <c r="AX200" s="20">
        <v>0.72699999999999998</v>
      </c>
      <c r="AY200" s="20">
        <v>99</v>
      </c>
      <c r="AZ200" s="20">
        <v>9.9</v>
      </c>
      <c r="BA200" s="20">
        <v>357</v>
      </c>
      <c r="BB200" s="20">
        <v>35.700000000000003</v>
      </c>
      <c r="BC200" s="20">
        <v>107</v>
      </c>
      <c r="BD200" s="20">
        <v>60</v>
      </c>
      <c r="BE200" s="20">
        <v>25</v>
      </c>
      <c r="BF200" s="20">
        <v>132</v>
      </c>
      <c r="BG200" s="20">
        <v>151</v>
      </c>
      <c r="BH200" s="20">
        <v>64.599999999999994</v>
      </c>
      <c r="BI200" s="20">
        <v>67.8</v>
      </c>
      <c r="BJ200" s="20">
        <v>-3.2</v>
      </c>
      <c r="BK200" s="20">
        <v>0.81100000000000005</v>
      </c>
      <c r="BL200" s="20">
        <v>13.2</v>
      </c>
      <c r="BM200" s="20">
        <v>0.45500000000000002</v>
      </c>
      <c r="BN200" s="20">
        <v>26.3</v>
      </c>
      <c r="BO200" s="20">
        <v>15.4</v>
      </c>
      <c r="BP200" s="20">
        <v>2.5</v>
      </c>
      <c r="BQ200" s="20">
        <v>6</v>
      </c>
      <c r="BR200" s="20">
        <v>15.1</v>
      </c>
      <c r="BS200" s="20">
        <v>170</v>
      </c>
      <c r="BT200" s="20">
        <v>0.5</v>
      </c>
      <c r="BU200" s="20">
        <v>2</v>
      </c>
      <c r="BV200" s="66">
        <v>223</v>
      </c>
      <c r="BW200" s="66">
        <v>213</v>
      </c>
      <c r="BX200" s="66">
        <v>213</v>
      </c>
      <c r="BY200" s="66">
        <v>198</v>
      </c>
      <c r="BZ200" s="66">
        <v>183</v>
      </c>
      <c r="CA200" s="66">
        <v>166.7</v>
      </c>
      <c r="CB200" s="66">
        <v>171</v>
      </c>
      <c r="CC200" s="66">
        <v>233</v>
      </c>
      <c r="CD200" s="20">
        <v>0.54545454545454497</v>
      </c>
      <c r="CE200" s="20">
        <v>-6.58</v>
      </c>
      <c r="CF200" s="20">
        <v>102.3</v>
      </c>
      <c r="CG200" s="20">
        <v>108.8</v>
      </c>
      <c r="CH200" s="20">
        <v>65.2</v>
      </c>
      <c r="CI200" s="20">
        <v>-7.3999999999999996E-2</v>
      </c>
      <c r="CJ200" s="20">
        <v>-4.96</v>
      </c>
      <c r="CK200" s="20">
        <v>102.3</v>
      </c>
      <c r="CL200" s="20">
        <v>107.3</v>
      </c>
      <c r="CM200" s="20">
        <v>-4.96</v>
      </c>
      <c r="CN200" s="20">
        <v>100.7</v>
      </c>
      <c r="CO200" s="20">
        <v>109.1</v>
      </c>
      <c r="CP200" s="63">
        <v>0.2848</v>
      </c>
      <c r="CQ200" s="20">
        <v>-3.5</v>
      </c>
      <c r="CR200" s="20">
        <v>-0.3888888888888889</v>
      </c>
      <c r="CS200" s="20">
        <v>1074</v>
      </c>
      <c r="CT200" s="20">
        <v>-4.96</v>
      </c>
      <c r="CU200" s="20">
        <v>-5.74</v>
      </c>
      <c r="CV200" s="20">
        <v>783</v>
      </c>
      <c r="CW200" s="20">
        <v>730</v>
      </c>
      <c r="CX200" s="20">
        <v>617</v>
      </c>
      <c r="CY200" s="20">
        <v>0.44900000000000001</v>
      </c>
      <c r="CZ200" s="20">
        <v>73</v>
      </c>
      <c r="DA200" s="20">
        <v>218</v>
      </c>
      <c r="DB200" s="20">
        <v>0.33500000000000002</v>
      </c>
      <c r="DC200" s="20">
        <v>156</v>
      </c>
      <c r="DD200" s="20">
        <v>216</v>
      </c>
      <c r="DE200" s="20">
        <v>0.72199999999999998</v>
      </c>
      <c r="DF200" s="20">
        <v>114</v>
      </c>
      <c r="DG200" s="20">
        <v>12.666666666666666</v>
      </c>
      <c r="DH200" s="20">
        <v>414</v>
      </c>
      <c r="DI200" s="20">
        <v>46</v>
      </c>
      <c r="DJ200" s="20">
        <v>120</v>
      </c>
      <c r="DK200" s="20">
        <v>55</v>
      </c>
      <c r="DL200" s="20">
        <v>35</v>
      </c>
      <c r="DM200" s="20">
        <v>128</v>
      </c>
      <c r="DN200" s="20">
        <v>158</v>
      </c>
      <c r="DO200" s="20">
        <v>71.2</v>
      </c>
      <c r="DP200" s="20">
        <v>66.364000000000004</v>
      </c>
      <c r="DQ200" s="20">
        <v>4.8179999999999996</v>
      </c>
      <c r="DR200" s="20">
        <v>0.93799999999999994</v>
      </c>
      <c r="DS200" s="20">
        <v>11.635999999999999</v>
      </c>
      <c r="DT200" s="20">
        <v>0.43</v>
      </c>
      <c r="DU200" s="20">
        <v>19.8</v>
      </c>
      <c r="DV200" s="20">
        <v>19.600000000000001</v>
      </c>
      <c r="DW200" s="20">
        <v>3.2</v>
      </c>
      <c r="DX200" s="20">
        <v>5</v>
      </c>
      <c r="DY200" s="20">
        <v>14.4</v>
      </c>
      <c r="DZ200" s="20">
        <v>273</v>
      </c>
      <c r="EA200" s="20">
        <v>0.44</v>
      </c>
      <c r="EB200" s="20">
        <v>10</v>
      </c>
      <c r="EC200" s="66">
        <v>209</v>
      </c>
      <c r="ED200" s="66">
        <v>297</v>
      </c>
      <c r="EE200" s="66">
        <v>239</v>
      </c>
      <c r="EF200" s="66">
        <v>235</v>
      </c>
      <c r="EG200" s="66">
        <v>256</v>
      </c>
      <c r="EH200" s="66">
        <v>214.8</v>
      </c>
      <c r="EI200" s="66">
        <v>273</v>
      </c>
      <c r="EJ200" s="66">
        <v>289</v>
      </c>
      <c r="EK200" s="20">
        <v>10836.48</v>
      </c>
      <c r="EL200" s="20">
        <v>10332.299999999999</v>
      </c>
      <c r="EM200" s="20">
        <v>66</v>
      </c>
      <c r="EN200" s="20">
        <v>69.816000000000003</v>
      </c>
      <c r="EO200" s="20">
        <v>10.902199999999999</v>
      </c>
      <c r="EP200" s="20">
        <v>114.866</v>
      </c>
      <c r="EQ200" s="21">
        <v>45</v>
      </c>
      <c r="ER200" s="21">
        <v>65</v>
      </c>
      <c r="ES200" s="61" t="s">
        <v>304</v>
      </c>
      <c r="ET200" s="61">
        <v>110</v>
      </c>
      <c r="EU200" s="61">
        <v>-20</v>
      </c>
    </row>
    <row r="201" spans="1:151" x14ac:dyDescent="0.45">
      <c r="A201" s="64">
        <v>45280</v>
      </c>
      <c r="B201" s="21" t="s">
        <v>50</v>
      </c>
      <c r="C201" s="21">
        <v>222</v>
      </c>
      <c r="D201" s="21" t="s">
        <v>202</v>
      </c>
      <c r="E201" s="21">
        <v>357</v>
      </c>
      <c r="F201" s="50" t="s">
        <v>558</v>
      </c>
      <c r="G201" t="s">
        <v>50</v>
      </c>
      <c r="H201" t="s">
        <v>202</v>
      </c>
      <c r="I201" t="s">
        <v>50</v>
      </c>
      <c r="J201" t="s">
        <v>202</v>
      </c>
      <c r="K201" t="s">
        <v>421</v>
      </c>
      <c r="L201" t="s">
        <v>202</v>
      </c>
      <c r="M201" t="s">
        <v>575</v>
      </c>
      <c r="N201" t="s">
        <v>202</v>
      </c>
      <c r="O201" t="s">
        <v>1341</v>
      </c>
      <c r="P201" t="s">
        <v>202</v>
      </c>
      <c r="Q201" t="s">
        <v>421</v>
      </c>
      <c r="R201" t="s">
        <v>202</v>
      </c>
      <c r="S201" t="s">
        <v>21</v>
      </c>
      <c r="T201" t="s">
        <v>124</v>
      </c>
      <c r="U201">
        <v>10</v>
      </c>
      <c r="V201">
        <v>9</v>
      </c>
      <c r="W201" s="20">
        <v>0.5</v>
      </c>
      <c r="X201" s="20">
        <v>8.19</v>
      </c>
      <c r="Y201" s="20">
        <v>106.8</v>
      </c>
      <c r="Z201" s="20">
        <v>98.6</v>
      </c>
      <c r="AA201" s="20">
        <v>68</v>
      </c>
      <c r="AB201" s="20">
        <v>-0.2</v>
      </c>
      <c r="AC201" s="20">
        <v>-3.04</v>
      </c>
      <c r="AD201" s="20">
        <v>102.9</v>
      </c>
      <c r="AE201" s="20">
        <v>106</v>
      </c>
      <c r="AF201" s="20">
        <v>-3.04</v>
      </c>
      <c r="AG201" s="20">
        <v>106.3</v>
      </c>
      <c r="AH201" s="20">
        <v>97.3</v>
      </c>
      <c r="AI201" s="20">
        <v>0.73499999999999999</v>
      </c>
      <c r="AJ201" s="20">
        <v>-2.9</v>
      </c>
      <c r="AK201" s="20">
        <v>-0.28999999999999998</v>
      </c>
      <c r="AL201" s="20">
        <v>1241</v>
      </c>
      <c r="AM201" s="20">
        <v>8.08</v>
      </c>
      <c r="AN201" s="20">
        <v>-0.02</v>
      </c>
      <c r="AO201" s="20">
        <v>746</v>
      </c>
      <c r="AP201" s="20">
        <v>665</v>
      </c>
      <c r="AQ201" s="20">
        <v>600</v>
      </c>
      <c r="AR201" s="20">
        <v>0.45300000000000001</v>
      </c>
      <c r="AS201" s="20">
        <v>92</v>
      </c>
      <c r="AT201" s="20">
        <v>256</v>
      </c>
      <c r="AU201" s="20">
        <v>0.35899999999999999</v>
      </c>
      <c r="AV201" s="20">
        <v>110</v>
      </c>
      <c r="AW201" s="20">
        <v>171</v>
      </c>
      <c r="AX201" s="20">
        <v>0.64300000000000002</v>
      </c>
      <c r="AY201" s="20">
        <v>112</v>
      </c>
      <c r="AZ201" s="20">
        <v>11.2</v>
      </c>
      <c r="BA201" s="20">
        <v>381</v>
      </c>
      <c r="BB201" s="20">
        <v>38.1</v>
      </c>
      <c r="BC201" s="20">
        <v>163</v>
      </c>
      <c r="BD201" s="20">
        <v>62</v>
      </c>
      <c r="BE201" s="20">
        <v>29</v>
      </c>
      <c r="BF201" s="20">
        <v>129</v>
      </c>
      <c r="BG201" s="20">
        <v>170</v>
      </c>
      <c r="BH201" s="20">
        <v>74.599999999999994</v>
      </c>
      <c r="BI201" s="20">
        <v>66.5</v>
      </c>
      <c r="BJ201" s="20">
        <v>8.1</v>
      </c>
      <c r="BK201" s="20">
        <v>1.264</v>
      </c>
      <c r="BL201" s="20">
        <v>12.9</v>
      </c>
      <c r="BM201" s="20">
        <v>0.48099999999999998</v>
      </c>
      <c r="BN201" s="20">
        <v>25.6</v>
      </c>
      <c r="BO201" s="20">
        <v>17.100000000000001</v>
      </c>
      <c r="BP201" s="20">
        <v>2.9</v>
      </c>
      <c r="BQ201" s="20">
        <v>6.2</v>
      </c>
      <c r="BR201" s="20">
        <v>17</v>
      </c>
      <c r="BS201" s="20">
        <v>272</v>
      </c>
      <c r="BT201" s="20">
        <v>0.439</v>
      </c>
      <c r="BU201" s="20">
        <v>3</v>
      </c>
      <c r="BV201" s="66">
        <v>132</v>
      </c>
      <c r="BW201" s="66">
        <v>114</v>
      </c>
      <c r="BX201" s="66">
        <v>210</v>
      </c>
      <c r="BY201" s="66">
        <v>89</v>
      </c>
      <c r="BZ201" s="66">
        <v>90</v>
      </c>
      <c r="CA201" s="66">
        <v>122</v>
      </c>
      <c r="CB201" s="66">
        <v>272</v>
      </c>
      <c r="CC201" s="66">
        <v>190</v>
      </c>
      <c r="CD201" s="20">
        <v>0.54545454545454497</v>
      </c>
      <c r="CE201" s="20">
        <v>-2.5299999999999998</v>
      </c>
      <c r="CF201" s="20">
        <v>107.1</v>
      </c>
      <c r="CG201" s="20">
        <v>109.7</v>
      </c>
      <c r="CH201" s="20">
        <v>71.5</v>
      </c>
      <c r="CI201" s="20">
        <v>3.7999999999999999E-2</v>
      </c>
      <c r="CJ201" s="20">
        <v>2.2999999999999998</v>
      </c>
      <c r="CK201" s="20">
        <v>105.8</v>
      </c>
      <c r="CL201" s="20">
        <v>103.5</v>
      </c>
      <c r="CM201" s="20">
        <v>2.2999999999999998</v>
      </c>
      <c r="CN201" s="20">
        <v>106.2</v>
      </c>
      <c r="CO201" s="20">
        <v>111.4</v>
      </c>
      <c r="CP201" s="63">
        <v>0.36649999999999999</v>
      </c>
      <c r="CQ201" s="20">
        <v>-2.6</v>
      </c>
      <c r="CR201" s="20">
        <v>-0.28888888888888892</v>
      </c>
      <c r="CS201" s="20">
        <v>1122</v>
      </c>
      <c r="CT201" s="20">
        <v>-1.89</v>
      </c>
      <c r="CU201" s="20">
        <v>1.22</v>
      </c>
      <c r="CV201" s="20">
        <v>896</v>
      </c>
      <c r="CW201" s="20">
        <v>856</v>
      </c>
      <c r="CX201" s="20">
        <v>683</v>
      </c>
      <c r="CY201" s="20">
        <v>0.47399999999999998</v>
      </c>
      <c r="CZ201" s="20">
        <v>108</v>
      </c>
      <c r="DA201" s="20">
        <v>307</v>
      </c>
      <c r="DB201" s="20">
        <v>0.35199999999999998</v>
      </c>
      <c r="DC201" s="20">
        <v>140</v>
      </c>
      <c r="DD201" s="20">
        <v>217</v>
      </c>
      <c r="DE201" s="20">
        <v>0.64500000000000002</v>
      </c>
      <c r="DF201" s="20">
        <v>120</v>
      </c>
      <c r="DG201" s="20">
        <v>13.333333333333334</v>
      </c>
      <c r="DH201" s="20">
        <v>433</v>
      </c>
      <c r="DI201" s="20">
        <v>48.111111111111114</v>
      </c>
      <c r="DJ201" s="20">
        <v>187</v>
      </c>
      <c r="DK201" s="20">
        <v>42</v>
      </c>
      <c r="DL201" s="20">
        <v>36</v>
      </c>
      <c r="DM201" s="20">
        <v>139</v>
      </c>
      <c r="DN201" s="20">
        <v>199</v>
      </c>
      <c r="DO201" s="20">
        <v>81.5</v>
      </c>
      <c r="DP201" s="20">
        <v>77.817999999999998</v>
      </c>
      <c r="DQ201" s="20">
        <v>3.6360000000000001</v>
      </c>
      <c r="DR201" s="20">
        <v>1.345</v>
      </c>
      <c r="DS201" s="20">
        <v>12.635999999999999</v>
      </c>
      <c r="DT201" s="20">
        <v>0.30199999999999999</v>
      </c>
      <c r="DU201" s="20">
        <v>27.9</v>
      </c>
      <c r="DV201" s="20">
        <v>19.7</v>
      </c>
      <c r="DW201" s="20">
        <v>3.3</v>
      </c>
      <c r="DX201" s="20">
        <v>3.8181818181818183</v>
      </c>
      <c r="DY201" s="20">
        <v>18.100000000000001</v>
      </c>
      <c r="DZ201" s="20">
        <v>180</v>
      </c>
      <c r="EA201" s="20">
        <v>0.495</v>
      </c>
      <c r="EB201" s="20">
        <v>-4</v>
      </c>
      <c r="EC201" s="66">
        <v>178</v>
      </c>
      <c r="ED201" s="66">
        <v>202</v>
      </c>
      <c r="EE201" s="66">
        <v>173</v>
      </c>
      <c r="EF201" s="66">
        <v>230</v>
      </c>
      <c r="EG201" s="66">
        <v>200</v>
      </c>
      <c r="EH201" s="66">
        <v>169.8</v>
      </c>
      <c r="EI201" s="66">
        <v>181</v>
      </c>
      <c r="EJ201" s="66">
        <v>183</v>
      </c>
      <c r="EK201" s="20">
        <v>11715.96</v>
      </c>
      <c r="EL201" s="20">
        <v>10560.06</v>
      </c>
      <c r="EM201" s="20">
        <v>49.254545454545458</v>
      </c>
      <c r="EN201" s="20">
        <v>78.343199999999996</v>
      </c>
      <c r="EO201" s="20">
        <v>10.965</v>
      </c>
      <c r="EP201" s="20">
        <v>127.95700000000001</v>
      </c>
      <c r="EQ201" s="21">
        <v>76</v>
      </c>
      <c r="ER201" s="21">
        <v>70</v>
      </c>
      <c r="ES201" s="61" t="s">
        <v>50</v>
      </c>
      <c r="ET201" s="61">
        <v>146</v>
      </c>
      <c r="EU201" s="61">
        <v>6</v>
      </c>
    </row>
    <row r="202" spans="1:151" x14ac:dyDescent="0.45">
      <c r="A202" s="64">
        <v>45280</v>
      </c>
      <c r="B202" s="21" t="s">
        <v>79</v>
      </c>
      <c r="C202" s="21">
        <v>264</v>
      </c>
      <c r="D202" s="21" t="s">
        <v>14</v>
      </c>
      <c r="E202" s="21">
        <v>60</v>
      </c>
      <c r="F202" s="50" t="s">
        <v>558</v>
      </c>
      <c r="G202" t="s">
        <v>79</v>
      </c>
      <c r="H202" t="s">
        <v>14</v>
      </c>
      <c r="I202" t="s">
        <v>79</v>
      </c>
      <c r="J202" t="s">
        <v>14</v>
      </c>
      <c r="K202" t="s">
        <v>79</v>
      </c>
      <c r="L202" t="s">
        <v>14</v>
      </c>
      <c r="M202" t="s">
        <v>79</v>
      </c>
      <c r="N202" t="s">
        <v>14</v>
      </c>
      <c r="O202" t="s">
        <v>79</v>
      </c>
      <c r="P202" t="s">
        <v>1340</v>
      </c>
      <c r="Q202" t="s">
        <v>79</v>
      </c>
      <c r="R202" t="s">
        <v>14</v>
      </c>
      <c r="S202" t="s">
        <v>15</v>
      </c>
      <c r="T202" t="s">
        <v>15</v>
      </c>
      <c r="U202">
        <v>11</v>
      </c>
      <c r="V202">
        <v>11</v>
      </c>
      <c r="W202" s="20">
        <v>0.63636363636363602</v>
      </c>
      <c r="X202" s="20">
        <v>9.1300000000000008</v>
      </c>
      <c r="Y202" s="20">
        <v>111.6</v>
      </c>
      <c r="Z202" s="20">
        <v>102.4</v>
      </c>
      <c r="AA202" s="20">
        <v>67.599999999999994</v>
      </c>
      <c r="AB202" s="20">
        <v>-1.0999999999999999E-2</v>
      </c>
      <c r="AC202" s="20">
        <v>-0.59</v>
      </c>
      <c r="AD202" s="20">
        <v>104.8</v>
      </c>
      <c r="AE202" s="20">
        <v>105.4</v>
      </c>
      <c r="AF202" s="20">
        <v>-0.59</v>
      </c>
      <c r="AG202" s="20">
        <v>110</v>
      </c>
      <c r="AH202" s="20">
        <v>101.9</v>
      </c>
      <c r="AI202" s="20">
        <v>0.70720000000000005</v>
      </c>
      <c r="AJ202" s="20">
        <v>-1.2</v>
      </c>
      <c r="AK202" s="20">
        <v>-0.10909090909090909</v>
      </c>
      <c r="AL202" s="20">
        <v>1275</v>
      </c>
      <c r="AM202" s="20">
        <v>7.63</v>
      </c>
      <c r="AN202" s="20">
        <v>1.36</v>
      </c>
      <c r="AO202" s="20">
        <v>832</v>
      </c>
      <c r="AP202" s="20">
        <v>763</v>
      </c>
      <c r="AQ202" s="20">
        <v>644</v>
      </c>
      <c r="AR202" s="20">
        <v>0.46700000000000003</v>
      </c>
      <c r="AS202" s="20">
        <v>62</v>
      </c>
      <c r="AT202" s="20">
        <v>203</v>
      </c>
      <c r="AU202" s="20">
        <v>0.30499999999999999</v>
      </c>
      <c r="AV202" s="20">
        <v>168</v>
      </c>
      <c r="AW202" s="20">
        <v>223</v>
      </c>
      <c r="AX202" s="20">
        <v>0.753</v>
      </c>
      <c r="AY202" s="20">
        <v>140</v>
      </c>
      <c r="AZ202" s="20">
        <v>12.727272727272727</v>
      </c>
      <c r="BA202" s="20">
        <v>414</v>
      </c>
      <c r="BB202" s="20">
        <v>37.636363636363633</v>
      </c>
      <c r="BC202" s="20">
        <v>146</v>
      </c>
      <c r="BD202" s="20">
        <v>88</v>
      </c>
      <c r="BE202" s="20">
        <v>40</v>
      </c>
      <c r="BF202" s="20">
        <v>136</v>
      </c>
      <c r="BG202" s="20">
        <v>179</v>
      </c>
      <c r="BH202" s="20">
        <v>75.599999999999994</v>
      </c>
      <c r="BI202" s="20">
        <v>69.364000000000004</v>
      </c>
      <c r="BJ202" s="20">
        <v>6.2729999999999997</v>
      </c>
      <c r="BK202" s="20">
        <v>1.0740000000000001</v>
      </c>
      <c r="BL202" s="20">
        <v>12.364000000000001</v>
      </c>
      <c r="BM202" s="20">
        <v>0.64700000000000002</v>
      </c>
      <c r="BN202" s="20">
        <v>18.5</v>
      </c>
      <c r="BO202" s="20">
        <v>20.3</v>
      </c>
      <c r="BP202" s="20">
        <v>3.6</v>
      </c>
      <c r="BQ202" s="20">
        <v>8</v>
      </c>
      <c r="BR202" s="20">
        <v>16.3</v>
      </c>
      <c r="BS202" s="20">
        <v>118</v>
      </c>
      <c r="BT202" s="20">
        <v>0.53900000000000003</v>
      </c>
      <c r="BU202" s="20">
        <v>9</v>
      </c>
      <c r="BV202" s="66">
        <v>92</v>
      </c>
      <c r="BW202" s="66">
        <v>102</v>
      </c>
      <c r="BX202" s="66">
        <v>103</v>
      </c>
      <c r="BY202" s="66">
        <v>97</v>
      </c>
      <c r="BZ202" s="66">
        <v>84</v>
      </c>
      <c r="CA202" s="66">
        <v>82.5</v>
      </c>
      <c r="CB202" s="66">
        <v>118</v>
      </c>
      <c r="CC202" s="66">
        <v>143</v>
      </c>
      <c r="CD202" s="20">
        <v>0.90909090909090895</v>
      </c>
      <c r="CE202" s="20">
        <v>29.51</v>
      </c>
      <c r="CF202" s="20">
        <v>122.7</v>
      </c>
      <c r="CG202" s="20">
        <v>93.2</v>
      </c>
      <c r="CH202" s="20">
        <v>65.900000000000006</v>
      </c>
      <c r="CI202" s="20">
        <v>-0.03</v>
      </c>
      <c r="CJ202" s="20">
        <v>-2.48</v>
      </c>
      <c r="CK202" s="20">
        <v>103.4</v>
      </c>
      <c r="CL202" s="20">
        <v>105.9</v>
      </c>
      <c r="CM202" s="20">
        <v>-2.48</v>
      </c>
      <c r="CN202" s="20">
        <v>120</v>
      </c>
      <c r="CO202" s="20">
        <v>93.6</v>
      </c>
      <c r="CP202" s="63">
        <v>0.94579999999999997</v>
      </c>
      <c r="CQ202" s="20">
        <v>2.2999999999999998</v>
      </c>
      <c r="CR202" s="20">
        <v>0.20909090909090908</v>
      </c>
      <c r="CS202" s="20">
        <v>1430</v>
      </c>
      <c r="CT202" s="20">
        <v>21.25</v>
      </c>
      <c r="CU202" s="20">
        <v>-1.93</v>
      </c>
      <c r="CV202" s="20">
        <v>950</v>
      </c>
      <c r="CW202" s="20">
        <v>695</v>
      </c>
      <c r="CX202" s="20">
        <v>663</v>
      </c>
      <c r="CY202" s="20">
        <v>0.51300000000000001</v>
      </c>
      <c r="CZ202" s="20">
        <v>96</v>
      </c>
      <c r="DA202" s="20">
        <v>282</v>
      </c>
      <c r="DB202" s="20">
        <v>0.34</v>
      </c>
      <c r="DC202" s="20">
        <v>174</v>
      </c>
      <c r="DD202" s="20">
        <v>241</v>
      </c>
      <c r="DE202" s="20">
        <v>0.72199999999999998</v>
      </c>
      <c r="DF202" s="20">
        <v>135</v>
      </c>
      <c r="DG202" s="20">
        <v>12.272727272727273</v>
      </c>
      <c r="DH202" s="20">
        <v>445</v>
      </c>
      <c r="DI202" s="20">
        <v>40.454545454545453</v>
      </c>
      <c r="DJ202" s="20">
        <v>205</v>
      </c>
      <c r="DK202" s="20">
        <v>73</v>
      </c>
      <c r="DL202" s="20">
        <v>64</v>
      </c>
      <c r="DM202" s="20">
        <v>107</v>
      </c>
      <c r="DN202" s="20">
        <v>178</v>
      </c>
      <c r="DO202" s="20">
        <v>86.4</v>
      </c>
      <c r="DP202" s="20">
        <v>63.182000000000002</v>
      </c>
      <c r="DQ202" s="20">
        <v>23.181999999999999</v>
      </c>
      <c r="DR202" s="20">
        <v>1.9159999999999999</v>
      </c>
      <c r="DS202" s="20">
        <v>9.7270000000000003</v>
      </c>
      <c r="DT202" s="20">
        <v>0.68200000000000005</v>
      </c>
      <c r="DU202" s="20">
        <v>25.6</v>
      </c>
      <c r="DV202" s="20">
        <v>21.9</v>
      </c>
      <c r="DW202" s="20">
        <v>5.8</v>
      </c>
      <c r="DX202" s="20">
        <v>6.6363636363636367</v>
      </c>
      <c r="DY202" s="20">
        <v>16.2</v>
      </c>
      <c r="DZ202" s="20">
        <v>13</v>
      </c>
      <c r="EA202" s="20">
        <v>0.64700000000000002</v>
      </c>
      <c r="EB202" s="20">
        <v>2</v>
      </c>
      <c r="EC202" s="66">
        <v>5</v>
      </c>
      <c r="ED202" s="66">
        <v>4</v>
      </c>
      <c r="EE202" s="66">
        <v>8</v>
      </c>
      <c r="EF202" s="66">
        <v>4</v>
      </c>
      <c r="EG202" s="66">
        <v>4</v>
      </c>
      <c r="EH202" s="66">
        <v>5.2</v>
      </c>
      <c r="EI202" s="66">
        <v>13</v>
      </c>
      <c r="EJ202" s="66">
        <v>8</v>
      </c>
      <c r="EK202" s="20">
        <v>10401.119999999999</v>
      </c>
      <c r="EL202" s="20">
        <v>12564.480000000001</v>
      </c>
      <c r="EM202" s="20">
        <v>82.052000000000007</v>
      </c>
      <c r="EN202" s="20">
        <v>77.816000000000003</v>
      </c>
      <c r="EO202" s="20">
        <v>11.768599999999999</v>
      </c>
      <c r="EP202" s="20">
        <v>134.03399999999999</v>
      </c>
      <c r="EQ202" s="21">
        <v>75</v>
      </c>
      <c r="ER202" s="21">
        <v>60</v>
      </c>
      <c r="ES202" s="61" t="s">
        <v>79</v>
      </c>
      <c r="ET202" s="61">
        <v>135</v>
      </c>
      <c r="EU202" s="61">
        <v>15</v>
      </c>
    </row>
    <row r="203" spans="1:151" x14ac:dyDescent="0.45">
      <c r="A203" s="64">
        <v>45280</v>
      </c>
      <c r="B203" s="21" t="s">
        <v>35</v>
      </c>
      <c r="C203" s="21">
        <v>74</v>
      </c>
      <c r="D203" s="21" t="s">
        <v>34</v>
      </c>
      <c r="E203" s="21">
        <v>20</v>
      </c>
      <c r="F203" s="50" t="s">
        <v>1644</v>
      </c>
      <c r="G203" t="s">
        <v>35</v>
      </c>
      <c r="H203" t="s">
        <v>34</v>
      </c>
      <c r="I203" t="s">
        <v>35</v>
      </c>
      <c r="J203" t="s">
        <v>34</v>
      </c>
      <c r="K203" t="s">
        <v>35</v>
      </c>
      <c r="L203" t="s">
        <v>34</v>
      </c>
      <c r="M203" t="s">
        <v>35</v>
      </c>
      <c r="N203" t="s">
        <v>34</v>
      </c>
      <c r="O203" t="s">
        <v>35</v>
      </c>
      <c r="P203" t="s">
        <v>34</v>
      </c>
      <c r="Q203" t="s">
        <v>35</v>
      </c>
      <c r="R203" t="s">
        <v>34</v>
      </c>
      <c r="S203" t="s">
        <v>29</v>
      </c>
      <c r="T203" t="s">
        <v>21</v>
      </c>
      <c r="U203">
        <v>10</v>
      </c>
      <c r="V203">
        <v>9</v>
      </c>
      <c r="W203" s="20">
        <v>0.7</v>
      </c>
      <c r="X203" s="20">
        <v>22.37</v>
      </c>
      <c r="Y203" s="20">
        <v>118.7</v>
      </c>
      <c r="Z203" s="20">
        <v>96.3</v>
      </c>
      <c r="AA203" s="20">
        <v>69</v>
      </c>
      <c r="AB203" s="20">
        <v>-0.14000000000000001</v>
      </c>
      <c r="AC203" s="20">
        <v>1</v>
      </c>
      <c r="AD203" s="20">
        <v>104.3</v>
      </c>
      <c r="AE203" s="20">
        <v>103.3</v>
      </c>
      <c r="AF203" s="20">
        <v>-0.26</v>
      </c>
      <c r="AG203" s="20">
        <v>117</v>
      </c>
      <c r="AH203" s="20">
        <v>97.6</v>
      </c>
      <c r="AI203" s="20">
        <v>0.88959999999999995</v>
      </c>
      <c r="AJ203" s="20">
        <v>-0.1</v>
      </c>
      <c r="AK203" s="20">
        <v>-0.01</v>
      </c>
      <c r="AL203" s="20">
        <v>1351</v>
      </c>
      <c r="AM203" s="20">
        <v>20.010000000000002</v>
      </c>
      <c r="AN203" s="20">
        <v>4.51</v>
      </c>
      <c r="AO203" s="20">
        <v>816</v>
      </c>
      <c r="AP203" s="20">
        <v>661</v>
      </c>
      <c r="AQ203" s="20">
        <v>602</v>
      </c>
      <c r="AR203" s="20">
        <v>0.48499999999999999</v>
      </c>
      <c r="AS203" s="20">
        <v>79</v>
      </c>
      <c r="AT203" s="20">
        <v>214</v>
      </c>
      <c r="AU203" s="20">
        <v>0.36899999999999999</v>
      </c>
      <c r="AV203" s="20">
        <v>153</v>
      </c>
      <c r="AW203" s="20">
        <v>211</v>
      </c>
      <c r="AX203" s="20">
        <v>0.72499999999999998</v>
      </c>
      <c r="AY203" s="20">
        <v>100</v>
      </c>
      <c r="AZ203" s="20">
        <v>10</v>
      </c>
      <c r="BA203" s="20">
        <v>364</v>
      </c>
      <c r="BB203" s="20">
        <v>36.4</v>
      </c>
      <c r="BC203" s="20">
        <v>165</v>
      </c>
      <c r="BD203" s="20">
        <v>66</v>
      </c>
      <c r="BE203" s="20">
        <v>37</v>
      </c>
      <c r="BF203" s="20">
        <v>90</v>
      </c>
      <c r="BG203" s="20">
        <v>157</v>
      </c>
      <c r="BH203" s="20">
        <v>81.599999999999994</v>
      </c>
      <c r="BI203" s="20">
        <v>66.099999999999994</v>
      </c>
      <c r="BJ203" s="20">
        <v>15.5</v>
      </c>
      <c r="BK203" s="20">
        <v>1.833</v>
      </c>
      <c r="BL203" s="20">
        <v>9</v>
      </c>
      <c r="BM203" s="20">
        <v>0.73299999999999998</v>
      </c>
      <c r="BN203" s="20">
        <v>21.4</v>
      </c>
      <c r="BO203" s="20">
        <v>21.1</v>
      </c>
      <c r="BP203" s="20">
        <v>3.7</v>
      </c>
      <c r="BQ203" s="20">
        <v>6.6</v>
      </c>
      <c r="BR203" s="20">
        <v>15.7</v>
      </c>
      <c r="BS203" s="20">
        <v>84</v>
      </c>
      <c r="BT203" s="20">
        <v>0.55900000000000005</v>
      </c>
      <c r="BU203" s="20">
        <v>1</v>
      </c>
      <c r="BV203" s="66">
        <v>25</v>
      </c>
      <c r="BW203" s="66">
        <v>13</v>
      </c>
      <c r="BX203" s="66">
        <v>69</v>
      </c>
      <c r="BY203" s="66">
        <v>8</v>
      </c>
      <c r="BZ203" s="66">
        <v>10</v>
      </c>
      <c r="CA203" s="66">
        <v>26.2</v>
      </c>
      <c r="CB203" s="66">
        <v>84</v>
      </c>
      <c r="CC203" s="66">
        <v>23</v>
      </c>
      <c r="CD203" s="20">
        <v>0.9</v>
      </c>
      <c r="CE203" s="20">
        <v>22.14</v>
      </c>
      <c r="CF203" s="20">
        <v>121.3</v>
      </c>
      <c r="CG203" s="20">
        <v>99.2</v>
      </c>
      <c r="CH203" s="20">
        <v>70.400000000000006</v>
      </c>
      <c r="CI203" s="20">
        <v>0.1</v>
      </c>
      <c r="CJ203" s="20">
        <v>0.23</v>
      </c>
      <c r="CK203" s="20">
        <v>104.8</v>
      </c>
      <c r="CL203" s="20">
        <v>104.6</v>
      </c>
      <c r="CM203" s="20">
        <v>0.23</v>
      </c>
      <c r="CN203" s="20">
        <v>119.3</v>
      </c>
      <c r="CO203" s="20">
        <v>100.2</v>
      </c>
      <c r="CP203" s="63">
        <v>0.88149999999999995</v>
      </c>
      <c r="CQ203" s="20">
        <v>1.6</v>
      </c>
      <c r="CR203" s="20">
        <v>0.17777777777777778</v>
      </c>
      <c r="CS203" s="20">
        <v>1390</v>
      </c>
      <c r="CT203" s="20">
        <v>20.190000000000001</v>
      </c>
      <c r="CU203" s="20">
        <v>2.19</v>
      </c>
      <c r="CV203" s="20">
        <v>884</v>
      </c>
      <c r="CW203" s="20">
        <v>696</v>
      </c>
      <c r="CX203" s="20">
        <v>596</v>
      </c>
      <c r="CY203" s="20">
        <v>0.51700000000000002</v>
      </c>
      <c r="CZ203" s="20">
        <v>88</v>
      </c>
      <c r="DA203" s="20">
        <v>209</v>
      </c>
      <c r="DB203" s="20">
        <v>0.42099999999999999</v>
      </c>
      <c r="DC203" s="20">
        <v>180</v>
      </c>
      <c r="DD203" s="20">
        <v>246</v>
      </c>
      <c r="DE203" s="20">
        <v>0.73199999999999998</v>
      </c>
      <c r="DF203" s="20">
        <v>130</v>
      </c>
      <c r="DG203" s="20">
        <v>14.444444444444445</v>
      </c>
      <c r="DH203" s="20">
        <v>380</v>
      </c>
      <c r="DI203" s="20">
        <v>42.222222222222221</v>
      </c>
      <c r="DJ203" s="20">
        <v>163</v>
      </c>
      <c r="DK203" s="20">
        <v>74</v>
      </c>
      <c r="DL203" s="20">
        <v>46</v>
      </c>
      <c r="DM203" s="20">
        <v>127</v>
      </c>
      <c r="DN203" s="20">
        <v>163</v>
      </c>
      <c r="DO203" s="20">
        <v>88.4</v>
      </c>
      <c r="DP203" s="20">
        <v>69.599999999999994</v>
      </c>
      <c r="DQ203" s="20">
        <v>18.8</v>
      </c>
      <c r="DR203" s="20">
        <v>1.2829999999999999</v>
      </c>
      <c r="DS203" s="20">
        <v>12.7</v>
      </c>
      <c r="DT203" s="20">
        <v>0.58299999999999996</v>
      </c>
      <c r="DU203" s="20">
        <v>20.9</v>
      </c>
      <c r="DV203" s="20">
        <v>24.6</v>
      </c>
      <c r="DW203" s="20">
        <v>4.5999999999999996</v>
      </c>
      <c r="DX203" s="20">
        <v>7.4</v>
      </c>
      <c r="DY203" s="20">
        <v>16.3</v>
      </c>
      <c r="DZ203" s="20">
        <v>39</v>
      </c>
      <c r="EA203" s="20">
        <v>0.59699999999999998</v>
      </c>
      <c r="EB203" s="20">
        <v>-1</v>
      </c>
      <c r="EC203" s="66">
        <v>16</v>
      </c>
      <c r="ED203" s="66">
        <v>12</v>
      </c>
      <c r="EE203" s="66">
        <v>16</v>
      </c>
      <c r="EF203" s="66">
        <v>14</v>
      </c>
      <c r="EG203" s="66">
        <v>13</v>
      </c>
      <c r="EH203" s="66">
        <v>15.3</v>
      </c>
      <c r="EI203" s="66">
        <v>38</v>
      </c>
      <c r="EJ203" s="66">
        <v>25</v>
      </c>
      <c r="EK203" s="20">
        <v>11775.04</v>
      </c>
      <c r="EL203" s="20">
        <v>11681.189999999999</v>
      </c>
      <c r="EM203" s="20">
        <v>66.600000000000009</v>
      </c>
      <c r="EN203" s="20">
        <v>83.82</v>
      </c>
      <c r="EO203" s="20">
        <v>11.4924</v>
      </c>
      <c r="EP203" s="20">
        <v>118.175</v>
      </c>
      <c r="EQ203" s="21">
        <v>78</v>
      </c>
      <c r="ER203" s="21">
        <v>70</v>
      </c>
      <c r="ES203" s="61" t="s">
        <v>35</v>
      </c>
      <c r="ET203" s="61">
        <v>148</v>
      </c>
      <c r="EU203" s="61">
        <v>8</v>
      </c>
    </row>
    <row r="204" spans="1:151" x14ac:dyDescent="0.45">
      <c r="A204" s="64">
        <v>45280</v>
      </c>
      <c r="B204" s="21" t="s">
        <v>91</v>
      </c>
      <c r="C204" s="21">
        <v>282</v>
      </c>
      <c r="D204" s="21" t="s">
        <v>41</v>
      </c>
      <c r="E204" s="21">
        <v>360</v>
      </c>
      <c r="F204" s="50" t="s">
        <v>558</v>
      </c>
      <c r="G204" t="s">
        <v>91</v>
      </c>
      <c r="H204" t="s">
        <v>41</v>
      </c>
      <c r="I204" t="s">
        <v>91</v>
      </c>
      <c r="J204" t="s">
        <v>41</v>
      </c>
      <c r="K204" t="s">
        <v>1337</v>
      </c>
      <c r="L204" t="s">
        <v>41</v>
      </c>
      <c r="M204" t="s">
        <v>580</v>
      </c>
      <c r="N204" t="s">
        <v>41</v>
      </c>
      <c r="O204" t="s">
        <v>91</v>
      </c>
      <c r="P204" t="s">
        <v>41</v>
      </c>
      <c r="Q204" t="s">
        <v>423</v>
      </c>
      <c r="R204" t="s">
        <v>41</v>
      </c>
      <c r="S204" t="s">
        <v>15</v>
      </c>
      <c r="T204" t="s">
        <v>15</v>
      </c>
      <c r="U204">
        <v>10</v>
      </c>
      <c r="V204">
        <v>11</v>
      </c>
      <c r="W204" s="20">
        <v>0.7</v>
      </c>
      <c r="X204" s="20">
        <v>12</v>
      </c>
      <c r="Y204" s="20">
        <v>112.8</v>
      </c>
      <c r="Z204" s="20">
        <v>100.8</v>
      </c>
      <c r="AA204" s="20">
        <v>71.2</v>
      </c>
      <c r="AB204" s="20">
        <v>-6.0000000000000001E-3</v>
      </c>
      <c r="AC204" s="20">
        <v>0.77</v>
      </c>
      <c r="AD204" s="20">
        <v>105.5</v>
      </c>
      <c r="AE204" s="20">
        <v>104.7</v>
      </c>
      <c r="AF204" s="20">
        <v>0.77</v>
      </c>
      <c r="AG204" s="20">
        <v>113.5</v>
      </c>
      <c r="AH204" s="20">
        <v>99.1</v>
      </c>
      <c r="AI204" s="20">
        <v>0.82699999999999996</v>
      </c>
      <c r="AJ204" s="20">
        <v>-0.3</v>
      </c>
      <c r="AK204" s="20">
        <v>-0.03</v>
      </c>
      <c r="AL204" s="20">
        <v>1334</v>
      </c>
      <c r="AM204" s="20">
        <v>12.45</v>
      </c>
      <c r="AN204" s="20">
        <v>1.85</v>
      </c>
      <c r="AO204" s="20">
        <v>800</v>
      </c>
      <c r="AP204" s="20">
        <v>694</v>
      </c>
      <c r="AQ204" s="20">
        <v>681</v>
      </c>
      <c r="AR204" s="20">
        <v>0.44600000000000001</v>
      </c>
      <c r="AS204" s="20">
        <v>82</v>
      </c>
      <c r="AT204" s="20">
        <v>231</v>
      </c>
      <c r="AU204" s="20">
        <v>0.35499999999999998</v>
      </c>
      <c r="AV204" s="20">
        <v>110</v>
      </c>
      <c r="AW204" s="20">
        <v>157</v>
      </c>
      <c r="AX204" s="20">
        <v>0.70099999999999996</v>
      </c>
      <c r="AY204" s="20">
        <v>176</v>
      </c>
      <c r="AZ204" s="20">
        <v>17.600000000000001</v>
      </c>
      <c r="BA204" s="20">
        <v>421</v>
      </c>
      <c r="BB204" s="20">
        <v>42.1</v>
      </c>
      <c r="BC204" s="20">
        <v>174</v>
      </c>
      <c r="BD204" s="20">
        <v>79</v>
      </c>
      <c r="BE204" s="20">
        <v>54</v>
      </c>
      <c r="BF204" s="20">
        <v>128</v>
      </c>
      <c r="BG204" s="20">
        <v>186</v>
      </c>
      <c r="BH204" s="20">
        <v>80</v>
      </c>
      <c r="BI204" s="20">
        <v>69.400000000000006</v>
      </c>
      <c r="BJ204" s="20">
        <v>10.6</v>
      </c>
      <c r="BK204" s="20">
        <v>1.359</v>
      </c>
      <c r="BL204" s="20">
        <v>12.8</v>
      </c>
      <c r="BM204" s="20">
        <v>0.61699999999999999</v>
      </c>
      <c r="BN204" s="20">
        <v>23.1</v>
      </c>
      <c r="BO204" s="20">
        <v>15.7</v>
      </c>
      <c r="BP204" s="20">
        <v>5.4</v>
      </c>
      <c r="BQ204" s="20">
        <v>7.9</v>
      </c>
      <c r="BR204" s="20">
        <v>18.600000000000001</v>
      </c>
      <c r="BS204" s="20">
        <v>93</v>
      </c>
      <c r="BT204" s="20">
        <v>0.55500000000000005</v>
      </c>
      <c r="BU204" s="20">
        <v>-9</v>
      </c>
      <c r="BV204" s="66">
        <v>71</v>
      </c>
      <c r="BW204" s="66">
        <v>45</v>
      </c>
      <c r="BX204" s="66">
        <v>77</v>
      </c>
      <c r="BY204" s="66">
        <v>53</v>
      </c>
      <c r="BZ204" s="66">
        <v>61</v>
      </c>
      <c r="CA204" s="66">
        <v>51.8</v>
      </c>
      <c r="CB204" s="66">
        <v>93</v>
      </c>
      <c r="CC204" s="66">
        <v>124</v>
      </c>
      <c r="CD204" s="20">
        <v>0.54545454545454497</v>
      </c>
      <c r="CE204" s="20">
        <v>14.54</v>
      </c>
      <c r="CF204" s="20">
        <v>110.8</v>
      </c>
      <c r="CG204" s="20">
        <v>96.2</v>
      </c>
      <c r="CH204" s="20">
        <v>71.7</v>
      </c>
      <c r="CI204" s="20">
        <v>-0.14199999999999999</v>
      </c>
      <c r="CJ204" s="20">
        <v>4.2</v>
      </c>
      <c r="CK204" s="20">
        <v>106.6</v>
      </c>
      <c r="CL204" s="20">
        <v>102.4</v>
      </c>
      <c r="CM204" s="20">
        <v>4.2</v>
      </c>
      <c r="CN204" s="20">
        <v>109.4</v>
      </c>
      <c r="CO204" s="20">
        <v>96.3</v>
      </c>
      <c r="CP204" s="63">
        <v>0.81279999999999997</v>
      </c>
      <c r="CQ204" s="20">
        <v>-1.1000000000000001</v>
      </c>
      <c r="CR204" s="20">
        <v>-0.1</v>
      </c>
      <c r="CS204" s="20">
        <v>1291</v>
      </c>
      <c r="CT204" s="20">
        <v>14.18</v>
      </c>
      <c r="CU204" s="20">
        <v>7.82</v>
      </c>
      <c r="CV204" s="20">
        <v>839</v>
      </c>
      <c r="CW204" s="20">
        <v>769</v>
      </c>
      <c r="CX204" s="20">
        <v>656</v>
      </c>
      <c r="CY204" s="20">
        <v>0.45600000000000002</v>
      </c>
      <c r="CZ204" s="20">
        <v>71</v>
      </c>
      <c r="DA204" s="20">
        <v>211</v>
      </c>
      <c r="DB204" s="20">
        <v>0.33600000000000002</v>
      </c>
      <c r="DC204" s="20">
        <v>170</v>
      </c>
      <c r="DD204" s="20">
        <v>242</v>
      </c>
      <c r="DE204" s="20">
        <v>0.70199999999999996</v>
      </c>
      <c r="DF204" s="20">
        <v>119</v>
      </c>
      <c r="DG204" s="20">
        <v>10.818181818181818</v>
      </c>
      <c r="DH204" s="20">
        <v>435</v>
      </c>
      <c r="DI204" s="20">
        <v>39.545454545454547</v>
      </c>
      <c r="DJ204" s="20">
        <v>197</v>
      </c>
      <c r="DK204" s="20">
        <v>80</v>
      </c>
      <c r="DL204" s="20">
        <v>48</v>
      </c>
      <c r="DM204" s="20">
        <v>138</v>
      </c>
      <c r="DN204" s="20">
        <v>193</v>
      </c>
      <c r="DO204" s="20">
        <v>76.3</v>
      </c>
      <c r="DP204" s="20">
        <v>69.909000000000006</v>
      </c>
      <c r="DQ204" s="20">
        <v>6.3639999999999999</v>
      </c>
      <c r="DR204" s="20">
        <v>1.4279999999999999</v>
      </c>
      <c r="DS204" s="20">
        <v>12.545</v>
      </c>
      <c r="DT204" s="20">
        <v>0.57999999999999996</v>
      </c>
      <c r="DU204" s="20">
        <v>19.2</v>
      </c>
      <c r="DV204" s="20">
        <v>22</v>
      </c>
      <c r="DW204" s="20">
        <v>4.4000000000000004</v>
      </c>
      <c r="DX204" s="20">
        <v>7.2727272727272725</v>
      </c>
      <c r="DY204" s="20">
        <v>17.5</v>
      </c>
      <c r="DZ204" s="20">
        <v>90</v>
      </c>
      <c r="EA204" s="20">
        <v>0.55700000000000005</v>
      </c>
      <c r="EB204" s="20">
        <v>-3</v>
      </c>
      <c r="EC204" s="66">
        <v>63</v>
      </c>
      <c r="ED204" s="66">
        <v>62</v>
      </c>
      <c r="EE204" s="66">
        <v>117</v>
      </c>
      <c r="EF204" s="66">
        <v>58</v>
      </c>
      <c r="EG204" s="66">
        <v>41</v>
      </c>
      <c r="EH204" s="66">
        <v>56.5</v>
      </c>
      <c r="EI204" s="66">
        <v>90</v>
      </c>
      <c r="EJ204" s="66">
        <v>79</v>
      </c>
      <c r="EK204" s="20">
        <v>10851.36</v>
      </c>
      <c r="EL204" s="20">
        <v>11168.64</v>
      </c>
      <c r="EM204" s="20">
        <v>93.090909090909093</v>
      </c>
      <c r="EN204" s="20">
        <v>99.105500000000006</v>
      </c>
      <c r="EO204" s="20">
        <v>13.0572</v>
      </c>
      <c r="EP204" s="20">
        <v>135.29299999999998</v>
      </c>
      <c r="EQ204" s="21">
        <v>81</v>
      </c>
      <c r="ER204" s="21">
        <v>66</v>
      </c>
      <c r="ES204" s="61" t="s">
        <v>91</v>
      </c>
      <c r="ET204" s="61">
        <v>147</v>
      </c>
      <c r="EU204" s="61">
        <v>15</v>
      </c>
    </row>
    <row r="205" spans="1:151" x14ac:dyDescent="0.45">
      <c r="A205" s="64">
        <v>45280</v>
      </c>
      <c r="B205" s="21" t="s">
        <v>334</v>
      </c>
      <c r="C205" s="21">
        <v>275</v>
      </c>
      <c r="D205" s="21" t="s">
        <v>273</v>
      </c>
      <c r="E205" s="21">
        <v>104</v>
      </c>
      <c r="F205" s="50" t="s">
        <v>558</v>
      </c>
      <c r="G205" t="s">
        <v>334</v>
      </c>
      <c r="H205" t="s">
        <v>273</v>
      </c>
      <c r="I205" t="s">
        <v>334</v>
      </c>
      <c r="J205" t="s">
        <v>273</v>
      </c>
      <c r="K205" t="s">
        <v>334</v>
      </c>
      <c r="L205" t="s">
        <v>1320</v>
      </c>
      <c r="M205" t="s">
        <v>687</v>
      </c>
      <c r="N205" t="s">
        <v>661</v>
      </c>
      <c r="O205" t="s">
        <v>687</v>
      </c>
      <c r="P205" t="s">
        <v>1320</v>
      </c>
      <c r="Q205" t="s">
        <v>334</v>
      </c>
      <c r="R205" t="s">
        <v>471</v>
      </c>
      <c r="S205" t="s">
        <v>251</v>
      </c>
      <c r="T205" t="s">
        <v>274</v>
      </c>
      <c r="U205">
        <v>9</v>
      </c>
      <c r="V205">
        <v>8</v>
      </c>
      <c r="W205" s="20">
        <v>0.27272727272727298</v>
      </c>
      <c r="X205" s="20">
        <v>-8.25</v>
      </c>
      <c r="Y205" s="20">
        <v>100.2</v>
      </c>
      <c r="Z205" s="20">
        <v>108.4</v>
      </c>
      <c r="AA205" s="20">
        <v>67.2</v>
      </c>
      <c r="AB205" s="20">
        <v>-9.4E-2</v>
      </c>
      <c r="AC205" s="20">
        <v>7.73</v>
      </c>
      <c r="AD205" s="20">
        <v>108.7</v>
      </c>
      <c r="AE205" s="20">
        <v>100.9</v>
      </c>
      <c r="AF205" s="20">
        <v>7.73</v>
      </c>
      <c r="AG205" s="20">
        <v>98.9</v>
      </c>
      <c r="AH205" s="20">
        <v>110.2</v>
      </c>
      <c r="AI205" s="20">
        <v>0.22389999999999999</v>
      </c>
      <c r="AJ205" s="20">
        <v>-5</v>
      </c>
      <c r="AK205" s="20">
        <v>-0.55555555555555558</v>
      </c>
      <c r="AL205" s="20">
        <v>1007</v>
      </c>
      <c r="AM205" s="20">
        <v>-12.09</v>
      </c>
      <c r="AN205" s="20">
        <v>3.91</v>
      </c>
      <c r="AO205" s="20">
        <v>748</v>
      </c>
      <c r="AP205" s="20">
        <v>827</v>
      </c>
      <c r="AQ205" s="20">
        <v>638</v>
      </c>
      <c r="AR205" s="20">
        <v>0.41699999999999998</v>
      </c>
      <c r="AS205" s="20">
        <v>76</v>
      </c>
      <c r="AT205" s="20">
        <v>238</v>
      </c>
      <c r="AU205" s="20">
        <v>0.31900000000000001</v>
      </c>
      <c r="AV205" s="20">
        <v>140</v>
      </c>
      <c r="AW205" s="20">
        <v>202</v>
      </c>
      <c r="AX205" s="20">
        <v>0.69299999999999995</v>
      </c>
      <c r="AY205" s="20">
        <v>121</v>
      </c>
      <c r="AZ205" s="20">
        <v>13.444444444444445</v>
      </c>
      <c r="BA205" s="20">
        <v>375</v>
      </c>
      <c r="BB205" s="20">
        <v>41.666666666666664</v>
      </c>
      <c r="BC205" s="20">
        <v>151</v>
      </c>
      <c r="BD205" s="20">
        <v>78</v>
      </c>
      <c r="BE205" s="20">
        <v>17</v>
      </c>
      <c r="BF205" s="20">
        <v>157</v>
      </c>
      <c r="BG205" s="20">
        <v>188</v>
      </c>
      <c r="BH205" s="20">
        <v>68</v>
      </c>
      <c r="BI205" s="20">
        <v>75.182000000000002</v>
      </c>
      <c r="BJ205" s="20">
        <v>-7.1820000000000004</v>
      </c>
      <c r="BK205" s="20">
        <v>0.96199999999999997</v>
      </c>
      <c r="BL205" s="20">
        <v>14.273</v>
      </c>
      <c r="BM205" s="20">
        <v>0.497</v>
      </c>
      <c r="BN205" s="20">
        <v>21.6</v>
      </c>
      <c r="BO205" s="20">
        <v>18.399999999999999</v>
      </c>
      <c r="BP205" s="20">
        <v>1.5</v>
      </c>
      <c r="BQ205" s="20">
        <v>7.0909090909090908</v>
      </c>
      <c r="BR205" s="20">
        <v>17.100000000000001</v>
      </c>
      <c r="BS205" s="20">
        <v>307</v>
      </c>
      <c r="BT205" s="20">
        <v>0.41399999999999998</v>
      </c>
      <c r="BU205" s="20">
        <v>-5</v>
      </c>
      <c r="BV205" s="66">
        <v>306</v>
      </c>
      <c r="BW205" s="66">
        <v>307</v>
      </c>
      <c r="BX205" s="66">
        <v>305</v>
      </c>
      <c r="BY205" s="66">
        <v>293</v>
      </c>
      <c r="BZ205" s="66">
        <v>277</v>
      </c>
      <c r="CA205" s="66">
        <v>249.3</v>
      </c>
      <c r="CB205" s="66">
        <v>308</v>
      </c>
      <c r="CC205" s="66">
        <v>290</v>
      </c>
      <c r="CD205" s="20">
        <v>0.2</v>
      </c>
      <c r="CE205" s="20">
        <v>-13.91</v>
      </c>
      <c r="CF205" s="20">
        <v>96.3</v>
      </c>
      <c r="CG205" s="20">
        <v>110.2</v>
      </c>
      <c r="CH205" s="20">
        <v>67.099999999999994</v>
      </c>
      <c r="CI205" s="20">
        <v>-6.6000000000000003E-2</v>
      </c>
      <c r="CJ205" s="20">
        <v>12.08</v>
      </c>
      <c r="CK205" s="20">
        <v>110.4</v>
      </c>
      <c r="CL205" s="20">
        <v>98.3</v>
      </c>
      <c r="CM205" s="20">
        <v>12.08</v>
      </c>
      <c r="CN205" s="20">
        <v>95.6</v>
      </c>
      <c r="CO205" s="20">
        <v>107.4</v>
      </c>
      <c r="CP205" s="63">
        <v>0.2082</v>
      </c>
      <c r="CQ205" s="20">
        <v>-4.7</v>
      </c>
      <c r="CR205" s="20">
        <v>-0.58750000000000002</v>
      </c>
      <c r="CS205" s="20">
        <v>985</v>
      </c>
      <c r="CT205" s="20">
        <v>-15.93</v>
      </c>
      <c r="CU205" s="20">
        <v>7.32</v>
      </c>
      <c r="CV205" s="20">
        <v>660</v>
      </c>
      <c r="CW205" s="20">
        <v>791</v>
      </c>
      <c r="CX205" s="20">
        <v>564</v>
      </c>
      <c r="CY205" s="20">
        <v>0.434</v>
      </c>
      <c r="CZ205" s="20">
        <v>38</v>
      </c>
      <c r="DA205" s="20">
        <v>149</v>
      </c>
      <c r="DB205" s="20">
        <v>0.255</v>
      </c>
      <c r="DC205" s="20">
        <v>132</v>
      </c>
      <c r="DD205" s="20">
        <v>185</v>
      </c>
      <c r="DE205" s="20">
        <v>0.71399999999999997</v>
      </c>
      <c r="DF205" s="20">
        <v>96</v>
      </c>
      <c r="DG205" s="20">
        <v>12</v>
      </c>
      <c r="DH205" s="20">
        <v>299</v>
      </c>
      <c r="DI205" s="20">
        <v>37.375</v>
      </c>
      <c r="DJ205" s="20">
        <v>95</v>
      </c>
      <c r="DK205" s="20">
        <v>73</v>
      </c>
      <c r="DL205" s="20">
        <v>26</v>
      </c>
      <c r="DM205" s="20">
        <v>141</v>
      </c>
      <c r="DN205" s="20">
        <v>176</v>
      </c>
      <c r="DO205" s="20">
        <v>66</v>
      </c>
      <c r="DP205" s="20">
        <v>79.099999999999994</v>
      </c>
      <c r="DQ205" s="20">
        <v>-13.1</v>
      </c>
      <c r="DR205" s="20">
        <v>0.67400000000000004</v>
      </c>
      <c r="DS205" s="20">
        <v>14.1</v>
      </c>
      <c r="DT205" s="20">
        <v>0.51800000000000002</v>
      </c>
      <c r="DU205" s="20">
        <v>14.9</v>
      </c>
      <c r="DV205" s="20">
        <v>18.5</v>
      </c>
      <c r="DW205" s="20">
        <v>2.6</v>
      </c>
      <c r="DX205" s="20">
        <v>7.3</v>
      </c>
      <c r="DY205" s="20">
        <v>17.600000000000001</v>
      </c>
      <c r="DZ205" s="20">
        <v>296</v>
      </c>
      <c r="EA205" s="20">
        <v>0.42099999999999999</v>
      </c>
      <c r="EB205" s="20">
        <v>2</v>
      </c>
      <c r="EC205" s="66">
        <v>346</v>
      </c>
      <c r="ED205" s="66">
        <v>241</v>
      </c>
      <c r="EE205" s="66">
        <v>331</v>
      </c>
      <c r="EF205" s="66">
        <v>330</v>
      </c>
      <c r="EG205" s="66">
        <v>324</v>
      </c>
      <c r="EH205" s="66">
        <v>254.8</v>
      </c>
      <c r="EI205" s="66">
        <v>295</v>
      </c>
      <c r="EJ205" s="66">
        <v>195</v>
      </c>
      <c r="EK205" s="20">
        <v>11042.04</v>
      </c>
      <c r="EL205" s="20">
        <v>10438.92</v>
      </c>
      <c r="EM205" s="20">
        <v>104.19289999999999</v>
      </c>
      <c r="EN205" s="20">
        <v>99.981818181818184</v>
      </c>
      <c r="EO205" s="20">
        <v>12.2094</v>
      </c>
      <c r="EP205" s="20">
        <v>121.96799999999999</v>
      </c>
      <c r="EQ205" s="21">
        <v>48</v>
      </c>
      <c r="ER205" s="21">
        <v>47</v>
      </c>
      <c r="ES205" s="61" t="s">
        <v>334</v>
      </c>
      <c r="ET205" s="61">
        <v>95</v>
      </c>
      <c r="EU205" s="61">
        <v>1</v>
      </c>
    </row>
    <row r="206" spans="1:151" x14ac:dyDescent="0.45">
      <c r="A206" s="64">
        <v>45280</v>
      </c>
      <c r="B206" s="21" t="s">
        <v>249</v>
      </c>
      <c r="C206" s="21">
        <v>67</v>
      </c>
      <c r="D206" s="21" t="s">
        <v>245</v>
      </c>
      <c r="E206" s="21">
        <v>246</v>
      </c>
      <c r="F206" s="50" t="s">
        <v>558</v>
      </c>
      <c r="G206" t="s">
        <v>249</v>
      </c>
      <c r="H206" t="s">
        <v>245</v>
      </c>
      <c r="I206" t="s">
        <v>249</v>
      </c>
      <c r="J206" t="s">
        <v>245</v>
      </c>
      <c r="K206" t="s">
        <v>249</v>
      </c>
      <c r="L206" t="s">
        <v>245</v>
      </c>
      <c r="M206" t="s">
        <v>249</v>
      </c>
      <c r="N206" t="s">
        <v>245</v>
      </c>
      <c r="O206" t="s">
        <v>249</v>
      </c>
      <c r="P206" t="s">
        <v>245</v>
      </c>
      <c r="Q206" t="s">
        <v>249</v>
      </c>
      <c r="R206" t="s">
        <v>245</v>
      </c>
      <c r="S206" t="s">
        <v>118</v>
      </c>
      <c r="T206" t="s">
        <v>84</v>
      </c>
      <c r="U206">
        <v>10</v>
      </c>
      <c r="V206">
        <v>9</v>
      </c>
      <c r="W206" s="20">
        <v>0.72727272727272696</v>
      </c>
      <c r="X206" s="20">
        <v>3.79</v>
      </c>
      <c r="Y206" s="20">
        <v>107.5</v>
      </c>
      <c r="Z206" s="20">
        <v>103.7</v>
      </c>
      <c r="AA206" s="20">
        <v>68.599999999999994</v>
      </c>
      <c r="AB206" s="20">
        <v>4.0000000000000001E-3</v>
      </c>
      <c r="AC206" s="20">
        <v>-0.78</v>
      </c>
      <c r="AD206" s="20">
        <v>103.4</v>
      </c>
      <c r="AE206" s="20">
        <v>104.2</v>
      </c>
      <c r="AF206" s="20">
        <v>-0.78</v>
      </c>
      <c r="AG206" s="20">
        <v>108.2</v>
      </c>
      <c r="AH206" s="20">
        <v>102.3</v>
      </c>
      <c r="AI206" s="20">
        <v>0.65569999999999995</v>
      </c>
      <c r="AJ206" s="20">
        <v>-1.1000000000000001</v>
      </c>
      <c r="AK206" s="20">
        <v>-0.11000000000000001</v>
      </c>
      <c r="AL206" s="20">
        <v>1260</v>
      </c>
      <c r="AM206" s="20">
        <v>3.18</v>
      </c>
      <c r="AN206" s="20">
        <v>-1.62</v>
      </c>
      <c r="AO206" s="20">
        <v>837</v>
      </c>
      <c r="AP206" s="20">
        <v>756</v>
      </c>
      <c r="AQ206" s="20">
        <v>653</v>
      </c>
      <c r="AR206" s="20">
        <v>0.46600000000000003</v>
      </c>
      <c r="AS206" s="20">
        <v>79</v>
      </c>
      <c r="AT206" s="20">
        <v>221</v>
      </c>
      <c r="AU206" s="20">
        <v>0.35699999999999998</v>
      </c>
      <c r="AV206" s="20">
        <v>150</v>
      </c>
      <c r="AW206" s="20">
        <v>214</v>
      </c>
      <c r="AX206" s="20">
        <v>0.70099999999999996</v>
      </c>
      <c r="AY206" s="20">
        <v>106</v>
      </c>
      <c r="AZ206" s="20">
        <v>10.6</v>
      </c>
      <c r="BA206" s="20">
        <v>397</v>
      </c>
      <c r="BB206" s="20">
        <v>39.700000000000003</v>
      </c>
      <c r="BC206" s="20">
        <v>166</v>
      </c>
      <c r="BD206" s="20">
        <v>73</v>
      </c>
      <c r="BE206" s="20">
        <v>33</v>
      </c>
      <c r="BF206" s="20">
        <v>121</v>
      </c>
      <c r="BG206" s="20">
        <v>173</v>
      </c>
      <c r="BH206" s="20">
        <v>76.099999999999994</v>
      </c>
      <c r="BI206" s="20">
        <v>68.727000000000004</v>
      </c>
      <c r="BJ206" s="20">
        <v>7.3639999999999999</v>
      </c>
      <c r="BK206" s="20">
        <v>1.3720000000000001</v>
      </c>
      <c r="BL206" s="20">
        <v>11</v>
      </c>
      <c r="BM206" s="20">
        <v>0.60299999999999998</v>
      </c>
      <c r="BN206" s="20">
        <v>20.100000000000001</v>
      </c>
      <c r="BO206" s="20">
        <v>19.5</v>
      </c>
      <c r="BP206" s="20">
        <v>3</v>
      </c>
      <c r="BQ206" s="20">
        <v>6.6363636363636367</v>
      </c>
      <c r="BR206" s="20">
        <v>15.7</v>
      </c>
      <c r="BS206" s="20">
        <v>104</v>
      </c>
      <c r="BT206" s="20">
        <v>0.54700000000000004</v>
      </c>
      <c r="BU206" s="20">
        <v>-7</v>
      </c>
      <c r="BV206" s="66">
        <v>95</v>
      </c>
      <c r="BW206" s="66">
        <v>130</v>
      </c>
      <c r="BX206" s="66">
        <v>104</v>
      </c>
      <c r="BY206" s="66">
        <v>123</v>
      </c>
      <c r="BZ206" s="66">
        <v>124</v>
      </c>
      <c r="CA206" s="66">
        <v>98.2</v>
      </c>
      <c r="CB206" s="66">
        <v>105</v>
      </c>
      <c r="CC206" s="66">
        <v>135</v>
      </c>
      <c r="CD206" s="20">
        <v>0.2</v>
      </c>
      <c r="CE206" s="20">
        <v>-9.77</v>
      </c>
      <c r="CF206" s="20">
        <v>98.5</v>
      </c>
      <c r="CG206" s="20">
        <v>108.3</v>
      </c>
      <c r="CH206" s="20">
        <v>69.400000000000006</v>
      </c>
      <c r="CI206" s="20">
        <v>-0.114</v>
      </c>
      <c r="CJ206" s="20">
        <v>2.4500000000000002</v>
      </c>
      <c r="CK206" s="20">
        <v>105.5</v>
      </c>
      <c r="CL206" s="20">
        <v>103.1</v>
      </c>
      <c r="CM206" s="20">
        <v>8.33</v>
      </c>
      <c r="CN206" s="20">
        <v>98.8</v>
      </c>
      <c r="CO206" s="20">
        <v>108.3</v>
      </c>
      <c r="CP206" s="63">
        <v>0.25750000000000001</v>
      </c>
      <c r="CQ206" s="20">
        <v>-5.2</v>
      </c>
      <c r="CR206" s="20">
        <v>-0.57777777777777783</v>
      </c>
      <c r="CS206" s="20">
        <v>991</v>
      </c>
      <c r="CT206" s="20">
        <v>-12.41</v>
      </c>
      <c r="CU206" s="20">
        <v>-1.85</v>
      </c>
      <c r="CV206" s="20">
        <v>700</v>
      </c>
      <c r="CW206" s="20">
        <v>749</v>
      </c>
      <c r="CX206" s="20">
        <v>657</v>
      </c>
      <c r="CY206" s="20">
        <v>0.39700000000000002</v>
      </c>
      <c r="CZ206" s="20">
        <v>49</v>
      </c>
      <c r="DA206" s="20">
        <v>196</v>
      </c>
      <c r="DB206" s="20">
        <v>0.25</v>
      </c>
      <c r="DC206" s="20">
        <v>129</v>
      </c>
      <c r="DD206" s="20">
        <v>192</v>
      </c>
      <c r="DE206" s="20">
        <v>0.67200000000000004</v>
      </c>
      <c r="DF206" s="20">
        <v>155</v>
      </c>
      <c r="DG206" s="20">
        <v>17.222222222222221</v>
      </c>
      <c r="DH206" s="20">
        <v>424</v>
      </c>
      <c r="DI206" s="20">
        <v>47.111111111111114</v>
      </c>
      <c r="DJ206" s="20">
        <v>119</v>
      </c>
      <c r="DK206" s="20">
        <v>72</v>
      </c>
      <c r="DL206" s="20">
        <v>34</v>
      </c>
      <c r="DM206" s="20">
        <v>128</v>
      </c>
      <c r="DN206" s="20">
        <v>190</v>
      </c>
      <c r="DO206" s="20">
        <v>70</v>
      </c>
      <c r="DP206" s="20">
        <v>74.900000000000006</v>
      </c>
      <c r="DQ206" s="20">
        <v>-4.9000000000000004</v>
      </c>
      <c r="DR206" s="20">
        <v>0.93</v>
      </c>
      <c r="DS206" s="20">
        <v>12.8</v>
      </c>
      <c r="DT206" s="20">
        <v>0.56200000000000006</v>
      </c>
      <c r="DU206" s="20">
        <v>19.600000000000001</v>
      </c>
      <c r="DV206" s="20">
        <v>19.2</v>
      </c>
      <c r="DW206" s="20">
        <v>3.4</v>
      </c>
      <c r="DX206" s="20">
        <v>7.2</v>
      </c>
      <c r="DY206" s="20">
        <v>19</v>
      </c>
      <c r="DZ206" s="20">
        <v>335</v>
      </c>
      <c r="EA206" s="20">
        <v>0.39</v>
      </c>
      <c r="EB206" s="20">
        <v>-2</v>
      </c>
      <c r="EC206" s="66">
        <v>329</v>
      </c>
      <c r="ED206" s="66">
        <v>294</v>
      </c>
      <c r="EE206" s="66">
        <v>335</v>
      </c>
      <c r="EF206" s="66">
        <v>269</v>
      </c>
      <c r="EG206" s="66">
        <v>289</v>
      </c>
      <c r="EH206" s="66">
        <v>254.3</v>
      </c>
      <c r="EI206" s="66">
        <v>338</v>
      </c>
      <c r="EJ206" s="66">
        <v>299</v>
      </c>
      <c r="EK206" s="20">
        <v>11642.25</v>
      </c>
      <c r="EL206" s="20">
        <v>10214.450000000001</v>
      </c>
      <c r="EM206" s="20">
        <v>79.2</v>
      </c>
      <c r="EN206" s="20">
        <v>84.945454545454552</v>
      </c>
      <c r="EO206" s="20">
        <v>10.5504</v>
      </c>
      <c r="EP206" s="20">
        <v>133.19</v>
      </c>
      <c r="EQ206" s="21">
        <v>85</v>
      </c>
      <c r="ER206" s="21">
        <v>88</v>
      </c>
      <c r="ES206" s="61" t="s">
        <v>245</v>
      </c>
      <c r="ET206" s="61">
        <v>173</v>
      </c>
      <c r="EU206" s="61">
        <v>-3</v>
      </c>
    </row>
    <row r="207" spans="1:151" x14ac:dyDescent="0.45">
      <c r="A207" s="64">
        <v>45280</v>
      </c>
      <c r="B207" s="21" t="s">
        <v>137</v>
      </c>
      <c r="C207" s="21">
        <v>99</v>
      </c>
      <c r="D207" s="21" t="s">
        <v>269</v>
      </c>
      <c r="E207" s="21">
        <v>186</v>
      </c>
      <c r="F207" s="50" t="s">
        <v>558</v>
      </c>
      <c r="G207" t="s">
        <v>137</v>
      </c>
      <c r="H207" t="s">
        <v>269</v>
      </c>
      <c r="I207" t="s">
        <v>137</v>
      </c>
      <c r="J207" t="s">
        <v>269</v>
      </c>
      <c r="K207" t="s">
        <v>137</v>
      </c>
      <c r="L207" t="s">
        <v>269</v>
      </c>
      <c r="M207" t="s">
        <v>137</v>
      </c>
      <c r="N207" t="s">
        <v>710</v>
      </c>
      <c r="O207" t="s">
        <v>137</v>
      </c>
      <c r="P207" t="s">
        <v>1387</v>
      </c>
      <c r="Q207" t="s">
        <v>137</v>
      </c>
      <c r="R207" t="s">
        <v>486</v>
      </c>
      <c r="S207" t="s">
        <v>17</v>
      </c>
      <c r="T207" t="s">
        <v>84</v>
      </c>
      <c r="U207">
        <v>10</v>
      </c>
      <c r="V207">
        <v>10</v>
      </c>
      <c r="W207" s="20">
        <v>0.7</v>
      </c>
      <c r="X207" s="20">
        <v>9</v>
      </c>
      <c r="Y207" s="20">
        <v>106</v>
      </c>
      <c r="Z207" s="20">
        <v>97</v>
      </c>
      <c r="AA207" s="20">
        <v>69.900000000000006</v>
      </c>
      <c r="AB207" s="20">
        <v>6.3E-2</v>
      </c>
      <c r="AC207" s="20">
        <v>2.95</v>
      </c>
      <c r="AD207" s="20">
        <v>107</v>
      </c>
      <c r="AE207" s="20">
        <v>104.1</v>
      </c>
      <c r="AF207" s="20">
        <v>2.95</v>
      </c>
      <c r="AG207" s="20">
        <v>105.3</v>
      </c>
      <c r="AH207" s="20">
        <v>98.2</v>
      </c>
      <c r="AI207" s="20">
        <v>0.69040000000000001</v>
      </c>
      <c r="AJ207" s="20">
        <v>-0.2</v>
      </c>
      <c r="AK207" s="20">
        <v>-0.02</v>
      </c>
      <c r="AL207" s="20">
        <v>1312</v>
      </c>
      <c r="AM207" s="20">
        <v>7.18</v>
      </c>
      <c r="AN207" s="20">
        <v>4.38</v>
      </c>
      <c r="AO207" s="20">
        <v>715</v>
      </c>
      <c r="AP207" s="20">
        <v>687</v>
      </c>
      <c r="AQ207" s="20">
        <v>577</v>
      </c>
      <c r="AR207" s="20">
        <v>0.40699999999999997</v>
      </c>
      <c r="AS207" s="20">
        <v>76</v>
      </c>
      <c r="AT207" s="20">
        <v>239</v>
      </c>
      <c r="AU207" s="20">
        <v>0.318</v>
      </c>
      <c r="AV207" s="20">
        <v>169</v>
      </c>
      <c r="AW207" s="20">
        <v>240</v>
      </c>
      <c r="AX207" s="20">
        <v>0.70399999999999996</v>
      </c>
      <c r="AY207" s="20">
        <v>98</v>
      </c>
      <c r="AZ207" s="20">
        <v>9.8000000000000007</v>
      </c>
      <c r="BA207" s="20">
        <v>385</v>
      </c>
      <c r="BB207" s="20">
        <v>38.5</v>
      </c>
      <c r="BC207" s="20">
        <v>110</v>
      </c>
      <c r="BD207" s="20">
        <v>56</v>
      </c>
      <c r="BE207" s="20">
        <v>34</v>
      </c>
      <c r="BF207" s="20">
        <v>112</v>
      </c>
      <c r="BG207" s="20">
        <v>175</v>
      </c>
      <c r="BH207" s="20">
        <v>71.5</v>
      </c>
      <c r="BI207" s="20">
        <v>68.7</v>
      </c>
      <c r="BJ207" s="20">
        <v>2.8</v>
      </c>
      <c r="BK207" s="20">
        <v>0.98199999999999998</v>
      </c>
      <c r="BL207" s="20">
        <v>11.2</v>
      </c>
      <c r="BM207" s="20">
        <v>0.5</v>
      </c>
      <c r="BN207" s="20">
        <v>23.9</v>
      </c>
      <c r="BO207" s="20">
        <v>24</v>
      </c>
      <c r="BP207" s="20">
        <v>3.4</v>
      </c>
      <c r="BQ207" s="20">
        <v>5.6</v>
      </c>
      <c r="BR207" s="20">
        <v>17.5</v>
      </c>
      <c r="BS207" s="20">
        <v>28</v>
      </c>
      <c r="BT207" s="20">
        <v>0.61199999999999999</v>
      </c>
      <c r="BU207" s="20">
        <v>5</v>
      </c>
      <c r="BV207" s="66">
        <v>113</v>
      </c>
      <c r="BW207" s="66">
        <v>93</v>
      </c>
      <c r="BX207" s="66">
        <v>64</v>
      </c>
      <c r="BY207" s="66">
        <v>85</v>
      </c>
      <c r="BZ207" s="66">
        <v>86</v>
      </c>
      <c r="CA207" s="66">
        <v>62</v>
      </c>
      <c r="CB207" s="66">
        <v>28</v>
      </c>
      <c r="CC207" s="66">
        <v>173</v>
      </c>
      <c r="CD207" s="20">
        <v>0.4</v>
      </c>
      <c r="CE207" s="20">
        <v>-5.33</v>
      </c>
      <c r="CF207" s="20">
        <v>99.3</v>
      </c>
      <c r="CG207" s="20">
        <v>104.6</v>
      </c>
      <c r="CH207" s="20">
        <v>69.7</v>
      </c>
      <c r="CI207" s="20">
        <v>-0.16700000000000001</v>
      </c>
      <c r="CJ207" s="20">
        <v>-7.37</v>
      </c>
      <c r="CK207" s="20">
        <v>99.6</v>
      </c>
      <c r="CL207" s="20">
        <v>107</v>
      </c>
      <c r="CM207" s="20">
        <v>-4.2699999999999996</v>
      </c>
      <c r="CN207" s="20">
        <v>100</v>
      </c>
      <c r="CO207" s="20">
        <v>102.9</v>
      </c>
      <c r="CP207" s="63">
        <v>0.42</v>
      </c>
      <c r="CQ207" s="20">
        <v>-4.5</v>
      </c>
      <c r="CR207" s="20">
        <v>-0.45</v>
      </c>
      <c r="CS207" s="20">
        <v>1108</v>
      </c>
      <c r="CT207" s="20">
        <v>-6.79</v>
      </c>
      <c r="CU207" s="20">
        <v>-9.09</v>
      </c>
      <c r="CV207" s="20">
        <v>718</v>
      </c>
      <c r="CW207" s="20">
        <v>695</v>
      </c>
      <c r="CX207" s="20">
        <v>604</v>
      </c>
      <c r="CY207" s="20">
        <v>0.45</v>
      </c>
      <c r="CZ207" s="20">
        <v>60</v>
      </c>
      <c r="DA207" s="20">
        <v>191</v>
      </c>
      <c r="DB207" s="20">
        <v>0.314</v>
      </c>
      <c r="DC207" s="20">
        <v>114</v>
      </c>
      <c r="DD207" s="20">
        <v>164</v>
      </c>
      <c r="DE207" s="20">
        <v>0.69499999999999995</v>
      </c>
      <c r="DF207" s="20">
        <v>125</v>
      </c>
      <c r="DG207" s="20">
        <v>12.5</v>
      </c>
      <c r="DH207" s="20">
        <v>361</v>
      </c>
      <c r="DI207" s="20">
        <v>36.1</v>
      </c>
      <c r="DJ207" s="20">
        <v>137</v>
      </c>
      <c r="DK207" s="20">
        <v>86</v>
      </c>
      <c r="DL207" s="20">
        <v>43</v>
      </c>
      <c r="DM207" s="20">
        <v>153</v>
      </c>
      <c r="DN207" s="20">
        <v>171</v>
      </c>
      <c r="DO207" s="20">
        <v>71.8</v>
      </c>
      <c r="DP207" s="20">
        <v>69.5</v>
      </c>
      <c r="DQ207" s="20">
        <v>2.2999999999999998</v>
      </c>
      <c r="DR207" s="20">
        <v>0.89500000000000002</v>
      </c>
      <c r="DS207" s="20">
        <v>15.3</v>
      </c>
      <c r="DT207" s="20">
        <v>0.56200000000000006</v>
      </c>
      <c r="DU207" s="20">
        <v>19.100000000000001</v>
      </c>
      <c r="DV207" s="20">
        <v>16.399999999999999</v>
      </c>
      <c r="DW207" s="20">
        <v>4.3</v>
      </c>
      <c r="DX207" s="20">
        <v>8.6</v>
      </c>
      <c r="DY207" s="20">
        <v>17.100000000000001</v>
      </c>
      <c r="DZ207" s="20">
        <v>314</v>
      </c>
      <c r="EA207" s="20">
        <v>0.41</v>
      </c>
      <c r="EB207" s="20">
        <v>-6</v>
      </c>
      <c r="EC207" s="66">
        <v>245</v>
      </c>
      <c r="ED207" s="66">
        <v>244</v>
      </c>
      <c r="EE207" s="66">
        <v>284</v>
      </c>
      <c r="EF207" s="66">
        <v>220</v>
      </c>
      <c r="EG207" s="66">
        <v>239</v>
      </c>
      <c r="EH207" s="66">
        <v>219.7</v>
      </c>
      <c r="EI207" s="66">
        <v>300</v>
      </c>
      <c r="EJ207" s="66">
        <v>241</v>
      </c>
      <c r="EK207" s="20">
        <v>11087.599999999999</v>
      </c>
      <c r="EL207" s="20">
        <v>9632.1</v>
      </c>
      <c r="EM207" s="20">
        <v>96.32</v>
      </c>
      <c r="EN207" s="20">
        <v>85.679999999999993</v>
      </c>
      <c r="EO207" s="20">
        <v>12.1625</v>
      </c>
      <c r="EP207" s="20">
        <v>120.38399999999999</v>
      </c>
      <c r="EQ207" s="21">
        <v>94</v>
      </c>
      <c r="ER207" s="21">
        <v>82</v>
      </c>
      <c r="ES207" s="61" t="s">
        <v>137</v>
      </c>
      <c r="ET207" s="61">
        <v>176</v>
      </c>
      <c r="EU207" s="61">
        <v>12</v>
      </c>
    </row>
    <row r="208" spans="1:151" x14ac:dyDescent="0.45">
      <c r="A208" s="64">
        <v>45280</v>
      </c>
      <c r="B208" s="21" t="s">
        <v>905</v>
      </c>
      <c r="C208" s="21">
        <v>251</v>
      </c>
      <c r="D208" s="21" t="s">
        <v>267</v>
      </c>
      <c r="E208" s="21">
        <v>247</v>
      </c>
      <c r="F208" s="50" t="s">
        <v>558</v>
      </c>
      <c r="G208" t="s">
        <v>380</v>
      </c>
      <c r="H208" t="s">
        <v>267</v>
      </c>
      <c r="I208" t="s">
        <v>380</v>
      </c>
      <c r="J208" t="s">
        <v>267</v>
      </c>
      <c r="K208" t="s">
        <v>736</v>
      </c>
      <c r="L208" t="s">
        <v>267</v>
      </c>
      <c r="M208" t="s">
        <v>1274</v>
      </c>
      <c r="N208" t="s">
        <v>604</v>
      </c>
      <c r="O208" t="s">
        <v>1405</v>
      </c>
      <c r="P208" t="s">
        <v>267</v>
      </c>
      <c r="Q208" t="s">
        <v>500</v>
      </c>
      <c r="R208" t="s">
        <v>267</v>
      </c>
      <c r="S208" t="s">
        <v>312</v>
      </c>
      <c r="T208" t="s">
        <v>166</v>
      </c>
      <c r="U208">
        <v>9</v>
      </c>
      <c r="V208">
        <v>9</v>
      </c>
      <c r="W208" s="20">
        <v>0.36363636363636398</v>
      </c>
      <c r="X208" s="20">
        <v>-19.12</v>
      </c>
      <c r="Y208" s="20">
        <v>91.8</v>
      </c>
      <c r="Z208" s="20">
        <v>110.9</v>
      </c>
      <c r="AA208" s="20">
        <v>66.599999999999994</v>
      </c>
      <c r="AB208" s="20">
        <v>8.2000000000000003E-2</v>
      </c>
      <c r="AC208" s="20">
        <v>1.67</v>
      </c>
      <c r="AD208" s="20">
        <v>105</v>
      </c>
      <c r="AE208" s="20">
        <v>103.3</v>
      </c>
      <c r="AF208" s="20">
        <v>1.67</v>
      </c>
      <c r="AG208" s="20">
        <v>90.1</v>
      </c>
      <c r="AH208" s="20">
        <v>112.1</v>
      </c>
      <c r="AI208" s="20">
        <v>7.5499999999999998E-2</v>
      </c>
      <c r="AJ208" s="20">
        <v>-4.9000000000000004</v>
      </c>
      <c r="AK208" s="20">
        <v>-0.54444444444444451</v>
      </c>
      <c r="AL208" s="20">
        <v>969</v>
      </c>
      <c r="AM208" s="20">
        <v>-16.510000000000002</v>
      </c>
      <c r="AN208" s="20">
        <v>-1.51</v>
      </c>
      <c r="AO208" s="20">
        <v>709</v>
      </c>
      <c r="AP208" s="20">
        <v>777</v>
      </c>
      <c r="AQ208" s="20">
        <v>625</v>
      </c>
      <c r="AR208" s="20">
        <v>0.41</v>
      </c>
      <c r="AS208" s="20">
        <v>62</v>
      </c>
      <c r="AT208" s="20">
        <v>217</v>
      </c>
      <c r="AU208" s="20">
        <v>0.28599999999999998</v>
      </c>
      <c r="AV208" s="20">
        <v>135</v>
      </c>
      <c r="AW208" s="20">
        <v>202</v>
      </c>
      <c r="AX208" s="20">
        <v>0.66800000000000004</v>
      </c>
      <c r="AY208" s="20">
        <v>129</v>
      </c>
      <c r="AZ208" s="20">
        <v>14.333333333333334</v>
      </c>
      <c r="BA208" s="20">
        <v>367</v>
      </c>
      <c r="BB208" s="20">
        <v>40.777777777777779</v>
      </c>
      <c r="BC208" s="20">
        <v>125</v>
      </c>
      <c r="BD208" s="20">
        <v>77</v>
      </c>
      <c r="BE208" s="20">
        <v>36</v>
      </c>
      <c r="BF208" s="20">
        <v>152</v>
      </c>
      <c r="BG208" s="20">
        <v>199</v>
      </c>
      <c r="BH208" s="20">
        <v>64.5</v>
      </c>
      <c r="BI208" s="20">
        <v>70.635999999999996</v>
      </c>
      <c r="BJ208" s="20">
        <v>-6.1820000000000004</v>
      </c>
      <c r="BK208" s="20">
        <v>0.82199999999999995</v>
      </c>
      <c r="BL208" s="20">
        <v>13.818</v>
      </c>
      <c r="BM208" s="20">
        <v>0.50700000000000001</v>
      </c>
      <c r="BN208" s="20">
        <v>19.7</v>
      </c>
      <c r="BO208" s="20">
        <v>18.399999999999999</v>
      </c>
      <c r="BP208" s="20">
        <v>3.3</v>
      </c>
      <c r="BQ208" s="20">
        <v>7</v>
      </c>
      <c r="BR208" s="20">
        <v>18.100000000000001</v>
      </c>
      <c r="BS208" s="20">
        <v>348</v>
      </c>
      <c r="BT208" s="20">
        <v>0.376</v>
      </c>
      <c r="BU208" s="20">
        <v>-4</v>
      </c>
      <c r="BV208" s="66">
        <v>342</v>
      </c>
      <c r="BW208" s="66">
        <v>313</v>
      </c>
      <c r="BX208" s="66">
        <v>283</v>
      </c>
      <c r="BY208" s="66">
        <v>354</v>
      </c>
      <c r="BZ208" s="66">
        <v>351</v>
      </c>
      <c r="CA208" s="66">
        <v>275.5</v>
      </c>
      <c r="CB208" s="66">
        <v>348</v>
      </c>
      <c r="CC208" s="66">
        <v>262</v>
      </c>
      <c r="CD208" s="20">
        <v>0.27272727272727298</v>
      </c>
      <c r="CE208" s="20">
        <v>-9.7200000000000006</v>
      </c>
      <c r="CF208" s="20">
        <v>98.1</v>
      </c>
      <c r="CG208" s="20">
        <v>107.8</v>
      </c>
      <c r="CH208" s="20">
        <v>70.599999999999994</v>
      </c>
      <c r="CI208" s="20">
        <v>-6.6000000000000003E-2</v>
      </c>
      <c r="CJ208" s="20">
        <v>1.97</v>
      </c>
      <c r="CK208" s="20">
        <v>106.8</v>
      </c>
      <c r="CL208" s="20">
        <v>104.8</v>
      </c>
      <c r="CM208" s="20">
        <v>2.5499999999999998</v>
      </c>
      <c r="CN208" s="20">
        <v>97.8</v>
      </c>
      <c r="CO208" s="20">
        <v>106.7</v>
      </c>
      <c r="CP208" s="63">
        <v>0.26939999999999997</v>
      </c>
      <c r="CQ208" s="20">
        <v>-5.8</v>
      </c>
      <c r="CR208" s="20">
        <v>-0.64444444444444438</v>
      </c>
      <c r="CS208" s="20">
        <v>996</v>
      </c>
      <c r="CT208" s="20">
        <v>-6.91</v>
      </c>
      <c r="CU208" s="20">
        <v>0.76</v>
      </c>
      <c r="CV208" s="20">
        <v>781</v>
      </c>
      <c r="CW208" s="20">
        <v>791</v>
      </c>
      <c r="CX208" s="20">
        <v>656</v>
      </c>
      <c r="CY208" s="20">
        <v>0.42499999999999999</v>
      </c>
      <c r="CZ208" s="20">
        <v>75</v>
      </c>
      <c r="DA208" s="20">
        <v>250</v>
      </c>
      <c r="DB208" s="20">
        <v>0.3</v>
      </c>
      <c r="DC208" s="20">
        <v>148</v>
      </c>
      <c r="DD208" s="20">
        <v>203</v>
      </c>
      <c r="DE208" s="20">
        <v>0.72899999999999998</v>
      </c>
      <c r="DF208" s="20">
        <v>122</v>
      </c>
      <c r="DG208" s="20">
        <v>13.555555555555555</v>
      </c>
      <c r="DH208" s="20">
        <v>393</v>
      </c>
      <c r="DI208" s="20">
        <v>43.666666666666664</v>
      </c>
      <c r="DJ208" s="20">
        <v>133</v>
      </c>
      <c r="DK208" s="20">
        <v>61</v>
      </c>
      <c r="DL208" s="20">
        <v>27</v>
      </c>
      <c r="DM208" s="20">
        <v>155</v>
      </c>
      <c r="DN208" s="20">
        <v>203</v>
      </c>
      <c r="DO208" s="20">
        <v>71</v>
      </c>
      <c r="DP208" s="20">
        <v>71.909000000000006</v>
      </c>
      <c r="DQ208" s="20">
        <v>-0.90900000000000003</v>
      </c>
      <c r="DR208" s="20">
        <v>0.85799999999999998</v>
      </c>
      <c r="DS208" s="20">
        <v>14.090999999999999</v>
      </c>
      <c r="DT208" s="20">
        <v>0.39400000000000002</v>
      </c>
      <c r="DU208" s="20">
        <v>22.7</v>
      </c>
      <c r="DV208" s="20">
        <v>18.5</v>
      </c>
      <c r="DW208" s="20">
        <v>2.5</v>
      </c>
      <c r="DX208" s="20">
        <v>5.5454545454545459</v>
      </c>
      <c r="DY208" s="20">
        <v>18.5</v>
      </c>
      <c r="DZ208" s="20">
        <v>324</v>
      </c>
      <c r="EA208" s="20">
        <v>0.40100000000000002</v>
      </c>
      <c r="EB208" s="20">
        <v>-4</v>
      </c>
      <c r="EC208" s="66">
        <v>283</v>
      </c>
      <c r="ED208" s="66">
        <v>299</v>
      </c>
      <c r="EE208" s="66">
        <v>327</v>
      </c>
      <c r="EF208" s="66">
        <v>276</v>
      </c>
      <c r="EG208" s="66">
        <v>288</v>
      </c>
      <c r="EH208" s="66">
        <v>247.2</v>
      </c>
      <c r="EI208" s="66">
        <v>324</v>
      </c>
      <c r="EJ208" s="66">
        <v>304</v>
      </c>
      <c r="EK208" s="20">
        <v>9896.0399999999991</v>
      </c>
      <c r="EL208" s="20">
        <v>10879.289999999999</v>
      </c>
      <c r="EM208" s="20">
        <v>76.62709090909091</v>
      </c>
      <c r="EN208" s="20">
        <v>98.637</v>
      </c>
      <c r="EO208" s="20">
        <v>13.194900000000001</v>
      </c>
      <c r="EP208" s="20">
        <v>135.60400000000001</v>
      </c>
      <c r="EQ208" s="21">
        <v>73</v>
      </c>
      <c r="ER208" s="21">
        <v>75</v>
      </c>
      <c r="ES208" s="61" t="s">
        <v>267</v>
      </c>
      <c r="ET208" s="61">
        <v>148</v>
      </c>
      <c r="EU208" s="61">
        <v>-2</v>
      </c>
    </row>
    <row r="209" spans="1:151" x14ac:dyDescent="0.45">
      <c r="A209" s="64">
        <v>45280</v>
      </c>
      <c r="B209" s="21" t="s">
        <v>903</v>
      </c>
      <c r="C209" s="21">
        <v>188</v>
      </c>
      <c r="D209" s="21" t="s">
        <v>98</v>
      </c>
      <c r="E209" s="21">
        <v>253</v>
      </c>
      <c r="F209" s="50" t="s">
        <v>558</v>
      </c>
      <c r="G209" t="s">
        <v>534</v>
      </c>
      <c r="H209" t="s">
        <v>98</v>
      </c>
      <c r="I209" t="s">
        <v>534</v>
      </c>
      <c r="J209" t="s">
        <v>98</v>
      </c>
      <c r="K209" t="s">
        <v>619</v>
      </c>
      <c r="L209" t="s">
        <v>98</v>
      </c>
      <c r="M209" t="s">
        <v>619</v>
      </c>
      <c r="N209" t="s">
        <v>98</v>
      </c>
      <c r="O209" t="s">
        <v>619</v>
      </c>
      <c r="P209" t="s">
        <v>98</v>
      </c>
      <c r="Q209" t="s">
        <v>425</v>
      </c>
      <c r="R209" t="s">
        <v>98</v>
      </c>
      <c r="S209" t="s">
        <v>29</v>
      </c>
      <c r="T209" t="s">
        <v>82</v>
      </c>
      <c r="U209">
        <v>10</v>
      </c>
      <c r="V209">
        <v>11</v>
      </c>
      <c r="W209" s="20">
        <v>0.7</v>
      </c>
      <c r="X209" s="20">
        <v>11.18</v>
      </c>
      <c r="Y209" s="20">
        <v>111.1</v>
      </c>
      <c r="Z209" s="20">
        <v>99.9</v>
      </c>
      <c r="AA209" s="20">
        <v>69.7</v>
      </c>
      <c r="AB209" s="20">
        <v>1.6E-2</v>
      </c>
      <c r="AC209" s="20">
        <v>-0.82</v>
      </c>
      <c r="AD209" s="20">
        <v>104.5</v>
      </c>
      <c r="AE209" s="20">
        <v>105.3</v>
      </c>
      <c r="AF209" s="20">
        <v>-2.96</v>
      </c>
      <c r="AG209" s="20">
        <v>112</v>
      </c>
      <c r="AH209" s="20">
        <v>100.1</v>
      </c>
      <c r="AI209" s="20">
        <v>0.78410000000000002</v>
      </c>
      <c r="AJ209" s="20">
        <v>-0.2</v>
      </c>
      <c r="AK209" s="20">
        <v>-0.02</v>
      </c>
      <c r="AL209" s="20">
        <v>1326</v>
      </c>
      <c r="AM209" s="20">
        <v>10</v>
      </c>
      <c r="AN209" s="20">
        <v>1.3</v>
      </c>
      <c r="AO209" s="20">
        <v>793</v>
      </c>
      <c r="AP209" s="20">
        <v>706</v>
      </c>
      <c r="AQ209" s="20">
        <v>635</v>
      </c>
      <c r="AR209" s="20">
        <v>0.45400000000000001</v>
      </c>
      <c r="AS209" s="20">
        <v>79</v>
      </c>
      <c r="AT209" s="20">
        <v>227</v>
      </c>
      <c r="AU209" s="20">
        <v>0.34799999999999998</v>
      </c>
      <c r="AV209" s="20">
        <v>138</v>
      </c>
      <c r="AW209" s="20">
        <v>192</v>
      </c>
      <c r="AX209" s="20">
        <v>0.71899999999999997</v>
      </c>
      <c r="AY209" s="20">
        <v>113</v>
      </c>
      <c r="AZ209" s="20">
        <v>11.3</v>
      </c>
      <c r="BA209" s="20">
        <v>373</v>
      </c>
      <c r="BB209" s="20">
        <v>37.299999999999997</v>
      </c>
      <c r="BC209" s="20">
        <v>142</v>
      </c>
      <c r="BD209" s="20">
        <v>80</v>
      </c>
      <c r="BE209" s="20">
        <v>31</v>
      </c>
      <c r="BF209" s="20">
        <v>98</v>
      </c>
      <c r="BG209" s="20">
        <v>175</v>
      </c>
      <c r="BH209" s="20">
        <v>79.3</v>
      </c>
      <c r="BI209" s="20">
        <v>70.599999999999994</v>
      </c>
      <c r="BJ209" s="20">
        <v>8.6999999999999993</v>
      </c>
      <c r="BK209" s="20">
        <v>1.4490000000000001</v>
      </c>
      <c r="BL209" s="20">
        <v>9.8000000000000007</v>
      </c>
      <c r="BM209" s="20">
        <v>0.81599999999999995</v>
      </c>
      <c r="BN209" s="20">
        <v>22.7</v>
      </c>
      <c r="BO209" s="20">
        <v>19.2</v>
      </c>
      <c r="BP209" s="20">
        <v>3.1</v>
      </c>
      <c r="BQ209" s="20">
        <v>8</v>
      </c>
      <c r="BR209" s="20">
        <v>17.5</v>
      </c>
      <c r="BS209" s="20">
        <v>69</v>
      </c>
      <c r="BT209" s="20">
        <v>0.57099999999999995</v>
      </c>
      <c r="BU209" s="20">
        <v>0</v>
      </c>
      <c r="BV209" s="66">
        <v>67</v>
      </c>
      <c r="BW209" s="66">
        <v>76</v>
      </c>
      <c r="BX209" s="66">
        <v>66</v>
      </c>
      <c r="BY209" s="66">
        <v>54</v>
      </c>
      <c r="BZ209" s="66">
        <v>71</v>
      </c>
      <c r="CA209" s="66">
        <v>56</v>
      </c>
      <c r="CB209" s="66">
        <v>61</v>
      </c>
      <c r="CC209" s="66">
        <v>115</v>
      </c>
      <c r="CD209" s="20">
        <v>0.58333333333333304</v>
      </c>
      <c r="CE209" s="20">
        <v>-2.46</v>
      </c>
      <c r="CF209" s="20">
        <v>107.7</v>
      </c>
      <c r="CG209" s="20">
        <v>110.2</v>
      </c>
      <c r="CH209" s="20">
        <v>69.5</v>
      </c>
      <c r="CI209" s="20">
        <v>0.153</v>
      </c>
      <c r="CJ209" s="20">
        <v>0.16</v>
      </c>
      <c r="CK209" s="20">
        <v>103.5</v>
      </c>
      <c r="CL209" s="20">
        <v>103.3</v>
      </c>
      <c r="CM209" s="20">
        <v>0.16</v>
      </c>
      <c r="CN209" s="20">
        <v>107.7</v>
      </c>
      <c r="CO209" s="20">
        <v>108.4</v>
      </c>
      <c r="CP209" s="63">
        <v>0.48099999999999998</v>
      </c>
      <c r="CQ209" s="20">
        <v>-2.4</v>
      </c>
      <c r="CR209" s="20">
        <v>-0.21818181818181817</v>
      </c>
      <c r="CS209" s="20">
        <v>1175</v>
      </c>
      <c r="CT209" s="20">
        <v>-1.65</v>
      </c>
      <c r="CU209" s="20">
        <v>2.2599999999999998</v>
      </c>
      <c r="CV209" s="20">
        <v>892</v>
      </c>
      <c r="CW209" s="20">
        <v>899</v>
      </c>
      <c r="CX209" s="20">
        <v>673</v>
      </c>
      <c r="CY209" s="20">
        <v>0.44400000000000001</v>
      </c>
      <c r="CZ209" s="20">
        <v>96</v>
      </c>
      <c r="DA209" s="20">
        <v>245</v>
      </c>
      <c r="DB209" s="20">
        <v>0.39200000000000002</v>
      </c>
      <c r="DC209" s="20">
        <v>198</v>
      </c>
      <c r="DD209" s="20">
        <v>273</v>
      </c>
      <c r="DE209" s="20">
        <v>0.72499999999999998</v>
      </c>
      <c r="DF209" s="20">
        <v>96</v>
      </c>
      <c r="DG209" s="20">
        <v>8.7272727272727266</v>
      </c>
      <c r="DH209" s="20">
        <v>397</v>
      </c>
      <c r="DI209" s="20">
        <v>36.090909090909093</v>
      </c>
      <c r="DJ209" s="20">
        <v>145</v>
      </c>
      <c r="DK209" s="20">
        <v>83</v>
      </c>
      <c r="DL209" s="20">
        <v>28</v>
      </c>
      <c r="DM209" s="20">
        <v>134</v>
      </c>
      <c r="DN209" s="20">
        <v>202</v>
      </c>
      <c r="DO209" s="20">
        <v>74.3</v>
      </c>
      <c r="DP209" s="20">
        <v>74.917000000000002</v>
      </c>
      <c r="DQ209" s="20">
        <v>-0.58299999999999996</v>
      </c>
      <c r="DR209" s="20">
        <v>1.0820000000000001</v>
      </c>
      <c r="DS209" s="20">
        <v>11.167</v>
      </c>
      <c r="DT209" s="20">
        <v>0.61899999999999999</v>
      </c>
      <c r="DU209" s="20">
        <v>20.399999999999999</v>
      </c>
      <c r="DV209" s="20">
        <v>22.8</v>
      </c>
      <c r="DW209" s="20">
        <v>2.2999999999999998</v>
      </c>
      <c r="DX209" s="20">
        <v>6.916666666666667</v>
      </c>
      <c r="DY209" s="20">
        <v>16.8</v>
      </c>
      <c r="DZ209" s="20">
        <v>110</v>
      </c>
      <c r="EA209" s="20">
        <v>0.54300000000000004</v>
      </c>
      <c r="EB209" s="20">
        <v>4</v>
      </c>
      <c r="EC209" s="66">
        <v>215</v>
      </c>
      <c r="ED209" s="66">
        <v>98</v>
      </c>
      <c r="EE209" s="66">
        <v>180</v>
      </c>
      <c r="EF209" s="66">
        <v>192</v>
      </c>
      <c r="EG209" s="66">
        <v>198</v>
      </c>
      <c r="EH209" s="66">
        <v>128.19999999999999</v>
      </c>
      <c r="EI209" s="66">
        <v>111</v>
      </c>
      <c r="EJ209" s="66">
        <v>113</v>
      </c>
      <c r="EK209" s="20">
        <v>12243.22</v>
      </c>
      <c r="EL209" s="20">
        <v>10759.230000000001</v>
      </c>
      <c r="EM209" s="20">
        <v>67.783333333333346</v>
      </c>
      <c r="EN209" s="20">
        <v>89.335999999999999</v>
      </c>
      <c r="EO209" s="20">
        <v>12.6875</v>
      </c>
      <c r="EP209" s="20">
        <v>145.238</v>
      </c>
      <c r="EQ209" s="21">
        <v>82</v>
      </c>
      <c r="ER209" s="21">
        <v>70</v>
      </c>
      <c r="ES209" s="61" t="s">
        <v>903</v>
      </c>
      <c r="ET209" s="61">
        <v>152</v>
      </c>
      <c r="EU209" s="61">
        <v>12</v>
      </c>
    </row>
    <row r="210" spans="1:151" x14ac:dyDescent="0.45">
      <c r="A210" s="64">
        <v>45280</v>
      </c>
      <c r="B210" s="21" t="s">
        <v>169</v>
      </c>
      <c r="C210" s="21">
        <v>359</v>
      </c>
      <c r="D210" s="21" t="s">
        <v>241</v>
      </c>
      <c r="E210" s="21">
        <v>272</v>
      </c>
      <c r="F210" s="50" t="s">
        <v>1644</v>
      </c>
      <c r="G210" t="s">
        <v>169</v>
      </c>
      <c r="H210" t="s">
        <v>241</v>
      </c>
      <c r="I210" t="s">
        <v>169</v>
      </c>
      <c r="J210" t="s">
        <v>241</v>
      </c>
      <c r="K210" t="s">
        <v>169</v>
      </c>
      <c r="L210" t="s">
        <v>440</v>
      </c>
      <c r="M210" t="s">
        <v>169</v>
      </c>
      <c r="N210" t="s">
        <v>632</v>
      </c>
      <c r="O210" t="s">
        <v>169</v>
      </c>
      <c r="P210" t="s">
        <v>1358</v>
      </c>
      <c r="Q210" t="s">
        <v>169</v>
      </c>
      <c r="R210" t="s">
        <v>440</v>
      </c>
      <c r="S210" t="s">
        <v>47</v>
      </c>
      <c r="T210" t="s">
        <v>104</v>
      </c>
      <c r="U210">
        <v>8</v>
      </c>
      <c r="V210">
        <v>8</v>
      </c>
      <c r="W210" s="20">
        <v>0.6</v>
      </c>
      <c r="X210" s="20">
        <v>-3.59</v>
      </c>
      <c r="Y210" s="20">
        <v>103.6</v>
      </c>
      <c r="Z210" s="20">
        <v>107.2</v>
      </c>
      <c r="AA210" s="20">
        <v>68.8</v>
      </c>
      <c r="AB210" s="20">
        <v>8.4000000000000005E-2</v>
      </c>
      <c r="AC210" s="20">
        <v>0.18</v>
      </c>
      <c r="AD210" s="20">
        <v>105.6</v>
      </c>
      <c r="AE210" s="20">
        <v>105.5</v>
      </c>
      <c r="AF210" s="20">
        <v>0.18</v>
      </c>
      <c r="AG210" s="20">
        <v>103.8</v>
      </c>
      <c r="AH210" s="20">
        <v>106</v>
      </c>
      <c r="AI210" s="20">
        <v>0.43880000000000002</v>
      </c>
      <c r="AJ210" s="20">
        <v>-2.1</v>
      </c>
      <c r="AK210" s="20">
        <v>-0.26250000000000001</v>
      </c>
      <c r="AL210" s="20">
        <v>1148</v>
      </c>
      <c r="AM210" s="20">
        <v>-3.11</v>
      </c>
      <c r="AN210" s="20">
        <v>-0.49</v>
      </c>
      <c r="AO210" s="20">
        <v>760</v>
      </c>
      <c r="AP210" s="20">
        <v>712</v>
      </c>
      <c r="AQ210" s="20">
        <v>540</v>
      </c>
      <c r="AR210" s="20">
        <v>0.47399999999999998</v>
      </c>
      <c r="AS210" s="20">
        <v>78</v>
      </c>
      <c r="AT210" s="20">
        <v>182</v>
      </c>
      <c r="AU210" s="20">
        <v>0.42899999999999999</v>
      </c>
      <c r="AV210" s="20">
        <v>170</v>
      </c>
      <c r="AW210" s="20">
        <v>230</v>
      </c>
      <c r="AX210" s="20">
        <v>0.73899999999999999</v>
      </c>
      <c r="AY210" s="20">
        <v>105</v>
      </c>
      <c r="AZ210" s="20">
        <v>13.125</v>
      </c>
      <c r="BA210" s="20">
        <v>337</v>
      </c>
      <c r="BB210" s="20">
        <v>42.125</v>
      </c>
      <c r="BC210" s="20">
        <v>126</v>
      </c>
      <c r="BD210" s="20">
        <v>65</v>
      </c>
      <c r="BE210" s="20">
        <v>38</v>
      </c>
      <c r="BF210" s="20">
        <v>158</v>
      </c>
      <c r="BG210" s="20">
        <v>156</v>
      </c>
      <c r="BH210" s="20">
        <v>76</v>
      </c>
      <c r="BI210" s="20">
        <v>71.2</v>
      </c>
      <c r="BJ210" s="20">
        <v>4.8</v>
      </c>
      <c r="BK210" s="20">
        <v>0.79700000000000004</v>
      </c>
      <c r="BL210" s="20">
        <v>15.8</v>
      </c>
      <c r="BM210" s="20">
        <v>0.41099999999999998</v>
      </c>
      <c r="BN210" s="20">
        <v>18.2</v>
      </c>
      <c r="BO210" s="20">
        <v>23</v>
      </c>
      <c r="BP210" s="20">
        <v>3.8</v>
      </c>
      <c r="BQ210" s="20">
        <v>6.5</v>
      </c>
      <c r="BR210" s="20">
        <v>15.6</v>
      </c>
      <c r="BS210" s="20">
        <v>182</v>
      </c>
      <c r="BT210" s="20">
        <v>0.49399999999999999</v>
      </c>
      <c r="BU210" s="20">
        <v>7</v>
      </c>
      <c r="BV210" s="66">
        <v>216</v>
      </c>
      <c r="BW210" s="66">
        <v>190</v>
      </c>
      <c r="BX210" s="66">
        <v>182</v>
      </c>
      <c r="BY210" s="66">
        <v>291</v>
      </c>
      <c r="BZ210" s="66">
        <v>214</v>
      </c>
      <c r="CA210" s="66">
        <v>172.7</v>
      </c>
      <c r="CB210" s="66">
        <v>183</v>
      </c>
      <c r="CC210" s="66">
        <v>203</v>
      </c>
      <c r="CD210" s="20">
        <v>0.54545454545454497</v>
      </c>
      <c r="CE210" s="20">
        <v>4.4000000000000004</v>
      </c>
      <c r="CF210" s="20">
        <v>109.4</v>
      </c>
      <c r="CG210" s="20">
        <v>105</v>
      </c>
      <c r="CH210" s="20">
        <v>68.599999999999994</v>
      </c>
      <c r="CI210" s="20">
        <v>-0.107</v>
      </c>
      <c r="CJ210" s="20">
        <v>5.45</v>
      </c>
      <c r="CK210" s="20">
        <v>106.6</v>
      </c>
      <c r="CL210" s="20">
        <v>101.2</v>
      </c>
      <c r="CM210" s="20">
        <v>5.45</v>
      </c>
      <c r="CN210" s="20">
        <v>106.7</v>
      </c>
      <c r="CO210" s="20">
        <v>103.1</v>
      </c>
      <c r="CP210" s="63">
        <v>0.59789999999999999</v>
      </c>
      <c r="CQ210" s="20">
        <v>-2.6</v>
      </c>
      <c r="CR210" s="20">
        <v>-0.32500000000000001</v>
      </c>
      <c r="CS210" s="20">
        <v>1188</v>
      </c>
      <c r="CT210" s="20">
        <v>3.39</v>
      </c>
      <c r="CU210" s="20">
        <v>4.5199999999999996</v>
      </c>
      <c r="CV210" s="20">
        <v>841</v>
      </c>
      <c r="CW210" s="20">
        <v>768</v>
      </c>
      <c r="CX210" s="20">
        <v>675</v>
      </c>
      <c r="CY210" s="20">
        <v>0.46500000000000002</v>
      </c>
      <c r="CZ210" s="20">
        <v>104</v>
      </c>
      <c r="DA210" s="20">
        <v>282</v>
      </c>
      <c r="DB210" s="20">
        <v>0.36899999999999999</v>
      </c>
      <c r="DC210" s="20">
        <v>109</v>
      </c>
      <c r="DD210" s="20">
        <v>169</v>
      </c>
      <c r="DE210" s="20">
        <v>0.64500000000000002</v>
      </c>
      <c r="DF210" s="20">
        <v>116</v>
      </c>
      <c r="DG210" s="20">
        <v>14.5</v>
      </c>
      <c r="DH210" s="20">
        <v>427</v>
      </c>
      <c r="DI210" s="20">
        <v>53.375</v>
      </c>
      <c r="DJ210" s="20">
        <v>144</v>
      </c>
      <c r="DK210" s="20">
        <v>83</v>
      </c>
      <c r="DL210" s="20">
        <v>44</v>
      </c>
      <c r="DM210" s="20">
        <v>131</v>
      </c>
      <c r="DN210" s="20">
        <v>163</v>
      </c>
      <c r="DO210" s="20">
        <v>76.5</v>
      </c>
      <c r="DP210" s="20">
        <v>69.817999999999998</v>
      </c>
      <c r="DQ210" s="20">
        <v>6.6360000000000001</v>
      </c>
      <c r="DR210" s="20">
        <v>1.099</v>
      </c>
      <c r="DS210" s="20">
        <v>11.909000000000001</v>
      </c>
      <c r="DT210" s="20">
        <v>0.63400000000000001</v>
      </c>
      <c r="DU210" s="20">
        <v>25.6</v>
      </c>
      <c r="DV210" s="20">
        <v>15.4</v>
      </c>
      <c r="DW210" s="20">
        <v>4</v>
      </c>
      <c r="DX210" s="20">
        <v>7.5454545454545459</v>
      </c>
      <c r="DY210" s="20">
        <v>14.8</v>
      </c>
      <c r="DZ210" s="20">
        <v>113</v>
      </c>
      <c r="EA210" s="20">
        <v>0.54200000000000004</v>
      </c>
      <c r="EB210" s="20">
        <v>-1</v>
      </c>
      <c r="EC210" s="66">
        <v>139</v>
      </c>
      <c r="ED210" s="66">
        <v>138</v>
      </c>
      <c r="EE210" s="66">
        <v>179</v>
      </c>
      <c r="EF210" s="66">
        <v>158</v>
      </c>
      <c r="EG210" s="66">
        <v>117</v>
      </c>
      <c r="EH210" s="66">
        <v>121.8</v>
      </c>
      <c r="EI210" s="66">
        <v>101</v>
      </c>
      <c r="EJ210" s="66">
        <v>76</v>
      </c>
      <c r="EK210" s="20">
        <v>10878</v>
      </c>
      <c r="EL210" s="20">
        <v>11727.68</v>
      </c>
      <c r="EM210" s="20">
        <v>119.21818181818183</v>
      </c>
      <c r="EN210" s="20">
        <v>77.408500000000004</v>
      </c>
      <c r="EO210" s="20">
        <v>10.061999999999999</v>
      </c>
      <c r="EP210" s="20">
        <v>120.45699999999999</v>
      </c>
      <c r="EQ210" s="21">
        <v>65</v>
      </c>
      <c r="ER210" s="21">
        <v>78</v>
      </c>
      <c r="ES210" s="61" t="s">
        <v>241</v>
      </c>
      <c r="ET210" s="61">
        <v>143</v>
      </c>
      <c r="EU210" s="61">
        <v>-13</v>
      </c>
    </row>
    <row r="211" spans="1:151" x14ac:dyDescent="0.45">
      <c r="A211" s="64">
        <v>45280</v>
      </c>
      <c r="B211" s="21" t="s">
        <v>130</v>
      </c>
      <c r="C211" s="21">
        <v>305</v>
      </c>
      <c r="D211" s="21" t="s">
        <v>193</v>
      </c>
      <c r="E211" s="21">
        <v>338</v>
      </c>
      <c r="F211" s="50" t="s">
        <v>558</v>
      </c>
      <c r="G211" t="s">
        <v>130</v>
      </c>
      <c r="H211" t="s">
        <v>193</v>
      </c>
      <c r="I211" t="s">
        <v>130</v>
      </c>
      <c r="J211" t="s">
        <v>193</v>
      </c>
      <c r="K211" t="s">
        <v>130</v>
      </c>
      <c r="L211" t="s">
        <v>193</v>
      </c>
      <c r="M211" t="s">
        <v>130</v>
      </c>
      <c r="N211" t="s">
        <v>193</v>
      </c>
      <c r="O211" t="s">
        <v>130</v>
      </c>
      <c r="P211" t="s">
        <v>193</v>
      </c>
      <c r="Q211" t="s">
        <v>130</v>
      </c>
      <c r="R211" t="s">
        <v>193</v>
      </c>
      <c r="S211" t="s">
        <v>86</v>
      </c>
      <c r="T211" t="s">
        <v>149</v>
      </c>
      <c r="U211">
        <v>10</v>
      </c>
      <c r="V211">
        <v>10</v>
      </c>
      <c r="W211" s="20">
        <v>0.6</v>
      </c>
      <c r="X211" s="20">
        <v>4</v>
      </c>
      <c r="Y211" s="20">
        <v>112.1</v>
      </c>
      <c r="Z211" s="20">
        <v>108.1</v>
      </c>
      <c r="AA211" s="20">
        <v>70.400000000000006</v>
      </c>
      <c r="AB211" s="20">
        <v>1.7000000000000001E-2</v>
      </c>
      <c r="AC211" s="20">
        <v>3.29</v>
      </c>
      <c r="AD211" s="20">
        <v>107.5</v>
      </c>
      <c r="AE211" s="20">
        <v>104.2</v>
      </c>
      <c r="AF211" s="20">
        <v>3.29</v>
      </c>
      <c r="AG211" s="20">
        <v>110.5</v>
      </c>
      <c r="AH211" s="20">
        <v>108.4</v>
      </c>
      <c r="AI211" s="20">
        <v>0.55449999999999999</v>
      </c>
      <c r="AJ211" s="20">
        <v>-1.2</v>
      </c>
      <c r="AK211" s="20">
        <v>-0.12</v>
      </c>
      <c r="AL211" s="20">
        <v>1214</v>
      </c>
      <c r="AM211" s="20">
        <v>7.05</v>
      </c>
      <c r="AN211" s="20">
        <v>4.55</v>
      </c>
      <c r="AO211" s="20">
        <v>806</v>
      </c>
      <c r="AP211" s="20">
        <v>781</v>
      </c>
      <c r="AQ211" s="20">
        <v>599</v>
      </c>
      <c r="AR211" s="20">
        <v>0.48399999999999999</v>
      </c>
      <c r="AS211" s="20">
        <v>64</v>
      </c>
      <c r="AT211" s="20">
        <v>162</v>
      </c>
      <c r="AU211" s="20">
        <v>0.39500000000000002</v>
      </c>
      <c r="AV211" s="20">
        <v>162</v>
      </c>
      <c r="AW211" s="20">
        <v>211</v>
      </c>
      <c r="AX211" s="20">
        <v>0.76800000000000002</v>
      </c>
      <c r="AY211" s="20">
        <v>96</v>
      </c>
      <c r="AZ211" s="20">
        <v>9.6</v>
      </c>
      <c r="BA211" s="20">
        <v>315</v>
      </c>
      <c r="BB211" s="20">
        <v>31.5</v>
      </c>
      <c r="BC211" s="20">
        <v>142</v>
      </c>
      <c r="BD211" s="20">
        <v>81</v>
      </c>
      <c r="BE211" s="20">
        <v>28</v>
      </c>
      <c r="BF211" s="20">
        <v>116</v>
      </c>
      <c r="BG211" s="20">
        <v>156</v>
      </c>
      <c r="BH211" s="20">
        <v>80.599999999999994</v>
      </c>
      <c r="BI211" s="20">
        <v>78.099999999999994</v>
      </c>
      <c r="BJ211" s="20">
        <v>2.5</v>
      </c>
      <c r="BK211" s="20">
        <v>1.224</v>
      </c>
      <c r="BL211" s="20">
        <v>11.6</v>
      </c>
      <c r="BM211" s="20">
        <v>0.69799999999999995</v>
      </c>
      <c r="BN211" s="20">
        <v>16.2</v>
      </c>
      <c r="BO211" s="20">
        <v>21.1</v>
      </c>
      <c r="BP211" s="20">
        <v>2.8</v>
      </c>
      <c r="BQ211" s="20">
        <v>8.1</v>
      </c>
      <c r="BR211" s="20">
        <v>15.6</v>
      </c>
      <c r="BS211" s="20">
        <v>115</v>
      </c>
      <c r="BT211" s="20">
        <v>0.54100000000000004</v>
      </c>
      <c r="BU211" s="20">
        <v>4</v>
      </c>
      <c r="BV211" s="66">
        <v>100</v>
      </c>
      <c r="BW211" s="66">
        <v>87</v>
      </c>
      <c r="BX211" s="66">
        <v>122</v>
      </c>
      <c r="BY211" s="66">
        <v>111</v>
      </c>
      <c r="BZ211" s="66">
        <v>120</v>
      </c>
      <c r="CA211" s="66">
        <v>89.3</v>
      </c>
      <c r="CB211" s="66">
        <v>115</v>
      </c>
      <c r="CC211" s="66">
        <v>51</v>
      </c>
      <c r="CD211" s="20">
        <v>0.66666666666666696</v>
      </c>
      <c r="CE211" s="20">
        <v>1.53</v>
      </c>
      <c r="CF211" s="20">
        <v>107.6</v>
      </c>
      <c r="CG211" s="20">
        <v>106.1</v>
      </c>
      <c r="CH211" s="20">
        <v>64.599999999999994</v>
      </c>
      <c r="CI211" s="20">
        <v>9.9000000000000005E-2</v>
      </c>
      <c r="CJ211" s="20">
        <v>1.03</v>
      </c>
      <c r="CK211" s="20">
        <v>105.1</v>
      </c>
      <c r="CL211" s="20">
        <v>104.1</v>
      </c>
      <c r="CM211" s="20">
        <v>1.03</v>
      </c>
      <c r="CN211" s="20">
        <v>108.3</v>
      </c>
      <c r="CO211" s="20">
        <v>105.5</v>
      </c>
      <c r="CP211" s="63">
        <v>0.5736</v>
      </c>
      <c r="CQ211" s="20">
        <v>-1.5</v>
      </c>
      <c r="CR211" s="20">
        <v>-0.15</v>
      </c>
      <c r="CS211" s="20">
        <v>1218</v>
      </c>
      <c r="CT211" s="20">
        <v>1.01</v>
      </c>
      <c r="CU211" s="20">
        <v>1.21</v>
      </c>
      <c r="CV211" s="20">
        <v>872</v>
      </c>
      <c r="CW211" s="20">
        <v>774</v>
      </c>
      <c r="CX211" s="20">
        <v>678</v>
      </c>
      <c r="CY211" s="20">
        <v>0.47499999999999998</v>
      </c>
      <c r="CZ211" s="20">
        <v>121</v>
      </c>
      <c r="DA211" s="20">
        <v>321</v>
      </c>
      <c r="DB211" s="20">
        <v>0.377</v>
      </c>
      <c r="DC211" s="20">
        <v>107</v>
      </c>
      <c r="DD211" s="20">
        <v>156</v>
      </c>
      <c r="DE211" s="20">
        <v>0.68600000000000005</v>
      </c>
      <c r="DF211" s="20">
        <v>96</v>
      </c>
      <c r="DG211" s="20">
        <v>9.6</v>
      </c>
      <c r="DH211" s="20">
        <v>406</v>
      </c>
      <c r="DI211" s="20">
        <v>40.6</v>
      </c>
      <c r="DJ211" s="20">
        <v>169</v>
      </c>
      <c r="DK211" s="20">
        <v>55</v>
      </c>
      <c r="DL211" s="20">
        <v>38</v>
      </c>
      <c r="DM211" s="20">
        <v>117</v>
      </c>
      <c r="DN211" s="20">
        <v>166</v>
      </c>
      <c r="DO211" s="20">
        <v>72.7</v>
      </c>
      <c r="DP211" s="20">
        <v>64.5</v>
      </c>
      <c r="DQ211" s="20">
        <v>8.1669999999999998</v>
      </c>
      <c r="DR211" s="20">
        <v>1.444</v>
      </c>
      <c r="DS211" s="20">
        <v>9.75</v>
      </c>
      <c r="DT211" s="20">
        <v>0.47</v>
      </c>
      <c r="DU211" s="20">
        <v>26.8</v>
      </c>
      <c r="DV211" s="20">
        <v>13</v>
      </c>
      <c r="DW211" s="20">
        <v>3.2</v>
      </c>
      <c r="DX211" s="20">
        <v>4.583333333333333</v>
      </c>
      <c r="DY211" s="20">
        <v>13.8</v>
      </c>
      <c r="DZ211" s="20">
        <v>103</v>
      </c>
      <c r="EA211" s="20">
        <v>0.54700000000000004</v>
      </c>
      <c r="EB211" s="20">
        <v>3</v>
      </c>
      <c r="EC211" s="66">
        <v>153</v>
      </c>
      <c r="ED211" s="66">
        <v>84</v>
      </c>
      <c r="EE211" s="66">
        <v>102</v>
      </c>
      <c r="EF211" s="66">
        <v>112</v>
      </c>
      <c r="EG211" s="66">
        <v>148</v>
      </c>
      <c r="EH211" s="66">
        <v>90.8</v>
      </c>
      <c r="EI211" s="66">
        <v>104</v>
      </c>
      <c r="EJ211" s="66">
        <v>46</v>
      </c>
      <c r="EK211" s="20">
        <v>11893.81</v>
      </c>
      <c r="EL211" s="20">
        <v>11631.56</v>
      </c>
      <c r="EM211" s="20">
        <v>53.166666666666664</v>
      </c>
      <c r="EN211" s="20">
        <v>78.974999999999994</v>
      </c>
      <c r="EO211" s="20">
        <v>10.701600000000001</v>
      </c>
      <c r="EP211" s="20">
        <v>127.488</v>
      </c>
      <c r="EQ211" s="21">
        <v>60</v>
      </c>
      <c r="ER211" s="21">
        <v>86</v>
      </c>
      <c r="ES211" s="61" t="s">
        <v>193</v>
      </c>
      <c r="ET211" s="61">
        <v>146</v>
      </c>
      <c r="EU211" s="61">
        <v>-26</v>
      </c>
    </row>
    <row r="212" spans="1:151" x14ac:dyDescent="0.45">
      <c r="A212" s="64">
        <v>45280</v>
      </c>
      <c r="B212" s="21" t="s">
        <v>904</v>
      </c>
      <c r="C212" s="21">
        <v>12</v>
      </c>
      <c r="D212" s="21" t="s">
        <v>71</v>
      </c>
      <c r="E212" s="21">
        <v>215</v>
      </c>
      <c r="F212" s="50" t="s">
        <v>1644</v>
      </c>
      <c r="G212" t="s">
        <v>904</v>
      </c>
      <c r="H212" t="s">
        <v>71</v>
      </c>
      <c r="I212" t="s">
        <v>904</v>
      </c>
      <c r="J212" t="s">
        <v>71</v>
      </c>
      <c r="K212" t="s">
        <v>413</v>
      </c>
      <c r="L212" t="s">
        <v>71</v>
      </c>
      <c r="M212" t="s">
        <v>626</v>
      </c>
      <c r="N212" t="s">
        <v>71</v>
      </c>
      <c r="O212" t="s">
        <v>904</v>
      </c>
      <c r="P212" t="s">
        <v>71</v>
      </c>
      <c r="Q212" t="s">
        <v>413</v>
      </c>
      <c r="R212" t="s">
        <v>71</v>
      </c>
      <c r="S212" t="s">
        <v>19</v>
      </c>
      <c r="T212" t="s">
        <v>24</v>
      </c>
      <c r="U212">
        <v>10</v>
      </c>
      <c r="V212">
        <v>10</v>
      </c>
      <c r="W212" s="20">
        <v>0.6</v>
      </c>
      <c r="X212" s="20">
        <v>5.56</v>
      </c>
      <c r="Y212" s="20">
        <v>103.3</v>
      </c>
      <c r="Z212" s="20">
        <v>97.8</v>
      </c>
      <c r="AA212" s="20">
        <v>71.599999999999994</v>
      </c>
      <c r="AB212" s="20">
        <v>0.128</v>
      </c>
      <c r="AC212" s="20">
        <v>4.5599999999999996</v>
      </c>
      <c r="AD212" s="20">
        <v>105.3</v>
      </c>
      <c r="AE212" s="20">
        <v>100.8</v>
      </c>
      <c r="AF212" s="20">
        <v>4.5599999999999996</v>
      </c>
      <c r="AG212" s="20">
        <v>103.2</v>
      </c>
      <c r="AH212" s="20">
        <v>95.9</v>
      </c>
      <c r="AI212" s="20">
        <v>0.69869999999999999</v>
      </c>
      <c r="AJ212" s="20">
        <v>-0.8</v>
      </c>
      <c r="AK212" s="20">
        <v>-0.08</v>
      </c>
      <c r="AL212" s="20">
        <v>1277</v>
      </c>
      <c r="AM212" s="20">
        <v>4.7300000000000004</v>
      </c>
      <c r="AN212" s="20">
        <v>5.73</v>
      </c>
      <c r="AO212" s="20">
        <v>690</v>
      </c>
      <c r="AP212" s="20">
        <v>700</v>
      </c>
      <c r="AQ212" s="20">
        <v>573</v>
      </c>
      <c r="AR212" s="20">
        <v>0.41899999999999998</v>
      </c>
      <c r="AS212" s="20">
        <v>62</v>
      </c>
      <c r="AT212" s="20">
        <v>206</v>
      </c>
      <c r="AU212" s="20">
        <v>0.30099999999999999</v>
      </c>
      <c r="AV212" s="20">
        <v>148</v>
      </c>
      <c r="AW212" s="20">
        <v>238</v>
      </c>
      <c r="AX212" s="20">
        <v>0.622</v>
      </c>
      <c r="AY212" s="20">
        <v>83</v>
      </c>
      <c r="AZ212" s="20">
        <v>8.3000000000000007</v>
      </c>
      <c r="BA212" s="20">
        <v>358</v>
      </c>
      <c r="BB212" s="20">
        <v>35.799999999999997</v>
      </c>
      <c r="BC212" s="20">
        <v>128</v>
      </c>
      <c r="BD212" s="20">
        <v>87</v>
      </c>
      <c r="BE212" s="20">
        <v>41</v>
      </c>
      <c r="BF212" s="20">
        <v>115</v>
      </c>
      <c r="BG212" s="20">
        <v>153</v>
      </c>
      <c r="BH212" s="20">
        <v>69</v>
      </c>
      <c r="BI212" s="20">
        <v>70</v>
      </c>
      <c r="BJ212" s="20">
        <v>-1</v>
      </c>
      <c r="BK212" s="20">
        <v>1.113</v>
      </c>
      <c r="BL212" s="20">
        <v>11.5</v>
      </c>
      <c r="BM212" s="20">
        <v>0.75700000000000001</v>
      </c>
      <c r="BN212" s="20">
        <v>20.6</v>
      </c>
      <c r="BO212" s="20">
        <v>23.8</v>
      </c>
      <c r="BP212" s="20">
        <v>4.0999999999999996</v>
      </c>
      <c r="BQ212" s="20">
        <v>8.6999999999999993</v>
      </c>
      <c r="BR212" s="20">
        <v>15.3</v>
      </c>
      <c r="BS212" s="20">
        <v>78</v>
      </c>
      <c r="BT212" s="20">
        <v>0.56399999999999995</v>
      </c>
      <c r="BU212" s="20">
        <v>-3</v>
      </c>
      <c r="BV212" s="66">
        <v>129</v>
      </c>
      <c r="BW212" s="66">
        <v>80</v>
      </c>
      <c r="BX212" s="66">
        <v>111</v>
      </c>
      <c r="BY212" s="66">
        <v>120</v>
      </c>
      <c r="BZ212" s="66">
        <v>105</v>
      </c>
      <c r="CA212" s="66">
        <v>82.8</v>
      </c>
      <c r="CB212" s="66">
        <v>70</v>
      </c>
      <c r="CC212" s="66">
        <v>119</v>
      </c>
      <c r="CD212" s="20">
        <v>0.8</v>
      </c>
      <c r="CE212" s="20">
        <v>11.81</v>
      </c>
      <c r="CF212" s="20">
        <v>111.3</v>
      </c>
      <c r="CG212" s="20">
        <v>99.5</v>
      </c>
      <c r="CH212" s="20">
        <v>64.400000000000006</v>
      </c>
      <c r="CI212" s="20">
        <v>1.9E-2</v>
      </c>
      <c r="CJ212" s="20">
        <v>-3.57</v>
      </c>
      <c r="CK212" s="20">
        <v>103.6</v>
      </c>
      <c r="CL212" s="20">
        <v>107.2</v>
      </c>
      <c r="CM212" s="20">
        <v>-6.3</v>
      </c>
      <c r="CN212" s="20">
        <v>111.2</v>
      </c>
      <c r="CO212" s="20">
        <v>98.6</v>
      </c>
      <c r="CP212" s="63">
        <v>0.79869999999999997</v>
      </c>
      <c r="CQ212" s="20">
        <v>0.4</v>
      </c>
      <c r="CR212" s="20">
        <v>0.04</v>
      </c>
      <c r="CS212" s="20">
        <v>1336</v>
      </c>
      <c r="CT212" s="20">
        <v>10.039999999999999</v>
      </c>
      <c r="CU212" s="20">
        <v>1.24</v>
      </c>
      <c r="CV212" s="20">
        <v>736</v>
      </c>
      <c r="CW212" s="20">
        <v>648</v>
      </c>
      <c r="CX212" s="20">
        <v>581</v>
      </c>
      <c r="CY212" s="20">
        <v>0.46300000000000002</v>
      </c>
      <c r="CZ212" s="20">
        <v>75</v>
      </c>
      <c r="DA212" s="20">
        <v>215</v>
      </c>
      <c r="DB212" s="20">
        <v>0.34899999999999998</v>
      </c>
      <c r="DC212" s="20">
        <v>123</v>
      </c>
      <c r="DD212" s="20">
        <v>170</v>
      </c>
      <c r="DE212" s="20">
        <v>0.72399999999999998</v>
      </c>
      <c r="DF212" s="20">
        <v>91</v>
      </c>
      <c r="DG212" s="20">
        <v>9.1</v>
      </c>
      <c r="DH212" s="20">
        <v>308</v>
      </c>
      <c r="DI212" s="20">
        <v>30.8</v>
      </c>
      <c r="DJ212" s="20">
        <v>170</v>
      </c>
      <c r="DK212" s="20">
        <v>87</v>
      </c>
      <c r="DL212" s="20">
        <v>38</v>
      </c>
      <c r="DM212" s="20">
        <v>85</v>
      </c>
      <c r="DN212" s="20">
        <v>174</v>
      </c>
      <c r="DO212" s="20">
        <v>73.599999999999994</v>
      </c>
      <c r="DP212" s="20">
        <v>64.8</v>
      </c>
      <c r="DQ212" s="20">
        <v>8.8000000000000007</v>
      </c>
      <c r="DR212" s="20">
        <v>2</v>
      </c>
      <c r="DS212" s="20">
        <v>8.5</v>
      </c>
      <c r="DT212" s="20">
        <v>1.024</v>
      </c>
      <c r="DU212" s="20">
        <v>21.5</v>
      </c>
      <c r="DV212" s="20">
        <v>17</v>
      </c>
      <c r="DW212" s="20">
        <v>3.8</v>
      </c>
      <c r="DX212" s="20">
        <v>8.6999999999999993</v>
      </c>
      <c r="DY212" s="20">
        <v>17.399999999999999</v>
      </c>
      <c r="DZ212" s="20">
        <v>63</v>
      </c>
      <c r="EA212" s="20">
        <v>0.57499999999999996</v>
      </c>
      <c r="EB212" s="20">
        <v>2</v>
      </c>
      <c r="EC212" s="66">
        <v>82</v>
      </c>
      <c r="ED212" s="66">
        <v>59</v>
      </c>
      <c r="EE212" s="66">
        <v>57</v>
      </c>
      <c r="EF212" s="66">
        <v>50</v>
      </c>
      <c r="EG212" s="66">
        <v>66</v>
      </c>
      <c r="EH212" s="66">
        <v>46.3</v>
      </c>
      <c r="EI212" s="66">
        <v>62</v>
      </c>
      <c r="EJ212" s="66">
        <v>96</v>
      </c>
      <c r="EK212" s="20">
        <v>10278.35</v>
      </c>
      <c r="EL212" s="20">
        <v>10885.14</v>
      </c>
      <c r="EM212" s="20">
        <v>100.05</v>
      </c>
      <c r="EN212" s="20">
        <v>73.949999999999989</v>
      </c>
      <c r="EO212" s="20">
        <v>11.077199999999999</v>
      </c>
      <c r="EP212" s="20">
        <v>108.22799999999999</v>
      </c>
      <c r="EQ212" s="21">
        <v>46</v>
      </c>
      <c r="ER212" s="21">
        <v>65</v>
      </c>
      <c r="ES212" s="61" t="s">
        <v>71</v>
      </c>
      <c r="ET212" s="61">
        <v>111</v>
      </c>
      <c r="EU212" s="61">
        <v>-19</v>
      </c>
    </row>
    <row r="213" spans="1:151" x14ac:dyDescent="0.45">
      <c r="A213" s="64">
        <v>45280</v>
      </c>
      <c r="B213" s="21" t="s">
        <v>44</v>
      </c>
      <c r="C213" s="21">
        <v>63</v>
      </c>
      <c r="D213" s="21" t="s">
        <v>70</v>
      </c>
      <c r="E213" s="21">
        <v>339</v>
      </c>
      <c r="F213" s="50" t="s">
        <v>558</v>
      </c>
      <c r="G213" t="s">
        <v>44</v>
      </c>
      <c r="H213" t="s">
        <v>70</v>
      </c>
      <c r="I213" t="s">
        <v>44</v>
      </c>
      <c r="J213" t="s">
        <v>70</v>
      </c>
      <c r="K213" t="s">
        <v>44</v>
      </c>
      <c r="L213" t="s">
        <v>70</v>
      </c>
      <c r="M213" t="s">
        <v>44</v>
      </c>
      <c r="N213" t="s">
        <v>70</v>
      </c>
      <c r="O213" t="s">
        <v>44</v>
      </c>
      <c r="P213" t="s">
        <v>70</v>
      </c>
      <c r="Q213" t="s">
        <v>44</v>
      </c>
      <c r="R213" t="s">
        <v>70</v>
      </c>
      <c r="S213" t="s">
        <v>15</v>
      </c>
      <c r="T213" t="s">
        <v>15</v>
      </c>
      <c r="U213">
        <v>11</v>
      </c>
      <c r="V213">
        <v>11</v>
      </c>
      <c r="W213" s="20">
        <v>0.81818181818181801</v>
      </c>
      <c r="X213" s="20">
        <v>22.63</v>
      </c>
      <c r="Y213" s="20">
        <v>118.6</v>
      </c>
      <c r="Z213" s="20">
        <v>96</v>
      </c>
      <c r="AA213" s="20">
        <v>67.7</v>
      </c>
      <c r="AB213" s="20">
        <v>4.1000000000000002E-2</v>
      </c>
      <c r="AC213" s="20">
        <v>3.33</v>
      </c>
      <c r="AD213" s="20">
        <v>107.9</v>
      </c>
      <c r="AE213" s="20">
        <v>104.5</v>
      </c>
      <c r="AF213" s="20">
        <v>3.33</v>
      </c>
      <c r="AG213" s="20">
        <v>120</v>
      </c>
      <c r="AH213" s="20">
        <v>96.9</v>
      </c>
      <c r="AI213" s="20">
        <v>0.92169999999999996</v>
      </c>
      <c r="AJ213" s="20">
        <v>1.5</v>
      </c>
      <c r="AK213" s="20">
        <v>0.13636363636363635</v>
      </c>
      <c r="AL213" s="20">
        <v>1402</v>
      </c>
      <c r="AM213" s="20">
        <v>22.35</v>
      </c>
      <c r="AN213" s="20">
        <v>4.3499999999999996</v>
      </c>
      <c r="AO213" s="20">
        <v>930</v>
      </c>
      <c r="AP213" s="20">
        <v>732</v>
      </c>
      <c r="AQ213" s="20">
        <v>659</v>
      </c>
      <c r="AR213" s="20">
        <v>0.50700000000000001</v>
      </c>
      <c r="AS213" s="20">
        <v>127</v>
      </c>
      <c r="AT213" s="20">
        <v>328</v>
      </c>
      <c r="AU213" s="20">
        <v>0.38700000000000001</v>
      </c>
      <c r="AV213" s="20">
        <v>135</v>
      </c>
      <c r="AW213" s="20">
        <v>178</v>
      </c>
      <c r="AX213" s="20">
        <v>0.75800000000000001</v>
      </c>
      <c r="AY213" s="20">
        <v>105</v>
      </c>
      <c r="AZ213" s="20">
        <v>9.545454545454545</v>
      </c>
      <c r="BA213" s="20">
        <v>436</v>
      </c>
      <c r="BB213" s="20">
        <v>39.636363636363633</v>
      </c>
      <c r="BC213" s="20">
        <v>193</v>
      </c>
      <c r="BD213" s="20">
        <v>34</v>
      </c>
      <c r="BE213" s="20">
        <v>43</v>
      </c>
      <c r="BF213" s="20">
        <v>113</v>
      </c>
      <c r="BG213" s="20">
        <v>109</v>
      </c>
      <c r="BH213" s="20">
        <v>84.5</v>
      </c>
      <c r="BI213" s="20">
        <v>66.545000000000002</v>
      </c>
      <c r="BJ213" s="20">
        <v>18</v>
      </c>
      <c r="BK213" s="20">
        <v>1.708</v>
      </c>
      <c r="BL213" s="20">
        <v>10.273</v>
      </c>
      <c r="BM213" s="20">
        <v>0.30099999999999999</v>
      </c>
      <c r="BN213" s="20">
        <v>29.8</v>
      </c>
      <c r="BO213" s="20">
        <v>16.2</v>
      </c>
      <c r="BP213" s="20">
        <v>3.9</v>
      </c>
      <c r="BQ213" s="20">
        <v>3.0909090909090908</v>
      </c>
      <c r="BR213" s="20">
        <v>9.9</v>
      </c>
      <c r="BS213" s="20">
        <v>36</v>
      </c>
      <c r="BT213" s="20">
        <v>0.59899999999999998</v>
      </c>
      <c r="BU213" s="20">
        <v>3</v>
      </c>
      <c r="BV213" s="66">
        <v>8</v>
      </c>
      <c r="BW213" s="66">
        <v>11</v>
      </c>
      <c r="BX213" s="66">
        <v>32</v>
      </c>
      <c r="BY213" s="66">
        <v>3</v>
      </c>
      <c r="BZ213" s="66">
        <v>9</v>
      </c>
      <c r="CA213" s="66">
        <v>13.5</v>
      </c>
      <c r="CB213" s="66">
        <v>36</v>
      </c>
      <c r="CC213" s="66">
        <v>39</v>
      </c>
      <c r="CD213" s="20">
        <v>0.63636363636363602</v>
      </c>
      <c r="CE213" s="20">
        <v>17.64</v>
      </c>
      <c r="CF213" s="20">
        <v>114.5</v>
      </c>
      <c r="CG213" s="20">
        <v>96.9</v>
      </c>
      <c r="CH213" s="20">
        <v>65</v>
      </c>
      <c r="CI213" s="20">
        <v>-0.10199999999999999</v>
      </c>
      <c r="CJ213" s="20">
        <v>6.14</v>
      </c>
      <c r="CK213" s="20">
        <v>107.2</v>
      </c>
      <c r="CL213" s="20">
        <v>101.1</v>
      </c>
      <c r="CM213" s="20">
        <v>6.14</v>
      </c>
      <c r="CN213" s="20">
        <v>114.6</v>
      </c>
      <c r="CO213" s="20">
        <v>96.3</v>
      </c>
      <c r="CP213" s="63">
        <v>0.88049999999999995</v>
      </c>
      <c r="CQ213" s="20">
        <v>-0.2</v>
      </c>
      <c r="CR213" s="20">
        <v>-1.8181818181818184E-2</v>
      </c>
      <c r="CS213" s="20">
        <v>1341</v>
      </c>
      <c r="CT213" s="20">
        <v>13.4</v>
      </c>
      <c r="CU213" s="20">
        <v>4.9400000000000004</v>
      </c>
      <c r="CV213" s="20">
        <v>805</v>
      </c>
      <c r="CW213" s="20">
        <v>712</v>
      </c>
      <c r="CX213" s="20">
        <v>641</v>
      </c>
      <c r="CY213" s="20">
        <v>0.40200000000000002</v>
      </c>
      <c r="CZ213" s="20">
        <v>105</v>
      </c>
      <c r="DA213" s="20">
        <v>327</v>
      </c>
      <c r="DB213" s="20">
        <v>0.32100000000000001</v>
      </c>
      <c r="DC213" s="20">
        <v>184</v>
      </c>
      <c r="DD213" s="20">
        <v>225</v>
      </c>
      <c r="DE213" s="20">
        <v>0.81799999999999995</v>
      </c>
      <c r="DF213" s="20">
        <v>131</v>
      </c>
      <c r="DG213" s="20">
        <v>11.909090909090908</v>
      </c>
      <c r="DH213" s="20">
        <v>425</v>
      </c>
      <c r="DI213" s="20">
        <v>38.636363636363633</v>
      </c>
      <c r="DJ213" s="20">
        <v>130</v>
      </c>
      <c r="DK213" s="20">
        <v>63</v>
      </c>
      <c r="DL213" s="20">
        <v>21</v>
      </c>
      <c r="DM213" s="20">
        <v>109</v>
      </c>
      <c r="DN213" s="20">
        <v>176</v>
      </c>
      <c r="DO213" s="20">
        <v>73.2</v>
      </c>
      <c r="DP213" s="20">
        <v>64.727000000000004</v>
      </c>
      <c r="DQ213" s="20">
        <v>8.4550000000000001</v>
      </c>
      <c r="DR213" s="20">
        <v>1.1930000000000001</v>
      </c>
      <c r="DS213" s="20">
        <v>9.9090000000000007</v>
      </c>
      <c r="DT213" s="20">
        <v>0.57799999999999996</v>
      </c>
      <c r="DU213" s="20">
        <v>29.7</v>
      </c>
      <c r="DV213" s="20">
        <v>20.5</v>
      </c>
      <c r="DW213" s="20">
        <v>1.9</v>
      </c>
      <c r="DX213" s="20">
        <v>5.7272727272727275</v>
      </c>
      <c r="DY213" s="20">
        <v>16</v>
      </c>
      <c r="DZ213" s="20">
        <v>51</v>
      </c>
      <c r="EA213" s="20">
        <v>0.58599999999999997</v>
      </c>
      <c r="EB213" s="20">
        <v>-1</v>
      </c>
      <c r="EC213" s="66">
        <v>45</v>
      </c>
      <c r="ED213" s="66">
        <v>36</v>
      </c>
      <c r="EE213" s="66">
        <v>68</v>
      </c>
      <c r="EF213" s="66">
        <v>29</v>
      </c>
      <c r="EG213" s="66">
        <v>30</v>
      </c>
      <c r="EH213" s="66">
        <v>34.200000000000003</v>
      </c>
      <c r="EI213" s="66">
        <v>56</v>
      </c>
      <c r="EJ213" s="66">
        <v>57</v>
      </c>
      <c r="EK213" s="20">
        <v>11492.34</v>
      </c>
      <c r="EL213" s="20">
        <v>10992</v>
      </c>
      <c r="EM213" s="20">
        <v>58.836272727272728</v>
      </c>
      <c r="EN213" s="20">
        <v>30.627818181818185</v>
      </c>
      <c r="EO213" s="20">
        <v>8.0982000000000003</v>
      </c>
      <c r="EP213" s="20">
        <v>133.40800000000002</v>
      </c>
      <c r="EQ213" s="21">
        <v>66</v>
      </c>
      <c r="ER213" s="21">
        <v>68</v>
      </c>
      <c r="ES213" s="61" t="s">
        <v>70</v>
      </c>
      <c r="ET213" s="61">
        <v>134</v>
      </c>
      <c r="EU213" s="61">
        <v>-2</v>
      </c>
    </row>
    <row r="214" spans="1:151" x14ac:dyDescent="0.45">
      <c r="A214" s="64">
        <v>45280</v>
      </c>
      <c r="B214" s="21" t="s">
        <v>52</v>
      </c>
      <c r="C214" s="21">
        <v>221</v>
      </c>
      <c r="D214" s="21" t="s">
        <v>45</v>
      </c>
      <c r="E214" s="21">
        <v>202</v>
      </c>
      <c r="F214" s="50" t="s">
        <v>1644</v>
      </c>
      <c r="G214" t="s">
        <v>52</v>
      </c>
      <c r="H214" t="s">
        <v>45</v>
      </c>
      <c r="I214" t="s">
        <v>52</v>
      </c>
      <c r="J214" t="s">
        <v>45</v>
      </c>
      <c r="K214" t="s">
        <v>52</v>
      </c>
      <c r="L214" t="s">
        <v>45</v>
      </c>
      <c r="M214" t="s">
        <v>52</v>
      </c>
      <c r="N214" t="s">
        <v>591</v>
      </c>
      <c r="O214" t="s">
        <v>52</v>
      </c>
      <c r="P214" t="s">
        <v>1342</v>
      </c>
      <c r="Q214" t="s">
        <v>52</v>
      </c>
      <c r="R214" t="s">
        <v>45</v>
      </c>
      <c r="S214" t="s">
        <v>21</v>
      </c>
      <c r="T214" t="s">
        <v>29</v>
      </c>
      <c r="U214">
        <v>10</v>
      </c>
      <c r="V214">
        <v>10</v>
      </c>
      <c r="W214" s="20">
        <v>1</v>
      </c>
      <c r="X214" s="20">
        <v>21.59</v>
      </c>
      <c r="Y214" s="20">
        <v>114.2</v>
      </c>
      <c r="Z214" s="20">
        <v>92.6</v>
      </c>
      <c r="AA214" s="20">
        <v>69.5</v>
      </c>
      <c r="AB214" s="20">
        <v>4.2000000000000003E-2</v>
      </c>
      <c r="AC214" s="20">
        <v>-6.21</v>
      </c>
      <c r="AD214" s="20">
        <v>101.3</v>
      </c>
      <c r="AE214" s="20">
        <v>107.5</v>
      </c>
      <c r="AF214" s="20">
        <v>-6.21</v>
      </c>
      <c r="AG214" s="20">
        <v>111.6</v>
      </c>
      <c r="AH214" s="20">
        <v>93.8</v>
      </c>
      <c r="AI214" s="20">
        <v>0.87960000000000005</v>
      </c>
      <c r="AJ214" s="20">
        <v>2.1</v>
      </c>
      <c r="AK214" s="20">
        <v>0.21000000000000002</v>
      </c>
      <c r="AL214" s="20">
        <v>1418</v>
      </c>
      <c r="AM214" s="20">
        <v>19.760000000000002</v>
      </c>
      <c r="AN214" s="20">
        <v>-3.34</v>
      </c>
      <c r="AO214" s="20">
        <v>844</v>
      </c>
      <c r="AP214" s="20">
        <v>613</v>
      </c>
      <c r="AQ214" s="20">
        <v>596</v>
      </c>
      <c r="AR214" s="20">
        <v>0.51</v>
      </c>
      <c r="AS214" s="20">
        <v>77</v>
      </c>
      <c r="AT214" s="20">
        <v>221</v>
      </c>
      <c r="AU214" s="20">
        <v>0.34799999999999998</v>
      </c>
      <c r="AV214" s="20">
        <v>159</v>
      </c>
      <c r="AW214" s="20">
        <v>204</v>
      </c>
      <c r="AX214" s="20">
        <v>0.77900000000000003</v>
      </c>
      <c r="AY214" s="20">
        <v>115</v>
      </c>
      <c r="AZ214" s="20">
        <v>11.5</v>
      </c>
      <c r="BA214" s="20">
        <v>397</v>
      </c>
      <c r="BB214" s="20">
        <v>39.700000000000003</v>
      </c>
      <c r="BC214" s="20">
        <v>150</v>
      </c>
      <c r="BD214" s="20">
        <v>81</v>
      </c>
      <c r="BE214" s="20">
        <v>44</v>
      </c>
      <c r="BF214" s="20">
        <v>131</v>
      </c>
      <c r="BG214" s="20">
        <v>150</v>
      </c>
      <c r="BH214" s="20">
        <v>84.4</v>
      </c>
      <c r="BI214" s="20">
        <v>61.3</v>
      </c>
      <c r="BJ214" s="20">
        <v>23.1</v>
      </c>
      <c r="BK214" s="20">
        <v>1.145</v>
      </c>
      <c r="BL214" s="20">
        <v>13.1</v>
      </c>
      <c r="BM214" s="20">
        <v>0.61799999999999999</v>
      </c>
      <c r="BN214" s="20">
        <v>22.1</v>
      </c>
      <c r="BO214" s="20">
        <v>20.399999999999999</v>
      </c>
      <c r="BP214" s="20">
        <v>4.4000000000000004</v>
      </c>
      <c r="BQ214" s="20">
        <v>8.1</v>
      </c>
      <c r="BR214" s="20">
        <v>15</v>
      </c>
      <c r="BS214" s="20">
        <v>32</v>
      </c>
      <c r="BT214" s="20">
        <v>0.60699999999999998</v>
      </c>
      <c r="BU214" s="20">
        <v>4</v>
      </c>
      <c r="BV214" s="66">
        <v>7</v>
      </c>
      <c r="BW214" s="66">
        <v>31</v>
      </c>
      <c r="BX214" s="66">
        <v>10</v>
      </c>
      <c r="BY214" s="66">
        <v>20</v>
      </c>
      <c r="BZ214" s="66">
        <v>18</v>
      </c>
      <c r="CA214" s="66">
        <v>17.2</v>
      </c>
      <c r="CB214" s="66">
        <v>32</v>
      </c>
      <c r="CC214" s="66">
        <v>69</v>
      </c>
      <c r="CD214" s="20">
        <v>0.7</v>
      </c>
      <c r="CE214" s="20">
        <v>21.14</v>
      </c>
      <c r="CF214" s="20">
        <v>118.6</v>
      </c>
      <c r="CG214" s="20">
        <v>97.5</v>
      </c>
      <c r="CH214" s="20">
        <v>72.8</v>
      </c>
      <c r="CI214" s="20">
        <v>-8.8999999999999996E-2</v>
      </c>
      <c r="CJ214" s="20">
        <v>8.14</v>
      </c>
      <c r="CK214" s="20">
        <v>109.7</v>
      </c>
      <c r="CL214" s="20">
        <v>101.5</v>
      </c>
      <c r="CM214" s="20">
        <v>9.07</v>
      </c>
      <c r="CN214" s="20">
        <v>118.1</v>
      </c>
      <c r="CO214" s="20">
        <v>98.1</v>
      </c>
      <c r="CP214" s="63">
        <v>0.89370000000000005</v>
      </c>
      <c r="CQ214" s="20">
        <v>0.9</v>
      </c>
      <c r="CR214" s="20">
        <v>0.09</v>
      </c>
      <c r="CS214" s="20">
        <v>1362</v>
      </c>
      <c r="CT214" s="20">
        <v>17.53</v>
      </c>
      <c r="CU214" s="20">
        <v>7.63</v>
      </c>
      <c r="CV214" s="20">
        <v>849</v>
      </c>
      <c r="CW214" s="20">
        <v>750</v>
      </c>
      <c r="CX214" s="20">
        <v>610</v>
      </c>
      <c r="CY214" s="20">
        <v>0.45900000000000002</v>
      </c>
      <c r="CZ214" s="20">
        <v>77</v>
      </c>
      <c r="DA214" s="20">
        <v>216</v>
      </c>
      <c r="DB214" s="20">
        <v>0.35599999999999998</v>
      </c>
      <c r="DC214" s="20">
        <v>212</v>
      </c>
      <c r="DD214" s="20">
        <v>279</v>
      </c>
      <c r="DE214" s="20">
        <v>0.76</v>
      </c>
      <c r="DF214" s="20">
        <v>114</v>
      </c>
      <c r="DG214" s="20">
        <v>11.4</v>
      </c>
      <c r="DH214" s="20">
        <v>381</v>
      </c>
      <c r="DI214" s="20">
        <v>38.1</v>
      </c>
      <c r="DJ214" s="20">
        <v>143</v>
      </c>
      <c r="DK214" s="20">
        <v>55</v>
      </c>
      <c r="DL214" s="20">
        <v>44</v>
      </c>
      <c r="DM214" s="20">
        <v>108</v>
      </c>
      <c r="DN214" s="20">
        <v>170</v>
      </c>
      <c r="DO214" s="20">
        <v>84.9</v>
      </c>
      <c r="DP214" s="20">
        <v>75</v>
      </c>
      <c r="DQ214" s="20">
        <v>9.9</v>
      </c>
      <c r="DR214" s="20">
        <v>1.3240000000000001</v>
      </c>
      <c r="DS214" s="20">
        <v>10.8</v>
      </c>
      <c r="DT214" s="20">
        <v>0.50900000000000001</v>
      </c>
      <c r="DU214" s="20">
        <v>21.6</v>
      </c>
      <c r="DV214" s="20">
        <v>27.9</v>
      </c>
      <c r="DW214" s="20">
        <v>4.4000000000000004</v>
      </c>
      <c r="DX214" s="20">
        <v>5.5</v>
      </c>
      <c r="DY214" s="20">
        <v>17</v>
      </c>
      <c r="DZ214" s="20">
        <v>59</v>
      </c>
      <c r="EA214" s="20">
        <v>0.57899999999999996</v>
      </c>
      <c r="EB214" s="20">
        <v>1</v>
      </c>
      <c r="EC214" s="66">
        <v>37</v>
      </c>
      <c r="ED214" s="66">
        <v>23</v>
      </c>
      <c r="EE214" s="66">
        <v>40</v>
      </c>
      <c r="EF214" s="66">
        <v>21</v>
      </c>
      <c r="EG214" s="66">
        <v>20</v>
      </c>
      <c r="EH214" s="66">
        <v>24.8</v>
      </c>
      <c r="EI214" s="66">
        <v>58</v>
      </c>
      <c r="EJ214" s="66">
        <v>16</v>
      </c>
      <c r="EK214" s="20">
        <v>11134.5</v>
      </c>
      <c r="EL214" s="20">
        <v>10982.359999999999</v>
      </c>
      <c r="EM214" s="20">
        <v>72.05</v>
      </c>
      <c r="EN214" s="20">
        <v>87.48</v>
      </c>
      <c r="EO214" s="20">
        <v>11.4</v>
      </c>
      <c r="EP214" s="20">
        <v>132.43</v>
      </c>
      <c r="EQ214" s="21">
        <v>69</v>
      </c>
      <c r="ER214" s="21">
        <v>81</v>
      </c>
      <c r="ES214" s="61" t="s">
        <v>45</v>
      </c>
      <c r="ET214" s="61">
        <v>150</v>
      </c>
      <c r="EU214" s="61">
        <v>-12</v>
      </c>
    </row>
    <row r="215" spans="1:151" x14ac:dyDescent="0.45">
      <c r="A215" s="64">
        <v>45280</v>
      </c>
      <c r="B215" s="21" t="s">
        <v>76</v>
      </c>
      <c r="C215" s="21">
        <v>194</v>
      </c>
      <c r="D215" s="21" t="s">
        <v>133</v>
      </c>
      <c r="E215" s="21">
        <v>312</v>
      </c>
      <c r="F215" s="50" t="s">
        <v>558</v>
      </c>
      <c r="G215" t="s">
        <v>76</v>
      </c>
      <c r="H215" t="s">
        <v>133</v>
      </c>
      <c r="I215" t="s">
        <v>76</v>
      </c>
      <c r="J215" t="s">
        <v>133</v>
      </c>
      <c r="K215" t="s">
        <v>76</v>
      </c>
      <c r="L215" t="s">
        <v>133</v>
      </c>
      <c r="M215" t="s">
        <v>76</v>
      </c>
      <c r="N215" t="s">
        <v>133</v>
      </c>
      <c r="O215" t="s">
        <v>76</v>
      </c>
      <c r="P215" t="s">
        <v>133</v>
      </c>
      <c r="Q215" t="s">
        <v>76</v>
      </c>
      <c r="R215" t="s">
        <v>133</v>
      </c>
      <c r="S215" t="s">
        <v>47</v>
      </c>
      <c r="T215" t="s">
        <v>134</v>
      </c>
      <c r="U215">
        <v>11</v>
      </c>
      <c r="V215">
        <v>10</v>
      </c>
      <c r="W215" s="20">
        <v>0.90909090909090895</v>
      </c>
      <c r="X215" s="20">
        <v>16.3</v>
      </c>
      <c r="Y215" s="20">
        <v>112.7</v>
      </c>
      <c r="Z215" s="20">
        <v>96.4</v>
      </c>
      <c r="AA215" s="20">
        <v>74.5</v>
      </c>
      <c r="AB215" s="20">
        <v>9.5000000000000001E-2</v>
      </c>
      <c r="AC215" s="20">
        <v>-0.83</v>
      </c>
      <c r="AD215" s="20">
        <v>104.3</v>
      </c>
      <c r="AE215" s="20">
        <v>105.2</v>
      </c>
      <c r="AF215" s="20">
        <v>-0.83</v>
      </c>
      <c r="AG215" s="20">
        <v>113.1</v>
      </c>
      <c r="AH215" s="20">
        <v>96.6</v>
      </c>
      <c r="AI215" s="20">
        <v>0.85980000000000001</v>
      </c>
      <c r="AJ215" s="20">
        <v>1.2</v>
      </c>
      <c r="AK215" s="20">
        <v>0.10909090909090909</v>
      </c>
      <c r="AL215" s="20">
        <v>1367</v>
      </c>
      <c r="AM215" s="20">
        <v>16.71</v>
      </c>
      <c r="AN215" s="20">
        <v>0.34</v>
      </c>
      <c r="AO215" s="20">
        <v>934</v>
      </c>
      <c r="AP215" s="20">
        <v>754</v>
      </c>
      <c r="AQ215" s="20">
        <v>712</v>
      </c>
      <c r="AR215" s="20">
        <v>0.47799999999999998</v>
      </c>
      <c r="AS215" s="20">
        <v>71</v>
      </c>
      <c r="AT215" s="20">
        <v>200</v>
      </c>
      <c r="AU215" s="20">
        <v>0.35499999999999998</v>
      </c>
      <c r="AV215" s="20">
        <v>183</v>
      </c>
      <c r="AW215" s="20">
        <v>268</v>
      </c>
      <c r="AX215" s="20">
        <v>0.68300000000000005</v>
      </c>
      <c r="AY215" s="20">
        <v>141</v>
      </c>
      <c r="AZ215" s="20">
        <v>12.818181818181818</v>
      </c>
      <c r="BA215" s="20">
        <v>444</v>
      </c>
      <c r="BB215" s="20">
        <v>40.363636363636367</v>
      </c>
      <c r="BC215" s="20">
        <v>181</v>
      </c>
      <c r="BD215" s="20">
        <v>108</v>
      </c>
      <c r="BE215" s="20">
        <v>45</v>
      </c>
      <c r="BF215" s="20">
        <v>123</v>
      </c>
      <c r="BG215" s="20">
        <v>208</v>
      </c>
      <c r="BH215" s="20">
        <v>84.9</v>
      </c>
      <c r="BI215" s="20">
        <v>68.545000000000002</v>
      </c>
      <c r="BJ215" s="20">
        <v>16.364000000000001</v>
      </c>
      <c r="BK215" s="20">
        <v>1.472</v>
      </c>
      <c r="BL215" s="20">
        <v>11.182</v>
      </c>
      <c r="BM215" s="20">
        <v>0.878</v>
      </c>
      <c r="BN215" s="20">
        <v>18.2</v>
      </c>
      <c r="BO215" s="20">
        <v>24.4</v>
      </c>
      <c r="BP215" s="20">
        <v>4.0999999999999996</v>
      </c>
      <c r="BQ215" s="20">
        <v>9.8181818181818183</v>
      </c>
      <c r="BR215" s="20">
        <v>18.899999999999999</v>
      </c>
      <c r="BS215" s="20">
        <v>34</v>
      </c>
      <c r="BT215" s="20">
        <v>0.60399999999999998</v>
      </c>
      <c r="BU215" s="20">
        <v>0</v>
      </c>
      <c r="BV215" s="66">
        <v>27</v>
      </c>
      <c r="BW215" s="66">
        <v>27</v>
      </c>
      <c r="BX215" s="66">
        <v>31</v>
      </c>
      <c r="BY215" s="66">
        <v>37</v>
      </c>
      <c r="BZ215" s="66">
        <v>35</v>
      </c>
      <c r="CA215" s="66">
        <v>28</v>
      </c>
      <c r="CB215" s="66">
        <v>34</v>
      </c>
      <c r="CC215" s="66">
        <v>15</v>
      </c>
      <c r="CD215" s="20">
        <v>0.63636363636363602</v>
      </c>
      <c r="CE215" s="20">
        <v>11.88</v>
      </c>
      <c r="CF215" s="20">
        <v>108.2</v>
      </c>
      <c r="CG215" s="20">
        <v>96.3</v>
      </c>
      <c r="CH215" s="20">
        <v>69.2</v>
      </c>
      <c r="CI215" s="20">
        <v>-0.10299999999999999</v>
      </c>
      <c r="CJ215" s="20">
        <v>5.0199999999999996</v>
      </c>
      <c r="CK215" s="20">
        <v>108.6</v>
      </c>
      <c r="CL215" s="20">
        <v>103.6</v>
      </c>
      <c r="CM215" s="20">
        <v>5.0199999999999996</v>
      </c>
      <c r="CN215" s="20">
        <v>107.5</v>
      </c>
      <c r="CO215" s="20">
        <v>97.7</v>
      </c>
      <c r="CP215" s="63">
        <v>0.749</v>
      </c>
      <c r="CQ215" s="20">
        <v>-0.9</v>
      </c>
      <c r="CR215" s="20">
        <v>-0.09</v>
      </c>
      <c r="CS215" s="20">
        <v>1277</v>
      </c>
      <c r="CT215" s="20">
        <v>11.39</v>
      </c>
      <c r="CU215" s="20">
        <v>2.99</v>
      </c>
      <c r="CV215" s="20">
        <v>886</v>
      </c>
      <c r="CW215" s="20">
        <v>742</v>
      </c>
      <c r="CX215" s="20">
        <v>677</v>
      </c>
      <c r="CY215" s="20">
        <v>0.49299999999999999</v>
      </c>
      <c r="CZ215" s="20">
        <v>73</v>
      </c>
      <c r="DA215" s="20">
        <v>197</v>
      </c>
      <c r="DB215" s="20">
        <v>0.371</v>
      </c>
      <c r="DC215" s="20">
        <v>145</v>
      </c>
      <c r="DD215" s="20">
        <v>205</v>
      </c>
      <c r="DE215" s="20">
        <v>0.70699999999999996</v>
      </c>
      <c r="DF215" s="20">
        <v>122</v>
      </c>
      <c r="DG215" s="20">
        <v>12.2</v>
      </c>
      <c r="DH215" s="20">
        <v>415</v>
      </c>
      <c r="DI215" s="20">
        <v>41.5</v>
      </c>
      <c r="DJ215" s="20">
        <v>190</v>
      </c>
      <c r="DK215" s="20">
        <v>76</v>
      </c>
      <c r="DL215" s="20">
        <v>32</v>
      </c>
      <c r="DM215" s="20">
        <v>132</v>
      </c>
      <c r="DN215" s="20">
        <v>203</v>
      </c>
      <c r="DO215" s="20">
        <v>80.5</v>
      </c>
      <c r="DP215" s="20">
        <v>67.454999999999998</v>
      </c>
      <c r="DQ215" s="20">
        <v>13.090999999999999</v>
      </c>
      <c r="DR215" s="20">
        <v>1.4390000000000001</v>
      </c>
      <c r="DS215" s="20">
        <v>12</v>
      </c>
      <c r="DT215" s="20">
        <v>0.57599999999999996</v>
      </c>
      <c r="DU215" s="20">
        <v>17.899999999999999</v>
      </c>
      <c r="DV215" s="20">
        <v>18.600000000000001</v>
      </c>
      <c r="DW215" s="20">
        <v>2.9</v>
      </c>
      <c r="DX215" s="20">
        <v>6.9090909090909092</v>
      </c>
      <c r="DY215" s="20">
        <v>18.5</v>
      </c>
      <c r="DZ215" s="20">
        <v>56</v>
      </c>
      <c r="EA215" s="20">
        <v>0.58099999999999996</v>
      </c>
      <c r="EB215" s="20">
        <v>-4</v>
      </c>
      <c r="EC215" s="66">
        <v>56</v>
      </c>
      <c r="ED215" s="66">
        <v>107</v>
      </c>
      <c r="EE215" s="66">
        <v>85</v>
      </c>
      <c r="EF215" s="66">
        <v>78</v>
      </c>
      <c r="EG215" s="66">
        <v>63</v>
      </c>
      <c r="EH215" s="66">
        <v>72.7</v>
      </c>
      <c r="EI215" s="66">
        <v>55</v>
      </c>
      <c r="EJ215" s="66">
        <v>52</v>
      </c>
      <c r="EK215" s="20">
        <v>10853.01</v>
      </c>
      <c r="EL215" s="20">
        <v>10430.480000000001</v>
      </c>
      <c r="EM215" s="20">
        <v>77.25745454545455</v>
      </c>
      <c r="EN215" s="20">
        <v>117.81818181818181</v>
      </c>
      <c r="EO215" s="20">
        <v>13.362299999999998</v>
      </c>
      <c r="EP215" s="20">
        <v>138.649</v>
      </c>
      <c r="EQ215" s="21">
        <v>78</v>
      </c>
      <c r="ER215" s="21">
        <v>65</v>
      </c>
      <c r="ES215" s="61" t="s">
        <v>76</v>
      </c>
      <c r="ET215" s="61">
        <v>143</v>
      </c>
      <c r="EU215" s="61">
        <v>13</v>
      </c>
    </row>
    <row r="216" spans="1:151" x14ac:dyDescent="0.45">
      <c r="A216" s="64">
        <v>45280</v>
      </c>
      <c r="B216" s="21" t="s">
        <v>64</v>
      </c>
      <c r="C216" s="21">
        <v>329</v>
      </c>
      <c r="D216" s="21" t="s">
        <v>315</v>
      </c>
      <c r="E216" s="21">
        <v>21</v>
      </c>
      <c r="F216" s="50" t="s">
        <v>558</v>
      </c>
      <c r="G216" t="s">
        <v>64</v>
      </c>
      <c r="H216" t="s">
        <v>315</v>
      </c>
      <c r="I216" t="s">
        <v>64</v>
      </c>
      <c r="J216" t="s">
        <v>315</v>
      </c>
      <c r="K216" t="s">
        <v>64</v>
      </c>
      <c r="L216" t="s">
        <v>315</v>
      </c>
      <c r="M216" t="s">
        <v>64</v>
      </c>
      <c r="N216" t="s">
        <v>315</v>
      </c>
      <c r="O216" t="s">
        <v>64</v>
      </c>
      <c r="P216" t="s">
        <v>315</v>
      </c>
      <c r="Q216" t="s">
        <v>64</v>
      </c>
      <c r="R216" t="s">
        <v>315</v>
      </c>
      <c r="S216" t="s">
        <v>19</v>
      </c>
      <c r="T216" t="s">
        <v>102</v>
      </c>
      <c r="U216">
        <v>10</v>
      </c>
      <c r="V216">
        <v>9</v>
      </c>
      <c r="W216" s="20">
        <v>0.8</v>
      </c>
      <c r="X216" s="20">
        <v>16.55</v>
      </c>
      <c r="Y216" s="20">
        <v>115.6</v>
      </c>
      <c r="Z216" s="20">
        <v>99.1</v>
      </c>
      <c r="AA216" s="20">
        <v>70.5</v>
      </c>
      <c r="AB216" s="20">
        <v>5.6000000000000001E-2</v>
      </c>
      <c r="AC216" s="20">
        <v>6.06</v>
      </c>
      <c r="AD216" s="20">
        <v>107.5</v>
      </c>
      <c r="AE216" s="20">
        <v>101.5</v>
      </c>
      <c r="AF216" s="20">
        <v>6.06</v>
      </c>
      <c r="AG216" s="20">
        <v>114.7</v>
      </c>
      <c r="AH216" s="20">
        <v>97.9</v>
      </c>
      <c r="AI216" s="20">
        <v>0.86109999999999998</v>
      </c>
      <c r="AJ216" s="20">
        <v>1.6</v>
      </c>
      <c r="AK216" s="20">
        <v>0.16</v>
      </c>
      <c r="AL216" s="20">
        <v>1383</v>
      </c>
      <c r="AM216" s="20">
        <v>16.84</v>
      </c>
      <c r="AN216" s="20">
        <v>7.64</v>
      </c>
      <c r="AO216" s="20">
        <v>802</v>
      </c>
      <c r="AP216" s="20">
        <v>710</v>
      </c>
      <c r="AQ216" s="20">
        <v>595</v>
      </c>
      <c r="AR216" s="20">
        <v>0.48399999999999999</v>
      </c>
      <c r="AS216" s="20">
        <v>81</v>
      </c>
      <c r="AT216" s="20">
        <v>215</v>
      </c>
      <c r="AU216" s="20">
        <v>0.377</v>
      </c>
      <c r="AV216" s="20">
        <v>145</v>
      </c>
      <c r="AW216" s="20">
        <v>203</v>
      </c>
      <c r="AX216" s="20">
        <v>0.71399999999999997</v>
      </c>
      <c r="AY216" s="20">
        <v>103</v>
      </c>
      <c r="AZ216" s="20">
        <v>10.3</v>
      </c>
      <c r="BA216" s="20">
        <v>394</v>
      </c>
      <c r="BB216" s="20">
        <v>39.4</v>
      </c>
      <c r="BC216" s="20">
        <v>178</v>
      </c>
      <c r="BD216" s="20">
        <v>66</v>
      </c>
      <c r="BE216" s="20">
        <v>41</v>
      </c>
      <c r="BF216" s="20">
        <v>125</v>
      </c>
      <c r="BG216" s="20">
        <v>154</v>
      </c>
      <c r="BH216" s="20">
        <v>80.2</v>
      </c>
      <c r="BI216" s="20">
        <v>71</v>
      </c>
      <c r="BJ216" s="20">
        <v>9.1999999999999993</v>
      </c>
      <c r="BK216" s="20">
        <v>1.4239999999999999</v>
      </c>
      <c r="BL216" s="20">
        <v>12.5</v>
      </c>
      <c r="BM216" s="20">
        <v>0.52800000000000002</v>
      </c>
      <c r="BN216" s="20">
        <v>21.5</v>
      </c>
      <c r="BO216" s="20">
        <v>20.3</v>
      </c>
      <c r="BP216" s="20">
        <v>4.0999999999999996</v>
      </c>
      <c r="BQ216" s="20">
        <v>6.6</v>
      </c>
      <c r="BR216" s="20">
        <v>15.4</v>
      </c>
      <c r="BS216" s="20">
        <v>18</v>
      </c>
      <c r="BT216" s="20">
        <v>0.63700000000000001</v>
      </c>
      <c r="BU216" s="20">
        <v>1</v>
      </c>
      <c r="BV216" s="66">
        <v>29</v>
      </c>
      <c r="BW216" s="66">
        <v>57</v>
      </c>
      <c r="BX216" s="66">
        <v>15</v>
      </c>
      <c r="BY216" s="66">
        <v>46</v>
      </c>
      <c r="BZ216" s="66">
        <v>34</v>
      </c>
      <c r="CA216" s="66">
        <v>28</v>
      </c>
      <c r="CB216" s="66">
        <v>18</v>
      </c>
      <c r="CC216" s="66">
        <v>40</v>
      </c>
      <c r="CD216" s="20">
        <v>0.33333333333333298</v>
      </c>
      <c r="CE216" s="20">
        <v>-5.65</v>
      </c>
      <c r="CF216" s="20">
        <v>101.2</v>
      </c>
      <c r="CG216" s="20">
        <v>106.9</v>
      </c>
      <c r="CH216" s="20">
        <v>66.400000000000006</v>
      </c>
      <c r="CI216" s="20">
        <v>-0.159</v>
      </c>
      <c r="CJ216" s="20">
        <v>4.57</v>
      </c>
      <c r="CK216" s="20">
        <v>107.1</v>
      </c>
      <c r="CL216" s="20">
        <v>102.5</v>
      </c>
      <c r="CM216" s="20">
        <v>4.57</v>
      </c>
      <c r="CN216" s="20">
        <v>102.2</v>
      </c>
      <c r="CO216" s="20">
        <v>106.4</v>
      </c>
      <c r="CP216" s="63">
        <v>0.38769999999999999</v>
      </c>
      <c r="CQ216" s="20">
        <v>-5.8</v>
      </c>
      <c r="CR216" s="20">
        <v>-0.64444444444444438</v>
      </c>
      <c r="CS216" s="20">
        <v>1050</v>
      </c>
      <c r="CT216" s="20">
        <v>-5.68</v>
      </c>
      <c r="CU216" s="20">
        <v>2.3199999999999998</v>
      </c>
      <c r="CV216" s="20">
        <v>840</v>
      </c>
      <c r="CW216" s="20">
        <v>818</v>
      </c>
      <c r="CX216" s="20">
        <v>720</v>
      </c>
      <c r="CY216" s="20">
        <v>0.42399999999999999</v>
      </c>
      <c r="CZ216" s="20">
        <v>94</v>
      </c>
      <c r="DA216" s="20">
        <v>287</v>
      </c>
      <c r="DB216" s="20">
        <v>0.32800000000000001</v>
      </c>
      <c r="DC216" s="20">
        <v>136</v>
      </c>
      <c r="DD216" s="20">
        <v>167</v>
      </c>
      <c r="DE216" s="20">
        <v>0.81399999999999995</v>
      </c>
      <c r="DF216" s="20">
        <v>109</v>
      </c>
      <c r="DG216" s="20">
        <v>12.111111111111111</v>
      </c>
      <c r="DH216" s="20">
        <v>415</v>
      </c>
      <c r="DI216" s="20">
        <v>46.111111111111114</v>
      </c>
      <c r="DJ216" s="20">
        <v>180</v>
      </c>
      <c r="DK216" s="20">
        <v>80</v>
      </c>
      <c r="DL216" s="20">
        <v>31</v>
      </c>
      <c r="DM216" s="20">
        <v>123</v>
      </c>
      <c r="DN216" s="20">
        <v>185</v>
      </c>
      <c r="DO216" s="20">
        <v>70</v>
      </c>
      <c r="DP216" s="20">
        <v>68.167000000000002</v>
      </c>
      <c r="DQ216" s="20">
        <v>1.833</v>
      </c>
      <c r="DR216" s="20">
        <v>1.4630000000000001</v>
      </c>
      <c r="DS216" s="20">
        <v>10.25</v>
      </c>
      <c r="DT216" s="20">
        <v>0.65</v>
      </c>
      <c r="DU216" s="20">
        <v>23.9</v>
      </c>
      <c r="DV216" s="20">
        <v>13.9</v>
      </c>
      <c r="DW216" s="20">
        <v>2.6</v>
      </c>
      <c r="DX216" s="20">
        <v>6.666666666666667</v>
      </c>
      <c r="DY216" s="20">
        <v>15.4</v>
      </c>
      <c r="DZ216" s="20">
        <v>237</v>
      </c>
      <c r="EA216" s="20">
        <v>0.46100000000000002</v>
      </c>
      <c r="EB216" s="20">
        <v>2</v>
      </c>
      <c r="EC216" s="66">
        <v>253</v>
      </c>
      <c r="ED216" s="66">
        <v>277</v>
      </c>
      <c r="EE216" s="66">
        <v>313</v>
      </c>
      <c r="EF216" s="66">
        <v>228</v>
      </c>
      <c r="EG216" s="66">
        <v>242</v>
      </c>
      <c r="EH216" s="66">
        <v>218.5</v>
      </c>
      <c r="EI216" s="66">
        <v>237</v>
      </c>
      <c r="EJ216" s="66">
        <v>261</v>
      </c>
      <c r="EK216" s="20">
        <v>12357.64</v>
      </c>
      <c r="EL216" s="20">
        <v>10028.92</v>
      </c>
      <c r="EM216" s="20">
        <v>83.333333333333343</v>
      </c>
      <c r="EN216" s="20">
        <v>67.649999999999991</v>
      </c>
      <c r="EO216" s="20">
        <v>12.535599999999999</v>
      </c>
      <c r="EP216" s="20">
        <v>132.09</v>
      </c>
      <c r="EQ216" s="21">
        <v>85</v>
      </c>
      <c r="ER216" s="21">
        <v>43</v>
      </c>
      <c r="ES216" s="61" t="s">
        <v>64</v>
      </c>
      <c r="ET216" s="61">
        <v>128</v>
      </c>
      <c r="EU216" s="61">
        <v>42</v>
      </c>
    </row>
    <row r="217" spans="1:151" x14ac:dyDescent="0.45">
      <c r="A217" s="64">
        <v>45280</v>
      </c>
      <c r="B217" s="21" t="s">
        <v>119</v>
      </c>
      <c r="C217" s="21">
        <v>260</v>
      </c>
      <c r="D217" s="21" t="s">
        <v>317</v>
      </c>
      <c r="E217" s="21">
        <v>210</v>
      </c>
      <c r="F217" s="50" t="s">
        <v>558</v>
      </c>
      <c r="G217" t="s">
        <v>119</v>
      </c>
      <c r="H217" t="s">
        <v>317</v>
      </c>
      <c r="I217" t="s">
        <v>119</v>
      </c>
      <c r="J217" t="s">
        <v>317</v>
      </c>
      <c r="K217" t="s">
        <v>119</v>
      </c>
      <c r="L217" t="s">
        <v>317</v>
      </c>
      <c r="M217" t="s">
        <v>119</v>
      </c>
      <c r="N217" t="s">
        <v>718</v>
      </c>
      <c r="O217" t="s">
        <v>1349</v>
      </c>
      <c r="P217" t="s">
        <v>1373</v>
      </c>
      <c r="Q217" t="s">
        <v>119</v>
      </c>
      <c r="R217" t="s">
        <v>317</v>
      </c>
      <c r="S217" t="s">
        <v>31</v>
      </c>
      <c r="T217" t="s">
        <v>182</v>
      </c>
      <c r="U217">
        <v>11</v>
      </c>
      <c r="V217">
        <v>11</v>
      </c>
      <c r="W217" s="20">
        <v>0.66666666666666696</v>
      </c>
      <c r="X217" s="20">
        <v>11.2</v>
      </c>
      <c r="Y217" s="20">
        <v>105.3</v>
      </c>
      <c r="Z217" s="20">
        <v>94.1</v>
      </c>
      <c r="AA217" s="20">
        <v>66.599999999999994</v>
      </c>
      <c r="AB217" s="20">
        <v>-0.11</v>
      </c>
      <c r="AC217" s="20">
        <v>2.0099999999999998</v>
      </c>
      <c r="AD217" s="20">
        <v>105.4</v>
      </c>
      <c r="AE217" s="20">
        <v>103.3</v>
      </c>
      <c r="AF217" s="20">
        <v>2.0099999999999998</v>
      </c>
      <c r="AG217" s="20">
        <v>104</v>
      </c>
      <c r="AH217" s="20">
        <v>95.6</v>
      </c>
      <c r="AI217" s="20">
        <v>0.72450000000000003</v>
      </c>
      <c r="AJ217" s="20">
        <v>-1.2</v>
      </c>
      <c r="AK217" s="20">
        <v>-0.10909090909090909</v>
      </c>
      <c r="AL217" s="20">
        <v>1269</v>
      </c>
      <c r="AM217" s="20">
        <v>10.72</v>
      </c>
      <c r="AN217" s="20">
        <v>2.54</v>
      </c>
      <c r="AO217" s="20">
        <v>898</v>
      </c>
      <c r="AP217" s="20">
        <v>739</v>
      </c>
      <c r="AQ217" s="20">
        <v>709</v>
      </c>
      <c r="AR217" s="20">
        <v>0.48</v>
      </c>
      <c r="AS217" s="20">
        <v>90</v>
      </c>
      <c r="AT217" s="20">
        <v>275</v>
      </c>
      <c r="AU217" s="20">
        <v>0.32700000000000001</v>
      </c>
      <c r="AV217" s="20">
        <v>128</v>
      </c>
      <c r="AW217" s="20">
        <v>172</v>
      </c>
      <c r="AX217" s="20">
        <v>0.74399999999999999</v>
      </c>
      <c r="AY217" s="20">
        <v>125</v>
      </c>
      <c r="AZ217" s="20">
        <v>11.363636363636363</v>
      </c>
      <c r="BA217" s="20">
        <v>424</v>
      </c>
      <c r="BB217" s="20">
        <v>38.545454545454547</v>
      </c>
      <c r="BC217" s="20">
        <v>186</v>
      </c>
      <c r="BD217" s="20">
        <v>104</v>
      </c>
      <c r="BE217" s="20">
        <v>45</v>
      </c>
      <c r="BF217" s="20">
        <v>160</v>
      </c>
      <c r="BG217" s="20">
        <v>208</v>
      </c>
      <c r="BH217" s="20">
        <v>74.8</v>
      </c>
      <c r="BI217" s="20">
        <v>61.582999999999998</v>
      </c>
      <c r="BJ217" s="20">
        <v>13.25</v>
      </c>
      <c r="BK217" s="20">
        <v>1.1619999999999999</v>
      </c>
      <c r="BL217" s="20">
        <v>13.333</v>
      </c>
      <c r="BM217" s="20">
        <v>0.65</v>
      </c>
      <c r="BN217" s="20">
        <v>22.9</v>
      </c>
      <c r="BO217" s="20">
        <v>14.3</v>
      </c>
      <c r="BP217" s="20">
        <v>3.8</v>
      </c>
      <c r="BQ217" s="20">
        <v>8.6666666666666661</v>
      </c>
      <c r="BR217" s="20">
        <v>17.3</v>
      </c>
      <c r="BS217" s="20">
        <v>60</v>
      </c>
      <c r="BT217" s="20">
        <v>0.57799999999999996</v>
      </c>
      <c r="BU217" s="20">
        <v>-5</v>
      </c>
      <c r="BV217" s="66">
        <v>59</v>
      </c>
      <c r="BW217" s="66">
        <v>85</v>
      </c>
      <c r="BX217" s="66">
        <v>105</v>
      </c>
      <c r="BY217" s="66">
        <v>81</v>
      </c>
      <c r="BZ217" s="66">
        <v>70</v>
      </c>
      <c r="CA217" s="66">
        <v>71</v>
      </c>
      <c r="CB217" s="66">
        <v>65</v>
      </c>
      <c r="CC217" s="66">
        <v>72</v>
      </c>
      <c r="CD217" s="20">
        <v>0.54545454545454497</v>
      </c>
      <c r="CE217" s="20">
        <v>-4.49</v>
      </c>
      <c r="CF217" s="20">
        <v>98.8</v>
      </c>
      <c r="CG217" s="20">
        <v>103.2</v>
      </c>
      <c r="CH217" s="20">
        <v>69.7</v>
      </c>
      <c r="CI217" s="20">
        <v>0.17599999999999999</v>
      </c>
      <c r="CJ217" s="20">
        <v>1.19</v>
      </c>
      <c r="CK217" s="20">
        <v>105.9</v>
      </c>
      <c r="CL217" s="20">
        <v>104.7</v>
      </c>
      <c r="CM217" s="20">
        <v>1.19</v>
      </c>
      <c r="CN217" s="20">
        <v>99.6</v>
      </c>
      <c r="CO217" s="20">
        <v>104.8</v>
      </c>
      <c r="CP217" s="63">
        <v>0.35870000000000002</v>
      </c>
      <c r="CQ217" s="20">
        <v>-2.2000000000000002</v>
      </c>
      <c r="CR217" s="20">
        <v>-0.2</v>
      </c>
      <c r="CS217" s="20">
        <v>1145</v>
      </c>
      <c r="CT217" s="20">
        <v>-6.91</v>
      </c>
      <c r="CU217" s="20">
        <v>-0.46</v>
      </c>
      <c r="CV217" s="20">
        <v>742</v>
      </c>
      <c r="CW217" s="20">
        <v>813</v>
      </c>
      <c r="CX217" s="20">
        <v>637</v>
      </c>
      <c r="CY217" s="20">
        <v>0.44600000000000001</v>
      </c>
      <c r="CZ217" s="20">
        <v>74</v>
      </c>
      <c r="DA217" s="20">
        <v>234</v>
      </c>
      <c r="DB217" s="20">
        <v>0.316</v>
      </c>
      <c r="DC217" s="20">
        <v>100</v>
      </c>
      <c r="DD217" s="20">
        <v>163</v>
      </c>
      <c r="DE217" s="20">
        <v>0.61299999999999999</v>
      </c>
      <c r="DF217" s="20">
        <v>81</v>
      </c>
      <c r="DG217" s="20">
        <v>7.3636363636363633</v>
      </c>
      <c r="DH217" s="20">
        <v>347</v>
      </c>
      <c r="DI217" s="20">
        <v>31.545454545454547</v>
      </c>
      <c r="DJ217" s="20">
        <v>159</v>
      </c>
      <c r="DK217" s="20">
        <v>70</v>
      </c>
      <c r="DL217" s="20">
        <v>37</v>
      </c>
      <c r="DM217" s="20">
        <v>151</v>
      </c>
      <c r="DN217" s="20">
        <v>221</v>
      </c>
      <c r="DO217" s="20">
        <v>67.5</v>
      </c>
      <c r="DP217" s="20">
        <v>73.909000000000006</v>
      </c>
      <c r="DQ217" s="20">
        <v>-6.4550000000000001</v>
      </c>
      <c r="DR217" s="20">
        <v>1.0529999999999999</v>
      </c>
      <c r="DS217" s="20">
        <v>13.727</v>
      </c>
      <c r="DT217" s="20">
        <v>0.46400000000000002</v>
      </c>
      <c r="DU217" s="20">
        <v>21.3</v>
      </c>
      <c r="DV217" s="20">
        <v>14.8</v>
      </c>
      <c r="DW217" s="20">
        <v>3.4</v>
      </c>
      <c r="DX217" s="20">
        <v>6.3636363636363633</v>
      </c>
      <c r="DY217" s="20">
        <v>20.100000000000001</v>
      </c>
      <c r="DZ217" s="20">
        <v>107</v>
      </c>
      <c r="EA217" s="20">
        <v>0.54400000000000004</v>
      </c>
      <c r="EB217" s="20">
        <v>0</v>
      </c>
      <c r="EC217" s="66">
        <v>206</v>
      </c>
      <c r="ED217" s="66">
        <v>199</v>
      </c>
      <c r="EE217" s="66">
        <v>136</v>
      </c>
      <c r="EF217" s="66">
        <v>321</v>
      </c>
      <c r="EG217" s="66">
        <v>227</v>
      </c>
      <c r="EH217" s="66">
        <v>170</v>
      </c>
      <c r="EI217" s="66">
        <v>109</v>
      </c>
      <c r="EJ217" s="66">
        <v>178</v>
      </c>
      <c r="EK217" s="20">
        <v>10866.96</v>
      </c>
      <c r="EL217" s="20">
        <v>9297.08</v>
      </c>
      <c r="EM217" s="20">
        <v>84.846363636363634</v>
      </c>
      <c r="EN217" s="20">
        <v>118.96733333333333</v>
      </c>
      <c r="EO217" s="20">
        <v>10.604900000000001</v>
      </c>
      <c r="EP217" s="20">
        <v>164.42400000000001</v>
      </c>
      <c r="EQ217" s="21">
        <v>91</v>
      </c>
      <c r="ER217" s="21">
        <v>51</v>
      </c>
      <c r="ES217" s="61" t="s">
        <v>119</v>
      </c>
      <c r="ET217" s="61">
        <v>142</v>
      </c>
      <c r="EU217" s="61">
        <v>40</v>
      </c>
    </row>
    <row r="218" spans="1:151" x14ac:dyDescent="0.45">
      <c r="A218" s="64">
        <v>45280</v>
      </c>
      <c r="B218" s="21" t="s">
        <v>25</v>
      </c>
      <c r="C218" s="21">
        <v>11</v>
      </c>
      <c r="D218" s="21" t="s">
        <v>26</v>
      </c>
      <c r="E218" s="21">
        <v>4</v>
      </c>
      <c r="F218" s="50" t="s">
        <v>1644</v>
      </c>
      <c r="G218" t="s">
        <v>25</v>
      </c>
      <c r="H218" t="s">
        <v>26</v>
      </c>
      <c r="I218" t="s">
        <v>25</v>
      </c>
      <c r="J218" t="s">
        <v>26</v>
      </c>
      <c r="K218" t="s">
        <v>25</v>
      </c>
      <c r="L218" t="s">
        <v>26</v>
      </c>
      <c r="M218" t="s">
        <v>25</v>
      </c>
      <c r="N218" t="s">
        <v>26</v>
      </c>
      <c r="O218" t="s">
        <v>25</v>
      </c>
      <c r="P218" t="s">
        <v>26</v>
      </c>
      <c r="Q218" t="s">
        <v>25</v>
      </c>
      <c r="R218" t="s">
        <v>26</v>
      </c>
      <c r="S218" t="s">
        <v>19</v>
      </c>
      <c r="T218" t="s">
        <v>17</v>
      </c>
      <c r="U218">
        <v>9</v>
      </c>
      <c r="V218">
        <v>10</v>
      </c>
      <c r="W218" s="20">
        <v>0.88888888888888895</v>
      </c>
      <c r="X218" s="20">
        <v>29.58</v>
      </c>
      <c r="Y218" s="20">
        <v>120.4</v>
      </c>
      <c r="Z218" s="20">
        <v>90.8</v>
      </c>
      <c r="AA218" s="20">
        <v>75.5</v>
      </c>
      <c r="AB218" s="20">
        <v>7.0000000000000001E-3</v>
      </c>
      <c r="AC218" s="20">
        <v>5.43</v>
      </c>
      <c r="AD218" s="20">
        <v>108.5</v>
      </c>
      <c r="AE218" s="20">
        <v>103.1</v>
      </c>
      <c r="AF218" s="20">
        <v>5.43</v>
      </c>
      <c r="AG218" s="20">
        <v>118</v>
      </c>
      <c r="AH218" s="20">
        <v>92.5</v>
      </c>
      <c r="AI218" s="20">
        <v>0.94240000000000002</v>
      </c>
      <c r="AJ218" s="20">
        <v>2.2999999999999998</v>
      </c>
      <c r="AK218" s="20">
        <v>0.25555555555555554</v>
      </c>
      <c r="AL218" s="20">
        <v>1418</v>
      </c>
      <c r="AM218" s="20">
        <v>33.17</v>
      </c>
      <c r="AN218" s="20">
        <v>7.28</v>
      </c>
      <c r="AO218" s="20">
        <v>836</v>
      </c>
      <c r="AP218" s="20">
        <v>603</v>
      </c>
      <c r="AQ218" s="20">
        <v>592</v>
      </c>
      <c r="AR218" s="20">
        <v>0.51500000000000001</v>
      </c>
      <c r="AS218" s="20">
        <v>74</v>
      </c>
      <c r="AT218" s="20">
        <v>190</v>
      </c>
      <c r="AU218" s="20">
        <v>0.38900000000000001</v>
      </c>
      <c r="AV218" s="20">
        <v>152</v>
      </c>
      <c r="AW218" s="20">
        <v>205</v>
      </c>
      <c r="AX218" s="20">
        <v>0.74099999999999999</v>
      </c>
      <c r="AY218" s="20">
        <v>115</v>
      </c>
      <c r="AZ218" s="20">
        <v>12.777777777777779</v>
      </c>
      <c r="BA218" s="20">
        <v>395</v>
      </c>
      <c r="BB218" s="20">
        <v>43.888888888888886</v>
      </c>
      <c r="BC218" s="20">
        <v>197</v>
      </c>
      <c r="BD218" s="20">
        <v>84</v>
      </c>
      <c r="BE218" s="20">
        <v>38</v>
      </c>
      <c r="BF218" s="20">
        <v>114</v>
      </c>
      <c r="BG218" s="20">
        <v>143</v>
      </c>
      <c r="BH218" s="20">
        <v>92.9</v>
      </c>
      <c r="BI218" s="20">
        <v>67</v>
      </c>
      <c r="BJ218" s="20">
        <v>25.888999999999999</v>
      </c>
      <c r="BK218" s="20">
        <v>1.728</v>
      </c>
      <c r="BL218" s="20">
        <v>12.667</v>
      </c>
      <c r="BM218" s="20">
        <v>0.73699999999999999</v>
      </c>
      <c r="BN218" s="20">
        <v>21.1</v>
      </c>
      <c r="BO218" s="20">
        <v>22.8</v>
      </c>
      <c r="BP218" s="20">
        <v>4.2</v>
      </c>
      <c r="BQ218" s="20">
        <v>9.3333333333333339</v>
      </c>
      <c r="BR218" s="20">
        <v>15.9</v>
      </c>
      <c r="BS218" s="20">
        <v>9</v>
      </c>
      <c r="BT218" s="20">
        <v>0.65500000000000003</v>
      </c>
      <c r="BU218" s="20">
        <v>0</v>
      </c>
      <c r="BV218" s="66">
        <v>2</v>
      </c>
      <c r="BW218" s="66">
        <v>5</v>
      </c>
      <c r="BX218" s="66">
        <v>7</v>
      </c>
      <c r="BY218" s="66">
        <v>5</v>
      </c>
      <c r="BZ218" s="66">
        <v>3</v>
      </c>
      <c r="CA218" s="66">
        <v>4.2</v>
      </c>
      <c r="CB218" s="66">
        <v>9</v>
      </c>
      <c r="CC218" s="66">
        <v>4</v>
      </c>
      <c r="CD218" s="20">
        <v>0.6</v>
      </c>
      <c r="CE218" s="20">
        <v>23.06</v>
      </c>
      <c r="CF218" s="20">
        <v>124.4</v>
      </c>
      <c r="CG218" s="20">
        <v>101.3</v>
      </c>
      <c r="CH218" s="20">
        <v>72.599999999999994</v>
      </c>
      <c r="CI218" s="20">
        <v>-0.13800000000000001</v>
      </c>
      <c r="CJ218" s="20">
        <v>8.7100000000000009</v>
      </c>
      <c r="CK218" s="20">
        <v>110.7</v>
      </c>
      <c r="CL218" s="20">
        <v>101.9</v>
      </c>
      <c r="CM218" s="20">
        <v>8.7100000000000009</v>
      </c>
      <c r="CN218" s="20">
        <v>122.9</v>
      </c>
      <c r="CO218" s="20">
        <v>98.9</v>
      </c>
      <c r="CP218" s="63">
        <v>0.92379999999999995</v>
      </c>
      <c r="CQ218" s="20">
        <v>6</v>
      </c>
      <c r="CR218" s="20">
        <v>0.6</v>
      </c>
      <c r="CS218" s="20">
        <v>1347</v>
      </c>
      <c r="CT218" s="20">
        <v>24.13</v>
      </c>
      <c r="CU218" s="20">
        <v>9.6300000000000008</v>
      </c>
      <c r="CV218" s="20">
        <v>921</v>
      </c>
      <c r="CW218" s="20">
        <v>776</v>
      </c>
      <c r="CX218" s="20">
        <v>626</v>
      </c>
      <c r="CY218" s="20">
        <v>0.49</v>
      </c>
      <c r="CZ218" s="20">
        <v>108</v>
      </c>
      <c r="DA218" s="20">
        <v>276</v>
      </c>
      <c r="DB218" s="20">
        <v>0.39100000000000001</v>
      </c>
      <c r="DC218" s="20">
        <v>199</v>
      </c>
      <c r="DD218" s="20">
        <v>255</v>
      </c>
      <c r="DE218" s="20">
        <v>0.78</v>
      </c>
      <c r="DF218" s="20">
        <v>129</v>
      </c>
      <c r="DG218" s="20">
        <v>12.9</v>
      </c>
      <c r="DH218" s="20">
        <v>393</v>
      </c>
      <c r="DI218" s="20">
        <v>39.299999999999997</v>
      </c>
      <c r="DJ218" s="20">
        <v>152</v>
      </c>
      <c r="DK218" s="20">
        <v>74</v>
      </c>
      <c r="DL218" s="20">
        <v>46</v>
      </c>
      <c r="DM218" s="20">
        <v>111</v>
      </c>
      <c r="DN218" s="20">
        <v>195</v>
      </c>
      <c r="DO218" s="20">
        <v>92.1</v>
      </c>
      <c r="DP218" s="20">
        <v>77.599999999999994</v>
      </c>
      <c r="DQ218" s="20">
        <v>14.5</v>
      </c>
      <c r="DR218" s="20">
        <v>1.369</v>
      </c>
      <c r="DS218" s="20">
        <v>11.1</v>
      </c>
      <c r="DT218" s="20">
        <v>0.66700000000000004</v>
      </c>
      <c r="DU218" s="20">
        <v>27.6</v>
      </c>
      <c r="DV218" s="20">
        <v>25.5</v>
      </c>
      <c r="DW218" s="20">
        <v>4.5999999999999996</v>
      </c>
      <c r="DX218" s="20">
        <v>7.4</v>
      </c>
      <c r="DY218" s="20">
        <v>19.5</v>
      </c>
      <c r="DZ218" s="20">
        <v>23</v>
      </c>
      <c r="EA218" s="20">
        <v>0.62</v>
      </c>
      <c r="EB218" s="20">
        <v>0</v>
      </c>
      <c r="EC218" s="66">
        <v>10</v>
      </c>
      <c r="ED218" s="66">
        <v>44</v>
      </c>
      <c r="EE218" s="66">
        <v>72</v>
      </c>
      <c r="EF218" s="66">
        <v>15</v>
      </c>
      <c r="EG218" s="66">
        <v>8</v>
      </c>
      <c r="EH218" s="66">
        <v>30.3</v>
      </c>
      <c r="EI218" s="66">
        <v>24</v>
      </c>
      <c r="EJ218" s="66">
        <v>10</v>
      </c>
      <c r="EK218" s="20">
        <v>12196.52</v>
      </c>
      <c r="EL218" s="20">
        <v>11295.52</v>
      </c>
      <c r="EM218" s="20">
        <v>93.735799999999998</v>
      </c>
      <c r="EN218" s="20">
        <v>103.60000000000001</v>
      </c>
      <c r="EO218" s="20">
        <v>12.402000000000001</v>
      </c>
      <c r="EP218" s="20">
        <v>144.495</v>
      </c>
      <c r="EQ218" s="21">
        <v>87</v>
      </c>
      <c r="ER218" s="21">
        <v>74</v>
      </c>
      <c r="ES218" s="61" t="s">
        <v>25</v>
      </c>
      <c r="ET218" s="61">
        <v>161</v>
      </c>
      <c r="EU218" s="61">
        <v>13</v>
      </c>
    </row>
    <row r="219" spans="1:151" x14ac:dyDescent="0.45">
      <c r="A219" s="64">
        <v>45280</v>
      </c>
      <c r="B219" s="21" t="s">
        <v>187</v>
      </c>
      <c r="C219" s="21">
        <v>263</v>
      </c>
      <c r="D219" s="21" t="s">
        <v>191</v>
      </c>
      <c r="E219" s="21">
        <v>151</v>
      </c>
      <c r="F219" s="50" t="s">
        <v>558</v>
      </c>
      <c r="G219" t="s">
        <v>187</v>
      </c>
      <c r="H219" t="s">
        <v>191</v>
      </c>
      <c r="I219" t="s">
        <v>187</v>
      </c>
      <c r="J219" t="s">
        <v>191</v>
      </c>
      <c r="K219" t="s">
        <v>187</v>
      </c>
      <c r="L219" t="s">
        <v>191</v>
      </c>
      <c r="M219" t="s">
        <v>187</v>
      </c>
      <c r="N219" t="s">
        <v>597</v>
      </c>
      <c r="O219" t="s">
        <v>187</v>
      </c>
      <c r="P219" t="s">
        <v>1357</v>
      </c>
      <c r="Q219" t="s">
        <v>431</v>
      </c>
      <c r="R219" t="s">
        <v>191</v>
      </c>
      <c r="S219" t="s">
        <v>116</v>
      </c>
      <c r="T219" t="s">
        <v>56</v>
      </c>
      <c r="U219">
        <v>10</v>
      </c>
      <c r="V219">
        <v>10</v>
      </c>
      <c r="W219" s="20">
        <v>0.54545454545454497</v>
      </c>
      <c r="X219" s="20">
        <v>4.3099999999999996</v>
      </c>
      <c r="Y219" s="20">
        <v>105.2</v>
      </c>
      <c r="Z219" s="20">
        <v>100.9</v>
      </c>
      <c r="AA219" s="20">
        <v>68.400000000000006</v>
      </c>
      <c r="AB219" s="20">
        <v>-0.16700000000000001</v>
      </c>
      <c r="AC219" s="20">
        <v>-2.77</v>
      </c>
      <c r="AD219" s="20">
        <v>101.8</v>
      </c>
      <c r="AE219" s="20">
        <v>104.6</v>
      </c>
      <c r="AF219" s="20">
        <v>-2.8</v>
      </c>
      <c r="AG219" s="20">
        <v>105.4</v>
      </c>
      <c r="AH219" s="20">
        <v>98.9</v>
      </c>
      <c r="AI219" s="20">
        <v>0.67379999999999995</v>
      </c>
      <c r="AJ219" s="20">
        <v>-3.1</v>
      </c>
      <c r="AK219" s="20">
        <v>-0.31</v>
      </c>
      <c r="AL219" s="20">
        <v>1188</v>
      </c>
      <c r="AM219" s="20">
        <v>6.99</v>
      </c>
      <c r="AN219" s="20">
        <v>1.29</v>
      </c>
      <c r="AO219" s="20">
        <v>833</v>
      </c>
      <c r="AP219" s="20">
        <v>721</v>
      </c>
      <c r="AQ219" s="20">
        <v>636</v>
      </c>
      <c r="AR219" s="20">
        <v>0.46200000000000002</v>
      </c>
      <c r="AS219" s="20">
        <v>79</v>
      </c>
      <c r="AT219" s="20">
        <v>245</v>
      </c>
      <c r="AU219" s="20">
        <v>0.32200000000000001</v>
      </c>
      <c r="AV219" s="20">
        <v>166</v>
      </c>
      <c r="AW219" s="20">
        <v>228</v>
      </c>
      <c r="AX219" s="20">
        <v>0.72799999999999998</v>
      </c>
      <c r="AY219" s="20">
        <v>112</v>
      </c>
      <c r="AZ219" s="20">
        <v>11.2</v>
      </c>
      <c r="BA219" s="20">
        <v>394</v>
      </c>
      <c r="BB219" s="20">
        <v>39.4</v>
      </c>
      <c r="BC219" s="20">
        <v>159</v>
      </c>
      <c r="BD219" s="20">
        <v>76</v>
      </c>
      <c r="BE219" s="20">
        <v>34</v>
      </c>
      <c r="BF219" s="20">
        <v>150</v>
      </c>
      <c r="BG219" s="20">
        <v>212</v>
      </c>
      <c r="BH219" s="20">
        <v>75.7</v>
      </c>
      <c r="BI219" s="20">
        <v>65.545000000000002</v>
      </c>
      <c r="BJ219" s="20">
        <v>10.182</v>
      </c>
      <c r="BK219" s="20">
        <v>1.06</v>
      </c>
      <c r="BL219" s="20">
        <v>13.635999999999999</v>
      </c>
      <c r="BM219" s="20">
        <v>0.50700000000000001</v>
      </c>
      <c r="BN219" s="20">
        <v>22.3</v>
      </c>
      <c r="BO219" s="20">
        <v>20.7</v>
      </c>
      <c r="BP219" s="20">
        <v>3.1</v>
      </c>
      <c r="BQ219" s="20">
        <v>6.9090909090909092</v>
      </c>
      <c r="BR219" s="20">
        <v>19.3</v>
      </c>
      <c r="BS219" s="20">
        <v>215</v>
      </c>
      <c r="BT219" s="20">
        <v>0.46899999999999997</v>
      </c>
      <c r="BU219" s="20">
        <v>9</v>
      </c>
      <c r="BV219" s="66">
        <v>126</v>
      </c>
      <c r="BW219" s="66">
        <v>170</v>
      </c>
      <c r="BX219" s="66">
        <v>242</v>
      </c>
      <c r="BY219" s="66">
        <v>113</v>
      </c>
      <c r="BZ219" s="66">
        <v>119</v>
      </c>
      <c r="CA219" s="66">
        <v>136.69999999999999</v>
      </c>
      <c r="CB219" s="66">
        <v>217</v>
      </c>
      <c r="CC219" s="66">
        <v>134</v>
      </c>
      <c r="CD219" s="20">
        <v>0.75</v>
      </c>
      <c r="CE219" s="20">
        <v>8.5</v>
      </c>
      <c r="CF219" s="20">
        <v>105.6</v>
      </c>
      <c r="CG219" s="20">
        <v>97.1</v>
      </c>
      <c r="CH219" s="20">
        <v>66.8</v>
      </c>
      <c r="CI219" s="20">
        <v>-4.1000000000000002E-2</v>
      </c>
      <c r="CJ219" s="20">
        <v>0.56999999999999995</v>
      </c>
      <c r="CK219" s="20">
        <v>106.2</v>
      </c>
      <c r="CL219" s="20">
        <v>105.6</v>
      </c>
      <c r="CM219" s="20">
        <v>0.56999999999999995</v>
      </c>
      <c r="CN219" s="20">
        <v>104.7</v>
      </c>
      <c r="CO219" s="20">
        <v>96.9</v>
      </c>
      <c r="CP219" s="63">
        <v>0.70879999999999999</v>
      </c>
      <c r="CQ219" s="20">
        <v>-0.7</v>
      </c>
      <c r="CR219" s="20">
        <v>-6.9999999999999993E-2</v>
      </c>
      <c r="CS219" s="20">
        <v>1272</v>
      </c>
      <c r="CT219" s="20">
        <v>7.84</v>
      </c>
      <c r="CU219" s="20">
        <v>0.94</v>
      </c>
      <c r="CV219" s="20">
        <v>913</v>
      </c>
      <c r="CW219" s="20">
        <v>747</v>
      </c>
      <c r="CX219" s="20">
        <v>691</v>
      </c>
      <c r="CY219" s="20">
        <v>0.443</v>
      </c>
      <c r="CZ219" s="20">
        <v>100</v>
      </c>
      <c r="DA219" s="20">
        <v>270</v>
      </c>
      <c r="DB219" s="20">
        <v>0.37</v>
      </c>
      <c r="DC219" s="20">
        <v>201</v>
      </c>
      <c r="DD219" s="20">
        <v>292</v>
      </c>
      <c r="DE219" s="20">
        <v>0.68799999999999994</v>
      </c>
      <c r="DF219" s="20">
        <v>147</v>
      </c>
      <c r="DG219" s="20">
        <v>14.7</v>
      </c>
      <c r="DH219" s="20">
        <v>484</v>
      </c>
      <c r="DI219" s="20">
        <v>48.4</v>
      </c>
      <c r="DJ219" s="20">
        <v>167</v>
      </c>
      <c r="DK219" s="20">
        <v>101</v>
      </c>
      <c r="DL219" s="20">
        <v>47</v>
      </c>
      <c r="DM219" s="20">
        <v>142</v>
      </c>
      <c r="DN219" s="20">
        <v>197</v>
      </c>
      <c r="DO219" s="20">
        <v>76.099999999999994</v>
      </c>
      <c r="DP219" s="20">
        <v>62.25</v>
      </c>
      <c r="DQ219" s="20">
        <v>13.833</v>
      </c>
      <c r="DR219" s="20">
        <v>1.1759999999999999</v>
      </c>
      <c r="DS219" s="20">
        <v>11.833</v>
      </c>
      <c r="DT219" s="20">
        <v>0.71099999999999997</v>
      </c>
      <c r="DU219" s="20">
        <v>22.5</v>
      </c>
      <c r="DV219" s="20">
        <v>24.3</v>
      </c>
      <c r="DW219" s="20">
        <v>3.9</v>
      </c>
      <c r="DX219" s="20">
        <v>8.4166666666666661</v>
      </c>
      <c r="DY219" s="20">
        <v>16.399999999999999</v>
      </c>
      <c r="DZ219" s="20">
        <v>58</v>
      </c>
      <c r="EA219" s="20">
        <v>0.57899999999999996</v>
      </c>
      <c r="EB219" s="20">
        <v>-4</v>
      </c>
      <c r="EC219" s="66">
        <v>66</v>
      </c>
      <c r="ED219" s="66">
        <v>121</v>
      </c>
      <c r="EE219" s="66">
        <v>79</v>
      </c>
      <c r="EF219" s="66">
        <v>95</v>
      </c>
      <c r="EG219" s="66">
        <v>88</v>
      </c>
      <c r="EH219" s="66">
        <v>79.3</v>
      </c>
      <c r="EI219" s="66">
        <v>57</v>
      </c>
      <c r="EJ219" s="66">
        <v>73</v>
      </c>
      <c r="EK219" s="20">
        <v>10214.92</v>
      </c>
      <c r="EL219" s="20">
        <v>10655.04</v>
      </c>
      <c r="EM219" s="20">
        <v>114.76966666666665</v>
      </c>
      <c r="EN219" s="20">
        <v>81.755272727272725</v>
      </c>
      <c r="EO219" s="20">
        <v>13.2784</v>
      </c>
      <c r="EP219" s="20">
        <v>143.416</v>
      </c>
      <c r="EQ219" s="21">
        <v>79</v>
      </c>
      <c r="ER219" s="21">
        <v>73</v>
      </c>
      <c r="ES219" s="61" t="s">
        <v>187</v>
      </c>
      <c r="ET219" s="61">
        <v>152</v>
      </c>
      <c r="EU219" s="61">
        <v>6</v>
      </c>
    </row>
    <row r="220" spans="1:151" x14ac:dyDescent="0.45">
      <c r="A220" s="64">
        <v>45280</v>
      </c>
      <c r="B220" s="21" t="s">
        <v>271</v>
      </c>
      <c r="C220" s="21">
        <v>39</v>
      </c>
      <c r="D220" s="21" t="s">
        <v>285</v>
      </c>
      <c r="E220" s="21">
        <v>227</v>
      </c>
      <c r="F220" s="50" t="s">
        <v>558</v>
      </c>
      <c r="G220" t="s">
        <v>271</v>
      </c>
      <c r="H220" t="s">
        <v>285</v>
      </c>
      <c r="I220" t="s">
        <v>271</v>
      </c>
      <c r="J220" t="s">
        <v>285</v>
      </c>
      <c r="K220" t="s">
        <v>463</v>
      </c>
      <c r="L220" t="s">
        <v>285</v>
      </c>
      <c r="M220" t="s">
        <v>650</v>
      </c>
      <c r="N220" t="s">
        <v>285</v>
      </c>
      <c r="O220" t="s">
        <v>650</v>
      </c>
      <c r="P220" t="s">
        <v>285</v>
      </c>
      <c r="Q220" t="s">
        <v>463</v>
      </c>
      <c r="R220" t="s">
        <v>285</v>
      </c>
      <c r="S220" t="s">
        <v>134</v>
      </c>
      <c r="T220" t="s">
        <v>31</v>
      </c>
      <c r="U220">
        <v>9</v>
      </c>
      <c r="V220">
        <v>12</v>
      </c>
      <c r="W220" s="20">
        <v>0.54545454545454497</v>
      </c>
      <c r="X220" s="20">
        <v>-3.1</v>
      </c>
      <c r="Y220" s="20">
        <v>100.2</v>
      </c>
      <c r="Z220" s="20">
        <v>103.3</v>
      </c>
      <c r="AA220" s="20">
        <v>66.5</v>
      </c>
      <c r="AB220" s="20">
        <v>0.16</v>
      </c>
      <c r="AC220" s="20">
        <v>6.48</v>
      </c>
      <c r="AD220" s="20">
        <v>108.1</v>
      </c>
      <c r="AE220" s="20">
        <v>101.6</v>
      </c>
      <c r="AF220" s="20">
        <v>6.48</v>
      </c>
      <c r="AG220" s="20">
        <v>101.9</v>
      </c>
      <c r="AH220" s="20">
        <v>102.2</v>
      </c>
      <c r="AI220" s="20">
        <v>0.49270000000000003</v>
      </c>
      <c r="AJ220" s="20">
        <v>-2</v>
      </c>
      <c r="AK220" s="20">
        <v>-0.22222222222222221</v>
      </c>
      <c r="AL220" s="20">
        <v>1185</v>
      </c>
      <c r="AM220" s="20">
        <v>-7.22</v>
      </c>
      <c r="AN220" s="20">
        <v>2.12</v>
      </c>
      <c r="AO220" s="20">
        <v>748</v>
      </c>
      <c r="AP220" s="20">
        <v>752</v>
      </c>
      <c r="AQ220" s="20">
        <v>584</v>
      </c>
      <c r="AR220" s="20">
        <v>0.442</v>
      </c>
      <c r="AS220" s="20">
        <v>61</v>
      </c>
      <c r="AT220" s="20">
        <v>202</v>
      </c>
      <c r="AU220" s="20">
        <v>0.30199999999999999</v>
      </c>
      <c r="AV220" s="20">
        <v>171</v>
      </c>
      <c r="AW220" s="20">
        <v>243</v>
      </c>
      <c r="AX220" s="20">
        <v>0.70399999999999996</v>
      </c>
      <c r="AY220" s="20">
        <v>102</v>
      </c>
      <c r="AZ220" s="20">
        <v>11.333333333333334</v>
      </c>
      <c r="BA220" s="20">
        <v>369</v>
      </c>
      <c r="BB220" s="20">
        <v>41</v>
      </c>
      <c r="BC220" s="20">
        <v>104</v>
      </c>
      <c r="BD220" s="20">
        <v>73</v>
      </c>
      <c r="BE220" s="20">
        <v>37</v>
      </c>
      <c r="BF220" s="20">
        <v>153</v>
      </c>
      <c r="BG220" s="20">
        <v>184</v>
      </c>
      <c r="BH220" s="20">
        <v>68</v>
      </c>
      <c r="BI220" s="20">
        <v>68.364000000000004</v>
      </c>
      <c r="BJ220" s="20">
        <v>-0.36399999999999999</v>
      </c>
      <c r="BK220" s="20">
        <v>0.68</v>
      </c>
      <c r="BL220" s="20">
        <v>13.909000000000001</v>
      </c>
      <c r="BM220" s="20">
        <v>0.47699999999999998</v>
      </c>
      <c r="BN220" s="20">
        <v>18.399999999999999</v>
      </c>
      <c r="BO220" s="20">
        <v>22.1</v>
      </c>
      <c r="BP220" s="20">
        <v>3.4</v>
      </c>
      <c r="BQ220" s="20">
        <v>6.6363636363636367</v>
      </c>
      <c r="BR220" s="20">
        <v>16.7</v>
      </c>
      <c r="BS220" s="20">
        <v>94</v>
      </c>
      <c r="BT220" s="20">
        <v>0.55500000000000005</v>
      </c>
      <c r="BU220" s="20">
        <v>0</v>
      </c>
      <c r="BV220" s="66">
        <v>212</v>
      </c>
      <c r="BW220" s="66">
        <v>133</v>
      </c>
      <c r="BX220" s="66">
        <v>137</v>
      </c>
      <c r="BY220" s="66">
        <v>175</v>
      </c>
      <c r="BZ220" s="66">
        <v>208</v>
      </c>
      <c r="CA220" s="66">
        <v>134.19999999999999</v>
      </c>
      <c r="CB220" s="66">
        <v>94</v>
      </c>
      <c r="CC220" s="66">
        <v>141</v>
      </c>
      <c r="CD220" s="20">
        <v>0.38461538461538503</v>
      </c>
      <c r="CE220" s="20">
        <v>-17.8</v>
      </c>
      <c r="CF220" s="20">
        <v>93</v>
      </c>
      <c r="CG220" s="20">
        <v>110.8</v>
      </c>
      <c r="CH220" s="20">
        <v>70.599999999999994</v>
      </c>
      <c r="CI220" s="20">
        <v>0.111</v>
      </c>
      <c r="CJ220" s="20">
        <v>-7.19</v>
      </c>
      <c r="CK220" s="20">
        <v>100.5</v>
      </c>
      <c r="CL220" s="20">
        <v>107.6</v>
      </c>
      <c r="CM220" s="20">
        <v>-7.19</v>
      </c>
      <c r="CN220" s="20">
        <v>94.2</v>
      </c>
      <c r="CO220" s="20">
        <v>111.4</v>
      </c>
      <c r="CP220" s="63">
        <v>0.1278</v>
      </c>
      <c r="CQ220" s="20">
        <v>-6.3</v>
      </c>
      <c r="CR220" s="20">
        <v>-0.52500000000000002</v>
      </c>
      <c r="CS220" s="20">
        <v>963</v>
      </c>
      <c r="CT220" s="20">
        <v>-19.57</v>
      </c>
      <c r="CU220" s="20">
        <v>-6.32</v>
      </c>
      <c r="CV220" s="20">
        <v>837</v>
      </c>
      <c r="CW220" s="20">
        <v>974</v>
      </c>
      <c r="CX220" s="20">
        <v>722</v>
      </c>
      <c r="CY220" s="20">
        <v>0.41399999999999998</v>
      </c>
      <c r="CZ220" s="20">
        <v>90</v>
      </c>
      <c r="DA220" s="20">
        <v>296</v>
      </c>
      <c r="DB220" s="20">
        <v>0.30399999999999999</v>
      </c>
      <c r="DC220" s="20">
        <v>149</v>
      </c>
      <c r="DD220" s="20">
        <v>248</v>
      </c>
      <c r="DE220" s="20">
        <v>0.60099999999999998</v>
      </c>
      <c r="DF220" s="20">
        <v>84</v>
      </c>
      <c r="DG220" s="20">
        <v>7</v>
      </c>
      <c r="DH220" s="20">
        <v>367</v>
      </c>
      <c r="DI220" s="20">
        <v>30.583333333333332</v>
      </c>
      <c r="DJ220" s="20">
        <v>191</v>
      </c>
      <c r="DK220" s="20">
        <v>91</v>
      </c>
      <c r="DL220" s="20">
        <v>19</v>
      </c>
      <c r="DM220" s="20">
        <v>181</v>
      </c>
      <c r="DN220" s="20">
        <v>223</v>
      </c>
      <c r="DO220" s="20">
        <v>64.400000000000006</v>
      </c>
      <c r="DP220" s="20">
        <v>74.923000000000002</v>
      </c>
      <c r="DQ220" s="20">
        <v>-10.538</v>
      </c>
      <c r="DR220" s="20">
        <v>1.0549999999999999</v>
      </c>
      <c r="DS220" s="20">
        <v>13.923</v>
      </c>
      <c r="DT220" s="20">
        <v>0.503</v>
      </c>
      <c r="DU220" s="20">
        <v>22.8</v>
      </c>
      <c r="DV220" s="20">
        <v>19.100000000000001</v>
      </c>
      <c r="DW220" s="20">
        <v>1.5</v>
      </c>
      <c r="DX220" s="20">
        <v>7</v>
      </c>
      <c r="DY220" s="20">
        <v>17.2</v>
      </c>
      <c r="DZ220" s="20">
        <v>328</v>
      </c>
      <c r="EA220" s="20">
        <v>0.39800000000000002</v>
      </c>
      <c r="EB220" s="20">
        <v>-2</v>
      </c>
      <c r="EC220" s="66">
        <v>355</v>
      </c>
      <c r="ED220" s="66">
        <v>301</v>
      </c>
      <c r="EE220" s="66">
        <v>342</v>
      </c>
      <c r="EF220" s="66">
        <v>355</v>
      </c>
      <c r="EG220" s="66">
        <v>348</v>
      </c>
      <c r="EH220" s="66">
        <v>277.3</v>
      </c>
      <c r="EI220" s="66">
        <v>328</v>
      </c>
      <c r="EJ220" s="66">
        <v>334</v>
      </c>
      <c r="EK220" s="20">
        <v>11102.16</v>
      </c>
      <c r="EL220" s="20">
        <v>9606.9</v>
      </c>
      <c r="EM220" s="20">
        <v>97.363</v>
      </c>
      <c r="EN220" s="20">
        <v>92.398090909090911</v>
      </c>
      <c r="EO220" s="20">
        <v>10.0367</v>
      </c>
      <c r="EP220" s="20">
        <v>156.99199999999999</v>
      </c>
      <c r="EQ220" s="21">
        <v>67</v>
      </c>
      <c r="ER220" s="21">
        <v>56</v>
      </c>
      <c r="ES220" s="61" t="s">
        <v>271</v>
      </c>
      <c r="ET220" s="61">
        <v>123</v>
      </c>
      <c r="EU220" s="61">
        <v>11</v>
      </c>
    </row>
    <row r="221" spans="1:151" x14ac:dyDescent="0.45">
      <c r="A221" s="64">
        <v>45280</v>
      </c>
      <c r="B221" s="21" t="s">
        <v>227</v>
      </c>
      <c r="C221" s="21">
        <v>333</v>
      </c>
      <c r="D221" s="21" t="s">
        <v>235</v>
      </c>
      <c r="E221" s="21">
        <v>200</v>
      </c>
      <c r="F221" s="50" t="s">
        <v>558</v>
      </c>
      <c r="G221" t="s">
        <v>227</v>
      </c>
      <c r="H221" t="s">
        <v>235</v>
      </c>
      <c r="I221" t="s">
        <v>227</v>
      </c>
      <c r="J221" t="s">
        <v>235</v>
      </c>
      <c r="K221" t="s">
        <v>227</v>
      </c>
      <c r="L221" t="s">
        <v>435</v>
      </c>
      <c r="M221" t="s">
        <v>599</v>
      </c>
      <c r="N221" t="s">
        <v>642</v>
      </c>
      <c r="O221" t="s">
        <v>227</v>
      </c>
      <c r="P221" t="s">
        <v>235</v>
      </c>
      <c r="Q221" t="s">
        <v>227</v>
      </c>
      <c r="R221" t="s">
        <v>435</v>
      </c>
      <c r="S221" t="s">
        <v>56</v>
      </c>
      <c r="T221" t="s">
        <v>236</v>
      </c>
      <c r="U221">
        <v>8</v>
      </c>
      <c r="V221">
        <v>10</v>
      </c>
      <c r="W221" s="20">
        <v>0.54545454545454497</v>
      </c>
      <c r="X221" s="20">
        <v>-2.31</v>
      </c>
      <c r="Y221" s="20">
        <v>98.1</v>
      </c>
      <c r="Z221" s="20">
        <v>100.4</v>
      </c>
      <c r="AA221" s="20">
        <v>72.2</v>
      </c>
      <c r="AB221" s="20">
        <v>4.0000000000000001E-3</v>
      </c>
      <c r="AC221" s="20">
        <v>0.56000000000000005</v>
      </c>
      <c r="AD221" s="20">
        <v>104.8</v>
      </c>
      <c r="AE221" s="20">
        <v>104.3</v>
      </c>
      <c r="AF221" s="20">
        <v>0.56000000000000005</v>
      </c>
      <c r="AG221" s="20">
        <v>97.7</v>
      </c>
      <c r="AH221" s="20">
        <v>97.9</v>
      </c>
      <c r="AI221" s="20">
        <v>0.495</v>
      </c>
      <c r="AJ221" s="20">
        <v>-3.2</v>
      </c>
      <c r="AK221" s="20">
        <v>-0.4</v>
      </c>
      <c r="AL221" s="20">
        <v>1134</v>
      </c>
      <c r="AM221" s="20">
        <v>-4.49</v>
      </c>
      <c r="AN221" s="20">
        <v>-0.49</v>
      </c>
      <c r="AO221" s="20">
        <v>868</v>
      </c>
      <c r="AP221" s="20">
        <v>772</v>
      </c>
      <c r="AQ221" s="20">
        <v>657</v>
      </c>
      <c r="AR221" s="20">
        <v>0.46600000000000003</v>
      </c>
      <c r="AS221" s="20">
        <v>60</v>
      </c>
      <c r="AT221" s="20">
        <v>204</v>
      </c>
      <c r="AU221" s="20">
        <v>0.29399999999999998</v>
      </c>
      <c r="AV221" s="20">
        <v>196</v>
      </c>
      <c r="AW221" s="20">
        <v>294</v>
      </c>
      <c r="AX221" s="20">
        <v>0.66700000000000004</v>
      </c>
      <c r="AY221" s="20">
        <v>136</v>
      </c>
      <c r="AZ221" s="20">
        <v>17</v>
      </c>
      <c r="BA221" s="20">
        <v>406</v>
      </c>
      <c r="BB221" s="20">
        <v>50.75</v>
      </c>
      <c r="BC221" s="20">
        <v>179</v>
      </c>
      <c r="BD221" s="20">
        <v>129</v>
      </c>
      <c r="BE221" s="20">
        <v>39</v>
      </c>
      <c r="BF221" s="20">
        <v>162</v>
      </c>
      <c r="BG221" s="20">
        <v>237</v>
      </c>
      <c r="BH221" s="20">
        <v>78.900000000000006</v>
      </c>
      <c r="BI221" s="20">
        <v>70.182000000000002</v>
      </c>
      <c r="BJ221" s="20">
        <v>8.7270000000000003</v>
      </c>
      <c r="BK221" s="20">
        <v>1.105</v>
      </c>
      <c r="BL221" s="20">
        <v>14.727</v>
      </c>
      <c r="BM221" s="20">
        <v>0.79600000000000004</v>
      </c>
      <c r="BN221" s="20">
        <v>18.5</v>
      </c>
      <c r="BO221" s="20">
        <v>26.7</v>
      </c>
      <c r="BP221" s="20">
        <v>3.5</v>
      </c>
      <c r="BQ221" s="20">
        <v>11.727272727272727</v>
      </c>
      <c r="BR221" s="20">
        <v>21.5</v>
      </c>
      <c r="BS221" s="20">
        <v>273</v>
      </c>
      <c r="BT221" s="20">
        <v>0.439</v>
      </c>
      <c r="BU221" s="20">
        <v>1</v>
      </c>
      <c r="BV221" s="66">
        <v>251</v>
      </c>
      <c r="BW221" s="66">
        <v>229</v>
      </c>
      <c r="BX221" s="66">
        <v>232</v>
      </c>
      <c r="BY221" s="66">
        <v>219</v>
      </c>
      <c r="BZ221" s="66">
        <v>195</v>
      </c>
      <c r="CA221" s="66">
        <v>188</v>
      </c>
      <c r="CB221" s="66">
        <v>273</v>
      </c>
      <c r="CC221" s="66">
        <v>249</v>
      </c>
      <c r="CD221" s="20">
        <v>0.61538461538461497</v>
      </c>
      <c r="CE221" s="20">
        <v>-5.23</v>
      </c>
      <c r="CF221" s="20">
        <v>103.9</v>
      </c>
      <c r="CG221" s="20">
        <v>109.1</v>
      </c>
      <c r="CH221" s="20">
        <v>66.400000000000006</v>
      </c>
      <c r="CI221" s="20">
        <v>4.8000000000000001E-2</v>
      </c>
      <c r="CJ221" s="20">
        <v>-0.84</v>
      </c>
      <c r="CK221" s="20">
        <v>103.7</v>
      </c>
      <c r="CL221" s="20">
        <v>104.5</v>
      </c>
      <c r="CM221" s="20">
        <v>-0.84</v>
      </c>
      <c r="CN221" s="20">
        <v>104.5</v>
      </c>
      <c r="CO221" s="20">
        <v>107.9</v>
      </c>
      <c r="CP221" s="63">
        <v>0.41110000000000002</v>
      </c>
      <c r="CQ221" s="20">
        <v>-2.9</v>
      </c>
      <c r="CR221" s="20">
        <v>-0.28999999999999998</v>
      </c>
      <c r="CS221" s="20">
        <v>1145</v>
      </c>
      <c r="CT221" s="20">
        <v>-3.9</v>
      </c>
      <c r="CU221" s="20">
        <v>-2</v>
      </c>
      <c r="CV221" s="20">
        <v>987</v>
      </c>
      <c r="CW221" s="20">
        <v>869</v>
      </c>
      <c r="CX221" s="20">
        <v>762</v>
      </c>
      <c r="CY221" s="20">
        <v>0.44600000000000001</v>
      </c>
      <c r="CZ221" s="20">
        <v>90</v>
      </c>
      <c r="DA221" s="20">
        <v>269</v>
      </c>
      <c r="DB221" s="20">
        <v>0.33500000000000002</v>
      </c>
      <c r="DC221" s="20">
        <v>217</v>
      </c>
      <c r="DD221" s="20">
        <v>292</v>
      </c>
      <c r="DE221" s="20">
        <v>0.74299999999999999</v>
      </c>
      <c r="DF221" s="20">
        <v>154</v>
      </c>
      <c r="DG221" s="20">
        <v>15.4</v>
      </c>
      <c r="DH221" s="20">
        <v>458</v>
      </c>
      <c r="DI221" s="20">
        <v>45.8</v>
      </c>
      <c r="DJ221" s="20">
        <v>159</v>
      </c>
      <c r="DK221" s="20">
        <v>123</v>
      </c>
      <c r="DL221" s="20">
        <v>41</v>
      </c>
      <c r="DM221" s="20">
        <v>137</v>
      </c>
      <c r="DN221" s="20">
        <v>256</v>
      </c>
      <c r="DO221" s="20">
        <v>75.900000000000006</v>
      </c>
      <c r="DP221" s="20">
        <v>66.846000000000004</v>
      </c>
      <c r="DQ221" s="20">
        <v>9.077</v>
      </c>
      <c r="DR221" s="20">
        <v>1.161</v>
      </c>
      <c r="DS221" s="20">
        <v>10.538</v>
      </c>
      <c r="DT221" s="20">
        <v>0.89800000000000002</v>
      </c>
      <c r="DU221" s="20">
        <v>20.7</v>
      </c>
      <c r="DV221" s="20">
        <v>22.5</v>
      </c>
      <c r="DW221" s="20">
        <v>3.2</v>
      </c>
      <c r="DX221" s="20">
        <v>9.4615384615384617</v>
      </c>
      <c r="DY221" s="20">
        <v>19.7</v>
      </c>
      <c r="DZ221" s="20">
        <v>194</v>
      </c>
      <c r="EA221" s="20">
        <v>0.48599999999999999</v>
      </c>
      <c r="EB221" s="20">
        <v>4</v>
      </c>
      <c r="EC221" s="66">
        <v>191</v>
      </c>
      <c r="ED221" s="66">
        <v>178</v>
      </c>
      <c r="EE221" s="66">
        <v>171</v>
      </c>
      <c r="EF221" s="66">
        <v>167</v>
      </c>
      <c r="EG221" s="66">
        <v>238</v>
      </c>
      <c r="EH221" s="66">
        <v>158.69999999999999</v>
      </c>
      <c r="EI221" s="66">
        <v>194</v>
      </c>
      <c r="EJ221" s="66">
        <v>185</v>
      </c>
      <c r="EK221" s="20">
        <v>10702.71</v>
      </c>
      <c r="EL221" s="20">
        <v>10431.560000000001</v>
      </c>
      <c r="EM221" s="20">
        <v>139.34007692307694</v>
      </c>
      <c r="EN221" s="20">
        <v>123.58199999999999</v>
      </c>
      <c r="EO221" s="20">
        <v>15.974499999999999</v>
      </c>
      <c r="EP221" s="20">
        <v>170.75200000000001</v>
      </c>
      <c r="EQ221" s="21">
        <v>67</v>
      </c>
      <c r="ER221" s="21">
        <v>65</v>
      </c>
      <c r="ES221" s="61" t="s">
        <v>227</v>
      </c>
      <c r="ET221" s="61">
        <v>132</v>
      </c>
      <c r="EU221" s="61">
        <v>2</v>
      </c>
    </row>
    <row r="222" spans="1:151" x14ac:dyDescent="0.45">
      <c r="A222" s="64">
        <v>45280</v>
      </c>
      <c r="B222" s="21" t="s">
        <v>164</v>
      </c>
      <c r="C222" s="21">
        <v>22</v>
      </c>
      <c r="D222" s="21" t="s">
        <v>333</v>
      </c>
      <c r="E222" s="21">
        <v>15</v>
      </c>
      <c r="F222" s="50" t="s">
        <v>558</v>
      </c>
      <c r="G222" t="s">
        <v>164</v>
      </c>
      <c r="H222" t="s">
        <v>333</v>
      </c>
      <c r="I222" t="s">
        <v>164</v>
      </c>
      <c r="J222" t="s">
        <v>333</v>
      </c>
      <c r="K222" t="s">
        <v>164</v>
      </c>
      <c r="L222" t="s">
        <v>449</v>
      </c>
      <c r="M222" t="s">
        <v>164</v>
      </c>
      <c r="N222" t="s">
        <v>719</v>
      </c>
      <c r="O222" t="s">
        <v>164</v>
      </c>
      <c r="P222" t="s">
        <v>333</v>
      </c>
      <c r="Q222" t="s">
        <v>164</v>
      </c>
      <c r="R222" t="s">
        <v>449</v>
      </c>
      <c r="S222" t="s">
        <v>114</v>
      </c>
      <c r="T222" t="s">
        <v>95</v>
      </c>
      <c r="U222">
        <v>11</v>
      </c>
      <c r="V222">
        <v>11</v>
      </c>
      <c r="W222" s="20">
        <v>0.66666666666666696</v>
      </c>
      <c r="X222" s="20">
        <v>1.35</v>
      </c>
      <c r="Y222" s="20">
        <v>109.7</v>
      </c>
      <c r="Z222" s="20">
        <v>108.4</v>
      </c>
      <c r="AA222" s="20">
        <v>72.8</v>
      </c>
      <c r="AB222" s="20">
        <v>0.153</v>
      </c>
      <c r="AC222" s="20">
        <v>0.2</v>
      </c>
      <c r="AD222" s="20">
        <v>105</v>
      </c>
      <c r="AE222" s="20">
        <v>104.8</v>
      </c>
      <c r="AF222" s="20">
        <v>1.0900000000000001</v>
      </c>
      <c r="AG222" s="20">
        <v>109.3</v>
      </c>
      <c r="AH222" s="20">
        <v>108.3</v>
      </c>
      <c r="AI222" s="20">
        <v>0.52690000000000003</v>
      </c>
      <c r="AJ222" s="20">
        <v>-1.5</v>
      </c>
      <c r="AK222" s="20">
        <v>-0.13636363636363635</v>
      </c>
      <c r="AL222" s="20">
        <v>1224</v>
      </c>
      <c r="AM222" s="20">
        <v>-0.13</v>
      </c>
      <c r="AN222" s="20">
        <v>1.05</v>
      </c>
      <c r="AO222" s="20">
        <v>980</v>
      </c>
      <c r="AP222" s="20">
        <v>959</v>
      </c>
      <c r="AQ222" s="20">
        <v>720</v>
      </c>
      <c r="AR222" s="20">
        <v>0.496</v>
      </c>
      <c r="AS222" s="20">
        <v>107</v>
      </c>
      <c r="AT222" s="20">
        <v>278</v>
      </c>
      <c r="AU222" s="20">
        <v>0.38500000000000001</v>
      </c>
      <c r="AV222" s="20">
        <v>159</v>
      </c>
      <c r="AW222" s="20">
        <v>229</v>
      </c>
      <c r="AX222" s="20">
        <v>0.69399999999999995</v>
      </c>
      <c r="AY222" s="20">
        <v>100</v>
      </c>
      <c r="AZ222" s="20">
        <v>9.0909090909090917</v>
      </c>
      <c r="BA222" s="20">
        <v>416</v>
      </c>
      <c r="BB222" s="20">
        <v>37.81818181818182</v>
      </c>
      <c r="BC222" s="20">
        <v>184</v>
      </c>
      <c r="BD222" s="20">
        <v>97</v>
      </c>
      <c r="BE222" s="20">
        <v>39</v>
      </c>
      <c r="BF222" s="20">
        <v>167</v>
      </c>
      <c r="BG222" s="20">
        <v>188</v>
      </c>
      <c r="BH222" s="20">
        <v>81.7</v>
      </c>
      <c r="BI222" s="20">
        <v>79.917000000000002</v>
      </c>
      <c r="BJ222" s="20">
        <v>1.75</v>
      </c>
      <c r="BK222" s="20">
        <v>1.1020000000000001</v>
      </c>
      <c r="BL222" s="20">
        <v>13.917</v>
      </c>
      <c r="BM222" s="20">
        <v>0.58099999999999996</v>
      </c>
      <c r="BN222" s="20">
        <v>23.2</v>
      </c>
      <c r="BO222" s="20">
        <v>19.100000000000001</v>
      </c>
      <c r="BP222" s="20">
        <v>3.2</v>
      </c>
      <c r="BQ222" s="20">
        <v>8.0833333333333339</v>
      </c>
      <c r="BR222" s="20">
        <v>15.7</v>
      </c>
      <c r="BS222" s="20">
        <v>121</v>
      </c>
      <c r="BT222" s="20">
        <v>0.53800000000000003</v>
      </c>
      <c r="BU222" s="20">
        <v>2</v>
      </c>
      <c r="BV222" s="66">
        <v>150</v>
      </c>
      <c r="BW222" s="66">
        <v>100</v>
      </c>
      <c r="BX222" s="66">
        <v>107</v>
      </c>
      <c r="BY222" s="66">
        <v>183</v>
      </c>
      <c r="BZ222" s="66">
        <v>150</v>
      </c>
      <c r="CA222" s="66">
        <v>113.8</v>
      </c>
      <c r="CB222" s="66">
        <v>121</v>
      </c>
      <c r="CC222" s="66">
        <v>83</v>
      </c>
      <c r="CD222" s="20">
        <v>0.36363636363636398</v>
      </c>
      <c r="CE222" s="20">
        <v>-0.8</v>
      </c>
      <c r="CF222" s="20">
        <v>104.5</v>
      </c>
      <c r="CG222" s="20">
        <v>105.3</v>
      </c>
      <c r="CH222" s="20">
        <v>69.400000000000006</v>
      </c>
      <c r="CI222" s="20">
        <v>-7.0000000000000007E-2</v>
      </c>
      <c r="CJ222" s="20">
        <v>1.43</v>
      </c>
      <c r="CK222" s="20">
        <v>107.6</v>
      </c>
      <c r="CL222" s="20">
        <v>106.1</v>
      </c>
      <c r="CM222" s="20">
        <v>1.43</v>
      </c>
      <c r="CN222" s="20">
        <v>105.5</v>
      </c>
      <c r="CO222" s="20">
        <v>105.8</v>
      </c>
      <c r="CP222" s="63">
        <v>0.49259999999999998</v>
      </c>
      <c r="CQ222" s="20">
        <v>-4.0999999999999996</v>
      </c>
      <c r="CR222" s="20">
        <v>-0.37272727272727268</v>
      </c>
      <c r="CS222" s="20">
        <v>1137</v>
      </c>
      <c r="CT222" s="20">
        <v>-2.98</v>
      </c>
      <c r="CU222" s="20">
        <v>0.66</v>
      </c>
      <c r="CV222" s="20">
        <v>821</v>
      </c>
      <c r="CW222" s="20">
        <v>861</v>
      </c>
      <c r="CX222" s="20">
        <v>697</v>
      </c>
      <c r="CY222" s="20">
        <v>0.41599999999999998</v>
      </c>
      <c r="CZ222" s="20">
        <v>101</v>
      </c>
      <c r="DA222" s="20">
        <v>308</v>
      </c>
      <c r="DB222" s="20">
        <v>0.32800000000000001</v>
      </c>
      <c r="DC222" s="20">
        <v>140</v>
      </c>
      <c r="DD222" s="20">
        <v>207</v>
      </c>
      <c r="DE222" s="20">
        <v>0.67600000000000005</v>
      </c>
      <c r="DF222" s="20">
        <v>148</v>
      </c>
      <c r="DG222" s="20">
        <v>13.454545454545455</v>
      </c>
      <c r="DH222" s="20">
        <v>423</v>
      </c>
      <c r="DI222" s="20">
        <v>38.454545454545453</v>
      </c>
      <c r="DJ222" s="20">
        <v>158</v>
      </c>
      <c r="DK222" s="20">
        <v>60</v>
      </c>
      <c r="DL222" s="20">
        <v>48</v>
      </c>
      <c r="DM222" s="20">
        <v>149</v>
      </c>
      <c r="DN222" s="20">
        <v>221</v>
      </c>
      <c r="DO222" s="20">
        <v>74.599999999999994</v>
      </c>
      <c r="DP222" s="20">
        <v>78.272999999999996</v>
      </c>
      <c r="DQ222" s="20">
        <v>-3.6360000000000001</v>
      </c>
      <c r="DR222" s="20">
        <v>1.06</v>
      </c>
      <c r="DS222" s="20">
        <v>13.545</v>
      </c>
      <c r="DT222" s="20">
        <v>0.40300000000000002</v>
      </c>
      <c r="DU222" s="20">
        <v>28</v>
      </c>
      <c r="DV222" s="20">
        <v>18.8</v>
      </c>
      <c r="DW222" s="20">
        <v>4.4000000000000004</v>
      </c>
      <c r="DX222" s="20">
        <v>5.4545454545454541</v>
      </c>
      <c r="DY222" s="20">
        <v>20.100000000000001</v>
      </c>
      <c r="DZ222" s="20">
        <v>255</v>
      </c>
      <c r="EA222" s="20">
        <v>0.45500000000000002</v>
      </c>
      <c r="EB222" s="20">
        <v>-2</v>
      </c>
      <c r="EC222" s="66">
        <v>219</v>
      </c>
      <c r="ED222" s="66">
        <v>261</v>
      </c>
      <c r="EE222" s="66">
        <v>251</v>
      </c>
      <c r="EF222" s="66">
        <v>176</v>
      </c>
      <c r="EG222" s="66">
        <v>170</v>
      </c>
      <c r="EH222" s="66">
        <v>185.3</v>
      </c>
      <c r="EI222" s="66">
        <v>255</v>
      </c>
      <c r="EJ222" s="66">
        <v>264</v>
      </c>
      <c r="EK222" s="20">
        <v>11551.41</v>
      </c>
      <c r="EL222" s="20">
        <v>11327.800000000001</v>
      </c>
      <c r="EM222" s="20">
        <v>75.910909090909087</v>
      </c>
      <c r="EN222" s="20">
        <v>109.48875000000001</v>
      </c>
      <c r="EO222" s="20">
        <v>10.613200000000001</v>
      </c>
      <c r="EP222" s="20">
        <v>153.374</v>
      </c>
      <c r="EQ222" s="21">
        <v>74</v>
      </c>
      <c r="ER222" s="21">
        <v>70</v>
      </c>
      <c r="ES222" s="61" t="s">
        <v>164</v>
      </c>
      <c r="ET222" s="61">
        <v>144</v>
      </c>
      <c r="EU222" s="61">
        <v>4</v>
      </c>
    </row>
    <row r="223" spans="1:151" x14ac:dyDescent="0.45">
      <c r="A223" s="64">
        <v>45280</v>
      </c>
      <c r="B223" s="21" t="s">
        <v>136</v>
      </c>
      <c r="C223" s="21">
        <v>315</v>
      </c>
      <c r="D223" s="21" t="s">
        <v>320</v>
      </c>
      <c r="E223" s="21">
        <v>115</v>
      </c>
      <c r="F223" s="50" t="s">
        <v>558</v>
      </c>
      <c r="G223" t="s">
        <v>136</v>
      </c>
      <c r="H223" t="s">
        <v>320</v>
      </c>
      <c r="I223" t="s">
        <v>136</v>
      </c>
      <c r="J223" t="s">
        <v>320</v>
      </c>
      <c r="K223" t="s">
        <v>136</v>
      </c>
      <c r="L223" t="s">
        <v>320</v>
      </c>
      <c r="M223" t="s">
        <v>640</v>
      </c>
      <c r="N223" t="s">
        <v>320</v>
      </c>
      <c r="O223" t="s">
        <v>640</v>
      </c>
      <c r="P223" t="s">
        <v>320</v>
      </c>
      <c r="Q223" t="s">
        <v>136</v>
      </c>
      <c r="R223" t="s">
        <v>320</v>
      </c>
      <c r="S223" t="s">
        <v>134</v>
      </c>
      <c r="T223" t="s">
        <v>236</v>
      </c>
      <c r="U223">
        <v>7</v>
      </c>
      <c r="V223">
        <v>11</v>
      </c>
      <c r="W223" s="20">
        <v>0.66666666666666696</v>
      </c>
      <c r="X223" s="20">
        <v>2</v>
      </c>
      <c r="Y223" s="20">
        <v>106.7</v>
      </c>
      <c r="Z223" s="20">
        <v>104.7</v>
      </c>
      <c r="AA223" s="20">
        <v>69.5</v>
      </c>
      <c r="AB223" s="20">
        <v>3.5000000000000003E-2</v>
      </c>
      <c r="AC223" s="20">
        <v>-0.46</v>
      </c>
      <c r="AD223" s="20">
        <v>103</v>
      </c>
      <c r="AE223" s="20">
        <v>103.4</v>
      </c>
      <c r="AF223" s="20">
        <v>-0.46</v>
      </c>
      <c r="AG223" s="20">
        <v>105.5</v>
      </c>
      <c r="AH223" s="20">
        <v>104.9</v>
      </c>
      <c r="AI223" s="20">
        <v>0.51680000000000004</v>
      </c>
      <c r="AJ223" s="20">
        <v>-1.4</v>
      </c>
      <c r="AK223" s="20">
        <v>-0.19999999999999998</v>
      </c>
      <c r="AL223" s="20">
        <v>1193</v>
      </c>
      <c r="AM223" s="20">
        <v>-0.56999999999999995</v>
      </c>
      <c r="AN223" s="20">
        <v>-1.42</v>
      </c>
      <c r="AO223" s="20">
        <v>733</v>
      </c>
      <c r="AP223" s="20">
        <v>665</v>
      </c>
      <c r="AQ223" s="20">
        <v>522</v>
      </c>
      <c r="AR223" s="20">
        <v>0.51700000000000002</v>
      </c>
      <c r="AS223" s="20">
        <v>56</v>
      </c>
      <c r="AT223" s="20">
        <v>153</v>
      </c>
      <c r="AU223" s="20">
        <v>0.36599999999999999</v>
      </c>
      <c r="AV223" s="20">
        <v>137</v>
      </c>
      <c r="AW223" s="20">
        <v>189</v>
      </c>
      <c r="AX223" s="20">
        <v>0.72499999999999998</v>
      </c>
      <c r="AY223" s="20">
        <v>90</v>
      </c>
      <c r="AZ223" s="20">
        <v>12.857142857142858</v>
      </c>
      <c r="BA223" s="20">
        <v>361</v>
      </c>
      <c r="BB223" s="20">
        <v>51.571428571428569</v>
      </c>
      <c r="BC223" s="20">
        <v>141</v>
      </c>
      <c r="BD223" s="20">
        <v>36</v>
      </c>
      <c r="BE223" s="20">
        <v>34</v>
      </c>
      <c r="BF223" s="20">
        <v>126</v>
      </c>
      <c r="BG223" s="20">
        <v>127</v>
      </c>
      <c r="BH223" s="20">
        <v>81.400000000000006</v>
      </c>
      <c r="BI223" s="20">
        <v>73.888999999999996</v>
      </c>
      <c r="BJ223" s="20">
        <v>7.556</v>
      </c>
      <c r="BK223" s="20">
        <v>1.119</v>
      </c>
      <c r="BL223" s="20">
        <v>14</v>
      </c>
      <c r="BM223" s="20">
        <v>0.28599999999999998</v>
      </c>
      <c r="BN223" s="20">
        <v>17</v>
      </c>
      <c r="BO223" s="20">
        <v>21</v>
      </c>
      <c r="BP223" s="20">
        <v>3.8</v>
      </c>
      <c r="BQ223" s="20">
        <v>4</v>
      </c>
      <c r="BR223" s="20">
        <v>14.1</v>
      </c>
      <c r="BS223" s="20">
        <v>122</v>
      </c>
      <c r="BT223" s="20">
        <v>0.53700000000000003</v>
      </c>
      <c r="BU223" s="20">
        <v>-2</v>
      </c>
      <c r="BV223" s="66">
        <v>152</v>
      </c>
      <c r="BW223" s="66">
        <v>105</v>
      </c>
      <c r="BX223" s="66">
        <v>148</v>
      </c>
      <c r="BY223" s="66">
        <v>207</v>
      </c>
      <c r="BZ223" s="66">
        <v>143</v>
      </c>
      <c r="CA223" s="66">
        <v>122.8</v>
      </c>
      <c r="CB223" s="66">
        <v>122</v>
      </c>
      <c r="CC223" s="66">
        <v>84</v>
      </c>
      <c r="CD223" s="20">
        <v>0.33333333333333298</v>
      </c>
      <c r="CE223" s="20">
        <v>-5.19</v>
      </c>
      <c r="CF223" s="20">
        <v>105.4</v>
      </c>
      <c r="CG223" s="20">
        <v>110.6</v>
      </c>
      <c r="CH223" s="20">
        <v>69.3</v>
      </c>
      <c r="CI223" s="20">
        <v>-6.5000000000000002E-2</v>
      </c>
      <c r="CJ223" s="20">
        <v>1.03</v>
      </c>
      <c r="CK223" s="20">
        <v>103.8</v>
      </c>
      <c r="CL223" s="20">
        <v>102.8</v>
      </c>
      <c r="CM223" s="20">
        <v>1.03</v>
      </c>
      <c r="CN223" s="20">
        <v>107.3</v>
      </c>
      <c r="CO223" s="20">
        <v>110.9</v>
      </c>
      <c r="CP223" s="63">
        <v>0.40710000000000002</v>
      </c>
      <c r="CQ223" s="20">
        <v>-5.4</v>
      </c>
      <c r="CR223" s="20">
        <v>-0.49090909090909096</v>
      </c>
      <c r="CS223" s="20">
        <v>1075</v>
      </c>
      <c r="CT223" s="20">
        <v>-5.49</v>
      </c>
      <c r="CU223" s="20">
        <v>-1.1299999999999999</v>
      </c>
      <c r="CV223" s="20">
        <v>927</v>
      </c>
      <c r="CW223" s="20">
        <v>936</v>
      </c>
      <c r="CX223" s="20">
        <v>688</v>
      </c>
      <c r="CY223" s="20">
        <v>0.46700000000000003</v>
      </c>
      <c r="CZ223" s="20">
        <v>95</v>
      </c>
      <c r="DA223" s="20">
        <v>259</v>
      </c>
      <c r="DB223" s="20">
        <v>0.36699999999999999</v>
      </c>
      <c r="DC223" s="20">
        <v>190</v>
      </c>
      <c r="DD223" s="20">
        <v>257</v>
      </c>
      <c r="DE223" s="20">
        <v>0.73899999999999999</v>
      </c>
      <c r="DF223" s="20">
        <v>123</v>
      </c>
      <c r="DG223" s="20">
        <v>11.181818181818182</v>
      </c>
      <c r="DH223" s="20">
        <v>438</v>
      </c>
      <c r="DI223" s="20">
        <v>39.81818181818182</v>
      </c>
      <c r="DJ223" s="20">
        <v>168</v>
      </c>
      <c r="DK223" s="20">
        <v>82</v>
      </c>
      <c r="DL223" s="20">
        <v>35</v>
      </c>
      <c r="DM223" s="20">
        <v>202</v>
      </c>
      <c r="DN223" s="20">
        <v>242</v>
      </c>
      <c r="DO223" s="20">
        <v>77.2</v>
      </c>
      <c r="DP223" s="20">
        <v>78</v>
      </c>
      <c r="DQ223" s="20">
        <v>-0.75</v>
      </c>
      <c r="DR223" s="20">
        <v>0.83199999999999996</v>
      </c>
      <c r="DS223" s="20">
        <v>16.832999999999998</v>
      </c>
      <c r="DT223" s="20">
        <v>0.40600000000000003</v>
      </c>
      <c r="DU223" s="20">
        <v>21.6</v>
      </c>
      <c r="DV223" s="20">
        <v>21.4</v>
      </c>
      <c r="DW223" s="20">
        <v>2.9</v>
      </c>
      <c r="DX223" s="20">
        <v>6.833333333333333</v>
      </c>
      <c r="DY223" s="20">
        <v>20.2</v>
      </c>
      <c r="DZ223" s="20">
        <v>289</v>
      </c>
      <c r="EA223" s="20">
        <v>0.42499999999999999</v>
      </c>
      <c r="EB223" s="20">
        <v>0</v>
      </c>
      <c r="EC223" s="66">
        <v>255</v>
      </c>
      <c r="ED223" s="66">
        <v>248</v>
      </c>
      <c r="EE223" s="66">
        <v>275</v>
      </c>
      <c r="EF223" s="66">
        <v>203</v>
      </c>
      <c r="EG223" s="66">
        <v>237</v>
      </c>
      <c r="EH223" s="66">
        <v>208.7</v>
      </c>
      <c r="EI223" s="66">
        <v>299</v>
      </c>
      <c r="EJ223" s="66">
        <v>222</v>
      </c>
      <c r="EK223" s="20">
        <v>11801.02</v>
      </c>
      <c r="EL223" s="20">
        <v>11035.380000000001</v>
      </c>
      <c r="EM223" s="20">
        <v>95.666666666666657</v>
      </c>
      <c r="EN223" s="20">
        <v>67.331999999999994</v>
      </c>
      <c r="EO223" s="20">
        <v>10.4199</v>
      </c>
      <c r="EP223" s="20">
        <v>175.45</v>
      </c>
      <c r="EQ223" s="21">
        <v>94</v>
      </c>
      <c r="ER223" s="21">
        <v>81</v>
      </c>
      <c r="ES223" s="61" t="s">
        <v>136</v>
      </c>
      <c r="ET223" s="61">
        <v>175</v>
      </c>
      <c r="EU223" s="61">
        <v>13</v>
      </c>
    </row>
    <row r="224" spans="1:151" x14ac:dyDescent="0.45">
      <c r="A224" s="64">
        <v>45280</v>
      </c>
      <c r="B224" s="21" t="s">
        <v>126</v>
      </c>
      <c r="C224" s="21">
        <v>332</v>
      </c>
      <c r="D224" s="21" t="s">
        <v>101</v>
      </c>
      <c r="E224" s="21">
        <v>142</v>
      </c>
      <c r="F224" s="50" t="s">
        <v>558</v>
      </c>
      <c r="G224" t="s">
        <v>126</v>
      </c>
      <c r="H224" t="s">
        <v>101</v>
      </c>
      <c r="I224" t="s">
        <v>126</v>
      </c>
      <c r="J224" t="s">
        <v>101</v>
      </c>
      <c r="K224" t="s">
        <v>126</v>
      </c>
      <c r="L224" t="s">
        <v>101</v>
      </c>
      <c r="M224" t="s">
        <v>126</v>
      </c>
      <c r="N224" t="s">
        <v>101</v>
      </c>
      <c r="O224" t="s">
        <v>126</v>
      </c>
      <c r="P224" t="s">
        <v>101</v>
      </c>
      <c r="Q224" t="s">
        <v>126</v>
      </c>
      <c r="R224" t="s">
        <v>101</v>
      </c>
      <c r="S224" t="s">
        <v>116</v>
      </c>
      <c r="T224" t="s">
        <v>56</v>
      </c>
      <c r="U224">
        <v>9</v>
      </c>
      <c r="V224">
        <v>10</v>
      </c>
      <c r="W224" s="20">
        <v>0.54545454545454497</v>
      </c>
      <c r="X224" s="20">
        <v>-0.45</v>
      </c>
      <c r="Y224" s="20">
        <v>99.9</v>
      </c>
      <c r="Z224" s="20">
        <v>100.4</v>
      </c>
      <c r="AA224" s="20">
        <v>67.900000000000006</v>
      </c>
      <c r="AB224" s="20">
        <v>5.6000000000000001E-2</v>
      </c>
      <c r="AC224" s="20">
        <v>3.36</v>
      </c>
      <c r="AD224" s="20">
        <v>106.1</v>
      </c>
      <c r="AE224" s="20">
        <v>102.7</v>
      </c>
      <c r="AF224" s="20">
        <v>4.8099999999999996</v>
      </c>
      <c r="AG224" s="20">
        <v>97.7</v>
      </c>
      <c r="AH224" s="20">
        <v>100.2</v>
      </c>
      <c r="AI224" s="20">
        <v>0.4259</v>
      </c>
      <c r="AJ224" s="20">
        <v>-2.7</v>
      </c>
      <c r="AK224" s="20">
        <v>-0.30000000000000004</v>
      </c>
      <c r="AL224" s="20">
        <v>1151</v>
      </c>
      <c r="AM224" s="20">
        <v>-1.76</v>
      </c>
      <c r="AN224" s="20">
        <v>1.46</v>
      </c>
      <c r="AO224" s="20">
        <v>754</v>
      </c>
      <c r="AP224" s="20">
        <v>740</v>
      </c>
      <c r="AQ224" s="20">
        <v>619</v>
      </c>
      <c r="AR224" s="20">
        <v>0.44400000000000001</v>
      </c>
      <c r="AS224" s="20">
        <v>58</v>
      </c>
      <c r="AT224" s="20">
        <v>206</v>
      </c>
      <c r="AU224" s="20">
        <v>0.28199999999999997</v>
      </c>
      <c r="AV224" s="20">
        <v>146</v>
      </c>
      <c r="AW224" s="20">
        <v>218</v>
      </c>
      <c r="AX224" s="20">
        <v>0.67</v>
      </c>
      <c r="AY224" s="20">
        <v>89</v>
      </c>
      <c r="AZ224" s="20">
        <v>9.8888888888888893</v>
      </c>
      <c r="BA224" s="20">
        <v>376</v>
      </c>
      <c r="BB224" s="20">
        <v>41.777777777777779</v>
      </c>
      <c r="BC224" s="20">
        <v>157</v>
      </c>
      <c r="BD224" s="20">
        <v>78</v>
      </c>
      <c r="BE224" s="20">
        <v>44</v>
      </c>
      <c r="BF224" s="20">
        <v>136</v>
      </c>
      <c r="BG224" s="20">
        <v>196</v>
      </c>
      <c r="BH224" s="20">
        <v>68.5</v>
      </c>
      <c r="BI224" s="20">
        <v>67.272999999999996</v>
      </c>
      <c r="BJ224" s="20">
        <v>1.2729999999999999</v>
      </c>
      <c r="BK224" s="20">
        <v>1.1539999999999999</v>
      </c>
      <c r="BL224" s="20">
        <v>12.364000000000001</v>
      </c>
      <c r="BM224" s="20">
        <v>0.57399999999999995</v>
      </c>
      <c r="BN224" s="20">
        <v>18.7</v>
      </c>
      <c r="BO224" s="20">
        <v>19.8</v>
      </c>
      <c r="BP224" s="20">
        <v>4</v>
      </c>
      <c r="BQ224" s="20">
        <v>7.0909090909090908</v>
      </c>
      <c r="BR224" s="20">
        <v>17.8</v>
      </c>
      <c r="BS224" s="20">
        <v>125</v>
      </c>
      <c r="BT224" s="20">
        <v>0.53500000000000003</v>
      </c>
      <c r="BU224" s="20">
        <v>4</v>
      </c>
      <c r="BV224" s="66">
        <v>161</v>
      </c>
      <c r="BW224" s="66">
        <v>118</v>
      </c>
      <c r="BX224" s="66">
        <v>187</v>
      </c>
      <c r="BY224" s="66">
        <v>243</v>
      </c>
      <c r="BZ224" s="66">
        <v>165</v>
      </c>
      <c r="CA224" s="66">
        <v>143.19999999999999</v>
      </c>
      <c r="CB224" s="66">
        <v>125</v>
      </c>
      <c r="CC224" s="66">
        <v>133</v>
      </c>
      <c r="CD224" s="20">
        <v>0.75</v>
      </c>
      <c r="CE224" s="20">
        <v>11.88</v>
      </c>
      <c r="CF224" s="20">
        <v>112.4</v>
      </c>
      <c r="CG224" s="20">
        <v>100.5</v>
      </c>
      <c r="CH224" s="20">
        <v>64.400000000000006</v>
      </c>
      <c r="CI224" s="20">
        <v>-0.01</v>
      </c>
      <c r="CJ224" s="20">
        <v>-0.6</v>
      </c>
      <c r="CK224" s="20">
        <v>104.4</v>
      </c>
      <c r="CL224" s="20">
        <v>105</v>
      </c>
      <c r="CM224" s="20">
        <v>-0.6</v>
      </c>
      <c r="CN224" s="20">
        <v>110.7</v>
      </c>
      <c r="CO224" s="20">
        <v>100.2</v>
      </c>
      <c r="CP224" s="63">
        <v>0.75849999999999995</v>
      </c>
      <c r="CQ224" s="20">
        <v>-0.5</v>
      </c>
      <c r="CR224" s="20">
        <v>-0.05</v>
      </c>
      <c r="CS224" s="20">
        <v>1278</v>
      </c>
      <c r="CT224" s="20">
        <v>10.7</v>
      </c>
      <c r="CU224" s="20">
        <v>-0.1</v>
      </c>
      <c r="CV224" s="20">
        <v>951</v>
      </c>
      <c r="CW224" s="20">
        <v>710</v>
      </c>
      <c r="CX224" s="20">
        <v>731</v>
      </c>
      <c r="CY224" s="20">
        <v>0.48</v>
      </c>
      <c r="CZ224" s="20">
        <v>132</v>
      </c>
      <c r="DA224" s="20">
        <v>350</v>
      </c>
      <c r="DB224" s="20">
        <v>0.377</v>
      </c>
      <c r="DC224" s="20">
        <v>117</v>
      </c>
      <c r="DD224" s="20">
        <v>174</v>
      </c>
      <c r="DE224" s="20">
        <v>0.67200000000000004</v>
      </c>
      <c r="DF224" s="20">
        <v>136</v>
      </c>
      <c r="DG224" s="20">
        <v>13.6</v>
      </c>
      <c r="DH224" s="20">
        <v>464</v>
      </c>
      <c r="DI224" s="20">
        <v>46.4</v>
      </c>
      <c r="DJ224" s="20">
        <v>205</v>
      </c>
      <c r="DK224" s="20">
        <v>64</v>
      </c>
      <c r="DL224" s="20">
        <v>23</v>
      </c>
      <c r="DM224" s="20">
        <v>108</v>
      </c>
      <c r="DN224" s="20">
        <v>168</v>
      </c>
      <c r="DO224" s="20">
        <v>79.2</v>
      </c>
      <c r="DP224" s="20">
        <v>59.167000000000002</v>
      </c>
      <c r="DQ224" s="20">
        <v>20.082999999999998</v>
      </c>
      <c r="DR224" s="20">
        <v>1.8979999999999999</v>
      </c>
      <c r="DS224" s="20">
        <v>9</v>
      </c>
      <c r="DT224" s="20">
        <v>0.59299999999999997</v>
      </c>
      <c r="DU224" s="20">
        <v>29.2</v>
      </c>
      <c r="DV224" s="20">
        <v>14.5</v>
      </c>
      <c r="DW224" s="20">
        <v>1.9</v>
      </c>
      <c r="DX224" s="20">
        <v>5.333333333333333</v>
      </c>
      <c r="DY224" s="20">
        <v>14</v>
      </c>
      <c r="DZ224" s="20">
        <v>72</v>
      </c>
      <c r="EA224" s="20">
        <v>0.56799999999999995</v>
      </c>
      <c r="EB224" s="20">
        <v>5</v>
      </c>
      <c r="EC224" s="66">
        <v>58</v>
      </c>
      <c r="ED224" s="66">
        <v>71</v>
      </c>
      <c r="EE224" s="66">
        <v>87</v>
      </c>
      <c r="EF224" s="66">
        <v>34</v>
      </c>
      <c r="EG224" s="66">
        <v>64</v>
      </c>
      <c r="EH224" s="66">
        <v>55</v>
      </c>
      <c r="EI224" s="66">
        <v>72</v>
      </c>
      <c r="EJ224" s="66">
        <v>49</v>
      </c>
      <c r="EK224" s="20">
        <v>10039.950000000001</v>
      </c>
      <c r="EL224" s="20">
        <v>11284.960000000001</v>
      </c>
      <c r="EM224" s="20">
        <v>65.941333333333333</v>
      </c>
      <c r="EN224" s="20">
        <v>63.81818181818182</v>
      </c>
      <c r="EO224" s="20">
        <v>11.961600000000001</v>
      </c>
      <c r="EP224" s="20">
        <v>112.56</v>
      </c>
      <c r="EQ224" s="21">
        <v>63</v>
      </c>
      <c r="ER224" s="21">
        <v>79</v>
      </c>
      <c r="ES224" s="61" t="s">
        <v>101</v>
      </c>
      <c r="ET224" s="61">
        <v>142</v>
      </c>
      <c r="EU224" s="61">
        <v>-16</v>
      </c>
    </row>
    <row r="225" spans="1:151" x14ac:dyDescent="0.45">
      <c r="A225" s="64">
        <v>45281</v>
      </c>
      <c r="B225" s="21" t="s">
        <v>165</v>
      </c>
      <c r="C225" s="21">
        <v>362</v>
      </c>
      <c r="D225" s="21" t="s">
        <v>208</v>
      </c>
      <c r="E225" s="21">
        <v>189</v>
      </c>
      <c r="F225" s="50" t="s">
        <v>558</v>
      </c>
      <c r="G225" t="s">
        <v>165</v>
      </c>
      <c r="H225" t="s">
        <v>208</v>
      </c>
      <c r="I225" t="s">
        <v>165</v>
      </c>
      <c r="J225" t="s">
        <v>208</v>
      </c>
      <c r="K225" t="s">
        <v>441</v>
      </c>
      <c r="L225" t="s">
        <v>208</v>
      </c>
      <c r="M225" t="s">
        <v>637</v>
      </c>
      <c r="N225" t="s">
        <v>208</v>
      </c>
      <c r="O225" t="s">
        <v>165</v>
      </c>
      <c r="P225" t="s">
        <v>208</v>
      </c>
      <c r="Q225" t="s">
        <v>441</v>
      </c>
      <c r="R225" t="s">
        <v>208</v>
      </c>
      <c r="S225" t="s">
        <v>166</v>
      </c>
      <c r="T225" t="s">
        <v>144</v>
      </c>
      <c r="U225">
        <v>8</v>
      </c>
      <c r="V225">
        <v>8</v>
      </c>
      <c r="W225" s="20">
        <v>0.75</v>
      </c>
      <c r="X225" s="20">
        <v>2.44</v>
      </c>
      <c r="Y225" s="20">
        <v>104.9</v>
      </c>
      <c r="Z225" s="20">
        <v>102.4</v>
      </c>
      <c r="AA225" s="20">
        <v>71.099999999999994</v>
      </c>
      <c r="AB225" s="20">
        <v>9.5000000000000001E-2</v>
      </c>
      <c r="AC225" s="20">
        <v>2.13</v>
      </c>
      <c r="AD225" s="20">
        <v>107.2</v>
      </c>
      <c r="AE225" s="20">
        <v>105</v>
      </c>
      <c r="AF225" s="20">
        <v>5.25</v>
      </c>
      <c r="AG225" s="20">
        <v>105.1</v>
      </c>
      <c r="AH225" s="20">
        <v>105.2</v>
      </c>
      <c r="AI225" s="20">
        <v>0.4965</v>
      </c>
      <c r="AJ225" s="20">
        <v>-1.1000000000000001</v>
      </c>
      <c r="AK225" s="20">
        <v>-0.13750000000000001</v>
      </c>
      <c r="AL225" s="20">
        <v>1215</v>
      </c>
      <c r="AM225" s="20">
        <v>1.2</v>
      </c>
      <c r="AN225" s="20">
        <v>0.2</v>
      </c>
      <c r="AO225" s="20">
        <v>985</v>
      </c>
      <c r="AP225" s="20">
        <v>818</v>
      </c>
      <c r="AQ225" s="20">
        <v>791</v>
      </c>
      <c r="AR225" s="20">
        <v>0.46600000000000003</v>
      </c>
      <c r="AS225" s="20">
        <v>106</v>
      </c>
      <c r="AT225" s="20">
        <v>320</v>
      </c>
      <c r="AU225" s="20">
        <v>0.33100000000000002</v>
      </c>
      <c r="AV225" s="20">
        <v>141</v>
      </c>
      <c r="AW225" s="20">
        <v>195</v>
      </c>
      <c r="AX225" s="20">
        <v>0.72299999999999998</v>
      </c>
      <c r="AY225" s="20">
        <v>154</v>
      </c>
      <c r="AZ225" s="20">
        <v>19.25</v>
      </c>
      <c r="BA225" s="20">
        <v>512</v>
      </c>
      <c r="BB225" s="20">
        <v>64</v>
      </c>
      <c r="BC225" s="20">
        <v>189</v>
      </c>
      <c r="BD225" s="20">
        <v>78</v>
      </c>
      <c r="BE225" s="20">
        <v>54</v>
      </c>
      <c r="BF225" s="20">
        <v>142</v>
      </c>
      <c r="BG225" s="20">
        <v>186</v>
      </c>
      <c r="BH225" s="20">
        <v>82.1</v>
      </c>
      <c r="BI225" s="20">
        <v>68.167000000000002</v>
      </c>
      <c r="BJ225" s="20">
        <v>13.917</v>
      </c>
      <c r="BK225" s="20">
        <v>1.331</v>
      </c>
      <c r="BL225" s="20">
        <v>11.833</v>
      </c>
      <c r="BM225" s="20">
        <v>0.54900000000000004</v>
      </c>
      <c r="BN225" s="20">
        <v>26.7</v>
      </c>
      <c r="BO225" s="20">
        <v>16.2</v>
      </c>
      <c r="BP225" s="20">
        <v>4.5</v>
      </c>
      <c r="BQ225" s="20">
        <v>6.5</v>
      </c>
      <c r="BR225" s="20">
        <v>15.5</v>
      </c>
      <c r="BS225" s="20">
        <v>100</v>
      </c>
      <c r="BT225" s="20">
        <v>0.55100000000000005</v>
      </c>
      <c r="BU225" s="20">
        <v>5</v>
      </c>
      <c r="BV225" s="66">
        <v>102</v>
      </c>
      <c r="BW225" s="66">
        <v>111</v>
      </c>
      <c r="BX225" s="66">
        <v>90</v>
      </c>
      <c r="BY225" s="66">
        <v>127</v>
      </c>
      <c r="BZ225" s="66">
        <v>136</v>
      </c>
      <c r="CA225" s="66">
        <v>100.2</v>
      </c>
      <c r="CB225" s="66">
        <v>101</v>
      </c>
      <c r="CC225" s="66">
        <v>111</v>
      </c>
      <c r="CD225" s="20">
        <v>0.33333333333333298</v>
      </c>
      <c r="CE225" s="20">
        <v>-9.2799999999999994</v>
      </c>
      <c r="CF225" s="20">
        <v>94.3</v>
      </c>
      <c r="CG225" s="20">
        <v>103.6</v>
      </c>
      <c r="CH225" s="20">
        <v>67.2</v>
      </c>
      <c r="CI225" s="20">
        <v>-0.215</v>
      </c>
      <c r="CJ225" s="20">
        <v>-5.87</v>
      </c>
      <c r="CK225" s="20">
        <v>99.7</v>
      </c>
      <c r="CL225" s="20">
        <v>105.6</v>
      </c>
      <c r="CM225" s="20">
        <v>-5.87</v>
      </c>
      <c r="CN225" s="20">
        <v>92.6</v>
      </c>
      <c r="CO225" s="20">
        <v>103.4</v>
      </c>
      <c r="CP225" s="63">
        <v>0.221</v>
      </c>
      <c r="CQ225" s="20">
        <v>-5</v>
      </c>
      <c r="CR225" s="20">
        <v>-0.625</v>
      </c>
      <c r="CS225" s="20">
        <v>1003</v>
      </c>
      <c r="CT225" s="20">
        <v>-6.26</v>
      </c>
      <c r="CU225" s="20">
        <v>-5.51</v>
      </c>
      <c r="CV225" s="20">
        <v>608</v>
      </c>
      <c r="CW225" s="20">
        <v>556</v>
      </c>
      <c r="CX225" s="20">
        <v>548</v>
      </c>
      <c r="CY225" s="20">
        <v>0.39100000000000001</v>
      </c>
      <c r="CZ225" s="20">
        <v>53</v>
      </c>
      <c r="DA225" s="20">
        <v>199</v>
      </c>
      <c r="DB225" s="20">
        <v>0.26600000000000001</v>
      </c>
      <c r="DC225" s="20">
        <v>127</v>
      </c>
      <c r="DD225" s="20">
        <v>175</v>
      </c>
      <c r="DE225" s="20">
        <v>0.72599999999999998</v>
      </c>
      <c r="DF225" s="20">
        <v>117</v>
      </c>
      <c r="DG225" s="20">
        <v>14.625</v>
      </c>
      <c r="DH225" s="20">
        <v>346</v>
      </c>
      <c r="DI225" s="20">
        <v>43.25</v>
      </c>
      <c r="DJ225" s="20">
        <v>114</v>
      </c>
      <c r="DK225" s="20">
        <v>77</v>
      </c>
      <c r="DL225" s="20">
        <v>12</v>
      </c>
      <c r="DM225" s="20">
        <v>107</v>
      </c>
      <c r="DN225" s="20">
        <v>178</v>
      </c>
      <c r="DO225" s="20">
        <v>67.599999999999994</v>
      </c>
      <c r="DP225" s="20">
        <v>61.777999999999999</v>
      </c>
      <c r="DQ225" s="20">
        <v>5.7779999999999996</v>
      </c>
      <c r="DR225" s="20">
        <v>1.0649999999999999</v>
      </c>
      <c r="DS225" s="20">
        <v>11.888999999999999</v>
      </c>
      <c r="DT225" s="20">
        <v>0.72</v>
      </c>
      <c r="DU225" s="20">
        <v>22.1</v>
      </c>
      <c r="DV225" s="20">
        <v>19.399999999999999</v>
      </c>
      <c r="DW225" s="20">
        <v>1.3</v>
      </c>
      <c r="DX225" s="20">
        <v>8.5555555555555554</v>
      </c>
      <c r="DY225" s="20">
        <v>19.8</v>
      </c>
      <c r="DZ225" s="20">
        <v>348</v>
      </c>
      <c r="EA225" s="20">
        <v>0.372</v>
      </c>
      <c r="EB225" s="20">
        <v>1</v>
      </c>
      <c r="EC225" s="66">
        <v>274</v>
      </c>
      <c r="ED225" s="66">
        <v>250</v>
      </c>
      <c r="EE225" s="66">
        <v>319</v>
      </c>
      <c r="EF225" s="66">
        <v>261</v>
      </c>
      <c r="EG225" s="66">
        <v>285</v>
      </c>
      <c r="EH225" s="66">
        <v>236.7</v>
      </c>
      <c r="EI225" s="66">
        <v>348</v>
      </c>
      <c r="EJ225" s="66">
        <v>268</v>
      </c>
      <c r="EK225" s="20">
        <v>10867.64</v>
      </c>
      <c r="EL225" s="20">
        <v>9656.32</v>
      </c>
      <c r="EM225" s="20">
        <v>101.23788888888889</v>
      </c>
      <c r="EN225" s="20">
        <v>77.278499999999994</v>
      </c>
      <c r="EO225" s="20">
        <v>11.253</v>
      </c>
      <c r="EP225" s="20">
        <v>128.69399999999999</v>
      </c>
      <c r="EQ225" s="21">
        <v>75</v>
      </c>
      <c r="ER225" s="21">
        <v>65</v>
      </c>
      <c r="ES225" s="61" t="s">
        <v>165</v>
      </c>
      <c r="ET225" s="61">
        <v>140</v>
      </c>
      <c r="EU225" s="61">
        <v>10</v>
      </c>
    </row>
    <row r="226" spans="1:151" x14ac:dyDescent="0.45">
      <c r="A226" s="64">
        <v>45281</v>
      </c>
      <c r="B226" s="21" t="s">
        <v>168</v>
      </c>
      <c r="C226" s="21">
        <v>292</v>
      </c>
      <c r="D226" s="21" t="s">
        <v>110</v>
      </c>
      <c r="E226" s="21">
        <v>192</v>
      </c>
      <c r="F226" s="50" t="s">
        <v>1644</v>
      </c>
      <c r="G226" t="s">
        <v>168</v>
      </c>
      <c r="H226" t="s">
        <v>110</v>
      </c>
      <c r="I226" t="s">
        <v>168</v>
      </c>
      <c r="J226" t="s">
        <v>110</v>
      </c>
      <c r="K226" t="s">
        <v>168</v>
      </c>
      <c r="L226" t="s">
        <v>110</v>
      </c>
      <c r="M226" t="s">
        <v>168</v>
      </c>
      <c r="N226" t="s">
        <v>110</v>
      </c>
      <c r="O226" t="s">
        <v>168</v>
      </c>
      <c r="P226" t="s">
        <v>110</v>
      </c>
      <c r="Q226" t="s">
        <v>168</v>
      </c>
      <c r="R226" t="s">
        <v>110</v>
      </c>
      <c r="S226" t="s">
        <v>13</v>
      </c>
      <c r="T226" t="s">
        <v>47</v>
      </c>
      <c r="U226">
        <v>9</v>
      </c>
      <c r="V226">
        <v>10</v>
      </c>
      <c r="W226" s="20">
        <v>0.6</v>
      </c>
      <c r="X226" s="20">
        <v>0.51</v>
      </c>
      <c r="Y226" s="20">
        <v>106.7</v>
      </c>
      <c r="Z226" s="20">
        <v>106.2</v>
      </c>
      <c r="AA226" s="20">
        <v>70.3</v>
      </c>
      <c r="AB226" s="20">
        <v>-1.0999999999999999E-2</v>
      </c>
      <c r="AC226" s="20">
        <v>-1.1200000000000001</v>
      </c>
      <c r="AD226" s="20">
        <v>102.4</v>
      </c>
      <c r="AE226" s="20">
        <v>103.5</v>
      </c>
      <c r="AF226" s="20">
        <v>-1.1200000000000001</v>
      </c>
      <c r="AG226" s="20">
        <v>106.3</v>
      </c>
      <c r="AH226" s="20">
        <v>105.3</v>
      </c>
      <c r="AI226" s="20">
        <v>0.52690000000000003</v>
      </c>
      <c r="AJ226" s="20">
        <v>-2</v>
      </c>
      <c r="AK226" s="20">
        <v>-0.22222222222222221</v>
      </c>
      <c r="AL226" s="20">
        <v>1184</v>
      </c>
      <c r="AM226" s="20">
        <v>1.83</v>
      </c>
      <c r="AN226" s="20">
        <v>-0.06</v>
      </c>
      <c r="AO226" s="20">
        <v>787</v>
      </c>
      <c r="AP226" s="20">
        <v>740</v>
      </c>
      <c r="AQ226" s="20">
        <v>647</v>
      </c>
      <c r="AR226" s="20">
        <v>0.40200000000000002</v>
      </c>
      <c r="AS226" s="20">
        <v>85</v>
      </c>
      <c r="AT226" s="20">
        <v>274</v>
      </c>
      <c r="AU226" s="20">
        <v>0.31</v>
      </c>
      <c r="AV226" s="20">
        <v>182</v>
      </c>
      <c r="AW226" s="20">
        <v>243</v>
      </c>
      <c r="AX226" s="20">
        <v>0.749</v>
      </c>
      <c r="AY226" s="20">
        <v>134</v>
      </c>
      <c r="AZ226" s="20">
        <v>14.888888888888889</v>
      </c>
      <c r="BA226" s="20">
        <v>401</v>
      </c>
      <c r="BB226" s="20">
        <v>44.555555555555557</v>
      </c>
      <c r="BC226" s="20">
        <v>125</v>
      </c>
      <c r="BD226" s="20">
        <v>79</v>
      </c>
      <c r="BE226" s="20">
        <v>36</v>
      </c>
      <c r="BF226" s="20">
        <v>105</v>
      </c>
      <c r="BG226" s="20">
        <v>169</v>
      </c>
      <c r="BH226" s="20">
        <v>78.7</v>
      </c>
      <c r="BI226" s="20">
        <v>74</v>
      </c>
      <c r="BJ226" s="20">
        <v>4.7</v>
      </c>
      <c r="BK226" s="20">
        <v>1.19</v>
      </c>
      <c r="BL226" s="20">
        <v>10.5</v>
      </c>
      <c r="BM226" s="20">
        <v>0.752</v>
      </c>
      <c r="BN226" s="20">
        <v>27.4</v>
      </c>
      <c r="BO226" s="20">
        <v>24.3</v>
      </c>
      <c r="BP226" s="20">
        <v>3.6</v>
      </c>
      <c r="BQ226" s="20">
        <v>7.9</v>
      </c>
      <c r="BR226" s="20">
        <v>16.899999999999999</v>
      </c>
      <c r="BS226" s="20">
        <v>103</v>
      </c>
      <c r="BT226" s="20">
        <v>0.54900000000000004</v>
      </c>
      <c r="BU226" s="20">
        <v>-3</v>
      </c>
      <c r="BV226" s="66">
        <v>142</v>
      </c>
      <c r="BW226" s="66">
        <v>154</v>
      </c>
      <c r="BX226" s="66">
        <v>152</v>
      </c>
      <c r="BY226" s="66">
        <v>164</v>
      </c>
      <c r="BZ226" s="66">
        <v>158</v>
      </c>
      <c r="CA226" s="66">
        <v>124.8</v>
      </c>
      <c r="CB226" s="66">
        <v>103</v>
      </c>
      <c r="CC226" s="66">
        <v>164</v>
      </c>
      <c r="CD226" s="20">
        <v>0.9</v>
      </c>
      <c r="CE226" s="20">
        <v>13.27</v>
      </c>
      <c r="CF226" s="20">
        <v>109.3</v>
      </c>
      <c r="CG226" s="20">
        <v>96</v>
      </c>
      <c r="CH226" s="20">
        <v>70.099999999999994</v>
      </c>
      <c r="CI226" s="20">
        <v>0.104</v>
      </c>
      <c r="CJ226" s="20">
        <v>-2.2200000000000002</v>
      </c>
      <c r="CK226" s="20">
        <v>103.5</v>
      </c>
      <c r="CL226" s="20">
        <v>105.8</v>
      </c>
      <c r="CM226" s="20">
        <v>-2.2200000000000002</v>
      </c>
      <c r="CN226" s="20">
        <v>109.8</v>
      </c>
      <c r="CO226" s="20">
        <v>95.8</v>
      </c>
      <c r="CP226" s="63">
        <v>0.8276</v>
      </c>
      <c r="CQ226" s="20">
        <v>1.1000000000000001</v>
      </c>
      <c r="CR226" s="20">
        <v>0.11000000000000001</v>
      </c>
      <c r="CS226" s="20">
        <v>1347</v>
      </c>
      <c r="CT226" s="20">
        <v>12.92</v>
      </c>
      <c r="CU226" s="20">
        <v>-0.68</v>
      </c>
      <c r="CV226" s="20">
        <v>783</v>
      </c>
      <c r="CW226" s="20">
        <v>647</v>
      </c>
      <c r="CX226" s="20">
        <v>568</v>
      </c>
      <c r="CY226" s="20">
        <v>0.46800000000000003</v>
      </c>
      <c r="CZ226" s="20">
        <v>54</v>
      </c>
      <c r="DA226" s="20">
        <v>167</v>
      </c>
      <c r="DB226" s="20">
        <v>0.32300000000000001</v>
      </c>
      <c r="DC226" s="20">
        <v>197</v>
      </c>
      <c r="DD226" s="20">
        <v>271</v>
      </c>
      <c r="DE226" s="20">
        <v>0.72699999999999998</v>
      </c>
      <c r="DF226" s="20">
        <v>89</v>
      </c>
      <c r="DG226" s="20">
        <v>8.9</v>
      </c>
      <c r="DH226" s="20">
        <v>384</v>
      </c>
      <c r="DI226" s="20">
        <v>38.4</v>
      </c>
      <c r="DJ226" s="20">
        <v>149</v>
      </c>
      <c r="DK226" s="20">
        <v>51</v>
      </c>
      <c r="DL226" s="20">
        <v>42</v>
      </c>
      <c r="DM226" s="20">
        <v>96</v>
      </c>
      <c r="DN226" s="20">
        <v>177</v>
      </c>
      <c r="DO226" s="20">
        <v>78.3</v>
      </c>
      <c r="DP226" s="20">
        <v>64.7</v>
      </c>
      <c r="DQ226" s="20">
        <v>13.6</v>
      </c>
      <c r="DR226" s="20">
        <v>1.552</v>
      </c>
      <c r="DS226" s="20">
        <v>9.6</v>
      </c>
      <c r="DT226" s="20">
        <v>0.53100000000000003</v>
      </c>
      <c r="DU226" s="20">
        <v>16.7</v>
      </c>
      <c r="DV226" s="20">
        <v>27.1</v>
      </c>
      <c r="DW226" s="20">
        <v>4.2</v>
      </c>
      <c r="DX226" s="20">
        <v>5.0999999999999996</v>
      </c>
      <c r="DY226" s="20">
        <v>17.7</v>
      </c>
      <c r="DZ226" s="20">
        <v>25</v>
      </c>
      <c r="EA226" s="20">
        <v>0.61799999999999999</v>
      </c>
      <c r="EB226" s="20">
        <v>-1</v>
      </c>
      <c r="EC226" s="66">
        <v>45</v>
      </c>
      <c r="ED226" s="66">
        <v>49</v>
      </c>
      <c r="EE226" s="66">
        <v>35</v>
      </c>
      <c r="EF226" s="66">
        <v>53</v>
      </c>
      <c r="EG226" s="66">
        <v>52</v>
      </c>
      <c r="EH226" s="66">
        <v>35.799999999999997</v>
      </c>
      <c r="EI226" s="66">
        <v>25</v>
      </c>
      <c r="EJ226" s="66">
        <v>25</v>
      </c>
      <c r="EK226" s="20">
        <v>10243.200000000001</v>
      </c>
      <c r="EL226" s="20">
        <v>11607.66</v>
      </c>
      <c r="EM226" s="20">
        <v>53.55</v>
      </c>
      <c r="EN226" s="20">
        <v>75.84</v>
      </c>
      <c r="EO226" s="20">
        <v>12.286299999999999</v>
      </c>
      <c r="EP226" s="20">
        <v>132.57300000000001</v>
      </c>
      <c r="EQ226" s="21">
        <v>56</v>
      </c>
      <c r="ER226" s="21">
        <v>80</v>
      </c>
      <c r="ES226" s="61" t="s">
        <v>110</v>
      </c>
      <c r="ET226" s="61">
        <v>136</v>
      </c>
      <c r="EU226" s="61">
        <v>-24</v>
      </c>
    </row>
    <row r="227" spans="1:151" x14ac:dyDescent="0.45">
      <c r="A227" s="64">
        <v>45281</v>
      </c>
      <c r="B227" s="21" t="s">
        <v>196</v>
      </c>
      <c r="C227" s="21">
        <v>223</v>
      </c>
      <c r="D227" s="21" t="s">
        <v>58</v>
      </c>
      <c r="E227" s="21">
        <v>291</v>
      </c>
      <c r="F227" s="50" t="s">
        <v>1644</v>
      </c>
      <c r="G227" t="s">
        <v>196</v>
      </c>
      <c r="H227" t="s">
        <v>58</v>
      </c>
      <c r="I227" t="s">
        <v>196</v>
      </c>
      <c r="J227" t="s">
        <v>58</v>
      </c>
      <c r="K227" t="s">
        <v>196</v>
      </c>
      <c r="L227" t="s">
        <v>58</v>
      </c>
      <c r="M227" t="s">
        <v>196</v>
      </c>
      <c r="N227" t="s">
        <v>588</v>
      </c>
      <c r="O227" t="s">
        <v>196</v>
      </c>
      <c r="P227" t="s">
        <v>58</v>
      </c>
      <c r="Q227" t="s">
        <v>196</v>
      </c>
      <c r="R227" t="s">
        <v>58</v>
      </c>
      <c r="S227" t="s">
        <v>95</v>
      </c>
      <c r="T227" t="s">
        <v>21</v>
      </c>
      <c r="U227">
        <v>8</v>
      </c>
      <c r="V227">
        <v>9</v>
      </c>
      <c r="W227" s="20">
        <v>0.33333333333333298</v>
      </c>
      <c r="X227" s="20">
        <v>-4.62</v>
      </c>
      <c r="Y227" s="20">
        <v>102.4</v>
      </c>
      <c r="Z227" s="20">
        <v>107</v>
      </c>
      <c r="AA227" s="20">
        <v>68.8</v>
      </c>
      <c r="AB227" s="20">
        <v>4.7E-2</v>
      </c>
      <c r="AC227" s="20">
        <v>3.38</v>
      </c>
      <c r="AD227" s="20">
        <v>108.1</v>
      </c>
      <c r="AE227" s="20">
        <v>104.7</v>
      </c>
      <c r="AF227" s="20">
        <v>3.38</v>
      </c>
      <c r="AG227" s="20">
        <v>100.3</v>
      </c>
      <c r="AH227" s="20">
        <v>105.3</v>
      </c>
      <c r="AI227" s="20">
        <v>0.36499999999999999</v>
      </c>
      <c r="AJ227" s="20">
        <v>-4</v>
      </c>
      <c r="AK227" s="20">
        <v>-0.5</v>
      </c>
      <c r="AL227" s="20">
        <v>1071</v>
      </c>
      <c r="AM227" s="20">
        <v>-4.75</v>
      </c>
      <c r="AN227" s="20">
        <v>2.63</v>
      </c>
      <c r="AO227" s="20">
        <v>625</v>
      </c>
      <c r="AP227" s="20">
        <v>670</v>
      </c>
      <c r="AQ227" s="20">
        <v>555</v>
      </c>
      <c r="AR227" s="20">
        <v>0.42899999999999999</v>
      </c>
      <c r="AS227" s="20">
        <v>58</v>
      </c>
      <c r="AT227" s="20">
        <v>173</v>
      </c>
      <c r="AU227" s="20">
        <v>0.33500000000000002</v>
      </c>
      <c r="AV227" s="20">
        <v>91</v>
      </c>
      <c r="AW227" s="20">
        <v>133</v>
      </c>
      <c r="AX227" s="20">
        <v>0.68400000000000005</v>
      </c>
      <c r="AY227" s="20">
        <v>96</v>
      </c>
      <c r="AZ227" s="20">
        <v>12</v>
      </c>
      <c r="BA227" s="20">
        <v>315</v>
      </c>
      <c r="BB227" s="20">
        <v>39.375</v>
      </c>
      <c r="BC227" s="20">
        <v>97</v>
      </c>
      <c r="BD227" s="20">
        <v>65</v>
      </c>
      <c r="BE227" s="20">
        <v>27</v>
      </c>
      <c r="BF227" s="20">
        <v>97</v>
      </c>
      <c r="BG227" s="20">
        <v>168</v>
      </c>
      <c r="BH227" s="20">
        <v>69.400000000000006</v>
      </c>
      <c r="BI227" s="20">
        <v>74.444000000000003</v>
      </c>
      <c r="BJ227" s="20">
        <v>-5</v>
      </c>
      <c r="BK227" s="20">
        <v>1</v>
      </c>
      <c r="BL227" s="20">
        <v>10.778</v>
      </c>
      <c r="BM227" s="20">
        <v>0.67</v>
      </c>
      <c r="BN227" s="20">
        <v>19.2</v>
      </c>
      <c r="BO227" s="20">
        <v>14.8</v>
      </c>
      <c r="BP227" s="20">
        <v>3</v>
      </c>
      <c r="BQ227" s="20">
        <v>7.2222222222222223</v>
      </c>
      <c r="BR227" s="20">
        <v>18.7</v>
      </c>
      <c r="BS227" s="20">
        <v>201</v>
      </c>
      <c r="BT227" s="20">
        <v>0.48</v>
      </c>
      <c r="BU227" s="20">
        <v>0</v>
      </c>
      <c r="BV227" s="66">
        <v>241</v>
      </c>
      <c r="BW227" s="66">
        <v>190</v>
      </c>
      <c r="BX227" s="66">
        <v>247</v>
      </c>
      <c r="BY227" s="66">
        <v>229</v>
      </c>
      <c r="BZ227" s="66">
        <v>228</v>
      </c>
      <c r="CA227" s="66">
        <v>185.5</v>
      </c>
      <c r="CB227" s="66">
        <v>202</v>
      </c>
      <c r="CC227" s="66">
        <v>217</v>
      </c>
      <c r="CD227" s="20">
        <v>0.88888888888888895</v>
      </c>
      <c r="CE227" s="20">
        <v>16.66</v>
      </c>
      <c r="CF227" s="20">
        <v>111.8</v>
      </c>
      <c r="CG227" s="20">
        <v>95.1</v>
      </c>
      <c r="CH227" s="20">
        <v>73.099999999999994</v>
      </c>
      <c r="CI227" s="20">
        <v>-1.9E-2</v>
      </c>
      <c r="CJ227" s="20">
        <v>-11.17</v>
      </c>
      <c r="CK227" s="20">
        <v>98.8</v>
      </c>
      <c r="CL227" s="20">
        <v>109.9</v>
      </c>
      <c r="CM227" s="20">
        <v>-11.17</v>
      </c>
      <c r="CN227" s="20">
        <v>111</v>
      </c>
      <c r="CO227" s="20">
        <v>95</v>
      </c>
      <c r="CP227" s="63">
        <v>0.85729999999999995</v>
      </c>
      <c r="CQ227" s="20">
        <v>0.3</v>
      </c>
      <c r="CR227" s="20">
        <v>3.3333333333333333E-2</v>
      </c>
      <c r="CS227" s="20">
        <v>1368</v>
      </c>
      <c r="CT227" s="20">
        <v>13.5</v>
      </c>
      <c r="CU227" s="20">
        <v>-7.72</v>
      </c>
      <c r="CV227" s="20">
        <v>787</v>
      </c>
      <c r="CW227" s="20">
        <v>596</v>
      </c>
      <c r="CX227" s="20">
        <v>581</v>
      </c>
      <c r="CY227" s="20">
        <v>0.504</v>
      </c>
      <c r="CZ227" s="20">
        <v>55</v>
      </c>
      <c r="DA227" s="20">
        <v>170</v>
      </c>
      <c r="DB227" s="20">
        <v>0.32400000000000001</v>
      </c>
      <c r="DC227" s="20">
        <v>146</v>
      </c>
      <c r="DD227" s="20">
        <v>194</v>
      </c>
      <c r="DE227" s="20">
        <v>0.753</v>
      </c>
      <c r="DF227" s="20">
        <v>109</v>
      </c>
      <c r="DG227" s="20">
        <v>12.111111111111111</v>
      </c>
      <c r="DH227" s="20">
        <v>354</v>
      </c>
      <c r="DI227" s="20">
        <v>39.333333333333336</v>
      </c>
      <c r="DJ227" s="20">
        <v>189</v>
      </c>
      <c r="DK227" s="20">
        <v>106</v>
      </c>
      <c r="DL227" s="20">
        <v>49</v>
      </c>
      <c r="DM227" s="20">
        <v>112</v>
      </c>
      <c r="DN227" s="20">
        <v>158</v>
      </c>
      <c r="DO227" s="20">
        <v>87.4</v>
      </c>
      <c r="DP227" s="20">
        <v>66.221999999999994</v>
      </c>
      <c r="DQ227" s="20">
        <v>21.222000000000001</v>
      </c>
      <c r="DR227" s="20">
        <v>1.6879999999999999</v>
      </c>
      <c r="DS227" s="20">
        <v>12.444000000000001</v>
      </c>
      <c r="DT227" s="20">
        <v>0.94599999999999995</v>
      </c>
      <c r="DU227" s="20">
        <v>18.899999999999999</v>
      </c>
      <c r="DV227" s="20">
        <v>21.6</v>
      </c>
      <c r="DW227" s="20">
        <v>5.4</v>
      </c>
      <c r="DX227" s="20">
        <v>11.777777777777779</v>
      </c>
      <c r="DY227" s="20">
        <v>17.600000000000001</v>
      </c>
      <c r="DZ227" s="20">
        <v>151</v>
      </c>
      <c r="EA227" s="20">
        <v>0.51800000000000002</v>
      </c>
      <c r="EB227" s="20">
        <v>-6</v>
      </c>
      <c r="EC227" s="66">
        <v>49</v>
      </c>
      <c r="ED227" s="66">
        <v>30</v>
      </c>
      <c r="EE227" s="66">
        <v>52</v>
      </c>
      <c r="EF227" s="66">
        <v>27</v>
      </c>
      <c r="EG227" s="66">
        <v>34</v>
      </c>
      <c r="EH227" s="66">
        <v>36.299999999999997</v>
      </c>
      <c r="EI227" s="66">
        <v>151</v>
      </c>
      <c r="EJ227" s="66">
        <v>74</v>
      </c>
      <c r="EK227" s="20">
        <v>9738.24</v>
      </c>
      <c r="EL227" s="20">
        <v>11962.6</v>
      </c>
      <c r="EM227" s="20">
        <v>126.94088888888891</v>
      </c>
      <c r="EN227" s="20">
        <v>89.873333333333335</v>
      </c>
      <c r="EO227" s="20">
        <v>14.081099999999999</v>
      </c>
      <c r="EP227" s="20">
        <v>108.072</v>
      </c>
      <c r="EQ227" s="21">
        <v>87</v>
      </c>
      <c r="ER227" s="21">
        <v>111</v>
      </c>
      <c r="ES227" s="61" t="s">
        <v>58</v>
      </c>
      <c r="ET227" s="61">
        <v>198</v>
      </c>
      <c r="EU227" s="61">
        <v>-24</v>
      </c>
    </row>
    <row r="228" spans="1:151" x14ac:dyDescent="0.45">
      <c r="A228" s="64">
        <v>45281</v>
      </c>
      <c r="B228" s="21" t="s">
        <v>297</v>
      </c>
      <c r="C228" s="21">
        <v>152</v>
      </c>
      <c r="D228" s="21" t="s">
        <v>32</v>
      </c>
      <c r="E228" s="21">
        <v>135</v>
      </c>
      <c r="F228" s="50" t="s">
        <v>558</v>
      </c>
      <c r="G228" t="s">
        <v>297</v>
      </c>
      <c r="H228" t="s">
        <v>85</v>
      </c>
      <c r="I228" t="s">
        <v>297</v>
      </c>
      <c r="J228" t="s">
        <v>85</v>
      </c>
      <c r="K228" t="s">
        <v>297</v>
      </c>
      <c r="L228" t="s">
        <v>416</v>
      </c>
      <c r="M228" t="s">
        <v>297</v>
      </c>
      <c r="N228" t="s">
        <v>1260</v>
      </c>
      <c r="O228" t="s">
        <v>297</v>
      </c>
      <c r="P228" t="s">
        <v>85</v>
      </c>
      <c r="Q228" t="s">
        <v>297</v>
      </c>
      <c r="R228" t="s">
        <v>416</v>
      </c>
      <c r="S228" t="s">
        <v>29</v>
      </c>
      <c r="T228" t="s">
        <v>17</v>
      </c>
      <c r="U228">
        <v>11</v>
      </c>
      <c r="V228">
        <v>10</v>
      </c>
      <c r="W228" s="20">
        <v>0.41666666666666702</v>
      </c>
      <c r="X228" s="20">
        <v>-1.57</v>
      </c>
      <c r="Y228" s="20">
        <v>103.6</v>
      </c>
      <c r="Z228" s="20">
        <v>105.2</v>
      </c>
      <c r="AA228" s="20">
        <v>70.599999999999994</v>
      </c>
      <c r="AB228" s="20">
        <v>-6.5000000000000002E-2</v>
      </c>
      <c r="AC228" s="20">
        <v>-2.5299999999999998</v>
      </c>
      <c r="AD228" s="20">
        <v>103.3</v>
      </c>
      <c r="AE228" s="20">
        <v>105.8</v>
      </c>
      <c r="AF228" s="20">
        <v>-4.47</v>
      </c>
      <c r="AG228" s="20">
        <v>103.5</v>
      </c>
      <c r="AH228" s="20">
        <v>105.2</v>
      </c>
      <c r="AI228" s="20">
        <v>0.45390000000000003</v>
      </c>
      <c r="AJ228" s="20">
        <v>-3.9</v>
      </c>
      <c r="AK228" s="20">
        <v>-0.35454545454545455</v>
      </c>
      <c r="AL228" s="20">
        <v>1124</v>
      </c>
      <c r="AM228" s="20">
        <v>-1.81</v>
      </c>
      <c r="AN228" s="20">
        <v>-0.97</v>
      </c>
      <c r="AO228" s="20">
        <v>895</v>
      </c>
      <c r="AP228" s="20">
        <v>905</v>
      </c>
      <c r="AQ228" s="20">
        <v>721</v>
      </c>
      <c r="AR228" s="20">
        <v>0.41899999999999998</v>
      </c>
      <c r="AS228" s="20">
        <v>63</v>
      </c>
      <c r="AT228" s="20">
        <v>218</v>
      </c>
      <c r="AU228" s="20">
        <v>0.28899999999999998</v>
      </c>
      <c r="AV228" s="20">
        <v>228</v>
      </c>
      <c r="AW228" s="20">
        <v>310</v>
      </c>
      <c r="AX228" s="20">
        <v>0.73499999999999999</v>
      </c>
      <c r="AY228" s="20">
        <v>155</v>
      </c>
      <c r="AZ228" s="20">
        <v>14.090909090909092</v>
      </c>
      <c r="BA228" s="20">
        <v>460</v>
      </c>
      <c r="BB228" s="20">
        <v>41.81818181818182</v>
      </c>
      <c r="BC228" s="20">
        <v>132</v>
      </c>
      <c r="BD228" s="20">
        <v>69</v>
      </c>
      <c r="BE228" s="20">
        <v>38</v>
      </c>
      <c r="BF228" s="20">
        <v>152</v>
      </c>
      <c r="BG228" s="20">
        <v>214</v>
      </c>
      <c r="BH228" s="20">
        <v>74.599999999999994</v>
      </c>
      <c r="BI228" s="20">
        <v>75.417000000000002</v>
      </c>
      <c r="BJ228" s="20">
        <v>-0.83299999999999996</v>
      </c>
      <c r="BK228" s="20">
        <v>0.86799999999999999</v>
      </c>
      <c r="BL228" s="20">
        <v>12.667</v>
      </c>
      <c r="BM228" s="20">
        <v>0.45400000000000001</v>
      </c>
      <c r="BN228" s="20">
        <v>18.2</v>
      </c>
      <c r="BO228" s="20">
        <v>25.8</v>
      </c>
      <c r="BP228" s="20">
        <v>3.2</v>
      </c>
      <c r="BQ228" s="20">
        <v>5.75</v>
      </c>
      <c r="BR228" s="20">
        <v>17.8</v>
      </c>
      <c r="BS228" s="20">
        <v>313</v>
      </c>
      <c r="BT228" s="20">
        <v>0.41</v>
      </c>
      <c r="BU228" s="20">
        <v>12</v>
      </c>
      <c r="BV228" s="66">
        <v>266</v>
      </c>
      <c r="BW228" s="66">
        <v>261</v>
      </c>
      <c r="BX228" s="66">
        <v>257</v>
      </c>
      <c r="BY228" s="66">
        <v>240</v>
      </c>
      <c r="BZ228" s="66">
        <v>177</v>
      </c>
      <c r="CA228" s="66">
        <v>203.2</v>
      </c>
      <c r="CB228" s="66">
        <v>313</v>
      </c>
      <c r="CC228" s="66">
        <v>288</v>
      </c>
      <c r="CD228" s="20">
        <v>0.81818181818181801</v>
      </c>
      <c r="CE228" s="20">
        <v>20.86</v>
      </c>
      <c r="CF228" s="20">
        <v>117.9</v>
      </c>
      <c r="CG228" s="20">
        <v>97</v>
      </c>
      <c r="CH228" s="20">
        <v>73.7</v>
      </c>
      <c r="CI228" s="20">
        <v>-0.04</v>
      </c>
      <c r="CJ228" s="20">
        <v>0.41</v>
      </c>
      <c r="CK228" s="20">
        <v>105.1</v>
      </c>
      <c r="CL228" s="20">
        <v>104.7</v>
      </c>
      <c r="CM228" s="20">
        <v>0.41</v>
      </c>
      <c r="CN228" s="20">
        <v>109.5</v>
      </c>
      <c r="CO228" s="20">
        <v>100.1</v>
      </c>
      <c r="CP228" s="63">
        <v>0.73799999999999999</v>
      </c>
      <c r="CQ228" s="20">
        <v>-1.3</v>
      </c>
      <c r="CR228" s="20">
        <v>-0.13</v>
      </c>
      <c r="CS228" s="20">
        <v>1236</v>
      </c>
      <c r="CT228" s="20">
        <v>5.98</v>
      </c>
      <c r="CU228" s="20">
        <v>1.42</v>
      </c>
      <c r="CV228" s="20">
        <v>913</v>
      </c>
      <c r="CW228" s="20">
        <v>809</v>
      </c>
      <c r="CX228" s="20">
        <v>667</v>
      </c>
      <c r="CY228" s="20">
        <v>0.46300000000000002</v>
      </c>
      <c r="CZ228" s="20">
        <v>90</v>
      </c>
      <c r="DA228" s="20">
        <v>255</v>
      </c>
      <c r="DB228" s="20">
        <v>0.35299999999999998</v>
      </c>
      <c r="DC228" s="20">
        <v>205</v>
      </c>
      <c r="DD228" s="20">
        <v>266</v>
      </c>
      <c r="DE228" s="20">
        <v>0.77100000000000002</v>
      </c>
      <c r="DF228" s="20">
        <v>133</v>
      </c>
      <c r="DG228" s="20">
        <v>13.3</v>
      </c>
      <c r="DH228" s="20">
        <v>411</v>
      </c>
      <c r="DI228" s="20">
        <v>41.1</v>
      </c>
      <c r="DJ228" s="20">
        <v>154</v>
      </c>
      <c r="DK228" s="20">
        <v>88</v>
      </c>
      <c r="DL228" s="20">
        <v>29</v>
      </c>
      <c r="DM228" s="20">
        <v>151</v>
      </c>
      <c r="DN228" s="20">
        <v>209</v>
      </c>
      <c r="DO228" s="20">
        <v>83</v>
      </c>
      <c r="DP228" s="20">
        <v>73.545000000000002</v>
      </c>
      <c r="DQ228" s="20">
        <v>9.4550000000000001</v>
      </c>
      <c r="DR228" s="20">
        <v>1.02</v>
      </c>
      <c r="DS228" s="20">
        <v>13.727</v>
      </c>
      <c r="DT228" s="20">
        <v>0.58299999999999996</v>
      </c>
      <c r="DU228" s="20">
        <v>23.2</v>
      </c>
      <c r="DV228" s="20">
        <v>24.2</v>
      </c>
      <c r="DW228" s="20">
        <v>2.6</v>
      </c>
      <c r="DX228" s="20">
        <v>8</v>
      </c>
      <c r="DY228" s="20">
        <v>19</v>
      </c>
      <c r="DZ228" s="20">
        <v>124</v>
      </c>
      <c r="EA228" s="20">
        <v>0.53300000000000003</v>
      </c>
      <c r="EB228" s="20">
        <v>-9</v>
      </c>
      <c r="EC228" s="66">
        <v>122</v>
      </c>
      <c r="ED228" s="66">
        <v>91</v>
      </c>
      <c r="EE228" s="66">
        <v>132</v>
      </c>
      <c r="EF228" s="66">
        <v>106</v>
      </c>
      <c r="EG228" s="66">
        <v>103</v>
      </c>
      <c r="EH228" s="66">
        <v>93</v>
      </c>
      <c r="EI228" s="66">
        <v>124</v>
      </c>
      <c r="EJ228" s="66">
        <v>61</v>
      </c>
      <c r="EK228" s="20">
        <v>10049.199999999999</v>
      </c>
      <c r="EL228" s="20">
        <v>12403.080000000002</v>
      </c>
      <c r="EM228" s="20">
        <v>101.336</v>
      </c>
      <c r="EN228" s="20">
        <v>78.930250000000001</v>
      </c>
      <c r="EO228" s="20">
        <v>13.723800000000001</v>
      </c>
      <c r="EP228" s="20">
        <v>153.61500000000001</v>
      </c>
      <c r="EQ228" s="21">
        <v>76</v>
      </c>
      <c r="ER228" s="21">
        <v>95</v>
      </c>
      <c r="ES228" s="61" t="s">
        <v>32</v>
      </c>
      <c r="ET228" s="61">
        <v>171</v>
      </c>
      <c r="EU228" s="61">
        <v>-19</v>
      </c>
    </row>
    <row r="229" spans="1:151" x14ac:dyDescent="0.45">
      <c r="A229" s="64">
        <v>45281</v>
      </c>
      <c r="B229" s="21" t="s">
        <v>322</v>
      </c>
      <c r="C229" s="21">
        <v>138</v>
      </c>
      <c r="D229" s="21" t="s">
        <v>222</v>
      </c>
      <c r="E229" s="21">
        <v>241</v>
      </c>
      <c r="F229" s="50" t="s">
        <v>558</v>
      </c>
      <c r="G229" t="s">
        <v>322</v>
      </c>
      <c r="H229" t="s">
        <v>222</v>
      </c>
      <c r="I229" t="s">
        <v>322</v>
      </c>
      <c r="J229" t="s">
        <v>222</v>
      </c>
      <c r="K229" t="s">
        <v>322</v>
      </c>
      <c r="L229" t="s">
        <v>222</v>
      </c>
      <c r="M229" t="s">
        <v>322</v>
      </c>
      <c r="N229" t="s">
        <v>222</v>
      </c>
      <c r="O229" t="s">
        <v>322</v>
      </c>
      <c r="P229" t="s">
        <v>222</v>
      </c>
      <c r="Q229" t="s">
        <v>322</v>
      </c>
      <c r="R229" t="s">
        <v>222</v>
      </c>
      <c r="S229" t="s">
        <v>144</v>
      </c>
      <c r="T229" t="s">
        <v>84</v>
      </c>
      <c r="U229">
        <v>10</v>
      </c>
      <c r="V229">
        <v>10</v>
      </c>
      <c r="W229" s="20">
        <v>9.0909090909090898E-2</v>
      </c>
      <c r="X229" s="20">
        <v>-16.14</v>
      </c>
      <c r="Y229" s="20">
        <v>91.4</v>
      </c>
      <c r="Z229" s="20">
        <v>107.6</v>
      </c>
      <c r="AA229" s="20">
        <v>68.400000000000006</v>
      </c>
      <c r="AB229" s="20">
        <v>-2.5000000000000001E-2</v>
      </c>
      <c r="AC229" s="20">
        <v>2.56</v>
      </c>
      <c r="AD229" s="20">
        <v>106.4</v>
      </c>
      <c r="AE229" s="20">
        <v>103.9</v>
      </c>
      <c r="AF229" s="20">
        <v>2.56</v>
      </c>
      <c r="AG229" s="20">
        <v>94.2</v>
      </c>
      <c r="AH229" s="20">
        <v>105.3</v>
      </c>
      <c r="AI229" s="20">
        <v>0.21740000000000001</v>
      </c>
      <c r="AJ229" s="20">
        <v>-7.7</v>
      </c>
      <c r="AK229" s="20">
        <v>-0.77</v>
      </c>
      <c r="AL229" s="20">
        <v>956</v>
      </c>
      <c r="AM229" s="20">
        <v>-12.32</v>
      </c>
      <c r="AN229" s="20">
        <v>1.68</v>
      </c>
      <c r="AO229" s="20">
        <v>668</v>
      </c>
      <c r="AP229" s="20">
        <v>792</v>
      </c>
      <c r="AQ229" s="20">
        <v>642</v>
      </c>
      <c r="AR229" s="20">
        <v>0.38500000000000001</v>
      </c>
      <c r="AS229" s="20">
        <v>83</v>
      </c>
      <c r="AT229" s="20">
        <v>283</v>
      </c>
      <c r="AU229" s="20">
        <v>0.29299999999999998</v>
      </c>
      <c r="AV229" s="20">
        <v>91</v>
      </c>
      <c r="AW229" s="20">
        <v>138</v>
      </c>
      <c r="AX229" s="20">
        <v>0.65900000000000003</v>
      </c>
      <c r="AY229" s="20">
        <v>107</v>
      </c>
      <c r="AZ229" s="20">
        <v>10.7</v>
      </c>
      <c r="BA229" s="20">
        <v>365</v>
      </c>
      <c r="BB229" s="20">
        <v>36.5</v>
      </c>
      <c r="BC229" s="20">
        <v>150</v>
      </c>
      <c r="BD229" s="20">
        <v>80</v>
      </c>
      <c r="BE229" s="20">
        <v>48</v>
      </c>
      <c r="BF229" s="20">
        <v>148</v>
      </c>
      <c r="BG229" s="20">
        <v>178</v>
      </c>
      <c r="BH229" s="20">
        <v>60.7</v>
      </c>
      <c r="BI229" s="20">
        <v>72</v>
      </c>
      <c r="BJ229" s="20">
        <v>-11.273</v>
      </c>
      <c r="BK229" s="20">
        <v>1.014</v>
      </c>
      <c r="BL229" s="20">
        <v>13.455</v>
      </c>
      <c r="BM229" s="20">
        <v>0.54100000000000004</v>
      </c>
      <c r="BN229" s="20">
        <v>25.7</v>
      </c>
      <c r="BO229" s="20">
        <v>12.5</v>
      </c>
      <c r="BP229" s="20">
        <v>4.4000000000000004</v>
      </c>
      <c r="BQ229" s="20">
        <v>7.2727272727272725</v>
      </c>
      <c r="BR229" s="20">
        <v>16.2</v>
      </c>
      <c r="BS229" s="20">
        <v>334</v>
      </c>
      <c r="BT229" s="20">
        <v>0.39200000000000002</v>
      </c>
      <c r="BU229" s="20">
        <v>2</v>
      </c>
      <c r="BV229" s="66">
        <v>336</v>
      </c>
      <c r="BW229" s="66">
        <v>349</v>
      </c>
      <c r="BX229" s="66">
        <v>356</v>
      </c>
      <c r="BY229" s="66">
        <v>336</v>
      </c>
      <c r="BZ229" s="66">
        <v>338</v>
      </c>
      <c r="CA229" s="66">
        <v>286.5</v>
      </c>
      <c r="CB229" s="66">
        <v>334</v>
      </c>
      <c r="CC229" s="66">
        <v>353</v>
      </c>
      <c r="CD229" s="20">
        <v>0.72727272727272696</v>
      </c>
      <c r="CE229" s="20">
        <v>-6.98</v>
      </c>
      <c r="CF229" s="20">
        <v>100</v>
      </c>
      <c r="CG229" s="20">
        <v>106.9</v>
      </c>
      <c r="CH229" s="20">
        <v>71.599999999999994</v>
      </c>
      <c r="CI229" s="20">
        <v>0.16500000000000001</v>
      </c>
      <c r="CJ229" s="20">
        <v>-9.02</v>
      </c>
      <c r="CK229" s="20">
        <v>99.5</v>
      </c>
      <c r="CL229" s="20">
        <v>108.5</v>
      </c>
      <c r="CM229" s="20">
        <v>-10.63</v>
      </c>
      <c r="CN229" s="20">
        <v>101.7</v>
      </c>
      <c r="CO229" s="20">
        <v>106.1</v>
      </c>
      <c r="CP229" s="63">
        <v>0.38269999999999998</v>
      </c>
      <c r="CQ229" s="20">
        <v>-1.9</v>
      </c>
      <c r="CR229" s="20">
        <v>-0.19</v>
      </c>
      <c r="CS229" s="20">
        <v>1143</v>
      </c>
      <c r="CT229" s="20">
        <v>-7.01</v>
      </c>
      <c r="CU229" s="20">
        <v>-7.91</v>
      </c>
      <c r="CV229" s="20">
        <v>865</v>
      </c>
      <c r="CW229" s="20">
        <v>788</v>
      </c>
      <c r="CX229" s="20">
        <v>657</v>
      </c>
      <c r="CY229" s="20">
        <v>0.44700000000000001</v>
      </c>
      <c r="CZ229" s="20">
        <v>87</v>
      </c>
      <c r="DA229" s="20">
        <v>241</v>
      </c>
      <c r="DB229" s="20">
        <v>0.36099999999999999</v>
      </c>
      <c r="DC229" s="20">
        <v>190</v>
      </c>
      <c r="DD229" s="20">
        <v>237</v>
      </c>
      <c r="DE229" s="20">
        <v>0.80200000000000005</v>
      </c>
      <c r="DF229" s="20">
        <v>111</v>
      </c>
      <c r="DG229" s="20">
        <v>11.1</v>
      </c>
      <c r="DH229" s="20">
        <v>418</v>
      </c>
      <c r="DI229" s="20">
        <v>41.8</v>
      </c>
      <c r="DJ229" s="20">
        <v>170</v>
      </c>
      <c r="DK229" s="20">
        <v>75</v>
      </c>
      <c r="DL229" s="20">
        <v>50</v>
      </c>
      <c r="DM229" s="20">
        <v>144</v>
      </c>
      <c r="DN229" s="20">
        <v>167</v>
      </c>
      <c r="DO229" s="20">
        <v>78.599999999999994</v>
      </c>
      <c r="DP229" s="20">
        <v>71.635999999999996</v>
      </c>
      <c r="DQ229" s="20">
        <v>7</v>
      </c>
      <c r="DR229" s="20">
        <v>1.181</v>
      </c>
      <c r="DS229" s="20">
        <v>13.090999999999999</v>
      </c>
      <c r="DT229" s="20">
        <v>0.52100000000000002</v>
      </c>
      <c r="DU229" s="20">
        <v>21.9</v>
      </c>
      <c r="DV229" s="20">
        <v>21.5</v>
      </c>
      <c r="DW229" s="20">
        <v>4.5</v>
      </c>
      <c r="DX229" s="20">
        <v>6.8181818181818183</v>
      </c>
      <c r="DY229" s="20">
        <v>15.2</v>
      </c>
      <c r="DZ229" s="20">
        <v>210</v>
      </c>
      <c r="EA229" s="20">
        <v>0.47399999999999998</v>
      </c>
      <c r="EB229" s="20">
        <v>-2</v>
      </c>
      <c r="EC229" s="66">
        <v>215</v>
      </c>
      <c r="ED229" s="66">
        <v>187</v>
      </c>
      <c r="EE229" s="66">
        <v>142</v>
      </c>
      <c r="EF229" s="66">
        <v>209</v>
      </c>
      <c r="EG229" s="66">
        <v>264</v>
      </c>
      <c r="EH229" s="66">
        <v>166.2</v>
      </c>
      <c r="EI229" s="66">
        <v>211</v>
      </c>
      <c r="EJ229" s="66">
        <v>181</v>
      </c>
      <c r="EK229" s="20">
        <v>9770.6600000000017</v>
      </c>
      <c r="EL229" s="20">
        <v>10760</v>
      </c>
      <c r="EM229" s="20">
        <v>91.73863636363636</v>
      </c>
      <c r="EN229" s="20">
        <v>95.207272727272724</v>
      </c>
      <c r="EO229" s="20">
        <v>12.9924</v>
      </c>
      <c r="EP229" s="20">
        <v>110.05300000000001</v>
      </c>
      <c r="EQ229" s="21">
        <v>60</v>
      </c>
      <c r="ER229" s="21">
        <v>78</v>
      </c>
      <c r="ES229" s="61" t="s">
        <v>222</v>
      </c>
      <c r="ET229" s="61">
        <v>138</v>
      </c>
      <c r="EU229" s="61">
        <v>-18</v>
      </c>
    </row>
    <row r="230" spans="1:151" x14ac:dyDescent="0.45">
      <c r="A230" s="64">
        <v>45281</v>
      </c>
      <c r="B230" s="21" t="s">
        <v>260</v>
      </c>
      <c r="C230" s="21">
        <v>54</v>
      </c>
      <c r="D230" s="21" t="s">
        <v>351</v>
      </c>
      <c r="E230" s="21">
        <v>352</v>
      </c>
      <c r="F230" s="50" t="s">
        <v>558</v>
      </c>
      <c r="G230" t="s">
        <v>260</v>
      </c>
      <c r="H230" t="s">
        <v>351</v>
      </c>
      <c r="I230" t="s">
        <v>260</v>
      </c>
      <c r="J230" t="s">
        <v>351</v>
      </c>
      <c r="K230" t="s">
        <v>459</v>
      </c>
      <c r="L230" t="s">
        <v>351</v>
      </c>
      <c r="M230" t="s">
        <v>657</v>
      </c>
      <c r="N230" t="s">
        <v>726</v>
      </c>
      <c r="O230" t="s">
        <v>1362</v>
      </c>
      <c r="P230" t="s">
        <v>1402</v>
      </c>
      <c r="Q230" t="s">
        <v>459</v>
      </c>
      <c r="R230" t="s">
        <v>351</v>
      </c>
      <c r="S230" t="s">
        <v>166</v>
      </c>
      <c r="T230" t="s">
        <v>86</v>
      </c>
      <c r="U230">
        <v>11</v>
      </c>
      <c r="V230">
        <v>10</v>
      </c>
      <c r="W230" s="20">
        <v>0.58333333333333304</v>
      </c>
      <c r="X230" s="20">
        <v>-0.15</v>
      </c>
      <c r="Y230" s="20">
        <v>105.6</v>
      </c>
      <c r="Z230" s="20">
        <v>105.7</v>
      </c>
      <c r="AA230" s="20">
        <v>68.8</v>
      </c>
      <c r="AB230" s="20">
        <v>0.02</v>
      </c>
      <c r="AC230" s="20">
        <v>-0.77</v>
      </c>
      <c r="AD230" s="20">
        <v>104.1</v>
      </c>
      <c r="AE230" s="20">
        <v>104.9</v>
      </c>
      <c r="AF230" s="20">
        <v>0.4</v>
      </c>
      <c r="AG230" s="20">
        <v>104.6</v>
      </c>
      <c r="AH230" s="20">
        <v>105.8</v>
      </c>
      <c r="AI230" s="20">
        <v>0.46710000000000002</v>
      </c>
      <c r="AJ230" s="20">
        <v>-2.2999999999999998</v>
      </c>
      <c r="AK230" s="20">
        <v>-0.20909090909090908</v>
      </c>
      <c r="AL230" s="20">
        <v>1172</v>
      </c>
      <c r="AM230" s="20">
        <v>-0.39</v>
      </c>
      <c r="AN230" s="20">
        <v>-1.1100000000000001</v>
      </c>
      <c r="AO230" s="20">
        <v>900</v>
      </c>
      <c r="AP230" s="20">
        <v>831</v>
      </c>
      <c r="AQ230" s="20">
        <v>726</v>
      </c>
      <c r="AR230" s="20">
        <v>0.437</v>
      </c>
      <c r="AS230" s="20">
        <v>82</v>
      </c>
      <c r="AT230" s="20">
        <v>220</v>
      </c>
      <c r="AU230" s="20">
        <v>0.373</v>
      </c>
      <c r="AV230" s="20">
        <v>184</v>
      </c>
      <c r="AW230" s="20">
        <v>284</v>
      </c>
      <c r="AX230" s="20">
        <v>0.64800000000000002</v>
      </c>
      <c r="AY230" s="20">
        <v>167</v>
      </c>
      <c r="AZ230" s="20">
        <v>15.181818181818182</v>
      </c>
      <c r="BA230" s="20">
        <v>438</v>
      </c>
      <c r="BB230" s="20">
        <v>39.81818181818182</v>
      </c>
      <c r="BC230" s="20">
        <v>135</v>
      </c>
      <c r="BD230" s="20">
        <v>116</v>
      </c>
      <c r="BE230" s="20">
        <v>58</v>
      </c>
      <c r="BF230" s="20">
        <v>141</v>
      </c>
      <c r="BG230" s="20">
        <v>228</v>
      </c>
      <c r="BH230" s="20">
        <v>75</v>
      </c>
      <c r="BI230" s="20">
        <v>69.25</v>
      </c>
      <c r="BJ230" s="20">
        <v>5.75</v>
      </c>
      <c r="BK230" s="20">
        <v>0.95699999999999996</v>
      </c>
      <c r="BL230" s="20">
        <v>11.75</v>
      </c>
      <c r="BM230" s="20">
        <v>0.82299999999999995</v>
      </c>
      <c r="BN230" s="20">
        <v>18.3</v>
      </c>
      <c r="BO230" s="20">
        <v>23.7</v>
      </c>
      <c r="BP230" s="20">
        <v>4.8</v>
      </c>
      <c r="BQ230" s="20">
        <v>9.6666666666666661</v>
      </c>
      <c r="BR230" s="20">
        <v>19</v>
      </c>
      <c r="BS230" s="20">
        <v>138</v>
      </c>
      <c r="BT230" s="20">
        <v>0.52400000000000002</v>
      </c>
      <c r="BU230" s="20">
        <v>6</v>
      </c>
      <c r="BV230" s="66">
        <v>172</v>
      </c>
      <c r="BW230" s="66">
        <v>156</v>
      </c>
      <c r="BX230" s="66">
        <v>162</v>
      </c>
      <c r="BY230" s="66">
        <v>152</v>
      </c>
      <c r="BZ230" s="66">
        <v>164</v>
      </c>
      <c r="CA230" s="66">
        <v>127</v>
      </c>
      <c r="CB230" s="66">
        <v>140</v>
      </c>
      <c r="CC230" s="66">
        <v>112</v>
      </c>
      <c r="CD230" s="20">
        <v>0.2</v>
      </c>
      <c r="CE230" s="20">
        <v>-12.06</v>
      </c>
      <c r="CF230" s="20">
        <v>98.8</v>
      </c>
      <c r="CG230" s="20">
        <v>110.9</v>
      </c>
      <c r="CH230" s="20">
        <v>68.099999999999994</v>
      </c>
      <c r="CI230" s="20">
        <v>0.02</v>
      </c>
      <c r="CJ230" s="20">
        <v>-0.13</v>
      </c>
      <c r="CK230" s="20">
        <v>103.7</v>
      </c>
      <c r="CL230" s="20">
        <v>103.8</v>
      </c>
      <c r="CM230" s="20">
        <v>-0.13</v>
      </c>
      <c r="CN230" s="20">
        <v>98.5</v>
      </c>
      <c r="CO230" s="20">
        <v>111.6</v>
      </c>
      <c r="CP230" s="63">
        <v>0.19189999999999999</v>
      </c>
      <c r="CQ230" s="20">
        <v>-5.7</v>
      </c>
      <c r="CR230" s="20">
        <v>-0.57000000000000006</v>
      </c>
      <c r="CS230" s="20">
        <v>985</v>
      </c>
      <c r="CT230" s="20">
        <v>-8.25</v>
      </c>
      <c r="CU230" s="20">
        <v>0.25</v>
      </c>
      <c r="CV230" s="20">
        <v>653</v>
      </c>
      <c r="CW230" s="20">
        <v>738</v>
      </c>
      <c r="CX230" s="20">
        <v>579</v>
      </c>
      <c r="CY230" s="20">
        <v>0.41499999999999998</v>
      </c>
      <c r="CZ230" s="20">
        <v>71</v>
      </c>
      <c r="DA230" s="20">
        <v>221</v>
      </c>
      <c r="DB230" s="20">
        <v>0.32100000000000001</v>
      </c>
      <c r="DC230" s="20">
        <v>102</v>
      </c>
      <c r="DD230" s="20">
        <v>173</v>
      </c>
      <c r="DE230" s="20">
        <v>0.59</v>
      </c>
      <c r="DF230" s="20">
        <v>126</v>
      </c>
      <c r="DG230" s="20">
        <v>12.6</v>
      </c>
      <c r="DH230" s="20">
        <v>368</v>
      </c>
      <c r="DI230" s="20">
        <v>36.799999999999997</v>
      </c>
      <c r="DJ230" s="20">
        <v>111</v>
      </c>
      <c r="DK230" s="20">
        <v>59</v>
      </c>
      <c r="DL230" s="20">
        <v>19</v>
      </c>
      <c r="DM230" s="20">
        <v>137</v>
      </c>
      <c r="DN230" s="20">
        <v>167</v>
      </c>
      <c r="DO230" s="20">
        <v>65.3</v>
      </c>
      <c r="DP230" s="20">
        <v>73.8</v>
      </c>
      <c r="DQ230" s="20">
        <v>-8.5</v>
      </c>
      <c r="DR230" s="20">
        <v>0.81</v>
      </c>
      <c r="DS230" s="20">
        <v>13.7</v>
      </c>
      <c r="DT230" s="20">
        <v>0.43099999999999999</v>
      </c>
      <c r="DU230" s="20">
        <v>22.1</v>
      </c>
      <c r="DV230" s="20">
        <v>17.3</v>
      </c>
      <c r="DW230" s="20">
        <v>1.9</v>
      </c>
      <c r="DX230" s="20">
        <v>5.9</v>
      </c>
      <c r="DY230" s="20">
        <v>16.7</v>
      </c>
      <c r="DZ230" s="20">
        <v>307</v>
      </c>
      <c r="EA230" s="20">
        <v>0.41299999999999998</v>
      </c>
      <c r="EB230" s="20">
        <v>11</v>
      </c>
      <c r="EC230" s="66">
        <v>293</v>
      </c>
      <c r="ED230" s="66">
        <v>341</v>
      </c>
      <c r="EE230" s="66">
        <v>326</v>
      </c>
      <c r="EF230" s="66">
        <v>329</v>
      </c>
      <c r="EG230" s="66">
        <v>308</v>
      </c>
      <c r="EH230" s="66">
        <v>272.8</v>
      </c>
      <c r="EI230" s="66">
        <v>306</v>
      </c>
      <c r="EJ230" s="66">
        <v>333</v>
      </c>
      <c r="EK230" s="20">
        <v>11711.04</v>
      </c>
      <c r="EL230" s="20">
        <v>10443.16</v>
      </c>
      <c r="EM230" s="20">
        <v>69.325000000000003</v>
      </c>
      <c r="EN230" s="20">
        <v>132.43333333333331</v>
      </c>
      <c r="EO230" s="20">
        <v>11.209999999999999</v>
      </c>
      <c r="EP230" s="20">
        <v>108.21600000000001</v>
      </c>
      <c r="EQ230" s="21">
        <v>90</v>
      </c>
      <c r="ER230" s="21">
        <v>77</v>
      </c>
      <c r="ES230" s="61" t="s">
        <v>260</v>
      </c>
      <c r="ET230" s="61">
        <v>167</v>
      </c>
      <c r="EU230" s="61">
        <v>13</v>
      </c>
    </row>
    <row r="231" spans="1:151" x14ac:dyDescent="0.45">
      <c r="A231" s="64">
        <v>45281</v>
      </c>
      <c r="B231" s="21" t="s">
        <v>62</v>
      </c>
      <c r="C231" s="21">
        <v>229</v>
      </c>
      <c r="D231" s="21" t="s">
        <v>906</v>
      </c>
      <c r="E231" s="21">
        <v>140</v>
      </c>
      <c r="F231" s="50" t="s">
        <v>558</v>
      </c>
      <c r="G231" t="s">
        <v>62</v>
      </c>
      <c r="H231" t="s">
        <v>906</v>
      </c>
      <c r="I231" t="s">
        <v>62</v>
      </c>
      <c r="J231" t="s">
        <v>906</v>
      </c>
      <c r="K231" t="s">
        <v>419</v>
      </c>
      <c r="L231" t="s">
        <v>906</v>
      </c>
      <c r="M231" t="s">
        <v>1261</v>
      </c>
      <c r="N231" t="s">
        <v>906</v>
      </c>
      <c r="O231" t="s">
        <v>62</v>
      </c>
      <c r="P231" t="s">
        <v>906</v>
      </c>
      <c r="Q231" t="s">
        <v>419</v>
      </c>
      <c r="R231" t="s">
        <v>906</v>
      </c>
      <c r="S231" t="s">
        <v>24</v>
      </c>
      <c r="T231" t="s">
        <v>312</v>
      </c>
      <c r="U231">
        <v>11</v>
      </c>
      <c r="V231">
        <v>9</v>
      </c>
      <c r="W231" s="20">
        <v>0.45454545454545398</v>
      </c>
      <c r="X231" s="20">
        <v>4.8899999999999997</v>
      </c>
      <c r="Y231" s="20">
        <v>108.3</v>
      </c>
      <c r="Z231" s="20">
        <v>103.4</v>
      </c>
      <c r="AA231" s="20">
        <v>71.400000000000006</v>
      </c>
      <c r="AB231" s="20">
        <v>-0.14099999999999999</v>
      </c>
      <c r="AC231" s="20">
        <v>0.28000000000000003</v>
      </c>
      <c r="AD231" s="20">
        <v>104.2</v>
      </c>
      <c r="AE231" s="20">
        <v>103.9</v>
      </c>
      <c r="AF231" s="20">
        <v>-3.64</v>
      </c>
      <c r="AG231" s="20">
        <v>107.7</v>
      </c>
      <c r="AH231" s="20">
        <v>102.4</v>
      </c>
      <c r="AI231" s="20">
        <v>0.64180000000000004</v>
      </c>
      <c r="AJ231" s="20">
        <v>-3.1</v>
      </c>
      <c r="AK231" s="20">
        <v>-0.2818181818181818</v>
      </c>
      <c r="AL231" s="20">
        <v>1208</v>
      </c>
      <c r="AM231" s="20">
        <v>6.79</v>
      </c>
      <c r="AN231" s="20">
        <v>2.33</v>
      </c>
      <c r="AO231" s="20">
        <v>845</v>
      </c>
      <c r="AP231" s="20">
        <v>796</v>
      </c>
      <c r="AQ231" s="20">
        <v>675</v>
      </c>
      <c r="AR231" s="20">
        <v>0.434</v>
      </c>
      <c r="AS231" s="20">
        <v>87</v>
      </c>
      <c r="AT231" s="20">
        <v>276</v>
      </c>
      <c r="AU231" s="20">
        <v>0.315</v>
      </c>
      <c r="AV231" s="20">
        <v>172</v>
      </c>
      <c r="AW231" s="20">
        <v>238</v>
      </c>
      <c r="AX231" s="20">
        <v>0.72299999999999998</v>
      </c>
      <c r="AY231" s="20">
        <v>117</v>
      </c>
      <c r="AZ231" s="20">
        <v>10.636363636363637</v>
      </c>
      <c r="BA231" s="20">
        <v>360</v>
      </c>
      <c r="BB231" s="20">
        <v>32.727272727272727</v>
      </c>
      <c r="BC231" s="20">
        <v>123</v>
      </c>
      <c r="BD231" s="20">
        <v>99</v>
      </c>
      <c r="BE231" s="20">
        <v>36</v>
      </c>
      <c r="BF231" s="20">
        <v>120</v>
      </c>
      <c r="BG231" s="20">
        <v>197</v>
      </c>
      <c r="BH231" s="20">
        <v>76.8</v>
      </c>
      <c r="BI231" s="20">
        <v>72.364000000000004</v>
      </c>
      <c r="BJ231" s="20">
        <v>4.4550000000000001</v>
      </c>
      <c r="BK231" s="20">
        <v>1.0249999999999999</v>
      </c>
      <c r="BL231" s="20">
        <v>10.909000000000001</v>
      </c>
      <c r="BM231" s="20">
        <v>0.82499999999999996</v>
      </c>
      <c r="BN231" s="20">
        <v>25.1</v>
      </c>
      <c r="BO231" s="20">
        <v>21.6</v>
      </c>
      <c r="BP231" s="20">
        <v>3.3</v>
      </c>
      <c r="BQ231" s="20">
        <v>9</v>
      </c>
      <c r="BR231" s="20">
        <v>17.899999999999999</v>
      </c>
      <c r="BS231" s="20">
        <v>249</v>
      </c>
      <c r="BT231" s="20">
        <v>0.45600000000000002</v>
      </c>
      <c r="BU231" s="20">
        <v>-7</v>
      </c>
      <c r="BV231" s="66">
        <v>138</v>
      </c>
      <c r="BW231" s="66">
        <v>120</v>
      </c>
      <c r="BX231" s="66">
        <v>216</v>
      </c>
      <c r="BY231" s="66">
        <v>111</v>
      </c>
      <c r="BZ231" s="66">
        <v>111</v>
      </c>
      <c r="CA231" s="66">
        <v>123</v>
      </c>
      <c r="CB231" s="66">
        <v>249</v>
      </c>
      <c r="CC231" s="66">
        <v>202</v>
      </c>
      <c r="CD231" s="20">
        <v>0.41666666666666702</v>
      </c>
      <c r="CE231" s="20">
        <v>-17.03</v>
      </c>
      <c r="CF231" s="20">
        <v>97.4</v>
      </c>
      <c r="CG231" s="20">
        <v>114.4</v>
      </c>
      <c r="CH231" s="20">
        <v>69.099999999999994</v>
      </c>
      <c r="CI231" s="20">
        <v>-0.08</v>
      </c>
      <c r="CJ231" s="20">
        <v>-1.82</v>
      </c>
      <c r="CK231" s="20">
        <v>102.4</v>
      </c>
      <c r="CL231" s="20">
        <v>104.2</v>
      </c>
      <c r="CM231" s="20">
        <v>-1.82</v>
      </c>
      <c r="CN231" s="20">
        <v>96.6</v>
      </c>
      <c r="CO231" s="20">
        <v>115</v>
      </c>
      <c r="CP231" s="63">
        <v>0.1195</v>
      </c>
      <c r="CQ231" s="20">
        <v>-5.3</v>
      </c>
      <c r="CR231" s="20">
        <v>-0.58888888888888891</v>
      </c>
      <c r="CS231" s="20">
        <v>979</v>
      </c>
      <c r="CT231" s="20">
        <v>-15.03</v>
      </c>
      <c r="CU231" s="20">
        <v>-4.92</v>
      </c>
      <c r="CV231" s="20">
        <v>907</v>
      </c>
      <c r="CW231" s="20">
        <v>881</v>
      </c>
      <c r="CX231" s="20">
        <v>749</v>
      </c>
      <c r="CY231" s="20">
        <v>0.434</v>
      </c>
      <c r="CZ231" s="20">
        <v>125</v>
      </c>
      <c r="DA231" s="20">
        <v>361</v>
      </c>
      <c r="DB231" s="20">
        <v>0.34599999999999997</v>
      </c>
      <c r="DC231" s="20">
        <v>132</v>
      </c>
      <c r="DD231" s="20">
        <v>179</v>
      </c>
      <c r="DE231" s="20">
        <v>0.73699999999999999</v>
      </c>
      <c r="DF231" s="20">
        <v>102</v>
      </c>
      <c r="DG231" s="20">
        <v>11.333333333333334</v>
      </c>
      <c r="DH231" s="20">
        <v>385</v>
      </c>
      <c r="DI231" s="20">
        <v>42.777777777777779</v>
      </c>
      <c r="DJ231" s="20">
        <v>197</v>
      </c>
      <c r="DK231" s="20">
        <v>128</v>
      </c>
      <c r="DL231" s="20">
        <v>43</v>
      </c>
      <c r="DM231" s="20">
        <v>126</v>
      </c>
      <c r="DN231" s="20">
        <v>178</v>
      </c>
      <c r="DO231" s="20">
        <v>75.599999999999994</v>
      </c>
      <c r="DP231" s="20">
        <v>73.417000000000002</v>
      </c>
      <c r="DQ231" s="20">
        <v>2.1669999999999998</v>
      </c>
      <c r="DR231" s="20">
        <v>1.5629999999999999</v>
      </c>
      <c r="DS231" s="20">
        <v>10.5</v>
      </c>
      <c r="DT231" s="20">
        <v>1.016</v>
      </c>
      <c r="DU231" s="20">
        <v>30.1</v>
      </c>
      <c r="DV231" s="20">
        <v>14.9</v>
      </c>
      <c r="DW231" s="20">
        <v>3.6</v>
      </c>
      <c r="DX231" s="20">
        <v>10.666666666666666</v>
      </c>
      <c r="DY231" s="20">
        <v>14.8</v>
      </c>
      <c r="DZ231" s="20">
        <v>287</v>
      </c>
      <c r="EA231" s="20">
        <v>0.42899999999999999</v>
      </c>
      <c r="EB231" s="20">
        <v>5</v>
      </c>
      <c r="EC231" s="66">
        <v>303</v>
      </c>
      <c r="ED231" s="66">
        <v>345</v>
      </c>
      <c r="EE231" s="66">
        <v>0</v>
      </c>
      <c r="EF231" s="66">
        <v>0</v>
      </c>
      <c r="EG231" s="66">
        <v>343</v>
      </c>
      <c r="EH231" s="66">
        <v>164</v>
      </c>
      <c r="EI231" s="66">
        <v>289</v>
      </c>
      <c r="EJ231" s="66">
        <v>345</v>
      </c>
      <c r="EK231" s="20">
        <v>12389.52</v>
      </c>
      <c r="EL231" s="20">
        <v>10071.160000000002</v>
      </c>
      <c r="EM231" s="20">
        <v>116.36266666666667</v>
      </c>
      <c r="EN231" s="20">
        <v>94.5</v>
      </c>
      <c r="EO231" s="20">
        <v>13.192299999999999</v>
      </c>
      <c r="EP231" s="20">
        <v>128.69399999999999</v>
      </c>
      <c r="EQ231" s="21">
        <v>72</v>
      </c>
      <c r="ER231" s="21">
        <v>55</v>
      </c>
      <c r="ES231" s="61" t="s">
        <v>62</v>
      </c>
      <c r="ET231" s="61">
        <v>127</v>
      </c>
      <c r="EU231" s="61">
        <v>17</v>
      </c>
    </row>
    <row r="232" spans="1:151" x14ac:dyDescent="0.45">
      <c r="A232" s="64">
        <v>45281</v>
      </c>
      <c r="B232" s="21" t="s">
        <v>63</v>
      </c>
      <c r="C232" s="21">
        <v>172</v>
      </c>
      <c r="D232" s="21" t="s">
        <v>372</v>
      </c>
      <c r="E232" s="21">
        <v>288</v>
      </c>
      <c r="F232" s="50" t="s">
        <v>558</v>
      </c>
      <c r="G232" t="s">
        <v>63</v>
      </c>
      <c r="H232" t="s">
        <v>372</v>
      </c>
      <c r="I232" t="s">
        <v>63</v>
      </c>
      <c r="J232" t="s">
        <v>372</v>
      </c>
      <c r="K232" t="s">
        <v>411</v>
      </c>
      <c r="L232" t="s">
        <v>372</v>
      </c>
      <c r="M232" t="s">
        <v>594</v>
      </c>
      <c r="N232" t="s">
        <v>372</v>
      </c>
      <c r="O232" t="s">
        <v>63</v>
      </c>
      <c r="P232" t="s">
        <v>372</v>
      </c>
      <c r="Q232" t="s">
        <v>411</v>
      </c>
      <c r="R232" t="s">
        <v>372</v>
      </c>
      <c r="S232" t="s">
        <v>24</v>
      </c>
      <c r="T232" t="s">
        <v>118</v>
      </c>
      <c r="U232">
        <v>11</v>
      </c>
      <c r="V232">
        <v>10</v>
      </c>
      <c r="W232" s="20">
        <v>0.54545454545454497</v>
      </c>
      <c r="X232" s="20">
        <v>19.91</v>
      </c>
      <c r="Y232" s="20">
        <v>113.2</v>
      </c>
      <c r="Z232" s="20">
        <v>93.2</v>
      </c>
      <c r="AA232" s="20">
        <v>65.400000000000006</v>
      </c>
      <c r="AB232" s="20">
        <v>-0.16400000000000001</v>
      </c>
      <c r="AC232" s="20">
        <v>6.6</v>
      </c>
      <c r="AD232" s="20">
        <v>109.6</v>
      </c>
      <c r="AE232" s="20">
        <v>103</v>
      </c>
      <c r="AF232" s="20">
        <v>3.06</v>
      </c>
      <c r="AG232" s="20">
        <v>114</v>
      </c>
      <c r="AH232" s="20">
        <v>94</v>
      </c>
      <c r="AI232" s="20">
        <v>0.90139999999999998</v>
      </c>
      <c r="AJ232" s="20">
        <v>-0.8</v>
      </c>
      <c r="AK232" s="20">
        <v>-7.2727272727272738E-2</v>
      </c>
      <c r="AL232" s="20">
        <v>1326</v>
      </c>
      <c r="AM232" s="20">
        <v>18.18</v>
      </c>
      <c r="AN232" s="20">
        <v>8.27</v>
      </c>
      <c r="AO232" s="20">
        <v>818</v>
      </c>
      <c r="AP232" s="20">
        <v>709</v>
      </c>
      <c r="AQ232" s="20">
        <v>647</v>
      </c>
      <c r="AR232" s="20">
        <v>0.46700000000000003</v>
      </c>
      <c r="AS232" s="20">
        <v>66</v>
      </c>
      <c r="AT232" s="20">
        <v>199</v>
      </c>
      <c r="AU232" s="20">
        <v>0.33200000000000002</v>
      </c>
      <c r="AV232" s="20">
        <v>148</v>
      </c>
      <c r="AW232" s="20">
        <v>217</v>
      </c>
      <c r="AX232" s="20">
        <v>0.68200000000000005</v>
      </c>
      <c r="AY232" s="20">
        <v>120</v>
      </c>
      <c r="AZ232" s="20">
        <v>10.909090909090908</v>
      </c>
      <c r="BA232" s="20">
        <v>399</v>
      </c>
      <c r="BB232" s="20">
        <v>36.272727272727273</v>
      </c>
      <c r="BC232" s="20">
        <v>188</v>
      </c>
      <c r="BD232" s="20">
        <v>81</v>
      </c>
      <c r="BE232" s="20">
        <v>51</v>
      </c>
      <c r="BF232" s="20">
        <v>119</v>
      </c>
      <c r="BG232" s="20">
        <v>184</v>
      </c>
      <c r="BH232" s="20">
        <v>74.400000000000006</v>
      </c>
      <c r="BI232" s="20">
        <v>64.454999999999998</v>
      </c>
      <c r="BJ232" s="20">
        <v>9.9090000000000007</v>
      </c>
      <c r="BK232" s="20">
        <v>1.58</v>
      </c>
      <c r="BL232" s="20">
        <v>10.818</v>
      </c>
      <c r="BM232" s="20">
        <v>0.68100000000000005</v>
      </c>
      <c r="BN232" s="20">
        <v>18.100000000000001</v>
      </c>
      <c r="BO232" s="20">
        <v>19.7</v>
      </c>
      <c r="BP232" s="20">
        <v>4.5999999999999996</v>
      </c>
      <c r="BQ232" s="20">
        <v>7.3636363636363633</v>
      </c>
      <c r="BR232" s="20">
        <v>16.7</v>
      </c>
      <c r="BS232" s="20">
        <v>122</v>
      </c>
      <c r="BT232" s="20">
        <v>0.53400000000000003</v>
      </c>
      <c r="BU232" s="20">
        <v>1</v>
      </c>
      <c r="BV232" s="66">
        <v>42</v>
      </c>
      <c r="BW232" s="66">
        <v>33</v>
      </c>
      <c r="BX232" s="66">
        <v>92</v>
      </c>
      <c r="BY232" s="66">
        <v>25</v>
      </c>
      <c r="BZ232" s="66">
        <v>23</v>
      </c>
      <c r="CA232" s="66">
        <v>38.5</v>
      </c>
      <c r="CB232" s="66">
        <v>122</v>
      </c>
      <c r="CC232" s="66">
        <v>57</v>
      </c>
      <c r="CD232" s="20">
        <v>0.54545454545454497</v>
      </c>
      <c r="CE232" s="20">
        <v>-6.47</v>
      </c>
      <c r="CF232" s="20">
        <v>102.5</v>
      </c>
      <c r="CG232" s="20">
        <v>108.9</v>
      </c>
      <c r="CH232" s="20">
        <v>68.3</v>
      </c>
      <c r="CI232" s="20">
        <v>6.2E-2</v>
      </c>
      <c r="CJ232" s="20">
        <v>-2.95</v>
      </c>
      <c r="CK232" s="20">
        <v>102.2</v>
      </c>
      <c r="CL232" s="20">
        <v>105.2</v>
      </c>
      <c r="CM232" s="20">
        <v>-2.95</v>
      </c>
      <c r="CN232" s="20">
        <v>105.2</v>
      </c>
      <c r="CO232" s="20">
        <v>108</v>
      </c>
      <c r="CP232" s="63">
        <v>0.42370000000000002</v>
      </c>
      <c r="CQ232" s="20">
        <v>-2.6</v>
      </c>
      <c r="CR232" s="20">
        <v>-0.26</v>
      </c>
      <c r="CS232" s="20">
        <v>1142</v>
      </c>
      <c r="CT232" s="20">
        <v>-5.71</v>
      </c>
      <c r="CU232" s="20">
        <v>-3.51</v>
      </c>
      <c r="CV232" s="20">
        <v>805</v>
      </c>
      <c r="CW232" s="20">
        <v>786</v>
      </c>
      <c r="CX232" s="20">
        <v>653</v>
      </c>
      <c r="CY232" s="20">
        <v>0.42899999999999999</v>
      </c>
      <c r="CZ232" s="20">
        <v>100</v>
      </c>
      <c r="DA232" s="20">
        <v>269</v>
      </c>
      <c r="DB232" s="20">
        <v>0.372</v>
      </c>
      <c r="DC232" s="20">
        <v>145</v>
      </c>
      <c r="DD232" s="20">
        <v>206</v>
      </c>
      <c r="DE232" s="20">
        <v>0.70399999999999996</v>
      </c>
      <c r="DF232" s="20">
        <v>119</v>
      </c>
      <c r="DG232" s="20">
        <v>11.9</v>
      </c>
      <c r="DH232" s="20">
        <v>402</v>
      </c>
      <c r="DI232" s="20">
        <v>40.200000000000003</v>
      </c>
      <c r="DJ232" s="20">
        <v>137</v>
      </c>
      <c r="DK232" s="20">
        <v>74</v>
      </c>
      <c r="DL232" s="20">
        <v>42</v>
      </c>
      <c r="DM232" s="20">
        <v>129</v>
      </c>
      <c r="DN232" s="20">
        <v>156</v>
      </c>
      <c r="DO232" s="20">
        <v>73.2</v>
      </c>
      <c r="DP232" s="20">
        <v>71.454999999999998</v>
      </c>
      <c r="DQ232" s="20">
        <v>1.7270000000000001</v>
      </c>
      <c r="DR232" s="20">
        <v>1.0620000000000001</v>
      </c>
      <c r="DS232" s="20">
        <v>11.727</v>
      </c>
      <c r="DT232" s="20">
        <v>0.57399999999999995</v>
      </c>
      <c r="DU232" s="20">
        <v>24.5</v>
      </c>
      <c r="DV232" s="20">
        <v>18.7</v>
      </c>
      <c r="DW232" s="20">
        <v>3.8</v>
      </c>
      <c r="DX232" s="20">
        <v>6.7272727272727275</v>
      </c>
      <c r="DY232" s="20">
        <v>14.2</v>
      </c>
      <c r="DZ232" s="20">
        <v>214</v>
      </c>
      <c r="EA232" s="20">
        <v>0.47099999999999997</v>
      </c>
      <c r="EB232" s="20">
        <v>14</v>
      </c>
      <c r="EC232" s="66">
        <v>245</v>
      </c>
      <c r="ED232" s="66">
        <v>225</v>
      </c>
      <c r="EE232" s="66">
        <v>191</v>
      </c>
      <c r="EF232" s="66">
        <v>208</v>
      </c>
      <c r="EG232" s="66">
        <v>257</v>
      </c>
      <c r="EH232" s="66">
        <v>186</v>
      </c>
      <c r="EI232" s="66">
        <v>230</v>
      </c>
      <c r="EJ232" s="66">
        <v>272</v>
      </c>
      <c r="EK232" s="20">
        <v>12327.480000000001</v>
      </c>
      <c r="EL232" s="20">
        <v>9553</v>
      </c>
      <c r="EM232" s="20">
        <v>72.775636363636366</v>
      </c>
      <c r="EN232" s="20">
        <v>86.353363636363639</v>
      </c>
      <c r="EO232" s="20">
        <v>11.756799999999998</v>
      </c>
      <c r="EP232" s="20">
        <v>106.39200000000001</v>
      </c>
      <c r="EQ232" s="21">
        <v>99</v>
      </c>
      <c r="ER232" s="21">
        <v>55</v>
      </c>
      <c r="ES232" s="61" t="s">
        <v>63</v>
      </c>
      <c r="ET232" s="61">
        <v>154</v>
      </c>
      <c r="EU232" s="61">
        <v>44</v>
      </c>
    </row>
    <row r="233" spans="1:151" x14ac:dyDescent="0.45">
      <c r="A233" s="64">
        <v>45281</v>
      </c>
      <c r="B233" s="21" t="s">
        <v>254</v>
      </c>
      <c r="C233" s="21">
        <v>55</v>
      </c>
      <c r="D233" s="21" t="s">
        <v>324</v>
      </c>
      <c r="E233" s="21">
        <v>203</v>
      </c>
      <c r="F233" s="50" t="s">
        <v>558</v>
      </c>
      <c r="G233" t="s">
        <v>254</v>
      </c>
      <c r="H233" t="s">
        <v>324</v>
      </c>
      <c r="I233" t="s">
        <v>254</v>
      </c>
      <c r="J233" t="s">
        <v>324</v>
      </c>
      <c r="K233" t="s">
        <v>254</v>
      </c>
      <c r="L233" t="s">
        <v>324</v>
      </c>
      <c r="M233" t="s">
        <v>613</v>
      </c>
      <c r="N233" t="s">
        <v>691</v>
      </c>
      <c r="O233" t="s">
        <v>1393</v>
      </c>
      <c r="P233" t="s">
        <v>691</v>
      </c>
      <c r="Q233" t="s">
        <v>254</v>
      </c>
      <c r="R233" t="s">
        <v>324</v>
      </c>
      <c r="S233" t="s">
        <v>95</v>
      </c>
      <c r="T233" t="s">
        <v>118</v>
      </c>
      <c r="U233">
        <v>8</v>
      </c>
      <c r="V233">
        <v>11</v>
      </c>
      <c r="W233" s="20">
        <v>0.3</v>
      </c>
      <c r="X233" s="20">
        <v>-10.36</v>
      </c>
      <c r="Y233" s="20">
        <v>103</v>
      </c>
      <c r="Z233" s="20">
        <v>113.3</v>
      </c>
      <c r="AA233" s="20">
        <v>69.3</v>
      </c>
      <c r="AB233" s="20">
        <v>3.5999999999999997E-2</v>
      </c>
      <c r="AC233" s="20">
        <v>-3.91</v>
      </c>
      <c r="AD233" s="20">
        <v>103.7</v>
      </c>
      <c r="AE233" s="20">
        <v>107.6</v>
      </c>
      <c r="AF233" s="20">
        <v>-3.91</v>
      </c>
      <c r="AG233" s="20">
        <v>100.6</v>
      </c>
      <c r="AH233" s="20">
        <v>112.3</v>
      </c>
      <c r="AI233" s="20">
        <v>0.221</v>
      </c>
      <c r="AJ233" s="20">
        <v>-5.6</v>
      </c>
      <c r="AK233" s="20">
        <v>-0.7</v>
      </c>
      <c r="AL233" s="20">
        <v>965</v>
      </c>
      <c r="AM233" s="20">
        <v>-7.04</v>
      </c>
      <c r="AN233" s="20">
        <v>-0.79</v>
      </c>
      <c r="AO233" s="20">
        <v>805</v>
      </c>
      <c r="AP233" s="20">
        <v>789</v>
      </c>
      <c r="AQ233" s="20">
        <v>656</v>
      </c>
      <c r="AR233" s="20">
        <v>0.45300000000000001</v>
      </c>
      <c r="AS233" s="20">
        <v>80</v>
      </c>
      <c r="AT233" s="20">
        <v>233</v>
      </c>
      <c r="AU233" s="20">
        <v>0.34300000000000003</v>
      </c>
      <c r="AV233" s="20">
        <v>131</v>
      </c>
      <c r="AW233" s="20">
        <v>210</v>
      </c>
      <c r="AX233" s="20">
        <v>0.624</v>
      </c>
      <c r="AY233" s="20">
        <v>153</v>
      </c>
      <c r="AZ233" s="20">
        <v>19.125</v>
      </c>
      <c r="BA233" s="20">
        <v>441</v>
      </c>
      <c r="BB233" s="20">
        <v>55.125</v>
      </c>
      <c r="BC233" s="20">
        <v>147</v>
      </c>
      <c r="BD233" s="20">
        <v>67</v>
      </c>
      <c r="BE233" s="20">
        <v>45</v>
      </c>
      <c r="BF233" s="20">
        <v>133</v>
      </c>
      <c r="BG233" s="20">
        <v>176</v>
      </c>
      <c r="BH233" s="20">
        <v>80.5</v>
      </c>
      <c r="BI233" s="20">
        <v>78.900000000000006</v>
      </c>
      <c r="BJ233" s="20">
        <v>1.6</v>
      </c>
      <c r="BK233" s="20">
        <v>1.105</v>
      </c>
      <c r="BL233" s="20">
        <v>13.3</v>
      </c>
      <c r="BM233" s="20">
        <v>0.504</v>
      </c>
      <c r="BN233" s="20">
        <v>23.3</v>
      </c>
      <c r="BO233" s="20">
        <v>21</v>
      </c>
      <c r="BP233" s="20">
        <v>4.5</v>
      </c>
      <c r="BQ233" s="20">
        <v>6.7</v>
      </c>
      <c r="BR233" s="20">
        <v>17.600000000000001</v>
      </c>
      <c r="BS233" s="20">
        <v>350</v>
      </c>
      <c r="BT233" s="20">
        <v>0.36599999999999999</v>
      </c>
      <c r="BU233" s="20">
        <v>4</v>
      </c>
      <c r="BV233" s="66">
        <v>324</v>
      </c>
      <c r="BW233" s="66">
        <v>330</v>
      </c>
      <c r="BX233" s="66">
        <v>338</v>
      </c>
      <c r="BY233" s="66">
        <v>294</v>
      </c>
      <c r="BZ233" s="66">
        <v>294</v>
      </c>
      <c r="CA233" s="66">
        <v>263.8</v>
      </c>
      <c r="CB233" s="66">
        <v>352</v>
      </c>
      <c r="CC233" s="66">
        <v>319</v>
      </c>
      <c r="CD233" s="20">
        <v>9.0909090909090898E-2</v>
      </c>
      <c r="CE233" s="20">
        <v>-20.7</v>
      </c>
      <c r="CF233" s="20">
        <v>97.1</v>
      </c>
      <c r="CG233" s="20">
        <v>117.8</v>
      </c>
      <c r="CH233" s="20">
        <v>71.099999999999994</v>
      </c>
      <c r="CI233" s="20">
        <v>-1.7000000000000001E-2</v>
      </c>
      <c r="CJ233" s="20">
        <v>0.2</v>
      </c>
      <c r="CK233" s="20">
        <v>103.8</v>
      </c>
      <c r="CL233" s="20">
        <v>103.6</v>
      </c>
      <c r="CM233" s="20">
        <v>0.2</v>
      </c>
      <c r="CN233" s="20">
        <v>95.3</v>
      </c>
      <c r="CO233" s="20">
        <v>117.6</v>
      </c>
      <c r="CP233" s="63">
        <v>8.2299999999999998E-2</v>
      </c>
      <c r="CQ233" s="20">
        <v>-7.5</v>
      </c>
      <c r="CR233" s="20">
        <v>-0.68181818181818177</v>
      </c>
      <c r="CS233" s="20">
        <v>923</v>
      </c>
      <c r="CT233" s="20">
        <v>-17.12</v>
      </c>
      <c r="CU233" s="20">
        <v>-0.21</v>
      </c>
      <c r="CV233" s="20">
        <v>747</v>
      </c>
      <c r="CW233" s="20">
        <v>933</v>
      </c>
      <c r="CX233" s="20">
        <v>644</v>
      </c>
      <c r="CY233" s="20">
        <v>0.38700000000000001</v>
      </c>
      <c r="CZ233" s="20">
        <v>71</v>
      </c>
      <c r="DA233" s="20">
        <v>255</v>
      </c>
      <c r="DB233" s="20">
        <v>0.27800000000000002</v>
      </c>
      <c r="DC233" s="20">
        <v>178</v>
      </c>
      <c r="DD233" s="20">
        <v>243</v>
      </c>
      <c r="DE233" s="20">
        <v>0.73299999999999998</v>
      </c>
      <c r="DF233" s="20">
        <v>96</v>
      </c>
      <c r="DG233" s="20">
        <v>8.7272727272727266</v>
      </c>
      <c r="DH233" s="20">
        <v>322</v>
      </c>
      <c r="DI233" s="20">
        <v>29.272727272727273</v>
      </c>
      <c r="DJ233" s="20">
        <v>133</v>
      </c>
      <c r="DK233" s="20">
        <v>67</v>
      </c>
      <c r="DL233" s="20">
        <v>37</v>
      </c>
      <c r="DM233" s="20">
        <v>116</v>
      </c>
      <c r="DN233" s="20">
        <v>181</v>
      </c>
      <c r="DO233" s="20">
        <v>67.900000000000006</v>
      </c>
      <c r="DP233" s="20">
        <v>84.817999999999998</v>
      </c>
      <c r="DQ233" s="20">
        <v>-16.908999999999999</v>
      </c>
      <c r="DR233" s="20">
        <v>1.147</v>
      </c>
      <c r="DS233" s="20">
        <v>10.545</v>
      </c>
      <c r="DT233" s="20">
        <v>0.57799999999999996</v>
      </c>
      <c r="DU233" s="20">
        <v>23.2</v>
      </c>
      <c r="DV233" s="20">
        <v>22.1</v>
      </c>
      <c r="DW233" s="20">
        <v>3.4</v>
      </c>
      <c r="DX233" s="20">
        <v>6.0909090909090908</v>
      </c>
      <c r="DY233" s="20">
        <v>16.5</v>
      </c>
      <c r="DZ233" s="20">
        <v>343</v>
      </c>
      <c r="EA233" s="20">
        <v>0.38400000000000001</v>
      </c>
      <c r="EB233" s="20">
        <v>3</v>
      </c>
      <c r="EC233" s="66">
        <v>349</v>
      </c>
      <c r="ED233" s="66">
        <v>343</v>
      </c>
      <c r="EE233" s="66">
        <v>348</v>
      </c>
      <c r="EF233" s="66">
        <v>346</v>
      </c>
      <c r="EG233" s="66">
        <v>357</v>
      </c>
      <c r="EH233" s="66">
        <v>289.8</v>
      </c>
      <c r="EI233" s="66">
        <v>343</v>
      </c>
      <c r="EJ233" s="66">
        <v>324</v>
      </c>
      <c r="EK233" s="20">
        <v>12133.4</v>
      </c>
      <c r="EL233" s="20">
        <v>11001.429999999998</v>
      </c>
      <c r="EM233" s="20">
        <v>81.009090909090915</v>
      </c>
      <c r="EN233" s="20">
        <v>70.651499999999999</v>
      </c>
      <c r="EO233" s="20">
        <v>12.9008</v>
      </c>
      <c r="EP233" s="20">
        <v>112.944</v>
      </c>
      <c r="EQ233" s="21">
        <v>82</v>
      </c>
      <c r="ER233" s="21">
        <v>85</v>
      </c>
      <c r="ES233" s="61" t="s">
        <v>324</v>
      </c>
      <c r="ET233" s="61">
        <v>167</v>
      </c>
      <c r="EU233" s="61">
        <v>-3</v>
      </c>
    </row>
    <row r="234" spans="1:151" x14ac:dyDescent="0.45">
      <c r="A234" s="64">
        <v>45281</v>
      </c>
      <c r="B234" s="21" t="s">
        <v>129</v>
      </c>
      <c r="C234" s="21">
        <v>245</v>
      </c>
      <c r="D234" s="21" t="s">
        <v>233</v>
      </c>
      <c r="E234" s="21">
        <v>33</v>
      </c>
      <c r="F234" s="50" t="s">
        <v>558</v>
      </c>
      <c r="G234" t="s">
        <v>129</v>
      </c>
      <c r="H234" t="s">
        <v>233</v>
      </c>
      <c r="I234" t="s">
        <v>129</v>
      </c>
      <c r="J234" t="s">
        <v>233</v>
      </c>
      <c r="K234" t="s">
        <v>129</v>
      </c>
      <c r="L234" t="s">
        <v>233</v>
      </c>
      <c r="M234" t="s">
        <v>129</v>
      </c>
      <c r="N234" t="s">
        <v>233</v>
      </c>
      <c r="O234" t="s">
        <v>129</v>
      </c>
      <c r="P234" t="s">
        <v>233</v>
      </c>
      <c r="Q234" t="s">
        <v>129</v>
      </c>
      <c r="R234" t="s">
        <v>233</v>
      </c>
      <c r="S234" t="s">
        <v>82</v>
      </c>
      <c r="T234" t="s">
        <v>86</v>
      </c>
      <c r="U234">
        <v>11</v>
      </c>
      <c r="V234">
        <v>9</v>
      </c>
      <c r="W234" s="20">
        <v>0.54545454545454497</v>
      </c>
      <c r="X234" s="20">
        <v>7.73</v>
      </c>
      <c r="Y234" s="20">
        <v>109</v>
      </c>
      <c r="Z234" s="20">
        <v>101.2</v>
      </c>
      <c r="AA234" s="20">
        <v>67.599999999999994</v>
      </c>
      <c r="AB234" s="20">
        <v>-0.13400000000000001</v>
      </c>
      <c r="AC234" s="20">
        <v>0.46</v>
      </c>
      <c r="AD234" s="20">
        <v>105.4</v>
      </c>
      <c r="AE234" s="20">
        <v>104.9</v>
      </c>
      <c r="AF234" s="20">
        <v>0.46</v>
      </c>
      <c r="AG234" s="20">
        <v>108.4</v>
      </c>
      <c r="AH234" s="20">
        <v>100.7</v>
      </c>
      <c r="AI234" s="20">
        <v>0.69950000000000001</v>
      </c>
      <c r="AJ234" s="20">
        <v>-2</v>
      </c>
      <c r="AK234" s="20">
        <v>-0.18181818181818182</v>
      </c>
      <c r="AL234" s="20">
        <v>1228</v>
      </c>
      <c r="AM234" s="20">
        <v>8.65</v>
      </c>
      <c r="AN234" s="20">
        <v>0.2</v>
      </c>
      <c r="AO234" s="20">
        <v>844</v>
      </c>
      <c r="AP234" s="20">
        <v>751</v>
      </c>
      <c r="AQ234" s="20">
        <v>665</v>
      </c>
      <c r="AR234" s="20">
        <v>0.48399999999999999</v>
      </c>
      <c r="AS234" s="20">
        <v>89</v>
      </c>
      <c r="AT234" s="20">
        <v>243</v>
      </c>
      <c r="AU234" s="20">
        <v>0.36599999999999999</v>
      </c>
      <c r="AV234" s="20">
        <v>111</v>
      </c>
      <c r="AW234" s="20">
        <v>157</v>
      </c>
      <c r="AX234" s="20">
        <v>0.70699999999999996</v>
      </c>
      <c r="AY234" s="20">
        <v>69</v>
      </c>
      <c r="AZ234" s="20">
        <v>6.2727272727272725</v>
      </c>
      <c r="BA234" s="20">
        <v>362</v>
      </c>
      <c r="BB234" s="20">
        <v>32.909090909090907</v>
      </c>
      <c r="BC234" s="20">
        <v>146</v>
      </c>
      <c r="BD234" s="20">
        <v>82</v>
      </c>
      <c r="BE234" s="20">
        <v>33</v>
      </c>
      <c r="BF234" s="20">
        <v>86</v>
      </c>
      <c r="BG234" s="20">
        <v>158</v>
      </c>
      <c r="BH234" s="20">
        <v>76.7</v>
      </c>
      <c r="BI234" s="20">
        <v>68.272999999999996</v>
      </c>
      <c r="BJ234" s="20">
        <v>8.4550000000000001</v>
      </c>
      <c r="BK234" s="20">
        <v>1.698</v>
      </c>
      <c r="BL234" s="20">
        <v>7.8179999999999996</v>
      </c>
      <c r="BM234" s="20">
        <v>0.95299999999999996</v>
      </c>
      <c r="BN234" s="20">
        <v>22.1</v>
      </c>
      <c r="BO234" s="20">
        <v>14.3</v>
      </c>
      <c r="BP234" s="20">
        <v>3</v>
      </c>
      <c r="BQ234" s="20">
        <v>7.4545454545454541</v>
      </c>
      <c r="BR234" s="20">
        <v>14.4</v>
      </c>
      <c r="BS234" s="20">
        <v>189</v>
      </c>
      <c r="BT234" s="20">
        <v>0.48899999999999999</v>
      </c>
      <c r="BU234" s="20">
        <v>0</v>
      </c>
      <c r="BV234" s="66">
        <v>91</v>
      </c>
      <c r="BW234" s="66">
        <v>149</v>
      </c>
      <c r="BX234" s="66">
        <v>138</v>
      </c>
      <c r="BY234" s="66">
        <v>74</v>
      </c>
      <c r="BZ234" s="66">
        <v>95</v>
      </c>
      <c r="CA234" s="66">
        <v>104.2</v>
      </c>
      <c r="CB234" s="66">
        <v>191</v>
      </c>
      <c r="CC234" s="66">
        <v>145</v>
      </c>
      <c r="CD234" s="20">
        <v>0.1</v>
      </c>
      <c r="CE234" s="20">
        <v>-15.56</v>
      </c>
      <c r="CF234" s="20">
        <v>96</v>
      </c>
      <c r="CG234" s="20">
        <v>111.6</v>
      </c>
      <c r="CH234" s="20">
        <v>69.400000000000006</v>
      </c>
      <c r="CI234" s="20">
        <v>-2.5000000000000001E-2</v>
      </c>
      <c r="CJ234" s="20">
        <v>1.66</v>
      </c>
      <c r="CK234" s="20">
        <v>106.4</v>
      </c>
      <c r="CL234" s="20">
        <v>104.8</v>
      </c>
      <c r="CM234" s="20">
        <v>1.66</v>
      </c>
      <c r="CN234" s="20">
        <v>95.3</v>
      </c>
      <c r="CO234" s="20">
        <v>111.8</v>
      </c>
      <c r="CP234" s="63">
        <v>0.13769999999999999</v>
      </c>
      <c r="CQ234" s="20">
        <v>-6.7</v>
      </c>
      <c r="CR234" s="20">
        <v>-0.74444444444444446</v>
      </c>
      <c r="CS234" s="20">
        <v>920</v>
      </c>
      <c r="CT234" s="20">
        <v>-14.47</v>
      </c>
      <c r="CU234" s="20">
        <v>1.87</v>
      </c>
      <c r="CV234" s="20">
        <v>678</v>
      </c>
      <c r="CW234" s="20">
        <v>819</v>
      </c>
      <c r="CX234" s="20">
        <v>577</v>
      </c>
      <c r="CY234" s="20">
        <v>0.41099999999999998</v>
      </c>
      <c r="CZ234" s="20">
        <v>62</v>
      </c>
      <c r="DA234" s="20">
        <v>240</v>
      </c>
      <c r="DB234" s="20">
        <v>0.25800000000000001</v>
      </c>
      <c r="DC234" s="20">
        <v>142</v>
      </c>
      <c r="DD234" s="20">
        <v>199</v>
      </c>
      <c r="DE234" s="20">
        <v>0.71399999999999997</v>
      </c>
      <c r="DF234" s="20">
        <v>127</v>
      </c>
      <c r="DG234" s="20">
        <v>14.111111111111111</v>
      </c>
      <c r="DH234" s="20">
        <v>373</v>
      </c>
      <c r="DI234" s="20">
        <v>41.444444444444443</v>
      </c>
      <c r="DJ234" s="20">
        <v>118</v>
      </c>
      <c r="DK234" s="20">
        <v>68</v>
      </c>
      <c r="DL234" s="20">
        <v>47</v>
      </c>
      <c r="DM234" s="20">
        <v>175</v>
      </c>
      <c r="DN234" s="20">
        <v>154</v>
      </c>
      <c r="DO234" s="20">
        <v>67.8</v>
      </c>
      <c r="DP234" s="20">
        <v>81.900000000000006</v>
      </c>
      <c r="DQ234" s="20">
        <v>-14.1</v>
      </c>
      <c r="DR234" s="20">
        <v>0.67400000000000004</v>
      </c>
      <c r="DS234" s="20">
        <v>17.5</v>
      </c>
      <c r="DT234" s="20">
        <v>0.38900000000000001</v>
      </c>
      <c r="DU234" s="20">
        <v>24</v>
      </c>
      <c r="DV234" s="20">
        <v>19.899999999999999</v>
      </c>
      <c r="DW234" s="20">
        <v>4.7</v>
      </c>
      <c r="DX234" s="20">
        <v>6.8</v>
      </c>
      <c r="DY234" s="20">
        <v>15.4</v>
      </c>
      <c r="DZ234" s="20">
        <v>326</v>
      </c>
      <c r="EA234" s="20">
        <v>0.39900000000000002</v>
      </c>
      <c r="EB234" s="20">
        <v>1</v>
      </c>
      <c r="EC234" s="66">
        <v>354</v>
      </c>
      <c r="ED234" s="66">
        <v>279</v>
      </c>
      <c r="EE234" s="66">
        <v>355</v>
      </c>
      <c r="EF234" s="66">
        <v>345</v>
      </c>
      <c r="EG234" s="66">
        <v>333</v>
      </c>
      <c r="EH234" s="66">
        <v>277.3</v>
      </c>
      <c r="EI234" s="66">
        <v>326</v>
      </c>
      <c r="EJ234" s="66">
        <v>250</v>
      </c>
      <c r="EK234" s="20">
        <v>12164.4</v>
      </c>
      <c r="EL234" s="20">
        <v>9715.2000000000007</v>
      </c>
      <c r="EM234" s="20">
        <v>53.162399999999998</v>
      </c>
      <c r="EN234" s="20">
        <v>130.45454545454544</v>
      </c>
      <c r="EO234" s="20">
        <v>10.281599999999999</v>
      </c>
      <c r="EP234" s="20">
        <v>108.878</v>
      </c>
      <c r="EQ234" s="21">
        <v>72</v>
      </c>
      <c r="ER234" s="21">
        <v>66</v>
      </c>
      <c r="ES234" s="61" t="s">
        <v>129</v>
      </c>
      <c r="ET234" s="61">
        <v>138</v>
      </c>
      <c r="EU234" s="61">
        <v>6</v>
      </c>
    </row>
    <row r="235" spans="1:151" x14ac:dyDescent="0.45">
      <c r="A235" s="64">
        <v>45281</v>
      </c>
      <c r="B235" s="21" t="s">
        <v>83</v>
      </c>
      <c r="C235" s="21">
        <v>124</v>
      </c>
      <c r="D235" s="21" t="s">
        <v>143</v>
      </c>
      <c r="E235" s="21">
        <v>56</v>
      </c>
      <c r="F235" s="50" t="s">
        <v>558</v>
      </c>
      <c r="G235" t="s">
        <v>83</v>
      </c>
      <c r="H235" t="s">
        <v>143</v>
      </c>
      <c r="I235" t="s">
        <v>83</v>
      </c>
      <c r="J235" t="s">
        <v>143</v>
      </c>
      <c r="K235" t="s">
        <v>83</v>
      </c>
      <c r="L235" t="s">
        <v>143</v>
      </c>
      <c r="M235" t="s">
        <v>83</v>
      </c>
      <c r="N235" t="s">
        <v>143</v>
      </c>
      <c r="O235" t="s">
        <v>83</v>
      </c>
      <c r="P235" t="s">
        <v>143</v>
      </c>
      <c r="Q235" t="s">
        <v>83</v>
      </c>
      <c r="R235" t="s">
        <v>143</v>
      </c>
      <c r="S235" t="s">
        <v>84</v>
      </c>
      <c r="T235" t="s">
        <v>144</v>
      </c>
      <c r="U235">
        <v>11</v>
      </c>
      <c r="V235">
        <v>10</v>
      </c>
      <c r="W235" s="20">
        <v>0.36363636363636398</v>
      </c>
      <c r="X235" s="20">
        <v>-2.83</v>
      </c>
      <c r="Y235" s="20">
        <v>102.3</v>
      </c>
      <c r="Z235" s="20">
        <v>105.2</v>
      </c>
      <c r="AA235" s="20">
        <v>69</v>
      </c>
      <c r="AB235" s="20">
        <v>-8.4000000000000005E-2</v>
      </c>
      <c r="AC235" s="20">
        <v>-1.21</v>
      </c>
      <c r="AD235" s="20">
        <v>103.6</v>
      </c>
      <c r="AE235" s="20">
        <v>104.8</v>
      </c>
      <c r="AF235" s="20">
        <v>-0.26</v>
      </c>
      <c r="AG235" s="20">
        <v>102.1</v>
      </c>
      <c r="AH235" s="20">
        <v>105.3</v>
      </c>
      <c r="AI235" s="20">
        <v>0.41110000000000002</v>
      </c>
      <c r="AJ235" s="20">
        <v>-4.5</v>
      </c>
      <c r="AK235" s="20">
        <v>-0.40909090909090912</v>
      </c>
      <c r="AL235" s="20">
        <v>1095</v>
      </c>
      <c r="AM235" s="20">
        <v>-2.8</v>
      </c>
      <c r="AN235" s="20">
        <v>-0.89</v>
      </c>
      <c r="AO235" s="20">
        <v>776</v>
      </c>
      <c r="AP235" s="20">
        <v>797</v>
      </c>
      <c r="AQ235" s="20">
        <v>656</v>
      </c>
      <c r="AR235" s="20">
        <v>0.41299999999999998</v>
      </c>
      <c r="AS235" s="20">
        <v>90</v>
      </c>
      <c r="AT235" s="20">
        <v>260</v>
      </c>
      <c r="AU235" s="20">
        <v>0.34599999999999997</v>
      </c>
      <c r="AV235" s="20">
        <v>144</v>
      </c>
      <c r="AW235" s="20">
        <v>218</v>
      </c>
      <c r="AX235" s="20">
        <v>0.66100000000000003</v>
      </c>
      <c r="AY235" s="20">
        <v>127</v>
      </c>
      <c r="AZ235" s="20">
        <v>11.545454545454545</v>
      </c>
      <c r="BA235" s="20">
        <v>377</v>
      </c>
      <c r="BB235" s="20">
        <v>34.272727272727273</v>
      </c>
      <c r="BC235" s="20">
        <v>147</v>
      </c>
      <c r="BD235" s="20">
        <v>105</v>
      </c>
      <c r="BE235" s="20">
        <v>30</v>
      </c>
      <c r="BF235" s="20">
        <v>134</v>
      </c>
      <c r="BG235" s="20">
        <v>217</v>
      </c>
      <c r="BH235" s="20">
        <v>70.5</v>
      </c>
      <c r="BI235" s="20">
        <v>72.454999999999998</v>
      </c>
      <c r="BJ235" s="20">
        <v>-1.909</v>
      </c>
      <c r="BK235" s="20">
        <v>1.097</v>
      </c>
      <c r="BL235" s="20">
        <v>12.182</v>
      </c>
      <c r="BM235" s="20">
        <v>0.78400000000000003</v>
      </c>
      <c r="BN235" s="20">
        <v>23.6</v>
      </c>
      <c r="BO235" s="20">
        <v>19.8</v>
      </c>
      <c r="BP235" s="20">
        <v>2.7</v>
      </c>
      <c r="BQ235" s="20">
        <v>9.545454545454545</v>
      </c>
      <c r="BR235" s="20">
        <v>19.7</v>
      </c>
      <c r="BS235" s="20">
        <v>257</v>
      </c>
      <c r="BT235" s="20">
        <v>0.45300000000000001</v>
      </c>
      <c r="BU235" s="20">
        <v>-1</v>
      </c>
      <c r="BV235" s="66">
        <v>222</v>
      </c>
      <c r="BW235" s="66">
        <v>172</v>
      </c>
      <c r="BX235" s="66">
        <v>267</v>
      </c>
      <c r="BY235" s="66">
        <v>155</v>
      </c>
      <c r="BZ235" s="66">
        <v>205</v>
      </c>
      <c r="CA235" s="66">
        <v>173.7</v>
      </c>
      <c r="CB235" s="66">
        <v>251</v>
      </c>
      <c r="CC235" s="66">
        <v>114</v>
      </c>
      <c r="CD235" s="20">
        <v>0.54545454545454497</v>
      </c>
      <c r="CE235" s="20">
        <v>2.85</v>
      </c>
      <c r="CF235" s="20">
        <v>105.4</v>
      </c>
      <c r="CG235" s="20">
        <v>102.6</v>
      </c>
      <c r="CH235" s="20">
        <v>66.099999999999994</v>
      </c>
      <c r="CI235" s="20">
        <v>4.7E-2</v>
      </c>
      <c r="CJ235" s="20">
        <v>5.59</v>
      </c>
      <c r="CK235" s="20">
        <v>106.6</v>
      </c>
      <c r="CL235" s="20">
        <v>101.1</v>
      </c>
      <c r="CM235" s="20">
        <v>5.59</v>
      </c>
      <c r="CN235" s="20">
        <v>105.2</v>
      </c>
      <c r="CO235" s="20">
        <v>100.9</v>
      </c>
      <c r="CP235" s="63">
        <v>0.61750000000000005</v>
      </c>
      <c r="CQ235" s="20">
        <v>-1.8</v>
      </c>
      <c r="CR235" s="20">
        <v>-0.18</v>
      </c>
      <c r="CS235" s="20">
        <v>1225</v>
      </c>
      <c r="CT235" s="20">
        <v>3.24</v>
      </c>
      <c r="CU235" s="20">
        <v>5.24</v>
      </c>
      <c r="CV235" s="20">
        <v>771</v>
      </c>
      <c r="CW235" s="20">
        <v>713</v>
      </c>
      <c r="CX235" s="20">
        <v>649</v>
      </c>
      <c r="CY235" s="20">
        <v>0.45300000000000001</v>
      </c>
      <c r="CZ235" s="20">
        <v>91</v>
      </c>
      <c r="DA235" s="20">
        <v>255</v>
      </c>
      <c r="DB235" s="20">
        <v>0.35699999999999998</v>
      </c>
      <c r="DC235" s="20">
        <v>92</v>
      </c>
      <c r="DD235" s="20">
        <v>131</v>
      </c>
      <c r="DE235" s="20">
        <v>0.70199999999999996</v>
      </c>
      <c r="DF235" s="20">
        <v>93</v>
      </c>
      <c r="DG235" s="20">
        <v>9.3000000000000007</v>
      </c>
      <c r="DH235" s="20">
        <v>404</v>
      </c>
      <c r="DI235" s="20">
        <v>40.4</v>
      </c>
      <c r="DJ235" s="20">
        <v>161</v>
      </c>
      <c r="DK235" s="20">
        <v>74</v>
      </c>
      <c r="DL235" s="20">
        <v>23</v>
      </c>
      <c r="DM235" s="20">
        <v>127</v>
      </c>
      <c r="DN235" s="20">
        <v>153</v>
      </c>
      <c r="DO235" s="20">
        <v>70.099999999999994</v>
      </c>
      <c r="DP235" s="20">
        <v>64.817999999999998</v>
      </c>
      <c r="DQ235" s="20">
        <v>5.2729999999999997</v>
      </c>
      <c r="DR235" s="20">
        <v>1.268</v>
      </c>
      <c r="DS235" s="20">
        <v>11.545</v>
      </c>
      <c r="DT235" s="20">
        <v>0.58299999999999996</v>
      </c>
      <c r="DU235" s="20">
        <v>23.2</v>
      </c>
      <c r="DV235" s="20">
        <v>11.9</v>
      </c>
      <c r="DW235" s="20">
        <v>2.1</v>
      </c>
      <c r="DX235" s="20">
        <v>6.7272727272727275</v>
      </c>
      <c r="DY235" s="20">
        <v>13.9</v>
      </c>
      <c r="DZ235" s="20">
        <v>99</v>
      </c>
      <c r="EA235" s="20">
        <v>0.55100000000000005</v>
      </c>
      <c r="EB235" s="20">
        <v>2</v>
      </c>
      <c r="EC235" s="66">
        <v>110</v>
      </c>
      <c r="ED235" s="66">
        <v>96</v>
      </c>
      <c r="EE235" s="66">
        <v>128</v>
      </c>
      <c r="EF235" s="66">
        <v>99</v>
      </c>
      <c r="EG235" s="66">
        <v>130</v>
      </c>
      <c r="EH235" s="66">
        <v>95</v>
      </c>
      <c r="EI235" s="66">
        <v>99</v>
      </c>
      <c r="EJ235" s="66">
        <v>101</v>
      </c>
      <c r="EK235" s="20">
        <v>10495.98</v>
      </c>
      <c r="EL235" s="20">
        <v>11088.080000000002</v>
      </c>
      <c r="EM235" s="20">
        <v>81.951636363636368</v>
      </c>
      <c r="EN235" s="20">
        <v>110.20227272727273</v>
      </c>
      <c r="EO235" s="20">
        <v>13.829399999999998</v>
      </c>
      <c r="EP235" s="20">
        <v>101.13300000000001</v>
      </c>
      <c r="EQ235" s="21">
        <v>85</v>
      </c>
      <c r="ER235" s="21">
        <v>65</v>
      </c>
      <c r="ES235" s="61" t="s">
        <v>83</v>
      </c>
      <c r="ET235" s="61">
        <v>150</v>
      </c>
      <c r="EU235" s="61">
        <v>20</v>
      </c>
    </row>
    <row r="236" spans="1:151" x14ac:dyDescent="0.45">
      <c r="A236" s="64">
        <v>45281</v>
      </c>
      <c r="B236" s="21" t="s">
        <v>97</v>
      </c>
      <c r="C236" s="21">
        <v>346</v>
      </c>
      <c r="D236" s="21" t="s">
        <v>80</v>
      </c>
      <c r="E236" s="21">
        <v>25</v>
      </c>
      <c r="F236" s="50" t="s">
        <v>558</v>
      </c>
      <c r="G236" t="s">
        <v>97</v>
      </c>
      <c r="H236" t="s">
        <v>80</v>
      </c>
      <c r="I236" t="s">
        <v>97</v>
      </c>
      <c r="J236" t="s">
        <v>80</v>
      </c>
      <c r="K236" t="s">
        <v>442</v>
      </c>
      <c r="L236" t="s">
        <v>420</v>
      </c>
      <c r="M236" t="s">
        <v>634</v>
      </c>
      <c r="N236" t="s">
        <v>1270</v>
      </c>
      <c r="O236" t="s">
        <v>97</v>
      </c>
      <c r="P236" t="s">
        <v>80</v>
      </c>
      <c r="Q236" t="s">
        <v>442</v>
      </c>
      <c r="R236" t="s">
        <v>420</v>
      </c>
      <c r="S236" t="s">
        <v>19</v>
      </c>
      <c r="T236" t="s">
        <v>47</v>
      </c>
      <c r="U236">
        <v>10</v>
      </c>
      <c r="V236">
        <v>9</v>
      </c>
      <c r="W236" s="20">
        <v>0.8</v>
      </c>
      <c r="X236" s="20">
        <v>11.81</v>
      </c>
      <c r="Y236" s="20">
        <v>110.7</v>
      </c>
      <c r="Z236" s="20">
        <v>98.9</v>
      </c>
      <c r="AA236" s="20">
        <v>67.599999999999994</v>
      </c>
      <c r="AB236" s="20">
        <v>-2.8000000000000001E-2</v>
      </c>
      <c r="AC236" s="20">
        <v>-7.02</v>
      </c>
      <c r="AD236" s="20">
        <v>100.1</v>
      </c>
      <c r="AE236" s="20">
        <v>107.1</v>
      </c>
      <c r="AF236" s="20">
        <v>-7.02</v>
      </c>
      <c r="AG236" s="20">
        <v>109.6</v>
      </c>
      <c r="AH236" s="20">
        <v>97.2</v>
      </c>
      <c r="AI236" s="20">
        <v>0.79830000000000001</v>
      </c>
      <c r="AJ236" s="20">
        <v>-0.5</v>
      </c>
      <c r="AK236" s="20">
        <v>-0.05</v>
      </c>
      <c r="AL236" s="20">
        <v>1320</v>
      </c>
      <c r="AM236" s="20">
        <v>12.09</v>
      </c>
      <c r="AN236" s="20">
        <v>-3.81</v>
      </c>
      <c r="AO236" s="20">
        <v>785</v>
      </c>
      <c r="AP236" s="20">
        <v>626</v>
      </c>
      <c r="AQ236" s="20">
        <v>604</v>
      </c>
      <c r="AR236" s="20">
        <v>0.48799999999999999</v>
      </c>
      <c r="AS236" s="20">
        <v>69</v>
      </c>
      <c r="AT236" s="20">
        <v>203</v>
      </c>
      <c r="AU236" s="20">
        <v>0.34</v>
      </c>
      <c r="AV236" s="20">
        <v>126</v>
      </c>
      <c r="AW236" s="20">
        <v>191</v>
      </c>
      <c r="AX236" s="20">
        <v>0.66</v>
      </c>
      <c r="AY236" s="20">
        <v>124</v>
      </c>
      <c r="AZ236" s="20">
        <v>12.4</v>
      </c>
      <c r="BA236" s="20">
        <v>400</v>
      </c>
      <c r="BB236" s="20">
        <v>40</v>
      </c>
      <c r="BC236" s="20">
        <v>135</v>
      </c>
      <c r="BD236" s="20">
        <v>66</v>
      </c>
      <c r="BE236" s="20">
        <v>61</v>
      </c>
      <c r="BF236" s="20">
        <v>103</v>
      </c>
      <c r="BG236" s="20">
        <v>188</v>
      </c>
      <c r="BH236" s="20">
        <v>78.5</v>
      </c>
      <c r="BI236" s="20">
        <v>62.6</v>
      </c>
      <c r="BJ236" s="20">
        <v>15.9</v>
      </c>
      <c r="BK236" s="20">
        <v>1.3109999999999999</v>
      </c>
      <c r="BL236" s="20">
        <v>10.3</v>
      </c>
      <c r="BM236" s="20">
        <v>0.64100000000000001</v>
      </c>
      <c r="BN236" s="20">
        <v>20.3</v>
      </c>
      <c r="BO236" s="20">
        <v>19.100000000000001</v>
      </c>
      <c r="BP236" s="20">
        <v>6.1</v>
      </c>
      <c r="BQ236" s="20">
        <v>6.6</v>
      </c>
      <c r="BR236" s="20">
        <v>18.8</v>
      </c>
      <c r="BS236" s="20">
        <v>118</v>
      </c>
      <c r="BT236" s="20">
        <v>0.53600000000000003</v>
      </c>
      <c r="BU236" s="20">
        <v>-9</v>
      </c>
      <c r="BV236" s="66">
        <v>46</v>
      </c>
      <c r="BW236" s="66">
        <v>80</v>
      </c>
      <c r="BX236" s="66">
        <v>95</v>
      </c>
      <c r="BY236" s="66">
        <v>79</v>
      </c>
      <c r="BZ236" s="66">
        <v>66</v>
      </c>
      <c r="CA236" s="66">
        <v>65.5</v>
      </c>
      <c r="CB236" s="66">
        <v>118</v>
      </c>
      <c r="CC236" s="66">
        <v>72</v>
      </c>
      <c r="CD236" s="20">
        <v>0.72727272727272696</v>
      </c>
      <c r="CE236" s="20">
        <v>11.15</v>
      </c>
      <c r="CF236" s="20">
        <v>109.7</v>
      </c>
      <c r="CG236" s="20">
        <v>98.6</v>
      </c>
      <c r="CH236" s="20">
        <v>69.7</v>
      </c>
      <c r="CI236" s="20">
        <v>5.6000000000000001E-2</v>
      </c>
      <c r="CJ236" s="20">
        <v>6.27</v>
      </c>
      <c r="CK236" s="20">
        <v>106.3</v>
      </c>
      <c r="CL236" s="20">
        <v>100</v>
      </c>
      <c r="CM236" s="20">
        <v>6.27</v>
      </c>
      <c r="CN236" s="20">
        <v>109.2</v>
      </c>
      <c r="CO236" s="20">
        <v>96.3</v>
      </c>
      <c r="CP236" s="63">
        <v>0.80910000000000004</v>
      </c>
      <c r="CQ236" s="20">
        <v>0.3</v>
      </c>
      <c r="CR236" s="20">
        <v>3.3333333333333333E-2</v>
      </c>
      <c r="CS236" s="20">
        <v>1305</v>
      </c>
      <c r="CT236" s="20">
        <v>11.36</v>
      </c>
      <c r="CU236" s="20">
        <v>6.58</v>
      </c>
      <c r="CV236" s="20">
        <v>840</v>
      </c>
      <c r="CW236" s="20">
        <v>724</v>
      </c>
      <c r="CX236" s="20">
        <v>633</v>
      </c>
      <c r="CY236" s="20">
        <v>0.46400000000000002</v>
      </c>
      <c r="CZ236" s="20">
        <v>88</v>
      </c>
      <c r="DA236" s="20">
        <v>255</v>
      </c>
      <c r="DB236" s="20">
        <v>0.34499999999999997</v>
      </c>
      <c r="DC236" s="20">
        <v>164</v>
      </c>
      <c r="DD236" s="20">
        <v>235</v>
      </c>
      <c r="DE236" s="20">
        <v>0.69799999999999995</v>
      </c>
      <c r="DF236" s="20">
        <v>118</v>
      </c>
      <c r="DG236" s="20">
        <v>13.111111111111111</v>
      </c>
      <c r="DH236" s="20">
        <v>403</v>
      </c>
      <c r="DI236" s="20">
        <v>44.777777777777779</v>
      </c>
      <c r="DJ236" s="20">
        <v>149</v>
      </c>
      <c r="DK236" s="20">
        <v>70</v>
      </c>
      <c r="DL236" s="20">
        <v>29</v>
      </c>
      <c r="DM236" s="20">
        <v>130</v>
      </c>
      <c r="DN236" s="20">
        <v>174</v>
      </c>
      <c r="DO236" s="20">
        <v>76.400000000000006</v>
      </c>
      <c r="DP236" s="20">
        <v>65.817999999999998</v>
      </c>
      <c r="DQ236" s="20">
        <v>10.545</v>
      </c>
      <c r="DR236" s="20">
        <v>1.1459999999999999</v>
      </c>
      <c r="DS236" s="20">
        <v>11.818</v>
      </c>
      <c r="DT236" s="20">
        <v>0.53800000000000003</v>
      </c>
      <c r="DU236" s="20">
        <v>23.2</v>
      </c>
      <c r="DV236" s="20">
        <v>21.4</v>
      </c>
      <c r="DW236" s="20">
        <v>2.6</v>
      </c>
      <c r="DX236" s="20">
        <v>6.3636363636363633</v>
      </c>
      <c r="DY236" s="20">
        <v>15.8</v>
      </c>
      <c r="DZ236" s="20">
        <v>38</v>
      </c>
      <c r="EA236" s="20">
        <v>0.59799999999999998</v>
      </c>
      <c r="EB236" s="20">
        <v>3</v>
      </c>
      <c r="EC236" s="66">
        <v>73</v>
      </c>
      <c r="ED236" s="66">
        <v>48</v>
      </c>
      <c r="EE236" s="66">
        <v>59</v>
      </c>
      <c r="EF236" s="66">
        <v>67</v>
      </c>
      <c r="EG236" s="66">
        <v>73</v>
      </c>
      <c r="EH236" s="66">
        <v>50.5</v>
      </c>
      <c r="EI236" s="66">
        <v>37</v>
      </c>
      <c r="EJ236" s="66">
        <v>19</v>
      </c>
      <c r="EK236" s="20">
        <v>10915.02</v>
      </c>
      <c r="EL236" s="20">
        <v>10849.330000000002</v>
      </c>
      <c r="EM236" s="20">
        <v>65.545454545454547</v>
      </c>
      <c r="EN236" s="20">
        <v>77.998799999999989</v>
      </c>
      <c r="EO236" s="20">
        <v>13.122399999999999</v>
      </c>
      <c r="EP236" s="20">
        <v>114.84</v>
      </c>
      <c r="EQ236" s="21">
        <v>66</v>
      </c>
      <c r="ER236" s="21">
        <v>61</v>
      </c>
      <c r="ES236" s="61" t="s">
        <v>97</v>
      </c>
      <c r="ET236" s="61">
        <v>127</v>
      </c>
      <c r="EU236" s="61">
        <v>5</v>
      </c>
    </row>
    <row r="237" spans="1:151" x14ac:dyDescent="0.45">
      <c r="A237" s="64">
        <v>45281</v>
      </c>
      <c r="B237" s="21" t="s">
        <v>46</v>
      </c>
      <c r="C237" s="21">
        <v>259</v>
      </c>
      <c r="D237" s="21" t="s">
        <v>92</v>
      </c>
      <c r="E237" s="21">
        <v>284</v>
      </c>
      <c r="F237" s="50" t="s">
        <v>558</v>
      </c>
      <c r="G237" t="s">
        <v>46</v>
      </c>
      <c r="H237" t="s">
        <v>92</v>
      </c>
      <c r="I237" t="s">
        <v>46</v>
      </c>
      <c r="J237" t="s">
        <v>92</v>
      </c>
      <c r="K237" t="s">
        <v>408</v>
      </c>
      <c r="L237" t="s">
        <v>92</v>
      </c>
      <c r="M237" t="s">
        <v>595</v>
      </c>
      <c r="N237" t="s">
        <v>92</v>
      </c>
      <c r="O237" t="s">
        <v>46</v>
      </c>
      <c r="P237" t="s">
        <v>92</v>
      </c>
      <c r="Q237" t="s">
        <v>408</v>
      </c>
      <c r="R237" t="s">
        <v>92</v>
      </c>
      <c r="S237" t="s">
        <v>47</v>
      </c>
      <c r="T237" t="s">
        <v>19</v>
      </c>
      <c r="U237">
        <v>9</v>
      </c>
      <c r="V237">
        <v>9</v>
      </c>
      <c r="W237" s="20">
        <v>0.81818181818181801</v>
      </c>
      <c r="X237" s="20">
        <v>17.62</v>
      </c>
      <c r="Y237" s="20">
        <v>113.1</v>
      </c>
      <c r="Z237" s="20">
        <v>95.5</v>
      </c>
      <c r="AA237" s="20">
        <v>68</v>
      </c>
      <c r="AB237" s="20">
        <v>7.2999999999999995E-2</v>
      </c>
      <c r="AC237" s="20">
        <v>8.1300000000000008</v>
      </c>
      <c r="AD237" s="20">
        <v>108.2</v>
      </c>
      <c r="AE237" s="20">
        <v>100.1</v>
      </c>
      <c r="AF237" s="20">
        <v>8.1300000000000008</v>
      </c>
      <c r="AG237" s="20">
        <v>111.1</v>
      </c>
      <c r="AH237" s="20">
        <v>94.4</v>
      </c>
      <c r="AI237" s="20">
        <v>0.86619999999999997</v>
      </c>
      <c r="AJ237" s="20">
        <v>1.4</v>
      </c>
      <c r="AK237" s="20">
        <v>0.15555555555555556</v>
      </c>
      <c r="AL237" s="20">
        <v>1355</v>
      </c>
      <c r="AM237" s="20">
        <v>15.34</v>
      </c>
      <c r="AN237" s="20">
        <v>8.4499999999999993</v>
      </c>
      <c r="AO237" s="20">
        <v>852</v>
      </c>
      <c r="AP237" s="20">
        <v>736</v>
      </c>
      <c r="AQ237" s="20">
        <v>661</v>
      </c>
      <c r="AR237" s="20">
        <v>0.437</v>
      </c>
      <c r="AS237" s="20">
        <v>82</v>
      </c>
      <c r="AT237" s="20">
        <v>242</v>
      </c>
      <c r="AU237" s="20">
        <v>0.33900000000000002</v>
      </c>
      <c r="AV237" s="20">
        <v>192</v>
      </c>
      <c r="AW237" s="20">
        <v>258</v>
      </c>
      <c r="AX237" s="20">
        <v>0.74399999999999999</v>
      </c>
      <c r="AY237" s="20">
        <v>130</v>
      </c>
      <c r="AZ237" s="20">
        <v>14.444444444444445</v>
      </c>
      <c r="BA237" s="20">
        <v>429</v>
      </c>
      <c r="BB237" s="20">
        <v>47.666666666666664</v>
      </c>
      <c r="BC237" s="20">
        <v>159</v>
      </c>
      <c r="BD237" s="20">
        <v>91</v>
      </c>
      <c r="BE237" s="20">
        <v>38</v>
      </c>
      <c r="BF237" s="20">
        <v>123</v>
      </c>
      <c r="BG237" s="20">
        <v>188</v>
      </c>
      <c r="BH237" s="20">
        <v>77.5</v>
      </c>
      <c r="BI237" s="20">
        <v>66.909000000000006</v>
      </c>
      <c r="BJ237" s="20">
        <v>10.545</v>
      </c>
      <c r="BK237" s="20">
        <v>1.2929999999999999</v>
      </c>
      <c r="BL237" s="20">
        <v>11.182</v>
      </c>
      <c r="BM237" s="20">
        <v>0.74</v>
      </c>
      <c r="BN237" s="20">
        <v>22</v>
      </c>
      <c r="BO237" s="20">
        <v>23.5</v>
      </c>
      <c r="BP237" s="20">
        <v>3.5</v>
      </c>
      <c r="BQ237" s="20">
        <v>8.2727272727272734</v>
      </c>
      <c r="BR237" s="20">
        <v>17.100000000000001</v>
      </c>
      <c r="BS237" s="20">
        <v>4</v>
      </c>
      <c r="BT237" s="20">
        <v>0.67100000000000004</v>
      </c>
      <c r="BU237" s="20">
        <v>0</v>
      </c>
      <c r="BV237" s="66">
        <v>27</v>
      </c>
      <c r="BW237" s="66">
        <v>15</v>
      </c>
      <c r="BX237" s="66">
        <v>25</v>
      </c>
      <c r="BY237" s="66">
        <v>63</v>
      </c>
      <c r="BZ237" s="66">
        <v>31</v>
      </c>
      <c r="CA237" s="66">
        <v>27.2</v>
      </c>
      <c r="CB237" s="66">
        <v>4</v>
      </c>
      <c r="CC237" s="66">
        <v>13</v>
      </c>
      <c r="CD237" s="20">
        <v>0.55555555555555602</v>
      </c>
      <c r="CE237" s="20">
        <v>7.78</v>
      </c>
      <c r="CF237" s="20">
        <v>109.1</v>
      </c>
      <c r="CG237" s="20">
        <v>101.3</v>
      </c>
      <c r="CH237" s="20">
        <v>70.2</v>
      </c>
      <c r="CI237" s="20">
        <v>-7.3999999999999996E-2</v>
      </c>
      <c r="CJ237" s="20">
        <v>-3.27</v>
      </c>
      <c r="CK237" s="20">
        <v>103.9</v>
      </c>
      <c r="CL237" s="20">
        <v>107.2</v>
      </c>
      <c r="CM237" s="20">
        <v>-3.27</v>
      </c>
      <c r="CN237" s="20">
        <v>109.6</v>
      </c>
      <c r="CO237" s="20">
        <v>100.2</v>
      </c>
      <c r="CP237" s="63">
        <v>0.73650000000000004</v>
      </c>
      <c r="CQ237" s="20">
        <v>-2.2999999999999998</v>
      </c>
      <c r="CR237" s="20">
        <v>-0.25555555555555554</v>
      </c>
      <c r="CS237" s="20">
        <v>1248</v>
      </c>
      <c r="CT237" s="20">
        <v>5.51</v>
      </c>
      <c r="CU237" s="20">
        <v>-0.27</v>
      </c>
      <c r="CV237" s="20">
        <v>724</v>
      </c>
      <c r="CW237" s="20">
        <v>672</v>
      </c>
      <c r="CX237" s="20">
        <v>560</v>
      </c>
      <c r="CY237" s="20">
        <v>0.48199999999999998</v>
      </c>
      <c r="CZ237" s="20">
        <v>84</v>
      </c>
      <c r="DA237" s="20">
        <v>232</v>
      </c>
      <c r="DB237" s="20">
        <v>0.36199999999999999</v>
      </c>
      <c r="DC237" s="20">
        <v>100</v>
      </c>
      <c r="DD237" s="20">
        <v>143</v>
      </c>
      <c r="DE237" s="20">
        <v>0.69899999999999995</v>
      </c>
      <c r="DF237" s="20">
        <v>72</v>
      </c>
      <c r="DG237" s="20">
        <v>8</v>
      </c>
      <c r="DH237" s="20">
        <v>328</v>
      </c>
      <c r="DI237" s="20">
        <v>36.444444444444443</v>
      </c>
      <c r="DJ237" s="20">
        <v>165</v>
      </c>
      <c r="DK237" s="20">
        <v>57</v>
      </c>
      <c r="DL237" s="20">
        <v>29</v>
      </c>
      <c r="DM237" s="20">
        <v>111</v>
      </c>
      <c r="DN237" s="20">
        <v>140</v>
      </c>
      <c r="DO237" s="20">
        <v>80.400000000000006</v>
      </c>
      <c r="DP237" s="20">
        <v>74.667000000000002</v>
      </c>
      <c r="DQ237" s="20">
        <v>5.7779999999999996</v>
      </c>
      <c r="DR237" s="20">
        <v>1.486</v>
      </c>
      <c r="DS237" s="20">
        <v>12.333</v>
      </c>
      <c r="DT237" s="20">
        <v>0.51400000000000001</v>
      </c>
      <c r="DU237" s="20">
        <v>25.8</v>
      </c>
      <c r="DV237" s="20">
        <v>15.9</v>
      </c>
      <c r="DW237" s="20">
        <v>3.2</v>
      </c>
      <c r="DX237" s="20">
        <v>6.333333333333333</v>
      </c>
      <c r="DY237" s="20">
        <v>15.6</v>
      </c>
      <c r="DZ237" s="20">
        <v>218</v>
      </c>
      <c r="EA237" s="20">
        <v>0.46899999999999997</v>
      </c>
      <c r="EB237" s="20">
        <v>-9</v>
      </c>
      <c r="EC237" s="66">
        <v>156</v>
      </c>
      <c r="ED237" s="66">
        <v>139</v>
      </c>
      <c r="EE237" s="66">
        <v>184</v>
      </c>
      <c r="EF237" s="66">
        <v>69</v>
      </c>
      <c r="EG237" s="66">
        <v>93</v>
      </c>
      <c r="EH237" s="66">
        <v>108.2</v>
      </c>
      <c r="EI237" s="66">
        <v>219</v>
      </c>
      <c r="EJ237" s="66">
        <v>219</v>
      </c>
      <c r="EK237" s="20">
        <v>11457.029999999999</v>
      </c>
      <c r="EL237" s="20">
        <v>10419.049999999999</v>
      </c>
      <c r="EM237" s="20">
        <v>70.819333333333333</v>
      </c>
      <c r="EN237" s="20">
        <v>102.02754545454546</v>
      </c>
      <c r="EO237" s="20">
        <v>11.9529</v>
      </c>
      <c r="EP237" s="20">
        <v>104.16</v>
      </c>
      <c r="EQ237" s="21">
        <v>74</v>
      </c>
      <c r="ER237" s="21">
        <v>60</v>
      </c>
      <c r="ES237" s="61" t="s">
        <v>46</v>
      </c>
      <c r="ET237" s="61">
        <v>134</v>
      </c>
      <c r="EU237" s="61">
        <v>14</v>
      </c>
    </row>
    <row r="238" spans="1:151" x14ac:dyDescent="0.45">
      <c r="A238" s="64">
        <v>45281</v>
      </c>
      <c r="B238" s="21" t="s">
        <v>341</v>
      </c>
      <c r="C238" s="21">
        <v>212</v>
      </c>
      <c r="D238" s="21" t="s">
        <v>221</v>
      </c>
      <c r="E238" s="21">
        <v>213</v>
      </c>
      <c r="F238" s="50" t="s">
        <v>558</v>
      </c>
      <c r="G238" t="s">
        <v>341</v>
      </c>
      <c r="H238" t="s">
        <v>221</v>
      </c>
      <c r="I238" t="s">
        <v>341</v>
      </c>
      <c r="J238" t="s">
        <v>221</v>
      </c>
      <c r="K238" t="s">
        <v>341</v>
      </c>
      <c r="L238" t="s">
        <v>221</v>
      </c>
      <c r="M238" t="s">
        <v>675</v>
      </c>
      <c r="N238" t="s">
        <v>674</v>
      </c>
      <c r="O238" t="s">
        <v>1382</v>
      </c>
      <c r="P238" t="s">
        <v>1371</v>
      </c>
      <c r="Q238" t="s">
        <v>341</v>
      </c>
      <c r="R238" t="s">
        <v>221</v>
      </c>
      <c r="S238" t="s">
        <v>86</v>
      </c>
      <c r="T238" t="s">
        <v>114</v>
      </c>
      <c r="U238">
        <v>8</v>
      </c>
      <c r="V238">
        <v>11</v>
      </c>
      <c r="W238" s="20">
        <v>0.6</v>
      </c>
      <c r="X238" s="20">
        <v>-1.8</v>
      </c>
      <c r="Y238" s="20">
        <v>106.7</v>
      </c>
      <c r="Z238" s="20">
        <v>108.5</v>
      </c>
      <c r="AA238" s="20">
        <v>72.400000000000006</v>
      </c>
      <c r="AB238" s="20">
        <v>0.126</v>
      </c>
      <c r="AC238" s="20">
        <v>6.59</v>
      </c>
      <c r="AD238" s="20">
        <v>108.7</v>
      </c>
      <c r="AE238" s="20">
        <v>102.1</v>
      </c>
      <c r="AF238" s="20">
        <v>6.59</v>
      </c>
      <c r="AG238" s="20">
        <v>107.4</v>
      </c>
      <c r="AH238" s="20">
        <v>106.6</v>
      </c>
      <c r="AI238" s="20">
        <v>0.5222</v>
      </c>
      <c r="AJ238" s="20">
        <v>-1.4</v>
      </c>
      <c r="AK238" s="20">
        <v>-0.17499999999999999</v>
      </c>
      <c r="AL238" s="20">
        <v>1195</v>
      </c>
      <c r="AM238" s="20">
        <v>1.1499999999999999</v>
      </c>
      <c r="AN238" s="20">
        <v>5.65</v>
      </c>
      <c r="AO238" s="20">
        <v>822</v>
      </c>
      <c r="AP238" s="20">
        <v>762</v>
      </c>
      <c r="AQ238" s="20">
        <v>597</v>
      </c>
      <c r="AR238" s="20">
        <v>0.48399999999999999</v>
      </c>
      <c r="AS238" s="20">
        <v>72</v>
      </c>
      <c r="AT238" s="20">
        <v>217</v>
      </c>
      <c r="AU238" s="20">
        <v>0.33200000000000002</v>
      </c>
      <c r="AV238" s="20">
        <v>172</v>
      </c>
      <c r="AW238" s="20">
        <v>264</v>
      </c>
      <c r="AX238" s="20">
        <v>0.65200000000000002</v>
      </c>
      <c r="AY238" s="20">
        <v>104</v>
      </c>
      <c r="AZ238" s="20">
        <v>13</v>
      </c>
      <c r="BA238" s="20">
        <v>385</v>
      </c>
      <c r="BB238" s="20">
        <v>48.125</v>
      </c>
      <c r="BC238" s="20">
        <v>120</v>
      </c>
      <c r="BD238" s="20">
        <v>67</v>
      </c>
      <c r="BE238" s="20">
        <v>58</v>
      </c>
      <c r="BF238" s="20">
        <v>123</v>
      </c>
      <c r="BG238" s="20">
        <v>167</v>
      </c>
      <c r="BH238" s="20">
        <v>82.2</v>
      </c>
      <c r="BI238" s="20">
        <v>76.2</v>
      </c>
      <c r="BJ238" s="20">
        <v>6</v>
      </c>
      <c r="BK238" s="20">
        <v>0.97599999999999998</v>
      </c>
      <c r="BL238" s="20">
        <v>12.3</v>
      </c>
      <c r="BM238" s="20">
        <v>0.54500000000000004</v>
      </c>
      <c r="BN238" s="20">
        <v>21.7</v>
      </c>
      <c r="BO238" s="20">
        <v>26.4</v>
      </c>
      <c r="BP238" s="20">
        <v>5.8</v>
      </c>
      <c r="BQ238" s="20">
        <v>6.7</v>
      </c>
      <c r="BR238" s="20">
        <v>16.7</v>
      </c>
      <c r="BS238" s="20">
        <v>50</v>
      </c>
      <c r="BT238" s="20">
        <v>0.58599999999999997</v>
      </c>
      <c r="BU238" s="20">
        <v>3</v>
      </c>
      <c r="BV238" s="66">
        <v>137</v>
      </c>
      <c r="BW238" s="66">
        <v>230</v>
      </c>
      <c r="BX238" s="66">
        <v>120</v>
      </c>
      <c r="BY238" s="66">
        <v>198</v>
      </c>
      <c r="BZ238" s="66">
        <v>190</v>
      </c>
      <c r="CA238" s="66">
        <v>142</v>
      </c>
      <c r="CB238" s="66">
        <v>49</v>
      </c>
      <c r="CC238" s="66">
        <v>189</v>
      </c>
      <c r="CD238" s="20">
        <v>0.41666666666666702</v>
      </c>
      <c r="CE238" s="20">
        <v>4.49</v>
      </c>
      <c r="CF238" s="20">
        <v>109.9</v>
      </c>
      <c r="CG238" s="20">
        <v>105.5</v>
      </c>
      <c r="CH238" s="20">
        <v>68</v>
      </c>
      <c r="CI238" s="20">
        <v>-0.14199999999999999</v>
      </c>
      <c r="CJ238" s="20">
        <v>4.09</v>
      </c>
      <c r="CK238" s="20">
        <v>107</v>
      </c>
      <c r="CL238" s="20">
        <v>102.9</v>
      </c>
      <c r="CM238" s="20">
        <v>5.04</v>
      </c>
      <c r="CN238" s="20">
        <v>110.3</v>
      </c>
      <c r="CO238" s="20">
        <v>105.1</v>
      </c>
      <c r="CP238" s="63">
        <v>0.63480000000000003</v>
      </c>
      <c r="CQ238" s="20">
        <v>-3.9</v>
      </c>
      <c r="CR238" s="20">
        <v>-0.35454545454545455</v>
      </c>
      <c r="CS238" s="20">
        <v>1183</v>
      </c>
      <c r="CT238" s="20">
        <v>3.01</v>
      </c>
      <c r="CU238" s="20">
        <v>3.11</v>
      </c>
      <c r="CV238" s="20">
        <v>935</v>
      </c>
      <c r="CW238" s="20">
        <v>896</v>
      </c>
      <c r="CX238" s="20">
        <v>698</v>
      </c>
      <c r="CY238" s="20">
        <v>0.47899999999999998</v>
      </c>
      <c r="CZ238" s="20">
        <v>108</v>
      </c>
      <c r="DA238" s="20">
        <v>291</v>
      </c>
      <c r="DB238" s="20">
        <v>0.371</v>
      </c>
      <c r="DC238" s="20">
        <v>159</v>
      </c>
      <c r="DD238" s="20">
        <v>228</v>
      </c>
      <c r="DE238" s="20">
        <v>0.69699999999999995</v>
      </c>
      <c r="DF238" s="20">
        <v>97</v>
      </c>
      <c r="DG238" s="20">
        <v>8.8181818181818183</v>
      </c>
      <c r="DH238" s="20">
        <v>418</v>
      </c>
      <c r="DI238" s="20">
        <v>38</v>
      </c>
      <c r="DJ238" s="20">
        <v>175</v>
      </c>
      <c r="DK238" s="20">
        <v>71</v>
      </c>
      <c r="DL238" s="20">
        <v>24</v>
      </c>
      <c r="DM238" s="20">
        <v>138</v>
      </c>
      <c r="DN238" s="20">
        <v>227</v>
      </c>
      <c r="DO238" s="20">
        <v>77.900000000000006</v>
      </c>
      <c r="DP238" s="20">
        <v>74.667000000000002</v>
      </c>
      <c r="DQ238" s="20">
        <v>3.25</v>
      </c>
      <c r="DR238" s="20">
        <v>1.268</v>
      </c>
      <c r="DS238" s="20">
        <v>11.5</v>
      </c>
      <c r="DT238" s="20">
        <v>0.51400000000000001</v>
      </c>
      <c r="DU238" s="20">
        <v>24.2</v>
      </c>
      <c r="DV238" s="20">
        <v>19</v>
      </c>
      <c r="DW238" s="20">
        <v>2</v>
      </c>
      <c r="DX238" s="20">
        <v>5.916666666666667</v>
      </c>
      <c r="DY238" s="20">
        <v>18.899999999999999</v>
      </c>
      <c r="DZ238" s="20">
        <v>211</v>
      </c>
      <c r="EA238" s="20">
        <v>0.47299999999999998</v>
      </c>
      <c r="EB238" s="20">
        <v>-4</v>
      </c>
      <c r="EC238" s="66">
        <v>150</v>
      </c>
      <c r="ED238" s="66">
        <v>196</v>
      </c>
      <c r="EE238" s="66">
        <v>221</v>
      </c>
      <c r="EF238" s="66">
        <v>124</v>
      </c>
      <c r="EG238" s="66">
        <v>117</v>
      </c>
      <c r="EH238" s="66">
        <v>141.5</v>
      </c>
      <c r="EI238" s="66">
        <v>213</v>
      </c>
      <c r="EJ238" s="66">
        <v>205</v>
      </c>
      <c r="EK238" s="20">
        <v>11256.85</v>
      </c>
      <c r="EL238" s="20">
        <v>11924.150000000001</v>
      </c>
      <c r="EM238" s="20">
        <v>72.775000000000006</v>
      </c>
      <c r="EN238" s="20">
        <v>77.05</v>
      </c>
      <c r="EO238" s="20">
        <v>11.639899999999999</v>
      </c>
      <c r="EP238" s="20">
        <v>148.00400000000002</v>
      </c>
      <c r="EQ238" s="21">
        <v>63</v>
      </c>
      <c r="ER238" s="21">
        <v>76</v>
      </c>
      <c r="ES238" s="61" t="s">
        <v>221</v>
      </c>
      <c r="ET238" s="61">
        <v>139</v>
      </c>
      <c r="EU238" s="61">
        <v>-13</v>
      </c>
    </row>
    <row r="239" spans="1:151" x14ac:dyDescent="0.45">
      <c r="A239" s="64">
        <v>45281</v>
      </c>
      <c r="B239" s="21" t="s">
        <v>113</v>
      </c>
      <c r="C239" s="21">
        <v>29</v>
      </c>
      <c r="D239" s="21" t="s">
        <v>215</v>
      </c>
      <c r="E239" s="21">
        <v>266</v>
      </c>
      <c r="F239" s="50" t="s">
        <v>558</v>
      </c>
      <c r="G239" t="s">
        <v>113</v>
      </c>
      <c r="H239" t="s">
        <v>215</v>
      </c>
      <c r="I239" t="s">
        <v>113</v>
      </c>
      <c r="J239" t="s">
        <v>215</v>
      </c>
      <c r="K239" t="s">
        <v>113</v>
      </c>
      <c r="L239" t="s">
        <v>215</v>
      </c>
      <c r="M239" t="s">
        <v>113</v>
      </c>
      <c r="N239" t="s">
        <v>659</v>
      </c>
      <c r="O239" t="s">
        <v>113</v>
      </c>
      <c r="P239" t="s">
        <v>451</v>
      </c>
      <c r="Q239" t="s">
        <v>113</v>
      </c>
      <c r="R239" t="s">
        <v>451</v>
      </c>
      <c r="S239" t="s">
        <v>114</v>
      </c>
      <c r="T239" t="s">
        <v>216</v>
      </c>
      <c r="U239">
        <v>11</v>
      </c>
      <c r="V239">
        <v>9</v>
      </c>
      <c r="W239" s="20">
        <v>0.54545454545454497</v>
      </c>
      <c r="X239" s="20">
        <v>3.97</v>
      </c>
      <c r="Y239" s="20">
        <v>105.1</v>
      </c>
      <c r="Z239" s="20">
        <v>101.1</v>
      </c>
      <c r="AA239" s="20">
        <v>67.099999999999994</v>
      </c>
      <c r="AB239" s="20">
        <v>2.3E-2</v>
      </c>
      <c r="AC239" s="20">
        <v>3.17</v>
      </c>
      <c r="AD239" s="20">
        <v>107.4</v>
      </c>
      <c r="AE239" s="20">
        <v>104.2</v>
      </c>
      <c r="AF239" s="20">
        <v>2.58</v>
      </c>
      <c r="AG239" s="20">
        <v>105.4</v>
      </c>
      <c r="AH239" s="20">
        <v>100.4</v>
      </c>
      <c r="AI239" s="20">
        <v>0.6371</v>
      </c>
      <c r="AJ239" s="20">
        <v>-2.2999999999999998</v>
      </c>
      <c r="AK239" s="20">
        <v>-0.20909090909090908</v>
      </c>
      <c r="AL239" s="20">
        <v>1209</v>
      </c>
      <c r="AM239" s="20">
        <v>3.82</v>
      </c>
      <c r="AN239" s="20">
        <v>3.09</v>
      </c>
      <c r="AO239" s="20">
        <v>790</v>
      </c>
      <c r="AP239" s="20">
        <v>782</v>
      </c>
      <c r="AQ239" s="20">
        <v>624</v>
      </c>
      <c r="AR239" s="20">
        <v>0.45700000000000002</v>
      </c>
      <c r="AS239" s="20">
        <v>87</v>
      </c>
      <c r="AT239" s="20">
        <v>249</v>
      </c>
      <c r="AU239" s="20">
        <v>0.34899999999999998</v>
      </c>
      <c r="AV239" s="20">
        <v>133</v>
      </c>
      <c r="AW239" s="20">
        <v>194</v>
      </c>
      <c r="AX239" s="20">
        <v>0.68600000000000005</v>
      </c>
      <c r="AY239" s="20">
        <v>103</v>
      </c>
      <c r="AZ239" s="20">
        <v>9.3636363636363633</v>
      </c>
      <c r="BA239" s="20">
        <v>379</v>
      </c>
      <c r="BB239" s="20">
        <v>34.454545454545453</v>
      </c>
      <c r="BC239" s="20">
        <v>137</v>
      </c>
      <c r="BD239" s="20">
        <v>77</v>
      </c>
      <c r="BE239" s="20">
        <v>39</v>
      </c>
      <c r="BF239" s="20">
        <v>148</v>
      </c>
      <c r="BG239" s="20">
        <v>193</v>
      </c>
      <c r="BH239" s="20">
        <v>71.8</v>
      </c>
      <c r="BI239" s="20">
        <v>71.090999999999994</v>
      </c>
      <c r="BJ239" s="20">
        <v>0.72699999999999998</v>
      </c>
      <c r="BK239" s="20">
        <v>0.92600000000000005</v>
      </c>
      <c r="BL239" s="20">
        <v>13.455</v>
      </c>
      <c r="BM239" s="20">
        <v>0.52</v>
      </c>
      <c r="BN239" s="20">
        <v>22.6</v>
      </c>
      <c r="BO239" s="20">
        <v>17.600000000000001</v>
      </c>
      <c r="BP239" s="20">
        <v>3.5</v>
      </c>
      <c r="BQ239" s="20">
        <v>7</v>
      </c>
      <c r="BR239" s="20">
        <v>17.5</v>
      </c>
      <c r="BS239" s="20">
        <v>62</v>
      </c>
      <c r="BT239" s="20">
        <v>0.57799999999999996</v>
      </c>
      <c r="BU239" s="20">
        <v>6</v>
      </c>
      <c r="BV239" s="66">
        <v>129</v>
      </c>
      <c r="BW239" s="66">
        <v>107</v>
      </c>
      <c r="BX239" s="66">
        <v>146</v>
      </c>
      <c r="BY239" s="66">
        <v>122</v>
      </c>
      <c r="BZ239" s="66">
        <v>122</v>
      </c>
      <c r="CA239" s="66">
        <v>95.5</v>
      </c>
      <c r="CB239" s="66">
        <v>62</v>
      </c>
      <c r="CC239" s="66">
        <v>45</v>
      </c>
      <c r="CD239" s="20">
        <v>0.58333333333333304</v>
      </c>
      <c r="CE239" s="20">
        <v>-7.49</v>
      </c>
      <c r="CF239" s="20">
        <v>103.9</v>
      </c>
      <c r="CG239" s="20">
        <v>111.3</v>
      </c>
      <c r="CH239" s="20">
        <v>64</v>
      </c>
      <c r="CI239" s="20">
        <v>8.6999999999999994E-2</v>
      </c>
      <c r="CJ239" s="20">
        <v>-0.94</v>
      </c>
      <c r="CK239" s="20">
        <v>105.6</v>
      </c>
      <c r="CL239" s="20">
        <v>106.5</v>
      </c>
      <c r="CM239" s="20">
        <v>-0.94</v>
      </c>
      <c r="CN239" s="20">
        <v>102.7</v>
      </c>
      <c r="CO239" s="20">
        <v>109.7</v>
      </c>
      <c r="CP239" s="63">
        <v>0.31940000000000002</v>
      </c>
      <c r="CQ239" s="20">
        <v>-3.3</v>
      </c>
      <c r="CR239" s="20">
        <v>-0.36666666666666664</v>
      </c>
      <c r="CS239" s="20">
        <v>1085</v>
      </c>
      <c r="CT239" s="20">
        <v>-7.54</v>
      </c>
      <c r="CU239" s="20">
        <v>-2.4300000000000002</v>
      </c>
      <c r="CV239" s="20">
        <v>875</v>
      </c>
      <c r="CW239" s="20">
        <v>829</v>
      </c>
      <c r="CX239" s="20">
        <v>688</v>
      </c>
      <c r="CY239" s="20">
        <v>0.45100000000000001</v>
      </c>
      <c r="CZ239" s="20">
        <v>87</v>
      </c>
      <c r="DA239" s="20">
        <v>238</v>
      </c>
      <c r="DB239" s="20">
        <v>0.36599999999999999</v>
      </c>
      <c r="DC239" s="20">
        <v>168</v>
      </c>
      <c r="DD239" s="20">
        <v>241</v>
      </c>
      <c r="DE239" s="20">
        <v>0.69699999999999995</v>
      </c>
      <c r="DF239" s="20">
        <v>134</v>
      </c>
      <c r="DG239" s="20">
        <v>14.888888888888889</v>
      </c>
      <c r="DH239" s="20">
        <v>418</v>
      </c>
      <c r="DI239" s="20">
        <v>46.444444444444443</v>
      </c>
      <c r="DJ239" s="20">
        <v>147</v>
      </c>
      <c r="DK239" s="20">
        <v>84</v>
      </c>
      <c r="DL239" s="20">
        <v>57</v>
      </c>
      <c r="DM239" s="20">
        <v>118</v>
      </c>
      <c r="DN239" s="20">
        <v>186</v>
      </c>
      <c r="DO239" s="20">
        <v>72.900000000000006</v>
      </c>
      <c r="DP239" s="20">
        <v>69.082999999999998</v>
      </c>
      <c r="DQ239" s="20">
        <v>3.8330000000000002</v>
      </c>
      <c r="DR239" s="20">
        <v>1.246</v>
      </c>
      <c r="DS239" s="20">
        <v>9.8330000000000002</v>
      </c>
      <c r="DT239" s="20">
        <v>0.71199999999999997</v>
      </c>
      <c r="DU239" s="20">
        <v>19.8</v>
      </c>
      <c r="DV239" s="20">
        <v>20.100000000000001</v>
      </c>
      <c r="DW239" s="20">
        <v>4.8</v>
      </c>
      <c r="DX239" s="20">
        <v>7</v>
      </c>
      <c r="DY239" s="20">
        <v>15.5</v>
      </c>
      <c r="DZ239" s="20">
        <v>233</v>
      </c>
      <c r="EA239" s="20">
        <v>0.46400000000000002</v>
      </c>
      <c r="EB239" s="20">
        <v>-1</v>
      </c>
      <c r="EC239" s="66">
        <v>246</v>
      </c>
      <c r="ED239" s="66">
        <v>249</v>
      </c>
      <c r="EE239" s="66">
        <v>228</v>
      </c>
      <c r="EF239" s="66">
        <v>284</v>
      </c>
      <c r="EG239" s="66">
        <v>268</v>
      </c>
      <c r="EH239" s="66">
        <v>208.5</v>
      </c>
      <c r="EI239" s="66">
        <v>233</v>
      </c>
      <c r="EJ239" s="66">
        <v>198</v>
      </c>
      <c r="EK239" s="20">
        <v>11697.63</v>
      </c>
      <c r="EL239" s="20">
        <v>10504.29</v>
      </c>
      <c r="EM239" s="20">
        <v>94.185000000000002</v>
      </c>
      <c r="EN239" s="20">
        <v>68.831000000000003</v>
      </c>
      <c r="EO239" s="20">
        <v>12.1975</v>
      </c>
      <c r="EP239" s="20">
        <v>127.596</v>
      </c>
      <c r="EQ239" s="21">
        <v>75</v>
      </c>
      <c r="ER239" s="21">
        <v>64</v>
      </c>
      <c r="ES239" s="61" t="s">
        <v>113</v>
      </c>
      <c r="ET239" s="61">
        <v>139</v>
      </c>
      <c r="EU239" s="61">
        <v>11</v>
      </c>
    </row>
    <row r="240" spans="1:151" x14ac:dyDescent="0.45">
      <c r="A240" s="64">
        <v>45281</v>
      </c>
      <c r="B240" s="21" t="s">
        <v>117</v>
      </c>
      <c r="C240" s="21">
        <v>47</v>
      </c>
      <c r="D240" s="21" t="s">
        <v>257</v>
      </c>
      <c r="E240" s="21">
        <v>252</v>
      </c>
      <c r="F240" s="50" t="s">
        <v>558</v>
      </c>
      <c r="G240" t="s">
        <v>907</v>
      </c>
      <c r="H240" t="s">
        <v>257</v>
      </c>
      <c r="I240" t="s">
        <v>907</v>
      </c>
      <c r="J240" t="s">
        <v>257</v>
      </c>
      <c r="K240" t="s">
        <v>907</v>
      </c>
      <c r="L240" t="s">
        <v>257</v>
      </c>
      <c r="M240" t="s">
        <v>620</v>
      </c>
      <c r="N240" t="s">
        <v>658</v>
      </c>
      <c r="O240" t="s">
        <v>117</v>
      </c>
      <c r="P240" t="s">
        <v>257</v>
      </c>
      <c r="Q240" t="s">
        <v>117</v>
      </c>
      <c r="R240" t="s">
        <v>257</v>
      </c>
      <c r="S240" t="s">
        <v>118</v>
      </c>
      <c r="T240" t="s">
        <v>82</v>
      </c>
      <c r="U240">
        <v>11</v>
      </c>
      <c r="V240">
        <v>11</v>
      </c>
      <c r="W240" s="20">
        <v>0.63636363636363602</v>
      </c>
      <c r="X240" s="20">
        <v>3.57</v>
      </c>
      <c r="Y240" s="20">
        <v>106.7</v>
      </c>
      <c r="Z240" s="20">
        <v>103.1</v>
      </c>
      <c r="AA240" s="20">
        <v>72.3</v>
      </c>
      <c r="AB240" s="20">
        <v>0.11</v>
      </c>
      <c r="AC240" s="20">
        <v>1.02</v>
      </c>
      <c r="AD240" s="20">
        <v>106.6</v>
      </c>
      <c r="AE240" s="20">
        <v>105.6</v>
      </c>
      <c r="AF240" s="20">
        <v>1.02</v>
      </c>
      <c r="AG240" s="20">
        <v>108</v>
      </c>
      <c r="AH240" s="20">
        <v>101.5</v>
      </c>
      <c r="AI240" s="20">
        <v>0.67230000000000001</v>
      </c>
      <c r="AJ240" s="20">
        <v>-1.1000000000000001</v>
      </c>
      <c r="AK240" s="20">
        <v>-0.1</v>
      </c>
      <c r="AL240" s="20">
        <v>1255</v>
      </c>
      <c r="AM240" s="20">
        <v>3.49</v>
      </c>
      <c r="AN240" s="20">
        <v>2.76</v>
      </c>
      <c r="AO240" s="20">
        <v>836</v>
      </c>
      <c r="AP240" s="20">
        <v>828</v>
      </c>
      <c r="AQ240" s="20">
        <v>708</v>
      </c>
      <c r="AR240" s="20">
        <v>0.40799999999999997</v>
      </c>
      <c r="AS240" s="20">
        <v>103</v>
      </c>
      <c r="AT240" s="20">
        <v>337</v>
      </c>
      <c r="AU240" s="20">
        <v>0.30599999999999999</v>
      </c>
      <c r="AV240" s="20">
        <v>155</v>
      </c>
      <c r="AW240" s="20">
        <v>213</v>
      </c>
      <c r="AX240" s="20">
        <v>0.72799999999999998</v>
      </c>
      <c r="AY240" s="20">
        <v>146</v>
      </c>
      <c r="AZ240" s="20">
        <v>13.272727272727273</v>
      </c>
      <c r="BA240" s="20">
        <v>422</v>
      </c>
      <c r="BB240" s="20">
        <v>38.363636363636367</v>
      </c>
      <c r="BC240" s="20">
        <v>148</v>
      </c>
      <c r="BD240" s="20">
        <v>74</v>
      </c>
      <c r="BE240" s="20">
        <v>35</v>
      </c>
      <c r="BF240" s="20">
        <v>124</v>
      </c>
      <c r="BG240" s="20">
        <v>188</v>
      </c>
      <c r="BH240" s="20">
        <v>76</v>
      </c>
      <c r="BI240" s="20">
        <v>75.272999999999996</v>
      </c>
      <c r="BJ240" s="20">
        <v>0.72699999999999998</v>
      </c>
      <c r="BK240" s="20">
        <v>1.194</v>
      </c>
      <c r="BL240" s="20">
        <v>11.273</v>
      </c>
      <c r="BM240" s="20">
        <v>0.59699999999999998</v>
      </c>
      <c r="BN240" s="20">
        <v>30.6</v>
      </c>
      <c r="BO240" s="20">
        <v>19.399999999999999</v>
      </c>
      <c r="BP240" s="20">
        <v>3.2</v>
      </c>
      <c r="BQ240" s="20">
        <v>6.7272727272727275</v>
      </c>
      <c r="BR240" s="20">
        <v>17.100000000000001</v>
      </c>
      <c r="BS240" s="20">
        <v>93</v>
      </c>
      <c r="BT240" s="20">
        <v>0.55600000000000005</v>
      </c>
      <c r="BU240" s="20">
        <v>5</v>
      </c>
      <c r="BV240" s="66">
        <v>120</v>
      </c>
      <c r="BW240" s="66">
        <v>67</v>
      </c>
      <c r="BX240" s="66">
        <v>109</v>
      </c>
      <c r="BY240" s="66">
        <v>114</v>
      </c>
      <c r="BZ240" s="66">
        <v>126</v>
      </c>
      <c r="CA240" s="66">
        <v>86.5</v>
      </c>
      <c r="CB240" s="66">
        <v>91</v>
      </c>
      <c r="CC240" s="66">
        <v>51</v>
      </c>
      <c r="CD240" s="20">
        <v>0.81818181818181801</v>
      </c>
      <c r="CE240" s="20">
        <v>10.7</v>
      </c>
      <c r="CF240" s="20">
        <v>107.9</v>
      </c>
      <c r="CG240" s="20">
        <v>97.2</v>
      </c>
      <c r="CH240" s="20">
        <v>67.900000000000006</v>
      </c>
      <c r="CI240" s="20">
        <v>-1.2999999999999999E-2</v>
      </c>
      <c r="CJ240" s="20">
        <v>-5.53</v>
      </c>
      <c r="CK240" s="20">
        <v>102.5</v>
      </c>
      <c r="CL240" s="20">
        <v>108</v>
      </c>
      <c r="CM240" s="20">
        <v>-5.53</v>
      </c>
      <c r="CN240" s="20">
        <v>107.2</v>
      </c>
      <c r="CO240" s="20">
        <v>95.8</v>
      </c>
      <c r="CP240" s="63">
        <v>0.78559999999999997</v>
      </c>
      <c r="CQ240" s="20">
        <v>0.4</v>
      </c>
      <c r="CR240" s="20">
        <v>3.6363636363636369E-2</v>
      </c>
      <c r="CS240" s="20">
        <v>1320</v>
      </c>
      <c r="CT240" s="20">
        <v>10.97</v>
      </c>
      <c r="CU240" s="20">
        <v>-1.57</v>
      </c>
      <c r="CV240" s="20">
        <v>834</v>
      </c>
      <c r="CW240" s="20">
        <v>696</v>
      </c>
      <c r="CX240" s="20">
        <v>649</v>
      </c>
      <c r="CY240" s="20">
        <v>0.45800000000000002</v>
      </c>
      <c r="CZ240" s="20">
        <v>122</v>
      </c>
      <c r="DA240" s="20">
        <v>330</v>
      </c>
      <c r="DB240" s="20">
        <v>0.37</v>
      </c>
      <c r="DC240" s="20">
        <v>118</v>
      </c>
      <c r="DD240" s="20">
        <v>165</v>
      </c>
      <c r="DE240" s="20">
        <v>0.71499999999999997</v>
      </c>
      <c r="DF240" s="20">
        <v>108</v>
      </c>
      <c r="DG240" s="20">
        <v>9.8181818181818183</v>
      </c>
      <c r="DH240" s="20">
        <v>414</v>
      </c>
      <c r="DI240" s="20">
        <v>37.636363636363633</v>
      </c>
      <c r="DJ240" s="20">
        <v>181</v>
      </c>
      <c r="DK240" s="20">
        <v>75</v>
      </c>
      <c r="DL240" s="20">
        <v>39</v>
      </c>
      <c r="DM240" s="20">
        <v>135</v>
      </c>
      <c r="DN240" s="20">
        <v>173</v>
      </c>
      <c r="DO240" s="20">
        <v>75.8</v>
      </c>
      <c r="DP240" s="20">
        <v>63.273000000000003</v>
      </c>
      <c r="DQ240" s="20">
        <v>12.545</v>
      </c>
      <c r="DR240" s="20">
        <v>1.341</v>
      </c>
      <c r="DS240" s="20">
        <v>12.273</v>
      </c>
      <c r="DT240" s="20">
        <v>0.55600000000000005</v>
      </c>
      <c r="DU240" s="20">
        <v>30</v>
      </c>
      <c r="DV240" s="20">
        <v>15</v>
      </c>
      <c r="DW240" s="20">
        <v>3.5</v>
      </c>
      <c r="DX240" s="20">
        <v>6.8181818181818183</v>
      </c>
      <c r="DY240" s="20">
        <v>15.7</v>
      </c>
      <c r="DZ240" s="20">
        <v>82</v>
      </c>
      <c r="EA240" s="20">
        <v>0.56200000000000006</v>
      </c>
      <c r="EB240" s="20">
        <v>-1</v>
      </c>
      <c r="EC240" s="66">
        <v>48</v>
      </c>
      <c r="ED240" s="66">
        <v>72</v>
      </c>
      <c r="EE240" s="66">
        <v>39</v>
      </c>
      <c r="EF240" s="66">
        <v>81</v>
      </c>
      <c r="EG240" s="66">
        <v>76</v>
      </c>
      <c r="EH240" s="66">
        <v>52.7</v>
      </c>
      <c r="EI240" s="66">
        <v>76</v>
      </c>
      <c r="EJ240" s="66">
        <v>65</v>
      </c>
      <c r="EK240" s="20">
        <v>10371.24</v>
      </c>
      <c r="EL240" s="20">
        <v>11124.49</v>
      </c>
      <c r="EM240" s="20">
        <v>76.861363636363635</v>
      </c>
      <c r="EN240" s="20">
        <v>82.563818181818178</v>
      </c>
      <c r="EO240" s="20">
        <v>12.2265</v>
      </c>
      <c r="EP240" s="20">
        <v>125.944</v>
      </c>
      <c r="EQ240" s="21">
        <v>89</v>
      </c>
      <c r="ER240" s="21">
        <v>82</v>
      </c>
      <c r="ES240" s="61" t="s">
        <v>117</v>
      </c>
      <c r="ET240" s="61">
        <v>171</v>
      </c>
      <c r="EU240" s="61">
        <v>7</v>
      </c>
    </row>
    <row r="241" spans="1:151" x14ac:dyDescent="0.45">
      <c r="A241" s="64">
        <v>45281</v>
      </c>
      <c r="B241" s="21" t="s">
        <v>268</v>
      </c>
      <c r="C241" s="21">
        <v>10</v>
      </c>
      <c r="D241" s="21" t="s">
        <v>256</v>
      </c>
      <c r="E241" s="21">
        <v>321</v>
      </c>
      <c r="F241" s="50" t="s">
        <v>558</v>
      </c>
      <c r="G241" t="s">
        <v>268</v>
      </c>
      <c r="H241" t="s">
        <v>256</v>
      </c>
      <c r="I241" t="s">
        <v>268</v>
      </c>
      <c r="J241" t="s">
        <v>256</v>
      </c>
      <c r="K241" t="s">
        <v>472</v>
      </c>
      <c r="L241" t="s">
        <v>256</v>
      </c>
      <c r="M241" t="s">
        <v>660</v>
      </c>
      <c r="N241" t="s">
        <v>635</v>
      </c>
      <c r="O241" t="s">
        <v>1364</v>
      </c>
      <c r="P241" t="s">
        <v>1354</v>
      </c>
      <c r="Q241" t="s">
        <v>472</v>
      </c>
      <c r="R241" t="s">
        <v>256</v>
      </c>
      <c r="S241" t="s">
        <v>95</v>
      </c>
      <c r="T241" t="s">
        <v>177</v>
      </c>
      <c r="U241">
        <v>9</v>
      </c>
      <c r="V241">
        <v>9</v>
      </c>
      <c r="W241" s="20">
        <v>0.81818181818181801</v>
      </c>
      <c r="X241" s="20">
        <v>9.9700000000000006</v>
      </c>
      <c r="Y241" s="20">
        <v>109.3</v>
      </c>
      <c r="Z241" s="20">
        <v>99.3</v>
      </c>
      <c r="AA241" s="20">
        <v>68.3</v>
      </c>
      <c r="AB241" s="20">
        <v>1.2E-2</v>
      </c>
      <c r="AC241" s="20">
        <v>-0.55000000000000004</v>
      </c>
      <c r="AD241" s="20">
        <v>104.1</v>
      </c>
      <c r="AE241" s="20">
        <v>104.7</v>
      </c>
      <c r="AF241" s="20">
        <v>-0.55000000000000004</v>
      </c>
      <c r="AG241" s="20">
        <v>107.8</v>
      </c>
      <c r="AH241" s="20">
        <v>99.3</v>
      </c>
      <c r="AI241" s="20">
        <v>0.71989999999999998</v>
      </c>
      <c r="AJ241" s="20">
        <v>-0.2</v>
      </c>
      <c r="AK241" s="20">
        <v>-2.2222222222222223E-2</v>
      </c>
      <c r="AL241" s="20">
        <v>1294</v>
      </c>
      <c r="AM241" s="20">
        <v>8.02</v>
      </c>
      <c r="AN241" s="20">
        <v>-1.53</v>
      </c>
      <c r="AO241" s="20">
        <v>892</v>
      </c>
      <c r="AP241" s="20">
        <v>692</v>
      </c>
      <c r="AQ241" s="20">
        <v>697</v>
      </c>
      <c r="AR241" s="20">
        <v>0.48099999999999998</v>
      </c>
      <c r="AS241" s="20">
        <v>88</v>
      </c>
      <c r="AT241" s="20">
        <v>264</v>
      </c>
      <c r="AU241" s="20">
        <v>0.33300000000000002</v>
      </c>
      <c r="AV241" s="20">
        <v>134</v>
      </c>
      <c r="AW241" s="20">
        <v>201</v>
      </c>
      <c r="AX241" s="20">
        <v>0.66700000000000004</v>
      </c>
      <c r="AY241" s="20">
        <v>122</v>
      </c>
      <c r="AZ241" s="20">
        <v>13.555555555555555</v>
      </c>
      <c r="BA241" s="20">
        <v>475</v>
      </c>
      <c r="BB241" s="20">
        <v>52.777777777777779</v>
      </c>
      <c r="BC241" s="20">
        <v>182</v>
      </c>
      <c r="BD241" s="20">
        <v>74</v>
      </c>
      <c r="BE241" s="20">
        <v>75</v>
      </c>
      <c r="BF241" s="20">
        <v>109</v>
      </c>
      <c r="BG241" s="20">
        <v>163</v>
      </c>
      <c r="BH241" s="20">
        <v>81.099999999999994</v>
      </c>
      <c r="BI241" s="20">
        <v>62.908999999999999</v>
      </c>
      <c r="BJ241" s="20">
        <v>18.181999999999999</v>
      </c>
      <c r="BK241" s="20">
        <v>1.67</v>
      </c>
      <c r="BL241" s="20">
        <v>9.9090000000000007</v>
      </c>
      <c r="BM241" s="20">
        <v>0.67900000000000005</v>
      </c>
      <c r="BN241" s="20">
        <v>24</v>
      </c>
      <c r="BO241" s="20">
        <v>18.3</v>
      </c>
      <c r="BP241" s="20">
        <v>6.8</v>
      </c>
      <c r="BQ241" s="20">
        <v>6.7272727272727275</v>
      </c>
      <c r="BR241" s="20">
        <v>14.8</v>
      </c>
      <c r="BS241" s="20">
        <v>41</v>
      </c>
      <c r="BT241" s="20">
        <v>0.59299999999999997</v>
      </c>
      <c r="BU241" s="20">
        <v>4</v>
      </c>
      <c r="BV241" s="66">
        <v>50</v>
      </c>
      <c r="BW241" s="66">
        <v>122</v>
      </c>
      <c r="BX241" s="66">
        <v>67</v>
      </c>
      <c r="BY241" s="66">
        <v>71</v>
      </c>
      <c r="BZ241" s="66">
        <v>79</v>
      </c>
      <c r="CA241" s="66">
        <v>67</v>
      </c>
      <c r="CB241" s="66">
        <v>39</v>
      </c>
      <c r="CC241" s="66">
        <v>108</v>
      </c>
      <c r="CD241" s="20">
        <v>0.5</v>
      </c>
      <c r="CE241" s="20">
        <v>-5</v>
      </c>
      <c r="CF241" s="20">
        <v>102.8</v>
      </c>
      <c r="CG241" s="20">
        <v>107.8</v>
      </c>
      <c r="CH241" s="20">
        <v>67.400000000000006</v>
      </c>
      <c r="CI241" s="20">
        <v>8.4000000000000005E-2</v>
      </c>
      <c r="CJ241" s="20">
        <v>3</v>
      </c>
      <c r="CK241" s="20">
        <v>107</v>
      </c>
      <c r="CL241" s="20">
        <v>104</v>
      </c>
      <c r="CM241" s="20">
        <v>3</v>
      </c>
      <c r="CN241" s="20">
        <v>103.2</v>
      </c>
      <c r="CO241" s="20">
        <v>107.1</v>
      </c>
      <c r="CP241" s="63">
        <v>0.39600000000000002</v>
      </c>
      <c r="CQ241" s="20">
        <v>-3.5</v>
      </c>
      <c r="CR241" s="20">
        <v>-0.3888888888888889</v>
      </c>
      <c r="CS241" s="20">
        <v>1104</v>
      </c>
      <c r="CT241" s="20">
        <v>-8.36</v>
      </c>
      <c r="CU241" s="20">
        <v>0.42</v>
      </c>
      <c r="CV241" s="20">
        <v>985</v>
      </c>
      <c r="CW241" s="20">
        <v>900</v>
      </c>
      <c r="CX241" s="20">
        <v>718</v>
      </c>
      <c r="CY241" s="20">
        <v>0.45700000000000002</v>
      </c>
      <c r="CZ241" s="20">
        <v>109</v>
      </c>
      <c r="DA241" s="20">
        <v>307</v>
      </c>
      <c r="DB241" s="20">
        <v>0.35499999999999998</v>
      </c>
      <c r="DC241" s="20">
        <v>220</v>
      </c>
      <c r="DD241" s="20">
        <v>318</v>
      </c>
      <c r="DE241" s="20">
        <v>0.69199999999999995</v>
      </c>
      <c r="DF241" s="20">
        <v>132</v>
      </c>
      <c r="DG241" s="20">
        <v>14.666666666666666</v>
      </c>
      <c r="DH241" s="20">
        <v>426</v>
      </c>
      <c r="DI241" s="20">
        <v>47.333333333333336</v>
      </c>
      <c r="DJ241" s="20">
        <v>207</v>
      </c>
      <c r="DK241" s="20">
        <v>76</v>
      </c>
      <c r="DL241" s="20">
        <v>48</v>
      </c>
      <c r="DM241" s="20">
        <v>152</v>
      </c>
      <c r="DN241" s="20">
        <v>203</v>
      </c>
      <c r="DO241" s="20">
        <v>82.1</v>
      </c>
      <c r="DP241" s="20">
        <v>75</v>
      </c>
      <c r="DQ241" s="20">
        <v>7.0830000000000002</v>
      </c>
      <c r="DR241" s="20">
        <v>1.3620000000000001</v>
      </c>
      <c r="DS241" s="20">
        <v>12.667</v>
      </c>
      <c r="DT241" s="20">
        <v>0.5</v>
      </c>
      <c r="DU241" s="20">
        <v>25.6</v>
      </c>
      <c r="DV241" s="20">
        <v>26.5</v>
      </c>
      <c r="DW241" s="20">
        <v>4</v>
      </c>
      <c r="DX241" s="20">
        <v>6.333333333333333</v>
      </c>
      <c r="DY241" s="20">
        <v>16.899999999999999</v>
      </c>
      <c r="DZ241" s="20">
        <v>190</v>
      </c>
      <c r="EA241" s="20">
        <v>0.48799999999999999</v>
      </c>
      <c r="EB241" s="20">
        <v>-2</v>
      </c>
      <c r="EC241" s="66">
        <v>258</v>
      </c>
      <c r="ED241" s="66">
        <v>163</v>
      </c>
      <c r="EE241" s="66">
        <v>219</v>
      </c>
      <c r="EF241" s="66">
        <v>196</v>
      </c>
      <c r="EG241" s="66">
        <v>236</v>
      </c>
      <c r="EH241" s="66">
        <v>165.3</v>
      </c>
      <c r="EI241" s="66">
        <v>192</v>
      </c>
      <c r="EJ241" s="66">
        <v>149</v>
      </c>
      <c r="EK241" s="20">
        <v>11782.539999999999</v>
      </c>
      <c r="EL241" s="20">
        <v>10208.039999999999</v>
      </c>
      <c r="EM241" s="20">
        <v>62.757000000000005</v>
      </c>
      <c r="EN241" s="20">
        <v>85.214363636363643</v>
      </c>
      <c r="EO241" s="20">
        <v>10.2416</v>
      </c>
      <c r="EP241" s="20">
        <v>135.40100000000001</v>
      </c>
      <c r="EQ241" s="21">
        <v>63</v>
      </c>
      <c r="ER241" s="21">
        <v>76</v>
      </c>
      <c r="ES241" s="61" t="s">
        <v>256</v>
      </c>
      <c r="ET241" s="61">
        <v>139</v>
      </c>
      <c r="EU241" s="61">
        <v>-13</v>
      </c>
    </row>
    <row r="242" spans="1:151" x14ac:dyDescent="0.45">
      <c r="A242" s="64">
        <v>45281</v>
      </c>
      <c r="B242" s="21" t="s">
        <v>392</v>
      </c>
      <c r="C242" s="21">
        <v>181</v>
      </c>
      <c r="D242" s="21" t="s">
        <v>363</v>
      </c>
      <c r="E242" s="21">
        <v>158</v>
      </c>
      <c r="F242" s="50" t="s">
        <v>558</v>
      </c>
      <c r="G242" t="s">
        <v>392</v>
      </c>
      <c r="H242" t="s">
        <v>363</v>
      </c>
      <c r="I242" t="s">
        <v>392</v>
      </c>
      <c r="J242" t="s">
        <v>363</v>
      </c>
      <c r="K242" t="s">
        <v>392</v>
      </c>
      <c r="L242" t="s">
        <v>363</v>
      </c>
      <c r="M242" t="s">
        <v>392</v>
      </c>
      <c r="N242" t="s">
        <v>363</v>
      </c>
      <c r="O242" t="s">
        <v>392</v>
      </c>
      <c r="P242" t="s">
        <v>363</v>
      </c>
      <c r="Q242" t="s">
        <v>392</v>
      </c>
      <c r="R242" t="s">
        <v>363</v>
      </c>
      <c r="S242" t="s">
        <v>118</v>
      </c>
      <c r="T242" t="s">
        <v>84</v>
      </c>
      <c r="U242">
        <v>11</v>
      </c>
      <c r="V242">
        <v>8</v>
      </c>
      <c r="W242" s="20">
        <v>0.54545454545454497</v>
      </c>
      <c r="X242" s="20">
        <v>-3.96</v>
      </c>
      <c r="Y242" s="20">
        <v>102.8</v>
      </c>
      <c r="Z242" s="20">
        <v>106.8</v>
      </c>
      <c r="AA242" s="20">
        <v>68.8</v>
      </c>
      <c r="AB242" s="20">
        <v>0.111</v>
      </c>
      <c r="AC242" s="20">
        <v>0.87</v>
      </c>
      <c r="AD242" s="20">
        <v>106.3</v>
      </c>
      <c r="AE242" s="20">
        <v>105.4</v>
      </c>
      <c r="AF242" s="20">
        <v>0.87</v>
      </c>
      <c r="AG242" s="20">
        <v>102.3</v>
      </c>
      <c r="AH242" s="20">
        <v>106.1</v>
      </c>
      <c r="AI242" s="20">
        <v>0.3962</v>
      </c>
      <c r="AJ242" s="20">
        <v>-2.5</v>
      </c>
      <c r="AK242" s="20">
        <v>-0.22727272727272727</v>
      </c>
      <c r="AL242" s="20">
        <v>1154</v>
      </c>
      <c r="AM242" s="20">
        <v>-1.21</v>
      </c>
      <c r="AN242" s="20">
        <v>0.51</v>
      </c>
      <c r="AO242" s="20">
        <v>795</v>
      </c>
      <c r="AP242" s="20">
        <v>814</v>
      </c>
      <c r="AQ242" s="20">
        <v>639</v>
      </c>
      <c r="AR242" s="20">
        <v>0.435</v>
      </c>
      <c r="AS242" s="20">
        <v>90</v>
      </c>
      <c r="AT242" s="20">
        <v>226</v>
      </c>
      <c r="AU242" s="20">
        <v>0.39800000000000002</v>
      </c>
      <c r="AV242" s="20">
        <v>149</v>
      </c>
      <c r="AW242" s="20">
        <v>215</v>
      </c>
      <c r="AX242" s="20">
        <v>0.69299999999999995</v>
      </c>
      <c r="AY242" s="20">
        <v>115</v>
      </c>
      <c r="AZ242" s="20">
        <v>10.454545454545455</v>
      </c>
      <c r="BA242" s="20">
        <v>364</v>
      </c>
      <c r="BB242" s="20">
        <v>33.090909090909093</v>
      </c>
      <c r="BC242" s="20">
        <v>143</v>
      </c>
      <c r="BD242" s="20">
        <v>88</v>
      </c>
      <c r="BE242" s="20">
        <v>32</v>
      </c>
      <c r="BF242" s="20">
        <v>134</v>
      </c>
      <c r="BG242" s="20">
        <v>198</v>
      </c>
      <c r="BH242" s="20">
        <v>72.3</v>
      </c>
      <c r="BI242" s="20">
        <v>74</v>
      </c>
      <c r="BJ242" s="20">
        <v>-1.7270000000000001</v>
      </c>
      <c r="BK242" s="20">
        <v>1.0669999999999999</v>
      </c>
      <c r="BL242" s="20">
        <v>12.182</v>
      </c>
      <c r="BM242" s="20">
        <v>0.65700000000000003</v>
      </c>
      <c r="BN242" s="20">
        <v>20.5</v>
      </c>
      <c r="BO242" s="20">
        <v>19.5</v>
      </c>
      <c r="BP242" s="20">
        <v>2.9</v>
      </c>
      <c r="BQ242" s="20">
        <v>8</v>
      </c>
      <c r="BR242" s="20">
        <v>18</v>
      </c>
      <c r="BS242" s="20">
        <v>143</v>
      </c>
      <c r="BT242" s="20">
        <v>0.52200000000000002</v>
      </c>
      <c r="BU242" s="20">
        <v>12</v>
      </c>
      <c r="BV242" s="66">
        <v>165</v>
      </c>
      <c r="BW242" s="66">
        <v>223</v>
      </c>
      <c r="BX242" s="66">
        <v>166</v>
      </c>
      <c r="BY242" s="66">
        <v>238</v>
      </c>
      <c r="BZ242" s="66">
        <v>223</v>
      </c>
      <c r="CA242" s="66">
        <v>163.5</v>
      </c>
      <c r="CB242" s="66">
        <v>143</v>
      </c>
      <c r="CC242" s="66">
        <v>221</v>
      </c>
      <c r="CD242" s="20">
        <v>0.44444444444444398</v>
      </c>
      <c r="CE242" s="20">
        <v>-14.36</v>
      </c>
      <c r="CF242" s="20">
        <v>94</v>
      </c>
      <c r="CG242" s="20">
        <v>108.3</v>
      </c>
      <c r="CH242" s="20">
        <v>68.8</v>
      </c>
      <c r="CI242" s="20">
        <v>0.17100000000000001</v>
      </c>
      <c r="CJ242" s="20">
        <v>2.3199999999999998</v>
      </c>
      <c r="CK242" s="20">
        <v>103.7</v>
      </c>
      <c r="CL242" s="20">
        <v>101.4</v>
      </c>
      <c r="CM242" s="20">
        <v>5.0999999999999996</v>
      </c>
      <c r="CN242" s="20">
        <v>95</v>
      </c>
      <c r="CO242" s="20">
        <v>108.1</v>
      </c>
      <c r="CP242" s="63">
        <v>0.18429999999999999</v>
      </c>
      <c r="CQ242" s="20">
        <v>-2.7</v>
      </c>
      <c r="CR242" s="20">
        <v>-0.33750000000000002</v>
      </c>
      <c r="CS242" s="20">
        <v>1027</v>
      </c>
      <c r="CT242" s="20">
        <v>-14.55</v>
      </c>
      <c r="CU242" s="20">
        <v>-0.55000000000000004</v>
      </c>
      <c r="CV242" s="20">
        <v>591</v>
      </c>
      <c r="CW242" s="20">
        <v>691</v>
      </c>
      <c r="CX242" s="20">
        <v>554</v>
      </c>
      <c r="CY242" s="20">
        <v>0.40400000000000003</v>
      </c>
      <c r="CZ242" s="20">
        <v>63</v>
      </c>
      <c r="DA242" s="20">
        <v>200</v>
      </c>
      <c r="DB242" s="20">
        <v>0.315</v>
      </c>
      <c r="DC242" s="20">
        <v>80</v>
      </c>
      <c r="DD242" s="20">
        <v>112</v>
      </c>
      <c r="DE242" s="20">
        <v>0.71399999999999997</v>
      </c>
      <c r="DF242" s="20">
        <v>83</v>
      </c>
      <c r="DG242" s="20">
        <v>10.375</v>
      </c>
      <c r="DH242" s="20">
        <v>315</v>
      </c>
      <c r="DI242" s="20">
        <v>39.375</v>
      </c>
      <c r="DJ242" s="20">
        <v>121</v>
      </c>
      <c r="DK242" s="20">
        <v>70</v>
      </c>
      <c r="DL242" s="20">
        <v>20</v>
      </c>
      <c r="DM242" s="20">
        <v>129</v>
      </c>
      <c r="DN242" s="20">
        <v>117</v>
      </c>
      <c r="DO242" s="20">
        <v>65.7</v>
      </c>
      <c r="DP242" s="20">
        <v>76.778000000000006</v>
      </c>
      <c r="DQ242" s="20">
        <v>-11.111000000000001</v>
      </c>
      <c r="DR242" s="20">
        <v>0.93799999999999994</v>
      </c>
      <c r="DS242" s="20">
        <v>14.333</v>
      </c>
      <c r="DT242" s="20">
        <v>0.54300000000000004</v>
      </c>
      <c r="DU242" s="20">
        <v>22.2</v>
      </c>
      <c r="DV242" s="20">
        <v>12.4</v>
      </c>
      <c r="DW242" s="20">
        <v>2.2000000000000002</v>
      </c>
      <c r="DX242" s="20">
        <v>7.7777777777777777</v>
      </c>
      <c r="DY242" s="20">
        <v>13</v>
      </c>
      <c r="DZ242" s="20">
        <v>157</v>
      </c>
      <c r="EA242" s="20">
        <v>0.51</v>
      </c>
      <c r="EB242" s="20">
        <v>-3</v>
      </c>
      <c r="EC242" s="66">
        <v>287</v>
      </c>
      <c r="ED242" s="66">
        <v>248</v>
      </c>
      <c r="EE242" s="66">
        <v>189</v>
      </c>
      <c r="EF242" s="66">
        <v>330</v>
      </c>
      <c r="EG242" s="66">
        <v>329</v>
      </c>
      <c r="EH242" s="66">
        <v>224</v>
      </c>
      <c r="EI242" s="66">
        <v>158</v>
      </c>
      <c r="EJ242" s="66">
        <v>213</v>
      </c>
      <c r="EK242" s="20">
        <v>11133.24</v>
      </c>
      <c r="EL242" s="20">
        <v>10039.199999999999</v>
      </c>
      <c r="EM242" s="20">
        <v>94.748888888888885</v>
      </c>
      <c r="EN242" s="20">
        <v>114.664</v>
      </c>
      <c r="EO242" s="20">
        <v>12.852</v>
      </c>
      <c r="EP242" s="20">
        <v>81.080999999999989</v>
      </c>
      <c r="EQ242" s="21">
        <v>77</v>
      </c>
      <c r="ER242" s="21">
        <v>71</v>
      </c>
      <c r="ES242" s="61" t="s">
        <v>392</v>
      </c>
      <c r="ET242" s="61">
        <v>148</v>
      </c>
      <c r="EU242" s="61">
        <v>6</v>
      </c>
    </row>
    <row r="243" spans="1:151" x14ac:dyDescent="0.45">
      <c r="A243" s="64">
        <v>45281</v>
      </c>
      <c r="B243" s="21" t="s">
        <v>225</v>
      </c>
      <c r="C243" s="21">
        <v>92</v>
      </c>
      <c r="D243" s="21" t="s">
        <v>382</v>
      </c>
      <c r="E243" s="21">
        <v>45</v>
      </c>
      <c r="F243" s="50" t="s">
        <v>558</v>
      </c>
      <c r="G243" t="s">
        <v>225</v>
      </c>
      <c r="H243" t="s">
        <v>382</v>
      </c>
      <c r="I243" t="s">
        <v>225</v>
      </c>
      <c r="J243" t="s">
        <v>382</v>
      </c>
      <c r="K243" t="s">
        <v>225</v>
      </c>
      <c r="L243" t="s">
        <v>1317</v>
      </c>
      <c r="M243" t="s">
        <v>225</v>
      </c>
      <c r="N243" t="s">
        <v>725</v>
      </c>
      <c r="O243" t="s">
        <v>225</v>
      </c>
      <c r="P243" t="s">
        <v>1409</v>
      </c>
      <c r="Q243" t="s">
        <v>225</v>
      </c>
      <c r="R243" t="s">
        <v>382</v>
      </c>
      <c r="S243" t="s">
        <v>82</v>
      </c>
      <c r="T243" t="s">
        <v>312</v>
      </c>
      <c r="U243">
        <v>11</v>
      </c>
      <c r="V243">
        <v>10</v>
      </c>
      <c r="W243" s="20">
        <v>0.45454545454545398</v>
      </c>
      <c r="X243" s="20">
        <v>-2.65</v>
      </c>
      <c r="Y243" s="20">
        <v>95.7</v>
      </c>
      <c r="Z243" s="20">
        <v>98.3</v>
      </c>
      <c r="AA243" s="20">
        <v>72</v>
      </c>
      <c r="AB243" s="20">
        <v>-8.2000000000000003E-2</v>
      </c>
      <c r="AC243" s="20">
        <v>-4.8499999999999996</v>
      </c>
      <c r="AD243" s="20">
        <v>103</v>
      </c>
      <c r="AE243" s="20">
        <v>107.9</v>
      </c>
      <c r="AF243" s="20">
        <v>-4.8499999999999996</v>
      </c>
      <c r="AG243" s="20">
        <v>95.7</v>
      </c>
      <c r="AH243" s="20">
        <v>97.3</v>
      </c>
      <c r="AI243" s="20">
        <v>0.45169999999999999</v>
      </c>
      <c r="AJ243" s="20">
        <v>-3.9</v>
      </c>
      <c r="AK243" s="20">
        <v>-0.35454545454545455</v>
      </c>
      <c r="AL243" s="20">
        <v>1115</v>
      </c>
      <c r="AM243" s="20">
        <v>-1.41</v>
      </c>
      <c r="AN243" s="20">
        <v>-3.14</v>
      </c>
      <c r="AO243" s="20">
        <v>781</v>
      </c>
      <c r="AP243" s="20">
        <v>762</v>
      </c>
      <c r="AQ243" s="20">
        <v>655</v>
      </c>
      <c r="AR243" s="20">
        <v>0.40500000000000003</v>
      </c>
      <c r="AS243" s="20">
        <v>75</v>
      </c>
      <c r="AT243" s="20">
        <v>254</v>
      </c>
      <c r="AU243" s="20">
        <v>0.29499999999999998</v>
      </c>
      <c r="AV243" s="20">
        <v>176</v>
      </c>
      <c r="AW243" s="20">
        <v>278</v>
      </c>
      <c r="AX243" s="20">
        <v>0.63300000000000001</v>
      </c>
      <c r="AY243" s="20">
        <v>147</v>
      </c>
      <c r="AZ243" s="20">
        <v>13.363636363636363</v>
      </c>
      <c r="BA243" s="20">
        <v>426</v>
      </c>
      <c r="BB243" s="20">
        <v>38.727272727272727</v>
      </c>
      <c r="BC243" s="20">
        <v>147</v>
      </c>
      <c r="BD243" s="20">
        <v>95</v>
      </c>
      <c r="BE243" s="20">
        <v>51</v>
      </c>
      <c r="BF243" s="20">
        <v>170</v>
      </c>
      <c r="BG243" s="20">
        <v>227</v>
      </c>
      <c r="BH243" s="20">
        <v>71</v>
      </c>
      <c r="BI243" s="20">
        <v>69.272999999999996</v>
      </c>
      <c r="BJ243" s="20">
        <v>1.7270000000000001</v>
      </c>
      <c r="BK243" s="20">
        <v>0.86499999999999999</v>
      </c>
      <c r="BL243" s="20">
        <v>15.455</v>
      </c>
      <c r="BM243" s="20">
        <v>0.55900000000000005</v>
      </c>
      <c r="BN243" s="20">
        <v>23.1</v>
      </c>
      <c r="BO243" s="20">
        <v>25.3</v>
      </c>
      <c r="BP243" s="20">
        <v>4.5999999999999996</v>
      </c>
      <c r="BQ243" s="20">
        <v>8.6363636363636367</v>
      </c>
      <c r="BR243" s="20">
        <v>20.6</v>
      </c>
      <c r="BS243" s="20">
        <v>253</v>
      </c>
      <c r="BT243" s="20">
        <v>0.45400000000000001</v>
      </c>
      <c r="BU243" s="20">
        <v>0</v>
      </c>
      <c r="BV243" s="66">
        <v>217</v>
      </c>
      <c r="BW243" s="66">
        <v>137</v>
      </c>
      <c r="BX243" s="66">
        <v>259</v>
      </c>
      <c r="BY243" s="66">
        <v>207</v>
      </c>
      <c r="BZ243" s="66">
        <v>202</v>
      </c>
      <c r="CA243" s="66">
        <v>178.5</v>
      </c>
      <c r="CB243" s="66">
        <v>253</v>
      </c>
      <c r="CC243" s="66">
        <v>157</v>
      </c>
      <c r="CD243" s="20">
        <v>0.36363636363636398</v>
      </c>
      <c r="CE243" s="20">
        <v>-9.2200000000000006</v>
      </c>
      <c r="CF243" s="20">
        <v>98</v>
      </c>
      <c r="CG243" s="20">
        <v>107.2</v>
      </c>
      <c r="CH243" s="20">
        <v>69.099999999999994</v>
      </c>
      <c r="CI243" s="20">
        <v>-0.11600000000000001</v>
      </c>
      <c r="CJ243" s="20">
        <v>-3.04</v>
      </c>
      <c r="CK243" s="20">
        <v>102.8</v>
      </c>
      <c r="CL243" s="20">
        <v>105.9</v>
      </c>
      <c r="CM243" s="20">
        <v>-3.04</v>
      </c>
      <c r="CN243" s="20">
        <v>98.3</v>
      </c>
      <c r="CO243" s="20">
        <v>107.6</v>
      </c>
      <c r="CP243" s="63">
        <v>0.2601</v>
      </c>
      <c r="CQ243" s="20">
        <v>-5.3</v>
      </c>
      <c r="CR243" s="20">
        <v>-0.53</v>
      </c>
      <c r="CS243" s="20">
        <v>1035</v>
      </c>
      <c r="CT243" s="20">
        <v>-8.81</v>
      </c>
      <c r="CU243" s="20">
        <v>-5.01</v>
      </c>
      <c r="CV243" s="20">
        <v>774</v>
      </c>
      <c r="CW243" s="20">
        <v>755</v>
      </c>
      <c r="CX243" s="20">
        <v>655</v>
      </c>
      <c r="CY243" s="20">
        <v>0.443</v>
      </c>
      <c r="CZ243" s="20">
        <v>69</v>
      </c>
      <c r="DA243" s="20">
        <v>215</v>
      </c>
      <c r="DB243" s="20">
        <v>0.32100000000000001</v>
      </c>
      <c r="DC243" s="20">
        <v>125</v>
      </c>
      <c r="DD243" s="20">
        <v>182</v>
      </c>
      <c r="DE243" s="20">
        <v>0.68700000000000006</v>
      </c>
      <c r="DF243" s="20">
        <v>93</v>
      </c>
      <c r="DG243" s="20">
        <v>9.3000000000000007</v>
      </c>
      <c r="DH243" s="20">
        <v>366</v>
      </c>
      <c r="DI243" s="20">
        <v>36.6</v>
      </c>
      <c r="DJ243" s="20">
        <v>160</v>
      </c>
      <c r="DK243" s="20">
        <v>81</v>
      </c>
      <c r="DL243" s="20">
        <v>52</v>
      </c>
      <c r="DM243" s="20">
        <v>120</v>
      </c>
      <c r="DN243" s="20">
        <v>158</v>
      </c>
      <c r="DO243" s="20">
        <v>70.400000000000006</v>
      </c>
      <c r="DP243" s="20">
        <v>68.635999999999996</v>
      </c>
      <c r="DQ243" s="20">
        <v>1.7270000000000001</v>
      </c>
      <c r="DR243" s="20">
        <v>1.333</v>
      </c>
      <c r="DS243" s="20">
        <v>10.909000000000001</v>
      </c>
      <c r="DT243" s="20">
        <v>0.67500000000000004</v>
      </c>
      <c r="DU243" s="20">
        <v>19.5</v>
      </c>
      <c r="DV243" s="20">
        <v>16.5</v>
      </c>
      <c r="DW243" s="20">
        <v>4.7</v>
      </c>
      <c r="DX243" s="20">
        <v>7.3636363636363633</v>
      </c>
      <c r="DY243" s="20">
        <v>14.4</v>
      </c>
      <c r="DZ243" s="20">
        <v>275</v>
      </c>
      <c r="EA243" s="20">
        <v>0.438</v>
      </c>
      <c r="EB243" s="20">
        <v>-1</v>
      </c>
      <c r="EC243" s="66">
        <v>264</v>
      </c>
      <c r="ED243" s="66">
        <v>316</v>
      </c>
      <c r="EE243" s="66">
        <v>297</v>
      </c>
      <c r="EF243" s="66">
        <v>290</v>
      </c>
      <c r="EG243" s="66">
        <v>284</v>
      </c>
      <c r="EH243" s="66">
        <v>244.2</v>
      </c>
      <c r="EI243" s="66">
        <v>275</v>
      </c>
      <c r="EJ243" s="66">
        <v>293</v>
      </c>
      <c r="EK243" s="20">
        <v>10259.040000000001</v>
      </c>
      <c r="EL243" s="20">
        <v>9633.4</v>
      </c>
      <c r="EM243" s="20">
        <v>113.80499999999999</v>
      </c>
      <c r="EN243" s="20">
        <v>94.214090909090913</v>
      </c>
      <c r="EO243" s="20">
        <v>14.152200000000002</v>
      </c>
      <c r="EP243" s="20">
        <v>100.014</v>
      </c>
      <c r="EQ243" s="21">
        <v>80</v>
      </c>
      <c r="ER243" s="21">
        <v>82</v>
      </c>
      <c r="ES243" s="61" t="s">
        <v>382</v>
      </c>
      <c r="ET243" s="61">
        <v>162</v>
      </c>
      <c r="EU243" s="61">
        <v>-2</v>
      </c>
    </row>
    <row r="244" spans="1:151" x14ac:dyDescent="0.45">
      <c r="A244" s="64">
        <v>45282</v>
      </c>
      <c r="B244" s="21" t="s">
        <v>335</v>
      </c>
      <c r="C244" s="21">
        <v>170</v>
      </c>
      <c r="D244" s="21" t="s">
        <v>193</v>
      </c>
      <c r="E244" s="21">
        <v>338</v>
      </c>
      <c r="F244" s="50" t="s">
        <v>558</v>
      </c>
      <c r="G244" t="s">
        <v>335</v>
      </c>
      <c r="H244" t="s">
        <v>193</v>
      </c>
      <c r="I244" t="s">
        <v>335</v>
      </c>
      <c r="J244" t="s">
        <v>193</v>
      </c>
      <c r="K244" t="s">
        <v>335</v>
      </c>
      <c r="L244" t="s">
        <v>193</v>
      </c>
      <c r="M244" t="s">
        <v>1258</v>
      </c>
      <c r="N244" t="s">
        <v>193</v>
      </c>
      <c r="O244" t="s">
        <v>1392</v>
      </c>
      <c r="P244" t="s">
        <v>193</v>
      </c>
      <c r="Q244" t="s">
        <v>478</v>
      </c>
      <c r="R244" t="s">
        <v>193</v>
      </c>
      <c r="S244" t="s">
        <v>86</v>
      </c>
      <c r="T244" t="s">
        <v>149</v>
      </c>
      <c r="U244">
        <v>9</v>
      </c>
      <c r="V244">
        <v>11</v>
      </c>
      <c r="W244" s="20">
        <v>0.4</v>
      </c>
      <c r="X244" s="20">
        <v>-6.42</v>
      </c>
      <c r="Y244" s="20">
        <v>102.7</v>
      </c>
      <c r="Z244" s="20">
        <v>109.1</v>
      </c>
      <c r="AA244" s="20">
        <v>69.3</v>
      </c>
      <c r="AB244" s="20">
        <v>-4.2000000000000003E-2</v>
      </c>
      <c r="AC244" s="20">
        <v>2.12</v>
      </c>
      <c r="AD244" s="20">
        <v>104.7</v>
      </c>
      <c r="AE244" s="20">
        <v>102.5</v>
      </c>
      <c r="AF244" s="20">
        <v>2.12</v>
      </c>
      <c r="AG244" s="20">
        <v>102.1</v>
      </c>
      <c r="AH244" s="20">
        <v>109.3</v>
      </c>
      <c r="AI244" s="20">
        <v>0.31259999999999999</v>
      </c>
      <c r="AJ244" s="20">
        <v>-3.8</v>
      </c>
      <c r="AK244" s="20">
        <v>-0.42222222222222222</v>
      </c>
      <c r="AL244" s="20">
        <v>1063</v>
      </c>
      <c r="AM244" s="20">
        <v>-6.21</v>
      </c>
      <c r="AN244" s="20">
        <v>-0.55000000000000004</v>
      </c>
      <c r="AO244" s="20">
        <v>709</v>
      </c>
      <c r="AP244" s="20">
        <v>721</v>
      </c>
      <c r="AQ244" s="20">
        <v>540</v>
      </c>
      <c r="AR244" s="20">
        <v>0.44400000000000001</v>
      </c>
      <c r="AS244" s="20">
        <v>88</v>
      </c>
      <c r="AT244" s="20">
        <v>225</v>
      </c>
      <c r="AU244" s="20">
        <v>0.39100000000000001</v>
      </c>
      <c r="AV244" s="20">
        <v>141</v>
      </c>
      <c r="AW244" s="20">
        <v>195</v>
      </c>
      <c r="AX244" s="20">
        <v>0.72299999999999998</v>
      </c>
      <c r="AY244" s="20">
        <v>75</v>
      </c>
      <c r="AZ244" s="20">
        <v>8.3333333333333339</v>
      </c>
      <c r="BA244" s="20">
        <v>313</v>
      </c>
      <c r="BB244" s="20">
        <v>34.777777777777779</v>
      </c>
      <c r="BC244" s="20">
        <v>146</v>
      </c>
      <c r="BD244" s="20">
        <v>59</v>
      </c>
      <c r="BE244" s="20">
        <v>24</v>
      </c>
      <c r="BF244" s="20">
        <v>135</v>
      </c>
      <c r="BG244" s="20">
        <v>176</v>
      </c>
      <c r="BH244" s="20">
        <v>70.900000000000006</v>
      </c>
      <c r="BI244" s="20">
        <v>72.099999999999994</v>
      </c>
      <c r="BJ244" s="20">
        <v>-1.2</v>
      </c>
      <c r="BK244" s="20">
        <v>1.081</v>
      </c>
      <c r="BL244" s="20">
        <v>13.5</v>
      </c>
      <c r="BM244" s="20">
        <v>0.437</v>
      </c>
      <c r="BN244" s="20">
        <v>22.5</v>
      </c>
      <c r="BO244" s="20">
        <v>19.5</v>
      </c>
      <c r="BP244" s="20">
        <v>2.4</v>
      </c>
      <c r="BQ244" s="20">
        <v>5.9</v>
      </c>
      <c r="BR244" s="20">
        <v>17.600000000000001</v>
      </c>
      <c r="BS244" s="20">
        <v>31</v>
      </c>
      <c r="BT244" s="20">
        <v>0.60899999999999999</v>
      </c>
      <c r="BU244" s="20">
        <v>0</v>
      </c>
      <c r="BV244" s="66">
        <v>244</v>
      </c>
      <c r="BW244" s="66">
        <v>285</v>
      </c>
      <c r="BX244" s="66">
        <v>245</v>
      </c>
      <c r="BY244" s="66">
        <v>249</v>
      </c>
      <c r="BZ244" s="66">
        <v>255</v>
      </c>
      <c r="CA244" s="66">
        <v>209.5</v>
      </c>
      <c r="CB244" s="66">
        <v>244</v>
      </c>
      <c r="CC244" s="66">
        <v>262</v>
      </c>
      <c r="CD244" s="20">
        <v>0.69230769230769196</v>
      </c>
      <c r="CE244" s="20">
        <v>4.7300000000000004</v>
      </c>
      <c r="CF244" s="20">
        <v>108.4</v>
      </c>
      <c r="CG244" s="20">
        <v>103.7</v>
      </c>
      <c r="CH244" s="20">
        <v>65.099999999999994</v>
      </c>
      <c r="CI244" s="20">
        <v>6.9000000000000006E-2</v>
      </c>
      <c r="CJ244" s="20">
        <v>1.93</v>
      </c>
      <c r="CK244" s="20">
        <v>105.9</v>
      </c>
      <c r="CL244" s="20">
        <v>103.9</v>
      </c>
      <c r="CM244" s="20">
        <v>1.93</v>
      </c>
      <c r="CN244" s="20">
        <v>108.8</v>
      </c>
      <c r="CO244" s="20">
        <v>103.7</v>
      </c>
      <c r="CP244" s="63">
        <v>0.63339999999999996</v>
      </c>
      <c r="CQ244" s="20">
        <v>-1.2</v>
      </c>
      <c r="CR244" s="20">
        <v>-0.10909090909090909</v>
      </c>
      <c r="CS244" s="20">
        <v>1255</v>
      </c>
      <c r="CT244" s="20">
        <v>4.0599999999999996</v>
      </c>
      <c r="CU244" s="20">
        <v>1.88</v>
      </c>
      <c r="CV244" s="20">
        <v>958</v>
      </c>
      <c r="CW244" s="20">
        <v>834</v>
      </c>
      <c r="CX244" s="20">
        <v>739</v>
      </c>
      <c r="CY244" s="20">
        <v>0.48</v>
      </c>
      <c r="CZ244" s="20">
        <v>131</v>
      </c>
      <c r="DA244" s="20">
        <v>348</v>
      </c>
      <c r="DB244" s="20">
        <v>0.376</v>
      </c>
      <c r="DC244" s="20">
        <v>117</v>
      </c>
      <c r="DD244" s="20">
        <v>172</v>
      </c>
      <c r="DE244" s="20">
        <v>0.68</v>
      </c>
      <c r="DF244" s="20">
        <v>105</v>
      </c>
      <c r="DG244" s="20">
        <v>9.545454545454545</v>
      </c>
      <c r="DH244" s="20">
        <v>443</v>
      </c>
      <c r="DI244" s="20">
        <v>40.272727272727273</v>
      </c>
      <c r="DJ244" s="20">
        <v>182</v>
      </c>
      <c r="DK244" s="20">
        <v>63</v>
      </c>
      <c r="DL244" s="20">
        <v>42</v>
      </c>
      <c r="DM244" s="20">
        <v>126</v>
      </c>
      <c r="DN244" s="20">
        <v>184</v>
      </c>
      <c r="DO244" s="20">
        <v>73.7</v>
      </c>
      <c r="DP244" s="20">
        <v>64.153999999999996</v>
      </c>
      <c r="DQ244" s="20">
        <v>9.5380000000000003</v>
      </c>
      <c r="DR244" s="20">
        <v>1.444</v>
      </c>
      <c r="DS244" s="20">
        <v>9.6920000000000002</v>
      </c>
      <c r="DT244" s="20">
        <v>0.5</v>
      </c>
      <c r="DU244" s="20">
        <v>26.8</v>
      </c>
      <c r="DV244" s="20">
        <v>13.2</v>
      </c>
      <c r="DW244" s="20">
        <v>3.2</v>
      </c>
      <c r="DX244" s="20">
        <v>4.8461538461538458</v>
      </c>
      <c r="DY244" s="20">
        <v>14.2</v>
      </c>
      <c r="DZ244" s="20">
        <v>74</v>
      </c>
      <c r="EA244" s="20">
        <v>0.56499999999999995</v>
      </c>
      <c r="EB244" s="20">
        <v>29</v>
      </c>
      <c r="EC244" s="66">
        <v>103</v>
      </c>
      <c r="ED244" s="66">
        <v>74</v>
      </c>
      <c r="EE244" s="66">
        <v>102</v>
      </c>
      <c r="EF244" s="66">
        <v>96</v>
      </c>
      <c r="EG244" s="66">
        <v>112</v>
      </c>
      <c r="EH244" s="66">
        <v>80.3</v>
      </c>
      <c r="EI244" s="66">
        <v>80</v>
      </c>
      <c r="EJ244" s="66">
        <v>36</v>
      </c>
      <c r="EK244" s="20">
        <v>10649.99</v>
      </c>
      <c r="EL244" s="20">
        <v>11826.44</v>
      </c>
      <c r="EM244" s="20">
        <v>65.42307692307692</v>
      </c>
      <c r="EN244" s="20">
        <v>57.182800000000007</v>
      </c>
      <c r="EO244" s="20">
        <v>11.968000000000002</v>
      </c>
      <c r="EP244" s="20">
        <v>133.03199999999998</v>
      </c>
      <c r="EQ244" s="21">
        <v>70</v>
      </c>
      <c r="ER244" s="21">
        <v>69</v>
      </c>
      <c r="ES244" s="61" t="s">
        <v>335</v>
      </c>
      <c r="ET244" s="61">
        <v>139</v>
      </c>
      <c r="EU244" s="61">
        <v>1</v>
      </c>
    </row>
    <row r="245" spans="1:151" x14ac:dyDescent="0.45">
      <c r="A245" s="64">
        <v>45282</v>
      </c>
      <c r="B245" s="21" t="s">
        <v>42</v>
      </c>
      <c r="C245" s="21">
        <v>160</v>
      </c>
      <c r="D245" s="21" t="s">
        <v>204</v>
      </c>
      <c r="E245" s="21">
        <v>98</v>
      </c>
      <c r="F245" s="50" t="s">
        <v>558</v>
      </c>
      <c r="G245" t="s">
        <v>42</v>
      </c>
      <c r="H245" t="s">
        <v>204</v>
      </c>
      <c r="I245" t="s">
        <v>42</v>
      </c>
      <c r="J245" t="s">
        <v>204</v>
      </c>
      <c r="K245" t="s">
        <v>42</v>
      </c>
      <c r="L245" t="s">
        <v>204</v>
      </c>
      <c r="M245" t="s">
        <v>42</v>
      </c>
      <c r="N245" t="s">
        <v>204</v>
      </c>
      <c r="O245" t="s">
        <v>42</v>
      </c>
      <c r="P245" t="s">
        <v>204</v>
      </c>
      <c r="Q245" t="s">
        <v>42</v>
      </c>
      <c r="R245" t="s">
        <v>204</v>
      </c>
      <c r="S245" t="s">
        <v>15</v>
      </c>
      <c r="T245" t="s">
        <v>15</v>
      </c>
      <c r="U245">
        <v>12</v>
      </c>
      <c r="V245">
        <v>12</v>
      </c>
      <c r="W245" s="20">
        <v>0.75</v>
      </c>
      <c r="X245" s="20">
        <v>21.87</v>
      </c>
      <c r="Y245" s="20">
        <v>116.1</v>
      </c>
      <c r="Z245" s="20">
        <v>94.2</v>
      </c>
      <c r="AA245" s="20">
        <v>70.099999999999994</v>
      </c>
      <c r="AB245" s="20">
        <v>4.0000000000000001E-3</v>
      </c>
      <c r="AC245" s="20">
        <v>8.6999999999999993</v>
      </c>
      <c r="AD245" s="20">
        <v>108.3</v>
      </c>
      <c r="AE245" s="20">
        <v>99.6</v>
      </c>
      <c r="AF245" s="20">
        <v>7.21</v>
      </c>
      <c r="AG245" s="20">
        <v>115.8</v>
      </c>
      <c r="AH245" s="20">
        <v>95</v>
      </c>
      <c r="AI245" s="20">
        <v>0.9073</v>
      </c>
      <c r="AJ245" s="20">
        <v>1.8</v>
      </c>
      <c r="AK245" s="20">
        <v>0.15</v>
      </c>
      <c r="AL245" s="20">
        <v>1396</v>
      </c>
      <c r="AM245" s="20">
        <v>18.14</v>
      </c>
      <c r="AN245" s="20">
        <v>7.48</v>
      </c>
      <c r="AO245" s="20">
        <v>939</v>
      </c>
      <c r="AP245" s="20">
        <v>811</v>
      </c>
      <c r="AQ245" s="20">
        <v>713</v>
      </c>
      <c r="AR245" s="20">
        <v>0.47499999999999998</v>
      </c>
      <c r="AS245" s="20">
        <v>100</v>
      </c>
      <c r="AT245" s="20">
        <v>304</v>
      </c>
      <c r="AU245" s="20">
        <v>0.32900000000000001</v>
      </c>
      <c r="AV245" s="20">
        <v>161</v>
      </c>
      <c r="AW245" s="20">
        <v>219</v>
      </c>
      <c r="AX245" s="20">
        <v>0.73499999999999999</v>
      </c>
      <c r="AY245" s="20">
        <v>102</v>
      </c>
      <c r="AZ245" s="20">
        <v>8.5</v>
      </c>
      <c r="BA245" s="20">
        <v>397</v>
      </c>
      <c r="BB245" s="20">
        <v>33.083333333333336</v>
      </c>
      <c r="BC245" s="20">
        <v>184</v>
      </c>
      <c r="BD245" s="20">
        <v>102</v>
      </c>
      <c r="BE245" s="20">
        <v>25</v>
      </c>
      <c r="BF245" s="20">
        <v>125</v>
      </c>
      <c r="BG245" s="20">
        <v>195</v>
      </c>
      <c r="BH245" s="20">
        <v>78.2</v>
      </c>
      <c r="BI245" s="20">
        <v>67.582999999999998</v>
      </c>
      <c r="BJ245" s="20">
        <v>10.667</v>
      </c>
      <c r="BK245" s="20">
        <v>1.472</v>
      </c>
      <c r="BL245" s="20">
        <v>10.417</v>
      </c>
      <c r="BM245" s="20">
        <v>0.81599999999999995</v>
      </c>
      <c r="BN245" s="20">
        <v>25.3</v>
      </c>
      <c r="BO245" s="20">
        <v>18.2</v>
      </c>
      <c r="BP245" s="20">
        <v>2.1</v>
      </c>
      <c r="BQ245" s="20">
        <v>8.5</v>
      </c>
      <c r="BR245" s="20">
        <v>16.2</v>
      </c>
      <c r="BS245" s="20">
        <v>10</v>
      </c>
      <c r="BT245" s="20">
        <v>0.65200000000000002</v>
      </c>
      <c r="BU245" s="20">
        <v>2</v>
      </c>
      <c r="BV245" s="66">
        <v>10</v>
      </c>
      <c r="BW245" s="66">
        <v>8</v>
      </c>
      <c r="BX245" s="66">
        <v>14</v>
      </c>
      <c r="BY245" s="66">
        <v>11</v>
      </c>
      <c r="BZ245" s="66">
        <v>15</v>
      </c>
      <c r="CA245" s="66">
        <v>10.3</v>
      </c>
      <c r="CB245" s="66">
        <v>10</v>
      </c>
      <c r="CC245" s="66">
        <v>20</v>
      </c>
      <c r="CD245" s="20">
        <v>0.58333333333333304</v>
      </c>
      <c r="CE245" s="20">
        <v>-1.26</v>
      </c>
      <c r="CF245" s="20">
        <v>107.7</v>
      </c>
      <c r="CG245" s="20">
        <v>108.9</v>
      </c>
      <c r="CH245" s="20">
        <v>68.099999999999994</v>
      </c>
      <c r="CI245" s="20">
        <v>-2.4E-2</v>
      </c>
      <c r="CJ245" s="20">
        <v>-6.33</v>
      </c>
      <c r="CK245" s="20">
        <v>99.7</v>
      </c>
      <c r="CL245" s="20">
        <v>106</v>
      </c>
      <c r="CM245" s="20">
        <v>-8.5299999999999994</v>
      </c>
      <c r="CN245" s="20">
        <v>108.1</v>
      </c>
      <c r="CO245" s="20">
        <v>108.3</v>
      </c>
      <c r="CP245" s="63">
        <v>0.49619999999999997</v>
      </c>
      <c r="CQ245" s="20">
        <v>-2.7</v>
      </c>
      <c r="CR245" s="20">
        <v>-0.22500000000000001</v>
      </c>
      <c r="CS245" s="20">
        <v>1196</v>
      </c>
      <c r="CT245" s="20">
        <v>0.69</v>
      </c>
      <c r="CU245" s="20">
        <v>-3.31</v>
      </c>
      <c r="CV245" s="20">
        <v>907</v>
      </c>
      <c r="CW245" s="20">
        <v>859</v>
      </c>
      <c r="CX245" s="20">
        <v>692</v>
      </c>
      <c r="CY245" s="20">
        <v>0.439</v>
      </c>
      <c r="CZ245" s="20">
        <v>106</v>
      </c>
      <c r="DA245" s="20">
        <v>289</v>
      </c>
      <c r="DB245" s="20">
        <v>0.36699999999999999</v>
      </c>
      <c r="DC245" s="20">
        <v>193</v>
      </c>
      <c r="DD245" s="20">
        <v>274</v>
      </c>
      <c r="DE245" s="20">
        <v>0.70399999999999996</v>
      </c>
      <c r="DF245" s="20">
        <v>149</v>
      </c>
      <c r="DG245" s="20">
        <v>12.416666666666666</v>
      </c>
      <c r="DH245" s="20">
        <v>448</v>
      </c>
      <c r="DI245" s="20">
        <v>37.333333333333336</v>
      </c>
      <c r="DJ245" s="20">
        <v>168</v>
      </c>
      <c r="DK245" s="20">
        <v>76</v>
      </c>
      <c r="DL245" s="20">
        <v>48</v>
      </c>
      <c r="DM245" s="20">
        <v>166</v>
      </c>
      <c r="DN245" s="20">
        <v>188</v>
      </c>
      <c r="DO245" s="20">
        <v>75.599999999999994</v>
      </c>
      <c r="DP245" s="20">
        <v>71.582999999999998</v>
      </c>
      <c r="DQ245" s="20">
        <v>4</v>
      </c>
      <c r="DR245" s="20">
        <v>1.012</v>
      </c>
      <c r="DS245" s="20">
        <v>13.833</v>
      </c>
      <c r="DT245" s="20">
        <v>0.45800000000000002</v>
      </c>
      <c r="DU245" s="20">
        <v>24.1</v>
      </c>
      <c r="DV245" s="20">
        <v>22.8</v>
      </c>
      <c r="DW245" s="20">
        <v>4</v>
      </c>
      <c r="DX245" s="20">
        <v>6.333333333333333</v>
      </c>
      <c r="DY245" s="20">
        <v>15.7</v>
      </c>
      <c r="DZ245" s="20">
        <v>225</v>
      </c>
      <c r="EA245" s="20">
        <v>0.46700000000000003</v>
      </c>
      <c r="EB245" s="20">
        <v>-11</v>
      </c>
      <c r="EC245" s="66">
        <v>207</v>
      </c>
      <c r="ED245" s="66">
        <v>205</v>
      </c>
      <c r="EE245" s="66">
        <v>198</v>
      </c>
      <c r="EF245" s="66">
        <v>148</v>
      </c>
      <c r="EG245" s="66">
        <v>179</v>
      </c>
      <c r="EH245" s="66">
        <v>157.80000000000001</v>
      </c>
      <c r="EI245" s="66">
        <v>226</v>
      </c>
      <c r="EJ245" s="66">
        <v>264</v>
      </c>
      <c r="EK245" s="20">
        <v>12643.29</v>
      </c>
      <c r="EL245" s="20">
        <v>10145.34</v>
      </c>
      <c r="EM245" s="20">
        <v>65.974333333333334</v>
      </c>
      <c r="EN245" s="20">
        <v>117.5805</v>
      </c>
      <c r="EO245" s="20">
        <v>11.404799999999998</v>
      </c>
      <c r="EP245" s="20">
        <v>138.18</v>
      </c>
      <c r="EQ245" s="21">
        <v>81</v>
      </c>
      <c r="ER245" s="21">
        <v>51</v>
      </c>
      <c r="ES245" s="61" t="s">
        <v>42</v>
      </c>
      <c r="ET245" s="61">
        <v>132</v>
      </c>
      <c r="EU245" s="61">
        <v>30</v>
      </c>
    </row>
    <row r="246" spans="1:151" x14ac:dyDescent="0.45">
      <c r="A246" s="64">
        <v>45282</v>
      </c>
      <c r="B246" s="21" t="s">
        <v>20</v>
      </c>
      <c r="C246" s="21">
        <v>132</v>
      </c>
      <c r="D246" s="21" t="s">
        <v>107</v>
      </c>
      <c r="E246" s="21">
        <v>361</v>
      </c>
      <c r="F246" s="50" t="s">
        <v>558</v>
      </c>
      <c r="G246" t="s">
        <v>20</v>
      </c>
      <c r="H246" t="s">
        <v>107</v>
      </c>
      <c r="I246" t="s">
        <v>20</v>
      </c>
      <c r="J246" t="s">
        <v>107</v>
      </c>
      <c r="K246" t="s">
        <v>20</v>
      </c>
      <c r="L246" t="s">
        <v>107</v>
      </c>
      <c r="M246" t="s">
        <v>20</v>
      </c>
      <c r="N246" t="s">
        <v>107</v>
      </c>
      <c r="O246" t="s">
        <v>20</v>
      </c>
      <c r="P246" t="s">
        <v>107</v>
      </c>
      <c r="Q246" t="s">
        <v>20</v>
      </c>
      <c r="R246" t="s">
        <v>107</v>
      </c>
      <c r="S246" t="s">
        <v>21</v>
      </c>
      <c r="T246" t="s">
        <v>108</v>
      </c>
      <c r="U246">
        <v>10</v>
      </c>
      <c r="V246">
        <v>10</v>
      </c>
      <c r="W246" s="20">
        <v>0.90909090909090895</v>
      </c>
      <c r="X246" s="20">
        <v>21.91</v>
      </c>
      <c r="Y246" s="20">
        <v>113.3</v>
      </c>
      <c r="Z246" s="20">
        <v>91.4</v>
      </c>
      <c r="AA246" s="20">
        <v>70.7</v>
      </c>
      <c r="AB246" s="20">
        <v>0.13200000000000001</v>
      </c>
      <c r="AC246" s="20">
        <v>5.13</v>
      </c>
      <c r="AD246" s="20">
        <v>107</v>
      </c>
      <c r="AE246" s="20">
        <v>101.9</v>
      </c>
      <c r="AF246" s="20">
        <v>5.13</v>
      </c>
      <c r="AG246" s="20">
        <v>112.9</v>
      </c>
      <c r="AH246" s="20">
        <v>92.1</v>
      </c>
      <c r="AI246" s="20">
        <v>0.9123</v>
      </c>
      <c r="AJ246" s="20">
        <v>2.6</v>
      </c>
      <c r="AK246" s="20">
        <v>0.26</v>
      </c>
      <c r="AL246" s="20">
        <v>1428</v>
      </c>
      <c r="AM246" s="20">
        <v>16.84</v>
      </c>
      <c r="AN246" s="20">
        <v>4.34</v>
      </c>
      <c r="AO246" s="20">
        <v>874</v>
      </c>
      <c r="AP246" s="20">
        <v>722</v>
      </c>
      <c r="AQ246" s="20">
        <v>628</v>
      </c>
      <c r="AR246" s="20">
        <v>0.51800000000000002</v>
      </c>
      <c r="AS246" s="20">
        <v>72</v>
      </c>
      <c r="AT246" s="20">
        <v>191</v>
      </c>
      <c r="AU246" s="20">
        <v>0.377</v>
      </c>
      <c r="AV246" s="20">
        <v>152</v>
      </c>
      <c r="AW246" s="20">
        <v>215</v>
      </c>
      <c r="AX246" s="20">
        <v>0.70699999999999996</v>
      </c>
      <c r="AY246" s="20">
        <v>88</v>
      </c>
      <c r="AZ246" s="20">
        <v>8.8000000000000007</v>
      </c>
      <c r="BA246" s="20">
        <v>426</v>
      </c>
      <c r="BB246" s="20">
        <v>42.6</v>
      </c>
      <c r="BC246" s="20">
        <v>239</v>
      </c>
      <c r="BD246" s="20">
        <v>80</v>
      </c>
      <c r="BE246" s="20">
        <v>52</v>
      </c>
      <c r="BF246" s="20">
        <v>138</v>
      </c>
      <c r="BG246" s="20">
        <v>155</v>
      </c>
      <c r="BH246" s="20">
        <v>79.5</v>
      </c>
      <c r="BI246" s="20">
        <v>65.635999999999996</v>
      </c>
      <c r="BJ246" s="20">
        <v>13.818</v>
      </c>
      <c r="BK246" s="20">
        <v>1.732</v>
      </c>
      <c r="BL246" s="20">
        <v>12.545</v>
      </c>
      <c r="BM246" s="20">
        <v>0.57999999999999996</v>
      </c>
      <c r="BN246" s="20">
        <v>17.399999999999999</v>
      </c>
      <c r="BO246" s="20">
        <v>19.5</v>
      </c>
      <c r="BP246" s="20">
        <v>4.7</v>
      </c>
      <c r="BQ246" s="20">
        <v>7.2727272727272725</v>
      </c>
      <c r="BR246" s="20">
        <v>14.1</v>
      </c>
      <c r="BS246" s="20">
        <v>7</v>
      </c>
      <c r="BT246" s="20">
        <v>0.66600000000000004</v>
      </c>
      <c r="BU246" s="20">
        <v>-1</v>
      </c>
      <c r="BV246" s="66">
        <v>11</v>
      </c>
      <c r="BW246" s="66">
        <v>2</v>
      </c>
      <c r="BX246" s="66">
        <v>6</v>
      </c>
      <c r="BY246" s="66">
        <v>13</v>
      </c>
      <c r="BZ246" s="66">
        <v>14</v>
      </c>
      <c r="CA246" s="66">
        <v>6.7</v>
      </c>
      <c r="CB246" s="66">
        <v>7</v>
      </c>
      <c r="CC246" s="66">
        <v>3</v>
      </c>
      <c r="CD246" s="20">
        <v>0.58333333333333304</v>
      </c>
      <c r="CE246" s="20">
        <v>5.0599999999999996</v>
      </c>
      <c r="CF246" s="20">
        <v>108.6</v>
      </c>
      <c r="CG246" s="20">
        <v>103.5</v>
      </c>
      <c r="CH246" s="20">
        <v>66.8</v>
      </c>
      <c r="CI246" s="20">
        <v>-1.9E-2</v>
      </c>
      <c r="CJ246" s="20">
        <v>1.94</v>
      </c>
      <c r="CK246" s="20">
        <v>105.2</v>
      </c>
      <c r="CL246" s="20">
        <v>103.3</v>
      </c>
      <c r="CM246" s="20">
        <v>1.94</v>
      </c>
      <c r="CN246" s="20">
        <v>107.7</v>
      </c>
      <c r="CO246" s="20">
        <v>101.4</v>
      </c>
      <c r="CP246" s="63">
        <v>0.66610000000000003</v>
      </c>
      <c r="CQ246" s="20">
        <v>-2.5</v>
      </c>
      <c r="CR246" s="20">
        <v>-0.25</v>
      </c>
      <c r="CS246" s="20">
        <v>1218</v>
      </c>
      <c r="CT246" s="20">
        <v>0.28000000000000003</v>
      </c>
      <c r="CU246" s="20">
        <v>-0.02</v>
      </c>
      <c r="CV246" s="20">
        <v>915</v>
      </c>
      <c r="CW246" s="20">
        <v>804</v>
      </c>
      <c r="CX246" s="20">
        <v>729</v>
      </c>
      <c r="CY246" s="20">
        <v>0.46500000000000002</v>
      </c>
      <c r="CZ246" s="20">
        <v>82</v>
      </c>
      <c r="DA246" s="20">
        <v>235</v>
      </c>
      <c r="DB246" s="20">
        <v>0.34899999999999998</v>
      </c>
      <c r="DC246" s="20">
        <v>155</v>
      </c>
      <c r="DD246" s="20">
        <v>206</v>
      </c>
      <c r="DE246" s="20">
        <v>0.752</v>
      </c>
      <c r="DF246" s="20">
        <v>120</v>
      </c>
      <c r="DG246" s="20">
        <v>12</v>
      </c>
      <c r="DH246" s="20">
        <v>449</v>
      </c>
      <c r="DI246" s="20">
        <v>44.9</v>
      </c>
      <c r="DJ246" s="20">
        <v>165</v>
      </c>
      <c r="DK246" s="20">
        <v>76</v>
      </c>
      <c r="DL246" s="20">
        <v>42</v>
      </c>
      <c r="DM246" s="20">
        <v>118</v>
      </c>
      <c r="DN246" s="20">
        <v>173</v>
      </c>
      <c r="DO246" s="20">
        <v>76.2</v>
      </c>
      <c r="DP246" s="20">
        <v>67</v>
      </c>
      <c r="DQ246" s="20">
        <v>9.25</v>
      </c>
      <c r="DR246" s="20">
        <v>1.3979999999999999</v>
      </c>
      <c r="DS246" s="20">
        <v>9.8330000000000002</v>
      </c>
      <c r="DT246" s="20">
        <v>0.64400000000000002</v>
      </c>
      <c r="DU246" s="20">
        <v>19.600000000000001</v>
      </c>
      <c r="DV246" s="20">
        <v>17.2</v>
      </c>
      <c r="DW246" s="20">
        <v>3.5</v>
      </c>
      <c r="DX246" s="20">
        <v>6.333333333333333</v>
      </c>
      <c r="DY246" s="20">
        <v>14.4</v>
      </c>
      <c r="DZ246" s="20">
        <v>152</v>
      </c>
      <c r="EA246" s="20">
        <v>0.51600000000000001</v>
      </c>
      <c r="EB246" s="20">
        <v>5</v>
      </c>
      <c r="EC246" s="66">
        <v>136</v>
      </c>
      <c r="ED246" s="66">
        <v>108</v>
      </c>
      <c r="EE246" s="66">
        <v>161</v>
      </c>
      <c r="EF246" s="66">
        <v>83</v>
      </c>
      <c r="EG246" s="66">
        <v>110</v>
      </c>
      <c r="EH246" s="66">
        <v>105.7</v>
      </c>
      <c r="EI246" s="66">
        <v>150</v>
      </c>
      <c r="EJ246" s="66">
        <v>61</v>
      </c>
      <c r="EK246" s="20">
        <v>11726.55</v>
      </c>
      <c r="EL246" s="20">
        <v>9926.0400000000009</v>
      </c>
      <c r="EM246" s="20">
        <v>79.451666666666668</v>
      </c>
      <c r="EN246" s="20">
        <v>71.512727272727275</v>
      </c>
      <c r="EO246" s="20">
        <v>10.603199999999999</v>
      </c>
      <c r="EP246" s="20">
        <v>122.31099999999999</v>
      </c>
      <c r="EQ246" s="21">
        <v>75</v>
      </c>
      <c r="ER246" s="21">
        <v>60</v>
      </c>
      <c r="ES246" s="61" t="s">
        <v>20</v>
      </c>
      <c r="ET246" s="61">
        <v>135</v>
      </c>
      <c r="EU246" s="61">
        <v>15</v>
      </c>
    </row>
    <row r="247" spans="1:151" x14ac:dyDescent="0.45">
      <c r="A247" s="64">
        <v>45282</v>
      </c>
      <c r="B247" s="21" t="s">
        <v>262</v>
      </c>
      <c r="C247" s="21">
        <v>309</v>
      </c>
      <c r="D247" s="21" t="s">
        <v>152</v>
      </c>
      <c r="E247" s="21">
        <v>195</v>
      </c>
      <c r="F247" s="50" t="s">
        <v>558</v>
      </c>
      <c r="G247" t="s">
        <v>262</v>
      </c>
      <c r="H247" t="s">
        <v>152</v>
      </c>
      <c r="I247" t="s">
        <v>262</v>
      </c>
      <c r="J247" t="s">
        <v>152</v>
      </c>
      <c r="K247" t="s">
        <v>262</v>
      </c>
      <c r="L247" t="s">
        <v>437</v>
      </c>
      <c r="M247" t="s">
        <v>262</v>
      </c>
      <c r="N247" t="s">
        <v>669</v>
      </c>
      <c r="O247" t="s">
        <v>262</v>
      </c>
      <c r="P247" t="s">
        <v>1363</v>
      </c>
      <c r="Q247" t="s">
        <v>262</v>
      </c>
      <c r="R247" t="s">
        <v>437</v>
      </c>
      <c r="S247" t="s">
        <v>13</v>
      </c>
      <c r="T247" t="s">
        <v>56</v>
      </c>
      <c r="U247">
        <v>10</v>
      </c>
      <c r="V247">
        <v>12</v>
      </c>
      <c r="W247" s="20">
        <v>0.7</v>
      </c>
      <c r="X247" s="20">
        <v>-1.62</v>
      </c>
      <c r="Y247" s="20">
        <v>100.1</v>
      </c>
      <c r="Z247" s="20">
        <v>101.8</v>
      </c>
      <c r="AA247" s="20">
        <v>72.2</v>
      </c>
      <c r="AB247" s="20">
        <v>-2.5000000000000001E-2</v>
      </c>
      <c r="AC247" s="20">
        <v>-9.3699999999999992</v>
      </c>
      <c r="AD247" s="20">
        <v>99.9</v>
      </c>
      <c r="AE247" s="20">
        <v>109.2</v>
      </c>
      <c r="AF247" s="20">
        <v>-9.3699999999999992</v>
      </c>
      <c r="AG247" s="20">
        <v>100.6</v>
      </c>
      <c r="AH247" s="20">
        <v>100.1</v>
      </c>
      <c r="AI247" s="20">
        <v>0.51390000000000002</v>
      </c>
      <c r="AJ247" s="20">
        <v>-1.7</v>
      </c>
      <c r="AK247" s="20">
        <v>-0.16999999999999998</v>
      </c>
      <c r="AL247" s="20">
        <v>1188</v>
      </c>
      <c r="AM247" s="20">
        <v>1.42</v>
      </c>
      <c r="AN247" s="20">
        <v>-7.18</v>
      </c>
      <c r="AO247" s="20">
        <v>766</v>
      </c>
      <c r="AP247" s="20">
        <v>680</v>
      </c>
      <c r="AQ247" s="20">
        <v>572</v>
      </c>
      <c r="AR247" s="20">
        <v>0.439</v>
      </c>
      <c r="AS247" s="20">
        <v>72</v>
      </c>
      <c r="AT247" s="20">
        <v>225</v>
      </c>
      <c r="AU247" s="20">
        <v>0.32</v>
      </c>
      <c r="AV247" s="20">
        <v>192</v>
      </c>
      <c r="AW247" s="20">
        <v>265</v>
      </c>
      <c r="AX247" s="20">
        <v>0.72499999999999998</v>
      </c>
      <c r="AY247" s="20">
        <v>106</v>
      </c>
      <c r="AZ247" s="20">
        <v>10.6</v>
      </c>
      <c r="BA247" s="20">
        <v>373</v>
      </c>
      <c r="BB247" s="20">
        <v>37.299999999999997</v>
      </c>
      <c r="BC247" s="20">
        <v>122</v>
      </c>
      <c r="BD247" s="20">
        <v>99</v>
      </c>
      <c r="BE247" s="20">
        <v>35</v>
      </c>
      <c r="BF247" s="20">
        <v>149</v>
      </c>
      <c r="BG247" s="20">
        <v>171</v>
      </c>
      <c r="BH247" s="20">
        <v>76.599999999999994</v>
      </c>
      <c r="BI247" s="20">
        <v>68</v>
      </c>
      <c r="BJ247" s="20">
        <v>8.6</v>
      </c>
      <c r="BK247" s="20">
        <v>0.81899999999999995</v>
      </c>
      <c r="BL247" s="20">
        <v>14.9</v>
      </c>
      <c r="BM247" s="20">
        <v>0.66400000000000003</v>
      </c>
      <c r="BN247" s="20">
        <v>22.5</v>
      </c>
      <c r="BO247" s="20">
        <v>26.5</v>
      </c>
      <c r="BP247" s="20">
        <v>3.5</v>
      </c>
      <c r="BQ247" s="20">
        <v>9.9</v>
      </c>
      <c r="BR247" s="20">
        <v>17.100000000000001</v>
      </c>
      <c r="BS247" s="20">
        <v>250</v>
      </c>
      <c r="BT247" s="20">
        <v>0.45600000000000002</v>
      </c>
      <c r="BU247" s="20">
        <v>-1</v>
      </c>
      <c r="BV247" s="66">
        <v>190</v>
      </c>
      <c r="BW247" s="66">
        <v>233</v>
      </c>
      <c r="BX247" s="66">
        <v>153</v>
      </c>
      <c r="BY247" s="66">
        <v>203</v>
      </c>
      <c r="BZ247" s="66">
        <v>187</v>
      </c>
      <c r="CA247" s="66">
        <v>160.5</v>
      </c>
      <c r="CB247" s="66">
        <v>250</v>
      </c>
      <c r="CC247" s="66">
        <v>265</v>
      </c>
      <c r="CD247" s="20">
        <v>0.38461538461538503</v>
      </c>
      <c r="CE247" s="20">
        <v>-5.86</v>
      </c>
      <c r="CF247" s="20">
        <v>103</v>
      </c>
      <c r="CG247" s="20">
        <v>108.8</v>
      </c>
      <c r="CH247" s="20">
        <v>68.2</v>
      </c>
      <c r="CI247" s="20">
        <v>-8.5000000000000006E-2</v>
      </c>
      <c r="CJ247" s="20">
        <v>9.02</v>
      </c>
      <c r="CK247" s="20">
        <v>108.2</v>
      </c>
      <c r="CL247" s="20">
        <v>99.2</v>
      </c>
      <c r="CM247" s="20">
        <v>9.02</v>
      </c>
      <c r="CN247" s="20">
        <v>102.2</v>
      </c>
      <c r="CO247" s="20">
        <v>108.7</v>
      </c>
      <c r="CP247" s="63">
        <v>0.3306</v>
      </c>
      <c r="CQ247" s="20">
        <v>-4.7</v>
      </c>
      <c r="CR247" s="20">
        <v>-0.39166666666666666</v>
      </c>
      <c r="CS247" s="20">
        <v>1037</v>
      </c>
      <c r="CT247" s="20">
        <v>-8.49</v>
      </c>
      <c r="CU247" s="20">
        <v>6.85</v>
      </c>
      <c r="CV247" s="20">
        <v>938</v>
      </c>
      <c r="CW247" s="20">
        <v>966</v>
      </c>
      <c r="CX247" s="20">
        <v>728</v>
      </c>
      <c r="CY247" s="20">
        <v>0.441</v>
      </c>
      <c r="CZ247" s="20">
        <v>89</v>
      </c>
      <c r="DA247" s="20">
        <v>250</v>
      </c>
      <c r="DB247" s="20">
        <v>0.35599999999999998</v>
      </c>
      <c r="DC247" s="20">
        <v>207</v>
      </c>
      <c r="DD247" s="20">
        <v>296</v>
      </c>
      <c r="DE247" s="20">
        <v>0.69899999999999995</v>
      </c>
      <c r="DF247" s="20">
        <v>114</v>
      </c>
      <c r="DG247" s="20">
        <v>9.5</v>
      </c>
      <c r="DH247" s="20">
        <v>447</v>
      </c>
      <c r="DI247" s="20">
        <v>37.25</v>
      </c>
      <c r="DJ247" s="20">
        <v>173</v>
      </c>
      <c r="DK247" s="20">
        <v>95</v>
      </c>
      <c r="DL247" s="20">
        <v>37</v>
      </c>
      <c r="DM247" s="20">
        <v>176</v>
      </c>
      <c r="DN247" s="20">
        <v>282</v>
      </c>
      <c r="DO247" s="20">
        <v>72.2</v>
      </c>
      <c r="DP247" s="20">
        <v>74.308000000000007</v>
      </c>
      <c r="DQ247" s="20">
        <v>-2.1539999999999999</v>
      </c>
      <c r="DR247" s="20">
        <v>0.98299999999999998</v>
      </c>
      <c r="DS247" s="20">
        <v>13.538</v>
      </c>
      <c r="DT247" s="20">
        <v>0.54</v>
      </c>
      <c r="DU247" s="20">
        <v>19.2</v>
      </c>
      <c r="DV247" s="20">
        <v>22.8</v>
      </c>
      <c r="DW247" s="20">
        <v>2.8</v>
      </c>
      <c r="DX247" s="20">
        <v>7.3076923076923075</v>
      </c>
      <c r="DY247" s="20">
        <v>21.7</v>
      </c>
      <c r="DZ247" s="20">
        <v>276</v>
      </c>
      <c r="EA247" s="20">
        <v>0.437</v>
      </c>
      <c r="EB247" s="20">
        <v>-1</v>
      </c>
      <c r="EC247" s="66">
        <v>302</v>
      </c>
      <c r="ED247" s="66">
        <v>284</v>
      </c>
      <c r="EE247" s="66">
        <v>304</v>
      </c>
      <c r="EF247" s="66">
        <v>274</v>
      </c>
      <c r="EG247" s="66">
        <v>244</v>
      </c>
      <c r="EH247" s="66">
        <v>228.3</v>
      </c>
      <c r="EI247" s="66">
        <v>276</v>
      </c>
      <c r="EJ247" s="66">
        <v>287</v>
      </c>
      <c r="EK247" s="20">
        <v>10890.88</v>
      </c>
      <c r="EL247" s="20">
        <v>10485.4</v>
      </c>
      <c r="EM247" s="20">
        <v>108.88461538461539</v>
      </c>
      <c r="EN247" s="20">
        <v>134.02620000000002</v>
      </c>
      <c r="EO247" s="20">
        <v>11.9529</v>
      </c>
      <c r="EP247" s="20">
        <v>204.45</v>
      </c>
      <c r="EQ247" s="21">
        <v>65</v>
      </c>
      <c r="ER247" s="21">
        <v>59</v>
      </c>
      <c r="ES247" s="61" t="s">
        <v>262</v>
      </c>
      <c r="ET247" s="61">
        <v>124</v>
      </c>
      <c r="EU247" s="61">
        <v>6</v>
      </c>
    </row>
    <row r="248" spans="1:151" x14ac:dyDescent="0.45">
      <c r="A248" s="64">
        <v>45282</v>
      </c>
      <c r="B248" s="21" t="s">
        <v>54</v>
      </c>
      <c r="C248" s="21">
        <v>179</v>
      </c>
      <c r="D248" s="21" t="s">
        <v>49</v>
      </c>
      <c r="E248" s="21">
        <v>118</v>
      </c>
      <c r="F248" s="50" t="s">
        <v>558</v>
      </c>
      <c r="G248" t="s">
        <v>54</v>
      </c>
      <c r="H248" t="s">
        <v>49</v>
      </c>
      <c r="I248" t="s">
        <v>54</v>
      </c>
      <c r="J248" t="s">
        <v>49</v>
      </c>
      <c r="K248" t="s">
        <v>54</v>
      </c>
      <c r="L248" t="s">
        <v>49</v>
      </c>
      <c r="M248" t="s">
        <v>54</v>
      </c>
      <c r="N248" t="s">
        <v>49</v>
      </c>
      <c r="O248" t="s">
        <v>54</v>
      </c>
      <c r="P248" t="s">
        <v>49</v>
      </c>
      <c r="Q248" t="s">
        <v>54</v>
      </c>
      <c r="R248" t="s">
        <v>49</v>
      </c>
      <c r="S248" t="s">
        <v>17</v>
      </c>
      <c r="T248" t="s">
        <v>24</v>
      </c>
      <c r="U248">
        <v>11</v>
      </c>
      <c r="V248">
        <v>10</v>
      </c>
      <c r="W248" s="20">
        <v>0.63636363636363602</v>
      </c>
      <c r="X248" s="20">
        <v>9.2200000000000006</v>
      </c>
      <c r="Y248" s="20">
        <v>110.7</v>
      </c>
      <c r="Z248" s="20">
        <v>101.5</v>
      </c>
      <c r="AA248" s="20">
        <v>67.7</v>
      </c>
      <c r="AB248" s="20">
        <v>-3.2000000000000001E-2</v>
      </c>
      <c r="AC248" s="20">
        <v>-0.36</v>
      </c>
      <c r="AD248" s="20">
        <v>104.8</v>
      </c>
      <c r="AE248" s="20">
        <v>105.2</v>
      </c>
      <c r="AF248" s="20">
        <v>-0.36</v>
      </c>
      <c r="AG248" s="20">
        <v>110.9</v>
      </c>
      <c r="AH248" s="20">
        <v>101.3</v>
      </c>
      <c r="AI248" s="20">
        <v>0.73850000000000005</v>
      </c>
      <c r="AJ248" s="20">
        <v>-0.9</v>
      </c>
      <c r="AK248" s="20">
        <v>-8.1818181818181818E-2</v>
      </c>
      <c r="AL248" s="20">
        <v>1289</v>
      </c>
      <c r="AM248" s="20">
        <v>6.44</v>
      </c>
      <c r="AN248" s="20">
        <v>1.08</v>
      </c>
      <c r="AO248" s="20">
        <v>830</v>
      </c>
      <c r="AP248" s="20">
        <v>771</v>
      </c>
      <c r="AQ248" s="20">
        <v>648</v>
      </c>
      <c r="AR248" s="20">
        <v>0.45100000000000001</v>
      </c>
      <c r="AS248" s="20">
        <v>106</v>
      </c>
      <c r="AT248" s="20">
        <v>293</v>
      </c>
      <c r="AU248" s="20">
        <v>0.36199999999999999</v>
      </c>
      <c r="AV248" s="20">
        <v>140</v>
      </c>
      <c r="AW248" s="20">
        <v>180</v>
      </c>
      <c r="AX248" s="20">
        <v>0.77800000000000002</v>
      </c>
      <c r="AY248" s="20">
        <v>104</v>
      </c>
      <c r="AZ248" s="20">
        <v>9.454545454545455</v>
      </c>
      <c r="BA248" s="20">
        <v>361</v>
      </c>
      <c r="BB248" s="20">
        <v>32.81818181818182</v>
      </c>
      <c r="BC248" s="20">
        <v>156</v>
      </c>
      <c r="BD248" s="20">
        <v>95</v>
      </c>
      <c r="BE248" s="20">
        <v>68</v>
      </c>
      <c r="BF248" s="20">
        <v>127</v>
      </c>
      <c r="BG248" s="20">
        <v>197</v>
      </c>
      <c r="BH248" s="20">
        <v>75.5</v>
      </c>
      <c r="BI248" s="20">
        <v>70.090999999999994</v>
      </c>
      <c r="BJ248" s="20">
        <v>5.3639999999999999</v>
      </c>
      <c r="BK248" s="20">
        <v>1.228</v>
      </c>
      <c r="BL248" s="20">
        <v>11.545</v>
      </c>
      <c r="BM248" s="20">
        <v>0.748</v>
      </c>
      <c r="BN248" s="20">
        <v>26.6</v>
      </c>
      <c r="BO248" s="20">
        <v>16.399999999999999</v>
      </c>
      <c r="BP248" s="20">
        <v>6.2</v>
      </c>
      <c r="BQ248" s="20">
        <v>8.6363636363636367</v>
      </c>
      <c r="BR248" s="20">
        <v>17.899999999999999</v>
      </c>
      <c r="BS248" s="20">
        <v>106</v>
      </c>
      <c r="BT248" s="20">
        <v>0.54400000000000004</v>
      </c>
      <c r="BU248" s="20">
        <v>6</v>
      </c>
      <c r="BV248" s="66">
        <v>90</v>
      </c>
      <c r="BW248" s="66">
        <v>70</v>
      </c>
      <c r="BX248" s="66">
        <v>93</v>
      </c>
      <c r="BY248" s="66">
        <v>82</v>
      </c>
      <c r="BZ248" s="66">
        <v>84</v>
      </c>
      <c r="CA248" s="66">
        <v>65</v>
      </c>
      <c r="CB248" s="66">
        <v>106</v>
      </c>
      <c r="CC248" s="66">
        <v>170</v>
      </c>
      <c r="CD248" s="20">
        <v>0.8</v>
      </c>
      <c r="CE248" s="20">
        <v>21.95</v>
      </c>
      <c r="CF248" s="20">
        <v>115</v>
      </c>
      <c r="CG248" s="20">
        <v>93.1</v>
      </c>
      <c r="CH248" s="20">
        <v>71.599999999999994</v>
      </c>
      <c r="CI248" s="20">
        <v>-6.6000000000000003E-2</v>
      </c>
      <c r="CJ248" s="20">
        <v>0.82</v>
      </c>
      <c r="CK248" s="20">
        <v>103.5</v>
      </c>
      <c r="CL248" s="20">
        <v>102.7</v>
      </c>
      <c r="CM248" s="20">
        <v>-1.5</v>
      </c>
      <c r="CN248" s="20">
        <v>112.1</v>
      </c>
      <c r="CO248" s="20">
        <v>93.7</v>
      </c>
      <c r="CP248" s="63">
        <v>0.88690000000000002</v>
      </c>
      <c r="CQ248" s="20">
        <v>1.1000000000000001</v>
      </c>
      <c r="CR248" s="20">
        <v>0.11000000000000001</v>
      </c>
      <c r="CS248" s="20">
        <v>1382</v>
      </c>
      <c r="CT248" s="20">
        <v>18.93</v>
      </c>
      <c r="CU248" s="20">
        <v>3.73</v>
      </c>
      <c r="CV248" s="20">
        <v>794</v>
      </c>
      <c r="CW248" s="20">
        <v>642</v>
      </c>
      <c r="CX248" s="20">
        <v>626</v>
      </c>
      <c r="CY248" s="20">
        <v>0.46500000000000002</v>
      </c>
      <c r="CZ248" s="20">
        <v>83</v>
      </c>
      <c r="DA248" s="20">
        <v>255</v>
      </c>
      <c r="DB248" s="20">
        <v>0.32500000000000001</v>
      </c>
      <c r="DC248" s="20">
        <v>129</v>
      </c>
      <c r="DD248" s="20">
        <v>186</v>
      </c>
      <c r="DE248" s="20">
        <v>0.69399999999999995</v>
      </c>
      <c r="DF248" s="20">
        <v>126</v>
      </c>
      <c r="DG248" s="20">
        <v>12.6</v>
      </c>
      <c r="DH248" s="20">
        <v>448</v>
      </c>
      <c r="DI248" s="20">
        <v>44.8</v>
      </c>
      <c r="DJ248" s="20">
        <v>120</v>
      </c>
      <c r="DK248" s="20">
        <v>43</v>
      </c>
      <c r="DL248" s="20">
        <v>45</v>
      </c>
      <c r="DM248" s="20">
        <v>128</v>
      </c>
      <c r="DN248" s="20">
        <v>143</v>
      </c>
      <c r="DO248" s="20">
        <v>79.400000000000006</v>
      </c>
      <c r="DP248" s="20">
        <v>64.2</v>
      </c>
      <c r="DQ248" s="20">
        <v>15.2</v>
      </c>
      <c r="DR248" s="20">
        <v>0.93799999999999994</v>
      </c>
      <c r="DS248" s="20">
        <v>12.8</v>
      </c>
      <c r="DT248" s="20">
        <v>0.33600000000000002</v>
      </c>
      <c r="DU248" s="20">
        <v>25.5</v>
      </c>
      <c r="DV248" s="20">
        <v>18.600000000000001</v>
      </c>
      <c r="DW248" s="20">
        <v>4.5</v>
      </c>
      <c r="DX248" s="20">
        <v>4.3</v>
      </c>
      <c r="DY248" s="20">
        <v>14.3</v>
      </c>
      <c r="DZ248" s="20">
        <v>36</v>
      </c>
      <c r="EA248" s="20">
        <v>0.60199999999999998</v>
      </c>
      <c r="EB248" s="20">
        <v>1</v>
      </c>
      <c r="EC248" s="66">
        <v>16</v>
      </c>
      <c r="ED248" s="66">
        <v>16</v>
      </c>
      <c r="EE248" s="66">
        <v>24</v>
      </c>
      <c r="EF248" s="66">
        <v>12</v>
      </c>
      <c r="EG248" s="66">
        <v>12</v>
      </c>
      <c r="EH248" s="66">
        <v>14</v>
      </c>
      <c r="EI248" s="66">
        <v>36</v>
      </c>
      <c r="EJ248" s="66">
        <v>29</v>
      </c>
      <c r="EK248" s="20">
        <v>10306.17</v>
      </c>
      <c r="EL248" s="20">
        <v>11672.5</v>
      </c>
      <c r="EM248" s="20">
        <v>49.643499999999996</v>
      </c>
      <c r="EN248" s="20">
        <v>110.54545454545456</v>
      </c>
      <c r="EO248" s="20">
        <v>12.422599999999997</v>
      </c>
      <c r="EP248" s="20">
        <v>111.254</v>
      </c>
      <c r="EQ248" s="21">
        <v>73</v>
      </c>
      <c r="ER248" s="21">
        <v>97</v>
      </c>
      <c r="ES248" s="61" t="s">
        <v>49</v>
      </c>
      <c r="ET248" s="61">
        <v>170</v>
      </c>
      <c r="EU248" s="61">
        <v>-24</v>
      </c>
    </row>
    <row r="249" spans="1:151" x14ac:dyDescent="0.45">
      <c r="A249" s="64">
        <v>45282</v>
      </c>
      <c r="B249" s="21" t="s">
        <v>131</v>
      </c>
      <c r="C249" s="21">
        <v>154</v>
      </c>
      <c r="D249" s="21" t="s">
        <v>127</v>
      </c>
      <c r="E249" s="21">
        <v>58</v>
      </c>
      <c r="F249" s="50" t="s">
        <v>558</v>
      </c>
      <c r="G249" t="s">
        <v>131</v>
      </c>
      <c r="H249" t="s">
        <v>127</v>
      </c>
      <c r="I249" t="s">
        <v>131</v>
      </c>
      <c r="J249" t="s">
        <v>127</v>
      </c>
      <c r="K249" t="s">
        <v>131</v>
      </c>
      <c r="L249" t="s">
        <v>427</v>
      </c>
      <c r="M249" t="s">
        <v>627</v>
      </c>
      <c r="N249" t="s">
        <v>653</v>
      </c>
      <c r="O249" t="s">
        <v>1347</v>
      </c>
      <c r="P249" t="s">
        <v>1350</v>
      </c>
      <c r="Q249" t="s">
        <v>424</v>
      </c>
      <c r="R249" t="s">
        <v>427</v>
      </c>
      <c r="S249" t="s">
        <v>31</v>
      </c>
      <c r="T249" t="s">
        <v>47</v>
      </c>
      <c r="U249">
        <v>11</v>
      </c>
      <c r="V249">
        <v>10</v>
      </c>
      <c r="W249" s="20">
        <v>0.58333333333333304</v>
      </c>
      <c r="X249" s="20">
        <v>3.5</v>
      </c>
      <c r="Y249" s="20">
        <v>105.9</v>
      </c>
      <c r="Z249" s="20">
        <v>102.4</v>
      </c>
      <c r="AA249" s="20">
        <v>68.3</v>
      </c>
      <c r="AB249" s="20">
        <v>-7.1999999999999995E-2</v>
      </c>
      <c r="AC249" s="20">
        <v>-3.21</v>
      </c>
      <c r="AD249" s="20">
        <v>102.5</v>
      </c>
      <c r="AE249" s="20">
        <v>105.7</v>
      </c>
      <c r="AF249" s="20">
        <v>-3.21</v>
      </c>
      <c r="AG249" s="20">
        <v>105.9</v>
      </c>
      <c r="AH249" s="20">
        <v>103</v>
      </c>
      <c r="AI249" s="20">
        <v>0.57899999999999996</v>
      </c>
      <c r="AJ249" s="20">
        <v>-2.8</v>
      </c>
      <c r="AK249" s="20">
        <v>-0.25454545454545452</v>
      </c>
      <c r="AL249" s="20">
        <v>1186</v>
      </c>
      <c r="AM249" s="20">
        <v>2.04</v>
      </c>
      <c r="AN249" s="20">
        <v>-2.69</v>
      </c>
      <c r="AO249" s="20">
        <v>912</v>
      </c>
      <c r="AP249" s="20">
        <v>819</v>
      </c>
      <c r="AQ249" s="20">
        <v>703</v>
      </c>
      <c r="AR249" s="20">
        <v>0.44800000000000001</v>
      </c>
      <c r="AS249" s="20">
        <v>105</v>
      </c>
      <c r="AT249" s="20">
        <v>289</v>
      </c>
      <c r="AU249" s="20">
        <v>0.36299999999999999</v>
      </c>
      <c r="AV249" s="20">
        <v>177</v>
      </c>
      <c r="AW249" s="20">
        <v>244</v>
      </c>
      <c r="AX249" s="20">
        <v>0.72499999999999998</v>
      </c>
      <c r="AY249" s="20">
        <v>123</v>
      </c>
      <c r="AZ249" s="20">
        <v>11.181818181818182</v>
      </c>
      <c r="BA249" s="20">
        <v>455</v>
      </c>
      <c r="BB249" s="20">
        <v>41.363636363636367</v>
      </c>
      <c r="BC249" s="20">
        <v>150</v>
      </c>
      <c r="BD249" s="20">
        <v>57</v>
      </c>
      <c r="BE249" s="20">
        <v>37</v>
      </c>
      <c r="BF249" s="20">
        <v>146</v>
      </c>
      <c r="BG249" s="20">
        <v>221</v>
      </c>
      <c r="BH249" s="20">
        <v>76</v>
      </c>
      <c r="BI249" s="20">
        <v>68.25</v>
      </c>
      <c r="BJ249" s="20">
        <v>7.75</v>
      </c>
      <c r="BK249" s="20">
        <v>1.0269999999999999</v>
      </c>
      <c r="BL249" s="20">
        <v>12.167</v>
      </c>
      <c r="BM249" s="20">
        <v>0.39</v>
      </c>
      <c r="BN249" s="20">
        <v>24.1</v>
      </c>
      <c r="BO249" s="20">
        <v>20.3</v>
      </c>
      <c r="BP249" s="20">
        <v>3.1</v>
      </c>
      <c r="BQ249" s="20">
        <v>4.75</v>
      </c>
      <c r="BR249" s="20">
        <v>18.399999999999999</v>
      </c>
      <c r="BS249" s="20">
        <v>256</v>
      </c>
      <c r="BT249" s="20">
        <v>0.45300000000000001</v>
      </c>
      <c r="BU249" s="20">
        <v>6</v>
      </c>
      <c r="BV249" s="66">
        <v>176</v>
      </c>
      <c r="BW249" s="66">
        <v>135</v>
      </c>
      <c r="BX249" s="66">
        <v>196</v>
      </c>
      <c r="BY249" s="66">
        <v>139</v>
      </c>
      <c r="BZ249" s="66">
        <v>127</v>
      </c>
      <c r="CA249" s="66">
        <v>133.69999999999999</v>
      </c>
      <c r="CB249" s="66">
        <v>257</v>
      </c>
      <c r="CC249" s="66">
        <v>178</v>
      </c>
      <c r="CD249" s="20">
        <v>0.90909090909090895</v>
      </c>
      <c r="CE249" s="20">
        <v>17.82</v>
      </c>
      <c r="CF249" s="20">
        <v>118.6</v>
      </c>
      <c r="CG249" s="20">
        <v>100.7</v>
      </c>
      <c r="CH249" s="20">
        <v>68.099999999999994</v>
      </c>
      <c r="CI249" s="20">
        <v>-8.9999999999999993E-3</v>
      </c>
      <c r="CJ249" s="20">
        <v>4.05</v>
      </c>
      <c r="CK249" s="20">
        <v>107.5</v>
      </c>
      <c r="CL249" s="20">
        <v>103.4</v>
      </c>
      <c r="CM249" s="20">
        <v>4.05</v>
      </c>
      <c r="CN249" s="20">
        <v>117.6</v>
      </c>
      <c r="CO249" s="20">
        <v>100.7</v>
      </c>
      <c r="CP249" s="63">
        <v>0.85650000000000004</v>
      </c>
      <c r="CQ249" s="20">
        <v>2.2999999999999998</v>
      </c>
      <c r="CR249" s="20">
        <v>0.22999999999999998</v>
      </c>
      <c r="CS249" s="20">
        <v>1366</v>
      </c>
      <c r="CT249" s="20">
        <v>19.690000000000001</v>
      </c>
      <c r="CU249" s="20">
        <v>6.89</v>
      </c>
      <c r="CV249" s="20">
        <v>919</v>
      </c>
      <c r="CW249" s="20">
        <v>759</v>
      </c>
      <c r="CX249" s="20">
        <v>624</v>
      </c>
      <c r="CY249" s="20">
        <v>0.51900000000000002</v>
      </c>
      <c r="CZ249" s="20">
        <v>93</v>
      </c>
      <c r="DA249" s="20">
        <v>245</v>
      </c>
      <c r="DB249" s="20">
        <v>0.38</v>
      </c>
      <c r="DC249" s="20">
        <v>178</v>
      </c>
      <c r="DD249" s="20">
        <v>229</v>
      </c>
      <c r="DE249" s="20">
        <v>0.77700000000000002</v>
      </c>
      <c r="DF249" s="20">
        <v>76</v>
      </c>
      <c r="DG249" s="20">
        <v>7.6</v>
      </c>
      <c r="DH249" s="20">
        <v>357</v>
      </c>
      <c r="DI249" s="20">
        <v>35.700000000000003</v>
      </c>
      <c r="DJ249" s="20">
        <v>221</v>
      </c>
      <c r="DK249" s="20">
        <v>81</v>
      </c>
      <c r="DL249" s="20">
        <v>32</v>
      </c>
      <c r="DM249" s="20">
        <v>111</v>
      </c>
      <c r="DN249" s="20">
        <v>186</v>
      </c>
      <c r="DO249" s="20">
        <v>83.5</v>
      </c>
      <c r="DP249" s="20">
        <v>69</v>
      </c>
      <c r="DQ249" s="20">
        <v>14.545</v>
      </c>
      <c r="DR249" s="20">
        <v>1.9910000000000001</v>
      </c>
      <c r="DS249" s="20">
        <v>10.090999999999999</v>
      </c>
      <c r="DT249" s="20">
        <v>0.73</v>
      </c>
      <c r="DU249" s="20">
        <v>22.3</v>
      </c>
      <c r="DV249" s="20">
        <v>20.8</v>
      </c>
      <c r="DW249" s="20">
        <v>2.9</v>
      </c>
      <c r="DX249" s="20">
        <v>7.3636363636363633</v>
      </c>
      <c r="DY249" s="20">
        <v>16.899999999999999</v>
      </c>
      <c r="DZ249" s="20">
        <v>14</v>
      </c>
      <c r="EA249" s="20">
        <v>0.64300000000000002</v>
      </c>
      <c r="EB249" s="20">
        <v>-4</v>
      </c>
      <c r="EC249" s="66">
        <v>20</v>
      </c>
      <c r="ED249" s="66">
        <v>52</v>
      </c>
      <c r="EE249" s="66">
        <v>13</v>
      </c>
      <c r="EF249" s="66">
        <v>72</v>
      </c>
      <c r="EG249" s="66">
        <v>29</v>
      </c>
      <c r="EH249" s="66">
        <v>29</v>
      </c>
      <c r="EI249" s="66">
        <v>14</v>
      </c>
      <c r="EJ249" s="66">
        <v>17</v>
      </c>
      <c r="EK249" s="20">
        <v>10664.130000000001</v>
      </c>
      <c r="EL249" s="20">
        <v>12144.64</v>
      </c>
      <c r="EM249" s="20">
        <v>89.593363636363634</v>
      </c>
      <c r="EN249" s="20">
        <v>47.932249999999996</v>
      </c>
      <c r="EO249" s="20">
        <v>14.296799999999999</v>
      </c>
      <c r="EP249" s="20">
        <v>134.85</v>
      </c>
      <c r="EQ249" s="21">
        <v>67</v>
      </c>
      <c r="ER249" s="21">
        <v>76</v>
      </c>
      <c r="ES249" s="61" t="s">
        <v>127</v>
      </c>
      <c r="ET249" s="61">
        <v>143</v>
      </c>
      <c r="EU249" s="61">
        <v>-9</v>
      </c>
    </row>
    <row r="250" spans="1:151" x14ac:dyDescent="0.45">
      <c r="A250" s="64">
        <v>45282</v>
      </c>
      <c r="B250" s="21" t="s">
        <v>186</v>
      </c>
      <c r="C250" s="21">
        <v>91</v>
      </c>
      <c r="D250" s="21" t="s">
        <v>283</v>
      </c>
      <c r="E250" s="21">
        <v>355</v>
      </c>
      <c r="F250" s="50" t="s">
        <v>558</v>
      </c>
      <c r="G250" t="s">
        <v>186</v>
      </c>
      <c r="H250" t="s">
        <v>283</v>
      </c>
      <c r="I250" t="s">
        <v>186</v>
      </c>
      <c r="J250" t="s">
        <v>283</v>
      </c>
      <c r="K250" t="s">
        <v>446</v>
      </c>
      <c r="L250" t="s">
        <v>283</v>
      </c>
      <c r="M250" t="s">
        <v>664</v>
      </c>
      <c r="N250" t="s">
        <v>283</v>
      </c>
      <c r="O250" t="s">
        <v>186</v>
      </c>
      <c r="P250" t="s">
        <v>283</v>
      </c>
      <c r="Q250" t="s">
        <v>446</v>
      </c>
      <c r="R250" t="s">
        <v>283</v>
      </c>
      <c r="S250" t="s">
        <v>29</v>
      </c>
      <c r="T250" t="s">
        <v>177</v>
      </c>
      <c r="U250">
        <v>10</v>
      </c>
      <c r="V250">
        <v>11</v>
      </c>
      <c r="W250" s="20">
        <v>0.5</v>
      </c>
      <c r="X250" s="20">
        <v>6.87</v>
      </c>
      <c r="Y250" s="20">
        <v>106.9</v>
      </c>
      <c r="Z250" s="20">
        <v>100</v>
      </c>
      <c r="AA250" s="20">
        <v>70.900000000000006</v>
      </c>
      <c r="AB250" s="20">
        <v>-5.5E-2</v>
      </c>
      <c r="AC250" s="20">
        <v>4.67</v>
      </c>
      <c r="AD250" s="20">
        <v>107.3</v>
      </c>
      <c r="AE250" s="20">
        <v>102.7</v>
      </c>
      <c r="AF250" s="20">
        <v>2.2000000000000002</v>
      </c>
      <c r="AG250" s="20">
        <v>106.7</v>
      </c>
      <c r="AH250" s="20">
        <v>99.7</v>
      </c>
      <c r="AI250" s="20">
        <v>0.68659999999999999</v>
      </c>
      <c r="AJ250" s="20">
        <v>-1.7</v>
      </c>
      <c r="AK250" s="20">
        <v>-0.16999999999999998</v>
      </c>
      <c r="AL250" s="20">
        <v>1240</v>
      </c>
      <c r="AM250" s="20">
        <v>7.64</v>
      </c>
      <c r="AN250" s="20">
        <v>5.04</v>
      </c>
      <c r="AO250" s="20">
        <v>772</v>
      </c>
      <c r="AP250" s="20">
        <v>746</v>
      </c>
      <c r="AQ250" s="20">
        <v>628</v>
      </c>
      <c r="AR250" s="20">
        <v>0.441</v>
      </c>
      <c r="AS250" s="20">
        <v>80</v>
      </c>
      <c r="AT250" s="20">
        <v>226</v>
      </c>
      <c r="AU250" s="20">
        <v>0.35399999999999998</v>
      </c>
      <c r="AV250" s="20">
        <v>138</v>
      </c>
      <c r="AW250" s="20">
        <v>210</v>
      </c>
      <c r="AX250" s="20">
        <v>0.65700000000000003</v>
      </c>
      <c r="AY250" s="20">
        <v>112</v>
      </c>
      <c r="AZ250" s="20">
        <v>11.2</v>
      </c>
      <c r="BA250" s="20">
        <v>367</v>
      </c>
      <c r="BB250" s="20">
        <v>36.700000000000003</v>
      </c>
      <c r="BC250" s="20">
        <v>142</v>
      </c>
      <c r="BD250" s="20">
        <v>93</v>
      </c>
      <c r="BE250" s="20">
        <v>40</v>
      </c>
      <c r="BF250" s="20">
        <v>128</v>
      </c>
      <c r="BG250" s="20">
        <v>203</v>
      </c>
      <c r="BH250" s="20">
        <v>77.2</v>
      </c>
      <c r="BI250" s="20">
        <v>74.599999999999994</v>
      </c>
      <c r="BJ250" s="20">
        <v>2.6</v>
      </c>
      <c r="BK250" s="20">
        <v>1.109</v>
      </c>
      <c r="BL250" s="20">
        <v>12.8</v>
      </c>
      <c r="BM250" s="20">
        <v>0.72699999999999998</v>
      </c>
      <c r="BN250" s="20">
        <v>22.6</v>
      </c>
      <c r="BO250" s="20">
        <v>21</v>
      </c>
      <c r="BP250" s="20">
        <v>4</v>
      </c>
      <c r="BQ250" s="20">
        <v>9.3000000000000007</v>
      </c>
      <c r="BR250" s="20">
        <v>20.3</v>
      </c>
      <c r="BS250" s="20">
        <v>116</v>
      </c>
      <c r="BT250" s="20">
        <v>0.53700000000000003</v>
      </c>
      <c r="BU250" s="20">
        <v>12</v>
      </c>
      <c r="BV250" s="66">
        <v>134</v>
      </c>
      <c r="BW250" s="66">
        <v>177</v>
      </c>
      <c r="BX250" s="66">
        <v>140</v>
      </c>
      <c r="BY250" s="66">
        <v>93</v>
      </c>
      <c r="BZ250" s="66">
        <v>97</v>
      </c>
      <c r="CA250" s="66">
        <v>105.3</v>
      </c>
      <c r="CB250" s="66">
        <v>116</v>
      </c>
      <c r="CC250" s="66">
        <v>191</v>
      </c>
      <c r="CD250" s="20">
        <v>0.61538461538461497</v>
      </c>
      <c r="CE250" s="20">
        <v>1.23</v>
      </c>
      <c r="CF250" s="20">
        <v>108.7</v>
      </c>
      <c r="CG250" s="20">
        <v>107.4</v>
      </c>
      <c r="CH250" s="20">
        <v>67.599999999999994</v>
      </c>
      <c r="CI250" s="20">
        <v>-7.0000000000000001E-3</v>
      </c>
      <c r="CJ250" s="20">
        <v>-1.1100000000000001</v>
      </c>
      <c r="CK250" s="20">
        <v>104.9</v>
      </c>
      <c r="CL250" s="20">
        <v>106</v>
      </c>
      <c r="CM250" s="20">
        <v>-1.1100000000000001</v>
      </c>
      <c r="CN250" s="20">
        <v>108.9</v>
      </c>
      <c r="CO250" s="20">
        <v>107.3</v>
      </c>
      <c r="CP250" s="63">
        <v>0.54200000000000004</v>
      </c>
      <c r="CQ250" s="20">
        <v>-2.2999999999999998</v>
      </c>
      <c r="CR250" s="20">
        <v>-0.20909090909090908</v>
      </c>
      <c r="CS250" s="20">
        <v>1194</v>
      </c>
      <c r="CT250" s="20">
        <v>0.3</v>
      </c>
      <c r="CU250" s="20">
        <v>-2.0699999999999998</v>
      </c>
      <c r="CV250" s="20">
        <v>1010</v>
      </c>
      <c r="CW250" s="20">
        <v>889</v>
      </c>
      <c r="CX250" s="20">
        <v>723</v>
      </c>
      <c r="CY250" s="20">
        <v>0.45800000000000002</v>
      </c>
      <c r="CZ250" s="20">
        <v>100</v>
      </c>
      <c r="DA250" s="20">
        <v>277</v>
      </c>
      <c r="DB250" s="20">
        <v>0.36099999999999999</v>
      </c>
      <c r="DC250" s="20">
        <v>248</v>
      </c>
      <c r="DD250" s="20">
        <v>347</v>
      </c>
      <c r="DE250" s="20">
        <v>0.71499999999999997</v>
      </c>
      <c r="DF250" s="20">
        <v>152</v>
      </c>
      <c r="DG250" s="20">
        <v>13.818181818181818</v>
      </c>
      <c r="DH250" s="20">
        <v>463</v>
      </c>
      <c r="DI250" s="20">
        <v>42.090909090909093</v>
      </c>
      <c r="DJ250" s="20">
        <v>156</v>
      </c>
      <c r="DK250" s="20">
        <v>90</v>
      </c>
      <c r="DL250" s="20">
        <v>35</v>
      </c>
      <c r="DM250" s="20">
        <v>160</v>
      </c>
      <c r="DN250" s="20">
        <v>206</v>
      </c>
      <c r="DO250" s="20">
        <v>77.7</v>
      </c>
      <c r="DP250" s="20">
        <v>68.385000000000005</v>
      </c>
      <c r="DQ250" s="20">
        <v>9.3079999999999998</v>
      </c>
      <c r="DR250" s="20">
        <v>0.97499999999999998</v>
      </c>
      <c r="DS250" s="20">
        <v>12.308</v>
      </c>
      <c r="DT250" s="20">
        <v>0.56200000000000006</v>
      </c>
      <c r="DU250" s="20">
        <v>21.3</v>
      </c>
      <c r="DV250" s="20">
        <v>26.7</v>
      </c>
      <c r="DW250" s="20">
        <v>2.7</v>
      </c>
      <c r="DX250" s="20">
        <v>6.9230769230769234</v>
      </c>
      <c r="DY250" s="20">
        <v>15.8</v>
      </c>
      <c r="DZ250" s="20">
        <v>148</v>
      </c>
      <c r="EA250" s="20">
        <v>0.52</v>
      </c>
      <c r="EB250" s="20">
        <v>1</v>
      </c>
      <c r="EC250" s="66">
        <v>183</v>
      </c>
      <c r="ED250" s="66">
        <v>197</v>
      </c>
      <c r="EE250" s="66">
        <v>151</v>
      </c>
      <c r="EF250" s="66">
        <v>117</v>
      </c>
      <c r="EG250" s="66">
        <v>149</v>
      </c>
      <c r="EH250" s="66">
        <v>128.5</v>
      </c>
      <c r="EI250" s="66">
        <v>152</v>
      </c>
      <c r="EJ250" s="66">
        <v>175</v>
      </c>
      <c r="EK250" s="20">
        <v>11481.060000000001</v>
      </c>
      <c r="EL250" s="20">
        <v>10870</v>
      </c>
      <c r="EM250" s="20">
        <v>88.615384615384627</v>
      </c>
      <c r="EN250" s="20">
        <v>114.46440000000001</v>
      </c>
      <c r="EO250" s="20">
        <v>14.5145</v>
      </c>
      <c r="EP250" s="20">
        <v>135.34200000000001</v>
      </c>
      <c r="EQ250" s="21">
        <v>67</v>
      </c>
      <c r="ER250" s="21">
        <v>61</v>
      </c>
      <c r="ES250" s="61" t="s">
        <v>186</v>
      </c>
      <c r="ET250" s="61">
        <v>128</v>
      </c>
      <c r="EU250" s="61">
        <v>6</v>
      </c>
    </row>
    <row r="251" spans="1:151" x14ac:dyDescent="0.45">
      <c r="A251" s="64">
        <v>45282</v>
      </c>
      <c r="B251" s="21" t="s">
        <v>217</v>
      </c>
      <c r="C251" s="21">
        <v>187</v>
      </c>
      <c r="D251" s="21" t="s">
        <v>189</v>
      </c>
      <c r="E251" s="21">
        <v>267</v>
      </c>
      <c r="F251" s="50" t="s">
        <v>558</v>
      </c>
      <c r="G251" t="s">
        <v>217</v>
      </c>
      <c r="H251" t="s">
        <v>189</v>
      </c>
      <c r="I251" t="s">
        <v>217</v>
      </c>
      <c r="J251" t="s">
        <v>189</v>
      </c>
      <c r="K251" t="s">
        <v>439</v>
      </c>
      <c r="L251" t="s">
        <v>1335</v>
      </c>
      <c r="M251" t="s">
        <v>600</v>
      </c>
      <c r="N251" t="s">
        <v>667</v>
      </c>
      <c r="O251" t="s">
        <v>217</v>
      </c>
      <c r="P251" t="s">
        <v>189</v>
      </c>
      <c r="Q251" t="s">
        <v>439</v>
      </c>
      <c r="R251" t="s">
        <v>189</v>
      </c>
      <c r="S251" t="s">
        <v>114</v>
      </c>
      <c r="T251" t="s">
        <v>13</v>
      </c>
      <c r="U251">
        <v>10</v>
      </c>
      <c r="V251">
        <v>11</v>
      </c>
      <c r="W251" s="20">
        <v>0.27272727272727298</v>
      </c>
      <c r="X251" s="20">
        <v>-2.79</v>
      </c>
      <c r="Y251" s="20">
        <v>107.7</v>
      </c>
      <c r="Z251" s="20">
        <v>110.5</v>
      </c>
      <c r="AA251" s="20">
        <v>65.400000000000006</v>
      </c>
      <c r="AB251" s="20">
        <v>-8.1000000000000003E-2</v>
      </c>
      <c r="AC251" s="20">
        <v>-0.04</v>
      </c>
      <c r="AD251" s="20">
        <v>103</v>
      </c>
      <c r="AE251" s="20">
        <v>103.1</v>
      </c>
      <c r="AF251" s="20">
        <v>-0.27</v>
      </c>
      <c r="AG251" s="20">
        <v>107.2</v>
      </c>
      <c r="AH251" s="20">
        <v>109.8</v>
      </c>
      <c r="AI251" s="20">
        <v>0.43259999999999998</v>
      </c>
      <c r="AJ251" s="20">
        <v>-5.8</v>
      </c>
      <c r="AK251" s="20">
        <v>-0.57999999999999996</v>
      </c>
      <c r="AL251" s="20">
        <v>1059</v>
      </c>
      <c r="AM251" s="20">
        <v>-5.0999999999999996</v>
      </c>
      <c r="AN251" s="20">
        <v>-1.5</v>
      </c>
      <c r="AO251" s="20">
        <v>790</v>
      </c>
      <c r="AP251" s="20">
        <v>793</v>
      </c>
      <c r="AQ251" s="20">
        <v>637</v>
      </c>
      <c r="AR251" s="20">
        <v>0.438</v>
      </c>
      <c r="AS251" s="20">
        <v>82</v>
      </c>
      <c r="AT251" s="20">
        <v>254</v>
      </c>
      <c r="AU251" s="20">
        <v>0.32300000000000001</v>
      </c>
      <c r="AV251" s="20">
        <v>150</v>
      </c>
      <c r="AW251" s="20">
        <v>214</v>
      </c>
      <c r="AX251" s="20">
        <v>0.70099999999999996</v>
      </c>
      <c r="AY251" s="20">
        <v>107</v>
      </c>
      <c r="AZ251" s="20">
        <v>10.7</v>
      </c>
      <c r="BA251" s="20">
        <v>367</v>
      </c>
      <c r="BB251" s="20">
        <v>36.700000000000003</v>
      </c>
      <c r="BC251" s="20">
        <v>143</v>
      </c>
      <c r="BD251" s="20">
        <v>53</v>
      </c>
      <c r="BE251" s="20">
        <v>29</v>
      </c>
      <c r="BF251" s="20">
        <v>101</v>
      </c>
      <c r="BG251" s="20">
        <v>174</v>
      </c>
      <c r="BH251" s="20">
        <v>71.8</v>
      </c>
      <c r="BI251" s="20">
        <v>72.090999999999994</v>
      </c>
      <c r="BJ251" s="20">
        <v>-0.27300000000000002</v>
      </c>
      <c r="BK251" s="20">
        <v>1.4159999999999999</v>
      </c>
      <c r="BL251" s="20">
        <v>9.1820000000000004</v>
      </c>
      <c r="BM251" s="20">
        <v>0.52500000000000002</v>
      </c>
      <c r="BN251" s="20">
        <v>23.1</v>
      </c>
      <c r="BO251" s="20">
        <v>19.5</v>
      </c>
      <c r="BP251" s="20">
        <v>2.6</v>
      </c>
      <c r="BQ251" s="20">
        <v>4.8181818181818183</v>
      </c>
      <c r="BR251" s="20">
        <v>15.8</v>
      </c>
      <c r="BS251" s="20">
        <v>318</v>
      </c>
      <c r="BT251" s="20">
        <v>0.40799999999999997</v>
      </c>
      <c r="BU251" s="20">
        <v>3</v>
      </c>
      <c r="BV251" s="66">
        <v>253</v>
      </c>
      <c r="BW251" s="66">
        <v>263</v>
      </c>
      <c r="BX251" s="66">
        <v>317</v>
      </c>
      <c r="BY251" s="66">
        <v>187</v>
      </c>
      <c r="BZ251" s="66">
        <v>204</v>
      </c>
      <c r="CA251" s="66">
        <v>212.8</v>
      </c>
      <c r="CB251" s="66">
        <v>317</v>
      </c>
      <c r="CC251" s="66">
        <v>254</v>
      </c>
      <c r="CD251" s="20">
        <v>0.66666666666666696</v>
      </c>
      <c r="CE251" s="20">
        <v>11.62</v>
      </c>
      <c r="CF251" s="20">
        <v>107.7</v>
      </c>
      <c r="CG251" s="20">
        <v>96</v>
      </c>
      <c r="CH251" s="20">
        <v>67.7</v>
      </c>
      <c r="CI251" s="20">
        <v>-0.11</v>
      </c>
      <c r="CJ251" s="20">
        <v>-1.62</v>
      </c>
      <c r="CK251" s="20">
        <v>103.8</v>
      </c>
      <c r="CL251" s="20">
        <v>105.4</v>
      </c>
      <c r="CM251" s="20">
        <v>-1.62</v>
      </c>
      <c r="CN251" s="20">
        <v>107.1</v>
      </c>
      <c r="CO251" s="20">
        <v>95.8</v>
      </c>
      <c r="CP251" s="63">
        <v>0.78220000000000001</v>
      </c>
      <c r="CQ251" s="20">
        <v>-1.3</v>
      </c>
      <c r="CR251" s="20">
        <v>-0.11818181818181818</v>
      </c>
      <c r="CS251" s="20">
        <v>1269</v>
      </c>
      <c r="CT251" s="20">
        <v>13.02</v>
      </c>
      <c r="CU251" s="20">
        <v>0.47</v>
      </c>
      <c r="CV251" s="20">
        <v>901</v>
      </c>
      <c r="CW251" s="20">
        <v>744</v>
      </c>
      <c r="CX251" s="20">
        <v>739</v>
      </c>
      <c r="CY251" s="20">
        <v>0.45700000000000002</v>
      </c>
      <c r="CZ251" s="20">
        <v>87</v>
      </c>
      <c r="DA251" s="20">
        <v>255</v>
      </c>
      <c r="DB251" s="20">
        <v>0.34100000000000003</v>
      </c>
      <c r="DC251" s="20">
        <v>138</v>
      </c>
      <c r="DD251" s="20">
        <v>206</v>
      </c>
      <c r="DE251" s="20">
        <v>0.67</v>
      </c>
      <c r="DF251" s="20">
        <v>163</v>
      </c>
      <c r="DG251" s="20">
        <v>14.818181818181818</v>
      </c>
      <c r="DH251" s="20">
        <v>487</v>
      </c>
      <c r="DI251" s="20">
        <v>44.272727272727273</v>
      </c>
      <c r="DJ251" s="20">
        <v>188</v>
      </c>
      <c r="DK251" s="20">
        <v>101</v>
      </c>
      <c r="DL251" s="20">
        <v>58</v>
      </c>
      <c r="DM251" s="20">
        <v>145</v>
      </c>
      <c r="DN251" s="20">
        <v>198</v>
      </c>
      <c r="DO251" s="20">
        <v>75.099999999999994</v>
      </c>
      <c r="DP251" s="20">
        <v>62</v>
      </c>
      <c r="DQ251" s="20">
        <v>13.083</v>
      </c>
      <c r="DR251" s="20">
        <v>1.2969999999999999</v>
      </c>
      <c r="DS251" s="20">
        <v>12.083</v>
      </c>
      <c r="DT251" s="20">
        <v>0.69699999999999995</v>
      </c>
      <c r="DU251" s="20">
        <v>21.2</v>
      </c>
      <c r="DV251" s="20">
        <v>17.2</v>
      </c>
      <c r="DW251" s="20">
        <v>4.8</v>
      </c>
      <c r="DX251" s="20">
        <v>8.4166666666666661</v>
      </c>
      <c r="DY251" s="20">
        <v>16.5</v>
      </c>
      <c r="DZ251" s="20">
        <v>162</v>
      </c>
      <c r="EA251" s="20">
        <v>0.50800000000000001</v>
      </c>
      <c r="EB251" s="20">
        <v>2</v>
      </c>
      <c r="EC251" s="66">
        <v>59</v>
      </c>
      <c r="ED251" s="66">
        <v>158</v>
      </c>
      <c r="EE251" s="66">
        <v>113</v>
      </c>
      <c r="EF251" s="66">
        <v>86</v>
      </c>
      <c r="EG251" s="66">
        <v>68</v>
      </c>
      <c r="EH251" s="66">
        <v>90.7</v>
      </c>
      <c r="EI251" s="66">
        <v>162</v>
      </c>
      <c r="EJ251" s="66">
        <v>144</v>
      </c>
      <c r="EK251" s="20">
        <v>10339.200000000001</v>
      </c>
      <c r="EL251" s="20">
        <v>11900.85</v>
      </c>
      <c r="EM251" s="20">
        <v>77.281833333333324</v>
      </c>
      <c r="EN251" s="20">
        <v>58.218090909090911</v>
      </c>
      <c r="EO251" s="20">
        <v>10.586</v>
      </c>
      <c r="EP251" s="20">
        <v>138.798</v>
      </c>
      <c r="EQ251" s="21">
        <v>65</v>
      </c>
      <c r="ER251" s="21">
        <v>92</v>
      </c>
      <c r="ES251" s="61" t="s">
        <v>189</v>
      </c>
      <c r="ET251" s="61">
        <v>157</v>
      </c>
      <c r="EU251" s="61">
        <v>-27</v>
      </c>
    </row>
    <row r="252" spans="1:151" x14ac:dyDescent="0.45">
      <c r="A252" s="64">
        <v>45282</v>
      </c>
      <c r="B252" s="21" t="s">
        <v>69</v>
      </c>
      <c r="C252" s="21">
        <v>310</v>
      </c>
      <c r="D252" s="21" t="s">
        <v>125</v>
      </c>
      <c r="E252" s="21">
        <v>72</v>
      </c>
      <c r="F252" s="50" t="s">
        <v>558</v>
      </c>
      <c r="G252" t="s">
        <v>69</v>
      </c>
      <c r="H252" t="s">
        <v>125</v>
      </c>
      <c r="I252" t="s">
        <v>69</v>
      </c>
      <c r="J252" t="s">
        <v>125</v>
      </c>
      <c r="K252" t="s">
        <v>69</v>
      </c>
      <c r="L252" t="s">
        <v>125</v>
      </c>
      <c r="M252" t="s">
        <v>69</v>
      </c>
      <c r="N252" t="s">
        <v>125</v>
      </c>
      <c r="O252" t="s">
        <v>69</v>
      </c>
      <c r="P252" t="s">
        <v>125</v>
      </c>
      <c r="Q252" t="s">
        <v>69</v>
      </c>
      <c r="R252" t="s">
        <v>125</v>
      </c>
      <c r="S252" t="s">
        <v>13</v>
      </c>
      <c r="T252" t="s">
        <v>114</v>
      </c>
      <c r="U252">
        <v>10</v>
      </c>
      <c r="V252">
        <v>11</v>
      </c>
      <c r="W252" s="20">
        <v>0.54545454545454497</v>
      </c>
      <c r="X252" s="20">
        <v>-0.89</v>
      </c>
      <c r="Y252" s="20">
        <v>107.8</v>
      </c>
      <c r="Z252" s="20">
        <v>108.6</v>
      </c>
      <c r="AA252" s="20">
        <v>68.8</v>
      </c>
      <c r="AB252" s="20">
        <v>0.09</v>
      </c>
      <c r="AC252" s="20">
        <v>-1.31</v>
      </c>
      <c r="AD252" s="20">
        <v>104.1</v>
      </c>
      <c r="AE252" s="20">
        <v>105.4</v>
      </c>
      <c r="AF252" s="20">
        <v>-1.31</v>
      </c>
      <c r="AG252" s="20">
        <v>107.4</v>
      </c>
      <c r="AH252" s="20">
        <v>106.4</v>
      </c>
      <c r="AI252" s="20">
        <v>0.5242</v>
      </c>
      <c r="AJ252" s="20">
        <v>-3</v>
      </c>
      <c r="AK252" s="20">
        <v>-0.3</v>
      </c>
      <c r="AL252" s="20">
        <v>1163</v>
      </c>
      <c r="AM252" s="20">
        <v>-4.08</v>
      </c>
      <c r="AN252" s="20">
        <v>-1.88</v>
      </c>
      <c r="AO252" s="20">
        <v>838</v>
      </c>
      <c r="AP252" s="20">
        <v>824</v>
      </c>
      <c r="AQ252" s="20">
        <v>665</v>
      </c>
      <c r="AR252" s="20">
        <v>0.442</v>
      </c>
      <c r="AS252" s="20">
        <v>57</v>
      </c>
      <c r="AT252" s="20">
        <v>202</v>
      </c>
      <c r="AU252" s="20">
        <v>0.28199999999999997</v>
      </c>
      <c r="AV252" s="20">
        <v>193</v>
      </c>
      <c r="AW252" s="20">
        <v>266</v>
      </c>
      <c r="AX252" s="20">
        <v>0.72599999999999998</v>
      </c>
      <c r="AY252" s="20">
        <v>149</v>
      </c>
      <c r="AZ252" s="20">
        <v>14.9</v>
      </c>
      <c r="BA252" s="20">
        <v>426</v>
      </c>
      <c r="BB252" s="20">
        <v>42.6</v>
      </c>
      <c r="BC252" s="20">
        <v>139</v>
      </c>
      <c r="BD252" s="20">
        <v>84</v>
      </c>
      <c r="BE252" s="20">
        <v>48</v>
      </c>
      <c r="BF252" s="20">
        <v>128</v>
      </c>
      <c r="BG252" s="20">
        <v>169</v>
      </c>
      <c r="BH252" s="20">
        <v>76.2</v>
      </c>
      <c r="BI252" s="20">
        <v>74.909000000000006</v>
      </c>
      <c r="BJ252" s="20">
        <v>1.2729999999999999</v>
      </c>
      <c r="BK252" s="20">
        <v>1.0860000000000001</v>
      </c>
      <c r="BL252" s="20">
        <v>11.635999999999999</v>
      </c>
      <c r="BM252" s="20">
        <v>0.65600000000000003</v>
      </c>
      <c r="BN252" s="20">
        <v>18.399999999999999</v>
      </c>
      <c r="BO252" s="20">
        <v>24.2</v>
      </c>
      <c r="BP252" s="20">
        <v>4.4000000000000004</v>
      </c>
      <c r="BQ252" s="20">
        <v>7.6363636363636367</v>
      </c>
      <c r="BR252" s="20">
        <v>15.4</v>
      </c>
      <c r="BS252" s="20">
        <v>216</v>
      </c>
      <c r="BT252" s="20">
        <v>0.46899999999999997</v>
      </c>
      <c r="BU252" s="20">
        <v>-5</v>
      </c>
      <c r="BV252" s="66">
        <v>242</v>
      </c>
      <c r="BW252" s="66">
        <v>114</v>
      </c>
      <c r="BX252" s="66">
        <v>203</v>
      </c>
      <c r="BY252" s="66">
        <v>184</v>
      </c>
      <c r="BZ252" s="66">
        <v>175</v>
      </c>
      <c r="CA252" s="66">
        <v>150.5</v>
      </c>
      <c r="CB252" s="66">
        <v>217</v>
      </c>
      <c r="CC252" s="66">
        <v>94</v>
      </c>
      <c r="CD252" s="20">
        <v>0.91666666666666596</v>
      </c>
      <c r="CE252" s="20">
        <v>11.36</v>
      </c>
      <c r="CF252" s="20">
        <v>110.3</v>
      </c>
      <c r="CG252" s="20">
        <v>99</v>
      </c>
      <c r="CH252" s="20">
        <v>69.400000000000006</v>
      </c>
      <c r="CI252" s="20">
        <v>0.11</v>
      </c>
      <c r="CJ252" s="20">
        <v>-4.0599999999999996</v>
      </c>
      <c r="CK252" s="20">
        <v>101.9</v>
      </c>
      <c r="CL252" s="20">
        <v>106</v>
      </c>
      <c r="CM252" s="20">
        <v>-3.95</v>
      </c>
      <c r="CN252" s="20">
        <v>109.8</v>
      </c>
      <c r="CO252" s="20">
        <v>99.9</v>
      </c>
      <c r="CP252" s="63">
        <v>0.74770000000000003</v>
      </c>
      <c r="CQ252" s="20">
        <v>0.9</v>
      </c>
      <c r="CR252" s="20">
        <v>8.1818181818181818E-2</v>
      </c>
      <c r="CS252" s="20">
        <v>1329</v>
      </c>
      <c r="CT252" s="20">
        <v>9.77</v>
      </c>
      <c r="CU252" s="20">
        <v>-2.41</v>
      </c>
      <c r="CV252" s="20">
        <v>945</v>
      </c>
      <c r="CW252" s="20">
        <v>791</v>
      </c>
      <c r="CX252" s="20">
        <v>710</v>
      </c>
      <c r="CY252" s="20">
        <v>0.46600000000000003</v>
      </c>
      <c r="CZ252" s="20">
        <v>101</v>
      </c>
      <c r="DA252" s="20">
        <v>304</v>
      </c>
      <c r="DB252" s="20">
        <v>0.33200000000000002</v>
      </c>
      <c r="DC252" s="20">
        <v>182</v>
      </c>
      <c r="DD252" s="20">
        <v>234</v>
      </c>
      <c r="DE252" s="20">
        <v>0.77800000000000002</v>
      </c>
      <c r="DF252" s="20">
        <v>107</v>
      </c>
      <c r="DG252" s="20">
        <v>9.7272727272727266</v>
      </c>
      <c r="DH252" s="20">
        <v>419</v>
      </c>
      <c r="DI252" s="20">
        <v>38.090909090909093</v>
      </c>
      <c r="DJ252" s="20">
        <v>196</v>
      </c>
      <c r="DK252" s="20">
        <v>85</v>
      </c>
      <c r="DL252" s="20">
        <v>26</v>
      </c>
      <c r="DM252" s="20">
        <v>118</v>
      </c>
      <c r="DN252" s="20">
        <v>190</v>
      </c>
      <c r="DO252" s="20">
        <v>78.8</v>
      </c>
      <c r="DP252" s="20">
        <v>65.917000000000002</v>
      </c>
      <c r="DQ252" s="20">
        <v>12.833</v>
      </c>
      <c r="DR252" s="20">
        <v>1.661</v>
      </c>
      <c r="DS252" s="20">
        <v>9.8330000000000002</v>
      </c>
      <c r="DT252" s="20">
        <v>0.72</v>
      </c>
      <c r="DU252" s="20">
        <v>25.3</v>
      </c>
      <c r="DV252" s="20">
        <v>19.5</v>
      </c>
      <c r="DW252" s="20">
        <v>2.2000000000000002</v>
      </c>
      <c r="DX252" s="20">
        <v>7.083333333333333</v>
      </c>
      <c r="DY252" s="20">
        <v>15.8</v>
      </c>
      <c r="DZ252" s="20">
        <v>55</v>
      </c>
      <c r="EA252" s="20">
        <v>0.58199999999999996</v>
      </c>
      <c r="EB252" s="20">
        <v>-8</v>
      </c>
      <c r="EC252" s="66">
        <v>62</v>
      </c>
      <c r="ED252" s="66">
        <v>29</v>
      </c>
      <c r="EE252" s="66">
        <v>33</v>
      </c>
      <c r="EF252" s="66">
        <v>80</v>
      </c>
      <c r="EG252" s="66">
        <v>70</v>
      </c>
      <c r="EH252" s="66">
        <v>41</v>
      </c>
      <c r="EI252" s="66">
        <v>56</v>
      </c>
      <c r="EJ252" s="66">
        <v>10</v>
      </c>
      <c r="EK252" s="20">
        <v>10672.199999999999</v>
      </c>
      <c r="EL252" s="20">
        <v>11978.58</v>
      </c>
      <c r="EM252" s="20">
        <v>82.421666666666653</v>
      </c>
      <c r="EN252" s="20">
        <v>75.088363636363638</v>
      </c>
      <c r="EO252" s="20">
        <v>11.981200000000001</v>
      </c>
      <c r="EP252" s="20">
        <v>137.94</v>
      </c>
      <c r="EQ252" s="21">
        <v>79</v>
      </c>
      <c r="ER252" s="21">
        <v>78</v>
      </c>
      <c r="ES252" s="61" t="s">
        <v>69</v>
      </c>
      <c r="ET252" s="61">
        <v>157</v>
      </c>
      <c r="EU252" s="61">
        <v>1</v>
      </c>
    </row>
    <row r="253" spans="1:151" x14ac:dyDescent="0.45">
      <c r="A253" s="64">
        <v>45282</v>
      </c>
      <c r="B253" s="21" t="s">
        <v>267</v>
      </c>
      <c r="C253" s="21">
        <v>247</v>
      </c>
      <c r="D253" s="21" t="s">
        <v>171</v>
      </c>
      <c r="E253" s="21">
        <v>62</v>
      </c>
      <c r="F253" s="50" t="s">
        <v>558</v>
      </c>
      <c r="G253" t="s">
        <v>267</v>
      </c>
      <c r="H253" t="s">
        <v>171</v>
      </c>
      <c r="I253" t="s">
        <v>267</v>
      </c>
      <c r="J253" t="s">
        <v>171</v>
      </c>
      <c r="K253" t="s">
        <v>267</v>
      </c>
      <c r="L253" t="s">
        <v>171</v>
      </c>
      <c r="M253" t="s">
        <v>604</v>
      </c>
      <c r="N253" t="s">
        <v>171</v>
      </c>
      <c r="O253" t="s">
        <v>267</v>
      </c>
      <c r="P253" t="s">
        <v>171</v>
      </c>
      <c r="Q253" t="s">
        <v>267</v>
      </c>
      <c r="R253" t="s">
        <v>171</v>
      </c>
      <c r="S253" t="s">
        <v>166</v>
      </c>
      <c r="T253" t="s">
        <v>108</v>
      </c>
      <c r="U253">
        <v>10</v>
      </c>
      <c r="V253">
        <v>9</v>
      </c>
      <c r="W253" s="20">
        <v>0.33333333333333298</v>
      </c>
      <c r="X253" s="20">
        <v>-10</v>
      </c>
      <c r="Y253" s="20">
        <v>98.3</v>
      </c>
      <c r="Z253" s="20">
        <v>108.3</v>
      </c>
      <c r="AA253" s="20">
        <v>70.8</v>
      </c>
      <c r="AB253" s="20">
        <v>-1.2999999999999999E-2</v>
      </c>
      <c r="AC253" s="20">
        <v>-0.14000000000000001</v>
      </c>
      <c r="AD253" s="20">
        <v>105.1</v>
      </c>
      <c r="AE253" s="20">
        <v>105.2</v>
      </c>
      <c r="AF253" s="20">
        <v>-0.39</v>
      </c>
      <c r="AG253" s="20">
        <v>97.7</v>
      </c>
      <c r="AH253" s="20">
        <v>107.8</v>
      </c>
      <c r="AI253" s="20">
        <v>0.24440000000000001</v>
      </c>
      <c r="AJ253" s="20">
        <v>-5.8</v>
      </c>
      <c r="AK253" s="20">
        <v>-0.57999999999999996</v>
      </c>
      <c r="AL253" s="20">
        <v>1008</v>
      </c>
      <c r="AM253" s="20">
        <v>-8.08</v>
      </c>
      <c r="AN253" s="20">
        <v>-1.38</v>
      </c>
      <c r="AO253" s="20">
        <v>856</v>
      </c>
      <c r="AP253" s="20">
        <v>864</v>
      </c>
      <c r="AQ253" s="20">
        <v>715</v>
      </c>
      <c r="AR253" s="20">
        <v>0.43099999999999999</v>
      </c>
      <c r="AS253" s="20">
        <v>82</v>
      </c>
      <c r="AT253" s="20">
        <v>266</v>
      </c>
      <c r="AU253" s="20">
        <v>0.308</v>
      </c>
      <c r="AV253" s="20">
        <v>158</v>
      </c>
      <c r="AW253" s="20">
        <v>217</v>
      </c>
      <c r="AX253" s="20">
        <v>0.72799999999999998</v>
      </c>
      <c r="AY253" s="20">
        <v>135</v>
      </c>
      <c r="AZ253" s="20">
        <v>13.5</v>
      </c>
      <c r="BA253" s="20">
        <v>428</v>
      </c>
      <c r="BB253" s="20">
        <v>42.8</v>
      </c>
      <c r="BC253" s="20">
        <v>142</v>
      </c>
      <c r="BD253" s="20">
        <v>71</v>
      </c>
      <c r="BE253" s="20">
        <v>30</v>
      </c>
      <c r="BF253" s="20">
        <v>170</v>
      </c>
      <c r="BG253" s="20">
        <v>215</v>
      </c>
      <c r="BH253" s="20">
        <v>71.3</v>
      </c>
      <c r="BI253" s="20">
        <v>72</v>
      </c>
      <c r="BJ253" s="20">
        <v>-0.66700000000000004</v>
      </c>
      <c r="BK253" s="20">
        <v>0.83499999999999996</v>
      </c>
      <c r="BL253" s="20">
        <v>14.167</v>
      </c>
      <c r="BM253" s="20">
        <v>0.41799999999999998</v>
      </c>
      <c r="BN253" s="20">
        <v>22.2</v>
      </c>
      <c r="BO253" s="20">
        <v>18.100000000000001</v>
      </c>
      <c r="BP253" s="20">
        <v>2.5</v>
      </c>
      <c r="BQ253" s="20">
        <v>5.916666666666667</v>
      </c>
      <c r="BR253" s="20">
        <v>17.899999999999999</v>
      </c>
      <c r="BS253" s="20">
        <v>311</v>
      </c>
      <c r="BT253" s="20">
        <v>0.41199999999999998</v>
      </c>
      <c r="BU253" s="20">
        <v>13</v>
      </c>
      <c r="BV253" s="66">
        <v>283</v>
      </c>
      <c r="BW253" s="66">
        <v>277</v>
      </c>
      <c r="BX253" s="66">
        <v>325</v>
      </c>
      <c r="BY253" s="66">
        <v>278</v>
      </c>
      <c r="BZ253" s="66">
        <v>291</v>
      </c>
      <c r="CA253" s="66">
        <v>243.8</v>
      </c>
      <c r="CB253" s="66">
        <v>310</v>
      </c>
      <c r="CC253" s="66">
        <v>299</v>
      </c>
      <c r="CD253" s="20">
        <v>0.8</v>
      </c>
      <c r="CE253" s="20">
        <v>4.5199999999999996</v>
      </c>
      <c r="CF253" s="20">
        <v>111.5</v>
      </c>
      <c r="CG253" s="20">
        <v>107</v>
      </c>
      <c r="CH253" s="20">
        <v>74.099999999999994</v>
      </c>
      <c r="CI253" s="20">
        <v>5.5E-2</v>
      </c>
      <c r="CJ253" s="20">
        <v>-2.61</v>
      </c>
      <c r="CK253" s="20">
        <v>100.3</v>
      </c>
      <c r="CL253" s="20">
        <v>102.9</v>
      </c>
      <c r="CM253" s="20">
        <v>-2.61</v>
      </c>
      <c r="CN253" s="20">
        <v>112</v>
      </c>
      <c r="CO253" s="20">
        <v>106.8</v>
      </c>
      <c r="CP253" s="63">
        <v>0.63319999999999999</v>
      </c>
      <c r="CQ253" s="20">
        <v>-0.4</v>
      </c>
      <c r="CR253" s="20">
        <v>-4.4444444444444446E-2</v>
      </c>
      <c r="CS253" s="20">
        <v>1273</v>
      </c>
      <c r="CT253" s="20">
        <v>1.8</v>
      </c>
      <c r="CU253" s="20">
        <v>-4.53</v>
      </c>
      <c r="CV253" s="20">
        <v>849</v>
      </c>
      <c r="CW253" s="20">
        <v>771</v>
      </c>
      <c r="CX253" s="20">
        <v>611</v>
      </c>
      <c r="CY253" s="20">
        <v>0.498</v>
      </c>
      <c r="CZ253" s="20">
        <v>101</v>
      </c>
      <c r="DA253" s="20">
        <v>292</v>
      </c>
      <c r="DB253" s="20">
        <v>0.34599999999999997</v>
      </c>
      <c r="DC253" s="20">
        <v>140</v>
      </c>
      <c r="DD253" s="20">
        <v>200</v>
      </c>
      <c r="DE253" s="20">
        <v>0.7</v>
      </c>
      <c r="DF253" s="20">
        <v>99</v>
      </c>
      <c r="DG253" s="20">
        <v>11</v>
      </c>
      <c r="DH253" s="20">
        <v>377</v>
      </c>
      <c r="DI253" s="20">
        <v>41.888888888888886</v>
      </c>
      <c r="DJ253" s="20">
        <v>183</v>
      </c>
      <c r="DK253" s="20">
        <v>83</v>
      </c>
      <c r="DL253" s="20">
        <v>21</v>
      </c>
      <c r="DM253" s="20">
        <v>148</v>
      </c>
      <c r="DN253" s="20">
        <v>187</v>
      </c>
      <c r="DO253" s="20">
        <v>84.9</v>
      </c>
      <c r="DP253" s="20">
        <v>77.099999999999994</v>
      </c>
      <c r="DQ253" s="20">
        <v>7.8</v>
      </c>
      <c r="DR253" s="20">
        <v>1.236</v>
      </c>
      <c r="DS253" s="20">
        <v>14.8</v>
      </c>
      <c r="DT253" s="20">
        <v>0.56100000000000005</v>
      </c>
      <c r="DU253" s="20">
        <v>29.2</v>
      </c>
      <c r="DV253" s="20">
        <v>20</v>
      </c>
      <c r="DW253" s="20">
        <v>2.1</v>
      </c>
      <c r="DX253" s="20">
        <v>8.3000000000000007</v>
      </c>
      <c r="DY253" s="20">
        <v>18.7</v>
      </c>
      <c r="DZ253" s="20">
        <v>89</v>
      </c>
      <c r="EA253" s="20">
        <v>0.55800000000000005</v>
      </c>
      <c r="EB253" s="20">
        <v>-1</v>
      </c>
      <c r="EC253" s="66">
        <v>89</v>
      </c>
      <c r="ED253" s="66">
        <v>115</v>
      </c>
      <c r="EE253" s="66">
        <v>81</v>
      </c>
      <c r="EF253" s="66">
        <v>115</v>
      </c>
      <c r="EG253" s="66">
        <v>116</v>
      </c>
      <c r="EH253" s="66">
        <v>86.7</v>
      </c>
      <c r="EI253" s="66">
        <v>89</v>
      </c>
      <c r="EJ253" s="66">
        <v>80</v>
      </c>
      <c r="EK253" s="20">
        <v>10518.1</v>
      </c>
      <c r="EL253" s="20">
        <v>12075.449999999999</v>
      </c>
      <c r="EM253" s="20">
        <v>117.5861</v>
      </c>
      <c r="EN253" s="20">
        <v>87.566666666666677</v>
      </c>
      <c r="EO253" s="20">
        <v>12.529999999999998</v>
      </c>
      <c r="EP253" s="20">
        <v>136.136</v>
      </c>
      <c r="EQ253" s="21">
        <v>85</v>
      </c>
      <c r="ER253" s="21">
        <v>90</v>
      </c>
      <c r="ES253" s="61" t="s">
        <v>171</v>
      </c>
      <c r="ET253" s="61">
        <v>175</v>
      </c>
      <c r="EU253" s="61">
        <v>-5</v>
      </c>
    </row>
    <row r="254" spans="1:151" x14ac:dyDescent="0.45">
      <c r="A254" s="64">
        <v>45282</v>
      </c>
      <c r="B254" s="21" t="s">
        <v>209</v>
      </c>
      <c r="C254" s="21">
        <v>31</v>
      </c>
      <c r="D254" s="21" t="s">
        <v>229</v>
      </c>
      <c r="E254" s="21">
        <v>73</v>
      </c>
      <c r="F254" s="50" t="s">
        <v>558</v>
      </c>
      <c r="G254" t="s">
        <v>209</v>
      </c>
      <c r="H254" t="s">
        <v>229</v>
      </c>
      <c r="I254" t="s">
        <v>209</v>
      </c>
      <c r="J254" t="s">
        <v>229</v>
      </c>
      <c r="K254" t="s">
        <v>209</v>
      </c>
      <c r="L254" t="s">
        <v>229</v>
      </c>
      <c r="M254" t="s">
        <v>209</v>
      </c>
      <c r="N254" t="s">
        <v>229</v>
      </c>
      <c r="O254" t="s">
        <v>209</v>
      </c>
      <c r="P254" t="s">
        <v>229</v>
      </c>
      <c r="Q254" t="s">
        <v>209</v>
      </c>
      <c r="R254" t="s">
        <v>229</v>
      </c>
      <c r="S254" t="s">
        <v>149</v>
      </c>
      <c r="T254" t="s">
        <v>118</v>
      </c>
      <c r="U254">
        <v>11</v>
      </c>
      <c r="V254">
        <v>11</v>
      </c>
      <c r="W254" s="20">
        <v>0.53846153846153799</v>
      </c>
      <c r="X254" s="20">
        <v>-3.57</v>
      </c>
      <c r="Y254" s="20">
        <v>96.8</v>
      </c>
      <c r="Z254" s="20">
        <v>100.4</v>
      </c>
      <c r="AA254" s="20">
        <v>74.900000000000006</v>
      </c>
      <c r="AB254" s="20">
        <v>7.9000000000000001E-2</v>
      </c>
      <c r="AC254" s="20">
        <v>1.67</v>
      </c>
      <c r="AD254" s="20">
        <v>104.2</v>
      </c>
      <c r="AE254" s="20">
        <v>102.5</v>
      </c>
      <c r="AF254" s="20">
        <v>1.67</v>
      </c>
      <c r="AG254" s="20">
        <v>97.2</v>
      </c>
      <c r="AH254" s="20">
        <v>99.6</v>
      </c>
      <c r="AI254" s="20">
        <v>0.4294</v>
      </c>
      <c r="AJ254" s="20">
        <v>-3</v>
      </c>
      <c r="AK254" s="20">
        <v>-0.27272727272727271</v>
      </c>
      <c r="AL254" s="20">
        <v>1151</v>
      </c>
      <c r="AM254" s="20">
        <v>-5.94</v>
      </c>
      <c r="AN254" s="20">
        <v>-1.1200000000000001</v>
      </c>
      <c r="AO254" s="20">
        <v>1011</v>
      </c>
      <c r="AP254" s="20">
        <v>969</v>
      </c>
      <c r="AQ254" s="20">
        <v>833</v>
      </c>
      <c r="AR254" s="20">
        <v>0.441</v>
      </c>
      <c r="AS254" s="20">
        <v>122</v>
      </c>
      <c r="AT254" s="20">
        <v>355</v>
      </c>
      <c r="AU254" s="20">
        <v>0.34399999999999997</v>
      </c>
      <c r="AV254" s="20">
        <v>155</v>
      </c>
      <c r="AW254" s="20">
        <v>237</v>
      </c>
      <c r="AX254" s="20">
        <v>0.65400000000000003</v>
      </c>
      <c r="AY254" s="20">
        <v>99</v>
      </c>
      <c r="AZ254" s="20">
        <v>9</v>
      </c>
      <c r="BA254" s="20">
        <v>493</v>
      </c>
      <c r="BB254" s="20">
        <v>44.81818181818182</v>
      </c>
      <c r="BC254" s="20">
        <v>193</v>
      </c>
      <c r="BD254" s="20">
        <v>94</v>
      </c>
      <c r="BE254" s="20">
        <v>88</v>
      </c>
      <c r="BF254" s="20">
        <v>161</v>
      </c>
      <c r="BG254" s="20">
        <v>230</v>
      </c>
      <c r="BH254" s="20">
        <v>77.8</v>
      </c>
      <c r="BI254" s="20">
        <v>74.537999999999997</v>
      </c>
      <c r="BJ254" s="20">
        <v>3.2309999999999999</v>
      </c>
      <c r="BK254" s="20">
        <v>1.1990000000000001</v>
      </c>
      <c r="BL254" s="20">
        <v>12.385</v>
      </c>
      <c r="BM254" s="20">
        <v>0.58399999999999996</v>
      </c>
      <c r="BN254" s="20">
        <v>27.3</v>
      </c>
      <c r="BO254" s="20">
        <v>18.2</v>
      </c>
      <c r="BP254" s="20">
        <v>6.8</v>
      </c>
      <c r="BQ254" s="20">
        <v>7.2307692307692308</v>
      </c>
      <c r="BR254" s="20">
        <v>17.7</v>
      </c>
      <c r="BS254" s="20">
        <v>185</v>
      </c>
      <c r="BT254" s="20">
        <v>0.49099999999999999</v>
      </c>
      <c r="BU254" s="20">
        <v>-4</v>
      </c>
      <c r="BV254" s="66">
        <v>204</v>
      </c>
      <c r="BW254" s="66">
        <v>204</v>
      </c>
      <c r="BX254" s="66">
        <v>174</v>
      </c>
      <c r="BY254" s="66">
        <v>167</v>
      </c>
      <c r="BZ254" s="66">
        <v>215</v>
      </c>
      <c r="CA254" s="66">
        <v>156.80000000000001</v>
      </c>
      <c r="CB254" s="66">
        <v>187</v>
      </c>
      <c r="CC254" s="66">
        <v>151</v>
      </c>
      <c r="CD254" s="20">
        <v>0.58333333333333304</v>
      </c>
      <c r="CE254" s="20">
        <v>5.41</v>
      </c>
      <c r="CF254" s="20">
        <v>101.6</v>
      </c>
      <c r="CG254" s="20">
        <v>96.2</v>
      </c>
      <c r="CH254" s="20">
        <v>64.3</v>
      </c>
      <c r="CI254" s="20">
        <v>-8.1000000000000003E-2</v>
      </c>
      <c r="CJ254" s="20">
        <v>0.06</v>
      </c>
      <c r="CK254" s="20">
        <v>105.1</v>
      </c>
      <c r="CL254" s="20">
        <v>105.1</v>
      </c>
      <c r="CM254" s="20">
        <v>0.06</v>
      </c>
      <c r="CN254" s="20">
        <v>101</v>
      </c>
      <c r="CO254" s="20">
        <v>95.1</v>
      </c>
      <c r="CP254" s="63">
        <v>0.66610000000000003</v>
      </c>
      <c r="CQ254" s="20">
        <v>-2.6</v>
      </c>
      <c r="CR254" s="20">
        <v>-0.23636363636363636</v>
      </c>
      <c r="CS254" s="20">
        <v>1226</v>
      </c>
      <c r="CT254" s="20">
        <v>2.95</v>
      </c>
      <c r="CU254" s="20">
        <v>-0.69</v>
      </c>
      <c r="CV254" s="20">
        <v>831</v>
      </c>
      <c r="CW254" s="20">
        <v>723</v>
      </c>
      <c r="CX254" s="20">
        <v>705</v>
      </c>
      <c r="CY254" s="20">
        <v>0.44800000000000001</v>
      </c>
      <c r="CZ254" s="20">
        <v>65</v>
      </c>
      <c r="DA254" s="20">
        <v>229</v>
      </c>
      <c r="DB254" s="20">
        <v>0.28399999999999997</v>
      </c>
      <c r="DC254" s="20">
        <v>134</v>
      </c>
      <c r="DD254" s="20">
        <v>191</v>
      </c>
      <c r="DE254" s="20">
        <v>0.70199999999999996</v>
      </c>
      <c r="DF254" s="20">
        <v>150</v>
      </c>
      <c r="DG254" s="20">
        <v>13.636363636363637</v>
      </c>
      <c r="DH254" s="20">
        <v>499</v>
      </c>
      <c r="DI254" s="20">
        <v>45.363636363636367</v>
      </c>
      <c r="DJ254" s="20">
        <v>144</v>
      </c>
      <c r="DK254" s="20">
        <v>64</v>
      </c>
      <c r="DL254" s="20">
        <v>59</v>
      </c>
      <c r="DM254" s="20">
        <v>152</v>
      </c>
      <c r="DN254" s="20">
        <v>179</v>
      </c>
      <c r="DO254" s="20">
        <v>69.2</v>
      </c>
      <c r="DP254" s="20">
        <v>60.25</v>
      </c>
      <c r="DQ254" s="20">
        <v>9</v>
      </c>
      <c r="DR254" s="20">
        <v>0.94699999999999995</v>
      </c>
      <c r="DS254" s="20">
        <v>12.667</v>
      </c>
      <c r="DT254" s="20">
        <v>0.42099999999999999</v>
      </c>
      <c r="DU254" s="20">
        <v>19.100000000000001</v>
      </c>
      <c r="DV254" s="20">
        <v>15.9</v>
      </c>
      <c r="DW254" s="20">
        <v>4.9000000000000004</v>
      </c>
      <c r="DX254" s="20">
        <v>5.333333333333333</v>
      </c>
      <c r="DY254" s="20">
        <v>14.9</v>
      </c>
      <c r="DZ254" s="20">
        <v>145</v>
      </c>
      <c r="EA254" s="20">
        <v>0.52200000000000002</v>
      </c>
      <c r="EB254" s="20">
        <v>1</v>
      </c>
      <c r="EC254" s="66">
        <v>114</v>
      </c>
      <c r="ED254" s="66">
        <v>174</v>
      </c>
      <c r="EE254" s="66">
        <v>165</v>
      </c>
      <c r="EF254" s="66">
        <v>102</v>
      </c>
      <c r="EG254" s="66">
        <v>105</v>
      </c>
      <c r="EH254" s="66">
        <v>115</v>
      </c>
      <c r="EI254" s="66">
        <v>145</v>
      </c>
      <c r="EJ254" s="66">
        <v>143</v>
      </c>
      <c r="EK254" s="20">
        <v>9312.16</v>
      </c>
      <c r="EL254" s="20">
        <v>10200.64</v>
      </c>
      <c r="EM254" s="20">
        <v>66.053333333333327</v>
      </c>
      <c r="EN254" s="20">
        <v>91.592153846153849</v>
      </c>
      <c r="EO254" s="20">
        <v>12.425399999999998</v>
      </c>
      <c r="EP254" s="20">
        <v>117.066</v>
      </c>
      <c r="EQ254" s="21">
        <v>104</v>
      </c>
      <c r="ER254" s="21">
        <v>86</v>
      </c>
      <c r="ES254" s="61" t="s">
        <v>209</v>
      </c>
      <c r="ET254" s="61">
        <v>190</v>
      </c>
      <c r="EU254" s="61">
        <v>18</v>
      </c>
    </row>
    <row r="255" spans="1:151" x14ac:dyDescent="0.45">
      <c r="A255" s="64">
        <v>45282</v>
      </c>
      <c r="B255" s="21" t="s">
        <v>309</v>
      </c>
      <c r="C255" s="21">
        <v>185</v>
      </c>
      <c r="D255" s="21" t="s">
        <v>106</v>
      </c>
      <c r="E255" s="21">
        <v>131</v>
      </c>
      <c r="F255" s="50" t="s">
        <v>558</v>
      </c>
      <c r="G255" t="s">
        <v>309</v>
      </c>
      <c r="H255" t="s">
        <v>106</v>
      </c>
      <c r="I255" t="s">
        <v>309</v>
      </c>
      <c r="J255" t="s">
        <v>106</v>
      </c>
      <c r="K255" t="s">
        <v>488</v>
      </c>
      <c r="L255" t="s">
        <v>106</v>
      </c>
      <c r="M255" t="s">
        <v>696</v>
      </c>
      <c r="N255" t="s">
        <v>639</v>
      </c>
      <c r="O255" t="s">
        <v>309</v>
      </c>
      <c r="P255" t="s">
        <v>106</v>
      </c>
      <c r="Q255" t="s">
        <v>488</v>
      </c>
      <c r="R255" t="s">
        <v>106</v>
      </c>
      <c r="S255" t="s">
        <v>236</v>
      </c>
      <c r="T255" t="s">
        <v>95</v>
      </c>
      <c r="U255">
        <v>10</v>
      </c>
      <c r="V255">
        <v>10</v>
      </c>
      <c r="W255" s="20">
        <v>0.30769230769230799</v>
      </c>
      <c r="X255" s="20">
        <v>-17.7</v>
      </c>
      <c r="Y255" s="20">
        <v>96.4</v>
      </c>
      <c r="Z255" s="20">
        <v>114.1</v>
      </c>
      <c r="AA255" s="20">
        <v>72.8</v>
      </c>
      <c r="AB255" s="20">
        <v>-7.9000000000000001E-2</v>
      </c>
      <c r="AC255" s="20">
        <v>2.0099999999999998</v>
      </c>
      <c r="AD255" s="20">
        <v>105.5</v>
      </c>
      <c r="AE255" s="20">
        <v>103.5</v>
      </c>
      <c r="AF255" s="20">
        <v>2.0099999999999998</v>
      </c>
      <c r="AG255" s="20">
        <v>96.7</v>
      </c>
      <c r="AH255" s="20">
        <v>112.3</v>
      </c>
      <c r="AI255" s="20">
        <v>0.1522</v>
      </c>
      <c r="AJ255" s="20">
        <v>-6.2</v>
      </c>
      <c r="AK255" s="20">
        <v>-0.62</v>
      </c>
      <c r="AL255" s="20">
        <v>952</v>
      </c>
      <c r="AM255" s="20">
        <v>-16.52</v>
      </c>
      <c r="AN255" s="20">
        <v>2.69</v>
      </c>
      <c r="AO255" s="20">
        <v>969</v>
      </c>
      <c r="AP255" s="20">
        <v>1025</v>
      </c>
      <c r="AQ255" s="20">
        <v>823</v>
      </c>
      <c r="AR255" s="20">
        <v>0.46100000000000002</v>
      </c>
      <c r="AS255" s="20">
        <v>76</v>
      </c>
      <c r="AT255" s="20">
        <v>234</v>
      </c>
      <c r="AU255" s="20">
        <v>0.32500000000000001</v>
      </c>
      <c r="AV255" s="20">
        <v>135</v>
      </c>
      <c r="AW255" s="20">
        <v>192</v>
      </c>
      <c r="AX255" s="20">
        <v>0.70299999999999996</v>
      </c>
      <c r="AY255" s="20">
        <v>147</v>
      </c>
      <c r="AZ255" s="20">
        <v>14.7</v>
      </c>
      <c r="BA255" s="20">
        <v>485</v>
      </c>
      <c r="BB255" s="20">
        <v>48.5</v>
      </c>
      <c r="BC255" s="20">
        <v>173</v>
      </c>
      <c r="BD255" s="20">
        <v>79</v>
      </c>
      <c r="BE255" s="20">
        <v>43</v>
      </c>
      <c r="BF255" s="20">
        <v>184</v>
      </c>
      <c r="BG255" s="20">
        <v>236</v>
      </c>
      <c r="BH255" s="20">
        <v>74.5</v>
      </c>
      <c r="BI255" s="20">
        <v>78.846000000000004</v>
      </c>
      <c r="BJ255" s="20">
        <v>-4.3079999999999998</v>
      </c>
      <c r="BK255" s="20">
        <v>0.94</v>
      </c>
      <c r="BL255" s="20">
        <v>14.154</v>
      </c>
      <c r="BM255" s="20">
        <v>0.42899999999999999</v>
      </c>
      <c r="BN255" s="20">
        <v>18</v>
      </c>
      <c r="BO255" s="20">
        <v>14.8</v>
      </c>
      <c r="BP255" s="20">
        <v>3.3</v>
      </c>
      <c r="BQ255" s="20">
        <v>6.0769230769230766</v>
      </c>
      <c r="BR255" s="20">
        <v>18.2</v>
      </c>
      <c r="BS255" s="20">
        <v>313</v>
      </c>
      <c r="BT255" s="20">
        <v>0.41099999999999998</v>
      </c>
      <c r="BU255" s="20">
        <v>-3</v>
      </c>
      <c r="BV255" s="66">
        <v>348</v>
      </c>
      <c r="BW255" s="66">
        <v>336</v>
      </c>
      <c r="BX255" s="66">
        <v>336</v>
      </c>
      <c r="BY255" s="66">
        <v>326</v>
      </c>
      <c r="BZ255" s="66">
        <v>345</v>
      </c>
      <c r="CA255" s="66">
        <v>276</v>
      </c>
      <c r="CB255" s="66">
        <v>311</v>
      </c>
      <c r="CC255" s="66">
        <v>320</v>
      </c>
      <c r="CD255" s="20">
        <v>1</v>
      </c>
      <c r="CE255" s="20">
        <v>12.04</v>
      </c>
      <c r="CF255" s="20">
        <v>113.3</v>
      </c>
      <c r="CG255" s="20">
        <v>101.3</v>
      </c>
      <c r="CH255" s="20">
        <v>73.8</v>
      </c>
      <c r="CI255" s="20">
        <v>0.1</v>
      </c>
      <c r="CJ255" s="20">
        <v>-3.33</v>
      </c>
      <c r="CK255" s="20">
        <v>102.3</v>
      </c>
      <c r="CL255" s="20">
        <v>105.7</v>
      </c>
      <c r="CM255" s="20">
        <v>-3.33</v>
      </c>
      <c r="CN255" s="20">
        <v>113</v>
      </c>
      <c r="CO255" s="20">
        <v>99.6</v>
      </c>
      <c r="CP255" s="63">
        <v>0.80900000000000005</v>
      </c>
      <c r="CQ255" s="20">
        <v>2.1</v>
      </c>
      <c r="CR255" s="20">
        <v>0.21000000000000002</v>
      </c>
      <c r="CS255" s="20">
        <v>1372</v>
      </c>
      <c r="CT255" s="20">
        <v>12.61</v>
      </c>
      <c r="CU255" s="20">
        <v>-2.89</v>
      </c>
      <c r="CV255" s="20">
        <v>1022</v>
      </c>
      <c r="CW255" s="20">
        <v>796</v>
      </c>
      <c r="CX255" s="20">
        <v>752</v>
      </c>
      <c r="CY255" s="20">
        <v>0.501</v>
      </c>
      <c r="CZ255" s="20">
        <v>106</v>
      </c>
      <c r="DA255" s="20">
        <v>283</v>
      </c>
      <c r="DB255" s="20">
        <v>0.375</v>
      </c>
      <c r="DC255" s="20">
        <v>162</v>
      </c>
      <c r="DD255" s="20">
        <v>230</v>
      </c>
      <c r="DE255" s="20">
        <v>0.70399999999999996</v>
      </c>
      <c r="DF255" s="20">
        <v>136</v>
      </c>
      <c r="DG255" s="20">
        <v>13.6</v>
      </c>
      <c r="DH255" s="20">
        <v>447</v>
      </c>
      <c r="DI255" s="20">
        <v>44.7</v>
      </c>
      <c r="DJ255" s="20">
        <v>197</v>
      </c>
      <c r="DK255" s="20">
        <v>114</v>
      </c>
      <c r="DL255" s="20">
        <v>46</v>
      </c>
      <c r="DM255" s="20">
        <v>131</v>
      </c>
      <c r="DN255" s="20">
        <v>197</v>
      </c>
      <c r="DO255" s="20">
        <v>92.9</v>
      </c>
      <c r="DP255" s="20">
        <v>72.364000000000004</v>
      </c>
      <c r="DQ255" s="20">
        <v>20.545000000000002</v>
      </c>
      <c r="DR255" s="20">
        <v>1.504</v>
      </c>
      <c r="DS255" s="20">
        <v>11.909000000000001</v>
      </c>
      <c r="DT255" s="20">
        <v>0.87</v>
      </c>
      <c r="DU255" s="20">
        <v>25.7</v>
      </c>
      <c r="DV255" s="20">
        <v>20.9</v>
      </c>
      <c r="DW255" s="20">
        <v>4.2</v>
      </c>
      <c r="DX255" s="20">
        <v>10.363636363636363</v>
      </c>
      <c r="DY255" s="20">
        <v>17.899999999999999</v>
      </c>
      <c r="DZ255" s="20">
        <v>57</v>
      </c>
      <c r="EA255" s="20">
        <v>0.58099999999999996</v>
      </c>
      <c r="EB255" s="20">
        <v>-2</v>
      </c>
      <c r="EC255" s="66">
        <v>28</v>
      </c>
      <c r="ED255" s="66">
        <v>40</v>
      </c>
      <c r="EE255" s="66">
        <v>5</v>
      </c>
      <c r="EF255" s="66">
        <v>39</v>
      </c>
      <c r="EG255" s="66">
        <v>64</v>
      </c>
      <c r="EH255" s="66">
        <v>31.8</v>
      </c>
      <c r="EI255" s="66">
        <v>57</v>
      </c>
      <c r="EJ255" s="66">
        <v>49</v>
      </c>
      <c r="EK255" s="20">
        <v>9765.32</v>
      </c>
      <c r="EL255" s="20">
        <v>12927.529999999999</v>
      </c>
      <c r="EM255" s="20">
        <v>146.6869090909091</v>
      </c>
      <c r="EN255" s="20">
        <v>72.370076923076923</v>
      </c>
      <c r="EO255" s="20">
        <v>12.812799999999999</v>
      </c>
      <c r="EP255" s="20">
        <v>138.49099999999999</v>
      </c>
      <c r="EQ255" s="21">
        <v>79</v>
      </c>
      <c r="ER255" s="21">
        <v>89</v>
      </c>
      <c r="ES255" s="61" t="s">
        <v>106</v>
      </c>
      <c r="ET255" s="61">
        <v>168</v>
      </c>
      <c r="EU255" s="61">
        <v>-10</v>
      </c>
    </row>
    <row r="256" spans="1:151" x14ac:dyDescent="0.45">
      <c r="A256" s="64">
        <v>45282</v>
      </c>
      <c r="B256" s="21" t="s">
        <v>214</v>
      </c>
      <c r="C256" s="21">
        <v>244</v>
      </c>
      <c r="D256" s="21" t="s">
        <v>170</v>
      </c>
      <c r="E256" s="21">
        <v>149</v>
      </c>
      <c r="F256" s="50" t="s">
        <v>558</v>
      </c>
      <c r="G256" t="s">
        <v>214</v>
      </c>
      <c r="H256" t="s">
        <v>535</v>
      </c>
      <c r="I256" t="s">
        <v>214</v>
      </c>
      <c r="J256" t="s">
        <v>535</v>
      </c>
      <c r="K256" t="s">
        <v>214</v>
      </c>
      <c r="L256" t="s">
        <v>170</v>
      </c>
      <c r="M256" t="s">
        <v>214</v>
      </c>
      <c r="N256" t="s">
        <v>170</v>
      </c>
      <c r="O256" t="s">
        <v>214</v>
      </c>
      <c r="P256" t="s">
        <v>170</v>
      </c>
      <c r="Q256" t="s">
        <v>214</v>
      </c>
      <c r="R256" t="s">
        <v>170</v>
      </c>
      <c r="S256" t="s">
        <v>13</v>
      </c>
      <c r="T256" t="s">
        <v>95</v>
      </c>
      <c r="U256">
        <v>11</v>
      </c>
      <c r="V256">
        <v>9</v>
      </c>
      <c r="W256" s="20">
        <v>0.5</v>
      </c>
      <c r="X256" s="20">
        <v>-0.17</v>
      </c>
      <c r="Y256" s="20">
        <v>104.6</v>
      </c>
      <c r="Z256" s="20">
        <v>104.8</v>
      </c>
      <c r="AA256" s="20">
        <v>69</v>
      </c>
      <c r="AB256" s="20">
        <v>-8.0000000000000002E-3</v>
      </c>
      <c r="AC256" s="20">
        <v>-0.14000000000000001</v>
      </c>
      <c r="AD256" s="20">
        <v>104.5</v>
      </c>
      <c r="AE256" s="20">
        <v>104.7</v>
      </c>
      <c r="AF256" s="20">
        <v>-0.14000000000000001</v>
      </c>
      <c r="AG256" s="20">
        <v>103.1</v>
      </c>
      <c r="AH256" s="20">
        <v>105.5</v>
      </c>
      <c r="AI256" s="20">
        <v>0.43419999999999997</v>
      </c>
      <c r="AJ256" s="20">
        <v>-2.7</v>
      </c>
      <c r="AK256" s="20">
        <v>-0.24545454545454548</v>
      </c>
      <c r="AL256" s="20">
        <v>1136</v>
      </c>
      <c r="AM256" s="20">
        <v>-0.98</v>
      </c>
      <c r="AN256" s="20">
        <v>1.39</v>
      </c>
      <c r="AO256" s="20">
        <v>893</v>
      </c>
      <c r="AP256" s="20">
        <v>875</v>
      </c>
      <c r="AQ256" s="20">
        <v>733</v>
      </c>
      <c r="AR256" s="20">
        <v>0.44900000000000001</v>
      </c>
      <c r="AS256" s="20">
        <v>85</v>
      </c>
      <c r="AT256" s="20">
        <v>284</v>
      </c>
      <c r="AU256" s="20">
        <v>0.29899999999999999</v>
      </c>
      <c r="AV256" s="20">
        <v>150</v>
      </c>
      <c r="AW256" s="20">
        <v>216</v>
      </c>
      <c r="AX256" s="20">
        <v>0.69399999999999995</v>
      </c>
      <c r="AY256" s="20">
        <v>131</v>
      </c>
      <c r="AZ256" s="20">
        <v>11.909090909090908</v>
      </c>
      <c r="BA256" s="20">
        <v>457</v>
      </c>
      <c r="BB256" s="20">
        <v>41.545454545454547</v>
      </c>
      <c r="BC256" s="20">
        <v>175</v>
      </c>
      <c r="BD256" s="20">
        <v>76</v>
      </c>
      <c r="BE256" s="20">
        <v>43</v>
      </c>
      <c r="BF256" s="20">
        <v>143</v>
      </c>
      <c r="BG256" s="20">
        <v>169</v>
      </c>
      <c r="BH256" s="20">
        <v>74.400000000000006</v>
      </c>
      <c r="BI256" s="20">
        <v>72.917000000000002</v>
      </c>
      <c r="BJ256" s="20">
        <v>1.5</v>
      </c>
      <c r="BK256" s="20">
        <v>1.224</v>
      </c>
      <c r="BL256" s="20">
        <v>11.917</v>
      </c>
      <c r="BM256" s="20">
        <v>0.53100000000000003</v>
      </c>
      <c r="BN256" s="20">
        <v>23.7</v>
      </c>
      <c r="BO256" s="20">
        <v>18</v>
      </c>
      <c r="BP256" s="20">
        <v>3.6</v>
      </c>
      <c r="BQ256" s="20">
        <v>6.333333333333333</v>
      </c>
      <c r="BR256" s="20">
        <v>14.1</v>
      </c>
      <c r="BS256" s="20">
        <v>192</v>
      </c>
      <c r="BT256" s="20">
        <v>0.48799999999999999</v>
      </c>
      <c r="BU256" s="20">
        <v>3</v>
      </c>
      <c r="BV256" s="66">
        <v>185</v>
      </c>
      <c r="BW256" s="66">
        <v>178</v>
      </c>
      <c r="BX256" s="66">
        <v>215</v>
      </c>
      <c r="BY256" s="66">
        <v>154</v>
      </c>
      <c r="BZ256" s="66">
        <v>165</v>
      </c>
      <c r="CA256" s="66">
        <v>147.80000000000001</v>
      </c>
      <c r="CB256" s="66">
        <v>193</v>
      </c>
      <c r="CC256" s="66">
        <v>188</v>
      </c>
      <c r="CD256" s="20">
        <v>0.54545454545454497</v>
      </c>
      <c r="CE256" s="20">
        <v>0.85</v>
      </c>
      <c r="CF256" s="20">
        <v>106.9</v>
      </c>
      <c r="CG256" s="20">
        <v>106</v>
      </c>
      <c r="CH256" s="20">
        <v>67.900000000000006</v>
      </c>
      <c r="CI256" s="20">
        <v>-0.04</v>
      </c>
      <c r="CJ256" s="20">
        <v>2.25</v>
      </c>
      <c r="CK256" s="20">
        <v>107.2</v>
      </c>
      <c r="CL256" s="20">
        <v>104.9</v>
      </c>
      <c r="CM256" s="20">
        <v>2.25</v>
      </c>
      <c r="CN256" s="20">
        <v>104.9</v>
      </c>
      <c r="CO256" s="20">
        <v>105.5</v>
      </c>
      <c r="CP256" s="63">
        <v>0.48530000000000001</v>
      </c>
      <c r="CQ256" s="20">
        <v>-3</v>
      </c>
      <c r="CR256" s="20">
        <v>-0.33333333333333331</v>
      </c>
      <c r="CS256" s="20">
        <v>1158</v>
      </c>
      <c r="CT256" s="20">
        <v>-0.46</v>
      </c>
      <c r="CU256" s="20">
        <v>0.21</v>
      </c>
      <c r="CV256" s="20">
        <v>857</v>
      </c>
      <c r="CW256" s="20">
        <v>788</v>
      </c>
      <c r="CX256" s="20">
        <v>680</v>
      </c>
      <c r="CY256" s="20">
        <v>0.47099999999999997</v>
      </c>
      <c r="CZ256" s="20">
        <v>100</v>
      </c>
      <c r="DA256" s="20">
        <v>262</v>
      </c>
      <c r="DB256" s="20">
        <v>0.38200000000000001</v>
      </c>
      <c r="DC256" s="20">
        <v>117</v>
      </c>
      <c r="DD256" s="20">
        <v>165</v>
      </c>
      <c r="DE256" s="20">
        <v>0.70899999999999996</v>
      </c>
      <c r="DF256" s="20">
        <v>126</v>
      </c>
      <c r="DG256" s="20">
        <v>14</v>
      </c>
      <c r="DH256" s="20">
        <v>355</v>
      </c>
      <c r="DI256" s="20">
        <v>39.444444444444443</v>
      </c>
      <c r="DJ256" s="20">
        <v>150</v>
      </c>
      <c r="DK256" s="20">
        <v>102</v>
      </c>
      <c r="DL256" s="20">
        <v>50</v>
      </c>
      <c r="DM256" s="20">
        <v>131</v>
      </c>
      <c r="DN256" s="20">
        <v>201</v>
      </c>
      <c r="DO256" s="20">
        <v>77.900000000000006</v>
      </c>
      <c r="DP256" s="20">
        <v>71.635999999999996</v>
      </c>
      <c r="DQ256" s="20">
        <v>6.2729999999999997</v>
      </c>
      <c r="DR256" s="20">
        <v>1.145</v>
      </c>
      <c r="DS256" s="20">
        <v>11.909000000000001</v>
      </c>
      <c r="DT256" s="20">
        <v>0.77900000000000003</v>
      </c>
      <c r="DU256" s="20">
        <v>23.8</v>
      </c>
      <c r="DV256" s="20">
        <v>15</v>
      </c>
      <c r="DW256" s="20">
        <v>4.5</v>
      </c>
      <c r="DX256" s="20">
        <v>9.2727272727272734</v>
      </c>
      <c r="DY256" s="20">
        <v>18.3</v>
      </c>
      <c r="DZ256" s="20">
        <v>183</v>
      </c>
      <c r="EA256" s="20">
        <v>0.49299999999999999</v>
      </c>
      <c r="EB256" s="20">
        <v>-11</v>
      </c>
      <c r="EC256" s="66">
        <v>149</v>
      </c>
      <c r="ED256" s="66">
        <v>133</v>
      </c>
      <c r="EE256" s="66">
        <v>176</v>
      </c>
      <c r="EF256" s="66">
        <v>169</v>
      </c>
      <c r="EG256" s="66">
        <v>155</v>
      </c>
      <c r="EH256" s="66">
        <v>133.80000000000001</v>
      </c>
      <c r="EI256" s="66">
        <v>185</v>
      </c>
      <c r="EJ256" s="66">
        <v>158</v>
      </c>
      <c r="EK256" s="20">
        <v>11087.599999999999</v>
      </c>
      <c r="EL256" s="20">
        <v>11203.12</v>
      </c>
      <c r="EM256" s="20">
        <v>110.50309090909091</v>
      </c>
      <c r="EN256" s="20">
        <v>75.423666666666662</v>
      </c>
      <c r="EO256" s="20">
        <v>9.9969000000000001</v>
      </c>
      <c r="EP256" s="20">
        <v>139.494</v>
      </c>
      <c r="EQ256" s="21">
        <v>67</v>
      </c>
      <c r="ER256" s="21">
        <v>84</v>
      </c>
      <c r="ES256" s="61" t="s">
        <v>170</v>
      </c>
      <c r="ET256" s="61">
        <v>151</v>
      </c>
      <c r="EU256" s="61">
        <v>-17</v>
      </c>
    </row>
    <row r="257" spans="1:151" x14ac:dyDescent="0.45">
      <c r="A257" s="64">
        <v>45282</v>
      </c>
      <c r="B257" s="21" t="s">
        <v>119</v>
      </c>
      <c r="C257" s="21">
        <v>260</v>
      </c>
      <c r="D257" s="21" t="s">
        <v>174</v>
      </c>
      <c r="E257" s="21">
        <v>93</v>
      </c>
      <c r="F257" s="50" t="s">
        <v>558</v>
      </c>
      <c r="G257" t="s">
        <v>119</v>
      </c>
      <c r="H257" t="s">
        <v>174</v>
      </c>
      <c r="I257" t="s">
        <v>119</v>
      </c>
      <c r="J257" t="s">
        <v>174</v>
      </c>
      <c r="K257" t="s">
        <v>119</v>
      </c>
      <c r="L257" t="s">
        <v>454</v>
      </c>
      <c r="M257" t="s">
        <v>119</v>
      </c>
      <c r="N257" t="s">
        <v>581</v>
      </c>
      <c r="O257" t="s">
        <v>1349</v>
      </c>
      <c r="P257" t="s">
        <v>174</v>
      </c>
      <c r="Q257" t="s">
        <v>119</v>
      </c>
      <c r="R257" t="s">
        <v>454</v>
      </c>
      <c r="S257" t="s">
        <v>31</v>
      </c>
      <c r="T257" t="s">
        <v>47</v>
      </c>
      <c r="U257">
        <v>12</v>
      </c>
      <c r="V257">
        <v>10</v>
      </c>
      <c r="W257" s="20">
        <v>0.69230769230769196</v>
      </c>
      <c r="X257" s="20">
        <v>12.66</v>
      </c>
      <c r="Y257" s="20">
        <v>106.2</v>
      </c>
      <c r="Z257" s="20">
        <v>93.5</v>
      </c>
      <c r="AA257" s="20">
        <v>66.7</v>
      </c>
      <c r="AB257" s="20">
        <v>-0.1</v>
      </c>
      <c r="AC257" s="20">
        <v>0.72</v>
      </c>
      <c r="AD257" s="20">
        <v>103.9</v>
      </c>
      <c r="AE257" s="20">
        <v>103.2</v>
      </c>
      <c r="AF257" s="20">
        <v>0.72</v>
      </c>
      <c r="AG257" s="20">
        <v>105.3</v>
      </c>
      <c r="AH257" s="20">
        <v>94.6</v>
      </c>
      <c r="AI257" s="20">
        <v>0.77459999999999996</v>
      </c>
      <c r="AJ257" s="20">
        <v>-1.2</v>
      </c>
      <c r="AK257" s="20">
        <v>-9.9999999999999992E-2</v>
      </c>
      <c r="AL257" s="20">
        <v>1285</v>
      </c>
      <c r="AM257" s="20">
        <v>12.41</v>
      </c>
      <c r="AN257" s="20">
        <v>1.57</v>
      </c>
      <c r="AO257" s="20">
        <v>989</v>
      </c>
      <c r="AP257" s="20">
        <v>790</v>
      </c>
      <c r="AQ257" s="20">
        <v>767</v>
      </c>
      <c r="AR257" s="20">
        <v>0.48899999999999999</v>
      </c>
      <c r="AS257" s="20">
        <v>105</v>
      </c>
      <c r="AT257" s="20">
        <v>305</v>
      </c>
      <c r="AU257" s="20">
        <v>0.34399999999999997</v>
      </c>
      <c r="AV257" s="20">
        <v>134</v>
      </c>
      <c r="AW257" s="20">
        <v>178</v>
      </c>
      <c r="AX257" s="20">
        <v>0.753</v>
      </c>
      <c r="AY257" s="20">
        <v>136</v>
      </c>
      <c r="AZ257" s="20">
        <v>11.333333333333334</v>
      </c>
      <c r="BA257" s="20">
        <v>463</v>
      </c>
      <c r="BB257" s="20">
        <v>38.583333333333336</v>
      </c>
      <c r="BC257" s="20">
        <v>207</v>
      </c>
      <c r="BD257" s="20">
        <v>114</v>
      </c>
      <c r="BE257" s="20">
        <v>51</v>
      </c>
      <c r="BF257" s="20">
        <v>176</v>
      </c>
      <c r="BG257" s="20">
        <v>223</v>
      </c>
      <c r="BH257" s="20">
        <v>76.099999999999994</v>
      </c>
      <c r="BI257" s="20">
        <v>60.768999999999998</v>
      </c>
      <c r="BJ257" s="20">
        <v>15.308</v>
      </c>
      <c r="BK257" s="20">
        <v>1.1759999999999999</v>
      </c>
      <c r="BL257" s="20">
        <v>13.538</v>
      </c>
      <c r="BM257" s="20">
        <v>0.64800000000000002</v>
      </c>
      <c r="BN257" s="20">
        <v>23.5</v>
      </c>
      <c r="BO257" s="20">
        <v>13.7</v>
      </c>
      <c r="BP257" s="20">
        <v>3.9</v>
      </c>
      <c r="BQ257" s="20">
        <v>8.7692307692307701</v>
      </c>
      <c r="BR257" s="20">
        <v>17.2</v>
      </c>
      <c r="BS257" s="20">
        <v>63</v>
      </c>
      <c r="BT257" s="20">
        <v>0.57699999999999996</v>
      </c>
      <c r="BU257" s="20">
        <v>-3</v>
      </c>
      <c r="BV257" s="66">
        <v>44</v>
      </c>
      <c r="BW257" s="66">
        <v>81</v>
      </c>
      <c r="BX257" s="66">
        <v>105</v>
      </c>
      <c r="BY257" s="66">
        <v>61</v>
      </c>
      <c r="BZ257" s="66">
        <v>61</v>
      </c>
      <c r="CA257" s="66">
        <v>65.7</v>
      </c>
      <c r="CB257" s="66">
        <v>65</v>
      </c>
      <c r="CC257" s="66">
        <v>81</v>
      </c>
      <c r="CD257" s="20">
        <v>0.54545454545454497</v>
      </c>
      <c r="CE257" s="20">
        <v>-0.91</v>
      </c>
      <c r="CF257" s="20">
        <v>102.7</v>
      </c>
      <c r="CG257" s="20">
        <v>103.6</v>
      </c>
      <c r="CH257" s="20">
        <v>67.7</v>
      </c>
      <c r="CI257" s="20">
        <v>1E-3</v>
      </c>
      <c r="CJ257" s="20">
        <v>-4.29</v>
      </c>
      <c r="CK257" s="20">
        <v>102.8</v>
      </c>
      <c r="CL257" s="20">
        <v>107.1</v>
      </c>
      <c r="CM257" s="20">
        <v>-4.29</v>
      </c>
      <c r="CN257" s="20">
        <v>103.7</v>
      </c>
      <c r="CO257" s="20">
        <v>103.8</v>
      </c>
      <c r="CP257" s="63">
        <v>0.4975</v>
      </c>
      <c r="CQ257" s="20">
        <v>-2.8</v>
      </c>
      <c r="CR257" s="20">
        <v>-0.27999999999999997</v>
      </c>
      <c r="CS257" s="20">
        <v>1147</v>
      </c>
      <c r="CT257" s="20">
        <v>-1.83</v>
      </c>
      <c r="CU257" s="20">
        <v>-1.33</v>
      </c>
      <c r="CV257" s="20">
        <v>800</v>
      </c>
      <c r="CW257" s="20">
        <v>794</v>
      </c>
      <c r="CX257" s="20">
        <v>606</v>
      </c>
      <c r="CY257" s="20">
        <v>0.48799999999999999</v>
      </c>
      <c r="CZ257" s="20">
        <v>77</v>
      </c>
      <c r="DA257" s="20">
        <v>216</v>
      </c>
      <c r="DB257" s="20">
        <v>0.35599999999999998</v>
      </c>
      <c r="DC257" s="20">
        <v>131</v>
      </c>
      <c r="DD257" s="20">
        <v>198</v>
      </c>
      <c r="DE257" s="20">
        <v>0.66200000000000003</v>
      </c>
      <c r="DF257" s="20">
        <v>93</v>
      </c>
      <c r="DG257" s="20">
        <v>9.3000000000000007</v>
      </c>
      <c r="DH257" s="20">
        <v>377</v>
      </c>
      <c r="DI257" s="20">
        <v>37.700000000000003</v>
      </c>
      <c r="DJ257" s="20">
        <v>155</v>
      </c>
      <c r="DK257" s="20">
        <v>76</v>
      </c>
      <c r="DL257" s="20">
        <v>25</v>
      </c>
      <c r="DM257" s="20">
        <v>159</v>
      </c>
      <c r="DN257" s="20">
        <v>168</v>
      </c>
      <c r="DO257" s="20">
        <v>72.7</v>
      </c>
      <c r="DP257" s="20">
        <v>72.182000000000002</v>
      </c>
      <c r="DQ257" s="20">
        <v>0.54500000000000004</v>
      </c>
      <c r="DR257" s="20">
        <v>0.97499999999999998</v>
      </c>
      <c r="DS257" s="20">
        <v>14.455</v>
      </c>
      <c r="DT257" s="20">
        <v>0.47799999999999998</v>
      </c>
      <c r="DU257" s="20">
        <v>19.600000000000001</v>
      </c>
      <c r="DV257" s="20">
        <v>18</v>
      </c>
      <c r="DW257" s="20">
        <v>2.2999999999999998</v>
      </c>
      <c r="DX257" s="20">
        <v>6.9090909090909092</v>
      </c>
      <c r="DY257" s="20">
        <v>15.3</v>
      </c>
      <c r="DZ257" s="20">
        <v>229</v>
      </c>
      <c r="EA257" s="20">
        <v>0.46500000000000002</v>
      </c>
      <c r="EB257" s="20">
        <v>4</v>
      </c>
      <c r="EC257" s="66">
        <v>226</v>
      </c>
      <c r="ED257" s="66">
        <v>198</v>
      </c>
      <c r="EE257" s="66">
        <v>226</v>
      </c>
      <c r="EF257" s="66">
        <v>221</v>
      </c>
      <c r="EG257" s="66">
        <v>176</v>
      </c>
      <c r="EH257" s="66">
        <v>170.3</v>
      </c>
      <c r="EI257" s="66">
        <v>216</v>
      </c>
      <c r="EJ257" s="66">
        <v>234</v>
      </c>
      <c r="EK257" s="20">
        <v>11002.32</v>
      </c>
      <c r="EL257" s="20">
        <v>9602.4500000000007</v>
      </c>
      <c r="EM257" s="20">
        <v>93.535272727272726</v>
      </c>
      <c r="EN257" s="20">
        <v>126.75923076923078</v>
      </c>
      <c r="EO257" s="20">
        <v>11.3864</v>
      </c>
      <c r="EP257" s="20">
        <v>126.504</v>
      </c>
      <c r="EQ257" s="21">
        <v>77</v>
      </c>
      <c r="ER257" s="21">
        <v>57</v>
      </c>
      <c r="ES257" s="61" t="s">
        <v>119</v>
      </c>
      <c r="ET257" s="61">
        <v>134</v>
      </c>
      <c r="EU257" s="61">
        <v>20</v>
      </c>
    </row>
    <row r="258" spans="1:151" x14ac:dyDescent="0.45">
      <c r="A258" s="64">
        <v>45282</v>
      </c>
      <c r="B258" s="21" t="s">
        <v>302</v>
      </c>
      <c r="C258" s="21">
        <v>27</v>
      </c>
      <c r="D258" s="21" t="s">
        <v>148</v>
      </c>
      <c r="E258" s="21">
        <v>318</v>
      </c>
      <c r="F258" s="50" t="s">
        <v>558</v>
      </c>
      <c r="G258" t="s">
        <v>302</v>
      </c>
      <c r="H258" t="s">
        <v>148</v>
      </c>
      <c r="I258" t="s">
        <v>302</v>
      </c>
      <c r="J258" t="s">
        <v>148</v>
      </c>
      <c r="K258" t="s">
        <v>302</v>
      </c>
      <c r="L258" t="s">
        <v>1328</v>
      </c>
      <c r="M258" t="s">
        <v>695</v>
      </c>
      <c r="N258" t="s">
        <v>645</v>
      </c>
      <c r="O258" t="s">
        <v>1383</v>
      </c>
      <c r="P258" t="s">
        <v>148</v>
      </c>
      <c r="Q258" t="s">
        <v>302</v>
      </c>
      <c r="R258" t="s">
        <v>428</v>
      </c>
      <c r="S258" t="s">
        <v>144</v>
      </c>
      <c r="T258" t="s">
        <v>149</v>
      </c>
      <c r="U258">
        <v>10</v>
      </c>
      <c r="V258">
        <v>9</v>
      </c>
      <c r="W258" s="20">
        <v>0.36363636363636398</v>
      </c>
      <c r="X258" s="20">
        <v>-8.43</v>
      </c>
      <c r="Y258" s="20">
        <v>96.7</v>
      </c>
      <c r="Z258" s="20">
        <v>105.1</v>
      </c>
      <c r="AA258" s="20">
        <v>67.3</v>
      </c>
      <c r="AB258" s="20">
        <v>-8.6999999999999994E-2</v>
      </c>
      <c r="AC258" s="20">
        <v>-1.61</v>
      </c>
      <c r="AD258" s="20">
        <v>102.1</v>
      </c>
      <c r="AE258" s="20">
        <v>103.7</v>
      </c>
      <c r="AF258" s="20">
        <v>-1.61</v>
      </c>
      <c r="AG258" s="20">
        <v>94.2</v>
      </c>
      <c r="AH258" s="20">
        <v>105.8</v>
      </c>
      <c r="AI258" s="20">
        <v>0.20810000000000001</v>
      </c>
      <c r="AJ258" s="20">
        <v>-5.3</v>
      </c>
      <c r="AK258" s="20">
        <v>-0.53</v>
      </c>
      <c r="AL258" s="20">
        <v>1029</v>
      </c>
      <c r="AM258" s="20">
        <v>-9.7200000000000006</v>
      </c>
      <c r="AN258" s="20">
        <v>-4.82</v>
      </c>
      <c r="AO258" s="20">
        <v>720</v>
      </c>
      <c r="AP258" s="20">
        <v>728</v>
      </c>
      <c r="AQ258" s="20">
        <v>630</v>
      </c>
      <c r="AR258" s="20">
        <v>0.40500000000000003</v>
      </c>
      <c r="AS258" s="20">
        <v>85</v>
      </c>
      <c r="AT258" s="20">
        <v>260</v>
      </c>
      <c r="AU258" s="20">
        <v>0.32700000000000001</v>
      </c>
      <c r="AV258" s="20">
        <v>125</v>
      </c>
      <c r="AW258" s="20">
        <v>192</v>
      </c>
      <c r="AX258" s="20">
        <v>0.65100000000000002</v>
      </c>
      <c r="AY258" s="20">
        <v>106</v>
      </c>
      <c r="AZ258" s="20">
        <v>10.6</v>
      </c>
      <c r="BA258" s="20">
        <v>400</v>
      </c>
      <c r="BB258" s="20">
        <v>40</v>
      </c>
      <c r="BC258" s="20">
        <v>140</v>
      </c>
      <c r="BD258" s="20">
        <v>78</v>
      </c>
      <c r="BE258" s="20">
        <v>25</v>
      </c>
      <c r="BF258" s="20">
        <v>131</v>
      </c>
      <c r="BG258" s="20">
        <v>186</v>
      </c>
      <c r="BH258" s="20">
        <v>65.5</v>
      </c>
      <c r="BI258" s="20">
        <v>66.182000000000002</v>
      </c>
      <c r="BJ258" s="20">
        <v>-0.72699999999999998</v>
      </c>
      <c r="BK258" s="20">
        <v>1.069</v>
      </c>
      <c r="BL258" s="20">
        <v>11.909000000000001</v>
      </c>
      <c r="BM258" s="20">
        <v>0.59499999999999997</v>
      </c>
      <c r="BN258" s="20">
        <v>23.6</v>
      </c>
      <c r="BO258" s="20">
        <v>17.5</v>
      </c>
      <c r="BP258" s="20">
        <v>2.2999999999999998</v>
      </c>
      <c r="BQ258" s="20">
        <v>7.0909090909090908</v>
      </c>
      <c r="BR258" s="20">
        <v>16.899999999999999</v>
      </c>
      <c r="BS258" s="20">
        <v>288</v>
      </c>
      <c r="BT258" s="20">
        <v>0.42699999999999999</v>
      </c>
      <c r="BU258" s="20">
        <v>-1</v>
      </c>
      <c r="BV258" s="66">
        <v>259</v>
      </c>
      <c r="BW258" s="66">
        <v>290</v>
      </c>
      <c r="BX258" s="66">
        <v>286</v>
      </c>
      <c r="BY258" s="66">
        <v>289</v>
      </c>
      <c r="BZ258" s="66">
        <v>278</v>
      </c>
      <c r="CA258" s="66">
        <v>243.7</v>
      </c>
      <c r="CB258" s="66">
        <v>288</v>
      </c>
      <c r="CC258" s="66">
        <v>236</v>
      </c>
      <c r="CD258" s="20">
        <v>0.63636363636363602</v>
      </c>
      <c r="CE258" s="20">
        <v>0.38</v>
      </c>
      <c r="CF258" s="20">
        <v>103.7</v>
      </c>
      <c r="CG258" s="20">
        <v>103.3</v>
      </c>
      <c r="CH258" s="20">
        <v>70</v>
      </c>
      <c r="CI258" s="20">
        <v>-7.6999999999999999E-2</v>
      </c>
      <c r="CJ258" s="20">
        <v>-4.05</v>
      </c>
      <c r="CK258" s="20">
        <v>99.3</v>
      </c>
      <c r="CL258" s="20">
        <v>103.3</v>
      </c>
      <c r="CM258" s="20">
        <v>-4.05</v>
      </c>
      <c r="CN258" s="20">
        <v>105.7</v>
      </c>
      <c r="CO258" s="20">
        <v>102.8</v>
      </c>
      <c r="CP258" s="63">
        <v>0.57930000000000004</v>
      </c>
      <c r="CQ258" s="20">
        <v>-2.6</v>
      </c>
      <c r="CR258" s="20">
        <v>-0.28888888888888892</v>
      </c>
      <c r="CS258" s="20">
        <v>1193</v>
      </c>
      <c r="CT258" s="20">
        <v>-1.59</v>
      </c>
      <c r="CU258" s="20">
        <v>-5.82</v>
      </c>
      <c r="CV258" s="20">
        <v>863</v>
      </c>
      <c r="CW258" s="20">
        <v>732</v>
      </c>
      <c r="CX258" s="20">
        <v>679</v>
      </c>
      <c r="CY258" s="20">
        <v>0.48</v>
      </c>
      <c r="CZ258" s="20">
        <v>56</v>
      </c>
      <c r="DA258" s="20">
        <v>193</v>
      </c>
      <c r="DB258" s="20">
        <v>0.28999999999999998</v>
      </c>
      <c r="DC258" s="20">
        <v>155</v>
      </c>
      <c r="DD258" s="20">
        <v>207</v>
      </c>
      <c r="DE258" s="20">
        <v>0.749</v>
      </c>
      <c r="DF258" s="20">
        <v>138</v>
      </c>
      <c r="DG258" s="20">
        <v>15.333333333333334</v>
      </c>
      <c r="DH258" s="20">
        <v>462</v>
      </c>
      <c r="DI258" s="20">
        <v>51.333333333333336</v>
      </c>
      <c r="DJ258" s="20">
        <v>134</v>
      </c>
      <c r="DK258" s="20">
        <v>73</v>
      </c>
      <c r="DL258" s="20">
        <v>54</v>
      </c>
      <c r="DM258" s="20">
        <v>162</v>
      </c>
      <c r="DN258" s="20">
        <v>169</v>
      </c>
      <c r="DO258" s="20">
        <v>78.5</v>
      </c>
      <c r="DP258" s="20">
        <v>66.545000000000002</v>
      </c>
      <c r="DQ258" s="20">
        <v>11.909000000000001</v>
      </c>
      <c r="DR258" s="20">
        <v>0.82699999999999996</v>
      </c>
      <c r="DS258" s="20">
        <v>14.727</v>
      </c>
      <c r="DT258" s="20">
        <v>0.45100000000000001</v>
      </c>
      <c r="DU258" s="20">
        <v>17.5</v>
      </c>
      <c r="DV258" s="20">
        <v>18.8</v>
      </c>
      <c r="DW258" s="20">
        <v>4.9000000000000004</v>
      </c>
      <c r="DX258" s="20">
        <v>6.6363636363636367</v>
      </c>
      <c r="DY258" s="20">
        <v>15.4</v>
      </c>
      <c r="DZ258" s="20">
        <v>199</v>
      </c>
      <c r="EA258" s="20">
        <v>0.48299999999999998</v>
      </c>
      <c r="EB258" s="20">
        <v>-3</v>
      </c>
      <c r="EC258" s="66">
        <v>131</v>
      </c>
      <c r="ED258" s="66">
        <v>175</v>
      </c>
      <c r="EE258" s="66">
        <v>179</v>
      </c>
      <c r="EF258" s="66">
        <v>130</v>
      </c>
      <c r="EG258" s="66">
        <v>160</v>
      </c>
      <c r="EH258" s="66">
        <v>139.5</v>
      </c>
      <c r="EI258" s="66">
        <v>201</v>
      </c>
      <c r="EJ258" s="66">
        <v>132</v>
      </c>
      <c r="EK258" s="20">
        <v>9989.11</v>
      </c>
      <c r="EL258" s="20">
        <v>10898.869999999999</v>
      </c>
      <c r="EM258" s="20">
        <v>79.032454545454556</v>
      </c>
      <c r="EN258" s="20">
        <v>104.42781818181818</v>
      </c>
      <c r="EO258" s="20">
        <v>12.658099999999999</v>
      </c>
      <c r="EP258" s="20">
        <v>110.01900000000001</v>
      </c>
      <c r="EQ258" s="21">
        <v>63</v>
      </c>
      <c r="ER258" s="21">
        <v>71</v>
      </c>
      <c r="ES258" s="61" t="s">
        <v>148</v>
      </c>
      <c r="ET258" s="61">
        <v>134</v>
      </c>
      <c r="EU258" s="61">
        <v>-8</v>
      </c>
    </row>
    <row r="259" spans="1:151" x14ac:dyDescent="0.45">
      <c r="A259" s="64">
        <v>45282</v>
      </c>
      <c r="B259" s="21" t="s">
        <v>58</v>
      </c>
      <c r="C259" s="21">
        <v>291</v>
      </c>
      <c r="D259" s="21" t="s">
        <v>110</v>
      </c>
      <c r="E259" s="21">
        <v>192</v>
      </c>
      <c r="F259" s="50" t="s">
        <v>1644</v>
      </c>
      <c r="G259" t="s">
        <v>58</v>
      </c>
      <c r="H259" t="s">
        <v>110</v>
      </c>
      <c r="I259" t="s">
        <v>58</v>
      </c>
      <c r="J259" t="s">
        <v>110</v>
      </c>
      <c r="K259" t="s">
        <v>58</v>
      </c>
      <c r="L259" t="s">
        <v>110</v>
      </c>
      <c r="M259" t="s">
        <v>588</v>
      </c>
      <c r="N259" t="s">
        <v>110</v>
      </c>
      <c r="O259" t="s">
        <v>58</v>
      </c>
      <c r="P259" t="s">
        <v>110</v>
      </c>
      <c r="Q259" t="s">
        <v>58</v>
      </c>
      <c r="R259" t="s">
        <v>110</v>
      </c>
      <c r="S259" t="s">
        <v>21</v>
      </c>
      <c r="T259" t="s">
        <v>47</v>
      </c>
      <c r="U259">
        <v>10</v>
      </c>
      <c r="V259">
        <v>11</v>
      </c>
      <c r="W259" s="20">
        <v>0.88888888888888895</v>
      </c>
      <c r="X259" s="20">
        <v>16.66</v>
      </c>
      <c r="Y259" s="20">
        <v>111.8</v>
      </c>
      <c r="Z259" s="20">
        <v>95.1</v>
      </c>
      <c r="AA259" s="20">
        <v>73.099999999999994</v>
      </c>
      <c r="AB259" s="20">
        <v>-1.9E-2</v>
      </c>
      <c r="AC259" s="20">
        <v>-11.17</v>
      </c>
      <c r="AD259" s="20">
        <v>98.8</v>
      </c>
      <c r="AE259" s="20">
        <v>109.9</v>
      </c>
      <c r="AF259" s="20">
        <v>-11.17</v>
      </c>
      <c r="AG259" s="20">
        <v>111</v>
      </c>
      <c r="AH259" s="20">
        <v>95</v>
      </c>
      <c r="AI259" s="20">
        <v>0.85729999999999995</v>
      </c>
      <c r="AJ259" s="20">
        <v>0.3</v>
      </c>
      <c r="AK259" s="20">
        <v>0.03</v>
      </c>
      <c r="AL259" s="20">
        <v>1368</v>
      </c>
      <c r="AM259" s="20">
        <v>13.5</v>
      </c>
      <c r="AN259" s="20">
        <v>-7.72</v>
      </c>
      <c r="AO259" s="20">
        <v>787</v>
      </c>
      <c r="AP259" s="20">
        <v>596</v>
      </c>
      <c r="AQ259" s="20">
        <v>581</v>
      </c>
      <c r="AR259" s="20">
        <v>0.504</v>
      </c>
      <c r="AS259" s="20">
        <v>55</v>
      </c>
      <c r="AT259" s="20">
        <v>170</v>
      </c>
      <c r="AU259" s="20">
        <v>0.32400000000000001</v>
      </c>
      <c r="AV259" s="20">
        <v>146</v>
      </c>
      <c r="AW259" s="20">
        <v>194</v>
      </c>
      <c r="AX259" s="20">
        <v>0.753</v>
      </c>
      <c r="AY259" s="20">
        <v>109</v>
      </c>
      <c r="AZ259" s="20">
        <v>10.9</v>
      </c>
      <c r="BA259" s="20">
        <v>354</v>
      </c>
      <c r="BB259" s="20">
        <v>35.4</v>
      </c>
      <c r="BC259" s="20">
        <v>189</v>
      </c>
      <c r="BD259" s="20">
        <v>106</v>
      </c>
      <c r="BE259" s="20">
        <v>49</v>
      </c>
      <c r="BF259" s="20">
        <v>112</v>
      </c>
      <c r="BG259" s="20">
        <v>158</v>
      </c>
      <c r="BH259" s="20">
        <v>87.4</v>
      </c>
      <c r="BI259" s="20">
        <v>66.221999999999994</v>
      </c>
      <c r="BJ259" s="20">
        <v>21.222000000000001</v>
      </c>
      <c r="BK259" s="20">
        <v>1.6879999999999999</v>
      </c>
      <c r="BL259" s="20">
        <v>12.444000000000001</v>
      </c>
      <c r="BM259" s="20">
        <v>0.94599999999999995</v>
      </c>
      <c r="BN259" s="20">
        <v>18.899999999999999</v>
      </c>
      <c r="BO259" s="20">
        <v>21.6</v>
      </c>
      <c r="BP259" s="20">
        <v>5.4</v>
      </c>
      <c r="BQ259" s="20">
        <v>11.777777777777779</v>
      </c>
      <c r="BR259" s="20">
        <v>17.600000000000001</v>
      </c>
      <c r="BS259" s="20">
        <v>151</v>
      </c>
      <c r="BT259" s="20">
        <v>0.51800000000000002</v>
      </c>
      <c r="BU259" s="20">
        <v>-6</v>
      </c>
      <c r="BV259" s="66">
        <v>49</v>
      </c>
      <c r="BW259" s="66">
        <v>30</v>
      </c>
      <c r="BX259" s="66">
        <v>52</v>
      </c>
      <c r="BY259" s="66">
        <v>27</v>
      </c>
      <c r="BZ259" s="66">
        <v>34</v>
      </c>
      <c r="CA259" s="66">
        <v>36.299999999999997</v>
      </c>
      <c r="CB259" s="66">
        <v>151</v>
      </c>
      <c r="CC259" s="66">
        <v>74</v>
      </c>
      <c r="CD259" s="20">
        <v>0.9</v>
      </c>
      <c r="CE259" s="20">
        <v>13.27</v>
      </c>
      <c r="CF259" s="20">
        <v>109.3</v>
      </c>
      <c r="CG259" s="20">
        <v>96</v>
      </c>
      <c r="CH259" s="20">
        <v>70.099999999999994</v>
      </c>
      <c r="CI259" s="20">
        <v>0.104</v>
      </c>
      <c r="CJ259" s="20">
        <v>-2.2200000000000002</v>
      </c>
      <c r="CK259" s="20">
        <v>103.5</v>
      </c>
      <c r="CL259" s="20">
        <v>105.8</v>
      </c>
      <c r="CM259" s="20">
        <v>-2.2200000000000002</v>
      </c>
      <c r="CN259" s="20">
        <v>109.8</v>
      </c>
      <c r="CO259" s="20">
        <v>95.8</v>
      </c>
      <c r="CP259" s="63">
        <v>0.8276</v>
      </c>
      <c r="CQ259" s="20">
        <v>1.1000000000000001</v>
      </c>
      <c r="CR259" s="20">
        <v>0.1</v>
      </c>
      <c r="CS259" s="20">
        <v>1347</v>
      </c>
      <c r="CT259" s="20">
        <v>12.92</v>
      </c>
      <c r="CU259" s="20">
        <v>-0.68</v>
      </c>
      <c r="CV259" s="20">
        <v>783</v>
      </c>
      <c r="CW259" s="20">
        <v>647</v>
      </c>
      <c r="CX259" s="20">
        <v>568</v>
      </c>
      <c r="CY259" s="20">
        <v>0.46800000000000003</v>
      </c>
      <c r="CZ259" s="20">
        <v>54</v>
      </c>
      <c r="DA259" s="20">
        <v>167</v>
      </c>
      <c r="DB259" s="20">
        <v>0.32300000000000001</v>
      </c>
      <c r="DC259" s="20">
        <v>197</v>
      </c>
      <c r="DD259" s="20">
        <v>271</v>
      </c>
      <c r="DE259" s="20">
        <v>0.72699999999999998</v>
      </c>
      <c r="DF259" s="20">
        <v>89</v>
      </c>
      <c r="DG259" s="20">
        <v>8.0909090909090917</v>
      </c>
      <c r="DH259" s="20">
        <v>384</v>
      </c>
      <c r="DI259" s="20">
        <v>34.909090909090907</v>
      </c>
      <c r="DJ259" s="20">
        <v>149</v>
      </c>
      <c r="DK259" s="20">
        <v>51</v>
      </c>
      <c r="DL259" s="20">
        <v>42</v>
      </c>
      <c r="DM259" s="20">
        <v>96</v>
      </c>
      <c r="DN259" s="20">
        <v>177</v>
      </c>
      <c r="DO259" s="20">
        <v>78.3</v>
      </c>
      <c r="DP259" s="20">
        <v>64.7</v>
      </c>
      <c r="DQ259" s="20">
        <v>13.6</v>
      </c>
      <c r="DR259" s="20">
        <v>1.552</v>
      </c>
      <c r="DS259" s="20">
        <v>9.6</v>
      </c>
      <c r="DT259" s="20">
        <v>0.53100000000000003</v>
      </c>
      <c r="DU259" s="20">
        <v>16.7</v>
      </c>
      <c r="DV259" s="20">
        <v>27.1</v>
      </c>
      <c r="DW259" s="20">
        <v>4.2</v>
      </c>
      <c r="DX259" s="20">
        <v>5.0999999999999996</v>
      </c>
      <c r="DY259" s="20">
        <v>17.7</v>
      </c>
      <c r="DZ259" s="20">
        <v>25</v>
      </c>
      <c r="EA259" s="20">
        <v>0.61799999999999999</v>
      </c>
      <c r="EB259" s="20">
        <v>-1</v>
      </c>
      <c r="EC259" s="66">
        <v>45</v>
      </c>
      <c r="ED259" s="66">
        <v>49</v>
      </c>
      <c r="EE259" s="66">
        <v>35</v>
      </c>
      <c r="EF259" s="66">
        <v>53</v>
      </c>
      <c r="EG259" s="66">
        <v>52</v>
      </c>
      <c r="EH259" s="66">
        <v>35.799999999999997</v>
      </c>
      <c r="EI259" s="66">
        <v>25</v>
      </c>
      <c r="EJ259" s="66">
        <v>25</v>
      </c>
      <c r="EK259" s="20">
        <v>10732.8</v>
      </c>
      <c r="EL259" s="20">
        <v>10394.429999999998</v>
      </c>
      <c r="EM259" s="20">
        <v>63.464399999999998</v>
      </c>
      <c r="EN259" s="20">
        <v>113.06666666666668</v>
      </c>
      <c r="EO259" s="20">
        <v>12.795200000000001</v>
      </c>
      <c r="EP259" s="20">
        <v>133.28100000000001</v>
      </c>
      <c r="EQ259" s="21">
        <v>75</v>
      </c>
      <c r="ER259" s="21">
        <v>88</v>
      </c>
      <c r="ES259" s="61" t="s">
        <v>110</v>
      </c>
      <c r="ET259" s="61">
        <v>163</v>
      </c>
      <c r="EU259" s="61">
        <v>-13</v>
      </c>
    </row>
    <row r="260" spans="1:151" x14ac:dyDescent="0.45">
      <c r="A260" s="64">
        <v>45283</v>
      </c>
      <c r="B260" s="21" t="s">
        <v>41</v>
      </c>
      <c r="C260" s="21">
        <v>360</v>
      </c>
      <c r="D260" s="21" t="s">
        <v>79</v>
      </c>
      <c r="E260" s="21">
        <v>264</v>
      </c>
      <c r="F260" s="50" t="s">
        <v>558</v>
      </c>
      <c r="G260" t="s">
        <v>41</v>
      </c>
      <c r="H260" t="s">
        <v>79</v>
      </c>
      <c r="I260" t="s">
        <v>41</v>
      </c>
      <c r="J260" t="s">
        <v>79</v>
      </c>
      <c r="K260" t="s">
        <v>41</v>
      </c>
      <c r="L260" t="s">
        <v>79</v>
      </c>
      <c r="M260" t="s">
        <v>41</v>
      </c>
      <c r="N260" t="s">
        <v>79</v>
      </c>
      <c r="O260" t="s">
        <v>41</v>
      </c>
      <c r="P260" t="s">
        <v>79</v>
      </c>
      <c r="Q260" t="s">
        <v>41</v>
      </c>
      <c r="R260" t="s">
        <v>79</v>
      </c>
      <c r="S260" t="s">
        <v>15</v>
      </c>
      <c r="T260" t="s">
        <v>15</v>
      </c>
      <c r="U260">
        <v>12</v>
      </c>
      <c r="V260">
        <v>12</v>
      </c>
      <c r="W260" s="20">
        <v>0.5</v>
      </c>
      <c r="X260" s="20">
        <v>13.27</v>
      </c>
      <c r="Y260" s="20">
        <v>109</v>
      </c>
      <c r="Z260" s="20">
        <v>95.7</v>
      </c>
      <c r="AA260" s="20">
        <v>72</v>
      </c>
      <c r="AB260" s="20">
        <v>-0.13100000000000001</v>
      </c>
      <c r="AC260" s="20">
        <v>5.49</v>
      </c>
      <c r="AD260" s="20">
        <v>107.2</v>
      </c>
      <c r="AE260" s="20">
        <v>101.7</v>
      </c>
      <c r="AF260" s="20">
        <v>3.96</v>
      </c>
      <c r="AG260" s="20">
        <v>108.3</v>
      </c>
      <c r="AH260" s="20">
        <v>95.9</v>
      </c>
      <c r="AI260" s="20">
        <v>0.80230000000000001</v>
      </c>
      <c r="AJ260" s="20">
        <v>-1.5</v>
      </c>
      <c r="AK260" s="20">
        <v>-0.125</v>
      </c>
      <c r="AL260" s="20">
        <v>1276</v>
      </c>
      <c r="AM260" s="20">
        <v>12.52</v>
      </c>
      <c r="AN260" s="20">
        <v>7.94</v>
      </c>
      <c r="AO260" s="20">
        <v>905</v>
      </c>
      <c r="AP260" s="20">
        <v>850</v>
      </c>
      <c r="AQ260" s="20">
        <v>719</v>
      </c>
      <c r="AR260" s="20">
        <v>0.44600000000000001</v>
      </c>
      <c r="AS260" s="20">
        <v>75</v>
      </c>
      <c r="AT260" s="20">
        <v>232</v>
      </c>
      <c r="AU260" s="20">
        <v>0.32300000000000001</v>
      </c>
      <c r="AV260" s="20">
        <v>188</v>
      </c>
      <c r="AW260" s="20">
        <v>264</v>
      </c>
      <c r="AX260" s="20">
        <v>0.71199999999999997</v>
      </c>
      <c r="AY260" s="20">
        <v>136</v>
      </c>
      <c r="AZ260" s="20">
        <v>11.333333333333334</v>
      </c>
      <c r="BA260" s="20">
        <v>478</v>
      </c>
      <c r="BB260" s="20">
        <v>39.833333333333336</v>
      </c>
      <c r="BC260" s="20">
        <v>205</v>
      </c>
      <c r="BD260" s="20">
        <v>83</v>
      </c>
      <c r="BE260" s="20">
        <v>48</v>
      </c>
      <c r="BF260" s="20">
        <v>156</v>
      </c>
      <c r="BG260" s="20">
        <v>209</v>
      </c>
      <c r="BH260" s="20">
        <v>75.400000000000006</v>
      </c>
      <c r="BI260" s="20">
        <v>70.832999999999998</v>
      </c>
      <c r="BJ260" s="20">
        <v>4.5830000000000002</v>
      </c>
      <c r="BK260" s="20">
        <v>1.3140000000000001</v>
      </c>
      <c r="BL260" s="20">
        <v>13</v>
      </c>
      <c r="BM260" s="20">
        <v>0.53200000000000003</v>
      </c>
      <c r="BN260" s="20">
        <v>19.3</v>
      </c>
      <c r="BO260" s="20">
        <v>22</v>
      </c>
      <c r="BP260" s="20">
        <v>4</v>
      </c>
      <c r="BQ260" s="20">
        <v>6.916666666666667</v>
      </c>
      <c r="BR260" s="20">
        <v>17.399999999999999</v>
      </c>
      <c r="BS260" s="20">
        <v>99</v>
      </c>
      <c r="BT260" s="20">
        <v>0.55000000000000004</v>
      </c>
      <c r="BU260" s="20">
        <v>-1</v>
      </c>
      <c r="BV260" s="66">
        <v>73</v>
      </c>
      <c r="BW260" s="66">
        <v>76</v>
      </c>
      <c r="BX260" s="66">
        <v>123</v>
      </c>
      <c r="BY260" s="66">
        <v>58</v>
      </c>
      <c r="BZ260" s="66">
        <v>55</v>
      </c>
      <c r="CA260" s="66">
        <v>65.5</v>
      </c>
      <c r="CB260" s="66">
        <v>99</v>
      </c>
      <c r="CC260" s="66">
        <v>96</v>
      </c>
      <c r="CD260" s="20">
        <v>0.66666666666666696</v>
      </c>
      <c r="CE260" s="20">
        <v>11.55</v>
      </c>
      <c r="CF260" s="20">
        <v>112.1</v>
      </c>
      <c r="CG260" s="20">
        <v>100.6</v>
      </c>
      <c r="CH260" s="20">
        <v>67.7</v>
      </c>
      <c r="CI260" s="20">
        <v>-6.0000000000000001E-3</v>
      </c>
      <c r="CJ260" s="20">
        <v>1.24</v>
      </c>
      <c r="CK260" s="20">
        <v>105.7</v>
      </c>
      <c r="CL260" s="20">
        <v>104.4</v>
      </c>
      <c r="CM260" s="20">
        <v>-0.75</v>
      </c>
      <c r="CN260" s="20">
        <v>111</v>
      </c>
      <c r="CO260" s="20">
        <v>101.3</v>
      </c>
      <c r="CP260" s="63">
        <v>0.74139999999999995</v>
      </c>
      <c r="CQ260" s="20">
        <v>-0.6</v>
      </c>
      <c r="CR260" s="20">
        <v>-4.9999999999999996E-2</v>
      </c>
      <c r="CS260" s="20">
        <v>1301</v>
      </c>
      <c r="CT260" s="20">
        <v>9.6199999999999992</v>
      </c>
      <c r="CU260" s="20">
        <v>2.62</v>
      </c>
      <c r="CV260" s="20">
        <v>907</v>
      </c>
      <c r="CW260" s="20">
        <v>823</v>
      </c>
      <c r="CX260" s="20">
        <v>700</v>
      </c>
      <c r="CY260" s="20">
        <v>0.47099999999999997</v>
      </c>
      <c r="CZ260" s="20">
        <v>65</v>
      </c>
      <c r="DA260" s="20">
        <v>211</v>
      </c>
      <c r="DB260" s="20">
        <v>0.308</v>
      </c>
      <c r="DC260" s="20">
        <v>182</v>
      </c>
      <c r="DD260" s="20">
        <v>241</v>
      </c>
      <c r="DE260" s="20">
        <v>0.755</v>
      </c>
      <c r="DF260" s="20">
        <v>154</v>
      </c>
      <c r="DG260" s="20">
        <v>12.833333333333334</v>
      </c>
      <c r="DH260" s="20">
        <v>446</v>
      </c>
      <c r="DI260" s="20">
        <v>37.166666666666664</v>
      </c>
      <c r="DJ260" s="20">
        <v>158</v>
      </c>
      <c r="DK260" s="20">
        <v>99</v>
      </c>
      <c r="DL260" s="20">
        <v>46</v>
      </c>
      <c r="DM260" s="20">
        <v>148</v>
      </c>
      <c r="DN260" s="20">
        <v>195</v>
      </c>
      <c r="DO260" s="20">
        <v>75.599999999999994</v>
      </c>
      <c r="DP260" s="20">
        <v>68.582999999999998</v>
      </c>
      <c r="DQ260" s="20">
        <v>7</v>
      </c>
      <c r="DR260" s="20">
        <v>1.0680000000000001</v>
      </c>
      <c r="DS260" s="20">
        <v>12.333</v>
      </c>
      <c r="DT260" s="20">
        <v>0.66900000000000004</v>
      </c>
      <c r="DU260" s="20">
        <v>17.600000000000001</v>
      </c>
      <c r="DV260" s="20">
        <v>20.100000000000001</v>
      </c>
      <c r="DW260" s="20">
        <v>3.8</v>
      </c>
      <c r="DX260" s="20">
        <v>8.25</v>
      </c>
      <c r="DY260" s="20">
        <v>16.2</v>
      </c>
      <c r="DZ260" s="20">
        <v>88</v>
      </c>
      <c r="EA260" s="20">
        <v>0.55500000000000005</v>
      </c>
      <c r="EB260" s="20">
        <v>-6</v>
      </c>
      <c r="EC260" s="66">
        <v>81</v>
      </c>
      <c r="ED260" s="66">
        <v>81</v>
      </c>
      <c r="EE260" s="66">
        <v>74</v>
      </c>
      <c r="EF260" s="66">
        <v>83</v>
      </c>
      <c r="EG260" s="66">
        <v>68</v>
      </c>
      <c r="EH260" s="66">
        <v>61.2</v>
      </c>
      <c r="EI260" s="66">
        <v>89</v>
      </c>
      <c r="EJ260" s="66">
        <v>130</v>
      </c>
      <c r="EK260" s="20">
        <v>10965.4</v>
      </c>
      <c r="EL260" s="20">
        <v>10727.97</v>
      </c>
      <c r="EM260" s="20">
        <v>107.25</v>
      </c>
      <c r="EN260" s="20">
        <v>85.303250000000006</v>
      </c>
      <c r="EO260" s="20">
        <v>13.136999999999999</v>
      </c>
      <c r="EP260" s="20">
        <v>138.84</v>
      </c>
      <c r="EQ260" s="21">
        <v>74</v>
      </c>
      <c r="ER260" s="21">
        <v>54</v>
      </c>
      <c r="ES260" s="61" t="s">
        <v>41</v>
      </c>
      <c r="ET260" s="61">
        <v>128</v>
      </c>
      <c r="EU260" s="61">
        <v>20</v>
      </c>
    </row>
    <row r="261" spans="1:151" x14ac:dyDescent="0.45">
      <c r="A261" s="64">
        <v>45283</v>
      </c>
      <c r="B261" s="21" t="s">
        <v>55</v>
      </c>
      <c r="C261" s="21">
        <v>89</v>
      </c>
      <c r="D261" s="21" t="s">
        <v>25</v>
      </c>
      <c r="E261" s="21">
        <v>11</v>
      </c>
      <c r="F261" s="50" t="s">
        <v>1644</v>
      </c>
      <c r="G261" t="s">
        <v>55</v>
      </c>
      <c r="H261" t="s">
        <v>25</v>
      </c>
      <c r="I261" t="s">
        <v>55</v>
      </c>
      <c r="J261" t="s">
        <v>25</v>
      </c>
      <c r="K261" t="s">
        <v>55</v>
      </c>
      <c r="L261" t="s">
        <v>25</v>
      </c>
      <c r="M261" t="s">
        <v>605</v>
      </c>
      <c r="N261" t="s">
        <v>25</v>
      </c>
      <c r="O261" t="s">
        <v>414</v>
      </c>
      <c r="P261" t="s">
        <v>25</v>
      </c>
      <c r="Q261" t="s">
        <v>414</v>
      </c>
      <c r="R261" t="s">
        <v>25</v>
      </c>
      <c r="S261" t="s">
        <v>13</v>
      </c>
      <c r="T261" t="s">
        <v>19</v>
      </c>
      <c r="U261">
        <v>11</v>
      </c>
      <c r="V261">
        <v>10</v>
      </c>
      <c r="W261" s="20">
        <v>0.81818181818181801</v>
      </c>
      <c r="X261" s="20">
        <v>22.29</v>
      </c>
      <c r="Y261" s="20">
        <v>118.2</v>
      </c>
      <c r="Z261" s="20">
        <v>95.9</v>
      </c>
      <c r="AA261" s="20">
        <v>69.900000000000006</v>
      </c>
      <c r="AB261" s="20">
        <v>1E-3</v>
      </c>
      <c r="AC261" s="20">
        <v>5.45</v>
      </c>
      <c r="AD261" s="20">
        <v>107.6</v>
      </c>
      <c r="AE261" s="20">
        <v>102.2</v>
      </c>
      <c r="AF261" s="20">
        <v>5.45</v>
      </c>
      <c r="AG261" s="20">
        <v>119.4</v>
      </c>
      <c r="AH261" s="20">
        <v>96.6</v>
      </c>
      <c r="AI261" s="20">
        <v>0.91969999999999996</v>
      </c>
      <c r="AJ261" s="20">
        <v>1.6</v>
      </c>
      <c r="AK261" s="20">
        <v>0.14545454545454548</v>
      </c>
      <c r="AL261" s="20">
        <v>1381</v>
      </c>
      <c r="AM261" s="20">
        <v>21.82</v>
      </c>
      <c r="AN261" s="20">
        <v>6.46</v>
      </c>
      <c r="AO261" s="20">
        <v>918</v>
      </c>
      <c r="AP261" s="20">
        <v>749</v>
      </c>
      <c r="AQ261" s="20">
        <v>653</v>
      </c>
      <c r="AR261" s="20">
        <v>0.50800000000000001</v>
      </c>
      <c r="AS261" s="20">
        <v>96</v>
      </c>
      <c r="AT261" s="20">
        <v>250</v>
      </c>
      <c r="AU261" s="20">
        <v>0.38400000000000001</v>
      </c>
      <c r="AV261" s="20">
        <v>158</v>
      </c>
      <c r="AW261" s="20">
        <v>232</v>
      </c>
      <c r="AX261" s="20">
        <v>0.68100000000000005</v>
      </c>
      <c r="AY261" s="20">
        <v>118</v>
      </c>
      <c r="AZ261" s="20">
        <v>10.727272727272727</v>
      </c>
      <c r="BA261" s="20">
        <v>411</v>
      </c>
      <c r="BB261" s="20">
        <v>37.363636363636367</v>
      </c>
      <c r="BC261" s="20">
        <v>175</v>
      </c>
      <c r="BD261" s="20">
        <v>89</v>
      </c>
      <c r="BE261" s="20">
        <v>33</v>
      </c>
      <c r="BF261" s="20">
        <v>128</v>
      </c>
      <c r="BG261" s="20">
        <v>186</v>
      </c>
      <c r="BH261" s="20">
        <v>83.5</v>
      </c>
      <c r="BI261" s="20">
        <v>68.090999999999994</v>
      </c>
      <c r="BJ261" s="20">
        <v>15.364000000000001</v>
      </c>
      <c r="BK261" s="20">
        <v>1.367</v>
      </c>
      <c r="BL261" s="20">
        <v>11.635999999999999</v>
      </c>
      <c r="BM261" s="20">
        <v>0.69499999999999995</v>
      </c>
      <c r="BN261" s="20">
        <v>22.7</v>
      </c>
      <c r="BO261" s="20">
        <v>21.1</v>
      </c>
      <c r="BP261" s="20">
        <v>3</v>
      </c>
      <c r="BQ261" s="20">
        <v>8.0909090909090917</v>
      </c>
      <c r="BR261" s="20">
        <v>16.899999999999999</v>
      </c>
      <c r="BS261" s="20">
        <v>8</v>
      </c>
      <c r="BT261" s="20">
        <v>0.65800000000000003</v>
      </c>
      <c r="BU261" s="20">
        <v>3</v>
      </c>
      <c r="BV261" s="66">
        <v>8</v>
      </c>
      <c r="BW261" s="66">
        <v>8</v>
      </c>
      <c r="BX261" s="66">
        <v>20</v>
      </c>
      <c r="BY261" s="66">
        <v>17</v>
      </c>
      <c r="BZ261" s="66">
        <v>12</v>
      </c>
      <c r="CA261" s="66">
        <v>10.8</v>
      </c>
      <c r="CB261" s="66">
        <v>7</v>
      </c>
      <c r="CC261" s="66">
        <v>10</v>
      </c>
      <c r="CD261" s="20">
        <v>0.9</v>
      </c>
      <c r="CE261" s="20">
        <v>30.47</v>
      </c>
      <c r="CF261" s="20">
        <v>119.3</v>
      </c>
      <c r="CG261" s="20">
        <v>88.8</v>
      </c>
      <c r="CH261" s="20">
        <v>75.8</v>
      </c>
      <c r="CI261" s="20">
        <v>2.1000000000000001E-2</v>
      </c>
      <c r="CJ261" s="20">
        <v>7.82</v>
      </c>
      <c r="CK261" s="20">
        <v>110</v>
      </c>
      <c r="CL261" s="20">
        <v>102.2</v>
      </c>
      <c r="CM261" s="20">
        <v>7.82</v>
      </c>
      <c r="CN261" s="20">
        <v>117.4</v>
      </c>
      <c r="CO261" s="20">
        <v>91.1</v>
      </c>
      <c r="CP261" s="63">
        <v>0.94840000000000002</v>
      </c>
      <c r="CQ261" s="20">
        <v>3</v>
      </c>
      <c r="CR261" s="20">
        <v>0.3</v>
      </c>
      <c r="CS261" s="20">
        <v>1431</v>
      </c>
      <c r="CT261" s="20">
        <v>33.770000000000003</v>
      </c>
      <c r="CU261" s="20">
        <v>9.17</v>
      </c>
      <c r="CV261" s="20">
        <v>923</v>
      </c>
      <c r="CW261" s="20">
        <v>677</v>
      </c>
      <c r="CX261" s="20">
        <v>657</v>
      </c>
      <c r="CY261" s="20">
        <v>0.50700000000000001</v>
      </c>
      <c r="CZ261" s="20">
        <v>78</v>
      </c>
      <c r="DA261" s="20">
        <v>207</v>
      </c>
      <c r="DB261" s="20">
        <v>0.377</v>
      </c>
      <c r="DC261" s="20">
        <v>179</v>
      </c>
      <c r="DD261" s="20">
        <v>242</v>
      </c>
      <c r="DE261" s="20">
        <v>0.74</v>
      </c>
      <c r="DF261" s="20">
        <v>132</v>
      </c>
      <c r="DG261" s="20">
        <v>13.2</v>
      </c>
      <c r="DH261" s="20">
        <v>443</v>
      </c>
      <c r="DI261" s="20">
        <v>44.3</v>
      </c>
      <c r="DJ261" s="20">
        <v>211</v>
      </c>
      <c r="DK261" s="20">
        <v>97</v>
      </c>
      <c r="DL261" s="20">
        <v>41</v>
      </c>
      <c r="DM261" s="20">
        <v>128</v>
      </c>
      <c r="DN261" s="20">
        <v>163</v>
      </c>
      <c r="DO261" s="20">
        <v>92.3</v>
      </c>
      <c r="DP261" s="20">
        <v>67.7</v>
      </c>
      <c r="DQ261" s="20">
        <v>24.6</v>
      </c>
      <c r="DR261" s="20">
        <v>1.6479999999999999</v>
      </c>
      <c r="DS261" s="20">
        <v>12.8</v>
      </c>
      <c r="DT261" s="20">
        <v>0.75800000000000001</v>
      </c>
      <c r="DU261" s="20">
        <v>20.7</v>
      </c>
      <c r="DV261" s="20">
        <v>24.2</v>
      </c>
      <c r="DW261" s="20">
        <v>4.0999999999999996</v>
      </c>
      <c r="DX261" s="20">
        <v>9.6999999999999993</v>
      </c>
      <c r="DY261" s="20">
        <v>16.3</v>
      </c>
      <c r="DZ261" s="20">
        <v>5</v>
      </c>
      <c r="EA261" s="20">
        <v>0.66500000000000004</v>
      </c>
      <c r="EB261" s="20">
        <v>1</v>
      </c>
      <c r="EC261" s="66">
        <v>2</v>
      </c>
      <c r="ED261" s="66">
        <v>4</v>
      </c>
      <c r="EE261" s="66">
        <v>3</v>
      </c>
      <c r="EF261" s="66">
        <v>3</v>
      </c>
      <c r="EG261" s="66">
        <v>2</v>
      </c>
      <c r="EH261" s="66">
        <v>2.7</v>
      </c>
      <c r="EI261" s="66">
        <v>5</v>
      </c>
      <c r="EJ261" s="66">
        <v>4</v>
      </c>
      <c r="EK261" s="20">
        <v>10496.16</v>
      </c>
      <c r="EL261" s="20">
        <v>11440.87</v>
      </c>
      <c r="EM261" s="20">
        <v>112.86919999999998</v>
      </c>
      <c r="EN261" s="20">
        <v>103.56363636363638</v>
      </c>
      <c r="EO261" s="20">
        <v>12.505999999999998</v>
      </c>
      <c r="EP261" s="20">
        <v>111.00300000000001</v>
      </c>
      <c r="EQ261" s="21">
        <v>96</v>
      </c>
      <c r="ER261" s="21">
        <v>95</v>
      </c>
      <c r="ES261" s="61" t="s">
        <v>55</v>
      </c>
      <c r="ET261" s="61">
        <v>191</v>
      </c>
      <c r="EU261" s="61">
        <v>1</v>
      </c>
    </row>
    <row r="262" spans="1:151" x14ac:dyDescent="0.45">
      <c r="A262" s="64">
        <v>45283</v>
      </c>
      <c r="B262" s="21" t="s">
        <v>39</v>
      </c>
      <c r="C262" s="21">
        <v>248</v>
      </c>
      <c r="D262" s="21" t="s">
        <v>60</v>
      </c>
      <c r="E262" s="21">
        <v>177</v>
      </c>
      <c r="F262" s="50" t="s">
        <v>558</v>
      </c>
      <c r="G262" t="s">
        <v>39</v>
      </c>
      <c r="H262" t="s">
        <v>60</v>
      </c>
      <c r="I262" t="s">
        <v>39</v>
      </c>
      <c r="J262" t="s">
        <v>60</v>
      </c>
      <c r="K262" t="s">
        <v>39</v>
      </c>
      <c r="L262" t="s">
        <v>418</v>
      </c>
      <c r="M262" t="s">
        <v>39</v>
      </c>
      <c r="N262" t="s">
        <v>582</v>
      </c>
      <c r="O262" t="s">
        <v>39</v>
      </c>
      <c r="P262" t="s">
        <v>1343</v>
      </c>
      <c r="Q262" t="s">
        <v>39</v>
      </c>
      <c r="R262" t="s">
        <v>418</v>
      </c>
      <c r="S262" t="s">
        <v>24</v>
      </c>
      <c r="T262" t="s">
        <v>17</v>
      </c>
      <c r="U262">
        <v>10</v>
      </c>
      <c r="V262">
        <v>11</v>
      </c>
      <c r="W262" s="20">
        <v>0.7</v>
      </c>
      <c r="X262" s="20">
        <v>10.99</v>
      </c>
      <c r="Y262" s="20">
        <v>103.7</v>
      </c>
      <c r="Z262" s="20">
        <v>92.8</v>
      </c>
      <c r="AA262" s="20">
        <v>67.900000000000006</v>
      </c>
      <c r="AB262" s="20">
        <v>2.8000000000000001E-2</v>
      </c>
      <c r="AC262" s="20">
        <v>-0.79</v>
      </c>
      <c r="AD262" s="20">
        <v>103.8</v>
      </c>
      <c r="AE262" s="20">
        <v>104.6</v>
      </c>
      <c r="AF262" s="20">
        <v>-3.24</v>
      </c>
      <c r="AG262" s="20">
        <v>101.8</v>
      </c>
      <c r="AH262" s="20">
        <v>92.3</v>
      </c>
      <c r="AI262" s="20">
        <v>0.75509999999999999</v>
      </c>
      <c r="AJ262" s="20">
        <v>-0.7</v>
      </c>
      <c r="AK262" s="20">
        <v>-6.9999999999999993E-2</v>
      </c>
      <c r="AL262" s="20">
        <v>1302</v>
      </c>
      <c r="AM262" s="20">
        <v>9.11</v>
      </c>
      <c r="AN262" s="20">
        <v>0.91</v>
      </c>
      <c r="AO262" s="20">
        <v>691</v>
      </c>
      <c r="AP262" s="20">
        <v>609</v>
      </c>
      <c r="AQ262" s="20">
        <v>581</v>
      </c>
      <c r="AR262" s="20">
        <v>0.41499999999999998</v>
      </c>
      <c r="AS262" s="20">
        <v>64</v>
      </c>
      <c r="AT262" s="20">
        <v>201</v>
      </c>
      <c r="AU262" s="20">
        <v>0.318</v>
      </c>
      <c r="AV262" s="20">
        <v>145</v>
      </c>
      <c r="AW262" s="20">
        <v>226</v>
      </c>
      <c r="AX262" s="20">
        <v>0.64200000000000002</v>
      </c>
      <c r="AY262" s="20">
        <v>118</v>
      </c>
      <c r="AZ262" s="20">
        <v>11.8</v>
      </c>
      <c r="BA262" s="20">
        <v>376</v>
      </c>
      <c r="BB262" s="20">
        <v>37.6</v>
      </c>
      <c r="BC262" s="20">
        <v>129</v>
      </c>
      <c r="BD262" s="20">
        <v>76</v>
      </c>
      <c r="BE262" s="20">
        <v>64</v>
      </c>
      <c r="BF262" s="20">
        <v>111</v>
      </c>
      <c r="BG262" s="20">
        <v>163</v>
      </c>
      <c r="BH262" s="20">
        <v>69.099999999999994</v>
      </c>
      <c r="BI262" s="20">
        <v>60.9</v>
      </c>
      <c r="BJ262" s="20">
        <v>8.1999999999999993</v>
      </c>
      <c r="BK262" s="20">
        <v>1.1619999999999999</v>
      </c>
      <c r="BL262" s="20">
        <v>11.1</v>
      </c>
      <c r="BM262" s="20">
        <v>0.68500000000000005</v>
      </c>
      <c r="BN262" s="20">
        <v>20.100000000000001</v>
      </c>
      <c r="BO262" s="20">
        <v>22.6</v>
      </c>
      <c r="BP262" s="20">
        <v>6.4</v>
      </c>
      <c r="BQ262" s="20">
        <v>7.6</v>
      </c>
      <c r="BR262" s="20">
        <v>16.3</v>
      </c>
      <c r="BS262" s="20">
        <v>94</v>
      </c>
      <c r="BT262" s="20">
        <v>0.55300000000000005</v>
      </c>
      <c r="BU262" s="20">
        <v>0</v>
      </c>
      <c r="BV262" s="66">
        <v>74</v>
      </c>
      <c r="BW262" s="66">
        <v>97</v>
      </c>
      <c r="BX262" s="66">
        <v>77</v>
      </c>
      <c r="BY262" s="66">
        <v>61</v>
      </c>
      <c r="BZ262" s="66">
        <v>75</v>
      </c>
      <c r="CA262" s="66">
        <v>64.5</v>
      </c>
      <c r="CB262" s="66">
        <v>95</v>
      </c>
      <c r="CC262" s="66">
        <v>143</v>
      </c>
      <c r="CD262" s="20">
        <v>0.81818181818181801</v>
      </c>
      <c r="CE262" s="20">
        <v>17.18</v>
      </c>
      <c r="CF262" s="20">
        <v>109.9</v>
      </c>
      <c r="CG262" s="20">
        <v>92.7</v>
      </c>
      <c r="CH262" s="20">
        <v>69.2</v>
      </c>
      <c r="CI262" s="20">
        <v>-5.8999999999999997E-2</v>
      </c>
      <c r="CJ262" s="20">
        <v>-0.45</v>
      </c>
      <c r="CK262" s="20">
        <v>104.1</v>
      </c>
      <c r="CL262" s="20">
        <v>104.5</v>
      </c>
      <c r="CM262" s="20">
        <v>-0.45</v>
      </c>
      <c r="CN262" s="20">
        <v>109.1</v>
      </c>
      <c r="CO262" s="20">
        <v>92.7</v>
      </c>
      <c r="CP262" s="63">
        <v>0.86709999999999998</v>
      </c>
      <c r="CQ262" s="20">
        <v>0.6</v>
      </c>
      <c r="CR262" s="20">
        <v>5.4545454545454543E-2</v>
      </c>
      <c r="CS262" s="20">
        <v>1370</v>
      </c>
      <c r="CT262" s="20">
        <v>14.03</v>
      </c>
      <c r="CU262" s="20">
        <v>1.03</v>
      </c>
      <c r="CV262" s="20">
        <v>836</v>
      </c>
      <c r="CW262" s="20">
        <v>693</v>
      </c>
      <c r="CX262" s="20">
        <v>649</v>
      </c>
      <c r="CY262" s="20">
        <v>0.44500000000000001</v>
      </c>
      <c r="CZ262" s="20">
        <v>87</v>
      </c>
      <c r="DA262" s="20">
        <v>281</v>
      </c>
      <c r="DB262" s="20">
        <v>0.31</v>
      </c>
      <c r="DC262" s="20">
        <v>171</v>
      </c>
      <c r="DD262" s="20">
        <v>241</v>
      </c>
      <c r="DE262" s="20">
        <v>0.71</v>
      </c>
      <c r="DF262" s="20">
        <v>135</v>
      </c>
      <c r="DG262" s="20">
        <v>12.272727272727273</v>
      </c>
      <c r="DH262" s="20">
        <v>444</v>
      </c>
      <c r="DI262" s="20">
        <v>40.363636363636367</v>
      </c>
      <c r="DJ262" s="20">
        <v>173</v>
      </c>
      <c r="DK262" s="20">
        <v>92</v>
      </c>
      <c r="DL262" s="20">
        <v>40</v>
      </c>
      <c r="DM262" s="20">
        <v>137</v>
      </c>
      <c r="DN262" s="20">
        <v>183</v>
      </c>
      <c r="DO262" s="20">
        <v>76</v>
      </c>
      <c r="DP262" s="20">
        <v>63</v>
      </c>
      <c r="DQ262" s="20">
        <v>13</v>
      </c>
      <c r="DR262" s="20">
        <v>1.2629999999999999</v>
      </c>
      <c r="DS262" s="20">
        <v>12.455</v>
      </c>
      <c r="DT262" s="20">
        <v>0.67200000000000004</v>
      </c>
      <c r="DU262" s="20">
        <v>25.5</v>
      </c>
      <c r="DV262" s="20">
        <v>21.9</v>
      </c>
      <c r="DW262" s="20">
        <v>3.6</v>
      </c>
      <c r="DX262" s="20">
        <v>8.3636363636363633</v>
      </c>
      <c r="DY262" s="20">
        <v>16.600000000000001</v>
      </c>
      <c r="DZ262" s="20">
        <v>42</v>
      </c>
      <c r="EA262" s="20">
        <v>0.59099999999999997</v>
      </c>
      <c r="EB262" s="20">
        <v>-3</v>
      </c>
      <c r="EC262" s="66">
        <v>40</v>
      </c>
      <c r="ED262" s="66">
        <v>35</v>
      </c>
      <c r="EE262" s="66">
        <v>52</v>
      </c>
      <c r="EF262" s="66">
        <v>31</v>
      </c>
      <c r="EG262" s="66">
        <v>32</v>
      </c>
      <c r="EH262" s="66">
        <v>31.2</v>
      </c>
      <c r="EI262" s="66">
        <v>42</v>
      </c>
      <c r="EJ262" s="66">
        <v>32</v>
      </c>
      <c r="EK262" s="20">
        <v>9612.99</v>
      </c>
      <c r="EL262" s="20">
        <v>10198.719999999999</v>
      </c>
      <c r="EM262" s="20">
        <v>92.836363636363629</v>
      </c>
      <c r="EN262" s="20">
        <v>94.658000000000001</v>
      </c>
      <c r="EO262" s="20">
        <v>11.573</v>
      </c>
      <c r="EP262" s="20">
        <v>117.486</v>
      </c>
      <c r="EQ262" s="21">
        <v>69</v>
      </c>
      <c r="ER262" s="21">
        <v>70</v>
      </c>
      <c r="ES262" s="61" t="s">
        <v>60</v>
      </c>
      <c r="ET262" s="61">
        <v>139</v>
      </c>
      <c r="EU262" s="61">
        <v>-1</v>
      </c>
    </row>
    <row r="263" spans="1:151" x14ac:dyDescent="0.45">
      <c r="A263" s="64">
        <v>45283</v>
      </c>
      <c r="B263" s="21" t="s">
        <v>178</v>
      </c>
      <c r="C263" s="21">
        <v>232</v>
      </c>
      <c r="D263" s="21" t="s">
        <v>161</v>
      </c>
      <c r="E263" s="21">
        <v>164</v>
      </c>
      <c r="F263" s="50" t="s">
        <v>1644</v>
      </c>
      <c r="G263" t="s">
        <v>178</v>
      </c>
      <c r="H263" t="s">
        <v>161</v>
      </c>
      <c r="I263" t="s">
        <v>178</v>
      </c>
      <c r="J263" t="s">
        <v>161</v>
      </c>
      <c r="K263" t="s">
        <v>178</v>
      </c>
      <c r="L263" t="s">
        <v>161</v>
      </c>
      <c r="M263" t="s">
        <v>178</v>
      </c>
      <c r="N263" t="s">
        <v>612</v>
      </c>
      <c r="O263" t="s">
        <v>178</v>
      </c>
      <c r="P263" t="s">
        <v>161</v>
      </c>
      <c r="Q263" t="s">
        <v>178</v>
      </c>
      <c r="R263" t="s">
        <v>426</v>
      </c>
      <c r="S263" t="s">
        <v>31</v>
      </c>
      <c r="T263" t="s">
        <v>82</v>
      </c>
      <c r="U263">
        <v>12</v>
      </c>
      <c r="V263">
        <v>10</v>
      </c>
      <c r="W263" s="20">
        <v>0.42857142857142899</v>
      </c>
      <c r="X263" s="20">
        <v>-6.57</v>
      </c>
      <c r="Y263" s="20">
        <v>103.5</v>
      </c>
      <c r="Z263" s="20">
        <v>110</v>
      </c>
      <c r="AA263" s="20">
        <v>70.7</v>
      </c>
      <c r="AB263" s="20">
        <v>3.7999999999999999E-2</v>
      </c>
      <c r="AC263" s="20">
        <v>1.24</v>
      </c>
      <c r="AD263" s="20">
        <v>105</v>
      </c>
      <c r="AE263" s="20">
        <v>103.8</v>
      </c>
      <c r="AF263" s="20">
        <v>1.24</v>
      </c>
      <c r="AG263" s="20">
        <v>106.3</v>
      </c>
      <c r="AH263" s="20">
        <v>109.4</v>
      </c>
      <c r="AI263" s="20">
        <v>0.4178</v>
      </c>
      <c r="AJ263" s="20">
        <v>-3.9</v>
      </c>
      <c r="AK263" s="20">
        <v>-0.32500000000000001</v>
      </c>
      <c r="AL263" s="20">
        <v>1099</v>
      </c>
      <c r="AM263" s="20">
        <v>-5.4</v>
      </c>
      <c r="AN263" s="20">
        <v>0.76</v>
      </c>
      <c r="AO263" s="20">
        <v>980</v>
      </c>
      <c r="AP263" s="20">
        <v>1012</v>
      </c>
      <c r="AQ263" s="20">
        <v>754</v>
      </c>
      <c r="AR263" s="20">
        <v>0.45800000000000002</v>
      </c>
      <c r="AS263" s="20">
        <v>103</v>
      </c>
      <c r="AT263" s="20">
        <v>311</v>
      </c>
      <c r="AU263" s="20">
        <v>0.33100000000000002</v>
      </c>
      <c r="AV263" s="20">
        <v>187</v>
      </c>
      <c r="AW263" s="20">
        <v>256</v>
      </c>
      <c r="AX263" s="20">
        <v>0.73</v>
      </c>
      <c r="AY263" s="20">
        <v>120</v>
      </c>
      <c r="AZ263" s="20">
        <v>10</v>
      </c>
      <c r="BA263" s="20">
        <v>471</v>
      </c>
      <c r="BB263" s="20">
        <v>39.25</v>
      </c>
      <c r="BC263" s="20">
        <v>184</v>
      </c>
      <c r="BD263" s="20">
        <v>73</v>
      </c>
      <c r="BE263" s="20">
        <v>44</v>
      </c>
      <c r="BF263" s="20">
        <v>182</v>
      </c>
      <c r="BG263" s="20">
        <v>221</v>
      </c>
      <c r="BH263" s="20">
        <v>75.400000000000006</v>
      </c>
      <c r="BI263" s="20">
        <v>77.846000000000004</v>
      </c>
      <c r="BJ263" s="20">
        <v>-2.4620000000000002</v>
      </c>
      <c r="BK263" s="20">
        <v>1.0109999999999999</v>
      </c>
      <c r="BL263" s="20">
        <v>14</v>
      </c>
      <c r="BM263" s="20">
        <v>0.40100000000000002</v>
      </c>
      <c r="BN263" s="20">
        <v>23.9</v>
      </c>
      <c r="BO263" s="20">
        <v>19.7</v>
      </c>
      <c r="BP263" s="20">
        <v>3.4</v>
      </c>
      <c r="BQ263" s="20">
        <v>5.615384615384615</v>
      </c>
      <c r="BR263" s="20">
        <v>17</v>
      </c>
      <c r="BS263" s="20">
        <v>190</v>
      </c>
      <c r="BT263" s="20">
        <v>0.49299999999999999</v>
      </c>
      <c r="BU263" s="20">
        <v>-10</v>
      </c>
      <c r="BV263" s="66">
        <v>267</v>
      </c>
      <c r="BW263" s="66">
        <v>244</v>
      </c>
      <c r="BX263" s="66">
        <v>271</v>
      </c>
      <c r="BY263" s="66">
        <v>273</v>
      </c>
      <c r="BZ263" s="66">
        <v>237</v>
      </c>
      <c r="CA263" s="66">
        <v>200.8</v>
      </c>
      <c r="CB263" s="66">
        <v>189</v>
      </c>
      <c r="CC263" s="66">
        <v>226</v>
      </c>
      <c r="CD263" s="20">
        <v>0.7</v>
      </c>
      <c r="CE263" s="20">
        <v>5.16</v>
      </c>
      <c r="CF263" s="20">
        <v>109.4</v>
      </c>
      <c r="CG263" s="20">
        <v>104.3</v>
      </c>
      <c r="CH263" s="20">
        <v>72.599999999999994</v>
      </c>
      <c r="CI263" s="20">
        <v>-8.7999999999999995E-2</v>
      </c>
      <c r="CJ263" s="20">
        <v>-4.28</v>
      </c>
      <c r="CK263" s="20">
        <v>101.5</v>
      </c>
      <c r="CL263" s="20">
        <v>105.7</v>
      </c>
      <c r="CM263" s="20">
        <v>-4.28</v>
      </c>
      <c r="CN263" s="20">
        <v>108.1</v>
      </c>
      <c r="CO263" s="20">
        <v>103.3</v>
      </c>
      <c r="CP263" s="63">
        <v>0.62760000000000005</v>
      </c>
      <c r="CQ263" s="20">
        <v>-0.9</v>
      </c>
      <c r="CR263" s="20">
        <v>-0.09</v>
      </c>
      <c r="CS263" s="20">
        <v>1228</v>
      </c>
      <c r="CT263" s="20">
        <v>7.04</v>
      </c>
      <c r="CU263" s="20">
        <v>-1.87</v>
      </c>
      <c r="CV263" s="20">
        <v>743</v>
      </c>
      <c r="CW263" s="20">
        <v>656</v>
      </c>
      <c r="CX263" s="20">
        <v>591</v>
      </c>
      <c r="CY263" s="20">
        <v>0.45200000000000001</v>
      </c>
      <c r="CZ263" s="20">
        <v>70</v>
      </c>
      <c r="DA263" s="20">
        <v>212</v>
      </c>
      <c r="DB263" s="20">
        <v>0.33</v>
      </c>
      <c r="DC263" s="20">
        <v>139</v>
      </c>
      <c r="DD263" s="20">
        <v>218</v>
      </c>
      <c r="DE263" s="20">
        <v>0.63800000000000001</v>
      </c>
      <c r="DF263" s="20">
        <v>129</v>
      </c>
      <c r="DG263" s="20">
        <v>12.9</v>
      </c>
      <c r="DH263" s="20">
        <v>356</v>
      </c>
      <c r="DI263" s="20">
        <v>35.6</v>
      </c>
      <c r="DJ263" s="20">
        <v>163</v>
      </c>
      <c r="DK263" s="20">
        <v>86</v>
      </c>
      <c r="DL263" s="20">
        <v>31</v>
      </c>
      <c r="DM263" s="20">
        <v>101</v>
      </c>
      <c r="DN263" s="20">
        <v>178</v>
      </c>
      <c r="DO263" s="20">
        <v>82.6</v>
      </c>
      <c r="DP263" s="20">
        <v>72.888999999999996</v>
      </c>
      <c r="DQ263" s="20">
        <v>9.6669999999999998</v>
      </c>
      <c r="DR263" s="20">
        <v>1.6140000000000001</v>
      </c>
      <c r="DS263" s="20">
        <v>11.222</v>
      </c>
      <c r="DT263" s="20">
        <v>0.85099999999999998</v>
      </c>
      <c r="DU263" s="20">
        <v>23.6</v>
      </c>
      <c r="DV263" s="20">
        <v>24.2</v>
      </c>
      <c r="DW263" s="20">
        <v>3.4</v>
      </c>
      <c r="DX263" s="20">
        <v>9.5555555555555554</v>
      </c>
      <c r="DY263" s="20">
        <v>19.8</v>
      </c>
      <c r="DZ263" s="20">
        <v>98</v>
      </c>
      <c r="EA263" s="20">
        <v>0.55100000000000005</v>
      </c>
      <c r="EB263" s="20">
        <v>7</v>
      </c>
      <c r="EC263" s="66">
        <v>86</v>
      </c>
      <c r="ED263" s="66">
        <v>139</v>
      </c>
      <c r="EE263" s="66">
        <v>139</v>
      </c>
      <c r="EF263" s="66">
        <v>124</v>
      </c>
      <c r="EG263" s="66">
        <v>127</v>
      </c>
      <c r="EH263" s="66">
        <v>104.7</v>
      </c>
      <c r="EI263" s="66">
        <v>84</v>
      </c>
      <c r="EJ263" s="66">
        <v>155</v>
      </c>
      <c r="EK263" s="20">
        <v>10795.05</v>
      </c>
      <c r="EL263" s="20">
        <v>12034</v>
      </c>
      <c r="EM263" s="20">
        <v>133.77777777777777</v>
      </c>
      <c r="EN263" s="20">
        <v>63.015846153846148</v>
      </c>
      <c r="EO263" s="20">
        <v>10.846</v>
      </c>
      <c r="EP263" s="20">
        <v>129.94</v>
      </c>
      <c r="EQ263" s="21">
        <v>78</v>
      </c>
      <c r="ER263" s="21">
        <v>100</v>
      </c>
      <c r="ES263" s="61" t="s">
        <v>161</v>
      </c>
      <c r="ET263" s="61">
        <v>178</v>
      </c>
      <c r="EU263" s="61">
        <v>-22</v>
      </c>
    </row>
    <row r="264" spans="1:151" x14ac:dyDescent="0.45">
      <c r="A264" s="64">
        <v>45283</v>
      </c>
      <c r="B264" s="21" t="s">
        <v>48</v>
      </c>
      <c r="C264" s="21">
        <v>166</v>
      </c>
      <c r="D264" s="21" t="s">
        <v>128</v>
      </c>
      <c r="E264" s="21">
        <v>336</v>
      </c>
      <c r="F264" s="50" t="s">
        <v>558</v>
      </c>
      <c r="G264" t="s">
        <v>48</v>
      </c>
      <c r="H264" t="s">
        <v>128</v>
      </c>
      <c r="I264" t="s">
        <v>48</v>
      </c>
      <c r="J264" t="s">
        <v>128</v>
      </c>
      <c r="K264" t="s">
        <v>48</v>
      </c>
      <c r="L264" t="s">
        <v>128</v>
      </c>
      <c r="M264" t="s">
        <v>48</v>
      </c>
      <c r="N264" t="s">
        <v>128</v>
      </c>
      <c r="O264" t="s">
        <v>48</v>
      </c>
      <c r="P264" t="s">
        <v>128</v>
      </c>
      <c r="Q264" t="s">
        <v>48</v>
      </c>
      <c r="R264" t="s">
        <v>128</v>
      </c>
      <c r="S264" t="s">
        <v>13</v>
      </c>
      <c r="T264" t="s">
        <v>17</v>
      </c>
      <c r="U264">
        <v>11</v>
      </c>
      <c r="V264">
        <v>11</v>
      </c>
      <c r="W264" s="20">
        <v>0.81818181818181801</v>
      </c>
      <c r="X264" s="20">
        <v>18.89</v>
      </c>
      <c r="Y264" s="20">
        <v>113.5</v>
      </c>
      <c r="Z264" s="20">
        <v>94.6</v>
      </c>
      <c r="AA264" s="20">
        <v>74</v>
      </c>
      <c r="AB264" s="20">
        <v>0.09</v>
      </c>
      <c r="AC264" s="20">
        <v>10.89</v>
      </c>
      <c r="AD264" s="20">
        <v>110.1</v>
      </c>
      <c r="AE264" s="20">
        <v>99.2</v>
      </c>
      <c r="AF264" s="20">
        <v>10.89</v>
      </c>
      <c r="AG264" s="20">
        <v>112.4</v>
      </c>
      <c r="AH264" s="20">
        <v>96</v>
      </c>
      <c r="AI264" s="20">
        <v>0.8599</v>
      </c>
      <c r="AJ264" s="20">
        <v>2.6</v>
      </c>
      <c r="AK264" s="20">
        <v>0.23636363636363636</v>
      </c>
      <c r="AL264" s="20">
        <v>1395</v>
      </c>
      <c r="AM264" s="20">
        <v>15.11</v>
      </c>
      <c r="AN264" s="20">
        <v>8.3000000000000007</v>
      </c>
      <c r="AO264" s="20">
        <v>873</v>
      </c>
      <c r="AP264" s="20">
        <v>798</v>
      </c>
      <c r="AQ264" s="20">
        <v>663</v>
      </c>
      <c r="AR264" s="20">
        <v>0.45600000000000002</v>
      </c>
      <c r="AS264" s="20">
        <v>87</v>
      </c>
      <c r="AT264" s="20">
        <v>256</v>
      </c>
      <c r="AU264" s="20">
        <v>0.34</v>
      </c>
      <c r="AV264" s="20">
        <v>180</v>
      </c>
      <c r="AW264" s="20">
        <v>244</v>
      </c>
      <c r="AX264" s="20">
        <v>0.73799999999999999</v>
      </c>
      <c r="AY264" s="20">
        <v>117</v>
      </c>
      <c r="AZ264" s="20">
        <v>10.636363636363637</v>
      </c>
      <c r="BA264" s="20">
        <v>404</v>
      </c>
      <c r="BB264" s="20">
        <v>36.727272727272727</v>
      </c>
      <c r="BC264" s="20">
        <v>142</v>
      </c>
      <c r="BD264" s="20">
        <v>101</v>
      </c>
      <c r="BE264" s="20">
        <v>47</v>
      </c>
      <c r="BF264" s="20">
        <v>144</v>
      </c>
      <c r="BG264" s="20">
        <v>190</v>
      </c>
      <c r="BH264" s="20">
        <v>79.400000000000006</v>
      </c>
      <c r="BI264" s="20">
        <v>72.545000000000002</v>
      </c>
      <c r="BJ264" s="20">
        <v>6.8179999999999996</v>
      </c>
      <c r="BK264" s="20">
        <v>0.98599999999999999</v>
      </c>
      <c r="BL264" s="20">
        <v>13.090999999999999</v>
      </c>
      <c r="BM264" s="20">
        <v>0.70099999999999996</v>
      </c>
      <c r="BN264" s="20">
        <v>23.3</v>
      </c>
      <c r="BO264" s="20">
        <v>22.2</v>
      </c>
      <c r="BP264" s="20">
        <v>4.3</v>
      </c>
      <c r="BQ264" s="20">
        <v>9.1818181818181817</v>
      </c>
      <c r="BR264" s="20">
        <v>17.3</v>
      </c>
      <c r="BS264" s="20">
        <v>2</v>
      </c>
      <c r="BT264" s="20">
        <v>0.69399999999999995</v>
      </c>
      <c r="BU264" s="20">
        <v>1</v>
      </c>
      <c r="BV264" s="66">
        <v>28</v>
      </c>
      <c r="BW264" s="66">
        <v>10</v>
      </c>
      <c r="BX264" s="66">
        <v>8</v>
      </c>
      <c r="BY264" s="66">
        <v>29</v>
      </c>
      <c r="BZ264" s="66">
        <v>27</v>
      </c>
      <c r="CA264" s="66">
        <v>12.8</v>
      </c>
      <c r="CB264" s="66">
        <v>2</v>
      </c>
      <c r="CC264" s="66">
        <v>8</v>
      </c>
      <c r="CD264" s="20">
        <v>0.36363636363636398</v>
      </c>
      <c r="CE264" s="20">
        <v>-4.87</v>
      </c>
      <c r="CF264" s="20">
        <v>103.1</v>
      </c>
      <c r="CG264" s="20">
        <v>108</v>
      </c>
      <c r="CH264" s="20">
        <v>67</v>
      </c>
      <c r="CI264" s="20">
        <v>5.0000000000000001E-3</v>
      </c>
      <c r="CJ264" s="20">
        <v>-3.48</v>
      </c>
      <c r="CK264" s="20">
        <v>101.8</v>
      </c>
      <c r="CL264" s="20">
        <v>105.3</v>
      </c>
      <c r="CM264" s="20">
        <v>-3.48</v>
      </c>
      <c r="CN264" s="20">
        <v>103.1</v>
      </c>
      <c r="CO264" s="20">
        <v>107.5</v>
      </c>
      <c r="CP264" s="63">
        <v>0.38240000000000002</v>
      </c>
      <c r="CQ264" s="20">
        <v>-4.7</v>
      </c>
      <c r="CR264" s="20">
        <v>-0.4272727272727273</v>
      </c>
      <c r="CS264" s="20">
        <v>1087</v>
      </c>
      <c r="CT264" s="20">
        <v>-5.24</v>
      </c>
      <c r="CU264" s="20">
        <v>-0.96</v>
      </c>
      <c r="CV264" s="20">
        <v>746</v>
      </c>
      <c r="CW264" s="20">
        <v>793</v>
      </c>
      <c r="CX264" s="20">
        <v>634</v>
      </c>
      <c r="CY264" s="20">
        <v>0.39600000000000002</v>
      </c>
      <c r="CZ264" s="20">
        <v>76</v>
      </c>
      <c r="DA264" s="20">
        <v>267</v>
      </c>
      <c r="DB264" s="20">
        <v>0.28499999999999998</v>
      </c>
      <c r="DC264" s="20">
        <v>168</v>
      </c>
      <c r="DD264" s="20">
        <v>237</v>
      </c>
      <c r="DE264" s="20">
        <v>0.70899999999999996</v>
      </c>
      <c r="DF264" s="20">
        <v>125</v>
      </c>
      <c r="DG264" s="20">
        <v>11.363636363636363</v>
      </c>
      <c r="DH264" s="20">
        <v>399</v>
      </c>
      <c r="DI264" s="20">
        <v>36.272727272727273</v>
      </c>
      <c r="DJ264" s="20">
        <v>114</v>
      </c>
      <c r="DK264" s="20">
        <v>69</v>
      </c>
      <c r="DL264" s="20">
        <v>25</v>
      </c>
      <c r="DM264" s="20">
        <v>120</v>
      </c>
      <c r="DN264" s="20">
        <v>159</v>
      </c>
      <c r="DO264" s="20">
        <v>67.8</v>
      </c>
      <c r="DP264" s="20">
        <v>72.090999999999994</v>
      </c>
      <c r="DQ264" s="20">
        <v>-4.2729999999999997</v>
      </c>
      <c r="DR264" s="20">
        <v>0.95</v>
      </c>
      <c r="DS264" s="20">
        <v>10.909000000000001</v>
      </c>
      <c r="DT264" s="20">
        <v>0.57499999999999996</v>
      </c>
      <c r="DU264" s="20">
        <v>24.3</v>
      </c>
      <c r="DV264" s="20">
        <v>21.5</v>
      </c>
      <c r="DW264" s="20">
        <v>2.2999999999999998</v>
      </c>
      <c r="DX264" s="20">
        <v>6.2727272727272725</v>
      </c>
      <c r="DY264" s="20">
        <v>14.5</v>
      </c>
      <c r="DZ264" s="20">
        <v>272</v>
      </c>
      <c r="EA264" s="20">
        <v>0.44</v>
      </c>
      <c r="EB264" s="20">
        <v>4</v>
      </c>
      <c r="EC264" s="66">
        <v>293</v>
      </c>
      <c r="ED264" s="66">
        <v>164</v>
      </c>
      <c r="EE264" s="66">
        <v>286</v>
      </c>
      <c r="EF264" s="66">
        <v>225</v>
      </c>
      <c r="EG264" s="66">
        <v>235</v>
      </c>
      <c r="EH264" s="66">
        <v>192.5</v>
      </c>
      <c r="EI264" s="66">
        <v>272</v>
      </c>
      <c r="EJ264" s="66">
        <v>233</v>
      </c>
      <c r="EK264" s="20">
        <v>12258</v>
      </c>
      <c r="EL264" s="20">
        <v>9753.2599999999984</v>
      </c>
      <c r="EM264" s="20">
        <v>82.116272727272715</v>
      </c>
      <c r="EN264" s="20">
        <v>100.16445454545455</v>
      </c>
      <c r="EO264" s="20">
        <v>12.265700000000001</v>
      </c>
      <c r="EP264" s="20">
        <v>117.342</v>
      </c>
      <c r="EQ264" s="21">
        <v>77</v>
      </c>
      <c r="ER264" s="21">
        <v>75</v>
      </c>
      <c r="ES264" s="61" t="s">
        <v>48</v>
      </c>
      <c r="ET264" s="61">
        <v>152</v>
      </c>
      <c r="EU264" s="61">
        <v>2</v>
      </c>
    </row>
    <row r="265" spans="1:151" x14ac:dyDescent="0.45">
      <c r="A265" s="64">
        <v>45283</v>
      </c>
      <c r="B265" s="21" t="s">
        <v>160</v>
      </c>
      <c r="C265" s="21">
        <v>70</v>
      </c>
      <c r="D265" s="21" t="s">
        <v>70</v>
      </c>
      <c r="E265" s="21">
        <v>339</v>
      </c>
      <c r="F265" s="50" t="s">
        <v>558</v>
      </c>
      <c r="G265" t="s">
        <v>160</v>
      </c>
      <c r="H265" t="s">
        <v>70</v>
      </c>
      <c r="I265" t="s">
        <v>160</v>
      </c>
      <c r="J265" t="s">
        <v>70</v>
      </c>
      <c r="K265" t="s">
        <v>160</v>
      </c>
      <c r="L265" t="s">
        <v>70</v>
      </c>
      <c r="M265" t="s">
        <v>160</v>
      </c>
      <c r="N265" t="s">
        <v>70</v>
      </c>
      <c r="O265" t="s">
        <v>160</v>
      </c>
      <c r="P265" t="s">
        <v>70</v>
      </c>
      <c r="Q265" t="s">
        <v>160</v>
      </c>
      <c r="R265" t="s">
        <v>70</v>
      </c>
      <c r="S265" t="s">
        <v>15</v>
      </c>
      <c r="T265" t="s">
        <v>15</v>
      </c>
      <c r="U265">
        <v>10</v>
      </c>
      <c r="V265">
        <v>12</v>
      </c>
      <c r="W265" s="20">
        <v>0.2</v>
      </c>
      <c r="X265" s="20">
        <v>-3.48</v>
      </c>
      <c r="Y265" s="20">
        <v>101.6</v>
      </c>
      <c r="Z265" s="20">
        <v>105.1</v>
      </c>
      <c r="AA265" s="20">
        <v>69.3</v>
      </c>
      <c r="AB265" s="20">
        <v>-5.0999999999999997E-2</v>
      </c>
      <c r="AC265" s="20">
        <v>3.88</v>
      </c>
      <c r="AD265" s="20">
        <v>106.9</v>
      </c>
      <c r="AE265" s="20">
        <v>103.1</v>
      </c>
      <c r="AF265" s="20">
        <v>3.88</v>
      </c>
      <c r="AG265" s="20">
        <v>101.5</v>
      </c>
      <c r="AH265" s="20">
        <v>105.4</v>
      </c>
      <c r="AI265" s="20">
        <v>0.39460000000000001</v>
      </c>
      <c r="AJ265" s="20">
        <v>-5</v>
      </c>
      <c r="AK265" s="20">
        <v>-0.5</v>
      </c>
      <c r="AL265" s="20">
        <v>1084</v>
      </c>
      <c r="AM265" s="20">
        <v>-0.88</v>
      </c>
      <c r="AN265" s="20">
        <v>6.92</v>
      </c>
      <c r="AO265" s="20">
        <v>685</v>
      </c>
      <c r="AP265" s="20">
        <v>763</v>
      </c>
      <c r="AQ265" s="20">
        <v>527</v>
      </c>
      <c r="AR265" s="20">
        <v>0.44</v>
      </c>
      <c r="AS265" s="20">
        <v>71</v>
      </c>
      <c r="AT265" s="20">
        <v>196</v>
      </c>
      <c r="AU265" s="20">
        <v>0.36199999999999999</v>
      </c>
      <c r="AV265" s="20">
        <v>150</v>
      </c>
      <c r="AW265" s="20">
        <v>204</v>
      </c>
      <c r="AX265" s="20">
        <v>0.73499999999999999</v>
      </c>
      <c r="AY265" s="20">
        <v>75</v>
      </c>
      <c r="AZ265" s="20">
        <v>7.5</v>
      </c>
      <c r="BA265" s="20">
        <v>317</v>
      </c>
      <c r="BB265" s="20">
        <v>31.7</v>
      </c>
      <c r="BC265" s="20">
        <v>142</v>
      </c>
      <c r="BD265" s="20">
        <v>47</v>
      </c>
      <c r="BE265" s="20">
        <v>41</v>
      </c>
      <c r="BF265" s="20">
        <v>148</v>
      </c>
      <c r="BG265" s="20">
        <v>169</v>
      </c>
      <c r="BH265" s="20">
        <v>68.5</v>
      </c>
      <c r="BI265" s="20">
        <v>76.3</v>
      </c>
      <c r="BJ265" s="20">
        <v>-7.8</v>
      </c>
      <c r="BK265" s="20">
        <v>0.95899999999999996</v>
      </c>
      <c r="BL265" s="20">
        <v>14.8</v>
      </c>
      <c r="BM265" s="20">
        <v>0.318</v>
      </c>
      <c r="BN265" s="20">
        <v>19.600000000000001</v>
      </c>
      <c r="BO265" s="20">
        <v>20.399999999999999</v>
      </c>
      <c r="BP265" s="20">
        <v>4.0999999999999996</v>
      </c>
      <c r="BQ265" s="20">
        <v>4.7</v>
      </c>
      <c r="BR265" s="20">
        <v>16.899999999999999</v>
      </c>
      <c r="BS265" s="20">
        <v>225</v>
      </c>
      <c r="BT265" s="20">
        <v>0.47099999999999997</v>
      </c>
      <c r="BU265" s="20">
        <v>-2</v>
      </c>
      <c r="BV265" s="66">
        <v>268</v>
      </c>
      <c r="BW265" s="66">
        <v>257</v>
      </c>
      <c r="BX265" s="66">
        <v>303</v>
      </c>
      <c r="BY265" s="66">
        <v>234</v>
      </c>
      <c r="BZ265" s="66">
        <v>215</v>
      </c>
      <c r="CA265" s="66">
        <v>207.8</v>
      </c>
      <c r="CB265" s="66">
        <v>226</v>
      </c>
      <c r="CC265" s="66">
        <v>277</v>
      </c>
      <c r="CD265" s="20">
        <v>0.66666666666666696</v>
      </c>
      <c r="CE265" s="20">
        <v>18.28</v>
      </c>
      <c r="CF265" s="20">
        <v>113</v>
      </c>
      <c r="CG265" s="20">
        <v>94.7</v>
      </c>
      <c r="CH265" s="20">
        <v>65.400000000000006</v>
      </c>
      <c r="CI265" s="20">
        <v>-6.5000000000000002E-2</v>
      </c>
      <c r="CJ265" s="20">
        <v>7.68</v>
      </c>
      <c r="CK265" s="20">
        <v>108</v>
      </c>
      <c r="CL265" s="20">
        <v>100.3</v>
      </c>
      <c r="CM265" s="20">
        <v>5.87</v>
      </c>
      <c r="CN265" s="20">
        <v>113.2</v>
      </c>
      <c r="CO265" s="20">
        <v>95</v>
      </c>
      <c r="CP265" s="63">
        <v>0.88249999999999995</v>
      </c>
      <c r="CQ265" s="20">
        <v>0.5</v>
      </c>
      <c r="CR265" s="20">
        <v>4.1666666666666664E-2</v>
      </c>
      <c r="CS265" s="20">
        <v>1361</v>
      </c>
      <c r="CT265" s="20">
        <v>14.1</v>
      </c>
      <c r="CU265" s="20">
        <v>6.18</v>
      </c>
      <c r="CV265" s="20">
        <v>873</v>
      </c>
      <c r="CW265" s="20">
        <v>778</v>
      </c>
      <c r="CX265" s="20">
        <v>707</v>
      </c>
      <c r="CY265" s="20">
        <v>0.40300000000000002</v>
      </c>
      <c r="CZ265" s="20">
        <v>112</v>
      </c>
      <c r="DA265" s="20">
        <v>349</v>
      </c>
      <c r="DB265" s="20">
        <v>0.32100000000000001</v>
      </c>
      <c r="DC265" s="20">
        <v>191</v>
      </c>
      <c r="DD265" s="20">
        <v>235</v>
      </c>
      <c r="DE265" s="20">
        <v>0.81299999999999994</v>
      </c>
      <c r="DF265" s="20">
        <v>136</v>
      </c>
      <c r="DG265" s="20">
        <v>11.333333333333334</v>
      </c>
      <c r="DH265" s="20">
        <v>458</v>
      </c>
      <c r="DI265" s="20">
        <v>38.166666666666664</v>
      </c>
      <c r="DJ265" s="20">
        <v>137</v>
      </c>
      <c r="DK265" s="20">
        <v>73</v>
      </c>
      <c r="DL265" s="20">
        <v>23</v>
      </c>
      <c r="DM265" s="20">
        <v>117</v>
      </c>
      <c r="DN265" s="20">
        <v>191</v>
      </c>
      <c r="DO265" s="20">
        <v>72.8</v>
      </c>
      <c r="DP265" s="20">
        <v>64.832999999999998</v>
      </c>
      <c r="DQ265" s="20">
        <v>7.9169999999999998</v>
      </c>
      <c r="DR265" s="20">
        <v>1.171</v>
      </c>
      <c r="DS265" s="20">
        <v>9.75</v>
      </c>
      <c r="DT265" s="20">
        <v>0.624</v>
      </c>
      <c r="DU265" s="20">
        <v>29.1</v>
      </c>
      <c r="DV265" s="20">
        <v>19.600000000000001</v>
      </c>
      <c r="DW265" s="20">
        <v>1.9</v>
      </c>
      <c r="DX265" s="20">
        <v>6.083333333333333</v>
      </c>
      <c r="DY265" s="20">
        <v>15.9</v>
      </c>
      <c r="DZ265" s="20">
        <v>34</v>
      </c>
      <c r="EA265" s="20">
        <v>0.60499999999999998</v>
      </c>
      <c r="EB265" s="20">
        <v>-2</v>
      </c>
      <c r="EC265" s="66">
        <v>41</v>
      </c>
      <c r="ED265" s="66">
        <v>27</v>
      </c>
      <c r="EE265" s="66">
        <v>42</v>
      </c>
      <c r="EF265" s="66">
        <v>24</v>
      </c>
      <c r="EG265" s="66">
        <v>28</v>
      </c>
      <c r="EH265" s="66">
        <v>24.2</v>
      </c>
      <c r="EI265" s="66">
        <v>37</v>
      </c>
      <c r="EJ265" s="66">
        <v>36</v>
      </c>
      <c r="EK265" s="20">
        <v>9621.52</v>
      </c>
      <c r="EL265" s="20">
        <v>11876.3</v>
      </c>
      <c r="EM265" s="20">
        <v>90.033333333333331</v>
      </c>
      <c r="EN265" s="20">
        <v>45.825000000000003</v>
      </c>
      <c r="EO265" s="20">
        <v>13.739699999999997</v>
      </c>
      <c r="EP265" s="20">
        <v>140.38499999999999</v>
      </c>
      <c r="EQ265" s="21">
        <v>48</v>
      </c>
      <c r="ER265" s="21">
        <v>84</v>
      </c>
      <c r="ES265" s="61" t="s">
        <v>70</v>
      </c>
      <c r="ET265" s="61">
        <v>132</v>
      </c>
      <c r="EU265" s="61">
        <v>-36</v>
      </c>
    </row>
    <row r="266" spans="1:151" x14ac:dyDescent="0.45">
      <c r="A266" s="64">
        <v>45283</v>
      </c>
      <c r="B266" s="21" t="s">
        <v>14</v>
      </c>
      <c r="C266" s="21">
        <v>60</v>
      </c>
      <c r="D266" s="21" t="s">
        <v>91</v>
      </c>
      <c r="E266" s="21">
        <v>282</v>
      </c>
      <c r="F266" s="50" t="s">
        <v>558</v>
      </c>
      <c r="G266" t="s">
        <v>14</v>
      </c>
      <c r="H266" t="s">
        <v>91</v>
      </c>
      <c r="I266" t="s">
        <v>14</v>
      </c>
      <c r="J266" t="s">
        <v>91</v>
      </c>
      <c r="K266" t="s">
        <v>14</v>
      </c>
      <c r="L266" t="s">
        <v>1337</v>
      </c>
      <c r="M266" t="s">
        <v>14</v>
      </c>
      <c r="N266" t="s">
        <v>580</v>
      </c>
      <c r="O266" t="s">
        <v>1340</v>
      </c>
      <c r="P266" t="s">
        <v>91</v>
      </c>
      <c r="Q266" t="s">
        <v>14</v>
      </c>
      <c r="R266" t="s">
        <v>423</v>
      </c>
      <c r="S266" t="s">
        <v>15</v>
      </c>
      <c r="T266" t="s">
        <v>15</v>
      </c>
      <c r="U266">
        <v>12</v>
      </c>
      <c r="V266">
        <v>11</v>
      </c>
      <c r="W266" s="20">
        <v>0.83333333333333404</v>
      </c>
      <c r="X266" s="20">
        <v>26.29</v>
      </c>
      <c r="Y266" s="20">
        <v>120.6</v>
      </c>
      <c r="Z266" s="20">
        <v>94.3</v>
      </c>
      <c r="AA266" s="20">
        <v>66</v>
      </c>
      <c r="AB266" s="20">
        <v>-2.7E-2</v>
      </c>
      <c r="AC266" s="20">
        <v>-0.05</v>
      </c>
      <c r="AD266" s="20">
        <v>104.3</v>
      </c>
      <c r="AE266" s="20">
        <v>104.4</v>
      </c>
      <c r="AF266" s="20">
        <v>-2.54</v>
      </c>
      <c r="AG266" s="20">
        <v>119</v>
      </c>
      <c r="AH266" s="20">
        <v>94.5</v>
      </c>
      <c r="AI266" s="20">
        <v>0.93420000000000003</v>
      </c>
      <c r="AJ266" s="20">
        <v>1.7</v>
      </c>
      <c r="AK266" s="20">
        <v>0.14166666666666666</v>
      </c>
      <c r="AL266" s="20">
        <v>1411</v>
      </c>
      <c r="AM266" s="20">
        <v>18.72</v>
      </c>
      <c r="AN266" s="20">
        <v>-1.28</v>
      </c>
      <c r="AO266" s="20">
        <v>1010</v>
      </c>
      <c r="AP266" s="20">
        <v>770</v>
      </c>
      <c r="AQ266" s="20">
        <v>721</v>
      </c>
      <c r="AR266" s="20">
        <v>0.502</v>
      </c>
      <c r="AS266" s="20">
        <v>100</v>
      </c>
      <c r="AT266" s="20">
        <v>303</v>
      </c>
      <c r="AU266" s="20">
        <v>0.33</v>
      </c>
      <c r="AV266" s="20">
        <v>186</v>
      </c>
      <c r="AW266" s="20">
        <v>254</v>
      </c>
      <c r="AX266" s="20">
        <v>0.73199999999999998</v>
      </c>
      <c r="AY266" s="20">
        <v>154</v>
      </c>
      <c r="AZ266" s="20">
        <v>12.833333333333334</v>
      </c>
      <c r="BA266" s="20">
        <v>478</v>
      </c>
      <c r="BB266" s="20">
        <v>39.833333333333336</v>
      </c>
      <c r="BC266" s="20">
        <v>218</v>
      </c>
      <c r="BD266" s="20">
        <v>78</v>
      </c>
      <c r="BE266" s="20">
        <v>68</v>
      </c>
      <c r="BF266" s="20">
        <v>124</v>
      </c>
      <c r="BG266" s="20">
        <v>196</v>
      </c>
      <c r="BH266" s="20">
        <v>84.2</v>
      </c>
      <c r="BI266" s="20">
        <v>64.167000000000002</v>
      </c>
      <c r="BJ266" s="20">
        <v>20</v>
      </c>
      <c r="BK266" s="20">
        <v>1.758</v>
      </c>
      <c r="BL266" s="20">
        <v>10.333</v>
      </c>
      <c r="BM266" s="20">
        <v>0.629</v>
      </c>
      <c r="BN266" s="20">
        <v>25.2</v>
      </c>
      <c r="BO266" s="20">
        <v>21.2</v>
      </c>
      <c r="BP266" s="20">
        <v>5.7</v>
      </c>
      <c r="BQ266" s="20">
        <v>6.5</v>
      </c>
      <c r="BR266" s="20">
        <v>16.3</v>
      </c>
      <c r="BS266" s="20">
        <v>15</v>
      </c>
      <c r="BT266" s="20">
        <v>0.63500000000000001</v>
      </c>
      <c r="BU266" s="20">
        <v>0</v>
      </c>
      <c r="BV266" s="66">
        <v>7</v>
      </c>
      <c r="BW266" s="66">
        <v>5</v>
      </c>
      <c r="BX266" s="66">
        <v>13</v>
      </c>
      <c r="BY266" s="66">
        <v>6</v>
      </c>
      <c r="BZ266" s="66">
        <v>4</v>
      </c>
      <c r="CA266" s="66">
        <v>7</v>
      </c>
      <c r="CB266" s="66">
        <v>15</v>
      </c>
      <c r="CC266" s="66">
        <v>12</v>
      </c>
      <c r="CD266" s="20">
        <v>0.72727272727272696</v>
      </c>
      <c r="CE266" s="20">
        <v>13.51</v>
      </c>
      <c r="CF266" s="20">
        <v>112.6</v>
      </c>
      <c r="CG266" s="20">
        <v>99.1</v>
      </c>
      <c r="CH266" s="20">
        <v>71.5</v>
      </c>
      <c r="CI266" s="20">
        <v>6.0000000000000001E-3</v>
      </c>
      <c r="CJ266" s="20">
        <v>2.0299999999999998</v>
      </c>
      <c r="CK266" s="20">
        <v>105.6</v>
      </c>
      <c r="CL266" s="20">
        <v>103.6</v>
      </c>
      <c r="CM266" s="20">
        <v>1.08</v>
      </c>
      <c r="CN266" s="20">
        <v>113.6</v>
      </c>
      <c r="CO266" s="20">
        <v>97.9</v>
      </c>
      <c r="CP266" s="63">
        <v>0.84699999999999998</v>
      </c>
      <c r="CQ266" s="20">
        <v>0.2</v>
      </c>
      <c r="CR266" s="20">
        <v>1.8181818181818184E-2</v>
      </c>
      <c r="CS266" s="20">
        <v>1350</v>
      </c>
      <c r="CT266" s="20">
        <v>14.28</v>
      </c>
      <c r="CU266" s="20">
        <v>3.28</v>
      </c>
      <c r="CV266" s="20">
        <v>881</v>
      </c>
      <c r="CW266" s="20">
        <v>760</v>
      </c>
      <c r="CX266" s="20">
        <v>748</v>
      </c>
      <c r="CY266" s="20">
        <v>0.44800000000000001</v>
      </c>
      <c r="CZ266" s="20">
        <v>89</v>
      </c>
      <c r="DA266" s="20">
        <v>251</v>
      </c>
      <c r="DB266" s="20">
        <v>0.35499999999999998</v>
      </c>
      <c r="DC266" s="20">
        <v>122</v>
      </c>
      <c r="DD266" s="20">
        <v>175</v>
      </c>
      <c r="DE266" s="20">
        <v>0.69699999999999995</v>
      </c>
      <c r="DF266" s="20">
        <v>188</v>
      </c>
      <c r="DG266" s="20">
        <v>17.09090909090909</v>
      </c>
      <c r="DH266" s="20">
        <v>458</v>
      </c>
      <c r="DI266" s="20">
        <v>41.636363636363633</v>
      </c>
      <c r="DJ266" s="20">
        <v>191</v>
      </c>
      <c r="DK266" s="20">
        <v>85</v>
      </c>
      <c r="DL266" s="20">
        <v>62</v>
      </c>
      <c r="DM266" s="20">
        <v>139</v>
      </c>
      <c r="DN266" s="20">
        <v>204</v>
      </c>
      <c r="DO266" s="20">
        <v>80.099999999999994</v>
      </c>
      <c r="DP266" s="20">
        <v>69.090999999999994</v>
      </c>
      <c r="DQ266" s="20">
        <v>11</v>
      </c>
      <c r="DR266" s="20">
        <v>1.3740000000000001</v>
      </c>
      <c r="DS266" s="20">
        <v>12.635999999999999</v>
      </c>
      <c r="DT266" s="20">
        <v>0.61199999999999999</v>
      </c>
      <c r="DU266" s="20">
        <v>22.8</v>
      </c>
      <c r="DV266" s="20">
        <v>15.9</v>
      </c>
      <c r="DW266" s="20">
        <v>5.6</v>
      </c>
      <c r="DX266" s="20">
        <v>7.7272727272727275</v>
      </c>
      <c r="DY266" s="20">
        <v>18.5</v>
      </c>
      <c r="DZ266" s="20">
        <v>73</v>
      </c>
      <c r="EA266" s="20">
        <v>0.56100000000000005</v>
      </c>
      <c r="EB266" s="20">
        <v>7</v>
      </c>
      <c r="EC266" s="66">
        <v>55</v>
      </c>
      <c r="ED266" s="66">
        <v>38</v>
      </c>
      <c r="EE266" s="66">
        <v>68</v>
      </c>
      <c r="EF266" s="66">
        <v>51</v>
      </c>
      <c r="EG266" s="66">
        <v>49</v>
      </c>
      <c r="EH266" s="66">
        <v>45.7</v>
      </c>
      <c r="EI266" s="66">
        <v>75</v>
      </c>
      <c r="EJ266" s="66">
        <v>87</v>
      </c>
      <c r="EK266" s="20">
        <v>11951.46</v>
      </c>
      <c r="EL266" s="20">
        <v>10618.179999999998</v>
      </c>
      <c r="EM266" s="20">
        <v>79.845909090909089</v>
      </c>
      <c r="EN266" s="20">
        <v>82.134</v>
      </c>
      <c r="EO266" s="20">
        <v>11.3611</v>
      </c>
      <c r="EP266" s="20">
        <v>149.328</v>
      </c>
      <c r="EQ266" s="21">
        <v>69</v>
      </c>
      <c r="ER266" s="21">
        <v>65</v>
      </c>
      <c r="ES266" s="61" t="s">
        <v>14</v>
      </c>
      <c r="ET266" s="61">
        <v>134</v>
      </c>
      <c r="EU266" s="61">
        <v>4</v>
      </c>
    </row>
    <row r="267" spans="1:151" x14ac:dyDescent="0.45">
      <c r="A267" s="64">
        <v>45283</v>
      </c>
      <c r="B267" s="21" t="s">
        <v>163</v>
      </c>
      <c r="C267" s="21">
        <v>279</v>
      </c>
      <c r="D267" s="21" t="s">
        <v>93</v>
      </c>
      <c r="E267" s="21">
        <v>176</v>
      </c>
      <c r="F267" s="50" t="s">
        <v>1644</v>
      </c>
      <c r="G267" t="s">
        <v>163</v>
      </c>
      <c r="H267" t="s">
        <v>93</v>
      </c>
      <c r="I267" t="s">
        <v>163</v>
      </c>
      <c r="J267" t="s">
        <v>93</v>
      </c>
      <c r="K267" t="s">
        <v>1336</v>
      </c>
      <c r="L267" t="s">
        <v>93</v>
      </c>
      <c r="M267" t="s">
        <v>618</v>
      </c>
      <c r="N267" t="s">
        <v>93</v>
      </c>
      <c r="O267" t="s">
        <v>1345</v>
      </c>
      <c r="P267" t="s">
        <v>433</v>
      </c>
      <c r="Q267" t="s">
        <v>163</v>
      </c>
      <c r="R267" t="s">
        <v>433</v>
      </c>
      <c r="S267" t="s">
        <v>95</v>
      </c>
      <c r="T267" t="s">
        <v>17</v>
      </c>
      <c r="U267">
        <v>9</v>
      </c>
      <c r="V267">
        <v>11</v>
      </c>
      <c r="W267" s="20">
        <v>0.54545454545454497</v>
      </c>
      <c r="X267" s="20">
        <v>-4.18</v>
      </c>
      <c r="Y267" s="20">
        <v>102.2</v>
      </c>
      <c r="Z267" s="20">
        <v>106.3</v>
      </c>
      <c r="AA267" s="20">
        <v>68.7</v>
      </c>
      <c r="AB267" s="20">
        <v>0.10299999999999999</v>
      </c>
      <c r="AC267" s="20">
        <v>-1.68</v>
      </c>
      <c r="AD267" s="20">
        <v>105</v>
      </c>
      <c r="AE267" s="20">
        <v>106.6</v>
      </c>
      <c r="AF267" s="20">
        <v>-1.68</v>
      </c>
      <c r="AG267" s="20">
        <v>102.8</v>
      </c>
      <c r="AH267" s="20">
        <v>106.4</v>
      </c>
      <c r="AI267" s="20">
        <v>0.40389999999999998</v>
      </c>
      <c r="AJ267" s="20">
        <v>-3.6</v>
      </c>
      <c r="AK267" s="20">
        <v>-0.4</v>
      </c>
      <c r="AL267" s="20">
        <v>1119</v>
      </c>
      <c r="AM267" s="20">
        <v>-8.7899999999999991</v>
      </c>
      <c r="AN267" s="20">
        <v>-4.79</v>
      </c>
      <c r="AO267" s="20">
        <v>768</v>
      </c>
      <c r="AP267" s="20">
        <v>751</v>
      </c>
      <c r="AQ267" s="20">
        <v>654</v>
      </c>
      <c r="AR267" s="20">
        <v>0.41399999999999998</v>
      </c>
      <c r="AS267" s="20">
        <v>70</v>
      </c>
      <c r="AT267" s="20">
        <v>219</v>
      </c>
      <c r="AU267" s="20">
        <v>0.32</v>
      </c>
      <c r="AV267" s="20">
        <v>156</v>
      </c>
      <c r="AW267" s="20">
        <v>232</v>
      </c>
      <c r="AX267" s="20">
        <v>0.67200000000000004</v>
      </c>
      <c r="AY267" s="20">
        <v>140</v>
      </c>
      <c r="AZ267" s="20">
        <v>15.555555555555555</v>
      </c>
      <c r="BA267" s="20">
        <v>423</v>
      </c>
      <c r="BB267" s="20">
        <v>47</v>
      </c>
      <c r="BC267" s="20">
        <v>142</v>
      </c>
      <c r="BD267" s="20">
        <v>88</v>
      </c>
      <c r="BE267" s="20">
        <v>48</v>
      </c>
      <c r="BF267" s="20">
        <v>130</v>
      </c>
      <c r="BG267" s="20">
        <v>197</v>
      </c>
      <c r="BH267" s="20">
        <v>69.8</v>
      </c>
      <c r="BI267" s="20">
        <v>68.272999999999996</v>
      </c>
      <c r="BJ267" s="20">
        <v>1.5449999999999999</v>
      </c>
      <c r="BK267" s="20">
        <v>1.0920000000000001</v>
      </c>
      <c r="BL267" s="20">
        <v>11.818</v>
      </c>
      <c r="BM267" s="20">
        <v>0.67700000000000005</v>
      </c>
      <c r="BN267" s="20">
        <v>19.899999999999999</v>
      </c>
      <c r="BO267" s="20">
        <v>21.1</v>
      </c>
      <c r="BP267" s="20">
        <v>4.4000000000000004</v>
      </c>
      <c r="BQ267" s="20">
        <v>8</v>
      </c>
      <c r="BR267" s="20">
        <v>17.899999999999999</v>
      </c>
      <c r="BS267" s="20">
        <v>238</v>
      </c>
      <c r="BT267" s="20">
        <v>0.46200000000000002</v>
      </c>
      <c r="BU267" s="20">
        <v>20</v>
      </c>
      <c r="BV267" s="66">
        <v>249</v>
      </c>
      <c r="BW267" s="66">
        <v>157</v>
      </c>
      <c r="BX267" s="66">
        <v>222</v>
      </c>
      <c r="BY267" s="66">
        <v>246</v>
      </c>
      <c r="BZ267" s="66">
        <v>224</v>
      </c>
      <c r="CA267" s="66">
        <v>182.7</v>
      </c>
      <c r="CB267" s="66">
        <v>240</v>
      </c>
      <c r="CC267" s="66">
        <v>170</v>
      </c>
      <c r="CD267" s="20">
        <v>1</v>
      </c>
      <c r="CE267" s="20">
        <v>8.9600000000000009</v>
      </c>
      <c r="CF267" s="20">
        <v>109.4</v>
      </c>
      <c r="CG267" s="20">
        <v>100.5</v>
      </c>
      <c r="CH267" s="20">
        <v>66.900000000000006</v>
      </c>
      <c r="CI267" s="20">
        <v>0.128</v>
      </c>
      <c r="CJ267" s="20">
        <v>-2.94</v>
      </c>
      <c r="CK267" s="20">
        <v>102.3</v>
      </c>
      <c r="CL267" s="20">
        <v>105.3</v>
      </c>
      <c r="CM267" s="20">
        <v>-2.94</v>
      </c>
      <c r="CN267" s="20">
        <v>109.8</v>
      </c>
      <c r="CO267" s="20">
        <v>98.2</v>
      </c>
      <c r="CP267" s="63">
        <v>0.78320000000000001</v>
      </c>
      <c r="CQ267" s="20">
        <v>2.2999999999999998</v>
      </c>
      <c r="CR267" s="20">
        <v>0.20909090909090908</v>
      </c>
      <c r="CS267" s="20">
        <v>1392</v>
      </c>
      <c r="CT267" s="20">
        <v>7.31</v>
      </c>
      <c r="CU267" s="20">
        <v>-0.97</v>
      </c>
      <c r="CV267" s="20">
        <v>822</v>
      </c>
      <c r="CW267" s="20">
        <v>731</v>
      </c>
      <c r="CX267" s="20">
        <v>636</v>
      </c>
      <c r="CY267" s="20">
        <v>0.45400000000000001</v>
      </c>
      <c r="CZ267" s="20">
        <v>83</v>
      </c>
      <c r="DA267" s="20">
        <v>212</v>
      </c>
      <c r="DB267" s="20">
        <v>0.39200000000000002</v>
      </c>
      <c r="DC267" s="20">
        <v>161</v>
      </c>
      <c r="DD267" s="20">
        <v>218</v>
      </c>
      <c r="DE267" s="20">
        <v>0.73899999999999999</v>
      </c>
      <c r="DF267" s="20">
        <v>108</v>
      </c>
      <c r="DG267" s="20">
        <v>9.8181818181818183</v>
      </c>
      <c r="DH267" s="20">
        <v>387</v>
      </c>
      <c r="DI267" s="20">
        <v>35.18181818181818</v>
      </c>
      <c r="DJ267" s="20">
        <v>178</v>
      </c>
      <c r="DK267" s="20">
        <v>99</v>
      </c>
      <c r="DL267" s="20">
        <v>74</v>
      </c>
      <c r="DM267" s="20">
        <v>120</v>
      </c>
      <c r="DN267" s="20">
        <v>157</v>
      </c>
      <c r="DO267" s="20">
        <v>74.7</v>
      </c>
      <c r="DP267" s="20">
        <v>66.454999999999998</v>
      </c>
      <c r="DQ267" s="20">
        <v>8.2729999999999997</v>
      </c>
      <c r="DR267" s="20">
        <v>1.4830000000000001</v>
      </c>
      <c r="DS267" s="20">
        <v>10.909000000000001</v>
      </c>
      <c r="DT267" s="20">
        <v>0.82499999999999996</v>
      </c>
      <c r="DU267" s="20">
        <v>19.3</v>
      </c>
      <c r="DV267" s="20">
        <v>19.8</v>
      </c>
      <c r="DW267" s="20">
        <v>6.7</v>
      </c>
      <c r="DX267" s="20">
        <v>9</v>
      </c>
      <c r="DY267" s="20">
        <v>14.3</v>
      </c>
      <c r="DZ267" s="20">
        <v>23</v>
      </c>
      <c r="EA267" s="20">
        <v>0.61899999999999999</v>
      </c>
      <c r="EB267" s="20">
        <v>-2</v>
      </c>
      <c r="EC267" s="66">
        <v>58</v>
      </c>
      <c r="ED267" s="66">
        <v>56</v>
      </c>
      <c r="EE267" s="66">
        <v>7</v>
      </c>
      <c r="EF267" s="66">
        <v>76</v>
      </c>
      <c r="EG267" s="66">
        <v>84</v>
      </c>
      <c r="EH267" s="66">
        <v>38.799999999999997</v>
      </c>
      <c r="EI267" s="66">
        <v>23</v>
      </c>
      <c r="EJ267" s="66">
        <v>60</v>
      </c>
      <c r="EK267" s="20">
        <v>10271.1</v>
      </c>
      <c r="EL267" s="20">
        <v>11629.220000000001</v>
      </c>
      <c r="EM267" s="20">
        <v>106.36199999999999</v>
      </c>
      <c r="EN267" s="20">
        <v>87.272000000000006</v>
      </c>
      <c r="EO267" s="20">
        <v>13.2281</v>
      </c>
      <c r="EP267" s="20">
        <v>105.504</v>
      </c>
      <c r="EQ267" s="21">
        <v>72</v>
      </c>
      <c r="ER267" s="21">
        <v>89</v>
      </c>
      <c r="ES267" s="61" t="s">
        <v>93</v>
      </c>
      <c r="ET267" s="61">
        <v>161</v>
      </c>
      <c r="EU267" s="61">
        <v>-17</v>
      </c>
    </row>
    <row r="268" spans="1:151" x14ac:dyDescent="0.45">
      <c r="A268" s="64">
        <v>45283</v>
      </c>
      <c r="B268" s="21" t="s">
        <v>40</v>
      </c>
      <c r="C268" s="21">
        <v>348</v>
      </c>
      <c r="D268" s="21" t="s">
        <v>130</v>
      </c>
      <c r="E268" s="21">
        <v>305</v>
      </c>
      <c r="F268" s="50" t="s">
        <v>558</v>
      </c>
      <c r="G268" t="s">
        <v>40</v>
      </c>
      <c r="H268" t="s">
        <v>130</v>
      </c>
      <c r="I268" t="s">
        <v>40</v>
      </c>
      <c r="J268" t="s">
        <v>130</v>
      </c>
      <c r="K268" t="s">
        <v>40</v>
      </c>
      <c r="L268" t="s">
        <v>130</v>
      </c>
      <c r="M268" t="s">
        <v>578</v>
      </c>
      <c r="N268" t="s">
        <v>130</v>
      </c>
      <c r="O268" t="s">
        <v>40</v>
      </c>
      <c r="P268" t="s">
        <v>130</v>
      </c>
      <c r="Q268" t="s">
        <v>40</v>
      </c>
      <c r="R268" t="s">
        <v>130</v>
      </c>
      <c r="S268" t="s">
        <v>21</v>
      </c>
      <c r="T268" t="s">
        <v>86</v>
      </c>
      <c r="U268">
        <v>11</v>
      </c>
      <c r="V268">
        <v>11</v>
      </c>
      <c r="W268" s="20">
        <v>0.36363636363636398</v>
      </c>
      <c r="X268" s="20">
        <v>2.57</v>
      </c>
      <c r="Y268" s="20">
        <v>103.8</v>
      </c>
      <c r="Z268" s="20">
        <v>101.2</v>
      </c>
      <c r="AA268" s="20">
        <v>68</v>
      </c>
      <c r="AB268" s="20">
        <v>-5.2999999999999999E-2</v>
      </c>
      <c r="AC268" s="20">
        <v>2.11</v>
      </c>
      <c r="AD268" s="20">
        <v>104</v>
      </c>
      <c r="AE268" s="20">
        <v>101.9</v>
      </c>
      <c r="AF268" s="20">
        <v>2.11</v>
      </c>
      <c r="AG268" s="20">
        <v>104.7</v>
      </c>
      <c r="AH268" s="20">
        <v>100.2</v>
      </c>
      <c r="AI268" s="20">
        <v>0.62509999999999999</v>
      </c>
      <c r="AJ268" s="20">
        <v>-4</v>
      </c>
      <c r="AK268" s="20">
        <v>-0.36363636363636365</v>
      </c>
      <c r="AL268" s="20">
        <v>1175</v>
      </c>
      <c r="AM268" s="20">
        <v>3.06</v>
      </c>
      <c r="AN268" s="20">
        <v>5.15</v>
      </c>
      <c r="AO268" s="20">
        <v>722</v>
      </c>
      <c r="AP268" s="20">
        <v>745</v>
      </c>
      <c r="AQ268" s="20">
        <v>621</v>
      </c>
      <c r="AR268" s="20">
        <v>0.39900000000000002</v>
      </c>
      <c r="AS268" s="20">
        <v>69</v>
      </c>
      <c r="AT268" s="20">
        <v>224</v>
      </c>
      <c r="AU268" s="20">
        <v>0.308</v>
      </c>
      <c r="AV268" s="20">
        <v>157</v>
      </c>
      <c r="AW268" s="20">
        <v>218</v>
      </c>
      <c r="AX268" s="20">
        <v>0.72</v>
      </c>
      <c r="AY268" s="20">
        <v>113</v>
      </c>
      <c r="AZ268" s="20">
        <v>10.272727272727273</v>
      </c>
      <c r="BA268" s="20">
        <v>409</v>
      </c>
      <c r="BB268" s="20">
        <v>37.18181818181818</v>
      </c>
      <c r="BC268" s="20">
        <v>136</v>
      </c>
      <c r="BD268" s="20">
        <v>42</v>
      </c>
      <c r="BE268" s="20">
        <v>43</v>
      </c>
      <c r="BF268" s="20">
        <v>125</v>
      </c>
      <c r="BG268" s="20">
        <v>146</v>
      </c>
      <c r="BH268" s="20">
        <v>65.599999999999994</v>
      </c>
      <c r="BI268" s="20">
        <v>67.727000000000004</v>
      </c>
      <c r="BJ268" s="20">
        <v>-2.0910000000000002</v>
      </c>
      <c r="BK268" s="20">
        <v>1.0880000000000001</v>
      </c>
      <c r="BL268" s="20">
        <v>11.364000000000001</v>
      </c>
      <c r="BM268" s="20">
        <v>0.33600000000000002</v>
      </c>
      <c r="BN268" s="20">
        <v>20.399999999999999</v>
      </c>
      <c r="BO268" s="20">
        <v>19.8</v>
      </c>
      <c r="BP268" s="20">
        <v>3.9</v>
      </c>
      <c r="BQ268" s="20">
        <v>3.8181818181818183</v>
      </c>
      <c r="BR268" s="20">
        <v>13.3</v>
      </c>
      <c r="BS268" s="20">
        <v>215</v>
      </c>
      <c r="BT268" s="20">
        <v>0.47599999999999998</v>
      </c>
      <c r="BU268" s="20">
        <v>-5</v>
      </c>
      <c r="BV268" s="66">
        <v>199</v>
      </c>
      <c r="BW268" s="66">
        <v>158</v>
      </c>
      <c r="BX268" s="66">
        <v>244</v>
      </c>
      <c r="BY268" s="66">
        <v>146</v>
      </c>
      <c r="BZ268" s="66">
        <v>132</v>
      </c>
      <c r="CA268" s="66">
        <v>142.19999999999999</v>
      </c>
      <c r="CB268" s="66">
        <v>214</v>
      </c>
      <c r="CC268" s="66">
        <v>223</v>
      </c>
      <c r="CD268" s="20">
        <v>0.54545454545454497</v>
      </c>
      <c r="CE268" s="20">
        <v>1</v>
      </c>
      <c r="CF268" s="20">
        <v>109.7</v>
      </c>
      <c r="CG268" s="20">
        <v>108.7</v>
      </c>
      <c r="CH268" s="20">
        <v>71.2</v>
      </c>
      <c r="CI268" s="20">
        <v>4.8000000000000001E-2</v>
      </c>
      <c r="CJ268" s="20">
        <v>2.9</v>
      </c>
      <c r="CK268" s="20">
        <v>106.8</v>
      </c>
      <c r="CL268" s="20">
        <v>103.9</v>
      </c>
      <c r="CM268" s="20">
        <v>2.9</v>
      </c>
      <c r="CN268" s="20">
        <v>109.1</v>
      </c>
      <c r="CO268" s="20">
        <v>108.7</v>
      </c>
      <c r="CP268" s="63">
        <v>0.51060000000000005</v>
      </c>
      <c r="CQ268" s="20">
        <v>-2</v>
      </c>
      <c r="CR268" s="20">
        <v>-0.18181818181818182</v>
      </c>
      <c r="CS268" s="20">
        <v>1188</v>
      </c>
      <c r="CT268" s="20">
        <v>4</v>
      </c>
      <c r="CU268" s="20">
        <v>4.09</v>
      </c>
      <c r="CV268" s="20">
        <v>866</v>
      </c>
      <c r="CW268" s="20">
        <v>867</v>
      </c>
      <c r="CX268" s="20">
        <v>666</v>
      </c>
      <c r="CY268" s="20">
        <v>0.46700000000000003</v>
      </c>
      <c r="CZ268" s="20">
        <v>68</v>
      </c>
      <c r="DA268" s="20">
        <v>184</v>
      </c>
      <c r="DB268" s="20">
        <v>0.37</v>
      </c>
      <c r="DC268" s="20">
        <v>176</v>
      </c>
      <c r="DD268" s="20">
        <v>229</v>
      </c>
      <c r="DE268" s="20">
        <v>0.76900000000000002</v>
      </c>
      <c r="DF268" s="20">
        <v>116</v>
      </c>
      <c r="DG268" s="20">
        <v>10.545454545454545</v>
      </c>
      <c r="DH268" s="20">
        <v>357</v>
      </c>
      <c r="DI268" s="20">
        <v>32.454545454545453</v>
      </c>
      <c r="DJ268" s="20">
        <v>152</v>
      </c>
      <c r="DK268" s="20">
        <v>88</v>
      </c>
      <c r="DL268" s="20">
        <v>29</v>
      </c>
      <c r="DM268" s="20">
        <v>131</v>
      </c>
      <c r="DN268" s="20">
        <v>171</v>
      </c>
      <c r="DO268" s="20">
        <v>78.7</v>
      </c>
      <c r="DP268" s="20">
        <v>78.817999999999998</v>
      </c>
      <c r="DQ268" s="20">
        <v>-9.0999999999999998E-2</v>
      </c>
      <c r="DR268" s="20">
        <v>1.1599999999999999</v>
      </c>
      <c r="DS268" s="20">
        <v>11.909000000000001</v>
      </c>
      <c r="DT268" s="20">
        <v>0.67200000000000004</v>
      </c>
      <c r="DU268" s="20">
        <v>16.7</v>
      </c>
      <c r="DV268" s="20">
        <v>20.8</v>
      </c>
      <c r="DW268" s="20">
        <v>2.6</v>
      </c>
      <c r="DX268" s="20">
        <v>8</v>
      </c>
      <c r="DY268" s="20">
        <v>15.5</v>
      </c>
      <c r="DZ268" s="20">
        <v>135</v>
      </c>
      <c r="EA268" s="20">
        <v>0.52400000000000002</v>
      </c>
      <c r="EB268" s="20">
        <v>3</v>
      </c>
      <c r="EC268" s="66">
        <v>144</v>
      </c>
      <c r="ED268" s="66">
        <v>100</v>
      </c>
      <c r="EE268" s="66">
        <v>149</v>
      </c>
      <c r="EF268" s="66">
        <v>130</v>
      </c>
      <c r="EG268" s="66">
        <v>153</v>
      </c>
      <c r="EH268" s="66">
        <v>107.7</v>
      </c>
      <c r="EI268" s="66">
        <v>135</v>
      </c>
      <c r="EJ268" s="66">
        <v>75</v>
      </c>
      <c r="EK268" s="20">
        <v>11283.06</v>
      </c>
      <c r="EL268" s="20">
        <v>11101.640000000001</v>
      </c>
      <c r="EM268" s="20">
        <v>90.912000000000006</v>
      </c>
      <c r="EN268" s="20">
        <v>45.470727272727274</v>
      </c>
      <c r="EO268" s="20">
        <v>10.2277</v>
      </c>
      <c r="EP268" s="20">
        <v>123.11999999999999</v>
      </c>
      <c r="EQ268" s="21">
        <v>91</v>
      </c>
      <c r="ER268" s="21">
        <v>81</v>
      </c>
      <c r="ES268" s="61" t="s">
        <v>40</v>
      </c>
      <c r="ET268" s="61">
        <v>172</v>
      </c>
      <c r="EU268" s="61">
        <v>10</v>
      </c>
    </row>
    <row r="269" spans="1:151" x14ac:dyDescent="0.45">
      <c r="A269" s="64">
        <v>45283</v>
      </c>
      <c r="B269" s="21" t="s">
        <v>245</v>
      </c>
      <c r="C269" s="21">
        <v>246</v>
      </c>
      <c r="D269" s="21" t="s">
        <v>192</v>
      </c>
      <c r="E269" s="21">
        <v>228</v>
      </c>
      <c r="F269" s="50" t="s">
        <v>558</v>
      </c>
      <c r="G269" t="s">
        <v>245</v>
      </c>
      <c r="H269" t="s">
        <v>192</v>
      </c>
      <c r="I269" t="s">
        <v>245</v>
      </c>
      <c r="J269" t="s">
        <v>192</v>
      </c>
      <c r="K269" t="s">
        <v>245</v>
      </c>
      <c r="L269" t="s">
        <v>1330</v>
      </c>
      <c r="M269" t="s">
        <v>245</v>
      </c>
      <c r="N269" t="s">
        <v>579</v>
      </c>
      <c r="O269" t="s">
        <v>245</v>
      </c>
      <c r="P269" t="s">
        <v>192</v>
      </c>
      <c r="Q269" t="s">
        <v>245</v>
      </c>
      <c r="R269" t="s">
        <v>192</v>
      </c>
      <c r="S269" t="s">
        <v>84</v>
      </c>
      <c r="T269" t="s">
        <v>108</v>
      </c>
      <c r="U269">
        <v>10</v>
      </c>
      <c r="V269">
        <v>10</v>
      </c>
      <c r="W269" s="20">
        <v>0.27272727272727298</v>
      </c>
      <c r="X269" s="20">
        <v>-7.96</v>
      </c>
      <c r="Y269" s="20">
        <v>100.3</v>
      </c>
      <c r="Z269" s="20">
        <v>108.2</v>
      </c>
      <c r="AA269" s="20">
        <v>68.900000000000006</v>
      </c>
      <c r="AB269" s="20">
        <v>-5.2999999999999999E-2</v>
      </c>
      <c r="AC269" s="20">
        <v>3.34</v>
      </c>
      <c r="AD269" s="20">
        <v>105.6</v>
      </c>
      <c r="AE269" s="20">
        <v>102.3</v>
      </c>
      <c r="AF269" s="20">
        <v>8.09</v>
      </c>
      <c r="AG269" s="20">
        <v>99.9</v>
      </c>
      <c r="AH269" s="20">
        <v>108.8</v>
      </c>
      <c r="AI269" s="20">
        <v>0.27160000000000001</v>
      </c>
      <c r="AJ269" s="20">
        <v>-5.0999999999999996</v>
      </c>
      <c r="AK269" s="20">
        <v>-0.51</v>
      </c>
      <c r="AL269" s="20">
        <v>1026</v>
      </c>
      <c r="AM269" s="20">
        <v>-10.66</v>
      </c>
      <c r="AN269" s="20">
        <v>-1.46</v>
      </c>
      <c r="AO269" s="20">
        <v>788</v>
      </c>
      <c r="AP269" s="20">
        <v>834</v>
      </c>
      <c r="AQ269" s="20">
        <v>716</v>
      </c>
      <c r="AR269" s="20">
        <v>0.40899999999999997</v>
      </c>
      <c r="AS269" s="20">
        <v>56</v>
      </c>
      <c r="AT269" s="20">
        <v>210</v>
      </c>
      <c r="AU269" s="20">
        <v>0.26700000000000002</v>
      </c>
      <c r="AV269" s="20">
        <v>146</v>
      </c>
      <c r="AW269" s="20">
        <v>211</v>
      </c>
      <c r="AX269" s="20">
        <v>0.69199999999999995</v>
      </c>
      <c r="AY269" s="20">
        <v>164</v>
      </c>
      <c r="AZ269" s="20">
        <v>16.399999999999999</v>
      </c>
      <c r="BA269" s="20">
        <v>464</v>
      </c>
      <c r="BB269" s="20">
        <v>46.4</v>
      </c>
      <c r="BC269" s="20">
        <v>136</v>
      </c>
      <c r="BD269" s="20">
        <v>73</v>
      </c>
      <c r="BE269" s="20">
        <v>44</v>
      </c>
      <c r="BF269" s="20">
        <v>140</v>
      </c>
      <c r="BG269" s="20">
        <v>211</v>
      </c>
      <c r="BH269" s="20">
        <v>71.599999999999994</v>
      </c>
      <c r="BI269" s="20">
        <v>75.817999999999998</v>
      </c>
      <c r="BJ269" s="20">
        <v>-4.1820000000000004</v>
      </c>
      <c r="BK269" s="20">
        <v>0.97099999999999997</v>
      </c>
      <c r="BL269" s="20">
        <v>12.727</v>
      </c>
      <c r="BM269" s="20">
        <v>0.52100000000000002</v>
      </c>
      <c r="BN269" s="20">
        <v>19.100000000000001</v>
      </c>
      <c r="BO269" s="20">
        <v>19.2</v>
      </c>
      <c r="BP269" s="20">
        <v>4</v>
      </c>
      <c r="BQ269" s="20">
        <v>6.6363636363636367</v>
      </c>
      <c r="BR269" s="20">
        <v>19.2</v>
      </c>
      <c r="BS269" s="20">
        <v>262</v>
      </c>
      <c r="BT269" s="20">
        <v>0.45</v>
      </c>
      <c r="BU269" s="20">
        <v>5</v>
      </c>
      <c r="BV269" s="66">
        <v>287</v>
      </c>
      <c r="BW269" s="66">
        <v>258</v>
      </c>
      <c r="BX269" s="66">
        <v>305</v>
      </c>
      <c r="BY269" s="66">
        <v>259</v>
      </c>
      <c r="BZ269" s="66">
        <v>274</v>
      </c>
      <c r="CA269" s="66">
        <v>231.8</v>
      </c>
      <c r="CB269" s="66">
        <v>265</v>
      </c>
      <c r="CC269" s="66">
        <v>265</v>
      </c>
      <c r="CD269" s="20">
        <v>0.58333333333333304</v>
      </c>
      <c r="CE269" s="20">
        <v>-1.64</v>
      </c>
      <c r="CF269" s="20">
        <v>107.4</v>
      </c>
      <c r="CG269" s="20">
        <v>109</v>
      </c>
      <c r="CH269" s="20">
        <v>66.3</v>
      </c>
      <c r="CI269" s="20">
        <v>-8.1000000000000003E-2</v>
      </c>
      <c r="CJ269" s="20">
        <v>-4.0199999999999996</v>
      </c>
      <c r="CK269" s="20">
        <v>102.6</v>
      </c>
      <c r="CL269" s="20">
        <v>106.6</v>
      </c>
      <c r="CM269" s="20">
        <v>-4.0199999999999996</v>
      </c>
      <c r="CN269" s="20">
        <v>107.3</v>
      </c>
      <c r="CO269" s="20">
        <v>108.6</v>
      </c>
      <c r="CP269" s="63">
        <v>0.4657</v>
      </c>
      <c r="CQ269" s="20">
        <v>-2.7</v>
      </c>
      <c r="CR269" s="20">
        <v>-0.27</v>
      </c>
      <c r="CS269" s="20">
        <v>1137</v>
      </c>
      <c r="CT269" s="20">
        <v>0.87</v>
      </c>
      <c r="CU269" s="20">
        <v>-0.93</v>
      </c>
      <c r="CV269" s="20">
        <v>975</v>
      </c>
      <c r="CW269" s="20">
        <v>858</v>
      </c>
      <c r="CX269" s="20">
        <v>729</v>
      </c>
      <c r="CY269" s="20">
        <v>0.48299999999999998</v>
      </c>
      <c r="CZ269" s="20">
        <v>123</v>
      </c>
      <c r="DA269" s="20">
        <v>305</v>
      </c>
      <c r="DB269" s="20">
        <v>0.40300000000000002</v>
      </c>
      <c r="DC269" s="20">
        <v>148</v>
      </c>
      <c r="DD269" s="20">
        <v>225</v>
      </c>
      <c r="DE269" s="20">
        <v>0.65800000000000003</v>
      </c>
      <c r="DF269" s="20">
        <v>147</v>
      </c>
      <c r="DG269" s="20">
        <v>14.7</v>
      </c>
      <c r="DH269" s="20">
        <v>465</v>
      </c>
      <c r="DI269" s="20">
        <v>46.5</v>
      </c>
      <c r="DJ269" s="20">
        <v>210</v>
      </c>
      <c r="DK269" s="20">
        <v>80</v>
      </c>
      <c r="DL269" s="20">
        <v>39</v>
      </c>
      <c r="DM269" s="20">
        <v>147</v>
      </c>
      <c r="DN269" s="20">
        <v>176</v>
      </c>
      <c r="DO269" s="20">
        <v>81.2</v>
      </c>
      <c r="DP269" s="20">
        <v>71.5</v>
      </c>
      <c r="DQ269" s="20">
        <v>9.75</v>
      </c>
      <c r="DR269" s="20">
        <v>1.429</v>
      </c>
      <c r="DS269" s="20">
        <v>12.25</v>
      </c>
      <c r="DT269" s="20">
        <v>0.54400000000000004</v>
      </c>
      <c r="DU269" s="20">
        <v>25.4</v>
      </c>
      <c r="DV269" s="20">
        <v>18.8</v>
      </c>
      <c r="DW269" s="20">
        <v>3.2</v>
      </c>
      <c r="DX269" s="20">
        <v>6.666666666666667</v>
      </c>
      <c r="DY269" s="20">
        <v>14.7</v>
      </c>
      <c r="DZ269" s="20">
        <v>246</v>
      </c>
      <c r="EA269" s="20">
        <v>0.46</v>
      </c>
      <c r="EB269" s="20">
        <v>-11</v>
      </c>
      <c r="EC269" s="66">
        <v>177</v>
      </c>
      <c r="ED269" s="66">
        <v>155</v>
      </c>
      <c r="EE269" s="66">
        <v>217</v>
      </c>
      <c r="EF269" s="66">
        <v>136</v>
      </c>
      <c r="EG269" s="66">
        <v>184</v>
      </c>
      <c r="EH269" s="66">
        <v>142.69999999999999</v>
      </c>
      <c r="EI269" s="66">
        <v>213</v>
      </c>
      <c r="EJ269" s="66">
        <v>115</v>
      </c>
      <c r="EK269" s="20">
        <v>10932.699999999999</v>
      </c>
      <c r="EL269" s="20">
        <v>11620.68</v>
      </c>
      <c r="EM269" s="20">
        <v>84.846666666666678</v>
      </c>
      <c r="EN269" s="20">
        <v>81.295454545454547</v>
      </c>
      <c r="EO269" s="20">
        <v>12.633599999999999</v>
      </c>
      <c r="EP269" s="20">
        <v>121.79199999999999</v>
      </c>
      <c r="EQ269" s="21">
        <v>73</v>
      </c>
      <c r="ER269" s="21">
        <v>77</v>
      </c>
      <c r="ES269" s="61" t="s">
        <v>192</v>
      </c>
      <c r="ET269" s="61">
        <v>150</v>
      </c>
      <c r="EU269" s="61">
        <v>-4</v>
      </c>
    </row>
    <row r="270" spans="1:151" x14ac:dyDescent="0.45">
      <c r="A270" s="64">
        <v>45283</v>
      </c>
      <c r="B270" s="21" t="s">
        <v>67</v>
      </c>
      <c r="C270" s="21">
        <v>237</v>
      </c>
      <c r="D270" s="21" t="s">
        <v>120</v>
      </c>
      <c r="E270" s="21">
        <v>34</v>
      </c>
      <c r="F270" s="50" t="s">
        <v>558</v>
      </c>
      <c r="G270" t="s">
        <v>67</v>
      </c>
      <c r="H270" t="s">
        <v>120</v>
      </c>
      <c r="I270" t="s">
        <v>67</v>
      </c>
      <c r="J270" t="s">
        <v>120</v>
      </c>
      <c r="K270" t="s">
        <v>67</v>
      </c>
      <c r="L270" t="s">
        <v>120</v>
      </c>
      <c r="M270" t="s">
        <v>67</v>
      </c>
      <c r="N270" t="s">
        <v>120</v>
      </c>
      <c r="O270" t="s">
        <v>67</v>
      </c>
      <c r="P270" t="s">
        <v>120</v>
      </c>
      <c r="Q270" t="s">
        <v>67</v>
      </c>
      <c r="R270" t="s">
        <v>120</v>
      </c>
      <c r="S270" t="s">
        <v>15</v>
      </c>
      <c r="T270" t="s">
        <v>15</v>
      </c>
      <c r="U270">
        <v>12</v>
      </c>
      <c r="V270">
        <v>11</v>
      </c>
      <c r="W270" s="20">
        <v>0.83333333333333404</v>
      </c>
      <c r="X270" s="20">
        <v>14.83</v>
      </c>
      <c r="Y270" s="20">
        <v>107</v>
      </c>
      <c r="Z270" s="20">
        <v>92.1</v>
      </c>
      <c r="AA270" s="20">
        <v>70.400000000000006</v>
      </c>
      <c r="AB270" s="20">
        <v>3.1E-2</v>
      </c>
      <c r="AC270" s="20">
        <v>-2.04</v>
      </c>
      <c r="AD270" s="20">
        <v>102.7</v>
      </c>
      <c r="AE270" s="20">
        <v>104.8</v>
      </c>
      <c r="AF270" s="20">
        <v>-4.12</v>
      </c>
      <c r="AG270" s="20">
        <v>107</v>
      </c>
      <c r="AH270" s="20">
        <v>92.1</v>
      </c>
      <c r="AI270" s="20">
        <v>0.84840000000000004</v>
      </c>
      <c r="AJ270" s="20">
        <v>1</v>
      </c>
      <c r="AK270" s="20">
        <v>8.3333333333333329E-2</v>
      </c>
      <c r="AL270" s="20">
        <v>1369</v>
      </c>
      <c r="AM270" s="20">
        <v>12.36</v>
      </c>
      <c r="AN270" s="20">
        <v>0.94</v>
      </c>
      <c r="AO270" s="20">
        <v>893</v>
      </c>
      <c r="AP270" s="20">
        <v>756</v>
      </c>
      <c r="AQ270" s="20">
        <v>684</v>
      </c>
      <c r="AR270" s="20">
        <v>0.46899999999999997</v>
      </c>
      <c r="AS270" s="20">
        <v>96</v>
      </c>
      <c r="AT270" s="20">
        <v>294</v>
      </c>
      <c r="AU270" s="20">
        <v>0.32700000000000001</v>
      </c>
      <c r="AV270" s="20">
        <v>155</v>
      </c>
      <c r="AW270" s="20">
        <v>225</v>
      </c>
      <c r="AX270" s="20">
        <v>0.68899999999999995</v>
      </c>
      <c r="AY270" s="20">
        <v>109</v>
      </c>
      <c r="AZ270" s="20">
        <v>9.0833333333333339</v>
      </c>
      <c r="BA270" s="20">
        <v>456</v>
      </c>
      <c r="BB270" s="20">
        <v>38</v>
      </c>
      <c r="BC270" s="20">
        <v>171</v>
      </c>
      <c r="BD270" s="20">
        <v>74</v>
      </c>
      <c r="BE270" s="20">
        <v>71</v>
      </c>
      <c r="BF270" s="20">
        <v>172</v>
      </c>
      <c r="BG270" s="20">
        <v>185</v>
      </c>
      <c r="BH270" s="20">
        <v>74.400000000000006</v>
      </c>
      <c r="BI270" s="20">
        <v>63</v>
      </c>
      <c r="BJ270" s="20">
        <v>11.417</v>
      </c>
      <c r="BK270" s="20">
        <v>0.99399999999999999</v>
      </c>
      <c r="BL270" s="20">
        <v>14.333</v>
      </c>
      <c r="BM270" s="20">
        <v>0.43</v>
      </c>
      <c r="BN270" s="20">
        <v>24.5</v>
      </c>
      <c r="BO270" s="20">
        <v>18.8</v>
      </c>
      <c r="BP270" s="20">
        <v>5.9</v>
      </c>
      <c r="BQ270" s="20">
        <v>6.166666666666667</v>
      </c>
      <c r="BR270" s="20">
        <v>15.4</v>
      </c>
      <c r="BS270" s="20">
        <v>36</v>
      </c>
      <c r="BT270" s="20">
        <v>0.60199999999999998</v>
      </c>
      <c r="BU270" s="20">
        <v>4</v>
      </c>
      <c r="BV270" s="66">
        <v>56</v>
      </c>
      <c r="BW270" s="66">
        <v>50</v>
      </c>
      <c r="BX270" s="66">
        <v>31</v>
      </c>
      <c r="BY270" s="66">
        <v>47</v>
      </c>
      <c r="BZ270" s="66">
        <v>40</v>
      </c>
      <c r="CA270" s="66">
        <v>34.299999999999997</v>
      </c>
      <c r="CB270" s="66">
        <v>35</v>
      </c>
      <c r="CC270" s="66">
        <v>88</v>
      </c>
      <c r="CD270" s="20">
        <v>0.83333333333333404</v>
      </c>
      <c r="CE270" s="20">
        <v>12.5</v>
      </c>
      <c r="CF270" s="20">
        <v>112.5</v>
      </c>
      <c r="CG270" s="20">
        <v>100</v>
      </c>
      <c r="CH270" s="20">
        <v>69.5</v>
      </c>
      <c r="CI270" s="20">
        <v>5.3999999999999999E-2</v>
      </c>
      <c r="CJ270" s="20">
        <v>-1.04</v>
      </c>
      <c r="CK270" s="20">
        <v>103.9</v>
      </c>
      <c r="CL270" s="20">
        <v>105</v>
      </c>
      <c r="CM270" s="20">
        <v>-0.22</v>
      </c>
      <c r="CN270" s="20">
        <v>111.8</v>
      </c>
      <c r="CO270" s="20">
        <v>99.3</v>
      </c>
      <c r="CP270" s="63">
        <v>0.79630000000000001</v>
      </c>
      <c r="CQ270" s="20">
        <v>1</v>
      </c>
      <c r="CR270" s="20">
        <v>9.0909090909090912E-2</v>
      </c>
      <c r="CS270" s="20">
        <v>1354</v>
      </c>
      <c r="CT270" s="20">
        <v>15.47</v>
      </c>
      <c r="CU270" s="20">
        <v>2.29</v>
      </c>
      <c r="CV270" s="20">
        <v>1006</v>
      </c>
      <c r="CW270" s="20">
        <v>835</v>
      </c>
      <c r="CX270" s="20">
        <v>762</v>
      </c>
      <c r="CY270" s="20">
        <v>0.48199999999999998</v>
      </c>
      <c r="CZ270" s="20">
        <v>99</v>
      </c>
      <c r="DA270" s="20">
        <v>284</v>
      </c>
      <c r="DB270" s="20">
        <v>0.34899999999999998</v>
      </c>
      <c r="DC270" s="20">
        <v>173</v>
      </c>
      <c r="DD270" s="20">
        <v>218</v>
      </c>
      <c r="DE270" s="20">
        <v>0.79400000000000004</v>
      </c>
      <c r="DF270" s="20">
        <v>127</v>
      </c>
      <c r="DG270" s="20">
        <v>11.545454545454545</v>
      </c>
      <c r="DH270" s="20">
        <v>459</v>
      </c>
      <c r="DI270" s="20">
        <v>41.727272727272727</v>
      </c>
      <c r="DJ270" s="20">
        <v>192</v>
      </c>
      <c r="DK270" s="20">
        <v>79</v>
      </c>
      <c r="DL270" s="20">
        <v>50</v>
      </c>
      <c r="DM270" s="20">
        <v>132</v>
      </c>
      <c r="DN270" s="20">
        <v>148</v>
      </c>
      <c r="DO270" s="20">
        <v>83.8</v>
      </c>
      <c r="DP270" s="20">
        <v>69.582999999999998</v>
      </c>
      <c r="DQ270" s="20">
        <v>14.25</v>
      </c>
      <c r="DR270" s="20">
        <v>1.4550000000000001</v>
      </c>
      <c r="DS270" s="20">
        <v>11</v>
      </c>
      <c r="DT270" s="20">
        <v>0.59799999999999998</v>
      </c>
      <c r="DU270" s="20">
        <v>23.7</v>
      </c>
      <c r="DV270" s="20">
        <v>18.2</v>
      </c>
      <c r="DW270" s="20">
        <v>4.2</v>
      </c>
      <c r="DX270" s="20">
        <v>6.583333333333333</v>
      </c>
      <c r="DY270" s="20">
        <v>12.3</v>
      </c>
      <c r="DZ270" s="20">
        <v>40</v>
      </c>
      <c r="EA270" s="20">
        <v>0.59199999999999997</v>
      </c>
      <c r="EB270" s="20">
        <v>-2</v>
      </c>
      <c r="EC270" s="66">
        <v>52</v>
      </c>
      <c r="ED270" s="66">
        <v>72</v>
      </c>
      <c r="EE270" s="66">
        <v>36</v>
      </c>
      <c r="EF270" s="66">
        <v>64</v>
      </c>
      <c r="EG270" s="66">
        <v>61</v>
      </c>
      <c r="EH270" s="66">
        <v>47.8</v>
      </c>
      <c r="EI270" s="66">
        <v>41</v>
      </c>
      <c r="EJ270" s="66">
        <v>135</v>
      </c>
      <c r="EK270" s="20">
        <v>10700</v>
      </c>
      <c r="EL270" s="20">
        <v>10361.25</v>
      </c>
      <c r="EM270" s="20">
        <v>94.358916666666659</v>
      </c>
      <c r="EN270" s="20">
        <v>67.833333333333343</v>
      </c>
      <c r="EO270" s="20">
        <v>12.227600000000001</v>
      </c>
      <c r="EP270" s="20">
        <v>101.97199999999999</v>
      </c>
      <c r="EQ270" s="21">
        <v>85</v>
      </c>
      <c r="ER270" s="21">
        <v>75</v>
      </c>
      <c r="ES270" s="61" t="s">
        <v>67</v>
      </c>
      <c r="ET270" s="61">
        <v>160</v>
      </c>
      <c r="EU270" s="61">
        <v>10</v>
      </c>
    </row>
    <row r="271" spans="1:151" x14ac:dyDescent="0.45">
      <c r="A271" s="64">
        <v>45288</v>
      </c>
      <c r="B271" s="21" t="s">
        <v>66</v>
      </c>
      <c r="C271" s="21">
        <v>225</v>
      </c>
      <c r="D271" s="21" t="s">
        <v>87</v>
      </c>
      <c r="E271" s="21">
        <v>325</v>
      </c>
      <c r="F271" s="50" t="s">
        <v>558</v>
      </c>
      <c r="G271" t="s">
        <v>66</v>
      </c>
      <c r="H271" t="s">
        <v>87</v>
      </c>
      <c r="I271" t="s">
        <v>66</v>
      </c>
      <c r="J271" t="s">
        <v>87</v>
      </c>
      <c r="K271" t="s">
        <v>66</v>
      </c>
      <c r="L271" t="s">
        <v>1334</v>
      </c>
      <c r="M271" t="s">
        <v>66</v>
      </c>
      <c r="N271" t="s">
        <v>87</v>
      </c>
      <c r="O271" t="s">
        <v>66</v>
      </c>
      <c r="P271" t="s">
        <v>87</v>
      </c>
      <c r="Q271" t="s">
        <v>66</v>
      </c>
      <c r="R271" t="s">
        <v>87</v>
      </c>
      <c r="S271" t="s">
        <v>19</v>
      </c>
      <c r="T271" t="s">
        <v>19</v>
      </c>
      <c r="U271">
        <v>11</v>
      </c>
      <c r="V271">
        <v>11</v>
      </c>
      <c r="W271" s="20">
        <v>0.72727272727272696</v>
      </c>
      <c r="X271" s="20">
        <v>13.76</v>
      </c>
      <c r="Y271" s="20">
        <v>111.8</v>
      </c>
      <c r="Z271" s="20">
        <v>98</v>
      </c>
      <c r="AA271" s="20">
        <v>70</v>
      </c>
      <c r="AB271" s="20">
        <v>-3.0000000000000001E-3</v>
      </c>
      <c r="AC271" s="20">
        <v>1.79</v>
      </c>
      <c r="AD271" s="20">
        <v>105.5</v>
      </c>
      <c r="AE271" s="20">
        <v>103.7</v>
      </c>
      <c r="AF271" s="20">
        <v>1.79</v>
      </c>
      <c r="AG271" s="20">
        <v>111.7</v>
      </c>
      <c r="AH271" s="20">
        <v>97.6</v>
      </c>
      <c r="AI271" s="20">
        <v>0.82540000000000002</v>
      </c>
      <c r="AJ271" s="20">
        <v>-0.1</v>
      </c>
      <c r="AK271" s="20">
        <v>-9.0909090909090922E-3</v>
      </c>
      <c r="AL271" s="20">
        <v>1335</v>
      </c>
      <c r="AM271" s="20">
        <v>12.19</v>
      </c>
      <c r="AN271" s="20">
        <v>4.0999999999999996</v>
      </c>
      <c r="AO271" s="20">
        <v>869</v>
      </c>
      <c r="AP271" s="20">
        <v>780</v>
      </c>
      <c r="AQ271" s="20">
        <v>663</v>
      </c>
      <c r="AR271" s="20">
        <v>0.46899999999999997</v>
      </c>
      <c r="AS271" s="20">
        <v>82</v>
      </c>
      <c r="AT271" s="20">
        <v>239</v>
      </c>
      <c r="AU271" s="20">
        <v>0.34300000000000003</v>
      </c>
      <c r="AV271" s="20">
        <v>165</v>
      </c>
      <c r="AW271" s="20">
        <v>248</v>
      </c>
      <c r="AX271" s="20">
        <v>0.66500000000000004</v>
      </c>
      <c r="AY271" s="20">
        <v>115</v>
      </c>
      <c r="AZ271" s="20">
        <v>10.454545454545455</v>
      </c>
      <c r="BA271" s="20">
        <v>406</v>
      </c>
      <c r="BB271" s="20">
        <v>36.909090909090907</v>
      </c>
      <c r="BC271" s="20">
        <v>158</v>
      </c>
      <c r="BD271" s="20">
        <v>87</v>
      </c>
      <c r="BE271" s="20">
        <v>38</v>
      </c>
      <c r="BF271" s="20">
        <v>121</v>
      </c>
      <c r="BG271" s="20">
        <v>192</v>
      </c>
      <c r="BH271" s="20">
        <v>79</v>
      </c>
      <c r="BI271" s="20">
        <v>70.909000000000006</v>
      </c>
      <c r="BJ271" s="20">
        <v>8.0909999999999993</v>
      </c>
      <c r="BK271" s="20">
        <v>1.306</v>
      </c>
      <c r="BL271" s="20">
        <v>11</v>
      </c>
      <c r="BM271" s="20">
        <v>0.71899999999999997</v>
      </c>
      <c r="BN271" s="20">
        <v>21.7</v>
      </c>
      <c r="BO271" s="20">
        <v>22.5</v>
      </c>
      <c r="BP271" s="20">
        <v>3.5</v>
      </c>
      <c r="BQ271" s="20">
        <v>7.9090909090909092</v>
      </c>
      <c r="BR271" s="20">
        <v>17.5</v>
      </c>
      <c r="BS271" s="20">
        <v>39</v>
      </c>
      <c r="BT271" s="20">
        <v>0.59199999999999997</v>
      </c>
      <c r="BU271" s="20">
        <v>4</v>
      </c>
      <c r="BV271" s="66">
        <v>69</v>
      </c>
      <c r="BW271" s="66">
        <v>54</v>
      </c>
      <c r="BX271" s="66">
        <v>84</v>
      </c>
      <c r="BY271" s="66">
        <v>58</v>
      </c>
      <c r="BZ271" s="66">
        <v>48</v>
      </c>
      <c r="CA271" s="66">
        <v>47.5</v>
      </c>
      <c r="CB271" s="66">
        <v>39</v>
      </c>
      <c r="CC271" s="66">
        <v>55</v>
      </c>
      <c r="CD271" s="20">
        <v>0.54545454545454497</v>
      </c>
      <c r="CE271" s="20">
        <v>14.13</v>
      </c>
      <c r="CF271" s="20">
        <v>111.8</v>
      </c>
      <c r="CG271" s="20">
        <v>97.7</v>
      </c>
      <c r="CH271" s="20">
        <v>70.8</v>
      </c>
      <c r="CI271" s="20">
        <v>-9.1999999999999998E-2</v>
      </c>
      <c r="CJ271" s="20">
        <v>5.07</v>
      </c>
      <c r="CK271" s="20">
        <v>106</v>
      </c>
      <c r="CL271" s="20">
        <v>101</v>
      </c>
      <c r="CM271" s="20">
        <v>5.07</v>
      </c>
      <c r="CN271" s="20">
        <v>113.2</v>
      </c>
      <c r="CO271" s="20">
        <v>98.4</v>
      </c>
      <c r="CP271" s="63">
        <v>0.8337</v>
      </c>
      <c r="CQ271" s="20">
        <v>-1.5</v>
      </c>
      <c r="CR271" s="20">
        <v>-0.13636363636363635</v>
      </c>
      <c r="CS271" s="20">
        <v>1295</v>
      </c>
      <c r="CT271" s="20">
        <v>9.98</v>
      </c>
      <c r="CU271" s="20">
        <v>4.5199999999999996</v>
      </c>
      <c r="CV271" s="20">
        <v>864</v>
      </c>
      <c r="CW271" s="20">
        <v>804</v>
      </c>
      <c r="CX271" s="20">
        <v>645</v>
      </c>
      <c r="CY271" s="20">
        <v>0.44800000000000001</v>
      </c>
      <c r="CZ271" s="20">
        <v>89</v>
      </c>
      <c r="DA271" s="20">
        <v>255</v>
      </c>
      <c r="DB271" s="20">
        <v>0.34899999999999998</v>
      </c>
      <c r="DC271" s="20">
        <v>197</v>
      </c>
      <c r="DD271" s="20">
        <v>273</v>
      </c>
      <c r="DE271" s="20">
        <v>0.72199999999999998</v>
      </c>
      <c r="DF271" s="20">
        <v>128</v>
      </c>
      <c r="DG271" s="20">
        <v>11.636363636363637</v>
      </c>
      <c r="DH271" s="20">
        <v>426</v>
      </c>
      <c r="DI271" s="20">
        <v>38.727272727272727</v>
      </c>
      <c r="DJ271" s="20">
        <v>158</v>
      </c>
      <c r="DK271" s="20">
        <v>72</v>
      </c>
      <c r="DL271" s="20">
        <v>57</v>
      </c>
      <c r="DM271" s="20">
        <v>150</v>
      </c>
      <c r="DN271" s="20">
        <v>180</v>
      </c>
      <c r="DO271" s="20">
        <v>78.5</v>
      </c>
      <c r="DP271" s="20">
        <v>73.090999999999994</v>
      </c>
      <c r="DQ271" s="20">
        <v>5.4550000000000001</v>
      </c>
      <c r="DR271" s="20">
        <v>1.0529999999999999</v>
      </c>
      <c r="DS271" s="20">
        <v>13.635999999999999</v>
      </c>
      <c r="DT271" s="20">
        <v>0.48</v>
      </c>
      <c r="DU271" s="20">
        <v>23.2</v>
      </c>
      <c r="DV271" s="20">
        <v>24.8</v>
      </c>
      <c r="DW271" s="20">
        <v>5.2</v>
      </c>
      <c r="DX271" s="20">
        <v>6.5454545454545459</v>
      </c>
      <c r="DY271" s="20">
        <v>16.399999999999999</v>
      </c>
      <c r="DZ271" s="20">
        <v>129</v>
      </c>
      <c r="EA271" s="20">
        <v>0.53</v>
      </c>
      <c r="EB271" s="20">
        <v>-1</v>
      </c>
      <c r="EC271" s="66">
        <v>80</v>
      </c>
      <c r="ED271" s="66">
        <v>71</v>
      </c>
      <c r="EE271" s="66">
        <v>118</v>
      </c>
      <c r="EF271" s="66">
        <v>47</v>
      </c>
      <c r="EG271" s="66">
        <v>46</v>
      </c>
      <c r="EH271" s="66">
        <v>62.5</v>
      </c>
      <c r="EI271" s="66">
        <v>129</v>
      </c>
      <c r="EJ271" s="66">
        <v>96</v>
      </c>
      <c r="EK271" s="20">
        <v>10922.86</v>
      </c>
      <c r="EL271" s="20">
        <v>10956.4</v>
      </c>
      <c r="EM271" s="20">
        <v>72</v>
      </c>
      <c r="EN271" s="20">
        <v>107.84836363636363</v>
      </c>
      <c r="EO271" s="20">
        <v>12.635</v>
      </c>
      <c r="EP271" s="20">
        <v>119.7</v>
      </c>
      <c r="EQ271" s="21">
        <v>82</v>
      </c>
      <c r="ER271" s="21">
        <v>74</v>
      </c>
      <c r="ES271" s="61" t="s">
        <v>66</v>
      </c>
      <c r="ET271" s="61">
        <v>156</v>
      </c>
      <c r="EU271" s="61">
        <v>8</v>
      </c>
    </row>
    <row r="272" spans="1:151" x14ac:dyDescent="0.45">
      <c r="A272" s="64">
        <v>45288</v>
      </c>
      <c r="B272" s="21" t="s">
        <v>259</v>
      </c>
      <c r="C272" s="21">
        <v>226</v>
      </c>
      <c r="D272" s="21" t="s">
        <v>18</v>
      </c>
      <c r="E272" s="21">
        <v>317</v>
      </c>
      <c r="F272" s="50" t="s">
        <v>558</v>
      </c>
      <c r="G272" t="s">
        <v>259</v>
      </c>
      <c r="H272" t="s">
        <v>18</v>
      </c>
      <c r="I272" t="s">
        <v>259</v>
      </c>
      <c r="J272" t="s">
        <v>18</v>
      </c>
      <c r="K272" t="s">
        <v>453</v>
      </c>
      <c r="L272" t="s">
        <v>18</v>
      </c>
      <c r="M272" t="s">
        <v>679</v>
      </c>
      <c r="N272" t="s">
        <v>18</v>
      </c>
      <c r="O272" t="s">
        <v>259</v>
      </c>
      <c r="P272" t="s">
        <v>18</v>
      </c>
      <c r="Q272" t="s">
        <v>453</v>
      </c>
      <c r="R272" t="s">
        <v>18</v>
      </c>
      <c r="S272" t="s">
        <v>19</v>
      </c>
      <c r="T272" t="s">
        <v>19</v>
      </c>
      <c r="U272">
        <v>10</v>
      </c>
      <c r="V272">
        <v>10</v>
      </c>
      <c r="W272" s="20">
        <v>0.72727272727272696</v>
      </c>
      <c r="X272" s="20">
        <v>-2.08</v>
      </c>
      <c r="Y272" s="20">
        <v>100.9</v>
      </c>
      <c r="Z272" s="20">
        <v>103</v>
      </c>
      <c r="AA272" s="20">
        <v>66.8</v>
      </c>
      <c r="AB272" s="20">
        <v>0.22600000000000001</v>
      </c>
      <c r="AC272" s="20">
        <v>-2.72</v>
      </c>
      <c r="AD272" s="20">
        <v>103</v>
      </c>
      <c r="AE272" s="20">
        <v>105.7</v>
      </c>
      <c r="AF272" s="20">
        <v>-2.72</v>
      </c>
      <c r="AG272" s="20">
        <v>99.5</v>
      </c>
      <c r="AH272" s="20">
        <v>103.1</v>
      </c>
      <c r="AI272" s="20">
        <v>0.39879999999999999</v>
      </c>
      <c r="AJ272" s="20">
        <v>-0.8</v>
      </c>
      <c r="AK272" s="20">
        <v>-0.08</v>
      </c>
      <c r="AL272" s="20">
        <v>1195</v>
      </c>
      <c r="AM272" s="20">
        <v>0.08</v>
      </c>
      <c r="AN272" s="20">
        <v>0.98</v>
      </c>
      <c r="AO272" s="20">
        <v>787</v>
      </c>
      <c r="AP272" s="20">
        <v>760</v>
      </c>
      <c r="AQ272" s="20">
        <v>609</v>
      </c>
      <c r="AR272" s="20">
        <v>0.438</v>
      </c>
      <c r="AS272" s="20">
        <v>61</v>
      </c>
      <c r="AT272" s="20">
        <v>208</v>
      </c>
      <c r="AU272" s="20">
        <v>0.29299999999999998</v>
      </c>
      <c r="AV272" s="20">
        <v>192</v>
      </c>
      <c r="AW272" s="20">
        <v>254</v>
      </c>
      <c r="AX272" s="20">
        <v>0.75600000000000001</v>
      </c>
      <c r="AY272" s="20">
        <v>104</v>
      </c>
      <c r="AZ272" s="20">
        <v>10.4</v>
      </c>
      <c r="BA272" s="20">
        <v>402</v>
      </c>
      <c r="BB272" s="20">
        <v>40.200000000000003</v>
      </c>
      <c r="BC272" s="20">
        <v>134</v>
      </c>
      <c r="BD272" s="20">
        <v>70</v>
      </c>
      <c r="BE272" s="20">
        <v>47</v>
      </c>
      <c r="BF272" s="20">
        <v>150</v>
      </c>
      <c r="BG272" s="20">
        <v>214</v>
      </c>
      <c r="BH272" s="20">
        <v>71.5</v>
      </c>
      <c r="BI272" s="20">
        <v>69.090999999999994</v>
      </c>
      <c r="BJ272" s="20">
        <v>2.4550000000000001</v>
      </c>
      <c r="BK272" s="20">
        <v>0.89300000000000002</v>
      </c>
      <c r="BL272" s="20">
        <v>13.635999999999999</v>
      </c>
      <c r="BM272" s="20">
        <v>0.46700000000000003</v>
      </c>
      <c r="BN272" s="20">
        <v>18.899999999999999</v>
      </c>
      <c r="BO272" s="20">
        <v>23.1</v>
      </c>
      <c r="BP272" s="20">
        <v>4.3</v>
      </c>
      <c r="BQ272" s="20">
        <v>6.3636363636363633</v>
      </c>
      <c r="BR272" s="20">
        <v>19.5</v>
      </c>
      <c r="BS272" s="20">
        <v>132</v>
      </c>
      <c r="BT272" s="20">
        <v>0.52700000000000002</v>
      </c>
      <c r="BU272" s="20">
        <v>0</v>
      </c>
      <c r="BV272" s="66">
        <v>196</v>
      </c>
      <c r="BW272" s="66">
        <v>140</v>
      </c>
      <c r="BX272" s="66">
        <v>97</v>
      </c>
      <c r="BY272" s="66">
        <v>240</v>
      </c>
      <c r="BZ272" s="66">
        <v>192</v>
      </c>
      <c r="CA272" s="66">
        <v>131.19999999999999</v>
      </c>
      <c r="CB272" s="66">
        <v>132</v>
      </c>
      <c r="CC272" s="66">
        <v>266</v>
      </c>
      <c r="CD272" s="20">
        <v>0.45454545454545398</v>
      </c>
      <c r="CE272" s="20">
        <v>9.07</v>
      </c>
      <c r="CF272" s="20">
        <v>105.3</v>
      </c>
      <c r="CG272" s="20">
        <v>96.2</v>
      </c>
      <c r="CH272" s="20">
        <v>66.2</v>
      </c>
      <c r="CI272" s="20">
        <v>-0.19800000000000001</v>
      </c>
      <c r="CJ272" s="20">
        <v>0.15</v>
      </c>
      <c r="CK272" s="20">
        <v>102.8</v>
      </c>
      <c r="CL272" s="20">
        <v>102.6</v>
      </c>
      <c r="CM272" s="20">
        <v>0.15</v>
      </c>
      <c r="CN272" s="20">
        <v>104.5</v>
      </c>
      <c r="CO272" s="20">
        <v>97.2</v>
      </c>
      <c r="CP272" s="63">
        <v>0.69710000000000005</v>
      </c>
      <c r="CQ272" s="20">
        <v>-2.8</v>
      </c>
      <c r="CR272" s="20">
        <v>-0.27999999999999997</v>
      </c>
      <c r="CS272" s="20">
        <v>1203</v>
      </c>
      <c r="CT272" s="20">
        <v>5.25</v>
      </c>
      <c r="CU272" s="20">
        <v>1.75</v>
      </c>
      <c r="CV272" s="20">
        <v>745</v>
      </c>
      <c r="CW272" s="20">
        <v>682</v>
      </c>
      <c r="CX272" s="20">
        <v>614</v>
      </c>
      <c r="CY272" s="20">
        <v>0.42199999999999999</v>
      </c>
      <c r="CZ272" s="20">
        <v>48</v>
      </c>
      <c r="DA272" s="20">
        <v>163</v>
      </c>
      <c r="DB272" s="20">
        <v>0.29399999999999998</v>
      </c>
      <c r="DC272" s="20">
        <v>179</v>
      </c>
      <c r="DD272" s="20">
        <v>248</v>
      </c>
      <c r="DE272" s="20">
        <v>0.72199999999999998</v>
      </c>
      <c r="DF272" s="20">
        <v>124</v>
      </c>
      <c r="DG272" s="20">
        <v>12.4</v>
      </c>
      <c r="DH272" s="20">
        <v>404</v>
      </c>
      <c r="DI272" s="20">
        <v>40.4</v>
      </c>
      <c r="DJ272" s="20">
        <v>130</v>
      </c>
      <c r="DK272" s="20">
        <v>67</v>
      </c>
      <c r="DL272" s="20">
        <v>37</v>
      </c>
      <c r="DM272" s="20">
        <v>130</v>
      </c>
      <c r="DN272" s="20">
        <v>215</v>
      </c>
      <c r="DO272" s="20">
        <v>67.7</v>
      </c>
      <c r="DP272" s="20">
        <v>62</v>
      </c>
      <c r="DQ272" s="20">
        <v>5.7270000000000003</v>
      </c>
      <c r="DR272" s="20">
        <v>1</v>
      </c>
      <c r="DS272" s="20">
        <v>11.818</v>
      </c>
      <c r="DT272" s="20">
        <v>0.51500000000000001</v>
      </c>
      <c r="DU272" s="20">
        <v>14.8</v>
      </c>
      <c r="DV272" s="20">
        <v>22.5</v>
      </c>
      <c r="DW272" s="20">
        <v>3.4</v>
      </c>
      <c r="DX272" s="20">
        <v>6.0909090909090908</v>
      </c>
      <c r="DY272" s="20">
        <v>19.5</v>
      </c>
      <c r="DZ272" s="20">
        <v>280</v>
      </c>
      <c r="EA272" s="20">
        <v>0.436</v>
      </c>
      <c r="EB272" s="20">
        <v>0</v>
      </c>
      <c r="EC272" s="66">
        <v>172</v>
      </c>
      <c r="ED272" s="66">
        <v>96</v>
      </c>
      <c r="EE272" s="66">
        <v>230</v>
      </c>
      <c r="EF272" s="66">
        <v>113</v>
      </c>
      <c r="EG272" s="66">
        <v>84</v>
      </c>
      <c r="EH272" s="66">
        <v>125.8</v>
      </c>
      <c r="EI272" s="66">
        <v>280</v>
      </c>
      <c r="EJ272" s="66">
        <v>135</v>
      </c>
      <c r="EK272" s="20">
        <v>9706.58</v>
      </c>
      <c r="EL272" s="20">
        <v>10845.9</v>
      </c>
      <c r="EM272" s="20">
        <v>83.055636363636353</v>
      </c>
      <c r="EN272" s="20">
        <v>75.205454545454543</v>
      </c>
      <c r="EO272" s="20">
        <v>14.078999999999999</v>
      </c>
      <c r="EP272" s="20">
        <v>162.54</v>
      </c>
      <c r="EQ272" s="21">
        <v>62</v>
      </c>
      <c r="ER272" s="21">
        <v>69</v>
      </c>
      <c r="ES272" s="61" t="s">
        <v>18</v>
      </c>
      <c r="ET272" s="61">
        <v>131</v>
      </c>
      <c r="EU272" s="61">
        <v>-7</v>
      </c>
    </row>
    <row r="273" spans="1:151" x14ac:dyDescent="0.45">
      <c r="A273" s="64">
        <v>45288</v>
      </c>
      <c r="B273" s="21" t="s">
        <v>376</v>
      </c>
      <c r="C273" s="21">
        <v>296</v>
      </c>
      <c r="D273" s="21" t="s">
        <v>354</v>
      </c>
      <c r="E273" s="21">
        <v>145</v>
      </c>
      <c r="F273" s="50" t="s">
        <v>558</v>
      </c>
      <c r="G273" t="s">
        <v>376</v>
      </c>
      <c r="H273" t="s">
        <v>354</v>
      </c>
      <c r="I273" t="s">
        <v>376</v>
      </c>
      <c r="J273" t="s">
        <v>354</v>
      </c>
      <c r="K273" t="s">
        <v>376</v>
      </c>
      <c r="L273" t="s">
        <v>354</v>
      </c>
      <c r="M273" t="s">
        <v>701</v>
      </c>
      <c r="N273" t="s">
        <v>728</v>
      </c>
      <c r="O273" t="s">
        <v>1390</v>
      </c>
      <c r="P273" t="s">
        <v>354</v>
      </c>
      <c r="Q273" t="s">
        <v>376</v>
      </c>
      <c r="R273" t="s">
        <v>354</v>
      </c>
      <c r="S273" t="s">
        <v>216</v>
      </c>
      <c r="T273" t="s">
        <v>216</v>
      </c>
      <c r="U273">
        <v>12</v>
      </c>
      <c r="V273">
        <v>13</v>
      </c>
      <c r="W273" s="20">
        <v>0.38461538461538503</v>
      </c>
      <c r="X273" s="20">
        <v>-13.69</v>
      </c>
      <c r="Y273" s="20">
        <v>96.6</v>
      </c>
      <c r="Z273" s="20">
        <v>110.3</v>
      </c>
      <c r="AA273" s="20">
        <v>68</v>
      </c>
      <c r="AB273" s="20">
        <v>-8.0000000000000002E-3</v>
      </c>
      <c r="AC273" s="20">
        <v>0.46</v>
      </c>
      <c r="AD273" s="20">
        <v>104.7</v>
      </c>
      <c r="AE273" s="20">
        <v>104.2</v>
      </c>
      <c r="AF273" s="20">
        <v>0.46</v>
      </c>
      <c r="AG273" s="20">
        <v>98.2</v>
      </c>
      <c r="AH273" s="20">
        <v>110.1</v>
      </c>
      <c r="AI273" s="20">
        <v>0.21060000000000001</v>
      </c>
      <c r="AJ273" s="20">
        <v>-6.1</v>
      </c>
      <c r="AK273" s="20">
        <v>-0.5083333333333333</v>
      </c>
      <c r="AL273" s="20">
        <v>1007</v>
      </c>
      <c r="AM273" s="20">
        <v>-14.3</v>
      </c>
      <c r="AN273" s="20">
        <v>-1.9</v>
      </c>
      <c r="AO273" s="20">
        <v>921</v>
      </c>
      <c r="AP273" s="20">
        <v>1000</v>
      </c>
      <c r="AQ273" s="20">
        <v>739</v>
      </c>
      <c r="AR273" s="20">
        <v>0.45600000000000002</v>
      </c>
      <c r="AS273" s="20">
        <v>91</v>
      </c>
      <c r="AT273" s="20">
        <v>276</v>
      </c>
      <c r="AU273" s="20">
        <v>0.33</v>
      </c>
      <c r="AV273" s="20">
        <v>156</v>
      </c>
      <c r="AW273" s="20">
        <v>223</v>
      </c>
      <c r="AX273" s="20">
        <v>0.7</v>
      </c>
      <c r="AY273" s="20">
        <v>75</v>
      </c>
      <c r="AZ273" s="20">
        <v>6.25</v>
      </c>
      <c r="BA273" s="20">
        <v>421</v>
      </c>
      <c r="BB273" s="20">
        <v>35.083333333333336</v>
      </c>
      <c r="BC273" s="20">
        <v>162</v>
      </c>
      <c r="BD273" s="20">
        <v>59</v>
      </c>
      <c r="BE273" s="20">
        <v>37</v>
      </c>
      <c r="BF273" s="20">
        <v>148</v>
      </c>
      <c r="BG273" s="20">
        <v>178</v>
      </c>
      <c r="BH273" s="20">
        <v>70.8</v>
      </c>
      <c r="BI273" s="20">
        <v>76.923000000000002</v>
      </c>
      <c r="BJ273" s="20">
        <v>-6.077</v>
      </c>
      <c r="BK273" s="20">
        <v>1.095</v>
      </c>
      <c r="BL273" s="20">
        <v>11.385</v>
      </c>
      <c r="BM273" s="20">
        <v>0.39900000000000002</v>
      </c>
      <c r="BN273" s="20">
        <v>21.2</v>
      </c>
      <c r="BO273" s="20">
        <v>17.2</v>
      </c>
      <c r="BP273" s="20">
        <v>2.8</v>
      </c>
      <c r="BQ273" s="20">
        <v>4.5384615384615383</v>
      </c>
      <c r="BR273" s="20">
        <v>13.7</v>
      </c>
      <c r="BS273" s="20">
        <v>294</v>
      </c>
      <c r="BT273" s="20">
        <v>0.42299999999999999</v>
      </c>
      <c r="BU273" s="20">
        <v>0</v>
      </c>
      <c r="BV273" s="66">
        <v>321</v>
      </c>
      <c r="BW273" s="66">
        <v>285</v>
      </c>
      <c r="BX273" s="66">
        <v>304</v>
      </c>
      <c r="BY273" s="66">
        <v>337</v>
      </c>
      <c r="BZ273" s="66">
        <v>322</v>
      </c>
      <c r="CA273" s="66">
        <v>255.3</v>
      </c>
      <c r="CB273" s="66">
        <v>294</v>
      </c>
      <c r="CC273" s="66">
        <v>268</v>
      </c>
      <c r="CD273" s="20">
        <v>0.46153846153846201</v>
      </c>
      <c r="CE273" s="20">
        <v>-7.43</v>
      </c>
      <c r="CF273" s="20">
        <v>104.6</v>
      </c>
      <c r="CG273" s="20">
        <v>112</v>
      </c>
      <c r="CH273" s="20">
        <v>72.599999999999994</v>
      </c>
      <c r="CI273" s="20">
        <v>-6.0000000000000001E-3</v>
      </c>
      <c r="CJ273" s="20">
        <v>-6.22</v>
      </c>
      <c r="CK273" s="20">
        <v>100.8</v>
      </c>
      <c r="CL273" s="20">
        <v>107</v>
      </c>
      <c r="CM273" s="20">
        <v>-6.22</v>
      </c>
      <c r="CN273" s="20">
        <v>105.8</v>
      </c>
      <c r="CO273" s="20">
        <v>113.5</v>
      </c>
      <c r="CP273" s="63">
        <v>0.30919999999999997</v>
      </c>
      <c r="CQ273" s="20">
        <v>-5.5</v>
      </c>
      <c r="CR273" s="20">
        <v>-0.42307692307692307</v>
      </c>
      <c r="CS273" s="20">
        <v>1056</v>
      </c>
      <c r="CT273" s="20">
        <v>-5.51</v>
      </c>
      <c r="CU273" s="20">
        <v>-4.12</v>
      </c>
      <c r="CV273" s="20">
        <v>1025</v>
      </c>
      <c r="CW273" s="20">
        <v>1043</v>
      </c>
      <c r="CX273" s="20">
        <v>809</v>
      </c>
      <c r="CY273" s="20">
        <v>0.439</v>
      </c>
      <c r="CZ273" s="20">
        <v>89</v>
      </c>
      <c r="DA273" s="20">
        <v>278</v>
      </c>
      <c r="DB273" s="20">
        <v>0.32</v>
      </c>
      <c r="DC273" s="20">
        <v>226</v>
      </c>
      <c r="DD273" s="20">
        <v>308</v>
      </c>
      <c r="DE273" s="20">
        <v>0.73399999999999999</v>
      </c>
      <c r="DF273" s="20">
        <v>159</v>
      </c>
      <c r="DG273" s="20">
        <v>12.23076923076923</v>
      </c>
      <c r="DH273" s="20">
        <v>471</v>
      </c>
      <c r="DI273" s="20">
        <v>36.230769230769234</v>
      </c>
      <c r="DJ273" s="20">
        <v>178</v>
      </c>
      <c r="DK273" s="20">
        <v>82</v>
      </c>
      <c r="DL273" s="20">
        <v>50</v>
      </c>
      <c r="DM273" s="20">
        <v>157</v>
      </c>
      <c r="DN273" s="20">
        <v>262</v>
      </c>
      <c r="DO273" s="20">
        <v>78.8</v>
      </c>
      <c r="DP273" s="20">
        <v>80.230999999999995</v>
      </c>
      <c r="DQ273" s="20">
        <v>-1.385</v>
      </c>
      <c r="DR273" s="20">
        <v>1.1339999999999999</v>
      </c>
      <c r="DS273" s="20">
        <v>12.077</v>
      </c>
      <c r="DT273" s="20">
        <v>0.52200000000000002</v>
      </c>
      <c r="DU273" s="20">
        <v>21.4</v>
      </c>
      <c r="DV273" s="20">
        <v>23.7</v>
      </c>
      <c r="DW273" s="20">
        <v>3.8</v>
      </c>
      <c r="DX273" s="20">
        <v>6.3076923076923075</v>
      </c>
      <c r="DY273" s="20">
        <v>20.2</v>
      </c>
      <c r="DZ273" s="20">
        <v>340</v>
      </c>
      <c r="EA273" s="20">
        <v>0.39100000000000001</v>
      </c>
      <c r="EB273" s="20">
        <v>0</v>
      </c>
      <c r="EC273" s="66">
        <v>273</v>
      </c>
      <c r="ED273" s="66">
        <v>286</v>
      </c>
      <c r="EE273" s="66">
        <v>289</v>
      </c>
      <c r="EF273" s="66">
        <v>283</v>
      </c>
      <c r="EG273" s="66">
        <v>266</v>
      </c>
      <c r="EH273" s="66">
        <v>240.3</v>
      </c>
      <c r="EI273" s="66">
        <v>340</v>
      </c>
      <c r="EJ273" s="66">
        <v>325</v>
      </c>
      <c r="EK273" s="20">
        <v>10819.199999999999</v>
      </c>
      <c r="EL273" s="20">
        <v>11537.38</v>
      </c>
      <c r="EM273" s="20">
        <v>71.81307692307692</v>
      </c>
      <c r="EN273" s="20">
        <v>54.811</v>
      </c>
      <c r="EO273" s="20">
        <v>10.0558</v>
      </c>
      <c r="EP273" s="20">
        <v>183.39999999999998</v>
      </c>
      <c r="EQ273" s="21">
        <v>75</v>
      </c>
      <c r="ER273" s="21">
        <v>81</v>
      </c>
      <c r="ES273" s="61" t="s">
        <v>354</v>
      </c>
      <c r="ET273" s="61">
        <v>156</v>
      </c>
      <c r="EU273" s="61">
        <v>-6</v>
      </c>
    </row>
    <row r="274" spans="1:151" x14ac:dyDescent="0.45">
      <c r="A274" s="64">
        <v>45288</v>
      </c>
      <c r="B274" s="21" t="s">
        <v>397</v>
      </c>
      <c r="C274" s="21">
        <v>146</v>
      </c>
      <c r="D274" s="21" t="s">
        <v>377</v>
      </c>
      <c r="E274" s="21">
        <v>7</v>
      </c>
      <c r="F274" s="50" t="s">
        <v>1644</v>
      </c>
      <c r="G274" t="s">
        <v>537</v>
      </c>
      <c r="H274" t="s">
        <v>377</v>
      </c>
      <c r="I274" t="s">
        <v>537</v>
      </c>
      <c r="J274" t="s">
        <v>377</v>
      </c>
      <c r="K274" t="s">
        <v>1322</v>
      </c>
      <c r="L274" t="s">
        <v>1311</v>
      </c>
      <c r="M274" t="s">
        <v>397</v>
      </c>
      <c r="N274" t="s">
        <v>377</v>
      </c>
      <c r="O274" t="s">
        <v>397</v>
      </c>
      <c r="P274" t="s">
        <v>377</v>
      </c>
      <c r="Q274" t="s">
        <v>498</v>
      </c>
      <c r="R274" t="s">
        <v>377</v>
      </c>
      <c r="S274" t="s">
        <v>312</v>
      </c>
      <c r="T274" t="s">
        <v>149</v>
      </c>
      <c r="U274">
        <v>11</v>
      </c>
      <c r="V274">
        <v>12</v>
      </c>
      <c r="W274" s="20">
        <v>9.0909090909090898E-2</v>
      </c>
      <c r="X274" s="20">
        <v>-18.59</v>
      </c>
      <c r="Y274" s="20">
        <v>91.5</v>
      </c>
      <c r="Z274" s="20">
        <v>110.1</v>
      </c>
      <c r="AA274" s="20">
        <v>72.7</v>
      </c>
      <c r="AB274" s="20">
        <v>-3.5999999999999997E-2</v>
      </c>
      <c r="AC274" s="20">
        <v>3</v>
      </c>
      <c r="AD274" s="20">
        <v>104.6</v>
      </c>
      <c r="AE274" s="20">
        <v>101.6</v>
      </c>
      <c r="AF274" s="20">
        <v>3</v>
      </c>
      <c r="AG274" s="20">
        <v>90.4</v>
      </c>
      <c r="AH274" s="20">
        <v>110.6</v>
      </c>
      <c r="AI274" s="20">
        <v>8.9300000000000004E-2</v>
      </c>
      <c r="AJ274" s="20">
        <v>-7.4</v>
      </c>
      <c r="AK274" s="20">
        <v>-0.67272727272727273</v>
      </c>
      <c r="AL274" s="20">
        <v>942</v>
      </c>
      <c r="AM274" s="20">
        <v>-19.22</v>
      </c>
      <c r="AN274" s="20">
        <v>-1.1299999999999999</v>
      </c>
      <c r="AO274" s="20">
        <v>685</v>
      </c>
      <c r="AP274" s="20">
        <v>884</v>
      </c>
      <c r="AQ274" s="20">
        <v>626</v>
      </c>
      <c r="AR274" s="20">
        <v>0.39100000000000001</v>
      </c>
      <c r="AS274" s="20">
        <v>60</v>
      </c>
      <c r="AT274" s="20">
        <v>210</v>
      </c>
      <c r="AU274" s="20">
        <v>0.28599999999999998</v>
      </c>
      <c r="AV274" s="20">
        <v>135</v>
      </c>
      <c r="AW274" s="20">
        <v>189</v>
      </c>
      <c r="AX274" s="20">
        <v>0.71399999999999997</v>
      </c>
      <c r="AY274" s="20">
        <v>80</v>
      </c>
      <c r="AZ274" s="20">
        <v>7.2727272727272725</v>
      </c>
      <c r="BA274" s="20">
        <v>351</v>
      </c>
      <c r="BB274" s="20">
        <v>31.90909090909091</v>
      </c>
      <c r="BC274" s="20">
        <v>112</v>
      </c>
      <c r="BD274" s="20">
        <v>72</v>
      </c>
      <c r="BE274" s="20">
        <v>22</v>
      </c>
      <c r="BF274" s="20">
        <v>167</v>
      </c>
      <c r="BG274" s="20">
        <v>220</v>
      </c>
      <c r="BH274" s="20">
        <v>62.3</v>
      </c>
      <c r="BI274" s="20">
        <v>80.364000000000004</v>
      </c>
      <c r="BJ274" s="20">
        <v>-18.091000000000001</v>
      </c>
      <c r="BK274" s="20">
        <v>0.67100000000000004</v>
      </c>
      <c r="BL274" s="20">
        <v>15.182</v>
      </c>
      <c r="BM274" s="20">
        <v>0.43099999999999999</v>
      </c>
      <c r="BN274" s="20">
        <v>19.100000000000001</v>
      </c>
      <c r="BO274" s="20">
        <v>17.2</v>
      </c>
      <c r="BP274" s="20">
        <v>2</v>
      </c>
      <c r="BQ274" s="20">
        <v>6.5454545454545459</v>
      </c>
      <c r="BR274" s="20">
        <v>20</v>
      </c>
      <c r="BS274" s="20">
        <v>349</v>
      </c>
      <c r="BT274" s="20">
        <v>0.376</v>
      </c>
      <c r="BU274" s="20">
        <v>0</v>
      </c>
      <c r="BV274" s="66">
        <v>346</v>
      </c>
      <c r="BW274" s="66">
        <v>358</v>
      </c>
      <c r="BX274" s="66">
        <v>330</v>
      </c>
      <c r="BY274" s="66">
        <v>355</v>
      </c>
      <c r="BZ274" s="66">
        <v>349</v>
      </c>
      <c r="CA274" s="66">
        <v>291.5</v>
      </c>
      <c r="CB274" s="66">
        <v>349</v>
      </c>
      <c r="CC274" s="66">
        <v>358</v>
      </c>
      <c r="CD274" s="20">
        <v>0.53846153846153799</v>
      </c>
      <c r="CE274" s="20">
        <v>-6.56</v>
      </c>
      <c r="CF274" s="20">
        <v>100.8</v>
      </c>
      <c r="CG274" s="20">
        <v>107.4</v>
      </c>
      <c r="CH274" s="20">
        <v>74.400000000000006</v>
      </c>
      <c r="CI274" s="20">
        <v>2.7E-2</v>
      </c>
      <c r="CJ274" s="20">
        <v>-3.62</v>
      </c>
      <c r="CK274" s="20">
        <v>100.4</v>
      </c>
      <c r="CL274" s="20">
        <v>104</v>
      </c>
      <c r="CM274" s="20">
        <v>-3.62</v>
      </c>
      <c r="CN274" s="20">
        <v>101.8</v>
      </c>
      <c r="CO274" s="20">
        <v>107.9</v>
      </c>
      <c r="CP274" s="63">
        <v>0.34010000000000001</v>
      </c>
      <c r="CQ274" s="20">
        <v>-4</v>
      </c>
      <c r="CR274" s="20">
        <v>-0.33333333333333331</v>
      </c>
      <c r="CS274" s="20">
        <v>1108</v>
      </c>
      <c r="CT274" s="20">
        <v>-6.28</v>
      </c>
      <c r="CU274" s="20">
        <v>-5.03</v>
      </c>
      <c r="CV274" s="20">
        <v>998</v>
      </c>
      <c r="CW274" s="20">
        <v>974</v>
      </c>
      <c r="CX274" s="20">
        <v>814</v>
      </c>
      <c r="CY274" s="20">
        <v>0.439</v>
      </c>
      <c r="CZ274" s="20">
        <v>97</v>
      </c>
      <c r="DA274" s="20">
        <v>294</v>
      </c>
      <c r="DB274" s="20">
        <v>0.33</v>
      </c>
      <c r="DC274" s="20">
        <v>187</v>
      </c>
      <c r="DD274" s="20">
        <v>265</v>
      </c>
      <c r="DE274" s="20">
        <v>0.70599999999999996</v>
      </c>
      <c r="DF274" s="20">
        <v>151</v>
      </c>
      <c r="DG274" s="20">
        <v>12.583333333333334</v>
      </c>
      <c r="DH274" s="20">
        <v>490</v>
      </c>
      <c r="DI274" s="20">
        <v>40.833333333333336</v>
      </c>
      <c r="DJ274" s="20">
        <v>175</v>
      </c>
      <c r="DK274" s="20">
        <v>107</v>
      </c>
      <c r="DL274" s="20">
        <v>41</v>
      </c>
      <c r="DM274" s="20">
        <v>185</v>
      </c>
      <c r="DN274" s="20">
        <v>247</v>
      </c>
      <c r="DO274" s="20">
        <v>76.8</v>
      </c>
      <c r="DP274" s="20">
        <v>74.923000000000002</v>
      </c>
      <c r="DQ274" s="20">
        <v>1.8460000000000001</v>
      </c>
      <c r="DR274" s="20">
        <v>0.94599999999999995</v>
      </c>
      <c r="DS274" s="20">
        <v>14.231</v>
      </c>
      <c r="DT274" s="20">
        <v>0.57799999999999996</v>
      </c>
      <c r="DU274" s="20">
        <v>22.6</v>
      </c>
      <c r="DV274" s="20">
        <v>20.399999999999999</v>
      </c>
      <c r="DW274" s="20">
        <v>3.2</v>
      </c>
      <c r="DX274" s="20">
        <v>8.2307692307692299</v>
      </c>
      <c r="DY274" s="20">
        <v>19</v>
      </c>
      <c r="DZ274" s="20">
        <v>203</v>
      </c>
      <c r="EA274" s="20">
        <v>0.48199999999999998</v>
      </c>
      <c r="EB274" s="20">
        <v>0</v>
      </c>
      <c r="EC274" s="66">
        <v>223</v>
      </c>
      <c r="ED274" s="66">
        <v>269</v>
      </c>
      <c r="EE274" s="66">
        <v>212</v>
      </c>
      <c r="EF274" s="66">
        <v>241</v>
      </c>
      <c r="EG274" s="66">
        <v>256</v>
      </c>
      <c r="EH274" s="66">
        <v>198</v>
      </c>
      <c r="EI274" s="66">
        <v>205</v>
      </c>
      <c r="EJ274" s="66">
        <v>249</v>
      </c>
      <c r="EK274" s="20">
        <v>9827.1</v>
      </c>
      <c r="EL274" s="20">
        <v>11098.08</v>
      </c>
      <c r="EM274" s="20">
        <v>124.95953846153846</v>
      </c>
      <c r="EN274" s="20">
        <v>93.148363636363641</v>
      </c>
      <c r="EO274" s="20">
        <v>14.12</v>
      </c>
      <c r="EP274" s="20">
        <v>176.358</v>
      </c>
      <c r="EQ274" s="21">
        <v>69</v>
      </c>
      <c r="ER274" s="21">
        <v>86</v>
      </c>
      <c r="ES274" s="61" t="s">
        <v>377</v>
      </c>
      <c r="ET274" s="61">
        <v>155</v>
      </c>
      <c r="EU274" s="61">
        <v>-17</v>
      </c>
    </row>
    <row r="275" spans="1:151" x14ac:dyDescent="0.45">
      <c r="A275" s="64">
        <v>45288</v>
      </c>
      <c r="B275" s="21" t="s">
        <v>255</v>
      </c>
      <c r="C275" s="21">
        <v>347</v>
      </c>
      <c r="D275" s="21" t="s">
        <v>226</v>
      </c>
      <c r="E275" s="21">
        <v>182</v>
      </c>
      <c r="F275" s="50" t="s">
        <v>558</v>
      </c>
      <c r="G275" t="s">
        <v>255</v>
      </c>
      <c r="H275" t="s">
        <v>226</v>
      </c>
      <c r="I275" t="s">
        <v>255</v>
      </c>
      <c r="J275" t="s">
        <v>226</v>
      </c>
      <c r="K275" t="s">
        <v>461</v>
      </c>
      <c r="L275" t="s">
        <v>226</v>
      </c>
      <c r="M275" t="s">
        <v>1265</v>
      </c>
      <c r="N275" t="s">
        <v>226</v>
      </c>
      <c r="O275" t="s">
        <v>255</v>
      </c>
      <c r="P275" t="s">
        <v>226</v>
      </c>
      <c r="Q275" t="s">
        <v>461</v>
      </c>
      <c r="R275" t="s">
        <v>226</v>
      </c>
      <c r="S275" t="s">
        <v>182</v>
      </c>
      <c r="T275" t="s">
        <v>182</v>
      </c>
      <c r="U275">
        <v>8</v>
      </c>
      <c r="V275">
        <v>8</v>
      </c>
      <c r="W275" s="20">
        <v>0.63636363636363602</v>
      </c>
      <c r="X275" s="20">
        <v>4.75</v>
      </c>
      <c r="Y275" s="20">
        <v>106</v>
      </c>
      <c r="Z275" s="20">
        <v>101.3</v>
      </c>
      <c r="AA275" s="20">
        <v>64</v>
      </c>
      <c r="AB275" s="20">
        <v>-5.8999999999999997E-2</v>
      </c>
      <c r="AC275" s="20">
        <v>3.64</v>
      </c>
      <c r="AD275" s="20">
        <v>104.4</v>
      </c>
      <c r="AE275" s="20">
        <v>100.7</v>
      </c>
      <c r="AF275" s="20">
        <v>3.64</v>
      </c>
      <c r="AG275" s="20">
        <v>104.3</v>
      </c>
      <c r="AH275" s="20">
        <v>100.3</v>
      </c>
      <c r="AI275" s="20">
        <v>0.61009999999999998</v>
      </c>
      <c r="AJ275" s="20">
        <v>-1.8</v>
      </c>
      <c r="AK275" s="20">
        <v>-0.22500000000000001</v>
      </c>
      <c r="AL275" s="20">
        <v>1214</v>
      </c>
      <c r="AM275" s="20">
        <v>3.38</v>
      </c>
      <c r="AN275" s="20">
        <v>1</v>
      </c>
      <c r="AO275" s="20">
        <v>816</v>
      </c>
      <c r="AP275" s="20">
        <v>650</v>
      </c>
      <c r="AQ275" s="20">
        <v>623</v>
      </c>
      <c r="AR275" s="20">
        <v>0.44600000000000001</v>
      </c>
      <c r="AS275" s="20">
        <v>93</v>
      </c>
      <c r="AT275" s="20">
        <v>267</v>
      </c>
      <c r="AU275" s="20">
        <v>0.34799999999999998</v>
      </c>
      <c r="AV275" s="20">
        <v>167</v>
      </c>
      <c r="AW275" s="20">
        <v>213</v>
      </c>
      <c r="AX275" s="20">
        <v>0.78400000000000003</v>
      </c>
      <c r="AY275" s="20">
        <v>88</v>
      </c>
      <c r="AZ275" s="20">
        <v>11</v>
      </c>
      <c r="BA275" s="20">
        <v>380</v>
      </c>
      <c r="BB275" s="20">
        <v>47.5</v>
      </c>
      <c r="BC275" s="20">
        <v>143</v>
      </c>
      <c r="BD275" s="20">
        <v>71</v>
      </c>
      <c r="BE275" s="20">
        <v>13</v>
      </c>
      <c r="BF275" s="20">
        <v>110</v>
      </c>
      <c r="BG275" s="20">
        <v>151</v>
      </c>
      <c r="BH275" s="20">
        <v>74.2</v>
      </c>
      <c r="BI275" s="20">
        <v>59.091000000000001</v>
      </c>
      <c r="BJ275" s="20">
        <v>15.090999999999999</v>
      </c>
      <c r="BK275" s="20">
        <v>1.3</v>
      </c>
      <c r="BL275" s="20">
        <v>10</v>
      </c>
      <c r="BM275" s="20">
        <v>0.64500000000000002</v>
      </c>
      <c r="BN275" s="20">
        <v>24.3</v>
      </c>
      <c r="BO275" s="20">
        <v>19.399999999999999</v>
      </c>
      <c r="BP275" s="20">
        <v>1.2</v>
      </c>
      <c r="BQ275" s="20">
        <v>6.4545454545454541</v>
      </c>
      <c r="BR275" s="20">
        <v>13.7</v>
      </c>
      <c r="BS275" s="20">
        <v>151</v>
      </c>
      <c r="BT275" s="20">
        <v>0.51100000000000001</v>
      </c>
      <c r="BU275" s="20">
        <v>0</v>
      </c>
      <c r="BV275" s="66">
        <v>120</v>
      </c>
      <c r="BW275" s="66">
        <v>145</v>
      </c>
      <c r="BX275" s="66">
        <v>126</v>
      </c>
      <c r="BY275" s="66">
        <v>129</v>
      </c>
      <c r="BZ275" s="66">
        <v>114</v>
      </c>
      <c r="CA275" s="66">
        <v>112</v>
      </c>
      <c r="CB275" s="66">
        <v>151</v>
      </c>
      <c r="CC275" s="66">
        <v>97</v>
      </c>
      <c r="CD275" s="20">
        <v>0.63636363636363602</v>
      </c>
      <c r="CE275" s="20">
        <v>2.86</v>
      </c>
      <c r="CF275" s="20">
        <v>107.3</v>
      </c>
      <c r="CG275" s="20">
        <v>104.5</v>
      </c>
      <c r="CH275" s="20">
        <v>67.599999999999994</v>
      </c>
      <c r="CI275" s="20">
        <v>4.9000000000000002E-2</v>
      </c>
      <c r="CJ275" s="20">
        <v>6.28</v>
      </c>
      <c r="CK275" s="20">
        <v>107.1</v>
      </c>
      <c r="CL275" s="20">
        <v>100.8</v>
      </c>
      <c r="CM275" s="20">
        <v>6.28</v>
      </c>
      <c r="CN275" s="20">
        <v>107.1</v>
      </c>
      <c r="CO275" s="20">
        <v>104.3</v>
      </c>
      <c r="CP275" s="63">
        <v>0.57410000000000005</v>
      </c>
      <c r="CQ275" s="20">
        <v>-1.2</v>
      </c>
      <c r="CR275" s="20">
        <v>-0.15</v>
      </c>
      <c r="CS275" s="20">
        <v>1216</v>
      </c>
      <c r="CT275" s="20">
        <v>2.71</v>
      </c>
      <c r="CU275" s="20">
        <v>4.71</v>
      </c>
      <c r="CV275" s="20">
        <v>838</v>
      </c>
      <c r="CW275" s="20">
        <v>761</v>
      </c>
      <c r="CX275" s="20">
        <v>664</v>
      </c>
      <c r="CY275" s="20">
        <v>0.46500000000000002</v>
      </c>
      <c r="CZ275" s="20">
        <v>72</v>
      </c>
      <c r="DA275" s="20">
        <v>233</v>
      </c>
      <c r="DB275" s="20">
        <v>0.309</v>
      </c>
      <c r="DC275" s="20">
        <v>148</v>
      </c>
      <c r="DD275" s="20">
        <v>197</v>
      </c>
      <c r="DE275" s="20">
        <v>0.751</v>
      </c>
      <c r="DF275" s="20">
        <v>112</v>
      </c>
      <c r="DG275" s="20">
        <v>14</v>
      </c>
      <c r="DH275" s="20">
        <v>415</v>
      </c>
      <c r="DI275" s="20">
        <v>51.875</v>
      </c>
      <c r="DJ275" s="20">
        <v>176</v>
      </c>
      <c r="DK275" s="20">
        <v>56</v>
      </c>
      <c r="DL275" s="20">
        <v>31</v>
      </c>
      <c r="DM275" s="20">
        <v>118</v>
      </c>
      <c r="DN275" s="20">
        <v>192</v>
      </c>
      <c r="DO275" s="20">
        <v>76.2</v>
      </c>
      <c r="DP275" s="20">
        <v>69.182000000000002</v>
      </c>
      <c r="DQ275" s="20">
        <v>7</v>
      </c>
      <c r="DR275" s="20">
        <v>1.492</v>
      </c>
      <c r="DS275" s="20">
        <v>10.727</v>
      </c>
      <c r="DT275" s="20">
        <v>0.47499999999999998</v>
      </c>
      <c r="DU275" s="20">
        <v>21.2</v>
      </c>
      <c r="DV275" s="20">
        <v>17.899999999999999</v>
      </c>
      <c r="DW275" s="20">
        <v>2.8</v>
      </c>
      <c r="DX275" s="20">
        <v>5.0909090909090908</v>
      </c>
      <c r="DY275" s="20">
        <v>17.5</v>
      </c>
      <c r="DZ275" s="20">
        <v>62</v>
      </c>
      <c r="EA275" s="20">
        <v>0.57099999999999995</v>
      </c>
      <c r="EB275" s="20">
        <v>0</v>
      </c>
      <c r="EC275" s="66">
        <v>133</v>
      </c>
      <c r="ED275" s="66">
        <v>148</v>
      </c>
      <c r="EE275" s="66">
        <v>115</v>
      </c>
      <c r="EF275" s="66">
        <v>199</v>
      </c>
      <c r="EG275" s="66">
        <v>131</v>
      </c>
      <c r="EH275" s="66">
        <v>120.8</v>
      </c>
      <c r="EI275" s="66">
        <v>63</v>
      </c>
      <c r="EJ275" s="66">
        <v>98</v>
      </c>
      <c r="EK275" s="20">
        <v>11077</v>
      </c>
      <c r="EL275" s="20">
        <v>10869.49</v>
      </c>
      <c r="EM275" s="20">
        <v>50.909090909090907</v>
      </c>
      <c r="EN275" s="20">
        <v>69.237909090909085</v>
      </c>
      <c r="EO275" s="20">
        <v>10.288699999999999</v>
      </c>
      <c r="EP275" s="20">
        <v>150.52800000000002</v>
      </c>
      <c r="EQ275" s="21">
        <v>93</v>
      </c>
      <c r="ER275" s="21">
        <v>63</v>
      </c>
      <c r="ES275" s="61" t="s">
        <v>255</v>
      </c>
      <c r="ET275" s="61">
        <v>156</v>
      </c>
      <c r="EU275" s="61">
        <v>30</v>
      </c>
    </row>
    <row r="276" spans="1:151" x14ac:dyDescent="0.45">
      <c r="A276" s="64">
        <v>45288</v>
      </c>
      <c r="B276" s="21" t="s">
        <v>228</v>
      </c>
      <c r="C276" s="21">
        <v>311</v>
      </c>
      <c r="D276" s="21" t="s">
        <v>136</v>
      </c>
      <c r="E276" s="21">
        <v>315</v>
      </c>
      <c r="F276" s="50" t="s">
        <v>558</v>
      </c>
      <c r="G276" t="s">
        <v>228</v>
      </c>
      <c r="H276" t="s">
        <v>136</v>
      </c>
      <c r="I276" t="s">
        <v>228</v>
      </c>
      <c r="J276" t="s">
        <v>136</v>
      </c>
      <c r="K276" t="s">
        <v>228</v>
      </c>
      <c r="L276" t="s">
        <v>136</v>
      </c>
      <c r="M276" t="s">
        <v>228</v>
      </c>
      <c r="N276" t="s">
        <v>640</v>
      </c>
      <c r="O276" t="s">
        <v>228</v>
      </c>
      <c r="P276" t="s">
        <v>640</v>
      </c>
      <c r="Q276" t="s">
        <v>228</v>
      </c>
      <c r="R276" t="s">
        <v>136</v>
      </c>
      <c r="S276" t="s">
        <v>134</v>
      </c>
      <c r="T276" t="s">
        <v>134</v>
      </c>
      <c r="U276">
        <v>9</v>
      </c>
      <c r="V276">
        <v>8</v>
      </c>
      <c r="W276" s="20">
        <v>0.45454545454545398</v>
      </c>
      <c r="X276" s="20">
        <v>-3.59</v>
      </c>
      <c r="Y276" s="20">
        <v>101</v>
      </c>
      <c r="Z276" s="20">
        <v>104.6</v>
      </c>
      <c r="AA276" s="20">
        <v>69.099999999999994</v>
      </c>
      <c r="AB276" s="20">
        <v>-0.105</v>
      </c>
      <c r="AC276" s="20">
        <v>-3.77</v>
      </c>
      <c r="AD276" s="20">
        <v>102.9</v>
      </c>
      <c r="AE276" s="20">
        <v>106.7</v>
      </c>
      <c r="AF276" s="20">
        <v>-3.77</v>
      </c>
      <c r="AG276" s="20">
        <v>100.2</v>
      </c>
      <c r="AH276" s="20">
        <v>103.4</v>
      </c>
      <c r="AI276" s="20">
        <v>0.4108</v>
      </c>
      <c r="AJ276" s="20">
        <v>-4.4000000000000004</v>
      </c>
      <c r="AK276" s="20">
        <v>-0.48888888888888893</v>
      </c>
      <c r="AL276" s="20">
        <v>1081</v>
      </c>
      <c r="AM276" s="20">
        <v>-5.44</v>
      </c>
      <c r="AN276" s="20">
        <v>-3.22</v>
      </c>
      <c r="AO276" s="20">
        <v>790</v>
      </c>
      <c r="AP276" s="20">
        <v>752</v>
      </c>
      <c r="AQ276" s="20">
        <v>604</v>
      </c>
      <c r="AR276" s="20">
        <v>0.45400000000000001</v>
      </c>
      <c r="AS276" s="20">
        <v>80</v>
      </c>
      <c r="AT276" s="20">
        <v>224</v>
      </c>
      <c r="AU276" s="20">
        <v>0.35699999999999998</v>
      </c>
      <c r="AV276" s="20">
        <v>162</v>
      </c>
      <c r="AW276" s="20">
        <v>237</v>
      </c>
      <c r="AX276" s="20">
        <v>0.68400000000000005</v>
      </c>
      <c r="AY276" s="20">
        <v>126</v>
      </c>
      <c r="AZ276" s="20">
        <v>14</v>
      </c>
      <c r="BA276" s="20">
        <v>364</v>
      </c>
      <c r="BB276" s="20">
        <v>40.444444444444443</v>
      </c>
      <c r="BC276" s="20">
        <v>134</v>
      </c>
      <c r="BD276" s="20">
        <v>82</v>
      </c>
      <c r="BE276" s="20">
        <v>40</v>
      </c>
      <c r="BF276" s="20">
        <v>170</v>
      </c>
      <c r="BG276" s="20">
        <v>214</v>
      </c>
      <c r="BH276" s="20">
        <v>71.8</v>
      </c>
      <c r="BI276" s="20">
        <v>68.364000000000004</v>
      </c>
      <c r="BJ276" s="20">
        <v>3.4550000000000001</v>
      </c>
      <c r="BK276" s="20">
        <v>0.78800000000000003</v>
      </c>
      <c r="BL276" s="20">
        <v>15.455</v>
      </c>
      <c r="BM276" s="20">
        <v>0.48199999999999998</v>
      </c>
      <c r="BN276" s="20">
        <v>20.399999999999999</v>
      </c>
      <c r="BO276" s="20">
        <v>21.5</v>
      </c>
      <c r="BP276" s="20">
        <v>3.6</v>
      </c>
      <c r="BQ276" s="20">
        <v>7.4545454545454541</v>
      </c>
      <c r="BR276" s="20">
        <v>19.5</v>
      </c>
      <c r="BS276" s="20">
        <v>298</v>
      </c>
      <c r="BT276" s="20">
        <v>0.41699999999999998</v>
      </c>
      <c r="BU276" s="20">
        <v>0</v>
      </c>
      <c r="BV276" s="66">
        <v>265</v>
      </c>
      <c r="BW276" s="66">
        <v>239</v>
      </c>
      <c r="BX276" s="66">
        <v>296</v>
      </c>
      <c r="BY276" s="66">
        <v>237</v>
      </c>
      <c r="BZ276" s="66">
        <v>215</v>
      </c>
      <c r="CA276" s="66">
        <v>213.8</v>
      </c>
      <c r="CB276" s="66">
        <v>298</v>
      </c>
      <c r="CC276" s="66">
        <v>240</v>
      </c>
      <c r="CD276" s="20">
        <v>0.7</v>
      </c>
      <c r="CE276" s="20">
        <v>2.2799999999999998</v>
      </c>
      <c r="CF276" s="20">
        <v>107</v>
      </c>
      <c r="CG276" s="20">
        <v>104.7</v>
      </c>
      <c r="CH276" s="20">
        <v>70.5</v>
      </c>
      <c r="CI276" s="20">
        <v>5.0999999999999997E-2</v>
      </c>
      <c r="CJ276" s="20">
        <v>-2.14</v>
      </c>
      <c r="CK276" s="20">
        <v>102.2</v>
      </c>
      <c r="CL276" s="20">
        <v>104.3</v>
      </c>
      <c r="CM276" s="20">
        <v>-2.14</v>
      </c>
      <c r="CN276" s="20">
        <v>106</v>
      </c>
      <c r="CO276" s="20">
        <v>104.5</v>
      </c>
      <c r="CP276" s="63">
        <v>0.54010000000000002</v>
      </c>
      <c r="CQ276" s="20">
        <v>-1.4</v>
      </c>
      <c r="CR276" s="20">
        <v>-0.17499999999999999</v>
      </c>
      <c r="CS276" s="20">
        <v>1206</v>
      </c>
      <c r="CT276" s="20">
        <v>0.59</v>
      </c>
      <c r="CU276" s="20">
        <v>-1.79</v>
      </c>
      <c r="CV276" s="20">
        <v>827</v>
      </c>
      <c r="CW276" s="20">
        <v>746</v>
      </c>
      <c r="CX276" s="20">
        <v>581</v>
      </c>
      <c r="CY276" s="20">
        <v>0.52200000000000002</v>
      </c>
      <c r="CZ276" s="20">
        <v>65</v>
      </c>
      <c r="DA276" s="20">
        <v>171</v>
      </c>
      <c r="DB276" s="20">
        <v>0.38</v>
      </c>
      <c r="DC276" s="20">
        <v>156</v>
      </c>
      <c r="DD276" s="20">
        <v>219</v>
      </c>
      <c r="DE276" s="20">
        <v>0.71199999999999997</v>
      </c>
      <c r="DF276" s="20">
        <v>101</v>
      </c>
      <c r="DG276" s="20">
        <v>12.625</v>
      </c>
      <c r="DH276" s="20">
        <v>403</v>
      </c>
      <c r="DI276" s="20">
        <v>50.375</v>
      </c>
      <c r="DJ276" s="20">
        <v>161</v>
      </c>
      <c r="DK276" s="20">
        <v>39</v>
      </c>
      <c r="DL276" s="20">
        <v>38</v>
      </c>
      <c r="DM276" s="20">
        <v>137</v>
      </c>
      <c r="DN276" s="20">
        <v>149</v>
      </c>
      <c r="DO276" s="20">
        <v>82.7</v>
      </c>
      <c r="DP276" s="20">
        <v>74.599999999999994</v>
      </c>
      <c r="DQ276" s="20">
        <v>8.1</v>
      </c>
      <c r="DR276" s="20">
        <v>1.175</v>
      </c>
      <c r="DS276" s="20">
        <v>13.7</v>
      </c>
      <c r="DT276" s="20">
        <v>0.28499999999999998</v>
      </c>
      <c r="DU276" s="20">
        <v>17.100000000000001</v>
      </c>
      <c r="DV276" s="20">
        <v>21.9</v>
      </c>
      <c r="DW276" s="20">
        <v>3.8</v>
      </c>
      <c r="DX276" s="20">
        <v>3.9</v>
      </c>
      <c r="DY276" s="20">
        <v>14.9</v>
      </c>
      <c r="DZ276" s="20">
        <v>121</v>
      </c>
      <c r="EA276" s="20">
        <v>0.53100000000000003</v>
      </c>
      <c r="EB276" s="20">
        <v>0</v>
      </c>
      <c r="EC276" s="66">
        <v>147</v>
      </c>
      <c r="ED276" s="66">
        <v>100</v>
      </c>
      <c r="EE276" s="66">
        <v>136</v>
      </c>
      <c r="EF276" s="66">
        <v>196</v>
      </c>
      <c r="EG276" s="66">
        <v>140</v>
      </c>
      <c r="EH276" s="66">
        <v>117</v>
      </c>
      <c r="EI276" s="66">
        <v>122</v>
      </c>
      <c r="EJ276" s="66">
        <v>89</v>
      </c>
      <c r="EK276" s="20">
        <v>10574.7</v>
      </c>
      <c r="EL276" s="20">
        <v>11192.199999999999</v>
      </c>
      <c r="EM276" s="20">
        <v>60.274499999999996</v>
      </c>
      <c r="EN276" s="20">
        <v>102.12727272727271</v>
      </c>
      <c r="EO276" s="20">
        <v>13.883999999999999</v>
      </c>
      <c r="EP276" s="20">
        <v>101.91600000000001</v>
      </c>
      <c r="EQ276" s="21">
        <v>76</v>
      </c>
      <c r="ER276" s="21">
        <v>62</v>
      </c>
      <c r="ES276" s="61" t="s">
        <v>228</v>
      </c>
      <c r="ET276" s="61">
        <v>138</v>
      </c>
      <c r="EU276" s="61">
        <v>14</v>
      </c>
    </row>
    <row r="277" spans="1:151" x14ac:dyDescent="0.45">
      <c r="A277" s="64">
        <v>45289</v>
      </c>
      <c r="B277" s="21" t="s">
        <v>288</v>
      </c>
      <c r="C277" s="21">
        <v>41</v>
      </c>
      <c r="D277" s="21" t="s">
        <v>25</v>
      </c>
      <c r="E277" s="21">
        <v>11</v>
      </c>
      <c r="F277" s="50" t="s">
        <v>558</v>
      </c>
      <c r="G277" t="s">
        <v>288</v>
      </c>
      <c r="H277" t="s">
        <v>25</v>
      </c>
      <c r="I277" t="s">
        <v>288</v>
      </c>
      <c r="J277" t="s">
        <v>25</v>
      </c>
      <c r="K277" t="s">
        <v>288</v>
      </c>
      <c r="L277" t="s">
        <v>25</v>
      </c>
      <c r="M277" t="s">
        <v>288</v>
      </c>
      <c r="N277" t="s">
        <v>25</v>
      </c>
      <c r="O277" t="s">
        <v>288</v>
      </c>
      <c r="P277" t="s">
        <v>25</v>
      </c>
      <c r="Q277" t="s">
        <v>288</v>
      </c>
      <c r="R277" t="s">
        <v>25</v>
      </c>
      <c r="S277" t="s">
        <v>19</v>
      </c>
      <c r="T277" t="s">
        <v>19</v>
      </c>
      <c r="U277">
        <v>14</v>
      </c>
      <c r="V277">
        <v>13</v>
      </c>
      <c r="W277" s="20">
        <v>0.36363636363636398</v>
      </c>
      <c r="X277" s="20">
        <v>-0.01</v>
      </c>
      <c r="Y277" s="20">
        <v>107.3</v>
      </c>
      <c r="Z277" s="20">
        <v>107.3</v>
      </c>
      <c r="AA277" s="20">
        <v>68.099999999999994</v>
      </c>
      <c r="AB277" s="20">
        <v>-0.154</v>
      </c>
      <c r="AC277" s="20">
        <v>-1.23</v>
      </c>
      <c r="AD277" s="20">
        <v>103.8</v>
      </c>
      <c r="AE277" s="20">
        <v>105</v>
      </c>
      <c r="AF277" s="20">
        <v>-1.23</v>
      </c>
      <c r="AG277" s="20">
        <v>109</v>
      </c>
      <c r="AH277" s="20">
        <v>106.8</v>
      </c>
      <c r="AI277" s="20">
        <v>0.55979999999999996</v>
      </c>
      <c r="AJ277" s="20">
        <v>-4.5</v>
      </c>
      <c r="AK277" s="20">
        <v>-0.32142857142857145</v>
      </c>
      <c r="AL277" s="20">
        <v>1171</v>
      </c>
      <c r="AM277" s="20">
        <v>1.1200000000000001</v>
      </c>
      <c r="AN277" s="20">
        <v>1.03</v>
      </c>
      <c r="AO277" s="20">
        <v>836</v>
      </c>
      <c r="AP277" s="20">
        <v>835</v>
      </c>
      <c r="AQ277" s="20">
        <v>666</v>
      </c>
      <c r="AR277" s="20">
        <v>0.44</v>
      </c>
      <c r="AS277" s="20">
        <v>99</v>
      </c>
      <c r="AT277" s="20">
        <v>285</v>
      </c>
      <c r="AU277" s="20">
        <v>0.34699999999999998</v>
      </c>
      <c r="AV277" s="20">
        <v>151</v>
      </c>
      <c r="AW277" s="20">
        <v>206</v>
      </c>
      <c r="AX277" s="20">
        <v>0.73299999999999998</v>
      </c>
      <c r="AY277" s="20">
        <v>133</v>
      </c>
      <c r="AZ277" s="20">
        <v>9.5</v>
      </c>
      <c r="BA277" s="20">
        <v>414</v>
      </c>
      <c r="BB277" s="20">
        <v>29.571428571428573</v>
      </c>
      <c r="BC277" s="20">
        <v>128</v>
      </c>
      <c r="BD277" s="20">
        <v>59</v>
      </c>
      <c r="BE277" s="20">
        <v>32</v>
      </c>
      <c r="BF277" s="20">
        <v>146</v>
      </c>
      <c r="BG277" s="20">
        <v>198</v>
      </c>
      <c r="BH277" s="20">
        <v>76</v>
      </c>
      <c r="BI277" s="20">
        <v>75.909000000000006</v>
      </c>
      <c r="BJ277" s="20">
        <v>9.0999999999999998E-2</v>
      </c>
      <c r="BK277" s="20">
        <v>0.877</v>
      </c>
      <c r="BL277" s="20">
        <v>13.273</v>
      </c>
      <c r="BM277" s="20">
        <v>0.40400000000000003</v>
      </c>
      <c r="BN277" s="20">
        <v>25.9</v>
      </c>
      <c r="BO277" s="20">
        <v>18.7</v>
      </c>
      <c r="BP277" s="20">
        <v>2.9</v>
      </c>
      <c r="BQ277" s="20">
        <v>5.3636363636363633</v>
      </c>
      <c r="BR277" s="20">
        <v>18</v>
      </c>
      <c r="BS277" s="20">
        <v>233</v>
      </c>
      <c r="BT277" s="20">
        <v>0.46700000000000003</v>
      </c>
      <c r="BU277" s="20">
        <v>5</v>
      </c>
      <c r="BV277" s="66">
        <v>222</v>
      </c>
      <c r="BW277" s="66">
        <v>263</v>
      </c>
      <c r="BX277" s="66">
        <v>278</v>
      </c>
      <c r="BY277" s="66">
        <v>161</v>
      </c>
      <c r="BZ277" s="66">
        <v>161</v>
      </c>
      <c r="CA277" s="66">
        <v>190</v>
      </c>
      <c r="CB277" s="66">
        <v>233</v>
      </c>
      <c r="CC277" s="66">
        <v>285</v>
      </c>
      <c r="CD277" s="20">
        <v>0.81818181818181801</v>
      </c>
      <c r="CE277" s="20">
        <v>29.86</v>
      </c>
      <c r="CF277" s="20">
        <v>119</v>
      </c>
      <c r="CG277" s="20">
        <v>89.1</v>
      </c>
      <c r="CH277" s="20">
        <v>75</v>
      </c>
      <c r="CI277" s="20">
        <v>-3.3000000000000002E-2</v>
      </c>
      <c r="CJ277" s="20">
        <v>9.77</v>
      </c>
      <c r="CK277" s="20">
        <v>111</v>
      </c>
      <c r="CL277" s="20">
        <v>101.3</v>
      </c>
      <c r="CM277" s="20">
        <v>9.77</v>
      </c>
      <c r="CN277" s="20">
        <v>117.5</v>
      </c>
      <c r="CO277" s="20">
        <v>90.3</v>
      </c>
      <c r="CP277" s="63">
        <v>0.95399999999999996</v>
      </c>
      <c r="CQ277" s="20">
        <v>2.8</v>
      </c>
      <c r="CR277" s="20">
        <v>0.21538461538461537</v>
      </c>
      <c r="CS277" s="20">
        <v>1413</v>
      </c>
      <c r="CT277" s="20">
        <v>32.42</v>
      </c>
      <c r="CU277" s="20">
        <v>10.15</v>
      </c>
      <c r="CV277" s="20">
        <v>1018</v>
      </c>
      <c r="CW277" s="20">
        <v>773</v>
      </c>
      <c r="CX277" s="20">
        <v>742</v>
      </c>
      <c r="CY277" s="20">
        <v>0.49299999999999999</v>
      </c>
      <c r="CZ277" s="20">
        <v>85</v>
      </c>
      <c r="DA277" s="20">
        <v>232</v>
      </c>
      <c r="DB277" s="20">
        <v>0.36599999999999999</v>
      </c>
      <c r="DC277" s="20">
        <v>201</v>
      </c>
      <c r="DD277" s="20">
        <v>268</v>
      </c>
      <c r="DE277" s="20">
        <v>0.75</v>
      </c>
      <c r="DF277" s="20">
        <v>155</v>
      </c>
      <c r="DG277" s="20">
        <v>11.923076923076923</v>
      </c>
      <c r="DH277" s="20">
        <v>495</v>
      </c>
      <c r="DI277" s="20">
        <v>38.07692307692308</v>
      </c>
      <c r="DJ277" s="20">
        <v>229</v>
      </c>
      <c r="DK277" s="20">
        <v>109</v>
      </c>
      <c r="DL277" s="20">
        <v>42</v>
      </c>
      <c r="DM277" s="20">
        <v>140</v>
      </c>
      <c r="DN277" s="20">
        <v>183</v>
      </c>
      <c r="DO277" s="20">
        <v>92.5</v>
      </c>
      <c r="DP277" s="20">
        <v>70.272999999999996</v>
      </c>
      <c r="DQ277" s="20">
        <v>22.273</v>
      </c>
      <c r="DR277" s="20">
        <v>1.6359999999999999</v>
      </c>
      <c r="DS277" s="20">
        <v>12.727</v>
      </c>
      <c r="DT277" s="20">
        <v>0.77900000000000003</v>
      </c>
      <c r="DU277" s="20">
        <v>21.1</v>
      </c>
      <c r="DV277" s="20">
        <v>24.4</v>
      </c>
      <c r="DW277" s="20">
        <v>3.8</v>
      </c>
      <c r="DX277" s="20">
        <v>9.9090909090909083</v>
      </c>
      <c r="DY277" s="20">
        <v>16.600000000000001</v>
      </c>
      <c r="DZ277" s="20">
        <v>12</v>
      </c>
      <c r="EA277" s="20">
        <v>0.64900000000000002</v>
      </c>
      <c r="EB277" s="20">
        <v>0</v>
      </c>
      <c r="EC277" s="66">
        <v>2</v>
      </c>
      <c r="ED277" s="66">
        <v>6</v>
      </c>
      <c r="EE277" s="66">
        <v>6</v>
      </c>
      <c r="EF277" s="66">
        <v>4</v>
      </c>
      <c r="EG277" s="66">
        <v>3</v>
      </c>
      <c r="EH277" s="66">
        <v>4.5</v>
      </c>
      <c r="EI277" s="66">
        <v>12</v>
      </c>
      <c r="EJ277" s="66">
        <v>4</v>
      </c>
      <c r="EK277" s="20">
        <v>9560.4299999999985</v>
      </c>
      <c r="EL277" s="20">
        <v>12768.699999999999</v>
      </c>
      <c r="EM277" s="20">
        <v>131.52336363636363</v>
      </c>
      <c r="EN277" s="20">
        <v>68.262999999999991</v>
      </c>
      <c r="EO277" s="20">
        <v>13.5</v>
      </c>
      <c r="EP277" s="20">
        <v>134.13900000000001</v>
      </c>
      <c r="EQ277" s="21">
        <v>81</v>
      </c>
      <c r="ER277" s="21">
        <v>100</v>
      </c>
      <c r="ES277" s="61" t="s">
        <v>25</v>
      </c>
      <c r="ET277" s="61">
        <v>181</v>
      </c>
      <c r="EU277" s="61">
        <v>-19</v>
      </c>
    </row>
    <row r="278" spans="1:151" x14ac:dyDescent="0.45">
      <c r="A278" s="64">
        <v>45289</v>
      </c>
      <c r="B278" s="21" t="s">
        <v>75</v>
      </c>
      <c r="C278" s="21">
        <v>57</v>
      </c>
      <c r="D278" s="21" t="s">
        <v>140</v>
      </c>
      <c r="E278" s="21">
        <v>345</v>
      </c>
      <c r="F278" s="50" t="s">
        <v>558</v>
      </c>
      <c r="G278" t="s">
        <v>75</v>
      </c>
      <c r="H278" t="s">
        <v>140</v>
      </c>
      <c r="I278" t="s">
        <v>75</v>
      </c>
      <c r="J278" t="s">
        <v>140</v>
      </c>
      <c r="K278" t="s">
        <v>75</v>
      </c>
      <c r="L278" t="s">
        <v>140</v>
      </c>
      <c r="M278" t="s">
        <v>75</v>
      </c>
      <c r="N278" t="s">
        <v>140</v>
      </c>
      <c r="O278" t="s">
        <v>75</v>
      </c>
      <c r="P278" t="s">
        <v>140</v>
      </c>
      <c r="Q278" t="s">
        <v>75</v>
      </c>
      <c r="R278" t="s">
        <v>140</v>
      </c>
      <c r="S278" t="s">
        <v>19</v>
      </c>
      <c r="T278" t="s">
        <v>19</v>
      </c>
      <c r="U278">
        <v>13</v>
      </c>
      <c r="V278">
        <v>13</v>
      </c>
      <c r="W278" s="20">
        <v>0.81818181818181801</v>
      </c>
      <c r="X278" s="20">
        <v>19.96</v>
      </c>
      <c r="Y278" s="20">
        <v>115.9</v>
      </c>
      <c r="Z278" s="20">
        <v>95.9</v>
      </c>
      <c r="AA278" s="20">
        <v>71.099999999999994</v>
      </c>
      <c r="AB278" s="20">
        <v>-8.8999999999999996E-2</v>
      </c>
      <c r="AC278" s="20">
        <v>-3.03</v>
      </c>
      <c r="AD278" s="20">
        <v>103.5</v>
      </c>
      <c r="AE278" s="20">
        <v>106.6</v>
      </c>
      <c r="AF278" s="20">
        <v>-3.03</v>
      </c>
      <c r="AG278" s="20">
        <v>114.8</v>
      </c>
      <c r="AH278" s="20">
        <v>95.3</v>
      </c>
      <c r="AI278" s="20">
        <v>0.89510000000000001</v>
      </c>
      <c r="AJ278" s="20">
        <v>0.3</v>
      </c>
      <c r="AK278" s="20">
        <v>2.3076923076923075E-2</v>
      </c>
      <c r="AL278" s="20">
        <v>1376</v>
      </c>
      <c r="AM278" s="20">
        <v>17.41</v>
      </c>
      <c r="AN278" s="20">
        <v>0.23</v>
      </c>
      <c r="AO278" s="20">
        <v>948</v>
      </c>
      <c r="AP278" s="20">
        <v>759</v>
      </c>
      <c r="AQ278" s="20">
        <v>650</v>
      </c>
      <c r="AR278" s="20">
        <v>0.52600000000000002</v>
      </c>
      <c r="AS278" s="20">
        <v>81</v>
      </c>
      <c r="AT278" s="20">
        <v>199</v>
      </c>
      <c r="AU278" s="20">
        <v>0.40699999999999997</v>
      </c>
      <c r="AV278" s="20">
        <v>183</v>
      </c>
      <c r="AW278" s="20">
        <v>232</v>
      </c>
      <c r="AX278" s="20">
        <v>0.78900000000000003</v>
      </c>
      <c r="AY278" s="20">
        <v>125</v>
      </c>
      <c r="AZ278" s="20">
        <v>9.615384615384615</v>
      </c>
      <c r="BA278" s="20">
        <v>426</v>
      </c>
      <c r="BB278" s="20">
        <v>32.769230769230766</v>
      </c>
      <c r="BC278" s="20">
        <v>213</v>
      </c>
      <c r="BD278" s="20">
        <v>80</v>
      </c>
      <c r="BE278" s="20">
        <v>25</v>
      </c>
      <c r="BF278" s="20">
        <v>154</v>
      </c>
      <c r="BG278" s="20">
        <v>171</v>
      </c>
      <c r="BH278" s="20">
        <v>86.2</v>
      </c>
      <c r="BI278" s="20">
        <v>69</v>
      </c>
      <c r="BJ278" s="20">
        <v>17.181999999999999</v>
      </c>
      <c r="BK278" s="20">
        <v>1.383</v>
      </c>
      <c r="BL278" s="20">
        <v>14</v>
      </c>
      <c r="BM278" s="20">
        <v>0.51900000000000002</v>
      </c>
      <c r="BN278" s="20">
        <v>18.100000000000001</v>
      </c>
      <c r="BO278" s="20">
        <v>21.1</v>
      </c>
      <c r="BP278" s="20">
        <v>2.2999999999999998</v>
      </c>
      <c r="BQ278" s="20">
        <v>7.2727272727272725</v>
      </c>
      <c r="BR278" s="20">
        <v>15.5</v>
      </c>
      <c r="BS278" s="20">
        <v>53</v>
      </c>
      <c r="BT278" s="20">
        <v>0.57899999999999996</v>
      </c>
      <c r="BU278" s="20">
        <v>2</v>
      </c>
      <c r="BV278" s="66">
        <v>34</v>
      </c>
      <c r="BW278" s="66">
        <v>29</v>
      </c>
      <c r="BX278" s="66">
        <v>56</v>
      </c>
      <c r="BY278" s="66">
        <v>40</v>
      </c>
      <c r="BZ278" s="66">
        <v>24</v>
      </c>
      <c r="CA278" s="66">
        <v>34.799999999999997</v>
      </c>
      <c r="CB278" s="66">
        <v>53</v>
      </c>
      <c r="CC278" s="66">
        <v>55</v>
      </c>
      <c r="CD278" s="20">
        <v>0.72727272727272696</v>
      </c>
      <c r="CE278" s="20">
        <v>13.26</v>
      </c>
      <c r="CF278" s="20">
        <v>112.2</v>
      </c>
      <c r="CG278" s="20">
        <v>99</v>
      </c>
      <c r="CH278" s="20">
        <v>71.900000000000006</v>
      </c>
      <c r="CI278" s="20">
        <v>-6.0000000000000001E-3</v>
      </c>
      <c r="CJ278" s="20">
        <v>4.7699999999999996</v>
      </c>
      <c r="CK278" s="20">
        <v>106.6</v>
      </c>
      <c r="CL278" s="20">
        <v>101.8</v>
      </c>
      <c r="CM278" s="20">
        <v>4.7699999999999996</v>
      </c>
      <c r="CN278" s="20">
        <v>112.7</v>
      </c>
      <c r="CO278" s="20">
        <v>99.5</v>
      </c>
      <c r="CP278" s="63">
        <v>0.80700000000000005</v>
      </c>
      <c r="CQ278" s="20">
        <v>0.6</v>
      </c>
      <c r="CR278" s="20">
        <v>4.6153846153846149E-2</v>
      </c>
      <c r="CS278" s="20">
        <v>1341</v>
      </c>
      <c r="CT278" s="20">
        <v>14.72</v>
      </c>
      <c r="CU278" s="20">
        <v>6.17</v>
      </c>
      <c r="CV278" s="20">
        <v>913</v>
      </c>
      <c r="CW278" s="20">
        <v>819</v>
      </c>
      <c r="CX278" s="20">
        <v>688</v>
      </c>
      <c r="CY278" s="20">
        <v>0.48</v>
      </c>
      <c r="CZ278" s="20">
        <v>79</v>
      </c>
      <c r="DA278" s="20">
        <v>231</v>
      </c>
      <c r="DB278" s="20">
        <v>0.34200000000000003</v>
      </c>
      <c r="DC278" s="20">
        <v>174</v>
      </c>
      <c r="DD278" s="20">
        <v>246</v>
      </c>
      <c r="DE278" s="20">
        <v>0.70699999999999996</v>
      </c>
      <c r="DF278" s="20">
        <v>126</v>
      </c>
      <c r="DG278" s="20">
        <v>9.6923076923076916</v>
      </c>
      <c r="DH278" s="20">
        <v>430</v>
      </c>
      <c r="DI278" s="20">
        <v>33.07692307692308</v>
      </c>
      <c r="DJ278" s="20">
        <v>182</v>
      </c>
      <c r="DK278" s="20">
        <v>65</v>
      </c>
      <c r="DL278" s="20">
        <v>58</v>
      </c>
      <c r="DM278" s="20">
        <v>145</v>
      </c>
      <c r="DN278" s="20">
        <v>216</v>
      </c>
      <c r="DO278" s="20">
        <v>83</v>
      </c>
      <c r="DP278" s="20">
        <v>74.454999999999998</v>
      </c>
      <c r="DQ278" s="20">
        <v>8.5449999999999999</v>
      </c>
      <c r="DR278" s="20">
        <v>1.2549999999999999</v>
      </c>
      <c r="DS278" s="20">
        <v>13.182</v>
      </c>
      <c r="DT278" s="20">
        <v>0.44800000000000001</v>
      </c>
      <c r="DU278" s="20">
        <v>21</v>
      </c>
      <c r="DV278" s="20">
        <v>22.4</v>
      </c>
      <c r="DW278" s="20">
        <v>5.3</v>
      </c>
      <c r="DX278" s="20">
        <v>5.9090909090909092</v>
      </c>
      <c r="DY278" s="20">
        <v>19.600000000000001</v>
      </c>
      <c r="DZ278" s="20">
        <v>38</v>
      </c>
      <c r="EA278" s="20">
        <v>0.59699999999999998</v>
      </c>
      <c r="EB278" s="20">
        <v>7</v>
      </c>
      <c r="EC278" s="66">
        <v>58</v>
      </c>
      <c r="ED278" s="66">
        <v>36</v>
      </c>
      <c r="EE278" s="66">
        <v>63</v>
      </c>
      <c r="EF278" s="66">
        <v>56</v>
      </c>
      <c r="EG278" s="66">
        <v>60</v>
      </c>
      <c r="EH278" s="66">
        <v>44.8</v>
      </c>
      <c r="EI278" s="66">
        <v>39</v>
      </c>
      <c r="EJ278" s="66">
        <v>45</v>
      </c>
      <c r="EK278" s="20">
        <v>11474.1</v>
      </c>
      <c r="EL278" s="20">
        <v>10759.980000000001</v>
      </c>
      <c r="EM278" s="20">
        <v>82.727272727272734</v>
      </c>
      <c r="EN278" s="20">
        <v>95.869090909090914</v>
      </c>
      <c r="EO278" s="20">
        <v>10.958499999999999</v>
      </c>
      <c r="EP278" s="20">
        <v>170.42400000000001</v>
      </c>
      <c r="EQ278" s="21">
        <v>73</v>
      </c>
      <c r="ER278" s="21">
        <v>69</v>
      </c>
      <c r="ES278" s="61" t="s">
        <v>75</v>
      </c>
      <c r="ET278" s="61">
        <v>142</v>
      </c>
      <c r="EU278" s="61">
        <v>4</v>
      </c>
    </row>
    <row r="279" spans="1:151" x14ac:dyDescent="0.45">
      <c r="A279" s="64">
        <v>45289</v>
      </c>
      <c r="B279" s="21" t="s">
        <v>30</v>
      </c>
      <c r="C279" s="21">
        <v>103</v>
      </c>
      <c r="D279" s="21" t="s">
        <v>46</v>
      </c>
      <c r="E279" s="21">
        <v>259</v>
      </c>
      <c r="F279" s="50" t="s">
        <v>558</v>
      </c>
      <c r="G279" t="s">
        <v>30</v>
      </c>
      <c r="H279" t="s">
        <v>46</v>
      </c>
      <c r="I279" t="s">
        <v>30</v>
      </c>
      <c r="J279" t="s">
        <v>46</v>
      </c>
      <c r="K279" t="s">
        <v>30</v>
      </c>
      <c r="L279" t="s">
        <v>408</v>
      </c>
      <c r="M279" t="s">
        <v>30</v>
      </c>
      <c r="N279" t="s">
        <v>595</v>
      </c>
      <c r="O279" t="s">
        <v>30</v>
      </c>
      <c r="P279" t="s">
        <v>46</v>
      </c>
      <c r="Q279" t="s">
        <v>30</v>
      </c>
      <c r="R279" t="s">
        <v>408</v>
      </c>
      <c r="S279" t="s">
        <v>31</v>
      </c>
      <c r="T279" t="s">
        <v>47</v>
      </c>
      <c r="U279">
        <v>13</v>
      </c>
      <c r="V279">
        <v>14</v>
      </c>
      <c r="W279" s="20">
        <v>0.75</v>
      </c>
      <c r="X279" s="20">
        <v>20.69</v>
      </c>
      <c r="Y279" s="20">
        <v>115.6</v>
      </c>
      <c r="Z279" s="20">
        <v>94.9</v>
      </c>
      <c r="AA279" s="20">
        <v>71.2</v>
      </c>
      <c r="AB279" s="20">
        <v>-3.5999999999999997E-2</v>
      </c>
      <c r="AC279" s="20">
        <v>3.31</v>
      </c>
      <c r="AD279" s="20">
        <v>106.8</v>
      </c>
      <c r="AE279" s="20">
        <v>103.5</v>
      </c>
      <c r="AF279" s="20">
        <v>3.31</v>
      </c>
      <c r="AG279" s="20">
        <v>115.2</v>
      </c>
      <c r="AH279" s="20">
        <v>94.8</v>
      </c>
      <c r="AI279" s="20">
        <v>0.90439999999999998</v>
      </c>
      <c r="AJ279" s="20">
        <v>0.7</v>
      </c>
      <c r="AK279" s="20">
        <v>5.3846153846153842E-2</v>
      </c>
      <c r="AL279" s="20">
        <v>1342</v>
      </c>
      <c r="AM279" s="20">
        <v>14.99</v>
      </c>
      <c r="AN279" s="20">
        <v>2.17</v>
      </c>
      <c r="AO279" s="20">
        <v>1012</v>
      </c>
      <c r="AP279" s="20">
        <v>805</v>
      </c>
      <c r="AQ279" s="20">
        <v>775</v>
      </c>
      <c r="AR279" s="20">
        <v>0.49299999999999999</v>
      </c>
      <c r="AS279" s="20">
        <v>77</v>
      </c>
      <c r="AT279" s="20">
        <v>241</v>
      </c>
      <c r="AU279" s="20">
        <v>0.32</v>
      </c>
      <c r="AV279" s="20">
        <v>171</v>
      </c>
      <c r="AW279" s="20">
        <v>245</v>
      </c>
      <c r="AX279" s="20">
        <v>0.69799999999999995</v>
      </c>
      <c r="AY279" s="20">
        <v>165</v>
      </c>
      <c r="AZ279" s="20">
        <v>12.692307692307692</v>
      </c>
      <c r="BA279" s="20">
        <v>522</v>
      </c>
      <c r="BB279" s="20">
        <v>40.153846153846153</v>
      </c>
      <c r="BC279" s="20">
        <v>189</v>
      </c>
      <c r="BD279" s="20">
        <v>85</v>
      </c>
      <c r="BE279" s="20">
        <v>47</v>
      </c>
      <c r="BF279" s="20">
        <v>141</v>
      </c>
      <c r="BG279" s="20">
        <v>196</v>
      </c>
      <c r="BH279" s="20">
        <v>84.3</v>
      </c>
      <c r="BI279" s="20">
        <v>67.082999999999998</v>
      </c>
      <c r="BJ279" s="20">
        <v>17.25</v>
      </c>
      <c r="BK279" s="20">
        <v>1.34</v>
      </c>
      <c r="BL279" s="20">
        <v>11.75</v>
      </c>
      <c r="BM279" s="20">
        <v>0.60299999999999998</v>
      </c>
      <c r="BN279" s="20">
        <v>20.100000000000001</v>
      </c>
      <c r="BO279" s="20">
        <v>20.399999999999999</v>
      </c>
      <c r="BP279" s="20">
        <v>3.9</v>
      </c>
      <c r="BQ279" s="20">
        <v>7.083333333333333</v>
      </c>
      <c r="BR279" s="20">
        <v>16.3</v>
      </c>
      <c r="BS279" s="20">
        <v>57</v>
      </c>
      <c r="BT279" s="20">
        <v>0.57299999999999995</v>
      </c>
      <c r="BU279" s="20">
        <v>3</v>
      </c>
      <c r="BV279" s="66">
        <v>44</v>
      </c>
      <c r="BW279" s="66">
        <v>16</v>
      </c>
      <c r="BX279" s="66">
        <v>41</v>
      </c>
      <c r="BY279" s="66">
        <v>21</v>
      </c>
      <c r="BZ279" s="66">
        <v>20</v>
      </c>
      <c r="CA279" s="66">
        <v>27.7</v>
      </c>
      <c r="CB279" s="66">
        <v>57</v>
      </c>
      <c r="CC279" s="66">
        <v>27</v>
      </c>
      <c r="CD279" s="20">
        <v>0.83333333333333404</v>
      </c>
      <c r="CE279" s="20">
        <v>18.04</v>
      </c>
      <c r="CF279" s="20">
        <v>112.6</v>
      </c>
      <c r="CG279" s="20">
        <v>94.6</v>
      </c>
      <c r="CH279" s="20">
        <v>67.8</v>
      </c>
      <c r="CI279" s="20">
        <v>6.7000000000000004E-2</v>
      </c>
      <c r="CJ279" s="20">
        <v>7.5</v>
      </c>
      <c r="CK279" s="20">
        <v>107.8</v>
      </c>
      <c r="CL279" s="20">
        <v>100.3</v>
      </c>
      <c r="CM279" s="20">
        <v>7.5</v>
      </c>
      <c r="CN279" s="20">
        <v>111.1</v>
      </c>
      <c r="CO279" s="20">
        <v>94.4</v>
      </c>
      <c r="CP279" s="63">
        <v>0.86699999999999999</v>
      </c>
      <c r="CQ279" s="20">
        <v>1.6</v>
      </c>
      <c r="CR279" s="20">
        <v>0.1142857142857143</v>
      </c>
      <c r="CS279" s="20">
        <v>1360</v>
      </c>
      <c r="CT279" s="20">
        <v>15.62</v>
      </c>
      <c r="CU279" s="20">
        <v>8.02</v>
      </c>
      <c r="CV279" s="20">
        <v>926</v>
      </c>
      <c r="CW279" s="20">
        <v>796</v>
      </c>
      <c r="CX279" s="20">
        <v>721</v>
      </c>
      <c r="CY279" s="20">
        <v>0.438</v>
      </c>
      <c r="CZ279" s="20">
        <v>90</v>
      </c>
      <c r="DA279" s="20">
        <v>269</v>
      </c>
      <c r="DB279" s="20">
        <v>0.33500000000000002</v>
      </c>
      <c r="DC279" s="20">
        <v>204</v>
      </c>
      <c r="DD279" s="20">
        <v>277</v>
      </c>
      <c r="DE279" s="20">
        <v>0.73599999999999999</v>
      </c>
      <c r="DF279" s="20">
        <v>138</v>
      </c>
      <c r="DG279" s="20">
        <v>9.8571428571428577</v>
      </c>
      <c r="DH279" s="20">
        <v>462</v>
      </c>
      <c r="DI279" s="20">
        <v>33</v>
      </c>
      <c r="DJ279" s="20">
        <v>173</v>
      </c>
      <c r="DK279" s="20">
        <v>100</v>
      </c>
      <c r="DL279" s="20">
        <v>41</v>
      </c>
      <c r="DM279" s="20">
        <v>130</v>
      </c>
      <c r="DN279" s="20">
        <v>208</v>
      </c>
      <c r="DO279" s="20">
        <v>77.2</v>
      </c>
      <c r="DP279" s="20">
        <v>66.332999999999998</v>
      </c>
      <c r="DQ279" s="20">
        <v>10.833</v>
      </c>
      <c r="DR279" s="20">
        <v>1.331</v>
      </c>
      <c r="DS279" s="20">
        <v>10.833</v>
      </c>
      <c r="DT279" s="20">
        <v>0.76900000000000002</v>
      </c>
      <c r="DU279" s="20">
        <v>22.4</v>
      </c>
      <c r="DV279" s="20">
        <v>23.1</v>
      </c>
      <c r="DW279" s="20">
        <v>3.4</v>
      </c>
      <c r="DX279" s="20">
        <v>8.3333333333333339</v>
      </c>
      <c r="DY279" s="20">
        <v>17.3</v>
      </c>
      <c r="DZ279" s="20">
        <v>5</v>
      </c>
      <c r="EA279" s="20">
        <v>0.67100000000000004</v>
      </c>
      <c r="EB279" s="20">
        <v>0</v>
      </c>
      <c r="EC279" s="66">
        <v>29</v>
      </c>
      <c r="ED279" s="66">
        <v>13</v>
      </c>
      <c r="EE279" s="66">
        <v>24</v>
      </c>
      <c r="EF279" s="66">
        <v>59</v>
      </c>
      <c r="EG279" s="66">
        <v>30</v>
      </c>
      <c r="EH279" s="66">
        <v>26.3</v>
      </c>
      <c r="EI279" s="66">
        <v>5</v>
      </c>
      <c r="EJ279" s="66">
        <v>15</v>
      </c>
      <c r="EK279" s="20">
        <v>10935.759999999998</v>
      </c>
      <c r="EL279" s="20">
        <v>10685.74</v>
      </c>
      <c r="EM279" s="20">
        <v>97.916666666666671</v>
      </c>
      <c r="EN279" s="20">
        <v>76.733750000000001</v>
      </c>
      <c r="EO279" s="20">
        <v>11.9968</v>
      </c>
      <c r="EP279" s="20">
        <v>145.184</v>
      </c>
      <c r="EQ279" s="21">
        <v>74</v>
      </c>
      <c r="ER279" s="21">
        <v>84</v>
      </c>
      <c r="ES279" s="61" t="s">
        <v>46</v>
      </c>
      <c r="ET279" s="61">
        <v>158</v>
      </c>
      <c r="EU279" s="61">
        <v>-10</v>
      </c>
    </row>
    <row r="280" spans="1:151" x14ac:dyDescent="0.45">
      <c r="A280" s="64">
        <v>45289</v>
      </c>
      <c r="B280" s="21" t="s">
        <v>49</v>
      </c>
      <c r="C280" s="21">
        <v>118</v>
      </c>
      <c r="D280" s="21" t="s">
        <v>373</v>
      </c>
      <c r="E280" s="21">
        <v>85</v>
      </c>
      <c r="F280" s="50" t="s">
        <v>558</v>
      </c>
      <c r="G280" t="s">
        <v>49</v>
      </c>
      <c r="H280" t="s">
        <v>373</v>
      </c>
      <c r="I280" t="s">
        <v>49</v>
      </c>
      <c r="J280" t="s">
        <v>373</v>
      </c>
      <c r="K280" t="s">
        <v>49</v>
      </c>
      <c r="L280" t="s">
        <v>373</v>
      </c>
      <c r="M280" t="s">
        <v>49</v>
      </c>
      <c r="N280" t="s">
        <v>707</v>
      </c>
      <c r="O280" t="s">
        <v>49</v>
      </c>
      <c r="P280" t="s">
        <v>1389</v>
      </c>
      <c r="Q280" t="s">
        <v>49</v>
      </c>
      <c r="R280" t="s">
        <v>373</v>
      </c>
      <c r="S280" t="s">
        <v>24</v>
      </c>
      <c r="T280" t="s">
        <v>312</v>
      </c>
      <c r="U280">
        <v>13</v>
      </c>
      <c r="V280">
        <v>14</v>
      </c>
      <c r="W280" s="20">
        <v>0.81818181818181801</v>
      </c>
      <c r="X280" s="20">
        <v>23.12</v>
      </c>
      <c r="Y280" s="20">
        <v>116</v>
      </c>
      <c r="Z280" s="20">
        <v>92.9</v>
      </c>
      <c r="AA280" s="20">
        <v>72.2</v>
      </c>
      <c r="AB280" s="20">
        <v>-6.8000000000000005E-2</v>
      </c>
      <c r="AC280" s="20">
        <v>1.58</v>
      </c>
      <c r="AD280" s="20">
        <v>103.7</v>
      </c>
      <c r="AE280" s="20">
        <v>102.1</v>
      </c>
      <c r="AF280" s="20">
        <v>-0.28999999999999998</v>
      </c>
      <c r="AG280" s="20">
        <v>114</v>
      </c>
      <c r="AH280" s="20">
        <v>93.5</v>
      </c>
      <c r="AI280" s="20">
        <v>0.90739999999999998</v>
      </c>
      <c r="AJ280" s="20">
        <v>1.3</v>
      </c>
      <c r="AK280" s="20">
        <v>0.1</v>
      </c>
      <c r="AL280" s="20">
        <v>1397</v>
      </c>
      <c r="AM280" s="20">
        <v>19.95</v>
      </c>
      <c r="AN280" s="20">
        <v>3.95</v>
      </c>
      <c r="AO280" s="20">
        <v>891</v>
      </c>
      <c r="AP280" s="20">
        <v>715</v>
      </c>
      <c r="AQ280" s="20">
        <v>691</v>
      </c>
      <c r="AR280" s="20">
        <v>0.46700000000000003</v>
      </c>
      <c r="AS280" s="20">
        <v>94</v>
      </c>
      <c r="AT280" s="20">
        <v>288</v>
      </c>
      <c r="AU280" s="20">
        <v>0.32600000000000001</v>
      </c>
      <c r="AV280" s="20">
        <v>151</v>
      </c>
      <c r="AW280" s="20">
        <v>217</v>
      </c>
      <c r="AX280" s="20">
        <v>0.69599999999999995</v>
      </c>
      <c r="AY280" s="20">
        <v>142</v>
      </c>
      <c r="AZ280" s="20">
        <v>10.923076923076923</v>
      </c>
      <c r="BA280" s="20">
        <v>499</v>
      </c>
      <c r="BB280" s="20">
        <v>38.384615384615387</v>
      </c>
      <c r="BC280" s="20">
        <v>137</v>
      </c>
      <c r="BD280" s="20">
        <v>48</v>
      </c>
      <c r="BE280" s="20">
        <v>49</v>
      </c>
      <c r="BF280" s="20">
        <v>138</v>
      </c>
      <c r="BG280" s="20">
        <v>157</v>
      </c>
      <c r="BH280" s="20">
        <v>81</v>
      </c>
      <c r="BI280" s="20">
        <v>65</v>
      </c>
      <c r="BJ280" s="20">
        <v>16</v>
      </c>
      <c r="BK280" s="20">
        <v>0.99299999999999999</v>
      </c>
      <c r="BL280" s="20">
        <v>12.545</v>
      </c>
      <c r="BM280" s="20">
        <v>0.34799999999999998</v>
      </c>
      <c r="BN280" s="20">
        <v>26.2</v>
      </c>
      <c r="BO280" s="20">
        <v>19.7</v>
      </c>
      <c r="BP280" s="20">
        <v>4.5</v>
      </c>
      <c r="BQ280" s="20">
        <v>4.3636363636363633</v>
      </c>
      <c r="BR280" s="20">
        <v>14.3</v>
      </c>
      <c r="BS280" s="20">
        <v>29</v>
      </c>
      <c r="BT280" s="20">
        <v>0.60699999999999998</v>
      </c>
      <c r="BU280" s="20">
        <v>-1</v>
      </c>
      <c r="BV280" s="66">
        <v>10</v>
      </c>
      <c r="BW280" s="66">
        <v>12</v>
      </c>
      <c r="BX280" s="66">
        <v>22</v>
      </c>
      <c r="BY280" s="66">
        <v>12</v>
      </c>
      <c r="BZ280" s="66">
        <v>9</v>
      </c>
      <c r="CA280" s="66">
        <v>11.8</v>
      </c>
      <c r="CB280" s="66">
        <v>29</v>
      </c>
      <c r="CC280" s="66">
        <v>26</v>
      </c>
      <c r="CD280" s="20">
        <v>0.46153846153846201</v>
      </c>
      <c r="CE280" s="20">
        <v>-14.6</v>
      </c>
      <c r="CF280" s="20">
        <v>101.5</v>
      </c>
      <c r="CG280" s="20">
        <v>116.1</v>
      </c>
      <c r="CH280" s="20">
        <v>73.599999999999994</v>
      </c>
      <c r="CI280" s="20">
        <v>0.106</v>
      </c>
      <c r="CJ280" s="20">
        <v>-6.2</v>
      </c>
      <c r="CK280" s="20">
        <v>100</v>
      </c>
      <c r="CL280" s="20">
        <v>106.2</v>
      </c>
      <c r="CM280" s="20">
        <v>-6.2</v>
      </c>
      <c r="CN280" s="20">
        <v>101.1</v>
      </c>
      <c r="CO280" s="20">
        <v>118.9</v>
      </c>
      <c r="CP280" s="63">
        <v>0.1343</v>
      </c>
      <c r="CQ280" s="20">
        <v>-5.9</v>
      </c>
      <c r="CR280" s="20">
        <v>-0.42142857142857143</v>
      </c>
      <c r="CS280" s="20">
        <v>995</v>
      </c>
      <c r="CT280" s="20">
        <v>-16.260000000000002</v>
      </c>
      <c r="CU280" s="20">
        <v>-7.62</v>
      </c>
      <c r="CV280" s="20">
        <v>1060</v>
      </c>
      <c r="CW280" s="20">
        <v>1053</v>
      </c>
      <c r="CX280" s="20">
        <v>832</v>
      </c>
      <c r="CY280" s="20">
        <v>0.44600000000000001</v>
      </c>
      <c r="CZ280" s="20">
        <v>121</v>
      </c>
      <c r="DA280" s="20">
        <v>356</v>
      </c>
      <c r="DB280" s="20">
        <v>0.34</v>
      </c>
      <c r="DC280" s="20">
        <v>197</v>
      </c>
      <c r="DD280" s="20">
        <v>281</v>
      </c>
      <c r="DE280" s="20">
        <v>0.70099999999999996</v>
      </c>
      <c r="DF280" s="20">
        <v>141</v>
      </c>
      <c r="DG280" s="20">
        <v>10.071428571428571</v>
      </c>
      <c r="DH280" s="20">
        <v>486</v>
      </c>
      <c r="DI280" s="20">
        <v>34.714285714285715</v>
      </c>
      <c r="DJ280" s="20">
        <v>209</v>
      </c>
      <c r="DK280" s="20">
        <v>112</v>
      </c>
      <c r="DL280" s="20">
        <v>30</v>
      </c>
      <c r="DM280" s="20">
        <v>165</v>
      </c>
      <c r="DN280" s="20">
        <v>239</v>
      </c>
      <c r="DO280" s="20">
        <v>81.5</v>
      </c>
      <c r="DP280" s="20">
        <v>81</v>
      </c>
      <c r="DQ280" s="20">
        <v>0.53800000000000003</v>
      </c>
      <c r="DR280" s="20">
        <v>1.2669999999999999</v>
      </c>
      <c r="DS280" s="20">
        <v>12.692</v>
      </c>
      <c r="DT280" s="20">
        <v>0.67900000000000005</v>
      </c>
      <c r="DU280" s="20">
        <v>27.4</v>
      </c>
      <c r="DV280" s="20">
        <v>21.6</v>
      </c>
      <c r="DW280" s="20">
        <v>2.2999999999999998</v>
      </c>
      <c r="DX280" s="20">
        <v>8.615384615384615</v>
      </c>
      <c r="DY280" s="20">
        <v>18.399999999999999</v>
      </c>
      <c r="DZ280" s="20">
        <v>318</v>
      </c>
      <c r="EA280" s="20">
        <v>0.40799999999999997</v>
      </c>
      <c r="EB280" s="20">
        <v>0</v>
      </c>
      <c r="EC280" s="66">
        <v>318</v>
      </c>
      <c r="ED280" s="66">
        <v>252</v>
      </c>
      <c r="EE280" s="66">
        <v>309</v>
      </c>
      <c r="EF280" s="66">
        <v>277</v>
      </c>
      <c r="EG280" s="66">
        <v>333</v>
      </c>
      <c r="EH280" s="66">
        <v>249.8</v>
      </c>
      <c r="EI280" s="66">
        <v>317</v>
      </c>
      <c r="EJ280" s="66">
        <v>258</v>
      </c>
      <c r="EK280" s="20">
        <v>13467.599999999999</v>
      </c>
      <c r="EL280" s="20">
        <v>9429.35</v>
      </c>
      <c r="EM280" s="20">
        <v>108.08</v>
      </c>
      <c r="EN280" s="20">
        <v>55.383272727272725</v>
      </c>
      <c r="EO280" s="20">
        <v>10.0243</v>
      </c>
      <c r="EP280" s="20">
        <v>166.34399999999999</v>
      </c>
      <c r="EQ280" s="21">
        <v>104</v>
      </c>
      <c r="ER280" s="21">
        <v>71</v>
      </c>
      <c r="ES280" s="61" t="s">
        <v>49</v>
      </c>
      <c r="ET280" s="61">
        <v>175</v>
      </c>
      <c r="EU280" s="61">
        <v>33</v>
      </c>
    </row>
    <row r="281" spans="1:151" x14ac:dyDescent="0.45">
      <c r="A281" s="64">
        <v>45289</v>
      </c>
      <c r="B281" s="21" t="s">
        <v>224</v>
      </c>
      <c r="C281" s="21">
        <v>258</v>
      </c>
      <c r="D281" s="21" t="s">
        <v>174</v>
      </c>
      <c r="E281" s="21">
        <v>93</v>
      </c>
      <c r="F281" s="50" t="s">
        <v>558</v>
      </c>
      <c r="G281" t="s">
        <v>224</v>
      </c>
      <c r="H281" t="s">
        <v>174</v>
      </c>
      <c r="I281" t="s">
        <v>224</v>
      </c>
      <c r="J281" t="s">
        <v>174</v>
      </c>
      <c r="K281" t="s">
        <v>224</v>
      </c>
      <c r="L281" t="s">
        <v>454</v>
      </c>
      <c r="M281" t="s">
        <v>224</v>
      </c>
      <c r="N281" t="s">
        <v>581</v>
      </c>
      <c r="O281" t="s">
        <v>224</v>
      </c>
      <c r="P281" t="s">
        <v>174</v>
      </c>
      <c r="Q281" t="s">
        <v>224</v>
      </c>
      <c r="R281" t="s">
        <v>454</v>
      </c>
      <c r="S281" t="s">
        <v>31</v>
      </c>
      <c r="T281" t="s">
        <v>47</v>
      </c>
      <c r="U281">
        <v>15</v>
      </c>
      <c r="V281">
        <v>14</v>
      </c>
      <c r="W281" s="20">
        <v>0.69230769230769196</v>
      </c>
      <c r="X281" s="20">
        <v>-3.76</v>
      </c>
      <c r="Y281" s="20">
        <v>100</v>
      </c>
      <c r="Z281" s="20">
        <v>103.8</v>
      </c>
      <c r="AA281" s="20">
        <v>72</v>
      </c>
      <c r="AB281" s="20">
        <v>0.154</v>
      </c>
      <c r="AC281" s="20">
        <v>-3.86</v>
      </c>
      <c r="AD281" s="20">
        <v>101.6</v>
      </c>
      <c r="AE281" s="20">
        <v>105.4</v>
      </c>
      <c r="AF281" s="20">
        <v>-3.86</v>
      </c>
      <c r="AG281" s="20">
        <v>100.5</v>
      </c>
      <c r="AH281" s="20">
        <v>104.6</v>
      </c>
      <c r="AI281" s="20">
        <v>0.38800000000000001</v>
      </c>
      <c r="AJ281" s="20">
        <v>-1.9</v>
      </c>
      <c r="AK281" s="20">
        <v>-0.12666666666666665</v>
      </c>
      <c r="AL281" s="20">
        <v>1167</v>
      </c>
      <c r="AM281" s="20">
        <v>-2.0299999999999998</v>
      </c>
      <c r="AN281" s="20">
        <v>-2.2799999999999998</v>
      </c>
      <c r="AO281" s="20">
        <v>948</v>
      </c>
      <c r="AP281" s="20">
        <v>941</v>
      </c>
      <c r="AQ281" s="20">
        <v>772</v>
      </c>
      <c r="AR281" s="20">
        <v>0.43099999999999999</v>
      </c>
      <c r="AS281" s="20">
        <v>90</v>
      </c>
      <c r="AT281" s="20">
        <v>260</v>
      </c>
      <c r="AU281" s="20">
        <v>0.34599999999999997</v>
      </c>
      <c r="AV281" s="20">
        <v>192</v>
      </c>
      <c r="AW281" s="20">
        <v>262</v>
      </c>
      <c r="AX281" s="20">
        <v>0.73299999999999998</v>
      </c>
      <c r="AY281" s="20">
        <v>139</v>
      </c>
      <c r="AZ281" s="20">
        <v>9.2666666666666675</v>
      </c>
      <c r="BA281" s="20">
        <v>496</v>
      </c>
      <c r="BB281" s="20">
        <v>33.06666666666667</v>
      </c>
      <c r="BC281" s="20">
        <v>167</v>
      </c>
      <c r="BD281" s="20">
        <v>89</v>
      </c>
      <c r="BE281" s="20">
        <v>49</v>
      </c>
      <c r="BF281" s="20">
        <v>181</v>
      </c>
      <c r="BG281" s="20">
        <v>234</v>
      </c>
      <c r="BH281" s="20">
        <v>72.900000000000006</v>
      </c>
      <c r="BI281" s="20">
        <v>72.385000000000005</v>
      </c>
      <c r="BJ281" s="20">
        <v>0.53800000000000003</v>
      </c>
      <c r="BK281" s="20">
        <v>0.92300000000000004</v>
      </c>
      <c r="BL281" s="20">
        <v>13.923</v>
      </c>
      <c r="BM281" s="20">
        <v>0.49199999999999999</v>
      </c>
      <c r="BN281" s="20">
        <v>20</v>
      </c>
      <c r="BO281" s="20">
        <v>20.2</v>
      </c>
      <c r="BP281" s="20">
        <v>3.8</v>
      </c>
      <c r="BQ281" s="20">
        <v>6.8461538461538458</v>
      </c>
      <c r="BR281" s="20">
        <v>18</v>
      </c>
      <c r="BS281" s="20">
        <v>137</v>
      </c>
      <c r="BT281" s="20">
        <v>0.52200000000000002</v>
      </c>
      <c r="BU281" s="20">
        <v>-1</v>
      </c>
      <c r="BV281" s="66">
        <v>200</v>
      </c>
      <c r="BW281" s="66">
        <v>180</v>
      </c>
      <c r="BX281" s="66">
        <v>148</v>
      </c>
      <c r="BY281" s="66">
        <v>272</v>
      </c>
      <c r="BZ281" s="66">
        <v>216</v>
      </c>
      <c r="CA281" s="66">
        <v>157.80000000000001</v>
      </c>
      <c r="CB281" s="66">
        <v>136</v>
      </c>
      <c r="CC281" s="66">
        <v>214</v>
      </c>
      <c r="CD281" s="20">
        <v>0.5</v>
      </c>
      <c r="CE281" s="20">
        <v>-2.16</v>
      </c>
      <c r="CF281" s="20">
        <v>101.9</v>
      </c>
      <c r="CG281" s="20">
        <v>104.1</v>
      </c>
      <c r="CH281" s="20">
        <v>67.8</v>
      </c>
      <c r="CI281" s="20">
        <v>-7.0000000000000001E-3</v>
      </c>
      <c r="CJ281" s="20">
        <v>-3.08</v>
      </c>
      <c r="CK281" s="20">
        <v>102.7</v>
      </c>
      <c r="CL281" s="20">
        <v>105.8</v>
      </c>
      <c r="CM281" s="20">
        <v>-3.08</v>
      </c>
      <c r="CN281" s="20">
        <v>102.7</v>
      </c>
      <c r="CO281" s="20">
        <v>104.8</v>
      </c>
      <c r="CP281" s="63">
        <v>0.44209999999999999</v>
      </c>
      <c r="CQ281" s="20">
        <v>-3.3</v>
      </c>
      <c r="CR281" s="20">
        <v>-0.23571428571428571</v>
      </c>
      <c r="CS281" s="20">
        <v>1117</v>
      </c>
      <c r="CT281" s="20">
        <v>-3.24</v>
      </c>
      <c r="CU281" s="20">
        <v>-0.96</v>
      </c>
      <c r="CV281" s="20">
        <v>857</v>
      </c>
      <c r="CW281" s="20">
        <v>871</v>
      </c>
      <c r="CX281" s="20">
        <v>651</v>
      </c>
      <c r="CY281" s="20">
        <v>0.48499999999999999</v>
      </c>
      <c r="CZ281" s="20">
        <v>80</v>
      </c>
      <c r="DA281" s="20">
        <v>234</v>
      </c>
      <c r="DB281" s="20">
        <v>0.34200000000000003</v>
      </c>
      <c r="DC281" s="20">
        <v>145</v>
      </c>
      <c r="DD281" s="20">
        <v>219</v>
      </c>
      <c r="DE281" s="20">
        <v>0.66200000000000003</v>
      </c>
      <c r="DF281" s="20">
        <v>99</v>
      </c>
      <c r="DG281" s="20">
        <v>7.0714285714285712</v>
      </c>
      <c r="DH281" s="20">
        <v>405</v>
      </c>
      <c r="DI281" s="20">
        <v>28.928571428571427</v>
      </c>
      <c r="DJ281" s="20">
        <v>161</v>
      </c>
      <c r="DK281" s="20">
        <v>82</v>
      </c>
      <c r="DL281" s="20">
        <v>29</v>
      </c>
      <c r="DM281" s="20">
        <v>177</v>
      </c>
      <c r="DN281" s="20">
        <v>175</v>
      </c>
      <c r="DO281" s="20">
        <v>71.400000000000006</v>
      </c>
      <c r="DP281" s="20">
        <v>72.582999999999998</v>
      </c>
      <c r="DQ281" s="20">
        <v>-1.167</v>
      </c>
      <c r="DR281" s="20">
        <v>0.91</v>
      </c>
      <c r="DS281" s="20">
        <v>14.75</v>
      </c>
      <c r="DT281" s="20">
        <v>0.46300000000000002</v>
      </c>
      <c r="DU281" s="20">
        <v>19.5</v>
      </c>
      <c r="DV281" s="20">
        <v>18.2</v>
      </c>
      <c r="DW281" s="20">
        <v>2.4</v>
      </c>
      <c r="DX281" s="20">
        <v>6.833333333333333</v>
      </c>
      <c r="DY281" s="20">
        <v>14.6</v>
      </c>
      <c r="DZ281" s="20">
        <v>262</v>
      </c>
      <c r="EA281" s="20">
        <v>0.45100000000000001</v>
      </c>
      <c r="EB281" s="20">
        <v>-22</v>
      </c>
      <c r="EC281" s="66">
        <v>242</v>
      </c>
      <c r="ED281" s="66">
        <v>204</v>
      </c>
      <c r="EE281" s="66">
        <v>231</v>
      </c>
      <c r="EF281" s="66">
        <v>228</v>
      </c>
      <c r="EG281" s="66">
        <v>185</v>
      </c>
      <c r="EH281" s="66">
        <v>176.7</v>
      </c>
      <c r="EI281" s="66">
        <v>262</v>
      </c>
      <c r="EJ281" s="66">
        <v>248</v>
      </c>
      <c r="EK281" s="20">
        <v>10410</v>
      </c>
      <c r="EL281" s="20">
        <v>10577.220000000001</v>
      </c>
      <c r="EM281" s="20">
        <v>95.140500000000003</v>
      </c>
      <c r="EN281" s="20">
        <v>100.98076923076923</v>
      </c>
      <c r="EO281" s="20">
        <v>11.916</v>
      </c>
      <c r="EP281" s="20">
        <v>128.27500000000001</v>
      </c>
      <c r="EQ281" s="21">
        <v>67</v>
      </c>
      <c r="ER281" s="21">
        <v>71</v>
      </c>
      <c r="ES281" s="61" t="s">
        <v>174</v>
      </c>
      <c r="ET281" s="61">
        <v>138</v>
      </c>
      <c r="EU281" s="61">
        <v>-4</v>
      </c>
    </row>
    <row r="282" spans="1:151" x14ac:dyDescent="0.45">
      <c r="A282" s="64">
        <v>45289</v>
      </c>
      <c r="B282" s="21" t="s">
        <v>92</v>
      </c>
      <c r="C282" s="21">
        <v>284</v>
      </c>
      <c r="D282" s="21" t="s">
        <v>904</v>
      </c>
      <c r="E282" s="21">
        <v>12</v>
      </c>
      <c r="F282" s="50" t="s">
        <v>558</v>
      </c>
      <c r="G282" t="s">
        <v>92</v>
      </c>
      <c r="H282" t="s">
        <v>904</v>
      </c>
      <c r="I282" t="s">
        <v>92</v>
      </c>
      <c r="J282" t="s">
        <v>904</v>
      </c>
      <c r="K282" t="s">
        <v>92</v>
      </c>
      <c r="L282" t="s">
        <v>413</v>
      </c>
      <c r="M282" t="s">
        <v>92</v>
      </c>
      <c r="N282" t="s">
        <v>626</v>
      </c>
      <c r="O282" t="s">
        <v>92</v>
      </c>
      <c r="P282" t="s">
        <v>904</v>
      </c>
      <c r="Q282" t="s">
        <v>92</v>
      </c>
      <c r="R282" t="s">
        <v>413</v>
      </c>
      <c r="S282" t="s">
        <v>19</v>
      </c>
      <c r="T282" t="s">
        <v>19</v>
      </c>
      <c r="U282">
        <v>11</v>
      </c>
      <c r="V282">
        <v>12</v>
      </c>
      <c r="W282" s="20">
        <v>0.5</v>
      </c>
      <c r="X282" s="20">
        <v>7.74</v>
      </c>
      <c r="Y282" s="20">
        <v>108.5</v>
      </c>
      <c r="Z282" s="20">
        <v>100.8</v>
      </c>
      <c r="AA282" s="20">
        <v>70.3</v>
      </c>
      <c r="AB282" s="20">
        <v>-8.1000000000000003E-2</v>
      </c>
      <c r="AC282" s="20">
        <v>-0.15</v>
      </c>
      <c r="AD282" s="20">
        <v>104.7</v>
      </c>
      <c r="AE282" s="20">
        <v>104.9</v>
      </c>
      <c r="AF282" s="20">
        <v>-0.15</v>
      </c>
      <c r="AG282" s="20">
        <v>108.2</v>
      </c>
      <c r="AH282" s="20">
        <v>100.1</v>
      </c>
      <c r="AI282" s="20">
        <v>0.71040000000000003</v>
      </c>
      <c r="AJ282" s="20">
        <v>-2.6</v>
      </c>
      <c r="AK282" s="20">
        <v>-0.23636363636363636</v>
      </c>
      <c r="AL282" s="20">
        <v>1237</v>
      </c>
      <c r="AM282" s="20">
        <v>5.84</v>
      </c>
      <c r="AN282" s="20">
        <v>2.04</v>
      </c>
      <c r="AO282" s="20">
        <v>784</v>
      </c>
      <c r="AP282" s="20">
        <v>746</v>
      </c>
      <c r="AQ282" s="20">
        <v>609</v>
      </c>
      <c r="AR282" s="20">
        <v>0.47599999999999998</v>
      </c>
      <c r="AS282" s="20">
        <v>87</v>
      </c>
      <c r="AT282" s="20">
        <v>252</v>
      </c>
      <c r="AU282" s="20">
        <v>0.34499999999999997</v>
      </c>
      <c r="AV282" s="20">
        <v>117</v>
      </c>
      <c r="AW282" s="20">
        <v>162</v>
      </c>
      <c r="AX282" s="20">
        <v>0.72199999999999998</v>
      </c>
      <c r="AY282" s="20">
        <v>78</v>
      </c>
      <c r="AZ282" s="20">
        <v>7.0909090909090908</v>
      </c>
      <c r="BA282" s="20">
        <v>360</v>
      </c>
      <c r="BB282" s="20">
        <v>32.727272727272727</v>
      </c>
      <c r="BC282" s="20">
        <v>176</v>
      </c>
      <c r="BD282" s="20">
        <v>60</v>
      </c>
      <c r="BE282" s="20">
        <v>31</v>
      </c>
      <c r="BF282" s="20">
        <v>127</v>
      </c>
      <c r="BG282" s="20">
        <v>157</v>
      </c>
      <c r="BH282" s="20">
        <v>78.400000000000006</v>
      </c>
      <c r="BI282" s="20">
        <v>74.599999999999994</v>
      </c>
      <c r="BJ282" s="20">
        <v>3.8</v>
      </c>
      <c r="BK282" s="20">
        <v>1.3859999999999999</v>
      </c>
      <c r="BL282" s="20">
        <v>12.7</v>
      </c>
      <c r="BM282" s="20">
        <v>0.47199999999999998</v>
      </c>
      <c r="BN282" s="20">
        <v>25.2</v>
      </c>
      <c r="BO282" s="20">
        <v>16.2</v>
      </c>
      <c r="BP282" s="20">
        <v>3.1</v>
      </c>
      <c r="BQ282" s="20">
        <v>6</v>
      </c>
      <c r="BR282" s="20">
        <v>15.7</v>
      </c>
      <c r="BS282" s="20">
        <v>190</v>
      </c>
      <c r="BT282" s="20">
        <v>0.49099999999999999</v>
      </c>
      <c r="BU282" s="20">
        <v>7</v>
      </c>
      <c r="BV282" s="66">
        <v>146</v>
      </c>
      <c r="BW282" s="66">
        <v>150</v>
      </c>
      <c r="BX282" s="66">
        <v>185</v>
      </c>
      <c r="BY282" s="66">
        <v>74</v>
      </c>
      <c r="BZ282" s="66">
        <v>94</v>
      </c>
      <c r="CA282" s="66">
        <v>109</v>
      </c>
      <c r="CB282" s="66">
        <v>190</v>
      </c>
      <c r="CC282" s="66">
        <v>231</v>
      </c>
      <c r="CD282" s="20">
        <v>0.54545454545454497</v>
      </c>
      <c r="CE282" s="20">
        <v>4.2</v>
      </c>
      <c r="CF282" s="20">
        <v>101</v>
      </c>
      <c r="CG282" s="20">
        <v>96.8</v>
      </c>
      <c r="CH282" s="20">
        <v>71.5</v>
      </c>
      <c r="CI282" s="20">
        <v>0.11700000000000001</v>
      </c>
      <c r="CJ282" s="20">
        <v>5.67</v>
      </c>
      <c r="CK282" s="20">
        <v>105.6</v>
      </c>
      <c r="CL282" s="20">
        <v>99.9</v>
      </c>
      <c r="CM282" s="20">
        <v>5.67</v>
      </c>
      <c r="CN282" s="20">
        <v>100.1</v>
      </c>
      <c r="CO282" s="20">
        <v>95.3</v>
      </c>
      <c r="CP282" s="63">
        <v>0.63590000000000002</v>
      </c>
      <c r="CQ282" s="20">
        <v>-1.3</v>
      </c>
      <c r="CR282" s="20">
        <v>-0.10833333333333334</v>
      </c>
      <c r="CS282" s="20">
        <v>1249</v>
      </c>
      <c r="CT282" s="20">
        <v>3.73</v>
      </c>
      <c r="CU282" s="20">
        <v>6.37</v>
      </c>
      <c r="CV282" s="20">
        <v>736</v>
      </c>
      <c r="CW282" s="20">
        <v>765</v>
      </c>
      <c r="CX282" s="20">
        <v>624</v>
      </c>
      <c r="CY282" s="20">
        <v>0.41</v>
      </c>
      <c r="CZ282" s="20">
        <v>65</v>
      </c>
      <c r="DA282" s="20">
        <v>224</v>
      </c>
      <c r="DB282" s="20">
        <v>0.28999999999999998</v>
      </c>
      <c r="DC282" s="20">
        <v>159</v>
      </c>
      <c r="DD282" s="20">
        <v>256</v>
      </c>
      <c r="DE282" s="20">
        <v>0.621</v>
      </c>
      <c r="DF282" s="20">
        <v>88</v>
      </c>
      <c r="DG282" s="20">
        <v>7.333333333333333</v>
      </c>
      <c r="DH282" s="20">
        <v>389</v>
      </c>
      <c r="DI282" s="20">
        <v>32.416666666666664</v>
      </c>
      <c r="DJ282" s="20">
        <v>137</v>
      </c>
      <c r="DK282" s="20">
        <v>93</v>
      </c>
      <c r="DL282" s="20">
        <v>41</v>
      </c>
      <c r="DM282" s="20">
        <v>125</v>
      </c>
      <c r="DN282" s="20">
        <v>164</v>
      </c>
      <c r="DO282" s="20">
        <v>66.900000000000006</v>
      </c>
      <c r="DP282" s="20">
        <v>69.545000000000002</v>
      </c>
      <c r="DQ282" s="20">
        <v>-2.6360000000000001</v>
      </c>
      <c r="DR282" s="20">
        <v>1.0960000000000001</v>
      </c>
      <c r="DS282" s="20">
        <v>11.364000000000001</v>
      </c>
      <c r="DT282" s="20">
        <v>0.74399999999999999</v>
      </c>
      <c r="DU282" s="20">
        <v>20.399999999999999</v>
      </c>
      <c r="DV282" s="20">
        <v>23.3</v>
      </c>
      <c r="DW282" s="20">
        <v>3.7</v>
      </c>
      <c r="DX282" s="20">
        <v>8.454545454545455</v>
      </c>
      <c r="DY282" s="20">
        <v>14.9</v>
      </c>
      <c r="DZ282" s="20">
        <v>81</v>
      </c>
      <c r="EA282" s="20">
        <v>0.55800000000000005</v>
      </c>
      <c r="EB282" s="20">
        <v>-3</v>
      </c>
      <c r="EC282" s="66">
        <v>142</v>
      </c>
      <c r="ED282" s="66">
        <v>91</v>
      </c>
      <c r="EE282" s="66">
        <v>119</v>
      </c>
      <c r="EF282" s="66">
        <v>134</v>
      </c>
      <c r="EG282" s="66">
        <v>118</v>
      </c>
      <c r="EH282" s="66">
        <v>90.8</v>
      </c>
      <c r="EI282" s="66">
        <v>79</v>
      </c>
      <c r="EJ282" s="66">
        <v>158</v>
      </c>
      <c r="EK282" s="20">
        <v>10502.8</v>
      </c>
      <c r="EL282" s="20">
        <v>10180.799999999999</v>
      </c>
      <c r="EM282" s="20">
        <v>107.37272727272727</v>
      </c>
      <c r="EN282" s="20">
        <v>68.183999999999997</v>
      </c>
      <c r="EO282" s="20">
        <v>9.7496999999999989</v>
      </c>
      <c r="EP282" s="20">
        <v>118.408</v>
      </c>
      <c r="EQ282" s="21">
        <v>73</v>
      </c>
      <c r="ER282" s="21">
        <v>76</v>
      </c>
      <c r="ES282" s="61" t="s">
        <v>904</v>
      </c>
      <c r="ET282" s="61">
        <v>149</v>
      </c>
      <c r="EU282" s="61">
        <v>-3</v>
      </c>
    </row>
    <row r="283" spans="1:151" x14ac:dyDescent="0.45">
      <c r="A283" s="64">
        <v>45289</v>
      </c>
      <c r="B283" s="21" t="s">
        <v>276</v>
      </c>
      <c r="C283" s="21">
        <v>286</v>
      </c>
      <c r="D283" s="21" t="s">
        <v>132</v>
      </c>
      <c r="E283" s="21">
        <v>49</v>
      </c>
      <c r="F283" s="50" t="s">
        <v>558</v>
      </c>
      <c r="G283" t="s">
        <v>276</v>
      </c>
      <c r="H283" t="s">
        <v>132</v>
      </c>
      <c r="I283" t="s">
        <v>276</v>
      </c>
      <c r="J283" t="s">
        <v>132</v>
      </c>
      <c r="K283" t="s">
        <v>276</v>
      </c>
      <c r="L283" t="s">
        <v>132</v>
      </c>
      <c r="M283" t="s">
        <v>276</v>
      </c>
      <c r="N283" t="s">
        <v>132</v>
      </c>
      <c r="O283" t="s">
        <v>276</v>
      </c>
      <c r="P283" t="s">
        <v>132</v>
      </c>
      <c r="Q283" t="s">
        <v>276</v>
      </c>
      <c r="R283" t="s">
        <v>132</v>
      </c>
      <c r="S283" t="s">
        <v>102</v>
      </c>
      <c r="T283" t="s">
        <v>13</v>
      </c>
      <c r="U283">
        <v>14</v>
      </c>
      <c r="V283">
        <v>12</v>
      </c>
      <c r="W283" s="20">
        <v>0.53846153846153799</v>
      </c>
      <c r="X283" s="20">
        <v>-3.83</v>
      </c>
      <c r="Y283" s="20">
        <v>108.4</v>
      </c>
      <c r="Z283" s="20">
        <v>112.3</v>
      </c>
      <c r="AA283" s="20">
        <v>66.400000000000006</v>
      </c>
      <c r="AB283" s="20">
        <v>5.6000000000000001E-2</v>
      </c>
      <c r="AC283" s="20">
        <v>4.72</v>
      </c>
      <c r="AD283" s="20">
        <v>106.2</v>
      </c>
      <c r="AE283" s="20">
        <v>101.5</v>
      </c>
      <c r="AF283" s="20">
        <v>4.72</v>
      </c>
      <c r="AG283" s="20">
        <v>109.1</v>
      </c>
      <c r="AH283" s="20">
        <v>113.7</v>
      </c>
      <c r="AI283" s="20">
        <v>0.3841</v>
      </c>
      <c r="AJ283" s="20">
        <v>-3</v>
      </c>
      <c r="AK283" s="20">
        <v>-0.21428571428571427</v>
      </c>
      <c r="AL283" s="20">
        <v>1121</v>
      </c>
      <c r="AM283" s="20">
        <v>-4.97</v>
      </c>
      <c r="AN283" s="20">
        <v>1.63</v>
      </c>
      <c r="AO283" s="20">
        <v>1021</v>
      </c>
      <c r="AP283" s="20">
        <v>907</v>
      </c>
      <c r="AQ283" s="20">
        <v>791</v>
      </c>
      <c r="AR283" s="20">
        <v>0.46500000000000002</v>
      </c>
      <c r="AS283" s="20">
        <v>131</v>
      </c>
      <c r="AT283" s="20">
        <v>352</v>
      </c>
      <c r="AU283" s="20">
        <v>0.372</v>
      </c>
      <c r="AV283" s="20">
        <v>154</v>
      </c>
      <c r="AW283" s="20">
        <v>188</v>
      </c>
      <c r="AX283" s="20">
        <v>0.81899999999999995</v>
      </c>
      <c r="AY283" s="20">
        <v>138</v>
      </c>
      <c r="AZ283" s="20">
        <v>9.8571428571428577</v>
      </c>
      <c r="BA283" s="20">
        <v>481</v>
      </c>
      <c r="BB283" s="20">
        <v>34.357142857142854</v>
      </c>
      <c r="BC283" s="20">
        <v>207</v>
      </c>
      <c r="BD283" s="20">
        <v>72</v>
      </c>
      <c r="BE283" s="20">
        <v>35</v>
      </c>
      <c r="BF283" s="20">
        <v>147</v>
      </c>
      <c r="BG283" s="20">
        <v>197</v>
      </c>
      <c r="BH283" s="20">
        <v>78.5</v>
      </c>
      <c r="BI283" s="20">
        <v>69.769000000000005</v>
      </c>
      <c r="BJ283" s="20">
        <v>8.7690000000000001</v>
      </c>
      <c r="BK283" s="20">
        <v>1.4079999999999999</v>
      </c>
      <c r="BL283" s="20">
        <v>11.308</v>
      </c>
      <c r="BM283" s="20">
        <v>0.49</v>
      </c>
      <c r="BN283" s="20">
        <v>27.1</v>
      </c>
      <c r="BO283" s="20">
        <v>14.5</v>
      </c>
      <c r="BP283" s="20">
        <v>2.7</v>
      </c>
      <c r="BQ283" s="20">
        <v>5.5384615384615383</v>
      </c>
      <c r="BR283" s="20">
        <v>15.2</v>
      </c>
      <c r="BS283" s="20">
        <v>139</v>
      </c>
      <c r="BT283" s="20">
        <v>0.52100000000000002</v>
      </c>
      <c r="BU283" s="20">
        <v>2</v>
      </c>
      <c r="BV283" s="66">
        <v>223</v>
      </c>
      <c r="BW283" s="66">
        <v>224</v>
      </c>
      <c r="BX283" s="66">
        <v>163</v>
      </c>
      <c r="BY283" s="66">
        <v>156</v>
      </c>
      <c r="BZ283" s="66">
        <v>220</v>
      </c>
      <c r="CA283" s="66">
        <v>158.19999999999999</v>
      </c>
      <c r="CB283" s="66">
        <v>139</v>
      </c>
      <c r="CC283" s="66">
        <v>242</v>
      </c>
      <c r="CD283" s="20">
        <v>0.54545454545454497</v>
      </c>
      <c r="CE283" s="20">
        <v>3.88</v>
      </c>
      <c r="CF283" s="20">
        <v>103.7</v>
      </c>
      <c r="CG283" s="20">
        <v>99.8</v>
      </c>
      <c r="CH283" s="20">
        <v>65</v>
      </c>
      <c r="CI283" s="20">
        <v>-4.5999999999999999E-2</v>
      </c>
      <c r="CJ283" s="20">
        <v>2.74</v>
      </c>
      <c r="CK283" s="20">
        <v>105.7</v>
      </c>
      <c r="CL283" s="20">
        <v>103</v>
      </c>
      <c r="CM283" s="20">
        <v>2.74</v>
      </c>
      <c r="CN283" s="20">
        <v>104.3</v>
      </c>
      <c r="CO283" s="20">
        <v>99.5</v>
      </c>
      <c r="CP283" s="63">
        <v>0.63139999999999996</v>
      </c>
      <c r="CQ283" s="20">
        <v>-2.2000000000000002</v>
      </c>
      <c r="CR283" s="20">
        <v>-0.18333333333333335</v>
      </c>
      <c r="CS283" s="20">
        <v>1201</v>
      </c>
      <c r="CT283" s="20">
        <v>6.09</v>
      </c>
      <c r="CU283" s="20">
        <v>4.1900000000000004</v>
      </c>
      <c r="CV283" s="20">
        <v>749</v>
      </c>
      <c r="CW283" s="20">
        <v>683</v>
      </c>
      <c r="CX283" s="20">
        <v>594</v>
      </c>
      <c r="CY283" s="20">
        <v>0.46100000000000002</v>
      </c>
      <c r="CZ283" s="20">
        <v>71</v>
      </c>
      <c r="DA283" s="20">
        <v>223</v>
      </c>
      <c r="DB283" s="20">
        <v>0.318</v>
      </c>
      <c r="DC283" s="20">
        <v>130</v>
      </c>
      <c r="DD283" s="20">
        <v>171</v>
      </c>
      <c r="DE283" s="20">
        <v>0.76</v>
      </c>
      <c r="DF283" s="20">
        <v>81</v>
      </c>
      <c r="DG283" s="20">
        <v>6.75</v>
      </c>
      <c r="DH283" s="20">
        <v>353</v>
      </c>
      <c r="DI283" s="20">
        <v>29.416666666666668</v>
      </c>
      <c r="DJ283" s="20">
        <v>155</v>
      </c>
      <c r="DK283" s="20">
        <v>70</v>
      </c>
      <c r="DL283" s="20">
        <v>40</v>
      </c>
      <c r="DM283" s="20">
        <v>107</v>
      </c>
      <c r="DN283" s="20">
        <v>170</v>
      </c>
      <c r="DO283" s="20">
        <v>68.099999999999994</v>
      </c>
      <c r="DP283" s="20">
        <v>62.091000000000001</v>
      </c>
      <c r="DQ283" s="20">
        <v>6</v>
      </c>
      <c r="DR283" s="20">
        <v>1.4490000000000001</v>
      </c>
      <c r="DS283" s="20">
        <v>9.7270000000000003</v>
      </c>
      <c r="DT283" s="20">
        <v>0.65400000000000003</v>
      </c>
      <c r="DU283" s="20">
        <v>20.3</v>
      </c>
      <c r="DV283" s="20">
        <v>15.5</v>
      </c>
      <c r="DW283" s="20">
        <v>3.6</v>
      </c>
      <c r="DX283" s="20">
        <v>6.3636363636363633</v>
      </c>
      <c r="DY283" s="20">
        <v>15.5</v>
      </c>
      <c r="DZ283" s="20">
        <v>121</v>
      </c>
      <c r="EA283" s="20">
        <v>0.53400000000000003</v>
      </c>
      <c r="EB283" s="20">
        <v>-1</v>
      </c>
      <c r="EC283" s="66">
        <v>103</v>
      </c>
      <c r="ED283" s="66">
        <v>128</v>
      </c>
      <c r="EE283" s="66">
        <v>143</v>
      </c>
      <c r="EF283" s="66">
        <v>115</v>
      </c>
      <c r="EG283" s="66">
        <v>123</v>
      </c>
      <c r="EH283" s="66">
        <v>102.8</v>
      </c>
      <c r="EI283" s="66">
        <v>122</v>
      </c>
      <c r="EJ283" s="66">
        <v>121</v>
      </c>
      <c r="EK283" s="20">
        <v>10818.32</v>
      </c>
      <c r="EL283" s="20">
        <v>11645.51</v>
      </c>
      <c r="EM283" s="20">
        <v>71.959999999999994</v>
      </c>
      <c r="EN283" s="20">
        <v>53.872615384615386</v>
      </c>
      <c r="EO283" s="20">
        <v>11.552</v>
      </c>
      <c r="EP283" s="20">
        <v>139.22999999999999</v>
      </c>
      <c r="EQ283" s="21">
        <v>79</v>
      </c>
      <c r="ER283" s="21">
        <v>75</v>
      </c>
      <c r="ES283" s="61" t="s">
        <v>276</v>
      </c>
      <c r="ET283" s="61">
        <v>154</v>
      </c>
      <c r="EU283" s="61">
        <v>4</v>
      </c>
    </row>
    <row r="284" spans="1:151" x14ac:dyDescent="0.45">
      <c r="A284" s="64">
        <v>45289</v>
      </c>
      <c r="B284" s="21" t="s">
        <v>329</v>
      </c>
      <c r="C284" s="21">
        <v>191</v>
      </c>
      <c r="D284" s="21" t="s">
        <v>296</v>
      </c>
      <c r="E284" s="21">
        <v>69</v>
      </c>
      <c r="F284" s="50" t="s">
        <v>558</v>
      </c>
      <c r="G284" t="s">
        <v>329</v>
      </c>
      <c r="H284" t="s">
        <v>296</v>
      </c>
      <c r="I284" t="s">
        <v>329</v>
      </c>
      <c r="J284" t="s">
        <v>296</v>
      </c>
      <c r="K284" t="s">
        <v>485</v>
      </c>
      <c r="L284" t="s">
        <v>296</v>
      </c>
      <c r="M284" t="s">
        <v>698</v>
      </c>
      <c r="N284" t="s">
        <v>296</v>
      </c>
      <c r="O284" t="s">
        <v>1399</v>
      </c>
      <c r="P284" t="s">
        <v>296</v>
      </c>
      <c r="Q284" t="s">
        <v>485</v>
      </c>
      <c r="R284" t="s">
        <v>296</v>
      </c>
      <c r="S284" t="s">
        <v>104</v>
      </c>
      <c r="T284" t="s">
        <v>104</v>
      </c>
      <c r="U284">
        <v>14</v>
      </c>
      <c r="V284">
        <v>14</v>
      </c>
      <c r="W284" s="20">
        <v>0.46153846153846201</v>
      </c>
      <c r="X284" s="20">
        <v>-9.7200000000000006</v>
      </c>
      <c r="Y284" s="20">
        <v>100.7</v>
      </c>
      <c r="Z284" s="20">
        <v>110.5</v>
      </c>
      <c r="AA284" s="20">
        <v>68.599999999999994</v>
      </c>
      <c r="AB284" s="20">
        <v>-3.6999999999999998E-2</v>
      </c>
      <c r="AC284" s="20">
        <v>0.12</v>
      </c>
      <c r="AD284" s="20">
        <v>103.9</v>
      </c>
      <c r="AE284" s="20">
        <v>103.8</v>
      </c>
      <c r="AF284" s="20">
        <v>0.12</v>
      </c>
      <c r="AG284" s="20">
        <v>98.3</v>
      </c>
      <c r="AH284" s="20">
        <v>110.5</v>
      </c>
      <c r="AI284" s="20">
        <v>0.2074</v>
      </c>
      <c r="AJ284" s="20">
        <v>-4.9000000000000004</v>
      </c>
      <c r="AK284" s="20">
        <v>-0.35000000000000003</v>
      </c>
      <c r="AL284" s="20">
        <v>1004</v>
      </c>
      <c r="AM284" s="20">
        <v>-10.26</v>
      </c>
      <c r="AN284" s="20">
        <v>-2.59</v>
      </c>
      <c r="AO284" s="20">
        <v>939</v>
      </c>
      <c r="AP284" s="20">
        <v>904</v>
      </c>
      <c r="AQ284" s="20">
        <v>730</v>
      </c>
      <c r="AR284" s="20">
        <v>0.438</v>
      </c>
      <c r="AS284" s="20">
        <v>85</v>
      </c>
      <c r="AT284" s="20">
        <v>259</v>
      </c>
      <c r="AU284" s="20">
        <v>0.32800000000000001</v>
      </c>
      <c r="AV284" s="20">
        <v>214</v>
      </c>
      <c r="AW284" s="20">
        <v>296</v>
      </c>
      <c r="AX284" s="20">
        <v>0.72299999999999998</v>
      </c>
      <c r="AY284" s="20">
        <v>123</v>
      </c>
      <c r="AZ284" s="20">
        <v>8.7857142857142865</v>
      </c>
      <c r="BA284" s="20">
        <v>447</v>
      </c>
      <c r="BB284" s="20">
        <v>31.928571428571427</v>
      </c>
      <c r="BC284" s="20">
        <v>130</v>
      </c>
      <c r="BD284" s="20">
        <v>84</v>
      </c>
      <c r="BE284" s="20">
        <v>21</v>
      </c>
      <c r="BF284" s="20">
        <v>150</v>
      </c>
      <c r="BG284" s="20">
        <v>217</v>
      </c>
      <c r="BH284" s="20">
        <v>72.2</v>
      </c>
      <c r="BI284" s="20">
        <v>69.537999999999997</v>
      </c>
      <c r="BJ284" s="20">
        <v>2.6920000000000002</v>
      </c>
      <c r="BK284" s="20">
        <v>0.86699999999999999</v>
      </c>
      <c r="BL284" s="20">
        <v>11.538</v>
      </c>
      <c r="BM284" s="20">
        <v>0.56000000000000005</v>
      </c>
      <c r="BN284" s="20">
        <v>19.899999999999999</v>
      </c>
      <c r="BO284" s="20">
        <v>22.8</v>
      </c>
      <c r="BP284" s="20">
        <v>1.6</v>
      </c>
      <c r="BQ284" s="20">
        <v>6.4615384615384617</v>
      </c>
      <c r="BR284" s="20">
        <v>16.7</v>
      </c>
      <c r="BS284" s="20">
        <v>331</v>
      </c>
      <c r="BT284" s="20">
        <v>0.39700000000000002</v>
      </c>
      <c r="BU284" s="20">
        <v>2</v>
      </c>
      <c r="BV284" s="66">
        <v>286</v>
      </c>
      <c r="BW284" s="66">
        <v>332</v>
      </c>
      <c r="BX284" s="66">
        <v>291</v>
      </c>
      <c r="BY284" s="66">
        <v>321</v>
      </c>
      <c r="BZ284" s="66">
        <v>286</v>
      </c>
      <c r="CA284" s="66">
        <v>255.8</v>
      </c>
      <c r="CB284" s="66">
        <v>331</v>
      </c>
      <c r="CC284" s="66">
        <v>345</v>
      </c>
      <c r="CD284" s="20">
        <v>0.61538461538461497</v>
      </c>
      <c r="CE284" s="20">
        <v>-3.75</v>
      </c>
      <c r="CF284" s="20">
        <v>109</v>
      </c>
      <c r="CG284" s="20">
        <v>112.8</v>
      </c>
      <c r="CH284" s="20">
        <v>71.3</v>
      </c>
      <c r="CI284" s="20">
        <v>-3.1E-2</v>
      </c>
      <c r="CJ284" s="20">
        <v>0.18</v>
      </c>
      <c r="CK284" s="20">
        <v>104.9</v>
      </c>
      <c r="CL284" s="20">
        <v>104.8</v>
      </c>
      <c r="CM284" s="20">
        <v>0.18</v>
      </c>
      <c r="CN284" s="20">
        <v>109</v>
      </c>
      <c r="CO284" s="20">
        <v>112.8</v>
      </c>
      <c r="CP284" s="63">
        <v>0.40289999999999998</v>
      </c>
      <c r="CQ284" s="20">
        <v>-2.8</v>
      </c>
      <c r="CR284" s="20">
        <v>-0.19999999999999998</v>
      </c>
      <c r="CS284" s="20">
        <v>1136</v>
      </c>
      <c r="CT284" s="20">
        <v>-0.25</v>
      </c>
      <c r="CU284" s="20">
        <v>0.3</v>
      </c>
      <c r="CV284" s="20">
        <v>1085</v>
      </c>
      <c r="CW284" s="20">
        <v>995</v>
      </c>
      <c r="CX284" s="20">
        <v>809</v>
      </c>
      <c r="CY284" s="20">
        <v>0.443</v>
      </c>
      <c r="CZ284" s="20">
        <v>102</v>
      </c>
      <c r="DA284" s="20">
        <v>291</v>
      </c>
      <c r="DB284" s="20">
        <v>0.35099999999999998</v>
      </c>
      <c r="DC284" s="20">
        <v>267</v>
      </c>
      <c r="DD284" s="20">
        <v>352</v>
      </c>
      <c r="DE284" s="20">
        <v>0.75900000000000001</v>
      </c>
      <c r="DF284" s="20">
        <v>161</v>
      </c>
      <c r="DG284" s="20">
        <v>11.5</v>
      </c>
      <c r="DH284" s="20">
        <v>512</v>
      </c>
      <c r="DI284" s="20">
        <v>36.571428571428569</v>
      </c>
      <c r="DJ284" s="20">
        <v>173</v>
      </c>
      <c r="DK284" s="20">
        <v>80</v>
      </c>
      <c r="DL284" s="20">
        <v>54</v>
      </c>
      <c r="DM284" s="20">
        <v>119</v>
      </c>
      <c r="DN284" s="20">
        <v>194</v>
      </c>
      <c r="DO284" s="20">
        <v>83.5</v>
      </c>
      <c r="DP284" s="20">
        <v>76.537999999999997</v>
      </c>
      <c r="DQ284" s="20">
        <v>6.923</v>
      </c>
      <c r="DR284" s="20">
        <v>1.454</v>
      </c>
      <c r="DS284" s="20">
        <v>9.1539999999999999</v>
      </c>
      <c r="DT284" s="20">
        <v>0.67200000000000004</v>
      </c>
      <c r="DU284" s="20">
        <v>22.4</v>
      </c>
      <c r="DV284" s="20">
        <v>27.1</v>
      </c>
      <c r="DW284" s="20">
        <v>4.2</v>
      </c>
      <c r="DX284" s="20">
        <v>6.1538461538461542</v>
      </c>
      <c r="DY284" s="20">
        <v>14.9</v>
      </c>
      <c r="DZ284" s="20">
        <v>154</v>
      </c>
      <c r="EA284" s="20">
        <v>0.50900000000000001</v>
      </c>
      <c r="EB284" s="20">
        <v>13</v>
      </c>
      <c r="EC284" s="66">
        <v>147</v>
      </c>
      <c r="ED284" s="66">
        <v>276</v>
      </c>
      <c r="EE284" s="66">
        <v>208</v>
      </c>
      <c r="EF284" s="66">
        <v>308</v>
      </c>
      <c r="EG284" s="66">
        <v>219</v>
      </c>
      <c r="EH284" s="66">
        <v>205.3</v>
      </c>
      <c r="EI284" s="66">
        <v>154</v>
      </c>
      <c r="EJ284" s="66">
        <v>268</v>
      </c>
      <c r="EK284" s="20">
        <v>11358.96</v>
      </c>
      <c r="EL284" s="20">
        <v>12044.5</v>
      </c>
      <c r="EM284" s="20">
        <v>71.003076923076932</v>
      </c>
      <c r="EN284" s="20">
        <v>59.148923076923076</v>
      </c>
      <c r="EO284" s="20">
        <v>12.6753</v>
      </c>
      <c r="EP284" s="20">
        <v>140.262</v>
      </c>
      <c r="EQ284" s="21">
        <v>80</v>
      </c>
      <c r="ER284" s="21">
        <v>95</v>
      </c>
      <c r="ES284" s="61" t="s">
        <v>296</v>
      </c>
      <c r="ET284" s="61">
        <v>175</v>
      </c>
      <c r="EU284" s="61">
        <v>-15</v>
      </c>
    </row>
    <row r="285" spans="1:151" x14ac:dyDescent="0.45">
      <c r="A285" s="64">
        <v>45289</v>
      </c>
      <c r="B285" s="21" t="s">
        <v>64</v>
      </c>
      <c r="C285" s="21">
        <v>329</v>
      </c>
      <c r="D285" s="21" t="s">
        <v>97</v>
      </c>
      <c r="E285" s="21">
        <v>346</v>
      </c>
      <c r="F285" s="50" t="s">
        <v>558</v>
      </c>
      <c r="G285" t="s">
        <v>64</v>
      </c>
      <c r="H285" t="s">
        <v>97</v>
      </c>
      <c r="I285" t="s">
        <v>64</v>
      </c>
      <c r="J285" t="s">
        <v>97</v>
      </c>
      <c r="K285" t="s">
        <v>64</v>
      </c>
      <c r="L285" t="s">
        <v>442</v>
      </c>
      <c r="M285" t="s">
        <v>64</v>
      </c>
      <c r="N285" t="s">
        <v>634</v>
      </c>
      <c r="O285" t="s">
        <v>64</v>
      </c>
      <c r="P285" t="s">
        <v>97</v>
      </c>
      <c r="Q285" t="s">
        <v>64</v>
      </c>
      <c r="R285" t="s">
        <v>442</v>
      </c>
      <c r="S285" t="s">
        <v>19</v>
      </c>
      <c r="T285" t="s">
        <v>19</v>
      </c>
      <c r="U285">
        <v>12</v>
      </c>
      <c r="V285">
        <v>12</v>
      </c>
      <c r="W285" s="20">
        <v>0.81818181818181801</v>
      </c>
      <c r="X285" s="20">
        <v>18</v>
      </c>
      <c r="Y285" s="20">
        <v>115.2</v>
      </c>
      <c r="Z285" s="20">
        <v>97.2</v>
      </c>
      <c r="AA285" s="20">
        <v>71.3</v>
      </c>
      <c r="AB285" s="20">
        <v>4.8000000000000001E-2</v>
      </c>
      <c r="AC285" s="20">
        <v>4.84</v>
      </c>
      <c r="AD285" s="20">
        <v>106.2</v>
      </c>
      <c r="AE285" s="20">
        <v>101.4</v>
      </c>
      <c r="AF285" s="20">
        <v>4.84</v>
      </c>
      <c r="AG285" s="20">
        <v>114.9</v>
      </c>
      <c r="AH285" s="20">
        <v>96.2</v>
      </c>
      <c r="AI285" s="20">
        <v>0.88570000000000004</v>
      </c>
      <c r="AJ285" s="20">
        <v>1.8</v>
      </c>
      <c r="AK285" s="20">
        <v>0.15</v>
      </c>
      <c r="AL285" s="20">
        <v>1390</v>
      </c>
      <c r="AM285" s="20">
        <v>19.46</v>
      </c>
      <c r="AN285" s="20">
        <v>7.28</v>
      </c>
      <c r="AO285" s="20">
        <v>887</v>
      </c>
      <c r="AP285" s="20">
        <v>753</v>
      </c>
      <c r="AQ285" s="20">
        <v>665</v>
      </c>
      <c r="AR285" s="20">
        <v>0.48599999999999999</v>
      </c>
      <c r="AS285" s="20">
        <v>92</v>
      </c>
      <c r="AT285" s="20">
        <v>242</v>
      </c>
      <c r="AU285" s="20">
        <v>0.38</v>
      </c>
      <c r="AV285" s="20">
        <v>149</v>
      </c>
      <c r="AW285" s="20">
        <v>209</v>
      </c>
      <c r="AX285" s="20">
        <v>0.71299999999999997</v>
      </c>
      <c r="AY285" s="20">
        <v>113</v>
      </c>
      <c r="AZ285" s="20">
        <v>9.4166666666666661</v>
      </c>
      <c r="BA285" s="20">
        <v>436</v>
      </c>
      <c r="BB285" s="20">
        <v>36.333333333333336</v>
      </c>
      <c r="BC285" s="20">
        <v>195</v>
      </c>
      <c r="BD285" s="20">
        <v>80</v>
      </c>
      <c r="BE285" s="20">
        <v>49</v>
      </c>
      <c r="BF285" s="20">
        <v>136</v>
      </c>
      <c r="BG285" s="20">
        <v>162</v>
      </c>
      <c r="BH285" s="20">
        <v>80.599999999999994</v>
      </c>
      <c r="BI285" s="20">
        <v>68.454999999999998</v>
      </c>
      <c r="BJ285" s="20">
        <v>12.182</v>
      </c>
      <c r="BK285" s="20">
        <v>1.4339999999999999</v>
      </c>
      <c r="BL285" s="20">
        <v>12.364000000000001</v>
      </c>
      <c r="BM285" s="20">
        <v>0.58799999999999997</v>
      </c>
      <c r="BN285" s="20">
        <v>22</v>
      </c>
      <c r="BO285" s="20">
        <v>19</v>
      </c>
      <c r="BP285" s="20">
        <v>4.5</v>
      </c>
      <c r="BQ285" s="20">
        <v>7.2727272727272725</v>
      </c>
      <c r="BR285" s="20">
        <v>14.7</v>
      </c>
      <c r="BS285" s="20">
        <v>24</v>
      </c>
      <c r="BT285" s="20">
        <v>0.61599999999999999</v>
      </c>
      <c r="BU285" s="20">
        <v>0</v>
      </c>
      <c r="BV285" s="66">
        <v>21</v>
      </c>
      <c r="BW285" s="66">
        <v>58</v>
      </c>
      <c r="BX285" s="66">
        <v>14</v>
      </c>
      <c r="BY285" s="66">
        <v>38</v>
      </c>
      <c r="BZ285" s="66">
        <v>31</v>
      </c>
      <c r="CA285" s="66">
        <v>27.8</v>
      </c>
      <c r="CB285" s="66">
        <v>24</v>
      </c>
      <c r="CC285" s="66">
        <v>37</v>
      </c>
      <c r="CD285" s="20">
        <v>0.81818181818181801</v>
      </c>
      <c r="CE285" s="20">
        <v>12.28</v>
      </c>
      <c r="CF285" s="20">
        <v>109.5</v>
      </c>
      <c r="CG285" s="20">
        <v>97.2</v>
      </c>
      <c r="CH285" s="20">
        <v>67.8</v>
      </c>
      <c r="CI285" s="20">
        <v>-2E-3</v>
      </c>
      <c r="CJ285" s="20">
        <v>-5.47</v>
      </c>
      <c r="CK285" s="20">
        <v>100.7</v>
      </c>
      <c r="CL285" s="20">
        <v>106.2</v>
      </c>
      <c r="CM285" s="20">
        <v>-5.47</v>
      </c>
      <c r="CN285" s="20">
        <v>109.2</v>
      </c>
      <c r="CO285" s="20">
        <v>96</v>
      </c>
      <c r="CP285" s="63">
        <v>0.81440000000000001</v>
      </c>
      <c r="CQ285" s="20">
        <v>-0.1</v>
      </c>
      <c r="CR285" s="20">
        <v>-8.3333333333333332E-3</v>
      </c>
      <c r="CS285" s="20">
        <v>1337</v>
      </c>
      <c r="CT285" s="20">
        <v>12.54</v>
      </c>
      <c r="CU285" s="20">
        <v>-2.37</v>
      </c>
      <c r="CV285" s="20">
        <v>851</v>
      </c>
      <c r="CW285" s="20">
        <v>687</v>
      </c>
      <c r="CX285" s="20">
        <v>660</v>
      </c>
      <c r="CY285" s="20">
        <v>0.48299999999999998</v>
      </c>
      <c r="CZ285" s="20">
        <v>73</v>
      </c>
      <c r="DA285" s="20">
        <v>217</v>
      </c>
      <c r="DB285" s="20">
        <v>0.33600000000000002</v>
      </c>
      <c r="DC285" s="20">
        <v>140</v>
      </c>
      <c r="DD285" s="20">
        <v>209</v>
      </c>
      <c r="DE285" s="20">
        <v>0.67</v>
      </c>
      <c r="DF285" s="20">
        <v>128</v>
      </c>
      <c r="DG285" s="20">
        <v>10.666666666666666</v>
      </c>
      <c r="DH285" s="20">
        <v>440</v>
      </c>
      <c r="DI285" s="20">
        <v>36.666666666666664</v>
      </c>
      <c r="DJ285" s="20">
        <v>144</v>
      </c>
      <c r="DK285" s="20">
        <v>72</v>
      </c>
      <c r="DL285" s="20">
        <v>63</v>
      </c>
      <c r="DM285" s="20">
        <v>113</v>
      </c>
      <c r="DN285" s="20">
        <v>202</v>
      </c>
      <c r="DO285" s="20">
        <v>77.400000000000006</v>
      </c>
      <c r="DP285" s="20">
        <v>62.454999999999998</v>
      </c>
      <c r="DQ285" s="20">
        <v>14.909000000000001</v>
      </c>
      <c r="DR285" s="20">
        <v>1.274</v>
      </c>
      <c r="DS285" s="20">
        <v>10.273</v>
      </c>
      <c r="DT285" s="20">
        <v>0.63700000000000001</v>
      </c>
      <c r="DU285" s="20">
        <v>19.7</v>
      </c>
      <c r="DV285" s="20">
        <v>19</v>
      </c>
      <c r="DW285" s="20">
        <v>5.7</v>
      </c>
      <c r="DX285" s="20">
        <v>6.5454545454545459</v>
      </c>
      <c r="DY285" s="20">
        <v>18.399999999999999</v>
      </c>
      <c r="DZ285" s="20">
        <v>93</v>
      </c>
      <c r="EA285" s="20">
        <v>0.55400000000000005</v>
      </c>
      <c r="EB285" s="20">
        <v>-3</v>
      </c>
      <c r="EC285" s="66">
        <v>45</v>
      </c>
      <c r="ED285" s="66">
        <v>70</v>
      </c>
      <c r="EE285" s="66">
        <v>71</v>
      </c>
      <c r="EF285" s="66">
        <v>73</v>
      </c>
      <c r="EG285" s="66">
        <v>65</v>
      </c>
      <c r="EH285" s="66">
        <v>57.2</v>
      </c>
      <c r="EI285" s="66">
        <v>93</v>
      </c>
      <c r="EJ285" s="66">
        <v>64</v>
      </c>
      <c r="EK285" s="20">
        <v>11197.44</v>
      </c>
      <c r="EL285" s="20">
        <v>10643.4</v>
      </c>
      <c r="EM285" s="20">
        <v>80.928000000000011</v>
      </c>
      <c r="EN285" s="20">
        <v>74.712727272727264</v>
      </c>
      <c r="EO285" s="20">
        <v>9.8490000000000002</v>
      </c>
      <c r="EP285" s="20">
        <v>144.02599999999998</v>
      </c>
      <c r="EQ285" s="21">
        <v>80</v>
      </c>
      <c r="ER285" s="21">
        <v>58</v>
      </c>
      <c r="ES285" s="61" t="s">
        <v>64</v>
      </c>
      <c r="ET285" s="61">
        <v>138</v>
      </c>
      <c r="EU285" s="61">
        <v>22</v>
      </c>
    </row>
    <row r="286" spans="1:151" x14ac:dyDescent="0.45">
      <c r="A286" s="64">
        <v>45289</v>
      </c>
      <c r="B286" s="21" t="s">
        <v>303</v>
      </c>
      <c r="C286" s="21">
        <v>206</v>
      </c>
      <c r="D286" s="21" t="s">
        <v>314</v>
      </c>
      <c r="E286" s="21">
        <v>271</v>
      </c>
      <c r="F286" s="50" t="s">
        <v>558</v>
      </c>
      <c r="G286" t="s">
        <v>303</v>
      </c>
      <c r="H286" t="s">
        <v>314</v>
      </c>
      <c r="I286" t="s">
        <v>303</v>
      </c>
      <c r="J286" t="s">
        <v>314</v>
      </c>
      <c r="K286" t="s">
        <v>481</v>
      </c>
      <c r="L286" t="s">
        <v>314</v>
      </c>
      <c r="M286" t="s">
        <v>682</v>
      </c>
      <c r="N286" t="s">
        <v>314</v>
      </c>
      <c r="O286" t="s">
        <v>1370</v>
      </c>
      <c r="P286" t="s">
        <v>314</v>
      </c>
      <c r="Q286" t="s">
        <v>481</v>
      </c>
      <c r="R286" t="s">
        <v>314</v>
      </c>
      <c r="S286" t="s">
        <v>104</v>
      </c>
      <c r="T286" t="s">
        <v>104</v>
      </c>
      <c r="U286">
        <v>14</v>
      </c>
      <c r="V286">
        <v>14</v>
      </c>
      <c r="W286" s="20">
        <v>0.53846153846153799</v>
      </c>
      <c r="X286" s="20">
        <v>-4.84</v>
      </c>
      <c r="Y286" s="20">
        <v>104.4</v>
      </c>
      <c r="Z286" s="20">
        <v>109.2</v>
      </c>
      <c r="AA286" s="20">
        <v>66.8</v>
      </c>
      <c r="AB286" s="20">
        <v>9.7000000000000003E-2</v>
      </c>
      <c r="AC286" s="20">
        <v>3.72</v>
      </c>
      <c r="AD286" s="20">
        <v>106.3</v>
      </c>
      <c r="AE286" s="20">
        <v>102.6</v>
      </c>
      <c r="AF286" s="20">
        <v>3.72</v>
      </c>
      <c r="AG286" s="20">
        <v>104.6</v>
      </c>
      <c r="AH286" s="20">
        <v>107</v>
      </c>
      <c r="AI286" s="20">
        <v>0.43669999999999998</v>
      </c>
      <c r="AJ286" s="20">
        <v>-3.3</v>
      </c>
      <c r="AK286" s="20">
        <v>-0.23571428571428571</v>
      </c>
      <c r="AL286" s="20">
        <v>1143</v>
      </c>
      <c r="AM286" s="20">
        <v>-4.83</v>
      </c>
      <c r="AN286" s="20">
        <v>1.77</v>
      </c>
      <c r="AO286" s="20">
        <v>998</v>
      </c>
      <c r="AP286" s="20">
        <v>914</v>
      </c>
      <c r="AQ286" s="20">
        <v>782</v>
      </c>
      <c r="AR286" s="20">
        <v>0.47199999999999998</v>
      </c>
      <c r="AS286" s="20">
        <v>103</v>
      </c>
      <c r="AT286" s="20">
        <v>279</v>
      </c>
      <c r="AU286" s="20">
        <v>0.36899999999999999</v>
      </c>
      <c r="AV286" s="20">
        <v>157</v>
      </c>
      <c r="AW286" s="20">
        <v>228</v>
      </c>
      <c r="AX286" s="20">
        <v>0.68899999999999995</v>
      </c>
      <c r="AY286" s="20">
        <v>138</v>
      </c>
      <c r="AZ286" s="20">
        <v>9.8571428571428577</v>
      </c>
      <c r="BA286" s="20">
        <v>486</v>
      </c>
      <c r="BB286" s="20">
        <v>34.714285714285715</v>
      </c>
      <c r="BC286" s="20">
        <v>163</v>
      </c>
      <c r="BD286" s="20">
        <v>73</v>
      </c>
      <c r="BE286" s="20">
        <v>23</v>
      </c>
      <c r="BF286" s="20">
        <v>140</v>
      </c>
      <c r="BG286" s="20">
        <v>179</v>
      </c>
      <c r="BH286" s="20">
        <v>76.8</v>
      </c>
      <c r="BI286" s="20">
        <v>70.308000000000007</v>
      </c>
      <c r="BJ286" s="20">
        <v>6.4619999999999997</v>
      </c>
      <c r="BK286" s="20">
        <v>1.1639999999999999</v>
      </c>
      <c r="BL286" s="20">
        <v>10.769</v>
      </c>
      <c r="BM286" s="20">
        <v>0.52100000000000002</v>
      </c>
      <c r="BN286" s="20">
        <v>21.5</v>
      </c>
      <c r="BO286" s="20">
        <v>17.5</v>
      </c>
      <c r="BP286" s="20">
        <v>1.8</v>
      </c>
      <c r="BQ286" s="20">
        <v>5.615384615384615</v>
      </c>
      <c r="BR286" s="20">
        <v>13.8</v>
      </c>
      <c r="BS286" s="20">
        <v>159</v>
      </c>
      <c r="BT286" s="20">
        <v>0.50600000000000001</v>
      </c>
      <c r="BU286" s="20">
        <v>1</v>
      </c>
      <c r="BV286" s="66">
        <v>205</v>
      </c>
      <c r="BW286" s="66">
        <v>190</v>
      </c>
      <c r="BX286" s="66">
        <v>191</v>
      </c>
      <c r="BY286" s="66">
        <v>222</v>
      </c>
      <c r="BZ286" s="66">
        <v>231</v>
      </c>
      <c r="CA286" s="66">
        <v>169.8</v>
      </c>
      <c r="CB286" s="66">
        <v>158</v>
      </c>
      <c r="CC286" s="66">
        <v>154</v>
      </c>
      <c r="CD286" s="20">
        <v>0.53846153846153799</v>
      </c>
      <c r="CE286" s="20">
        <v>-11.02</v>
      </c>
      <c r="CF286" s="20">
        <v>102.4</v>
      </c>
      <c r="CG286" s="20">
        <v>113.4</v>
      </c>
      <c r="CH286" s="20">
        <v>71.599999999999994</v>
      </c>
      <c r="CI286" s="20">
        <v>4.4999999999999998E-2</v>
      </c>
      <c r="CJ286" s="20">
        <v>-5.18</v>
      </c>
      <c r="CK286" s="20">
        <v>100.1</v>
      </c>
      <c r="CL286" s="20">
        <v>105.3</v>
      </c>
      <c r="CM286" s="20">
        <v>-5.18</v>
      </c>
      <c r="CN286" s="20">
        <v>101.8</v>
      </c>
      <c r="CO286" s="20">
        <v>114.4</v>
      </c>
      <c r="CP286" s="63">
        <v>0.20660000000000001</v>
      </c>
      <c r="CQ286" s="20">
        <v>-4.8</v>
      </c>
      <c r="CR286" s="20">
        <v>-0.34285714285714286</v>
      </c>
      <c r="CS286" s="20">
        <v>1025</v>
      </c>
      <c r="CT286" s="20">
        <v>-11.37</v>
      </c>
      <c r="CU286" s="20">
        <v>-5.47</v>
      </c>
      <c r="CV286" s="20">
        <v>1029</v>
      </c>
      <c r="CW286" s="20">
        <v>982</v>
      </c>
      <c r="CX286" s="20">
        <v>802</v>
      </c>
      <c r="CY286" s="20">
        <v>0.45600000000000002</v>
      </c>
      <c r="CZ286" s="20">
        <v>105</v>
      </c>
      <c r="DA286" s="20">
        <v>278</v>
      </c>
      <c r="DB286" s="20">
        <v>0.378</v>
      </c>
      <c r="DC286" s="20">
        <v>192</v>
      </c>
      <c r="DD286" s="20">
        <v>274</v>
      </c>
      <c r="DE286" s="20">
        <v>0.70099999999999996</v>
      </c>
      <c r="DF286" s="20">
        <v>180</v>
      </c>
      <c r="DG286" s="20">
        <v>12.857142857142858</v>
      </c>
      <c r="DH286" s="20">
        <v>547</v>
      </c>
      <c r="DI286" s="20">
        <v>39.071428571428569</v>
      </c>
      <c r="DJ286" s="20">
        <v>173</v>
      </c>
      <c r="DK286" s="20">
        <v>56</v>
      </c>
      <c r="DL286" s="20">
        <v>28</v>
      </c>
      <c r="DM286" s="20">
        <v>179</v>
      </c>
      <c r="DN286" s="20">
        <v>217</v>
      </c>
      <c r="DO286" s="20">
        <v>79.2</v>
      </c>
      <c r="DP286" s="20">
        <v>75.537999999999997</v>
      </c>
      <c r="DQ286" s="20">
        <v>3.6150000000000002</v>
      </c>
      <c r="DR286" s="20">
        <v>0.96599999999999997</v>
      </c>
      <c r="DS286" s="20">
        <v>13.769</v>
      </c>
      <c r="DT286" s="20">
        <v>0.313</v>
      </c>
      <c r="DU286" s="20">
        <v>21.4</v>
      </c>
      <c r="DV286" s="20">
        <v>21.1</v>
      </c>
      <c r="DW286" s="20">
        <v>2.2000000000000002</v>
      </c>
      <c r="DX286" s="20">
        <v>4.3076923076923075</v>
      </c>
      <c r="DY286" s="20">
        <v>16.7</v>
      </c>
      <c r="DZ286" s="20">
        <v>314</v>
      </c>
      <c r="EA286" s="20">
        <v>0.41</v>
      </c>
      <c r="EB286" s="20">
        <v>-4</v>
      </c>
      <c r="EC286" s="66">
        <v>287</v>
      </c>
      <c r="ED286" s="66">
        <v>303</v>
      </c>
      <c r="EE286" s="66">
        <v>271</v>
      </c>
      <c r="EF286" s="66">
        <v>309</v>
      </c>
      <c r="EG286" s="66">
        <v>299</v>
      </c>
      <c r="EH286" s="66">
        <v>244</v>
      </c>
      <c r="EI286" s="66">
        <v>322</v>
      </c>
      <c r="EJ286" s="66">
        <v>319</v>
      </c>
      <c r="EK286" s="20">
        <v>11838.960000000001</v>
      </c>
      <c r="EL286" s="20">
        <v>11182.080000000002</v>
      </c>
      <c r="EM286" s="20">
        <v>46.389538461538457</v>
      </c>
      <c r="EN286" s="20">
        <v>77.318230769230766</v>
      </c>
      <c r="EO286" s="20">
        <v>9.6738</v>
      </c>
      <c r="EP286" s="20">
        <v>149.51299999999998</v>
      </c>
      <c r="EQ286" s="21">
        <v>66</v>
      </c>
      <c r="ER286" s="21">
        <v>75</v>
      </c>
      <c r="ES286" s="61" t="s">
        <v>314</v>
      </c>
      <c r="ET286" s="61">
        <v>141</v>
      </c>
      <c r="EU286" s="61">
        <v>-9</v>
      </c>
    </row>
    <row r="287" spans="1:151" x14ac:dyDescent="0.45">
      <c r="A287" s="64">
        <v>45289</v>
      </c>
      <c r="B287" s="21" t="s">
        <v>215</v>
      </c>
      <c r="C287" s="21">
        <v>266</v>
      </c>
      <c r="D287" s="21" t="s">
        <v>389</v>
      </c>
      <c r="E287" s="21">
        <v>78</v>
      </c>
      <c r="F287" s="50" t="s">
        <v>558</v>
      </c>
      <c r="G287" t="s">
        <v>215</v>
      </c>
      <c r="H287" t="s">
        <v>389</v>
      </c>
      <c r="I287" t="s">
        <v>215</v>
      </c>
      <c r="J287" t="s">
        <v>389</v>
      </c>
      <c r="K287" t="s">
        <v>215</v>
      </c>
      <c r="L287" t="s">
        <v>389</v>
      </c>
      <c r="M287" t="s">
        <v>659</v>
      </c>
      <c r="N287" t="s">
        <v>723</v>
      </c>
      <c r="O287" t="s">
        <v>451</v>
      </c>
      <c r="P287" t="s">
        <v>1410</v>
      </c>
      <c r="Q287" t="s">
        <v>451</v>
      </c>
      <c r="R287" t="s">
        <v>389</v>
      </c>
      <c r="S287" t="s">
        <v>216</v>
      </c>
      <c r="T287" t="s">
        <v>216</v>
      </c>
      <c r="U287">
        <v>14</v>
      </c>
      <c r="V287">
        <v>14</v>
      </c>
      <c r="W287" s="20">
        <v>0.53846153846153799</v>
      </c>
      <c r="X287" s="20">
        <v>-7.65</v>
      </c>
      <c r="Y287" s="20">
        <v>103.2</v>
      </c>
      <c r="Z287" s="20">
        <v>110.9</v>
      </c>
      <c r="AA287" s="20">
        <v>64.599999999999994</v>
      </c>
      <c r="AB287" s="20">
        <v>6.3E-2</v>
      </c>
      <c r="AC287" s="20">
        <v>-0.02</v>
      </c>
      <c r="AD287" s="20">
        <v>105.4</v>
      </c>
      <c r="AE287" s="20">
        <v>105.4</v>
      </c>
      <c r="AF287" s="20">
        <v>-0.02</v>
      </c>
      <c r="AG287" s="20">
        <v>102.8</v>
      </c>
      <c r="AH287" s="20">
        <v>110.5</v>
      </c>
      <c r="AI287" s="20">
        <v>0.30420000000000003</v>
      </c>
      <c r="AJ287" s="20">
        <v>-4.0999999999999996</v>
      </c>
      <c r="AK287" s="20">
        <v>-0.29285714285714282</v>
      </c>
      <c r="AL287" s="20">
        <v>1074</v>
      </c>
      <c r="AM287" s="20">
        <v>-7.7</v>
      </c>
      <c r="AN287" s="20">
        <v>-2</v>
      </c>
      <c r="AO287" s="20">
        <v>939</v>
      </c>
      <c r="AP287" s="20">
        <v>904</v>
      </c>
      <c r="AQ287" s="20">
        <v>746</v>
      </c>
      <c r="AR287" s="20">
        <v>0.44</v>
      </c>
      <c r="AS287" s="20">
        <v>93</v>
      </c>
      <c r="AT287" s="20">
        <v>258</v>
      </c>
      <c r="AU287" s="20">
        <v>0.36</v>
      </c>
      <c r="AV287" s="20">
        <v>190</v>
      </c>
      <c r="AW287" s="20">
        <v>271</v>
      </c>
      <c r="AX287" s="20">
        <v>0.70099999999999996</v>
      </c>
      <c r="AY287" s="20">
        <v>147</v>
      </c>
      <c r="AZ287" s="20">
        <v>10.5</v>
      </c>
      <c r="BA287" s="20">
        <v>455</v>
      </c>
      <c r="BB287" s="20">
        <v>32.5</v>
      </c>
      <c r="BC287" s="20">
        <v>152</v>
      </c>
      <c r="BD287" s="20">
        <v>93</v>
      </c>
      <c r="BE287" s="20">
        <v>58</v>
      </c>
      <c r="BF287" s="20">
        <v>129</v>
      </c>
      <c r="BG287" s="20">
        <v>205</v>
      </c>
      <c r="BH287" s="20">
        <v>72.2</v>
      </c>
      <c r="BI287" s="20">
        <v>69.537999999999997</v>
      </c>
      <c r="BJ287" s="20">
        <v>2.6920000000000002</v>
      </c>
      <c r="BK287" s="20">
        <v>1.1779999999999999</v>
      </c>
      <c r="BL287" s="20">
        <v>9.923</v>
      </c>
      <c r="BM287" s="20">
        <v>0.72099999999999997</v>
      </c>
      <c r="BN287" s="20">
        <v>19.8</v>
      </c>
      <c r="BO287" s="20">
        <v>20.8</v>
      </c>
      <c r="BP287" s="20">
        <v>4.5</v>
      </c>
      <c r="BQ287" s="20">
        <v>7.1538461538461542</v>
      </c>
      <c r="BR287" s="20">
        <v>15.8</v>
      </c>
      <c r="BS287" s="20">
        <v>243</v>
      </c>
      <c r="BT287" s="20">
        <v>0.46200000000000002</v>
      </c>
      <c r="BU287" s="20">
        <v>1</v>
      </c>
      <c r="BV287" s="66">
        <v>253</v>
      </c>
      <c r="BW287" s="66">
        <v>254</v>
      </c>
      <c r="BX287" s="66">
        <v>235</v>
      </c>
      <c r="BY287" s="66">
        <v>282</v>
      </c>
      <c r="BZ287" s="66">
        <v>268</v>
      </c>
      <c r="CA287" s="66">
        <v>212.5</v>
      </c>
      <c r="CB287" s="66">
        <v>243</v>
      </c>
      <c r="CC287" s="66">
        <v>203</v>
      </c>
      <c r="CD287" s="20">
        <v>0.46153846153846201</v>
      </c>
      <c r="CE287" s="20">
        <v>-14.16</v>
      </c>
      <c r="CF287" s="20">
        <v>94</v>
      </c>
      <c r="CG287" s="20">
        <v>108.1</v>
      </c>
      <c r="CH287" s="20">
        <v>66</v>
      </c>
      <c r="CI287" s="20">
        <v>-2.1000000000000001E-2</v>
      </c>
      <c r="CJ287" s="20">
        <v>2.76</v>
      </c>
      <c r="CK287" s="20">
        <v>103.9</v>
      </c>
      <c r="CL287" s="20">
        <v>101.1</v>
      </c>
      <c r="CM287" s="20">
        <v>2.76</v>
      </c>
      <c r="CN287" s="20">
        <v>95.5</v>
      </c>
      <c r="CO287" s="20">
        <v>108.8</v>
      </c>
      <c r="CP287" s="63">
        <v>0.1827</v>
      </c>
      <c r="CQ287" s="20">
        <v>-4.2</v>
      </c>
      <c r="CR287" s="20">
        <v>-0.3</v>
      </c>
      <c r="CS287" s="20">
        <v>986</v>
      </c>
      <c r="CT287" s="20">
        <v>-10.65</v>
      </c>
      <c r="CU287" s="20">
        <v>0.02</v>
      </c>
      <c r="CV287" s="20">
        <v>921</v>
      </c>
      <c r="CW287" s="20">
        <v>842</v>
      </c>
      <c r="CX287" s="20">
        <v>805</v>
      </c>
      <c r="CY287" s="20">
        <v>0.44500000000000001</v>
      </c>
      <c r="CZ287" s="20">
        <v>70</v>
      </c>
      <c r="DA287" s="20">
        <v>220</v>
      </c>
      <c r="DB287" s="20">
        <v>0.318</v>
      </c>
      <c r="DC287" s="20">
        <v>135</v>
      </c>
      <c r="DD287" s="20">
        <v>188</v>
      </c>
      <c r="DE287" s="20">
        <v>0.71799999999999997</v>
      </c>
      <c r="DF287" s="20">
        <v>158</v>
      </c>
      <c r="DG287" s="20">
        <v>11.285714285714286</v>
      </c>
      <c r="DH287" s="20">
        <v>493</v>
      </c>
      <c r="DI287" s="20">
        <v>35.214285714285715</v>
      </c>
      <c r="DJ287" s="20">
        <v>189</v>
      </c>
      <c r="DK287" s="20">
        <v>104</v>
      </c>
      <c r="DL287" s="20">
        <v>39</v>
      </c>
      <c r="DM287" s="20">
        <v>160</v>
      </c>
      <c r="DN287" s="20">
        <v>217</v>
      </c>
      <c r="DO287" s="20">
        <v>70.8</v>
      </c>
      <c r="DP287" s="20">
        <v>64.769000000000005</v>
      </c>
      <c r="DQ287" s="20">
        <v>6.077</v>
      </c>
      <c r="DR287" s="20">
        <v>1.181</v>
      </c>
      <c r="DS287" s="20">
        <v>12.308</v>
      </c>
      <c r="DT287" s="20">
        <v>0.65</v>
      </c>
      <c r="DU287" s="20">
        <v>16.899999999999999</v>
      </c>
      <c r="DV287" s="20">
        <v>14.5</v>
      </c>
      <c r="DW287" s="20">
        <v>3</v>
      </c>
      <c r="DX287" s="20">
        <v>8</v>
      </c>
      <c r="DY287" s="20">
        <v>16.7</v>
      </c>
      <c r="DZ287" s="20">
        <v>307</v>
      </c>
      <c r="EA287" s="20">
        <v>0.41299999999999998</v>
      </c>
      <c r="EB287" s="20">
        <v>0</v>
      </c>
      <c r="EC287" s="66">
        <v>322</v>
      </c>
      <c r="ED287" s="66">
        <v>349</v>
      </c>
      <c r="EE287" s="66">
        <v>299</v>
      </c>
      <c r="EF287" s="66">
        <v>270</v>
      </c>
      <c r="EG287" s="66">
        <v>331</v>
      </c>
      <c r="EH287" s="66">
        <v>255.7</v>
      </c>
      <c r="EI287" s="66">
        <v>307</v>
      </c>
      <c r="EJ287" s="66">
        <v>340</v>
      </c>
      <c r="EK287" s="20">
        <v>11155.92</v>
      </c>
      <c r="EL287" s="20">
        <v>10424.6</v>
      </c>
      <c r="EM287" s="20">
        <v>79.384</v>
      </c>
      <c r="EN287" s="20">
        <v>88.049538461538461</v>
      </c>
      <c r="EO287" s="20">
        <v>11.3444</v>
      </c>
      <c r="EP287" s="20">
        <v>152.11699999999999</v>
      </c>
      <c r="EQ287" s="21">
        <v>67</v>
      </c>
      <c r="ER287" s="21">
        <v>58</v>
      </c>
      <c r="ES287" s="61" t="s">
        <v>215</v>
      </c>
      <c r="ET287" s="61">
        <v>125</v>
      </c>
      <c r="EU287" s="61">
        <v>9</v>
      </c>
    </row>
    <row r="288" spans="1:151" x14ac:dyDescent="0.45">
      <c r="A288" s="64">
        <v>45289</v>
      </c>
      <c r="B288" s="21" t="s">
        <v>399</v>
      </c>
      <c r="C288" s="21">
        <v>106</v>
      </c>
      <c r="D288" s="21" t="s">
        <v>263</v>
      </c>
      <c r="E288" s="21">
        <v>358</v>
      </c>
      <c r="F288" s="50" t="s">
        <v>558</v>
      </c>
      <c r="G288" t="s">
        <v>399</v>
      </c>
      <c r="H288" t="s">
        <v>263</v>
      </c>
      <c r="I288" t="s">
        <v>399</v>
      </c>
      <c r="J288" t="s">
        <v>263</v>
      </c>
      <c r="K288" t="s">
        <v>399</v>
      </c>
      <c r="L288" t="s">
        <v>456</v>
      </c>
      <c r="M288" t="s">
        <v>614</v>
      </c>
      <c r="N288" t="s">
        <v>1272</v>
      </c>
      <c r="O288" t="s">
        <v>399</v>
      </c>
      <c r="P288" t="s">
        <v>263</v>
      </c>
      <c r="Q288" t="s">
        <v>399</v>
      </c>
      <c r="R288" t="s">
        <v>456</v>
      </c>
      <c r="S288" t="s">
        <v>166</v>
      </c>
      <c r="T288" t="s">
        <v>166</v>
      </c>
      <c r="U288">
        <v>14</v>
      </c>
      <c r="V288">
        <v>13</v>
      </c>
      <c r="W288" s="20">
        <v>0.46153846153846201</v>
      </c>
      <c r="X288" s="20">
        <v>-10.62</v>
      </c>
      <c r="Y288" s="20">
        <v>97.7</v>
      </c>
      <c r="Z288" s="20">
        <v>108.3</v>
      </c>
      <c r="AA288" s="20">
        <v>65.2</v>
      </c>
      <c r="AB288" s="20">
        <v>0.03</v>
      </c>
      <c r="AC288" s="20">
        <v>-0.01</v>
      </c>
      <c r="AD288" s="20">
        <v>103.4</v>
      </c>
      <c r="AE288" s="20">
        <v>103.4</v>
      </c>
      <c r="AF288" s="20">
        <v>1.1100000000000001</v>
      </c>
      <c r="AG288" s="20">
        <v>98.6</v>
      </c>
      <c r="AH288" s="20">
        <v>108.3</v>
      </c>
      <c r="AI288" s="20">
        <v>0.2535</v>
      </c>
      <c r="AJ288" s="20">
        <v>-4.5999999999999996</v>
      </c>
      <c r="AK288" s="20">
        <v>-0.32857142857142857</v>
      </c>
      <c r="AL288" s="20">
        <v>1056</v>
      </c>
      <c r="AM288" s="20">
        <v>-7.21</v>
      </c>
      <c r="AN288" s="20">
        <v>7.0000000000000007E-2</v>
      </c>
      <c r="AO288" s="20">
        <v>826</v>
      </c>
      <c r="AP288" s="20">
        <v>857</v>
      </c>
      <c r="AQ288" s="20">
        <v>687</v>
      </c>
      <c r="AR288" s="20">
        <v>0.443</v>
      </c>
      <c r="AS288" s="20">
        <v>99</v>
      </c>
      <c r="AT288" s="20">
        <v>309</v>
      </c>
      <c r="AU288" s="20">
        <v>0.32</v>
      </c>
      <c r="AV288" s="20">
        <v>119</v>
      </c>
      <c r="AW288" s="20">
        <v>172</v>
      </c>
      <c r="AX288" s="20">
        <v>0.69199999999999995</v>
      </c>
      <c r="AY288" s="20">
        <v>112</v>
      </c>
      <c r="AZ288" s="20">
        <v>8</v>
      </c>
      <c r="BA288" s="20">
        <v>431</v>
      </c>
      <c r="BB288" s="20">
        <v>30.785714285714285</v>
      </c>
      <c r="BC288" s="20">
        <v>153</v>
      </c>
      <c r="BD288" s="20">
        <v>62</v>
      </c>
      <c r="BE288" s="20">
        <v>33</v>
      </c>
      <c r="BF288" s="20">
        <v>175</v>
      </c>
      <c r="BG288" s="20">
        <v>227</v>
      </c>
      <c r="BH288" s="20">
        <v>63.5</v>
      </c>
      <c r="BI288" s="20">
        <v>65.923000000000002</v>
      </c>
      <c r="BJ288" s="20">
        <v>-2.3849999999999998</v>
      </c>
      <c r="BK288" s="20">
        <v>0.874</v>
      </c>
      <c r="BL288" s="20">
        <v>13.462</v>
      </c>
      <c r="BM288" s="20">
        <v>0.35399999999999998</v>
      </c>
      <c r="BN288" s="20">
        <v>23.8</v>
      </c>
      <c r="BO288" s="20">
        <v>13.2</v>
      </c>
      <c r="BP288" s="20">
        <v>2.5</v>
      </c>
      <c r="BQ288" s="20">
        <v>4.7692307692307692</v>
      </c>
      <c r="BR288" s="20">
        <v>17.5</v>
      </c>
      <c r="BS288" s="20">
        <v>230</v>
      </c>
      <c r="BT288" s="20">
        <v>0.47</v>
      </c>
      <c r="BU288" s="20">
        <v>0</v>
      </c>
      <c r="BV288" s="66">
        <v>257</v>
      </c>
      <c r="BW288" s="66">
        <v>307</v>
      </c>
      <c r="BX288" s="66">
        <v>254</v>
      </c>
      <c r="BY288" s="66">
        <v>320</v>
      </c>
      <c r="BZ288" s="66">
        <v>296</v>
      </c>
      <c r="CA288" s="66">
        <v>240.8</v>
      </c>
      <c r="CB288" s="66">
        <v>230</v>
      </c>
      <c r="CC288" s="66">
        <v>295</v>
      </c>
      <c r="CD288" s="20">
        <v>0.5</v>
      </c>
      <c r="CE288" s="20">
        <v>2.12</v>
      </c>
      <c r="CF288" s="20">
        <v>111.8</v>
      </c>
      <c r="CG288" s="20">
        <v>109.6</v>
      </c>
      <c r="CH288" s="20">
        <v>72.099999999999994</v>
      </c>
      <c r="CI288" s="20">
        <v>-0.12</v>
      </c>
      <c r="CJ288" s="20">
        <v>1.01</v>
      </c>
      <c r="CK288" s="20">
        <v>105.6</v>
      </c>
      <c r="CL288" s="20">
        <v>104.5</v>
      </c>
      <c r="CM288" s="20">
        <v>3.34</v>
      </c>
      <c r="CN288" s="20">
        <v>112.9</v>
      </c>
      <c r="CO288" s="20">
        <v>108.2</v>
      </c>
      <c r="CP288" s="63">
        <v>0.61870000000000003</v>
      </c>
      <c r="CQ288" s="20">
        <v>-3.6</v>
      </c>
      <c r="CR288" s="20">
        <v>-0.27692307692307694</v>
      </c>
      <c r="CS288" s="20">
        <v>1176</v>
      </c>
      <c r="CT288" s="20">
        <v>1.56</v>
      </c>
      <c r="CU288" s="20">
        <v>0.86</v>
      </c>
      <c r="CV288" s="20">
        <v>1009</v>
      </c>
      <c r="CW288" s="20">
        <v>936</v>
      </c>
      <c r="CX288" s="20">
        <v>747</v>
      </c>
      <c r="CY288" s="20">
        <v>0.52500000000000002</v>
      </c>
      <c r="CZ288" s="20">
        <v>71</v>
      </c>
      <c r="DA288" s="20">
        <v>203</v>
      </c>
      <c r="DB288" s="20">
        <v>0.35</v>
      </c>
      <c r="DC288" s="20">
        <v>154</v>
      </c>
      <c r="DD288" s="20">
        <v>209</v>
      </c>
      <c r="DE288" s="20">
        <v>0.73699999999999999</v>
      </c>
      <c r="DF288" s="20">
        <v>113</v>
      </c>
      <c r="DG288" s="20">
        <v>8.6923076923076916</v>
      </c>
      <c r="DH288" s="20">
        <v>423</v>
      </c>
      <c r="DI288" s="20">
        <v>32.53846153846154</v>
      </c>
      <c r="DJ288" s="20">
        <v>169</v>
      </c>
      <c r="DK288" s="20">
        <v>80</v>
      </c>
      <c r="DL288" s="20">
        <v>38</v>
      </c>
      <c r="DM288" s="20">
        <v>138</v>
      </c>
      <c r="DN288" s="20">
        <v>183</v>
      </c>
      <c r="DO288" s="20">
        <v>84.1</v>
      </c>
      <c r="DP288" s="20">
        <v>78</v>
      </c>
      <c r="DQ288" s="20">
        <v>6.0830000000000002</v>
      </c>
      <c r="DR288" s="20">
        <v>1.2250000000000001</v>
      </c>
      <c r="DS288" s="20">
        <v>11.5</v>
      </c>
      <c r="DT288" s="20">
        <v>0.57999999999999996</v>
      </c>
      <c r="DU288" s="20">
        <v>16.899999999999999</v>
      </c>
      <c r="DV288" s="20">
        <v>17.399999999999999</v>
      </c>
      <c r="DW288" s="20">
        <v>3.2</v>
      </c>
      <c r="DX288" s="20">
        <v>6.666666666666667</v>
      </c>
      <c r="DY288" s="20">
        <v>15.2</v>
      </c>
      <c r="DZ288" s="20">
        <v>169</v>
      </c>
      <c r="EA288" s="20">
        <v>0.501</v>
      </c>
      <c r="EB288" s="20">
        <v>2</v>
      </c>
      <c r="EC288" s="66">
        <v>151</v>
      </c>
      <c r="ED288" s="66">
        <v>208</v>
      </c>
      <c r="EE288" s="66">
        <v>228</v>
      </c>
      <c r="EF288" s="66">
        <v>151</v>
      </c>
      <c r="EG288" s="66">
        <v>141</v>
      </c>
      <c r="EH288" s="66">
        <v>149</v>
      </c>
      <c r="EI288" s="66">
        <v>168</v>
      </c>
      <c r="EJ288" s="66">
        <v>131</v>
      </c>
      <c r="EK288" s="20">
        <v>10707.92</v>
      </c>
      <c r="EL288" s="20">
        <v>12107.939999999999</v>
      </c>
      <c r="EM288" s="20">
        <v>89.74666666666667</v>
      </c>
      <c r="EN288" s="20">
        <v>54.846153846153847</v>
      </c>
      <c r="EO288" s="20">
        <v>12.897499999999999</v>
      </c>
      <c r="EP288" s="20">
        <v>126.636</v>
      </c>
      <c r="EQ288" s="21">
        <v>88</v>
      </c>
      <c r="ER288" s="21">
        <v>77</v>
      </c>
      <c r="ES288" s="61" t="s">
        <v>399</v>
      </c>
      <c r="ET288" s="61">
        <v>165</v>
      </c>
      <c r="EU288" s="61">
        <v>11</v>
      </c>
    </row>
    <row r="289" spans="1:151" x14ac:dyDescent="0.45">
      <c r="A289" s="64">
        <v>45290</v>
      </c>
      <c r="B289" s="21" t="s">
        <v>112</v>
      </c>
      <c r="C289" s="21">
        <v>289</v>
      </c>
      <c r="D289" s="21" t="s">
        <v>90</v>
      </c>
      <c r="E289" s="21">
        <v>231</v>
      </c>
      <c r="F289" s="50" t="s">
        <v>558</v>
      </c>
      <c r="G289" t="s">
        <v>112</v>
      </c>
      <c r="H289" t="s">
        <v>90</v>
      </c>
      <c r="I289" t="s">
        <v>112</v>
      </c>
      <c r="J289" t="s">
        <v>90</v>
      </c>
      <c r="K289" t="s">
        <v>112</v>
      </c>
      <c r="L289" t="s">
        <v>90</v>
      </c>
      <c r="M289" t="s">
        <v>112</v>
      </c>
      <c r="N289" t="s">
        <v>90</v>
      </c>
      <c r="O289" t="s">
        <v>112</v>
      </c>
      <c r="P289" t="s">
        <v>90</v>
      </c>
      <c r="Q289" t="s">
        <v>112</v>
      </c>
      <c r="R289" t="s">
        <v>90</v>
      </c>
      <c r="S289" t="s">
        <v>29</v>
      </c>
      <c r="T289" t="s">
        <v>29</v>
      </c>
      <c r="U289">
        <v>13</v>
      </c>
      <c r="V289">
        <v>13</v>
      </c>
      <c r="W289" s="20">
        <v>0.75</v>
      </c>
      <c r="X289" s="20">
        <v>8.94</v>
      </c>
      <c r="Y289" s="20">
        <v>107</v>
      </c>
      <c r="Z289" s="20">
        <v>98</v>
      </c>
      <c r="AA289" s="20">
        <v>72.3</v>
      </c>
      <c r="AB289" s="20">
        <v>0.13</v>
      </c>
      <c r="AC289" s="20">
        <v>3.98</v>
      </c>
      <c r="AD289" s="20">
        <v>106.5</v>
      </c>
      <c r="AE289" s="20">
        <v>102.5</v>
      </c>
      <c r="AF289" s="20">
        <v>2.25</v>
      </c>
      <c r="AG289" s="20">
        <v>106.3</v>
      </c>
      <c r="AH289" s="20">
        <v>97.5</v>
      </c>
      <c r="AI289" s="20">
        <v>0.72870000000000001</v>
      </c>
      <c r="AJ289" s="20">
        <v>0.4</v>
      </c>
      <c r="AK289" s="20">
        <v>3.0769230769230771E-2</v>
      </c>
      <c r="AL289" s="20">
        <v>1331</v>
      </c>
      <c r="AM289" s="20">
        <v>9.16</v>
      </c>
      <c r="AN289" s="20">
        <v>4.8899999999999997</v>
      </c>
      <c r="AO289" s="20">
        <v>938</v>
      </c>
      <c r="AP289" s="20">
        <v>842</v>
      </c>
      <c r="AQ289" s="20">
        <v>761</v>
      </c>
      <c r="AR289" s="20">
        <v>0.45500000000000002</v>
      </c>
      <c r="AS289" s="20">
        <v>89</v>
      </c>
      <c r="AT289" s="20">
        <v>264</v>
      </c>
      <c r="AU289" s="20">
        <v>0.33700000000000002</v>
      </c>
      <c r="AV289" s="20">
        <v>157</v>
      </c>
      <c r="AW289" s="20">
        <v>217</v>
      </c>
      <c r="AX289" s="20">
        <v>0.72399999999999998</v>
      </c>
      <c r="AY289" s="20">
        <v>132</v>
      </c>
      <c r="AZ289" s="20">
        <v>10.153846153846153</v>
      </c>
      <c r="BA289" s="20">
        <v>455</v>
      </c>
      <c r="BB289" s="20">
        <v>35</v>
      </c>
      <c r="BC289" s="20">
        <v>167</v>
      </c>
      <c r="BD289" s="20">
        <v>110</v>
      </c>
      <c r="BE289" s="20">
        <v>62</v>
      </c>
      <c r="BF289" s="20">
        <v>148</v>
      </c>
      <c r="BG289" s="20">
        <v>182</v>
      </c>
      <c r="BH289" s="20">
        <v>78.2</v>
      </c>
      <c r="BI289" s="20">
        <v>70.167000000000002</v>
      </c>
      <c r="BJ289" s="20">
        <v>8</v>
      </c>
      <c r="BK289" s="20">
        <v>1.1279999999999999</v>
      </c>
      <c r="BL289" s="20">
        <v>12.333</v>
      </c>
      <c r="BM289" s="20">
        <v>0.74299999999999999</v>
      </c>
      <c r="BN289" s="20">
        <v>22</v>
      </c>
      <c r="BO289" s="20">
        <v>18.100000000000001</v>
      </c>
      <c r="BP289" s="20">
        <v>5.2</v>
      </c>
      <c r="BQ289" s="20">
        <v>9.1666666666666661</v>
      </c>
      <c r="BR289" s="20">
        <v>15.2</v>
      </c>
      <c r="BS289" s="20">
        <v>18</v>
      </c>
      <c r="BT289" s="20">
        <v>0.627</v>
      </c>
      <c r="BU289" s="20">
        <v>-1</v>
      </c>
      <c r="BV289" s="66">
        <v>83</v>
      </c>
      <c r="BW289" s="66">
        <v>65</v>
      </c>
      <c r="BX289" s="66">
        <v>43</v>
      </c>
      <c r="BY289" s="66">
        <v>103</v>
      </c>
      <c r="BZ289" s="66">
        <v>86</v>
      </c>
      <c r="CA289" s="66">
        <v>55.2</v>
      </c>
      <c r="CB289" s="66">
        <v>18</v>
      </c>
      <c r="CC289" s="66">
        <v>94</v>
      </c>
      <c r="CD289" s="20">
        <v>0.75</v>
      </c>
      <c r="CE289" s="20">
        <v>14.59</v>
      </c>
      <c r="CF289" s="20">
        <v>111.1</v>
      </c>
      <c r="CG289" s="20">
        <v>96.5</v>
      </c>
      <c r="CH289" s="20">
        <v>68.8</v>
      </c>
      <c r="CI289" s="20">
        <v>-5.1999999999999998E-2</v>
      </c>
      <c r="CJ289" s="20">
        <v>-4.4000000000000004</v>
      </c>
      <c r="CK289" s="20">
        <v>103</v>
      </c>
      <c r="CL289" s="20">
        <v>107.4</v>
      </c>
      <c r="CM289" s="20">
        <v>-6.23</v>
      </c>
      <c r="CN289" s="20">
        <v>110.6</v>
      </c>
      <c r="CO289" s="20">
        <v>95.9</v>
      </c>
      <c r="CP289" s="63">
        <v>0.83889999999999998</v>
      </c>
      <c r="CQ289" s="20">
        <v>-0.7</v>
      </c>
      <c r="CR289" s="20">
        <v>-5.3846153846153842E-2</v>
      </c>
      <c r="CS289" s="20">
        <v>1332</v>
      </c>
      <c r="CT289" s="20">
        <v>16.59</v>
      </c>
      <c r="CU289" s="20">
        <v>-1.08</v>
      </c>
      <c r="CV289" s="20">
        <v>973</v>
      </c>
      <c r="CW289" s="20">
        <v>761</v>
      </c>
      <c r="CX289" s="20">
        <v>750</v>
      </c>
      <c r="CY289" s="20">
        <v>0.44900000000000001</v>
      </c>
      <c r="CZ289" s="20">
        <v>117</v>
      </c>
      <c r="DA289" s="20">
        <v>338</v>
      </c>
      <c r="DB289" s="20">
        <v>0.34599999999999997</v>
      </c>
      <c r="DC289" s="20">
        <v>182</v>
      </c>
      <c r="DD289" s="20">
        <v>266</v>
      </c>
      <c r="DE289" s="20">
        <v>0.68400000000000005</v>
      </c>
      <c r="DF289" s="20">
        <v>159</v>
      </c>
      <c r="DG289" s="20">
        <v>12.23076923076923</v>
      </c>
      <c r="DH289" s="20">
        <v>509</v>
      </c>
      <c r="DI289" s="20">
        <v>39.153846153846153</v>
      </c>
      <c r="DJ289" s="20">
        <v>190</v>
      </c>
      <c r="DK289" s="20">
        <v>81</v>
      </c>
      <c r="DL289" s="20">
        <v>62</v>
      </c>
      <c r="DM289" s="20">
        <v>116</v>
      </c>
      <c r="DN289" s="20">
        <v>178</v>
      </c>
      <c r="DO289" s="20">
        <v>81.099999999999994</v>
      </c>
      <c r="DP289" s="20">
        <v>63.417000000000002</v>
      </c>
      <c r="DQ289" s="20">
        <v>17.667000000000002</v>
      </c>
      <c r="DR289" s="20">
        <v>1.6379999999999999</v>
      </c>
      <c r="DS289" s="20">
        <v>9.6669999999999998</v>
      </c>
      <c r="DT289" s="20">
        <v>0.69799999999999995</v>
      </c>
      <c r="DU289" s="20">
        <v>28.2</v>
      </c>
      <c r="DV289" s="20">
        <v>22.2</v>
      </c>
      <c r="DW289" s="20">
        <v>5.2</v>
      </c>
      <c r="DX289" s="20">
        <v>6.75</v>
      </c>
      <c r="DY289" s="20">
        <v>14.8</v>
      </c>
      <c r="DZ289" s="20">
        <v>83</v>
      </c>
      <c r="EA289" s="20">
        <v>0.55600000000000005</v>
      </c>
      <c r="EB289" s="20">
        <v>8</v>
      </c>
      <c r="EC289" s="66">
        <v>41</v>
      </c>
      <c r="ED289" s="66">
        <v>68</v>
      </c>
      <c r="EE289" s="66">
        <v>100</v>
      </c>
      <c r="EF289" s="66">
        <v>34</v>
      </c>
      <c r="EG289" s="66">
        <v>44</v>
      </c>
      <c r="EH289" s="66">
        <v>50.8</v>
      </c>
      <c r="EI289" s="66">
        <v>83</v>
      </c>
      <c r="EJ289" s="66">
        <v>135</v>
      </c>
      <c r="EK289" s="20">
        <v>10325.5</v>
      </c>
      <c r="EL289" s="20">
        <v>10887.8</v>
      </c>
      <c r="EM289" s="20">
        <v>83.247749999999996</v>
      </c>
      <c r="EN289" s="20">
        <v>88.614166666666662</v>
      </c>
      <c r="EO289" s="20">
        <v>10.396800000000001</v>
      </c>
      <c r="EP289" s="20">
        <v>128.87199999999999</v>
      </c>
      <c r="EQ289" s="21">
        <v>81</v>
      </c>
      <c r="ER289" s="21">
        <v>73</v>
      </c>
      <c r="ES289" s="61" t="s">
        <v>112</v>
      </c>
      <c r="ET289" s="61">
        <v>154</v>
      </c>
      <c r="EU289" s="61">
        <v>8</v>
      </c>
    </row>
    <row r="290" spans="1:151" x14ac:dyDescent="0.45">
      <c r="A290" s="64">
        <v>45290</v>
      </c>
      <c r="B290" s="21" t="s">
        <v>142</v>
      </c>
      <c r="C290" s="21">
        <v>217</v>
      </c>
      <c r="D290" s="21" t="s">
        <v>28</v>
      </c>
      <c r="E290" s="21">
        <v>340</v>
      </c>
      <c r="F290" s="50" t="s">
        <v>558</v>
      </c>
      <c r="G290" t="s">
        <v>142</v>
      </c>
      <c r="H290" t="s">
        <v>28</v>
      </c>
      <c r="I290" t="s">
        <v>142</v>
      </c>
      <c r="J290" t="s">
        <v>28</v>
      </c>
      <c r="K290" t="s">
        <v>142</v>
      </c>
      <c r="L290" t="s">
        <v>28</v>
      </c>
      <c r="M290" t="s">
        <v>142</v>
      </c>
      <c r="N290" t="s">
        <v>28</v>
      </c>
      <c r="O290" t="s">
        <v>142</v>
      </c>
      <c r="P290" t="s">
        <v>28</v>
      </c>
      <c r="Q290" t="s">
        <v>142</v>
      </c>
      <c r="R290" t="s">
        <v>28</v>
      </c>
      <c r="S290" t="s">
        <v>29</v>
      </c>
      <c r="T290" t="s">
        <v>29</v>
      </c>
      <c r="U290">
        <v>13</v>
      </c>
      <c r="V290">
        <v>13</v>
      </c>
      <c r="W290" s="20">
        <v>0.41666666666666702</v>
      </c>
      <c r="X290" s="20">
        <v>-4.2</v>
      </c>
      <c r="Y290" s="20">
        <v>97</v>
      </c>
      <c r="Z290" s="20">
        <v>101.2</v>
      </c>
      <c r="AA290" s="20">
        <v>65.400000000000006</v>
      </c>
      <c r="AB290" s="20">
        <v>2.1999999999999999E-2</v>
      </c>
      <c r="AC290" s="20">
        <v>0.22</v>
      </c>
      <c r="AD290" s="20">
        <v>104.5</v>
      </c>
      <c r="AE290" s="20">
        <v>104.2</v>
      </c>
      <c r="AF290" s="20">
        <v>-1.85</v>
      </c>
      <c r="AG290" s="20">
        <v>96.5</v>
      </c>
      <c r="AH290" s="20">
        <v>100.4</v>
      </c>
      <c r="AI290" s="20">
        <v>0.38869999999999999</v>
      </c>
      <c r="AJ290" s="20">
        <v>-3.6</v>
      </c>
      <c r="AK290" s="20">
        <v>-0.27692307692307694</v>
      </c>
      <c r="AL290" s="20">
        <v>1130</v>
      </c>
      <c r="AM290" s="20">
        <v>-1.98</v>
      </c>
      <c r="AN290" s="20">
        <v>2.02</v>
      </c>
      <c r="AO290" s="20">
        <v>751</v>
      </c>
      <c r="AP290" s="20">
        <v>799</v>
      </c>
      <c r="AQ290" s="20">
        <v>675</v>
      </c>
      <c r="AR290" s="20">
        <v>0.39400000000000002</v>
      </c>
      <c r="AS290" s="20">
        <v>81</v>
      </c>
      <c r="AT290" s="20">
        <v>303</v>
      </c>
      <c r="AU290" s="20">
        <v>0.26700000000000002</v>
      </c>
      <c r="AV290" s="20">
        <v>138</v>
      </c>
      <c r="AW290" s="20">
        <v>189</v>
      </c>
      <c r="AX290" s="20">
        <v>0.73</v>
      </c>
      <c r="AY290" s="20">
        <v>126</v>
      </c>
      <c r="AZ290" s="20">
        <v>9.6923076923076916</v>
      </c>
      <c r="BA290" s="20">
        <v>431</v>
      </c>
      <c r="BB290" s="20">
        <v>33.153846153846153</v>
      </c>
      <c r="BC290" s="20">
        <v>121</v>
      </c>
      <c r="BD290" s="20">
        <v>72</v>
      </c>
      <c r="BE290" s="20">
        <v>34</v>
      </c>
      <c r="BF290" s="20">
        <v>160</v>
      </c>
      <c r="BG290" s="20">
        <v>181</v>
      </c>
      <c r="BH290" s="20">
        <v>62.6</v>
      </c>
      <c r="BI290" s="20">
        <v>66.582999999999998</v>
      </c>
      <c r="BJ290" s="20">
        <v>-4</v>
      </c>
      <c r="BK290" s="20">
        <v>0.75600000000000001</v>
      </c>
      <c r="BL290" s="20">
        <v>13.333</v>
      </c>
      <c r="BM290" s="20">
        <v>0.45</v>
      </c>
      <c r="BN290" s="20">
        <v>25.2</v>
      </c>
      <c r="BO290" s="20">
        <v>15.8</v>
      </c>
      <c r="BP290" s="20">
        <v>2.8</v>
      </c>
      <c r="BQ290" s="20">
        <v>6</v>
      </c>
      <c r="BR290" s="20">
        <v>15.1</v>
      </c>
      <c r="BS290" s="20">
        <v>182</v>
      </c>
      <c r="BT290" s="20">
        <v>0.49399999999999999</v>
      </c>
      <c r="BU290" s="20">
        <v>6</v>
      </c>
      <c r="BV290" s="66">
        <v>237</v>
      </c>
      <c r="BW290" s="66">
        <v>220</v>
      </c>
      <c r="BX290" s="66">
        <v>228</v>
      </c>
      <c r="BY290" s="66">
        <v>221</v>
      </c>
      <c r="BZ290" s="66">
        <v>223</v>
      </c>
      <c r="CA290" s="66">
        <v>181.2</v>
      </c>
      <c r="CB290" s="66">
        <v>182</v>
      </c>
      <c r="CC290" s="66">
        <v>242</v>
      </c>
      <c r="CD290" s="20">
        <v>0.83333333333333404</v>
      </c>
      <c r="CE290" s="20">
        <v>16.5</v>
      </c>
      <c r="CF290" s="20">
        <v>106.1</v>
      </c>
      <c r="CG290" s="20">
        <v>89.6</v>
      </c>
      <c r="CH290" s="20">
        <v>61.9</v>
      </c>
      <c r="CI290" s="20">
        <v>0.113</v>
      </c>
      <c r="CJ290" s="20">
        <v>-0.34</v>
      </c>
      <c r="CK290" s="20">
        <v>105.2</v>
      </c>
      <c r="CL290" s="20">
        <v>105.5</v>
      </c>
      <c r="CM290" s="20">
        <v>-0.94</v>
      </c>
      <c r="CN290" s="20">
        <v>104.3</v>
      </c>
      <c r="CO290" s="20">
        <v>89.5</v>
      </c>
      <c r="CP290" s="63">
        <v>0.85309999999999997</v>
      </c>
      <c r="CQ290" s="20">
        <v>1.2</v>
      </c>
      <c r="CR290" s="20">
        <v>9.2307692307692299E-2</v>
      </c>
      <c r="CS290" s="20">
        <v>1374</v>
      </c>
      <c r="CT290" s="20">
        <v>14.3</v>
      </c>
      <c r="CU290" s="20">
        <v>2.0499999999999998</v>
      </c>
      <c r="CV290" s="20">
        <v>801</v>
      </c>
      <c r="CW290" s="20">
        <v>654</v>
      </c>
      <c r="CX290" s="20">
        <v>652</v>
      </c>
      <c r="CY290" s="20">
        <v>0.45600000000000002</v>
      </c>
      <c r="CZ290" s="20">
        <v>82</v>
      </c>
      <c r="DA290" s="20">
        <v>224</v>
      </c>
      <c r="DB290" s="20">
        <v>0.36599999999999999</v>
      </c>
      <c r="DC290" s="20">
        <v>125</v>
      </c>
      <c r="DD290" s="20">
        <v>191</v>
      </c>
      <c r="DE290" s="20">
        <v>0.65400000000000003</v>
      </c>
      <c r="DF290" s="20">
        <v>104</v>
      </c>
      <c r="DG290" s="20">
        <v>8</v>
      </c>
      <c r="DH290" s="20">
        <v>397</v>
      </c>
      <c r="DI290" s="20">
        <v>30.53846153846154</v>
      </c>
      <c r="DJ290" s="20">
        <v>193</v>
      </c>
      <c r="DK290" s="20">
        <v>109</v>
      </c>
      <c r="DL290" s="20">
        <v>69</v>
      </c>
      <c r="DM290" s="20">
        <v>103</v>
      </c>
      <c r="DN290" s="20">
        <v>160</v>
      </c>
      <c r="DO290" s="20">
        <v>66.8</v>
      </c>
      <c r="DP290" s="20">
        <v>54.5</v>
      </c>
      <c r="DQ290" s="20">
        <v>12.25</v>
      </c>
      <c r="DR290" s="20">
        <v>1.8740000000000001</v>
      </c>
      <c r="DS290" s="20">
        <v>8.5830000000000002</v>
      </c>
      <c r="DT290" s="20">
        <v>1.0580000000000001</v>
      </c>
      <c r="DU290" s="20">
        <v>18.7</v>
      </c>
      <c r="DV290" s="20">
        <v>15.9</v>
      </c>
      <c r="DW290" s="20">
        <v>5.8</v>
      </c>
      <c r="DX290" s="20">
        <v>9.0833333333333339</v>
      </c>
      <c r="DY290" s="20">
        <v>13.3</v>
      </c>
      <c r="DZ290" s="20">
        <v>32</v>
      </c>
      <c r="EA290" s="20">
        <v>0.60499999999999998</v>
      </c>
      <c r="EB290" s="20">
        <v>1</v>
      </c>
      <c r="EC290" s="66">
        <v>31</v>
      </c>
      <c r="ED290" s="66">
        <v>22</v>
      </c>
      <c r="EE290" s="66">
        <v>31</v>
      </c>
      <c r="EF290" s="66">
        <v>30</v>
      </c>
      <c r="EG290" s="66">
        <v>35</v>
      </c>
      <c r="EH290" s="66">
        <v>23</v>
      </c>
      <c r="EI290" s="66">
        <v>31</v>
      </c>
      <c r="EJ290" s="66">
        <v>26</v>
      </c>
      <c r="EK290" s="20">
        <v>8691.1999999999989</v>
      </c>
      <c r="EL290" s="20">
        <v>10737.32</v>
      </c>
      <c r="EM290" s="20">
        <v>121.10808333333334</v>
      </c>
      <c r="EN290" s="20">
        <v>51.498000000000005</v>
      </c>
      <c r="EO290" s="20">
        <v>9.8754000000000008</v>
      </c>
      <c r="EP290" s="20">
        <v>116.8</v>
      </c>
      <c r="EQ290" s="21">
        <v>76</v>
      </c>
      <c r="ER290" s="21">
        <v>54</v>
      </c>
      <c r="ES290" s="61" t="s">
        <v>142</v>
      </c>
      <c r="ET290" s="61">
        <v>130</v>
      </c>
      <c r="EU290" s="61">
        <v>22</v>
      </c>
    </row>
    <row r="291" spans="1:151" x14ac:dyDescent="0.45">
      <c r="A291" s="64">
        <v>45290</v>
      </c>
      <c r="B291" s="21" t="s">
        <v>42</v>
      </c>
      <c r="C291" s="21">
        <v>160</v>
      </c>
      <c r="D291" s="21" t="s">
        <v>44</v>
      </c>
      <c r="E291" s="21">
        <v>63</v>
      </c>
      <c r="F291" s="50" t="s">
        <v>558</v>
      </c>
      <c r="G291" t="s">
        <v>42</v>
      </c>
      <c r="H291" t="s">
        <v>44</v>
      </c>
      <c r="I291" t="s">
        <v>42</v>
      </c>
      <c r="J291" t="s">
        <v>44</v>
      </c>
      <c r="K291" t="s">
        <v>42</v>
      </c>
      <c r="L291" t="s">
        <v>44</v>
      </c>
      <c r="M291" t="s">
        <v>42</v>
      </c>
      <c r="N291" t="s">
        <v>44</v>
      </c>
      <c r="O291" t="s">
        <v>42</v>
      </c>
      <c r="P291" t="s">
        <v>44</v>
      </c>
      <c r="Q291" t="s">
        <v>42</v>
      </c>
      <c r="R291" t="s">
        <v>44</v>
      </c>
      <c r="S291" t="s">
        <v>15</v>
      </c>
      <c r="T291" t="s">
        <v>15</v>
      </c>
      <c r="U291">
        <v>14</v>
      </c>
      <c r="V291">
        <v>13</v>
      </c>
      <c r="W291" s="20">
        <v>0.76923076923076905</v>
      </c>
      <c r="X291" s="20">
        <v>22.62</v>
      </c>
      <c r="Y291" s="20">
        <v>115.4</v>
      </c>
      <c r="Z291" s="20">
        <v>92.8</v>
      </c>
      <c r="AA291" s="20">
        <v>70.8</v>
      </c>
      <c r="AB291" s="20">
        <v>-2E-3</v>
      </c>
      <c r="AC291" s="20">
        <v>7.28</v>
      </c>
      <c r="AD291" s="20">
        <v>107.5</v>
      </c>
      <c r="AE291" s="20">
        <v>100.3</v>
      </c>
      <c r="AF291" s="20">
        <v>7.36</v>
      </c>
      <c r="AG291" s="20">
        <v>115</v>
      </c>
      <c r="AH291" s="20">
        <v>93.1</v>
      </c>
      <c r="AI291" s="20">
        <v>0.91930000000000001</v>
      </c>
      <c r="AJ291" s="20">
        <v>1.9</v>
      </c>
      <c r="AK291" s="20">
        <v>0.1357142857142857</v>
      </c>
      <c r="AL291" s="20">
        <v>1400</v>
      </c>
      <c r="AM291" s="20">
        <v>19.23</v>
      </c>
      <c r="AN291" s="20">
        <v>7.07</v>
      </c>
      <c r="AO291" s="20">
        <v>1020</v>
      </c>
      <c r="AP291" s="20">
        <v>862</v>
      </c>
      <c r="AQ291" s="20">
        <v>778</v>
      </c>
      <c r="AR291" s="20">
        <v>0.47299999999999998</v>
      </c>
      <c r="AS291" s="20">
        <v>110</v>
      </c>
      <c r="AT291" s="20">
        <v>333</v>
      </c>
      <c r="AU291" s="20">
        <v>0.33</v>
      </c>
      <c r="AV291" s="20">
        <v>174</v>
      </c>
      <c r="AW291" s="20">
        <v>238</v>
      </c>
      <c r="AX291" s="20">
        <v>0.73099999999999998</v>
      </c>
      <c r="AY291" s="20">
        <v>113</v>
      </c>
      <c r="AZ291" s="20">
        <v>8.0714285714285712</v>
      </c>
      <c r="BA291" s="20">
        <v>436</v>
      </c>
      <c r="BB291" s="20">
        <v>31.142857142857142</v>
      </c>
      <c r="BC291" s="20">
        <v>206</v>
      </c>
      <c r="BD291" s="20">
        <v>113</v>
      </c>
      <c r="BE291" s="20">
        <v>30</v>
      </c>
      <c r="BF291" s="20">
        <v>136</v>
      </c>
      <c r="BG291" s="20">
        <v>208</v>
      </c>
      <c r="BH291" s="20">
        <v>78.5</v>
      </c>
      <c r="BI291" s="20">
        <v>66.308000000000007</v>
      </c>
      <c r="BJ291" s="20">
        <v>12.154</v>
      </c>
      <c r="BK291" s="20">
        <v>1.5149999999999999</v>
      </c>
      <c r="BL291" s="20">
        <v>10.462</v>
      </c>
      <c r="BM291" s="20">
        <v>0.83099999999999996</v>
      </c>
      <c r="BN291" s="20">
        <v>25.6</v>
      </c>
      <c r="BO291" s="20">
        <v>18.3</v>
      </c>
      <c r="BP291" s="20">
        <v>2.2999999999999998</v>
      </c>
      <c r="BQ291" s="20">
        <v>8.6923076923076916</v>
      </c>
      <c r="BR291" s="20">
        <v>16</v>
      </c>
      <c r="BS291" s="20">
        <v>10</v>
      </c>
      <c r="BT291" s="20">
        <v>0.65300000000000002</v>
      </c>
      <c r="BU291" s="20">
        <v>0</v>
      </c>
      <c r="BV291" s="66">
        <v>12</v>
      </c>
      <c r="BW291" s="66">
        <v>8</v>
      </c>
      <c r="BX291" s="66">
        <v>12</v>
      </c>
      <c r="BY291" s="66">
        <v>14</v>
      </c>
      <c r="BZ291" s="66">
        <v>12</v>
      </c>
      <c r="CA291" s="66">
        <v>9.5</v>
      </c>
      <c r="CB291" s="66">
        <v>10</v>
      </c>
      <c r="CC291" s="66">
        <v>17</v>
      </c>
      <c r="CD291" s="20">
        <v>0.75</v>
      </c>
      <c r="CE291" s="20">
        <v>21.74</v>
      </c>
      <c r="CF291" s="20">
        <v>116.6</v>
      </c>
      <c r="CG291" s="20">
        <v>94.9</v>
      </c>
      <c r="CH291" s="20">
        <v>67.900000000000006</v>
      </c>
      <c r="CI291" s="20">
        <v>-8.9999999999999993E-3</v>
      </c>
      <c r="CJ291" s="20">
        <v>4.37</v>
      </c>
      <c r="CK291" s="20">
        <v>107.4</v>
      </c>
      <c r="CL291" s="20">
        <v>103.1</v>
      </c>
      <c r="CM291" s="20">
        <v>3.18</v>
      </c>
      <c r="CN291" s="20">
        <v>118.2</v>
      </c>
      <c r="CO291" s="20">
        <v>95.6</v>
      </c>
      <c r="CP291" s="63">
        <v>0.91930000000000001</v>
      </c>
      <c r="CQ291" s="20">
        <v>1</v>
      </c>
      <c r="CR291" s="20">
        <v>7.6923076923076927E-2</v>
      </c>
      <c r="CS291" s="20">
        <v>1376</v>
      </c>
      <c r="CT291" s="20">
        <v>21.51</v>
      </c>
      <c r="CU291" s="20">
        <v>5.17</v>
      </c>
      <c r="CV291" s="20">
        <v>996</v>
      </c>
      <c r="CW291" s="20">
        <v>800</v>
      </c>
      <c r="CX291" s="20">
        <v>717</v>
      </c>
      <c r="CY291" s="20">
        <v>0.498</v>
      </c>
      <c r="CZ291" s="20">
        <v>132</v>
      </c>
      <c r="DA291" s="20">
        <v>352</v>
      </c>
      <c r="DB291" s="20">
        <v>0.375</v>
      </c>
      <c r="DC291" s="20">
        <v>150</v>
      </c>
      <c r="DD291" s="20">
        <v>199</v>
      </c>
      <c r="DE291" s="20">
        <v>0.754</v>
      </c>
      <c r="DF291" s="20">
        <v>115</v>
      </c>
      <c r="DG291" s="20">
        <v>8.8461538461538467</v>
      </c>
      <c r="DH291" s="20">
        <v>483</v>
      </c>
      <c r="DI291" s="20">
        <v>37.153846153846153</v>
      </c>
      <c r="DJ291" s="20">
        <v>203</v>
      </c>
      <c r="DK291" s="20">
        <v>39</v>
      </c>
      <c r="DL291" s="20">
        <v>49</v>
      </c>
      <c r="DM291" s="20">
        <v>129</v>
      </c>
      <c r="DN291" s="20">
        <v>122</v>
      </c>
      <c r="DO291" s="20">
        <v>83</v>
      </c>
      <c r="DP291" s="20">
        <v>66.667000000000002</v>
      </c>
      <c r="DQ291" s="20">
        <v>16.332999999999998</v>
      </c>
      <c r="DR291" s="20">
        <v>1.5740000000000001</v>
      </c>
      <c r="DS291" s="20">
        <v>10.75</v>
      </c>
      <c r="DT291" s="20">
        <v>0.30199999999999999</v>
      </c>
      <c r="DU291" s="20">
        <v>29.3</v>
      </c>
      <c r="DV291" s="20">
        <v>16.600000000000001</v>
      </c>
      <c r="DW291" s="20">
        <v>4.0999999999999996</v>
      </c>
      <c r="DX291" s="20">
        <v>3.25</v>
      </c>
      <c r="DY291" s="20">
        <v>10.199999999999999</v>
      </c>
      <c r="DZ291" s="20">
        <v>49</v>
      </c>
      <c r="EA291" s="20">
        <v>0.58299999999999996</v>
      </c>
      <c r="EB291" s="20">
        <v>-2</v>
      </c>
      <c r="EC291" s="66">
        <v>15</v>
      </c>
      <c r="ED291" s="66">
        <v>23</v>
      </c>
      <c r="EE291" s="66">
        <v>50</v>
      </c>
      <c r="EF291" s="66">
        <v>5</v>
      </c>
      <c r="EG291" s="66">
        <v>17</v>
      </c>
      <c r="EH291" s="66">
        <v>21</v>
      </c>
      <c r="EI291" s="66">
        <v>42</v>
      </c>
      <c r="EJ291" s="66">
        <v>59</v>
      </c>
      <c r="EK291" s="20">
        <v>10951.460000000001</v>
      </c>
      <c r="EL291" s="20">
        <v>10820.48</v>
      </c>
      <c r="EM291" s="20">
        <v>34.0015</v>
      </c>
      <c r="EN291" s="20">
        <v>93.442307692307679</v>
      </c>
      <c r="EO291" s="20">
        <v>12.064</v>
      </c>
      <c r="EP291" s="20">
        <v>89.182000000000002</v>
      </c>
      <c r="EQ291" s="21">
        <v>72</v>
      </c>
      <c r="ER291" s="21">
        <v>67</v>
      </c>
      <c r="ES291" s="61" t="s">
        <v>42</v>
      </c>
      <c r="ET291" s="61">
        <v>139</v>
      </c>
      <c r="EU291" s="61">
        <v>5</v>
      </c>
    </row>
    <row r="292" spans="1:151" x14ac:dyDescent="0.45">
      <c r="A292" s="64">
        <v>45290</v>
      </c>
      <c r="B292" s="21" t="s">
        <v>268</v>
      </c>
      <c r="C292" s="21">
        <v>10</v>
      </c>
      <c r="D292" s="21" t="s">
        <v>361</v>
      </c>
      <c r="E292" s="21">
        <v>150</v>
      </c>
      <c r="F292" s="50" t="s">
        <v>558</v>
      </c>
      <c r="G292" t="s">
        <v>268</v>
      </c>
      <c r="H292" t="s">
        <v>361</v>
      </c>
      <c r="I292" t="s">
        <v>268</v>
      </c>
      <c r="J292" t="s">
        <v>361</v>
      </c>
      <c r="K292" t="s">
        <v>472</v>
      </c>
      <c r="L292" t="s">
        <v>1324</v>
      </c>
      <c r="M292" t="s">
        <v>660</v>
      </c>
      <c r="N292" t="s">
        <v>1263</v>
      </c>
      <c r="O292" t="s">
        <v>1364</v>
      </c>
      <c r="P292" t="s">
        <v>1394</v>
      </c>
      <c r="Q292" t="s">
        <v>472</v>
      </c>
      <c r="R292" t="s">
        <v>489</v>
      </c>
      <c r="S292" t="s">
        <v>95</v>
      </c>
      <c r="T292" t="s">
        <v>95</v>
      </c>
      <c r="U292">
        <v>13</v>
      </c>
      <c r="V292">
        <v>11</v>
      </c>
      <c r="W292" s="20">
        <v>0.75</v>
      </c>
      <c r="X292" s="20">
        <v>7.51</v>
      </c>
      <c r="Y292" s="20">
        <v>107.2</v>
      </c>
      <c r="Z292" s="20">
        <v>99.7</v>
      </c>
      <c r="AA292" s="20">
        <v>68.8</v>
      </c>
      <c r="AB292" s="20">
        <v>1E-3</v>
      </c>
      <c r="AC292" s="20">
        <v>-1.4</v>
      </c>
      <c r="AD292" s="20">
        <v>103.8</v>
      </c>
      <c r="AE292" s="20">
        <v>105.2</v>
      </c>
      <c r="AF292" s="20">
        <v>-1.4</v>
      </c>
      <c r="AG292" s="20">
        <v>106.3</v>
      </c>
      <c r="AH292" s="20">
        <v>99.7</v>
      </c>
      <c r="AI292" s="20">
        <v>0.67520000000000002</v>
      </c>
      <c r="AJ292" s="20">
        <v>-1.1000000000000001</v>
      </c>
      <c r="AK292" s="20">
        <v>-8.461538461538462E-2</v>
      </c>
      <c r="AL292" s="20">
        <v>1257</v>
      </c>
      <c r="AM292" s="20">
        <v>5.41</v>
      </c>
      <c r="AN292" s="20">
        <v>-1.89</v>
      </c>
      <c r="AO292" s="20">
        <v>955</v>
      </c>
      <c r="AP292" s="20">
        <v>768</v>
      </c>
      <c r="AQ292" s="20">
        <v>761</v>
      </c>
      <c r="AR292" s="20">
        <v>0.47</v>
      </c>
      <c r="AS292" s="20">
        <v>91</v>
      </c>
      <c r="AT292" s="20">
        <v>288</v>
      </c>
      <c r="AU292" s="20">
        <v>0.316</v>
      </c>
      <c r="AV292" s="20">
        <v>148</v>
      </c>
      <c r="AW292" s="20">
        <v>223</v>
      </c>
      <c r="AX292" s="20">
        <v>0.66400000000000003</v>
      </c>
      <c r="AY292" s="20">
        <v>132</v>
      </c>
      <c r="AZ292" s="20">
        <v>10.153846153846153</v>
      </c>
      <c r="BA292" s="20">
        <v>512</v>
      </c>
      <c r="BB292" s="20">
        <v>39.384615384615387</v>
      </c>
      <c r="BC292" s="20">
        <v>192</v>
      </c>
      <c r="BD292" s="20">
        <v>83</v>
      </c>
      <c r="BE292" s="20">
        <v>82</v>
      </c>
      <c r="BF292" s="20">
        <v>116</v>
      </c>
      <c r="BG292" s="20">
        <v>177</v>
      </c>
      <c r="BH292" s="20">
        <v>79.599999999999994</v>
      </c>
      <c r="BI292" s="20">
        <v>64</v>
      </c>
      <c r="BJ292" s="20">
        <v>15.583</v>
      </c>
      <c r="BK292" s="20">
        <v>1.655</v>
      </c>
      <c r="BL292" s="20">
        <v>9.6669999999999998</v>
      </c>
      <c r="BM292" s="20">
        <v>0.71599999999999997</v>
      </c>
      <c r="BN292" s="20">
        <v>24</v>
      </c>
      <c r="BO292" s="20">
        <v>18.600000000000001</v>
      </c>
      <c r="BP292" s="20">
        <v>6.8</v>
      </c>
      <c r="BQ292" s="20">
        <v>6.916666666666667</v>
      </c>
      <c r="BR292" s="20">
        <v>14.8</v>
      </c>
      <c r="BS292" s="20">
        <v>84</v>
      </c>
      <c r="BT292" s="20">
        <v>0.55600000000000005</v>
      </c>
      <c r="BU292" s="20">
        <v>-5</v>
      </c>
      <c r="BV292" s="66">
        <v>79</v>
      </c>
      <c r="BW292" s="66">
        <v>141</v>
      </c>
      <c r="BX292" s="66">
        <v>97</v>
      </c>
      <c r="BY292" s="66">
        <v>83</v>
      </c>
      <c r="BZ292" s="66">
        <v>93</v>
      </c>
      <c r="CA292" s="66">
        <v>83.5</v>
      </c>
      <c r="CB292" s="66">
        <v>84</v>
      </c>
      <c r="CC292" s="66">
        <v>162</v>
      </c>
      <c r="CD292" s="20">
        <v>0.4</v>
      </c>
      <c r="CE292" s="20">
        <v>-11.88</v>
      </c>
      <c r="CF292" s="20">
        <v>96.9</v>
      </c>
      <c r="CG292" s="20">
        <v>108.8</v>
      </c>
      <c r="CH292" s="20">
        <v>67.8</v>
      </c>
      <c r="CI292" s="20">
        <v>-2.1999999999999999E-2</v>
      </c>
      <c r="CJ292" s="20">
        <v>1</v>
      </c>
      <c r="CK292" s="20">
        <v>104.1</v>
      </c>
      <c r="CL292" s="20">
        <v>103.2</v>
      </c>
      <c r="CM292" s="20">
        <v>1</v>
      </c>
      <c r="CN292" s="20">
        <v>97.1</v>
      </c>
      <c r="CO292" s="20">
        <v>107.7</v>
      </c>
      <c r="CP292" s="63">
        <v>0.2341</v>
      </c>
      <c r="CQ292" s="20">
        <v>-3.9</v>
      </c>
      <c r="CR292" s="20">
        <v>-0.35454545454545455</v>
      </c>
      <c r="CS292" s="20">
        <v>1019</v>
      </c>
      <c r="CT292" s="20">
        <v>-13.61</v>
      </c>
      <c r="CU292" s="20">
        <v>-1.49</v>
      </c>
      <c r="CV292" s="20">
        <v>712</v>
      </c>
      <c r="CW292" s="20">
        <v>733</v>
      </c>
      <c r="CX292" s="20">
        <v>613</v>
      </c>
      <c r="CY292" s="20">
        <v>0.43099999999999999</v>
      </c>
      <c r="CZ292" s="20">
        <v>61</v>
      </c>
      <c r="DA292" s="20">
        <v>206</v>
      </c>
      <c r="DB292" s="20">
        <v>0.29599999999999999</v>
      </c>
      <c r="DC292" s="20">
        <v>123</v>
      </c>
      <c r="DD292" s="20">
        <v>192</v>
      </c>
      <c r="DE292" s="20">
        <v>0.64100000000000001</v>
      </c>
      <c r="DF292" s="20">
        <v>141</v>
      </c>
      <c r="DG292" s="20">
        <v>12.818181818181818</v>
      </c>
      <c r="DH292" s="20">
        <v>391</v>
      </c>
      <c r="DI292" s="20">
        <v>35.545454545454547</v>
      </c>
      <c r="DJ292" s="20">
        <v>158</v>
      </c>
      <c r="DK292" s="20">
        <v>80</v>
      </c>
      <c r="DL292" s="20">
        <v>33</v>
      </c>
      <c r="DM292" s="20">
        <v>137</v>
      </c>
      <c r="DN292" s="20">
        <v>201</v>
      </c>
      <c r="DO292" s="20">
        <v>71.2</v>
      </c>
      <c r="DP292" s="20">
        <v>73.3</v>
      </c>
      <c r="DQ292" s="20">
        <v>-2.1</v>
      </c>
      <c r="DR292" s="20">
        <v>1.153</v>
      </c>
      <c r="DS292" s="20">
        <v>13.7</v>
      </c>
      <c r="DT292" s="20">
        <v>0.58399999999999996</v>
      </c>
      <c r="DU292" s="20">
        <v>20.6</v>
      </c>
      <c r="DV292" s="20">
        <v>19.2</v>
      </c>
      <c r="DW292" s="20">
        <v>3.3</v>
      </c>
      <c r="DX292" s="20">
        <v>8</v>
      </c>
      <c r="DY292" s="20">
        <v>20.100000000000001</v>
      </c>
      <c r="DZ292" s="20">
        <v>283</v>
      </c>
      <c r="EA292" s="20">
        <v>0.434</v>
      </c>
      <c r="EB292" s="20">
        <v>2</v>
      </c>
      <c r="EC292" s="66">
        <v>305</v>
      </c>
      <c r="ED292" s="66">
        <v>317</v>
      </c>
      <c r="EE292" s="66">
        <v>262</v>
      </c>
      <c r="EF292" s="66">
        <v>317</v>
      </c>
      <c r="EG292" s="66">
        <v>305</v>
      </c>
      <c r="EH292" s="66">
        <v>244</v>
      </c>
      <c r="EI292" s="66">
        <v>283</v>
      </c>
      <c r="EJ292" s="66">
        <v>309</v>
      </c>
      <c r="EK292" s="20">
        <v>11663.36</v>
      </c>
      <c r="EL292" s="20">
        <v>9660.93</v>
      </c>
      <c r="EM292" s="20">
        <v>77.335999999999999</v>
      </c>
      <c r="EN292" s="20">
        <v>94.758333333333326</v>
      </c>
      <c r="EO292" s="20">
        <v>9.4868000000000006</v>
      </c>
      <c r="EP292" s="20">
        <v>133.464</v>
      </c>
      <c r="EQ292" s="21">
        <v>67</v>
      </c>
      <c r="ER292" s="21">
        <v>55</v>
      </c>
      <c r="ES292" s="61" t="s">
        <v>268</v>
      </c>
      <c r="ET292" s="61">
        <v>122</v>
      </c>
      <c r="EU292" s="61">
        <v>12</v>
      </c>
    </row>
    <row r="293" spans="1:151" x14ac:dyDescent="0.45">
      <c r="A293" s="64">
        <v>45290</v>
      </c>
      <c r="B293" s="21" t="s">
        <v>188</v>
      </c>
      <c r="C293" s="21">
        <v>219</v>
      </c>
      <c r="D293" s="21" t="s">
        <v>155</v>
      </c>
      <c r="E293" s="21">
        <v>65</v>
      </c>
      <c r="F293" s="50" t="s">
        <v>1644</v>
      </c>
      <c r="G293" t="s">
        <v>188</v>
      </c>
      <c r="H293" t="s">
        <v>155</v>
      </c>
      <c r="I293" t="s">
        <v>188</v>
      </c>
      <c r="J293" t="s">
        <v>155</v>
      </c>
      <c r="K293" t="s">
        <v>188</v>
      </c>
      <c r="L293" t="s">
        <v>155</v>
      </c>
      <c r="M293" t="s">
        <v>188</v>
      </c>
      <c r="N293" t="s">
        <v>155</v>
      </c>
      <c r="O293" t="s">
        <v>188</v>
      </c>
      <c r="P293" t="s">
        <v>155</v>
      </c>
      <c r="Q293" t="s">
        <v>188</v>
      </c>
      <c r="R293" t="s">
        <v>155</v>
      </c>
      <c r="S293" t="s">
        <v>86</v>
      </c>
      <c r="T293" t="s">
        <v>82</v>
      </c>
      <c r="U293">
        <v>12</v>
      </c>
      <c r="V293">
        <v>13</v>
      </c>
      <c r="W293" s="20">
        <v>0.54545454545454497</v>
      </c>
      <c r="X293" s="20">
        <v>0.24</v>
      </c>
      <c r="Y293" s="20">
        <v>108.1</v>
      </c>
      <c r="Z293" s="20">
        <v>107.9</v>
      </c>
      <c r="AA293" s="20">
        <v>69.2</v>
      </c>
      <c r="AB293" s="20">
        <v>-0.129</v>
      </c>
      <c r="AC293" s="20">
        <v>-5.15</v>
      </c>
      <c r="AD293" s="20">
        <v>100.3</v>
      </c>
      <c r="AE293" s="20">
        <v>105.5</v>
      </c>
      <c r="AF293" s="20">
        <v>-5.15</v>
      </c>
      <c r="AG293" s="20">
        <v>108.2</v>
      </c>
      <c r="AH293" s="20">
        <v>107.4</v>
      </c>
      <c r="AI293" s="20">
        <v>0.5212</v>
      </c>
      <c r="AJ293" s="20">
        <v>-3.9</v>
      </c>
      <c r="AK293" s="20">
        <v>-0.32500000000000001</v>
      </c>
      <c r="AL293" s="20">
        <v>1138</v>
      </c>
      <c r="AM293" s="20">
        <v>-0.98</v>
      </c>
      <c r="AN293" s="20">
        <v>-4.08</v>
      </c>
      <c r="AO293" s="20">
        <v>883</v>
      </c>
      <c r="AP293" s="20">
        <v>772</v>
      </c>
      <c r="AQ293" s="20">
        <v>702</v>
      </c>
      <c r="AR293" s="20">
        <v>0.45400000000000001</v>
      </c>
      <c r="AS293" s="20">
        <v>91</v>
      </c>
      <c r="AT293" s="20">
        <v>268</v>
      </c>
      <c r="AU293" s="20">
        <v>0.34</v>
      </c>
      <c r="AV293" s="20">
        <v>154</v>
      </c>
      <c r="AW293" s="20">
        <v>214</v>
      </c>
      <c r="AX293" s="20">
        <v>0.72</v>
      </c>
      <c r="AY293" s="20">
        <v>129</v>
      </c>
      <c r="AZ293" s="20">
        <v>10.75</v>
      </c>
      <c r="BA293" s="20">
        <v>407</v>
      </c>
      <c r="BB293" s="20">
        <v>33.916666666666664</v>
      </c>
      <c r="BC293" s="20">
        <v>150</v>
      </c>
      <c r="BD293" s="20">
        <v>79</v>
      </c>
      <c r="BE293" s="20">
        <v>40</v>
      </c>
      <c r="BF293" s="20">
        <v>107</v>
      </c>
      <c r="BG293" s="20">
        <v>199</v>
      </c>
      <c r="BH293" s="20">
        <v>80.3</v>
      </c>
      <c r="BI293" s="20">
        <v>70.182000000000002</v>
      </c>
      <c r="BJ293" s="20">
        <v>10.090999999999999</v>
      </c>
      <c r="BK293" s="20">
        <v>1.4019999999999999</v>
      </c>
      <c r="BL293" s="20">
        <v>9.7270000000000003</v>
      </c>
      <c r="BM293" s="20">
        <v>0.73799999999999999</v>
      </c>
      <c r="BN293" s="20">
        <v>24.4</v>
      </c>
      <c r="BO293" s="20">
        <v>19.5</v>
      </c>
      <c r="BP293" s="20">
        <v>3.6</v>
      </c>
      <c r="BQ293" s="20">
        <v>7.1818181818181817</v>
      </c>
      <c r="BR293" s="20">
        <v>18.100000000000001</v>
      </c>
      <c r="BS293" s="20">
        <v>277</v>
      </c>
      <c r="BT293" s="20">
        <v>0.438</v>
      </c>
      <c r="BU293" s="20">
        <v>-1</v>
      </c>
      <c r="BV293" s="66">
        <v>189</v>
      </c>
      <c r="BW293" s="66">
        <v>183</v>
      </c>
      <c r="BX293" s="66">
        <v>230</v>
      </c>
      <c r="BY293" s="66">
        <v>127</v>
      </c>
      <c r="BZ293" s="66">
        <v>160</v>
      </c>
      <c r="CA293" s="66">
        <v>158.30000000000001</v>
      </c>
      <c r="CB293" s="66">
        <v>277</v>
      </c>
      <c r="CC293" s="66">
        <v>116</v>
      </c>
      <c r="CD293" s="20">
        <v>0.75</v>
      </c>
      <c r="CE293" s="20">
        <v>4.4000000000000004</v>
      </c>
      <c r="CF293" s="20">
        <v>107.8</v>
      </c>
      <c r="CG293" s="20">
        <v>103.4</v>
      </c>
      <c r="CH293" s="20">
        <v>65.8</v>
      </c>
      <c r="CI293" s="20">
        <v>0.11700000000000001</v>
      </c>
      <c r="CJ293" s="20">
        <v>-0.32</v>
      </c>
      <c r="CK293" s="20">
        <v>103.2</v>
      </c>
      <c r="CL293" s="20">
        <v>103.5</v>
      </c>
      <c r="CM293" s="20">
        <v>-0.32</v>
      </c>
      <c r="CN293" s="20">
        <v>107</v>
      </c>
      <c r="CO293" s="20">
        <v>102.8</v>
      </c>
      <c r="CP293" s="63">
        <v>0.6149</v>
      </c>
      <c r="CQ293" s="20">
        <v>-0.5</v>
      </c>
      <c r="CR293" s="20">
        <v>-3.8461538461538464E-2</v>
      </c>
      <c r="CS293" s="20">
        <v>1248</v>
      </c>
      <c r="CT293" s="20">
        <v>4.16</v>
      </c>
      <c r="CU293" s="20">
        <v>0.76</v>
      </c>
      <c r="CV293" s="20">
        <v>875</v>
      </c>
      <c r="CW293" s="20">
        <v>783</v>
      </c>
      <c r="CX293" s="20">
        <v>672</v>
      </c>
      <c r="CY293" s="20">
        <v>0.45200000000000001</v>
      </c>
      <c r="CZ293" s="20">
        <v>102</v>
      </c>
      <c r="DA293" s="20">
        <v>305</v>
      </c>
      <c r="DB293" s="20">
        <v>0.33400000000000002</v>
      </c>
      <c r="DC293" s="20">
        <v>165</v>
      </c>
      <c r="DD293" s="20">
        <v>222</v>
      </c>
      <c r="DE293" s="20">
        <v>0.74299999999999999</v>
      </c>
      <c r="DF293" s="20">
        <v>113</v>
      </c>
      <c r="DG293" s="20">
        <v>8.6923076923076916</v>
      </c>
      <c r="DH293" s="20">
        <v>413</v>
      </c>
      <c r="DI293" s="20">
        <v>31.76923076923077</v>
      </c>
      <c r="DJ293" s="20">
        <v>160</v>
      </c>
      <c r="DK293" s="20">
        <v>79</v>
      </c>
      <c r="DL293" s="20">
        <v>26</v>
      </c>
      <c r="DM293" s="20">
        <v>117</v>
      </c>
      <c r="DN293" s="20">
        <v>156</v>
      </c>
      <c r="DO293" s="20">
        <v>72.900000000000006</v>
      </c>
      <c r="DP293" s="20">
        <v>65.25</v>
      </c>
      <c r="DQ293" s="20">
        <v>7.6669999999999998</v>
      </c>
      <c r="DR293" s="20">
        <v>1.3680000000000001</v>
      </c>
      <c r="DS293" s="20">
        <v>9.75</v>
      </c>
      <c r="DT293" s="20">
        <v>0.67500000000000004</v>
      </c>
      <c r="DU293" s="20">
        <v>25.4</v>
      </c>
      <c r="DV293" s="20">
        <v>18.5</v>
      </c>
      <c r="DW293" s="20">
        <v>2.2000000000000002</v>
      </c>
      <c r="DX293" s="20">
        <v>6.583333333333333</v>
      </c>
      <c r="DY293" s="20">
        <v>13</v>
      </c>
      <c r="DZ293" s="20">
        <v>86</v>
      </c>
      <c r="EA293" s="20">
        <v>0.55600000000000005</v>
      </c>
      <c r="EB293" s="20">
        <v>-3</v>
      </c>
      <c r="EC293" s="66">
        <v>104</v>
      </c>
      <c r="ED293" s="66">
        <v>93</v>
      </c>
      <c r="EE293" s="66">
        <v>78</v>
      </c>
      <c r="EF293" s="66">
        <v>169</v>
      </c>
      <c r="EG293" s="66">
        <v>118</v>
      </c>
      <c r="EH293" s="66">
        <v>93.5</v>
      </c>
      <c r="EI293" s="66">
        <v>86</v>
      </c>
      <c r="EJ293" s="66">
        <v>73</v>
      </c>
      <c r="EK293" s="20">
        <v>11177.54</v>
      </c>
      <c r="EL293" s="20">
        <v>11631.62</v>
      </c>
      <c r="EM293" s="20">
        <v>64.036083333333337</v>
      </c>
      <c r="EN293" s="20">
        <v>70.022727272727266</v>
      </c>
      <c r="EO293" s="20">
        <v>13.448300000000001</v>
      </c>
      <c r="EP293" s="20">
        <v>112.32</v>
      </c>
      <c r="EQ293" s="21">
        <v>69</v>
      </c>
      <c r="ER293" s="21">
        <v>72</v>
      </c>
      <c r="ES293" s="61" t="s">
        <v>155</v>
      </c>
      <c r="ET293" s="61">
        <v>141</v>
      </c>
      <c r="EU293" s="61">
        <v>-3</v>
      </c>
    </row>
    <row r="294" spans="1:151" x14ac:dyDescent="0.45">
      <c r="A294" s="64">
        <v>45290</v>
      </c>
      <c r="B294" s="21" t="s">
        <v>109</v>
      </c>
      <c r="C294" s="21">
        <v>344</v>
      </c>
      <c r="D294" s="21" t="s">
        <v>53</v>
      </c>
      <c r="E294" s="21">
        <v>341</v>
      </c>
      <c r="F294" s="50" t="s">
        <v>558</v>
      </c>
      <c r="G294" t="s">
        <v>109</v>
      </c>
      <c r="H294" t="s">
        <v>53</v>
      </c>
      <c r="I294" t="s">
        <v>109</v>
      </c>
      <c r="J294" t="s">
        <v>53</v>
      </c>
      <c r="K294" t="s">
        <v>109</v>
      </c>
      <c r="L294" t="s">
        <v>53</v>
      </c>
      <c r="M294" t="s">
        <v>109</v>
      </c>
      <c r="N294" t="s">
        <v>624</v>
      </c>
      <c r="O294" t="s">
        <v>109</v>
      </c>
      <c r="P294" t="s">
        <v>1344</v>
      </c>
      <c r="Q294" t="s">
        <v>109</v>
      </c>
      <c r="R294" t="s">
        <v>53</v>
      </c>
      <c r="S294" t="s">
        <v>29</v>
      </c>
      <c r="T294" t="s">
        <v>29</v>
      </c>
      <c r="U294">
        <v>12</v>
      </c>
      <c r="V294">
        <v>13</v>
      </c>
      <c r="W294" s="20">
        <v>0.72727272727272696</v>
      </c>
      <c r="X294" s="20">
        <v>13.12</v>
      </c>
      <c r="Y294" s="20">
        <v>113.6</v>
      </c>
      <c r="Z294" s="20">
        <v>100.5</v>
      </c>
      <c r="AA294" s="20">
        <v>68.5</v>
      </c>
      <c r="AB294" s="20">
        <v>-0.114</v>
      </c>
      <c r="AC294" s="20">
        <v>-3.54</v>
      </c>
      <c r="AD294" s="20">
        <v>102.1</v>
      </c>
      <c r="AE294" s="20">
        <v>105.7</v>
      </c>
      <c r="AF294" s="20">
        <v>-3.54</v>
      </c>
      <c r="AG294" s="20">
        <v>111.7</v>
      </c>
      <c r="AH294" s="20">
        <v>102.3</v>
      </c>
      <c r="AI294" s="20">
        <v>0.73150000000000004</v>
      </c>
      <c r="AJ294" s="20">
        <v>-0.6</v>
      </c>
      <c r="AK294" s="20">
        <v>-4.9999999999999996E-2</v>
      </c>
      <c r="AL294" s="20">
        <v>1302</v>
      </c>
      <c r="AM294" s="20">
        <v>11.42</v>
      </c>
      <c r="AN294" s="20">
        <v>-1.1299999999999999</v>
      </c>
      <c r="AO294" s="20">
        <v>890</v>
      </c>
      <c r="AP294" s="20">
        <v>752</v>
      </c>
      <c r="AQ294" s="20">
        <v>644</v>
      </c>
      <c r="AR294" s="20">
        <v>0.48399999999999999</v>
      </c>
      <c r="AS294" s="20">
        <v>91</v>
      </c>
      <c r="AT294" s="20">
        <v>245</v>
      </c>
      <c r="AU294" s="20">
        <v>0.371</v>
      </c>
      <c r="AV294" s="20">
        <v>175</v>
      </c>
      <c r="AW294" s="20">
        <v>223</v>
      </c>
      <c r="AX294" s="20">
        <v>0.78500000000000003</v>
      </c>
      <c r="AY294" s="20">
        <v>95</v>
      </c>
      <c r="AZ294" s="20">
        <v>7.916666666666667</v>
      </c>
      <c r="BA294" s="20">
        <v>375</v>
      </c>
      <c r="BB294" s="20">
        <v>31.25</v>
      </c>
      <c r="BC294" s="20">
        <v>136</v>
      </c>
      <c r="BD294" s="20">
        <v>67</v>
      </c>
      <c r="BE294" s="20">
        <v>54</v>
      </c>
      <c r="BF294" s="20">
        <v>117</v>
      </c>
      <c r="BG294" s="20">
        <v>158</v>
      </c>
      <c r="BH294" s="20">
        <v>80.900000000000006</v>
      </c>
      <c r="BI294" s="20">
        <v>68.364000000000004</v>
      </c>
      <c r="BJ294" s="20">
        <v>12.545</v>
      </c>
      <c r="BK294" s="20">
        <v>1.1619999999999999</v>
      </c>
      <c r="BL294" s="20">
        <v>10.635999999999999</v>
      </c>
      <c r="BM294" s="20">
        <v>0.57299999999999995</v>
      </c>
      <c r="BN294" s="20">
        <v>22.3</v>
      </c>
      <c r="BO294" s="20">
        <v>20.3</v>
      </c>
      <c r="BP294" s="20">
        <v>4.9000000000000004</v>
      </c>
      <c r="BQ294" s="20">
        <v>6.0909090909090908</v>
      </c>
      <c r="BR294" s="20">
        <v>14.4</v>
      </c>
      <c r="BS294" s="20">
        <v>93</v>
      </c>
      <c r="BT294" s="20">
        <v>0.55300000000000005</v>
      </c>
      <c r="BU294" s="20">
        <v>5</v>
      </c>
      <c r="BV294" s="66">
        <v>78</v>
      </c>
      <c r="BW294" s="66">
        <v>88</v>
      </c>
      <c r="BX294" s="66">
        <v>84</v>
      </c>
      <c r="BY294" s="66">
        <v>40</v>
      </c>
      <c r="BZ294" s="66">
        <v>55</v>
      </c>
      <c r="CA294" s="66">
        <v>58.2</v>
      </c>
      <c r="CB294" s="66">
        <v>93</v>
      </c>
      <c r="CC294" s="66">
        <v>97</v>
      </c>
      <c r="CD294" s="20">
        <v>0.75</v>
      </c>
      <c r="CE294" s="20">
        <v>13.57</v>
      </c>
      <c r="CF294" s="20">
        <v>110.9</v>
      </c>
      <c r="CG294" s="20">
        <v>97.3</v>
      </c>
      <c r="CH294" s="20">
        <v>68</v>
      </c>
      <c r="CI294" s="20">
        <v>5.6000000000000001E-2</v>
      </c>
      <c r="CJ294" s="20">
        <v>0.11</v>
      </c>
      <c r="CK294" s="20">
        <v>104.1</v>
      </c>
      <c r="CL294" s="20">
        <v>104</v>
      </c>
      <c r="CM294" s="20">
        <v>1.1299999999999999</v>
      </c>
      <c r="CN294" s="20">
        <v>109.8</v>
      </c>
      <c r="CO294" s="20">
        <v>96</v>
      </c>
      <c r="CP294" s="63">
        <v>0.82399999999999995</v>
      </c>
      <c r="CQ294" s="20">
        <v>0.6</v>
      </c>
      <c r="CR294" s="20">
        <v>4.6153846153846149E-2</v>
      </c>
      <c r="CS294" s="20">
        <v>1345</v>
      </c>
      <c r="CT294" s="20">
        <v>13.09</v>
      </c>
      <c r="CU294" s="20">
        <v>3.26</v>
      </c>
      <c r="CV294" s="20">
        <v>891</v>
      </c>
      <c r="CW294" s="20">
        <v>773</v>
      </c>
      <c r="CX294" s="20">
        <v>657</v>
      </c>
      <c r="CY294" s="20">
        <v>0.44900000000000001</v>
      </c>
      <c r="CZ294" s="20">
        <v>90</v>
      </c>
      <c r="DA294" s="20">
        <v>268</v>
      </c>
      <c r="DB294" s="20">
        <v>0.33600000000000002</v>
      </c>
      <c r="DC294" s="20">
        <v>211</v>
      </c>
      <c r="DD294" s="20">
        <v>266</v>
      </c>
      <c r="DE294" s="20">
        <v>0.79300000000000004</v>
      </c>
      <c r="DF294" s="20">
        <v>109</v>
      </c>
      <c r="DG294" s="20">
        <v>8.384615384615385</v>
      </c>
      <c r="DH294" s="20">
        <v>417</v>
      </c>
      <c r="DI294" s="20">
        <v>32.07692307692308</v>
      </c>
      <c r="DJ294" s="20">
        <v>191</v>
      </c>
      <c r="DK294" s="20">
        <v>74</v>
      </c>
      <c r="DL294" s="20">
        <v>30</v>
      </c>
      <c r="DM294" s="20">
        <v>132</v>
      </c>
      <c r="DN294" s="20">
        <v>187</v>
      </c>
      <c r="DO294" s="20">
        <v>74.2</v>
      </c>
      <c r="DP294" s="20">
        <v>64.417000000000002</v>
      </c>
      <c r="DQ294" s="20">
        <v>9.8330000000000002</v>
      </c>
      <c r="DR294" s="20">
        <v>1.4470000000000001</v>
      </c>
      <c r="DS294" s="20">
        <v>11</v>
      </c>
      <c r="DT294" s="20">
        <v>0.56100000000000005</v>
      </c>
      <c r="DU294" s="20">
        <v>22.3</v>
      </c>
      <c r="DV294" s="20">
        <v>22.2</v>
      </c>
      <c r="DW294" s="20">
        <v>2.5</v>
      </c>
      <c r="DX294" s="20">
        <v>6.166666666666667</v>
      </c>
      <c r="DY294" s="20">
        <v>15.6</v>
      </c>
      <c r="DZ294" s="20">
        <v>48</v>
      </c>
      <c r="EA294" s="20">
        <v>0.58499999999999996</v>
      </c>
      <c r="EB294" s="20">
        <v>2</v>
      </c>
      <c r="EC294" s="66">
        <v>47</v>
      </c>
      <c r="ED294" s="66">
        <v>69</v>
      </c>
      <c r="EE294" s="66">
        <v>47</v>
      </c>
      <c r="EF294" s="66">
        <v>37</v>
      </c>
      <c r="EG294" s="66">
        <v>50</v>
      </c>
      <c r="EH294" s="66">
        <v>44</v>
      </c>
      <c r="EI294" s="66">
        <v>48</v>
      </c>
      <c r="EJ294" s="66">
        <v>69</v>
      </c>
      <c r="EK294" s="20">
        <v>11053.279999999999</v>
      </c>
      <c r="EL294" s="20">
        <v>11145.45</v>
      </c>
      <c r="EM294" s="20">
        <v>65.588666666666668</v>
      </c>
      <c r="EN294" s="20">
        <v>67</v>
      </c>
      <c r="EO294" s="20">
        <v>11.4192</v>
      </c>
      <c r="EP294" s="20">
        <v>146.79500000000002</v>
      </c>
      <c r="EQ294" s="21">
        <v>86</v>
      </c>
      <c r="ER294" s="21">
        <v>63</v>
      </c>
      <c r="ES294" s="61" t="s">
        <v>109</v>
      </c>
      <c r="ET294" s="61">
        <v>149</v>
      </c>
      <c r="EU294" s="61">
        <v>23</v>
      </c>
    </row>
    <row r="295" spans="1:151" x14ac:dyDescent="0.45">
      <c r="A295" s="64">
        <v>45290</v>
      </c>
      <c r="B295" s="21" t="s">
        <v>40</v>
      </c>
      <c r="C295" s="21">
        <v>348</v>
      </c>
      <c r="D295" s="21" t="s">
        <v>33</v>
      </c>
      <c r="E295" s="21">
        <v>220</v>
      </c>
      <c r="F295" s="50" t="s">
        <v>1644</v>
      </c>
      <c r="G295" t="s">
        <v>40</v>
      </c>
      <c r="H295" t="s">
        <v>33</v>
      </c>
      <c r="I295" t="s">
        <v>40</v>
      </c>
      <c r="J295" t="s">
        <v>33</v>
      </c>
      <c r="K295" t="s">
        <v>40</v>
      </c>
      <c r="L295" t="s">
        <v>415</v>
      </c>
      <c r="M295" t="s">
        <v>578</v>
      </c>
      <c r="N295" t="s">
        <v>1259</v>
      </c>
      <c r="O295" t="s">
        <v>40</v>
      </c>
      <c r="P295" t="s">
        <v>33</v>
      </c>
      <c r="Q295" t="s">
        <v>40</v>
      </c>
      <c r="R295" t="s">
        <v>415</v>
      </c>
      <c r="S295" t="s">
        <v>21</v>
      </c>
      <c r="T295" t="s">
        <v>24</v>
      </c>
      <c r="U295">
        <v>13</v>
      </c>
      <c r="V295">
        <v>13</v>
      </c>
      <c r="W295" s="20">
        <v>0.41666666666666702</v>
      </c>
      <c r="X295" s="20">
        <v>3.11</v>
      </c>
      <c r="Y295" s="20">
        <v>104.5</v>
      </c>
      <c r="Z295" s="20">
        <v>101.4</v>
      </c>
      <c r="AA295" s="20">
        <v>68.400000000000006</v>
      </c>
      <c r="AB295" s="20">
        <v>-0.04</v>
      </c>
      <c r="AC295" s="20">
        <v>1.83</v>
      </c>
      <c r="AD295" s="20">
        <v>104.4</v>
      </c>
      <c r="AE295" s="20">
        <v>102.6</v>
      </c>
      <c r="AF295" s="20">
        <v>1.83</v>
      </c>
      <c r="AG295" s="20">
        <v>105.1</v>
      </c>
      <c r="AH295" s="20">
        <v>100.2</v>
      </c>
      <c r="AI295" s="20">
        <v>0.63490000000000002</v>
      </c>
      <c r="AJ295" s="20">
        <v>-3.7</v>
      </c>
      <c r="AK295" s="20">
        <v>-0.2846153846153846</v>
      </c>
      <c r="AL295" s="20">
        <v>1189</v>
      </c>
      <c r="AM295" s="20">
        <v>4.26</v>
      </c>
      <c r="AN295" s="20">
        <v>5.34</v>
      </c>
      <c r="AO295" s="20">
        <v>813</v>
      </c>
      <c r="AP295" s="20">
        <v>826</v>
      </c>
      <c r="AQ295" s="20">
        <v>681</v>
      </c>
      <c r="AR295" s="20">
        <v>0.41</v>
      </c>
      <c r="AS295" s="20">
        <v>76</v>
      </c>
      <c r="AT295" s="20">
        <v>245</v>
      </c>
      <c r="AU295" s="20">
        <v>0.31</v>
      </c>
      <c r="AV295" s="20">
        <v>179</v>
      </c>
      <c r="AW295" s="20">
        <v>246</v>
      </c>
      <c r="AX295" s="20">
        <v>0.72799999999999998</v>
      </c>
      <c r="AY295" s="20">
        <v>122</v>
      </c>
      <c r="AZ295" s="20">
        <v>9.384615384615385</v>
      </c>
      <c r="BA295" s="20">
        <v>444</v>
      </c>
      <c r="BB295" s="20">
        <v>34.153846153846153</v>
      </c>
      <c r="BC295" s="20">
        <v>153</v>
      </c>
      <c r="BD295" s="20">
        <v>47</v>
      </c>
      <c r="BE295" s="20">
        <v>47</v>
      </c>
      <c r="BF295" s="20">
        <v>134</v>
      </c>
      <c r="BG295" s="20">
        <v>160</v>
      </c>
      <c r="BH295" s="20">
        <v>67.8</v>
      </c>
      <c r="BI295" s="20">
        <v>68.832999999999998</v>
      </c>
      <c r="BJ295" s="20">
        <v>-1.083</v>
      </c>
      <c r="BK295" s="20">
        <v>1.1419999999999999</v>
      </c>
      <c r="BL295" s="20">
        <v>11.167</v>
      </c>
      <c r="BM295" s="20">
        <v>0.35099999999999998</v>
      </c>
      <c r="BN295" s="20">
        <v>20.399999999999999</v>
      </c>
      <c r="BO295" s="20">
        <v>20.5</v>
      </c>
      <c r="BP295" s="20">
        <v>3.9</v>
      </c>
      <c r="BQ295" s="20">
        <v>3.9166666666666665</v>
      </c>
      <c r="BR295" s="20">
        <v>13.3</v>
      </c>
      <c r="BS295" s="20">
        <v>195</v>
      </c>
      <c r="BT295" s="20">
        <v>0.48499999999999999</v>
      </c>
      <c r="BU295" s="20">
        <v>4</v>
      </c>
      <c r="BV295" s="66">
        <v>181</v>
      </c>
      <c r="BW295" s="66">
        <v>133</v>
      </c>
      <c r="BX295" s="66">
        <v>227</v>
      </c>
      <c r="BY295" s="66">
        <v>141</v>
      </c>
      <c r="BZ295" s="66">
        <v>130</v>
      </c>
      <c r="CA295" s="66">
        <v>129.19999999999999</v>
      </c>
      <c r="CB295" s="66">
        <v>197</v>
      </c>
      <c r="CC295" s="66">
        <v>217</v>
      </c>
      <c r="CD295" s="20">
        <v>0.83333333333333404</v>
      </c>
      <c r="CE295" s="20">
        <v>19.41</v>
      </c>
      <c r="CF295" s="20">
        <v>116.1</v>
      </c>
      <c r="CG295" s="20">
        <v>96.7</v>
      </c>
      <c r="CH295" s="20">
        <v>67.2</v>
      </c>
      <c r="CI295" s="20">
        <v>-2.5000000000000001E-2</v>
      </c>
      <c r="CJ295" s="20">
        <v>-1.01</v>
      </c>
      <c r="CK295" s="20">
        <v>104.6</v>
      </c>
      <c r="CL295" s="20">
        <v>105.6</v>
      </c>
      <c r="CM295" s="20">
        <v>-3.24</v>
      </c>
      <c r="CN295" s="20">
        <v>116</v>
      </c>
      <c r="CO295" s="20">
        <v>95.6</v>
      </c>
      <c r="CP295" s="63">
        <v>0.90190000000000003</v>
      </c>
      <c r="CQ295" s="20">
        <v>1</v>
      </c>
      <c r="CR295" s="20">
        <v>7.6923076923076927E-2</v>
      </c>
      <c r="CS295" s="20">
        <v>1386</v>
      </c>
      <c r="CT295" s="20">
        <v>17.89</v>
      </c>
      <c r="CU295" s="20">
        <v>2.5499999999999998</v>
      </c>
      <c r="CV295" s="20">
        <v>953</v>
      </c>
      <c r="CW295" s="20">
        <v>769</v>
      </c>
      <c r="CX295" s="20">
        <v>702</v>
      </c>
      <c r="CY295" s="20">
        <v>0.46700000000000003</v>
      </c>
      <c r="CZ295" s="20">
        <v>97</v>
      </c>
      <c r="DA295" s="20">
        <v>256</v>
      </c>
      <c r="DB295" s="20">
        <v>0.379</v>
      </c>
      <c r="DC295" s="20">
        <v>200</v>
      </c>
      <c r="DD295" s="20">
        <v>262</v>
      </c>
      <c r="DE295" s="20">
        <v>0.76300000000000001</v>
      </c>
      <c r="DF295" s="20">
        <v>150</v>
      </c>
      <c r="DG295" s="20">
        <v>11.538461538461538</v>
      </c>
      <c r="DH295" s="20">
        <v>470</v>
      </c>
      <c r="DI295" s="20">
        <v>36.153846153846153</v>
      </c>
      <c r="DJ295" s="20">
        <v>186</v>
      </c>
      <c r="DK295" s="20">
        <v>71</v>
      </c>
      <c r="DL295" s="20">
        <v>50</v>
      </c>
      <c r="DM295" s="20">
        <v>135</v>
      </c>
      <c r="DN295" s="20">
        <v>209</v>
      </c>
      <c r="DO295" s="20">
        <v>79.400000000000006</v>
      </c>
      <c r="DP295" s="20">
        <v>64.082999999999998</v>
      </c>
      <c r="DQ295" s="20">
        <v>15.333</v>
      </c>
      <c r="DR295" s="20">
        <v>1.3779999999999999</v>
      </c>
      <c r="DS295" s="20">
        <v>11.25</v>
      </c>
      <c r="DT295" s="20">
        <v>0.52600000000000002</v>
      </c>
      <c r="DU295" s="20">
        <v>21.3</v>
      </c>
      <c r="DV295" s="20">
        <v>21.8</v>
      </c>
      <c r="DW295" s="20">
        <v>4.2</v>
      </c>
      <c r="DX295" s="20">
        <v>5.916666666666667</v>
      </c>
      <c r="DY295" s="20">
        <v>17.399999999999999</v>
      </c>
      <c r="DZ295" s="20">
        <v>61</v>
      </c>
      <c r="EA295" s="20">
        <v>0.57199999999999995</v>
      </c>
      <c r="EB295" s="20">
        <v>0</v>
      </c>
      <c r="EC295" s="66">
        <v>30</v>
      </c>
      <c r="ED295" s="66">
        <v>29</v>
      </c>
      <c r="EE295" s="66">
        <v>39</v>
      </c>
      <c r="EF295" s="66">
        <v>32</v>
      </c>
      <c r="EG295" s="66">
        <v>28</v>
      </c>
      <c r="EH295" s="66">
        <v>29.2</v>
      </c>
      <c r="EI295" s="66">
        <v>62</v>
      </c>
      <c r="EJ295" s="66">
        <v>54</v>
      </c>
      <c r="EK295" s="20">
        <v>10105.15</v>
      </c>
      <c r="EL295" s="20">
        <v>11772.54</v>
      </c>
      <c r="EM295" s="20">
        <v>66.071416666666664</v>
      </c>
      <c r="EN295" s="20">
        <v>44.0625</v>
      </c>
      <c r="EO295" s="20">
        <v>10.1479</v>
      </c>
      <c r="EP295" s="20">
        <v>152.15199999999999</v>
      </c>
      <c r="EQ295" s="21">
        <v>75</v>
      </c>
      <c r="ER295" s="21">
        <v>78</v>
      </c>
      <c r="ES295" s="61" t="s">
        <v>33</v>
      </c>
      <c r="ET295" s="61">
        <v>153</v>
      </c>
      <c r="EU295" s="61">
        <v>-3</v>
      </c>
    </row>
    <row r="296" spans="1:151" x14ac:dyDescent="0.45">
      <c r="A296" s="64">
        <v>45290</v>
      </c>
      <c r="B296" s="21" t="s">
        <v>162</v>
      </c>
      <c r="C296" s="21">
        <v>90</v>
      </c>
      <c r="D296" s="21" t="s">
        <v>55</v>
      </c>
      <c r="E296" s="21">
        <v>89</v>
      </c>
      <c r="F296" s="50" t="s">
        <v>558</v>
      </c>
      <c r="G296" t="s">
        <v>162</v>
      </c>
      <c r="H296" t="s">
        <v>55</v>
      </c>
      <c r="I296" t="s">
        <v>162</v>
      </c>
      <c r="J296" t="s">
        <v>55</v>
      </c>
      <c r="K296" t="s">
        <v>162</v>
      </c>
      <c r="L296" t="s">
        <v>55</v>
      </c>
      <c r="M296" t="s">
        <v>646</v>
      </c>
      <c r="N296" t="s">
        <v>605</v>
      </c>
      <c r="O296" t="s">
        <v>422</v>
      </c>
      <c r="P296" t="s">
        <v>414</v>
      </c>
      <c r="Q296" t="s">
        <v>422</v>
      </c>
      <c r="R296" t="s">
        <v>414</v>
      </c>
      <c r="S296" t="s">
        <v>102</v>
      </c>
      <c r="T296" t="s">
        <v>13</v>
      </c>
      <c r="U296">
        <v>15</v>
      </c>
      <c r="V296">
        <v>13</v>
      </c>
      <c r="W296" s="20">
        <v>0.35714285714285698</v>
      </c>
      <c r="X296" s="20">
        <v>-6.11</v>
      </c>
      <c r="Y296" s="20">
        <v>102.9</v>
      </c>
      <c r="Z296" s="20">
        <v>109</v>
      </c>
      <c r="AA296" s="20">
        <v>64.5</v>
      </c>
      <c r="AB296" s="20">
        <v>-4.7E-2</v>
      </c>
      <c r="AC296" s="20">
        <v>3.53</v>
      </c>
      <c r="AD296" s="20">
        <v>105.8</v>
      </c>
      <c r="AE296" s="20">
        <v>102.3</v>
      </c>
      <c r="AF296" s="20">
        <v>3.53</v>
      </c>
      <c r="AG296" s="20">
        <v>101.9</v>
      </c>
      <c r="AH296" s="20">
        <v>109.7</v>
      </c>
      <c r="AI296" s="20">
        <v>0.30070000000000002</v>
      </c>
      <c r="AJ296" s="20">
        <v>-6</v>
      </c>
      <c r="AK296" s="20">
        <v>-0.4</v>
      </c>
      <c r="AL296" s="20">
        <v>1031</v>
      </c>
      <c r="AM296" s="20">
        <v>-8.6199999999999992</v>
      </c>
      <c r="AN296" s="20">
        <v>0.56000000000000005</v>
      </c>
      <c r="AO296" s="20">
        <v>954</v>
      </c>
      <c r="AP296" s="20">
        <v>1010</v>
      </c>
      <c r="AQ296" s="20">
        <v>792</v>
      </c>
      <c r="AR296" s="20">
        <v>0.433</v>
      </c>
      <c r="AS296" s="20">
        <v>105</v>
      </c>
      <c r="AT296" s="20">
        <v>314</v>
      </c>
      <c r="AU296" s="20">
        <v>0.33400000000000002</v>
      </c>
      <c r="AV296" s="20">
        <v>163</v>
      </c>
      <c r="AW296" s="20">
        <v>243</v>
      </c>
      <c r="AX296" s="20">
        <v>0.67100000000000004</v>
      </c>
      <c r="AY296" s="20">
        <v>155</v>
      </c>
      <c r="AZ296" s="20">
        <v>10.333333333333334</v>
      </c>
      <c r="BA296" s="20">
        <v>493</v>
      </c>
      <c r="BB296" s="20">
        <v>32.866666666666667</v>
      </c>
      <c r="BC296" s="20">
        <v>168</v>
      </c>
      <c r="BD296" s="20">
        <v>81</v>
      </c>
      <c r="BE296" s="20">
        <v>51</v>
      </c>
      <c r="BF296" s="20">
        <v>169</v>
      </c>
      <c r="BG296" s="20">
        <v>201</v>
      </c>
      <c r="BH296" s="20">
        <v>68.099999999999994</v>
      </c>
      <c r="BI296" s="20">
        <v>72.143000000000001</v>
      </c>
      <c r="BJ296" s="20">
        <v>-4</v>
      </c>
      <c r="BK296" s="20">
        <v>0.99399999999999999</v>
      </c>
      <c r="BL296" s="20">
        <v>12.071</v>
      </c>
      <c r="BM296" s="20">
        <v>0.47899999999999998</v>
      </c>
      <c r="BN296" s="20">
        <v>22.4</v>
      </c>
      <c r="BO296" s="20">
        <v>17.399999999999999</v>
      </c>
      <c r="BP296" s="20">
        <v>3.6</v>
      </c>
      <c r="BQ296" s="20">
        <v>5.7857142857142856</v>
      </c>
      <c r="BR296" s="20">
        <v>14.4</v>
      </c>
      <c r="BS296" s="20">
        <v>282</v>
      </c>
      <c r="BT296" s="20">
        <v>0.435</v>
      </c>
      <c r="BU296" s="20">
        <v>5</v>
      </c>
      <c r="BV296" s="66">
        <v>288</v>
      </c>
      <c r="BW296" s="66">
        <v>302</v>
      </c>
      <c r="BX296" s="66">
        <v>288</v>
      </c>
      <c r="BY296" s="66">
        <v>238</v>
      </c>
      <c r="BZ296" s="66">
        <v>250</v>
      </c>
      <c r="CA296" s="66">
        <v>228.8</v>
      </c>
      <c r="CB296" s="66">
        <v>282</v>
      </c>
      <c r="CC296" s="66">
        <v>287</v>
      </c>
      <c r="CD296" s="20">
        <v>0.83333333333333404</v>
      </c>
      <c r="CE296" s="20">
        <v>23</v>
      </c>
      <c r="CF296" s="20">
        <v>118.7</v>
      </c>
      <c r="CG296" s="20">
        <v>95.7</v>
      </c>
      <c r="CH296" s="20">
        <v>69.3</v>
      </c>
      <c r="CI296" s="20">
        <v>3.2000000000000001E-2</v>
      </c>
      <c r="CJ296" s="20">
        <v>7.45</v>
      </c>
      <c r="CK296" s="20">
        <v>108.6</v>
      </c>
      <c r="CL296" s="20">
        <v>101.1</v>
      </c>
      <c r="CM296" s="20">
        <v>7.45</v>
      </c>
      <c r="CN296" s="20">
        <v>120.5</v>
      </c>
      <c r="CO296" s="20">
        <v>95.8</v>
      </c>
      <c r="CP296" s="63">
        <v>0.93300000000000005</v>
      </c>
      <c r="CQ296" s="20">
        <v>2.5</v>
      </c>
      <c r="CR296" s="20">
        <v>0.19230769230769232</v>
      </c>
      <c r="CS296" s="20">
        <v>1400</v>
      </c>
      <c r="CT296" s="20">
        <v>22.56</v>
      </c>
      <c r="CU296" s="20">
        <v>8.39</v>
      </c>
      <c r="CV296" s="20">
        <v>1014</v>
      </c>
      <c r="CW296" s="20">
        <v>844</v>
      </c>
      <c r="CX296" s="20">
        <v>725</v>
      </c>
      <c r="CY296" s="20">
        <v>0.50800000000000001</v>
      </c>
      <c r="CZ296" s="20">
        <v>104</v>
      </c>
      <c r="DA296" s="20">
        <v>274</v>
      </c>
      <c r="DB296" s="20">
        <v>0.38</v>
      </c>
      <c r="DC296" s="20">
        <v>174</v>
      </c>
      <c r="DD296" s="20">
        <v>252</v>
      </c>
      <c r="DE296" s="20">
        <v>0.69</v>
      </c>
      <c r="DF296" s="20">
        <v>127</v>
      </c>
      <c r="DG296" s="20">
        <v>9.7692307692307701</v>
      </c>
      <c r="DH296" s="20">
        <v>450</v>
      </c>
      <c r="DI296" s="20">
        <v>34.615384615384613</v>
      </c>
      <c r="DJ296" s="20">
        <v>186</v>
      </c>
      <c r="DK296" s="20">
        <v>98</v>
      </c>
      <c r="DL296" s="20">
        <v>34</v>
      </c>
      <c r="DM296" s="20">
        <v>144</v>
      </c>
      <c r="DN296" s="20">
        <v>210</v>
      </c>
      <c r="DO296" s="20">
        <v>84.5</v>
      </c>
      <c r="DP296" s="20">
        <v>70.332999999999998</v>
      </c>
      <c r="DQ296" s="20">
        <v>14.167</v>
      </c>
      <c r="DR296" s="20">
        <v>1.292</v>
      </c>
      <c r="DS296" s="20">
        <v>12</v>
      </c>
      <c r="DT296" s="20">
        <v>0.68100000000000005</v>
      </c>
      <c r="DU296" s="20">
        <v>22.8</v>
      </c>
      <c r="DV296" s="20">
        <v>21</v>
      </c>
      <c r="DW296" s="20">
        <v>2.8</v>
      </c>
      <c r="DX296" s="20">
        <v>8.1666666666666661</v>
      </c>
      <c r="DY296" s="20">
        <v>17.5</v>
      </c>
      <c r="DZ296" s="20">
        <v>5</v>
      </c>
      <c r="EA296" s="20">
        <v>0.67200000000000004</v>
      </c>
      <c r="EB296" s="20">
        <v>-1</v>
      </c>
      <c r="EC296" s="66">
        <v>6</v>
      </c>
      <c r="ED296" s="66">
        <v>5</v>
      </c>
      <c r="EE296" s="66">
        <v>9</v>
      </c>
      <c r="EF296" s="66">
        <v>17</v>
      </c>
      <c r="EG296" s="66">
        <v>10</v>
      </c>
      <c r="EH296" s="66">
        <v>7.5</v>
      </c>
      <c r="EI296" s="66">
        <v>5</v>
      </c>
      <c r="EJ296" s="66">
        <v>10</v>
      </c>
      <c r="EK296" s="20">
        <v>9847.5300000000007</v>
      </c>
      <c r="EL296" s="20">
        <v>12938.300000000001</v>
      </c>
      <c r="EM296" s="20">
        <v>98.579833333333326</v>
      </c>
      <c r="EN296" s="20">
        <v>69.428571428571431</v>
      </c>
      <c r="EO296" s="20">
        <v>9.9359999999999999</v>
      </c>
      <c r="EP296" s="20">
        <v>140.91</v>
      </c>
      <c r="EQ296" s="21">
        <v>72</v>
      </c>
      <c r="ER296" s="21">
        <v>68</v>
      </c>
      <c r="ES296" s="61" t="s">
        <v>162</v>
      </c>
      <c r="ET296" s="61">
        <v>140</v>
      </c>
      <c r="EU296" s="61">
        <v>4</v>
      </c>
    </row>
    <row r="297" spans="1:151" x14ac:dyDescent="0.45">
      <c r="A297" s="64">
        <v>45290</v>
      </c>
      <c r="B297" s="21" t="s">
        <v>12</v>
      </c>
      <c r="C297" s="21">
        <v>113</v>
      </c>
      <c r="D297" s="21" t="s">
        <v>192</v>
      </c>
      <c r="E297" s="21">
        <v>228</v>
      </c>
      <c r="F297" s="50" t="s">
        <v>558</v>
      </c>
      <c r="G297" t="s">
        <v>12</v>
      </c>
      <c r="H297" t="s">
        <v>192</v>
      </c>
      <c r="I297" t="s">
        <v>12</v>
      </c>
      <c r="J297" t="s">
        <v>192</v>
      </c>
      <c r="K297" t="s">
        <v>12</v>
      </c>
      <c r="L297" t="s">
        <v>1330</v>
      </c>
      <c r="M297" t="s">
        <v>12</v>
      </c>
      <c r="N297" t="s">
        <v>579</v>
      </c>
      <c r="O297" t="s">
        <v>12</v>
      </c>
      <c r="P297" t="s">
        <v>192</v>
      </c>
      <c r="Q297" t="s">
        <v>12</v>
      </c>
      <c r="R297" t="s">
        <v>192</v>
      </c>
      <c r="S297" t="s">
        <v>21</v>
      </c>
      <c r="T297" t="s">
        <v>108</v>
      </c>
      <c r="U297">
        <v>13</v>
      </c>
      <c r="V297">
        <v>14</v>
      </c>
      <c r="W297" s="20">
        <v>1</v>
      </c>
      <c r="X297" s="20">
        <v>32.35</v>
      </c>
      <c r="Y297" s="20">
        <v>116.7</v>
      </c>
      <c r="Z297" s="20">
        <v>84.3</v>
      </c>
      <c r="AA297" s="20">
        <v>65.900000000000006</v>
      </c>
      <c r="AB297" s="20">
        <v>4.5999999999999999E-2</v>
      </c>
      <c r="AC297" s="20">
        <v>-0.46</v>
      </c>
      <c r="AD297" s="20">
        <v>104.9</v>
      </c>
      <c r="AE297" s="20">
        <v>105.4</v>
      </c>
      <c r="AF297" s="20">
        <v>-0.46</v>
      </c>
      <c r="AG297" s="20">
        <v>114.4</v>
      </c>
      <c r="AH297" s="20">
        <v>83.6</v>
      </c>
      <c r="AI297" s="20">
        <v>0.97370000000000001</v>
      </c>
      <c r="AJ297" s="20">
        <v>3</v>
      </c>
      <c r="AK297" s="20">
        <v>0.23076923076923078</v>
      </c>
      <c r="AL297" s="20">
        <v>1456</v>
      </c>
      <c r="AM297" s="20">
        <v>27.49</v>
      </c>
      <c r="AN297" s="20">
        <v>1.99</v>
      </c>
      <c r="AO297" s="20">
        <v>906</v>
      </c>
      <c r="AP297" s="20">
        <v>600</v>
      </c>
      <c r="AQ297" s="20">
        <v>740</v>
      </c>
      <c r="AR297" s="20">
        <v>0.435</v>
      </c>
      <c r="AS297" s="20">
        <v>97</v>
      </c>
      <c r="AT297" s="20">
        <v>282</v>
      </c>
      <c r="AU297" s="20">
        <v>0.34399999999999997</v>
      </c>
      <c r="AV297" s="20">
        <v>165</v>
      </c>
      <c r="AW297" s="20">
        <v>250</v>
      </c>
      <c r="AX297" s="20">
        <v>0.66</v>
      </c>
      <c r="AY297" s="20">
        <v>190</v>
      </c>
      <c r="AZ297" s="20">
        <v>14.615384615384615</v>
      </c>
      <c r="BA297" s="20">
        <v>493</v>
      </c>
      <c r="BB297" s="20">
        <v>37.92307692307692</v>
      </c>
      <c r="BC297" s="20">
        <v>169</v>
      </c>
      <c r="BD297" s="20">
        <v>132</v>
      </c>
      <c r="BE297" s="20">
        <v>65</v>
      </c>
      <c r="BF297" s="20">
        <v>115</v>
      </c>
      <c r="BG297" s="20">
        <v>216</v>
      </c>
      <c r="BH297" s="20">
        <v>75.5</v>
      </c>
      <c r="BI297" s="20">
        <v>50</v>
      </c>
      <c r="BJ297" s="20">
        <v>25.5</v>
      </c>
      <c r="BK297" s="20">
        <v>1.47</v>
      </c>
      <c r="BL297" s="20">
        <v>9.5830000000000002</v>
      </c>
      <c r="BM297" s="20">
        <v>1.1479999999999999</v>
      </c>
      <c r="BN297" s="20">
        <v>23.5</v>
      </c>
      <c r="BO297" s="20">
        <v>20.8</v>
      </c>
      <c r="BP297" s="20">
        <v>5.4</v>
      </c>
      <c r="BQ297" s="20">
        <v>11</v>
      </c>
      <c r="BR297" s="20">
        <v>18</v>
      </c>
      <c r="BS297" s="20">
        <v>7</v>
      </c>
      <c r="BT297" s="20">
        <v>0.66200000000000003</v>
      </c>
      <c r="BU297" s="20">
        <v>0</v>
      </c>
      <c r="BV297" s="66">
        <v>1</v>
      </c>
      <c r="BW297" s="66">
        <v>3</v>
      </c>
      <c r="BX297" s="66">
        <v>2</v>
      </c>
      <c r="BY297" s="66">
        <v>1</v>
      </c>
      <c r="BZ297" s="66">
        <v>1</v>
      </c>
      <c r="CA297" s="66">
        <v>2</v>
      </c>
      <c r="CB297" s="66">
        <v>7</v>
      </c>
      <c r="CC297" s="66">
        <v>2</v>
      </c>
      <c r="CD297" s="20">
        <v>0.61538461538461497</v>
      </c>
      <c r="CE297" s="20">
        <v>-1.23</v>
      </c>
      <c r="CF297" s="20">
        <v>107</v>
      </c>
      <c r="CG297" s="20">
        <v>108.3</v>
      </c>
      <c r="CH297" s="20">
        <v>66.3</v>
      </c>
      <c r="CI297" s="20">
        <v>-4.4999999999999998E-2</v>
      </c>
      <c r="CJ297" s="20">
        <v>-3.9</v>
      </c>
      <c r="CK297" s="20">
        <v>102.6</v>
      </c>
      <c r="CL297" s="20">
        <v>106.5</v>
      </c>
      <c r="CM297" s="20">
        <v>-3.9</v>
      </c>
      <c r="CN297" s="20">
        <v>107.5</v>
      </c>
      <c r="CO297" s="20">
        <v>108</v>
      </c>
      <c r="CP297" s="63">
        <v>0.4884</v>
      </c>
      <c r="CQ297" s="20">
        <v>-2.7</v>
      </c>
      <c r="CR297" s="20">
        <v>-0.19285714285714287</v>
      </c>
      <c r="CS297" s="20">
        <v>1161</v>
      </c>
      <c r="CT297" s="20">
        <v>0.38</v>
      </c>
      <c r="CU297" s="20">
        <v>-1.62</v>
      </c>
      <c r="CV297" s="20">
        <v>1052</v>
      </c>
      <c r="CW297" s="20">
        <v>931</v>
      </c>
      <c r="CX297" s="20">
        <v>799</v>
      </c>
      <c r="CY297" s="20">
        <v>0.47399999999999998</v>
      </c>
      <c r="CZ297" s="20">
        <v>133</v>
      </c>
      <c r="DA297" s="20">
        <v>331</v>
      </c>
      <c r="DB297" s="20">
        <v>0.40200000000000002</v>
      </c>
      <c r="DC297" s="20">
        <v>161</v>
      </c>
      <c r="DD297" s="20">
        <v>242</v>
      </c>
      <c r="DE297" s="20">
        <v>0.66500000000000004</v>
      </c>
      <c r="DF297" s="20">
        <v>162</v>
      </c>
      <c r="DG297" s="20">
        <v>11.571428571428571</v>
      </c>
      <c r="DH297" s="20">
        <v>511</v>
      </c>
      <c r="DI297" s="20">
        <v>36.5</v>
      </c>
      <c r="DJ297" s="20">
        <v>224</v>
      </c>
      <c r="DK297" s="20">
        <v>87</v>
      </c>
      <c r="DL297" s="20">
        <v>42</v>
      </c>
      <c r="DM297" s="20">
        <v>159</v>
      </c>
      <c r="DN297" s="20">
        <v>191</v>
      </c>
      <c r="DO297" s="20">
        <v>80.900000000000006</v>
      </c>
      <c r="DP297" s="20">
        <v>71.614999999999995</v>
      </c>
      <c r="DQ297" s="20">
        <v>9.3079999999999998</v>
      </c>
      <c r="DR297" s="20">
        <v>1.409</v>
      </c>
      <c r="DS297" s="20">
        <v>12.231</v>
      </c>
      <c r="DT297" s="20">
        <v>0.54700000000000004</v>
      </c>
      <c r="DU297" s="20">
        <v>25.5</v>
      </c>
      <c r="DV297" s="20">
        <v>18.600000000000001</v>
      </c>
      <c r="DW297" s="20">
        <v>3.2</v>
      </c>
      <c r="DX297" s="20">
        <v>6.6923076923076925</v>
      </c>
      <c r="DY297" s="20">
        <v>14.7</v>
      </c>
      <c r="DZ297" s="20">
        <v>224</v>
      </c>
      <c r="EA297" s="20">
        <v>0.47399999999999998</v>
      </c>
      <c r="EB297" s="20">
        <v>0</v>
      </c>
      <c r="EC297" s="66">
        <v>168</v>
      </c>
      <c r="ED297" s="66">
        <v>140</v>
      </c>
      <c r="EE297" s="66">
        <v>187</v>
      </c>
      <c r="EF297" s="66">
        <v>134</v>
      </c>
      <c r="EG297" s="66">
        <v>176</v>
      </c>
      <c r="EH297" s="66">
        <v>134</v>
      </c>
      <c r="EI297" s="66">
        <v>211</v>
      </c>
      <c r="EJ297" s="66">
        <v>117</v>
      </c>
      <c r="EK297" s="20">
        <v>12638.61</v>
      </c>
      <c r="EL297" s="20">
        <v>9020.1</v>
      </c>
      <c r="EM297" s="20">
        <v>64.132384615384623</v>
      </c>
      <c r="EN297" s="20">
        <v>134.541</v>
      </c>
      <c r="EO297" s="20">
        <v>11.97</v>
      </c>
      <c r="EP297" s="20">
        <v>126.06</v>
      </c>
      <c r="EQ297" s="21">
        <v>81</v>
      </c>
      <c r="ER297" s="21">
        <v>42</v>
      </c>
      <c r="ES297" s="61" t="s">
        <v>12</v>
      </c>
      <c r="ET297" s="61">
        <v>123</v>
      </c>
      <c r="EU297" s="61">
        <v>39</v>
      </c>
    </row>
    <row r="298" spans="1:151" x14ac:dyDescent="0.45">
      <c r="A298" s="64">
        <v>45290</v>
      </c>
      <c r="B298" s="21" t="s">
        <v>171</v>
      </c>
      <c r="C298" s="21">
        <v>62</v>
      </c>
      <c r="D298" s="21" t="s">
        <v>143</v>
      </c>
      <c r="E298" s="21">
        <v>56</v>
      </c>
      <c r="F298" s="50" t="s">
        <v>558</v>
      </c>
      <c r="G298" t="s">
        <v>171</v>
      </c>
      <c r="H298" t="s">
        <v>143</v>
      </c>
      <c r="I298" t="s">
        <v>171</v>
      </c>
      <c r="J298" t="s">
        <v>143</v>
      </c>
      <c r="K298" t="s">
        <v>171</v>
      </c>
      <c r="L298" t="s">
        <v>143</v>
      </c>
      <c r="M298" t="s">
        <v>171</v>
      </c>
      <c r="N298" t="s">
        <v>143</v>
      </c>
      <c r="O298" t="s">
        <v>171</v>
      </c>
      <c r="P298" t="s">
        <v>143</v>
      </c>
      <c r="Q298" t="s">
        <v>171</v>
      </c>
      <c r="R298" t="s">
        <v>143</v>
      </c>
      <c r="S298" t="s">
        <v>108</v>
      </c>
      <c r="T298" t="s">
        <v>144</v>
      </c>
      <c r="U298">
        <v>12</v>
      </c>
      <c r="V298">
        <v>13</v>
      </c>
      <c r="W298" s="20">
        <v>0.81818181818181801</v>
      </c>
      <c r="X298" s="20">
        <v>3.97</v>
      </c>
      <c r="Y298" s="20">
        <v>111.4</v>
      </c>
      <c r="Z298" s="20">
        <v>107.4</v>
      </c>
      <c r="AA298" s="20">
        <v>74.3</v>
      </c>
      <c r="AB298" s="20">
        <v>6.9000000000000006E-2</v>
      </c>
      <c r="AC298" s="20">
        <v>-3.5</v>
      </c>
      <c r="AD298" s="20">
        <v>99.8</v>
      </c>
      <c r="AE298" s="20">
        <v>103.3</v>
      </c>
      <c r="AF298" s="20">
        <v>-3.5</v>
      </c>
      <c r="AG298" s="20">
        <v>112.1</v>
      </c>
      <c r="AH298" s="20">
        <v>107.8</v>
      </c>
      <c r="AI298" s="20">
        <v>0.61060000000000003</v>
      </c>
      <c r="AJ298" s="20">
        <v>-0.5</v>
      </c>
      <c r="AK298" s="20">
        <v>-4.1666666666666664E-2</v>
      </c>
      <c r="AL298" s="20">
        <v>1273</v>
      </c>
      <c r="AM298" s="20">
        <v>0.85</v>
      </c>
      <c r="AN298" s="20">
        <v>-5.35</v>
      </c>
      <c r="AO298" s="20">
        <v>939</v>
      </c>
      <c r="AP298" s="20">
        <v>856</v>
      </c>
      <c r="AQ298" s="20">
        <v>667</v>
      </c>
      <c r="AR298" s="20">
        <v>0.504</v>
      </c>
      <c r="AS298" s="20">
        <v>107</v>
      </c>
      <c r="AT298" s="20">
        <v>315</v>
      </c>
      <c r="AU298" s="20">
        <v>0.34</v>
      </c>
      <c r="AV298" s="20">
        <v>160</v>
      </c>
      <c r="AW298" s="20">
        <v>222</v>
      </c>
      <c r="AX298" s="20">
        <v>0.72099999999999997</v>
      </c>
      <c r="AY298" s="20">
        <v>106</v>
      </c>
      <c r="AZ298" s="20">
        <v>8.8333333333333339</v>
      </c>
      <c r="BA298" s="20">
        <v>408</v>
      </c>
      <c r="BB298" s="20">
        <v>34</v>
      </c>
      <c r="BC298" s="20">
        <v>200</v>
      </c>
      <c r="BD298" s="20">
        <v>96</v>
      </c>
      <c r="BE298" s="20">
        <v>24</v>
      </c>
      <c r="BF298" s="20">
        <v>165</v>
      </c>
      <c r="BG298" s="20">
        <v>204</v>
      </c>
      <c r="BH298" s="20">
        <v>85.4</v>
      </c>
      <c r="BI298" s="20">
        <v>77.817999999999998</v>
      </c>
      <c r="BJ298" s="20">
        <v>7.5449999999999999</v>
      </c>
      <c r="BK298" s="20">
        <v>1.212</v>
      </c>
      <c r="BL298" s="20">
        <v>15</v>
      </c>
      <c r="BM298" s="20">
        <v>0.58199999999999996</v>
      </c>
      <c r="BN298" s="20">
        <v>28.6</v>
      </c>
      <c r="BO298" s="20">
        <v>20.2</v>
      </c>
      <c r="BP298" s="20">
        <v>2.2000000000000002</v>
      </c>
      <c r="BQ298" s="20">
        <v>8.7272727272727266</v>
      </c>
      <c r="BR298" s="20">
        <v>18.5</v>
      </c>
      <c r="BS298" s="20">
        <v>99</v>
      </c>
      <c r="BT298" s="20">
        <v>0.54600000000000004</v>
      </c>
      <c r="BU298" s="20">
        <v>-2</v>
      </c>
      <c r="BV298" s="66">
        <v>93</v>
      </c>
      <c r="BW298" s="66">
        <v>109</v>
      </c>
      <c r="BX298" s="66">
        <v>76</v>
      </c>
      <c r="BY298" s="66">
        <v>126</v>
      </c>
      <c r="BZ298" s="66">
        <v>123</v>
      </c>
      <c r="CA298" s="66">
        <v>88.5</v>
      </c>
      <c r="CB298" s="66">
        <v>99</v>
      </c>
      <c r="CC298" s="66">
        <v>82</v>
      </c>
      <c r="CD298" s="20">
        <v>0.5</v>
      </c>
      <c r="CE298" s="20">
        <v>0.73</v>
      </c>
      <c r="CF298" s="20">
        <v>104.7</v>
      </c>
      <c r="CG298" s="20">
        <v>104</v>
      </c>
      <c r="CH298" s="20">
        <v>66.099999999999994</v>
      </c>
      <c r="CI298" s="20">
        <v>4.1000000000000002E-2</v>
      </c>
      <c r="CJ298" s="20">
        <v>5.29</v>
      </c>
      <c r="CK298" s="20">
        <v>106.5</v>
      </c>
      <c r="CL298" s="20">
        <v>101.2</v>
      </c>
      <c r="CM298" s="20">
        <v>5.29</v>
      </c>
      <c r="CN298" s="20">
        <v>103.2</v>
      </c>
      <c r="CO298" s="20">
        <v>102.3</v>
      </c>
      <c r="CP298" s="63">
        <v>0.52410000000000001</v>
      </c>
      <c r="CQ298" s="20">
        <v>-2.6</v>
      </c>
      <c r="CR298" s="20">
        <v>-0.2</v>
      </c>
      <c r="CS298" s="20">
        <v>1189</v>
      </c>
      <c r="CT298" s="20">
        <v>0.59</v>
      </c>
      <c r="CU298" s="20">
        <v>4.2300000000000004</v>
      </c>
      <c r="CV298" s="20">
        <v>836</v>
      </c>
      <c r="CW298" s="20">
        <v>798</v>
      </c>
      <c r="CX298" s="20">
        <v>700</v>
      </c>
      <c r="CY298" s="20">
        <v>0.45300000000000001</v>
      </c>
      <c r="CZ298" s="20">
        <v>98</v>
      </c>
      <c r="DA298" s="20">
        <v>275</v>
      </c>
      <c r="DB298" s="20">
        <v>0.35599999999999998</v>
      </c>
      <c r="DC298" s="20">
        <v>104</v>
      </c>
      <c r="DD298" s="20">
        <v>153</v>
      </c>
      <c r="DE298" s="20">
        <v>0.68</v>
      </c>
      <c r="DF298" s="20">
        <v>100</v>
      </c>
      <c r="DG298" s="20">
        <v>7.6923076923076925</v>
      </c>
      <c r="DH298" s="20">
        <v>428</v>
      </c>
      <c r="DI298" s="20">
        <v>32.92307692307692</v>
      </c>
      <c r="DJ298" s="20">
        <v>177</v>
      </c>
      <c r="DK298" s="20">
        <v>78</v>
      </c>
      <c r="DL298" s="20">
        <v>25</v>
      </c>
      <c r="DM298" s="20">
        <v>138</v>
      </c>
      <c r="DN298" s="20">
        <v>166</v>
      </c>
      <c r="DO298" s="20">
        <v>69.7</v>
      </c>
      <c r="DP298" s="20">
        <v>66.5</v>
      </c>
      <c r="DQ298" s="20">
        <v>3.1669999999999998</v>
      </c>
      <c r="DR298" s="20">
        <v>1.2829999999999999</v>
      </c>
      <c r="DS298" s="20">
        <v>11.5</v>
      </c>
      <c r="DT298" s="20">
        <v>0.56499999999999995</v>
      </c>
      <c r="DU298" s="20">
        <v>22.9</v>
      </c>
      <c r="DV298" s="20">
        <v>12.8</v>
      </c>
      <c r="DW298" s="20">
        <v>2.1</v>
      </c>
      <c r="DX298" s="20">
        <v>6.5</v>
      </c>
      <c r="DY298" s="20">
        <v>13.8</v>
      </c>
      <c r="DZ298" s="20">
        <v>131</v>
      </c>
      <c r="EA298" s="20">
        <v>0.52800000000000002</v>
      </c>
      <c r="EB298" s="20">
        <v>-1</v>
      </c>
      <c r="EC298" s="66">
        <v>145</v>
      </c>
      <c r="ED298" s="66">
        <v>114</v>
      </c>
      <c r="EE298" s="66">
        <v>144</v>
      </c>
      <c r="EF298" s="66">
        <v>109</v>
      </c>
      <c r="EG298" s="66">
        <v>149</v>
      </c>
      <c r="EH298" s="66">
        <v>110.2</v>
      </c>
      <c r="EI298" s="66">
        <v>131</v>
      </c>
      <c r="EJ298" s="66">
        <v>93</v>
      </c>
      <c r="EK298" s="20">
        <v>11585.6</v>
      </c>
      <c r="EL298" s="20">
        <v>11244.78</v>
      </c>
      <c r="EM298" s="20">
        <v>97.5</v>
      </c>
      <c r="EN298" s="20">
        <v>100.36363636363636</v>
      </c>
      <c r="EO298" s="20">
        <v>12.58</v>
      </c>
      <c r="EP298" s="20">
        <v>119.68599999999999</v>
      </c>
      <c r="EQ298" s="21">
        <v>77</v>
      </c>
      <c r="ER298" s="21">
        <v>64</v>
      </c>
      <c r="ES298" s="61" t="s">
        <v>171</v>
      </c>
      <c r="ET298" s="61">
        <v>141</v>
      </c>
      <c r="EU298" s="61">
        <v>13</v>
      </c>
    </row>
    <row r="299" spans="1:151" x14ac:dyDescent="0.45">
      <c r="A299" s="64">
        <v>45290</v>
      </c>
      <c r="B299" s="21" t="s">
        <v>66</v>
      </c>
      <c r="C299" s="21">
        <v>225</v>
      </c>
      <c r="D299" s="21" t="s">
        <v>18</v>
      </c>
      <c r="E299" s="21">
        <v>317</v>
      </c>
      <c r="F299" s="50" t="s">
        <v>558</v>
      </c>
      <c r="G299" t="s">
        <v>66</v>
      </c>
      <c r="H299" t="s">
        <v>18</v>
      </c>
      <c r="I299" t="s">
        <v>66</v>
      </c>
      <c r="J299" t="s">
        <v>18</v>
      </c>
      <c r="K299" t="s">
        <v>66</v>
      </c>
      <c r="L299" t="s">
        <v>18</v>
      </c>
      <c r="M299" t="s">
        <v>66</v>
      </c>
      <c r="N299" t="s">
        <v>18</v>
      </c>
      <c r="O299" t="s">
        <v>66</v>
      </c>
      <c r="P299" t="s">
        <v>18</v>
      </c>
      <c r="Q299" t="s">
        <v>66</v>
      </c>
      <c r="R299" t="s">
        <v>18</v>
      </c>
      <c r="S299" t="s">
        <v>19</v>
      </c>
      <c r="T299" t="s">
        <v>19</v>
      </c>
      <c r="U299">
        <v>13</v>
      </c>
      <c r="V299">
        <v>13</v>
      </c>
      <c r="W299" s="20">
        <v>0.75</v>
      </c>
      <c r="X299" s="20">
        <v>13.81</v>
      </c>
      <c r="Y299" s="20">
        <v>112.3</v>
      </c>
      <c r="Z299" s="20">
        <v>98.5</v>
      </c>
      <c r="AA299" s="20">
        <v>69.900000000000006</v>
      </c>
      <c r="AB299" s="20">
        <v>1.0999999999999999E-2</v>
      </c>
      <c r="AC299" s="20">
        <v>1.91</v>
      </c>
      <c r="AD299" s="20">
        <v>105.6</v>
      </c>
      <c r="AE299" s="20">
        <v>103.7</v>
      </c>
      <c r="AF299" s="20">
        <v>1.1499999999999999</v>
      </c>
      <c r="AG299" s="20">
        <v>112.2</v>
      </c>
      <c r="AH299" s="20">
        <v>97.8</v>
      </c>
      <c r="AI299" s="20">
        <v>0.82930000000000004</v>
      </c>
      <c r="AJ299" s="20">
        <v>0.1</v>
      </c>
      <c r="AK299" s="20">
        <v>7.6923076923076927E-3</v>
      </c>
      <c r="AL299" s="20">
        <v>1344</v>
      </c>
      <c r="AM299" s="20">
        <v>12.14</v>
      </c>
      <c r="AN299" s="20">
        <v>4.0599999999999996</v>
      </c>
      <c r="AO299" s="20">
        <v>951</v>
      </c>
      <c r="AP299" s="20">
        <v>854</v>
      </c>
      <c r="AQ299" s="20">
        <v>715</v>
      </c>
      <c r="AR299" s="20">
        <v>0.46899999999999997</v>
      </c>
      <c r="AS299" s="20">
        <v>90</v>
      </c>
      <c r="AT299" s="20">
        <v>259</v>
      </c>
      <c r="AU299" s="20">
        <v>0.34699999999999998</v>
      </c>
      <c r="AV299" s="20">
        <v>191</v>
      </c>
      <c r="AW299" s="20">
        <v>280</v>
      </c>
      <c r="AX299" s="20">
        <v>0.68200000000000005</v>
      </c>
      <c r="AY299" s="20">
        <v>124</v>
      </c>
      <c r="AZ299" s="20">
        <v>9.5384615384615383</v>
      </c>
      <c r="BA299" s="20">
        <v>439</v>
      </c>
      <c r="BB299" s="20">
        <v>33.769230769230766</v>
      </c>
      <c r="BC299" s="20">
        <v>170</v>
      </c>
      <c r="BD299" s="20">
        <v>96</v>
      </c>
      <c r="BE299" s="20">
        <v>39</v>
      </c>
      <c r="BF299" s="20">
        <v>133</v>
      </c>
      <c r="BG299" s="20">
        <v>204</v>
      </c>
      <c r="BH299" s="20">
        <v>79.2</v>
      </c>
      <c r="BI299" s="20">
        <v>71.167000000000002</v>
      </c>
      <c r="BJ299" s="20">
        <v>8.0830000000000002</v>
      </c>
      <c r="BK299" s="20">
        <v>1.278</v>
      </c>
      <c r="BL299" s="20">
        <v>11.083</v>
      </c>
      <c r="BM299" s="20">
        <v>0.72199999999999998</v>
      </c>
      <c r="BN299" s="20">
        <v>21.6</v>
      </c>
      <c r="BO299" s="20">
        <v>23.3</v>
      </c>
      <c r="BP299" s="20">
        <v>3.2</v>
      </c>
      <c r="BQ299" s="20">
        <v>8</v>
      </c>
      <c r="BR299" s="20">
        <v>17</v>
      </c>
      <c r="BS299" s="20">
        <v>44</v>
      </c>
      <c r="BT299" s="20">
        <v>0.58699999999999997</v>
      </c>
      <c r="BU299" s="20">
        <v>-3</v>
      </c>
      <c r="BV299" s="66">
        <v>69</v>
      </c>
      <c r="BW299" s="66">
        <v>43</v>
      </c>
      <c r="BX299" s="66">
        <v>72</v>
      </c>
      <c r="BY299" s="66">
        <v>58</v>
      </c>
      <c r="BZ299" s="66">
        <v>47</v>
      </c>
      <c r="CA299" s="66">
        <v>43.5</v>
      </c>
      <c r="CB299" s="66">
        <v>45</v>
      </c>
      <c r="CC299" s="66">
        <v>62</v>
      </c>
      <c r="CD299" s="20">
        <v>0.5</v>
      </c>
      <c r="CE299" s="20">
        <v>9.26</v>
      </c>
      <c r="CF299" s="20">
        <v>105.8</v>
      </c>
      <c r="CG299" s="20">
        <v>96.6</v>
      </c>
      <c r="CH299" s="20">
        <v>66.099999999999994</v>
      </c>
      <c r="CI299" s="20">
        <v>-0.158</v>
      </c>
      <c r="CJ299" s="20">
        <v>0.55000000000000004</v>
      </c>
      <c r="CK299" s="20">
        <v>103</v>
      </c>
      <c r="CL299" s="20">
        <v>102.4</v>
      </c>
      <c r="CM299" s="20">
        <v>0.19</v>
      </c>
      <c r="CN299" s="20">
        <v>104.4</v>
      </c>
      <c r="CO299" s="20">
        <v>98.1</v>
      </c>
      <c r="CP299" s="63">
        <v>0.67200000000000004</v>
      </c>
      <c r="CQ299" s="20">
        <v>-2.7</v>
      </c>
      <c r="CR299" s="20">
        <v>-0.2076923076923077</v>
      </c>
      <c r="CS299" s="20">
        <v>1216</v>
      </c>
      <c r="CT299" s="20">
        <v>5.49</v>
      </c>
      <c r="CU299" s="20">
        <v>1.67</v>
      </c>
      <c r="CV299" s="20">
        <v>814</v>
      </c>
      <c r="CW299" s="20">
        <v>744</v>
      </c>
      <c r="CX299" s="20">
        <v>676</v>
      </c>
      <c r="CY299" s="20">
        <v>0.42199999999999999</v>
      </c>
      <c r="CZ299" s="20">
        <v>57</v>
      </c>
      <c r="DA299" s="20">
        <v>182</v>
      </c>
      <c r="DB299" s="20">
        <v>0.313</v>
      </c>
      <c r="DC299" s="20">
        <v>187</v>
      </c>
      <c r="DD299" s="20">
        <v>260</v>
      </c>
      <c r="DE299" s="20">
        <v>0.71899999999999997</v>
      </c>
      <c r="DF299" s="20">
        <v>137</v>
      </c>
      <c r="DG299" s="20">
        <v>10.538461538461538</v>
      </c>
      <c r="DH299" s="20">
        <v>438</v>
      </c>
      <c r="DI299" s="20">
        <v>33.692307692307693</v>
      </c>
      <c r="DJ299" s="20">
        <v>144</v>
      </c>
      <c r="DK299" s="20">
        <v>72</v>
      </c>
      <c r="DL299" s="20">
        <v>40</v>
      </c>
      <c r="DM299" s="20">
        <v>139</v>
      </c>
      <c r="DN299" s="20">
        <v>231</v>
      </c>
      <c r="DO299" s="20">
        <v>67.8</v>
      </c>
      <c r="DP299" s="20">
        <v>62</v>
      </c>
      <c r="DQ299" s="20">
        <v>5.8330000000000002</v>
      </c>
      <c r="DR299" s="20">
        <v>1.036</v>
      </c>
      <c r="DS299" s="20">
        <v>11.583</v>
      </c>
      <c r="DT299" s="20">
        <v>0.51800000000000002</v>
      </c>
      <c r="DU299" s="20">
        <v>15.2</v>
      </c>
      <c r="DV299" s="20">
        <v>21.7</v>
      </c>
      <c r="DW299" s="20">
        <v>3.3</v>
      </c>
      <c r="DX299" s="20">
        <v>6</v>
      </c>
      <c r="DY299" s="20">
        <v>19.2</v>
      </c>
      <c r="DZ299" s="20">
        <v>227</v>
      </c>
      <c r="EA299" s="20">
        <v>0.47099999999999997</v>
      </c>
      <c r="EB299" s="20">
        <v>-4</v>
      </c>
      <c r="EC299" s="66">
        <v>148</v>
      </c>
      <c r="ED299" s="66">
        <v>86</v>
      </c>
      <c r="EE299" s="66">
        <v>201</v>
      </c>
      <c r="EF299" s="66">
        <v>110</v>
      </c>
      <c r="EG299" s="66">
        <v>85</v>
      </c>
      <c r="EH299" s="66">
        <v>119</v>
      </c>
      <c r="EI299" s="66">
        <v>228</v>
      </c>
      <c r="EJ299" s="66">
        <v>139</v>
      </c>
      <c r="EK299" s="20">
        <v>10848.179999999998</v>
      </c>
      <c r="EL299" s="20">
        <v>10421.299999999999</v>
      </c>
      <c r="EM299" s="20">
        <v>66.498000000000005</v>
      </c>
      <c r="EN299" s="20">
        <v>92.664000000000001</v>
      </c>
      <c r="EO299" s="20">
        <v>12.222999999999999</v>
      </c>
      <c r="EP299" s="20">
        <v>157.542</v>
      </c>
      <c r="EQ299" s="21">
        <v>64</v>
      </c>
      <c r="ER299" s="21">
        <v>59</v>
      </c>
      <c r="ES299" s="61" t="s">
        <v>66</v>
      </c>
      <c r="ET299" s="61">
        <v>123</v>
      </c>
      <c r="EU299" s="61">
        <v>5</v>
      </c>
    </row>
    <row r="300" spans="1:151" x14ac:dyDescent="0.45">
      <c r="A300" s="64">
        <v>45290</v>
      </c>
      <c r="B300" s="21" t="s">
        <v>20</v>
      </c>
      <c r="C300" s="21">
        <v>132</v>
      </c>
      <c r="D300" s="21" t="s">
        <v>121</v>
      </c>
      <c r="E300" s="21">
        <v>353</v>
      </c>
      <c r="F300" s="50" t="s">
        <v>1644</v>
      </c>
      <c r="G300" t="s">
        <v>20</v>
      </c>
      <c r="H300" t="s">
        <v>121</v>
      </c>
      <c r="I300" t="s">
        <v>20</v>
      </c>
      <c r="J300" t="s">
        <v>121</v>
      </c>
      <c r="K300" t="s">
        <v>20</v>
      </c>
      <c r="L300" t="s">
        <v>434</v>
      </c>
      <c r="M300" t="s">
        <v>20</v>
      </c>
      <c r="N300" t="s">
        <v>589</v>
      </c>
      <c r="O300" t="s">
        <v>20</v>
      </c>
      <c r="P300" t="s">
        <v>121</v>
      </c>
      <c r="Q300" t="s">
        <v>20</v>
      </c>
      <c r="R300" t="s">
        <v>434</v>
      </c>
      <c r="S300" t="s">
        <v>21</v>
      </c>
      <c r="T300" t="s">
        <v>13</v>
      </c>
      <c r="U300">
        <v>13</v>
      </c>
      <c r="V300">
        <v>13</v>
      </c>
      <c r="W300" s="20">
        <v>0.91666666666666596</v>
      </c>
      <c r="X300" s="20">
        <v>22.02</v>
      </c>
      <c r="Y300" s="20">
        <v>113.2</v>
      </c>
      <c r="Z300" s="20">
        <v>91.2</v>
      </c>
      <c r="AA300" s="20">
        <v>70.5</v>
      </c>
      <c r="AB300" s="20">
        <v>0.123</v>
      </c>
      <c r="AC300" s="20">
        <v>4.42</v>
      </c>
      <c r="AD300" s="20">
        <v>106.5</v>
      </c>
      <c r="AE300" s="20">
        <v>102</v>
      </c>
      <c r="AF300" s="20">
        <v>4.42</v>
      </c>
      <c r="AG300" s="20">
        <v>111.7</v>
      </c>
      <c r="AH300" s="20">
        <v>92.4</v>
      </c>
      <c r="AI300" s="20">
        <v>0.89949999999999997</v>
      </c>
      <c r="AJ300" s="20">
        <v>2.7</v>
      </c>
      <c r="AK300" s="20">
        <v>0.2076923076923077</v>
      </c>
      <c r="AL300" s="20">
        <v>1426</v>
      </c>
      <c r="AM300" s="20">
        <v>17.07</v>
      </c>
      <c r="AN300" s="20">
        <v>4.3499999999999996</v>
      </c>
      <c r="AO300" s="20">
        <v>949</v>
      </c>
      <c r="AP300" s="20">
        <v>782</v>
      </c>
      <c r="AQ300" s="20">
        <v>685</v>
      </c>
      <c r="AR300" s="20">
        <v>0.51400000000000001</v>
      </c>
      <c r="AS300" s="20">
        <v>81</v>
      </c>
      <c r="AT300" s="20">
        <v>211</v>
      </c>
      <c r="AU300" s="20">
        <v>0.38400000000000001</v>
      </c>
      <c r="AV300" s="20">
        <v>164</v>
      </c>
      <c r="AW300" s="20">
        <v>227</v>
      </c>
      <c r="AX300" s="20">
        <v>0.72199999999999998</v>
      </c>
      <c r="AY300" s="20">
        <v>98</v>
      </c>
      <c r="AZ300" s="20">
        <v>7.5384615384615383</v>
      </c>
      <c r="BA300" s="20">
        <v>458</v>
      </c>
      <c r="BB300" s="20">
        <v>35.230769230769234</v>
      </c>
      <c r="BC300" s="20">
        <v>257</v>
      </c>
      <c r="BD300" s="20">
        <v>90</v>
      </c>
      <c r="BE300" s="20">
        <v>58</v>
      </c>
      <c r="BF300" s="20">
        <v>150</v>
      </c>
      <c r="BG300" s="20">
        <v>167</v>
      </c>
      <c r="BH300" s="20">
        <v>79.099999999999994</v>
      </c>
      <c r="BI300" s="20">
        <v>65.167000000000002</v>
      </c>
      <c r="BJ300" s="20">
        <v>13.917</v>
      </c>
      <c r="BK300" s="20">
        <v>1.7130000000000001</v>
      </c>
      <c r="BL300" s="20">
        <v>12.5</v>
      </c>
      <c r="BM300" s="20">
        <v>0.6</v>
      </c>
      <c r="BN300" s="20">
        <v>17.600000000000001</v>
      </c>
      <c r="BO300" s="20">
        <v>18.899999999999999</v>
      </c>
      <c r="BP300" s="20">
        <v>4.8</v>
      </c>
      <c r="BQ300" s="20">
        <v>7.5</v>
      </c>
      <c r="BR300" s="20">
        <v>13.9</v>
      </c>
      <c r="BS300" s="20">
        <v>6</v>
      </c>
      <c r="BT300" s="20">
        <v>0.66400000000000003</v>
      </c>
      <c r="BU300" s="20">
        <v>0</v>
      </c>
      <c r="BV300" s="66">
        <v>13</v>
      </c>
      <c r="BW300" s="66">
        <v>2</v>
      </c>
      <c r="BX300" s="66">
        <v>5</v>
      </c>
      <c r="BY300" s="66">
        <v>16</v>
      </c>
      <c r="BZ300" s="66">
        <v>16</v>
      </c>
      <c r="CA300" s="66">
        <v>7.5</v>
      </c>
      <c r="CB300" s="66">
        <v>6</v>
      </c>
      <c r="CC300" s="66">
        <v>3</v>
      </c>
      <c r="CD300" s="20">
        <v>0.66666666666666696</v>
      </c>
      <c r="CE300" s="20">
        <v>4.4000000000000004</v>
      </c>
      <c r="CF300" s="20">
        <v>104.4</v>
      </c>
      <c r="CG300" s="20">
        <v>100</v>
      </c>
      <c r="CH300" s="20">
        <v>71</v>
      </c>
      <c r="CI300" s="20">
        <v>3.5000000000000003E-2</v>
      </c>
      <c r="CJ300" s="20">
        <v>0.7</v>
      </c>
      <c r="CK300" s="20">
        <v>105.5</v>
      </c>
      <c r="CL300" s="20">
        <v>104.8</v>
      </c>
      <c r="CM300" s="20">
        <v>0.7</v>
      </c>
      <c r="CN300" s="20">
        <v>105.7</v>
      </c>
      <c r="CO300" s="20">
        <v>98.6</v>
      </c>
      <c r="CP300" s="63">
        <v>0.6895</v>
      </c>
      <c r="CQ300" s="20">
        <v>-1.6</v>
      </c>
      <c r="CR300" s="20">
        <v>-0.12307692307692308</v>
      </c>
      <c r="CS300" s="20">
        <v>1240</v>
      </c>
      <c r="CT300" s="20">
        <v>5.58</v>
      </c>
      <c r="CU300" s="20">
        <v>2.4</v>
      </c>
      <c r="CV300" s="20">
        <v>912</v>
      </c>
      <c r="CW300" s="20">
        <v>847</v>
      </c>
      <c r="CX300" s="20">
        <v>769</v>
      </c>
      <c r="CY300" s="20">
        <v>0.443</v>
      </c>
      <c r="CZ300" s="20">
        <v>78</v>
      </c>
      <c r="DA300" s="20">
        <v>246</v>
      </c>
      <c r="DB300" s="20">
        <v>0.317</v>
      </c>
      <c r="DC300" s="20">
        <v>152</v>
      </c>
      <c r="DD300" s="20">
        <v>214</v>
      </c>
      <c r="DE300" s="20">
        <v>0.71</v>
      </c>
      <c r="DF300" s="20">
        <v>157</v>
      </c>
      <c r="DG300" s="20">
        <v>12.076923076923077</v>
      </c>
      <c r="DH300" s="20">
        <v>522</v>
      </c>
      <c r="DI300" s="20">
        <v>40.153846153846153</v>
      </c>
      <c r="DJ300" s="20">
        <v>141</v>
      </c>
      <c r="DK300" s="20">
        <v>65</v>
      </c>
      <c r="DL300" s="20">
        <v>56</v>
      </c>
      <c r="DM300" s="20">
        <v>136</v>
      </c>
      <c r="DN300" s="20">
        <v>176</v>
      </c>
      <c r="DO300" s="20">
        <v>76</v>
      </c>
      <c r="DP300" s="20">
        <v>70.582999999999998</v>
      </c>
      <c r="DQ300" s="20">
        <v>5.4169999999999998</v>
      </c>
      <c r="DR300" s="20">
        <v>1.0369999999999999</v>
      </c>
      <c r="DS300" s="20">
        <v>11.333</v>
      </c>
      <c r="DT300" s="20">
        <v>0.47799999999999998</v>
      </c>
      <c r="DU300" s="20">
        <v>20.5</v>
      </c>
      <c r="DV300" s="20">
        <v>17.8</v>
      </c>
      <c r="DW300" s="20">
        <v>4.7</v>
      </c>
      <c r="DX300" s="20">
        <v>5.416666666666667</v>
      </c>
      <c r="DY300" s="20">
        <v>14.7</v>
      </c>
      <c r="DZ300" s="20">
        <v>98</v>
      </c>
      <c r="EA300" s="20">
        <v>0.54800000000000004</v>
      </c>
      <c r="EB300" s="20">
        <v>1</v>
      </c>
      <c r="EC300" s="66">
        <v>101</v>
      </c>
      <c r="ED300" s="66">
        <v>95</v>
      </c>
      <c r="EE300" s="66">
        <v>108</v>
      </c>
      <c r="EF300" s="66">
        <v>107</v>
      </c>
      <c r="EG300" s="66">
        <v>117</v>
      </c>
      <c r="EH300" s="66">
        <v>87.2</v>
      </c>
      <c r="EI300" s="66">
        <v>98</v>
      </c>
      <c r="EJ300" s="66">
        <v>95</v>
      </c>
      <c r="EK300" s="20">
        <v>11320</v>
      </c>
      <c r="EL300" s="20">
        <v>9521.2800000000007</v>
      </c>
      <c r="EM300" s="20">
        <v>67.708333333333343</v>
      </c>
      <c r="EN300" s="20">
        <v>84.997500000000002</v>
      </c>
      <c r="EO300" s="20">
        <v>9.8689999999999998</v>
      </c>
      <c r="EP300" s="20">
        <v>127.072</v>
      </c>
      <c r="EQ300" s="21">
        <v>86</v>
      </c>
      <c r="ER300" s="21">
        <v>67</v>
      </c>
      <c r="ES300" s="61" t="s">
        <v>20</v>
      </c>
      <c r="ET300" s="61">
        <v>153</v>
      </c>
      <c r="EU300" s="61">
        <v>19</v>
      </c>
    </row>
    <row r="301" spans="1:151" x14ac:dyDescent="0.45">
      <c r="A301" s="64">
        <v>45290</v>
      </c>
      <c r="B301" s="21" t="s">
        <v>254</v>
      </c>
      <c r="C301" s="21">
        <v>55</v>
      </c>
      <c r="D301" s="21" t="s">
        <v>173</v>
      </c>
      <c r="E301" s="21">
        <v>307</v>
      </c>
      <c r="F301" s="50" t="s">
        <v>558</v>
      </c>
      <c r="G301" t="s">
        <v>254</v>
      </c>
      <c r="H301" t="s">
        <v>173</v>
      </c>
      <c r="I301" t="s">
        <v>254</v>
      </c>
      <c r="J301" t="s">
        <v>173</v>
      </c>
      <c r="K301" t="s">
        <v>254</v>
      </c>
      <c r="L301" t="s">
        <v>173</v>
      </c>
      <c r="M301" t="s">
        <v>613</v>
      </c>
      <c r="N301" t="s">
        <v>173</v>
      </c>
      <c r="O301" t="s">
        <v>1393</v>
      </c>
      <c r="P301" t="s">
        <v>173</v>
      </c>
      <c r="Q301" t="s">
        <v>254</v>
      </c>
      <c r="R301" t="s">
        <v>173</v>
      </c>
      <c r="S301" t="s">
        <v>95</v>
      </c>
      <c r="T301" t="s">
        <v>95</v>
      </c>
      <c r="U301">
        <v>12</v>
      </c>
      <c r="V301">
        <v>13</v>
      </c>
      <c r="W301" s="20">
        <v>0.27272727272727298</v>
      </c>
      <c r="X301" s="20">
        <v>-11.71</v>
      </c>
      <c r="Y301" s="20">
        <v>102.5</v>
      </c>
      <c r="Z301" s="20">
        <v>114.2</v>
      </c>
      <c r="AA301" s="20">
        <v>69.5</v>
      </c>
      <c r="AB301" s="20">
        <v>1.7000000000000001E-2</v>
      </c>
      <c r="AC301" s="20">
        <v>-5.8</v>
      </c>
      <c r="AD301" s="20">
        <v>102.5</v>
      </c>
      <c r="AE301" s="20">
        <v>108.3</v>
      </c>
      <c r="AF301" s="20">
        <v>-5.8</v>
      </c>
      <c r="AG301" s="20">
        <v>101.3</v>
      </c>
      <c r="AH301" s="20">
        <v>113.7</v>
      </c>
      <c r="AI301" s="20">
        <v>0.21079999999999999</v>
      </c>
      <c r="AJ301" s="20">
        <v>-6.6</v>
      </c>
      <c r="AK301" s="20">
        <v>-0.54999999999999993</v>
      </c>
      <c r="AL301" s="20">
        <v>941</v>
      </c>
      <c r="AM301" s="20">
        <v>-8.18</v>
      </c>
      <c r="AN301" s="20">
        <v>-2.29</v>
      </c>
      <c r="AO301" s="20">
        <v>887</v>
      </c>
      <c r="AP301" s="20">
        <v>874</v>
      </c>
      <c r="AQ301" s="20">
        <v>720</v>
      </c>
      <c r="AR301" s="20">
        <v>0.45800000000000002</v>
      </c>
      <c r="AS301" s="20">
        <v>87</v>
      </c>
      <c r="AT301" s="20">
        <v>258</v>
      </c>
      <c r="AU301" s="20">
        <v>0.33700000000000002</v>
      </c>
      <c r="AV301" s="20">
        <v>140</v>
      </c>
      <c r="AW301" s="20">
        <v>226</v>
      </c>
      <c r="AX301" s="20">
        <v>0.61899999999999999</v>
      </c>
      <c r="AY301" s="20">
        <v>163</v>
      </c>
      <c r="AZ301" s="20">
        <v>13.583333333333334</v>
      </c>
      <c r="BA301" s="20">
        <v>482</v>
      </c>
      <c r="BB301" s="20">
        <v>40.166666666666664</v>
      </c>
      <c r="BC301" s="20">
        <v>167</v>
      </c>
      <c r="BD301" s="20">
        <v>72</v>
      </c>
      <c r="BE301" s="20">
        <v>48</v>
      </c>
      <c r="BF301" s="20">
        <v>144</v>
      </c>
      <c r="BG301" s="20">
        <v>189</v>
      </c>
      <c r="BH301" s="20">
        <v>80.599999999999994</v>
      </c>
      <c r="BI301" s="20">
        <v>79.454999999999998</v>
      </c>
      <c r="BJ301" s="20">
        <v>1.1819999999999999</v>
      </c>
      <c r="BK301" s="20">
        <v>1.1599999999999999</v>
      </c>
      <c r="BL301" s="20">
        <v>13.090999999999999</v>
      </c>
      <c r="BM301" s="20">
        <v>0.5</v>
      </c>
      <c r="BN301" s="20">
        <v>23.5</v>
      </c>
      <c r="BO301" s="20">
        <v>20.5</v>
      </c>
      <c r="BP301" s="20">
        <v>4.4000000000000004</v>
      </c>
      <c r="BQ301" s="20">
        <v>6.5454545454545459</v>
      </c>
      <c r="BR301" s="20">
        <v>17.2</v>
      </c>
      <c r="BS301" s="20">
        <v>361</v>
      </c>
      <c r="BT301" s="20">
        <v>0.34</v>
      </c>
      <c r="BU301" s="20">
        <v>-1</v>
      </c>
      <c r="BV301" s="66">
        <v>335</v>
      </c>
      <c r="BW301" s="66">
        <v>340</v>
      </c>
      <c r="BX301" s="66">
        <v>349</v>
      </c>
      <c r="BY301" s="66">
        <v>304</v>
      </c>
      <c r="BZ301" s="66">
        <v>304</v>
      </c>
      <c r="CA301" s="66">
        <v>274.2</v>
      </c>
      <c r="CB301" s="66">
        <v>361</v>
      </c>
      <c r="CC301" s="66">
        <v>344</v>
      </c>
      <c r="CD301" s="20">
        <v>0.5</v>
      </c>
      <c r="CE301" s="20">
        <v>-3.29</v>
      </c>
      <c r="CF301" s="20">
        <v>102.8</v>
      </c>
      <c r="CG301" s="20">
        <v>106.1</v>
      </c>
      <c r="CH301" s="20">
        <v>72.099999999999994</v>
      </c>
      <c r="CI301" s="20">
        <v>-0.13700000000000001</v>
      </c>
      <c r="CJ301" s="20">
        <v>-1.85</v>
      </c>
      <c r="CK301" s="20">
        <v>104.3</v>
      </c>
      <c r="CL301" s="20">
        <v>106.1</v>
      </c>
      <c r="CM301" s="20">
        <v>-1.85</v>
      </c>
      <c r="CN301" s="20">
        <v>100.7</v>
      </c>
      <c r="CO301" s="20">
        <v>104.4</v>
      </c>
      <c r="CP301" s="63">
        <v>0.39889999999999998</v>
      </c>
      <c r="CQ301" s="20">
        <v>-4.2</v>
      </c>
      <c r="CR301" s="20">
        <v>-0.32307692307692309</v>
      </c>
      <c r="CS301" s="20">
        <v>1093</v>
      </c>
      <c r="CT301" s="20">
        <v>-4.75</v>
      </c>
      <c r="CU301" s="20">
        <v>-3.42</v>
      </c>
      <c r="CV301" s="20">
        <v>999</v>
      </c>
      <c r="CW301" s="20">
        <v>854</v>
      </c>
      <c r="CX301" s="20">
        <v>769</v>
      </c>
      <c r="CY301" s="20">
        <v>0.44500000000000001</v>
      </c>
      <c r="CZ301" s="20">
        <v>113</v>
      </c>
      <c r="DA301" s="20">
        <v>312</v>
      </c>
      <c r="DB301" s="20">
        <v>0.36199999999999999</v>
      </c>
      <c r="DC301" s="20">
        <v>202</v>
      </c>
      <c r="DD301" s="20">
        <v>285</v>
      </c>
      <c r="DE301" s="20">
        <v>0.70899999999999996</v>
      </c>
      <c r="DF301" s="20">
        <v>179</v>
      </c>
      <c r="DG301" s="20">
        <v>13.76923076923077</v>
      </c>
      <c r="DH301" s="20">
        <v>493</v>
      </c>
      <c r="DI301" s="20">
        <v>37.92307692307692</v>
      </c>
      <c r="DJ301" s="20">
        <v>188</v>
      </c>
      <c r="DK301" s="20">
        <v>117</v>
      </c>
      <c r="DL301" s="20">
        <v>38</v>
      </c>
      <c r="DM301" s="20">
        <v>177</v>
      </c>
      <c r="DN301" s="20">
        <v>237</v>
      </c>
      <c r="DO301" s="20">
        <v>83.2</v>
      </c>
      <c r="DP301" s="20">
        <v>71.167000000000002</v>
      </c>
      <c r="DQ301" s="20">
        <v>12.083</v>
      </c>
      <c r="DR301" s="20">
        <v>1.0620000000000001</v>
      </c>
      <c r="DS301" s="20">
        <v>14.75</v>
      </c>
      <c r="DT301" s="20">
        <v>0.66100000000000003</v>
      </c>
      <c r="DU301" s="20">
        <v>26</v>
      </c>
      <c r="DV301" s="20">
        <v>23.8</v>
      </c>
      <c r="DW301" s="20">
        <v>3.2</v>
      </c>
      <c r="DX301" s="20">
        <v>9.75</v>
      </c>
      <c r="DY301" s="20">
        <v>19.8</v>
      </c>
      <c r="DZ301" s="20">
        <v>328</v>
      </c>
      <c r="EA301" s="20">
        <v>0.40100000000000002</v>
      </c>
      <c r="EB301" s="20">
        <v>4</v>
      </c>
      <c r="EC301" s="66">
        <v>256</v>
      </c>
      <c r="ED301" s="66">
        <v>187</v>
      </c>
      <c r="EE301" s="66">
        <v>255</v>
      </c>
      <c r="EF301" s="66">
        <v>175</v>
      </c>
      <c r="EG301" s="66">
        <v>209</v>
      </c>
      <c r="EH301" s="66">
        <v>183.2</v>
      </c>
      <c r="EI301" s="66">
        <v>328</v>
      </c>
      <c r="EJ301" s="66">
        <v>151</v>
      </c>
      <c r="EK301" s="20">
        <v>10875.25</v>
      </c>
      <c r="EL301" s="20">
        <v>11739.76</v>
      </c>
      <c r="EM301" s="20">
        <v>127.63724999999999</v>
      </c>
      <c r="EN301" s="20">
        <v>96.545454545454547</v>
      </c>
      <c r="EO301" s="20">
        <v>12.194799999999999</v>
      </c>
      <c r="EP301" s="20">
        <v>146.703</v>
      </c>
      <c r="EQ301" s="21">
        <v>75</v>
      </c>
      <c r="ER301" s="21">
        <v>72</v>
      </c>
      <c r="ES301" s="61" t="s">
        <v>254</v>
      </c>
      <c r="ET301" s="61">
        <v>147</v>
      </c>
      <c r="EU301" s="61">
        <v>3</v>
      </c>
    </row>
    <row r="302" spans="1:151" x14ac:dyDescent="0.45">
      <c r="A302" s="64">
        <v>45290</v>
      </c>
      <c r="B302" s="21" t="s">
        <v>101</v>
      </c>
      <c r="C302" s="21">
        <v>142</v>
      </c>
      <c r="D302" s="21" t="s">
        <v>26</v>
      </c>
      <c r="E302" s="21">
        <v>4</v>
      </c>
      <c r="F302" s="50" t="s">
        <v>1644</v>
      </c>
      <c r="G302" t="s">
        <v>101</v>
      </c>
      <c r="H302" t="s">
        <v>26</v>
      </c>
      <c r="I302" t="s">
        <v>101</v>
      </c>
      <c r="J302" t="s">
        <v>26</v>
      </c>
      <c r="K302" t="s">
        <v>101</v>
      </c>
      <c r="L302" t="s">
        <v>26</v>
      </c>
      <c r="M302" t="s">
        <v>101</v>
      </c>
      <c r="N302" t="s">
        <v>26</v>
      </c>
      <c r="O302" t="s">
        <v>101</v>
      </c>
      <c r="P302" t="s">
        <v>26</v>
      </c>
      <c r="Q302" t="s">
        <v>101</v>
      </c>
      <c r="R302" t="s">
        <v>26</v>
      </c>
      <c r="S302" t="s">
        <v>56</v>
      </c>
      <c r="T302" t="s">
        <v>17</v>
      </c>
      <c r="U302">
        <v>14</v>
      </c>
      <c r="V302">
        <v>13</v>
      </c>
      <c r="W302" s="20">
        <v>0.76923076923076905</v>
      </c>
      <c r="X302" s="20">
        <v>13.07</v>
      </c>
      <c r="Y302" s="20">
        <v>113</v>
      </c>
      <c r="Z302" s="20">
        <v>100</v>
      </c>
      <c r="AA302" s="20">
        <v>64.8</v>
      </c>
      <c r="AB302" s="20">
        <v>0</v>
      </c>
      <c r="AC302" s="20">
        <v>-0.12</v>
      </c>
      <c r="AD302" s="20">
        <v>103.7</v>
      </c>
      <c r="AE302" s="20">
        <v>103.8</v>
      </c>
      <c r="AF302" s="20">
        <v>-0.12</v>
      </c>
      <c r="AG302" s="20">
        <v>112</v>
      </c>
      <c r="AH302" s="20">
        <v>100</v>
      </c>
      <c r="AI302" s="20">
        <v>0.7863</v>
      </c>
      <c r="AJ302" s="20">
        <v>-0.4</v>
      </c>
      <c r="AK302" s="20">
        <v>-2.8571428571428574E-2</v>
      </c>
      <c r="AL302" s="20">
        <v>1299</v>
      </c>
      <c r="AM302" s="20">
        <v>10.78</v>
      </c>
      <c r="AN302" s="20">
        <v>-0.49</v>
      </c>
      <c r="AO302" s="20">
        <v>1030</v>
      </c>
      <c r="AP302" s="20">
        <v>773</v>
      </c>
      <c r="AQ302" s="20">
        <v>787</v>
      </c>
      <c r="AR302" s="20">
        <v>0.48899999999999999</v>
      </c>
      <c r="AS302" s="20">
        <v>140</v>
      </c>
      <c r="AT302" s="20">
        <v>369</v>
      </c>
      <c r="AU302" s="20">
        <v>0.379</v>
      </c>
      <c r="AV302" s="20">
        <v>120</v>
      </c>
      <c r="AW302" s="20">
        <v>179</v>
      </c>
      <c r="AX302" s="20">
        <v>0.67</v>
      </c>
      <c r="AY302" s="20">
        <v>140</v>
      </c>
      <c r="AZ302" s="20">
        <v>10</v>
      </c>
      <c r="BA302" s="20">
        <v>491</v>
      </c>
      <c r="BB302" s="20">
        <v>35.071428571428569</v>
      </c>
      <c r="BC302" s="20">
        <v>227</v>
      </c>
      <c r="BD302" s="20">
        <v>70</v>
      </c>
      <c r="BE302" s="20">
        <v>28</v>
      </c>
      <c r="BF302" s="20">
        <v>118</v>
      </c>
      <c r="BG302" s="20">
        <v>184</v>
      </c>
      <c r="BH302" s="20">
        <v>79.2</v>
      </c>
      <c r="BI302" s="20">
        <v>59.462000000000003</v>
      </c>
      <c r="BJ302" s="20">
        <v>19.768999999999998</v>
      </c>
      <c r="BK302" s="20">
        <v>1.9239999999999999</v>
      </c>
      <c r="BL302" s="20">
        <v>9.077</v>
      </c>
      <c r="BM302" s="20">
        <v>0.59299999999999997</v>
      </c>
      <c r="BN302" s="20">
        <v>28.4</v>
      </c>
      <c r="BO302" s="20">
        <v>13.8</v>
      </c>
      <c r="BP302" s="20">
        <v>2.2000000000000002</v>
      </c>
      <c r="BQ302" s="20">
        <v>5.384615384615385</v>
      </c>
      <c r="BR302" s="20">
        <v>14.2</v>
      </c>
      <c r="BS302" s="20">
        <v>70</v>
      </c>
      <c r="BT302" s="20">
        <v>0.56799999999999995</v>
      </c>
      <c r="BU302" s="20">
        <v>-12</v>
      </c>
      <c r="BV302" s="66">
        <v>51</v>
      </c>
      <c r="BW302" s="66">
        <v>64</v>
      </c>
      <c r="BX302" s="66">
        <v>75</v>
      </c>
      <c r="BY302" s="66">
        <v>33</v>
      </c>
      <c r="BZ302" s="66">
        <v>56</v>
      </c>
      <c r="CA302" s="66">
        <v>49</v>
      </c>
      <c r="CB302" s="66">
        <v>71</v>
      </c>
      <c r="CC302" s="66">
        <v>35</v>
      </c>
      <c r="CD302" s="20">
        <v>0.58333333333333304</v>
      </c>
      <c r="CE302" s="20">
        <v>23.23</v>
      </c>
      <c r="CF302" s="20">
        <v>123.4</v>
      </c>
      <c r="CG302" s="20">
        <v>100.2</v>
      </c>
      <c r="CH302" s="20">
        <v>73.3</v>
      </c>
      <c r="CI302" s="20">
        <v>-0.14799999999999999</v>
      </c>
      <c r="CJ302" s="20">
        <v>9.18</v>
      </c>
      <c r="CK302" s="20">
        <v>110.1</v>
      </c>
      <c r="CL302" s="20">
        <v>100.9</v>
      </c>
      <c r="CM302" s="20">
        <v>9.18</v>
      </c>
      <c r="CN302" s="20">
        <v>125.8</v>
      </c>
      <c r="CO302" s="20">
        <v>98.9</v>
      </c>
      <c r="CP302" s="63">
        <v>0.94079999999999997</v>
      </c>
      <c r="CQ302" s="20">
        <v>0.1</v>
      </c>
      <c r="CR302" s="20">
        <v>7.6923076923076927E-3</v>
      </c>
      <c r="CS302" s="20">
        <v>1338</v>
      </c>
      <c r="CT302" s="20">
        <v>24.56</v>
      </c>
      <c r="CU302" s="20">
        <v>9.89</v>
      </c>
      <c r="CV302" s="20">
        <v>1106</v>
      </c>
      <c r="CW302" s="20">
        <v>930</v>
      </c>
      <c r="CX302" s="20">
        <v>760</v>
      </c>
      <c r="CY302" s="20">
        <v>0.48599999999999999</v>
      </c>
      <c r="CZ302" s="20">
        <v>135</v>
      </c>
      <c r="DA302" s="20">
        <v>354</v>
      </c>
      <c r="DB302" s="20">
        <v>0.38100000000000001</v>
      </c>
      <c r="DC302" s="20">
        <v>233</v>
      </c>
      <c r="DD302" s="20">
        <v>301</v>
      </c>
      <c r="DE302" s="20">
        <v>0.77400000000000002</v>
      </c>
      <c r="DF302" s="20">
        <v>153</v>
      </c>
      <c r="DG302" s="20">
        <v>11.76923076923077</v>
      </c>
      <c r="DH302" s="20">
        <v>477</v>
      </c>
      <c r="DI302" s="20">
        <v>36.692307692307693</v>
      </c>
      <c r="DJ302" s="20">
        <v>193</v>
      </c>
      <c r="DK302" s="20">
        <v>92</v>
      </c>
      <c r="DL302" s="20">
        <v>52</v>
      </c>
      <c r="DM302" s="20">
        <v>139</v>
      </c>
      <c r="DN302" s="20">
        <v>230</v>
      </c>
      <c r="DO302" s="20">
        <v>92.2</v>
      </c>
      <c r="DP302" s="20">
        <v>77.5</v>
      </c>
      <c r="DQ302" s="20">
        <v>14.667</v>
      </c>
      <c r="DR302" s="20">
        <v>1.3879999999999999</v>
      </c>
      <c r="DS302" s="20">
        <v>11.583</v>
      </c>
      <c r="DT302" s="20">
        <v>0.66200000000000003</v>
      </c>
      <c r="DU302" s="20">
        <v>29.5</v>
      </c>
      <c r="DV302" s="20">
        <v>25.1</v>
      </c>
      <c r="DW302" s="20">
        <v>4.3</v>
      </c>
      <c r="DX302" s="20">
        <v>7.666666666666667</v>
      </c>
      <c r="DY302" s="20">
        <v>19.2</v>
      </c>
      <c r="DZ302" s="20">
        <v>40</v>
      </c>
      <c r="EA302" s="20">
        <v>0.59399999999999997</v>
      </c>
      <c r="EB302" s="20">
        <v>0</v>
      </c>
      <c r="EC302" s="66">
        <v>10</v>
      </c>
      <c r="ED302" s="66">
        <v>55</v>
      </c>
      <c r="EE302" s="66">
        <v>74</v>
      </c>
      <c r="EF302" s="66">
        <v>10</v>
      </c>
      <c r="EG302" s="66">
        <v>8</v>
      </c>
      <c r="EH302" s="66">
        <v>33.700000000000003</v>
      </c>
      <c r="EI302" s="66">
        <v>40</v>
      </c>
      <c r="EJ302" s="66">
        <v>14</v>
      </c>
      <c r="EK302" s="20">
        <v>11322.6</v>
      </c>
      <c r="EL302" s="20">
        <v>12340</v>
      </c>
      <c r="EM302" s="20">
        <v>69.590333333333334</v>
      </c>
      <c r="EN302" s="20">
        <v>62.370000000000005</v>
      </c>
      <c r="EO302" s="20">
        <v>10.9908</v>
      </c>
      <c r="EP302" s="20">
        <v>154.10000000000002</v>
      </c>
      <c r="EQ302" s="21">
        <v>56</v>
      </c>
      <c r="ER302" s="21">
        <v>101</v>
      </c>
      <c r="ES302" s="61" t="s">
        <v>26</v>
      </c>
      <c r="ET302" s="61">
        <v>157</v>
      </c>
      <c r="EU302" s="61">
        <v>-45</v>
      </c>
    </row>
    <row r="303" spans="1:151" x14ac:dyDescent="0.45">
      <c r="A303" s="64">
        <v>45290</v>
      </c>
      <c r="B303" s="21" t="s">
        <v>249</v>
      </c>
      <c r="C303" s="21">
        <v>67</v>
      </c>
      <c r="D303" s="21" t="s">
        <v>147</v>
      </c>
      <c r="E303" s="21">
        <v>236</v>
      </c>
      <c r="F303" s="50" t="s">
        <v>558</v>
      </c>
      <c r="G303" t="s">
        <v>249</v>
      </c>
      <c r="H303" t="s">
        <v>147</v>
      </c>
      <c r="I303" t="s">
        <v>249</v>
      </c>
      <c r="J303" t="s">
        <v>147</v>
      </c>
      <c r="K303" t="s">
        <v>249</v>
      </c>
      <c r="L303" t="s">
        <v>147</v>
      </c>
      <c r="M303" t="s">
        <v>249</v>
      </c>
      <c r="N303" t="s">
        <v>147</v>
      </c>
      <c r="O303" t="s">
        <v>249</v>
      </c>
      <c r="P303" t="s">
        <v>147</v>
      </c>
      <c r="Q303" t="s">
        <v>249</v>
      </c>
      <c r="R303" t="s">
        <v>147</v>
      </c>
      <c r="S303" t="s">
        <v>118</v>
      </c>
      <c r="T303" t="s">
        <v>108</v>
      </c>
      <c r="U303">
        <v>13</v>
      </c>
      <c r="V303">
        <v>13</v>
      </c>
      <c r="W303" s="20">
        <v>0.66666666666666696</v>
      </c>
      <c r="X303" s="20">
        <v>1.61</v>
      </c>
      <c r="Y303" s="20">
        <v>107</v>
      </c>
      <c r="Z303" s="20">
        <v>105.4</v>
      </c>
      <c r="AA303" s="20">
        <v>68.5</v>
      </c>
      <c r="AB303" s="20">
        <v>-3.5999999999999997E-2</v>
      </c>
      <c r="AC303" s="20">
        <v>-3.15</v>
      </c>
      <c r="AD303" s="20">
        <v>101.8</v>
      </c>
      <c r="AE303" s="20">
        <v>104.9</v>
      </c>
      <c r="AF303" s="20">
        <v>-3.15</v>
      </c>
      <c r="AG303" s="20">
        <v>107.9</v>
      </c>
      <c r="AH303" s="20">
        <v>104.1</v>
      </c>
      <c r="AI303" s="20">
        <v>0.60009999999999997</v>
      </c>
      <c r="AJ303" s="20">
        <v>-2.2999999999999998</v>
      </c>
      <c r="AK303" s="20">
        <v>-0.17692307692307691</v>
      </c>
      <c r="AL303" s="20">
        <v>1215</v>
      </c>
      <c r="AM303" s="20">
        <v>0.1</v>
      </c>
      <c r="AN303" s="20">
        <v>-3.99</v>
      </c>
      <c r="AO303" s="20">
        <v>922</v>
      </c>
      <c r="AP303" s="20">
        <v>844</v>
      </c>
      <c r="AQ303" s="20">
        <v>720</v>
      </c>
      <c r="AR303" s="20">
        <v>0.46300000000000002</v>
      </c>
      <c r="AS303" s="20">
        <v>85</v>
      </c>
      <c r="AT303" s="20">
        <v>245</v>
      </c>
      <c r="AU303" s="20">
        <v>0.34699999999999998</v>
      </c>
      <c r="AV303" s="20">
        <v>171</v>
      </c>
      <c r="AW303" s="20">
        <v>240</v>
      </c>
      <c r="AX303" s="20">
        <v>0.71299999999999997</v>
      </c>
      <c r="AY303" s="20">
        <v>117</v>
      </c>
      <c r="AZ303" s="20">
        <v>9</v>
      </c>
      <c r="BA303" s="20">
        <v>426</v>
      </c>
      <c r="BB303" s="20">
        <v>32.769230769230766</v>
      </c>
      <c r="BC303" s="20">
        <v>181</v>
      </c>
      <c r="BD303" s="20">
        <v>82</v>
      </c>
      <c r="BE303" s="20">
        <v>35</v>
      </c>
      <c r="BF303" s="20">
        <v>125</v>
      </c>
      <c r="BG303" s="20">
        <v>187</v>
      </c>
      <c r="BH303" s="20">
        <v>76.8</v>
      </c>
      <c r="BI303" s="20">
        <v>70.332999999999998</v>
      </c>
      <c r="BJ303" s="20">
        <v>6.5</v>
      </c>
      <c r="BK303" s="20">
        <v>1.448</v>
      </c>
      <c r="BL303" s="20">
        <v>10.417</v>
      </c>
      <c r="BM303" s="20">
        <v>0.65600000000000003</v>
      </c>
      <c r="BN303" s="20">
        <v>20.399999999999999</v>
      </c>
      <c r="BO303" s="20">
        <v>20</v>
      </c>
      <c r="BP303" s="20">
        <v>2.9</v>
      </c>
      <c r="BQ303" s="20">
        <v>6.833333333333333</v>
      </c>
      <c r="BR303" s="20">
        <v>15.6</v>
      </c>
      <c r="BS303" s="20">
        <v>178</v>
      </c>
      <c r="BT303" s="20">
        <v>0.496</v>
      </c>
      <c r="BU303" s="20">
        <v>-6</v>
      </c>
      <c r="BV303" s="66">
        <v>144</v>
      </c>
      <c r="BW303" s="66">
        <v>161</v>
      </c>
      <c r="BX303" s="66">
        <v>143</v>
      </c>
      <c r="BY303" s="66">
        <v>137</v>
      </c>
      <c r="BZ303" s="66">
        <v>139</v>
      </c>
      <c r="CA303" s="66">
        <v>128.69999999999999</v>
      </c>
      <c r="CB303" s="66">
        <v>178</v>
      </c>
      <c r="CC303" s="66">
        <v>152</v>
      </c>
      <c r="CD303" s="20">
        <v>0.91666666666666596</v>
      </c>
      <c r="CE303" s="20">
        <v>13.3</v>
      </c>
      <c r="CF303" s="20">
        <v>115.7</v>
      </c>
      <c r="CG303" s="20">
        <v>102.4</v>
      </c>
      <c r="CH303" s="20">
        <v>64.8</v>
      </c>
      <c r="CI303" s="20">
        <v>3.2000000000000001E-2</v>
      </c>
      <c r="CJ303" s="20">
        <v>3.15</v>
      </c>
      <c r="CK303" s="20">
        <v>106</v>
      </c>
      <c r="CL303" s="20">
        <v>102.9</v>
      </c>
      <c r="CM303" s="20">
        <v>3.15</v>
      </c>
      <c r="CN303" s="20">
        <v>115.3</v>
      </c>
      <c r="CO303" s="20">
        <v>103.4</v>
      </c>
      <c r="CP303" s="63">
        <v>0.77829999999999999</v>
      </c>
      <c r="CQ303" s="20">
        <v>1.5</v>
      </c>
      <c r="CR303" s="20">
        <v>0.11538461538461539</v>
      </c>
      <c r="CS303" s="20">
        <v>1354</v>
      </c>
      <c r="CT303" s="20">
        <v>11.24</v>
      </c>
      <c r="CU303" s="20">
        <v>1.44</v>
      </c>
      <c r="CV303" s="20">
        <v>932</v>
      </c>
      <c r="CW303" s="20">
        <v>751</v>
      </c>
      <c r="CX303" s="20">
        <v>711</v>
      </c>
      <c r="CY303" s="20">
        <v>0.47399999999999998</v>
      </c>
      <c r="CZ303" s="20">
        <v>126</v>
      </c>
      <c r="DA303" s="20">
        <v>348</v>
      </c>
      <c r="DB303" s="20">
        <v>0.36199999999999999</v>
      </c>
      <c r="DC303" s="20">
        <v>132</v>
      </c>
      <c r="DD303" s="20">
        <v>166</v>
      </c>
      <c r="DE303" s="20">
        <v>0.79500000000000004</v>
      </c>
      <c r="DF303" s="20">
        <v>128</v>
      </c>
      <c r="DG303" s="20">
        <v>9.8461538461538467</v>
      </c>
      <c r="DH303" s="20">
        <v>428</v>
      </c>
      <c r="DI303" s="20">
        <v>32.92307692307692</v>
      </c>
      <c r="DJ303" s="20">
        <v>183</v>
      </c>
      <c r="DK303" s="20">
        <v>78</v>
      </c>
      <c r="DL303" s="20">
        <v>34</v>
      </c>
      <c r="DM303" s="20">
        <v>119</v>
      </c>
      <c r="DN303" s="20">
        <v>157</v>
      </c>
      <c r="DO303" s="20">
        <v>77.7</v>
      </c>
      <c r="DP303" s="20">
        <v>62.582999999999998</v>
      </c>
      <c r="DQ303" s="20">
        <v>15.083</v>
      </c>
      <c r="DR303" s="20">
        <v>1.538</v>
      </c>
      <c r="DS303" s="20">
        <v>9.9169999999999998</v>
      </c>
      <c r="DT303" s="20">
        <v>0.65500000000000003</v>
      </c>
      <c r="DU303" s="20">
        <v>29</v>
      </c>
      <c r="DV303" s="20">
        <v>13.8</v>
      </c>
      <c r="DW303" s="20">
        <v>2.8</v>
      </c>
      <c r="DX303" s="20">
        <v>6.5</v>
      </c>
      <c r="DY303" s="20">
        <v>13.1</v>
      </c>
      <c r="DZ303" s="20">
        <v>13</v>
      </c>
      <c r="EA303" s="20">
        <v>0.64500000000000002</v>
      </c>
      <c r="EB303" s="20">
        <v>0</v>
      </c>
      <c r="EC303" s="66">
        <v>26</v>
      </c>
      <c r="ED303" s="66">
        <v>44</v>
      </c>
      <c r="EE303" s="66">
        <v>19</v>
      </c>
      <c r="EF303" s="66">
        <v>52</v>
      </c>
      <c r="EG303" s="66">
        <v>54</v>
      </c>
      <c r="EH303" s="66">
        <v>31.3</v>
      </c>
      <c r="EI303" s="66">
        <v>13</v>
      </c>
      <c r="EJ303" s="66">
        <v>16</v>
      </c>
      <c r="EK303" s="20">
        <v>10956.800000000001</v>
      </c>
      <c r="EL303" s="20">
        <v>12194.78</v>
      </c>
      <c r="EM303" s="20">
        <v>67.710499999999996</v>
      </c>
      <c r="EN303" s="20">
        <v>67.766166666666663</v>
      </c>
      <c r="EO303" s="20">
        <v>12.402000000000001</v>
      </c>
      <c r="EP303" s="20">
        <v>111.94099999999999</v>
      </c>
      <c r="EQ303" s="21">
        <v>82</v>
      </c>
      <c r="ER303" s="21">
        <v>84</v>
      </c>
      <c r="ES303" s="61" t="s">
        <v>147</v>
      </c>
      <c r="ET303" s="61">
        <v>166</v>
      </c>
      <c r="EU303" s="61">
        <v>-2</v>
      </c>
    </row>
    <row r="304" spans="1:151" x14ac:dyDescent="0.45">
      <c r="A304" s="64">
        <v>45290</v>
      </c>
      <c r="B304" s="21" t="s">
        <v>400</v>
      </c>
      <c r="C304" s="21">
        <v>68</v>
      </c>
      <c r="D304" s="21" t="s">
        <v>269</v>
      </c>
      <c r="E304" s="21">
        <v>186</v>
      </c>
      <c r="F304" s="50" t="s">
        <v>558</v>
      </c>
      <c r="G304" t="s">
        <v>400</v>
      </c>
      <c r="H304" t="s">
        <v>269</v>
      </c>
      <c r="I304" t="s">
        <v>400</v>
      </c>
      <c r="J304" t="s">
        <v>269</v>
      </c>
      <c r="K304" t="s">
        <v>507</v>
      </c>
      <c r="L304" t="s">
        <v>269</v>
      </c>
      <c r="M304" t="s">
        <v>720</v>
      </c>
      <c r="N304" t="s">
        <v>710</v>
      </c>
      <c r="O304" t="s">
        <v>400</v>
      </c>
      <c r="P304" t="s">
        <v>1387</v>
      </c>
      <c r="Q304" t="s">
        <v>507</v>
      </c>
      <c r="R304" t="s">
        <v>486</v>
      </c>
      <c r="S304" t="s">
        <v>236</v>
      </c>
      <c r="T304" t="s">
        <v>84</v>
      </c>
      <c r="U304">
        <v>16</v>
      </c>
      <c r="V304">
        <v>13</v>
      </c>
      <c r="W304" s="20">
        <v>0.4</v>
      </c>
      <c r="X304" s="20">
        <v>-12.54</v>
      </c>
      <c r="Y304" s="20">
        <v>93.6</v>
      </c>
      <c r="Z304" s="20">
        <v>106.1</v>
      </c>
      <c r="AA304" s="20">
        <v>70.900000000000006</v>
      </c>
      <c r="AB304" s="20">
        <v>2.1999999999999999E-2</v>
      </c>
      <c r="AC304" s="20">
        <v>-2.31</v>
      </c>
      <c r="AD304" s="20">
        <v>102.6</v>
      </c>
      <c r="AE304" s="20">
        <v>104.9</v>
      </c>
      <c r="AF304" s="20">
        <v>-2.31</v>
      </c>
      <c r="AG304" s="20">
        <v>92.5</v>
      </c>
      <c r="AH304" s="20">
        <v>106.2</v>
      </c>
      <c r="AI304" s="20">
        <v>0.16919999999999999</v>
      </c>
      <c r="AJ304" s="20">
        <v>-6.6</v>
      </c>
      <c r="AK304" s="20">
        <v>-0.41249999999999998</v>
      </c>
      <c r="AL304" s="20">
        <v>1010</v>
      </c>
      <c r="AM304" s="20">
        <v>-13.04</v>
      </c>
      <c r="AN304" s="20">
        <v>-4.12</v>
      </c>
      <c r="AO304" s="20">
        <v>1085</v>
      </c>
      <c r="AP304" s="20">
        <v>1121</v>
      </c>
      <c r="AQ304" s="20">
        <v>917</v>
      </c>
      <c r="AR304" s="20">
        <v>0.438</v>
      </c>
      <c r="AS304" s="20">
        <v>66</v>
      </c>
      <c r="AT304" s="20">
        <v>218</v>
      </c>
      <c r="AU304" s="20">
        <v>0.30299999999999999</v>
      </c>
      <c r="AV304" s="20">
        <v>215</v>
      </c>
      <c r="AW304" s="20">
        <v>305</v>
      </c>
      <c r="AX304" s="20">
        <v>0.70499999999999996</v>
      </c>
      <c r="AY304" s="20">
        <v>173</v>
      </c>
      <c r="AZ304" s="20">
        <v>10.8125</v>
      </c>
      <c r="BA304" s="20">
        <v>540</v>
      </c>
      <c r="BB304" s="20">
        <v>33.75</v>
      </c>
      <c r="BC304" s="20">
        <v>193</v>
      </c>
      <c r="BD304" s="20">
        <v>134</v>
      </c>
      <c r="BE304" s="20">
        <v>31</v>
      </c>
      <c r="BF304" s="20">
        <v>236</v>
      </c>
      <c r="BG304" s="20">
        <v>252</v>
      </c>
      <c r="BH304" s="20">
        <v>72.3</v>
      </c>
      <c r="BI304" s="20">
        <v>74.733000000000004</v>
      </c>
      <c r="BJ304" s="20">
        <v>-2.4</v>
      </c>
      <c r="BK304" s="20">
        <v>0.81799999999999995</v>
      </c>
      <c r="BL304" s="20">
        <v>15.733000000000001</v>
      </c>
      <c r="BM304" s="20">
        <v>0.56799999999999995</v>
      </c>
      <c r="BN304" s="20">
        <v>14.5</v>
      </c>
      <c r="BO304" s="20">
        <v>20.3</v>
      </c>
      <c r="BP304" s="20">
        <v>2.1</v>
      </c>
      <c r="BQ304" s="20">
        <v>8.9333333333333336</v>
      </c>
      <c r="BR304" s="20">
        <v>16.8</v>
      </c>
      <c r="BS304" s="20">
        <v>279</v>
      </c>
      <c r="BT304" s="20">
        <v>0.436</v>
      </c>
      <c r="BU304" s="20">
        <v>1</v>
      </c>
      <c r="BV304" s="66">
        <v>311</v>
      </c>
      <c r="BW304" s="66">
        <v>319</v>
      </c>
      <c r="BX304" s="66">
        <v>302</v>
      </c>
      <c r="BY304" s="66">
        <v>318</v>
      </c>
      <c r="BZ304" s="66">
        <v>314</v>
      </c>
      <c r="CA304" s="66">
        <v>258.7</v>
      </c>
      <c r="CB304" s="66">
        <v>279</v>
      </c>
      <c r="CC304" s="66">
        <v>336</v>
      </c>
      <c r="CD304" s="20">
        <v>0.41666666666666702</v>
      </c>
      <c r="CE304" s="20">
        <v>-3.96</v>
      </c>
      <c r="CF304" s="20">
        <v>100.4</v>
      </c>
      <c r="CG304" s="20">
        <v>104.4</v>
      </c>
      <c r="CH304" s="20">
        <v>70.400000000000006</v>
      </c>
      <c r="CI304" s="20">
        <v>-0.16900000000000001</v>
      </c>
      <c r="CJ304" s="20">
        <v>-7.1</v>
      </c>
      <c r="CK304" s="20">
        <v>99.1</v>
      </c>
      <c r="CL304" s="20">
        <v>106.2</v>
      </c>
      <c r="CM304" s="20">
        <v>-4.49</v>
      </c>
      <c r="CN304" s="20">
        <v>101.2</v>
      </c>
      <c r="CO304" s="20">
        <v>104</v>
      </c>
      <c r="CP304" s="63">
        <v>0.42399999999999999</v>
      </c>
      <c r="CQ304" s="20">
        <v>-5.2</v>
      </c>
      <c r="CR304" s="20">
        <v>-0.4</v>
      </c>
      <c r="CS304" s="20">
        <v>1113</v>
      </c>
      <c r="CT304" s="20">
        <v>-5.03</v>
      </c>
      <c r="CU304" s="20">
        <v>-8.2799999999999994</v>
      </c>
      <c r="CV304" s="20">
        <v>887</v>
      </c>
      <c r="CW304" s="20">
        <v>848</v>
      </c>
      <c r="CX304" s="20">
        <v>722</v>
      </c>
      <c r="CY304" s="20">
        <v>0.46500000000000002</v>
      </c>
      <c r="CZ304" s="20">
        <v>73</v>
      </c>
      <c r="DA304" s="20">
        <v>230</v>
      </c>
      <c r="DB304" s="20">
        <v>0.317</v>
      </c>
      <c r="DC304" s="20">
        <v>142</v>
      </c>
      <c r="DD304" s="20">
        <v>203</v>
      </c>
      <c r="DE304" s="20">
        <v>0.7</v>
      </c>
      <c r="DF304" s="20">
        <v>138</v>
      </c>
      <c r="DG304" s="20">
        <v>10.615384615384615</v>
      </c>
      <c r="DH304" s="20">
        <v>432</v>
      </c>
      <c r="DI304" s="20">
        <v>33.230769230769234</v>
      </c>
      <c r="DJ304" s="20">
        <v>177</v>
      </c>
      <c r="DK304" s="20">
        <v>102</v>
      </c>
      <c r="DL304" s="20">
        <v>51</v>
      </c>
      <c r="DM304" s="20">
        <v>178</v>
      </c>
      <c r="DN304" s="20">
        <v>211</v>
      </c>
      <c r="DO304" s="20">
        <v>73.900000000000006</v>
      </c>
      <c r="DP304" s="20">
        <v>70.667000000000002</v>
      </c>
      <c r="DQ304" s="20">
        <v>3.25</v>
      </c>
      <c r="DR304" s="20">
        <v>0.99399999999999999</v>
      </c>
      <c r="DS304" s="20">
        <v>14.833</v>
      </c>
      <c r="DT304" s="20">
        <v>0.57299999999999995</v>
      </c>
      <c r="DU304" s="20">
        <v>19.2</v>
      </c>
      <c r="DV304" s="20">
        <v>16.899999999999999</v>
      </c>
      <c r="DW304" s="20">
        <v>4.2</v>
      </c>
      <c r="DX304" s="20">
        <v>8.5</v>
      </c>
      <c r="DY304" s="20">
        <v>17.600000000000001</v>
      </c>
      <c r="DZ304" s="20">
        <v>301</v>
      </c>
      <c r="EA304" s="20">
        <v>0.41899999999999998</v>
      </c>
      <c r="EB304" s="20">
        <v>0</v>
      </c>
      <c r="EC304" s="66">
        <v>227</v>
      </c>
      <c r="ED304" s="66">
        <v>238</v>
      </c>
      <c r="EE304" s="66">
        <v>271</v>
      </c>
      <c r="EF304" s="66">
        <v>190</v>
      </c>
      <c r="EG304" s="66">
        <v>220</v>
      </c>
      <c r="EH304" s="66">
        <v>205.8</v>
      </c>
      <c r="EI304" s="66">
        <v>302</v>
      </c>
      <c r="EJ304" s="66">
        <v>237</v>
      </c>
      <c r="EK304" s="20">
        <v>9771.84</v>
      </c>
      <c r="EL304" s="20">
        <v>10652.44</v>
      </c>
      <c r="EM304" s="20">
        <v>133.73050000000001</v>
      </c>
      <c r="EN304" s="20">
        <v>132.50813333333335</v>
      </c>
      <c r="EO304" s="20">
        <v>11.76</v>
      </c>
      <c r="EP304" s="20">
        <v>148.755</v>
      </c>
      <c r="EQ304" s="21">
        <v>77</v>
      </c>
      <c r="ER304" s="21">
        <v>73</v>
      </c>
      <c r="ES304" s="61" t="s">
        <v>400</v>
      </c>
      <c r="ET304" s="61">
        <v>150</v>
      </c>
      <c r="EU304" s="61">
        <v>4</v>
      </c>
    </row>
    <row r="305" spans="1:151" x14ac:dyDescent="0.45">
      <c r="A305" s="64">
        <v>45291</v>
      </c>
      <c r="B305" s="21" t="s">
        <v>399</v>
      </c>
      <c r="C305" s="21">
        <v>106</v>
      </c>
      <c r="D305" s="21" t="s">
        <v>267</v>
      </c>
      <c r="E305" s="21">
        <v>247</v>
      </c>
      <c r="F305" s="50" t="s">
        <v>558</v>
      </c>
      <c r="G305" t="s">
        <v>399</v>
      </c>
      <c r="H305" t="s">
        <v>267</v>
      </c>
      <c r="I305" t="s">
        <v>399</v>
      </c>
      <c r="J305" t="s">
        <v>267</v>
      </c>
      <c r="K305" t="s">
        <v>399</v>
      </c>
      <c r="L305" t="s">
        <v>267</v>
      </c>
      <c r="M305" t="s">
        <v>614</v>
      </c>
      <c r="N305" t="s">
        <v>604</v>
      </c>
      <c r="O305" t="s">
        <v>399</v>
      </c>
      <c r="P305" t="s">
        <v>267</v>
      </c>
      <c r="Q305" t="s">
        <v>399</v>
      </c>
      <c r="R305" t="s">
        <v>267</v>
      </c>
      <c r="S305" t="s">
        <v>166</v>
      </c>
      <c r="T305" t="s">
        <v>166</v>
      </c>
      <c r="U305">
        <v>14</v>
      </c>
      <c r="V305">
        <v>14</v>
      </c>
      <c r="W305" s="20">
        <v>0.5</v>
      </c>
      <c r="X305" s="20">
        <v>-8.7100000000000009</v>
      </c>
      <c r="Y305" s="20">
        <v>99.4</v>
      </c>
      <c r="Z305" s="20">
        <v>108.1</v>
      </c>
      <c r="AA305" s="20">
        <v>65.5</v>
      </c>
      <c r="AB305" s="20">
        <v>0.05</v>
      </c>
      <c r="AC305" s="20">
        <v>-0.19</v>
      </c>
      <c r="AD305" s="20">
        <v>103.9</v>
      </c>
      <c r="AE305" s="20">
        <v>104.1</v>
      </c>
      <c r="AF305" s="20">
        <v>1.36</v>
      </c>
      <c r="AG305" s="20">
        <v>99.5</v>
      </c>
      <c r="AH305" s="20">
        <v>107.2</v>
      </c>
      <c r="AI305" s="20">
        <v>0.29720000000000002</v>
      </c>
      <c r="AJ305" s="20">
        <v>-4.3</v>
      </c>
      <c r="AK305" s="20">
        <v>-0.30714285714285711</v>
      </c>
      <c r="AL305" s="20">
        <v>1085</v>
      </c>
      <c r="AM305" s="20">
        <v>-5.49</v>
      </c>
      <c r="AN305" s="20">
        <v>0.26</v>
      </c>
      <c r="AO305" s="20">
        <v>914</v>
      </c>
      <c r="AP305" s="20">
        <v>934</v>
      </c>
      <c r="AQ305" s="20">
        <v>742</v>
      </c>
      <c r="AR305" s="20">
        <v>0.45300000000000001</v>
      </c>
      <c r="AS305" s="20">
        <v>111</v>
      </c>
      <c r="AT305" s="20">
        <v>335</v>
      </c>
      <c r="AU305" s="20">
        <v>0.33100000000000002</v>
      </c>
      <c r="AV305" s="20">
        <v>131</v>
      </c>
      <c r="AW305" s="20">
        <v>189</v>
      </c>
      <c r="AX305" s="20">
        <v>0.69299999999999995</v>
      </c>
      <c r="AY305" s="20">
        <v>117</v>
      </c>
      <c r="AZ305" s="20">
        <v>8.3571428571428577</v>
      </c>
      <c r="BA305" s="20">
        <v>462</v>
      </c>
      <c r="BB305" s="20">
        <v>33</v>
      </c>
      <c r="BC305" s="20">
        <v>167</v>
      </c>
      <c r="BD305" s="20">
        <v>69</v>
      </c>
      <c r="BE305" s="20">
        <v>36</v>
      </c>
      <c r="BF305" s="20">
        <v>188</v>
      </c>
      <c r="BG305" s="20">
        <v>243</v>
      </c>
      <c r="BH305" s="20">
        <v>65.3</v>
      </c>
      <c r="BI305" s="20">
        <v>66.713999999999999</v>
      </c>
      <c r="BJ305" s="20">
        <v>-1.429</v>
      </c>
      <c r="BK305" s="20">
        <v>0.88800000000000001</v>
      </c>
      <c r="BL305" s="20">
        <v>13.429</v>
      </c>
      <c r="BM305" s="20">
        <v>0.36699999999999999</v>
      </c>
      <c r="BN305" s="20">
        <v>23.9</v>
      </c>
      <c r="BO305" s="20">
        <v>13.5</v>
      </c>
      <c r="BP305" s="20">
        <v>2.6</v>
      </c>
      <c r="BQ305" s="20">
        <v>4.9285714285714288</v>
      </c>
      <c r="BR305" s="20">
        <v>17.399999999999999</v>
      </c>
      <c r="BS305" s="20">
        <v>199</v>
      </c>
      <c r="BT305" s="20">
        <v>0.48299999999999998</v>
      </c>
      <c r="BU305" s="20">
        <v>-2</v>
      </c>
      <c r="BV305" s="66">
        <v>244</v>
      </c>
      <c r="BW305" s="66">
        <v>284</v>
      </c>
      <c r="BX305" s="66">
        <v>234</v>
      </c>
      <c r="BY305" s="66">
        <v>312</v>
      </c>
      <c r="BZ305" s="66">
        <v>274</v>
      </c>
      <c r="CA305" s="66">
        <v>228.7</v>
      </c>
      <c r="CB305" s="66">
        <v>201</v>
      </c>
      <c r="CC305" s="66">
        <v>288</v>
      </c>
      <c r="CD305" s="20">
        <v>0.28571428571428598</v>
      </c>
      <c r="CE305" s="20">
        <v>-9.8000000000000007</v>
      </c>
      <c r="CF305" s="20">
        <v>98.4</v>
      </c>
      <c r="CG305" s="20">
        <v>108.2</v>
      </c>
      <c r="CH305" s="20">
        <v>71.3</v>
      </c>
      <c r="CI305" s="20">
        <v>-4.2999999999999997E-2</v>
      </c>
      <c r="CJ305" s="20">
        <v>-0.83</v>
      </c>
      <c r="CK305" s="20">
        <v>105.3</v>
      </c>
      <c r="CL305" s="20">
        <v>106.1</v>
      </c>
      <c r="CM305" s="20">
        <v>-0.16</v>
      </c>
      <c r="CN305" s="20">
        <v>98.1</v>
      </c>
      <c r="CO305" s="20">
        <v>108</v>
      </c>
      <c r="CP305" s="63">
        <v>0.24940000000000001</v>
      </c>
      <c r="CQ305" s="20">
        <v>-7.4</v>
      </c>
      <c r="CR305" s="20">
        <v>-0.52857142857142858</v>
      </c>
      <c r="CS305" s="20">
        <v>991</v>
      </c>
      <c r="CT305" s="20">
        <v>-7.94</v>
      </c>
      <c r="CU305" s="20">
        <v>-1.69</v>
      </c>
      <c r="CV305" s="20">
        <v>1016</v>
      </c>
      <c r="CW305" s="20">
        <v>1032</v>
      </c>
      <c r="CX305" s="20">
        <v>844</v>
      </c>
      <c r="CY305" s="20">
        <v>0.432</v>
      </c>
      <c r="CZ305" s="20">
        <v>102</v>
      </c>
      <c r="DA305" s="20">
        <v>318</v>
      </c>
      <c r="DB305" s="20">
        <v>0.32100000000000001</v>
      </c>
      <c r="DC305" s="20">
        <v>184</v>
      </c>
      <c r="DD305" s="20">
        <v>257</v>
      </c>
      <c r="DE305" s="20">
        <v>0.71599999999999997</v>
      </c>
      <c r="DF305" s="20">
        <v>167</v>
      </c>
      <c r="DG305" s="20">
        <v>11.928571428571429</v>
      </c>
      <c r="DH305" s="20">
        <v>501</v>
      </c>
      <c r="DI305" s="20">
        <v>35.785714285714285</v>
      </c>
      <c r="DJ305" s="20">
        <v>172</v>
      </c>
      <c r="DK305" s="20">
        <v>86</v>
      </c>
      <c r="DL305" s="20">
        <v>34</v>
      </c>
      <c r="DM305" s="20">
        <v>203</v>
      </c>
      <c r="DN305" s="20">
        <v>252</v>
      </c>
      <c r="DO305" s="20">
        <v>72.599999999999994</v>
      </c>
      <c r="DP305" s="20">
        <v>73.713999999999999</v>
      </c>
      <c r="DQ305" s="20">
        <v>-1.143</v>
      </c>
      <c r="DR305" s="20">
        <v>0.84699999999999998</v>
      </c>
      <c r="DS305" s="20">
        <v>14.5</v>
      </c>
      <c r="DT305" s="20">
        <v>0.42399999999999999</v>
      </c>
      <c r="DU305" s="20">
        <v>22.7</v>
      </c>
      <c r="DV305" s="20">
        <v>18.399999999999999</v>
      </c>
      <c r="DW305" s="20">
        <v>2.4</v>
      </c>
      <c r="DX305" s="20">
        <v>6.1428571428571432</v>
      </c>
      <c r="DY305" s="20">
        <v>18</v>
      </c>
      <c r="DZ305" s="20">
        <v>325</v>
      </c>
      <c r="EA305" s="20">
        <v>0.40799999999999997</v>
      </c>
      <c r="EB305" s="20">
        <v>-2</v>
      </c>
      <c r="EC305" s="66">
        <v>286</v>
      </c>
      <c r="ED305" s="66">
        <v>299</v>
      </c>
      <c r="EE305" s="66">
        <v>336</v>
      </c>
      <c r="EF305" s="66">
        <v>279</v>
      </c>
      <c r="EG305" s="66">
        <v>288</v>
      </c>
      <c r="EH305" s="66">
        <v>248.8</v>
      </c>
      <c r="EI305" s="66">
        <v>325</v>
      </c>
      <c r="EJ305" s="66">
        <v>298</v>
      </c>
      <c r="EK305" s="20">
        <v>10755.080000000002</v>
      </c>
      <c r="EL305" s="20">
        <v>10637.04</v>
      </c>
      <c r="EM305" s="20">
        <v>82.492428571428576</v>
      </c>
      <c r="EN305" s="20">
        <v>71.464285714285722</v>
      </c>
      <c r="EO305" s="20">
        <v>12.458399999999999</v>
      </c>
      <c r="EP305" s="20">
        <v>174.636</v>
      </c>
      <c r="EQ305" s="21">
        <v>78</v>
      </c>
      <c r="ER305" s="21">
        <v>61</v>
      </c>
      <c r="ES305" s="61" t="s">
        <v>399</v>
      </c>
      <c r="ET305" s="61">
        <v>139</v>
      </c>
      <c r="EU305" s="61">
        <v>17</v>
      </c>
    </row>
    <row r="306" spans="1:151" x14ac:dyDescent="0.45">
      <c r="A306" s="64">
        <v>45291</v>
      </c>
      <c r="B306" s="21" t="s">
        <v>52</v>
      </c>
      <c r="C306" s="21">
        <v>221</v>
      </c>
      <c r="D306" s="21" t="s">
        <v>392</v>
      </c>
      <c r="E306" s="21">
        <v>181</v>
      </c>
      <c r="F306" s="50" t="s">
        <v>558</v>
      </c>
      <c r="G306" t="s">
        <v>52</v>
      </c>
      <c r="H306" t="s">
        <v>392</v>
      </c>
      <c r="I306" t="s">
        <v>52</v>
      </c>
      <c r="J306" t="s">
        <v>392</v>
      </c>
      <c r="K306" t="s">
        <v>52</v>
      </c>
      <c r="L306" t="s">
        <v>392</v>
      </c>
      <c r="M306" t="s">
        <v>52</v>
      </c>
      <c r="N306" t="s">
        <v>392</v>
      </c>
      <c r="O306" t="s">
        <v>52</v>
      </c>
      <c r="P306" t="s">
        <v>392</v>
      </c>
      <c r="Q306" t="s">
        <v>52</v>
      </c>
      <c r="R306" t="s">
        <v>392</v>
      </c>
      <c r="S306" t="s">
        <v>21</v>
      </c>
      <c r="T306" t="s">
        <v>118</v>
      </c>
      <c r="U306">
        <v>12</v>
      </c>
      <c r="V306">
        <v>12</v>
      </c>
      <c r="W306" s="20">
        <v>0.91666666666666596</v>
      </c>
      <c r="X306" s="20">
        <v>19.47</v>
      </c>
      <c r="Y306" s="20">
        <v>112.2</v>
      </c>
      <c r="Z306" s="20">
        <v>92.8</v>
      </c>
      <c r="AA306" s="20">
        <v>70.2</v>
      </c>
      <c r="AB306" s="20">
        <v>2.1999999999999999E-2</v>
      </c>
      <c r="AC306" s="20">
        <v>-5.69</v>
      </c>
      <c r="AD306" s="20">
        <v>101.6</v>
      </c>
      <c r="AE306" s="20">
        <v>107.3</v>
      </c>
      <c r="AF306" s="20">
        <v>-5.69</v>
      </c>
      <c r="AG306" s="20">
        <v>109.9</v>
      </c>
      <c r="AH306" s="20">
        <v>93.3</v>
      </c>
      <c r="AI306" s="20">
        <v>0.86739999999999995</v>
      </c>
      <c r="AJ306" s="20">
        <v>1.5</v>
      </c>
      <c r="AK306" s="20">
        <v>0.125</v>
      </c>
      <c r="AL306" s="20">
        <v>1389</v>
      </c>
      <c r="AM306" s="20">
        <v>16.71</v>
      </c>
      <c r="AN306" s="20">
        <v>-2.87</v>
      </c>
      <c r="AO306" s="20">
        <v>1001</v>
      </c>
      <c r="AP306" s="20">
        <v>766</v>
      </c>
      <c r="AQ306" s="20">
        <v>713</v>
      </c>
      <c r="AR306" s="20">
        <v>0.502</v>
      </c>
      <c r="AS306" s="20">
        <v>94</v>
      </c>
      <c r="AT306" s="20">
        <v>266</v>
      </c>
      <c r="AU306" s="20">
        <v>0.35299999999999998</v>
      </c>
      <c r="AV306" s="20">
        <v>191</v>
      </c>
      <c r="AW306" s="20">
        <v>250</v>
      </c>
      <c r="AX306" s="20">
        <v>0.76400000000000001</v>
      </c>
      <c r="AY306" s="20">
        <v>135</v>
      </c>
      <c r="AZ306" s="20">
        <v>11.25</v>
      </c>
      <c r="BA306" s="20">
        <v>471</v>
      </c>
      <c r="BB306" s="20">
        <v>39.25</v>
      </c>
      <c r="BC306" s="20">
        <v>168</v>
      </c>
      <c r="BD306" s="20">
        <v>92</v>
      </c>
      <c r="BE306" s="20">
        <v>49</v>
      </c>
      <c r="BF306" s="20">
        <v>159</v>
      </c>
      <c r="BG306" s="20">
        <v>181</v>
      </c>
      <c r="BH306" s="20">
        <v>83.4</v>
      </c>
      <c r="BI306" s="20">
        <v>63.832999999999998</v>
      </c>
      <c r="BJ306" s="20">
        <v>19.582999999999998</v>
      </c>
      <c r="BK306" s="20">
        <v>1.0569999999999999</v>
      </c>
      <c r="BL306" s="20">
        <v>13.25</v>
      </c>
      <c r="BM306" s="20">
        <v>0.57899999999999996</v>
      </c>
      <c r="BN306" s="20">
        <v>22.2</v>
      </c>
      <c r="BO306" s="20">
        <v>20.8</v>
      </c>
      <c r="BP306" s="20">
        <v>4.0999999999999996</v>
      </c>
      <c r="BQ306" s="20">
        <v>7.666666666666667</v>
      </c>
      <c r="BR306" s="20">
        <v>15.1</v>
      </c>
      <c r="BS306" s="20">
        <v>53</v>
      </c>
      <c r="BT306" s="20">
        <v>0.57899999999999996</v>
      </c>
      <c r="BU306" s="20">
        <v>-1</v>
      </c>
      <c r="BV306" s="66">
        <v>30</v>
      </c>
      <c r="BW306" s="66">
        <v>46</v>
      </c>
      <c r="BX306" s="66">
        <v>16</v>
      </c>
      <c r="BY306" s="66">
        <v>26</v>
      </c>
      <c r="BZ306" s="66">
        <v>24</v>
      </c>
      <c r="CA306" s="66">
        <v>23.7</v>
      </c>
      <c r="CB306" s="66">
        <v>53</v>
      </c>
      <c r="CC306" s="66">
        <v>73</v>
      </c>
      <c r="CD306" s="20">
        <v>0.58333333333333304</v>
      </c>
      <c r="CE306" s="20">
        <v>-4.72</v>
      </c>
      <c r="CF306" s="20">
        <v>102.5</v>
      </c>
      <c r="CG306" s="20">
        <v>107.3</v>
      </c>
      <c r="CH306" s="20">
        <v>69.5</v>
      </c>
      <c r="CI306" s="20">
        <v>0.129</v>
      </c>
      <c r="CJ306" s="20">
        <v>-1.31</v>
      </c>
      <c r="CK306" s="20">
        <v>104.1</v>
      </c>
      <c r="CL306" s="20">
        <v>105.4</v>
      </c>
      <c r="CM306" s="20">
        <v>-1.31</v>
      </c>
      <c r="CN306" s="20">
        <v>102.7</v>
      </c>
      <c r="CO306" s="20">
        <v>106</v>
      </c>
      <c r="CP306" s="63">
        <v>0.41120000000000001</v>
      </c>
      <c r="CQ306" s="20">
        <v>-2.6</v>
      </c>
      <c r="CR306" s="20">
        <v>-0.21666666666666667</v>
      </c>
      <c r="CS306" s="20">
        <v>1169</v>
      </c>
      <c r="CT306" s="20">
        <v>-2.56</v>
      </c>
      <c r="CU306" s="20">
        <v>-1.48</v>
      </c>
      <c r="CV306" s="20">
        <v>872</v>
      </c>
      <c r="CW306" s="20">
        <v>885</v>
      </c>
      <c r="CX306" s="20">
        <v>701</v>
      </c>
      <c r="CY306" s="20">
        <v>0.438</v>
      </c>
      <c r="CZ306" s="20">
        <v>97</v>
      </c>
      <c r="DA306" s="20">
        <v>248</v>
      </c>
      <c r="DB306" s="20">
        <v>0.39100000000000001</v>
      </c>
      <c r="DC306" s="20">
        <v>161</v>
      </c>
      <c r="DD306" s="20">
        <v>230</v>
      </c>
      <c r="DE306" s="20">
        <v>0.7</v>
      </c>
      <c r="DF306" s="20">
        <v>125</v>
      </c>
      <c r="DG306" s="20">
        <v>10.416666666666666</v>
      </c>
      <c r="DH306" s="20">
        <v>411</v>
      </c>
      <c r="DI306" s="20">
        <v>34.25</v>
      </c>
      <c r="DJ306" s="20">
        <v>157</v>
      </c>
      <c r="DK306" s="20">
        <v>93</v>
      </c>
      <c r="DL306" s="20">
        <v>34</v>
      </c>
      <c r="DM306" s="20">
        <v>148</v>
      </c>
      <c r="DN306" s="20">
        <v>211</v>
      </c>
      <c r="DO306" s="20">
        <v>72.7</v>
      </c>
      <c r="DP306" s="20">
        <v>73.75</v>
      </c>
      <c r="DQ306" s="20">
        <v>-1.083</v>
      </c>
      <c r="DR306" s="20">
        <v>1.0609999999999999</v>
      </c>
      <c r="DS306" s="20">
        <v>12.333</v>
      </c>
      <c r="DT306" s="20">
        <v>0.628</v>
      </c>
      <c r="DU306" s="20">
        <v>20.7</v>
      </c>
      <c r="DV306" s="20">
        <v>19.2</v>
      </c>
      <c r="DW306" s="20">
        <v>2.8</v>
      </c>
      <c r="DX306" s="20">
        <v>7.75</v>
      </c>
      <c r="DY306" s="20">
        <v>17.600000000000001</v>
      </c>
      <c r="DZ306" s="20">
        <v>136</v>
      </c>
      <c r="EA306" s="20">
        <v>0.52400000000000002</v>
      </c>
      <c r="EB306" s="20">
        <v>3</v>
      </c>
      <c r="EC306" s="66">
        <v>176</v>
      </c>
      <c r="ED306" s="66">
        <v>210</v>
      </c>
      <c r="EE306" s="66">
        <v>152</v>
      </c>
      <c r="EF306" s="66">
        <v>239</v>
      </c>
      <c r="EG306" s="66">
        <v>233</v>
      </c>
      <c r="EH306" s="66">
        <v>158.80000000000001</v>
      </c>
      <c r="EI306" s="66">
        <v>136</v>
      </c>
      <c r="EJ306" s="66">
        <v>194</v>
      </c>
      <c r="EK306" s="20">
        <v>12039.06</v>
      </c>
      <c r="EL306" s="20">
        <v>9512</v>
      </c>
      <c r="EM306" s="20">
        <v>102.6875</v>
      </c>
      <c r="EN306" s="20">
        <v>94.553000000000011</v>
      </c>
      <c r="EO306" s="20">
        <v>10.569999999999999</v>
      </c>
      <c r="EP306" s="20">
        <v>161.20400000000001</v>
      </c>
      <c r="EQ306" s="21">
        <v>72</v>
      </c>
      <c r="ER306" s="21">
        <v>56</v>
      </c>
      <c r="ES306" s="61" t="s">
        <v>52</v>
      </c>
      <c r="ET306" s="61">
        <v>128</v>
      </c>
      <c r="EU306" s="61">
        <v>16</v>
      </c>
    </row>
    <row r="307" spans="1:151" x14ac:dyDescent="0.45">
      <c r="A307" s="64">
        <v>45291</v>
      </c>
      <c r="B307" s="21" t="s">
        <v>165</v>
      </c>
      <c r="C307" s="21">
        <v>362</v>
      </c>
      <c r="D307" s="21" t="s">
        <v>331</v>
      </c>
      <c r="E307" s="21">
        <v>218</v>
      </c>
      <c r="F307" s="50" t="s">
        <v>558</v>
      </c>
      <c r="G307" t="s">
        <v>165</v>
      </c>
      <c r="H307" t="s">
        <v>331</v>
      </c>
      <c r="I307" t="s">
        <v>165</v>
      </c>
      <c r="J307" t="s">
        <v>331</v>
      </c>
      <c r="K307" t="s">
        <v>441</v>
      </c>
      <c r="L307" t="s">
        <v>331</v>
      </c>
      <c r="M307" t="s">
        <v>637</v>
      </c>
      <c r="N307" t="s">
        <v>331</v>
      </c>
      <c r="O307" t="s">
        <v>165</v>
      </c>
      <c r="P307" t="s">
        <v>331</v>
      </c>
      <c r="Q307" t="s">
        <v>441</v>
      </c>
      <c r="R307" t="s">
        <v>331</v>
      </c>
      <c r="S307" t="s">
        <v>166</v>
      </c>
      <c r="T307" t="s">
        <v>166</v>
      </c>
      <c r="U307">
        <v>13</v>
      </c>
      <c r="V307">
        <v>14</v>
      </c>
      <c r="W307" s="20">
        <v>0.76923076923076905</v>
      </c>
      <c r="X307" s="20">
        <v>2.38</v>
      </c>
      <c r="Y307" s="20">
        <v>104.8</v>
      </c>
      <c r="Z307" s="20">
        <v>102.5</v>
      </c>
      <c r="AA307" s="20">
        <v>70.8</v>
      </c>
      <c r="AB307" s="20">
        <v>0.108</v>
      </c>
      <c r="AC307" s="20">
        <v>0.14000000000000001</v>
      </c>
      <c r="AD307" s="20">
        <v>105.5</v>
      </c>
      <c r="AE307" s="20">
        <v>105.4</v>
      </c>
      <c r="AF307" s="20">
        <v>2.06</v>
      </c>
      <c r="AG307" s="20">
        <v>104.6</v>
      </c>
      <c r="AH307" s="20">
        <v>103</v>
      </c>
      <c r="AI307" s="20">
        <v>0.54449999999999998</v>
      </c>
      <c r="AJ307" s="20">
        <v>-1.1000000000000001</v>
      </c>
      <c r="AK307" s="20">
        <v>-8.461538461538462E-2</v>
      </c>
      <c r="AL307" s="20">
        <v>1235</v>
      </c>
      <c r="AM307" s="20">
        <v>1.31</v>
      </c>
      <c r="AN307" s="20">
        <v>-0.69</v>
      </c>
      <c r="AO307" s="20">
        <v>1060</v>
      </c>
      <c r="AP307" s="20">
        <v>883</v>
      </c>
      <c r="AQ307" s="20">
        <v>850</v>
      </c>
      <c r="AR307" s="20">
        <v>0.46700000000000003</v>
      </c>
      <c r="AS307" s="20">
        <v>114</v>
      </c>
      <c r="AT307" s="20">
        <v>347</v>
      </c>
      <c r="AU307" s="20">
        <v>0.32900000000000001</v>
      </c>
      <c r="AV307" s="20">
        <v>152</v>
      </c>
      <c r="AW307" s="20">
        <v>209</v>
      </c>
      <c r="AX307" s="20">
        <v>0.72699999999999998</v>
      </c>
      <c r="AY307" s="20">
        <v>164</v>
      </c>
      <c r="AZ307" s="20">
        <v>12.615384615384615</v>
      </c>
      <c r="BA307" s="20">
        <v>547</v>
      </c>
      <c r="BB307" s="20">
        <v>42.07692307692308</v>
      </c>
      <c r="BC307" s="20">
        <v>207</v>
      </c>
      <c r="BD307" s="20">
        <v>84</v>
      </c>
      <c r="BE307" s="20">
        <v>64</v>
      </c>
      <c r="BF307" s="20">
        <v>151</v>
      </c>
      <c r="BG307" s="20">
        <v>197</v>
      </c>
      <c r="BH307" s="20">
        <v>81.5</v>
      </c>
      <c r="BI307" s="20">
        <v>67.923000000000002</v>
      </c>
      <c r="BJ307" s="20">
        <v>13.615</v>
      </c>
      <c r="BK307" s="20">
        <v>1.371</v>
      </c>
      <c r="BL307" s="20">
        <v>11.615</v>
      </c>
      <c r="BM307" s="20">
        <v>0.55600000000000005</v>
      </c>
      <c r="BN307" s="20">
        <v>26.7</v>
      </c>
      <c r="BO307" s="20">
        <v>16.100000000000001</v>
      </c>
      <c r="BP307" s="20">
        <v>4.9000000000000004</v>
      </c>
      <c r="BQ307" s="20">
        <v>6.4615384615384617</v>
      </c>
      <c r="BR307" s="20">
        <v>15.2</v>
      </c>
      <c r="BS307" s="20">
        <v>108</v>
      </c>
      <c r="BT307" s="20">
        <v>0.54200000000000004</v>
      </c>
      <c r="BU307" s="20">
        <v>5</v>
      </c>
      <c r="BV307" s="66">
        <v>103</v>
      </c>
      <c r="BW307" s="66">
        <v>108</v>
      </c>
      <c r="BX307" s="66">
        <v>84</v>
      </c>
      <c r="BY307" s="66">
        <v>134</v>
      </c>
      <c r="BZ307" s="66">
        <v>133</v>
      </c>
      <c r="CA307" s="66">
        <v>99.3</v>
      </c>
      <c r="CB307" s="66">
        <v>109</v>
      </c>
      <c r="CC307" s="66">
        <v>94</v>
      </c>
      <c r="CD307" s="20">
        <v>0.42857142857142899</v>
      </c>
      <c r="CE307" s="20">
        <v>0.73</v>
      </c>
      <c r="CF307" s="20">
        <v>106.1</v>
      </c>
      <c r="CG307" s="20">
        <v>105.4</v>
      </c>
      <c r="CH307" s="20">
        <v>68.5</v>
      </c>
      <c r="CI307" s="20">
        <v>8.0000000000000002E-3</v>
      </c>
      <c r="CJ307" s="20">
        <v>6.62</v>
      </c>
      <c r="CK307" s="20">
        <v>108.1</v>
      </c>
      <c r="CL307" s="20">
        <v>101.5</v>
      </c>
      <c r="CM307" s="20">
        <v>9.9700000000000006</v>
      </c>
      <c r="CN307" s="20">
        <v>108</v>
      </c>
      <c r="CO307" s="20">
        <v>104</v>
      </c>
      <c r="CP307" s="63">
        <v>0.60460000000000003</v>
      </c>
      <c r="CQ307" s="20">
        <v>-3.3</v>
      </c>
      <c r="CR307" s="20">
        <v>-0.23571428571428571</v>
      </c>
      <c r="CS307" s="20">
        <v>1197</v>
      </c>
      <c r="CT307" s="20">
        <v>2.66</v>
      </c>
      <c r="CU307" s="20">
        <v>5.09</v>
      </c>
      <c r="CV307" s="20">
        <v>997</v>
      </c>
      <c r="CW307" s="20">
        <v>1031</v>
      </c>
      <c r="CX307" s="20">
        <v>845</v>
      </c>
      <c r="CY307" s="20">
        <v>0.438</v>
      </c>
      <c r="CZ307" s="20">
        <v>105</v>
      </c>
      <c r="DA307" s="20">
        <v>330</v>
      </c>
      <c r="DB307" s="20">
        <v>0.318</v>
      </c>
      <c r="DC307" s="20">
        <v>152</v>
      </c>
      <c r="DD307" s="20">
        <v>216</v>
      </c>
      <c r="DE307" s="20">
        <v>0.70399999999999996</v>
      </c>
      <c r="DF307" s="20">
        <v>149</v>
      </c>
      <c r="DG307" s="20">
        <v>10.642857142857142</v>
      </c>
      <c r="DH307" s="20">
        <v>476</v>
      </c>
      <c r="DI307" s="20">
        <v>34</v>
      </c>
      <c r="DJ307" s="20">
        <v>171</v>
      </c>
      <c r="DK307" s="20">
        <v>100</v>
      </c>
      <c r="DL307" s="20">
        <v>28</v>
      </c>
      <c r="DM307" s="20">
        <v>159</v>
      </c>
      <c r="DN307" s="20">
        <v>225</v>
      </c>
      <c r="DO307" s="20">
        <v>71.2</v>
      </c>
      <c r="DP307" s="20">
        <v>73.643000000000001</v>
      </c>
      <c r="DQ307" s="20">
        <v>-2.4289999999999998</v>
      </c>
      <c r="DR307" s="20">
        <v>1.075</v>
      </c>
      <c r="DS307" s="20">
        <v>11.356999999999999</v>
      </c>
      <c r="DT307" s="20">
        <v>0.629</v>
      </c>
      <c r="DU307" s="20">
        <v>23.6</v>
      </c>
      <c r="DV307" s="20">
        <v>15.4</v>
      </c>
      <c r="DW307" s="20">
        <v>2</v>
      </c>
      <c r="DX307" s="20">
        <v>7.1428571428571432</v>
      </c>
      <c r="DY307" s="20">
        <v>16.100000000000001</v>
      </c>
      <c r="DZ307" s="20">
        <v>87</v>
      </c>
      <c r="EA307" s="20">
        <v>0.55500000000000005</v>
      </c>
      <c r="EB307" s="20">
        <v>9</v>
      </c>
      <c r="EC307" s="66">
        <v>134</v>
      </c>
      <c r="ED307" s="66">
        <v>207</v>
      </c>
      <c r="EE307" s="66">
        <v>163</v>
      </c>
      <c r="EF307" s="66">
        <v>142</v>
      </c>
      <c r="EG307" s="66">
        <v>151</v>
      </c>
      <c r="EH307" s="66">
        <v>128.30000000000001</v>
      </c>
      <c r="EI307" s="66">
        <v>89</v>
      </c>
      <c r="EJ307" s="66">
        <v>111</v>
      </c>
      <c r="EK307" s="20">
        <v>11045.92</v>
      </c>
      <c r="EL307" s="20">
        <v>10875.25</v>
      </c>
      <c r="EM307" s="20">
        <v>82.964285714285722</v>
      </c>
      <c r="EN307" s="20">
        <v>73.3836923076923</v>
      </c>
      <c r="EO307" s="20">
        <v>10.700799999999999</v>
      </c>
      <c r="EP307" s="20">
        <v>163.57499999999999</v>
      </c>
      <c r="EQ307" s="21">
        <v>81</v>
      </c>
      <c r="ER307" s="21">
        <v>88</v>
      </c>
      <c r="ES307" s="61" t="s">
        <v>331</v>
      </c>
      <c r="ET307" s="61">
        <v>169</v>
      </c>
      <c r="EU307" s="61">
        <v>-7</v>
      </c>
    </row>
    <row r="308" spans="1:151" x14ac:dyDescent="0.45">
      <c r="A308" s="64">
        <v>45291</v>
      </c>
      <c r="B308" s="21" t="s">
        <v>92</v>
      </c>
      <c r="C308" s="21">
        <v>284</v>
      </c>
      <c r="D308" s="21" t="s">
        <v>25</v>
      </c>
      <c r="E308" s="21">
        <v>11</v>
      </c>
      <c r="F308" s="50" t="s">
        <v>558</v>
      </c>
      <c r="G308" t="s">
        <v>92</v>
      </c>
      <c r="H308" t="s">
        <v>25</v>
      </c>
      <c r="I308" t="s">
        <v>92</v>
      </c>
      <c r="J308" t="s">
        <v>25</v>
      </c>
      <c r="K308" t="s">
        <v>92</v>
      </c>
      <c r="L308" t="s">
        <v>25</v>
      </c>
      <c r="M308" t="s">
        <v>92</v>
      </c>
      <c r="N308" t="s">
        <v>25</v>
      </c>
      <c r="O308" t="s">
        <v>92</v>
      </c>
      <c r="P308" t="s">
        <v>25</v>
      </c>
      <c r="Q308" t="s">
        <v>92</v>
      </c>
      <c r="R308" t="s">
        <v>25</v>
      </c>
      <c r="S308" t="s">
        <v>19</v>
      </c>
      <c r="T308" t="s">
        <v>19</v>
      </c>
      <c r="U308">
        <v>11</v>
      </c>
      <c r="V308">
        <v>12</v>
      </c>
      <c r="W308" s="20">
        <v>0.45454545454545398</v>
      </c>
      <c r="X308" s="20">
        <v>6.8</v>
      </c>
      <c r="Y308" s="20">
        <v>108.4</v>
      </c>
      <c r="Z308" s="20">
        <v>101.6</v>
      </c>
      <c r="AA308" s="20">
        <v>70.3</v>
      </c>
      <c r="AB308" s="20">
        <v>-0.11600000000000001</v>
      </c>
      <c r="AC308" s="20">
        <v>-0.06</v>
      </c>
      <c r="AD308" s="20">
        <v>104.3</v>
      </c>
      <c r="AE308" s="20">
        <v>104.4</v>
      </c>
      <c r="AF308" s="20">
        <v>-0.12</v>
      </c>
      <c r="AG308" s="20">
        <v>107.8</v>
      </c>
      <c r="AH308" s="20">
        <v>100.3</v>
      </c>
      <c r="AI308" s="20">
        <v>0.69550000000000001</v>
      </c>
      <c r="AJ308" s="20">
        <v>-3.4</v>
      </c>
      <c r="AK308" s="20">
        <v>-0.30909090909090908</v>
      </c>
      <c r="AL308" s="20">
        <v>1212</v>
      </c>
      <c r="AM308" s="20">
        <v>5.42</v>
      </c>
      <c r="AN308" s="20">
        <v>2.2400000000000002</v>
      </c>
      <c r="AO308" s="20">
        <v>857</v>
      </c>
      <c r="AP308" s="20">
        <v>822</v>
      </c>
      <c r="AQ308" s="20">
        <v>672</v>
      </c>
      <c r="AR308" s="20">
        <v>0.47599999999999998</v>
      </c>
      <c r="AS308" s="20">
        <v>97</v>
      </c>
      <c r="AT308" s="20">
        <v>276</v>
      </c>
      <c r="AU308" s="20">
        <v>0.35099999999999998</v>
      </c>
      <c r="AV308" s="20">
        <v>120</v>
      </c>
      <c r="AW308" s="20">
        <v>169</v>
      </c>
      <c r="AX308" s="20">
        <v>0.71</v>
      </c>
      <c r="AY308" s="20">
        <v>87</v>
      </c>
      <c r="AZ308" s="20">
        <v>7.9090909090909092</v>
      </c>
      <c r="BA308" s="20">
        <v>401</v>
      </c>
      <c r="BB308" s="20">
        <v>36.454545454545453</v>
      </c>
      <c r="BC308" s="20">
        <v>194</v>
      </c>
      <c r="BD308" s="20">
        <v>63</v>
      </c>
      <c r="BE308" s="20">
        <v>32</v>
      </c>
      <c r="BF308" s="20">
        <v>140</v>
      </c>
      <c r="BG308" s="20">
        <v>174</v>
      </c>
      <c r="BH308" s="20">
        <v>77.900000000000006</v>
      </c>
      <c r="BI308" s="20">
        <v>74.727000000000004</v>
      </c>
      <c r="BJ308" s="20">
        <v>3.1819999999999999</v>
      </c>
      <c r="BK308" s="20">
        <v>1.3859999999999999</v>
      </c>
      <c r="BL308" s="20">
        <v>12.727</v>
      </c>
      <c r="BM308" s="20">
        <v>0.45</v>
      </c>
      <c r="BN308" s="20">
        <v>25.1</v>
      </c>
      <c r="BO308" s="20">
        <v>15.4</v>
      </c>
      <c r="BP308" s="20">
        <v>2.9</v>
      </c>
      <c r="BQ308" s="20">
        <v>5.7272727272727275</v>
      </c>
      <c r="BR308" s="20">
        <v>15.8</v>
      </c>
      <c r="BS308" s="20">
        <v>216</v>
      </c>
      <c r="BT308" s="20">
        <v>0.47599999999999998</v>
      </c>
      <c r="BU308" s="20">
        <v>4</v>
      </c>
      <c r="BV308" s="66">
        <v>156</v>
      </c>
      <c r="BW308" s="66">
        <v>163</v>
      </c>
      <c r="BX308" s="66">
        <v>217</v>
      </c>
      <c r="BY308" s="66">
        <v>82</v>
      </c>
      <c r="BZ308" s="66">
        <v>99</v>
      </c>
      <c r="CA308" s="66">
        <v>118.7</v>
      </c>
      <c r="CB308" s="66">
        <v>219</v>
      </c>
      <c r="CC308" s="66">
        <v>241</v>
      </c>
      <c r="CD308" s="20">
        <v>0.83333333333333404</v>
      </c>
      <c r="CE308" s="20">
        <v>29.88</v>
      </c>
      <c r="CF308" s="20">
        <v>119.1</v>
      </c>
      <c r="CG308" s="20">
        <v>89.2</v>
      </c>
      <c r="CH308" s="20">
        <v>76.099999999999994</v>
      </c>
      <c r="CI308" s="20">
        <v>-2.5000000000000001E-2</v>
      </c>
      <c r="CJ308" s="20">
        <v>9.06</v>
      </c>
      <c r="CK308" s="20">
        <v>110.8</v>
      </c>
      <c r="CL308" s="20">
        <v>101.7</v>
      </c>
      <c r="CM308" s="20">
        <v>9.82</v>
      </c>
      <c r="CN308" s="20">
        <v>117.9</v>
      </c>
      <c r="CO308" s="20">
        <v>89.4</v>
      </c>
      <c r="CP308" s="63">
        <v>0.96020000000000005</v>
      </c>
      <c r="CQ308" s="20">
        <v>3</v>
      </c>
      <c r="CR308" s="20">
        <v>0.25</v>
      </c>
      <c r="CS308" s="20">
        <v>1422</v>
      </c>
      <c r="CT308" s="20">
        <v>31.2</v>
      </c>
      <c r="CU308" s="20">
        <v>9.1999999999999993</v>
      </c>
      <c r="CV308" s="20">
        <v>1118</v>
      </c>
      <c r="CW308" s="20">
        <v>854</v>
      </c>
      <c r="CX308" s="20">
        <v>801</v>
      </c>
      <c r="CY308" s="20">
        <v>0.501</v>
      </c>
      <c r="CZ308" s="20">
        <v>91</v>
      </c>
      <c r="DA308" s="20">
        <v>245</v>
      </c>
      <c r="DB308" s="20">
        <v>0.371</v>
      </c>
      <c r="DC308" s="20">
        <v>225</v>
      </c>
      <c r="DD308" s="20">
        <v>304</v>
      </c>
      <c r="DE308" s="20">
        <v>0.74</v>
      </c>
      <c r="DF308" s="20">
        <v>164</v>
      </c>
      <c r="DG308" s="20">
        <v>13.666666666666666</v>
      </c>
      <c r="DH308" s="20">
        <v>540</v>
      </c>
      <c r="DI308" s="20">
        <v>45</v>
      </c>
      <c r="DJ308" s="20">
        <v>246</v>
      </c>
      <c r="DK308" s="20">
        <v>116</v>
      </c>
      <c r="DL308" s="20">
        <v>44</v>
      </c>
      <c r="DM308" s="20">
        <v>155</v>
      </c>
      <c r="DN308" s="20">
        <v>202</v>
      </c>
      <c r="DO308" s="20">
        <v>93.2</v>
      </c>
      <c r="DP308" s="20">
        <v>71.167000000000002</v>
      </c>
      <c r="DQ308" s="20">
        <v>22</v>
      </c>
      <c r="DR308" s="20">
        <v>1.587</v>
      </c>
      <c r="DS308" s="20">
        <v>12.917</v>
      </c>
      <c r="DT308" s="20">
        <v>0.748</v>
      </c>
      <c r="DU308" s="20">
        <v>20.399999999999999</v>
      </c>
      <c r="DV308" s="20">
        <v>25.3</v>
      </c>
      <c r="DW308" s="20">
        <v>3.7</v>
      </c>
      <c r="DX308" s="20">
        <v>9.6666666666666661</v>
      </c>
      <c r="DY308" s="20">
        <v>16.8</v>
      </c>
      <c r="DZ308" s="20">
        <v>12</v>
      </c>
      <c r="EA308" s="20">
        <v>0.64300000000000002</v>
      </c>
      <c r="EB308" s="20">
        <v>0</v>
      </c>
      <c r="EC308" s="66">
        <v>3</v>
      </c>
      <c r="ED308" s="66">
        <v>5</v>
      </c>
      <c r="EE308" s="66">
        <v>6</v>
      </c>
      <c r="EF308" s="66">
        <v>3</v>
      </c>
      <c r="EG308" s="66">
        <v>3</v>
      </c>
      <c r="EH308" s="66">
        <v>4.2</v>
      </c>
      <c r="EI308" s="66">
        <v>12</v>
      </c>
      <c r="EJ308" s="66">
        <v>4</v>
      </c>
      <c r="EK308" s="20">
        <v>9669.2800000000007</v>
      </c>
      <c r="EL308" s="20">
        <v>12100.56</v>
      </c>
      <c r="EM308" s="20">
        <v>123.02766666666666</v>
      </c>
      <c r="EN308" s="20">
        <v>73.979181818181814</v>
      </c>
      <c r="EO308" s="20">
        <v>11.692</v>
      </c>
      <c r="EP308" s="20">
        <v>143.41999999999999</v>
      </c>
      <c r="EQ308" s="21">
        <v>100</v>
      </c>
      <c r="ER308" s="21">
        <v>82</v>
      </c>
      <c r="ES308" s="61" t="s">
        <v>92</v>
      </c>
      <c r="ET308" s="61">
        <v>182</v>
      </c>
      <c r="EU308" s="61">
        <v>18</v>
      </c>
    </row>
    <row r="309" spans="1:151" x14ac:dyDescent="0.45">
      <c r="A309" s="64">
        <v>45291</v>
      </c>
      <c r="B309" s="21" t="s">
        <v>93</v>
      </c>
      <c r="C309" s="21">
        <v>176</v>
      </c>
      <c r="D309" s="21" t="s">
        <v>209</v>
      </c>
      <c r="E309" s="21">
        <v>31</v>
      </c>
      <c r="F309" s="50" t="s">
        <v>558</v>
      </c>
      <c r="G309" t="s">
        <v>93</v>
      </c>
      <c r="H309" t="s">
        <v>209</v>
      </c>
      <c r="I309" t="s">
        <v>93</v>
      </c>
      <c r="J309" t="s">
        <v>209</v>
      </c>
      <c r="K309" t="s">
        <v>93</v>
      </c>
      <c r="L309" t="s">
        <v>209</v>
      </c>
      <c r="M309" t="s">
        <v>93</v>
      </c>
      <c r="N309" t="s">
        <v>209</v>
      </c>
      <c r="O309" t="s">
        <v>433</v>
      </c>
      <c r="P309" t="s">
        <v>209</v>
      </c>
      <c r="Q309" t="s">
        <v>433</v>
      </c>
      <c r="R309" t="s">
        <v>209</v>
      </c>
      <c r="S309" t="s">
        <v>17</v>
      </c>
      <c r="T309" t="s">
        <v>149</v>
      </c>
      <c r="U309">
        <v>12</v>
      </c>
      <c r="V309">
        <v>14</v>
      </c>
      <c r="W309" s="20">
        <v>1</v>
      </c>
      <c r="X309" s="20">
        <v>9.5299999999999994</v>
      </c>
      <c r="Y309" s="20">
        <v>110.5</v>
      </c>
      <c r="Z309" s="20">
        <v>101</v>
      </c>
      <c r="AA309" s="20">
        <v>67.2</v>
      </c>
      <c r="AB309" s="20">
        <v>0.112</v>
      </c>
      <c r="AC309" s="20">
        <v>-3.11</v>
      </c>
      <c r="AD309" s="20">
        <v>102.1</v>
      </c>
      <c r="AE309" s="20">
        <v>105.2</v>
      </c>
      <c r="AF309" s="20">
        <v>-3.11</v>
      </c>
      <c r="AG309" s="20">
        <v>110.7</v>
      </c>
      <c r="AH309" s="20">
        <v>99.3</v>
      </c>
      <c r="AI309" s="20">
        <v>0.77790000000000004</v>
      </c>
      <c r="AJ309" s="20">
        <v>2.1</v>
      </c>
      <c r="AK309" s="20">
        <v>0.17500000000000002</v>
      </c>
      <c r="AL309" s="20">
        <v>1396</v>
      </c>
      <c r="AM309" s="20">
        <v>7.49</v>
      </c>
      <c r="AN309" s="20">
        <v>-1.51</v>
      </c>
      <c r="AO309" s="20">
        <v>911</v>
      </c>
      <c r="AP309" s="20">
        <v>803</v>
      </c>
      <c r="AQ309" s="20">
        <v>695</v>
      </c>
      <c r="AR309" s="20">
        <v>0.45800000000000002</v>
      </c>
      <c r="AS309" s="20">
        <v>94</v>
      </c>
      <c r="AT309" s="20">
        <v>231</v>
      </c>
      <c r="AU309" s="20">
        <v>0.40699999999999997</v>
      </c>
      <c r="AV309" s="20">
        <v>181</v>
      </c>
      <c r="AW309" s="20">
        <v>246</v>
      </c>
      <c r="AX309" s="20">
        <v>0.73599999999999999</v>
      </c>
      <c r="AY309" s="20">
        <v>119</v>
      </c>
      <c r="AZ309" s="20">
        <v>9.9166666666666661</v>
      </c>
      <c r="BA309" s="20">
        <v>418</v>
      </c>
      <c r="BB309" s="20">
        <v>34.833333333333336</v>
      </c>
      <c r="BC309" s="20">
        <v>195</v>
      </c>
      <c r="BD309" s="20">
        <v>110</v>
      </c>
      <c r="BE309" s="20">
        <v>76</v>
      </c>
      <c r="BF309" s="20">
        <v>127</v>
      </c>
      <c r="BG309" s="20">
        <v>176</v>
      </c>
      <c r="BH309" s="20">
        <v>75.900000000000006</v>
      </c>
      <c r="BI309" s="20">
        <v>66.917000000000002</v>
      </c>
      <c r="BJ309" s="20">
        <v>9</v>
      </c>
      <c r="BK309" s="20">
        <v>1.5349999999999999</v>
      </c>
      <c r="BL309" s="20">
        <v>10.583</v>
      </c>
      <c r="BM309" s="20">
        <v>0.86599999999999999</v>
      </c>
      <c r="BN309" s="20">
        <v>19.2</v>
      </c>
      <c r="BO309" s="20">
        <v>20.5</v>
      </c>
      <c r="BP309" s="20">
        <v>6.3</v>
      </c>
      <c r="BQ309" s="20">
        <v>9.1666666666666661</v>
      </c>
      <c r="BR309" s="20">
        <v>14.7</v>
      </c>
      <c r="BS309" s="20">
        <v>21</v>
      </c>
      <c r="BT309" s="20">
        <v>0.61899999999999999</v>
      </c>
      <c r="BU309" s="20">
        <v>1</v>
      </c>
      <c r="BV309" s="66">
        <v>60</v>
      </c>
      <c r="BW309" s="66">
        <v>54</v>
      </c>
      <c r="BX309" s="66">
        <v>7</v>
      </c>
      <c r="BY309" s="66">
        <v>76</v>
      </c>
      <c r="BZ309" s="66">
        <v>81</v>
      </c>
      <c r="CA309" s="66">
        <v>38.5</v>
      </c>
      <c r="CB309" s="66">
        <v>21</v>
      </c>
      <c r="CC309" s="66">
        <v>64</v>
      </c>
      <c r="CD309" s="20">
        <v>0.57142857142857095</v>
      </c>
      <c r="CE309" s="20">
        <v>-1.86</v>
      </c>
      <c r="CF309" s="20">
        <v>99.5</v>
      </c>
      <c r="CG309" s="20">
        <v>101.4</v>
      </c>
      <c r="CH309" s="20">
        <v>75.8</v>
      </c>
      <c r="CI309" s="20">
        <v>7.0999999999999994E-2</v>
      </c>
      <c r="CJ309" s="20">
        <v>1.1499999999999999</v>
      </c>
      <c r="CK309" s="20">
        <v>103.3</v>
      </c>
      <c r="CL309" s="20">
        <v>102.1</v>
      </c>
      <c r="CM309" s="20">
        <v>1.1499999999999999</v>
      </c>
      <c r="CN309" s="20">
        <v>98.9</v>
      </c>
      <c r="CO309" s="20">
        <v>99.1</v>
      </c>
      <c r="CP309" s="63">
        <v>0.49399999999999999</v>
      </c>
      <c r="CQ309" s="20">
        <v>-2.9</v>
      </c>
      <c r="CR309" s="20">
        <v>-0.20714285714285713</v>
      </c>
      <c r="CS309" s="20">
        <v>1186</v>
      </c>
      <c r="CT309" s="20">
        <v>-3.88</v>
      </c>
      <c r="CU309" s="20">
        <v>-0.96</v>
      </c>
      <c r="CV309" s="20">
        <v>1115</v>
      </c>
      <c r="CW309" s="20">
        <v>1055</v>
      </c>
      <c r="CX309" s="20">
        <v>895</v>
      </c>
      <c r="CY309" s="20">
        <v>0.45400000000000001</v>
      </c>
      <c r="CZ309" s="20">
        <v>137</v>
      </c>
      <c r="DA309" s="20">
        <v>377</v>
      </c>
      <c r="DB309" s="20">
        <v>0.36299999999999999</v>
      </c>
      <c r="DC309" s="20">
        <v>166</v>
      </c>
      <c r="DD309" s="20">
        <v>253</v>
      </c>
      <c r="DE309" s="20">
        <v>0.65600000000000003</v>
      </c>
      <c r="DF309" s="20">
        <v>103</v>
      </c>
      <c r="DG309" s="20">
        <v>7.3571428571428568</v>
      </c>
      <c r="DH309" s="20">
        <v>526</v>
      </c>
      <c r="DI309" s="20">
        <v>37.571428571428569</v>
      </c>
      <c r="DJ309" s="20">
        <v>215</v>
      </c>
      <c r="DK309" s="20">
        <v>101</v>
      </c>
      <c r="DL309" s="20">
        <v>94</v>
      </c>
      <c r="DM309" s="20">
        <v>172</v>
      </c>
      <c r="DN309" s="20">
        <v>247</v>
      </c>
      <c r="DO309" s="20">
        <v>79.599999999999994</v>
      </c>
      <c r="DP309" s="20">
        <v>75.356999999999999</v>
      </c>
      <c r="DQ309" s="20">
        <v>4.2859999999999996</v>
      </c>
      <c r="DR309" s="20">
        <v>1.25</v>
      </c>
      <c r="DS309" s="20">
        <v>12.286</v>
      </c>
      <c r="DT309" s="20">
        <v>0.58699999999999997</v>
      </c>
      <c r="DU309" s="20">
        <v>26.9</v>
      </c>
      <c r="DV309" s="20">
        <v>18.100000000000001</v>
      </c>
      <c r="DW309" s="20">
        <v>6.7</v>
      </c>
      <c r="DX309" s="20">
        <v>7.2142857142857144</v>
      </c>
      <c r="DY309" s="20">
        <v>17.600000000000001</v>
      </c>
      <c r="DZ309" s="20">
        <v>159</v>
      </c>
      <c r="EA309" s="20">
        <v>0.50600000000000001</v>
      </c>
      <c r="EB309" s="20">
        <v>4</v>
      </c>
      <c r="EC309" s="66">
        <v>175</v>
      </c>
      <c r="ED309" s="66">
        <v>181</v>
      </c>
      <c r="EE309" s="66">
        <v>150</v>
      </c>
      <c r="EF309" s="66">
        <v>165</v>
      </c>
      <c r="EG309" s="66">
        <v>182</v>
      </c>
      <c r="EH309" s="66">
        <v>141.19999999999999</v>
      </c>
      <c r="EI309" s="66">
        <v>158</v>
      </c>
      <c r="EJ309" s="66">
        <v>109</v>
      </c>
      <c r="EK309" s="20">
        <v>11204.7</v>
      </c>
      <c r="EL309" s="20">
        <v>10049.5</v>
      </c>
      <c r="EM309" s="20">
        <v>76.348785714285711</v>
      </c>
      <c r="EN309" s="20">
        <v>112.62166666666666</v>
      </c>
      <c r="EO309" s="20">
        <v>9.6432000000000002</v>
      </c>
      <c r="EP309" s="20">
        <v>181.792</v>
      </c>
      <c r="EQ309" s="21">
        <v>95</v>
      </c>
      <c r="ER309" s="21">
        <v>78</v>
      </c>
      <c r="ES309" s="61" t="s">
        <v>93</v>
      </c>
      <c r="ET309" s="61">
        <v>173</v>
      </c>
      <c r="EU309" s="61">
        <v>17</v>
      </c>
    </row>
    <row r="310" spans="1:151" x14ac:dyDescent="0.45">
      <c r="A310" s="64">
        <v>45291</v>
      </c>
      <c r="B310" s="21" t="s">
        <v>64</v>
      </c>
      <c r="C310" s="21">
        <v>329</v>
      </c>
      <c r="D310" s="21" t="s">
        <v>140</v>
      </c>
      <c r="E310" s="21">
        <v>345</v>
      </c>
      <c r="F310" s="50" t="s">
        <v>558</v>
      </c>
      <c r="G310" t="s">
        <v>64</v>
      </c>
      <c r="H310" t="s">
        <v>140</v>
      </c>
      <c r="I310" t="s">
        <v>64</v>
      </c>
      <c r="J310" t="s">
        <v>140</v>
      </c>
      <c r="K310" t="s">
        <v>64</v>
      </c>
      <c r="L310" t="s">
        <v>140</v>
      </c>
      <c r="M310" t="s">
        <v>64</v>
      </c>
      <c r="N310" t="s">
        <v>140</v>
      </c>
      <c r="O310" t="s">
        <v>64</v>
      </c>
      <c r="P310" t="s">
        <v>140</v>
      </c>
      <c r="Q310" t="s">
        <v>64</v>
      </c>
      <c r="R310" t="s">
        <v>140</v>
      </c>
      <c r="S310" t="s">
        <v>19</v>
      </c>
      <c r="T310" t="s">
        <v>19</v>
      </c>
      <c r="U310">
        <v>12</v>
      </c>
      <c r="V310">
        <v>12</v>
      </c>
      <c r="W310" s="20">
        <v>0.83333333333333404</v>
      </c>
      <c r="X310" s="20">
        <v>19.62</v>
      </c>
      <c r="Y310" s="20">
        <v>116</v>
      </c>
      <c r="Z310" s="20">
        <v>96.3</v>
      </c>
      <c r="AA310" s="20">
        <v>71.3</v>
      </c>
      <c r="AB310" s="20">
        <v>0.04</v>
      </c>
      <c r="AC310" s="20">
        <v>5.27</v>
      </c>
      <c r="AD310" s="20">
        <v>106.5</v>
      </c>
      <c r="AE310" s="20">
        <v>101.2</v>
      </c>
      <c r="AF310" s="20">
        <v>5.1100000000000003</v>
      </c>
      <c r="AG310" s="20">
        <v>116.4</v>
      </c>
      <c r="AH310" s="20">
        <v>95.1</v>
      </c>
      <c r="AI310" s="20">
        <v>0.91080000000000005</v>
      </c>
      <c r="AJ310" s="20">
        <v>2.4</v>
      </c>
      <c r="AK310" s="20">
        <v>0.19999999999999998</v>
      </c>
      <c r="AL310" s="20">
        <v>1408</v>
      </c>
      <c r="AM310" s="20">
        <v>21.03</v>
      </c>
      <c r="AN310" s="20">
        <v>8.0299999999999994</v>
      </c>
      <c r="AO310" s="20">
        <v>967</v>
      </c>
      <c r="AP310" s="20">
        <v>811</v>
      </c>
      <c r="AQ310" s="20">
        <v>726</v>
      </c>
      <c r="AR310" s="20">
        <v>0.48499999999999999</v>
      </c>
      <c r="AS310" s="20">
        <v>99</v>
      </c>
      <c r="AT310" s="20">
        <v>259</v>
      </c>
      <c r="AU310" s="20">
        <v>0.38200000000000001</v>
      </c>
      <c r="AV310" s="20">
        <v>164</v>
      </c>
      <c r="AW310" s="20">
        <v>230</v>
      </c>
      <c r="AX310" s="20">
        <v>0.71299999999999997</v>
      </c>
      <c r="AY310" s="20">
        <v>121</v>
      </c>
      <c r="AZ310" s="20">
        <v>10.083333333333334</v>
      </c>
      <c r="BA310" s="20">
        <v>473</v>
      </c>
      <c r="BB310" s="20">
        <v>39.416666666666664</v>
      </c>
      <c r="BC310" s="20">
        <v>217</v>
      </c>
      <c r="BD310" s="20">
        <v>86</v>
      </c>
      <c r="BE310" s="20">
        <v>58</v>
      </c>
      <c r="BF310" s="20">
        <v>141</v>
      </c>
      <c r="BG310" s="20">
        <v>180</v>
      </c>
      <c r="BH310" s="20">
        <v>80.599999999999994</v>
      </c>
      <c r="BI310" s="20">
        <v>67.582999999999998</v>
      </c>
      <c r="BJ310" s="20">
        <v>13</v>
      </c>
      <c r="BK310" s="20">
        <v>1.5389999999999999</v>
      </c>
      <c r="BL310" s="20">
        <v>11.75</v>
      </c>
      <c r="BM310" s="20">
        <v>0.61</v>
      </c>
      <c r="BN310" s="20">
        <v>21.6</v>
      </c>
      <c r="BO310" s="20">
        <v>19.2</v>
      </c>
      <c r="BP310" s="20">
        <v>4.8</v>
      </c>
      <c r="BQ310" s="20">
        <v>7.166666666666667</v>
      </c>
      <c r="BR310" s="20">
        <v>15</v>
      </c>
      <c r="BS310" s="20">
        <v>18</v>
      </c>
      <c r="BT310" s="20">
        <v>0.63100000000000001</v>
      </c>
      <c r="BU310" s="20">
        <v>-1</v>
      </c>
      <c r="BV310" s="66">
        <v>14</v>
      </c>
      <c r="BW310" s="66">
        <v>49</v>
      </c>
      <c r="BX310" s="66">
        <v>14</v>
      </c>
      <c r="BY310" s="66">
        <v>33</v>
      </c>
      <c r="BZ310" s="66">
        <v>27</v>
      </c>
      <c r="CA310" s="66">
        <v>24.8</v>
      </c>
      <c r="CB310" s="66">
        <v>18</v>
      </c>
      <c r="CC310" s="66">
        <v>34</v>
      </c>
      <c r="CD310" s="20">
        <v>0.66666666666666696</v>
      </c>
      <c r="CE310" s="20">
        <v>13.81</v>
      </c>
      <c r="CF310" s="20">
        <v>111.7</v>
      </c>
      <c r="CG310" s="20">
        <v>97.9</v>
      </c>
      <c r="CH310" s="20">
        <v>72.099999999999994</v>
      </c>
      <c r="CI310" s="20">
        <v>-4.2999999999999997E-2</v>
      </c>
      <c r="CJ310" s="20">
        <v>6.69</v>
      </c>
      <c r="CK310" s="20">
        <v>107.8</v>
      </c>
      <c r="CL310" s="20">
        <v>101.1</v>
      </c>
      <c r="CM310" s="20">
        <v>4.95</v>
      </c>
      <c r="CN310" s="20">
        <v>112.1</v>
      </c>
      <c r="CO310" s="20">
        <v>97.8</v>
      </c>
      <c r="CP310" s="63">
        <v>0.8276</v>
      </c>
      <c r="CQ310" s="20">
        <v>0.5</v>
      </c>
      <c r="CR310" s="20">
        <v>4.1666666666666664E-2</v>
      </c>
      <c r="CS310" s="20">
        <v>1336</v>
      </c>
      <c r="CT310" s="20">
        <v>14.82</v>
      </c>
      <c r="CU310" s="20">
        <v>7.32</v>
      </c>
      <c r="CV310" s="20">
        <v>982</v>
      </c>
      <c r="CW310" s="20">
        <v>892</v>
      </c>
      <c r="CX310" s="20">
        <v>753</v>
      </c>
      <c r="CY310" s="20">
        <v>0.47099999999999997</v>
      </c>
      <c r="CZ310" s="20">
        <v>88</v>
      </c>
      <c r="DA310" s="20">
        <v>258</v>
      </c>
      <c r="DB310" s="20">
        <v>0.34100000000000003</v>
      </c>
      <c r="DC310" s="20">
        <v>184</v>
      </c>
      <c r="DD310" s="20">
        <v>259</v>
      </c>
      <c r="DE310" s="20">
        <v>0.71</v>
      </c>
      <c r="DF310" s="20">
        <v>131</v>
      </c>
      <c r="DG310" s="20">
        <v>10.916666666666666</v>
      </c>
      <c r="DH310" s="20">
        <v>461</v>
      </c>
      <c r="DI310" s="20">
        <v>38.416666666666664</v>
      </c>
      <c r="DJ310" s="20">
        <v>196</v>
      </c>
      <c r="DK310" s="20">
        <v>70</v>
      </c>
      <c r="DL310" s="20">
        <v>61</v>
      </c>
      <c r="DM310" s="20">
        <v>154</v>
      </c>
      <c r="DN310" s="20">
        <v>237</v>
      </c>
      <c r="DO310" s="20">
        <v>81.8</v>
      </c>
      <c r="DP310" s="20">
        <v>74.332999999999998</v>
      </c>
      <c r="DQ310" s="20">
        <v>7.5</v>
      </c>
      <c r="DR310" s="20">
        <v>1.2729999999999999</v>
      </c>
      <c r="DS310" s="20">
        <v>12.833</v>
      </c>
      <c r="DT310" s="20">
        <v>0.45500000000000002</v>
      </c>
      <c r="DU310" s="20">
        <v>21.5</v>
      </c>
      <c r="DV310" s="20">
        <v>21.6</v>
      </c>
      <c r="DW310" s="20">
        <v>5.0999999999999996</v>
      </c>
      <c r="DX310" s="20">
        <v>5.833333333333333</v>
      </c>
      <c r="DY310" s="20">
        <v>19.8</v>
      </c>
      <c r="DZ310" s="20">
        <v>41</v>
      </c>
      <c r="EA310" s="20">
        <v>0.59299999999999997</v>
      </c>
      <c r="EB310" s="20">
        <v>0</v>
      </c>
      <c r="EC310" s="66">
        <v>58</v>
      </c>
      <c r="ED310" s="66">
        <v>50</v>
      </c>
      <c r="EE310" s="66">
        <v>66</v>
      </c>
      <c r="EF310" s="66">
        <v>54</v>
      </c>
      <c r="EG310" s="66">
        <v>48</v>
      </c>
      <c r="EH310" s="66">
        <v>45.3</v>
      </c>
      <c r="EI310" s="66">
        <v>43</v>
      </c>
      <c r="EJ310" s="66">
        <v>45</v>
      </c>
      <c r="EK310" s="20">
        <v>11356.400000000001</v>
      </c>
      <c r="EL310" s="20">
        <v>10756.71</v>
      </c>
      <c r="EM310" s="20">
        <v>68.541666666666657</v>
      </c>
      <c r="EN310" s="20">
        <v>91.969833333333341</v>
      </c>
      <c r="EO310" s="20">
        <v>10.649999999999999</v>
      </c>
      <c r="EP310" s="20">
        <v>168.98099999999999</v>
      </c>
      <c r="EQ310" s="21">
        <v>95</v>
      </c>
      <c r="ER310" s="21">
        <v>90</v>
      </c>
      <c r="ES310" s="61" t="s">
        <v>64</v>
      </c>
      <c r="ET310" s="61">
        <v>185</v>
      </c>
      <c r="EU310" s="61">
        <v>5</v>
      </c>
    </row>
    <row r="311" spans="1:151" x14ac:dyDescent="0.45">
      <c r="A311" s="64">
        <v>45291</v>
      </c>
      <c r="B311" s="21" t="s">
        <v>288</v>
      </c>
      <c r="C311" s="21">
        <v>41</v>
      </c>
      <c r="D311" s="21" t="s">
        <v>904</v>
      </c>
      <c r="E311" s="21">
        <v>12</v>
      </c>
      <c r="F311" s="50" t="s">
        <v>558</v>
      </c>
      <c r="G311" t="s">
        <v>288</v>
      </c>
      <c r="H311" t="s">
        <v>904</v>
      </c>
      <c r="I311" t="s">
        <v>288</v>
      </c>
      <c r="J311" t="s">
        <v>904</v>
      </c>
      <c r="K311" t="s">
        <v>288</v>
      </c>
      <c r="L311" t="s">
        <v>413</v>
      </c>
      <c r="M311" t="s">
        <v>288</v>
      </c>
      <c r="N311" t="s">
        <v>626</v>
      </c>
      <c r="O311" t="s">
        <v>288</v>
      </c>
      <c r="P311" t="s">
        <v>904</v>
      </c>
      <c r="Q311" t="s">
        <v>288</v>
      </c>
      <c r="R311" t="s">
        <v>413</v>
      </c>
      <c r="S311" t="s">
        <v>19</v>
      </c>
      <c r="T311" t="s">
        <v>19</v>
      </c>
      <c r="U311">
        <v>12</v>
      </c>
      <c r="V311">
        <v>12</v>
      </c>
      <c r="W311" s="20">
        <v>0.33333333333333298</v>
      </c>
      <c r="X311" s="20">
        <v>0.12</v>
      </c>
      <c r="Y311" s="20">
        <v>107.7</v>
      </c>
      <c r="Z311" s="20">
        <v>107.6</v>
      </c>
      <c r="AA311" s="20">
        <v>69</v>
      </c>
      <c r="AB311" s="20">
        <v>-0.13200000000000001</v>
      </c>
      <c r="AC311" s="20">
        <v>0.96</v>
      </c>
      <c r="AD311" s="20">
        <v>104.7</v>
      </c>
      <c r="AE311" s="20">
        <v>103.7</v>
      </c>
      <c r="AF311" s="20">
        <v>-1.19</v>
      </c>
      <c r="AG311" s="20">
        <v>109</v>
      </c>
      <c r="AH311" s="20">
        <v>107.2</v>
      </c>
      <c r="AI311" s="20">
        <v>0.54579999999999995</v>
      </c>
      <c r="AJ311" s="20">
        <v>-4.5999999999999996</v>
      </c>
      <c r="AK311" s="20">
        <v>-0.3833333333333333</v>
      </c>
      <c r="AL311" s="20">
        <v>1161</v>
      </c>
      <c r="AM311" s="20">
        <v>2.23</v>
      </c>
      <c r="AN311" s="20">
        <v>3.73</v>
      </c>
      <c r="AO311" s="20">
        <v>917</v>
      </c>
      <c r="AP311" s="20">
        <v>935</v>
      </c>
      <c r="AQ311" s="20">
        <v>734</v>
      </c>
      <c r="AR311" s="20">
        <v>0.437</v>
      </c>
      <c r="AS311" s="20">
        <v>108</v>
      </c>
      <c r="AT311" s="20">
        <v>316</v>
      </c>
      <c r="AU311" s="20">
        <v>0.34200000000000003</v>
      </c>
      <c r="AV311" s="20">
        <v>167</v>
      </c>
      <c r="AW311" s="20">
        <v>233</v>
      </c>
      <c r="AX311" s="20">
        <v>0.71699999999999997</v>
      </c>
      <c r="AY311" s="20">
        <v>143</v>
      </c>
      <c r="AZ311" s="20">
        <v>11.916666666666666</v>
      </c>
      <c r="BA311" s="20">
        <v>448</v>
      </c>
      <c r="BB311" s="20">
        <v>37.333333333333336</v>
      </c>
      <c r="BC311" s="20">
        <v>142</v>
      </c>
      <c r="BD311" s="20">
        <v>66</v>
      </c>
      <c r="BE311" s="20">
        <v>36</v>
      </c>
      <c r="BF311" s="20">
        <v>158</v>
      </c>
      <c r="BG311" s="20">
        <v>220</v>
      </c>
      <c r="BH311" s="20">
        <v>76.400000000000006</v>
      </c>
      <c r="BI311" s="20">
        <v>77.917000000000002</v>
      </c>
      <c r="BJ311" s="20">
        <v>-1.5</v>
      </c>
      <c r="BK311" s="20">
        <v>0.89900000000000002</v>
      </c>
      <c r="BL311" s="20">
        <v>13.167</v>
      </c>
      <c r="BM311" s="20">
        <v>0.41799999999999998</v>
      </c>
      <c r="BN311" s="20">
        <v>26.3</v>
      </c>
      <c r="BO311" s="20">
        <v>19.399999999999999</v>
      </c>
      <c r="BP311" s="20">
        <v>3</v>
      </c>
      <c r="BQ311" s="20">
        <v>5.5</v>
      </c>
      <c r="BR311" s="20">
        <v>18.3</v>
      </c>
      <c r="BS311" s="20">
        <v>236</v>
      </c>
      <c r="BT311" s="20">
        <v>0.46899999999999997</v>
      </c>
      <c r="BU311" s="20">
        <v>-17</v>
      </c>
      <c r="BV311" s="66">
        <v>220</v>
      </c>
      <c r="BW311" s="66">
        <v>269</v>
      </c>
      <c r="BX311" s="66">
        <v>284</v>
      </c>
      <c r="BY311" s="66">
        <v>166</v>
      </c>
      <c r="BZ311" s="66">
        <v>156</v>
      </c>
      <c r="CA311" s="66">
        <v>192</v>
      </c>
      <c r="CB311" s="66">
        <v>236</v>
      </c>
      <c r="CC311" s="66">
        <v>287</v>
      </c>
      <c r="CD311" s="20">
        <v>0.58333333333333304</v>
      </c>
      <c r="CE311" s="20">
        <v>4.9400000000000004</v>
      </c>
      <c r="CF311" s="20">
        <v>101.7</v>
      </c>
      <c r="CG311" s="20">
        <v>96.7</v>
      </c>
      <c r="CH311" s="20">
        <v>71.7</v>
      </c>
      <c r="CI311" s="20">
        <v>0.14599999999999999</v>
      </c>
      <c r="CJ311" s="20">
        <v>6.31</v>
      </c>
      <c r="CK311" s="20">
        <v>106.1</v>
      </c>
      <c r="CL311" s="20">
        <v>99.8</v>
      </c>
      <c r="CM311" s="20">
        <v>5.73</v>
      </c>
      <c r="CN311" s="20">
        <v>100.1</v>
      </c>
      <c r="CO311" s="20">
        <v>95.4</v>
      </c>
      <c r="CP311" s="63">
        <v>0.63549999999999995</v>
      </c>
      <c r="CQ311" s="20">
        <v>-0.9</v>
      </c>
      <c r="CR311" s="20">
        <v>-7.4999999999999997E-2</v>
      </c>
      <c r="CS311" s="20">
        <v>1267</v>
      </c>
      <c r="CT311" s="20">
        <v>4.07</v>
      </c>
      <c r="CU311" s="20">
        <v>6.24</v>
      </c>
      <c r="CV311" s="20">
        <v>812</v>
      </c>
      <c r="CW311" s="20">
        <v>838</v>
      </c>
      <c r="CX311" s="20">
        <v>687</v>
      </c>
      <c r="CY311" s="20">
        <v>0.41499999999999998</v>
      </c>
      <c r="CZ311" s="20">
        <v>75</v>
      </c>
      <c r="DA311" s="20">
        <v>256</v>
      </c>
      <c r="DB311" s="20">
        <v>0.29299999999999998</v>
      </c>
      <c r="DC311" s="20">
        <v>167</v>
      </c>
      <c r="DD311" s="20">
        <v>270</v>
      </c>
      <c r="DE311" s="20">
        <v>0.61899999999999999</v>
      </c>
      <c r="DF311" s="20">
        <v>94</v>
      </c>
      <c r="DG311" s="20">
        <v>7.833333333333333</v>
      </c>
      <c r="DH311" s="20">
        <v>421</v>
      </c>
      <c r="DI311" s="20">
        <v>35.083333333333336</v>
      </c>
      <c r="DJ311" s="20">
        <v>152</v>
      </c>
      <c r="DK311" s="20">
        <v>98</v>
      </c>
      <c r="DL311" s="20">
        <v>45</v>
      </c>
      <c r="DM311" s="20">
        <v>134</v>
      </c>
      <c r="DN311" s="20">
        <v>177</v>
      </c>
      <c r="DO311" s="20">
        <v>67.7</v>
      </c>
      <c r="DP311" s="20">
        <v>69.832999999999998</v>
      </c>
      <c r="DQ311" s="20">
        <v>-2.1669999999999998</v>
      </c>
      <c r="DR311" s="20">
        <v>1.1339999999999999</v>
      </c>
      <c r="DS311" s="20">
        <v>11.167</v>
      </c>
      <c r="DT311" s="20">
        <v>0.73099999999999998</v>
      </c>
      <c r="DU311" s="20">
        <v>21.3</v>
      </c>
      <c r="DV311" s="20">
        <v>22.5</v>
      </c>
      <c r="DW311" s="20">
        <v>3.8</v>
      </c>
      <c r="DX311" s="20">
        <v>8.1666666666666661</v>
      </c>
      <c r="DY311" s="20">
        <v>14.8</v>
      </c>
      <c r="DZ311" s="20">
        <v>60</v>
      </c>
      <c r="EA311" s="20">
        <v>0.57399999999999995</v>
      </c>
      <c r="EB311" s="20">
        <v>7</v>
      </c>
      <c r="EC311" s="66">
        <v>130</v>
      </c>
      <c r="ED311" s="66">
        <v>82</v>
      </c>
      <c r="EE311" s="66">
        <v>94</v>
      </c>
      <c r="EF311" s="66">
        <v>129</v>
      </c>
      <c r="EG311" s="66">
        <v>112</v>
      </c>
      <c r="EH311" s="66">
        <v>83.3</v>
      </c>
      <c r="EI311" s="66">
        <v>60</v>
      </c>
      <c r="EJ311" s="66">
        <v>115</v>
      </c>
      <c r="EK311" s="20">
        <v>10414.59</v>
      </c>
      <c r="EL311" s="20">
        <v>10942.92</v>
      </c>
      <c r="EM311" s="20">
        <v>107.53049999999999</v>
      </c>
      <c r="EN311" s="20">
        <v>61.418500000000002</v>
      </c>
      <c r="EO311" s="20">
        <v>11.3277</v>
      </c>
      <c r="EP311" s="20">
        <v>126.90899999999999</v>
      </c>
      <c r="EQ311" s="21">
        <v>69</v>
      </c>
      <c r="ER311" s="21">
        <v>71</v>
      </c>
      <c r="ES311" s="61" t="s">
        <v>904</v>
      </c>
      <c r="ET311" s="61">
        <v>140</v>
      </c>
      <c r="EU311" s="61">
        <v>-2</v>
      </c>
    </row>
    <row r="312" spans="1:151" x14ac:dyDescent="0.45">
      <c r="A312" s="64">
        <v>45291</v>
      </c>
      <c r="B312" s="21" t="s">
        <v>184</v>
      </c>
      <c r="C312" s="21">
        <v>239</v>
      </c>
      <c r="D312" s="21" t="s">
        <v>239</v>
      </c>
      <c r="E312" s="21">
        <v>71</v>
      </c>
      <c r="F312" s="50" t="s">
        <v>558</v>
      </c>
      <c r="G312" t="s">
        <v>536</v>
      </c>
      <c r="H312" t="s">
        <v>476</v>
      </c>
      <c r="I312" t="s">
        <v>536</v>
      </c>
      <c r="J312" t="s">
        <v>476</v>
      </c>
      <c r="K312" t="s">
        <v>184</v>
      </c>
      <c r="L312" t="s">
        <v>239</v>
      </c>
      <c r="M312" t="s">
        <v>668</v>
      </c>
      <c r="N312" t="s">
        <v>476</v>
      </c>
      <c r="O312" t="s">
        <v>1376</v>
      </c>
      <c r="P312" t="s">
        <v>476</v>
      </c>
      <c r="Q312" t="s">
        <v>184</v>
      </c>
      <c r="R312" t="s">
        <v>476</v>
      </c>
      <c r="S312" t="s">
        <v>166</v>
      </c>
      <c r="T312" t="s">
        <v>166</v>
      </c>
      <c r="U312">
        <v>14</v>
      </c>
      <c r="V312">
        <v>14</v>
      </c>
      <c r="W312" s="20">
        <v>0.85714285714285698</v>
      </c>
      <c r="X312" s="20">
        <v>1.96</v>
      </c>
      <c r="Y312" s="20">
        <v>104.6</v>
      </c>
      <c r="Z312" s="20">
        <v>102.6</v>
      </c>
      <c r="AA312" s="20">
        <v>72.3</v>
      </c>
      <c r="AB312" s="20">
        <v>8.4000000000000005E-2</v>
      </c>
      <c r="AC312" s="20">
        <v>-6.74</v>
      </c>
      <c r="AD312" s="20">
        <v>99.6</v>
      </c>
      <c r="AE312" s="20">
        <v>106.3</v>
      </c>
      <c r="AF312" s="20">
        <v>-7.2</v>
      </c>
      <c r="AG312" s="20">
        <v>103</v>
      </c>
      <c r="AH312" s="20">
        <v>103</v>
      </c>
      <c r="AI312" s="20">
        <v>0.49969999999999998</v>
      </c>
      <c r="AJ312" s="20">
        <v>0</v>
      </c>
      <c r="AK312" s="20">
        <v>0</v>
      </c>
      <c r="AL312" s="20">
        <v>1252</v>
      </c>
      <c r="AM312" s="20">
        <v>4.0599999999999996</v>
      </c>
      <c r="AN312" s="20">
        <v>-4.6900000000000004</v>
      </c>
      <c r="AO312" s="20">
        <v>1162</v>
      </c>
      <c r="AP312" s="20">
        <v>930</v>
      </c>
      <c r="AQ312" s="20">
        <v>874</v>
      </c>
      <c r="AR312" s="20">
        <v>0.48099999999999998</v>
      </c>
      <c r="AS312" s="20">
        <v>138</v>
      </c>
      <c r="AT312" s="20">
        <v>364</v>
      </c>
      <c r="AU312" s="20">
        <v>0.379</v>
      </c>
      <c r="AV312" s="20">
        <v>184</v>
      </c>
      <c r="AW312" s="20">
        <v>267</v>
      </c>
      <c r="AX312" s="20">
        <v>0.68899999999999995</v>
      </c>
      <c r="AY312" s="20">
        <v>113</v>
      </c>
      <c r="AZ312" s="20">
        <v>8.0714285714285712</v>
      </c>
      <c r="BA312" s="20">
        <v>467</v>
      </c>
      <c r="BB312" s="20">
        <v>33.357142857142854</v>
      </c>
      <c r="BC312" s="20">
        <v>193</v>
      </c>
      <c r="BD312" s="20">
        <v>141</v>
      </c>
      <c r="BE312" s="20">
        <v>45</v>
      </c>
      <c r="BF312" s="20">
        <v>138</v>
      </c>
      <c r="BG312" s="20">
        <v>245</v>
      </c>
      <c r="BH312" s="20">
        <v>83</v>
      </c>
      <c r="BI312" s="20">
        <v>66.429000000000002</v>
      </c>
      <c r="BJ312" s="20">
        <v>16.571000000000002</v>
      </c>
      <c r="BK312" s="20">
        <v>1.399</v>
      </c>
      <c r="BL312" s="20">
        <v>9.8569999999999993</v>
      </c>
      <c r="BM312" s="20">
        <v>1.022</v>
      </c>
      <c r="BN312" s="20">
        <v>26</v>
      </c>
      <c r="BO312" s="20">
        <v>19.100000000000001</v>
      </c>
      <c r="BP312" s="20">
        <v>3.2</v>
      </c>
      <c r="BQ312" s="20">
        <v>10.071428571428571</v>
      </c>
      <c r="BR312" s="20">
        <v>17.5</v>
      </c>
      <c r="BS312" s="20">
        <v>82</v>
      </c>
      <c r="BT312" s="20">
        <v>0.55800000000000005</v>
      </c>
      <c r="BU312" s="20">
        <v>-4</v>
      </c>
      <c r="BV312" s="66">
        <v>84</v>
      </c>
      <c r="BW312" s="66">
        <v>138</v>
      </c>
      <c r="BX312" s="66">
        <v>58</v>
      </c>
      <c r="BY312" s="66">
        <v>126</v>
      </c>
      <c r="BZ312" s="66">
        <v>136</v>
      </c>
      <c r="CA312" s="66">
        <v>91.5</v>
      </c>
      <c r="CB312" s="66">
        <v>83</v>
      </c>
      <c r="CC312" s="66">
        <v>108</v>
      </c>
      <c r="CD312" s="20">
        <v>0</v>
      </c>
      <c r="CE312" s="20">
        <v>-18.02</v>
      </c>
      <c r="CF312" s="20">
        <v>93.8</v>
      </c>
      <c r="CG312" s="20">
        <v>111.9</v>
      </c>
      <c r="CH312" s="20">
        <v>68.400000000000006</v>
      </c>
      <c r="CI312" s="20">
        <v>-5.5E-2</v>
      </c>
      <c r="CJ312" s="20">
        <v>2.2999999999999998</v>
      </c>
      <c r="CK312" s="20">
        <v>106.6</v>
      </c>
      <c r="CL312" s="20">
        <v>104.3</v>
      </c>
      <c r="CM312" s="20">
        <v>4.45</v>
      </c>
      <c r="CN312" s="20">
        <v>91.5</v>
      </c>
      <c r="CO312" s="20">
        <v>111.5</v>
      </c>
      <c r="CP312" s="63">
        <v>9.2899999999999996E-2</v>
      </c>
      <c r="CQ312" s="20">
        <v>-10</v>
      </c>
      <c r="CR312" s="20">
        <v>-0.7142857142857143</v>
      </c>
      <c r="CS312" s="20">
        <v>895</v>
      </c>
      <c r="CT312" s="20">
        <v>-16.71</v>
      </c>
      <c r="CU312" s="20">
        <v>-0.56999999999999995</v>
      </c>
      <c r="CV312" s="20">
        <v>853</v>
      </c>
      <c r="CW312" s="20">
        <v>1079</v>
      </c>
      <c r="CX312" s="20">
        <v>786</v>
      </c>
      <c r="CY312" s="20">
        <v>0.39800000000000002</v>
      </c>
      <c r="CZ312" s="20">
        <v>73</v>
      </c>
      <c r="DA312" s="20">
        <v>283</v>
      </c>
      <c r="DB312" s="20">
        <v>0.25800000000000001</v>
      </c>
      <c r="DC312" s="20">
        <v>154</v>
      </c>
      <c r="DD312" s="20">
        <v>222</v>
      </c>
      <c r="DE312" s="20">
        <v>0.69399999999999995</v>
      </c>
      <c r="DF312" s="20">
        <v>134</v>
      </c>
      <c r="DG312" s="20">
        <v>9.5714285714285712</v>
      </c>
      <c r="DH312" s="20">
        <v>438</v>
      </c>
      <c r="DI312" s="20">
        <v>31.285714285714285</v>
      </c>
      <c r="DJ312" s="20">
        <v>140</v>
      </c>
      <c r="DK312" s="20">
        <v>86</v>
      </c>
      <c r="DL312" s="20">
        <v>26</v>
      </c>
      <c r="DM312" s="20">
        <v>193</v>
      </c>
      <c r="DN312" s="20">
        <v>235</v>
      </c>
      <c r="DO312" s="20">
        <v>60.9</v>
      </c>
      <c r="DP312" s="20">
        <v>77.070999999999998</v>
      </c>
      <c r="DQ312" s="20">
        <v>-16.143000000000001</v>
      </c>
      <c r="DR312" s="20">
        <v>0.72499999999999998</v>
      </c>
      <c r="DS312" s="20">
        <v>13.786</v>
      </c>
      <c r="DT312" s="20">
        <v>0.44600000000000001</v>
      </c>
      <c r="DU312" s="20">
        <v>20.2</v>
      </c>
      <c r="DV312" s="20">
        <v>15.9</v>
      </c>
      <c r="DW312" s="20">
        <v>1.9</v>
      </c>
      <c r="DX312" s="20">
        <v>6.1428571428571432</v>
      </c>
      <c r="DY312" s="20">
        <v>16.8</v>
      </c>
      <c r="DZ312" s="20">
        <v>349</v>
      </c>
      <c r="EA312" s="20">
        <v>0.38</v>
      </c>
      <c r="EB312" s="20">
        <v>-3</v>
      </c>
      <c r="EC312" s="66">
        <v>358</v>
      </c>
      <c r="ED312" s="66">
        <v>354</v>
      </c>
      <c r="EE312" s="66">
        <v>360</v>
      </c>
      <c r="EF312" s="66">
        <v>338</v>
      </c>
      <c r="EG312" s="66">
        <v>343</v>
      </c>
      <c r="EH312" s="66">
        <v>289.3</v>
      </c>
      <c r="EI312" s="66">
        <v>349</v>
      </c>
      <c r="EJ312" s="66">
        <v>332</v>
      </c>
      <c r="EK312" s="20">
        <v>11704.74</v>
      </c>
      <c r="EL312" s="20">
        <v>9623.8799999999992</v>
      </c>
      <c r="EM312" s="20">
        <v>60.550142857142859</v>
      </c>
      <c r="EN312" s="20">
        <v>138.84471428571428</v>
      </c>
      <c r="EO312" s="20">
        <v>12.145</v>
      </c>
      <c r="EP312" s="20">
        <v>161.91499999999999</v>
      </c>
      <c r="EQ312" s="21">
        <v>91</v>
      </c>
      <c r="ER312" s="21">
        <v>56</v>
      </c>
      <c r="ES312" s="61" t="s">
        <v>184</v>
      </c>
      <c r="ET312" s="61">
        <v>147</v>
      </c>
      <c r="EU312" s="61">
        <v>35</v>
      </c>
    </row>
    <row r="313" spans="1:151" x14ac:dyDescent="0.45">
      <c r="A313" s="64">
        <v>45291</v>
      </c>
      <c r="B313" s="21" t="s">
        <v>243</v>
      </c>
      <c r="C313" s="21">
        <v>283</v>
      </c>
      <c r="D313" s="21" t="s">
        <v>306</v>
      </c>
      <c r="E313" s="21">
        <v>320</v>
      </c>
      <c r="F313" s="50" t="s">
        <v>558</v>
      </c>
      <c r="G313" t="s">
        <v>243</v>
      </c>
      <c r="H313" t="s">
        <v>306</v>
      </c>
      <c r="I313" t="s">
        <v>243</v>
      </c>
      <c r="J313" t="s">
        <v>306</v>
      </c>
      <c r="K313" t="s">
        <v>243</v>
      </c>
      <c r="L313" t="s">
        <v>1273</v>
      </c>
      <c r="M313" t="s">
        <v>243</v>
      </c>
      <c r="N313" t="s">
        <v>1273</v>
      </c>
      <c r="O313" t="s">
        <v>1365</v>
      </c>
      <c r="P313" t="s">
        <v>306</v>
      </c>
      <c r="Q313" t="s">
        <v>467</v>
      </c>
      <c r="R313" t="s">
        <v>306</v>
      </c>
      <c r="S313" t="s">
        <v>104</v>
      </c>
      <c r="T313" t="s">
        <v>104</v>
      </c>
      <c r="U313">
        <v>14</v>
      </c>
      <c r="V313">
        <v>14</v>
      </c>
      <c r="W313" s="20">
        <v>0.64285714285714302</v>
      </c>
      <c r="X313" s="20">
        <v>0.48</v>
      </c>
      <c r="Y313" s="20">
        <v>104.4</v>
      </c>
      <c r="Z313" s="20">
        <v>103.9</v>
      </c>
      <c r="AA313" s="20">
        <v>63.8</v>
      </c>
      <c r="AB313" s="20">
        <v>-8.2000000000000003E-2</v>
      </c>
      <c r="AC313" s="20">
        <v>-3.6</v>
      </c>
      <c r="AD313" s="20">
        <v>102.6</v>
      </c>
      <c r="AE313" s="20">
        <v>106.2</v>
      </c>
      <c r="AF313" s="20">
        <v>-3.57</v>
      </c>
      <c r="AG313" s="20">
        <v>104.1</v>
      </c>
      <c r="AH313" s="20">
        <v>101.8</v>
      </c>
      <c r="AI313" s="20">
        <v>0.56459999999999999</v>
      </c>
      <c r="AJ313" s="20">
        <v>-3.2</v>
      </c>
      <c r="AK313" s="20">
        <v>-0.22857142857142859</v>
      </c>
      <c r="AL313" s="20">
        <v>1203</v>
      </c>
      <c r="AM313" s="20">
        <v>-0.93</v>
      </c>
      <c r="AN313" s="20">
        <v>-4.38</v>
      </c>
      <c r="AO313" s="20">
        <v>1013</v>
      </c>
      <c r="AP313" s="20">
        <v>857</v>
      </c>
      <c r="AQ313" s="20">
        <v>790</v>
      </c>
      <c r="AR313" s="20">
        <v>0.47</v>
      </c>
      <c r="AS313" s="20">
        <v>128</v>
      </c>
      <c r="AT313" s="20">
        <v>349</v>
      </c>
      <c r="AU313" s="20">
        <v>0.36699999999999999</v>
      </c>
      <c r="AV313" s="20">
        <v>143</v>
      </c>
      <c r="AW313" s="20">
        <v>195</v>
      </c>
      <c r="AX313" s="20">
        <v>0.73299999999999998</v>
      </c>
      <c r="AY313" s="20">
        <v>127</v>
      </c>
      <c r="AZ313" s="20">
        <v>9.0714285714285712</v>
      </c>
      <c r="BA313" s="20">
        <v>471</v>
      </c>
      <c r="BB313" s="20">
        <v>33.642857142857146</v>
      </c>
      <c r="BC313" s="20">
        <v>215</v>
      </c>
      <c r="BD313" s="20">
        <v>76</v>
      </c>
      <c r="BE313" s="20">
        <v>34</v>
      </c>
      <c r="BF313" s="20">
        <v>143</v>
      </c>
      <c r="BG313" s="20">
        <v>224</v>
      </c>
      <c r="BH313" s="20">
        <v>72.400000000000006</v>
      </c>
      <c r="BI313" s="20">
        <v>61.213999999999999</v>
      </c>
      <c r="BJ313" s="20">
        <v>11.143000000000001</v>
      </c>
      <c r="BK313" s="20">
        <v>1.5029999999999999</v>
      </c>
      <c r="BL313" s="20">
        <v>10.214</v>
      </c>
      <c r="BM313" s="20">
        <v>0.53100000000000003</v>
      </c>
      <c r="BN313" s="20">
        <v>24.9</v>
      </c>
      <c r="BO313" s="20">
        <v>13.9</v>
      </c>
      <c r="BP313" s="20">
        <v>2.4</v>
      </c>
      <c r="BQ313" s="20">
        <v>5.4285714285714288</v>
      </c>
      <c r="BR313" s="20">
        <v>16</v>
      </c>
      <c r="BS313" s="20">
        <v>182</v>
      </c>
      <c r="BT313" s="20">
        <v>0.49099999999999999</v>
      </c>
      <c r="BU313" s="20">
        <v>1</v>
      </c>
      <c r="BV313" s="66">
        <v>143</v>
      </c>
      <c r="BW313" s="66">
        <v>211</v>
      </c>
      <c r="BX313" s="66">
        <v>202</v>
      </c>
      <c r="BY313" s="66">
        <v>149</v>
      </c>
      <c r="BZ313" s="66">
        <v>152</v>
      </c>
      <c r="CA313" s="66">
        <v>159.30000000000001</v>
      </c>
      <c r="CB313" s="66">
        <v>182</v>
      </c>
      <c r="CC313" s="66">
        <v>210</v>
      </c>
      <c r="CD313" s="20">
        <v>0.42857142857142899</v>
      </c>
      <c r="CE313" s="20">
        <v>-7.88</v>
      </c>
      <c r="CF313" s="20">
        <v>99.6</v>
      </c>
      <c r="CG313" s="20">
        <v>107.5</v>
      </c>
      <c r="CH313" s="20">
        <v>68.400000000000006</v>
      </c>
      <c r="CI313" s="20">
        <v>-8.2000000000000003E-2</v>
      </c>
      <c r="CJ313" s="20">
        <v>1.17</v>
      </c>
      <c r="CK313" s="20">
        <v>104.4</v>
      </c>
      <c r="CL313" s="20">
        <v>103.2</v>
      </c>
      <c r="CM313" s="20">
        <v>2.4900000000000002</v>
      </c>
      <c r="CN313" s="20">
        <v>98.5</v>
      </c>
      <c r="CO313" s="20">
        <v>107.4</v>
      </c>
      <c r="CP313" s="63">
        <v>0.27200000000000002</v>
      </c>
      <c r="CQ313" s="20">
        <v>-5.0999999999999996</v>
      </c>
      <c r="CR313" s="20">
        <v>-0.36428571428571427</v>
      </c>
      <c r="CS313" s="20">
        <v>1037</v>
      </c>
      <c r="CT313" s="20">
        <v>-7.11</v>
      </c>
      <c r="CU313" s="20">
        <v>-0.11</v>
      </c>
      <c r="CV313" s="20">
        <v>1000</v>
      </c>
      <c r="CW313" s="20">
        <v>970</v>
      </c>
      <c r="CX313" s="20">
        <v>856</v>
      </c>
      <c r="CY313" s="20">
        <v>0.42399999999999999</v>
      </c>
      <c r="CZ313" s="20">
        <v>116</v>
      </c>
      <c r="DA313" s="20">
        <v>347</v>
      </c>
      <c r="DB313" s="20">
        <v>0.33400000000000002</v>
      </c>
      <c r="DC313" s="20">
        <v>158</v>
      </c>
      <c r="DD313" s="20">
        <v>249</v>
      </c>
      <c r="DE313" s="20">
        <v>0.63500000000000001</v>
      </c>
      <c r="DF313" s="20">
        <v>191</v>
      </c>
      <c r="DG313" s="20">
        <v>13.642857142857142</v>
      </c>
      <c r="DH313" s="20">
        <v>551</v>
      </c>
      <c r="DI313" s="20">
        <v>39.357142857142854</v>
      </c>
      <c r="DJ313" s="20">
        <v>187</v>
      </c>
      <c r="DK313" s="20">
        <v>78</v>
      </c>
      <c r="DL313" s="20">
        <v>55</v>
      </c>
      <c r="DM313" s="20">
        <v>180</v>
      </c>
      <c r="DN313" s="20">
        <v>268</v>
      </c>
      <c r="DO313" s="20">
        <v>71.400000000000006</v>
      </c>
      <c r="DP313" s="20">
        <v>69.286000000000001</v>
      </c>
      <c r="DQ313" s="20">
        <v>2.1429999999999998</v>
      </c>
      <c r="DR313" s="20">
        <v>1.0389999999999999</v>
      </c>
      <c r="DS313" s="20">
        <v>12.856999999999999</v>
      </c>
      <c r="DT313" s="20">
        <v>0.433</v>
      </c>
      <c r="DU313" s="20">
        <v>24.8</v>
      </c>
      <c r="DV313" s="20">
        <v>17.8</v>
      </c>
      <c r="DW313" s="20">
        <v>3.9</v>
      </c>
      <c r="DX313" s="20">
        <v>5.5714285714285712</v>
      </c>
      <c r="DY313" s="20">
        <v>19.100000000000001</v>
      </c>
      <c r="DZ313" s="20">
        <v>262</v>
      </c>
      <c r="EA313" s="20">
        <v>0.45200000000000001</v>
      </c>
      <c r="EB313" s="20">
        <v>-2</v>
      </c>
      <c r="EC313" s="66">
        <v>273</v>
      </c>
      <c r="ED313" s="66">
        <v>303</v>
      </c>
      <c r="EE313" s="66">
        <v>272</v>
      </c>
      <c r="EF313" s="66">
        <v>246</v>
      </c>
      <c r="EG313" s="66">
        <v>269</v>
      </c>
      <c r="EH313" s="66">
        <v>229.5</v>
      </c>
      <c r="EI313" s="66">
        <v>263</v>
      </c>
      <c r="EJ313" s="66">
        <v>249</v>
      </c>
      <c r="EK313" s="20">
        <v>11223</v>
      </c>
      <c r="EL313" s="20">
        <v>10348.44</v>
      </c>
      <c r="EM313" s="20">
        <v>56.906571428571425</v>
      </c>
      <c r="EN313" s="20">
        <v>69.795142857142864</v>
      </c>
      <c r="EO313" s="20">
        <v>10.16</v>
      </c>
      <c r="EP313" s="20">
        <v>196.44399999999999</v>
      </c>
      <c r="EQ313" s="21">
        <v>77</v>
      </c>
      <c r="ER313" s="21">
        <v>56</v>
      </c>
      <c r="ES313" s="61" t="s">
        <v>243</v>
      </c>
      <c r="ET313" s="61">
        <v>133</v>
      </c>
      <c r="EU313" s="61">
        <v>21</v>
      </c>
    </row>
    <row r="314" spans="1:151" x14ac:dyDescent="0.45">
      <c r="A314" s="64">
        <v>45291</v>
      </c>
      <c r="B314" s="21" t="s">
        <v>75</v>
      </c>
      <c r="C314" s="21">
        <v>57</v>
      </c>
      <c r="D314" s="21" t="s">
        <v>97</v>
      </c>
      <c r="E314" s="21">
        <v>346</v>
      </c>
      <c r="F314" s="50" t="s">
        <v>558</v>
      </c>
      <c r="G314" t="s">
        <v>75</v>
      </c>
      <c r="H314" t="s">
        <v>97</v>
      </c>
      <c r="I314" t="s">
        <v>75</v>
      </c>
      <c r="J314" t="s">
        <v>97</v>
      </c>
      <c r="K314" t="s">
        <v>75</v>
      </c>
      <c r="L314" t="s">
        <v>442</v>
      </c>
      <c r="M314" t="s">
        <v>75</v>
      </c>
      <c r="N314" t="s">
        <v>634</v>
      </c>
      <c r="O314" t="s">
        <v>75</v>
      </c>
      <c r="P314" t="s">
        <v>97</v>
      </c>
      <c r="Q314" t="s">
        <v>75</v>
      </c>
      <c r="R314" t="s">
        <v>442</v>
      </c>
      <c r="S314" t="s">
        <v>19</v>
      </c>
      <c r="T314" t="s">
        <v>19</v>
      </c>
      <c r="U314">
        <v>12</v>
      </c>
      <c r="V314">
        <v>12</v>
      </c>
      <c r="W314" s="20">
        <v>0.83333333333333404</v>
      </c>
      <c r="X314" s="20">
        <v>19.72</v>
      </c>
      <c r="Y314" s="20">
        <v>114.9</v>
      </c>
      <c r="Z314" s="20">
        <v>95.2</v>
      </c>
      <c r="AA314" s="20">
        <v>71.5</v>
      </c>
      <c r="AB314" s="20">
        <v>-0.06</v>
      </c>
      <c r="AC314" s="20">
        <v>-1.6</v>
      </c>
      <c r="AD314" s="20">
        <v>104.3</v>
      </c>
      <c r="AE314" s="20">
        <v>105.9</v>
      </c>
      <c r="AF314" s="20">
        <v>-2.84</v>
      </c>
      <c r="AG314" s="20">
        <v>114</v>
      </c>
      <c r="AH314" s="20">
        <v>94.3</v>
      </c>
      <c r="AI314" s="20">
        <v>0.89839999999999998</v>
      </c>
      <c r="AJ314" s="20">
        <v>0.8</v>
      </c>
      <c r="AK314" s="20">
        <v>6.6666666666666666E-2</v>
      </c>
      <c r="AL314" s="20">
        <v>1386</v>
      </c>
      <c r="AM314" s="20">
        <v>17.899999999999999</v>
      </c>
      <c r="AN314" s="20">
        <v>1.82</v>
      </c>
      <c r="AO314" s="20">
        <v>1021</v>
      </c>
      <c r="AP314" s="20">
        <v>828</v>
      </c>
      <c r="AQ314" s="20">
        <v>709</v>
      </c>
      <c r="AR314" s="20">
        <v>0.51900000000000002</v>
      </c>
      <c r="AS314" s="20">
        <v>87</v>
      </c>
      <c r="AT314" s="20">
        <v>214</v>
      </c>
      <c r="AU314" s="20">
        <v>0.40699999999999997</v>
      </c>
      <c r="AV314" s="20">
        <v>198</v>
      </c>
      <c r="AW314" s="20">
        <v>256</v>
      </c>
      <c r="AX314" s="20">
        <v>0.77300000000000002</v>
      </c>
      <c r="AY314" s="20">
        <v>137</v>
      </c>
      <c r="AZ314" s="20">
        <v>11.416666666666666</v>
      </c>
      <c r="BA314" s="20">
        <v>475</v>
      </c>
      <c r="BB314" s="20">
        <v>39.583333333333336</v>
      </c>
      <c r="BC314" s="20">
        <v>227</v>
      </c>
      <c r="BD314" s="20">
        <v>85</v>
      </c>
      <c r="BE314" s="20">
        <v>27</v>
      </c>
      <c r="BF314" s="20">
        <v>169</v>
      </c>
      <c r="BG314" s="20">
        <v>187</v>
      </c>
      <c r="BH314" s="20">
        <v>85.1</v>
      </c>
      <c r="BI314" s="20">
        <v>69</v>
      </c>
      <c r="BJ314" s="20">
        <v>16.082999999999998</v>
      </c>
      <c r="BK314" s="20">
        <v>1.343</v>
      </c>
      <c r="BL314" s="20">
        <v>14.083</v>
      </c>
      <c r="BM314" s="20">
        <v>0.503</v>
      </c>
      <c r="BN314" s="20">
        <v>17.8</v>
      </c>
      <c r="BO314" s="20">
        <v>21.3</v>
      </c>
      <c r="BP314" s="20">
        <v>2.2000000000000002</v>
      </c>
      <c r="BQ314" s="20">
        <v>7.083333333333333</v>
      </c>
      <c r="BR314" s="20">
        <v>15.6</v>
      </c>
      <c r="BS314" s="20">
        <v>33</v>
      </c>
      <c r="BT314" s="20">
        <v>0.60099999999999998</v>
      </c>
      <c r="BU314" s="20">
        <v>6</v>
      </c>
      <c r="BV314" s="66">
        <v>32</v>
      </c>
      <c r="BW314" s="66">
        <v>19</v>
      </c>
      <c r="BX314" s="66">
        <v>47</v>
      </c>
      <c r="BY314" s="66">
        <v>47</v>
      </c>
      <c r="BZ314" s="66">
        <v>25</v>
      </c>
      <c r="CA314" s="66">
        <v>33</v>
      </c>
      <c r="CB314" s="66">
        <v>32</v>
      </c>
      <c r="CC314" s="66">
        <v>32</v>
      </c>
      <c r="CD314" s="20">
        <v>0.75</v>
      </c>
      <c r="CE314" s="20">
        <v>11.23</v>
      </c>
      <c r="CF314" s="20">
        <v>108.9</v>
      </c>
      <c r="CG314" s="20">
        <v>97.6</v>
      </c>
      <c r="CH314" s="20">
        <v>67.599999999999994</v>
      </c>
      <c r="CI314" s="20">
        <v>1.4999999999999999E-2</v>
      </c>
      <c r="CJ314" s="20">
        <v>-3.24</v>
      </c>
      <c r="CK314" s="20">
        <v>102.1</v>
      </c>
      <c r="CL314" s="20">
        <v>105.3</v>
      </c>
      <c r="CM314" s="20">
        <v>-5.31</v>
      </c>
      <c r="CN314" s="20">
        <v>108.5</v>
      </c>
      <c r="CO314" s="20">
        <v>95.6</v>
      </c>
      <c r="CP314" s="63">
        <v>0.81159999999999999</v>
      </c>
      <c r="CQ314" s="20">
        <v>-0.3</v>
      </c>
      <c r="CR314" s="20">
        <v>-2.4999999999999998E-2</v>
      </c>
      <c r="CS314" s="20">
        <v>1329</v>
      </c>
      <c r="CT314" s="20">
        <v>11.7</v>
      </c>
      <c r="CU314" s="20">
        <v>-0.14000000000000001</v>
      </c>
      <c r="CV314" s="20">
        <v>909</v>
      </c>
      <c r="CW314" s="20">
        <v>767</v>
      </c>
      <c r="CX314" s="20">
        <v>727</v>
      </c>
      <c r="CY314" s="20">
        <v>0.46800000000000003</v>
      </c>
      <c r="CZ314" s="20">
        <v>77</v>
      </c>
      <c r="DA314" s="20">
        <v>237</v>
      </c>
      <c r="DB314" s="20">
        <v>0.32500000000000001</v>
      </c>
      <c r="DC314" s="20">
        <v>152</v>
      </c>
      <c r="DD314" s="20">
        <v>230</v>
      </c>
      <c r="DE314" s="20">
        <v>0.66100000000000003</v>
      </c>
      <c r="DF314" s="20">
        <v>152</v>
      </c>
      <c r="DG314" s="20">
        <v>12.666666666666666</v>
      </c>
      <c r="DH314" s="20">
        <v>491</v>
      </c>
      <c r="DI314" s="20">
        <v>40.916666666666664</v>
      </c>
      <c r="DJ314" s="20">
        <v>158</v>
      </c>
      <c r="DK314" s="20">
        <v>73</v>
      </c>
      <c r="DL314" s="20">
        <v>66</v>
      </c>
      <c r="DM314" s="20">
        <v>126</v>
      </c>
      <c r="DN314" s="20">
        <v>218</v>
      </c>
      <c r="DO314" s="20">
        <v>75.8</v>
      </c>
      <c r="DP314" s="20">
        <v>63.917000000000002</v>
      </c>
      <c r="DQ314" s="20">
        <v>11.833</v>
      </c>
      <c r="DR314" s="20">
        <v>1.254</v>
      </c>
      <c r="DS314" s="20">
        <v>10.5</v>
      </c>
      <c r="DT314" s="20">
        <v>0.57899999999999996</v>
      </c>
      <c r="DU314" s="20">
        <v>19.8</v>
      </c>
      <c r="DV314" s="20">
        <v>19.2</v>
      </c>
      <c r="DW314" s="20">
        <v>5.5</v>
      </c>
      <c r="DX314" s="20">
        <v>6.083333333333333</v>
      </c>
      <c r="DY314" s="20">
        <v>18.2</v>
      </c>
      <c r="DZ314" s="20">
        <v>79</v>
      </c>
      <c r="EA314" s="20">
        <v>0.56200000000000006</v>
      </c>
      <c r="EB314" s="20">
        <v>6</v>
      </c>
      <c r="EC314" s="66">
        <v>52</v>
      </c>
      <c r="ED314" s="66">
        <v>74</v>
      </c>
      <c r="EE314" s="66">
        <v>80</v>
      </c>
      <c r="EF314" s="66">
        <v>81</v>
      </c>
      <c r="EG314" s="66">
        <v>70</v>
      </c>
      <c r="EH314" s="66">
        <v>61.5</v>
      </c>
      <c r="EI314" s="66">
        <v>79</v>
      </c>
      <c r="EJ314" s="66">
        <v>81</v>
      </c>
      <c r="EK314" s="20">
        <v>11214.24</v>
      </c>
      <c r="EL314" s="20">
        <v>10367.280000000001</v>
      </c>
      <c r="EM314" s="20">
        <v>85.671583333333331</v>
      </c>
      <c r="EN314" s="20">
        <v>74.375</v>
      </c>
      <c r="EO314" s="20">
        <v>10.3116</v>
      </c>
      <c r="EP314" s="20">
        <v>168.51400000000001</v>
      </c>
      <c r="EQ314" s="21">
        <v>74</v>
      </c>
      <c r="ER314" s="21">
        <v>67</v>
      </c>
      <c r="ES314" s="61" t="s">
        <v>75</v>
      </c>
      <c r="ET314" s="61">
        <v>141</v>
      </c>
      <c r="EU314" s="61">
        <v>7</v>
      </c>
    </row>
    <row r="315" spans="1:151" x14ac:dyDescent="0.45">
      <c r="A315" s="64">
        <v>45291</v>
      </c>
      <c r="B315" s="21" t="s">
        <v>72</v>
      </c>
      <c r="C315" s="21">
        <v>126</v>
      </c>
      <c r="D315" s="21" t="s">
        <v>338</v>
      </c>
      <c r="E315" s="21">
        <v>193</v>
      </c>
      <c r="F315" s="50" t="s">
        <v>558</v>
      </c>
      <c r="G315" t="s">
        <v>72</v>
      </c>
      <c r="H315" t="s">
        <v>338</v>
      </c>
      <c r="I315" t="s">
        <v>72</v>
      </c>
      <c r="J315" t="s">
        <v>338</v>
      </c>
      <c r="K315" t="s">
        <v>407</v>
      </c>
      <c r="L315" t="s">
        <v>338</v>
      </c>
      <c r="M315" t="s">
        <v>1266</v>
      </c>
      <c r="N315" t="s">
        <v>688</v>
      </c>
      <c r="O315" t="s">
        <v>72</v>
      </c>
      <c r="P315" t="s">
        <v>1386</v>
      </c>
      <c r="Q315" t="s">
        <v>407</v>
      </c>
      <c r="R315" t="s">
        <v>338</v>
      </c>
      <c r="S315" t="s">
        <v>21</v>
      </c>
      <c r="T315" t="s">
        <v>149</v>
      </c>
      <c r="U315">
        <v>12</v>
      </c>
      <c r="V315">
        <v>12</v>
      </c>
      <c r="W315" s="20">
        <v>0.83333333333333404</v>
      </c>
      <c r="X315" s="20">
        <v>22.29</v>
      </c>
      <c r="Y315" s="20">
        <v>112.8</v>
      </c>
      <c r="Z315" s="20">
        <v>90.5</v>
      </c>
      <c r="AA315" s="20">
        <v>71.8</v>
      </c>
      <c r="AB315" s="20">
        <v>-6.5000000000000002E-2</v>
      </c>
      <c r="AC315" s="20">
        <v>-7.03</v>
      </c>
      <c r="AD315" s="20">
        <v>100</v>
      </c>
      <c r="AE315" s="20">
        <v>107</v>
      </c>
      <c r="AF315" s="20">
        <v>-7.03</v>
      </c>
      <c r="AG315" s="20">
        <v>111.1</v>
      </c>
      <c r="AH315" s="20">
        <v>91.1</v>
      </c>
      <c r="AI315" s="20">
        <v>0.90769999999999995</v>
      </c>
      <c r="AJ315" s="20">
        <v>0.1</v>
      </c>
      <c r="AK315" s="20">
        <v>8.3333333333333332E-3</v>
      </c>
      <c r="AL315" s="20">
        <v>1372</v>
      </c>
      <c r="AM315" s="20">
        <v>25.55</v>
      </c>
      <c r="AN315" s="20">
        <v>-2.61</v>
      </c>
      <c r="AO315" s="20">
        <v>1036</v>
      </c>
      <c r="AP315" s="20">
        <v>698</v>
      </c>
      <c r="AQ315" s="20">
        <v>713</v>
      </c>
      <c r="AR315" s="20">
        <v>0.50900000000000001</v>
      </c>
      <c r="AS315" s="20">
        <v>86</v>
      </c>
      <c r="AT315" s="20">
        <v>226</v>
      </c>
      <c r="AU315" s="20">
        <v>0.38100000000000001</v>
      </c>
      <c r="AV315" s="20">
        <v>224</v>
      </c>
      <c r="AW315" s="20">
        <v>320</v>
      </c>
      <c r="AX315" s="20">
        <v>0.7</v>
      </c>
      <c r="AY315" s="20">
        <v>138</v>
      </c>
      <c r="AZ315" s="20">
        <v>11.5</v>
      </c>
      <c r="BA315" s="20">
        <v>446</v>
      </c>
      <c r="BB315" s="20">
        <v>37.166666666666664</v>
      </c>
      <c r="BC315" s="20">
        <v>224</v>
      </c>
      <c r="BD315" s="20">
        <v>143</v>
      </c>
      <c r="BE315" s="20">
        <v>39</v>
      </c>
      <c r="BF315" s="20">
        <v>130</v>
      </c>
      <c r="BG315" s="20">
        <v>188</v>
      </c>
      <c r="BH315" s="20">
        <v>86.3</v>
      </c>
      <c r="BI315" s="20">
        <v>58.167000000000002</v>
      </c>
      <c r="BJ315" s="20">
        <v>28.167000000000002</v>
      </c>
      <c r="BK315" s="20">
        <v>1.7230000000000001</v>
      </c>
      <c r="BL315" s="20">
        <v>10.833</v>
      </c>
      <c r="BM315" s="20">
        <v>1.1000000000000001</v>
      </c>
      <c r="BN315" s="20">
        <v>18.8</v>
      </c>
      <c r="BO315" s="20">
        <v>26.7</v>
      </c>
      <c r="BP315" s="20">
        <v>3.2</v>
      </c>
      <c r="BQ315" s="20">
        <v>11.916666666666666</v>
      </c>
      <c r="BR315" s="20">
        <v>15.7</v>
      </c>
      <c r="BS315" s="20">
        <v>138</v>
      </c>
      <c r="BT315" s="20">
        <v>0.52200000000000002</v>
      </c>
      <c r="BU315" s="20">
        <v>0</v>
      </c>
      <c r="BV315" s="66">
        <v>6</v>
      </c>
      <c r="BW315" s="66">
        <v>52</v>
      </c>
      <c r="BX315" s="66">
        <v>54</v>
      </c>
      <c r="BY315" s="66">
        <v>4</v>
      </c>
      <c r="BZ315" s="66">
        <v>13</v>
      </c>
      <c r="CA315" s="66">
        <v>36.200000000000003</v>
      </c>
      <c r="CB315" s="66">
        <v>138</v>
      </c>
      <c r="CC315" s="66">
        <v>84</v>
      </c>
      <c r="CD315" s="20">
        <v>0.66666666666666696</v>
      </c>
      <c r="CE315" s="20">
        <v>-3.93</v>
      </c>
      <c r="CF315" s="20">
        <v>101.8</v>
      </c>
      <c r="CG315" s="20">
        <v>105.7</v>
      </c>
      <c r="CH315" s="20">
        <v>74</v>
      </c>
      <c r="CI315" s="20">
        <v>0.11600000000000001</v>
      </c>
      <c r="CJ315" s="20">
        <v>-3.05</v>
      </c>
      <c r="CK315" s="20">
        <v>101.3</v>
      </c>
      <c r="CL315" s="20">
        <v>104.4</v>
      </c>
      <c r="CM315" s="20">
        <v>-3.05</v>
      </c>
      <c r="CN315" s="20">
        <v>102</v>
      </c>
      <c r="CO315" s="20">
        <v>105.3</v>
      </c>
      <c r="CP315" s="63">
        <v>0.40689999999999998</v>
      </c>
      <c r="CQ315" s="20">
        <v>-1.8</v>
      </c>
      <c r="CR315" s="20">
        <v>-0.15</v>
      </c>
      <c r="CS315" s="20">
        <v>1179</v>
      </c>
      <c r="CT315" s="20">
        <v>-2.8</v>
      </c>
      <c r="CU315" s="20">
        <v>-3.43</v>
      </c>
      <c r="CV315" s="20">
        <v>947</v>
      </c>
      <c r="CW315" s="20">
        <v>863</v>
      </c>
      <c r="CX315" s="20">
        <v>780</v>
      </c>
      <c r="CY315" s="20">
        <v>0.41799999999999998</v>
      </c>
      <c r="CZ315" s="20">
        <v>122</v>
      </c>
      <c r="DA315" s="20">
        <v>338</v>
      </c>
      <c r="DB315" s="20">
        <v>0.36099999999999999</v>
      </c>
      <c r="DC315" s="20">
        <v>173</v>
      </c>
      <c r="DD315" s="20">
        <v>242</v>
      </c>
      <c r="DE315" s="20">
        <v>0.71499999999999997</v>
      </c>
      <c r="DF315" s="20">
        <v>121</v>
      </c>
      <c r="DG315" s="20">
        <v>10.083333333333334</v>
      </c>
      <c r="DH315" s="20">
        <v>483</v>
      </c>
      <c r="DI315" s="20">
        <v>40.25</v>
      </c>
      <c r="DJ315" s="20">
        <v>172</v>
      </c>
      <c r="DK315" s="20">
        <v>95</v>
      </c>
      <c r="DL315" s="20">
        <v>24</v>
      </c>
      <c r="DM315" s="20">
        <v>128</v>
      </c>
      <c r="DN315" s="20">
        <v>197</v>
      </c>
      <c r="DO315" s="20">
        <v>78.900000000000006</v>
      </c>
      <c r="DP315" s="20">
        <v>71.917000000000002</v>
      </c>
      <c r="DQ315" s="20">
        <v>7</v>
      </c>
      <c r="DR315" s="20">
        <v>1.3440000000000001</v>
      </c>
      <c r="DS315" s="20">
        <v>10.667</v>
      </c>
      <c r="DT315" s="20">
        <v>0.74199999999999999</v>
      </c>
      <c r="DU315" s="20">
        <v>28.2</v>
      </c>
      <c r="DV315" s="20">
        <v>20.2</v>
      </c>
      <c r="DW315" s="20">
        <v>2</v>
      </c>
      <c r="DX315" s="20">
        <v>7.916666666666667</v>
      </c>
      <c r="DY315" s="20">
        <v>16.399999999999999</v>
      </c>
      <c r="DZ315" s="20">
        <v>90</v>
      </c>
      <c r="EA315" s="20">
        <v>0.55100000000000005</v>
      </c>
      <c r="EB315" s="20">
        <v>0</v>
      </c>
      <c r="EC315" s="66">
        <v>158</v>
      </c>
      <c r="ED315" s="66">
        <v>167</v>
      </c>
      <c r="EE315" s="66">
        <v>125</v>
      </c>
      <c r="EF315" s="66">
        <v>164</v>
      </c>
      <c r="EG315" s="66">
        <v>221</v>
      </c>
      <c r="EH315" s="66">
        <v>137.19999999999999</v>
      </c>
      <c r="EI315" s="66">
        <v>92</v>
      </c>
      <c r="EJ315" s="66">
        <v>122</v>
      </c>
      <c r="EK315" s="20">
        <v>11922.96</v>
      </c>
      <c r="EL315" s="20">
        <v>9212.9</v>
      </c>
      <c r="EM315" s="20">
        <v>85.761250000000004</v>
      </c>
      <c r="EN315" s="20">
        <v>127.11508333333333</v>
      </c>
      <c r="EO315" s="20">
        <v>11.225499999999998</v>
      </c>
      <c r="EP315" s="20">
        <v>137.89999999999998</v>
      </c>
      <c r="EQ315" s="21">
        <v>85</v>
      </c>
      <c r="ER315" s="21">
        <v>70</v>
      </c>
      <c r="ES315" s="61" t="s">
        <v>72</v>
      </c>
      <c r="ET315" s="61">
        <v>155</v>
      </c>
      <c r="EU315" s="61">
        <v>15</v>
      </c>
    </row>
    <row r="316" spans="1:151" x14ac:dyDescent="0.45">
      <c r="A316" s="64">
        <v>45291</v>
      </c>
      <c r="B316" s="21" t="s">
        <v>241</v>
      </c>
      <c r="C316" s="21">
        <v>272</v>
      </c>
      <c r="D316" s="21" t="s">
        <v>375</v>
      </c>
      <c r="E316" s="21">
        <v>205</v>
      </c>
      <c r="F316" s="50" t="s">
        <v>558</v>
      </c>
      <c r="G316" t="s">
        <v>241</v>
      </c>
      <c r="H316" t="s">
        <v>375</v>
      </c>
      <c r="I316" t="s">
        <v>241</v>
      </c>
      <c r="J316" t="s">
        <v>375</v>
      </c>
      <c r="K316" t="s">
        <v>440</v>
      </c>
      <c r="L316" t="s">
        <v>375</v>
      </c>
      <c r="M316" t="s">
        <v>632</v>
      </c>
      <c r="N316" t="s">
        <v>375</v>
      </c>
      <c r="O316" t="s">
        <v>1358</v>
      </c>
      <c r="P316" t="s">
        <v>375</v>
      </c>
      <c r="Q316" t="s">
        <v>440</v>
      </c>
      <c r="R316" t="s">
        <v>375</v>
      </c>
      <c r="S316" t="s">
        <v>104</v>
      </c>
      <c r="T316" t="s">
        <v>104</v>
      </c>
      <c r="U316">
        <v>13</v>
      </c>
      <c r="V316">
        <v>14</v>
      </c>
      <c r="W316" s="20">
        <v>0.46153846153846201</v>
      </c>
      <c r="X316" s="20">
        <v>-0.3</v>
      </c>
      <c r="Y316" s="20">
        <v>105.5</v>
      </c>
      <c r="Z316" s="20">
        <v>105.8</v>
      </c>
      <c r="AA316" s="20">
        <v>70.3</v>
      </c>
      <c r="AB316" s="20">
        <v>-0.09</v>
      </c>
      <c r="AC316" s="20">
        <v>2.96</v>
      </c>
      <c r="AD316" s="20">
        <v>105.1</v>
      </c>
      <c r="AE316" s="20">
        <v>102.1</v>
      </c>
      <c r="AF316" s="20">
        <v>2.96</v>
      </c>
      <c r="AG316" s="20">
        <v>104.3</v>
      </c>
      <c r="AH316" s="20">
        <v>103.3</v>
      </c>
      <c r="AI316" s="20">
        <v>0.52759999999999996</v>
      </c>
      <c r="AJ316" s="20">
        <v>-4.5</v>
      </c>
      <c r="AK316" s="20">
        <v>-0.34615384615384615</v>
      </c>
      <c r="AL316" s="20">
        <v>1137</v>
      </c>
      <c r="AM316" s="20">
        <v>-1.65</v>
      </c>
      <c r="AN316" s="20">
        <v>2.4500000000000002</v>
      </c>
      <c r="AO316" s="20">
        <v>971</v>
      </c>
      <c r="AP316" s="20">
        <v>930</v>
      </c>
      <c r="AQ316" s="20">
        <v>793</v>
      </c>
      <c r="AR316" s="20">
        <v>0.45400000000000001</v>
      </c>
      <c r="AS316" s="20">
        <v>120</v>
      </c>
      <c r="AT316" s="20">
        <v>344</v>
      </c>
      <c r="AU316" s="20">
        <v>0.34899999999999998</v>
      </c>
      <c r="AV316" s="20">
        <v>131</v>
      </c>
      <c r="AW316" s="20">
        <v>206</v>
      </c>
      <c r="AX316" s="20">
        <v>0.63600000000000001</v>
      </c>
      <c r="AY316" s="20">
        <v>130</v>
      </c>
      <c r="AZ316" s="20">
        <v>10</v>
      </c>
      <c r="BA316" s="20">
        <v>477</v>
      </c>
      <c r="BB316" s="20">
        <v>36.692307692307693</v>
      </c>
      <c r="BC316" s="20">
        <v>169</v>
      </c>
      <c r="BD316" s="20">
        <v>94</v>
      </c>
      <c r="BE316" s="20">
        <v>53</v>
      </c>
      <c r="BF316" s="20">
        <v>156</v>
      </c>
      <c r="BG316" s="20">
        <v>197</v>
      </c>
      <c r="BH316" s="20">
        <v>74.7</v>
      </c>
      <c r="BI316" s="20">
        <v>71.537999999999997</v>
      </c>
      <c r="BJ316" s="20">
        <v>3.1539999999999999</v>
      </c>
      <c r="BK316" s="20">
        <v>1.083</v>
      </c>
      <c r="BL316" s="20">
        <v>12</v>
      </c>
      <c r="BM316" s="20">
        <v>0.60299999999999998</v>
      </c>
      <c r="BN316" s="20">
        <v>26.5</v>
      </c>
      <c r="BO316" s="20">
        <v>15.8</v>
      </c>
      <c r="BP316" s="20">
        <v>4.0999999999999996</v>
      </c>
      <c r="BQ316" s="20">
        <v>7.2307692307692308</v>
      </c>
      <c r="BR316" s="20">
        <v>15.2</v>
      </c>
      <c r="BS316" s="20">
        <v>185</v>
      </c>
      <c r="BT316" s="20">
        <v>0.48899999999999999</v>
      </c>
      <c r="BU316" s="20">
        <v>-10</v>
      </c>
      <c r="BV316" s="66">
        <v>210</v>
      </c>
      <c r="BW316" s="66">
        <v>182</v>
      </c>
      <c r="BX316" s="66">
        <v>242</v>
      </c>
      <c r="BY316" s="66">
        <v>196</v>
      </c>
      <c r="BZ316" s="66">
        <v>166</v>
      </c>
      <c r="CA316" s="66">
        <v>163.80000000000001</v>
      </c>
      <c r="CB316" s="66">
        <v>185</v>
      </c>
      <c r="CC316" s="66">
        <v>125</v>
      </c>
      <c r="CD316" s="20">
        <v>0.57142857142857095</v>
      </c>
      <c r="CE316" s="20">
        <v>-9.02</v>
      </c>
      <c r="CF316" s="20">
        <v>98.9</v>
      </c>
      <c r="CG316" s="20">
        <v>107.9</v>
      </c>
      <c r="CH316" s="20">
        <v>68.400000000000006</v>
      </c>
      <c r="CI316" s="20">
        <v>8.8999999999999996E-2</v>
      </c>
      <c r="CJ316" s="20">
        <v>-3.75</v>
      </c>
      <c r="CK316" s="20">
        <v>102.9</v>
      </c>
      <c r="CL316" s="20">
        <v>106.6</v>
      </c>
      <c r="CM316" s="20">
        <v>-3.64</v>
      </c>
      <c r="CN316" s="20">
        <v>98.5</v>
      </c>
      <c r="CO316" s="20">
        <v>108.3</v>
      </c>
      <c r="CP316" s="63">
        <v>0.25009999999999999</v>
      </c>
      <c r="CQ316" s="20">
        <v>-4.0999999999999996</v>
      </c>
      <c r="CR316" s="20">
        <v>-0.29285714285714282</v>
      </c>
      <c r="CS316" s="20">
        <v>1067</v>
      </c>
      <c r="CT316" s="20">
        <v>-10.7</v>
      </c>
      <c r="CU316" s="20">
        <v>-5.0599999999999996</v>
      </c>
      <c r="CV316" s="20">
        <v>1023</v>
      </c>
      <c r="CW316" s="20">
        <v>973</v>
      </c>
      <c r="CX316" s="20">
        <v>845</v>
      </c>
      <c r="CY316" s="20">
        <v>0.436</v>
      </c>
      <c r="CZ316" s="20">
        <v>112</v>
      </c>
      <c r="DA316" s="20">
        <v>363</v>
      </c>
      <c r="DB316" s="20">
        <v>0.309</v>
      </c>
      <c r="DC316" s="20">
        <v>175</v>
      </c>
      <c r="DD316" s="20">
        <v>253</v>
      </c>
      <c r="DE316" s="20">
        <v>0.69199999999999995</v>
      </c>
      <c r="DF316" s="20">
        <v>160</v>
      </c>
      <c r="DG316" s="20">
        <v>11.428571428571429</v>
      </c>
      <c r="DH316" s="20">
        <v>521</v>
      </c>
      <c r="DI316" s="20">
        <v>37.214285714285715</v>
      </c>
      <c r="DJ316" s="20">
        <v>170</v>
      </c>
      <c r="DK316" s="20">
        <v>94</v>
      </c>
      <c r="DL316" s="20">
        <v>47</v>
      </c>
      <c r="DM316" s="20">
        <v>162</v>
      </c>
      <c r="DN316" s="20">
        <v>211</v>
      </c>
      <c r="DO316" s="20">
        <v>73.099999999999994</v>
      </c>
      <c r="DP316" s="20">
        <v>69.5</v>
      </c>
      <c r="DQ316" s="20">
        <v>3.5710000000000002</v>
      </c>
      <c r="DR316" s="20">
        <v>1.0489999999999999</v>
      </c>
      <c r="DS316" s="20">
        <v>11.571</v>
      </c>
      <c r="DT316" s="20">
        <v>0.57999999999999996</v>
      </c>
      <c r="DU316" s="20">
        <v>25.9</v>
      </c>
      <c r="DV316" s="20">
        <v>18.100000000000001</v>
      </c>
      <c r="DW316" s="20">
        <v>3.4</v>
      </c>
      <c r="DX316" s="20">
        <v>6.7142857142857144</v>
      </c>
      <c r="DY316" s="20">
        <v>15.1</v>
      </c>
      <c r="DZ316" s="20">
        <v>226</v>
      </c>
      <c r="EA316" s="20">
        <v>0.47199999999999998</v>
      </c>
      <c r="EB316" s="20">
        <v>11</v>
      </c>
      <c r="EC316" s="66">
        <v>281</v>
      </c>
      <c r="ED316" s="66">
        <v>248</v>
      </c>
      <c r="EE316" s="66">
        <v>240</v>
      </c>
      <c r="EF316" s="66">
        <v>267</v>
      </c>
      <c r="EG316" s="66">
        <v>279</v>
      </c>
      <c r="EH316" s="66">
        <v>208.7</v>
      </c>
      <c r="EI316" s="66">
        <v>227</v>
      </c>
      <c r="EJ316" s="66">
        <v>290</v>
      </c>
      <c r="EK316" s="20">
        <v>11383.45</v>
      </c>
      <c r="EL316" s="20">
        <v>10463.620000000001</v>
      </c>
      <c r="EM316" s="20">
        <v>80.571428571428569</v>
      </c>
      <c r="EN316" s="20">
        <v>83.66723076923077</v>
      </c>
      <c r="EO316" s="20">
        <v>10.518399999999998</v>
      </c>
      <c r="EP316" s="20">
        <v>134.196</v>
      </c>
      <c r="EQ316" s="21">
        <v>80</v>
      </c>
      <c r="ER316" s="21">
        <v>61</v>
      </c>
      <c r="ES316" s="61" t="s">
        <v>241</v>
      </c>
      <c r="ET316" s="61">
        <v>141</v>
      </c>
      <c r="EU316" s="61">
        <v>19</v>
      </c>
    </row>
    <row r="317" spans="1:151" x14ac:dyDescent="0.45">
      <c r="A317" s="64">
        <v>45291</v>
      </c>
      <c r="B317" s="21" t="s">
        <v>296</v>
      </c>
      <c r="C317" s="21">
        <v>69</v>
      </c>
      <c r="D317" s="21" t="s">
        <v>103</v>
      </c>
      <c r="E317" s="21">
        <v>224</v>
      </c>
      <c r="F317" s="50" t="s">
        <v>558</v>
      </c>
      <c r="G317" t="s">
        <v>296</v>
      </c>
      <c r="H317" t="s">
        <v>103</v>
      </c>
      <c r="I317" t="s">
        <v>296</v>
      </c>
      <c r="J317" t="s">
        <v>103</v>
      </c>
      <c r="K317" t="s">
        <v>296</v>
      </c>
      <c r="L317" t="s">
        <v>103</v>
      </c>
      <c r="M317" t="s">
        <v>296</v>
      </c>
      <c r="N317" t="s">
        <v>103</v>
      </c>
      <c r="O317" t="s">
        <v>296</v>
      </c>
      <c r="P317" t="s">
        <v>103</v>
      </c>
      <c r="Q317" t="s">
        <v>296</v>
      </c>
      <c r="R317" t="s">
        <v>103</v>
      </c>
      <c r="S317" t="s">
        <v>104</v>
      </c>
      <c r="T317" t="s">
        <v>104</v>
      </c>
      <c r="U317">
        <v>14</v>
      </c>
      <c r="V317">
        <v>12</v>
      </c>
      <c r="W317" s="20">
        <v>0.64285714285714302</v>
      </c>
      <c r="X317" s="20">
        <v>-2.12</v>
      </c>
      <c r="Y317" s="20">
        <v>110.9</v>
      </c>
      <c r="Z317" s="20">
        <v>113</v>
      </c>
      <c r="AA317" s="20">
        <v>71.5</v>
      </c>
      <c r="AB317" s="20">
        <v>-0.03</v>
      </c>
      <c r="AC317" s="20">
        <v>-0.51</v>
      </c>
      <c r="AD317" s="20">
        <v>104.5</v>
      </c>
      <c r="AE317" s="20">
        <v>105.1</v>
      </c>
      <c r="AF317" s="20">
        <v>0.43</v>
      </c>
      <c r="AG317" s="20">
        <v>110.6</v>
      </c>
      <c r="AH317" s="20">
        <v>113.1</v>
      </c>
      <c r="AI317" s="20">
        <v>0.43730000000000002</v>
      </c>
      <c r="AJ317" s="20">
        <v>-2.7</v>
      </c>
      <c r="AK317" s="20">
        <v>-0.19285714285714287</v>
      </c>
      <c r="AL317" s="20">
        <v>1163</v>
      </c>
      <c r="AM317" s="20">
        <v>0.46</v>
      </c>
      <c r="AN317" s="20">
        <v>-0.54</v>
      </c>
      <c r="AO317" s="20">
        <v>1180</v>
      </c>
      <c r="AP317" s="20">
        <v>1075</v>
      </c>
      <c r="AQ317" s="20">
        <v>868</v>
      </c>
      <c r="AR317" s="20">
        <v>0.44900000000000001</v>
      </c>
      <c r="AS317" s="20">
        <v>110</v>
      </c>
      <c r="AT317" s="20">
        <v>312</v>
      </c>
      <c r="AU317" s="20">
        <v>0.35299999999999998</v>
      </c>
      <c r="AV317" s="20">
        <v>290</v>
      </c>
      <c r="AW317" s="20">
        <v>383</v>
      </c>
      <c r="AX317" s="20">
        <v>0.75700000000000001</v>
      </c>
      <c r="AY317" s="20">
        <v>172</v>
      </c>
      <c r="AZ317" s="20">
        <v>12.285714285714286</v>
      </c>
      <c r="BA317" s="20">
        <v>549</v>
      </c>
      <c r="BB317" s="20">
        <v>39.214285714285715</v>
      </c>
      <c r="BC317" s="20">
        <v>187</v>
      </c>
      <c r="BD317" s="20">
        <v>84</v>
      </c>
      <c r="BE317" s="20">
        <v>57</v>
      </c>
      <c r="BF317" s="20">
        <v>128</v>
      </c>
      <c r="BG317" s="20">
        <v>217</v>
      </c>
      <c r="BH317" s="20">
        <v>84.3</v>
      </c>
      <c r="BI317" s="20">
        <v>76.786000000000001</v>
      </c>
      <c r="BJ317" s="20">
        <v>7.5</v>
      </c>
      <c r="BK317" s="20">
        <v>1.4610000000000001</v>
      </c>
      <c r="BL317" s="20">
        <v>9.1430000000000007</v>
      </c>
      <c r="BM317" s="20">
        <v>0.65600000000000003</v>
      </c>
      <c r="BN317" s="20">
        <v>22.3</v>
      </c>
      <c r="BO317" s="20">
        <v>27.4</v>
      </c>
      <c r="BP317" s="20">
        <v>4.0999999999999996</v>
      </c>
      <c r="BQ317" s="20">
        <v>6</v>
      </c>
      <c r="BR317" s="20">
        <v>15.5</v>
      </c>
      <c r="BS317" s="20">
        <v>147</v>
      </c>
      <c r="BT317" s="20">
        <v>0.51700000000000002</v>
      </c>
      <c r="BU317" s="20">
        <v>-2</v>
      </c>
      <c r="BV317" s="66">
        <v>126</v>
      </c>
      <c r="BW317" s="66">
        <v>258</v>
      </c>
      <c r="BX317" s="66">
        <v>188</v>
      </c>
      <c r="BY317" s="66">
        <v>293</v>
      </c>
      <c r="BZ317" s="66">
        <v>189</v>
      </c>
      <c r="CA317" s="66">
        <v>191.5</v>
      </c>
      <c r="CB317" s="66">
        <v>147</v>
      </c>
      <c r="CC317" s="66">
        <v>250</v>
      </c>
      <c r="CD317" s="20">
        <v>0.41666666666666702</v>
      </c>
      <c r="CE317" s="20">
        <v>-3.3</v>
      </c>
      <c r="CF317" s="20">
        <v>106.3</v>
      </c>
      <c r="CG317" s="20">
        <v>109.6</v>
      </c>
      <c r="CH317" s="20">
        <v>67.8</v>
      </c>
      <c r="CI317" s="20">
        <v>1.6E-2</v>
      </c>
      <c r="CJ317" s="20">
        <v>7.24</v>
      </c>
      <c r="CK317" s="20">
        <v>106.8</v>
      </c>
      <c r="CL317" s="20">
        <v>99.6</v>
      </c>
      <c r="CM317" s="20">
        <v>8.76</v>
      </c>
      <c r="CN317" s="20">
        <v>104.3</v>
      </c>
      <c r="CO317" s="20">
        <v>109.3</v>
      </c>
      <c r="CP317" s="63">
        <v>0.36759999999999998</v>
      </c>
      <c r="CQ317" s="20">
        <v>-4</v>
      </c>
      <c r="CR317" s="20">
        <v>-0.33333333333333331</v>
      </c>
      <c r="CS317" s="20">
        <v>1080</v>
      </c>
      <c r="CT317" s="20">
        <v>-4.24</v>
      </c>
      <c r="CU317" s="20">
        <v>3.54</v>
      </c>
      <c r="CV317" s="20">
        <v>879</v>
      </c>
      <c r="CW317" s="20">
        <v>873</v>
      </c>
      <c r="CX317" s="20">
        <v>709</v>
      </c>
      <c r="CY317" s="20">
        <v>0.439</v>
      </c>
      <c r="CZ317" s="20">
        <v>118</v>
      </c>
      <c r="DA317" s="20">
        <v>319</v>
      </c>
      <c r="DB317" s="20">
        <v>0.37</v>
      </c>
      <c r="DC317" s="20">
        <v>139</v>
      </c>
      <c r="DD317" s="20">
        <v>197</v>
      </c>
      <c r="DE317" s="20">
        <v>0.70599999999999996</v>
      </c>
      <c r="DF317" s="20">
        <v>92</v>
      </c>
      <c r="DG317" s="20">
        <v>7.666666666666667</v>
      </c>
      <c r="DH317" s="20">
        <v>397</v>
      </c>
      <c r="DI317" s="20">
        <v>33.083333333333336</v>
      </c>
      <c r="DJ317" s="20">
        <v>148</v>
      </c>
      <c r="DK317" s="20">
        <v>77</v>
      </c>
      <c r="DL317" s="20">
        <v>52</v>
      </c>
      <c r="DM317" s="20">
        <v>113</v>
      </c>
      <c r="DN317" s="20">
        <v>176</v>
      </c>
      <c r="DO317" s="20">
        <v>73.2</v>
      </c>
      <c r="DP317" s="20">
        <v>72.75</v>
      </c>
      <c r="DQ317" s="20">
        <v>0.5</v>
      </c>
      <c r="DR317" s="20">
        <v>1.31</v>
      </c>
      <c r="DS317" s="20">
        <v>9.4169999999999998</v>
      </c>
      <c r="DT317" s="20">
        <v>0.68100000000000005</v>
      </c>
      <c r="DU317" s="20">
        <v>26.6</v>
      </c>
      <c r="DV317" s="20">
        <v>16.399999999999999</v>
      </c>
      <c r="DW317" s="20">
        <v>4.3</v>
      </c>
      <c r="DX317" s="20">
        <v>6.416666666666667</v>
      </c>
      <c r="DY317" s="20">
        <v>14.7</v>
      </c>
      <c r="DZ317" s="20">
        <v>273</v>
      </c>
      <c r="EA317" s="20">
        <v>0.44600000000000001</v>
      </c>
      <c r="EB317" s="20">
        <v>-6</v>
      </c>
      <c r="EC317" s="66">
        <v>230</v>
      </c>
      <c r="ED317" s="66">
        <v>177</v>
      </c>
      <c r="EE317" s="66">
        <v>233</v>
      </c>
      <c r="EF317" s="66">
        <v>215</v>
      </c>
      <c r="EG317" s="66">
        <v>208</v>
      </c>
      <c r="EH317" s="66">
        <v>171.8</v>
      </c>
      <c r="EI317" s="66">
        <v>273</v>
      </c>
      <c r="EJ317" s="66">
        <v>132</v>
      </c>
      <c r="EK317" s="20">
        <v>12154.64</v>
      </c>
      <c r="EL317" s="20">
        <v>12011.9</v>
      </c>
      <c r="EM317" s="20">
        <v>58.66758333333334</v>
      </c>
      <c r="EN317" s="20">
        <v>56.501999999999995</v>
      </c>
      <c r="EO317" s="20">
        <v>10.943</v>
      </c>
      <c r="EP317" s="20">
        <v>133.232</v>
      </c>
      <c r="EQ317" s="21">
        <v>86</v>
      </c>
      <c r="ER317" s="21">
        <v>89</v>
      </c>
      <c r="ES317" s="61" t="s">
        <v>103</v>
      </c>
      <c r="ET317" s="61">
        <v>175</v>
      </c>
      <c r="EU317" s="61">
        <v>-3</v>
      </c>
    </row>
    <row r="318" spans="1:151" x14ac:dyDescent="0.45">
      <c r="A318" s="64">
        <v>44928</v>
      </c>
      <c r="B318" s="21" t="s">
        <v>43</v>
      </c>
      <c r="C318" s="21">
        <v>162</v>
      </c>
      <c r="D318" s="21" t="s">
        <v>23</v>
      </c>
      <c r="E318" s="21">
        <v>238</v>
      </c>
      <c r="F318" s="50" t="s">
        <v>558</v>
      </c>
      <c r="G318" t="s">
        <v>43</v>
      </c>
      <c r="H318" t="s">
        <v>23</v>
      </c>
      <c r="I318" t="s">
        <v>43</v>
      </c>
      <c r="J318" t="s">
        <v>23</v>
      </c>
      <c r="K318" t="s">
        <v>43</v>
      </c>
      <c r="L318" t="s">
        <v>23</v>
      </c>
      <c r="M318" t="s">
        <v>43</v>
      </c>
      <c r="N318" t="s">
        <v>23</v>
      </c>
      <c r="O318" t="s">
        <v>43</v>
      </c>
      <c r="P318" t="s">
        <v>23</v>
      </c>
      <c r="Q318" t="s">
        <v>43</v>
      </c>
      <c r="R318" t="s">
        <v>23</v>
      </c>
      <c r="S318" t="s">
        <v>24</v>
      </c>
      <c r="T318" t="s">
        <v>24</v>
      </c>
      <c r="U318">
        <v>13</v>
      </c>
      <c r="V318">
        <v>13</v>
      </c>
      <c r="W318" s="20">
        <v>0.69230769230769196</v>
      </c>
      <c r="X318" s="20">
        <v>10.98</v>
      </c>
      <c r="Y318" s="20">
        <v>105.9</v>
      </c>
      <c r="Z318" s="20">
        <v>94.9</v>
      </c>
      <c r="AA318" s="20">
        <v>67.599999999999994</v>
      </c>
      <c r="AB318" s="20">
        <v>-2.3E-2</v>
      </c>
      <c r="AC318" s="20">
        <v>-4.3099999999999996</v>
      </c>
      <c r="AD318" s="20">
        <v>102.1</v>
      </c>
      <c r="AE318" s="20">
        <v>106.4</v>
      </c>
      <c r="AF318" s="20">
        <v>-6.87</v>
      </c>
      <c r="AG318" s="20">
        <v>103.3</v>
      </c>
      <c r="AH318" s="20">
        <v>96.1</v>
      </c>
      <c r="AI318" s="20">
        <v>0.6966</v>
      </c>
      <c r="AJ318" s="20">
        <v>-1.6</v>
      </c>
      <c r="AK318" s="20">
        <v>-0.12307692307692308</v>
      </c>
      <c r="AL318" s="20">
        <v>1281</v>
      </c>
      <c r="AM318" s="20">
        <v>6.82</v>
      </c>
      <c r="AN318" s="20">
        <v>-2.95</v>
      </c>
      <c r="AO318" s="20">
        <v>951</v>
      </c>
      <c r="AP318" s="20">
        <v>824</v>
      </c>
      <c r="AQ318" s="20">
        <v>744</v>
      </c>
      <c r="AR318" s="20">
        <v>0.41499999999999998</v>
      </c>
      <c r="AS318" s="20">
        <v>83</v>
      </c>
      <c r="AT318" s="20">
        <v>302</v>
      </c>
      <c r="AU318" s="20">
        <v>0.27500000000000002</v>
      </c>
      <c r="AV318" s="20">
        <v>250</v>
      </c>
      <c r="AW318" s="20">
        <v>360</v>
      </c>
      <c r="AX318" s="20">
        <v>0.69399999999999995</v>
      </c>
      <c r="AY318" s="20">
        <v>173</v>
      </c>
      <c r="AZ318" s="20">
        <v>13.307692307692308</v>
      </c>
      <c r="BA318" s="20">
        <v>491</v>
      </c>
      <c r="BB318" s="20">
        <v>37.769230769230766</v>
      </c>
      <c r="BC318" s="20">
        <v>146</v>
      </c>
      <c r="BD318" s="20">
        <v>104</v>
      </c>
      <c r="BE318" s="20">
        <v>69</v>
      </c>
      <c r="BF318" s="20">
        <v>153</v>
      </c>
      <c r="BG318" s="20">
        <v>234</v>
      </c>
      <c r="BH318" s="20">
        <v>73.2</v>
      </c>
      <c r="BI318" s="20">
        <v>63.384999999999998</v>
      </c>
      <c r="BJ318" s="20">
        <v>9.7690000000000001</v>
      </c>
      <c r="BK318" s="20">
        <v>0.95399999999999996</v>
      </c>
      <c r="BL318" s="20">
        <v>11.769</v>
      </c>
      <c r="BM318" s="20">
        <v>0.68</v>
      </c>
      <c r="BN318" s="20">
        <v>23.2</v>
      </c>
      <c r="BO318" s="20">
        <v>27.7</v>
      </c>
      <c r="BP318" s="20">
        <v>5.3</v>
      </c>
      <c r="BQ318" s="20">
        <v>8</v>
      </c>
      <c r="BR318" s="20">
        <v>18</v>
      </c>
      <c r="BS318" s="20">
        <v>162</v>
      </c>
      <c r="BT318" s="20">
        <v>0.503</v>
      </c>
      <c r="BU318" s="20">
        <v>0</v>
      </c>
      <c r="BV318" s="66">
        <v>108</v>
      </c>
      <c r="BW318" s="66">
        <v>51</v>
      </c>
      <c r="BX318" s="66">
        <v>113</v>
      </c>
      <c r="BY318" s="66">
        <v>76</v>
      </c>
      <c r="BZ318" s="66">
        <v>74</v>
      </c>
      <c r="CA318" s="66">
        <v>77.5</v>
      </c>
      <c r="CB318" s="66">
        <v>161</v>
      </c>
      <c r="CC318" s="66">
        <v>114</v>
      </c>
      <c r="CD318" s="20">
        <v>0.92307692307692302</v>
      </c>
      <c r="CE318" s="20">
        <v>30.26</v>
      </c>
      <c r="CF318" s="20">
        <v>122.4</v>
      </c>
      <c r="CG318" s="20">
        <v>92.1</v>
      </c>
      <c r="CH318" s="20">
        <v>70.2</v>
      </c>
      <c r="CI318" s="20">
        <v>5.2999999999999999E-2</v>
      </c>
      <c r="CJ318" s="20">
        <v>9.7100000000000009</v>
      </c>
      <c r="CK318" s="20">
        <v>110</v>
      </c>
      <c r="CL318" s="20">
        <v>100.3</v>
      </c>
      <c r="CM318" s="20">
        <v>8.85</v>
      </c>
      <c r="CN318" s="20">
        <v>123.3</v>
      </c>
      <c r="CO318" s="20">
        <v>90.9</v>
      </c>
      <c r="CP318" s="63">
        <v>0.9708</v>
      </c>
      <c r="CQ318" s="20">
        <v>4.4000000000000004</v>
      </c>
      <c r="CR318" s="20">
        <v>0.33846153846153848</v>
      </c>
      <c r="CS318" s="20">
        <v>1464</v>
      </c>
      <c r="CT318" s="20">
        <v>27.83</v>
      </c>
      <c r="CU318" s="20">
        <v>9.1300000000000008</v>
      </c>
      <c r="CV318" s="20">
        <v>1128</v>
      </c>
      <c r="CW318" s="20">
        <v>885</v>
      </c>
      <c r="CX318" s="20">
        <v>786</v>
      </c>
      <c r="CY318" s="20">
        <v>0.499</v>
      </c>
      <c r="CZ318" s="20">
        <v>108</v>
      </c>
      <c r="DA318" s="20">
        <v>281</v>
      </c>
      <c r="DB318" s="20">
        <v>0.38400000000000001</v>
      </c>
      <c r="DC318" s="20">
        <v>236</v>
      </c>
      <c r="DD318" s="20">
        <v>330</v>
      </c>
      <c r="DE318" s="20">
        <v>0.71499999999999997</v>
      </c>
      <c r="DF318" s="20">
        <v>151</v>
      </c>
      <c r="DG318" s="20">
        <v>11.615384615384615</v>
      </c>
      <c r="DH318" s="20">
        <v>537</v>
      </c>
      <c r="DI318" s="20">
        <v>41.307692307692307</v>
      </c>
      <c r="DJ318" s="20">
        <v>247</v>
      </c>
      <c r="DK318" s="20">
        <v>86</v>
      </c>
      <c r="DL318" s="20">
        <v>61</v>
      </c>
      <c r="DM318" s="20">
        <v>155</v>
      </c>
      <c r="DN318" s="20">
        <v>181</v>
      </c>
      <c r="DO318" s="20">
        <v>86.8</v>
      </c>
      <c r="DP318" s="20">
        <v>68.076999999999998</v>
      </c>
      <c r="DQ318" s="20">
        <v>18.692</v>
      </c>
      <c r="DR318" s="20">
        <v>1.5940000000000001</v>
      </c>
      <c r="DS318" s="20">
        <v>11.923</v>
      </c>
      <c r="DT318" s="20">
        <v>0.55500000000000005</v>
      </c>
      <c r="DU318" s="20">
        <v>21.6</v>
      </c>
      <c r="DV318" s="20">
        <v>25.4</v>
      </c>
      <c r="DW318" s="20">
        <v>4.7</v>
      </c>
      <c r="DX318" s="20">
        <v>6.615384615384615</v>
      </c>
      <c r="DY318" s="20">
        <v>13.9</v>
      </c>
      <c r="DZ318" s="20">
        <v>2</v>
      </c>
      <c r="EA318" s="20">
        <v>0.69199999999999995</v>
      </c>
      <c r="EB318" s="20">
        <v>0</v>
      </c>
      <c r="EC318" s="66">
        <v>3</v>
      </c>
      <c r="ED318" s="66">
        <v>1</v>
      </c>
      <c r="EE318" s="66">
        <v>1</v>
      </c>
      <c r="EF318" s="66">
        <v>2</v>
      </c>
      <c r="EG318" s="66">
        <v>2</v>
      </c>
      <c r="EH318" s="66">
        <v>1.3</v>
      </c>
      <c r="EI318" s="66">
        <v>2</v>
      </c>
      <c r="EJ318" s="66">
        <v>1</v>
      </c>
      <c r="EK318" s="20">
        <v>9753.39</v>
      </c>
      <c r="EL318" s="20">
        <v>11615.760000000002</v>
      </c>
      <c r="EM318" s="20">
        <v>77.856461538461531</v>
      </c>
      <c r="EN318" s="20">
        <v>95.384</v>
      </c>
      <c r="EO318" s="20">
        <v>12.87</v>
      </c>
      <c r="EP318" s="20">
        <v>125.61399999999999</v>
      </c>
      <c r="EQ318" s="21">
        <v>53</v>
      </c>
      <c r="ER318" s="21">
        <v>67</v>
      </c>
      <c r="ES318" s="61" t="s">
        <v>23</v>
      </c>
      <c r="ET318" s="61">
        <v>120</v>
      </c>
      <c r="EU318" s="61">
        <v>-14</v>
      </c>
    </row>
    <row r="319" spans="1:151" x14ac:dyDescent="0.45">
      <c r="A319" s="64">
        <v>44928</v>
      </c>
      <c r="B319" s="21" t="s">
        <v>90</v>
      </c>
      <c r="C319" s="21">
        <v>231</v>
      </c>
      <c r="D319" s="21" t="s">
        <v>45</v>
      </c>
      <c r="E319" s="21">
        <v>202</v>
      </c>
      <c r="F319" s="50" t="s">
        <v>558</v>
      </c>
      <c r="G319" t="s">
        <v>90</v>
      </c>
      <c r="H319" t="s">
        <v>45</v>
      </c>
      <c r="I319" t="s">
        <v>90</v>
      </c>
      <c r="J319" t="s">
        <v>45</v>
      </c>
      <c r="K319" t="s">
        <v>90</v>
      </c>
      <c r="L319" t="s">
        <v>45</v>
      </c>
      <c r="M319" t="s">
        <v>90</v>
      </c>
      <c r="N319" t="s">
        <v>591</v>
      </c>
      <c r="O319" t="s">
        <v>90</v>
      </c>
      <c r="P319" t="s">
        <v>1342</v>
      </c>
      <c r="Q319" t="s">
        <v>90</v>
      </c>
      <c r="R319" t="s">
        <v>45</v>
      </c>
      <c r="S319" t="s">
        <v>29</v>
      </c>
      <c r="T319" t="s">
        <v>29</v>
      </c>
      <c r="U319">
        <v>13</v>
      </c>
      <c r="V319">
        <v>12</v>
      </c>
      <c r="W319" s="20">
        <v>0.69230769230769196</v>
      </c>
      <c r="X319" s="20">
        <v>14.23</v>
      </c>
      <c r="Y319" s="20">
        <v>111</v>
      </c>
      <c r="Z319" s="20">
        <v>96.7</v>
      </c>
      <c r="AA319" s="20">
        <v>69.099999999999994</v>
      </c>
      <c r="AB319" s="20">
        <v>-7.9000000000000001E-2</v>
      </c>
      <c r="AC319" s="20">
        <v>-2.1800000000000002</v>
      </c>
      <c r="AD319" s="20">
        <v>103.8</v>
      </c>
      <c r="AE319" s="20">
        <v>106</v>
      </c>
      <c r="AF319" s="20">
        <v>-5.57</v>
      </c>
      <c r="AG319" s="20">
        <v>110.8</v>
      </c>
      <c r="AH319" s="20">
        <v>95.8</v>
      </c>
      <c r="AI319" s="20">
        <v>0.84079999999999999</v>
      </c>
      <c r="AJ319" s="20">
        <v>-1.2</v>
      </c>
      <c r="AK319" s="20">
        <v>-9.2307692307692299E-2</v>
      </c>
      <c r="AL319" s="20">
        <v>1322</v>
      </c>
      <c r="AM319" s="20">
        <v>16.059999999999999</v>
      </c>
      <c r="AN319" s="20">
        <v>0.37</v>
      </c>
      <c r="AO319" s="20">
        <v>1046</v>
      </c>
      <c r="AP319" s="20">
        <v>842</v>
      </c>
      <c r="AQ319" s="20">
        <v>812</v>
      </c>
      <c r="AR319" s="20">
        <v>0.44700000000000001</v>
      </c>
      <c r="AS319" s="20">
        <v>127</v>
      </c>
      <c r="AT319" s="20">
        <v>363</v>
      </c>
      <c r="AU319" s="20">
        <v>0.35</v>
      </c>
      <c r="AV319" s="20">
        <v>193</v>
      </c>
      <c r="AW319" s="20">
        <v>290</v>
      </c>
      <c r="AX319" s="20">
        <v>0.66600000000000004</v>
      </c>
      <c r="AY319" s="20">
        <v>173</v>
      </c>
      <c r="AZ319" s="20">
        <v>13.307692307692308</v>
      </c>
      <c r="BA319" s="20">
        <v>548</v>
      </c>
      <c r="BB319" s="20">
        <v>42.153846153846153</v>
      </c>
      <c r="BC319" s="20">
        <v>202</v>
      </c>
      <c r="BD319" s="20">
        <v>86</v>
      </c>
      <c r="BE319" s="20">
        <v>65</v>
      </c>
      <c r="BF319" s="20">
        <v>131</v>
      </c>
      <c r="BG319" s="20">
        <v>197</v>
      </c>
      <c r="BH319" s="20">
        <v>80.5</v>
      </c>
      <c r="BI319" s="20">
        <v>64.769000000000005</v>
      </c>
      <c r="BJ319" s="20">
        <v>15.692</v>
      </c>
      <c r="BK319" s="20">
        <v>1.542</v>
      </c>
      <c r="BL319" s="20">
        <v>10.077</v>
      </c>
      <c r="BM319" s="20">
        <v>0.65600000000000003</v>
      </c>
      <c r="BN319" s="20">
        <v>27.9</v>
      </c>
      <c r="BO319" s="20">
        <v>22.3</v>
      </c>
      <c r="BP319" s="20">
        <v>5</v>
      </c>
      <c r="BQ319" s="20">
        <v>6.615384615384615</v>
      </c>
      <c r="BR319" s="20">
        <v>15.2</v>
      </c>
      <c r="BS319" s="20">
        <v>82</v>
      </c>
      <c r="BT319" s="20">
        <v>0.56100000000000005</v>
      </c>
      <c r="BU319" s="20">
        <v>0</v>
      </c>
      <c r="BV319" s="66">
        <v>41</v>
      </c>
      <c r="BW319" s="66">
        <v>72</v>
      </c>
      <c r="BX319" s="66">
        <v>105</v>
      </c>
      <c r="BY319" s="66">
        <v>35</v>
      </c>
      <c r="BZ319" s="66">
        <v>45</v>
      </c>
      <c r="CA319" s="66">
        <v>55.2</v>
      </c>
      <c r="CB319" s="66">
        <v>82</v>
      </c>
      <c r="CC319" s="66">
        <v>144</v>
      </c>
      <c r="CD319" s="20">
        <v>0.75</v>
      </c>
      <c r="CE319" s="20">
        <v>22.51</v>
      </c>
      <c r="CF319" s="20">
        <v>118.7</v>
      </c>
      <c r="CG319" s="20">
        <v>96.2</v>
      </c>
      <c r="CH319" s="20">
        <v>73.599999999999994</v>
      </c>
      <c r="CI319" s="20">
        <v>-5.6000000000000001E-2</v>
      </c>
      <c r="CJ319" s="20">
        <v>7.29</v>
      </c>
      <c r="CK319" s="20">
        <v>108.3</v>
      </c>
      <c r="CL319" s="20">
        <v>101</v>
      </c>
      <c r="CM319" s="20">
        <v>8.09</v>
      </c>
      <c r="CN319" s="20">
        <v>118.5</v>
      </c>
      <c r="CO319" s="20">
        <v>97</v>
      </c>
      <c r="CP319" s="63">
        <v>0.90910000000000002</v>
      </c>
      <c r="CQ319" s="20">
        <v>1.3</v>
      </c>
      <c r="CR319" s="20">
        <v>0.10833333333333334</v>
      </c>
      <c r="CS319" s="20">
        <v>1381</v>
      </c>
      <c r="CT319" s="20">
        <v>19.96</v>
      </c>
      <c r="CU319" s="20">
        <v>6.96</v>
      </c>
      <c r="CV319" s="20">
        <v>1035</v>
      </c>
      <c r="CW319" s="20">
        <v>879</v>
      </c>
      <c r="CX319" s="20">
        <v>743</v>
      </c>
      <c r="CY319" s="20">
        <v>0.46700000000000003</v>
      </c>
      <c r="CZ319" s="20">
        <v>97</v>
      </c>
      <c r="DA319" s="20">
        <v>264</v>
      </c>
      <c r="DB319" s="20">
        <v>0.36699999999999999</v>
      </c>
      <c r="DC319" s="20">
        <v>244</v>
      </c>
      <c r="DD319" s="20">
        <v>319</v>
      </c>
      <c r="DE319" s="20">
        <v>0.76500000000000001</v>
      </c>
      <c r="DF319" s="20">
        <v>134</v>
      </c>
      <c r="DG319" s="20">
        <v>11.166666666666666</v>
      </c>
      <c r="DH319" s="20">
        <v>461</v>
      </c>
      <c r="DI319" s="20">
        <v>38.416666666666664</v>
      </c>
      <c r="DJ319" s="20">
        <v>172</v>
      </c>
      <c r="DK319" s="20">
        <v>74</v>
      </c>
      <c r="DL319" s="20">
        <v>57</v>
      </c>
      <c r="DM319" s="20">
        <v>122</v>
      </c>
      <c r="DN319" s="20">
        <v>196</v>
      </c>
      <c r="DO319" s="20">
        <v>86.2</v>
      </c>
      <c r="DP319" s="20">
        <v>73.25</v>
      </c>
      <c r="DQ319" s="20">
        <v>13</v>
      </c>
      <c r="DR319" s="20">
        <v>1.41</v>
      </c>
      <c r="DS319" s="20">
        <v>10.167</v>
      </c>
      <c r="DT319" s="20">
        <v>0.60699999999999998</v>
      </c>
      <c r="DU319" s="20">
        <v>22</v>
      </c>
      <c r="DV319" s="20">
        <v>26.6</v>
      </c>
      <c r="DW319" s="20">
        <v>4.8</v>
      </c>
      <c r="DX319" s="20">
        <v>6.166666666666667</v>
      </c>
      <c r="DY319" s="20">
        <v>16.3</v>
      </c>
      <c r="DZ319" s="20">
        <v>30</v>
      </c>
      <c r="EA319" s="20">
        <v>0.60799999999999998</v>
      </c>
      <c r="EB319" s="20">
        <v>-1</v>
      </c>
      <c r="EC319" s="66">
        <v>20</v>
      </c>
      <c r="ED319" s="66">
        <v>16</v>
      </c>
      <c r="EE319" s="66">
        <v>29</v>
      </c>
      <c r="EF319" s="66">
        <v>17</v>
      </c>
      <c r="EG319" s="66">
        <v>12</v>
      </c>
      <c r="EH319" s="66">
        <v>15.7</v>
      </c>
      <c r="EI319" s="66">
        <v>29</v>
      </c>
      <c r="EJ319" s="66">
        <v>13</v>
      </c>
      <c r="EK319" s="20">
        <v>10678.2</v>
      </c>
      <c r="EL319" s="20">
        <v>11478.29</v>
      </c>
      <c r="EM319" s="20">
        <v>62.141500000000001</v>
      </c>
      <c r="EN319" s="20">
        <v>67.258615384615382</v>
      </c>
      <c r="EO319" s="20">
        <v>11.628</v>
      </c>
      <c r="EP319" s="20">
        <v>130.536</v>
      </c>
      <c r="EQ319" s="21">
        <v>57</v>
      </c>
      <c r="ER319" s="21">
        <v>70</v>
      </c>
      <c r="ES319" s="61" t="s">
        <v>45</v>
      </c>
      <c r="ET319" s="61">
        <v>127</v>
      </c>
      <c r="EU319" s="61">
        <v>-13</v>
      </c>
    </row>
    <row r="320" spans="1:151" x14ac:dyDescent="0.45">
      <c r="A320" s="64">
        <v>44928</v>
      </c>
      <c r="B320" s="21" t="s">
        <v>204</v>
      </c>
      <c r="C320" s="21">
        <v>98</v>
      </c>
      <c r="D320" s="21" t="s">
        <v>44</v>
      </c>
      <c r="E320" s="21">
        <v>63</v>
      </c>
      <c r="F320" s="50" t="s">
        <v>558</v>
      </c>
      <c r="G320" t="s">
        <v>204</v>
      </c>
      <c r="H320" t="s">
        <v>44</v>
      </c>
      <c r="I320" t="s">
        <v>204</v>
      </c>
      <c r="J320" t="s">
        <v>44</v>
      </c>
      <c r="K320" t="s">
        <v>204</v>
      </c>
      <c r="L320" t="s">
        <v>44</v>
      </c>
      <c r="M320" t="s">
        <v>204</v>
      </c>
      <c r="N320" t="s">
        <v>44</v>
      </c>
      <c r="O320" t="s">
        <v>204</v>
      </c>
      <c r="P320" t="s">
        <v>44</v>
      </c>
      <c r="Q320" t="s">
        <v>204</v>
      </c>
      <c r="R320" t="s">
        <v>44</v>
      </c>
      <c r="S320" t="s">
        <v>15</v>
      </c>
      <c r="T320" t="s">
        <v>15</v>
      </c>
      <c r="U320">
        <v>13</v>
      </c>
      <c r="V320">
        <v>13</v>
      </c>
      <c r="W320" s="20">
        <v>0.53846153846153799</v>
      </c>
      <c r="X320" s="20">
        <v>-1.37</v>
      </c>
      <c r="Y320" s="20">
        <v>106.4</v>
      </c>
      <c r="Z320" s="20">
        <v>107.8</v>
      </c>
      <c r="AA320" s="20">
        <v>68.900000000000006</v>
      </c>
      <c r="AB320" s="20">
        <v>0.01</v>
      </c>
      <c r="AC320" s="20">
        <v>-3.43</v>
      </c>
      <c r="AD320" s="20">
        <v>101.1</v>
      </c>
      <c r="AE320" s="20">
        <v>104.6</v>
      </c>
      <c r="AF320" s="20">
        <v>-7.91</v>
      </c>
      <c r="AG320" s="20">
        <v>106</v>
      </c>
      <c r="AH320" s="20">
        <v>106.9</v>
      </c>
      <c r="AI320" s="20">
        <v>0.47739999999999999</v>
      </c>
      <c r="AJ320" s="20">
        <v>-3</v>
      </c>
      <c r="AK320" s="20">
        <v>-0.23076923076923078</v>
      </c>
      <c r="AL320" s="20">
        <v>1189</v>
      </c>
      <c r="AM320" s="20">
        <v>0.3</v>
      </c>
      <c r="AN320" s="20">
        <v>-1.0900000000000001</v>
      </c>
      <c r="AO320" s="20">
        <v>958</v>
      </c>
      <c r="AP320" s="20">
        <v>940</v>
      </c>
      <c r="AQ320" s="20">
        <v>753</v>
      </c>
      <c r="AR320" s="20">
        <v>0.43</v>
      </c>
      <c r="AS320" s="20">
        <v>111</v>
      </c>
      <c r="AT320" s="20">
        <v>314</v>
      </c>
      <c r="AU320" s="20">
        <v>0.35399999999999998</v>
      </c>
      <c r="AV320" s="20">
        <v>199</v>
      </c>
      <c r="AW320" s="20">
        <v>285</v>
      </c>
      <c r="AX320" s="20">
        <v>0.69799999999999995</v>
      </c>
      <c r="AY320" s="20">
        <v>161</v>
      </c>
      <c r="AZ320" s="20">
        <v>12.384615384615385</v>
      </c>
      <c r="BA320" s="20">
        <v>488</v>
      </c>
      <c r="BB320" s="20">
        <v>37.53846153846154</v>
      </c>
      <c r="BC320" s="20">
        <v>176</v>
      </c>
      <c r="BD320" s="20">
        <v>80</v>
      </c>
      <c r="BE320" s="20">
        <v>53</v>
      </c>
      <c r="BF320" s="20">
        <v>185</v>
      </c>
      <c r="BG320" s="20">
        <v>203</v>
      </c>
      <c r="BH320" s="20">
        <v>73.7</v>
      </c>
      <c r="BI320" s="20">
        <v>72.308000000000007</v>
      </c>
      <c r="BJ320" s="20">
        <v>1.385</v>
      </c>
      <c r="BK320" s="20">
        <v>0.95099999999999996</v>
      </c>
      <c r="BL320" s="20">
        <v>14.231</v>
      </c>
      <c r="BM320" s="20">
        <v>0.432</v>
      </c>
      <c r="BN320" s="20">
        <v>24.2</v>
      </c>
      <c r="BO320" s="20">
        <v>21.9</v>
      </c>
      <c r="BP320" s="20">
        <v>4.0999999999999996</v>
      </c>
      <c r="BQ320" s="20">
        <v>6.1538461538461542</v>
      </c>
      <c r="BR320" s="20">
        <v>15.6</v>
      </c>
      <c r="BS320" s="20">
        <v>215</v>
      </c>
      <c r="BT320" s="20">
        <v>0.47699999999999998</v>
      </c>
      <c r="BU320" s="20">
        <v>0</v>
      </c>
      <c r="BV320" s="66">
        <v>203</v>
      </c>
      <c r="BW320" s="66">
        <v>212</v>
      </c>
      <c r="BX320" s="66">
        <v>184</v>
      </c>
      <c r="BY320" s="66">
        <v>155</v>
      </c>
      <c r="BZ320" s="66">
        <v>178</v>
      </c>
      <c r="CA320" s="66">
        <v>154.69999999999999</v>
      </c>
      <c r="CB320" s="66">
        <v>216</v>
      </c>
      <c r="CC320" s="66">
        <v>273</v>
      </c>
      <c r="CD320" s="20">
        <v>0.69230769230769196</v>
      </c>
      <c r="CE320" s="20">
        <v>21.76</v>
      </c>
      <c r="CF320" s="20">
        <v>116</v>
      </c>
      <c r="CG320" s="20">
        <v>94.3</v>
      </c>
      <c r="CH320" s="20">
        <v>68.2</v>
      </c>
      <c r="CI320" s="20">
        <v>-4.7E-2</v>
      </c>
      <c r="CJ320" s="20">
        <v>6.48</v>
      </c>
      <c r="CK320" s="20">
        <v>108.3</v>
      </c>
      <c r="CL320" s="20">
        <v>101.8</v>
      </c>
      <c r="CM320" s="20">
        <v>3.31</v>
      </c>
      <c r="CN320" s="20">
        <v>117.6</v>
      </c>
      <c r="CO320" s="20">
        <v>95</v>
      </c>
      <c r="CP320" s="63">
        <v>0.92079999999999995</v>
      </c>
      <c r="CQ320" s="20">
        <v>0.7</v>
      </c>
      <c r="CR320" s="20">
        <v>5.3846153846153842E-2</v>
      </c>
      <c r="CS320" s="20">
        <v>1365</v>
      </c>
      <c r="CT320" s="20">
        <v>20.9</v>
      </c>
      <c r="CU320" s="20">
        <v>6.21</v>
      </c>
      <c r="CV320" s="20">
        <v>1063</v>
      </c>
      <c r="CW320" s="20">
        <v>872</v>
      </c>
      <c r="CX320" s="20">
        <v>772</v>
      </c>
      <c r="CY320" s="20">
        <v>0.495</v>
      </c>
      <c r="CZ320" s="20">
        <v>144</v>
      </c>
      <c r="DA320" s="20">
        <v>384</v>
      </c>
      <c r="DB320" s="20">
        <v>0.375</v>
      </c>
      <c r="DC320" s="20">
        <v>155</v>
      </c>
      <c r="DD320" s="20">
        <v>205</v>
      </c>
      <c r="DE320" s="20">
        <v>0.75600000000000001</v>
      </c>
      <c r="DF320" s="20">
        <v>119</v>
      </c>
      <c r="DG320" s="20">
        <v>9.1538461538461533</v>
      </c>
      <c r="DH320" s="20">
        <v>515</v>
      </c>
      <c r="DI320" s="20">
        <v>39.615384615384613</v>
      </c>
      <c r="DJ320" s="20">
        <v>221</v>
      </c>
      <c r="DK320" s="20">
        <v>44</v>
      </c>
      <c r="DL320" s="20">
        <v>50</v>
      </c>
      <c r="DM320" s="20">
        <v>147</v>
      </c>
      <c r="DN320" s="20">
        <v>138</v>
      </c>
      <c r="DO320" s="20">
        <v>81.8</v>
      </c>
      <c r="DP320" s="20">
        <v>67.076999999999998</v>
      </c>
      <c r="DQ320" s="20">
        <v>14.692</v>
      </c>
      <c r="DR320" s="20">
        <v>1.5029999999999999</v>
      </c>
      <c r="DS320" s="20">
        <v>11.308</v>
      </c>
      <c r="DT320" s="20">
        <v>0.29899999999999999</v>
      </c>
      <c r="DU320" s="20">
        <v>29.5</v>
      </c>
      <c r="DV320" s="20">
        <v>15.8</v>
      </c>
      <c r="DW320" s="20">
        <v>3.8</v>
      </c>
      <c r="DX320" s="20">
        <v>3.3846153846153846</v>
      </c>
      <c r="DY320" s="20">
        <v>10.6</v>
      </c>
      <c r="DZ320" s="20">
        <v>47</v>
      </c>
      <c r="EA320" s="20">
        <v>0.58499999999999996</v>
      </c>
      <c r="EB320" s="20">
        <v>0</v>
      </c>
      <c r="EC320" s="66">
        <v>14</v>
      </c>
      <c r="ED320" s="66">
        <v>32</v>
      </c>
      <c r="EE320" s="66">
        <v>53</v>
      </c>
      <c r="EF320" s="66">
        <v>6</v>
      </c>
      <c r="EG320" s="66">
        <v>16</v>
      </c>
      <c r="EH320" s="66">
        <v>23.5</v>
      </c>
      <c r="EI320" s="66">
        <v>40</v>
      </c>
      <c r="EJ320" s="66">
        <v>64</v>
      </c>
      <c r="EK320" s="20">
        <v>10033.52</v>
      </c>
      <c r="EL320" s="20">
        <v>12504.8</v>
      </c>
      <c r="EM320" s="20">
        <v>48.16646153846154</v>
      </c>
      <c r="EN320" s="20">
        <v>69.587692307692308</v>
      </c>
      <c r="EO320" s="20">
        <v>11.7936</v>
      </c>
      <c r="EP320" s="20">
        <v>96.323999999999998</v>
      </c>
      <c r="EQ320" s="21">
        <v>60</v>
      </c>
      <c r="ER320" s="21">
        <v>77</v>
      </c>
      <c r="ES320" s="61" t="s">
        <v>44</v>
      </c>
      <c r="ET320" s="61">
        <v>137</v>
      </c>
      <c r="EU320" s="61">
        <v>-17</v>
      </c>
    </row>
    <row r="321" spans="1:151" x14ac:dyDescent="0.45">
      <c r="A321" s="64">
        <v>44928</v>
      </c>
      <c r="B321" s="21" t="s">
        <v>55</v>
      </c>
      <c r="C321" s="21">
        <v>89</v>
      </c>
      <c r="D321" s="21" t="s">
        <v>231</v>
      </c>
      <c r="E321" s="21">
        <v>76</v>
      </c>
      <c r="F321" s="50" t="s">
        <v>558</v>
      </c>
      <c r="G321" t="s">
        <v>55</v>
      </c>
      <c r="H321" t="s">
        <v>231</v>
      </c>
      <c r="I321" t="s">
        <v>55</v>
      </c>
      <c r="J321" t="s">
        <v>231</v>
      </c>
      <c r="K321" t="s">
        <v>55</v>
      </c>
      <c r="L321" t="s">
        <v>231</v>
      </c>
      <c r="M321" t="s">
        <v>605</v>
      </c>
      <c r="N321" t="s">
        <v>601</v>
      </c>
      <c r="O321" t="s">
        <v>414</v>
      </c>
      <c r="P321" t="s">
        <v>231</v>
      </c>
      <c r="Q321" t="s">
        <v>414</v>
      </c>
      <c r="R321" t="s">
        <v>231</v>
      </c>
      <c r="S321" t="s">
        <v>13</v>
      </c>
      <c r="T321" t="s">
        <v>13</v>
      </c>
      <c r="U321">
        <v>13</v>
      </c>
      <c r="V321">
        <v>13</v>
      </c>
      <c r="W321" s="20">
        <v>0.76923076923076905</v>
      </c>
      <c r="X321" s="20">
        <v>20.62</v>
      </c>
      <c r="Y321" s="20">
        <v>117.4</v>
      </c>
      <c r="Z321" s="20">
        <v>96.8</v>
      </c>
      <c r="AA321" s="20">
        <v>69.5</v>
      </c>
      <c r="AB321" s="20">
        <v>-6.0000000000000001E-3</v>
      </c>
      <c r="AC321" s="20">
        <v>6.27</v>
      </c>
      <c r="AD321" s="20">
        <v>108</v>
      </c>
      <c r="AE321" s="20">
        <v>101.7</v>
      </c>
      <c r="AF321" s="20">
        <v>6.27</v>
      </c>
      <c r="AG321" s="20">
        <v>119</v>
      </c>
      <c r="AH321" s="20">
        <v>97.4</v>
      </c>
      <c r="AI321" s="20">
        <v>0.90980000000000005</v>
      </c>
      <c r="AJ321" s="20">
        <v>1.3</v>
      </c>
      <c r="AK321" s="20">
        <v>0.1</v>
      </c>
      <c r="AL321" s="20">
        <v>1368</v>
      </c>
      <c r="AM321" s="20">
        <v>19.23</v>
      </c>
      <c r="AN321" s="20">
        <v>6.46</v>
      </c>
      <c r="AO321" s="20">
        <v>1082</v>
      </c>
      <c r="AP321" s="20">
        <v>916</v>
      </c>
      <c r="AQ321" s="20">
        <v>783</v>
      </c>
      <c r="AR321" s="20">
        <v>0.501</v>
      </c>
      <c r="AS321" s="20">
        <v>108</v>
      </c>
      <c r="AT321" s="20">
        <v>294</v>
      </c>
      <c r="AU321" s="20">
        <v>0.36699999999999999</v>
      </c>
      <c r="AV321" s="20">
        <v>190</v>
      </c>
      <c r="AW321" s="20">
        <v>279</v>
      </c>
      <c r="AX321" s="20">
        <v>0.68100000000000005</v>
      </c>
      <c r="AY321" s="20">
        <v>144</v>
      </c>
      <c r="AZ321" s="20">
        <v>11.076923076923077</v>
      </c>
      <c r="BA321" s="20">
        <v>492</v>
      </c>
      <c r="BB321" s="20">
        <v>37.846153846153847</v>
      </c>
      <c r="BC321" s="20">
        <v>194</v>
      </c>
      <c r="BD321" s="20">
        <v>101</v>
      </c>
      <c r="BE321" s="20">
        <v>35</v>
      </c>
      <c r="BF321" s="20">
        <v>155</v>
      </c>
      <c r="BG321" s="20">
        <v>219</v>
      </c>
      <c r="BH321" s="20">
        <v>83.2</v>
      </c>
      <c r="BI321" s="20">
        <v>70.462000000000003</v>
      </c>
      <c r="BJ321" s="20">
        <v>12.769</v>
      </c>
      <c r="BK321" s="20">
        <v>1.252</v>
      </c>
      <c r="BL321" s="20">
        <v>11.923</v>
      </c>
      <c r="BM321" s="20">
        <v>0.65200000000000002</v>
      </c>
      <c r="BN321" s="20">
        <v>22.6</v>
      </c>
      <c r="BO321" s="20">
        <v>21.5</v>
      </c>
      <c r="BP321" s="20">
        <v>2.7</v>
      </c>
      <c r="BQ321" s="20">
        <v>7.7692307692307692</v>
      </c>
      <c r="BR321" s="20">
        <v>16.8</v>
      </c>
      <c r="BS321" s="20">
        <v>15</v>
      </c>
      <c r="BT321" s="20">
        <v>0.63400000000000001</v>
      </c>
      <c r="BU321" s="20">
        <v>0</v>
      </c>
      <c r="BV321" s="66">
        <v>18</v>
      </c>
      <c r="BW321" s="66">
        <v>12</v>
      </c>
      <c r="BX321" s="66">
        <v>25</v>
      </c>
      <c r="BY321" s="66">
        <v>21</v>
      </c>
      <c r="BZ321" s="66">
        <v>21</v>
      </c>
      <c r="CA321" s="66">
        <v>14.8</v>
      </c>
      <c r="CB321" s="66">
        <v>15</v>
      </c>
      <c r="CC321" s="66">
        <v>16</v>
      </c>
      <c r="CD321" s="20">
        <v>0.53846153846153799</v>
      </c>
      <c r="CE321" s="20">
        <v>-2.3199999999999998</v>
      </c>
      <c r="CF321" s="20">
        <v>105.6</v>
      </c>
      <c r="CG321" s="20">
        <v>108</v>
      </c>
      <c r="CH321" s="20">
        <v>67.099999999999994</v>
      </c>
      <c r="CI321" s="20">
        <v>-4.9000000000000002E-2</v>
      </c>
      <c r="CJ321" s="20">
        <v>-6.98</v>
      </c>
      <c r="CK321" s="20">
        <v>100.8</v>
      </c>
      <c r="CL321" s="20">
        <v>107.7</v>
      </c>
      <c r="CM321" s="20">
        <v>-6.98</v>
      </c>
      <c r="CN321" s="20">
        <v>105.7</v>
      </c>
      <c r="CO321" s="20">
        <v>107.8</v>
      </c>
      <c r="CP321" s="63">
        <v>0.44330000000000003</v>
      </c>
      <c r="CQ321" s="20">
        <v>-4.0999999999999996</v>
      </c>
      <c r="CR321" s="20">
        <v>-0.31538461538461537</v>
      </c>
      <c r="CS321" s="20">
        <v>1112</v>
      </c>
      <c r="CT321" s="20">
        <v>-1.47</v>
      </c>
      <c r="CU321" s="20">
        <v>-3.47</v>
      </c>
      <c r="CV321" s="20">
        <v>964</v>
      </c>
      <c r="CW321" s="20">
        <v>910</v>
      </c>
      <c r="CX321" s="20">
        <v>756</v>
      </c>
      <c r="CY321" s="20">
        <v>0.435</v>
      </c>
      <c r="CZ321" s="20">
        <v>88</v>
      </c>
      <c r="DA321" s="20">
        <v>287</v>
      </c>
      <c r="DB321" s="20">
        <v>0.307</v>
      </c>
      <c r="DC321" s="20">
        <v>218</v>
      </c>
      <c r="DD321" s="20">
        <v>314</v>
      </c>
      <c r="DE321" s="20">
        <v>0.69399999999999995</v>
      </c>
      <c r="DF321" s="20">
        <v>173</v>
      </c>
      <c r="DG321" s="20">
        <v>13.307692307692308</v>
      </c>
      <c r="DH321" s="20">
        <v>479</v>
      </c>
      <c r="DI321" s="20">
        <v>36.846153846153847</v>
      </c>
      <c r="DJ321" s="20">
        <v>162</v>
      </c>
      <c r="DK321" s="20">
        <v>109</v>
      </c>
      <c r="DL321" s="20">
        <v>33</v>
      </c>
      <c r="DM321" s="20">
        <v>143</v>
      </c>
      <c r="DN321" s="20">
        <v>219</v>
      </c>
      <c r="DO321" s="20">
        <v>74.2</v>
      </c>
      <c r="DP321" s="20">
        <v>70</v>
      </c>
      <c r="DQ321" s="20">
        <v>4.1539999999999999</v>
      </c>
      <c r="DR321" s="20">
        <v>1.133</v>
      </c>
      <c r="DS321" s="20">
        <v>11</v>
      </c>
      <c r="DT321" s="20">
        <v>0.76200000000000001</v>
      </c>
      <c r="DU321" s="20">
        <v>22.1</v>
      </c>
      <c r="DV321" s="20">
        <v>24.2</v>
      </c>
      <c r="DW321" s="20">
        <v>2.5</v>
      </c>
      <c r="DX321" s="20">
        <v>8.384615384615385</v>
      </c>
      <c r="DY321" s="20">
        <v>16.8</v>
      </c>
      <c r="DZ321" s="20">
        <v>280</v>
      </c>
      <c r="EA321" s="20">
        <v>0.441</v>
      </c>
      <c r="EB321" s="20">
        <v>0</v>
      </c>
      <c r="EC321" s="66">
        <v>239</v>
      </c>
      <c r="ED321" s="66">
        <v>178</v>
      </c>
      <c r="EE321" s="66">
        <v>249</v>
      </c>
      <c r="EF321" s="66">
        <v>202</v>
      </c>
      <c r="EG321" s="66">
        <v>196</v>
      </c>
      <c r="EH321" s="66">
        <v>175.3</v>
      </c>
      <c r="EI321" s="66">
        <v>280</v>
      </c>
      <c r="EJ321" s="66">
        <v>253</v>
      </c>
      <c r="EK321" s="20">
        <v>12679.2</v>
      </c>
      <c r="EL321" s="20">
        <v>10222.08</v>
      </c>
      <c r="EM321" s="20">
        <v>99.969769230769231</v>
      </c>
      <c r="EN321" s="20">
        <v>85.461538461538467</v>
      </c>
      <c r="EO321" s="20">
        <v>11.6592</v>
      </c>
      <c r="EP321" s="20">
        <v>149.13900000000001</v>
      </c>
      <c r="EQ321" s="21">
        <v>79</v>
      </c>
      <c r="ER321" s="21">
        <v>64</v>
      </c>
      <c r="ES321" s="61" t="s">
        <v>55</v>
      </c>
      <c r="ET321" s="61">
        <v>143</v>
      </c>
      <c r="EU321" s="61">
        <v>15</v>
      </c>
    </row>
    <row r="322" spans="1:151" x14ac:dyDescent="0.45">
      <c r="A322" s="64">
        <v>44928</v>
      </c>
      <c r="B322" s="21" t="s">
        <v>61</v>
      </c>
      <c r="C322" s="21">
        <v>356</v>
      </c>
      <c r="D322" s="21" t="s">
        <v>68</v>
      </c>
      <c r="E322" s="21">
        <v>125</v>
      </c>
      <c r="F322" s="50" t="s">
        <v>558</v>
      </c>
      <c r="G322" t="s">
        <v>61</v>
      </c>
      <c r="H322" t="s">
        <v>68</v>
      </c>
      <c r="I322" t="s">
        <v>61</v>
      </c>
      <c r="J322" t="s">
        <v>68</v>
      </c>
      <c r="K322" t="s">
        <v>61</v>
      </c>
      <c r="L322" t="s">
        <v>68</v>
      </c>
      <c r="M322" t="s">
        <v>61</v>
      </c>
      <c r="N322" t="s">
        <v>68</v>
      </c>
      <c r="O322" t="s">
        <v>61</v>
      </c>
      <c r="P322" t="s">
        <v>68</v>
      </c>
      <c r="Q322" t="s">
        <v>61</v>
      </c>
      <c r="R322" t="s">
        <v>68</v>
      </c>
      <c r="S322" t="s">
        <v>24</v>
      </c>
      <c r="T322" t="s">
        <v>24</v>
      </c>
      <c r="U322">
        <v>12</v>
      </c>
      <c r="V322">
        <v>13</v>
      </c>
      <c r="W322" s="20">
        <v>0.75</v>
      </c>
      <c r="X322" s="20">
        <v>21.86</v>
      </c>
      <c r="Y322" s="20">
        <v>117.8</v>
      </c>
      <c r="Z322" s="20">
        <v>95.9</v>
      </c>
      <c r="AA322" s="20">
        <v>65.900000000000006</v>
      </c>
      <c r="AB322" s="20">
        <v>2.1999999999999999E-2</v>
      </c>
      <c r="AC322" s="20">
        <v>7.85</v>
      </c>
      <c r="AD322" s="20">
        <v>106.2</v>
      </c>
      <c r="AE322" s="20">
        <v>98.3</v>
      </c>
      <c r="AF322" s="20">
        <v>5.78</v>
      </c>
      <c r="AG322" s="20">
        <v>116.8</v>
      </c>
      <c r="AH322" s="20">
        <v>97.4</v>
      </c>
      <c r="AI322" s="20">
        <v>0.89</v>
      </c>
      <c r="AJ322" s="20">
        <v>1.7</v>
      </c>
      <c r="AK322" s="20">
        <v>0.14166666666666666</v>
      </c>
      <c r="AL322" s="20">
        <v>1388</v>
      </c>
      <c r="AM322" s="20">
        <v>17.170000000000002</v>
      </c>
      <c r="AN322" s="20">
        <v>7.92</v>
      </c>
      <c r="AO322" s="20">
        <v>890</v>
      </c>
      <c r="AP322" s="20">
        <v>779</v>
      </c>
      <c r="AQ322" s="20">
        <v>685</v>
      </c>
      <c r="AR322" s="20">
        <v>0.45800000000000002</v>
      </c>
      <c r="AS322" s="20">
        <v>75</v>
      </c>
      <c r="AT322" s="20">
        <v>228</v>
      </c>
      <c r="AU322" s="20">
        <v>0.32900000000000001</v>
      </c>
      <c r="AV322" s="20">
        <v>187</v>
      </c>
      <c r="AW322" s="20">
        <v>244</v>
      </c>
      <c r="AX322" s="20">
        <v>0.76600000000000001</v>
      </c>
      <c r="AY322" s="20">
        <v>132</v>
      </c>
      <c r="AZ322" s="20">
        <v>11</v>
      </c>
      <c r="BA322" s="20">
        <v>414</v>
      </c>
      <c r="BB322" s="20">
        <v>34.5</v>
      </c>
      <c r="BC322" s="20">
        <v>137</v>
      </c>
      <c r="BD322" s="20">
        <v>75</v>
      </c>
      <c r="BE322" s="20">
        <v>17</v>
      </c>
      <c r="BF322" s="20">
        <v>118</v>
      </c>
      <c r="BG322" s="20">
        <v>181</v>
      </c>
      <c r="BH322" s="20">
        <v>74.2</v>
      </c>
      <c r="BI322" s="20">
        <v>64.917000000000002</v>
      </c>
      <c r="BJ322" s="20">
        <v>9.25</v>
      </c>
      <c r="BK322" s="20">
        <v>1.161</v>
      </c>
      <c r="BL322" s="20">
        <v>9.8330000000000002</v>
      </c>
      <c r="BM322" s="20">
        <v>0.63600000000000001</v>
      </c>
      <c r="BN322" s="20">
        <v>19</v>
      </c>
      <c r="BO322" s="20">
        <v>20.3</v>
      </c>
      <c r="BP322" s="20">
        <v>1.4</v>
      </c>
      <c r="BQ322" s="20">
        <v>6.25</v>
      </c>
      <c r="BR322" s="20">
        <v>15.1</v>
      </c>
      <c r="BS322" s="20">
        <v>25</v>
      </c>
      <c r="BT322" s="20">
        <v>0.61399999999999999</v>
      </c>
      <c r="BU322" s="20">
        <v>0</v>
      </c>
      <c r="BV322" s="66">
        <v>17</v>
      </c>
      <c r="BW322" s="66">
        <v>20</v>
      </c>
      <c r="BX322" s="66">
        <v>18</v>
      </c>
      <c r="BY322" s="66">
        <v>18</v>
      </c>
      <c r="BZ322" s="66">
        <v>14</v>
      </c>
      <c r="CA322" s="66">
        <v>15.2</v>
      </c>
      <c r="CB322" s="66">
        <v>25</v>
      </c>
      <c r="CC322" s="66">
        <v>24</v>
      </c>
      <c r="CD322" s="20">
        <v>0.61538461538461497</v>
      </c>
      <c r="CE322" s="20">
        <v>13.18</v>
      </c>
      <c r="CF322" s="20">
        <v>115.7</v>
      </c>
      <c r="CG322" s="20">
        <v>102.5</v>
      </c>
      <c r="CH322" s="20">
        <v>74.7</v>
      </c>
      <c r="CI322" s="20">
        <v>-5.0999999999999997E-2</v>
      </c>
      <c r="CJ322" s="20">
        <v>0.5</v>
      </c>
      <c r="CK322" s="20">
        <v>105.1</v>
      </c>
      <c r="CL322" s="20">
        <v>104.6</v>
      </c>
      <c r="CM322" s="20">
        <v>-3.45</v>
      </c>
      <c r="CN322" s="20">
        <v>113.5</v>
      </c>
      <c r="CO322" s="20">
        <v>102.1</v>
      </c>
      <c r="CP322" s="63">
        <v>0.77139999999999997</v>
      </c>
      <c r="CQ322" s="20">
        <v>-1</v>
      </c>
      <c r="CR322" s="20">
        <v>-7.6923076923076927E-2</v>
      </c>
      <c r="CS322" s="20">
        <v>1291</v>
      </c>
      <c r="CT322" s="20">
        <v>14.17</v>
      </c>
      <c r="CU322" s="20">
        <v>3.55</v>
      </c>
      <c r="CV322" s="20">
        <v>1142</v>
      </c>
      <c r="CW322" s="20">
        <v>1004</v>
      </c>
      <c r="CX322" s="20">
        <v>873</v>
      </c>
      <c r="CY322" s="20">
        <v>0.47899999999999998</v>
      </c>
      <c r="CZ322" s="20">
        <v>91</v>
      </c>
      <c r="DA322" s="20">
        <v>273</v>
      </c>
      <c r="DB322" s="20">
        <v>0.33300000000000002</v>
      </c>
      <c r="DC322" s="20">
        <v>215</v>
      </c>
      <c r="DD322" s="20">
        <v>287</v>
      </c>
      <c r="DE322" s="20">
        <v>0.749</v>
      </c>
      <c r="DF322" s="20">
        <v>152</v>
      </c>
      <c r="DG322" s="20">
        <v>11.692307692307692</v>
      </c>
      <c r="DH322" s="20">
        <v>513</v>
      </c>
      <c r="DI322" s="20">
        <v>39.46153846153846</v>
      </c>
      <c r="DJ322" s="20">
        <v>256</v>
      </c>
      <c r="DK322" s="20">
        <v>112</v>
      </c>
      <c r="DL322" s="20">
        <v>56</v>
      </c>
      <c r="DM322" s="20">
        <v>126</v>
      </c>
      <c r="DN322" s="20">
        <v>198</v>
      </c>
      <c r="DO322" s="20">
        <v>87.8</v>
      </c>
      <c r="DP322" s="20">
        <v>77.230999999999995</v>
      </c>
      <c r="DQ322" s="20">
        <v>10.615</v>
      </c>
      <c r="DR322" s="20">
        <v>2.032</v>
      </c>
      <c r="DS322" s="20">
        <v>9.6920000000000002</v>
      </c>
      <c r="DT322" s="20">
        <v>0.88900000000000001</v>
      </c>
      <c r="DU322" s="20">
        <v>21</v>
      </c>
      <c r="DV322" s="20">
        <v>22.1</v>
      </c>
      <c r="DW322" s="20">
        <v>4.3</v>
      </c>
      <c r="DX322" s="20">
        <v>8.615384615384615</v>
      </c>
      <c r="DY322" s="20">
        <v>15.2</v>
      </c>
      <c r="DZ322" s="20">
        <v>133</v>
      </c>
      <c r="EA322" s="20">
        <v>0.52700000000000002</v>
      </c>
      <c r="EB322" s="20">
        <v>0</v>
      </c>
      <c r="EC322" s="66">
        <v>67</v>
      </c>
      <c r="ED322" s="66">
        <v>99</v>
      </c>
      <c r="EE322" s="66">
        <v>94</v>
      </c>
      <c r="EF322" s="66">
        <v>50</v>
      </c>
      <c r="EG322" s="66">
        <v>54</v>
      </c>
      <c r="EH322" s="66">
        <v>66.7</v>
      </c>
      <c r="EI322" s="66">
        <v>123</v>
      </c>
      <c r="EJ322" s="66">
        <v>137</v>
      </c>
      <c r="EK322" s="20">
        <v>12074.5</v>
      </c>
      <c r="EL322" s="20">
        <v>11095.630000000001</v>
      </c>
      <c r="EM322" s="20">
        <v>84.715076923076921</v>
      </c>
      <c r="EN322" s="20">
        <v>60.575000000000003</v>
      </c>
      <c r="EO322" s="20">
        <v>11.309899999999999</v>
      </c>
      <c r="EP322" s="20">
        <v>151.66800000000001</v>
      </c>
      <c r="EQ322" s="21">
        <v>83</v>
      </c>
      <c r="ER322" s="21">
        <v>72</v>
      </c>
      <c r="ES322" s="61" t="s">
        <v>61</v>
      </c>
      <c r="ET322" s="61">
        <v>155</v>
      </c>
      <c r="EU322" s="61">
        <v>11</v>
      </c>
    </row>
    <row r="323" spans="1:151" x14ac:dyDescent="0.45">
      <c r="A323" s="64">
        <v>44928</v>
      </c>
      <c r="B323" s="21" t="s">
        <v>194</v>
      </c>
      <c r="C323" s="21">
        <v>26</v>
      </c>
      <c r="D323" s="21" t="s">
        <v>109</v>
      </c>
      <c r="E323" s="21">
        <v>344</v>
      </c>
      <c r="F323" s="50" t="s">
        <v>558</v>
      </c>
      <c r="G323" t="s">
        <v>194</v>
      </c>
      <c r="H323" t="s">
        <v>109</v>
      </c>
      <c r="I323" t="s">
        <v>194</v>
      </c>
      <c r="J323" t="s">
        <v>109</v>
      </c>
      <c r="K323" t="s">
        <v>194</v>
      </c>
      <c r="L323" t="s">
        <v>109</v>
      </c>
      <c r="M323" t="s">
        <v>584</v>
      </c>
      <c r="N323" t="s">
        <v>109</v>
      </c>
      <c r="O323" t="s">
        <v>194</v>
      </c>
      <c r="P323" t="s">
        <v>109</v>
      </c>
      <c r="Q323" t="s">
        <v>194</v>
      </c>
      <c r="R323" t="s">
        <v>109</v>
      </c>
      <c r="S323" t="s">
        <v>29</v>
      </c>
      <c r="T323" t="s">
        <v>29</v>
      </c>
      <c r="U323">
        <v>12</v>
      </c>
      <c r="V323">
        <v>12</v>
      </c>
      <c r="W323" s="20">
        <v>0.75</v>
      </c>
      <c r="X323" s="20">
        <v>8.61</v>
      </c>
      <c r="Y323" s="20">
        <v>110.4</v>
      </c>
      <c r="Z323" s="20">
        <v>101.8</v>
      </c>
      <c r="AA323" s="20">
        <v>70.2</v>
      </c>
      <c r="AB323" s="20">
        <v>-1.7000000000000001E-2</v>
      </c>
      <c r="AC323" s="20">
        <v>-1.21</v>
      </c>
      <c r="AD323" s="20">
        <v>103.8</v>
      </c>
      <c r="AE323" s="20">
        <v>105</v>
      </c>
      <c r="AF323" s="20">
        <v>-2.08</v>
      </c>
      <c r="AG323" s="20">
        <v>111.2</v>
      </c>
      <c r="AH323" s="20">
        <v>100.4</v>
      </c>
      <c r="AI323" s="20">
        <v>0.76280000000000003</v>
      </c>
      <c r="AJ323" s="20">
        <v>-0.4</v>
      </c>
      <c r="AK323" s="20">
        <v>-3.3333333333333333E-2</v>
      </c>
      <c r="AL323" s="20">
        <v>1318</v>
      </c>
      <c r="AM323" s="20">
        <v>9.26</v>
      </c>
      <c r="AN323" s="20">
        <v>0.68</v>
      </c>
      <c r="AO323" s="20">
        <v>953</v>
      </c>
      <c r="AP323" s="20">
        <v>850</v>
      </c>
      <c r="AQ323" s="20">
        <v>745</v>
      </c>
      <c r="AR323" s="20">
        <v>0.47</v>
      </c>
      <c r="AS323" s="20">
        <v>91</v>
      </c>
      <c r="AT323" s="20">
        <v>257</v>
      </c>
      <c r="AU323" s="20">
        <v>0.35399999999999998</v>
      </c>
      <c r="AV323" s="20">
        <v>162</v>
      </c>
      <c r="AW323" s="20">
        <v>212</v>
      </c>
      <c r="AX323" s="20">
        <v>0.76400000000000001</v>
      </c>
      <c r="AY323" s="20">
        <v>121</v>
      </c>
      <c r="AZ323" s="20">
        <v>10.083333333333334</v>
      </c>
      <c r="BA323" s="20">
        <v>447</v>
      </c>
      <c r="BB323" s="20">
        <v>37.25</v>
      </c>
      <c r="BC323" s="20">
        <v>175</v>
      </c>
      <c r="BD323" s="20">
        <v>85</v>
      </c>
      <c r="BE323" s="20">
        <v>52</v>
      </c>
      <c r="BF323" s="20">
        <v>120</v>
      </c>
      <c r="BG323" s="20">
        <v>186</v>
      </c>
      <c r="BH323" s="20">
        <v>79.400000000000006</v>
      </c>
      <c r="BI323" s="20">
        <v>70.832999999999998</v>
      </c>
      <c r="BJ323" s="20">
        <v>8.5830000000000002</v>
      </c>
      <c r="BK323" s="20">
        <v>1.458</v>
      </c>
      <c r="BL323" s="20">
        <v>10</v>
      </c>
      <c r="BM323" s="20">
        <v>0.70799999999999996</v>
      </c>
      <c r="BN323" s="20">
        <v>21.4</v>
      </c>
      <c r="BO323" s="20">
        <v>17.7</v>
      </c>
      <c r="BP323" s="20">
        <v>4.3</v>
      </c>
      <c r="BQ323" s="20">
        <v>7.083333333333333</v>
      </c>
      <c r="BR323" s="20">
        <v>15.5</v>
      </c>
      <c r="BS323" s="20">
        <v>75</v>
      </c>
      <c r="BT323" s="20">
        <v>0.56499999999999995</v>
      </c>
      <c r="BU323" s="20">
        <v>0</v>
      </c>
      <c r="BV323" s="66">
        <v>75</v>
      </c>
      <c r="BW323" s="66">
        <v>86</v>
      </c>
      <c r="BX323" s="66">
        <v>78</v>
      </c>
      <c r="BY323" s="66">
        <v>90</v>
      </c>
      <c r="BZ323" s="66">
        <v>90</v>
      </c>
      <c r="CA323" s="66">
        <v>69.5</v>
      </c>
      <c r="CB323" s="66">
        <v>75</v>
      </c>
      <c r="CC323" s="66">
        <v>162</v>
      </c>
      <c r="CD323" s="20">
        <v>0.75</v>
      </c>
      <c r="CE323" s="20">
        <v>14.8</v>
      </c>
      <c r="CF323" s="20">
        <v>114.2</v>
      </c>
      <c r="CG323" s="20">
        <v>99.4</v>
      </c>
      <c r="CH323" s="20">
        <v>69.099999999999994</v>
      </c>
      <c r="CI323" s="20">
        <v>-0.112</v>
      </c>
      <c r="CJ323" s="20">
        <v>-2.36</v>
      </c>
      <c r="CK323" s="20">
        <v>102.5</v>
      </c>
      <c r="CL323" s="20">
        <v>104.9</v>
      </c>
      <c r="CM323" s="20">
        <v>-3.54</v>
      </c>
      <c r="CN323" s="20">
        <v>112.7</v>
      </c>
      <c r="CO323" s="20">
        <v>100.7</v>
      </c>
      <c r="CP323" s="63">
        <v>0.78400000000000003</v>
      </c>
      <c r="CQ323" s="20">
        <v>-0.3</v>
      </c>
      <c r="CR323" s="20">
        <v>-2.4999999999999998E-2</v>
      </c>
      <c r="CS323" s="20">
        <v>1329</v>
      </c>
      <c r="CT323" s="20">
        <v>13.51</v>
      </c>
      <c r="CU323" s="20">
        <v>0.09</v>
      </c>
      <c r="CV323" s="20">
        <v>976</v>
      </c>
      <c r="CW323" s="20">
        <v>815</v>
      </c>
      <c r="CX323" s="20">
        <v>712</v>
      </c>
      <c r="CY323" s="20">
        <v>0.48</v>
      </c>
      <c r="CZ323" s="20">
        <v>98</v>
      </c>
      <c r="DA323" s="20">
        <v>264</v>
      </c>
      <c r="DB323" s="20">
        <v>0.371</v>
      </c>
      <c r="DC323" s="20">
        <v>194</v>
      </c>
      <c r="DD323" s="20">
        <v>244</v>
      </c>
      <c r="DE323" s="20">
        <v>0.79500000000000004</v>
      </c>
      <c r="DF323" s="20">
        <v>106</v>
      </c>
      <c r="DG323" s="20">
        <v>8.8333333333333339</v>
      </c>
      <c r="DH323" s="20">
        <v>412</v>
      </c>
      <c r="DI323" s="20">
        <v>34.333333333333336</v>
      </c>
      <c r="DJ323" s="20">
        <v>145</v>
      </c>
      <c r="DK323" s="20">
        <v>76</v>
      </c>
      <c r="DL323" s="20">
        <v>57</v>
      </c>
      <c r="DM323" s="20">
        <v>124</v>
      </c>
      <c r="DN323" s="20">
        <v>173</v>
      </c>
      <c r="DO323" s="20">
        <v>81.3</v>
      </c>
      <c r="DP323" s="20">
        <v>67.917000000000002</v>
      </c>
      <c r="DQ323" s="20">
        <v>13.417</v>
      </c>
      <c r="DR323" s="20">
        <v>1.169</v>
      </c>
      <c r="DS323" s="20">
        <v>10.333</v>
      </c>
      <c r="DT323" s="20">
        <v>0.61299999999999999</v>
      </c>
      <c r="DU323" s="20">
        <v>22</v>
      </c>
      <c r="DV323" s="20">
        <v>20.3</v>
      </c>
      <c r="DW323" s="20">
        <v>4.8</v>
      </c>
      <c r="DX323" s="20">
        <v>6.333333333333333</v>
      </c>
      <c r="DY323" s="20">
        <v>14.4</v>
      </c>
      <c r="DZ323" s="20">
        <v>56</v>
      </c>
      <c r="EA323" s="20">
        <v>0.57699999999999996</v>
      </c>
      <c r="EB323" s="20">
        <v>0</v>
      </c>
      <c r="EC323" s="66">
        <v>64</v>
      </c>
      <c r="ED323" s="66">
        <v>69</v>
      </c>
      <c r="EE323" s="66">
        <v>72</v>
      </c>
      <c r="EF323" s="66">
        <v>32</v>
      </c>
      <c r="EG323" s="66">
        <v>43</v>
      </c>
      <c r="EH323" s="66">
        <v>45.7</v>
      </c>
      <c r="EI323" s="66">
        <v>56</v>
      </c>
      <c r="EJ323" s="66">
        <v>90</v>
      </c>
      <c r="EK323" s="20">
        <v>10973.760000000002</v>
      </c>
      <c r="EL323" s="20">
        <v>11625.56</v>
      </c>
      <c r="EM323" s="20">
        <v>63.333333333333329</v>
      </c>
      <c r="EN323" s="20">
        <v>73.192083333333329</v>
      </c>
      <c r="EO323" s="20">
        <v>12.3225</v>
      </c>
      <c r="EP323" s="20">
        <v>132.172</v>
      </c>
      <c r="EQ323" s="21">
        <v>78</v>
      </c>
      <c r="ER323" s="21">
        <v>84</v>
      </c>
      <c r="ES323" s="61" t="s">
        <v>109</v>
      </c>
      <c r="ET323" s="61">
        <v>162</v>
      </c>
      <c r="EU323" s="61">
        <v>-6</v>
      </c>
    </row>
    <row r="324" spans="1:151" x14ac:dyDescent="0.45">
      <c r="A324" s="64">
        <v>44928</v>
      </c>
      <c r="B324" s="21" t="s">
        <v>325</v>
      </c>
      <c r="C324" s="21">
        <v>28</v>
      </c>
      <c r="D324" s="21" t="s">
        <v>344</v>
      </c>
      <c r="E324" s="21">
        <v>80</v>
      </c>
      <c r="F324" s="50" t="s">
        <v>558</v>
      </c>
      <c r="G324" t="s">
        <v>325</v>
      </c>
      <c r="H324" t="s">
        <v>344</v>
      </c>
      <c r="I324" t="s">
        <v>325</v>
      </c>
      <c r="J324" t="s">
        <v>344</v>
      </c>
      <c r="K324" t="s">
        <v>1315</v>
      </c>
      <c r="L324" t="s">
        <v>344</v>
      </c>
      <c r="M324" t="s">
        <v>585</v>
      </c>
      <c r="N324" t="s">
        <v>586</v>
      </c>
      <c r="O324" t="s">
        <v>325</v>
      </c>
      <c r="P324" t="s">
        <v>1401</v>
      </c>
      <c r="Q324" t="s">
        <v>325</v>
      </c>
      <c r="R324" t="s">
        <v>344</v>
      </c>
      <c r="S324" t="s">
        <v>86</v>
      </c>
      <c r="T324" t="s">
        <v>86</v>
      </c>
      <c r="U324">
        <v>12</v>
      </c>
      <c r="V324">
        <v>12</v>
      </c>
      <c r="W324" s="20">
        <v>0.75</v>
      </c>
      <c r="X324" s="20">
        <v>-2.21</v>
      </c>
      <c r="Y324" s="20">
        <v>101</v>
      </c>
      <c r="Z324" s="20">
        <v>103.2</v>
      </c>
      <c r="AA324" s="20">
        <v>69.3</v>
      </c>
      <c r="AB324" s="20">
        <v>9.8000000000000004E-2</v>
      </c>
      <c r="AC324" s="20">
        <v>-7.03</v>
      </c>
      <c r="AD324" s="20">
        <v>100.1</v>
      </c>
      <c r="AE324" s="20">
        <v>107.1</v>
      </c>
      <c r="AF324" s="20">
        <v>-7.03</v>
      </c>
      <c r="AG324" s="20">
        <v>99.4</v>
      </c>
      <c r="AH324" s="20">
        <v>102.4</v>
      </c>
      <c r="AI324" s="20">
        <v>0.41539999999999999</v>
      </c>
      <c r="AJ324" s="20">
        <v>-1.8</v>
      </c>
      <c r="AK324" s="20">
        <v>-0.15</v>
      </c>
      <c r="AL324" s="20">
        <v>1172</v>
      </c>
      <c r="AM324" s="20">
        <v>-1.61</v>
      </c>
      <c r="AN324" s="20">
        <v>-5.41</v>
      </c>
      <c r="AO324" s="20">
        <v>888</v>
      </c>
      <c r="AP324" s="20">
        <v>781</v>
      </c>
      <c r="AQ324" s="20">
        <v>717</v>
      </c>
      <c r="AR324" s="20">
        <v>0.441</v>
      </c>
      <c r="AS324" s="20">
        <v>88</v>
      </c>
      <c r="AT324" s="20">
        <v>286</v>
      </c>
      <c r="AU324" s="20">
        <v>0.308</v>
      </c>
      <c r="AV324" s="20">
        <v>168</v>
      </c>
      <c r="AW324" s="20">
        <v>247</v>
      </c>
      <c r="AX324" s="20">
        <v>0.68</v>
      </c>
      <c r="AY324" s="20">
        <v>121</v>
      </c>
      <c r="AZ324" s="20">
        <v>10.083333333333334</v>
      </c>
      <c r="BA324" s="20">
        <v>466</v>
      </c>
      <c r="BB324" s="20">
        <v>38.833333333333336</v>
      </c>
      <c r="BC324" s="20">
        <v>133</v>
      </c>
      <c r="BD324" s="20">
        <v>81</v>
      </c>
      <c r="BE324" s="20">
        <v>40</v>
      </c>
      <c r="BF324" s="20">
        <v>143</v>
      </c>
      <c r="BG324" s="20">
        <v>181</v>
      </c>
      <c r="BH324" s="20">
        <v>74</v>
      </c>
      <c r="BI324" s="20">
        <v>65.082999999999998</v>
      </c>
      <c r="BJ324" s="20">
        <v>8.9169999999999998</v>
      </c>
      <c r="BK324" s="20">
        <v>0.93</v>
      </c>
      <c r="BL324" s="20">
        <v>11.917</v>
      </c>
      <c r="BM324" s="20">
        <v>0.56599999999999995</v>
      </c>
      <c r="BN324" s="20">
        <v>23.8</v>
      </c>
      <c r="BO324" s="20">
        <v>20.6</v>
      </c>
      <c r="BP324" s="20">
        <v>3.3</v>
      </c>
      <c r="BQ324" s="20">
        <v>6.75</v>
      </c>
      <c r="BR324" s="20">
        <v>15.1</v>
      </c>
      <c r="BS324" s="20">
        <v>241</v>
      </c>
      <c r="BT324" s="20">
        <v>0.46500000000000002</v>
      </c>
      <c r="BU324" s="20">
        <v>-1</v>
      </c>
      <c r="BV324" s="66">
        <v>164</v>
      </c>
      <c r="BW324" s="66">
        <v>222</v>
      </c>
      <c r="BX324" s="66">
        <v>144</v>
      </c>
      <c r="BY324" s="66">
        <v>183</v>
      </c>
      <c r="BZ324" s="66">
        <v>193</v>
      </c>
      <c r="CA324" s="66">
        <v>153.80000000000001</v>
      </c>
      <c r="CB324" s="66">
        <v>241</v>
      </c>
      <c r="CC324" s="66">
        <v>233</v>
      </c>
      <c r="CD324" s="20">
        <v>0.58333333333333304</v>
      </c>
      <c r="CE324" s="20">
        <v>-11.72</v>
      </c>
      <c r="CF324" s="20">
        <v>100.2</v>
      </c>
      <c r="CG324" s="20">
        <v>111.9</v>
      </c>
      <c r="CH324" s="20">
        <v>66.099999999999994</v>
      </c>
      <c r="CI324" s="20">
        <v>0.17599999999999999</v>
      </c>
      <c r="CJ324" s="20">
        <v>-3.46</v>
      </c>
      <c r="CK324" s="20">
        <v>103.6</v>
      </c>
      <c r="CL324" s="20">
        <v>107.1</v>
      </c>
      <c r="CM324" s="20">
        <v>-3.46</v>
      </c>
      <c r="CN324" s="20">
        <v>100.8</v>
      </c>
      <c r="CO324" s="20">
        <v>110.4</v>
      </c>
      <c r="CP324" s="63">
        <v>0.25819999999999999</v>
      </c>
      <c r="CQ324" s="20">
        <v>-2.8</v>
      </c>
      <c r="CR324" s="20">
        <v>-0.23333333333333331</v>
      </c>
      <c r="CS324" s="20">
        <v>1075</v>
      </c>
      <c r="CT324" s="20">
        <v>-11.55</v>
      </c>
      <c r="CU324" s="20">
        <v>-2.75</v>
      </c>
      <c r="CV324" s="20">
        <v>807</v>
      </c>
      <c r="CW324" s="20">
        <v>877</v>
      </c>
      <c r="CX324" s="20">
        <v>661</v>
      </c>
      <c r="CY324" s="20">
        <v>0.45100000000000001</v>
      </c>
      <c r="CZ324" s="20">
        <v>71</v>
      </c>
      <c r="DA324" s="20">
        <v>211</v>
      </c>
      <c r="DB324" s="20">
        <v>0.33600000000000002</v>
      </c>
      <c r="DC324" s="20">
        <v>140</v>
      </c>
      <c r="DD324" s="20">
        <v>205</v>
      </c>
      <c r="DE324" s="20">
        <v>0.68300000000000005</v>
      </c>
      <c r="DF324" s="20">
        <v>111</v>
      </c>
      <c r="DG324" s="20">
        <v>9.25</v>
      </c>
      <c r="DH324" s="20">
        <v>406</v>
      </c>
      <c r="DI324" s="20">
        <v>33.833333333333336</v>
      </c>
      <c r="DJ324" s="20">
        <v>129</v>
      </c>
      <c r="DK324" s="20">
        <v>62</v>
      </c>
      <c r="DL324" s="20">
        <v>29</v>
      </c>
      <c r="DM324" s="20">
        <v>150</v>
      </c>
      <c r="DN324" s="20">
        <v>185</v>
      </c>
      <c r="DO324" s="20">
        <v>67.2</v>
      </c>
      <c r="DP324" s="20">
        <v>73.082999999999998</v>
      </c>
      <c r="DQ324" s="20">
        <v>-5.8330000000000002</v>
      </c>
      <c r="DR324" s="20">
        <v>0.86</v>
      </c>
      <c r="DS324" s="20">
        <v>12.5</v>
      </c>
      <c r="DT324" s="20">
        <v>0.41299999999999998</v>
      </c>
      <c r="DU324" s="20">
        <v>17.600000000000001</v>
      </c>
      <c r="DV324" s="20">
        <v>17.100000000000001</v>
      </c>
      <c r="DW324" s="20">
        <v>2.4</v>
      </c>
      <c r="DX324" s="20">
        <v>5.166666666666667</v>
      </c>
      <c r="DY324" s="20">
        <v>15.4</v>
      </c>
      <c r="DZ324" s="20">
        <v>268</v>
      </c>
      <c r="EA324" s="20">
        <v>0.44800000000000001</v>
      </c>
      <c r="EB324" s="20">
        <v>-1</v>
      </c>
      <c r="EC324" s="66">
        <v>302</v>
      </c>
      <c r="ED324" s="66">
        <v>252</v>
      </c>
      <c r="EE324" s="66">
        <v>188</v>
      </c>
      <c r="EF324" s="66">
        <v>326</v>
      </c>
      <c r="EG324" s="66">
        <v>305</v>
      </c>
      <c r="EH324" s="66">
        <v>213</v>
      </c>
      <c r="EI324" s="66">
        <v>269</v>
      </c>
      <c r="EJ324" s="66">
        <v>304</v>
      </c>
      <c r="EK324" s="20">
        <v>11301.900000000001</v>
      </c>
      <c r="EL324" s="20">
        <v>10340.640000000001</v>
      </c>
      <c r="EM324" s="20">
        <v>61.57116666666667</v>
      </c>
      <c r="EN324" s="20">
        <v>84.375</v>
      </c>
      <c r="EO324" s="20">
        <v>10.3133</v>
      </c>
      <c r="EP324" s="20">
        <v>125.80000000000001</v>
      </c>
      <c r="EQ324" s="21">
        <v>92</v>
      </c>
      <c r="ER324" s="21">
        <v>90</v>
      </c>
      <c r="ES324" s="61" t="s">
        <v>325</v>
      </c>
      <c r="ET324" s="61">
        <v>182</v>
      </c>
      <c r="EU324" s="61">
        <v>2</v>
      </c>
    </row>
    <row r="325" spans="1:151" x14ac:dyDescent="0.45">
      <c r="A325" s="64">
        <v>44928</v>
      </c>
      <c r="B325" s="21" t="s">
        <v>335</v>
      </c>
      <c r="C325" s="21">
        <v>170</v>
      </c>
      <c r="D325" s="21" t="s">
        <v>351</v>
      </c>
      <c r="E325" s="21">
        <v>352</v>
      </c>
      <c r="F325" s="50" t="s">
        <v>558</v>
      </c>
      <c r="G325" t="s">
        <v>335</v>
      </c>
      <c r="H325" t="s">
        <v>351</v>
      </c>
      <c r="I325" t="s">
        <v>335</v>
      </c>
      <c r="J325" t="s">
        <v>351</v>
      </c>
      <c r="K325" t="s">
        <v>335</v>
      </c>
      <c r="L325" t="s">
        <v>351</v>
      </c>
      <c r="M325" t="s">
        <v>1258</v>
      </c>
      <c r="N325" t="s">
        <v>726</v>
      </c>
      <c r="O325" t="s">
        <v>1392</v>
      </c>
      <c r="P325" t="s">
        <v>1402</v>
      </c>
      <c r="Q325" t="s">
        <v>478</v>
      </c>
      <c r="R325" t="s">
        <v>351</v>
      </c>
      <c r="S325" t="s">
        <v>86</v>
      </c>
      <c r="T325" t="s">
        <v>86</v>
      </c>
      <c r="U325">
        <v>12</v>
      </c>
      <c r="V325">
        <v>12</v>
      </c>
      <c r="W325" s="20">
        <v>0.5</v>
      </c>
      <c r="X325" s="20">
        <v>-6.21</v>
      </c>
      <c r="Y325" s="20">
        <v>102.7</v>
      </c>
      <c r="Z325" s="20">
        <v>108.9</v>
      </c>
      <c r="AA325" s="20">
        <v>69.900000000000006</v>
      </c>
      <c r="AB325" s="20">
        <v>1.6E-2</v>
      </c>
      <c r="AC325" s="20">
        <v>1.19</v>
      </c>
      <c r="AD325" s="20">
        <v>103.8</v>
      </c>
      <c r="AE325" s="20">
        <v>102.7</v>
      </c>
      <c r="AF325" s="20">
        <v>1.19</v>
      </c>
      <c r="AG325" s="20">
        <v>102</v>
      </c>
      <c r="AH325" s="20">
        <v>108.7</v>
      </c>
      <c r="AI325" s="20">
        <v>0.32600000000000001</v>
      </c>
      <c r="AJ325" s="20">
        <v>-3.7</v>
      </c>
      <c r="AK325" s="20">
        <v>-0.30833333333333335</v>
      </c>
      <c r="AL325" s="20">
        <v>1089</v>
      </c>
      <c r="AM325" s="20">
        <v>-5.69</v>
      </c>
      <c r="AN325" s="20">
        <v>-0.69</v>
      </c>
      <c r="AO325" s="20">
        <v>898</v>
      </c>
      <c r="AP325" s="20">
        <v>859</v>
      </c>
      <c r="AQ325" s="20">
        <v>669</v>
      </c>
      <c r="AR325" s="20">
        <v>0.46200000000000002</v>
      </c>
      <c r="AS325" s="20">
        <v>107</v>
      </c>
      <c r="AT325" s="20">
        <v>276</v>
      </c>
      <c r="AU325" s="20">
        <v>0.38800000000000001</v>
      </c>
      <c r="AV325" s="20">
        <v>173</v>
      </c>
      <c r="AW325" s="20">
        <v>249</v>
      </c>
      <c r="AX325" s="20">
        <v>0.69499999999999995</v>
      </c>
      <c r="AY325" s="20">
        <v>97</v>
      </c>
      <c r="AZ325" s="20">
        <v>8.0833333333333339</v>
      </c>
      <c r="BA325" s="20">
        <v>395</v>
      </c>
      <c r="BB325" s="20">
        <v>32.916666666666664</v>
      </c>
      <c r="BC325" s="20">
        <v>183</v>
      </c>
      <c r="BD325" s="20">
        <v>72</v>
      </c>
      <c r="BE325" s="20">
        <v>30</v>
      </c>
      <c r="BF325" s="20">
        <v>155</v>
      </c>
      <c r="BG325" s="20">
        <v>215</v>
      </c>
      <c r="BH325" s="20">
        <v>74.8</v>
      </c>
      <c r="BI325" s="20">
        <v>71.582999999999998</v>
      </c>
      <c r="BJ325" s="20">
        <v>3.25</v>
      </c>
      <c r="BK325" s="20">
        <v>1.181</v>
      </c>
      <c r="BL325" s="20">
        <v>12.917</v>
      </c>
      <c r="BM325" s="20">
        <v>0.46500000000000002</v>
      </c>
      <c r="BN325" s="20">
        <v>23</v>
      </c>
      <c r="BO325" s="20">
        <v>20.8</v>
      </c>
      <c r="BP325" s="20">
        <v>2.5</v>
      </c>
      <c r="BQ325" s="20">
        <v>6</v>
      </c>
      <c r="BR325" s="20">
        <v>17.899999999999999</v>
      </c>
      <c r="BS325" s="20">
        <v>35</v>
      </c>
      <c r="BT325" s="20">
        <v>0.59899999999999998</v>
      </c>
      <c r="BU325" s="20">
        <v>1</v>
      </c>
      <c r="BV325" s="66">
        <v>232</v>
      </c>
      <c r="BW325" s="66">
        <v>249</v>
      </c>
      <c r="BX325" s="66">
        <v>206</v>
      </c>
      <c r="BY325" s="66">
        <v>240</v>
      </c>
      <c r="BZ325" s="66">
        <v>249</v>
      </c>
      <c r="CA325" s="66">
        <v>190.2</v>
      </c>
      <c r="CB325" s="66">
        <v>212</v>
      </c>
      <c r="CC325" s="66">
        <v>223</v>
      </c>
      <c r="CD325" s="20">
        <v>0.25</v>
      </c>
      <c r="CE325" s="20">
        <v>-11.93</v>
      </c>
      <c r="CF325" s="20">
        <v>98.8</v>
      </c>
      <c r="CG325" s="20">
        <v>110.7</v>
      </c>
      <c r="CH325" s="20">
        <v>69.400000000000006</v>
      </c>
      <c r="CI325" s="20">
        <v>2.1000000000000001E-2</v>
      </c>
      <c r="CJ325" s="20">
        <v>0.55000000000000004</v>
      </c>
      <c r="CK325" s="20">
        <v>104.1</v>
      </c>
      <c r="CL325" s="20">
        <v>103.6</v>
      </c>
      <c r="CM325" s="20">
        <v>0.55000000000000004</v>
      </c>
      <c r="CN325" s="20">
        <v>98.3</v>
      </c>
      <c r="CO325" s="20">
        <v>111.6</v>
      </c>
      <c r="CP325" s="63">
        <v>0.19</v>
      </c>
      <c r="CQ325" s="20">
        <v>-6.4</v>
      </c>
      <c r="CR325" s="20">
        <v>-0.53333333333333333</v>
      </c>
      <c r="CS325" s="20">
        <v>985</v>
      </c>
      <c r="CT325" s="20">
        <v>-8.69</v>
      </c>
      <c r="CU325" s="20">
        <v>0.22</v>
      </c>
      <c r="CV325" s="20">
        <v>857</v>
      </c>
      <c r="CW325" s="20">
        <v>899</v>
      </c>
      <c r="CX325" s="20">
        <v>708</v>
      </c>
      <c r="CY325" s="20">
        <v>0.44500000000000001</v>
      </c>
      <c r="CZ325" s="20">
        <v>97</v>
      </c>
      <c r="DA325" s="20">
        <v>279</v>
      </c>
      <c r="DB325" s="20">
        <v>0.34799999999999998</v>
      </c>
      <c r="DC325" s="20">
        <v>130</v>
      </c>
      <c r="DD325" s="20">
        <v>214</v>
      </c>
      <c r="DE325" s="20">
        <v>0.60699999999999998</v>
      </c>
      <c r="DF325" s="20">
        <v>150</v>
      </c>
      <c r="DG325" s="20">
        <v>12.5</v>
      </c>
      <c r="DH325" s="20">
        <v>443</v>
      </c>
      <c r="DI325" s="20">
        <v>36.916666666666664</v>
      </c>
      <c r="DJ325" s="20">
        <v>161</v>
      </c>
      <c r="DK325" s="20">
        <v>73</v>
      </c>
      <c r="DL325" s="20">
        <v>22</v>
      </c>
      <c r="DM325" s="20">
        <v>162</v>
      </c>
      <c r="DN325" s="20">
        <v>197</v>
      </c>
      <c r="DO325" s="20">
        <v>71.400000000000006</v>
      </c>
      <c r="DP325" s="20">
        <v>74.917000000000002</v>
      </c>
      <c r="DQ325" s="20">
        <v>-3.5</v>
      </c>
      <c r="DR325" s="20">
        <v>0.99399999999999999</v>
      </c>
      <c r="DS325" s="20">
        <v>13.5</v>
      </c>
      <c r="DT325" s="20">
        <v>0.45100000000000001</v>
      </c>
      <c r="DU325" s="20">
        <v>23.2</v>
      </c>
      <c r="DV325" s="20">
        <v>17.8</v>
      </c>
      <c r="DW325" s="20">
        <v>1.8</v>
      </c>
      <c r="DX325" s="20">
        <v>6.083333333333333</v>
      </c>
      <c r="DY325" s="20">
        <v>16.399999999999999</v>
      </c>
      <c r="DZ325" s="20">
        <v>296</v>
      </c>
      <c r="EA325" s="20">
        <v>0.42299999999999999</v>
      </c>
      <c r="EB325" s="20">
        <v>0</v>
      </c>
      <c r="EC325" s="66">
        <v>294</v>
      </c>
      <c r="ED325" s="66">
        <v>337</v>
      </c>
      <c r="EE325" s="66">
        <v>319</v>
      </c>
      <c r="EF325" s="66">
        <v>319</v>
      </c>
      <c r="EG325" s="66">
        <v>309</v>
      </c>
      <c r="EH325" s="66">
        <v>266</v>
      </c>
      <c r="EI325" s="66">
        <v>297</v>
      </c>
      <c r="EJ325" s="66">
        <v>330</v>
      </c>
      <c r="EK325" s="20">
        <v>11368.890000000001</v>
      </c>
      <c r="EL325" s="20">
        <v>10759.32</v>
      </c>
      <c r="EM325" s="20">
        <v>78.578416666666655</v>
      </c>
      <c r="EN325" s="20">
        <v>81</v>
      </c>
      <c r="EO325" s="20">
        <v>10.8653</v>
      </c>
      <c r="EP325" s="20">
        <v>136.91499999999999</v>
      </c>
      <c r="EQ325" s="21">
        <v>74</v>
      </c>
      <c r="ER325" s="21">
        <v>83</v>
      </c>
      <c r="ES325" s="61" t="s">
        <v>351</v>
      </c>
      <c r="ET325" s="61">
        <v>157</v>
      </c>
      <c r="EU325" s="61">
        <v>-9</v>
      </c>
    </row>
    <row r="326" spans="1:151" x14ac:dyDescent="0.45">
      <c r="A326" s="64">
        <v>44928</v>
      </c>
      <c r="B326" s="21" t="s">
        <v>16</v>
      </c>
      <c r="C326" s="21">
        <v>293</v>
      </c>
      <c r="D326" s="21" t="s">
        <v>235</v>
      </c>
      <c r="E326" s="21">
        <v>200</v>
      </c>
      <c r="F326" s="50" t="s">
        <v>558</v>
      </c>
      <c r="G326" t="s">
        <v>16</v>
      </c>
      <c r="H326" t="s">
        <v>235</v>
      </c>
      <c r="I326" t="s">
        <v>16</v>
      </c>
      <c r="J326" t="s">
        <v>235</v>
      </c>
      <c r="K326" t="s">
        <v>16</v>
      </c>
      <c r="L326" t="s">
        <v>435</v>
      </c>
      <c r="M326" t="s">
        <v>16</v>
      </c>
      <c r="N326" t="s">
        <v>642</v>
      </c>
      <c r="O326" t="s">
        <v>16</v>
      </c>
      <c r="P326" t="s">
        <v>235</v>
      </c>
      <c r="Q326" t="s">
        <v>16</v>
      </c>
      <c r="R326" t="s">
        <v>435</v>
      </c>
      <c r="S326" t="s">
        <v>17</v>
      </c>
      <c r="T326" t="s">
        <v>236</v>
      </c>
      <c r="U326">
        <v>12</v>
      </c>
      <c r="V326">
        <v>15</v>
      </c>
      <c r="W326" s="20">
        <v>0.75</v>
      </c>
      <c r="X326" s="20">
        <v>24.34</v>
      </c>
      <c r="Y326" s="20">
        <v>114.2</v>
      </c>
      <c r="Z326" s="20">
        <v>89.9</v>
      </c>
      <c r="AA326" s="20">
        <v>70</v>
      </c>
      <c r="AB326" s="20">
        <v>-5.2999999999999999E-2</v>
      </c>
      <c r="AC326" s="20">
        <v>9.2200000000000006</v>
      </c>
      <c r="AD326" s="20">
        <v>109.4</v>
      </c>
      <c r="AE326" s="20">
        <v>100.2</v>
      </c>
      <c r="AF326" s="20">
        <v>9.2200000000000006</v>
      </c>
      <c r="AG326" s="20">
        <v>112.4</v>
      </c>
      <c r="AH326" s="20">
        <v>90.6</v>
      </c>
      <c r="AI326" s="20">
        <v>0.9224</v>
      </c>
      <c r="AJ326" s="20">
        <v>1.7</v>
      </c>
      <c r="AK326" s="20">
        <v>0.14166666666666666</v>
      </c>
      <c r="AL326" s="20">
        <v>1401</v>
      </c>
      <c r="AM326" s="20">
        <v>19.79</v>
      </c>
      <c r="AN326" s="20">
        <v>8.2100000000000009</v>
      </c>
      <c r="AO326" s="20">
        <v>925</v>
      </c>
      <c r="AP326" s="20">
        <v>786</v>
      </c>
      <c r="AQ326" s="20">
        <v>729</v>
      </c>
      <c r="AR326" s="20">
        <v>0.433</v>
      </c>
      <c r="AS326" s="20">
        <v>99</v>
      </c>
      <c r="AT326" s="20">
        <v>295</v>
      </c>
      <c r="AU326" s="20">
        <v>0.33600000000000002</v>
      </c>
      <c r="AV326" s="20">
        <v>194</v>
      </c>
      <c r="AW326" s="20">
        <v>253</v>
      </c>
      <c r="AX326" s="20">
        <v>0.76700000000000002</v>
      </c>
      <c r="AY326" s="20">
        <v>137</v>
      </c>
      <c r="AZ326" s="20">
        <v>11.416666666666666</v>
      </c>
      <c r="BA326" s="20">
        <v>473</v>
      </c>
      <c r="BB326" s="20">
        <v>39.416666666666664</v>
      </c>
      <c r="BC326" s="20">
        <v>196</v>
      </c>
      <c r="BD326" s="20">
        <v>85</v>
      </c>
      <c r="BE326" s="20">
        <v>57</v>
      </c>
      <c r="BF326" s="20">
        <v>128</v>
      </c>
      <c r="BG326" s="20">
        <v>208</v>
      </c>
      <c r="BH326" s="20">
        <v>77.099999999999994</v>
      </c>
      <c r="BI326" s="20">
        <v>65.5</v>
      </c>
      <c r="BJ326" s="20">
        <v>11.583</v>
      </c>
      <c r="BK326" s="20">
        <v>1.5309999999999999</v>
      </c>
      <c r="BL326" s="20">
        <v>10.667</v>
      </c>
      <c r="BM326" s="20">
        <v>0.66400000000000003</v>
      </c>
      <c r="BN326" s="20">
        <v>24.6</v>
      </c>
      <c r="BO326" s="20">
        <v>21.1</v>
      </c>
      <c r="BP326" s="20">
        <v>4.8</v>
      </c>
      <c r="BQ326" s="20">
        <v>7.083333333333333</v>
      </c>
      <c r="BR326" s="20">
        <v>17.3</v>
      </c>
      <c r="BS326" s="20">
        <v>8</v>
      </c>
      <c r="BT326" s="20">
        <v>0.65900000000000003</v>
      </c>
      <c r="BU326" s="20">
        <v>0</v>
      </c>
      <c r="BV326" s="66">
        <v>7</v>
      </c>
      <c r="BW326" s="66">
        <v>6</v>
      </c>
      <c r="BX326" s="66">
        <v>21</v>
      </c>
      <c r="BY326" s="66">
        <v>11</v>
      </c>
      <c r="BZ326" s="66">
        <v>7</v>
      </c>
      <c r="CA326" s="66">
        <v>8.5</v>
      </c>
      <c r="CB326" s="66">
        <v>8</v>
      </c>
      <c r="CC326" s="66">
        <v>6</v>
      </c>
      <c r="CD326" s="20">
        <v>0.6</v>
      </c>
      <c r="CE326" s="20">
        <v>-2.98</v>
      </c>
      <c r="CF326" s="20">
        <v>104.1</v>
      </c>
      <c r="CG326" s="20">
        <v>107.1</v>
      </c>
      <c r="CH326" s="20">
        <v>66.8</v>
      </c>
      <c r="CI326" s="20">
        <v>8.0000000000000002E-3</v>
      </c>
      <c r="CJ326" s="20">
        <v>-0.61</v>
      </c>
      <c r="CK326" s="20">
        <v>103.4</v>
      </c>
      <c r="CL326" s="20">
        <v>104</v>
      </c>
      <c r="CM326" s="20">
        <v>-0.61</v>
      </c>
      <c r="CN326" s="20">
        <v>105.5</v>
      </c>
      <c r="CO326" s="20">
        <v>106.6</v>
      </c>
      <c r="CP326" s="63">
        <v>0.46850000000000003</v>
      </c>
      <c r="CQ326" s="20">
        <v>-3.8</v>
      </c>
      <c r="CR326" s="20">
        <v>-0.2533333333333333</v>
      </c>
      <c r="CS326" s="20">
        <v>1164</v>
      </c>
      <c r="CT326" s="20">
        <v>-2.5499999999999998</v>
      </c>
      <c r="CU326" s="20">
        <v>-2.38</v>
      </c>
      <c r="CV326" s="20">
        <v>1136</v>
      </c>
      <c r="CW326" s="20">
        <v>1001</v>
      </c>
      <c r="CX326" s="20">
        <v>856</v>
      </c>
      <c r="CY326" s="20">
        <v>0.45400000000000001</v>
      </c>
      <c r="CZ326" s="20">
        <v>105</v>
      </c>
      <c r="DA326" s="20">
        <v>298</v>
      </c>
      <c r="DB326" s="20">
        <v>0.35199999999999998</v>
      </c>
      <c r="DC326" s="20">
        <v>253</v>
      </c>
      <c r="DD326" s="20">
        <v>341</v>
      </c>
      <c r="DE326" s="20">
        <v>0.74199999999999999</v>
      </c>
      <c r="DF326" s="20">
        <v>168</v>
      </c>
      <c r="DG326" s="20">
        <v>11.2</v>
      </c>
      <c r="DH326" s="20">
        <v>517</v>
      </c>
      <c r="DI326" s="20">
        <v>34.466666666666669</v>
      </c>
      <c r="DJ326" s="20">
        <v>180</v>
      </c>
      <c r="DK326" s="20">
        <v>142</v>
      </c>
      <c r="DL326" s="20">
        <v>41</v>
      </c>
      <c r="DM326" s="20">
        <v>169</v>
      </c>
      <c r="DN326" s="20">
        <v>301</v>
      </c>
      <c r="DO326" s="20">
        <v>75.7</v>
      </c>
      <c r="DP326" s="20">
        <v>66.733000000000004</v>
      </c>
      <c r="DQ326" s="20">
        <v>9</v>
      </c>
      <c r="DR326" s="20">
        <v>1.0649999999999999</v>
      </c>
      <c r="DS326" s="20">
        <v>11.266999999999999</v>
      </c>
      <c r="DT326" s="20">
        <v>0.84</v>
      </c>
      <c r="DU326" s="20">
        <v>19.899999999999999</v>
      </c>
      <c r="DV326" s="20">
        <v>22.7</v>
      </c>
      <c r="DW326" s="20">
        <v>2.7</v>
      </c>
      <c r="DX326" s="20">
        <v>9.4666666666666668</v>
      </c>
      <c r="DY326" s="20">
        <v>20.100000000000001</v>
      </c>
      <c r="DZ326" s="20">
        <v>203</v>
      </c>
      <c r="EA326" s="20">
        <v>0.48</v>
      </c>
      <c r="EB326" s="20">
        <v>0</v>
      </c>
      <c r="EC326" s="66">
        <v>170</v>
      </c>
      <c r="ED326" s="66">
        <v>179</v>
      </c>
      <c r="EE326" s="66">
        <v>178</v>
      </c>
      <c r="EF326" s="66">
        <v>148</v>
      </c>
      <c r="EG326" s="66">
        <v>206</v>
      </c>
      <c r="EH326" s="66">
        <v>150.80000000000001</v>
      </c>
      <c r="EI326" s="66">
        <v>207</v>
      </c>
      <c r="EJ326" s="66">
        <v>166</v>
      </c>
      <c r="EK326" s="20">
        <v>12230.82</v>
      </c>
      <c r="EL326" s="20">
        <v>9358.59</v>
      </c>
      <c r="EM326" s="20">
        <v>100.98093333333334</v>
      </c>
      <c r="EN326" s="20">
        <v>79.807916666666657</v>
      </c>
      <c r="EO326" s="20">
        <v>12.836600000000001</v>
      </c>
      <c r="EP326" s="20">
        <v>230.86700000000002</v>
      </c>
      <c r="EQ326" s="21">
        <v>87</v>
      </c>
      <c r="ER326" s="21">
        <v>57</v>
      </c>
      <c r="ES326" s="61" t="s">
        <v>16</v>
      </c>
      <c r="ET326" s="61">
        <v>144</v>
      </c>
      <c r="EU326" s="61">
        <v>30</v>
      </c>
    </row>
    <row r="327" spans="1:151" x14ac:dyDescent="0.45">
      <c r="A327" s="64">
        <v>44928</v>
      </c>
      <c r="B327" s="21" t="s">
        <v>34</v>
      </c>
      <c r="C327" s="21">
        <v>20</v>
      </c>
      <c r="D327" s="21" t="s">
        <v>171</v>
      </c>
      <c r="E327" s="21">
        <v>62</v>
      </c>
      <c r="F327" s="50" t="s">
        <v>558</v>
      </c>
      <c r="G327" t="s">
        <v>34</v>
      </c>
      <c r="H327" t="s">
        <v>171</v>
      </c>
      <c r="I327" t="s">
        <v>34</v>
      </c>
      <c r="J327" t="s">
        <v>171</v>
      </c>
      <c r="K327" t="s">
        <v>34</v>
      </c>
      <c r="L327" t="s">
        <v>171</v>
      </c>
      <c r="M327" t="s">
        <v>34</v>
      </c>
      <c r="N327" t="s">
        <v>171</v>
      </c>
      <c r="O327" t="s">
        <v>34</v>
      </c>
      <c r="P327" t="s">
        <v>171</v>
      </c>
      <c r="Q327" t="s">
        <v>34</v>
      </c>
      <c r="R327" t="s">
        <v>171</v>
      </c>
      <c r="S327" t="s">
        <v>21</v>
      </c>
      <c r="T327" t="s">
        <v>108</v>
      </c>
      <c r="U327">
        <v>12</v>
      </c>
      <c r="V327">
        <v>12</v>
      </c>
      <c r="W327" s="20">
        <v>0.83333333333333404</v>
      </c>
      <c r="X327" s="20">
        <v>21.79</v>
      </c>
      <c r="Y327" s="20">
        <v>120.7</v>
      </c>
      <c r="Z327" s="20">
        <v>98.9</v>
      </c>
      <c r="AA327" s="20">
        <v>70.3</v>
      </c>
      <c r="AB327" s="20">
        <v>4.1000000000000002E-2</v>
      </c>
      <c r="AC327" s="20">
        <v>0.42</v>
      </c>
      <c r="AD327" s="20">
        <v>104.5</v>
      </c>
      <c r="AE327" s="20">
        <v>104.1</v>
      </c>
      <c r="AF327" s="20">
        <v>0.42</v>
      </c>
      <c r="AG327" s="20">
        <v>118.9</v>
      </c>
      <c r="AH327" s="20">
        <v>99.5</v>
      </c>
      <c r="AI327" s="20">
        <v>0.88560000000000005</v>
      </c>
      <c r="AJ327" s="20">
        <v>1.2</v>
      </c>
      <c r="AK327" s="20">
        <v>9.9999999999999992E-2</v>
      </c>
      <c r="AL327" s="20">
        <v>1369</v>
      </c>
      <c r="AM327" s="20">
        <v>20.85</v>
      </c>
      <c r="AN327" s="20">
        <v>1.49</v>
      </c>
      <c r="AO327" s="20">
        <v>1061</v>
      </c>
      <c r="AP327" s="20">
        <v>822</v>
      </c>
      <c r="AQ327" s="20">
        <v>715</v>
      </c>
      <c r="AR327" s="20">
        <v>0.52300000000000002</v>
      </c>
      <c r="AS327" s="20">
        <v>115</v>
      </c>
      <c r="AT327" s="20">
        <v>257</v>
      </c>
      <c r="AU327" s="20">
        <v>0.44700000000000001</v>
      </c>
      <c r="AV327" s="20">
        <v>198</v>
      </c>
      <c r="AW327" s="20">
        <v>270</v>
      </c>
      <c r="AX327" s="20">
        <v>0.73299999999999998</v>
      </c>
      <c r="AY327" s="20">
        <v>147</v>
      </c>
      <c r="AZ327" s="20">
        <v>12.25</v>
      </c>
      <c r="BA327" s="20">
        <v>438</v>
      </c>
      <c r="BB327" s="20">
        <v>36.5</v>
      </c>
      <c r="BC327" s="20">
        <v>200</v>
      </c>
      <c r="BD327" s="20">
        <v>89</v>
      </c>
      <c r="BE327" s="20">
        <v>56</v>
      </c>
      <c r="BF327" s="20">
        <v>149</v>
      </c>
      <c r="BG327" s="20">
        <v>195</v>
      </c>
      <c r="BH327" s="20">
        <v>88.4</v>
      </c>
      <c r="BI327" s="20">
        <v>68.5</v>
      </c>
      <c r="BJ327" s="20">
        <v>19.917000000000002</v>
      </c>
      <c r="BK327" s="20">
        <v>1.3420000000000001</v>
      </c>
      <c r="BL327" s="20">
        <v>12.417</v>
      </c>
      <c r="BM327" s="20">
        <v>0.59699999999999998</v>
      </c>
      <c r="BN327" s="20">
        <v>21.4</v>
      </c>
      <c r="BO327" s="20">
        <v>22.5</v>
      </c>
      <c r="BP327" s="20">
        <v>4.7</v>
      </c>
      <c r="BQ327" s="20">
        <v>7.416666666666667</v>
      </c>
      <c r="BR327" s="20">
        <v>16.2</v>
      </c>
      <c r="BS327" s="20">
        <v>78</v>
      </c>
      <c r="BT327" s="20">
        <v>0.56299999999999994</v>
      </c>
      <c r="BU327" s="20">
        <v>0</v>
      </c>
      <c r="BV327" s="66">
        <v>19</v>
      </c>
      <c r="BW327" s="66">
        <v>21</v>
      </c>
      <c r="BX327" s="66">
        <v>24</v>
      </c>
      <c r="BY327" s="66">
        <v>14</v>
      </c>
      <c r="BZ327" s="66">
        <v>15</v>
      </c>
      <c r="CA327" s="66">
        <v>20.3</v>
      </c>
      <c r="CB327" s="66">
        <v>78</v>
      </c>
      <c r="CC327" s="66">
        <v>28</v>
      </c>
      <c r="CD327" s="20">
        <v>0.83333333333333404</v>
      </c>
      <c r="CE327" s="20">
        <v>4.8899999999999997</v>
      </c>
      <c r="CF327" s="20">
        <v>111.5</v>
      </c>
      <c r="CG327" s="20">
        <v>106.6</v>
      </c>
      <c r="CH327" s="20">
        <v>74.400000000000006</v>
      </c>
      <c r="CI327" s="20">
        <v>5.8999999999999997E-2</v>
      </c>
      <c r="CJ327" s="20">
        <v>-3.3</v>
      </c>
      <c r="CK327" s="20">
        <v>100</v>
      </c>
      <c r="CL327" s="20">
        <v>103.3</v>
      </c>
      <c r="CM327" s="20">
        <v>-3.3</v>
      </c>
      <c r="CN327" s="20">
        <v>112.4</v>
      </c>
      <c r="CO327" s="20">
        <v>106.6</v>
      </c>
      <c r="CP327" s="63">
        <v>0.6462</v>
      </c>
      <c r="CQ327" s="20">
        <v>-0.3</v>
      </c>
      <c r="CR327" s="20">
        <v>-2.4999999999999998E-2</v>
      </c>
      <c r="CS327" s="20">
        <v>1290</v>
      </c>
      <c r="CT327" s="20">
        <v>2.54</v>
      </c>
      <c r="CU327" s="20">
        <v>-4.28</v>
      </c>
      <c r="CV327" s="20">
        <v>1016</v>
      </c>
      <c r="CW327" s="20">
        <v>920</v>
      </c>
      <c r="CX327" s="20">
        <v>723</v>
      </c>
      <c r="CY327" s="20">
        <v>0.50600000000000001</v>
      </c>
      <c r="CZ327" s="20">
        <v>113</v>
      </c>
      <c r="DA327" s="20">
        <v>335</v>
      </c>
      <c r="DB327" s="20">
        <v>0.33700000000000002</v>
      </c>
      <c r="DC327" s="20">
        <v>171</v>
      </c>
      <c r="DD327" s="20">
        <v>238</v>
      </c>
      <c r="DE327" s="20">
        <v>0.71799999999999997</v>
      </c>
      <c r="DF327" s="20">
        <v>112</v>
      </c>
      <c r="DG327" s="20">
        <v>9.3333333333333339</v>
      </c>
      <c r="DH327" s="20">
        <v>439</v>
      </c>
      <c r="DI327" s="20">
        <v>36.583333333333336</v>
      </c>
      <c r="DJ327" s="20">
        <v>219</v>
      </c>
      <c r="DK327" s="20">
        <v>108</v>
      </c>
      <c r="DL327" s="20">
        <v>27</v>
      </c>
      <c r="DM327" s="20">
        <v>176</v>
      </c>
      <c r="DN327" s="20">
        <v>222</v>
      </c>
      <c r="DO327" s="20">
        <v>84.7</v>
      </c>
      <c r="DP327" s="20">
        <v>76.667000000000002</v>
      </c>
      <c r="DQ327" s="20">
        <v>8</v>
      </c>
      <c r="DR327" s="20">
        <v>1.244</v>
      </c>
      <c r="DS327" s="20">
        <v>14.667</v>
      </c>
      <c r="DT327" s="20">
        <v>0.61399999999999999</v>
      </c>
      <c r="DU327" s="20">
        <v>27.9</v>
      </c>
      <c r="DV327" s="20">
        <v>19.8</v>
      </c>
      <c r="DW327" s="20">
        <v>2.2000000000000002</v>
      </c>
      <c r="DX327" s="20">
        <v>9</v>
      </c>
      <c r="DY327" s="20">
        <v>18.5</v>
      </c>
      <c r="DZ327" s="20">
        <v>80</v>
      </c>
      <c r="EA327" s="20">
        <v>0.56200000000000006</v>
      </c>
      <c r="EB327" s="20">
        <v>0</v>
      </c>
      <c r="EC327" s="66">
        <v>84</v>
      </c>
      <c r="ED327" s="66">
        <v>94</v>
      </c>
      <c r="EE327" s="66">
        <v>68</v>
      </c>
      <c r="EF327" s="66">
        <v>120</v>
      </c>
      <c r="EG327" s="66">
        <v>115</v>
      </c>
      <c r="EH327" s="66">
        <v>80</v>
      </c>
      <c r="EI327" s="66">
        <v>80</v>
      </c>
      <c r="EJ327" s="66">
        <v>62</v>
      </c>
      <c r="EK327" s="20">
        <v>12866.619999999999</v>
      </c>
      <c r="EL327" s="20">
        <v>11027.35</v>
      </c>
      <c r="EM327" s="20">
        <v>111.753</v>
      </c>
      <c r="EN327" s="20">
        <v>108.78025000000001</v>
      </c>
      <c r="EO327" s="20">
        <v>11.631599999999999</v>
      </c>
      <c r="EP327" s="20">
        <v>162.726</v>
      </c>
      <c r="EQ327" s="21">
        <v>98</v>
      </c>
      <c r="ER327" s="21">
        <v>79</v>
      </c>
      <c r="ES327" s="61" t="s">
        <v>34</v>
      </c>
      <c r="ET327" s="61">
        <v>177</v>
      </c>
      <c r="EU327" s="61">
        <v>19</v>
      </c>
    </row>
    <row r="328" spans="1:151" x14ac:dyDescent="0.45">
      <c r="A328" s="64">
        <v>44928</v>
      </c>
      <c r="B328" s="21" t="s">
        <v>91</v>
      </c>
      <c r="C328" s="21">
        <v>282</v>
      </c>
      <c r="D328" s="21" t="s">
        <v>120</v>
      </c>
      <c r="E328" s="21">
        <v>34</v>
      </c>
      <c r="F328" s="50" t="s">
        <v>558</v>
      </c>
      <c r="G328" t="s">
        <v>91</v>
      </c>
      <c r="H328" t="s">
        <v>120</v>
      </c>
      <c r="I328" t="s">
        <v>91</v>
      </c>
      <c r="J328" t="s">
        <v>120</v>
      </c>
      <c r="K328" t="s">
        <v>1337</v>
      </c>
      <c r="L328" t="s">
        <v>120</v>
      </c>
      <c r="M328" t="s">
        <v>580</v>
      </c>
      <c r="N328" t="s">
        <v>120</v>
      </c>
      <c r="O328" t="s">
        <v>91</v>
      </c>
      <c r="P328" t="s">
        <v>120</v>
      </c>
      <c r="Q328" t="s">
        <v>423</v>
      </c>
      <c r="R328" t="s">
        <v>120</v>
      </c>
      <c r="S328" t="s">
        <v>15</v>
      </c>
      <c r="T328" t="s">
        <v>15</v>
      </c>
      <c r="U328">
        <v>13</v>
      </c>
      <c r="V328">
        <v>13</v>
      </c>
      <c r="W328" s="20">
        <v>0.69230769230769196</v>
      </c>
      <c r="X328" s="20">
        <v>14.22</v>
      </c>
      <c r="Y328" s="20">
        <v>113.2</v>
      </c>
      <c r="Z328" s="20">
        <v>99</v>
      </c>
      <c r="AA328" s="20">
        <v>71.3</v>
      </c>
      <c r="AB328" s="20">
        <v>-8.9999999999999993E-3</v>
      </c>
      <c r="AC328" s="20">
        <v>4.29</v>
      </c>
      <c r="AD328" s="20">
        <v>107.2</v>
      </c>
      <c r="AE328" s="20">
        <v>102.9</v>
      </c>
      <c r="AF328" s="20">
        <v>1.42</v>
      </c>
      <c r="AG328" s="20">
        <v>114.4</v>
      </c>
      <c r="AH328" s="20">
        <v>97</v>
      </c>
      <c r="AI328" s="20">
        <v>0.86960000000000004</v>
      </c>
      <c r="AJ328" s="20">
        <v>0.3</v>
      </c>
      <c r="AK328" s="20">
        <v>2.3076923076923075E-2</v>
      </c>
      <c r="AL328" s="20">
        <v>1351</v>
      </c>
      <c r="AM328" s="20">
        <v>14.73</v>
      </c>
      <c r="AN328" s="20">
        <v>5.35</v>
      </c>
      <c r="AO328" s="20">
        <v>1030</v>
      </c>
      <c r="AP328" s="20">
        <v>908</v>
      </c>
      <c r="AQ328" s="20">
        <v>860</v>
      </c>
      <c r="AR328" s="20">
        <v>0.443</v>
      </c>
      <c r="AS328" s="20">
        <v>100</v>
      </c>
      <c r="AT328" s="20">
        <v>290</v>
      </c>
      <c r="AU328" s="20">
        <v>0.34499999999999997</v>
      </c>
      <c r="AV328" s="20">
        <v>168</v>
      </c>
      <c r="AW328" s="20">
        <v>234</v>
      </c>
      <c r="AX328" s="20">
        <v>0.71799999999999997</v>
      </c>
      <c r="AY328" s="20">
        <v>213</v>
      </c>
      <c r="AZ328" s="20">
        <v>16.384615384615383</v>
      </c>
      <c r="BA328" s="20">
        <v>537</v>
      </c>
      <c r="BB328" s="20">
        <v>41.307692307692307</v>
      </c>
      <c r="BC328" s="20">
        <v>215</v>
      </c>
      <c r="BD328" s="20">
        <v>92</v>
      </c>
      <c r="BE328" s="20">
        <v>69</v>
      </c>
      <c r="BF328" s="20">
        <v>157</v>
      </c>
      <c r="BG328" s="20">
        <v>238</v>
      </c>
      <c r="BH328" s="20">
        <v>79.2</v>
      </c>
      <c r="BI328" s="20">
        <v>69.846000000000004</v>
      </c>
      <c r="BJ328" s="20">
        <v>9.3849999999999998</v>
      </c>
      <c r="BK328" s="20">
        <v>1.369</v>
      </c>
      <c r="BL328" s="20">
        <v>12.077</v>
      </c>
      <c r="BM328" s="20">
        <v>0.58599999999999997</v>
      </c>
      <c r="BN328" s="20">
        <v>22.3</v>
      </c>
      <c r="BO328" s="20">
        <v>18</v>
      </c>
      <c r="BP328" s="20">
        <v>5.3</v>
      </c>
      <c r="BQ328" s="20">
        <v>7.0769230769230766</v>
      </c>
      <c r="BR328" s="20">
        <v>18.3</v>
      </c>
      <c r="BS328" s="20">
        <v>49</v>
      </c>
      <c r="BT328" s="20">
        <v>0.58299999999999996</v>
      </c>
      <c r="BU328" s="20">
        <v>0</v>
      </c>
      <c r="BV328" s="66">
        <v>51</v>
      </c>
      <c r="BW328" s="66">
        <v>44</v>
      </c>
      <c r="BX328" s="66">
        <v>62</v>
      </c>
      <c r="BY328" s="66">
        <v>41</v>
      </c>
      <c r="BZ328" s="66">
        <v>46</v>
      </c>
      <c r="CA328" s="66">
        <v>42.2</v>
      </c>
      <c r="CB328" s="66">
        <v>53</v>
      </c>
      <c r="CC328" s="66">
        <v>102</v>
      </c>
      <c r="CD328" s="20">
        <v>0.76923076923076905</v>
      </c>
      <c r="CE328" s="20">
        <v>12.49</v>
      </c>
      <c r="CF328" s="20">
        <v>112.7</v>
      </c>
      <c r="CG328" s="20">
        <v>100.2</v>
      </c>
      <c r="CH328" s="20">
        <v>69.3</v>
      </c>
      <c r="CI328" s="20">
        <v>2.3E-2</v>
      </c>
      <c r="CJ328" s="20">
        <v>1.52</v>
      </c>
      <c r="CK328" s="20">
        <v>104.8</v>
      </c>
      <c r="CL328" s="20">
        <v>103.3</v>
      </c>
      <c r="CM328" s="20">
        <v>0.28999999999999998</v>
      </c>
      <c r="CN328" s="20">
        <v>113</v>
      </c>
      <c r="CO328" s="20">
        <v>99.1</v>
      </c>
      <c r="CP328" s="63">
        <v>0.81989999999999996</v>
      </c>
      <c r="CQ328" s="20">
        <v>0.7</v>
      </c>
      <c r="CR328" s="20">
        <v>5.3846153846153842E-2</v>
      </c>
      <c r="CS328" s="20">
        <v>1349</v>
      </c>
      <c r="CT328" s="20">
        <v>14.78</v>
      </c>
      <c r="CU328" s="20">
        <v>3.53</v>
      </c>
      <c r="CV328" s="20">
        <v>1081</v>
      </c>
      <c r="CW328" s="20">
        <v>920</v>
      </c>
      <c r="CX328" s="20">
        <v>836</v>
      </c>
      <c r="CY328" s="20">
        <v>0.47399999999999998</v>
      </c>
      <c r="CZ328" s="20">
        <v>105</v>
      </c>
      <c r="DA328" s="20">
        <v>302</v>
      </c>
      <c r="DB328" s="20">
        <v>0.34799999999999998</v>
      </c>
      <c r="DC328" s="20">
        <v>184</v>
      </c>
      <c r="DD328" s="20">
        <v>238</v>
      </c>
      <c r="DE328" s="20">
        <v>0.77300000000000002</v>
      </c>
      <c r="DF328" s="20">
        <v>139</v>
      </c>
      <c r="DG328" s="20">
        <v>10.692307692307692</v>
      </c>
      <c r="DH328" s="20">
        <v>502</v>
      </c>
      <c r="DI328" s="20">
        <v>38.615384615384613</v>
      </c>
      <c r="DJ328" s="20">
        <v>198</v>
      </c>
      <c r="DK328" s="20">
        <v>84</v>
      </c>
      <c r="DL328" s="20">
        <v>54</v>
      </c>
      <c r="DM328" s="20">
        <v>137</v>
      </c>
      <c r="DN328" s="20">
        <v>167</v>
      </c>
      <c r="DO328" s="20">
        <v>83.2</v>
      </c>
      <c r="DP328" s="20">
        <v>70.769000000000005</v>
      </c>
      <c r="DQ328" s="20">
        <v>12.385</v>
      </c>
      <c r="DR328" s="20">
        <v>1.4450000000000001</v>
      </c>
      <c r="DS328" s="20">
        <v>10.538</v>
      </c>
      <c r="DT328" s="20">
        <v>0.61299999999999999</v>
      </c>
      <c r="DU328" s="20">
        <v>23.2</v>
      </c>
      <c r="DV328" s="20">
        <v>18.3</v>
      </c>
      <c r="DW328" s="20">
        <v>4.2</v>
      </c>
      <c r="DX328" s="20">
        <v>6.4615384615384617</v>
      </c>
      <c r="DY328" s="20">
        <v>12.8</v>
      </c>
      <c r="DZ328" s="20">
        <v>39</v>
      </c>
      <c r="EA328" s="20">
        <v>0.59399999999999997</v>
      </c>
      <c r="EB328" s="20">
        <v>0</v>
      </c>
      <c r="EC328" s="66">
        <v>59</v>
      </c>
      <c r="ED328" s="66">
        <v>81</v>
      </c>
      <c r="EE328" s="66">
        <v>48</v>
      </c>
      <c r="EF328" s="66">
        <v>67</v>
      </c>
      <c r="EG328" s="66">
        <v>60</v>
      </c>
      <c r="EH328" s="66">
        <v>52</v>
      </c>
      <c r="EI328" s="66">
        <v>39</v>
      </c>
      <c r="EJ328" s="66">
        <v>143</v>
      </c>
      <c r="EK328" s="20">
        <v>11342.640000000001</v>
      </c>
      <c r="EL328" s="20">
        <v>11157.300000000001</v>
      </c>
      <c r="EM328" s="20">
        <v>78.036000000000001</v>
      </c>
      <c r="EN328" s="20">
        <v>74.57661538461538</v>
      </c>
      <c r="EO328" s="20">
        <v>14.145900000000001</v>
      </c>
      <c r="EP328" s="20">
        <v>119.90599999999999</v>
      </c>
      <c r="EQ328" s="21">
        <v>86</v>
      </c>
      <c r="ER328" s="21">
        <v>70</v>
      </c>
      <c r="ES328" s="61" t="s">
        <v>91</v>
      </c>
      <c r="ET328" s="61">
        <v>156</v>
      </c>
      <c r="EU328" s="61">
        <v>16</v>
      </c>
    </row>
    <row r="329" spans="1:151" x14ac:dyDescent="0.45">
      <c r="A329" s="64">
        <v>44928</v>
      </c>
      <c r="B329" s="21" t="s">
        <v>35</v>
      </c>
      <c r="C329" s="21">
        <v>74</v>
      </c>
      <c r="D329" s="21" t="s">
        <v>112</v>
      </c>
      <c r="E329" s="21">
        <v>289</v>
      </c>
      <c r="F329" s="50" t="s">
        <v>558</v>
      </c>
      <c r="G329" t="s">
        <v>35</v>
      </c>
      <c r="H329" t="s">
        <v>112</v>
      </c>
      <c r="I329" t="s">
        <v>35</v>
      </c>
      <c r="J329" t="s">
        <v>112</v>
      </c>
      <c r="K329" t="s">
        <v>35</v>
      </c>
      <c r="L329" t="s">
        <v>112</v>
      </c>
      <c r="M329" t="s">
        <v>35</v>
      </c>
      <c r="N329" t="s">
        <v>112</v>
      </c>
      <c r="O329" t="s">
        <v>35</v>
      </c>
      <c r="P329" t="s">
        <v>112</v>
      </c>
      <c r="Q329" t="s">
        <v>35</v>
      </c>
      <c r="R329" t="s">
        <v>112</v>
      </c>
      <c r="S329" t="s">
        <v>29</v>
      </c>
      <c r="T329" t="s">
        <v>29</v>
      </c>
      <c r="U329">
        <v>12</v>
      </c>
      <c r="V329">
        <v>13</v>
      </c>
      <c r="W329" s="20">
        <v>0.75</v>
      </c>
      <c r="X329" s="20">
        <v>23.38</v>
      </c>
      <c r="Y329" s="20">
        <v>118.6</v>
      </c>
      <c r="Z329" s="20">
        <v>95.2</v>
      </c>
      <c r="AA329" s="20">
        <v>69.2</v>
      </c>
      <c r="AB329" s="20">
        <v>-0.109</v>
      </c>
      <c r="AC329" s="20">
        <v>1.03</v>
      </c>
      <c r="AD329" s="20">
        <v>104.8</v>
      </c>
      <c r="AE329" s="20">
        <v>103.7</v>
      </c>
      <c r="AF329" s="20">
        <v>-0.23</v>
      </c>
      <c r="AG329" s="20">
        <v>117.2</v>
      </c>
      <c r="AH329" s="20">
        <v>97.4</v>
      </c>
      <c r="AI329" s="20">
        <v>0.89390000000000003</v>
      </c>
      <c r="AJ329" s="20">
        <v>0.5</v>
      </c>
      <c r="AK329" s="20">
        <v>4.1666666666666664E-2</v>
      </c>
      <c r="AL329" s="20">
        <v>1366</v>
      </c>
      <c r="AM329" s="20">
        <v>20.440000000000001</v>
      </c>
      <c r="AN329" s="20">
        <v>3.77</v>
      </c>
      <c r="AO329" s="20">
        <v>1000</v>
      </c>
      <c r="AP329" s="20">
        <v>800</v>
      </c>
      <c r="AQ329" s="20">
        <v>722</v>
      </c>
      <c r="AR329" s="20">
        <v>0.49399999999999999</v>
      </c>
      <c r="AS329" s="20">
        <v>92</v>
      </c>
      <c r="AT329" s="20">
        <v>252</v>
      </c>
      <c r="AU329" s="20">
        <v>0.36499999999999999</v>
      </c>
      <c r="AV329" s="20">
        <v>194</v>
      </c>
      <c r="AW329" s="20">
        <v>263</v>
      </c>
      <c r="AX329" s="20">
        <v>0.73799999999999999</v>
      </c>
      <c r="AY329" s="20">
        <v>120</v>
      </c>
      <c r="AZ329" s="20">
        <v>10</v>
      </c>
      <c r="BA329" s="20">
        <v>435</v>
      </c>
      <c r="BB329" s="20">
        <v>36.25</v>
      </c>
      <c r="BC329" s="20">
        <v>203</v>
      </c>
      <c r="BD329" s="20">
        <v>84</v>
      </c>
      <c r="BE329" s="20">
        <v>48</v>
      </c>
      <c r="BF329" s="20">
        <v>107</v>
      </c>
      <c r="BG329" s="20">
        <v>188</v>
      </c>
      <c r="BH329" s="20">
        <v>83.3</v>
      </c>
      <c r="BI329" s="20">
        <v>66.667000000000002</v>
      </c>
      <c r="BJ329" s="20">
        <v>16.667000000000002</v>
      </c>
      <c r="BK329" s="20">
        <v>1.897</v>
      </c>
      <c r="BL329" s="20">
        <v>8.9169999999999998</v>
      </c>
      <c r="BM329" s="20">
        <v>0.78500000000000003</v>
      </c>
      <c r="BN329" s="20">
        <v>21</v>
      </c>
      <c r="BO329" s="20">
        <v>21.9</v>
      </c>
      <c r="BP329" s="20">
        <v>4</v>
      </c>
      <c r="BQ329" s="20">
        <v>7</v>
      </c>
      <c r="BR329" s="20">
        <v>15.7</v>
      </c>
      <c r="BS329" s="20">
        <v>66</v>
      </c>
      <c r="BT329" s="20">
        <v>0.56999999999999995</v>
      </c>
      <c r="BU329" s="20">
        <v>1</v>
      </c>
      <c r="BV329" s="66">
        <v>21</v>
      </c>
      <c r="BW329" s="66">
        <v>8</v>
      </c>
      <c r="BX329" s="66">
        <v>45</v>
      </c>
      <c r="BY329" s="66">
        <v>7</v>
      </c>
      <c r="BZ329" s="66">
        <v>9</v>
      </c>
      <c r="CA329" s="66">
        <v>20.5</v>
      </c>
      <c r="CB329" s="66">
        <v>66</v>
      </c>
      <c r="CC329" s="66">
        <v>21</v>
      </c>
      <c r="CD329" s="20">
        <v>0.76923076923076905</v>
      </c>
      <c r="CE329" s="20">
        <v>9.61</v>
      </c>
      <c r="CF329" s="20">
        <v>107.3</v>
      </c>
      <c r="CG329" s="20">
        <v>97.7</v>
      </c>
      <c r="CH329" s="20">
        <v>72.900000000000006</v>
      </c>
      <c r="CI329" s="20">
        <v>0.14099999999999999</v>
      </c>
      <c r="CJ329" s="20">
        <v>4.5</v>
      </c>
      <c r="CK329" s="20">
        <v>106.6</v>
      </c>
      <c r="CL329" s="20">
        <v>102.1</v>
      </c>
      <c r="CM329" s="20">
        <v>2.39</v>
      </c>
      <c r="CN329" s="20">
        <v>106.5</v>
      </c>
      <c r="CO329" s="20">
        <v>97.1</v>
      </c>
      <c r="CP329" s="63">
        <v>0.74319999999999997</v>
      </c>
      <c r="CQ329" s="20">
        <v>0.7</v>
      </c>
      <c r="CR329" s="20">
        <v>5.3846153846153842E-2</v>
      </c>
      <c r="CS329" s="20">
        <v>1345</v>
      </c>
      <c r="CT329" s="20">
        <v>10.38</v>
      </c>
      <c r="CU329" s="20">
        <v>5.8</v>
      </c>
      <c r="CV329" s="20">
        <v>1019</v>
      </c>
      <c r="CW329" s="20">
        <v>915</v>
      </c>
      <c r="CX329" s="20">
        <v>818</v>
      </c>
      <c r="CY329" s="20">
        <v>0.45600000000000002</v>
      </c>
      <c r="CZ329" s="20">
        <v>92</v>
      </c>
      <c r="DA329" s="20">
        <v>281</v>
      </c>
      <c r="DB329" s="20">
        <v>0.32700000000000001</v>
      </c>
      <c r="DC329" s="20">
        <v>181</v>
      </c>
      <c r="DD329" s="20">
        <v>247</v>
      </c>
      <c r="DE329" s="20">
        <v>0.73299999999999998</v>
      </c>
      <c r="DF329" s="20">
        <v>141</v>
      </c>
      <c r="DG329" s="20">
        <v>10.846153846153847</v>
      </c>
      <c r="DH329" s="20">
        <v>495</v>
      </c>
      <c r="DI329" s="20">
        <v>38.07692307692308</v>
      </c>
      <c r="DJ329" s="20">
        <v>183</v>
      </c>
      <c r="DK329" s="20">
        <v>122</v>
      </c>
      <c r="DL329" s="20">
        <v>68</v>
      </c>
      <c r="DM329" s="20">
        <v>161</v>
      </c>
      <c r="DN329" s="20">
        <v>203</v>
      </c>
      <c r="DO329" s="20">
        <v>78.400000000000006</v>
      </c>
      <c r="DP329" s="20">
        <v>70.385000000000005</v>
      </c>
      <c r="DQ329" s="20">
        <v>8</v>
      </c>
      <c r="DR329" s="20">
        <v>1.137</v>
      </c>
      <c r="DS329" s="20">
        <v>12.385</v>
      </c>
      <c r="DT329" s="20">
        <v>0.75800000000000001</v>
      </c>
      <c r="DU329" s="20">
        <v>21.6</v>
      </c>
      <c r="DV329" s="20">
        <v>19</v>
      </c>
      <c r="DW329" s="20">
        <v>5.2</v>
      </c>
      <c r="DX329" s="20">
        <v>9.384615384615385</v>
      </c>
      <c r="DY329" s="20">
        <v>15.6</v>
      </c>
      <c r="DZ329" s="20">
        <v>17</v>
      </c>
      <c r="EA329" s="20">
        <v>0.63200000000000001</v>
      </c>
      <c r="EB329" s="20">
        <v>-1</v>
      </c>
      <c r="EC329" s="66">
        <v>78</v>
      </c>
      <c r="ED329" s="66">
        <v>58</v>
      </c>
      <c r="EE329" s="66">
        <v>34</v>
      </c>
      <c r="EF329" s="66">
        <v>97</v>
      </c>
      <c r="EG329" s="66">
        <v>83</v>
      </c>
      <c r="EH329" s="66">
        <v>49.2</v>
      </c>
      <c r="EI329" s="66">
        <v>16</v>
      </c>
      <c r="EJ329" s="66">
        <v>80</v>
      </c>
      <c r="EK329" s="20">
        <v>11587.22</v>
      </c>
      <c r="EL329" s="20">
        <v>10214.959999999999</v>
      </c>
      <c r="EM329" s="20">
        <v>83.682615384615389</v>
      </c>
      <c r="EN329" s="20">
        <v>86.694999999999993</v>
      </c>
      <c r="EO329" s="20">
        <v>11.508099999999999</v>
      </c>
      <c r="EP329" s="20">
        <v>149.81399999999999</v>
      </c>
      <c r="EQ329" s="21">
        <v>86</v>
      </c>
      <c r="ER329" s="21">
        <v>66</v>
      </c>
      <c r="ES329" s="61" t="s">
        <v>35</v>
      </c>
      <c r="ET329" s="61">
        <v>152</v>
      </c>
      <c r="EU329" s="61">
        <v>20</v>
      </c>
    </row>
    <row r="330" spans="1:151" x14ac:dyDescent="0.45">
      <c r="A330" s="64">
        <v>44928</v>
      </c>
      <c r="B330" s="21" t="s">
        <v>49</v>
      </c>
      <c r="C330" s="21">
        <v>118</v>
      </c>
      <c r="D330" s="21" t="s">
        <v>71</v>
      </c>
      <c r="E330" s="21">
        <v>215</v>
      </c>
      <c r="F330" s="50" t="s">
        <v>558</v>
      </c>
      <c r="G330" t="s">
        <v>49</v>
      </c>
      <c r="H330" t="s">
        <v>71</v>
      </c>
      <c r="I330" t="s">
        <v>49</v>
      </c>
      <c r="J330" t="s">
        <v>71</v>
      </c>
      <c r="K330" t="s">
        <v>49</v>
      </c>
      <c r="L330" t="s">
        <v>71</v>
      </c>
      <c r="M330" t="s">
        <v>49</v>
      </c>
      <c r="N330" t="s">
        <v>71</v>
      </c>
      <c r="O330" t="s">
        <v>49</v>
      </c>
      <c r="P330" t="s">
        <v>71</v>
      </c>
      <c r="Q330" t="s">
        <v>49</v>
      </c>
      <c r="R330" t="s">
        <v>71</v>
      </c>
      <c r="S330" t="s">
        <v>24</v>
      </c>
      <c r="T330" t="s">
        <v>24</v>
      </c>
      <c r="U330">
        <v>12</v>
      </c>
      <c r="V330">
        <v>12</v>
      </c>
      <c r="W330" s="20">
        <v>0.83333333333333404</v>
      </c>
      <c r="X330" s="20">
        <v>23.07</v>
      </c>
      <c r="Y330" s="20">
        <v>116.3</v>
      </c>
      <c r="Z330" s="20">
        <v>93.2</v>
      </c>
      <c r="AA330" s="20">
        <v>72.2</v>
      </c>
      <c r="AB330" s="20">
        <v>-6.7000000000000004E-2</v>
      </c>
      <c r="AC330" s="20">
        <v>-0.68</v>
      </c>
      <c r="AD330" s="20">
        <v>103.1</v>
      </c>
      <c r="AE330" s="20">
        <v>103.7</v>
      </c>
      <c r="AF330" s="20">
        <v>-2.38</v>
      </c>
      <c r="AG330" s="20">
        <v>113.9</v>
      </c>
      <c r="AH330" s="20">
        <v>93.6</v>
      </c>
      <c r="AI330" s="20">
        <v>0.90590000000000004</v>
      </c>
      <c r="AJ330" s="20">
        <v>1.2</v>
      </c>
      <c r="AK330" s="20">
        <v>9.9999999999999992E-2</v>
      </c>
      <c r="AL330" s="20">
        <v>1394</v>
      </c>
      <c r="AM330" s="20">
        <v>19.260000000000002</v>
      </c>
      <c r="AN330" s="20">
        <v>1.84</v>
      </c>
      <c r="AO330" s="20">
        <v>995</v>
      </c>
      <c r="AP330" s="20">
        <v>786</v>
      </c>
      <c r="AQ330" s="20">
        <v>760</v>
      </c>
      <c r="AR330" s="20">
        <v>0.47199999999999998</v>
      </c>
      <c r="AS330" s="20">
        <v>107</v>
      </c>
      <c r="AT330" s="20">
        <v>320</v>
      </c>
      <c r="AU330" s="20">
        <v>0.33400000000000002</v>
      </c>
      <c r="AV330" s="20">
        <v>170</v>
      </c>
      <c r="AW330" s="20">
        <v>243</v>
      </c>
      <c r="AX330" s="20">
        <v>0.7</v>
      </c>
      <c r="AY330" s="20">
        <v>164</v>
      </c>
      <c r="AZ330" s="20">
        <v>13.666666666666666</v>
      </c>
      <c r="BA330" s="20">
        <v>553</v>
      </c>
      <c r="BB330" s="20">
        <v>46.083333333333336</v>
      </c>
      <c r="BC330" s="20">
        <v>158</v>
      </c>
      <c r="BD330" s="20">
        <v>53</v>
      </c>
      <c r="BE330" s="20">
        <v>53</v>
      </c>
      <c r="BF330" s="20">
        <v>151</v>
      </c>
      <c r="BG330" s="20">
        <v>169</v>
      </c>
      <c r="BH330" s="20">
        <v>82.9</v>
      </c>
      <c r="BI330" s="20">
        <v>65.5</v>
      </c>
      <c r="BJ330" s="20">
        <v>17.417000000000002</v>
      </c>
      <c r="BK330" s="20">
        <v>1.046</v>
      </c>
      <c r="BL330" s="20">
        <v>12.583</v>
      </c>
      <c r="BM330" s="20">
        <v>0.35099999999999998</v>
      </c>
      <c r="BN330" s="20">
        <v>26.7</v>
      </c>
      <c r="BO330" s="20">
        <v>20.2</v>
      </c>
      <c r="BP330" s="20">
        <v>4.4000000000000004</v>
      </c>
      <c r="BQ330" s="20">
        <v>4.416666666666667</v>
      </c>
      <c r="BR330" s="20">
        <v>14.1</v>
      </c>
      <c r="BS330" s="20">
        <v>34</v>
      </c>
      <c r="BT330" s="20">
        <v>0.6</v>
      </c>
      <c r="BU330" s="20">
        <v>0</v>
      </c>
      <c r="BV330" s="66">
        <v>12</v>
      </c>
      <c r="BW330" s="66">
        <v>13</v>
      </c>
      <c r="BX330" s="66">
        <v>23</v>
      </c>
      <c r="BY330" s="66">
        <v>12</v>
      </c>
      <c r="BZ330" s="66">
        <v>10</v>
      </c>
      <c r="CA330" s="66">
        <v>14</v>
      </c>
      <c r="CB330" s="66">
        <v>34</v>
      </c>
      <c r="CC330" s="66">
        <v>25</v>
      </c>
      <c r="CD330" s="20">
        <v>0.83333333333333404</v>
      </c>
      <c r="CE330" s="20">
        <v>12.71</v>
      </c>
      <c r="CF330" s="20">
        <v>109.9</v>
      </c>
      <c r="CG330" s="20">
        <v>97.2</v>
      </c>
      <c r="CH330" s="20">
        <v>64.7</v>
      </c>
      <c r="CI330" s="20">
        <v>1.2E-2</v>
      </c>
      <c r="CJ330" s="20">
        <v>-3.72</v>
      </c>
      <c r="CK330" s="20">
        <v>102.5</v>
      </c>
      <c r="CL330" s="20">
        <v>106.2</v>
      </c>
      <c r="CM330" s="20">
        <v>-5.97</v>
      </c>
      <c r="CN330" s="20">
        <v>109.8</v>
      </c>
      <c r="CO330" s="20">
        <v>96.3</v>
      </c>
      <c r="CP330" s="63">
        <v>0.81820000000000004</v>
      </c>
      <c r="CQ330" s="20">
        <v>0.6</v>
      </c>
      <c r="CR330" s="20">
        <v>4.9999999999999996E-2</v>
      </c>
      <c r="CS330" s="20">
        <v>1353</v>
      </c>
      <c r="CT330" s="20">
        <v>9.7799999999999994</v>
      </c>
      <c r="CU330" s="20">
        <v>-0.05</v>
      </c>
      <c r="CV330" s="20">
        <v>875</v>
      </c>
      <c r="CW330" s="20">
        <v>757</v>
      </c>
      <c r="CX330" s="20">
        <v>694</v>
      </c>
      <c r="CY330" s="20">
        <v>0.46400000000000002</v>
      </c>
      <c r="CZ330" s="20">
        <v>94</v>
      </c>
      <c r="DA330" s="20">
        <v>262</v>
      </c>
      <c r="DB330" s="20">
        <v>0.35899999999999999</v>
      </c>
      <c r="DC330" s="20">
        <v>137</v>
      </c>
      <c r="DD330" s="20">
        <v>195</v>
      </c>
      <c r="DE330" s="20">
        <v>0.70299999999999996</v>
      </c>
      <c r="DF330" s="20">
        <v>106</v>
      </c>
      <c r="DG330" s="20">
        <v>8.8333333333333339</v>
      </c>
      <c r="DH330" s="20">
        <v>385</v>
      </c>
      <c r="DI330" s="20">
        <v>32.083333333333336</v>
      </c>
      <c r="DJ330" s="20">
        <v>204</v>
      </c>
      <c r="DK330" s="20">
        <v>96</v>
      </c>
      <c r="DL330" s="20">
        <v>44</v>
      </c>
      <c r="DM330" s="20">
        <v>108</v>
      </c>
      <c r="DN330" s="20">
        <v>199</v>
      </c>
      <c r="DO330" s="20">
        <v>72.900000000000006</v>
      </c>
      <c r="DP330" s="20">
        <v>63.082999999999998</v>
      </c>
      <c r="DQ330" s="20">
        <v>9.8330000000000002</v>
      </c>
      <c r="DR330" s="20">
        <v>1.889</v>
      </c>
      <c r="DS330" s="20">
        <v>9</v>
      </c>
      <c r="DT330" s="20">
        <v>0.88900000000000001</v>
      </c>
      <c r="DU330" s="20">
        <v>21.8</v>
      </c>
      <c r="DV330" s="20">
        <v>16.2</v>
      </c>
      <c r="DW330" s="20">
        <v>3.7</v>
      </c>
      <c r="DX330" s="20">
        <v>8</v>
      </c>
      <c r="DY330" s="20">
        <v>16.600000000000001</v>
      </c>
      <c r="DZ330" s="20">
        <v>52</v>
      </c>
      <c r="EA330" s="20">
        <v>0.58099999999999996</v>
      </c>
      <c r="EB330" s="20">
        <v>0</v>
      </c>
      <c r="EC330" s="66">
        <v>72</v>
      </c>
      <c r="ED330" s="66">
        <v>55</v>
      </c>
      <c r="EE330" s="66">
        <v>47</v>
      </c>
      <c r="EF330" s="66">
        <v>51</v>
      </c>
      <c r="EG330" s="66">
        <v>58</v>
      </c>
      <c r="EH330" s="66">
        <v>41.3</v>
      </c>
      <c r="EI330" s="66">
        <v>51</v>
      </c>
      <c r="EJ330" s="66">
        <v>76</v>
      </c>
      <c r="EK330" s="20">
        <v>11304.36</v>
      </c>
      <c r="EL330" s="20">
        <v>10242.68</v>
      </c>
      <c r="EM330" s="20">
        <v>100.664</v>
      </c>
      <c r="EN330" s="20">
        <v>39.75</v>
      </c>
      <c r="EO330" s="20">
        <v>9.9122999999999983</v>
      </c>
      <c r="EP330" s="20">
        <v>139.29999999999998</v>
      </c>
      <c r="EQ330" s="21">
        <v>96</v>
      </c>
      <c r="ER330" s="21">
        <v>66</v>
      </c>
      <c r="ES330" s="61" t="s">
        <v>49</v>
      </c>
      <c r="ET330" s="61">
        <v>162</v>
      </c>
      <c r="EU330" s="61">
        <v>30</v>
      </c>
    </row>
    <row r="331" spans="1:151" x14ac:dyDescent="0.45">
      <c r="A331" s="64">
        <v>44928</v>
      </c>
      <c r="B331" s="21" t="s">
        <v>145</v>
      </c>
      <c r="C331" s="21">
        <v>277</v>
      </c>
      <c r="D331" s="21" t="s">
        <v>164</v>
      </c>
      <c r="E331" s="21">
        <v>22</v>
      </c>
      <c r="F331" s="50" t="s">
        <v>558</v>
      </c>
      <c r="G331" t="s">
        <v>145</v>
      </c>
      <c r="H331" t="s">
        <v>164</v>
      </c>
      <c r="I331" t="s">
        <v>145</v>
      </c>
      <c r="J331" t="s">
        <v>164</v>
      </c>
      <c r="K331" t="s">
        <v>145</v>
      </c>
      <c r="L331" t="s">
        <v>164</v>
      </c>
      <c r="M331" t="s">
        <v>623</v>
      </c>
      <c r="N331" t="s">
        <v>164</v>
      </c>
      <c r="O331" t="s">
        <v>1352</v>
      </c>
      <c r="P331" t="s">
        <v>164</v>
      </c>
      <c r="Q331" t="s">
        <v>145</v>
      </c>
      <c r="R331" t="s">
        <v>164</v>
      </c>
      <c r="S331" t="s">
        <v>114</v>
      </c>
      <c r="T331" t="s">
        <v>114</v>
      </c>
      <c r="U331">
        <v>13</v>
      </c>
      <c r="V331">
        <v>13</v>
      </c>
      <c r="W331" s="20">
        <v>0.69230769230769196</v>
      </c>
      <c r="X331" s="20">
        <v>7.11</v>
      </c>
      <c r="Y331" s="20">
        <v>108.3</v>
      </c>
      <c r="Z331" s="20">
        <v>101.2</v>
      </c>
      <c r="AA331" s="20">
        <v>65.2</v>
      </c>
      <c r="AB331" s="20">
        <v>-4.7E-2</v>
      </c>
      <c r="AC331" s="20">
        <v>-4.25</v>
      </c>
      <c r="AD331" s="20">
        <v>101.7</v>
      </c>
      <c r="AE331" s="20">
        <v>106</v>
      </c>
      <c r="AF331" s="20">
        <v>-6.36</v>
      </c>
      <c r="AG331" s="20">
        <v>109.6</v>
      </c>
      <c r="AH331" s="20">
        <v>100</v>
      </c>
      <c r="AI331" s="20">
        <v>0.74280000000000002</v>
      </c>
      <c r="AJ331" s="20">
        <v>-1.7</v>
      </c>
      <c r="AK331" s="20">
        <v>-0.13076923076923078</v>
      </c>
      <c r="AL331" s="20">
        <v>1248</v>
      </c>
      <c r="AM331" s="20">
        <v>9.4600000000000009</v>
      </c>
      <c r="AN331" s="20">
        <v>-0.96</v>
      </c>
      <c r="AO331" s="20">
        <v>981</v>
      </c>
      <c r="AP331" s="20">
        <v>825</v>
      </c>
      <c r="AQ331" s="20">
        <v>704</v>
      </c>
      <c r="AR331" s="20">
        <v>0.47699999999999998</v>
      </c>
      <c r="AS331" s="20">
        <v>112</v>
      </c>
      <c r="AT331" s="20">
        <v>284</v>
      </c>
      <c r="AU331" s="20">
        <v>0.39400000000000002</v>
      </c>
      <c r="AV331" s="20">
        <v>197</v>
      </c>
      <c r="AW331" s="20">
        <v>267</v>
      </c>
      <c r="AX331" s="20">
        <v>0.73799999999999999</v>
      </c>
      <c r="AY331" s="20">
        <v>110</v>
      </c>
      <c r="AZ331" s="20">
        <v>8.4615384615384617</v>
      </c>
      <c r="BA331" s="20">
        <v>431</v>
      </c>
      <c r="BB331" s="20">
        <v>33.153846153846153</v>
      </c>
      <c r="BC331" s="20">
        <v>195</v>
      </c>
      <c r="BD331" s="20">
        <v>74</v>
      </c>
      <c r="BE331" s="20">
        <v>47</v>
      </c>
      <c r="BF331" s="20">
        <v>140</v>
      </c>
      <c r="BG331" s="20">
        <v>233</v>
      </c>
      <c r="BH331" s="20">
        <v>75.5</v>
      </c>
      <c r="BI331" s="20">
        <v>63.462000000000003</v>
      </c>
      <c r="BJ331" s="20">
        <v>12</v>
      </c>
      <c r="BK331" s="20">
        <v>1.393</v>
      </c>
      <c r="BL331" s="20">
        <v>10.769</v>
      </c>
      <c r="BM331" s="20">
        <v>0.52900000000000003</v>
      </c>
      <c r="BN331" s="20">
        <v>21.8</v>
      </c>
      <c r="BO331" s="20">
        <v>20.5</v>
      </c>
      <c r="BP331" s="20">
        <v>3.6</v>
      </c>
      <c r="BQ331" s="20">
        <v>5.6923076923076925</v>
      </c>
      <c r="BR331" s="20">
        <v>17.899999999999999</v>
      </c>
      <c r="BS331" s="20">
        <v>147</v>
      </c>
      <c r="BT331" s="20">
        <v>0.51600000000000001</v>
      </c>
      <c r="BU331" s="20">
        <v>0</v>
      </c>
      <c r="BV331" s="66">
        <v>85</v>
      </c>
      <c r="BW331" s="66">
        <v>100</v>
      </c>
      <c r="BX331" s="66">
        <v>129</v>
      </c>
      <c r="BY331" s="66">
        <v>95</v>
      </c>
      <c r="BZ331" s="66">
        <v>98</v>
      </c>
      <c r="CA331" s="66">
        <v>91.5</v>
      </c>
      <c r="CB331" s="66">
        <v>147</v>
      </c>
      <c r="CC331" s="66">
        <v>94</v>
      </c>
      <c r="CD331" s="20">
        <v>0.69230769230769196</v>
      </c>
      <c r="CE331" s="20">
        <v>1.1000000000000001</v>
      </c>
      <c r="CF331" s="20">
        <v>108.5</v>
      </c>
      <c r="CG331" s="20">
        <v>107.4</v>
      </c>
      <c r="CH331" s="20">
        <v>73.099999999999994</v>
      </c>
      <c r="CI331" s="20">
        <v>0.17299999999999999</v>
      </c>
      <c r="CJ331" s="20">
        <v>-0.5</v>
      </c>
      <c r="CK331" s="20">
        <v>104.2</v>
      </c>
      <c r="CL331" s="20">
        <v>104.7</v>
      </c>
      <c r="CM331" s="20">
        <v>0.02</v>
      </c>
      <c r="CN331" s="20">
        <v>108.8</v>
      </c>
      <c r="CO331" s="20">
        <v>107.5</v>
      </c>
      <c r="CP331" s="63">
        <v>0.53469999999999995</v>
      </c>
      <c r="CQ331" s="20">
        <v>-1.4</v>
      </c>
      <c r="CR331" s="20">
        <v>-0.10769230769230768</v>
      </c>
      <c r="CS331" s="20">
        <v>1238</v>
      </c>
      <c r="CT331" s="20">
        <v>-1.04</v>
      </c>
      <c r="CU331" s="20">
        <v>-0.28999999999999998</v>
      </c>
      <c r="CV331" s="20">
        <v>1054</v>
      </c>
      <c r="CW331" s="20">
        <v>1029</v>
      </c>
      <c r="CX331" s="20">
        <v>778</v>
      </c>
      <c r="CY331" s="20">
        <v>0.495</v>
      </c>
      <c r="CZ331" s="20">
        <v>111</v>
      </c>
      <c r="DA331" s="20">
        <v>296</v>
      </c>
      <c r="DB331" s="20">
        <v>0.375</v>
      </c>
      <c r="DC331" s="20">
        <v>173</v>
      </c>
      <c r="DD331" s="20">
        <v>249</v>
      </c>
      <c r="DE331" s="20">
        <v>0.69499999999999995</v>
      </c>
      <c r="DF331" s="20">
        <v>104</v>
      </c>
      <c r="DG331" s="20">
        <v>8</v>
      </c>
      <c r="DH331" s="20">
        <v>447</v>
      </c>
      <c r="DI331" s="20">
        <v>34.384615384615387</v>
      </c>
      <c r="DJ331" s="20">
        <v>196</v>
      </c>
      <c r="DK331" s="20">
        <v>109</v>
      </c>
      <c r="DL331" s="20">
        <v>41</v>
      </c>
      <c r="DM331" s="20">
        <v>175</v>
      </c>
      <c r="DN331" s="20">
        <v>202</v>
      </c>
      <c r="DO331" s="20">
        <v>81.099999999999994</v>
      </c>
      <c r="DP331" s="20">
        <v>79.153999999999996</v>
      </c>
      <c r="DQ331" s="20">
        <v>1.923</v>
      </c>
      <c r="DR331" s="20">
        <v>1.1200000000000001</v>
      </c>
      <c r="DS331" s="20">
        <v>13.462</v>
      </c>
      <c r="DT331" s="20">
        <v>0.623</v>
      </c>
      <c r="DU331" s="20">
        <v>22.8</v>
      </c>
      <c r="DV331" s="20">
        <v>19.2</v>
      </c>
      <c r="DW331" s="20">
        <v>3.2</v>
      </c>
      <c r="DX331" s="20">
        <v>8.384615384615385</v>
      </c>
      <c r="DY331" s="20">
        <v>15.5</v>
      </c>
      <c r="DZ331" s="20">
        <v>124</v>
      </c>
      <c r="EA331" s="20">
        <v>0.53100000000000003</v>
      </c>
      <c r="EB331" s="20">
        <v>0</v>
      </c>
      <c r="EC331" s="66">
        <v>153</v>
      </c>
      <c r="ED331" s="66">
        <v>90</v>
      </c>
      <c r="EE331" s="66">
        <v>95</v>
      </c>
      <c r="EF331" s="66">
        <v>181</v>
      </c>
      <c r="EG331" s="66">
        <v>149</v>
      </c>
      <c r="EH331" s="66">
        <v>108.2</v>
      </c>
      <c r="EI331" s="66">
        <v>124</v>
      </c>
      <c r="EJ331" s="66">
        <v>68</v>
      </c>
      <c r="EK331" s="20">
        <v>11631.42</v>
      </c>
      <c r="EL331" s="20">
        <v>10980.2</v>
      </c>
      <c r="EM331" s="20">
        <v>90.293923076923079</v>
      </c>
      <c r="EN331" s="20">
        <v>76.629846153846159</v>
      </c>
      <c r="EO331" s="20">
        <v>12.440499999999998</v>
      </c>
      <c r="EP331" s="20">
        <v>149.07599999999999</v>
      </c>
      <c r="EQ331" s="21">
        <v>73</v>
      </c>
      <c r="ER331" s="21">
        <v>63</v>
      </c>
      <c r="ES331" s="61" t="s">
        <v>145</v>
      </c>
      <c r="ET331" s="61">
        <v>136</v>
      </c>
      <c r="EU331" s="61">
        <v>10</v>
      </c>
    </row>
    <row r="332" spans="1:151" x14ac:dyDescent="0.45">
      <c r="A332" s="64">
        <v>44928</v>
      </c>
      <c r="B332" s="21" t="s">
        <v>125</v>
      </c>
      <c r="C332" s="21">
        <v>72</v>
      </c>
      <c r="D332" s="21" t="s">
        <v>293</v>
      </c>
      <c r="E332" s="21">
        <v>120</v>
      </c>
      <c r="F332" s="50" t="s">
        <v>558</v>
      </c>
      <c r="G332" t="s">
        <v>125</v>
      </c>
      <c r="H332" t="s">
        <v>293</v>
      </c>
      <c r="I332" t="s">
        <v>125</v>
      </c>
      <c r="J332" t="s">
        <v>293</v>
      </c>
      <c r="K332" t="s">
        <v>125</v>
      </c>
      <c r="L332" t="s">
        <v>474</v>
      </c>
      <c r="M332" t="s">
        <v>125</v>
      </c>
      <c r="N332" t="s">
        <v>694</v>
      </c>
      <c r="O332" t="s">
        <v>125</v>
      </c>
      <c r="P332" t="s">
        <v>293</v>
      </c>
      <c r="Q332" t="s">
        <v>125</v>
      </c>
      <c r="R332" t="s">
        <v>474</v>
      </c>
      <c r="S332" t="s">
        <v>114</v>
      </c>
      <c r="T332" t="s">
        <v>114</v>
      </c>
      <c r="U332">
        <v>13</v>
      </c>
      <c r="V332">
        <v>13</v>
      </c>
      <c r="W332" s="20">
        <v>0.84615384615384603</v>
      </c>
      <c r="X332" s="20">
        <v>11.12</v>
      </c>
      <c r="Y332" s="20">
        <v>110.3</v>
      </c>
      <c r="Z332" s="20">
        <v>99.2</v>
      </c>
      <c r="AA332" s="20">
        <v>69.099999999999994</v>
      </c>
      <c r="AB332" s="20">
        <v>5.3999999999999999E-2</v>
      </c>
      <c r="AC332" s="20">
        <v>-2.94</v>
      </c>
      <c r="AD332" s="20">
        <v>102.9</v>
      </c>
      <c r="AE332" s="20">
        <v>105.9</v>
      </c>
      <c r="AF332" s="20">
        <v>-2.78</v>
      </c>
      <c r="AG332" s="20">
        <v>109.8</v>
      </c>
      <c r="AH332" s="20">
        <v>100.5</v>
      </c>
      <c r="AI332" s="20">
        <v>0.73570000000000002</v>
      </c>
      <c r="AJ332" s="20">
        <v>0.1</v>
      </c>
      <c r="AK332" s="20">
        <v>7.6923076923076927E-3</v>
      </c>
      <c r="AL332" s="20">
        <v>1304</v>
      </c>
      <c r="AM332" s="20">
        <v>8.83</v>
      </c>
      <c r="AN332" s="20">
        <v>-2.2599999999999998</v>
      </c>
      <c r="AO332" s="20">
        <v>1023</v>
      </c>
      <c r="AP332" s="20">
        <v>870</v>
      </c>
      <c r="AQ332" s="20">
        <v>773</v>
      </c>
      <c r="AR332" s="20">
        <v>0.46700000000000003</v>
      </c>
      <c r="AS332" s="20">
        <v>107</v>
      </c>
      <c r="AT332" s="20">
        <v>323</v>
      </c>
      <c r="AU332" s="20">
        <v>0.33100000000000002</v>
      </c>
      <c r="AV332" s="20">
        <v>194</v>
      </c>
      <c r="AW332" s="20">
        <v>246</v>
      </c>
      <c r="AX332" s="20">
        <v>0.78900000000000003</v>
      </c>
      <c r="AY332" s="20">
        <v>122</v>
      </c>
      <c r="AZ332" s="20">
        <v>9.384615384615385</v>
      </c>
      <c r="BA332" s="20">
        <v>453</v>
      </c>
      <c r="BB332" s="20">
        <v>34.846153846153847</v>
      </c>
      <c r="BC332" s="20">
        <v>211</v>
      </c>
      <c r="BD332" s="20">
        <v>90</v>
      </c>
      <c r="BE332" s="20">
        <v>26</v>
      </c>
      <c r="BF332" s="20">
        <v>132</v>
      </c>
      <c r="BG332" s="20">
        <v>209</v>
      </c>
      <c r="BH332" s="20">
        <v>78.7</v>
      </c>
      <c r="BI332" s="20">
        <v>66.923000000000002</v>
      </c>
      <c r="BJ332" s="20">
        <v>11.769</v>
      </c>
      <c r="BK332" s="20">
        <v>1.5980000000000001</v>
      </c>
      <c r="BL332" s="20">
        <v>10.154</v>
      </c>
      <c r="BM332" s="20">
        <v>0.68200000000000005</v>
      </c>
      <c r="BN332" s="20">
        <v>24.8</v>
      </c>
      <c r="BO332" s="20">
        <v>18.899999999999999</v>
      </c>
      <c r="BP332" s="20">
        <v>2</v>
      </c>
      <c r="BQ332" s="20">
        <v>6.9230769230769234</v>
      </c>
      <c r="BR332" s="20">
        <v>16.100000000000001</v>
      </c>
      <c r="BS332" s="20">
        <v>65</v>
      </c>
      <c r="BT332" s="20">
        <v>0.57099999999999995</v>
      </c>
      <c r="BU332" s="20">
        <v>0</v>
      </c>
      <c r="BV332" s="66">
        <v>73</v>
      </c>
      <c r="BW332" s="66">
        <v>50</v>
      </c>
      <c r="BX332" s="66">
        <v>61</v>
      </c>
      <c r="BY332" s="66">
        <v>81</v>
      </c>
      <c r="BZ332" s="66">
        <v>71</v>
      </c>
      <c r="CA332" s="66">
        <v>51.5</v>
      </c>
      <c r="CB332" s="66">
        <v>64</v>
      </c>
      <c r="CC332" s="66">
        <v>8</v>
      </c>
      <c r="CD332" s="20">
        <v>0.61538461538461497</v>
      </c>
      <c r="CE332" s="20">
        <v>-3.1</v>
      </c>
      <c r="CF332" s="20">
        <v>98.7</v>
      </c>
      <c r="CG332" s="20">
        <v>101.8</v>
      </c>
      <c r="CH332" s="20">
        <v>67.900000000000006</v>
      </c>
      <c r="CI332" s="20">
        <v>9.6000000000000002E-2</v>
      </c>
      <c r="CJ332" s="20">
        <v>-3.91</v>
      </c>
      <c r="CK332" s="20">
        <v>103.8</v>
      </c>
      <c r="CL332" s="20">
        <v>107.8</v>
      </c>
      <c r="CM332" s="20">
        <v>-4.49</v>
      </c>
      <c r="CN332" s="20">
        <v>97.5</v>
      </c>
      <c r="CO332" s="20">
        <v>101.5</v>
      </c>
      <c r="CP332" s="63">
        <v>0.38769999999999999</v>
      </c>
      <c r="CQ332" s="20">
        <v>-2.8</v>
      </c>
      <c r="CR332" s="20">
        <v>-0.21538461538461537</v>
      </c>
      <c r="CS332" s="20">
        <v>1145</v>
      </c>
      <c r="CT332" s="20">
        <v>-2.87</v>
      </c>
      <c r="CU332" s="20">
        <v>-2.2000000000000002</v>
      </c>
      <c r="CV332" s="20">
        <v>892</v>
      </c>
      <c r="CW332" s="20">
        <v>881</v>
      </c>
      <c r="CX332" s="20">
        <v>740</v>
      </c>
      <c r="CY332" s="20">
        <v>0.41399999999999998</v>
      </c>
      <c r="CZ332" s="20">
        <v>84</v>
      </c>
      <c r="DA332" s="20">
        <v>299</v>
      </c>
      <c r="DB332" s="20">
        <v>0.28100000000000003</v>
      </c>
      <c r="DC332" s="20">
        <v>196</v>
      </c>
      <c r="DD332" s="20">
        <v>283</v>
      </c>
      <c r="DE332" s="20">
        <v>0.69299999999999995</v>
      </c>
      <c r="DF332" s="20">
        <v>154</v>
      </c>
      <c r="DG332" s="20">
        <v>11.846153846153847</v>
      </c>
      <c r="DH332" s="20">
        <v>490</v>
      </c>
      <c r="DI332" s="20">
        <v>37.692307692307693</v>
      </c>
      <c r="DJ332" s="20">
        <v>153</v>
      </c>
      <c r="DK332" s="20">
        <v>81</v>
      </c>
      <c r="DL332" s="20">
        <v>35</v>
      </c>
      <c r="DM332" s="20">
        <v>164</v>
      </c>
      <c r="DN332" s="20">
        <v>211</v>
      </c>
      <c r="DO332" s="20">
        <v>68.599999999999994</v>
      </c>
      <c r="DP332" s="20">
        <v>67.769000000000005</v>
      </c>
      <c r="DQ332" s="20">
        <v>0.84599999999999997</v>
      </c>
      <c r="DR332" s="20">
        <v>0.93300000000000005</v>
      </c>
      <c r="DS332" s="20">
        <v>12.615</v>
      </c>
      <c r="DT332" s="20">
        <v>0.49399999999999999</v>
      </c>
      <c r="DU332" s="20">
        <v>23</v>
      </c>
      <c r="DV332" s="20">
        <v>21.8</v>
      </c>
      <c r="DW332" s="20">
        <v>2.7</v>
      </c>
      <c r="DX332" s="20">
        <v>6.2307692307692308</v>
      </c>
      <c r="DY332" s="20">
        <v>16.2</v>
      </c>
      <c r="DZ332" s="20">
        <v>197</v>
      </c>
      <c r="EA332" s="20">
        <v>0.48399999999999999</v>
      </c>
      <c r="EB332" s="20">
        <v>-2</v>
      </c>
      <c r="EC332" s="66">
        <v>208</v>
      </c>
      <c r="ED332" s="66">
        <v>194</v>
      </c>
      <c r="EE332" s="66">
        <v>168</v>
      </c>
      <c r="EF332" s="66">
        <v>214</v>
      </c>
      <c r="EG332" s="66">
        <v>210</v>
      </c>
      <c r="EH332" s="66">
        <v>161</v>
      </c>
      <c r="EI332" s="66">
        <v>199</v>
      </c>
      <c r="EJ332" s="66">
        <v>198</v>
      </c>
      <c r="EK332" s="20">
        <v>11228.539999999999</v>
      </c>
      <c r="EL332" s="20">
        <v>9791.0400000000009</v>
      </c>
      <c r="EM332" s="20">
        <v>63.267230769230771</v>
      </c>
      <c r="EN332" s="20">
        <v>87.33461538461539</v>
      </c>
      <c r="EO332" s="20">
        <v>11.157299999999999</v>
      </c>
      <c r="EP332" s="20">
        <v>166.47900000000001</v>
      </c>
      <c r="EQ332" s="21">
        <v>88</v>
      </c>
      <c r="ER332" s="21">
        <v>71</v>
      </c>
      <c r="ES332" s="61" t="s">
        <v>125</v>
      </c>
      <c r="ET332" s="61">
        <v>159</v>
      </c>
      <c r="EU332" s="61">
        <v>17</v>
      </c>
    </row>
    <row r="333" spans="1:151" x14ac:dyDescent="0.45">
      <c r="A333" s="64">
        <v>44928</v>
      </c>
      <c r="B333" s="21" t="s">
        <v>205</v>
      </c>
      <c r="C333" s="21">
        <v>2</v>
      </c>
      <c r="D333" s="21" t="s">
        <v>59</v>
      </c>
      <c r="E333" s="21">
        <v>330</v>
      </c>
      <c r="F333" s="50" t="s">
        <v>558</v>
      </c>
      <c r="G333" t="s">
        <v>205</v>
      </c>
      <c r="H333" t="s">
        <v>59</v>
      </c>
      <c r="I333" t="s">
        <v>205</v>
      </c>
      <c r="J333" t="s">
        <v>59</v>
      </c>
      <c r="K333" t="s">
        <v>205</v>
      </c>
      <c r="L333" t="s">
        <v>417</v>
      </c>
      <c r="M333" t="s">
        <v>205</v>
      </c>
      <c r="N333" t="s">
        <v>1264</v>
      </c>
      <c r="O333" t="s">
        <v>205</v>
      </c>
      <c r="P333" t="s">
        <v>59</v>
      </c>
      <c r="Q333" t="s">
        <v>205</v>
      </c>
      <c r="R333" t="s">
        <v>417</v>
      </c>
      <c r="S333" t="s">
        <v>47</v>
      </c>
      <c r="T333" t="s">
        <v>47</v>
      </c>
      <c r="U333">
        <v>12</v>
      </c>
      <c r="V333">
        <v>13</v>
      </c>
      <c r="W333" s="20">
        <v>0.53846153846153799</v>
      </c>
      <c r="X333" s="20">
        <v>-4.1900000000000004</v>
      </c>
      <c r="Y333" s="20">
        <v>99.9</v>
      </c>
      <c r="Z333" s="20">
        <v>104.1</v>
      </c>
      <c r="AA333" s="20">
        <v>64.599999999999994</v>
      </c>
      <c r="AB333" s="20">
        <v>-2E-3</v>
      </c>
      <c r="AC333" s="20">
        <v>-8.0500000000000007</v>
      </c>
      <c r="AD333" s="20">
        <v>100.5</v>
      </c>
      <c r="AE333" s="20">
        <v>108.5</v>
      </c>
      <c r="AF333" s="20">
        <v>-9.4700000000000006</v>
      </c>
      <c r="AG333" s="20">
        <v>99.3</v>
      </c>
      <c r="AH333" s="20">
        <v>104.2</v>
      </c>
      <c r="AI333" s="20">
        <v>0.36349999999999999</v>
      </c>
      <c r="AJ333" s="20">
        <v>-4.5999999999999996</v>
      </c>
      <c r="AK333" s="20">
        <v>-0.3833333333333333</v>
      </c>
      <c r="AL333" s="20">
        <v>1088</v>
      </c>
      <c r="AM333" s="20">
        <v>-4.07</v>
      </c>
      <c r="AN333" s="20">
        <v>-8.24</v>
      </c>
      <c r="AO333" s="20">
        <v>830</v>
      </c>
      <c r="AP333" s="20">
        <v>780</v>
      </c>
      <c r="AQ333" s="20">
        <v>626</v>
      </c>
      <c r="AR333" s="20">
        <v>0.46200000000000002</v>
      </c>
      <c r="AS333" s="20">
        <v>103</v>
      </c>
      <c r="AT333" s="20">
        <v>286</v>
      </c>
      <c r="AU333" s="20">
        <v>0.36</v>
      </c>
      <c r="AV333" s="20">
        <v>149</v>
      </c>
      <c r="AW333" s="20">
        <v>219</v>
      </c>
      <c r="AX333" s="20">
        <v>0.68</v>
      </c>
      <c r="AY333" s="20">
        <v>84</v>
      </c>
      <c r="AZ333" s="20">
        <v>7</v>
      </c>
      <c r="BA333" s="20">
        <v>380</v>
      </c>
      <c r="BB333" s="20">
        <v>31.666666666666668</v>
      </c>
      <c r="BC333" s="20">
        <v>187</v>
      </c>
      <c r="BD333" s="20">
        <v>95</v>
      </c>
      <c r="BE333" s="20">
        <v>60</v>
      </c>
      <c r="BF333" s="20">
        <v>151</v>
      </c>
      <c r="BG333" s="20">
        <v>200</v>
      </c>
      <c r="BH333" s="20">
        <v>69.2</v>
      </c>
      <c r="BI333" s="20">
        <v>65</v>
      </c>
      <c r="BJ333" s="20">
        <v>4.1669999999999998</v>
      </c>
      <c r="BK333" s="20">
        <v>1.238</v>
      </c>
      <c r="BL333" s="20">
        <v>12.583</v>
      </c>
      <c r="BM333" s="20">
        <v>0.629</v>
      </c>
      <c r="BN333" s="20">
        <v>23.8</v>
      </c>
      <c r="BO333" s="20">
        <v>18.2</v>
      </c>
      <c r="BP333" s="20">
        <v>5</v>
      </c>
      <c r="BQ333" s="20">
        <v>7.916666666666667</v>
      </c>
      <c r="BR333" s="20">
        <v>16.7</v>
      </c>
      <c r="BS333" s="20">
        <v>306</v>
      </c>
      <c r="BT333" s="20">
        <v>0.41499999999999998</v>
      </c>
      <c r="BU333" s="20">
        <v>-2</v>
      </c>
      <c r="BV333" s="66">
        <v>216</v>
      </c>
      <c r="BW333" s="66">
        <v>234</v>
      </c>
      <c r="BX333" s="66">
        <v>248</v>
      </c>
      <c r="BY333" s="66">
        <v>287</v>
      </c>
      <c r="BZ333" s="66">
        <v>199</v>
      </c>
      <c r="CA333" s="66">
        <v>204.2</v>
      </c>
      <c r="CB333" s="66">
        <v>296</v>
      </c>
      <c r="CC333" s="66">
        <v>272</v>
      </c>
      <c r="CD333" s="20">
        <v>0.92857142857142905</v>
      </c>
      <c r="CE333" s="20">
        <v>14.64</v>
      </c>
      <c r="CF333" s="20">
        <v>111.7</v>
      </c>
      <c r="CG333" s="20">
        <v>97.1</v>
      </c>
      <c r="CH333" s="20">
        <v>70.3</v>
      </c>
      <c r="CI333" s="20">
        <v>7.0999999999999994E-2</v>
      </c>
      <c r="CJ333" s="20">
        <v>1.77</v>
      </c>
      <c r="CK333" s="20">
        <v>103.8</v>
      </c>
      <c r="CL333" s="20">
        <v>102</v>
      </c>
      <c r="CM333" s="20">
        <v>1.86</v>
      </c>
      <c r="CN333" s="20">
        <v>111.9</v>
      </c>
      <c r="CO333" s="20">
        <v>97.1</v>
      </c>
      <c r="CP333" s="63">
        <v>0.8377</v>
      </c>
      <c r="CQ333" s="20">
        <v>1.5</v>
      </c>
      <c r="CR333" s="20">
        <v>0.11538461538461539</v>
      </c>
      <c r="CS333" s="20">
        <v>1387</v>
      </c>
      <c r="CT333" s="20">
        <v>12.97</v>
      </c>
      <c r="CU333" s="20">
        <v>2.15</v>
      </c>
      <c r="CV333" s="20">
        <v>1057</v>
      </c>
      <c r="CW333" s="20">
        <v>854</v>
      </c>
      <c r="CX333" s="20">
        <v>787</v>
      </c>
      <c r="CY333" s="20">
        <v>0.497</v>
      </c>
      <c r="CZ333" s="20">
        <v>80</v>
      </c>
      <c r="DA333" s="20">
        <v>250</v>
      </c>
      <c r="DB333" s="20">
        <v>0.32</v>
      </c>
      <c r="DC333" s="20">
        <v>195</v>
      </c>
      <c r="DD333" s="20">
        <v>283</v>
      </c>
      <c r="DE333" s="20">
        <v>0.68899999999999995</v>
      </c>
      <c r="DF333" s="20">
        <v>142</v>
      </c>
      <c r="DG333" s="20">
        <v>10.923076923076923</v>
      </c>
      <c r="DH333" s="20">
        <v>501</v>
      </c>
      <c r="DI333" s="20">
        <v>38.53846153846154</v>
      </c>
      <c r="DJ333" s="20">
        <v>231</v>
      </c>
      <c r="DK333" s="20">
        <v>104</v>
      </c>
      <c r="DL333" s="20">
        <v>56</v>
      </c>
      <c r="DM333" s="20">
        <v>151</v>
      </c>
      <c r="DN333" s="20">
        <v>221</v>
      </c>
      <c r="DO333" s="20">
        <v>81.3</v>
      </c>
      <c r="DP333" s="20">
        <v>65.691999999999993</v>
      </c>
      <c r="DQ333" s="20">
        <v>15.615</v>
      </c>
      <c r="DR333" s="20">
        <v>1.53</v>
      </c>
      <c r="DS333" s="20">
        <v>11.615</v>
      </c>
      <c r="DT333" s="20">
        <v>0.68899999999999995</v>
      </c>
      <c r="DU333" s="20">
        <v>19.2</v>
      </c>
      <c r="DV333" s="20">
        <v>21.8</v>
      </c>
      <c r="DW333" s="20">
        <v>4.3</v>
      </c>
      <c r="DX333" s="20">
        <v>8</v>
      </c>
      <c r="DY333" s="20">
        <v>17</v>
      </c>
      <c r="DZ333" s="20">
        <v>9</v>
      </c>
      <c r="EA333" s="20">
        <v>0.65700000000000003</v>
      </c>
      <c r="EB333" s="20">
        <v>0</v>
      </c>
      <c r="EC333" s="66">
        <v>38</v>
      </c>
      <c r="ED333" s="66">
        <v>19</v>
      </c>
      <c r="EE333" s="66">
        <v>20</v>
      </c>
      <c r="EF333" s="66">
        <v>70</v>
      </c>
      <c r="EG333" s="66">
        <v>57</v>
      </c>
      <c r="EH333" s="66">
        <v>30.5</v>
      </c>
      <c r="EI333" s="66">
        <v>9</v>
      </c>
      <c r="EJ333" s="66">
        <v>10</v>
      </c>
      <c r="EK333" s="20">
        <v>9700.2900000000009</v>
      </c>
      <c r="EL333" s="20">
        <v>11627.97</v>
      </c>
      <c r="EM333" s="20">
        <v>100.664</v>
      </c>
      <c r="EN333" s="20">
        <v>91.952083333333334</v>
      </c>
      <c r="EO333" s="20">
        <v>11.506299999999998</v>
      </c>
      <c r="EP333" s="20">
        <v>150.28</v>
      </c>
      <c r="EQ333" s="21">
        <v>60</v>
      </c>
      <c r="ER333" s="21">
        <v>88</v>
      </c>
      <c r="ES333" s="61" t="s">
        <v>59</v>
      </c>
      <c r="ET333" s="61">
        <v>148</v>
      </c>
      <c r="EU333" s="61">
        <v>-28</v>
      </c>
    </row>
    <row r="334" spans="1:151" x14ac:dyDescent="0.45">
      <c r="A334" s="64">
        <v>44928</v>
      </c>
      <c r="B334" s="21" t="s">
        <v>188</v>
      </c>
      <c r="C334" s="21">
        <v>219</v>
      </c>
      <c r="D334" s="21" t="s">
        <v>130</v>
      </c>
      <c r="E334" s="21">
        <v>305</v>
      </c>
      <c r="F334" s="50" t="s">
        <v>558</v>
      </c>
      <c r="G334" t="s">
        <v>188</v>
      </c>
      <c r="H334" t="s">
        <v>130</v>
      </c>
      <c r="I334" t="s">
        <v>188</v>
      </c>
      <c r="J334" t="s">
        <v>130</v>
      </c>
      <c r="K334" t="s">
        <v>188</v>
      </c>
      <c r="L334" t="s">
        <v>130</v>
      </c>
      <c r="M334" t="s">
        <v>188</v>
      </c>
      <c r="N334" t="s">
        <v>130</v>
      </c>
      <c r="O334" t="s">
        <v>188</v>
      </c>
      <c r="P334" t="s">
        <v>130</v>
      </c>
      <c r="Q334" t="s">
        <v>188</v>
      </c>
      <c r="R334" t="s">
        <v>130</v>
      </c>
      <c r="S334" t="s">
        <v>86</v>
      </c>
      <c r="T334" t="s">
        <v>86</v>
      </c>
      <c r="U334">
        <v>12</v>
      </c>
      <c r="V334">
        <v>12</v>
      </c>
      <c r="W334" s="20">
        <v>0.5</v>
      </c>
      <c r="X334" s="20">
        <v>0.08</v>
      </c>
      <c r="Y334" s="20">
        <v>107</v>
      </c>
      <c r="Z334" s="20">
        <v>106.9</v>
      </c>
      <c r="AA334" s="20">
        <v>70.3</v>
      </c>
      <c r="AB334" s="20">
        <v>-0.157</v>
      </c>
      <c r="AC334" s="20">
        <v>-4.4000000000000004</v>
      </c>
      <c r="AD334" s="20">
        <v>100.8</v>
      </c>
      <c r="AE334" s="20">
        <v>105.2</v>
      </c>
      <c r="AF334" s="20">
        <v>-4.4000000000000004</v>
      </c>
      <c r="AG334" s="20">
        <v>107</v>
      </c>
      <c r="AH334" s="20">
        <v>106.5</v>
      </c>
      <c r="AI334" s="20">
        <v>0.5111</v>
      </c>
      <c r="AJ334" s="20">
        <v>-4.7</v>
      </c>
      <c r="AK334" s="20">
        <v>-0.39166666666666666</v>
      </c>
      <c r="AL334" s="20">
        <v>1126</v>
      </c>
      <c r="AM334" s="20">
        <v>-1</v>
      </c>
      <c r="AN334" s="20">
        <v>-3.55</v>
      </c>
      <c r="AO334" s="20">
        <v>952</v>
      </c>
      <c r="AP334" s="20">
        <v>844</v>
      </c>
      <c r="AQ334" s="20">
        <v>761</v>
      </c>
      <c r="AR334" s="20">
        <v>0.44900000000000001</v>
      </c>
      <c r="AS334" s="20">
        <v>98</v>
      </c>
      <c r="AT334" s="20">
        <v>288</v>
      </c>
      <c r="AU334" s="20">
        <v>0.34</v>
      </c>
      <c r="AV334" s="20">
        <v>170</v>
      </c>
      <c r="AW334" s="20">
        <v>241</v>
      </c>
      <c r="AX334" s="20">
        <v>0.70499999999999996</v>
      </c>
      <c r="AY334" s="20">
        <v>139</v>
      </c>
      <c r="AZ334" s="20">
        <v>11.583333333333334</v>
      </c>
      <c r="BA334" s="20">
        <v>446</v>
      </c>
      <c r="BB334" s="20">
        <v>37.166666666666664</v>
      </c>
      <c r="BC334" s="20">
        <v>164</v>
      </c>
      <c r="BD334" s="20">
        <v>85</v>
      </c>
      <c r="BE334" s="20">
        <v>46</v>
      </c>
      <c r="BF334" s="20">
        <v>122</v>
      </c>
      <c r="BG334" s="20">
        <v>225</v>
      </c>
      <c r="BH334" s="20">
        <v>79.3</v>
      </c>
      <c r="BI334" s="20">
        <v>70.332999999999998</v>
      </c>
      <c r="BJ334" s="20">
        <v>9</v>
      </c>
      <c r="BK334" s="20">
        <v>1.3440000000000001</v>
      </c>
      <c r="BL334" s="20">
        <v>10.167</v>
      </c>
      <c r="BM334" s="20">
        <v>0.69699999999999995</v>
      </c>
      <c r="BN334" s="20">
        <v>24</v>
      </c>
      <c r="BO334" s="20">
        <v>20.100000000000001</v>
      </c>
      <c r="BP334" s="20">
        <v>3.8</v>
      </c>
      <c r="BQ334" s="20">
        <v>7.083333333333333</v>
      </c>
      <c r="BR334" s="20">
        <v>18.8</v>
      </c>
      <c r="BS334" s="20">
        <v>284</v>
      </c>
      <c r="BT334" s="20">
        <v>0.438</v>
      </c>
      <c r="BU334" s="20">
        <v>0</v>
      </c>
      <c r="BV334" s="66">
        <v>196</v>
      </c>
      <c r="BW334" s="66">
        <v>193</v>
      </c>
      <c r="BX334" s="66">
        <v>251</v>
      </c>
      <c r="BY334" s="66">
        <v>130</v>
      </c>
      <c r="BZ334" s="66">
        <v>160</v>
      </c>
      <c r="CA334" s="66">
        <v>165.3</v>
      </c>
      <c r="CB334" s="66">
        <v>284</v>
      </c>
      <c r="CC334" s="66">
        <v>133</v>
      </c>
      <c r="CD334" s="20">
        <v>0.5</v>
      </c>
      <c r="CE334" s="20">
        <v>0.26</v>
      </c>
      <c r="CF334" s="20">
        <v>109.8</v>
      </c>
      <c r="CG334" s="20">
        <v>109.6</v>
      </c>
      <c r="CH334" s="20">
        <v>71.7</v>
      </c>
      <c r="CI334" s="20">
        <v>2.5000000000000001E-2</v>
      </c>
      <c r="CJ334" s="20">
        <v>3.04</v>
      </c>
      <c r="CK334" s="20">
        <v>106.6</v>
      </c>
      <c r="CL334" s="20">
        <v>103.5</v>
      </c>
      <c r="CM334" s="20">
        <v>3.04</v>
      </c>
      <c r="CN334" s="20">
        <v>109.4</v>
      </c>
      <c r="CO334" s="20">
        <v>109.4</v>
      </c>
      <c r="CP334" s="63">
        <v>0.49890000000000001</v>
      </c>
      <c r="CQ334" s="20">
        <v>-2.9</v>
      </c>
      <c r="CR334" s="20">
        <v>-0.24166666666666667</v>
      </c>
      <c r="CS334" s="20">
        <v>1172</v>
      </c>
      <c r="CT334" s="20">
        <v>2.33</v>
      </c>
      <c r="CU334" s="20">
        <v>3.25</v>
      </c>
      <c r="CV334" s="20">
        <v>947</v>
      </c>
      <c r="CW334" s="20">
        <v>958</v>
      </c>
      <c r="CX334" s="20">
        <v>735</v>
      </c>
      <c r="CY334" s="20">
        <v>0.46700000000000003</v>
      </c>
      <c r="CZ334" s="20">
        <v>75</v>
      </c>
      <c r="DA334" s="20">
        <v>203</v>
      </c>
      <c r="DB334" s="20">
        <v>0.36899999999999999</v>
      </c>
      <c r="DC334" s="20">
        <v>186</v>
      </c>
      <c r="DD334" s="20">
        <v>243</v>
      </c>
      <c r="DE334" s="20">
        <v>0.76500000000000001</v>
      </c>
      <c r="DF334" s="20">
        <v>128</v>
      </c>
      <c r="DG334" s="20">
        <v>10.666666666666666</v>
      </c>
      <c r="DH334" s="20">
        <v>391</v>
      </c>
      <c r="DI334" s="20">
        <v>32.583333333333336</v>
      </c>
      <c r="DJ334" s="20">
        <v>162</v>
      </c>
      <c r="DK334" s="20">
        <v>94</v>
      </c>
      <c r="DL334" s="20">
        <v>32</v>
      </c>
      <c r="DM334" s="20">
        <v>141</v>
      </c>
      <c r="DN334" s="20">
        <v>194</v>
      </c>
      <c r="DO334" s="20">
        <v>78.900000000000006</v>
      </c>
      <c r="DP334" s="20">
        <v>79.832999999999998</v>
      </c>
      <c r="DQ334" s="20">
        <v>-0.91700000000000004</v>
      </c>
      <c r="DR334" s="20">
        <v>1.149</v>
      </c>
      <c r="DS334" s="20">
        <v>11.75</v>
      </c>
      <c r="DT334" s="20">
        <v>0.66700000000000004</v>
      </c>
      <c r="DU334" s="20">
        <v>16.899999999999999</v>
      </c>
      <c r="DV334" s="20">
        <v>20.2</v>
      </c>
      <c r="DW334" s="20">
        <v>2.7</v>
      </c>
      <c r="DX334" s="20">
        <v>7.833333333333333</v>
      </c>
      <c r="DY334" s="20">
        <v>16.2</v>
      </c>
      <c r="DZ334" s="20">
        <v>161</v>
      </c>
      <c r="EA334" s="20">
        <v>0.503</v>
      </c>
      <c r="EB334" s="20">
        <v>0</v>
      </c>
      <c r="EC334" s="66">
        <v>159</v>
      </c>
      <c r="ED334" s="66">
        <v>117</v>
      </c>
      <c r="EE334" s="66">
        <v>159</v>
      </c>
      <c r="EF334" s="66">
        <v>143</v>
      </c>
      <c r="EG334" s="66">
        <v>155</v>
      </c>
      <c r="EH334" s="66">
        <v>118.7</v>
      </c>
      <c r="EI334" s="66">
        <v>159</v>
      </c>
      <c r="EJ334" s="66">
        <v>78</v>
      </c>
      <c r="EK334" s="20">
        <v>11727.199999999999</v>
      </c>
      <c r="EL334" s="20">
        <v>11737.62</v>
      </c>
      <c r="EM334" s="20">
        <v>79.641499999999994</v>
      </c>
      <c r="EN334" s="20">
        <v>83.229166666666657</v>
      </c>
      <c r="EO334" s="20">
        <v>14.382000000000001</v>
      </c>
      <c r="EP334" s="20">
        <v>136.76999999999998</v>
      </c>
      <c r="EQ334" s="21">
        <v>77</v>
      </c>
      <c r="ER334" s="21">
        <v>86</v>
      </c>
      <c r="ES334" s="61" t="s">
        <v>130</v>
      </c>
      <c r="ET334" s="61">
        <v>163</v>
      </c>
      <c r="EU334" s="61">
        <v>-9</v>
      </c>
    </row>
    <row r="335" spans="1:151" x14ac:dyDescent="0.45">
      <c r="A335" s="64">
        <v>44928</v>
      </c>
      <c r="B335" s="21" t="s">
        <v>37</v>
      </c>
      <c r="C335" s="21">
        <v>17</v>
      </c>
      <c r="D335" s="21" t="s">
        <v>192</v>
      </c>
      <c r="E335" s="21">
        <v>228</v>
      </c>
      <c r="F335" s="50" t="s">
        <v>558</v>
      </c>
      <c r="G335" t="s">
        <v>37</v>
      </c>
      <c r="H335" t="s">
        <v>192</v>
      </c>
      <c r="I335" t="s">
        <v>37</v>
      </c>
      <c r="J335" t="s">
        <v>192</v>
      </c>
      <c r="K335" t="s">
        <v>37</v>
      </c>
      <c r="L335" t="s">
        <v>1330</v>
      </c>
      <c r="M335" t="s">
        <v>37</v>
      </c>
      <c r="N335" t="s">
        <v>579</v>
      </c>
      <c r="O335" t="s">
        <v>37</v>
      </c>
      <c r="P335" t="s">
        <v>192</v>
      </c>
      <c r="Q335" t="s">
        <v>37</v>
      </c>
      <c r="R335" t="s">
        <v>192</v>
      </c>
      <c r="S335" t="s">
        <v>17</v>
      </c>
      <c r="T335" t="s">
        <v>108</v>
      </c>
      <c r="U335">
        <v>12</v>
      </c>
      <c r="V335">
        <v>14</v>
      </c>
      <c r="W335" s="20">
        <v>0.83333333333333404</v>
      </c>
      <c r="X335" s="20">
        <v>23.6</v>
      </c>
      <c r="Y335" s="20">
        <v>117.3</v>
      </c>
      <c r="Z335" s="20">
        <v>93.7</v>
      </c>
      <c r="AA335" s="20">
        <v>72</v>
      </c>
      <c r="AB335" s="20">
        <v>-8.8999999999999996E-2</v>
      </c>
      <c r="AC335" s="20">
        <v>0.59</v>
      </c>
      <c r="AD335" s="20">
        <v>104.5</v>
      </c>
      <c r="AE335" s="20">
        <v>103.9</v>
      </c>
      <c r="AF335" s="20">
        <v>0.59</v>
      </c>
      <c r="AG335" s="20">
        <v>117.2</v>
      </c>
      <c r="AH335" s="20">
        <v>93.4</v>
      </c>
      <c r="AI335" s="20">
        <v>0.93110000000000004</v>
      </c>
      <c r="AJ335" s="20">
        <v>0.7</v>
      </c>
      <c r="AK335" s="20">
        <v>5.8333333333333327E-2</v>
      </c>
      <c r="AL335" s="20">
        <v>1401</v>
      </c>
      <c r="AM335" s="20">
        <v>19.07</v>
      </c>
      <c r="AN335" s="20">
        <v>1.07</v>
      </c>
      <c r="AO335" s="20">
        <v>1015</v>
      </c>
      <c r="AP335" s="20">
        <v>799</v>
      </c>
      <c r="AQ335" s="20">
        <v>743</v>
      </c>
      <c r="AR335" s="20">
        <v>0.47</v>
      </c>
      <c r="AS335" s="20">
        <v>94</v>
      </c>
      <c r="AT335" s="20">
        <v>282</v>
      </c>
      <c r="AU335" s="20">
        <v>0.33300000000000002</v>
      </c>
      <c r="AV335" s="20">
        <v>223</v>
      </c>
      <c r="AW335" s="20">
        <v>302</v>
      </c>
      <c r="AX335" s="20">
        <v>0.73799999999999999</v>
      </c>
      <c r="AY335" s="20">
        <v>155</v>
      </c>
      <c r="AZ335" s="20">
        <v>12.916666666666666</v>
      </c>
      <c r="BA335" s="20">
        <v>486</v>
      </c>
      <c r="BB335" s="20">
        <v>40.5</v>
      </c>
      <c r="BC335" s="20">
        <v>228</v>
      </c>
      <c r="BD335" s="20">
        <v>88</v>
      </c>
      <c r="BE335" s="20">
        <v>68</v>
      </c>
      <c r="BF335" s="20">
        <v>128</v>
      </c>
      <c r="BG335" s="20">
        <v>229</v>
      </c>
      <c r="BH335" s="20">
        <v>84.6</v>
      </c>
      <c r="BI335" s="20">
        <v>66.582999999999998</v>
      </c>
      <c r="BJ335" s="20">
        <v>18</v>
      </c>
      <c r="BK335" s="20">
        <v>1.7809999999999999</v>
      </c>
      <c r="BL335" s="20">
        <v>10.667</v>
      </c>
      <c r="BM335" s="20">
        <v>0.68799999999999994</v>
      </c>
      <c r="BN335" s="20">
        <v>23.5</v>
      </c>
      <c r="BO335" s="20">
        <v>25.2</v>
      </c>
      <c r="BP335" s="20">
        <v>5.7</v>
      </c>
      <c r="BQ335" s="20">
        <v>7.333333333333333</v>
      </c>
      <c r="BR335" s="20">
        <v>19.100000000000001</v>
      </c>
      <c r="BS335" s="20">
        <v>27</v>
      </c>
      <c r="BT335" s="20">
        <v>0.60799999999999998</v>
      </c>
      <c r="BU335" s="20">
        <v>1</v>
      </c>
      <c r="BV335" s="66">
        <v>13</v>
      </c>
      <c r="BW335" s="66">
        <v>25</v>
      </c>
      <c r="BX335" s="66">
        <v>32</v>
      </c>
      <c r="BY335" s="66">
        <v>10</v>
      </c>
      <c r="BZ335" s="66">
        <v>8</v>
      </c>
      <c r="CA335" s="66">
        <v>17</v>
      </c>
      <c r="CB335" s="66">
        <v>27</v>
      </c>
      <c r="CC335" s="66">
        <v>17</v>
      </c>
      <c r="CD335" s="20">
        <v>0.57142857142857095</v>
      </c>
      <c r="CE335" s="20">
        <v>-1.79</v>
      </c>
      <c r="CF335" s="20">
        <v>106.8</v>
      </c>
      <c r="CG335" s="20">
        <v>108.6</v>
      </c>
      <c r="CH335" s="20">
        <v>66.599999999999994</v>
      </c>
      <c r="CI335" s="20">
        <v>3.5999999999999997E-2</v>
      </c>
      <c r="CJ335" s="20">
        <v>-1.38</v>
      </c>
      <c r="CK335" s="20">
        <v>103.3</v>
      </c>
      <c r="CL335" s="20">
        <v>104.6</v>
      </c>
      <c r="CM335" s="20">
        <v>-1.38</v>
      </c>
      <c r="CN335" s="20">
        <v>106.9</v>
      </c>
      <c r="CO335" s="20">
        <v>108.4</v>
      </c>
      <c r="CP335" s="63">
        <v>0.46060000000000001</v>
      </c>
      <c r="CQ335" s="20">
        <v>-2.8</v>
      </c>
      <c r="CR335" s="20">
        <v>-0.19999999999999998</v>
      </c>
      <c r="CS335" s="20">
        <v>1152</v>
      </c>
      <c r="CT335" s="20">
        <v>-0.4</v>
      </c>
      <c r="CU335" s="20">
        <v>1.02</v>
      </c>
      <c r="CV335" s="20">
        <v>1094</v>
      </c>
      <c r="CW335" s="20">
        <v>1012</v>
      </c>
      <c r="CX335" s="20">
        <v>844</v>
      </c>
      <c r="CY335" s="20">
        <v>0.46600000000000003</v>
      </c>
      <c r="CZ335" s="20">
        <v>140</v>
      </c>
      <c r="DA335" s="20">
        <v>357</v>
      </c>
      <c r="DB335" s="20">
        <v>0.39200000000000002</v>
      </c>
      <c r="DC335" s="20">
        <v>168</v>
      </c>
      <c r="DD335" s="20">
        <v>253</v>
      </c>
      <c r="DE335" s="20">
        <v>0.66400000000000003</v>
      </c>
      <c r="DF335" s="20">
        <v>172</v>
      </c>
      <c r="DG335" s="20">
        <v>12.285714285714286</v>
      </c>
      <c r="DH335" s="20">
        <v>539</v>
      </c>
      <c r="DI335" s="20">
        <v>38.5</v>
      </c>
      <c r="DJ335" s="20">
        <v>231</v>
      </c>
      <c r="DK335" s="20">
        <v>93</v>
      </c>
      <c r="DL335" s="20">
        <v>42</v>
      </c>
      <c r="DM335" s="20">
        <v>181</v>
      </c>
      <c r="DN335" s="20">
        <v>206</v>
      </c>
      <c r="DO335" s="20">
        <v>78.099999999999994</v>
      </c>
      <c r="DP335" s="20">
        <v>72.286000000000001</v>
      </c>
      <c r="DQ335" s="20">
        <v>5.8570000000000002</v>
      </c>
      <c r="DR335" s="20">
        <v>1.276</v>
      </c>
      <c r="DS335" s="20">
        <v>12.929</v>
      </c>
      <c r="DT335" s="20">
        <v>0.51400000000000001</v>
      </c>
      <c r="DU335" s="20">
        <v>25.5</v>
      </c>
      <c r="DV335" s="20">
        <v>18.100000000000001</v>
      </c>
      <c r="DW335" s="20">
        <v>3</v>
      </c>
      <c r="DX335" s="20">
        <v>6.6428571428571432</v>
      </c>
      <c r="DY335" s="20">
        <v>14.7</v>
      </c>
      <c r="DZ335" s="20">
        <v>188</v>
      </c>
      <c r="EA335" s="20">
        <v>0.48599999999999999</v>
      </c>
      <c r="EB335" s="20">
        <v>1</v>
      </c>
      <c r="EC335" s="66">
        <v>182</v>
      </c>
      <c r="ED335" s="66">
        <v>145</v>
      </c>
      <c r="EE335" s="66">
        <v>182</v>
      </c>
      <c r="EF335" s="66">
        <v>147</v>
      </c>
      <c r="EG335" s="66">
        <v>186</v>
      </c>
      <c r="EH335" s="66">
        <v>137.30000000000001</v>
      </c>
      <c r="EI335" s="66">
        <v>183</v>
      </c>
      <c r="EJ335" s="66">
        <v>116</v>
      </c>
      <c r="EK335" s="20">
        <v>12738.779999999999</v>
      </c>
      <c r="EL335" s="20">
        <v>10007.16</v>
      </c>
      <c r="EM335" s="20">
        <v>70.859357142857149</v>
      </c>
      <c r="EN335" s="20">
        <v>94.812666666666658</v>
      </c>
      <c r="EO335" s="20">
        <v>12.682400000000001</v>
      </c>
      <c r="EP335" s="20">
        <v>152.02799999999999</v>
      </c>
      <c r="EQ335" s="21">
        <v>88</v>
      </c>
      <c r="ER335" s="21">
        <v>68</v>
      </c>
      <c r="ES335" s="61" t="s">
        <v>37</v>
      </c>
      <c r="ET335" s="61">
        <v>156</v>
      </c>
      <c r="EU335" s="61">
        <v>20</v>
      </c>
    </row>
    <row r="336" spans="1:151" x14ac:dyDescent="0.45">
      <c r="A336" s="64">
        <v>44928</v>
      </c>
      <c r="B336" s="21" t="s">
        <v>127</v>
      </c>
      <c r="C336" s="21">
        <v>58</v>
      </c>
      <c r="D336" s="21" t="s">
        <v>76</v>
      </c>
      <c r="E336" s="21">
        <v>194</v>
      </c>
      <c r="F336" s="50" t="s">
        <v>558</v>
      </c>
      <c r="G336" t="s">
        <v>127</v>
      </c>
      <c r="H336" t="s">
        <v>76</v>
      </c>
      <c r="I336" t="s">
        <v>127</v>
      </c>
      <c r="J336" t="s">
        <v>76</v>
      </c>
      <c r="K336" t="s">
        <v>427</v>
      </c>
      <c r="L336" t="s">
        <v>76</v>
      </c>
      <c r="M336" t="s">
        <v>653</v>
      </c>
      <c r="N336" t="s">
        <v>76</v>
      </c>
      <c r="O336" t="s">
        <v>1350</v>
      </c>
      <c r="P336" t="s">
        <v>76</v>
      </c>
      <c r="Q336" t="s">
        <v>427</v>
      </c>
      <c r="R336" t="s">
        <v>76</v>
      </c>
      <c r="S336" t="s">
        <v>47</v>
      </c>
      <c r="T336" t="s">
        <v>47</v>
      </c>
      <c r="U336">
        <v>13</v>
      </c>
      <c r="V336">
        <v>13</v>
      </c>
      <c r="W336" s="20">
        <v>0.92307692307692302</v>
      </c>
      <c r="X336" s="20">
        <v>18.489999999999998</v>
      </c>
      <c r="Y336" s="20">
        <v>118.5</v>
      </c>
      <c r="Z336" s="20">
        <v>100</v>
      </c>
      <c r="AA336" s="20">
        <v>68.3</v>
      </c>
      <c r="AB336" s="20">
        <v>-6.0000000000000001E-3</v>
      </c>
      <c r="AC336" s="20">
        <v>4.78</v>
      </c>
      <c r="AD336" s="20">
        <v>108</v>
      </c>
      <c r="AE336" s="20">
        <v>103.3</v>
      </c>
      <c r="AF336" s="20">
        <v>4.78</v>
      </c>
      <c r="AG336" s="20">
        <v>118.3</v>
      </c>
      <c r="AH336" s="20">
        <v>99.2</v>
      </c>
      <c r="AI336" s="20">
        <v>0.88249999999999995</v>
      </c>
      <c r="AJ336" s="20">
        <v>2.6</v>
      </c>
      <c r="AK336" s="20">
        <v>0.2</v>
      </c>
      <c r="AL336" s="20">
        <v>1385</v>
      </c>
      <c r="AM336" s="20">
        <v>19.059999999999999</v>
      </c>
      <c r="AN336" s="20">
        <v>6.61</v>
      </c>
      <c r="AO336" s="20">
        <v>1101</v>
      </c>
      <c r="AP336" s="20">
        <v>887</v>
      </c>
      <c r="AQ336" s="20">
        <v>742</v>
      </c>
      <c r="AR336" s="20">
        <v>0.53200000000000003</v>
      </c>
      <c r="AS336" s="20">
        <v>113</v>
      </c>
      <c r="AT336" s="20">
        <v>291</v>
      </c>
      <c r="AU336" s="20">
        <v>0.38800000000000001</v>
      </c>
      <c r="AV336" s="20">
        <v>198</v>
      </c>
      <c r="AW336" s="20">
        <v>256</v>
      </c>
      <c r="AX336" s="20">
        <v>0.77300000000000002</v>
      </c>
      <c r="AY336" s="20">
        <v>90</v>
      </c>
      <c r="AZ336" s="20">
        <v>6.9230769230769234</v>
      </c>
      <c r="BA336" s="20">
        <v>418</v>
      </c>
      <c r="BB336" s="20">
        <v>32.153846153846153</v>
      </c>
      <c r="BC336" s="20">
        <v>275</v>
      </c>
      <c r="BD336" s="20">
        <v>95</v>
      </c>
      <c r="BE336" s="20">
        <v>42</v>
      </c>
      <c r="BF336" s="20">
        <v>131</v>
      </c>
      <c r="BG336" s="20">
        <v>219</v>
      </c>
      <c r="BH336" s="20">
        <v>84.7</v>
      </c>
      <c r="BI336" s="20">
        <v>68.230999999999995</v>
      </c>
      <c r="BJ336" s="20">
        <v>16.462</v>
      </c>
      <c r="BK336" s="20">
        <v>2.0990000000000002</v>
      </c>
      <c r="BL336" s="20">
        <v>10.077</v>
      </c>
      <c r="BM336" s="20">
        <v>0.72499999999999998</v>
      </c>
      <c r="BN336" s="20">
        <v>22.4</v>
      </c>
      <c r="BO336" s="20">
        <v>19.7</v>
      </c>
      <c r="BP336" s="20">
        <v>3.2</v>
      </c>
      <c r="BQ336" s="20">
        <v>7.3076923076923075</v>
      </c>
      <c r="BR336" s="20">
        <v>16.8</v>
      </c>
      <c r="BS336" s="20">
        <v>11</v>
      </c>
      <c r="BT336" s="20">
        <v>0.64400000000000002</v>
      </c>
      <c r="BU336" s="20">
        <v>0</v>
      </c>
      <c r="BV336" s="66">
        <v>15</v>
      </c>
      <c r="BW336" s="66">
        <v>52</v>
      </c>
      <c r="BX336" s="66">
        <v>13</v>
      </c>
      <c r="BY336" s="66">
        <v>62</v>
      </c>
      <c r="BZ336" s="66">
        <v>30</v>
      </c>
      <c r="CA336" s="66">
        <v>28.2</v>
      </c>
      <c r="CB336" s="66">
        <v>11</v>
      </c>
      <c r="CC336" s="66">
        <v>19</v>
      </c>
      <c r="CD336" s="20">
        <v>0.92307692307692302</v>
      </c>
      <c r="CE336" s="20">
        <v>16.510000000000002</v>
      </c>
      <c r="CF336" s="20">
        <v>112.1</v>
      </c>
      <c r="CG336" s="20">
        <v>95.6</v>
      </c>
      <c r="CH336" s="20">
        <v>74.7</v>
      </c>
      <c r="CI336" s="20">
        <v>9.6000000000000002E-2</v>
      </c>
      <c r="CJ336" s="20">
        <v>-0.79</v>
      </c>
      <c r="CK336" s="20">
        <v>103.3</v>
      </c>
      <c r="CL336" s="20">
        <v>104.1</v>
      </c>
      <c r="CM336" s="20">
        <v>-0.79</v>
      </c>
      <c r="CN336" s="20">
        <v>112.1</v>
      </c>
      <c r="CO336" s="20">
        <v>94.5</v>
      </c>
      <c r="CP336" s="63">
        <v>0.87770000000000004</v>
      </c>
      <c r="CQ336" s="20">
        <v>1.4</v>
      </c>
      <c r="CR336" s="20">
        <v>0.10769230769230768</v>
      </c>
      <c r="CS336" s="20">
        <v>1376</v>
      </c>
      <c r="CT336" s="20">
        <v>16.62</v>
      </c>
      <c r="CU336" s="20">
        <v>0.53</v>
      </c>
      <c r="CV336" s="20">
        <v>1099</v>
      </c>
      <c r="CW336" s="20">
        <v>873</v>
      </c>
      <c r="CX336" s="20">
        <v>852</v>
      </c>
      <c r="CY336" s="20">
        <v>0.46800000000000003</v>
      </c>
      <c r="CZ336" s="20">
        <v>87</v>
      </c>
      <c r="DA336" s="20">
        <v>251</v>
      </c>
      <c r="DB336" s="20">
        <v>0.34699999999999998</v>
      </c>
      <c r="DC336" s="20">
        <v>214</v>
      </c>
      <c r="DD336" s="20">
        <v>319</v>
      </c>
      <c r="DE336" s="20">
        <v>0.67100000000000004</v>
      </c>
      <c r="DF336" s="20">
        <v>168</v>
      </c>
      <c r="DG336" s="20">
        <v>12.923076923076923</v>
      </c>
      <c r="DH336" s="20">
        <v>538</v>
      </c>
      <c r="DI336" s="20">
        <v>41.384615384615387</v>
      </c>
      <c r="DJ336" s="20">
        <v>209</v>
      </c>
      <c r="DK336" s="20">
        <v>130</v>
      </c>
      <c r="DL336" s="20">
        <v>55</v>
      </c>
      <c r="DM336" s="20">
        <v>138</v>
      </c>
      <c r="DN336" s="20">
        <v>245</v>
      </c>
      <c r="DO336" s="20">
        <v>84.5</v>
      </c>
      <c r="DP336" s="20">
        <v>67.153999999999996</v>
      </c>
      <c r="DQ336" s="20">
        <v>17.385000000000002</v>
      </c>
      <c r="DR336" s="20">
        <v>1.514</v>
      </c>
      <c r="DS336" s="20">
        <v>10.615</v>
      </c>
      <c r="DT336" s="20">
        <v>0.94199999999999995</v>
      </c>
      <c r="DU336" s="20">
        <v>19.3</v>
      </c>
      <c r="DV336" s="20">
        <v>24.5</v>
      </c>
      <c r="DW336" s="20">
        <v>4.2</v>
      </c>
      <c r="DX336" s="20">
        <v>10</v>
      </c>
      <c r="DY336" s="20">
        <v>18.8</v>
      </c>
      <c r="DZ336" s="20">
        <v>36</v>
      </c>
      <c r="EA336" s="20">
        <v>0.59899999999999998</v>
      </c>
      <c r="EB336" s="20">
        <v>-1</v>
      </c>
      <c r="EC336" s="66">
        <v>36</v>
      </c>
      <c r="ED336" s="66">
        <v>26</v>
      </c>
      <c r="EE336" s="66">
        <v>30</v>
      </c>
      <c r="EF336" s="66">
        <v>57</v>
      </c>
      <c r="EG336" s="66">
        <v>36</v>
      </c>
      <c r="EH336" s="66">
        <v>33</v>
      </c>
      <c r="EI336" s="66">
        <v>36</v>
      </c>
      <c r="EJ336" s="66">
        <v>23</v>
      </c>
      <c r="EK336" s="20">
        <v>11328.599999999999</v>
      </c>
      <c r="EL336" s="20">
        <v>11210</v>
      </c>
      <c r="EM336" s="20">
        <v>100.77</v>
      </c>
      <c r="EN336" s="20">
        <v>77.571153846153848</v>
      </c>
      <c r="EO336" s="20">
        <v>11.272800000000002</v>
      </c>
      <c r="EP336" s="20">
        <v>189.38499999999999</v>
      </c>
      <c r="EQ336" s="21">
        <v>76</v>
      </c>
      <c r="ER336" s="21">
        <v>68</v>
      </c>
      <c r="ES336" s="61" t="s">
        <v>127</v>
      </c>
      <c r="ET336" s="61">
        <v>144</v>
      </c>
      <c r="EU336" s="61">
        <v>8</v>
      </c>
    </row>
    <row r="337" spans="1:151" x14ac:dyDescent="0.45">
      <c r="A337" s="64">
        <v>44928</v>
      </c>
      <c r="B337" s="21" t="s">
        <v>308</v>
      </c>
      <c r="C337" s="21">
        <v>46</v>
      </c>
      <c r="D337" s="21" t="s">
        <v>233</v>
      </c>
      <c r="E337" s="21">
        <v>33</v>
      </c>
      <c r="F337" s="50" t="s">
        <v>558</v>
      </c>
      <c r="G337" t="s">
        <v>308</v>
      </c>
      <c r="H337" t="s">
        <v>233</v>
      </c>
      <c r="I337" t="s">
        <v>308</v>
      </c>
      <c r="J337" t="s">
        <v>233</v>
      </c>
      <c r="K337" t="s">
        <v>308</v>
      </c>
      <c r="L337" t="s">
        <v>233</v>
      </c>
      <c r="M337" t="s">
        <v>587</v>
      </c>
      <c r="N337" t="s">
        <v>233</v>
      </c>
      <c r="O337" t="s">
        <v>1404</v>
      </c>
      <c r="P337" t="s">
        <v>233</v>
      </c>
      <c r="Q337" t="s">
        <v>308</v>
      </c>
      <c r="R337" t="s">
        <v>233</v>
      </c>
      <c r="S337" t="s">
        <v>86</v>
      </c>
      <c r="T337" t="s">
        <v>86</v>
      </c>
      <c r="U337">
        <v>12</v>
      </c>
      <c r="V337">
        <v>12</v>
      </c>
      <c r="W337" s="20">
        <v>0.41666666666666702</v>
      </c>
      <c r="X337" s="20">
        <v>-14.04</v>
      </c>
      <c r="Y337" s="20">
        <v>96</v>
      </c>
      <c r="Z337" s="20">
        <v>110</v>
      </c>
      <c r="AA337" s="20">
        <v>69</v>
      </c>
      <c r="AB337" s="20">
        <v>0.11</v>
      </c>
      <c r="AC337" s="20">
        <v>1.71</v>
      </c>
      <c r="AD337" s="20">
        <v>104.2</v>
      </c>
      <c r="AE337" s="20">
        <v>102.5</v>
      </c>
      <c r="AF337" s="20">
        <v>1.71</v>
      </c>
      <c r="AG337" s="20">
        <v>95.2</v>
      </c>
      <c r="AH337" s="20">
        <v>108.4</v>
      </c>
      <c r="AI337" s="20">
        <v>0.18310000000000001</v>
      </c>
      <c r="AJ337" s="20">
        <v>-3.9</v>
      </c>
      <c r="AK337" s="20">
        <v>-0.32500000000000001</v>
      </c>
      <c r="AL337" s="20">
        <v>1030</v>
      </c>
      <c r="AM337" s="20">
        <v>-13.61</v>
      </c>
      <c r="AN337" s="20">
        <v>0.21</v>
      </c>
      <c r="AO337" s="20">
        <v>785</v>
      </c>
      <c r="AP337" s="20">
        <v>913</v>
      </c>
      <c r="AQ337" s="20">
        <v>699</v>
      </c>
      <c r="AR337" s="20">
        <v>0.42299999999999999</v>
      </c>
      <c r="AS337" s="20">
        <v>73</v>
      </c>
      <c r="AT337" s="20">
        <v>232</v>
      </c>
      <c r="AU337" s="20">
        <v>0.315</v>
      </c>
      <c r="AV337" s="20">
        <v>120</v>
      </c>
      <c r="AW337" s="20">
        <v>188</v>
      </c>
      <c r="AX337" s="20">
        <v>0.63800000000000001</v>
      </c>
      <c r="AY337" s="20">
        <v>129</v>
      </c>
      <c r="AZ337" s="20">
        <v>10.75</v>
      </c>
      <c r="BA337" s="20">
        <v>395</v>
      </c>
      <c r="BB337" s="20">
        <v>32.916666666666664</v>
      </c>
      <c r="BC337" s="20">
        <v>133</v>
      </c>
      <c r="BD337" s="20">
        <v>81</v>
      </c>
      <c r="BE337" s="20">
        <v>39</v>
      </c>
      <c r="BF337" s="20">
        <v>169</v>
      </c>
      <c r="BG337" s="20">
        <v>196</v>
      </c>
      <c r="BH337" s="20">
        <v>65.400000000000006</v>
      </c>
      <c r="BI337" s="20">
        <v>76.082999999999998</v>
      </c>
      <c r="BJ337" s="20">
        <v>-10.667</v>
      </c>
      <c r="BK337" s="20">
        <v>0.78700000000000003</v>
      </c>
      <c r="BL337" s="20">
        <v>14.083</v>
      </c>
      <c r="BM337" s="20">
        <v>0.47899999999999998</v>
      </c>
      <c r="BN337" s="20">
        <v>19.3</v>
      </c>
      <c r="BO337" s="20">
        <v>15.7</v>
      </c>
      <c r="BP337" s="20">
        <v>3.2</v>
      </c>
      <c r="BQ337" s="20">
        <v>6.75</v>
      </c>
      <c r="BR337" s="20">
        <v>16.3</v>
      </c>
      <c r="BS337" s="20">
        <v>256</v>
      </c>
      <c r="BT337" s="20">
        <v>0.45700000000000002</v>
      </c>
      <c r="BU337" s="20">
        <v>0</v>
      </c>
      <c r="BV337" s="66">
        <v>324</v>
      </c>
      <c r="BW337" s="66">
        <v>291</v>
      </c>
      <c r="BX337" s="66">
        <v>216</v>
      </c>
      <c r="BY337" s="66">
        <v>329</v>
      </c>
      <c r="BZ337" s="66">
        <v>321</v>
      </c>
      <c r="CA337" s="66">
        <v>234.2</v>
      </c>
      <c r="CB337" s="66">
        <v>256</v>
      </c>
      <c r="CC337" s="66">
        <v>324</v>
      </c>
      <c r="CD337" s="20">
        <v>8.3333333333333301E-2</v>
      </c>
      <c r="CE337" s="20">
        <v>-15.24</v>
      </c>
      <c r="CF337" s="20">
        <v>94.5</v>
      </c>
      <c r="CG337" s="20">
        <v>109.7</v>
      </c>
      <c r="CH337" s="20">
        <v>70.599999999999994</v>
      </c>
      <c r="CI337" s="20">
        <v>-4.5999999999999999E-2</v>
      </c>
      <c r="CJ337" s="20">
        <v>1.25</v>
      </c>
      <c r="CK337" s="20">
        <v>105.9</v>
      </c>
      <c r="CL337" s="20">
        <v>104.6</v>
      </c>
      <c r="CM337" s="20">
        <v>1.25</v>
      </c>
      <c r="CN337" s="20">
        <v>92.7</v>
      </c>
      <c r="CO337" s="20">
        <v>110.4</v>
      </c>
      <c r="CP337" s="63">
        <v>0.1188</v>
      </c>
      <c r="CQ337" s="20">
        <v>-8.3000000000000007</v>
      </c>
      <c r="CR337" s="20">
        <v>-0.69166666666666676</v>
      </c>
      <c r="CS337" s="20">
        <v>896</v>
      </c>
      <c r="CT337" s="20">
        <v>-13.29</v>
      </c>
      <c r="CU337" s="20">
        <v>1.17</v>
      </c>
      <c r="CV337" s="20">
        <v>807</v>
      </c>
      <c r="CW337" s="20">
        <v>960</v>
      </c>
      <c r="CX337" s="20">
        <v>702</v>
      </c>
      <c r="CY337" s="20">
        <v>0.40899999999999997</v>
      </c>
      <c r="CZ337" s="20">
        <v>75</v>
      </c>
      <c r="DA337" s="20">
        <v>297</v>
      </c>
      <c r="DB337" s="20">
        <v>0.253</v>
      </c>
      <c r="DC337" s="20">
        <v>158</v>
      </c>
      <c r="DD337" s="20">
        <v>228</v>
      </c>
      <c r="DE337" s="20">
        <v>0.69299999999999995</v>
      </c>
      <c r="DF337" s="20">
        <v>144</v>
      </c>
      <c r="DG337" s="20">
        <v>12</v>
      </c>
      <c r="DH337" s="20">
        <v>441</v>
      </c>
      <c r="DI337" s="20">
        <v>36.75</v>
      </c>
      <c r="DJ337" s="20">
        <v>146</v>
      </c>
      <c r="DK337" s="20">
        <v>80</v>
      </c>
      <c r="DL337" s="20">
        <v>55</v>
      </c>
      <c r="DM337" s="20">
        <v>198</v>
      </c>
      <c r="DN337" s="20">
        <v>187</v>
      </c>
      <c r="DO337" s="20">
        <v>67.2</v>
      </c>
      <c r="DP337" s="20">
        <v>80</v>
      </c>
      <c r="DQ337" s="20">
        <v>-12.75</v>
      </c>
      <c r="DR337" s="20">
        <v>0.73699999999999999</v>
      </c>
      <c r="DS337" s="20">
        <v>16.5</v>
      </c>
      <c r="DT337" s="20">
        <v>0.40400000000000003</v>
      </c>
      <c r="DU337" s="20">
        <v>24.8</v>
      </c>
      <c r="DV337" s="20">
        <v>19</v>
      </c>
      <c r="DW337" s="20">
        <v>4.5999999999999996</v>
      </c>
      <c r="DX337" s="20">
        <v>6.666666666666667</v>
      </c>
      <c r="DY337" s="20">
        <v>15.6</v>
      </c>
      <c r="DZ337" s="20">
        <v>344</v>
      </c>
      <c r="EA337" s="20">
        <v>0.38600000000000001</v>
      </c>
      <c r="EB337" s="20">
        <v>0</v>
      </c>
      <c r="EC337" s="66">
        <v>352</v>
      </c>
      <c r="ED337" s="66">
        <v>308</v>
      </c>
      <c r="EE337" s="66">
        <v>359</v>
      </c>
      <c r="EF337" s="66">
        <v>340</v>
      </c>
      <c r="EG337" s="66">
        <v>333</v>
      </c>
      <c r="EH337" s="66">
        <v>282.8</v>
      </c>
      <c r="EI337" s="66">
        <v>343</v>
      </c>
      <c r="EJ337" s="66">
        <v>284</v>
      </c>
      <c r="EK337" s="20">
        <v>10531.2</v>
      </c>
      <c r="EL337" s="20">
        <v>10395</v>
      </c>
      <c r="EM337" s="20">
        <v>93.88666666666667</v>
      </c>
      <c r="EN337" s="20">
        <v>111.375</v>
      </c>
      <c r="EO337" s="20">
        <v>11.2959</v>
      </c>
      <c r="EP337" s="20">
        <v>119.306</v>
      </c>
      <c r="EQ337" s="21">
        <v>64</v>
      </c>
      <c r="ER337" s="21">
        <v>76</v>
      </c>
      <c r="ES337" s="61" t="s">
        <v>233</v>
      </c>
      <c r="ET337" s="61">
        <v>140</v>
      </c>
      <c r="EU337" s="61">
        <v>-12</v>
      </c>
    </row>
    <row r="338" spans="1:151" x14ac:dyDescent="0.45">
      <c r="A338" s="64">
        <v>44928</v>
      </c>
      <c r="B338" s="21" t="s">
        <v>366</v>
      </c>
      <c r="C338" s="21">
        <v>334</v>
      </c>
      <c r="D338" s="21" t="s">
        <v>69</v>
      </c>
      <c r="E338" s="21">
        <v>310</v>
      </c>
      <c r="F338" s="50" t="s">
        <v>558</v>
      </c>
      <c r="G338" t="s">
        <v>366</v>
      </c>
      <c r="H338" t="s">
        <v>69</v>
      </c>
      <c r="I338" t="s">
        <v>366</v>
      </c>
      <c r="J338" t="s">
        <v>69</v>
      </c>
      <c r="K338" t="s">
        <v>366</v>
      </c>
      <c r="L338" t="s">
        <v>69</v>
      </c>
      <c r="M338" t="s">
        <v>366</v>
      </c>
      <c r="N338" t="s">
        <v>69</v>
      </c>
      <c r="O338" t="s">
        <v>366</v>
      </c>
      <c r="P338" t="s">
        <v>69</v>
      </c>
      <c r="Q338" t="s">
        <v>366</v>
      </c>
      <c r="R338" t="s">
        <v>69</v>
      </c>
      <c r="S338" t="s">
        <v>13</v>
      </c>
      <c r="T338" t="s">
        <v>13</v>
      </c>
      <c r="U338">
        <v>13</v>
      </c>
      <c r="V338">
        <v>13</v>
      </c>
      <c r="W338" s="20">
        <v>0.46153846153846201</v>
      </c>
      <c r="X338" s="20">
        <v>-10.29</v>
      </c>
      <c r="Y338" s="20">
        <v>103</v>
      </c>
      <c r="Z338" s="20">
        <v>113.3</v>
      </c>
      <c r="AA338" s="20">
        <v>71.900000000000006</v>
      </c>
      <c r="AB338" s="20">
        <v>4.2000000000000003E-2</v>
      </c>
      <c r="AC338" s="20">
        <v>-7.59</v>
      </c>
      <c r="AD338" s="20">
        <v>99.3</v>
      </c>
      <c r="AE338" s="20">
        <v>106.8</v>
      </c>
      <c r="AF338" s="20">
        <v>-7.59</v>
      </c>
      <c r="AG338" s="20">
        <v>103.5</v>
      </c>
      <c r="AH338" s="20">
        <v>114</v>
      </c>
      <c r="AI338" s="20">
        <v>0.2472</v>
      </c>
      <c r="AJ338" s="20">
        <v>-5.8</v>
      </c>
      <c r="AK338" s="20">
        <v>-0.44615384615384612</v>
      </c>
      <c r="AL338" s="20">
        <v>1030</v>
      </c>
      <c r="AM338" s="20">
        <v>-9.74</v>
      </c>
      <c r="AN338" s="20">
        <v>-6.4</v>
      </c>
      <c r="AO338" s="20">
        <v>1023</v>
      </c>
      <c r="AP338" s="20">
        <v>1030</v>
      </c>
      <c r="AQ338" s="20">
        <v>827</v>
      </c>
      <c r="AR338" s="20">
        <v>0.41699999999999998</v>
      </c>
      <c r="AS338" s="20">
        <v>127</v>
      </c>
      <c r="AT338" s="20">
        <v>372</v>
      </c>
      <c r="AU338" s="20">
        <v>0.34100000000000003</v>
      </c>
      <c r="AV338" s="20">
        <v>206</v>
      </c>
      <c r="AW338" s="20">
        <v>295</v>
      </c>
      <c r="AX338" s="20">
        <v>0.69799999999999995</v>
      </c>
      <c r="AY338" s="20">
        <v>166</v>
      </c>
      <c r="AZ338" s="20">
        <v>12.76923076923077</v>
      </c>
      <c r="BA338" s="20">
        <v>528</v>
      </c>
      <c r="BB338" s="20">
        <v>40.615384615384613</v>
      </c>
      <c r="BC338" s="20">
        <v>188</v>
      </c>
      <c r="BD338" s="20">
        <v>63</v>
      </c>
      <c r="BE338" s="20">
        <v>67</v>
      </c>
      <c r="BF338" s="20">
        <v>151</v>
      </c>
      <c r="BG338" s="20">
        <v>247</v>
      </c>
      <c r="BH338" s="20">
        <v>78.7</v>
      </c>
      <c r="BI338" s="20">
        <v>79.230999999999995</v>
      </c>
      <c r="BJ338" s="20">
        <v>-0.53800000000000003</v>
      </c>
      <c r="BK338" s="20">
        <v>1.2450000000000001</v>
      </c>
      <c r="BL338" s="20">
        <v>11.615</v>
      </c>
      <c r="BM338" s="20">
        <v>0.41699999999999998</v>
      </c>
      <c r="BN338" s="20">
        <v>28.6</v>
      </c>
      <c r="BO338" s="20">
        <v>22.7</v>
      </c>
      <c r="BP338" s="20">
        <v>5.2</v>
      </c>
      <c r="BQ338" s="20">
        <v>4.8461538461538458</v>
      </c>
      <c r="BR338" s="20">
        <v>19</v>
      </c>
      <c r="BS338" s="20">
        <v>334</v>
      </c>
      <c r="BT338" s="20">
        <v>0.39600000000000002</v>
      </c>
      <c r="BU338" s="20">
        <v>0</v>
      </c>
      <c r="BV338" s="66">
        <v>289</v>
      </c>
      <c r="BW338" s="66">
        <v>298</v>
      </c>
      <c r="BX338" s="66">
        <v>298</v>
      </c>
      <c r="BY338" s="66">
        <v>289</v>
      </c>
      <c r="BZ338" s="66">
        <v>291</v>
      </c>
      <c r="CA338" s="66">
        <v>251.8</v>
      </c>
      <c r="CB338" s="66">
        <v>334</v>
      </c>
      <c r="CC338" s="66">
        <v>334</v>
      </c>
      <c r="CD338" s="20">
        <v>0.61538461538461497</v>
      </c>
      <c r="CE338" s="20">
        <v>-0.42</v>
      </c>
      <c r="CF338" s="20">
        <v>109.5</v>
      </c>
      <c r="CG338" s="20">
        <v>109.9</v>
      </c>
      <c r="CH338" s="20">
        <v>68.099999999999994</v>
      </c>
      <c r="CI338" s="20">
        <v>0.14399999999999999</v>
      </c>
      <c r="CJ338" s="20">
        <v>-1.19</v>
      </c>
      <c r="CK338" s="20">
        <v>104.1</v>
      </c>
      <c r="CL338" s="20">
        <v>105.3</v>
      </c>
      <c r="CM338" s="20">
        <v>-1.19</v>
      </c>
      <c r="CN338" s="20">
        <v>109.3</v>
      </c>
      <c r="CO338" s="20">
        <v>111.1</v>
      </c>
      <c r="CP338" s="63">
        <v>0.45269999999999999</v>
      </c>
      <c r="CQ338" s="20">
        <v>-2.7</v>
      </c>
      <c r="CR338" s="20">
        <v>-0.2076923076923077</v>
      </c>
      <c r="CS338" s="20">
        <v>1171</v>
      </c>
      <c r="CT338" s="20">
        <v>-2.34</v>
      </c>
      <c r="CU338" s="20">
        <v>-1.01</v>
      </c>
      <c r="CV338" s="20">
        <v>1007</v>
      </c>
      <c r="CW338" s="20">
        <v>987</v>
      </c>
      <c r="CX338" s="20">
        <v>785</v>
      </c>
      <c r="CY338" s="20">
        <v>0.441</v>
      </c>
      <c r="CZ338" s="20">
        <v>71</v>
      </c>
      <c r="DA338" s="20">
        <v>242</v>
      </c>
      <c r="DB338" s="20">
        <v>0.29299999999999998</v>
      </c>
      <c r="DC338" s="20">
        <v>244</v>
      </c>
      <c r="DD338" s="20">
        <v>328</v>
      </c>
      <c r="DE338" s="20">
        <v>0.74399999999999999</v>
      </c>
      <c r="DF338" s="20">
        <v>182</v>
      </c>
      <c r="DG338" s="20">
        <v>14</v>
      </c>
      <c r="DH338" s="20">
        <v>496</v>
      </c>
      <c r="DI338" s="20">
        <v>38.153846153846153</v>
      </c>
      <c r="DJ338" s="20">
        <v>167</v>
      </c>
      <c r="DK338" s="20">
        <v>97</v>
      </c>
      <c r="DL338" s="20">
        <v>60</v>
      </c>
      <c r="DM338" s="20">
        <v>147</v>
      </c>
      <c r="DN338" s="20">
        <v>200</v>
      </c>
      <c r="DO338" s="20">
        <v>77.5</v>
      </c>
      <c r="DP338" s="20">
        <v>75.923000000000002</v>
      </c>
      <c r="DQ338" s="20">
        <v>1.538</v>
      </c>
      <c r="DR338" s="20">
        <v>1.1359999999999999</v>
      </c>
      <c r="DS338" s="20">
        <v>11.308</v>
      </c>
      <c r="DT338" s="20">
        <v>0.66</v>
      </c>
      <c r="DU338" s="20">
        <v>18.600000000000001</v>
      </c>
      <c r="DV338" s="20">
        <v>25.2</v>
      </c>
      <c r="DW338" s="20">
        <v>4.5999999999999996</v>
      </c>
      <c r="DX338" s="20">
        <v>7.4615384615384617</v>
      </c>
      <c r="DY338" s="20">
        <v>15.4</v>
      </c>
      <c r="DZ338" s="20">
        <v>166</v>
      </c>
      <c r="EA338" s="20">
        <v>0.501</v>
      </c>
      <c r="EB338" s="20">
        <v>0</v>
      </c>
      <c r="EC338" s="66">
        <v>215</v>
      </c>
      <c r="ED338" s="66">
        <v>82</v>
      </c>
      <c r="EE338" s="66">
        <v>157</v>
      </c>
      <c r="EF338" s="66">
        <v>189</v>
      </c>
      <c r="EG338" s="66">
        <v>167</v>
      </c>
      <c r="EH338" s="66">
        <v>128</v>
      </c>
      <c r="EI338" s="66">
        <v>166</v>
      </c>
      <c r="EJ338" s="66">
        <v>61</v>
      </c>
      <c r="EK338" s="20">
        <v>11319.7</v>
      </c>
      <c r="EL338" s="20">
        <v>12406.35</v>
      </c>
      <c r="EM338" s="20">
        <v>86.665769230769229</v>
      </c>
      <c r="EN338" s="20">
        <v>54.80030769230769</v>
      </c>
      <c r="EO338" s="20">
        <v>14.135999999999999</v>
      </c>
      <c r="EP338" s="20">
        <v>139.6</v>
      </c>
      <c r="EQ338" s="21">
        <v>76</v>
      </c>
      <c r="ER338" s="21">
        <v>78</v>
      </c>
      <c r="ES338" s="61" t="s">
        <v>69</v>
      </c>
      <c r="ET338" s="61">
        <v>154</v>
      </c>
      <c r="EU338" s="61">
        <v>-2</v>
      </c>
    </row>
    <row r="339" spans="1:151" x14ac:dyDescent="0.45">
      <c r="A339" s="64">
        <v>44928</v>
      </c>
      <c r="B339" s="21" t="s">
        <v>341</v>
      </c>
      <c r="C339" s="21">
        <v>212</v>
      </c>
      <c r="D339" s="21" t="s">
        <v>158</v>
      </c>
      <c r="E339" s="21">
        <v>3</v>
      </c>
      <c r="F339" s="50" t="s">
        <v>558</v>
      </c>
      <c r="G339" t="s">
        <v>341</v>
      </c>
      <c r="H339" t="s">
        <v>158</v>
      </c>
      <c r="I339" t="s">
        <v>341</v>
      </c>
      <c r="J339" t="s">
        <v>158</v>
      </c>
      <c r="K339" t="s">
        <v>341</v>
      </c>
      <c r="L339" t="s">
        <v>158</v>
      </c>
      <c r="M339" t="s">
        <v>675</v>
      </c>
      <c r="N339" t="s">
        <v>158</v>
      </c>
      <c r="O339" t="s">
        <v>1382</v>
      </c>
      <c r="P339" t="s">
        <v>158</v>
      </c>
      <c r="Q339" t="s">
        <v>341</v>
      </c>
      <c r="R339" t="s">
        <v>158</v>
      </c>
      <c r="S339" t="s">
        <v>86</v>
      </c>
      <c r="T339" t="s">
        <v>86</v>
      </c>
      <c r="U339">
        <v>12</v>
      </c>
      <c r="V339">
        <v>12</v>
      </c>
      <c r="W339" s="20">
        <v>0.5</v>
      </c>
      <c r="X339" s="20">
        <v>-4.24</v>
      </c>
      <c r="Y339" s="20">
        <v>104.7</v>
      </c>
      <c r="Z339" s="20">
        <v>109</v>
      </c>
      <c r="AA339" s="20">
        <v>72.599999999999994</v>
      </c>
      <c r="AB339" s="20">
        <v>9.9000000000000005E-2</v>
      </c>
      <c r="AC339" s="20">
        <v>6.35</v>
      </c>
      <c r="AD339" s="20">
        <v>108.9</v>
      </c>
      <c r="AE339" s="20">
        <v>102.6</v>
      </c>
      <c r="AF339" s="20">
        <v>6.35</v>
      </c>
      <c r="AG339" s="20">
        <v>106</v>
      </c>
      <c r="AH339" s="20">
        <v>106.9</v>
      </c>
      <c r="AI339" s="20">
        <v>0.47570000000000001</v>
      </c>
      <c r="AJ339" s="20">
        <v>-2.8</v>
      </c>
      <c r="AK339" s="20">
        <v>-0.23333333333333331</v>
      </c>
      <c r="AL339" s="20">
        <v>1154</v>
      </c>
      <c r="AM339" s="20">
        <v>-2.58</v>
      </c>
      <c r="AN339" s="20">
        <v>5.22</v>
      </c>
      <c r="AO339" s="20">
        <v>959</v>
      </c>
      <c r="AP339" s="20">
        <v>941</v>
      </c>
      <c r="AQ339" s="20">
        <v>711</v>
      </c>
      <c r="AR339" s="20">
        <v>0.47699999999999998</v>
      </c>
      <c r="AS339" s="20">
        <v>91</v>
      </c>
      <c r="AT339" s="20">
        <v>260</v>
      </c>
      <c r="AU339" s="20">
        <v>0.35</v>
      </c>
      <c r="AV339" s="20">
        <v>190</v>
      </c>
      <c r="AW339" s="20">
        <v>293</v>
      </c>
      <c r="AX339" s="20">
        <v>0.64800000000000002</v>
      </c>
      <c r="AY339" s="20">
        <v>119</v>
      </c>
      <c r="AZ339" s="20">
        <v>9.9166666666666661</v>
      </c>
      <c r="BA339" s="20">
        <v>452</v>
      </c>
      <c r="BB339" s="20">
        <v>37.666666666666664</v>
      </c>
      <c r="BC339" s="20">
        <v>138</v>
      </c>
      <c r="BD339" s="20">
        <v>79</v>
      </c>
      <c r="BE339" s="20">
        <v>70</v>
      </c>
      <c r="BF339" s="20">
        <v>157</v>
      </c>
      <c r="BG339" s="20">
        <v>200</v>
      </c>
      <c r="BH339" s="20">
        <v>79.900000000000006</v>
      </c>
      <c r="BI339" s="20">
        <v>78.417000000000002</v>
      </c>
      <c r="BJ339" s="20">
        <v>1.5</v>
      </c>
      <c r="BK339" s="20">
        <v>0.879</v>
      </c>
      <c r="BL339" s="20">
        <v>13.083</v>
      </c>
      <c r="BM339" s="20">
        <v>0.503</v>
      </c>
      <c r="BN339" s="20">
        <v>21.7</v>
      </c>
      <c r="BO339" s="20">
        <v>24.4</v>
      </c>
      <c r="BP339" s="20">
        <v>5.8</v>
      </c>
      <c r="BQ339" s="20">
        <v>6.583333333333333</v>
      </c>
      <c r="BR339" s="20">
        <v>16.7</v>
      </c>
      <c r="BS339" s="20">
        <v>115</v>
      </c>
      <c r="BT339" s="20">
        <v>0.53700000000000003</v>
      </c>
      <c r="BU339" s="20">
        <v>1</v>
      </c>
      <c r="BV339" s="66">
        <v>199</v>
      </c>
      <c r="BW339" s="66">
        <v>246</v>
      </c>
      <c r="BX339" s="66">
        <v>153</v>
      </c>
      <c r="BY339" s="66">
        <v>220</v>
      </c>
      <c r="BZ339" s="66">
        <v>228</v>
      </c>
      <c r="CA339" s="66">
        <v>167.3</v>
      </c>
      <c r="CB339" s="66">
        <v>117</v>
      </c>
      <c r="CC339" s="66">
        <v>212</v>
      </c>
      <c r="CD339" s="20">
        <v>0.66666666666666696</v>
      </c>
      <c r="CE339" s="20">
        <v>5.51</v>
      </c>
      <c r="CF339" s="20">
        <v>107.1</v>
      </c>
      <c r="CG339" s="20">
        <v>101.6</v>
      </c>
      <c r="CH339" s="20">
        <v>67.2</v>
      </c>
      <c r="CI339" s="20">
        <v>0.02</v>
      </c>
      <c r="CJ339" s="20">
        <v>2.56</v>
      </c>
      <c r="CK339" s="20">
        <v>105.5</v>
      </c>
      <c r="CL339" s="20">
        <v>102.9</v>
      </c>
      <c r="CM339" s="20">
        <v>2.56</v>
      </c>
      <c r="CN339" s="20">
        <v>105.1</v>
      </c>
      <c r="CO339" s="20">
        <v>102.4</v>
      </c>
      <c r="CP339" s="63">
        <v>0.5756</v>
      </c>
      <c r="CQ339" s="20">
        <v>-1.7</v>
      </c>
      <c r="CR339" s="20">
        <v>-0.14166666666666666</v>
      </c>
      <c r="CS339" s="20">
        <v>1218</v>
      </c>
      <c r="CT339" s="20">
        <v>3.77</v>
      </c>
      <c r="CU339" s="20">
        <v>1.37</v>
      </c>
      <c r="CV339" s="20">
        <v>922</v>
      </c>
      <c r="CW339" s="20">
        <v>797</v>
      </c>
      <c r="CX339" s="20">
        <v>687</v>
      </c>
      <c r="CY339" s="20">
        <v>0.47</v>
      </c>
      <c r="CZ339" s="20">
        <v>112</v>
      </c>
      <c r="DA339" s="20">
        <v>314</v>
      </c>
      <c r="DB339" s="20">
        <v>0.35699999999999998</v>
      </c>
      <c r="DC339" s="20">
        <v>164</v>
      </c>
      <c r="DD339" s="20">
        <v>229</v>
      </c>
      <c r="DE339" s="20">
        <v>0.71599999999999997</v>
      </c>
      <c r="DF339" s="20">
        <v>130</v>
      </c>
      <c r="DG339" s="20">
        <v>10.833333333333334</v>
      </c>
      <c r="DH339" s="20">
        <v>438</v>
      </c>
      <c r="DI339" s="20">
        <v>36.5</v>
      </c>
      <c r="DJ339" s="20">
        <v>183</v>
      </c>
      <c r="DK339" s="20">
        <v>75</v>
      </c>
      <c r="DL339" s="20">
        <v>31</v>
      </c>
      <c r="DM339" s="20">
        <v>158</v>
      </c>
      <c r="DN339" s="20">
        <v>183</v>
      </c>
      <c r="DO339" s="20">
        <v>76.8</v>
      </c>
      <c r="DP339" s="20">
        <v>66.417000000000002</v>
      </c>
      <c r="DQ339" s="20">
        <v>10.417</v>
      </c>
      <c r="DR339" s="20">
        <v>1.1579999999999999</v>
      </c>
      <c r="DS339" s="20">
        <v>13.167</v>
      </c>
      <c r="DT339" s="20">
        <v>0.47499999999999998</v>
      </c>
      <c r="DU339" s="20">
        <v>26.2</v>
      </c>
      <c r="DV339" s="20">
        <v>19.100000000000001</v>
      </c>
      <c r="DW339" s="20">
        <v>2.6</v>
      </c>
      <c r="DX339" s="20">
        <v>6.25</v>
      </c>
      <c r="DY339" s="20">
        <v>15.2</v>
      </c>
      <c r="DZ339" s="20">
        <v>105</v>
      </c>
      <c r="EA339" s="20">
        <v>0.54300000000000004</v>
      </c>
      <c r="EB339" s="20">
        <v>0</v>
      </c>
      <c r="EC339" s="66">
        <v>122</v>
      </c>
      <c r="ED339" s="66">
        <v>107</v>
      </c>
      <c r="EE339" s="66">
        <v>109</v>
      </c>
      <c r="EF339" s="66">
        <v>100</v>
      </c>
      <c r="EG339" s="66">
        <v>111</v>
      </c>
      <c r="EH339" s="66">
        <v>91.2</v>
      </c>
      <c r="EI339" s="66">
        <v>103</v>
      </c>
      <c r="EJ339" s="66">
        <v>63</v>
      </c>
      <c r="EK339" s="20">
        <v>10637.52</v>
      </c>
      <c r="EL339" s="20">
        <v>11673.9</v>
      </c>
      <c r="EM339" s="20">
        <v>81.768749999999997</v>
      </c>
      <c r="EN339" s="20">
        <v>86.682749999999999</v>
      </c>
      <c r="EO339" s="20">
        <v>11.957199999999998</v>
      </c>
      <c r="EP339" s="20">
        <v>118.584</v>
      </c>
      <c r="EQ339" s="21">
        <v>73</v>
      </c>
      <c r="ER339" s="21">
        <v>63</v>
      </c>
      <c r="ES339" s="61" t="s">
        <v>341</v>
      </c>
      <c r="ET339" s="61">
        <v>136</v>
      </c>
      <c r="EU339" s="61">
        <v>10</v>
      </c>
    </row>
    <row r="340" spans="1:151" x14ac:dyDescent="0.45">
      <c r="A340" s="64">
        <v>44928</v>
      </c>
      <c r="B340" s="21" t="s">
        <v>132</v>
      </c>
      <c r="C340" s="21">
        <v>49</v>
      </c>
      <c r="D340" s="21" t="s">
        <v>189</v>
      </c>
      <c r="E340" s="21">
        <v>267</v>
      </c>
      <c r="F340" s="50" t="s">
        <v>558</v>
      </c>
      <c r="G340" t="s">
        <v>132</v>
      </c>
      <c r="H340" t="s">
        <v>189</v>
      </c>
      <c r="I340" t="s">
        <v>132</v>
      </c>
      <c r="J340" t="s">
        <v>189</v>
      </c>
      <c r="K340" t="s">
        <v>132</v>
      </c>
      <c r="L340" t="s">
        <v>1335</v>
      </c>
      <c r="M340" t="s">
        <v>132</v>
      </c>
      <c r="N340" t="s">
        <v>667</v>
      </c>
      <c r="O340" t="s">
        <v>132</v>
      </c>
      <c r="P340" t="s">
        <v>189</v>
      </c>
      <c r="Q340" t="s">
        <v>132</v>
      </c>
      <c r="R340" t="s">
        <v>189</v>
      </c>
      <c r="S340" t="s">
        <v>13</v>
      </c>
      <c r="T340" t="s">
        <v>13</v>
      </c>
      <c r="U340">
        <v>12</v>
      </c>
      <c r="V340">
        <v>13</v>
      </c>
      <c r="W340" s="20">
        <v>0.5</v>
      </c>
      <c r="X340" s="20">
        <v>3.26</v>
      </c>
      <c r="Y340" s="20">
        <v>103.9</v>
      </c>
      <c r="Z340" s="20">
        <v>100.7</v>
      </c>
      <c r="AA340" s="20">
        <v>65.5</v>
      </c>
      <c r="AB340" s="20">
        <v>-0.08</v>
      </c>
      <c r="AC340" s="20">
        <v>2.46</v>
      </c>
      <c r="AD340" s="20">
        <v>106.2</v>
      </c>
      <c r="AE340" s="20">
        <v>103.8</v>
      </c>
      <c r="AF340" s="20">
        <v>2.46</v>
      </c>
      <c r="AG340" s="20">
        <v>104.2</v>
      </c>
      <c r="AH340" s="20">
        <v>99.6</v>
      </c>
      <c r="AI340" s="20">
        <v>0.62660000000000005</v>
      </c>
      <c r="AJ340" s="20">
        <v>-3.2</v>
      </c>
      <c r="AK340" s="20">
        <v>-0.26666666666666666</v>
      </c>
      <c r="AL340" s="20">
        <v>1185</v>
      </c>
      <c r="AM340" s="20">
        <v>4.7699999999999996</v>
      </c>
      <c r="AN340" s="20">
        <v>3.41</v>
      </c>
      <c r="AO340" s="20">
        <v>824</v>
      </c>
      <c r="AP340" s="20">
        <v>762</v>
      </c>
      <c r="AQ340" s="20">
        <v>655</v>
      </c>
      <c r="AR340" s="20">
        <v>0.46300000000000002</v>
      </c>
      <c r="AS340" s="20">
        <v>77</v>
      </c>
      <c r="AT340" s="20">
        <v>243</v>
      </c>
      <c r="AU340" s="20">
        <v>0.317</v>
      </c>
      <c r="AV340" s="20">
        <v>141</v>
      </c>
      <c r="AW340" s="20">
        <v>185</v>
      </c>
      <c r="AX340" s="20">
        <v>0.76200000000000001</v>
      </c>
      <c r="AY340" s="20">
        <v>91</v>
      </c>
      <c r="AZ340" s="20">
        <v>7.583333333333333</v>
      </c>
      <c r="BA340" s="20">
        <v>385</v>
      </c>
      <c r="BB340" s="20">
        <v>32.083333333333336</v>
      </c>
      <c r="BC340" s="20">
        <v>168</v>
      </c>
      <c r="BD340" s="20">
        <v>77</v>
      </c>
      <c r="BE340" s="20">
        <v>41</v>
      </c>
      <c r="BF340" s="20">
        <v>116</v>
      </c>
      <c r="BG340" s="20">
        <v>181</v>
      </c>
      <c r="BH340" s="20">
        <v>68.7</v>
      </c>
      <c r="BI340" s="20">
        <v>63.5</v>
      </c>
      <c r="BJ340" s="20">
        <v>5.1669999999999998</v>
      </c>
      <c r="BK340" s="20">
        <v>1.448</v>
      </c>
      <c r="BL340" s="20">
        <v>9.6669999999999998</v>
      </c>
      <c r="BM340" s="20">
        <v>0.66400000000000003</v>
      </c>
      <c r="BN340" s="20">
        <v>20.2</v>
      </c>
      <c r="BO340" s="20">
        <v>15.4</v>
      </c>
      <c r="BP340" s="20">
        <v>3.4</v>
      </c>
      <c r="BQ340" s="20">
        <v>6.416666666666667</v>
      </c>
      <c r="BR340" s="20">
        <v>15.1</v>
      </c>
      <c r="BS340" s="20">
        <v>141</v>
      </c>
      <c r="BT340" s="20">
        <v>0.51900000000000002</v>
      </c>
      <c r="BU340" s="20">
        <v>-1</v>
      </c>
      <c r="BV340" s="66">
        <v>112</v>
      </c>
      <c r="BW340" s="66">
        <v>150</v>
      </c>
      <c r="BX340" s="66">
        <v>161</v>
      </c>
      <c r="BY340" s="66">
        <v>121</v>
      </c>
      <c r="BZ340" s="66">
        <v>127</v>
      </c>
      <c r="CA340" s="66">
        <v>113.3</v>
      </c>
      <c r="CB340" s="66">
        <v>141</v>
      </c>
      <c r="CC340" s="66">
        <v>160</v>
      </c>
      <c r="CD340" s="20">
        <v>0.69230769230769196</v>
      </c>
      <c r="CE340" s="20">
        <v>13.44</v>
      </c>
      <c r="CF340" s="20">
        <v>108.6</v>
      </c>
      <c r="CG340" s="20">
        <v>95.2</v>
      </c>
      <c r="CH340" s="20">
        <v>68.7</v>
      </c>
      <c r="CI340" s="20">
        <v>-0.10299999999999999</v>
      </c>
      <c r="CJ340" s="20">
        <v>-0.93</v>
      </c>
      <c r="CK340" s="20">
        <v>103.8</v>
      </c>
      <c r="CL340" s="20">
        <v>104.8</v>
      </c>
      <c r="CM340" s="20">
        <v>-0.93</v>
      </c>
      <c r="CN340" s="20">
        <v>107.9</v>
      </c>
      <c r="CO340" s="20">
        <v>94.5</v>
      </c>
      <c r="CP340" s="63">
        <v>0.82069999999999999</v>
      </c>
      <c r="CQ340" s="20">
        <v>-1.3</v>
      </c>
      <c r="CR340" s="20">
        <v>-0.1</v>
      </c>
      <c r="CS340" s="20">
        <v>1287</v>
      </c>
      <c r="CT340" s="20">
        <v>13.98</v>
      </c>
      <c r="CU340" s="20">
        <v>0.23</v>
      </c>
      <c r="CV340" s="20">
        <v>993</v>
      </c>
      <c r="CW340" s="20">
        <v>809</v>
      </c>
      <c r="CX340" s="20">
        <v>796</v>
      </c>
      <c r="CY340" s="20">
        <v>0.46700000000000003</v>
      </c>
      <c r="CZ340" s="20">
        <v>102</v>
      </c>
      <c r="DA340" s="20">
        <v>278</v>
      </c>
      <c r="DB340" s="20">
        <v>0.36699999999999999</v>
      </c>
      <c r="DC340" s="20">
        <v>147</v>
      </c>
      <c r="DD340" s="20">
        <v>222</v>
      </c>
      <c r="DE340" s="20">
        <v>0.66200000000000003</v>
      </c>
      <c r="DF340" s="20">
        <v>170</v>
      </c>
      <c r="DG340" s="20">
        <v>13.076923076923077</v>
      </c>
      <c r="DH340" s="20">
        <v>525</v>
      </c>
      <c r="DI340" s="20">
        <v>40.384615384615387</v>
      </c>
      <c r="DJ340" s="20">
        <v>210</v>
      </c>
      <c r="DK340" s="20">
        <v>110</v>
      </c>
      <c r="DL340" s="20">
        <v>63</v>
      </c>
      <c r="DM340" s="20">
        <v>161</v>
      </c>
      <c r="DN340" s="20">
        <v>217</v>
      </c>
      <c r="DO340" s="20">
        <v>76.400000000000006</v>
      </c>
      <c r="DP340" s="20">
        <v>62.231000000000002</v>
      </c>
      <c r="DQ340" s="20">
        <v>14.154</v>
      </c>
      <c r="DR340" s="20">
        <v>1.304</v>
      </c>
      <c r="DS340" s="20">
        <v>12.385</v>
      </c>
      <c r="DT340" s="20">
        <v>0.68300000000000005</v>
      </c>
      <c r="DU340" s="20">
        <v>21.4</v>
      </c>
      <c r="DV340" s="20">
        <v>17.100000000000001</v>
      </c>
      <c r="DW340" s="20">
        <v>4.8</v>
      </c>
      <c r="DX340" s="20">
        <v>8.4615384615384617</v>
      </c>
      <c r="DY340" s="20">
        <v>16.7</v>
      </c>
      <c r="DZ340" s="20">
        <v>140</v>
      </c>
      <c r="EA340" s="20">
        <v>0.52</v>
      </c>
      <c r="EB340" s="20">
        <v>-3</v>
      </c>
      <c r="EC340" s="66">
        <v>47</v>
      </c>
      <c r="ED340" s="66">
        <v>143</v>
      </c>
      <c r="EE340" s="66">
        <v>91</v>
      </c>
      <c r="EF340" s="66">
        <v>68</v>
      </c>
      <c r="EG340" s="66">
        <v>50</v>
      </c>
      <c r="EH340" s="66">
        <v>76</v>
      </c>
      <c r="EI340" s="66">
        <v>140</v>
      </c>
      <c r="EJ340" s="66">
        <v>121</v>
      </c>
      <c r="EK340" s="20">
        <v>9891.2800000000007</v>
      </c>
      <c r="EL340" s="20">
        <v>10936.02</v>
      </c>
      <c r="EM340" s="20">
        <v>81.797692307692301</v>
      </c>
      <c r="EN340" s="20">
        <v>79.470416666666665</v>
      </c>
      <c r="EO340" s="20">
        <v>9.9962</v>
      </c>
      <c r="EP340" s="20">
        <v>165.35400000000001</v>
      </c>
      <c r="EQ340" s="21">
        <v>66</v>
      </c>
      <c r="ER340" s="21">
        <v>54</v>
      </c>
      <c r="ES340" s="61" t="s">
        <v>132</v>
      </c>
      <c r="ET340" s="61">
        <v>120</v>
      </c>
      <c r="EU340" s="61">
        <v>12</v>
      </c>
    </row>
    <row r="341" spans="1:151" x14ac:dyDescent="0.45">
      <c r="A341" s="64">
        <v>44928</v>
      </c>
      <c r="B341" s="21" t="s">
        <v>169</v>
      </c>
      <c r="C341" s="21">
        <v>359</v>
      </c>
      <c r="D341" s="21" t="s">
        <v>179</v>
      </c>
      <c r="E341" s="21">
        <v>261</v>
      </c>
      <c r="F341" s="50" t="s">
        <v>558</v>
      </c>
      <c r="G341" t="s">
        <v>169</v>
      </c>
      <c r="H341" t="s">
        <v>179</v>
      </c>
      <c r="I341" t="s">
        <v>169</v>
      </c>
      <c r="J341" t="s">
        <v>179</v>
      </c>
      <c r="K341" t="s">
        <v>169</v>
      </c>
      <c r="L341" t="s">
        <v>436</v>
      </c>
      <c r="M341" t="s">
        <v>169</v>
      </c>
      <c r="N341" t="s">
        <v>622</v>
      </c>
      <c r="O341" t="s">
        <v>169</v>
      </c>
      <c r="P341" t="s">
        <v>179</v>
      </c>
      <c r="Q341" t="s">
        <v>169</v>
      </c>
      <c r="R341" t="s">
        <v>436</v>
      </c>
      <c r="S341" t="s">
        <v>47</v>
      </c>
      <c r="T341" t="s">
        <v>47</v>
      </c>
      <c r="U341">
        <v>13</v>
      </c>
      <c r="V341">
        <v>13</v>
      </c>
      <c r="W341" s="20">
        <v>0.53846153846153799</v>
      </c>
      <c r="X341" s="20">
        <v>-2.59</v>
      </c>
      <c r="Y341" s="20">
        <v>103.7</v>
      </c>
      <c r="Z341" s="20">
        <v>106.3</v>
      </c>
      <c r="AA341" s="20">
        <v>69.7</v>
      </c>
      <c r="AB341" s="20">
        <v>7.2999999999999995E-2</v>
      </c>
      <c r="AC341" s="20">
        <v>2.8</v>
      </c>
      <c r="AD341" s="20">
        <v>105.6</v>
      </c>
      <c r="AE341" s="20">
        <v>102.8</v>
      </c>
      <c r="AF341" s="20">
        <v>2.8</v>
      </c>
      <c r="AG341" s="20">
        <v>104.8</v>
      </c>
      <c r="AH341" s="20">
        <v>105.7</v>
      </c>
      <c r="AI341" s="20">
        <v>0.47589999999999999</v>
      </c>
      <c r="AJ341" s="20">
        <v>-3.1</v>
      </c>
      <c r="AK341" s="20">
        <v>-0.23846153846153847</v>
      </c>
      <c r="AL341" s="20">
        <v>1158</v>
      </c>
      <c r="AM341" s="20">
        <v>-1.38</v>
      </c>
      <c r="AN341" s="20">
        <v>2.72</v>
      </c>
      <c r="AO341" s="20">
        <v>973</v>
      </c>
      <c r="AP341" s="20">
        <v>949</v>
      </c>
      <c r="AQ341" s="20">
        <v>708</v>
      </c>
      <c r="AR341" s="20">
        <v>0.46</v>
      </c>
      <c r="AS341" s="20">
        <v>98</v>
      </c>
      <c r="AT341" s="20">
        <v>240</v>
      </c>
      <c r="AU341" s="20">
        <v>0.40799999999999997</v>
      </c>
      <c r="AV341" s="20">
        <v>223</v>
      </c>
      <c r="AW341" s="20">
        <v>300</v>
      </c>
      <c r="AX341" s="20">
        <v>0.74299999999999999</v>
      </c>
      <c r="AY341" s="20">
        <v>134</v>
      </c>
      <c r="AZ341" s="20">
        <v>10.307692307692308</v>
      </c>
      <c r="BA341" s="20">
        <v>442</v>
      </c>
      <c r="BB341" s="20">
        <v>34</v>
      </c>
      <c r="BC341" s="20">
        <v>158</v>
      </c>
      <c r="BD341" s="20">
        <v>79</v>
      </c>
      <c r="BE341" s="20">
        <v>42</v>
      </c>
      <c r="BF341" s="20">
        <v>198</v>
      </c>
      <c r="BG341" s="20">
        <v>207</v>
      </c>
      <c r="BH341" s="20">
        <v>74.8</v>
      </c>
      <c r="BI341" s="20">
        <v>73</v>
      </c>
      <c r="BJ341" s="20">
        <v>1.8460000000000001</v>
      </c>
      <c r="BK341" s="20">
        <v>0.79800000000000004</v>
      </c>
      <c r="BL341" s="20">
        <v>15.231</v>
      </c>
      <c r="BM341" s="20">
        <v>0.39900000000000002</v>
      </c>
      <c r="BN341" s="20">
        <v>18.5</v>
      </c>
      <c r="BO341" s="20">
        <v>23.1</v>
      </c>
      <c r="BP341" s="20">
        <v>3.2</v>
      </c>
      <c r="BQ341" s="20">
        <v>6.0769230769230766</v>
      </c>
      <c r="BR341" s="20">
        <v>15.9</v>
      </c>
      <c r="BS341" s="20">
        <v>157</v>
      </c>
      <c r="BT341" s="20">
        <v>0.50800000000000001</v>
      </c>
      <c r="BU341" s="20">
        <v>-1</v>
      </c>
      <c r="BV341" s="66">
        <v>183</v>
      </c>
      <c r="BW341" s="66">
        <v>195</v>
      </c>
      <c r="BX341" s="66">
        <v>191</v>
      </c>
      <c r="BY341" s="66">
        <v>279</v>
      </c>
      <c r="BZ341" s="66">
        <v>200</v>
      </c>
      <c r="CA341" s="66">
        <v>174</v>
      </c>
      <c r="CB341" s="66">
        <v>155</v>
      </c>
      <c r="CC341" s="66">
        <v>196</v>
      </c>
      <c r="CD341" s="20">
        <v>0.53846153846153799</v>
      </c>
      <c r="CE341" s="20">
        <v>-0.8</v>
      </c>
      <c r="CF341" s="20">
        <v>104.7</v>
      </c>
      <c r="CG341" s="20">
        <v>105.5</v>
      </c>
      <c r="CH341" s="20">
        <v>67.099999999999994</v>
      </c>
      <c r="CI341" s="20">
        <v>-3.6999999999999998E-2</v>
      </c>
      <c r="CJ341" s="20">
        <v>-2.86</v>
      </c>
      <c r="CK341" s="20">
        <v>103.1</v>
      </c>
      <c r="CL341" s="20">
        <v>106</v>
      </c>
      <c r="CM341" s="20">
        <v>-2.86</v>
      </c>
      <c r="CN341" s="20">
        <v>105</v>
      </c>
      <c r="CO341" s="20">
        <v>104.3</v>
      </c>
      <c r="CP341" s="63">
        <v>0.51980000000000004</v>
      </c>
      <c r="CQ341" s="20">
        <v>-3.9</v>
      </c>
      <c r="CR341" s="20">
        <v>-0.3</v>
      </c>
      <c r="CS341" s="20">
        <v>1160</v>
      </c>
      <c r="CT341" s="20">
        <v>-1.53</v>
      </c>
      <c r="CU341" s="20">
        <v>-2.78</v>
      </c>
      <c r="CV341" s="20">
        <v>984</v>
      </c>
      <c r="CW341" s="20">
        <v>924</v>
      </c>
      <c r="CX341" s="20">
        <v>770</v>
      </c>
      <c r="CY341" s="20">
        <v>0.47099999999999997</v>
      </c>
      <c r="CZ341" s="20">
        <v>115</v>
      </c>
      <c r="DA341" s="20">
        <v>327</v>
      </c>
      <c r="DB341" s="20">
        <v>0.35199999999999998</v>
      </c>
      <c r="DC341" s="20">
        <v>143</v>
      </c>
      <c r="DD341" s="20">
        <v>212</v>
      </c>
      <c r="DE341" s="20">
        <v>0.67500000000000004</v>
      </c>
      <c r="DF341" s="20">
        <v>109</v>
      </c>
      <c r="DG341" s="20">
        <v>8.384615384615385</v>
      </c>
      <c r="DH341" s="20">
        <v>437</v>
      </c>
      <c r="DI341" s="20">
        <v>33.615384615384613</v>
      </c>
      <c r="DJ341" s="20">
        <v>189</v>
      </c>
      <c r="DK341" s="20">
        <v>80</v>
      </c>
      <c r="DL341" s="20">
        <v>49</v>
      </c>
      <c r="DM341" s="20">
        <v>139</v>
      </c>
      <c r="DN341" s="20">
        <v>217</v>
      </c>
      <c r="DO341" s="20">
        <v>75.7</v>
      </c>
      <c r="DP341" s="20">
        <v>71.076999999999998</v>
      </c>
      <c r="DQ341" s="20">
        <v>4.6150000000000002</v>
      </c>
      <c r="DR341" s="20">
        <v>1.36</v>
      </c>
      <c r="DS341" s="20">
        <v>10.692</v>
      </c>
      <c r="DT341" s="20">
        <v>0.57599999999999996</v>
      </c>
      <c r="DU341" s="20">
        <v>25.2</v>
      </c>
      <c r="DV341" s="20">
        <v>16.3</v>
      </c>
      <c r="DW341" s="20">
        <v>3.8</v>
      </c>
      <c r="DX341" s="20">
        <v>6.1538461538461542</v>
      </c>
      <c r="DY341" s="20">
        <v>16.7</v>
      </c>
      <c r="DZ341" s="20">
        <v>273</v>
      </c>
      <c r="EA341" s="20">
        <v>0.44700000000000001</v>
      </c>
      <c r="EB341" s="20">
        <v>-4</v>
      </c>
      <c r="EC341" s="66">
        <v>169</v>
      </c>
      <c r="ED341" s="66">
        <v>160</v>
      </c>
      <c r="EE341" s="66">
        <v>214</v>
      </c>
      <c r="EF341" s="66">
        <v>158</v>
      </c>
      <c r="EG341" s="66">
        <v>171</v>
      </c>
      <c r="EH341" s="66">
        <v>152.19999999999999</v>
      </c>
      <c r="EI341" s="66">
        <v>274</v>
      </c>
      <c r="EJ341" s="66">
        <v>215</v>
      </c>
      <c r="EK341" s="20">
        <v>10940.35</v>
      </c>
      <c r="EL341" s="20">
        <v>11129.61</v>
      </c>
      <c r="EM341" s="20">
        <v>93.729230769230767</v>
      </c>
      <c r="EN341" s="20">
        <v>64.97446153846154</v>
      </c>
      <c r="EO341" s="20">
        <v>10.732500000000002</v>
      </c>
      <c r="EP341" s="20">
        <v>161.23099999999999</v>
      </c>
      <c r="EQ341" s="21">
        <v>75</v>
      </c>
      <c r="ER341" s="21">
        <v>73</v>
      </c>
      <c r="ES341" s="61" t="s">
        <v>169</v>
      </c>
      <c r="ET341" s="61">
        <v>148</v>
      </c>
      <c r="EU341" s="61">
        <v>2</v>
      </c>
    </row>
    <row r="342" spans="1:151" x14ac:dyDescent="0.45">
      <c r="A342" s="64">
        <v>44928</v>
      </c>
      <c r="B342" s="21" t="s">
        <v>213</v>
      </c>
      <c r="C342" s="21">
        <v>108</v>
      </c>
      <c r="D342" s="21" t="s">
        <v>377</v>
      </c>
      <c r="E342" s="21">
        <v>7</v>
      </c>
      <c r="F342" s="50" t="s">
        <v>558</v>
      </c>
      <c r="G342" t="s">
        <v>213</v>
      </c>
      <c r="H342" t="s">
        <v>377</v>
      </c>
      <c r="I342" t="s">
        <v>213</v>
      </c>
      <c r="J342" t="s">
        <v>377</v>
      </c>
      <c r="K342" t="s">
        <v>213</v>
      </c>
      <c r="L342" t="s">
        <v>1311</v>
      </c>
      <c r="M342" t="s">
        <v>213</v>
      </c>
      <c r="N342" t="s">
        <v>377</v>
      </c>
      <c r="O342" t="s">
        <v>213</v>
      </c>
      <c r="P342" t="s">
        <v>377</v>
      </c>
      <c r="Q342" t="s">
        <v>213</v>
      </c>
      <c r="R342" t="s">
        <v>377</v>
      </c>
      <c r="S342" t="s">
        <v>108</v>
      </c>
      <c r="T342" t="s">
        <v>149</v>
      </c>
      <c r="U342">
        <v>12</v>
      </c>
      <c r="V342">
        <v>14</v>
      </c>
      <c r="W342" s="20">
        <v>0.66666666666666696</v>
      </c>
      <c r="X342" s="20">
        <v>-1.96</v>
      </c>
      <c r="Y342" s="20">
        <v>103</v>
      </c>
      <c r="Z342" s="20">
        <v>105</v>
      </c>
      <c r="AA342" s="20">
        <v>69.5</v>
      </c>
      <c r="AB342" s="20">
        <v>0.111</v>
      </c>
      <c r="AC342" s="20">
        <v>-1.03</v>
      </c>
      <c r="AD342" s="20">
        <v>104.5</v>
      </c>
      <c r="AE342" s="20">
        <v>105.6</v>
      </c>
      <c r="AF342" s="20">
        <v>-1.03</v>
      </c>
      <c r="AG342" s="20">
        <v>102.9</v>
      </c>
      <c r="AH342" s="20">
        <v>103.2</v>
      </c>
      <c r="AI342" s="20">
        <v>0.49120000000000003</v>
      </c>
      <c r="AJ342" s="20">
        <v>-1.8</v>
      </c>
      <c r="AK342" s="20">
        <v>-0.15</v>
      </c>
      <c r="AL342" s="20">
        <v>1202</v>
      </c>
      <c r="AM342" s="20">
        <v>-1.37</v>
      </c>
      <c r="AN342" s="20">
        <v>-1.92</v>
      </c>
      <c r="AO342" s="20">
        <v>878</v>
      </c>
      <c r="AP342" s="20">
        <v>844</v>
      </c>
      <c r="AQ342" s="20">
        <v>679</v>
      </c>
      <c r="AR342" s="20">
        <v>0.44900000000000001</v>
      </c>
      <c r="AS342" s="20">
        <v>100</v>
      </c>
      <c r="AT342" s="20">
        <v>269</v>
      </c>
      <c r="AU342" s="20">
        <v>0.372</v>
      </c>
      <c r="AV342" s="20">
        <v>168</v>
      </c>
      <c r="AW342" s="20">
        <v>233</v>
      </c>
      <c r="AX342" s="20">
        <v>0.72099999999999997</v>
      </c>
      <c r="AY342" s="20">
        <v>103</v>
      </c>
      <c r="AZ342" s="20">
        <v>8.5833333333333339</v>
      </c>
      <c r="BA342" s="20">
        <v>435</v>
      </c>
      <c r="BB342" s="20">
        <v>36.25</v>
      </c>
      <c r="BC342" s="20">
        <v>167</v>
      </c>
      <c r="BD342" s="20">
        <v>60</v>
      </c>
      <c r="BE342" s="20">
        <v>56</v>
      </c>
      <c r="BF342" s="20">
        <v>138</v>
      </c>
      <c r="BG342" s="20">
        <v>175</v>
      </c>
      <c r="BH342" s="20">
        <v>73.2</v>
      </c>
      <c r="BI342" s="20">
        <v>70.332999999999998</v>
      </c>
      <c r="BJ342" s="20">
        <v>2.8330000000000002</v>
      </c>
      <c r="BK342" s="20">
        <v>1.21</v>
      </c>
      <c r="BL342" s="20">
        <v>11.5</v>
      </c>
      <c r="BM342" s="20">
        <v>0.435</v>
      </c>
      <c r="BN342" s="20">
        <v>22.4</v>
      </c>
      <c r="BO342" s="20">
        <v>19.399999999999999</v>
      </c>
      <c r="BP342" s="20">
        <v>4.7</v>
      </c>
      <c r="BQ342" s="20">
        <v>5</v>
      </c>
      <c r="BR342" s="20">
        <v>14.6</v>
      </c>
      <c r="BS342" s="20">
        <v>119</v>
      </c>
      <c r="BT342" s="20">
        <v>0.53400000000000003</v>
      </c>
      <c r="BU342" s="20">
        <v>1</v>
      </c>
      <c r="BV342" s="66">
        <v>151</v>
      </c>
      <c r="BW342" s="66">
        <v>185</v>
      </c>
      <c r="BX342" s="66">
        <v>101</v>
      </c>
      <c r="BY342" s="66">
        <v>188</v>
      </c>
      <c r="BZ342" s="66">
        <v>188</v>
      </c>
      <c r="CA342" s="66">
        <v>128.19999999999999</v>
      </c>
      <c r="CB342" s="66">
        <v>113</v>
      </c>
      <c r="CC342" s="66">
        <v>147</v>
      </c>
      <c r="CD342" s="20">
        <v>0.57142857142857095</v>
      </c>
      <c r="CE342" s="20">
        <v>-5.92</v>
      </c>
      <c r="CF342" s="20">
        <v>100.7</v>
      </c>
      <c r="CG342" s="20">
        <v>106.6</v>
      </c>
      <c r="CH342" s="20">
        <v>75</v>
      </c>
      <c r="CI342" s="20">
        <v>3.5999999999999997E-2</v>
      </c>
      <c r="CJ342" s="20">
        <v>-4.91</v>
      </c>
      <c r="CK342" s="20">
        <v>99.9</v>
      </c>
      <c r="CL342" s="20">
        <v>104.8</v>
      </c>
      <c r="CM342" s="20">
        <v>-4.91</v>
      </c>
      <c r="CN342" s="20">
        <v>100.9</v>
      </c>
      <c r="CO342" s="20">
        <v>106.7</v>
      </c>
      <c r="CP342" s="63">
        <v>0.3453</v>
      </c>
      <c r="CQ342" s="20">
        <v>-4.0999999999999996</v>
      </c>
      <c r="CR342" s="20">
        <v>-0.29285714285714282</v>
      </c>
      <c r="CS342" s="20">
        <v>1119</v>
      </c>
      <c r="CT342" s="20">
        <v>-5.87</v>
      </c>
      <c r="CU342" s="20">
        <v>-6.03</v>
      </c>
      <c r="CV342" s="20">
        <v>1084</v>
      </c>
      <c r="CW342" s="20">
        <v>1043</v>
      </c>
      <c r="CX342" s="20">
        <v>870</v>
      </c>
      <c r="CY342" s="20">
        <v>0.44400000000000001</v>
      </c>
      <c r="CZ342" s="20">
        <v>102</v>
      </c>
      <c r="DA342" s="20">
        <v>309</v>
      </c>
      <c r="DB342" s="20">
        <v>0.33</v>
      </c>
      <c r="DC342" s="20">
        <v>210</v>
      </c>
      <c r="DD342" s="20">
        <v>296</v>
      </c>
      <c r="DE342" s="20">
        <v>0.70899999999999996</v>
      </c>
      <c r="DF342" s="20">
        <v>164</v>
      </c>
      <c r="DG342" s="20">
        <v>11.714285714285714</v>
      </c>
      <c r="DH342" s="20">
        <v>533</v>
      </c>
      <c r="DI342" s="20">
        <v>38.071428571428569</v>
      </c>
      <c r="DJ342" s="20">
        <v>191</v>
      </c>
      <c r="DK342" s="20">
        <v>123</v>
      </c>
      <c r="DL342" s="20">
        <v>46</v>
      </c>
      <c r="DM342" s="20">
        <v>207</v>
      </c>
      <c r="DN342" s="20">
        <v>263</v>
      </c>
      <c r="DO342" s="20">
        <v>77.400000000000006</v>
      </c>
      <c r="DP342" s="20">
        <v>74.5</v>
      </c>
      <c r="DQ342" s="20">
        <v>2.9289999999999998</v>
      </c>
      <c r="DR342" s="20">
        <v>0.92300000000000004</v>
      </c>
      <c r="DS342" s="20">
        <v>14.786</v>
      </c>
      <c r="DT342" s="20">
        <v>0.59399999999999997</v>
      </c>
      <c r="DU342" s="20">
        <v>22.1</v>
      </c>
      <c r="DV342" s="20">
        <v>21.1</v>
      </c>
      <c r="DW342" s="20">
        <v>3.3</v>
      </c>
      <c r="DX342" s="20">
        <v>8.7857142857142865</v>
      </c>
      <c r="DY342" s="20">
        <v>18.8</v>
      </c>
      <c r="DZ342" s="20">
        <v>210</v>
      </c>
      <c r="EA342" s="20">
        <v>0.47899999999999998</v>
      </c>
      <c r="EB342" s="20">
        <v>4</v>
      </c>
      <c r="EC342" s="66">
        <v>217</v>
      </c>
      <c r="ED342" s="66">
        <v>256</v>
      </c>
      <c r="EE342" s="66">
        <v>202</v>
      </c>
      <c r="EF342" s="66">
        <v>231</v>
      </c>
      <c r="EG342" s="66">
        <v>247</v>
      </c>
      <c r="EH342" s="66">
        <v>189.8</v>
      </c>
      <c r="EI342" s="66">
        <v>202</v>
      </c>
      <c r="EJ342" s="66">
        <v>257</v>
      </c>
      <c r="EK342" s="20">
        <v>10979.8</v>
      </c>
      <c r="EL342" s="20">
        <v>10573.5</v>
      </c>
      <c r="EM342" s="20">
        <v>101.03571428571429</v>
      </c>
      <c r="EN342" s="20">
        <v>73.929999999999993</v>
      </c>
      <c r="EO342" s="20">
        <v>10.3514</v>
      </c>
      <c r="EP342" s="20">
        <v>189.62299999999999</v>
      </c>
      <c r="EQ342" s="21">
        <v>76</v>
      </c>
      <c r="ER342" s="21">
        <v>71</v>
      </c>
      <c r="ES342" s="61" t="s">
        <v>213</v>
      </c>
      <c r="ET342" s="61">
        <v>147</v>
      </c>
      <c r="EU342" s="61">
        <v>5</v>
      </c>
    </row>
    <row r="343" spans="1:151" x14ac:dyDescent="0.45">
      <c r="A343" s="64">
        <v>44928</v>
      </c>
      <c r="B343" s="21" t="s">
        <v>14</v>
      </c>
      <c r="C343" s="21">
        <v>60</v>
      </c>
      <c r="D343" s="21" t="s">
        <v>160</v>
      </c>
      <c r="E343" s="21">
        <v>70</v>
      </c>
      <c r="F343" s="50" t="s">
        <v>558</v>
      </c>
      <c r="G343" t="s">
        <v>14</v>
      </c>
      <c r="H343" t="s">
        <v>160</v>
      </c>
      <c r="I343" t="s">
        <v>14</v>
      </c>
      <c r="J343" t="s">
        <v>160</v>
      </c>
      <c r="K343" t="s">
        <v>14</v>
      </c>
      <c r="L343" t="s">
        <v>160</v>
      </c>
      <c r="M343" t="s">
        <v>14</v>
      </c>
      <c r="N343" t="s">
        <v>160</v>
      </c>
      <c r="O343" t="s">
        <v>1340</v>
      </c>
      <c r="P343" t="s">
        <v>160</v>
      </c>
      <c r="Q343" t="s">
        <v>14</v>
      </c>
      <c r="R343" t="s">
        <v>160</v>
      </c>
      <c r="S343" t="s">
        <v>15</v>
      </c>
      <c r="T343" t="s">
        <v>15</v>
      </c>
      <c r="U343">
        <v>13</v>
      </c>
      <c r="V343">
        <v>12</v>
      </c>
      <c r="W343" s="20">
        <v>0.84615384615384603</v>
      </c>
      <c r="X343" s="20">
        <v>25.32</v>
      </c>
      <c r="Y343" s="20">
        <v>120</v>
      </c>
      <c r="Z343" s="20">
        <v>94.7</v>
      </c>
      <c r="AA343" s="20">
        <v>65.7</v>
      </c>
      <c r="AB343" s="20">
        <v>-3.0000000000000001E-3</v>
      </c>
      <c r="AC343" s="20">
        <v>1.03</v>
      </c>
      <c r="AD343" s="20">
        <v>105</v>
      </c>
      <c r="AE343" s="20">
        <v>104</v>
      </c>
      <c r="AF343" s="20">
        <v>-2.61</v>
      </c>
      <c r="AG343" s="20">
        <v>118.8</v>
      </c>
      <c r="AH343" s="20">
        <v>94.6</v>
      </c>
      <c r="AI343" s="20">
        <v>0.93210000000000004</v>
      </c>
      <c r="AJ343" s="20">
        <v>1.9</v>
      </c>
      <c r="AK343" s="20">
        <v>0.14615384615384613</v>
      </c>
      <c r="AL343" s="20">
        <v>1418</v>
      </c>
      <c r="AM343" s="20">
        <v>19</v>
      </c>
      <c r="AN343" s="20">
        <v>0.23</v>
      </c>
      <c r="AO343" s="20">
        <v>1079</v>
      </c>
      <c r="AP343" s="20">
        <v>835</v>
      </c>
      <c r="AQ343" s="20">
        <v>777</v>
      </c>
      <c r="AR343" s="20">
        <v>0.497</v>
      </c>
      <c r="AS343" s="20">
        <v>105</v>
      </c>
      <c r="AT343" s="20">
        <v>321</v>
      </c>
      <c r="AU343" s="20">
        <v>0.32700000000000001</v>
      </c>
      <c r="AV343" s="20">
        <v>202</v>
      </c>
      <c r="AW343" s="20">
        <v>278</v>
      </c>
      <c r="AX343" s="20">
        <v>0.72699999999999998</v>
      </c>
      <c r="AY343" s="20">
        <v>166</v>
      </c>
      <c r="AZ343" s="20">
        <v>12.76923076923077</v>
      </c>
      <c r="BA343" s="20">
        <v>515</v>
      </c>
      <c r="BB343" s="20">
        <v>39.615384615384613</v>
      </c>
      <c r="BC343" s="20">
        <v>233</v>
      </c>
      <c r="BD343" s="20">
        <v>83</v>
      </c>
      <c r="BE343" s="20">
        <v>69</v>
      </c>
      <c r="BF343" s="20">
        <v>132</v>
      </c>
      <c r="BG343" s="20">
        <v>216</v>
      </c>
      <c r="BH343" s="20">
        <v>83</v>
      </c>
      <c r="BI343" s="20">
        <v>64.230999999999995</v>
      </c>
      <c r="BJ343" s="20">
        <v>18.768999999999998</v>
      </c>
      <c r="BK343" s="20">
        <v>1.7649999999999999</v>
      </c>
      <c r="BL343" s="20">
        <v>10.154</v>
      </c>
      <c r="BM343" s="20">
        <v>0.629</v>
      </c>
      <c r="BN343" s="20">
        <v>24.7</v>
      </c>
      <c r="BO343" s="20">
        <v>21.4</v>
      </c>
      <c r="BP343" s="20">
        <v>5.3</v>
      </c>
      <c r="BQ343" s="20">
        <v>6.384615384615385</v>
      </c>
      <c r="BR343" s="20">
        <v>16.600000000000001</v>
      </c>
      <c r="BS343" s="20">
        <v>14</v>
      </c>
      <c r="BT343" s="20">
        <v>0.63500000000000001</v>
      </c>
      <c r="BU343" s="20">
        <v>0</v>
      </c>
      <c r="BV343" s="66">
        <v>9</v>
      </c>
      <c r="BW343" s="66">
        <v>4</v>
      </c>
      <c r="BX343" s="66">
        <v>15</v>
      </c>
      <c r="BY343" s="66">
        <v>9</v>
      </c>
      <c r="BZ343" s="66">
        <v>6</v>
      </c>
      <c r="CA343" s="66">
        <v>7.2</v>
      </c>
      <c r="CB343" s="66">
        <v>14</v>
      </c>
      <c r="CC343" s="66">
        <v>14</v>
      </c>
      <c r="CD343" s="20">
        <v>0.25</v>
      </c>
      <c r="CE343" s="20">
        <v>-4.8600000000000003</v>
      </c>
      <c r="CF343" s="20">
        <v>101.3</v>
      </c>
      <c r="CG343" s="20">
        <v>106.2</v>
      </c>
      <c r="CH343" s="20">
        <v>68.900000000000006</v>
      </c>
      <c r="CI343" s="20">
        <v>-3.9E-2</v>
      </c>
      <c r="CJ343" s="20">
        <v>3.06</v>
      </c>
      <c r="CK343" s="20">
        <v>105.7</v>
      </c>
      <c r="CL343" s="20">
        <v>102.7</v>
      </c>
      <c r="CM343" s="20">
        <v>1.79</v>
      </c>
      <c r="CN343" s="20">
        <v>100.1</v>
      </c>
      <c r="CO343" s="20">
        <v>106.2</v>
      </c>
      <c r="CP343" s="63">
        <v>0.33600000000000002</v>
      </c>
      <c r="CQ343" s="20">
        <v>-5.4</v>
      </c>
      <c r="CR343" s="20">
        <v>-0.45</v>
      </c>
      <c r="CS343" s="20">
        <v>1068</v>
      </c>
      <c r="CT343" s="20">
        <v>-2.65</v>
      </c>
      <c r="CU343" s="20">
        <v>5.85</v>
      </c>
      <c r="CV343" s="20">
        <v>803</v>
      </c>
      <c r="CW343" s="20">
        <v>905</v>
      </c>
      <c r="CX343" s="20">
        <v>629</v>
      </c>
      <c r="CY343" s="20">
        <v>0.437</v>
      </c>
      <c r="CZ343" s="20">
        <v>83</v>
      </c>
      <c r="DA343" s="20">
        <v>237</v>
      </c>
      <c r="DB343" s="20">
        <v>0.35</v>
      </c>
      <c r="DC343" s="20">
        <v>170</v>
      </c>
      <c r="DD343" s="20">
        <v>232</v>
      </c>
      <c r="DE343" s="20">
        <v>0.73299999999999998</v>
      </c>
      <c r="DF343" s="20">
        <v>88</v>
      </c>
      <c r="DG343" s="20">
        <v>7.333333333333333</v>
      </c>
      <c r="DH343" s="20">
        <v>375</v>
      </c>
      <c r="DI343" s="20">
        <v>31.25</v>
      </c>
      <c r="DJ343" s="20">
        <v>166</v>
      </c>
      <c r="DK343" s="20">
        <v>60</v>
      </c>
      <c r="DL343" s="20">
        <v>44</v>
      </c>
      <c r="DM343" s="20">
        <v>172</v>
      </c>
      <c r="DN343" s="20">
        <v>197</v>
      </c>
      <c r="DO343" s="20">
        <v>66.900000000000006</v>
      </c>
      <c r="DP343" s="20">
        <v>75.417000000000002</v>
      </c>
      <c r="DQ343" s="20">
        <v>-8.5</v>
      </c>
      <c r="DR343" s="20">
        <v>0.96499999999999997</v>
      </c>
      <c r="DS343" s="20">
        <v>14.333</v>
      </c>
      <c r="DT343" s="20">
        <v>0.34899999999999998</v>
      </c>
      <c r="DU343" s="20">
        <v>19.8</v>
      </c>
      <c r="DV343" s="20">
        <v>19.3</v>
      </c>
      <c r="DW343" s="20">
        <v>3.7</v>
      </c>
      <c r="DX343" s="20">
        <v>5</v>
      </c>
      <c r="DY343" s="20">
        <v>16.399999999999999</v>
      </c>
      <c r="DZ343" s="20">
        <v>223</v>
      </c>
      <c r="EA343" s="20">
        <v>0.47299999999999998</v>
      </c>
      <c r="EB343" s="20">
        <v>0</v>
      </c>
      <c r="EC343" s="66">
        <v>277</v>
      </c>
      <c r="ED343" s="66">
        <v>244</v>
      </c>
      <c r="EE343" s="66">
        <v>289</v>
      </c>
      <c r="EF343" s="66">
        <v>253</v>
      </c>
      <c r="EG343" s="66">
        <v>238</v>
      </c>
      <c r="EH343" s="66">
        <v>209.5</v>
      </c>
      <c r="EI343" s="66">
        <v>224</v>
      </c>
      <c r="EJ343" s="66">
        <v>280</v>
      </c>
      <c r="EK343" s="20">
        <v>12744</v>
      </c>
      <c r="EL343" s="20">
        <v>9593.11</v>
      </c>
      <c r="EM343" s="20">
        <v>50.769999999999996</v>
      </c>
      <c r="EN343" s="20">
        <v>91.51069230769231</v>
      </c>
      <c r="EO343" s="20">
        <v>12.167800000000002</v>
      </c>
      <c r="EP343" s="20">
        <v>143.21899999999999</v>
      </c>
      <c r="EQ343" s="21">
        <v>85</v>
      </c>
      <c r="ER343" s="21">
        <v>56</v>
      </c>
      <c r="ES343" s="61" t="s">
        <v>14</v>
      </c>
      <c r="ET343" s="61">
        <v>141</v>
      </c>
      <c r="EU343" s="61">
        <v>29</v>
      </c>
    </row>
    <row r="344" spans="1:151" x14ac:dyDescent="0.45">
      <c r="A344" s="64">
        <v>44929</v>
      </c>
      <c r="B344" s="21" t="s">
        <v>320</v>
      </c>
      <c r="C344" s="21">
        <v>115</v>
      </c>
      <c r="D344" s="21" t="s">
        <v>107</v>
      </c>
      <c r="E344" s="21">
        <v>361</v>
      </c>
      <c r="F344" s="50" t="s">
        <v>558</v>
      </c>
      <c r="G344" t="s">
        <v>320</v>
      </c>
      <c r="H344" t="s">
        <v>107</v>
      </c>
      <c r="I344" t="s">
        <v>320</v>
      </c>
      <c r="J344" t="s">
        <v>107</v>
      </c>
      <c r="K344" t="s">
        <v>320</v>
      </c>
      <c r="L344" t="s">
        <v>107</v>
      </c>
      <c r="M344" t="s">
        <v>320</v>
      </c>
      <c r="N344" t="s">
        <v>107</v>
      </c>
      <c r="O344" t="s">
        <v>320</v>
      </c>
      <c r="P344" t="s">
        <v>107</v>
      </c>
      <c r="Q344" t="s">
        <v>320</v>
      </c>
      <c r="R344" t="s">
        <v>107</v>
      </c>
      <c r="S344" t="s">
        <v>236</v>
      </c>
      <c r="T344" t="s">
        <v>108</v>
      </c>
      <c r="U344">
        <v>14</v>
      </c>
      <c r="V344">
        <v>14</v>
      </c>
      <c r="W344" s="20">
        <v>0.35714285714285698</v>
      </c>
      <c r="X344" s="20">
        <v>-4.75</v>
      </c>
      <c r="Y344" s="20">
        <v>105</v>
      </c>
      <c r="Z344" s="20">
        <v>109.7</v>
      </c>
      <c r="AA344" s="20">
        <v>69.900000000000006</v>
      </c>
      <c r="AB344" s="20">
        <v>-3.1E-2</v>
      </c>
      <c r="AC344" s="20">
        <v>1.4</v>
      </c>
      <c r="AD344" s="20">
        <v>104.3</v>
      </c>
      <c r="AE344" s="20">
        <v>102.9</v>
      </c>
      <c r="AF344" s="20">
        <v>1.4</v>
      </c>
      <c r="AG344" s="20">
        <v>106.4</v>
      </c>
      <c r="AH344" s="20">
        <v>110.7</v>
      </c>
      <c r="AI344" s="20">
        <v>0.39019999999999999</v>
      </c>
      <c r="AJ344" s="20">
        <v>-6.2</v>
      </c>
      <c r="AK344" s="20">
        <v>-0.44285714285714289</v>
      </c>
      <c r="AL344" s="20">
        <v>1086</v>
      </c>
      <c r="AM344" s="20">
        <v>-5.96</v>
      </c>
      <c r="AN344" s="20">
        <v>-1.65</v>
      </c>
      <c r="AO344" s="20">
        <v>1079</v>
      </c>
      <c r="AP344" s="20">
        <v>1096</v>
      </c>
      <c r="AQ344" s="20">
        <v>811</v>
      </c>
      <c r="AR344" s="20">
        <v>0.46</v>
      </c>
      <c r="AS344" s="20">
        <v>111</v>
      </c>
      <c r="AT344" s="20">
        <v>301</v>
      </c>
      <c r="AU344" s="20">
        <v>0.36899999999999999</v>
      </c>
      <c r="AV344" s="20">
        <v>222</v>
      </c>
      <c r="AW344" s="20">
        <v>303</v>
      </c>
      <c r="AX344" s="20">
        <v>0.73299999999999998</v>
      </c>
      <c r="AY344" s="20">
        <v>147</v>
      </c>
      <c r="AZ344" s="20">
        <v>10.5</v>
      </c>
      <c r="BA344" s="20">
        <v>513</v>
      </c>
      <c r="BB344" s="20">
        <v>36.642857142857146</v>
      </c>
      <c r="BC344" s="20">
        <v>186</v>
      </c>
      <c r="BD344" s="20">
        <v>89</v>
      </c>
      <c r="BE344" s="20">
        <v>40</v>
      </c>
      <c r="BF344" s="20">
        <v>222</v>
      </c>
      <c r="BG344" s="20">
        <v>283</v>
      </c>
      <c r="BH344" s="20">
        <v>77.099999999999994</v>
      </c>
      <c r="BI344" s="20">
        <v>78.286000000000001</v>
      </c>
      <c r="BJ344" s="20">
        <v>-1.214</v>
      </c>
      <c r="BK344" s="20">
        <v>0.83799999999999997</v>
      </c>
      <c r="BL344" s="20">
        <v>15.856999999999999</v>
      </c>
      <c r="BM344" s="20">
        <v>0.40100000000000002</v>
      </c>
      <c r="BN344" s="20">
        <v>21.5</v>
      </c>
      <c r="BO344" s="20">
        <v>21.6</v>
      </c>
      <c r="BP344" s="20">
        <v>2.9</v>
      </c>
      <c r="BQ344" s="20">
        <v>6.3571428571428568</v>
      </c>
      <c r="BR344" s="20">
        <v>20.2</v>
      </c>
      <c r="BS344" s="20">
        <v>260</v>
      </c>
      <c r="BT344" s="20">
        <v>0.45200000000000001</v>
      </c>
      <c r="BU344" s="20">
        <v>-1</v>
      </c>
      <c r="BV344" s="66">
        <v>236</v>
      </c>
      <c r="BW344" s="66">
        <v>230</v>
      </c>
      <c r="BX344" s="66">
        <v>262</v>
      </c>
      <c r="BY344" s="66">
        <v>199</v>
      </c>
      <c r="BZ344" s="66">
        <v>237</v>
      </c>
      <c r="CA344" s="66">
        <v>198.5</v>
      </c>
      <c r="CB344" s="66">
        <v>261</v>
      </c>
      <c r="CC344" s="66">
        <v>185</v>
      </c>
      <c r="CD344" s="20">
        <v>0.57142857142857095</v>
      </c>
      <c r="CE344" s="20">
        <v>5.77</v>
      </c>
      <c r="CF344" s="20">
        <v>107.3</v>
      </c>
      <c r="CG344" s="20">
        <v>101.5</v>
      </c>
      <c r="CH344" s="20">
        <v>66.599999999999994</v>
      </c>
      <c r="CI344" s="20">
        <v>1.0999999999999999E-2</v>
      </c>
      <c r="CJ344" s="20">
        <v>4.4000000000000004</v>
      </c>
      <c r="CK344" s="20">
        <v>106.4</v>
      </c>
      <c r="CL344" s="20">
        <v>102</v>
      </c>
      <c r="CM344" s="20">
        <v>4.4000000000000004</v>
      </c>
      <c r="CN344" s="20">
        <v>107.2</v>
      </c>
      <c r="CO344" s="20">
        <v>100.7</v>
      </c>
      <c r="CP344" s="63">
        <v>0.67220000000000002</v>
      </c>
      <c r="CQ344" s="20">
        <v>-2.8</v>
      </c>
      <c r="CR344" s="20">
        <v>-0.19999999999999998</v>
      </c>
      <c r="CS344" s="20">
        <v>1235</v>
      </c>
      <c r="CT344" s="20">
        <v>1.54</v>
      </c>
      <c r="CU344" s="20">
        <v>1.87</v>
      </c>
      <c r="CV344" s="20">
        <v>1041</v>
      </c>
      <c r="CW344" s="20">
        <v>937</v>
      </c>
      <c r="CX344" s="20">
        <v>850</v>
      </c>
      <c r="CY344" s="20">
        <v>0.45500000000000002</v>
      </c>
      <c r="CZ344" s="20">
        <v>98</v>
      </c>
      <c r="DA344" s="20">
        <v>283</v>
      </c>
      <c r="DB344" s="20">
        <v>0.34599999999999997</v>
      </c>
      <c r="DC344" s="20">
        <v>169</v>
      </c>
      <c r="DD344" s="20">
        <v>231</v>
      </c>
      <c r="DE344" s="20">
        <v>0.73199999999999998</v>
      </c>
      <c r="DF344" s="20">
        <v>145</v>
      </c>
      <c r="DG344" s="20">
        <v>10.357142857142858</v>
      </c>
      <c r="DH344" s="20">
        <v>524</v>
      </c>
      <c r="DI344" s="20">
        <v>37.428571428571431</v>
      </c>
      <c r="DJ344" s="20">
        <v>193</v>
      </c>
      <c r="DK344" s="20">
        <v>90</v>
      </c>
      <c r="DL344" s="20">
        <v>51</v>
      </c>
      <c r="DM344" s="20">
        <v>145</v>
      </c>
      <c r="DN344" s="20">
        <v>199</v>
      </c>
      <c r="DO344" s="20">
        <v>74.400000000000006</v>
      </c>
      <c r="DP344" s="20">
        <v>66.929000000000002</v>
      </c>
      <c r="DQ344" s="20">
        <v>7.4290000000000003</v>
      </c>
      <c r="DR344" s="20">
        <v>1.331</v>
      </c>
      <c r="DS344" s="20">
        <v>10.356999999999999</v>
      </c>
      <c r="DT344" s="20">
        <v>0.621</v>
      </c>
      <c r="DU344" s="20">
        <v>20.2</v>
      </c>
      <c r="DV344" s="20">
        <v>16.5</v>
      </c>
      <c r="DW344" s="20">
        <v>3.6</v>
      </c>
      <c r="DX344" s="20">
        <v>6.4285714285714288</v>
      </c>
      <c r="DY344" s="20">
        <v>14.2</v>
      </c>
      <c r="DZ344" s="20">
        <v>106</v>
      </c>
      <c r="EA344" s="20">
        <v>0.54300000000000004</v>
      </c>
      <c r="EB344" s="20">
        <v>2</v>
      </c>
      <c r="EC344" s="66">
        <v>119</v>
      </c>
      <c r="ED344" s="66">
        <v>97</v>
      </c>
      <c r="EE344" s="66">
        <v>124</v>
      </c>
      <c r="EF344" s="66">
        <v>78</v>
      </c>
      <c r="EG344" s="66">
        <v>106</v>
      </c>
      <c r="EH344" s="66">
        <v>88.3</v>
      </c>
      <c r="EI344" s="66">
        <v>107</v>
      </c>
      <c r="EJ344" s="66">
        <v>45</v>
      </c>
      <c r="EK344" s="20">
        <v>10657.5</v>
      </c>
      <c r="EL344" s="20">
        <v>11770.81</v>
      </c>
      <c r="EM344" s="20">
        <v>101.93785714285714</v>
      </c>
      <c r="EN344" s="20">
        <v>65.840928571428563</v>
      </c>
      <c r="EO344" s="20">
        <v>14.786399999999999</v>
      </c>
      <c r="EP344" s="20">
        <v>145.86699999999999</v>
      </c>
      <c r="EQ344" s="21">
        <v>78</v>
      </c>
      <c r="ER344" s="21">
        <v>86</v>
      </c>
      <c r="ES344" s="61" t="s">
        <v>107</v>
      </c>
      <c r="ET344" s="61">
        <v>164</v>
      </c>
      <c r="EU344" s="61">
        <v>-8</v>
      </c>
    </row>
    <row r="345" spans="1:151" x14ac:dyDescent="0.45">
      <c r="A345" s="64">
        <v>44929</v>
      </c>
      <c r="B345" s="21" t="s">
        <v>67</v>
      </c>
      <c r="C345" s="21">
        <v>237</v>
      </c>
      <c r="D345" s="21" t="s">
        <v>79</v>
      </c>
      <c r="E345" s="21">
        <v>264</v>
      </c>
      <c r="F345" s="50" t="s">
        <v>558</v>
      </c>
      <c r="G345" t="s">
        <v>67</v>
      </c>
      <c r="H345" t="s">
        <v>79</v>
      </c>
      <c r="I345" t="s">
        <v>67</v>
      </c>
      <c r="J345" t="s">
        <v>79</v>
      </c>
      <c r="K345" t="s">
        <v>67</v>
      </c>
      <c r="L345" t="s">
        <v>79</v>
      </c>
      <c r="M345" t="s">
        <v>67</v>
      </c>
      <c r="N345" t="s">
        <v>79</v>
      </c>
      <c r="O345" t="s">
        <v>67</v>
      </c>
      <c r="P345" t="s">
        <v>79</v>
      </c>
      <c r="Q345" t="s">
        <v>67</v>
      </c>
      <c r="R345" t="s">
        <v>79</v>
      </c>
      <c r="S345" t="s">
        <v>15</v>
      </c>
      <c r="T345" t="s">
        <v>15</v>
      </c>
      <c r="U345">
        <v>13</v>
      </c>
      <c r="V345">
        <v>13</v>
      </c>
      <c r="W345" s="20">
        <v>0.84615384615384603</v>
      </c>
      <c r="X345" s="20">
        <v>15.37</v>
      </c>
      <c r="Y345" s="20">
        <v>107.4</v>
      </c>
      <c r="Z345" s="20">
        <v>92</v>
      </c>
      <c r="AA345" s="20">
        <v>70.3</v>
      </c>
      <c r="AB345" s="20">
        <v>3.6999999999999998E-2</v>
      </c>
      <c r="AC345" s="20">
        <v>-0.75</v>
      </c>
      <c r="AD345" s="20">
        <v>103.5</v>
      </c>
      <c r="AE345" s="20">
        <v>104.3</v>
      </c>
      <c r="AF345" s="20">
        <v>-3.7</v>
      </c>
      <c r="AG345" s="20">
        <v>106.9</v>
      </c>
      <c r="AH345" s="20">
        <v>91.4</v>
      </c>
      <c r="AI345" s="20">
        <v>0.85780000000000001</v>
      </c>
      <c r="AJ345" s="20">
        <v>1.3</v>
      </c>
      <c r="AK345" s="20">
        <v>0.1</v>
      </c>
      <c r="AL345" s="20">
        <v>1380</v>
      </c>
      <c r="AM345" s="20">
        <v>13.89</v>
      </c>
      <c r="AN345" s="20">
        <v>2.58</v>
      </c>
      <c r="AO345" s="20">
        <v>978</v>
      </c>
      <c r="AP345" s="20">
        <v>831</v>
      </c>
      <c r="AQ345" s="20">
        <v>750</v>
      </c>
      <c r="AR345" s="20">
        <v>0.46800000000000003</v>
      </c>
      <c r="AS345" s="20">
        <v>108</v>
      </c>
      <c r="AT345" s="20">
        <v>327</v>
      </c>
      <c r="AU345" s="20">
        <v>0.33</v>
      </c>
      <c r="AV345" s="20">
        <v>168</v>
      </c>
      <c r="AW345" s="20">
        <v>247</v>
      </c>
      <c r="AX345" s="20">
        <v>0.68</v>
      </c>
      <c r="AY345" s="20">
        <v>118</v>
      </c>
      <c r="AZ345" s="20">
        <v>9.0769230769230766</v>
      </c>
      <c r="BA345" s="20">
        <v>503</v>
      </c>
      <c r="BB345" s="20">
        <v>38.692307692307693</v>
      </c>
      <c r="BC345" s="20">
        <v>188</v>
      </c>
      <c r="BD345" s="20">
        <v>77</v>
      </c>
      <c r="BE345" s="20">
        <v>77</v>
      </c>
      <c r="BF345" s="20">
        <v>179</v>
      </c>
      <c r="BG345" s="20">
        <v>203</v>
      </c>
      <c r="BH345" s="20">
        <v>75.2</v>
      </c>
      <c r="BI345" s="20">
        <v>63.923000000000002</v>
      </c>
      <c r="BJ345" s="20">
        <v>11.308</v>
      </c>
      <c r="BK345" s="20">
        <v>1.05</v>
      </c>
      <c r="BL345" s="20">
        <v>13.769</v>
      </c>
      <c r="BM345" s="20">
        <v>0.43</v>
      </c>
      <c r="BN345" s="20">
        <v>25.2</v>
      </c>
      <c r="BO345" s="20">
        <v>19</v>
      </c>
      <c r="BP345" s="20">
        <v>5.9</v>
      </c>
      <c r="BQ345" s="20">
        <v>5.9230769230769234</v>
      </c>
      <c r="BR345" s="20">
        <v>15.6</v>
      </c>
      <c r="BS345" s="20">
        <v>17</v>
      </c>
      <c r="BT345" s="20">
        <v>0.625</v>
      </c>
      <c r="BU345" s="20">
        <v>1</v>
      </c>
      <c r="BV345" s="66">
        <v>50</v>
      </c>
      <c r="BW345" s="66">
        <v>48</v>
      </c>
      <c r="BX345" s="66">
        <v>26</v>
      </c>
      <c r="BY345" s="66">
        <v>43</v>
      </c>
      <c r="BZ345" s="66">
        <v>41</v>
      </c>
      <c r="CA345" s="66">
        <v>29.3</v>
      </c>
      <c r="CB345" s="66">
        <v>17</v>
      </c>
      <c r="CC345" s="66">
        <v>69</v>
      </c>
      <c r="CD345" s="20">
        <v>0.61538461538461497</v>
      </c>
      <c r="CE345" s="20">
        <v>9.7799999999999994</v>
      </c>
      <c r="CF345" s="20">
        <v>111</v>
      </c>
      <c r="CG345" s="20">
        <v>101.2</v>
      </c>
      <c r="CH345" s="20">
        <v>67.400000000000006</v>
      </c>
      <c r="CI345" s="20">
        <v>5.0000000000000001E-3</v>
      </c>
      <c r="CJ345" s="20">
        <v>2.4900000000000002</v>
      </c>
      <c r="CK345" s="20">
        <v>106</v>
      </c>
      <c r="CL345" s="20">
        <v>103.5</v>
      </c>
      <c r="CM345" s="20">
        <v>-1.18</v>
      </c>
      <c r="CN345" s="20">
        <v>110.1</v>
      </c>
      <c r="CO345" s="20">
        <v>102.7</v>
      </c>
      <c r="CP345" s="63">
        <v>0.69</v>
      </c>
      <c r="CQ345" s="20">
        <v>-1.4</v>
      </c>
      <c r="CR345" s="20">
        <v>-0.10769230769230768</v>
      </c>
      <c r="CS345" s="20">
        <v>1275</v>
      </c>
      <c r="CT345" s="20">
        <v>8.2100000000000009</v>
      </c>
      <c r="CU345" s="20">
        <v>3.28</v>
      </c>
      <c r="CV345" s="20">
        <v>961</v>
      </c>
      <c r="CW345" s="20">
        <v>897</v>
      </c>
      <c r="CX345" s="20">
        <v>768</v>
      </c>
      <c r="CY345" s="20">
        <v>0.45800000000000002</v>
      </c>
      <c r="CZ345" s="20">
        <v>67</v>
      </c>
      <c r="DA345" s="20">
        <v>226</v>
      </c>
      <c r="DB345" s="20">
        <v>0.29599999999999999</v>
      </c>
      <c r="DC345" s="20">
        <v>190</v>
      </c>
      <c r="DD345" s="20">
        <v>253</v>
      </c>
      <c r="DE345" s="20">
        <v>0.751</v>
      </c>
      <c r="DF345" s="20">
        <v>177</v>
      </c>
      <c r="DG345" s="20">
        <v>13.615384615384615</v>
      </c>
      <c r="DH345" s="20">
        <v>491</v>
      </c>
      <c r="DI345" s="20">
        <v>37.769230769230766</v>
      </c>
      <c r="DJ345" s="20">
        <v>170</v>
      </c>
      <c r="DK345" s="20">
        <v>105</v>
      </c>
      <c r="DL345" s="20">
        <v>53</v>
      </c>
      <c r="DM345" s="20">
        <v>162</v>
      </c>
      <c r="DN345" s="20">
        <v>207</v>
      </c>
      <c r="DO345" s="20">
        <v>73.900000000000006</v>
      </c>
      <c r="DP345" s="20">
        <v>69</v>
      </c>
      <c r="DQ345" s="20">
        <v>4.923</v>
      </c>
      <c r="DR345" s="20">
        <v>1.0489999999999999</v>
      </c>
      <c r="DS345" s="20">
        <v>12.462</v>
      </c>
      <c r="DT345" s="20">
        <v>0.64800000000000002</v>
      </c>
      <c r="DU345" s="20">
        <v>17.399999999999999</v>
      </c>
      <c r="DV345" s="20">
        <v>19.5</v>
      </c>
      <c r="DW345" s="20">
        <v>4.0999999999999996</v>
      </c>
      <c r="DX345" s="20">
        <v>8.0769230769230766</v>
      </c>
      <c r="DY345" s="20">
        <v>15.9</v>
      </c>
      <c r="DZ345" s="20">
        <v>104</v>
      </c>
      <c r="EA345" s="20">
        <v>0.54300000000000004</v>
      </c>
      <c r="EB345" s="20">
        <v>-3</v>
      </c>
      <c r="EC345" s="66">
        <v>89</v>
      </c>
      <c r="ED345" s="66">
        <v>91</v>
      </c>
      <c r="EE345" s="66">
        <v>87</v>
      </c>
      <c r="EF345" s="66">
        <v>96</v>
      </c>
      <c r="EG345" s="66">
        <v>80</v>
      </c>
      <c r="EH345" s="66">
        <v>72.2</v>
      </c>
      <c r="EI345" s="66">
        <v>105</v>
      </c>
      <c r="EJ345" s="66">
        <v>139</v>
      </c>
      <c r="EK345" s="20">
        <v>10868.880000000001</v>
      </c>
      <c r="EL345" s="20">
        <v>10212</v>
      </c>
      <c r="EM345" s="20">
        <v>111.21115384615385</v>
      </c>
      <c r="EN345" s="20">
        <v>73.813384615384621</v>
      </c>
      <c r="EO345" s="20">
        <v>11.7156</v>
      </c>
      <c r="EP345" s="20">
        <v>140.76000000000002</v>
      </c>
      <c r="EQ345" s="21">
        <v>57</v>
      </c>
      <c r="ER345" s="21">
        <v>61</v>
      </c>
      <c r="ES345" s="61" t="s">
        <v>79</v>
      </c>
      <c r="ET345" s="61">
        <v>118</v>
      </c>
      <c r="EU345" s="61">
        <v>-4</v>
      </c>
    </row>
    <row r="346" spans="1:151" x14ac:dyDescent="0.45">
      <c r="A346" s="64">
        <v>44929</v>
      </c>
      <c r="B346" s="21" t="s">
        <v>295</v>
      </c>
      <c r="C346" s="21">
        <v>137</v>
      </c>
      <c r="D346" s="21" t="s">
        <v>138</v>
      </c>
      <c r="E346" s="21">
        <v>96</v>
      </c>
      <c r="F346" s="50" t="s">
        <v>558</v>
      </c>
      <c r="G346" t="s">
        <v>295</v>
      </c>
      <c r="H346" t="s">
        <v>138</v>
      </c>
      <c r="I346" t="s">
        <v>295</v>
      </c>
      <c r="J346" t="s">
        <v>138</v>
      </c>
      <c r="K346" t="s">
        <v>295</v>
      </c>
      <c r="L346" t="s">
        <v>138</v>
      </c>
      <c r="M346" t="s">
        <v>295</v>
      </c>
      <c r="N346" t="s">
        <v>616</v>
      </c>
      <c r="O346" t="s">
        <v>295</v>
      </c>
      <c r="P346" t="s">
        <v>138</v>
      </c>
      <c r="Q346" t="s">
        <v>295</v>
      </c>
      <c r="R346" t="s">
        <v>138</v>
      </c>
      <c r="S346" t="s">
        <v>82</v>
      </c>
      <c r="T346" t="s">
        <v>82</v>
      </c>
      <c r="U346">
        <v>13</v>
      </c>
      <c r="V346">
        <v>13</v>
      </c>
      <c r="W346" s="20">
        <v>0.69230769230769196</v>
      </c>
      <c r="X346" s="20">
        <v>-3.21</v>
      </c>
      <c r="Y346" s="20">
        <v>105.1</v>
      </c>
      <c r="Z346" s="20">
        <v>108.3</v>
      </c>
      <c r="AA346" s="20">
        <v>68.3</v>
      </c>
      <c r="AB346" s="20">
        <v>0.11600000000000001</v>
      </c>
      <c r="AC346" s="20">
        <v>-7.19</v>
      </c>
      <c r="AD346" s="20">
        <v>100</v>
      </c>
      <c r="AE346" s="20">
        <v>107.2</v>
      </c>
      <c r="AF346" s="20">
        <v>-7.19</v>
      </c>
      <c r="AG346" s="20">
        <v>105.3</v>
      </c>
      <c r="AH346" s="20">
        <v>109.4</v>
      </c>
      <c r="AI346" s="20">
        <v>0.39150000000000001</v>
      </c>
      <c r="AJ346" s="20">
        <v>-1.9</v>
      </c>
      <c r="AK346" s="20">
        <v>-0.14615384615384613</v>
      </c>
      <c r="AL346" s="20">
        <v>1146</v>
      </c>
      <c r="AM346" s="20">
        <v>-2.76</v>
      </c>
      <c r="AN346" s="20">
        <v>-3.84</v>
      </c>
      <c r="AO346" s="20">
        <v>1012</v>
      </c>
      <c r="AP346" s="20">
        <v>933</v>
      </c>
      <c r="AQ346" s="20">
        <v>817</v>
      </c>
      <c r="AR346" s="20">
        <v>0.45</v>
      </c>
      <c r="AS346" s="20">
        <v>120</v>
      </c>
      <c r="AT346" s="20">
        <v>337</v>
      </c>
      <c r="AU346" s="20">
        <v>0.35599999999999998</v>
      </c>
      <c r="AV346" s="20">
        <v>156</v>
      </c>
      <c r="AW346" s="20">
        <v>216</v>
      </c>
      <c r="AX346" s="20">
        <v>0.72199999999999998</v>
      </c>
      <c r="AY346" s="20">
        <v>134</v>
      </c>
      <c r="AZ346" s="20">
        <v>10.307692307692308</v>
      </c>
      <c r="BA346" s="20">
        <v>465</v>
      </c>
      <c r="BB346" s="20">
        <v>35.769230769230766</v>
      </c>
      <c r="BC346" s="20">
        <v>208</v>
      </c>
      <c r="BD346" s="20">
        <v>94</v>
      </c>
      <c r="BE346" s="20">
        <v>44</v>
      </c>
      <c r="BF346" s="20">
        <v>127</v>
      </c>
      <c r="BG346" s="20">
        <v>220</v>
      </c>
      <c r="BH346" s="20">
        <v>77.8</v>
      </c>
      <c r="BI346" s="20">
        <v>71.769000000000005</v>
      </c>
      <c r="BJ346" s="20">
        <v>6.077</v>
      </c>
      <c r="BK346" s="20">
        <v>1.6379999999999999</v>
      </c>
      <c r="BL346" s="20">
        <v>9.7690000000000001</v>
      </c>
      <c r="BM346" s="20">
        <v>0.74</v>
      </c>
      <c r="BN346" s="20">
        <v>25.9</v>
      </c>
      <c r="BO346" s="20">
        <v>16.600000000000001</v>
      </c>
      <c r="BP346" s="20">
        <v>3.4</v>
      </c>
      <c r="BQ346" s="20">
        <v>7.2307692307692308</v>
      </c>
      <c r="BR346" s="20">
        <v>16.899999999999999</v>
      </c>
      <c r="BS346" s="20">
        <v>231</v>
      </c>
      <c r="BT346" s="20">
        <v>0.47</v>
      </c>
      <c r="BU346" s="20">
        <v>1</v>
      </c>
      <c r="BV346" s="66">
        <v>202</v>
      </c>
      <c r="BW346" s="66">
        <v>160</v>
      </c>
      <c r="BX346" s="66">
        <v>126</v>
      </c>
      <c r="BY346" s="66">
        <v>167</v>
      </c>
      <c r="BZ346" s="66">
        <v>212</v>
      </c>
      <c r="CA346" s="66">
        <v>142.19999999999999</v>
      </c>
      <c r="CB346" s="66">
        <v>231</v>
      </c>
      <c r="CC346" s="66">
        <v>221</v>
      </c>
      <c r="CD346" s="20">
        <v>0.84615384615384603</v>
      </c>
      <c r="CE346" s="20">
        <v>6.88</v>
      </c>
      <c r="CF346" s="20">
        <v>107.4</v>
      </c>
      <c r="CG346" s="20">
        <v>100.5</v>
      </c>
      <c r="CH346" s="20">
        <v>65.900000000000006</v>
      </c>
      <c r="CI346" s="20">
        <v>8.5999999999999993E-2</v>
      </c>
      <c r="CJ346" s="20">
        <v>-4.1100000000000003</v>
      </c>
      <c r="CK346" s="20">
        <v>103.3</v>
      </c>
      <c r="CL346" s="20">
        <v>107.4</v>
      </c>
      <c r="CM346" s="20">
        <v>-4.1100000000000003</v>
      </c>
      <c r="CN346" s="20">
        <v>108.1</v>
      </c>
      <c r="CO346" s="20">
        <v>100.1</v>
      </c>
      <c r="CP346" s="63">
        <v>0.70830000000000004</v>
      </c>
      <c r="CQ346" s="20">
        <v>0.2</v>
      </c>
      <c r="CR346" s="20">
        <v>1.5384615384615385E-2</v>
      </c>
      <c r="CS346" s="20">
        <v>1301</v>
      </c>
      <c r="CT346" s="20">
        <v>6.59</v>
      </c>
      <c r="CU346" s="20">
        <v>-1.82</v>
      </c>
      <c r="CV346" s="20">
        <v>979</v>
      </c>
      <c r="CW346" s="20">
        <v>854</v>
      </c>
      <c r="CX346" s="20">
        <v>714</v>
      </c>
      <c r="CY346" s="20">
        <v>0.47899999999999998</v>
      </c>
      <c r="CZ346" s="20">
        <v>98</v>
      </c>
      <c r="DA346" s="20">
        <v>265</v>
      </c>
      <c r="DB346" s="20">
        <v>0.37</v>
      </c>
      <c r="DC346" s="20">
        <v>197</v>
      </c>
      <c r="DD346" s="20">
        <v>269</v>
      </c>
      <c r="DE346" s="20">
        <v>0.73199999999999998</v>
      </c>
      <c r="DF346" s="20">
        <v>134</v>
      </c>
      <c r="DG346" s="20">
        <v>10.307692307692308</v>
      </c>
      <c r="DH346" s="20">
        <v>508</v>
      </c>
      <c r="DI346" s="20">
        <v>39.07692307692308</v>
      </c>
      <c r="DJ346" s="20">
        <v>161</v>
      </c>
      <c r="DK346" s="20">
        <v>67</v>
      </c>
      <c r="DL346" s="20">
        <v>57</v>
      </c>
      <c r="DM346" s="20">
        <v>158</v>
      </c>
      <c r="DN346" s="20">
        <v>215</v>
      </c>
      <c r="DO346" s="20">
        <v>75.3</v>
      </c>
      <c r="DP346" s="20">
        <v>65.691999999999993</v>
      </c>
      <c r="DQ346" s="20">
        <v>9.6150000000000002</v>
      </c>
      <c r="DR346" s="20">
        <v>1.0189999999999999</v>
      </c>
      <c r="DS346" s="20">
        <v>12.154</v>
      </c>
      <c r="DT346" s="20">
        <v>0.42399999999999999</v>
      </c>
      <c r="DU346" s="20">
        <v>20.399999999999999</v>
      </c>
      <c r="DV346" s="20">
        <v>20.7</v>
      </c>
      <c r="DW346" s="20">
        <v>4.4000000000000004</v>
      </c>
      <c r="DX346" s="20">
        <v>5.1538461538461542</v>
      </c>
      <c r="DY346" s="20">
        <v>16.5</v>
      </c>
      <c r="DZ346" s="20">
        <v>65</v>
      </c>
      <c r="EA346" s="20">
        <v>0.57399999999999995</v>
      </c>
      <c r="EB346" s="20">
        <v>-11</v>
      </c>
      <c r="EC346" s="66">
        <v>74</v>
      </c>
      <c r="ED346" s="66">
        <v>62</v>
      </c>
      <c r="EE346" s="66">
        <v>49</v>
      </c>
      <c r="EF346" s="66">
        <v>123</v>
      </c>
      <c r="EG346" s="66">
        <v>99</v>
      </c>
      <c r="EH346" s="66">
        <v>66</v>
      </c>
      <c r="EI346" s="66">
        <v>65</v>
      </c>
      <c r="EJ346" s="66">
        <v>36</v>
      </c>
      <c r="EK346" s="20">
        <v>10562.55</v>
      </c>
      <c r="EL346" s="20">
        <v>11631.42</v>
      </c>
      <c r="EM346" s="20">
        <v>50.347923076923081</v>
      </c>
      <c r="EN346" s="20">
        <v>87.882769230769227</v>
      </c>
      <c r="EO346" s="20">
        <v>12.370799999999999</v>
      </c>
      <c r="EP346" s="20">
        <v>155.22999999999999</v>
      </c>
      <c r="EQ346" s="21">
        <v>62</v>
      </c>
      <c r="ER346" s="21">
        <v>77</v>
      </c>
      <c r="ES346" s="61" t="s">
        <v>138</v>
      </c>
      <c r="ET346" s="61">
        <v>139</v>
      </c>
      <c r="EU346" s="61">
        <v>-15</v>
      </c>
    </row>
    <row r="347" spans="1:151" x14ac:dyDescent="0.45">
      <c r="A347" s="64">
        <v>44929</v>
      </c>
      <c r="B347" s="21" t="s">
        <v>28</v>
      </c>
      <c r="C347" s="21">
        <v>340</v>
      </c>
      <c r="D347" s="21" t="s">
        <v>297</v>
      </c>
      <c r="E347" s="21">
        <v>152</v>
      </c>
      <c r="F347" s="50" t="s">
        <v>558</v>
      </c>
      <c r="G347" t="s">
        <v>28</v>
      </c>
      <c r="H347" t="s">
        <v>297</v>
      </c>
      <c r="I347" t="s">
        <v>28</v>
      </c>
      <c r="J347" t="s">
        <v>297</v>
      </c>
      <c r="K347" t="s">
        <v>28</v>
      </c>
      <c r="L347" t="s">
        <v>297</v>
      </c>
      <c r="M347" t="s">
        <v>28</v>
      </c>
      <c r="N347" t="s">
        <v>297</v>
      </c>
      <c r="O347" t="s">
        <v>28</v>
      </c>
      <c r="P347" t="s">
        <v>297</v>
      </c>
      <c r="Q347" t="s">
        <v>28</v>
      </c>
      <c r="R347" t="s">
        <v>297</v>
      </c>
      <c r="S347" t="s">
        <v>29</v>
      </c>
      <c r="T347" t="s">
        <v>29</v>
      </c>
      <c r="U347">
        <v>13</v>
      </c>
      <c r="V347">
        <v>12</v>
      </c>
      <c r="W347" s="20">
        <v>0.76923076923076905</v>
      </c>
      <c r="X347" s="20">
        <v>13.2</v>
      </c>
      <c r="Y347" s="20">
        <v>105.2</v>
      </c>
      <c r="Z347" s="20">
        <v>92</v>
      </c>
      <c r="AA347" s="20">
        <v>62.5</v>
      </c>
      <c r="AB347" s="20">
        <v>0.10100000000000001</v>
      </c>
      <c r="AC347" s="20">
        <v>-0.01</v>
      </c>
      <c r="AD347" s="20">
        <v>104.6</v>
      </c>
      <c r="AE347" s="20">
        <v>104.6</v>
      </c>
      <c r="AF347" s="20">
        <v>-1.22</v>
      </c>
      <c r="AG347" s="20">
        <v>103.3</v>
      </c>
      <c r="AH347" s="20">
        <v>91.7</v>
      </c>
      <c r="AI347" s="20">
        <v>0.79779999999999995</v>
      </c>
      <c r="AJ347" s="20">
        <v>0.3</v>
      </c>
      <c r="AK347" s="20">
        <v>2.3076923076923075E-2</v>
      </c>
      <c r="AL347" s="20">
        <v>1339</v>
      </c>
      <c r="AM347" s="20">
        <v>11.19</v>
      </c>
      <c r="AN347" s="20">
        <v>1.57</v>
      </c>
      <c r="AO347" s="20">
        <v>855</v>
      </c>
      <c r="AP347" s="20">
        <v>730</v>
      </c>
      <c r="AQ347" s="20">
        <v>707</v>
      </c>
      <c r="AR347" s="20">
        <v>0.45</v>
      </c>
      <c r="AS347" s="20">
        <v>84</v>
      </c>
      <c r="AT347" s="20">
        <v>235</v>
      </c>
      <c r="AU347" s="20">
        <v>0.35699999999999998</v>
      </c>
      <c r="AV347" s="20">
        <v>135</v>
      </c>
      <c r="AW347" s="20">
        <v>209</v>
      </c>
      <c r="AX347" s="20">
        <v>0.64600000000000002</v>
      </c>
      <c r="AY347" s="20">
        <v>114</v>
      </c>
      <c r="AZ347" s="20">
        <v>8.7692307692307701</v>
      </c>
      <c r="BA347" s="20">
        <v>424</v>
      </c>
      <c r="BB347" s="20">
        <v>32.615384615384613</v>
      </c>
      <c r="BC347" s="20">
        <v>203</v>
      </c>
      <c r="BD347" s="20">
        <v>117</v>
      </c>
      <c r="BE347" s="20">
        <v>70</v>
      </c>
      <c r="BF347" s="20">
        <v>114</v>
      </c>
      <c r="BG347" s="20">
        <v>174</v>
      </c>
      <c r="BH347" s="20">
        <v>65.8</v>
      </c>
      <c r="BI347" s="20">
        <v>56.154000000000003</v>
      </c>
      <c r="BJ347" s="20">
        <v>9.6150000000000002</v>
      </c>
      <c r="BK347" s="20">
        <v>1.7809999999999999</v>
      </c>
      <c r="BL347" s="20">
        <v>8.7690000000000001</v>
      </c>
      <c r="BM347" s="20">
        <v>1.026</v>
      </c>
      <c r="BN347" s="20">
        <v>18.100000000000001</v>
      </c>
      <c r="BO347" s="20">
        <v>16.100000000000001</v>
      </c>
      <c r="BP347" s="20">
        <v>5.4</v>
      </c>
      <c r="BQ347" s="20">
        <v>9</v>
      </c>
      <c r="BR347" s="20">
        <v>13.4</v>
      </c>
      <c r="BS347" s="20">
        <v>51</v>
      </c>
      <c r="BT347" s="20">
        <v>0.58299999999999996</v>
      </c>
      <c r="BU347" s="20">
        <v>-3</v>
      </c>
      <c r="BV347" s="66">
        <v>54</v>
      </c>
      <c r="BW347" s="66">
        <v>46</v>
      </c>
      <c r="BX347" s="66">
        <v>50</v>
      </c>
      <c r="BY347" s="66">
        <v>39</v>
      </c>
      <c r="BZ347" s="66">
        <v>52</v>
      </c>
      <c r="CA347" s="66">
        <v>37.5</v>
      </c>
      <c r="CB347" s="66">
        <v>51</v>
      </c>
      <c r="CC347" s="66">
        <v>38</v>
      </c>
      <c r="CD347" s="20">
        <v>0.41666666666666702</v>
      </c>
      <c r="CE347" s="20">
        <v>-1.76</v>
      </c>
      <c r="CF347" s="20">
        <v>103.2</v>
      </c>
      <c r="CG347" s="20">
        <v>105</v>
      </c>
      <c r="CH347" s="20">
        <v>71</v>
      </c>
      <c r="CI347" s="20">
        <v>-6.5000000000000002E-2</v>
      </c>
      <c r="CJ347" s="20">
        <v>-2.86</v>
      </c>
      <c r="CK347" s="20">
        <v>103.2</v>
      </c>
      <c r="CL347" s="20">
        <v>106.1</v>
      </c>
      <c r="CM347" s="20">
        <v>-4.74</v>
      </c>
      <c r="CN347" s="20">
        <v>102.5</v>
      </c>
      <c r="CO347" s="20">
        <v>105.4</v>
      </c>
      <c r="CP347" s="63">
        <v>0.4209</v>
      </c>
      <c r="CQ347" s="20">
        <v>-4.5</v>
      </c>
      <c r="CR347" s="20">
        <v>-0.375</v>
      </c>
      <c r="CS347" s="20">
        <v>1117</v>
      </c>
      <c r="CT347" s="20">
        <v>-1.84</v>
      </c>
      <c r="CU347" s="20">
        <v>-1.01</v>
      </c>
      <c r="CV347" s="20">
        <v>895</v>
      </c>
      <c r="CW347" s="20">
        <v>905</v>
      </c>
      <c r="CX347" s="20">
        <v>721</v>
      </c>
      <c r="CY347" s="20">
        <v>0.41899999999999998</v>
      </c>
      <c r="CZ347" s="20">
        <v>63</v>
      </c>
      <c r="DA347" s="20">
        <v>218</v>
      </c>
      <c r="DB347" s="20">
        <v>0.28899999999999998</v>
      </c>
      <c r="DC347" s="20">
        <v>228</v>
      </c>
      <c r="DD347" s="20">
        <v>310</v>
      </c>
      <c r="DE347" s="20">
        <v>0.73499999999999999</v>
      </c>
      <c r="DF347" s="20">
        <v>155</v>
      </c>
      <c r="DG347" s="20">
        <v>12.916666666666666</v>
      </c>
      <c r="DH347" s="20">
        <v>460</v>
      </c>
      <c r="DI347" s="20">
        <v>38.333333333333336</v>
      </c>
      <c r="DJ347" s="20">
        <v>132</v>
      </c>
      <c r="DK347" s="20">
        <v>69</v>
      </c>
      <c r="DL347" s="20">
        <v>38</v>
      </c>
      <c r="DM347" s="20">
        <v>152</v>
      </c>
      <c r="DN347" s="20">
        <v>214</v>
      </c>
      <c r="DO347" s="20">
        <v>74.599999999999994</v>
      </c>
      <c r="DP347" s="20">
        <v>75.417000000000002</v>
      </c>
      <c r="DQ347" s="20">
        <v>-0.83299999999999996</v>
      </c>
      <c r="DR347" s="20">
        <v>0.86799999999999999</v>
      </c>
      <c r="DS347" s="20">
        <v>12.667</v>
      </c>
      <c r="DT347" s="20">
        <v>0.45400000000000001</v>
      </c>
      <c r="DU347" s="20">
        <v>18.2</v>
      </c>
      <c r="DV347" s="20">
        <v>25.8</v>
      </c>
      <c r="DW347" s="20">
        <v>3.2</v>
      </c>
      <c r="DX347" s="20">
        <v>5.75</v>
      </c>
      <c r="DY347" s="20">
        <v>17.8</v>
      </c>
      <c r="DZ347" s="20">
        <v>320</v>
      </c>
      <c r="EA347" s="20">
        <v>0.41199999999999998</v>
      </c>
      <c r="EB347" s="20">
        <v>-4</v>
      </c>
      <c r="EC347" s="66">
        <v>259</v>
      </c>
      <c r="ED347" s="66">
        <v>254</v>
      </c>
      <c r="EE347" s="66">
        <v>263</v>
      </c>
      <c r="EF347" s="66">
        <v>247</v>
      </c>
      <c r="EG347" s="66">
        <v>183</v>
      </c>
      <c r="EH347" s="66">
        <v>206.2</v>
      </c>
      <c r="EI347" s="66">
        <v>319</v>
      </c>
      <c r="EJ347" s="66">
        <v>295</v>
      </c>
      <c r="EK347" s="20">
        <v>11046</v>
      </c>
      <c r="EL347" s="20">
        <v>9494.4</v>
      </c>
      <c r="EM347" s="20">
        <v>50.421750000000003</v>
      </c>
      <c r="EN347" s="20">
        <v>114.003</v>
      </c>
      <c r="EO347" s="20">
        <v>9.8490000000000002</v>
      </c>
      <c r="EP347" s="20">
        <v>138.244</v>
      </c>
      <c r="EQ347" s="21">
        <v>77</v>
      </c>
      <c r="ER347" s="21">
        <v>53</v>
      </c>
      <c r="ES347" s="61" t="s">
        <v>28</v>
      </c>
      <c r="ET347" s="61">
        <v>130</v>
      </c>
      <c r="EU347" s="61">
        <v>24</v>
      </c>
    </row>
    <row r="348" spans="1:151" x14ac:dyDescent="0.45">
      <c r="A348" s="64">
        <v>44929</v>
      </c>
      <c r="B348" s="21" t="s">
        <v>186</v>
      </c>
      <c r="C348" s="21">
        <v>91</v>
      </c>
      <c r="D348" s="21" t="s">
        <v>159</v>
      </c>
      <c r="E348" s="21">
        <v>102</v>
      </c>
      <c r="F348" s="50" t="s">
        <v>558</v>
      </c>
      <c r="G348" t="s">
        <v>186</v>
      </c>
      <c r="H348" t="s">
        <v>159</v>
      </c>
      <c r="I348" t="s">
        <v>186</v>
      </c>
      <c r="J348" t="s">
        <v>159</v>
      </c>
      <c r="K348" t="s">
        <v>446</v>
      </c>
      <c r="L348" t="s">
        <v>159</v>
      </c>
      <c r="M348" t="s">
        <v>664</v>
      </c>
      <c r="N348" t="s">
        <v>663</v>
      </c>
      <c r="O348" t="s">
        <v>186</v>
      </c>
      <c r="P348" t="s">
        <v>1361</v>
      </c>
      <c r="Q348" t="s">
        <v>446</v>
      </c>
      <c r="R348" t="s">
        <v>159</v>
      </c>
      <c r="S348" t="s">
        <v>29</v>
      </c>
      <c r="T348" t="s">
        <v>29</v>
      </c>
      <c r="U348">
        <v>12</v>
      </c>
      <c r="V348">
        <v>12</v>
      </c>
      <c r="W348" s="20">
        <v>0.5</v>
      </c>
      <c r="X348" s="20">
        <v>5.91</v>
      </c>
      <c r="Y348" s="20">
        <v>105.3</v>
      </c>
      <c r="Z348" s="20">
        <v>99.4</v>
      </c>
      <c r="AA348" s="20">
        <v>71.5</v>
      </c>
      <c r="AB348" s="20">
        <v>-5.6000000000000001E-2</v>
      </c>
      <c r="AC348" s="20">
        <v>3.28</v>
      </c>
      <c r="AD348" s="20">
        <v>106.4</v>
      </c>
      <c r="AE348" s="20">
        <v>103.1</v>
      </c>
      <c r="AF348" s="20">
        <v>1.19</v>
      </c>
      <c r="AG348" s="20">
        <v>104.4</v>
      </c>
      <c r="AH348" s="20">
        <v>99.3</v>
      </c>
      <c r="AI348" s="20">
        <v>0.63959999999999995</v>
      </c>
      <c r="AJ348" s="20">
        <v>-2.4</v>
      </c>
      <c r="AK348" s="20">
        <v>-0.19999999999999998</v>
      </c>
      <c r="AL348" s="20">
        <v>1218</v>
      </c>
      <c r="AM348" s="20">
        <v>7.02</v>
      </c>
      <c r="AN348" s="20">
        <v>4.5999999999999996</v>
      </c>
      <c r="AO348" s="20">
        <v>914</v>
      </c>
      <c r="AP348" s="20">
        <v>885</v>
      </c>
      <c r="AQ348" s="20">
        <v>744</v>
      </c>
      <c r="AR348" s="20">
        <v>0.42899999999999999</v>
      </c>
      <c r="AS348" s="20">
        <v>87</v>
      </c>
      <c r="AT348" s="20">
        <v>262</v>
      </c>
      <c r="AU348" s="20">
        <v>0.33200000000000002</v>
      </c>
      <c r="AV348" s="20">
        <v>189</v>
      </c>
      <c r="AW348" s="20">
        <v>279</v>
      </c>
      <c r="AX348" s="20">
        <v>0.67700000000000005</v>
      </c>
      <c r="AY348" s="20">
        <v>138</v>
      </c>
      <c r="AZ348" s="20">
        <v>11.5</v>
      </c>
      <c r="BA348" s="20">
        <v>439</v>
      </c>
      <c r="BB348" s="20">
        <v>36.583333333333336</v>
      </c>
      <c r="BC348" s="20">
        <v>159</v>
      </c>
      <c r="BD348" s="20">
        <v>113</v>
      </c>
      <c r="BE348" s="20">
        <v>54</v>
      </c>
      <c r="BF348" s="20">
        <v>150</v>
      </c>
      <c r="BG348" s="20">
        <v>242</v>
      </c>
      <c r="BH348" s="20">
        <v>76.2</v>
      </c>
      <c r="BI348" s="20">
        <v>73.75</v>
      </c>
      <c r="BJ348" s="20">
        <v>2.4169999999999998</v>
      </c>
      <c r="BK348" s="20">
        <v>1.06</v>
      </c>
      <c r="BL348" s="20">
        <v>12.5</v>
      </c>
      <c r="BM348" s="20">
        <v>0.753</v>
      </c>
      <c r="BN348" s="20">
        <v>21.8</v>
      </c>
      <c r="BO348" s="20">
        <v>23.2</v>
      </c>
      <c r="BP348" s="20">
        <v>4.5</v>
      </c>
      <c r="BQ348" s="20">
        <v>9.4166666666666661</v>
      </c>
      <c r="BR348" s="20">
        <v>20.2</v>
      </c>
      <c r="BS348" s="20">
        <v>122</v>
      </c>
      <c r="BT348" s="20">
        <v>0.53100000000000003</v>
      </c>
      <c r="BU348" s="20">
        <v>3</v>
      </c>
      <c r="BV348" s="66">
        <v>140</v>
      </c>
      <c r="BW348" s="66">
        <v>172</v>
      </c>
      <c r="BX348" s="66">
        <v>149</v>
      </c>
      <c r="BY348" s="66">
        <v>106</v>
      </c>
      <c r="BZ348" s="66">
        <v>103</v>
      </c>
      <c r="CA348" s="66">
        <v>105</v>
      </c>
      <c r="CB348" s="66">
        <v>122</v>
      </c>
      <c r="CC348" s="66">
        <v>208</v>
      </c>
      <c r="CD348" s="20">
        <v>0.66666666666666696</v>
      </c>
      <c r="CE348" s="20">
        <v>5.25</v>
      </c>
      <c r="CF348" s="20">
        <v>105.6</v>
      </c>
      <c r="CG348" s="20">
        <v>100.4</v>
      </c>
      <c r="CH348" s="20">
        <v>68.599999999999994</v>
      </c>
      <c r="CI348" s="20">
        <v>0.14799999999999999</v>
      </c>
      <c r="CJ348" s="20">
        <v>4.93</v>
      </c>
      <c r="CK348" s="20">
        <v>106.6</v>
      </c>
      <c r="CL348" s="20">
        <v>101.7</v>
      </c>
      <c r="CM348" s="20">
        <v>3.42</v>
      </c>
      <c r="CN348" s="20">
        <v>105.2</v>
      </c>
      <c r="CO348" s="20">
        <v>98.7</v>
      </c>
      <c r="CP348" s="63">
        <v>0.67589999999999995</v>
      </c>
      <c r="CQ348" s="20">
        <v>-0.2</v>
      </c>
      <c r="CR348" s="20">
        <v>-1.6666666666666666E-2</v>
      </c>
      <c r="CS348" s="20">
        <v>1306</v>
      </c>
      <c r="CT348" s="20">
        <v>5.04</v>
      </c>
      <c r="CU348" s="20">
        <v>4.46</v>
      </c>
      <c r="CV348" s="20">
        <v>860</v>
      </c>
      <c r="CW348" s="20">
        <v>853</v>
      </c>
      <c r="CX348" s="20">
        <v>743</v>
      </c>
      <c r="CY348" s="20">
        <v>0.41499999999999998</v>
      </c>
      <c r="CZ348" s="20">
        <v>80</v>
      </c>
      <c r="DA348" s="20">
        <v>281</v>
      </c>
      <c r="DB348" s="20">
        <v>0.28499999999999998</v>
      </c>
      <c r="DC348" s="20">
        <v>164</v>
      </c>
      <c r="DD348" s="20">
        <v>243</v>
      </c>
      <c r="DE348" s="20">
        <v>0.67500000000000004</v>
      </c>
      <c r="DF348" s="20">
        <v>171</v>
      </c>
      <c r="DG348" s="20">
        <v>14.25</v>
      </c>
      <c r="DH348" s="20">
        <v>505</v>
      </c>
      <c r="DI348" s="20">
        <v>42.083333333333336</v>
      </c>
      <c r="DJ348" s="20">
        <v>157</v>
      </c>
      <c r="DK348" s="20">
        <v>58</v>
      </c>
      <c r="DL348" s="20">
        <v>58</v>
      </c>
      <c r="DM348" s="20">
        <v>158</v>
      </c>
      <c r="DN348" s="20">
        <v>202</v>
      </c>
      <c r="DO348" s="20">
        <v>71.7</v>
      </c>
      <c r="DP348" s="20">
        <v>71.082999999999998</v>
      </c>
      <c r="DQ348" s="20">
        <v>0.58299999999999996</v>
      </c>
      <c r="DR348" s="20">
        <v>0.99399999999999999</v>
      </c>
      <c r="DS348" s="20">
        <v>13.167</v>
      </c>
      <c r="DT348" s="20">
        <v>0.36699999999999999</v>
      </c>
      <c r="DU348" s="20">
        <v>23.4</v>
      </c>
      <c r="DV348" s="20">
        <v>20.2</v>
      </c>
      <c r="DW348" s="20">
        <v>4.8</v>
      </c>
      <c r="DX348" s="20">
        <v>4.833333333333333</v>
      </c>
      <c r="DY348" s="20">
        <v>16.8</v>
      </c>
      <c r="DZ348" s="20">
        <v>42</v>
      </c>
      <c r="EA348" s="20">
        <v>0.59099999999999997</v>
      </c>
      <c r="EB348" s="20">
        <v>-1</v>
      </c>
      <c r="EC348" s="66">
        <v>109</v>
      </c>
      <c r="ED348" s="66">
        <v>73</v>
      </c>
      <c r="EE348" s="66">
        <v>63</v>
      </c>
      <c r="EF348" s="66">
        <v>116</v>
      </c>
      <c r="EG348" s="66">
        <v>113</v>
      </c>
      <c r="EH348" s="66">
        <v>68.7</v>
      </c>
      <c r="EI348" s="66">
        <v>41</v>
      </c>
      <c r="EJ348" s="66">
        <v>133</v>
      </c>
      <c r="EK348" s="20">
        <v>10572.12</v>
      </c>
      <c r="EL348" s="20">
        <v>10496.64</v>
      </c>
      <c r="EM348" s="20">
        <v>60.416666666666664</v>
      </c>
      <c r="EN348" s="20">
        <v>123.98924999999998</v>
      </c>
      <c r="EO348" s="20">
        <v>13.635</v>
      </c>
      <c r="EP348" s="20">
        <v>136.75400000000002</v>
      </c>
      <c r="EQ348" s="21">
        <v>82</v>
      </c>
      <c r="ER348" s="21">
        <v>71</v>
      </c>
      <c r="ES348" s="61" t="s">
        <v>186</v>
      </c>
      <c r="ET348" s="61">
        <v>153</v>
      </c>
      <c r="EU348" s="61">
        <v>11</v>
      </c>
    </row>
    <row r="349" spans="1:151" x14ac:dyDescent="0.45">
      <c r="A349" s="64">
        <v>44929</v>
      </c>
      <c r="B349" s="21" t="s">
        <v>322</v>
      </c>
      <c r="C349" s="21">
        <v>138</v>
      </c>
      <c r="D349" s="21" t="s">
        <v>340</v>
      </c>
      <c r="E349" s="21">
        <v>16</v>
      </c>
      <c r="F349" s="50" t="s">
        <v>558</v>
      </c>
      <c r="G349" t="s">
        <v>322</v>
      </c>
      <c r="H349" t="s">
        <v>340</v>
      </c>
      <c r="I349" t="s">
        <v>322</v>
      </c>
      <c r="J349" t="s">
        <v>340</v>
      </c>
      <c r="K349" t="s">
        <v>322</v>
      </c>
      <c r="L349" t="s">
        <v>340</v>
      </c>
      <c r="M349" t="s">
        <v>322</v>
      </c>
      <c r="N349" t="s">
        <v>340</v>
      </c>
      <c r="O349" t="s">
        <v>322</v>
      </c>
      <c r="P349" t="s">
        <v>340</v>
      </c>
      <c r="Q349" t="s">
        <v>322</v>
      </c>
      <c r="R349" t="s">
        <v>340</v>
      </c>
      <c r="S349" t="s">
        <v>144</v>
      </c>
      <c r="T349" t="s">
        <v>144</v>
      </c>
      <c r="U349">
        <v>13</v>
      </c>
      <c r="V349">
        <v>13</v>
      </c>
      <c r="W349" s="20">
        <v>7.69230769230769E-2</v>
      </c>
      <c r="X349" s="20">
        <v>-18.09</v>
      </c>
      <c r="Y349" s="20">
        <v>88.5</v>
      </c>
      <c r="Z349" s="20">
        <v>106.5</v>
      </c>
      <c r="AA349" s="20">
        <v>68.8</v>
      </c>
      <c r="AB349" s="20">
        <v>-1.4999999999999999E-2</v>
      </c>
      <c r="AC349" s="20">
        <v>1.77</v>
      </c>
      <c r="AD349" s="20">
        <v>105.8</v>
      </c>
      <c r="AE349" s="20">
        <v>104.1</v>
      </c>
      <c r="AF349" s="20">
        <v>1.77</v>
      </c>
      <c r="AG349" s="20">
        <v>89.6</v>
      </c>
      <c r="AH349" s="20">
        <v>103.8</v>
      </c>
      <c r="AI349" s="20">
        <v>0.156</v>
      </c>
      <c r="AJ349" s="20">
        <v>-9.4</v>
      </c>
      <c r="AK349" s="20">
        <v>-0.72307692307692306</v>
      </c>
      <c r="AL349" s="20">
        <v>923</v>
      </c>
      <c r="AM349" s="20">
        <v>-14.03</v>
      </c>
      <c r="AN349" s="20">
        <v>0.89</v>
      </c>
      <c r="AO349" s="20">
        <v>766</v>
      </c>
      <c r="AP349" s="20">
        <v>929</v>
      </c>
      <c r="AQ349" s="20">
        <v>757</v>
      </c>
      <c r="AR349" s="20">
        <v>0.376</v>
      </c>
      <c r="AS349" s="20">
        <v>87</v>
      </c>
      <c r="AT349" s="20">
        <v>324</v>
      </c>
      <c r="AU349" s="20">
        <v>0.26900000000000002</v>
      </c>
      <c r="AV349" s="20">
        <v>109</v>
      </c>
      <c r="AW349" s="20">
        <v>163</v>
      </c>
      <c r="AX349" s="20">
        <v>0.66900000000000004</v>
      </c>
      <c r="AY349" s="20">
        <v>122</v>
      </c>
      <c r="AZ349" s="20">
        <v>9.384615384615385</v>
      </c>
      <c r="BA349" s="20">
        <v>434</v>
      </c>
      <c r="BB349" s="20">
        <v>33.384615384615387</v>
      </c>
      <c r="BC349" s="20">
        <v>166</v>
      </c>
      <c r="BD349" s="20">
        <v>94</v>
      </c>
      <c r="BE349" s="20">
        <v>59</v>
      </c>
      <c r="BF349" s="20">
        <v>176</v>
      </c>
      <c r="BG349" s="20">
        <v>205</v>
      </c>
      <c r="BH349" s="20">
        <v>58.9</v>
      </c>
      <c r="BI349" s="20">
        <v>71.462000000000003</v>
      </c>
      <c r="BJ349" s="20">
        <v>-12.538</v>
      </c>
      <c r="BK349" s="20">
        <v>0.94299999999999995</v>
      </c>
      <c r="BL349" s="20">
        <v>13.538</v>
      </c>
      <c r="BM349" s="20">
        <v>0.53400000000000003</v>
      </c>
      <c r="BN349" s="20">
        <v>24.9</v>
      </c>
      <c r="BO349" s="20">
        <v>12.5</v>
      </c>
      <c r="BP349" s="20">
        <v>4.5</v>
      </c>
      <c r="BQ349" s="20">
        <v>7.2307692307692308</v>
      </c>
      <c r="BR349" s="20">
        <v>15.8</v>
      </c>
      <c r="BS349" s="20">
        <v>343</v>
      </c>
      <c r="BT349" s="20">
        <v>0.38500000000000001</v>
      </c>
      <c r="BU349" s="20">
        <v>-6</v>
      </c>
      <c r="BV349" s="66">
        <v>348</v>
      </c>
      <c r="BW349" s="66">
        <v>354</v>
      </c>
      <c r="BX349" s="66">
        <v>358</v>
      </c>
      <c r="BY349" s="66">
        <v>338</v>
      </c>
      <c r="BZ349" s="66">
        <v>344</v>
      </c>
      <c r="CA349" s="66">
        <v>289.5</v>
      </c>
      <c r="CB349" s="66">
        <v>343</v>
      </c>
      <c r="CC349" s="66">
        <v>352</v>
      </c>
      <c r="CD349" s="20">
        <v>0.30769230769230799</v>
      </c>
      <c r="CE349" s="20">
        <v>-14.64</v>
      </c>
      <c r="CF349" s="20">
        <v>90.3</v>
      </c>
      <c r="CG349" s="20">
        <v>105</v>
      </c>
      <c r="CH349" s="20">
        <v>64.7</v>
      </c>
      <c r="CI349" s="20">
        <v>-0.124</v>
      </c>
      <c r="CJ349" s="20">
        <v>-7.18</v>
      </c>
      <c r="CK349" s="20">
        <v>100.4</v>
      </c>
      <c r="CL349" s="20">
        <v>107.6</v>
      </c>
      <c r="CM349" s="20">
        <v>-7.18</v>
      </c>
      <c r="CN349" s="20">
        <v>90.6</v>
      </c>
      <c r="CO349" s="20">
        <v>104.2</v>
      </c>
      <c r="CP349" s="63">
        <v>0.16669999999999999</v>
      </c>
      <c r="CQ349" s="20">
        <v>-7.7</v>
      </c>
      <c r="CR349" s="20">
        <v>-0.59230769230769231</v>
      </c>
      <c r="CS349" s="20">
        <v>957</v>
      </c>
      <c r="CT349" s="20">
        <v>-13.06</v>
      </c>
      <c r="CU349" s="20">
        <v>-6.97</v>
      </c>
      <c r="CV349" s="20">
        <v>800</v>
      </c>
      <c r="CW349" s="20">
        <v>824</v>
      </c>
      <c r="CX349" s="20">
        <v>745</v>
      </c>
      <c r="CY349" s="20">
        <v>0.39900000000000002</v>
      </c>
      <c r="CZ349" s="20">
        <v>108</v>
      </c>
      <c r="DA349" s="20">
        <v>347</v>
      </c>
      <c r="DB349" s="20">
        <v>0.311</v>
      </c>
      <c r="DC349" s="20">
        <v>98</v>
      </c>
      <c r="DD349" s="20">
        <v>185</v>
      </c>
      <c r="DE349" s="20">
        <v>0.53</v>
      </c>
      <c r="DF349" s="20">
        <v>147</v>
      </c>
      <c r="DG349" s="20">
        <v>11.307692307692308</v>
      </c>
      <c r="DH349" s="20">
        <v>477</v>
      </c>
      <c r="DI349" s="20">
        <v>36.692307692307693</v>
      </c>
      <c r="DJ349" s="20">
        <v>170</v>
      </c>
      <c r="DK349" s="20">
        <v>90</v>
      </c>
      <c r="DL349" s="20">
        <v>47</v>
      </c>
      <c r="DM349" s="20">
        <v>175</v>
      </c>
      <c r="DN349" s="20">
        <v>198</v>
      </c>
      <c r="DO349" s="20">
        <v>61.5</v>
      </c>
      <c r="DP349" s="20">
        <v>63.384999999999998</v>
      </c>
      <c r="DQ349" s="20">
        <v>-1.8460000000000001</v>
      </c>
      <c r="DR349" s="20">
        <v>0.97099999999999997</v>
      </c>
      <c r="DS349" s="20">
        <v>13.462</v>
      </c>
      <c r="DT349" s="20">
        <v>0.51400000000000001</v>
      </c>
      <c r="DU349" s="20">
        <v>26.7</v>
      </c>
      <c r="DV349" s="20">
        <v>14.2</v>
      </c>
      <c r="DW349" s="20">
        <v>3.6</v>
      </c>
      <c r="DX349" s="20">
        <v>6.9230769230769234</v>
      </c>
      <c r="DY349" s="20">
        <v>15.2</v>
      </c>
      <c r="DZ349" s="20">
        <v>348</v>
      </c>
      <c r="EA349" s="20">
        <v>0.38200000000000001</v>
      </c>
      <c r="EB349" s="20">
        <v>-3</v>
      </c>
      <c r="EC349" s="66">
        <v>325</v>
      </c>
      <c r="ED349" s="66">
        <v>322</v>
      </c>
      <c r="EE349" s="66">
        <v>344</v>
      </c>
      <c r="EF349" s="66">
        <v>315</v>
      </c>
      <c r="EG349" s="66">
        <v>328</v>
      </c>
      <c r="EH349" s="66">
        <v>275.7</v>
      </c>
      <c r="EI349" s="66">
        <v>348</v>
      </c>
      <c r="EJ349" s="66">
        <v>339</v>
      </c>
      <c r="EK349" s="20">
        <v>9292.5</v>
      </c>
      <c r="EL349" s="20">
        <v>9616.9499999999989</v>
      </c>
      <c r="EM349" s="20">
        <v>93.72461538461539</v>
      </c>
      <c r="EN349" s="20">
        <v>97.34061538461539</v>
      </c>
      <c r="EO349" s="20">
        <v>8.3740000000000006</v>
      </c>
      <c r="EP349" s="20">
        <v>132.46200000000002</v>
      </c>
      <c r="EQ349" s="21">
        <v>52</v>
      </c>
      <c r="ER349" s="21">
        <v>47</v>
      </c>
      <c r="ES349" s="61" t="s">
        <v>322</v>
      </c>
      <c r="ET349" s="61">
        <v>99</v>
      </c>
      <c r="EU349" s="61">
        <v>5</v>
      </c>
    </row>
    <row r="350" spans="1:151" x14ac:dyDescent="0.45">
      <c r="A350" s="64">
        <v>44929</v>
      </c>
      <c r="B350" s="21" t="s">
        <v>33</v>
      </c>
      <c r="C350" s="21">
        <v>220</v>
      </c>
      <c r="D350" s="21" t="s">
        <v>39</v>
      </c>
      <c r="E350" s="21">
        <v>248</v>
      </c>
      <c r="F350" s="50" t="s">
        <v>558</v>
      </c>
      <c r="G350" t="s">
        <v>33</v>
      </c>
      <c r="H350" t="s">
        <v>39</v>
      </c>
      <c r="I350" t="s">
        <v>33</v>
      </c>
      <c r="J350" t="s">
        <v>39</v>
      </c>
      <c r="K350" t="s">
        <v>415</v>
      </c>
      <c r="L350" t="s">
        <v>39</v>
      </c>
      <c r="M350" t="s">
        <v>1259</v>
      </c>
      <c r="N350" t="s">
        <v>39</v>
      </c>
      <c r="O350" t="s">
        <v>33</v>
      </c>
      <c r="P350" t="s">
        <v>39</v>
      </c>
      <c r="Q350" t="s">
        <v>415</v>
      </c>
      <c r="R350" t="s">
        <v>39</v>
      </c>
      <c r="S350" t="s">
        <v>24</v>
      </c>
      <c r="T350" t="s">
        <v>24</v>
      </c>
      <c r="U350">
        <v>13</v>
      </c>
      <c r="V350">
        <v>12</v>
      </c>
      <c r="W350" s="20">
        <v>0.84615384615384603</v>
      </c>
      <c r="X350" s="20">
        <v>18.57</v>
      </c>
      <c r="Y350" s="20">
        <v>115.3</v>
      </c>
      <c r="Z350" s="20">
        <v>96.8</v>
      </c>
      <c r="AA350" s="20">
        <v>67.599999999999994</v>
      </c>
      <c r="AB350" s="20">
        <v>1E-3</v>
      </c>
      <c r="AC350" s="20">
        <v>-0.76</v>
      </c>
      <c r="AD350" s="20">
        <v>104.3</v>
      </c>
      <c r="AE350" s="20">
        <v>105</v>
      </c>
      <c r="AF350" s="20">
        <v>-2.76</v>
      </c>
      <c r="AG350" s="20">
        <v>115.6</v>
      </c>
      <c r="AH350" s="20">
        <v>95.6</v>
      </c>
      <c r="AI350" s="20">
        <v>0.89890000000000003</v>
      </c>
      <c r="AJ350" s="20">
        <v>1.2</v>
      </c>
      <c r="AK350" s="20">
        <v>9.2307692307692299E-2</v>
      </c>
      <c r="AL350" s="20">
        <v>1391</v>
      </c>
      <c r="AM350" s="20">
        <v>16.89</v>
      </c>
      <c r="AN350" s="20">
        <v>2.5099999999999998</v>
      </c>
      <c r="AO350" s="20">
        <v>1031</v>
      </c>
      <c r="AP350" s="20">
        <v>844</v>
      </c>
      <c r="AQ350" s="20">
        <v>775</v>
      </c>
      <c r="AR350" s="20">
        <v>0.45700000000000002</v>
      </c>
      <c r="AS350" s="20">
        <v>108</v>
      </c>
      <c r="AT350" s="20">
        <v>289</v>
      </c>
      <c r="AU350" s="20">
        <v>0.374</v>
      </c>
      <c r="AV350" s="20">
        <v>215</v>
      </c>
      <c r="AW350" s="20">
        <v>287</v>
      </c>
      <c r="AX350" s="20">
        <v>0.749</v>
      </c>
      <c r="AY350" s="20">
        <v>168</v>
      </c>
      <c r="AZ350" s="20">
        <v>12.923076923076923</v>
      </c>
      <c r="BA350" s="20">
        <v>517</v>
      </c>
      <c r="BB350" s="20">
        <v>39.769230769230766</v>
      </c>
      <c r="BC350" s="20">
        <v>201</v>
      </c>
      <c r="BD350" s="20">
        <v>80</v>
      </c>
      <c r="BE350" s="20">
        <v>54</v>
      </c>
      <c r="BF350" s="20">
        <v>146</v>
      </c>
      <c r="BG350" s="20">
        <v>228</v>
      </c>
      <c r="BH350" s="20">
        <v>79.3</v>
      </c>
      <c r="BI350" s="20">
        <v>64.923000000000002</v>
      </c>
      <c r="BJ350" s="20">
        <v>14.385</v>
      </c>
      <c r="BK350" s="20">
        <v>1.377</v>
      </c>
      <c r="BL350" s="20">
        <v>11.231</v>
      </c>
      <c r="BM350" s="20">
        <v>0.54800000000000004</v>
      </c>
      <c r="BN350" s="20">
        <v>22.2</v>
      </c>
      <c r="BO350" s="20">
        <v>22.1</v>
      </c>
      <c r="BP350" s="20">
        <v>4.2</v>
      </c>
      <c r="BQ350" s="20">
        <v>6.1538461538461542</v>
      </c>
      <c r="BR350" s="20">
        <v>17.5</v>
      </c>
      <c r="BS350" s="20">
        <v>67</v>
      </c>
      <c r="BT350" s="20">
        <v>0.57199999999999995</v>
      </c>
      <c r="BU350" s="20">
        <v>-7</v>
      </c>
      <c r="BV350" s="66">
        <v>36</v>
      </c>
      <c r="BW350" s="66">
        <v>23</v>
      </c>
      <c r="BX350" s="66">
        <v>33</v>
      </c>
      <c r="BY350" s="66">
        <v>31</v>
      </c>
      <c r="BZ350" s="66">
        <v>29</v>
      </c>
      <c r="CA350" s="66">
        <v>27.7</v>
      </c>
      <c r="CB350" s="66">
        <v>67</v>
      </c>
      <c r="CC350" s="66">
        <v>33</v>
      </c>
      <c r="CD350" s="20">
        <v>0.66666666666666696</v>
      </c>
      <c r="CE350" s="20">
        <v>8.17</v>
      </c>
      <c r="CF350" s="20">
        <v>101</v>
      </c>
      <c r="CG350" s="20">
        <v>92.8</v>
      </c>
      <c r="CH350" s="20">
        <v>68.2</v>
      </c>
      <c r="CI350" s="20">
        <v>3.2000000000000001E-2</v>
      </c>
      <c r="CJ350" s="20">
        <v>-1.06</v>
      </c>
      <c r="CK350" s="20">
        <v>103.4</v>
      </c>
      <c r="CL350" s="20">
        <v>104.5</v>
      </c>
      <c r="CM350" s="20">
        <v>-3.3</v>
      </c>
      <c r="CN350" s="20">
        <v>99</v>
      </c>
      <c r="CO350" s="20">
        <v>91.4</v>
      </c>
      <c r="CP350" s="63">
        <v>0.71540000000000004</v>
      </c>
      <c r="CQ350" s="20">
        <v>-1</v>
      </c>
      <c r="CR350" s="20">
        <v>-8.3333333333333329E-2</v>
      </c>
      <c r="CS350" s="20">
        <v>1282</v>
      </c>
      <c r="CT350" s="20">
        <v>6.33</v>
      </c>
      <c r="CU350" s="20">
        <v>0.25</v>
      </c>
      <c r="CV350" s="20">
        <v>810</v>
      </c>
      <c r="CW350" s="20">
        <v>737</v>
      </c>
      <c r="CX350" s="20">
        <v>705</v>
      </c>
      <c r="CY350" s="20">
        <v>0.39700000000000002</v>
      </c>
      <c r="CZ350" s="20">
        <v>72</v>
      </c>
      <c r="DA350" s="20">
        <v>246</v>
      </c>
      <c r="DB350" s="20">
        <v>0.29299999999999998</v>
      </c>
      <c r="DC350" s="20">
        <v>178</v>
      </c>
      <c r="DD350" s="20">
        <v>275</v>
      </c>
      <c r="DE350" s="20">
        <v>0.64700000000000002</v>
      </c>
      <c r="DF350" s="20">
        <v>145</v>
      </c>
      <c r="DG350" s="20">
        <v>12.083333333333334</v>
      </c>
      <c r="DH350" s="20">
        <v>450</v>
      </c>
      <c r="DI350" s="20">
        <v>37.5</v>
      </c>
      <c r="DJ350" s="20">
        <v>151</v>
      </c>
      <c r="DK350" s="20">
        <v>91</v>
      </c>
      <c r="DL350" s="20">
        <v>71</v>
      </c>
      <c r="DM350" s="20">
        <v>130</v>
      </c>
      <c r="DN350" s="20">
        <v>195</v>
      </c>
      <c r="DO350" s="20">
        <v>67.5</v>
      </c>
      <c r="DP350" s="20">
        <v>61.417000000000002</v>
      </c>
      <c r="DQ350" s="20">
        <v>6.0830000000000002</v>
      </c>
      <c r="DR350" s="20">
        <v>1.1619999999999999</v>
      </c>
      <c r="DS350" s="20">
        <v>10.833</v>
      </c>
      <c r="DT350" s="20">
        <v>0.7</v>
      </c>
      <c r="DU350" s="20">
        <v>20.5</v>
      </c>
      <c r="DV350" s="20">
        <v>22.9</v>
      </c>
      <c r="DW350" s="20">
        <v>5.9</v>
      </c>
      <c r="DX350" s="20">
        <v>7.583333333333333</v>
      </c>
      <c r="DY350" s="20">
        <v>16.2</v>
      </c>
      <c r="DZ350" s="20">
        <v>109</v>
      </c>
      <c r="EA350" s="20">
        <v>0.54200000000000004</v>
      </c>
      <c r="EB350" s="20">
        <v>-2</v>
      </c>
      <c r="EC350" s="66">
        <v>93</v>
      </c>
      <c r="ED350" s="66">
        <v>101</v>
      </c>
      <c r="EE350" s="66">
        <v>86</v>
      </c>
      <c r="EF350" s="66">
        <v>84</v>
      </c>
      <c r="EG350" s="66">
        <v>93</v>
      </c>
      <c r="EH350" s="66">
        <v>74.7</v>
      </c>
      <c r="EI350" s="66">
        <v>110</v>
      </c>
      <c r="EJ350" s="66">
        <v>135</v>
      </c>
      <c r="EK350" s="20">
        <v>10699.84</v>
      </c>
      <c r="EL350" s="20">
        <v>9776.7999999999993</v>
      </c>
      <c r="EM350" s="20">
        <v>85.168416666666658</v>
      </c>
      <c r="EN350" s="20">
        <v>66.664615384615388</v>
      </c>
      <c r="EO350" s="20">
        <v>11.3225</v>
      </c>
      <c r="EP350" s="20">
        <v>146.05500000000001</v>
      </c>
      <c r="EQ350" s="21">
        <v>76</v>
      </c>
      <c r="ER350" s="21">
        <v>72</v>
      </c>
      <c r="ES350" s="61" t="s">
        <v>33</v>
      </c>
      <c r="ET350" s="61">
        <v>148</v>
      </c>
      <c r="EU350" s="61">
        <v>4</v>
      </c>
    </row>
    <row r="351" spans="1:151" x14ac:dyDescent="0.45">
      <c r="A351" s="64">
        <v>44929</v>
      </c>
      <c r="B351" s="21" t="s">
        <v>98</v>
      </c>
      <c r="C351" s="21">
        <v>253</v>
      </c>
      <c r="D351" s="21" t="s">
        <v>172</v>
      </c>
      <c r="E351" s="21">
        <v>153</v>
      </c>
      <c r="F351" s="50" t="s">
        <v>558</v>
      </c>
      <c r="G351" t="s">
        <v>98</v>
      </c>
      <c r="H351" t="s">
        <v>172</v>
      </c>
      <c r="I351" t="s">
        <v>98</v>
      </c>
      <c r="J351" t="s">
        <v>172</v>
      </c>
      <c r="K351" t="s">
        <v>98</v>
      </c>
      <c r="L351" t="s">
        <v>1325</v>
      </c>
      <c r="M351" t="s">
        <v>98</v>
      </c>
      <c r="N351" t="s">
        <v>693</v>
      </c>
      <c r="O351" t="s">
        <v>98</v>
      </c>
      <c r="P351" t="s">
        <v>1388</v>
      </c>
      <c r="Q351" t="s">
        <v>98</v>
      </c>
      <c r="R351" t="s">
        <v>438</v>
      </c>
      <c r="S351" t="s">
        <v>82</v>
      </c>
      <c r="T351" t="s">
        <v>82</v>
      </c>
      <c r="U351">
        <v>13</v>
      </c>
      <c r="V351">
        <v>13</v>
      </c>
      <c r="W351" s="20">
        <v>0.53846153846153799</v>
      </c>
      <c r="X351" s="20">
        <v>-2.2200000000000002</v>
      </c>
      <c r="Y351" s="20">
        <v>107.1</v>
      </c>
      <c r="Z351" s="20">
        <v>109.3</v>
      </c>
      <c r="AA351" s="20">
        <v>69.8</v>
      </c>
      <c r="AB351" s="20">
        <v>0.13</v>
      </c>
      <c r="AC351" s="20">
        <v>1.97</v>
      </c>
      <c r="AD351" s="20">
        <v>104.3</v>
      </c>
      <c r="AE351" s="20">
        <v>102.3</v>
      </c>
      <c r="AF351" s="20">
        <v>1.97</v>
      </c>
      <c r="AG351" s="20">
        <v>108</v>
      </c>
      <c r="AH351" s="20">
        <v>108.4</v>
      </c>
      <c r="AI351" s="20">
        <v>0.48880000000000001</v>
      </c>
      <c r="AJ351" s="20">
        <v>-2.9</v>
      </c>
      <c r="AK351" s="20">
        <v>-0.22307692307692306</v>
      </c>
      <c r="AL351" s="20">
        <v>1177</v>
      </c>
      <c r="AM351" s="20">
        <v>-2.11</v>
      </c>
      <c r="AN351" s="20">
        <v>2.4700000000000002</v>
      </c>
      <c r="AO351" s="20">
        <v>962</v>
      </c>
      <c r="AP351" s="20">
        <v>981</v>
      </c>
      <c r="AQ351" s="20">
        <v>719</v>
      </c>
      <c r="AR351" s="20">
        <v>0.44800000000000001</v>
      </c>
      <c r="AS351" s="20">
        <v>97</v>
      </c>
      <c r="AT351" s="20">
        <v>257</v>
      </c>
      <c r="AU351" s="20">
        <v>0.377</v>
      </c>
      <c r="AV351" s="20">
        <v>221</v>
      </c>
      <c r="AW351" s="20">
        <v>302</v>
      </c>
      <c r="AX351" s="20">
        <v>0.73199999999999998</v>
      </c>
      <c r="AY351" s="20">
        <v>103</v>
      </c>
      <c r="AZ351" s="20">
        <v>7.9230769230769234</v>
      </c>
      <c r="BA351" s="20">
        <v>431</v>
      </c>
      <c r="BB351" s="20">
        <v>33.153846153846153</v>
      </c>
      <c r="BC351" s="20">
        <v>155</v>
      </c>
      <c r="BD351" s="20">
        <v>86</v>
      </c>
      <c r="BE351" s="20">
        <v>31</v>
      </c>
      <c r="BF351" s="20">
        <v>152</v>
      </c>
      <c r="BG351" s="20">
        <v>224</v>
      </c>
      <c r="BH351" s="20">
        <v>74</v>
      </c>
      <c r="BI351" s="20">
        <v>75.462000000000003</v>
      </c>
      <c r="BJ351" s="20">
        <v>-1.462</v>
      </c>
      <c r="BK351" s="20">
        <v>1.02</v>
      </c>
      <c r="BL351" s="20">
        <v>11.692</v>
      </c>
      <c r="BM351" s="20">
        <v>0.56599999999999995</v>
      </c>
      <c r="BN351" s="20">
        <v>19.8</v>
      </c>
      <c r="BO351" s="20">
        <v>23.2</v>
      </c>
      <c r="BP351" s="20">
        <v>2.4</v>
      </c>
      <c r="BQ351" s="20">
        <v>6.615384615384615</v>
      </c>
      <c r="BR351" s="20">
        <v>17.2</v>
      </c>
      <c r="BS351" s="20">
        <v>135</v>
      </c>
      <c r="BT351" s="20">
        <v>0.52500000000000002</v>
      </c>
      <c r="BU351" s="20">
        <v>2</v>
      </c>
      <c r="BV351" s="66">
        <v>215</v>
      </c>
      <c r="BW351" s="66">
        <v>113</v>
      </c>
      <c r="BX351" s="66">
        <v>172</v>
      </c>
      <c r="BY351" s="66">
        <v>198</v>
      </c>
      <c r="BZ351" s="66">
        <v>197</v>
      </c>
      <c r="CA351" s="66">
        <v>132.80000000000001</v>
      </c>
      <c r="CB351" s="66">
        <v>135</v>
      </c>
      <c r="CC351" s="66">
        <v>101</v>
      </c>
      <c r="CD351" s="20">
        <v>0.61538461538461497</v>
      </c>
      <c r="CE351" s="20">
        <v>2.96</v>
      </c>
      <c r="CF351" s="20">
        <v>103.3</v>
      </c>
      <c r="CG351" s="20">
        <v>100.4</v>
      </c>
      <c r="CH351" s="20">
        <v>69.599999999999994</v>
      </c>
      <c r="CI351" s="20">
        <v>-8.0000000000000002E-3</v>
      </c>
      <c r="CJ351" s="20">
        <v>-4.5599999999999996</v>
      </c>
      <c r="CK351" s="20">
        <v>101</v>
      </c>
      <c r="CL351" s="20">
        <v>105.6</v>
      </c>
      <c r="CM351" s="20">
        <v>-4.5599999999999996</v>
      </c>
      <c r="CN351" s="20">
        <v>102.9</v>
      </c>
      <c r="CO351" s="20">
        <v>97.9</v>
      </c>
      <c r="CP351" s="63">
        <v>0.63839999999999997</v>
      </c>
      <c r="CQ351" s="20">
        <v>-2.4</v>
      </c>
      <c r="CR351" s="20">
        <v>-0.1846153846153846</v>
      </c>
      <c r="CS351" s="20">
        <v>1210</v>
      </c>
      <c r="CT351" s="20">
        <v>3.13</v>
      </c>
      <c r="CU351" s="20">
        <v>-0.79</v>
      </c>
      <c r="CV351" s="20">
        <v>965</v>
      </c>
      <c r="CW351" s="20">
        <v>867</v>
      </c>
      <c r="CX351" s="20">
        <v>751</v>
      </c>
      <c r="CY351" s="20">
        <v>0.46500000000000002</v>
      </c>
      <c r="CZ351" s="20">
        <v>113</v>
      </c>
      <c r="DA351" s="20">
        <v>318</v>
      </c>
      <c r="DB351" s="20">
        <v>0.35499999999999998</v>
      </c>
      <c r="DC351" s="20">
        <v>154</v>
      </c>
      <c r="DD351" s="20">
        <v>222</v>
      </c>
      <c r="DE351" s="20">
        <v>0.69399999999999995</v>
      </c>
      <c r="DF351" s="20">
        <v>110</v>
      </c>
      <c r="DG351" s="20">
        <v>8.4615384615384617</v>
      </c>
      <c r="DH351" s="20">
        <v>483</v>
      </c>
      <c r="DI351" s="20">
        <v>37.153846153846153</v>
      </c>
      <c r="DJ351" s="20">
        <v>229</v>
      </c>
      <c r="DK351" s="20">
        <v>80</v>
      </c>
      <c r="DL351" s="20">
        <v>71</v>
      </c>
      <c r="DM351" s="20">
        <v>165</v>
      </c>
      <c r="DN351" s="20">
        <v>239</v>
      </c>
      <c r="DO351" s="20">
        <v>74.2</v>
      </c>
      <c r="DP351" s="20">
        <v>66.691999999999993</v>
      </c>
      <c r="DQ351" s="20">
        <v>7.5380000000000003</v>
      </c>
      <c r="DR351" s="20">
        <v>1.3879999999999999</v>
      </c>
      <c r="DS351" s="20">
        <v>12.692</v>
      </c>
      <c r="DT351" s="20">
        <v>0.48499999999999999</v>
      </c>
      <c r="DU351" s="20">
        <v>24.5</v>
      </c>
      <c r="DV351" s="20">
        <v>17.100000000000001</v>
      </c>
      <c r="DW351" s="20">
        <v>5.5</v>
      </c>
      <c r="DX351" s="20">
        <v>6.1538461538461542</v>
      </c>
      <c r="DY351" s="20">
        <v>18.399999999999999</v>
      </c>
      <c r="DZ351" s="20">
        <v>183</v>
      </c>
      <c r="EA351" s="20">
        <v>0.49099999999999999</v>
      </c>
      <c r="EB351" s="20">
        <v>-9</v>
      </c>
      <c r="EC351" s="66">
        <v>159</v>
      </c>
      <c r="ED351" s="66">
        <v>206</v>
      </c>
      <c r="EE351" s="66">
        <v>162</v>
      </c>
      <c r="EF351" s="66">
        <v>141</v>
      </c>
      <c r="EG351" s="66">
        <v>128</v>
      </c>
      <c r="EH351" s="66">
        <v>127.8</v>
      </c>
      <c r="EI351" s="66">
        <v>183</v>
      </c>
      <c r="EJ351" s="66">
        <v>240</v>
      </c>
      <c r="EK351" s="20">
        <v>10752.84</v>
      </c>
      <c r="EL351" s="20">
        <v>11290.689999999999</v>
      </c>
      <c r="EM351" s="20">
        <v>71.950769230769239</v>
      </c>
      <c r="EN351" s="20">
        <v>83.96246153846154</v>
      </c>
      <c r="EO351" s="20">
        <v>11.936799999999998</v>
      </c>
      <c r="EP351" s="20">
        <v>174.94800000000001</v>
      </c>
      <c r="EQ351" s="21">
        <v>73</v>
      </c>
      <c r="ER351" s="21">
        <v>80</v>
      </c>
      <c r="ES351" s="61" t="s">
        <v>172</v>
      </c>
      <c r="ET351" s="61">
        <v>153</v>
      </c>
      <c r="EU351" s="61">
        <v>-7</v>
      </c>
    </row>
    <row r="352" spans="1:151" x14ac:dyDescent="0.45">
      <c r="A352" s="64">
        <v>44929</v>
      </c>
      <c r="B352" s="21" t="s">
        <v>252</v>
      </c>
      <c r="C352" s="21">
        <v>242</v>
      </c>
      <c r="D352" s="21" t="s">
        <v>244</v>
      </c>
      <c r="E352" s="21">
        <v>110</v>
      </c>
      <c r="F352" s="50" t="s">
        <v>558</v>
      </c>
      <c r="G352" t="s">
        <v>252</v>
      </c>
      <c r="H352" t="s">
        <v>244</v>
      </c>
      <c r="I352" t="s">
        <v>252</v>
      </c>
      <c r="J352" t="s">
        <v>244</v>
      </c>
      <c r="K352" t="s">
        <v>252</v>
      </c>
      <c r="L352" t="s">
        <v>244</v>
      </c>
      <c r="M352" t="s">
        <v>252</v>
      </c>
      <c r="N352" t="s">
        <v>244</v>
      </c>
      <c r="O352" t="s">
        <v>252</v>
      </c>
      <c r="P352" t="s">
        <v>244</v>
      </c>
      <c r="Q352" t="s">
        <v>252</v>
      </c>
      <c r="R352" t="s">
        <v>244</v>
      </c>
      <c r="S352" t="s">
        <v>177</v>
      </c>
      <c r="T352" t="s">
        <v>177</v>
      </c>
      <c r="U352">
        <v>15</v>
      </c>
      <c r="V352">
        <v>15</v>
      </c>
      <c r="W352" s="20">
        <v>0.66666666666666696</v>
      </c>
      <c r="X352" s="20">
        <v>0.44</v>
      </c>
      <c r="Y352" s="20">
        <v>106.1</v>
      </c>
      <c r="Z352" s="20">
        <v>105.6</v>
      </c>
      <c r="AA352" s="20">
        <v>65.8</v>
      </c>
      <c r="AB352" s="20">
        <v>0.13400000000000001</v>
      </c>
      <c r="AC352" s="20">
        <v>-0.15</v>
      </c>
      <c r="AD352" s="20">
        <v>104.5</v>
      </c>
      <c r="AE352" s="20">
        <v>104.7</v>
      </c>
      <c r="AF352" s="20">
        <v>-0.15</v>
      </c>
      <c r="AG352" s="20">
        <v>106.3</v>
      </c>
      <c r="AH352" s="20">
        <v>106.6</v>
      </c>
      <c r="AI352" s="20">
        <v>0.49220000000000003</v>
      </c>
      <c r="AJ352" s="20">
        <v>-1.7</v>
      </c>
      <c r="AK352" s="20">
        <v>-0.11333333333333333</v>
      </c>
      <c r="AL352" s="20">
        <v>1218</v>
      </c>
      <c r="AM352" s="20">
        <v>-1.36</v>
      </c>
      <c r="AN352" s="20">
        <v>-0.59</v>
      </c>
      <c r="AO352" s="20">
        <v>1103</v>
      </c>
      <c r="AP352" s="20">
        <v>1029</v>
      </c>
      <c r="AQ352" s="20">
        <v>875</v>
      </c>
      <c r="AR352" s="20">
        <v>0.45800000000000002</v>
      </c>
      <c r="AS352" s="20">
        <v>121</v>
      </c>
      <c r="AT352" s="20">
        <v>319</v>
      </c>
      <c r="AU352" s="20">
        <v>0.379</v>
      </c>
      <c r="AV352" s="20">
        <v>180</v>
      </c>
      <c r="AW352" s="20">
        <v>240</v>
      </c>
      <c r="AX352" s="20">
        <v>0.75</v>
      </c>
      <c r="AY352" s="20">
        <v>156</v>
      </c>
      <c r="AZ352" s="20">
        <v>10.4</v>
      </c>
      <c r="BA352" s="20">
        <v>547</v>
      </c>
      <c r="BB352" s="20">
        <v>36.466666666666669</v>
      </c>
      <c r="BC352" s="20">
        <v>181</v>
      </c>
      <c r="BD352" s="20">
        <v>93</v>
      </c>
      <c r="BE352" s="20">
        <v>61</v>
      </c>
      <c r="BF352" s="20">
        <v>173</v>
      </c>
      <c r="BG352" s="20">
        <v>250</v>
      </c>
      <c r="BH352" s="20">
        <v>73.5</v>
      </c>
      <c r="BI352" s="20">
        <v>68.599999999999994</v>
      </c>
      <c r="BJ352" s="20">
        <v>4.9329999999999998</v>
      </c>
      <c r="BK352" s="20">
        <v>1.046</v>
      </c>
      <c r="BL352" s="20">
        <v>11.532999999999999</v>
      </c>
      <c r="BM352" s="20">
        <v>0.53800000000000003</v>
      </c>
      <c r="BN352" s="20">
        <v>21.3</v>
      </c>
      <c r="BO352" s="20">
        <v>16</v>
      </c>
      <c r="BP352" s="20">
        <v>4.0999999999999996</v>
      </c>
      <c r="BQ352" s="20">
        <v>6.2</v>
      </c>
      <c r="BR352" s="20">
        <v>16.7</v>
      </c>
      <c r="BS352" s="20">
        <v>99</v>
      </c>
      <c r="BT352" s="20">
        <v>0.54400000000000004</v>
      </c>
      <c r="BU352" s="20">
        <v>5</v>
      </c>
      <c r="BV352" s="66">
        <v>157</v>
      </c>
      <c r="BW352" s="66">
        <v>120</v>
      </c>
      <c r="BX352" s="66">
        <v>108</v>
      </c>
      <c r="BY352" s="66">
        <v>156</v>
      </c>
      <c r="BZ352" s="66">
        <v>154</v>
      </c>
      <c r="CA352" s="66">
        <v>112.3</v>
      </c>
      <c r="CB352" s="66">
        <v>99</v>
      </c>
      <c r="CC352" s="66">
        <v>99</v>
      </c>
      <c r="CD352" s="20">
        <v>0.73333333333333295</v>
      </c>
      <c r="CE352" s="20">
        <v>1.93</v>
      </c>
      <c r="CF352" s="20">
        <v>111.4</v>
      </c>
      <c r="CG352" s="20">
        <v>109.4</v>
      </c>
      <c r="CH352" s="20">
        <v>68.2</v>
      </c>
      <c r="CI352" s="20">
        <v>-7.0999999999999994E-2</v>
      </c>
      <c r="CJ352" s="20">
        <v>-4.7300000000000004</v>
      </c>
      <c r="CK352" s="20">
        <v>102.5</v>
      </c>
      <c r="CL352" s="20">
        <v>107.2</v>
      </c>
      <c r="CM352" s="20">
        <v>-4.7300000000000004</v>
      </c>
      <c r="CN352" s="20">
        <v>114.3</v>
      </c>
      <c r="CO352" s="20">
        <v>109</v>
      </c>
      <c r="CP352" s="63">
        <v>0.63329999999999997</v>
      </c>
      <c r="CQ352" s="20">
        <v>-2.2000000000000002</v>
      </c>
      <c r="CR352" s="20">
        <v>-0.14666666666666667</v>
      </c>
      <c r="CS352" s="20">
        <v>1246</v>
      </c>
      <c r="CT352" s="20">
        <v>2.44</v>
      </c>
      <c r="CU352" s="20">
        <v>-4.33</v>
      </c>
      <c r="CV352" s="20">
        <v>1280</v>
      </c>
      <c r="CW352" s="20">
        <v>1089</v>
      </c>
      <c r="CX352" s="20">
        <v>893</v>
      </c>
      <c r="CY352" s="20">
        <v>0.47599999999999998</v>
      </c>
      <c r="CZ352" s="20">
        <v>139</v>
      </c>
      <c r="DA352" s="20">
        <v>379</v>
      </c>
      <c r="DB352" s="20">
        <v>0.36699999999999999</v>
      </c>
      <c r="DC352" s="20">
        <v>291</v>
      </c>
      <c r="DD352" s="20">
        <v>384</v>
      </c>
      <c r="DE352" s="20">
        <v>0.75800000000000001</v>
      </c>
      <c r="DF352" s="20">
        <v>198</v>
      </c>
      <c r="DG352" s="20">
        <v>13.2</v>
      </c>
      <c r="DH352" s="20">
        <v>620</v>
      </c>
      <c r="DI352" s="20">
        <v>41.333333333333336</v>
      </c>
      <c r="DJ352" s="20">
        <v>199</v>
      </c>
      <c r="DK352" s="20">
        <v>82</v>
      </c>
      <c r="DL352" s="20">
        <v>55</v>
      </c>
      <c r="DM352" s="20">
        <v>175</v>
      </c>
      <c r="DN352" s="20">
        <v>250</v>
      </c>
      <c r="DO352" s="20">
        <v>85.3</v>
      </c>
      <c r="DP352" s="20">
        <v>72.599999999999994</v>
      </c>
      <c r="DQ352" s="20">
        <v>12.733000000000001</v>
      </c>
      <c r="DR352" s="20">
        <v>1.137</v>
      </c>
      <c r="DS352" s="20">
        <v>11.667</v>
      </c>
      <c r="DT352" s="20">
        <v>0.46899999999999997</v>
      </c>
      <c r="DU352" s="20">
        <v>25.3</v>
      </c>
      <c r="DV352" s="20">
        <v>25.6</v>
      </c>
      <c r="DW352" s="20">
        <v>3.7</v>
      </c>
      <c r="DX352" s="20">
        <v>5.4666666666666668</v>
      </c>
      <c r="DY352" s="20">
        <v>16.7</v>
      </c>
      <c r="DZ352" s="20">
        <v>134</v>
      </c>
      <c r="EA352" s="20">
        <v>0.52600000000000002</v>
      </c>
      <c r="EB352" s="20">
        <v>-2</v>
      </c>
      <c r="EC352" s="66">
        <v>113</v>
      </c>
      <c r="ED352" s="66">
        <v>161</v>
      </c>
      <c r="EE352" s="66">
        <v>123</v>
      </c>
      <c r="EF352" s="66">
        <v>129</v>
      </c>
      <c r="EG352" s="66">
        <v>136</v>
      </c>
      <c r="EH352" s="66">
        <v>110.7</v>
      </c>
      <c r="EI352" s="66">
        <v>134</v>
      </c>
      <c r="EJ352" s="66">
        <v>124</v>
      </c>
      <c r="EK352" s="20">
        <v>11607.34</v>
      </c>
      <c r="EL352" s="20">
        <v>11763.84</v>
      </c>
      <c r="EM352" s="20">
        <v>63.047066666666666</v>
      </c>
      <c r="EN352" s="20">
        <v>72.335400000000007</v>
      </c>
      <c r="EO352" s="20">
        <v>12.6586</v>
      </c>
      <c r="EP352" s="20">
        <v>187.5</v>
      </c>
      <c r="EQ352" s="21">
        <v>71</v>
      </c>
      <c r="ER352" s="21">
        <v>85</v>
      </c>
      <c r="ES352" s="61" t="s">
        <v>244</v>
      </c>
      <c r="ET352" s="61">
        <v>156</v>
      </c>
      <c r="EU352" s="61">
        <v>-14</v>
      </c>
    </row>
    <row r="353" spans="1:151" x14ac:dyDescent="0.45">
      <c r="A353" s="64">
        <v>44929</v>
      </c>
      <c r="B353" s="21" t="s">
        <v>154</v>
      </c>
      <c r="C353" s="21">
        <v>123</v>
      </c>
      <c r="D353" s="21" t="s">
        <v>367</v>
      </c>
      <c r="E353" s="21">
        <v>83</v>
      </c>
      <c r="F353" s="50" t="s">
        <v>558</v>
      </c>
      <c r="G353" t="s">
        <v>154</v>
      </c>
      <c r="H353" t="s">
        <v>367</v>
      </c>
      <c r="I353" t="s">
        <v>154</v>
      </c>
      <c r="J353" t="s">
        <v>367</v>
      </c>
      <c r="K353" t="s">
        <v>448</v>
      </c>
      <c r="L353" t="s">
        <v>367</v>
      </c>
      <c r="M353" t="s">
        <v>641</v>
      </c>
      <c r="N353" t="s">
        <v>367</v>
      </c>
      <c r="O353" t="s">
        <v>154</v>
      </c>
      <c r="P353" t="s">
        <v>367</v>
      </c>
      <c r="Q353" t="s">
        <v>448</v>
      </c>
      <c r="R353" t="s">
        <v>367</v>
      </c>
      <c r="S353" t="s">
        <v>114</v>
      </c>
      <c r="T353" t="s">
        <v>114</v>
      </c>
      <c r="U353">
        <v>13</v>
      </c>
      <c r="V353">
        <v>13</v>
      </c>
      <c r="W353" s="20">
        <v>0.84615384615384603</v>
      </c>
      <c r="X353" s="20">
        <v>12.99</v>
      </c>
      <c r="Y353" s="20">
        <v>114</v>
      </c>
      <c r="Z353" s="20">
        <v>101</v>
      </c>
      <c r="AA353" s="20">
        <v>73.7</v>
      </c>
      <c r="AB353" s="20">
        <v>6.9000000000000006E-2</v>
      </c>
      <c r="AC353" s="20">
        <v>-1.26</v>
      </c>
      <c r="AD353" s="20">
        <v>104.5</v>
      </c>
      <c r="AE353" s="20">
        <v>105.8</v>
      </c>
      <c r="AF353" s="20">
        <v>-3.1</v>
      </c>
      <c r="AG353" s="20">
        <v>115.3</v>
      </c>
      <c r="AH353" s="20">
        <v>100.4</v>
      </c>
      <c r="AI353" s="20">
        <v>0.83109999999999995</v>
      </c>
      <c r="AJ353" s="20">
        <v>0.9</v>
      </c>
      <c r="AK353" s="20">
        <v>6.9230769230769235E-2</v>
      </c>
      <c r="AL353" s="20">
        <v>1351</v>
      </c>
      <c r="AM353" s="20">
        <v>14.71</v>
      </c>
      <c r="AN353" s="20">
        <v>0.88</v>
      </c>
      <c r="AO353" s="20">
        <v>1133</v>
      </c>
      <c r="AP353" s="20">
        <v>937</v>
      </c>
      <c r="AQ353" s="20">
        <v>748</v>
      </c>
      <c r="AR353" s="20">
        <v>0.51700000000000002</v>
      </c>
      <c r="AS353" s="20">
        <v>147</v>
      </c>
      <c r="AT353" s="20">
        <v>357</v>
      </c>
      <c r="AU353" s="20">
        <v>0.41199999999999998</v>
      </c>
      <c r="AV353" s="20">
        <v>212</v>
      </c>
      <c r="AW353" s="20">
        <v>285</v>
      </c>
      <c r="AX353" s="20">
        <v>0.74399999999999999</v>
      </c>
      <c r="AY353" s="20">
        <v>91</v>
      </c>
      <c r="AZ353" s="20">
        <v>7</v>
      </c>
      <c r="BA353" s="20">
        <v>443</v>
      </c>
      <c r="BB353" s="20">
        <v>34.07692307692308</v>
      </c>
      <c r="BC353" s="20">
        <v>230</v>
      </c>
      <c r="BD353" s="20">
        <v>94</v>
      </c>
      <c r="BE353" s="20">
        <v>26</v>
      </c>
      <c r="BF353" s="20">
        <v>155</v>
      </c>
      <c r="BG353" s="20">
        <v>236</v>
      </c>
      <c r="BH353" s="20">
        <v>87.2</v>
      </c>
      <c r="BI353" s="20">
        <v>72.076999999999998</v>
      </c>
      <c r="BJ353" s="20">
        <v>15.077</v>
      </c>
      <c r="BK353" s="20">
        <v>1.484</v>
      </c>
      <c r="BL353" s="20">
        <v>11.923</v>
      </c>
      <c r="BM353" s="20">
        <v>0.60599999999999998</v>
      </c>
      <c r="BN353" s="20">
        <v>27.5</v>
      </c>
      <c r="BO353" s="20">
        <v>21.9</v>
      </c>
      <c r="BP353" s="20">
        <v>2</v>
      </c>
      <c r="BQ353" s="20">
        <v>7.2307692307692308</v>
      </c>
      <c r="BR353" s="20">
        <v>18.2</v>
      </c>
      <c r="BS353" s="20">
        <v>46</v>
      </c>
      <c r="BT353" s="20">
        <v>0.58699999999999997</v>
      </c>
      <c r="BU353" s="20">
        <v>-3</v>
      </c>
      <c r="BV353" s="66">
        <v>33</v>
      </c>
      <c r="BW353" s="66">
        <v>66</v>
      </c>
      <c r="BX353" s="66">
        <v>31</v>
      </c>
      <c r="BY353" s="66">
        <v>58</v>
      </c>
      <c r="BZ353" s="66">
        <v>56</v>
      </c>
      <c r="CA353" s="66">
        <v>44</v>
      </c>
      <c r="CB353" s="66">
        <v>46</v>
      </c>
      <c r="CC353" s="66">
        <v>35</v>
      </c>
      <c r="CD353" s="20">
        <v>0.76923076923076905</v>
      </c>
      <c r="CE353" s="20">
        <v>0</v>
      </c>
      <c r="CF353" s="20">
        <v>102.4</v>
      </c>
      <c r="CG353" s="20">
        <v>102.4</v>
      </c>
      <c r="CH353" s="20">
        <v>71.5</v>
      </c>
      <c r="CI353" s="20">
        <v>0.16</v>
      </c>
      <c r="CJ353" s="20">
        <v>-3.68</v>
      </c>
      <c r="CK353" s="20">
        <v>102.9</v>
      </c>
      <c r="CL353" s="20">
        <v>106.6</v>
      </c>
      <c r="CM353" s="20">
        <v>-6.06</v>
      </c>
      <c r="CN353" s="20">
        <v>102.8</v>
      </c>
      <c r="CO353" s="20">
        <v>101.9</v>
      </c>
      <c r="CP353" s="63">
        <v>0.52629999999999999</v>
      </c>
      <c r="CQ353" s="20">
        <v>-0.5</v>
      </c>
      <c r="CR353" s="20">
        <v>-3.8461538461538464E-2</v>
      </c>
      <c r="CS353" s="20">
        <v>1242</v>
      </c>
      <c r="CT353" s="20">
        <v>2.46</v>
      </c>
      <c r="CU353" s="20">
        <v>-2.21</v>
      </c>
      <c r="CV353" s="20">
        <v>1048</v>
      </c>
      <c r="CW353" s="20">
        <v>922</v>
      </c>
      <c r="CX353" s="20">
        <v>823</v>
      </c>
      <c r="CY353" s="20">
        <v>0.47499999999999998</v>
      </c>
      <c r="CZ353" s="20">
        <v>85</v>
      </c>
      <c r="DA353" s="20">
        <v>266</v>
      </c>
      <c r="DB353" s="20">
        <v>0.32</v>
      </c>
      <c r="DC353" s="20">
        <v>181</v>
      </c>
      <c r="DD353" s="20">
        <v>251</v>
      </c>
      <c r="DE353" s="20">
        <v>0.72099999999999997</v>
      </c>
      <c r="DF353" s="20">
        <v>120</v>
      </c>
      <c r="DG353" s="20">
        <v>9.2307692307692299</v>
      </c>
      <c r="DH353" s="20">
        <v>497</v>
      </c>
      <c r="DI353" s="20">
        <v>38.230769230769234</v>
      </c>
      <c r="DJ353" s="20">
        <v>207</v>
      </c>
      <c r="DK353" s="20">
        <v>97</v>
      </c>
      <c r="DL353" s="20">
        <v>52</v>
      </c>
      <c r="DM353" s="20">
        <v>138</v>
      </c>
      <c r="DN353" s="20">
        <v>187</v>
      </c>
      <c r="DO353" s="20">
        <v>80.599999999999994</v>
      </c>
      <c r="DP353" s="20">
        <v>70.923000000000002</v>
      </c>
      <c r="DQ353" s="20">
        <v>9.6920000000000002</v>
      </c>
      <c r="DR353" s="20">
        <v>1.5</v>
      </c>
      <c r="DS353" s="20">
        <v>10.615</v>
      </c>
      <c r="DT353" s="20">
        <v>0.70299999999999996</v>
      </c>
      <c r="DU353" s="20">
        <v>20.5</v>
      </c>
      <c r="DV353" s="20">
        <v>19.3</v>
      </c>
      <c r="DW353" s="20">
        <v>4</v>
      </c>
      <c r="DX353" s="20">
        <v>7.4615384615384617</v>
      </c>
      <c r="DY353" s="20">
        <v>14.4</v>
      </c>
      <c r="DZ353" s="20">
        <v>73</v>
      </c>
      <c r="EA353" s="20">
        <v>0.56399999999999995</v>
      </c>
      <c r="EB353" s="20">
        <v>-3</v>
      </c>
      <c r="EC353" s="66">
        <v>100</v>
      </c>
      <c r="ED353" s="66">
        <v>188</v>
      </c>
      <c r="EE353" s="66">
        <v>69</v>
      </c>
      <c r="EF353" s="66">
        <v>170</v>
      </c>
      <c r="EG353" s="66">
        <v>158</v>
      </c>
      <c r="EH353" s="66">
        <v>112.7</v>
      </c>
      <c r="EI353" s="66">
        <v>72</v>
      </c>
      <c r="EJ353" s="66">
        <v>183</v>
      </c>
      <c r="EK353" s="20">
        <v>11673.6</v>
      </c>
      <c r="EL353" s="20">
        <v>10342.400000000001</v>
      </c>
      <c r="EM353" s="20">
        <v>88.963923076923081</v>
      </c>
      <c r="EN353" s="20">
        <v>76.754615384615391</v>
      </c>
      <c r="EO353" s="20">
        <v>13.122199999999999</v>
      </c>
      <c r="EP353" s="20">
        <v>139.12799999999999</v>
      </c>
      <c r="EQ353" s="21">
        <v>87</v>
      </c>
      <c r="ER353" s="21">
        <v>73</v>
      </c>
      <c r="ES353" s="61" t="s">
        <v>154</v>
      </c>
      <c r="ET353" s="61">
        <v>160</v>
      </c>
      <c r="EU353" s="61">
        <v>14</v>
      </c>
    </row>
    <row r="354" spans="1:151" x14ac:dyDescent="0.45">
      <c r="A354" s="64">
        <v>44929</v>
      </c>
      <c r="B354" s="21" t="s">
        <v>195</v>
      </c>
      <c r="C354" s="21">
        <v>257</v>
      </c>
      <c r="D354" s="21" t="s">
        <v>190</v>
      </c>
      <c r="E354" s="21">
        <v>50</v>
      </c>
      <c r="F354" s="50" t="s">
        <v>558</v>
      </c>
      <c r="G354" t="s">
        <v>195</v>
      </c>
      <c r="H354" t="s">
        <v>190</v>
      </c>
      <c r="I354" t="s">
        <v>195</v>
      </c>
      <c r="J354" t="s">
        <v>190</v>
      </c>
      <c r="K354" t="s">
        <v>195</v>
      </c>
      <c r="L354" t="s">
        <v>190</v>
      </c>
      <c r="M354" t="s">
        <v>195</v>
      </c>
      <c r="N354" t="s">
        <v>190</v>
      </c>
      <c r="O354" t="s">
        <v>195</v>
      </c>
      <c r="P354" t="s">
        <v>190</v>
      </c>
      <c r="Q354" t="s">
        <v>195</v>
      </c>
      <c r="R354" t="s">
        <v>190</v>
      </c>
      <c r="S354" t="s">
        <v>124</v>
      </c>
      <c r="T354" t="s">
        <v>124</v>
      </c>
      <c r="U354">
        <v>13</v>
      </c>
      <c r="V354">
        <v>13</v>
      </c>
      <c r="W354" s="20">
        <v>0.84615384615384603</v>
      </c>
      <c r="X354" s="20">
        <v>6.77</v>
      </c>
      <c r="Y354" s="20">
        <v>109.8</v>
      </c>
      <c r="Z354" s="20">
        <v>103</v>
      </c>
      <c r="AA354" s="20">
        <v>76.099999999999994</v>
      </c>
      <c r="AB354" s="20">
        <v>0.16300000000000001</v>
      </c>
      <c r="AC354" s="20">
        <v>-8.2899999999999991</v>
      </c>
      <c r="AD354" s="20">
        <v>99.8</v>
      </c>
      <c r="AE354" s="20">
        <v>108.1</v>
      </c>
      <c r="AF354" s="20">
        <v>-8.2899999999999991</v>
      </c>
      <c r="AG354" s="20">
        <v>109</v>
      </c>
      <c r="AH354" s="20">
        <v>102.5</v>
      </c>
      <c r="AI354" s="20">
        <v>0.66930000000000001</v>
      </c>
      <c r="AJ354" s="20">
        <v>-0.1</v>
      </c>
      <c r="AK354" s="20">
        <v>-7.6923076923076927E-3</v>
      </c>
      <c r="AL354" s="20">
        <v>1274</v>
      </c>
      <c r="AM354" s="20">
        <v>5.75</v>
      </c>
      <c r="AN354" s="20">
        <v>-4.07</v>
      </c>
      <c r="AO354" s="20">
        <v>1173</v>
      </c>
      <c r="AP354" s="20">
        <v>975</v>
      </c>
      <c r="AQ354" s="20">
        <v>853</v>
      </c>
      <c r="AR354" s="20">
        <v>0.48899999999999999</v>
      </c>
      <c r="AS354" s="20">
        <v>139</v>
      </c>
      <c r="AT354" s="20">
        <v>347</v>
      </c>
      <c r="AU354" s="20">
        <v>0.40100000000000002</v>
      </c>
      <c r="AV354" s="20">
        <v>200</v>
      </c>
      <c r="AW354" s="20">
        <v>273</v>
      </c>
      <c r="AX354" s="20">
        <v>0.73299999999999998</v>
      </c>
      <c r="AY354" s="20">
        <v>172</v>
      </c>
      <c r="AZ354" s="20">
        <v>13.23076923076923</v>
      </c>
      <c r="BA354" s="20">
        <v>514</v>
      </c>
      <c r="BB354" s="20">
        <v>39.53846153846154</v>
      </c>
      <c r="BC354" s="20">
        <v>269</v>
      </c>
      <c r="BD354" s="20">
        <v>139</v>
      </c>
      <c r="BE354" s="20">
        <v>57</v>
      </c>
      <c r="BF354" s="20">
        <v>195</v>
      </c>
      <c r="BG354" s="20">
        <v>262</v>
      </c>
      <c r="BH354" s="20">
        <v>90.2</v>
      </c>
      <c r="BI354" s="20">
        <v>75</v>
      </c>
      <c r="BJ354" s="20">
        <v>15.231</v>
      </c>
      <c r="BK354" s="20">
        <v>1.379</v>
      </c>
      <c r="BL354" s="20">
        <v>15</v>
      </c>
      <c r="BM354" s="20">
        <v>0.71299999999999997</v>
      </c>
      <c r="BN354" s="20">
        <v>26.7</v>
      </c>
      <c r="BO354" s="20">
        <v>21</v>
      </c>
      <c r="BP354" s="20">
        <v>4.4000000000000004</v>
      </c>
      <c r="BQ354" s="20">
        <v>10.692307692307692</v>
      </c>
      <c r="BR354" s="20">
        <v>20.2</v>
      </c>
      <c r="BS354" s="20">
        <v>120</v>
      </c>
      <c r="BT354" s="20">
        <v>0.53100000000000003</v>
      </c>
      <c r="BU354" s="20">
        <v>1</v>
      </c>
      <c r="BV354" s="66">
        <v>97</v>
      </c>
      <c r="BW354" s="66">
        <v>71</v>
      </c>
      <c r="BX354" s="66">
        <v>74</v>
      </c>
      <c r="BY354" s="66">
        <v>124</v>
      </c>
      <c r="BZ354" s="66">
        <v>100</v>
      </c>
      <c r="CA354" s="66">
        <v>79.8</v>
      </c>
      <c r="CB354" s="66">
        <v>120</v>
      </c>
      <c r="CC354" s="66">
        <v>55</v>
      </c>
      <c r="CD354" s="20">
        <v>0.61538461538461497</v>
      </c>
      <c r="CE354" s="20">
        <v>-3.56</v>
      </c>
      <c r="CF354" s="20">
        <v>104.9</v>
      </c>
      <c r="CG354" s="20">
        <v>108.5</v>
      </c>
      <c r="CH354" s="20">
        <v>67.8</v>
      </c>
      <c r="CI354" s="20">
        <v>6.0999999999999999E-2</v>
      </c>
      <c r="CJ354" s="20">
        <v>-4.71</v>
      </c>
      <c r="CK354" s="20">
        <v>101.9</v>
      </c>
      <c r="CL354" s="20">
        <v>106.6</v>
      </c>
      <c r="CM354" s="20">
        <v>-4.71</v>
      </c>
      <c r="CN354" s="20">
        <v>103.3</v>
      </c>
      <c r="CO354" s="20">
        <v>109.1</v>
      </c>
      <c r="CP354" s="63">
        <v>0.34870000000000001</v>
      </c>
      <c r="CQ354" s="20">
        <v>-3.2</v>
      </c>
      <c r="CR354" s="20">
        <v>-0.24615384615384617</v>
      </c>
      <c r="CS354" s="20">
        <v>1110</v>
      </c>
      <c r="CT354" s="20">
        <v>-5.16</v>
      </c>
      <c r="CU354" s="20">
        <v>-4.43</v>
      </c>
      <c r="CV354" s="20">
        <v>1025</v>
      </c>
      <c r="CW354" s="20">
        <v>927</v>
      </c>
      <c r="CX354" s="20">
        <v>770</v>
      </c>
      <c r="CY354" s="20">
        <v>0.45300000000000001</v>
      </c>
      <c r="CZ354" s="20">
        <v>140</v>
      </c>
      <c r="DA354" s="20">
        <v>406</v>
      </c>
      <c r="DB354" s="20">
        <v>0.34499999999999997</v>
      </c>
      <c r="DC354" s="20">
        <v>187</v>
      </c>
      <c r="DD354" s="20">
        <v>253</v>
      </c>
      <c r="DE354" s="20">
        <v>0.73899999999999999</v>
      </c>
      <c r="DF354" s="20">
        <v>129</v>
      </c>
      <c r="DG354" s="20">
        <v>9.9230769230769234</v>
      </c>
      <c r="DH354" s="20">
        <v>500</v>
      </c>
      <c r="DI354" s="20">
        <v>38.46153846153846</v>
      </c>
      <c r="DJ354" s="20">
        <v>190</v>
      </c>
      <c r="DK354" s="20">
        <v>81</v>
      </c>
      <c r="DL354" s="20">
        <v>52</v>
      </c>
      <c r="DM354" s="20">
        <v>156</v>
      </c>
      <c r="DN354" s="20">
        <v>223</v>
      </c>
      <c r="DO354" s="20">
        <v>78.8</v>
      </c>
      <c r="DP354" s="20">
        <v>71.308000000000007</v>
      </c>
      <c r="DQ354" s="20">
        <v>7.5380000000000003</v>
      </c>
      <c r="DR354" s="20">
        <v>1.218</v>
      </c>
      <c r="DS354" s="20">
        <v>12</v>
      </c>
      <c r="DT354" s="20">
        <v>0.51900000000000002</v>
      </c>
      <c r="DU354" s="20">
        <v>31.2</v>
      </c>
      <c r="DV354" s="20">
        <v>19.5</v>
      </c>
      <c r="DW354" s="20">
        <v>4</v>
      </c>
      <c r="DX354" s="20">
        <v>6.2307692307692308</v>
      </c>
      <c r="DY354" s="20">
        <v>17.2</v>
      </c>
      <c r="DZ354" s="20">
        <v>240</v>
      </c>
      <c r="EA354" s="20">
        <v>0.46400000000000002</v>
      </c>
      <c r="EB354" s="20">
        <v>5</v>
      </c>
      <c r="EC354" s="66">
        <v>209</v>
      </c>
      <c r="ED354" s="66">
        <v>199</v>
      </c>
      <c r="EE354" s="66">
        <v>197</v>
      </c>
      <c r="EF354" s="66">
        <v>176</v>
      </c>
      <c r="EG354" s="66">
        <v>218</v>
      </c>
      <c r="EH354" s="66">
        <v>165.7</v>
      </c>
      <c r="EI354" s="66">
        <v>240</v>
      </c>
      <c r="EJ354" s="66">
        <v>161</v>
      </c>
      <c r="EK354" s="20">
        <v>11913.3</v>
      </c>
      <c r="EL354" s="20">
        <v>10804.7</v>
      </c>
      <c r="EM354" s="20">
        <v>93.461538461538467</v>
      </c>
      <c r="EN354" s="20">
        <v>128.30769230769229</v>
      </c>
      <c r="EO354" s="20">
        <v>14.9278</v>
      </c>
      <c r="EP354" s="20">
        <v>163.459</v>
      </c>
      <c r="EQ354" s="21">
        <v>89</v>
      </c>
      <c r="ER354" s="21">
        <v>74</v>
      </c>
      <c r="ES354" s="61" t="s">
        <v>195</v>
      </c>
      <c r="ET354" s="61">
        <v>163</v>
      </c>
      <c r="EU354" s="61">
        <v>15</v>
      </c>
    </row>
    <row r="355" spans="1:151" x14ac:dyDescent="0.45">
      <c r="A355" s="64">
        <v>44929</v>
      </c>
      <c r="B355" s="21" t="s">
        <v>155</v>
      </c>
      <c r="C355" s="21">
        <v>65</v>
      </c>
      <c r="D355" s="21" t="s">
        <v>81</v>
      </c>
      <c r="E355" s="21">
        <v>66</v>
      </c>
      <c r="F355" s="50" t="s">
        <v>558</v>
      </c>
      <c r="G355" t="s">
        <v>155</v>
      </c>
      <c r="H355" t="s">
        <v>81</v>
      </c>
      <c r="I355" t="s">
        <v>155</v>
      </c>
      <c r="J355" t="s">
        <v>81</v>
      </c>
      <c r="K355" t="s">
        <v>155</v>
      </c>
      <c r="L355" t="s">
        <v>81</v>
      </c>
      <c r="M355" t="s">
        <v>155</v>
      </c>
      <c r="N355" t="s">
        <v>81</v>
      </c>
      <c r="O355" t="s">
        <v>155</v>
      </c>
      <c r="P355" t="s">
        <v>81</v>
      </c>
      <c r="Q355" t="s">
        <v>155</v>
      </c>
      <c r="R355" t="s">
        <v>81</v>
      </c>
      <c r="S355" t="s">
        <v>82</v>
      </c>
      <c r="T355" t="s">
        <v>82</v>
      </c>
      <c r="U355">
        <v>13</v>
      </c>
      <c r="V355">
        <v>12</v>
      </c>
      <c r="W355" s="20">
        <v>0.76923076923076905</v>
      </c>
      <c r="X355" s="20">
        <v>4.12</v>
      </c>
      <c r="Y355" s="20">
        <v>106.4</v>
      </c>
      <c r="Z355" s="20">
        <v>102.3</v>
      </c>
      <c r="AA355" s="20">
        <v>66.8</v>
      </c>
      <c r="AB355" s="20">
        <v>0.14099999999999999</v>
      </c>
      <c r="AC355" s="20">
        <v>-0.81</v>
      </c>
      <c r="AD355" s="20">
        <v>103.5</v>
      </c>
      <c r="AE355" s="20">
        <v>104.3</v>
      </c>
      <c r="AF355" s="20">
        <v>-0.81</v>
      </c>
      <c r="AG355" s="20">
        <v>106</v>
      </c>
      <c r="AH355" s="20">
        <v>101.9</v>
      </c>
      <c r="AI355" s="20">
        <v>0.61060000000000003</v>
      </c>
      <c r="AJ355" s="20">
        <v>-0.5</v>
      </c>
      <c r="AK355" s="20">
        <v>-3.8461538461538464E-2</v>
      </c>
      <c r="AL355" s="20">
        <v>1255</v>
      </c>
      <c r="AM355" s="20">
        <v>3.8</v>
      </c>
      <c r="AN355" s="20">
        <v>0.44</v>
      </c>
      <c r="AO355" s="20">
        <v>947</v>
      </c>
      <c r="AP355" s="20">
        <v>852</v>
      </c>
      <c r="AQ355" s="20">
        <v>727</v>
      </c>
      <c r="AR355" s="20">
        <v>0.44800000000000001</v>
      </c>
      <c r="AS355" s="20">
        <v>108</v>
      </c>
      <c r="AT355" s="20">
        <v>330</v>
      </c>
      <c r="AU355" s="20">
        <v>0.32700000000000001</v>
      </c>
      <c r="AV355" s="20">
        <v>187</v>
      </c>
      <c r="AW355" s="20">
        <v>258</v>
      </c>
      <c r="AX355" s="20">
        <v>0.72499999999999998</v>
      </c>
      <c r="AY355" s="20">
        <v>127</v>
      </c>
      <c r="AZ355" s="20">
        <v>9.7692307692307701</v>
      </c>
      <c r="BA355" s="20">
        <v>458</v>
      </c>
      <c r="BB355" s="20">
        <v>35.230769230769234</v>
      </c>
      <c r="BC355" s="20">
        <v>171</v>
      </c>
      <c r="BD355" s="20">
        <v>89</v>
      </c>
      <c r="BE355" s="20">
        <v>31</v>
      </c>
      <c r="BF355" s="20">
        <v>133</v>
      </c>
      <c r="BG355" s="20">
        <v>179</v>
      </c>
      <c r="BH355" s="20">
        <v>72.8</v>
      </c>
      <c r="BI355" s="20">
        <v>65.537999999999997</v>
      </c>
      <c r="BJ355" s="20">
        <v>7.3079999999999998</v>
      </c>
      <c r="BK355" s="20">
        <v>1.286</v>
      </c>
      <c r="BL355" s="20">
        <v>10.231</v>
      </c>
      <c r="BM355" s="20">
        <v>0.66900000000000004</v>
      </c>
      <c r="BN355" s="20">
        <v>25.4</v>
      </c>
      <c r="BO355" s="20">
        <v>19.8</v>
      </c>
      <c r="BP355" s="20">
        <v>2.4</v>
      </c>
      <c r="BQ355" s="20">
        <v>6.8461538461538458</v>
      </c>
      <c r="BR355" s="20">
        <v>13.8</v>
      </c>
      <c r="BS355" s="20">
        <v>90</v>
      </c>
      <c r="BT355" s="20">
        <v>0.55300000000000005</v>
      </c>
      <c r="BU355" s="20">
        <v>-11</v>
      </c>
      <c r="BV355" s="66">
        <v>107</v>
      </c>
      <c r="BW355" s="66">
        <v>84</v>
      </c>
      <c r="BX355" s="66">
        <v>67</v>
      </c>
      <c r="BY355" s="66">
        <v>159</v>
      </c>
      <c r="BZ355" s="66">
        <v>117</v>
      </c>
      <c r="CA355" s="66">
        <v>88</v>
      </c>
      <c r="CB355" s="66">
        <v>90</v>
      </c>
      <c r="CC355" s="66">
        <v>90</v>
      </c>
      <c r="CD355" s="20">
        <v>0.83333333333333404</v>
      </c>
      <c r="CE355" s="20">
        <v>16.11</v>
      </c>
      <c r="CF355" s="20">
        <v>118</v>
      </c>
      <c r="CG355" s="20">
        <v>101.9</v>
      </c>
      <c r="CH355" s="20">
        <v>63.9</v>
      </c>
      <c r="CI355" s="20">
        <v>7.6999999999999999E-2</v>
      </c>
      <c r="CJ355" s="20">
        <v>4.46</v>
      </c>
      <c r="CK355" s="20">
        <v>106.1</v>
      </c>
      <c r="CL355" s="20">
        <v>101.7</v>
      </c>
      <c r="CM355" s="20">
        <v>4.46</v>
      </c>
      <c r="CN355" s="20">
        <v>118.5</v>
      </c>
      <c r="CO355" s="20">
        <v>103.4</v>
      </c>
      <c r="CP355" s="63">
        <v>0.82789999999999997</v>
      </c>
      <c r="CQ355" s="20">
        <v>1.9</v>
      </c>
      <c r="CR355" s="20">
        <v>0.15833333333333333</v>
      </c>
      <c r="CS355" s="20">
        <v>1363</v>
      </c>
      <c r="CT355" s="20">
        <v>14.1</v>
      </c>
      <c r="CU355" s="20">
        <v>5.27</v>
      </c>
      <c r="CV355" s="20">
        <v>893</v>
      </c>
      <c r="CW355" s="20">
        <v>787</v>
      </c>
      <c r="CX355" s="20">
        <v>621</v>
      </c>
      <c r="CY355" s="20">
        <v>0.48099999999999998</v>
      </c>
      <c r="CZ355" s="20">
        <v>120</v>
      </c>
      <c r="DA355" s="20">
        <v>288</v>
      </c>
      <c r="DB355" s="20">
        <v>0.41699999999999998</v>
      </c>
      <c r="DC355" s="20">
        <v>175</v>
      </c>
      <c r="DD355" s="20">
        <v>231</v>
      </c>
      <c r="DE355" s="20">
        <v>0.75800000000000001</v>
      </c>
      <c r="DF355" s="20">
        <v>101</v>
      </c>
      <c r="DG355" s="20">
        <v>8.4166666666666661</v>
      </c>
      <c r="DH355" s="20">
        <v>390</v>
      </c>
      <c r="DI355" s="20">
        <v>32.5</v>
      </c>
      <c r="DJ355" s="20">
        <v>189</v>
      </c>
      <c r="DK355" s="20">
        <v>63</v>
      </c>
      <c r="DL355" s="20">
        <v>58</v>
      </c>
      <c r="DM355" s="20">
        <v>122</v>
      </c>
      <c r="DN355" s="20">
        <v>160</v>
      </c>
      <c r="DO355" s="20">
        <v>74.400000000000006</v>
      </c>
      <c r="DP355" s="20">
        <v>65.582999999999998</v>
      </c>
      <c r="DQ355" s="20">
        <v>8.8330000000000002</v>
      </c>
      <c r="DR355" s="20">
        <v>1.5489999999999999</v>
      </c>
      <c r="DS355" s="20">
        <v>10.167</v>
      </c>
      <c r="DT355" s="20">
        <v>0.51600000000000001</v>
      </c>
      <c r="DU355" s="20">
        <v>24</v>
      </c>
      <c r="DV355" s="20">
        <v>19.2</v>
      </c>
      <c r="DW355" s="20">
        <v>4.8</v>
      </c>
      <c r="DX355" s="20">
        <v>5.25</v>
      </c>
      <c r="DY355" s="20">
        <v>13.3</v>
      </c>
      <c r="DZ355" s="20">
        <v>11</v>
      </c>
      <c r="EA355" s="20">
        <v>0.65200000000000002</v>
      </c>
      <c r="EB355" s="20">
        <v>-1</v>
      </c>
      <c r="EC355" s="66">
        <v>25</v>
      </c>
      <c r="ED355" s="66">
        <v>39</v>
      </c>
      <c r="EE355" s="66">
        <v>12</v>
      </c>
      <c r="EF355" s="66">
        <v>36</v>
      </c>
      <c r="EG355" s="66">
        <v>39</v>
      </c>
      <c r="EH355" s="66">
        <v>22.8</v>
      </c>
      <c r="EI355" s="66">
        <v>11</v>
      </c>
      <c r="EJ355" s="66">
        <v>6</v>
      </c>
      <c r="EK355" s="20">
        <v>10842.160000000002</v>
      </c>
      <c r="EL355" s="20">
        <v>12071.4</v>
      </c>
      <c r="EM355" s="20">
        <v>53.71275</v>
      </c>
      <c r="EN355" s="20">
        <v>69.604846153846154</v>
      </c>
      <c r="EO355" s="20">
        <v>10.4604</v>
      </c>
      <c r="EP355" s="20">
        <v>116</v>
      </c>
      <c r="EQ355" s="21">
        <v>59</v>
      </c>
      <c r="ER355" s="21">
        <v>72</v>
      </c>
      <c r="ES355" s="61" t="s">
        <v>81</v>
      </c>
      <c r="ET355" s="61">
        <v>131</v>
      </c>
      <c r="EU355" s="61">
        <v>-13</v>
      </c>
    </row>
    <row r="356" spans="1:151" x14ac:dyDescent="0.45">
      <c r="A356" s="64">
        <v>44929</v>
      </c>
      <c r="B356" s="21" t="s">
        <v>57</v>
      </c>
      <c r="C356" s="21">
        <v>169</v>
      </c>
      <c r="D356" s="21" t="s">
        <v>78</v>
      </c>
      <c r="E356" s="21">
        <v>53</v>
      </c>
      <c r="F356" s="50" t="s">
        <v>558</v>
      </c>
      <c r="G356" t="s">
        <v>57</v>
      </c>
      <c r="H356" t="s">
        <v>78</v>
      </c>
      <c r="I356" t="s">
        <v>57</v>
      </c>
      <c r="J356" t="s">
        <v>78</v>
      </c>
      <c r="K356" t="s">
        <v>57</v>
      </c>
      <c r="L356" t="s">
        <v>78</v>
      </c>
      <c r="M356" t="s">
        <v>1258</v>
      </c>
      <c r="N356" t="s">
        <v>78</v>
      </c>
      <c r="O356" t="s">
        <v>1258</v>
      </c>
      <c r="P356" t="s">
        <v>78</v>
      </c>
      <c r="Q356" t="s">
        <v>406</v>
      </c>
      <c r="R356" t="s">
        <v>78</v>
      </c>
      <c r="S356" t="s">
        <v>29</v>
      </c>
      <c r="T356" t="s">
        <v>29</v>
      </c>
      <c r="U356">
        <v>12</v>
      </c>
      <c r="V356">
        <v>12</v>
      </c>
      <c r="W356" s="20">
        <v>0.83333333333333404</v>
      </c>
      <c r="X356" s="20">
        <v>13.15</v>
      </c>
      <c r="Y356" s="20">
        <v>114.9</v>
      </c>
      <c r="Z356" s="20">
        <v>101.8</v>
      </c>
      <c r="AA356" s="20">
        <v>71.2</v>
      </c>
      <c r="AB356" s="20">
        <v>0.10299999999999999</v>
      </c>
      <c r="AC356" s="20">
        <v>-3.92</v>
      </c>
      <c r="AD356" s="20">
        <v>101.3</v>
      </c>
      <c r="AE356" s="20">
        <v>105.2</v>
      </c>
      <c r="AF356" s="20">
        <v>-3.66</v>
      </c>
      <c r="AG356" s="20">
        <v>115</v>
      </c>
      <c r="AH356" s="20">
        <v>99.2</v>
      </c>
      <c r="AI356" s="20">
        <v>0.84609999999999996</v>
      </c>
      <c r="AJ356" s="20">
        <v>0.7</v>
      </c>
      <c r="AK356" s="20">
        <v>5.8333333333333327E-2</v>
      </c>
      <c r="AL356" s="20">
        <v>1364</v>
      </c>
      <c r="AM356" s="20">
        <v>14.25</v>
      </c>
      <c r="AN356" s="20">
        <v>-0.67</v>
      </c>
      <c r="AO356" s="20">
        <v>1016</v>
      </c>
      <c r="AP356" s="20">
        <v>837</v>
      </c>
      <c r="AQ356" s="20">
        <v>730</v>
      </c>
      <c r="AR356" s="20">
        <v>0.50700000000000001</v>
      </c>
      <c r="AS356" s="20">
        <v>112</v>
      </c>
      <c r="AT356" s="20">
        <v>272</v>
      </c>
      <c r="AU356" s="20">
        <v>0.41199999999999998</v>
      </c>
      <c r="AV356" s="20">
        <v>164</v>
      </c>
      <c r="AW356" s="20">
        <v>207</v>
      </c>
      <c r="AX356" s="20">
        <v>0.79200000000000004</v>
      </c>
      <c r="AY356" s="20">
        <v>118</v>
      </c>
      <c r="AZ356" s="20">
        <v>9.8333333333333339</v>
      </c>
      <c r="BA356" s="20">
        <v>459</v>
      </c>
      <c r="BB356" s="20">
        <v>38.25</v>
      </c>
      <c r="BC356" s="20">
        <v>199</v>
      </c>
      <c r="BD356" s="20">
        <v>100</v>
      </c>
      <c r="BE356" s="20">
        <v>48</v>
      </c>
      <c r="BF356" s="20">
        <v>159</v>
      </c>
      <c r="BG356" s="20">
        <v>154</v>
      </c>
      <c r="BH356" s="20">
        <v>84.7</v>
      </c>
      <c r="BI356" s="20">
        <v>69.75</v>
      </c>
      <c r="BJ356" s="20">
        <v>14.917</v>
      </c>
      <c r="BK356" s="20">
        <v>1.252</v>
      </c>
      <c r="BL356" s="20">
        <v>13.25</v>
      </c>
      <c r="BM356" s="20">
        <v>0.629</v>
      </c>
      <c r="BN356" s="20">
        <v>22.7</v>
      </c>
      <c r="BO356" s="20">
        <v>17.2</v>
      </c>
      <c r="BP356" s="20">
        <v>4</v>
      </c>
      <c r="BQ356" s="20">
        <v>8.3333333333333339</v>
      </c>
      <c r="BR356" s="20">
        <v>12.8</v>
      </c>
      <c r="BS356" s="20">
        <v>36</v>
      </c>
      <c r="BT356" s="20">
        <v>0.59899999999999998</v>
      </c>
      <c r="BU356" s="20">
        <v>-1</v>
      </c>
      <c r="BV356" s="66">
        <v>53</v>
      </c>
      <c r="BW356" s="66">
        <v>17</v>
      </c>
      <c r="BX356" s="66">
        <v>39</v>
      </c>
      <c r="BY356" s="66">
        <v>37</v>
      </c>
      <c r="BZ356" s="66">
        <v>51</v>
      </c>
      <c r="CA356" s="66">
        <v>30</v>
      </c>
      <c r="CB356" s="66">
        <v>36</v>
      </c>
      <c r="CC356" s="66">
        <v>39</v>
      </c>
      <c r="CD356" s="20">
        <v>0.91666666666666596</v>
      </c>
      <c r="CE356" s="20">
        <v>21.1</v>
      </c>
      <c r="CF356" s="20">
        <v>117.1</v>
      </c>
      <c r="CG356" s="20">
        <v>96</v>
      </c>
      <c r="CH356" s="20">
        <v>68.400000000000006</v>
      </c>
      <c r="CI356" s="20">
        <v>5.0999999999999997E-2</v>
      </c>
      <c r="CJ356" s="20">
        <v>5.5</v>
      </c>
      <c r="CK356" s="20">
        <v>108.8</v>
      </c>
      <c r="CL356" s="20">
        <v>103.3</v>
      </c>
      <c r="CM356" s="20">
        <v>4.0999999999999996</v>
      </c>
      <c r="CN356" s="20">
        <v>118</v>
      </c>
      <c r="CO356" s="20">
        <v>96.2</v>
      </c>
      <c r="CP356" s="63">
        <v>0.91279999999999994</v>
      </c>
      <c r="CQ356" s="20">
        <v>2.9</v>
      </c>
      <c r="CR356" s="20">
        <v>0.24166666666666667</v>
      </c>
      <c r="CS356" s="20">
        <v>1442</v>
      </c>
      <c r="CT356" s="20">
        <v>18.829999999999998</v>
      </c>
      <c r="CU356" s="20">
        <v>5.75</v>
      </c>
      <c r="CV356" s="20">
        <v>987</v>
      </c>
      <c r="CW356" s="20">
        <v>830</v>
      </c>
      <c r="CX356" s="20">
        <v>728</v>
      </c>
      <c r="CY356" s="20">
        <v>0.496</v>
      </c>
      <c r="CZ356" s="20">
        <v>115</v>
      </c>
      <c r="DA356" s="20">
        <v>293</v>
      </c>
      <c r="DB356" s="20">
        <v>0.39200000000000002</v>
      </c>
      <c r="DC356" s="20">
        <v>150</v>
      </c>
      <c r="DD356" s="20">
        <v>201</v>
      </c>
      <c r="DE356" s="20">
        <v>0.746</v>
      </c>
      <c r="DF356" s="20">
        <v>118</v>
      </c>
      <c r="DG356" s="20">
        <v>9.8333333333333339</v>
      </c>
      <c r="DH356" s="20">
        <v>468</v>
      </c>
      <c r="DI356" s="20">
        <v>39</v>
      </c>
      <c r="DJ356" s="20">
        <v>211</v>
      </c>
      <c r="DK356" s="20">
        <v>57</v>
      </c>
      <c r="DL356" s="20">
        <v>59</v>
      </c>
      <c r="DM356" s="20">
        <v>127</v>
      </c>
      <c r="DN356" s="20">
        <v>199</v>
      </c>
      <c r="DO356" s="20">
        <v>82.2</v>
      </c>
      <c r="DP356" s="20">
        <v>69.167000000000002</v>
      </c>
      <c r="DQ356" s="20">
        <v>13.083</v>
      </c>
      <c r="DR356" s="20">
        <v>1.661</v>
      </c>
      <c r="DS356" s="20">
        <v>10.583</v>
      </c>
      <c r="DT356" s="20">
        <v>0.44900000000000001</v>
      </c>
      <c r="DU356" s="20">
        <v>24.4</v>
      </c>
      <c r="DV356" s="20">
        <v>16.8</v>
      </c>
      <c r="DW356" s="20">
        <v>4.9000000000000004</v>
      </c>
      <c r="DX356" s="20">
        <v>4.75</v>
      </c>
      <c r="DY356" s="20">
        <v>16.600000000000001</v>
      </c>
      <c r="DZ356" s="20">
        <v>1</v>
      </c>
      <c r="EA356" s="20">
        <v>0.69399999999999995</v>
      </c>
      <c r="EB356" s="20">
        <v>0</v>
      </c>
      <c r="EC356" s="66">
        <v>10</v>
      </c>
      <c r="ED356" s="66">
        <v>20</v>
      </c>
      <c r="EE356" s="66">
        <v>3</v>
      </c>
      <c r="EF356" s="66">
        <v>20</v>
      </c>
      <c r="EG356" s="66">
        <v>19</v>
      </c>
      <c r="EH356" s="66">
        <v>10.5</v>
      </c>
      <c r="EI356" s="66">
        <v>1</v>
      </c>
      <c r="EJ356" s="66">
        <v>8</v>
      </c>
      <c r="EK356" s="20">
        <v>11030.400000000001</v>
      </c>
      <c r="EL356" s="20">
        <v>11920.779999999999</v>
      </c>
      <c r="EM356" s="20">
        <v>62.9375</v>
      </c>
      <c r="EN356" s="20">
        <v>88.191666666666677</v>
      </c>
      <c r="EO356" s="20">
        <v>9.5488</v>
      </c>
      <c r="EP356" s="20">
        <v>157.608</v>
      </c>
      <c r="EQ356" s="21">
        <v>95</v>
      </c>
      <c r="ER356" s="21">
        <v>82</v>
      </c>
      <c r="ES356" s="61" t="s">
        <v>57</v>
      </c>
      <c r="ET356" s="61">
        <v>177</v>
      </c>
      <c r="EU356" s="61">
        <v>13</v>
      </c>
    </row>
    <row r="357" spans="1:151" x14ac:dyDescent="0.45">
      <c r="A357" s="64">
        <v>44929</v>
      </c>
      <c r="B357" s="21" t="s">
        <v>330</v>
      </c>
      <c r="C357" s="21">
        <v>335</v>
      </c>
      <c r="D357" s="21" t="s">
        <v>113</v>
      </c>
      <c r="E357" s="21">
        <v>29</v>
      </c>
      <c r="F357" s="50" t="s">
        <v>558</v>
      </c>
      <c r="G357" t="s">
        <v>330</v>
      </c>
      <c r="H357" t="s">
        <v>113</v>
      </c>
      <c r="I357" t="s">
        <v>330</v>
      </c>
      <c r="J357" t="s">
        <v>113</v>
      </c>
      <c r="K357" t="s">
        <v>330</v>
      </c>
      <c r="L357" t="s">
        <v>113</v>
      </c>
      <c r="M357" t="s">
        <v>330</v>
      </c>
      <c r="N357" t="s">
        <v>113</v>
      </c>
      <c r="O357" t="s">
        <v>330</v>
      </c>
      <c r="P357" t="s">
        <v>113</v>
      </c>
      <c r="Q357" t="s">
        <v>330</v>
      </c>
      <c r="R357" t="s">
        <v>113</v>
      </c>
      <c r="S357" t="s">
        <v>114</v>
      </c>
      <c r="T357" t="s">
        <v>114</v>
      </c>
      <c r="U357">
        <v>13</v>
      </c>
      <c r="V357">
        <v>13</v>
      </c>
      <c r="W357" s="20">
        <v>0.30769230769230799</v>
      </c>
      <c r="X357" s="20">
        <v>-13.2</v>
      </c>
      <c r="Y357" s="20">
        <v>94.2</v>
      </c>
      <c r="Z357" s="20">
        <v>107.4</v>
      </c>
      <c r="AA357" s="20">
        <v>68</v>
      </c>
      <c r="AB357" s="20">
        <v>-2.3E-2</v>
      </c>
      <c r="AC357" s="20">
        <v>-3.67</v>
      </c>
      <c r="AD357" s="20">
        <v>102.7</v>
      </c>
      <c r="AE357" s="20">
        <v>106.4</v>
      </c>
      <c r="AF357" s="20">
        <v>-6.25</v>
      </c>
      <c r="AG357" s="20">
        <v>94.8</v>
      </c>
      <c r="AH357" s="20">
        <v>106.7</v>
      </c>
      <c r="AI357" s="20">
        <v>0.20430000000000001</v>
      </c>
      <c r="AJ357" s="20">
        <v>-6.6</v>
      </c>
      <c r="AK357" s="20">
        <v>-0.50769230769230766</v>
      </c>
      <c r="AL357" s="20">
        <v>978</v>
      </c>
      <c r="AM357" s="20">
        <v>-9.36</v>
      </c>
      <c r="AN357" s="20">
        <v>-2.36</v>
      </c>
      <c r="AO357" s="20">
        <v>879</v>
      </c>
      <c r="AP357" s="20">
        <v>924</v>
      </c>
      <c r="AQ357" s="20">
        <v>805</v>
      </c>
      <c r="AR357" s="20">
        <v>0.39800000000000002</v>
      </c>
      <c r="AS357" s="20">
        <v>88</v>
      </c>
      <c r="AT357" s="20">
        <v>297</v>
      </c>
      <c r="AU357" s="20">
        <v>0.29599999999999999</v>
      </c>
      <c r="AV357" s="20">
        <v>151</v>
      </c>
      <c r="AW357" s="20">
        <v>216</v>
      </c>
      <c r="AX357" s="20">
        <v>0.69899999999999995</v>
      </c>
      <c r="AY357" s="20">
        <v>148</v>
      </c>
      <c r="AZ357" s="20">
        <v>11.384615384615385</v>
      </c>
      <c r="BA357" s="20">
        <v>459</v>
      </c>
      <c r="BB357" s="20">
        <v>35.307692307692307</v>
      </c>
      <c r="BC357" s="20">
        <v>164</v>
      </c>
      <c r="BD357" s="20">
        <v>94</v>
      </c>
      <c r="BE357" s="20">
        <v>52</v>
      </c>
      <c r="BF357" s="20">
        <v>147</v>
      </c>
      <c r="BG357" s="20">
        <v>203</v>
      </c>
      <c r="BH357" s="20">
        <v>67.599999999999994</v>
      </c>
      <c r="BI357" s="20">
        <v>71.076999999999998</v>
      </c>
      <c r="BJ357" s="20">
        <v>-3.4620000000000002</v>
      </c>
      <c r="BK357" s="20">
        <v>1.1160000000000001</v>
      </c>
      <c r="BL357" s="20">
        <v>11.308</v>
      </c>
      <c r="BM357" s="20">
        <v>0.63900000000000001</v>
      </c>
      <c r="BN357" s="20">
        <v>22.8</v>
      </c>
      <c r="BO357" s="20">
        <v>16.600000000000001</v>
      </c>
      <c r="BP357" s="20">
        <v>4</v>
      </c>
      <c r="BQ357" s="20">
        <v>7.2307692307692308</v>
      </c>
      <c r="BR357" s="20">
        <v>15.6</v>
      </c>
      <c r="BS357" s="20">
        <v>305</v>
      </c>
      <c r="BT357" s="20">
        <v>0.41499999999999998</v>
      </c>
      <c r="BU357" s="20">
        <v>-7</v>
      </c>
      <c r="BV357" s="66">
        <v>308</v>
      </c>
      <c r="BW357" s="66">
        <v>330</v>
      </c>
      <c r="BX357" s="66">
        <v>332</v>
      </c>
      <c r="BY357" s="66">
        <v>328</v>
      </c>
      <c r="BZ357" s="66">
        <v>319</v>
      </c>
      <c r="CA357" s="66">
        <v>271.7</v>
      </c>
      <c r="CB357" s="66">
        <v>305</v>
      </c>
      <c r="CC357" s="66">
        <v>307</v>
      </c>
      <c r="CD357" s="20">
        <v>0.61538461538461497</v>
      </c>
      <c r="CE357" s="20">
        <v>4</v>
      </c>
      <c r="CF357" s="20">
        <v>104.3</v>
      </c>
      <c r="CG357" s="20">
        <v>100.3</v>
      </c>
      <c r="CH357" s="20">
        <v>68.099999999999994</v>
      </c>
      <c r="CI357" s="20">
        <v>2.8000000000000001E-2</v>
      </c>
      <c r="CJ357" s="20">
        <v>2.08</v>
      </c>
      <c r="CK357" s="20">
        <v>107.1</v>
      </c>
      <c r="CL357" s="20">
        <v>105</v>
      </c>
      <c r="CM357" s="20">
        <v>1.32</v>
      </c>
      <c r="CN357" s="20">
        <v>103.9</v>
      </c>
      <c r="CO357" s="20">
        <v>99.6</v>
      </c>
      <c r="CP357" s="63">
        <v>0.61860000000000004</v>
      </c>
      <c r="CQ357" s="20">
        <v>-2.4</v>
      </c>
      <c r="CR357" s="20">
        <v>-0.1846153846153846</v>
      </c>
      <c r="CS357" s="20">
        <v>1207</v>
      </c>
      <c r="CT357" s="20">
        <v>3.87</v>
      </c>
      <c r="CU357" s="20">
        <v>2.29</v>
      </c>
      <c r="CV357" s="20">
        <v>934</v>
      </c>
      <c r="CW357" s="20">
        <v>893</v>
      </c>
      <c r="CX357" s="20">
        <v>745</v>
      </c>
      <c r="CY357" s="20">
        <v>0.45200000000000001</v>
      </c>
      <c r="CZ357" s="20">
        <v>107</v>
      </c>
      <c r="DA357" s="20">
        <v>310</v>
      </c>
      <c r="DB357" s="20">
        <v>0.34499999999999997</v>
      </c>
      <c r="DC357" s="20">
        <v>153</v>
      </c>
      <c r="DD357" s="20">
        <v>231</v>
      </c>
      <c r="DE357" s="20">
        <v>0.66200000000000003</v>
      </c>
      <c r="DF357" s="20">
        <v>131</v>
      </c>
      <c r="DG357" s="20">
        <v>10.076923076923077</v>
      </c>
      <c r="DH357" s="20">
        <v>464</v>
      </c>
      <c r="DI357" s="20">
        <v>35.692307692307693</v>
      </c>
      <c r="DJ357" s="20">
        <v>164</v>
      </c>
      <c r="DK357" s="20">
        <v>92</v>
      </c>
      <c r="DL357" s="20">
        <v>51</v>
      </c>
      <c r="DM357" s="20">
        <v>169</v>
      </c>
      <c r="DN357" s="20">
        <v>224</v>
      </c>
      <c r="DO357" s="20">
        <v>71.8</v>
      </c>
      <c r="DP357" s="20">
        <v>68.691999999999993</v>
      </c>
      <c r="DQ357" s="20">
        <v>3.1539999999999999</v>
      </c>
      <c r="DR357" s="20">
        <v>0.97</v>
      </c>
      <c r="DS357" s="20">
        <v>13</v>
      </c>
      <c r="DT357" s="20">
        <v>0.54400000000000004</v>
      </c>
      <c r="DU357" s="20">
        <v>23.8</v>
      </c>
      <c r="DV357" s="20">
        <v>17.8</v>
      </c>
      <c r="DW357" s="20">
        <v>3.9</v>
      </c>
      <c r="DX357" s="20">
        <v>7.0769230769230766</v>
      </c>
      <c r="DY357" s="20">
        <v>17.2</v>
      </c>
      <c r="DZ357" s="20">
        <v>58</v>
      </c>
      <c r="EA357" s="20">
        <v>0.57799999999999996</v>
      </c>
      <c r="EB357" s="20">
        <v>6</v>
      </c>
      <c r="EC357" s="66">
        <v>126</v>
      </c>
      <c r="ED357" s="66">
        <v>100</v>
      </c>
      <c r="EE357" s="66">
        <v>139</v>
      </c>
      <c r="EF357" s="66">
        <v>145</v>
      </c>
      <c r="EG357" s="66">
        <v>121</v>
      </c>
      <c r="EH357" s="66">
        <v>97.7</v>
      </c>
      <c r="EI357" s="66">
        <v>58</v>
      </c>
      <c r="EJ357" s="66">
        <v>43</v>
      </c>
      <c r="EK357" s="20">
        <v>9448.26</v>
      </c>
      <c r="EL357" s="20">
        <v>11201.82</v>
      </c>
      <c r="EM357" s="20">
        <v>80.025846153846146</v>
      </c>
      <c r="EN357" s="20">
        <v>94</v>
      </c>
      <c r="EO357" s="20">
        <v>10.327199999999999</v>
      </c>
      <c r="EP357" s="20">
        <v>156.57599999999999</v>
      </c>
      <c r="EQ357" s="21">
        <v>61</v>
      </c>
      <c r="ER357" s="21">
        <v>86</v>
      </c>
      <c r="ES357" s="61" t="s">
        <v>113</v>
      </c>
      <c r="ET357" s="61">
        <v>147</v>
      </c>
      <c r="EU357" s="61">
        <v>-25</v>
      </c>
    </row>
    <row r="358" spans="1:151" x14ac:dyDescent="0.45">
      <c r="A358" s="64">
        <v>44929</v>
      </c>
      <c r="B358" s="21" t="s">
        <v>70</v>
      </c>
      <c r="C358" s="21">
        <v>339</v>
      </c>
      <c r="D358" s="21" t="s">
        <v>41</v>
      </c>
      <c r="E358" s="21">
        <v>360</v>
      </c>
      <c r="F358" s="50" t="s">
        <v>558</v>
      </c>
      <c r="G358" t="s">
        <v>70</v>
      </c>
      <c r="H358" t="s">
        <v>41</v>
      </c>
      <c r="I358" t="s">
        <v>70</v>
      </c>
      <c r="J358" t="s">
        <v>41</v>
      </c>
      <c r="K358" t="s">
        <v>70</v>
      </c>
      <c r="L358" t="s">
        <v>41</v>
      </c>
      <c r="M358" t="s">
        <v>70</v>
      </c>
      <c r="N358" t="s">
        <v>41</v>
      </c>
      <c r="O358" t="s">
        <v>70</v>
      </c>
      <c r="P358" t="s">
        <v>41</v>
      </c>
      <c r="Q358" t="s">
        <v>70</v>
      </c>
      <c r="R358" t="s">
        <v>41</v>
      </c>
      <c r="S358" t="s">
        <v>15</v>
      </c>
      <c r="T358" t="s">
        <v>15</v>
      </c>
      <c r="U358">
        <v>13</v>
      </c>
      <c r="V358">
        <v>13</v>
      </c>
      <c r="W358" s="20">
        <v>0.69230769230769196</v>
      </c>
      <c r="X358" s="20">
        <v>19.829999999999998</v>
      </c>
      <c r="Y358" s="20">
        <v>113.1</v>
      </c>
      <c r="Z358" s="20">
        <v>93.3</v>
      </c>
      <c r="AA358" s="20">
        <v>66.3</v>
      </c>
      <c r="AB358" s="20">
        <v>-6.5000000000000002E-2</v>
      </c>
      <c r="AC358" s="20">
        <v>7.07</v>
      </c>
      <c r="AD358" s="20">
        <v>107.7</v>
      </c>
      <c r="AE358" s="20">
        <v>100.6</v>
      </c>
      <c r="AF358" s="20">
        <v>6.07</v>
      </c>
      <c r="AG358" s="20">
        <v>111.7</v>
      </c>
      <c r="AH358" s="20">
        <v>92.8</v>
      </c>
      <c r="AI358" s="20">
        <v>0.89400000000000002</v>
      </c>
      <c r="AJ358" s="20">
        <v>0.2</v>
      </c>
      <c r="AK358" s="20">
        <v>1.5384615384615385E-2</v>
      </c>
      <c r="AL358" s="20">
        <v>1369</v>
      </c>
      <c r="AM358" s="20">
        <v>15.89</v>
      </c>
      <c r="AN358" s="20">
        <v>5.81</v>
      </c>
      <c r="AO358" s="20">
        <v>957</v>
      </c>
      <c r="AP358" s="20">
        <v>826</v>
      </c>
      <c r="AQ358" s="20">
        <v>763</v>
      </c>
      <c r="AR358" s="20">
        <v>0.41299999999999998</v>
      </c>
      <c r="AS358" s="20">
        <v>124</v>
      </c>
      <c r="AT358" s="20">
        <v>371</v>
      </c>
      <c r="AU358" s="20">
        <v>0.33400000000000002</v>
      </c>
      <c r="AV358" s="20">
        <v>203</v>
      </c>
      <c r="AW358" s="20">
        <v>248</v>
      </c>
      <c r="AX358" s="20">
        <v>0.81899999999999995</v>
      </c>
      <c r="AY358" s="20">
        <v>144</v>
      </c>
      <c r="AZ358" s="20">
        <v>11.076923076923077</v>
      </c>
      <c r="BA358" s="20">
        <v>501</v>
      </c>
      <c r="BB358" s="20">
        <v>38.53846153846154</v>
      </c>
      <c r="BC358" s="20">
        <v>155</v>
      </c>
      <c r="BD358" s="20">
        <v>78</v>
      </c>
      <c r="BE358" s="20">
        <v>26</v>
      </c>
      <c r="BF358" s="20">
        <v>133</v>
      </c>
      <c r="BG358" s="20">
        <v>205</v>
      </c>
      <c r="BH358" s="20">
        <v>73.599999999999994</v>
      </c>
      <c r="BI358" s="20">
        <v>63.537999999999997</v>
      </c>
      <c r="BJ358" s="20">
        <v>10.077</v>
      </c>
      <c r="BK358" s="20">
        <v>1.165</v>
      </c>
      <c r="BL358" s="20">
        <v>10.231</v>
      </c>
      <c r="BM358" s="20">
        <v>0.58599999999999997</v>
      </c>
      <c r="BN358" s="20">
        <v>28.5</v>
      </c>
      <c r="BO358" s="20">
        <v>19.100000000000001</v>
      </c>
      <c r="BP358" s="20">
        <v>2</v>
      </c>
      <c r="BQ358" s="20">
        <v>6</v>
      </c>
      <c r="BR358" s="20">
        <v>15.8</v>
      </c>
      <c r="BS358" s="20">
        <v>30</v>
      </c>
      <c r="BT358" s="20">
        <v>0.60599999999999998</v>
      </c>
      <c r="BU358" s="20">
        <v>-1</v>
      </c>
      <c r="BV358" s="66">
        <v>27</v>
      </c>
      <c r="BW358" s="66">
        <v>27</v>
      </c>
      <c r="BX358" s="66">
        <v>36</v>
      </c>
      <c r="BY358" s="66">
        <v>19</v>
      </c>
      <c r="BZ358" s="66">
        <v>22</v>
      </c>
      <c r="CA358" s="66">
        <v>21.5</v>
      </c>
      <c r="CB358" s="66">
        <v>30</v>
      </c>
      <c r="CC358" s="66">
        <v>27</v>
      </c>
      <c r="CD358" s="20">
        <v>0.53846153846153799</v>
      </c>
      <c r="CE358" s="20">
        <v>14.95</v>
      </c>
      <c r="CF358" s="20">
        <v>109.6</v>
      </c>
      <c r="CG358" s="20">
        <v>94.6</v>
      </c>
      <c r="CH358" s="20">
        <v>71.7</v>
      </c>
      <c r="CI358" s="20">
        <v>-0.126</v>
      </c>
      <c r="CJ358" s="20">
        <v>5.81</v>
      </c>
      <c r="CK358" s="20">
        <v>107.4</v>
      </c>
      <c r="CL358" s="20">
        <v>101.6</v>
      </c>
      <c r="CM358" s="20">
        <v>4.22</v>
      </c>
      <c r="CN358" s="20">
        <v>109.4</v>
      </c>
      <c r="CO358" s="20">
        <v>94.3</v>
      </c>
      <c r="CP358" s="63">
        <v>0.84630000000000005</v>
      </c>
      <c r="CQ358" s="20">
        <v>-1.1000000000000001</v>
      </c>
      <c r="CR358" s="20">
        <v>-8.461538461538462E-2</v>
      </c>
      <c r="CS358" s="20">
        <v>1297</v>
      </c>
      <c r="CT358" s="20">
        <v>13.8</v>
      </c>
      <c r="CU358" s="20">
        <v>8.0299999999999994</v>
      </c>
      <c r="CV358" s="20">
        <v>979</v>
      </c>
      <c r="CW358" s="20">
        <v>904</v>
      </c>
      <c r="CX358" s="20">
        <v>789</v>
      </c>
      <c r="CY358" s="20">
        <v>0.44600000000000001</v>
      </c>
      <c r="CZ358" s="20">
        <v>85</v>
      </c>
      <c r="DA358" s="20">
        <v>252</v>
      </c>
      <c r="DB358" s="20">
        <v>0.33700000000000002</v>
      </c>
      <c r="DC358" s="20">
        <v>190</v>
      </c>
      <c r="DD358" s="20">
        <v>269</v>
      </c>
      <c r="DE358" s="20">
        <v>0.70599999999999996</v>
      </c>
      <c r="DF358" s="20">
        <v>155</v>
      </c>
      <c r="DG358" s="20">
        <v>11.923076923076923</v>
      </c>
      <c r="DH358" s="20">
        <v>523</v>
      </c>
      <c r="DI358" s="20">
        <v>40.230769230769234</v>
      </c>
      <c r="DJ358" s="20">
        <v>230</v>
      </c>
      <c r="DK358" s="20">
        <v>91</v>
      </c>
      <c r="DL358" s="20">
        <v>56</v>
      </c>
      <c r="DM358" s="20">
        <v>165</v>
      </c>
      <c r="DN358" s="20">
        <v>223</v>
      </c>
      <c r="DO358" s="20">
        <v>75.3</v>
      </c>
      <c r="DP358" s="20">
        <v>69.537999999999997</v>
      </c>
      <c r="DQ358" s="20">
        <v>5.7690000000000001</v>
      </c>
      <c r="DR358" s="20">
        <v>1.3939999999999999</v>
      </c>
      <c r="DS358" s="20">
        <v>12.692</v>
      </c>
      <c r="DT358" s="20">
        <v>0.55200000000000005</v>
      </c>
      <c r="DU358" s="20">
        <v>19.399999999999999</v>
      </c>
      <c r="DV358" s="20">
        <v>20.7</v>
      </c>
      <c r="DW358" s="20">
        <v>4.3</v>
      </c>
      <c r="DX358" s="20">
        <v>7</v>
      </c>
      <c r="DY358" s="20">
        <v>17.2</v>
      </c>
      <c r="DZ358" s="20">
        <v>87</v>
      </c>
      <c r="EA358" s="20">
        <v>0.55400000000000005</v>
      </c>
      <c r="EB358" s="20">
        <v>2</v>
      </c>
      <c r="EC358" s="66">
        <v>61</v>
      </c>
      <c r="ED358" s="66">
        <v>65</v>
      </c>
      <c r="EE358" s="66">
        <v>99</v>
      </c>
      <c r="EF358" s="66">
        <v>55</v>
      </c>
      <c r="EG358" s="66">
        <v>42</v>
      </c>
      <c r="EH358" s="66">
        <v>54.3</v>
      </c>
      <c r="EI358" s="66">
        <v>87</v>
      </c>
      <c r="EJ358" s="66">
        <v>80</v>
      </c>
      <c r="EK358" s="20">
        <v>10699.259999999998</v>
      </c>
      <c r="EL358" s="20">
        <v>10225.679999999998</v>
      </c>
      <c r="EM358" s="20">
        <v>71.617000000000004</v>
      </c>
      <c r="EN358" s="20">
        <v>76.152000000000001</v>
      </c>
      <c r="EO358" s="20">
        <v>11.1548</v>
      </c>
      <c r="EP358" s="20">
        <v>182.637</v>
      </c>
      <c r="EQ358" s="21">
        <v>66</v>
      </c>
      <c r="ER358" s="21">
        <v>65</v>
      </c>
      <c r="ES358" s="61" t="s">
        <v>70</v>
      </c>
      <c r="ET358" s="61">
        <v>131</v>
      </c>
      <c r="EU358" s="61">
        <v>1</v>
      </c>
    </row>
    <row r="359" spans="1:151" x14ac:dyDescent="0.45">
      <c r="A359" s="64">
        <v>44929</v>
      </c>
      <c r="B359" s="21" t="s">
        <v>18</v>
      </c>
      <c r="C359" s="21">
        <v>317</v>
      </c>
      <c r="D359" s="21" t="s">
        <v>92</v>
      </c>
      <c r="E359" s="21">
        <v>284</v>
      </c>
      <c r="F359" s="50" t="s">
        <v>558</v>
      </c>
      <c r="G359" t="s">
        <v>18</v>
      </c>
      <c r="H359" t="s">
        <v>92</v>
      </c>
      <c r="I359" t="s">
        <v>18</v>
      </c>
      <c r="J359" t="s">
        <v>92</v>
      </c>
      <c r="K359" t="s">
        <v>18</v>
      </c>
      <c r="L359" t="s">
        <v>92</v>
      </c>
      <c r="M359" t="s">
        <v>18</v>
      </c>
      <c r="N359" t="s">
        <v>92</v>
      </c>
      <c r="O359" t="s">
        <v>18</v>
      </c>
      <c r="P359" t="s">
        <v>92</v>
      </c>
      <c r="Q359" t="s">
        <v>18</v>
      </c>
      <c r="R359" t="s">
        <v>92</v>
      </c>
      <c r="S359" t="s">
        <v>19</v>
      </c>
      <c r="T359" t="s">
        <v>19</v>
      </c>
      <c r="U359">
        <v>13</v>
      </c>
      <c r="V359">
        <v>12</v>
      </c>
      <c r="W359" s="20">
        <v>0.46153846153846201</v>
      </c>
      <c r="X359" s="20">
        <v>9.4499999999999993</v>
      </c>
      <c r="Y359" s="20">
        <v>105.7</v>
      </c>
      <c r="Z359" s="20">
        <v>96.2</v>
      </c>
      <c r="AA359" s="20">
        <v>65.900000000000006</v>
      </c>
      <c r="AB359" s="20">
        <v>-0.17699999999999999</v>
      </c>
      <c r="AC359" s="20">
        <v>3.14</v>
      </c>
      <c r="AD359" s="20">
        <v>104.3</v>
      </c>
      <c r="AE359" s="20">
        <v>101.2</v>
      </c>
      <c r="AF359" s="20">
        <v>0.48</v>
      </c>
      <c r="AG359" s="20">
        <v>104.1</v>
      </c>
      <c r="AH359" s="20">
        <v>98.1</v>
      </c>
      <c r="AI359" s="20">
        <v>0.66390000000000005</v>
      </c>
      <c r="AJ359" s="20">
        <v>-3.2</v>
      </c>
      <c r="AK359" s="20">
        <v>-0.24615384615384617</v>
      </c>
      <c r="AL359" s="20">
        <v>1210</v>
      </c>
      <c r="AM359" s="20">
        <v>6.06</v>
      </c>
      <c r="AN359" s="20">
        <v>2.98</v>
      </c>
      <c r="AO359" s="20">
        <v>873</v>
      </c>
      <c r="AP359" s="20">
        <v>808</v>
      </c>
      <c r="AQ359" s="20">
        <v>732</v>
      </c>
      <c r="AR359" s="20">
        <v>0.42199999999999999</v>
      </c>
      <c r="AS359" s="20">
        <v>60</v>
      </c>
      <c r="AT359" s="20">
        <v>201</v>
      </c>
      <c r="AU359" s="20">
        <v>0.29899999999999999</v>
      </c>
      <c r="AV359" s="20">
        <v>195</v>
      </c>
      <c r="AW359" s="20">
        <v>271</v>
      </c>
      <c r="AX359" s="20">
        <v>0.72</v>
      </c>
      <c r="AY359" s="20">
        <v>150</v>
      </c>
      <c r="AZ359" s="20">
        <v>11.538461538461538</v>
      </c>
      <c r="BA359" s="20">
        <v>472</v>
      </c>
      <c r="BB359" s="20">
        <v>36.307692307692307</v>
      </c>
      <c r="BC359" s="20">
        <v>158</v>
      </c>
      <c r="BD359" s="20">
        <v>79</v>
      </c>
      <c r="BE359" s="20">
        <v>45</v>
      </c>
      <c r="BF359" s="20">
        <v>155</v>
      </c>
      <c r="BG359" s="20">
        <v>248</v>
      </c>
      <c r="BH359" s="20">
        <v>67.2</v>
      </c>
      <c r="BI359" s="20">
        <v>62.154000000000003</v>
      </c>
      <c r="BJ359" s="20">
        <v>5</v>
      </c>
      <c r="BK359" s="20">
        <v>1.0189999999999999</v>
      </c>
      <c r="BL359" s="20">
        <v>11.923</v>
      </c>
      <c r="BM359" s="20">
        <v>0.51</v>
      </c>
      <c r="BN359" s="20">
        <v>15.5</v>
      </c>
      <c r="BO359" s="20">
        <v>20.8</v>
      </c>
      <c r="BP359" s="20">
        <v>3.5</v>
      </c>
      <c r="BQ359" s="20">
        <v>6.0769230769230766</v>
      </c>
      <c r="BR359" s="20">
        <v>19.100000000000001</v>
      </c>
      <c r="BS359" s="20">
        <v>198</v>
      </c>
      <c r="BT359" s="20">
        <v>0.48299999999999998</v>
      </c>
      <c r="BU359" s="20">
        <v>-7</v>
      </c>
      <c r="BV359" s="66">
        <v>142</v>
      </c>
      <c r="BW359" s="66">
        <v>92</v>
      </c>
      <c r="BX359" s="66">
        <v>201</v>
      </c>
      <c r="BY359" s="66">
        <v>111</v>
      </c>
      <c r="BZ359" s="66">
        <v>85</v>
      </c>
      <c r="CA359" s="66">
        <v>109</v>
      </c>
      <c r="CB359" s="66">
        <v>200</v>
      </c>
      <c r="CC359" s="66">
        <v>125</v>
      </c>
      <c r="CD359" s="20">
        <v>0.5</v>
      </c>
      <c r="CE359" s="20">
        <v>9.56</v>
      </c>
      <c r="CF359" s="20">
        <v>110.9</v>
      </c>
      <c r="CG359" s="20">
        <v>101.3</v>
      </c>
      <c r="CH359" s="20">
        <v>70.2</v>
      </c>
      <c r="CI359" s="20">
        <v>-0.10100000000000001</v>
      </c>
      <c r="CJ359" s="20">
        <v>2.0499999999999998</v>
      </c>
      <c r="CK359" s="20">
        <v>105.3</v>
      </c>
      <c r="CL359" s="20">
        <v>103.3</v>
      </c>
      <c r="CM359" s="20">
        <v>0.08</v>
      </c>
      <c r="CN359" s="20">
        <v>111</v>
      </c>
      <c r="CO359" s="20">
        <v>100.7</v>
      </c>
      <c r="CP359" s="63">
        <v>0.75339999999999996</v>
      </c>
      <c r="CQ359" s="20">
        <v>-2.7</v>
      </c>
      <c r="CR359" s="20">
        <v>-0.22500000000000001</v>
      </c>
      <c r="CS359" s="20">
        <v>1249</v>
      </c>
      <c r="CT359" s="20">
        <v>9.11</v>
      </c>
      <c r="CU359" s="20">
        <v>4.6900000000000004</v>
      </c>
      <c r="CV359" s="20">
        <v>957</v>
      </c>
      <c r="CW359" s="20">
        <v>904</v>
      </c>
      <c r="CX359" s="20">
        <v>734</v>
      </c>
      <c r="CY359" s="20">
        <v>0.48499999999999999</v>
      </c>
      <c r="CZ359" s="20">
        <v>113</v>
      </c>
      <c r="DA359" s="20">
        <v>301</v>
      </c>
      <c r="DB359" s="20">
        <v>0.375</v>
      </c>
      <c r="DC359" s="20">
        <v>132</v>
      </c>
      <c r="DD359" s="20">
        <v>183</v>
      </c>
      <c r="DE359" s="20">
        <v>0.72099999999999997</v>
      </c>
      <c r="DF359" s="20">
        <v>93</v>
      </c>
      <c r="DG359" s="20">
        <v>7.75</v>
      </c>
      <c r="DH359" s="20">
        <v>437</v>
      </c>
      <c r="DI359" s="20">
        <v>36.416666666666664</v>
      </c>
      <c r="DJ359" s="20">
        <v>219</v>
      </c>
      <c r="DK359" s="20">
        <v>66</v>
      </c>
      <c r="DL359" s="20">
        <v>38</v>
      </c>
      <c r="DM359" s="20">
        <v>154</v>
      </c>
      <c r="DN359" s="20">
        <v>191</v>
      </c>
      <c r="DO359" s="20">
        <v>79.8</v>
      </c>
      <c r="DP359" s="20">
        <v>75.332999999999998</v>
      </c>
      <c r="DQ359" s="20">
        <v>4.4169999999999998</v>
      </c>
      <c r="DR359" s="20">
        <v>1.4219999999999999</v>
      </c>
      <c r="DS359" s="20">
        <v>12.833</v>
      </c>
      <c r="DT359" s="20">
        <v>0.42899999999999999</v>
      </c>
      <c r="DU359" s="20">
        <v>25.1</v>
      </c>
      <c r="DV359" s="20">
        <v>15.2</v>
      </c>
      <c r="DW359" s="20">
        <v>3.2</v>
      </c>
      <c r="DX359" s="20">
        <v>5.5</v>
      </c>
      <c r="DY359" s="20">
        <v>15.9</v>
      </c>
      <c r="DZ359" s="20">
        <v>165</v>
      </c>
      <c r="EA359" s="20">
        <v>0.501</v>
      </c>
      <c r="EB359" s="20">
        <v>-1</v>
      </c>
      <c r="EC359" s="66">
        <v>114</v>
      </c>
      <c r="ED359" s="66">
        <v>132</v>
      </c>
      <c r="EE359" s="66">
        <v>173</v>
      </c>
      <c r="EF359" s="66">
        <v>73</v>
      </c>
      <c r="EG359" s="66">
        <v>84</v>
      </c>
      <c r="EH359" s="66">
        <v>94.7</v>
      </c>
      <c r="EI359" s="66">
        <v>165</v>
      </c>
      <c r="EJ359" s="66">
        <v>166</v>
      </c>
      <c r="EK359" s="20">
        <v>10707.41</v>
      </c>
      <c r="EL359" s="20">
        <v>10668.580000000002</v>
      </c>
      <c r="EM359" s="20">
        <v>65.576499999999996</v>
      </c>
      <c r="EN359" s="20">
        <v>77.98515384615385</v>
      </c>
      <c r="EO359" s="20">
        <v>13.771100000000001</v>
      </c>
      <c r="EP359" s="20">
        <v>137.51999999999998</v>
      </c>
      <c r="EQ359" s="21">
        <v>53</v>
      </c>
      <c r="ER359" s="21">
        <v>59</v>
      </c>
      <c r="ES359" s="61" t="s">
        <v>92</v>
      </c>
      <c r="ET359" s="61">
        <v>112</v>
      </c>
      <c r="EU359" s="61">
        <v>-6</v>
      </c>
    </row>
    <row r="360" spans="1:151" x14ac:dyDescent="0.45">
      <c r="A360" s="64">
        <v>44929</v>
      </c>
      <c r="B360" s="21" t="s">
        <v>142</v>
      </c>
      <c r="C360" s="21">
        <v>217</v>
      </c>
      <c r="D360" s="21" t="s">
        <v>903</v>
      </c>
      <c r="E360" s="21">
        <v>188</v>
      </c>
      <c r="F360" s="50" t="s">
        <v>558</v>
      </c>
      <c r="G360" t="s">
        <v>142</v>
      </c>
      <c r="H360" t="s">
        <v>534</v>
      </c>
      <c r="I360" t="s">
        <v>142</v>
      </c>
      <c r="J360" t="s">
        <v>534</v>
      </c>
      <c r="K360" t="s">
        <v>142</v>
      </c>
      <c r="L360" t="s">
        <v>619</v>
      </c>
      <c r="M360" t="s">
        <v>142</v>
      </c>
      <c r="N360" t="s">
        <v>619</v>
      </c>
      <c r="O360" t="s">
        <v>142</v>
      </c>
      <c r="P360" t="s">
        <v>619</v>
      </c>
      <c r="Q360" t="s">
        <v>142</v>
      </c>
      <c r="R360" t="s">
        <v>425</v>
      </c>
      <c r="S360" t="s">
        <v>29</v>
      </c>
      <c r="T360" t="s">
        <v>29</v>
      </c>
      <c r="U360">
        <v>13</v>
      </c>
      <c r="V360">
        <v>12</v>
      </c>
      <c r="W360" s="20">
        <v>0.46153846153846201</v>
      </c>
      <c r="X360" s="20">
        <v>-0.92</v>
      </c>
      <c r="Y360" s="20">
        <v>99.2</v>
      </c>
      <c r="Z360" s="20">
        <v>100.1</v>
      </c>
      <c r="AA360" s="20">
        <v>66</v>
      </c>
      <c r="AB360" s="20">
        <v>8.9999999999999993E-3</v>
      </c>
      <c r="AC360" s="20">
        <v>1.1100000000000001</v>
      </c>
      <c r="AD360" s="20">
        <v>104.3</v>
      </c>
      <c r="AE360" s="20">
        <v>103.2</v>
      </c>
      <c r="AF360" s="20">
        <v>-1.69</v>
      </c>
      <c r="AG360" s="20">
        <v>98.9</v>
      </c>
      <c r="AH360" s="20">
        <v>99</v>
      </c>
      <c r="AI360" s="20">
        <v>0.4985</v>
      </c>
      <c r="AJ360" s="20">
        <v>-3.2</v>
      </c>
      <c r="AK360" s="20">
        <v>-0.24615384615384617</v>
      </c>
      <c r="AL360" s="20">
        <v>1189</v>
      </c>
      <c r="AM360" s="20">
        <v>1.1000000000000001</v>
      </c>
      <c r="AN360" s="20">
        <v>3.1</v>
      </c>
      <c r="AO360" s="20">
        <v>827</v>
      </c>
      <c r="AP360" s="20">
        <v>853</v>
      </c>
      <c r="AQ360" s="20">
        <v>726</v>
      </c>
      <c r="AR360" s="20">
        <v>0.40200000000000002</v>
      </c>
      <c r="AS360" s="20">
        <v>92</v>
      </c>
      <c r="AT360" s="20">
        <v>326</v>
      </c>
      <c r="AU360" s="20">
        <v>0.28199999999999997</v>
      </c>
      <c r="AV360" s="20">
        <v>151</v>
      </c>
      <c r="AW360" s="20">
        <v>206</v>
      </c>
      <c r="AX360" s="20">
        <v>0.73299999999999998</v>
      </c>
      <c r="AY360" s="20">
        <v>136</v>
      </c>
      <c r="AZ360" s="20">
        <v>10.461538461538462</v>
      </c>
      <c r="BA360" s="20">
        <v>471</v>
      </c>
      <c r="BB360" s="20">
        <v>36.230769230769234</v>
      </c>
      <c r="BC360" s="20">
        <v>135</v>
      </c>
      <c r="BD360" s="20">
        <v>80</v>
      </c>
      <c r="BE360" s="20">
        <v>35</v>
      </c>
      <c r="BF360" s="20">
        <v>174</v>
      </c>
      <c r="BG360" s="20">
        <v>195</v>
      </c>
      <c r="BH360" s="20">
        <v>63.6</v>
      </c>
      <c r="BI360" s="20">
        <v>65.614999999999995</v>
      </c>
      <c r="BJ360" s="20">
        <v>-2</v>
      </c>
      <c r="BK360" s="20">
        <v>0.77600000000000002</v>
      </c>
      <c r="BL360" s="20">
        <v>13.385</v>
      </c>
      <c r="BM360" s="20">
        <v>0.46</v>
      </c>
      <c r="BN360" s="20">
        <v>25.1</v>
      </c>
      <c r="BO360" s="20">
        <v>15.8</v>
      </c>
      <c r="BP360" s="20">
        <v>2.7</v>
      </c>
      <c r="BQ360" s="20">
        <v>6.1538461538461542</v>
      </c>
      <c r="BR360" s="20">
        <v>15</v>
      </c>
      <c r="BS360" s="20">
        <v>151</v>
      </c>
      <c r="BT360" s="20">
        <v>0.51400000000000001</v>
      </c>
      <c r="BU360" s="20">
        <v>1</v>
      </c>
      <c r="BV360" s="66">
        <v>183</v>
      </c>
      <c r="BW360" s="66">
        <v>186</v>
      </c>
      <c r="BX360" s="66">
        <v>195</v>
      </c>
      <c r="BY360" s="66">
        <v>190</v>
      </c>
      <c r="BZ360" s="66">
        <v>173</v>
      </c>
      <c r="CA360" s="66">
        <v>146.80000000000001</v>
      </c>
      <c r="CB360" s="66">
        <v>151</v>
      </c>
      <c r="CC360" s="66">
        <v>232</v>
      </c>
      <c r="CD360" s="20">
        <v>0.75</v>
      </c>
      <c r="CE360" s="20">
        <v>11.08</v>
      </c>
      <c r="CF360" s="20">
        <v>110.5</v>
      </c>
      <c r="CG360" s="20">
        <v>99.4</v>
      </c>
      <c r="CH360" s="20">
        <v>70.400000000000006</v>
      </c>
      <c r="CI360" s="20">
        <v>3.1E-2</v>
      </c>
      <c r="CJ360" s="20">
        <v>-3.08</v>
      </c>
      <c r="CK360" s="20">
        <v>103.1</v>
      </c>
      <c r="CL360" s="20">
        <v>106.2</v>
      </c>
      <c r="CM360" s="20">
        <v>-5</v>
      </c>
      <c r="CN360" s="20">
        <v>111</v>
      </c>
      <c r="CO360" s="20">
        <v>99.7</v>
      </c>
      <c r="CP360" s="63">
        <v>0.77339999999999998</v>
      </c>
      <c r="CQ360" s="20">
        <v>0</v>
      </c>
      <c r="CR360" s="20">
        <v>0</v>
      </c>
      <c r="CS360" s="20">
        <v>1329</v>
      </c>
      <c r="CT360" s="20">
        <v>9.52</v>
      </c>
      <c r="CU360" s="20">
        <v>-0.15</v>
      </c>
      <c r="CV360" s="20">
        <v>958</v>
      </c>
      <c r="CW360" s="20">
        <v>842</v>
      </c>
      <c r="CX360" s="20">
        <v>761</v>
      </c>
      <c r="CY360" s="20">
        <v>0.46100000000000002</v>
      </c>
      <c r="CZ360" s="20">
        <v>97</v>
      </c>
      <c r="DA360" s="20">
        <v>277</v>
      </c>
      <c r="DB360" s="20">
        <v>0.35</v>
      </c>
      <c r="DC360" s="20">
        <v>159</v>
      </c>
      <c r="DD360" s="20">
        <v>233</v>
      </c>
      <c r="DE360" s="20">
        <v>0.68200000000000005</v>
      </c>
      <c r="DF360" s="20">
        <v>132</v>
      </c>
      <c r="DG360" s="20">
        <v>11</v>
      </c>
      <c r="DH360" s="20">
        <v>435</v>
      </c>
      <c r="DI360" s="20">
        <v>36.25</v>
      </c>
      <c r="DJ360" s="20">
        <v>173</v>
      </c>
      <c r="DK360" s="20">
        <v>97</v>
      </c>
      <c r="DL360" s="20">
        <v>33</v>
      </c>
      <c r="DM360" s="20">
        <v>111</v>
      </c>
      <c r="DN360" s="20">
        <v>205</v>
      </c>
      <c r="DO360" s="20">
        <v>79.8</v>
      </c>
      <c r="DP360" s="20">
        <v>70.167000000000002</v>
      </c>
      <c r="DQ360" s="20">
        <v>9.6669999999999998</v>
      </c>
      <c r="DR360" s="20">
        <v>1.5589999999999999</v>
      </c>
      <c r="DS360" s="20">
        <v>9.25</v>
      </c>
      <c r="DT360" s="20">
        <v>0.874</v>
      </c>
      <c r="DU360" s="20">
        <v>23.1</v>
      </c>
      <c r="DV360" s="20">
        <v>19.399999999999999</v>
      </c>
      <c r="DW360" s="20">
        <v>2.8</v>
      </c>
      <c r="DX360" s="20">
        <v>8.0833333333333339</v>
      </c>
      <c r="DY360" s="20">
        <v>17.100000000000001</v>
      </c>
      <c r="DZ360" s="20">
        <v>77</v>
      </c>
      <c r="EA360" s="20">
        <v>0.56200000000000006</v>
      </c>
      <c r="EB360" s="20">
        <v>-1</v>
      </c>
      <c r="EC360" s="66">
        <v>68</v>
      </c>
      <c r="ED360" s="66">
        <v>67</v>
      </c>
      <c r="EE360" s="66">
        <v>60</v>
      </c>
      <c r="EF360" s="66">
        <v>59</v>
      </c>
      <c r="EG360" s="66">
        <v>73</v>
      </c>
      <c r="EH360" s="66">
        <v>54.5</v>
      </c>
      <c r="EI360" s="66">
        <v>77</v>
      </c>
      <c r="EJ360" s="66">
        <v>93</v>
      </c>
      <c r="EK360" s="20">
        <v>9860.4800000000014</v>
      </c>
      <c r="EL360" s="20">
        <v>11061.05</v>
      </c>
      <c r="EM360" s="20">
        <v>108.19541666666667</v>
      </c>
      <c r="EN360" s="20">
        <v>56.923076923076927</v>
      </c>
      <c r="EO360" s="20">
        <v>10.23</v>
      </c>
      <c r="EP360" s="20">
        <v>150.26499999999999</v>
      </c>
      <c r="EQ360" s="21">
        <v>52</v>
      </c>
      <c r="ER360" s="21">
        <v>54</v>
      </c>
      <c r="ES360" s="61" t="s">
        <v>903</v>
      </c>
      <c r="ET360" s="61">
        <v>106</v>
      </c>
      <c r="EU360" s="61">
        <v>-2</v>
      </c>
    </row>
    <row r="361" spans="1:151" x14ac:dyDescent="0.45">
      <c r="A361" s="64">
        <v>44929</v>
      </c>
      <c r="B361" s="21" t="s">
        <v>242</v>
      </c>
      <c r="C361" s="21">
        <v>243</v>
      </c>
      <c r="D361" s="21" t="s">
        <v>257</v>
      </c>
      <c r="E361" s="21">
        <v>252</v>
      </c>
      <c r="F361" s="50" t="s">
        <v>558</v>
      </c>
      <c r="G361" t="s">
        <v>242</v>
      </c>
      <c r="H361" t="s">
        <v>257</v>
      </c>
      <c r="I361" t="s">
        <v>242</v>
      </c>
      <c r="J361" t="s">
        <v>257</v>
      </c>
      <c r="K361" t="s">
        <v>242</v>
      </c>
      <c r="L361" t="s">
        <v>257</v>
      </c>
      <c r="M361" t="s">
        <v>242</v>
      </c>
      <c r="N361" t="s">
        <v>658</v>
      </c>
      <c r="O361" t="s">
        <v>242</v>
      </c>
      <c r="P361" t="s">
        <v>257</v>
      </c>
      <c r="Q361" t="s">
        <v>242</v>
      </c>
      <c r="R361" t="s">
        <v>257</v>
      </c>
      <c r="S361" t="s">
        <v>82</v>
      </c>
      <c r="T361" t="s">
        <v>82</v>
      </c>
      <c r="U361">
        <v>13</v>
      </c>
      <c r="V361">
        <v>13</v>
      </c>
      <c r="W361" s="20">
        <v>0.46153846153846201</v>
      </c>
      <c r="X361" s="20">
        <v>-4.1100000000000003</v>
      </c>
      <c r="Y361" s="20">
        <v>103.4</v>
      </c>
      <c r="Z361" s="20">
        <v>107.5</v>
      </c>
      <c r="AA361" s="20">
        <v>68.900000000000006</v>
      </c>
      <c r="AB361" s="20">
        <v>-3.0000000000000001E-3</v>
      </c>
      <c r="AC361" s="20">
        <v>-1.31</v>
      </c>
      <c r="AD361" s="20">
        <v>103</v>
      </c>
      <c r="AE361" s="20">
        <v>104.3</v>
      </c>
      <c r="AF361" s="20">
        <v>-1.31</v>
      </c>
      <c r="AG361" s="20">
        <v>104.4</v>
      </c>
      <c r="AH361" s="20">
        <v>106.6</v>
      </c>
      <c r="AI361" s="20">
        <v>0.43919999999999998</v>
      </c>
      <c r="AJ361" s="20">
        <v>-4.3</v>
      </c>
      <c r="AK361" s="20">
        <v>-0.33076923076923076</v>
      </c>
      <c r="AL361" s="20">
        <v>1111</v>
      </c>
      <c r="AM361" s="20">
        <v>-2.4300000000000002</v>
      </c>
      <c r="AN361" s="20">
        <v>0.15</v>
      </c>
      <c r="AO361" s="20">
        <v>946</v>
      </c>
      <c r="AP361" s="20">
        <v>939</v>
      </c>
      <c r="AQ361" s="20">
        <v>747</v>
      </c>
      <c r="AR361" s="20">
        <v>0.47699999999999998</v>
      </c>
      <c r="AS361" s="20">
        <v>77</v>
      </c>
      <c r="AT361" s="20">
        <v>223</v>
      </c>
      <c r="AU361" s="20">
        <v>0.34499999999999997</v>
      </c>
      <c r="AV361" s="20">
        <v>157</v>
      </c>
      <c r="AW361" s="20">
        <v>259</v>
      </c>
      <c r="AX361" s="20">
        <v>0.60599999999999998</v>
      </c>
      <c r="AY361" s="20">
        <v>154</v>
      </c>
      <c r="AZ361" s="20">
        <v>11.846153846153847</v>
      </c>
      <c r="BA361" s="20">
        <v>505</v>
      </c>
      <c r="BB361" s="20">
        <v>38.846153846153847</v>
      </c>
      <c r="BC361" s="20">
        <v>175</v>
      </c>
      <c r="BD361" s="20">
        <v>74</v>
      </c>
      <c r="BE361" s="20">
        <v>47</v>
      </c>
      <c r="BF361" s="20">
        <v>173</v>
      </c>
      <c r="BG361" s="20">
        <v>195</v>
      </c>
      <c r="BH361" s="20">
        <v>72.8</v>
      </c>
      <c r="BI361" s="20">
        <v>72.230999999999995</v>
      </c>
      <c r="BJ361" s="20">
        <v>0.53800000000000003</v>
      </c>
      <c r="BK361" s="20">
        <v>1.012</v>
      </c>
      <c r="BL361" s="20">
        <v>13.308</v>
      </c>
      <c r="BM361" s="20">
        <v>0.42799999999999999</v>
      </c>
      <c r="BN361" s="20">
        <v>17.2</v>
      </c>
      <c r="BO361" s="20">
        <v>19.899999999999999</v>
      </c>
      <c r="BP361" s="20">
        <v>3.6</v>
      </c>
      <c r="BQ361" s="20">
        <v>5.6923076923076925</v>
      </c>
      <c r="BR361" s="20">
        <v>15</v>
      </c>
      <c r="BS361" s="20">
        <v>234</v>
      </c>
      <c r="BT361" s="20">
        <v>0.46800000000000003</v>
      </c>
      <c r="BU361" s="20">
        <v>-5</v>
      </c>
      <c r="BV361" s="66">
        <v>235</v>
      </c>
      <c r="BW361" s="66">
        <v>245</v>
      </c>
      <c r="BX361" s="66">
        <v>225</v>
      </c>
      <c r="BY361" s="66">
        <v>237</v>
      </c>
      <c r="BZ361" s="66">
        <v>225</v>
      </c>
      <c r="CA361" s="66">
        <v>194</v>
      </c>
      <c r="CB361" s="66">
        <v>234</v>
      </c>
      <c r="CC361" s="66">
        <v>242</v>
      </c>
      <c r="CD361" s="20">
        <v>0.76923076923076905</v>
      </c>
      <c r="CE361" s="20">
        <v>11.07</v>
      </c>
      <c r="CF361" s="20">
        <v>108.7</v>
      </c>
      <c r="CG361" s="20">
        <v>97.7</v>
      </c>
      <c r="CH361" s="20">
        <v>69.3</v>
      </c>
      <c r="CI361" s="20">
        <v>-3.7999999999999999E-2</v>
      </c>
      <c r="CJ361" s="20">
        <v>-5.5</v>
      </c>
      <c r="CK361" s="20">
        <v>101.5</v>
      </c>
      <c r="CL361" s="20">
        <v>107</v>
      </c>
      <c r="CM361" s="20">
        <v>-5.5</v>
      </c>
      <c r="CN361" s="20">
        <v>108.7</v>
      </c>
      <c r="CO361" s="20">
        <v>95.9</v>
      </c>
      <c r="CP361" s="63">
        <v>0.80789999999999995</v>
      </c>
      <c r="CQ361" s="20">
        <v>-0.3</v>
      </c>
      <c r="CR361" s="20">
        <v>-2.3076923076923075E-2</v>
      </c>
      <c r="CS361" s="20">
        <v>1310</v>
      </c>
      <c r="CT361" s="20">
        <v>10.93</v>
      </c>
      <c r="CU361" s="20">
        <v>-2.2999999999999998</v>
      </c>
      <c r="CV361" s="20">
        <v>1013</v>
      </c>
      <c r="CW361" s="20">
        <v>841</v>
      </c>
      <c r="CX361" s="20">
        <v>789</v>
      </c>
      <c r="CY361" s="20">
        <v>0.45500000000000002</v>
      </c>
      <c r="CZ361" s="20">
        <v>148</v>
      </c>
      <c r="DA361" s="20">
        <v>399</v>
      </c>
      <c r="DB361" s="20">
        <v>0.371</v>
      </c>
      <c r="DC361" s="20">
        <v>147</v>
      </c>
      <c r="DD361" s="20">
        <v>200</v>
      </c>
      <c r="DE361" s="20">
        <v>0.73499999999999999</v>
      </c>
      <c r="DF361" s="20">
        <v>133</v>
      </c>
      <c r="DG361" s="20">
        <v>10.23076923076923</v>
      </c>
      <c r="DH361" s="20">
        <v>495</v>
      </c>
      <c r="DI361" s="20">
        <v>38.07692307692308</v>
      </c>
      <c r="DJ361" s="20">
        <v>216</v>
      </c>
      <c r="DK361" s="20">
        <v>94</v>
      </c>
      <c r="DL361" s="20">
        <v>46</v>
      </c>
      <c r="DM361" s="20">
        <v>152</v>
      </c>
      <c r="DN361" s="20">
        <v>209</v>
      </c>
      <c r="DO361" s="20">
        <v>77.900000000000006</v>
      </c>
      <c r="DP361" s="20">
        <v>64.691999999999993</v>
      </c>
      <c r="DQ361" s="20">
        <v>13.231</v>
      </c>
      <c r="DR361" s="20">
        <v>1.421</v>
      </c>
      <c r="DS361" s="20">
        <v>11.692</v>
      </c>
      <c r="DT361" s="20">
        <v>0.61799999999999999</v>
      </c>
      <c r="DU361" s="20">
        <v>30.7</v>
      </c>
      <c r="DV361" s="20">
        <v>15.4</v>
      </c>
      <c r="DW361" s="20">
        <v>3.5</v>
      </c>
      <c r="DX361" s="20">
        <v>7.2307692307692308</v>
      </c>
      <c r="DY361" s="20">
        <v>16.100000000000001</v>
      </c>
      <c r="DZ361" s="20">
        <v>95</v>
      </c>
      <c r="EA361" s="20">
        <v>0.54800000000000004</v>
      </c>
      <c r="EB361" s="20">
        <v>-1</v>
      </c>
      <c r="EC361" s="66">
        <v>55</v>
      </c>
      <c r="ED361" s="66">
        <v>80</v>
      </c>
      <c r="EE361" s="66">
        <v>66</v>
      </c>
      <c r="EF361" s="66">
        <v>65</v>
      </c>
      <c r="EG361" s="66">
        <v>72</v>
      </c>
      <c r="EH361" s="66">
        <v>57.3</v>
      </c>
      <c r="EI361" s="66">
        <v>95</v>
      </c>
      <c r="EJ361" s="66">
        <v>66</v>
      </c>
      <c r="EK361" s="20">
        <v>10102.18</v>
      </c>
      <c r="EL361" s="20">
        <v>11685.25</v>
      </c>
      <c r="EM361" s="20">
        <v>96.227076923076922</v>
      </c>
      <c r="EN361" s="20">
        <v>66.554461538461538</v>
      </c>
      <c r="EO361" s="20">
        <v>11.025</v>
      </c>
      <c r="EP361" s="20">
        <v>126.654</v>
      </c>
      <c r="EQ361" s="21">
        <v>78</v>
      </c>
      <c r="ER361" s="21">
        <v>74</v>
      </c>
      <c r="ES361" s="61" t="s">
        <v>242</v>
      </c>
      <c r="ET361" s="61">
        <v>152</v>
      </c>
      <c r="EU361" s="61">
        <v>4</v>
      </c>
    </row>
    <row r="362" spans="1:151" x14ac:dyDescent="0.45">
      <c r="A362" s="64">
        <v>44929</v>
      </c>
      <c r="B362" s="21" t="s">
        <v>100</v>
      </c>
      <c r="C362" s="21">
        <v>190</v>
      </c>
      <c r="D362" s="21" t="s">
        <v>38</v>
      </c>
      <c r="E362" s="21">
        <v>122</v>
      </c>
      <c r="F362" s="50" t="s">
        <v>558</v>
      </c>
      <c r="G362" t="s">
        <v>100</v>
      </c>
      <c r="H362" t="s">
        <v>38</v>
      </c>
      <c r="I362" t="s">
        <v>100</v>
      </c>
      <c r="J362" t="s">
        <v>38</v>
      </c>
      <c r="K362" t="s">
        <v>100</v>
      </c>
      <c r="L362" t="s">
        <v>38</v>
      </c>
      <c r="M362" t="s">
        <v>100</v>
      </c>
      <c r="N362" t="s">
        <v>38</v>
      </c>
      <c r="O362" t="s">
        <v>100</v>
      </c>
      <c r="P362" t="s">
        <v>38</v>
      </c>
      <c r="Q362" t="s">
        <v>100</v>
      </c>
      <c r="R362" t="s">
        <v>38</v>
      </c>
      <c r="S362" t="s">
        <v>24</v>
      </c>
      <c r="T362" t="s">
        <v>24</v>
      </c>
      <c r="U362">
        <v>13</v>
      </c>
      <c r="V362">
        <v>13</v>
      </c>
      <c r="W362" s="20">
        <v>0.84615384615384603</v>
      </c>
      <c r="X362" s="20">
        <v>13.15</v>
      </c>
      <c r="Y362" s="20">
        <v>112.2</v>
      </c>
      <c r="Z362" s="20">
        <v>99.1</v>
      </c>
      <c r="AA362" s="20">
        <v>70.2</v>
      </c>
      <c r="AB362" s="20">
        <v>7.1999999999999995E-2</v>
      </c>
      <c r="AC362" s="20">
        <v>-4.08</v>
      </c>
      <c r="AD362" s="20">
        <v>101.2</v>
      </c>
      <c r="AE362" s="20">
        <v>105.3</v>
      </c>
      <c r="AF362" s="20">
        <v>-7.86</v>
      </c>
      <c r="AG362" s="20">
        <v>112.4</v>
      </c>
      <c r="AH362" s="20">
        <v>98.2</v>
      </c>
      <c r="AI362" s="20">
        <v>0.8256</v>
      </c>
      <c r="AJ362" s="20">
        <v>0.9</v>
      </c>
      <c r="AK362" s="20">
        <v>6.9230769230769235E-2</v>
      </c>
      <c r="AL362" s="20">
        <v>1362</v>
      </c>
      <c r="AM362" s="20">
        <v>11.46</v>
      </c>
      <c r="AN362" s="20">
        <v>-0.69</v>
      </c>
      <c r="AO362" s="20">
        <v>1009</v>
      </c>
      <c r="AP362" s="20">
        <v>851</v>
      </c>
      <c r="AQ362" s="20">
        <v>779</v>
      </c>
      <c r="AR362" s="20">
        <v>0.44</v>
      </c>
      <c r="AS362" s="20">
        <v>115</v>
      </c>
      <c r="AT362" s="20">
        <v>350</v>
      </c>
      <c r="AU362" s="20">
        <v>0.32900000000000001</v>
      </c>
      <c r="AV362" s="20">
        <v>208</v>
      </c>
      <c r="AW362" s="20">
        <v>280</v>
      </c>
      <c r="AX362" s="20">
        <v>0.74299999999999999</v>
      </c>
      <c r="AY362" s="20">
        <v>159</v>
      </c>
      <c r="AZ362" s="20">
        <v>12.23076923076923</v>
      </c>
      <c r="BA362" s="20">
        <v>545</v>
      </c>
      <c r="BB362" s="20">
        <v>41.92307692307692</v>
      </c>
      <c r="BC362" s="20">
        <v>205</v>
      </c>
      <c r="BD362" s="20">
        <v>79</v>
      </c>
      <c r="BE362" s="20">
        <v>38</v>
      </c>
      <c r="BF362" s="20">
        <v>147</v>
      </c>
      <c r="BG362" s="20">
        <v>180</v>
      </c>
      <c r="BH362" s="20">
        <v>77.599999999999994</v>
      </c>
      <c r="BI362" s="20">
        <v>65.462000000000003</v>
      </c>
      <c r="BJ362" s="20">
        <v>12.154</v>
      </c>
      <c r="BK362" s="20">
        <v>1.395</v>
      </c>
      <c r="BL362" s="20">
        <v>11.308</v>
      </c>
      <c r="BM362" s="20">
        <v>0.53700000000000003</v>
      </c>
      <c r="BN362" s="20">
        <v>26.9</v>
      </c>
      <c r="BO362" s="20">
        <v>21.5</v>
      </c>
      <c r="BP362" s="20">
        <v>2.9</v>
      </c>
      <c r="BQ362" s="20">
        <v>6.0769230769230766</v>
      </c>
      <c r="BR362" s="20">
        <v>13.8</v>
      </c>
      <c r="BS362" s="20">
        <v>43</v>
      </c>
      <c r="BT362" s="20">
        <v>0.59</v>
      </c>
      <c r="BU362" s="20">
        <v>-1</v>
      </c>
      <c r="BV362" s="66">
        <v>64</v>
      </c>
      <c r="BW362" s="66">
        <v>56</v>
      </c>
      <c r="BX362" s="66">
        <v>42</v>
      </c>
      <c r="BY362" s="66">
        <v>72</v>
      </c>
      <c r="BZ362" s="66">
        <v>53</v>
      </c>
      <c r="CA362" s="66">
        <v>42.5</v>
      </c>
      <c r="CB362" s="66">
        <v>43</v>
      </c>
      <c r="CC362" s="66">
        <v>144</v>
      </c>
      <c r="CD362" s="20">
        <v>0.76923076923076905</v>
      </c>
      <c r="CE362" s="20">
        <v>8.7799999999999994</v>
      </c>
      <c r="CF362" s="20">
        <v>108.8</v>
      </c>
      <c r="CG362" s="20">
        <v>100</v>
      </c>
      <c r="CH362" s="20">
        <v>71</v>
      </c>
      <c r="CI362" s="20">
        <v>0.18099999999999999</v>
      </c>
      <c r="CJ362" s="20">
        <v>1.55</v>
      </c>
      <c r="CK362" s="20">
        <v>105.8</v>
      </c>
      <c r="CL362" s="20">
        <v>104.2</v>
      </c>
      <c r="CM362" s="20">
        <v>-0.59</v>
      </c>
      <c r="CN362" s="20">
        <v>109</v>
      </c>
      <c r="CO362" s="20">
        <v>100.9</v>
      </c>
      <c r="CP362" s="63">
        <v>0.70860000000000001</v>
      </c>
      <c r="CQ362" s="20">
        <v>0.5</v>
      </c>
      <c r="CR362" s="20">
        <v>3.8461538461538464E-2</v>
      </c>
      <c r="CS362" s="20">
        <v>1320</v>
      </c>
      <c r="CT362" s="20">
        <v>5.74</v>
      </c>
      <c r="CU362" s="20">
        <v>2.81</v>
      </c>
      <c r="CV362" s="20">
        <v>992</v>
      </c>
      <c r="CW362" s="20">
        <v>954</v>
      </c>
      <c r="CX362" s="20">
        <v>720</v>
      </c>
      <c r="CY362" s="20">
        <v>0.49299999999999999</v>
      </c>
      <c r="CZ362" s="20">
        <v>59</v>
      </c>
      <c r="DA362" s="20">
        <v>185</v>
      </c>
      <c r="DB362" s="20">
        <v>0.31900000000000001</v>
      </c>
      <c r="DC362" s="20">
        <v>223</v>
      </c>
      <c r="DD362" s="20">
        <v>328</v>
      </c>
      <c r="DE362" s="20">
        <v>0.68</v>
      </c>
      <c r="DF362" s="20">
        <v>118</v>
      </c>
      <c r="DG362" s="20">
        <v>9.0769230769230766</v>
      </c>
      <c r="DH362" s="20">
        <v>467</v>
      </c>
      <c r="DI362" s="20">
        <v>35.92307692307692</v>
      </c>
      <c r="DJ362" s="20">
        <v>196</v>
      </c>
      <c r="DK362" s="20">
        <v>77</v>
      </c>
      <c r="DL362" s="20">
        <v>58</v>
      </c>
      <c r="DM362" s="20">
        <v>160</v>
      </c>
      <c r="DN362" s="20">
        <v>210</v>
      </c>
      <c r="DO362" s="20">
        <v>76.3</v>
      </c>
      <c r="DP362" s="20">
        <v>73.385000000000005</v>
      </c>
      <c r="DQ362" s="20">
        <v>2.923</v>
      </c>
      <c r="DR362" s="20">
        <v>1.2250000000000001</v>
      </c>
      <c r="DS362" s="20">
        <v>12.308</v>
      </c>
      <c r="DT362" s="20">
        <v>0.48099999999999998</v>
      </c>
      <c r="DU362" s="20">
        <v>14.2</v>
      </c>
      <c r="DV362" s="20">
        <v>25.2</v>
      </c>
      <c r="DW362" s="20">
        <v>4.5</v>
      </c>
      <c r="DX362" s="20">
        <v>5.9230769230769234</v>
      </c>
      <c r="DY362" s="20">
        <v>16.2</v>
      </c>
      <c r="DZ362" s="20">
        <v>47</v>
      </c>
      <c r="EA362" s="20">
        <v>0.58599999999999997</v>
      </c>
      <c r="EB362" s="20">
        <v>-2</v>
      </c>
      <c r="EC362" s="66">
        <v>102</v>
      </c>
      <c r="ED362" s="66">
        <v>35</v>
      </c>
      <c r="EE362" s="66">
        <v>46</v>
      </c>
      <c r="EF362" s="66">
        <v>93</v>
      </c>
      <c r="EG362" s="66">
        <v>87</v>
      </c>
      <c r="EH362" s="66">
        <v>52.7</v>
      </c>
      <c r="EI362" s="66">
        <v>50</v>
      </c>
      <c r="EJ362" s="66">
        <v>50</v>
      </c>
      <c r="EK362" s="20">
        <v>11220</v>
      </c>
      <c r="EL362" s="20">
        <v>10782.08</v>
      </c>
      <c r="EM362" s="20">
        <v>66.978153846153845</v>
      </c>
      <c r="EN362" s="20">
        <v>74.794769230769219</v>
      </c>
      <c r="EO362" s="20">
        <v>9.3840000000000003</v>
      </c>
      <c r="EP362" s="20">
        <v>156.03</v>
      </c>
      <c r="EQ362" s="21">
        <v>86</v>
      </c>
      <c r="ER362" s="21">
        <v>70</v>
      </c>
      <c r="ES362" s="61" t="s">
        <v>100</v>
      </c>
      <c r="ET362" s="61">
        <v>156</v>
      </c>
      <c r="EU362" s="61">
        <v>16</v>
      </c>
    </row>
    <row r="363" spans="1:151" x14ac:dyDescent="0.45">
      <c r="A363" s="64">
        <v>44929</v>
      </c>
      <c r="B363" s="21" t="s">
        <v>139</v>
      </c>
      <c r="C363" s="21">
        <v>337</v>
      </c>
      <c r="D363" s="21" t="s">
        <v>200</v>
      </c>
      <c r="E363" s="21">
        <v>281</v>
      </c>
      <c r="F363" s="50" t="s">
        <v>558</v>
      </c>
      <c r="G363" t="s">
        <v>139</v>
      </c>
      <c r="H363" t="s">
        <v>200</v>
      </c>
      <c r="I363" t="s">
        <v>139</v>
      </c>
      <c r="J363" t="s">
        <v>200</v>
      </c>
      <c r="K363" t="s">
        <v>1339</v>
      </c>
      <c r="L363" t="s">
        <v>200</v>
      </c>
      <c r="M363" t="s">
        <v>139</v>
      </c>
      <c r="N363" t="s">
        <v>654</v>
      </c>
      <c r="O363" t="s">
        <v>139</v>
      </c>
      <c r="P363" t="s">
        <v>1366</v>
      </c>
      <c r="Q363" t="s">
        <v>139</v>
      </c>
      <c r="R363" t="s">
        <v>432</v>
      </c>
      <c r="S363" t="s">
        <v>82</v>
      </c>
      <c r="T363" t="s">
        <v>82</v>
      </c>
      <c r="U363">
        <v>13</v>
      </c>
      <c r="V363">
        <v>12</v>
      </c>
      <c r="W363" s="20">
        <v>0.61538461538461497</v>
      </c>
      <c r="X363" s="20">
        <v>8.7100000000000009</v>
      </c>
      <c r="Y363" s="20">
        <v>107.9</v>
      </c>
      <c r="Z363" s="20">
        <v>99.2</v>
      </c>
      <c r="AA363" s="20">
        <v>66.2</v>
      </c>
      <c r="AB363" s="20">
        <v>-0.10199999999999999</v>
      </c>
      <c r="AC363" s="20">
        <v>-0.71</v>
      </c>
      <c r="AD363" s="20">
        <v>103.8</v>
      </c>
      <c r="AE363" s="20">
        <v>104.6</v>
      </c>
      <c r="AF363" s="20">
        <v>-0.71</v>
      </c>
      <c r="AG363" s="20">
        <v>108.4</v>
      </c>
      <c r="AH363" s="20">
        <v>99</v>
      </c>
      <c r="AI363" s="20">
        <v>0.73929999999999996</v>
      </c>
      <c r="AJ363" s="20">
        <v>-2</v>
      </c>
      <c r="AK363" s="20">
        <v>-0.15384615384615385</v>
      </c>
      <c r="AL363" s="20">
        <v>1234</v>
      </c>
      <c r="AM363" s="20">
        <v>10.32</v>
      </c>
      <c r="AN363" s="20">
        <v>2.86</v>
      </c>
      <c r="AO363" s="20">
        <v>959</v>
      </c>
      <c r="AP363" s="20">
        <v>862</v>
      </c>
      <c r="AQ363" s="20">
        <v>711</v>
      </c>
      <c r="AR363" s="20">
        <v>0.45900000000000002</v>
      </c>
      <c r="AS363" s="20">
        <v>107</v>
      </c>
      <c r="AT363" s="20">
        <v>321</v>
      </c>
      <c r="AU363" s="20">
        <v>0.33300000000000002</v>
      </c>
      <c r="AV363" s="20">
        <v>200</v>
      </c>
      <c r="AW363" s="20">
        <v>257</v>
      </c>
      <c r="AX363" s="20">
        <v>0.77800000000000002</v>
      </c>
      <c r="AY363" s="20">
        <v>130</v>
      </c>
      <c r="AZ363" s="20">
        <v>10</v>
      </c>
      <c r="BA363" s="20">
        <v>482</v>
      </c>
      <c r="BB363" s="20">
        <v>37.07692307692308</v>
      </c>
      <c r="BC363" s="20">
        <v>189</v>
      </c>
      <c r="BD363" s="20">
        <v>83</v>
      </c>
      <c r="BE363" s="20">
        <v>66</v>
      </c>
      <c r="BF363" s="20">
        <v>176</v>
      </c>
      <c r="BG363" s="20">
        <v>219</v>
      </c>
      <c r="BH363" s="20">
        <v>73.8</v>
      </c>
      <c r="BI363" s="20">
        <v>66.308000000000007</v>
      </c>
      <c r="BJ363" s="20">
        <v>7.4619999999999997</v>
      </c>
      <c r="BK363" s="20">
        <v>1.0740000000000001</v>
      </c>
      <c r="BL363" s="20">
        <v>13.538</v>
      </c>
      <c r="BM363" s="20">
        <v>0.47199999999999998</v>
      </c>
      <c r="BN363" s="20">
        <v>24.7</v>
      </c>
      <c r="BO363" s="20">
        <v>19.8</v>
      </c>
      <c r="BP363" s="20">
        <v>5.0999999999999996</v>
      </c>
      <c r="BQ363" s="20">
        <v>6.384615384615385</v>
      </c>
      <c r="BR363" s="20">
        <v>16.8</v>
      </c>
      <c r="BS363" s="20">
        <v>150</v>
      </c>
      <c r="BT363" s="20">
        <v>0.51400000000000001</v>
      </c>
      <c r="BU363" s="20">
        <v>-2</v>
      </c>
      <c r="BV363" s="66">
        <v>87</v>
      </c>
      <c r="BW363" s="66">
        <v>79</v>
      </c>
      <c r="BX363" s="66">
        <v>140</v>
      </c>
      <c r="BY363" s="66">
        <v>101</v>
      </c>
      <c r="BZ363" s="66">
        <v>88</v>
      </c>
      <c r="CA363" s="66">
        <v>84.2</v>
      </c>
      <c r="CB363" s="66">
        <v>150</v>
      </c>
      <c r="CC363" s="66">
        <v>56</v>
      </c>
      <c r="CD363" s="20">
        <v>0.75</v>
      </c>
      <c r="CE363" s="20">
        <v>10.039999999999999</v>
      </c>
      <c r="CF363" s="20">
        <v>109.4</v>
      </c>
      <c r="CG363" s="20">
        <v>99.3</v>
      </c>
      <c r="CH363" s="20">
        <v>66.400000000000006</v>
      </c>
      <c r="CI363" s="20">
        <v>2.8000000000000001E-2</v>
      </c>
      <c r="CJ363" s="20">
        <v>-4.01</v>
      </c>
      <c r="CK363" s="20">
        <v>102.2</v>
      </c>
      <c r="CL363" s="20">
        <v>106.2</v>
      </c>
      <c r="CM363" s="20">
        <v>-4.01</v>
      </c>
      <c r="CN363" s="20">
        <v>109.1</v>
      </c>
      <c r="CO363" s="20">
        <v>98.9</v>
      </c>
      <c r="CP363" s="63">
        <v>0.75470000000000004</v>
      </c>
      <c r="CQ363" s="20">
        <v>-0.5</v>
      </c>
      <c r="CR363" s="20">
        <v>-4.1666666666666664E-2</v>
      </c>
      <c r="CS363" s="20">
        <v>1287</v>
      </c>
      <c r="CT363" s="20">
        <v>8.41</v>
      </c>
      <c r="CU363" s="20">
        <v>-1.68</v>
      </c>
      <c r="CV363" s="20">
        <v>892</v>
      </c>
      <c r="CW363" s="20">
        <v>771</v>
      </c>
      <c r="CX363" s="20">
        <v>688</v>
      </c>
      <c r="CY363" s="20">
        <v>0.47499999999999998</v>
      </c>
      <c r="CZ363" s="20">
        <v>98</v>
      </c>
      <c r="DA363" s="20">
        <v>268</v>
      </c>
      <c r="DB363" s="20">
        <v>0.36599999999999999</v>
      </c>
      <c r="DC363" s="20">
        <v>140</v>
      </c>
      <c r="DD363" s="20">
        <v>181</v>
      </c>
      <c r="DE363" s="20">
        <v>0.77300000000000002</v>
      </c>
      <c r="DF363" s="20">
        <v>124</v>
      </c>
      <c r="DG363" s="20">
        <v>10.333333333333334</v>
      </c>
      <c r="DH363" s="20">
        <v>405</v>
      </c>
      <c r="DI363" s="20">
        <v>33.75</v>
      </c>
      <c r="DJ363" s="20">
        <v>169</v>
      </c>
      <c r="DK363" s="20">
        <v>81</v>
      </c>
      <c r="DL363" s="20">
        <v>49</v>
      </c>
      <c r="DM363" s="20">
        <v>135</v>
      </c>
      <c r="DN363" s="20">
        <v>196</v>
      </c>
      <c r="DO363" s="20">
        <v>74.3</v>
      </c>
      <c r="DP363" s="20">
        <v>64.25</v>
      </c>
      <c r="DQ363" s="20">
        <v>10.083</v>
      </c>
      <c r="DR363" s="20">
        <v>1.252</v>
      </c>
      <c r="DS363" s="20">
        <v>11.25</v>
      </c>
      <c r="DT363" s="20">
        <v>0.6</v>
      </c>
      <c r="DU363" s="20">
        <v>22.3</v>
      </c>
      <c r="DV363" s="20">
        <v>15.1</v>
      </c>
      <c r="DW363" s="20">
        <v>4.0999999999999996</v>
      </c>
      <c r="DX363" s="20">
        <v>6.75</v>
      </c>
      <c r="DY363" s="20">
        <v>16.3</v>
      </c>
      <c r="DZ363" s="20">
        <v>101</v>
      </c>
      <c r="EA363" s="20">
        <v>0.54400000000000004</v>
      </c>
      <c r="EB363" s="20">
        <v>9</v>
      </c>
      <c r="EC363" s="66">
        <v>65</v>
      </c>
      <c r="ED363" s="66">
        <v>108</v>
      </c>
      <c r="EE363" s="66">
        <v>82</v>
      </c>
      <c r="EF363" s="66">
        <v>80</v>
      </c>
      <c r="EG363" s="66">
        <v>78</v>
      </c>
      <c r="EH363" s="66">
        <v>73.5</v>
      </c>
      <c r="EI363" s="66">
        <v>101</v>
      </c>
      <c r="EJ363" s="66">
        <v>78</v>
      </c>
      <c r="EK363" s="20">
        <v>10714.470000000001</v>
      </c>
      <c r="EL363" s="20">
        <v>10852.480000000001</v>
      </c>
      <c r="EM363" s="20">
        <v>91.381500000000003</v>
      </c>
      <c r="EN363" s="20">
        <v>71.82692307692308</v>
      </c>
      <c r="EO363" s="20">
        <v>12.986400000000001</v>
      </c>
      <c r="EP363" s="20">
        <v>152.488</v>
      </c>
      <c r="EQ363" s="21">
        <v>78</v>
      </c>
      <c r="ER363" s="21">
        <v>89</v>
      </c>
      <c r="ES363" s="61" t="s">
        <v>200</v>
      </c>
      <c r="ET363" s="61">
        <v>167</v>
      </c>
      <c r="EU363" s="61">
        <v>-11</v>
      </c>
    </row>
    <row r="364" spans="1:151" x14ac:dyDescent="0.45">
      <c r="A364" s="64">
        <v>44929</v>
      </c>
      <c r="B364" s="21" t="s">
        <v>87</v>
      </c>
      <c r="C364" s="21">
        <v>325</v>
      </c>
      <c r="D364" s="21" t="s">
        <v>288</v>
      </c>
      <c r="E364" s="21">
        <v>41</v>
      </c>
      <c r="F364" s="50" t="s">
        <v>558</v>
      </c>
      <c r="G364" t="s">
        <v>87</v>
      </c>
      <c r="H364" t="s">
        <v>288</v>
      </c>
      <c r="I364" t="s">
        <v>87</v>
      </c>
      <c r="J364" t="s">
        <v>288</v>
      </c>
      <c r="K364" t="s">
        <v>1334</v>
      </c>
      <c r="L364" t="s">
        <v>288</v>
      </c>
      <c r="M364" t="s">
        <v>87</v>
      </c>
      <c r="N364" t="s">
        <v>288</v>
      </c>
      <c r="O364" t="s">
        <v>87</v>
      </c>
      <c r="P364" t="s">
        <v>288</v>
      </c>
      <c r="Q364" t="s">
        <v>87</v>
      </c>
      <c r="R364" t="s">
        <v>288</v>
      </c>
      <c r="S364" t="s">
        <v>19</v>
      </c>
      <c r="T364" t="s">
        <v>19</v>
      </c>
      <c r="U364">
        <v>13</v>
      </c>
      <c r="V364">
        <v>13</v>
      </c>
      <c r="W364" s="20">
        <v>0.46153846153846201</v>
      </c>
      <c r="X364" s="20">
        <v>11.26</v>
      </c>
      <c r="Y364" s="20">
        <v>111.2</v>
      </c>
      <c r="Z364" s="20">
        <v>99.9</v>
      </c>
      <c r="AA364" s="20">
        <v>71.400000000000006</v>
      </c>
      <c r="AB364" s="20">
        <v>-0.108</v>
      </c>
      <c r="AC364" s="20">
        <v>6.12</v>
      </c>
      <c r="AD364" s="20">
        <v>106.8</v>
      </c>
      <c r="AE364" s="20">
        <v>100.7</v>
      </c>
      <c r="AF364" s="20">
        <v>4.9800000000000004</v>
      </c>
      <c r="AG364" s="20">
        <v>111.6</v>
      </c>
      <c r="AH364" s="20">
        <v>101.6</v>
      </c>
      <c r="AI364" s="20">
        <v>0.746</v>
      </c>
      <c r="AJ364" s="20">
        <v>-3</v>
      </c>
      <c r="AK364" s="20">
        <v>-0.23076923076923078</v>
      </c>
      <c r="AL364" s="20">
        <v>1247</v>
      </c>
      <c r="AM364" s="20">
        <v>7.87</v>
      </c>
      <c r="AN364" s="20">
        <v>5.0999999999999996</v>
      </c>
      <c r="AO364" s="20">
        <v>1008</v>
      </c>
      <c r="AP364" s="20">
        <v>972</v>
      </c>
      <c r="AQ364" s="20">
        <v>759</v>
      </c>
      <c r="AR364" s="20">
        <v>0.45300000000000001</v>
      </c>
      <c r="AS364" s="20">
        <v>107</v>
      </c>
      <c r="AT364" s="20">
        <v>305</v>
      </c>
      <c r="AU364" s="20">
        <v>0.35099999999999998</v>
      </c>
      <c r="AV364" s="20">
        <v>213</v>
      </c>
      <c r="AW364" s="20">
        <v>296</v>
      </c>
      <c r="AX364" s="20">
        <v>0.72</v>
      </c>
      <c r="AY364" s="20">
        <v>147</v>
      </c>
      <c r="AZ364" s="20">
        <v>11.307692307692308</v>
      </c>
      <c r="BA364" s="20">
        <v>477</v>
      </c>
      <c r="BB364" s="20">
        <v>36.692307692307693</v>
      </c>
      <c r="BC364" s="20">
        <v>192</v>
      </c>
      <c r="BD364" s="20">
        <v>88</v>
      </c>
      <c r="BE364" s="20">
        <v>63</v>
      </c>
      <c r="BF364" s="20">
        <v>183</v>
      </c>
      <c r="BG364" s="20">
        <v>229</v>
      </c>
      <c r="BH364" s="20">
        <v>77.5</v>
      </c>
      <c r="BI364" s="20">
        <v>74.769000000000005</v>
      </c>
      <c r="BJ364" s="20">
        <v>2.7690000000000001</v>
      </c>
      <c r="BK364" s="20">
        <v>1.0489999999999999</v>
      </c>
      <c r="BL364" s="20">
        <v>14.077</v>
      </c>
      <c r="BM364" s="20">
        <v>0.48099999999999998</v>
      </c>
      <c r="BN364" s="20">
        <v>23.5</v>
      </c>
      <c r="BO364" s="20">
        <v>22.8</v>
      </c>
      <c r="BP364" s="20">
        <v>4.8</v>
      </c>
      <c r="BQ364" s="20">
        <v>6.7692307692307692</v>
      </c>
      <c r="BR364" s="20">
        <v>17.600000000000001</v>
      </c>
      <c r="BS364" s="20">
        <v>126</v>
      </c>
      <c r="BT364" s="20">
        <v>0.52900000000000003</v>
      </c>
      <c r="BU364" s="20">
        <v>2</v>
      </c>
      <c r="BV364" s="66">
        <v>90</v>
      </c>
      <c r="BW364" s="66">
        <v>94</v>
      </c>
      <c r="BX364" s="66">
        <v>147</v>
      </c>
      <c r="BY364" s="66">
        <v>61</v>
      </c>
      <c r="BZ364" s="66">
        <v>69</v>
      </c>
      <c r="CA364" s="66">
        <v>79.3</v>
      </c>
      <c r="CB364" s="66">
        <v>127</v>
      </c>
      <c r="CC364" s="66">
        <v>154</v>
      </c>
      <c r="CD364" s="20">
        <v>0.30769230769230799</v>
      </c>
      <c r="CE364" s="20">
        <v>-0.1</v>
      </c>
      <c r="CF364" s="20">
        <v>106.8</v>
      </c>
      <c r="CG364" s="20">
        <v>106.9</v>
      </c>
      <c r="CH364" s="20">
        <v>69.5</v>
      </c>
      <c r="CI364" s="20">
        <v>-0.154</v>
      </c>
      <c r="CJ364" s="20">
        <v>0.98</v>
      </c>
      <c r="CK364" s="20">
        <v>104.5</v>
      </c>
      <c r="CL364" s="20">
        <v>103.5</v>
      </c>
      <c r="CM364" s="20">
        <v>-1.01</v>
      </c>
      <c r="CN364" s="20">
        <v>108.5</v>
      </c>
      <c r="CO364" s="20">
        <v>106.8</v>
      </c>
      <c r="CP364" s="63">
        <v>0.54549999999999998</v>
      </c>
      <c r="CQ364" s="20">
        <v>-5.6</v>
      </c>
      <c r="CR364" s="20">
        <v>-0.43076923076923074</v>
      </c>
      <c r="CS364" s="20">
        <v>1146</v>
      </c>
      <c r="CT364" s="20">
        <v>2.17</v>
      </c>
      <c r="CU364" s="20">
        <v>3.71</v>
      </c>
      <c r="CV364" s="20">
        <v>986</v>
      </c>
      <c r="CW364" s="20">
        <v>1006</v>
      </c>
      <c r="CX364" s="20">
        <v>794</v>
      </c>
      <c r="CY364" s="20">
        <v>0.433</v>
      </c>
      <c r="CZ364" s="20">
        <v>113</v>
      </c>
      <c r="DA364" s="20">
        <v>343</v>
      </c>
      <c r="DB364" s="20">
        <v>0.32900000000000001</v>
      </c>
      <c r="DC364" s="20">
        <v>185</v>
      </c>
      <c r="DD364" s="20">
        <v>255</v>
      </c>
      <c r="DE364" s="20">
        <v>0.72499999999999998</v>
      </c>
      <c r="DF364" s="20">
        <v>152</v>
      </c>
      <c r="DG364" s="20">
        <v>11.692307692307692</v>
      </c>
      <c r="DH364" s="20">
        <v>493</v>
      </c>
      <c r="DI364" s="20">
        <v>37.92307692307692</v>
      </c>
      <c r="DJ364" s="20">
        <v>154</v>
      </c>
      <c r="DK364" s="20">
        <v>74</v>
      </c>
      <c r="DL364" s="20">
        <v>40</v>
      </c>
      <c r="DM364" s="20">
        <v>173</v>
      </c>
      <c r="DN364" s="20">
        <v>233</v>
      </c>
      <c r="DO364" s="20">
        <v>75.8</v>
      </c>
      <c r="DP364" s="20">
        <v>77.385000000000005</v>
      </c>
      <c r="DQ364" s="20">
        <v>-1.538</v>
      </c>
      <c r="DR364" s="20">
        <v>0.89</v>
      </c>
      <c r="DS364" s="20">
        <v>13.308</v>
      </c>
      <c r="DT364" s="20">
        <v>0.42799999999999999</v>
      </c>
      <c r="DU364" s="20">
        <v>26.4</v>
      </c>
      <c r="DV364" s="20">
        <v>19.600000000000001</v>
      </c>
      <c r="DW364" s="20">
        <v>3.1</v>
      </c>
      <c r="DX364" s="20">
        <v>5.6923076923076925</v>
      </c>
      <c r="DY364" s="20">
        <v>17.899999999999999</v>
      </c>
      <c r="DZ364" s="20">
        <v>247</v>
      </c>
      <c r="EA364" s="20">
        <v>0.46</v>
      </c>
      <c r="EB364" s="20">
        <v>1</v>
      </c>
      <c r="EC364" s="66">
        <v>226</v>
      </c>
      <c r="ED364" s="66">
        <v>277</v>
      </c>
      <c r="EE364" s="66">
        <v>301</v>
      </c>
      <c r="EF364" s="66">
        <v>175</v>
      </c>
      <c r="EG364" s="66">
        <v>164</v>
      </c>
      <c r="EH364" s="66">
        <v>198.3</v>
      </c>
      <c r="EI364" s="66">
        <v>247</v>
      </c>
      <c r="EJ364" s="66">
        <v>283</v>
      </c>
      <c r="EK364" s="20">
        <v>11887.28</v>
      </c>
      <c r="EL364" s="20">
        <v>10669.32</v>
      </c>
      <c r="EM364" s="20">
        <v>80.130615384615382</v>
      </c>
      <c r="EN364" s="20">
        <v>90.084923076923076</v>
      </c>
      <c r="EO364" s="20">
        <v>12.76</v>
      </c>
      <c r="EP364" s="20">
        <v>167.76</v>
      </c>
      <c r="EQ364" s="21">
        <v>82</v>
      </c>
      <c r="ER364" s="21">
        <v>74</v>
      </c>
      <c r="ES364" s="61" t="s">
        <v>87</v>
      </c>
      <c r="ET364" s="61">
        <v>156</v>
      </c>
      <c r="EU364" s="61">
        <v>8</v>
      </c>
    </row>
    <row r="365" spans="1:151" x14ac:dyDescent="0.45">
      <c r="A365" s="64">
        <v>44929</v>
      </c>
      <c r="B365" s="21" t="s">
        <v>135</v>
      </c>
      <c r="C365" s="21">
        <v>308</v>
      </c>
      <c r="D365" s="21" t="s">
        <v>214</v>
      </c>
      <c r="E365" s="21">
        <v>244</v>
      </c>
      <c r="F365" s="50" t="s">
        <v>558</v>
      </c>
      <c r="G365" t="s">
        <v>135</v>
      </c>
      <c r="H365" t="s">
        <v>214</v>
      </c>
      <c r="I365" t="s">
        <v>135</v>
      </c>
      <c r="J365" t="s">
        <v>214</v>
      </c>
      <c r="K365" t="s">
        <v>135</v>
      </c>
      <c r="L365" t="s">
        <v>214</v>
      </c>
      <c r="M365" t="s">
        <v>135</v>
      </c>
      <c r="N365" t="s">
        <v>214</v>
      </c>
      <c r="O365" t="s">
        <v>135</v>
      </c>
      <c r="P365" t="s">
        <v>214</v>
      </c>
      <c r="Q365" t="s">
        <v>135</v>
      </c>
      <c r="R365" t="s">
        <v>214</v>
      </c>
      <c r="S365" t="s">
        <v>13</v>
      </c>
      <c r="T365" t="s">
        <v>13</v>
      </c>
      <c r="U365">
        <v>12</v>
      </c>
      <c r="V365">
        <v>13</v>
      </c>
      <c r="W365" s="20">
        <v>0.75</v>
      </c>
      <c r="X365" s="20">
        <v>5.0599999999999996</v>
      </c>
      <c r="Y365" s="20">
        <v>111.6</v>
      </c>
      <c r="Z365" s="20">
        <v>106.6</v>
      </c>
      <c r="AA365" s="20">
        <v>75.7</v>
      </c>
      <c r="AB365" s="20">
        <v>0.05</v>
      </c>
      <c r="AC365" s="20">
        <v>-4.99</v>
      </c>
      <c r="AD365" s="20">
        <v>100.9</v>
      </c>
      <c r="AE365" s="20">
        <v>105.9</v>
      </c>
      <c r="AF365" s="20">
        <v>-4.99</v>
      </c>
      <c r="AG365" s="20">
        <v>111.2</v>
      </c>
      <c r="AH365" s="20">
        <v>107.3</v>
      </c>
      <c r="AI365" s="20">
        <v>0.60199999999999998</v>
      </c>
      <c r="AJ365" s="20">
        <v>-1.3</v>
      </c>
      <c r="AK365" s="20">
        <v>-0.10833333333333334</v>
      </c>
      <c r="AL365" s="20">
        <v>1230</v>
      </c>
      <c r="AM365" s="20">
        <v>5.19</v>
      </c>
      <c r="AN365" s="20">
        <v>-2.9</v>
      </c>
      <c r="AO365" s="20">
        <v>1077</v>
      </c>
      <c r="AP365" s="20">
        <v>958</v>
      </c>
      <c r="AQ365" s="20">
        <v>691</v>
      </c>
      <c r="AR365" s="20">
        <v>0.51100000000000001</v>
      </c>
      <c r="AS365" s="20">
        <v>92</v>
      </c>
      <c r="AT365" s="20">
        <v>266</v>
      </c>
      <c r="AU365" s="20">
        <v>0.34599999999999997</v>
      </c>
      <c r="AV365" s="20">
        <v>279</v>
      </c>
      <c r="AW365" s="20">
        <v>373</v>
      </c>
      <c r="AX365" s="20">
        <v>0.748</v>
      </c>
      <c r="AY365" s="20">
        <v>71</v>
      </c>
      <c r="AZ365" s="20">
        <v>5.916666666666667</v>
      </c>
      <c r="BA365" s="20">
        <v>397</v>
      </c>
      <c r="BB365" s="20">
        <v>33.083333333333336</v>
      </c>
      <c r="BC365" s="20">
        <v>186</v>
      </c>
      <c r="BD365" s="20">
        <v>125</v>
      </c>
      <c r="BE365" s="20">
        <v>51</v>
      </c>
      <c r="BF365" s="20">
        <v>139</v>
      </c>
      <c r="BG365" s="20">
        <v>195</v>
      </c>
      <c r="BH365" s="20">
        <v>89.8</v>
      </c>
      <c r="BI365" s="20">
        <v>79.832999999999998</v>
      </c>
      <c r="BJ365" s="20">
        <v>9.9169999999999998</v>
      </c>
      <c r="BK365" s="20">
        <v>1.3380000000000001</v>
      </c>
      <c r="BL365" s="20">
        <v>11.583</v>
      </c>
      <c r="BM365" s="20">
        <v>0.89900000000000002</v>
      </c>
      <c r="BN365" s="20">
        <v>22.2</v>
      </c>
      <c r="BO365" s="20">
        <v>31.1</v>
      </c>
      <c r="BP365" s="20">
        <v>4.2</v>
      </c>
      <c r="BQ365" s="20">
        <v>10.416666666666666</v>
      </c>
      <c r="BR365" s="20">
        <v>16.2</v>
      </c>
      <c r="BS365" s="20">
        <v>177</v>
      </c>
      <c r="BT365" s="20">
        <v>0.495</v>
      </c>
      <c r="BU365" s="20">
        <v>0</v>
      </c>
      <c r="BV365" s="66">
        <v>124</v>
      </c>
      <c r="BW365" s="66">
        <v>75</v>
      </c>
      <c r="BX365" s="66">
        <v>118</v>
      </c>
      <c r="BY365" s="66">
        <v>127</v>
      </c>
      <c r="BZ365" s="66">
        <v>114</v>
      </c>
      <c r="CA365" s="66">
        <v>94.5</v>
      </c>
      <c r="CB365" s="66">
        <v>176</v>
      </c>
      <c r="CC365" s="66">
        <v>81</v>
      </c>
      <c r="CD365" s="20">
        <v>0.46153846153846201</v>
      </c>
      <c r="CE365" s="20">
        <v>-2.25</v>
      </c>
      <c r="CF365" s="20">
        <v>104.3</v>
      </c>
      <c r="CG365" s="20">
        <v>106.5</v>
      </c>
      <c r="CH365" s="20">
        <v>69.2</v>
      </c>
      <c r="CI365" s="20">
        <v>-2.1999999999999999E-2</v>
      </c>
      <c r="CJ365" s="20">
        <v>-0.69</v>
      </c>
      <c r="CK365" s="20">
        <v>103.9</v>
      </c>
      <c r="CL365" s="20">
        <v>104.6</v>
      </c>
      <c r="CM365" s="20">
        <v>-0.69</v>
      </c>
      <c r="CN365" s="20">
        <v>102.4</v>
      </c>
      <c r="CO365" s="20">
        <v>106.2</v>
      </c>
      <c r="CP365" s="63">
        <v>0.39839999999999998</v>
      </c>
      <c r="CQ365" s="20">
        <v>-3.6</v>
      </c>
      <c r="CR365" s="20">
        <v>-0.27692307692307694</v>
      </c>
      <c r="CS365" s="20">
        <v>1107</v>
      </c>
      <c r="CT365" s="20">
        <v>-2.4300000000000002</v>
      </c>
      <c r="CU365" s="20">
        <v>1.1599999999999999</v>
      </c>
      <c r="CV365" s="20">
        <v>960</v>
      </c>
      <c r="CW365" s="20">
        <v>959</v>
      </c>
      <c r="CX365" s="20">
        <v>788</v>
      </c>
      <c r="CY365" s="20">
        <v>0.44400000000000001</v>
      </c>
      <c r="CZ365" s="20">
        <v>96</v>
      </c>
      <c r="DA365" s="20">
        <v>310</v>
      </c>
      <c r="DB365" s="20">
        <v>0.31</v>
      </c>
      <c r="DC365" s="20">
        <v>164</v>
      </c>
      <c r="DD365" s="20">
        <v>234</v>
      </c>
      <c r="DE365" s="20">
        <v>0.70099999999999996</v>
      </c>
      <c r="DF365" s="20">
        <v>141</v>
      </c>
      <c r="DG365" s="20">
        <v>10.846153846153847</v>
      </c>
      <c r="DH365" s="20">
        <v>485</v>
      </c>
      <c r="DI365" s="20">
        <v>37.307692307692307</v>
      </c>
      <c r="DJ365" s="20">
        <v>187</v>
      </c>
      <c r="DK365" s="20">
        <v>81</v>
      </c>
      <c r="DL365" s="20">
        <v>47</v>
      </c>
      <c r="DM365" s="20">
        <v>155</v>
      </c>
      <c r="DN365" s="20">
        <v>182</v>
      </c>
      <c r="DO365" s="20">
        <v>73.8</v>
      </c>
      <c r="DP365" s="20">
        <v>73.769000000000005</v>
      </c>
      <c r="DQ365" s="20">
        <v>7.6999999999999999E-2</v>
      </c>
      <c r="DR365" s="20">
        <v>1.206</v>
      </c>
      <c r="DS365" s="20">
        <v>11.923</v>
      </c>
      <c r="DT365" s="20">
        <v>0.52300000000000002</v>
      </c>
      <c r="DU365" s="20">
        <v>23.8</v>
      </c>
      <c r="DV365" s="20">
        <v>18</v>
      </c>
      <c r="DW365" s="20">
        <v>3.6</v>
      </c>
      <c r="DX365" s="20">
        <v>6.2307692307692308</v>
      </c>
      <c r="DY365" s="20">
        <v>14</v>
      </c>
      <c r="DZ365" s="20">
        <v>232</v>
      </c>
      <c r="EA365" s="20">
        <v>0.46899999999999997</v>
      </c>
      <c r="EB365" s="20">
        <v>-1</v>
      </c>
      <c r="EC365" s="66">
        <v>223</v>
      </c>
      <c r="ED365" s="66">
        <v>189</v>
      </c>
      <c r="EE365" s="66">
        <v>233</v>
      </c>
      <c r="EF365" s="66">
        <v>174</v>
      </c>
      <c r="EG365" s="66">
        <v>195</v>
      </c>
      <c r="EH365" s="66">
        <v>164.8</v>
      </c>
      <c r="EI365" s="66">
        <v>232</v>
      </c>
      <c r="EJ365" s="66">
        <v>212</v>
      </c>
      <c r="EK365" s="20">
        <v>11885.4</v>
      </c>
      <c r="EL365" s="20">
        <v>11118.38</v>
      </c>
      <c r="EM365" s="20">
        <v>72.171000000000006</v>
      </c>
      <c r="EN365" s="20">
        <v>124.19791666666666</v>
      </c>
      <c r="EO365" s="20">
        <v>11.356199999999999</v>
      </c>
      <c r="EP365" s="20">
        <v>136.136</v>
      </c>
      <c r="EQ365" s="21">
        <v>84</v>
      </c>
      <c r="ER365" s="21">
        <v>59</v>
      </c>
      <c r="ES365" s="61" t="s">
        <v>135</v>
      </c>
      <c r="ET365" s="61">
        <v>143</v>
      </c>
      <c r="EU365" s="61">
        <v>25</v>
      </c>
    </row>
    <row r="366" spans="1:151" x14ac:dyDescent="0.45">
      <c r="A366" s="64">
        <v>44929</v>
      </c>
      <c r="B366" s="21" t="s">
        <v>185</v>
      </c>
      <c r="C366" s="21">
        <v>322</v>
      </c>
      <c r="D366" s="21" t="s">
        <v>123</v>
      </c>
      <c r="E366" s="21">
        <v>94</v>
      </c>
      <c r="F366" s="50" t="s">
        <v>558</v>
      </c>
      <c r="G366" t="s">
        <v>185</v>
      </c>
      <c r="H366" t="s">
        <v>123</v>
      </c>
      <c r="I366" t="s">
        <v>185</v>
      </c>
      <c r="J366" t="s">
        <v>123</v>
      </c>
      <c r="K366" t="s">
        <v>185</v>
      </c>
      <c r="L366" t="s">
        <v>123</v>
      </c>
      <c r="M366" t="s">
        <v>615</v>
      </c>
      <c r="N366" t="s">
        <v>123</v>
      </c>
      <c r="O366" t="s">
        <v>447</v>
      </c>
      <c r="P366" t="s">
        <v>123</v>
      </c>
      <c r="Q366" t="s">
        <v>447</v>
      </c>
      <c r="R366" t="s">
        <v>123</v>
      </c>
      <c r="S366" t="s">
        <v>124</v>
      </c>
      <c r="T366" t="s">
        <v>124</v>
      </c>
      <c r="U366">
        <v>13</v>
      </c>
      <c r="V366">
        <v>13</v>
      </c>
      <c r="W366" s="20">
        <v>0.69230769230769196</v>
      </c>
      <c r="X366" s="20">
        <v>0.87</v>
      </c>
      <c r="Y366" s="20">
        <v>105.3</v>
      </c>
      <c r="Z366" s="20">
        <v>104.5</v>
      </c>
      <c r="AA366" s="20">
        <v>66.8</v>
      </c>
      <c r="AB366" s="20">
        <v>0.15</v>
      </c>
      <c r="AC366" s="20">
        <v>-0.78</v>
      </c>
      <c r="AD366" s="20">
        <v>105.1</v>
      </c>
      <c r="AE366" s="20">
        <v>105.9</v>
      </c>
      <c r="AF366" s="20">
        <v>-0.78</v>
      </c>
      <c r="AG366" s="20">
        <v>105</v>
      </c>
      <c r="AH366" s="20">
        <v>103.4</v>
      </c>
      <c r="AI366" s="20">
        <v>0.54390000000000005</v>
      </c>
      <c r="AJ366" s="20">
        <v>-1.7</v>
      </c>
      <c r="AK366" s="20">
        <v>-0.13076923076923078</v>
      </c>
      <c r="AL366" s="20">
        <v>1225</v>
      </c>
      <c r="AM366" s="20">
        <v>-1.89</v>
      </c>
      <c r="AN366" s="20">
        <v>-1.89</v>
      </c>
      <c r="AO366" s="20">
        <v>1021</v>
      </c>
      <c r="AP366" s="20">
        <v>911</v>
      </c>
      <c r="AQ366" s="20">
        <v>793</v>
      </c>
      <c r="AR366" s="20">
        <v>0.46800000000000003</v>
      </c>
      <c r="AS366" s="20">
        <v>129</v>
      </c>
      <c r="AT366" s="20">
        <v>338</v>
      </c>
      <c r="AU366" s="20">
        <v>0.38200000000000001</v>
      </c>
      <c r="AV366" s="20">
        <v>150</v>
      </c>
      <c r="AW366" s="20">
        <v>216</v>
      </c>
      <c r="AX366" s="20">
        <v>0.69399999999999995</v>
      </c>
      <c r="AY366" s="20">
        <v>130</v>
      </c>
      <c r="AZ366" s="20">
        <v>10</v>
      </c>
      <c r="BA366" s="20">
        <v>499</v>
      </c>
      <c r="BB366" s="20">
        <v>38.384615384615387</v>
      </c>
      <c r="BC366" s="20">
        <v>192</v>
      </c>
      <c r="BD366" s="20">
        <v>79</v>
      </c>
      <c r="BE366" s="20">
        <v>30</v>
      </c>
      <c r="BF366" s="20">
        <v>131</v>
      </c>
      <c r="BG366" s="20">
        <v>235</v>
      </c>
      <c r="BH366" s="20">
        <v>78.5</v>
      </c>
      <c r="BI366" s="20">
        <v>70.076999999999998</v>
      </c>
      <c r="BJ366" s="20">
        <v>8.4619999999999997</v>
      </c>
      <c r="BK366" s="20">
        <v>1.466</v>
      </c>
      <c r="BL366" s="20">
        <v>10.077</v>
      </c>
      <c r="BM366" s="20">
        <v>0.60299999999999998</v>
      </c>
      <c r="BN366" s="20">
        <v>26</v>
      </c>
      <c r="BO366" s="20">
        <v>16.600000000000001</v>
      </c>
      <c r="BP366" s="20">
        <v>2.2999999999999998</v>
      </c>
      <c r="BQ366" s="20">
        <v>6.0769230769230766</v>
      </c>
      <c r="BR366" s="20">
        <v>18.100000000000001</v>
      </c>
      <c r="BS366" s="20">
        <v>115</v>
      </c>
      <c r="BT366" s="20">
        <v>0.53600000000000003</v>
      </c>
      <c r="BU366" s="20">
        <v>-2</v>
      </c>
      <c r="BV366" s="66">
        <v>164</v>
      </c>
      <c r="BW366" s="66">
        <v>128</v>
      </c>
      <c r="BX366" s="66">
        <v>100</v>
      </c>
      <c r="BY366" s="66">
        <v>133</v>
      </c>
      <c r="BZ366" s="66">
        <v>150</v>
      </c>
      <c r="CA366" s="66">
        <v>105</v>
      </c>
      <c r="CB366" s="66">
        <v>116</v>
      </c>
      <c r="CC366" s="66">
        <v>105</v>
      </c>
      <c r="CD366" s="20">
        <v>0.46153846153846201</v>
      </c>
      <c r="CE366" s="20">
        <v>2.33</v>
      </c>
      <c r="CF366" s="20">
        <v>108.7</v>
      </c>
      <c r="CG366" s="20">
        <v>106.4</v>
      </c>
      <c r="CH366" s="20">
        <v>73.5</v>
      </c>
      <c r="CI366" s="20">
        <v>-0.12</v>
      </c>
      <c r="CJ366" s="20">
        <v>0.94</v>
      </c>
      <c r="CK366" s="20">
        <v>107.3</v>
      </c>
      <c r="CL366" s="20">
        <v>106.4</v>
      </c>
      <c r="CM366" s="20">
        <v>0.94</v>
      </c>
      <c r="CN366" s="20">
        <v>107</v>
      </c>
      <c r="CO366" s="20">
        <v>105.8</v>
      </c>
      <c r="CP366" s="63">
        <v>0.53059999999999996</v>
      </c>
      <c r="CQ366" s="20">
        <v>-4.9000000000000004</v>
      </c>
      <c r="CR366" s="20">
        <v>-0.37692307692307697</v>
      </c>
      <c r="CS366" s="20">
        <v>1157</v>
      </c>
      <c r="CT366" s="20">
        <v>-0.1</v>
      </c>
      <c r="CU366" s="20">
        <v>-0.7</v>
      </c>
      <c r="CV366" s="20">
        <v>1101</v>
      </c>
      <c r="CW366" s="20">
        <v>1042</v>
      </c>
      <c r="CX366" s="20">
        <v>830</v>
      </c>
      <c r="CY366" s="20">
        <v>0.46899999999999997</v>
      </c>
      <c r="CZ366" s="20">
        <v>124</v>
      </c>
      <c r="DA366" s="20">
        <v>393</v>
      </c>
      <c r="DB366" s="20">
        <v>0.316</v>
      </c>
      <c r="DC366" s="20">
        <v>199</v>
      </c>
      <c r="DD366" s="20">
        <v>285</v>
      </c>
      <c r="DE366" s="20">
        <v>0.69799999999999995</v>
      </c>
      <c r="DF366" s="20">
        <v>151</v>
      </c>
      <c r="DG366" s="20">
        <v>11.615384615384615</v>
      </c>
      <c r="DH366" s="20">
        <v>518</v>
      </c>
      <c r="DI366" s="20">
        <v>39.846153846153847</v>
      </c>
      <c r="DJ366" s="20">
        <v>236</v>
      </c>
      <c r="DK366" s="20">
        <v>97</v>
      </c>
      <c r="DL366" s="20">
        <v>41</v>
      </c>
      <c r="DM366" s="20">
        <v>188</v>
      </c>
      <c r="DN366" s="20">
        <v>216</v>
      </c>
      <c r="DO366" s="20">
        <v>84.7</v>
      </c>
      <c r="DP366" s="20">
        <v>80.153999999999996</v>
      </c>
      <c r="DQ366" s="20">
        <v>4.5380000000000003</v>
      </c>
      <c r="DR366" s="20">
        <v>1.2549999999999999</v>
      </c>
      <c r="DS366" s="20">
        <v>14.462</v>
      </c>
      <c r="DT366" s="20">
        <v>0.51600000000000001</v>
      </c>
      <c r="DU366" s="20">
        <v>30.2</v>
      </c>
      <c r="DV366" s="20">
        <v>21.9</v>
      </c>
      <c r="DW366" s="20">
        <v>3.2</v>
      </c>
      <c r="DX366" s="20">
        <v>7.4615384615384617</v>
      </c>
      <c r="DY366" s="20">
        <v>16.600000000000001</v>
      </c>
      <c r="DZ366" s="20">
        <v>224</v>
      </c>
      <c r="EA366" s="20">
        <v>0.47099999999999997</v>
      </c>
      <c r="EB366" s="20">
        <v>9</v>
      </c>
      <c r="EC366" s="66">
        <v>170</v>
      </c>
      <c r="ED366" s="66">
        <v>126</v>
      </c>
      <c r="EE366" s="66">
        <v>267</v>
      </c>
      <c r="EF366" s="66">
        <v>196</v>
      </c>
      <c r="EG366" s="66">
        <v>133</v>
      </c>
      <c r="EH366" s="66">
        <v>166.3</v>
      </c>
      <c r="EI366" s="66">
        <v>187</v>
      </c>
      <c r="EJ366" s="66">
        <v>92</v>
      </c>
      <c r="EK366" s="20">
        <v>11203.92</v>
      </c>
      <c r="EL366" s="20">
        <v>11359.15</v>
      </c>
      <c r="EM366" s="20">
        <v>75.18992307692308</v>
      </c>
      <c r="EN366" s="20">
        <v>87.884461538461537</v>
      </c>
      <c r="EO366" s="20">
        <v>12.633800000000001</v>
      </c>
      <c r="EP366" s="20">
        <v>149.904</v>
      </c>
      <c r="EQ366" s="21">
        <v>79</v>
      </c>
      <c r="ER366" s="21">
        <v>68</v>
      </c>
      <c r="ES366" s="61" t="s">
        <v>185</v>
      </c>
      <c r="ET366" s="61">
        <v>147</v>
      </c>
      <c r="EU366" s="61">
        <v>11</v>
      </c>
    </row>
    <row r="367" spans="1:151" x14ac:dyDescent="0.45">
      <c r="A367" s="64">
        <v>44929</v>
      </c>
      <c r="B367" s="21" t="s">
        <v>253</v>
      </c>
      <c r="C367" s="21">
        <v>97</v>
      </c>
      <c r="D367" s="21" t="s">
        <v>225</v>
      </c>
      <c r="E367" s="21">
        <v>92</v>
      </c>
      <c r="F367" s="50" t="s">
        <v>558</v>
      </c>
      <c r="G367" t="s">
        <v>253</v>
      </c>
      <c r="H367" t="s">
        <v>225</v>
      </c>
      <c r="I367" t="s">
        <v>253</v>
      </c>
      <c r="J367" t="s">
        <v>225</v>
      </c>
      <c r="K367" t="s">
        <v>253</v>
      </c>
      <c r="L367" t="s">
        <v>225</v>
      </c>
      <c r="M367" t="s">
        <v>617</v>
      </c>
      <c r="N367" t="s">
        <v>225</v>
      </c>
      <c r="O367" t="s">
        <v>1369</v>
      </c>
      <c r="P367" t="s">
        <v>225</v>
      </c>
      <c r="Q367" t="s">
        <v>253</v>
      </c>
      <c r="R367" t="s">
        <v>225</v>
      </c>
      <c r="S367" t="s">
        <v>82</v>
      </c>
      <c r="T367" t="s">
        <v>82</v>
      </c>
      <c r="U367">
        <v>13</v>
      </c>
      <c r="V367">
        <v>13</v>
      </c>
      <c r="W367" s="20">
        <v>0.84615384615384603</v>
      </c>
      <c r="X367" s="20">
        <v>-1.4</v>
      </c>
      <c r="Y367" s="20">
        <v>102.4</v>
      </c>
      <c r="Z367" s="20">
        <v>103.8</v>
      </c>
      <c r="AA367" s="20">
        <v>73.599999999999994</v>
      </c>
      <c r="AB367" s="20">
        <v>0.161</v>
      </c>
      <c r="AC367" s="20">
        <v>-9.73</v>
      </c>
      <c r="AD367" s="20">
        <v>99.1</v>
      </c>
      <c r="AE367" s="20">
        <v>108.8</v>
      </c>
      <c r="AF367" s="20">
        <v>-9.73</v>
      </c>
      <c r="AG367" s="20">
        <v>101.3</v>
      </c>
      <c r="AH367" s="20">
        <v>102.5</v>
      </c>
      <c r="AI367" s="20">
        <v>0.46600000000000003</v>
      </c>
      <c r="AJ367" s="20">
        <v>-0.4</v>
      </c>
      <c r="AK367" s="20">
        <v>-3.0769230769230771E-2</v>
      </c>
      <c r="AL367" s="20">
        <v>1220</v>
      </c>
      <c r="AM367" s="20">
        <v>2.33</v>
      </c>
      <c r="AN367" s="20">
        <v>-6</v>
      </c>
      <c r="AO367" s="20">
        <v>1051</v>
      </c>
      <c r="AP367" s="20">
        <v>936</v>
      </c>
      <c r="AQ367" s="20">
        <v>774</v>
      </c>
      <c r="AR367" s="20">
        <v>0.46300000000000002</v>
      </c>
      <c r="AS367" s="20">
        <v>121</v>
      </c>
      <c r="AT367" s="20">
        <v>324</v>
      </c>
      <c r="AU367" s="20">
        <v>0.373</v>
      </c>
      <c r="AV367" s="20">
        <v>214</v>
      </c>
      <c r="AW367" s="20">
        <v>291</v>
      </c>
      <c r="AX367" s="20">
        <v>0.73499999999999999</v>
      </c>
      <c r="AY367" s="20">
        <v>114</v>
      </c>
      <c r="AZ367" s="20">
        <v>8.7692307692307701</v>
      </c>
      <c r="BA367" s="20">
        <v>526</v>
      </c>
      <c r="BB367" s="20">
        <v>40.46153846153846</v>
      </c>
      <c r="BC367" s="20">
        <v>180</v>
      </c>
      <c r="BD367" s="20">
        <v>85</v>
      </c>
      <c r="BE367" s="20">
        <v>78</v>
      </c>
      <c r="BF367" s="20">
        <v>187</v>
      </c>
      <c r="BG367" s="20">
        <v>172</v>
      </c>
      <c r="BH367" s="20">
        <v>80.8</v>
      </c>
      <c r="BI367" s="20">
        <v>72</v>
      </c>
      <c r="BJ367" s="20">
        <v>8.8460000000000001</v>
      </c>
      <c r="BK367" s="20">
        <v>0.96299999999999997</v>
      </c>
      <c r="BL367" s="20">
        <v>14.385</v>
      </c>
      <c r="BM367" s="20">
        <v>0.45500000000000002</v>
      </c>
      <c r="BN367" s="20">
        <v>24.9</v>
      </c>
      <c r="BO367" s="20">
        <v>22.4</v>
      </c>
      <c r="BP367" s="20">
        <v>6</v>
      </c>
      <c r="BQ367" s="20">
        <v>6.5384615384615383</v>
      </c>
      <c r="BR367" s="20">
        <v>13.2</v>
      </c>
      <c r="BS367" s="20">
        <v>147</v>
      </c>
      <c r="BT367" s="20">
        <v>0.51600000000000001</v>
      </c>
      <c r="BU367" s="20">
        <v>-8</v>
      </c>
      <c r="BV367" s="66">
        <v>145</v>
      </c>
      <c r="BW367" s="66">
        <v>93</v>
      </c>
      <c r="BX367" s="66">
        <v>79</v>
      </c>
      <c r="BY367" s="66">
        <v>232</v>
      </c>
      <c r="BZ367" s="66">
        <v>174</v>
      </c>
      <c r="CA367" s="66">
        <v>114.5</v>
      </c>
      <c r="CB367" s="66">
        <v>147</v>
      </c>
      <c r="CC367" s="66">
        <v>126</v>
      </c>
      <c r="CD367" s="20">
        <v>0.46153846153846201</v>
      </c>
      <c r="CE367" s="20">
        <v>-3.04</v>
      </c>
      <c r="CF367" s="20">
        <v>97.5</v>
      </c>
      <c r="CG367" s="20">
        <v>100.5</v>
      </c>
      <c r="CH367" s="20">
        <v>72.5</v>
      </c>
      <c r="CI367" s="20">
        <v>-8.5999999999999993E-2</v>
      </c>
      <c r="CJ367" s="20">
        <v>-5.83</v>
      </c>
      <c r="CK367" s="20">
        <v>102.1</v>
      </c>
      <c r="CL367" s="20">
        <v>107.9</v>
      </c>
      <c r="CM367" s="20">
        <v>-5.83</v>
      </c>
      <c r="CN367" s="20">
        <v>96.6</v>
      </c>
      <c r="CO367" s="20">
        <v>99.8</v>
      </c>
      <c r="CP367" s="63">
        <v>0.40670000000000001</v>
      </c>
      <c r="CQ367" s="20">
        <v>-4.8</v>
      </c>
      <c r="CR367" s="20">
        <v>-0.3692307692307692</v>
      </c>
      <c r="CS367" s="20">
        <v>1096</v>
      </c>
      <c r="CT367" s="20">
        <v>-1.25</v>
      </c>
      <c r="CU367" s="20">
        <v>-3.25</v>
      </c>
      <c r="CV367" s="20">
        <v>948</v>
      </c>
      <c r="CW367" s="20">
        <v>922</v>
      </c>
      <c r="CX367" s="20">
        <v>781</v>
      </c>
      <c r="CY367" s="20">
        <v>0.41099999999999998</v>
      </c>
      <c r="CZ367" s="20">
        <v>97</v>
      </c>
      <c r="DA367" s="20">
        <v>315</v>
      </c>
      <c r="DB367" s="20">
        <v>0.308</v>
      </c>
      <c r="DC367" s="20">
        <v>209</v>
      </c>
      <c r="DD367" s="20">
        <v>321</v>
      </c>
      <c r="DE367" s="20">
        <v>0.65100000000000002</v>
      </c>
      <c r="DF367" s="20">
        <v>175</v>
      </c>
      <c r="DG367" s="20">
        <v>13.461538461538462</v>
      </c>
      <c r="DH367" s="20">
        <v>501</v>
      </c>
      <c r="DI367" s="20">
        <v>38.53846153846154</v>
      </c>
      <c r="DJ367" s="20">
        <v>175</v>
      </c>
      <c r="DK367" s="20">
        <v>113</v>
      </c>
      <c r="DL367" s="20">
        <v>62</v>
      </c>
      <c r="DM367" s="20">
        <v>194</v>
      </c>
      <c r="DN367" s="20">
        <v>265</v>
      </c>
      <c r="DO367" s="20">
        <v>72.900000000000006</v>
      </c>
      <c r="DP367" s="20">
        <v>70.923000000000002</v>
      </c>
      <c r="DQ367" s="20">
        <v>2</v>
      </c>
      <c r="DR367" s="20">
        <v>0.90200000000000002</v>
      </c>
      <c r="DS367" s="20">
        <v>14.923</v>
      </c>
      <c r="DT367" s="20">
        <v>0.58199999999999996</v>
      </c>
      <c r="DU367" s="20">
        <v>24.2</v>
      </c>
      <c r="DV367" s="20">
        <v>24.7</v>
      </c>
      <c r="DW367" s="20">
        <v>4.8</v>
      </c>
      <c r="DX367" s="20">
        <v>8.6923076923076916</v>
      </c>
      <c r="DY367" s="20">
        <v>20.399999999999999</v>
      </c>
      <c r="DZ367" s="20">
        <v>276</v>
      </c>
      <c r="EA367" s="20">
        <v>0.44500000000000001</v>
      </c>
      <c r="EB367" s="20">
        <v>3</v>
      </c>
      <c r="EC367" s="66">
        <v>220</v>
      </c>
      <c r="ED367" s="66">
        <v>158</v>
      </c>
      <c r="EE367" s="66">
        <v>265</v>
      </c>
      <c r="EF367" s="66">
        <v>203</v>
      </c>
      <c r="EG367" s="66">
        <v>208</v>
      </c>
      <c r="EH367" s="66">
        <v>186.2</v>
      </c>
      <c r="EI367" s="66">
        <v>276</v>
      </c>
      <c r="EJ367" s="66">
        <v>190</v>
      </c>
      <c r="EK367" s="20">
        <v>10291.200000000001</v>
      </c>
      <c r="EL367" s="20">
        <v>10120.5</v>
      </c>
      <c r="EM367" s="20">
        <v>125.03884615384614</v>
      </c>
      <c r="EN367" s="20">
        <v>97.573461538461544</v>
      </c>
      <c r="EO367" s="20">
        <v>8.5931999999999995</v>
      </c>
      <c r="EP367" s="20">
        <v>194.77500000000001</v>
      </c>
      <c r="EQ367" s="21">
        <v>113</v>
      </c>
      <c r="ER367" s="21">
        <v>119</v>
      </c>
      <c r="ES367" s="61" t="s">
        <v>225</v>
      </c>
      <c r="ET367" s="61">
        <v>232</v>
      </c>
      <c r="EU367" s="61">
        <v>-6</v>
      </c>
    </row>
    <row r="368" spans="1:151" x14ac:dyDescent="0.45">
      <c r="A368" s="64">
        <v>44929</v>
      </c>
      <c r="B368" s="21" t="s">
        <v>357</v>
      </c>
      <c r="C368" s="21">
        <v>48</v>
      </c>
      <c r="D368" s="21" t="s">
        <v>347</v>
      </c>
      <c r="E368" s="21">
        <v>235</v>
      </c>
      <c r="F368" s="50" t="s">
        <v>558</v>
      </c>
      <c r="G368" t="s">
        <v>357</v>
      </c>
      <c r="H368" t="s">
        <v>347</v>
      </c>
      <c r="I368" t="s">
        <v>357</v>
      </c>
      <c r="J368" t="s">
        <v>347</v>
      </c>
      <c r="K368" t="s">
        <v>357</v>
      </c>
      <c r="L368" t="s">
        <v>347</v>
      </c>
      <c r="M368" t="s">
        <v>715</v>
      </c>
      <c r="N368" t="s">
        <v>347</v>
      </c>
      <c r="O368" t="s">
        <v>1396</v>
      </c>
      <c r="P368" t="s">
        <v>347</v>
      </c>
      <c r="Q368" t="s">
        <v>357</v>
      </c>
      <c r="R368" t="s">
        <v>493</v>
      </c>
      <c r="S368" t="s">
        <v>177</v>
      </c>
      <c r="T368" t="s">
        <v>177</v>
      </c>
      <c r="U368">
        <v>13</v>
      </c>
      <c r="V368">
        <v>15</v>
      </c>
      <c r="W368" s="20">
        <v>0.30769230769230799</v>
      </c>
      <c r="X368" s="20">
        <v>-16.71</v>
      </c>
      <c r="Y368" s="20">
        <v>96.6</v>
      </c>
      <c r="Z368" s="20">
        <v>113.3</v>
      </c>
      <c r="AA368" s="20">
        <v>66.400000000000006</v>
      </c>
      <c r="AB368" s="20">
        <v>-1.7000000000000001E-2</v>
      </c>
      <c r="AC368" s="20">
        <v>3.29</v>
      </c>
      <c r="AD368" s="20">
        <v>106.2</v>
      </c>
      <c r="AE368" s="20">
        <v>103</v>
      </c>
      <c r="AF368" s="20">
        <v>3.29</v>
      </c>
      <c r="AG368" s="20">
        <v>98.1</v>
      </c>
      <c r="AH368" s="20">
        <v>112.9</v>
      </c>
      <c r="AI368" s="20">
        <v>0.16550000000000001</v>
      </c>
      <c r="AJ368" s="20">
        <v>-6.2</v>
      </c>
      <c r="AK368" s="20">
        <v>-0.47692307692307695</v>
      </c>
      <c r="AL368" s="20">
        <v>955</v>
      </c>
      <c r="AM368" s="20">
        <v>-16.149999999999999</v>
      </c>
      <c r="AN368" s="20">
        <v>0.55000000000000004</v>
      </c>
      <c r="AO368" s="20">
        <v>921</v>
      </c>
      <c r="AP368" s="20">
        <v>988</v>
      </c>
      <c r="AQ368" s="20">
        <v>737</v>
      </c>
      <c r="AR368" s="20">
        <v>0.44500000000000001</v>
      </c>
      <c r="AS368" s="20">
        <v>99</v>
      </c>
      <c r="AT368" s="20">
        <v>273</v>
      </c>
      <c r="AU368" s="20">
        <v>0.36299999999999999</v>
      </c>
      <c r="AV368" s="20">
        <v>166</v>
      </c>
      <c r="AW368" s="20">
        <v>226</v>
      </c>
      <c r="AX368" s="20">
        <v>0.73499999999999999</v>
      </c>
      <c r="AY368" s="20">
        <v>111</v>
      </c>
      <c r="AZ368" s="20">
        <v>8.5384615384615383</v>
      </c>
      <c r="BA368" s="20">
        <v>429</v>
      </c>
      <c r="BB368" s="20">
        <v>33</v>
      </c>
      <c r="BC368" s="20">
        <v>155</v>
      </c>
      <c r="BD368" s="20">
        <v>48</v>
      </c>
      <c r="BE368" s="20">
        <v>41</v>
      </c>
      <c r="BF368" s="20">
        <v>159</v>
      </c>
      <c r="BG368" s="20">
        <v>212</v>
      </c>
      <c r="BH368" s="20">
        <v>70.8</v>
      </c>
      <c r="BI368" s="20">
        <v>76</v>
      </c>
      <c r="BJ368" s="20">
        <v>-5.1539999999999999</v>
      </c>
      <c r="BK368" s="20">
        <v>0.97499999999999998</v>
      </c>
      <c r="BL368" s="20">
        <v>12.231</v>
      </c>
      <c r="BM368" s="20">
        <v>0.30199999999999999</v>
      </c>
      <c r="BN368" s="20">
        <v>21</v>
      </c>
      <c r="BO368" s="20">
        <v>17.399999999999999</v>
      </c>
      <c r="BP368" s="20">
        <v>3.2</v>
      </c>
      <c r="BQ368" s="20">
        <v>3.6923076923076925</v>
      </c>
      <c r="BR368" s="20">
        <v>16.3</v>
      </c>
      <c r="BS368" s="20">
        <v>334</v>
      </c>
      <c r="BT368" s="20">
        <v>0.39500000000000002</v>
      </c>
      <c r="BU368" s="20">
        <v>1</v>
      </c>
      <c r="BV368" s="66">
        <v>349</v>
      </c>
      <c r="BW368" s="66">
        <v>349</v>
      </c>
      <c r="BX368" s="66">
        <v>326</v>
      </c>
      <c r="BY368" s="66">
        <v>330</v>
      </c>
      <c r="BZ368" s="66">
        <v>340</v>
      </c>
      <c r="CA368" s="66">
        <v>278</v>
      </c>
      <c r="CB368" s="66">
        <v>334</v>
      </c>
      <c r="CC368" s="66">
        <v>349</v>
      </c>
      <c r="CD368" s="20">
        <v>0.53333333333333299</v>
      </c>
      <c r="CE368" s="20">
        <v>-11.91</v>
      </c>
      <c r="CF368" s="20">
        <v>97.2</v>
      </c>
      <c r="CG368" s="20">
        <v>109.1</v>
      </c>
      <c r="CH368" s="20">
        <v>70.099999999999994</v>
      </c>
      <c r="CI368" s="20">
        <v>4.9000000000000002E-2</v>
      </c>
      <c r="CJ368" s="20">
        <v>-7.26</v>
      </c>
      <c r="CK368" s="20">
        <v>101.1</v>
      </c>
      <c r="CL368" s="20">
        <v>108.3</v>
      </c>
      <c r="CM368" s="20">
        <v>-7.26</v>
      </c>
      <c r="CN368" s="20">
        <v>96.5</v>
      </c>
      <c r="CO368" s="20">
        <v>111.2</v>
      </c>
      <c r="CP368" s="63">
        <v>0.16309999999999999</v>
      </c>
      <c r="CQ368" s="20">
        <v>-5.6</v>
      </c>
      <c r="CR368" s="20">
        <v>-0.37333333333333329</v>
      </c>
      <c r="CS368" s="20">
        <v>999</v>
      </c>
      <c r="CT368" s="20">
        <v>-11.02</v>
      </c>
      <c r="CU368" s="20">
        <v>-7.52</v>
      </c>
      <c r="CV368" s="20">
        <v>1175</v>
      </c>
      <c r="CW368" s="20">
        <v>1084</v>
      </c>
      <c r="CX368" s="20">
        <v>880</v>
      </c>
      <c r="CY368" s="20">
        <v>0.49099999999999999</v>
      </c>
      <c r="CZ368" s="20">
        <v>102</v>
      </c>
      <c r="DA368" s="20">
        <v>292</v>
      </c>
      <c r="DB368" s="20">
        <v>0.34899999999999998</v>
      </c>
      <c r="DC368" s="20">
        <v>209</v>
      </c>
      <c r="DD368" s="20">
        <v>324</v>
      </c>
      <c r="DE368" s="20">
        <v>0.64500000000000002</v>
      </c>
      <c r="DF368" s="20">
        <v>133</v>
      </c>
      <c r="DG368" s="20">
        <v>8.8666666666666671</v>
      </c>
      <c r="DH368" s="20">
        <v>525</v>
      </c>
      <c r="DI368" s="20">
        <v>35</v>
      </c>
      <c r="DJ368" s="20">
        <v>221</v>
      </c>
      <c r="DK368" s="20">
        <v>103</v>
      </c>
      <c r="DL368" s="20">
        <v>49</v>
      </c>
      <c r="DM368" s="20">
        <v>177</v>
      </c>
      <c r="DN368" s="20">
        <v>274</v>
      </c>
      <c r="DO368" s="20">
        <v>78.3</v>
      </c>
      <c r="DP368" s="20">
        <v>72.266999999999996</v>
      </c>
      <c r="DQ368" s="20">
        <v>6.0670000000000002</v>
      </c>
      <c r="DR368" s="20">
        <v>1.2490000000000001</v>
      </c>
      <c r="DS368" s="20">
        <v>11.8</v>
      </c>
      <c r="DT368" s="20">
        <v>0.58199999999999996</v>
      </c>
      <c r="DU368" s="20">
        <v>19.5</v>
      </c>
      <c r="DV368" s="20">
        <v>21.6</v>
      </c>
      <c r="DW368" s="20">
        <v>3.3</v>
      </c>
      <c r="DX368" s="20">
        <v>6.8666666666666663</v>
      </c>
      <c r="DY368" s="20">
        <v>18.3</v>
      </c>
      <c r="DZ368" s="20">
        <v>332</v>
      </c>
      <c r="EA368" s="20">
        <v>0.39800000000000002</v>
      </c>
      <c r="EB368" s="20">
        <v>0</v>
      </c>
      <c r="EC368" s="66">
        <v>295</v>
      </c>
      <c r="ED368" s="66">
        <v>326</v>
      </c>
      <c r="EE368" s="66">
        <v>291</v>
      </c>
      <c r="EF368" s="66">
        <v>284</v>
      </c>
      <c r="EG368" s="66">
        <v>308</v>
      </c>
      <c r="EH368" s="66">
        <v>256</v>
      </c>
      <c r="EI368" s="66">
        <v>332</v>
      </c>
      <c r="EJ368" s="66">
        <v>319</v>
      </c>
      <c r="EK368" s="20">
        <v>10539.06</v>
      </c>
      <c r="EL368" s="20">
        <v>11012.76</v>
      </c>
      <c r="EM368" s="20">
        <v>83.986199999999997</v>
      </c>
      <c r="EN368" s="20">
        <v>43.569230769230771</v>
      </c>
      <c r="EO368" s="20">
        <v>10.513500000000001</v>
      </c>
      <c r="EP368" s="20">
        <v>201.39</v>
      </c>
      <c r="EQ368" s="21">
        <v>61</v>
      </c>
      <c r="ER368" s="21">
        <v>68</v>
      </c>
      <c r="ES368" s="61" t="s">
        <v>347</v>
      </c>
      <c r="ET368" s="61">
        <v>129</v>
      </c>
      <c r="EU368" s="61">
        <v>-7</v>
      </c>
    </row>
    <row r="369" spans="1:151" x14ac:dyDescent="0.45">
      <c r="A369" s="64">
        <v>44929</v>
      </c>
      <c r="B369" s="21" t="s">
        <v>143</v>
      </c>
      <c r="C369" s="21">
        <v>56</v>
      </c>
      <c r="D369" s="21" t="s">
        <v>362</v>
      </c>
      <c r="E369" s="21">
        <v>155</v>
      </c>
      <c r="F369" s="50" t="s">
        <v>558</v>
      </c>
      <c r="G369" t="s">
        <v>143</v>
      </c>
      <c r="H369" t="s">
        <v>362</v>
      </c>
      <c r="I369" t="s">
        <v>143</v>
      </c>
      <c r="J369" t="s">
        <v>362</v>
      </c>
      <c r="K369" t="s">
        <v>143</v>
      </c>
      <c r="L369" t="s">
        <v>362</v>
      </c>
      <c r="M369" t="s">
        <v>143</v>
      </c>
      <c r="N369" t="s">
        <v>714</v>
      </c>
      <c r="O369" t="s">
        <v>143</v>
      </c>
      <c r="P369" t="s">
        <v>1400</v>
      </c>
      <c r="Q369" t="s">
        <v>143</v>
      </c>
      <c r="R369" t="s">
        <v>492</v>
      </c>
      <c r="S369" t="s">
        <v>144</v>
      </c>
      <c r="T369" t="s">
        <v>144</v>
      </c>
      <c r="U369">
        <v>13</v>
      </c>
      <c r="V369">
        <v>13</v>
      </c>
      <c r="W369" s="20">
        <v>0.46153846153846201</v>
      </c>
      <c r="X369" s="20">
        <v>0.12</v>
      </c>
      <c r="Y369" s="20">
        <v>103.7</v>
      </c>
      <c r="Z369" s="20">
        <v>103.5</v>
      </c>
      <c r="AA369" s="20">
        <v>66.099999999999994</v>
      </c>
      <c r="AB369" s="20">
        <v>2.4E-2</v>
      </c>
      <c r="AC369" s="20">
        <v>5.9</v>
      </c>
      <c r="AD369" s="20">
        <v>107.5</v>
      </c>
      <c r="AE369" s="20">
        <v>101.6</v>
      </c>
      <c r="AF369" s="20">
        <v>5.9</v>
      </c>
      <c r="AG369" s="20">
        <v>101.4</v>
      </c>
      <c r="AH369" s="20">
        <v>102.1</v>
      </c>
      <c r="AI369" s="20">
        <v>0.48060000000000003</v>
      </c>
      <c r="AJ369" s="20">
        <v>-3.3</v>
      </c>
      <c r="AK369" s="20">
        <v>-0.25384615384615383</v>
      </c>
      <c r="AL369" s="20">
        <v>1170</v>
      </c>
      <c r="AM369" s="20">
        <v>-0.42</v>
      </c>
      <c r="AN369" s="20">
        <v>4</v>
      </c>
      <c r="AO369" s="20">
        <v>900</v>
      </c>
      <c r="AP369" s="20">
        <v>875</v>
      </c>
      <c r="AQ369" s="20">
        <v>770</v>
      </c>
      <c r="AR369" s="20">
        <v>0.44400000000000001</v>
      </c>
      <c r="AS369" s="20">
        <v>107</v>
      </c>
      <c r="AT369" s="20">
        <v>308</v>
      </c>
      <c r="AU369" s="20">
        <v>0.34699999999999998</v>
      </c>
      <c r="AV369" s="20">
        <v>109</v>
      </c>
      <c r="AW369" s="20">
        <v>169</v>
      </c>
      <c r="AX369" s="20">
        <v>0.64500000000000002</v>
      </c>
      <c r="AY369" s="20">
        <v>125</v>
      </c>
      <c r="AZ369" s="20">
        <v>9.615384615384615</v>
      </c>
      <c r="BA369" s="20">
        <v>475</v>
      </c>
      <c r="BB369" s="20">
        <v>36.53846153846154</v>
      </c>
      <c r="BC369" s="20">
        <v>189</v>
      </c>
      <c r="BD369" s="20">
        <v>85</v>
      </c>
      <c r="BE369" s="20">
        <v>31</v>
      </c>
      <c r="BF369" s="20">
        <v>155</v>
      </c>
      <c r="BG369" s="20">
        <v>180</v>
      </c>
      <c r="BH369" s="20">
        <v>69.2</v>
      </c>
      <c r="BI369" s="20">
        <v>67.308000000000007</v>
      </c>
      <c r="BJ369" s="20">
        <v>1.923</v>
      </c>
      <c r="BK369" s="20">
        <v>1.2190000000000001</v>
      </c>
      <c r="BL369" s="20">
        <v>11.923</v>
      </c>
      <c r="BM369" s="20">
        <v>0.54800000000000004</v>
      </c>
      <c r="BN369" s="20">
        <v>23.7</v>
      </c>
      <c r="BO369" s="20">
        <v>13</v>
      </c>
      <c r="BP369" s="20">
        <v>2.4</v>
      </c>
      <c r="BQ369" s="20">
        <v>6.5384615384615383</v>
      </c>
      <c r="BR369" s="20">
        <v>13.8</v>
      </c>
      <c r="BS369" s="20">
        <v>132</v>
      </c>
      <c r="BT369" s="20">
        <v>0.52600000000000002</v>
      </c>
      <c r="BU369" s="20">
        <v>-3</v>
      </c>
      <c r="BV369" s="66">
        <v>148</v>
      </c>
      <c r="BW369" s="66">
        <v>131</v>
      </c>
      <c r="BX369" s="66">
        <v>155</v>
      </c>
      <c r="BY369" s="66">
        <v>119</v>
      </c>
      <c r="BZ369" s="66">
        <v>159</v>
      </c>
      <c r="CA369" s="66">
        <v>116.5</v>
      </c>
      <c r="CB369" s="66">
        <v>132</v>
      </c>
      <c r="CC369" s="66">
        <v>91</v>
      </c>
      <c r="CD369" s="20">
        <v>0.15384615384615399</v>
      </c>
      <c r="CE369" s="20">
        <v>-14.9</v>
      </c>
      <c r="CF369" s="20">
        <v>92.9</v>
      </c>
      <c r="CG369" s="20">
        <v>107.8</v>
      </c>
      <c r="CH369" s="20">
        <v>67.599999999999994</v>
      </c>
      <c r="CI369" s="20">
        <v>-5.1999999999999998E-2</v>
      </c>
      <c r="CJ369" s="20">
        <v>-0.64</v>
      </c>
      <c r="CK369" s="20">
        <v>104.2</v>
      </c>
      <c r="CL369" s="20">
        <v>104.8</v>
      </c>
      <c r="CM369" s="20">
        <v>-0.64</v>
      </c>
      <c r="CN369" s="20">
        <v>92.2</v>
      </c>
      <c r="CO369" s="20">
        <v>106.8</v>
      </c>
      <c r="CP369" s="63">
        <v>0.15509999999999999</v>
      </c>
      <c r="CQ369" s="20">
        <v>-8.5</v>
      </c>
      <c r="CR369" s="20">
        <v>-0.65384615384615385</v>
      </c>
      <c r="CS369" s="20">
        <v>928</v>
      </c>
      <c r="CT369" s="20">
        <v>-14.17</v>
      </c>
      <c r="CU369" s="20">
        <v>-2.25</v>
      </c>
      <c r="CV369" s="20">
        <v>863</v>
      </c>
      <c r="CW369" s="20">
        <v>972</v>
      </c>
      <c r="CX369" s="20">
        <v>747</v>
      </c>
      <c r="CY369" s="20">
        <v>0.42299999999999999</v>
      </c>
      <c r="CZ369" s="20">
        <v>99</v>
      </c>
      <c r="DA369" s="20">
        <v>300</v>
      </c>
      <c r="DB369" s="20">
        <v>0.33</v>
      </c>
      <c r="DC369" s="20">
        <v>132</v>
      </c>
      <c r="DD369" s="20">
        <v>207</v>
      </c>
      <c r="DE369" s="20">
        <v>0.63800000000000001</v>
      </c>
      <c r="DF369" s="20">
        <v>136</v>
      </c>
      <c r="DG369" s="20">
        <v>10.461538461538462</v>
      </c>
      <c r="DH369" s="20">
        <v>467</v>
      </c>
      <c r="DI369" s="20">
        <v>35.92307692307692</v>
      </c>
      <c r="DJ369" s="20">
        <v>180</v>
      </c>
      <c r="DK369" s="20">
        <v>77</v>
      </c>
      <c r="DL369" s="20">
        <v>37</v>
      </c>
      <c r="DM369" s="20">
        <v>194</v>
      </c>
      <c r="DN369" s="20">
        <v>216</v>
      </c>
      <c r="DO369" s="20">
        <v>66.400000000000006</v>
      </c>
      <c r="DP369" s="20">
        <v>74.769000000000005</v>
      </c>
      <c r="DQ369" s="20">
        <v>-8.3849999999999998</v>
      </c>
      <c r="DR369" s="20">
        <v>0.92800000000000005</v>
      </c>
      <c r="DS369" s="20">
        <v>14.923</v>
      </c>
      <c r="DT369" s="20">
        <v>0.39700000000000002</v>
      </c>
      <c r="DU369" s="20">
        <v>23.1</v>
      </c>
      <c r="DV369" s="20">
        <v>15.9</v>
      </c>
      <c r="DW369" s="20">
        <v>2.8</v>
      </c>
      <c r="DX369" s="20">
        <v>5.9230769230769234</v>
      </c>
      <c r="DY369" s="20">
        <v>16.600000000000001</v>
      </c>
      <c r="DZ369" s="20">
        <v>342</v>
      </c>
      <c r="EA369" s="20">
        <v>0.38500000000000001</v>
      </c>
      <c r="EB369" s="20">
        <v>1</v>
      </c>
      <c r="EC369" s="66">
        <v>334</v>
      </c>
      <c r="ED369" s="66">
        <v>342</v>
      </c>
      <c r="EE369" s="66">
        <v>348</v>
      </c>
      <c r="EF369" s="66">
        <v>312</v>
      </c>
      <c r="EG369" s="66">
        <v>331</v>
      </c>
      <c r="EH369" s="66">
        <v>281.5</v>
      </c>
      <c r="EI369" s="66">
        <v>342</v>
      </c>
      <c r="EJ369" s="66">
        <v>357</v>
      </c>
      <c r="EK369" s="20">
        <v>11178.86</v>
      </c>
      <c r="EL369" s="20">
        <v>9615.1500000000015</v>
      </c>
      <c r="EM369" s="20">
        <v>70.620846153846159</v>
      </c>
      <c r="EN369" s="20">
        <v>97.573461538461544</v>
      </c>
      <c r="EO369" s="20">
        <v>8.8044000000000011</v>
      </c>
      <c r="EP369" s="20">
        <v>139.32</v>
      </c>
      <c r="EQ369" s="21">
        <v>78</v>
      </c>
      <c r="ER369" s="21">
        <v>55</v>
      </c>
      <c r="ES369" s="61" t="s">
        <v>143</v>
      </c>
      <c r="ET369" s="61">
        <v>133</v>
      </c>
      <c r="EU369" s="61">
        <v>23</v>
      </c>
    </row>
    <row r="370" spans="1:151" x14ac:dyDescent="0.45">
      <c r="A370" s="64">
        <v>44929</v>
      </c>
      <c r="B370" s="21" t="s">
        <v>303</v>
      </c>
      <c r="C370" s="21">
        <v>206</v>
      </c>
      <c r="D370" s="21" t="s">
        <v>226</v>
      </c>
      <c r="E370" s="21">
        <v>182</v>
      </c>
      <c r="F370" s="50" t="s">
        <v>558</v>
      </c>
      <c r="G370" t="s">
        <v>303</v>
      </c>
      <c r="H370" t="s">
        <v>226</v>
      </c>
      <c r="I370" t="s">
        <v>303</v>
      </c>
      <c r="J370" t="s">
        <v>226</v>
      </c>
      <c r="K370" t="s">
        <v>481</v>
      </c>
      <c r="L370" t="s">
        <v>226</v>
      </c>
      <c r="M370" t="s">
        <v>682</v>
      </c>
      <c r="N370" t="s">
        <v>226</v>
      </c>
      <c r="O370" t="s">
        <v>1370</v>
      </c>
      <c r="P370" t="s">
        <v>226</v>
      </c>
      <c r="Q370" t="s">
        <v>481</v>
      </c>
      <c r="R370" t="s">
        <v>226</v>
      </c>
      <c r="S370" t="s">
        <v>104</v>
      </c>
      <c r="T370" t="s">
        <v>182</v>
      </c>
      <c r="U370">
        <v>14</v>
      </c>
      <c r="V370">
        <v>13</v>
      </c>
      <c r="W370" s="20">
        <v>0.5</v>
      </c>
      <c r="X370" s="20">
        <v>-6.5</v>
      </c>
      <c r="Y370" s="20">
        <v>103.1</v>
      </c>
      <c r="Z370" s="20">
        <v>109.6</v>
      </c>
      <c r="AA370" s="20">
        <v>67.3</v>
      </c>
      <c r="AB370" s="20">
        <v>7.4999999999999997E-2</v>
      </c>
      <c r="AC370" s="20">
        <v>1.97</v>
      </c>
      <c r="AD370" s="20">
        <v>105.6</v>
      </c>
      <c r="AE370" s="20">
        <v>103.7</v>
      </c>
      <c r="AF370" s="20">
        <v>3.86</v>
      </c>
      <c r="AG370" s="20">
        <v>103.4</v>
      </c>
      <c r="AH370" s="20">
        <v>107.3</v>
      </c>
      <c r="AI370" s="20">
        <v>0.3931</v>
      </c>
      <c r="AJ370" s="20">
        <v>-4.3</v>
      </c>
      <c r="AK370" s="20">
        <v>-0.30714285714285711</v>
      </c>
      <c r="AL370" s="20">
        <v>1102</v>
      </c>
      <c r="AM370" s="20">
        <v>-6.27</v>
      </c>
      <c r="AN370" s="20">
        <v>0.55000000000000004</v>
      </c>
      <c r="AO370" s="20">
        <v>1064</v>
      </c>
      <c r="AP370" s="20">
        <v>989</v>
      </c>
      <c r="AQ370" s="20">
        <v>849</v>
      </c>
      <c r="AR370" s="20">
        <v>0.46600000000000003</v>
      </c>
      <c r="AS370" s="20">
        <v>112</v>
      </c>
      <c r="AT370" s="20">
        <v>309</v>
      </c>
      <c r="AU370" s="20">
        <v>0.36199999999999999</v>
      </c>
      <c r="AV370" s="20">
        <v>160</v>
      </c>
      <c r="AW370" s="20">
        <v>231</v>
      </c>
      <c r="AX370" s="20">
        <v>0.69299999999999995</v>
      </c>
      <c r="AY370" s="20">
        <v>143</v>
      </c>
      <c r="AZ370" s="20">
        <v>10.214285714285714</v>
      </c>
      <c r="BA370" s="20">
        <v>515</v>
      </c>
      <c r="BB370" s="20">
        <v>36.785714285714285</v>
      </c>
      <c r="BC370" s="20">
        <v>176</v>
      </c>
      <c r="BD370" s="20">
        <v>79</v>
      </c>
      <c r="BE370" s="20">
        <v>24</v>
      </c>
      <c r="BF370" s="20">
        <v>147</v>
      </c>
      <c r="BG370" s="20">
        <v>195</v>
      </c>
      <c r="BH370" s="20">
        <v>76</v>
      </c>
      <c r="BI370" s="20">
        <v>70.643000000000001</v>
      </c>
      <c r="BJ370" s="20">
        <v>5.3570000000000002</v>
      </c>
      <c r="BK370" s="20">
        <v>1.1970000000000001</v>
      </c>
      <c r="BL370" s="20">
        <v>10.5</v>
      </c>
      <c r="BM370" s="20">
        <v>0.53700000000000003</v>
      </c>
      <c r="BN370" s="20">
        <v>22.1</v>
      </c>
      <c r="BO370" s="20">
        <v>16.5</v>
      </c>
      <c r="BP370" s="20">
        <v>1.7</v>
      </c>
      <c r="BQ370" s="20">
        <v>5.6428571428571432</v>
      </c>
      <c r="BR370" s="20">
        <v>13.9</v>
      </c>
      <c r="BS370" s="20">
        <v>201</v>
      </c>
      <c r="BT370" s="20">
        <v>0.48099999999999998</v>
      </c>
      <c r="BU370" s="20">
        <v>0</v>
      </c>
      <c r="BV370" s="66">
        <v>240</v>
      </c>
      <c r="BW370" s="66">
        <v>215</v>
      </c>
      <c r="BX370" s="66">
        <v>231</v>
      </c>
      <c r="BY370" s="66">
        <v>241</v>
      </c>
      <c r="BZ370" s="66">
        <v>252</v>
      </c>
      <c r="CA370" s="66">
        <v>194.5</v>
      </c>
      <c r="CB370" s="66">
        <v>204</v>
      </c>
      <c r="CC370" s="66">
        <v>169</v>
      </c>
      <c r="CD370" s="20">
        <v>0.61538461538461497</v>
      </c>
      <c r="CE370" s="20">
        <v>1.52</v>
      </c>
      <c r="CF370" s="20">
        <v>107.5</v>
      </c>
      <c r="CG370" s="20">
        <v>106</v>
      </c>
      <c r="CH370" s="20">
        <v>68.8</v>
      </c>
      <c r="CI370" s="20">
        <v>7.9000000000000001E-2</v>
      </c>
      <c r="CJ370" s="20">
        <v>5.82</v>
      </c>
      <c r="CK370" s="20">
        <v>106.9</v>
      </c>
      <c r="CL370" s="20">
        <v>101</v>
      </c>
      <c r="CM370" s="20">
        <v>6.53</v>
      </c>
      <c r="CN370" s="20">
        <v>107.1</v>
      </c>
      <c r="CO370" s="20">
        <v>105.9</v>
      </c>
      <c r="CP370" s="63">
        <v>0.53100000000000003</v>
      </c>
      <c r="CQ370" s="20">
        <v>-1.8</v>
      </c>
      <c r="CR370" s="20">
        <v>-0.13846153846153847</v>
      </c>
      <c r="CS370" s="20">
        <v>1208</v>
      </c>
      <c r="CT370" s="20">
        <v>0.24</v>
      </c>
      <c r="CU370" s="20">
        <v>4.04</v>
      </c>
      <c r="CV370" s="20">
        <v>977</v>
      </c>
      <c r="CW370" s="20">
        <v>922</v>
      </c>
      <c r="CX370" s="20">
        <v>784</v>
      </c>
      <c r="CY370" s="20">
        <v>0.46400000000000002</v>
      </c>
      <c r="CZ370" s="20">
        <v>81</v>
      </c>
      <c r="DA370" s="20">
        <v>268</v>
      </c>
      <c r="DB370" s="20">
        <v>0.30199999999999999</v>
      </c>
      <c r="DC370" s="20">
        <v>168</v>
      </c>
      <c r="DD370" s="20">
        <v>222</v>
      </c>
      <c r="DE370" s="20">
        <v>0.75700000000000001</v>
      </c>
      <c r="DF370" s="20">
        <v>132</v>
      </c>
      <c r="DG370" s="20">
        <v>10.153846153846153</v>
      </c>
      <c r="DH370" s="20">
        <v>481</v>
      </c>
      <c r="DI370" s="20">
        <v>37</v>
      </c>
      <c r="DJ370" s="20">
        <v>199</v>
      </c>
      <c r="DK370" s="20">
        <v>64</v>
      </c>
      <c r="DL370" s="20">
        <v>37</v>
      </c>
      <c r="DM370" s="20">
        <v>143</v>
      </c>
      <c r="DN370" s="20">
        <v>223</v>
      </c>
      <c r="DO370" s="20">
        <v>75.2</v>
      </c>
      <c r="DP370" s="20">
        <v>70.923000000000002</v>
      </c>
      <c r="DQ370" s="20">
        <v>4.2309999999999999</v>
      </c>
      <c r="DR370" s="20">
        <v>1.3919999999999999</v>
      </c>
      <c r="DS370" s="20">
        <v>11</v>
      </c>
      <c r="DT370" s="20">
        <v>0.44800000000000001</v>
      </c>
      <c r="DU370" s="20">
        <v>20.6</v>
      </c>
      <c r="DV370" s="20">
        <v>17.100000000000001</v>
      </c>
      <c r="DW370" s="20">
        <v>2.8</v>
      </c>
      <c r="DX370" s="20">
        <v>4.9230769230769234</v>
      </c>
      <c r="DY370" s="20">
        <v>17.2</v>
      </c>
      <c r="DZ370" s="20">
        <v>79</v>
      </c>
      <c r="EA370" s="20">
        <v>0.56000000000000005</v>
      </c>
      <c r="EB370" s="20">
        <v>-7</v>
      </c>
      <c r="EC370" s="66">
        <v>146</v>
      </c>
      <c r="ED370" s="66">
        <v>156</v>
      </c>
      <c r="EE370" s="66">
        <v>119</v>
      </c>
      <c r="EF370" s="66">
        <v>210</v>
      </c>
      <c r="EG370" s="66">
        <v>141</v>
      </c>
      <c r="EH370" s="66">
        <v>128.30000000000001</v>
      </c>
      <c r="EI370" s="66">
        <v>80</v>
      </c>
      <c r="EJ370" s="66">
        <v>114</v>
      </c>
      <c r="EK370" s="20">
        <v>10928.599999999999</v>
      </c>
      <c r="EL370" s="20">
        <v>11782</v>
      </c>
      <c r="EM370" s="20">
        <v>51.692307692307693</v>
      </c>
      <c r="EN370" s="20">
        <v>62.071428571428577</v>
      </c>
      <c r="EO370" s="20">
        <v>10.5223</v>
      </c>
      <c r="EP370" s="20">
        <v>154.53899999999999</v>
      </c>
      <c r="EQ370" s="21">
        <v>86</v>
      </c>
      <c r="ER370" s="21">
        <v>96</v>
      </c>
      <c r="ES370" s="61" t="s">
        <v>226</v>
      </c>
      <c r="ET370" s="61">
        <v>182</v>
      </c>
      <c r="EU370" s="61">
        <v>-10</v>
      </c>
    </row>
    <row r="371" spans="1:151" x14ac:dyDescent="0.45">
      <c r="A371" s="64">
        <v>44929</v>
      </c>
      <c r="B371" s="21" t="s">
        <v>272</v>
      </c>
      <c r="C371" s="21">
        <v>249</v>
      </c>
      <c r="D371" s="21" t="s">
        <v>306</v>
      </c>
      <c r="E371" s="21">
        <v>320</v>
      </c>
      <c r="F371" s="50" t="s">
        <v>558</v>
      </c>
      <c r="G371" t="s">
        <v>272</v>
      </c>
      <c r="H371" t="s">
        <v>306</v>
      </c>
      <c r="I371" t="s">
        <v>272</v>
      </c>
      <c r="J371" t="s">
        <v>306</v>
      </c>
      <c r="K371" t="s">
        <v>469</v>
      </c>
      <c r="L371" t="s">
        <v>1273</v>
      </c>
      <c r="M371" t="s">
        <v>685</v>
      </c>
      <c r="N371" t="s">
        <v>1273</v>
      </c>
      <c r="O371" t="s">
        <v>272</v>
      </c>
      <c r="P371" t="s">
        <v>306</v>
      </c>
      <c r="Q371" t="s">
        <v>469</v>
      </c>
      <c r="R371" t="s">
        <v>306</v>
      </c>
      <c r="S371" t="s">
        <v>182</v>
      </c>
      <c r="T371" t="s">
        <v>104</v>
      </c>
      <c r="U371">
        <v>13</v>
      </c>
      <c r="V371">
        <v>15</v>
      </c>
      <c r="W371" s="20">
        <v>0.230769230769231</v>
      </c>
      <c r="X371" s="20">
        <v>-11.85</v>
      </c>
      <c r="Y371" s="20">
        <v>97.7</v>
      </c>
      <c r="Z371" s="20">
        <v>109.5</v>
      </c>
      <c r="AA371" s="20">
        <v>68.8</v>
      </c>
      <c r="AB371" s="20">
        <v>-7.5999999999999998E-2</v>
      </c>
      <c r="AC371" s="20">
        <v>2.44</v>
      </c>
      <c r="AD371" s="20">
        <v>105.5</v>
      </c>
      <c r="AE371" s="20">
        <v>103</v>
      </c>
      <c r="AF371" s="20">
        <v>2.94</v>
      </c>
      <c r="AG371" s="20">
        <v>96.4</v>
      </c>
      <c r="AH371" s="20">
        <v>111.1</v>
      </c>
      <c r="AI371" s="20">
        <v>0.16420000000000001</v>
      </c>
      <c r="AJ371" s="20">
        <v>-7.6</v>
      </c>
      <c r="AK371" s="20">
        <v>-0.58461538461538454</v>
      </c>
      <c r="AL371" s="20">
        <v>955</v>
      </c>
      <c r="AM371" s="20">
        <v>-12.7</v>
      </c>
      <c r="AN371" s="20">
        <v>0.03</v>
      </c>
      <c r="AO371" s="20">
        <v>936</v>
      </c>
      <c r="AP371" s="20">
        <v>959</v>
      </c>
      <c r="AQ371" s="20">
        <v>747</v>
      </c>
      <c r="AR371" s="20">
        <v>0.42399999999999999</v>
      </c>
      <c r="AS371" s="20">
        <v>123</v>
      </c>
      <c r="AT371" s="20">
        <v>374</v>
      </c>
      <c r="AU371" s="20">
        <v>0.32900000000000001</v>
      </c>
      <c r="AV371" s="20">
        <v>179</v>
      </c>
      <c r="AW371" s="20">
        <v>250</v>
      </c>
      <c r="AX371" s="20">
        <v>0.71599999999999997</v>
      </c>
      <c r="AY371" s="20">
        <v>166</v>
      </c>
      <c r="AZ371" s="20">
        <v>12.76923076923077</v>
      </c>
      <c r="BA371" s="20">
        <v>513</v>
      </c>
      <c r="BB371" s="20">
        <v>39.46153846153846</v>
      </c>
      <c r="BC371" s="20">
        <v>189</v>
      </c>
      <c r="BD371" s="20">
        <v>65</v>
      </c>
      <c r="BE371" s="20">
        <v>41</v>
      </c>
      <c r="BF371" s="20">
        <v>211</v>
      </c>
      <c r="BG371" s="20">
        <v>230</v>
      </c>
      <c r="BH371" s="20">
        <v>72</v>
      </c>
      <c r="BI371" s="20">
        <v>73.769000000000005</v>
      </c>
      <c r="BJ371" s="20">
        <v>-1.7689999999999999</v>
      </c>
      <c r="BK371" s="20">
        <v>0.89600000000000002</v>
      </c>
      <c r="BL371" s="20">
        <v>16.231000000000002</v>
      </c>
      <c r="BM371" s="20">
        <v>0.308</v>
      </c>
      <c r="BN371" s="20">
        <v>28.8</v>
      </c>
      <c r="BO371" s="20">
        <v>19.2</v>
      </c>
      <c r="BP371" s="20">
        <v>3.2</v>
      </c>
      <c r="BQ371" s="20">
        <v>5</v>
      </c>
      <c r="BR371" s="20">
        <v>17.7</v>
      </c>
      <c r="BS371" s="20">
        <v>338</v>
      </c>
      <c r="BT371" s="20">
        <v>0.38900000000000001</v>
      </c>
      <c r="BU371" s="20">
        <v>2</v>
      </c>
      <c r="BV371" s="66">
        <v>329</v>
      </c>
      <c r="BW371" s="66">
        <v>346</v>
      </c>
      <c r="BX371" s="66">
        <v>329</v>
      </c>
      <c r="BY371" s="66">
        <v>266</v>
      </c>
      <c r="BZ371" s="66">
        <v>306</v>
      </c>
      <c r="CA371" s="66">
        <v>264.5</v>
      </c>
      <c r="CB371" s="66">
        <v>338</v>
      </c>
      <c r="CC371" s="66">
        <v>325</v>
      </c>
      <c r="CD371" s="20">
        <v>0.4</v>
      </c>
      <c r="CE371" s="20">
        <v>-9.17</v>
      </c>
      <c r="CF371" s="20">
        <v>99.2</v>
      </c>
      <c r="CG371" s="20">
        <v>108.4</v>
      </c>
      <c r="CH371" s="20">
        <v>68.3</v>
      </c>
      <c r="CI371" s="20">
        <v>-7.5999999999999998E-2</v>
      </c>
      <c r="CJ371" s="20">
        <v>1.6</v>
      </c>
      <c r="CK371" s="20">
        <v>104.6</v>
      </c>
      <c r="CL371" s="20">
        <v>103</v>
      </c>
      <c r="CM371" s="20">
        <v>2.19</v>
      </c>
      <c r="CN371" s="20">
        <v>99.4</v>
      </c>
      <c r="CO371" s="20">
        <v>108.5</v>
      </c>
      <c r="CP371" s="63">
        <v>0.26819999999999999</v>
      </c>
      <c r="CQ371" s="20">
        <v>-5.9</v>
      </c>
      <c r="CR371" s="20">
        <v>-0.39333333333333337</v>
      </c>
      <c r="CS371" s="20">
        <v>1030</v>
      </c>
      <c r="CT371" s="20">
        <v>-8.3800000000000008</v>
      </c>
      <c r="CU371" s="20">
        <v>-0.21</v>
      </c>
      <c r="CV371" s="20">
        <v>1056</v>
      </c>
      <c r="CW371" s="20">
        <v>1047</v>
      </c>
      <c r="CX371" s="20">
        <v>912</v>
      </c>
      <c r="CY371" s="20">
        <v>0.41899999999999998</v>
      </c>
      <c r="CZ371" s="20">
        <v>122</v>
      </c>
      <c r="DA371" s="20">
        <v>374</v>
      </c>
      <c r="DB371" s="20">
        <v>0.32600000000000001</v>
      </c>
      <c r="DC371" s="20">
        <v>170</v>
      </c>
      <c r="DD371" s="20">
        <v>264</v>
      </c>
      <c r="DE371" s="20">
        <v>0.64400000000000002</v>
      </c>
      <c r="DF371" s="20">
        <v>210</v>
      </c>
      <c r="DG371" s="20">
        <v>14</v>
      </c>
      <c r="DH371" s="20">
        <v>595</v>
      </c>
      <c r="DI371" s="20">
        <v>39.666666666666664</v>
      </c>
      <c r="DJ371" s="20">
        <v>202</v>
      </c>
      <c r="DK371" s="20">
        <v>80</v>
      </c>
      <c r="DL371" s="20">
        <v>59</v>
      </c>
      <c r="DM371" s="20">
        <v>197</v>
      </c>
      <c r="DN371" s="20">
        <v>287</v>
      </c>
      <c r="DO371" s="20">
        <v>70.400000000000006</v>
      </c>
      <c r="DP371" s="20">
        <v>69.8</v>
      </c>
      <c r="DQ371" s="20">
        <v>0.6</v>
      </c>
      <c r="DR371" s="20">
        <v>1.0249999999999999</v>
      </c>
      <c r="DS371" s="20">
        <v>13.132999999999999</v>
      </c>
      <c r="DT371" s="20">
        <v>0.40600000000000003</v>
      </c>
      <c r="DU371" s="20">
        <v>24.9</v>
      </c>
      <c r="DV371" s="20">
        <v>17.600000000000001</v>
      </c>
      <c r="DW371" s="20">
        <v>3.9</v>
      </c>
      <c r="DX371" s="20">
        <v>5.333333333333333</v>
      </c>
      <c r="DY371" s="20">
        <v>19.100000000000001</v>
      </c>
      <c r="DZ371" s="20">
        <v>264</v>
      </c>
      <c r="EA371" s="20">
        <v>0.45</v>
      </c>
      <c r="EB371" s="20">
        <v>10</v>
      </c>
      <c r="EC371" s="66">
        <v>282</v>
      </c>
      <c r="ED371" s="66">
        <v>310</v>
      </c>
      <c r="EE371" s="66">
        <v>286</v>
      </c>
      <c r="EF371" s="66">
        <v>254</v>
      </c>
      <c r="EG371" s="66">
        <v>284</v>
      </c>
      <c r="EH371" s="66">
        <v>236.5</v>
      </c>
      <c r="EI371" s="66">
        <v>265</v>
      </c>
      <c r="EJ371" s="66">
        <v>300</v>
      </c>
      <c r="EK371" s="20">
        <v>10590.68</v>
      </c>
      <c r="EL371" s="20">
        <v>10862.4</v>
      </c>
      <c r="EM371" s="20">
        <v>86.565333333333342</v>
      </c>
      <c r="EN371" s="20">
        <v>65.664999999999992</v>
      </c>
      <c r="EO371" s="20">
        <v>11.3988</v>
      </c>
      <c r="EP371" s="20">
        <v>205.49199999999999</v>
      </c>
      <c r="EQ371" s="21">
        <v>67</v>
      </c>
      <c r="ER371" s="21">
        <v>64</v>
      </c>
      <c r="ES371" s="61" t="s">
        <v>272</v>
      </c>
      <c r="ET371" s="61">
        <v>131</v>
      </c>
      <c r="EU371" s="61">
        <v>3</v>
      </c>
    </row>
    <row r="372" spans="1:151" x14ac:dyDescent="0.45">
      <c r="A372" s="64">
        <v>44929</v>
      </c>
      <c r="B372" s="21" t="s">
        <v>46</v>
      </c>
      <c r="C372" s="21">
        <v>259</v>
      </c>
      <c r="D372" s="21" t="s">
        <v>174</v>
      </c>
      <c r="E372" s="21">
        <v>93</v>
      </c>
      <c r="F372" s="50" t="s">
        <v>558</v>
      </c>
      <c r="G372" t="s">
        <v>46</v>
      </c>
      <c r="H372" t="s">
        <v>174</v>
      </c>
      <c r="I372" t="s">
        <v>46</v>
      </c>
      <c r="J372" t="s">
        <v>174</v>
      </c>
      <c r="K372" t="s">
        <v>408</v>
      </c>
      <c r="L372" t="s">
        <v>454</v>
      </c>
      <c r="M372" t="s">
        <v>595</v>
      </c>
      <c r="N372" t="s">
        <v>581</v>
      </c>
      <c r="O372" t="s">
        <v>46</v>
      </c>
      <c r="P372" t="s">
        <v>174</v>
      </c>
      <c r="Q372" t="s">
        <v>408</v>
      </c>
      <c r="R372" t="s">
        <v>454</v>
      </c>
      <c r="S372" t="s">
        <v>47</v>
      </c>
      <c r="T372" t="s">
        <v>47</v>
      </c>
      <c r="U372">
        <v>13</v>
      </c>
      <c r="V372">
        <v>13</v>
      </c>
      <c r="W372" s="20">
        <v>0.84615384615384603</v>
      </c>
      <c r="X372" s="20">
        <v>19.68</v>
      </c>
      <c r="Y372" s="20">
        <v>113.6</v>
      </c>
      <c r="Z372" s="20">
        <v>94</v>
      </c>
      <c r="AA372" s="20">
        <v>68.5</v>
      </c>
      <c r="AB372" s="20">
        <v>6.9000000000000006E-2</v>
      </c>
      <c r="AC372" s="20">
        <v>9.39</v>
      </c>
      <c r="AD372" s="20">
        <v>108.9</v>
      </c>
      <c r="AE372" s="20">
        <v>99.5</v>
      </c>
      <c r="AF372" s="20">
        <v>9.39</v>
      </c>
      <c r="AG372" s="20">
        <v>112.3</v>
      </c>
      <c r="AH372" s="20">
        <v>94.2</v>
      </c>
      <c r="AI372" s="20">
        <v>0.8821</v>
      </c>
      <c r="AJ372" s="20">
        <v>2.2999999999999998</v>
      </c>
      <c r="AK372" s="20">
        <v>0.17692307692307691</v>
      </c>
      <c r="AL372" s="20">
        <v>1383</v>
      </c>
      <c r="AM372" s="20">
        <v>16.850000000000001</v>
      </c>
      <c r="AN372" s="20">
        <v>9.0299999999999994</v>
      </c>
      <c r="AO372" s="20">
        <v>1010</v>
      </c>
      <c r="AP372" s="20">
        <v>870</v>
      </c>
      <c r="AQ372" s="20">
        <v>785</v>
      </c>
      <c r="AR372" s="20">
        <v>0.443</v>
      </c>
      <c r="AS372" s="20">
        <v>98</v>
      </c>
      <c r="AT372" s="20">
        <v>294</v>
      </c>
      <c r="AU372" s="20">
        <v>0.33300000000000002</v>
      </c>
      <c r="AV372" s="20">
        <v>216</v>
      </c>
      <c r="AW372" s="20">
        <v>293</v>
      </c>
      <c r="AX372" s="20">
        <v>0.73699999999999999</v>
      </c>
      <c r="AY372" s="20">
        <v>146</v>
      </c>
      <c r="AZ372" s="20">
        <v>11.23076923076923</v>
      </c>
      <c r="BA372" s="20">
        <v>495</v>
      </c>
      <c r="BB372" s="20">
        <v>38.07692307692308</v>
      </c>
      <c r="BC372" s="20">
        <v>182</v>
      </c>
      <c r="BD372" s="20">
        <v>105</v>
      </c>
      <c r="BE372" s="20">
        <v>44</v>
      </c>
      <c r="BF372" s="20">
        <v>141</v>
      </c>
      <c r="BG372" s="20">
        <v>225</v>
      </c>
      <c r="BH372" s="20">
        <v>77.7</v>
      </c>
      <c r="BI372" s="20">
        <v>66.923000000000002</v>
      </c>
      <c r="BJ372" s="20">
        <v>10.769</v>
      </c>
      <c r="BK372" s="20">
        <v>1.2909999999999999</v>
      </c>
      <c r="BL372" s="20">
        <v>10.846</v>
      </c>
      <c r="BM372" s="20">
        <v>0.745</v>
      </c>
      <c r="BN372" s="20">
        <v>22.6</v>
      </c>
      <c r="BO372" s="20">
        <v>22.5</v>
      </c>
      <c r="BP372" s="20">
        <v>3.4</v>
      </c>
      <c r="BQ372" s="20">
        <v>8.0769230769230766</v>
      </c>
      <c r="BR372" s="20">
        <v>17.3</v>
      </c>
      <c r="BS372" s="20">
        <v>3</v>
      </c>
      <c r="BT372" s="20">
        <v>0.67400000000000004</v>
      </c>
      <c r="BU372" s="20">
        <v>0</v>
      </c>
      <c r="BV372" s="66">
        <v>23</v>
      </c>
      <c r="BW372" s="66">
        <v>10</v>
      </c>
      <c r="BX372" s="66">
        <v>11</v>
      </c>
      <c r="BY372" s="66">
        <v>49</v>
      </c>
      <c r="BZ372" s="66">
        <v>24</v>
      </c>
      <c r="CA372" s="66">
        <v>18.3</v>
      </c>
      <c r="CB372" s="66">
        <v>3</v>
      </c>
      <c r="CC372" s="66">
        <v>4</v>
      </c>
      <c r="CD372" s="20">
        <v>0.53846153846153799</v>
      </c>
      <c r="CE372" s="20">
        <v>-1.68</v>
      </c>
      <c r="CF372" s="20">
        <v>102</v>
      </c>
      <c r="CG372" s="20">
        <v>103.7</v>
      </c>
      <c r="CH372" s="20">
        <v>68.099999999999994</v>
      </c>
      <c r="CI372" s="20">
        <v>0.03</v>
      </c>
      <c r="CJ372" s="20">
        <v>-2.65</v>
      </c>
      <c r="CK372" s="20">
        <v>102.6</v>
      </c>
      <c r="CL372" s="20">
        <v>105.3</v>
      </c>
      <c r="CM372" s="20">
        <v>-2.65</v>
      </c>
      <c r="CN372" s="20">
        <v>102.2</v>
      </c>
      <c r="CO372" s="20">
        <v>104.7</v>
      </c>
      <c r="CP372" s="63">
        <v>0.43190000000000001</v>
      </c>
      <c r="CQ372" s="20">
        <v>-3.3</v>
      </c>
      <c r="CR372" s="20">
        <v>-0.25384615384615383</v>
      </c>
      <c r="CS372" s="20">
        <v>1138</v>
      </c>
      <c r="CT372" s="20">
        <v>-2.81</v>
      </c>
      <c r="CU372" s="20">
        <v>-1.06</v>
      </c>
      <c r="CV372" s="20">
        <v>928</v>
      </c>
      <c r="CW372" s="20">
        <v>938</v>
      </c>
      <c r="CX372" s="20">
        <v>706</v>
      </c>
      <c r="CY372" s="20">
        <v>0.48299999999999998</v>
      </c>
      <c r="CZ372" s="20">
        <v>82</v>
      </c>
      <c r="DA372" s="20">
        <v>248</v>
      </c>
      <c r="DB372" s="20">
        <v>0.33100000000000002</v>
      </c>
      <c r="DC372" s="20">
        <v>164</v>
      </c>
      <c r="DD372" s="20">
        <v>247</v>
      </c>
      <c r="DE372" s="20">
        <v>0.66400000000000003</v>
      </c>
      <c r="DF372" s="20">
        <v>112</v>
      </c>
      <c r="DG372" s="20">
        <v>8.615384615384615</v>
      </c>
      <c r="DH372" s="20">
        <v>450</v>
      </c>
      <c r="DI372" s="20">
        <v>34.615384615384613</v>
      </c>
      <c r="DJ372" s="20">
        <v>170</v>
      </c>
      <c r="DK372" s="20">
        <v>88</v>
      </c>
      <c r="DL372" s="20">
        <v>36</v>
      </c>
      <c r="DM372" s="20">
        <v>192</v>
      </c>
      <c r="DN372" s="20">
        <v>194</v>
      </c>
      <c r="DO372" s="20">
        <v>71.400000000000006</v>
      </c>
      <c r="DP372" s="20">
        <v>72.153999999999996</v>
      </c>
      <c r="DQ372" s="20">
        <v>-0.76900000000000002</v>
      </c>
      <c r="DR372" s="20">
        <v>0.88500000000000001</v>
      </c>
      <c r="DS372" s="20">
        <v>14.769</v>
      </c>
      <c r="DT372" s="20">
        <v>0.45800000000000002</v>
      </c>
      <c r="DU372" s="20">
        <v>19.100000000000001</v>
      </c>
      <c r="DV372" s="20">
        <v>19</v>
      </c>
      <c r="DW372" s="20">
        <v>2.8</v>
      </c>
      <c r="DX372" s="20">
        <v>6.7692307692307692</v>
      </c>
      <c r="DY372" s="20">
        <v>14.9</v>
      </c>
      <c r="DZ372" s="20">
        <v>202</v>
      </c>
      <c r="EA372" s="20">
        <v>0.48099999999999998</v>
      </c>
      <c r="EB372" s="20">
        <v>7</v>
      </c>
      <c r="EC372" s="66">
        <v>219</v>
      </c>
      <c r="ED372" s="66">
        <v>187</v>
      </c>
      <c r="EE372" s="66">
        <v>208</v>
      </c>
      <c r="EF372" s="66">
        <v>225</v>
      </c>
      <c r="EG372" s="66">
        <v>184</v>
      </c>
      <c r="EH372" s="66">
        <v>163.69999999999999</v>
      </c>
      <c r="EI372" s="66">
        <v>205</v>
      </c>
      <c r="EJ372" s="66">
        <v>230</v>
      </c>
      <c r="EK372" s="20">
        <v>11780.32</v>
      </c>
      <c r="EL372" s="20">
        <v>9588</v>
      </c>
      <c r="EM372" s="20">
        <v>73.419076923076929</v>
      </c>
      <c r="EN372" s="20">
        <v>119.28807692307691</v>
      </c>
      <c r="EO372" s="20">
        <v>11.487200000000001</v>
      </c>
      <c r="EP372" s="20">
        <v>142.97800000000001</v>
      </c>
      <c r="EQ372" s="21">
        <v>74</v>
      </c>
      <c r="ER372" s="21">
        <v>47</v>
      </c>
      <c r="ES372" s="61" t="s">
        <v>46</v>
      </c>
      <c r="ET372" s="61">
        <v>121</v>
      </c>
      <c r="EU372" s="61">
        <v>27</v>
      </c>
    </row>
    <row r="373" spans="1:151" x14ac:dyDescent="0.45">
      <c r="A373" s="64">
        <v>44929</v>
      </c>
      <c r="B373" s="21" t="s">
        <v>283</v>
      </c>
      <c r="C373" s="21">
        <v>355</v>
      </c>
      <c r="D373" s="21" t="s">
        <v>176</v>
      </c>
      <c r="E373" s="21">
        <v>148</v>
      </c>
      <c r="F373" s="50" t="s">
        <v>558</v>
      </c>
      <c r="G373" t="s">
        <v>283</v>
      </c>
      <c r="H373" t="s">
        <v>176</v>
      </c>
      <c r="I373" t="s">
        <v>283</v>
      </c>
      <c r="J373" t="s">
        <v>176</v>
      </c>
      <c r="K373" t="s">
        <v>283</v>
      </c>
      <c r="L373" t="s">
        <v>176</v>
      </c>
      <c r="M373" t="s">
        <v>283</v>
      </c>
      <c r="N373" t="s">
        <v>176</v>
      </c>
      <c r="O373" t="s">
        <v>283</v>
      </c>
      <c r="P373" t="s">
        <v>176</v>
      </c>
      <c r="Q373" t="s">
        <v>283</v>
      </c>
      <c r="R373" t="s">
        <v>176</v>
      </c>
      <c r="S373" t="s">
        <v>177</v>
      </c>
      <c r="T373" t="s">
        <v>177</v>
      </c>
      <c r="U373">
        <v>15</v>
      </c>
      <c r="V373">
        <v>15</v>
      </c>
      <c r="W373" s="20">
        <v>0.6</v>
      </c>
      <c r="X373" s="20">
        <v>1.19</v>
      </c>
      <c r="Y373" s="20">
        <v>106.6</v>
      </c>
      <c r="Z373" s="20">
        <v>105.4</v>
      </c>
      <c r="AA373" s="20">
        <v>68.5</v>
      </c>
      <c r="AB373" s="20">
        <v>-3.9E-2</v>
      </c>
      <c r="AC373" s="20">
        <v>-0.26</v>
      </c>
      <c r="AD373" s="20">
        <v>105.3</v>
      </c>
      <c r="AE373" s="20">
        <v>105.5</v>
      </c>
      <c r="AF373" s="20">
        <v>-0.26</v>
      </c>
      <c r="AG373" s="20">
        <v>106.6</v>
      </c>
      <c r="AH373" s="20">
        <v>104.6</v>
      </c>
      <c r="AI373" s="20">
        <v>0.55649999999999999</v>
      </c>
      <c r="AJ373" s="20">
        <v>-3</v>
      </c>
      <c r="AK373" s="20">
        <v>-0.2</v>
      </c>
      <c r="AL373" s="20">
        <v>1192</v>
      </c>
      <c r="AM373" s="20">
        <v>0.49</v>
      </c>
      <c r="AN373" s="20">
        <v>-1.18</v>
      </c>
      <c r="AO373" s="20">
        <v>1184</v>
      </c>
      <c r="AP373" s="20">
        <v>1018</v>
      </c>
      <c r="AQ373" s="20">
        <v>855</v>
      </c>
      <c r="AR373" s="20">
        <v>0.45700000000000002</v>
      </c>
      <c r="AS373" s="20">
        <v>117</v>
      </c>
      <c r="AT373" s="20">
        <v>328</v>
      </c>
      <c r="AU373" s="20">
        <v>0.35699999999999998</v>
      </c>
      <c r="AV373" s="20">
        <v>285</v>
      </c>
      <c r="AW373" s="20">
        <v>395</v>
      </c>
      <c r="AX373" s="20">
        <v>0.72199999999999998</v>
      </c>
      <c r="AY373" s="20">
        <v>184</v>
      </c>
      <c r="AZ373" s="20">
        <v>12.266666666666667</v>
      </c>
      <c r="BA373" s="20">
        <v>565</v>
      </c>
      <c r="BB373" s="20">
        <v>37.666666666666664</v>
      </c>
      <c r="BC373" s="20">
        <v>189</v>
      </c>
      <c r="BD373" s="20">
        <v>101</v>
      </c>
      <c r="BE373" s="20">
        <v>40</v>
      </c>
      <c r="BF373" s="20">
        <v>192</v>
      </c>
      <c r="BG373" s="20">
        <v>246</v>
      </c>
      <c r="BH373" s="20">
        <v>78.900000000000006</v>
      </c>
      <c r="BI373" s="20">
        <v>67.867000000000004</v>
      </c>
      <c r="BJ373" s="20">
        <v>11.067</v>
      </c>
      <c r="BK373" s="20">
        <v>0.98399999999999999</v>
      </c>
      <c r="BL373" s="20">
        <v>12.8</v>
      </c>
      <c r="BM373" s="20">
        <v>0.52600000000000002</v>
      </c>
      <c r="BN373" s="20">
        <v>21.9</v>
      </c>
      <c r="BO373" s="20">
        <v>26.3</v>
      </c>
      <c r="BP373" s="20">
        <v>2.7</v>
      </c>
      <c r="BQ373" s="20">
        <v>6.7333333333333334</v>
      </c>
      <c r="BR373" s="20">
        <v>16.399999999999999</v>
      </c>
      <c r="BS373" s="20">
        <v>156</v>
      </c>
      <c r="BT373" s="20">
        <v>0.50800000000000001</v>
      </c>
      <c r="BU373" s="20">
        <v>0</v>
      </c>
      <c r="BV373" s="66">
        <v>177</v>
      </c>
      <c r="BW373" s="66">
        <v>214</v>
      </c>
      <c r="BX373" s="66">
        <v>160</v>
      </c>
      <c r="BY373" s="66">
        <v>122</v>
      </c>
      <c r="BZ373" s="66">
        <v>146</v>
      </c>
      <c r="CA373" s="66">
        <v>134.80000000000001</v>
      </c>
      <c r="CB373" s="66">
        <v>160</v>
      </c>
      <c r="CC373" s="66">
        <v>186</v>
      </c>
      <c r="CD373" s="20">
        <v>0.8</v>
      </c>
      <c r="CE373" s="20">
        <v>1.18</v>
      </c>
      <c r="CF373" s="20">
        <v>102.3</v>
      </c>
      <c r="CG373" s="20">
        <v>101.2</v>
      </c>
      <c r="CH373" s="20">
        <v>68.900000000000006</v>
      </c>
      <c r="CI373" s="20">
        <v>1.0999999999999999E-2</v>
      </c>
      <c r="CJ373" s="20">
        <v>-9.35</v>
      </c>
      <c r="CK373" s="20">
        <v>99</v>
      </c>
      <c r="CL373" s="20">
        <v>108.4</v>
      </c>
      <c r="CM373" s="20">
        <v>-9.35</v>
      </c>
      <c r="CN373" s="20">
        <v>101.5</v>
      </c>
      <c r="CO373" s="20">
        <v>100.3</v>
      </c>
      <c r="CP373" s="63">
        <v>0.53380000000000005</v>
      </c>
      <c r="CQ373" s="20">
        <v>-1.6</v>
      </c>
      <c r="CR373" s="20">
        <v>-0.10666666666666667</v>
      </c>
      <c r="CS373" s="20">
        <v>1220</v>
      </c>
      <c r="CT373" s="20">
        <v>0.6</v>
      </c>
      <c r="CU373" s="20">
        <v>-8.15</v>
      </c>
      <c r="CV373" s="20">
        <v>1177</v>
      </c>
      <c r="CW373" s="20">
        <v>940</v>
      </c>
      <c r="CX373" s="20">
        <v>910</v>
      </c>
      <c r="CY373" s="20">
        <v>0.46899999999999997</v>
      </c>
      <c r="CZ373" s="20">
        <v>88</v>
      </c>
      <c r="DA373" s="20">
        <v>273</v>
      </c>
      <c r="DB373" s="20">
        <v>0.32200000000000001</v>
      </c>
      <c r="DC373" s="20">
        <v>235</v>
      </c>
      <c r="DD373" s="20">
        <v>355</v>
      </c>
      <c r="DE373" s="20">
        <v>0.66200000000000003</v>
      </c>
      <c r="DF373" s="20">
        <v>215</v>
      </c>
      <c r="DG373" s="20">
        <v>14.333333333333334</v>
      </c>
      <c r="DH373" s="20">
        <v>622</v>
      </c>
      <c r="DI373" s="20">
        <v>41.466666666666669</v>
      </c>
      <c r="DJ373" s="20">
        <v>203</v>
      </c>
      <c r="DK373" s="20">
        <v>118</v>
      </c>
      <c r="DL373" s="20">
        <v>44</v>
      </c>
      <c r="DM373" s="20">
        <v>191</v>
      </c>
      <c r="DN373" s="20">
        <v>257</v>
      </c>
      <c r="DO373" s="20">
        <v>78.5</v>
      </c>
      <c r="DP373" s="20">
        <v>62.667000000000002</v>
      </c>
      <c r="DQ373" s="20">
        <v>15.8</v>
      </c>
      <c r="DR373" s="20">
        <v>1.0629999999999999</v>
      </c>
      <c r="DS373" s="20">
        <v>12.733000000000001</v>
      </c>
      <c r="DT373" s="20">
        <v>0.61799999999999999</v>
      </c>
      <c r="DU373" s="20">
        <v>18.2</v>
      </c>
      <c r="DV373" s="20">
        <v>23.7</v>
      </c>
      <c r="DW373" s="20">
        <v>2.9</v>
      </c>
      <c r="DX373" s="20">
        <v>7.8666666666666663</v>
      </c>
      <c r="DY373" s="20">
        <v>17.100000000000001</v>
      </c>
      <c r="DZ373" s="20">
        <v>144</v>
      </c>
      <c r="EA373" s="20">
        <v>0.51700000000000002</v>
      </c>
      <c r="EB373" s="20">
        <v>1</v>
      </c>
      <c r="EC373" s="66">
        <v>105</v>
      </c>
      <c r="ED373" s="66">
        <v>147</v>
      </c>
      <c r="EE373" s="66">
        <v>104</v>
      </c>
      <c r="EF373" s="66">
        <v>134</v>
      </c>
      <c r="EG373" s="66">
        <v>148</v>
      </c>
      <c r="EH373" s="66">
        <v>113</v>
      </c>
      <c r="EI373" s="66">
        <v>144</v>
      </c>
      <c r="EJ373" s="66">
        <v>111</v>
      </c>
      <c r="EK373" s="20">
        <v>10787.92</v>
      </c>
      <c r="EL373" s="20">
        <v>10782.42</v>
      </c>
      <c r="EM373" s="20">
        <v>100.69333333333333</v>
      </c>
      <c r="EN373" s="20">
        <v>85.735533333333336</v>
      </c>
      <c r="EO373" s="20">
        <v>10.8568</v>
      </c>
      <c r="EP373" s="20">
        <v>185.554</v>
      </c>
      <c r="EQ373" s="21">
        <v>68</v>
      </c>
      <c r="ER373" s="21">
        <v>60</v>
      </c>
      <c r="ES373" s="61" t="s">
        <v>283</v>
      </c>
      <c r="ET373" s="61">
        <v>128</v>
      </c>
      <c r="EU373" s="61">
        <v>8</v>
      </c>
    </row>
    <row r="374" spans="1:151" x14ac:dyDescent="0.45">
      <c r="A374" s="64">
        <v>44930</v>
      </c>
      <c r="B374" s="21" t="s">
        <v>63</v>
      </c>
      <c r="C374" s="21">
        <v>172</v>
      </c>
      <c r="D374" s="21" t="s">
        <v>62</v>
      </c>
      <c r="E374" s="21">
        <v>229</v>
      </c>
      <c r="F374" s="50" t="s">
        <v>558</v>
      </c>
      <c r="G374" t="s">
        <v>63</v>
      </c>
      <c r="H374" t="s">
        <v>62</v>
      </c>
      <c r="I374" t="s">
        <v>63</v>
      </c>
      <c r="J374" t="s">
        <v>62</v>
      </c>
      <c r="K374" t="s">
        <v>411</v>
      </c>
      <c r="L374" t="s">
        <v>419</v>
      </c>
      <c r="M374" t="s">
        <v>594</v>
      </c>
      <c r="N374" t="s">
        <v>1261</v>
      </c>
      <c r="O374" t="s">
        <v>63</v>
      </c>
      <c r="P374" t="s">
        <v>62</v>
      </c>
      <c r="Q374" t="s">
        <v>411</v>
      </c>
      <c r="R374" t="s">
        <v>419</v>
      </c>
      <c r="S374" t="s">
        <v>24</v>
      </c>
      <c r="T374" t="s">
        <v>24</v>
      </c>
      <c r="U374">
        <v>13</v>
      </c>
      <c r="V374">
        <v>13</v>
      </c>
      <c r="W374" s="20">
        <v>0.61538461538461497</v>
      </c>
      <c r="X374" s="20">
        <v>21.02</v>
      </c>
      <c r="Y374" s="20">
        <v>113.7</v>
      </c>
      <c r="Z374" s="20">
        <v>92.7</v>
      </c>
      <c r="AA374" s="20">
        <v>66.8</v>
      </c>
      <c r="AB374" s="20">
        <v>-0.13400000000000001</v>
      </c>
      <c r="AC374" s="20">
        <v>5.37</v>
      </c>
      <c r="AD374" s="20">
        <v>109.1</v>
      </c>
      <c r="AE374" s="20">
        <v>103.7</v>
      </c>
      <c r="AF374" s="20">
        <v>2.2999999999999998</v>
      </c>
      <c r="AG374" s="20">
        <v>114.6</v>
      </c>
      <c r="AH374" s="20">
        <v>92.4</v>
      </c>
      <c r="AI374" s="20">
        <v>0.92259999999999998</v>
      </c>
      <c r="AJ374" s="20">
        <v>-0.4</v>
      </c>
      <c r="AK374" s="20">
        <v>-3.0769230769230771E-2</v>
      </c>
      <c r="AL374" s="20">
        <v>1347</v>
      </c>
      <c r="AM374" s="20">
        <v>19.989999999999998</v>
      </c>
      <c r="AN374" s="20">
        <v>7.29</v>
      </c>
      <c r="AO374" s="20">
        <v>1004</v>
      </c>
      <c r="AP374" s="20">
        <v>839</v>
      </c>
      <c r="AQ374" s="20">
        <v>772</v>
      </c>
      <c r="AR374" s="20">
        <v>0.47799999999999998</v>
      </c>
      <c r="AS374" s="20">
        <v>84</v>
      </c>
      <c r="AT374" s="20">
        <v>247</v>
      </c>
      <c r="AU374" s="20">
        <v>0.34</v>
      </c>
      <c r="AV374" s="20">
        <v>182</v>
      </c>
      <c r="AW374" s="20">
        <v>261</v>
      </c>
      <c r="AX374" s="20">
        <v>0.69699999999999995</v>
      </c>
      <c r="AY374" s="20">
        <v>141</v>
      </c>
      <c r="AZ374" s="20">
        <v>10.846153846153847</v>
      </c>
      <c r="BA374" s="20">
        <v>485</v>
      </c>
      <c r="BB374" s="20">
        <v>37.307692307692307</v>
      </c>
      <c r="BC374" s="20">
        <v>238</v>
      </c>
      <c r="BD374" s="20">
        <v>94</v>
      </c>
      <c r="BE374" s="20">
        <v>64</v>
      </c>
      <c r="BF374" s="20">
        <v>142</v>
      </c>
      <c r="BG374" s="20">
        <v>212</v>
      </c>
      <c r="BH374" s="20">
        <v>77.2</v>
      </c>
      <c r="BI374" s="20">
        <v>64.537999999999997</v>
      </c>
      <c r="BJ374" s="20">
        <v>12.692</v>
      </c>
      <c r="BK374" s="20">
        <v>1.6759999999999999</v>
      </c>
      <c r="BL374" s="20">
        <v>10.923</v>
      </c>
      <c r="BM374" s="20">
        <v>0.66200000000000003</v>
      </c>
      <c r="BN374" s="20">
        <v>19</v>
      </c>
      <c r="BO374" s="20">
        <v>20.100000000000001</v>
      </c>
      <c r="BP374" s="20">
        <v>4.9000000000000004</v>
      </c>
      <c r="BQ374" s="20">
        <v>7.2307692307692308</v>
      </c>
      <c r="BR374" s="20">
        <v>16.3</v>
      </c>
      <c r="BS374" s="20">
        <v>84</v>
      </c>
      <c r="BT374" s="20">
        <v>0.55700000000000005</v>
      </c>
      <c r="BU374" s="20">
        <v>-1</v>
      </c>
      <c r="BV374" s="66">
        <v>28</v>
      </c>
      <c r="BW374" s="66">
        <v>25</v>
      </c>
      <c r="BX374" s="66">
        <v>76</v>
      </c>
      <c r="BY374" s="66">
        <v>23</v>
      </c>
      <c r="BZ374" s="66">
        <v>20</v>
      </c>
      <c r="CA374" s="66">
        <v>32.700000000000003</v>
      </c>
      <c r="CB374" s="66">
        <v>85</v>
      </c>
      <c r="CC374" s="66">
        <v>34</v>
      </c>
      <c r="CD374" s="20">
        <v>0.53846153846153799</v>
      </c>
      <c r="CE374" s="20">
        <v>5.53</v>
      </c>
      <c r="CF374" s="20">
        <v>107.4</v>
      </c>
      <c r="CG374" s="20">
        <v>101.9</v>
      </c>
      <c r="CH374" s="20">
        <v>72.099999999999994</v>
      </c>
      <c r="CI374" s="20">
        <v>-0.11700000000000001</v>
      </c>
      <c r="CJ374" s="20">
        <v>-2.98</v>
      </c>
      <c r="CK374" s="20">
        <v>102.5</v>
      </c>
      <c r="CL374" s="20">
        <v>105.5</v>
      </c>
      <c r="CM374" s="20">
        <v>-6.59</v>
      </c>
      <c r="CN374" s="20">
        <v>107.5</v>
      </c>
      <c r="CO374" s="20">
        <v>100.6</v>
      </c>
      <c r="CP374" s="63">
        <v>0.68369999999999997</v>
      </c>
      <c r="CQ374" s="20">
        <v>-3.3</v>
      </c>
      <c r="CR374" s="20">
        <v>-0.25384615384615383</v>
      </c>
      <c r="CS374" s="20">
        <v>1223</v>
      </c>
      <c r="CT374" s="20">
        <v>7.05</v>
      </c>
      <c r="CU374" s="20">
        <v>-0.1</v>
      </c>
      <c r="CV374" s="20">
        <v>1007</v>
      </c>
      <c r="CW374" s="20">
        <v>914</v>
      </c>
      <c r="CX374" s="20">
        <v>793</v>
      </c>
      <c r="CY374" s="20">
        <v>0.439</v>
      </c>
      <c r="CZ374" s="20">
        <v>105</v>
      </c>
      <c r="DA374" s="20">
        <v>328</v>
      </c>
      <c r="DB374" s="20">
        <v>0.32</v>
      </c>
      <c r="DC374" s="20">
        <v>206</v>
      </c>
      <c r="DD374" s="20">
        <v>282</v>
      </c>
      <c r="DE374" s="20">
        <v>0.73</v>
      </c>
      <c r="DF374" s="20">
        <v>138</v>
      </c>
      <c r="DG374" s="20">
        <v>10.615384615384615</v>
      </c>
      <c r="DH374" s="20">
        <v>433</v>
      </c>
      <c r="DI374" s="20">
        <v>33.307692307692307</v>
      </c>
      <c r="DJ374" s="20">
        <v>152</v>
      </c>
      <c r="DK374" s="20">
        <v>121</v>
      </c>
      <c r="DL374" s="20">
        <v>38</v>
      </c>
      <c r="DM374" s="20">
        <v>148</v>
      </c>
      <c r="DN374" s="20">
        <v>230</v>
      </c>
      <c r="DO374" s="20">
        <v>77.5</v>
      </c>
      <c r="DP374" s="20">
        <v>70.308000000000007</v>
      </c>
      <c r="DQ374" s="20">
        <v>7.1539999999999999</v>
      </c>
      <c r="DR374" s="20">
        <v>1.0269999999999999</v>
      </c>
      <c r="DS374" s="20">
        <v>11.385</v>
      </c>
      <c r="DT374" s="20">
        <v>0.81799999999999995</v>
      </c>
      <c r="DU374" s="20">
        <v>25.2</v>
      </c>
      <c r="DV374" s="20">
        <v>21.7</v>
      </c>
      <c r="DW374" s="20">
        <v>2.9</v>
      </c>
      <c r="DX374" s="20">
        <v>9.3076923076923084</v>
      </c>
      <c r="DY374" s="20">
        <v>17.7</v>
      </c>
      <c r="DZ374" s="20">
        <v>247</v>
      </c>
      <c r="EA374" s="20">
        <v>0.46200000000000002</v>
      </c>
      <c r="EB374" s="20">
        <v>-9</v>
      </c>
      <c r="EC374" s="66">
        <v>124</v>
      </c>
      <c r="ED374" s="66">
        <v>114</v>
      </c>
      <c r="EE374" s="66">
        <v>178</v>
      </c>
      <c r="EF374" s="66">
        <v>104</v>
      </c>
      <c r="EG374" s="66">
        <v>108</v>
      </c>
      <c r="EH374" s="66">
        <v>113.3</v>
      </c>
      <c r="EI374" s="66">
        <v>247</v>
      </c>
      <c r="EJ374" s="66">
        <v>190</v>
      </c>
      <c r="EK374" s="20">
        <v>11586.03</v>
      </c>
      <c r="EL374" s="20">
        <v>9955.9800000000014</v>
      </c>
      <c r="EM374" s="20">
        <v>101.66792307692309</v>
      </c>
      <c r="EN374" s="20">
        <v>82.322307692307689</v>
      </c>
      <c r="EO374" s="20">
        <v>11.899000000000001</v>
      </c>
      <c r="EP374" s="20">
        <v>160.31</v>
      </c>
      <c r="EQ374" s="21">
        <v>92</v>
      </c>
      <c r="ER374" s="21">
        <v>61</v>
      </c>
      <c r="ES374" s="61" t="s">
        <v>63</v>
      </c>
      <c r="ET374" s="61">
        <v>153</v>
      </c>
      <c r="EU374" s="61">
        <v>31</v>
      </c>
    </row>
    <row r="375" spans="1:151" x14ac:dyDescent="0.45">
      <c r="A375" s="64">
        <v>44930</v>
      </c>
      <c r="B375" s="21" t="s">
        <v>198</v>
      </c>
      <c r="C375" s="21">
        <v>273</v>
      </c>
      <c r="D375" s="21" t="s">
        <v>168</v>
      </c>
      <c r="E375" s="21">
        <v>292</v>
      </c>
      <c r="F375" s="50" t="s">
        <v>558</v>
      </c>
      <c r="G375" t="s">
        <v>198</v>
      </c>
      <c r="H375" t="s">
        <v>168</v>
      </c>
      <c r="I375" t="s">
        <v>198</v>
      </c>
      <c r="J375" t="s">
        <v>168</v>
      </c>
      <c r="K375" t="s">
        <v>198</v>
      </c>
      <c r="L375" t="s">
        <v>168</v>
      </c>
      <c r="M375" t="s">
        <v>611</v>
      </c>
      <c r="N375" t="s">
        <v>168</v>
      </c>
      <c r="O375" t="s">
        <v>198</v>
      </c>
      <c r="P375" t="s">
        <v>168</v>
      </c>
      <c r="Q375" t="s">
        <v>198</v>
      </c>
      <c r="R375" t="s">
        <v>168</v>
      </c>
      <c r="S375" t="s">
        <v>13</v>
      </c>
      <c r="T375" t="s">
        <v>13</v>
      </c>
      <c r="U375">
        <v>11</v>
      </c>
      <c r="V375">
        <v>13</v>
      </c>
      <c r="W375" s="20">
        <v>0.63636363636363602</v>
      </c>
      <c r="X375" s="20">
        <v>1.59</v>
      </c>
      <c r="Y375" s="20">
        <v>103.3</v>
      </c>
      <c r="Z375" s="20">
        <v>101.7</v>
      </c>
      <c r="AA375" s="20">
        <v>70.400000000000006</v>
      </c>
      <c r="AB375" s="20">
        <v>-7.0000000000000001E-3</v>
      </c>
      <c r="AC375" s="20">
        <v>-6.64</v>
      </c>
      <c r="AD375" s="20">
        <v>101.3</v>
      </c>
      <c r="AE375" s="20">
        <v>107.9</v>
      </c>
      <c r="AF375" s="20">
        <v>-6.64</v>
      </c>
      <c r="AG375" s="20">
        <v>103.5</v>
      </c>
      <c r="AH375" s="20">
        <v>102.6</v>
      </c>
      <c r="AI375" s="20">
        <v>0.52410000000000001</v>
      </c>
      <c r="AJ375" s="20">
        <v>-2.2000000000000002</v>
      </c>
      <c r="AK375" s="20">
        <v>-0.2</v>
      </c>
      <c r="AL375" s="20">
        <v>1191</v>
      </c>
      <c r="AM375" s="20">
        <v>3.3</v>
      </c>
      <c r="AN375" s="20">
        <v>-3.43</v>
      </c>
      <c r="AO375" s="20">
        <v>842</v>
      </c>
      <c r="AP375" s="20">
        <v>768</v>
      </c>
      <c r="AQ375" s="20">
        <v>662</v>
      </c>
      <c r="AR375" s="20">
        <v>0.42599999999999999</v>
      </c>
      <c r="AS375" s="20">
        <v>82</v>
      </c>
      <c r="AT375" s="20">
        <v>253</v>
      </c>
      <c r="AU375" s="20">
        <v>0.32400000000000001</v>
      </c>
      <c r="AV375" s="20">
        <v>196</v>
      </c>
      <c r="AW375" s="20">
        <v>266</v>
      </c>
      <c r="AX375" s="20">
        <v>0.73699999999999999</v>
      </c>
      <c r="AY375" s="20">
        <v>125</v>
      </c>
      <c r="AZ375" s="20">
        <v>11.363636363636363</v>
      </c>
      <c r="BA375" s="20">
        <v>408</v>
      </c>
      <c r="BB375" s="20">
        <v>37.090909090909093</v>
      </c>
      <c r="BC375" s="20">
        <v>162</v>
      </c>
      <c r="BD375" s="20">
        <v>82</v>
      </c>
      <c r="BE375" s="20">
        <v>34</v>
      </c>
      <c r="BF375" s="20">
        <v>122</v>
      </c>
      <c r="BG375" s="20">
        <v>197</v>
      </c>
      <c r="BH375" s="20">
        <v>76.5</v>
      </c>
      <c r="BI375" s="20">
        <v>69.817999999999998</v>
      </c>
      <c r="BJ375" s="20">
        <v>6.7270000000000003</v>
      </c>
      <c r="BK375" s="20">
        <v>1.3280000000000001</v>
      </c>
      <c r="BL375" s="20">
        <v>11.090999999999999</v>
      </c>
      <c r="BM375" s="20">
        <v>0.67200000000000004</v>
      </c>
      <c r="BN375" s="20">
        <v>23</v>
      </c>
      <c r="BO375" s="20">
        <v>24.2</v>
      </c>
      <c r="BP375" s="20">
        <v>3.1</v>
      </c>
      <c r="BQ375" s="20">
        <v>7.4545454545454541</v>
      </c>
      <c r="BR375" s="20">
        <v>17.899999999999999</v>
      </c>
      <c r="BS375" s="20">
        <v>205</v>
      </c>
      <c r="BT375" s="20">
        <v>0.47799999999999998</v>
      </c>
      <c r="BU375" s="20">
        <v>20</v>
      </c>
      <c r="BV375" s="66">
        <v>156</v>
      </c>
      <c r="BW375" s="66">
        <v>160</v>
      </c>
      <c r="BX375" s="66">
        <v>162</v>
      </c>
      <c r="BY375" s="66">
        <v>148</v>
      </c>
      <c r="BZ375" s="66">
        <v>144</v>
      </c>
      <c r="CA375" s="66">
        <v>132.5</v>
      </c>
      <c r="CB375" s="66">
        <v>207</v>
      </c>
      <c r="CC375" s="66">
        <v>242</v>
      </c>
      <c r="CD375" s="20">
        <v>0.53846153846153799</v>
      </c>
      <c r="CE375" s="20">
        <v>-3.1</v>
      </c>
      <c r="CF375" s="20">
        <v>102</v>
      </c>
      <c r="CG375" s="20">
        <v>105.1</v>
      </c>
      <c r="CH375" s="20">
        <v>69.900000000000006</v>
      </c>
      <c r="CI375" s="20">
        <v>7.2999999999999995E-2</v>
      </c>
      <c r="CJ375" s="20">
        <v>-1.0900000000000001</v>
      </c>
      <c r="CK375" s="20">
        <v>103.2</v>
      </c>
      <c r="CL375" s="20">
        <v>104.2</v>
      </c>
      <c r="CM375" s="20">
        <v>-1.0900000000000001</v>
      </c>
      <c r="CN375" s="20">
        <v>102.1</v>
      </c>
      <c r="CO375" s="20">
        <v>104.8</v>
      </c>
      <c r="CP375" s="63">
        <v>0.42680000000000001</v>
      </c>
      <c r="CQ375" s="20">
        <v>-3.5</v>
      </c>
      <c r="CR375" s="20">
        <v>-0.26923076923076922</v>
      </c>
      <c r="CS375" s="20">
        <v>1138</v>
      </c>
      <c r="CT375" s="20">
        <v>-2.37</v>
      </c>
      <c r="CU375" s="20">
        <v>-0.62</v>
      </c>
      <c r="CV375" s="20">
        <v>961</v>
      </c>
      <c r="CW375" s="20">
        <v>952</v>
      </c>
      <c r="CX375" s="20">
        <v>834</v>
      </c>
      <c r="CY375" s="20">
        <v>0.38200000000000001</v>
      </c>
      <c r="CZ375" s="20">
        <v>113</v>
      </c>
      <c r="DA375" s="20">
        <v>370</v>
      </c>
      <c r="DB375" s="20">
        <v>0.30499999999999999</v>
      </c>
      <c r="DC375" s="20">
        <v>210</v>
      </c>
      <c r="DD375" s="20">
        <v>286</v>
      </c>
      <c r="DE375" s="20">
        <v>0.73399999999999999</v>
      </c>
      <c r="DF375" s="20">
        <v>165</v>
      </c>
      <c r="DG375" s="20">
        <v>12.692307692307692</v>
      </c>
      <c r="DH375" s="20">
        <v>506</v>
      </c>
      <c r="DI375" s="20">
        <v>38.92307692307692</v>
      </c>
      <c r="DJ375" s="20">
        <v>151</v>
      </c>
      <c r="DK375" s="20">
        <v>100</v>
      </c>
      <c r="DL375" s="20">
        <v>39</v>
      </c>
      <c r="DM375" s="20">
        <v>133</v>
      </c>
      <c r="DN375" s="20">
        <v>216</v>
      </c>
      <c r="DO375" s="20">
        <v>73.900000000000006</v>
      </c>
      <c r="DP375" s="20">
        <v>73.230999999999995</v>
      </c>
      <c r="DQ375" s="20">
        <v>0.69199999999999995</v>
      </c>
      <c r="DR375" s="20">
        <v>1.135</v>
      </c>
      <c r="DS375" s="20">
        <v>10.231</v>
      </c>
      <c r="DT375" s="20">
        <v>0.752</v>
      </c>
      <c r="DU375" s="20">
        <v>28.5</v>
      </c>
      <c r="DV375" s="20">
        <v>22</v>
      </c>
      <c r="DW375" s="20">
        <v>3</v>
      </c>
      <c r="DX375" s="20">
        <v>7.6923076923076925</v>
      </c>
      <c r="DY375" s="20">
        <v>16.600000000000001</v>
      </c>
      <c r="DZ375" s="20">
        <v>147</v>
      </c>
      <c r="EA375" s="20">
        <v>0.51500000000000001</v>
      </c>
      <c r="EB375" s="20">
        <v>-7</v>
      </c>
      <c r="EC375" s="66">
        <v>205</v>
      </c>
      <c r="ED375" s="66">
        <v>167</v>
      </c>
      <c r="EE375" s="66">
        <v>181</v>
      </c>
      <c r="EF375" s="66">
        <v>191</v>
      </c>
      <c r="EG375" s="66">
        <v>203</v>
      </c>
      <c r="EH375" s="66">
        <v>153.5</v>
      </c>
      <c r="EI375" s="66">
        <v>146</v>
      </c>
      <c r="EJ375" s="66">
        <v>193</v>
      </c>
      <c r="EK375" s="20">
        <v>10856.83</v>
      </c>
      <c r="EL375" s="20">
        <v>10373.4</v>
      </c>
      <c r="EM375" s="20">
        <v>85.315384615384616</v>
      </c>
      <c r="EN375" s="20">
        <v>76.267454545454541</v>
      </c>
      <c r="EO375" s="20">
        <v>13.138599999999999</v>
      </c>
      <c r="EP375" s="20">
        <v>159.19200000000001</v>
      </c>
      <c r="EQ375" s="21">
        <v>76</v>
      </c>
      <c r="ER375" s="21">
        <v>68</v>
      </c>
      <c r="ES375" s="61" t="s">
        <v>198</v>
      </c>
      <c r="ET375" s="61">
        <v>144</v>
      </c>
      <c r="EU375" s="61">
        <v>8</v>
      </c>
    </row>
    <row r="376" spans="1:151" x14ac:dyDescent="0.45">
      <c r="A376" s="64">
        <v>44930</v>
      </c>
      <c r="B376" s="21" t="s">
        <v>263</v>
      </c>
      <c r="C376" s="21">
        <v>358</v>
      </c>
      <c r="D376" s="21" t="s">
        <v>260</v>
      </c>
      <c r="E376" s="21">
        <v>54</v>
      </c>
      <c r="F376" s="50" t="s">
        <v>558</v>
      </c>
      <c r="G376" t="s">
        <v>263</v>
      </c>
      <c r="H376" t="s">
        <v>260</v>
      </c>
      <c r="I376" t="s">
        <v>263</v>
      </c>
      <c r="J376" t="s">
        <v>260</v>
      </c>
      <c r="K376" t="s">
        <v>456</v>
      </c>
      <c r="L376" t="s">
        <v>459</v>
      </c>
      <c r="M376" t="s">
        <v>1272</v>
      </c>
      <c r="N376" t="s">
        <v>657</v>
      </c>
      <c r="O376" t="s">
        <v>263</v>
      </c>
      <c r="P376" t="s">
        <v>1362</v>
      </c>
      <c r="Q376" t="s">
        <v>456</v>
      </c>
      <c r="R376" t="s">
        <v>459</v>
      </c>
      <c r="S376" t="s">
        <v>166</v>
      </c>
      <c r="T376" t="s">
        <v>166</v>
      </c>
      <c r="U376">
        <v>14</v>
      </c>
      <c r="V376">
        <v>15</v>
      </c>
      <c r="W376" s="20">
        <v>0.42857142857142899</v>
      </c>
      <c r="X376" s="20">
        <v>-0.86</v>
      </c>
      <c r="Y376" s="20">
        <v>111.9</v>
      </c>
      <c r="Z376" s="20">
        <v>112.8</v>
      </c>
      <c r="AA376" s="20">
        <v>72.3</v>
      </c>
      <c r="AB376" s="20">
        <v>-0.14399999999999999</v>
      </c>
      <c r="AC376" s="20">
        <v>-0.36</v>
      </c>
      <c r="AD376" s="20">
        <v>105.4</v>
      </c>
      <c r="AE376" s="20">
        <v>105.7</v>
      </c>
      <c r="AF376" s="20">
        <v>2.72</v>
      </c>
      <c r="AG376" s="20">
        <v>113.7</v>
      </c>
      <c r="AH376" s="20">
        <v>112.4</v>
      </c>
      <c r="AI376" s="20">
        <v>0.53459999999999996</v>
      </c>
      <c r="AJ376" s="20">
        <v>-5.6</v>
      </c>
      <c r="AK376" s="20">
        <v>-0.39999999999999997</v>
      </c>
      <c r="AL376" s="20">
        <v>1124</v>
      </c>
      <c r="AM376" s="20">
        <v>-1.83</v>
      </c>
      <c r="AN376" s="20">
        <v>-0.83</v>
      </c>
      <c r="AO376" s="20">
        <v>1169</v>
      </c>
      <c r="AP376" s="20">
        <v>1115</v>
      </c>
      <c r="AQ376" s="20">
        <v>862</v>
      </c>
      <c r="AR376" s="20">
        <v>0.52400000000000002</v>
      </c>
      <c r="AS376" s="20">
        <v>85</v>
      </c>
      <c r="AT376" s="20">
        <v>235</v>
      </c>
      <c r="AU376" s="20">
        <v>0.36199999999999999</v>
      </c>
      <c r="AV376" s="20">
        <v>180</v>
      </c>
      <c r="AW376" s="20">
        <v>246</v>
      </c>
      <c r="AX376" s="20">
        <v>0.73199999999999998</v>
      </c>
      <c r="AY376" s="20">
        <v>131</v>
      </c>
      <c r="AZ376" s="20">
        <v>9.3571428571428577</v>
      </c>
      <c r="BA376" s="20">
        <v>483</v>
      </c>
      <c r="BB376" s="20">
        <v>34.5</v>
      </c>
      <c r="BC376" s="20">
        <v>203</v>
      </c>
      <c r="BD376" s="20">
        <v>92</v>
      </c>
      <c r="BE376" s="20">
        <v>43</v>
      </c>
      <c r="BF376" s="20">
        <v>159</v>
      </c>
      <c r="BG376" s="20">
        <v>216</v>
      </c>
      <c r="BH376" s="20">
        <v>83.5</v>
      </c>
      <c r="BI376" s="20">
        <v>79.643000000000001</v>
      </c>
      <c r="BJ376" s="20">
        <v>3.8570000000000002</v>
      </c>
      <c r="BK376" s="20">
        <v>1.2769999999999999</v>
      </c>
      <c r="BL376" s="20">
        <v>11.356999999999999</v>
      </c>
      <c r="BM376" s="20">
        <v>0.57899999999999996</v>
      </c>
      <c r="BN376" s="20">
        <v>16.8</v>
      </c>
      <c r="BO376" s="20">
        <v>17.600000000000001</v>
      </c>
      <c r="BP376" s="20">
        <v>3.1</v>
      </c>
      <c r="BQ376" s="20">
        <v>6.5714285714285712</v>
      </c>
      <c r="BR376" s="20">
        <v>15.4</v>
      </c>
      <c r="BS376" s="20">
        <v>235</v>
      </c>
      <c r="BT376" s="20">
        <v>0.46700000000000003</v>
      </c>
      <c r="BU376" s="20">
        <v>-13</v>
      </c>
      <c r="BV376" s="66">
        <v>189</v>
      </c>
      <c r="BW376" s="66">
        <v>241</v>
      </c>
      <c r="BX376" s="66">
        <v>278</v>
      </c>
      <c r="BY376" s="66">
        <v>161</v>
      </c>
      <c r="BZ376" s="66">
        <v>169</v>
      </c>
      <c r="CA376" s="66">
        <v>177.7</v>
      </c>
      <c r="CB376" s="66">
        <v>235</v>
      </c>
      <c r="CC376" s="66">
        <v>153</v>
      </c>
      <c r="CD376" s="20">
        <v>0.66666666666666696</v>
      </c>
      <c r="CE376" s="20">
        <v>0.05</v>
      </c>
      <c r="CF376" s="20">
        <v>105.9</v>
      </c>
      <c r="CG376" s="20">
        <v>105.9</v>
      </c>
      <c r="CH376" s="20">
        <v>70.2</v>
      </c>
      <c r="CI376" s="20">
        <v>5.6000000000000001E-2</v>
      </c>
      <c r="CJ376" s="20">
        <v>-3.76</v>
      </c>
      <c r="CK376" s="20">
        <v>102.6</v>
      </c>
      <c r="CL376" s="20">
        <v>106.4</v>
      </c>
      <c r="CM376" s="20">
        <v>-1.57</v>
      </c>
      <c r="CN376" s="20">
        <v>105.5</v>
      </c>
      <c r="CO376" s="20">
        <v>106.4</v>
      </c>
      <c r="CP376" s="63">
        <v>0.47499999999999998</v>
      </c>
      <c r="CQ376" s="20">
        <v>-2.2999999999999998</v>
      </c>
      <c r="CR376" s="20">
        <v>-0.15333333333333332</v>
      </c>
      <c r="CS376" s="20">
        <v>1204</v>
      </c>
      <c r="CT376" s="20">
        <v>-0.41</v>
      </c>
      <c r="CU376" s="20">
        <v>-3.12</v>
      </c>
      <c r="CV376" s="20">
        <v>1151</v>
      </c>
      <c r="CW376" s="20">
        <v>1052</v>
      </c>
      <c r="CX376" s="20">
        <v>919</v>
      </c>
      <c r="CY376" s="20">
        <v>0.443</v>
      </c>
      <c r="CZ376" s="20">
        <v>110</v>
      </c>
      <c r="DA376" s="20">
        <v>292</v>
      </c>
      <c r="DB376" s="20">
        <v>0.377</v>
      </c>
      <c r="DC376" s="20">
        <v>227</v>
      </c>
      <c r="DD376" s="20">
        <v>343</v>
      </c>
      <c r="DE376" s="20">
        <v>0.66200000000000003</v>
      </c>
      <c r="DF376" s="20">
        <v>201</v>
      </c>
      <c r="DG376" s="20">
        <v>13.4</v>
      </c>
      <c r="DH376" s="20">
        <v>547</v>
      </c>
      <c r="DI376" s="20">
        <v>36.466666666666669</v>
      </c>
      <c r="DJ376" s="20">
        <v>185</v>
      </c>
      <c r="DK376" s="20">
        <v>141</v>
      </c>
      <c r="DL376" s="20">
        <v>66</v>
      </c>
      <c r="DM376" s="20">
        <v>173</v>
      </c>
      <c r="DN376" s="20">
        <v>292</v>
      </c>
      <c r="DO376" s="20">
        <v>76.7</v>
      </c>
      <c r="DP376" s="20">
        <v>70.132999999999996</v>
      </c>
      <c r="DQ376" s="20">
        <v>6.6</v>
      </c>
      <c r="DR376" s="20">
        <v>1.069</v>
      </c>
      <c r="DS376" s="20">
        <v>11.532999999999999</v>
      </c>
      <c r="DT376" s="20">
        <v>0.81499999999999995</v>
      </c>
      <c r="DU376" s="20">
        <v>19.5</v>
      </c>
      <c r="DV376" s="20">
        <v>22.9</v>
      </c>
      <c r="DW376" s="20">
        <v>4.4000000000000004</v>
      </c>
      <c r="DX376" s="20">
        <v>9.4</v>
      </c>
      <c r="DY376" s="20">
        <v>19.5</v>
      </c>
      <c r="DZ376" s="20">
        <v>139</v>
      </c>
      <c r="EA376" s="20">
        <v>0.52</v>
      </c>
      <c r="EB376" s="20">
        <v>0</v>
      </c>
      <c r="EC376" s="66">
        <v>161</v>
      </c>
      <c r="ED376" s="66">
        <v>130</v>
      </c>
      <c r="EE376" s="66">
        <v>137</v>
      </c>
      <c r="EF376" s="66">
        <v>149</v>
      </c>
      <c r="EG376" s="66">
        <v>160</v>
      </c>
      <c r="EH376" s="66">
        <v>114.3</v>
      </c>
      <c r="EI376" s="66">
        <v>139</v>
      </c>
      <c r="EJ376" s="66">
        <v>110</v>
      </c>
      <c r="EK376" s="20">
        <v>11850.210000000001</v>
      </c>
      <c r="EL376" s="20">
        <v>11945.52</v>
      </c>
      <c r="EM376" s="20">
        <v>106.75579999999999</v>
      </c>
      <c r="EN376" s="20">
        <v>75.788285714285706</v>
      </c>
      <c r="EO376" s="20">
        <v>10.194800000000001</v>
      </c>
      <c r="EP376" s="20">
        <v>213.744</v>
      </c>
      <c r="EQ376" s="21">
        <v>82</v>
      </c>
      <c r="ER376" s="21">
        <v>70</v>
      </c>
      <c r="ES376" s="61" t="s">
        <v>263</v>
      </c>
      <c r="ET376" s="61">
        <v>152</v>
      </c>
      <c r="EU376" s="61">
        <v>12</v>
      </c>
    </row>
    <row r="377" spans="1:151" x14ac:dyDescent="0.45">
      <c r="A377" s="64">
        <v>44930</v>
      </c>
      <c r="B377" s="21" t="s">
        <v>173</v>
      </c>
      <c r="C377" s="21">
        <v>307</v>
      </c>
      <c r="D377" s="21" t="s">
        <v>196</v>
      </c>
      <c r="E377" s="21">
        <v>223</v>
      </c>
      <c r="F377" s="50" t="s">
        <v>558</v>
      </c>
      <c r="G377" t="s">
        <v>173</v>
      </c>
      <c r="H377" t="s">
        <v>196</v>
      </c>
      <c r="I377" t="s">
        <v>173</v>
      </c>
      <c r="J377" t="s">
        <v>196</v>
      </c>
      <c r="K377" t="s">
        <v>173</v>
      </c>
      <c r="L377" t="s">
        <v>196</v>
      </c>
      <c r="M377" t="s">
        <v>173</v>
      </c>
      <c r="N377" t="s">
        <v>196</v>
      </c>
      <c r="O377" t="s">
        <v>173</v>
      </c>
      <c r="P377" t="s">
        <v>196</v>
      </c>
      <c r="Q377" t="s">
        <v>173</v>
      </c>
      <c r="R377" t="s">
        <v>196</v>
      </c>
      <c r="S377" t="s">
        <v>95</v>
      </c>
      <c r="T377" t="s">
        <v>95</v>
      </c>
      <c r="U377">
        <v>13</v>
      </c>
      <c r="V377">
        <v>13</v>
      </c>
      <c r="W377" s="20">
        <v>0.53846153846153799</v>
      </c>
      <c r="X377" s="20">
        <v>-2.87</v>
      </c>
      <c r="Y377" s="20">
        <v>102.5</v>
      </c>
      <c r="Z377" s="20">
        <v>105.4</v>
      </c>
      <c r="AA377" s="20">
        <v>71.599999999999994</v>
      </c>
      <c r="AB377" s="20">
        <v>-9.2999999999999999E-2</v>
      </c>
      <c r="AC377" s="20">
        <v>-2.56</v>
      </c>
      <c r="AD377" s="20">
        <v>104.5</v>
      </c>
      <c r="AE377" s="20">
        <v>107.1</v>
      </c>
      <c r="AF377" s="20">
        <v>-1.77</v>
      </c>
      <c r="AG377" s="20">
        <v>100.4</v>
      </c>
      <c r="AH377" s="20">
        <v>104</v>
      </c>
      <c r="AI377" s="20">
        <v>0.40179999999999999</v>
      </c>
      <c r="AJ377" s="20">
        <v>-4.2</v>
      </c>
      <c r="AK377" s="20">
        <v>-0.32307692307692309</v>
      </c>
      <c r="AL377" s="20">
        <v>1110</v>
      </c>
      <c r="AM377" s="20">
        <v>-4.45</v>
      </c>
      <c r="AN377" s="20">
        <v>-3.95</v>
      </c>
      <c r="AO377" s="20">
        <v>1071</v>
      </c>
      <c r="AP377" s="20">
        <v>919</v>
      </c>
      <c r="AQ377" s="20">
        <v>826</v>
      </c>
      <c r="AR377" s="20">
        <v>0.439</v>
      </c>
      <c r="AS377" s="20">
        <v>122</v>
      </c>
      <c r="AT377" s="20">
        <v>341</v>
      </c>
      <c r="AU377" s="20">
        <v>0.35799999999999998</v>
      </c>
      <c r="AV377" s="20">
        <v>223</v>
      </c>
      <c r="AW377" s="20">
        <v>308</v>
      </c>
      <c r="AX377" s="20">
        <v>0.72399999999999998</v>
      </c>
      <c r="AY377" s="20">
        <v>192</v>
      </c>
      <c r="AZ377" s="20">
        <v>14.76923076923077</v>
      </c>
      <c r="BA377" s="20">
        <v>531</v>
      </c>
      <c r="BB377" s="20">
        <v>40.846153846153847</v>
      </c>
      <c r="BC377" s="20">
        <v>199</v>
      </c>
      <c r="BD377" s="20">
        <v>123</v>
      </c>
      <c r="BE377" s="20">
        <v>41</v>
      </c>
      <c r="BF377" s="20">
        <v>187</v>
      </c>
      <c r="BG377" s="20">
        <v>256</v>
      </c>
      <c r="BH377" s="20">
        <v>82.4</v>
      </c>
      <c r="BI377" s="20">
        <v>70.691999999999993</v>
      </c>
      <c r="BJ377" s="20">
        <v>11.692</v>
      </c>
      <c r="BK377" s="20">
        <v>1.0640000000000001</v>
      </c>
      <c r="BL377" s="20">
        <v>14.385</v>
      </c>
      <c r="BM377" s="20">
        <v>0.65800000000000003</v>
      </c>
      <c r="BN377" s="20">
        <v>26.2</v>
      </c>
      <c r="BO377" s="20">
        <v>23.7</v>
      </c>
      <c r="BP377" s="20">
        <v>3.2</v>
      </c>
      <c r="BQ377" s="20">
        <v>9.4615384615384617</v>
      </c>
      <c r="BR377" s="20">
        <v>19.7</v>
      </c>
      <c r="BS377" s="20">
        <v>307</v>
      </c>
      <c r="BT377" s="20">
        <v>0.41599999999999998</v>
      </c>
      <c r="BU377" s="20">
        <v>0</v>
      </c>
      <c r="BV377" s="66">
        <v>242</v>
      </c>
      <c r="BW377" s="66">
        <v>176</v>
      </c>
      <c r="BX377" s="66">
        <v>233</v>
      </c>
      <c r="BY377" s="66">
        <v>166</v>
      </c>
      <c r="BZ377" s="66">
        <v>205</v>
      </c>
      <c r="CA377" s="66">
        <v>175</v>
      </c>
      <c r="CB377" s="66">
        <v>307</v>
      </c>
      <c r="CC377" s="66">
        <v>150</v>
      </c>
      <c r="CD377" s="20">
        <v>0.30769230769230799</v>
      </c>
      <c r="CE377" s="20">
        <v>-5.41</v>
      </c>
      <c r="CF377" s="20">
        <v>100.3</v>
      </c>
      <c r="CG377" s="20">
        <v>105.7</v>
      </c>
      <c r="CH377" s="20">
        <v>70.7</v>
      </c>
      <c r="CI377" s="20">
        <v>-1.2999999999999999E-2</v>
      </c>
      <c r="CJ377" s="20">
        <v>2.85</v>
      </c>
      <c r="CK377" s="20">
        <v>107.7</v>
      </c>
      <c r="CL377" s="20">
        <v>104.8</v>
      </c>
      <c r="CM377" s="20">
        <v>3.66</v>
      </c>
      <c r="CN377" s="20">
        <v>99.5</v>
      </c>
      <c r="CO377" s="20">
        <v>105.9</v>
      </c>
      <c r="CP377" s="63">
        <v>0.32850000000000001</v>
      </c>
      <c r="CQ377" s="20">
        <v>-6.2</v>
      </c>
      <c r="CR377" s="20">
        <v>-0.47692307692307695</v>
      </c>
      <c r="CS377" s="20">
        <v>1050</v>
      </c>
      <c r="CT377" s="20">
        <v>-5.47</v>
      </c>
      <c r="CU377" s="20">
        <v>2.19</v>
      </c>
      <c r="CV377" s="20">
        <v>914</v>
      </c>
      <c r="CW377" s="20">
        <v>992</v>
      </c>
      <c r="CX377" s="20">
        <v>801</v>
      </c>
      <c r="CY377" s="20">
        <v>0.433</v>
      </c>
      <c r="CZ377" s="20">
        <v>77</v>
      </c>
      <c r="DA377" s="20">
        <v>250</v>
      </c>
      <c r="DB377" s="20">
        <v>0.308</v>
      </c>
      <c r="DC377" s="20">
        <v>143</v>
      </c>
      <c r="DD377" s="20">
        <v>214</v>
      </c>
      <c r="DE377" s="20">
        <v>0.66800000000000004</v>
      </c>
      <c r="DF377" s="20">
        <v>133</v>
      </c>
      <c r="DG377" s="20">
        <v>10.23076923076923</v>
      </c>
      <c r="DH377" s="20">
        <v>448</v>
      </c>
      <c r="DI377" s="20">
        <v>34.46153846153846</v>
      </c>
      <c r="DJ377" s="20">
        <v>133</v>
      </c>
      <c r="DK377" s="20">
        <v>101</v>
      </c>
      <c r="DL377" s="20">
        <v>43</v>
      </c>
      <c r="DM377" s="20">
        <v>149</v>
      </c>
      <c r="DN377" s="20">
        <v>237</v>
      </c>
      <c r="DO377" s="20">
        <v>70.3</v>
      </c>
      <c r="DP377" s="20">
        <v>76.308000000000007</v>
      </c>
      <c r="DQ377" s="20">
        <v>-6</v>
      </c>
      <c r="DR377" s="20">
        <v>0.89300000000000002</v>
      </c>
      <c r="DS377" s="20">
        <v>11.462</v>
      </c>
      <c r="DT377" s="20">
        <v>0.67800000000000005</v>
      </c>
      <c r="DU377" s="20">
        <v>19.2</v>
      </c>
      <c r="DV377" s="20">
        <v>16.5</v>
      </c>
      <c r="DW377" s="20">
        <v>3.3</v>
      </c>
      <c r="DX377" s="20">
        <v>7.7692307692307692</v>
      </c>
      <c r="DY377" s="20">
        <v>18.2</v>
      </c>
      <c r="DZ377" s="20">
        <v>209</v>
      </c>
      <c r="EA377" s="20">
        <v>0.47699999999999998</v>
      </c>
      <c r="EB377" s="20">
        <v>1</v>
      </c>
      <c r="EC377" s="66">
        <v>261</v>
      </c>
      <c r="ED377" s="66">
        <v>209</v>
      </c>
      <c r="EE377" s="66">
        <v>283</v>
      </c>
      <c r="EF377" s="66">
        <v>244</v>
      </c>
      <c r="EG377" s="66">
        <v>243</v>
      </c>
      <c r="EH377" s="66">
        <v>205.3</v>
      </c>
      <c r="EI377" s="66">
        <v>210</v>
      </c>
      <c r="EJ377" s="66">
        <v>278</v>
      </c>
      <c r="EK377" s="20">
        <v>10834.25</v>
      </c>
      <c r="EL377" s="20">
        <v>10571.62</v>
      </c>
      <c r="EM377" s="20">
        <v>111.76038461538461</v>
      </c>
      <c r="EN377" s="20">
        <v>108.44815384615384</v>
      </c>
      <c r="EO377" s="20">
        <v>13.159600000000001</v>
      </c>
      <c r="EP377" s="20">
        <v>171.58799999999999</v>
      </c>
      <c r="EQ377" s="21">
        <v>86</v>
      </c>
      <c r="ER377" s="21">
        <v>73</v>
      </c>
      <c r="ES377" s="61" t="s">
        <v>173</v>
      </c>
      <c r="ET377" s="61">
        <v>159</v>
      </c>
      <c r="EU377" s="61">
        <v>13</v>
      </c>
    </row>
    <row r="378" spans="1:151" x14ac:dyDescent="0.45">
      <c r="A378" s="64">
        <v>44930</v>
      </c>
      <c r="B378" s="21" t="s">
        <v>170</v>
      </c>
      <c r="C378" s="21">
        <v>149</v>
      </c>
      <c r="D378" s="21" t="s">
        <v>106</v>
      </c>
      <c r="E378" s="21">
        <v>131</v>
      </c>
      <c r="F378" s="50" t="s">
        <v>558</v>
      </c>
      <c r="G378" t="s">
        <v>535</v>
      </c>
      <c r="H378" t="s">
        <v>106</v>
      </c>
      <c r="I378" t="s">
        <v>535</v>
      </c>
      <c r="J378" t="s">
        <v>106</v>
      </c>
      <c r="K378" t="s">
        <v>170</v>
      </c>
      <c r="L378" t="s">
        <v>106</v>
      </c>
      <c r="M378" t="s">
        <v>170</v>
      </c>
      <c r="N378" t="s">
        <v>639</v>
      </c>
      <c r="O378" t="s">
        <v>170</v>
      </c>
      <c r="P378" t="s">
        <v>106</v>
      </c>
      <c r="Q378" t="s">
        <v>170</v>
      </c>
      <c r="R378" t="s">
        <v>106</v>
      </c>
      <c r="S378" t="s">
        <v>95</v>
      </c>
      <c r="T378" t="s">
        <v>95</v>
      </c>
      <c r="U378">
        <v>13</v>
      </c>
      <c r="V378">
        <v>13</v>
      </c>
      <c r="W378" s="20">
        <v>0.53846153846153799</v>
      </c>
      <c r="X378" s="20">
        <v>1.56</v>
      </c>
      <c r="Y378" s="20">
        <v>107.6</v>
      </c>
      <c r="Z378" s="20">
        <v>106</v>
      </c>
      <c r="AA378" s="20">
        <v>67.5</v>
      </c>
      <c r="AB378" s="20">
        <v>-4.5999999999999999E-2</v>
      </c>
      <c r="AC378" s="20">
        <v>2.16</v>
      </c>
      <c r="AD378" s="20">
        <v>106.6</v>
      </c>
      <c r="AE378" s="20">
        <v>104.5</v>
      </c>
      <c r="AF378" s="20">
        <v>2</v>
      </c>
      <c r="AG378" s="20">
        <v>106.1</v>
      </c>
      <c r="AH378" s="20">
        <v>106.6</v>
      </c>
      <c r="AI378" s="20">
        <v>0.4869</v>
      </c>
      <c r="AJ378" s="20">
        <v>-3.8</v>
      </c>
      <c r="AK378" s="20">
        <v>-0.29230769230769227</v>
      </c>
      <c r="AL378" s="20">
        <v>1167</v>
      </c>
      <c r="AM378" s="20">
        <v>-0.91</v>
      </c>
      <c r="AN378" s="20">
        <v>-0.64</v>
      </c>
      <c r="AO378" s="20">
        <v>1002</v>
      </c>
      <c r="AP378" s="20">
        <v>930</v>
      </c>
      <c r="AQ378" s="20">
        <v>802</v>
      </c>
      <c r="AR378" s="20">
        <v>0.46100000000000002</v>
      </c>
      <c r="AS378" s="20">
        <v>118</v>
      </c>
      <c r="AT378" s="20">
        <v>312</v>
      </c>
      <c r="AU378" s="20">
        <v>0.378</v>
      </c>
      <c r="AV378" s="20">
        <v>144</v>
      </c>
      <c r="AW378" s="20">
        <v>200</v>
      </c>
      <c r="AX378" s="20">
        <v>0.72</v>
      </c>
      <c r="AY378" s="20">
        <v>154</v>
      </c>
      <c r="AZ378" s="20">
        <v>11.846153846153847</v>
      </c>
      <c r="BA378" s="20">
        <v>433</v>
      </c>
      <c r="BB378" s="20">
        <v>33.307692307692307</v>
      </c>
      <c r="BC378" s="20">
        <v>173</v>
      </c>
      <c r="BD378" s="20">
        <v>116</v>
      </c>
      <c r="BE378" s="20">
        <v>58</v>
      </c>
      <c r="BF378" s="20">
        <v>152</v>
      </c>
      <c r="BG378" s="20">
        <v>240</v>
      </c>
      <c r="BH378" s="20">
        <v>77.099999999999994</v>
      </c>
      <c r="BI378" s="20">
        <v>71.537999999999997</v>
      </c>
      <c r="BJ378" s="20">
        <v>5.5380000000000003</v>
      </c>
      <c r="BK378" s="20">
        <v>1.1379999999999999</v>
      </c>
      <c r="BL378" s="20">
        <v>11.692</v>
      </c>
      <c r="BM378" s="20">
        <v>0.76300000000000001</v>
      </c>
      <c r="BN378" s="20">
        <v>24</v>
      </c>
      <c r="BO378" s="20">
        <v>15.4</v>
      </c>
      <c r="BP378" s="20">
        <v>4.5</v>
      </c>
      <c r="BQ378" s="20">
        <v>8.9230769230769234</v>
      </c>
      <c r="BR378" s="20">
        <v>18.5</v>
      </c>
      <c r="BS378" s="20">
        <v>177</v>
      </c>
      <c r="BT378" s="20">
        <v>0.495</v>
      </c>
      <c r="BU378" s="20">
        <v>2</v>
      </c>
      <c r="BV378" s="66">
        <v>141</v>
      </c>
      <c r="BW378" s="66">
        <v>147</v>
      </c>
      <c r="BX378" s="66">
        <v>170</v>
      </c>
      <c r="BY378" s="66">
        <v>151</v>
      </c>
      <c r="BZ378" s="66">
        <v>141</v>
      </c>
      <c r="CA378" s="66">
        <v>133</v>
      </c>
      <c r="CB378" s="66">
        <v>176</v>
      </c>
      <c r="CC378" s="66">
        <v>120</v>
      </c>
      <c r="CD378" s="20">
        <v>1</v>
      </c>
      <c r="CE378" s="20">
        <v>12.09</v>
      </c>
      <c r="CF378" s="20">
        <v>114.3</v>
      </c>
      <c r="CG378" s="20">
        <v>102.2</v>
      </c>
      <c r="CH378" s="20">
        <v>73.400000000000006</v>
      </c>
      <c r="CI378" s="20">
        <v>7.6999999999999999E-2</v>
      </c>
      <c r="CJ378" s="20">
        <v>-5.35</v>
      </c>
      <c r="CK378" s="20">
        <v>100.5</v>
      </c>
      <c r="CL378" s="20">
        <v>105.8</v>
      </c>
      <c r="CM378" s="20">
        <v>-5.21</v>
      </c>
      <c r="CN378" s="20">
        <v>114.3</v>
      </c>
      <c r="CO378" s="20">
        <v>101</v>
      </c>
      <c r="CP378" s="63">
        <v>0.80610000000000004</v>
      </c>
      <c r="CQ378" s="20">
        <v>21</v>
      </c>
      <c r="CR378" s="20">
        <v>1.6153846153846154</v>
      </c>
      <c r="CS378" s="20">
        <v>1375</v>
      </c>
      <c r="CT378" s="20">
        <v>10.82</v>
      </c>
      <c r="CU378" s="20">
        <v>-4.68</v>
      </c>
      <c r="CV378" s="20">
        <v>1193</v>
      </c>
      <c r="CW378" s="20">
        <v>936</v>
      </c>
      <c r="CX378" s="20">
        <v>880</v>
      </c>
      <c r="CY378" s="20">
        <v>0.499</v>
      </c>
      <c r="CZ378" s="20">
        <v>124</v>
      </c>
      <c r="DA378" s="20">
        <v>337</v>
      </c>
      <c r="DB378" s="20">
        <v>0.36799999999999999</v>
      </c>
      <c r="DC378" s="20">
        <v>191</v>
      </c>
      <c r="DD378" s="20">
        <v>275</v>
      </c>
      <c r="DE378" s="20">
        <v>0.69499999999999995</v>
      </c>
      <c r="DF378" s="20">
        <v>160</v>
      </c>
      <c r="DG378" s="20">
        <v>12.307692307692308</v>
      </c>
      <c r="DH378" s="20">
        <v>523</v>
      </c>
      <c r="DI378" s="20">
        <v>40.230769230769234</v>
      </c>
      <c r="DJ378" s="20">
        <v>228</v>
      </c>
      <c r="DK378" s="20">
        <v>127</v>
      </c>
      <c r="DL378" s="20">
        <v>49</v>
      </c>
      <c r="DM378" s="20">
        <v>145</v>
      </c>
      <c r="DN378" s="20">
        <v>229</v>
      </c>
      <c r="DO378" s="20">
        <v>91.8</v>
      </c>
      <c r="DP378" s="20">
        <v>72</v>
      </c>
      <c r="DQ378" s="20">
        <v>19.768999999999998</v>
      </c>
      <c r="DR378" s="20">
        <v>1.5720000000000001</v>
      </c>
      <c r="DS378" s="20">
        <v>11.154</v>
      </c>
      <c r="DT378" s="20">
        <v>0.876</v>
      </c>
      <c r="DU378" s="20">
        <v>25.9</v>
      </c>
      <c r="DV378" s="20">
        <v>21.2</v>
      </c>
      <c r="DW378" s="20">
        <v>3.8</v>
      </c>
      <c r="DX378" s="20">
        <v>9.7692307692307701</v>
      </c>
      <c r="DY378" s="20">
        <v>17.600000000000001</v>
      </c>
      <c r="DZ378" s="20">
        <v>69</v>
      </c>
      <c r="EA378" s="20">
        <v>0.56999999999999995</v>
      </c>
      <c r="EB378" s="20">
        <v>-6</v>
      </c>
      <c r="EC378" s="66">
        <v>33</v>
      </c>
      <c r="ED378" s="66">
        <v>41</v>
      </c>
      <c r="EE378" s="66">
        <v>5</v>
      </c>
      <c r="EF378" s="66">
        <v>41</v>
      </c>
      <c r="EG378" s="66">
        <v>61</v>
      </c>
      <c r="EH378" s="66">
        <v>31.3</v>
      </c>
      <c r="EI378" s="66">
        <v>69</v>
      </c>
      <c r="EJ378" s="66">
        <v>55</v>
      </c>
      <c r="EK378" s="20">
        <v>10996.72</v>
      </c>
      <c r="EL378" s="20">
        <v>12115.8</v>
      </c>
      <c r="EM378" s="20">
        <v>114.22184615384616</v>
      </c>
      <c r="EN378" s="20">
        <v>99.528000000000006</v>
      </c>
      <c r="EO378" s="20">
        <v>12.8575</v>
      </c>
      <c r="EP378" s="20">
        <v>164.88</v>
      </c>
      <c r="EQ378" s="21">
        <v>61</v>
      </c>
      <c r="ER378" s="21">
        <v>68</v>
      </c>
      <c r="ES378" s="61" t="s">
        <v>106</v>
      </c>
      <c r="ET378" s="61">
        <v>129</v>
      </c>
      <c r="EU378" s="61">
        <v>-7</v>
      </c>
    </row>
    <row r="379" spans="1:151" x14ac:dyDescent="0.45">
      <c r="A379" s="64">
        <v>44930</v>
      </c>
      <c r="B379" s="21" t="s">
        <v>299</v>
      </c>
      <c r="C379" s="21">
        <v>79</v>
      </c>
      <c r="D379" s="21" t="s">
        <v>247</v>
      </c>
      <c r="E379" s="21">
        <v>144</v>
      </c>
      <c r="F379" s="50" t="s">
        <v>558</v>
      </c>
      <c r="G379" t="s">
        <v>299</v>
      </c>
      <c r="H379" t="s">
        <v>247</v>
      </c>
      <c r="I379" t="s">
        <v>299</v>
      </c>
      <c r="J379" t="s">
        <v>247</v>
      </c>
      <c r="K379" t="s">
        <v>299</v>
      </c>
      <c r="L379" t="s">
        <v>247</v>
      </c>
      <c r="M379" t="s">
        <v>628</v>
      </c>
      <c r="N379" t="s">
        <v>247</v>
      </c>
      <c r="O379" t="s">
        <v>1355</v>
      </c>
      <c r="P379" t="s">
        <v>247</v>
      </c>
      <c r="Q379" t="s">
        <v>299</v>
      </c>
      <c r="R379" t="s">
        <v>247</v>
      </c>
      <c r="S379" t="s">
        <v>102</v>
      </c>
      <c r="T379" t="s">
        <v>102</v>
      </c>
      <c r="U379">
        <v>13</v>
      </c>
      <c r="V379">
        <v>15</v>
      </c>
      <c r="W379" s="20">
        <v>0.30769230769230799</v>
      </c>
      <c r="X379" s="20">
        <v>-7.24</v>
      </c>
      <c r="Y379" s="20">
        <v>101.7</v>
      </c>
      <c r="Z379" s="20">
        <v>109</v>
      </c>
      <c r="AA379" s="20">
        <v>71</v>
      </c>
      <c r="AB379" s="20">
        <v>-0.06</v>
      </c>
      <c r="AC379" s="20">
        <v>2.58</v>
      </c>
      <c r="AD379" s="20">
        <v>106.5</v>
      </c>
      <c r="AE379" s="20">
        <v>103.9</v>
      </c>
      <c r="AF379" s="20">
        <v>2.58</v>
      </c>
      <c r="AG379" s="20">
        <v>102.6</v>
      </c>
      <c r="AH379" s="20">
        <v>107.4</v>
      </c>
      <c r="AI379" s="20">
        <v>0.371</v>
      </c>
      <c r="AJ379" s="20">
        <v>-6.2</v>
      </c>
      <c r="AK379" s="20">
        <v>-0.47692307692307695</v>
      </c>
      <c r="AL379" s="20">
        <v>1027</v>
      </c>
      <c r="AM379" s="20">
        <v>-10.85</v>
      </c>
      <c r="AN379" s="20">
        <v>1.95</v>
      </c>
      <c r="AO379" s="20">
        <v>1069</v>
      </c>
      <c r="AP379" s="20">
        <v>1038</v>
      </c>
      <c r="AQ379" s="20">
        <v>907</v>
      </c>
      <c r="AR379" s="20">
        <v>0.441</v>
      </c>
      <c r="AS379" s="20">
        <v>105</v>
      </c>
      <c r="AT379" s="20">
        <v>331</v>
      </c>
      <c r="AU379" s="20">
        <v>0.317</v>
      </c>
      <c r="AV379" s="20">
        <v>164</v>
      </c>
      <c r="AW379" s="20">
        <v>250</v>
      </c>
      <c r="AX379" s="20">
        <v>0.65600000000000003</v>
      </c>
      <c r="AY379" s="20">
        <v>199</v>
      </c>
      <c r="AZ379" s="20">
        <v>15.307692307692308</v>
      </c>
      <c r="BA379" s="20">
        <v>559</v>
      </c>
      <c r="BB379" s="20">
        <v>43</v>
      </c>
      <c r="BC379" s="20">
        <v>204</v>
      </c>
      <c r="BD379" s="20">
        <v>109</v>
      </c>
      <c r="BE379" s="20">
        <v>90</v>
      </c>
      <c r="BF379" s="20">
        <v>174</v>
      </c>
      <c r="BG379" s="20">
        <v>226</v>
      </c>
      <c r="BH379" s="20">
        <v>82.2</v>
      </c>
      <c r="BI379" s="20">
        <v>79.846000000000004</v>
      </c>
      <c r="BJ379" s="20">
        <v>2.3849999999999998</v>
      </c>
      <c r="BK379" s="20">
        <v>1.1719999999999999</v>
      </c>
      <c r="BL379" s="20">
        <v>13.385</v>
      </c>
      <c r="BM379" s="20">
        <v>0.626</v>
      </c>
      <c r="BN379" s="20">
        <v>25.5</v>
      </c>
      <c r="BO379" s="20">
        <v>19.2</v>
      </c>
      <c r="BP379" s="20">
        <v>6.9</v>
      </c>
      <c r="BQ379" s="20">
        <v>8.384615384615385</v>
      </c>
      <c r="BR379" s="20">
        <v>17.399999999999999</v>
      </c>
      <c r="BS379" s="20">
        <v>341</v>
      </c>
      <c r="BT379" s="20">
        <v>0.38500000000000001</v>
      </c>
      <c r="BU379" s="20">
        <v>6</v>
      </c>
      <c r="BV379" s="66">
        <v>317</v>
      </c>
      <c r="BW379" s="66">
        <v>238</v>
      </c>
      <c r="BX379" s="66">
        <v>325</v>
      </c>
      <c r="BY379" s="66">
        <v>218</v>
      </c>
      <c r="BZ379" s="66">
        <v>262</v>
      </c>
      <c r="CA379" s="66">
        <v>227</v>
      </c>
      <c r="CB379" s="66">
        <v>341</v>
      </c>
      <c r="CC379" s="66">
        <v>272</v>
      </c>
      <c r="CD379" s="20">
        <v>0.6</v>
      </c>
      <c r="CE379" s="20">
        <v>1.8</v>
      </c>
      <c r="CF379" s="20">
        <v>105.7</v>
      </c>
      <c r="CG379" s="20">
        <v>103.9</v>
      </c>
      <c r="CH379" s="20">
        <v>70.7</v>
      </c>
      <c r="CI379" s="20">
        <v>-6.0000000000000001E-3</v>
      </c>
      <c r="CJ379" s="20">
        <v>1.17</v>
      </c>
      <c r="CK379" s="20">
        <v>105.1</v>
      </c>
      <c r="CL379" s="20">
        <v>103.9</v>
      </c>
      <c r="CM379" s="20">
        <v>1.17</v>
      </c>
      <c r="CN379" s="20">
        <v>104.6</v>
      </c>
      <c r="CO379" s="20">
        <v>104.2</v>
      </c>
      <c r="CP379" s="63">
        <v>0.51090000000000002</v>
      </c>
      <c r="CQ379" s="20">
        <v>-3.2</v>
      </c>
      <c r="CR379" s="20">
        <v>-0.21333333333333335</v>
      </c>
      <c r="CS379" s="20">
        <v>1200</v>
      </c>
      <c r="CT379" s="20">
        <v>1.1499999999999999</v>
      </c>
      <c r="CU379" s="20">
        <v>-0.85</v>
      </c>
      <c r="CV379" s="20">
        <v>1209</v>
      </c>
      <c r="CW379" s="20">
        <v>1098</v>
      </c>
      <c r="CX379" s="20">
        <v>930</v>
      </c>
      <c r="CY379" s="20">
        <v>0.47599999999999998</v>
      </c>
      <c r="CZ379" s="20">
        <v>137</v>
      </c>
      <c r="DA379" s="20">
        <v>392</v>
      </c>
      <c r="DB379" s="20">
        <v>0.34899999999999998</v>
      </c>
      <c r="DC379" s="20">
        <v>186</v>
      </c>
      <c r="DD379" s="20">
        <v>254</v>
      </c>
      <c r="DE379" s="20">
        <v>0.73199999999999998</v>
      </c>
      <c r="DF379" s="20">
        <v>130</v>
      </c>
      <c r="DG379" s="20">
        <v>8.6666666666666661</v>
      </c>
      <c r="DH379" s="20">
        <v>541</v>
      </c>
      <c r="DI379" s="20">
        <v>36.06666666666667</v>
      </c>
      <c r="DJ379" s="20">
        <v>214</v>
      </c>
      <c r="DK379" s="20">
        <v>101</v>
      </c>
      <c r="DL379" s="20">
        <v>55</v>
      </c>
      <c r="DM379" s="20">
        <v>178</v>
      </c>
      <c r="DN379" s="20">
        <v>203</v>
      </c>
      <c r="DO379" s="20">
        <v>80.599999999999994</v>
      </c>
      <c r="DP379" s="20">
        <v>73.2</v>
      </c>
      <c r="DQ379" s="20">
        <v>7.4</v>
      </c>
      <c r="DR379" s="20">
        <v>1.202</v>
      </c>
      <c r="DS379" s="20">
        <v>11.867000000000001</v>
      </c>
      <c r="DT379" s="20">
        <v>0.56699999999999995</v>
      </c>
      <c r="DU379" s="20">
        <v>26.1</v>
      </c>
      <c r="DV379" s="20">
        <v>16.899999999999999</v>
      </c>
      <c r="DW379" s="20">
        <v>3.7</v>
      </c>
      <c r="DX379" s="20">
        <v>6.7333333333333334</v>
      </c>
      <c r="DY379" s="20">
        <v>13.5</v>
      </c>
      <c r="DZ379" s="20">
        <v>115</v>
      </c>
      <c r="EA379" s="20">
        <v>0.53700000000000003</v>
      </c>
      <c r="EB379" s="20">
        <v>1</v>
      </c>
      <c r="EC379" s="66">
        <v>128</v>
      </c>
      <c r="ED379" s="66">
        <v>140</v>
      </c>
      <c r="EE379" s="66">
        <v>152</v>
      </c>
      <c r="EF379" s="66">
        <v>142</v>
      </c>
      <c r="EG379" s="66">
        <v>139</v>
      </c>
      <c r="EH379" s="66">
        <v>116.7</v>
      </c>
      <c r="EI379" s="66">
        <v>107</v>
      </c>
      <c r="EJ379" s="66">
        <v>101</v>
      </c>
      <c r="EK379" s="20">
        <v>10566.630000000001</v>
      </c>
      <c r="EL379" s="20">
        <v>11521.300000000001</v>
      </c>
      <c r="EM379" s="20">
        <v>90.12566666666666</v>
      </c>
      <c r="EN379" s="20">
        <v>99.500230769230782</v>
      </c>
      <c r="EO379" s="20">
        <v>12.736799999999999</v>
      </c>
      <c r="EP379" s="20">
        <v>133.16800000000001</v>
      </c>
      <c r="EQ379" s="21">
        <v>80</v>
      </c>
      <c r="ER379" s="21">
        <v>72</v>
      </c>
      <c r="ES379" s="61" t="s">
        <v>299</v>
      </c>
      <c r="ET379" s="61">
        <v>152</v>
      </c>
      <c r="EU379" s="61">
        <v>8</v>
      </c>
    </row>
    <row r="380" spans="1:151" x14ac:dyDescent="0.45">
      <c r="A380" s="64">
        <v>44930</v>
      </c>
      <c r="B380" s="21" t="s">
        <v>262</v>
      </c>
      <c r="C380" s="21">
        <v>309</v>
      </c>
      <c r="D380" s="21" t="s">
        <v>48</v>
      </c>
      <c r="E380" s="21">
        <v>166</v>
      </c>
      <c r="F380" s="50" t="s">
        <v>558</v>
      </c>
      <c r="G380" t="s">
        <v>262</v>
      </c>
      <c r="H380" t="s">
        <v>48</v>
      </c>
      <c r="I380" t="s">
        <v>262</v>
      </c>
      <c r="J380" t="s">
        <v>48</v>
      </c>
      <c r="K380" t="s">
        <v>262</v>
      </c>
      <c r="L380" t="s">
        <v>48</v>
      </c>
      <c r="M380" t="s">
        <v>262</v>
      </c>
      <c r="N380" t="s">
        <v>48</v>
      </c>
      <c r="O380" t="s">
        <v>262</v>
      </c>
      <c r="P380" t="s">
        <v>48</v>
      </c>
      <c r="Q380" t="s">
        <v>262</v>
      </c>
      <c r="R380" t="s">
        <v>48</v>
      </c>
      <c r="S380" t="s">
        <v>13</v>
      </c>
      <c r="T380" t="s">
        <v>13</v>
      </c>
      <c r="U380">
        <v>12</v>
      </c>
      <c r="V380">
        <v>13</v>
      </c>
      <c r="W380" s="20">
        <v>0.75</v>
      </c>
      <c r="X380" s="20">
        <v>-1.59</v>
      </c>
      <c r="Y380" s="20">
        <v>99.3</v>
      </c>
      <c r="Z380" s="20">
        <v>100.9</v>
      </c>
      <c r="AA380" s="20">
        <v>72.099999999999994</v>
      </c>
      <c r="AB380" s="20">
        <v>-3.0000000000000001E-3</v>
      </c>
      <c r="AC380" s="20">
        <v>-9.49</v>
      </c>
      <c r="AD380" s="20">
        <v>99.4</v>
      </c>
      <c r="AE380" s="20">
        <v>108.9</v>
      </c>
      <c r="AF380" s="20">
        <v>-9.49</v>
      </c>
      <c r="AG380" s="20">
        <v>99.1</v>
      </c>
      <c r="AH380" s="20">
        <v>98.4</v>
      </c>
      <c r="AI380" s="20">
        <v>0.51910000000000001</v>
      </c>
      <c r="AJ380" s="20">
        <v>-1.8</v>
      </c>
      <c r="AK380" s="20">
        <v>-0.15</v>
      </c>
      <c r="AL380" s="20">
        <v>1194</v>
      </c>
      <c r="AM380" s="20">
        <v>0.68</v>
      </c>
      <c r="AN380" s="20">
        <v>-7.68</v>
      </c>
      <c r="AO380" s="20">
        <v>926</v>
      </c>
      <c r="AP380" s="20">
        <v>793</v>
      </c>
      <c r="AQ380" s="20">
        <v>690</v>
      </c>
      <c r="AR380" s="20">
        <v>0.438</v>
      </c>
      <c r="AS380" s="20">
        <v>89</v>
      </c>
      <c r="AT380" s="20">
        <v>273</v>
      </c>
      <c r="AU380" s="20">
        <v>0.32600000000000001</v>
      </c>
      <c r="AV380" s="20">
        <v>233</v>
      </c>
      <c r="AW380" s="20">
        <v>316</v>
      </c>
      <c r="AX380" s="20">
        <v>0.73699999999999999</v>
      </c>
      <c r="AY380" s="20">
        <v>127</v>
      </c>
      <c r="AZ380" s="20">
        <v>10.583333333333334</v>
      </c>
      <c r="BA380" s="20">
        <v>457</v>
      </c>
      <c r="BB380" s="20">
        <v>38.083333333333336</v>
      </c>
      <c r="BC380" s="20">
        <v>149</v>
      </c>
      <c r="BD380" s="20">
        <v>114</v>
      </c>
      <c r="BE380" s="20">
        <v>47</v>
      </c>
      <c r="BF380" s="20">
        <v>171</v>
      </c>
      <c r="BG380" s="20">
        <v>202</v>
      </c>
      <c r="BH380" s="20">
        <v>77.2</v>
      </c>
      <c r="BI380" s="20">
        <v>66.082999999999998</v>
      </c>
      <c r="BJ380" s="20">
        <v>11.083</v>
      </c>
      <c r="BK380" s="20">
        <v>0.871</v>
      </c>
      <c r="BL380" s="20">
        <v>14.25</v>
      </c>
      <c r="BM380" s="20">
        <v>0.66700000000000004</v>
      </c>
      <c r="BN380" s="20">
        <v>22.8</v>
      </c>
      <c r="BO380" s="20">
        <v>26.3</v>
      </c>
      <c r="BP380" s="20">
        <v>3.9</v>
      </c>
      <c r="BQ380" s="20">
        <v>9.5</v>
      </c>
      <c r="BR380" s="20">
        <v>16.8</v>
      </c>
      <c r="BS380" s="20">
        <v>233</v>
      </c>
      <c r="BT380" s="20">
        <v>0.46800000000000003</v>
      </c>
      <c r="BU380" s="20">
        <v>6</v>
      </c>
      <c r="BV380" s="66">
        <v>186</v>
      </c>
      <c r="BW380" s="66">
        <v>221</v>
      </c>
      <c r="BX380" s="66">
        <v>151</v>
      </c>
      <c r="BY380" s="66">
        <v>192</v>
      </c>
      <c r="BZ380" s="66">
        <v>180</v>
      </c>
      <c r="CA380" s="66">
        <v>153.19999999999999</v>
      </c>
      <c r="CB380" s="66">
        <v>233</v>
      </c>
      <c r="CC380" s="66">
        <v>265</v>
      </c>
      <c r="CD380" s="20">
        <v>0.84615384615384603</v>
      </c>
      <c r="CE380" s="20">
        <v>16.559999999999999</v>
      </c>
      <c r="CF380" s="20">
        <v>111.9</v>
      </c>
      <c r="CG380" s="20">
        <v>95.3</v>
      </c>
      <c r="CH380" s="20">
        <v>74.5</v>
      </c>
      <c r="CI380" s="20">
        <v>0.104</v>
      </c>
      <c r="CJ380" s="20">
        <v>7.65</v>
      </c>
      <c r="CK380" s="20">
        <v>108.9</v>
      </c>
      <c r="CL380" s="20">
        <v>101.2</v>
      </c>
      <c r="CM380" s="20">
        <v>7.65</v>
      </c>
      <c r="CN380" s="20">
        <v>109.9</v>
      </c>
      <c r="CO380" s="20">
        <v>97.1</v>
      </c>
      <c r="CP380" s="63">
        <v>0.80640000000000001</v>
      </c>
      <c r="CQ380" s="20">
        <v>2.2999999999999998</v>
      </c>
      <c r="CR380" s="20">
        <v>0.17692307692307691</v>
      </c>
      <c r="CS380" s="20">
        <v>1386</v>
      </c>
      <c r="CT380" s="20">
        <v>12.92</v>
      </c>
      <c r="CU380" s="20">
        <v>6.16</v>
      </c>
      <c r="CV380" s="20">
        <v>1031</v>
      </c>
      <c r="CW380" s="20">
        <v>943</v>
      </c>
      <c r="CX380" s="20">
        <v>779</v>
      </c>
      <c r="CY380" s="20">
        <v>0.44700000000000001</v>
      </c>
      <c r="CZ380" s="20">
        <v>100</v>
      </c>
      <c r="DA380" s="20">
        <v>299</v>
      </c>
      <c r="DB380" s="20">
        <v>0.33400000000000002</v>
      </c>
      <c r="DC380" s="20">
        <v>233</v>
      </c>
      <c r="DD380" s="20">
        <v>310</v>
      </c>
      <c r="DE380" s="20">
        <v>0.752</v>
      </c>
      <c r="DF380" s="20">
        <v>140</v>
      </c>
      <c r="DG380" s="20">
        <v>10.76923076923077</v>
      </c>
      <c r="DH380" s="20">
        <v>484</v>
      </c>
      <c r="DI380" s="20">
        <v>37.230769230769234</v>
      </c>
      <c r="DJ380" s="20">
        <v>164</v>
      </c>
      <c r="DK380" s="20">
        <v>117</v>
      </c>
      <c r="DL380" s="20">
        <v>58</v>
      </c>
      <c r="DM380" s="20">
        <v>166</v>
      </c>
      <c r="DN380" s="20">
        <v>222</v>
      </c>
      <c r="DO380" s="20">
        <v>79.3</v>
      </c>
      <c r="DP380" s="20">
        <v>72.537999999999997</v>
      </c>
      <c r="DQ380" s="20">
        <v>6.7690000000000001</v>
      </c>
      <c r="DR380" s="20">
        <v>0.98799999999999999</v>
      </c>
      <c r="DS380" s="20">
        <v>12.769</v>
      </c>
      <c r="DT380" s="20">
        <v>0.70499999999999996</v>
      </c>
      <c r="DU380" s="20">
        <v>23</v>
      </c>
      <c r="DV380" s="20">
        <v>23.8</v>
      </c>
      <c r="DW380" s="20">
        <v>4.5</v>
      </c>
      <c r="DX380" s="20">
        <v>9</v>
      </c>
      <c r="DY380" s="20">
        <v>17.100000000000001</v>
      </c>
      <c r="DZ380" s="20">
        <v>4</v>
      </c>
      <c r="EA380" s="20">
        <v>0.66800000000000004</v>
      </c>
      <c r="EB380" s="20">
        <v>0</v>
      </c>
      <c r="EC380" s="66">
        <v>41</v>
      </c>
      <c r="ED380" s="66">
        <v>9</v>
      </c>
      <c r="EE380" s="66">
        <v>8</v>
      </c>
      <c r="EF380" s="66">
        <v>38</v>
      </c>
      <c r="EG380" s="66">
        <v>34</v>
      </c>
      <c r="EH380" s="66">
        <v>15.3</v>
      </c>
      <c r="EI380" s="66">
        <v>4</v>
      </c>
      <c r="EJ380" s="66">
        <v>12</v>
      </c>
      <c r="EK380" s="20">
        <v>9463.2899999999991</v>
      </c>
      <c r="EL380" s="20">
        <v>11290.710000000001</v>
      </c>
      <c r="EM380" s="20">
        <v>128.25</v>
      </c>
      <c r="EN380" s="20">
        <v>121.30549999999999</v>
      </c>
      <c r="EO380" s="20">
        <v>12.633600000000001</v>
      </c>
      <c r="EP380" s="20">
        <v>163.614</v>
      </c>
      <c r="EQ380" s="21">
        <v>75</v>
      </c>
      <c r="ER380" s="21">
        <v>78</v>
      </c>
      <c r="ES380" s="61" t="s">
        <v>48</v>
      </c>
      <c r="ET380" s="61">
        <v>153</v>
      </c>
      <c r="EU380" s="61">
        <v>-3</v>
      </c>
    </row>
    <row r="381" spans="1:151" x14ac:dyDescent="0.45">
      <c r="A381" s="64">
        <v>44930</v>
      </c>
      <c r="B381" s="21" t="s">
        <v>331</v>
      </c>
      <c r="C381" s="21">
        <v>218</v>
      </c>
      <c r="D381" s="21" t="s">
        <v>321</v>
      </c>
      <c r="E381" s="21">
        <v>174</v>
      </c>
      <c r="F381" s="50" t="s">
        <v>558</v>
      </c>
      <c r="G381" t="s">
        <v>331</v>
      </c>
      <c r="H381" t="s">
        <v>321</v>
      </c>
      <c r="I381" t="s">
        <v>331</v>
      </c>
      <c r="J381" t="s">
        <v>321</v>
      </c>
      <c r="K381" t="s">
        <v>331</v>
      </c>
      <c r="L381" t="s">
        <v>321</v>
      </c>
      <c r="M381" t="s">
        <v>331</v>
      </c>
      <c r="N381" t="s">
        <v>651</v>
      </c>
      <c r="O381" t="s">
        <v>331</v>
      </c>
      <c r="P381" t="s">
        <v>321</v>
      </c>
      <c r="Q381" t="s">
        <v>331</v>
      </c>
      <c r="R381" t="s">
        <v>321</v>
      </c>
      <c r="S381" t="s">
        <v>166</v>
      </c>
      <c r="T381" t="s">
        <v>166</v>
      </c>
      <c r="U381">
        <v>15</v>
      </c>
      <c r="V381">
        <v>14</v>
      </c>
      <c r="W381" s="20">
        <v>0.46666666666666701</v>
      </c>
      <c r="X381" s="20">
        <v>2.0299999999999998</v>
      </c>
      <c r="Y381" s="20">
        <v>107.9</v>
      </c>
      <c r="Z381" s="20">
        <v>105.8</v>
      </c>
      <c r="AA381" s="20">
        <v>68.400000000000006</v>
      </c>
      <c r="AB381" s="20">
        <v>2.9000000000000001E-2</v>
      </c>
      <c r="AC381" s="20">
        <v>6.84</v>
      </c>
      <c r="AD381" s="20">
        <v>108.4</v>
      </c>
      <c r="AE381" s="20">
        <v>101.6</v>
      </c>
      <c r="AF381" s="20">
        <v>10.39</v>
      </c>
      <c r="AG381" s="20">
        <v>109.4</v>
      </c>
      <c r="AH381" s="20">
        <v>104.8</v>
      </c>
      <c r="AI381" s="20">
        <v>0.62109999999999999</v>
      </c>
      <c r="AJ381" s="20">
        <v>-3.1</v>
      </c>
      <c r="AK381" s="20">
        <v>-0.20666666666666667</v>
      </c>
      <c r="AL381" s="20">
        <v>1219</v>
      </c>
      <c r="AM381" s="20">
        <v>2.85</v>
      </c>
      <c r="AN381" s="20">
        <v>4.6500000000000004</v>
      </c>
      <c r="AO381" s="20">
        <v>1085</v>
      </c>
      <c r="AP381" s="20">
        <v>1112</v>
      </c>
      <c r="AQ381" s="20">
        <v>897</v>
      </c>
      <c r="AR381" s="20">
        <v>0.44500000000000001</v>
      </c>
      <c r="AS381" s="20">
        <v>118</v>
      </c>
      <c r="AT381" s="20">
        <v>355</v>
      </c>
      <c r="AU381" s="20">
        <v>0.33200000000000002</v>
      </c>
      <c r="AV381" s="20">
        <v>169</v>
      </c>
      <c r="AW381" s="20">
        <v>239</v>
      </c>
      <c r="AX381" s="20">
        <v>0.70699999999999996</v>
      </c>
      <c r="AY381" s="20">
        <v>155</v>
      </c>
      <c r="AZ381" s="20">
        <v>10.333333333333334</v>
      </c>
      <c r="BA381" s="20">
        <v>510</v>
      </c>
      <c r="BB381" s="20">
        <v>34</v>
      </c>
      <c r="BC381" s="20">
        <v>192</v>
      </c>
      <c r="BD381" s="20">
        <v>103</v>
      </c>
      <c r="BE381" s="20">
        <v>29</v>
      </c>
      <c r="BF381" s="20">
        <v>171</v>
      </c>
      <c r="BG381" s="20">
        <v>238</v>
      </c>
      <c r="BH381" s="20">
        <v>72.3</v>
      </c>
      <c r="BI381" s="20">
        <v>74.132999999999996</v>
      </c>
      <c r="BJ381" s="20">
        <v>-1.8</v>
      </c>
      <c r="BK381" s="20">
        <v>1.123</v>
      </c>
      <c r="BL381" s="20">
        <v>11.4</v>
      </c>
      <c r="BM381" s="20">
        <v>0.60199999999999998</v>
      </c>
      <c r="BN381" s="20">
        <v>23.7</v>
      </c>
      <c r="BO381" s="20">
        <v>15.9</v>
      </c>
      <c r="BP381" s="20">
        <v>1.9</v>
      </c>
      <c r="BQ381" s="20">
        <v>6.8666666666666663</v>
      </c>
      <c r="BR381" s="20">
        <v>15.9</v>
      </c>
      <c r="BS381" s="20">
        <v>67</v>
      </c>
      <c r="BT381" s="20">
        <v>0.57199999999999995</v>
      </c>
      <c r="BU381" s="20">
        <v>2</v>
      </c>
      <c r="BV381" s="66">
        <v>117</v>
      </c>
      <c r="BW381" s="66">
        <v>179</v>
      </c>
      <c r="BX381" s="66">
        <v>136</v>
      </c>
      <c r="BY381" s="66">
        <v>134</v>
      </c>
      <c r="BZ381" s="66">
        <v>136</v>
      </c>
      <c r="CA381" s="66">
        <v>112.8</v>
      </c>
      <c r="CB381" s="66">
        <v>67</v>
      </c>
      <c r="CC381" s="66">
        <v>97</v>
      </c>
      <c r="CD381" s="20">
        <v>0.5</v>
      </c>
      <c r="CE381" s="20">
        <v>-8.93</v>
      </c>
      <c r="CF381" s="20">
        <v>106.1</v>
      </c>
      <c r="CG381" s="20">
        <v>115</v>
      </c>
      <c r="CH381" s="20">
        <v>68.900000000000006</v>
      </c>
      <c r="CI381" s="20">
        <v>0.14599999999999999</v>
      </c>
      <c r="CJ381" s="20">
        <v>-2.2400000000000002</v>
      </c>
      <c r="CK381" s="20">
        <v>103.4</v>
      </c>
      <c r="CL381" s="20">
        <v>105.6</v>
      </c>
      <c r="CM381" s="20">
        <v>0.15</v>
      </c>
      <c r="CN381" s="20">
        <v>106.6</v>
      </c>
      <c r="CO381" s="20">
        <v>116.4</v>
      </c>
      <c r="CP381" s="63">
        <v>0.26719999999999999</v>
      </c>
      <c r="CQ381" s="20">
        <v>-4.5999999999999996</v>
      </c>
      <c r="CR381" s="20">
        <v>-0.32857142857142857</v>
      </c>
      <c r="CS381" s="20">
        <v>1066</v>
      </c>
      <c r="CT381" s="20">
        <v>-8.36</v>
      </c>
      <c r="CU381" s="20">
        <v>-2.27</v>
      </c>
      <c r="CV381" s="20">
        <v>1067</v>
      </c>
      <c r="CW381" s="20">
        <v>1093</v>
      </c>
      <c r="CX381" s="20">
        <v>879</v>
      </c>
      <c r="CY381" s="20">
        <v>0.42499999999999999</v>
      </c>
      <c r="CZ381" s="20">
        <v>124</v>
      </c>
      <c r="DA381" s="20">
        <v>382</v>
      </c>
      <c r="DB381" s="20">
        <v>0.32500000000000001</v>
      </c>
      <c r="DC381" s="20">
        <v>195</v>
      </c>
      <c r="DD381" s="20">
        <v>284</v>
      </c>
      <c r="DE381" s="20">
        <v>0.68700000000000006</v>
      </c>
      <c r="DF381" s="20">
        <v>194</v>
      </c>
      <c r="DG381" s="20">
        <v>13.857142857142858</v>
      </c>
      <c r="DH381" s="20">
        <v>510</v>
      </c>
      <c r="DI381" s="20">
        <v>36.428571428571431</v>
      </c>
      <c r="DJ381" s="20">
        <v>183</v>
      </c>
      <c r="DK381" s="20">
        <v>99</v>
      </c>
      <c r="DL381" s="20">
        <v>64</v>
      </c>
      <c r="DM381" s="20">
        <v>160</v>
      </c>
      <c r="DN381" s="20">
        <v>248</v>
      </c>
      <c r="DO381" s="20">
        <v>76.2</v>
      </c>
      <c r="DP381" s="20">
        <v>78.070999999999998</v>
      </c>
      <c r="DQ381" s="20">
        <v>-1.857</v>
      </c>
      <c r="DR381" s="20">
        <v>1.1439999999999999</v>
      </c>
      <c r="DS381" s="20">
        <v>11.429</v>
      </c>
      <c r="DT381" s="20">
        <v>0.61899999999999999</v>
      </c>
      <c r="DU381" s="20">
        <v>27.3</v>
      </c>
      <c r="DV381" s="20">
        <v>20.3</v>
      </c>
      <c r="DW381" s="20">
        <v>4.5999999999999996</v>
      </c>
      <c r="DX381" s="20">
        <v>7.0714285714285712</v>
      </c>
      <c r="DY381" s="20">
        <v>17.7</v>
      </c>
      <c r="DZ381" s="20">
        <v>252</v>
      </c>
      <c r="EA381" s="20">
        <v>0.45600000000000002</v>
      </c>
      <c r="EB381" s="20">
        <v>-7</v>
      </c>
      <c r="EC381" s="66">
        <v>285</v>
      </c>
      <c r="ED381" s="66">
        <v>190</v>
      </c>
      <c r="EE381" s="66">
        <v>243</v>
      </c>
      <c r="EF381" s="66">
        <v>268</v>
      </c>
      <c r="EG381" s="66">
        <v>280</v>
      </c>
      <c r="EH381" s="66">
        <v>202.7</v>
      </c>
      <c r="EI381" s="66">
        <v>254</v>
      </c>
      <c r="EJ381" s="66">
        <v>238</v>
      </c>
      <c r="EK381" s="20">
        <v>12408.5</v>
      </c>
      <c r="EL381" s="20">
        <v>11225.38</v>
      </c>
      <c r="EM381" s="20">
        <v>80.614285714285714</v>
      </c>
      <c r="EN381" s="20">
        <v>78.479133333333337</v>
      </c>
      <c r="EO381" s="20">
        <v>10.923300000000001</v>
      </c>
      <c r="EP381" s="20">
        <v>175.33599999999998</v>
      </c>
      <c r="EQ381" s="21">
        <v>100</v>
      </c>
      <c r="ER381" s="21">
        <v>95</v>
      </c>
      <c r="ES381" s="61" t="s">
        <v>331</v>
      </c>
      <c r="ET381" s="61">
        <v>195</v>
      </c>
      <c r="EU381" s="61">
        <v>5</v>
      </c>
    </row>
    <row r="382" spans="1:151" x14ac:dyDescent="0.45">
      <c r="A382" s="64">
        <v>44930</v>
      </c>
      <c r="B382" s="21" t="s">
        <v>140</v>
      </c>
      <c r="C382" s="21">
        <v>345</v>
      </c>
      <c r="D382" s="21" t="s">
        <v>66</v>
      </c>
      <c r="E382" s="21">
        <v>225</v>
      </c>
      <c r="F382" s="50" t="s">
        <v>558</v>
      </c>
      <c r="G382" t="s">
        <v>140</v>
      </c>
      <c r="H382" t="s">
        <v>66</v>
      </c>
      <c r="I382" t="s">
        <v>140</v>
      </c>
      <c r="J382" t="s">
        <v>66</v>
      </c>
      <c r="K382" t="s">
        <v>140</v>
      </c>
      <c r="L382" t="s">
        <v>66</v>
      </c>
      <c r="M382" t="s">
        <v>140</v>
      </c>
      <c r="N382" t="s">
        <v>66</v>
      </c>
      <c r="O382" t="s">
        <v>140</v>
      </c>
      <c r="P382" t="s">
        <v>66</v>
      </c>
      <c r="Q382" t="s">
        <v>140</v>
      </c>
      <c r="R382" t="s">
        <v>66</v>
      </c>
      <c r="S382" t="s">
        <v>19</v>
      </c>
      <c r="T382" t="s">
        <v>19</v>
      </c>
      <c r="U382">
        <v>13</v>
      </c>
      <c r="V382">
        <v>13</v>
      </c>
      <c r="W382" s="20">
        <v>0.61538461538461497</v>
      </c>
      <c r="X382" s="20">
        <v>14.32</v>
      </c>
      <c r="Y382" s="20">
        <v>112.5</v>
      </c>
      <c r="Z382" s="20">
        <v>98.1</v>
      </c>
      <c r="AA382" s="20">
        <v>73</v>
      </c>
      <c r="AB382" s="20">
        <v>-7.2999999999999995E-2</v>
      </c>
      <c r="AC382" s="20">
        <v>8.5</v>
      </c>
      <c r="AD382" s="20">
        <v>108.9</v>
      </c>
      <c r="AE382" s="20">
        <v>100.4</v>
      </c>
      <c r="AF382" s="20">
        <v>5.22</v>
      </c>
      <c r="AG382" s="20">
        <v>113.6</v>
      </c>
      <c r="AH382" s="20">
        <v>98.1</v>
      </c>
      <c r="AI382" s="20">
        <v>0.84409999999999996</v>
      </c>
      <c r="AJ382" s="20">
        <v>0.1</v>
      </c>
      <c r="AK382" s="20">
        <v>7.6923076923076927E-3</v>
      </c>
      <c r="AL382" s="20">
        <v>1331</v>
      </c>
      <c r="AM382" s="20">
        <v>15.01</v>
      </c>
      <c r="AN382" s="20">
        <v>8.4700000000000006</v>
      </c>
      <c r="AO382" s="20">
        <v>1072</v>
      </c>
      <c r="AP382" s="20">
        <v>987</v>
      </c>
      <c r="AQ382" s="20">
        <v>831</v>
      </c>
      <c r="AR382" s="20">
        <v>0.46500000000000002</v>
      </c>
      <c r="AS382" s="20">
        <v>96</v>
      </c>
      <c r="AT382" s="20">
        <v>281</v>
      </c>
      <c r="AU382" s="20">
        <v>0.34200000000000003</v>
      </c>
      <c r="AV382" s="20">
        <v>204</v>
      </c>
      <c r="AW382" s="20">
        <v>284</v>
      </c>
      <c r="AX382" s="20">
        <v>0.71799999999999997</v>
      </c>
      <c r="AY382" s="20">
        <v>143</v>
      </c>
      <c r="AZ382" s="20">
        <v>11</v>
      </c>
      <c r="BA382" s="20">
        <v>502</v>
      </c>
      <c r="BB382" s="20">
        <v>38.615384615384613</v>
      </c>
      <c r="BC382" s="20">
        <v>211</v>
      </c>
      <c r="BD382" s="20">
        <v>76</v>
      </c>
      <c r="BE382" s="20">
        <v>64</v>
      </c>
      <c r="BF382" s="20">
        <v>159</v>
      </c>
      <c r="BG382" s="20">
        <v>256</v>
      </c>
      <c r="BH382" s="20">
        <v>82.5</v>
      </c>
      <c r="BI382" s="20">
        <v>75.923000000000002</v>
      </c>
      <c r="BJ382" s="20">
        <v>6.5380000000000003</v>
      </c>
      <c r="BK382" s="20">
        <v>1.327</v>
      </c>
      <c r="BL382" s="20">
        <v>12.231</v>
      </c>
      <c r="BM382" s="20">
        <v>0.47799999999999998</v>
      </c>
      <c r="BN382" s="20">
        <v>21.6</v>
      </c>
      <c r="BO382" s="20">
        <v>21.8</v>
      </c>
      <c r="BP382" s="20">
        <v>4.9000000000000004</v>
      </c>
      <c r="BQ382" s="20">
        <v>5.8461538461538458</v>
      </c>
      <c r="BR382" s="20">
        <v>19.7</v>
      </c>
      <c r="BS382" s="20">
        <v>41</v>
      </c>
      <c r="BT382" s="20">
        <v>0.59399999999999997</v>
      </c>
      <c r="BU382" s="20">
        <v>-1</v>
      </c>
      <c r="BV382" s="66">
        <v>57</v>
      </c>
      <c r="BW382" s="66">
        <v>60</v>
      </c>
      <c r="BX382" s="66">
        <v>77</v>
      </c>
      <c r="BY382" s="66">
        <v>48</v>
      </c>
      <c r="BZ382" s="66">
        <v>48</v>
      </c>
      <c r="CA382" s="66">
        <v>49.3</v>
      </c>
      <c r="CB382" s="66">
        <v>43</v>
      </c>
      <c r="CC382" s="66">
        <v>69</v>
      </c>
      <c r="CD382" s="20">
        <v>0.76923076923076905</v>
      </c>
      <c r="CE382" s="20">
        <v>13.51</v>
      </c>
      <c r="CF382" s="20">
        <v>112</v>
      </c>
      <c r="CG382" s="20">
        <v>98.5</v>
      </c>
      <c r="CH382" s="20">
        <v>69.7</v>
      </c>
      <c r="CI382" s="20">
        <v>2.8000000000000001E-2</v>
      </c>
      <c r="CJ382" s="20">
        <v>1.84</v>
      </c>
      <c r="CK382" s="20">
        <v>105.3</v>
      </c>
      <c r="CL382" s="20">
        <v>103.5</v>
      </c>
      <c r="CM382" s="20">
        <v>1.18</v>
      </c>
      <c r="CN382" s="20">
        <v>111.6</v>
      </c>
      <c r="CO382" s="20">
        <v>98.1</v>
      </c>
      <c r="CP382" s="63">
        <v>0.81440000000000001</v>
      </c>
      <c r="CQ382" s="20">
        <v>0.2</v>
      </c>
      <c r="CR382" s="20">
        <v>1.5384615384615385E-2</v>
      </c>
      <c r="CS382" s="20">
        <v>1346</v>
      </c>
      <c r="CT382" s="20">
        <v>11.87</v>
      </c>
      <c r="CU382" s="20">
        <v>4.03</v>
      </c>
      <c r="CV382" s="20">
        <v>1015</v>
      </c>
      <c r="CW382" s="20">
        <v>913</v>
      </c>
      <c r="CX382" s="20">
        <v>769</v>
      </c>
      <c r="CY382" s="20">
        <v>0.46400000000000002</v>
      </c>
      <c r="CZ382" s="20">
        <v>100</v>
      </c>
      <c r="DA382" s="20">
        <v>284</v>
      </c>
      <c r="DB382" s="20">
        <v>0.35199999999999998</v>
      </c>
      <c r="DC382" s="20">
        <v>201</v>
      </c>
      <c r="DD382" s="20">
        <v>294</v>
      </c>
      <c r="DE382" s="20">
        <v>0.68400000000000005</v>
      </c>
      <c r="DF382" s="20">
        <v>134</v>
      </c>
      <c r="DG382" s="20">
        <v>10.307692307692308</v>
      </c>
      <c r="DH382" s="20">
        <v>469</v>
      </c>
      <c r="DI382" s="20">
        <v>36.07692307692308</v>
      </c>
      <c r="DJ382" s="20">
        <v>180</v>
      </c>
      <c r="DK382" s="20">
        <v>108</v>
      </c>
      <c r="DL382" s="20">
        <v>43</v>
      </c>
      <c r="DM382" s="20">
        <v>144</v>
      </c>
      <c r="DN382" s="20">
        <v>220</v>
      </c>
      <c r="DO382" s="20">
        <v>78.099999999999994</v>
      </c>
      <c r="DP382" s="20">
        <v>70.230999999999995</v>
      </c>
      <c r="DQ382" s="20">
        <v>7.8460000000000001</v>
      </c>
      <c r="DR382" s="20">
        <v>1.25</v>
      </c>
      <c r="DS382" s="20">
        <v>11.077</v>
      </c>
      <c r="DT382" s="20">
        <v>0.75</v>
      </c>
      <c r="DU382" s="20">
        <v>21.8</v>
      </c>
      <c r="DV382" s="20">
        <v>22.6</v>
      </c>
      <c r="DW382" s="20">
        <v>3.3</v>
      </c>
      <c r="DX382" s="20">
        <v>8.3076923076923084</v>
      </c>
      <c r="DY382" s="20">
        <v>16.899999999999999</v>
      </c>
      <c r="DZ382" s="20">
        <v>45</v>
      </c>
      <c r="EA382" s="20">
        <v>0.58499999999999996</v>
      </c>
      <c r="EB382" s="20">
        <v>4</v>
      </c>
      <c r="EC382" s="66">
        <v>72</v>
      </c>
      <c r="ED382" s="66">
        <v>40</v>
      </c>
      <c r="EE382" s="66">
        <v>70</v>
      </c>
      <c r="EF382" s="66">
        <v>64</v>
      </c>
      <c r="EG382" s="66">
        <v>50</v>
      </c>
      <c r="EH382" s="66">
        <v>45.7</v>
      </c>
      <c r="EI382" s="66">
        <v>45</v>
      </c>
      <c r="EJ382" s="66">
        <v>68</v>
      </c>
      <c r="EK382" s="20">
        <v>11081.25</v>
      </c>
      <c r="EL382" s="20">
        <v>10987.199999999999</v>
      </c>
      <c r="EM382" s="20">
        <v>101.61138461538462</v>
      </c>
      <c r="EN382" s="20">
        <v>64.757846153846145</v>
      </c>
      <c r="EO382" s="20">
        <v>13.4748</v>
      </c>
      <c r="EP382" s="20">
        <v>157.95999999999998</v>
      </c>
      <c r="EQ382" s="21">
        <v>74</v>
      </c>
      <c r="ER382" s="21">
        <v>76</v>
      </c>
      <c r="ES382" s="61" t="s">
        <v>66</v>
      </c>
      <c r="ET382" s="61">
        <v>150</v>
      </c>
      <c r="EU382" s="61">
        <v>-2</v>
      </c>
    </row>
    <row r="383" spans="1:151" x14ac:dyDescent="0.45">
      <c r="A383" s="64">
        <v>44930</v>
      </c>
      <c r="B383" s="21" t="s">
        <v>88</v>
      </c>
      <c r="C383" s="21">
        <v>171</v>
      </c>
      <c r="D383" s="21" t="s">
        <v>238</v>
      </c>
      <c r="E383" s="21">
        <v>175</v>
      </c>
      <c r="F383" s="50" t="s">
        <v>558</v>
      </c>
      <c r="G383" t="s">
        <v>88</v>
      </c>
      <c r="H383" t="s">
        <v>238</v>
      </c>
      <c r="I383" t="s">
        <v>88</v>
      </c>
      <c r="J383" t="s">
        <v>238</v>
      </c>
      <c r="K383" t="s">
        <v>88</v>
      </c>
      <c r="L383" t="s">
        <v>238</v>
      </c>
      <c r="M383" t="s">
        <v>88</v>
      </c>
      <c r="N383" t="s">
        <v>238</v>
      </c>
      <c r="O383" t="s">
        <v>88</v>
      </c>
      <c r="P383" t="s">
        <v>238</v>
      </c>
      <c r="Q383" t="s">
        <v>88</v>
      </c>
      <c r="R383" t="s">
        <v>238</v>
      </c>
      <c r="S383" t="s">
        <v>24</v>
      </c>
      <c r="T383" t="s">
        <v>24</v>
      </c>
      <c r="U383">
        <v>13</v>
      </c>
      <c r="V383">
        <v>13</v>
      </c>
      <c r="W383" s="20">
        <v>0.46153846153846201</v>
      </c>
      <c r="X383" s="20">
        <v>12.54</v>
      </c>
      <c r="Y383" s="20">
        <v>115.5</v>
      </c>
      <c r="Z383" s="20">
        <v>103</v>
      </c>
      <c r="AA383" s="20">
        <v>69.5</v>
      </c>
      <c r="AB383" s="20">
        <v>-0.14499999999999999</v>
      </c>
      <c r="AC383" s="20">
        <v>8.0399999999999991</v>
      </c>
      <c r="AD383" s="20">
        <v>109.7</v>
      </c>
      <c r="AE383" s="20">
        <v>101.6</v>
      </c>
      <c r="AF383" s="20">
        <v>7.52</v>
      </c>
      <c r="AG383" s="20">
        <v>116.4</v>
      </c>
      <c r="AH383" s="20">
        <v>104</v>
      </c>
      <c r="AI383" s="20">
        <v>0.78359999999999996</v>
      </c>
      <c r="AJ383" s="20">
        <v>-2.6</v>
      </c>
      <c r="AK383" s="20">
        <v>-0.2</v>
      </c>
      <c r="AL383" s="20">
        <v>1262</v>
      </c>
      <c r="AM383" s="20">
        <v>11.06</v>
      </c>
      <c r="AN383" s="20">
        <v>6.98</v>
      </c>
      <c r="AO383" s="20">
        <v>1081</v>
      </c>
      <c r="AP383" s="20">
        <v>1028</v>
      </c>
      <c r="AQ383" s="20">
        <v>794</v>
      </c>
      <c r="AR383" s="20">
        <v>0.48499999999999999</v>
      </c>
      <c r="AS383" s="20">
        <v>124</v>
      </c>
      <c r="AT383" s="20">
        <v>324</v>
      </c>
      <c r="AU383" s="20">
        <v>0.38300000000000001</v>
      </c>
      <c r="AV383" s="20">
        <v>187</v>
      </c>
      <c r="AW383" s="20">
        <v>263</v>
      </c>
      <c r="AX383" s="20">
        <v>0.71099999999999997</v>
      </c>
      <c r="AY383" s="20">
        <v>147</v>
      </c>
      <c r="AZ383" s="20">
        <v>11.307692307692308</v>
      </c>
      <c r="BA383" s="20">
        <v>491</v>
      </c>
      <c r="BB383" s="20">
        <v>37.769230769230766</v>
      </c>
      <c r="BC383" s="20">
        <v>181</v>
      </c>
      <c r="BD383" s="20">
        <v>61</v>
      </c>
      <c r="BE383" s="20">
        <v>54</v>
      </c>
      <c r="BF383" s="20">
        <v>173</v>
      </c>
      <c r="BG383" s="20">
        <v>228</v>
      </c>
      <c r="BH383" s="20">
        <v>83.2</v>
      </c>
      <c r="BI383" s="20">
        <v>79.076999999999998</v>
      </c>
      <c r="BJ383" s="20">
        <v>4.077</v>
      </c>
      <c r="BK383" s="20">
        <v>1.046</v>
      </c>
      <c r="BL383" s="20">
        <v>13.308</v>
      </c>
      <c r="BM383" s="20">
        <v>0.35299999999999998</v>
      </c>
      <c r="BN383" s="20">
        <v>24.9</v>
      </c>
      <c r="BO383" s="20">
        <v>20.2</v>
      </c>
      <c r="BP383" s="20">
        <v>4.2</v>
      </c>
      <c r="BQ383" s="20">
        <v>4.6923076923076925</v>
      </c>
      <c r="BR383" s="20">
        <v>17.5</v>
      </c>
      <c r="BS383" s="20">
        <v>64</v>
      </c>
      <c r="BT383" s="20">
        <v>0.57299999999999995</v>
      </c>
      <c r="BU383" s="20">
        <v>4</v>
      </c>
      <c r="BV383" s="66">
        <v>74</v>
      </c>
      <c r="BW383" s="66">
        <v>122</v>
      </c>
      <c r="BX383" s="66">
        <v>123</v>
      </c>
      <c r="BY383" s="66">
        <v>65</v>
      </c>
      <c r="BZ383" s="66">
        <v>59</v>
      </c>
      <c r="CA383" s="66">
        <v>72.7</v>
      </c>
      <c r="CB383" s="66">
        <v>64</v>
      </c>
      <c r="CC383" s="66">
        <v>129</v>
      </c>
      <c r="CD383" s="20">
        <v>0.76923076923076905</v>
      </c>
      <c r="CE383" s="20">
        <v>9.52</v>
      </c>
      <c r="CF383" s="20">
        <v>110</v>
      </c>
      <c r="CG383" s="20">
        <v>100.5</v>
      </c>
      <c r="CH383" s="20">
        <v>69.400000000000006</v>
      </c>
      <c r="CI383" s="20">
        <v>-4.2000000000000003E-2</v>
      </c>
      <c r="CJ383" s="20">
        <v>-8.92</v>
      </c>
      <c r="CK383" s="20">
        <v>100.4</v>
      </c>
      <c r="CL383" s="20">
        <v>109.4</v>
      </c>
      <c r="CM383" s="20">
        <v>-12.7</v>
      </c>
      <c r="CN383" s="20">
        <v>109.7</v>
      </c>
      <c r="CO383" s="20">
        <v>100.2</v>
      </c>
      <c r="CP383" s="63">
        <v>0.73919999999999997</v>
      </c>
      <c r="CQ383" s="20">
        <v>-0.9</v>
      </c>
      <c r="CR383" s="20">
        <v>-6.9230769230769235E-2</v>
      </c>
      <c r="CS383" s="20">
        <v>1298</v>
      </c>
      <c r="CT383" s="20">
        <v>9.5</v>
      </c>
      <c r="CU383" s="20">
        <v>-4.6500000000000004</v>
      </c>
      <c r="CV383" s="20">
        <v>1046</v>
      </c>
      <c r="CW383" s="20">
        <v>862</v>
      </c>
      <c r="CX383" s="20">
        <v>760</v>
      </c>
      <c r="CY383" s="20">
        <v>0.496</v>
      </c>
      <c r="CZ383" s="20">
        <v>110</v>
      </c>
      <c r="DA383" s="20">
        <v>302</v>
      </c>
      <c r="DB383" s="20">
        <v>0.36399999999999999</v>
      </c>
      <c r="DC383" s="20">
        <v>182</v>
      </c>
      <c r="DD383" s="20">
        <v>261</v>
      </c>
      <c r="DE383" s="20">
        <v>0.69699999999999995</v>
      </c>
      <c r="DF383" s="20">
        <v>145</v>
      </c>
      <c r="DG383" s="20">
        <v>11.153846153846153</v>
      </c>
      <c r="DH383" s="20">
        <v>499</v>
      </c>
      <c r="DI383" s="20">
        <v>38.384615384615387</v>
      </c>
      <c r="DJ383" s="20">
        <v>262</v>
      </c>
      <c r="DK383" s="20">
        <v>86</v>
      </c>
      <c r="DL383" s="20">
        <v>63</v>
      </c>
      <c r="DM383" s="20">
        <v>165</v>
      </c>
      <c r="DN383" s="20">
        <v>198</v>
      </c>
      <c r="DO383" s="20">
        <v>80.5</v>
      </c>
      <c r="DP383" s="20">
        <v>66.308000000000007</v>
      </c>
      <c r="DQ383" s="20">
        <v>14.154</v>
      </c>
      <c r="DR383" s="20">
        <v>1.5880000000000001</v>
      </c>
      <c r="DS383" s="20">
        <v>12.692</v>
      </c>
      <c r="DT383" s="20">
        <v>0.52100000000000002</v>
      </c>
      <c r="DU383" s="20">
        <v>23.2</v>
      </c>
      <c r="DV383" s="20">
        <v>20.100000000000001</v>
      </c>
      <c r="DW383" s="20">
        <v>4.8</v>
      </c>
      <c r="DX383" s="20">
        <v>6.615384615384615</v>
      </c>
      <c r="DY383" s="20">
        <v>15.2</v>
      </c>
      <c r="DZ383" s="20">
        <v>156</v>
      </c>
      <c r="EA383" s="20">
        <v>0.50900000000000001</v>
      </c>
      <c r="EB383" s="20">
        <v>-1</v>
      </c>
      <c r="EC383" s="66">
        <v>89</v>
      </c>
      <c r="ED383" s="66">
        <v>110</v>
      </c>
      <c r="EE383" s="66">
        <v>94</v>
      </c>
      <c r="EF383" s="66">
        <v>99</v>
      </c>
      <c r="EG383" s="66">
        <v>82</v>
      </c>
      <c r="EH383" s="66">
        <v>80.5</v>
      </c>
      <c r="EI383" s="66">
        <v>156</v>
      </c>
      <c r="EJ383" s="66">
        <v>244</v>
      </c>
      <c r="EK383" s="20">
        <v>11607.75</v>
      </c>
      <c r="EL383" s="20">
        <v>11330</v>
      </c>
      <c r="EM383" s="20">
        <v>88.03753846153846</v>
      </c>
      <c r="EN383" s="20">
        <v>59.554769230769232</v>
      </c>
      <c r="EO383" s="20">
        <v>12.1975</v>
      </c>
      <c r="EP383" s="20">
        <v>140.77799999999999</v>
      </c>
      <c r="EQ383" s="21">
        <v>71</v>
      </c>
      <c r="ER383" s="21">
        <v>73</v>
      </c>
      <c r="ES383" s="61" t="s">
        <v>238</v>
      </c>
      <c r="ET383" s="61">
        <v>144</v>
      </c>
      <c r="EU383" s="61">
        <v>-2</v>
      </c>
    </row>
    <row r="384" spans="1:151" x14ac:dyDescent="0.45">
      <c r="A384" s="64">
        <v>44930</v>
      </c>
      <c r="B384" s="21" t="s">
        <v>121</v>
      </c>
      <c r="C384" s="21">
        <v>353</v>
      </c>
      <c r="D384" s="21" t="s">
        <v>77</v>
      </c>
      <c r="E384" s="21">
        <v>208</v>
      </c>
      <c r="F384" s="50" t="s">
        <v>558</v>
      </c>
      <c r="G384" t="s">
        <v>121</v>
      </c>
      <c r="H384" t="s">
        <v>77</v>
      </c>
      <c r="I384" t="s">
        <v>121</v>
      </c>
      <c r="J384" t="s">
        <v>77</v>
      </c>
      <c r="K384" t="s">
        <v>434</v>
      </c>
      <c r="L384" t="s">
        <v>77</v>
      </c>
      <c r="M384" t="s">
        <v>589</v>
      </c>
      <c r="N384" t="s">
        <v>77</v>
      </c>
      <c r="O384" t="s">
        <v>121</v>
      </c>
      <c r="P384" t="s">
        <v>77</v>
      </c>
      <c r="Q384" t="s">
        <v>434</v>
      </c>
      <c r="R384" t="s">
        <v>77</v>
      </c>
      <c r="S384" t="s">
        <v>13</v>
      </c>
      <c r="T384" t="s">
        <v>13</v>
      </c>
      <c r="U384">
        <v>13</v>
      </c>
      <c r="V384">
        <v>12</v>
      </c>
      <c r="W384" s="20">
        <v>0.61538461538461497</v>
      </c>
      <c r="X384" s="20">
        <v>4.01</v>
      </c>
      <c r="Y384" s="20">
        <v>104.3</v>
      </c>
      <c r="Z384" s="20">
        <v>100.3</v>
      </c>
      <c r="AA384" s="20">
        <v>72</v>
      </c>
      <c r="AB384" s="20">
        <v>3.7999999999999999E-2</v>
      </c>
      <c r="AC384" s="20">
        <v>2.2400000000000002</v>
      </c>
      <c r="AD384" s="20">
        <v>105.9</v>
      </c>
      <c r="AE384" s="20">
        <v>103.7</v>
      </c>
      <c r="AF384" s="20">
        <v>2.2400000000000002</v>
      </c>
      <c r="AG384" s="20">
        <v>105.1</v>
      </c>
      <c r="AH384" s="20">
        <v>99.2</v>
      </c>
      <c r="AI384" s="20">
        <v>0.65939999999999999</v>
      </c>
      <c r="AJ384" s="20">
        <v>-2.1</v>
      </c>
      <c r="AK384" s="20">
        <v>-0.16153846153846155</v>
      </c>
      <c r="AL384" s="20">
        <v>1226</v>
      </c>
      <c r="AM384" s="20">
        <v>4.75</v>
      </c>
      <c r="AN384" s="20">
        <v>3.42</v>
      </c>
      <c r="AO384" s="20">
        <v>979</v>
      </c>
      <c r="AP384" s="20">
        <v>933</v>
      </c>
      <c r="AQ384" s="20">
        <v>835</v>
      </c>
      <c r="AR384" s="20">
        <v>0.442</v>
      </c>
      <c r="AS384" s="20">
        <v>82</v>
      </c>
      <c r="AT384" s="20">
        <v>266</v>
      </c>
      <c r="AU384" s="20">
        <v>0.308</v>
      </c>
      <c r="AV384" s="20">
        <v>159</v>
      </c>
      <c r="AW384" s="20">
        <v>228</v>
      </c>
      <c r="AX384" s="20">
        <v>0.69699999999999995</v>
      </c>
      <c r="AY384" s="20">
        <v>164</v>
      </c>
      <c r="AZ384" s="20">
        <v>12.615384615384615</v>
      </c>
      <c r="BA384" s="20">
        <v>560</v>
      </c>
      <c r="BB384" s="20">
        <v>43.07692307692308</v>
      </c>
      <c r="BC384" s="20">
        <v>154</v>
      </c>
      <c r="BD384" s="20">
        <v>72</v>
      </c>
      <c r="BE384" s="20">
        <v>58</v>
      </c>
      <c r="BF384" s="20">
        <v>151</v>
      </c>
      <c r="BG384" s="20">
        <v>190</v>
      </c>
      <c r="BH384" s="20">
        <v>75.3</v>
      </c>
      <c r="BI384" s="20">
        <v>71.769000000000005</v>
      </c>
      <c r="BJ384" s="20">
        <v>3.5379999999999998</v>
      </c>
      <c r="BK384" s="20">
        <v>1.02</v>
      </c>
      <c r="BL384" s="20">
        <v>11.615</v>
      </c>
      <c r="BM384" s="20">
        <v>0.47699999999999998</v>
      </c>
      <c r="BN384" s="20">
        <v>20.5</v>
      </c>
      <c r="BO384" s="20">
        <v>17.5</v>
      </c>
      <c r="BP384" s="20">
        <v>4.5</v>
      </c>
      <c r="BQ384" s="20">
        <v>5.5384615384615383</v>
      </c>
      <c r="BR384" s="20">
        <v>14.6</v>
      </c>
      <c r="BS384" s="20">
        <v>93</v>
      </c>
      <c r="BT384" s="20">
        <v>0.55300000000000005</v>
      </c>
      <c r="BU384" s="20">
        <v>-9</v>
      </c>
      <c r="BV384" s="66">
        <v>112</v>
      </c>
      <c r="BW384" s="66">
        <v>96</v>
      </c>
      <c r="BX384" s="66">
        <v>111</v>
      </c>
      <c r="BY384" s="66">
        <v>115</v>
      </c>
      <c r="BZ384" s="66">
        <v>120</v>
      </c>
      <c r="CA384" s="66">
        <v>88.5</v>
      </c>
      <c r="CB384" s="66">
        <v>83</v>
      </c>
      <c r="CC384" s="66">
        <v>98</v>
      </c>
      <c r="CD384" s="20">
        <v>0.58333333333333304</v>
      </c>
      <c r="CE384" s="20">
        <v>9.93</v>
      </c>
      <c r="CF384" s="20">
        <v>106.3</v>
      </c>
      <c r="CG384" s="20">
        <v>96.4</v>
      </c>
      <c r="CH384" s="20">
        <v>63</v>
      </c>
      <c r="CI384" s="20">
        <v>-0.17100000000000001</v>
      </c>
      <c r="CJ384" s="20">
        <v>1.73</v>
      </c>
      <c r="CK384" s="20">
        <v>104.5</v>
      </c>
      <c r="CL384" s="20">
        <v>102.8</v>
      </c>
      <c r="CM384" s="20">
        <v>1.73</v>
      </c>
      <c r="CN384" s="20">
        <v>105.5</v>
      </c>
      <c r="CO384" s="20">
        <v>95</v>
      </c>
      <c r="CP384" s="63">
        <v>0.76900000000000002</v>
      </c>
      <c r="CQ384" s="20">
        <v>-2.4</v>
      </c>
      <c r="CR384" s="20">
        <v>-0.19999999999999998</v>
      </c>
      <c r="CS384" s="20">
        <v>1229</v>
      </c>
      <c r="CT384" s="20">
        <v>8.34</v>
      </c>
      <c r="CU384" s="20">
        <v>1.24</v>
      </c>
      <c r="CV384" s="20">
        <v>830</v>
      </c>
      <c r="CW384" s="20">
        <v>707</v>
      </c>
      <c r="CX384" s="20">
        <v>664</v>
      </c>
      <c r="CY384" s="20">
        <v>0.435</v>
      </c>
      <c r="CZ384" s="20">
        <v>100</v>
      </c>
      <c r="DA384" s="20">
        <v>272</v>
      </c>
      <c r="DB384" s="20">
        <v>0.36799999999999999</v>
      </c>
      <c r="DC384" s="20">
        <v>152</v>
      </c>
      <c r="DD384" s="20">
        <v>198</v>
      </c>
      <c r="DE384" s="20">
        <v>0.76800000000000002</v>
      </c>
      <c r="DF384" s="20">
        <v>139</v>
      </c>
      <c r="DG384" s="20">
        <v>11.583333333333334</v>
      </c>
      <c r="DH384" s="20">
        <v>436</v>
      </c>
      <c r="DI384" s="20">
        <v>36.333333333333336</v>
      </c>
      <c r="DJ384" s="20">
        <v>128</v>
      </c>
      <c r="DK384" s="20">
        <v>86</v>
      </c>
      <c r="DL384" s="20">
        <v>36</v>
      </c>
      <c r="DM384" s="20">
        <v>148</v>
      </c>
      <c r="DN384" s="20">
        <v>203</v>
      </c>
      <c r="DO384" s="20">
        <v>69.2</v>
      </c>
      <c r="DP384" s="20">
        <v>58.917000000000002</v>
      </c>
      <c r="DQ384" s="20">
        <v>10.25</v>
      </c>
      <c r="DR384" s="20">
        <v>0.86499999999999999</v>
      </c>
      <c r="DS384" s="20">
        <v>12.333</v>
      </c>
      <c r="DT384" s="20">
        <v>0.58099999999999996</v>
      </c>
      <c r="DU384" s="20">
        <v>22.7</v>
      </c>
      <c r="DV384" s="20">
        <v>16.5</v>
      </c>
      <c r="DW384" s="20">
        <v>3</v>
      </c>
      <c r="DX384" s="20">
        <v>7.166666666666667</v>
      </c>
      <c r="DY384" s="20">
        <v>16.899999999999999</v>
      </c>
      <c r="DZ384" s="20">
        <v>190</v>
      </c>
      <c r="EA384" s="20">
        <v>0.48799999999999999</v>
      </c>
      <c r="EB384" s="20">
        <v>17</v>
      </c>
      <c r="EC384" s="66">
        <v>90</v>
      </c>
      <c r="ED384" s="66">
        <v>111</v>
      </c>
      <c r="EE384" s="66">
        <v>154</v>
      </c>
      <c r="EF384" s="66">
        <v>107</v>
      </c>
      <c r="EG384" s="66">
        <v>81</v>
      </c>
      <c r="EH384" s="66">
        <v>106</v>
      </c>
      <c r="EI384" s="66">
        <v>192</v>
      </c>
      <c r="EJ384" s="66">
        <v>116</v>
      </c>
      <c r="EK384" s="20">
        <v>10054.52</v>
      </c>
      <c r="EL384" s="20">
        <v>10661.89</v>
      </c>
      <c r="EM384" s="20">
        <v>83.240833333333342</v>
      </c>
      <c r="EN384" s="20">
        <v>68.305846153846147</v>
      </c>
      <c r="EO384" s="20">
        <v>11.2128</v>
      </c>
      <c r="EP384" s="20">
        <v>141.49099999999999</v>
      </c>
      <c r="EQ384" s="21">
        <v>62</v>
      </c>
      <c r="ER384" s="21">
        <v>74</v>
      </c>
      <c r="ES384" s="61" t="s">
        <v>77</v>
      </c>
      <c r="ET384" s="61">
        <v>136</v>
      </c>
      <c r="EU384" s="61">
        <v>-12</v>
      </c>
    </row>
    <row r="385" spans="1:151" x14ac:dyDescent="0.45">
      <c r="A385" s="64">
        <v>44930</v>
      </c>
      <c r="B385" s="21" t="s">
        <v>163</v>
      </c>
      <c r="C385" s="21">
        <v>279</v>
      </c>
      <c r="D385" s="21" t="s">
        <v>270</v>
      </c>
      <c r="E385" s="21">
        <v>100</v>
      </c>
      <c r="F385" s="50" t="s">
        <v>558</v>
      </c>
      <c r="G385" t="s">
        <v>163</v>
      </c>
      <c r="H385" t="s">
        <v>270</v>
      </c>
      <c r="I385" t="s">
        <v>163</v>
      </c>
      <c r="J385" t="s">
        <v>270</v>
      </c>
      <c r="K385" t="s">
        <v>1336</v>
      </c>
      <c r="L385" t="s">
        <v>270</v>
      </c>
      <c r="M385" t="s">
        <v>618</v>
      </c>
      <c r="N385" t="s">
        <v>670</v>
      </c>
      <c r="O385" t="s">
        <v>1345</v>
      </c>
      <c r="P385" t="s">
        <v>1368</v>
      </c>
      <c r="Q385" t="s">
        <v>163</v>
      </c>
      <c r="R385" t="s">
        <v>270</v>
      </c>
      <c r="S385" t="s">
        <v>95</v>
      </c>
      <c r="T385" t="s">
        <v>95</v>
      </c>
      <c r="U385">
        <v>13</v>
      </c>
      <c r="V385">
        <v>13</v>
      </c>
      <c r="W385" s="20">
        <v>0.46153846153846201</v>
      </c>
      <c r="X385" s="20">
        <v>-7.03</v>
      </c>
      <c r="Y385" s="20">
        <v>101.5</v>
      </c>
      <c r="Z385" s="20">
        <v>108.5</v>
      </c>
      <c r="AA385" s="20">
        <v>69.900000000000006</v>
      </c>
      <c r="AB385" s="20">
        <v>9.6000000000000002E-2</v>
      </c>
      <c r="AC385" s="20">
        <v>-0.84</v>
      </c>
      <c r="AD385" s="20">
        <v>105.3</v>
      </c>
      <c r="AE385" s="20">
        <v>106.1</v>
      </c>
      <c r="AF385" s="20">
        <v>-0.05</v>
      </c>
      <c r="AG385" s="20">
        <v>100.4</v>
      </c>
      <c r="AH385" s="20">
        <v>109.7</v>
      </c>
      <c r="AI385" s="20">
        <v>0.26719999999999999</v>
      </c>
      <c r="AJ385" s="20">
        <v>-5.2</v>
      </c>
      <c r="AK385" s="20">
        <v>-0.4</v>
      </c>
      <c r="AL385" s="20">
        <v>1056</v>
      </c>
      <c r="AM385" s="20">
        <v>-10.56</v>
      </c>
      <c r="AN385" s="20">
        <v>-3.83</v>
      </c>
      <c r="AO385" s="20">
        <v>907</v>
      </c>
      <c r="AP385" s="20">
        <v>928</v>
      </c>
      <c r="AQ385" s="20">
        <v>760</v>
      </c>
      <c r="AR385" s="20">
        <v>0.41599999999999998</v>
      </c>
      <c r="AS385" s="20">
        <v>82</v>
      </c>
      <c r="AT385" s="20">
        <v>250</v>
      </c>
      <c r="AU385" s="20">
        <v>0.32800000000000001</v>
      </c>
      <c r="AV385" s="20">
        <v>193</v>
      </c>
      <c r="AW385" s="20">
        <v>283</v>
      </c>
      <c r="AX385" s="20">
        <v>0.68200000000000005</v>
      </c>
      <c r="AY385" s="20">
        <v>156</v>
      </c>
      <c r="AZ385" s="20">
        <v>12</v>
      </c>
      <c r="BA385" s="20">
        <v>480</v>
      </c>
      <c r="BB385" s="20">
        <v>36.92307692307692</v>
      </c>
      <c r="BC385" s="20">
        <v>153</v>
      </c>
      <c r="BD385" s="20">
        <v>106</v>
      </c>
      <c r="BE385" s="20">
        <v>51</v>
      </c>
      <c r="BF385" s="20">
        <v>159</v>
      </c>
      <c r="BG385" s="20">
        <v>230</v>
      </c>
      <c r="BH385" s="20">
        <v>69.8</v>
      </c>
      <c r="BI385" s="20">
        <v>71.385000000000005</v>
      </c>
      <c r="BJ385" s="20">
        <v>-1.615</v>
      </c>
      <c r="BK385" s="20">
        <v>0.96199999999999997</v>
      </c>
      <c r="BL385" s="20">
        <v>12.231</v>
      </c>
      <c r="BM385" s="20">
        <v>0.66700000000000004</v>
      </c>
      <c r="BN385" s="20">
        <v>19.2</v>
      </c>
      <c r="BO385" s="20">
        <v>21.8</v>
      </c>
      <c r="BP385" s="20">
        <v>3.9</v>
      </c>
      <c r="BQ385" s="20">
        <v>8.1538461538461533</v>
      </c>
      <c r="BR385" s="20">
        <v>17.7</v>
      </c>
      <c r="BS385" s="20">
        <v>250</v>
      </c>
      <c r="BT385" s="20">
        <v>0.45700000000000002</v>
      </c>
      <c r="BU385" s="20">
        <v>0</v>
      </c>
      <c r="BV385" s="66">
        <v>275</v>
      </c>
      <c r="BW385" s="66">
        <v>196</v>
      </c>
      <c r="BX385" s="66">
        <v>252</v>
      </c>
      <c r="BY385" s="66">
        <v>261</v>
      </c>
      <c r="BZ385" s="66">
        <v>259</v>
      </c>
      <c r="CA385" s="66">
        <v>205.5</v>
      </c>
      <c r="CB385" s="66">
        <v>252</v>
      </c>
      <c r="CC385" s="66">
        <v>192</v>
      </c>
      <c r="CD385" s="20">
        <v>7.69230769230769E-2</v>
      </c>
      <c r="CE385" s="20">
        <v>-12.17</v>
      </c>
      <c r="CF385" s="20">
        <v>97.8</v>
      </c>
      <c r="CG385" s="20">
        <v>110</v>
      </c>
      <c r="CH385" s="20">
        <v>70</v>
      </c>
      <c r="CI385" s="20">
        <v>-0.1</v>
      </c>
      <c r="CJ385" s="20">
        <v>0.01</v>
      </c>
      <c r="CK385" s="20">
        <v>105.6</v>
      </c>
      <c r="CL385" s="20">
        <v>105.6</v>
      </c>
      <c r="CM385" s="20">
        <v>1.1200000000000001</v>
      </c>
      <c r="CN385" s="20">
        <v>97.8</v>
      </c>
      <c r="CO385" s="20">
        <v>111</v>
      </c>
      <c r="CP385" s="63">
        <v>0.1885</v>
      </c>
      <c r="CQ385" s="20">
        <v>-9.1</v>
      </c>
      <c r="CR385" s="20">
        <v>-0.7</v>
      </c>
      <c r="CS385" s="20">
        <v>943</v>
      </c>
      <c r="CT385" s="20">
        <v>-12.96</v>
      </c>
      <c r="CU385" s="20">
        <v>-2.04</v>
      </c>
      <c r="CV385" s="20">
        <v>875</v>
      </c>
      <c r="CW385" s="20">
        <v>1017</v>
      </c>
      <c r="CX385" s="20">
        <v>760</v>
      </c>
      <c r="CY385" s="20">
        <v>0.40699999999999997</v>
      </c>
      <c r="CZ385" s="20">
        <v>125</v>
      </c>
      <c r="DA385" s="20">
        <v>363</v>
      </c>
      <c r="DB385" s="20">
        <v>0.34399999999999997</v>
      </c>
      <c r="DC385" s="20">
        <v>132</v>
      </c>
      <c r="DD385" s="20">
        <v>186</v>
      </c>
      <c r="DE385" s="20">
        <v>0.71</v>
      </c>
      <c r="DF385" s="20">
        <v>135</v>
      </c>
      <c r="DG385" s="20">
        <v>10.384615384615385</v>
      </c>
      <c r="DH385" s="20">
        <v>424</v>
      </c>
      <c r="DI385" s="20">
        <v>32.615384615384613</v>
      </c>
      <c r="DJ385" s="20">
        <v>128</v>
      </c>
      <c r="DK385" s="20">
        <v>96</v>
      </c>
      <c r="DL385" s="20">
        <v>47</v>
      </c>
      <c r="DM385" s="20">
        <v>192</v>
      </c>
      <c r="DN385" s="20">
        <v>253</v>
      </c>
      <c r="DO385" s="20">
        <v>67.3</v>
      </c>
      <c r="DP385" s="20">
        <v>78.230999999999995</v>
      </c>
      <c r="DQ385" s="20">
        <v>-10.923</v>
      </c>
      <c r="DR385" s="20">
        <v>0.66700000000000004</v>
      </c>
      <c r="DS385" s="20">
        <v>14.769</v>
      </c>
      <c r="DT385" s="20">
        <v>0.5</v>
      </c>
      <c r="DU385" s="20">
        <v>27.9</v>
      </c>
      <c r="DV385" s="20">
        <v>14.3</v>
      </c>
      <c r="DW385" s="20">
        <v>3.6</v>
      </c>
      <c r="DX385" s="20">
        <v>7.384615384615385</v>
      </c>
      <c r="DY385" s="20">
        <v>19.5</v>
      </c>
      <c r="DZ385" s="20">
        <v>354</v>
      </c>
      <c r="EA385" s="20">
        <v>0.36299999999999999</v>
      </c>
      <c r="EB385" s="20">
        <v>-1</v>
      </c>
      <c r="EC385" s="66">
        <v>328</v>
      </c>
      <c r="ED385" s="66">
        <v>312</v>
      </c>
      <c r="EE385" s="66">
        <v>354</v>
      </c>
      <c r="EF385" s="66">
        <v>305</v>
      </c>
      <c r="EG385" s="66">
        <v>311</v>
      </c>
      <c r="EH385" s="66">
        <v>271.7</v>
      </c>
      <c r="EI385" s="66">
        <v>354</v>
      </c>
      <c r="EJ385" s="66">
        <v>332</v>
      </c>
      <c r="EK385" s="20">
        <v>11165</v>
      </c>
      <c r="EL385" s="20">
        <v>10611.3</v>
      </c>
      <c r="EM385" s="20">
        <v>90.32123076923078</v>
      </c>
      <c r="EN385" s="20">
        <v>120.42415384615384</v>
      </c>
      <c r="EO385" s="20">
        <v>12.566999999999998</v>
      </c>
      <c r="EP385" s="20">
        <v>172.54600000000002</v>
      </c>
      <c r="EQ385" s="21">
        <v>79</v>
      </c>
      <c r="ER385" s="21">
        <v>73</v>
      </c>
      <c r="ES385" s="61" t="s">
        <v>163</v>
      </c>
      <c r="ET385" s="61">
        <v>152</v>
      </c>
      <c r="EU385" s="61">
        <v>6</v>
      </c>
    </row>
    <row r="386" spans="1:151" x14ac:dyDescent="0.45">
      <c r="A386" s="64">
        <v>44930</v>
      </c>
      <c r="B386" s="21" t="s">
        <v>25</v>
      </c>
      <c r="C386" s="21">
        <v>11</v>
      </c>
      <c r="D386" s="21" t="s">
        <v>75</v>
      </c>
      <c r="E386" s="21">
        <v>57</v>
      </c>
      <c r="F386" s="50" t="s">
        <v>558</v>
      </c>
      <c r="G386" t="s">
        <v>25</v>
      </c>
      <c r="H386" t="s">
        <v>75</v>
      </c>
      <c r="I386" t="s">
        <v>25</v>
      </c>
      <c r="J386" t="s">
        <v>75</v>
      </c>
      <c r="K386" t="s">
        <v>25</v>
      </c>
      <c r="L386" t="s">
        <v>75</v>
      </c>
      <c r="M386" t="s">
        <v>25</v>
      </c>
      <c r="N386" t="s">
        <v>75</v>
      </c>
      <c r="O386" t="s">
        <v>25</v>
      </c>
      <c r="P386" t="s">
        <v>75</v>
      </c>
      <c r="Q386" t="s">
        <v>25</v>
      </c>
      <c r="R386" t="s">
        <v>75</v>
      </c>
      <c r="S386" t="s">
        <v>19</v>
      </c>
      <c r="T386" t="s">
        <v>19</v>
      </c>
      <c r="U386">
        <v>13</v>
      </c>
      <c r="V386">
        <v>13</v>
      </c>
      <c r="W386" s="20">
        <v>0.76923076923076905</v>
      </c>
      <c r="X386" s="20">
        <v>27</v>
      </c>
      <c r="Y386" s="20">
        <v>119.2</v>
      </c>
      <c r="Z386" s="20">
        <v>92.2</v>
      </c>
      <c r="AA386" s="20">
        <v>76.2</v>
      </c>
      <c r="AB386" s="20">
        <v>-2.8000000000000001E-2</v>
      </c>
      <c r="AC386" s="20">
        <v>9.77</v>
      </c>
      <c r="AD386" s="20">
        <v>110.7</v>
      </c>
      <c r="AE386" s="20">
        <v>100.9</v>
      </c>
      <c r="AF386" s="20">
        <v>9.82</v>
      </c>
      <c r="AG386" s="20">
        <v>118.4</v>
      </c>
      <c r="AH386" s="20">
        <v>92.2</v>
      </c>
      <c r="AI386" s="20">
        <v>0.94669999999999999</v>
      </c>
      <c r="AJ386" s="20">
        <v>2.2999999999999998</v>
      </c>
      <c r="AK386" s="20">
        <v>0.17692307692307691</v>
      </c>
      <c r="AL386" s="20">
        <v>1401</v>
      </c>
      <c r="AM386" s="20">
        <v>27.82</v>
      </c>
      <c r="AN386" s="20">
        <v>8.9</v>
      </c>
      <c r="AO386" s="20">
        <v>1200</v>
      </c>
      <c r="AP386" s="20">
        <v>954</v>
      </c>
      <c r="AQ386" s="20">
        <v>874</v>
      </c>
      <c r="AR386" s="20">
        <v>0.495</v>
      </c>
      <c r="AS386" s="20">
        <v>98</v>
      </c>
      <c r="AT386" s="20">
        <v>271</v>
      </c>
      <c r="AU386" s="20">
        <v>0.36199999999999999</v>
      </c>
      <c r="AV386" s="20">
        <v>236</v>
      </c>
      <c r="AW386" s="20">
        <v>319</v>
      </c>
      <c r="AX386" s="20">
        <v>0.74</v>
      </c>
      <c r="AY386" s="20">
        <v>178</v>
      </c>
      <c r="AZ386" s="20">
        <v>13.692307692307692</v>
      </c>
      <c r="BA386" s="20">
        <v>575</v>
      </c>
      <c r="BB386" s="20">
        <v>44.230769230769234</v>
      </c>
      <c r="BC386" s="20">
        <v>258</v>
      </c>
      <c r="BD386" s="20">
        <v>124</v>
      </c>
      <c r="BE386" s="20">
        <v>45</v>
      </c>
      <c r="BF386" s="20">
        <v>163</v>
      </c>
      <c r="BG386" s="20">
        <v>216</v>
      </c>
      <c r="BH386" s="20">
        <v>92.3</v>
      </c>
      <c r="BI386" s="20">
        <v>73.385000000000005</v>
      </c>
      <c r="BJ386" s="20">
        <v>18.922999999999998</v>
      </c>
      <c r="BK386" s="20">
        <v>1.583</v>
      </c>
      <c r="BL386" s="20">
        <v>12.538</v>
      </c>
      <c r="BM386" s="20">
        <v>0.76100000000000001</v>
      </c>
      <c r="BN386" s="20">
        <v>20.8</v>
      </c>
      <c r="BO386" s="20">
        <v>24.5</v>
      </c>
      <c r="BP386" s="20">
        <v>3.5</v>
      </c>
      <c r="BQ386" s="20">
        <v>9.5384615384615383</v>
      </c>
      <c r="BR386" s="20">
        <v>16.600000000000001</v>
      </c>
      <c r="BS386" s="20">
        <v>17</v>
      </c>
      <c r="BT386" s="20">
        <v>0.624</v>
      </c>
      <c r="BU386" s="20">
        <v>2</v>
      </c>
      <c r="BV386" s="66">
        <v>4</v>
      </c>
      <c r="BW386" s="66">
        <v>14</v>
      </c>
      <c r="BX386" s="66">
        <v>11</v>
      </c>
      <c r="BY386" s="66">
        <v>3</v>
      </c>
      <c r="BZ386" s="66">
        <v>4</v>
      </c>
      <c r="CA386" s="66">
        <v>7.5</v>
      </c>
      <c r="CB386" s="66">
        <v>17</v>
      </c>
      <c r="CC386" s="66">
        <v>7</v>
      </c>
      <c r="CD386" s="20">
        <v>0.84615384615384603</v>
      </c>
      <c r="CE386" s="20">
        <v>19.91</v>
      </c>
      <c r="CF386" s="20">
        <v>114.9</v>
      </c>
      <c r="CG386" s="20">
        <v>95</v>
      </c>
      <c r="CH386" s="20">
        <v>71.400000000000006</v>
      </c>
      <c r="CI386" s="20">
        <v>-4.2999999999999997E-2</v>
      </c>
      <c r="CJ386" s="20">
        <v>-0.42</v>
      </c>
      <c r="CK386" s="20">
        <v>105.1</v>
      </c>
      <c r="CL386" s="20">
        <v>105.5</v>
      </c>
      <c r="CM386" s="20">
        <v>-2.44</v>
      </c>
      <c r="CN386" s="20">
        <v>114.8</v>
      </c>
      <c r="CO386" s="20">
        <v>94.4</v>
      </c>
      <c r="CP386" s="63">
        <v>0.90539999999999998</v>
      </c>
      <c r="CQ386" s="20">
        <v>1.1000000000000001</v>
      </c>
      <c r="CR386" s="20">
        <v>8.461538461538462E-2</v>
      </c>
      <c r="CS386" s="20">
        <v>1398</v>
      </c>
      <c r="CT386" s="20">
        <v>18.27</v>
      </c>
      <c r="CU386" s="20">
        <v>2.89</v>
      </c>
      <c r="CV386" s="20">
        <v>1095</v>
      </c>
      <c r="CW386" s="20">
        <v>895</v>
      </c>
      <c r="CX386" s="20">
        <v>757</v>
      </c>
      <c r="CY386" s="20">
        <v>0.51800000000000002</v>
      </c>
      <c r="CZ386" s="20">
        <v>91</v>
      </c>
      <c r="DA386" s="20">
        <v>223</v>
      </c>
      <c r="DB386" s="20">
        <v>0.40799999999999997</v>
      </c>
      <c r="DC386" s="20">
        <v>220</v>
      </c>
      <c r="DD386" s="20">
        <v>282</v>
      </c>
      <c r="DE386" s="20">
        <v>0.78</v>
      </c>
      <c r="DF386" s="20">
        <v>143</v>
      </c>
      <c r="DG386" s="20">
        <v>11</v>
      </c>
      <c r="DH386" s="20">
        <v>505</v>
      </c>
      <c r="DI386" s="20">
        <v>38.846153846153847</v>
      </c>
      <c r="DJ386" s="20">
        <v>239</v>
      </c>
      <c r="DK386" s="20">
        <v>89</v>
      </c>
      <c r="DL386" s="20">
        <v>29</v>
      </c>
      <c r="DM386" s="20">
        <v>182</v>
      </c>
      <c r="DN386" s="20">
        <v>200</v>
      </c>
      <c r="DO386" s="20">
        <v>84.2</v>
      </c>
      <c r="DP386" s="20">
        <v>68.846000000000004</v>
      </c>
      <c r="DQ386" s="20">
        <v>15.385</v>
      </c>
      <c r="DR386" s="20">
        <v>1.3129999999999999</v>
      </c>
      <c r="DS386" s="20">
        <v>14</v>
      </c>
      <c r="DT386" s="20">
        <v>0.48899999999999999</v>
      </c>
      <c r="DU386" s="20">
        <v>17.2</v>
      </c>
      <c r="DV386" s="20">
        <v>21.7</v>
      </c>
      <c r="DW386" s="20">
        <v>2.2000000000000002</v>
      </c>
      <c r="DX386" s="20">
        <v>6.8461538461538458</v>
      </c>
      <c r="DY386" s="20">
        <v>15.4</v>
      </c>
      <c r="DZ386" s="20">
        <v>22</v>
      </c>
      <c r="EA386" s="20">
        <v>0.61799999999999999</v>
      </c>
      <c r="EB386" s="20">
        <v>6</v>
      </c>
      <c r="EC386" s="66">
        <v>27</v>
      </c>
      <c r="ED386" s="66">
        <v>16</v>
      </c>
      <c r="EE386" s="66">
        <v>38</v>
      </c>
      <c r="EF386" s="66">
        <v>47</v>
      </c>
      <c r="EG386" s="66">
        <v>25</v>
      </c>
      <c r="EH386" s="66">
        <v>26.2</v>
      </c>
      <c r="EI386" s="66">
        <v>22</v>
      </c>
      <c r="EJ386" s="66">
        <v>19</v>
      </c>
      <c r="EK386" s="20">
        <v>11324</v>
      </c>
      <c r="EL386" s="20">
        <v>10593.78</v>
      </c>
      <c r="EM386" s="20">
        <v>85.837076923076921</v>
      </c>
      <c r="EN386" s="20">
        <v>133.53846153846155</v>
      </c>
      <c r="EO386" s="20">
        <v>12.948000000000002</v>
      </c>
      <c r="EP386" s="20">
        <v>148</v>
      </c>
      <c r="EQ386" s="21">
        <v>97</v>
      </c>
      <c r="ER386" s="21">
        <v>50</v>
      </c>
      <c r="ES386" s="61" t="s">
        <v>25</v>
      </c>
      <c r="ET386" s="61">
        <v>147</v>
      </c>
      <c r="EU386" s="61">
        <v>47</v>
      </c>
    </row>
    <row r="387" spans="1:151" x14ac:dyDescent="0.45">
      <c r="A387" s="64">
        <v>44930</v>
      </c>
      <c r="B387" s="21" t="s">
        <v>285</v>
      </c>
      <c r="C387" s="21">
        <v>227</v>
      </c>
      <c r="D387" s="21" t="s">
        <v>119</v>
      </c>
      <c r="E387" s="21">
        <v>260</v>
      </c>
      <c r="F387" s="50" t="s">
        <v>558</v>
      </c>
      <c r="G387" t="s">
        <v>285</v>
      </c>
      <c r="H387" t="s">
        <v>119</v>
      </c>
      <c r="I387" t="s">
        <v>285</v>
      </c>
      <c r="J387" t="s">
        <v>119</v>
      </c>
      <c r="K387" t="s">
        <v>285</v>
      </c>
      <c r="L387" t="s">
        <v>119</v>
      </c>
      <c r="M387" t="s">
        <v>285</v>
      </c>
      <c r="N387" t="s">
        <v>119</v>
      </c>
      <c r="O387" t="s">
        <v>285</v>
      </c>
      <c r="P387" t="s">
        <v>1349</v>
      </c>
      <c r="Q387" t="s">
        <v>285</v>
      </c>
      <c r="R387" t="s">
        <v>119</v>
      </c>
      <c r="S387" t="s">
        <v>31</v>
      </c>
      <c r="T387" t="s">
        <v>31</v>
      </c>
      <c r="U387">
        <v>15</v>
      </c>
      <c r="V387">
        <v>15</v>
      </c>
      <c r="W387" s="20">
        <v>0.4</v>
      </c>
      <c r="X387" s="20">
        <v>-18.170000000000002</v>
      </c>
      <c r="Y387" s="20">
        <v>92.2</v>
      </c>
      <c r="Z387" s="20">
        <v>110.4</v>
      </c>
      <c r="AA387" s="20">
        <v>70.900000000000006</v>
      </c>
      <c r="AB387" s="20">
        <v>9.2999999999999999E-2</v>
      </c>
      <c r="AC387" s="20">
        <v>-6.71</v>
      </c>
      <c r="AD387" s="20">
        <v>100.2</v>
      </c>
      <c r="AE387" s="20">
        <v>106.9</v>
      </c>
      <c r="AF387" s="20">
        <v>-6.71</v>
      </c>
      <c r="AG387" s="20">
        <v>91.5</v>
      </c>
      <c r="AH387" s="20">
        <v>111.5</v>
      </c>
      <c r="AI387" s="20">
        <v>9.3200000000000005E-2</v>
      </c>
      <c r="AJ387" s="20">
        <v>-7.3</v>
      </c>
      <c r="AK387" s="20">
        <v>-0.48666666666666664</v>
      </c>
      <c r="AL387" s="20">
        <v>954</v>
      </c>
      <c r="AM387" s="20">
        <v>-19.579999999999998</v>
      </c>
      <c r="AN387" s="20">
        <v>-6.51</v>
      </c>
      <c r="AO387" s="20">
        <v>973</v>
      </c>
      <c r="AP387" s="20">
        <v>1107</v>
      </c>
      <c r="AQ387" s="20">
        <v>830</v>
      </c>
      <c r="AR387" s="20">
        <v>0.41899999999999998</v>
      </c>
      <c r="AS387" s="20">
        <v>103</v>
      </c>
      <c r="AT387" s="20">
        <v>331</v>
      </c>
      <c r="AU387" s="20">
        <v>0.311</v>
      </c>
      <c r="AV387" s="20">
        <v>174</v>
      </c>
      <c r="AW387" s="20">
        <v>286</v>
      </c>
      <c r="AX387" s="20">
        <v>0.60799999999999998</v>
      </c>
      <c r="AY387" s="20">
        <v>100</v>
      </c>
      <c r="AZ387" s="20">
        <v>6.666666666666667</v>
      </c>
      <c r="BA387" s="20">
        <v>430</v>
      </c>
      <c r="BB387" s="20">
        <v>28.666666666666668</v>
      </c>
      <c r="BC387" s="20">
        <v>215</v>
      </c>
      <c r="BD387" s="20">
        <v>110</v>
      </c>
      <c r="BE387" s="20">
        <v>23</v>
      </c>
      <c r="BF387" s="20">
        <v>208</v>
      </c>
      <c r="BG387" s="20">
        <v>255</v>
      </c>
      <c r="BH387" s="20">
        <v>64.900000000000006</v>
      </c>
      <c r="BI387" s="20">
        <v>73.8</v>
      </c>
      <c r="BJ387" s="20">
        <v>-8.9329999999999998</v>
      </c>
      <c r="BK387" s="20">
        <v>1.034</v>
      </c>
      <c r="BL387" s="20">
        <v>13.867000000000001</v>
      </c>
      <c r="BM387" s="20">
        <v>0.52900000000000003</v>
      </c>
      <c r="BN387" s="20">
        <v>22.1</v>
      </c>
      <c r="BO387" s="20">
        <v>19.100000000000001</v>
      </c>
      <c r="BP387" s="20">
        <v>1.5</v>
      </c>
      <c r="BQ387" s="20">
        <v>7.333333333333333</v>
      </c>
      <c r="BR387" s="20">
        <v>17</v>
      </c>
      <c r="BS387" s="20">
        <v>336</v>
      </c>
      <c r="BT387" s="20">
        <v>0.39100000000000001</v>
      </c>
      <c r="BU387" s="20">
        <v>-3</v>
      </c>
      <c r="BV387" s="66">
        <v>357</v>
      </c>
      <c r="BW387" s="66">
        <v>300</v>
      </c>
      <c r="BX387" s="66">
        <v>339</v>
      </c>
      <c r="BY387" s="66">
        <v>357</v>
      </c>
      <c r="BZ387" s="66">
        <v>343</v>
      </c>
      <c r="CA387" s="66">
        <v>275.8</v>
      </c>
      <c r="CB387" s="66">
        <v>336</v>
      </c>
      <c r="CC387" s="66">
        <v>337</v>
      </c>
      <c r="CD387" s="20">
        <v>0.73333333333333295</v>
      </c>
      <c r="CE387" s="20">
        <v>14</v>
      </c>
      <c r="CF387" s="20">
        <v>107</v>
      </c>
      <c r="CG387" s="20">
        <v>93</v>
      </c>
      <c r="CH387" s="20">
        <v>67.2</v>
      </c>
      <c r="CI387" s="20">
        <v>-7.4999999999999997E-2</v>
      </c>
      <c r="CJ387" s="20">
        <v>-1.78</v>
      </c>
      <c r="CK387" s="20">
        <v>102.2</v>
      </c>
      <c r="CL387" s="20">
        <v>104</v>
      </c>
      <c r="CM387" s="20">
        <v>-1.78</v>
      </c>
      <c r="CN387" s="20">
        <v>106.2</v>
      </c>
      <c r="CO387" s="20">
        <v>93.1</v>
      </c>
      <c r="CP387" s="63">
        <v>0.81940000000000002</v>
      </c>
      <c r="CQ387" s="20">
        <v>-1.1000000000000001</v>
      </c>
      <c r="CR387" s="20">
        <v>-7.3333333333333334E-2</v>
      </c>
      <c r="CS387" s="20">
        <v>1306</v>
      </c>
      <c r="CT387" s="20">
        <v>12.97</v>
      </c>
      <c r="CU387" s="20">
        <v>-1.32</v>
      </c>
      <c r="CV387" s="20">
        <v>1158</v>
      </c>
      <c r="CW387" s="20">
        <v>889</v>
      </c>
      <c r="CX387" s="20">
        <v>888</v>
      </c>
      <c r="CY387" s="20">
        <v>0.497</v>
      </c>
      <c r="CZ387" s="20">
        <v>131</v>
      </c>
      <c r="DA387" s="20">
        <v>357</v>
      </c>
      <c r="DB387" s="20">
        <v>0.36699999999999999</v>
      </c>
      <c r="DC387" s="20">
        <v>145</v>
      </c>
      <c r="DD387" s="20">
        <v>193</v>
      </c>
      <c r="DE387" s="20">
        <v>0.751</v>
      </c>
      <c r="DF387" s="20">
        <v>158</v>
      </c>
      <c r="DG387" s="20">
        <v>10.533333333333333</v>
      </c>
      <c r="DH387" s="20">
        <v>520</v>
      </c>
      <c r="DI387" s="20">
        <v>34.666666666666664</v>
      </c>
      <c r="DJ387" s="20">
        <v>242</v>
      </c>
      <c r="DK387" s="20">
        <v>140</v>
      </c>
      <c r="DL387" s="20">
        <v>54</v>
      </c>
      <c r="DM387" s="20">
        <v>196</v>
      </c>
      <c r="DN387" s="20">
        <v>255</v>
      </c>
      <c r="DO387" s="20">
        <v>77.2</v>
      </c>
      <c r="DP387" s="20">
        <v>59.267000000000003</v>
      </c>
      <c r="DQ387" s="20">
        <v>17.933</v>
      </c>
      <c r="DR387" s="20">
        <v>1.2350000000000001</v>
      </c>
      <c r="DS387" s="20">
        <v>13.067</v>
      </c>
      <c r="DT387" s="20">
        <v>0.71399999999999997</v>
      </c>
      <c r="DU387" s="20">
        <v>23.8</v>
      </c>
      <c r="DV387" s="20">
        <v>12.9</v>
      </c>
      <c r="DW387" s="20">
        <v>3.6</v>
      </c>
      <c r="DX387" s="20">
        <v>9.3333333333333339</v>
      </c>
      <c r="DY387" s="20">
        <v>17</v>
      </c>
      <c r="DZ387" s="20">
        <v>65</v>
      </c>
      <c r="EA387" s="20">
        <v>0.57299999999999995</v>
      </c>
      <c r="EB387" s="20">
        <v>-4</v>
      </c>
      <c r="EC387" s="66">
        <v>39</v>
      </c>
      <c r="ED387" s="66">
        <v>70</v>
      </c>
      <c r="EE387" s="66">
        <v>85</v>
      </c>
      <c r="EF387" s="66">
        <v>42</v>
      </c>
      <c r="EG387" s="66">
        <v>47</v>
      </c>
      <c r="EH387" s="66">
        <v>52.7</v>
      </c>
      <c r="EI387" s="66">
        <v>65</v>
      </c>
      <c r="EJ387" s="66">
        <v>86</v>
      </c>
      <c r="EK387" s="20">
        <v>8574.6</v>
      </c>
      <c r="EL387" s="20">
        <v>11812.800000000001</v>
      </c>
      <c r="EM387" s="20">
        <v>129.42533333333336</v>
      </c>
      <c r="EN387" s="20">
        <v>95.824666666666658</v>
      </c>
      <c r="EO387" s="20">
        <v>12.766999999999999</v>
      </c>
      <c r="EP387" s="20">
        <v>155.04</v>
      </c>
      <c r="EQ387" s="21">
        <v>88</v>
      </c>
      <c r="ER387" s="21">
        <v>92</v>
      </c>
      <c r="ES387" s="61" t="s">
        <v>119</v>
      </c>
      <c r="ET387" s="61">
        <v>180</v>
      </c>
      <c r="EU387" s="61">
        <v>-4</v>
      </c>
    </row>
    <row r="388" spans="1:151" x14ac:dyDescent="0.45">
      <c r="A388" s="64">
        <v>44930</v>
      </c>
      <c r="B388" s="21" t="s">
        <v>904</v>
      </c>
      <c r="C388" s="21">
        <v>12</v>
      </c>
      <c r="D388" s="21" t="s">
        <v>64</v>
      </c>
      <c r="E388" s="21">
        <v>329</v>
      </c>
      <c r="F388" s="50" t="s">
        <v>558</v>
      </c>
      <c r="G388" t="s">
        <v>904</v>
      </c>
      <c r="H388" t="s">
        <v>64</v>
      </c>
      <c r="I388" t="s">
        <v>904</v>
      </c>
      <c r="J388" t="s">
        <v>64</v>
      </c>
      <c r="K388" t="s">
        <v>413</v>
      </c>
      <c r="L388" t="s">
        <v>64</v>
      </c>
      <c r="M388" t="s">
        <v>626</v>
      </c>
      <c r="N388" t="s">
        <v>64</v>
      </c>
      <c r="O388" t="s">
        <v>904</v>
      </c>
      <c r="P388" t="s">
        <v>64</v>
      </c>
      <c r="Q388" t="s">
        <v>413</v>
      </c>
      <c r="R388" t="s">
        <v>64</v>
      </c>
      <c r="S388" t="s">
        <v>19</v>
      </c>
      <c r="T388" t="s">
        <v>19</v>
      </c>
      <c r="U388">
        <v>13</v>
      </c>
      <c r="V388">
        <v>13</v>
      </c>
      <c r="W388" s="20">
        <v>0.61538461538461497</v>
      </c>
      <c r="X388" s="20">
        <v>5.27</v>
      </c>
      <c r="Y388" s="20">
        <v>101.1</v>
      </c>
      <c r="Z388" s="20">
        <v>95.8</v>
      </c>
      <c r="AA388" s="20">
        <v>72.3</v>
      </c>
      <c r="AB388" s="20">
        <v>0.17199999999999999</v>
      </c>
      <c r="AC388" s="20">
        <v>6.5</v>
      </c>
      <c r="AD388" s="20">
        <v>106.6</v>
      </c>
      <c r="AE388" s="20">
        <v>100.1</v>
      </c>
      <c r="AF388" s="20">
        <v>5.75</v>
      </c>
      <c r="AG388" s="20">
        <v>99.4</v>
      </c>
      <c r="AH388" s="20">
        <v>95.1</v>
      </c>
      <c r="AI388" s="20">
        <v>0.624</v>
      </c>
      <c r="AJ388" s="20">
        <v>-0.8</v>
      </c>
      <c r="AK388" s="20">
        <v>-6.1538461538461542E-2</v>
      </c>
      <c r="AL388" s="20">
        <v>1280</v>
      </c>
      <c r="AM388" s="20">
        <v>4.29</v>
      </c>
      <c r="AN388" s="20">
        <v>6.14</v>
      </c>
      <c r="AO388" s="20">
        <v>883</v>
      </c>
      <c r="AP388" s="20">
        <v>907</v>
      </c>
      <c r="AQ388" s="20">
        <v>752</v>
      </c>
      <c r="AR388" s="20">
        <v>0.41199999999999998</v>
      </c>
      <c r="AS388" s="20">
        <v>85</v>
      </c>
      <c r="AT388" s="20">
        <v>287</v>
      </c>
      <c r="AU388" s="20">
        <v>0.29599999999999999</v>
      </c>
      <c r="AV388" s="20">
        <v>178</v>
      </c>
      <c r="AW388" s="20">
        <v>284</v>
      </c>
      <c r="AX388" s="20">
        <v>0.627</v>
      </c>
      <c r="AY388" s="20">
        <v>100</v>
      </c>
      <c r="AZ388" s="20">
        <v>7.6923076923076925</v>
      </c>
      <c r="BA388" s="20">
        <v>456</v>
      </c>
      <c r="BB388" s="20">
        <v>35.07692307692308</v>
      </c>
      <c r="BC388" s="20">
        <v>155</v>
      </c>
      <c r="BD388" s="20">
        <v>107</v>
      </c>
      <c r="BE388" s="20">
        <v>51</v>
      </c>
      <c r="BF388" s="20">
        <v>146</v>
      </c>
      <c r="BG388" s="20">
        <v>195</v>
      </c>
      <c r="BH388" s="20">
        <v>67.900000000000006</v>
      </c>
      <c r="BI388" s="20">
        <v>69.769000000000005</v>
      </c>
      <c r="BJ388" s="20">
        <v>-1.8460000000000001</v>
      </c>
      <c r="BK388" s="20">
        <v>1.0620000000000001</v>
      </c>
      <c r="BL388" s="20">
        <v>11.231</v>
      </c>
      <c r="BM388" s="20">
        <v>0.73299999999999998</v>
      </c>
      <c r="BN388" s="20">
        <v>22.1</v>
      </c>
      <c r="BO388" s="20">
        <v>21.8</v>
      </c>
      <c r="BP388" s="20">
        <v>3.9</v>
      </c>
      <c r="BQ388" s="20">
        <v>8.2307692307692299</v>
      </c>
      <c r="BR388" s="20">
        <v>15</v>
      </c>
      <c r="BS388" s="20">
        <v>53</v>
      </c>
      <c r="BT388" s="20">
        <v>0.58099999999999996</v>
      </c>
      <c r="BU388" s="20">
        <v>0</v>
      </c>
      <c r="BV388" s="66">
        <v>125</v>
      </c>
      <c r="BW388" s="66">
        <v>77</v>
      </c>
      <c r="BX388" s="66">
        <v>80</v>
      </c>
      <c r="BY388" s="66">
        <v>126</v>
      </c>
      <c r="BZ388" s="66">
        <v>113</v>
      </c>
      <c r="CA388" s="66">
        <v>77.7</v>
      </c>
      <c r="CB388" s="66">
        <v>52</v>
      </c>
      <c r="CC388" s="66">
        <v>115</v>
      </c>
      <c r="CD388" s="20">
        <v>0.84615384615384603</v>
      </c>
      <c r="CE388" s="20">
        <v>19.649999999999999</v>
      </c>
      <c r="CF388" s="20">
        <v>116.4</v>
      </c>
      <c r="CG388" s="20">
        <v>96.7</v>
      </c>
      <c r="CH388" s="20">
        <v>72.3</v>
      </c>
      <c r="CI388" s="20">
        <v>5.8000000000000003E-2</v>
      </c>
      <c r="CJ388" s="20">
        <v>6.07</v>
      </c>
      <c r="CK388" s="20">
        <v>107.2</v>
      </c>
      <c r="CL388" s="20">
        <v>101.2</v>
      </c>
      <c r="CM388" s="20">
        <v>5.41</v>
      </c>
      <c r="CN388" s="20">
        <v>117.4</v>
      </c>
      <c r="CO388" s="20">
        <v>95.9</v>
      </c>
      <c r="CP388" s="63">
        <v>0.91049999999999998</v>
      </c>
      <c r="CQ388" s="20">
        <v>2.7</v>
      </c>
      <c r="CR388" s="20">
        <v>0.2076923076923077</v>
      </c>
      <c r="CS388" s="20">
        <v>1417</v>
      </c>
      <c r="CT388" s="20">
        <v>21.02</v>
      </c>
      <c r="CU388" s="20">
        <v>8.6300000000000008</v>
      </c>
      <c r="CV388" s="20">
        <v>1062</v>
      </c>
      <c r="CW388" s="20">
        <v>901</v>
      </c>
      <c r="CX388" s="20">
        <v>796</v>
      </c>
      <c r="CY388" s="20">
        <v>0.48899999999999999</v>
      </c>
      <c r="CZ388" s="20">
        <v>110</v>
      </c>
      <c r="DA388" s="20">
        <v>283</v>
      </c>
      <c r="DB388" s="20">
        <v>0.38900000000000001</v>
      </c>
      <c r="DC388" s="20">
        <v>174</v>
      </c>
      <c r="DD388" s="20">
        <v>252</v>
      </c>
      <c r="DE388" s="20">
        <v>0.69</v>
      </c>
      <c r="DF388" s="20">
        <v>131</v>
      </c>
      <c r="DG388" s="20">
        <v>10.076923076923077</v>
      </c>
      <c r="DH388" s="20">
        <v>521</v>
      </c>
      <c r="DI388" s="20">
        <v>40.07692307692308</v>
      </c>
      <c r="DJ388" s="20">
        <v>237</v>
      </c>
      <c r="DK388" s="20">
        <v>91</v>
      </c>
      <c r="DL388" s="20">
        <v>62</v>
      </c>
      <c r="DM388" s="20">
        <v>153</v>
      </c>
      <c r="DN388" s="20">
        <v>199</v>
      </c>
      <c r="DO388" s="20">
        <v>81.7</v>
      </c>
      <c r="DP388" s="20">
        <v>69.308000000000007</v>
      </c>
      <c r="DQ388" s="20">
        <v>12.385</v>
      </c>
      <c r="DR388" s="20">
        <v>1.5489999999999999</v>
      </c>
      <c r="DS388" s="20">
        <v>11.769</v>
      </c>
      <c r="DT388" s="20">
        <v>0.59499999999999997</v>
      </c>
      <c r="DU388" s="20">
        <v>21.8</v>
      </c>
      <c r="DV388" s="20">
        <v>19.399999999999999</v>
      </c>
      <c r="DW388" s="20">
        <v>4.8</v>
      </c>
      <c r="DX388" s="20">
        <v>7</v>
      </c>
      <c r="DY388" s="20">
        <v>15.3</v>
      </c>
      <c r="DZ388" s="20">
        <v>12</v>
      </c>
      <c r="EA388" s="20">
        <v>0.64</v>
      </c>
      <c r="EB388" s="20">
        <v>1</v>
      </c>
      <c r="EC388" s="66">
        <v>18</v>
      </c>
      <c r="ED388" s="66">
        <v>38</v>
      </c>
      <c r="EE388" s="66">
        <v>9</v>
      </c>
      <c r="EF388" s="66">
        <v>34</v>
      </c>
      <c r="EG388" s="66">
        <v>26</v>
      </c>
      <c r="EH388" s="66">
        <v>19.2</v>
      </c>
      <c r="EI388" s="66">
        <v>12</v>
      </c>
      <c r="EJ388" s="66">
        <v>44</v>
      </c>
      <c r="EK388" s="20">
        <v>9776.369999999999</v>
      </c>
      <c r="EL388" s="20">
        <v>11151.12</v>
      </c>
      <c r="EM388" s="20">
        <v>78.617000000000004</v>
      </c>
      <c r="EN388" s="20">
        <v>96.867923076923063</v>
      </c>
      <c r="EO388" s="20">
        <v>10.35</v>
      </c>
      <c r="EP388" s="20">
        <v>124.773</v>
      </c>
      <c r="EQ388" s="21">
        <v>82</v>
      </c>
      <c r="ER388" s="21">
        <v>70</v>
      </c>
      <c r="ES388" s="61" t="s">
        <v>904</v>
      </c>
      <c r="ET388" s="61">
        <v>152</v>
      </c>
      <c r="EU388" s="61">
        <v>12</v>
      </c>
    </row>
    <row r="389" spans="1:151" x14ac:dyDescent="0.45">
      <c r="A389" s="64">
        <v>44930</v>
      </c>
      <c r="B389" s="21" t="s">
        <v>224</v>
      </c>
      <c r="C389" s="21">
        <v>258</v>
      </c>
      <c r="D389" s="21" t="s">
        <v>36</v>
      </c>
      <c r="E389" s="21">
        <v>254</v>
      </c>
      <c r="F389" s="50" t="s">
        <v>558</v>
      </c>
      <c r="G389" t="s">
        <v>224</v>
      </c>
      <c r="H389" t="s">
        <v>36</v>
      </c>
      <c r="I389" t="s">
        <v>224</v>
      </c>
      <c r="J389" t="s">
        <v>36</v>
      </c>
      <c r="K389" t="s">
        <v>224</v>
      </c>
      <c r="L389" t="s">
        <v>1332</v>
      </c>
      <c r="M389" t="s">
        <v>224</v>
      </c>
      <c r="N389" t="s">
        <v>607</v>
      </c>
      <c r="O389" t="s">
        <v>224</v>
      </c>
      <c r="P389" t="s">
        <v>36</v>
      </c>
      <c r="Q389" t="s">
        <v>224</v>
      </c>
      <c r="R389" t="s">
        <v>409</v>
      </c>
      <c r="S389" t="s">
        <v>31</v>
      </c>
      <c r="T389" t="s">
        <v>31</v>
      </c>
      <c r="U389">
        <v>15</v>
      </c>
      <c r="V389">
        <v>15</v>
      </c>
      <c r="W389" s="20">
        <v>0.66666666666666696</v>
      </c>
      <c r="X389" s="20">
        <v>-3.86</v>
      </c>
      <c r="Y389" s="20">
        <v>99.6</v>
      </c>
      <c r="Z389" s="20">
        <v>103.5</v>
      </c>
      <c r="AA389" s="20">
        <v>72.5</v>
      </c>
      <c r="AB389" s="20">
        <v>0.112</v>
      </c>
      <c r="AC389" s="20">
        <v>-3.69</v>
      </c>
      <c r="AD389" s="20">
        <v>102</v>
      </c>
      <c r="AE389" s="20">
        <v>105.7</v>
      </c>
      <c r="AF389" s="20">
        <v>-3.69</v>
      </c>
      <c r="AG389" s="20">
        <v>99</v>
      </c>
      <c r="AH389" s="20">
        <v>103.7</v>
      </c>
      <c r="AI389" s="20">
        <v>0.36890000000000001</v>
      </c>
      <c r="AJ389" s="20">
        <v>-2.8</v>
      </c>
      <c r="AK389" s="20">
        <v>-0.18666666666666665</v>
      </c>
      <c r="AL389" s="20">
        <v>1142</v>
      </c>
      <c r="AM389" s="20">
        <v>-1.87</v>
      </c>
      <c r="AN389" s="20">
        <v>-1.79</v>
      </c>
      <c r="AO389" s="20">
        <v>1093</v>
      </c>
      <c r="AP389" s="20">
        <v>1077</v>
      </c>
      <c r="AQ389" s="20">
        <v>911</v>
      </c>
      <c r="AR389" s="20">
        <v>0.42699999999999999</v>
      </c>
      <c r="AS389" s="20">
        <v>102</v>
      </c>
      <c r="AT389" s="20">
        <v>302</v>
      </c>
      <c r="AU389" s="20">
        <v>0.33800000000000002</v>
      </c>
      <c r="AV389" s="20">
        <v>213</v>
      </c>
      <c r="AW389" s="20">
        <v>290</v>
      </c>
      <c r="AX389" s="20">
        <v>0.73399999999999999</v>
      </c>
      <c r="AY389" s="20">
        <v>167</v>
      </c>
      <c r="AZ389" s="20">
        <v>11.133333333333333</v>
      </c>
      <c r="BA389" s="20">
        <v>575</v>
      </c>
      <c r="BB389" s="20">
        <v>38.333333333333336</v>
      </c>
      <c r="BC389" s="20">
        <v>190</v>
      </c>
      <c r="BD389" s="20">
        <v>107</v>
      </c>
      <c r="BE389" s="20">
        <v>63</v>
      </c>
      <c r="BF389" s="20">
        <v>208</v>
      </c>
      <c r="BG389" s="20">
        <v>270</v>
      </c>
      <c r="BH389" s="20">
        <v>72.900000000000006</v>
      </c>
      <c r="BI389" s="20">
        <v>71.8</v>
      </c>
      <c r="BJ389" s="20">
        <v>1.0669999999999999</v>
      </c>
      <c r="BK389" s="20">
        <v>0.91300000000000003</v>
      </c>
      <c r="BL389" s="20">
        <v>13.867000000000001</v>
      </c>
      <c r="BM389" s="20">
        <v>0.51400000000000001</v>
      </c>
      <c r="BN389" s="20">
        <v>20.100000000000001</v>
      </c>
      <c r="BO389" s="20">
        <v>19.3</v>
      </c>
      <c r="BP389" s="20">
        <v>4.2</v>
      </c>
      <c r="BQ389" s="20">
        <v>7.1333333333333337</v>
      </c>
      <c r="BR389" s="20">
        <v>18</v>
      </c>
      <c r="BS389" s="20">
        <v>163</v>
      </c>
      <c r="BT389" s="20">
        <v>0.505</v>
      </c>
      <c r="BU389" s="20">
        <v>0</v>
      </c>
      <c r="BV389" s="66">
        <v>206</v>
      </c>
      <c r="BW389" s="66">
        <v>200</v>
      </c>
      <c r="BX389" s="66">
        <v>186</v>
      </c>
      <c r="BY389" s="66">
        <v>288</v>
      </c>
      <c r="BZ389" s="66">
        <v>223</v>
      </c>
      <c r="CA389" s="66">
        <v>175.2</v>
      </c>
      <c r="CB389" s="66">
        <v>163</v>
      </c>
      <c r="CC389" s="66">
        <v>236</v>
      </c>
      <c r="CD389" s="20">
        <v>0.6</v>
      </c>
      <c r="CE389" s="20">
        <v>14.5</v>
      </c>
      <c r="CF389" s="20">
        <v>107</v>
      </c>
      <c r="CG389" s="20">
        <v>92.5</v>
      </c>
      <c r="CH389" s="20">
        <v>64.7</v>
      </c>
      <c r="CI389" s="20">
        <v>-6.8000000000000005E-2</v>
      </c>
      <c r="CJ389" s="20">
        <v>5.88</v>
      </c>
      <c r="CK389" s="20">
        <v>107.2</v>
      </c>
      <c r="CL389" s="20">
        <v>101.3</v>
      </c>
      <c r="CM389" s="20">
        <v>5.88</v>
      </c>
      <c r="CN389" s="20">
        <v>109</v>
      </c>
      <c r="CO389" s="20">
        <v>90.3</v>
      </c>
      <c r="CP389" s="63">
        <v>0.8972</v>
      </c>
      <c r="CQ389" s="20">
        <v>-1.2</v>
      </c>
      <c r="CR389" s="20">
        <v>-0.08</v>
      </c>
      <c r="CS389" s="20">
        <v>1291</v>
      </c>
      <c r="CT389" s="20">
        <v>15.06</v>
      </c>
      <c r="CU389" s="20">
        <v>8.06</v>
      </c>
      <c r="CV389" s="20">
        <v>1055</v>
      </c>
      <c r="CW389" s="20">
        <v>878</v>
      </c>
      <c r="CX389" s="20">
        <v>906</v>
      </c>
      <c r="CY389" s="20">
        <v>0.439</v>
      </c>
      <c r="CZ389" s="20">
        <v>96</v>
      </c>
      <c r="DA389" s="20">
        <v>329</v>
      </c>
      <c r="DB389" s="20">
        <v>0.29199999999999998</v>
      </c>
      <c r="DC389" s="20">
        <v>163</v>
      </c>
      <c r="DD389" s="20">
        <v>252</v>
      </c>
      <c r="DE389" s="20">
        <v>0.64700000000000002</v>
      </c>
      <c r="DF389" s="20">
        <v>230</v>
      </c>
      <c r="DG389" s="20">
        <v>15.333333333333334</v>
      </c>
      <c r="DH389" s="20">
        <v>638</v>
      </c>
      <c r="DI389" s="20">
        <v>42.533333333333331</v>
      </c>
      <c r="DJ389" s="20">
        <v>225</v>
      </c>
      <c r="DK389" s="20">
        <v>99</v>
      </c>
      <c r="DL389" s="20">
        <v>70</v>
      </c>
      <c r="DM389" s="20">
        <v>181</v>
      </c>
      <c r="DN389" s="20">
        <v>265</v>
      </c>
      <c r="DO389" s="20">
        <v>70.3</v>
      </c>
      <c r="DP389" s="20">
        <v>58.533000000000001</v>
      </c>
      <c r="DQ389" s="20">
        <v>11.8</v>
      </c>
      <c r="DR389" s="20">
        <v>1.2430000000000001</v>
      </c>
      <c r="DS389" s="20">
        <v>12.067</v>
      </c>
      <c r="DT389" s="20">
        <v>0.54700000000000004</v>
      </c>
      <c r="DU389" s="20">
        <v>21.9</v>
      </c>
      <c r="DV389" s="20">
        <v>16.8</v>
      </c>
      <c r="DW389" s="20">
        <v>4.7</v>
      </c>
      <c r="DX389" s="20">
        <v>6.6</v>
      </c>
      <c r="DY389" s="20">
        <v>17.7</v>
      </c>
      <c r="DZ389" s="20">
        <v>61</v>
      </c>
      <c r="EA389" s="20">
        <v>0.57399999999999995</v>
      </c>
      <c r="EB389" s="20">
        <v>-2</v>
      </c>
      <c r="EC389" s="66">
        <v>53</v>
      </c>
      <c r="ED389" s="66">
        <v>54</v>
      </c>
      <c r="EE389" s="66">
        <v>129</v>
      </c>
      <c r="EF389" s="66">
        <v>44</v>
      </c>
      <c r="EG389" s="66">
        <v>46</v>
      </c>
      <c r="EH389" s="66">
        <v>53</v>
      </c>
      <c r="EI389" s="66">
        <v>61</v>
      </c>
      <c r="EJ389" s="66">
        <v>49</v>
      </c>
      <c r="EK389" s="20">
        <v>9213</v>
      </c>
      <c r="EL389" s="20">
        <v>11074.5</v>
      </c>
      <c r="EM389" s="20">
        <v>91.522199999999998</v>
      </c>
      <c r="EN389" s="20">
        <v>86.077933333333334</v>
      </c>
      <c r="EO389" s="20">
        <v>11.646000000000001</v>
      </c>
      <c r="EP389" s="20">
        <v>194.51</v>
      </c>
      <c r="EQ389" s="21">
        <v>70</v>
      </c>
      <c r="ER389" s="21">
        <v>81</v>
      </c>
      <c r="ES389" s="61" t="s">
        <v>36</v>
      </c>
      <c r="ET389" s="61">
        <v>151</v>
      </c>
      <c r="EU389" s="61">
        <v>-11</v>
      </c>
    </row>
    <row r="390" spans="1:151" x14ac:dyDescent="0.45">
      <c r="A390" s="64">
        <v>44930</v>
      </c>
      <c r="B390" s="21" t="s">
        <v>266</v>
      </c>
      <c r="C390" s="21">
        <v>302</v>
      </c>
      <c r="D390" s="21" t="s">
        <v>254</v>
      </c>
      <c r="E390" s="21">
        <v>55</v>
      </c>
      <c r="F390" s="50" t="s">
        <v>558</v>
      </c>
      <c r="G390" t="s">
        <v>266</v>
      </c>
      <c r="H390" t="s">
        <v>254</v>
      </c>
      <c r="I390" t="s">
        <v>266</v>
      </c>
      <c r="J390" t="s">
        <v>254</v>
      </c>
      <c r="K390" t="s">
        <v>455</v>
      </c>
      <c r="L390" t="s">
        <v>254</v>
      </c>
      <c r="M390" t="s">
        <v>1262</v>
      </c>
      <c r="N390" t="s">
        <v>613</v>
      </c>
      <c r="O390" t="s">
        <v>266</v>
      </c>
      <c r="P390" t="s">
        <v>1393</v>
      </c>
      <c r="Q390" t="s">
        <v>455</v>
      </c>
      <c r="R390" t="s">
        <v>254</v>
      </c>
      <c r="S390" t="s">
        <v>95</v>
      </c>
      <c r="T390" t="s">
        <v>95</v>
      </c>
      <c r="U390">
        <v>13</v>
      </c>
      <c r="V390">
        <v>12</v>
      </c>
      <c r="W390" s="20">
        <v>0.46153846153846201</v>
      </c>
      <c r="X390" s="20">
        <v>-1.93</v>
      </c>
      <c r="Y390" s="20">
        <v>98.5</v>
      </c>
      <c r="Z390" s="20">
        <v>100.4</v>
      </c>
      <c r="AA390" s="20">
        <v>67.3</v>
      </c>
      <c r="AB390" s="20">
        <v>0.05</v>
      </c>
      <c r="AC390" s="20">
        <v>7.22</v>
      </c>
      <c r="AD390" s="20">
        <v>109.2</v>
      </c>
      <c r="AE390" s="20">
        <v>101.9</v>
      </c>
      <c r="AF390" s="20">
        <v>5.9</v>
      </c>
      <c r="AG390" s="20">
        <v>96</v>
      </c>
      <c r="AH390" s="20">
        <v>100.7</v>
      </c>
      <c r="AI390" s="20">
        <v>0.36570000000000003</v>
      </c>
      <c r="AJ390" s="20">
        <v>-3.5</v>
      </c>
      <c r="AK390" s="20">
        <v>-0.26923076923076922</v>
      </c>
      <c r="AL390" s="20">
        <v>1122</v>
      </c>
      <c r="AM390" s="20">
        <v>-4.6399999999999997</v>
      </c>
      <c r="AN390" s="20">
        <v>3.81</v>
      </c>
      <c r="AO390" s="20">
        <v>905</v>
      </c>
      <c r="AP390" s="20">
        <v>907</v>
      </c>
      <c r="AQ390" s="20">
        <v>751</v>
      </c>
      <c r="AR390" s="20">
        <v>0.44500000000000001</v>
      </c>
      <c r="AS390" s="20">
        <v>64</v>
      </c>
      <c r="AT390" s="20">
        <v>203</v>
      </c>
      <c r="AU390" s="20">
        <v>0.315</v>
      </c>
      <c r="AV390" s="20">
        <v>173</v>
      </c>
      <c r="AW390" s="20">
        <v>270</v>
      </c>
      <c r="AX390" s="20">
        <v>0.64100000000000001</v>
      </c>
      <c r="AY390" s="20">
        <v>166</v>
      </c>
      <c r="AZ390" s="20">
        <v>12.76923076923077</v>
      </c>
      <c r="BA390" s="20">
        <v>493</v>
      </c>
      <c r="BB390" s="20">
        <v>37.92307692307692</v>
      </c>
      <c r="BC390" s="20">
        <v>168</v>
      </c>
      <c r="BD390" s="20">
        <v>87</v>
      </c>
      <c r="BE390" s="20">
        <v>53</v>
      </c>
      <c r="BF390" s="20">
        <v>186</v>
      </c>
      <c r="BG390" s="20">
        <v>249</v>
      </c>
      <c r="BH390" s="20">
        <v>69.599999999999994</v>
      </c>
      <c r="BI390" s="20">
        <v>69.769000000000005</v>
      </c>
      <c r="BJ390" s="20">
        <v>-0.154</v>
      </c>
      <c r="BK390" s="20">
        <v>0.90300000000000002</v>
      </c>
      <c r="BL390" s="20">
        <v>14.308</v>
      </c>
      <c r="BM390" s="20">
        <v>0.46800000000000003</v>
      </c>
      <c r="BN390" s="20">
        <v>15.6</v>
      </c>
      <c r="BO390" s="20">
        <v>20.8</v>
      </c>
      <c r="BP390" s="20">
        <v>4.0999999999999996</v>
      </c>
      <c r="BQ390" s="20">
        <v>6.6923076923076925</v>
      </c>
      <c r="BR390" s="20">
        <v>19.2</v>
      </c>
      <c r="BS390" s="20">
        <v>98</v>
      </c>
      <c r="BT390" s="20">
        <v>0.54600000000000004</v>
      </c>
      <c r="BU390" s="20">
        <v>-1</v>
      </c>
      <c r="BV390" s="66">
        <v>201</v>
      </c>
      <c r="BW390" s="66">
        <v>204</v>
      </c>
      <c r="BX390" s="66">
        <v>169</v>
      </c>
      <c r="BY390" s="66">
        <v>174</v>
      </c>
      <c r="BZ390" s="66">
        <v>186</v>
      </c>
      <c r="CA390" s="66">
        <v>153.80000000000001</v>
      </c>
      <c r="CB390" s="66">
        <v>98</v>
      </c>
      <c r="CC390" s="66">
        <v>132</v>
      </c>
      <c r="CD390" s="20">
        <v>0.25</v>
      </c>
      <c r="CE390" s="20">
        <v>-12.65</v>
      </c>
      <c r="CF390" s="20">
        <v>101.9</v>
      </c>
      <c r="CG390" s="20">
        <v>114.5</v>
      </c>
      <c r="CH390" s="20">
        <v>69.2</v>
      </c>
      <c r="CI390" s="20">
        <v>2.3E-2</v>
      </c>
      <c r="CJ390" s="20">
        <v>-6.54</v>
      </c>
      <c r="CK390" s="20">
        <v>101.9</v>
      </c>
      <c r="CL390" s="20">
        <v>108.5</v>
      </c>
      <c r="CM390" s="20">
        <v>-6.42</v>
      </c>
      <c r="CN390" s="20">
        <v>101.3</v>
      </c>
      <c r="CO390" s="20">
        <v>114.3</v>
      </c>
      <c r="CP390" s="63">
        <v>0.19969999999999999</v>
      </c>
      <c r="CQ390" s="20">
        <v>-7.7</v>
      </c>
      <c r="CR390" s="20">
        <v>-0.64166666666666672</v>
      </c>
      <c r="CS390" s="20">
        <v>925</v>
      </c>
      <c r="CT390" s="20">
        <v>-9.35</v>
      </c>
      <c r="CU390" s="20">
        <v>-3.35</v>
      </c>
      <c r="CV390" s="20">
        <v>952</v>
      </c>
      <c r="CW390" s="20">
        <v>946</v>
      </c>
      <c r="CX390" s="20">
        <v>774</v>
      </c>
      <c r="CY390" s="20">
        <v>0.45900000000000002</v>
      </c>
      <c r="CZ390" s="20">
        <v>90</v>
      </c>
      <c r="DA390" s="20">
        <v>268</v>
      </c>
      <c r="DB390" s="20">
        <v>0.33600000000000002</v>
      </c>
      <c r="DC390" s="20">
        <v>152</v>
      </c>
      <c r="DD390" s="20">
        <v>251</v>
      </c>
      <c r="DE390" s="20">
        <v>0.60599999999999998</v>
      </c>
      <c r="DF390" s="20">
        <v>172</v>
      </c>
      <c r="DG390" s="20">
        <v>14.333333333333334</v>
      </c>
      <c r="DH390" s="20">
        <v>514</v>
      </c>
      <c r="DI390" s="20">
        <v>42.833333333333336</v>
      </c>
      <c r="DJ390" s="20">
        <v>177</v>
      </c>
      <c r="DK390" s="20">
        <v>76</v>
      </c>
      <c r="DL390" s="20">
        <v>49</v>
      </c>
      <c r="DM390" s="20">
        <v>154</v>
      </c>
      <c r="DN390" s="20">
        <v>207</v>
      </c>
      <c r="DO390" s="20">
        <v>79.3</v>
      </c>
      <c r="DP390" s="20">
        <v>78.832999999999998</v>
      </c>
      <c r="DQ390" s="20">
        <v>0.5</v>
      </c>
      <c r="DR390" s="20">
        <v>1.149</v>
      </c>
      <c r="DS390" s="20">
        <v>12.833</v>
      </c>
      <c r="DT390" s="20">
        <v>0.49399999999999999</v>
      </c>
      <c r="DU390" s="20">
        <v>22.3</v>
      </c>
      <c r="DV390" s="20">
        <v>20.9</v>
      </c>
      <c r="DW390" s="20">
        <v>4.0999999999999996</v>
      </c>
      <c r="DX390" s="20">
        <v>6.333333333333333</v>
      </c>
      <c r="DY390" s="20">
        <v>17.2</v>
      </c>
      <c r="DZ390" s="20">
        <v>362</v>
      </c>
      <c r="EA390" s="20">
        <v>0.33</v>
      </c>
      <c r="EB390" s="20">
        <v>0</v>
      </c>
      <c r="EC390" s="66">
        <v>341</v>
      </c>
      <c r="ED390" s="66">
        <v>341</v>
      </c>
      <c r="EE390" s="66">
        <v>355</v>
      </c>
      <c r="EF390" s="66">
        <v>311</v>
      </c>
      <c r="EG390" s="66">
        <v>314</v>
      </c>
      <c r="EH390" s="66">
        <v>279.8</v>
      </c>
      <c r="EI390" s="66">
        <v>362</v>
      </c>
      <c r="EJ390" s="66">
        <v>338</v>
      </c>
      <c r="EK390" s="20">
        <v>11278.25</v>
      </c>
      <c r="EL390" s="20">
        <v>10230.760000000002</v>
      </c>
      <c r="EM390" s="20">
        <v>90.617333333333335</v>
      </c>
      <c r="EN390" s="20">
        <v>85.882384615384623</v>
      </c>
      <c r="EO390" s="20">
        <v>11.635199999999999</v>
      </c>
      <c r="EP390" s="20">
        <v>132.68700000000001</v>
      </c>
      <c r="EQ390" s="21">
        <v>63</v>
      </c>
      <c r="ER390" s="21">
        <v>71</v>
      </c>
      <c r="ES390" s="61" t="s">
        <v>254</v>
      </c>
      <c r="ET390" s="61">
        <v>134</v>
      </c>
      <c r="EU390" s="61">
        <v>-8</v>
      </c>
    </row>
    <row r="391" spans="1:151" x14ac:dyDescent="0.45">
      <c r="A391" s="64">
        <v>44930</v>
      </c>
      <c r="B391" s="21" t="s">
        <v>370</v>
      </c>
      <c r="C391" s="21">
        <v>287</v>
      </c>
      <c r="D391" s="21" t="s">
        <v>382</v>
      </c>
      <c r="E391" s="21">
        <v>45</v>
      </c>
      <c r="F391" s="50" t="s">
        <v>558</v>
      </c>
      <c r="G391" t="s">
        <v>370</v>
      </c>
      <c r="H391" t="s">
        <v>382</v>
      </c>
      <c r="I391" t="s">
        <v>370</v>
      </c>
      <c r="J391" t="s">
        <v>382</v>
      </c>
      <c r="K391" t="s">
        <v>370</v>
      </c>
      <c r="L391" t="s">
        <v>1317</v>
      </c>
      <c r="M391" t="s">
        <v>370</v>
      </c>
      <c r="N391" t="s">
        <v>725</v>
      </c>
      <c r="O391" t="s">
        <v>370</v>
      </c>
      <c r="P391" t="s">
        <v>1409</v>
      </c>
      <c r="Q391" t="s">
        <v>370</v>
      </c>
      <c r="R391" t="s">
        <v>382</v>
      </c>
      <c r="S391" t="s">
        <v>312</v>
      </c>
      <c r="T391" t="s">
        <v>312</v>
      </c>
      <c r="U391">
        <v>15</v>
      </c>
      <c r="V391">
        <v>13</v>
      </c>
      <c r="W391" s="20">
        <v>0.133333333333333</v>
      </c>
      <c r="X391" s="20">
        <v>-18.579999999999998</v>
      </c>
      <c r="Y391" s="20">
        <v>93</v>
      </c>
      <c r="Z391" s="20">
        <v>111.5</v>
      </c>
      <c r="AA391" s="20">
        <v>70.8</v>
      </c>
      <c r="AB391" s="20">
        <v>-5.2999999999999999E-2</v>
      </c>
      <c r="AC391" s="20">
        <v>3.52</v>
      </c>
      <c r="AD391" s="20">
        <v>105.7</v>
      </c>
      <c r="AE391" s="20">
        <v>102.2</v>
      </c>
      <c r="AF391" s="20">
        <v>3.52</v>
      </c>
      <c r="AG391" s="20">
        <v>93.3</v>
      </c>
      <c r="AH391" s="20">
        <v>111.9</v>
      </c>
      <c r="AI391" s="20">
        <v>0.1101</v>
      </c>
      <c r="AJ391" s="20">
        <v>-9</v>
      </c>
      <c r="AK391" s="20">
        <v>-0.6</v>
      </c>
      <c r="AL391" s="20">
        <v>926</v>
      </c>
      <c r="AM391" s="20">
        <v>-19.04</v>
      </c>
      <c r="AN391" s="20">
        <v>0.96</v>
      </c>
      <c r="AO391" s="20">
        <v>953</v>
      </c>
      <c r="AP391" s="20">
        <v>1206</v>
      </c>
      <c r="AQ391" s="20">
        <v>881</v>
      </c>
      <c r="AR391" s="20">
        <v>0.38700000000000001</v>
      </c>
      <c r="AS391" s="20">
        <v>124</v>
      </c>
      <c r="AT391" s="20">
        <v>406</v>
      </c>
      <c r="AU391" s="20">
        <v>0.30499999999999999</v>
      </c>
      <c r="AV391" s="20">
        <v>147</v>
      </c>
      <c r="AW391" s="20">
        <v>212</v>
      </c>
      <c r="AX391" s="20">
        <v>0.69299999999999995</v>
      </c>
      <c r="AY391" s="20">
        <v>126</v>
      </c>
      <c r="AZ391" s="20">
        <v>8.4</v>
      </c>
      <c r="BA391" s="20">
        <v>486</v>
      </c>
      <c r="BB391" s="20">
        <v>32.4</v>
      </c>
      <c r="BC391" s="20">
        <v>165</v>
      </c>
      <c r="BD391" s="20">
        <v>103</v>
      </c>
      <c r="BE391" s="20">
        <v>39</v>
      </c>
      <c r="BF391" s="20">
        <v>206</v>
      </c>
      <c r="BG391" s="20">
        <v>234</v>
      </c>
      <c r="BH391" s="20">
        <v>63.5</v>
      </c>
      <c r="BI391" s="20">
        <v>80.400000000000006</v>
      </c>
      <c r="BJ391" s="20">
        <v>-16.867000000000001</v>
      </c>
      <c r="BK391" s="20">
        <v>0.80100000000000005</v>
      </c>
      <c r="BL391" s="20">
        <v>13.733000000000001</v>
      </c>
      <c r="BM391" s="20">
        <v>0.5</v>
      </c>
      <c r="BN391" s="20">
        <v>27.1</v>
      </c>
      <c r="BO391" s="20">
        <v>14.1</v>
      </c>
      <c r="BP391" s="20">
        <v>2.6</v>
      </c>
      <c r="BQ391" s="20">
        <v>6.8666666666666663</v>
      </c>
      <c r="BR391" s="20">
        <v>15.6</v>
      </c>
      <c r="BS391" s="20">
        <v>315</v>
      </c>
      <c r="BT391" s="20">
        <v>0.41</v>
      </c>
      <c r="BU391" s="20">
        <v>-13</v>
      </c>
      <c r="BV391" s="66">
        <v>347</v>
      </c>
      <c r="BW391" s="66">
        <v>352</v>
      </c>
      <c r="BX391" s="66">
        <v>345</v>
      </c>
      <c r="BY391" s="66">
        <v>350</v>
      </c>
      <c r="BZ391" s="66">
        <v>348</v>
      </c>
      <c r="CA391" s="66">
        <v>284.3</v>
      </c>
      <c r="CB391" s="66">
        <v>315</v>
      </c>
      <c r="CC391" s="66">
        <v>339</v>
      </c>
      <c r="CD391" s="20">
        <v>0.46153846153846201</v>
      </c>
      <c r="CE391" s="20">
        <v>-7.69</v>
      </c>
      <c r="CF391" s="20">
        <v>99.9</v>
      </c>
      <c r="CG391" s="20">
        <v>107.6</v>
      </c>
      <c r="CH391" s="20">
        <v>69.3</v>
      </c>
      <c r="CI391" s="20">
        <v>-6.0999999999999999E-2</v>
      </c>
      <c r="CJ391" s="20">
        <v>-1.81</v>
      </c>
      <c r="CK391" s="20">
        <v>102.9</v>
      </c>
      <c r="CL391" s="20">
        <v>104.7</v>
      </c>
      <c r="CM391" s="20">
        <v>-1.81</v>
      </c>
      <c r="CN391" s="20">
        <v>99.7</v>
      </c>
      <c r="CO391" s="20">
        <v>107</v>
      </c>
      <c r="CP391" s="63">
        <v>0.30599999999999999</v>
      </c>
      <c r="CQ391" s="20">
        <v>-5.0999999999999996</v>
      </c>
      <c r="CR391" s="20">
        <v>-0.3923076923076923</v>
      </c>
      <c r="CS391" s="20">
        <v>1075</v>
      </c>
      <c r="CT391" s="20">
        <v>-7.49</v>
      </c>
      <c r="CU391" s="20">
        <v>-4.22</v>
      </c>
      <c r="CV391" s="20">
        <v>955</v>
      </c>
      <c r="CW391" s="20">
        <v>873</v>
      </c>
      <c r="CX391" s="20">
        <v>782</v>
      </c>
      <c r="CY391" s="20">
        <v>0.45700000000000002</v>
      </c>
      <c r="CZ391" s="20">
        <v>85</v>
      </c>
      <c r="DA391" s="20">
        <v>262</v>
      </c>
      <c r="DB391" s="20">
        <v>0.32400000000000001</v>
      </c>
      <c r="DC391" s="20">
        <v>156</v>
      </c>
      <c r="DD391" s="20">
        <v>220</v>
      </c>
      <c r="DE391" s="20">
        <v>0.70899999999999996</v>
      </c>
      <c r="DF391" s="20">
        <v>121</v>
      </c>
      <c r="DG391" s="20">
        <v>9.3076923076923084</v>
      </c>
      <c r="DH391" s="20">
        <v>442</v>
      </c>
      <c r="DI391" s="20">
        <v>34</v>
      </c>
      <c r="DJ391" s="20">
        <v>201</v>
      </c>
      <c r="DK391" s="20">
        <v>105</v>
      </c>
      <c r="DL391" s="20">
        <v>65</v>
      </c>
      <c r="DM391" s="20">
        <v>149</v>
      </c>
      <c r="DN391" s="20">
        <v>181</v>
      </c>
      <c r="DO391" s="20">
        <v>73.5</v>
      </c>
      <c r="DP391" s="20">
        <v>67.153999999999996</v>
      </c>
      <c r="DQ391" s="20">
        <v>6.3079999999999998</v>
      </c>
      <c r="DR391" s="20">
        <v>1.349</v>
      </c>
      <c r="DS391" s="20">
        <v>11.462</v>
      </c>
      <c r="DT391" s="20">
        <v>0.70499999999999996</v>
      </c>
      <c r="DU391" s="20">
        <v>20.2</v>
      </c>
      <c r="DV391" s="20">
        <v>16.899999999999999</v>
      </c>
      <c r="DW391" s="20">
        <v>5</v>
      </c>
      <c r="DX391" s="20">
        <v>8.0769230769230766</v>
      </c>
      <c r="DY391" s="20">
        <v>13.9</v>
      </c>
      <c r="DZ391" s="20">
        <v>248</v>
      </c>
      <c r="EA391" s="20">
        <v>0.46</v>
      </c>
      <c r="EB391" s="20">
        <v>6</v>
      </c>
      <c r="EC391" s="66">
        <v>238</v>
      </c>
      <c r="ED391" s="66">
        <v>291</v>
      </c>
      <c r="EE391" s="66">
        <v>247</v>
      </c>
      <c r="EF391" s="66">
        <v>247</v>
      </c>
      <c r="EG391" s="66">
        <v>269</v>
      </c>
      <c r="EH391" s="66">
        <v>221.3</v>
      </c>
      <c r="EI391" s="66">
        <v>248</v>
      </c>
      <c r="EJ391" s="66">
        <v>250</v>
      </c>
      <c r="EK391" s="20">
        <v>10006.799999999999</v>
      </c>
      <c r="EL391" s="20">
        <v>11138.85</v>
      </c>
      <c r="EM391" s="20">
        <v>110.92038461538462</v>
      </c>
      <c r="EN391" s="20">
        <v>78.705733333333328</v>
      </c>
      <c r="EO391" s="20">
        <v>11.0604</v>
      </c>
      <c r="EP391" s="20">
        <v>125.43299999999999</v>
      </c>
      <c r="EQ391" s="21">
        <v>59</v>
      </c>
      <c r="ER391" s="21">
        <v>74</v>
      </c>
      <c r="ES391" s="61" t="s">
        <v>382</v>
      </c>
      <c r="ET391" s="61">
        <v>133</v>
      </c>
      <c r="EU391" s="61">
        <v>-15</v>
      </c>
    </row>
    <row r="392" spans="1:151" x14ac:dyDescent="0.45">
      <c r="A392" s="64">
        <v>44930</v>
      </c>
      <c r="B392" s="21" t="s">
        <v>393</v>
      </c>
      <c r="C392" s="21">
        <v>168</v>
      </c>
      <c r="D392" s="21" t="s">
        <v>373</v>
      </c>
      <c r="E392" s="21">
        <v>85</v>
      </c>
      <c r="F392" s="50" t="s">
        <v>558</v>
      </c>
      <c r="G392" t="s">
        <v>393</v>
      </c>
      <c r="H392" t="s">
        <v>373</v>
      </c>
      <c r="I392" t="s">
        <v>393</v>
      </c>
      <c r="J392" t="s">
        <v>373</v>
      </c>
      <c r="K392" t="s">
        <v>393</v>
      </c>
      <c r="L392" t="s">
        <v>373</v>
      </c>
      <c r="M392" t="s">
        <v>393</v>
      </c>
      <c r="N392" t="s">
        <v>707</v>
      </c>
      <c r="O392" t="s">
        <v>393</v>
      </c>
      <c r="P392" t="s">
        <v>1389</v>
      </c>
      <c r="Q392" t="s">
        <v>393</v>
      </c>
      <c r="R392" t="s">
        <v>373</v>
      </c>
      <c r="S392" t="s">
        <v>312</v>
      </c>
      <c r="T392" t="s">
        <v>312</v>
      </c>
      <c r="U392">
        <v>14</v>
      </c>
      <c r="V392">
        <v>14</v>
      </c>
      <c r="W392" s="20">
        <v>0.42857142857142899</v>
      </c>
      <c r="X392" s="20">
        <v>-6.21</v>
      </c>
      <c r="Y392" s="20">
        <v>95.2</v>
      </c>
      <c r="Z392" s="20">
        <v>101.5</v>
      </c>
      <c r="AA392" s="20">
        <v>68.3</v>
      </c>
      <c r="AB392" s="20">
        <v>-4.9000000000000002E-2</v>
      </c>
      <c r="AC392" s="20">
        <v>2.92</v>
      </c>
      <c r="AD392" s="20">
        <v>106.3</v>
      </c>
      <c r="AE392" s="20">
        <v>103.4</v>
      </c>
      <c r="AF392" s="20">
        <v>2.92</v>
      </c>
      <c r="AG392" s="20">
        <v>95.5</v>
      </c>
      <c r="AH392" s="20">
        <v>99.3</v>
      </c>
      <c r="AI392" s="20">
        <v>0.38869999999999999</v>
      </c>
      <c r="AJ392" s="20">
        <v>-4.9000000000000004</v>
      </c>
      <c r="AK392" s="20">
        <v>-0.35000000000000003</v>
      </c>
      <c r="AL392" s="20">
        <v>1101</v>
      </c>
      <c r="AM392" s="20">
        <v>-3.59</v>
      </c>
      <c r="AN392" s="20">
        <v>0.41</v>
      </c>
      <c r="AO392" s="20">
        <v>965</v>
      </c>
      <c r="AP392" s="20">
        <v>988</v>
      </c>
      <c r="AQ392" s="20">
        <v>776</v>
      </c>
      <c r="AR392" s="20">
        <v>0.438</v>
      </c>
      <c r="AS392" s="20">
        <v>91</v>
      </c>
      <c r="AT392" s="20">
        <v>322</v>
      </c>
      <c r="AU392" s="20">
        <v>0.28299999999999997</v>
      </c>
      <c r="AV392" s="20">
        <v>194</v>
      </c>
      <c r="AW392" s="20">
        <v>263</v>
      </c>
      <c r="AX392" s="20">
        <v>0.73799999999999999</v>
      </c>
      <c r="AY392" s="20">
        <v>117</v>
      </c>
      <c r="AZ392" s="20">
        <v>8.3571428571428577</v>
      </c>
      <c r="BA392" s="20">
        <v>439</v>
      </c>
      <c r="BB392" s="20">
        <v>31.357142857142858</v>
      </c>
      <c r="BC392" s="20">
        <v>168</v>
      </c>
      <c r="BD392" s="20">
        <v>142</v>
      </c>
      <c r="BE392" s="20">
        <v>46</v>
      </c>
      <c r="BF392" s="20">
        <v>196</v>
      </c>
      <c r="BG392" s="20">
        <v>233</v>
      </c>
      <c r="BH392" s="20">
        <v>68.900000000000006</v>
      </c>
      <c r="BI392" s="20">
        <v>70.570999999999998</v>
      </c>
      <c r="BJ392" s="20">
        <v>-1.643</v>
      </c>
      <c r="BK392" s="20">
        <v>0.85699999999999998</v>
      </c>
      <c r="BL392" s="20">
        <v>14</v>
      </c>
      <c r="BM392" s="20">
        <v>0.72399999999999998</v>
      </c>
      <c r="BN392" s="20">
        <v>23</v>
      </c>
      <c r="BO392" s="20">
        <v>18.8</v>
      </c>
      <c r="BP392" s="20">
        <v>3.3</v>
      </c>
      <c r="BQ392" s="20">
        <v>10.142857142857142</v>
      </c>
      <c r="BR392" s="20">
        <v>16.600000000000001</v>
      </c>
      <c r="BS392" s="20">
        <v>202</v>
      </c>
      <c r="BT392" s="20">
        <v>0.48199999999999998</v>
      </c>
      <c r="BU392" s="20">
        <v>4</v>
      </c>
      <c r="BV392" s="66">
        <v>204</v>
      </c>
      <c r="BW392" s="66">
        <v>228</v>
      </c>
      <c r="BX392" s="66">
        <v>216</v>
      </c>
      <c r="BY392" s="66">
        <v>241</v>
      </c>
      <c r="BZ392" s="66">
        <v>248</v>
      </c>
      <c r="CA392" s="66">
        <v>196.8</v>
      </c>
      <c r="CB392" s="66">
        <v>203</v>
      </c>
      <c r="CC392" s="66">
        <v>148</v>
      </c>
      <c r="CD392" s="20">
        <v>0.42857142857142899</v>
      </c>
      <c r="CE392" s="20">
        <v>-14.56</v>
      </c>
      <c r="CF392" s="20">
        <v>101.9</v>
      </c>
      <c r="CG392" s="20">
        <v>116.4</v>
      </c>
      <c r="CH392" s="20">
        <v>73.900000000000006</v>
      </c>
      <c r="CI392" s="20">
        <v>0.10199999999999999</v>
      </c>
      <c r="CJ392" s="20">
        <v>-4.24</v>
      </c>
      <c r="CK392" s="20">
        <v>101.5</v>
      </c>
      <c r="CL392" s="20">
        <v>105.7</v>
      </c>
      <c r="CM392" s="20">
        <v>-4.24</v>
      </c>
      <c r="CN392" s="20">
        <v>100.9</v>
      </c>
      <c r="CO392" s="20">
        <v>118.5</v>
      </c>
      <c r="CP392" s="63">
        <v>0.1358</v>
      </c>
      <c r="CQ392" s="20">
        <v>-6.2</v>
      </c>
      <c r="CR392" s="20">
        <v>-0.44285714285714289</v>
      </c>
      <c r="CS392" s="20">
        <v>997</v>
      </c>
      <c r="CT392" s="20">
        <v>-15.56</v>
      </c>
      <c r="CU392" s="20">
        <v>-4.8899999999999997</v>
      </c>
      <c r="CV392" s="20">
        <v>1131</v>
      </c>
      <c r="CW392" s="20">
        <v>1157</v>
      </c>
      <c r="CX392" s="20">
        <v>902</v>
      </c>
      <c r="CY392" s="20">
        <v>0.441</v>
      </c>
      <c r="CZ392" s="20">
        <v>133</v>
      </c>
      <c r="DA392" s="20">
        <v>385</v>
      </c>
      <c r="DB392" s="20">
        <v>0.34499999999999997</v>
      </c>
      <c r="DC392" s="20">
        <v>202</v>
      </c>
      <c r="DD392" s="20">
        <v>288</v>
      </c>
      <c r="DE392" s="20">
        <v>0.70099999999999996</v>
      </c>
      <c r="DF392" s="20">
        <v>152</v>
      </c>
      <c r="DG392" s="20">
        <v>10.857142857142858</v>
      </c>
      <c r="DH392" s="20">
        <v>513</v>
      </c>
      <c r="DI392" s="20">
        <v>36.642857142857146</v>
      </c>
      <c r="DJ392" s="20">
        <v>226</v>
      </c>
      <c r="DK392" s="20">
        <v>120</v>
      </c>
      <c r="DL392" s="20">
        <v>35</v>
      </c>
      <c r="DM392" s="20">
        <v>177</v>
      </c>
      <c r="DN392" s="20">
        <v>258</v>
      </c>
      <c r="DO392" s="20">
        <v>80.8</v>
      </c>
      <c r="DP392" s="20">
        <v>82.643000000000001</v>
      </c>
      <c r="DQ392" s="20">
        <v>-1.857</v>
      </c>
      <c r="DR392" s="20">
        <v>1.2769999999999999</v>
      </c>
      <c r="DS392" s="20">
        <v>12.643000000000001</v>
      </c>
      <c r="DT392" s="20">
        <v>0.67800000000000005</v>
      </c>
      <c r="DU392" s="20">
        <v>27.5</v>
      </c>
      <c r="DV392" s="20">
        <v>20.6</v>
      </c>
      <c r="DW392" s="20">
        <v>2.5</v>
      </c>
      <c r="DX392" s="20">
        <v>8.5714285714285712</v>
      </c>
      <c r="DY392" s="20">
        <v>18.399999999999999</v>
      </c>
      <c r="DZ392" s="20">
        <v>285</v>
      </c>
      <c r="EA392" s="20">
        <v>0.434</v>
      </c>
      <c r="EB392" s="20">
        <v>7</v>
      </c>
      <c r="EC392" s="66">
        <v>312</v>
      </c>
      <c r="ED392" s="66">
        <v>254</v>
      </c>
      <c r="EE392" s="66">
        <v>296</v>
      </c>
      <c r="EF392" s="66">
        <v>279</v>
      </c>
      <c r="EG392" s="66">
        <v>329</v>
      </c>
      <c r="EH392" s="66">
        <v>246.5</v>
      </c>
      <c r="EI392" s="66">
        <v>285</v>
      </c>
      <c r="EJ392" s="66">
        <v>241</v>
      </c>
      <c r="EK392" s="20">
        <v>11081.28</v>
      </c>
      <c r="EL392" s="20">
        <v>10342.85</v>
      </c>
      <c r="EM392" s="20">
        <v>120</v>
      </c>
      <c r="EN392" s="20">
        <v>128.23614285714285</v>
      </c>
      <c r="EO392" s="20">
        <v>11.6366</v>
      </c>
      <c r="EP392" s="20">
        <v>190.404</v>
      </c>
      <c r="EQ392" s="21">
        <v>60</v>
      </c>
      <c r="ER392" s="21">
        <v>56</v>
      </c>
      <c r="ES392" s="61" t="s">
        <v>393</v>
      </c>
      <c r="ET392" s="61">
        <v>116</v>
      </c>
      <c r="EU392" s="61">
        <v>4</v>
      </c>
    </row>
    <row r="393" spans="1:151" x14ac:dyDescent="0.45">
      <c r="A393" s="64">
        <v>44930</v>
      </c>
      <c r="B393" s="21" t="s">
        <v>210</v>
      </c>
      <c r="C393" s="21">
        <v>268</v>
      </c>
      <c r="D393" s="21" t="s">
        <v>268</v>
      </c>
      <c r="E393" s="21">
        <v>10</v>
      </c>
      <c r="F393" s="50" t="s">
        <v>558</v>
      </c>
      <c r="G393" t="s">
        <v>210</v>
      </c>
      <c r="H393" t="s">
        <v>268</v>
      </c>
      <c r="I393" t="s">
        <v>210</v>
      </c>
      <c r="J393" t="s">
        <v>268</v>
      </c>
      <c r="K393" t="s">
        <v>210</v>
      </c>
      <c r="L393" t="s">
        <v>472</v>
      </c>
      <c r="M393" t="s">
        <v>666</v>
      </c>
      <c r="N393" t="s">
        <v>660</v>
      </c>
      <c r="O393" t="s">
        <v>210</v>
      </c>
      <c r="P393" t="s">
        <v>1364</v>
      </c>
      <c r="Q393" t="s">
        <v>210</v>
      </c>
      <c r="R393" t="s">
        <v>472</v>
      </c>
      <c r="S393" t="s">
        <v>95</v>
      </c>
      <c r="T393" t="s">
        <v>95</v>
      </c>
      <c r="U393">
        <v>13</v>
      </c>
      <c r="V393">
        <v>13</v>
      </c>
      <c r="W393" s="20">
        <v>0.61538461538461497</v>
      </c>
      <c r="X393" s="20">
        <v>-0.67</v>
      </c>
      <c r="Y393" s="20">
        <v>103.8</v>
      </c>
      <c r="Z393" s="20">
        <v>104.5</v>
      </c>
      <c r="AA393" s="20">
        <v>67.599999999999994</v>
      </c>
      <c r="AB393" s="20">
        <v>0.14499999999999999</v>
      </c>
      <c r="AC393" s="20">
        <v>-2.83</v>
      </c>
      <c r="AD393" s="20">
        <v>103.4</v>
      </c>
      <c r="AE393" s="20">
        <v>106.2</v>
      </c>
      <c r="AF393" s="20">
        <v>-3.17</v>
      </c>
      <c r="AG393" s="20">
        <v>100.4</v>
      </c>
      <c r="AH393" s="20">
        <v>104.2</v>
      </c>
      <c r="AI393" s="20">
        <v>0.39560000000000001</v>
      </c>
      <c r="AJ393" s="20">
        <v>-3.2</v>
      </c>
      <c r="AK393" s="20">
        <v>-0.24615384615384617</v>
      </c>
      <c r="AL393" s="20">
        <v>1157</v>
      </c>
      <c r="AM393" s="20">
        <v>-4.28</v>
      </c>
      <c r="AN393" s="20">
        <v>-2.2799999999999998</v>
      </c>
      <c r="AO393" s="20">
        <v>954</v>
      </c>
      <c r="AP393" s="20">
        <v>954</v>
      </c>
      <c r="AQ393" s="20">
        <v>777</v>
      </c>
      <c r="AR393" s="20">
        <v>0.432</v>
      </c>
      <c r="AS393" s="20">
        <v>94</v>
      </c>
      <c r="AT393" s="20">
        <v>295</v>
      </c>
      <c r="AU393" s="20">
        <v>0.31900000000000001</v>
      </c>
      <c r="AV393" s="20">
        <v>188</v>
      </c>
      <c r="AW393" s="20">
        <v>255</v>
      </c>
      <c r="AX393" s="20">
        <v>0.73699999999999999</v>
      </c>
      <c r="AY393" s="20">
        <v>109</v>
      </c>
      <c r="AZ393" s="20">
        <v>8.384615384615385</v>
      </c>
      <c r="BA393" s="20">
        <v>451</v>
      </c>
      <c r="BB393" s="20">
        <v>34.692307692307693</v>
      </c>
      <c r="BC393" s="20">
        <v>140</v>
      </c>
      <c r="BD393" s="20">
        <v>80</v>
      </c>
      <c r="BE393" s="20">
        <v>35</v>
      </c>
      <c r="BF393" s="20">
        <v>139</v>
      </c>
      <c r="BG393" s="20">
        <v>225</v>
      </c>
      <c r="BH393" s="20">
        <v>73.400000000000006</v>
      </c>
      <c r="BI393" s="20">
        <v>73.385000000000005</v>
      </c>
      <c r="BJ393" s="20">
        <v>0</v>
      </c>
      <c r="BK393" s="20">
        <v>1.0069999999999999</v>
      </c>
      <c r="BL393" s="20">
        <v>10.692</v>
      </c>
      <c r="BM393" s="20">
        <v>0.57599999999999996</v>
      </c>
      <c r="BN393" s="20">
        <v>22.7</v>
      </c>
      <c r="BO393" s="20">
        <v>19.600000000000001</v>
      </c>
      <c r="BP393" s="20">
        <v>2.7</v>
      </c>
      <c r="BQ393" s="20">
        <v>6.1538461538461542</v>
      </c>
      <c r="BR393" s="20">
        <v>17.3</v>
      </c>
      <c r="BS393" s="20">
        <v>214</v>
      </c>
      <c r="BT393" s="20">
        <v>0.47499999999999998</v>
      </c>
      <c r="BU393" s="20">
        <v>0</v>
      </c>
      <c r="BV393" s="66">
        <v>209</v>
      </c>
      <c r="BW393" s="66">
        <v>132</v>
      </c>
      <c r="BX393" s="66">
        <v>204</v>
      </c>
      <c r="BY393" s="66">
        <v>293</v>
      </c>
      <c r="BZ393" s="66">
        <v>167</v>
      </c>
      <c r="CA393" s="66">
        <v>181.5</v>
      </c>
      <c r="CB393" s="66">
        <v>215</v>
      </c>
      <c r="CC393" s="66">
        <v>145</v>
      </c>
      <c r="CD393" s="20">
        <v>0.76923076923076905</v>
      </c>
      <c r="CE393" s="20">
        <v>7.59</v>
      </c>
      <c r="CF393" s="20">
        <v>106.6</v>
      </c>
      <c r="CG393" s="20">
        <v>99.1</v>
      </c>
      <c r="CH393" s="20">
        <v>68.599999999999994</v>
      </c>
      <c r="CI393" s="20">
        <v>8.9999999999999993E-3</v>
      </c>
      <c r="CJ393" s="20">
        <v>-2.2799999999999998</v>
      </c>
      <c r="CK393" s="20">
        <v>103.5</v>
      </c>
      <c r="CL393" s="20">
        <v>105.8</v>
      </c>
      <c r="CM393" s="20">
        <v>-0.86</v>
      </c>
      <c r="CN393" s="20">
        <v>105.7</v>
      </c>
      <c r="CO393" s="20">
        <v>98.8</v>
      </c>
      <c r="CP393" s="63">
        <v>0.68340000000000001</v>
      </c>
      <c r="CQ393" s="20">
        <v>-1.1000000000000001</v>
      </c>
      <c r="CR393" s="20">
        <v>-8.461538461538462E-2</v>
      </c>
      <c r="CS393" s="20">
        <v>1268</v>
      </c>
      <c r="CT393" s="20">
        <v>5.62</v>
      </c>
      <c r="CU393" s="20">
        <v>-2.11</v>
      </c>
      <c r="CV393" s="20">
        <v>1022</v>
      </c>
      <c r="CW393" s="20">
        <v>823</v>
      </c>
      <c r="CX393" s="20">
        <v>821</v>
      </c>
      <c r="CY393" s="20">
        <v>0.46700000000000003</v>
      </c>
      <c r="CZ393" s="20">
        <v>95</v>
      </c>
      <c r="DA393" s="20">
        <v>315</v>
      </c>
      <c r="DB393" s="20">
        <v>0.30199999999999999</v>
      </c>
      <c r="DC393" s="20">
        <v>161</v>
      </c>
      <c r="DD393" s="20">
        <v>239</v>
      </c>
      <c r="DE393" s="20">
        <v>0.67400000000000004</v>
      </c>
      <c r="DF393" s="20">
        <v>143</v>
      </c>
      <c r="DG393" s="20">
        <v>11</v>
      </c>
      <c r="DH393" s="20">
        <v>552</v>
      </c>
      <c r="DI393" s="20">
        <v>42.46153846153846</v>
      </c>
      <c r="DJ393" s="20">
        <v>207</v>
      </c>
      <c r="DK393" s="20">
        <v>88</v>
      </c>
      <c r="DL393" s="20">
        <v>89</v>
      </c>
      <c r="DM393" s="20">
        <v>125</v>
      </c>
      <c r="DN393" s="20">
        <v>188</v>
      </c>
      <c r="DO393" s="20">
        <v>78.599999999999994</v>
      </c>
      <c r="DP393" s="20">
        <v>63.308</v>
      </c>
      <c r="DQ393" s="20">
        <v>15.308</v>
      </c>
      <c r="DR393" s="20">
        <v>1.6559999999999999</v>
      </c>
      <c r="DS393" s="20">
        <v>9.6150000000000002</v>
      </c>
      <c r="DT393" s="20">
        <v>0.70399999999999996</v>
      </c>
      <c r="DU393" s="20">
        <v>24.2</v>
      </c>
      <c r="DV393" s="20">
        <v>18.399999999999999</v>
      </c>
      <c r="DW393" s="20">
        <v>6.8</v>
      </c>
      <c r="DX393" s="20">
        <v>6.7692307692307692</v>
      </c>
      <c r="DY393" s="20">
        <v>14.5</v>
      </c>
      <c r="DZ393" s="20">
        <v>92</v>
      </c>
      <c r="EA393" s="20">
        <v>0.55300000000000005</v>
      </c>
      <c r="EB393" s="20">
        <v>0</v>
      </c>
      <c r="EC393" s="66">
        <v>80</v>
      </c>
      <c r="ED393" s="66">
        <v>138</v>
      </c>
      <c r="EE393" s="66">
        <v>91</v>
      </c>
      <c r="EF393" s="66">
        <v>86</v>
      </c>
      <c r="EG393" s="66">
        <v>96</v>
      </c>
      <c r="EH393" s="66">
        <v>83.2</v>
      </c>
      <c r="EI393" s="66">
        <v>92</v>
      </c>
      <c r="EJ393" s="66">
        <v>119</v>
      </c>
      <c r="EK393" s="20">
        <v>10286.58</v>
      </c>
      <c r="EL393" s="20">
        <v>11139.699999999999</v>
      </c>
      <c r="EM393" s="20">
        <v>72.376615384615391</v>
      </c>
      <c r="EN393" s="20">
        <v>59.169230769230772</v>
      </c>
      <c r="EO393" s="20">
        <v>11.660200000000001</v>
      </c>
      <c r="EP393" s="20">
        <v>138.55600000000001</v>
      </c>
      <c r="EQ393" s="21">
        <v>84</v>
      </c>
      <c r="ER393" s="21">
        <v>91</v>
      </c>
      <c r="ES393" s="61" t="s">
        <v>268</v>
      </c>
      <c r="ET393" s="61">
        <v>175</v>
      </c>
      <c r="EU393" s="61">
        <v>-7</v>
      </c>
    </row>
    <row r="394" spans="1:151" x14ac:dyDescent="0.45">
      <c r="A394" s="64">
        <v>44930</v>
      </c>
      <c r="B394" s="21" t="s">
        <v>162</v>
      </c>
      <c r="C394" s="21">
        <v>90</v>
      </c>
      <c r="D394" s="21" t="s">
        <v>201</v>
      </c>
      <c r="E394" s="21">
        <v>129</v>
      </c>
      <c r="F394" s="50" t="s">
        <v>558</v>
      </c>
      <c r="G394" t="s">
        <v>162</v>
      </c>
      <c r="H394" t="s">
        <v>201</v>
      </c>
      <c r="I394" t="s">
        <v>162</v>
      </c>
      <c r="J394" t="s">
        <v>201</v>
      </c>
      <c r="K394" t="s">
        <v>162</v>
      </c>
      <c r="L394" t="s">
        <v>201</v>
      </c>
      <c r="M394" t="s">
        <v>646</v>
      </c>
      <c r="N394" t="s">
        <v>201</v>
      </c>
      <c r="O394" t="s">
        <v>422</v>
      </c>
      <c r="P394" t="s">
        <v>201</v>
      </c>
      <c r="Q394" t="s">
        <v>422</v>
      </c>
      <c r="R394" t="s">
        <v>201</v>
      </c>
      <c r="S394" t="s">
        <v>102</v>
      </c>
      <c r="T394" t="s">
        <v>102</v>
      </c>
      <c r="U394">
        <v>15</v>
      </c>
      <c r="V394">
        <v>14</v>
      </c>
      <c r="W394" s="20">
        <v>0.4</v>
      </c>
      <c r="X394" s="20">
        <v>-4.38</v>
      </c>
      <c r="Y394" s="20">
        <v>103.7</v>
      </c>
      <c r="Z394" s="20">
        <v>108</v>
      </c>
      <c r="AA394" s="20">
        <v>64.8</v>
      </c>
      <c r="AB394" s="20">
        <v>-8.0000000000000002E-3</v>
      </c>
      <c r="AC394" s="20">
        <v>4.5</v>
      </c>
      <c r="AD394" s="20">
        <v>106.8</v>
      </c>
      <c r="AE394" s="20">
        <v>102.3</v>
      </c>
      <c r="AF394" s="20">
        <v>4.5</v>
      </c>
      <c r="AG394" s="20">
        <v>102.5</v>
      </c>
      <c r="AH394" s="20">
        <v>108.7</v>
      </c>
      <c r="AI394" s="20">
        <v>0.33700000000000002</v>
      </c>
      <c r="AJ394" s="20">
        <v>-5.6</v>
      </c>
      <c r="AK394" s="20">
        <v>-0.37333333333333329</v>
      </c>
      <c r="AL394" s="20">
        <v>1069</v>
      </c>
      <c r="AM394" s="20">
        <v>-6.19</v>
      </c>
      <c r="AN394" s="20">
        <v>1.89</v>
      </c>
      <c r="AO394" s="20">
        <v>1026</v>
      </c>
      <c r="AP394" s="20">
        <v>1078</v>
      </c>
      <c r="AQ394" s="20">
        <v>852</v>
      </c>
      <c r="AR394" s="20">
        <v>0.437</v>
      </c>
      <c r="AS394" s="20">
        <v>114</v>
      </c>
      <c r="AT394" s="20">
        <v>335</v>
      </c>
      <c r="AU394" s="20">
        <v>0.34</v>
      </c>
      <c r="AV394" s="20">
        <v>168</v>
      </c>
      <c r="AW394" s="20">
        <v>251</v>
      </c>
      <c r="AX394" s="20">
        <v>0.66900000000000004</v>
      </c>
      <c r="AY394" s="20">
        <v>163</v>
      </c>
      <c r="AZ394" s="20">
        <v>10.866666666666667</v>
      </c>
      <c r="BA394" s="20">
        <v>523</v>
      </c>
      <c r="BB394" s="20">
        <v>34.866666666666667</v>
      </c>
      <c r="BC394" s="20">
        <v>181</v>
      </c>
      <c r="BD394" s="20">
        <v>88</v>
      </c>
      <c r="BE394" s="20">
        <v>55</v>
      </c>
      <c r="BF394" s="20">
        <v>178</v>
      </c>
      <c r="BG394" s="20">
        <v>220</v>
      </c>
      <c r="BH394" s="20">
        <v>68.400000000000006</v>
      </c>
      <c r="BI394" s="20">
        <v>71.867000000000004</v>
      </c>
      <c r="BJ394" s="20">
        <v>-3.4670000000000001</v>
      </c>
      <c r="BK394" s="20">
        <v>1.0169999999999999</v>
      </c>
      <c r="BL394" s="20">
        <v>11.867000000000001</v>
      </c>
      <c r="BM394" s="20">
        <v>0.49399999999999999</v>
      </c>
      <c r="BN394" s="20">
        <v>22.3</v>
      </c>
      <c r="BO394" s="20">
        <v>16.7</v>
      </c>
      <c r="BP394" s="20">
        <v>3.7</v>
      </c>
      <c r="BQ394" s="20">
        <v>5.8666666666666663</v>
      </c>
      <c r="BR394" s="20">
        <v>14.7</v>
      </c>
      <c r="BS394" s="20">
        <v>256</v>
      </c>
      <c r="BT394" s="20">
        <v>0.45300000000000001</v>
      </c>
      <c r="BU394" s="20">
        <v>-7</v>
      </c>
      <c r="BV394" s="66">
        <v>260</v>
      </c>
      <c r="BW394" s="66">
        <v>255</v>
      </c>
      <c r="BX394" s="66">
        <v>251</v>
      </c>
      <c r="BY394" s="66">
        <v>232</v>
      </c>
      <c r="BZ394" s="66">
        <v>228</v>
      </c>
      <c r="CA394" s="66">
        <v>202.5</v>
      </c>
      <c r="CB394" s="66">
        <v>257</v>
      </c>
      <c r="CC394" s="66">
        <v>266</v>
      </c>
      <c r="CD394" s="20">
        <v>0.64285714285714302</v>
      </c>
      <c r="CE394" s="20">
        <v>-7.93</v>
      </c>
      <c r="CF394" s="20">
        <v>101.7</v>
      </c>
      <c r="CG394" s="20">
        <v>109.6</v>
      </c>
      <c r="CH394" s="20">
        <v>69.900000000000006</v>
      </c>
      <c r="CI394" s="20">
        <v>0.189</v>
      </c>
      <c r="CJ394" s="20">
        <v>-2.52</v>
      </c>
      <c r="CK394" s="20">
        <v>102.4</v>
      </c>
      <c r="CL394" s="20">
        <v>105</v>
      </c>
      <c r="CM394" s="20">
        <v>-2.52</v>
      </c>
      <c r="CN394" s="20">
        <v>98.8</v>
      </c>
      <c r="CO394" s="20">
        <v>108.7</v>
      </c>
      <c r="CP394" s="63">
        <v>0.2495</v>
      </c>
      <c r="CQ394" s="20">
        <v>-2.2000000000000002</v>
      </c>
      <c r="CR394" s="20">
        <v>-0.15714285714285717</v>
      </c>
      <c r="CS394" s="20">
        <v>1095</v>
      </c>
      <c r="CT394" s="20">
        <v>-11.73</v>
      </c>
      <c r="CU394" s="20">
        <v>-2.0099999999999998</v>
      </c>
      <c r="CV394" s="20">
        <v>1057</v>
      </c>
      <c r="CW394" s="20">
        <v>1033</v>
      </c>
      <c r="CX394" s="20">
        <v>830</v>
      </c>
      <c r="CY394" s="20">
        <v>0.44900000000000001</v>
      </c>
      <c r="CZ394" s="20">
        <v>90</v>
      </c>
      <c r="DA394" s="20">
        <v>293</v>
      </c>
      <c r="DB394" s="20">
        <v>0.307</v>
      </c>
      <c r="DC394" s="20">
        <v>219</v>
      </c>
      <c r="DD394" s="20">
        <v>316</v>
      </c>
      <c r="DE394" s="20">
        <v>0.69299999999999995</v>
      </c>
      <c r="DF394" s="20">
        <v>170</v>
      </c>
      <c r="DG394" s="20">
        <v>12.142857142857142</v>
      </c>
      <c r="DH394" s="20">
        <v>539</v>
      </c>
      <c r="DI394" s="20">
        <v>38.5</v>
      </c>
      <c r="DJ394" s="20">
        <v>169</v>
      </c>
      <c r="DK394" s="20">
        <v>127</v>
      </c>
      <c r="DL394" s="20">
        <v>52</v>
      </c>
      <c r="DM394" s="20">
        <v>207</v>
      </c>
      <c r="DN394" s="20">
        <v>296</v>
      </c>
      <c r="DO394" s="20">
        <v>75.5</v>
      </c>
      <c r="DP394" s="20">
        <v>73.786000000000001</v>
      </c>
      <c r="DQ394" s="20">
        <v>1.714</v>
      </c>
      <c r="DR394" s="20">
        <v>0.81599999999999995</v>
      </c>
      <c r="DS394" s="20">
        <v>14.786</v>
      </c>
      <c r="DT394" s="20">
        <v>0.61399999999999999</v>
      </c>
      <c r="DU394" s="20">
        <v>20.9</v>
      </c>
      <c r="DV394" s="20">
        <v>22.6</v>
      </c>
      <c r="DW394" s="20">
        <v>3.7</v>
      </c>
      <c r="DX394" s="20">
        <v>9.0714285714285712</v>
      </c>
      <c r="DY394" s="20">
        <v>21.1</v>
      </c>
      <c r="DZ394" s="20">
        <v>218</v>
      </c>
      <c r="EA394" s="20">
        <v>0.47399999999999998</v>
      </c>
      <c r="EB394" s="20">
        <v>-6</v>
      </c>
      <c r="EC394" s="66">
        <v>272</v>
      </c>
      <c r="ED394" s="66">
        <v>227</v>
      </c>
      <c r="EE394" s="66">
        <v>138</v>
      </c>
      <c r="EF394" s="66">
        <v>262</v>
      </c>
      <c r="EG394" s="66">
        <v>270</v>
      </c>
      <c r="EH394" s="66">
        <v>185.3</v>
      </c>
      <c r="EI394" s="66">
        <v>219</v>
      </c>
      <c r="EJ394" s="66">
        <v>254</v>
      </c>
      <c r="EK394" s="20">
        <v>11365.52</v>
      </c>
      <c r="EL394" s="20">
        <v>10983.6</v>
      </c>
      <c r="EM394" s="20">
        <v>107.65064285714286</v>
      </c>
      <c r="EN394" s="20">
        <v>86.744533333333322</v>
      </c>
      <c r="EO394" s="20">
        <v>10.187099999999999</v>
      </c>
      <c r="EP394" s="20">
        <v>198.024</v>
      </c>
      <c r="EQ394" s="21">
        <v>80</v>
      </c>
      <c r="ER394" s="21">
        <v>70</v>
      </c>
      <c r="ES394" s="61" t="s">
        <v>162</v>
      </c>
      <c r="ET394" s="61">
        <v>150</v>
      </c>
      <c r="EU394" s="61">
        <v>10</v>
      </c>
    </row>
    <row r="395" spans="1:151" x14ac:dyDescent="0.45">
      <c r="A395" s="64">
        <v>44930</v>
      </c>
      <c r="B395" s="21" t="s">
        <v>156</v>
      </c>
      <c r="C395" s="21">
        <v>111</v>
      </c>
      <c r="D395" s="21" t="s">
        <v>117</v>
      </c>
      <c r="E395" s="21">
        <v>47</v>
      </c>
      <c r="F395" s="50" t="s">
        <v>558</v>
      </c>
      <c r="G395" t="s">
        <v>156</v>
      </c>
      <c r="H395" t="s">
        <v>907</v>
      </c>
      <c r="I395" t="s">
        <v>156</v>
      </c>
      <c r="J395" t="s">
        <v>907</v>
      </c>
      <c r="K395" t="s">
        <v>156</v>
      </c>
      <c r="L395" t="s">
        <v>907</v>
      </c>
      <c r="M395" t="s">
        <v>156</v>
      </c>
      <c r="N395" t="s">
        <v>620</v>
      </c>
      <c r="O395" t="s">
        <v>156</v>
      </c>
      <c r="P395" t="s">
        <v>117</v>
      </c>
      <c r="Q395" t="s">
        <v>156</v>
      </c>
      <c r="R395" t="s">
        <v>117</v>
      </c>
      <c r="S395" t="s">
        <v>118</v>
      </c>
      <c r="T395" t="s">
        <v>118</v>
      </c>
      <c r="U395">
        <v>13</v>
      </c>
      <c r="V395">
        <v>13</v>
      </c>
      <c r="W395" s="20">
        <v>0.53846153846153799</v>
      </c>
      <c r="X395" s="20">
        <v>5.88</v>
      </c>
      <c r="Y395" s="20">
        <v>108.9</v>
      </c>
      <c r="Z395" s="20">
        <v>103</v>
      </c>
      <c r="AA395" s="20">
        <v>67.8</v>
      </c>
      <c r="AB395" s="20">
        <v>-4.7E-2</v>
      </c>
      <c r="AC395" s="20">
        <v>4.2300000000000004</v>
      </c>
      <c r="AD395" s="20">
        <v>108.9</v>
      </c>
      <c r="AE395" s="20">
        <v>104.6</v>
      </c>
      <c r="AF395" s="20">
        <v>4.2300000000000004</v>
      </c>
      <c r="AG395" s="20">
        <v>109.6</v>
      </c>
      <c r="AH395" s="20">
        <v>101</v>
      </c>
      <c r="AI395" s="20">
        <v>0.71709999999999996</v>
      </c>
      <c r="AJ395" s="20">
        <v>-2.7</v>
      </c>
      <c r="AK395" s="20">
        <v>-0.2076923076923077</v>
      </c>
      <c r="AL395" s="20">
        <v>1232</v>
      </c>
      <c r="AM395" s="20">
        <v>5.41</v>
      </c>
      <c r="AN395" s="20">
        <v>3.5</v>
      </c>
      <c r="AO395" s="20">
        <v>1001</v>
      </c>
      <c r="AP395" s="20">
        <v>925</v>
      </c>
      <c r="AQ395" s="20">
        <v>780</v>
      </c>
      <c r="AR395" s="20">
        <v>0.47299999999999998</v>
      </c>
      <c r="AS395" s="20">
        <v>142</v>
      </c>
      <c r="AT395" s="20">
        <v>372</v>
      </c>
      <c r="AU395" s="20">
        <v>0.38200000000000001</v>
      </c>
      <c r="AV395" s="20">
        <v>121</v>
      </c>
      <c r="AW395" s="20">
        <v>158</v>
      </c>
      <c r="AX395" s="20">
        <v>0.76600000000000001</v>
      </c>
      <c r="AY395" s="20">
        <v>109</v>
      </c>
      <c r="AZ395" s="20">
        <v>8.384615384615385</v>
      </c>
      <c r="BA395" s="20">
        <v>441</v>
      </c>
      <c r="BB395" s="20">
        <v>33.92307692307692</v>
      </c>
      <c r="BC395" s="20">
        <v>214</v>
      </c>
      <c r="BD395" s="20">
        <v>79</v>
      </c>
      <c r="BE395" s="20">
        <v>50</v>
      </c>
      <c r="BF395" s="20">
        <v>143</v>
      </c>
      <c r="BG395" s="20">
        <v>202</v>
      </c>
      <c r="BH395" s="20">
        <v>77</v>
      </c>
      <c r="BI395" s="20">
        <v>71.153999999999996</v>
      </c>
      <c r="BJ395" s="20">
        <v>5.8460000000000001</v>
      </c>
      <c r="BK395" s="20">
        <v>1.4970000000000001</v>
      </c>
      <c r="BL395" s="20">
        <v>11</v>
      </c>
      <c r="BM395" s="20">
        <v>0.55200000000000005</v>
      </c>
      <c r="BN395" s="20">
        <v>28.6</v>
      </c>
      <c r="BO395" s="20">
        <v>12.2</v>
      </c>
      <c r="BP395" s="20">
        <v>3.8</v>
      </c>
      <c r="BQ395" s="20">
        <v>6.0769230769230766</v>
      </c>
      <c r="BR395" s="20">
        <v>15.5</v>
      </c>
      <c r="BS395" s="20">
        <v>97</v>
      </c>
      <c r="BT395" s="20">
        <v>0.54700000000000004</v>
      </c>
      <c r="BU395" s="20">
        <v>-4</v>
      </c>
      <c r="BV395" s="66">
        <v>97</v>
      </c>
      <c r="BW395" s="66">
        <v>120</v>
      </c>
      <c r="BX395" s="66">
        <v>132</v>
      </c>
      <c r="BY395" s="66">
        <v>87</v>
      </c>
      <c r="BZ395" s="66">
        <v>105</v>
      </c>
      <c r="CA395" s="66">
        <v>92.8</v>
      </c>
      <c r="CB395" s="66">
        <v>94</v>
      </c>
      <c r="CC395" s="66">
        <v>52</v>
      </c>
      <c r="CD395" s="20">
        <v>0.69230769230769196</v>
      </c>
      <c r="CE395" s="20">
        <v>3.52</v>
      </c>
      <c r="CF395" s="20">
        <v>106.8</v>
      </c>
      <c r="CG395" s="20">
        <v>103.2</v>
      </c>
      <c r="CH395" s="20">
        <v>73.599999999999994</v>
      </c>
      <c r="CI395" s="20">
        <v>0.122</v>
      </c>
      <c r="CJ395" s="20">
        <v>0.61</v>
      </c>
      <c r="CK395" s="20">
        <v>106.2</v>
      </c>
      <c r="CL395" s="20">
        <v>105.6</v>
      </c>
      <c r="CM395" s="20">
        <v>0.61</v>
      </c>
      <c r="CN395" s="20">
        <v>108</v>
      </c>
      <c r="CO395" s="20">
        <v>101.1</v>
      </c>
      <c r="CP395" s="63">
        <v>0.68279999999999996</v>
      </c>
      <c r="CQ395" s="20">
        <v>-1.2</v>
      </c>
      <c r="CR395" s="20">
        <v>-9.2307692307692299E-2</v>
      </c>
      <c r="CS395" s="20">
        <v>1269</v>
      </c>
      <c r="CT395" s="20">
        <v>3.28</v>
      </c>
      <c r="CU395" s="20">
        <v>2.0299999999999998</v>
      </c>
      <c r="CV395" s="20">
        <v>1021</v>
      </c>
      <c r="CW395" s="20">
        <v>969</v>
      </c>
      <c r="CX395" s="20">
        <v>848</v>
      </c>
      <c r="CY395" s="20">
        <v>0.41399999999999998</v>
      </c>
      <c r="CZ395" s="20">
        <v>126</v>
      </c>
      <c r="DA395" s="20">
        <v>412</v>
      </c>
      <c r="DB395" s="20">
        <v>0.30599999999999999</v>
      </c>
      <c r="DC395" s="20">
        <v>193</v>
      </c>
      <c r="DD395" s="20">
        <v>263</v>
      </c>
      <c r="DE395" s="20">
        <v>0.73399999999999999</v>
      </c>
      <c r="DF395" s="20">
        <v>175</v>
      </c>
      <c r="DG395" s="20">
        <v>13.461538461538462</v>
      </c>
      <c r="DH395" s="20">
        <v>522</v>
      </c>
      <c r="DI395" s="20">
        <v>40.153846153846153</v>
      </c>
      <c r="DJ395" s="20">
        <v>181</v>
      </c>
      <c r="DK395" s="20">
        <v>88</v>
      </c>
      <c r="DL395" s="20">
        <v>44</v>
      </c>
      <c r="DM395" s="20">
        <v>145</v>
      </c>
      <c r="DN395" s="20">
        <v>214</v>
      </c>
      <c r="DO395" s="20">
        <v>78.5</v>
      </c>
      <c r="DP395" s="20">
        <v>74.537999999999997</v>
      </c>
      <c r="DQ395" s="20">
        <v>4</v>
      </c>
      <c r="DR395" s="20">
        <v>1.248</v>
      </c>
      <c r="DS395" s="20">
        <v>11.154</v>
      </c>
      <c r="DT395" s="20">
        <v>0.60699999999999998</v>
      </c>
      <c r="DU395" s="20">
        <v>31.7</v>
      </c>
      <c r="DV395" s="20">
        <v>20.2</v>
      </c>
      <c r="DW395" s="20">
        <v>3.4</v>
      </c>
      <c r="DX395" s="20">
        <v>6.7692307692307692</v>
      </c>
      <c r="DY395" s="20">
        <v>16.5</v>
      </c>
      <c r="DZ395" s="20">
        <v>94</v>
      </c>
      <c r="EA395" s="20">
        <v>0.55200000000000005</v>
      </c>
      <c r="EB395" s="20">
        <v>-12</v>
      </c>
      <c r="EC395" s="66">
        <v>126</v>
      </c>
      <c r="ED395" s="66">
        <v>62</v>
      </c>
      <c r="EE395" s="66">
        <v>92</v>
      </c>
      <c r="EF395" s="66">
        <v>128</v>
      </c>
      <c r="EG395" s="66">
        <v>122</v>
      </c>
      <c r="EH395" s="66">
        <v>81</v>
      </c>
      <c r="EI395" s="66">
        <v>93</v>
      </c>
      <c r="EJ395" s="66">
        <v>60</v>
      </c>
      <c r="EK395" s="20">
        <v>11238.480000000001</v>
      </c>
      <c r="EL395" s="20">
        <v>11000.4</v>
      </c>
      <c r="EM395" s="20">
        <v>74.461538461538467</v>
      </c>
      <c r="EN395" s="20">
        <v>67.781999999999996</v>
      </c>
      <c r="EO395" s="20">
        <v>11.376999999999999</v>
      </c>
      <c r="EP395" s="20">
        <v>163.92400000000001</v>
      </c>
      <c r="EQ395" s="21">
        <v>71</v>
      </c>
      <c r="ER395" s="21">
        <v>73</v>
      </c>
      <c r="ES395" s="61" t="s">
        <v>117</v>
      </c>
      <c r="ET395" s="61">
        <v>144</v>
      </c>
      <c r="EU395" s="61">
        <v>-2</v>
      </c>
    </row>
    <row r="396" spans="1:151" x14ac:dyDescent="0.45">
      <c r="A396" s="64">
        <v>44931</v>
      </c>
      <c r="B396" s="21" t="s">
        <v>120</v>
      </c>
      <c r="C396" s="21">
        <v>34</v>
      </c>
      <c r="D396" s="21" t="s">
        <v>14</v>
      </c>
      <c r="E396" s="21">
        <v>60</v>
      </c>
      <c r="F396" s="50" t="s">
        <v>558</v>
      </c>
      <c r="G396" t="s">
        <v>120</v>
      </c>
      <c r="H396" t="s">
        <v>14</v>
      </c>
      <c r="I396" t="s">
        <v>120</v>
      </c>
      <c r="J396" t="s">
        <v>14</v>
      </c>
      <c r="K396" t="s">
        <v>120</v>
      </c>
      <c r="L396" t="s">
        <v>14</v>
      </c>
      <c r="M396" t="s">
        <v>120</v>
      </c>
      <c r="N396" t="s">
        <v>14</v>
      </c>
      <c r="O396" t="s">
        <v>120</v>
      </c>
      <c r="P396" t="s">
        <v>1340</v>
      </c>
      <c r="Q396" t="s">
        <v>120</v>
      </c>
      <c r="R396" t="s">
        <v>14</v>
      </c>
      <c r="S396" t="s">
        <v>15</v>
      </c>
      <c r="T396" t="s">
        <v>15</v>
      </c>
      <c r="U396">
        <v>14</v>
      </c>
      <c r="V396">
        <v>14</v>
      </c>
      <c r="W396" s="20">
        <v>0.71428571428571397</v>
      </c>
      <c r="X396" s="20">
        <v>11.67</v>
      </c>
      <c r="Y396" s="20">
        <v>112.7</v>
      </c>
      <c r="Z396" s="20">
        <v>101.1</v>
      </c>
      <c r="AA396" s="20">
        <v>69.2</v>
      </c>
      <c r="AB396" s="20">
        <v>1.2999999999999999E-2</v>
      </c>
      <c r="AC396" s="20">
        <v>3.3</v>
      </c>
      <c r="AD396" s="20">
        <v>106.1</v>
      </c>
      <c r="AE396" s="20">
        <v>102.8</v>
      </c>
      <c r="AF396" s="20">
        <v>0.42</v>
      </c>
      <c r="AG396" s="20">
        <v>114.1</v>
      </c>
      <c r="AH396" s="20">
        <v>100.1</v>
      </c>
      <c r="AI396" s="20">
        <v>0.81810000000000005</v>
      </c>
      <c r="AJ396" s="20">
        <v>0.3</v>
      </c>
      <c r="AK396" s="20">
        <v>2.1428571428571429E-2</v>
      </c>
      <c r="AL396" s="20">
        <v>1338</v>
      </c>
      <c r="AM396" s="20">
        <v>13.7</v>
      </c>
      <c r="AN396" s="20">
        <v>4.54</v>
      </c>
      <c r="AO396" s="20">
        <v>1151</v>
      </c>
      <c r="AP396" s="20">
        <v>1006</v>
      </c>
      <c r="AQ396" s="20">
        <v>901</v>
      </c>
      <c r="AR396" s="20">
        <v>0.46800000000000003</v>
      </c>
      <c r="AS396" s="20">
        <v>114</v>
      </c>
      <c r="AT396" s="20">
        <v>331</v>
      </c>
      <c r="AU396" s="20">
        <v>0.34399999999999997</v>
      </c>
      <c r="AV396" s="20">
        <v>193</v>
      </c>
      <c r="AW396" s="20">
        <v>250</v>
      </c>
      <c r="AX396" s="20">
        <v>0.77200000000000002</v>
      </c>
      <c r="AY396" s="20">
        <v>153</v>
      </c>
      <c r="AZ396" s="20">
        <v>10.928571428571429</v>
      </c>
      <c r="BA396" s="20">
        <v>534</v>
      </c>
      <c r="BB396" s="20">
        <v>38.142857142857146</v>
      </c>
      <c r="BC396" s="20">
        <v>212</v>
      </c>
      <c r="BD396" s="20">
        <v>89</v>
      </c>
      <c r="BE396" s="20">
        <v>58</v>
      </c>
      <c r="BF396" s="20">
        <v>150</v>
      </c>
      <c r="BG396" s="20">
        <v>181</v>
      </c>
      <c r="BH396" s="20">
        <v>82.2</v>
      </c>
      <c r="BI396" s="20">
        <v>71.856999999999999</v>
      </c>
      <c r="BJ396" s="20">
        <v>10.356999999999999</v>
      </c>
      <c r="BK396" s="20">
        <v>1.413</v>
      </c>
      <c r="BL396" s="20">
        <v>10.714</v>
      </c>
      <c r="BM396" s="20">
        <v>0.59299999999999997</v>
      </c>
      <c r="BN396" s="20">
        <v>23.6</v>
      </c>
      <c r="BO396" s="20">
        <v>17.899999999999999</v>
      </c>
      <c r="BP396" s="20">
        <v>4.0999999999999996</v>
      </c>
      <c r="BQ396" s="20">
        <v>6.3571428571428568</v>
      </c>
      <c r="BR396" s="20">
        <v>12.9</v>
      </c>
      <c r="BS396" s="20">
        <v>52</v>
      </c>
      <c r="BT396" s="20">
        <v>0.58399999999999996</v>
      </c>
      <c r="BU396" s="20">
        <v>-5</v>
      </c>
      <c r="BV396" s="66">
        <v>62</v>
      </c>
      <c r="BW396" s="66">
        <v>88</v>
      </c>
      <c r="BX396" s="66">
        <v>57</v>
      </c>
      <c r="BY396" s="66">
        <v>74</v>
      </c>
      <c r="BZ396" s="66">
        <v>63</v>
      </c>
      <c r="CA396" s="66">
        <v>58.3</v>
      </c>
      <c r="CB396" s="66">
        <v>52</v>
      </c>
      <c r="CC396" s="66">
        <v>151</v>
      </c>
      <c r="CD396" s="20">
        <v>0.85714285714285698</v>
      </c>
      <c r="CE396" s="20">
        <v>25.72</v>
      </c>
      <c r="CF396" s="20">
        <v>120.5</v>
      </c>
      <c r="CG396" s="20">
        <v>94.8</v>
      </c>
      <c r="CH396" s="20">
        <v>65.900000000000006</v>
      </c>
      <c r="CI396" s="20">
        <v>-8.0000000000000002E-3</v>
      </c>
      <c r="CJ396" s="20">
        <v>-0.41</v>
      </c>
      <c r="CK396" s="20">
        <v>104.3</v>
      </c>
      <c r="CL396" s="20">
        <v>104.7</v>
      </c>
      <c r="CM396" s="20">
        <v>-3.05</v>
      </c>
      <c r="CN396" s="20">
        <v>119.6</v>
      </c>
      <c r="CO396" s="20">
        <v>95.3</v>
      </c>
      <c r="CP396" s="63">
        <v>0.93179999999999996</v>
      </c>
      <c r="CQ396" s="20">
        <v>21</v>
      </c>
      <c r="CR396" s="20">
        <v>1.5</v>
      </c>
      <c r="CS396" s="20">
        <v>1418</v>
      </c>
      <c r="CT396" s="20">
        <v>19.57</v>
      </c>
      <c r="CU396" s="20">
        <v>7.0000000000000007E-2</v>
      </c>
      <c r="CV396" s="20">
        <v>1164</v>
      </c>
      <c r="CW396" s="20">
        <v>891</v>
      </c>
      <c r="CX396" s="20">
        <v>832</v>
      </c>
      <c r="CY396" s="20">
        <v>0.502</v>
      </c>
      <c r="CZ396" s="20">
        <v>117</v>
      </c>
      <c r="DA396" s="20">
        <v>347</v>
      </c>
      <c r="DB396" s="20">
        <v>0.33700000000000002</v>
      </c>
      <c r="DC396" s="20">
        <v>211</v>
      </c>
      <c r="DD396" s="20">
        <v>288</v>
      </c>
      <c r="DE396" s="20">
        <v>0.73299999999999998</v>
      </c>
      <c r="DF396" s="20">
        <v>171</v>
      </c>
      <c r="DG396" s="20">
        <v>12.214285714285714</v>
      </c>
      <c r="DH396" s="20">
        <v>550</v>
      </c>
      <c r="DI396" s="20">
        <v>39.285714285714285</v>
      </c>
      <c r="DJ396" s="20">
        <v>256</v>
      </c>
      <c r="DK396" s="20">
        <v>86</v>
      </c>
      <c r="DL396" s="20">
        <v>77</v>
      </c>
      <c r="DM396" s="20">
        <v>144</v>
      </c>
      <c r="DN396" s="20">
        <v>235</v>
      </c>
      <c r="DO396" s="20">
        <v>83.1</v>
      </c>
      <c r="DP396" s="20">
        <v>63.643000000000001</v>
      </c>
      <c r="DQ396" s="20">
        <v>19.5</v>
      </c>
      <c r="DR396" s="20">
        <v>1.778</v>
      </c>
      <c r="DS396" s="20">
        <v>10.286</v>
      </c>
      <c r="DT396" s="20">
        <v>0.59699999999999998</v>
      </c>
      <c r="DU396" s="20">
        <v>24.8</v>
      </c>
      <c r="DV396" s="20">
        <v>20.6</v>
      </c>
      <c r="DW396" s="20">
        <v>5.5</v>
      </c>
      <c r="DX396" s="20">
        <v>6.1428571428571432</v>
      </c>
      <c r="DY396" s="20">
        <v>16.8</v>
      </c>
      <c r="DZ396" s="20">
        <v>17</v>
      </c>
      <c r="EA396" s="20">
        <v>0.627</v>
      </c>
      <c r="EB396" s="20">
        <v>-1</v>
      </c>
      <c r="EC396" s="66">
        <v>9</v>
      </c>
      <c r="ED396" s="66">
        <v>4</v>
      </c>
      <c r="EE396" s="66">
        <v>14</v>
      </c>
      <c r="EF396" s="66">
        <v>11</v>
      </c>
      <c r="EG396" s="66">
        <v>5</v>
      </c>
      <c r="EH396" s="66">
        <v>7.8</v>
      </c>
      <c r="EI396" s="66">
        <v>17</v>
      </c>
      <c r="EJ396" s="66">
        <v>16</v>
      </c>
      <c r="EK396" s="20">
        <v>10683.96</v>
      </c>
      <c r="EL396" s="20">
        <v>12182.55</v>
      </c>
      <c r="EM396" s="20">
        <v>65.81457142857144</v>
      </c>
      <c r="EN396" s="20">
        <v>65.389571428571429</v>
      </c>
      <c r="EO396" s="20">
        <v>9.4557000000000002</v>
      </c>
      <c r="EP396" s="20">
        <v>181.42000000000002</v>
      </c>
      <c r="EQ396" s="21">
        <v>81</v>
      </c>
      <c r="ER396" s="21">
        <v>88</v>
      </c>
      <c r="ES396" s="61" t="s">
        <v>14</v>
      </c>
      <c r="ET396" s="61">
        <v>169</v>
      </c>
      <c r="EU396" s="61">
        <v>-7</v>
      </c>
    </row>
    <row r="397" spans="1:151" x14ac:dyDescent="0.45">
      <c r="A397" s="64">
        <v>44931</v>
      </c>
      <c r="B397" s="21" t="s">
        <v>363</v>
      </c>
      <c r="C397" s="21">
        <v>158</v>
      </c>
      <c r="D397" s="21" t="s">
        <v>292</v>
      </c>
      <c r="E397" s="21">
        <v>197</v>
      </c>
      <c r="F397" s="50" t="s">
        <v>558</v>
      </c>
      <c r="G397" t="s">
        <v>363</v>
      </c>
      <c r="H397" t="s">
        <v>292</v>
      </c>
      <c r="I397" t="s">
        <v>363</v>
      </c>
      <c r="J397" t="s">
        <v>292</v>
      </c>
      <c r="K397" t="s">
        <v>363</v>
      </c>
      <c r="L397" t="s">
        <v>292</v>
      </c>
      <c r="M397" t="s">
        <v>363</v>
      </c>
      <c r="N397" t="s">
        <v>292</v>
      </c>
      <c r="O397" t="s">
        <v>363</v>
      </c>
      <c r="P397" t="s">
        <v>292</v>
      </c>
      <c r="Q397" t="s">
        <v>363</v>
      </c>
      <c r="R397" t="s">
        <v>292</v>
      </c>
      <c r="S397" t="s">
        <v>84</v>
      </c>
      <c r="T397" t="s">
        <v>84</v>
      </c>
      <c r="U397">
        <v>11</v>
      </c>
      <c r="V397">
        <v>12</v>
      </c>
      <c r="W397" s="20">
        <v>0.36363636363636398</v>
      </c>
      <c r="X397" s="20">
        <v>-15.35</v>
      </c>
      <c r="Y397" s="20">
        <v>93.4</v>
      </c>
      <c r="Z397" s="20">
        <v>108.7</v>
      </c>
      <c r="AA397" s="20">
        <v>69.599999999999994</v>
      </c>
      <c r="AB397" s="20">
        <v>0.109</v>
      </c>
      <c r="AC397" s="20">
        <v>0.57999999999999996</v>
      </c>
      <c r="AD397" s="20">
        <v>103.2</v>
      </c>
      <c r="AE397" s="20">
        <v>102.6</v>
      </c>
      <c r="AF397" s="20">
        <v>2.15</v>
      </c>
      <c r="AG397" s="20">
        <v>94.6</v>
      </c>
      <c r="AH397" s="20">
        <v>108.1</v>
      </c>
      <c r="AI397" s="20">
        <v>0.1774</v>
      </c>
      <c r="AJ397" s="20">
        <v>-4.5</v>
      </c>
      <c r="AK397" s="20">
        <v>-0.40909090909090912</v>
      </c>
      <c r="AL397" s="20">
        <v>1006</v>
      </c>
      <c r="AM397" s="20">
        <v>-14.22</v>
      </c>
      <c r="AN397" s="20">
        <v>-1.22</v>
      </c>
      <c r="AO397" s="20">
        <v>718</v>
      </c>
      <c r="AP397" s="20">
        <v>836</v>
      </c>
      <c r="AQ397" s="20">
        <v>685</v>
      </c>
      <c r="AR397" s="20">
        <v>0.39400000000000002</v>
      </c>
      <c r="AS397" s="20">
        <v>86</v>
      </c>
      <c r="AT397" s="20">
        <v>271</v>
      </c>
      <c r="AU397" s="20">
        <v>0.317</v>
      </c>
      <c r="AV397" s="20">
        <v>92</v>
      </c>
      <c r="AW397" s="20">
        <v>129</v>
      </c>
      <c r="AX397" s="20">
        <v>0.71299999999999997</v>
      </c>
      <c r="AY397" s="20">
        <v>104</v>
      </c>
      <c r="AZ397" s="20">
        <v>9.454545454545455</v>
      </c>
      <c r="BA397" s="20">
        <v>381</v>
      </c>
      <c r="BB397" s="20">
        <v>34.636363636363633</v>
      </c>
      <c r="BC397" s="20">
        <v>155</v>
      </c>
      <c r="BD397" s="20">
        <v>88</v>
      </c>
      <c r="BE397" s="20">
        <v>24</v>
      </c>
      <c r="BF397" s="20">
        <v>146</v>
      </c>
      <c r="BG397" s="20">
        <v>144</v>
      </c>
      <c r="BH397" s="20">
        <v>65.3</v>
      </c>
      <c r="BI397" s="20">
        <v>76</v>
      </c>
      <c r="BJ397" s="20">
        <v>-10.727</v>
      </c>
      <c r="BK397" s="20">
        <v>1.0620000000000001</v>
      </c>
      <c r="BL397" s="20">
        <v>13.273</v>
      </c>
      <c r="BM397" s="20">
        <v>0.60299999999999998</v>
      </c>
      <c r="BN397" s="20">
        <v>24.6</v>
      </c>
      <c r="BO397" s="20">
        <v>11.7</v>
      </c>
      <c r="BP397" s="20">
        <v>2.2000000000000002</v>
      </c>
      <c r="BQ397" s="20">
        <v>8</v>
      </c>
      <c r="BR397" s="20">
        <v>13.1</v>
      </c>
      <c r="BS397" s="20">
        <v>226</v>
      </c>
      <c r="BT397" s="20">
        <v>0.47</v>
      </c>
      <c r="BU397" s="20">
        <v>1</v>
      </c>
      <c r="BV397" s="66">
        <v>308</v>
      </c>
      <c r="BW397" s="66">
        <v>285</v>
      </c>
      <c r="BX397" s="66">
        <v>248</v>
      </c>
      <c r="BY397" s="66">
        <v>328</v>
      </c>
      <c r="BZ397" s="66">
        <v>333</v>
      </c>
      <c r="CA397" s="66">
        <v>246.3</v>
      </c>
      <c r="CB397" s="66">
        <v>227</v>
      </c>
      <c r="CC397" s="66">
        <v>257</v>
      </c>
      <c r="CD397" s="20">
        <v>0.33333333333333298</v>
      </c>
      <c r="CE397" s="20">
        <v>-12.06</v>
      </c>
      <c r="CF397" s="20">
        <v>99.9</v>
      </c>
      <c r="CG397" s="20">
        <v>112</v>
      </c>
      <c r="CH397" s="20">
        <v>68.7</v>
      </c>
      <c r="CI397" s="20">
        <v>-2.4E-2</v>
      </c>
      <c r="CJ397" s="20">
        <v>-4.9800000000000004</v>
      </c>
      <c r="CK397" s="20">
        <v>100.4</v>
      </c>
      <c r="CL397" s="20">
        <v>105.4</v>
      </c>
      <c r="CM397" s="20">
        <v>-3.69</v>
      </c>
      <c r="CN397" s="20">
        <v>101</v>
      </c>
      <c r="CO397" s="20">
        <v>113.9</v>
      </c>
      <c r="CP397" s="63">
        <v>0.20019999999999999</v>
      </c>
      <c r="CQ397" s="20">
        <v>-6.3</v>
      </c>
      <c r="CR397" s="20">
        <v>-0.52500000000000002</v>
      </c>
      <c r="CS397" s="20">
        <v>998</v>
      </c>
      <c r="CT397" s="20">
        <v>-11.18</v>
      </c>
      <c r="CU397" s="20">
        <v>-4.2699999999999996</v>
      </c>
      <c r="CV397" s="20">
        <v>875</v>
      </c>
      <c r="CW397" s="20">
        <v>902</v>
      </c>
      <c r="CX397" s="20">
        <v>686</v>
      </c>
      <c r="CY397" s="20">
        <v>0.45900000000000002</v>
      </c>
      <c r="CZ397" s="20">
        <v>77</v>
      </c>
      <c r="DA397" s="20">
        <v>206</v>
      </c>
      <c r="DB397" s="20">
        <v>0.374</v>
      </c>
      <c r="DC397" s="20">
        <v>168</v>
      </c>
      <c r="DD397" s="20">
        <v>217</v>
      </c>
      <c r="DE397" s="20">
        <v>0.77400000000000002</v>
      </c>
      <c r="DF397" s="20">
        <v>92</v>
      </c>
      <c r="DG397" s="20">
        <v>7.666666666666667</v>
      </c>
      <c r="DH397" s="20">
        <v>358</v>
      </c>
      <c r="DI397" s="20">
        <v>29.833333333333332</v>
      </c>
      <c r="DJ397" s="20">
        <v>154</v>
      </c>
      <c r="DK397" s="20">
        <v>55</v>
      </c>
      <c r="DL397" s="20">
        <v>28</v>
      </c>
      <c r="DM397" s="20">
        <v>133</v>
      </c>
      <c r="DN397" s="20">
        <v>180</v>
      </c>
      <c r="DO397" s="20">
        <v>72.900000000000006</v>
      </c>
      <c r="DP397" s="20">
        <v>75.167000000000002</v>
      </c>
      <c r="DQ397" s="20">
        <v>-2.25</v>
      </c>
      <c r="DR397" s="20">
        <v>1.1579999999999999</v>
      </c>
      <c r="DS397" s="20">
        <v>11.083</v>
      </c>
      <c r="DT397" s="20">
        <v>0.41399999999999998</v>
      </c>
      <c r="DU397" s="20">
        <v>17.2</v>
      </c>
      <c r="DV397" s="20">
        <v>18.100000000000001</v>
      </c>
      <c r="DW397" s="20">
        <v>2.2999999999999998</v>
      </c>
      <c r="DX397" s="20">
        <v>4.583333333333333</v>
      </c>
      <c r="DY397" s="20">
        <v>15</v>
      </c>
      <c r="DZ397" s="20">
        <v>312</v>
      </c>
      <c r="EA397" s="20">
        <v>0.41499999999999998</v>
      </c>
      <c r="EB397" s="20">
        <v>-3</v>
      </c>
      <c r="EC397" s="66">
        <v>310</v>
      </c>
      <c r="ED397" s="66">
        <v>283</v>
      </c>
      <c r="EE397" s="66">
        <v>323</v>
      </c>
      <c r="EF397" s="66">
        <v>260</v>
      </c>
      <c r="EG397" s="66">
        <v>310</v>
      </c>
      <c r="EH397" s="66">
        <v>249.7</v>
      </c>
      <c r="EI397" s="66">
        <v>312</v>
      </c>
      <c r="EJ397" s="66">
        <v>278</v>
      </c>
      <c r="EK397" s="20">
        <v>10460.800000000001</v>
      </c>
      <c r="EL397" s="20">
        <v>10859.130000000001</v>
      </c>
      <c r="EM397" s="20">
        <v>60.834583333333327</v>
      </c>
      <c r="EN397" s="20">
        <v>88.664000000000001</v>
      </c>
      <c r="EO397" s="20">
        <v>10.1394</v>
      </c>
      <c r="EP397" s="20">
        <v>128.34</v>
      </c>
      <c r="EQ397" s="21">
        <v>87</v>
      </c>
      <c r="ER397" s="21">
        <v>81</v>
      </c>
      <c r="ES397" s="61" t="s">
        <v>363</v>
      </c>
      <c r="ET397" s="61">
        <v>168</v>
      </c>
      <c r="EU397" s="61">
        <v>6</v>
      </c>
    </row>
    <row r="398" spans="1:151" x14ac:dyDescent="0.45">
      <c r="A398" s="64">
        <v>44931</v>
      </c>
      <c r="B398" s="21" t="s">
        <v>327</v>
      </c>
      <c r="C398" s="21">
        <v>255</v>
      </c>
      <c r="D398" s="21" t="s">
        <v>83</v>
      </c>
      <c r="E398" s="21">
        <v>124</v>
      </c>
      <c r="F398" s="50" t="s">
        <v>558</v>
      </c>
      <c r="G398" t="s">
        <v>327</v>
      </c>
      <c r="H398" t="s">
        <v>83</v>
      </c>
      <c r="I398" t="s">
        <v>327</v>
      </c>
      <c r="J398" t="s">
        <v>83</v>
      </c>
      <c r="K398" t="s">
        <v>327</v>
      </c>
      <c r="L398" t="s">
        <v>83</v>
      </c>
      <c r="M398" t="s">
        <v>705</v>
      </c>
      <c r="N398" t="s">
        <v>83</v>
      </c>
      <c r="O398" t="s">
        <v>1397</v>
      </c>
      <c r="P398" t="s">
        <v>83</v>
      </c>
      <c r="Q398" t="s">
        <v>327</v>
      </c>
      <c r="R398" t="s">
        <v>83</v>
      </c>
      <c r="S398" t="s">
        <v>84</v>
      </c>
      <c r="T398" t="s">
        <v>84</v>
      </c>
      <c r="U398">
        <v>11</v>
      </c>
      <c r="V398">
        <v>13</v>
      </c>
      <c r="W398" s="20">
        <v>0.54545454545454497</v>
      </c>
      <c r="X398" s="20">
        <v>-4.47</v>
      </c>
      <c r="Y398" s="20">
        <v>96.7</v>
      </c>
      <c r="Z398" s="20">
        <v>101.2</v>
      </c>
      <c r="AA398" s="20">
        <v>63.4</v>
      </c>
      <c r="AB398" s="20">
        <v>2.5999999999999999E-2</v>
      </c>
      <c r="AC398" s="20">
        <v>-1.57</v>
      </c>
      <c r="AD398" s="20">
        <v>104.2</v>
      </c>
      <c r="AE398" s="20">
        <v>105.7</v>
      </c>
      <c r="AF398" s="20">
        <v>-1.61</v>
      </c>
      <c r="AG398" s="20">
        <v>94.5</v>
      </c>
      <c r="AH398" s="20">
        <v>101</v>
      </c>
      <c r="AI398" s="20">
        <v>0.3175</v>
      </c>
      <c r="AJ398" s="20">
        <v>-3.2</v>
      </c>
      <c r="AK398" s="20">
        <v>-0.29090909090909095</v>
      </c>
      <c r="AL398" s="20">
        <v>1123</v>
      </c>
      <c r="AM398" s="20">
        <v>-5.21</v>
      </c>
      <c r="AN398" s="20">
        <v>-4.1100000000000003</v>
      </c>
      <c r="AO398" s="20">
        <v>696</v>
      </c>
      <c r="AP398" s="20">
        <v>704</v>
      </c>
      <c r="AQ398" s="20">
        <v>602</v>
      </c>
      <c r="AR398" s="20">
        <v>0.38700000000000001</v>
      </c>
      <c r="AS398" s="20">
        <v>62</v>
      </c>
      <c r="AT398" s="20">
        <v>219</v>
      </c>
      <c r="AU398" s="20">
        <v>0.28299999999999997</v>
      </c>
      <c r="AV398" s="20">
        <v>168</v>
      </c>
      <c r="AW398" s="20">
        <v>233</v>
      </c>
      <c r="AX398" s="20">
        <v>0.72099999999999997</v>
      </c>
      <c r="AY398" s="20">
        <v>145</v>
      </c>
      <c r="AZ398" s="20">
        <v>13.181818181818182</v>
      </c>
      <c r="BA398" s="20">
        <v>386</v>
      </c>
      <c r="BB398" s="20">
        <v>35.090909090909093</v>
      </c>
      <c r="BC398" s="20">
        <v>109</v>
      </c>
      <c r="BD398" s="20">
        <v>81</v>
      </c>
      <c r="BE398" s="20">
        <v>35</v>
      </c>
      <c r="BF398" s="20">
        <v>145</v>
      </c>
      <c r="BG398" s="20">
        <v>233</v>
      </c>
      <c r="BH398" s="20">
        <v>63.3</v>
      </c>
      <c r="BI398" s="20">
        <v>64</v>
      </c>
      <c r="BJ398" s="20">
        <v>-0.72699999999999998</v>
      </c>
      <c r="BK398" s="20">
        <v>0.752</v>
      </c>
      <c r="BL398" s="20">
        <v>13.182</v>
      </c>
      <c r="BM398" s="20">
        <v>0.55900000000000005</v>
      </c>
      <c r="BN398" s="20">
        <v>19.899999999999999</v>
      </c>
      <c r="BO398" s="20">
        <v>21.2</v>
      </c>
      <c r="BP398" s="20">
        <v>3.2</v>
      </c>
      <c r="BQ398" s="20">
        <v>7.3636363636363633</v>
      </c>
      <c r="BR398" s="20">
        <v>21.2</v>
      </c>
      <c r="BS398" s="20">
        <v>174</v>
      </c>
      <c r="BT398" s="20">
        <v>0.496</v>
      </c>
      <c r="BU398" s="20">
        <v>1</v>
      </c>
      <c r="BV398" s="66">
        <v>176</v>
      </c>
      <c r="BW398" s="66">
        <v>205</v>
      </c>
      <c r="BX398" s="66">
        <v>165</v>
      </c>
      <c r="BY398" s="66">
        <v>248</v>
      </c>
      <c r="BZ398" s="66">
        <v>231</v>
      </c>
      <c r="CA398" s="66">
        <v>175</v>
      </c>
      <c r="CB398" s="66">
        <v>173</v>
      </c>
      <c r="CC398" s="66">
        <v>189</v>
      </c>
      <c r="CD398" s="20">
        <v>0.46153846153846201</v>
      </c>
      <c r="CE398" s="20">
        <v>0.18</v>
      </c>
      <c r="CF398" s="20">
        <v>103.9</v>
      </c>
      <c r="CG398" s="20">
        <v>103.8</v>
      </c>
      <c r="CH398" s="20">
        <v>68.900000000000006</v>
      </c>
      <c r="CI398" s="20">
        <v>-5.8999999999999997E-2</v>
      </c>
      <c r="CJ398" s="20">
        <v>-0.98</v>
      </c>
      <c r="CK398" s="20">
        <v>103.7</v>
      </c>
      <c r="CL398" s="20">
        <v>104.7</v>
      </c>
      <c r="CM398" s="20">
        <v>-0.31</v>
      </c>
      <c r="CN398" s="20">
        <v>104.5</v>
      </c>
      <c r="CO398" s="20">
        <v>104.1</v>
      </c>
      <c r="CP398" s="63">
        <v>0.51100000000000001</v>
      </c>
      <c r="CQ398" s="20">
        <v>-4.2</v>
      </c>
      <c r="CR398" s="20">
        <v>-0.32307692307692309</v>
      </c>
      <c r="CS398" s="20">
        <v>1166</v>
      </c>
      <c r="CT398" s="20">
        <v>-0.13</v>
      </c>
      <c r="CU398" s="20">
        <v>-0.75</v>
      </c>
      <c r="CV398" s="20">
        <v>930</v>
      </c>
      <c r="CW398" s="20">
        <v>922</v>
      </c>
      <c r="CX398" s="20">
        <v>774</v>
      </c>
      <c r="CY398" s="20">
        <v>0.42499999999999999</v>
      </c>
      <c r="CZ398" s="20">
        <v>107</v>
      </c>
      <c r="DA398" s="20">
        <v>302</v>
      </c>
      <c r="DB398" s="20">
        <v>0.35399999999999998</v>
      </c>
      <c r="DC398" s="20">
        <v>165</v>
      </c>
      <c r="DD398" s="20">
        <v>252</v>
      </c>
      <c r="DE398" s="20">
        <v>0.65500000000000003</v>
      </c>
      <c r="DF398" s="20">
        <v>147</v>
      </c>
      <c r="DG398" s="20">
        <v>11.307692307692308</v>
      </c>
      <c r="DH398" s="20">
        <v>450</v>
      </c>
      <c r="DI398" s="20">
        <v>34.615384615384613</v>
      </c>
      <c r="DJ398" s="20">
        <v>176</v>
      </c>
      <c r="DK398" s="20">
        <v>118</v>
      </c>
      <c r="DL398" s="20">
        <v>38</v>
      </c>
      <c r="DM398" s="20">
        <v>153</v>
      </c>
      <c r="DN398" s="20">
        <v>252</v>
      </c>
      <c r="DO398" s="20">
        <v>71.5</v>
      </c>
      <c r="DP398" s="20">
        <v>70.923000000000002</v>
      </c>
      <c r="DQ398" s="20">
        <v>0.61499999999999999</v>
      </c>
      <c r="DR398" s="20">
        <v>1.1499999999999999</v>
      </c>
      <c r="DS398" s="20">
        <v>11.769</v>
      </c>
      <c r="DT398" s="20">
        <v>0.77100000000000002</v>
      </c>
      <c r="DU398" s="20">
        <v>23.2</v>
      </c>
      <c r="DV398" s="20">
        <v>19.399999999999999</v>
      </c>
      <c r="DW398" s="20">
        <v>2.9</v>
      </c>
      <c r="DX398" s="20">
        <v>9.0769230769230766</v>
      </c>
      <c r="DY398" s="20">
        <v>19.399999999999999</v>
      </c>
      <c r="DZ398" s="20">
        <v>175</v>
      </c>
      <c r="EA398" s="20">
        <v>0.495</v>
      </c>
      <c r="EB398" s="20">
        <v>1</v>
      </c>
      <c r="EC398" s="66">
        <v>161</v>
      </c>
      <c r="ED398" s="66">
        <v>125</v>
      </c>
      <c r="EE398" s="66">
        <v>202</v>
      </c>
      <c r="EF398" s="66">
        <v>139</v>
      </c>
      <c r="EG398" s="66">
        <v>156</v>
      </c>
      <c r="EH398" s="66">
        <v>130</v>
      </c>
      <c r="EI398" s="66">
        <v>175</v>
      </c>
      <c r="EJ398" s="66">
        <v>74</v>
      </c>
      <c r="EK398" s="20">
        <v>10037.459999999999</v>
      </c>
      <c r="EL398" s="20">
        <v>10514.68</v>
      </c>
      <c r="EM398" s="20">
        <v>119.652</v>
      </c>
      <c r="EN398" s="20">
        <v>86.662636363636366</v>
      </c>
      <c r="EO398" s="20">
        <v>13.885999999999999</v>
      </c>
      <c r="EP398" s="20">
        <v>181.69200000000001</v>
      </c>
      <c r="EQ398" s="21">
        <v>69</v>
      </c>
      <c r="ER398" s="21">
        <v>57</v>
      </c>
      <c r="ES398" s="61" t="s">
        <v>327</v>
      </c>
      <c r="ET398" s="61">
        <v>126</v>
      </c>
      <c r="EU398" s="61">
        <v>12</v>
      </c>
    </row>
    <row r="399" spans="1:151" x14ac:dyDescent="0.45">
      <c r="A399" s="64">
        <v>44931</v>
      </c>
      <c r="B399" s="21" t="s">
        <v>130</v>
      </c>
      <c r="C399" s="21">
        <v>305</v>
      </c>
      <c r="D399" s="21" t="s">
        <v>335</v>
      </c>
      <c r="E399" s="21">
        <v>170</v>
      </c>
      <c r="F399" s="50" t="s">
        <v>558</v>
      </c>
      <c r="G399" t="s">
        <v>130</v>
      </c>
      <c r="H399" t="s">
        <v>335</v>
      </c>
      <c r="I399" t="s">
        <v>130</v>
      </c>
      <c r="J399" t="s">
        <v>335</v>
      </c>
      <c r="K399" t="s">
        <v>130</v>
      </c>
      <c r="L399" t="s">
        <v>335</v>
      </c>
      <c r="M399" t="s">
        <v>130</v>
      </c>
      <c r="N399" t="s">
        <v>1258</v>
      </c>
      <c r="O399" t="s">
        <v>130</v>
      </c>
      <c r="P399" t="s">
        <v>1392</v>
      </c>
      <c r="Q399" t="s">
        <v>130</v>
      </c>
      <c r="R399" t="s">
        <v>478</v>
      </c>
      <c r="S399" t="s">
        <v>86</v>
      </c>
      <c r="T399" t="s">
        <v>86</v>
      </c>
      <c r="U399">
        <v>13</v>
      </c>
      <c r="V399">
        <v>13</v>
      </c>
      <c r="W399" s="20">
        <v>0.53846153846153799</v>
      </c>
      <c r="X399" s="20">
        <v>1.33</v>
      </c>
      <c r="Y399" s="20">
        <v>111.3</v>
      </c>
      <c r="Z399" s="20">
        <v>109.9</v>
      </c>
      <c r="AA399" s="20">
        <v>71.2</v>
      </c>
      <c r="AB399" s="20">
        <v>4.1000000000000002E-2</v>
      </c>
      <c r="AC399" s="20">
        <v>3.18</v>
      </c>
      <c r="AD399" s="20">
        <v>106.9</v>
      </c>
      <c r="AE399" s="20">
        <v>103.7</v>
      </c>
      <c r="AF399" s="20">
        <v>3.16</v>
      </c>
      <c r="AG399" s="20">
        <v>111.6</v>
      </c>
      <c r="AH399" s="20">
        <v>110.2</v>
      </c>
      <c r="AI399" s="20">
        <v>0.53520000000000001</v>
      </c>
      <c r="AJ399" s="20">
        <v>-2.7</v>
      </c>
      <c r="AK399" s="20">
        <v>-0.2076923076923077</v>
      </c>
      <c r="AL399" s="20">
        <v>1196</v>
      </c>
      <c r="AM399" s="20">
        <v>2.62</v>
      </c>
      <c r="AN399" s="20">
        <v>2.77</v>
      </c>
      <c r="AO399" s="20">
        <v>1033</v>
      </c>
      <c r="AP399" s="20">
        <v>1035</v>
      </c>
      <c r="AQ399" s="20">
        <v>786</v>
      </c>
      <c r="AR399" s="20">
        <v>0.47299999999999998</v>
      </c>
      <c r="AS399" s="20">
        <v>80</v>
      </c>
      <c r="AT399" s="20">
        <v>216</v>
      </c>
      <c r="AU399" s="20">
        <v>0.37</v>
      </c>
      <c r="AV399" s="20">
        <v>209</v>
      </c>
      <c r="AW399" s="20">
        <v>274</v>
      </c>
      <c r="AX399" s="20">
        <v>0.76300000000000001</v>
      </c>
      <c r="AY399" s="20">
        <v>136</v>
      </c>
      <c r="AZ399" s="20">
        <v>10.461538461538462</v>
      </c>
      <c r="BA399" s="20">
        <v>422</v>
      </c>
      <c r="BB399" s="20">
        <v>32.46153846153846</v>
      </c>
      <c r="BC399" s="20">
        <v>172</v>
      </c>
      <c r="BD399" s="20">
        <v>101</v>
      </c>
      <c r="BE399" s="20">
        <v>34</v>
      </c>
      <c r="BF399" s="20">
        <v>150</v>
      </c>
      <c r="BG399" s="20">
        <v>214</v>
      </c>
      <c r="BH399" s="20">
        <v>79.5</v>
      </c>
      <c r="BI399" s="20">
        <v>79.614999999999995</v>
      </c>
      <c r="BJ399" s="20">
        <v>-0.154</v>
      </c>
      <c r="BK399" s="20">
        <v>1.147</v>
      </c>
      <c r="BL399" s="20">
        <v>11.538</v>
      </c>
      <c r="BM399" s="20">
        <v>0.67300000000000004</v>
      </c>
      <c r="BN399" s="20">
        <v>16.600000000000001</v>
      </c>
      <c r="BO399" s="20">
        <v>21.1</v>
      </c>
      <c r="BP399" s="20">
        <v>2.6</v>
      </c>
      <c r="BQ399" s="20">
        <v>7.7692307692307692</v>
      </c>
      <c r="BR399" s="20">
        <v>16.5</v>
      </c>
      <c r="BS399" s="20">
        <v>140</v>
      </c>
      <c r="BT399" s="20">
        <v>0.52100000000000002</v>
      </c>
      <c r="BU399" s="20">
        <v>5</v>
      </c>
      <c r="BV399" s="66">
        <v>144</v>
      </c>
      <c r="BW399" s="66">
        <v>107</v>
      </c>
      <c r="BX399" s="66">
        <v>141</v>
      </c>
      <c r="BY399" s="66">
        <v>131</v>
      </c>
      <c r="BZ399" s="66">
        <v>147</v>
      </c>
      <c r="CA399" s="66">
        <v>108.8</v>
      </c>
      <c r="CB399" s="66">
        <v>139</v>
      </c>
      <c r="CC399" s="66">
        <v>61</v>
      </c>
      <c r="CD399" s="20">
        <v>0.46153846153846201</v>
      </c>
      <c r="CE399" s="20">
        <v>-7.81</v>
      </c>
      <c r="CF399" s="20">
        <v>101.8</v>
      </c>
      <c r="CG399" s="20">
        <v>109.6</v>
      </c>
      <c r="CH399" s="20">
        <v>70.400000000000006</v>
      </c>
      <c r="CI399" s="20">
        <v>-8.0000000000000002E-3</v>
      </c>
      <c r="CJ399" s="20">
        <v>-0.71</v>
      </c>
      <c r="CK399" s="20">
        <v>103.2</v>
      </c>
      <c r="CL399" s="20">
        <v>103.9</v>
      </c>
      <c r="CM399" s="20">
        <v>1.04</v>
      </c>
      <c r="CN399" s="20">
        <v>101.7</v>
      </c>
      <c r="CO399" s="20">
        <v>109.4</v>
      </c>
      <c r="CP399" s="63">
        <v>0.30049999999999999</v>
      </c>
      <c r="CQ399" s="20">
        <v>-4.5999999999999996</v>
      </c>
      <c r="CR399" s="20">
        <v>-0.35384615384615381</v>
      </c>
      <c r="CS399" s="20">
        <v>1060</v>
      </c>
      <c r="CT399" s="20">
        <v>-6.96</v>
      </c>
      <c r="CU399" s="20">
        <v>-1.59</v>
      </c>
      <c r="CV399" s="20">
        <v>972</v>
      </c>
      <c r="CW399" s="20">
        <v>942</v>
      </c>
      <c r="CX399" s="20">
        <v>725</v>
      </c>
      <c r="CY399" s="20">
        <v>0.45800000000000002</v>
      </c>
      <c r="CZ399" s="20">
        <v>114</v>
      </c>
      <c r="DA399" s="20">
        <v>295</v>
      </c>
      <c r="DB399" s="20">
        <v>0.38600000000000001</v>
      </c>
      <c r="DC399" s="20">
        <v>194</v>
      </c>
      <c r="DD399" s="20">
        <v>284</v>
      </c>
      <c r="DE399" s="20">
        <v>0.68300000000000005</v>
      </c>
      <c r="DF399" s="20">
        <v>104</v>
      </c>
      <c r="DG399" s="20">
        <v>8</v>
      </c>
      <c r="DH399" s="20">
        <v>422</v>
      </c>
      <c r="DI399" s="20">
        <v>32.46153846153846</v>
      </c>
      <c r="DJ399" s="20">
        <v>200</v>
      </c>
      <c r="DK399" s="20">
        <v>78</v>
      </c>
      <c r="DL399" s="20">
        <v>31</v>
      </c>
      <c r="DM399" s="20">
        <v>163</v>
      </c>
      <c r="DN399" s="20">
        <v>239</v>
      </c>
      <c r="DO399" s="20">
        <v>74.8</v>
      </c>
      <c r="DP399" s="20">
        <v>72.462000000000003</v>
      </c>
      <c r="DQ399" s="20">
        <v>2.3079999999999998</v>
      </c>
      <c r="DR399" s="20">
        <v>1.2270000000000001</v>
      </c>
      <c r="DS399" s="20">
        <v>12.538</v>
      </c>
      <c r="DT399" s="20">
        <v>0.47899999999999998</v>
      </c>
      <c r="DU399" s="20">
        <v>22.7</v>
      </c>
      <c r="DV399" s="20">
        <v>21.8</v>
      </c>
      <c r="DW399" s="20">
        <v>2.4</v>
      </c>
      <c r="DX399" s="20">
        <v>6</v>
      </c>
      <c r="DY399" s="20">
        <v>18.399999999999999</v>
      </c>
      <c r="DZ399" s="20">
        <v>23</v>
      </c>
      <c r="EA399" s="20">
        <v>0.61599999999999999</v>
      </c>
      <c r="EB399" s="20">
        <v>0</v>
      </c>
      <c r="EC399" s="66">
        <v>251</v>
      </c>
      <c r="ED399" s="66">
        <v>276</v>
      </c>
      <c r="EE399" s="66">
        <v>243</v>
      </c>
      <c r="EF399" s="66">
        <v>249</v>
      </c>
      <c r="EG399" s="66">
        <v>268</v>
      </c>
      <c r="EH399" s="66">
        <v>214.3</v>
      </c>
      <c r="EI399" s="66">
        <v>264</v>
      </c>
      <c r="EJ399" s="66">
        <v>288</v>
      </c>
      <c r="EK399" s="20">
        <v>12198.48</v>
      </c>
      <c r="EL399" s="20">
        <v>11187.82</v>
      </c>
      <c r="EM399" s="20">
        <v>69.228000000000009</v>
      </c>
      <c r="EN399" s="20">
        <v>97.410615384615383</v>
      </c>
      <c r="EO399" s="20">
        <v>11.269500000000001</v>
      </c>
      <c r="EP399" s="20">
        <v>182.357</v>
      </c>
      <c r="EQ399" s="21">
        <v>68</v>
      </c>
      <c r="ER399" s="21">
        <v>64</v>
      </c>
      <c r="ES399" s="61" t="s">
        <v>130</v>
      </c>
      <c r="ET399" s="61">
        <v>132</v>
      </c>
      <c r="EU399" s="61">
        <v>4</v>
      </c>
    </row>
    <row r="400" spans="1:151" x14ac:dyDescent="0.45">
      <c r="A400" s="64">
        <v>44931</v>
      </c>
      <c r="B400" s="21" t="s">
        <v>23</v>
      </c>
      <c r="C400" s="21">
        <v>238</v>
      </c>
      <c r="D400" s="21" t="s">
        <v>49</v>
      </c>
      <c r="E400" s="21">
        <v>118</v>
      </c>
      <c r="F400" s="50" t="s">
        <v>558</v>
      </c>
      <c r="G400" t="s">
        <v>23</v>
      </c>
      <c r="H400" t="s">
        <v>49</v>
      </c>
      <c r="I400" t="s">
        <v>23</v>
      </c>
      <c r="J400" t="s">
        <v>49</v>
      </c>
      <c r="K400" t="s">
        <v>23</v>
      </c>
      <c r="L400" t="s">
        <v>49</v>
      </c>
      <c r="M400" t="s">
        <v>23</v>
      </c>
      <c r="N400" t="s">
        <v>49</v>
      </c>
      <c r="O400" t="s">
        <v>23</v>
      </c>
      <c r="P400" t="s">
        <v>49</v>
      </c>
      <c r="Q400" t="s">
        <v>23</v>
      </c>
      <c r="R400" t="s">
        <v>49</v>
      </c>
      <c r="S400" t="s">
        <v>24</v>
      </c>
      <c r="T400" t="s">
        <v>24</v>
      </c>
      <c r="U400">
        <v>14</v>
      </c>
      <c r="V400">
        <v>13</v>
      </c>
      <c r="W400" s="20">
        <v>0.92857142857142905</v>
      </c>
      <c r="X400" s="20">
        <v>31.13</v>
      </c>
      <c r="Y400" s="20">
        <v>122.6</v>
      </c>
      <c r="Z400" s="20">
        <v>91.5</v>
      </c>
      <c r="AA400" s="20">
        <v>69.7</v>
      </c>
      <c r="AB400" s="20">
        <v>5.0999999999999997E-2</v>
      </c>
      <c r="AC400" s="20">
        <v>10.53</v>
      </c>
      <c r="AD400" s="20">
        <v>110.4</v>
      </c>
      <c r="AE400" s="20">
        <v>99.9</v>
      </c>
      <c r="AF400" s="20">
        <v>9.4700000000000006</v>
      </c>
      <c r="AG400" s="20">
        <v>124.3</v>
      </c>
      <c r="AH400" s="20">
        <v>90.6</v>
      </c>
      <c r="AI400" s="20">
        <v>0.97440000000000004</v>
      </c>
      <c r="AJ400" s="20">
        <v>4.8</v>
      </c>
      <c r="AK400" s="20">
        <v>0.34285714285714286</v>
      </c>
      <c r="AL400" s="20">
        <v>1476</v>
      </c>
      <c r="AM400" s="20">
        <v>27.82</v>
      </c>
      <c r="AN400" s="20">
        <v>9.4700000000000006</v>
      </c>
      <c r="AO400" s="20">
        <v>1195</v>
      </c>
      <c r="AP400" s="20">
        <v>938</v>
      </c>
      <c r="AQ400" s="20">
        <v>840</v>
      </c>
      <c r="AR400" s="20">
        <v>0.496</v>
      </c>
      <c r="AS400" s="20">
        <v>117</v>
      </c>
      <c r="AT400" s="20">
        <v>301</v>
      </c>
      <c r="AU400" s="20">
        <v>0.38900000000000001</v>
      </c>
      <c r="AV400" s="20">
        <v>244</v>
      </c>
      <c r="AW400" s="20">
        <v>340</v>
      </c>
      <c r="AX400" s="20">
        <v>0.71799999999999997</v>
      </c>
      <c r="AY400" s="20">
        <v>161</v>
      </c>
      <c r="AZ400" s="20">
        <v>11.5</v>
      </c>
      <c r="BA400" s="20">
        <v>576</v>
      </c>
      <c r="BB400" s="20">
        <v>41.142857142857146</v>
      </c>
      <c r="BC400" s="20">
        <v>263</v>
      </c>
      <c r="BD400" s="20">
        <v>87</v>
      </c>
      <c r="BE400" s="20">
        <v>63</v>
      </c>
      <c r="BF400" s="20">
        <v>167</v>
      </c>
      <c r="BG400" s="20">
        <v>188</v>
      </c>
      <c r="BH400" s="20">
        <v>85.4</v>
      </c>
      <c r="BI400" s="20">
        <v>67</v>
      </c>
      <c r="BJ400" s="20">
        <v>18.356999999999999</v>
      </c>
      <c r="BK400" s="20">
        <v>1.575</v>
      </c>
      <c r="BL400" s="20">
        <v>11.929</v>
      </c>
      <c r="BM400" s="20">
        <v>0.52100000000000002</v>
      </c>
      <c r="BN400" s="20">
        <v>21.5</v>
      </c>
      <c r="BO400" s="20">
        <v>24.3</v>
      </c>
      <c r="BP400" s="20">
        <v>4.5</v>
      </c>
      <c r="BQ400" s="20">
        <v>6.2142857142857144</v>
      </c>
      <c r="BR400" s="20">
        <v>13.4</v>
      </c>
      <c r="BS400" s="20">
        <v>1</v>
      </c>
      <c r="BT400" s="20">
        <v>0.69399999999999995</v>
      </c>
      <c r="BU400" s="20">
        <v>0</v>
      </c>
      <c r="BV400" s="66">
        <v>3</v>
      </c>
      <c r="BW400" s="66">
        <v>1</v>
      </c>
      <c r="BX400" s="66">
        <v>1</v>
      </c>
      <c r="BY400" s="66">
        <v>2</v>
      </c>
      <c r="BZ400" s="66">
        <v>2</v>
      </c>
      <c r="CA400" s="66">
        <v>1.2</v>
      </c>
      <c r="CB400" s="66">
        <v>1</v>
      </c>
      <c r="CC400" s="66">
        <v>1</v>
      </c>
      <c r="CD400" s="20">
        <v>0.84615384615384603</v>
      </c>
      <c r="CE400" s="20">
        <v>24.97</v>
      </c>
      <c r="CF400" s="20">
        <v>118.5</v>
      </c>
      <c r="CG400" s="20">
        <v>93.5</v>
      </c>
      <c r="CH400" s="20">
        <v>72</v>
      </c>
      <c r="CI400" s="20">
        <v>-6.7000000000000004E-2</v>
      </c>
      <c r="CJ400" s="20">
        <v>0.33</v>
      </c>
      <c r="CK400" s="20">
        <v>103.8</v>
      </c>
      <c r="CL400" s="20">
        <v>103.5</v>
      </c>
      <c r="CM400" s="20">
        <v>-2.19</v>
      </c>
      <c r="CN400" s="20">
        <v>117.5</v>
      </c>
      <c r="CO400" s="20">
        <v>94.4</v>
      </c>
      <c r="CP400" s="63">
        <v>0.92500000000000004</v>
      </c>
      <c r="CQ400" s="20">
        <v>1.5</v>
      </c>
      <c r="CR400" s="20">
        <v>0.11538461538461539</v>
      </c>
      <c r="CS400" s="20">
        <v>1409</v>
      </c>
      <c r="CT400" s="20">
        <v>21.07</v>
      </c>
      <c r="CU400" s="20">
        <v>2.69</v>
      </c>
      <c r="CV400" s="20">
        <v>1091</v>
      </c>
      <c r="CW400" s="20">
        <v>852</v>
      </c>
      <c r="CX400" s="20">
        <v>816</v>
      </c>
      <c r="CY400" s="20">
        <v>0.48299999999999998</v>
      </c>
      <c r="CZ400" s="20">
        <v>117</v>
      </c>
      <c r="DA400" s="20">
        <v>338</v>
      </c>
      <c r="DB400" s="20">
        <v>0.34599999999999997</v>
      </c>
      <c r="DC400" s="20">
        <v>186</v>
      </c>
      <c r="DD400" s="20">
        <v>263</v>
      </c>
      <c r="DE400" s="20">
        <v>0.70699999999999996</v>
      </c>
      <c r="DF400" s="20">
        <v>173</v>
      </c>
      <c r="DG400" s="20">
        <v>13.307692307692308</v>
      </c>
      <c r="DH400" s="20">
        <v>588</v>
      </c>
      <c r="DI400" s="20">
        <v>45.230769230769234</v>
      </c>
      <c r="DJ400" s="20">
        <v>175</v>
      </c>
      <c r="DK400" s="20">
        <v>55</v>
      </c>
      <c r="DL400" s="20">
        <v>58</v>
      </c>
      <c r="DM400" s="20">
        <v>161</v>
      </c>
      <c r="DN400" s="20">
        <v>182</v>
      </c>
      <c r="DO400" s="20">
        <v>83.9</v>
      </c>
      <c r="DP400" s="20">
        <v>65.537999999999997</v>
      </c>
      <c r="DQ400" s="20">
        <v>18.385000000000002</v>
      </c>
      <c r="DR400" s="20">
        <v>1.087</v>
      </c>
      <c r="DS400" s="20">
        <v>12.385</v>
      </c>
      <c r="DT400" s="20">
        <v>0.34200000000000003</v>
      </c>
      <c r="DU400" s="20">
        <v>26</v>
      </c>
      <c r="DV400" s="20">
        <v>20.2</v>
      </c>
      <c r="DW400" s="20">
        <v>4.5</v>
      </c>
      <c r="DX400" s="20">
        <v>4.2307692307692308</v>
      </c>
      <c r="DY400" s="20">
        <v>14</v>
      </c>
      <c r="DZ400" s="20">
        <v>22</v>
      </c>
      <c r="EA400" s="20">
        <v>0.61799999999999999</v>
      </c>
      <c r="EB400" s="20">
        <v>5</v>
      </c>
      <c r="EC400" s="66">
        <v>7</v>
      </c>
      <c r="ED400" s="66">
        <v>11</v>
      </c>
      <c r="EE400" s="66">
        <v>20</v>
      </c>
      <c r="EF400" s="66">
        <v>9</v>
      </c>
      <c r="EG400" s="66">
        <v>8</v>
      </c>
      <c r="EH400" s="66">
        <v>10.5</v>
      </c>
      <c r="EI400" s="66">
        <v>22</v>
      </c>
      <c r="EJ400" s="66">
        <v>21</v>
      </c>
      <c r="EK400" s="20">
        <v>11463.1</v>
      </c>
      <c r="EL400" s="20">
        <v>10842.75</v>
      </c>
      <c r="EM400" s="20">
        <v>50.468846153846158</v>
      </c>
      <c r="EN400" s="20">
        <v>76.963928571428568</v>
      </c>
      <c r="EO400" s="20">
        <v>9.4737999999999989</v>
      </c>
      <c r="EP400" s="20">
        <v>130.67599999999999</v>
      </c>
      <c r="EQ400" s="21">
        <v>83</v>
      </c>
      <c r="ER400" s="21">
        <v>78</v>
      </c>
      <c r="ES400" s="61" t="s">
        <v>23</v>
      </c>
      <c r="ET400" s="61">
        <v>161</v>
      </c>
      <c r="EU400" s="61">
        <v>5</v>
      </c>
    </row>
    <row r="401" spans="1:151" x14ac:dyDescent="0.45">
      <c r="A401" s="64">
        <v>44931</v>
      </c>
      <c r="B401" s="21" t="s">
        <v>222</v>
      </c>
      <c r="C401" s="21">
        <v>241</v>
      </c>
      <c r="D401" s="21" t="s">
        <v>245</v>
      </c>
      <c r="E401" s="21">
        <v>246</v>
      </c>
      <c r="F401" s="50" t="s">
        <v>558</v>
      </c>
      <c r="G401" t="s">
        <v>222</v>
      </c>
      <c r="H401" t="s">
        <v>245</v>
      </c>
      <c r="I401" t="s">
        <v>222</v>
      </c>
      <c r="J401" t="s">
        <v>245</v>
      </c>
      <c r="K401" t="s">
        <v>222</v>
      </c>
      <c r="L401" t="s">
        <v>245</v>
      </c>
      <c r="M401" t="s">
        <v>222</v>
      </c>
      <c r="N401" t="s">
        <v>245</v>
      </c>
      <c r="O401" t="s">
        <v>222</v>
      </c>
      <c r="P401" t="s">
        <v>245</v>
      </c>
      <c r="Q401" t="s">
        <v>222</v>
      </c>
      <c r="R401" t="s">
        <v>245</v>
      </c>
      <c r="S401" t="s">
        <v>84</v>
      </c>
      <c r="T401" t="s">
        <v>84</v>
      </c>
      <c r="U401">
        <v>13</v>
      </c>
      <c r="V401">
        <v>13</v>
      </c>
      <c r="W401" s="20">
        <v>0.69230769230769196</v>
      </c>
      <c r="X401" s="20">
        <v>-5.0199999999999996</v>
      </c>
      <c r="Y401" s="20">
        <v>101.2</v>
      </c>
      <c r="Z401" s="20">
        <v>106.2</v>
      </c>
      <c r="AA401" s="20">
        <v>72.3</v>
      </c>
      <c r="AB401" s="20">
        <v>0.14899999999999999</v>
      </c>
      <c r="AC401" s="20">
        <v>-6.34</v>
      </c>
      <c r="AD401" s="20">
        <v>100.2</v>
      </c>
      <c r="AE401" s="20">
        <v>106.5</v>
      </c>
      <c r="AF401" s="20">
        <v>-7.38</v>
      </c>
      <c r="AG401" s="20">
        <v>102.9</v>
      </c>
      <c r="AH401" s="20">
        <v>105.6</v>
      </c>
      <c r="AI401" s="20">
        <v>0.42599999999999999</v>
      </c>
      <c r="AJ401" s="20">
        <v>-2.1</v>
      </c>
      <c r="AK401" s="20">
        <v>-0.16153846153846155</v>
      </c>
      <c r="AL401" s="20">
        <v>1175</v>
      </c>
      <c r="AM401" s="20">
        <v>-5.55</v>
      </c>
      <c r="AN401" s="20">
        <v>-5.72</v>
      </c>
      <c r="AO401" s="20">
        <v>1015</v>
      </c>
      <c r="AP401" s="20">
        <v>945</v>
      </c>
      <c r="AQ401" s="20">
        <v>794</v>
      </c>
      <c r="AR401" s="20">
        <v>0.438</v>
      </c>
      <c r="AS401" s="20">
        <v>99</v>
      </c>
      <c r="AT401" s="20">
        <v>281</v>
      </c>
      <c r="AU401" s="20">
        <v>0.35199999999999998</v>
      </c>
      <c r="AV401" s="20">
        <v>220</v>
      </c>
      <c r="AW401" s="20">
        <v>280</v>
      </c>
      <c r="AX401" s="20">
        <v>0.78600000000000003</v>
      </c>
      <c r="AY401" s="20">
        <v>142</v>
      </c>
      <c r="AZ401" s="20">
        <v>10.923076923076923</v>
      </c>
      <c r="BA401" s="20">
        <v>505</v>
      </c>
      <c r="BB401" s="20">
        <v>38.846153846153847</v>
      </c>
      <c r="BC401" s="20">
        <v>189</v>
      </c>
      <c r="BD401" s="20">
        <v>91</v>
      </c>
      <c r="BE401" s="20">
        <v>55</v>
      </c>
      <c r="BF401" s="20">
        <v>168</v>
      </c>
      <c r="BG401" s="20">
        <v>203</v>
      </c>
      <c r="BH401" s="20">
        <v>78.099999999999994</v>
      </c>
      <c r="BI401" s="20">
        <v>72.691999999999993</v>
      </c>
      <c r="BJ401" s="20">
        <v>5.3849999999999998</v>
      </c>
      <c r="BK401" s="20">
        <v>1.125</v>
      </c>
      <c r="BL401" s="20">
        <v>12.923</v>
      </c>
      <c r="BM401" s="20">
        <v>0.54200000000000004</v>
      </c>
      <c r="BN401" s="20">
        <v>21.6</v>
      </c>
      <c r="BO401" s="20">
        <v>21.5</v>
      </c>
      <c r="BP401" s="20">
        <v>4.2</v>
      </c>
      <c r="BQ401" s="20">
        <v>7</v>
      </c>
      <c r="BR401" s="20">
        <v>15.6</v>
      </c>
      <c r="BS401" s="20">
        <v>185</v>
      </c>
      <c r="BT401" s="20">
        <v>0.49099999999999999</v>
      </c>
      <c r="BU401" s="20">
        <v>2</v>
      </c>
      <c r="BV401" s="66">
        <v>185</v>
      </c>
      <c r="BW401" s="66">
        <v>182</v>
      </c>
      <c r="BX401" s="66">
        <v>129</v>
      </c>
      <c r="BY401" s="66">
        <v>176</v>
      </c>
      <c r="BZ401" s="66">
        <v>238</v>
      </c>
      <c r="CA401" s="66">
        <v>150.69999999999999</v>
      </c>
      <c r="CB401" s="66">
        <v>186</v>
      </c>
      <c r="CC401" s="66">
        <v>168</v>
      </c>
      <c r="CD401" s="20">
        <v>0.230769230769231</v>
      </c>
      <c r="CE401" s="20">
        <v>-9.0399999999999991</v>
      </c>
      <c r="CF401" s="20">
        <v>99.2</v>
      </c>
      <c r="CG401" s="20">
        <v>108.3</v>
      </c>
      <c r="CH401" s="20">
        <v>69.599999999999994</v>
      </c>
      <c r="CI401" s="20">
        <v>-6.0999999999999999E-2</v>
      </c>
      <c r="CJ401" s="20">
        <v>3.2</v>
      </c>
      <c r="CK401" s="20">
        <v>105.7</v>
      </c>
      <c r="CL401" s="20">
        <v>102.5</v>
      </c>
      <c r="CM401" s="20">
        <v>6.76</v>
      </c>
      <c r="CN401" s="20">
        <v>98.6</v>
      </c>
      <c r="CO401" s="20">
        <v>109.5</v>
      </c>
      <c r="CP401" s="63">
        <v>0.22950000000000001</v>
      </c>
      <c r="CQ401" s="20">
        <v>-6.8</v>
      </c>
      <c r="CR401" s="20">
        <v>-0.52307692307692311</v>
      </c>
      <c r="CS401" s="20">
        <v>996</v>
      </c>
      <c r="CT401" s="20">
        <v>-10.24</v>
      </c>
      <c r="CU401" s="20">
        <v>0.01</v>
      </c>
      <c r="CV401" s="20">
        <v>924</v>
      </c>
      <c r="CW401" s="20">
        <v>1001</v>
      </c>
      <c r="CX401" s="20">
        <v>844</v>
      </c>
      <c r="CY401" s="20">
        <v>0.40400000000000003</v>
      </c>
      <c r="CZ401" s="20">
        <v>66</v>
      </c>
      <c r="DA401" s="20">
        <v>247</v>
      </c>
      <c r="DB401" s="20">
        <v>0.26700000000000002</v>
      </c>
      <c r="DC401" s="20">
        <v>176</v>
      </c>
      <c r="DD401" s="20">
        <v>249</v>
      </c>
      <c r="DE401" s="20">
        <v>0.70699999999999996</v>
      </c>
      <c r="DF401" s="20">
        <v>189</v>
      </c>
      <c r="DG401" s="20">
        <v>14.538461538461538</v>
      </c>
      <c r="DH401" s="20">
        <v>540</v>
      </c>
      <c r="DI401" s="20">
        <v>41.53846153846154</v>
      </c>
      <c r="DJ401" s="20">
        <v>159</v>
      </c>
      <c r="DK401" s="20">
        <v>87</v>
      </c>
      <c r="DL401" s="20">
        <v>50</v>
      </c>
      <c r="DM401" s="20">
        <v>172</v>
      </c>
      <c r="DN401" s="20">
        <v>251</v>
      </c>
      <c r="DO401" s="20">
        <v>71.099999999999994</v>
      </c>
      <c r="DP401" s="20">
        <v>77</v>
      </c>
      <c r="DQ401" s="20">
        <v>-5.923</v>
      </c>
      <c r="DR401" s="20">
        <v>0.92400000000000004</v>
      </c>
      <c r="DS401" s="20">
        <v>13.231</v>
      </c>
      <c r="DT401" s="20">
        <v>0.50600000000000001</v>
      </c>
      <c r="DU401" s="20">
        <v>19</v>
      </c>
      <c r="DV401" s="20">
        <v>19.2</v>
      </c>
      <c r="DW401" s="20">
        <v>3.8</v>
      </c>
      <c r="DX401" s="20">
        <v>6.6923076923076925</v>
      </c>
      <c r="DY401" s="20">
        <v>19.3</v>
      </c>
      <c r="DZ401" s="20">
        <v>292</v>
      </c>
      <c r="EA401" s="20">
        <v>0.43</v>
      </c>
      <c r="EB401" s="20">
        <v>0</v>
      </c>
      <c r="EC401" s="66">
        <v>304</v>
      </c>
      <c r="ED401" s="66">
        <v>281</v>
      </c>
      <c r="EE401" s="66">
        <v>316</v>
      </c>
      <c r="EF401" s="66">
        <v>268</v>
      </c>
      <c r="EG401" s="66">
        <v>284</v>
      </c>
      <c r="EH401" s="66">
        <v>243.2</v>
      </c>
      <c r="EI401" s="66">
        <v>292</v>
      </c>
      <c r="EJ401" s="66">
        <v>270</v>
      </c>
      <c r="EK401" s="20">
        <v>10959.96</v>
      </c>
      <c r="EL401" s="20">
        <v>10535.04</v>
      </c>
      <c r="EM401" s="20">
        <v>86.484692307692313</v>
      </c>
      <c r="EN401" s="20">
        <v>92.617000000000004</v>
      </c>
      <c r="EO401" s="20">
        <v>11.029199999999999</v>
      </c>
      <c r="EP401" s="20">
        <v>197.286</v>
      </c>
      <c r="EQ401" s="21">
        <v>88</v>
      </c>
      <c r="ER401" s="21">
        <v>84</v>
      </c>
      <c r="ES401" s="61" t="s">
        <v>222</v>
      </c>
      <c r="ET401" s="61">
        <v>172</v>
      </c>
      <c r="EU401" s="61">
        <v>4</v>
      </c>
    </row>
    <row r="402" spans="1:151" x14ac:dyDescent="0.45">
      <c r="A402" s="64">
        <v>44931</v>
      </c>
      <c r="B402" s="21" t="s">
        <v>179</v>
      </c>
      <c r="C402" s="21">
        <v>261</v>
      </c>
      <c r="D402" s="21" t="s">
        <v>80</v>
      </c>
      <c r="E402" s="21">
        <v>25</v>
      </c>
      <c r="F402" s="50" t="s">
        <v>558</v>
      </c>
      <c r="G402" t="s">
        <v>179</v>
      </c>
      <c r="H402" t="s">
        <v>80</v>
      </c>
      <c r="I402" t="s">
        <v>179</v>
      </c>
      <c r="J402" t="s">
        <v>80</v>
      </c>
      <c r="K402" t="s">
        <v>436</v>
      </c>
      <c r="L402" t="s">
        <v>420</v>
      </c>
      <c r="M402" t="s">
        <v>622</v>
      </c>
      <c r="N402" t="s">
        <v>1270</v>
      </c>
      <c r="O402" t="s">
        <v>179</v>
      </c>
      <c r="P402" t="s">
        <v>80</v>
      </c>
      <c r="Q402" t="s">
        <v>436</v>
      </c>
      <c r="R402" t="s">
        <v>420</v>
      </c>
      <c r="S402" t="s">
        <v>47</v>
      </c>
      <c r="T402" t="s">
        <v>47</v>
      </c>
      <c r="U402">
        <v>14</v>
      </c>
      <c r="V402">
        <v>13</v>
      </c>
      <c r="W402" s="20">
        <v>0.5</v>
      </c>
      <c r="X402" s="20">
        <v>-0.8</v>
      </c>
      <c r="Y402" s="20">
        <v>105</v>
      </c>
      <c r="Z402" s="20">
        <v>105.8</v>
      </c>
      <c r="AA402" s="20">
        <v>66.8</v>
      </c>
      <c r="AB402" s="20">
        <v>-6.9000000000000006E-2</v>
      </c>
      <c r="AC402" s="20">
        <v>-2.38</v>
      </c>
      <c r="AD402" s="20">
        <v>103.9</v>
      </c>
      <c r="AE402" s="20">
        <v>106.3</v>
      </c>
      <c r="AF402" s="20">
        <v>-2.82</v>
      </c>
      <c r="AG402" s="20">
        <v>105.8</v>
      </c>
      <c r="AH402" s="20">
        <v>105.2</v>
      </c>
      <c r="AI402" s="20">
        <v>0.5141</v>
      </c>
      <c r="AJ402" s="20">
        <v>-4.7</v>
      </c>
      <c r="AK402" s="20">
        <v>-0.33571428571428574</v>
      </c>
      <c r="AL402" s="20">
        <v>1147</v>
      </c>
      <c r="AM402" s="20">
        <v>-1.84</v>
      </c>
      <c r="AN402" s="20">
        <v>-2.84</v>
      </c>
      <c r="AO402" s="20">
        <v>1057</v>
      </c>
      <c r="AP402" s="20">
        <v>999</v>
      </c>
      <c r="AQ402" s="20">
        <v>829</v>
      </c>
      <c r="AR402" s="20">
        <v>0.46899999999999997</v>
      </c>
      <c r="AS402" s="20">
        <v>127</v>
      </c>
      <c r="AT402" s="20">
        <v>358</v>
      </c>
      <c r="AU402" s="20">
        <v>0.35499999999999998</v>
      </c>
      <c r="AV402" s="20">
        <v>152</v>
      </c>
      <c r="AW402" s="20">
        <v>224</v>
      </c>
      <c r="AX402" s="20">
        <v>0.67900000000000005</v>
      </c>
      <c r="AY402" s="20">
        <v>119</v>
      </c>
      <c r="AZ402" s="20">
        <v>8.5</v>
      </c>
      <c r="BA402" s="20">
        <v>474</v>
      </c>
      <c r="BB402" s="20">
        <v>33.857142857142854</v>
      </c>
      <c r="BC402" s="20">
        <v>198</v>
      </c>
      <c r="BD402" s="20">
        <v>82</v>
      </c>
      <c r="BE402" s="20">
        <v>56</v>
      </c>
      <c r="BF402" s="20">
        <v>150</v>
      </c>
      <c r="BG402" s="20">
        <v>234</v>
      </c>
      <c r="BH402" s="20">
        <v>75.5</v>
      </c>
      <c r="BI402" s="20">
        <v>71.356999999999999</v>
      </c>
      <c r="BJ402" s="20">
        <v>4.1429999999999998</v>
      </c>
      <c r="BK402" s="20">
        <v>1.32</v>
      </c>
      <c r="BL402" s="20">
        <v>10.714</v>
      </c>
      <c r="BM402" s="20">
        <v>0.54700000000000004</v>
      </c>
      <c r="BN402" s="20">
        <v>25.6</v>
      </c>
      <c r="BO402" s="20">
        <v>16</v>
      </c>
      <c r="BP402" s="20">
        <v>4</v>
      </c>
      <c r="BQ402" s="20">
        <v>5.8571428571428568</v>
      </c>
      <c r="BR402" s="20">
        <v>16.7</v>
      </c>
      <c r="BS402" s="20">
        <v>270</v>
      </c>
      <c r="BT402" s="20">
        <v>0.44400000000000001</v>
      </c>
      <c r="BU402" s="20">
        <v>5</v>
      </c>
      <c r="BV402" s="66">
        <v>163</v>
      </c>
      <c r="BW402" s="66">
        <v>178</v>
      </c>
      <c r="BX402" s="66">
        <v>240</v>
      </c>
      <c r="BY402" s="66">
        <v>153</v>
      </c>
      <c r="BZ402" s="66">
        <v>170</v>
      </c>
      <c r="CA402" s="66">
        <v>160.69999999999999</v>
      </c>
      <c r="CB402" s="66">
        <v>270</v>
      </c>
      <c r="CC402" s="66">
        <v>217</v>
      </c>
      <c r="CD402" s="20">
        <v>0.69230769230769196</v>
      </c>
      <c r="CE402" s="20">
        <v>11.62</v>
      </c>
      <c r="CF402" s="20">
        <v>108.8</v>
      </c>
      <c r="CG402" s="20">
        <v>97.1</v>
      </c>
      <c r="CH402" s="20">
        <v>70.3</v>
      </c>
      <c r="CI402" s="20">
        <v>8.9999999999999993E-3</v>
      </c>
      <c r="CJ402" s="20">
        <v>5.92</v>
      </c>
      <c r="CK402" s="20">
        <v>106.5</v>
      </c>
      <c r="CL402" s="20">
        <v>100.6</v>
      </c>
      <c r="CM402" s="20">
        <v>5.92</v>
      </c>
      <c r="CN402" s="20">
        <v>109.3</v>
      </c>
      <c r="CO402" s="20">
        <v>95.5</v>
      </c>
      <c r="CP402" s="63">
        <v>0.82520000000000004</v>
      </c>
      <c r="CQ402" s="20">
        <v>-0.2</v>
      </c>
      <c r="CR402" s="20">
        <v>-1.5384615384615385E-2</v>
      </c>
      <c r="CS402" s="20">
        <v>1298</v>
      </c>
      <c r="CT402" s="20">
        <v>11.53</v>
      </c>
      <c r="CU402" s="20">
        <v>6.07</v>
      </c>
      <c r="CV402" s="20">
        <v>986</v>
      </c>
      <c r="CW402" s="20">
        <v>853</v>
      </c>
      <c r="CX402" s="20">
        <v>753</v>
      </c>
      <c r="CY402" s="20">
        <v>0.46200000000000002</v>
      </c>
      <c r="CZ402" s="20">
        <v>98</v>
      </c>
      <c r="DA402" s="20">
        <v>287</v>
      </c>
      <c r="DB402" s="20">
        <v>0.34100000000000003</v>
      </c>
      <c r="DC402" s="20">
        <v>192</v>
      </c>
      <c r="DD402" s="20">
        <v>272</v>
      </c>
      <c r="DE402" s="20">
        <v>0.70599999999999996</v>
      </c>
      <c r="DF402" s="20">
        <v>138</v>
      </c>
      <c r="DG402" s="20">
        <v>10.615384615384615</v>
      </c>
      <c r="DH402" s="20">
        <v>482</v>
      </c>
      <c r="DI402" s="20">
        <v>37.07692307692308</v>
      </c>
      <c r="DJ402" s="20">
        <v>170</v>
      </c>
      <c r="DK402" s="20">
        <v>83</v>
      </c>
      <c r="DL402" s="20">
        <v>34</v>
      </c>
      <c r="DM402" s="20">
        <v>152</v>
      </c>
      <c r="DN402" s="20">
        <v>216</v>
      </c>
      <c r="DO402" s="20">
        <v>75.8</v>
      </c>
      <c r="DP402" s="20">
        <v>65.614999999999995</v>
      </c>
      <c r="DQ402" s="20">
        <v>10.231</v>
      </c>
      <c r="DR402" s="20">
        <v>1.1180000000000001</v>
      </c>
      <c r="DS402" s="20">
        <v>11.692</v>
      </c>
      <c r="DT402" s="20">
        <v>0.54600000000000004</v>
      </c>
      <c r="DU402" s="20">
        <v>22.1</v>
      </c>
      <c r="DV402" s="20">
        <v>20.9</v>
      </c>
      <c r="DW402" s="20">
        <v>2.6</v>
      </c>
      <c r="DX402" s="20">
        <v>6.384615384615385</v>
      </c>
      <c r="DY402" s="20">
        <v>16.600000000000001</v>
      </c>
      <c r="DZ402" s="20">
        <v>58</v>
      </c>
      <c r="EA402" s="20">
        <v>0.57899999999999996</v>
      </c>
      <c r="EB402" s="20">
        <v>5</v>
      </c>
      <c r="EC402" s="66">
        <v>70</v>
      </c>
      <c r="ED402" s="66">
        <v>60</v>
      </c>
      <c r="EE402" s="66">
        <v>73</v>
      </c>
      <c r="EF402" s="66">
        <v>68</v>
      </c>
      <c r="EG402" s="66">
        <v>65</v>
      </c>
      <c r="EH402" s="66">
        <v>55</v>
      </c>
      <c r="EI402" s="66">
        <v>57</v>
      </c>
      <c r="EJ402" s="66">
        <v>32</v>
      </c>
      <c r="EK402" s="20">
        <v>10195.5</v>
      </c>
      <c r="EL402" s="20">
        <v>11511.039999999999</v>
      </c>
      <c r="EM402" s="20">
        <v>68.404769230769233</v>
      </c>
      <c r="EN402" s="20">
        <v>68.481714285714276</v>
      </c>
      <c r="EO402" s="20">
        <v>11.790199999999999</v>
      </c>
      <c r="EP402" s="20">
        <v>146.66400000000002</v>
      </c>
      <c r="EQ402" s="21">
        <v>69</v>
      </c>
      <c r="ER402" s="21">
        <v>78</v>
      </c>
      <c r="ES402" s="61" t="s">
        <v>80</v>
      </c>
      <c r="ET402" s="61">
        <v>147</v>
      </c>
      <c r="EU402" s="61">
        <v>-9</v>
      </c>
    </row>
    <row r="403" spans="1:151" x14ac:dyDescent="0.45">
      <c r="A403" s="64">
        <v>44931</v>
      </c>
      <c r="B403" s="21" t="s">
        <v>158</v>
      </c>
      <c r="C403" s="21">
        <v>3</v>
      </c>
      <c r="D403" s="21" t="s">
        <v>325</v>
      </c>
      <c r="E403" s="21">
        <v>28</v>
      </c>
      <c r="F403" s="50" t="s">
        <v>558</v>
      </c>
      <c r="G403" t="s">
        <v>158</v>
      </c>
      <c r="H403" t="s">
        <v>325</v>
      </c>
      <c r="I403" t="s">
        <v>158</v>
      </c>
      <c r="J403" t="s">
        <v>325</v>
      </c>
      <c r="K403" t="s">
        <v>158</v>
      </c>
      <c r="L403" t="s">
        <v>1315</v>
      </c>
      <c r="M403" t="s">
        <v>158</v>
      </c>
      <c r="N403" t="s">
        <v>585</v>
      </c>
      <c r="O403" t="s">
        <v>158</v>
      </c>
      <c r="P403" t="s">
        <v>325</v>
      </c>
      <c r="Q403" t="s">
        <v>158</v>
      </c>
      <c r="R403" t="s">
        <v>325</v>
      </c>
      <c r="S403" t="s">
        <v>86</v>
      </c>
      <c r="T403" t="s">
        <v>86</v>
      </c>
      <c r="U403">
        <v>13</v>
      </c>
      <c r="V403">
        <v>13</v>
      </c>
      <c r="W403" s="20">
        <v>0.69230769230769196</v>
      </c>
      <c r="X403" s="20">
        <v>7.48</v>
      </c>
      <c r="Y403" s="20">
        <v>107.4</v>
      </c>
      <c r="Z403" s="20">
        <v>100</v>
      </c>
      <c r="AA403" s="20">
        <v>66.599999999999994</v>
      </c>
      <c r="AB403" s="20">
        <v>4.0000000000000001E-3</v>
      </c>
      <c r="AC403" s="20">
        <v>2.5499999999999998</v>
      </c>
      <c r="AD403" s="20">
        <v>106.1</v>
      </c>
      <c r="AE403" s="20">
        <v>103.6</v>
      </c>
      <c r="AF403" s="20">
        <v>3.01</v>
      </c>
      <c r="AG403" s="20">
        <v>106.1</v>
      </c>
      <c r="AH403" s="20">
        <v>100.6</v>
      </c>
      <c r="AI403" s="20">
        <v>0.64900000000000002</v>
      </c>
      <c r="AJ403" s="20">
        <v>-1.4</v>
      </c>
      <c r="AK403" s="20">
        <v>-0.10769230769230768</v>
      </c>
      <c r="AL403" s="20">
        <v>1249</v>
      </c>
      <c r="AM403" s="20">
        <v>5.56</v>
      </c>
      <c r="AN403" s="20">
        <v>1.38</v>
      </c>
      <c r="AO403" s="20">
        <v>995</v>
      </c>
      <c r="AP403" s="20">
        <v>848</v>
      </c>
      <c r="AQ403" s="20">
        <v>742</v>
      </c>
      <c r="AR403" s="20">
        <v>0.47199999999999998</v>
      </c>
      <c r="AS403" s="20">
        <v>120</v>
      </c>
      <c r="AT403" s="20">
        <v>333</v>
      </c>
      <c r="AU403" s="20">
        <v>0.36</v>
      </c>
      <c r="AV403" s="20">
        <v>175</v>
      </c>
      <c r="AW403" s="20">
        <v>243</v>
      </c>
      <c r="AX403" s="20">
        <v>0.72</v>
      </c>
      <c r="AY403" s="20">
        <v>140</v>
      </c>
      <c r="AZ403" s="20">
        <v>10.76923076923077</v>
      </c>
      <c r="BA403" s="20">
        <v>478</v>
      </c>
      <c r="BB403" s="20">
        <v>36.769230769230766</v>
      </c>
      <c r="BC403" s="20">
        <v>191</v>
      </c>
      <c r="BD403" s="20">
        <v>82</v>
      </c>
      <c r="BE403" s="20">
        <v>31</v>
      </c>
      <c r="BF403" s="20">
        <v>170</v>
      </c>
      <c r="BG403" s="20">
        <v>198</v>
      </c>
      <c r="BH403" s="20">
        <v>76.5</v>
      </c>
      <c r="BI403" s="20">
        <v>65.230999999999995</v>
      </c>
      <c r="BJ403" s="20">
        <v>11.308</v>
      </c>
      <c r="BK403" s="20">
        <v>1.1240000000000001</v>
      </c>
      <c r="BL403" s="20">
        <v>13.077</v>
      </c>
      <c r="BM403" s="20">
        <v>0.48199999999999998</v>
      </c>
      <c r="BN403" s="20">
        <v>25.6</v>
      </c>
      <c r="BO403" s="20">
        <v>18.7</v>
      </c>
      <c r="BP403" s="20">
        <v>2.4</v>
      </c>
      <c r="BQ403" s="20">
        <v>6.3076923076923075</v>
      </c>
      <c r="BR403" s="20">
        <v>15.2</v>
      </c>
      <c r="BS403" s="20">
        <v>81</v>
      </c>
      <c r="BT403" s="20">
        <v>0.56100000000000005</v>
      </c>
      <c r="BU403" s="20">
        <v>8</v>
      </c>
      <c r="BV403" s="66">
        <v>92</v>
      </c>
      <c r="BW403" s="66">
        <v>96</v>
      </c>
      <c r="BX403" s="66">
        <v>94</v>
      </c>
      <c r="BY403" s="66">
        <v>83</v>
      </c>
      <c r="BZ403" s="66">
        <v>96</v>
      </c>
      <c r="CA403" s="66">
        <v>79.2</v>
      </c>
      <c r="CB403" s="66">
        <v>81</v>
      </c>
      <c r="CC403" s="66">
        <v>50</v>
      </c>
      <c r="CD403" s="20">
        <v>0.76923076923076905</v>
      </c>
      <c r="CE403" s="20">
        <v>-3.16</v>
      </c>
      <c r="CF403" s="20">
        <v>101.1</v>
      </c>
      <c r="CG403" s="20">
        <v>104.3</v>
      </c>
      <c r="CH403" s="20">
        <v>70</v>
      </c>
      <c r="CI403" s="20">
        <v>0.125</v>
      </c>
      <c r="CJ403" s="20">
        <v>-8.1</v>
      </c>
      <c r="CK403" s="20">
        <v>100.1</v>
      </c>
      <c r="CL403" s="20">
        <v>108.2</v>
      </c>
      <c r="CM403" s="20">
        <v>-7.25</v>
      </c>
      <c r="CN403" s="20">
        <v>99.9</v>
      </c>
      <c r="CO403" s="20">
        <v>103.7</v>
      </c>
      <c r="CP403" s="63">
        <v>0.39600000000000002</v>
      </c>
      <c r="CQ403" s="20">
        <v>-1.8</v>
      </c>
      <c r="CR403" s="20">
        <v>-0.13846153846153847</v>
      </c>
      <c r="CS403" s="20">
        <v>1174</v>
      </c>
      <c r="CT403" s="20">
        <v>-2.56</v>
      </c>
      <c r="CU403" s="20">
        <v>-6.2</v>
      </c>
      <c r="CV403" s="20">
        <v>980</v>
      </c>
      <c r="CW403" s="20">
        <v>871</v>
      </c>
      <c r="CX403" s="20">
        <v>782</v>
      </c>
      <c r="CY403" s="20">
        <v>0.442</v>
      </c>
      <c r="CZ403" s="20">
        <v>96</v>
      </c>
      <c r="DA403" s="20">
        <v>313</v>
      </c>
      <c r="DB403" s="20">
        <v>0.307</v>
      </c>
      <c r="DC403" s="20">
        <v>192</v>
      </c>
      <c r="DD403" s="20">
        <v>285</v>
      </c>
      <c r="DE403" s="20">
        <v>0.67400000000000004</v>
      </c>
      <c r="DF403" s="20">
        <v>130</v>
      </c>
      <c r="DG403" s="20">
        <v>10</v>
      </c>
      <c r="DH403" s="20">
        <v>507</v>
      </c>
      <c r="DI403" s="20">
        <v>39</v>
      </c>
      <c r="DJ403" s="20">
        <v>147</v>
      </c>
      <c r="DK403" s="20">
        <v>84</v>
      </c>
      <c r="DL403" s="20">
        <v>44</v>
      </c>
      <c r="DM403" s="20">
        <v>152</v>
      </c>
      <c r="DN403" s="20">
        <v>197</v>
      </c>
      <c r="DO403" s="20">
        <v>75.400000000000006</v>
      </c>
      <c r="DP403" s="20">
        <v>67</v>
      </c>
      <c r="DQ403" s="20">
        <v>8.3849999999999998</v>
      </c>
      <c r="DR403" s="20">
        <v>0.96699999999999997</v>
      </c>
      <c r="DS403" s="20">
        <v>11.692</v>
      </c>
      <c r="DT403" s="20">
        <v>0.55300000000000005</v>
      </c>
      <c r="DU403" s="20">
        <v>24.1</v>
      </c>
      <c r="DV403" s="20">
        <v>21.9</v>
      </c>
      <c r="DW403" s="20">
        <v>3.4</v>
      </c>
      <c r="DX403" s="20">
        <v>6.4615384615384617</v>
      </c>
      <c r="DY403" s="20">
        <v>15.2</v>
      </c>
      <c r="DZ403" s="20">
        <v>214</v>
      </c>
      <c r="EA403" s="20">
        <v>0.47499999999999998</v>
      </c>
      <c r="EB403" s="20">
        <v>9</v>
      </c>
      <c r="EC403" s="66">
        <v>186</v>
      </c>
      <c r="ED403" s="66">
        <v>207</v>
      </c>
      <c r="EE403" s="66">
        <v>148</v>
      </c>
      <c r="EF403" s="66">
        <v>190</v>
      </c>
      <c r="EG403" s="66">
        <v>202</v>
      </c>
      <c r="EH403" s="66">
        <v>153.5</v>
      </c>
      <c r="EI403" s="66">
        <v>215</v>
      </c>
      <c r="EJ403" s="66">
        <v>198</v>
      </c>
      <c r="EK403" s="20">
        <v>11201.82</v>
      </c>
      <c r="EL403" s="20">
        <v>10110</v>
      </c>
      <c r="EM403" s="20">
        <v>84.497538461538468</v>
      </c>
      <c r="EN403" s="20">
        <v>73.749538461538464</v>
      </c>
      <c r="EO403" s="20">
        <v>10.2448</v>
      </c>
      <c r="EP403" s="20">
        <v>141.84</v>
      </c>
      <c r="EQ403" s="21">
        <v>83</v>
      </c>
      <c r="ER403" s="21">
        <v>67</v>
      </c>
      <c r="ES403" s="61" t="s">
        <v>158</v>
      </c>
      <c r="ET403" s="61">
        <v>150</v>
      </c>
      <c r="EU403" s="61">
        <v>16</v>
      </c>
    </row>
    <row r="404" spans="1:151" x14ac:dyDescent="0.45">
      <c r="A404" s="64">
        <v>44931</v>
      </c>
      <c r="B404" s="21" t="s">
        <v>220</v>
      </c>
      <c r="C404" s="21">
        <v>265</v>
      </c>
      <c r="D404" s="21" t="s">
        <v>277</v>
      </c>
      <c r="E404" s="21">
        <v>84</v>
      </c>
      <c r="F404" s="50" t="s">
        <v>558</v>
      </c>
      <c r="G404" t="s">
        <v>220</v>
      </c>
      <c r="H404" t="s">
        <v>277</v>
      </c>
      <c r="I404" t="s">
        <v>220</v>
      </c>
      <c r="J404" t="s">
        <v>277</v>
      </c>
      <c r="K404" t="s">
        <v>220</v>
      </c>
      <c r="L404" t="s">
        <v>277</v>
      </c>
      <c r="M404" t="s">
        <v>220</v>
      </c>
      <c r="N404" t="s">
        <v>277</v>
      </c>
      <c r="O404" t="s">
        <v>220</v>
      </c>
      <c r="P404" t="s">
        <v>277</v>
      </c>
      <c r="Q404" t="s">
        <v>220</v>
      </c>
      <c r="R404" t="s">
        <v>277</v>
      </c>
      <c r="S404" t="s">
        <v>84</v>
      </c>
      <c r="T404" t="s">
        <v>84</v>
      </c>
      <c r="U404">
        <v>13</v>
      </c>
      <c r="V404">
        <v>13</v>
      </c>
      <c r="W404" s="20">
        <v>0.14285714285714299</v>
      </c>
      <c r="X404" s="20">
        <v>-22.87</v>
      </c>
      <c r="Y404" s="20">
        <v>89.7</v>
      </c>
      <c r="Z404" s="20">
        <v>112.5</v>
      </c>
      <c r="AA404" s="20">
        <v>67.8</v>
      </c>
      <c r="AB404" s="20">
        <v>3.5999999999999997E-2</v>
      </c>
      <c r="AC404" s="20">
        <v>-4.01</v>
      </c>
      <c r="AD404" s="20">
        <v>103.2</v>
      </c>
      <c r="AE404" s="20">
        <v>107.2</v>
      </c>
      <c r="AF404" s="20">
        <v>-2.99</v>
      </c>
      <c r="AG404" s="20">
        <v>89.2</v>
      </c>
      <c r="AH404" s="20">
        <v>111.1</v>
      </c>
      <c r="AI404" s="20">
        <v>7.3800000000000004E-2</v>
      </c>
      <c r="AJ404" s="20">
        <v>-9.6999999999999993</v>
      </c>
      <c r="AK404" s="20">
        <v>-0.74615384615384606</v>
      </c>
      <c r="AL404" s="20">
        <v>904</v>
      </c>
      <c r="AM404" s="20">
        <v>-21.66</v>
      </c>
      <c r="AN404" s="20">
        <v>-4.12</v>
      </c>
      <c r="AO404" s="20">
        <v>774</v>
      </c>
      <c r="AP404" s="20">
        <v>1002</v>
      </c>
      <c r="AQ404" s="20">
        <v>746</v>
      </c>
      <c r="AR404" s="20">
        <v>0.39</v>
      </c>
      <c r="AS404" s="20">
        <v>66</v>
      </c>
      <c r="AT404" s="20">
        <v>251</v>
      </c>
      <c r="AU404" s="20">
        <v>0.26300000000000001</v>
      </c>
      <c r="AV404" s="20">
        <v>126</v>
      </c>
      <c r="AW404" s="20">
        <v>218</v>
      </c>
      <c r="AX404" s="20">
        <v>0.57799999999999996</v>
      </c>
      <c r="AY404" s="20">
        <v>179</v>
      </c>
      <c r="AZ404" s="20">
        <v>13.76923076923077</v>
      </c>
      <c r="BA404" s="20">
        <v>475</v>
      </c>
      <c r="BB404" s="20">
        <v>36.53846153846154</v>
      </c>
      <c r="BC404" s="20">
        <v>137</v>
      </c>
      <c r="BD404" s="20">
        <v>70</v>
      </c>
      <c r="BE404" s="20">
        <v>59</v>
      </c>
      <c r="BF404" s="20">
        <v>218</v>
      </c>
      <c r="BG404" s="20">
        <v>200</v>
      </c>
      <c r="BH404" s="20">
        <v>59.5</v>
      </c>
      <c r="BI404" s="20">
        <v>77.076999999999998</v>
      </c>
      <c r="BJ404" s="20">
        <v>-17.538</v>
      </c>
      <c r="BK404" s="20">
        <v>0.628</v>
      </c>
      <c r="BL404" s="20">
        <v>16.768999999999998</v>
      </c>
      <c r="BM404" s="20">
        <v>0.32100000000000001</v>
      </c>
      <c r="BN404" s="20">
        <v>19.3</v>
      </c>
      <c r="BO404" s="20">
        <v>16.8</v>
      </c>
      <c r="BP404" s="20">
        <v>4.5</v>
      </c>
      <c r="BQ404" s="20">
        <v>5.384615384615385</v>
      </c>
      <c r="BR404" s="20">
        <v>15.4</v>
      </c>
      <c r="BS404" s="20">
        <v>357</v>
      </c>
      <c r="BT404" s="20">
        <v>0.35399999999999998</v>
      </c>
      <c r="BU404" s="20">
        <v>0</v>
      </c>
      <c r="BV404" s="66">
        <v>360</v>
      </c>
      <c r="BW404" s="66">
        <v>342</v>
      </c>
      <c r="BX404" s="66">
        <v>349</v>
      </c>
      <c r="BY404" s="66">
        <v>358</v>
      </c>
      <c r="BZ404" s="66">
        <v>359</v>
      </c>
      <c r="CA404" s="66">
        <v>294.8</v>
      </c>
      <c r="CB404" s="66">
        <v>357</v>
      </c>
      <c r="CC404" s="66">
        <v>355</v>
      </c>
      <c r="CD404" s="20">
        <v>0.57142857142857095</v>
      </c>
      <c r="CE404" s="20">
        <v>-3.4</v>
      </c>
      <c r="CF404" s="20">
        <v>102.2</v>
      </c>
      <c r="CG404" s="20">
        <v>105.6</v>
      </c>
      <c r="CH404" s="20">
        <v>70.5</v>
      </c>
      <c r="CI404" s="20">
        <v>1E-3</v>
      </c>
      <c r="CJ404" s="20">
        <v>-4.96</v>
      </c>
      <c r="CK404" s="20">
        <v>101.8</v>
      </c>
      <c r="CL404" s="20">
        <v>106.8</v>
      </c>
      <c r="CM404" s="20">
        <v>-3.55</v>
      </c>
      <c r="CN404" s="20">
        <v>101.6</v>
      </c>
      <c r="CO404" s="20">
        <v>106.8</v>
      </c>
      <c r="CP404" s="63">
        <v>0.36120000000000002</v>
      </c>
      <c r="CQ404" s="20">
        <v>-4.2</v>
      </c>
      <c r="CR404" s="20">
        <v>-0.32307692307692309</v>
      </c>
      <c r="CS404" s="20">
        <v>1137</v>
      </c>
      <c r="CT404" s="20">
        <v>-5.69</v>
      </c>
      <c r="CU404" s="20">
        <v>-5.03</v>
      </c>
      <c r="CV404" s="20">
        <v>962</v>
      </c>
      <c r="CW404" s="20">
        <v>923</v>
      </c>
      <c r="CX404" s="20">
        <v>786</v>
      </c>
      <c r="CY404" s="20">
        <v>0.435</v>
      </c>
      <c r="CZ404" s="20">
        <v>110</v>
      </c>
      <c r="DA404" s="20">
        <v>325</v>
      </c>
      <c r="DB404" s="20">
        <v>0.33800000000000002</v>
      </c>
      <c r="DC404" s="20">
        <v>168</v>
      </c>
      <c r="DD404" s="20">
        <v>218</v>
      </c>
      <c r="DE404" s="20">
        <v>0.77100000000000002</v>
      </c>
      <c r="DF404" s="20">
        <v>138</v>
      </c>
      <c r="DG404" s="20">
        <v>10.615384615384615</v>
      </c>
      <c r="DH404" s="20">
        <v>464</v>
      </c>
      <c r="DI404" s="20">
        <v>35.692307692307693</v>
      </c>
      <c r="DJ404" s="20">
        <v>175</v>
      </c>
      <c r="DK404" s="20">
        <v>109</v>
      </c>
      <c r="DL404" s="20">
        <v>37</v>
      </c>
      <c r="DM404" s="20">
        <v>164</v>
      </c>
      <c r="DN404" s="20">
        <v>193</v>
      </c>
      <c r="DO404" s="20">
        <v>74</v>
      </c>
      <c r="DP404" s="20">
        <v>71</v>
      </c>
      <c r="DQ404" s="20">
        <v>3</v>
      </c>
      <c r="DR404" s="20">
        <v>1.0669999999999999</v>
      </c>
      <c r="DS404" s="20">
        <v>12.615</v>
      </c>
      <c r="DT404" s="20">
        <v>0.66500000000000004</v>
      </c>
      <c r="DU404" s="20">
        <v>25</v>
      </c>
      <c r="DV404" s="20">
        <v>16.8</v>
      </c>
      <c r="DW404" s="20">
        <v>2.8</v>
      </c>
      <c r="DX404" s="20">
        <v>8.384615384615385</v>
      </c>
      <c r="DY404" s="20">
        <v>14.8</v>
      </c>
      <c r="DZ404" s="20">
        <v>236</v>
      </c>
      <c r="EA404" s="20">
        <v>0.46500000000000002</v>
      </c>
      <c r="EB404" s="20">
        <v>0</v>
      </c>
      <c r="EC404" s="66">
        <v>186</v>
      </c>
      <c r="ED404" s="66">
        <v>208</v>
      </c>
      <c r="EE404" s="66">
        <v>191</v>
      </c>
      <c r="EF404" s="66">
        <v>219</v>
      </c>
      <c r="EG404" s="66">
        <v>230</v>
      </c>
      <c r="EH404" s="66">
        <v>178.5</v>
      </c>
      <c r="EI404" s="66">
        <v>237</v>
      </c>
      <c r="EJ404" s="66">
        <v>173</v>
      </c>
      <c r="EK404" s="20">
        <v>9472.32</v>
      </c>
      <c r="EL404" s="20">
        <v>11497.5</v>
      </c>
      <c r="EM404" s="20">
        <v>140.60161538461537</v>
      </c>
      <c r="EN404" s="20">
        <v>67.926923076923089</v>
      </c>
      <c r="EO404" s="20">
        <v>11.8734</v>
      </c>
      <c r="EP404" s="20">
        <v>111.55399999999999</v>
      </c>
      <c r="EQ404" s="21">
        <v>69</v>
      </c>
      <c r="ER404" s="21">
        <v>93</v>
      </c>
      <c r="ES404" s="61" t="s">
        <v>277</v>
      </c>
      <c r="ET404" s="61">
        <v>162</v>
      </c>
      <c r="EU404" s="61">
        <v>-24</v>
      </c>
    </row>
    <row r="405" spans="1:151" x14ac:dyDescent="0.45">
      <c r="A405" s="64">
        <v>44932</v>
      </c>
      <c r="B405" s="21" t="s">
        <v>78</v>
      </c>
      <c r="C405" s="21">
        <v>53</v>
      </c>
      <c r="D405" s="21" t="s">
        <v>45</v>
      </c>
      <c r="E405" s="21">
        <v>202</v>
      </c>
      <c r="F405" s="50" t="s">
        <v>558</v>
      </c>
      <c r="G405" t="s">
        <v>78</v>
      </c>
      <c r="H405" t="s">
        <v>45</v>
      </c>
      <c r="I405" t="s">
        <v>78</v>
      </c>
      <c r="J405" t="s">
        <v>45</v>
      </c>
      <c r="K405" t="s">
        <v>78</v>
      </c>
      <c r="L405" t="s">
        <v>45</v>
      </c>
      <c r="M405" t="s">
        <v>78</v>
      </c>
      <c r="N405" t="s">
        <v>591</v>
      </c>
      <c r="O405" t="s">
        <v>78</v>
      </c>
      <c r="P405" t="s">
        <v>1342</v>
      </c>
      <c r="Q405" t="s">
        <v>78</v>
      </c>
      <c r="R405" t="s">
        <v>45</v>
      </c>
      <c r="S405" t="s">
        <v>29</v>
      </c>
      <c r="T405" t="s">
        <v>29</v>
      </c>
      <c r="U405">
        <v>13</v>
      </c>
      <c r="V405">
        <v>13</v>
      </c>
      <c r="W405" s="20">
        <v>0.84615384615384603</v>
      </c>
      <c r="X405" s="20">
        <v>19.68</v>
      </c>
      <c r="Y405" s="20">
        <v>117.3</v>
      </c>
      <c r="Z405" s="20">
        <v>97.7</v>
      </c>
      <c r="AA405" s="20">
        <v>68.7</v>
      </c>
      <c r="AB405" s="20">
        <v>4.7E-2</v>
      </c>
      <c r="AC405" s="20">
        <v>6.58</v>
      </c>
      <c r="AD405" s="20">
        <v>109.6</v>
      </c>
      <c r="AE405" s="20">
        <v>103</v>
      </c>
      <c r="AF405" s="20">
        <v>3.85</v>
      </c>
      <c r="AG405" s="20">
        <v>119.2</v>
      </c>
      <c r="AH405" s="20">
        <v>98</v>
      </c>
      <c r="AI405" s="20">
        <v>0.9052</v>
      </c>
      <c r="AJ405" s="20">
        <v>2.5</v>
      </c>
      <c r="AK405" s="20">
        <v>0.19230769230769232</v>
      </c>
      <c r="AL405" s="20">
        <v>1425</v>
      </c>
      <c r="AM405" s="20">
        <v>17.309999999999999</v>
      </c>
      <c r="AN405" s="20">
        <v>6.23</v>
      </c>
      <c r="AO405" s="20">
        <v>1069</v>
      </c>
      <c r="AP405" s="20">
        <v>925</v>
      </c>
      <c r="AQ405" s="20">
        <v>796</v>
      </c>
      <c r="AR405" s="20">
        <v>0.49199999999999999</v>
      </c>
      <c r="AS405" s="20">
        <v>126</v>
      </c>
      <c r="AT405" s="20">
        <v>323</v>
      </c>
      <c r="AU405" s="20">
        <v>0.39</v>
      </c>
      <c r="AV405" s="20">
        <v>159</v>
      </c>
      <c r="AW405" s="20">
        <v>210</v>
      </c>
      <c r="AX405" s="20">
        <v>0.75700000000000001</v>
      </c>
      <c r="AY405" s="20">
        <v>127</v>
      </c>
      <c r="AZ405" s="20">
        <v>9.7692307692307701</v>
      </c>
      <c r="BA405" s="20">
        <v>500</v>
      </c>
      <c r="BB405" s="20">
        <v>38.46153846153846</v>
      </c>
      <c r="BC405" s="20">
        <v>226</v>
      </c>
      <c r="BD405" s="20">
        <v>62</v>
      </c>
      <c r="BE405" s="20">
        <v>62</v>
      </c>
      <c r="BF405" s="20">
        <v>138</v>
      </c>
      <c r="BG405" s="20">
        <v>213</v>
      </c>
      <c r="BH405" s="20">
        <v>82.2</v>
      </c>
      <c r="BI405" s="20">
        <v>71.153999999999996</v>
      </c>
      <c r="BJ405" s="20">
        <v>11.077</v>
      </c>
      <c r="BK405" s="20">
        <v>1.6379999999999999</v>
      </c>
      <c r="BL405" s="20">
        <v>10.615</v>
      </c>
      <c r="BM405" s="20">
        <v>0.44900000000000001</v>
      </c>
      <c r="BN405" s="20">
        <v>24.8</v>
      </c>
      <c r="BO405" s="20">
        <v>16.2</v>
      </c>
      <c r="BP405" s="20">
        <v>4.8</v>
      </c>
      <c r="BQ405" s="20">
        <v>4.7692307692307692</v>
      </c>
      <c r="BR405" s="20">
        <v>16.399999999999999</v>
      </c>
      <c r="BS405" s="20">
        <v>2</v>
      </c>
      <c r="BT405" s="20">
        <v>0.68700000000000006</v>
      </c>
      <c r="BU405" s="20">
        <v>0</v>
      </c>
      <c r="BV405" s="66">
        <v>17</v>
      </c>
      <c r="BW405" s="66">
        <v>27</v>
      </c>
      <c r="BX405" s="66">
        <v>9</v>
      </c>
      <c r="BY405" s="66">
        <v>23</v>
      </c>
      <c r="BZ405" s="66">
        <v>23</v>
      </c>
      <c r="CA405" s="66">
        <v>14</v>
      </c>
      <c r="CB405" s="66">
        <v>2</v>
      </c>
      <c r="CC405" s="66">
        <v>9</v>
      </c>
      <c r="CD405" s="20">
        <v>0.76923076923076905</v>
      </c>
      <c r="CE405" s="20">
        <v>23.44</v>
      </c>
      <c r="CF405" s="20">
        <v>118.4</v>
      </c>
      <c r="CG405" s="20">
        <v>95</v>
      </c>
      <c r="CH405" s="20">
        <v>73</v>
      </c>
      <c r="CI405" s="20">
        <v>-4.8000000000000001E-2</v>
      </c>
      <c r="CJ405" s="20">
        <v>8.1999999999999993</v>
      </c>
      <c r="CK405" s="20">
        <v>109</v>
      </c>
      <c r="CL405" s="20">
        <v>100.8</v>
      </c>
      <c r="CM405" s="20">
        <v>7.82</v>
      </c>
      <c r="CN405" s="20">
        <v>118.6</v>
      </c>
      <c r="CO405" s="20">
        <v>96.5</v>
      </c>
      <c r="CP405" s="63">
        <v>0.91420000000000001</v>
      </c>
      <c r="CQ405" s="20">
        <v>1.9</v>
      </c>
      <c r="CR405" s="20">
        <v>0.14615384615384613</v>
      </c>
      <c r="CS405" s="20">
        <v>1400</v>
      </c>
      <c r="CT405" s="20">
        <v>20.41</v>
      </c>
      <c r="CU405" s="20">
        <v>7.41</v>
      </c>
      <c r="CV405" s="20">
        <v>1105</v>
      </c>
      <c r="CW405" s="20">
        <v>936</v>
      </c>
      <c r="CX405" s="20">
        <v>806</v>
      </c>
      <c r="CY405" s="20">
        <v>0.45900000000000002</v>
      </c>
      <c r="CZ405" s="20">
        <v>102</v>
      </c>
      <c r="DA405" s="20">
        <v>281</v>
      </c>
      <c r="DB405" s="20">
        <v>0.36299999999999999</v>
      </c>
      <c r="DC405" s="20">
        <v>263</v>
      </c>
      <c r="DD405" s="20">
        <v>341</v>
      </c>
      <c r="DE405" s="20">
        <v>0.77100000000000002</v>
      </c>
      <c r="DF405" s="20">
        <v>150</v>
      </c>
      <c r="DG405" s="20">
        <v>11.538461538461538</v>
      </c>
      <c r="DH405" s="20">
        <v>512</v>
      </c>
      <c r="DI405" s="20">
        <v>39.384615384615387</v>
      </c>
      <c r="DJ405" s="20">
        <v>184</v>
      </c>
      <c r="DK405" s="20">
        <v>79</v>
      </c>
      <c r="DL405" s="20">
        <v>64</v>
      </c>
      <c r="DM405" s="20">
        <v>131</v>
      </c>
      <c r="DN405" s="20">
        <v>215</v>
      </c>
      <c r="DO405" s="20">
        <v>85</v>
      </c>
      <c r="DP405" s="20">
        <v>72</v>
      </c>
      <c r="DQ405" s="20">
        <v>13</v>
      </c>
      <c r="DR405" s="20">
        <v>1.405</v>
      </c>
      <c r="DS405" s="20">
        <v>10.077</v>
      </c>
      <c r="DT405" s="20">
        <v>0.60299999999999998</v>
      </c>
      <c r="DU405" s="20">
        <v>21.6</v>
      </c>
      <c r="DV405" s="20">
        <v>26.2</v>
      </c>
      <c r="DW405" s="20">
        <v>4.9000000000000004</v>
      </c>
      <c r="DX405" s="20">
        <v>6.0769230769230766</v>
      </c>
      <c r="DY405" s="20">
        <v>16.5</v>
      </c>
      <c r="DZ405" s="20">
        <v>21</v>
      </c>
      <c r="EA405" s="20">
        <v>0.621</v>
      </c>
      <c r="EB405" s="20">
        <v>0</v>
      </c>
      <c r="EC405" s="66">
        <v>12</v>
      </c>
      <c r="ED405" s="66">
        <v>14</v>
      </c>
      <c r="EE405" s="66">
        <v>17</v>
      </c>
      <c r="EF405" s="66">
        <v>15</v>
      </c>
      <c r="EG405" s="66">
        <v>11</v>
      </c>
      <c r="EH405" s="66">
        <v>11.7</v>
      </c>
      <c r="EI405" s="66">
        <v>21</v>
      </c>
      <c r="EJ405" s="66">
        <v>14</v>
      </c>
      <c r="EK405" s="20">
        <v>11143.5</v>
      </c>
      <c r="EL405" s="20">
        <v>11567.68</v>
      </c>
      <c r="EM405" s="20">
        <v>64.506538461538454</v>
      </c>
      <c r="EN405" s="20">
        <v>48.059538461538459</v>
      </c>
      <c r="EO405" s="20">
        <v>12.644399999999999</v>
      </c>
      <c r="EP405" s="20">
        <v>162.755</v>
      </c>
      <c r="EQ405" s="21">
        <v>55</v>
      </c>
      <c r="ER405" s="21">
        <v>65</v>
      </c>
      <c r="ES405" s="61" t="s">
        <v>45</v>
      </c>
      <c r="ET405" s="61">
        <v>120</v>
      </c>
      <c r="EU405" s="61">
        <v>-10</v>
      </c>
    </row>
    <row r="406" spans="1:151" x14ac:dyDescent="0.45">
      <c r="A406" s="64">
        <v>44932</v>
      </c>
      <c r="B406" s="21" t="s">
        <v>79</v>
      </c>
      <c r="C406" s="21">
        <v>264</v>
      </c>
      <c r="D406" s="21" t="s">
        <v>42</v>
      </c>
      <c r="E406" s="21">
        <v>160</v>
      </c>
      <c r="F406" s="50" t="s">
        <v>558</v>
      </c>
      <c r="G406" t="s">
        <v>79</v>
      </c>
      <c r="H406" t="s">
        <v>42</v>
      </c>
      <c r="I406" t="s">
        <v>79</v>
      </c>
      <c r="J406" t="s">
        <v>42</v>
      </c>
      <c r="K406" t="s">
        <v>79</v>
      </c>
      <c r="L406" t="s">
        <v>42</v>
      </c>
      <c r="M406" t="s">
        <v>79</v>
      </c>
      <c r="N406" t="s">
        <v>42</v>
      </c>
      <c r="O406" t="s">
        <v>79</v>
      </c>
      <c r="P406" t="s">
        <v>42</v>
      </c>
      <c r="Q406" t="s">
        <v>79</v>
      </c>
      <c r="R406" t="s">
        <v>42</v>
      </c>
      <c r="S406" t="s">
        <v>15</v>
      </c>
      <c r="T406" t="s">
        <v>15</v>
      </c>
      <c r="U406">
        <v>14</v>
      </c>
      <c r="V406">
        <v>14</v>
      </c>
      <c r="W406" s="20">
        <v>0.64285714285714302</v>
      </c>
      <c r="X406" s="20">
        <v>10.91</v>
      </c>
      <c r="Y406" s="20">
        <v>110.9</v>
      </c>
      <c r="Z406" s="20">
        <v>100</v>
      </c>
      <c r="AA406" s="20">
        <v>67.3</v>
      </c>
      <c r="AB406" s="20">
        <v>2.9000000000000001E-2</v>
      </c>
      <c r="AC406" s="20">
        <v>4.18</v>
      </c>
      <c r="AD406" s="20">
        <v>106.4</v>
      </c>
      <c r="AE406" s="20">
        <v>102.2</v>
      </c>
      <c r="AF406" s="20">
        <v>-0.96</v>
      </c>
      <c r="AG406" s="20">
        <v>110.6</v>
      </c>
      <c r="AH406" s="20">
        <v>102.3</v>
      </c>
      <c r="AI406" s="20">
        <v>0.71020000000000005</v>
      </c>
      <c r="AJ406" s="20">
        <v>-0.8</v>
      </c>
      <c r="AK406" s="20">
        <v>-5.7142857142857148E-2</v>
      </c>
      <c r="AL406" s="20">
        <v>1303</v>
      </c>
      <c r="AM406" s="20">
        <v>9.1</v>
      </c>
      <c r="AN406" s="20">
        <v>4.24</v>
      </c>
      <c r="AO406" s="20">
        <v>1022</v>
      </c>
      <c r="AP406" s="20">
        <v>954</v>
      </c>
      <c r="AQ406" s="20">
        <v>826</v>
      </c>
      <c r="AR406" s="20">
        <v>0.45200000000000001</v>
      </c>
      <c r="AS406" s="20">
        <v>74</v>
      </c>
      <c r="AT406" s="20">
        <v>242</v>
      </c>
      <c r="AU406" s="20">
        <v>0.30599999999999999</v>
      </c>
      <c r="AV406" s="20">
        <v>202</v>
      </c>
      <c r="AW406" s="20">
        <v>269</v>
      </c>
      <c r="AX406" s="20">
        <v>0.751</v>
      </c>
      <c r="AY406" s="20">
        <v>188</v>
      </c>
      <c r="AZ406" s="20">
        <v>13.428571428571429</v>
      </c>
      <c r="BA406" s="20">
        <v>529</v>
      </c>
      <c r="BB406" s="20">
        <v>37.785714285714285</v>
      </c>
      <c r="BC406" s="20">
        <v>176</v>
      </c>
      <c r="BD406" s="20">
        <v>108</v>
      </c>
      <c r="BE406" s="20">
        <v>57</v>
      </c>
      <c r="BF406" s="20">
        <v>176</v>
      </c>
      <c r="BG406" s="20">
        <v>223</v>
      </c>
      <c r="BH406" s="20">
        <v>73</v>
      </c>
      <c r="BI406" s="20">
        <v>68.143000000000001</v>
      </c>
      <c r="BJ406" s="20">
        <v>4.8570000000000002</v>
      </c>
      <c r="BK406" s="20">
        <v>1</v>
      </c>
      <c r="BL406" s="20">
        <v>12.571</v>
      </c>
      <c r="BM406" s="20">
        <v>0.61399999999999999</v>
      </c>
      <c r="BN406" s="20">
        <v>17.3</v>
      </c>
      <c r="BO406" s="20">
        <v>19.2</v>
      </c>
      <c r="BP406" s="20">
        <v>4.0999999999999996</v>
      </c>
      <c r="BQ406" s="20">
        <v>7.7142857142857144</v>
      </c>
      <c r="BR406" s="20">
        <v>15.9</v>
      </c>
      <c r="BS406" s="20">
        <v>72</v>
      </c>
      <c r="BT406" s="20">
        <v>0.56699999999999995</v>
      </c>
      <c r="BU406" s="20">
        <v>5</v>
      </c>
      <c r="BV406" s="66">
        <v>79</v>
      </c>
      <c r="BW406" s="66">
        <v>76</v>
      </c>
      <c r="BX406" s="66">
        <v>69</v>
      </c>
      <c r="BY406" s="66">
        <v>88</v>
      </c>
      <c r="BZ406" s="66">
        <v>72</v>
      </c>
      <c r="CA406" s="66">
        <v>60.5</v>
      </c>
      <c r="CB406" s="66">
        <v>72</v>
      </c>
      <c r="CC406" s="66">
        <v>123</v>
      </c>
      <c r="CD406" s="20">
        <v>0.78571428571428603</v>
      </c>
      <c r="CE406" s="20">
        <v>23.05</v>
      </c>
      <c r="CF406" s="20">
        <v>115.4</v>
      </c>
      <c r="CG406" s="20">
        <v>92.3</v>
      </c>
      <c r="CH406" s="20">
        <v>71.2</v>
      </c>
      <c r="CI406" s="20">
        <v>1.6E-2</v>
      </c>
      <c r="CJ406" s="20">
        <v>8.64</v>
      </c>
      <c r="CK406" s="20">
        <v>108.4</v>
      </c>
      <c r="CL406" s="20">
        <v>99.8</v>
      </c>
      <c r="CM406" s="20">
        <v>7.86</v>
      </c>
      <c r="CN406" s="20">
        <v>115.3</v>
      </c>
      <c r="CO406" s="20">
        <v>92.6</v>
      </c>
      <c r="CP406" s="63">
        <v>0.92589999999999995</v>
      </c>
      <c r="CQ406" s="20">
        <v>2.5</v>
      </c>
      <c r="CR406" s="20">
        <v>0.17857142857142858</v>
      </c>
      <c r="CS406" s="20">
        <v>1412</v>
      </c>
      <c r="CT406" s="20">
        <v>20.309999999999999</v>
      </c>
      <c r="CU406" s="20">
        <v>8.67</v>
      </c>
      <c r="CV406" s="20">
        <v>1092</v>
      </c>
      <c r="CW406" s="20">
        <v>929</v>
      </c>
      <c r="CX406" s="20">
        <v>846</v>
      </c>
      <c r="CY406" s="20">
        <v>0.46500000000000002</v>
      </c>
      <c r="CZ406" s="20">
        <v>119</v>
      </c>
      <c r="DA406" s="20">
        <v>364</v>
      </c>
      <c r="DB406" s="20">
        <v>0.32700000000000001</v>
      </c>
      <c r="DC406" s="20">
        <v>187</v>
      </c>
      <c r="DD406" s="20">
        <v>254</v>
      </c>
      <c r="DE406" s="20">
        <v>0.73599999999999999</v>
      </c>
      <c r="DF406" s="20">
        <v>131</v>
      </c>
      <c r="DG406" s="20">
        <v>9.3571428571428577</v>
      </c>
      <c r="DH406" s="20">
        <v>478</v>
      </c>
      <c r="DI406" s="20">
        <v>34.142857142857146</v>
      </c>
      <c r="DJ406" s="20">
        <v>219</v>
      </c>
      <c r="DK406" s="20">
        <v>123</v>
      </c>
      <c r="DL406" s="20">
        <v>32</v>
      </c>
      <c r="DM406" s="20">
        <v>149</v>
      </c>
      <c r="DN406" s="20">
        <v>215</v>
      </c>
      <c r="DO406" s="20">
        <v>78</v>
      </c>
      <c r="DP406" s="20">
        <v>66.356999999999999</v>
      </c>
      <c r="DQ406" s="20">
        <v>11.643000000000001</v>
      </c>
      <c r="DR406" s="20">
        <v>1.47</v>
      </c>
      <c r="DS406" s="20">
        <v>10.643000000000001</v>
      </c>
      <c r="DT406" s="20">
        <v>0.82599999999999996</v>
      </c>
      <c r="DU406" s="20">
        <v>26</v>
      </c>
      <c r="DV406" s="20">
        <v>18.100000000000001</v>
      </c>
      <c r="DW406" s="20">
        <v>2.2999999999999998</v>
      </c>
      <c r="DX406" s="20">
        <v>8.7857142857142865</v>
      </c>
      <c r="DY406" s="20">
        <v>15.4</v>
      </c>
      <c r="DZ406" s="20">
        <v>8</v>
      </c>
      <c r="EA406" s="20">
        <v>0.65700000000000003</v>
      </c>
      <c r="EB406" s="20">
        <v>-1</v>
      </c>
      <c r="EC406" s="66">
        <v>10</v>
      </c>
      <c r="ED406" s="66">
        <v>5</v>
      </c>
      <c r="EE406" s="66">
        <v>6</v>
      </c>
      <c r="EF406" s="66">
        <v>13</v>
      </c>
      <c r="EG406" s="66">
        <v>12</v>
      </c>
      <c r="EH406" s="66">
        <v>7.3</v>
      </c>
      <c r="EI406" s="66">
        <v>8</v>
      </c>
      <c r="EJ406" s="66">
        <v>17</v>
      </c>
      <c r="EK406" s="20">
        <v>10236.07</v>
      </c>
      <c r="EL406" s="20">
        <v>11540</v>
      </c>
      <c r="EM406" s="20">
        <v>110.44521428571429</v>
      </c>
      <c r="EN406" s="20">
        <v>82.103142857142871</v>
      </c>
      <c r="EO406" s="20">
        <v>11.702400000000001</v>
      </c>
      <c r="EP406" s="20">
        <v>161.465</v>
      </c>
      <c r="EQ406" s="21">
        <v>78</v>
      </c>
      <c r="ER406" s="21">
        <v>75</v>
      </c>
      <c r="ES406" s="61" t="s">
        <v>79</v>
      </c>
      <c r="ET406" s="61">
        <v>153</v>
      </c>
      <c r="EU406" s="61">
        <v>3</v>
      </c>
    </row>
    <row r="407" spans="1:151" x14ac:dyDescent="0.45">
      <c r="A407" s="64">
        <v>44932</v>
      </c>
      <c r="B407" s="21" t="s">
        <v>297</v>
      </c>
      <c r="C407" s="21">
        <v>152</v>
      </c>
      <c r="D407" s="21" t="s">
        <v>90</v>
      </c>
      <c r="E407" s="21">
        <v>231</v>
      </c>
      <c r="F407" s="50" t="s">
        <v>558</v>
      </c>
      <c r="G407" t="s">
        <v>297</v>
      </c>
      <c r="H407" t="s">
        <v>90</v>
      </c>
      <c r="I407" t="s">
        <v>297</v>
      </c>
      <c r="J407" t="s">
        <v>90</v>
      </c>
      <c r="K407" t="s">
        <v>297</v>
      </c>
      <c r="L407" t="s">
        <v>90</v>
      </c>
      <c r="M407" t="s">
        <v>297</v>
      </c>
      <c r="N407" t="s">
        <v>90</v>
      </c>
      <c r="O407" t="s">
        <v>297</v>
      </c>
      <c r="P407" t="s">
        <v>90</v>
      </c>
      <c r="Q407" t="s">
        <v>297</v>
      </c>
      <c r="R407" t="s">
        <v>90</v>
      </c>
      <c r="S407" t="s">
        <v>29</v>
      </c>
      <c r="T407" t="s">
        <v>29</v>
      </c>
      <c r="U407">
        <v>13</v>
      </c>
      <c r="V407">
        <v>14</v>
      </c>
      <c r="W407" s="20">
        <v>0.38461538461538503</v>
      </c>
      <c r="X407" s="20">
        <v>-3.09</v>
      </c>
      <c r="Y407" s="20">
        <v>103.4</v>
      </c>
      <c r="Z407" s="20">
        <v>106.5</v>
      </c>
      <c r="AA407" s="20">
        <v>70.400000000000006</v>
      </c>
      <c r="AB407" s="20">
        <v>-3.7999999999999999E-2</v>
      </c>
      <c r="AC407" s="20">
        <v>-1.39</v>
      </c>
      <c r="AD407" s="20">
        <v>103.9</v>
      </c>
      <c r="AE407" s="20">
        <v>105.3</v>
      </c>
      <c r="AF407" s="20">
        <v>-5.0599999999999996</v>
      </c>
      <c r="AG407" s="20">
        <v>103.1</v>
      </c>
      <c r="AH407" s="20">
        <v>107.5</v>
      </c>
      <c r="AI407" s="20">
        <v>0.38269999999999998</v>
      </c>
      <c r="AJ407" s="20">
        <v>-5.0999999999999996</v>
      </c>
      <c r="AK407" s="20">
        <v>-0.3923076923076923</v>
      </c>
      <c r="AL407" s="20">
        <v>1098</v>
      </c>
      <c r="AM407" s="20">
        <v>-2.96</v>
      </c>
      <c r="AN407" s="20">
        <v>-0.35</v>
      </c>
      <c r="AO407" s="20">
        <v>948</v>
      </c>
      <c r="AP407" s="20">
        <v>982</v>
      </c>
      <c r="AQ407" s="20">
        <v>768</v>
      </c>
      <c r="AR407" s="20">
        <v>0.41799999999999998</v>
      </c>
      <c r="AS407" s="20">
        <v>69</v>
      </c>
      <c r="AT407" s="20">
        <v>243</v>
      </c>
      <c r="AU407" s="20">
        <v>0.28399999999999997</v>
      </c>
      <c r="AV407" s="20">
        <v>237</v>
      </c>
      <c r="AW407" s="20">
        <v>323</v>
      </c>
      <c r="AX407" s="20">
        <v>0.73399999999999999</v>
      </c>
      <c r="AY407" s="20">
        <v>160</v>
      </c>
      <c r="AZ407" s="20">
        <v>12.307692307692308</v>
      </c>
      <c r="BA407" s="20">
        <v>487</v>
      </c>
      <c r="BB407" s="20">
        <v>37.46153846153846</v>
      </c>
      <c r="BC407" s="20">
        <v>142</v>
      </c>
      <c r="BD407" s="20">
        <v>71</v>
      </c>
      <c r="BE407" s="20">
        <v>40</v>
      </c>
      <c r="BF407" s="20">
        <v>160</v>
      </c>
      <c r="BG407" s="20">
        <v>225</v>
      </c>
      <c r="BH407" s="20">
        <v>72.900000000000006</v>
      </c>
      <c r="BI407" s="20">
        <v>75.537999999999997</v>
      </c>
      <c r="BJ407" s="20">
        <v>-2.6150000000000002</v>
      </c>
      <c r="BK407" s="20">
        <v>0.88800000000000001</v>
      </c>
      <c r="BL407" s="20">
        <v>12.308</v>
      </c>
      <c r="BM407" s="20">
        <v>0.44400000000000001</v>
      </c>
      <c r="BN407" s="20">
        <v>18.7</v>
      </c>
      <c r="BO407" s="20">
        <v>24.8</v>
      </c>
      <c r="BP407" s="20">
        <v>3.1</v>
      </c>
      <c r="BQ407" s="20">
        <v>5.4615384615384617</v>
      </c>
      <c r="BR407" s="20">
        <v>17.3</v>
      </c>
      <c r="BS407" s="20">
        <v>305</v>
      </c>
      <c r="BT407" s="20">
        <v>0.42</v>
      </c>
      <c r="BU407" s="20">
        <v>-2</v>
      </c>
      <c r="BV407" s="66">
        <v>266</v>
      </c>
      <c r="BW407" s="66">
        <v>262</v>
      </c>
      <c r="BX407" s="66">
        <v>259</v>
      </c>
      <c r="BY407" s="66">
        <v>251</v>
      </c>
      <c r="BZ407" s="66">
        <v>204</v>
      </c>
      <c r="CA407" s="66">
        <v>210.2</v>
      </c>
      <c r="CB407" s="66">
        <v>305</v>
      </c>
      <c r="CC407" s="66">
        <v>297</v>
      </c>
      <c r="CD407" s="20">
        <v>0.64285714285714302</v>
      </c>
      <c r="CE407" s="20">
        <v>13.28</v>
      </c>
      <c r="CF407" s="20">
        <v>109.8</v>
      </c>
      <c r="CG407" s="20">
        <v>96.5</v>
      </c>
      <c r="CH407" s="20">
        <v>68.599999999999994</v>
      </c>
      <c r="CI407" s="20">
        <v>-9.1999999999999998E-2</v>
      </c>
      <c r="CJ407" s="20">
        <v>-0.61</v>
      </c>
      <c r="CK407" s="20">
        <v>105</v>
      </c>
      <c r="CL407" s="20">
        <v>105.6</v>
      </c>
      <c r="CM407" s="20">
        <v>-5.54</v>
      </c>
      <c r="CN407" s="20">
        <v>110.1</v>
      </c>
      <c r="CO407" s="20">
        <v>95.6</v>
      </c>
      <c r="CP407" s="63">
        <v>0.8347</v>
      </c>
      <c r="CQ407" s="20">
        <v>-1.7</v>
      </c>
      <c r="CR407" s="20">
        <v>-0.12142857142857143</v>
      </c>
      <c r="CS407" s="20">
        <v>1302</v>
      </c>
      <c r="CT407" s="20">
        <v>15.39</v>
      </c>
      <c r="CU407" s="20">
        <v>1.75</v>
      </c>
      <c r="CV407" s="20">
        <v>1103</v>
      </c>
      <c r="CW407" s="20">
        <v>912</v>
      </c>
      <c r="CX407" s="20">
        <v>880</v>
      </c>
      <c r="CY407" s="20">
        <v>0.436</v>
      </c>
      <c r="CZ407" s="20">
        <v>132</v>
      </c>
      <c r="DA407" s="20">
        <v>392</v>
      </c>
      <c r="DB407" s="20">
        <v>0.33700000000000002</v>
      </c>
      <c r="DC407" s="20">
        <v>203</v>
      </c>
      <c r="DD407" s="20">
        <v>305</v>
      </c>
      <c r="DE407" s="20">
        <v>0.66600000000000004</v>
      </c>
      <c r="DF407" s="20">
        <v>187</v>
      </c>
      <c r="DG407" s="20">
        <v>13.357142857142858</v>
      </c>
      <c r="DH407" s="20">
        <v>589</v>
      </c>
      <c r="DI407" s="20">
        <v>42.071428571428569</v>
      </c>
      <c r="DJ407" s="20">
        <v>208</v>
      </c>
      <c r="DK407" s="20">
        <v>91</v>
      </c>
      <c r="DL407" s="20">
        <v>73</v>
      </c>
      <c r="DM407" s="20">
        <v>139</v>
      </c>
      <c r="DN407" s="20">
        <v>216</v>
      </c>
      <c r="DO407" s="20">
        <v>78.8</v>
      </c>
      <c r="DP407" s="20">
        <v>65.143000000000001</v>
      </c>
      <c r="DQ407" s="20">
        <v>13.643000000000001</v>
      </c>
      <c r="DR407" s="20">
        <v>1.496</v>
      </c>
      <c r="DS407" s="20">
        <v>9.9290000000000003</v>
      </c>
      <c r="DT407" s="20">
        <v>0.65500000000000003</v>
      </c>
      <c r="DU407" s="20">
        <v>28</v>
      </c>
      <c r="DV407" s="20">
        <v>21.8</v>
      </c>
      <c r="DW407" s="20">
        <v>5.2</v>
      </c>
      <c r="DX407" s="20">
        <v>6.5</v>
      </c>
      <c r="DY407" s="20">
        <v>15.4</v>
      </c>
      <c r="DZ407" s="20">
        <v>98</v>
      </c>
      <c r="EA407" s="20">
        <v>0.54500000000000004</v>
      </c>
      <c r="EB407" s="20">
        <v>-1</v>
      </c>
      <c r="EC407" s="66">
        <v>52</v>
      </c>
      <c r="ED407" s="66">
        <v>80</v>
      </c>
      <c r="EE407" s="66">
        <v>115</v>
      </c>
      <c r="EF407" s="66">
        <v>39</v>
      </c>
      <c r="EG407" s="66">
        <v>53</v>
      </c>
      <c r="EH407" s="66">
        <v>62</v>
      </c>
      <c r="EI407" s="66">
        <v>98</v>
      </c>
      <c r="EJ407" s="66">
        <v>122</v>
      </c>
      <c r="EK407" s="20">
        <v>9978.1</v>
      </c>
      <c r="EL407" s="20">
        <v>11693.699999999999</v>
      </c>
      <c r="EM407" s="20">
        <v>80.001999999999995</v>
      </c>
      <c r="EN407" s="20">
        <v>54.22761538461539</v>
      </c>
      <c r="EO407" s="20">
        <v>11.521800000000001</v>
      </c>
      <c r="EP407" s="20">
        <v>158.54399999999998</v>
      </c>
      <c r="EQ407" s="21">
        <v>70</v>
      </c>
      <c r="ER407" s="21">
        <v>83</v>
      </c>
      <c r="ES407" s="61" t="s">
        <v>90</v>
      </c>
      <c r="ET407" s="61">
        <v>153</v>
      </c>
      <c r="EU407" s="61">
        <v>-13</v>
      </c>
    </row>
    <row r="408" spans="1:151" x14ac:dyDescent="0.45">
      <c r="A408" s="64">
        <v>44932</v>
      </c>
      <c r="B408" s="21" t="s">
        <v>68</v>
      </c>
      <c r="C408" s="21">
        <v>125</v>
      </c>
      <c r="D408" s="21" t="s">
        <v>39</v>
      </c>
      <c r="E408" s="21">
        <v>248</v>
      </c>
      <c r="F408" s="50" t="s">
        <v>558</v>
      </c>
      <c r="G408" t="s">
        <v>68</v>
      </c>
      <c r="H408" t="s">
        <v>39</v>
      </c>
      <c r="I408" t="s">
        <v>68</v>
      </c>
      <c r="J408" t="s">
        <v>39</v>
      </c>
      <c r="K408" t="s">
        <v>68</v>
      </c>
      <c r="L408" t="s">
        <v>39</v>
      </c>
      <c r="M408" t="s">
        <v>68</v>
      </c>
      <c r="N408" t="s">
        <v>39</v>
      </c>
      <c r="O408" t="s">
        <v>68</v>
      </c>
      <c r="P408" t="s">
        <v>39</v>
      </c>
      <c r="Q408" t="s">
        <v>68</v>
      </c>
      <c r="R408" t="s">
        <v>39</v>
      </c>
      <c r="S408" t="s">
        <v>24</v>
      </c>
      <c r="T408" t="s">
        <v>24</v>
      </c>
      <c r="U408">
        <v>14</v>
      </c>
      <c r="V408">
        <v>13</v>
      </c>
      <c r="W408" s="20">
        <v>0.57142857142857095</v>
      </c>
      <c r="X408" s="20">
        <v>13.16</v>
      </c>
      <c r="Y408" s="20">
        <v>115.2</v>
      </c>
      <c r="Z408" s="20">
        <v>102.1</v>
      </c>
      <c r="AA408" s="20">
        <v>75.099999999999994</v>
      </c>
      <c r="AB408" s="20">
        <v>-7.0999999999999994E-2</v>
      </c>
      <c r="AC408" s="20">
        <v>2.85</v>
      </c>
      <c r="AD408" s="20">
        <v>106.9</v>
      </c>
      <c r="AE408" s="20">
        <v>104</v>
      </c>
      <c r="AF408" s="20">
        <v>-3.46</v>
      </c>
      <c r="AG408" s="20">
        <v>113.3</v>
      </c>
      <c r="AH408" s="20">
        <v>102</v>
      </c>
      <c r="AI408" s="20">
        <v>0.77</v>
      </c>
      <c r="AJ408" s="20">
        <v>-1.3</v>
      </c>
      <c r="AK408" s="20">
        <v>-9.285714285714286E-2</v>
      </c>
      <c r="AL408" s="20">
        <v>1284</v>
      </c>
      <c r="AM408" s="20">
        <v>13.68</v>
      </c>
      <c r="AN408" s="20">
        <v>4.6100000000000003</v>
      </c>
      <c r="AO408" s="20">
        <v>1214</v>
      </c>
      <c r="AP408" s="20">
        <v>1087</v>
      </c>
      <c r="AQ408" s="20">
        <v>935</v>
      </c>
      <c r="AR408" s="20">
        <v>0.47599999999999998</v>
      </c>
      <c r="AS408" s="20">
        <v>98</v>
      </c>
      <c r="AT408" s="20">
        <v>290</v>
      </c>
      <c r="AU408" s="20">
        <v>0.33800000000000002</v>
      </c>
      <c r="AV408" s="20">
        <v>226</v>
      </c>
      <c r="AW408" s="20">
        <v>303</v>
      </c>
      <c r="AX408" s="20">
        <v>0.746</v>
      </c>
      <c r="AY408" s="20">
        <v>160</v>
      </c>
      <c r="AZ408" s="20">
        <v>11.428571428571429</v>
      </c>
      <c r="BA408" s="20">
        <v>545</v>
      </c>
      <c r="BB408" s="20">
        <v>38.928571428571431</v>
      </c>
      <c r="BC408" s="20">
        <v>269</v>
      </c>
      <c r="BD408" s="20">
        <v>117</v>
      </c>
      <c r="BE408" s="20">
        <v>59</v>
      </c>
      <c r="BF408" s="20">
        <v>140</v>
      </c>
      <c r="BG408" s="20">
        <v>220</v>
      </c>
      <c r="BH408" s="20">
        <v>86.7</v>
      </c>
      <c r="BI408" s="20">
        <v>77.643000000000001</v>
      </c>
      <c r="BJ408" s="20">
        <v>9.0709999999999997</v>
      </c>
      <c r="BK408" s="20">
        <v>1.921</v>
      </c>
      <c r="BL408" s="20">
        <v>10</v>
      </c>
      <c r="BM408" s="20">
        <v>0.83599999999999997</v>
      </c>
      <c r="BN408" s="20">
        <v>20.7</v>
      </c>
      <c r="BO408" s="20">
        <v>21.6</v>
      </c>
      <c r="BP408" s="20">
        <v>4.2</v>
      </c>
      <c r="BQ408" s="20">
        <v>8.3571428571428577</v>
      </c>
      <c r="BR408" s="20">
        <v>15.7</v>
      </c>
      <c r="BS408" s="20">
        <v>128</v>
      </c>
      <c r="BT408" s="20">
        <v>0.52700000000000002</v>
      </c>
      <c r="BU408" s="20">
        <v>2</v>
      </c>
      <c r="BV408" s="66">
        <v>69</v>
      </c>
      <c r="BW408" s="66">
        <v>107</v>
      </c>
      <c r="BX408" s="66">
        <v>98</v>
      </c>
      <c r="BY408" s="66">
        <v>49</v>
      </c>
      <c r="BZ408" s="66">
        <v>55</v>
      </c>
      <c r="CA408" s="66">
        <v>70.2</v>
      </c>
      <c r="CB408" s="66">
        <v>122</v>
      </c>
      <c r="CC408" s="66">
        <v>189</v>
      </c>
      <c r="CD408" s="20">
        <v>0.61538461538461497</v>
      </c>
      <c r="CE408" s="20">
        <v>8.85</v>
      </c>
      <c r="CF408" s="20">
        <v>101.8</v>
      </c>
      <c r="CG408" s="20">
        <v>92.9</v>
      </c>
      <c r="CH408" s="20">
        <v>68.599999999999994</v>
      </c>
      <c r="CI408" s="20">
        <v>-6.0000000000000001E-3</v>
      </c>
      <c r="CJ408" s="20">
        <v>1.26</v>
      </c>
      <c r="CK408" s="20">
        <v>105.1</v>
      </c>
      <c r="CL408" s="20">
        <v>103.8</v>
      </c>
      <c r="CM408" s="20">
        <v>-3.11</v>
      </c>
      <c r="CN408" s="20">
        <v>99.7</v>
      </c>
      <c r="CO408" s="20">
        <v>91.8</v>
      </c>
      <c r="CP408" s="63">
        <v>0.72060000000000002</v>
      </c>
      <c r="CQ408" s="20">
        <v>-1.3</v>
      </c>
      <c r="CR408" s="20">
        <v>-0.1</v>
      </c>
      <c r="CS408" s="20">
        <v>1275</v>
      </c>
      <c r="CT408" s="20">
        <v>7.09</v>
      </c>
      <c r="CU408" s="20">
        <v>1.79</v>
      </c>
      <c r="CV408" s="20">
        <v>882</v>
      </c>
      <c r="CW408" s="20">
        <v>813</v>
      </c>
      <c r="CX408" s="20">
        <v>772</v>
      </c>
      <c r="CY408" s="20">
        <v>0.39800000000000002</v>
      </c>
      <c r="CZ408" s="20">
        <v>78</v>
      </c>
      <c r="DA408" s="20">
        <v>270</v>
      </c>
      <c r="DB408" s="20">
        <v>0.28899999999999998</v>
      </c>
      <c r="DC408" s="20">
        <v>190</v>
      </c>
      <c r="DD408" s="20">
        <v>289</v>
      </c>
      <c r="DE408" s="20">
        <v>0.65700000000000003</v>
      </c>
      <c r="DF408" s="20">
        <v>158</v>
      </c>
      <c r="DG408" s="20">
        <v>12.153846153846153</v>
      </c>
      <c r="DH408" s="20">
        <v>489</v>
      </c>
      <c r="DI408" s="20">
        <v>37.615384615384613</v>
      </c>
      <c r="DJ408" s="20">
        <v>158</v>
      </c>
      <c r="DK408" s="20">
        <v>96</v>
      </c>
      <c r="DL408" s="20">
        <v>76</v>
      </c>
      <c r="DM408" s="20">
        <v>141</v>
      </c>
      <c r="DN408" s="20">
        <v>208</v>
      </c>
      <c r="DO408" s="20">
        <v>67.8</v>
      </c>
      <c r="DP408" s="20">
        <v>62.537999999999997</v>
      </c>
      <c r="DQ408" s="20">
        <v>5.3079999999999998</v>
      </c>
      <c r="DR408" s="20">
        <v>1.121</v>
      </c>
      <c r="DS408" s="20">
        <v>10.846</v>
      </c>
      <c r="DT408" s="20">
        <v>0.68100000000000005</v>
      </c>
      <c r="DU408" s="20">
        <v>20.8</v>
      </c>
      <c r="DV408" s="20">
        <v>22.2</v>
      </c>
      <c r="DW408" s="20">
        <v>5.8</v>
      </c>
      <c r="DX408" s="20">
        <v>7.384615384615385</v>
      </c>
      <c r="DY408" s="20">
        <v>16</v>
      </c>
      <c r="DZ408" s="20">
        <v>100</v>
      </c>
      <c r="EA408" s="20">
        <v>0.54500000000000004</v>
      </c>
      <c r="EB408" s="20">
        <v>2</v>
      </c>
      <c r="EC408" s="66">
        <v>91</v>
      </c>
      <c r="ED408" s="66">
        <v>109</v>
      </c>
      <c r="EE408" s="66">
        <v>93</v>
      </c>
      <c r="EF408" s="66">
        <v>79</v>
      </c>
      <c r="EG408" s="66">
        <v>86</v>
      </c>
      <c r="EH408" s="66">
        <v>76.7</v>
      </c>
      <c r="EI408" s="66">
        <v>100</v>
      </c>
      <c r="EJ408" s="66">
        <v>137</v>
      </c>
      <c r="EK408" s="20">
        <v>10702.080000000002</v>
      </c>
      <c r="EL408" s="20">
        <v>10393.779999999999</v>
      </c>
      <c r="EM408" s="20">
        <v>73.846153846153854</v>
      </c>
      <c r="EN408" s="20">
        <v>90.641571428571439</v>
      </c>
      <c r="EO408" s="20">
        <v>10.3149</v>
      </c>
      <c r="EP408" s="20">
        <v>155.16800000000001</v>
      </c>
      <c r="EQ408" s="21">
        <v>86</v>
      </c>
      <c r="ER408" s="21">
        <v>77</v>
      </c>
      <c r="ES408" s="61" t="s">
        <v>68</v>
      </c>
      <c r="ET408" s="61">
        <v>163</v>
      </c>
      <c r="EU408" s="61">
        <v>9</v>
      </c>
    </row>
    <row r="409" spans="1:151" x14ac:dyDescent="0.45">
      <c r="A409" s="64">
        <v>44932</v>
      </c>
      <c r="B409" s="21" t="s">
        <v>204</v>
      </c>
      <c r="C409" s="21">
        <v>98</v>
      </c>
      <c r="D409" s="21" t="s">
        <v>160</v>
      </c>
      <c r="E409" s="21">
        <v>70</v>
      </c>
      <c r="F409" s="50" t="s">
        <v>558</v>
      </c>
      <c r="G409" t="s">
        <v>204</v>
      </c>
      <c r="H409" t="s">
        <v>160</v>
      </c>
      <c r="I409" t="s">
        <v>204</v>
      </c>
      <c r="J409" t="s">
        <v>160</v>
      </c>
      <c r="K409" t="s">
        <v>204</v>
      </c>
      <c r="L409" t="s">
        <v>160</v>
      </c>
      <c r="M409" t="s">
        <v>204</v>
      </c>
      <c r="N409" t="s">
        <v>160</v>
      </c>
      <c r="O409" t="s">
        <v>204</v>
      </c>
      <c r="P409" t="s">
        <v>160</v>
      </c>
      <c r="Q409" t="s">
        <v>204</v>
      </c>
      <c r="R409" t="s">
        <v>160</v>
      </c>
      <c r="S409" t="s">
        <v>15</v>
      </c>
      <c r="T409" t="s">
        <v>15</v>
      </c>
      <c r="U409">
        <v>14</v>
      </c>
      <c r="V409">
        <v>13</v>
      </c>
      <c r="W409" s="20">
        <v>0.5</v>
      </c>
      <c r="X409" s="20">
        <v>-1.85</v>
      </c>
      <c r="Y409" s="20">
        <v>106.7</v>
      </c>
      <c r="Z409" s="20">
        <v>108.6</v>
      </c>
      <c r="AA409" s="20">
        <v>68.400000000000006</v>
      </c>
      <c r="AB409" s="20">
        <v>8.9999999999999993E-3</v>
      </c>
      <c r="AC409" s="20">
        <v>-1.57</v>
      </c>
      <c r="AD409" s="20">
        <v>102.3</v>
      </c>
      <c r="AE409" s="20">
        <v>103.8</v>
      </c>
      <c r="AF409" s="20">
        <v>-7.87</v>
      </c>
      <c r="AG409" s="20">
        <v>106.9</v>
      </c>
      <c r="AH409" s="20">
        <v>107.8</v>
      </c>
      <c r="AI409" s="20">
        <v>0.47839999999999999</v>
      </c>
      <c r="AJ409" s="20">
        <v>-3.4</v>
      </c>
      <c r="AK409" s="20">
        <v>-0.24285714285714285</v>
      </c>
      <c r="AL409" s="20">
        <v>1179</v>
      </c>
      <c r="AM409" s="20">
        <v>0.56999999999999995</v>
      </c>
      <c r="AN409" s="20">
        <v>0.5</v>
      </c>
      <c r="AO409" s="20">
        <v>1018</v>
      </c>
      <c r="AP409" s="20">
        <v>1017</v>
      </c>
      <c r="AQ409" s="20">
        <v>813</v>
      </c>
      <c r="AR409" s="20">
        <v>0.42699999999999999</v>
      </c>
      <c r="AS409" s="20">
        <v>118</v>
      </c>
      <c r="AT409" s="20">
        <v>333</v>
      </c>
      <c r="AU409" s="20">
        <v>0.35399999999999998</v>
      </c>
      <c r="AV409" s="20">
        <v>206</v>
      </c>
      <c r="AW409" s="20">
        <v>293</v>
      </c>
      <c r="AX409" s="20">
        <v>0.70299999999999996</v>
      </c>
      <c r="AY409" s="20">
        <v>168</v>
      </c>
      <c r="AZ409" s="20">
        <v>12</v>
      </c>
      <c r="BA409" s="20">
        <v>509</v>
      </c>
      <c r="BB409" s="20">
        <v>36.357142857142854</v>
      </c>
      <c r="BC409" s="20">
        <v>184</v>
      </c>
      <c r="BD409" s="20">
        <v>87</v>
      </c>
      <c r="BE409" s="20">
        <v>54</v>
      </c>
      <c r="BF409" s="20">
        <v>191</v>
      </c>
      <c r="BG409" s="20">
        <v>213</v>
      </c>
      <c r="BH409" s="20">
        <v>72.7</v>
      </c>
      <c r="BI409" s="20">
        <v>72.643000000000001</v>
      </c>
      <c r="BJ409" s="20">
        <v>7.0999999999999994E-2</v>
      </c>
      <c r="BK409" s="20">
        <v>0.96299999999999997</v>
      </c>
      <c r="BL409" s="20">
        <v>13.643000000000001</v>
      </c>
      <c r="BM409" s="20">
        <v>0.45500000000000002</v>
      </c>
      <c r="BN409" s="20">
        <v>23.8</v>
      </c>
      <c r="BO409" s="20">
        <v>20.9</v>
      </c>
      <c r="BP409" s="20">
        <v>3.9</v>
      </c>
      <c r="BQ409" s="20">
        <v>6.2142857142857144</v>
      </c>
      <c r="BR409" s="20">
        <v>15.2</v>
      </c>
      <c r="BS409" s="20">
        <v>228</v>
      </c>
      <c r="BT409" s="20">
        <v>0.46800000000000003</v>
      </c>
      <c r="BU409" s="20">
        <v>1</v>
      </c>
      <c r="BV409" s="66">
        <v>204</v>
      </c>
      <c r="BW409" s="66">
        <v>216</v>
      </c>
      <c r="BX409" s="66">
        <v>185</v>
      </c>
      <c r="BY409" s="66">
        <v>163</v>
      </c>
      <c r="BZ409" s="66">
        <v>186</v>
      </c>
      <c r="CA409" s="66">
        <v>158.80000000000001</v>
      </c>
      <c r="CB409" s="66">
        <v>228</v>
      </c>
      <c r="CC409" s="66">
        <v>278</v>
      </c>
      <c r="CD409" s="20">
        <v>0.230769230769231</v>
      </c>
      <c r="CE409" s="20">
        <v>-5.75</v>
      </c>
      <c r="CF409" s="20">
        <v>100.8</v>
      </c>
      <c r="CG409" s="20">
        <v>106.5</v>
      </c>
      <c r="CH409" s="20">
        <v>69</v>
      </c>
      <c r="CI409" s="20">
        <v>-2.9000000000000001E-2</v>
      </c>
      <c r="CJ409" s="20">
        <v>4.4000000000000004</v>
      </c>
      <c r="CK409" s="20">
        <v>107.2</v>
      </c>
      <c r="CL409" s="20">
        <v>102.8</v>
      </c>
      <c r="CM409" s="20">
        <v>1.1200000000000001</v>
      </c>
      <c r="CN409" s="20">
        <v>99.6</v>
      </c>
      <c r="CO409" s="20">
        <v>106.9</v>
      </c>
      <c r="CP409" s="63">
        <v>0.30859999999999999</v>
      </c>
      <c r="CQ409" s="20">
        <v>-5.8</v>
      </c>
      <c r="CR409" s="20">
        <v>-0.44615384615384612</v>
      </c>
      <c r="CS409" s="20">
        <v>1057</v>
      </c>
      <c r="CT409" s="20">
        <v>-3.77</v>
      </c>
      <c r="CU409" s="20">
        <v>6.31</v>
      </c>
      <c r="CV409" s="20">
        <v>859</v>
      </c>
      <c r="CW409" s="20">
        <v>990</v>
      </c>
      <c r="CX409" s="20">
        <v>685</v>
      </c>
      <c r="CY409" s="20">
        <v>0.43099999999999999</v>
      </c>
      <c r="CZ409" s="20">
        <v>85</v>
      </c>
      <c r="DA409" s="20">
        <v>250</v>
      </c>
      <c r="DB409" s="20">
        <v>0.34</v>
      </c>
      <c r="DC409" s="20">
        <v>184</v>
      </c>
      <c r="DD409" s="20">
        <v>251</v>
      </c>
      <c r="DE409" s="20">
        <v>0.73299999999999998</v>
      </c>
      <c r="DF409" s="20">
        <v>96</v>
      </c>
      <c r="DG409" s="20">
        <v>7.384615384615385</v>
      </c>
      <c r="DH409" s="20">
        <v>401</v>
      </c>
      <c r="DI409" s="20">
        <v>30.846153846153847</v>
      </c>
      <c r="DJ409" s="20">
        <v>174</v>
      </c>
      <c r="DK409" s="20">
        <v>63</v>
      </c>
      <c r="DL409" s="20">
        <v>45</v>
      </c>
      <c r="DM409" s="20">
        <v>182</v>
      </c>
      <c r="DN409" s="20">
        <v>211</v>
      </c>
      <c r="DO409" s="20">
        <v>66.099999999999994</v>
      </c>
      <c r="DP409" s="20">
        <v>76.153999999999996</v>
      </c>
      <c r="DQ409" s="20">
        <v>-10.077</v>
      </c>
      <c r="DR409" s="20">
        <v>0.95599999999999996</v>
      </c>
      <c r="DS409" s="20">
        <v>14</v>
      </c>
      <c r="DT409" s="20">
        <v>0.34599999999999997</v>
      </c>
      <c r="DU409" s="20">
        <v>19.2</v>
      </c>
      <c r="DV409" s="20">
        <v>19.3</v>
      </c>
      <c r="DW409" s="20">
        <v>3.5</v>
      </c>
      <c r="DX409" s="20">
        <v>4.8461538461538458</v>
      </c>
      <c r="DY409" s="20">
        <v>16.2</v>
      </c>
      <c r="DZ409" s="20">
        <v>212</v>
      </c>
      <c r="EA409" s="20">
        <v>0.47599999999999998</v>
      </c>
      <c r="EB409" s="20">
        <v>-1</v>
      </c>
      <c r="EC409" s="66">
        <v>281</v>
      </c>
      <c r="ED409" s="66">
        <v>247</v>
      </c>
      <c r="EE409" s="66">
        <v>283</v>
      </c>
      <c r="EF409" s="66">
        <v>258</v>
      </c>
      <c r="EG409" s="66">
        <v>243</v>
      </c>
      <c r="EH409" s="66">
        <v>210</v>
      </c>
      <c r="EI409" s="66">
        <v>213</v>
      </c>
      <c r="EJ409" s="66">
        <v>287</v>
      </c>
      <c r="EK409" s="20">
        <v>11363.550000000001</v>
      </c>
      <c r="EL409" s="20">
        <v>10946.88</v>
      </c>
      <c r="EM409" s="20">
        <v>66.116076923076918</v>
      </c>
      <c r="EN409" s="20">
        <v>87</v>
      </c>
      <c r="EO409" s="20">
        <v>11.141599999999999</v>
      </c>
      <c r="EP409" s="20">
        <v>148.333</v>
      </c>
      <c r="EQ409" s="21">
        <v>68</v>
      </c>
      <c r="ER409" s="21">
        <v>65</v>
      </c>
      <c r="ES409" s="61" t="s">
        <v>204</v>
      </c>
      <c r="ET409" s="61">
        <v>133</v>
      </c>
      <c r="EU409" s="61">
        <v>3</v>
      </c>
    </row>
    <row r="410" spans="1:151" x14ac:dyDescent="0.45">
      <c r="A410" s="64">
        <v>44932</v>
      </c>
      <c r="B410" s="21" t="s">
        <v>234</v>
      </c>
      <c r="C410" s="21">
        <v>269</v>
      </c>
      <c r="D410" s="21" t="s">
        <v>60</v>
      </c>
      <c r="E410" s="21">
        <v>177</v>
      </c>
      <c r="F410" s="50" t="s">
        <v>558</v>
      </c>
      <c r="G410" t="s">
        <v>234</v>
      </c>
      <c r="H410" t="s">
        <v>60</v>
      </c>
      <c r="I410" t="s">
        <v>234</v>
      </c>
      <c r="J410" t="s">
        <v>60</v>
      </c>
      <c r="K410" t="s">
        <v>234</v>
      </c>
      <c r="L410" t="s">
        <v>418</v>
      </c>
      <c r="M410" t="s">
        <v>598</v>
      </c>
      <c r="N410" t="s">
        <v>582</v>
      </c>
      <c r="O410" t="s">
        <v>234</v>
      </c>
      <c r="P410" t="s">
        <v>1343</v>
      </c>
      <c r="Q410" t="s">
        <v>234</v>
      </c>
      <c r="R410" t="s">
        <v>418</v>
      </c>
      <c r="S410" t="s">
        <v>17</v>
      </c>
      <c r="T410" t="s">
        <v>17</v>
      </c>
      <c r="U410">
        <v>13</v>
      </c>
      <c r="V410">
        <v>13</v>
      </c>
      <c r="W410" s="20">
        <v>0.92307692307692302</v>
      </c>
      <c r="X410" s="20">
        <v>12.22</v>
      </c>
      <c r="Y410" s="20">
        <v>112.2</v>
      </c>
      <c r="Z410" s="20">
        <v>100</v>
      </c>
      <c r="AA410" s="20">
        <v>65.900000000000006</v>
      </c>
      <c r="AB410" s="20">
        <v>5.8999999999999997E-2</v>
      </c>
      <c r="AC410" s="20">
        <v>-5.96</v>
      </c>
      <c r="AD410" s="20">
        <v>101.4</v>
      </c>
      <c r="AE410" s="20">
        <v>107.4</v>
      </c>
      <c r="AF410" s="20">
        <v>-5.96</v>
      </c>
      <c r="AG410" s="20">
        <v>112.7</v>
      </c>
      <c r="AH410" s="20">
        <v>100.7</v>
      </c>
      <c r="AI410" s="20">
        <v>0.78580000000000005</v>
      </c>
      <c r="AJ410" s="20">
        <v>1.3</v>
      </c>
      <c r="AK410" s="20">
        <v>0.1</v>
      </c>
      <c r="AL410" s="20">
        <v>1379</v>
      </c>
      <c r="AM410" s="20">
        <v>10.09</v>
      </c>
      <c r="AN410" s="20">
        <v>-2.2999999999999998</v>
      </c>
      <c r="AO410" s="20">
        <v>981</v>
      </c>
      <c r="AP410" s="20">
        <v>820</v>
      </c>
      <c r="AQ410" s="20">
        <v>763</v>
      </c>
      <c r="AR410" s="20">
        <v>0.45</v>
      </c>
      <c r="AS410" s="20">
        <v>115</v>
      </c>
      <c r="AT410" s="20">
        <v>330</v>
      </c>
      <c r="AU410" s="20">
        <v>0.34799999999999998</v>
      </c>
      <c r="AV410" s="20">
        <v>180</v>
      </c>
      <c r="AW410" s="20">
        <v>245</v>
      </c>
      <c r="AX410" s="20">
        <v>0.73499999999999999</v>
      </c>
      <c r="AY410" s="20">
        <v>152</v>
      </c>
      <c r="AZ410" s="20">
        <v>11.692307692307692</v>
      </c>
      <c r="BA410" s="20">
        <v>482</v>
      </c>
      <c r="BB410" s="20">
        <v>37.07692307692308</v>
      </c>
      <c r="BC410" s="20">
        <v>200</v>
      </c>
      <c r="BD410" s="20">
        <v>68</v>
      </c>
      <c r="BE410" s="20">
        <v>43</v>
      </c>
      <c r="BF410" s="20">
        <v>125</v>
      </c>
      <c r="BG410" s="20">
        <v>205</v>
      </c>
      <c r="BH410" s="20">
        <v>75.5</v>
      </c>
      <c r="BI410" s="20">
        <v>63.076999999999998</v>
      </c>
      <c r="BJ410" s="20">
        <v>12.385</v>
      </c>
      <c r="BK410" s="20">
        <v>1.6</v>
      </c>
      <c r="BL410" s="20">
        <v>9.6150000000000002</v>
      </c>
      <c r="BM410" s="20">
        <v>0.54400000000000004</v>
      </c>
      <c r="BN410" s="20">
        <v>25.4</v>
      </c>
      <c r="BO410" s="20">
        <v>18.8</v>
      </c>
      <c r="BP410" s="20">
        <v>3.3</v>
      </c>
      <c r="BQ410" s="20">
        <v>5.2307692307692308</v>
      </c>
      <c r="BR410" s="20">
        <v>15.8</v>
      </c>
      <c r="BS410" s="20">
        <v>31</v>
      </c>
      <c r="BT410" s="20">
        <v>0.60599999999999998</v>
      </c>
      <c r="BU410" s="20">
        <v>0</v>
      </c>
      <c r="BV410" s="66">
        <v>46</v>
      </c>
      <c r="BW410" s="66">
        <v>70</v>
      </c>
      <c r="BX410" s="66">
        <v>22</v>
      </c>
      <c r="BY410" s="66">
        <v>81</v>
      </c>
      <c r="BZ410" s="66">
        <v>61</v>
      </c>
      <c r="CA410" s="66">
        <v>44.5</v>
      </c>
      <c r="CB410" s="66">
        <v>31</v>
      </c>
      <c r="CC410" s="66">
        <v>142</v>
      </c>
      <c r="CD410" s="20">
        <v>0.84615384615384603</v>
      </c>
      <c r="CE410" s="20">
        <v>18</v>
      </c>
      <c r="CF410" s="20">
        <v>110.7</v>
      </c>
      <c r="CG410" s="20">
        <v>92.7</v>
      </c>
      <c r="CH410" s="20">
        <v>69.400000000000006</v>
      </c>
      <c r="CI410" s="20">
        <v>-5.2999999999999999E-2</v>
      </c>
      <c r="CJ410" s="20">
        <v>-0.34</v>
      </c>
      <c r="CK410" s="20">
        <v>103.5</v>
      </c>
      <c r="CL410" s="20">
        <v>103.8</v>
      </c>
      <c r="CM410" s="20">
        <v>-0.34</v>
      </c>
      <c r="CN410" s="20">
        <v>110.2</v>
      </c>
      <c r="CO410" s="20">
        <v>93</v>
      </c>
      <c r="CP410" s="63">
        <v>0.87519999999999998</v>
      </c>
      <c r="CQ410" s="20">
        <v>0.8</v>
      </c>
      <c r="CR410" s="20">
        <v>6.1538461538461542E-2</v>
      </c>
      <c r="CS410" s="20">
        <v>1388</v>
      </c>
      <c r="CT410" s="20">
        <v>14.39</v>
      </c>
      <c r="CU410" s="20">
        <v>0.85</v>
      </c>
      <c r="CV410" s="20">
        <v>991</v>
      </c>
      <c r="CW410" s="20">
        <v>815</v>
      </c>
      <c r="CX410" s="20">
        <v>753</v>
      </c>
      <c r="CY410" s="20">
        <v>0.44900000000000001</v>
      </c>
      <c r="CZ410" s="20">
        <v>103</v>
      </c>
      <c r="DA410" s="20">
        <v>324</v>
      </c>
      <c r="DB410" s="20">
        <v>0.318</v>
      </c>
      <c r="DC410" s="20">
        <v>212</v>
      </c>
      <c r="DD410" s="20">
        <v>291</v>
      </c>
      <c r="DE410" s="20">
        <v>0.72899999999999998</v>
      </c>
      <c r="DF410" s="20">
        <v>154</v>
      </c>
      <c r="DG410" s="20">
        <v>11.846153846153847</v>
      </c>
      <c r="DH410" s="20">
        <v>525</v>
      </c>
      <c r="DI410" s="20">
        <v>40.384615384615387</v>
      </c>
      <c r="DJ410" s="20">
        <v>204</v>
      </c>
      <c r="DK410" s="20">
        <v>113</v>
      </c>
      <c r="DL410" s="20">
        <v>50</v>
      </c>
      <c r="DM410" s="20">
        <v>167</v>
      </c>
      <c r="DN410" s="20">
        <v>207</v>
      </c>
      <c r="DO410" s="20">
        <v>76.2</v>
      </c>
      <c r="DP410" s="20">
        <v>62.692</v>
      </c>
      <c r="DQ410" s="20">
        <v>13.538</v>
      </c>
      <c r="DR410" s="20">
        <v>1.222</v>
      </c>
      <c r="DS410" s="20">
        <v>12.846</v>
      </c>
      <c r="DT410" s="20">
        <v>0.67700000000000005</v>
      </c>
      <c r="DU410" s="20">
        <v>24.9</v>
      </c>
      <c r="DV410" s="20">
        <v>22.4</v>
      </c>
      <c r="DW410" s="20">
        <v>3.8</v>
      </c>
      <c r="DX410" s="20">
        <v>8.6923076923076916</v>
      </c>
      <c r="DY410" s="20">
        <v>15.9</v>
      </c>
      <c r="DZ410" s="20">
        <v>36</v>
      </c>
      <c r="EA410" s="20">
        <v>0.6</v>
      </c>
      <c r="EB410" s="20">
        <v>0</v>
      </c>
      <c r="EC410" s="66">
        <v>32</v>
      </c>
      <c r="ED410" s="66">
        <v>33</v>
      </c>
      <c r="EE410" s="66">
        <v>41</v>
      </c>
      <c r="EF410" s="66">
        <v>30</v>
      </c>
      <c r="EG410" s="66">
        <v>28</v>
      </c>
      <c r="EH410" s="66">
        <v>26.3</v>
      </c>
      <c r="EI410" s="66">
        <v>36</v>
      </c>
      <c r="EJ410" s="66">
        <v>31</v>
      </c>
      <c r="EK410" s="20">
        <v>10400.94</v>
      </c>
      <c r="EL410" s="20">
        <v>11070</v>
      </c>
      <c r="EM410" s="20">
        <v>83.576538461538462</v>
      </c>
      <c r="EN410" s="20">
        <v>67.194461538461539</v>
      </c>
      <c r="EO410" s="20">
        <v>11.5182</v>
      </c>
      <c r="EP410" s="20">
        <v>152.14500000000001</v>
      </c>
      <c r="EQ410" s="21">
        <v>68</v>
      </c>
      <c r="ER410" s="21">
        <v>62</v>
      </c>
      <c r="ES410" s="61" t="s">
        <v>234</v>
      </c>
      <c r="ET410" s="61">
        <v>130</v>
      </c>
      <c r="EU410" s="61">
        <v>6</v>
      </c>
    </row>
    <row r="411" spans="1:151" x14ac:dyDescent="0.45">
      <c r="A411" s="64">
        <v>44932</v>
      </c>
      <c r="B411" s="21" t="s">
        <v>225</v>
      </c>
      <c r="C411" s="21">
        <v>92</v>
      </c>
      <c r="D411" s="21" t="s">
        <v>295</v>
      </c>
      <c r="E411" s="21">
        <v>137</v>
      </c>
      <c r="F411" s="50" t="s">
        <v>558</v>
      </c>
      <c r="G411" t="s">
        <v>225</v>
      </c>
      <c r="H411" t="s">
        <v>295</v>
      </c>
      <c r="I411" t="s">
        <v>225</v>
      </c>
      <c r="J411" t="s">
        <v>295</v>
      </c>
      <c r="K411" t="s">
        <v>225</v>
      </c>
      <c r="L411" t="s">
        <v>295</v>
      </c>
      <c r="M411" t="s">
        <v>225</v>
      </c>
      <c r="N411" t="s">
        <v>295</v>
      </c>
      <c r="O411" t="s">
        <v>225</v>
      </c>
      <c r="P411" t="s">
        <v>295</v>
      </c>
      <c r="Q411" t="s">
        <v>225</v>
      </c>
      <c r="R411" t="s">
        <v>295</v>
      </c>
      <c r="S411" t="s">
        <v>82</v>
      </c>
      <c r="T411" t="s">
        <v>82</v>
      </c>
      <c r="U411">
        <v>14</v>
      </c>
      <c r="V411">
        <v>14</v>
      </c>
      <c r="W411" s="20">
        <v>0.5</v>
      </c>
      <c r="X411" s="20">
        <v>-2.14</v>
      </c>
      <c r="Y411" s="20">
        <v>99.7</v>
      </c>
      <c r="Z411" s="20">
        <v>101.9</v>
      </c>
      <c r="AA411" s="20">
        <v>71.7</v>
      </c>
      <c r="AB411" s="20">
        <v>-5.5E-2</v>
      </c>
      <c r="AC411" s="20">
        <v>-4.82</v>
      </c>
      <c r="AD411" s="20">
        <v>102.7</v>
      </c>
      <c r="AE411" s="20">
        <v>107.6</v>
      </c>
      <c r="AF411" s="20">
        <v>-5.51</v>
      </c>
      <c r="AG411" s="20">
        <v>99.4</v>
      </c>
      <c r="AH411" s="20">
        <v>101.9</v>
      </c>
      <c r="AI411" s="20">
        <v>0.42859999999999998</v>
      </c>
      <c r="AJ411" s="20">
        <v>-4.5</v>
      </c>
      <c r="AK411" s="20">
        <v>-0.32142857142857145</v>
      </c>
      <c r="AL411" s="20">
        <v>1129</v>
      </c>
      <c r="AM411" s="20">
        <v>-0.21</v>
      </c>
      <c r="AN411" s="20">
        <v>-2.5</v>
      </c>
      <c r="AO411" s="20">
        <v>1067</v>
      </c>
      <c r="AP411" s="20">
        <v>1035</v>
      </c>
      <c r="AQ411" s="20">
        <v>870</v>
      </c>
      <c r="AR411" s="20">
        <v>0.41399999999999998</v>
      </c>
      <c r="AS411" s="20">
        <v>116</v>
      </c>
      <c r="AT411" s="20">
        <v>357</v>
      </c>
      <c r="AU411" s="20">
        <v>0.32500000000000001</v>
      </c>
      <c r="AV411" s="20">
        <v>231</v>
      </c>
      <c r="AW411" s="20">
        <v>350</v>
      </c>
      <c r="AX411" s="20">
        <v>0.66</v>
      </c>
      <c r="AY411" s="20">
        <v>198</v>
      </c>
      <c r="AZ411" s="20">
        <v>14.142857142857142</v>
      </c>
      <c r="BA411" s="20">
        <v>549</v>
      </c>
      <c r="BB411" s="20">
        <v>39.214285714285715</v>
      </c>
      <c r="BC411" s="20">
        <v>195</v>
      </c>
      <c r="BD411" s="20">
        <v>124</v>
      </c>
      <c r="BE411" s="20">
        <v>68</v>
      </c>
      <c r="BF411" s="20">
        <v>206</v>
      </c>
      <c r="BG411" s="20">
        <v>287</v>
      </c>
      <c r="BH411" s="20">
        <v>76.2</v>
      </c>
      <c r="BI411" s="20">
        <v>73.929000000000002</v>
      </c>
      <c r="BJ411" s="20">
        <v>2.286</v>
      </c>
      <c r="BK411" s="20">
        <v>0.94699999999999995</v>
      </c>
      <c r="BL411" s="20">
        <v>14.714</v>
      </c>
      <c r="BM411" s="20">
        <v>0.60199999999999998</v>
      </c>
      <c r="BN411" s="20">
        <v>25.5</v>
      </c>
      <c r="BO411" s="20">
        <v>25</v>
      </c>
      <c r="BP411" s="20">
        <v>4.9000000000000004</v>
      </c>
      <c r="BQ411" s="20">
        <v>8.8571428571428577</v>
      </c>
      <c r="BR411" s="20">
        <v>20.5</v>
      </c>
      <c r="BS411" s="20">
        <v>218</v>
      </c>
      <c r="BT411" s="20">
        <v>0.47399999999999998</v>
      </c>
      <c r="BU411" s="20">
        <v>-3</v>
      </c>
      <c r="BV411" s="66">
        <v>185</v>
      </c>
      <c r="BW411" s="66">
        <v>130</v>
      </c>
      <c r="BX411" s="66">
        <v>235</v>
      </c>
      <c r="BY411" s="66">
        <v>192</v>
      </c>
      <c r="BZ411" s="66">
        <v>189</v>
      </c>
      <c r="CA411" s="66">
        <v>161</v>
      </c>
      <c r="CB411" s="66">
        <v>219</v>
      </c>
      <c r="CC411" s="66">
        <v>169</v>
      </c>
      <c r="CD411" s="20">
        <v>0.64285714285714302</v>
      </c>
      <c r="CE411" s="20">
        <v>-4.2300000000000004</v>
      </c>
      <c r="CF411" s="20">
        <v>104.8</v>
      </c>
      <c r="CG411" s="20">
        <v>109</v>
      </c>
      <c r="CH411" s="20">
        <v>68.400000000000006</v>
      </c>
      <c r="CI411" s="20">
        <v>0.106</v>
      </c>
      <c r="CJ411" s="20">
        <v>-6.23</v>
      </c>
      <c r="CK411" s="20">
        <v>100.6</v>
      </c>
      <c r="CL411" s="20">
        <v>106.8</v>
      </c>
      <c r="CM411" s="20">
        <v>-7.25</v>
      </c>
      <c r="CN411" s="20">
        <v>105.8</v>
      </c>
      <c r="CO411" s="20">
        <v>110</v>
      </c>
      <c r="CP411" s="63">
        <v>0.3916</v>
      </c>
      <c r="CQ411" s="20">
        <v>-2.6</v>
      </c>
      <c r="CR411" s="20">
        <v>-0.18571428571428572</v>
      </c>
      <c r="CS411" s="20">
        <v>1136</v>
      </c>
      <c r="CT411" s="20">
        <v>-2.98</v>
      </c>
      <c r="CU411" s="20">
        <v>-2.83</v>
      </c>
      <c r="CV411" s="20">
        <v>1074</v>
      </c>
      <c r="CW411" s="20">
        <v>1010</v>
      </c>
      <c r="CX411" s="20">
        <v>878</v>
      </c>
      <c r="CY411" s="20">
        <v>0.44500000000000001</v>
      </c>
      <c r="CZ411" s="20">
        <v>129</v>
      </c>
      <c r="DA411" s="20">
        <v>366</v>
      </c>
      <c r="DB411" s="20">
        <v>0.35199999999999998</v>
      </c>
      <c r="DC411" s="20">
        <v>163</v>
      </c>
      <c r="DD411" s="20">
        <v>225</v>
      </c>
      <c r="DE411" s="20">
        <v>0.72399999999999998</v>
      </c>
      <c r="DF411" s="20">
        <v>139</v>
      </c>
      <c r="DG411" s="20">
        <v>9.9285714285714288</v>
      </c>
      <c r="DH411" s="20">
        <v>488</v>
      </c>
      <c r="DI411" s="20">
        <v>34.857142857142854</v>
      </c>
      <c r="DJ411" s="20">
        <v>220</v>
      </c>
      <c r="DK411" s="20">
        <v>101</v>
      </c>
      <c r="DL411" s="20">
        <v>48</v>
      </c>
      <c r="DM411" s="20">
        <v>134</v>
      </c>
      <c r="DN411" s="20">
        <v>233</v>
      </c>
      <c r="DO411" s="20">
        <v>76.7</v>
      </c>
      <c r="DP411" s="20">
        <v>72.143000000000001</v>
      </c>
      <c r="DQ411" s="20">
        <v>4.5709999999999997</v>
      </c>
      <c r="DR411" s="20">
        <v>1.6419999999999999</v>
      </c>
      <c r="DS411" s="20">
        <v>9.5709999999999997</v>
      </c>
      <c r="DT411" s="20">
        <v>0.754</v>
      </c>
      <c r="DU411" s="20">
        <v>26.1</v>
      </c>
      <c r="DV411" s="20">
        <v>16.100000000000001</v>
      </c>
      <c r="DW411" s="20">
        <v>3.4</v>
      </c>
      <c r="DX411" s="20">
        <v>7.2142857142857144</v>
      </c>
      <c r="DY411" s="20">
        <v>16.600000000000001</v>
      </c>
      <c r="DZ411" s="20">
        <v>222</v>
      </c>
      <c r="EA411" s="20">
        <v>0.47199999999999998</v>
      </c>
      <c r="EB411" s="20">
        <v>2</v>
      </c>
      <c r="EC411" s="66">
        <v>222</v>
      </c>
      <c r="ED411" s="66">
        <v>171</v>
      </c>
      <c r="EE411" s="66">
        <v>159</v>
      </c>
      <c r="EF411" s="66">
        <v>187</v>
      </c>
      <c r="EG411" s="66">
        <v>228</v>
      </c>
      <c r="EH411" s="66">
        <v>155.5</v>
      </c>
      <c r="EI411" s="66">
        <v>223</v>
      </c>
      <c r="EJ411" s="66">
        <v>236</v>
      </c>
      <c r="EK411" s="20">
        <v>10867.300000000001</v>
      </c>
      <c r="EL411" s="20">
        <v>10679.12</v>
      </c>
      <c r="EM411" s="20">
        <v>106.15100000000001</v>
      </c>
      <c r="EN411" s="20">
        <v>84.771714285714282</v>
      </c>
      <c r="EO411" s="20">
        <v>14.841999999999999</v>
      </c>
      <c r="EP411" s="20">
        <v>153.78</v>
      </c>
      <c r="EQ411" s="21">
        <v>76</v>
      </c>
      <c r="ER411" s="21">
        <v>81</v>
      </c>
      <c r="ES411" s="61" t="s">
        <v>295</v>
      </c>
      <c r="ET411" s="61">
        <v>157</v>
      </c>
      <c r="EU411" s="61">
        <v>-5</v>
      </c>
    </row>
    <row r="412" spans="1:151" x14ac:dyDescent="0.45">
      <c r="A412" s="64">
        <v>44932</v>
      </c>
      <c r="B412" s="21" t="s">
        <v>70</v>
      </c>
      <c r="C412" s="21">
        <v>339</v>
      </c>
      <c r="D412" s="21" t="s">
        <v>91</v>
      </c>
      <c r="E412" s="21">
        <v>282</v>
      </c>
      <c r="F412" s="50" t="s">
        <v>558</v>
      </c>
      <c r="G412" t="s">
        <v>70</v>
      </c>
      <c r="H412" t="s">
        <v>91</v>
      </c>
      <c r="I412" t="s">
        <v>70</v>
      </c>
      <c r="J412" t="s">
        <v>91</v>
      </c>
      <c r="K412" t="s">
        <v>70</v>
      </c>
      <c r="L412" t="s">
        <v>1337</v>
      </c>
      <c r="M412" t="s">
        <v>70</v>
      </c>
      <c r="N412" t="s">
        <v>580</v>
      </c>
      <c r="O412" t="s">
        <v>70</v>
      </c>
      <c r="P412" t="s">
        <v>91</v>
      </c>
      <c r="Q412" t="s">
        <v>70</v>
      </c>
      <c r="R412" t="s">
        <v>423</v>
      </c>
      <c r="S412" t="s">
        <v>15</v>
      </c>
      <c r="T412" t="s">
        <v>15</v>
      </c>
      <c r="U412">
        <v>14</v>
      </c>
      <c r="V412">
        <v>14</v>
      </c>
      <c r="W412" s="20">
        <v>0.71428571428571397</v>
      </c>
      <c r="X412" s="20">
        <v>19.23</v>
      </c>
      <c r="Y412" s="20">
        <v>113.1</v>
      </c>
      <c r="Z412" s="20">
        <v>93.9</v>
      </c>
      <c r="AA412" s="20">
        <v>65.900000000000006</v>
      </c>
      <c r="AB412" s="20">
        <v>-3.4000000000000002E-2</v>
      </c>
      <c r="AC412" s="20">
        <v>7.19</v>
      </c>
      <c r="AD412" s="20">
        <v>107.6</v>
      </c>
      <c r="AE412" s="20">
        <v>100.4</v>
      </c>
      <c r="AF412" s="20">
        <v>5.81</v>
      </c>
      <c r="AG412" s="20">
        <v>112.1</v>
      </c>
      <c r="AH412" s="20">
        <v>93.3</v>
      </c>
      <c r="AI412" s="20">
        <v>0.8921</v>
      </c>
      <c r="AJ412" s="20">
        <v>0.7</v>
      </c>
      <c r="AK412" s="20">
        <v>4.9999999999999996E-2</v>
      </c>
      <c r="AL412" s="20">
        <v>1378</v>
      </c>
      <c r="AM412" s="20">
        <v>15.7</v>
      </c>
      <c r="AN412" s="20">
        <v>6.27</v>
      </c>
      <c r="AO412" s="20">
        <v>1023</v>
      </c>
      <c r="AP412" s="20">
        <v>891</v>
      </c>
      <c r="AQ412" s="20">
        <v>818</v>
      </c>
      <c r="AR412" s="20">
        <v>0.41099999999999998</v>
      </c>
      <c r="AS412" s="20">
        <v>134</v>
      </c>
      <c r="AT412" s="20">
        <v>401</v>
      </c>
      <c r="AU412" s="20">
        <v>0.33400000000000002</v>
      </c>
      <c r="AV412" s="20">
        <v>217</v>
      </c>
      <c r="AW412" s="20">
        <v>266</v>
      </c>
      <c r="AX412" s="20">
        <v>0.81599999999999995</v>
      </c>
      <c r="AY412" s="20">
        <v>155</v>
      </c>
      <c r="AZ412" s="20">
        <v>11.071428571428571</v>
      </c>
      <c r="BA412" s="20">
        <v>539</v>
      </c>
      <c r="BB412" s="20">
        <v>38.5</v>
      </c>
      <c r="BC412" s="20">
        <v>165</v>
      </c>
      <c r="BD412" s="20">
        <v>78</v>
      </c>
      <c r="BE412" s="20">
        <v>29</v>
      </c>
      <c r="BF412" s="20">
        <v>145</v>
      </c>
      <c r="BG412" s="20">
        <v>218</v>
      </c>
      <c r="BH412" s="20">
        <v>73.099999999999994</v>
      </c>
      <c r="BI412" s="20">
        <v>63.643000000000001</v>
      </c>
      <c r="BJ412" s="20">
        <v>9.4290000000000003</v>
      </c>
      <c r="BK412" s="20">
        <v>1.1379999999999999</v>
      </c>
      <c r="BL412" s="20">
        <v>10.356999999999999</v>
      </c>
      <c r="BM412" s="20">
        <v>0.53800000000000003</v>
      </c>
      <c r="BN412" s="20">
        <v>28.6</v>
      </c>
      <c r="BO412" s="20">
        <v>19</v>
      </c>
      <c r="BP412" s="20">
        <v>2.1</v>
      </c>
      <c r="BQ412" s="20">
        <v>5.5714285714285712</v>
      </c>
      <c r="BR412" s="20">
        <v>15.6</v>
      </c>
      <c r="BS412" s="20">
        <v>28</v>
      </c>
      <c r="BT412" s="20">
        <v>0.60899999999999999</v>
      </c>
      <c r="BU412" s="20">
        <v>0</v>
      </c>
      <c r="BV412" s="66">
        <v>29</v>
      </c>
      <c r="BW412" s="66">
        <v>22</v>
      </c>
      <c r="BX412" s="66">
        <v>33</v>
      </c>
      <c r="BY412" s="66">
        <v>21</v>
      </c>
      <c r="BZ412" s="66">
        <v>26</v>
      </c>
      <c r="CA412" s="66">
        <v>20.5</v>
      </c>
      <c r="CB412" s="66">
        <v>28</v>
      </c>
      <c r="CC412" s="66">
        <v>29</v>
      </c>
      <c r="CD412" s="20">
        <v>0.71428571428571397</v>
      </c>
      <c r="CE412" s="20">
        <v>15.28</v>
      </c>
      <c r="CF412" s="20">
        <v>114</v>
      </c>
      <c r="CG412" s="20">
        <v>98.7</v>
      </c>
      <c r="CH412" s="20">
        <v>71.2</v>
      </c>
      <c r="CI412" s="20">
        <v>-3.0000000000000001E-3</v>
      </c>
      <c r="CJ412" s="20">
        <v>4.67</v>
      </c>
      <c r="CK412" s="20">
        <v>107.8</v>
      </c>
      <c r="CL412" s="20">
        <v>103.2</v>
      </c>
      <c r="CM412" s="20">
        <v>1.51</v>
      </c>
      <c r="CN412" s="20">
        <v>115.6</v>
      </c>
      <c r="CO412" s="20">
        <v>96.9</v>
      </c>
      <c r="CP412" s="63">
        <v>0.88380000000000003</v>
      </c>
      <c r="CQ412" s="20">
        <v>0.7</v>
      </c>
      <c r="CR412" s="20">
        <v>4.9999999999999996E-2</v>
      </c>
      <c r="CS412" s="20">
        <v>1367</v>
      </c>
      <c r="CT412" s="20">
        <v>15.87</v>
      </c>
      <c r="CU412" s="20">
        <v>6.01</v>
      </c>
      <c r="CV412" s="20">
        <v>1116</v>
      </c>
      <c r="CW412" s="20">
        <v>978</v>
      </c>
      <c r="CX412" s="20">
        <v>928</v>
      </c>
      <c r="CY412" s="20">
        <v>0.44700000000000001</v>
      </c>
      <c r="CZ412" s="20">
        <v>106</v>
      </c>
      <c r="DA412" s="20">
        <v>311</v>
      </c>
      <c r="DB412" s="20">
        <v>0.34100000000000003</v>
      </c>
      <c r="DC412" s="20">
        <v>180</v>
      </c>
      <c r="DD412" s="20">
        <v>255</v>
      </c>
      <c r="DE412" s="20">
        <v>0.70599999999999996</v>
      </c>
      <c r="DF412" s="20">
        <v>230</v>
      </c>
      <c r="DG412" s="20">
        <v>16.428571428571427</v>
      </c>
      <c r="DH412" s="20">
        <v>580</v>
      </c>
      <c r="DI412" s="20">
        <v>41.428571428571431</v>
      </c>
      <c r="DJ412" s="20">
        <v>226</v>
      </c>
      <c r="DK412" s="20">
        <v>99</v>
      </c>
      <c r="DL412" s="20">
        <v>73</v>
      </c>
      <c r="DM412" s="20">
        <v>167</v>
      </c>
      <c r="DN412" s="20">
        <v>251</v>
      </c>
      <c r="DO412" s="20">
        <v>79.7</v>
      </c>
      <c r="DP412" s="20">
        <v>69.856999999999999</v>
      </c>
      <c r="DQ412" s="20">
        <v>9.8569999999999993</v>
      </c>
      <c r="DR412" s="20">
        <v>1.353</v>
      </c>
      <c r="DS412" s="20">
        <v>11.929</v>
      </c>
      <c r="DT412" s="20">
        <v>0.59299999999999997</v>
      </c>
      <c r="DU412" s="20">
        <v>22.2</v>
      </c>
      <c r="DV412" s="20">
        <v>18.2</v>
      </c>
      <c r="DW412" s="20">
        <v>5.2</v>
      </c>
      <c r="DX412" s="20">
        <v>7.0714285714285712</v>
      </c>
      <c r="DY412" s="20">
        <v>17.899999999999999</v>
      </c>
      <c r="DZ412" s="20">
        <v>45</v>
      </c>
      <c r="EA412" s="20">
        <v>0.59099999999999997</v>
      </c>
      <c r="EB412" s="20">
        <v>-2</v>
      </c>
      <c r="EC412" s="66">
        <v>45</v>
      </c>
      <c r="ED412" s="66">
        <v>37</v>
      </c>
      <c r="EE412" s="66">
        <v>55</v>
      </c>
      <c r="EF412" s="66">
        <v>37</v>
      </c>
      <c r="EG412" s="66">
        <v>42</v>
      </c>
      <c r="EH412" s="66">
        <v>36.799999999999997</v>
      </c>
      <c r="EI412" s="66">
        <v>46</v>
      </c>
      <c r="EJ412" s="66">
        <v>89</v>
      </c>
      <c r="EK412" s="20">
        <v>11162.97</v>
      </c>
      <c r="EL412" s="20">
        <v>10704.6</v>
      </c>
      <c r="EM412" s="20">
        <v>73.238785714285711</v>
      </c>
      <c r="EN412" s="20">
        <v>66.461571428571432</v>
      </c>
      <c r="EO412" s="20">
        <v>11.013599999999999</v>
      </c>
      <c r="EP412" s="20">
        <v>204.81599999999997</v>
      </c>
      <c r="EQ412" s="21">
        <v>71</v>
      </c>
      <c r="ER412" s="21">
        <v>81</v>
      </c>
      <c r="ES412" s="61" t="s">
        <v>91</v>
      </c>
      <c r="ET412" s="61">
        <v>152</v>
      </c>
      <c r="EU412" s="61">
        <v>-10</v>
      </c>
    </row>
    <row r="413" spans="1:151" x14ac:dyDescent="0.45">
      <c r="A413" s="64">
        <v>44932</v>
      </c>
      <c r="B413" s="21" t="s">
        <v>208</v>
      </c>
      <c r="C413" s="21">
        <v>189</v>
      </c>
      <c r="D413" s="21" t="s">
        <v>143</v>
      </c>
      <c r="E413" s="21">
        <v>56</v>
      </c>
      <c r="F413" s="50" t="s">
        <v>558</v>
      </c>
      <c r="G413" t="s">
        <v>208</v>
      </c>
      <c r="H413" t="s">
        <v>143</v>
      </c>
      <c r="I413" t="s">
        <v>208</v>
      </c>
      <c r="J413" t="s">
        <v>143</v>
      </c>
      <c r="K413" t="s">
        <v>208</v>
      </c>
      <c r="L413" t="s">
        <v>143</v>
      </c>
      <c r="M413" t="s">
        <v>208</v>
      </c>
      <c r="N413" t="s">
        <v>143</v>
      </c>
      <c r="O413" t="s">
        <v>208</v>
      </c>
      <c r="P413" t="s">
        <v>143</v>
      </c>
      <c r="Q413" t="s">
        <v>208</v>
      </c>
      <c r="R413" t="s">
        <v>143</v>
      </c>
      <c r="S413" t="s">
        <v>144</v>
      </c>
      <c r="T413" t="s">
        <v>144</v>
      </c>
      <c r="U413">
        <v>12</v>
      </c>
      <c r="V413">
        <v>14</v>
      </c>
      <c r="W413" s="20">
        <v>0.41666666666666702</v>
      </c>
      <c r="X413" s="20">
        <v>-9.06</v>
      </c>
      <c r="Y413" s="20">
        <v>94.4</v>
      </c>
      <c r="Z413" s="20">
        <v>103.5</v>
      </c>
      <c r="AA413" s="20">
        <v>67.5</v>
      </c>
      <c r="AB413" s="20">
        <v>-0.11899999999999999</v>
      </c>
      <c r="AC413" s="20">
        <v>-7.27</v>
      </c>
      <c r="AD413" s="20">
        <v>99.8</v>
      </c>
      <c r="AE413" s="20">
        <v>107.1</v>
      </c>
      <c r="AF413" s="20">
        <v>-6.6</v>
      </c>
      <c r="AG413" s="20">
        <v>92.8</v>
      </c>
      <c r="AH413" s="20">
        <v>102.7</v>
      </c>
      <c r="AI413" s="20">
        <v>0.23719999999999999</v>
      </c>
      <c r="AJ413" s="20">
        <v>-5.8</v>
      </c>
      <c r="AK413" s="20">
        <v>-0.48333333333333334</v>
      </c>
      <c r="AL413" s="20">
        <v>1031</v>
      </c>
      <c r="AM413" s="20">
        <v>-6.91</v>
      </c>
      <c r="AN413" s="20">
        <v>-6.73</v>
      </c>
      <c r="AO413" s="20">
        <v>812</v>
      </c>
      <c r="AP413" s="20">
        <v>756</v>
      </c>
      <c r="AQ413" s="20">
        <v>713</v>
      </c>
      <c r="AR413" s="20">
        <v>0.40100000000000002</v>
      </c>
      <c r="AS413" s="20">
        <v>69</v>
      </c>
      <c r="AT413" s="20">
        <v>243</v>
      </c>
      <c r="AU413" s="20">
        <v>0.28399999999999997</v>
      </c>
      <c r="AV413" s="20">
        <v>171</v>
      </c>
      <c r="AW413" s="20">
        <v>239</v>
      </c>
      <c r="AX413" s="20">
        <v>0.71499999999999997</v>
      </c>
      <c r="AY413" s="20">
        <v>144</v>
      </c>
      <c r="AZ413" s="20">
        <v>12</v>
      </c>
      <c r="BA413" s="20">
        <v>448</v>
      </c>
      <c r="BB413" s="20">
        <v>37.333333333333336</v>
      </c>
      <c r="BC413" s="20">
        <v>157</v>
      </c>
      <c r="BD413" s="20">
        <v>103</v>
      </c>
      <c r="BE413" s="20">
        <v>19</v>
      </c>
      <c r="BF413" s="20">
        <v>138</v>
      </c>
      <c r="BG413" s="20">
        <v>230</v>
      </c>
      <c r="BH413" s="20">
        <v>67.7</v>
      </c>
      <c r="BI413" s="20">
        <v>63</v>
      </c>
      <c r="BJ413" s="20">
        <v>4.6669999999999998</v>
      </c>
      <c r="BK413" s="20">
        <v>1.1379999999999999</v>
      </c>
      <c r="BL413" s="20">
        <v>11.5</v>
      </c>
      <c r="BM413" s="20">
        <v>0.746</v>
      </c>
      <c r="BN413" s="20">
        <v>20.2</v>
      </c>
      <c r="BO413" s="20">
        <v>19.899999999999999</v>
      </c>
      <c r="BP413" s="20">
        <v>1.6</v>
      </c>
      <c r="BQ413" s="20">
        <v>8.5833333333333339</v>
      </c>
      <c r="BR413" s="20">
        <v>19.2</v>
      </c>
      <c r="BS413" s="20">
        <v>340</v>
      </c>
      <c r="BT413" s="20">
        <v>0.38600000000000001</v>
      </c>
      <c r="BU413" s="20">
        <v>0</v>
      </c>
      <c r="BV413" s="66">
        <v>267</v>
      </c>
      <c r="BW413" s="66">
        <v>231</v>
      </c>
      <c r="BX413" s="66">
        <v>303</v>
      </c>
      <c r="BY413" s="66">
        <v>245</v>
      </c>
      <c r="BZ413" s="66">
        <v>284</v>
      </c>
      <c r="CA413" s="66">
        <v>228.7</v>
      </c>
      <c r="CB413" s="66">
        <v>340</v>
      </c>
      <c r="CC413" s="66">
        <v>241</v>
      </c>
      <c r="CD413" s="20">
        <v>0.5</v>
      </c>
      <c r="CE413" s="20">
        <v>0.91</v>
      </c>
      <c r="CF413" s="20">
        <v>104.4</v>
      </c>
      <c r="CG413" s="20">
        <v>103.5</v>
      </c>
      <c r="CH413" s="20">
        <v>66.099999999999994</v>
      </c>
      <c r="CI413" s="20">
        <v>1.2E-2</v>
      </c>
      <c r="CJ413" s="20">
        <v>4.01</v>
      </c>
      <c r="CK413" s="20">
        <v>106.6</v>
      </c>
      <c r="CL413" s="20">
        <v>102.6</v>
      </c>
      <c r="CM413" s="20">
        <v>5.99</v>
      </c>
      <c r="CN413" s="20">
        <v>102.1</v>
      </c>
      <c r="CO413" s="20">
        <v>102.5</v>
      </c>
      <c r="CP413" s="63">
        <v>0.48970000000000002</v>
      </c>
      <c r="CQ413" s="20">
        <v>-3.2</v>
      </c>
      <c r="CR413" s="20">
        <v>-0.22857142857142859</v>
      </c>
      <c r="CS413" s="20">
        <v>1177</v>
      </c>
      <c r="CT413" s="20">
        <v>0.65</v>
      </c>
      <c r="CU413" s="20">
        <v>2.96</v>
      </c>
      <c r="CV413" s="20">
        <v>978</v>
      </c>
      <c r="CW413" s="20">
        <v>930</v>
      </c>
      <c r="CX413" s="20">
        <v>832</v>
      </c>
      <c r="CY413" s="20">
        <v>0.44800000000000001</v>
      </c>
      <c r="CZ413" s="20">
        <v>115</v>
      </c>
      <c r="DA413" s="20">
        <v>331</v>
      </c>
      <c r="DB413" s="20">
        <v>0.34699999999999998</v>
      </c>
      <c r="DC413" s="20">
        <v>117</v>
      </c>
      <c r="DD413" s="20">
        <v>181</v>
      </c>
      <c r="DE413" s="20">
        <v>0.64600000000000002</v>
      </c>
      <c r="DF413" s="20">
        <v>134</v>
      </c>
      <c r="DG413" s="20">
        <v>9.5714285714285712</v>
      </c>
      <c r="DH413" s="20">
        <v>512</v>
      </c>
      <c r="DI413" s="20">
        <v>36.571428571428569</v>
      </c>
      <c r="DJ413" s="20">
        <v>210</v>
      </c>
      <c r="DK413" s="20">
        <v>95</v>
      </c>
      <c r="DL413" s="20">
        <v>37</v>
      </c>
      <c r="DM413" s="20">
        <v>159</v>
      </c>
      <c r="DN413" s="20">
        <v>194</v>
      </c>
      <c r="DO413" s="20">
        <v>69.900000000000006</v>
      </c>
      <c r="DP413" s="20">
        <v>66.429000000000002</v>
      </c>
      <c r="DQ413" s="20">
        <v>3.4289999999999998</v>
      </c>
      <c r="DR413" s="20">
        <v>1.321</v>
      </c>
      <c r="DS413" s="20">
        <v>11.356999999999999</v>
      </c>
      <c r="DT413" s="20">
        <v>0.59699999999999998</v>
      </c>
      <c r="DU413" s="20">
        <v>23.6</v>
      </c>
      <c r="DV413" s="20">
        <v>12.9</v>
      </c>
      <c r="DW413" s="20">
        <v>2.6</v>
      </c>
      <c r="DX413" s="20">
        <v>6.7857142857142856</v>
      </c>
      <c r="DY413" s="20">
        <v>13.9</v>
      </c>
      <c r="DZ413" s="20">
        <v>144</v>
      </c>
      <c r="EA413" s="20">
        <v>0.51800000000000002</v>
      </c>
      <c r="EB413" s="20">
        <v>-3</v>
      </c>
      <c r="EC413" s="66">
        <v>138</v>
      </c>
      <c r="ED413" s="66">
        <v>124</v>
      </c>
      <c r="EE413" s="66">
        <v>153</v>
      </c>
      <c r="EF413" s="66">
        <v>110</v>
      </c>
      <c r="EG413" s="66">
        <v>149</v>
      </c>
      <c r="EH413" s="66">
        <v>111.7</v>
      </c>
      <c r="EI413" s="66">
        <v>144</v>
      </c>
      <c r="EJ413" s="66">
        <v>93</v>
      </c>
      <c r="EK413" s="20">
        <v>9770.4000000000015</v>
      </c>
      <c r="EL413" s="20">
        <v>10805.400000000001</v>
      </c>
      <c r="EM413" s="20">
        <v>78.035714285714278</v>
      </c>
      <c r="EN413" s="20">
        <v>97.480916666666673</v>
      </c>
      <c r="EO413" s="20">
        <v>12.4032</v>
      </c>
      <c r="EP413" s="20">
        <v>138.71</v>
      </c>
      <c r="EQ413" s="21">
        <v>72</v>
      </c>
      <c r="ER413" s="21">
        <v>80</v>
      </c>
      <c r="ES413" s="61" t="s">
        <v>143</v>
      </c>
      <c r="ET413" s="61">
        <v>152</v>
      </c>
      <c r="EU413" s="61">
        <v>-8</v>
      </c>
    </row>
    <row r="414" spans="1:151" x14ac:dyDescent="0.45">
      <c r="A414" s="64">
        <v>44932</v>
      </c>
      <c r="B414" s="21" t="s">
        <v>65</v>
      </c>
      <c r="C414" s="21">
        <v>87</v>
      </c>
      <c r="D414" s="21" t="s">
        <v>32</v>
      </c>
      <c r="E414" s="21">
        <v>136</v>
      </c>
      <c r="F414" s="50" t="s">
        <v>558</v>
      </c>
      <c r="G414" t="s">
        <v>65</v>
      </c>
      <c r="H414" t="s">
        <v>32</v>
      </c>
      <c r="I414" t="s">
        <v>65</v>
      </c>
      <c r="J414" t="s">
        <v>32</v>
      </c>
      <c r="K414" t="s">
        <v>65</v>
      </c>
      <c r="L414" t="s">
        <v>32</v>
      </c>
      <c r="M414" t="s">
        <v>65</v>
      </c>
      <c r="N414" t="s">
        <v>32</v>
      </c>
      <c r="O414" t="s">
        <v>65</v>
      </c>
      <c r="P414" t="s">
        <v>32</v>
      </c>
      <c r="Q414" t="s">
        <v>65</v>
      </c>
      <c r="R414" t="s">
        <v>32</v>
      </c>
      <c r="S414" t="s">
        <v>17</v>
      </c>
      <c r="T414" t="s">
        <v>17</v>
      </c>
      <c r="U414">
        <v>13</v>
      </c>
      <c r="V414">
        <v>12</v>
      </c>
      <c r="W414" s="20">
        <v>0.76923076923076905</v>
      </c>
      <c r="X414" s="20">
        <v>16.68</v>
      </c>
      <c r="Y414" s="20">
        <v>114.6</v>
      </c>
      <c r="Z414" s="20">
        <v>98</v>
      </c>
      <c r="AA414" s="20">
        <v>74.7</v>
      </c>
      <c r="AB414" s="20">
        <v>-4.3999999999999997E-2</v>
      </c>
      <c r="AC414" s="20">
        <v>0.62</v>
      </c>
      <c r="AD414" s="20">
        <v>104</v>
      </c>
      <c r="AE414" s="20">
        <v>103.4</v>
      </c>
      <c r="AF414" s="20">
        <v>0.62</v>
      </c>
      <c r="AG414" s="20">
        <v>114.7</v>
      </c>
      <c r="AH414" s="20">
        <v>97.2</v>
      </c>
      <c r="AI414" s="20">
        <v>0.87019999999999997</v>
      </c>
      <c r="AJ414" s="20">
        <v>0.4</v>
      </c>
      <c r="AK414" s="20">
        <v>3.0769230769230771E-2</v>
      </c>
      <c r="AL414" s="20">
        <v>1372</v>
      </c>
      <c r="AM414" s="20">
        <v>15.07</v>
      </c>
      <c r="AN414" s="20">
        <v>2.46</v>
      </c>
      <c r="AO414" s="20">
        <v>1122</v>
      </c>
      <c r="AP414" s="20">
        <v>958</v>
      </c>
      <c r="AQ414" s="20">
        <v>852</v>
      </c>
      <c r="AR414" s="20">
        <v>0.47199999999999998</v>
      </c>
      <c r="AS414" s="20">
        <v>99</v>
      </c>
      <c r="AT414" s="20">
        <v>294</v>
      </c>
      <c r="AU414" s="20">
        <v>0.33700000000000002</v>
      </c>
      <c r="AV414" s="20">
        <v>219</v>
      </c>
      <c r="AW414" s="20">
        <v>335</v>
      </c>
      <c r="AX414" s="20">
        <v>0.65400000000000003</v>
      </c>
      <c r="AY414" s="20">
        <v>210</v>
      </c>
      <c r="AZ414" s="20">
        <v>16.153846153846153</v>
      </c>
      <c r="BA414" s="20">
        <v>590</v>
      </c>
      <c r="BB414" s="20">
        <v>45.384615384615387</v>
      </c>
      <c r="BC414" s="20">
        <v>218</v>
      </c>
      <c r="BD414" s="20">
        <v>93</v>
      </c>
      <c r="BE414" s="20">
        <v>72</v>
      </c>
      <c r="BF414" s="20">
        <v>176</v>
      </c>
      <c r="BG414" s="20">
        <v>225</v>
      </c>
      <c r="BH414" s="20">
        <v>86.3</v>
      </c>
      <c r="BI414" s="20">
        <v>73.691999999999993</v>
      </c>
      <c r="BJ414" s="20">
        <v>12.615</v>
      </c>
      <c r="BK414" s="20">
        <v>1.2390000000000001</v>
      </c>
      <c r="BL414" s="20">
        <v>13.538</v>
      </c>
      <c r="BM414" s="20">
        <v>0.52800000000000002</v>
      </c>
      <c r="BN414" s="20">
        <v>22.6</v>
      </c>
      <c r="BO414" s="20">
        <v>25.8</v>
      </c>
      <c r="BP414" s="20">
        <v>5.5</v>
      </c>
      <c r="BQ414" s="20">
        <v>7.1538461538461542</v>
      </c>
      <c r="BR414" s="20">
        <v>17.3</v>
      </c>
      <c r="BS414" s="20">
        <v>63</v>
      </c>
      <c r="BT414" s="20">
        <v>0.57499999999999996</v>
      </c>
      <c r="BU414" s="20">
        <v>0</v>
      </c>
      <c r="BV414" s="66">
        <v>49</v>
      </c>
      <c r="BW414" s="66">
        <v>43</v>
      </c>
      <c r="BX414" s="66">
        <v>38</v>
      </c>
      <c r="BY414" s="66">
        <v>29</v>
      </c>
      <c r="BZ414" s="66">
        <v>35</v>
      </c>
      <c r="CA414" s="66">
        <v>34.200000000000003</v>
      </c>
      <c r="CB414" s="66">
        <v>63</v>
      </c>
      <c r="CC414" s="66">
        <v>70</v>
      </c>
      <c r="CD414" s="20">
        <v>0.83333333333333404</v>
      </c>
      <c r="CE414" s="20">
        <v>21.5</v>
      </c>
      <c r="CF414" s="20">
        <v>119.1</v>
      </c>
      <c r="CG414" s="20">
        <v>97.6</v>
      </c>
      <c r="CH414" s="20">
        <v>73.8</v>
      </c>
      <c r="CI414" s="20">
        <v>-4.2999999999999997E-2</v>
      </c>
      <c r="CJ414" s="20">
        <v>-0.22</v>
      </c>
      <c r="CK414" s="20">
        <v>104.1</v>
      </c>
      <c r="CL414" s="20">
        <v>104.3</v>
      </c>
      <c r="CM414" s="20">
        <v>-0.22</v>
      </c>
      <c r="CN414" s="20">
        <v>119.6</v>
      </c>
      <c r="CO414" s="20">
        <v>98.7</v>
      </c>
      <c r="CP414" s="63">
        <v>0.90080000000000005</v>
      </c>
      <c r="CQ414" s="20">
        <v>0.9</v>
      </c>
      <c r="CR414" s="20">
        <v>7.4999999999999997E-2</v>
      </c>
      <c r="CS414" s="20">
        <v>1387</v>
      </c>
      <c r="CT414" s="20">
        <v>19.190000000000001</v>
      </c>
      <c r="CU414" s="20">
        <v>1.53</v>
      </c>
      <c r="CV414" s="20">
        <v>1093</v>
      </c>
      <c r="CW414" s="20">
        <v>881</v>
      </c>
      <c r="CX414" s="20">
        <v>800</v>
      </c>
      <c r="CY414" s="20">
        <v>0.503</v>
      </c>
      <c r="CZ414" s="20">
        <v>127</v>
      </c>
      <c r="DA414" s="20">
        <v>305</v>
      </c>
      <c r="DB414" s="20">
        <v>0.41599999999999998</v>
      </c>
      <c r="DC414" s="20">
        <v>162</v>
      </c>
      <c r="DD414" s="20">
        <v>220</v>
      </c>
      <c r="DE414" s="20">
        <v>0.73599999999999999</v>
      </c>
      <c r="DF414" s="20">
        <v>119</v>
      </c>
      <c r="DG414" s="20">
        <v>9.9166666666666661</v>
      </c>
      <c r="DH414" s="20">
        <v>459</v>
      </c>
      <c r="DI414" s="20">
        <v>38.25</v>
      </c>
      <c r="DJ414" s="20">
        <v>233</v>
      </c>
      <c r="DK414" s="20">
        <v>108</v>
      </c>
      <c r="DL414" s="20">
        <v>69</v>
      </c>
      <c r="DM414" s="20">
        <v>113</v>
      </c>
      <c r="DN414" s="20">
        <v>183</v>
      </c>
      <c r="DO414" s="20">
        <v>91.1</v>
      </c>
      <c r="DP414" s="20">
        <v>73.417000000000002</v>
      </c>
      <c r="DQ414" s="20">
        <v>17.667000000000002</v>
      </c>
      <c r="DR414" s="20">
        <v>2.0619999999999998</v>
      </c>
      <c r="DS414" s="20">
        <v>9.4169999999999998</v>
      </c>
      <c r="DT414" s="20">
        <v>0.95599999999999996</v>
      </c>
      <c r="DU414" s="20">
        <v>25.4</v>
      </c>
      <c r="DV414" s="20">
        <v>18.3</v>
      </c>
      <c r="DW414" s="20">
        <v>5.8</v>
      </c>
      <c r="DX414" s="20">
        <v>9</v>
      </c>
      <c r="DY414" s="20">
        <v>15.2</v>
      </c>
      <c r="DZ414" s="20">
        <v>34</v>
      </c>
      <c r="EA414" s="20">
        <v>0.60399999999999998</v>
      </c>
      <c r="EB414" s="20">
        <v>-1</v>
      </c>
      <c r="EC414" s="66">
        <v>23</v>
      </c>
      <c r="ED414" s="66">
        <v>12</v>
      </c>
      <c r="EE414" s="66">
        <v>36</v>
      </c>
      <c r="EF414" s="66">
        <v>22</v>
      </c>
      <c r="EG414" s="66">
        <v>19</v>
      </c>
      <c r="EH414" s="66">
        <v>19.5</v>
      </c>
      <c r="EI414" s="66">
        <v>34</v>
      </c>
      <c r="EJ414" s="66">
        <v>20</v>
      </c>
      <c r="EK414" s="20">
        <v>11184.96</v>
      </c>
      <c r="EL414" s="20">
        <v>11671.8</v>
      </c>
      <c r="EM414" s="20">
        <v>121.842</v>
      </c>
      <c r="EN414" s="20">
        <v>67.367769230769227</v>
      </c>
      <c r="EO414" s="20">
        <v>12.732800000000001</v>
      </c>
      <c r="EP414" s="20">
        <v>119.682</v>
      </c>
      <c r="EQ414" s="21">
        <v>85</v>
      </c>
      <c r="ER414" s="21">
        <v>87</v>
      </c>
      <c r="ES414" s="61" t="s">
        <v>32</v>
      </c>
      <c r="ET414" s="61">
        <v>172</v>
      </c>
      <c r="EU414" s="61">
        <v>-2</v>
      </c>
    </row>
    <row r="415" spans="1:151" x14ac:dyDescent="0.45">
      <c r="A415" s="64">
        <v>44932</v>
      </c>
      <c r="B415" s="21" t="s">
        <v>54</v>
      </c>
      <c r="C415" s="21">
        <v>179</v>
      </c>
      <c r="D415" s="21" t="s">
        <v>137</v>
      </c>
      <c r="E415" s="21">
        <v>99</v>
      </c>
      <c r="F415" s="50" t="s">
        <v>558</v>
      </c>
      <c r="G415" t="s">
        <v>54</v>
      </c>
      <c r="H415" t="s">
        <v>137</v>
      </c>
      <c r="I415" t="s">
        <v>54</v>
      </c>
      <c r="J415" t="s">
        <v>137</v>
      </c>
      <c r="K415" t="s">
        <v>54</v>
      </c>
      <c r="L415" t="s">
        <v>137</v>
      </c>
      <c r="M415" t="s">
        <v>54</v>
      </c>
      <c r="N415" t="s">
        <v>137</v>
      </c>
      <c r="O415" t="s">
        <v>54</v>
      </c>
      <c r="P415" t="s">
        <v>137</v>
      </c>
      <c r="Q415" t="s">
        <v>54</v>
      </c>
      <c r="R415" t="s">
        <v>137</v>
      </c>
      <c r="S415" t="s">
        <v>17</v>
      </c>
      <c r="T415" t="s">
        <v>17</v>
      </c>
      <c r="U415">
        <v>13</v>
      </c>
      <c r="V415">
        <v>13</v>
      </c>
      <c r="W415" s="20">
        <v>0.61538461538461497</v>
      </c>
      <c r="X415" s="20">
        <v>8.35</v>
      </c>
      <c r="Y415" s="20">
        <v>110.7</v>
      </c>
      <c r="Z415" s="20">
        <v>102.3</v>
      </c>
      <c r="AA415" s="20">
        <v>68.400000000000006</v>
      </c>
      <c r="AB415" s="20">
        <v>-1.7999999999999999E-2</v>
      </c>
      <c r="AC415" s="20">
        <v>-0.97</v>
      </c>
      <c r="AD415" s="20">
        <v>104.5</v>
      </c>
      <c r="AE415" s="20">
        <v>105.4</v>
      </c>
      <c r="AF415" s="20">
        <v>-0.97</v>
      </c>
      <c r="AG415" s="20">
        <v>109.7</v>
      </c>
      <c r="AH415" s="20">
        <v>103.1</v>
      </c>
      <c r="AI415" s="20">
        <v>0.67</v>
      </c>
      <c r="AJ415" s="20">
        <v>-1.5</v>
      </c>
      <c r="AK415" s="20">
        <v>-0.11538461538461539</v>
      </c>
      <c r="AL415" s="20">
        <v>1261</v>
      </c>
      <c r="AM415" s="20">
        <v>5.9</v>
      </c>
      <c r="AN415" s="20">
        <v>0.67</v>
      </c>
      <c r="AO415" s="20">
        <v>995</v>
      </c>
      <c r="AP415" s="20">
        <v>927</v>
      </c>
      <c r="AQ415" s="20">
        <v>789</v>
      </c>
      <c r="AR415" s="20">
        <v>0.45200000000000001</v>
      </c>
      <c r="AS415" s="20">
        <v>118</v>
      </c>
      <c r="AT415" s="20">
        <v>344</v>
      </c>
      <c r="AU415" s="20">
        <v>0.34300000000000003</v>
      </c>
      <c r="AV415" s="20">
        <v>163</v>
      </c>
      <c r="AW415" s="20">
        <v>213</v>
      </c>
      <c r="AX415" s="20">
        <v>0.76500000000000001</v>
      </c>
      <c r="AY415" s="20">
        <v>137</v>
      </c>
      <c r="AZ415" s="20">
        <v>10.538461538461538</v>
      </c>
      <c r="BA415" s="20">
        <v>443</v>
      </c>
      <c r="BB415" s="20">
        <v>34.07692307692308</v>
      </c>
      <c r="BC415" s="20">
        <v>180</v>
      </c>
      <c r="BD415" s="20">
        <v>116</v>
      </c>
      <c r="BE415" s="20">
        <v>78</v>
      </c>
      <c r="BF415" s="20">
        <v>150</v>
      </c>
      <c r="BG415" s="20">
        <v>239</v>
      </c>
      <c r="BH415" s="20">
        <v>76.5</v>
      </c>
      <c r="BI415" s="20">
        <v>71.308000000000007</v>
      </c>
      <c r="BJ415" s="20">
        <v>5.2309999999999999</v>
      </c>
      <c r="BK415" s="20">
        <v>1.2</v>
      </c>
      <c r="BL415" s="20">
        <v>11.538</v>
      </c>
      <c r="BM415" s="20">
        <v>0.77300000000000002</v>
      </c>
      <c r="BN415" s="20">
        <v>26.5</v>
      </c>
      <c r="BO415" s="20">
        <v>16.399999999999999</v>
      </c>
      <c r="BP415" s="20">
        <v>6</v>
      </c>
      <c r="BQ415" s="20">
        <v>8.9230769230769234</v>
      </c>
      <c r="BR415" s="20">
        <v>18.399999999999999</v>
      </c>
      <c r="BS415" s="20">
        <v>141</v>
      </c>
      <c r="BT415" s="20">
        <v>0.51900000000000002</v>
      </c>
      <c r="BU415" s="20">
        <v>1</v>
      </c>
      <c r="BV415" s="66">
        <v>104</v>
      </c>
      <c r="BW415" s="66">
        <v>75</v>
      </c>
      <c r="BX415" s="66">
        <v>99</v>
      </c>
      <c r="BY415" s="66">
        <v>89</v>
      </c>
      <c r="BZ415" s="66">
        <v>89</v>
      </c>
      <c r="CA415" s="66">
        <v>73</v>
      </c>
      <c r="CB415" s="66">
        <v>141</v>
      </c>
      <c r="CC415" s="66">
        <v>192</v>
      </c>
      <c r="CD415" s="20">
        <v>0.76923076923076905</v>
      </c>
      <c r="CE415" s="20">
        <v>9.11</v>
      </c>
      <c r="CF415" s="20">
        <v>106.8</v>
      </c>
      <c r="CG415" s="20">
        <v>97.7</v>
      </c>
      <c r="CH415" s="20">
        <v>70.599999999999994</v>
      </c>
      <c r="CI415" s="20">
        <v>3.5999999999999997E-2</v>
      </c>
      <c r="CJ415" s="20">
        <v>-0.8</v>
      </c>
      <c r="CK415" s="20">
        <v>104.6</v>
      </c>
      <c r="CL415" s="20">
        <v>105.4</v>
      </c>
      <c r="CM415" s="20">
        <v>-0.8</v>
      </c>
      <c r="CN415" s="20">
        <v>106.3</v>
      </c>
      <c r="CO415" s="20">
        <v>98.3</v>
      </c>
      <c r="CP415" s="63">
        <v>0.7107</v>
      </c>
      <c r="CQ415" s="20">
        <v>0</v>
      </c>
      <c r="CR415" s="20">
        <v>0</v>
      </c>
      <c r="CS415" s="20">
        <v>1323</v>
      </c>
      <c r="CT415" s="20">
        <v>7.53</v>
      </c>
      <c r="CU415" s="20">
        <v>1.53</v>
      </c>
      <c r="CV415" s="20">
        <v>980</v>
      </c>
      <c r="CW415" s="20">
        <v>902</v>
      </c>
      <c r="CX415" s="20">
        <v>754</v>
      </c>
      <c r="CY415" s="20">
        <v>0.432</v>
      </c>
      <c r="CZ415" s="20">
        <v>104</v>
      </c>
      <c r="DA415" s="20">
        <v>302</v>
      </c>
      <c r="DB415" s="20">
        <v>0.34399999999999997</v>
      </c>
      <c r="DC415" s="20">
        <v>224</v>
      </c>
      <c r="DD415" s="20">
        <v>322</v>
      </c>
      <c r="DE415" s="20">
        <v>0.69599999999999995</v>
      </c>
      <c r="DF415" s="20">
        <v>127</v>
      </c>
      <c r="DG415" s="20">
        <v>9.7692307692307701</v>
      </c>
      <c r="DH415" s="20">
        <v>491</v>
      </c>
      <c r="DI415" s="20">
        <v>37.769230769230766</v>
      </c>
      <c r="DJ415" s="20">
        <v>167</v>
      </c>
      <c r="DK415" s="20">
        <v>86</v>
      </c>
      <c r="DL415" s="20">
        <v>46</v>
      </c>
      <c r="DM415" s="20">
        <v>146</v>
      </c>
      <c r="DN415" s="20">
        <v>221</v>
      </c>
      <c r="DO415" s="20">
        <v>75.400000000000006</v>
      </c>
      <c r="DP415" s="20">
        <v>69.385000000000005</v>
      </c>
      <c r="DQ415" s="20">
        <v>6</v>
      </c>
      <c r="DR415" s="20">
        <v>1.1439999999999999</v>
      </c>
      <c r="DS415" s="20">
        <v>11.231</v>
      </c>
      <c r="DT415" s="20">
        <v>0.58899999999999997</v>
      </c>
      <c r="DU415" s="20">
        <v>23.2</v>
      </c>
      <c r="DV415" s="20">
        <v>24.8</v>
      </c>
      <c r="DW415" s="20">
        <v>3.5</v>
      </c>
      <c r="DX415" s="20">
        <v>6.615384615384615</v>
      </c>
      <c r="DY415" s="20">
        <v>17</v>
      </c>
      <c r="DZ415" s="20">
        <v>41</v>
      </c>
      <c r="EA415" s="20">
        <v>0.59399999999999997</v>
      </c>
      <c r="EB415" s="20">
        <v>1</v>
      </c>
      <c r="EC415" s="66">
        <v>96</v>
      </c>
      <c r="ED415" s="66">
        <v>78</v>
      </c>
      <c r="EE415" s="66">
        <v>63</v>
      </c>
      <c r="EF415" s="66">
        <v>87</v>
      </c>
      <c r="EG415" s="66">
        <v>85</v>
      </c>
      <c r="EH415" s="66">
        <v>58.8</v>
      </c>
      <c r="EI415" s="66">
        <v>42</v>
      </c>
      <c r="EJ415" s="66">
        <v>175</v>
      </c>
      <c r="EK415" s="20">
        <v>10815.390000000001</v>
      </c>
      <c r="EL415" s="20">
        <v>10925.64</v>
      </c>
      <c r="EM415" s="20">
        <v>76.328307692307689</v>
      </c>
      <c r="EN415" s="20">
        <v>100.21507692307692</v>
      </c>
      <c r="EO415" s="20">
        <v>12.806399999999998</v>
      </c>
      <c r="EP415" s="20">
        <v>169.065</v>
      </c>
      <c r="EQ415" s="21">
        <v>68</v>
      </c>
      <c r="ER415" s="21">
        <v>75</v>
      </c>
      <c r="ES415" s="61" t="s">
        <v>137</v>
      </c>
      <c r="ET415" s="61">
        <v>143</v>
      </c>
      <c r="EU415" s="61">
        <v>-7</v>
      </c>
    </row>
    <row r="416" spans="1:151" x14ac:dyDescent="0.45">
      <c r="A416" s="64">
        <v>44932</v>
      </c>
      <c r="B416" s="21" t="s">
        <v>12</v>
      </c>
      <c r="C416" s="21">
        <v>113</v>
      </c>
      <c r="D416" s="21" t="s">
        <v>40</v>
      </c>
      <c r="E416" s="21">
        <v>348</v>
      </c>
      <c r="F416" s="50" t="s">
        <v>558</v>
      </c>
      <c r="G416" t="s">
        <v>12</v>
      </c>
      <c r="H416" t="s">
        <v>40</v>
      </c>
      <c r="I416" t="s">
        <v>12</v>
      </c>
      <c r="J416" t="s">
        <v>40</v>
      </c>
      <c r="K416" t="s">
        <v>12</v>
      </c>
      <c r="L416" t="s">
        <v>40</v>
      </c>
      <c r="M416" t="s">
        <v>12</v>
      </c>
      <c r="N416" t="s">
        <v>578</v>
      </c>
      <c r="O416" t="s">
        <v>12</v>
      </c>
      <c r="P416" t="s">
        <v>40</v>
      </c>
      <c r="Q416" t="s">
        <v>12</v>
      </c>
      <c r="R416" t="s">
        <v>40</v>
      </c>
      <c r="S416" t="s">
        <v>21</v>
      </c>
      <c r="T416" t="s">
        <v>21</v>
      </c>
      <c r="U416">
        <v>13</v>
      </c>
      <c r="V416">
        <v>13</v>
      </c>
      <c r="W416" s="20">
        <v>1</v>
      </c>
      <c r="X416" s="20">
        <v>33.090000000000003</v>
      </c>
      <c r="Y416" s="20">
        <v>117.2</v>
      </c>
      <c r="Z416" s="20">
        <v>84.1</v>
      </c>
      <c r="AA416" s="20">
        <v>65.8</v>
      </c>
      <c r="AB416" s="20">
        <v>3.7999999999999999E-2</v>
      </c>
      <c r="AC416" s="20">
        <v>-1.43</v>
      </c>
      <c r="AD416" s="20">
        <v>104.7</v>
      </c>
      <c r="AE416" s="20">
        <v>106.1</v>
      </c>
      <c r="AF416" s="20">
        <v>-1.43</v>
      </c>
      <c r="AG416" s="20">
        <v>114.9</v>
      </c>
      <c r="AH416" s="20">
        <v>83.2</v>
      </c>
      <c r="AI416" s="20">
        <v>0.97640000000000005</v>
      </c>
      <c r="AJ416" s="20">
        <v>32</v>
      </c>
      <c r="AK416" s="20">
        <v>2.4615384615384617</v>
      </c>
      <c r="AL416" s="20">
        <v>1458</v>
      </c>
      <c r="AM416" s="20">
        <v>27.97</v>
      </c>
      <c r="AN416" s="20">
        <v>1.43</v>
      </c>
      <c r="AO416" s="20">
        <v>987</v>
      </c>
      <c r="AP416" s="20">
        <v>642</v>
      </c>
      <c r="AQ416" s="20">
        <v>806</v>
      </c>
      <c r="AR416" s="20">
        <v>0.439</v>
      </c>
      <c r="AS416" s="20">
        <v>104</v>
      </c>
      <c r="AT416" s="20">
        <v>298</v>
      </c>
      <c r="AU416" s="20">
        <v>0.34899999999999998</v>
      </c>
      <c r="AV416" s="20">
        <v>175</v>
      </c>
      <c r="AW416" s="20">
        <v>266</v>
      </c>
      <c r="AX416" s="20">
        <v>0.65800000000000003</v>
      </c>
      <c r="AY416" s="20">
        <v>209</v>
      </c>
      <c r="AZ416" s="20">
        <v>16.076923076923077</v>
      </c>
      <c r="BA416" s="20">
        <v>535</v>
      </c>
      <c r="BB416" s="20">
        <v>41.153846153846153</v>
      </c>
      <c r="BC416" s="20">
        <v>181</v>
      </c>
      <c r="BD416" s="20">
        <v>146</v>
      </c>
      <c r="BE416" s="20">
        <v>70</v>
      </c>
      <c r="BF416" s="20">
        <v>122</v>
      </c>
      <c r="BG416" s="20">
        <v>231</v>
      </c>
      <c r="BH416" s="20">
        <v>75.900000000000006</v>
      </c>
      <c r="BI416" s="20">
        <v>49.384999999999998</v>
      </c>
      <c r="BJ416" s="20">
        <v>26.538</v>
      </c>
      <c r="BK416" s="20">
        <v>1.484</v>
      </c>
      <c r="BL416" s="20">
        <v>9.3849999999999998</v>
      </c>
      <c r="BM416" s="20">
        <v>1.1970000000000001</v>
      </c>
      <c r="BN416" s="20">
        <v>22.9</v>
      </c>
      <c r="BO416" s="20">
        <v>20.5</v>
      </c>
      <c r="BP416" s="20">
        <v>5.4</v>
      </c>
      <c r="BQ416" s="20">
        <v>11.23076923076923</v>
      </c>
      <c r="BR416" s="20">
        <v>17.8</v>
      </c>
      <c r="BS416" s="20">
        <v>11</v>
      </c>
      <c r="BT416" s="20">
        <v>0.65300000000000002</v>
      </c>
      <c r="BU416" s="20">
        <v>0</v>
      </c>
      <c r="BV416" s="66">
        <v>1</v>
      </c>
      <c r="BW416" s="66">
        <v>3</v>
      </c>
      <c r="BX416" s="66">
        <v>2</v>
      </c>
      <c r="BY416" s="66">
        <v>1</v>
      </c>
      <c r="BZ416" s="66">
        <v>1</v>
      </c>
      <c r="CA416" s="66">
        <v>1.8</v>
      </c>
      <c r="CB416" s="66">
        <v>11</v>
      </c>
      <c r="CC416" s="66">
        <v>2</v>
      </c>
      <c r="CD416" s="20">
        <v>0.38461538461538503</v>
      </c>
      <c r="CE416" s="20">
        <v>3.56</v>
      </c>
      <c r="CF416" s="20">
        <v>104.3</v>
      </c>
      <c r="CG416" s="20">
        <v>100.7</v>
      </c>
      <c r="CH416" s="20">
        <v>68.900000000000006</v>
      </c>
      <c r="CI416" s="20">
        <v>-6.5000000000000002E-2</v>
      </c>
      <c r="CJ416" s="20">
        <v>3.03</v>
      </c>
      <c r="CK416" s="20">
        <v>105.7</v>
      </c>
      <c r="CL416" s="20">
        <v>102.6</v>
      </c>
      <c r="CM416" s="20">
        <v>3.03</v>
      </c>
      <c r="CN416" s="20">
        <v>104.7</v>
      </c>
      <c r="CO416" s="20">
        <v>99.6</v>
      </c>
      <c r="CP416" s="63">
        <v>0.63819999999999999</v>
      </c>
      <c r="CQ416" s="20">
        <v>-4.2</v>
      </c>
      <c r="CR416" s="20">
        <v>-0.32307692307692309</v>
      </c>
      <c r="CS416" s="20">
        <v>1177</v>
      </c>
      <c r="CT416" s="20">
        <v>4.84</v>
      </c>
      <c r="CU416" s="20">
        <v>6.07</v>
      </c>
      <c r="CV416" s="20">
        <v>888</v>
      </c>
      <c r="CW416" s="20">
        <v>904</v>
      </c>
      <c r="CX416" s="20">
        <v>750</v>
      </c>
      <c r="CY416" s="20">
        <v>0.41099999999999998</v>
      </c>
      <c r="CZ416" s="20">
        <v>81</v>
      </c>
      <c r="DA416" s="20">
        <v>267</v>
      </c>
      <c r="DB416" s="20">
        <v>0.30299999999999999</v>
      </c>
      <c r="DC416" s="20">
        <v>191</v>
      </c>
      <c r="DD416" s="20">
        <v>262</v>
      </c>
      <c r="DE416" s="20">
        <v>0.72899999999999998</v>
      </c>
      <c r="DF416" s="20">
        <v>135</v>
      </c>
      <c r="DG416" s="20">
        <v>10.384615384615385</v>
      </c>
      <c r="DH416" s="20">
        <v>491</v>
      </c>
      <c r="DI416" s="20">
        <v>37.769230769230766</v>
      </c>
      <c r="DJ416" s="20">
        <v>167</v>
      </c>
      <c r="DK416" s="20">
        <v>50</v>
      </c>
      <c r="DL416" s="20">
        <v>49</v>
      </c>
      <c r="DM416" s="20">
        <v>148</v>
      </c>
      <c r="DN416" s="20">
        <v>181</v>
      </c>
      <c r="DO416" s="20">
        <v>68.3</v>
      </c>
      <c r="DP416" s="20">
        <v>69.537999999999997</v>
      </c>
      <c r="DQ416" s="20">
        <v>-1.2310000000000001</v>
      </c>
      <c r="DR416" s="20">
        <v>1.1279999999999999</v>
      </c>
      <c r="DS416" s="20">
        <v>11.385</v>
      </c>
      <c r="DT416" s="20">
        <v>0.33800000000000002</v>
      </c>
      <c r="DU416" s="20">
        <v>20.5</v>
      </c>
      <c r="DV416" s="20">
        <v>20.2</v>
      </c>
      <c r="DW416" s="20">
        <v>3.8</v>
      </c>
      <c r="DX416" s="20">
        <v>3.8461538461538463</v>
      </c>
      <c r="DY416" s="20">
        <v>13.9</v>
      </c>
      <c r="DZ416" s="20">
        <v>190</v>
      </c>
      <c r="EA416" s="20">
        <v>0.48899999999999999</v>
      </c>
      <c r="EB416" s="20">
        <v>1</v>
      </c>
      <c r="EC416" s="66">
        <v>164</v>
      </c>
      <c r="ED416" s="66">
        <v>138</v>
      </c>
      <c r="EE416" s="66">
        <v>220</v>
      </c>
      <c r="EF416" s="66">
        <v>141</v>
      </c>
      <c r="EG416" s="66">
        <v>124</v>
      </c>
      <c r="EH416" s="66">
        <v>129.30000000000001</v>
      </c>
      <c r="EI416" s="66">
        <v>191</v>
      </c>
      <c r="EJ416" s="66">
        <v>224</v>
      </c>
      <c r="EK416" s="20">
        <v>11802.04</v>
      </c>
      <c r="EL416" s="20">
        <v>8771.6299999999992</v>
      </c>
      <c r="EM416" s="20">
        <v>36.096153846153847</v>
      </c>
      <c r="EN416" s="20">
        <v>127.86230769230768</v>
      </c>
      <c r="EO416" s="20">
        <v>12.9762</v>
      </c>
      <c r="EP416" s="20">
        <v>119.098</v>
      </c>
      <c r="EQ416" s="21">
        <v>89</v>
      </c>
      <c r="ER416" s="21">
        <v>55</v>
      </c>
      <c r="ES416" s="61" t="s">
        <v>12</v>
      </c>
      <c r="ET416" s="61">
        <v>144</v>
      </c>
      <c r="EU416" s="61">
        <v>34</v>
      </c>
    </row>
    <row r="417" spans="1:151" x14ac:dyDescent="0.45">
      <c r="A417" s="64">
        <v>44932</v>
      </c>
      <c r="B417" s="21" t="s">
        <v>20</v>
      </c>
      <c r="C417" s="21">
        <v>132</v>
      </c>
      <c r="D417" s="21" t="s">
        <v>58</v>
      </c>
      <c r="E417" s="21">
        <v>291</v>
      </c>
      <c r="F417" s="50" t="s">
        <v>558</v>
      </c>
      <c r="G417" t="s">
        <v>20</v>
      </c>
      <c r="H417" t="s">
        <v>58</v>
      </c>
      <c r="I417" t="s">
        <v>20</v>
      </c>
      <c r="J417" t="s">
        <v>58</v>
      </c>
      <c r="K417" t="s">
        <v>20</v>
      </c>
      <c r="L417" t="s">
        <v>58</v>
      </c>
      <c r="M417" t="s">
        <v>20</v>
      </c>
      <c r="N417" t="s">
        <v>588</v>
      </c>
      <c r="O417" t="s">
        <v>20</v>
      </c>
      <c r="P417" t="s">
        <v>58</v>
      </c>
      <c r="Q417" t="s">
        <v>20</v>
      </c>
      <c r="R417" t="s">
        <v>58</v>
      </c>
      <c r="S417" t="s">
        <v>21</v>
      </c>
      <c r="T417" t="s">
        <v>21</v>
      </c>
      <c r="U417">
        <v>13</v>
      </c>
      <c r="V417">
        <v>13</v>
      </c>
      <c r="W417" s="20">
        <v>0.92307692307692302</v>
      </c>
      <c r="X417" s="20">
        <v>22.37</v>
      </c>
      <c r="Y417" s="20">
        <v>113.4</v>
      </c>
      <c r="Z417" s="20">
        <v>91</v>
      </c>
      <c r="AA417" s="20">
        <v>71.099999999999994</v>
      </c>
      <c r="AB417" s="20">
        <v>0.114</v>
      </c>
      <c r="AC417" s="20">
        <v>4.37</v>
      </c>
      <c r="AD417" s="20">
        <v>106.5</v>
      </c>
      <c r="AE417" s="20">
        <v>102.1</v>
      </c>
      <c r="AF417" s="20">
        <v>4.37</v>
      </c>
      <c r="AG417" s="20">
        <v>112</v>
      </c>
      <c r="AH417" s="20">
        <v>92.1</v>
      </c>
      <c r="AI417" s="20">
        <v>0.9052</v>
      </c>
      <c r="AJ417" s="20">
        <v>2.9</v>
      </c>
      <c r="AK417" s="20">
        <v>0.22307692307692306</v>
      </c>
      <c r="AL417" s="20">
        <v>1435</v>
      </c>
      <c r="AM417" s="20">
        <v>17.829999999999998</v>
      </c>
      <c r="AN417" s="20">
        <v>4.58</v>
      </c>
      <c r="AO417" s="20">
        <v>1035</v>
      </c>
      <c r="AP417" s="20">
        <v>849</v>
      </c>
      <c r="AQ417" s="20">
        <v>759</v>
      </c>
      <c r="AR417" s="20">
        <v>0.505</v>
      </c>
      <c r="AS417" s="20">
        <v>88</v>
      </c>
      <c r="AT417" s="20">
        <v>238</v>
      </c>
      <c r="AU417" s="20">
        <v>0.37</v>
      </c>
      <c r="AV417" s="20">
        <v>181</v>
      </c>
      <c r="AW417" s="20">
        <v>246</v>
      </c>
      <c r="AX417" s="20">
        <v>0.73599999999999999</v>
      </c>
      <c r="AY417" s="20">
        <v>112</v>
      </c>
      <c r="AZ417" s="20">
        <v>8.615384615384615</v>
      </c>
      <c r="BA417" s="20">
        <v>506</v>
      </c>
      <c r="BB417" s="20">
        <v>38.92307692307692</v>
      </c>
      <c r="BC417" s="20">
        <v>280</v>
      </c>
      <c r="BD417" s="20">
        <v>100</v>
      </c>
      <c r="BE417" s="20">
        <v>60</v>
      </c>
      <c r="BF417" s="20">
        <v>158</v>
      </c>
      <c r="BG417" s="20">
        <v>182</v>
      </c>
      <c r="BH417" s="20">
        <v>79.599999999999994</v>
      </c>
      <c r="BI417" s="20">
        <v>65.308000000000007</v>
      </c>
      <c r="BJ417" s="20">
        <v>14.308</v>
      </c>
      <c r="BK417" s="20">
        <v>1.772</v>
      </c>
      <c r="BL417" s="20">
        <v>12.154</v>
      </c>
      <c r="BM417" s="20">
        <v>0.63300000000000001</v>
      </c>
      <c r="BN417" s="20">
        <v>18.3</v>
      </c>
      <c r="BO417" s="20">
        <v>18.899999999999999</v>
      </c>
      <c r="BP417" s="20">
        <v>4.5999999999999996</v>
      </c>
      <c r="BQ417" s="20">
        <v>7.6923076923076925</v>
      </c>
      <c r="BR417" s="20">
        <v>14</v>
      </c>
      <c r="BS417" s="20">
        <v>5</v>
      </c>
      <c r="BT417" s="20">
        <v>0.66500000000000004</v>
      </c>
      <c r="BU417" s="20">
        <v>0</v>
      </c>
      <c r="BV417" s="66">
        <v>11</v>
      </c>
      <c r="BW417" s="66">
        <v>2</v>
      </c>
      <c r="BX417" s="66">
        <v>4</v>
      </c>
      <c r="BY417" s="66">
        <v>17</v>
      </c>
      <c r="BZ417" s="66">
        <v>15</v>
      </c>
      <c r="CA417" s="66">
        <v>7.2</v>
      </c>
      <c r="CB417" s="66">
        <v>5</v>
      </c>
      <c r="CC417" s="66">
        <v>3</v>
      </c>
      <c r="CD417" s="20">
        <v>0.84615384615384603</v>
      </c>
      <c r="CE417" s="20">
        <v>17.04</v>
      </c>
      <c r="CF417" s="20">
        <v>112.6</v>
      </c>
      <c r="CG417" s="20">
        <v>95.6</v>
      </c>
      <c r="CH417" s="20">
        <v>73.2</v>
      </c>
      <c r="CI417" s="20">
        <v>-2.1000000000000001E-2</v>
      </c>
      <c r="CJ417" s="20">
        <v>-7.05</v>
      </c>
      <c r="CK417" s="20">
        <v>100.1</v>
      </c>
      <c r="CL417" s="20">
        <v>107.2</v>
      </c>
      <c r="CM417" s="20">
        <v>-7.05</v>
      </c>
      <c r="CN417" s="20">
        <v>112</v>
      </c>
      <c r="CO417" s="20">
        <v>96.1</v>
      </c>
      <c r="CP417" s="63">
        <v>0.85319999999999996</v>
      </c>
      <c r="CQ417" s="20">
        <v>0.2</v>
      </c>
      <c r="CR417" s="20">
        <v>1.5384615384615385E-2</v>
      </c>
      <c r="CS417" s="20">
        <v>1369</v>
      </c>
      <c r="CT417" s="20">
        <v>14.81</v>
      </c>
      <c r="CU417" s="20">
        <v>-4.5</v>
      </c>
      <c r="CV417" s="20">
        <v>1115</v>
      </c>
      <c r="CW417" s="20">
        <v>864</v>
      </c>
      <c r="CX417" s="20">
        <v>819</v>
      </c>
      <c r="CY417" s="20">
        <v>0.499</v>
      </c>
      <c r="CZ417" s="20">
        <v>76</v>
      </c>
      <c r="DA417" s="20">
        <v>232</v>
      </c>
      <c r="DB417" s="20">
        <v>0.32800000000000001</v>
      </c>
      <c r="DC417" s="20">
        <v>221</v>
      </c>
      <c r="DD417" s="20">
        <v>297</v>
      </c>
      <c r="DE417" s="20">
        <v>0.74399999999999999</v>
      </c>
      <c r="DF417" s="20">
        <v>163</v>
      </c>
      <c r="DG417" s="20">
        <v>12.538461538461538</v>
      </c>
      <c r="DH417" s="20">
        <v>522</v>
      </c>
      <c r="DI417" s="20">
        <v>40.153846153846153</v>
      </c>
      <c r="DJ417" s="20">
        <v>253</v>
      </c>
      <c r="DK417" s="20">
        <v>137</v>
      </c>
      <c r="DL417" s="20">
        <v>57</v>
      </c>
      <c r="DM417" s="20">
        <v>168</v>
      </c>
      <c r="DN417" s="20">
        <v>225</v>
      </c>
      <c r="DO417" s="20">
        <v>85.8</v>
      </c>
      <c r="DP417" s="20">
        <v>66.462000000000003</v>
      </c>
      <c r="DQ417" s="20">
        <v>19.308</v>
      </c>
      <c r="DR417" s="20">
        <v>1.506</v>
      </c>
      <c r="DS417" s="20">
        <v>12.923</v>
      </c>
      <c r="DT417" s="20">
        <v>0.81499999999999995</v>
      </c>
      <c r="DU417" s="20">
        <v>17.8</v>
      </c>
      <c r="DV417" s="20">
        <v>22.8</v>
      </c>
      <c r="DW417" s="20">
        <v>4.4000000000000004</v>
      </c>
      <c r="DX417" s="20">
        <v>10.538461538461538</v>
      </c>
      <c r="DY417" s="20">
        <v>17.3</v>
      </c>
      <c r="DZ417" s="20">
        <v>101</v>
      </c>
      <c r="EA417" s="20">
        <v>0.54500000000000004</v>
      </c>
      <c r="EB417" s="20">
        <v>2</v>
      </c>
      <c r="EC417" s="66">
        <v>41</v>
      </c>
      <c r="ED417" s="66">
        <v>38</v>
      </c>
      <c r="EE417" s="66">
        <v>56</v>
      </c>
      <c r="EF417" s="66">
        <v>25</v>
      </c>
      <c r="EG417" s="66">
        <v>33</v>
      </c>
      <c r="EH417" s="66">
        <v>36</v>
      </c>
      <c r="EI417" s="66">
        <v>101</v>
      </c>
      <c r="EJ417" s="66">
        <v>64</v>
      </c>
      <c r="EK417" s="20">
        <v>10841.039999999999</v>
      </c>
      <c r="EL417" s="20">
        <v>10246.6</v>
      </c>
      <c r="EM417" s="20">
        <v>128.08446153846154</v>
      </c>
      <c r="EN417" s="20">
        <v>99.407692307692315</v>
      </c>
      <c r="EO417" s="20">
        <v>10.416</v>
      </c>
      <c r="EP417" s="20">
        <v>165.6</v>
      </c>
      <c r="EQ417" s="21">
        <v>83</v>
      </c>
      <c r="ER417" s="21">
        <v>81</v>
      </c>
      <c r="ES417" s="61" t="s">
        <v>20</v>
      </c>
      <c r="ET417" s="61">
        <v>164</v>
      </c>
      <c r="EU417" s="61">
        <v>2</v>
      </c>
    </row>
    <row r="418" spans="1:151" x14ac:dyDescent="0.45">
      <c r="A418" s="64">
        <v>44932</v>
      </c>
      <c r="B418" s="21" t="s">
        <v>239</v>
      </c>
      <c r="C418" s="21">
        <v>71</v>
      </c>
      <c r="D418" s="21" t="s">
        <v>321</v>
      </c>
      <c r="E418" s="21">
        <v>174</v>
      </c>
      <c r="F418" s="50" t="s">
        <v>558</v>
      </c>
      <c r="G418" t="s">
        <v>476</v>
      </c>
      <c r="H418" t="s">
        <v>321</v>
      </c>
      <c r="I418" t="s">
        <v>476</v>
      </c>
      <c r="J418" t="s">
        <v>321</v>
      </c>
      <c r="K418" t="s">
        <v>239</v>
      </c>
      <c r="L418" t="s">
        <v>321</v>
      </c>
      <c r="M418" t="s">
        <v>476</v>
      </c>
      <c r="N418" t="s">
        <v>651</v>
      </c>
      <c r="O418" t="s">
        <v>476</v>
      </c>
      <c r="P418" t="s">
        <v>321</v>
      </c>
      <c r="Q418" t="s">
        <v>476</v>
      </c>
      <c r="R418" t="s">
        <v>321</v>
      </c>
      <c r="S418" t="s">
        <v>166</v>
      </c>
      <c r="T418" t="s">
        <v>166</v>
      </c>
      <c r="U418">
        <v>16</v>
      </c>
      <c r="V418">
        <v>15</v>
      </c>
      <c r="W418" s="20">
        <v>0</v>
      </c>
      <c r="X418" s="20">
        <v>-21.01</v>
      </c>
      <c r="Y418" s="20">
        <v>91.7</v>
      </c>
      <c r="Z418" s="20">
        <v>112.7</v>
      </c>
      <c r="AA418" s="20">
        <v>68.5</v>
      </c>
      <c r="AB418" s="20">
        <v>-4.3999999999999997E-2</v>
      </c>
      <c r="AC418" s="20">
        <v>1.0900000000000001</v>
      </c>
      <c r="AD418" s="20">
        <v>106.3</v>
      </c>
      <c r="AE418" s="20">
        <v>105.2</v>
      </c>
      <c r="AF418" s="20">
        <v>3.67</v>
      </c>
      <c r="AG418" s="20">
        <v>89.2</v>
      </c>
      <c r="AH418" s="20">
        <v>112.5</v>
      </c>
      <c r="AI418" s="20">
        <v>6.4500000000000002E-2</v>
      </c>
      <c r="AJ418" s="20">
        <v>-12</v>
      </c>
      <c r="AK418" s="20">
        <v>-0.75</v>
      </c>
      <c r="AL418" s="20">
        <v>876</v>
      </c>
      <c r="AM418" s="20">
        <v>-18.649999999999999</v>
      </c>
      <c r="AN418" s="20">
        <v>-1.21</v>
      </c>
      <c r="AO418" s="20">
        <v>960</v>
      </c>
      <c r="AP418" s="20">
        <v>1239</v>
      </c>
      <c r="AQ418" s="20">
        <v>896</v>
      </c>
      <c r="AR418" s="20">
        <v>0.39200000000000002</v>
      </c>
      <c r="AS418" s="20">
        <v>82</v>
      </c>
      <c r="AT418" s="20">
        <v>323</v>
      </c>
      <c r="AU418" s="20">
        <v>0.254</v>
      </c>
      <c r="AV418" s="20">
        <v>176</v>
      </c>
      <c r="AW418" s="20">
        <v>255</v>
      </c>
      <c r="AX418" s="20">
        <v>0.69</v>
      </c>
      <c r="AY418" s="20">
        <v>153</v>
      </c>
      <c r="AZ418" s="20">
        <v>9.5625</v>
      </c>
      <c r="BA418" s="20">
        <v>504</v>
      </c>
      <c r="BB418" s="20">
        <v>31.5</v>
      </c>
      <c r="BC418" s="20">
        <v>152</v>
      </c>
      <c r="BD418" s="20">
        <v>98</v>
      </c>
      <c r="BE418" s="20">
        <v>34</v>
      </c>
      <c r="BF418" s="20">
        <v>224</v>
      </c>
      <c r="BG418" s="20">
        <v>264</v>
      </c>
      <c r="BH418" s="20">
        <v>60</v>
      </c>
      <c r="BI418" s="20">
        <v>77.438000000000002</v>
      </c>
      <c r="BJ418" s="20">
        <v>-17.437999999999999</v>
      </c>
      <c r="BK418" s="20">
        <v>0.67900000000000005</v>
      </c>
      <c r="BL418" s="20">
        <v>14</v>
      </c>
      <c r="BM418" s="20">
        <v>0.438</v>
      </c>
      <c r="BN418" s="20">
        <v>20.2</v>
      </c>
      <c r="BO418" s="20">
        <v>15.9</v>
      </c>
      <c r="BP418" s="20">
        <v>2.1</v>
      </c>
      <c r="BQ418" s="20">
        <v>6.125</v>
      </c>
      <c r="BR418" s="20">
        <v>16.5</v>
      </c>
      <c r="BS418" s="20">
        <v>348</v>
      </c>
      <c r="BT418" s="20">
        <v>0.38100000000000001</v>
      </c>
      <c r="BU418" s="20">
        <v>0</v>
      </c>
      <c r="BV418" s="66">
        <v>358</v>
      </c>
      <c r="BW418" s="66">
        <v>358</v>
      </c>
      <c r="BX418" s="66">
        <v>360</v>
      </c>
      <c r="BY418" s="66">
        <v>351</v>
      </c>
      <c r="BZ418" s="66">
        <v>357</v>
      </c>
      <c r="CA418" s="66">
        <v>297</v>
      </c>
      <c r="CB418" s="66">
        <v>348</v>
      </c>
      <c r="CC418" s="66">
        <v>347</v>
      </c>
      <c r="CD418" s="20">
        <v>0.46666666666666701</v>
      </c>
      <c r="CE418" s="20">
        <v>-8.23</v>
      </c>
      <c r="CF418" s="20">
        <v>107</v>
      </c>
      <c r="CG418" s="20">
        <v>115.3</v>
      </c>
      <c r="CH418" s="20">
        <v>69.900000000000006</v>
      </c>
      <c r="CI418" s="20">
        <v>0.11799999999999999</v>
      </c>
      <c r="CJ418" s="20">
        <v>-1.1299999999999999</v>
      </c>
      <c r="CK418" s="20">
        <v>104.2</v>
      </c>
      <c r="CL418" s="20">
        <v>105.4</v>
      </c>
      <c r="CM418" s="20">
        <v>0.12</v>
      </c>
      <c r="CN418" s="20">
        <v>108</v>
      </c>
      <c r="CO418" s="20">
        <v>117.5</v>
      </c>
      <c r="CP418" s="63">
        <v>0.27529999999999999</v>
      </c>
      <c r="CQ418" s="20">
        <v>-5.3</v>
      </c>
      <c r="CR418" s="20">
        <v>-0.35333333333333333</v>
      </c>
      <c r="CS418" s="20">
        <v>1063</v>
      </c>
      <c r="CT418" s="20">
        <v>-7.64</v>
      </c>
      <c r="CU418" s="20">
        <v>-1.64</v>
      </c>
      <c r="CV418" s="20">
        <v>1162</v>
      </c>
      <c r="CW418" s="20">
        <v>1193</v>
      </c>
      <c r="CX418" s="20">
        <v>943</v>
      </c>
      <c r="CY418" s="20">
        <v>0.42899999999999999</v>
      </c>
      <c r="CZ418" s="20">
        <v>131</v>
      </c>
      <c r="DA418" s="20">
        <v>404</v>
      </c>
      <c r="DB418" s="20">
        <v>0.32400000000000001</v>
      </c>
      <c r="DC418" s="20">
        <v>221</v>
      </c>
      <c r="DD418" s="20">
        <v>319</v>
      </c>
      <c r="DE418" s="20">
        <v>0.69299999999999995</v>
      </c>
      <c r="DF418" s="20">
        <v>208</v>
      </c>
      <c r="DG418" s="20">
        <v>13.866666666666667</v>
      </c>
      <c r="DH418" s="20">
        <v>548</v>
      </c>
      <c r="DI418" s="20">
        <v>36.533333333333331</v>
      </c>
      <c r="DJ418" s="20">
        <v>199</v>
      </c>
      <c r="DK418" s="20">
        <v>105</v>
      </c>
      <c r="DL418" s="20">
        <v>67</v>
      </c>
      <c r="DM418" s="20">
        <v>173</v>
      </c>
      <c r="DN418" s="20">
        <v>274</v>
      </c>
      <c r="DO418" s="20">
        <v>77.5</v>
      </c>
      <c r="DP418" s="20">
        <v>79.533000000000001</v>
      </c>
      <c r="DQ418" s="20">
        <v>-2.0670000000000002</v>
      </c>
      <c r="DR418" s="20">
        <v>1.1499999999999999</v>
      </c>
      <c r="DS418" s="20">
        <v>11.532999999999999</v>
      </c>
      <c r="DT418" s="20">
        <v>0.60699999999999998</v>
      </c>
      <c r="DU418" s="20">
        <v>26.9</v>
      </c>
      <c r="DV418" s="20">
        <v>21.3</v>
      </c>
      <c r="DW418" s="20">
        <v>4.5</v>
      </c>
      <c r="DX418" s="20">
        <v>7</v>
      </c>
      <c r="DY418" s="20">
        <v>18.3</v>
      </c>
      <c r="DZ418" s="20">
        <v>246</v>
      </c>
      <c r="EA418" s="20">
        <v>0.46</v>
      </c>
      <c r="EB418" s="20">
        <v>0</v>
      </c>
      <c r="EC418" s="66">
        <v>272</v>
      </c>
      <c r="ED418" s="66">
        <v>207</v>
      </c>
      <c r="EE418" s="66">
        <v>248</v>
      </c>
      <c r="EF418" s="66">
        <v>262</v>
      </c>
      <c r="EG418" s="66">
        <v>269</v>
      </c>
      <c r="EH418" s="66">
        <v>202.8</v>
      </c>
      <c r="EI418" s="66">
        <v>246</v>
      </c>
      <c r="EJ418" s="66">
        <v>270</v>
      </c>
      <c r="EK418" s="20">
        <v>10573.01</v>
      </c>
      <c r="EL418" s="20">
        <v>12058.9</v>
      </c>
      <c r="EM418" s="20">
        <v>98</v>
      </c>
      <c r="EN418" s="20">
        <v>70.639624999999995</v>
      </c>
      <c r="EO418" s="20">
        <v>11.4345</v>
      </c>
      <c r="EP418" s="20">
        <v>189.05999999999997</v>
      </c>
      <c r="EQ418" s="21">
        <v>61</v>
      </c>
      <c r="ER418" s="21">
        <v>84</v>
      </c>
      <c r="ES418" s="61" t="s">
        <v>321</v>
      </c>
      <c r="ET418" s="61">
        <v>145</v>
      </c>
      <c r="EU418" s="61">
        <v>-23</v>
      </c>
    </row>
    <row r="419" spans="1:151" x14ac:dyDescent="0.45">
      <c r="A419" s="64">
        <v>44932</v>
      </c>
      <c r="B419" s="21" t="s">
        <v>44</v>
      </c>
      <c r="C419" s="21">
        <v>63</v>
      </c>
      <c r="D419" s="21" t="s">
        <v>67</v>
      </c>
      <c r="E419" s="21">
        <v>237</v>
      </c>
      <c r="F419" s="50" t="s">
        <v>558</v>
      </c>
      <c r="G419" t="s">
        <v>44</v>
      </c>
      <c r="H419" t="s">
        <v>67</v>
      </c>
      <c r="I419" t="s">
        <v>44</v>
      </c>
      <c r="J419" t="s">
        <v>67</v>
      </c>
      <c r="K419" t="s">
        <v>44</v>
      </c>
      <c r="L419" t="s">
        <v>67</v>
      </c>
      <c r="M419" t="s">
        <v>44</v>
      </c>
      <c r="N419" t="s">
        <v>67</v>
      </c>
      <c r="O419" t="s">
        <v>44</v>
      </c>
      <c r="P419" t="s">
        <v>67</v>
      </c>
      <c r="Q419" t="s">
        <v>44</v>
      </c>
      <c r="R419" t="s">
        <v>67</v>
      </c>
      <c r="S419" t="s">
        <v>15</v>
      </c>
      <c r="T419" t="s">
        <v>15</v>
      </c>
      <c r="U419">
        <v>14</v>
      </c>
      <c r="V419">
        <v>14</v>
      </c>
      <c r="W419" s="20">
        <v>0.71428571428571397</v>
      </c>
      <c r="X419" s="20">
        <v>22.3</v>
      </c>
      <c r="Y419" s="20">
        <v>116.6</v>
      </c>
      <c r="Z419" s="20">
        <v>94.3</v>
      </c>
      <c r="AA419" s="20">
        <v>67.7</v>
      </c>
      <c r="AB419" s="20">
        <v>-3.6999999999999998E-2</v>
      </c>
      <c r="AC419" s="20">
        <v>6.19</v>
      </c>
      <c r="AD419" s="20">
        <v>108.5</v>
      </c>
      <c r="AE419" s="20">
        <v>102.3</v>
      </c>
      <c r="AF419" s="20">
        <v>3.41</v>
      </c>
      <c r="AG419" s="20">
        <v>118.3</v>
      </c>
      <c r="AH419" s="20">
        <v>95.6</v>
      </c>
      <c r="AI419" s="20">
        <v>0.92079999999999995</v>
      </c>
      <c r="AJ419" s="20">
        <v>13</v>
      </c>
      <c r="AK419" s="20">
        <v>0.9285714285714286</v>
      </c>
      <c r="AL419" s="20">
        <v>1377</v>
      </c>
      <c r="AM419" s="20">
        <v>20.65</v>
      </c>
      <c r="AN419" s="20">
        <v>5.8</v>
      </c>
      <c r="AO419" s="20">
        <v>1140</v>
      </c>
      <c r="AP419" s="20">
        <v>932</v>
      </c>
      <c r="AQ419" s="20">
        <v>831</v>
      </c>
      <c r="AR419" s="20">
        <v>0.499</v>
      </c>
      <c r="AS419" s="20">
        <v>152</v>
      </c>
      <c r="AT419" s="20">
        <v>409</v>
      </c>
      <c r="AU419" s="20">
        <v>0.372</v>
      </c>
      <c r="AV419" s="20">
        <v>158</v>
      </c>
      <c r="AW419" s="20">
        <v>208</v>
      </c>
      <c r="AX419" s="20">
        <v>0.76</v>
      </c>
      <c r="AY419" s="20">
        <v>131</v>
      </c>
      <c r="AZ419" s="20">
        <v>9.3571428571428577</v>
      </c>
      <c r="BA419" s="20">
        <v>557</v>
      </c>
      <c r="BB419" s="20">
        <v>39.785714285714285</v>
      </c>
      <c r="BC419" s="20">
        <v>243</v>
      </c>
      <c r="BD419" s="20">
        <v>46</v>
      </c>
      <c r="BE419" s="20">
        <v>55</v>
      </c>
      <c r="BF419" s="20">
        <v>161</v>
      </c>
      <c r="BG419" s="20">
        <v>148</v>
      </c>
      <c r="BH419" s="20">
        <v>81.400000000000006</v>
      </c>
      <c r="BI419" s="20">
        <v>66.570999999999998</v>
      </c>
      <c r="BJ419" s="20">
        <v>14.856999999999999</v>
      </c>
      <c r="BK419" s="20">
        <v>1.5089999999999999</v>
      </c>
      <c r="BL419" s="20">
        <v>11.5</v>
      </c>
      <c r="BM419" s="20">
        <v>0.28599999999999998</v>
      </c>
      <c r="BN419" s="20">
        <v>29.2</v>
      </c>
      <c r="BO419" s="20">
        <v>14.9</v>
      </c>
      <c r="BP419" s="20">
        <v>3.9</v>
      </c>
      <c r="BQ419" s="20">
        <v>3.2857142857142856</v>
      </c>
      <c r="BR419" s="20">
        <v>10.6</v>
      </c>
      <c r="BS419" s="20">
        <v>43</v>
      </c>
      <c r="BT419" s="20">
        <v>0.59199999999999997</v>
      </c>
      <c r="BU419" s="20">
        <v>1</v>
      </c>
      <c r="BV419" s="66">
        <v>13</v>
      </c>
      <c r="BW419" s="66">
        <v>30</v>
      </c>
      <c r="BX419" s="66">
        <v>44</v>
      </c>
      <c r="BY419" s="66">
        <v>5</v>
      </c>
      <c r="BZ419" s="66">
        <v>16</v>
      </c>
      <c r="CA419" s="66">
        <v>20.8</v>
      </c>
      <c r="CB419" s="66">
        <v>39</v>
      </c>
      <c r="CC419" s="66">
        <v>62</v>
      </c>
      <c r="CD419" s="20">
        <v>0.78571428571428603</v>
      </c>
      <c r="CE419" s="20">
        <v>14.46</v>
      </c>
      <c r="CF419" s="20">
        <v>105.8</v>
      </c>
      <c r="CG419" s="20">
        <v>91.4</v>
      </c>
      <c r="CH419" s="20">
        <v>70.2</v>
      </c>
      <c r="CI419" s="20">
        <v>3.0000000000000001E-3</v>
      </c>
      <c r="CJ419" s="20">
        <v>0.02</v>
      </c>
      <c r="CK419" s="20">
        <v>104.5</v>
      </c>
      <c r="CL419" s="20">
        <v>104.4</v>
      </c>
      <c r="CM419" s="20">
        <v>-3.55</v>
      </c>
      <c r="CN419" s="20">
        <v>105</v>
      </c>
      <c r="CO419" s="20">
        <v>90.5</v>
      </c>
      <c r="CP419" s="63">
        <v>0.84630000000000005</v>
      </c>
      <c r="CQ419" s="20">
        <v>0.6</v>
      </c>
      <c r="CR419" s="20">
        <v>4.2857142857142858E-2</v>
      </c>
      <c r="CS419" s="20">
        <v>1353</v>
      </c>
      <c r="CT419" s="20">
        <v>13.36</v>
      </c>
      <c r="CU419" s="20">
        <v>3.14</v>
      </c>
      <c r="CV419" s="20">
        <v>1035</v>
      </c>
      <c r="CW419" s="20">
        <v>892</v>
      </c>
      <c r="CX419" s="20">
        <v>804</v>
      </c>
      <c r="CY419" s="20">
        <v>0.46100000000000002</v>
      </c>
      <c r="CZ419" s="20">
        <v>112</v>
      </c>
      <c r="DA419" s="20">
        <v>344</v>
      </c>
      <c r="DB419" s="20">
        <v>0.32600000000000001</v>
      </c>
      <c r="DC419" s="20">
        <v>181</v>
      </c>
      <c r="DD419" s="20">
        <v>262</v>
      </c>
      <c r="DE419" s="20">
        <v>0.69099999999999995</v>
      </c>
      <c r="DF419" s="20">
        <v>124</v>
      </c>
      <c r="DG419" s="20">
        <v>8.8571428571428577</v>
      </c>
      <c r="DH419" s="20">
        <v>539</v>
      </c>
      <c r="DI419" s="20">
        <v>38.5</v>
      </c>
      <c r="DJ419" s="20">
        <v>199</v>
      </c>
      <c r="DK419" s="20">
        <v>84</v>
      </c>
      <c r="DL419" s="20">
        <v>81</v>
      </c>
      <c r="DM419" s="20">
        <v>193</v>
      </c>
      <c r="DN419" s="20">
        <v>216</v>
      </c>
      <c r="DO419" s="20">
        <v>73.900000000000006</v>
      </c>
      <c r="DP419" s="20">
        <v>63.713999999999999</v>
      </c>
      <c r="DQ419" s="20">
        <v>10.214</v>
      </c>
      <c r="DR419" s="20">
        <v>1.0309999999999999</v>
      </c>
      <c r="DS419" s="20">
        <v>13.786</v>
      </c>
      <c r="DT419" s="20">
        <v>0.435</v>
      </c>
      <c r="DU419" s="20">
        <v>24.6</v>
      </c>
      <c r="DV419" s="20">
        <v>18.7</v>
      </c>
      <c r="DW419" s="20">
        <v>5.8</v>
      </c>
      <c r="DX419" s="20">
        <v>6</v>
      </c>
      <c r="DY419" s="20">
        <v>15.4</v>
      </c>
      <c r="DZ419" s="20">
        <v>39</v>
      </c>
      <c r="EA419" s="20">
        <v>0.59599999999999997</v>
      </c>
      <c r="EB419" s="20">
        <v>0</v>
      </c>
      <c r="EC419" s="66">
        <v>61</v>
      </c>
      <c r="ED419" s="66">
        <v>60</v>
      </c>
      <c r="EE419" s="66">
        <v>47</v>
      </c>
      <c r="EF419" s="66">
        <v>47</v>
      </c>
      <c r="EG419" s="66">
        <v>46</v>
      </c>
      <c r="EH419" s="66">
        <v>38.200000000000003</v>
      </c>
      <c r="EI419" s="66">
        <v>40</v>
      </c>
      <c r="EJ419" s="66">
        <v>86</v>
      </c>
      <c r="EK419" s="20">
        <v>10657.24</v>
      </c>
      <c r="EL419" s="20">
        <v>9976.9399999999987</v>
      </c>
      <c r="EM419" s="20">
        <v>69</v>
      </c>
      <c r="EN419" s="20">
        <v>45.296857142857142</v>
      </c>
      <c r="EO419" s="20">
        <v>7.3245999999999993</v>
      </c>
      <c r="EP419" s="20">
        <v>164.16</v>
      </c>
      <c r="EQ419" s="21">
        <v>69</v>
      </c>
      <c r="ER419" s="21">
        <v>60</v>
      </c>
      <c r="ES419" s="61" t="s">
        <v>44</v>
      </c>
      <c r="ET419" s="61">
        <v>129</v>
      </c>
      <c r="EU419" s="61">
        <v>9</v>
      </c>
    </row>
    <row r="420" spans="1:151" x14ac:dyDescent="0.45">
      <c r="A420" s="64">
        <v>44932</v>
      </c>
      <c r="B420" s="21" t="s">
        <v>903</v>
      </c>
      <c r="C420" s="21">
        <v>188</v>
      </c>
      <c r="D420" s="21" t="s">
        <v>28</v>
      </c>
      <c r="E420" s="21">
        <v>340</v>
      </c>
      <c r="F420" s="50" t="s">
        <v>558</v>
      </c>
      <c r="G420" t="s">
        <v>534</v>
      </c>
      <c r="H420" t="s">
        <v>28</v>
      </c>
      <c r="I420" t="s">
        <v>534</v>
      </c>
      <c r="J420" t="s">
        <v>28</v>
      </c>
      <c r="K420" t="s">
        <v>619</v>
      </c>
      <c r="L420" t="s">
        <v>28</v>
      </c>
      <c r="M420" t="s">
        <v>619</v>
      </c>
      <c r="N420" t="s">
        <v>28</v>
      </c>
      <c r="O420" t="s">
        <v>619</v>
      </c>
      <c r="P420" t="s">
        <v>28</v>
      </c>
      <c r="Q420" t="s">
        <v>425</v>
      </c>
      <c r="R420" t="s">
        <v>28</v>
      </c>
      <c r="S420" t="s">
        <v>29</v>
      </c>
      <c r="T420" t="s">
        <v>29</v>
      </c>
      <c r="U420">
        <v>13</v>
      </c>
      <c r="V420">
        <v>14</v>
      </c>
      <c r="W420" s="20">
        <v>0.76923076923076905</v>
      </c>
      <c r="X420" s="20">
        <v>10.5</v>
      </c>
      <c r="Y420" s="20">
        <v>109.5</v>
      </c>
      <c r="Z420" s="20">
        <v>99</v>
      </c>
      <c r="AA420" s="20">
        <v>69.7</v>
      </c>
      <c r="AB420" s="20">
        <v>5.5E-2</v>
      </c>
      <c r="AC420" s="20">
        <v>-2.82</v>
      </c>
      <c r="AD420" s="20">
        <v>103</v>
      </c>
      <c r="AE420" s="20">
        <v>105.9</v>
      </c>
      <c r="AF420" s="20">
        <v>-5.68</v>
      </c>
      <c r="AG420" s="20">
        <v>109.8</v>
      </c>
      <c r="AH420" s="20">
        <v>100</v>
      </c>
      <c r="AI420" s="20">
        <v>0.74429999999999996</v>
      </c>
      <c r="AJ420" s="20">
        <v>0.1</v>
      </c>
      <c r="AK420" s="20">
        <v>7.6923076923076927E-3</v>
      </c>
      <c r="AL420" s="20">
        <v>1335</v>
      </c>
      <c r="AM420" s="20">
        <v>8.8000000000000007</v>
      </c>
      <c r="AN420" s="20">
        <v>-0.28000000000000003</v>
      </c>
      <c r="AO420" s="20">
        <v>1012</v>
      </c>
      <c r="AP420" s="20">
        <v>894</v>
      </c>
      <c r="AQ420" s="20">
        <v>827</v>
      </c>
      <c r="AR420" s="20">
        <v>0.44700000000000001</v>
      </c>
      <c r="AS420" s="20">
        <v>100</v>
      </c>
      <c r="AT420" s="20">
        <v>294</v>
      </c>
      <c r="AU420" s="20">
        <v>0.34</v>
      </c>
      <c r="AV420" s="20">
        <v>172</v>
      </c>
      <c r="AW420" s="20">
        <v>249</v>
      </c>
      <c r="AX420" s="20">
        <v>0.69099999999999995</v>
      </c>
      <c r="AY420" s="20">
        <v>149</v>
      </c>
      <c r="AZ420" s="20">
        <v>11.461538461538462</v>
      </c>
      <c r="BA420" s="20">
        <v>477</v>
      </c>
      <c r="BB420" s="20">
        <v>36.692307692307693</v>
      </c>
      <c r="BC420" s="20">
        <v>178</v>
      </c>
      <c r="BD420" s="20">
        <v>101</v>
      </c>
      <c r="BE420" s="20">
        <v>35</v>
      </c>
      <c r="BF420" s="20">
        <v>115</v>
      </c>
      <c r="BG420" s="20">
        <v>219</v>
      </c>
      <c r="BH420" s="20">
        <v>77.8</v>
      </c>
      <c r="BI420" s="20">
        <v>68.769000000000005</v>
      </c>
      <c r="BJ420" s="20">
        <v>9.077</v>
      </c>
      <c r="BK420" s="20">
        <v>1.548</v>
      </c>
      <c r="BL420" s="20">
        <v>8.8460000000000001</v>
      </c>
      <c r="BM420" s="20">
        <v>0.878</v>
      </c>
      <c r="BN420" s="20">
        <v>22.6</v>
      </c>
      <c r="BO420" s="20">
        <v>19.2</v>
      </c>
      <c r="BP420" s="20">
        <v>2.7</v>
      </c>
      <c r="BQ420" s="20">
        <v>7.7692307692307692</v>
      </c>
      <c r="BR420" s="20">
        <v>16.8</v>
      </c>
      <c r="BS420" s="20">
        <v>74</v>
      </c>
      <c r="BT420" s="20">
        <v>0.56499999999999995</v>
      </c>
      <c r="BU420" s="20">
        <v>2</v>
      </c>
      <c r="BV420" s="66">
        <v>73</v>
      </c>
      <c r="BW420" s="66">
        <v>63</v>
      </c>
      <c r="BX420" s="66">
        <v>50</v>
      </c>
      <c r="BY420" s="66">
        <v>64</v>
      </c>
      <c r="BZ420" s="66">
        <v>77</v>
      </c>
      <c r="CA420" s="66">
        <v>53.8</v>
      </c>
      <c r="CB420" s="66">
        <v>74</v>
      </c>
      <c r="CC420" s="66">
        <v>101</v>
      </c>
      <c r="CD420" s="20">
        <v>0.78571428571428603</v>
      </c>
      <c r="CE420" s="20">
        <v>14.13</v>
      </c>
      <c r="CF420" s="20">
        <v>106.8</v>
      </c>
      <c r="CG420" s="20">
        <v>92.7</v>
      </c>
      <c r="CH420" s="20">
        <v>61.9</v>
      </c>
      <c r="CI420" s="20">
        <v>9.4E-2</v>
      </c>
      <c r="CJ420" s="20">
        <v>-0.82</v>
      </c>
      <c r="CK420" s="20">
        <v>104.3</v>
      </c>
      <c r="CL420" s="20">
        <v>105.1</v>
      </c>
      <c r="CM420" s="20">
        <v>-1.31</v>
      </c>
      <c r="CN420" s="20">
        <v>105.5</v>
      </c>
      <c r="CO420" s="20">
        <v>92.8</v>
      </c>
      <c r="CP420" s="63">
        <v>0.81430000000000002</v>
      </c>
      <c r="CQ420" s="20">
        <v>0.4</v>
      </c>
      <c r="CR420" s="20">
        <v>2.8571428571428574E-2</v>
      </c>
      <c r="CS420" s="20">
        <v>1348</v>
      </c>
      <c r="CT420" s="20">
        <v>12.04</v>
      </c>
      <c r="CU420" s="20">
        <v>1.4</v>
      </c>
      <c r="CV420" s="20">
        <v>932</v>
      </c>
      <c r="CW420" s="20">
        <v>783</v>
      </c>
      <c r="CX420" s="20">
        <v>765</v>
      </c>
      <c r="CY420" s="20">
        <v>0.45500000000000002</v>
      </c>
      <c r="CZ420" s="20">
        <v>94</v>
      </c>
      <c r="DA420" s="20">
        <v>261</v>
      </c>
      <c r="DB420" s="20">
        <v>0.36</v>
      </c>
      <c r="DC420" s="20">
        <v>142</v>
      </c>
      <c r="DD420" s="20">
        <v>219</v>
      </c>
      <c r="DE420" s="20">
        <v>0.64800000000000002</v>
      </c>
      <c r="DF420" s="20">
        <v>123</v>
      </c>
      <c r="DG420" s="20">
        <v>8.7857142857142865</v>
      </c>
      <c r="DH420" s="20">
        <v>458</v>
      </c>
      <c r="DI420" s="20">
        <v>32.714285714285715</v>
      </c>
      <c r="DJ420" s="20">
        <v>223</v>
      </c>
      <c r="DK420" s="20">
        <v>123</v>
      </c>
      <c r="DL420" s="20">
        <v>74</v>
      </c>
      <c r="DM420" s="20">
        <v>117</v>
      </c>
      <c r="DN420" s="20">
        <v>189</v>
      </c>
      <c r="DO420" s="20">
        <v>66.599999999999994</v>
      </c>
      <c r="DP420" s="20">
        <v>55.929000000000002</v>
      </c>
      <c r="DQ420" s="20">
        <v>10.643000000000001</v>
      </c>
      <c r="DR420" s="20">
        <v>1.9059999999999999</v>
      </c>
      <c r="DS420" s="20">
        <v>8.3569999999999993</v>
      </c>
      <c r="DT420" s="20">
        <v>1.0509999999999999</v>
      </c>
      <c r="DU420" s="20">
        <v>18.600000000000001</v>
      </c>
      <c r="DV420" s="20">
        <v>15.6</v>
      </c>
      <c r="DW420" s="20">
        <v>5.3</v>
      </c>
      <c r="DX420" s="20">
        <v>8.7857142857142865</v>
      </c>
      <c r="DY420" s="20">
        <v>13.5</v>
      </c>
      <c r="DZ420" s="20">
        <v>51</v>
      </c>
      <c r="EA420" s="20">
        <v>0.58399999999999996</v>
      </c>
      <c r="EB420" s="20">
        <v>2</v>
      </c>
      <c r="EC420" s="66">
        <v>48</v>
      </c>
      <c r="ED420" s="66">
        <v>41</v>
      </c>
      <c r="EE420" s="66">
        <v>48</v>
      </c>
      <c r="EF420" s="66">
        <v>35</v>
      </c>
      <c r="EG420" s="66">
        <v>48</v>
      </c>
      <c r="EH420" s="66">
        <v>36.799999999999997</v>
      </c>
      <c r="EI420" s="66">
        <v>51</v>
      </c>
      <c r="EJ420" s="66">
        <v>37</v>
      </c>
      <c r="EK420" s="20">
        <v>10150.65</v>
      </c>
      <c r="EL420" s="20">
        <v>10573.199999999999</v>
      </c>
      <c r="EM420" s="20">
        <v>77.718428571428575</v>
      </c>
      <c r="EN420" s="20">
        <v>64.927461538461529</v>
      </c>
      <c r="EO420" s="20">
        <v>10.8864</v>
      </c>
      <c r="EP420" s="20">
        <v>130.59899999999999</v>
      </c>
      <c r="EQ420" s="21">
        <v>76</v>
      </c>
      <c r="ER420" s="21">
        <v>60</v>
      </c>
      <c r="ES420" s="61" t="s">
        <v>903</v>
      </c>
      <c r="ET420" s="61">
        <v>136</v>
      </c>
      <c r="EU420" s="61">
        <v>16</v>
      </c>
    </row>
    <row r="421" spans="1:151" x14ac:dyDescent="0.45">
      <c r="A421" s="64">
        <v>44932</v>
      </c>
      <c r="B421" s="21" t="s">
        <v>27</v>
      </c>
      <c r="C421" s="21">
        <v>13</v>
      </c>
      <c r="D421" s="21" t="s">
        <v>37</v>
      </c>
      <c r="E421" s="21">
        <v>17</v>
      </c>
      <c r="F421" s="50" t="s">
        <v>558</v>
      </c>
      <c r="G421" t="s">
        <v>27</v>
      </c>
      <c r="H421" t="s">
        <v>37</v>
      </c>
      <c r="I421" t="s">
        <v>27</v>
      </c>
      <c r="J421" t="s">
        <v>37</v>
      </c>
      <c r="K421" t="s">
        <v>27</v>
      </c>
      <c r="L421" t="s">
        <v>37</v>
      </c>
      <c r="M421" t="s">
        <v>27</v>
      </c>
      <c r="N421" t="s">
        <v>37</v>
      </c>
      <c r="O421" t="s">
        <v>27</v>
      </c>
      <c r="P421" t="s">
        <v>37</v>
      </c>
      <c r="Q421" t="s">
        <v>27</v>
      </c>
      <c r="R421" t="s">
        <v>37</v>
      </c>
      <c r="S421" t="s">
        <v>17</v>
      </c>
      <c r="T421" t="s">
        <v>17</v>
      </c>
      <c r="U421">
        <v>13</v>
      </c>
      <c r="V421">
        <v>13</v>
      </c>
      <c r="W421" s="20">
        <v>0.69230769230769196</v>
      </c>
      <c r="X421" s="20">
        <v>12.57</v>
      </c>
      <c r="Y421" s="20">
        <v>112.6</v>
      </c>
      <c r="Z421" s="20">
        <v>100</v>
      </c>
      <c r="AA421" s="20">
        <v>71.400000000000006</v>
      </c>
      <c r="AB421" s="20">
        <v>2.5999999999999999E-2</v>
      </c>
      <c r="AC421" s="20">
        <v>2.58</v>
      </c>
      <c r="AD421" s="20">
        <v>106.6</v>
      </c>
      <c r="AE421" s="20">
        <v>104</v>
      </c>
      <c r="AF421" s="20">
        <v>2.58</v>
      </c>
      <c r="AG421" s="20">
        <v>111.8</v>
      </c>
      <c r="AH421" s="20">
        <v>102</v>
      </c>
      <c r="AI421" s="20">
        <v>0.74029999999999996</v>
      </c>
      <c r="AJ421" s="20">
        <v>-0.5</v>
      </c>
      <c r="AK421" s="20">
        <v>-3.8461538461538464E-2</v>
      </c>
      <c r="AL421" s="20">
        <v>1307</v>
      </c>
      <c r="AM421" s="20">
        <v>9.69</v>
      </c>
      <c r="AN421" s="20">
        <v>3.77</v>
      </c>
      <c r="AO421" s="20">
        <v>1070</v>
      </c>
      <c r="AP421" s="20">
        <v>993</v>
      </c>
      <c r="AQ421" s="20">
        <v>750</v>
      </c>
      <c r="AR421" s="20">
        <v>0.48</v>
      </c>
      <c r="AS421" s="20">
        <v>88</v>
      </c>
      <c r="AT421" s="20">
        <v>253</v>
      </c>
      <c r="AU421" s="20">
        <v>0.34799999999999998</v>
      </c>
      <c r="AV421" s="20">
        <v>262</v>
      </c>
      <c r="AW421" s="20">
        <v>363</v>
      </c>
      <c r="AX421" s="20">
        <v>0.72199999999999998</v>
      </c>
      <c r="AY421" s="20">
        <v>122</v>
      </c>
      <c r="AZ421" s="20">
        <v>9.384615384615385</v>
      </c>
      <c r="BA421" s="20">
        <v>490</v>
      </c>
      <c r="BB421" s="20">
        <v>37.692307692307693</v>
      </c>
      <c r="BC421" s="20">
        <v>160</v>
      </c>
      <c r="BD421" s="20">
        <v>72</v>
      </c>
      <c r="BE421" s="20">
        <v>86</v>
      </c>
      <c r="BF421" s="20">
        <v>160</v>
      </c>
      <c r="BG421" s="20">
        <v>267</v>
      </c>
      <c r="BH421" s="20">
        <v>82.3</v>
      </c>
      <c r="BI421" s="20">
        <v>76.385000000000005</v>
      </c>
      <c r="BJ421" s="20">
        <v>5.923</v>
      </c>
      <c r="BK421" s="20">
        <v>1</v>
      </c>
      <c r="BL421" s="20">
        <v>12.308</v>
      </c>
      <c r="BM421" s="20">
        <v>0.45</v>
      </c>
      <c r="BN421" s="20">
        <v>19.5</v>
      </c>
      <c r="BO421" s="20">
        <v>27.9</v>
      </c>
      <c r="BP421" s="20">
        <v>6.6</v>
      </c>
      <c r="BQ421" s="20">
        <v>5.5384615384615383</v>
      </c>
      <c r="BR421" s="20">
        <v>20.5</v>
      </c>
      <c r="BS421" s="20">
        <v>93</v>
      </c>
      <c r="BT421" s="20">
        <v>0.55100000000000005</v>
      </c>
      <c r="BU421" s="20">
        <v>-1</v>
      </c>
      <c r="BV421" s="66">
        <v>92</v>
      </c>
      <c r="BW421" s="66">
        <v>25</v>
      </c>
      <c r="BX421" s="66">
        <v>74</v>
      </c>
      <c r="BY421" s="66">
        <v>73</v>
      </c>
      <c r="BZ421" s="66">
        <v>59</v>
      </c>
      <c r="CA421" s="66">
        <v>51.7</v>
      </c>
      <c r="CB421" s="66">
        <v>95</v>
      </c>
      <c r="CC421" s="66">
        <v>33</v>
      </c>
      <c r="CD421" s="20">
        <v>0.84615384615384603</v>
      </c>
      <c r="CE421" s="20">
        <v>23.75</v>
      </c>
      <c r="CF421" s="20">
        <v>117.8</v>
      </c>
      <c r="CG421" s="20">
        <v>94.1</v>
      </c>
      <c r="CH421" s="20">
        <v>71.7</v>
      </c>
      <c r="CI421" s="20">
        <v>-8.6999999999999994E-2</v>
      </c>
      <c r="CJ421" s="20">
        <v>7.0000000000000007E-2</v>
      </c>
      <c r="CK421" s="20">
        <v>104.9</v>
      </c>
      <c r="CL421" s="20">
        <v>104.9</v>
      </c>
      <c r="CM421" s="20">
        <v>7.0000000000000007E-2</v>
      </c>
      <c r="CN421" s="20">
        <v>118.5</v>
      </c>
      <c r="CO421" s="20">
        <v>94</v>
      </c>
      <c r="CP421" s="63">
        <v>0.93459999999999999</v>
      </c>
      <c r="CQ421" s="20">
        <v>0.9</v>
      </c>
      <c r="CR421" s="20">
        <v>6.9230769230769235E-2</v>
      </c>
      <c r="CS421" s="20">
        <v>1406</v>
      </c>
      <c r="CT421" s="20">
        <v>19.239999999999998</v>
      </c>
      <c r="CU421" s="20">
        <v>1.08</v>
      </c>
      <c r="CV421" s="20">
        <v>1103</v>
      </c>
      <c r="CW421" s="20">
        <v>867</v>
      </c>
      <c r="CX421" s="20">
        <v>806</v>
      </c>
      <c r="CY421" s="20">
        <v>0.47099999999999997</v>
      </c>
      <c r="CZ421" s="20">
        <v>106</v>
      </c>
      <c r="DA421" s="20">
        <v>317</v>
      </c>
      <c r="DB421" s="20">
        <v>0.33400000000000002</v>
      </c>
      <c r="DC421" s="20">
        <v>237</v>
      </c>
      <c r="DD421" s="20">
        <v>320</v>
      </c>
      <c r="DE421" s="20">
        <v>0.74099999999999999</v>
      </c>
      <c r="DF421" s="20">
        <v>166</v>
      </c>
      <c r="DG421" s="20">
        <v>12.76923076923077</v>
      </c>
      <c r="DH421" s="20">
        <v>523</v>
      </c>
      <c r="DI421" s="20">
        <v>40.230769230769234</v>
      </c>
      <c r="DJ421" s="20">
        <v>247</v>
      </c>
      <c r="DK421" s="20">
        <v>94</v>
      </c>
      <c r="DL421" s="20">
        <v>73</v>
      </c>
      <c r="DM421" s="20">
        <v>134</v>
      </c>
      <c r="DN421" s="20">
        <v>240</v>
      </c>
      <c r="DO421" s="20">
        <v>84.8</v>
      </c>
      <c r="DP421" s="20">
        <v>66.691999999999993</v>
      </c>
      <c r="DQ421" s="20">
        <v>18.154</v>
      </c>
      <c r="DR421" s="20">
        <v>1.843</v>
      </c>
      <c r="DS421" s="20">
        <v>10.308</v>
      </c>
      <c r="DT421" s="20">
        <v>0.70099999999999996</v>
      </c>
      <c r="DU421" s="20">
        <v>24.4</v>
      </c>
      <c r="DV421" s="20">
        <v>24.6</v>
      </c>
      <c r="DW421" s="20">
        <v>5.6</v>
      </c>
      <c r="DX421" s="20">
        <v>7.2307692307692308</v>
      </c>
      <c r="DY421" s="20">
        <v>18.5</v>
      </c>
      <c r="DZ421" s="20">
        <v>25</v>
      </c>
      <c r="EA421" s="20">
        <v>0.61099999999999999</v>
      </c>
      <c r="EB421" s="20">
        <v>1</v>
      </c>
      <c r="EC421" s="66">
        <v>15</v>
      </c>
      <c r="ED421" s="66">
        <v>23</v>
      </c>
      <c r="EE421" s="66">
        <v>30</v>
      </c>
      <c r="EF421" s="66">
        <v>12</v>
      </c>
      <c r="EG421" s="66">
        <v>10</v>
      </c>
      <c r="EH421" s="66">
        <v>16.7</v>
      </c>
      <c r="EI421" s="66">
        <v>25</v>
      </c>
      <c r="EJ421" s="66">
        <v>19</v>
      </c>
      <c r="EK421" s="20">
        <v>10595.659999999998</v>
      </c>
      <c r="EL421" s="20">
        <v>11780</v>
      </c>
      <c r="EM421" s="20">
        <v>88.996307692307695</v>
      </c>
      <c r="EN421" s="20">
        <v>57.090461538461533</v>
      </c>
      <c r="EO421" s="20">
        <v>15.1905</v>
      </c>
      <c r="EP421" s="20">
        <v>173.28</v>
      </c>
      <c r="EQ421" s="21">
        <v>51</v>
      </c>
      <c r="ER421" s="21">
        <v>83</v>
      </c>
      <c r="ES421" s="61" t="s">
        <v>37</v>
      </c>
      <c r="ET421" s="61">
        <v>134</v>
      </c>
      <c r="EU421" s="61">
        <v>-32</v>
      </c>
    </row>
    <row r="422" spans="1:151" x14ac:dyDescent="0.45">
      <c r="A422" s="64">
        <v>44932</v>
      </c>
      <c r="B422" s="21" t="s">
        <v>276</v>
      </c>
      <c r="C422" s="21">
        <v>286</v>
      </c>
      <c r="D422" s="21" t="s">
        <v>201</v>
      </c>
      <c r="E422" s="21">
        <v>129</v>
      </c>
      <c r="F422" s="50" t="s">
        <v>558</v>
      </c>
      <c r="G422" t="s">
        <v>276</v>
      </c>
      <c r="H422" t="s">
        <v>201</v>
      </c>
      <c r="I422" t="s">
        <v>276</v>
      </c>
      <c r="J422" t="s">
        <v>201</v>
      </c>
      <c r="K422" t="s">
        <v>276</v>
      </c>
      <c r="L422" t="s">
        <v>201</v>
      </c>
      <c r="M422" t="s">
        <v>276</v>
      </c>
      <c r="N422" t="s">
        <v>201</v>
      </c>
      <c r="O422" t="s">
        <v>276</v>
      </c>
      <c r="P422" t="s">
        <v>201</v>
      </c>
      <c r="Q422" t="s">
        <v>276</v>
      </c>
      <c r="R422" t="s">
        <v>201</v>
      </c>
      <c r="S422" t="s">
        <v>102</v>
      </c>
      <c r="T422" t="s">
        <v>102</v>
      </c>
      <c r="U422">
        <v>15</v>
      </c>
      <c r="V422">
        <v>15</v>
      </c>
      <c r="W422" s="20">
        <v>0.6</v>
      </c>
      <c r="X422" s="20">
        <v>-3.85</v>
      </c>
      <c r="Y422" s="20">
        <v>109.7</v>
      </c>
      <c r="Z422" s="20">
        <v>113.6</v>
      </c>
      <c r="AA422" s="20">
        <v>66.8</v>
      </c>
      <c r="AB422" s="20">
        <v>0.13100000000000001</v>
      </c>
      <c r="AC422" s="20">
        <v>2.4</v>
      </c>
      <c r="AD422" s="20">
        <v>105.3</v>
      </c>
      <c r="AE422" s="20">
        <v>102.9</v>
      </c>
      <c r="AF422" s="20">
        <v>4.25</v>
      </c>
      <c r="AG422" s="20">
        <v>110.4</v>
      </c>
      <c r="AH422" s="20">
        <v>116</v>
      </c>
      <c r="AI422" s="20">
        <v>0.36080000000000001</v>
      </c>
      <c r="AJ422" s="20">
        <v>-2.8</v>
      </c>
      <c r="AK422" s="20">
        <v>-0.18666666666666665</v>
      </c>
      <c r="AL422" s="20">
        <v>1136</v>
      </c>
      <c r="AM422" s="20">
        <v>-3.86</v>
      </c>
      <c r="AN422" s="20">
        <v>1.22</v>
      </c>
      <c r="AO422" s="20">
        <v>1175</v>
      </c>
      <c r="AP422" s="20">
        <v>1056</v>
      </c>
      <c r="AQ422" s="20">
        <v>903</v>
      </c>
      <c r="AR422" s="20">
        <v>0.46600000000000003</v>
      </c>
      <c r="AS422" s="20">
        <v>149</v>
      </c>
      <c r="AT422" s="20">
        <v>400</v>
      </c>
      <c r="AU422" s="20">
        <v>0.373</v>
      </c>
      <c r="AV422" s="20">
        <v>184</v>
      </c>
      <c r="AW422" s="20">
        <v>219</v>
      </c>
      <c r="AX422" s="20">
        <v>0.84</v>
      </c>
      <c r="AY422" s="20">
        <v>154</v>
      </c>
      <c r="AZ422" s="20">
        <v>10.266666666666667</v>
      </c>
      <c r="BA422" s="20">
        <v>546</v>
      </c>
      <c r="BB422" s="20">
        <v>36.4</v>
      </c>
      <c r="BC422" s="20">
        <v>229</v>
      </c>
      <c r="BD422" s="20">
        <v>81</v>
      </c>
      <c r="BE422" s="20">
        <v>40</v>
      </c>
      <c r="BF422" s="20">
        <v>165</v>
      </c>
      <c r="BG422" s="20">
        <v>221</v>
      </c>
      <c r="BH422" s="20">
        <v>78.3</v>
      </c>
      <c r="BI422" s="20">
        <v>70.400000000000006</v>
      </c>
      <c r="BJ422" s="20">
        <v>7.9329999999999998</v>
      </c>
      <c r="BK422" s="20">
        <v>1.3879999999999999</v>
      </c>
      <c r="BL422" s="20">
        <v>11</v>
      </c>
      <c r="BM422" s="20">
        <v>0.49099999999999999</v>
      </c>
      <c r="BN422" s="20">
        <v>26.7</v>
      </c>
      <c r="BO422" s="20">
        <v>14.6</v>
      </c>
      <c r="BP422" s="20">
        <v>2.7</v>
      </c>
      <c r="BQ422" s="20">
        <v>5.4</v>
      </c>
      <c r="BR422" s="20">
        <v>14.7</v>
      </c>
      <c r="BS422" s="20">
        <v>131</v>
      </c>
      <c r="BT422" s="20">
        <v>0.52700000000000002</v>
      </c>
      <c r="BU422" s="20">
        <v>0</v>
      </c>
      <c r="BV422" s="66">
        <v>215</v>
      </c>
      <c r="BW422" s="66">
        <v>187</v>
      </c>
      <c r="BX422" s="66">
        <v>132</v>
      </c>
      <c r="BY422" s="66">
        <v>153</v>
      </c>
      <c r="BZ422" s="66">
        <v>222</v>
      </c>
      <c r="CA422" s="66">
        <v>144.30000000000001</v>
      </c>
      <c r="CB422" s="66">
        <v>131</v>
      </c>
      <c r="CC422" s="66">
        <v>191</v>
      </c>
      <c r="CD422" s="20">
        <v>0.6</v>
      </c>
      <c r="CE422" s="20">
        <v>-8.4499999999999993</v>
      </c>
      <c r="CF422" s="20">
        <v>101.5</v>
      </c>
      <c r="CG422" s="20">
        <v>110</v>
      </c>
      <c r="CH422" s="20">
        <v>70.2</v>
      </c>
      <c r="CI422" s="20">
        <v>0.152</v>
      </c>
      <c r="CJ422" s="20">
        <v>-2.2000000000000002</v>
      </c>
      <c r="CK422" s="20">
        <v>103.2</v>
      </c>
      <c r="CL422" s="20">
        <v>105.4</v>
      </c>
      <c r="CM422" s="20">
        <v>-2.59</v>
      </c>
      <c r="CN422" s="20">
        <v>98.9</v>
      </c>
      <c r="CO422" s="20">
        <v>110</v>
      </c>
      <c r="CP422" s="63">
        <v>0.2268</v>
      </c>
      <c r="CQ422" s="20">
        <v>-3</v>
      </c>
      <c r="CR422" s="20">
        <v>-0.2</v>
      </c>
      <c r="CS422" s="20">
        <v>1071</v>
      </c>
      <c r="CT422" s="20">
        <v>-12.1</v>
      </c>
      <c r="CU422" s="20">
        <v>-2.35</v>
      </c>
      <c r="CV422" s="20">
        <v>1127</v>
      </c>
      <c r="CW422" s="20">
        <v>1113</v>
      </c>
      <c r="CX422" s="20">
        <v>888</v>
      </c>
      <c r="CY422" s="20">
        <v>0.44600000000000001</v>
      </c>
      <c r="CZ422" s="20">
        <v>99</v>
      </c>
      <c r="DA422" s="20">
        <v>318</v>
      </c>
      <c r="DB422" s="20">
        <v>0.311</v>
      </c>
      <c r="DC422" s="20">
        <v>234</v>
      </c>
      <c r="DD422" s="20">
        <v>335</v>
      </c>
      <c r="DE422" s="20">
        <v>0.69899999999999995</v>
      </c>
      <c r="DF422" s="20">
        <v>180</v>
      </c>
      <c r="DG422" s="20">
        <v>12</v>
      </c>
      <c r="DH422" s="20">
        <v>563</v>
      </c>
      <c r="DI422" s="20">
        <v>37.533333333333331</v>
      </c>
      <c r="DJ422" s="20">
        <v>178</v>
      </c>
      <c r="DK422" s="20">
        <v>137</v>
      </c>
      <c r="DL422" s="20">
        <v>54</v>
      </c>
      <c r="DM422" s="20">
        <v>221</v>
      </c>
      <c r="DN422" s="20">
        <v>318</v>
      </c>
      <c r="DO422" s="20">
        <v>75.099999999999994</v>
      </c>
      <c r="DP422" s="20">
        <v>74.2</v>
      </c>
      <c r="DQ422" s="20">
        <v>0.93300000000000005</v>
      </c>
      <c r="DR422" s="20">
        <v>0.80500000000000005</v>
      </c>
      <c r="DS422" s="20">
        <v>14.733000000000001</v>
      </c>
      <c r="DT422" s="20">
        <v>0.62</v>
      </c>
      <c r="DU422" s="20">
        <v>21.2</v>
      </c>
      <c r="DV422" s="20">
        <v>22.3</v>
      </c>
      <c r="DW422" s="20">
        <v>3.6</v>
      </c>
      <c r="DX422" s="20">
        <v>9.1333333333333329</v>
      </c>
      <c r="DY422" s="20">
        <v>21.2</v>
      </c>
      <c r="DZ422" s="20">
        <v>251</v>
      </c>
      <c r="EA422" s="20">
        <v>0.45600000000000002</v>
      </c>
      <c r="EB422" s="20">
        <v>1</v>
      </c>
      <c r="EC422" s="66">
        <v>280</v>
      </c>
      <c r="ED422" s="66">
        <v>245</v>
      </c>
      <c r="EE422" s="66">
        <v>167</v>
      </c>
      <c r="EF422" s="66">
        <v>267</v>
      </c>
      <c r="EG422" s="66">
        <v>273</v>
      </c>
      <c r="EH422" s="66">
        <v>198.8</v>
      </c>
      <c r="EI422" s="66">
        <v>251</v>
      </c>
      <c r="EJ422" s="66">
        <v>253</v>
      </c>
      <c r="EK422" s="20">
        <v>12067</v>
      </c>
      <c r="EL422" s="20">
        <v>11530.4</v>
      </c>
      <c r="EM422" s="20">
        <v>100.46666666666667</v>
      </c>
      <c r="EN422" s="20">
        <v>79.558200000000014</v>
      </c>
      <c r="EO422" s="20">
        <v>10.2753</v>
      </c>
      <c r="EP422" s="20">
        <v>267.12</v>
      </c>
      <c r="EQ422" s="21">
        <v>71</v>
      </c>
      <c r="ER422" s="21">
        <v>55</v>
      </c>
      <c r="ES422" s="61" t="s">
        <v>276</v>
      </c>
      <c r="ET422" s="61">
        <v>126</v>
      </c>
      <c r="EU422" s="61">
        <v>16</v>
      </c>
    </row>
    <row r="423" spans="1:151" x14ac:dyDescent="0.45">
      <c r="A423" s="64">
        <v>44932</v>
      </c>
      <c r="B423" s="21" t="s">
        <v>138</v>
      </c>
      <c r="C423" s="21">
        <v>96</v>
      </c>
      <c r="D423" s="21" t="s">
        <v>98</v>
      </c>
      <c r="E423" s="21">
        <v>253</v>
      </c>
      <c r="F423" s="50" t="s">
        <v>558</v>
      </c>
      <c r="G423" t="s">
        <v>138</v>
      </c>
      <c r="H423" t="s">
        <v>98</v>
      </c>
      <c r="I423" t="s">
        <v>138</v>
      </c>
      <c r="J423" t="s">
        <v>98</v>
      </c>
      <c r="K423" t="s">
        <v>138</v>
      </c>
      <c r="L423" t="s">
        <v>98</v>
      </c>
      <c r="M423" t="s">
        <v>616</v>
      </c>
      <c r="N423" t="s">
        <v>98</v>
      </c>
      <c r="O423" t="s">
        <v>138</v>
      </c>
      <c r="P423" t="s">
        <v>98</v>
      </c>
      <c r="Q423" t="s">
        <v>138</v>
      </c>
      <c r="R423" t="s">
        <v>98</v>
      </c>
      <c r="S423" t="s">
        <v>82</v>
      </c>
      <c r="T423" t="s">
        <v>82</v>
      </c>
      <c r="U423">
        <v>14</v>
      </c>
      <c r="V423">
        <v>14</v>
      </c>
      <c r="W423" s="20">
        <v>0.85714285714285698</v>
      </c>
      <c r="X423" s="20">
        <v>8.3800000000000008</v>
      </c>
      <c r="Y423" s="20">
        <v>108.3</v>
      </c>
      <c r="Z423" s="20">
        <v>99.9</v>
      </c>
      <c r="AA423" s="20">
        <v>66.099999999999994</v>
      </c>
      <c r="AB423" s="20">
        <v>0.08</v>
      </c>
      <c r="AC423" s="20">
        <v>-3.21</v>
      </c>
      <c r="AD423" s="20">
        <v>104</v>
      </c>
      <c r="AE423" s="20">
        <v>107.3</v>
      </c>
      <c r="AF423" s="20">
        <v>-3.64</v>
      </c>
      <c r="AG423" s="20">
        <v>108.8</v>
      </c>
      <c r="AH423" s="20">
        <v>100.1</v>
      </c>
      <c r="AI423" s="20">
        <v>0.72209999999999996</v>
      </c>
      <c r="AJ423" s="20">
        <v>0.4</v>
      </c>
      <c r="AK423" s="20">
        <v>2.8571428571428574E-2</v>
      </c>
      <c r="AL423" s="20">
        <v>1319</v>
      </c>
      <c r="AM423" s="20">
        <v>7.55</v>
      </c>
      <c r="AN423" s="20">
        <v>-1.37</v>
      </c>
      <c r="AO423" s="20">
        <v>1056</v>
      </c>
      <c r="AP423" s="20">
        <v>916</v>
      </c>
      <c r="AQ423" s="20">
        <v>769</v>
      </c>
      <c r="AR423" s="20">
        <v>0.48199999999999998</v>
      </c>
      <c r="AS423" s="20">
        <v>105</v>
      </c>
      <c r="AT423" s="20">
        <v>278</v>
      </c>
      <c r="AU423" s="20">
        <v>0.378</v>
      </c>
      <c r="AV423" s="20">
        <v>209</v>
      </c>
      <c r="AW423" s="20">
        <v>284</v>
      </c>
      <c r="AX423" s="20">
        <v>0.73599999999999999</v>
      </c>
      <c r="AY423" s="20">
        <v>144</v>
      </c>
      <c r="AZ423" s="20">
        <v>10.285714285714286</v>
      </c>
      <c r="BA423" s="20">
        <v>549</v>
      </c>
      <c r="BB423" s="20">
        <v>39.214285714285715</v>
      </c>
      <c r="BC423" s="20">
        <v>176</v>
      </c>
      <c r="BD423" s="20">
        <v>71</v>
      </c>
      <c r="BE423" s="20">
        <v>59</v>
      </c>
      <c r="BF423" s="20">
        <v>171</v>
      </c>
      <c r="BG423" s="20">
        <v>228</v>
      </c>
      <c r="BH423" s="20">
        <v>75.400000000000006</v>
      </c>
      <c r="BI423" s="20">
        <v>65.429000000000002</v>
      </c>
      <c r="BJ423" s="20">
        <v>10</v>
      </c>
      <c r="BK423" s="20">
        <v>1.0289999999999999</v>
      </c>
      <c r="BL423" s="20">
        <v>12.214</v>
      </c>
      <c r="BM423" s="20">
        <v>0.41499999999999998</v>
      </c>
      <c r="BN423" s="20">
        <v>19.899999999999999</v>
      </c>
      <c r="BO423" s="20">
        <v>20.3</v>
      </c>
      <c r="BP423" s="20">
        <v>4.2</v>
      </c>
      <c r="BQ423" s="20">
        <v>5.0714285714285712</v>
      </c>
      <c r="BR423" s="20">
        <v>16.3</v>
      </c>
      <c r="BS423" s="20">
        <v>44</v>
      </c>
      <c r="BT423" s="20">
        <v>0.59199999999999997</v>
      </c>
      <c r="BU423" s="20">
        <v>1</v>
      </c>
      <c r="BV423" s="66">
        <v>64</v>
      </c>
      <c r="BW423" s="66">
        <v>59</v>
      </c>
      <c r="BX423" s="66">
        <v>37</v>
      </c>
      <c r="BY423" s="66">
        <v>107</v>
      </c>
      <c r="BZ423" s="66">
        <v>88</v>
      </c>
      <c r="CA423" s="66">
        <v>57.5</v>
      </c>
      <c r="CB423" s="66">
        <v>44</v>
      </c>
      <c r="CC423" s="66">
        <v>38</v>
      </c>
      <c r="CD423" s="20">
        <v>0.5</v>
      </c>
      <c r="CE423" s="20">
        <v>-3.03</v>
      </c>
      <c r="CF423" s="20">
        <v>107.2</v>
      </c>
      <c r="CG423" s="20">
        <v>110.3</v>
      </c>
      <c r="CH423" s="20">
        <v>69.8</v>
      </c>
      <c r="CI423" s="20">
        <v>0.10100000000000001</v>
      </c>
      <c r="CJ423" s="20">
        <v>1.4</v>
      </c>
      <c r="CK423" s="20">
        <v>103.9</v>
      </c>
      <c r="CL423" s="20">
        <v>102.5</v>
      </c>
      <c r="CM423" s="20">
        <v>1.66</v>
      </c>
      <c r="CN423" s="20">
        <v>108.6</v>
      </c>
      <c r="CO423" s="20">
        <v>110.5</v>
      </c>
      <c r="CP423" s="63">
        <v>0.45169999999999999</v>
      </c>
      <c r="CQ423" s="20">
        <v>-3.8</v>
      </c>
      <c r="CR423" s="20">
        <v>-0.27142857142857141</v>
      </c>
      <c r="CS423" s="20">
        <v>1145</v>
      </c>
      <c r="CT423" s="20">
        <v>-2.4</v>
      </c>
      <c r="CU423" s="20">
        <v>2.37</v>
      </c>
      <c r="CV423" s="20">
        <v>1035</v>
      </c>
      <c r="CW423" s="20">
        <v>1061</v>
      </c>
      <c r="CX423" s="20">
        <v>785</v>
      </c>
      <c r="CY423" s="20">
        <v>0.44600000000000001</v>
      </c>
      <c r="CZ423" s="20">
        <v>106</v>
      </c>
      <c r="DA423" s="20">
        <v>283</v>
      </c>
      <c r="DB423" s="20">
        <v>0.375</v>
      </c>
      <c r="DC423" s="20">
        <v>229</v>
      </c>
      <c r="DD423" s="20">
        <v>321</v>
      </c>
      <c r="DE423" s="20">
        <v>0.71299999999999997</v>
      </c>
      <c r="DF423" s="20">
        <v>122</v>
      </c>
      <c r="DG423" s="20">
        <v>8.7142857142857135</v>
      </c>
      <c r="DH423" s="20">
        <v>475</v>
      </c>
      <c r="DI423" s="20">
        <v>33.928571428571431</v>
      </c>
      <c r="DJ423" s="20">
        <v>165</v>
      </c>
      <c r="DK423" s="20">
        <v>92</v>
      </c>
      <c r="DL423" s="20">
        <v>34</v>
      </c>
      <c r="DM423" s="20">
        <v>168</v>
      </c>
      <c r="DN423" s="20">
        <v>240</v>
      </c>
      <c r="DO423" s="20">
        <v>73.900000000000006</v>
      </c>
      <c r="DP423" s="20">
        <v>75.786000000000001</v>
      </c>
      <c r="DQ423" s="20">
        <v>-1.857</v>
      </c>
      <c r="DR423" s="20">
        <v>0.98199999999999998</v>
      </c>
      <c r="DS423" s="20">
        <v>12</v>
      </c>
      <c r="DT423" s="20">
        <v>0.54800000000000004</v>
      </c>
      <c r="DU423" s="20">
        <v>20.2</v>
      </c>
      <c r="DV423" s="20">
        <v>22.9</v>
      </c>
      <c r="DW423" s="20">
        <v>2.4</v>
      </c>
      <c r="DX423" s="20">
        <v>6.5714285714285712</v>
      </c>
      <c r="DY423" s="20">
        <v>17.100000000000001</v>
      </c>
      <c r="DZ423" s="20">
        <v>153</v>
      </c>
      <c r="EA423" s="20">
        <v>0.51</v>
      </c>
      <c r="EB423" s="20">
        <v>1</v>
      </c>
      <c r="EC423" s="66">
        <v>236</v>
      </c>
      <c r="ED423" s="66">
        <v>129</v>
      </c>
      <c r="EE423" s="66">
        <v>197</v>
      </c>
      <c r="EF423" s="66">
        <v>210</v>
      </c>
      <c r="EG423" s="66">
        <v>202</v>
      </c>
      <c r="EH423" s="66">
        <v>145.19999999999999</v>
      </c>
      <c r="EI423" s="66">
        <v>154</v>
      </c>
      <c r="EJ423" s="66">
        <v>141</v>
      </c>
      <c r="EK423" s="20">
        <v>11945.49</v>
      </c>
      <c r="EL423" s="20">
        <v>10709.28</v>
      </c>
      <c r="EM423" s="20">
        <v>80.263428571428577</v>
      </c>
      <c r="EN423" s="20">
        <v>60.857142857142854</v>
      </c>
      <c r="EO423" s="20">
        <v>11.6219</v>
      </c>
      <c r="EP423" s="20">
        <v>176.64</v>
      </c>
      <c r="EQ423" s="21">
        <v>79</v>
      </c>
      <c r="ER423" s="21">
        <v>67</v>
      </c>
      <c r="ES423" s="61" t="s">
        <v>138</v>
      </c>
      <c r="ET423" s="61">
        <v>146</v>
      </c>
      <c r="EU423" s="61">
        <v>12</v>
      </c>
    </row>
    <row r="424" spans="1:151" x14ac:dyDescent="0.45">
      <c r="A424" s="64">
        <v>44932</v>
      </c>
      <c r="B424" s="21" t="s">
        <v>373</v>
      </c>
      <c r="C424" s="21">
        <v>85</v>
      </c>
      <c r="D424" s="21" t="s">
        <v>906</v>
      </c>
      <c r="E424" s="21">
        <v>140</v>
      </c>
      <c r="F424" s="50" t="s">
        <v>558</v>
      </c>
      <c r="G424" t="s">
        <v>373</v>
      </c>
      <c r="H424" t="s">
        <v>906</v>
      </c>
      <c r="I424" t="s">
        <v>373</v>
      </c>
      <c r="J424" t="s">
        <v>906</v>
      </c>
      <c r="K424" t="s">
        <v>373</v>
      </c>
      <c r="L424" t="s">
        <v>906</v>
      </c>
      <c r="M424" t="s">
        <v>707</v>
      </c>
      <c r="N424" t="s">
        <v>906</v>
      </c>
      <c r="O424" t="s">
        <v>1389</v>
      </c>
      <c r="P424" t="s">
        <v>906</v>
      </c>
      <c r="Q424" t="s">
        <v>373</v>
      </c>
      <c r="R424" t="s">
        <v>906</v>
      </c>
      <c r="S424" t="s">
        <v>312</v>
      </c>
      <c r="T424" t="s">
        <v>312</v>
      </c>
      <c r="U424">
        <v>15</v>
      </c>
      <c r="V424">
        <v>14</v>
      </c>
      <c r="W424" s="20">
        <v>0.4</v>
      </c>
      <c r="X424" s="20">
        <v>-13.91</v>
      </c>
      <c r="Y424" s="20">
        <v>101</v>
      </c>
      <c r="Z424" s="20">
        <v>114.9</v>
      </c>
      <c r="AA424" s="20">
        <v>73.400000000000006</v>
      </c>
      <c r="AB424" s="20">
        <v>7.3999999999999996E-2</v>
      </c>
      <c r="AC424" s="20">
        <v>-3.71</v>
      </c>
      <c r="AD424" s="20">
        <v>101.6</v>
      </c>
      <c r="AE424" s="20">
        <v>105.3</v>
      </c>
      <c r="AF424" s="20">
        <v>-3.89</v>
      </c>
      <c r="AG424" s="20">
        <v>100.2</v>
      </c>
      <c r="AH424" s="20">
        <v>116.8</v>
      </c>
      <c r="AI424" s="20">
        <v>0.1459</v>
      </c>
      <c r="AJ424" s="20">
        <v>-6.9</v>
      </c>
      <c r="AK424" s="20">
        <v>-0.46</v>
      </c>
      <c r="AL424" s="20">
        <v>991</v>
      </c>
      <c r="AM424" s="20">
        <v>-14.69</v>
      </c>
      <c r="AN424" s="20">
        <v>-4.54</v>
      </c>
      <c r="AO424" s="20">
        <v>1187</v>
      </c>
      <c r="AP424" s="20">
        <v>1217</v>
      </c>
      <c r="AQ424" s="20">
        <v>960</v>
      </c>
      <c r="AR424" s="20">
        <v>0.434</v>
      </c>
      <c r="AS424" s="20">
        <v>140</v>
      </c>
      <c r="AT424" s="20">
        <v>408</v>
      </c>
      <c r="AU424" s="20">
        <v>0.34300000000000003</v>
      </c>
      <c r="AV424" s="20">
        <v>213</v>
      </c>
      <c r="AW424" s="20">
        <v>303</v>
      </c>
      <c r="AX424" s="20">
        <v>0.70299999999999996</v>
      </c>
      <c r="AY424" s="20">
        <v>168</v>
      </c>
      <c r="AZ424" s="20">
        <v>11.2</v>
      </c>
      <c r="BA424" s="20">
        <v>557</v>
      </c>
      <c r="BB424" s="20">
        <v>37.133333333333333</v>
      </c>
      <c r="BC424" s="20">
        <v>238</v>
      </c>
      <c r="BD424" s="20">
        <v>128</v>
      </c>
      <c r="BE424" s="20">
        <v>36</v>
      </c>
      <c r="BF424" s="20">
        <v>197</v>
      </c>
      <c r="BG424" s="20">
        <v>276</v>
      </c>
      <c r="BH424" s="20">
        <v>79.099999999999994</v>
      </c>
      <c r="BI424" s="20">
        <v>81.132999999999996</v>
      </c>
      <c r="BJ424" s="20">
        <v>-2</v>
      </c>
      <c r="BK424" s="20">
        <v>1.208</v>
      </c>
      <c r="BL424" s="20">
        <v>13.132999999999999</v>
      </c>
      <c r="BM424" s="20">
        <v>0.65</v>
      </c>
      <c r="BN424" s="20">
        <v>27.2</v>
      </c>
      <c r="BO424" s="20">
        <v>20.2</v>
      </c>
      <c r="BP424" s="20">
        <v>2.4</v>
      </c>
      <c r="BQ424" s="20">
        <v>8.5333333333333332</v>
      </c>
      <c r="BR424" s="20">
        <v>18.399999999999999</v>
      </c>
      <c r="BS424" s="20">
        <v>300</v>
      </c>
      <c r="BT424" s="20">
        <v>0.42599999999999999</v>
      </c>
      <c r="BU424" s="20">
        <v>-3</v>
      </c>
      <c r="BV424" s="66">
        <v>309</v>
      </c>
      <c r="BW424" s="66">
        <v>276</v>
      </c>
      <c r="BX424" s="66">
        <v>312</v>
      </c>
      <c r="BY424" s="66">
        <v>276</v>
      </c>
      <c r="BZ424" s="66">
        <v>321</v>
      </c>
      <c r="CA424" s="66">
        <v>251.5</v>
      </c>
      <c r="CB424" s="66">
        <v>300</v>
      </c>
      <c r="CC424" s="66">
        <v>258</v>
      </c>
      <c r="CD424" s="20">
        <v>0.35714285714285698</v>
      </c>
      <c r="CE424" s="20">
        <v>-16.010000000000002</v>
      </c>
      <c r="CF424" s="20">
        <v>97.1</v>
      </c>
      <c r="CG424" s="20">
        <v>113.1</v>
      </c>
      <c r="CH424" s="20">
        <v>69.5</v>
      </c>
      <c r="CI424" s="20">
        <v>-9.6000000000000002E-2</v>
      </c>
      <c r="CJ424" s="20">
        <v>-0.25</v>
      </c>
      <c r="CK424" s="20">
        <v>103.1</v>
      </c>
      <c r="CL424" s="20">
        <v>103.4</v>
      </c>
      <c r="CM424" s="20">
        <v>-0.25</v>
      </c>
      <c r="CN424" s="20">
        <v>96.9</v>
      </c>
      <c r="CO424" s="20">
        <v>114.1</v>
      </c>
      <c r="CP424" s="63">
        <v>0.13170000000000001</v>
      </c>
      <c r="CQ424" s="20">
        <v>-7</v>
      </c>
      <c r="CR424" s="20">
        <v>-0.5</v>
      </c>
      <c r="CS424" s="20">
        <v>971</v>
      </c>
      <c r="CT424" s="20">
        <v>-14.18</v>
      </c>
      <c r="CU424" s="20">
        <v>-3.82</v>
      </c>
      <c r="CV424" s="20">
        <v>1034</v>
      </c>
      <c r="CW424" s="20">
        <v>1031</v>
      </c>
      <c r="CX424" s="20">
        <v>868</v>
      </c>
      <c r="CY424" s="20">
        <v>0.43</v>
      </c>
      <c r="CZ424" s="20">
        <v>139</v>
      </c>
      <c r="DA424" s="20">
        <v>411</v>
      </c>
      <c r="DB424" s="20">
        <v>0.33800000000000002</v>
      </c>
      <c r="DC424" s="20">
        <v>149</v>
      </c>
      <c r="DD424" s="20">
        <v>198</v>
      </c>
      <c r="DE424" s="20">
        <v>0.753</v>
      </c>
      <c r="DF424" s="20">
        <v>120</v>
      </c>
      <c r="DG424" s="20">
        <v>8.5714285714285712</v>
      </c>
      <c r="DH424" s="20">
        <v>450</v>
      </c>
      <c r="DI424" s="20">
        <v>32.142857142857146</v>
      </c>
      <c r="DJ424" s="20">
        <v>231</v>
      </c>
      <c r="DK424" s="20">
        <v>143</v>
      </c>
      <c r="DL424" s="20">
        <v>49</v>
      </c>
      <c r="DM424" s="20">
        <v>159</v>
      </c>
      <c r="DN424" s="20">
        <v>213</v>
      </c>
      <c r="DO424" s="20">
        <v>73.900000000000006</v>
      </c>
      <c r="DP424" s="20">
        <v>73.643000000000001</v>
      </c>
      <c r="DQ424" s="20">
        <v>0.214</v>
      </c>
      <c r="DR424" s="20">
        <v>1.4530000000000001</v>
      </c>
      <c r="DS424" s="20">
        <v>11.356999999999999</v>
      </c>
      <c r="DT424" s="20">
        <v>0.89900000000000002</v>
      </c>
      <c r="DU424" s="20">
        <v>29.4</v>
      </c>
      <c r="DV424" s="20">
        <v>14.1</v>
      </c>
      <c r="DW424" s="20">
        <v>3.5</v>
      </c>
      <c r="DX424" s="20">
        <v>10.214285714285714</v>
      </c>
      <c r="DY424" s="20">
        <v>15.2</v>
      </c>
      <c r="DZ424" s="20">
        <v>331</v>
      </c>
      <c r="EA424" s="20">
        <v>0.40200000000000002</v>
      </c>
      <c r="EB424" s="20">
        <v>1</v>
      </c>
      <c r="EC424" s="66">
        <v>307</v>
      </c>
      <c r="ED424" s="66">
        <v>353</v>
      </c>
      <c r="EE424" s="66">
        <v>0</v>
      </c>
      <c r="EF424" s="66">
        <v>0</v>
      </c>
      <c r="EG424" s="66">
        <v>338</v>
      </c>
      <c r="EH424" s="66">
        <v>169.5</v>
      </c>
      <c r="EI424" s="66">
        <v>330</v>
      </c>
      <c r="EJ424" s="66">
        <v>359</v>
      </c>
      <c r="EK424" s="20">
        <v>11423.099999999999</v>
      </c>
      <c r="EL424" s="20">
        <v>11156.789999999999</v>
      </c>
      <c r="EM424" s="20">
        <v>134.14421428571427</v>
      </c>
      <c r="EN424" s="20">
        <v>96.913066666666666</v>
      </c>
      <c r="EO424" s="20">
        <v>13.855199999999998</v>
      </c>
      <c r="EP424" s="20">
        <v>149.739</v>
      </c>
      <c r="EQ424" s="21">
        <v>63</v>
      </c>
      <c r="ER424" s="21">
        <v>74</v>
      </c>
      <c r="ES424" s="61" t="s">
        <v>906</v>
      </c>
      <c r="ET424" s="61">
        <v>137</v>
      </c>
      <c r="EU424" s="61">
        <v>-11</v>
      </c>
    </row>
    <row r="425" spans="1:151" x14ac:dyDescent="0.45">
      <c r="A425" s="64">
        <v>44932</v>
      </c>
      <c r="B425" s="21" t="s">
        <v>109</v>
      </c>
      <c r="C425" s="21">
        <v>344</v>
      </c>
      <c r="D425" s="21" t="s">
        <v>57</v>
      </c>
      <c r="E425" s="21">
        <v>169</v>
      </c>
      <c r="F425" s="50" t="s">
        <v>558</v>
      </c>
      <c r="G425" t="s">
        <v>109</v>
      </c>
      <c r="H425" t="s">
        <v>57</v>
      </c>
      <c r="I425" t="s">
        <v>109</v>
      </c>
      <c r="J425" t="s">
        <v>57</v>
      </c>
      <c r="K425" t="s">
        <v>109</v>
      </c>
      <c r="L425" t="s">
        <v>57</v>
      </c>
      <c r="M425" t="s">
        <v>109</v>
      </c>
      <c r="N425" t="s">
        <v>1258</v>
      </c>
      <c r="O425" t="s">
        <v>109</v>
      </c>
      <c r="P425" t="s">
        <v>1258</v>
      </c>
      <c r="Q425" t="s">
        <v>109</v>
      </c>
      <c r="R425" t="s">
        <v>406</v>
      </c>
      <c r="S425" t="s">
        <v>29</v>
      </c>
      <c r="T425" t="s">
        <v>29</v>
      </c>
      <c r="U425">
        <v>13</v>
      </c>
      <c r="V425">
        <v>13</v>
      </c>
      <c r="W425" s="20">
        <v>0.76923076923076905</v>
      </c>
      <c r="X425" s="20">
        <v>15.29</v>
      </c>
      <c r="Y425" s="20">
        <v>115.5</v>
      </c>
      <c r="Z425" s="20">
        <v>100.2</v>
      </c>
      <c r="AA425" s="20">
        <v>68.900000000000006</v>
      </c>
      <c r="AB425" s="20">
        <v>-8.8999999999999996E-2</v>
      </c>
      <c r="AC425" s="20">
        <v>-0.91</v>
      </c>
      <c r="AD425" s="20">
        <v>103.4</v>
      </c>
      <c r="AE425" s="20">
        <v>104.3</v>
      </c>
      <c r="AF425" s="20">
        <v>-3.57</v>
      </c>
      <c r="AG425" s="20">
        <v>114.5</v>
      </c>
      <c r="AH425" s="20">
        <v>102</v>
      </c>
      <c r="AI425" s="20">
        <v>0.78979999999999995</v>
      </c>
      <c r="AJ425" s="20">
        <v>0.1</v>
      </c>
      <c r="AK425" s="20">
        <v>7.6923076923076927E-3</v>
      </c>
      <c r="AL425" s="20">
        <v>1351</v>
      </c>
      <c r="AM425" s="20">
        <v>13.37</v>
      </c>
      <c r="AN425" s="20">
        <v>0.52</v>
      </c>
      <c r="AO425" s="20">
        <v>1060</v>
      </c>
      <c r="AP425" s="20">
        <v>893</v>
      </c>
      <c r="AQ425" s="20">
        <v>770</v>
      </c>
      <c r="AR425" s="20">
        <v>0.48399999999999999</v>
      </c>
      <c r="AS425" s="20">
        <v>108</v>
      </c>
      <c r="AT425" s="20">
        <v>285</v>
      </c>
      <c r="AU425" s="20">
        <v>0.379</v>
      </c>
      <c r="AV425" s="20">
        <v>206</v>
      </c>
      <c r="AW425" s="20">
        <v>257</v>
      </c>
      <c r="AX425" s="20">
        <v>0.80200000000000005</v>
      </c>
      <c r="AY425" s="20">
        <v>112</v>
      </c>
      <c r="AZ425" s="20">
        <v>8.615384615384615</v>
      </c>
      <c r="BA425" s="20">
        <v>447</v>
      </c>
      <c r="BB425" s="20">
        <v>34.384615384615387</v>
      </c>
      <c r="BC425" s="20">
        <v>162</v>
      </c>
      <c r="BD425" s="20">
        <v>82</v>
      </c>
      <c r="BE425" s="20">
        <v>61</v>
      </c>
      <c r="BF425" s="20">
        <v>134</v>
      </c>
      <c r="BG425" s="20">
        <v>191</v>
      </c>
      <c r="BH425" s="20">
        <v>81.5</v>
      </c>
      <c r="BI425" s="20">
        <v>68.691999999999993</v>
      </c>
      <c r="BJ425" s="20">
        <v>12.846</v>
      </c>
      <c r="BK425" s="20">
        <v>1.2090000000000001</v>
      </c>
      <c r="BL425" s="20">
        <v>10.308</v>
      </c>
      <c r="BM425" s="20">
        <v>0.61199999999999999</v>
      </c>
      <c r="BN425" s="20">
        <v>21.9</v>
      </c>
      <c r="BO425" s="20">
        <v>19.8</v>
      </c>
      <c r="BP425" s="20">
        <v>4.7</v>
      </c>
      <c r="BQ425" s="20">
        <v>6.3076923076923075</v>
      </c>
      <c r="BR425" s="20">
        <v>14.7</v>
      </c>
      <c r="BS425" s="20">
        <v>46</v>
      </c>
      <c r="BT425" s="20">
        <v>0.59099999999999997</v>
      </c>
      <c r="BU425" s="20">
        <v>0</v>
      </c>
      <c r="BV425" s="66">
        <v>56</v>
      </c>
      <c r="BW425" s="66">
        <v>65</v>
      </c>
      <c r="BX425" s="66">
        <v>59</v>
      </c>
      <c r="BY425" s="66">
        <v>31</v>
      </c>
      <c r="BZ425" s="66">
        <v>43</v>
      </c>
      <c r="CA425" s="66">
        <v>40.200000000000003</v>
      </c>
      <c r="CB425" s="66">
        <v>45</v>
      </c>
      <c r="CC425" s="66">
        <v>73</v>
      </c>
      <c r="CD425" s="20">
        <v>0.84615384615384603</v>
      </c>
      <c r="CE425" s="20">
        <v>14.3</v>
      </c>
      <c r="CF425" s="20">
        <v>116.5</v>
      </c>
      <c r="CG425" s="20">
        <v>102.2</v>
      </c>
      <c r="CH425" s="20">
        <v>71.599999999999994</v>
      </c>
      <c r="CI425" s="20">
        <v>0.109</v>
      </c>
      <c r="CJ425" s="20">
        <v>-2.13</v>
      </c>
      <c r="CK425" s="20">
        <v>102.6</v>
      </c>
      <c r="CL425" s="20">
        <v>104.7</v>
      </c>
      <c r="CM425" s="20">
        <v>-3.79</v>
      </c>
      <c r="CN425" s="20">
        <v>116.9</v>
      </c>
      <c r="CO425" s="20">
        <v>99.9</v>
      </c>
      <c r="CP425" s="63">
        <v>0.85799999999999998</v>
      </c>
      <c r="CQ425" s="20">
        <v>1.2</v>
      </c>
      <c r="CR425" s="20">
        <v>9.2307692307692299E-2</v>
      </c>
      <c r="CS425" s="20">
        <v>1381</v>
      </c>
      <c r="CT425" s="20">
        <v>15.39</v>
      </c>
      <c r="CU425" s="20">
        <v>0.62</v>
      </c>
      <c r="CV425" s="20">
        <v>1111</v>
      </c>
      <c r="CW425" s="20">
        <v>919</v>
      </c>
      <c r="CX425" s="20">
        <v>796</v>
      </c>
      <c r="CY425" s="20">
        <v>0.50900000000000001</v>
      </c>
      <c r="CZ425" s="20">
        <v>123</v>
      </c>
      <c r="DA425" s="20">
        <v>296</v>
      </c>
      <c r="DB425" s="20">
        <v>0.41599999999999998</v>
      </c>
      <c r="DC425" s="20">
        <v>178</v>
      </c>
      <c r="DD425" s="20">
        <v>222</v>
      </c>
      <c r="DE425" s="20">
        <v>0.80200000000000005</v>
      </c>
      <c r="DF425" s="20">
        <v>126</v>
      </c>
      <c r="DG425" s="20">
        <v>9.6923076923076916</v>
      </c>
      <c r="DH425" s="20">
        <v>495</v>
      </c>
      <c r="DI425" s="20">
        <v>38.07692307692308</v>
      </c>
      <c r="DJ425" s="20">
        <v>218</v>
      </c>
      <c r="DK425" s="20">
        <v>107</v>
      </c>
      <c r="DL425" s="20">
        <v>50</v>
      </c>
      <c r="DM425" s="20">
        <v>168</v>
      </c>
      <c r="DN425" s="20">
        <v>164</v>
      </c>
      <c r="DO425" s="20">
        <v>85.5</v>
      </c>
      <c r="DP425" s="20">
        <v>70.691999999999993</v>
      </c>
      <c r="DQ425" s="20">
        <v>14.769</v>
      </c>
      <c r="DR425" s="20">
        <v>1.298</v>
      </c>
      <c r="DS425" s="20">
        <v>12.923</v>
      </c>
      <c r="DT425" s="20">
        <v>0.63700000000000001</v>
      </c>
      <c r="DU425" s="20">
        <v>22.8</v>
      </c>
      <c r="DV425" s="20">
        <v>17.100000000000001</v>
      </c>
      <c r="DW425" s="20">
        <v>3.8</v>
      </c>
      <c r="DX425" s="20">
        <v>8.2307692307692299</v>
      </c>
      <c r="DY425" s="20">
        <v>12.6</v>
      </c>
      <c r="DZ425" s="20">
        <v>23</v>
      </c>
      <c r="EA425" s="20">
        <v>0.61599999999999999</v>
      </c>
      <c r="EB425" s="20">
        <v>0</v>
      </c>
      <c r="EC425" s="66">
        <v>40</v>
      </c>
      <c r="ED425" s="66">
        <v>11</v>
      </c>
      <c r="EE425" s="66">
        <v>32</v>
      </c>
      <c r="EF425" s="66">
        <v>36</v>
      </c>
      <c r="EG425" s="66">
        <v>47</v>
      </c>
      <c r="EH425" s="66">
        <v>25</v>
      </c>
      <c r="EI425" s="66">
        <v>23</v>
      </c>
      <c r="EJ425" s="66">
        <v>34</v>
      </c>
      <c r="EK425" s="20">
        <v>11804.1</v>
      </c>
      <c r="EL425" s="20">
        <v>11673.300000000001</v>
      </c>
      <c r="EM425" s="20">
        <v>84.842769230769221</v>
      </c>
      <c r="EN425" s="20">
        <v>81.514307692307696</v>
      </c>
      <c r="EO425" s="20">
        <v>11.789400000000001</v>
      </c>
      <c r="EP425" s="20">
        <v>131.52800000000002</v>
      </c>
      <c r="EQ425" s="21">
        <v>86</v>
      </c>
      <c r="ER425" s="21">
        <v>82</v>
      </c>
      <c r="ES425" s="61" t="s">
        <v>109</v>
      </c>
      <c r="ET425" s="61">
        <v>168</v>
      </c>
      <c r="EU425" s="61">
        <v>4</v>
      </c>
    </row>
    <row r="426" spans="1:151" x14ac:dyDescent="0.45">
      <c r="A426" s="64">
        <v>44932</v>
      </c>
      <c r="B426" s="21" t="s">
        <v>50</v>
      </c>
      <c r="C426" s="21">
        <v>222</v>
      </c>
      <c r="D426" s="21" t="s">
        <v>34</v>
      </c>
      <c r="E426" s="21">
        <v>20</v>
      </c>
      <c r="F426" s="50" t="s">
        <v>558</v>
      </c>
      <c r="G426" t="s">
        <v>50</v>
      </c>
      <c r="H426" t="s">
        <v>34</v>
      </c>
      <c r="I426" t="s">
        <v>50</v>
      </c>
      <c r="J426" t="s">
        <v>34</v>
      </c>
      <c r="K426" t="s">
        <v>421</v>
      </c>
      <c r="L426" t="s">
        <v>34</v>
      </c>
      <c r="M426" t="s">
        <v>575</v>
      </c>
      <c r="N426" t="s">
        <v>34</v>
      </c>
      <c r="O426" t="s">
        <v>1341</v>
      </c>
      <c r="P426" t="s">
        <v>34</v>
      </c>
      <c r="Q426" t="s">
        <v>421</v>
      </c>
      <c r="R426" t="s">
        <v>34</v>
      </c>
      <c r="S426" t="s">
        <v>21</v>
      </c>
      <c r="T426" t="s">
        <v>21</v>
      </c>
      <c r="U426">
        <v>13</v>
      </c>
      <c r="V426">
        <v>13</v>
      </c>
      <c r="W426" s="20">
        <v>0.61538461538461497</v>
      </c>
      <c r="X426" s="20">
        <v>7.73</v>
      </c>
      <c r="Y426" s="20">
        <v>106</v>
      </c>
      <c r="Z426" s="20">
        <v>98.3</v>
      </c>
      <c r="AA426" s="20">
        <v>68.900000000000006</v>
      </c>
      <c r="AB426" s="20">
        <v>-0.13700000000000001</v>
      </c>
      <c r="AC426" s="20">
        <v>-5.82</v>
      </c>
      <c r="AD426" s="20">
        <v>100.8</v>
      </c>
      <c r="AE426" s="20">
        <v>106.7</v>
      </c>
      <c r="AF426" s="20">
        <v>-5.82</v>
      </c>
      <c r="AG426" s="20">
        <v>106.3</v>
      </c>
      <c r="AH426" s="20">
        <v>97.5</v>
      </c>
      <c r="AI426" s="20">
        <v>0.73019999999999996</v>
      </c>
      <c r="AJ426" s="20">
        <v>-2.7</v>
      </c>
      <c r="AK426" s="20">
        <v>-0.2076923076923077</v>
      </c>
      <c r="AL426" s="20">
        <v>1256</v>
      </c>
      <c r="AM426" s="20">
        <v>7.18</v>
      </c>
      <c r="AN426" s="20">
        <v>-2.2000000000000002</v>
      </c>
      <c r="AO426" s="20">
        <v>980</v>
      </c>
      <c r="AP426" s="20">
        <v>858</v>
      </c>
      <c r="AQ426" s="20">
        <v>771</v>
      </c>
      <c r="AR426" s="20">
        <v>0.46200000000000002</v>
      </c>
      <c r="AS426" s="20">
        <v>128</v>
      </c>
      <c r="AT426" s="20">
        <v>341</v>
      </c>
      <c r="AU426" s="20">
        <v>0.375</v>
      </c>
      <c r="AV426" s="20">
        <v>140</v>
      </c>
      <c r="AW426" s="20">
        <v>211</v>
      </c>
      <c r="AX426" s="20">
        <v>0.66400000000000003</v>
      </c>
      <c r="AY426" s="20">
        <v>138</v>
      </c>
      <c r="AZ426" s="20">
        <v>10.615384615384615</v>
      </c>
      <c r="BA426" s="20">
        <v>497</v>
      </c>
      <c r="BB426" s="20">
        <v>38.230769230769234</v>
      </c>
      <c r="BC426" s="20">
        <v>217</v>
      </c>
      <c r="BD426" s="20">
        <v>85</v>
      </c>
      <c r="BE426" s="20">
        <v>43</v>
      </c>
      <c r="BF426" s="20">
        <v>180</v>
      </c>
      <c r="BG426" s="20">
        <v>207</v>
      </c>
      <c r="BH426" s="20">
        <v>75.400000000000006</v>
      </c>
      <c r="BI426" s="20">
        <v>66</v>
      </c>
      <c r="BJ426" s="20">
        <v>9.3849999999999998</v>
      </c>
      <c r="BK426" s="20">
        <v>1.206</v>
      </c>
      <c r="BL426" s="20">
        <v>13.846</v>
      </c>
      <c r="BM426" s="20">
        <v>0.47199999999999998</v>
      </c>
      <c r="BN426" s="20">
        <v>26.2</v>
      </c>
      <c r="BO426" s="20">
        <v>16.2</v>
      </c>
      <c r="BP426" s="20">
        <v>3.3</v>
      </c>
      <c r="BQ426" s="20">
        <v>6.5384615384615383</v>
      </c>
      <c r="BR426" s="20">
        <v>15.9</v>
      </c>
      <c r="BS426" s="20">
        <v>245</v>
      </c>
      <c r="BT426" s="20">
        <v>0.46</v>
      </c>
      <c r="BU426" s="20">
        <v>2</v>
      </c>
      <c r="BV426" s="66">
        <v>126</v>
      </c>
      <c r="BW426" s="66">
        <v>98</v>
      </c>
      <c r="BX426" s="66">
        <v>176</v>
      </c>
      <c r="BY426" s="66">
        <v>102</v>
      </c>
      <c r="BZ426" s="66">
        <v>94</v>
      </c>
      <c r="CA426" s="66">
        <v>107.5</v>
      </c>
      <c r="CB426" s="66">
        <v>245</v>
      </c>
      <c r="CC426" s="66">
        <v>201</v>
      </c>
      <c r="CD426" s="20">
        <v>0.84615384615384603</v>
      </c>
      <c r="CE426" s="20">
        <v>22.41</v>
      </c>
      <c r="CF426" s="20">
        <v>121.8</v>
      </c>
      <c r="CG426" s="20">
        <v>99.4</v>
      </c>
      <c r="CH426" s="20">
        <v>70</v>
      </c>
      <c r="CI426" s="20">
        <v>4.5999999999999999E-2</v>
      </c>
      <c r="CJ426" s="20">
        <v>0.81</v>
      </c>
      <c r="CK426" s="20">
        <v>105.2</v>
      </c>
      <c r="CL426" s="20">
        <v>104.4</v>
      </c>
      <c r="CM426" s="20">
        <v>0.81</v>
      </c>
      <c r="CN426" s="20">
        <v>120.7</v>
      </c>
      <c r="CO426" s="20">
        <v>100.3</v>
      </c>
      <c r="CP426" s="63">
        <v>0.89329999999999998</v>
      </c>
      <c r="CQ426" s="20">
        <v>1.5</v>
      </c>
      <c r="CR426" s="20">
        <v>0.11538461538461539</v>
      </c>
      <c r="CS426" s="20">
        <v>1382</v>
      </c>
      <c r="CT426" s="20">
        <v>21.34</v>
      </c>
      <c r="CU426" s="20">
        <v>2.0099999999999998</v>
      </c>
      <c r="CV426" s="20">
        <v>1159</v>
      </c>
      <c r="CW426" s="20">
        <v>901</v>
      </c>
      <c r="CX426" s="20">
        <v>780</v>
      </c>
      <c r="CY426" s="20">
        <v>0.52600000000000002</v>
      </c>
      <c r="CZ426" s="20">
        <v>129</v>
      </c>
      <c r="DA426" s="20">
        <v>288</v>
      </c>
      <c r="DB426" s="20">
        <v>0.44800000000000001</v>
      </c>
      <c r="DC426" s="20">
        <v>210</v>
      </c>
      <c r="DD426" s="20">
        <v>288</v>
      </c>
      <c r="DE426" s="20">
        <v>0.72899999999999998</v>
      </c>
      <c r="DF426" s="20">
        <v>157</v>
      </c>
      <c r="DG426" s="20">
        <v>12.076923076923077</v>
      </c>
      <c r="DH426" s="20">
        <v>473</v>
      </c>
      <c r="DI426" s="20">
        <v>36.384615384615387</v>
      </c>
      <c r="DJ426" s="20">
        <v>221</v>
      </c>
      <c r="DK426" s="20">
        <v>93</v>
      </c>
      <c r="DL426" s="20">
        <v>58</v>
      </c>
      <c r="DM426" s="20">
        <v>159</v>
      </c>
      <c r="DN426" s="20">
        <v>216</v>
      </c>
      <c r="DO426" s="20">
        <v>89.2</v>
      </c>
      <c r="DP426" s="20">
        <v>69.308000000000007</v>
      </c>
      <c r="DQ426" s="20">
        <v>19.846</v>
      </c>
      <c r="DR426" s="20">
        <v>1.39</v>
      </c>
      <c r="DS426" s="20">
        <v>12.231</v>
      </c>
      <c r="DT426" s="20">
        <v>0.58499999999999996</v>
      </c>
      <c r="DU426" s="20">
        <v>22.2</v>
      </c>
      <c r="DV426" s="20">
        <v>22.2</v>
      </c>
      <c r="DW426" s="20">
        <v>4.5</v>
      </c>
      <c r="DX426" s="20">
        <v>7.1538461538461542</v>
      </c>
      <c r="DY426" s="20">
        <v>16.600000000000001</v>
      </c>
      <c r="DZ426" s="20">
        <v>56</v>
      </c>
      <c r="EA426" s="20">
        <v>0.58099999999999996</v>
      </c>
      <c r="EB426" s="20">
        <v>0</v>
      </c>
      <c r="EC426" s="66">
        <v>16</v>
      </c>
      <c r="ED426" s="66">
        <v>18</v>
      </c>
      <c r="EE426" s="66">
        <v>24</v>
      </c>
      <c r="EF426" s="66">
        <v>14</v>
      </c>
      <c r="EG426" s="66">
        <v>14</v>
      </c>
      <c r="EH426" s="66">
        <v>17.5</v>
      </c>
      <c r="EI426" s="66">
        <v>55</v>
      </c>
      <c r="EJ426" s="66">
        <v>26</v>
      </c>
      <c r="EK426" s="20">
        <v>10536.400000000001</v>
      </c>
      <c r="EL426" s="20">
        <v>11972.939999999999</v>
      </c>
      <c r="EM426" s="20">
        <v>99.052153846153857</v>
      </c>
      <c r="EN426" s="20">
        <v>79.971923076923076</v>
      </c>
      <c r="EO426" s="20">
        <v>11.591100000000001</v>
      </c>
      <c r="EP426" s="20">
        <v>143.42400000000001</v>
      </c>
      <c r="EQ426" s="21">
        <v>70</v>
      </c>
      <c r="ER426" s="21">
        <v>75</v>
      </c>
      <c r="ES426" s="61" t="s">
        <v>34</v>
      </c>
      <c r="ET426" s="61">
        <v>145</v>
      </c>
      <c r="EU426" s="61">
        <v>-5</v>
      </c>
    </row>
    <row r="427" spans="1:151" x14ac:dyDescent="0.45">
      <c r="A427" s="64">
        <v>44932</v>
      </c>
      <c r="B427" s="21" t="s">
        <v>163</v>
      </c>
      <c r="C427" s="21">
        <v>279</v>
      </c>
      <c r="D427" s="21" t="s">
        <v>106</v>
      </c>
      <c r="E427" s="21">
        <v>131</v>
      </c>
      <c r="F427" s="50" t="s">
        <v>558</v>
      </c>
      <c r="G427" t="s">
        <v>163</v>
      </c>
      <c r="H427" t="s">
        <v>106</v>
      </c>
      <c r="I427" t="s">
        <v>163</v>
      </c>
      <c r="J427" t="s">
        <v>106</v>
      </c>
      <c r="K427" t="s">
        <v>1336</v>
      </c>
      <c r="L427" t="s">
        <v>106</v>
      </c>
      <c r="M427" t="s">
        <v>618</v>
      </c>
      <c r="N427" t="s">
        <v>639</v>
      </c>
      <c r="O427" t="s">
        <v>1345</v>
      </c>
      <c r="P427" t="s">
        <v>106</v>
      </c>
      <c r="Q427" t="s">
        <v>163</v>
      </c>
      <c r="R427" t="s">
        <v>106</v>
      </c>
      <c r="S427" t="s">
        <v>95</v>
      </c>
      <c r="T427" t="s">
        <v>95</v>
      </c>
      <c r="U427">
        <v>14</v>
      </c>
      <c r="V427">
        <v>14</v>
      </c>
      <c r="W427" s="20">
        <v>0.5</v>
      </c>
      <c r="X427" s="20">
        <v>-6.79</v>
      </c>
      <c r="Y427" s="20">
        <v>100.8</v>
      </c>
      <c r="Z427" s="20">
        <v>107.6</v>
      </c>
      <c r="AA427" s="20">
        <v>70.599999999999994</v>
      </c>
      <c r="AB427" s="20">
        <v>0.11700000000000001</v>
      </c>
      <c r="AC427" s="20">
        <v>-1.6</v>
      </c>
      <c r="AD427" s="20">
        <v>105.4</v>
      </c>
      <c r="AE427" s="20">
        <v>107</v>
      </c>
      <c r="AF427" s="20">
        <v>0.14000000000000001</v>
      </c>
      <c r="AG427" s="20">
        <v>100</v>
      </c>
      <c r="AH427" s="20">
        <v>109.1</v>
      </c>
      <c r="AI427" s="20">
        <v>0.26850000000000002</v>
      </c>
      <c r="AJ427" s="20">
        <v>-5.0999999999999996</v>
      </c>
      <c r="AK427" s="20">
        <v>-0.36428571428571427</v>
      </c>
      <c r="AL427" s="20">
        <v>1071</v>
      </c>
      <c r="AM427" s="20">
        <v>-9.51</v>
      </c>
      <c r="AN427" s="20">
        <v>-3.85</v>
      </c>
      <c r="AO427" s="20">
        <v>986</v>
      </c>
      <c r="AP427" s="20">
        <v>1001</v>
      </c>
      <c r="AQ427" s="20">
        <v>828</v>
      </c>
      <c r="AR427" s="20">
        <v>0.41899999999999998</v>
      </c>
      <c r="AS427" s="20">
        <v>88</v>
      </c>
      <c r="AT427" s="20">
        <v>269</v>
      </c>
      <c r="AU427" s="20">
        <v>0.32700000000000001</v>
      </c>
      <c r="AV427" s="20">
        <v>204</v>
      </c>
      <c r="AW427" s="20">
        <v>301</v>
      </c>
      <c r="AX427" s="20">
        <v>0.67800000000000005</v>
      </c>
      <c r="AY427" s="20">
        <v>166</v>
      </c>
      <c r="AZ427" s="20">
        <v>11.857142857142858</v>
      </c>
      <c r="BA427" s="20">
        <v>522</v>
      </c>
      <c r="BB427" s="20">
        <v>37.285714285714285</v>
      </c>
      <c r="BC427" s="20">
        <v>173</v>
      </c>
      <c r="BD427" s="20">
        <v>111</v>
      </c>
      <c r="BE427" s="20">
        <v>59</v>
      </c>
      <c r="BF427" s="20">
        <v>170</v>
      </c>
      <c r="BG427" s="20">
        <v>247</v>
      </c>
      <c r="BH427" s="20">
        <v>70.400000000000006</v>
      </c>
      <c r="BI427" s="20">
        <v>71.5</v>
      </c>
      <c r="BJ427" s="20">
        <v>-1.071</v>
      </c>
      <c r="BK427" s="20">
        <v>1.018</v>
      </c>
      <c r="BL427" s="20">
        <v>12.143000000000001</v>
      </c>
      <c r="BM427" s="20">
        <v>0.65300000000000002</v>
      </c>
      <c r="BN427" s="20">
        <v>19.2</v>
      </c>
      <c r="BO427" s="20">
        <v>21.5</v>
      </c>
      <c r="BP427" s="20">
        <v>4.2</v>
      </c>
      <c r="BQ427" s="20">
        <v>7.9285714285714288</v>
      </c>
      <c r="BR427" s="20">
        <v>17.600000000000001</v>
      </c>
      <c r="BS427" s="20">
        <v>237</v>
      </c>
      <c r="BT427" s="20">
        <v>0.46400000000000002</v>
      </c>
      <c r="BU427" s="20">
        <v>5</v>
      </c>
      <c r="BV427" s="66">
        <v>263</v>
      </c>
      <c r="BW427" s="66">
        <v>182</v>
      </c>
      <c r="BX427" s="66">
        <v>236</v>
      </c>
      <c r="BY427" s="66">
        <v>259</v>
      </c>
      <c r="BZ427" s="66">
        <v>253</v>
      </c>
      <c r="CA427" s="66">
        <v>197.8</v>
      </c>
      <c r="CB427" s="66">
        <v>238</v>
      </c>
      <c r="CC427" s="66">
        <v>183</v>
      </c>
      <c r="CD427" s="20">
        <v>1</v>
      </c>
      <c r="CE427" s="20">
        <v>12.35</v>
      </c>
      <c r="CF427" s="20">
        <v>113</v>
      </c>
      <c r="CG427" s="20">
        <v>100.7</v>
      </c>
      <c r="CH427" s="20">
        <v>73.3</v>
      </c>
      <c r="CI427" s="20">
        <v>8.2000000000000003E-2</v>
      </c>
      <c r="CJ427" s="20">
        <v>-4.67</v>
      </c>
      <c r="CK427" s="20">
        <v>101.1</v>
      </c>
      <c r="CL427" s="20">
        <v>105.7</v>
      </c>
      <c r="CM427" s="20">
        <v>-5.41</v>
      </c>
      <c r="CN427" s="20">
        <v>113.3</v>
      </c>
      <c r="CO427" s="20">
        <v>100.4</v>
      </c>
      <c r="CP427" s="63">
        <v>0.80159999999999998</v>
      </c>
      <c r="CQ427" s="20">
        <v>2.2999999999999998</v>
      </c>
      <c r="CR427" s="20">
        <v>0.16428571428571428</v>
      </c>
      <c r="CS427" s="20">
        <v>1386</v>
      </c>
      <c r="CT427" s="20">
        <v>10.43</v>
      </c>
      <c r="CU427" s="20">
        <v>-4.42</v>
      </c>
      <c r="CV427" s="20">
        <v>1261</v>
      </c>
      <c r="CW427" s="20">
        <v>997</v>
      </c>
      <c r="CX427" s="20">
        <v>938</v>
      </c>
      <c r="CY427" s="20">
        <v>0.49399999999999999</v>
      </c>
      <c r="CZ427" s="20">
        <v>129</v>
      </c>
      <c r="DA427" s="20">
        <v>359</v>
      </c>
      <c r="DB427" s="20">
        <v>0.35899999999999999</v>
      </c>
      <c r="DC427" s="20">
        <v>206</v>
      </c>
      <c r="DD427" s="20">
        <v>299</v>
      </c>
      <c r="DE427" s="20">
        <v>0.68899999999999995</v>
      </c>
      <c r="DF427" s="20">
        <v>174</v>
      </c>
      <c r="DG427" s="20">
        <v>12.428571428571429</v>
      </c>
      <c r="DH427" s="20">
        <v>569</v>
      </c>
      <c r="DI427" s="20">
        <v>40.642857142857146</v>
      </c>
      <c r="DJ427" s="20">
        <v>239</v>
      </c>
      <c r="DK427" s="20">
        <v>130</v>
      </c>
      <c r="DL427" s="20">
        <v>51</v>
      </c>
      <c r="DM427" s="20">
        <v>164</v>
      </c>
      <c r="DN427" s="20">
        <v>245</v>
      </c>
      <c r="DO427" s="20">
        <v>90.1</v>
      </c>
      <c r="DP427" s="20">
        <v>71.213999999999999</v>
      </c>
      <c r="DQ427" s="20">
        <v>18.856999999999999</v>
      </c>
      <c r="DR427" s="20">
        <v>1.4570000000000001</v>
      </c>
      <c r="DS427" s="20">
        <v>11.714</v>
      </c>
      <c r="DT427" s="20">
        <v>0.79300000000000004</v>
      </c>
      <c r="DU427" s="20">
        <v>25.6</v>
      </c>
      <c r="DV427" s="20">
        <v>21.4</v>
      </c>
      <c r="DW427" s="20">
        <v>3.6</v>
      </c>
      <c r="DX427" s="20">
        <v>9.2857142857142865</v>
      </c>
      <c r="DY427" s="20">
        <v>17.5</v>
      </c>
      <c r="DZ427" s="20">
        <v>71</v>
      </c>
      <c r="EA427" s="20">
        <v>0.56999999999999995</v>
      </c>
      <c r="EB427" s="20">
        <v>-1</v>
      </c>
      <c r="EC427" s="66">
        <v>30</v>
      </c>
      <c r="ED427" s="66">
        <v>36</v>
      </c>
      <c r="EE427" s="66">
        <v>3</v>
      </c>
      <c r="EF427" s="66">
        <v>40</v>
      </c>
      <c r="EG427" s="66">
        <v>60</v>
      </c>
      <c r="EH427" s="66">
        <v>30.8</v>
      </c>
      <c r="EI427" s="66">
        <v>71</v>
      </c>
      <c r="EJ427" s="66">
        <v>51</v>
      </c>
      <c r="EK427" s="20">
        <v>10150.56</v>
      </c>
      <c r="EL427" s="20">
        <v>12158.8</v>
      </c>
      <c r="EM427" s="20">
        <v>112.75642857142859</v>
      </c>
      <c r="EN427" s="20">
        <v>92.875285714285724</v>
      </c>
      <c r="EO427" s="20">
        <v>12.1264</v>
      </c>
      <c r="EP427" s="20">
        <v>166.11</v>
      </c>
      <c r="EQ427" s="21">
        <v>81</v>
      </c>
      <c r="ER427" s="21">
        <v>71</v>
      </c>
      <c r="ES427" s="61" t="s">
        <v>163</v>
      </c>
      <c r="ET427" s="61">
        <v>152</v>
      </c>
      <c r="EU427" s="61">
        <v>10</v>
      </c>
    </row>
    <row r="428" spans="1:151" x14ac:dyDescent="0.45">
      <c r="A428" s="64">
        <v>44932</v>
      </c>
      <c r="B428" s="21" t="s">
        <v>61</v>
      </c>
      <c r="C428" s="21">
        <v>356</v>
      </c>
      <c r="D428" s="21" t="s">
        <v>100</v>
      </c>
      <c r="E428" s="21">
        <v>190</v>
      </c>
      <c r="F428" s="50" t="s">
        <v>558</v>
      </c>
      <c r="G428" t="s">
        <v>61</v>
      </c>
      <c r="H428" t="s">
        <v>100</v>
      </c>
      <c r="I428" t="s">
        <v>61</v>
      </c>
      <c r="J428" t="s">
        <v>100</v>
      </c>
      <c r="K428" t="s">
        <v>61</v>
      </c>
      <c r="L428" t="s">
        <v>100</v>
      </c>
      <c r="M428" t="s">
        <v>61</v>
      </c>
      <c r="N428" t="s">
        <v>100</v>
      </c>
      <c r="O428" t="s">
        <v>61</v>
      </c>
      <c r="P428" t="s">
        <v>100</v>
      </c>
      <c r="Q428" t="s">
        <v>61</v>
      </c>
      <c r="R428" t="s">
        <v>100</v>
      </c>
      <c r="S428" t="s">
        <v>24</v>
      </c>
      <c r="T428" t="s">
        <v>24</v>
      </c>
      <c r="U428">
        <v>13</v>
      </c>
      <c r="V428">
        <v>14</v>
      </c>
      <c r="W428" s="20">
        <v>0.76923076923076905</v>
      </c>
      <c r="X428" s="20">
        <v>22.53</v>
      </c>
      <c r="Y428" s="20">
        <v>117.9</v>
      </c>
      <c r="Z428" s="20">
        <v>95.4</v>
      </c>
      <c r="AA428" s="20">
        <v>66.2</v>
      </c>
      <c r="AB428" s="20">
        <v>3.3000000000000002E-2</v>
      </c>
      <c r="AC428" s="20">
        <v>8.4600000000000009</v>
      </c>
      <c r="AD428" s="20">
        <v>107.2</v>
      </c>
      <c r="AE428" s="20">
        <v>98.8</v>
      </c>
      <c r="AF428" s="20">
        <v>6.31</v>
      </c>
      <c r="AG428" s="20">
        <v>117.7</v>
      </c>
      <c r="AH428" s="20">
        <v>97.4</v>
      </c>
      <c r="AI428" s="20">
        <v>0.89880000000000004</v>
      </c>
      <c r="AJ428" s="20">
        <v>2.2000000000000002</v>
      </c>
      <c r="AK428" s="20">
        <v>0.16923076923076924</v>
      </c>
      <c r="AL428" s="20">
        <v>1400</v>
      </c>
      <c r="AM428" s="20">
        <v>18.57</v>
      </c>
      <c r="AN428" s="20">
        <v>9.19</v>
      </c>
      <c r="AO428" s="20">
        <v>973</v>
      </c>
      <c r="AP428" s="20">
        <v>851</v>
      </c>
      <c r="AQ428" s="20">
        <v>737</v>
      </c>
      <c r="AR428" s="20">
        <v>0.46300000000000002</v>
      </c>
      <c r="AS428" s="20">
        <v>79</v>
      </c>
      <c r="AT428" s="20">
        <v>244</v>
      </c>
      <c r="AU428" s="20">
        <v>0.32400000000000001</v>
      </c>
      <c r="AV428" s="20">
        <v>212</v>
      </c>
      <c r="AW428" s="20">
        <v>279</v>
      </c>
      <c r="AX428" s="20">
        <v>0.76</v>
      </c>
      <c r="AY428" s="20">
        <v>140</v>
      </c>
      <c r="AZ428" s="20">
        <v>10.76923076923077</v>
      </c>
      <c r="BA428" s="20">
        <v>452</v>
      </c>
      <c r="BB428" s="20">
        <v>34.769230769230766</v>
      </c>
      <c r="BC428" s="20">
        <v>152</v>
      </c>
      <c r="BD428" s="20">
        <v>84</v>
      </c>
      <c r="BE428" s="20">
        <v>20</v>
      </c>
      <c r="BF428" s="20">
        <v>131</v>
      </c>
      <c r="BG428" s="20">
        <v>196</v>
      </c>
      <c r="BH428" s="20">
        <v>74.8</v>
      </c>
      <c r="BI428" s="20">
        <v>65.462000000000003</v>
      </c>
      <c r="BJ428" s="20">
        <v>9.3849999999999998</v>
      </c>
      <c r="BK428" s="20">
        <v>1.1599999999999999</v>
      </c>
      <c r="BL428" s="20">
        <v>10.077</v>
      </c>
      <c r="BM428" s="20">
        <v>0.64100000000000001</v>
      </c>
      <c r="BN428" s="20">
        <v>18.8</v>
      </c>
      <c r="BO428" s="20">
        <v>21.5</v>
      </c>
      <c r="BP428" s="20">
        <v>1.5</v>
      </c>
      <c r="BQ428" s="20">
        <v>6.4615384615384617</v>
      </c>
      <c r="BR428" s="20">
        <v>15.1</v>
      </c>
      <c r="BS428" s="20">
        <v>20</v>
      </c>
      <c r="BT428" s="20">
        <v>0.623</v>
      </c>
      <c r="BU428" s="20">
        <v>-2</v>
      </c>
      <c r="BV428" s="66">
        <v>14</v>
      </c>
      <c r="BW428" s="66">
        <v>16</v>
      </c>
      <c r="BX428" s="66">
        <v>13</v>
      </c>
      <c r="BY428" s="66">
        <v>18</v>
      </c>
      <c r="BZ428" s="66">
        <v>13</v>
      </c>
      <c r="CA428" s="66">
        <v>13</v>
      </c>
      <c r="CB428" s="66">
        <v>20</v>
      </c>
      <c r="CC428" s="66">
        <v>15</v>
      </c>
      <c r="CD428" s="20">
        <v>0.85714285714285698</v>
      </c>
      <c r="CE428" s="20">
        <v>14.12</v>
      </c>
      <c r="CF428" s="20">
        <v>113.2</v>
      </c>
      <c r="CG428" s="20">
        <v>99.1</v>
      </c>
      <c r="CH428" s="20">
        <v>70</v>
      </c>
      <c r="CI428" s="20">
        <v>7.0000000000000007E-2</v>
      </c>
      <c r="CJ428" s="20">
        <v>-3.17</v>
      </c>
      <c r="CK428" s="20">
        <v>102.1</v>
      </c>
      <c r="CL428" s="20">
        <v>105.2</v>
      </c>
      <c r="CM428" s="20">
        <v>-7.74</v>
      </c>
      <c r="CN428" s="20">
        <v>113.7</v>
      </c>
      <c r="CO428" s="20">
        <v>98.6</v>
      </c>
      <c r="CP428" s="63">
        <v>0.83750000000000002</v>
      </c>
      <c r="CQ428" s="20">
        <v>1.1000000000000001</v>
      </c>
      <c r="CR428" s="20">
        <v>7.8571428571428584E-2</v>
      </c>
      <c r="CS428" s="20">
        <v>1376</v>
      </c>
      <c r="CT428" s="20">
        <v>12.22</v>
      </c>
      <c r="CU428" s="20">
        <v>-0.21</v>
      </c>
      <c r="CV428" s="20">
        <v>1095</v>
      </c>
      <c r="CW428" s="20">
        <v>921</v>
      </c>
      <c r="CX428" s="20">
        <v>838</v>
      </c>
      <c r="CY428" s="20">
        <v>0.442</v>
      </c>
      <c r="CZ428" s="20">
        <v>127</v>
      </c>
      <c r="DA428" s="20">
        <v>382</v>
      </c>
      <c r="DB428" s="20">
        <v>0.33200000000000002</v>
      </c>
      <c r="DC428" s="20">
        <v>228</v>
      </c>
      <c r="DD428" s="20">
        <v>306</v>
      </c>
      <c r="DE428" s="20">
        <v>0.745</v>
      </c>
      <c r="DF428" s="20">
        <v>168</v>
      </c>
      <c r="DG428" s="20">
        <v>12</v>
      </c>
      <c r="DH428" s="20">
        <v>574</v>
      </c>
      <c r="DI428" s="20">
        <v>41</v>
      </c>
      <c r="DJ428" s="20">
        <v>220</v>
      </c>
      <c r="DK428" s="20">
        <v>94</v>
      </c>
      <c r="DL428" s="20">
        <v>38</v>
      </c>
      <c r="DM428" s="20">
        <v>155</v>
      </c>
      <c r="DN428" s="20">
        <v>200</v>
      </c>
      <c r="DO428" s="20">
        <v>78.2</v>
      </c>
      <c r="DP428" s="20">
        <v>65.786000000000001</v>
      </c>
      <c r="DQ428" s="20">
        <v>12.429</v>
      </c>
      <c r="DR428" s="20">
        <v>1.419</v>
      </c>
      <c r="DS428" s="20">
        <v>11.071</v>
      </c>
      <c r="DT428" s="20">
        <v>0.60599999999999998</v>
      </c>
      <c r="DU428" s="20">
        <v>27.3</v>
      </c>
      <c r="DV428" s="20">
        <v>21.9</v>
      </c>
      <c r="DW428" s="20">
        <v>2.7</v>
      </c>
      <c r="DX428" s="20">
        <v>6.7142857142857144</v>
      </c>
      <c r="DY428" s="20">
        <v>14.3</v>
      </c>
      <c r="DZ428" s="20">
        <v>38</v>
      </c>
      <c r="EA428" s="20">
        <v>0.6</v>
      </c>
      <c r="EB428" s="20">
        <v>-1</v>
      </c>
      <c r="EC428" s="66">
        <v>58</v>
      </c>
      <c r="ED428" s="66">
        <v>45</v>
      </c>
      <c r="EE428" s="66">
        <v>34</v>
      </c>
      <c r="EF428" s="66">
        <v>65</v>
      </c>
      <c r="EG428" s="66">
        <v>49</v>
      </c>
      <c r="EH428" s="66">
        <v>35.799999999999997</v>
      </c>
      <c r="EI428" s="66">
        <v>38</v>
      </c>
      <c r="EJ428" s="66">
        <v>127</v>
      </c>
      <c r="EK428" s="20">
        <v>11683.89</v>
      </c>
      <c r="EL428" s="20">
        <v>10799.28</v>
      </c>
      <c r="EM428" s="20">
        <v>67.659857142857149</v>
      </c>
      <c r="EN428" s="20">
        <v>71.535692307692301</v>
      </c>
      <c r="EO428" s="20">
        <v>11.249499999999999</v>
      </c>
      <c r="EP428" s="20">
        <v>152</v>
      </c>
      <c r="EQ428" s="21">
        <v>88</v>
      </c>
      <c r="ER428" s="21">
        <v>72</v>
      </c>
      <c r="ES428" s="61" t="s">
        <v>61</v>
      </c>
      <c r="ET428" s="61">
        <v>160</v>
      </c>
      <c r="EU428" s="61">
        <v>16</v>
      </c>
    </row>
    <row r="429" spans="1:151" x14ac:dyDescent="0.45">
      <c r="A429" s="64">
        <v>44932</v>
      </c>
      <c r="B429" s="21" t="s">
        <v>128</v>
      </c>
      <c r="C429" s="21">
        <v>336</v>
      </c>
      <c r="D429" s="21" t="s">
        <v>26</v>
      </c>
      <c r="E429" s="21">
        <v>4</v>
      </c>
      <c r="F429" s="50" t="s">
        <v>558</v>
      </c>
      <c r="G429" t="s">
        <v>128</v>
      </c>
      <c r="H429" t="s">
        <v>26</v>
      </c>
      <c r="I429" t="s">
        <v>128</v>
      </c>
      <c r="J429" t="s">
        <v>26</v>
      </c>
      <c r="K429" t="s">
        <v>128</v>
      </c>
      <c r="L429" t="s">
        <v>26</v>
      </c>
      <c r="M429" t="s">
        <v>128</v>
      </c>
      <c r="N429" t="s">
        <v>26</v>
      </c>
      <c r="O429" t="s">
        <v>128</v>
      </c>
      <c r="P429" t="s">
        <v>26</v>
      </c>
      <c r="Q429" t="s">
        <v>128</v>
      </c>
      <c r="R429" t="s">
        <v>26</v>
      </c>
      <c r="S429" t="s">
        <v>17</v>
      </c>
      <c r="T429" t="s">
        <v>17</v>
      </c>
      <c r="U429">
        <v>13</v>
      </c>
      <c r="V429">
        <v>13</v>
      </c>
      <c r="W429" s="20">
        <v>0.38461538461538503</v>
      </c>
      <c r="X429" s="20">
        <v>-3.07</v>
      </c>
      <c r="Y429" s="20">
        <v>103.4</v>
      </c>
      <c r="Z429" s="20">
        <v>106.5</v>
      </c>
      <c r="AA429" s="20">
        <v>67.5</v>
      </c>
      <c r="AB429" s="20">
        <v>-0.03</v>
      </c>
      <c r="AC429" s="20">
        <v>-2.65</v>
      </c>
      <c r="AD429" s="20">
        <v>102.2</v>
      </c>
      <c r="AE429" s="20">
        <v>104.9</v>
      </c>
      <c r="AF429" s="20">
        <v>-2.65</v>
      </c>
      <c r="AG429" s="20">
        <v>102.1</v>
      </c>
      <c r="AH429" s="20">
        <v>107</v>
      </c>
      <c r="AI429" s="20">
        <v>0.36720000000000003</v>
      </c>
      <c r="AJ429" s="20">
        <v>-5.2</v>
      </c>
      <c r="AK429" s="20">
        <v>-0.4</v>
      </c>
      <c r="AL429" s="20">
        <v>1094</v>
      </c>
      <c r="AM429" s="20">
        <v>-3.41</v>
      </c>
      <c r="AN429" s="20">
        <v>-0.87</v>
      </c>
      <c r="AO429" s="20">
        <v>890</v>
      </c>
      <c r="AP429" s="20">
        <v>923</v>
      </c>
      <c r="AQ429" s="20">
        <v>752</v>
      </c>
      <c r="AR429" s="20">
        <v>0.4</v>
      </c>
      <c r="AS429" s="20">
        <v>95</v>
      </c>
      <c r="AT429" s="20">
        <v>320</v>
      </c>
      <c r="AU429" s="20">
        <v>0.29699999999999999</v>
      </c>
      <c r="AV429" s="20">
        <v>193</v>
      </c>
      <c r="AW429" s="20">
        <v>268</v>
      </c>
      <c r="AX429" s="20">
        <v>0.72</v>
      </c>
      <c r="AY429" s="20">
        <v>140</v>
      </c>
      <c r="AZ429" s="20">
        <v>10.76923076923077</v>
      </c>
      <c r="BA429" s="20">
        <v>473</v>
      </c>
      <c r="BB429" s="20">
        <v>36.384615384615387</v>
      </c>
      <c r="BC429" s="20">
        <v>136</v>
      </c>
      <c r="BD429" s="20">
        <v>80</v>
      </c>
      <c r="BE429" s="20">
        <v>33</v>
      </c>
      <c r="BF429" s="20">
        <v>143</v>
      </c>
      <c r="BG429" s="20">
        <v>192</v>
      </c>
      <c r="BH429" s="20">
        <v>68.5</v>
      </c>
      <c r="BI429" s="20">
        <v>71</v>
      </c>
      <c r="BJ429" s="20">
        <v>-2.5379999999999998</v>
      </c>
      <c r="BK429" s="20">
        <v>0.95099999999999996</v>
      </c>
      <c r="BL429" s="20">
        <v>11</v>
      </c>
      <c r="BM429" s="20">
        <v>0.55900000000000005</v>
      </c>
      <c r="BN429" s="20">
        <v>24.6</v>
      </c>
      <c r="BO429" s="20">
        <v>20.6</v>
      </c>
      <c r="BP429" s="20">
        <v>2.5</v>
      </c>
      <c r="BQ429" s="20">
        <v>6.1538461538461542</v>
      </c>
      <c r="BR429" s="20">
        <v>14.8</v>
      </c>
      <c r="BS429" s="20">
        <v>256</v>
      </c>
      <c r="BT429" s="20">
        <v>0.45400000000000001</v>
      </c>
      <c r="BU429" s="20">
        <v>1</v>
      </c>
      <c r="BV429" s="66">
        <v>264</v>
      </c>
      <c r="BW429" s="66">
        <v>162</v>
      </c>
      <c r="BX429" s="66">
        <v>266</v>
      </c>
      <c r="BY429" s="66">
        <v>208</v>
      </c>
      <c r="BZ429" s="66">
        <v>203</v>
      </c>
      <c r="CA429" s="66">
        <v>174.8</v>
      </c>
      <c r="CB429" s="66">
        <v>256</v>
      </c>
      <c r="CC429" s="66">
        <v>238</v>
      </c>
      <c r="CD429" s="20">
        <v>0.61538461538461497</v>
      </c>
      <c r="CE429" s="20">
        <v>25.57</v>
      </c>
      <c r="CF429" s="20">
        <v>124.7</v>
      </c>
      <c r="CG429" s="20">
        <v>99.2</v>
      </c>
      <c r="CH429" s="20">
        <v>73.400000000000006</v>
      </c>
      <c r="CI429" s="20">
        <v>-0.14299999999999999</v>
      </c>
      <c r="CJ429" s="20">
        <v>9.1</v>
      </c>
      <c r="CK429" s="20">
        <v>110.8</v>
      </c>
      <c r="CL429" s="20">
        <v>101.7</v>
      </c>
      <c r="CM429" s="20">
        <v>9.1</v>
      </c>
      <c r="CN429" s="20">
        <v>127.7</v>
      </c>
      <c r="CO429" s="20">
        <v>98</v>
      </c>
      <c r="CP429" s="63">
        <v>0.95450000000000002</v>
      </c>
      <c r="CQ429" s="20">
        <v>0.4</v>
      </c>
      <c r="CR429" s="20">
        <v>3.0769230769230771E-2</v>
      </c>
      <c r="CS429" s="20">
        <v>1352</v>
      </c>
      <c r="CT429" s="20">
        <v>26.68</v>
      </c>
      <c r="CU429" s="20">
        <v>9.68</v>
      </c>
      <c r="CV429" s="20">
        <v>1207</v>
      </c>
      <c r="CW429" s="20">
        <v>986</v>
      </c>
      <c r="CX429" s="20">
        <v>820</v>
      </c>
      <c r="CY429" s="20">
        <v>0.49299999999999999</v>
      </c>
      <c r="CZ429" s="20">
        <v>149</v>
      </c>
      <c r="DA429" s="20">
        <v>382</v>
      </c>
      <c r="DB429" s="20">
        <v>0.39</v>
      </c>
      <c r="DC429" s="20">
        <v>250</v>
      </c>
      <c r="DD429" s="20">
        <v>321</v>
      </c>
      <c r="DE429" s="20">
        <v>0.77900000000000003</v>
      </c>
      <c r="DF429" s="20">
        <v>164</v>
      </c>
      <c r="DG429" s="20">
        <v>12.615384615384615</v>
      </c>
      <c r="DH429" s="20">
        <v>523</v>
      </c>
      <c r="DI429" s="20">
        <v>40.230769230769234</v>
      </c>
      <c r="DJ429" s="20">
        <v>215</v>
      </c>
      <c r="DK429" s="20">
        <v>100</v>
      </c>
      <c r="DL429" s="20">
        <v>56</v>
      </c>
      <c r="DM429" s="20">
        <v>147</v>
      </c>
      <c r="DN429" s="20">
        <v>246</v>
      </c>
      <c r="DO429" s="20">
        <v>92.8</v>
      </c>
      <c r="DP429" s="20">
        <v>75.846000000000004</v>
      </c>
      <c r="DQ429" s="20">
        <v>17</v>
      </c>
      <c r="DR429" s="20">
        <v>1.4630000000000001</v>
      </c>
      <c r="DS429" s="20">
        <v>11.308</v>
      </c>
      <c r="DT429" s="20">
        <v>0.68</v>
      </c>
      <c r="DU429" s="20">
        <v>29.4</v>
      </c>
      <c r="DV429" s="20">
        <v>24.7</v>
      </c>
      <c r="DW429" s="20">
        <v>4.3</v>
      </c>
      <c r="DX429" s="20">
        <v>7.6923076923076925</v>
      </c>
      <c r="DY429" s="20">
        <v>18.899999999999999</v>
      </c>
      <c r="DZ429" s="20">
        <v>32</v>
      </c>
      <c r="EA429" s="20">
        <v>0.60499999999999998</v>
      </c>
      <c r="EB429" s="20">
        <v>0</v>
      </c>
      <c r="EC429" s="66">
        <v>5</v>
      </c>
      <c r="ED429" s="66">
        <v>46</v>
      </c>
      <c r="EE429" s="66">
        <v>58</v>
      </c>
      <c r="EF429" s="66">
        <v>6</v>
      </c>
      <c r="EG429" s="66">
        <v>6</v>
      </c>
      <c r="EH429" s="66">
        <v>27.2</v>
      </c>
      <c r="EI429" s="66">
        <v>32</v>
      </c>
      <c r="EJ429" s="66">
        <v>11</v>
      </c>
      <c r="EK429" s="20">
        <v>10257.280000000001</v>
      </c>
      <c r="EL429" s="20">
        <v>13280.550000000001</v>
      </c>
      <c r="EM429" s="20">
        <v>84.615384615384613</v>
      </c>
      <c r="EN429" s="20">
        <v>69.587692307692308</v>
      </c>
      <c r="EO429" s="20">
        <v>11.529200000000001</v>
      </c>
      <c r="EP429" s="20">
        <v>177.12</v>
      </c>
      <c r="EQ429" s="21">
        <v>75</v>
      </c>
      <c r="ER429" s="21">
        <v>78</v>
      </c>
      <c r="ES429" s="61" t="s">
        <v>26</v>
      </c>
      <c r="ET429" s="61">
        <v>153</v>
      </c>
      <c r="EU429" s="61">
        <v>-3</v>
      </c>
    </row>
    <row r="430" spans="1:151" x14ac:dyDescent="0.45">
      <c r="A430" s="64">
        <v>44932</v>
      </c>
      <c r="B430" s="21" t="s">
        <v>147</v>
      </c>
      <c r="C430" s="21">
        <v>236</v>
      </c>
      <c r="D430" s="21" t="s">
        <v>213</v>
      </c>
      <c r="E430" s="21">
        <v>108</v>
      </c>
      <c r="F430" s="50" t="s">
        <v>558</v>
      </c>
      <c r="G430" t="s">
        <v>147</v>
      </c>
      <c r="H430" t="s">
        <v>213</v>
      </c>
      <c r="I430" t="s">
        <v>147</v>
      </c>
      <c r="J430" t="s">
        <v>213</v>
      </c>
      <c r="K430" t="s">
        <v>147</v>
      </c>
      <c r="L430" t="s">
        <v>213</v>
      </c>
      <c r="M430" t="s">
        <v>147</v>
      </c>
      <c r="N430" t="s">
        <v>213</v>
      </c>
      <c r="O430" t="s">
        <v>147</v>
      </c>
      <c r="P430" t="s">
        <v>213</v>
      </c>
      <c r="Q430" t="s">
        <v>147</v>
      </c>
      <c r="R430" t="s">
        <v>213</v>
      </c>
      <c r="S430" t="s">
        <v>108</v>
      </c>
      <c r="T430" t="s">
        <v>108</v>
      </c>
      <c r="U430">
        <v>13</v>
      </c>
      <c r="V430">
        <v>13</v>
      </c>
      <c r="W430" s="20">
        <v>0.92307692307692302</v>
      </c>
      <c r="X430" s="20">
        <v>12.9</v>
      </c>
      <c r="Y430" s="20">
        <v>116.7</v>
      </c>
      <c r="Z430" s="20">
        <v>103.8</v>
      </c>
      <c r="AA430" s="20">
        <v>65.400000000000006</v>
      </c>
      <c r="AB430" s="20">
        <v>5.7000000000000002E-2</v>
      </c>
      <c r="AC430" s="20">
        <v>3.11</v>
      </c>
      <c r="AD430" s="20">
        <v>105.8</v>
      </c>
      <c r="AE430" s="20">
        <v>102.7</v>
      </c>
      <c r="AF430" s="20">
        <v>3.11</v>
      </c>
      <c r="AG430" s="20">
        <v>117.1</v>
      </c>
      <c r="AH430" s="20">
        <v>104.4</v>
      </c>
      <c r="AI430" s="20">
        <v>0.78890000000000005</v>
      </c>
      <c r="AJ430" s="20">
        <v>1.7</v>
      </c>
      <c r="AK430" s="20">
        <v>0.13076923076923078</v>
      </c>
      <c r="AL430" s="20">
        <v>1370</v>
      </c>
      <c r="AM430" s="20">
        <v>10.039999999999999</v>
      </c>
      <c r="AN430" s="20">
        <v>0.95</v>
      </c>
      <c r="AO430" s="20">
        <v>1016</v>
      </c>
      <c r="AP430" s="20">
        <v>833</v>
      </c>
      <c r="AQ430" s="20">
        <v>771</v>
      </c>
      <c r="AR430" s="20">
        <v>0.47599999999999998</v>
      </c>
      <c r="AS430" s="20">
        <v>137</v>
      </c>
      <c r="AT430" s="20">
        <v>378</v>
      </c>
      <c r="AU430" s="20">
        <v>0.36199999999999999</v>
      </c>
      <c r="AV430" s="20">
        <v>145</v>
      </c>
      <c r="AW430" s="20">
        <v>183</v>
      </c>
      <c r="AX430" s="20">
        <v>0.79200000000000004</v>
      </c>
      <c r="AY430" s="20">
        <v>134</v>
      </c>
      <c r="AZ430" s="20">
        <v>10.307692307692308</v>
      </c>
      <c r="BA430" s="20">
        <v>458</v>
      </c>
      <c r="BB430" s="20">
        <v>35.230769230769234</v>
      </c>
      <c r="BC430" s="20">
        <v>201</v>
      </c>
      <c r="BD430" s="20">
        <v>80</v>
      </c>
      <c r="BE430" s="20">
        <v>35</v>
      </c>
      <c r="BF430" s="20">
        <v>128</v>
      </c>
      <c r="BG430" s="20">
        <v>170</v>
      </c>
      <c r="BH430" s="20">
        <v>78.2</v>
      </c>
      <c r="BI430" s="20">
        <v>64.076999999999998</v>
      </c>
      <c r="BJ430" s="20">
        <v>14.077</v>
      </c>
      <c r="BK430" s="20">
        <v>1.57</v>
      </c>
      <c r="BL430" s="20">
        <v>9.8460000000000001</v>
      </c>
      <c r="BM430" s="20">
        <v>0.625</v>
      </c>
      <c r="BN430" s="20">
        <v>29.1</v>
      </c>
      <c r="BO430" s="20">
        <v>14.1</v>
      </c>
      <c r="BP430" s="20">
        <v>2.7</v>
      </c>
      <c r="BQ430" s="20">
        <v>6.1538461538461542</v>
      </c>
      <c r="BR430" s="20">
        <v>13.1</v>
      </c>
      <c r="BS430" s="20">
        <v>14</v>
      </c>
      <c r="BT430" s="20">
        <v>0.63500000000000001</v>
      </c>
      <c r="BU430" s="20">
        <v>0</v>
      </c>
      <c r="BV430" s="66">
        <v>31</v>
      </c>
      <c r="BW430" s="66">
        <v>44</v>
      </c>
      <c r="BX430" s="66">
        <v>15</v>
      </c>
      <c r="BY430" s="66">
        <v>51</v>
      </c>
      <c r="BZ430" s="66">
        <v>57</v>
      </c>
      <c r="CA430" s="66">
        <v>32.299999999999997</v>
      </c>
      <c r="CB430" s="66">
        <v>14</v>
      </c>
      <c r="CC430" s="66">
        <v>23</v>
      </c>
      <c r="CD430" s="20">
        <v>0.69230769230769196</v>
      </c>
      <c r="CE430" s="20">
        <v>-2.17</v>
      </c>
      <c r="CF430" s="20">
        <v>103.4</v>
      </c>
      <c r="CG430" s="20">
        <v>105.5</v>
      </c>
      <c r="CH430" s="20">
        <v>69.099999999999994</v>
      </c>
      <c r="CI430" s="20">
        <v>0.129</v>
      </c>
      <c r="CJ430" s="20">
        <v>-2.27</v>
      </c>
      <c r="CK430" s="20">
        <v>103.8</v>
      </c>
      <c r="CL430" s="20">
        <v>106</v>
      </c>
      <c r="CM430" s="20">
        <v>-2.27</v>
      </c>
      <c r="CN430" s="20">
        <v>104</v>
      </c>
      <c r="CO430" s="20">
        <v>104.5</v>
      </c>
      <c r="CP430" s="63">
        <v>0.48699999999999999</v>
      </c>
      <c r="CQ430" s="20">
        <v>-1.8</v>
      </c>
      <c r="CR430" s="20">
        <v>-0.13846153846153847</v>
      </c>
      <c r="CS430" s="20">
        <v>1208</v>
      </c>
      <c r="CT430" s="20">
        <v>-1.35</v>
      </c>
      <c r="CU430" s="20">
        <v>-2.27</v>
      </c>
      <c r="CV430" s="20">
        <v>954</v>
      </c>
      <c r="CW430" s="20">
        <v>915</v>
      </c>
      <c r="CX430" s="20">
        <v>737</v>
      </c>
      <c r="CY430" s="20">
        <v>0.45</v>
      </c>
      <c r="CZ430" s="20">
        <v>105</v>
      </c>
      <c r="DA430" s="20">
        <v>288</v>
      </c>
      <c r="DB430" s="20">
        <v>0.36499999999999999</v>
      </c>
      <c r="DC430" s="20">
        <v>185</v>
      </c>
      <c r="DD430" s="20">
        <v>261</v>
      </c>
      <c r="DE430" s="20">
        <v>0.70899999999999996</v>
      </c>
      <c r="DF430" s="20">
        <v>116</v>
      </c>
      <c r="DG430" s="20">
        <v>8.9230769230769234</v>
      </c>
      <c r="DH430" s="20">
        <v>470</v>
      </c>
      <c r="DI430" s="20">
        <v>36.153846153846153</v>
      </c>
      <c r="DJ430" s="20">
        <v>181</v>
      </c>
      <c r="DK430" s="20">
        <v>72</v>
      </c>
      <c r="DL430" s="20">
        <v>57</v>
      </c>
      <c r="DM430" s="20">
        <v>150</v>
      </c>
      <c r="DN430" s="20">
        <v>190</v>
      </c>
      <c r="DO430" s="20">
        <v>73.400000000000006</v>
      </c>
      <c r="DP430" s="20">
        <v>70.385000000000005</v>
      </c>
      <c r="DQ430" s="20">
        <v>3</v>
      </c>
      <c r="DR430" s="20">
        <v>1.2070000000000001</v>
      </c>
      <c r="DS430" s="20">
        <v>11.538</v>
      </c>
      <c r="DT430" s="20">
        <v>0.48</v>
      </c>
      <c r="DU430" s="20">
        <v>22.2</v>
      </c>
      <c r="DV430" s="20">
        <v>20.100000000000001</v>
      </c>
      <c r="DW430" s="20">
        <v>4.4000000000000004</v>
      </c>
      <c r="DX430" s="20">
        <v>5.5384615384615383</v>
      </c>
      <c r="DY430" s="20">
        <v>14.6</v>
      </c>
      <c r="DZ430" s="20">
        <v>118</v>
      </c>
      <c r="EA430" s="20">
        <v>0.53500000000000003</v>
      </c>
      <c r="EB430" s="20">
        <v>-2</v>
      </c>
      <c r="EC430" s="66">
        <v>152</v>
      </c>
      <c r="ED430" s="66">
        <v>170</v>
      </c>
      <c r="EE430" s="66">
        <v>97</v>
      </c>
      <c r="EF430" s="66">
        <v>191</v>
      </c>
      <c r="EG430" s="66">
        <v>190</v>
      </c>
      <c r="EH430" s="66">
        <v>124.8</v>
      </c>
      <c r="EI430" s="66">
        <v>106</v>
      </c>
      <c r="EJ430" s="66">
        <v>144</v>
      </c>
      <c r="EK430" s="20">
        <v>12311.85</v>
      </c>
      <c r="EL430" s="20">
        <v>10732.92</v>
      </c>
      <c r="EM430" s="20">
        <v>54.53169230769231</v>
      </c>
      <c r="EN430" s="20">
        <v>71.003076923076932</v>
      </c>
      <c r="EO430" s="20">
        <v>9.2878999999999987</v>
      </c>
      <c r="EP430" s="20">
        <v>150.48000000000002</v>
      </c>
      <c r="EQ430" s="21">
        <v>89</v>
      </c>
      <c r="ER430" s="21">
        <v>58</v>
      </c>
      <c r="ES430" s="61" t="s">
        <v>147</v>
      </c>
      <c r="ET430" s="61">
        <v>147</v>
      </c>
      <c r="EU430" s="61">
        <v>31</v>
      </c>
    </row>
    <row r="431" spans="1:151" x14ac:dyDescent="0.45">
      <c r="A431" s="64">
        <v>44932</v>
      </c>
      <c r="B431" s="21" t="s">
        <v>132</v>
      </c>
      <c r="C431" s="21">
        <v>49</v>
      </c>
      <c r="D431" s="21" t="s">
        <v>55</v>
      </c>
      <c r="E431" s="21">
        <v>89</v>
      </c>
      <c r="F431" s="50" t="s">
        <v>558</v>
      </c>
      <c r="G431" t="s">
        <v>132</v>
      </c>
      <c r="H431" t="s">
        <v>55</v>
      </c>
      <c r="I431" t="s">
        <v>132</v>
      </c>
      <c r="J431" t="s">
        <v>55</v>
      </c>
      <c r="K431" t="s">
        <v>132</v>
      </c>
      <c r="L431" t="s">
        <v>55</v>
      </c>
      <c r="M431" t="s">
        <v>132</v>
      </c>
      <c r="N431" t="s">
        <v>605</v>
      </c>
      <c r="O431" t="s">
        <v>132</v>
      </c>
      <c r="P431" t="s">
        <v>414</v>
      </c>
      <c r="Q431" t="s">
        <v>132</v>
      </c>
      <c r="R431" t="s">
        <v>414</v>
      </c>
      <c r="S431" t="s">
        <v>13</v>
      </c>
      <c r="T431" t="s">
        <v>13</v>
      </c>
      <c r="U431">
        <v>13</v>
      </c>
      <c r="V431">
        <v>14</v>
      </c>
      <c r="W431" s="20">
        <v>0.46153846153846201</v>
      </c>
      <c r="X431" s="20">
        <v>3.08</v>
      </c>
      <c r="Y431" s="20">
        <v>103.9</v>
      </c>
      <c r="Z431" s="20">
        <v>100.8</v>
      </c>
      <c r="AA431" s="20">
        <v>65.099999999999994</v>
      </c>
      <c r="AB431" s="20">
        <v>-8.5999999999999993E-2</v>
      </c>
      <c r="AC431" s="20">
        <v>3.9</v>
      </c>
      <c r="AD431" s="20">
        <v>106.8</v>
      </c>
      <c r="AE431" s="20">
        <v>102.9</v>
      </c>
      <c r="AF431" s="20">
        <v>2.4</v>
      </c>
      <c r="AG431" s="20">
        <v>104.2</v>
      </c>
      <c r="AH431" s="20">
        <v>100.3</v>
      </c>
      <c r="AI431" s="20">
        <v>0.60750000000000004</v>
      </c>
      <c r="AJ431" s="20">
        <v>-3.6</v>
      </c>
      <c r="AK431" s="20">
        <v>-0.27692307692307694</v>
      </c>
      <c r="AL431" s="20">
        <v>1171</v>
      </c>
      <c r="AM431" s="20">
        <v>4.55</v>
      </c>
      <c r="AN431" s="20">
        <v>4.3</v>
      </c>
      <c r="AO431" s="20">
        <v>878</v>
      </c>
      <c r="AP431" s="20">
        <v>828</v>
      </c>
      <c r="AQ431" s="20">
        <v>708</v>
      </c>
      <c r="AR431" s="20">
        <v>0.45300000000000001</v>
      </c>
      <c r="AS431" s="20">
        <v>83</v>
      </c>
      <c r="AT431" s="20">
        <v>263</v>
      </c>
      <c r="AU431" s="20">
        <v>0.316</v>
      </c>
      <c r="AV431" s="20">
        <v>153</v>
      </c>
      <c r="AW431" s="20">
        <v>204</v>
      </c>
      <c r="AX431" s="20">
        <v>0.75</v>
      </c>
      <c r="AY431" s="20">
        <v>100</v>
      </c>
      <c r="AZ431" s="20">
        <v>7.6923076923076925</v>
      </c>
      <c r="BA431" s="20">
        <v>416</v>
      </c>
      <c r="BB431" s="20">
        <v>32</v>
      </c>
      <c r="BC431" s="20">
        <v>180</v>
      </c>
      <c r="BD431" s="20">
        <v>82</v>
      </c>
      <c r="BE431" s="20">
        <v>44</v>
      </c>
      <c r="BF431" s="20">
        <v>127</v>
      </c>
      <c r="BG431" s="20">
        <v>194</v>
      </c>
      <c r="BH431" s="20">
        <v>67.5</v>
      </c>
      <c r="BI431" s="20">
        <v>63.692</v>
      </c>
      <c r="BJ431" s="20">
        <v>3.8460000000000001</v>
      </c>
      <c r="BK431" s="20">
        <v>1.417</v>
      </c>
      <c r="BL431" s="20">
        <v>9.7690000000000001</v>
      </c>
      <c r="BM431" s="20">
        <v>0.64600000000000002</v>
      </c>
      <c r="BN431" s="20">
        <v>20.2</v>
      </c>
      <c r="BO431" s="20">
        <v>15.7</v>
      </c>
      <c r="BP431" s="20">
        <v>3.4</v>
      </c>
      <c r="BQ431" s="20">
        <v>6.3076923076923075</v>
      </c>
      <c r="BR431" s="20">
        <v>14.9</v>
      </c>
      <c r="BS431" s="20">
        <v>142</v>
      </c>
      <c r="BT431" s="20">
        <v>0.51800000000000002</v>
      </c>
      <c r="BU431" s="20">
        <v>2</v>
      </c>
      <c r="BV431" s="66">
        <v>122</v>
      </c>
      <c r="BW431" s="66">
        <v>169</v>
      </c>
      <c r="BX431" s="66">
        <v>170</v>
      </c>
      <c r="BY431" s="66">
        <v>127</v>
      </c>
      <c r="BZ431" s="66">
        <v>131</v>
      </c>
      <c r="CA431" s="66">
        <v>120.5</v>
      </c>
      <c r="CB431" s="66">
        <v>142</v>
      </c>
      <c r="CC431" s="66">
        <v>190</v>
      </c>
      <c r="CD431" s="20">
        <v>0.78571428571428603</v>
      </c>
      <c r="CE431" s="20">
        <v>20.95</v>
      </c>
      <c r="CF431" s="20">
        <v>117.9</v>
      </c>
      <c r="CG431" s="20">
        <v>97</v>
      </c>
      <c r="CH431" s="20">
        <v>69</v>
      </c>
      <c r="CI431" s="20">
        <v>-3.0000000000000001E-3</v>
      </c>
      <c r="CJ431" s="20">
        <v>5.56</v>
      </c>
      <c r="CK431" s="20">
        <v>108.3</v>
      </c>
      <c r="CL431" s="20">
        <v>102.7</v>
      </c>
      <c r="CM431" s="20">
        <v>6.72</v>
      </c>
      <c r="CN431" s="20">
        <v>119.7</v>
      </c>
      <c r="CO431" s="20">
        <v>98.3</v>
      </c>
      <c r="CP431" s="63">
        <v>0.90659999999999996</v>
      </c>
      <c r="CQ431" s="20">
        <v>1.6</v>
      </c>
      <c r="CR431" s="20">
        <v>0.1142857142857143</v>
      </c>
      <c r="CS431" s="20">
        <v>1372</v>
      </c>
      <c r="CT431" s="20">
        <v>19.18</v>
      </c>
      <c r="CU431" s="20">
        <v>6.25</v>
      </c>
      <c r="CV431" s="20">
        <v>1161</v>
      </c>
      <c r="CW431" s="20">
        <v>980</v>
      </c>
      <c r="CX431" s="20">
        <v>843</v>
      </c>
      <c r="CY431" s="20">
        <v>0.499</v>
      </c>
      <c r="CZ431" s="20">
        <v>119</v>
      </c>
      <c r="DA431" s="20">
        <v>320</v>
      </c>
      <c r="DB431" s="20">
        <v>0.372</v>
      </c>
      <c r="DC431" s="20">
        <v>200</v>
      </c>
      <c r="DD431" s="20">
        <v>293</v>
      </c>
      <c r="DE431" s="20">
        <v>0.68300000000000005</v>
      </c>
      <c r="DF431" s="20">
        <v>157</v>
      </c>
      <c r="DG431" s="20">
        <v>11.214285714285714</v>
      </c>
      <c r="DH431" s="20">
        <v>527</v>
      </c>
      <c r="DI431" s="20">
        <v>37.642857142857146</v>
      </c>
      <c r="DJ431" s="20">
        <v>215</v>
      </c>
      <c r="DK431" s="20">
        <v>108</v>
      </c>
      <c r="DL431" s="20">
        <v>36</v>
      </c>
      <c r="DM431" s="20">
        <v>164</v>
      </c>
      <c r="DN431" s="20">
        <v>228</v>
      </c>
      <c r="DO431" s="20">
        <v>82.9</v>
      </c>
      <c r="DP431" s="20">
        <v>70</v>
      </c>
      <c r="DQ431" s="20">
        <v>12.929</v>
      </c>
      <c r="DR431" s="20">
        <v>1.3109999999999999</v>
      </c>
      <c r="DS431" s="20">
        <v>11.714</v>
      </c>
      <c r="DT431" s="20">
        <v>0.65900000000000003</v>
      </c>
      <c r="DU431" s="20">
        <v>22.9</v>
      </c>
      <c r="DV431" s="20">
        <v>20.9</v>
      </c>
      <c r="DW431" s="20">
        <v>2.6</v>
      </c>
      <c r="DX431" s="20">
        <v>7.7142857142857144</v>
      </c>
      <c r="DY431" s="20">
        <v>16.3</v>
      </c>
      <c r="DZ431" s="20">
        <v>16</v>
      </c>
      <c r="EA431" s="20">
        <v>0.63100000000000001</v>
      </c>
      <c r="EB431" s="20">
        <v>-3</v>
      </c>
      <c r="EC431" s="66">
        <v>21</v>
      </c>
      <c r="ED431" s="66">
        <v>13</v>
      </c>
      <c r="EE431" s="66">
        <v>26</v>
      </c>
      <c r="EF431" s="66">
        <v>20</v>
      </c>
      <c r="EG431" s="66">
        <v>20</v>
      </c>
      <c r="EH431" s="66">
        <v>15.2</v>
      </c>
      <c r="EI431" s="66">
        <v>16</v>
      </c>
      <c r="EJ431" s="66">
        <v>13</v>
      </c>
      <c r="EK431" s="20">
        <v>10078.300000000001</v>
      </c>
      <c r="EL431" s="20">
        <v>11884.32</v>
      </c>
      <c r="EM431" s="20">
        <v>75.360857142857142</v>
      </c>
      <c r="EN431" s="20">
        <v>73.888307692307691</v>
      </c>
      <c r="EO431" s="20">
        <v>10.1767</v>
      </c>
      <c r="EP431" s="20">
        <v>171</v>
      </c>
      <c r="EQ431" s="21">
        <v>70</v>
      </c>
      <c r="ER431" s="21">
        <v>68</v>
      </c>
      <c r="ES431" s="61" t="s">
        <v>132</v>
      </c>
      <c r="ET431" s="61">
        <v>138</v>
      </c>
      <c r="EU431" s="61">
        <v>2</v>
      </c>
    </row>
    <row r="432" spans="1:151" x14ac:dyDescent="0.45">
      <c r="A432" s="64">
        <v>44932</v>
      </c>
      <c r="B432" s="21" t="s">
        <v>186</v>
      </c>
      <c r="C432" s="21">
        <v>91</v>
      </c>
      <c r="D432" s="21" t="s">
        <v>53</v>
      </c>
      <c r="E432" s="21">
        <v>341</v>
      </c>
      <c r="F432" s="50" t="s">
        <v>558</v>
      </c>
      <c r="G432" t="s">
        <v>186</v>
      </c>
      <c r="H432" t="s">
        <v>53</v>
      </c>
      <c r="I432" t="s">
        <v>186</v>
      </c>
      <c r="J432" t="s">
        <v>53</v>
      </c>
      <c r="K432" t="s">
        <v>446</v>
      </c>
      <c r="L432" t="s">
        <v>53</v>
      </c>
      <c r="M432" t="s">
        <v>664</v>
      </c>
      <c r="N432" t="s">
        <v>624</v>
      </c>
      <c r="O432" t="s">
        <v>186</v>
      </c>
      <c r="P432" t="s">
        <v>1344</v>
      </c>
      <c r="Q432" t="s">
        <v>446</v>
      </c>
      <c r="R432" t="s">
        <v>53</v>
      </c>
      <c r="S432" t="s">
        <v>29</v>
      </c>
      <c r="T432" t="s">
        <v>29</v>
      </c>
      <c r="U432">
        <v>13</v>
      </c>
      <c r="V432">
        <v>13</v>
      </c>
      <c r="W432" s="20">
        <v>0.53846153846153799</v>
      </c>
      <c r="X432" s="20">
        <v>6.35</v>
      </c>
      <c r="Y432" s="20">
        <v>106.1</v>
      </c>
      <c r="Z432" s="20">
        <v>99.7</v>
      </c>
      <c r="AA432" s="20">
        <v>71.7</v>
      </c>
      <c r="AB432" s="20">
        <v>-3.6999999999999998E-2</v>
      </c>
      <c r="AC432" s="20">
        <v>2.8</v>
      </c>
      <c r="AD432" s="20">
        <v>106.1</v>
      </c>
      <c r="AE432" s="20">
        <v>103.3</v>
      </c>
      <c r="AF432" s="20">
        <v>1.04</v>
      </c>
      <c r="AG432" s="20">
        <v>105.6</v>
      </c>
      <c r="AH432" s="20">
        <v>99.9</v>
      </c>
      <c r="AI432" s="20">
        <v>0.65500000000000003</v>
      </c>
      <c r="AJ432" s="20">
        <v>-2.2999999999999998</v>
      </c>
      <c r="AK432" s="20">
        <v>-0.17692307692307691</v>
      </c>
      <c r="AL432" s="20">
        <v>1234</v>
      </c>
      <c r="AM432" s="20">
        <v>7.41</v>
      </c>
      <c r="AN432" s="20">
        <v>4.33</v>
      </c>
      <c r="AO432" s="20">
        <v>996</v>
      </c>
      <c r="AP432" s="20">
        <v>956</v>
      </c>
      <c r="AQ432" s="20">
        <v>804</v>
      </c>
      <c r="AR432" s="20">
        <v>0.435</v>
      </c>
      <c r="AS432" s="20">
        <v>94</v>
      </c>
      <c r="AT432" s="20">
        <v>279</v>
      </c>
      <c r="AU432" s="20">
        <v>0.33700000000000002</v>
      </c>
      <c r="AV432" s="20">
        <v>202</v>
      </c>
      <c r="AW432" s="20">
        <v>296</v>
      </c>
      <c r="AX432" s="20">
        <v>0.68200000000000005</v>
      </c>
      <c r="AY432" s="20">
        <v>147</v>
      </c>
      <c r="AZ432" s="20">
        <v>11.307692307692308</v>
      </c>
      <c r="BA432" s="20">
        <v>477</v>
      </c>
      <c r="BB432" s="20">
        <v>36.692307692307693</v>
      </c>
      <c r="BC432" s="20">
        <v>171</v>
      </c>
      <c r="BD432" s="20">
        <v>120</v>
      </c>
      <c r="BE432" s="20">
        <v>55</v>
      </c>
      <c r="BF432" s="20">
        <v>163</v>
      </c>
      <c r="BG432" s="20">
        <v>263</v>
      </c>
      <c r="BH432" s="20">
        <v>76.599999999999994</v>
      </c>
      <c r="BI432" s="20">
        <v>73.537999999999997</v>
      </c>
      <c r="BJ432" s="20">
        <v>3.077</v>
      </c>
      <c r="BK432" s="20">
        <v>1.0489999999999999</v>
      </c>
      <c r="BL432" s="20">
        <v>12.538</v>
      </c>
      <c r="BM432" s="20">
        <v>0.73599999999999999</v>
      </c>
      <c r="BN432" s="20">
        <v>21.5</v>
      </c>
      <c r="BO432" s="20">
        <v>22.8</v>
      </c>
      <c r="BP432" s="20">
        <v>4.2</v>
      </c>
      <c r="BQ432" s="20">
        <v>9.2307692307692299</v>
      </c>
      <c r="BR432" s="20">
        <v>20.2</v>
      </c>
      <c r="BS432" s="20">
        <v>104</v>
      </c>
      <c r="BT432" s="20">
        <v>0.54100000000000004</v>
      </c>
      <c r="BU432" s="20">
        <v>3</v>
      </c>
      <c r="BV432" s="66">
        <v>132</v>
      </c>
      <c r="BW432" s="66">
        <v>143</v>
      </c>
      <c r="BX432" s="66">
        <v>140</v>
      </c>
      <c r="BY432" s="66">
        <v>106</v>
      </c>
      <c r="BZ432" s="66">
        <v>108</v>
      </c>
      <c r="CA432" s="66">
        <v>97.3</v>
      </c>
      <c r="CB432" s="66">
        <v>104</v>
      </c>
      <c r="CC432" s="66">
        <v>212</v>
      </c>
      <c r="CD432" s="20">
        <v>0.69230769230769196</v>
      </c>
      <c r="CE432" s="20">
        <v>11.59</v>
      </c>
      <c r="CF432" s="20">
        <v>109.5</v>
      </c>
      <c r="CG432" s="20">
        <v>97.9</v>
      </c>
      <c r="CH432" s="20">
        <v>68.7</v>
      </c>
      <c r="CI432" s="20">
        <v>4.9000000000000002E-2</v>
      </c>
      <c r="CJ432" s="20">
        <v>1.51</v>
      </c>
      <c r="CK432" s="20">
        <v>105.5</v>
      </c>
      <c r="CL432" s="20">
        <v>104</v>
      </c>
      <c r="CM432" s="20">
        <v>0.52</v>
      </c>
      <c r="CN432" s="20">
        <v>107.6</v>
      </c>
      <c r="CO432" s="20">
        <v>96.9</v>
      </c>
      <c r="CP432" s="63">
        <v>0.76910000000000001</v>
      </c>
      <c r="CQ432" s="20">
        <v>-0.1</v>
      </c>
      <c r="CR432" s="20">
        <v>-7.6923076923076927E-3</v>
      </c>
      <c r="CS432" s="20">
        <v>1318</v>
      </c>
      <c r="CT432" s="20">
        <v>10.44</v>
      </c>
      <c r="CU432" s="20">
        <v>3.13</v>
      </c>
      <c r="CV432" s="20">
        <v>954</v>
      </c>
      <c r="CW432" s="20">
        <v>859</v>
      </c>
      <c r="CX432" s="20">
        <v>709</v>
      </c>
      <c r="CY432" s="20">
        <v>0.45</v>
      </c>
      <c r="CZ432" s="20">
        <v>95</v>
      </c>
      <c r="DA432" s="20">
        <v>284</v>
      </c>
      <c r="DB432" s="20">
        <v>0.33500000000000002</v>
      </c>
      <c r="DC432" s="20">
        <v>221</v>
      </c>
      <c r="DD432" s="20">
        <v>280</v>
      </c>
      <c r="DE432" s="20">
        <v>0.78900000000000003</v>
      </c>
      <c r="DF432" s="20">
        <v>113</v>
      </c>
      <c r="DG432" s="20">
        <v>8.6923076923076916</v>
      </c>
      <c r="DH432" s="20">
        <v>449</v>
      </c>
      <c r="DI432" s="20">
        <v>34.53846153846154</v>
      </c>
      <c r="DJ432" s="20">
        <v>203</v>
      </c>
      <c r="DK432" s="20">
        <v>75</v>
      </c>
      <c r="DL432" s="20">
        <v>34</v>
      </c>
      <c r="DM432" s="20">
        <v>151</v>
      </c>
      <c r="DN432" s="20">
        <v>205</v>
      </c>
      <c r="DO432" s="20">
        <v>73.400000000000006</v>
      </c>
      <c r="DP432" s="20">
        <v>66.076999999999998</v>
      </c>
      <c r="DQ432" s="20">
        <v>7.3079999999999998</v>
      </c>
      <c r="DR432" s="20">
        <v>1.3440000000000001</v>
      </c>
      <c r="DS432" s="20">
        <v>11.615</v>
      </c>
      <c r="DT432" s="20">
        <v>0.497</v>
      </c>
      <c r="DU432" s="20">
        <v>21.8</v>
      </c>
      <c r="DV432" s="20">
        <v>21.5</v>
      </c>
      <c r="DW432" s="20">
        <v>2.6</v>
      </c>
      <c r="DX432" s="20">
        <v>5.7692307692307692</v>
      </c>
      <c r="DY432" s="20">
        <v>15.8</v>
      </c>
      <c r="DZ432" s="20">
        <v>58</v>
      </c>
      <c r="EA432" s="20">
        <v>0.57799999999999996</v>
      </c>
      <c r="EB432" s="20">
        <v>2</v>
      </c>
      <c r="EC432" s="66">
        <v>66</v>
      </c>
      <c r="ED432" s="66">
        <v>77</v>
      </c>
      <c r="EE432" s="66">
        <v>60</v>
      </c>
      <c r="EF432" s="66">
        <v>48</v>
      </c>
      <c r="EG432" s="66">
        <v>65</v>
      </c>
      <c r="EH432" s="66">
        <v>53.7</v>
      </c>
      <c r="EI432" s="66">
        <v>58</v>
      </c>
      <c r="EJ432" s="66">
        <v>87</v>
      </c>
      <c r="EK432" s="20">
        <v>10387.19</v>
      </c>
      <c r="EL432" s="20">
        <v>10917.15</v>
      </c>
      <c r="EM432" s="20">
        <v>72.33461538461539</v>
      </c>
      <c r="EN432" s="20">
        <v>107.21538461538461</v>
      </c>
      <c r="EO432" s="20">
        <v>15.937799999999999</v>
      </c>
      <c r="EP432" s="20">
        <v>139.81</v>
      </c>
      <c r="EQ432" s="21">
        <v>77</v>
      </c>
      <c r="ER432" s="21">
        <v>74</v>
      </c>
      <c r="ES432" s="61" t="s">
        <v>186</v>
      </c>
      <c r="ET432" s="61">
        <v>151</v>
      </c>
      <c r="EU432" s="61">
        <v>3</v>
      </c>
    </row>
    <row r="433" spans="1:151" x14ac:dyDescent="0.45">
      <c r="A433" s="64">
        <v>44932</v>
      </c>
      <c r="B433" s="21" t="s">
        <v>159</v>
      </c>
      <c r="C433" s="21">
        <v>102</v>
      </c>
      <c r="D433" s="21" t="s">
        <v>194</v>
      </c>
      <c r="E433" s="21">
        <v>26</v>
      </c>
      <c r="F433" s="50" t="s">
        <v>558</v>
      </c>
      <c r="G433" t="s">
        <v>159</v>
      </c>
      <c r="H433" t="s">
        <v>194</v>
      </c>
      <c r="I433" t="s">
        <v>159</v>
      </c>
      <c r="J433" t="s">
        <v>194</v>
      </c>
      <c r="K433" t="s">
        <v>159</v>
      </c>
      <c r="L433" t="s">
        <v>194</v>
      </c>
      <c r="M433" t="s">
        <v>663</v>
      </c>
      <c r="N433" t="s">
        <v>584</v>
      </c>
      <c r="O433" t="s">
        <v>1361</v>
      </c>
      <c r="P433" t="s">
        <v>194</v>
      </c>
      <c r="Q433" t="s">
        <v>159</v>
      </c>
      <c r="R433" t="s">
        <v>194</v>
      </c>
      <c r="S433" t="s">
        <v>29</v>
      </c>
      <c r="T433" t="s">
        <v>29</v>
      </c>
      <c r="U433">
        <v>13</v>
      </c>
      <c r="V433">
        <v>13</v>
      </c>
      <c r="W433" s="20">
        <v>0.61538461538461497</v>
      </c>
      <c r="X433" s="20">
        <v>4.7</v>
      </c>
      <c r="Y433" s="20">
        <v>105.7</v>
      </c>
      <c r="Z433" s="20">
        <v>101</v>
      </c>
      <c r="AA433" s="20">
        <v>68.599999999999994</v>
      </c>
      <c r="AB433" s="20">
        <v>0.12</v>
      </c>
      <c r="AC433" s="20">
        <v>5.63</v>
      </c>
      <c r="AD433" s="20">
        <v>107.2</v>
      </c>
      <c r="AE433" s="20">
        <v>101.6</v>
      </c>
      <c r="AF433" s="20">
        <v>3.5</v>
      </c>
      <c r="AG433" s="20">
        <v>105.1</v>
      </c>
      <c r="AH433" s="20">
        <v>99.9</v>
      </c>
      <c r="AI433" s="20">
        <v>0.64229999999999998</v>
      </c>
      <c r="AJ433" s="20">
        <v>-0.9</v>
      </c>
      <c r="AK433" s="20">
        <v>-6.9230769230769235E-2</v>
      </c>
      <c r="AL433" s="20">
        <v>1283</v>
      </c>
      <c r="AM433" s="20">
        <v>4.34</v>
      </c>
      <c r="AN433" s="20">
        <v>4.6500000000000004</v>
      </c>
      <c r="AO433" s="20">
        <v>931</v>
      </c>
      <c r="AP433" s="20">
        <v>935</v>
      </c>
      <c r="AQ433" s="20">
        <v>802</v>
      </c>
      <c r="AR433" s="20">
        <v>0.41499999999999998</v>
      </c>
      <c r="AS433" s="20">
        <v>87</v>
      </c>
      <c r="AT433" s="20">
        <v>307</v>
      </c>
      <c r="AU433" s="20">
        <v>0.28299999999999997</v>
      </c>
      <c r="AV433" s="20">
        <v>178</v>
      </c>
      <c r="AW433" s="20">
        <v>269</v>
      </c>
      <c r="AX433" s="20">
        <v>0.66200000000000003</v>
      </c>
      <c r="AY433" s="20">
        <v>180</v>
      </c>
      <c r="AZ433" s="20">
        <v>13.846153846153847</v>
      </c>
      <c r="BA433" s="20">
        <v>536</v>
      </c>
      <c r="BB433" s="20">
        <v>41.230769230769234</v>
      </c>
      <c r="BC433" s="20">
        <v>168</v>
      </c>
      <c r="BD433" s="20">
        <v>62</v>
      </c>
      <c r="BE433" s="20">
        <v>60</v>
      </c>
      <c r="BF433" s="20">
        <v>168</v>
      </c>
      <c r="BG433" s="20">
        <v>220</v>
      </c>
      <c r="BH433" s="20">
        <v>71.599999999999994</v>
      </c>
      <c r="BI433" s="20">
        <v>71.923000000000002</v>
      </c>
      <c r="BJ433" s="20">
        <v>-0.308</v>
      </c>
      <c r="BK433" s="20">
        <v>1</v>
      </c>
      <c r="BL433" s="20">
        <v>12.923</v>
      </c>
      <c r="BM433" s="20">
        <v>0.36899999999999999</v>
      </c>
      <c r="BN433" s="20">
        <v>23.6</v>
      </c>
      <c r="BO433" s="20">
        <v>20.7</v>
      </c>
      <c r="BP433" s="20">
        <v>4.5999999999999996</v>
      </c>
      <c r="BQ433" s="20">
        <v>4.7692307692307692</v>
      </c>
      <c r="BR433" s="20">
        <v>16.899999999999999</v>
      </c>
      <c r="BS433" s="20">
        <v>59</v>
      </c>
      <c r="BT433" s="20">
        <v>0.57799999999999996</v>
      </c>
      <c r="BU433" s="20">
        <v>0</v>
      </c>
      <c r="BV433" s="66">
        <v>123</v>
      </c>
      <c r="BW433" s="66">
        <v>94</v>
      </c>
      <c r="BX433" s="66">
        <v>77</v>
      </c>
      <c r="BY433" s="66">
        <v>124</v>
      </c>
      <c r="BZ433" s="66">
        <v>118</v>
      </c>
      <c r="CA433" s="66">
        <v>78.7</v>
      </c>
      <c r="CB433" s="66">
        <v>59</v>
      </c>
      <c r="CC433" s="66">
        <v>161</v>
      </c>
      <c r="CD433" s="20">
        <v>0.69230769230769196</v>
      </c>
      <c r="CE433" s="20">
        <v>8.31</v>
      </c>
      <c r="CF433" s="20">
        <v>111.1</v>
      </c>
      <c r="CG433" s="20">
        <v>102.7</v>
      </c>
      <c r="CH433" s="20">
        <v>70.099999999999994</v>
      </c>
      <c r="CI433" s="20">
        <v>-0.04</v>
      </c>
      <c r="CJ433" s="20">
        <v>-0.12</v>
      </c>
      <c r="CK433" s="20">
        <v>104.8</v>
      </c>
      <c r="CL433" s="20">
        <v>104.9</v>
      </c>
      <c r="CM433" s="20">
        <v>-1.97</v>
      </c>
      <c r="CN433" s="20">
        <v>112.5</v>
      </c>
      <c r="CO433" s="20">
        <v>101.7</v>
      </c>
      <c r="CP433" s="63">
        <v>0.7621</v>
      </c>
      <c r="CQ433" s="20">
        <v>-1.1000000000000001</v>
      </c>
      <c r="CR433" s="20">
        <v>-8.461538461538462E-2</v>
      </c>
      <c r="CS433" s="20">
        <v>1298</v>
      </c>
      <c r="CT433" s="20">
        <v>9.0299999999999994</v>
      </c>
      <c r="CU433" s="20">
        <v>1.57</v>
      </c>
      <c r="CV433" s="20">
        <v>1031</v>
      </c>
      <c r="CW433" s="20">
        <v>934</v>
      </c>
      <c r="CX433" s="20">
        <v>810</v>
      </c>
      <c r="CY433" s="20">
        <v>0.46500000000000002</v>
      </c>
      <c r="CZ433" s="20">
        <v>100</v>
      </c>
      <c r="DA433" s="20">
        <v>281</v>
      </c>
      <c r="DB433" s="20">
        <v>0.35599999999999998</v>
      </c>
      <c r="DC433" s="20">
        <v>177</v>
      </c>
      <c r="DD433" s="20">
        <v>234</v>
      </c>
      <c r="DE433" s="20">
        <v>0.75600000000000001</v>
      </c>
      <c r="DF433" s="20">
        <v>134</v>
      </c>
      <c r="DG433" s="20">
        <v>10.307692307692308</v>
      </c>
      <c r="DH433" s="20">
        <v>481</v>
      </c>
      <c r="DI433" s="20">
        <v>37</v>
      </c>
      <c r="DJ433" s="20">
        <v>187</v>
      </c>
      <c r="DK433" s="20">
        <v>89</v>
      </c>
      <c r="DL433" s="20">
        <v>55</v>
      </c>
      <c r="DM433" s="20">
        <v>128</v>
      </c>
      <c r="DN433" s="20">
        <v>202</v>
      </c>
      <c r="DO433" s="20">
        <v>79.3</v>
      </c>
      <c r="DP433" s="20">
        <v>71.846000000000004</v>
      </c>
      <c r="DQ433" s="20">
        <v>7.4619999999999997</v>
      </c>
      <c r="DR433" s="20">
        <v>1.4610000000000001</v>
      </c>
      <c r="DS433" s="20">
        <v>9.8460000000000001</v>
      </c>
      <c r="DT433" s="20">
        <v>0.69499999999999995</v>
      </c>
      <c r="DU433" s="20">
        <v>21.6</v>
      </c>
      <c r="DV433" s="20">
        <v>18</v>
      </c>
      <c r="DW433" s="20">
        <v>4.2</v>
      </c>
      <c r="DX433" s="20">
        <v>6.8461538461538458</v>
      </c>
      <c r="DY433" s="20">
        <v>15.5</v>
      </c>
      <c r="DZ433" s="20">
        <v>85</v>
      </c>
      <c r="EA433" s="20">
        <v>0.55800000000000005</v>
      </c>
      <c r="EB433" s="20">
        <v>1</v>
      </c>
      <c r="EC433" s="66">
        <v>82</v>
      </c>
      <c r="ED433" s="66">
        <v>99</v>
      </c>
      <c r="EE433" s="66">
        <v>92</v>
      </c>
      <c r="EF433" s="66">
        <v>94</v>
      </c>
      <c r="EG433" s="66">
        <v>91</v>
      </c>
      <c r="EH433" s="66">
        <v>75.5</v>
      </c>
      <c r="EI433" s="66">
        <v>85</v>
      </c>
      <c r="EJ433" s="66">
        <v>165</v>
      </c>
      <c r="EK433" s="20">
        <v>10855.390000000001</v>
      </c>
      <c r="EL433" s="20">
        <v>11221.099999999999</v>
      </c>
      <c r="EM433" s="20">
        <v>88.472846153846149</v>
      </c>
      <c r="EN433" s="20">
        <v>46.957846153846155</v>
      </c>
      <c r="EO433" s="20">
        <v>12.776399999999999</v>
      </c>
      <c r="EP433" s="20">
        <v>133.72400000000002</v>
      </c>
      <c r="EQ433" s="21">
        <v>87</v>
      </c>
      <c r="ER433" s="21">
        <v>95</v>
      </c>
      <c r="ES433" s="61" t="s">
        <v>194</v>
      </c>
      <c r="ET433" s="61">
        <v>182</v>
      </c>
      <c r="EU433" s="61">
        <v>-8</v>
      </c>
    </row>
    <row r="434" spans="1:151" x14ac:dyDescent="0.45">
      <c r="A434" s="64">
        <v>44932</v>
      </c>
      <c r="B434" s="21" t="s">
        <v>113</v>
      </c>
      <c r="C434" s="21">
        <v>29</v>
      </c>
      <c r="D434" s="21" t="s">
        <v>150</v>
      </c>
      <c r="E434" s="21">
        <v>180</v>
      </c>
      <c r="F434" s="50" t="s">
        <v>558</v>
      </c>
      <c r="G434" t="s">
        <v>113</v>
      </c>
      <c r="H434" t="s">
        <v>150</v>
      </c>
      <c r="I434" t="s">
        <v>113</v>
      </c>
      <c r="J434" t="s">
        <v>150</v>
      </c>
      <c r="K434" t="s">
        <v>113</v>
      </c>
      <c r="L434" t="s">
        <v>444</v>
      </c>
      <c r="M434" t="s">
        <v>113</v>
      </c>
      <c r="N434" t="s">
        <v>638</v>
      </c>
      <c r="O434" t="s">
        <v>113</v>
      </c>
      <c r="P434" t="s">
        <v>150</v>
      </c>
      <c r="Q434" t="s">
        <v>113</v>
      </c>
      <c r="R434" t="s">
        <v>444</v>
      </c>
      <c r="S434" t="s">
        <v>114</v>
      </c>
      <c r="T434" t="s">
        <v>114</v>
      </c>
      <c r="U434">
        <v>14</v>
      </c>
      <c r="V434">
        <v>14</v>
      </c>
      <c r="W434" s="20">
        <v>0.64285714285714302</v>
      </c>
      <c r="X434" s="20">
        <v>5.01</v>
      </c>
      <c r="Y434" s="20">
        <v>105.1</v>
      </c>
      <c r="Z434" s="20">
        <v>100.1</v>
      </c>
      <c r="AA434" s="20">
        <v>68.599999999999994</v>
      </c>
      <c r="AB434" s="20">
        <v>8.9999999999999993E-3</v>
      </c>
      <c r="AC434" s="20">
        <v>1.1200000000000001</v>
      </c>
      <c r="AD434" s="20">
        <v>106.4</v>
      </c>
      <c r="AE434" s="20">
        <v>105.3</v>
      </c>
      <c r="AF434" s="20">
        <v>1.24</v>
      </c>
      <c r="AG434" s="20">
        <v>105.1</v>
      </c>
      <c r="AH434" s="20">
        <v>99.8</v>
      </c>
      <c r="AI434" s="20">
        <v>0.64480000000000004</v>
      </c>
      <c r="AJ434" s="20">
        <v>-2.4</v>
      </c>
      <c r="AK434" s="20">
        <v>-0.17142857142857143</v>
      </c>
      <c r="AL434" s="20">
        <v>1220</v>
      </c>
      <c r="AM434" s="20">
        <v>4.8</v>
      </c>
      <c r="AN434" s="20">
        <v>1.41</v>
      </c>
      <c r="AO434" s="20">
        <v>1020</v>
      </c>
      <c r="AP434" s="20">
        <v>954</v>
      </c>
      <c r="AQ434" s="20">
        <v>807</v>
      </c>
      <c r="AR434" s="20">
        <v>0.45500000000000002</v>
      </c>
      <c r="AS434" s="20">
        <v>118</v>
      </c>
      <c r="AT434" s="20">
        <v>336</v>
      </c>
      <c r="AU434" s="20">
        <v>0.35099999999999998</v>
      </c>
      <c r="AV434" s="20">
        <v>168</v>
      </c>
      <c r="AW434" s="20">
        <v>253</v>
      </c>
      <c r="AX434" s="20">
        <v>0.66400000000000003</v>
      </c>
      <c r="AY434" s="20">
        <v>145</v>
      </c>
      <c r="AZ434" s="20">
        <v>10.357142857142858</v>
      </c>
      <c r="BA434" s="20">
        <v>504</v>
      </c>
      <c r="BB434" s="20">
        <v>36</v>
      </c>
      <c r="BC434" s="20">
        <v>181</v>
      </c>
      <c r="BD434" s="20">
        <v>105</v>
      </c>
      <c r="BE434" s="20">
        <v>54</v>
      </c>
      <c r="BF434" s="20">
        <v>183</v>
      </c>
      <c r="BG434" s="20">
        <v>241</v>
      </c>
      <c r="BH434" s="20">
        <v>72.900000000000006</v>
      </c>
      <c r="BI434" s="20">
        <v>68.143000000000001</v>
      </c>
      <c r="BJ434" s="20">
        <v>4.7140000000000004</v>
      </c>
      <c r="BK434" s="20">
        <v>0.98899999999999999</v>
      </c>
      <c r="BL434" s="20">
        <v>13.071</v>
      </c>
      <c r="BM434" s="20">
        <v>0.57399999999999995</v>
      </c>
      <c r="BN434" s="20">
        <v>24</v>
      </c>
      <c r="BO434" s="20">
        <v>18.100000000000001</v>
      </c>
      <c r="BP434" s="20">
        <v>3.9</v>
      </c>
      <c r="BQ434" s="20">
        <v>7.5</v>
      </c>
      <c r="BR434" s="20">
        <v>17.2</v>
      </c>
      <c r="BS434" s="20">
        <v>64</v>
      </c>
      <c r="BT434" s="20">
        <v>0.57499999999999996</v>
      </c>
      <c r="BU434" s="20">
        <v>1</v>
      </c>
      <c r="BV434" s="66">
        <v>113</v>
      </c>
      <c r="BW434" s="66">
        <v>97</v>
      </c>
      <c r="BX434" s="66">
        <v>127</v>
      </c>
      <c r="BY434" s="66">
        <v>132</v>
      </c>
      <c r="BZ434" s="66">
        <v>115</v>
      </c>
      <c r="CA434" s="66">
        <v>91.2</v>
      </c>
      <c r="CB434" s="66">
        <v>64</v>
      </c>
      <c r="CC434" s="66">
        <v>56</v>
      </c>
      <c r="CD434" s="20">
        <v>0.64285714285714302</v>
      </c>
      <c r="CE434" s="20">
        <v>5.38</v>
      </c>
      <c r="CF434" s="20">
        <v>104.5</v>
      </c>
      <c r="CG434" s="20">
        <v>99.1</v>
      </c>
      <c r="CH434" s="20">
        <v>69.900000000000006</v>
      </c>
      <c r="CI434" s="20">
        <v>-4.7E-2</v>
      </c>
      <c r="CJ434" s="20">
        <v>-1.45</v>
      </c>
      <c r="CK434" s="20">
        <v>102.8</v>
      </c>
      <c r="CL434" s="20">
        <v>104.3</v>
      </c>
      <c r="CM434" s="20">
        <v>-3.05</v>
      </c>
      <c r="CN434" s="20">
        <v>105.1</v>
      </c>
      <c r="CO434" s="20">
        <v>97.6</v>
      </c>
      <c r="CP434" s="63">
        <v>0.70040000000000002</v>
      </c>
      <c r="CQ434" s="20">
        <v>-2.1</v>
      </c>
      <c r="CR434" s="20">
        <v>-0.15</v>
      </c>
      <c r="CS434" s="20">
        <v>1248</v>
      </c>
      <c r="CT434" s="20">
        <v>4.4000000000000004</v>
      </c>
      <c r="CU434" s="20">
        <v>-1.31</v>
      </c>
      <c r="CV434" s="20">
        <v>1019</v>
      </c>
      <c r="CW434" s="20">
        <v>939</v>
      </c>
      <c r="CX434" s="20">
        <v>791</v>
      </c>
      <c r="CY434" s="20">
        <v>0.44400000000000001</v>
      </c>
      <c r="CZ434" s="20">
        <v>110</v>
      </c>
      <c r="DA434" s="20">
        <v>335</v>
      </c>
      <c r="DB434" s="20">
        <v>0.32800000000000001</v>
      </c>
      <c r="DC434" s="20">
        <v>207</v>
      </c>
      <c r="DD434" s="20">
        <v>283</v>
      </c>
      <c r="DE434" s="20">
        <v>0.73099999999999998</v>
      </c>
      <c r="DF434" s="20">
        <v>129</v>
      </c>
      <c r="DG434" s="20">
        <v>9.2142857142857135</v>
      </c>
      <c r="DH434" s="20">
        <v>557</v>
      </c>
      <c r="DI434" s="20">
        <v>39.785714285714285</v>
      </c>
      <c r="DJ434" s="20">
        <v>174</v>
      </c>
      <c r="DK434" s="20">
        <v>61</v>
      </c>
      <c r="DL434" s="20">
        <v>69</v>
      </c>
      <c r="DM434" s="20">
        <v>180</v>
      </c>
      <c r="DN434" s="20">
        <v>218</v>
      </c>
      <c r="DO434" s="20">
        <v>72.8</v>
      </c>
      <c r="DP434" s="20">
        <v>67.070999999999998</v>
      </c>
      <c r="DQ434" s="20">
        <v>5.7140000000000004</v>
      </c>
      <c r="DR434" s="20">
        <v>0.96699999999999997</v>
      </c>
      <c r="DS434" s="20">
        <v>12.856999999999999</v>
      </c>
      <c r="DT434" s="20">
        <v>0.33900000000000002</v>
      </c>
      <c r="DU434" s="20">
        <v>23.9</v>
      </c>
      <c r="DV434" s="20">
        <v>20.2</v>
      </c>
      <c r="DW434" s="20">
        <v>4.9000000000000004</v>
      </c>
      <c r="DX434" s="20">
        <v>4.3571428571428568</v>
      </c>
      <c r="DY434" s="20">
        <v>15.6</v>
      </c>
      <c r="DZ434" s="20">
        <v>137</v>
      </c>
      <c r="EA434" s="20">
        <v>0.52300000000000002</v>
      </c>
      <c r="EB434" s="20">
        <v>-1</v>
      </c>
      <c r="EC434" s="66">
        <v>110</v>
      </c>
      <c r="ED434" s="66">
        <v>117</v>
      </c>
      <c r="EE434" s="66">
        <v>123</v>
      </c>
      <c r="EF434" s="66">
        <v>125</v>
      </c>
      <c r="EG434" s="66">
        <v>111</v>
      </c>
      <c r="EH434" s="66">
        <v>98.2</v>
      </c>
      <c r="EI434" s="66">
        <v>136</v>
      </c>
      <c r="EJ434" s="66">
        <v>100</v>
      </c>
      <c r="EK434" s="20">
        <v>10415.409999999998</v>
      </c>
      <c r="EL434" s="20">
        <v>10460.449999999999</v>
      </c>
      <c r="EM434" s="20">
        <v>56.952214285714277</v>
      </c>
      <c r="EN434" s="20">
        <v>96.427499999999995</v>
      </c>
      <c r="EO434" s="20">
        <v>12.5732</v>
      </c>
      <c r="EP434" s="20">
        <v>144.75200000000001</v>
      </c>
      <c r="EQ434" s="21">
        <v>86</v>
      </c>
      <c r="ER434" s="21">
        <v>60</v>
      </c>
      <c r="ES434" s="61" t="s">
        <v>113</v>
      </c>
      <c r="ET434" s="61">
        <v>146</v>
      </c>
      <c r="EU434" s="61">
        <v>26</v>
      </c>
    </row>
    <row r="435" spans="1:151" x14ac:dyDescent="0.45">
      <c r="A435" s="64">
        <v>44932</v>
      </c>
      <c r="B435" s="21" t="s">
        <v>129</v>
      </c>
      <c r="C435" s="21">
        <v>245</v>
      </c>
      <c r="D435" s="21" t="s">
        <v>200</v>
      </c>
      <c r="E435" s="21">
        <v>281</v>
      </c>
      <c r="F435" s="50" t="s">
        <v>558</v>
      </c>
      <c r="G435" t="s">
        <v>129</v>
      </c>
      <c r="H435" t="s">
        <v>200</v>
      </c>
      <c r="I435" t="s">
        <v>129</v>
      </c>
      <c r="J435" t="s">
        <v>200</v>
      </c>
      <c r="K435" t="s">
        <v>129</v>
      </c>
      <c r="L435" t="s">
        <v>200</v>
      </c>
      <c r="M435" t="s">
        <v>129</v>
      </c>
      <c r="N435" t="s">
        <v>654</v>
      </c>
      <c r="O435" t="s">
        <v>129</v>
      </c>
      <c r="P435" t="s">
        <v>1366</v>
      </c>
      <c r="Q435" t="s">
        <v>129</v>
      </c>
      <c r="R435" t="s">
        <v>432</v>
      </c>
      <c r="S435" t="s">
        <v>82</v>
      </c>
      <c r="T435" t="s">
        <v>82</v>
      </c>
      <c r="U435">
        <v>13</v>
      </c>
      <c r="V435">
        <v>13</v>
      </c>
      <c r="W435" s="20">
        <v>0.61538461538461497</v>
      </c>
      <c r="X435" s="20">
        <v>6.68</v>
      </c>
      <c r="Y435" s="20">
        <v>106.5</v>
      </c>
      <c r="Z435" s="20">
        <v>99.8</v>
      </c>
      <c r="AA435" s="20">
        <v>68.5</v>
      </c>
      <c r="AB435" s="20">
        <v>-9.1999999999999998E-2</v>
      </c>
      <c r="AC435" s="20">
        <v>-3.63</v>
      </c>
      <c r="AD435" s="20">
        <v>102.6</v>
      </c>
      <c r="AE435" s="20">
        <v>106.2</v>
      </c>
      <c r="AF435" s="20">
        <v>-3.63</v>
      </c>
      <c r="AG435" s="20">
        <v>106.9</v>
      </c>
      <c r="AH435" s="20">
        <v>98.1</v>
      </c>
      <c r="AI435" s="20">
        <v>0.72870000000000001</v>
      </c>
      <c r="AJ435" s="20">
        <v>-2.1</v>
      </c>
      <c r="AK435" s="20">
        <v>-0.16153846153846155</v>
      </c>
      <c r="AL435" s="20">
        <v>1239</v>
      </c>
      <c r="AM435" s="20">
        <v>7.44</v>
      </c>
      <c r="AN435" s="20">
        <v>-1.79</v>
      </c>
      <c r="AO435" s="20">
        <v>975</v>
      </c>
      <c r="AP435" s="20">
        <v>855</v>
      </c>
      <c r="AQ435" s="20">
        <v>785</v>
      </c>
      <c r="AR435" s="20">
        <v>0.47499999999999998</v>
      </c>
      <c r="AS435" s="20">
        <v>103</v>
      </c>
      <c r="AT435" s="20">
        <v>289</v>
      </c>
      <c r="AU435" s="20">
        <v>0.35599999999999998</v>
      </c>
      <c r="AV435" s="20">
        <v>126</v>
      </c>
      <c r="AW435" s="20">
        <v>181</v>
      </c>
      <c r="AX435" s="20">
        <v>0.69599999999999995</v>
      </c>
      <c r="AY435" s="20">
        <v>83</v>
      </c>
      <c r="AZ435" s="20">
        <v>6.384615384615385</v>
      </c>
      <c r="BA435" s="20">
        <v>451</v>
      </c>
      <c r="BB435" s="20">
        <v>34.692307692307693</v>
      </c>
      <c r="BC435" s="20">
        <v>174</v>
      </c>
      <c r="BD435" s="20">
        <v>91</v>
      </c>
      <c r="BE435" s="20">
        <v>39</v>
      </c>
      <c r="BF435" s="20">
        <v>109</v>
      </c>
      <c r="BG435" s="20">
        <v>181</v>
      </c>
      <c r="BH435" s="20">
        <v>75</v>
      </c>
      <c r="BI435" s="20">
        <v>65.769000000000005</v>
      </c>
      <c r="BJ435" s="20">
        <v>9.2309999999999999</v>
      </c>
      <c r="BK435" s="20">
        <v>1.5960000000000001</v>
      </c>
      <c r="BL435" s="20">
        <v>8.3849999999999998</v>
      </c>
      <c r="BM435" s="20">
        <v>0.83499999999999996</v>
      </c>
      <c r="BN435" s="20">
        <v>22.2</v>
      </c>
      <c r="BO435" s="20">
        <v>13.9</v>
      </c>
      <c r="BP435" s="20">
        <v>3</v>
      </c>
      <c r="BQ435" s="20">
        <v>7</v>
      </c>
      <c r="BR435" s="20">
        <v>13.9</v>
      </c>
      <c r="BS435" s="20">
        <v>219</v>
      </c>
      <c r="BT435" s="20">
        <v>0.47299999999999998</v>
      </c>
      <c r="BU435" s="20">
        <v>0</v>
      </c>
      <c r="BV435" s="66">
        <v>101</v>
      </c>
      <c r="BW435" s="66">
        <v>132</v>
      </c>
      <c r="BX435" s="66">
        <v>121</v>
      </c>
      <c r="BY435" s="66">
        <v>83</v>
      </c>
      <c r="BZ435" s="66">
        <v>104</v>
      </c>
      <c r="CA435" s="66">
        <v>99.8</v>
      </c>
      <c r="CB435" s="66">
        <v>220</v>
      </c>
      <c r="CC435" s="66">
        <v>157</v>
      </c>
      <c r="CD435" s="20">
        <v>0.76923076923076905</v>
      </c>
      <c r="CE435" s="20">
        <v>11.53</v>
      </c>
      <c r="CF435" s="20">
        <v>111.5</v>
      </c>
      <c r="CG435" s="20">
        <v>100</v>
      </c>
      <c r="CH435" s="20">
        <v>66.900000000000006</v>
      </c>
      <c r="CI435" s="20">
        <v>3.7999999999999999E-2</v>
      </c>
      <c r="CJ435" s="20">
        <v>-2.25</v>
      </c>
      <c r="CK435" s="20">
        <v>103.2</v>
      </c>
      <c r="CL435" s="20">
        <v>105.5</v>
      </c>
      <c r="CM435" s="20">
        <v>-3.68</v>
      </c>
      <c r="CN435" s="20">
        <v>111.8</v>
      </c>
      <c r="CO435" s="20">
        <v>99.5</v>
      </c>
      <c r="CP435" s="63">
        <v>0.7923</v>
      </c>
      <c r="CQ435" s="20">
        <v>-0.1</v>
      </c>
      <c r="CR435" s="20">
        <v>-7.6923076923076927E-3</v>
      </c>
      <c r="CS435" s="20">
        <v>1315</v>
      </c>
      <c r="CT435" s="20">
        <v>9.48</v>
      </c>
      <c r="CU435" s="20">
        <v>-0.68</v>
      </c>
      <c r="CV435" s="20">
        <v>981</v>
      </c>
      <c r="CW435" s="20">
        <v>849</v>
      </c>
      <c r="CX435" s="20">
        <v>746</v>
      </c>
      <c r="CY435" s="20">
        <v>0.47599999999999998</v>
      </c>
      <c r="CZ435" s="20">
        <v>110</v>
      </c>
      <c r="DA435" s="20">
        <v>290</v>
      </c>
      <c r="DB435" s="20">
        <v>0.379</v>
      </c>
      <c r="DC435" s="20">
        <v>161</v>
      </c>
      <c r="DD435" s="20">
        <v>208</v>
      </c>
      <c r="DE435" s="20">
        <v>0.77400000000000002</v>
      </c>
      <c r="DF435" s="20">
        <v>134</v>
      </c>
      <c r="DG435" s="20">
        <v>10.307692307692308</v>
      </c>
      <c r="DH435" s="20">
        <v>440</v>
      </c>
      <c r="DI435" s="20">
        <v>33.846153846153847</v>
      </c>
      <c r="DJ435" s="20">
        <v>180</v>
      </c>
      <c r="DK435" s="20">
        <v>86</v>
      </c>
      <c r="DL435" s="20">
        <v>52</v>
      </c>
      <c r="DM435" s="20">
        <v>143</v>
      </c>
      <c r="DN435" s="20">
        <v>213</v>
      </c>
      <c r="DO435" s="20">
        <v>75.5</v>
      </c>
      <c r="DP435" s="20">
        <v>65.308000000000007</v>
      </c>
      <c r="DQ435" s="20">
        <v>10.154</v>
      </c>
      <c r="DR435" s="20">
        <v>1.2589999999999999</v>
      </c>
      <c r="DS435" s="20">
        <v>11</v>
      </c>
      <c r="DT435" s="20">
        <v>0.60099999999999998</v>
      </c>
      <c r="DU435" s="20">
        <v>22.3</v>
      </c>
      <c r="DV435" s="20">
        <v>16</v>
      </c>
      <c r="DW435" s="20">
        <v>4</v>
      </c>
      <c r="DX435" s="20">
        <v>6.615384615384615</v>
      </c>
      <c r="DY435" s="20">
        <v>16.399999999999999</v>
      </c>
      <c r="DZ435" s="20">
        <v>83</v>
      </c>
      <c r="EA435" s="20">
        <v>0.56000000000000005</v>
      </c>
      <c r="EB435" s="20">
        <v>0</v>
      </c>
      <c r="EC435" s="66">
        <v>55</v>
      </c>
      <c r="ED435" s="66">
        <v>87</v>
      </c>
      <c r="EE435" s="66">
        <v>65</v>
      </c>
      <c r="EF435" s="66">
        <v>72</v>
      </c>
      <c r="EG435" s="66">
        <v>67</v>
      </c>
      <c r="EH435" s="66">
        <v>61.8</v>
      </c>
      <c r="EI435" s="66">
        <v>83</v>
      </c>
      <c r="EJ435" s="66">
        <v>52</v>
      </c>
      <c r="EK435" s="20">
        <v>10650</v>
      </c>
      <c r="EL435" s="20">
        <v>11127.699999999999</v>
      </c>
      <c r="EM435" s="20">
        <v>55.469999999999992</v>
      </c>
      <c r="EN435" s="20">
        <v>77</v>
      </c>
      <c r="EO435" s="20">
        <v>10.758600000000001</v>
      </c>
      <c r="EP435" s="20">
        <v>148.24799999999999</v>
      </c>
      <c r="EQ435" s="21">
        <v>65</v>
      </c>
      <c r="ER435" s="21">
        <v>54</v>
      </c>
      <c r="ES435" s="61" t="s">
        <v>129</v>
      </c>
      <c r="ET435" s="61">
        <v>119</v>
      </c>
      <c r="EU435" s="61">
        <v>11</v>
      </c>
    </row>
    <row r="436" spans="1:151" x14ac:dyDescent="0.45">
      <c r="A436" s="64">
        <v>44932</v>
      </c>
      <c r="B436" s="21" t="s">
        <v>16</v>
      </c>
      <c r="C436" s="21">
        <v>293</v>
      </c>
      <c r="D436" s="21" t="s">
        <v>93</v>
      </c>
      <c r="E436" s="21">
        <v>176</v>
      </c>
      <c r="F436" s="50" t="s">
        <v>558</v>
      </c>
      <c r="G436" t="s">
        <v>16</v>
      </c>
      <c r="H436" t="s">
        <v>93</v>
      </c>
      <c r="I436" t="s">
        <v>16</v>
      </c>
      <c r="J436" t="s">
        <v>93</v>
      </c>
      <c r="K436" t="s">
        <v>16</v>
      </c>
      <c r="L436" t="s">
        <v>93</v>
      </c>
      <c r="M436" t="s">
        <v>16</v>
      </c>
      <c r="N436" t="s">
        <v>93</v>
      </c>
      <c r="O436" t="s">
        <v>16</v>
      </c>
      <c r="P436" t="s">
        <v>433</v>
      </c>
      <c r="Q436" t="s">
        <v>16</v>
      </c>
      <c r="R436" t="s">
        <v>433</v>
      </c>
      <c r="S436" t="s">
        <v>17</v>
      </c>
      <c r="T436" t="s">
        <v>17</v>
      </c>
      <c r="U436">
        <v>13</v>
      </c>
      <c r="V436">
        <v>13</v>
      </c>
      <c r="W436" s="20">
        <v>0.76923076923076905</v>
      </c>
      <c r="X436" s="20">
        <v>25.26</v>
      </c>
      <c r="Y436" s="20">
        <v>114.6</v>
      </c>
      <c r="Z436" s="20">
        <v>89.4</v>
      </c>
      <c r="AA436" s="20">
        <v>70.400000000000006</v>
      </c>
      <c r="AB436" s="20">
        <v>-5.2999999999999999E-2</v>
      </c>
      <c r="AC436" s="20">
        <v>7.77</v>
      </c>
      <c r="AD436" s="20">
        <v>109.1</v>
      </c>
      <c r="AE436" s="20">
        <v>101.3</v>
      </c>
      <c r="AF436" s="20">
        <v>7.77</v>
      </c>
      <c r="AG436" s="20">
        <v>113</v>
      </c>
      <c r="AH436" s="20">
        <v>90</v>
      </c>
      <c r="AI436" s="20">
        <v>0.93189999999999995</v>
      </c>
      <c r="AJ436" s="20">
        <v>1.9</v>
      </c>
      <c r="AK436" s="20">
        <v>0.14615384615384613</v>
      </c>
      <c r="AL436" s="20">
        <v>1406</v>
      </c>
      <c r="AM436" s="20">
        <v>20.93</v>
      </c>
      <c r="AN436" s="20">
        <v>7.39</v>
      </c>
      <c r="AO436" s="20">
        <v>1012</v>
      </c>
      <c r="AP436" s="20">
        <v>836</v>
      </c>
      <c r="AQ436" s="20">
        <v>795</v>
      </c>
      <c r="AR436" s="20">
        <v>0.435</v>
      </c>
      <c r="AS436" s="20">
        <v>111</v>
      </c>
      <c r="AT436" s="20">
        <v>328</v>
      </c>
      <c r="AU436" s="20">
        <v>0.33800000000000002</v>
      </c>
      <c r="AV436" s="20">
        <v>209</v>
      </c>
      <c r="AW436" s="20">
        <v>270</v>
      </c>
      <c r="AX436" s="20">
        <v>0.77400000000000002</v>
      </c>
      <c r="AY436" s="20">
        <v>150</v>
      </c>
      <c r="AZ436" s="20">
        <v>11.538461538461538</v>
      </c>
      <c r="BA436" s="20">
        <v>510</v>
      </c>
      <c r="BB436" s="20">
        <v>39.230769230769234</v>
      </c>
      <c r="BC436" s="20">
        <v>219</v>
      </c>
      <c r="BD436" s="20">
        <v>99</v>
      </c>
      <c r="BE436" s="20">
        <v>64</v>
      </c>
      <c r="BF436" s="20">
        <v>139</v>
      </c>
      <c r="BG436" s="20">
        <v>224</v>
      </c>
      <c r="BH436" s="20">
        <v>77.8</v>
      </c>
      <c r="BI436" s="20">
        <v>64.308000000000007</v>
      </c>
      <c r="BJ436" s="20">
        <v>13.538</v>
      </c>
      <c r="BK436" s="20">
        <v>1.5760000000000001</v>
      </c>
      <c r="BL436" s="20">
        <v>10.692</v>
      </c>
      <c r="BM436" s="20">
        <v>0.71199999999999997</v>
      </c>
      <c r="BN436" s="20">
        <v>25.2</v>
      </c>
      <c r="BO436" s="20">
        <v>20.8</v>
      </c>
      <c r="BP436" s="20">
        <v>4.9000000000000004</v>
      </c>
      <c r="BQ436" s="20">
        <v>7.615384615384615</v>
      </c>
      <c r="BR436" s="20">
        <v>17.2</v>
      </c>
      <c r="BS436" s="20">
        <v>10</v>
      </c>
      <c r="BT436" s="20">
        <v>0.65600000000000003</v>
      </c>
      <c r="BU436" s="20">
        <v>-1</v>
      </c>
      <c r="BV436" s="66">
        <v>6</v>
      </c>
      <c r="BW436" s="66">
        <v>6</v>
      </c>
      <c r="BX436" s="66">
        <v>18</v>
      </c>
      <c r="BY436" s="66">
        <v>8</v>
      </c>
      <c r="BZ436" s="66">
        <v>7</v>
      </c>
      <c r="CA436" s="66">
        <v>7.5</v>
      </c>
      <c r="CB436" s="66">
        <v>10</v>
      </c>
      <c r="CC436" s="66">
        <v>7</v>
      </c>
      <c r="CD436" s="20">
        <v>1</v>
      </c>
      <c r="CE436" s="20">
        <v>9.75</v>
      </c>
      <c r="CF436" s="20">
        <v>111.5</v>
      </c>
      <c r="CG436" s="20">
        <v>101.7</v>
      </c>
      <c r="CH436" s="20">
        <v>67.5</v>
      </c>
      <c r="CI436" s="20">
        <v>9.7000000000000003E-2</v>
      </c>
      <c r="CJ436" s="20">
        <v>-3.4</v>
      </c>
      <c r="CK436" s="20">
        <v>101.7</v>
      </c>
      <c r="CL436" s="20">
        <v>105.1</v>
      </c>
      <c r="CM436" s="20">
        <v>-3.4</v>
      </c>
      <c r="CN436" s="20">
        <v>113.1</v>
      </c>
      <c r="CO436" s="20">
        <v>100.8</v>
      </c>
      <c r="CP436" s="63">
        <v>0.78920000000000001</v>
      </c>
      <c r="CQ436" s="20">
        <v>2.2000000000000002</v>
      </c>
      <c r="CR436" s="20">
        <v>0.16923076923076924</v>
      </c>
      <c r="CS436" s="20">
        <v>1404</v>
      </c>
      <c r="CT436" s="20">
        <v>8.0299999999999994</v>
      </c>
      <c r="CU436" s="20">
        <v>-1.59</v>
      </c>
      <c r="CV436" s="20">
        <v>1006</v>
      </c>
      <c r="CW436" s="20">
        <v>881</v>
      </c>
      <c r="CX436" s="20">
        <v>760</v>
      </c>
      <c r="CY436" s="20">
        <v>0.46400000000000002</v>
      </c>
      <c r="CZ436" s="20">
        <v>100</v>
      </c>
      <c r="DA436" s="20">
        <v>248</v>
      </c>
      <c r="DB436" s="20">
        <v>0.40300000000000002</v>
      </c>
      <c r="DC436" s="20">
        <v>200</v>
      </c>
      <c r="DD436" s="20">
        <v>274</v>
      </c>
      <c r="DE436" s="20">
        <v>0.73</v>
      </c>
      <c r="DF436" s="20">
        <v>127</v>
      </c>
      <c r="DG436" s="20">
        <v>9.7692307692307701</v>
      </c>
      <c r="DH436" s="20">
        <v>462</v>
      </c>
      <c r="DI436" s="20">
        <v>35.53846153846154</v>
      </c>
      <c r="DJ436" s="20">
        <v>211</v>
      </c>
      <c r="DK436" s="20">
        <v>117</v>
      </c>
      <c r="DL436" s="20">
        <v>81</v>
      </c>
      <c r="DM436" s="20">
        <v>136</v>
      </c>
      <c r="DN436" s="20">
        <v>189</v>
      </c>
      <c r="DO436" s="20">
        <v>77.400000000000006</v>
      </c>
      <c r="DP436" s="20">
        <v>67.769000000000005</v>
      </c>
      <c r="DQ436" s="20">
        <v>9.6150000000000002</v>
      </c>
      <c r="DR436" s="20">
        <v>1.5509999999999999</v>
      </c>
      <c r="DS436" s="20">
        <v>10.462</v>
      </c>
      <c r="DT436" s="20">
        <v>0.86</v>
      </c>
      <c r="DU436" s="20">
        <v>19.100000000000001</v>
      </c>
      <c r="DV436" s="20">
        <v>21.1</v>
      </c>
      <c r="DW436" s="20">
        <v>6.2</v>
      </c>
      <c r="DX436" s="20">
        <v>9</v>
      </c>
      <c r="DY436" s="20">
        <v>14.5</v>
      </c>
      <c r="DZ436" s="20">
        <v>18</v>
      </c>
      <c r="EA436" s="20">
        <v>0.624</v>
      </c>
      <c r="EB436" s="20">
        <v>2</v>
      </c>
      <c r="EC436" s="66">
        <v>59</v>
      </c>
      <c r="ED436" s="66">
        <v>50</v>
      </c>
      <c r="EE436" s="66">
        <v>5</v>
      </c>
      <c r="EF436" s="66">
        <v>78</v>
      </c>
      <c r="EG436" s="66">
        <v>82</v>
      </c>
      <c r="EH436" s="66">
        <v>38.5</v>
      </c>
      <c r="EI436" s="66">
        <v>18</v>
      </c>
      <c r="EJ436" s="66">
        <v>58</v>
      </c>
      <c r="EK436" s="20">
        <v>11654.82</v>
      </c>
      <c r="EL436" s="20">
        <v>9968.1</v>
      </c>
      <c r="EM436" s="20">
        <v>96.228000000000009</v>
      </c>
      <c r="EN436" s="20">
        <v>79.672153846153833</v>
      </c>
      <c r="EO436" s="20">
        <v>12.555999999999999</v>
      </c>
      <c r="EP436" s="20">
        <v>146.286</v>
      </c>
      <c r="EQ436" s="21">
        <v>90</v>
      </c>
      <c r="ER436" s="21">
        <v>64</v>
      </c>
      <c r="ES436" s="61" t="s">
        <v>16</v>
      </c>
      <c r="ET436" s="61">
        <v>154</v>
      </c>
      <c r="EU436" s="61">
        <v>26</v>
      </c>
    </row>
    <row r="437" spans="1:151" x14ac:dyDescent="0.45">
      <c r="A437" s="64">
        <v>44932</v>
      </c>
      <c r="B437" s="21" t="s">
        <v>52</v>
      </c>
      <c r="C437" s="21">
        <v>221</v>
      </c>
      <c r="D437" s="21" t="s">
        <v>72</v>
      </c>
      <c r="E437" s="21">
        <v>126</v>
      </c>
      <c r="F437" s="50" t="s">
        <v>558</v>
      </c>
      <c r="G437" t="s">
        <v>52</v>
      </c>
      <c r="H437" t="s">
        <v>72</v>
      </c>
      <c r="I437" t="s">
        <v>52</v>
      </c>
      <c r="J437" t="s">
        <v>72</v>
      </c>
      <c r="K437" t="s">
        <v>52</v>
      </c>
      <c r="L437" t="s">
        <v>407</v>
      </c>
      <c r="M437" t="s">
        <v>52</v>
      </c>
      <c r="N437" t="s">
        <v>1266</v>
      </c>
      <c r="O437" t="s">
        <v>52</v>
      </c>
      <c r="P437" t="s">
        <v>72</v>
      </c>
      <c r="Q437" t="s">
        <v>52</v>
      </c>
      <c r="R437" t="s">
        <v>407</v>
      </c>
      <c r="S437" t="s">
        <v>21</v>
      </c>
      <c r="T437" t="s">
        <v>21</v>
      </c>
      <c r="U437">
        <v>13</v>
      </c>
      <c r="V437">
        <v>13</v>
      </c>
      <c r="W437" s="20">
        <v>0.92307692307692302</v>
      </c>
      <c r="X437" s="20">
        <v>19.34</v>
      </c>
      <c r="Y437" s="20">
        <v>112.6</v>
      </c>
      <c r="Z437" s="20">
        <v>93.3</v>
      </c>
      <c r="AA437" s="20">
        <v>69.599999999999994</v>
      </c>
      <c r="AB437" s="20">
        <v>0.02</v>
      </c>
      <c r="AC437" s="20">
        <v>-6.23</v>
      </c>
      <c r="AD437" s="20">
        <v>101.2</v>
      </c>
      <c r="AE437" s="20">
        <v>107.4</v>
      </c>
      <c r="AF437" s="20">
        <v>-6.23</v>
      </c>
      <c r="AG437" s="20">
        <v>110.7</v>
      </c>
      <c r="AH437" s="20">
        <v>94.1</v>
      </c>
      <c r="AI437" s="20">
        <v>0.8659</v>
      </c>
      <c r="AJ437" s="20">
        <v>1.5</v>
      </c>
      <c r="AK437" s="20">
        <v>0.11538461538461539</v>
      </c>
      <c r="AL437" s="20">
        <v>1393</v>
      </c>
      <c r="AM437" s="20">
        <v>16.57</v>
      </c>
      <c r="AN437" s="20">
        <v>-2.74</v>
      </c>
      <c r="AO437" s="20">
        <v>1073</v>
      </c>
      <c r="AP437" s="20">
        <v>822</v>
      </c>
      <c r="AQ437" s="20">
        <v>769</v>
      </c>
      <c r="AR437" s="20">
        <v>0.501</v>
      </c>
      <c r="AS437" s="20">
        <v>104</v>
      </c>
      <c r="AT437" s="20">
        <v>293</v>
      </c>
      <c r="AU437" s="20">
        <v>0.35499999999999998</v>
      </c>
      <c r="AV437" s="20">
        <v>199</v>
      </c>
      <c r="AW437" s="20">
        <v>261</v>
      </c>
      <c r="AX437" s="20">
        <v>0.76200000000000001</v>
      </c>
      <c r="AY437" s="20">
        <v>145</v>
      </c>
      <c r="AZ437" s="20">
        <v>11.153846153846153</v>
      </c>
      <c r="BA437" s="20">
        <v>507</v>
      </c>
      <c r="BB437" s="20">
        <v>39</v>
      </c>
      <c r="BC437" s="20">
        <v>189</v>
      </c>
      <c r="BD437" s="20">
        <v>100</v>
      </c>
      <c r="BE437" s="20">
        <v>52</v>
      </c>
      <c r="BF437" s="20">
        <v>171</v>
      </c>
      <c r="BG437" s="20">
        <v>192</v>
      </c>
      <c r="BH437" s="20">
        <v>82.5</v>
      </c>
      <c r="BI437" s="20">
        <v>63.231000000000002</v>
      </c>
      <c r="BJ437" s="20">
        <v>19.308</v>
      </c>
      <c r="BK437" s="20">
        <v>1.105</v>
      </c>
      <c r="BL437" s="20">
        <v>13.154</v>
      </c>
      <c r="BM437" s="20">
        <v>0.58499999999999996</v>
      </c>
      <c r="BN437" s="20">
        <v>22.5</v>
      </c>
      <c r="BO437" s="20">
        <v>20.100000000000001</v>
      </c>
      <c r="BP437" s="20">
        <v>4</v>
      </c>
      <c r="BQ437" s="20">
        <v>7.6923076923076925</v>
      </c>
      <c r="BR437" s="20">
        <v>14.8</v>
      </c>
      <c r="BS437" s="20">
        <v>55</v>
      </c>
      <c r="BT437" s="20">
        <v>0.58199999999999996</v>
      </c>
      <c r="BU437" s="20">
        <v>-1</v>
      </c>
      <c r="BV437" s="66">
        <v>28</v>
      </c>
      <c r="BW437" s="66">
        <v>42</v>
      </c>
      <c r="BX437" s="66">
        <v>16</v>
      </c>
      <c r="BY437" s="66">
        <v>28</v>
      </c>
      <c r="BZ437" s="66">
        <v>25</v>
      </c>
      <c r="CA437" s="66">
        <v>24.5</v>
      </c>
      <c r="CB437" s="66">
        <v>54</v>
      </c>
      <c r="CC437" s="66">
        <v>71</v>
      </c>
      <c r="CD437" s="20">
        <v>0.84615384615384603</v>
      </c>
      <c r="CE437" s="20">
        <v>21.7</v>
      </c>
      <c r="CF437" s="20">
        <v>112.7</v>
      </c>
      <c r="CG437" s="20">
        <v>91</v>
      </c>
      <c r="CH437" s="20">
        <v>71.8</v>
      </c>
      <c r="CI437" s="20">
        <v>-4.9000000000000002E-2</v>
      </c>
      <c r="CJ437" s="20">
        <v>-7.05</v>
      </c>
      <c r="CK437" s="20">
        <v>100.2</v>
      </c>
      <c r="CL437" s="20">
        <v>107.2</v>
      </c>
      <c r="CM437" s="20">
        <v>-7.05</v>
      </c>
      <c r="CN437" s="20">
        <v>112</v>
      </c>
      <c r="CO437" s="20">
        <v>91.6</v>
      </c>
      <c r="CP437" s="63">
        <v>0.90910000000000002</v>
      </c>
      <c r="CQ437" s="20">
        <v>6</v>
      </c>
      <c r="CR437" s="20">
        <v>0.46153846153846156</v>
      </c>
      <c r="CS437" s="20">
        <v>1378</v>
      </c>
      <c r="CT437" s="20">
        <v>24.3</v>
      </c>
      <c r="CU437" s="20">
        <v>-2.86</v>
      </c>
      <c r="CV437" s="20">
        <v>1121</v>
      </c>
      <c r="CW437" s="20">
        <v>768</v>
      </c>
      <c r="CX437" s="20">
        <v>787</v>
      </c>
      <c r="CY437" s="20">
        <v>0.504</v>
      </c>
      <c r="CZ437" s="20">
        <v>95</v>
      </c>
      <c r="DA437" s="20">
        <v>251</v>
      </c>
      <c r="DB437" s="20">
        <v>0.378</v>
      </c>
      <c r="DC437" s="20">
        <v>232</v>
      </c>
      <c r="DD437" s="20">
        <v>334</v>
      </c>
      <c r="DE437" s="20">
        <v>0.69499999999999995</v>
      </c>
      <c r="DF437" s="20">
        <v>152</v>
      </c>
      <c r="DG437" s="20">
        <v>11.692307692307692</v>
      </c>
      <c r="DH437" s="20">
        <v>490</v>
      </c>
      <c r="DI437" s="20">
        <v>37.692307692307693</v>
      </c>
      <c r="DJ437" s="20">
        <v>248</v>
      </c>
      <c r="DK437" s="20">
        <v>156</v>
      </c>
      <c r="DL437" s="20">
        <v>43</v>
      </c>
      <c r="DM437" s="20">
        <v>141</v>
      </c>
      <c r="DN437" s="20">
        <v>199</v>
      </c>
      <c r="DO437" s="20">
        <v>86.2</v>
      </c>
      <c r="DP437" s="20">
        <v>59.076999999999998</v>
      </c>
      <c r="DQ437" s="20">
        <v>27.154</v>
      </c>
      <c r="DR437" s="20">
        <v>1.7589999999999999</v>
      </c>
      <c r="DS437" s="20">
        <v>10.846</v>
      </c>
      <c r="DT437" s="20">
        <v>1.1060000000000001</v>
      </c>
      <c r="DU437" s="20">
        <v>19.3</v>
      </c>
      <c r="DV437" s="20">
        <v>25.7</v>
      </c>
      <c r="DW437" s="20">
        <v>3.3</v>
      </c>
      <c r="DX437" s="20">
        <v>12</v>
      </c>
      <c r="DY437" s="20">
        <v>15.3</v>
      </c>
      <c r="DZ437" s="20">
        <v>121</v>
      </c>
      <c r="EA437" s="20">
        <v>0.53300000000000003</v>
      </c>
      <c r="EB437" s="20">
        <v>1</v>
      </c>
      <c r="EC437" s="66">
        <v>9</v>
      </c>
      <c r="ED437" s="66">
        <v>48</v>
      </c>
      <c r="EE437" s="66">
        <v>53</v>
      </c>
      <c r="EF437" s="66">
        <v>4</v>
      </c>
      <c r="EG437" s="66">
        <v>18</v>
      </c>
      <c r="EH437" s="66">
        <v>34.5</v>
      </c>
      <c r="EI437" s="66">
        <v>120</v>
      </c>
      <c r="EJ437" s="66">
        <v>85</v>
      </c>
      <c r="EK437" s="20">
        <v>10246.6</v>
      </c>
      <c r="EL437" s="20">
        <v>10514.91</v>
      </c>
      <c r="EM437" s="20">
        <v>157.84800000000001</v>
      </c>
      <c r="EN437" s="20">
        <v>83.430769230769229</v>
      </c>
      <c r="EO437" s="20">
        <v>10.286</v>
      </c>
      <c r="EP437" s="20">
        <v>151.63800000000001</v>
      </c>
      <c r="EQ437" s="21">
        <v>71</v>
      </c>
      <c r="ER437" s="21">
        <v>63</v>
      </c>
      <c r="ES437" s="61" t="s">
        <v>52</v>
      </c>
      <c r="ET437" s="61">
        <v>134</v>
      </c>
      <c r="EU437" s="61">
        <v>8</v>
      </c>
    </row>
    <row r="438" spans="1:151" x14ac:dyDescent="0.45">
      <c r="A438" s="64">
        <v>44932</v>
      </c>
      <c r="B438" s="21" t="s">
        <v>142</v>
      </c>
      <c r="C438" s="21">
        <v>217</v>
      </c>
      <c r="D438" s="21" t="s">
        <v>35</v>
      </c>
      <c r="E438" s="21">
        <v>74</v>
      </c>
      <c r="F438" s="50" t="s">
        <v>558</v>
      </c>
      <c r="G438" t="s">
        <v>142</v>
      </c>
      <c r="H438" t="s">
        <v>35</v>
      </c>
      <c r="I438" t="s">
        <v>142</v>
      </c>
      <c r="J438" t="s">
        <v>35</v>
      </c>
      <c r="K438" t="s">
        <v>142</v>
      </c>
      <c r="L438" t="s">
        <v>35</v>
      </c>
      <c r="M438" t="s">
        <v>142</v>
      </c>
      <c r="N438" t="s">
        <v>35</v>
      </c>
      <c r="O438" t="s">
        <v>142</v>
      </c>
      <c r="P438" t="s">
        <v>35</v>
      </c>
      <c r="Q438" t="s">
        <v>142</v>
      </c>
      <c r="R438" t="s">
        <v>35</v>
      </c>
      <c r="S438" t="s">
        <v>29</v>
      </c>
      <c r="T438" t="s">
        <v>29</v>
      </c>
      <c r="U438">
        <v>14</v>
      </c>
      <c r="V438">
        <v>13</v>
      </c>
      <c r="W438" s="20">
        <v>0.42857142857142899</v>
      </c>
      <c r="X438" s="20">
        <v>-0.54</v>
      </c>
      <c r="Y438" s="20">
        <v>98.5</v>
      </c>
      <c r="Z438" s="20">
        <v>99</v>
      </c>
      <c r="AA438" s="20">
        <v>65.5</v>
      </c>
      <c r="AB438" s="20">
        <v>-2.1999999999999999E-2</v>
      </c>
      <c r="AC438" s="20">
        <v>1.84</v>
      </c>
      <c r="AD438" s="20">
        <v>105.2</v>
      </c>
      <c r="AE438" s="20">
        <v>103.4</v>
      </c>
      <c r="AF438" s="20">
        <v>-1.51</v>
      </c>
      <c r="AG438" s="20">
        <v>98.5</v>
      </c>
      <c r="AH438" s="20">
        <v>97.4</v>
      </c>
      <c r="AI438" s="20">
        <v>0.53210000000000002</v>
      </c>
      <c r="AJ438" s="20">
        <v>-3.8</v>
      </c>
      <c r="AK438" s="20">
        <v>-0.27142857142857141</v>
      </c>
      <c r="AL438" s="20">
        <v>1181</v>
      </c>
      <c r="AM438" s="20">
        <v>1.67</v>
      </c>
      <c r="AN438" s="20">
        <v>3.67</v>
      </c>
      <c r="AO438" s="20">
        <v>879</v>
      </c>
      <c r="AP438" s="20">
        <v>907</v>
      </c>
      <c r="AQ438" s="20">
        <v>773</v>
      </c>
      <c r="AR438" s="20">
        <v>0.40200000000000002</v>
      </c>
      <c r="AS438" s="20">
        <v>99</v>
      </c>
      <c r="AT438" s="20">
        <v>345</v>
      </c>
      <c r="AU438" s="20">
        <v>0.28699999999999998</v>
      </c>
      <c r="AV438" s="20">
        <v>158</v>
      </c>
      <c r="AW438" s="20">
        <v>216</v>
      </c>
      <c r="AX438" s="20">
        <v>0.73099999999999998</v>
      </c>
      <c r="AY438" s="20">
        <v>141</v>
      </c>
      <c r="AZ438" s="20">
        <v>10.071428571428571</v>
      </c>
      <c r="BA438" s="20">
        <v>508</v>
      </c>
      <c r="BB438" s="20">
        <v>36.285714285714285</v>
      </c>
      <c r="BC438" s="20">
        <v>143</v>
      </c>
      <c r="BD438" s="20">
        <v>82</v>
      </c>
      <c r="BE438" s="20">
        <v>37</v>
      </c>
      <c r="BF438" s="20">
        <v>187</v>
      </c>
      <c r="BG438" s="20">
        <v>208</v>
      </c>
      <c r="BH438" s="20">
        <v>62.8</v>
      </c>
      <c r="BI438" s="20">
        <v>64.786000000000001</v>
      </c>
      <c r="BJ438" s="20">
        <v>-2</v>
      </c>
      <c r="BK438" s="20">
        <v>0.76500000000000001</v>
      </c>
      <c r="BL438" s="20">
        <v>13.356999999999999</v>
      </c>
      <c r="BM438" s="20">
        <v>0.439</v>
      </c>
      <c r="BN438" s="20">
        <v>24.6</v>
      </c>
      <c r="BO438" s="20">
        <v>15.4</v>
      </c>
      <c r="BP438" s="20">
        <v>2.6</v>
      </c>
      <c r="BQ438" s="20">
        <v>5.8571428571428568</v>
      </c>
      <c r="BR438" s="20">
        <v>14.9</v>
      </c>
      <c r="BS438" s="20">
        <v>150</v>
      </c>
      <c r="BT438" s="20">
        <v>0.51200000000000001</v>
      </c>
      <c r="BU438" s="20">
        <v>3</v>
      </c>
      <c r="BV438" s="66">
        <v>181</v>
      </c>
      <c r="BW438" s="66">
        <v>198</v>
      </c>
      <c r="BX438" s="66">
        <v>205</v>
      </c>
      <c r="BY438" s="66">
        <v>181</v>
      </c>
      <c r="BZ438" s="66">
        <v>166</v>
      </c>
      <c r="CA438" s="66">
        <v>150.80000000000001</v>
      </c>
      <c r="CB438" s="66">
        <v>151</v>
      </c>
      <c r="CC438" s="66">
        <v>230</v>
      </c>
      <c r="CD438" s="20">
        <v>0.76923076923076905</v>
      </c>
      <c r="CE438" s="20">
        <v>24.12</v>
      </c>
      <c r="CF438" s="20">
        <v>119.1</v>
      </c>
      <c r="CG438" s="20">
        <v>94.9</v>
      </c>
      <c r="CH438" s="20">
        <v>69.2</v>
      </c>
      <c r="CI438" s="20">
        <v>-0.10299999999999999</v>
      </c>
      <c r="CJ438" s="20">
        <v>1.48</v>
      </c>
      <c r="CK438" s="20">
        <v>105</v>
      </c>
      <c r="CL438" s="20">
        <v>103.5</v>
      </c>
      <c r="CM438" s="20">
        <v>-0.25</v>
      </c>
      <c r="CN438" s="20">
        <v>118.4</v>
      </c>
      <c r="CO438" s="20">
        <v>97.8</v>
      </c>
      <c r="CP438" s="63">
        <v>0.90069999999999995</v>
      </c>
      <c r="CQ438" s="20">
        <v>0.8</v>
      </c>
      <c r="CR438" s="20">
        <v>6.1538461538461542E-2</v>
      </c>
      <c r="CS438" s="20">
        <v>1380</v>
      </c>
      <c r="CT438" s="20">
        <v>21.48</v>
      </c>
      <c r="CU438" s="20">
        <v>4.55</v>
      </c>
      <c r="CV438" s="20">
        <v>1086</v>
      </c>
      <c r="CW438" s="20">
        <v>866</v>
      </c>
      <c r="CX438" s="20">
        <v>781</v>
      </c>
      <c r="CY438" s="20">
        <v>0.497</v>
      </c>
      <c r="CZ438" s="20">
        <v>100</v>
      </c>
      <c r="DA438" s="20">
        <v>269</v>
      </c>
      <c r="DB438" s="20">
        <v>0.372</v>
      </c>
      <c r="DC438" s="20">
        <v>210</v>
      </c>
      <c r="DD438" s="20">
        <v>281</v>
      </c>
      <c r="DE438" s="20">
        <v>0.747</v>
      </c>
      <c r="DF438" s="20">
        <v>125</v>
      </c>
      <c r="DG438" s="20">
        <v>9.615384615384615</v>
      </c>
      <c r="DH438" s="20">
        <v>465</v>
      </c>
      <c r="DI438" s="20">
        <v>35.769230769230766</v>
      </c>
      <c r="DJ438" s="20">
        <v>222</v>
      </c>
      <c r="DK438" s="20">
        <v>95</v>
      </c>
      <c r="DL438" s="20">
        <v>53</v>
      </c>
      <c r="DM438" s="20">
        <v>118</v>
      </c>
      <c r="DN438" s="20">
        <v>201</v>
      </c>
      <c r="DO438" s="20">
        <v>83.5</v>
      </c>
      <c r="DP438" s="20">
        <v>66.614999999999995</v>
      </c>
      <c r="DQ438" s="20">
        <v>16.922999999999998</v>
      </c>
      <c r="DR438" s="20">
        <v>1.881</v>
      </c>
      <c r="DS438" s="20">
        <v>9.077</v>
      </c>
      <c r="DT438" s="20">
        <v>0.80500000000000005</v>
      </c>
      <c r="DU438" s="20">
        <v>20.7</v>
      </c>
      <c r="DV438" s="20">
        <v>21.6</v>
      </c>
      <c r="DW438" s="20">
        <v>4.0999999999999996</v>
      </c>
      <c r="DX438" s="20">
        <v>7.3076923076923075</v>
      </c>
      <c r="DY438" s="20">
        <v>15.5</v>
      </c>
      <c r="DZ438" s="20">
        <v>48</v>
      </c>
      <c r="EA438" s="20">
        <v>0.58699999999999997</v>
      </c>
      <c r="EB438" s="20">
        <v>0</v>
      </c>
      <c r="EC438" s="66">
        <v>18</v>
      </c>
      <c r="ED438" s="66">
        <v>7</v>
      </c>
      <c r="EE438" s="66">
        <v>35</v>
      </c>
      <c r="EF438" s="66">
        <v>7</v>
      </c>
      <c r="EG438" s="66">
        <v>9</v>
      </c>
      <c r="EH438" s="66">
        <v>16.2</v>
      </c>
      <c r="EI438" s="66">
        <v>47</v>
      </c>
      <c r="EJ438" s="66">
        <v>22</v>
      </c>
      <c r="EK438" s="20">
        <v>9347.6500000000015</v>
      </c>
      <c r="EL438" s="20">
        <v>11790.9</v>
      </c>
      <c r="EM438" s="20">
        <v>97.608846153846144</v>
      </c>
      <c r="EN438" s="20">
        <v>53.165285714285709</v>
      </c>
      <c r="EO438" s="20">
        <v>11.1303</v>
      </c>
      <c r="EP438" s="20">
        <v>146.93099999999998</v>
      </c>
      <c r="EQ438" s="21">
        <v>59</v>
      </c>
      <c r="ER438" s="21">
        <v>67</v>
      </c>
      <c r="ES438" s="61" t="s">
        <v>35</v>
      </c>
      <c r="ET438" s="61">
        <v>126</v>
      </c>
      <c r="EU438" s="61">
        <v>-8</v>
      </c>
    </row>
    <row r="439" spans="1:151" x14ac:dyDescent="0.45">
      <c r="A439" s="64">
        <v>44932</v>
      </c>
      <c r="B439" s="21" t="s">
        <v>140</v>
      </c>
      <c r="C439" s="21">
        <v>345</v>
      </c>
      <c r="D439" s="21" t="s">
        <v>259</v>
      </c>
      <c r="E439" s="21">
        <v>226</v>
      </c>
      <c r="F439" s="50" t="s">
        <v>558</v>
      </c>
      <c r="G439" t="s">
        <v>140</v>
      </c>
      <c r="H439" t="s">
        <v>259</v>
      </c>
      <c r="I439" t="s">
        <v>140</v>
      </c>
      <c r="J439" t="s">
        <v>259</v>
      </c>
      <c r="K439" t="s">
        <v>140</v>
      </c>
      <c r="L439" t="s">
        <v>453</v>
      </c>
      <c r="M439" t="s">
        <v>140</v>
      </c>
      <c r="N439" t="s">
        <v>679</v>
      </c>
      <c r="O439" t="s">
        <v>140</v>
      </c>
      <c r="P439" t="s">
        <v>259</v>
      </c>
      <c r="Q439" t="s">
        <v>140</v>
      </c>
      <c r="R439" t="s">
        <v>453</v>
      </c>
      <c r="S439" t="s">
        <v>19</v>
      </c>
      <c r="T439" t="s">
        <v>19</v>
      </c>
      <c r="U439">
        <v>14</v>
      </c>
      <c r="V439">
        <v>14</v>
      </c>
      <c r="W439" s="20">
        <v>0.57142857142857095</v>
      </c>
      <c r="X439" s="20">
        <v>13.64</v>
      </c>
      <c r="Y439" s="20">
        <v>112.5</v>
      </c>
      <c r="Z439" s="20">
        <v>98.9</v>
      </c>
      <c r="AA439" s="20">
        <v>72.5</v>
      </c>
      <c r="AB439" s="20">
        <v>-0.104</v>
      </c>
      <c r="AC439" s="20">
        <v>8.35</v>
      </c>
      <c r="AD439" s="20">
        <v>109.1</v>
      </c>
      <c r="AE439" s="20">
        <v>100.8</v>
      </c>
      <c r="AF439" s="20">
        <v>5.23</v>
      </c>
      <c r="AG439" s="20">
        <v>114.2</v>
      </c>
      <c r="AH439" s="20">
        <v>99.2</v>
      </c>
      <c r="AI439" s="20">
        <v>0.83460000000000001</v>
      </c>
      <c r="AJ439" s="20">
        <v>-0.6</v>
      </c>
      <c r="AK439" s="20">
        <v>-4.2857142857142858E-2</v>
      </c>
      <c r="AL439" s="20">
        <v>1308</v>
      </c>
      <c r="AM439" s="20">
        <v>14.34</v>
      </c>
      <c r="AN439" s="20">
        <v>8.41</v>
      </c>
      <c r="AO439" s="20">
        <v>1146</v>
      </c>
      <c r="AP439" s="20">
        <v>1063</v>
      </c>
      <c r="AQ439" s="20">
        <v>885</v>
      </c>
      <c r="AR439" s="20">
        <v>0.46700000000000003</v>
      </c>
      <c r="AS439" s="20">
        <v>104</v>
      </c>
      <c r="AT439" s="20">
        <v>300</v>
      </c>
      <c r="AU439" s="20">
        <v>0.34699999999999998</v>
      </c>
      <c r="AV439" s="20">
        <v>216</v>
      </c>
      <c r="AW439" s="20">
        <v>306</v>
      </c>
      <c r="AX439" s="20">
        <v>0.70599999999999996</v>
      </c>
      <c r="AY439" s="20">
        <v>152</v>
      </c>
      <c r="AZ439" s="20">
        <v>10.857142857142858</v>
      </c>
      <c r="BA439" s="20">
        <v>532</v>
      </c>
      <c r="BB439" s="20">
        <v>38</v>
      </c>
      <c r="BC439" s="20">
        <v>221</v>
      </c>
      <c r="BD439" s="20">
        <v>80</v>
      </c>
      <c r="BE439" s="20">
        <v>69</v>
      </c>
      <c r="BF439" s="20">
        <v>172</v>
      </c>
      <c r="BG439" s="20">
        <v>271</v>
      </c>
      <c r="BH439" s="20">
        <v>81.900000000000006</v>
      </c>
      <c r="BI439" s="20">
        <v>75.929000000000002</v>
      </c>
      <c r="BJ439" s="20">
        <v>5.9290000000000003</v>
      </c>
      <c r="BK439" s="20">
        <v>1.2849999999999999</v>
      </c>
      <c r="BL439" s="20">
        <v>12.286</v>
      </c>
      <c r="BM439" s="20">
        <v>0.46500000000000002</v>
      </c>
      <c r="BN439" s="20">
        <v>21.4</v>
      </c>
      <c r="BO439" s="20">
        <v>21.9</v>
      </c>
      <c r="BP439" s="20">
        <v>4.9000000000000004</v>
      </c>
      <c r="BQ439" s="20">
        <v>5.7142857142857144</v>
      </c>
      <c r="BR439" s="20">
        <v>19.399999999999999</v>
      </c>
      <c r="BS439" s="20">
        <v>54</v>
      </c>
      <c r="BT439" s="20">
        <v>0.58199999999999996</v>
      </c>
      <c r="BU439" s="20">
        <v>1</v>
      </c>
      <c r="BV439" s="66">
        <v>65</v>
      </c>
      <c r="BW439" s="66">
        <v>67</v>
      </c>
      <c r="BX439" s="66">
        <v>90</v>
      </c>
      <c r="BY439" s="66">
        <v>53</v>
      </c>
      <c r="BZ439" s="66">
        <v>52</v>
      </c>
      <c r="CA439" s="66">
        <v>55</v>
      </c>
      <c r="CB439" s="66">
        <v>57</v>
      </c>
      <c r="CC439" s="66">
        <v>68</v>
      </c>
      <c r="CD439" s="20">
        <v>0.64285714285714302</v>
      </c>
      <c r="CE439" s="20">
        <v>0.15</v>
      </c>
      <c r="CF439" s="20">
        <v>103</v>
      </c>
      <c r="CG439" s="20">
        <v>102.9</v>
      </c>
      <c r="CH439" s="20">
        <v>66.900000000000006</v>
      </c>
      <c r="CI439" s="20">
        <v>0.13700000000000001</v>
      </c>
      <c r="CJ439" s="20">
        <v>0.73</v>
      </c>
      <c r="CK439" s="20">
        <v>104.5</v>
      </c>
      <c r="CL439" s="20">
        <v>103.7</v>
      </c>
      <c r="CM439" s="20">
        <v>-2.09</v>
      </c>
      <c r="CN439" s="20">
        <v>102.6</v>
      </c>
      <c r="CO439" s="20">
        <v>102.8</v>
      </c>
      <c r="CP439" s="63">
        <v>0.4929</v>
      </c>
      <c r="CQ439" s="20">
        <v>-1.8</v>
      </c>
      <c r="CR439" s="20">
        <v>-0.12857142857142859</v>
      </c>
      <c r="CS439" s="20">
        <v>1220</v>
      </c>
      <c r="CT439" s="20">
        <v>2.86</v>
      </c>
      <c r="CU439" s="20">
        <v>3.4</v>
      </c>
      <c r="CV439" s="20">
        <v>993</v>
      </c>
      <c r="CW439" s="20">
        <v>964</v>
      </c>
      <c r="CX439" s="20">
        <v>767</v>
      </c>
      <c r="CY439" s="20">
        <v>0.442</v>
      </c>
      <c r="CZ439" s="20">
        <v>82</v>
      </c>
      <c r="DA439" s="20">
        <v>259</v>
      </c>
      <c r="DB439" s="20">
        <v>0.317</v>
      </c>
      <c r="DC439" s="20">
        <v>233</v>
      </c>
      <c r="DD439" s="20">
        <v>307</v>
      </c>
      <c r="DE439" s="20">
        <v>0.75900000000000001</v>
      </c>
      <c r="DF439" s="20">
        <v>132</v>
      </c>
      <c r="DG439" s="20">
        <v>9.4285714285714288</v>
      </c>
      <c r="DH439" s="20">
        <v>494</v>
      </c>
      <c r="DI439" s="20">
        <v>35.285714285714285</v>
      </c>
      <c r="DJ439" s="20">
        <v>163</v>
      </c>
      <c r="DK439" s="20">
        <v>91</v>
      </c>
      <c r="DL439" s="20">
        <v>57</v>
      </c>
      <c r="DM439" s="20">
        <v>192</v>
      </c>
      <c r="DN439" s="20">
        <v>261</v>
      </c>
      <c r="DO439" s="20">
        <v>70.900000000000006</v>
      </c>
      <c r="DP439" s="20">
        <v>68.856999999999999</v>
      </c>
      <c r="DQ439" s="20">
        <v>2.0710000000000002</v>
      </c>
      <c r="DR439" s="20">
        <v>0.84899999999999998</v>
      </c>
      <c r="DS439" s="20">
        <v>13.714</v>
      </c>
      <c r="DT439" s="20">
        <v>0.47399999999999998</v>
      </c>
      <c r="DU439" s="20">
        <v>18.5</v>
      </c>
      <c r="DV439" s="20">
        <v>21.9</v>
      </c>
      <c r="DW439" s="20">
        <v>4.0999999999999996</v>
      </c>
      <c r="DX439" s="20">
        <v>6.5</v>
      </c>
      <c r="DY439" s="20">
        <v>18.600000000000001</v>
      </c>
      <c r="DZ439" s="20">
        <v>146</v>
      </c>
      <c r="EA439" s="20">
        <v>0.51400000000000001</v>
      </c>
      <c r="EB439" s="20">
        <v>1</v>
      </c>
      <c r="EC439" s="66">
        <v>171</v>
      </c>
      <c r="ED439" s="66">
        <v>146</v>
      </c>
      <c r="EE439" s="66">
        <v>119</v>
      </c>
      <c r="EF439" s="66">
        <v>218</v>
      </c>
      <c r="EG439" s="66">
        <v>159</v>
      </c>
      <c r="EH439" s="66">
        <v>127.8</v>
      </c>
      <c r="EI439" s="66">
        <v>146</v>
      </c>
      <c r="EJ439" s="66">
        <v>266</v>
      </c>
      <c r="EK439" s="20">
        <v>11576.25</v>
      </c>
      <c r="EL439" s="20">
        <v>10186.700000000001</v>
      </c>
      <c r="EM439" s="20">
        <v>79.858999999999995</v>
      </c>
      <c r="EN439" s="20">
        <v>78.36571428571429</v>
      </c>
      <c r="EO439" s="20">
        <v>14.724599999999999</v>
      </c>
      <c r="EP439" s="20">
        <v>184.26599999999999</v>
      </c>
      <c r="EQ439" s="21">
        <v>79</v>
      </c>
      <c r="ER439" s="21">
        <v>72</v>
      </c>
      <c r="ES439" s="61" t="s">
        <v>140</v>
      </c>
      <c r="ET439" s="61">
        <v>151</v>
      </c>
      <c r="EU439" s="61">
        <v>7</v>
      </c>
    </row>
    <row r="440" spans="1:151" x14ac:dyDescent="0.45">
      <c r="A440" s="64">
        <v>44932</v>
      </c>
      <c r="B440" s="21" t="s">
        <v>173</v>
      </c>
      <c r="C440" s="21">
        <v>307</v>
      </c>
      <c r="D440" s="21" t="s">
        <v>268</v>
      </c>
      <c r="E440" s="21">
        <v>10</v>
      </c>
      <c r="F440" s="50" t="s">
        <v>558</v>
      </c>
      <c r="G440" t="s">
        <v>173</v>
      </c>
      <c r="H440" t="s">
        <v>268</v>
      </c>
      <c r="I440" t="s">
        <v>173</v>
      </c>
      <c r="J440" t="s">
        <v>268</v>
      </c>
      <c r="K440" t="s">
        <v>173</v>
      </c>
      <c r="L440" t="s">
        <v>472</v>
      </c>
      <c r="M440" t="s">
        <v>173</v>
      </c>
      <c r="N440" t="s">
        <v>660</v>
      </c>
      <c r="O440" t="s">
        <v>173</v>
      </c>
      <c r="P440" t="s">
        <v>1364</v>
      </c>
      <c r="Q440" t="s">
        <v>173</v>
      </c>
      <c r="R440" t="s">
        <v>472</v>
      </c>
      <c r="S440" t="s">
        <v>95</v>
      </c>
      <c r="T440" t="s">
        <v>95</v>
      </c>
      <c r="U440">
        <v>14</v>
      </c>
      <c r="V440">
        <v>14</v>
      </c>
      <c r="W440" s="20">
        <v>0.57142857142857095</v>
      </c>
      <c r="X440" s="20">
        <v>-1.97</v>
      </c>
      <c r="Y440" s="20">
        <v>102.9</v>
      </c>
      <c r="Z440" s="20">
        <v>104.8</v>
      </c>
      <c r="AA440" s="20">
        <v>72.099999999999994</v>
      </c>
      <c r="AB440" s="20">
        <v>-6.9000000000000006E-2</v>
      </c>
      <c r="AC440" s="20">
        <v>-2.97</v>
      </c>
      <c r="AD440" s="20">
        <v>104.3</v>
      </c>
      <c r="AE440" s="20">
        <v>107.2</v>
      </c>
      <c r="AF440" s="20">
        <v>-1.43</v>
      </c>
      <c r="AG440" s="20">
        <v>101.8</v>
      </c>
      <c r="AH440" s="20">
        <v>103.6</v>
      </c>
      <c r="AI440" s="20">
        <v>0.44869999999999999</v>
      </c>
      <c r="AJ440" s="20">
        <v>-4</v>
      </c>
      <c r="AK440" s="20">
        <v>-0.2857142857142857</v>
      </c>
      <c r="AL440" s="20">
        <v>1136</v>
      </c>
      <c r="AM440" s="20">
        <v>-2.8</v>
      </c>
      <c r="AN440" s="20">
        <v>-3.53</v>
      </c>
      <c r="AO440" s="20">
        <v>1157</v>
      </c>
      <c r="AP440" s="20">
        <v>992</v>
      </c>
      <c r="AQ440" s="20">
        <v>892</v>
      </c>
      <c r="AR440" s="20">
        <v>0.439</v>
      </c>
      <c r="AS440" s="20">
        <v>134</v>
      </c>
      <c r="AT440" s="20">
        <v>373</v>
      </c>
      <c r="AU440" s="20">
        <v>0.35899999999999999</v>
      </c>
      <c r="AV440" s="20">
        <v>239</v>
      </c>
      <c r="AW440" s="20">
        <v>327</v>
      </c>
      <c r="AX440" s="20">
        <v>0.73099999999999998</v>
      </c>
      <c r="AY440" s="20">
        <v>208</v>
      </c>
      <c r="AZ440" s="20">
        <v>14.857142857142858</v>
      </c>
      <c r="BA440" s="20">
        <v>577</v>
      </c>
      <c r="BB440" s="20">
        <v>41.214285714285715</v>
      </c>
      <c r="BC440" s="20">
        <v>217</v>
      </c>
      <c r="BD440" s="20">
        <v>134</v>
      </c>
      <c r="BE440" s="20">
        <v>48</v>
      </c>
      <c r="BF440" s="20">
        <v>207</v>
      </c>
      <c r="BG440" s="20">
        <v>279</v>
      </c>
      <c r="BH440" s="20">
        <v>82.6</v>
      </c>
      <c r="BI440" s="20">
        <v>70.856999999999999</v>
      </c>
      <c r="BJ440" s="20">
        <v>11.786</v>
      </c>
      <c r="BK440" s="20">
        <v>1.048</v>
      </c>
      <c r="BL440" s="20">
        <v>14.786</v>
      </c>
      <c r="BM440" s="20">
        <v>0.64700000000000002</v>
      </c>
      <c r="BN440" s="20">
        <v>26.6</v>
      </c>
      <c r="BO440" s="20">
        <v>23.4</v>
      </c>
      <c r="BP440" s="20">
        <v>3.4</v>
      </c>
      <c r="BQ440" s="20">
        <v>9.5714285714285712</v>
      </c>
      <c r="BR440" s="20">
        <v>19.899999999999999</v>
      </c>
      <c r="BS440" s="20">
        <v>280</v>
      </c>
      <c r="BT440" s="20">
        <v>0.436</v>
      </c>
      <c r="BU440" s="20">
        <v>-1</v>
      </c>
      <c r="BV440" s="66">
        <v>227</v>
      </c>
      <c r="BW440" s="66">
        <v>164</v>
      </c>
      <c r="BX440" s="66">
        <v>217</v>
      </c>
      <c r="BY440" s="66">
        <v>159</v>
      </c>
      <c r="BZ440" s="66">
        <v>188</v>
      </c>
      <c r="CA440" s="66">
        <v>163.30000000000001</v>
      </c>
      <c r="CB440" s="66">
        <v>280</v>
      </c>
      <c r="CC440" s="66">
        <v>149</v>
      </c>
      <c r="CD440" s="20">
        <v>0.78571428571428603</v>
      </c>
      <c r="CE440" s="20">
        <v>7.99</v>
      </c>
      <c r="CF440" s="20">
        <v>107.5</v>
      </c>
      <c r="CG440" s="20">
        <v>99.5</v>
      </c>
      <c r="CH440" s="20">
        <v>68.7</v>
      </c>
      <c r="CI440" s="20">
        <v>2.7E-2</v>
      </c>
      <c r="CJ440" s="20">
        <v>-1.66</v>
      </c>
      <c r="CK440" s="20">
        <v>104</v>
      </c>
      <c r="CL440" s="20">
        <v>105.6</v>
      </c>
      <c r="CM440" s="20">
        <v>-0.77</v>
      </c>
      <c r="CN440" s="20">
        <v>107</v>
      </c>
      <c r="CO440" s="20">
        <v>100.2</v>
      </c>
      <c r="CP440" s="63">
        <v>0.68200000000000005</v>
      </c>
      <c r="CQ440" s="20">
        <v>-0.9</v>
      </c>
      <c r="CR440" s="20">
        <v>-6.4285714285714293E-2</v>
      </c>
      <c r="CS440" s="20">
        <v>1285</v>
      </c>
      <c r="CT440" s="20">
        <v>5.34</v>
      </c>
      <c r="CU440" s="20">
        <v>-2.33</v>
      </c>
      <c r="CV440" s="20">
        <v>1113</v>
      </c>
      <c r="CW440" s="20">
        <v>907</v>
      </c>
      <c r="CX440" s="20">
        <v>885</v>
      </c>
      <c r="CY440" s="20">
        <v>0.47299999999999998</v>
      </c>
      <c r="CZ440" s="20">
        <v>100</v>
      </c>
      <c r="DA440" s="20">
        <v>329</v>
      </c>
      <c r="DB440" s="20">
        <v>0.30399999999999999</v>
      </c>
      <c r="DC440" s="20">
        <v>175</v>
      </c>
      <c r="DD440" s="20">
        <v>261</v>
      </c>
      <c r="DE440" s="20">
        <v>0.67</v>
      </c>
      <c r="DF440" s="20">
        <v>150</v>
      </c>
      <c r="DG440" s="20">
        <v>10.714285714285714</v>
      </c>
      <c r="DH440" s="20">
        <v>589</v>
      </c>
      <c r="DI440" s="20">
        <v>42.071428571428569</v>
      </c>
      <c r="DJ440" s="20">
        <v>225</v>
      </c>
      <c r="DK440" s="20">
        <v>94</v>
      </c>
      <c r="DL440" s="20">
        <v>93</v>
      </c>
      <c r="DM440" s="20">
        <v>137</v>
      </c>
      <c r="DN440" s="20">
        <v>201</v>
      </c>
      <c r="DO440" s="20">
        <v>79.5</v>
      </c>
      <c r="DP440" s="20">
        <v>64.786000000000001</v>
      </c>
      <c r="DQ440" s="20">
        <v>14.714</v>
      </c>
      <c r="DR440" s="20">
        <v>1.6419999999999999</v>
      </c>
      <c r="DS440" s="20">
        <v>9.7859999999999996</v>
      </c>
      <c r="DT440" s="20">
        <v>0.68600000000000005</v>
      </c>
      <c r="DU440" s="20">
        <v>23.5</v>
      </c>
      <c r="DV440" s="20">
        <v>18.600000000000001</v>
      </c>
      <c r="DW440" s="20">
        <v>6.6</v>
      </c>
      <c r="DX440" s="20">
        <v>6.7142857142857144</v>
      </c>
      <c r="DY440" s="20">
        <v>14.4</v>
      </c>
      <c r="DZ440" s="20">
        <v>82</v>
      </c>
      <c r="EA440" s="20">
        <v>0.56100000000000005</v>
      </c>
      <c r="EB440" s="20">
        <v>0</v>
      </c>
      <c r="EC440" s="66">
        <v>78</v>
      </c>
      <c r="ED440" s="66">
        <v>120</v>
      </c>
      <c r="EE440" s="66">
        <v>87</v>
      </c>
      <c r="EF440" s="66">
        <v>84</v>
      </c>
      <c r="EG440" s="66">
        <v>92</v>
      </c>
      <c r="EH440" s="66">
        <v>78.5</v>
      </c>
      <c r="EI440" s="66">
        <v>82</v>
      </c>
      <c r="EJ440" s="66">
        <v>105</v>
      </c>
      <c r="EK440" s="20">
        <v>10238.550000000001</v>
      </c>
      <c r="EL440" s="20">
        <v>11266</v>
      </c>
      <c r="EM440" s="20">
        <v>99.277428571428572</v>
      </c>
      <c r="EN440" s="20">
        <v>93.665999999999997</v>
      </c>
      <c r="EO440" s="20">
        <v>13.333</v>
      </c>
      <c r="EP440" s="20">
        <v>146.93099999999998</v>
      </c>
      <c r="EQ440" s="21">
        <v>66</v>
      </c>
      <c r="ER440" s="21">
        <v>62</v>
      </c>
      <c r="ES440" s="61" t="s">
        <v>173</v>
      </c>
      <c r="ET440" s="61">
        <v>128</v>
      </c>
      <c r="EU440" s="61">
        <v>4</v>
      </c>
    </row>
    <row r="441" spans="1:151" x14ac:dyDescent="0.45">
      <c r="A441" s="64">
        <v>44932</v>
      </c>
      <c r="B441" s="21" t="s">
        <v>73</v>
      </c>
      <c r="C441" s="21">
        <v>133</v>
      </c>
      <c r="D441" s="21" t="s">
        <v>74</v>
      </c>
      <c r="E441" s="21">
        <v>316</v>
      </c>
      <c r="F441" s="50" t="s">
        <v>558</v>
      </c>
      <c r="G441" t="s">
        <v>73</v>
      </c>
      <c r="H441" t="s">
        <v>74</v>
      </c>
      <c r="I441" t="s">
        <v>73</v>
      </c>
      <c r="J441" t="s">
        <v>74</v>
      </c>
      <c r="K441" t="s">
        <v>412</v>
      </c>
      <c r="L441" t="s">
        <v>1318</v>
      </c>
      <c r="M441" t="s">
        <v>583</v>
      </c>
      <c r="N441" t="s">
        <v>74</v>
      </c>
      <c r="O441" t="s">
        <v>73</v>
      </c>
      <c r="P441" t="s">
        <v>74</v>
      </c>
      <c r="Q441" t="s">
        <v>412</v>
      </c>
      <c r="R441" t="s">
        <v>74</v>
      </c>
      <c r="S441" t="s">
        <v>21</v>
      </c>
      <c r="T441" t="s">
        <v>21</v>
      </c>
      <c r="U441">
        <v>13</v>
      </c>
      <c r="V441">
        <v>12</v>
      </c>
      <c r="W441" s="20">
        <v>0.76923076923076905</v>
      </c>
      <c r="X441" s="20">
        <v>10.39</v>
      </c>
      <c r="Y441" s="20">
        <v>107</v>
      </c>
      <c r="Z441" s="20">
        <v>96.6</v>
      </c>
      <c r="AA441" s="20">
        <v>68.2</v>
      </c>
      <c r="AB441" s="20">
        <v>0.107</v>
      </c>
      <c r="AC441" s="20">
        <v>0.82</v>
      </c>
      <c r="AD441" s="20">
        <v>105.2</v>
      </c>
      <c r="AE441" s="20">
        <v>104.4</v>
      </c>
      <c r="AF441" s="20">
        <v>0.82</v>
      </c>
      <c r="AG441" s="20">
        <v>106.3</v>
      </c>
      <c r="AH441" s="20">
        <v>97.1</v>
      </c>
      <c r="AI441" s="20">
        <v>0.73950000000000005</v>
      </c>
      <c r="AJ441" s="20">
        <v>0.4</v>
      </c>
      <c r="AK441" s="20">
        <v>3.0769230769230771E-2</v>
      </c>
      <c r="AL441" s="20">
        <v>1338</v>
      </c>
      <c r="AM441" s="20">
        <v>8.69</v>
      </c>
      <c r="AN441" s="20">
        <v>2.23</v>
      </c>
      <c r="AO441" s="20">
        <v>986</v>
      </c>
      <c r="AP441" s="20">
        <v>902</v>
      </c>
      <c r="AQ441" s="20">
        <v>790</v>
      </c>
      <c r="AR441" s="20">
        <v>0.42899999999999999</v>
      </c>
      <c r="AS441" s="20">
        <v>97</v>
      </c>
      <c r="AT441" s="20">
        <v>323</v>
      </c>
      <c r="AU441" s="20">
        <v>0.3</v>
      </c>
      <c r="AV441" s="20">
        <v>211</v>
      </c>
      <c r="AW441" s="20">
        <v>291</v>
      </c>
      <c r="AX441" s="20">
        <v>0.72499999999999998</v>
      </c>
      <c r="AY441" s="20">
        <v>187</v>
      </c>
      <c r="AZ441" s="20">
        <v>14.384615384615385</v>
      </c>
      <c r="BA441" s="20">
        <v>532</v>
      </c>
      <c r="BB441" s="20">
        <v>40.92307692307692</v>
      </c>
      <c r="BC441" s="20">
        <v>198</v>
      </c>
      <c r="BD441" s="20">
        <v>89</v>
      </c>
      <c r="BE441" s="20">
        <v>56</v>
      </c>
      <c r="BF441" s="20">
        <v>187</v>
      </c>
      <c r="BG441" s="20">
        <v>204</v>
      </c>
      <c r="BH441" s="20">
        <v>75.8</v>
      </c>
      <c r="BI441" s="20">
        <v>69.385000000000005</v>
      </c>
      <c r="BJ441" s="20">
        <v>6.4619999999999997</v>
      </c>
      <c r="BK441" s="20">
        <v>1.0589999999999999</v>
      </c>
      <c r="BL441" s="20">
        <v>14.385</v>
      </c>
      <c r="BM441" s="20">
        <v>0.47599999999999998</v>
      </c>
      <c r="BN441" s="20">
        <v>24.8</v>
      </c>
      <c r="BO441" s="20">
        <v>22.4</v>
      </c>
      <c r="BP441" s="20">
        <v>4.3</v>
      </c>
      <c r="BQ441" s="20">
        <v>6.8461538461538458</v>
      </c>
      <c r="BR441" s="20">
        <v>15.7</v>
      </c>
      <c r="BS441" s="20">
        <v>77</v>
      </c>
      <c r="BT441" s="20">
        <v>0.56399999999999995</v>
      </c>
      <c r="BU441" s="20">
        <v>2</v>
      </c>
      <c r="BV441" s="66">
        <v>94</v>
      </c>
      <c r="BW441" s="66">
        <v>31</v>
      </c>
      <c r="BX441" s="66">
        <v>52</v>
      </c>
      <c r="BY441" s="66">
        <v>61</v>
      </c>
      <c r="BZ441" s="66">
        <v>78</v>
      </c>
      <c r="CA441" s="66">
        <v>46.2</v>
      </c>
      <c r="CB441" s="66">
        <v>81</v>
      </c>
      <c r="CC441" s="66">
        <v>74</v>
      </c>
      <c r="CD441" s="20">
        <v>0.75</v>
      </c>
      <c r="CE441" s="20">
        <v>10.63</v>
      </c>
      <c r="CF441" s="20">
        <v>105</v>
      </c>
      <c r="CG441" s="20">
        <v>94.3</v>
      </c>
      <c r="CH441" s="20">
        <v>72.599999999999994</v>
      </c>
      <c r="CI441" s="20">
        <v>-0.04</v>
      </c>
      <c r="CJ441" s="20">
        <v>-6.03</v>
      </c>
      <c r="CK441" s="20">
        <v>101.5</v>
      </c>
      <c r="CL441" s="20">
        <v>107.6</v>
      </c>
      <c r="CM441" s="20">
        <v>-6.03</v>
      </c>
      <c r="CN441" s="20">
        <v>104</v>
      </c>
      <c r="CO441" s="20">
        <v>92.8</v>
      </c>
      <c r="CP441" s="63">
        <v>0.78839999999999999</v>
      </c>
      <c r="CQ441" s="20">
        <v>-1.2</v>
      </c>
      <c r="CR441" s="20">
        <v>-9.9999999999999992E-2</v>
      </c>
      <c r="CS441" s="20">
        <v>1309</v>
      </c>
      <c r="CT441" s="20">
        <v>11.5</v>
      </c>
      <c r="CU441" s="20">
        <v>-2.92</v>
      </c>
      <c r="CV441" s="20">
        <v>943</v>
      </c>
      <c r="CW441" s="20">
        <v>770</v>
      </c>
      <c r="CX441" s="20">
        <v>746</v>
      </c>
      <c r="CY441" s="20">
        <v>0.438</v>
      </c>
      <c r="CZ441" s="20">
        <v>91</v>
      </c>
      <c r="DA441" s="20">
        <v>276</v>
      </c>
      <c r="DB441" s="20">
        <v>0.33</v>
      </c>
      <c r="DC441" s="20">
        <v>198</v>
      </c>
      <c r="DD441" s="20">
        <v>287</v>
      </c>
      <c r="DE441" s="20">
        <v>0.69</v>
      </c>
      <c r="DF441" s="20">
        <v>163</v>
      </c>
      <c r="DG441" s="20">
        <v>13.583333333333334</v>
      </c>
      <c r="DH441" s="20">
        <v>491</v>
      </c>
      <c r="DI441" s="20">
        <v>40.916666666666664</v>
      </c>
      <c r="DJ441" s="20">
        <v>154</v>
      </c>
      <c r="DK441" s="20">
        <v>117</v>
      </c>
      <c r="DL441" s="20">
        <v>67</v>
      </c>
      <c r="DM441" s="20">
        <v>156</v>
      </c>
      <c r="DN441" s="20">
        <v>213</v>
      </c>
      <c r="DO441" s="20">
        <v>78.599999999999994</v>
      </c>
      <c r="DP441" s="20">
        <v>64.167000000000002</v>
      </c>
      <c r="DQ441" s="20">
        <v>14.417</v>
      </c>
      <c r="DR441" s="20">
        <v>0.98699999999999999</v>
      </c>
      <c r="DS441" s="20">
        <v>13</v>
      </c>
      <c r="DT441" s="20">
        <v>0.75</v>
      </c>
      <c r="DU441" s="20">
        <v>23</v>
      </c>
      <c r="DV441" s="20">
        <v>23.9</v>
      </c>
      <c r="DW441" s="20">
        <v>5.6</v>
      </c>
      <c r="DX441" s="20">
        <v>9.75</v>
      </c>
      <c r="DY441" s="20">
        <v>17.8</v>
      </c>
      <c r="DZ441" s="20">
        <v>110</v>
      </c>
      <c r="EA441" s="20">
        <v>0.54</v>
      </c>
      <c r="EB441" s="20">
        <v>1</v>
      </c>
      <c r="EC441" s="66">
        <v>70</v>
      </c>
      <c r="ED441" s="66">
        <v>81</v>
      </c>
      <c r="EE441" s="66">
        <v>105</v>
      </c>
      <c r="EF441" s="66">
        <v>52</v>
      </c>
      <c r="EG441" s="66">
        <v>76</v>
      </c>
      <c r="EH441" s="66">
        <v>68.3</v>
      </c>
      <c r="EI441" s="66">
        <v>112</v>
      </c>
      <c r="EJ441" s="66">
        <v>182</v>
      </c>
      <c r="EK441" s="20">
        <v>10090.1</v>
      </c>
      <c r="EL441" s="20">
        <v>10143</v>
      </c>
      <c r="EM441" s="20">
        <v>140.25375</v>
      </c>
      <c r="EN441" s="20">
        <v>89</v>
      </c>
      <c r="EO441" s="20">
        <v>10.832999999999998</v>
      </c>
      <c r="EP441" s="20">
        <v>154.42499999999998</v>
      </c>
      <c r="EQ441" s="21">
        <v>77</v>
      </c>
      <c r="ER441" s="21">
        <v>52</v>
      </c>
      <c r="ES441" s="61" t="s">
        <v>73</v>
      </c>
      <c r="ET441" s="61">
        <v>129</v>
      </c>
      <c r="EU441" s="61">
        <v>25</v>
      </c>
    </row>
    <row r="442" spans="1:151" x14ac:dyDescent="0.45">
      <c r="A442" s="64">
        <v>44932</v>
      </c>
      <c r="B442" s="21" t="s">
        <v>25</v>
      </c>
      <c r="C442" s="21">
        <v>11</v>
      </c>
      <c r="D442" s="21" t="s">
        <v>64</v>
      </c>
      <c r="E442" s="21">
        <v>329</v>
      </c>
      <c r="F442" s="50" t="s">
        <v>558</v>
      </c>
      <c r="G442" t="s">
        <v>25</v>
      </c>
      <c r="H442" t="s">
        <v>64</v>
      </c>
      <c r="I442" t="s">
        <v>25</v>
      </c>
      <c r="J442" t="s">
        <v>64</v>
      </c>
      <c r="K442" t="s">
        <v>25</v>
      </c>
      <c r="L442" t="s">
        <v>64</v>
      </c>
      <c r="M442" t="s">
        <v>25</v>
      </c>
      <c r="N442" t="s">
        <v>64</v>
      </c>
      <c r="O442" t="s">
        <v>25</v>
      </c>
      <c r="P442" t="s">
        <v>64</v>
      </c>
      <c r="Q442" t="s">
        <v>25</v>
      </c>
      <c r="R442" t="s">
        <v>64</v>
      </c>
      <c r="S442" t="s">
        <v>19</v>
      </c>
      <c r="T442" t="s">
        <v>19</v>
      </c>
      <c r="U442">
        <v>14</v>
      </c>
      <c r="V442">
        <v>14</v>
      </c>
      <c r="W442" s="20">
        <v>0.78571428571428603</v>
      </c>
      <c r="X442" s="20">
        <v>29.49</v>
      </c>
      <c r="Y442" s="20">
        <v>120.3</v>
      </c>
      <c r="Z442" s="20">
        <v>90.9</v>
      </c>
      <c r="AA442" s="20">
        <v>75.599999999999994</v>
      </c>
      <c r="AB442" s="20">
        <v>-3.2000000000000001E-2</v>
      </c>
      <c r="AC442" s="20">
        <v>10.46</v>
      </c>
      <c r="AD442" s="20">
        <v>111.2</v>
      </c>
      <c r="AE442" s="20">
        <v>100.7</v>
      </c>
      <c r="AF442" s="20">
        <v>10.14</v>
      </c>
      <c r="AG442" s="20">
        <v>120.9</v>
      </c>
      <c r="AH442" s="20">
        <v>90.4</v>
      </c>
      <c r="AI442" s="20">
        <v>0.96599999999999997</v>
      </c>
      <c r="AJ442" s="20">
        <v>2.9</v>
      </c>
      <c r="AK442" s="20">
        <v>0.20714285714285713</v>
      </c>
      <c r="AL442" s="20">
        <v>1413</v>
      </c>
      <c r="AM442" s="20">
        <v>30.78</v>
      </c>
      <c r="AN442" s="20">
        <v>9.85</v>
      </c>
      <c r="AO442" s="20">
        <v>1297</v>
      </c>
      <c r="AP442" s="20">
        <v>1004</v>
      </c>
      <c r="AQ442" s="20">
        <v>945</v>
      </c>
      <c r="AR442" s="20">
        <v>0.501</v>
      </c>
      <c r="AS442" s="20">
        <v>109</v>
      </c>
      <c r="AT442" s="20">
        <v>291</v>
      </c>
      <c r="AU442" s="20">
        <v>0.375</v>
      </c>
      <c r="AV442" s="20">
        <v>242</v>
      </c>
      <c r="AW442" s="20">
        <v>329</v>
      </c>
      <c r="AX442" s="20">
        <v>0.73599999999999999</v>
      </c>
      <c r="AY442" s="20">
        <v>192</v>
      </c>
      <c r="AZ442" s="20">
        <v>13.714285714285714</v>
      </c>
      <c r="BA442" s="20">
        <v>620</v>
      </c>
      <c r="BB442" s="20">
        <v>44.285714285714285</v>
      </c>
      <c r="BC442" s="20">
        <v>277</v>
      </c>
      <c r="BD442" s="20">
        <v>134</v>
      </c>
      <c r="BE442" s="20">
        <v>49</v>
      </c>
      <c r="BF442" s="20">
        <v>174</v>
      </c>
      <c r="BG442" s="20">
        <v>232</v>
      </c>
      <c r="BH442" s="20">
        <v>92.6</v>
      </c>
      <c r="BI442" s="20">
        <v>71.713999999999999</v>
      </c>
      <c r="BJ442" s="20">
        <v>20.928999999999998</v>
      </c>
      <c r="BK442" s="20">
        <v>1.5920000000000001</v>
      </c>
      <c r="BL442" s="20">
        <v>12.429</v>
      </c>
      <c r="BM442" s="20">
        <v>0.77</v>
      </c>
      <c r="BN442" s="20">
        <v>20.8</v>
      </c>
      <c r="BO442" s="20">
        <v>23.5</v>
      </c>
      <c r="BP442" s="20">
        <v>3.5</v>
      </c>
      <c r="BQ442" s="20">
        <v>9.5714285714285712</v>
      </c>
      <c r="BR442" s="20">
        <v>16.600000000000001</v>
      </c>
      <c r="BS442" s="20">
        <v>12</v>
      </c>
      <c r="BT442" s="20">
        <v>0.63700000000000001</v>
      </c>
      <c r="BU442" s="20">
        <v>0</v>
      </c>
      <c r="BV442" s="66">
        <v>4</v>
      </c>
      <c r="BW442" s="66">
        <v>8</v>
      </c>
      <c r="BX442" s="66">
        <v>8</v>
      </c>
      <c r="BY442" s="66">
        <v>3</v>
      </c>
      <c r="BZ442" s="66">
        <v>3</v>
      </c>
      <c r="CA442" s="66">
        <v>4.8</v>
      </c>
      <c r="CB442" s="66">
        <v>12</v>
      </c>
      <c r="CC442" s="66">
        <v>5</v>
      </c>
      <c r="CD442" s="20">
        <v>0.78571428571428603</v>
      </c>
      <c r="CE442" s="20">
        <v>17.77</v>
      </c>
      <c r="CF442" s="20">
        <v>115.6</v>
      </c>
      <c r="CG442" s="20">
        <v>97.8</v>
      </c>
      <c r="CH442" s="20">
        <v>72</v>
      </c>
      <c r="CI442" s="20">
        <v>4.1000000000000002E-2</v>
      </c>
      <c r="CJ442" s="20">
        <v>6.18</v>
      </c>
      <c r="CK442" s="20">
        <v>107.2</v>
      </c>
      <c r="CL442" s="20">
        <v>101</v>
      </c>
      <c r="CM442" s="20">
        <v>5.03</v>
      </c>
      <c r="CN442" s="20">
        <v>117.3</v>
      </c>
      <c r="CO442" s="20">
        <v>97.7</v>
      </c>
      <c r="CP442" s="63">
        <v>0.89100000000000001</v>
      </c>
      <c r="CQ442" s="20">
        <v>21</v>
      </c>
      <c r="CR442" s="20">
        <v>1.5</v>
      </c>
      <c r="CS442" s="20">
        <v>1392</v>
      </c>
      <c r="CT442" s="20">
        <v>18.7</v>
      </c>
      <c r="CU442" s="20">
        <v>8.06</v>
      </c>
      <c r="CV442" s="20">
        <v>1132</v>
      </c>
      <c r="CW442" s="20">
        <v>983</v>
      </c>
      <c r="CX442" s="20">
        <v>864</v>
      </c>
      <c r="CY442" s="20">
        <v>0.48299999999999998</v>
      </c>
      <c r="CZ442" s="20">
        <v>117</v>
      </c>
      <c r="DA442" s="20">
        <v>305</v>
      </c>
      <c r="DB442" s="20">
        <v>0.38400000000000001</v>
      </c>
      <c r="DC442" s="20">
        <v>181</v>
      </c>
      <c r="DD442" s="20">
        <v>264</v>
      </c>
      <c r="DE442" s="20">
        <v>0.68600000000000005</v>
      </c>
      <c r="DF442" s="20">
        <v>146</v>
      </c>
      <c r="DG442" s="20">
        <v>10.428571428571429</v>
      </c>
      <c r="DH442" s="20">
        <v>563</v>
      </c>
      <c r="DI442" s="20">
        <v>40.214285714285715</v>
      </c>
      <c r="DJ442" s="20">
        <v>251</v>
      </c>
      <c r="DK442" s="20">
        <v>98</v>
      </c>
      <c r="DL442" s="20">
        <v>64</v>
      </c>
      <c r="DM442" s="20">
        <v>168</v>
      </c>
      <c r="DN442" s="20">
        <v>216</v>
      </c>
      <c r="DO442" s="20">
        <v>80.900000000000006</v>
      </c>
      <c r="DP442" s="20">
        <v>70.213999999999999</v>
      </c>
      <c r="DQ442" s="20">
        <v>10.643000000000001</v>
      </c>
      <c r="DR442" s="20">
        <v>1.494</v>
      </c>
      <c r="DS442" s="20">
        <v>12</v>
      </c>
      <c r="DT442" s="20">
        <v>0.58299999999999996</v>
      </c>
      <c r="DU442" s="20">
        <v>21.8</v>
      </c>
      <c r="DV442" s="20">
        <v>18.899999999999999</v>
      </c>
      <c r="DW442" s="20">
        <v>4.5999999999999996</v>
      </c>
      <c r="DX442" s="20">
        <v>7</v>
      </c>
      <c r="DY442" s="20">
        <v>15.4</v>
      </c>
      <c r="DZ442" s="20">
        <v>17</v>
      </c>
      <c r="EA442" s="20">
        <v>0.63</v>
      </c>
      <c r="EB442" s="20">
        <v>-1</v>
      </c>
      <c r="EC442" s="66">
        <v>27</v>
      </c>
      <c r="ED442" s="66">
        <v>54</v>
      </c>
      <c r="EE442" s="66">
        <v>23</v>
      </c>
      <c r="EF442" s="66">
        <v>38</v>
      </c>
      <c r="EG442" s="66">
        <v>30</v>
      </c>
      <c r="EH442" s="66">
        <v>26</v>
      </c>
      <c r="EI442" s="66">
        <v>17</v>
      </c>
      <c r="EJ442" s="66">
        <v>46</v>
      </c>
      <c r="EK442" s="20">
        <v>11765.34</v>
      </c>
      <c r="EL442" s="20">
        <v>10508.04</v>
      </c>
      <c r="EM442" s="20">
        <v>87.003</v>
      </c>
      <c r="EN442" s="20">
        <v>114.85714285714286</v>
      </c>
      <c r="EO442" s="20">
        <v>11.387600000000003</v>
      </c>
      <c r="EP442" s="20">
        <v>158.976</v>
      </c>
      <c r="EQ442" s="21">
        <v>92</v>
      </c>
      <c r="ER442" s="21">
        <v>73</v>
      </c>
      <c r="ES442" s="61" t="s">
        <v>25</v>
      </c>
      <c r="ET442" s="61">
        <v>165</v>
      </c>
      <c r="EU442" s="61">
        <v>19</v>
      </c>
    </row>
    <row r="443" spans="1:151" x14ac:dyDescent="0.45">
      <c r="A443" s="64">
        <v>44932</v>
      </c>
      <c r="B443" s="21" t="s">
        <v>22</v>
      </c>
      <c r="C443" s="21">
        <v>297</v>
      </c>
      <c r="D443" s="21" t="s">
        <v>51</v>
      </c>
      <c r="E443" s="21">
        <v>303</v>
      </c>
      <c r="F443" s="50" t="s">
        <v>558</v>
      </c>
      <c r="G443" t="s">
        <v>22</v>
      </c>
      <c r="H443" t="s">
        <v>51</v>
      </c>
      <c r="I443" t="s">
        <v>22</v>
      </c>
      <c r="J443" t="s">
        <v>51</v>
      </c>
      <c r="K443" t="s">
        <v>22</v>
      </c>
      <c r="L443" t="s">
        <v>51</v>
      </c>
      <c r="M443" t="s">
        <v>22</v>
      </c>
      <c r="N443" t="s">
        <v>51</v>
      </c>
      <c r="O443" t="s">
        <v>22</v>
      </c>
      <c r="P443" t="s">
        <v>51</v>
      </c>
      <c r="Q443" t="s">
        <v>22</v>
      </c>
      <c r="R443" t="s">
        <v>51</v>
      </c>
      <c r="S443" t="s">
        <v>21</v>
      </c>
      <c r="T443" t="s">
        <v>21</v>
      </c>
      <c r="U443">
        <v>13</v>
      </c>
      <c r="V443">
        <v>13</v>
      </c>
      <c r="W443" s="20">
        <v>0.84615384615384603</v>
      </c>
      <c r="X443" s="20">
        <v>17.670000000000002</v>
      </c>
      <c r="Y443" s="20">
        <v>114.6</v>
      </c>
      <c r="Z443" s="20">
        <v>96.9</v>
      </c>
      <c r="AA443" s="20">
        <v>68.400000000000006</v>
      </c>
      <c r="AB443" s="20">
        <v>2.5999999999999999E-2</v>
      </c>
      <c r="AC443" s="20">
        <v>-5.5</v>
      </c>
      <c r="AD443" s="20">
        <v>101.2</v>
      </c>
      <c r="AE443" s="20">
        <v>106.7</v>
      </c>
      <c r="AF443" s="20">
        <v>-5.5</v>
      </c>
      <c r="AG443" s="20">
        <v>113.8</v>
      </c>
      <c r="AH443" s="20">
        <v>97</v>
      </c>
      <c r="AI443" s="20">
        <v>0.8629</v>
      </c>
      <c r="AJ443" s="20">
        <v>0.5</v>
      </c>
      <c r="AK443" s="20">
        <v>3.8461538461538464E-2</v>
      </c>
      <c r="AL443" s="20">
        <v>1368</v>
      </c>
      <c r="AM443" s="20">
        <v>13.39</v>
      </c>
      <c r="AN443" s="20">
        <v>-1.46</v>
      </c>
      <c r="AO443" s="20">
        <v>1029</v>
      </c>
      <c r="AP443" s="20">
        <v>836</v>
      </c>
      <c r="AQ443" s="20">
        <v>773</v>
      </c>
      <c r="AR443" s="20">
        <v>0.48599999999999999</v>
      </c>
      <c r="AS443" s="20">
        <v>97</v>
      </c>
      <c r="AT443" s="20">
        <v>263</v>
      </c>
      <c r="AU443" s="20">
        <v>0.36899999999999999</v>
      </c>
      <c r="AV443" s="20">
        <v>180</v>
      </c>
      <c r="AW443" s="20">
        <v>243</v>
      </c>
      <c r="AX443" s="20">
        <v>0.74099999999999999</v>
      </c>
      <c r="AY443" s="20">
        <v>143</v>
      </c>
      <c r="AZ443" s="20">
        <v>11</v>
      </c>
      <c r="BA443" s="20">
        <v>496</v>
      </c>
      <c r="BB443" s="20">
        <v>38.153846153846153</v>
      </c>
      <c r="BC443" s="20">
        <v>218</v>
      </c>
      <c r="BD443" s="20">
        <v>91</v>
      </c>
      <c r="BE443" s="20">
        <v>76</v>
      </c>
      <c r="BF443" s="20">
        <v>156</v>
      </c>
      <c r="BG443" s="20">
        <v>211</v>
      </c>
      <c r="BH443" s="20">
        <v>79.2</v>
      </c>
      <c r="BI443" s="20">
        <v>64.308000000000007</v>
      </c>
      <c r="BJ443" s="20">
        <v>14.846</v>
      </c>
      <c r="BK443" s="20">
        <v>1.397</v>
      </c>
      <c r="BL443" s="20">
        <v>12</v>
      </c>
      <c r="BM443" s="20">
        <v>0.58299999999999996</v>
      </c>
      <c r="BN443" s="20">
        <v>20.2</v>
      </c>
      <c r="BO443" s="20">
        <v>18.7</v>
      </c>
      <c r="BP443" s="20">
        <v>5.8</v>
      </c>
      <c r="BQ443" s="20">
        <v>7</v>
      </c>
      <c r="BR443" s="20">
        <v>16.2</v>
      </c>
      <c r="BS443" s="20">
        <v>68</v>
      </c>
      <c r="BT443" s="20">
        <v>0.57099999999999995</v>
      </c>
      <c r="BU443" s="20">
        <v>0</v>
      </c>
      <c r="BV443" s="66">
        <v>51</v>
      </c>
      <c r="BW443" s="66">
        <v>17</v>
      </c>
      <c r="BX443" s="66">
        <v>43</v>
      </c>
      <c r="BY443" s="66">
        <v>26</v>
      </c>
      <c r="BZ443" s="66">
        <v>31</v>
      </c>
      <c r="CA443" s="66">
        <v>31.2</v>
      </c>
      <c r="CB443" s="66">
        <v>68</v>
      </c>
      <c r="CC443" s="66">
        <v>49</v>
      </c>
      <c r="CD443" s="20">
        <v>0.84615384615384603</v>
      </c>
      <c r="CE443" s="20">
        <v>16.260000000000002</v>
      </c>
      <c r="CF443" s="20">
        <v>112.9</v>
      </c>
      <c r="CG443" s="20">
        <v>96.7</v>
      </c>
      <c r="CH443" s="20">
        <v>67.900000000000006</v>
      </c>
      <c r="CI443" s="20">
        <v>2.4E-2</v>
      </c>
      <c r="CJ443" s="20">
        <v>-2.86</v>
      </c>
      <c r="CK443" s="20">
        <v>103.8</v>
      </c>
      <c r="CL443" s="20">
        <v>106.7</v>
      </c>
      <c r="CM443" s="20">
        <v>-2.86</v>
      </c>
      <c r="CN443" s="20">
        <v>113.2</v>
      </c>
      <c r="CO443" s="20">
        <v>96.6</v>
      </c>
      <c r="CP443" s="63">
        <v>0.86060000000000003</v>
      </c>
      <c r="CQ443" s="20">
        <v>0.6</v>
      </c>
      <c r="CR443" s="20">
        <v>4.6153846153846149E-2</v>
      </c>
      <c r="CS443" s="20">
        <v>1371</v>
      </c>
      <c r="CT443" s="20">
        <v>13.16</v>
      </c>
      <c r="CU443" s="20">
        <v>-0.38</v>
      </c>
      <c r="CV443" s="20">
        <v>1014</v>
      </c>
      <c r="CW443" s="20">
        <v>838</v>
      </c>
      <c r="CX443" s="20">
        <v>760</v>
      </c>
      <c r="CY443" s="20">
        <v>0.45700000000000002</v>
      </c>
      <c r="CZ443" s="20">
        <v>116</v>
      </c>
      <c r="DA443" s="20">
        <v>325</v>
      </c>
      <c r="DB443" s="20">
        <v>0.35699999999999998</v>
      </c>
      <c r="DC443" s="20">
        <v>204</v>
      </c>
      <c r="DD443" s="20">
        <v>261</v>
      </c>
      <c r="DE443" s="20">
        <v>0.78200000000000003</v>
      </c>
      <c r="DF443" s="20">
        <v>145</v>
      </c>
      <c r="DG443" s="20">
        <v>11.153846153846153</v>
      </c>
      <c r="DH443" s="20">
        <v>490</v>
      </c>
      <c r="DI443" s="20">
        <v>37.692307692307693</v>
      </c>
      <c r="DJ443" s="20">
        <v>205</v>
      </c>
      <c r="DK443" s="20">
        <v>78</v>
      </c>
      <c r="DL443" s="20">
        <v>46</v>
      </c>
      <c r="DM443" s="20">
        <v>147</v>
      </c>
      <c r="DN443" s="20">
        <v>176</v>
      </c>
      <c r="DO443" s="20">
        <v>78</v>
      </c>
      <c r="DP443" s="20">
        <v>64.462000000000003</v>
      </c>
      <c r="DQ443" s="20">
        <v>13.538</v>
      </c>
      <c r="DR443" s="20">
        <v>1.395</v>
      </c>
      <c r="DS443" s="20">
        <v>11.308</v>
      </c>
      <c r="DT443" s="20">
        <v>0.53100000000000003</v>
      </c>
      <c r="DU443" s="20">
        <v>25</v>
      </c>
      <c r="DV443" s="20">
        <v>20.100000000000001</v>
      </c>
      <c r="DW443" s="20">
        <v>3.5</v>
      </c>
      <c r="DX443" s="20">
        <v>6</v>
      </c>
      <c r="DY443" s="20">
        <v>13.5</v>
      </c>
      <c r="DZ443" s="20">
        <v>76</v>
      </c>
      <c r="EA443" s="20">
        <v>0.56399999999999995</v>
      </c>
      <c r="EB443" s="20">
        <v>-3</v>
      </c>
      <c r="EC443" s="66">
        <v>53</v>
      </c>
      <c r="ED443" s="66">
        <v>52</v>
      </c>
      <c r="EE443" s="66">
        <v>45</v>
      </c>
      <c r="EF443" s="66">
        <v>33</v>
      </c>
      <c r="EG443" s="66">
        <v>36</v>
      </c>
      <c r="EH443" s="66">
        <v>38.5</v>
      </c>
      <c r="EI443" s="66">
        <v>76</v>
      </c>
      <c r="EJ443" s="66">
        <v>44</v>
      </c>
      <c r="EK443" s="20">
        <v>11081.82</v>
      </c>
      <c r="EL443" s="20">
        <v>10940.010000000002</v>
      </c>
      <c r="EM443" s="20">
        <v>72</v>
      </c>
      <c r="EN443" s="20">
        <v>79.156000000000006</v>
      </c>
      <c r="EO443" s="20">
        <v>12.6684</v>
      </c>
      <c r="EP443" s="20">
        <v>130.416</v>
      </c>
      <c r="EQ443" s="21">
        <v>67</v>
      </c>
      <c r="ER443" s="21">
        <v>78</v>
      </c>
      <c r="ES443" s="61" t="s">
        <v>51</v>
      </c>
      <c r="ET443" s="61">
        <v>145</v>
      </c>
      <c r="EU443" s="61">
        <v>-11</v>
      </c>
    </row>
    <row r="444" spans="1:151" x14ac:dyDescent="0.45">
      <c r="A444" s="64">
        <v>44932</v>
      </c>
      <c r="B444" s="21" t="s">
        <v>38</v>
      </c>
      <c r="C444" s="21">
        <v>122</v>
      </c>
      <c r="D444" s="21" t="s">
        <v>33</v>
      </c>
      <c r="E444" s="21">
        <v>220</v>
      </c>
      <c r="F444" s="50" t="s">
        <v>558</v>
      </c>
      <c r="G444" t="s">
        <v>38</v>
      </c>
      <c r="H444" t="s">
        <v>33</v>
      </c>
      <c r="I444" t="s">
        <v>38</v>
      </c>
      <c r="J444" t="s">
        <v>33</v>
      </c>
      <c r="K444" t="s">
        <v>38</v>
      </c>
      <c r="L444" t="s">
        <v>415</v>
      </c>
      <c r="M444" t="s">
        <v>38</v>
      </c>
      <c r="N444" t="s">
        <v>1259</v>
      </c>
      <c r="O444" t="s">
        <v>38</v>
      </c>
      <c r="P444" t="s">
        <v>33</v>
      </c>
      <c r="Q444" t="s">
        <v>38</v>
      </c>
      <c r="R444" t="s">
        <v>415</v>
      </c>
      <c r="S444" t="s">
        <v>24</v>
      </c>
      <c r="T444" t="s">
        <v>24</v>
      </c>
      <c r="U444">
        <v>14</v>
      </c>
      <c r="V444">
        <v>14</v>
      </c>
      <c r="W444" s="20">
        <v>0.71428571428571397</v>
      </c>
      <c r="X444" s="20">
        <v>7.85</v>
      </c>
      <c r="Y444" s="20">
        <v>108.7</v>
      </c>
      <c r="Z444" s="20">
        <v>100.9</v>
      </c>
      <c r="AA444" s="20">
        <v>70.900000000000006</v>
      </c>
      <c r="AB444" s="20">
        <v>0.16800000000000001</v>
      </c>
      <c r="AC444" s="20">
        <v>2.84</v>
      </c>
      <c r="AD444" s="20">
        <v>106.8</v>
      </c>
      <c r="AE444" s="20">
        <v>104</v>
      </c>
      <c r="AF444" s="20">
        <v>-0.69</v>
      </c>
      <c r="AG444" s="20">
        <v>109</v>
      </c>
      <c r="AH444" s="20">
        <v>102</v>
      </c>
      <c r="AI444" s="20">
        <v>0.68149999999999999</v>
      </c>
      <c r="AJ444" s="20">
        <v>6</v>
      </c>
      <c r="AK444" s="20">
        <v>0.42857142857142855</v>
      </c>
      <c r="AL444" s="20">
        <v>1305</v>
      </c>
      <c r="AM444" s="20">
        <v>5.03</v>
      </c>
      <c r="AN444" s="20">
        <v>3.46</v>
      </c>
      <c r="AO444" s="20">
        <v>1062</v>
      </c>
      <c r="AP444" s="20">
        <v>1040</v>
      </c>
      <c r="AQ444" s="20">
        <v>771</v>
      </c>
      <c r="AR444" s="20">
        <v>0.49199999999999999</v>
      </c>
      <c r="AS444" s="20">
        <v>68</v>
      </c>
      <c r="AT444" s="20">
        <v>203</v>
      </c>
      <c r="AU444" s="20">
        <v>0.33500000000000002</v>
      </c>
      <c r="AV444" s="20">
        <v>236</v>
      </c>
      <c r="AW444" s="20">
        <v>347</v>
      </c>
      <c r="AX444" s="20">
        <v>0.68</v>
      </c>
      <c r="AY444" s="20">
        <v>127</v>
      </c>
      <c r="AZ444" s="20">
        <v>9.0714285714285712</v>
      </c>
      <c r="BA444" s="20">
        <v>503</v>
      </c>
      <c r="BB444" s="20">
        <v>35.928571428571431</v>
      </c>
      <c r="BC444" s="20">
        <v>215</v>
      </c>
      <c r="BD444" s="20">
        <v>82</v>
      </c>
      <c r="BE444" s="20">
        <v>60</v>
      </c>
      <c r="BF444" s="20">
        <v>179</v>
      </c>
      <c r="BG444" s="20">
        <v>229</v>
      </c>
      <c r="BH444" s="20">
        <v>75.900000000000006</v>
      </c>
      <c r="BI444" s="20">
        <v>74.286000000000001</v>
      </c>
      <c r="BJ444" s="20">
        <v>1.571</v>
      </c>
      <c r="BK444" s="20">
        <v>1.2010000000000001</v>
      </c>
      <c r="BL444" s="20">
        <v>12.786</v>
      </c>
      <c r="BM444" s="20">
        <v>0.45800000000000002</v>
      </c>
      <c r="BN444" s="20">
        <v>14.5</v>
      </c>
      <c r="BO444" s="20">
        <v>24.8</v>
      </c>
      <c r="BP444" s="20">
        <v>4.3</v>
      </c>
      <c r="BQ444" s="20">
        <v>5.8571428571428568</v>
      </c>
      <c r="BR444" s="20">
        <v>16.399999999999999</v>
      </c>
      <c r="BS444" s="20">
        <v>47</v>
      </c>
      <c r="BT444" s="20">
        <v>0.58799999999999997</v>
      </c>
      <c r="BU444" s="20">
        <v>0</v>
      </c>
      <c r="BV444" s="66">
        <v>111</v>
      </c>
      <c r="BW444" s="66">
        <v>49</v>
      </c>
      <c r="BX444" s="66">
        <v>61</v>
      </c>
      <c r="BY444" s="66">
        <v>101</v>
      </c>
      <c r="BZ444" s="66">
        <v>93</v>
      </c>
      <c r="CA444" s="66">
        <v>61</v>
      </c>
      <c r="CB444" s="66">
        <v>49</v>
      </c>
      <c r="CC444" s="66">
        <v>47</v>
      </c>
      <c r="CD444" s="20">
        <v>0.85714285714285698</v>
      </c>
      <c r="CE444" s="20">
        <v>17.95</v>
      </c>
      <c r="CF444" s="20">
        <v>115.8</v>
      </c>
      <c r="CG444" s="20">
        <v>97.9</v>
      </c>
      <c r="CH444" s="20">
        <v>67.900000000000006</v>
      </c>
      <c r="CI444" s="20">
        <v>2.1000000000000001E-2</v>
      </c>
      <c r="CJ444" s="20">
        <v>-0.4</v>
      </c>
      <c r="CK444" s="20">
        <v>103.9</v>
      </c>
      <c r="CL444" s="20">
        <v>104.2</v>
      </c>
      <c r="CM444" s="20">
        <v>-2.8</v>
      </c>
      <c r="CN444" s="20">
        <v>117.2</v>
      </c>
      <c r="CO444" s="20">
        <v>96.9</v>
      </c>
      <c r="CP444" s="63">
        <v>0.89890000000000003</v>
      </c>
      <c r="CQ444" s="20">
        <v>1.4</v>
      </c>
      <c r="CR444" s="20">
        <v>9.9999999999999992E-2</v>
      </c>
      <c r="CS444" s="20">
        <v>1398</v>
      </c>
      <c r="CT444" s="20">
        <v>16.12</v>
      </c>
      <c r="CU444" s="20">
        <v>2.48</v>
      </c>
      <c r="CV444" s="20">
        <v>1107</v>
      </c>
      <c r="CW444" s="20">
        <v>916</v>
      </c>
      <c r="CX444" s="20">
        <v>835</v>
      </c>
      <c r="CY444" s="20">
        <v>0.45700000000000002</v>
      </c>
      <c r="CZ444" s="20">
        <v>119</v>
      </c>
      <c r="DA444" s="20">
        <v>313</v>
      </c>
      <c r="DB444" s="20">
        <v>0.38</v>
      </c>
      <c r="DC444" s="20">
        <v>224</v>
      </c>
      <c r="DD444" s="20">
        <v>299</v>
      </c>
      <c r="DE444" s="20">
        <v>0.749</v>
      </c>
      <c r="DF444" s="20">
        <v>176</v>
      </c>
      <c r="DG444" s="20">
        <v>12.571428571428571</v>
      </c>
      <c r="DH444" s="20">
        <v>552</v>
      </c>
      <c r="DI444" s="20">
        <v>39.428571428571431</v>
      </c>
      <c r="DJ444" s="20">
        <v>218</v>
      </c>
      <c r="DK444" s="20">
        <v>84</v>
      </c>
      <c r="DL444" s="20">
        <v>57</v>
      </c>
      <c r="DM444" s="20">
        <v>159</v>
      </c>
      <c r="DN444" s="20">
        <v>238</v>
      </c>
      <c r="DO444" s="20">
        <v>79.099999999999994</v>
      </c>
      <c r="DP444" s="20">
        <v>65.429000000000002</v>
      </c>
      <c r="DQ444" s="20">
        <v>13.643000000000001</v>
      </c>
      <c r="DR444" s="20">
        <v>1.371</v>
      </c>
      <c r="DS444" s="20">
        <v>11.356999999999999</v>
      </c>
      <c r="DT444" s="20">
        <v>0.52800000000000002</v>
      </c>
      <c r="DU444" s="20">
        <v>22.4</v>
      </c>
      <c r="DV444" s="20">
        <v>21.4</v>
      </c>
      <c r="DW444" s="20">
        <v>4.0999999999999996</v>
      </c>
      <c r="DX444" s="20">
        <v>6</v>
      </c>
      <c r="DY444" s="20">
        <v>17</v>
      </c>
      <c r="DZ444" s="20">
        <v>53</v>
      </c>
      <c r="EA444" s="20">
        <v>0.58299999999999996</v>
      </c>
      <c r="EB444" s="20">
        <v>-3</v>
      </c>
      <c r="EC444" s="66">
        <v>36</v>
      </c>
      <c r="ED444" s="66">
        <v>20</v>
      </c>
      <c r="EE444" s="66">
        <v>31</v>
      </c>
      <c r="EF444" s="66">
        <v>34</v>
      </c>
      <c r="EG444" s="66">
        <v>29</v>
      </c>
      <c r="EH444" s="66">
        <v>26</v>
      </c>
      <c r="EI444" s="66">
        <v>53</v>
      </c>
      <c r="EJ444" s="66">
        <v>43</v>
      </c>
      <c r="EK444" s="20">
        <v>10641.730000000001</v>
      </c>
      <c r="EL444" s="20">
        <v>11684.220000000001</v>
      </c>
      <c r="EM444" s="20">
        <v>76.715999999999994</v>
      </c>
      <c r="EN444" s="20">
        <v>66.519571428571425</v>
      </c>
      <c r="EO444" s="20">
        <v>12.283599999999998</v>
      </c>
      <c r="EP444" s="20">
        <v>161.84</v>
      </c>
      <c r="EQ444" s="21">
        <v>71</v>
      </c>
      <c r="ER444" s="21">
        <v>65</v>
      </c>
      <c r="ES444" s="61" t="s">
        <v>38</v>
      </c>
      <c r="ET444" s="61">
        <v>136</v>
      </c>
      <c r="EU444" s="61">
        <v>6</v>
      </c>
    </row>
    <row r="445" spans="1:151" x14ac:dyDescent="0.45">
      <c r="A445" s="64">
        <v>44932</v>
      </c>
      <c r="B445" s="21" t="s">
        <v>190</v>
      </c>
      <c r="C445" s="21">
        <v>50</v>
      </c>
      <c r="D445" s="21" t="s">
        <v>123</v>
      </c>
      <c r="E445" s="21">
        <v>94</v>
      </c>
      <c r="F445" s="50" t="s">
        <v>558</v>
      </c>
      <c r="G445" t="s">
        <v>190</v>
      </c>
      <c r="H445" t="s">
        <v>123</v>
      </c>
      <c r="I445" t="s">
        <v>190</v>
      </c>
      <c r="J445" t="s">
        <v>123</v>
      </c>
      <c r="K445" t="s">
        <v>190</v>
      </c>
      <c r="L445" t="s">
        <v>123</v>
      </c>
      <c r="M445" t="s">
        <v>190</v>
      </c>
      <c r="N445" t="s">
        <v>123</v>
      </c>
      <c r="O445" t="s">
        <v>190</v>
      </c>
      <c r="P445" t="s">
        <v>123</v>
      </c>
      <c r="Q445" t="s">
        <v>190</v>
      </c>
      <c r="R445" t="s">
        <v>123</v>
      </c>
      <c r="S445" t="s">
        <v>124</v>
      </c>
      <c r="T445" t="s">
        <v>124</v>
      </c>
      <c r="U445">
        <v>14</v>
      </c>
      <c r="V445">
        <v>14</v>
      </c>
      <c r="W445" s="20">
        <v>0.57142857142857095</v>
      </c>
      <c r="X445" s="20">
        <v>-4.16</v>
      </c>
      <c r="Y445" s="20">
        <v>104.8</v>
      </c>
      <c r="Z445" s="20">
        <v>109</v>
      </c>
      <c r="AA445" s="20">
        <v>67.599999999999994</v>
      </c>
      <c r="AB445" s="20">
        <v>4.5999999999999999E-2</v>
      </c>
      <c r="AC445" s="20">
        <v>-3.47</v>
      </c>
      <c r="AD445" s="20">
        <v>103.2</v>
      </c>
      <c r="AE445" s="20">
        <v>106.6</v>
      </c>
      <c r="AF445" s="20">
        <v>-5.12</v>
      </c>
      <c r="AG445" s="20">
        <v>103.8</v>
      </c>
      <c r="AH445" s="20">
        <v>109.8</v>
      </c>
      <c r="AI445" s="20">
        <v>0.34389999999999998</v>
      </c>
      <c r="AJ445" s="20">
        <v>-3.9</v>
      </c>
      <c r="AK445" s="20">
        <v>-0.27857142857142858</v>
      </c>
      <c r="AL445" s="20">
        <v>1102</v>
      </c>
      <c r="AM445" s="20">
        <v>-5.9</v>
      </c>
      <c r="AN445" s="20">
        <v>-3.98</v>
      </c>
      <c r="AO445" s="20">
        <v>1099</v>
      </c>
      <c r="AP445" s="20">
        <v>1016</v>
      </c>
      <c r="AQ445" s="20">
        <v>826</v>
      </c>
      <c r="AR445" s="20">
        <v>0.45300000000000001</v>
      </c>
      <c r="AS445" s="20">
        <v>151</v>
      </c>
      <c r="AT445" s="20">
        <v>437</v>
      </c>
      <c r="AU445" s="20">
        <v>0.34599999999999997</v>
      </c>
      <c r="AV445" s="20">
        <v>200</v>
      </c>
      <c r="AW445" s="20">
        <v>270</v>
      </c>
      <c r="AX445" s="20">
        <v>0.74099999999999999</v>
      </c>
      <c r="AY445" s="20">
        <v>141</v>
      </c>
      <c r="AZ445" s="20">
        <v>10.071428571428571</v>
      </c>
      <c r="BA445" s="20">
        <v>539</v>
      </c>
      <c r="BB445" s="20">
        <v>38.5</v>
      </c>
      <c r="BC445" s="20">
        <v>202</v>
      </c>
      <c r="BD445" s="20">
        <v>86</v>
      </c>
      <c r="BE445" s="20">
        <v>53</v>
      </c>
      <c r="BF445" s="20">
        <v>177</v>
      </c>
      <c r="BG445" s="20">
        <v>237</v>
      </c>
      <c r="BH445" s="20">
        <v>78.5</v>
      </c>
      <c r="BI445" s="20">
        <v>72.570999999999998</v>
      </c>
      <c r="BJ445" s="20">
        <v>5.9290000000000003</v>
      </c>
      <c r="BK445" s="20">
        <v>1.141</v>
      </c>
      <c r="BL445" s="20">
        <v>12.643000000000001</v>
      </c>
      <c r="BM445" s="20">
        <v>0.48599999999999999</v>
      </c>
      <c r="BN445" s="20">
        <v>31.2</v>
      </c>
      <c r="BO445" s="20">
        <v>19.3</v>
      </c>
      <c r="BP445" s="20">
        <v>3.8</v>
      </c>
      <c r="BQ445" s="20">
        <v>6.1428571428571432</v>
      </c>
      <c r="BR445" s="20">
        <v>16.899999999999999</v>
      </c>
      <c r="BS445" s="20">
        <v>243</v>
      </c>
      <c r="BT445" s="20">
        <v>0.46100000000000002</v>
      </c>
      <c r="BU445" s="20">
        <v>0</v>
      </c>
      <c r="BV445" s="66">
        <v>223</v>
      </c>
      <c r="BW445" s="66">
        <v>210</v>
      </c>
      <c r="BX445" s="66">
        <v>202</v>
      </c>
      <c r="BY445" s="66">
        <v>185</v>
      </c>
      <c r="BZ445" s="66">
        <v>227</v>
      </c>
      <c r="CA445" s="66">
        <v>172.7</v>
      </c>
      <c r="CB445" s="66">
        <v>243</v>
      </c>
      <c r="CC445" s="66">
        <v>164</v>
      </c>
      <c r="CD445" s="20">
        <v>0.42857142857142899</v>
      </c>
      <c r="CE445" s="20">
        <v>1.74</v>
      </c>
      <c r="CF445" s="20">
        <v>108.7</v>
      </c>
      <c r="CG445" s="20">
        <v>107</v>
      </c>
      <c r="CH445" s="20">
        <v>73.099999999999994</v>
      </c>
      <c r="CI445" s="20">
        <v>-0.11899999999999999</v>
      </c>
      <c r="CJ445" s="20">
        <v>1.95</v>
      </c>
      <c r="CK445" s="20">
        <v>107.8</v>
      </c>
      <c r="CL445" s="20">
        <v>105.9</v>
      </c>
      <c r="CM445" s="20">
        <v>1.36</v>
      </c>
      <c r="CN445" s="20">
        <v>107.3</v>
      </c>
      <c r="CO445" s="20">
        <v>106.9</v>
      </c>
      <c r="CP445" s="63">
        <v>0.50980000000000003</v>
      </c>
      <c r="CQ445" s="20">
        <v>-5.6</v>
      </c>
      <c r="CR445" s="20">
        <v>-0.39999999999999997</v>
      </c>
      <c r="CS445" s="20">
        <v>1145</v>
      </c>
      <c r="CT445" s="20">
        <v>-0.96</v>
      </c>
      <c r="CU445" s="20">
        <v>-0.51</v>
      </c>
      <c r="CV445" s="20">
        <v>1169</v>
      </c>
      <c r="CW445" s="20">
        <v>1121</v>
      </c>
      <c r="CX445" s="20">
        <v>895</v>
      </c>
      <c r="CY445" s="20">
        <v>0.45800000000000002</v>
      </c>
      <c r="CZ445" s="20">
        <v>131</v>
      </c>
      <c r="DA445" s="20">
        <v>424</v>
      </c>
      <c r="DB445" s="20">
        <v>0.309</v>
      </c>
      <c r="DC445" s="20">
        <v>218</v>
      </c>
      <c r="DD445" s="20">
        <v>308</v>
      </c>
      <c r="DE445" s="20">
        <v>0.70799999999999996</v>
      </c>
      <c r="DF445" s="20">
        <v>171</v>
      </c>
      <c r="DG445" s="20">
        <v>12.214285714285714</v>
      </c>
      <c r="DH445" s="20">
        <v>560</v>
      </c>
      <c r="DI445" s="20">
        <v>40</v>
      </c>
      <c r="DJ445" s="20">
        <v>246</v>
      </c>
      <c r="DK445" s="20">
        <v>105</v>
      </c>
      <c r="DL445" s="20">
        <v>46</v>
      </c>
      <c r="DM445" s="20">
        <v>200</v>
      </c>
      <c r="DN445" s="20">
        <v>228</v>
      </c>
      <c r="DO445" s="20">
        <v>83.5</v>
      </c>
      <c r="DP445" s="20">
        <v>80.070999999999998</v>
      </c>
      <c r="DQ445" s="20">
        <v>3.4289999999999998</v>
      </c>
      <c r="DR445" s="20">
        <v>1.23</v>
      </c>
      <c r="DS445" s="20">
        <v>14.286</v>
      </c>
      <c r="DT445" s="20">
        <v>0.52500000000000002</v>
      </c>
      <c r="DU445" s="20">
        <v>30.3</v>
      </c>
      <c r="DV445" s="20">
        <v>22</v>
      </c>
      <c r="DW445" s="20">
        <v>3.3</v>
      </c>
      <c r="DX445" s="20">
        <v>7.5</v>
      </c>
      <c r="DY445" s="20">
        <v>16.3</v>
      </c>
      <c r="DZ445" s="20">
        <v>213</v>
      </c>
      <c r="EA445" s="20">
        <v>0.47599999999999998</v>
      </c>
      <c r="EB445" s="20">
        <v>-3</v>
      </c>
      <c r="EC445" s="66">
        <v>168</v>
      </c>
      <c r="ED445" s="66">
        <v>144</v>
      </c>
      <c r="EE445" s="66">
        <v>275</v>
      </c>
      <c r="EF445" s="66">
        <v>203</v>
      </c>
      <c r="EG445" s="66">
        <v>140</v>
      </c>
      <c r="EH445" s="66">
        <v>171.2</v>
      </c>
      <c r="EI445" s="66">
        <v>183</v>
      </c>
      <c r="EJ445" s="66">
        <v>90</v>
      </c>
      <c r="EK445" s="20">
        <v>11213.6</v>
      </c>
      <c r="EL445" s="20">
        <v>11848.300000000001</v>
      </c>
      <c r="EM445" s="20">
        <v>94.822500000000005</v>
      </c>
      <c r="EN445" s="20">
        <v>87.756857142857143</v>
      </c>
      <c r="EO445" s="20">
        <v>11.965199999999998</v>
      </c>
      <c r="EP445" s="20">
        <v>168.94800000000001</v>
      </c>
      <c r="EQ445" s="21">
        <v>73</v>
      </c>
      <c r="ER445" s="21">
        <v>58</v>
      </c>
      <c r="ES445" s="61" t="s">
        <v>190</v>
      </c>
      <c r="ET445" s="61">
        <v>131</v>
      </c>
      <c r="EU445" s="61">
        <v>15</v>
      </c>
    </row>
    <row r="446" spans="1:151" x14ac:dyDescent="0.45">
      <c r="A446" s="64">
        <v>44932</v>
      </c>
      <c r="B446" s="21" t="s">
        <v>59</v>
      </c>
      <c r="C446" s="21">
        <v>330</v>
      </c>
      <c r="D446" s="21" t="s">
        <v>127</v>
      </c>
      <c r="E446" s="21">
        <v>58</v>
      </c>
      <c r="F446" s="50" t="s">
        <v>558</v>
      </c>
      <c r="G446" t="s">
        <v>59</v>
      </c>
      <c r="H446" t="s">
        <v>127</v>
      </c>
      <c r="I446" t="s">
        <v>59</v>
      </c>
      <c r="J446" t="s">
        <v>127</v>
      </c>
      <c r="K446" t="s">
        <v>417</v>
      </c>
      <c r="L446" t="s">
        <v>427</v>
      </c>
      <c r="M446" t="s">
        <v>1264</v>
      </c>
      <c r="N446" t="s">
        <v>653</v>
      </c>
      <c r="O446" t="s">
        <v>59</v>
      </c>
      <c r="P446" t="s">
        <v>1350</v>
      </c>
      <c r="Q446" t="s">
        <v>417</v>
      </c>
      <c r="R446" t="s">
        <v>427</v>
      </c>
      <c r="S446" t="s">
        <v>47</v>
      </c>
      <c r="T446" t="s">
        <v>47</v>
      </c>
      <c r="U446">
        <v>14</v>
      </c>
      <c r="V446">
        <v>14</v>
      </c>
      <c r="W446" s="20">
        <v>0.92857142857142905</v>
      </c>
      <c r="X446" s="20">
        <v>14.73</v>
      </c>
      <c r="Y446" s="20">
        <v>111.8</v>
      </c>
      <c r="Z446" s="20">
        <v>97.1</v>
      </c>
      <c r="AA446" s="20">
        <v>70.2</v>
      </c>
      <c r="AB446" s="20">
        <v>7.0999999999999994E-2</v>
      </c>
      <c r="AC446" s="20">
        <v>1.89</v>
      </c>
      <c r="AD446" s="20">
        <v>104.2</v>
      </c>
      <c r="AE446" s="20">
        <v>102.4</v>
      </c>
      <c r="AF446" s="20">
        <v>1.96</v>
      </c>
      <c r="AG446" s="20">
        <v>112.1</v>
      </c>
      <c r="AH446" s="20">
        <v>97.2</v>
      </c>
      <c r="AI446" s="20">
        <v>0.83709999999999996</v>
      </c>
      <c r="AJ446" s="20">
        <v>1.5</v>
      </c>
      <c r="AK446" s="20">
        <v>0.10714285714285714</v>
      </c>
      <c r="AL446" s="20">
        <v>1386</v>
      </c>
      <c r="AM446" s="20">
        <v>13.76</v>
      </c>
      <c r="AN446" s="20">
        <v>1.51</v>
      </c>
      <c r="AO446" s="20">
        <v>1145</v>
      </c>
      <c r="AP446" s="20">
        <v>914</v>
      </c>
      <c r="AQ446" s="20">
        <v>836</v>
      </c>
      <c r="AR446" s="20">
        <v>0.505</v>
      </c>
      <c r="AS446" s="20">
        <v>84</v>
      </c>
      <c r="AT446" s="20">
        <v>262</v>
      </c>
      <c r="AU446" s="20">
        <v>0.32100000000000001</v>
      </c>
      <c r="AV446" s="20">
        <v>217</v>
      </c>
      <c r="AW446" s="20">
        <v>318</v>
      </c>
      <c r="AX446" s="20">
        <v>0.68200000000000005</v>
      </c>
      <c r="AY446" s="20">
        <v>151</v>
      </c>
      <c r="AZ446" s="20">
        <v>10.785714285714286</v>
      </c>
      <c r="BA446" s="20">
        <v>530</v>
      </c>
      <c r="BB446" s="20">
        <v>37.857142857142854</v>
      </c>
      <c r="BC446" s="20">
        <v>246</v>
      </c>
      <c r="BD446" s="20">
        <v>113</v>
      </c>
      <c r="BE446" s="20">
        <v>59</v>
      </c>
      <c r="BF446" s="20">
        <v>160</v>
      </c>
      <c r="BG446" s="20">
        <v>242</v>
      </c>
      <c r="BH446" s="20">
        <v>81.8</v>
      </c>
      <c r="BI446" s="20">
        <v>65.286000000000001</v>
      </c>
      <c r="BJ446" s="20">
        <v>16.5</v>
      </c>
      <c r="BK446" s="20">
        <v>1.538</v>
      </c>
      <c r="BL446" s="20">
        <v>11.429</v>
      </c>
      <c r="BM446" s="20">
        <v>0.70599999999999996</v>
      </c>
      <c r="BN446" s="20">
        <v>18.7</v>
      </c>
      <c r="BO446" s="20">
        <v>22.7</v>
      </c>
      <c r="BP446" s="20">
        <v>4.2</v>
      </c>
      <c r="BQ446" s="20">
        <v>8.0714285714285712</v>
      </c>
      <c r="BR446" s="20">
        <v>17.3</v>
      </c>
      <c r="BS446" s="20">
        <v>6</v>
      </c>
      <c r="BT446" s="20">
        <v>0.66200000000000003</v>
      </c>
      <c r="BU446" s="20">
        <v>0</v>
      </c>
      <c r="BV446" s="66">
        <v>26</v>
      </c>
      <c r="BW446" s="66">
        <v>19</v>
      </c>
      <c r="BX446" s="66">
        <v>20</v>
      </c>
      <c r="BY446" s="66">
        <v>54</v>
      </c>
      <c r="BZ446" s="66">
        <v>44</v>
      </c>
      <c r="CA446" s="66">
        <v>26</v>
      </c>
      <c r="CB446" s="66">
        <v>6</v>
      </c>
      <c r="CC446" s="66">
        <v>10</v>
      </c>
      <c r="CD446" s="20">
        <v>0.92857142857142905</v>
      </c>
      <c r="CE446" s="20">
        <v>18.809999999999999</v>
      </c>
      <c r="CF446" s="20">
        <v>118.4</v>
      </c>
      <c r="CG446" s="20">
        <v>99.6</v>
      </c>
      <c r="CH446" s="20">
        <v>68</v>
      </c>
      <c r="CI446" s="20">
        <v>0</v>
      </c>
      <c r="CJ446" s="20">
        <v>5.26</v>
      </c>
      <c r="CK446" s="20">
        <v>108.5</v>
      </c>
      <c r="CL446" s="20">
        <v>103.3</v>
      </c>
      <c r="CM446" s="20">
        <v>4.53</v>
      </c>
      <c r="CN446" s="20">
        <v>118.8</v>
      </c>
      <c r="CO446" s="20">
        <v>99.4</v>
      </c>
      <c r="CP446" s="63">
        <v>0.88590000000000002</v>
      </c>
      <c r="CQ446" s="20">
        <v>33</v>
      </c>
      <c r="CR446" s="20">
        <v>2.3571428571428572</v>
      </c>
      <c r="CS446" s="20">
        <v>1396</v>
      </c>
      <c r="CT446" s="20">
        <v>19.100000000000001</v>
      </c>
      <c r="CU446" s="20">
        <v>7.02</v>
      </c>
      <c r="CV446" s="20">
        <v>1177</v>
      </c>
      <c r="CW446" s="20">
        <v>955</v>
      </c>
      <c r="CX446" s="20">
        <v>795</v>
      </c>
      <c r="CY446" s="20">
        <v>0.53</v>
      </c>
      <c r="CZ446" s="20">
        <v>119</v>
      </c>
      <c r="DA446" s="20">
        <v>310</v>
      </c>
      <c r="DB446" s="20">
        <v>0.38400000000000001</v>
      </c>
      <c r="DC446" s="20">
        <v>216</v>
      </c>
      <c r="DD446" s="20">
        <v>277</v>
      </c>
      <c r="DE446" s="20">
        <v>0.78</v>
      </c>
      <c r="DF446" s="20">
        <v>98</v>
      </c>
      <c r="DG446" s="20">
        <v>7</v>
      </c>
      <c r="DH446" s="20">
        <v>456</v>
      </c>
      <c r="DI446" s="20">
        <v>32.571428571428569</v>
      </c>
      <c r="DJ446" s="20">
        <v>289</v>
      </c>
      <c r="DK446" s="20">
        <v>105</v>
      </c>
      <c r="DL446" s="20">
        <v>48</v>
      </c>
      <c r="DM446" s="20">
        <v>146</v>
      </c>
      <c r="DN446" s="20">
        <v>233</v>
      </c>
      <c r="DO446" s="20">
        <v>84.1</v>
      </c>
      <c r="DP446" s="20">
        <v>68.213999999999999</v>
      </c>
      <c r="DQ446" s="20">
        <v>15.856999999999999</v>
      </c>
      <c r="DR446" s="20">
        <v>1.9790000000000001</v>
      </c>
      <c r="DS446" s="20">
        <v>10.429</v>
      </c>
      <c r="DT446" s="20">
        <v>0.71899999999999997</v>
      </c>
      <c r="DU446" s="20">
        <v>22.1</v>
      </c>
      <c r="DV446" s="20">
        <v>19.8</v>
      </c>
      <c r="DW446" s="20">
        <v>3.4</v>
      </c>
      <c r="DX446" s="20">
        <v>7.5</v>
      </c>
      <c r="DY446" s="20">
        <v>16.600000000000001</v>
      </c>
      <c r="DZ446" s="20">
        <v>9</v>
      </c>
      <c r="EA446" s="20">
        <v>0.65600000000000003</v>
      </c>
      <c r="EB446" s="20">
        <v>1</v>
      </c>
      <c r="EC446" s="66">
        <v>20</v>
      </c>
      <c r="ED446" s="66">
        <v>39</v>
      </c>
      <c r="EE446" s="66">
        <v>12</v>
      </c>
      <c r="EF446" s="66">
        <v>60</v>
      </c>
      <c r="EG446" s="66">
        <v>27</v>
      </c>
      <c r="EH446" s="66">
        <v>24.7</v>
      </c>
      <c r="EI446" s="66">
        <v>9</v>
      </c>
      <c r="EJ446" s="66">
        <v>18</v>
      </c>
      <c r="EK446" s="20">
        <v>11135.279999999999</v>
      </c>
      <c r="EL446" s="20">
        <v>11496.64</v>
      </c>
      <c r="EM446" s="20">
        <v>85.717500000000001</v>
      </c>
      <c r="EN446" s="20">
        <v>84.176928571428576</v>
      </c>
      <c r="EO446" s="20">
        <v>13.494000000000002</v>
      </c>
      <c r="EP446" s="20">
        <v>158.90600000000001</v>
      </c>
      <c r="EQ446" s="21">
        <v>77</v>
      </c>
      <c r="ER446" s="21">
        <v>72</v>
      </c>
      <c r="ES446" s="61" t="s">
        <v>59</v>
      </c>
      <c r="ET446" s="61">
        <v>149</v>
      </c>
      <c r="EU446" s="61">
        <v>5</v>
      </c>
    </row>
    <row r="447" spans="1:151" x14ac:dyDescent="0.45">
      <c r="A447" s="64">
        <v>44932</v>
      </c>
      <c r="B447" s="21" t="s">
        <v>111</v>
      </c>
      <c r="C447" s="21">
        <v>35</v>
      </c>
      <c r="D447" s="21" t="s">
        <v>89</v>
      </c>
      <c r="E447" s="21">
        <v>52</v>
      </c>
      <c r="F447" s="50" t="s">
        <v>558</v>
      </c>
      <c r="G447" t="s">
        <v>111</v>
      </c>
      <c r="H447" t="s">
        <v>89</v>
      </c>
      <c r="I447" t="s">
        <v>111</v>
      </c>
      <c r="J447" t="s">
        <v>89</v>
      </c>
      <c r="K447" t="s">
        <v>1316</v>
      </c>
      <c r="L447" t="s">
        <v>89</v>
      </c>
      <c r="M447" t="s">
        <v>111</v>
      </c>
      <c r="N447" t="s">
        <v>89</v>
      </c>
      <c r="O447" t="s">
        <v>111</v>
      </c>
      <c r="P447" t="s">
        <v>89</v>
      </c>
      <c r="Q447" t="s">
        <v>111</v>
      </c>
      <c r="R447" t="s">
        <v>89</v>
      </c>
      <c r="S447" t="s">
        <v>21</v>
      </c>
      <c r="T447" t="s">
        <v>21</v>
      </c>
      <c r="U447">
        <v>13</v>
      </c>
      <c r="V447">
        <v>13</v>
      </c>
      <c r="W447" s="20">
        <v>0.92307692307692302</v>
      </c>
      <c r="X447" s="20">
        <v>26.73</v>
      </c>
      <c r="Y447" s="20">
        <v>119.3</v>
      </c>
      <c r="Z447" s="20">
        <v>92.6</v>
      </c>
      <c r="AA447" s="20">
        <v>70</v>
      </c>
      <c r="AB447" s="20">
        <v>-2.7E-2</v>
      </c>
      <c r="AC447" s="20">
        <v>-4.66</v>
      </c>
      <c r="AD447" s="20">
        <v>102</v>
      </c>
      <c r="AE447" s="20">
        <v>106.7</v>
      </c>
      <c r="AF447" s="20">
        <v>-4.66</v>
      </c>
      <c r="AG447" s="20">
        <v>117.9</v>
      </c>
      <c r="AH447" s="20">
        <v>93.3</v>
      </c>
      <c r="AI447" s="20">
        <v>0.93659999999999999</v>
      </c>
      <c r="AJ447" s="20">
        <v>1.5</v>
      </c>
      <c r="AK447" s="20">
        <v>0.11538461538461539</v>
      </c>
      <c r="AL447" s="20">
        <v>1417</v>
      </c>
      <c r="AM447" s="20">
        <v>27.87</v>
      </c>
      <c r="AN447" s="20">
        <v>-0.98</v>
      </c>
      <c r="AO447" s="20">
        <v>1175</v>
      </c>
      <c r="AP447" s="20">
        <v>800</v>
      </c>
      <c r="AQ447" s="20">
        <v>891</v>
      </c>
      <c r="AR447" s="20">
        <v>0.49199999999999999</v>
      </c>
      <c r="AS447" s="20">
        <v>167</v>
      </c>
      <c r="AT447" s="20">
        <v>439</v>
      </c>
      <c r="AU447" s="20">
        <v>0.38</v>
      </c>
      <c r="AV447" s="20">
        <v>132</v>
      </c>
      <c r="AW447" s="20">
        <v>181</v>
      </c>
      <c r="AX447" s="20">
        <v>0.72899999999999998</v>
      </c>
      <c r="AY447" s="20">
        <v>181</v>
      </c>
      <c r="AZ447" s="20">
        <v>13.923076923076923</v>
      </c>
      <c r="BA447" s="20">
        <v>577</v>
      </c>
      <c r="BB447" s="20">
        <v>44.384615384615387</v>
      </c>
      <c r="BC447" s="20">
        <v>293</v>
      </c>
      <c r="BD447" s="20">
        <v>92</v>
      </c>
      <c r="BE447" s="20">
        <v>38</v>
      </c>
      <c r="BF447" s="20">
        <v>127</v>
      </c>
      <c r="BG447" s="20">
        <v>212</v>
      </c>
      <c r="BH447" s="20">
        <v>90.4</v>
      </c>
      <c r="BI447" s="20">
        <v>61.537999999999997</v>
      </c>
      <c r="BJ447" s="20">
        <v>28.846</v>
      </c>
      <c r="BK447" s="20">
        <v>2.3069999999999999</v>
      </c>
      <c r="BL447" s="20">
        <v>9.7690000000000001</v>
      </c>
      <c r="BM447" s="20">
        <v>0.72399999999999998</v>
      </c>
      <c r="BN447" s="20">
        <v>33.799999999999997</v>
      </c>
      <c r="BO447" s="20">
        <v>13.9</v>
      </c>
      <c r="BP447" s="20">
        <v>2.9</v>
      </c>
      <c r="BQ447" s="20">
        <v>7.0769230769230766</v>
      </c>
      <c r="BR447" s="20">
        <v>16.3</v>
      </c>
      <c r="BS447" s="20">
        <v>26</v>
      </c>
      <c r="BT447" s="20">
        <v>0.61099999999999999</v>
      </c>
      <c r="BU447" s="20">
        <v>-1</v>
      </c>
      <c r="BV447" s="66">
        <v>3</v>
      </c>
      <c r="BW447" s="66">
        <v>53</v>
      </c>
      <c r="BX447" s="66">
        <v>29</v>
      </c>
      <c r="BY447" s="66">
        <v>10</v>
      </c>
      <c r="BZ447" s="66">
        <v>4</v>
      </c>
      <c r="CA447" s="66">
        <v>19.3</v>
      </c>
      <c r="CB447" s="66">
        <v>26</v>
      </c>
      <c r="CC447" s="66">
        <v>59</v>
      </c>
      <c r="CD447" s="20">
        <v>0.84615384615384603</v>
      </c>
      <c r="CE447" s="20">
        <v>15.85</v>
      </c>
      <c r="CF447" s="20">
        <v>113</v>
      </c>
      <c r="CG447" s="20">
        <v>97.2</v>
      </c>
      <c r="CH447" s="20">
        <v>70.2</v>
      </c>
      <c r="CI447" s="20">
        <v>-2E-3</v>
      </c>
      <c r="CJ447" s="20">
        <v>-3.86</v>
      </c>
      <c r="CK447" s="20">
        <v>102.4</v>
      </c>
      <c r="CL447" s="20">
        <v>106.3</v>
      </c>
      <c r="CM447" s="20">
        <v>-3.86</v>
      </c>
      <c r="CN447" s="20">
        <v>112.3</v>
      </c>
      <c r="CO447" s="20">
        <v>97.3</v>
      </c>
      <c r="CP447" s="63">
        <v>0.83809999999999996</v>
      </c>
      <c r="CQ447" s="20">
        <v>0.4</v>
      </c>
      <c r="CR447" s="20">
        <v>3.0769230769230771E-2</v>
      </c>
      <c r="CS447" s="20">
        <v>1358</v>
      </c>
      <c r="CT447" s="20">
        <v>15.46</v>
      </c>
      <c r="CU447" s="20">
        <v>-0.77</v>
      </c>
      <c r="CV447" s="20">
        <v>1067</v>
      </c>
      <c r="CW447" s="20">
        <v>856</v>
      </c>
      <c r="CX447" s="20">
        <v>863</v>
      </c>
      <c r="CY447" s="20">
        <v>0.45700000000000002</v>
      </c>
      <c r="CZ447" s="20">
        <v>108</v>
      </c>
      <c r="DA447" s="20">
        <v>308</v>
      </c>
      <c r="DB447" s="20">
        <v>0.35099999999999998</v>
      </c>
      <c r="DC447" s="20">
        <v>171</v>
      </c>
      <c r="DD447" s="20">
        <v>250</v>
      </c>
      <c r="DE447" s="20">
        <v>0.68400000000000005</v>
      </c>
      <c r="DF447" s="20">
        <v>196</v>
      </c>
      <c r="DG447" s="20">
        <v>15.076923076923077</v>
      </c>
      <c r="DH447" s="20">
        <v>570</v>
      </c>
      <c r="DI447" s="20">
        <v>43.846153846153847</v>
      </c>
      <c r="DJ447" s="20">
        <v>224</v>
      </c>
      <c r="DK447" s="20">
        <v>79</v>
      </c>
      <c r="DL447" s="20">
        <v>58</v>
      </c>
      <c r="DM447" s="20">
        <v>135</v>
      </c>
      <c r="DN447" s="20">
        <v>186</v>
      </c>
      <c r="DO447" s="20">
        <v>82.1</v>
      </c>
      <c r="DP447" s="20">
        <v>65.846000000000004</v>
      </c>
      <c r="DQ447" s="20">
        <v>16.231000000000002</v>
      </c>
      <c r="DR447" s="20">
        <v>1.659</v>
      </c>
      <c r="DS447" s="20">
        <v>10.385</v>
      </c>
      <c r="DT447" s="20">
        <v>0.58499999999999996</v>
      </c>
      <c r="DU447" s="20">
        <v>23.7</v>
      </c>
      <c r="DV447" s="20">
        <v>19.2</v>
      </c>
      <c r="DW447" s="20">
        <v>4.5</v>
      </c>
      <c r="DX447" s="20">
        <v>6.0769230769230766</v>
      </c>
      <c r="DY447" s="20">
        <v>14.3</v>
      </c>
      <c r="DZ447" s="20">
        <v>57</v>
      </c>
      <c r="EA447" s="20">
        <v>0.57999999999999996</v>
      </c>
      <c r="EB447" s="20">
        <v>0</v>
      </c>
      <c r="EC447" s="66">
        <v>37</v>
      </c>
      <c r="ED447" s="66">
        <v>58</v>
      </c>
      <c r="EE447" s="66">
        <v>54</v>
      </c>
      <c r="EF447" s="66">
        <v>27</v>
      </c>
      <c r="EG447" s="66">
        <v>40</v>
      </c>
      <c r="EH447" s="66">
        <v>38.700000000000003</v>
      </c>
      <c r="EI447" s="66">
        <v>56</v>
      </c>
      <c r="EJ447" s="66">
        <v>66</v>
      </c>
      <c r="EK447" s="20">
        <v>11595.960000000001</v>
      </c>
      <c r="EL447" s="20">
        <v>10463.799999999999</v>
      </c>
      <c r="EM447" s="20">
        <v>59.365461538461538</v>
      </c>
      <c r="EN447" s="20">
        <v>73.49384615384615</v>
      </c>
      <c r="EO447" s="20">
        <v>11.149200000000002</v>
      </c>
      <c r="EP447" s="20">
        <v>135.59399999999999</v>
      </c>
      <c r="EQ447" s="21">
        <v>60</v>
      </c>
      <c r="ER447" s="21">
        <v>71</v>
      </c>
      <c r="ES447" s="61" t="s">
        <v>89</v>
      </c>
      <c r="ET447" s="61">
        <v>131</v>
      </c>
      <c r="EU447" s="61">
        <v>-11</v>
      </c>
    </row>
    <row r="448" spans="1:151" x14ac:dyDescent="0.45">
      <c r="A448" s="64">
        <v>44932</v>
      </c>
      <c r="B448" s="21" t="s">
        <v>97</v>
      </c>
      <c r="C448" s="21">
        <v>346</v>
      </c>
      <c r="D448" s="21" t="s">
        <v>66</v>
      </c>
      <c r="E448" s="21">
        <v>225</v>
      </c>
      <c r="F448" s="50" t="s">
        <v>558</v>
      </c>
      <c r="G448" t="s">
        <v>97</v>
      </c>
      <c r="H448" t="s">
        <v>66</v>
      </c>
      <c r="I448" t="s">
        <v>97</v>
      </c>
      <c r="J448" t="s">
        <v>66</v>
      </c>
      <c r="K448" t="s">
        <v>442</v>
      </c>
      <c r="L448" t="s">
        <v>66</v>
      </c>
      <c r="M448" t="s">
        <v>634</v>
      </c>
      <c r="N448" t="s">
        <v>66</v>
      </c>
      <c r="O448" t="s">
        <v>97</v>
      </c>
      <c r="P448" t="s">
        <v>66</v>
      </c>
      <c r="Q448" t="s">
        <v>442</v>
      </c>
      <c r="R448" t="s">
        <v>66</v>
      </c>
      <c r="S448" t="s">
        <v>19</v>
      </c>
      <c r="T448" t="s">
        <v>19</v>
      </c>
      <c r="U448">
        <v>14</v>
      </c>
      <c r="V448">
        <v>14</v>
      </c>
      <c r="W448" s="20">
        <v>0.71428571428571397</v>
      </c>
      <c r="X448" s="20">
        <v>10.98</v>
      </c>
      <c r="Y448" s="20">
        <v>108.7</v>
      </c>
      <c r="Z448" s="20">
        <v>97.7</v>
      </c>
      <c r="AA448" s="20">
        <v>67.2</v>
      </c>
      <c r="AB448" s="20">
        <v>1E-3</v>
      </c>
      <c r="AC448" s="20">
        <v>-1.62</v>
      </c>
      <c r="AD448" s="20">
        <v>103.2</v>
      </c>
      <c r="AE448" s="20">
        <v>104.8</v>
      </c>
      <c r="AF448" s="20">
        <v>-5.27</v>
      </c>
      <c r="AG448" s="20">
        <v>108.9</v>
      </c>
      <c r="AH448" s="20">
        <v>97.1</v>
      </c>
      <c r="AI448" s="20">
        <v>0.78959999999999997</v>
      </c>
      <c r="AJ448" s="20">
        <v>-0.7</v>
      </c>
      <c r="AK448" s="20">
        <v>-4.9999999999999996E-2</v>
      </c>
      <c r="AL448" s="20">
        <v>1323</v>
      </c>
      <c r="AM448" s="20">
        <v>11.19</v>
      </c>
      <c r="AN448" s="20">
        <v>1.05</v>
      </c>
      <c r="AO448" s="20">
        <v>1041</v>
      </c>
      <c r="AP448" s="20">
        <v>899</v>
      </c>
      <c r="AQ448" s="20">
        <v>825</v>
      </c>
      <c r="AR448" s="20">
        <v>0.46899999999999997</v>
      </c>
      <c r="AS448" s="20">
        <v>87</v>
      </c>
      <c r="AT448" s="20">
        <v>266</v>
      </c>
      <c r="AU448" s="20">
        <v>0.32700000000000001</v>
      </c>
      <c r="AV448" s="20">
        <v>180</v>
      </c>
      <c r="AW448" s="20">
        <v>265</v>
      </c>
      <c r="AX448" s="20">
        <v>0.67900000000000005</v>
      </c>
      <c r="AY448" s="20">
        <v>162</v>
      </c>
      <c r="AZ448" s="20">
        <v>11.571428571428571</v>
      </c>
      <c r="BA448" s="20">
        <v>550</v>
      </c>
      <c r="BB448" s="20">
        <v>39.285714285714285</v>
      </c>
      <c r="BC448" s="20">
        <v>183</v>
      </c>
      <c r="BD448" s="20">
        <v>81</v>
      </c>
      <c r="BE448" s="20">
        <v>78</v>
      </c>
      <c r="BF448" s="20">
        <v>151</v>
      </c>
      <c r="BG448" s="20">
        <v>250</v>
      </c>
      <c r="BH448" s="20">
        <v>74.400000000000006</v>
      </c>
      <c r="BI448" s="20">
        <v>64.213999999999999</v>
      </c>
      <c r="BJ448" s="20">
        <v>10.143000000000001</v>
      </c>
      <c r="BK448" s="20">
        <v>1.212</v>
      </c>
      <c r="BL448" s="20">
        <v>10.786</v>
      </c>
      <c r="BM448" s="20">
        <v>0.53600000000000003</v>
      </c>
      <c r="BN448" s="20">
        <v>19</v>
      </c>
      <c r="BO448" s="20">
        <v>18.899999999999999</v>
      </c>
      <c r="BP448" s="20">
        <v>5.6</v>
      </c>
      <c r="BQ448" s="20">
        <v>5.7857142857142856</v>
      </c>
      <c r="BR448" s="20">
        <v>17.899999999999999</v>
      </c>
      <c r="BS448" s="20">
        <v>69</v>
      </c>
      <c r="BT448" s="20">
        <v>0.57099999999999995</v>
      </c>
      <c r="BU448" s="20">
        <v>0</v>
      </c>
      <c r="BV448" s="66">
        <v>60</v>
      </c>
      <c r="BW448" s="66">
        <v>74</v>
      </c>
      <c r="BX448" s="66">
        <v>88</v>
      </c>
      <c r="BY448" s="66">
        <v>85</v>
      </c>
      <c r="BZ448" s="66">
        <v>71</v>
      </c>
      <c r="CA448" s="66">
        <v>64.8</v>
      </c>
      <c r="CB448" s="66">
        <v>69</v>
      </c>
      <c r="CC448" s="66">
        <v>91</v>
      </c>
      <c r="CD448" s="20">
        <v>0.78571428571428603</v>
      </c>
      <c r="CE448" s="20">
        <v>13.94</v>
      </c>
      <c r="CF448" s="20">
        <v>112.7</v>
      </c>
      <c r="CG448" s="20">
        <v>98.7</v>
      </c>
      <c r="CH448" s="20">
        <v>69.2</v>
      </c>
      <c r="CI448" s="20">
        <v>4.9000000000000002E-2</v>
      </c>
      <c r="CJ448" s="20">
        <v>2.99</v>
      </c>
      <c r="CK448" s="20">
        <v>106</v>
      </c>
      <c r="CL448" s="20">
        <v>103</v>
      </c>
      <c r="CM448" s="20">
        <v>1.08</v>
      </c>
      <c r="CN448" s="20">
        <v>112.5</v>
      </c>
      <c r="CO448" s="20">
        <v>98.9</v>
      </c>
      <c r="CP448" s="63">
        <v>0.81340000000000001</v>
      </c>
      <c r="CQ448" s="20">
        <v>0.8</v>
      </c>
      <c r="CR448" s="20">
        <v>5.7142857142857148E-2</v>
      </c>
      <c r="CS448" s="20">
        <v>1365</v>
      </c>
      <c r="CT448" s="20">
        <v>12.16</v>
      </c>
      <c r="CU448" s="20">
        <v>4.7300000000000004</v>
      </c>
      <c r="CV448" s="20">
        <v>1091</v>
      </c>
      <c r="CW448" s="20">
        <v>987</v>
      </c>
      <c r="CX448" s="20">
        <v>831</v>
      </c>
      <c r="CY448" s="20">
        <v>0.46600000000000003</v>
      </c>
      <c r="CZ448" s="20">
        <v>106</v>
      </c>
      <c r="DA448" s="20">
        <v>302</v>
      </c>
      <c r="DB448" s="20">
        <v>0.35099999999999998</v>
      </c>
      <c r="DC448" s="20">
        <v>211</v>
      </c>
      <c r="DD448" s="20">
        <v>307</v>
      </c>
      <c r="DE448" s="20">
        <v>0.68700000000000006</v>
      </c>
      <c r="DF448" s="20">
        <v>146</v>
      </c>
      <c r="DG448" s="20">
        <v>10.428571428571429</v>
      </c>
      <c r="DH448" s="20">
        <v>502</v>
      </c>
      <c r="DI448" s="20">
        <v>35.857142857142854</v>
      </c>
      <c r="DJ448" s="20">
        <v>195</v>
      </c>
      <c r="DK448" s="20">
        <v>117</v>
      </c>
      <c r="DL448" s="20">
        <v>49</v>
      </c>
      <c r="DM448" s="20">
        <v>155</v>
      </c>
      <c r="DN448" s="20">
        <v>239</v>
      </c>
      <c r="DO448" s="20">
        <v>77.900000000000006</v>
      </c>
      <c r="DP448" s="20">
        <v>70.5</v>
      </c>
      <c r="DQ448" s="20">
        <v>7.4290000000000003</v>
      </c>
      <c r="DR448" s="20">
        <v>1.258</v>
      </c>
      <c r="DS448" s="20">
        <v>11.071</v>
      </c>
      <c r="DT448" s="20">
        <v>0.755</v>
      </c>
      <c r="DU448" s="20">
        <v>21.6</v>
      </c>
      <c r="DV448" s="20">
        <v>21.9</v>
      </c>
      <c r="DW448" s="20">
        <v>3.5</v>
      </c>
      <c r="DX448" s="20">
        <v>8.3571428571428577</v>
      </c>
      <c r="DY448" s="20">
        <v>17.100000000000001</v>
      </c>
      <c r="DZ448" s="20">
        <v>42</v>
      </c>
      <c r="EA448" s="20">
        <v>0.59299999999999997</v>
      </c>
      <c r="EB448" s="20">
        <v>-1</v>
      </c>
      <c r="EC448" s="66">
        <v>62</v>
      </c>
      <c r="ED448" s="66">
        <v>29</v>
      </c>
      <c r="EE448" s="66">
        <v>51</v>
      </c>
      <c r="EF448" s="66">
        <v>57</v>
      </c>
      <c r="EG448" s="66">
        <v>51</v>
      </c>
      <c r="EH448" s="66">
        <v>37.5</v>
      </c>
      <c r="EI448" s="66">
        <v>43</v>
      </c>
      <c r="EJ448" s="66">
        <v>60</v>
      </c>
      <c r="EK448" s="20">
        <v>10728.69</v>
      </c>
      <c r="EL448" s="20">
        <v>11010.79</v>
      </c>
      <c r="EM448" s="20">
        <v>90.140142857142862</v>
      </c>
      <c r="EN448" s="20">
        <v>64.053642857142847</v>
      </c>
      <c r="EO448" s="20">
        <v>12.2973</v>
      </c>
      <c r="EP448" s="20">
        <v>162.28100000000001</v>
      </c>
      <c r="EQ448" s="21">
        <v>84</v>
      </c>
      <c r="ER448" s="21">
        <v>89</v>
      </c>
      <c r="ES448" s="61" t="s">
        <v>66</v>
      </c>
      <c r="ET448" s="61">
        <v>173</v>
      </c>
      <c r="EU448" s="61">
        <v>-5</v>
      </c>
    </row>
    <row r="449" spans="1:151" x14ac:dyDescent="0.45">
      <c r="A449" s="64">
        <v>44932</v>
      </c>
      <c r="B449" s="21" t="s">
        <v>18</v>
      </c>
      <c r="C449" s="21">
        <v>317</v>
      </c>
      <c r="D449" s="21" t="s">
        <v>288</v>
      </c>
      <c r="E449" s="21">
        <v>41</v>
      </c>
      <c r="F449" s="50" t="s">
        <v>558</v>
      </c>
      <c r="G449" t="s">
        <v>18</v>
      </c>
      <c r="H449" t="s">
        <v>288</v>
      </c>
      <c r="I449" t="s">
        <v>18</v>
      </c>
      <c r="J449" t="s">
        <v>288</v>
      </c>
      <c r="K449" t="s">
        <v>18</v>
      </c>
      <c r="L449" t="s">
        <v>288</v>
      </c>
      <c r="M449" t="s">
        <v>18</v>
      </c>
      <c r="N449" t="s">
        <v>288</v>
      </c>
      <c r="O449" t="s">
        <v>18</v>
      </c>
      <c r="P449" t="s">
        <v>288</v>
      </c>
      <c r="Q449" t="s">
        <v>18</v>
      </c>
      <c r="R449" t="s">
        <v>288</v>
      </c>
      <c r="S449" t="s">
        <v>19</v>
      </c>
      <c r="T449" t="s">
        <v>19</v>
      </c>
      <c r="U449">
        <v>14</v>
      </c>
      <c r="V449">
        <v>14</v>
      </c>
      <c r="W449" s="20">
        <v>0.42857142857142899</v>
      </c>
      <c r="X449" s="20">
        <v>8.31</v>
      </c>
      <c r="Y449" s="20">
        <v>103.9</v>
      </c>
      <c r="Z449" s="20">
        <v>95.6</v>
      </c>
      <c r="AA449" s="20">
        <v>66</v>
      </c>
      <c r="AB449" s="20">
        <v>-0.19</v>
      </c>
      <c r="AC449" s="20">
        <v>3.3</v>
      </c>
      <c r="AD449" s="20">
        <v>105</v>
      </c>
      <c r="AE449" s="20">
        <v>101.7</v>
      </c>
      <c r="AF449" s="20">
        <v>0.1</v>
      </c>
      <c r="AG449" s="20">
        <v>102.4</v>
      </c>
      <c r="AH449" s="20">
        <v>97.4</v>
      </c>
      <c r="AI449" s="20">
        <v>0.64059999999999995</v>
      </c>
      <c r="AJ449" s="20">
        <v>-3.9</v>
      </c>
      <c r="AK449" s="20">
        <v>-0.27857142857142858</v>
      </c>
      <c r="AL449" s="20">
        <v>1185</v>
      </c>
      <c r="AM449" s="20">
        <v>5.89</v>
      </c>
      <c r="AN449" s="20">
        <v>3.51</v>
      </c>
      <c r="AO449" s="20">
        <v>926</v>
      </c>
      <c r="AP449" s="20">
        <v>867</v>
      </c>
      <c r="AQ449" s="20">
        <v>790</v>
      </c>
      <c r="AR449" s="20">
        <v>0.41499999999999998</v>
      </c>
      <c r="AS449" s="20">
        <v>63</v>
      </c>
      <c r="AT449" s="20">
        <v>214</v>
      </c>
      <c r="AU449" s="20">
        <v>0.29399999999999998</v>
      </c>
      <c r="AV449" s="20">
        <v>207</v>
      </c>
      <c r="AW449" s="20">
        <v>286</v>
      </c>
      <c r="AX449" s="20">
        <v>0.72399999999999998</v>
      </c>
      <c r="AY449" s="20">
        <v>161</v>
      </c>
      <c r="AZ449" s="20">
        <v>11.5</v>
      </c>
      <c r="BA449" s="20">
        <v>508</v>
      </c>
      <c r="BB449" s="20">
        <v>36.285714285714285</v>
      </c>
      <c r="BC449" s="20">
        <v>164</v>
      </c>
      <c r="BD449" s="20">
        <v>86</v>
      </c>
      <c r="BE449" s="20">
        <v>49</v>
      </c>
      <c r="BF449" s="20">
        <v>171</v>
      </c>
      <c r="BG449" s="20">
        <v>270</v>
      </c>
      <c r="BH449" s="20">
        <v>66.099999999999994</v>
      </c>
      <c r="BI449" s="20">
        <v>61.929000000000002</v>
      </c>
      <c r="BJ449" s="20">
        <v>4.2140000000000004</v>
      </c>
      <c r="BK449" s="20">
        <v>0.95899999999999996</v>
      </c>
      <c r="BL449" s="20">
        <v>12.214</v>
      </c>
      <c r="BM449" s="20">
        <v>0.503</v>
      </c>
      <c r="BN449" s="20">
        <v>15.3</v>
      </c>
      <c r="BO449" s="20">
        <v>20.399999999999999</v>
      </c>
      <c r="BP449" s="20">
        <v>3.5</v>
      </c>
      <c r="BQ449" s="20">
        <v>6.1428571428571432</v>
      </c>
      <c r="BR449" s="20">
        <v>19.3</v>
      </c>
      <c r="BS449" s="20">
        <v>211</v>
      </c>
      <c r="BT449" s="20">
        <v>0.47599999999999998</v>
      </c>
      <c r="BU449" s="20">
        <v>-2</v>
      </c>
      <c r="BV449" s="66">
        <v>159</v>
      </c>
      <c r="BW449" s="66">
        <v>111</v>
      </c>
      <c r="BX449" s="66">
        <v>219</v>
      </c>
      <c r="BY449" s="66">
        <v>116</v>
      </c>
      <c r="BZ449" s="66">
        <v>90</v>
      </c>
      <c r="CA449" s="66">
        <v>119.5</v>
      </c>
      <c r="CB449" s="66">
        <v>212</v>
      </c>
      <c r="CC449" s="66">
        <v>156</v>
      </c>
      <c r="CD449" s="20">
        <v>0.28571428571428598</v>
      </c>
      <c r="CE449" s="20">
        <v>0.56999999999999995</v>
      </c>
      <c r="CF449" s="20">
        <v>107.3</v>
      </c>
      <c r="CG449" s="20">
        <v>106.7</v>
      </c>
      <c r="CH449" s="20">
        <v>69.599999999999994</v>
      </c>
      <c r="CI449" s="20">
        <v>-0.155</v>
      </c>
      <c r="CJ449" s="20">
        <v>2.74</v>
      </c>
      <c r="CK449" s="20">
        <v>105.8</v>
      </c>
      <c r="CL449" s="20">
        <v>103.1</v>
      </c>
      <c r="CM449" s="20">
        <v>-0.7</v>
      </c>
      <c r="CN449" s="20">
        <v>109</v>
      </c>
      <c r="CO449" s="20">
        <v>106.8</v>
      </c>
      <c r="CP449" s="63">
        <v>0.55879999999999996</v>
      </c>
      <c r="CQ449" s="20">
        <v>-5.9</v>
      </c>
      <c r="CR449" s="20">
        <v>-0.42142857142857143</v>
      </c>
      <c r="CS449" s="20">
        <v>1139</v>
      </c>
      <c r="CT449" s="20">
        <v>2.5499999999999998</v>
      </c>
      <c r="CU449" s="20">
        <v>4.55</v>
      </c>
      <c r="CV449" s="20">
        <v>1060</v>
      </c>
      <c r="CW449" s="20">
        <v>1088</v>
      </c>
      <c r="CX449" s="20">
        <v>855</v>
      </c>
      <c r="CY449" s="20">
        <v>0.435</v>
      </c>
      <c r="CZ449" s="20">
        <v>125</v>
      </c>
      <c r="DA449" s="20">
        <v>374</v>
      </c>
      <c r="DB449" s="20">
        <v>0.33400000000000002</v>
      </c>
      <c r="DC449" s="20">
        <v>191</v>
      </c>
      <c r="DD449" s="20">
        <v>264</v>
      </c>
      <c r="DE449" s="20">
        <v>0.72299999999999998</v>
      </c>
      <c r="DF449" s="20">
        <v>161</v>
      </c>
      <c r="DG449" s="20">
        <v>11.5</v>
      </c>
      <c r="DH449" s="20">
        <v>524</v>
      </c>
      <c r="DI449" s="20">
        <v>37.428571428571431</v>
      </c>
      <c r="DJ449" s="20">
        <v>175</v>
      </c>
      <c r="DK449" s="20">
        <v>84</v>
      </c>
      <c r="DL449" s="20">
        <v>41</v>
      </c>
      <c r="DM449" s="20">
        <v>188</v>
      </c>
      <c r="DN449" s="20">
        <v>248</v>
      </c>
      <c r="DO449" s="20">
        <v>75.7</v>
      </c>
      <c r="DP449" s="20">
        <v>77.713999999999999</v>
      </c>
      <c r="DQ449" s="20">
        <v>-2</v>
      </c>
      <c r="DR449" s="20">
        <v>0.93100000000000005</v>
      </c>
      <c r="DS449" s="20">
        <v>13.429</v>
      </c>
      <c r="DT449" s="20">
        <v>0.44700000000000001</v>
      </c>
      <c r="DU449" s="20">
        <v>26.7</v>
      </c>
      <c r="DV449" s="20">
        <v>18.899999999999999</v>
      </c>
      <c r="DW449" s="20">
        <v>2.9</v>
      </c>
      <c r="DX449" s="20">
        <v>6</v>
      </c>
      <c r="DY449" s="20">
        <v>17.7</v>
      </c>
      <c r="DZ449" s="20">
        <v>249</v>
      </c>
      <c r="EA449" s="20">
        <v>0.45800000000000002</v>
      </c>
      <c r="EB449" s="20">
        <v>0</v>
      </c>
      <c r="EC449" s="66">
        <v>205</v>
      </c>
      <c r="ED449" s="66">
        <v>281</v>
      </c>
      <c r="EE449" s="66">
        <v>298</v>
      </c>
      <c r="EF449" s="66">
        <v>166</v>
      </c>
      <c r="EG449" s="66">
        <v>154</v>
      </c>
      <c r="EH449" s="66">
        <v>195.2</v>
      </c>
      <c r="EI449" s="66">
        <v>249</v>
      </c>
      <c r="EJ449" s="66">
        <v>282</v>
      </c>
      <c r="EK449" s="20">
        <v>11086.130000000001</v>
      </c>
      <c r="EL449" s="20">
        <v>10257.879999999999</v>
      </c>
      <c r="EM449" s="20">
        <v>73.284000000000006</v>
      </c>
      <c r="EN449" s="20">
        <v>82.492428571428576</v>
      </c>
      <c r="EO449" s="20">
        <v>13.953900000000001</v>
      </c>
      <c r="EP449" s="20">
        <v>179.55199999999999</v>
      </c>
      <c r="EQ449" s="21">
        <v>57</v>
      </c>
      <c r="ER449" s="21">
        <v>66</v>
      </c>
      <c r="ES449" s="61" t="s">
        <v>288</v>
      </c>
      <c r="ET449" s="61">
        <v>123</v>
      </c>
      <c r="EU449" s="61">
        <v>-9</v>
      </c>
    </row>
    <row r="450" spans="1:151" x14ac:dyDescent="0.45">
      <c r="A450" s="64">
        <v>44932</v>
      </c>
      <c r="B450" s="21" t="s">
        <v>30</v>
      </c>
      <c r="C450" s="21">
        <v>103</v>
      </c>
      <c r="D450" s="21" t="s">
        <v>224</v>
      </c>
      <c r="E450" s="21">
        <v>258</v>
      </c>
      <c r="F450" s="50" t="s">
        <v>558</v>
      </c>
      <c r="G450" t="s">
        <v>30</v>
      </c>
      <c r="H450" t="s">
        <v>224</v>
      </c>
      <c r="I450" t="s">
        <v>30</v>
      </c>
      <c r="J450" t="s">
        <v>224</v>
      </c>
      <c r="K450" t="s">
        <v>30</v>
      </c>
      <c r="L450" t="s">
        <v>224</v>
      </c>
      <c r="M450" t="s">
        <v>30</v>
      </c>
      <c r="N450" t="s">
        <v>224</v>
      </c>
      <c r="O450" t="s">
        <v>30</v>
      </c>
      <c r="P450" t="s">
        <v>224</v>
      </c>
      <c r="Q450" t="s">
        <v>30</v>
      </c>
      <c r="R450" t="s">
        <v>224</v>
      </c>
      <c r="S450" t="s">
        <v>31</v>
      </c>
      <c r="T450" t="s">
        <v>31</v>
      </c>
      <c r="U450">
        <v>14</v>
      </c>
      <c r="V450">
        <v>16</v>
      </c>
      <c r="W450" s="20">
        <v>0.71428571428571397</v>
      </c>
      <c r="X450" s="20">
        <v>19.37</v>
      </c>
      <c r="Y450" s="20">
        <v>115.4</v>
      </c>
      <c r="Z450" s="20">
        <v>96</v>
      </c>
      <c r="AA450" s="20">
        <v>71.599999999999994</v>
      </c>
      <c r="AB450" s="20">
        <v>-5.8000000000000003E-2</v>
      </c>
      <c r="AC450" s="20">
        <v>3.17</v>
      </c>
      <c r="AD450" s="20">
        <v>106.7</v>
      </c>
      <c r="AE450" s="20">
        <v>103.5</v>
      </c>
      <c r="AF450" s="20">
        <v>4.67</v>
      </c>
      <c r="AG450" s="20">
        <v>115.3</v>
      </c>
      <c r="AH450" s="20">
        <v>95.6</v>
      </c>
      <c r="AI450" s="20">
        <v>0.89600000000000002</v>
      </c>
      <c r="AJ450" s="20">
        <v>0.1</v>
      </c>
      <c r="AK450" s="20">
        <v>7.1428571428571435E-3</v>
      </c>
      <c r="AL450" s="20">
        <v>1322</v>
      </c>
      <c r="AM450" s="20">
        <v>15.17</v>
      </c>
      <c r="AN450" s="20">
        <v>3.09</v>
      </c>
      <c r="AO450" s="20">
        <v>1172</v>
      </c>
      <c r="AP450" s="20">
        <v>949</v>
      </c>
      <c r="AQ450" s="20">
        <v>891</v>
      </c>
      <c r="AR450" s="20">
        <v>0.49299999999999999</v>
      </c>
      <c r="AS450" s="20">
        <v>90</v>
      </c>
      <c r="AT450" s="20">
        <v>279</v>
      </c>
      <c r="AU450" s="20">
        <v>0.32300000000000001</v>
      </c>
      <c r="AV450" s="20">
        <v>204</v>
      </c>
      <c r="AW450" s="20">
        <v>288</v>
      </c>
      <c r="AX450" s="20">
        <v>0.70799999999999996</v>
      </c>
      <c r="AY450" s="20">
        <v>185</v>
      </c>
      <c r="AZ450" s="20">
        <v>13.214285714285714</v>
      </c>
      <c r="BA450" s="20">
        <v>598</v>
      </c>
      <c r="BB450" s="20">
        <v>42.714285714285715</v>
      </c>
      <c r="BC450" s="20">
        <v>221</v>
      </c>
      <c r="BD450" s="20">
        <v>96</v>
      </c>
      <c r="BE450" s="20">
        <v>53</v>
      </c>
      <c r="BF450" s="20">
        <v>168</v>
      </c>
      <c r="BG450" s="20">
        <v>232</v>
      </c>
      <c r="BH450" s="20">
        <v>83.7</v>
      </c>
      <c r="BI450" s="20">
        <v>67.786000000000001</v>
      </c>
      <c r="BJ450" s="20">
        <v>15.929</v>
      </c>
      <c r="BK450" s="20">
        <v>1.3149999999999999</v>
      </c>
      <c r="BL450" s="20">
        <v>12</v>
      </c>
      <c r="BM450" s="20">
        <v>0.57099999999999995</v>
      </c>
      <c r="BN450" s="20">
        <v>19.899999999999999</v>
      </c>
      <c r="BO450" s="20">
        <v>20.6</v>
      </c>
      <c r="BP450" s="20">
        <v>3.8</v>
      </c>
      <c r="BQ450" s="20">
        <v>6.8571428571428568</v>
      </c>
      <c r="BR450" s="20">
        <v>16.600000000000001</v>
      </c>
      <c r="BS450" s="20">
        <v>91</v>
      </c>
      <c r="BT450" s="20">
        <v>0.55200000000000005</v>
      </c>
      <c r="BU450" s="20">
        <v>2</v>
      </c>
      <c r="BV450" s="66">
        <v>54</v>
      </c>
      <c r="BW450" s="66">
        <v>26</v>
      </c>
      <c r="BX450" s="66">
        <v>66</v>
      </c>
      <c r="BY450" s="66">
        <v>24</v>
      </c>
      <c r="BZ450" s="66">
        <v>24</v>
      </c>
      <c r="CA450" s="66">
        <v>37</v>
      </c>
      <c r="CB450" s="66">
        <v>91</v>
      </c>
      <c r="CC450" s="66">
        <v>42</v>
      </c>
      <c r="CD450" s="20">
        <v>0.625</v>
      </c>
      <c r="CE450" s="20">
        <v>-3.69</v>
      </c>
      <c r="CF450" s="20">
        <v>100.3</v>
      </c>
      <c r="CG450" s="20">
        <v>104</v>
      </c>
      <c r="CH450" s="20">
        <v>72.5</v>
      </c>
      <c r="CI450" s="20">
        <v>9.1999999999999998E-2</v>
      </c>
      <c r="CJ450" s="20">
        <v>-2.35</v>
      </c>
      <c r="CK450" s="20">
        <v>102.6</v>
      </c>
      <c r="CL450" s="20">
        <v>105</v>
      </c>
      <c r="CM450" s="20">
        <v>-3.35</v>
      </c>
      <c r="CN450" s="20">
        <v>100.3</v>
      </c>
      <c r="CO450" s="20">
        <v>104.4</v>
      </c>
      <c r="CP450" s="63">
        <v>0.38740000000000002</v>
      </c>
      <c r="CQ450" s="20">
        <v>-3.2</v>
      </c>
      <c r="CR450" s="20">
        <v>-0.2</v>
      </c>
      <c r="CS450" s="20">
        <v>1134</v>
      </c>
      <c r="CT450" s="20">
        <v>-1.1599999999999999</v>
      </c>
      <c r="CU450" s="20">
        <v>-0.3</v>
      </c>
      <c r="CV450" s="20">
        <v>1163</v>
      </c>
      <c r="CW450" s="20">
        <v>1158</v>
      </c>
      <c r="CX450" s="20">
        <v>964</v>
      </c>
      <c r="CY450" s="20">
        <v>0.42899999999999999</v>
      </c>
      <c r="CZ450" s="20">
        <v>109</v>
      </c>
      <c r="DA450" s="20">
        <v>317</v>
      </c>
      <c r="DB450" s="20">
        <v>0.34399999999999997</v>
      </c>
      <c r="DC450" s="20">
        <v>226</v>
      </c>
      <c r="DD450" s="20">
        <v>306</v>
      </c>
      <c r="DE450" s="20">
        <v>0.73899999999999999</v>
      </c>
      <c r="DF450" s="20">
        <v>175</v>
      </c>
      <c r="DG450" s="20">
        <v>10.9375</v>
      </c>
      <c r="DH450" s="20">
        <v>599</v>
      </c>
      <c r="DI450" s="20">
        <v>37.4375</v>
      </c>
      <c r="DJ450" s="20">
        <v>200</v>
      </c>
      <c r="DK450" s="20">
        <v>117</v>
      </c>
      <c r="DL450" s="20">
        <v>64</v>
      </c>
      <c r="DM450" s="20">
        <v>227</v>
      </c>
      <c r="DN450" s="20">
        <v>283</v>
      </c>
      <c r="DO450" s="20">
        <v>72.7</v>
      </c>
      <c r="DP450" s="20">
        <v>72.375</v>
      </c>
      <c r="DQ450" s="20">
        <v>0.312</v>
      </c>
      <c r="DR450" s="20">
        <v>0.88100000000000001</v>
      </c>
      <c r="DS450" s="20">
        <v>14.188000000000001</v>
      </c>
      <c r="DT450" s="20">
        <v>0.51500000000000001</v>
      </c>
      <c r="DU450" s="20">
        <v>19.8</v>
      </c>
      <c r="DV450" s="20">
        <v>19.100000000000001</v>
      </c>
      <c r="DW450" s="20">
        <v>4</v>
      </c>
      <c r="DX450" s="20">
        <v>7.3125</v>
      </c>
      <c r="DY450" s="20">
        <v>17.7</v>
      </c>
      <c r="DZ450" s="20">
        <v>174</v>
      </c>
      <c r="EA450" s="20">
        <v>0.498</v>
      </c>
      <c r="EB450" s="20">
        <v>-1</v>
      </c>
      <c r="EC450" s="66">
        <v>211</v>
      </c>
      <c r="ED450" s="66">
        <v>206</v>
      </c>
      <c r="EE450" s="66">
        <v>194</v>
      </c>
      <c r="EF450" s="66">
        <v>288</v>
      </c>
      <c r="EG450" s="66">
        <v>217</v>
      </c>
      <c r="EH450" s="66">
        <v>175.8</v>
      </c>
      <c r="EI450" s="66">
        <v>173</v>
      </c>
      <c r="EJ450" s="66">
        <v>232</v>
      </c>
      <c r="EK450" s="20">
        <v>12001.6</v>
      </c>
      <c r="EL450" s="20">
        <v>9628.7999999999993</v>
      </c>
      <c r="EM450" s="20">
        <v>87.75</v>
      </c>
      <c r="EN450" s="20">
        <v>97.289142857142849</v>
      </c>
      <c r="EO450" s="20">
        <v>12.2674</v>
      </c>
      <c r="EP450" s="20">
        <v>200.36399999999998</v>
      </c>
      <c r="EQ450" s="21">
        <v>101</v>
      </c>
      <c r="ER450" s="21">
        <v>74</v>
      </c>
      <c r="ES450" s="61" t="s">
        <v>30</v>
      </c>
      <c r="ET450" s="61">
        <v>175</v>
      </c>
      <c r="EU450" s="61">
        <v>27</v>
      </c>
    </row>
    <row r="451" spans="1:151" x14ac:dyDescent="0.45">
      <c r="A451" s="64">
        <v>44932</v>
      </c>
      <c r="B451" s="21" t="s">
        <v>904</v>
      </c>
      <c r="C451" s="21">
        <v>12</v>
      </c>
      <c r="D451" s="21" t="s">
        <v>75</v>
      </c>
      <c r="E451" s="21">
        <v>57</v>
      </c>
      <c r="F451" s="50" t="s">
        <v>558</v>
      </c>
      <c r="G451" t="s">
        <v>904</v>
      </c>
      <c r="H451" t="s">
        <v>75</v>
      </c>
      <c r="I451" t="s">
        <v>904</v>
      </c>
      <c r="J451" t="s">
        <v>75</v>
      </c>
      <c r="K451" t="s">
        <v>413</v>
      </c>
      <c r="L451" t="s">
        <v>75</v>
      </c>
      <c r="M451" t="s">
        <v>626</v>
      </c>
      <c r="N451" t="s">
        <v>75</v>
      </c>
      <c r="O451" t="s">
        <v>904</v>
      </c>
      <c r="P451" t="s">
        <v>75</v>
      </c>
      <c r="Q451" t="s">
        <v>413</v>
      </c>
      <c r="R451" t="s">
        <v>75</v>
      </c>
      <c r="S451" t="s">
        <v>19</v>
      </c>
      <c r="T451" t="s">
        <v>19</v>
      </c>
      <c r="U451">
        <v>14</v>
      </c>
      <c r="V451">
        <v>14</v>
      </c>
      <c r="W451" s="20">
        <v>0.64285714285714302</v>
      </c>
      <c r="X451" s="20">
        <v>6.77</v>
      </c>
      <c r="Y451" s="20">
        <v>101.9</v>
      </c>
      <c r="Z451" s="20">
        <v>95.2</v>
      </c>
      <c r="AA451" s="20">
        <v>72</v>
      </c>
      <c r="AB451" s="20">
        <v>0.17299999999999999</v>
      </c>
      <c r="AC451" s="20">
        <v>7.15</v>
      </c>
      <c r="AD451" s="20">
        <v>107.4</v>
      </c>
      <c r="AE451" s="20">
        <v>100.3</v>
      </c>
      <c r="AF451" s="20">
        <v>5.73</v>
      </c>
      <c r="AG451" s="20">
        <v>100.7</v>
      </c>
      <c r="AH451" s="20">
        <v>94.8</v>
      </c>
      <c r="AI451" s="20">
        <v>0.66720000000000002</v>
      </c>
      <c r="AJ451" s="20">
        <v>-0.2</v>
      </c>
      <c r="AK451" s="20">
        <v>-1.4285714285714287E-2</v>
      </c>
      <c r="AL451" s="20">
        <v>1309</v>
      </c>
      <c r="AM451" s="20">
        <v>6.34</v>
      </c>
      <c r="AN451" s="20">
        <v>7.19</v>
      </c>
      <c r="AO451" s="20">
        <v>965</v>
      </c>
      <c r="AP451" s="20">
        <v>977</v>
      </c>
      <c r="AQ451" s="20">
        <v>812</v>
      </c>
      <c r="AR451" s="20">
        <v>0.41899999999999998</v>
      </c>
      <c r="AS451" s="20">
        <v>97</v>
      </c>
      <c r="AT451" s="20">
        <v>315</v>
      </c>
      <c r="AU451" s="20">
        <v>0.308</v>
      </c>
      <c r="AV451" s="20">
        <v>188</v>
      </c>
      <c r="AW451" s="20">
        <v>300</v>
      </c>
      <c r="AX451" s="20">
        <v>0.627</v>
      </c>
      <c r="AY451" s="20">
        <v>107</v>
      </c>
      <c r="AZ451" s="20">
        <v>7.6428571428571432</v>
      </c>
      <c r="BA451" s="20">
        <v>492</v>
      </c>
      <c r="BB451" s="20">
        <v>35.142857142857146</v>
      </c>
      <c r="BC451" s="20">
        <v>173</v>
      </c>
      <c r="BD451" s="20">
        <v>117</v>
      </c>
      <c r="BE451" s="20">
        <v>57</v>
      </c>
      <c r="BF451" s="20">
        <v>159</v>
      </c>
      <c r="BG451" s="20">
        <v>206</v>
      </c>
      <c r="BH451" s="20">
        <v>68.900000000000006</v>
      </c>
      <c r="BI451" s="20">
        <v>69.786000000000001</v>
      </c>
      <c r="BJ451" s="20">
        <v>-0.85699999999999998</v>
      </c>
      <c r="BK451" s="20">
        <v>1.0880000000000001</v>
      </c>
      <c r="BL451" s="20">
        <v>11.356999999999999</v>
      </c>
      <c r="BM451" s="20">
        <v>0.73599999999999999</v>
      </c>
      <c r="BN451" s="20">
        <v>22.5</v>
      </c>
      <c r="BO451" s="20">
        <v>21.4</v>
      </c>
      <c r="BP451" s="20">
        <v>4.0999999999999996</v>
      </c>
      <c r="BQ451" s="20">
        <v>8.3571428571428577</v>
      </c>
      <c r="BR451" s="20">
        <v>14.7</v>
      </c>
      <c r="BS451" s="20">
        <v>40</v>
      </c>
      <c r="BT451" s="20">
        <v>0.59599999999999997</v>
      </c>
      <c r="BU451" s="20">
        <v>0</v>
      </c>
      <c r="BV451" s="66">
        <v>105</v>
      </c>
      <c r="BW451" s="66">
        <v>66</v>
      </c>
      <c r="BX451" s="66">
        <v>72</v>
      </c>
      <c r="BY451" s="66">
        <v>123</v>
      </c>
      <c r="BZ451" s="66">
        <v>103</v>
      </c>
      <c r="CA451" s="66">
        <v>69.3</v>
      </c>
      <c r="CB451" s="66">
        <v>41</v>
      </c>
      <c r="CC451" s="66">
        <v>84</v>
      </c>
      <c r="CD451" s="20">
        <v>0.78571428571428603</v>
      </c>
      <c r="CE451" s="20">
        <v>17.61</v>
      </c>
      <c r="CF451" s="20">
        <v>113.9</v>
      </c>
      <c r="CG451" s="20">
        <v>96.3</v>
      </c>
      <c r="CH451" s="20">
        <v>70.8</v>
      </c>
      <c r="CI451" s="20">
        <v>8.2000000000000003E-2</v>
      </c>
      <c r="CJ451" s="20">
        <v>1.08</v>
      </c>
      <c r="CK451" s="20">
        <v>105.8</v>
      </c>
      <c r="CL451" s="20">
        <v>104.7</v>
      </c>
      <c r="CM451" s="20">
        <v>-2.76</v>
      </c>
      <c r="CN451" s="20">
        <v>113.7</v>
      </c>
      <c r="CO451" s="20">
        <v>96.6</v>
      </c>
      <c r="CP451" s="63">
        <v>0.86739999999999995</v>
      </c>
      <c r="CQ451" s="20">
        <v>0.9</v>
      </c>
      <c r="CR451" s="20">
        <v>6.4285714285714293E-2</v>
      </c>
      <c r="CS451" s="20">
        <v>1375</v>
      </c>
      <c r="CT451" s="20">
        <v>15.55</v>
      </c>
      <c r="CU451" s="20">
        <v>4.62</v>
      </c>
      <c r="CV451" s="20">
        <v>1145</v>
      </c>
      <c r="CW451" s="20">
        <v>992</v>
      </c>
      <c r="CX451" s="20">
        <v>812</v>
      </c>
      <c r="CY451" s="20">
        <v>0.50700000000000001</v>
      </c>
      <c r="CZ451" s="20">
        <v>95</v>
      </c>
      <c r="DA451" s="20">
        <v>238</v>
      </c>
      <c r="DB451" s="20">
        <v>0.39900000000000002</v>
      </c>
      <c r="DC451" s="20">
        <v>226</v>
      </c>
      <c r="DD451" s="20">
        <v>292</v>
      </c>
      <c r="DE451" s="20">
        <v>0.77400000000000002</v>
      </c>
      <c r="DF451" s="20">
        <v>149</v>
      </c>
      <c r="DG451" s="20">
        <v>10.642857142857142</v>
      </c>
      <c r="DH451" s="20">
        <v>530</v>
      </c>
      <c r="DI451" s="20">
        <v>37.857142857142854</v>
      </c>
      <c r="DJ451" s="20">
        <v>252</v>
      </c>
      <c r="DK451" s="20">
        <v>93</v>
      </c>
      <c r="DL451" s="20">
        <v>31</v>
      </c>
      <c r="DM451" s="20">
        <v>200</v>
      </c>
      <c r="DN451" s="20">
        <v>210</v>
      </c>
      <c r="DO451" s="20">
        <v>81.8</v>
      </c>
      <c r="DP451" s="20">
        <v>70.856999999999999</v>
      </c>
      <c r="DQ451" s="20">
        <v>10.929</v>
      </c>
      <c r="DR451" s="20">
        <v>1.26</v>
      </c>
      <c r="DS451" s="20">
        <v>14.286</v>
      </c>
      <c r="DT451" s="20">
        <v>0.46500000000000002</v>
      </c>
      <c r="DU451" s="20">
        <v>17</v>
      </c>
      <c r="DV451" s="20">
        <v>20.9</v>
      </c>
      <c r="DW451" s="20">
        <v>2.2000000000000002</v>
      </c>
      <c r="DX451" s="20">
        <v>6.6428571428571432</v>
      </c>
      <c r="DY451" s="20">
        <v>15</v>
      </c>
      <c r="DZ451" s="20">
        <v>30</v>
      </c>
      <c r="EA451" s="20">
        <v>0.60699999999999998</v>
      </c>
      <c r="EB451" s="20">
        <v>-1</v>
      </c>
      <c r="EC451" s="66">
        <v>39</v>
      </c>
      <c r="ED451" s="66">
        <v>24</v>
      </c>
      <c r="EE451" s="66">
        <v>42</v>
      </c>
      <c r="EF451" s="66">
        <v>62</v>
      </c>
      <c r="EG451" s="66">
        <v>32</v>
      </c>
      <c r="EH451" s="66">
        <v>33</v>
      </c>
      <c r="EI451" s="66">
        <v>30</v>
      </c>
      <c r="EJ451" s="66">
        <v>67</v>
      </c>
      <c r="EK451" s="20">
        <v>9812.9700000000012</v>
      </c>
      <c r="EL451" s="20">
        <v>10843.28</v>
      </c>
      <c r="EM451" s="20">
        <v>75.442928571428567</v>
      </c>
      <c r="EN451" s="20">
        <v>119.39014285714286</v>
      </c>
      <c r="EO451" s="20">
        <v>11.377800000000001</v>
      </c>
      <c r="EP451" s="20">
        <v>131.66999999999999</v>
      </c>
      <c r="EQ451" s="21">
        <v>76</v>
      </c>
      <c r="ER451" s="21">
        <v>73</v>
      </c>
      <c r="ES451" s="61" t="s">
        <v>904</v>
      </c>
      <c r="ET451" s="61">
        <v>149</v>
      </c>
      <c r="EU451" s="61">
        <v>3</v>
      </c>
    </row>
    <row r="452" spans="1:151" x14ac:dyDescent="0.45">
      <c r="A452" s="64">
        <v>44933</v>
      </c>
      <c r="B452" s="21" t="s">
        <v>71</v>
      </c>
      <c r="C452" s="21">
        <v>215</v>
      </c>
      <c r="D452" s="21" t="s">
        <v>63</v>
      </c>
      <c r="E452" s="21">
        <v>172</v>
      </c>
      <c r="F452" s="50" t="s">
        <v>558</v>
      </c>
      <c r="G452" t="s">
        <v>71</v>
      </c>
      <c r="H452" t="s">
        <v>63</v>
      </c>
      <c r="I452" t="s">
        <v>71</v>
      </c>
      <c r="J452" t="s">
        <v>63</v>
      </c>
      <c r="K452" t="s">
        <v>71</v>
      </c>
      <c r="L452" t="s">
        <v>411</v>
      </c>
      <c r="M452" t="s">
        <v>71</v>
      </c>
      <c r="N452" t="s">
        <v>594</v>
      </c>
      <c r="O452" t="s">
        <v>71</v>
      </c>
      <c r="P452" t="s">
        <v>63</v>
      </c>
      <c r="Q452" t="s">
        <v>71</v>
      </c>
      <c r="R452" t="s">
        <v>411</v>
      </c>
      <c r="S452" t="s">
        <v>24</v>
      </c>
      <c r="T452" t="s">
        <v>24</v>
      </c>
      <c r="U452">
        <v>13</v>
      </c>
      <c r="V452">
        <v>14</v>
      </c>
      <c r="W452" s="20">
        <v>0.76923076923076905</v>
      </c>
      <c r="X452" s="20">
        <v>11.52</v>
      </c>
      <c r="Y452" s="20">
        <v>111.1</v>
      </c>
      <c r="Z452" s="20">
        <v>99.6</v>
      </c>
      <c r="AA452" s="20">
        <v>64.7</v>
      </c>
      <c r="AB452" s="20">
        <v>9.4E-2</v>
      </c>
      <c r="AC452" s="20">
        <v>-1.33</v>
      </c>
      <c r="AD452" s="20">
        <v>104.8</v>
      </c>
      <c r="AE452" s="20">
        <v>106.2</v>
      </c>
      <c r="AF452" s="20">
        <v>-5.99</v>
      </c>
      <c r="AG452" s="20">
        <v>111.1</v>
      </c>
      <c r="AH452" s="20">
        <v>99.5</v>
      </c>
      <c r="AI452" s="20">
        <v>0.78120000000000001</v>
      </c>
      <c r="AJ452" s="20">
        <v>0.4</v>
      </c>
      <c r="AK452" s="20">
        <v>3.0769230769230771E-2</v>
      </c>
      <c r="AL452" s="20">
        <v>1336</v>
      </c>
      <c r="AM452" s="20">
        <v>8.43</v>
      </c>
      <c r="AN452" s="20">
        <v>1.66</v>
      </c>
      <c r="AO452" s="20">
        <v>941</v>
      </c>
      <c r="AP452" s="20">
        <v>853</v>
      </c>
      <c r="AQ452" s="20">
        <v>755</v>
      </c>
      <c r="AR452" s="20">
        <v>0.46</v>
      </c>
      <c r="AS452" s="20">
        <v>102</v>
      </c>
      <c r="AT452" s="20">
        <v>278</v>
      </c>
      <c r="AU452" s="20">
        <v>0.36699999999999999</v>
      </c>
      <c r="AV452" s="20">
        <v>145</v>
      </c>
      <c r="AW452" s="20">
        <v>203</v>
      </c>
      <c r="AX452" s="20">
        <v>0.71399999999999997</v>
      </c>
      <c r="AY452" s="20">
        <v>114</v>
      </c>
      <c r="AZ452" s="20">
        <v>8.7692307692307701</v>
      </c>
      <c r="BA452" s="20">
        <v>409</v>
      </c>
      <c r="BB452" s="20">
        <v>31.46153846153846</v>
      </c>
      <c r="BC452" s="20">
        <v>212</v>
      </c>
      <c r="BD452" s="20">
        <v>99</v>
      </c>
      <c r="BE452" s="20">
        <v>44</v>
      </c>
      <c r="BF452" s="20">
        <v>118</v>
      </c>
      <c r="BG452" s="20">
        <v>219</v>
      </c>
      <c r="BH452" s="20">
        <v>72.400000000000006</v>
      </c>
      <c r="BI452" s="20">
        <v>65.614999999999995</v>
      </c>
      <c r="BJ452" s="20">
        <v>6.7690000000000001</v>
      </c>
      <c r="BK452" s="20">
        <v>1.7969999999999999</v>
      </c>
      <c r="BL452" s="20">
        <v>9.077</v>
      </c>
      <c r="BM452" s="20">
        <v>0.83899999999999997</v>
      </c>
      <c r="BN452" s="20">
        <v>21.4</v>
      </c>
      <c r="BO452" s="20">
        <v>15.6</v>
      </c>
      <c r="BP452" s="20">
        <v>3.4</v>
      </c>
      <c r="BQ452" s="20">
        <v>7.615384615384615</v>
      </c>
      <c r="BR452" s="20">
        <v>16.8</v>
      </c>
      <c r="BS452" s="20">
        <v>52</v>
      </c>
      <c r="BT452" s="20">
        <v>0.58299999999999996</v>
      </c>
      <c r="BU452" s="20">
        <v>0</v>
      </c>
      <c r="BV452" s="66">
        <v>80</v>
      </c>
      <c r="BW452" s="66">
        <v>63</v>
      </c>
      <c r="BX452" s="66">
        <v>49</v>
      </c>
      <c r="BY452" s="66">
        <v>56</v>
      </c>
      <c r="BZ452" s="66">
        <v>67</v>
      </c>
      <c r="CA452" s="66">
        <v>46</v>
      </c>
      <c r="CB452" s="66">
        <v>51</v>
      </c>
      <c r="CC452" s="66">
        <v>105</v>
      </c>
      <c r="CD452" s="20">
        <v>0.64285714285714302</v>
      </c>
      <c r="CE452" s="20">
        <v>21.98</v>
      </c>
      <c r="CF452" s="20">
        <v>115.1</v>
      </c>
      <c r="CG452" s="20">
        <v>93.1</v>
      </c>
      <c r="CH452" s="20">
        <v>66.8</v>
      </c>
      <c r="CI452" s="20">
        <v>-0.129</v>
      </c>
      <c r="CJ452" s="20">
        <v>4.63</v>
      </c>
      <c r="CK452" s="20">
        <v>109.7</v>
      </c>
      <c r="CL452" s="20">
        <v>105</v>
      </c>
      <c r="CM452" s="20">
        <v>2.0099999999999998</v>
      </c>
      <c r="CN452" s="20">
        <v>116.5</v>
      </c>
      <c r="CO452" s="20">
        <v>92.2</v>
      </c>
      <c r="CP452" s="63">
        <v>0.93630000000000002</v>
      </c>
      <c r="CQ452" s="20">
        <v>-0.2</v>
      </c>
      <c r="CR452" s="20">
        <v>-1.4285714285714287E-2</v>
      </c>
      <c r="CS452" s="20">
        <v>1356</v>
      </c>
      <c r="CT452" s="20">
        <v>21.15</v>
      </c>
      <c r="CU452" s="20">
        <v>7.15</v>
      </c>
      <c r="CV452" s="20">
        <v>1096</v>
      </c>
      <c r="CW452" s="20">
        <v>900</v>
      </c>
      <c r="CX452" s="20">
        <v>836</v>
      </c>
      <c r="CY452" s="20">
        <v>0.48399999999999999</v>
      </c>
      <c r="CZ452" s="20">
        <v>94</v>
      </c>
      <c r="DA452" s="20">
        <v>268</v>
      </c>
      <c r="DB452" s="20">
        <v>0.35099999999999998</v>
      </c>
      <c r="DC452" s="20">
        <v>192</v>
      </c>
      <c r="DD452" s="20">
        <v>274</v>
      </c>
      <c r="DE452" s="20">
        <v>0.70099999999999996</v>
      </c>
      <c r="DF452" s="20">
        <v>150</v>
      </c>
      <c r="DG452" s="20">
        <v>10.714285714285714</v>
      </c>
      <c r="DH452" s="20">
        <v>525</v>
      </c>
      <c r="DI452" s="20">
        <v>37.5</v>
      </c>
      <c r="DJ452" s="20">
        <v>263</v>
      </c>
      <c r="DK452" s="20">
        <v>107</v>
      </c>
      <c r="DL452" s="20">
        <v>67</v>
      </c>
      <c r="DM452" s="20">
        <v>154</v>
      </c>
      <c r="DN452" s="20">
        <v>229</v>
      </c>
      <c r="DO452" s="20">
        <v>78.3</v>
      </c>
      <c r="DP452" s="20">
        <v>64.286000000000001</v>
      </c>
      <c r="DQ452" s="20">
        <v>14</v>
      </c>
      <c r="DR452" s="20">
        <v>1.708</v>
      </c>
      <c r="DS452" s="20">
        <v>11</v>
      </c>
      <c r="DT452" s="20">
        <v>0.69499999999999995</v>
      </c>
      <c r="DU452" s="20">
        <v>19.100000000000001</v>
      </c>
      <c r="DV452" s="20">
        <v>19.600000000000001</v>
      </c>
      <c r="DW452" s="20">
        <v>4.8</v>
      </c>
      <c r="DX452" s="20">
        <v>7.6428571428571432</v>
      </c>
      <c r="DY452" s="20">
        <v>16.399999999999999</v>
      </c>
      <c r="DZ452" s="20">
        <v>77</v>
      </c>
      <c r="EA452" s="20">
        <v>0.56200000000000006</v>
      </c>
      <c r="EB452" s="20">
        <v>-2</v>
      </c>
      <c r="EC452" s="66">
        <v>23</v>
      </c>
      <c r="ED452" s="66">
        <v>18</v>
      </c>
      <c r="EE452" s="66">
        <v>70</v>
      </c>
      <c r="EF452" s="66">
        <v>19</v>
      </c>
      <c r="EG452" s="66">
        <v>17</v>
      </c>
      <c r="EH452" s="66">
        <v>28.7</v>
      </c>
      <c r="EI452" s="66">
        <v>77</v>
      </c>
      <c r="EJ452" s="66">
        <v>28</v>
      </c>
      <c r="EK452" s="20">
        <v>10343.409999999998</v>
      </c>
      <c r="EL452" s="20">
        <v>11463.96</v>
      </c>
      <c r="EM452" s="20">
        <v>69.374214285714288</v>
      </c>
      <c r="EN452" s="20">
        <v>83.769230769230759</v>
      </c>
      <c r="EO452" s="20">
        <v>11.7768</v>
      </c>
      <c r="EP452" s="20">
        <v>163.506</v>
      </c>
      <c r="EQ452" s="21">
        <v>88</v>
      </c>
      <c r="ER452" s="21">
        <v>74</v>
      </c>
      <c r="ES452" s="61" t="str">
        <f t="shared" ref="ES452:ES515" si="22">IF(OR(ISBLANK(B452), ISBLANK(EQ452)),"",IF(EQ452&gt;ER452,B452,D452))</f>
        <v>Northwestern</v>
      </c>
      <c r="ET452" s="61">
        <f>SUM(EQ452:ER452)</f>
        <v>162</v>
      </c>
      <c r="EU452" s="61">
        <f t="shared" ref="EU452:EU515" si="23">IF(ISBLANK(EQ452), "",EQ452-ER452)</f>
        <v>14</v>
      </c>
    </row>
    <row r="453" spans="1:151" x14ac:dyDescent="0.45">
      <c r="A453" s="64">
        <v>44933</v>
      </c>
      <c r="B453" s="21" t="s">
        <v>238</v>
      </c>
      <c r="C453" s="21">
        <v>175</v>
      </c>
      <c r="D453" s="21" t="s">
        <v>43</v>
      </c>
      <c r="E453" s="21">
        <v>162</v>
      </c>
      <c r="F453" s="50" t="s">
        <v>558</v>
      </c>
      <c r="G453" t="s">
        <v>238</v>
      </c>
      <c r="H453" t="s">
        <v>43</v>
      </c>
      <c r="I453" t="s">
        <v>238</v>
      </c>
      <c r="J453" t="s">
        <v>43</v>
      </c>
      <c r="K453" t="s">
        <v>238</v>
      </c>
      <c r="L453" t="s">
        <v>43</v>
      </c>
      <c r="M453" t="s">
        <v>238</v>
      </c>
      <c r="N453" t="s">
        <v>43</v>
      </c>
      <c r="O453" t="s">
        <v>238</v>
      </c>
      <c r="P453" t="s">
        <v>43</v>
      </c>
      <c r="Q453" t="s">
        <v>238</v>
      </c>
      <c r="R453" t="s">
        <v>43</v>
      </c>
      <c r="S453" t="s">
        <v>24</v>
      </c>
      <c r="T453" t="s">
        <v>24</v>
      </c>
      <c r="U453">
        <v>14</v>
      </c>
      <c r="V453">
        <v>14</v>
      </c>
      <c r="W453" s="20">
        <v>0.78571428571428603</v>
      </c>
      <c r="X453" s="20">
        <v>9.76</v>
      </c>
      <c r="Y453" s="20">
        <v>111.1</v>
      </c>
      <c r="Z453" s="20">
        <v>101.4</v>
      </c>
      <c r="AA453" s="20">
        <v>68.7</v>
      </c>
      <c r="AB453" s="20">
        <v>-1.4999999999999999E-2</v>
      </c>
      <c r="AC453" s="20">
        <v>-7.76</v>
      </c>
      <c r="AD453" s="20">
        <v>102.4</v>
      </c>
      <c r="AE453" s="20">
        <v>110.2</v>
      </c>
      <c r="AF453" s="20">
        <v>-13.42</v>
      </c>
      <c r="AG453" s="20">
        <v>110.6</v>
      </c>
      <c r="AH453" s="20">
        <v>101.2</v>
      </c>
      <c r="AI453" s="20">
        <v>0.73480000000000001</v>
      </c>
      <c r="AJ453" s="20">
        <v>-0.5</v>
      </c>
      <c r="AK453" s="20">
        <v>-3.5714285714285712E-2</v>
      </c>
      <c r="AL453" s="20">
        <v>1314</v>
      </c>
      <c r="AM453" s="20">
        <v>9.36</v>
      </c>
      <c r="AN453" s="20">
        <v>-3.92</v>
      </c>
      <c r="AO453" s="20">
        <v>1119</v>
      </c>
      <c r="AP453" s="20">
        <v>933</v>
      </c>
      <c r="AQ453" s="20">
        <v>821</v>
      </c>
      <c r="AR453" s="20">
        <v>0.495</v>
      </c>
      <c r="AS453" s="20">
        <v>120</v>
      </c>
      <c r="AT453" s="20">
        <v>326</v>
      </c>
      <c r="AU453" s="20">
        <v>0.36799999999999999</v>
      </c>
      <c r="AV453" s="20">
        <v>187</v>
      </c>
      <c r="AW453" s="20">
        <v>270</v>
      </c>
      <c r="AX453" s="20">
        <v>0.69299999999999995</v>
      </c>
      <c r="AY453" s="20">
        <v>157</v>
      </c>
      <c r="AZ453" s="20">
        <v>11.214285714285714</v>
      </c>
      <c r="BA453" s="20">
        <v>533</v>
      </c>
      <c r="BB453" s="20">
        <v>38.071428571428569</v>
      </c>
      <c r="BC453" s="20">
        <v>279</v>
      </c>
      <c r="BD453" s="20">
        <v>93</v>
      </c>
      <c r="BE453" s="20">
        <v>69</v>
      </c>
      <c r="BF453" s="20">
        <v>174</v>
      </c>
      <c r="BG453" s="20">
        <v>216</v>
      </c>
      <c r="BH453" s="20">
        <v>79.900000000000006</v>
      </c>
      <c r="BI453" s="20">
        <v>66.643000000000001</v>
      </c>
      <c r="BJ453" s="20">
        <v>13.286</v>
      </c>
      <c r="BK453" s="20">
        <v>1.603</v>
      </c>
      <c r="BL453" s="20">
        <v>12.429</v>
      </c>
      <c r="BM453" s="20">
        <v>0.53400000000000003</v>
      </c>
      <c r="BN453" s="20">
        <v>23.3</v>
      </c>
      <c r="BO453" s="20">
        <v>19.3</v>
      </c>
      <c r="BP453" s="20">
        <v>4.9000000000000004</v>
      </c>
      <c r="BQ453" s="20">
        <v>6.6428571428571432</v>
      </c>
      <c r="BR453" s="20">
        <v>15.4</v>
      </c>
      <c r="BS453" s="20">
        <v>144</v>
      </c>
      <c r="BT453" s="20">
        <v>0.51800000000000002</v>
      </c>
      <c r="BU453" s="20">
        <v>-17</v>
      </c>
      <c r="BV453" s="66">
        <v>88</v>
      </c>
      <c r="BW453" s="66">
        <v>96</v>
      </c>
      <c r="BX453" s="66">
        <v>75</v>
      </c>
      <c r="BY453" s="66">
        <v>90</v>
      </c>
      <c r="BZ453" s="66">
        <v>79</v>
      </c>
      <c r="CA453" s="66">
        <v>70.5</v>
      </c>
      <c r="CB453" s="66">
        <v>144</v>
      </c>
      <c r="CC453" s="66">
        <v>237</v>
      </c>
      <c r="CD453" s="20">
        <v>0.64285714285714302</v>
      </c>
      <c r="CE453" s="20">
        <v>9.74</v>
      </c>
      <c r="CF453" s="20">
        <v>106.1</v>
      </c>
      <c r="CG453" s="20">
        <v>96.3</v>
      </c>
      <c r="CH453" s="20">
        <v>66.7</v>
      </c>
      <c r="CI453" s="20">
        <v>-2.7E-2</v>
      </c>
      <c r="CJ453" s="20">
        <v>-3.16</v>
      </c>
      <c r="CK453" s="20">
        <v>103.7</v>
      </c>
      <c r="CL453" s="20">
        <v>106.9</v>
      </c>
      <c r="CM453" s="20">
        <v>-7.58</v>
      </c>
      <c r="CN453" s="20">
        <v>103.4</v>
      </c>
      <c r="CO453" s="20">
        <v>97.9</v>
      </c>
      <c r="CP453" s="63">
        <v>0.65229999999999999</v>
      </c>
      <c r="CQ453" s="20">
        <v>-2</v>
      </c>
      <c r="CR453" s="20">
        <v>-0.14285714285714285</v>
      </c>
      <c r="CS453" s="20">
        <v>1258</v>
      </c>
      <c r="CT453" s="20">
        <v>6.93</v>
      </c>
      <c r="CU453" s="20">
        <v>-1.1499999999999999</v>
      </c>
      <c r="CV453" s="20">
        <v>1004</v>
      </c>
      <c r="CW453" s="20">
        <v>891</v>
      </c>
      <c r="CX453" s="20">
        <v>807</v>
      </c>
      <c r="CY453" s="20">
        <v>0.40899999999999997</v>
      </c>
      <c r="CZ453" s="20">
        <v>88</v>
      </c>
      <c r="DA453" s="20">
        <v>324</v>
      </c>
      <c r="DB453" s="20">
        <v>0.27200000000000002</v>
      </c>
      <c r="DC453" s="20">
        <v>256</v>
      </c>
      <c r="DD453" s="20">
        <v>371</v>
      </c>
      <c r="DE453" s="20">
        <v>0.69</v>
      </c>
      <c r="DF453" s="20">
        <v>188</v>
      </c>
      <c r="DG453" s="20">
        <v>13.428571428571429</v>
      </c>
      <c r="DH453" s="20">
        <v>525</v>
      </c>
      <c r="DI453" s="20">
        <v>37.5</v>
      </c>
      <c r="DJ453" s="20">
        <v>151</v>
      </c>
      <c r="DK453" s="20">
        <v>110</v>
      </c>
      <c r="DL453" s="20">
        <v>72</v>
      </c>
      <c r="DM453" s="20">
        <v>162</v>
      </c>
      <c r="DN453" s="20">
        <v>246</v>
      </c>
      <c r="DO453" s="20">
        <v>71.7</v>
      </c>
      <c r="DP453" s="20">
        <v>63.643000000000001</v>
      </c>
      <c r="DQ453" s="20">
        <v>8.0709999999999997</v>
      </c>
      <c r="DR453" s="20">
        <v>0.93200000000000005</v>
      </c>
      <c r="DS453" s="20">
        <v>11.571</v>
      </c>
      <c r="DT453" s="20">
        <v>0.67900000000000005</v>
      </c>
      <c r="DU453" s="20">
        <v>23.1</v>
      </c>
      <c r="DV453" s="20">
        <v>26.5</v>
      </c>
      <c r="DW453" s="20">
        <v>5.0999999999999996</v>
      </c>
      <c r="DX453" s="20">
        <v>7.8571428571428568</v>
      </c>
      <c r="DY453" s="20">
        <v>17.600000000000001</v>
      </c>
      <c r="DZ453" s="20">
        <v>184</v>
      </c>
      <c r="EA453" s="20">
        <v>0.49299999999999999</v>
      </c>
      <c r="EB453" s="20">
        <v>-9</v>
      </c>
      <c r="EC453" s="66">
        <v>126</v>
      </c>
      <c r="ED453" s="66">
        <v>56</v>
      </c>
      <c r="EE453" s="66">
        <v>126</v>
      </c>
      <c r="EF453" s="66">
        <v>86</v>
      </c>
      <c r="EG453" s="66">
        <v>81</v>
      </c>
      <c r="EH453" s="66">
        <v>84.3</v>
      </c>
      <c r="EI453" s="66">
        <v>185</v>
      </c>
      <c r="EJ453" s="66">
        <v>147</v>
      </c>
      <c r="EK453" s="20">
        <v>10698.929999999998</v>
      </c>
      <c r="EL453" s="20">
        <v>10758.54</v>
      </c>
      <c r="EM453" s="20">
        <v>97.656428571428563</v>
      </c>
      <c r="EN453" s="20">
        <v>76.864500000000007</v>
      </c>
      <c r="EO453" s="20">
        <v>10.625999999999999</v>
      </c>
      <c r="EP453" s="20">
        <v>170.47799999999998</v>
      </c>
      <c r="EQ453" s="21">
        <v>65</v>
      </c>
      <c r="ER453" s="21">
        <v>62</v>
      </c>
      <c r="ES453" s="61" t="str">
        <f t="shared" si="22"/>
        <v>Minnesota</v>
      </c>
      <c r="ET453" s="61">
        <f t="shared" ref="ET453:ET463" si="24">SUM(EQ453:ER453)</f>
        <v>127</v>
      </c>
      <c r="EU453" s="61">
        <f t="shared" si="23"/>
        <v>3</v>
      </c>
    </row>
    <row r="454" spans="1:151" x14ac:dyDescent="0.45">
      <c r="A454" s="64">
        <v>44933</v>
      </c>
      <c r="B454" s="21" t="s">
        <v>62</v>
      </c>
      <c r="C454" s="21">
        <v>229</v>
      </c>
      <c r="D454" s="21" t="s">
        <v>88</v>
      </c>
      <c r="E454" s="21">
        <v>171</v>
      </c>
      <c r="F454" s="50" t="s">
        <v>1644</v>
      </c>
      <c r="G454" t="s">
        <v>62</v>
      </c>
      <c r="H454" t="s">
        <v>88</v>
      </c>
      <c r="I454" t="s">
        <v>62</v>
      </c>
      <c r="J454" t="s">
        <v>88</v>
      </c>
      <c r="K454" t="s">
        <v>419</v>
      </c>
      <c r="L454" t="s">
        <v>88</v>
      </c>
      <c r="M454" t="s">
        <v>1261</v>
      </c>
      <c r="N454" t="s">
        <v>88</v>
      </c>
      <c r="O454" t="s">
        <v>62</v>
      </c>
      <c r="P454" t="s">
        <v>88</v>
      </c>
      <c r="Q454" t="s">
        <v>419</v>
      </c>
      <c r="R454" t="s">
        <v>88</v>
      </c>
      <c r="S454" t="s">
        <v>24</v>
      </c>
      <c r="T454" t="s">
        <v>24</v>
      </c>
      <c r="U454">
        <v>14</v>
      </c>
      <c r="V454">
        <v>14</v>
      </c>
      <c r="W454" s="20">
        <v>0.5</v>
      </c>
      <c r="X454" s="20">
        <v>4.37</v>
      </c>
      <c r="Y454" s="20">
        <v>107.5</v>
      </c>
      <c r="Z454" s="20">
        <v>103.1</v>
      </c>
      <c r="AA454" s="20">
        <v>72.099999999999994</v>
      </c>
      <c r="AB454" s="20">
        <v>-8.5999999999999993E-2</v>
      </c>
      <c r="AC454" s="20">
        <v>-1.21</v>
      </c>
      <c r="AD454" s="20">
        <v>104.5</v>
      </c>
      <c r="AE454" s="20">
        <v>105.7</v>
      </c>
      <c r="AF454" s="20">
        <v>-6.68</v>
      </c>
      <c r="AG454" s="20">
        <v>107.3</v>
      </c>
      <c r="AH454" s="20">
        <v>101.6</v>
      </c>
      <c r="AI454" s="20">
        <v>0.65169999999999995</v>
      </c>
      <c r="AJ454" s="20">
        <v>-3.6</v>
      </c>
      <c r="AK454" s="20">
        <v>-0.25714285714285717</v>
      </c>
      <c r="AL454" s="20">
        <v>1209</v>
      </c>
      <c r="AM454" s="20">
        <v>5.55</v>
      </c>
      <c r="AN454" s="20">
        <v>1.1200000000000001</v>
      </c>
      <c r="AO454" s="20">
        <v>1068</v>
      </c>
      <c r="AP454" s="20">
        <v>1006</v>
      </c>
      <c r="AQ454" s="20">
        <v>855</v>
      </c>
      <c r="AR454" s="20">
        <v>0.43</v>
      </c>
      <c r="AS454" s="20">
        <v>108</v>
      </c>
      <c r="AT454" s="20">
        <v>357</v>
      </c>
      <c r="AU454" s="20">
        <v>0.30299999999999999</v>
      </c>
      <c r="AV454" s="20">
        <v>224</v>
      </c>
      <c r="AW454" s="20">
        <v>304</v>
      </c>
      <c r="AX454" s="20">
        <v>0.73699999999999999</v>
      </c>
      <c r="AY454" s="20">
        <v>152</v>
      </c>
      <c r="AZ454" s="20">
        <v>10.857142857142858</v>
      </c>
      <c r="BA454" s="20">
        <v>469</v>
      </c>
      <c r="BB454" s="20">
        <v>33.5</v>
      </c>
      <c r="BC454" s="20">
        <v>162</v>
      </c>
      <c r="BD454" s="20">
        <v>125</v>
      </c>
      <c r="BE454" s="20">
        <v>43</v>
      </c>
      <c r="BF454" s="20">
        <v>164</v>
      </c>
      <c r="BG454" s="20">
        <v>246</v>
      </c>
      <c r="BH454" s="20">
        <v>76.3</v>
      </c>
      <c r="BI454" s="20">
        <v>71.856999999999999</v>
      </c>
      <c r="BJ454" s="20">
        <v>4.4290000000000003</v>
      </c>
      <c r="BK454" s="20">
        <v>0.98799999999999999</v>
      </c>
      <c r="BL454" s="20">
        <v>11.714</v>
      </c>
      <c r="BM454" s="20">
        <v>0.76200000000000001</v>
      </c>
      <c r="BN454" s="20">
        <v>25.5</v>
      </c>
      <c r="BO454" s="20">
        <v>21.7</v>
      </c>
      <c r="BP454" s="20">
        <v>3.1</v>
      </c>
      <c r="BQ454" s="20">
        <v>8.9285714285714288</v>
      </c>
      <c r="BR454" s="20">
        <v>17.600000000000001</v>
      </c>
      <c r="BS454" s="20">
        <v>236</v>
      </c>
      <c r="BT454" s="20">
        <v>0.46100000000000002</v>
      </c>
      <c r="BU454" s="20">
        <v>5</v>
      </c>
      <c r="BV454" s="66">
        <v>139</v>
      </c>
      <c r="BW454" s="66">
        <v>120</v>
      </c>
      <c r="BX454" s="66">
        <v>182</v>
      </c>
      <c r="BY454" s="66">
        <v>120</v>
      </c>
      <c r="BZ454" s="66">
        <v>117</v>
      </c>
      <c r="CA454" s="66">
        <v>119.7</v>
      </c>
      <c r="CB454" s="66">
        <v>238</v>
      </c>
      <c r="CC454" s="66">
        <v>203</v>
      </c>
      <c r="CD454" s="20">
        <v>0.42857142857142899</v>
      </c>
      <c r="CE454" s="20">
        <v>11.92</v>
      </c>
      <c r="CF454" s="20">
        <v>116.3</v>
      </c>
      <c r="CG454" s="20">
        <v>104.4</v>
      </c>
      <c r="CH454" s="20">
        <v>68.599999999999994</v>
      </c>
      <c r="CI454" s="20">
        <v>-0.17</v>
      </c>
      <c r="CJ454" s="20">
        <v>7.81</v>
      </c>
      <c r="CK454" s="20">
        <v>110.7</v>
      </c>
      <c r="CL454" s="20">
        <v>102.8</v>
      </c>
      <c r="CM454" s="20">
        <v>7.45</v>
      </c>
      <c r="CN454" s="20">
        <v>117.5</v>
      </c>
      <c r="CO454" s="20">
        <v>105.6</v>
      </c>
      <c r="CP454" s="63">
        <v>0.77339999999999998</v>
      </c>
      <c r="CQ454" s="20">
        <v>-3.3</v>
      </c>
      <c r="CR454" s="20">
        <v>-0.23571428571428571</v>
      </c>
      <c r="CS454" s="20">
        <v>1243</v>
      </c>
      <c r="CT454" s="20">
        <v>10.88</v>
      </c>
      <c r="CU454" s="20">
        <v>7.24</v>
      </c>
      <c r="CV454" s="20">
        <v>1152</v>
      </c>
      <c r="CW454" s="20">
        <v>1101</v>
      </c>
      <c r="CX454" s="20">
        <v>852</v>
      </c>
      <c r="CY454" s="20">
        <v>0.48</v>
      </c>
      <c r="CZ454" s="20">
        <v>130</v>
      </c>
      <c r="DA454" s="20">
        <v>343</v>
      </c>
      <c r="DB454" s="20">
        <v>0.379</v>
      </c>
      <c r="DC454" s="20">
        <v>204</v>
      </c>
      <c r="DD454" s="20">
        <v>285</v>
      </c>
      <c r="DE454" s="20">
        <v>0.71599999999999997</v>
      </c>
      <c r="DF454" s="20">
        <v>160</v>
      </c>
      <c r="DG454" s="20">
        <v>11.428571428571429</v>
      </c>
      <c r="DH454" s="20">
        <v>526</v>
      </c>
      <c r="DI454" s="20">
        <v>37.571428571428569</v>
      </c>
      <c r="DJ454" s="20">
        <v>190</v>
      </c>
      <c r="DK454" s="20">
        <v>66</v>
      </c>
      <c r="DL454" s="20">
        <v>59</v>
      </c>
      <c r="DM454" s="20">
        <v>182</v>
      </c>
      <c r="DN454" s="20">
        <v>242</v>
      </c>
      <c r="DO454" s="20">
        <v>82.3</v>
      </c>
      <c r="DP454" s="20">
        <v>78.643000000000001</v>
      </c>
      <c r="DQ454" s="20">
        <v>3.6429999999999998</v>
      </c>
      <c r="DR454" s="20">
        <v>1.044</v>
      </c>
      <c r="DS454" s="20">
        <v>13</v>
      </c>
      <c r="DT454" s="20">
        <v>0.36299999999999999</v>
      </c>
      <c r="DU454" s="20">
        <v>24.5</v>
      </c>
      <c r="DV454" s="20">
        <v>20.399999999999999</v>
      </c>
      <c r="DW454" s="20">
        <v>4.2</v>
      </c>
      <c r="DX454" s="20">
        <v>4.7142857142857144</v>
      </c>
      <c r="DY454" s="20">
        <v>17.3</v>
      </c>
      <c r="DZ454" s="20">
        <v>71</v>
      </c>
      <c r="EA454" s="20">
        <v>0.56999999999999995</v>
      </c>
      <c r="EB454" s="20">
        <v>8</v>
      </c>
      <c r="EC454" s="66">
        <v>81</v>
      </c>
      <c r="ED454" s="66">
        <v>138</v>
      </c>
      <c r="EE454" s="66">
        <v>150</v>
      </c>
      <c r="EF454" s="66">
        <v>70</v>
      </c>
      <c r="EG454" s="66">
        <v>63</v>
      </c>
      <c r="EH454" s="66">
        <v>82.7</v>
      </c>
      <c r="EI454" s="66">
        <v>71</v>
      </c>
      <c r="EJ454" s="66">
        <v>152</v>
      </c>
      <c r="EK454" s="20">
        <v>11223</v>
      </c>
      <c r="EL454" s="20">
        <v>11990.529999999999</v>
      </c>
      <c r="EM454" s="20">
        <v>55.223142857142861</v>
      </c>
      <c r="EN454" s="20">
        <v>116.07142857142857</v>
      </c>
      <c r="EO454" s="20">
        <v>12.601600000000001</v>
      </c>
      <c r="EP454" s="20">
        <v>178.35399999999998</v>
      </c>
      <c r="EQ454" s="21">
        <v>79</v>
      </c>
      <c r="ER454" s="21">
        <v>73</v>
      </c>
      <c r="ES454" s="61" t="str">
        <f t="shared" si="22"/>
        <v>Penn St.</v>
      </c>
      <c r="ET454" s="61">
        <f t="shared" si="24"/>
        <v>152</v>
      </c>
      <c r="EU454" s="61">
        <f t="shared" si="23"/>
        <v>6</v>
      </c>
    </row>
    <row r="455" spans="1:151" x14ac:dyDescent="0.45">
      <c r="A455" s="64">
        <v>44933</v>
      </c>
      <c r="B455" s="21" t="s">
        <v>81</v>
      </c>
      <c r="C455" s="21">
        <v>66</v>
      </c>
      <c r="D455" s="21" t="s">
        <v>161</v>
      </c>
      <c r="E455" s="21">
        <v>164</v>
      </c>
      <c r="F455" s="50" t="s">
        <v>558</v>
      </c>
      <c r="G455" t="s">
        <v>81</v>
      </c>
      <c r="H455" t="s">
        <v>161</v>
      </c>
      <c r="I455" t="s">
        <v>81</v>
      </c>
      <c r="J455" t="s">
        <v>161</v>
      </c>
      <c r="K455" t="s">
        <v>81</v>
      </c>
      <c r="L455" t="s">
        <v>161</v>
      </c>
      <c r="M455" t="s">
        <v>81</v>
      </c>
      <c r="N455" t="s">
        <v>612</v>
      </c>
      <c r="O455" t="s">
        <v>81</v>
      </c>
      <c r="P455" t="s">
        <v>161</v>
      </c>
      <c r="Q455" t="s">
        <v>81</v>
      </c>
      <c r="R455" t="s">
        <v>426</v>
      </c>
      <c r="S455" t="s">
        <v>82</v>
      </c>
      <c r="T455" t="s">
        <v>82</v>
      </c>
      <c r="U455">
        <v>13</v>
      </c>
      <c r="V455">
        <v>13</v>
      </c>
      <c r="W455" s="20">
        <v>0.84615384615384603</v>
      </c>
      <c r="X455" s="20">
        <v>17.55</v>
      </c>
      <c r="Y455" s="20">
        <v>119.4</v>
      </c>
      <c r="Z455" s="20">
        <v>101.8</v>
      </c>
      <c r="AA455" s="20">
        <v>63.9</v>
      </c>
      <c r="AB455" s="20">
        <v>7.3999999999999996E-2</v>
      </c>
      <c r="AC455" s="20">
        <v>5.65</v>
      </c>
      <c r="AD455" s="20">
        <v>107.4</v>
      </c>
      <c r="AE455" s="20">
        <v>101.8</v>
      </c>
      <c r="AF455" s="20">
        <v>5.32</v>
      </c>
      <c r="AG455" s="20">
        <v>120.8</v>
      </c>
      <c r="AH455" s="20">
        <v>103.3</v>
      </c>
      <c r="AI455" s="20">
        <v>0.85829999999999995</v>
      </c>
      <c r="AJ455" s="20">
        <v>2.2999999999999998</v>
      </c>
      <c r="AK455" s="20">
        <v>0.17692307692307691</v>
      </c>
      <c r="AL455" s="20">
        <v>1388</v>
      </c>
      <c r="AM455" s="20">
        <v>14.91</v>
      </c>
      <c r="AN455" s="20">
        <v>5.75</v>
      </c>
      <c r="AO455" s="20">
        <v>965</v>
      </c>
      <c r="AP455" s="20">
        <v>846</v>
      </c>
      <c r="AQ455" s="20">
        <v>673</v>
      </c>
      <c r="AR455" s="20">
        <v>0.48299999999999998</v>
      </c>
      <c r="AS455" s="20">
        <v>127</v>
      </c>
      <c r="AT455" s="20">
        <v>309</v>
      </c>
      <c r="AU455" s="20">
        <v>0.41099999999999998</v>
      </c>
      <c r="AV455" s="20">
        <v>188</v>
      </c>
      <c r="AW455" s="20">
        <v>253</v>
      </c>
      <c r="AX455" s="20">
        <v>0.74299999999999999</v>
      </c>
      <c r="AY455" s="20">
        <v>109</v>
      </c>
      <c r="AZ455" s="20">
        <v>8.384615384615385</v>
      </c>
      <c r="BA455" s="20">
        <v>426</v>
      </c>
      <c r="BB455" s="20">
        <v>32.769230769230766</v>
      </c>
      <c r="BC455" s="20">
        <v>200</v>
      </c>
      <c r="BD455" s="20">
        <v>75</v>
      </c>
      <c r="BE455" s="20">
        <v>60</v>
      </c>
      <c r="BF455" s="20">
        <v>134</v>
      </c>
      <c r="BG455" s="20">
        <v>174</v>
      </c>
      <c r="BH455" s="20">
        <v>74.2</v>
      </c>
      <c r="BI455" s="20">
        <v>65.076999999999998</v>
      </c>
      <c r="BJ455" s="20">
        <v>9.1539999999999999</v>
      </c>
      <c r="BK455" s="20">
        <v>1.4930000000000001</v>
      </c>
      <c r="BL455" s="20">
        <v>10.308</v>
      </c>
      <c r="BM455" s="20">
        <v>0.56000000000000005</v>
      </c>
      <c r="BN455" s="20">
        <v>23.8</v>
      </c>
      <c r="BO455" s="20">
        <v>19.5</v>
      </c>
      <c r="BP455" s="20">
        <v>4.5999999999999996</v>
      </c>
      <c r="BQ455" s="20">
        <v>5.7692307692307692</v>
      </c>
      <c r="BR455" s="20">
        <v>13.4</v>
      </c>
      <c r="BS455" s="20">
        <v>5</v>
      </c>
      <c r="BT455" s="20">
        <v>0.67</v>
      </c>
      <c r="BU455" s="20">
        <v>2</v>
      </c>
      <c r="BV455" s="66">
        <v>19</v>
      </c>
      <c r="BW455" s="66">
        <v>31</v>
      </c>
      <c r="BX455" s="66">
        <v>11</v>
      </c>
      <c r="BY455" s="66">
        <v>32</v>
      </c>
      <c r="BZ455" s="66">
        <v>34</v>
      </c>
      <c r="CA455" s="66">
        <v>19.5</v>
      </c>
      <c r="CB455" s="66">
        <v>5</v>
      </c>
      <c r="CC455" s="66">
        <v>7</v>
      </c>
      <c r="CD455" s="20">
        <v>0.76923076923076905</v>
      </c>
      <c r="CE455" s="20">
        <v>7.22</v>
      </c>
      <c r="CF455" s="20">
        <v>110.7</v>
      </c>
      <c r="CG455" s="20">
        <v>103.5</v>
      </c>
      <c r="CH455" s="20">
        <v>72.3</v>
      </c>
      <c r="CI455" s="20">
        <v>-7.6999999999999999E-2</v>
      </c>
      <c r="CJ455" s="20">
        <v>-5.51</v>
      </c>
      <c r="CK455" s="20">
        <v>101.6</v>
      </c>
      <c r="CL455" s="20">
        <v>107.2</v>
      </c>
      <c r="CM455" s="20">
        <v>-6.21</v>
      </c>
      <c r="CN455" s="20">
        <v>112.6</v>
      </c>
      <c r="CO455" s="20">
        <v>102.7</v>
      </c>
      <c r="CP455" s="63">
        <v>0.74170000000000003</v>
      </c>
      <c r="CQ455" s="20">
        <v>-1.3</v>
      </c>
      <c r="CR455" s="20">
        <v>-0.1</v>
      </c>
      <c r="CS455" s="20">
        <v>1278</v>
      </c>
      <c r="CT455" s="20">
        <v>9.23</v>
      </c>
      <c r="CU455" s="20">
        <v>-3.31</v>
      </c>
      <c r="CV455" s="20">
        <v>1089</v>
      </c>
      <c r="CW455" s="20">
        <v>926</v>
      </c>
      <c r="CX455" s="20">
        <v>823</v>
      </c>
      <c r="CY455" s="20">
        <v>0.47299999999999998</v>
      </c>
      <c r="CZ455" s="20">
        <v>90</v>
      </c>
      <c r="DA455" s="20">
        <v>275</v>
      </c>
      <c r="DB455" s="20">
        <v>0.32700000000000001</v>
      </c>
      <c r="DC455" s="20">
        <v>221</v>
      </c>
      <c r="DD455" s="20">
        <v>321</v>
      </c>
      <c r="DE455" s="20">
        <v>0.68799999999999994</v>
      </c>
      <c r="DF455" s="20">
        <v>170</v>
      </c>
      <c r="DG455" s="20">
        <v>13.076923076923077</v>
      </c>
      <c r="DH455" s="20">
        <v>498</v>
      </c>
      <c r="DI455" s="20">
        <v>38.307692307692307</v>
      </c>
      <c r="DJ455" s="20">
        <v>229</v>
      </c>
      <c r="DK455" s="20">
        <v>125</v>
      </c>
      <c r="DL455" s="20">
        <v>41</v>
      </c>
      <c r="DM455" s="20">
        <v>149</v>
      </c>
      <c r="DN455" s="20">
        <v>259</v>
      </c>
      <c r="DO455" s="20">
        <v>83.8</v>
      </c>
      <c r="DP455" s="20">
        <v>71.230999999999995</v>
      </c>
      <c r="DQ455" s="20">
        <v>12.538</v>
      </c>
      <c r="DR455" s="20">
        <v>1.5369999999999999</v>
      </c>
      <c r="DS455" s="20">
        <v>11.462</v>
      </c>
      <c r="DT455" s="20">
        <v>0.83899999999999997</v>
      </c>
      <c r="DU455" s="20">
        <v>21.2</v>
      </c>
      <c r="DV455" s="20">
        <v>24.7</v>
      </c>
      <c r="DW455" s="20">
        <v>3.2</v>
      </c>
      <c r="DX455" s="20">
        <v>9.615384615384615</v>
      </c>
      <c r="DY455" s="20">
        <v>19.899999999999999</v>
      </c>
      <c r="DZ455" s="20">
        <v>82</v>
      </c>
      <c r="EA455" s="20">
        <v>0.55700000000000005</v>
      </c>
      <c r="EB455" s="20">
        <v>5</v>
      </c>
      <c r="EC455" s="66">
        <v>86</v>
      </c>
      <c r="ED455" s="66">
        <v>103</v>
      </c>
      <c r="EE455" s="66">
        <v>104</v>
      </c>
      <c r="EF455" s="66">
        <v>102</v>
      </c>
      <c r="EG455" s="66">
        <v>98</v>
      </c>
      <c r="EH455" s="66">
        <v>81.3</v>
      </c>
      <c r="EI455" s="66">
        <v>82</v>
      </c>
      <c r="EJ455" s="66">
        <v>91</v>
      </c>
      <c r="EK455" s="20">
        <v>12357.900000000001</v>
      </c>
      <c r="EL455" s="20">
        <v>11269.26</v>
      </c>
      <c r="EM455" s="20">
        <v>99.115384615384613</v>
      </c>
      <c r="EN455" s="20">
        <v>66.126923076923077</v>
      </c>
      <c r="EO455" s="20">
        <v>9.219199999999999</v>
      </c>
      <c r="EP455" s="20">
        <v>192.43700000000001</v>
      </c>
      <c r="EQ455" s="21">
        <v>64</v>
      </c>
      <c r="ER455" s="21">
        <v>60</v>
      </c>
      <c r="ES455" s="61" t="str">
        <f t="shared" si="22"/>
        <v>Dayton</v>
      </c>
      <c r="ET455" s="61">
        <f t="shared" si="24"/>
        <v>124</v>
      </c>
      <c r="EU455" s="61">
        <f t="shared" si="23"/>
        <v>4</v>
      </c>
    </row>
    <row r="456" spans="1:151" x14ac:dyDescent="0.45">
      <c r="A456" s="64">
        <v>44933</v>
      </c>
      <c r="B456" s="21" t="s">
        <v>168</v>
      </c>
      <c r="C456" s="21">
        <v>292</v>
      </c>
      <c r="D456" s="21" t="s">
        <v>121</v>
      </c>
      <c r="E456" s="21">
        <v>353</v>
      </c>
      <c r="F456" s="50" t="s">
        <v>558</v>
      </c>
      <c r="G456" t="s">
        <v>168</v>
      </c>
      <c r="H456" t="s">
        <v>121</v>
      </c>
      <c r="I456" t="s">
        <v>168</v>
      </c>
      <c r="J456" t="s">
        <v>121</v>
      </c>
      <c r="K456" t="s">
        <v>168</v>
      </c>
      <c r="L456" t="s">
        <v>434</v>
      </c>
      <c r="M456" t="s">
        <v>168</v>
      </c>
      <c r="N456" t="s">
        <v>589</v>
      </c>
      <c r="O456" t="s">
        <v>168</v>
      </c>
      <c r="P456" t="s">
        <v>121</v>
      </c>
      <c r="Q456" t="s">
        <v>168</v>
      </c>
      <c r="R456" t="s">
        <v>434</v>
      </c>
      <c r="S456" t="s">
        <v>13</v>
      </c>
      <c r="T456" t="s">
        <v>13</v>
      </c>
      <c r="U456">
        <v>14</v>
      </c>
      <c r="V456">
        <v>14</v>
      </c>
      <c r="W456" s="20">
        <v>0.5</v>
      </c>
      <c r="X456" s="20">
        <v>-3.27</v>
      </c>
      <c r="Y456" s="20">
        <v>102.4</v>
      </c>
      <c r="Z456" s="20">
        <v>105.7</v>
      </c>
      <c r="AA456" s="20">
        <v>69.8</v>
      </c>
      <c r="AB456" s="20">
        <v>5.1999999999999998E-2</v>
      </c>
      <c r="AC456" s="20">
        <v>-0.5</v>
      </c>
      <c r="AD456" s="20">
        <v>104.5</v>
      </c>
      <c r="AE456" s="20">
        <v>105</v>
      </c>
      <c r="AF456" s="20">
        <v>-1.19</v>
      </c>
      <c r="AG456" s="20">
        <v>102.2</v>
      </c>
      <c r="AH456" s="20">
        <v>105.4</v>
      </c>
      <c r="AI456" s="20">
        <v>0.4118</v>
      </c>
      <c r="AJ456" s="20">
        <v>-4.4000000000000004</v>
      </c>
      <c r="AK456" s="20">
        <v>-0.31428571428571433</v>
      </c>
      <c r="AL456" s="20">
        <v>1123</v>
      </c>
      <c r="AM456" s="20">
        <v>-2.64</v>
      </c>
      <c r="AN456" s="20">
        <v>-0.41</v>
      </c>
      <c r="AO456" s="20">
        <v>1029</v>
      </c>
      <c r="AP456" s="20">
        <v>1028</v>
      </c>
      <c r="AQ456" s="20">
        <v>895</v>
      </c>
      <c r="AR456" s="20">
        <v>0.38400000000000001</v>
      </c>
      <c r="AS456" s="20">
        <v>120</v>
      </c>
      <c r="AT456" s="20">
        <v>397</v>
      </c>
      <c r="AU456" s="20">
        <v>0.30199999999999999</v>
      </c>
      <c r="AV456" s="20">
        <v>221</v>
      </c>
      <c r="AW456" s="20">
        <v>305</v>
      </c>
      <c r="AX456" s="20">
        <v>0.72499999999999998</v>
      </c>
      <c r="AY456" s="20">
        <v>172</v>
      </c>
      <c r="AZ456" s="20">
        <v>12.285714285714286</v>
      </c>
      <c r="BA456" s="20">
        <v>540</v>
      </c>
      <c r="BB456" s="20">
        <v>38.571428571428569</v>
      </c>
      <c r="BC456" s="20">
        <v>161</v>
      </c>
      <c r="BD456" s="20">
        <v>109</v>
      </c>
      <c r="BE456" s="20">
        <v>40</v>
      </c>
      <c r="BF456" s="20">
        <v>145</v>
      </c>
      <c r="BG456" s="20">
        <v>231</v>
      </c>
      <c r="BH456" s="20">
        <v>73.5</v>
      </c>
      <c r="BI456" s="20">
        <v>73.429000000000002</v>
      </c>
      <c r="BJ456" s="20">
        <v>7.0999999999999994E-2</v>
      </c>
      <c r="BK456" s="20">
        <v>1.1100000000000001</v>
      </c>
      <c r="BL456" s="20">
        <v>10.356999999999999</v>
      </c>
      <c r="BM456" s="20">
        <v>0.752</v>
      </c>
      <c r="BN456" s="20">
        <v>28.4</v>
      </c>
      <c r="BO456" s="20">
        <v>21.8</v>
      </c>
      <c r="BP456" s="20">
        <v>2.9</v>
      </c>
      <c r="BQ456" s="20">
        <v>7.7857142857142856</v>
      </c>
      <c r="BR456" s="20">
        <v>16.5</v>
      </c>
      <c r="BS456" s="20">
        <v>151</v>
      </c>
      <c r="BT456" s="20">
        <v>0.51500000000000001</v>
      </c>
      <c r="BU456" s="20">
        <v>-2</v>
      </c>
      <c r="BV456" s="66">
        <v>215</v>
      </c>
      <c r="BW456" s="66">
        <v>191</v>
      </c>
      <c r="BX456" s="66">
        <v>197</v>
      </c>
      <c r="BY456" s="66">
        <v>193</v>
      </c>
      <c r="BZ456" s="66">
        <v>208</v>
      </c>
      <c r="CA456" s="66">
        <v>162.19999999999999</v>
      </c>
      <c r="CB456" s="66">
        <v>151</v>
      </c>
      <c r="CC456" s="66">
        <v>188</v>
      </c>
      <c r="CD456" s="20">
        <v>0.57142857142857095</v>
      </c>
      <c r="CE456" s="20">
        <v>3.4</v>
      </c>
      <c r="CF456" s="20">
        <v>105.1</v>
      </c>
      <c r="CG456" s="20">
        <v>101.7</v>
      </c>
      <c r="CH456" s="20">
        <v>71.8</v>
      </c>
      <c r="CI456" s="20">
        <v>2.5999999999999999E-2</v>
      </c>
      <c r="CJ456" s="20">
        <v>3</v>
      </c>
      <c r="CK456" s="20">
        <v>107</v>
      </c>
      <c r="CL456" s="20">
        <v>104</v>
      </c>
      <c r="CM456" s="20">
        <v>2.65</v>
      </c>
      <c r="CN456" s="20">
        <v>105.7</v>
      </c>
      <c r="CO456" s="20">
        <v>100.9</v>
      </c>
      <c r="CP456" s="63">
        <v>0.63029999999999997</v>
      </c>
      <c r="CQ456" s="20">
        <v>-2.6</v>
      </c>
      <c r="CR456" s="20">
        <v>-0.18571428571428572</v>
      </c>
      <c r="CS456" s="20">
        <v>1200</v>
      </c>
      <c r="CT456" s="20">
        <v>4.6399999999999997</v>
      </c>
      <c r="CU456" s="20">
        <v>4.33</v>
      </c>
      <c r="CV456" s="20">
        <v>1041</v>
      </c>
      <c r="CW456" s="20">
        <v>1007</v>
      </c>
      <c r="CX456" s="20">
        <v>889</v>
      </c>
      <c r="CY456" s="20">
        <v>0.438</v>
      </c>
      <c r="CZ456" s="20">
        <v>89</v>
      </c>
      <c r="DA456" s="20">
        <v>289</v>
      </c>
      <c r="DB456" s="20">
        <v>0.308</v>
      </c>
      <c r="DC456" s="20">
        <v>174</v>
      </c>
      <c r="DD456" s="20">
        <v>255</v>
      </c>
      <c r="DE456" s="20">
        <v>0.68200000000000005</v>
      </c>
      <c r="DF456" s="20">
        <v>178</v>
      </c>
      <c r="DG456" s="20">
        <v>12.714285714285714</v>
      </c>
      <c r="DH456" s="20">
        <v>595</v>
      </c>
      <c r="DI456" s="20">
        <v>42.5</v>
      </c>
      <c r="DJ456" s="20">
        <v>164</v>
      </c>
      <c r="DK456" s="20">
        <v>81</v>
      </c>
      <c r="DL456" s="20">
        <v>64</v>
      </c>
      <c r="DM456" s="20">
        <v>165</v>
      </c>
      <c r="DN456" s="20">
        <v>207</v>
      </c>
      <c r="DO456" s="20">
        <v>74.400000000000006</v>
      </c>
      <c r="DP456" s="20">
        <v>71.929000000000002</v>
      </c>
      <c r="DQ456" s="20">
        <v>2.4289999999999998</v>
      </c>
      <c r="DR456" s="20">
        <v>0.99399999999999999</v>
      </c>
      <c r="DS456" s="20">
        <v>11.786</v>
      </c>
      <c r="DT456" s="20">
        <v>0.49099999999999999</v>
      </c>
      <c r="DU456" s="20">
        <v>20.6</v>
      </c>
      <c r="DV456" s="20">
        <v>18.2</v>
      </c>
      <c r="DW456" s="20">
        <v>4.5999999999999996</v>
      </c>
      <c r="DX456" s="20">
        <v>5.7857142857142856</v>
      </c>
      <c r="DY456" s="20">
        <v>14.8</v>
      </c>
      <c r="DZ456" s="20">
        <v>107</v>
      </c>
      <c r="EA456" s="20">
        <v>0.54</v>
      </c>
      <c r="EB456" s="20">
        <v>12</v>
      </c>
      <c r="EC456" s="66">
        <v>122</v>
      </c>
      <c r="ED456" s="66">
        <v>113</v>
      </c>
      <c r="EE456" s="66">
        <v>136</v>
      </c>
      <c r="EF456" s="66">
        <v>129</v>
      </c>
      <c r="EG456" s="66">
        <v>132</v>
      </c>
      <c r="EH456" s="66">
        <v>104.8</v>
      </c>
      <c r="EI456" s="66">
        <v>99</v>
      </c>
      <c r="EJ456" s="66">
        <v>136</v>
      </c>
      <c r="EK456" s="20">
        <v>10414.080000000002</v>
      </c>
      <c r="EL456" s="20">
        <v>11109.07</v>
      </c>
      <c r="EM456" s="20">
        <v>59.922642857142854</v>
      </c>
      <c r="EN456" s="20">
        <v>91.762428571428572</v>
      </c>
      <c r="EO456" s="20">
        <v>11.253</v>
      </c>
      <c r="EP456" s="20">
        <v>150.07499999999999</v>
      </c>
      <c r="EQ456" s="21">
        <v>68</v>
      </c>
      <c r="ER456" s="21">
        <v>61</v>
      </c>
      <c r="ES456" s="61" t="str">
        <f t="shared" si="22"/>
        <v>Temple</v>
      </c>
      <c r="ET456" s="61">
        <f t="shared" si="24"/>
        <v>129</v>
      </c>
      <c r="EU456" s="61">
        <f t="shared" si="23"/>
        <v>7</v>
      </c>
    </row>
    <row r="457" spans="1:151" x14ac:dyDescent="0.45">
      <c r="A457" s="64">
        <v>44933</v>
      </c>
      <c r="B457" s="21" t="s">
        <v>48</v>
      </c>
      <c r="C457" s="21">
        <v>166</v>
      </c>
      <c r="D457" s="21" t="s">
        <v>189</v>
      </c>
      <c r="E457" s="21">
        <v>267</v>
      </c>
      <c r="F457" s="50" t="s">
        <v>558</v>
      </c>
      <c r="G457" t="s">
        <v>48</v>
      </c>
      <c r="H457" t="s">
        <v>189</v>
      </c>
      <c r="I457" t="s">
        <v>48</v>
      </c>
      <c r="J457" t="s">
        <v>189</v>
      </c>
      <c r="K457" t="s">
        <v>48</v>
      </c>
      <c r="L457" t="s">
        <v>1335</v>
      </c>
      <c r="M457" t="s">
        <v>48</v>
      </c>
      <c r="N457" t="s">
        <v>667</v>
      </c>
      <c r="O457" t="s">
        <v>48</v>
      </c>
      <c r="P457" t="s">
        <v>189</v>
      </c>
      <c r="Q457" t="s">
        <v>48</v>
      </c>
      <c r="R457" t="s">
        <v>189</v>
      </c>
      <c r="S457" t="s">
        <v>13</v>
      </c>
      <c r="T457" t="s">
        <v>13</v>
      </c>
      <c r="U457">
        <v>14</v>
      </c>
      <c r="V457">
        <v>14</v>
      </c>
      <c r="W457" s="20">
        <v>0.85714285714285698</v>
      </c>
      <c r="X457" s="20">
        <v>15.32</v>
      </c>
      <c r="Y457" s="20">
        <v>112.5</v>
      </c>
      <c r="Z457" s="20">
        <v>97.1</v>
      </c>
      <c r="AA457" s="20">
        <v>74</v>
      </c>
      <c r="AB457" s="20">
        <v>0.11600000000000001</v>
      </c>
      <c r="AC457" s="20">
        <v>6.39</v>
      </c>
      <c r="AD457" s="20">
        <v>108.7</v>
      </c>
      <c r="AE457" s="20">
        <v>102.3</v>
      </c>
      <c r="AF457" s="20">
        <v>6.71</v>
      </c>
      <c r="AG457" s="20">
        <v>110.9</v>
      </c>
      <c r="AH457" s="20">
        <v>98.9</v>
      </c>
      <c r="AI457" s="20">
        <v>0.78910000000000002</v>
      </c>
      <c r="AJ457" s="20">
        <v>2.2999999999999998</v>
      </c>
      <c r="AK457" s="20">
        <v>0.16428571428571428</v>
      </c>
      <c r="AL457" s="20">
        <v>1394</v>
      </c>
      <c r="AM457" s="20">
        <v>11.95</v>
      </c>
      <c r="AN457" s="20">
        <v>5.45</v>
      </c>
      <c r="AO457" s="20">
        <v>1109</v>
      </c>
      <c r="AP457" s="20">
        <v>1018</v>
      </c>
      <c r="AQ457" s="20">
        <v>833</v>
      </c>
      <c r="AR457" s="20">
        <v>0.45</v>
      </c>
      <c r="AS457" s="20">
        <v>106</v>
      </c>
      <c r="AT457" s="20">
        <v>319</v>
      </c>
      <c r="AU457" s="20">
        <v>0.33200000000000002</v>
      </c>
      <c r="AV457" s="20">
        <v>251</v>
      </c>
      <c r="AW457" s="20">
        <v>331</v>
      </c>
      <c r="AX457" s="20">
        <v>0.75800000000000001</v>
      </c>
      <c r="AY457" s="20">
        <v>150</v>
      </c>
      <c r="AZ457" s="20">
        <v>10.714285714285714</v>
      </c>
      <c r="BA457" s="20">
        <v>522</v>
      </c>
      <c r="BB457" s="20">
        <v>37.285714285714285</v>
      </c>
      <c r="BC457" s="20">
        <v>178</v>
      </c>
      <c r="BD457" s="20">
        <v>125</v>
      </c>
      <c r="BE457" s="20">
        <v>63</v>
      </c>
      <c r="BF457" s="20">
        <v>187</v>
      </c>
      <c r="BG457" s="20">
        <v>237</v>
      </c>
      <c r="BH457" s="20">
        <v>79.2</v>
      </c>
      <c r="BI457" s="20">
        <v>72.713999999999999</v>
      </c>
      <c r="BJ457" s="20">
        <v>6.5</v>
      </c>
      <c r="BK457" s="20">
        <v>0.95199999999999996</v>
      </c>
      <c r="BL457" s="20">
        <v>13.356999999999999</v>
      </c>
      <c r="BM457" s="20">
        <v>0.66800000000000004</v>
      </c>
      <c r="BN457" s="20">
        <v>22.8</v>
      </c>
      <c r="BO457" s="20">
        <v>23.6</v>
      </c>
      <c r="BP457" s="20">
        <v>4.5</v>
      </c>
      <c r="BQ457" s="20">
        <v>8.9285714285714288</v>
      </c>
      <c r="BR457" s="20">
        <v>16.899999999999999</v>
      </c>
      <c r="BS457" s="20">
        <v>9</v>
      </c>
      <c r="BT457" s="20">
        <v>0.65900000000000003</v>
      </c>
      <c r="BU457" s="20">
        <v>-6</v>
      </c>
      <c r="BV457" s="66">
        <v>49</v>
      </c>
      <c r="BW457" s="66">
        <v>11</v>
      </c>
      <c r="BX457" s="66">
        <v>7</v>
      </c>
      <c r="BY457" s="66">
        <v>41</v>
      </c>
      <c r="BZ457" s="66">
        <v>39</v>
      </c>
      <c r="CA457" s="66">
        <v>16.8</v>
      </c>
      <c r="CB457" s="66">
        <v>9</v>
      </c>
      <c r="CC457" s="66">
        <v>15</v>
      </c>
      <c r="CD457" s="20">
        <v>0.71428571428571397</v>
      </c>
      <c r="CE457" s="20">
        <v>14.31</v>
      </c>
      <c r="CF457" s="20">
        <v>109.8</v>
      </c>
      <c r="CG457" s="20">
        <v>95.5</v>
      </c>
      <c r="CH457" s="20">
        <v>68.400000000000006</v>
      </c>
      <c r="CI457" s="20">
        <v>-8.6999999999999994E-2</v>
      </c>
      <c r="CJ457" s="20">
        <v>-0.4</v>
      </c>
      <c r="CK457" s="20">
        <v>105</v>
      </c>
      <c r="CL457" s="20">
        <v>105.4</v>
      </c>
      <c r="CM457" s="20">
        <v>-0.36</v>
      </c>
      <c r="CN457" s="20">
        <v>109.4</v>
      </c>
      <c r="CO457" s="20">
        <v>94.4</v>
      </c>
      <c r="CP457" s="63">
        <v>0.84460000000000002</v>
      </c>
      <c r="CQ457" s="20">
        <v>-1</v>
      </c>
      <c r="CR457" s="20">
        <v>-7.1428571428571425E-2</v>
      </c>
      <c r="CS457" s="20">
        <v>1302</v>
      </c>
      <c r="CT457" s="20">
        <v>15.08</v>
      </c>
      <c r="CU457" s="20">
        <v>1.46</v>
      </c>
      <c r="CV457" s="20">
        <v>1059</v>
      </c>
      <c r="CW457" s="20">
        <v>863</v>
      </c>
      <c r="CX457" s="20">
        <v>858</v>
      </c>
      <c r="CY457" s="20">
        <v>0.46500000000000002</v>
      </c>
      <c r="CZ457" s="20">
        <v>104</v>
      </c>
      <c r="DA457" s="20">
        <v>292</v>
      </c>
      <c r="DB457" s="20">
        <v>0.35599999999999998</v>
      </c>
      <c r="DC457" s="20">
        <v>157</v>
      </c>
      <c r="DD457" s="20">
        <v>236</v>
      </c>
      <c r="DE457" s="20">
        <v>0.66500000000000004</v>
      </c>
      <c r="DF457" s="20">
        <v>186</v>
      </c>
      <c r="DG457" s="20">
        <v>13.285714285714286</v>
      </c>
      <c r="DH457" s="20">
        <v>570</v>
      </c>
      <c r="DI457" s="20">
        <v>40.714285714285715</v>
      </c>
      <c r="DJ457" s="20">
        <v>224</v>
      </c>
      <c r="DK457" s="20">
        <v>116</v>
      </c>
      <c r="DL457" s="20">
        <v>70</v>
      </c>
      <c r="DM457" s="20">
        <v>169</v>
      </c>
      <c r="DN457" s="20">
        <v>235</v>
      </c>
      <c r="DO457" s="20">
        <v>75.599999999999994</v>
      </c>
      <c r="DP457" s="20">
        <v>61.643000000000001</v>
      </c>
      <c r="DQ457" s="20">
        <v>14</v>
      </c>
      <c r="DR457" s="20">
        <v>1.325</v>
      </c>
      <c r="DS457" s="20">
        <v>12.071</v>
      </c>
      <c r="DT457" s="20">
        <v>0.68600000000000005</v>
      </c>
      <c r="DU457" s="20">
        <v>20.9</v>
      </c>
      <c r="DV457" s="20">
        <v>16.899999999999999</v>
      </c>
      <c r="DW457" s="20">
        <v>5</v>
      </c>
      <c r="DX457" s="20">
        <v>8.2857142857142865</v>
      </c>
      <c r="DY457" s="20">
        <v>16.8</v>
      </c>
      <c r="DZ457" s="20">
        <v>113</v>
      </c>
      <c r="EA457" s="20">
        <v>0.53800000000000003</v>
      </c>
      <c r="EB457" s="20">
        <v>7</v>
      </c>
      <c r="EC457" s="66">
        <v>39</v>
      </c>
      <c r="ED457" s="66">
        <v>127</v>
      </c>
      <c r="EE457" s="66">
        <v>82</v>
      </c>
      <c r="EF457" s="66">
        <v>67</v>
      </c>
      <c r="EG457" s="66">
        <v>50</v>
      </c>
      <c r="EH457" s="66">
        <v>69.5</v>
      </c>
      <c r="EI457" s="66">
        <v>112</v>
      </c>
      <c r="EJ457" s="66">
        <v>116</v>
      </c>
      <c r="EK457" s="20">
        <v>10743.75</v>
      </c>
      <c r="EL457" s="20">
        <v>10661.58</v>
      </c>
      <c r="EM457" s="20">
        <v>110.67228571428572</v>
      </c>
      <c r="EN457" s="20">
        <v>107.77678571428571</v>
      </c>
      <c r="EO457" s="20">
        <v>11.2385</v>
      </c>
      <c r="EP457" s="20">
        <v>178.13</v>
      </c>
      <c r="EQ457" s="21">
        <v>62</v>
      </c>
      <c r="ER457" s="21">
        <v>59</v>
      </c>
      <c r="ES457" s="61" t="str">
        <f t="shared" si="22"/>
        <v>Memphis</v>
      </c>
      <c r="ET457" s="61">
        <f t="shared" si="24"/>
        <v>121</v>
      </c>
      <c r="EU457" s="61">
        <f t="shared" si="23"/>
        <v>3</v>
      </c>
    </row>
    <row r="458" spans="1:151" x14ac:dyDescent="0.45">
      <c r="A458" s="64">
        <v>44933</v>
      </c>
      <c r="B458" s="21" t="s">
        <v>83</v>
      </c>
      <c r="C458" s="21">
        <v>124</v>
      </c>
      <c r="D458" s="21" t="s">
        <v>292</v>
      </c>
      <c r="E458" s="21">
        <v>197</v>
      </c>
      <c r="F458" s="50" t="s">
        <v>558</v>
      </c>
      <c r="G458" t="s">
        <v>83</v>
      </c>
      <c r="H458" t="s">
        <v>292</v>
      </c>
      <c r="I458" t="s">
        <v>83</v>
      </c>
      <c r="J458" t="s">
        <v>292</v>
      </c>
      <c r="K458" t="s">
        <v>83</v>
      </c>
      <c r="L458" t="s">
        <v>292</v>
      </c>
      <c r="M458" t="s">
        <v>83</v>
      </c>
      <c r="N458" t="s">
        <v>292</v>
      </c>
      <c r="O458" t="s">
        <v>83</v>
      </c>
      <c r="P458" t="s">
        <v>292</v>
      </c>
      <c r="Q458" t="s">
        <v>83</v>
      </c>
      <c r="R458" t="s">
        <v>292</v>
      </c>
      <c r="S458" t="s">
        <v>84</v>
      </c>
      <c r="T458" t="s">
        <v>84</v>
      </c>
      <c r="U458">
        <v>14</v>
      </c>
      <c r="V458">
        <v>13</v>
      </c>
      <c r="W458" s="20">
        <v>0.42857142857142899</v>
      </c>
      <c r="X458" s="20">
        <v>-0.94</v>
      </c>
      <c r="Y458" s="20">
        <v>103.4</v>
      </c>
      <c r="Z458" s="20">
        <v>104.3</v>
      </c>
      <c r="AA458" s="20">
        <v>69.2</v>
      </c>
      <c r="AB458" s="20">
        <v>-6.8000000000000005E-2</v>
      </c>
      <c r="AC458" s="20">
        <v>-0.95</v>
      </c>
      <c r="AD458" s="20">
        <v>104.5</v>
      </c>
      <c r="AE458" s="20">
        <v>105.4</v>
      </c>
      <c r="AF458" s="20">
        <v>-0.65</v>
      </c>
      <c r="AG458" s="20">
        <v>102.8</v>
      </c>
      <c r="AH458" s="20">
        <v>105</v>
      </c>
      <c r="AI458" s="20">
        <v>0.43980000000000002</v>
      </c>
      <c r="AJ458" s="20">
        <v>-5.2</v>
      </c>
      <c r="AK458" s="20">
        <v>-0.37142857142857144</v>
      </c>
      <c r="AL458" s="20">
        <v>1134</v>
      </c>
      <c r="AM458" s="20">
        <v>-1.63</v>
      </c>
      <c r="AN458" s="20">
        <v>-1.34</v>
      </c>
      <c r="AO458" s="20">
        <v>987</v>
      </c>
      <c r="AP458" s="20">
        <v>991</v>
      </c>
      <c r="AQ458" s="20">
        <v>831</v>
      </c>
      <c r="AR458" s="20">
        <v>0.41899999999999998</v>
      </c>
      <c r="AS458" s="20">
        <v>115</v>
      </c>
      <c r="AT458" s="20">
        <v>331</v>
      </c>
      <c r="AU458" s="20">
        <v>0.34699999999999998</v>
      </c>
      <c r="AV458" s="20">
        <v>176</v>
      </c>
      <c r="AW458" s="20">
        <v>266</v>
      </c>
      <c r="AX458" s="20">
        <v>0.66200000000000003</v>
      </c>
      <c r="AY458" s="20">
        <v>152</v>
      </c>
      <c r="AZ458" s="20">
        <v>10.857142857142858</v>
      </c>
      <c r="BA458" s="20">
        <v>475</v>
      </c>
      <c r="BB458" s="20">
        <v>33.928571428571431</v>
      </c>
      <c r="BC458" s="20">
        <v>191</v>
      </c>
      <c r="BD458" s="20">
        <v>130</v>
      </c>
      <c r="BE458" s="20">
        <v>44</v>
      </c>
      <c r="BF458" s="20">
        <v>164</v>
      </c>
      <c r="BG458" s="20">
        <v>276</v>
      </c>
      <c r="BH458" s="20">
        <v>70.5</v>
      </c>
      <c r="BI458" s="20">
        <v>70.786000000000001</v>
      </c>
      <c r="BJ458" s="20">
        <v>-0.28599999999999998</v>
      </c>
      <c r="BK458" s="20">
        <v>1.165</v>
      </c>
      <c r="BL458" s="20">
        <v>11.714</v>
      </c>
      <c r="BM458" s="20">
        <v>0.79300000000000004</v>
      </c>
      <c r="BN458" s="20">
        <v>23.6</v>
      </c>
      <c r="BO458" s="20">
        <v>19</v>
      </c>
      <c r="BP458" s="20">
        <v>3.1</v>
      </c>
      <c r="BQ458" s="20">
        <v>9.2857142857142865</v>
      </c>
      <c r="BR458" s="20">
        <v>19.7</v>
      </c>
      <c r="BS458" s="20">
        <v>197</v>
      </c>
      <c r="BT458" s="20">
        <v>0.48899999999999999</v>
      </c>
      <c r="BU458" s="20">
        <v>-8</v>
      </c>
      <c r="BV458" s="66">
        <v>172</v>
      </c>
      <c r="BW458" s="66">
        <v>152</v>
      </c>
      <c r="BX458" s="66">
        <v>225</v>
      </c>
      <c r="BY458" s="66">
        <v>145</v>
      </c>
      <c r="BZ458" s="66">
        <v>167</v>
      </c>
      <c r="CA458" s="66">
        <v>142.19999999999999</v>
      </c>
      <c r="CB458" s="66">
        <v>198</v>
      </c>
      <c r="CC458" s="66">
        <v>100</v>
      </c>
      <c r="CD458" s="20">
        <v>0.38461538461538503</v>
      </c>
      <c r="CE458" s="20">
        <v>-10.98</v>
      </c>
      <c r="CF458" s="20">
        <v>101.5</v>
      </c>
      <c r="CG458" s="20">
        <v>112.5</v>
      </c>
      <c r="CH458" s="20">
        <v>68.599999999999994</v>
      </c>
      <c r="CI458" s="20">
        <v>-0.02</v>
      </c>
      <c r="CJ458" s="20">
        <v>-5.93</v>
      </c>
      <c r="CK458" s="20">
        <v>100.6</v>
      </c>
      <c r="CL458" s="20">
        <v>106.5</v>
      </c>
      <c r="CM458" s="20">
        <v>-4.0999999999999996</v>
      </c>
      <c r="CN458" s="20">
        <v>102.5</v>
      </c>
      <c r="CO458" s="20">
        <v>114.5</v>
      </c>
      <c r="CP458" s="63">
        <v>0.21970000000000001</v>
      </c>
      <c r="CQ458" s="20">
        <v>-6.3</v>
      </c>
      <c r="CR458" s="20">
        <v>-0.48461538461538461</v>
      </c>
      <c r="CS458" s="20">
        <v>1021</v>
      </c>
      <c r="CT458" s="20">
        <v>-10.37</v>
      </c>
      <c r="CU458" s="20">
        <v>-5.21</v>
      </c>
      <c r="CV458" s="20">
        <v>956</v>
      </c>
      <c r="CW458" s="20">
        <v>969</v>
      </c>
      <c r="CX458" s="20">
        <v>738</v>
      </c>
      <c r="CY458" s="20">
        <v>0.46600000000000003</v>
      </c>
      <c r="CZ458" s="20">
        <v>80</v>
      </c>
      <c r="DA458" s="20">
        <v>216</v>
      </c>
      <c r="DB458" s="20">
        <v>0.37</v>
      </c>
      <c r="DC458" s="20">
        <v>188</v>
      </c>
      <c r="DD458" s="20">
        <v>243</v>
      </c>
      <c r="DE458" s="20">
        <v>0.77400000000000002</v>
      </c>
      <c r="DF458" s="20">
        <v>97</v>
      </c>
      <c r="DG458" s="20">
        <v>7.4615384615384617</v>
      </c>
      <c r="DH458" s="20">
        <v>390</v>
      </c>
      <c r="DI458" s="20">
        <v>30</v>
      </c>
      <c r="DJ458" s="20">
        <v>171</v>
      </c>
      <c r="DK458" s="20">
        <v>64</v>
      </c>
      <c r="DL458" s="20">
        <v>30</v>
      </c>
      <c r="DM458" s="20">
        <v>144</v>
      </c>
      <c r="DN458" s="20">
        <v>191</v>
      </c>
      <c r="DO458" s="20">
        <v>73.5</v>
      </c>
      <c r="DP458" s="20">
        <v>74.537999999999997</v>
      </c>
      <c r="DQ458" s="20">
        <v>-1</v>
      </c>
      <c r="DR458" s="20">
        <v>1.1879999999999999</v>
      </c>
      <c r="DS458" s="20">
        <v>11.077</v>
      </c>
      <c r="DT458" s="20">
        <v>0.44400000000000001</v>
      </c>
      <c r="DU458" s="20">
        <v>16.600000000000001</v>
      </c>
      <c r="DV458" s="20">
        <v>18.7</v>
      </c>
      <c r="DW458" s="20">
        <v>2.2999999999999998</v>
      </c>
      <c r="DX458" s="20">
        <v>4.9230769230769234</v>
      </c>
      <c r="DY458" s="20">
        <v>14.7</v>
      </c>
      <c r="DZ458" s="20">
        <v>298</v>
      </c>
      <c r="EA458" s="20">
        <v>0.42499999999999999</v>
      </c>
      <c r="EB458" s="20">
        <v>-12</v>
      </c>
      <c r="EC458" s="66">
        <v>299</v>
      </c>
      <c r="ED458" s="66">
        <v>264</v>
      </c>
      <c r="EE458" s="66">
        <v>313</v>
      </c>
      <c r="EF458" s="66">
        <v>248</v>
      </c>
      <c r="EG458" s="66">
        <v>294</v>
      </c>
      <c r="EH458" s="66">
        <v>240</v>
      </c>
      <c r="EI458" s="66">
        <v>298</v>
      </c>
      <c r="EJ458" s="66">
        <v>263</v>
      </c>
      <c r="EK458" s="20">
        <v>11632.5</v>
      </c>
      <c r="EL458" s="20">
        <v>10586.449999999999</v>
      </c>
      <c r="EM458" s="20">
        <v>57.668923076923079</v>
      </c>
      <c r="EN458" s="20">
        <v>102.85785714285716</v>
      </c>
      <c r="EO458" s="20">
        <v>15.2478</v>
      </c>
      <c r="EP458" s="20">
        <v>126.44200000000001</v>
      </c>
      <c r="EQ458" s="21">
        <v>73</v>
      </c>
      <c r="ER458" s="21">
        <v>75</v>
      </c>
      <c r="ES458" s="61" t="str">
        <f t="shared" si="22"/>
        <v>Niagara</v>
      </c>
      <c r="ET458" s="61">
        <f t="shared" si="24"/>
        <v>148</v>
      </c>
      <c r="EU458" s="61">
        <f t="shared" si="23"/>
        <v>-2</v>
      </c>
    </row>
    <row r="459" spans="1:151" x14ac:dyDescent="0.45">
      <c r="A459" s="64">
        <v>44933</v>
      </c>
      <c r="B459" s="21" t="s">
        <v>164</v>
      </c>
      <c r="C459" s="21">
        <v>22</v>
      </c>
      <c r="D459" s="21" t="s">
        <v>125</v>
      </c>
      <c r="E459" s="21">
        <v>72</v>
      </c>
      <c r="F459" s="50" t="s">
        <v>558</v>
      </c>
      <c r="G459" t="s">
        <v>164</v>
      </c>
      <c r="H459" t="s">
        <v>125</v>
      </c>
      <c r="I459" t="s">
        <v>164</v>
      </c>
      <c r="J459" t="s">
        <v>125</v>
      </c>
      <c r="K459" t="s">
        <v>164</v>
      </c>
      <c r="L459" t="s">
        <v>125</v>
      </c>
      <c r="M459" t="s">
        <v>164</v>
      </c>
      <c r="N459" t="s">
        <v>125</v>
      </c>
      <c r="O459" t="s">
        <v>164</v>
      </c>
      <c r="P459" t="s">
        <v>125</v>
      </c>
      <c r="Q459" t="s">
        <v>164</v>
      </c>
      <c r="R459" t="s">
        <v>125</v>
      </c>
      <c r="S459" t="s">
        <v>114</v>
      </c>
      <c r="T459" t="s">
        <v>114</v>
      </c>
      <c r="U459">
        <v>14</v>
      </c>
      <c r="V459">
        <v>14</v>
      </c>
      <c r="W459" s="20">
        <v>0.64285714285714302</v>
      </c>
      <c r="X459" s="20">
        <v>1.41</v>
      </c>
      <c r="Y459" s="20">
        <v>108.8</v>
      </c>
      <c r="Z459" s="20">
        <v>107.4</v>
      </c>
      <c r="AA459" s="20">
        <v>73.2</v>
      </c>
      <c r="AB459" s="20">
        <v>0.14399999999999999</v>
      </c>
      <c r="AC459" s="20">
        <v>1.1200000000000001</v>
      </c>
      <c r="AD459" s="20">
        <v>106</v>
      </c>
      <c r="AE459" s="20">
        <v>104.9</v>
      </c>
      <c r="AF459" s="20">
        <v>0.65</v>
      </c>
      <c r="AG459" s="20">
        <v>109.5</v>
      </c>
      <c r="AH459" s="20">
        <v>107.1</v>
      </c>
      <c r="AI459" s="20">
        <v>0.56399999999999995</v>
      </c>
      <c r="AJ459" s="20">
        <v>-1.9</v>
      </c>
      <c r="AK459" s="20">
        <v>-0.1357142857142857</v>
      </c>
      <c r="AL459" s="20">
        <v>1230</v>
      </c>
      <c r="AM459" s="20">
        <v>-0.57999999999999996</v>
      </c>
      <c r="AN459" s="20">
        <v>0.89</v>
      </c>
      <c r="AO459" s="20">
        <v>1117</v>
      </c>
      <c r="AP459" s="20">
        <v>1102</v>
      </c>
      <c r="AQ459" s="20">
        <v>838</v>
      </c>
      <c r="AR459" s="20">
        <v>0.48599999999999999</v>
      </c>
      <c r="AS459" s="20">
        <v>117</v>
      </c>
      <c r="AT459" s="20">
        <v>324</v>
      </c>
      <c r="AU459" s="20">
        <v>0.36099999999999999</v>
      </c>
      <c r="AV459" s="20">
        <v>186</v>
      </c>
      <c r="AW459" s="20">
        <v>267</v>
      </c>
      <c r="AX459" s="20">
        <v>0.69699999999999995</v>
      </c>
      <c r="AY459" s="20">
        <v>112</v>
      </c>
      <c r="AZ459" s="20">
        <v>8</v>
      </c>
      <c r="BA459" s="20">
        <v>481</v>
      </c>
      <c r="BB459" s="20">
        <v>34.357142857142854</v>
      </c>
      <c r="BC459" s="20">
        <v>211</v>
      </c>
      <c r="BD459" s="20">
        <v>117</v>
      </c>
      <c r="BE459" s="20">
        <v>43</v>
      </c>
      <c r="BF459" s="20">
        <v>185</v>
      </c>
      <c r="BG459" s="20">
        <v>216</v>
      </c>
      <c r="BH459" s="20">
        <v>79.8</v>
      </c>
      <c r="BI459" s="20">
        <v>78.713999999999999</v>
      </c>
      <c r="BJ459" s="20">
        <v>1.071</v>
      </c>
      <c r="BK459" s="20">
        <v>1.141</v>
      </c>
      <c r="BL459" s="20">
        <v>13.214</v>
      </c>
      <c r="BM459" s="20">
        <v>0.63200000000000001</v>
      </c>
      <c r="BN459" s="20">
        <v>23.1</v>
      </c>
      <c r="BO459" s="20">
        <v>19.100000000000001</v>
      </c>
      <c r="BP459" s="20">
        <v>3.1</v>
      </c>
      <c r="BQ459" s="20">
        <v>8.3571428571428577</v>
      </c>
      <c r="BR459" s="20">
        <v>15.4</v>
      </c>
      <c r="BS459" s="20">
        <v>105</v>
      </c>
      <c r="BT459" s="20">
        <v>0.54100000000000004</v>
      </c>
      <c r="BU459" s="20">
        <v>17</v>
      </c>
      <c r="BV459" s="66">
        <v>145</v>
      </c>
      <c r="BW459" s="66">
        <v>108</v>
      </c>
      <c r="BX459" s="66">
        <v>109</v>
      </c>
      <c r="BY459" s="66">
        <v>175</v>
      </c>
      <c r="BZ459" s="66">
        <v>150</v>
      </c>
      <c r="CA459" s="66">
        <v>114</v>
      </c>
      <c r="CB459" s="66">
        <v>106</v>
      </c>
      <c r="CC459" s="66">
        <v>86</v>
      </c>
      <c r="CD459" s="20">
        <v>0.85714285714285698</v>
      </c>
      <c r="CE459" s="20">
        <v>11.48</v>
      </c>
      <c r="CF459" s="20">
        <v>112.4</v>
      </c>
      <c r="CG459" s="20">
        <v>100.9</v>
      </c>
      <c r="CH459" s="20">
        <v>68.900000000000006</v>
      </c>
      <c r="CI459" s="20">
        <v>4.8000000000000001E-2</v>
      </c>
      <c r="CJ459" s="20">
        <v>-3.56</v>
      </c>
      <c r="CK459" s="20">
        <v>103.4</v>
      </c>
      <c r="CL459" s="20">
        <v>106.9</v>
      </c>
      <c r="CM459" s="20">
        <v>-2.65</v>
      </c>
      <c r="CN459" s="20">
        <v>112.5</v>
      </c>
      <c r="CO459" s="20">
        <v>102.3</v>
      </c>
      <c r="CP459" s="63">
        <v>0.74919999999999998</v>
      </c>
      <c r="CQ459" s="20">
        <v>5</v>
      </c>
      <c r="CR459" s="20">
        <v>0.35714285714285715</v>
      </c>
      <c r="CS459" s="20">
        <v>1313</v>
      </c>
      <c r="CT459" s="20">
        <v>9.24</v>
      </c>
      <c r="CU459" s="20">
        <v>-2.2999999999999998</v>
      </c>
      <c r="CV459" s="20">
        <v>1111</v>
      </c>
      <c r="CW459" s="20">
        <v>941</v>
      </c>
      <c r="CX459" s="20">
        <v>829</v>
      </c>
      <c r="CY459" s="20">
        <v>0.47399999999999998</v>
      </c>
      <c r="CZ459" s="20">
        <v>119</v>
      </c>
      <c r="DA459" s="20">
        <v>348</v>
      </c>
      <c r="DB459" s="20">
        <v>0.34200000000000003</v>
      </c>
      <c r="DC459" s="20">
        <v>206</v>
      </c>
      <c r="DD459" s="20">
        <v>268</v>
      </c>
      <c r="DE459" s="20">
        <v>0.76900000000000002</v>
      </c>
      <c r="DF459" s="20">
        <v>129</v>
      </c>
      <c r="DG459" s="20">
        <v>9.2142857142857135</v>
      </c>
      <c r="DH459" s="20">
        <v>485</v>
      </c>
      <c r="DI459" s="20">
        <v>34.642857142857146</v>
      </c>
      <c r="DJ459" s="20">
        <v>227</v>
      </c>
      <c r="DK459" s="20">
        <v>93</v>
      </c>
      <c r="DL459" s="20">
        <v>26</v>
      </c>
      <c r="DM459" s="20">
        <v>140</v>
      </c>
      <c r="DN459" s="20">
        <v>226</v>
      </c>
      <c r="DO459" s="20">
        <v>79.400000000000006</v>
      </c>
      <c r="DP459" s="20">
        <v>67.213999999999999</v>
      </c>
      <c r="DQ459" s="20">
        <v>12.143000000000001</v>
      </c>
      <c r="DR459" s="20">
        <v>1.621</v>
      </c>
      <c r="DS459" s="20">
        <v>10</v>
      </c>
      <c r="DT459" s="20">
        <v>0.66400000000000003</v>
      </c>
      <c r="DU459" s="20">
        <v>24.9</v>
      </c>
      <c r="DV459" s="20">
        <v>19.100000000000001</v>
      </c>
      <c r="DW459" s="20">
        <v>1.9</v>
      </c>
      <c r="DX459" s="20">
        <v>6.6428571428571432</v>
      </c>
      <c r="DY459" s="20">
        <v>16.100000000000001</v>
      </c>
      <c r="DZ459" s="20">
        <v>59</v>
      </c>
      <c r="EA459" s="20">
        <v>0.57699999999999996</v>
      </c>
      <c r="EB459" s="20">
        <v>1</v>
      </c>
      <c r="EC459" s="66">
        <v>71</v>
      </c>
      <c r="ED459" s="66">
        <v>42</v>
      </c>
      <c r="EE459" s="66">
        <v>63</v>
      </c>
      <c r="EF459" s="66">
        <v>81</v>
      </c>
      <c r="EG459" s="66">
        <v>68</v>
      </c>
      <c r="EH459" s="66">
        <v>50.8</v>
      </c>
      <c r="EI459" s="66">
        <v>59</v>
      </c>
      <c r="EJ459" s="66">
        <v>12</v>
      </c>
      <c r="EK459" s="20">
        <v>10977.92</v>
      </c>
      <c r="EL459" s="20">
        <v>12071.760000000002</v>
      </c>
      <c r="EM459" s="20">
        <v>87.778714285714287</v>
      </c>
      <c r="EN459" s="20">
        <v>83.571428571428584</v>
      </c>
      <c r="EO459" s="20">
        <v>11.842600000000001</v>
      </c>
      <c r="EP459" s="20">
        <v>157.52199999999999</v>
      </c>
      <c r="EQ459" s="21">
        <v>87</v>
      </c>
      <c r="ER459" s="21">
        <v>65</v>
      </c>
      <c r="ES459" s="61" t="str">
        <f t="shared" si="22"/>
        <v>Belmont</v>
      </c>
      <c r="ET459" s="61">
        <f t="shared" si="24"/>
        <v>152</v>
      </c>
      <c r="EU459" s="61">
        <f t="shared" si="23"/>
        <v>22</v>
      </c>
    </row>
    <row r="460" spans="1:151" x14ac:dyDescent="0.45">
      <c r="A460" s="64">
        <v>44933</v>
      </c>
      <c r="B460" s="21" t="s">
        <v>221</v>
      </c>
      <c r="C460" s="21">
        <v>213</v>
      </c>
      <c r="D460" s="21" t="s">
        <v>154</v>
      </c>
      <c r="E460" s="21">
        <v>123</v>
      </c>
      <c r="F460" s="50" t="s">
        <v>558</v>
      </c>
      <c r="G460" t="s">
        <v>221</v>
      </c>
      <c r="H460" t="s">
        <v>154</v>
      </c>
      <c r="I460" t="s">
        <v>221</v>
      </c>
      <c r="J460" t="s">
        <v>154</v>
      </c>
      <c r="K460" t="s">
        <v>221</v>
      </c>
      <c r="L460" t="s">
        <v>448</v>
      </c>
      <c r="M460" t="s">
        <v>674</v>
      </c>
      <c r="N460" t="s">
        <v>641</v>
      </c>
      <c r="O460" t="s">
        <v>1371</v>
      </c>
      <c r="P460" t="s">
        <v>154</v>
      </c>
      <c r="Q460" t="s">
        <v>221</v>
      </c>
      <c r="R460" t="s">
        <v>448</v>
      </c>
      <c r="S460" t="s">
        <v>114</v>
      </c>
      <c r="T460" t="s">
        <v>114</v>
      </c>
      <c r="U460">
        <v>14</v>
      </c>
      <c r="V460">
        <v>14</v>
      </c>
      <c r="W460" s="20">
        <v>0.5</v>
      </c>
      <c r="X460" s="20">
        <v>6.23</v>
      </c>
      <c r="Y460" s="20">
        <v>111</v>
      </c>
      <c r="Z460" s="20">
        <v>104.8</v>
      </c>
      <c r="AA460" s="20">
        <v>67.599999999999994</v>
      </c>
      <c r="AB460" s="20">
        <v>-7.9000000000000001E-2</v>
      </c>
      <c r="AC460" s="20">
        <v>4.38</v>
      </c>
      <c r="AD460" s="20">
        <v>107.8</v>
      </c>
      <c r="AE460" s="20">
        <v>103.4</v>
      </c>
      <c r="AF460" s="20">
        <v>5.22</v>
      </c>
      <c r="AG460" s="20">
        <v>112.6</v>
      </c>
      <c r="AH460" s="20">
        <v>103.9</v>
      </c>
      <c r="AI460" s="20">
        <v>0.71499999999999997</v>
      </c>
      <c r="AJ460" s="20">
        <v>-3.3</v>
      </c>
      <c r="AK460" s="20">
        <v>-0.23571428571428571</v>
      </c>
      <c r="AL460" s="20">
        <v>1242</v>
      </c>
      <c r="AM460" s="20">
        <v>3.97</v>
      </c>
      <c r="AN460" s="20">
        <v>2.9</v>
      </c>
      <c r="AO460" s="20">
        <v>1075</v>
      </c>
      <c r="AP460" s="20">
        <v>1021</v>
      </c>
      <c r="AQ460" s="20">
        <v>808</v>
      </c>
      <c r="AR460" s="20">
        <v>0.47599999999999998</v>
      </c>
      <c r="AS460" s="20">
        <v>119</v>
      </c>
      <c r="AT460" s="20">
        <v>323</v>
      </c>
      <c r="AU460" s="20">
        <v>0.36799999999999999</v>
      </c>
      <c r="AV460" s="20">
        <v>186</v>
      </c>
      <c r="AW460" s="20">
        <v>265</v>
      </c>
      <c r="AX460" s="20">
        <v>0.70199999999999996</v>
      </c>
      <c r="AY460" s="20">
        <v>117</v>
      </c>
      <c r="AZ460" s="20">
        <v>8.3571428571428577</v>
      </c>
      <c r="BA460" s="20">
        <v>488</v>
      </c>
      <c r="BB460" s="20">
        <v>34.857142857142854</v>
      </c>
      <c r="BC460" s="20">
        <v>196</v>
      </c>
      <c r="BD460" s="20">
        <v>84</v>
      </c>
      <c r="BE460" s="20">
        <v>25</v>
      </c>
      <c r="BF460" s="20">
        <v>159</v>
      </c>
      <c r="BG460" s="20">
        <v>256</v>
      </c>
      <c r="BH460" s="20">
        <v>76.8</v>
      </c>
      <c r="BI460" s="20">
        <v>72.929000000000002</v>
      </c>
      <c r="BJ460" s="20">
        <v>3.8570000000000002</v>
      </c>
      <c r="BK460" s="20">
        <v>1.2330000000000001</v>
      </c>
      <c r="BL460" s="20">
        <v>11.356999999999999</v>
      </c>
      <c r="BM460" s="20">
        <v>0.52800000000000002</v>
      </c>
      <c r="BN460" s="20">
        <v>23.1</v>
      </c>
      <c r="BO460" s="20">
        <v>18.899999999999999</v>
      </c>
      <c r="BP460" s="20">
        <v>1.8</v>
      </c>
      <c r="BQ460" s="20">
        <v>6</v>
      </c>
      <c r="BR460" s="20">
        <v>18.3</v>
      </c>
      <c r="BS460" s="20">
        <v>137</v>
      </c>
      <c r="BT460" s="20">
        <v>0.52</v>
      </c>
      <c r="BU460" s="20">
        <v>-4</v>
      </c>
      <c r="BV460" s="66">
        <v>106</v>
      </c>
      <c r="BW460" s="66">
        <v>158</v>
      </c>
      <c r="BX460" s="66">
        <v>157</v>
      </c>
      <c r="BY460" s="66">
        <v>122</v>
      </c>
      <c r="BZ460" s="66">
        <v>107</v>
      </c>
      <c r="CA460" s="66">
        <v>109.8</v>
      </c>
      <c r="CB460" s="66">
        <v>136</v>
      </c>
      <c r="CC460" s="66">
        <v>148</v>
      </c>
      <c r="CD460" s="20">
        <v>0.85714285714285698</v>
      </c>
      <c r="CE460" s="20">
        <v>12.72</v>
      </c>
      <c r="CF460" s="20">
        <v>114.9</v>
      </c>
      <c r="CG460" s="20">
        <v>102.1</v>
      </c>
      <c r="CH460" s="20">
        <v>73.7</v>
      </c>
      <c r="CI460" s="20">
        <v>7.2999999999999995E-2</v>
      </c>
      <c r="CJ460" s="20">
        <v>-2.52</v>
      </c>
      <c r="CK460" s="20">
        <v>104.7</v>
      </c>
      <c r="CL460" s="20">
        <v>107.3</v>
      </c>
      <c r="CM460" s="20">
        <v>-4.4000000000000004</v>
      </c>
      <c r="CN460" s="20">
        <v>116.5</v>
      </c>
      <c r="CO460" s="20">
        <v>100.9</v>
      </c>
      <c r="CP460" s="63">
        <v>0.83830000000000005</v>
      </c>
      <c r="CQ460" s="20">
        <v>13</v>
      </c>
      <c r="CR460" s="20">
        <v>0.9285714285714286</v>
      </c>
      <c r="CS460" s="20">
        <v>1357</v>
      </c>
      <c r="CT460" s="20">
        <v>13.81</v>
      </c>
      <c r="CU460" s="20">
        <v>-0.04</v>
      </c>
      <c r="CV460" s="20">
        <v>1220</v>
      </c>
      <c r="CW460" s="20">
        <v>1010</v>
      </c>
      <c r="CX460" s="20">
        <v>808</v>
      </c>
      <c r="CY460" s="20">
        <v>0.51500000000000001</v>
      </c>
      <c r="CZ460" s="20">
        <v>158</v>
      </c>
      <c r="DA460" s="20">
        <v>388</v>
      </c>
      <c r="DB460" s="20">
        <v>0.40699999999999997</v>
      </c>
      <c r="DC460" s="20">
        <v>230</v>
      </c>
      <c r="DD460" s="20">
        <v>305</v>
      </c>
      <c r="DE460" s="20">
        <v>0.754</v>
      </c>
      <c r="DF460" s="20">
        <v>100</v>
      </c>
      <c r="DG460" s="20">
        <v>7.1428571428571432</v>
      </c>
      <c r="DH460" s="20">
        <v>483</v>
      </c>
      <c r="DI460" s="20">
        <v>34.5</v>
      </c>
      <c r="DJ460" s="20">
        <v>246</v>
      </c>
      <c r="DK460" s="20">
        <v>100</v>
      </c>
      <c r="DL460" s="20">
        <v>26</v>
      </c>
      <c r="DM460" s="20">
        <v>171</v>
      </c>
      <c r="DN460" s="20">
        <v>247</v>
      </c>
      <c r="DO460" s="20">
        <v>87.1</v>
      </c>
      <c r="DP460" s="20">
        <v>72.143000000000001</v>
      </c>
      <c r="DQ460" s="20">
        <v>15</v>
      </c>
      <c r="DR460" s="20">
        <v>1.4390000000000001</v>
      </c>
      <c r="DS460" s="20">
        <v>12.214</v>
      </c>
      <c r="DT460" s="20">
        <v>0.58499999999999996</v>
      </c>
      <c r="DU460" s="20">
        <v>27.7</v>
      </c>
      <c r="DV460" s="20">
        <v>21.8</v>
      </c>
      <c r="DW460" s="20">
        <v>1.9</v>
      </c>
      <c r="DX460" s="20">
        <v>7.1428571428571432</v>
      </c>
      <c r="DY460" s="20">
        <v>17.600000000000001</v>
      </c>
      <c r="DZ460" s="20">
        <v>47</v>
      </c>
      <c r="EA460" s="20">
        <v>0.59199999999999997</v>
      </c>
      <c r="EB460" s="20">
        <v>-12</v>
      </c>
      <c r="EC460" s="66">
        <v>34</v>
      </c>
      <c r="ED460" s="66">
        <v>64</v>
      </c>
      <c r="EE460" s="66">
        <v>28</v>
      </c>
      <c r="EF460" s="66">
        <v>59</v>
      </c>
      <c r="EG460" s="66">
        <v>55</v>
      </c>
      <c r="EH460" s="66">
        <v>41.7</v>
      </c>
      <c r="EI460" s="66">
        <v>47</v>
      </c>
      <c r="EJ460" s="66">
        <v>41</v>
      </c>
      <c r="EK460" s="20">
        <v>11333.099999999999</v>
      </c>
      <c r="EL460" s="20">
        <v>12041.52</v>
      </c>
      <c r="EM460" s="20">
        <v>81.121428571428567</v>
      </c>
      <c r="EN460" s="20">
        <v>73.284000000000006</v>
      </c>
      <c r="EO460" s="20">
        <v>13.798200000000001</v>
      </c>
      <c r="EP460" s="20">
        <v>173.39399999999998</v>
      </c>
      <c r="EQ460" s="21">
        <v>66</v>
      </c>
      <c r="ER460" s="21">
        <v>77</v>
      </c>
      <c r="ES460" s="61" t="str">
        <f t="shared" si="22"/>
        <v>Indiana St.</v>
      </c>
      <c r="ET460" s="61">
        <f t="shared" si="24"/>
        <v>143</v>
      </c>
      <c r="EU460" s="61">
        <f t="shared" si="23"/>
        <v>-11</v>
      </c>
    </row>
    <row r="461" spans="1:151" x14ac:dyDescent="0.45">
      <c r="A461" s="64">
        <v>44933</v>
      </c>
      <c r="B461" s="21" t="s">
        <v>69</v>
      </c>
      <c r="C461" s="21">
        <v>310</v>
      </c>
      <c r="D461" s="21" t="s">
        <v>198</v>
      </c>
      <c r="E461" s="21">
        <v>273</v>
      </c>
      <c r="F461" s="50" t="s">
        <v>558</v>
      </c>
      <c r="G461" t="s">
        <v>69</v>
      </c>
      <c r="H461" t="s">
        <v>198</v>
      </c>
      <c r="I461" t="s">
        <v>69</v>
      </c>
      <c r="J461" t="s">
        <v>198</v>
      </c>
      <c r="K461" t="s">
        <v>69</v>
      </c>
      <c r="L461" t="s">
        <v>198</v>
      </c>
      <c r="M461" t="s">
        <v>69</v>
      </c>
      <c r="N461" t="s">
        <v>611</v>
      </c>
      <c r="O461" t="s">
        <v>69</v>
      </c>
      <c r="P461" t="s">
        <v>198</v>
      </c>
      <c r="Q461" t="s">
        <v>69</v>
      </c>
      <c r="R461" t="s">
        <v>198</v>
      </c>
      <c r="S461" t="s">
        <v>13</v>
      </c>
      <c r="T461" t="s">
        <v>13</v>
      </c>
      <c r="U461">
        <v>14</v>
      </c>
      <c r="V461">
        <v>12</v>
      </c>
      <c r="W461" s="20">
        <v>0.64285714285714302</v>
      </c>
      <c r="X461" s="20">
        <v>-0.5</v>
      </c>
      <c r="Y461" s="20">
        <v>109.8</v>
      </c>
      <c r="Z461" s="20">
        <v>110.3</v>
      </c>
      <c r="AA461" s="20">
        <v>68.3</v>
      </c>
      <c r="AB461" s="20">
        <v>0.16800000000000001</v>
      </c>
      <c r="AC461" s="20">
        <v>-1.26</v>
      </c>
      <c r="AD461" s="20">
        <v>105.4</v>
      </c>
      <c r="AE461" s="20">
        <v>106.6</v>
      </c>
      <c r="AF461" s="20">
        <v>-0.91</v>
      </c>
      <c r="AG461" s="20">
        <v>109.4</v>
      </c>
      <c r="AH461" s="20">
        <v>112.1</v>
      </c>
      <c r="AI461" s="20">
        <v>0.42930000000000001</v>
      </c>
      <c r="AJ461" s="20">
        <v>-2.7</v>
      </c>
      <c r="AK461" s="20">
        <v>-0.19285714285714287</v>
      </c>
      <c r="AL461" s="20">
        <v>1182</v>
      </c>
      <c r="AM461" s="20">
        <v>-2.33</v>
      </c>
      <c r="AN461" s="20">
        <v>-1.25</v>
      </c>
      <c r="AO461" s="20">
        <v>1085</v>
      </c>
      <c r="AP461" s="20">
        <v>1063</v>
      </c>
      <c r="AQ461" s="20">
        <v>849</v>
      </c>
      <c r="AR461" s="20">
        <v>0.438</v>
      </c>
      <c r="AS461" s="20">
        <v>82</v>
      </c>
      <c r="AT461" s="20">
        <v>262</v>
      </c>
      <c r="AU461" s="20">
        <v>0.313</v>
      </c>
      <c r="AV461" s="20">
        <v>259</v>
      </c>
      <c r="AW461" s="20">
        <v>346</v>
      </c>
      <c r="AX461" s="20">
        <v>0.749</v>
      </c>
      <c r="AY461" s="20">
        <v>199</v>
      </c>
      <c r="AZ461" s="20">
        <v>14.214285714285714</v>
      </c>
      <c r="BA461" s="20">
        <v>545</v>
      </c>
      <c r="BB461" s="20">
        <v>38.928571428571431</v>
      </c>
      <c r="BC461" s="20">
        <v>183</v>
      </c>
      <c r="BD461" s="20">
        <v>102</v>
      </c>
      <c r="BE461" s="20">
        <v>68</v>
      </c>
      <c r="BF461" s="20">
        <v>167</v>
      </c>
      <c r="BG461" s="20">
        <v>218</v>
      </c>
      <c r="BH461" s="20">
        <v>77.5</v>
      </c>
      <c r="BI461" s="20">
        <v>75.929000000000002</v>
      </c>
      <c r="BJ461" s="20">
        <v>1.571</v>
      </c>
      <c r="BK461" s="20">
        <v>1.0960000000000001</v>
      </c>
      <c r="BL461" s="20">
        <v>11.929</v>
      </c>
      <c r="BM461" s="20">
        <v>0.61099999999999999</v>
      </c>
      <c r="BN461" s="20">
        <v>18.7</v>
      </c>
      <c r="BO461" s="20">
        <v>24.7</v>
      </c>
      <c r="BP461" s="20">
        <v>4.9000000000000004</v>
      </c>
      <c r="BQ461" s="20">
        <v>7.2857142857142856</v>
      </c>
      <c r="BR461" s="20">
        <v>15.6</v>
      </c>
      <c r="BS461" s="20">
        <v>148</v>
      </c>
      <c r="BT461" s="20">
        <v>0.51600000000000001</v>
      </c>
      <c r="BU461" s="20">
        <v>10</v>
      </c>
      <c r="BV461" s="66">
        <v>204</v>
      </c>
      <c r="BW461" s="66">
        <v>75</v>
      </c>
      <c r="BX461" s="66">
        <v>147</v>
      </c>
      <c r="BY461" s="66">
        <v>184</v>
      </c>
      <c r="BZ461" s="66">
        <v>166</v>
      </c>
      <c r="CA461" s="66">
        <v>122</v>
      </c>
      <c r="CB461" s="66">
        <v>148</v>
      </c>
      <c r="CC461" s="66">
        <v>52</v>
      </c>
      <c r="CD461" s="20">
        <v>0.66666666666666696</v>
      </c>
      <c r="CE461" s="20">
        <v>1.67</v>
      </c>
      <c r="CF461" s="20">
        <v>104.4</v>
      </c>
      <c r="CG461" s="20">
        <v>102.7</v>
      </c>
      <c r="CH461" s="20">
        <v>70.400000000000006</v>
      </c>
      <c r="CI461" s="20">
        <v>1.4E-2</v>
      </c>
      <c r="CJ461" s="20">
        <v>-6.71</v>
      </c>
      <c r="CK461" s="20">
        <v>101.6</v>
      </c>
      <c r="CL461" s="20">
        <v>108.3</v>
      </c>
      <c r="CM461" s="20">
        <v>-6.57</v>
      </c>
      <c r="CN461" s="20">
        <v>104.6</v>
      </c>
      <c r="CO461" s="20">
        <v>103.8</v>
      </c>
      <c r="CP461" s="63">
        <v>0.52100000000000002</v>
      </c>
      <c r="CQ461" s="20">
        <v>-2.1</v>
      </c>
      <c r="CR461" s="20">
        <v>-0.17500000000000002</v>
      </c>
      <c r="CS461" s="20">
        <v>1200</v>
      </c>
      <c r="CT461" s="20">
        <v>3.56</v>
      </c>
      <c r="CU461" s="20">
        <v>-3.28</v>
      </c>
      <c r="CV461" s="20">
        <v>918</v>
      </c>
      <c r="CW461" s="20">
        <v>836</v>
      </c>
      <c r="CX461" s="20">
        <v>722</v>
      </c>
      <c r="CY461" s="20">
        <v>0.43099999999999999</v>
      </c>
      <c r="CZ461" s="20">
        <v>91</v>
      </c>
      <c r="DA461" s="20">
        <v>277</v>
      </c>
      <c r="DB461" s="20">
        <v>0.32900000000000001</v>
      </c>
      <c r="DC461" s="20">
        <v>205</v>
      </c>
      <c r="DD461" s="20">
        <v>283</v>
      </c>
      <c r="DE461" s="20">
        <v>0.72399999999999998</v>
      </c>
      <c r="DF461" s="20">
        <v>133</v>
      </c>
      <c r="DG461" s="20">
        <v>11.083333333333334</v>
      </c>
      <c r="DH461" s="20">
        <v>449</v>
      </c>
      <c r="DI461" s="20">
        <v>37.416666666666664</v>
      </c>
      <c r="DJ461" s="20">
        <v>179</v>
      </c>
      <c r="DK461" s="20">
        <v>87</v>
      </c>
      <c r="DL461" s="20">
        <v>35</v>
      </c>
      <c r="DM461" s="20">
        <v>134</v>
      </c>
      <c r="DN461" s="20">
        <v>213</v>
      </c>
      <c r="DO461" s="20">
        <v>76.5</v>
      </c>
      <c r="DP461" s="20">
        <v>69.667000000000002</v>
      </c>
      <c r="DQ461" s="20">
        <v>6.8330000000000002</v>
      </c>
      <c r="DR461" s="20">
        <v>1.3360000000000001</v>
      </c>
      <c r="DS461" s="20">
        <v>11.167</v>
      </c>
      <c r="DT461" s="20">
        <v>0.64900000000000002</v>
      </c>
      <c r="DU461" s="20">
        <v>23.1</v>
      </c>
      <c r="DV461" s="20">
        <v>23.6</v>
      </c>
      <c r="DW461" s="20">
        <v>2.9</v>
      </c>
      <c r="DX461" s="20">
        <v>7.25</v>
      </c>
      <c r="DY461" s="20">
        <v>17.8</v>
      </c>
      <c r="DZ461" s="20">
        <v>178</v>
      </c>
      <c r="EA461" s="20">
        <v>0.497</v>
      </c>
      <c r="EB461" s="20">
        <v>8</v>
      </c>
      <c r="EC461" s="66">
        <v>149</v>
      </c>
      <c r="ED461" s="66">
        <v>140</v>
      </c>
      <c r="EE461" s="66">
        <v>152</v>
      </c>
      <c r="EF461" s="66">
        <v>148</v>
      </c>
      <c r="EG461" s="66">
        <v>143</v>
      </c>
      <c r="EH461" s="66">
        <v>121.3</v>
      </c>
      <c r="EI461" s="66">
        <v>178</v>
      </c>
      <c r="EJ461" s="66">
        <v>197</v>
      </c>
      <c r="EK461" s="20">
        <v>11276.46</v>
      </c>
      <c r="EL461" s="20">
        <v>11515.32</v>
      </c>
      <c r="EM461" s="20">
        <v>86.485250000000008</v>
      </c>
      <c r="EN461" s="20">
        <v>81.359571428571428</v>
      </c>
      <c r="EO461" s="20">
        <v>11.2944</v>
      </c>
      <c r="EP461" s="20">
        <v>159.53700000000001</v>
      </c>
      <c r="EQ461" s="21">
        <v>75</v>
      </c>
      <c r="ER461" s="21">
        <v>71</v>
      </c>
      <c r="ES461" s="61" t="str">
        <f t="shared" si="22"/>
        <v>UAB</v>
      </c>
      <c r="ET461" s="61">
        <f t="shared" si="24"/>
        <v>146</v>
      </c>
      <c r="EU461" s="61">
        <f t="shared" si="23"/>
        <v>4</v>
      </c>
    </row>
    <row r="462" spans="1:151" x14ac:dyDescent="0.45">
      <c r="A462" s="64">
        <v>44933</v>
      </c>
      <c r="B462" s="21" t="s">
        <v>327</v>
      </c>
      <c r="C462" s="21">
        <v>255</v>
      </c>
      <c r="D462" s="21" t="s">
        <v>269</v>
      </c>
      <c r="E462" s="21">
        <v>186</v>
      </c>
      <c r="F462" s="50" t="s">
        <v>558</v>
      </c>
      <c r="G462" t="s">
        <v>327</v>
      </c>
      <c r="H462" t="s">
        <v>269</v>
      </c>
      <c r="I462" t="s">
        <v>327</v>
      </c>
      <c r="J462" t="s">
        <v>269</v>
      </c>
      <c r="K462" t="s">
        <v>327</v>
      </c>
      <c r="L462" t="s">
        <v>269</v>
      </c>
      <c r="M462" t="s">
        <v>705</v>
      </c>
      <c r="N462" t="s">
        <v>710</v>
      </c>
      <c r="O462" t="s">
        <v>1397</v>
      </c>
      <c r="P462" t="s">
        <v>1387</v>
      </c>
      <c r="Q462" t="s">
        <v>327</v>
      </c>
      <c r="R462" t="s">
        <v>486</v>
      </c>
      <c r="S462" t="s">
        <v>84</v>
      </c>
      <c r="T462" t="s">
        <v>84</v>
      </c>
      <c r="U462">
        <v>12</v>
      </c>
      <c r="V462">
        <v>14</v>
      </c>
      <c r="W462" s="20">
        <v>0.58333333333333304</v>
      </c>
      <c r="X462" s="20">
        <v>-3.45</v>
      </c>
      <c r="Y462" s="20">
        <v>97.6</v>
      </c>
      <c r="Z462" s="20">
        <v>101</v>
      </c>
      <c r="AA462" s="20">
        <v>63.8</v>
      </c>
      <c r="AB462" s="20">
        <v>4.2000000000000003E-2</v>
      </c>
      <c r="AC462" s="20">
        <v>-2.16</v>
      </c>
      <c r="AD462" s="20">
        <v>104.3</v>
      </c>
      <c r="AE462" s="20">
        <v>106.5</v>
      </c>
      <c r="AF462" s="20">
        <v>-1.87</v>
      </c>
      <c r="AG462" s="20">
        <v>95.6</v>
      </c>
      <c r="AH462" s="20">
        <v>100.2</v>
      </c>
      <c r="AI462" s="20">
        <v>0.36919999999999997</v>
      </c>
      <c r="AJ462" s="20">
        <v>-3.1</v>
      </c>
      <c r="AK462" s="20">
        <v>-0.25833333333333336</v>
      </c>
      <c r="AL462" s="20">
        <v>1152</v>
      </c>
      <c r="AM462" s="20">
        <v>-3.73</v>
      </c>
      <c r="AN462" s="20">
        <v>-3.82</v>
      </c>
      <c r="AO462" s="20">
        <v>765</v>
      </c>
      <c r="AP462" s="20">
        <v>761</v>
      </c>
      <c r="AQ462" s="20">
        <v>649</v>
      </c>
      <c r="AR462" s="20">
        <v>0.38800000000000001</v>
      </c>
      <c r="AS462" s="20">
        <v>71</v>
      </c>
      <c r="AT462" s="20">
        <v>236</v>
      </c>
      <c r="AU462" s="20">
        <v>0.30099999999999999</v>
      </c>
      <c r="AV462" s="20">
        <v>190</v>
      </c>
      <c r="AW462" s="20">
        <v>258</v>
      </c>
      <c r="AX462" s="20">
        <v>0.73599999999999999</v>
      </c>
      <c r="AY462" s="20">
        <v>153</v>
      </c>
      <c r="AZ462" s="20">
        <v>12.75</v>
      </c>
      <c r="BA462" s="20">
        <v>423</v>
      </c>
      <c r="BB462" s="20">
        <v>35.25</v>
      </c>
      <c r="BC462" s="20">
        <v>122</v>
      </c>
      <c r="BD462" s="20">
        <v>84</v>
      </c>
      <c r="BE462" s="20">
        <v>37</v>
      </c>
      <c r="BF462" s="20">
        <v>164</v>
      </c>
      <c r="BG462" s="20">
        <v>246</v>
      </c>
      <c r="BH462" s="20">
        <v>63.8</v>
      </c>
      <c r="BI462" s="20">
        <v>63.417000000000002</v>
      </c>
      <c r="BJ462" s="20">
        <v>0.33300000000000002</v>
      </c>
      <c r="BK462" s="20">
        <v>0.74399999999999999</v>
      </c>
      <c r="BL462" s="20">
        <v>13.667</v>
      </c>
      <c r="BM462" s="20">
        <v>0.51200000000000001</v>
      </c>
      <c r="BN462" s="20">
        <v>19.7</v>
      </c>
      <c r="BO462" s="20">
        <v>21.5</v>
      </c>
      <c r="BP462" s="20">
        <v>3.1</v>
      </c>
      <c r="BQ462" s="20">
        <v>7</v>
      </c>
      <c r="BR462" s="20">
        <v>20.5</v>
      </c>
      <c r="BS462" s="20">
        <v>172</v>
      </c>
      <c r="BT462" s="20">
        <v>0.5</v>
      </c>
      <c r="BU462" s="20">
        <v>-8</v>
      </c>
      <c r="BV462" s="66">
        <v>165</v>
      </c>
      <c r="BW462" s="66">
        <v>185</v>
      </c>
      <c r="BX462" s="66">
        <v>151</v>
      </c>
      <c r="BY462" s="66">
        <v>237</v>
      </c>
      <c r="BZ462" s="66">
        <v>206</v>
      </c>
      <c r="CA462" s="66">
        <v>163.80000000000001</v>
      </c>
      <c r="CB462" s="66">
        <v>171</v>
      </c>
      <c r="CC462" s="66">
        <v>161</v>
      </c>
      <c r="CD462" s="20">
        <v>0.42857142857142899</v>
      </c>
      <c r="CE462" s="20">
        <v>-4.5</v>
      </c>
      <c r="CF462" s="20">
        <v>101.1</v>
      </c>
      <c r="CG462" s="20">
        <v>105.6</v>
      </c>
      <c r="CH462" s="20">
        <v>70.599999999999994</v>
      </c>
      <c r="CI462" s="20">
        <v>-0.153</v>
      </c>
      <c r="CJ462" s="20">
        <v>-7.68</v>
      </c>
      <c r="CK462" s="20">
        <v>100.2</v>
      </c>
      <c r="CL462" s="20">
        <v>107.8</v>
      </c>
      <c r="CM462" s="20">
        <v>-5.29</v>
      </c>
      <c r="CN462" s="20">
        <v>102</v>
      </c>
      <c r="CO462" s="20">
        <v>105</v>
      </c>
      <c r="CP462" s="63">
        <v>0.41789999999999999</v>
      </c>
      <c r="CQ462" s="20">
        <v>-6.1</v>
      </c>
      <c r="CR462" s="20">
        <v>-0.43571428571428567</v>
      </c>
      <c r="CS462" s="20">
        <v>1109</v>
      </c>
      <c r="CT462" s="20">
        <v>-5.04</v>
      </c>
      <c r="CU462" s="20">
        <v>-7.9</v>
      </c>
      <c r="CV462" s="20">
        <v>1034</v>
      </c>
      <c r="CW462" s="20">
        <v>994</v>
      </c>
      <c r="CX462" s="20">
        <v>843</v>
      </c>
      <c r="CY462" s="20">
        <v>0.46700000000000003</v>
      </c>
      <c r="CZ462" s="20">
        <v>91</v>
      </c>
      <c r="DA462" s="20">
        <v>281</v>
      </c>
      <c r="DB462" s="20">
        <v>0.32400000000000001</v>
      </c>
      <c r="DC462" s="20">
        <v>155</v>
      </c>
      <c r="DD462" s="20">
        <v>224</v>
      </c>
      <c r="DE462" s="20">
        <v>0.69199999999999995</v>
      </c>
      <c r="DF462" s="20">
        <v>157</v>
      </c>
      <c r="DG462" s="20">
        <v>11.214285714285714</v>
      </c>
      <c r="DH462" s="20">
        <v>498</v>
      </c>
      <c r="DI462" s="20">
        <v>35.571428571428569</v>
      </c>
      <c r="DJ462" s="20">
        <v>203</v>
      </c>
      <c r="DK462" s="20">
        <v>111</v>
      </c>
      <c r="DL462" s="20">
        <v>54</v>
      </c>
      <c r="DM462" s="20">
        <v>208</v>
      </c>
      <c r="DN462" s="20">
        <v>241</v>
      </c>
      <c r="DO462" s="20">
        <v>73.900000000000006</v>
      </c>
      <c r="DP462" s="20">
        <v>71</v>
      </c>
      <c r="DQ462" s="20">
        <v>2.8570000000000002</v>
      </c>
      <c r="DR462" s="20">
        <v>0.97599999999999998</v>
      </c>
      <c r="DS462" s="20">
        <v>14.856999999999999</v>
      </c>
      <c r="DT462" s="20">
        <v>0.53400000000000003</v>
      </c>
      <c r="DU462" s="20">
        <v>20.100000000000001</v>
      </c>
      <c r="DV462" s="20">
        <v>16</v>
      </c>
      <c r="DW462" s="20">
        <v>3.9</v>
      </c>
      <c r="DX462" s="20">
        <v>7.9285714285714288</v>
      </c>
      <c r="DY462" s="20">
        <v>17.2</v>
      </c>
      <c r="DZ462" s="20">
        <v>297</v>
      </c>
      <c r="EA462" s="20">
        <v>0.42699999999999999</v>
      </c>
      <c r="EB462" s="20">
        <v>7</v>
      </c>
      <c r="EC462" s="66">
        <v>226</v>
      </c>
      <c r="ED462" s="66">
        <v>243</v>
      </c>
      <c r="EE462" s="66">
        <v>279</v>
      </c>
      <c r="EF462" s="66">
        <v>200</v>
      </c>
      <c r="EG462" s="66">
        <v>232</v>
      </c>
      <c r="EH462" s="66">
        <v>213.7</v>
      </c>
      <c r="EI462" s="66">
        <v>297</v>
      </c>
      <c r="EJ462" s="66">
        <v>252</v>
      </c>
      <c r="EK462" s="20">
        <v>10306.56</v>
      </c>
      <c r="EL462" s="20">
        <v>10211.099999999999</v>
      </c>
      <c r="EM462" s="20">
        <v>108.35978571428572</v>
      </c>
      <c r="EN462" s="20">
        <v>103.999</v>
      </c>
      <c r="EO462" s="20">
        <v>14.185999999999998</v>
      </c>
      <c r="EP462" s="20">
        <v>177.376</v>
      </c>
      <c r="EQ462" s="21">
        <v>70</v>
      </c>
      <c r="ER462" s="21">
        <v>64</v>
      </c>
      <c r="ES462" s="61" t="str">
        <f t="shared" si="22"/>
        <v>Saint Peter's</v>
      </c>
      <c r="ET462" s="61">
        <f t="shared" si="24"/>
        <v>134</v>
      </c>
      <c r="EU462" s="61">
        <f t="shared" si="23"/>
        <v>6</v>
      </c>
    </row>
    <row r="463" spans="1:151" x14ac:dyDescent="0.45">
      <c r="A463" s="64">
        <v>45299</v>
      </c>
      <c r="B463" s="21" t="s">
        <v>273</v>
      </c>
      <c r="C463" s="21">
        <v>104</v>
      </c>
      <c r="D463" s="21" t="s">
        <v>291</v>
      </c>
      <c r="E463" s="21">
        <v>301</v>
      </c>
      <c r="F463" s="50" t="s">
        <v>558</v>
      </c>
      <c r="G463" t="s">
        <v>273</v>
      </c>
      <c r="H463" t="s">
        <v>291</v>
      </c>
      <c r="I463" t="s">
        <v>273</v>
      </c>
      <c r="J463" t="s">
        <v>291</v>
      </c>
      <c r="K463" t="s">
        <v>1320</v>
      </c>
      <c r="L463" t="s">
        <v>291</v>
      </c>
      <c r="M463" t="s">
        <v>661</v>
      </c>
      <c r="N463" t="s">
        <v>706</v>
      </c>
      <c r="O463" t="s">
        <v>1320</v>
      </c>
      <c r="P463" t="s">
        <v>1398</v>
      </c>
      <c r="Q463" t="s">
        <v>471</v>
      </c>
      <c r="R463" t="s">
        <v>291</v>
      </c>
      <c r="S463" t="s">
        <v>274</v>
      </c>
      <c r="T463" t="s">
        <v>274</v>
      </c>
      <c r="U463">
        <v>15</v>
      </c>
      <c r="V463">
        <v>13</v>
      </c>
      <c r="W463" s="20">
        <v>0.266666666666667</v>
      </c>
      <c r="X463" s="20">
        <v>-14.21</v>
      </c>
      <c r="Y463" s="20">
        <v>94.2</v>
      </c>
      <c r="Z463" s="20">
        <v>108.4</v>
      </c>
      <c r="AA463" s="20">
        <v>65.7</v>
      </c>
      <c r="AB463" s="20">
        <v>-6.4000000000000001E-2</v>
      </c>
      <c r="AC463" s="20">
        <v>6.81</v>
      </c>
      <c r="AD463" s="20">
        <v>107.5</v>
      </c>
      <c r="AE463" s="20">
        <v>100.7</v>
      </c>
      <c r="AF463" s="20">
        <v>11.34</v>
      </c>
      <c r="AG463" s="20">
        <v>93.4</v>
      </c>
      <c r="AH463" s="20">
        <v>106.9</v>
      </c>
      <c r="AI463" s="20">
        <v>0.17430000000000001</v>
      </c>
      <c r="AJ463" s="20">
        <v>-6.7</v>
      </c>
      <c r="AK463" s="20">
        <v>-0.44666666666666666</v>
      </c>
      <c r="AL463" s="20">
        <v>954</v>
      </c>
      <c r="AM463" s="20">
        <v>-15.81</v>
      </c>
      <c r="AN463" s="20">
        <v>2.69</v>
      </c>
      <c r="AO463" s="20">
        <v>969</v>
      </c>
      <c r="AP463" s="20">
        <v>1124</v>
      </c>
      <c r="AQ463" s="20">
        <v>846</v>
      </c>
      <c r="AR463" s="20">
        <v>0.43</v>
      </c>
      <c r="AS463" s="20">
        <v>62</v>
      </c>
      <c r="AT463" s="20">
        <v>223</v>
      </c>
      <c r="AU463" s="20">
        <v>0.27800000000000002</v>
      </c>
      <c r="AV463" s="20">
        <v>179</v>
      </c>
      <c r="AW463" s="20">
        <v>256</v>
      </c>
      <c r="AX463" s="20">
        <v>0.69899999999999995</v>
      </c>
      <c r="AY463" s="20">
        <v>149</v>
      </c>
      <c r="AZ463" s="20">
        <v>9.9333333333333336</v>
      </c>
      <c r="BA463" s="20">
        <v>467</v>
      </c>
      <c r="BB463" s="20">
        <v>31.133333333333333</v>
      </c>
      <c r="BC463" s="20">
        <v>141</v>
      </c>
      <c r="BD463" s="20">
        <v>108</v>
      </c>
      <c r="BE463" s="20">
        <v>34</v>
      </c>
      <c r="BF463" s="20">
        <v>205</v>
      </c>
      <c r="BG463" s="20">
        <v>247</v>
      </c>
      <c r="BH463" s="20">
        <v>64.599999999999994</v>
      </c>
      <c r="BI463" s="20">
        <v>74.933000000000007</v>
      </c>
      <c r="BJ463" s="20">
        <v>-10.333</v>
      </c>
      <c r="BK463" s="20">
        <v>0.68799999999999994</v>
      </c>
      <c r="BL463" s="20">
        <v>13.667</v>
      </c>
      <c r="BM463" s="20">
        <v>0.52700000000000002</v>
      </c>
      <c r="BN463" s="20">
        <v>14.9</v>
      </c>
      <c r="BO463" s="20">
        <v>17.100000000000001</v>
      </c>
      <c r="BP463" s="20">
        <v>2.2999999999999998</v>
      </c>
      <c r="BQ463" s="20">
        <v>7.2</v>
      </c>
      <c r="BR463" s="20">
        <v>16.5</v>
      </c>
      <c r="BS463" s="20">
        <v>323</v>
      </c>
      <c r="BT463" s="20">
        <v>0.40200000000000002</v>
      </c>
      <c r="BU463" s="20">
        <v>1</v>
      </c>
      <c r="BV463" s="66">
        <v>343</v>
      </c>
      <c r="BW463" s="66">
        <v>266</v>
      </c>
      <c r="BX463" s="66">
        <v>323</v>
      </c>
      <c r="BY463" s="66">
        <v>338</v>
      </c>
      <c r="BZ463" s="66">
        <v>323</v>
      </c>
      <c r="CA463" s="66">
        <v>259</v>
      </c>
      <c r="CB463" s="66">
        <v>322</v>
      </c>
      <c r="CC463" s="66">
        <v>254</v>
      </c>
      <c r="CD463" s="20">
        <v>0.230769230769231</v>
      </c>
      <c r="CE463" s="20">
        <v>-9.18</v>
      </c>
      <c r="CF463" s="20">
        <v>94.6</v>
      </c>
      <c r="CG463" s="20">
        <v>103.8</v>
      </c>
      <c r="CH463" s="20">
        <v>68.7</v>
      </c>
      <c r="CI463" s="20">
        <v>1.7000000000000001E-2</v>
      </c>
      <c r="CJ463" s="20">
        <v>8.0500000000000007</v>
      </c>
      <c r="CK463" s="20">
        <v>109.3</v>
      </c>
      <c r="CL463" s="20">
        <v>101.3</v>
      </c>
      <c r="CM463" s="20">
        <v>11</v>
      </c>
      <c r="CN463" s="20">
        <v>94.3</v>
      </c>
      <c r="CO463" s="20">
        <v>102.7</v>
      </c>
      <c r="CP463" s="63">
        <v>0.27179999999999999</v>
      </c>
      <c r="CQ463" s="20">
        <v>-5.5</v>
      </c>
      <c r="CR463" s="20">
        <v>-0.42307692307692307</v>
      </c>
      <c r="CS463" s="20">
        <v>1029</v>
      </c>
      <c r="CT463" s="20">
        <v>-11.32</v>
      </c>
      <c r="CU463" s="20">
        <v>3.76</v>
      </c>
      <c r="CV463" s="20">
        <v>827</v>
      </c>
      <c r="CW463" s="20">
        <v>972</v>
      </c>
      <c r="CX463" s="20">
        <v>830</v>
      </c>
      <c r="CY463" s="20">
        <v>0.372</v>
      </c>
      <c r="CZ463" s="20">
        <v>87</v>
      </c>
      <c r="DA463" s="20">
        <v>297</v>
      </c>
      <c r="DB463" s="20">
        <v>0.29299999999999998</v>
      </c>
      <c r="DC463" s="20">
        <v>122</v>
      </c>
      <c r="DD463" s="20">
        <v>186</v>
      </c>
      <c r="DE463" s="20">
        <v>0.65600000000000003</v>
      </c>
      <c r="DF463" s="20">
        <v>155</v>
      </c>
      <c r="DG463" s="20">
        <v>11.923076923076923</v>
      </c>
      <c r="DH463" s="20">
        <v>475</v>
      </c>
      <c r="DI463" s="20">
        <v>36.53846153846154</v>
      </c>
      <c r="DJ463" s="20">
        <v>150</v>
      </c>
      <c r="DK463" s="20">
        <v>91</v>
      </c>
      <c r="DL463" s="20">
        <v>50</v>
      </c>
      <c r="DM463" s="20">
        <v>159</v>
      </c>
      <c r="DN463" s="20">
        <v>243</v>
      </c>
      <c r="DO463" s="20">
        <v>63.6</v>
      </c>
      <c r="DP463" s="20">
        <v>74.769000000000005</v>
      </c>
      <c r="DQ463" s="20">
        <v>-11.154</v>
      </c>
      <c r="DR463" s="20">
        <v>0.94299999999999995</v>
      </c>
      <c r="DS463" s="20">
        <v>12.231</v>
      </c>
      <c r="DT463" s="20">
        <v>0.57199999999999995</v>
      </c>
      <c r="DU463" s="20">
        <v>22.8</v>
      </c>
      <c r="DV463" s="20">
        <v>14.3</v>
      </c>
      <c r="DW463" s="20">
        <v>3.8</v>
      </c>
      <c r="DX463" s="20">
        <v>7</v>
      </c>
      <c r="DY463" s="20">
        <v>18.7</v>
      </c>
      <c r="DZ463" s="20">
        <v>234</v>
      </c>
      <c r="EA463" s="20">
        <v>0.46500000000000002</v>
      </c>
      <c r="EB463" s="20">
        <v>-8</v>
      </c>
      <c r="EC463" s="66">
        <v>306</v>
      </c>
      <c r="ED463" s="66">
        <v>287</v>
      </c>
      <c r="EE463" s="66">
        <v>269</v>
      </c>
      <c r="EF463" s="66">
        <v>295</v>
      </c>
      <c r="EG463" s="66">
        <v>284</v>
      </c>
      <c r="EH463" s="66">
        <v>232.5</v>
      </c>
      <c r="EI463" s="66">
        <v>235</v>
      </c>
      <c r="EJ463" s="66">
        <v>179</v>
      </c>
      <c r="EK463" s="20">
        <v>9777.9599999999991</v>
      </c>
      <c r="EL463" s="20">
        <v>10254.64</v>
      </c>
      <c r="EM463" s="20">
        <v>95.668999999999997</v>
      </c>
      <c r="EN463" s="20">
        <v>88.063199999999995</v>
      </c>
      <c r="EO463" s="20">
        <v>10.824</v>
      </c>
      <c r="EP463" s="20">
        <v>169.857</v>
      </c>
      <c r="EQ463" s="21">
        <v>52</v>
      </c>
      <c r="ER463" s="21">
        <v>54</v>
      </c>
      <c r="ES463" s="61" t="str">
        <f t="shared" si="22"/>
        <v>Texas Southern</v>
      </c>
      <c r="ET463" s="61">
        <f t="shared" si="24"/>
        <v>106</v>
      </c>
      <c r="EU463" s="61">
        <f t="shared" si="23"/>
        <v>-2</v>
      </c>
    </row>
    <row r="464" spans="1:151" x14ac:dyDescent="0.45">
      <c r="A464" s="64">
        <v>45299</v>
      </c>
      <c r="B464" s="21" t="s">
        <v>240</v>
      </c>
      <c r="C464" s="21">
        <v>204</v>
      </c>
      <c r="D464" s="21" t="s">
        <v>235</v>
      </c>
      <c r="E464" s="21">
        <v>200</v>
      </c>
      <c r="F464" s="50" t="s">
        <v>558</v>
      </c>
      <c r="G464" t="s">
        <v>240</v>
      </c>
      <c r="H464" t="s">
        <v>235</v>
      </c>
      <c r="I464" t="s">
        <v>240</v>
      </c>
      <c r="J464" t="s">
        <v>235</v>
      </c>
      <c r="K464" t="s">
        <v>240</v>
      </c>
      <c r="L464" t="s">
        <v>435</v>
      </c>
      <c r="M464" t="s">
        <v>680</v>
      </c>
      <c r="N464" t="s">
        <v>642</v>
      </c>
      <c r="O464" t="s">
        <v>680</v>
      </c>
      <c r="P464" t="s">
        <v>235</v>
      </c>
      <c r="Q464" t="s">
        <v>240</v>
      </c>
      <c r="R464" t="s">
        <v>435</v>
      </c>
      <c r="S464" t="s">
        <v>236</v>
      </c>
      <c r="T464" t="s">
        <v>236</v>
      </c>
      <c r="U464">
        <v>17</v>
      </c>
      <c r="V464">
        <v>18</v>
      </c>
      <c r="W464" s="20">
        <v>0.58823529411764697</v>
      </c>
      <c r="X464" s="20">
        <v>-6.18</v>
      </c>
      <c r="Y464" s="20">
        <v>99.9</v>
      </c>
      <c r="Z464" s="20">
        <v>106.1</v>
      </c>
      <c r="AA464" s="20">
        <v>67.7</v>
      </c>
      <c r="AB464" s="20">
        <v>6.6000000000000003E-2</v>
      </c>
      <c r="AC464" s="20">
        <v>-1.04</v>
      </c>
      <c r="AD464" s="20">
        <v>104.4</v>
      </c>
      <c r="AE464" s="20">
        <v>105.5</v>
      </c>
      <c r="AF464" s="20">
        <v>1.01</v>
      </c>
      <c r="AG464" s="20">
        <v>98.6</v>
      </c>
      <c r="AH464" s="20">
        <v>107.1</v>
      </c>
      <c r="AI464" s="20">
        <v>0.27960000000000002</v>
      </c>
      <c r="AJ464" s="20">
        <v>-4.0999999999999996</v>
      </c>
      <c r="AK464" s="20">
        <v>-0.24117647058823527</v>
      </c>
      <c r="AL464" s="20">
        <v>1100</v>
      </c>
      <c r="AM464" s="20">
        <v>-6.41</v>
      </c>
      <c r="AN464" s="20">
        <v>-2.0299999999999998</v>
      </c>
      <c r="AO464" s="20">
        <v>1301</v>
      </c>
      <c r="AP464" s="20">
        <v>1148</v>
      </c>
      <c r="AQ464" s="20">
        <v>1016</v>
      </c>
      <c r="AR464" s="20">
        <v>0.45100000000000001</v>
      </c>
      <c r="AS464" s="20">
        <v>118</v>
      </c>
      <c r="AT464" s="20">
        <v>376</v>
      </c>
      <c r="AU464" s="20">
        <v>0.314</v>
      </c>
      <c r="AV464" s="20">
        <v>267</v>
      </c>
      <c r="AW464" s="20">
        <v>387</v>
      </c>
      <c r="AX464" s="20">
        <v>0.69</v>
      </c>
      <c r="AY464" s="20">
        <v>188</v>
      </c>
      <c r="AZ464" s="20">
        <v>11.058823529411764</v>
      </c>
      <c r="BA464" s="20">
        <v>601</v>
      </c>
      <c r="BB464" s="20">
        <v>35.352941176470587</v>
      </c>
      <c r="BC464" s="20">
        <v>225</v>
      </c>
      <c r="BD464" s="20">
        <v>148</v>
      </c>
      <c r="BE464" s="20">
        <v>53</v>
      </c>
      <c r="BF464" s="20">
        <v>195</v>
      </c>
      <c r="BG464" s="20">
        <v>298</v>
      </c>
      <c r="BH464" s="20">
        <v>76.5</v>
      </c>
      <c r="BI464" s="20">
        <v>67.528999999999996</v>
      </c>
      <c r="BJ464" s="20">
        <v>9</v>
      </c>
      <c r="BK464" s="20">
        <v>1.1539999999999999</v>
      </c>
      <c r="BL464" s="20">
        <v>11.471</v>
      </c>
      <c r="BM464" s="20">
        <v>0.75900000000000001</v>
      </c>
      <c r="BN464" s="20">
        <v>22.1</v>
      </c>
      <c r="BO464" s="20">
        <v>22.8</v>
      </c>
      <c r="BP464" s="20">
        <v>3.1</v>
      </c>
      <c r="BQ464" s="20">
        <v>8.7058823529411757</v>
      </c>
      <c r="BR464" s="20">
        <v>17.5</v>
      </c>
      <c r="BS464" s="20">
        <v>176</v>
      </c>
      <c r="BT464" s="20">
        <v>0.499</v>
      </c>
      <c r="BU464" s="20">
        <v>-2</v>
      </c>
      <c r="BV464" s="66">
        <v>237</v>
      </c>
      <c r="BW464" s="66">
        <v>179</v>
      </c>
      <c r="BX464" s="66">
        <v>183</v>
      </c>
      <c r="BY464" s="66">
        <v>205</v>
      </c>
      <c r="BZ464" s="66">
        <v>247</v>
      </c>
      <c r="CA464" s="66">
        <v>169.5</v>
      </c>
      <c r="CB464" s="66">
        <v>177</v>
      </c>
      <c r="CC464" s="66">
        <v>176</v>
      </c>
      <c r="CD464" s="20">
        <v>0.55555555555555602</v>
      </c>
      <c r="CE464" s="20">
        <v>-3.62</v>
      </c>
      <c r="CF464" s="20">
        <v>103.7</v>
      </c>
      <c r="CG464" s="20">
        <v>107.4</v>
      </c>
      <c r="CH464" s="20">
        <v>66.400000000000006</v>
      </c>
      <c r="CI464" s="20">
        <v>1.7999999999999999E-2</v>
      </c>
      <c r="CJ464" s="20">
        <v>-0.4</v>
      </c>
      <c r="CK464" s="20">
        <v>104.6</v>
      </c>
      <c r="CL464" s="20">
        <v>105</v>
      </c>
      <c r="CM464" s="20">
        <v>0.7</v>
      </c>
      <c r="CN464" s="20">
        <v>104.4</v>
      </c>
      <c r="CO464" s="20">
        <v>107</v>
      </c>
      <c r="CP464" s="63">
        <v>0.43230000000000002</v>
      </c>
      <c r="CQ464" s="20">
        <v>-4.8</v>
      </c>
      <c r="CR464" s="20">
        <v>-0.26666666666666666</v>
      </c>
      <c r="CS464" s="20">
        <v>1149</v>
      </c>
      <c r="CT464" s="20">
        <v>-4.5</v>
      </c>
      <c r="CU464" s="20">
        <v>-2.2400000000000002</v>
      </c>
      <c r="CV464" s="20">
        <v>1323</v>
      </c>
      <c r="CW464" s="20">
        <v>1220</v>
      </c>
      <c r="CX464" s="20">
        <v>1010</v>
      </c>
      <c r="CY464" s="20">
        <v>0.44400000000000001</v>
      </c>
      <c r="CZ464" s="20">
        <v>115</v>
      </c>
      <c r="DA464" s="20">
        <v>341</v>
      </c>
      <c r="DB464" s="20">
        <v>0.33700000000000002</v>
      </c>
      <c r="DC464" s="20">
        <v>312</v>
      </c>
      <c r="DD464" s="20">
        <v>414</v>
      </c>
      <c r="DE464" s="20">
        <v>0.754</v>
      </c>
      <c r="DF464" s="20">
        <v>198</v>
      </c>
      <c r="DG464" s="20">
        <v>11</v>
      </c>
      <c r="DH464" s="20">
        <v>624</v>
      </c>
      <c r="DI464" s="20">
        <v>34.666666666666664</v>
      </c>
      <c r="DJ464" s="20">
        <v>202</v>
      </c>
      <c r="DK464" s="20">
        <v>159</v>
      </c>
      <c r="DL464" s="20">
        <v>49</v>
      </c>
      <c r="DM464" s="20">
        <v>213</v>
      </c>
      <c r="DN464" s="20">
        <v>357</v>
      </c>
      <c r="DO464" s="20">
        <v>73.5</v>
      </c>
      <c r="DP464" s="20">
        <v>67.778000000000006</v>
      </c>
      <c r="DQ464" s="20">
        <v>5.7220000000000004</v>
      </c>
      <c r="DR464" s="20">
        <v>0.94799999999999995</v>
      </c>
      <c r="DS464" s="20">
        <v>11.833</v>
      </c>
      <c r="DT464" s="20">
        <v>0.746</v>
      </c>
      <c r="DU464" s="20">
        <v>18.899999999999999</v>
      </c>
      <c r="DV464" s="20">
        <v>23</v>
      </c>
      <c r="DW464" s="20">
        <v>2.7</v>
      </c>
      <c r="DX464" s="20">
        <v>8.8333333333333339</v>
      </c>
      <c r="DY464" s="20">
        <v>19.8</v>
      </c>
      <c r="DZ464" s="20">
        <v>217</v>
      </c>
      <c r="EA464" s="20">
        <v>0.47799999999999998</v>
      </c>
      <c r="EB464" s="20">
        <v>-3</v>
      </c>
      <c r="EC464" s="66">
        <v>196</v>
      </c>
      <c r="ED464" s="66">
        <v>199</v>
      </c>
      <c r="EE464" s="66">
        <v>195</v>
      </c>
      <c r="EF464" s="66">
        <v>166</v>
      </c>
      <c r="EG464" s="66">
        <v>215</v>
      </c>
      <c r="EH464" s="66">
        <v>165.5</v>
      </c>
      <c r="EI464" s="66">
        <v>217</v>
      </c>
      <c r="EJ464" s="66">
        <v>173</v>
      </c>
      <c r="EK464" s="20">
        <v>10729.260000000002</v>
      </c>
      <c r="EL464" s="20">
        <v>11002.57</v>
      </c>
      <c r="EM464" s="20">
        <v>101.32716666666667</v>
      </c>
      <c r="EN464" s="20">
        <v>103.01670588235294</v>
      </c>
      <c r="EO464" s="20">
        <v>13.195</v>
      </c>
      <c r="EP464" s="20">
        <v>246.32999999999998</v>
      </c>
      <c r="EQ464" s="21">
        <v>60</v>
      </c>
      <c r="ER464" s="21">
        <v>58</v>
      </c>
      <c r="ES464" s="61" t="str">
        <f t="shared" si="22"/>
        <v>North Carolina Central</v>
      </c>
      <c r="ET464" s="61">
        <f t="shared" ref="ET464:ET527" si="25">SUM(EQ464:ER464)</f>
        <v>118</v>
      </c>
      <c r="EU464" s="61">
        <f t="shared" si="23"/>
        <v>2</v>
      </c>
    </row>
    <row r="465" spans="1:151" x14ac:dyDescent="0.45">
      <c r="A465" s="64">
        <v>45299</v>
      </c>
      <c r="B465" s="21" t="s">
        <v>369</v>
      </c>
      <c r="C465" s="21">
        <v>5</v>
      </c>
      <c r="D465" s="21" t="s">
        <v>401</v>
      </c>
      <c r="E465" s="21">
        <v>178</v>
      </c>
      <c r="F465" s="50" t="s">
        <v>558</v>
      </c>
      <c r="G465" t="s">
        <v>369</v>
      </c>
      <c r="H465" t="s">
        <v>401</v>
      </c>
      <c r="I465" t="s">
        <v>369</v>
      </c>
      <c r="J465" t="s">
        <v>401</v>
      </c>
      <c r="K465" t="s">
        <v>369</v>
      </c>
      <c r="L465" t="s">
        <v>506</v>
      </c>
      <c r="M465" t="s">
        <v>724</v>
      </c>
      <c r="N465" t="s">
        <v>732</v>
      </c>
      <c r="O465" t="s">
        <v>369</v>
      </c>
      <c r="P465" t="s">
        <v>1414</v>
      </c>
      <c r="Q465" t="s">
        <v>369</v>
      </c>
      <c r="R465" t="s">
        <v>506</v>
      </c>
      <c r="S465" t="s">
        <v>274</v>
      </c>
      <c r="T465" t="s">
        <v>274</v>
      </c>
      <c r="U465">
        <v>15</v>
      </c>
      <c r="V465">
        <v>15</v>
      </c>
      <c r="W465" s="20">
        <v>0.2</v>
      </c>
      <c r="X465" s="20">
        <v>-18.690000000000001</v>
      </c>
      <c r="Y465" s="20">
        <v>94.8</v>
      </c>
      <c r="Z465" s="20">
        <v>113.5</v>
      </c>
      <c r="AA465" s="20">
        <v>73</v>
      </c>
      <c r="AB465" s="20">
        <v>0.108</v>
      </c>
      <c r="AC465" s="20">
        <v>0.41</v>
      </c>
      <c r="AD465" s="20">
        <v>105.9</v>
      </c>
      <c r="AE465" s="20">
        <v>105.5</v>
      </c>
      <c r="AF465" s="20">
        <v>3.32</v>
      </c>
      <c r="AG465" s="20">
        <v>95.1</v>
      </c>
      <c r="AH465" s="20">
        <v>114.9</v>
      </c>
      <c r="AI465" s="20">
        <v>0.10150000000000001</v>
      </c>
      <c r="AJ465" s="20">
        <v>-8.6</v>
      </c>
      <c r="AK465" s="20">
        <v>-0.57333333333333336</v>
      </c>
      <c r="AL465" s="20">
        <v>971</v>
      </c>
      <c r="AM465" s="20">
        <v>-17.78</v>
      </c>
      <c r="AN465" s="20">
        <v>-2.58</v>
      </c>
      <c r="AO465" s="20">
        <v>1051</v>
      </c>
      <c r="AP465" s="20">
        <v>1279</v>
      </c>
      <c r="AQ465" s="20">
        <v>866</v>
      </c>
      <c r="AR465" s="20">
        <v>0.41199999999999998</v>
      </c>
      <c r="AS465" s="20">
        <v>63</v>
      </c>
      <c r="AT465" s="20">
        <v>224</v>
      </c>
      <c r="AU465" s="20">
        <v>0.28100000000000003</v>
      </c>
      <c r="AV465" s="20">
        <v>274</v>
      </c>
      <c r="AW465" s="20">
        <v>382</v>
      </c>
      <c r="AX465" s="20">
        <v>0.71699999999999997</v>
      </c>
      <c r="AY465" s="20">
        <v>177</v>
      </c>
      <c r="AZ465" s="20">
        <v>11.8</v>
      </c>
      <c r="BA465" s="20">
        <v>527</v>
      </c>
      <c r="BB465" s="20">
        <v>35.133333333333333</v>
      </c>
      <c r="BC465" s="20">
        <v>160</v>
      </c>
      <c r="BD465" s="20">
        <v>124</v>
      </c>
      <c r="BE465" s="20">
        <v>49</v>
      </c>
      <c r="BF465" s="20">
        <v>248</v>
      </c>
      <c r="BG465" s="20">
        <v>325</v>
      </c>
      <c r="BH465" s="20">
        <v>70.099999999999994</v>
      </c>
      <c r="BI465" s="20">
        <v>85.266999999999996</v>
      </c>
      <c r="BJ465" s="20">
        <v>-15.2</v>
      </c>
      <c r="BK465" s="20">
        <v>0.64500000000000002</v>
      </c>
      <c r="BL465" s="20">
        <v>16.533000000000001</v>
      </c>
      <c r="BM465" s="20">
        <v>0.5</v>
      </c>
      <c r="BN465" s="20">
        <v>14.9</v>
      </c>
      <c r="BO465" s="20">
        <v>25.5</v>
      </c>
      <c r="BP465" s="20">
        <v>3.3</v>
      </c>
      <c r="BQ465" s="20">
        <v>8.2666666666666675</v>
      </c>
      <c r="BR465" s="20">
        <v>21.7</v>
      </c>
      <c r="BS465" s="20">
        <v>294</v>
      </c>
      <c r="BT465" s="20">
        <v>0.43</v>
      </c>
      <c r="BU465" s="20">
        <v>-1</v>
      </c>
      <c r="BV465" s="66">
        <v>340</v>
      </c>
      <c r="BW465" s="66">
        <v>311</v>
      </c>
      <c r="BX465" s="66">
        <v>327</v>
      </c>
      <c r="BY465" s="66">
        <v>348</v>
      </c>
      <c r="BZ465" s="66">
        <v>348</v>
      </c>
      <c r="CA465" s="66">
        <v>274.2</v>
      </c>
      <c r="CB465" s="66">
        <v>293</v>
      </c>
      <c r="CC465" s="66">
        <v>319</v>
      </c>
      <c r="CD465" s="20">
        <v>0</v>
      </c>
      <c r="CE465" s="20">
        <v>-31.08</v>
      </c>
      <c r="CF465" s="20">
        <v>85.6</v>
      </c>
      <c r="CG465" s="20">
        <v>116.7</v>
      </c>
      <c r="CH465" s="20">
        <v>64</v>
      </c>
      <c r="CI465" s="20">
        <v>-2.4E-2</v>
      </c>
      <c r="CJ465" s="20">
        <v>12.19</v>
      </c>
      <c r="CK465" s="20">
        <v>110.5</v>
      </c>
      <c r="CL465" s="20">
        <v>98.3</v>
      </c>
      <c r="CM465" s="20">
        <v>15.95</v>
      </c>
      <c r="CN465" s="20">
        <v>87.5</v>
      </c>
      <c r="CO465" s="20">
        <v>115.5</v>
      </c>
      <c r="CP465" s="63">
        <v>3.95E-2</v>
      </c>
      <c r="CQ465" s="20">
        <v>-8.4</v>
      </c>
      <c r="CR465" s="20">
        <v>-0.56000000000000005</v>
      </c>
      <c r="CS465" s="20">
        <v>900</v>
      </c>
      <c r="CT465" s="20">
        <v>-26.43</v>
      </c>
      <c r="CU465" s="20">
        <v>6.03</v>
      </c>
      <c r="CV465" s="20">
        <v>748</v>
      </c>
      <c r="CW465" s="20">
        <v>1235</v>
      </c>
      <c r="CX465" s="20">
        <v>752</v>
      </c>
      <c r="CY465" s="20">
        <v>0.374</v>
      </c>
      <c r="CZ465" s="20">
        <v>50</v>
      </c>
      <c r="DA465" s="20">
        <v>187</v>
      </c>
      <c r="DB465" s="20">
        <v>0.26700000000000002</v>
      </c>
      <c r="DC465" s="20">
        <v>136</v>
      </c>
      <c r="DD465" s="20">
        <v>224</v>
      </c>
      <c r="DE465" s="20">
        <v>0.60699999999999998</v>
      </c>
      <c r="DF465" s="20">
        <v>136</v>
      </c>
      <c r="DG465" s="20">
        <v>9.0666666666666664</v>
      </c>
      <c r="DH465" s="20">
        <v>415</v>
      </c>
      <c r="DI465" s="20">
        <v>27.666666666666668</v>
      </c>
      <c r="DJ465" s="20">
        <v>109</v>
      </c>
      <c r="DK465" s="20">
        <v>92</v>
      </c>
      <c r="DL465" s="20">
        <v>23</v>
      </c>
      <c r="DM465" s="20">
        <v>260</v>
      </c>
      <c r="DN465" s="20">
        <v>271</v>
      </c>
      <c r="DO465" s="20">
        <v>49.9</v>
      </c>
      <c r="DP465" s="20">
        <v>82.332999999999998</v>
      </c>
      <c r="DQ465" s="20">
        <v>-32.466999999999999</v>
      </c>
      <c r="DR465" s="20">
        <v>0.41899999999999998</v>
      </c>
      <c r="DS465" s="20">
        <v>17.332999999999998</v>
      </c>
      <c r="DT465" s="20">
        <v>0.35399999999999998</v>
      </c>
      <c r="DU465" s="20">
        <v>12.5</v>
      </c>
      <c r="DV465" s="20">
        <v>14.9</v>
      </c>
      <c r="DW465" s="20">
        <v>1.5</v>
      </c>
      <c r="DX465" s="20">
        <v>6.1333333333333337</v>
      </c>
      <c r="DY465" s="20">
        <v>18.100000000000001</v>
      </c>
      <c r="DZ465" s="20">
        <v>300</v>
      </c>
      <c r="EA465" s="20">
        <v>0.42499999999999999</v>
      </c>
      <c r="EB465" s="20">
        <v>3</v>
      </c>
      <c r="EC465" s="66">
        <v>362</v>
      </c>
      <c r="ED465" s="66">
        <v>361</v>
      </c>
      <c r="EE465" s="66">
        <v>361</v>
      </c>
      <c r="EF465" s="66">
        <v>361</v>
      </c>
      <c r="EG465" s="66">
        <v>362</v>
      </c>
      <c r="EH465" s="66">
        <v>295</v>
      </c>
      <c r="EI465" s="66">
        <v>300</v>
      </c>
      <c r="EJ465" s="66">
        <v>356</v>
      </c>
      <c r="EK465" s="20">
        <v>11063.16</v>
      </c>
      <c r="EL465" s="20">
        <v>9715.5999999999985</v>
      </c>
      <c r="EM465" s="20">
        <v>101.40240000000001</v>
      </c>
      <c r="EN465" s="20">
        <v>143.28613333333334</v>
      </c>
      <c r="EO465" s="20">
        <v>13.171899999999999</v>
      </c>
      <c r="EP465" s="20">
        <v>194.30699999999999</v>
      </c>
      <c r="EQ465" s="21">
        <v>70</v>
      </c>
      <c r="ER465" s="21">
        <v>78</v>
      </c>
      <c r="ES465" s="61" t="str">
        <f t="shared" si="22"/>
        <v>Mississippi Valley St.</v>
      </c>
      <c r="ET465" s="61">
        <f t="shared" si="25"/>
        <v>148</v>
      </c>
      <c r="EU465" s="61">
        <f t="shared" si="23"/>
        <v>-8</v>
      </c>
    </row>
    <row r="466" spans="1:151" x14ac:dyDescent="0.45">
      <c r="A466" s="64">
        <v>45300</v>
      </c>
      <c r="B466" s="21" t="s">
        <v>34</v>
      </c>
      <c r="C466" s="21">
        <v>20</v>
      </c>
      <c r="D466" s="21" t="s">
        <v>111</v>
      </c>
      <c r="E466" s="21">
        <v>35</v>
      </c>
      <c r="F466" s="50" t="s">
        <v>558</v>
      </c>
      <c r="G466" t="s">
        <v>34</v>
      </c>
      <c r="H466" t="s">
        <v>111</v>
      </c>
      <c r="I466" t="s">
        <v>34</v>
      </c>
      <c r="J466" t="s">
        <v>111</v>
      </c>
      <c r="K466" t="s">
        <v>34</v>
      </c>
      <c r="L466" t="s">
        <v>1316</v>
      </c>
      <c r="M466" t="s">
        <v>34</v>
      </c>
      <c r="N466" t="s">
        <v>111</v>
      </c>
      <c r="O466" t="s">
        <v>34</v>
      </c>
      <c r="P466" t="s">
        <v>111</v>
      </c>
      <c r="Q466" t="s">
        <v>34</v>
      </c>
      <c r="R466" t="s">
        <v>111</v>
      </c>
      <c r="S466" t="s">
        <v>21</v>
      </c>
      <c r="T466" t="s">
        <v>21</v>
      </c>
      <c r="U466">
        <v>15</v>
      </c>
      <c r="V466">
        <v>15</v>
      </c>
      <c r="W466" s="20">
        <v>0.86666666666666703</v>
      </c>
      <c r="X466" s="20">
        <v>23.14</v>
      </c>
      <c r="Y466" s="20">
        <v>122.6</v>
      </c>
      <c r="Z466" s="20">
        <v>99.5</v>
      </c>
      <c r="AA466" s="20">
        <v>68.8</v>
      </c>
      <c r="AB466" s="20">
        <v>7.8E-2</v>
      </c>
      <c r="AC466" s="20">
        <v>4.09</v>
      </c>
      <c r="AD466" s="20">
        <v>107.2</v>
      </c>
      <c r="AE466" s="20">
        <v>103.1</v>
      </c>
      <c r="AF466" s="20">
        <v>1.2</v>
      </c>
      <c r="AG466" s="20">
        <v>122</v>
      </c>
      <c r="AH466" s="20">
        <v>100.7</v>
      </c>
      <c r="AI466" s="20">
        <v>0.90080000000000005</v>
      </c>
      <c r="AJ466" s="20">
        <v>2.4</v>
      </c>
      <c r="AK466" s="20">
        <v>0.16</v>
      </c>
      <c r="AL466" s="20">
        <v>1412</v>
      </c>
      <c r="AM466" s="20">
        <v>22.03</v>
      </c>
      <c r="AN466" s="20">
        <v>4.46</v>
      </c>
      <c r="AO466" s="20">
        <v>1315</v>
      </c>
      <c r="AP466" s="20">
        <v>1043</v>
      </c>
      <c r="AQ466" s="20">
        <v>911</v>
      </c>
      <c r="AR466" s="20">
        <v>0.51200000000000001</v>
      </c>
      <c r="AS466" s="20">
        <v>141</v>
      </c>
      <c r="AT466" s="20">
        <v>326</v>
      </c>
      <c r="AU466" s="20">
        <v>0.433</v>
      </c>
      <c r="AV466" s="20">
        <v>242</v>
      </c>
      <c r="AW466" s="20">
        <v>330</v>
      </c>
      <c r="AX466" s="20">
        <v>0.73299999999999998</v>
      </c>
      <c r="AY466" s="20">
        <v>181</v>
      </c>
      <c r="AZ466" s="20">
        <v>12.066666666666666</v>
      </c>
      <c r="BA466" s="20">
        <v>541</v>
      </c>
      <c r="BB466" s="20">
        <v>36.06666666666667</v>
      </c>
      <c r="BC466" s="20">
        <v>239</v>
      </c>
      <c r="BD466" s="20">
        <v>109</v>
      </c>
      <c r="BE466" s="20">
        <v>60</v>
      </c>
      <c r="BF466" s="20">
        <v>171</v>
      </c>
      <c r="BG466" s="20">
        <v>251</v>
      </c>
      <c r="BH466" s="20">
        <v>87.7</v>
      </c>
      <c r="BI466" s="20">
        <v>69.533000000000001</v>
      </c>
      <c r="BJ466" s="20">
        <v>18.132999999999999</v>
      </c>
      <c r="BK466" s="20">
        <v>1.3979999999999999</v>
      </c>
      <c r="BL466" s="20">
        <v>11.4</v>
      </c>
      <c r="BM466" s="20">
        <v>0.63700000000000001</v>
      </c>
      <c r="BN466" s="20">
        <v>21.7</v>
      </c>
      <c r="BO466" s="20">
        <v>22</v>
      </c>
      <c r="BP466" s="20">
        <v>4</v>
      </c>
      <c r="BQ466" s="20">
        <v>7.2666666666666666</v>
      </c>
      <c r="BR466" s="20">
        <v>16.7</v>
      </c>
      <c r="BS466" s="20">
        <v>26</v>
      </c>
      <c r="BT466" s="20">
        <v>0.60899999999999999</v>
      </c>
      <c r="BU466" s="20">
        <v>22</v>
      </c>
      <c r="BV466" s="66">
        <v>12</v>
      </c>
      <c r="BW466" s="66">
        <v>13</v>
      </c>
      <c r="BX466" s="66">
        <v>9</v>
      </c>
      <c r="BY466" s="66">
        <v>12</v>
      </c>
      <c r="BZ466" s="66">
        <v>13</v>
      </c>
      <c r="CA466" s="66">
        <v>13.5</v>
      </c>
      <c r="CB466" s="66">
        <v>26</v>
      </c>
      <c r="CC466" s="66">
        <v>19</v>
      </c>
      <c r="CD466" s="20">
        <v>0.8</v>
      </c>
      <c r="CE466" s="20">
        <v>23.77</v>
      </c>
      <c r="CF466" s="20">
        <v>116.7</v>
      </c>
      <c r="CG466" s="20">
        <v>93</v>
      </c>
      <c r="CH466" s="20">
        <v>70</v>
      </c>
      <c r="CI466" s="20">
        <v>-6.8000000000000005E-2</v>
      </c>
      <c r="CJ466" s="20">
        <v>-1.67</v>
      </c>
      <c r="CK466" s="20">
        <v>104.6</v>
      </c>
      <c r="CL466" s="20">
        <v>106.3</v>
      </c>
      <c r="CM466" s="20">
        <v>-4.99</v>
      </c>
      <c r="CN466" s="20">
        <v>116.6</v>
      </c>
      <c r="CO466" s="20">
        <v>93.2</v>
      </c>
      <c r="CP466" s="63">
        <v>0.92969999999999997</v>
      </c>
      <c r="CQ466" s="20">
        <v>0.3</v>
      </c>
      <c r="CR466" s="20">
        <v>0.02</v>
      </c>
      <c r="CS466" s="20">
        <v>1382</v>
      </c>
      <c r="CT466" s="20">
        <v>25.01</v>
      </c>
      <c r="CU466" s="20">
        <v>1.34</v>
      </c>
      <c r="CV466" s="20">
        <v>1307</v>
      </c>
      <c r="CW466" s="20">
        <v>952</v>
      </c>
      <c r="CX466" s="20">
        <v>1008</v>
      </c>
      <c r="CY466" s="20">
        <v>0.48099999999999998</v>
      </c>
      <c r="CZ466" s="20">
        <v>189</v>
      </c>
      <c r="DA466" s="20">
        <v>509</v>
      </c>
      <c r="DB466" s="20">
        <v>0.371</v>
      </c>
      <c r="DC466" s="20">
        <v>148</v>
      </c>
      <c r="DD466" s="20">
        <v>205</v>
      </c>
      <c r="DE466" s="20">
        <v>0.72199999999999998</v>
      </c>
      <c r="DF466" s="20">
        <v>198</v>
      </c>
      <c r="DG466" s="20">
        <v>13.2</v>
      </c>
      <c r="DH466" s="20">
        <v>647</v>
      </c>
      <c r="DI466" s="20">
        <v>43.133333333333333</v>
      </c>
      <c r="DJ466" s="20">
        <v>324</v>
      </c>
      <c r="DK466" s="20">
        <v>106</v>
      </c>
      <c r="DL466" s="20">
        <v>43</v>
      </c>
      <c r="DM466" s="20">
        <v>159</v>
      </c>
      <c r="DN466" s="20">
        <v>254</v>
      </c>
      <c r="DO466" s="20">
        <v>87.1</v>
      </c>
      <c r="DP466" s="20">
        <v>63.466999999999999</v>
      </c>
      <c r="DQ466" s="20">
        <v>23.667000000000002</v>
      </c>
      <c r="DR466" s="20">
        <v>2.0379999999999998</v>
      </c>
      <c r="DS466" s="20">
        <v>10.6</v>
      </c>
      <c r="DT466" s="20">
        <v>0.66700000000000004</v>
      </c>
      <c r="DU466" s="20">
        <v>33.9</v>
      </c>
      <c r="DV466" s="20">
        <v>13.7</v>
      </c>
      <c r="DW466" s="20">
        <v>2.9</v>
      </c>
      <c r="DX466" s="20">
        <v>7.0666666666666664</v>
      </c>
      <c r="DY466" s="20">
        <v>16.899999999999999</v>
      </c>
      <c r="DZ466" s="20">
        <v>54</v>
      </c>
      <c r="EA466" s="20">
        <v>0.58199999999999996</v>
      </c>
      <c r="EB466" s="20">
        <v>-4</v>
      </c>
      <c r="EC466" s="66">
        <v>4</v>
      </c>
      <c r="ED466" s="66">
        <v>71</v>
      </c>
      <c r="EE466" s="66">
        <v>52</v>
      </c>
      <c r="EF466" s="66">
        <v>14</v>
      </c>
      <c r="EG466" s="66">
        <v>11</v>
      </c>
      <c r="EH466" s="66">
        <v>29.3</v>
      </c>
      <c r="EI466" s="66">
        <v>54</v>
      </c>
      <c r="EJ466" s="66">
        <v>103</v>
      </c>
      <c r="EK466" s="20">
        <v>11401.8</v>
      </c>
      <c r="EL466" s="20">
        <v>11611.65</v>
      </c>
      <c r="EM466" s="20">
        <v>80.56</v>
      </c>
      <c r="EN466" s="20">
        <v>77.026666666666657</v>
      </c>
      <c r="EO466" s="20">
        <v>12.057399999999999</v>
      </c>
      <c r="EP466" s="20">
        <v>186.18199999999999</v>
      </c>
      <c r="EQ466" s="21">
        <v>81</v>
      </c>
      <c r="ER466" s="21">
        <v>72</v>
      </c>
      <c r="ES466" s="61" t="str">
        <f t="shared" si="22"/>
        <v>Baylor</v>
      </c>
      <c r="ET466" s="61">
        <f t="shared" si="25"/>
        <v>153</v>
      </c>
      <c r="EU466" s="61">
        <f t="shared" si="23"/>
        <v>9</v>
      </c>
    </row>
    <row r="467" spans="1:151" x14ac:dyDescent="0.45">
      <c r="A467" s="64">
        <v>45300</v>
      </c>
      <c r="B467" s="21" t="s">
        <v>90</v>
      </c>
      <c r="C467" s="21">
        <v>231</v>
      </c>
      <c r="D467" s="21" t="s">
        <v>35</v>
      </c>
      <c r="E467" s="21">
        <v>74</v>
      </c>
      <c r="F467" s="50" t="s">
        <v>558</v>
      </c>
      <c r="G467" t="s">
        <v>90</v>
      </c>
      <c r="H467" t="s">
        <v>35</v>
      </c>
      <c r="I467" t="s">
        <v>90</v>
      </c>
      <c r="J467" t="s">
        <v>35</v>
      </c>
      <c r="K467" t="s">
        <v>90</v>
      </c>
      <c r="L467" t="s">
        <v>35</v>
      </c>
      <c r="M467" t="s">
        <v>90</v>
      </c>
      <c r="N467" t="s">
        <v>35</v>
      </c>
      <c r="O467" t="s">
        <v>90</v>
      </c>
      <c r="P467" t="s">
        <v>35</v>
      </c>
      <c r="Q467" t="s">
        <v>90</v>
      </c>
      <c r="R467" t="s">
        <v>35</v>
      </c>
      <c r="S467" t="s">
        <v>29</v>
      </c>
      <c r="T467" t="s">
        <v>29</v>
      </c>
      <c r="U467">
        <v>16</v>
      </c>
      <c r="V467">
        <v>15</v>
      </c>
      <c r="W467" s="20">
        <v>0.625</v>
      </c>
      <c r="X467" s="20">
        <v>11.68</v>
      </c>
      <c r="Y467" s="20">
        <v>110.1</v>
      </c>
      <c r="Z467" s="20">
        <v>98.4</v>
      </c>
      <c r="AA467" s="20">
        <v>67.7</v>
      </c>
      <c r="AB467" s="20">
        <v>-6.5000000000000002E-2</v>
      </c>
      <c r="AC467" s="20">
        <v>0.19</v>
      </c>
      <c r="AD467" s="20">
        <v>106.1</v>
      </c>
      <c r="AE467" s="20">
        <v>106</v>
      </c>
      <c r="AF467" s="20">
        <v>-6.51</v>
      </c>
      <c r="AG467" s="20">
        <v>109.6</v>
      </c>
      <c r="AH467" s="20">
        <v>97.7</v>
      </c>
      <c r="AI467" s="20">
        <v>0.78890000000000005</v>
      </c>
      <c r="AJ467" s="20">
        <v>-2.4</v>
      </c>
      <c r="AK467" s="20">
        <v>-0.15</v>
      </c>
      <c r="AL467" s="20">
        <v>1287</v>
      </c>
      <c r="AM467" s="20">
        <v>13.57</v>
      </c>
      <c r="AN467" s="20">
        <v>2.2000000000000002</v>
      </c>
      <c r="AO467" s="20">
        <v>1239</v>
      </c>
      <c r="AP467" s="20">
        <v>1057</v>
      </c>
      <c r="AQ467" s="20">
        <v>995</v>
      </c>
      <c r="AR467" s="20">
        <v>0.43099999999999999</v>
      </c>
      <c r="AS467" s="20">
        <v>153</v>
      </c>
      <c r="AT467" s="20">
        <v>453</v>
      </c>
      <c r="AU467" s="20">
        <v>0.33800000000000002</v>
      </c>
      <c r="AV467" s="20">
        <v>228</v>
      </c>
      <c r="AW467" s="20">
        <v>333</v>
      </c>
      <c r="AX467" s="20">
        <v>0.68500000000000005</v>
      </c>
      <c r="AY467" s="20">
        <v>209</v>
      </c>
      <c r="AZ467" s="20">
        <v>13.0625</v>
      </c>
      <c r="BA467" s="20">
        <v>643</v>
      </c>
      <c r="BB467" s="20">
        <v>40.1875</v>
      </c>
      <c r="BC467" s="20">
        <v>233</v>
      </c>
      <c r="BD467" s="20">
        <v>113</v>
      </c>
      <c r="BE467" s="20">
        <v>79</v>
      </c>
      <c r="BF467" s="20">
        <v>160</v>
      </c>
      <c r="BG467" s="20">
        <v>245</v>
      </c>
      <c r="BH467" s="20">
        <v>77.400000000000006</v>
      </c>
      <c r="BI467" s="20">
        <v>66.061999999999998</v>
      </c>
      <c r="BJ467" s="20">
        <v>11.375</v>
      </c>
      <c r="BK467" s="20">
        <v>1.456</v>
      </c>
      <c r="BL467" s="20">
        <v>10</v>
      </c>
      <c r="BM467" s="20">
        <v>0.70599999999999996</v>
      </c>
      <c r="BN467" s="20">
        <v>28.3</v>
      </c>
      <c r="BO467" s="20">
        <v>20.8</v>
      </c>
      <c r="BP467" s="20">
        <v>4.9000000000000004</v>
      </c>
      <c r="BQ467" s="20">
        <v>7.0625</v>
      </c>
      <c r="BR467" s="20">
        <v>15.3</v>
      </c>
      <c r="BS467" s="20">
        <v>121</v>
      </c>
      <c r="BT467" s="20">
        <v>0.52900000000000003</v>
      </c>
      <c r="BU467" s="20">
        <v>-8</v>
      </c>
      <c r="BV467" s="66">
        <v>65</v>
      </c>
      <c r="BW467" s="66">
        <v>83</v>
      </c>
      <c r="BX467" s="66">
        <v>125</v>
      </c>
      <c r="BY467" s="66">
        <v>50</v>
      </c>
      <c r="BZ467" s="66">
        <v>66</v>
      </c>
      <c r="CA467" s="66">
        <v>70.5</v>
      </c>
      <c r="CB467" s="66">
        <v>122</v>
      </c>
      <c r="CC467" s="66">
        <v>131</v>
      </c>
      <c r="CD467" s="20">
        <v>0.8</v>
      </c>
      <c r="CE467" s="20">
        <v>25.35</v>
      </c>
      <c r="CF467" s="20">
        <v>119.3</v>
      </c>
      <c r="CG467" s="20">
        <v>93.9</v>
      </c>
      <c r="CH467" s="20">
        <v>68.7</v>
      </c>
      <c r="CI467" s="20">
        <v>-8.3000000000000004E-2</v>
      </c>
      <c r="CJ467" s="20">
        <v>2.99</v>
      </c>
      <c r="CK467" s="20">
        <v>106</v>
      </c>
      <c r="CL467" s="20">
        <v>103</v>
      </c>
      <c r="CM467" s="20">
        <v>-0.35</v>
      </c>
      <c r="CN467" s="20">
        <v>119.4</v>
      </c>
      <c r="CO467" s="20">
        <v>96.8</v>
      </c>
      <c r="CP467" s="63">
        <v>0.91800000000000004</v>
      </c>
      <c r="CQ467" s="20">
        <v>1.4</v>
      </c>
      <c r="CR467" s="20">
        <v>9.3333333333333324E-2</v>
      </c>
      <c r="CS467" s="20">
        <v>1411</v>
      </c>
      <c r="CT467" s="20">
        <v>21.45</v>
      </c>
      <c r="CU467" s="20">
        <v>4.78</v>
      </c>
      <c r="CV467" s="20">
        <v>1228</v>
      </c>
      <c r="CW467" s="20">
        <v>978</v>
      </c>
      <c r="CX467" s="20">
        <v>896</v>
      </c>
      <c r="CY467" s="20">
        <v>0.48899999999999999</v>
      </c>
      <c r="CZ467" s="20">
        <v>119</v>
      </c>
      <c r="DA467" s="20">
        <v>320</v>
      </c>
      <c r="DB467" s="20">
        <v>0.372</v>
      </c>
      <c r="DC467" s="20">
        <v>233</v>
      </c>
      <c r="DD467" s="20">
        <v>311</v>
      </c>
      <c r="DE467" s="20">
        <v>0.749</v>
      </c>
      <c r="DF467" s="20">
        <v>148</v>
      </c>
      <c r="DG467" s="20">
        <v>9.8666666666666671</v>
      </c>
      <c r="DH467" s="20">
        <v>547</v>
      </c>
      <c r="DI467" s="20">
        <v>36.466666666666669</v>
      </c>
      <c r="DJ467" s="20">
        <v>251</v>
      </c>
      <c r="DK467" s="20">
        <v>109</v>
      </c>
      <c r="DL467" s="20">
        <v>62</v>
      </c>
      <c r="DM467" s="20">
        <v>143</v>
      </c>
      <c r="DN467" s="20">
        <v>229</v>
      </c>
      <c r="DO467" s="20">
        <v>81.900000000000006</v>
      </c>
      <c r="DP467" s="20">
        <v>65.2</v>
      </c>
      <c r="DQ467" s="20">
        <v>16.667000000000002</v>
      </c>
      <c r="DR467" s="20">
        <v>1.7549999999999999</v>
      </c>
      <c r="DS467" s="20">
        <v>9.5329999999999995</v>
      </c>
      <c r="DT467" s="20">
        <v>0.76200000000000001</v>
      </c>
      <c r="DU467" s="20">
        <v>21.3</v>
      </c>
      <c r="DV467" s="20">
        <v>20.7</v>
      </c>
      <c r="DW467" s="20">
        <v>4.0999999999999996</v>
      </c>
      <c r="DX467" s="20">
        <v>7.2666666666666666</v>
      </c>
      <c r="DY467" s="20">
        <v>15.3</v>
      </c>
      <c r="DZ467" s="20">
        <v>33</v>
      </c>
      <c r="EA467" s="20">
        <v>0.60399999999999998</v>
      </c>
      <c r="EB467" s="20">
        <v>14</v>
      </c>
      <c r="EC467" s="66">
        <v>13</v>
      </c>
      <c r="ED467" s="66">
        <v>6</v>
      </c>
      <c r="EE467" s="66">
        <v>27</v>
      </c>
      <c r="EF467" s="66">
        <v>5</v>
      </c>
      <c r="EG467" s="66">
        <v>8</v>
      </c>
      <c r="EH467" s="66">
        <v>14.2</v>
      </c>
      <c r="EI467" s="66">
        <v>33</v>
      </c>
      <c r="EJ467" s="66">
        <v>17</v>
      </c>
      <c r="EK467" s="20">
        <v>10338.39</v>
      </c>
      <c r="EL467" s="20">
        <v>11739.12</v>
      </c>
      <c r="EM467" s="20">
        <v>72.666666666666671</v>
      </c>
      <c r="EN467" s="20">
        <v>67.326812500000003</v>
      </c>
      <c r="EO467" s="20">
        <v>11.4597</v>
      </c>
      <c r="EP467" s="20">
        <v>156.86500000000001</v>
      </c>
      <c r="EQ467" s="21">
        <v>53</v>
      </c>
      <c r="ER467" s="21">
        <v>75</v>
      </c>
      <c r="ES467" s="61" t="str">
        <f t="shared" si="22"/>
        <v>Duke</v>
      </c>
      <c r="ET467" s="61">
        <f t="shared" si="25"/>
        <v>128</v>
      </c>
      <c r="EU467" s="61">
        <f t="shared" si="23"/>
        <v>-22</v>
      </c>
    </row>
    <row r="468" spans="1:151" x14ac:dyDescent="0.45">
      <c r="A468" s="64">
        <v>45300</v>
      </c>
      <c r="B468" s="21" t="s">
        <v>72</v>
      </c>
      <c r="C468" s="21">
        <v>126</v>
      </c>
      <c r="D468" s="21" t="s">
        <v>12</v>
      </c>
      <c r="E468" s="21">
        <v>113</v>
      </c>
      <c r="F468" s="50" t="s">
        <v>558</v>
      </c>
      <c r="G468" t="s">
        <v>72</v>
      </c>
      <c r="H468" t="s">
        <v>12</v>
      </c>
      <c r="I468" t="s">
        <v>72</v>
      </c>
      <c r="J468" t="s">
        <v>12</v>
      </c>
      <c r="K468" t="s">
        <v>407</v>
      </c>
      <c r="L468" t="s">
        <v>12</v>
      </c>
      <c r="M468" t="s">
        <v>1266</v>
      </c>
      <c r="N468" t="s">
        <v>12</v>
      </c>
      <c r="O468" t="s">
        <v>72</v>
      </c>
      <c r="P468" t="s">
        <v>12</v>
      </c>
      <c r="Q468" t="s">
        <v>407</v>
      </c>
      <c r="R468" t="s">
        <v>12</v>
      </c>
      <c r="S468" t="s">
        <v>21</v>
      </c>
      <c r="T468" t="s">
        <v>21</v>
      </c>
      <c r="U468">
        <v>15</v>
      </c>
      <c r="V468">
        <v>15</v>
      </c>
      <c r="W468" s="20">
        <v>0.8</v>
      </c>
      <c r="X468" s="20">
        <v>21.9</v>
      </c>
      <c r="Y468" s="20">
        <v>113</v>
      </c>
      <c r="Z468" s="20">
        <v>91.1</v>
      </c>
      <c r="AA468" s="20">
        <v>70.2</v>
      </c>
      <c r="AB468" s="20">
        <v>-4.7E-2</v>
      </c>
      <c r="AC468" s="20">
        <v>-3.48</v>
      </c>
      <c r="AD468" s="20">
        <v>102.3</v>
      </c>
      <c r="AE468" s="20">
        <v>105.8</v>
      </c>
      <c r="AF468" s="20">
        <v>-7.4</v>
      </c>
      <c r="AG468" s="20">
        <v>113</v>
      </c>
      <c r="AH468" s="20">
        <v>91.5</v>
      </c>
      <c r="AI468" s="20">
        <v>0.91830000000000001</v>
      </c>
      <c r="AJ468" s="20">
        <v>0.3</v>
      </c>
      <c r="AK468" s="20">
        <v>0.02</v>
      </c>
      <c r="AL468" s="20">
        <v>1382</v>
      </c>
      <c r="AM468" s="20">
        <v>23.48</v>
      </c>
      <c r="AN468" s="20">
        <v>0.21</v>
      </c>
      <c r="AO468" s="20">
        <v>1241</v>
      </c>
      <c r="AP468" s="20">
        <v>892</v>
      </c>
      <c r="AQ468" s="20">
        <v>895</v>
      </c>
      <c r="AR468" s="20">
        <v>0.49299999999999999</v>
      </c>
      <c r="AS468" s="20">
        <v>101</v>
      </c>
      <c r="AT468" s="20">
        <v>282</v>
      </c>
      <c r="AU468" s="20">
        <v>0.35799999999999998</v>
      </c>
      <c r="AV468" s="20">
        <v>258</v>
      </c>
      <c r="AW468" s="20">
        <v>367</v>
      </c>
      <c r="AX468" s="20">
        <v>0.70299999999999996</v>
      </c>
      <c r="AY468" s="20">
        <v>169</v>
      </c>
      <c r="AZ468" s="20">
        <v>11.266666666666667</v>
      </c>
      <c r="BA468" s="20">
        <v>549</v>
      </c>
      <c r="BB468" s="20">
        <v>36.6</v>
      </c>
      <c r="BC468" s="20">
        <v>271</v>
      </c>
      <c r="BD468" s="20">
        <v>170</v>
      </c>
      <c r="BE468" s="20">
        <v>43</v>
      </c>
      <c r="BF468" s="20">
        <v>161</v>
      </c>
      <c r="BG468" s="20">
        <v>228</v>
      </c>
      <c r="BH468" s="20">
        <v>82.7</v>
      </c>
      <c r="BI468" s="20">
        <v>59.466999999999999</v>
      </c>
      <c r="BJ468" s="20">
        <v>23.266999999999999</v>
      </c>
      <c r="BK468" s="20">
        <v>1.6830000000000001</v>
      </c>
      <c r="BL468" s="20">
        <v>10.733000000000001</v>
      </c>
      <c r="BM468" s="20">
        <v>1.056</v>
      </c>
      <c r="BN468" s="20">
        <v>18.8</v>
      </c>
      <c r="BO468" s="20">
        <v>24.5</v>
      </c>
      <c r="BP468" s="20">
        <v>2.9</v>
      </c>
      <c r="BQ468" s="20">
        <v>11.333333333333334</v>
      </c>
      <c r="BR468" s="20">
        <v>15.2</v>
      </c>
      <c r="BS468" s="20">
        <v>86</v>
      </c>
      <c r="BT468" s="20">
        <v>0.55400000000000005</v>
      </c>
      <c r="BU468" s="20">
        <v>34</v>
      </c>
      <c r="BV468" s="66">
        <v>11</v>
      </c>
      <c r="BW468" s="66">
        <v>40</v>
      </c>
      <c r="BX468" s="66">
        <v>36</v>
      </c>
      <c r="BY468" s="66">
        <v>8</v>
      </c>
      <c r="BZ468" s="66">
        <v>17</v>
      </c>
      <c r="CA468" s="66">
        <v>32.299999999999997</v>
      </c>
      <c r="CB468" s="66">
        <v>86</v>
      </c>
      <c r="CC468" s="66">
        <v>78</v>
      </c>
      <c r="CD468" s="20">
        <v>0.93333333333333302</v>
      </c>
      <c r="CE468" s="20">
        <v>32.75</v>
      </c>
      <c r="CF468" s="20">
        <v>117.3</v>
      </c>
      <c r="CG468" s="20">
        <v>84.5</v>
      </c>
      <c r="CH468" s="20">
        <v>65.099999999999994</v>
      </c>
      <c r="CI468" s="20">
        <v>-6.0000000000000001E-3</v>
      </c>
      <c r="CJ468" s="20">
        <v>0.18</v>
      </c>
      <c r="CK468" s="20">
        <v>105.5</v>
      </c>
      <c r="CL468" s="20">
        <v>105.4</v>
      </c>
      <c r="CM468" s="20">
        <v>-1.39</v>
      </c>
      <c r="CN468" s="20">
        <v>116.1</v>
      </c>
      <c r="CO468" s="20">
        <v>82.8</v>
      </c>
      <c r="CP468" s="63">
        <v>0.97989999999999999</v>
      </c>
      <c r="CQ468" s="20">
        <v>2.7</v>
      </c>
      <c r="CR468" s="20">
        <v>0.18000000000000002</v>
      </c>
      <c r="CS468" s="20">
        <v>1447</v>
      </c>
      <c r="CT468" s="20">
        <v>28.06</v>
      </c>
      <c r="CU468" s="20">
        <v>3.06</v>
      </c>
      <c r="CV468" s="20">
        <v>1129</v>
      </c>
      <c r="CW468" s="20">
        <v>754</v>
      </c>
      <c r="CX468" s="20">
        <v>920</v>
      </c>
      <c r="CY468" s="20">
        <v>0.442</v>
      </c>
      <c r="CZ468" s="20">
        <v>120</v>
      </c>
      <c r="DA468" s="20">
        <v>342</v>
      </c>
      <c r="DB468" s="20">
        <v>0.35099999999999998</v>
      </c>
      <c r="DC468" s="20">
        <v>195</v>
      </c>
      <c r="DD468" s="20">
        <v>292</v>
      </c>
      <c r="DE468" s="20">
        <v>0.66800000000000004</v>
      </c>
      <c r="DF468" s="20">
        <v>231</v>
      </c>
      <c r="DG468" s="20">
        <v>15.4</v>
      </c>
      <c r="DH468" s="20">
        <v>609</v>
      </c>
      <c r="DI468" s="20">
        <v>40.6</v>
      </c>
      <c r="DJ468" s="20">
        <v>205</v>
      </c>
      <c r="DK468" s="20">
        <v>163</v>
      </c>
      <c r="DL468" s="20">
        <v>84</v>
      </c>
      <c r="DM468" s="20">
        <v>143</v>
      </c>
      <c r="DN468" s="20">
        <v>269</v>
      </c>
      <c r="DO468" s="20">
        <v>75.3</v>
      </c>
      <c r="DP468" s="20">
        <v>50.267000000000003</v>
      </c>
      <c r="DQ468" s="20">
        <v>25</v>
      </c>
      <c r="DR468" s="20">
        <v>1.4339999999999999</v>
      </c>
      <c r="DS468" s="20">
        <v>9.5329999999999995</v>
      </c>
      <c r="DT468" s="20">
        <v>1.1399999999999999</v>
      </c>
      <c r="DU468" s="20">
        <v>22.8</v>
      </c>
      <c r="DV468" s="20">
        <v>19.5</v>
      </c>
      <c r="DW468" s="20">
        <v>5.6</v>
      </c>
      <c r="DX468" s="20">
        <v>10.866666666666667</v>
      </c>
      <c r="DY468" s="20">
        <v>17.899999999999999</v>
      </c>
      <c r="DZ468" s="20">
        <v>12</v>
      </c>
      <c r="EA468" s="20">
        <v>0.64100000000000001</v>
      </c>
      <c r="EB468" s="20">
        <v>-2</v>
      </c>
      <c r="EC468" s="66">
        <v>1</v>
      </c>
      <c r="ED468" s="66">
        <v>4</v>
      </c>
      <c r="EE468" s="66">
        <v>3</v>
      </c>
      <c r="EF468" s="66">
        <v>1</v>
      </c>
      <c r="EG468" s="66">
        <v>1</v>
      </c>
      <c r="EH468" s="66">
        <v>3</v>
      </c>
      <c r="EI468" s="66">
        <v>12</v>
      </c>
      <c r="EJ468" s="66">
        <v>3</v>
      </c>
      <c r="EK468" s="20">
        <v>9548.5</v>
      </c>
      <c r="EL468" s="20">
        <v>10686.029999999999</v>
      </c>
      <c r="EM468" s="20">
        <v>116.63193333333335</v>
      </c>
      <c r="EN468" s="20">
        <v>108.04066666666667</v>
      </c>
      <c r="EO468" s="20">
        <v>10.153600000000001</v>
      </c>
      <c r="EP468" s="20">
        <v>189.107</v>
      </c>
      <c r="EQ468" s="21">
        <v>57</v>
      </c>
      <c r="ER468" s="21">
        <v>53</v>
      </c>
      <c r="ES468" s="61" t="str">
        <f t="shared" si="22"/>
        <v>Iowa St.</v>
      </c>
      <c r="ET468" s="61">
        <f t="shared" si="25"/>
        <v>110</v>
      </c>
      <c r="EU468" s="61">
        <f t="shared" si="23"/>
        <v>4</v>
      </c>
    </row>
    <row r="469" spans="1:151" x14ac:dyDescent="0.45">
      <c r="A469" s="64">
        <v>45300</v>
      </c>
      <c r="B469" s="21" t="s">
        <v>80</v>
      </c>
      <c r="C469" s="21">
        <v>25</v>
      </c>
      <c r="D469" s="21" t="s">
        <v>127</v>
      </c>
      <c r="E469" s="21">
        <v>58</v>
      </c>
      <c r="F469" s="50" t="s">
        <v>558</v>
      </c>
      <c r="G469" t="s">
        <v>80</v>
      </c>
      <c r="H469" t="s">
        <v>127</v>
      </c>
      <c r="I469" t="s">
        <v>80</v>
      </c>
      <c r="J469" t="s">
        <v>127</v>
      </c>
      <c r="K469" t="s">
        <v>420</v>
      </c>
      <c r="L469" t="s">
        <v>427</v>
      </c>
      <c r="M469" t="s">
        <v>1270</v>
      </c>
      <c r="N469" t="s">
        <v>653</v>
      </c>
      <c r="O469" t="s">
        <v>80</v>
      </c>
      <c r="P469" t="s">
        <v>1350</v>
      </c>
      <c r="Q469" t="s">
        <v>420</v>
      </c>
      <c r="R469" t="s">
        <v>427</v>
      </c>
      <c r="S469" t="s">
        <v>47</v>
      </c>
      <c r="T469" t="s">
        <v>47</v>
      </c>
      <c r="U469">
        <v>15</v>
      </c>
      <c r="V469">
        <v>16</v>
      </c>
      <c r="W469" s="20">
        <v>0.73333333333333295</v>
      </c>
      <c r="X469" s="20">
        <v>12.66</v>
      </c>
      <c r="Y469" s="20">
        <v>108.9</v>
      </c>
      <c r="Z469" s="20">
        <v>96.2</v>
      </c>
      <c r="AA469" s="20">
        <v>69.7</v>
      </c>
      <c r="AB469" s="20">
        <v>4.4999999999999998E-2</v>
      </c>
      <c r="AC469" s="20">
        <v>6.25</v>
      </c>
      <c r="AD469" s="20">
        <v>107.9</v>
      </c>
      <c r="AE469" s="20">
        <v>101.7</v>
      </c>
      <c r="AF469" s="20">
        <v>5.71</v>
      </c>
      <c r="AG469" s="20">
        <v>109.4</v>
      </c>
      <c r="AH469" s="20">
        <v>95.2</v>
      </c>
      <c r="AI469" s="20">
        <v>0.83230000000000004</v>
      </c>
      <c r="AJ469" s="20">
        <v>0.2</v>
      </c>
      <c r="AK469" s="20">
        <v>1.3333333333333334E-2</v>
      </c>
      <c r="AL469" s="20">
        <v>1327</v>
      </c>
      <c r="AM469" s="20">
        <v>12.27</v>
      </c>
      <c r="AN469" s="20">
        <v>6.43</v>
      </c>
      <c r="AO469" s="20">
        <v>1129</v>
      </c>
      <c r="AP469" s="20">
        <v>980</v>
      </c>
      <c r="AQ469" s="20">
        <v>864</v>
      </c>
      <c r="AR469" s="20">
        <v>0.45900000000000002</v>
      </c>
      <c r="AS469" s="20">
        <v>112</v>
      </c>
      <c r="AT469" s="20">
        <v>323</v>
      </c>
      <c r="AU469" s="20">
        <v>0.34699999999999998</v>
      </c>
      <c r="AV469" s="20">
        <v>223</v>
      </c>
      <c r="AW469" s="20">
        <v>313</v>
      </c>
      <c r="AX469" s="20">
        <v>0.71199999999999997</v>
      </c>
      <c r="AY469" s="20">
        <v>160</v>
      </c>
      <c r="AZ469" s="20">
        <v>10.666666666666666</v>
      </c>
      <c r="BA469" s="20">
        <v>555</v>
      </c>
      <c r="BB469" s="20">
        <v>37</v>
      </c>
      <c r="BC469" s="20">
        <v>194</v>
      </c>
      <c r="BD469" s="20">
        <v>95</v>
      </c>
      <c r="BE469" s="20">
        <v>36</v>
      </c>
      <c r="BF469" s="20">
        <v>177</v>
      </c>
      <c r="BG469" s="20">
        <v>243</v>
      </c>
      <c r="BH469" s="20">
        <v>75.3</v>
      </c>
      <c r="BI469" s="20">
        <v>65.332999999999998</v>
      </c>
      <c r="BJ469" s="20">
        <v>9.9329999999999998</v>
      </c>
      <c r="BK469" s="20">
        <v>1.0960000000000001</v>
      </c>
      <c r="BL469" s="20">
        <v>11.8</v>
      </c>
      <c r="BM469" s="20">
        <v>0.53700000000000003</v>
      </c>
      <c r="BN469" s="20">
        <v>21.5</v>
      </c>
      <c r="BO469" s="20">
        <v>20.9</v>
      </c>
      <c r="BP469" s="20">
        <v>2.4</v>
      </c>
      <c r="BQ469" s="20">
        <v>6.333333333333333</v>
      </c>
      <c r="BR469" s="20">
        <v>16.2</v>
      </c>
      <c r="BS469" s="20">
        <v>43</v>
      </c>
      <c r="BT469" s="20">
        <v>0.59599999999999997</v>
      </c>
      <c r="BU469" s="20">
        <v>15</v>
      </c>
      <c r="BV469" s="66">
        <v>58</v>
      </c>
      <c r="BW469" s="66">
        <v>42</v>
      </c>
      <c r="BX469" s="66">
        <v>56</v>
      </c>
      <c r="BY469" s="66">
        <v>66</v>
      </c>
      <c r="BZ469" s="66">
        <v>58</v>
      </c>
      <c r="CA469" s="66">
        <v>48.2</v>
      </c>
      <c r="CB469" s="66">
        <v>44</v>
      </c>
      <c r="CC469" s="66">
        <v>26</v>
      </c>
      <c r="CD469" s="20">
        <v>0.8125</v>
      </c>
      <c r="CE469" s="20">
        <v>17.93</v>
      </c>
      <c r="CF469" s="20">
        <v>117.3</v>
      </c>
      <c r="CG469" s="20">
        <v>99.4</v>
      </c>
      <c r="CH469" s="20">
        <v>67.5</v>
      </c>
      <c r="CI469" s="20">
        <v>-3.1E-2</v>
      </c>
      <c r="CJ469" s="20">
        <v>7.27</v>
      </c>
      <c r="CK469" s="20">
        <v>110.1</v>
      </c>
      <c r="CL469" s="20">
        <v>102.8</v>
      </c>
      <c r="CM469" s="20">
        <v>4.5999999999999996</v>
      </c>
      <c r="CN469" s="20">
        <v>118.1</v>
      </c>
      <c r="CO469" s="20">
        <v>99.1</v>
      </c>
      <c r="CP469" s="63">
        <v>0.88249999999999995</v>
      </c>
      <c r="CQ469" s="20">
        <v>1.8</v>
      </c>
      <c r="CR469" s="20">
        <v>0.1125</v>
      </c>
      <c r="CS469" s="20">
        <v>1371</v>
      </c>
      <c r="CT469" s="20">
        <v>17.149999999999999</v>
      </c>
      <c r="CU469" s="20">
        <v>7.65</v>
      </c>
      <c r="CV469" s="20">
        <v>1307</v>
      </c>
      <c r="CW469" s="20">
        <v>1097</v>
      </c>
      <c r="CX469" s="20">
        <v>913</v>
      </c>
      <c r="CY469" s="20">
        <v>0.52</v>
      </c>
      <c r="CZ469" s="20">
        <v>131</v>
      </c>
      <c r="DA469" s="20">
        <v>350</v>
      </c>
      <c r="DB469" s="20">
        <v>0.374</v>
      </c>
      <c r="DC469" s="20">
        <v>226</v>
      </c>
      <c r="DD469" s="20">
        <v>298</v>
      </c>
      <c r="DE469" s="20">
        <v>0.75800000000000001</v>
      </c>
      <c r="DF469" s="20">
        <v>116</v>
      </c>
      <c r="DG469" s="20">
        <v>7.25</v>
      </c>
      <c r="DH469" s="20">
        <v>522</v>
      </c>
      <c r="DI469" s="20">
        <v>32.625</v>
      </c>
      <c r="DJ469" s="20">
        <v>316</v>
      </c>
      <c r="DK469" s="20">
        <v>115</v>
      </c>
      <c r="DL469" s="20">
        <v>54</v>
      </c>
      <c r="DM469" s="20">
        <v>171</v>
      </c>
      <c r="DN469" s="20">
        <v>271</v>
      </c>
      <c r="DO469" s="20">
        <v>81.7</v>
      </c>
      <c r="DP469" s="20">
        <v>68.561999999999998</v>
      </c>
      <c r="DQ469" s="20">
        <v>13.125</v>
      </c>
      <c r="DR469" s="20">
        <v>1.8480000000000001</v>
      </c>
      <c r="DS469" s="20">
        <v>10.688000000000001</v>
      </c>
      <c r="DT469" s="20">
        <v>0.67300000000000004</v>
      </c>
      <c r="DU469" s="20">
        <v>21.9</v>
      </c>
      <c r="DV469" s="20">
        <v>18.600000000000001</v>
      </c>
      <c r="DW469" s="20">
        <v>3.4</v>
      </c>
      <c r="DX469" s="20">
        <v>7.1875</v>
      </c>
      <c r="DY469" s="20">
        <v>16.899999999999999</v>
      </c>
      <c r="DZ469" s="20">
        <v>9</v>
      </c>
      <c r="EA469" s="20">
        <v>0.64800000000000002</v>
      </c>
      <c r="EB469" s="20">
        <v>0</v>
      </c>
      <c r="EC469" s="66">
        <v>24</v>
      </c>
      <c r="ED469" s="66">
        <v>59</v>
      </c>
      <c r="EE469" s="66">
        <v>31</v>
      </c>
      <c r="EF469" s="66">
        <v>62</v>
      </c>
      <c r="EG469" s="66">
        <v>27</v>
      </c>
      <c r="EH469" s="66">
        <v>31.8</v>
      </c>
      <c r="EI469" s="66">
        <v>9</v>
      </c>
      <c r="EJ469" s="66">
        <v>25</v>
      </c>
      <c r="EK469" s="20">
        <v>10824.660000000002</v>
      </c>
      <c r="EL469" s="20">
        <v>11284.26</v>
      </c>
      <c r="EM469" s="20">
        <v>84.8125</v>
      </c>
      <c r="EN469" s="20">
        <v>67.690666666666672</v>
      </c>
      <c r="EO469" s="20">
        <v>12.2796</v>
      </c>
      <c r="EP469" s="20">
        <v>192.952</v>
      </c>
      <c r="EQ469" s="21">
        <v>65</v>
      </c>
      <c r="ER469" s="21">
        <v>58</v>
      </c>
      <c r="ES469" s="61" t="str">
        <f t="shared" si="22"/>
        <v>Boise St.</v>
      </c>
      <c r="ET469" s="61">
        <f t="shared" si="25"/>
        <v>123</v>
      </c>
      <c r="EU469" s="61">
        <f t="shared" si="23"/>
        <v>7</v>
      </c>
    </row>
    <row r="470" spans="1:151" x14ac:dyDescent="0.45">
      <c r="A470" s="64">
        <v>45300</v>
      </c>
      <c r="B470" s="21" t="s">
        <v>89</v>
      </c>
      <c r="C470" s="21">
        <v>52</v>
      </c>
      <c r="D470" s="21" t="s">
        <v>22</v>
      </c>
      <c r="E470" s="21">
        <v>297</v>
      </c>
      <c r="F470" s="50" t="s">
        <v>558</v>
      </c>
      <c r="G470" t="s">
        <v>89</v>
      </c>
      <c r="H470" t="s">
        <v>22</v>
      </c>
      <c r="I470" t="s">
        <v>89</v>
      </c>
      <c r="J470" t="s">
        <v>22</v>
      </c>
      <c r="K470" t="s">
        <v>89</v>
      </c>
      <c r="L470" t="s">
        <v>22</v>
      </c>
      <c r="M470" t="s">
        <v>89</v>
      </c>
      <c r="N470" t="s">
        <v>22</v>
      </c>
      <c r="O470" t="s">
        <v>89</v>
      </c>
      <c r="P470" t="s">
        <v>22</v>
      </c>
      <c r="Q470" t="s">
        <v>89</v>
      </c>
      <c r="R470" t="s">
        <v>22</v>
      </c>
      <c r="S470" t="s">
        <v>21</v>
      </c>
      <c r="T470" t="s">
        <v>21</v>
      </c>
      <c r="U470">
        <v>15</v>
      </c>
      <c r="V470">
        <v>15</v>
      </c>
      <c r="W470" s="20">
        <v>0.8</v>
      </c>
      <c r="X470" s="20">
        <v>17</v>
      </c>
      <c r="Y470" s="20">
        <v>112.6</v>
      </c>
      <c r="Z470" s="20">
        <v>95.6</v>
      </c>
      <c r="AA470" s="20">
        <v>70.400000000000006</v>
      </c>
      <c r="AB470" s="20">
        <v>-3.1E-2</v>
      </c>
      <c r="AC470" s="20">
        <v>-1.57</v>
      </c>
      <c r="AD470" s="20">
        <v>104.4</v>
      </c>
      <c r="AE470" s="20">
        <v>106</v>
      </c>
      <c r="AF470" s="20">
        <v>-4.3899999999999997</v>
      </c>
      <c r="AG470" s="20">
        <v>111.6</v>
      </c>
      <c r="AH470" s="20">
        <v>95.9</v>
      </c>
      <c r="AI470" s="20">
        <v>0.8508</v>
      </c>
      <c r="AJ470" s="20">
        <v>0.2</v>
      </c>
      <c r="AK470" s="20">
        <v>1.3333333333333334E-2</v>
      </c>
      <c r="AL470" s="20">
        <v>1359</v>
      </c>
      <c r="AM470" s="20">
        <v>16.3</v>
      </c>
      <c r="AN470" s="20">
        <v>1.57</v>
      </c>
      <c r="AO470" s="20">
        <v>1211</v>
      </c>
      <c r="AP470" s="20">
        <v>990</v>
      </c>
      <c r="AQ470" s="20">
        <v>978</v>
      </c>
      <c r="AR470" s="20">
        <v>0.45600000000000002</v>
      </c>
      <c r="AS470" s="20">
        <v>121</v>
      </c>
      <c r="AT470" s="20">
        <v>340</v>
      </c>
      <c r="AU470" s="20">
        <v>0.35599999999999998</v>
      </c>
      <c r="AV470" s="20">
        <v>198</v>
      </c>
      <c r="AW470" s="20">
        <v>289</v>
      </c>
      <c r="AX470" s="20">
        <v>0.68500000000000005</v>
      </c>
      <c r="AY470" s="20">
        <v>217</v>
      </c>
      <c r="AZ470" s="20">
        <v>14.466666666666667</v>
      </c>
      <c r="BA470" s="20">
        <v>649</v>
      </c>
      <c r="BB470" s="20">
        <v>43.266666666666666</v>
      </c>
      <c r="BC470" s="20">
        <v>254</v>
      </c>
      <c r="BD470" s="20">
        <v>93</v>
      </c>
      <c r="BE470" s="20">
        <v>65</v>
      </c>
      <c r="BF470" s="20">
        <v>169</v>
      </c>
      <c r="BG470" s="20">
        <v>210</v>
      </c>
      <c r="BH470" s="20">
        <v>80.7</v>
      </c>
      <c r="BI470" s="20">
        <v>66</v>
      </c>
      <c r="BJ470" s="20">
        <v>14.733000000000001</v>
      </c>
      <c r="BK470" s="20">
        <v>1.5029999999999999</v>
      </c>
      <c r="BL470" s="20">
        <v>11.266999999999999</v>
      </c>
      <c r="BM470" s="20">
        <v>0.55000000000000004</v>
      </c>
      <c r="BN470" s="20">
        <v>22.7</v>
      </c>
      <c r="BO470" s="20">
        <v>19.3</v>
      </c>
      <c r="BP470" s="20">
        <v>4.3</v>
      </c>
      <c r="BQ470" s="20">
        <v>6.2</v>
      </c>
      <c r="BR470" s="20">
        <v>14</v>
      </c>
      <c r="BS470" s="20">
        <v>56</v>
      </c>
      <c r="BT470" s="20">
        <v>0.58199999999999996</v>
      </c>
      <c r="BU470" s="20">
        <v>-22</v>
      </c>
      <c r="BV470" s="66">
        <v>31</v>
      </c>
      <c r="BW470" s="66">
        <v>54</v>
      </c>
      <c r="BX470" s="66">
        <v>50</v>
      </c>
      <c r="BY470" s="66">
        <v>26</v>
      </c>
      <c r="BZ470" s="66">
        <v>32</v>
      </c>
      <c r="CA470" s="66">
        <v>32.299999999999997</v>
      </c>
      <c r="CB470" s="66">
        <v>55</v>
      </c>
      <c r="CC470" s="66">
        <v>55</v>
      </c>
      <c r="CD470" s="20">
        <v>0.8</v>
      </c>
      <c r="CE470" s="20">
        <v>16.48</v>
      </c>
      <c r="CF470" s="20">
        <v>114.6</v>
      </c>
      <c r="CG470" s="20">
        <v>98.1</v>
      </c>
      <c r="CH470" s="20">
        <v>68.3</v>
      </c>
      <c r="CI470" s="20">
        <v>3.3000000000000002E-2</v>
      </c>
      <c r="CJ470" s="20">
        <v>-2.4500000000000002</v>
      </c>
      <c r="CK470" s="20">
        <v>103.3</v>
      </c>
      <c r="CL470" s="20">
        <v>105.8</v>
      </c>
      <c r="CM470" s="20">
        <v>-5.71</v>
      </c>
      <c r="CN470" s="20">
        <v>114.3</v>
      </c>
      <c r="CO470" s="20">
        <v>98.4</v>
      </c>
      <c r="CP470" s="63">
        <v>0.84889999999999999</v>
      </c>
      <c r="CQ470" s="20">
        <v>0.3</v>
      </c>
      <c r="CR470" s="20">
        <v>0.02</v>
      </c>
      <c r="CS470" s="20">
        <v>1363</v>
      </c>
      <c r="CT470" s="20">
        <v>12.97</v>
      </c>
      <c r="CU470" s="20">
        <v>0.77</v>
      </c>
      <c r="CV470" s="20">
        <v>1170</v>
      </c>
      <c r="CW470" s="20">
        <v>987</v>
      </c>
      <c r="CX470" s="20">
        <v>893</v>
      </c>
      <c r="CY470" s="20">
        <v>0.48299999999999998</v>
      </c>
      <c r="CZ470" s="20">
        <v>110</v>
      </c>
      <c r="DA470" s="20">
        <v>301</v>
      </c>
      <c r="DB470" s="20">
        <v>0.36499999999999999</v>
      </c>
      <c r="DC470" s="20">
        <v>198</v>
      </c>
      <c r="DD470" s="20">
        <v>267</v>
      </c>
      <c r="DE470" s="20">
        <v>0.74199999999999999</v>
      </c>
      <c r="DF470" s="20">
        <v>163</v>
      </c>
      <c r="DG470" s="20">
        <v>10.866666666666667</v>
      </c>
      <c r="DH470" s="20">
        <v>562</v>
      </c>
      <c r="DI470" s="20">
        <v>37.466666666666669</v>
      </c>
      <c r="DJ470" s="20">
        <v>245</v>
      </c>
      <c r="DK470" s="20">
        <v>104</v>
      </c>
      <c r="DL470" s="20">
        <v>83</v>
      </c>
      <c r="DM470" s="20">
        <v>181</v>
      </c>
      <c r="DN470" s="20">
        <v>248</v>
      </c>
      <c r="DO470" s="20">
        <v>78</v>
      </c>
      <c r="DP470" s="20">
        <v>65.8</v>
      </c>
      <c r="DQ470" s="20">
        <v>12.2</v>
      </c>
      <c r="DR470" s="20">
        <v>1.3540000000000001</v>
      </c>
      <c r="DS470" s="20">
        <v>12.067</v>
      </c>
      <c r="DT470" s="20">
        <v>0.57499999999999996</v>
      </c>
      <c r="DU470" s="20">
        <v>20.100000000000001</v>
      </c>
      <c r="DV470" s="20">
        <v>17.8</v>
      </c>
      <c r="DW470" s="20">
        <v>5.5</v>
      </c>
      <c r="DX470" s="20">
        <v>6.9333333333333336</v>
      </c>
      <c r="DY470" s="20">
        <v>16.5</v>
      </c>
      <c r="DZ470" s="20">
        <v>64</v>
      </c>
      <c r="EA470" s="20">
        <v>0.57299999999999995</v>
      </c>
      <c r="EB470" s="20">
        <v>25</v>
      </c>
      <c r="EC470" s="66">
        <v>48</v>
      </c>
      <c r="ED470" s="66">
        <v>18</v>
      </c>
      <c r="EE470" s="66">
        <v>37</v>
      </c>
      <c r="EF470" s="66">
        <v>29</v>
      </c>
      <c r="EG470" s="66">
        <v>39</v>
      </c>
      <c r="EH470" s="66">
        <v>33</v>
      </c>
      <c r="EI470" s="66">
        <v>64</v>
      </c>
      <c r="EJ470" s="66">
        <v>52</v>
      </c>
      <c r="EK470" s="20">
        <v>11046.06</v>
      </c>
      <c r="EL470" s="20">
        <v>10955.759999999998</v>
      </c>
      <c r="EM470" s="20">
        <v>78.117866666666671</v>
      </c>
      <c r="EN470" s="20">
        <v>74.815399999999997</v>
      </c>
      <c r="EO470" s="20">
        <v>10.388</v>
      </c>
      <c r="EP470" s="20">
        <v>169.88000000000002</v>
      </c>
      <c r="EQ470" s="21">
        <v>73</v>
      </c>
      <c r="ER470" s="21">
        <v>74</v>
      </c>
      <c r="ES470" s="61" t="str">
        <f t="shared" si="22"/>
        <v>Texas</v>
      </c>
      <c r="ET470" s="61">
        <f t="shared" si="25"/>
        <v>147</v>
      </c>
      <c r="EU470" s="61">
        <f t="shared" si="23"/>
        <v>-1</v>
      </c>
    </row>
    <row r="471" spans="1:151" x14ac:dyDescent="0.45">
      <c r="A471" s="64">
        <v>45300</v>
      </c>
      <c r="B471" s="21" t="s">
        <v>100</v>
      </c>
      <c r="C471" s="21">
        <v>190</v>
      </c>
      <c r="D471" s="21" t="s">
        <v>23</v>
      </c>
      <c r="E471" s="21">
        <v>238</v>
      </c>
      <c r="F471" s="50" t="s">
        <v>558</v>
      </c>
      <c r="G471" t="s">
        <v>100</v>
      </c>
      <c r="H471" t="s">
        <v>23</v>
      </c>
      <c r="I471" t="s">
        <v>100</v>
      </c>
      <c r="J471" t="s">
        <v>23</v>
      </c>
      <c r="K471" t="s">
        <v>100</v>
      </c>
      <c r="L471" t="s">
        <v>23</v>
      </c>
      <c r="M471" t="s">
        <v>100</v>
      </c>
      <c r="N471" t="s">
        <v>23</v>
      </c>
      <c r="O471" t="s">
        <v>100</v>
      </c>
      <c r="P471" t="s">
        <v>23</v>
      </c>
      <c r="Q471" t="s">
        <v>100</v>
      </c>
      <c r="R471" t="s">
        <v>23</v>
      </c>
      <c r="S471" t="s">
        <v>24</v>
      </c>
      <c r="T471" t="s">
        <v>24</v>
      </c>
      <c r="U471">
        <v>16</v>
      </c>
      <c r="V471">
        <v>16</v>
      </c>
      <c r="W471" s="20">
        <v>0.8125</v>
      </c>
      <c r="X471" s="20">
        <v>15.87</v>
      </c>
      <c r="Y471" s="20">
        <v>115.5</v>
      </c>
      <c r="Z471" s="20">
        <v>99.6</v>
      </c>
      <c r="AA471" s="20">
        <v>69.599999999999994</v>
      </c>
      <c r="AB471" s="20">
        <v>6.5000000000000002E-2</v>
      </c>
      <c r="AC471" s="20">
        <v>0.5</v>
      </c>
      <c r="AD471" s="20">
        <v>105.3</v>
      </c>
      <c r="AE471" s="20">
        <v>104.8</v>
      </c>
      <c r="AF471" s="20">
        <v>-7.82</v>
      </c>
      <c r="AG471" s="20">
        <v>116.3</v>
      </c>
      <c r="AH471" s="20">
        <v>99.8</v>
      </c>
      <c r="AI471" s="20">
        <v>0.85299999999999998</v>
      </c>
      <c r="AJ471" s="20">
        <v>1.4</v>
      </c>
      <c r="AK471" s="20">
        <v>8.7499999999999994E-2</v>
      </c>
      <c r="AL471" s="20">
        <v>1386</v>
      </c>
      <c r="AM471" s="20">
        <v>13.69</v>
      </c>
      <c r="AN471" s="20">
        <v>2.81</v>
      </c>
      <c r="AO471" s="20">
        <v>1255</v>
      </c>
      <c r="AP471" s="20">
        <v>1081</v>
      </c>
      <c r="AQ471" s="20">
        <v>948</v>
      </c>
      <c r="AR471" s="20">
        <v>0.44800000000000001</v>
      </c>
      <c r="AS471" s="20">
        <v>153</v>
      </c>
      <c r="AT471" s="20">
        <v>431</v>
      </c>
      <c r="AU471" s="20">
        <v>0.35499999999999998</v>
      </c>
      <c r="AV471" s="20">
        <v>252</v>
      </c>
      <c r="AW471" s="20">
        <v>336</v>
      </c>
      <c r="AX471" s="20">
        <v>0.75</v>
      </c>
      <c r="AY471" s="20">
        <v>176</v>
      </c>
      <c r="AZ471" s="20">
        <v>11</v>
      </c>
      <c r="BA471" s="20">
        <v>630</v>
      </c>
      <c r="BB471" s="20">
        <v>39.375</v>
      </c>
      <c r="BC471" s="20">
        <v>259</v>
      </c>
      <c r="BD471" s="20">
        <v>107</v>
      </c>
      <c r="BE471" s="20">
        <v>45</v>
      </c>
      <c r="BF471" s="20">
        <v>176</v>
      </c>
      <c r="BG471" s="20">
        <v>233</v>
      </c>
      <c r="BH471" s="20">
        <v>78.400000000000006</v>
      </c>
      <c r="BI471" s="20">
        <v>67.561999999999998</v>
      </c>
      <c r="BJ471" s="20">
        <v>10.875</v>
      </c>
      <c r="BK471" s="20">
        <v>1.472</v>
      </c>
      <c r="BL471" s="20">
        <v>11</v>
      </c>
      <c r="BM471" s="20">
        <v>0.60799999999999998</v>
      </c>
      <c r="BN471" s="20">
        <v>26.9</v>
      </c>
      <c r="BO471" s="20">
        <v>21</v>
      </c>
      <c r="BP471" s="20">
        <v>2.8</v>
      </c>
      <c r="BQ471" s="20">
        <v>6.6875</v>
      </c>
      <c r="BR471" s="20">
        <v>14.6</v>
      </c>
      <c r="BS471" s="20">
        <v>30</v>
      </c>
      <c r="BT471" s="20">
        <v>0.60699999999999998</v>
      </c>
      <c r="BU471" s="20">
        <v>19</v>
      </c>
      <c r="BV471" s="66">
        <v>46</v>
      </c>
      <c r="BW471" s="66">
        <v>35</v>
      </c>
      <c r="BX471" s="66">
        <v>29</v>
      </c>
      <c r="BY471" s="66">
        <v>57</v>
      </c>
      <c r="BZ471" s="66">
        <v>41</v>
      </c>
      <c r="CA471" s="66">
        <v>32.799999999999997</v>
      </c>
      <c r="CB471" s="66">
        <v>30</v>
      </c>
      <c r="CC471" s="66">
        <v>110</v>
      </c>
      <c r="CD471" s="20">
        <v>0.875</v>
      </c>
      <c r="CE471" s="20">
        <v>28.97</v>
      </c>
      <c r="CF471" s="20">
        <v>123.3</v>
      </c>
      <c r="CG471" s="20">
        <v>94.3</v>
      </c>
      <c r="CH471" s="20">
        <v>68.8</v>
      </c>
      <c r="CI471" s="20">
        <v>6.3E-2</v>
      </c>
      <c r="CJ471" s="20">
        <v>12.32</v>
      </c>
      <c r="CK471" s="20">
        <v>111.8</v>
      </c>
      <c r="CL471" s="20">
        <v>99.5</v>
      </c>
      <c r="CM471" s="20">
        <v>9.59</v>
      </c>
      <c r="CN471" s="20">
        <v>125.9</v>
      </c>
      <c r="CO471" s="20">
        <v>92.8</v>
      </c>
      <c r="CP471" s="63">
        <v>0.97089999999999999</v>
      </c>
      <c r="CQ471" s="20">
        <v>4.8</v>
      </c>
      <c r="CR471" s="20">
        <v>0.3</v>
      </c>
      <c r="CS471" s="20">
        <v>1468</v>
      </c>
      <c r="CT471" s="20">
        <v>25.9</v>
      </c>
      <c r="CU471" s="20">
        <v>10.53</v>
      </c>
      <c r="CV471" s="20">
        <v>1350</v>
      </c>
      <c r="CW471" s="20">
        <v>1104</v>
      </c>
      <c r="CX471" s="20">
        <v>957</v>
      </c>
      <c r="CY471" s="20">
        <v>0.48899999999999999</v>
      </c>
      <c r="CZ471" s="20">
        <v>139</v>
      </c>
      <c r="DA471" s="20">
        <v>353</v>
      </c>
      <c r="DB471" s="20">
        <v>0.39400000000000002</v>
      </c>
      <c r="DC471" s="20">
        <v>275</v>
      </c>
      <c r="DD471" s="20">
        <v>380</v>
      </c>
      <c r="DE471" s="20">
        <v>0.72399999999999998</v>
      </c>
      <c r="DF471" s="20">
        <v>190</v>
      </c>
      <c r="DG471" s="20">
        <v>11.875</v>
      </c>
      <c r="DH471" s="20">
        <v>653</v>
      </c>
      <c r="DI471" s="20">
        <v>40.8125</v>
      </c>
      <c r="DJ471" s="20">
        <v>298</v>
      </c>
      <c r="DK471" s="20">
        <v>93</v>
      </c>
      <c r="DL471" s="20">
        <v>69</v>
      </c>
      <c r="DM471" s="20">
        <v>193</v>
      </c>
      <c r="DN471" s="20">
        <v>221</v>
      </c>
      <c r="DO471" s="20">
        <v>84.4</v>
      </c>
      <c r="DP471" s="20">
        <v>69</v>
      </c>
      <c r="DQ471" s="20">
        <v>15.375</v>
      </c>
      <c r="DR471" s="20">
        <v>1.544</v>
      </c>
      <c r="DS471" s="20">
        <v>12.061999999999999</v>
      </c>
      <c r="DT471" s="20">
        <v>0.48199999999999998</v>
      </c>
      <c r="DU471" s="20">
        <v>22.1</v>
      </c>
      <c r="DV471" s="20">
        <v>23.8</v>
      </c>
      <c r="DW471" s="20">
        <v>4.3</v>
      </c>
      <c r="DX471" s="20">
        <v>5.8125</v>
      </c>
      <c r="DY471" s="20">
        <v>13.8</v>
      </c>
      <c r="DZ471" s="20">
        <v>1</v>
      </c>
      <c r="EA471" s="20">
        <v>0.7</v>
      </c>
      <c r="EB471" s="20">
        <v>0</v>
      </c>
      <c r="EC471" s="66">
        <v>3</v>
      </c>
      <c r="ED471" s="66">
        <v>2</v>
      </c>
      <c r="EE471" s="66">
        <v>1</v>
      </c>
      <c r="EF471" s="66">
        <v>3</v>
      </c>
      <c r="EG471" s="66">
        <v>3</v>
      </c>
      <c r="EH471" s="66">
        <v>1.7</v>
      </c>
      <c r="EI471" s="66">
        <v>1</v>
      </c>
      <c r="EJ471" s="66">
        <v>1</v>
      </c>
      <c r="EK471" s="20">
        <v>10891.65</v>
      </c>
      <c r="EL471" s="20">
        <v>12280.679999999998</v>
      </c>
      <c r="EM471" s="20">
        <v>63.9375</v>
      </c>
      <c r="EN471" s="20">
        <v>80.664625000000001</v>
      </c>
      <c r="EO471" s="20">
        <v>10.570399999999999</v>
      </c>
      <c r="EP471" s="20">
        <v>165.75</v>
      </c>
      <c r="EQ471" s="21">
        <v>88</v>
      </c>
      <c r="ER471" s="21">
        <v>72</v>
      </c>
      <c r="ES471" s="61" t="str">
        <f t="shared" si="22"/>
        <v>Nebraska</v>
      </c>
      <c r="ET471" s="61">
        <f t="shared" si="25"/>
        <v>160</v>
      </c>
      <c r="EU471" s="61">
        <f t="shared" si="23"/>
        <v>16</v>
      </c>
    </row>
    <row r="472" spans="1:151" x14ac:dyDescent="0.45">
      <c r="A472" s="64">
        <v>45300</v>
      </c>
      <c r="B472" s="21" t="s">
        <v>186</v>
      </c>
      <c r="C472" s="21">
        <v>91</v>
      </c>
      <c r="D472" s="21" t="s">
        <v>109</v>
      </c>
      <c r="E472" s="21">
        <v>344</v>
      </c>
      <c r="F472" s="50" t="s">
        <v>558</v>
      </c>
      <c r="G472" t="s">
        <v>186</v>
      </c>
      <c r="H472" t="s">
        <v>109</v>
      </c>
      <c r="I472" t="s">
        <v>186</v>
      </c>
      <c r="J472" t="s">
        <v>109</v>
      </c>
      <c r="K472" t="s">
        <v>446</v>
      </c>
      <c r="L472" t="s">
        <v>109</v>
      </c>
      <c r="M472" t="s">
        <v>664</v>
      </c>
      <c r="N472" t="s">
        <v>109</v>
      </c>
      <c r="O472" t="s">
        <v>186</v>
      </c>
      <c r="P472" t="s">
        <v>109</v>
      </c>
      <c r="Q472" t="s">
        <v>446</v>
      </c>
      <c r="R472" t="s">
        <v>109</v>
      </c>
      <c r="S472" t="s">
        <v>29</v>
      </c>
      <c r="T472" t="s">
        <v>29</v>
      </c>
      <c r="U472">
        <v>15</v>
      </c>
      <c r="V472">
        <v>15</v>
      </c>
      <c r="W472" s="20">
        <v>0.6</v>
      </c>
      <c r="X472" s="20">
        <v>7.74</v>
      </c>
      <c r="Y472" s="20">
        <v>107.4</v>
      </c>
      <c r="Z472" s="20">
        <v>99.6</v>
      </c>
      <c r="AA472" s="20">
        <v>72.099999999999994</v>
      </c>
      <c r="AB472" s="20">
        <v>1.4E-2</v>
      </c>
      <c r="AC472" s="20">
        <v>4.26</v>
      </c>
      <c r="AD472" s="20">
        <v>107.7</v>
      </c>
      <c r="AE472" s="20">
        <v>103.4</v>
      </c>
      <c r="AF472" s="20">
        <v>1.87</v>
      </c>
      <c r="AG472" s="20">
        <v>107</v>
      </c>
      <c r="AH472" s="20">
        <v>99.6</v>
      </c>
      <c r="AI472" s="20">
        <v>0.69499999999999995</v>
      </c>
      <c r="AJ472" s="20">
        <v>-2</v>
      </c>
      <c r="AK472" s="20">
        <v>-0.13333333333333333</v>
      </c>
      <c r="AL472" s="20">
        <v>1276</v>
      </c>
      <c r="AM472" s="20">
        <v>9</v>
      </c>
      <c r="AN472" s="20">
        <v>5.8</v>
      </c>
      <c r="AO472" s="20">
        <v>1160</v>
      </c>
      <c r="AP472" s="20">
        <v>1112</v>
      </c>
      <c r="AQ472" s="20">
        <v>920</v>
      </c>
      <c r="AR472" s="20">
        <v>0.441</v>
      </c>
      <c r="AS472" s="20">
        <v>104</v>
      </c>
      <c r="AT472" s="20">
        <v>307</v>
      </c>
      <c r="AU472" s="20">
        <v>0.33900000000000002</v>
      </c>
      <c r="AV472" s="20">
        <v>244</v>
      </c>
      <c r="AW472" s="20">
        <v>355</v>
      </c>
      <c r="AX472" s="20">
        <v>0.68700000000000006</v>
      </c>
      <c r="AY472" s="20">
        <v>163</v>
      </c>
      <c r="AZ472" s="20">
        <v>10.866666666666667</v>
      </c>
      <c r="BA472" s="20">
        <v>534</v>
      </c>
      <c r="BB472" s="20">
        <v>35.6</v>
      </c>
      <c r="BC472" s="20">
        <v>201</v>
      </c>
      <c r="BD472" s="20">
        <v>138</v>
      </c>
      <c r="BE472" s="20">
        <v>61</v>
      </c>
      <c r="BF472" s="20">
        <v>186</v>
      </c>
      <c r="BG472" s="20">
        <v>300</v>
      </c>
      <c r="BH472" s="20">
        <v>77.3</v>
      </c>
      <c r="BI472" s="20">
        <v>74.132999999999996</v>
      </c>
      <c r="BJ472" s="20">
        <v>3.2</v>
      </c>
      <c r="BK472" s="20">
        <v>1.081</v>
      </c>
      <c r="BL472" s="20">
        <v>12.4</v>
      </c>
      <c r="BM472" s="20">
        <v>0.74199999999999999</v>
      </c>
      <c r="BN472" s="20">
        <v>20.5</v>
      </c>
      <c r="BO472" s="20">
        <v>23.7</v>
      </c>
      <c r="BP472" s="20">
        <v>4.0999999999999996</v>
      </c>
      <c r="BQ472" s="20">
        <v>9.1999999999999993</v>
      </c>
      <c r="BR472" s="20">
        <v>20</v>
      </c>
      <c r="BS472" s="20">
        <v>72</v>
      </c>
      <c r="BT472" s="20">
        <v>0.56799999999999995</v>
      </c>
      <c r="BU472" s="20">
        <v>16</v>
      </c>
      <c r="BV472" s="66">
        <v>110</v>
      </c>
      <c r="BW472" s="66">
        <v>103</v>
      </c>
      <c r="BX472" s="66">
        <v>104</v>
      </c>
      <c r="BY472" s="66">
        <v>98</v>
      </c>
      <c r="BZ472" s="66">
        <v>98</v>
      </c>
      <c r="CA472" s="66">
        <v>78.8</v>
      </c>
      <c r="CB472" s="66">
        <v>72</v>
      </c>
      <c r="CC472" s="66">
        <v>181</v>
      </c>
      <c r="CD472" s="20">
        <v>0.73333333333333295</v>
      </c>
      <c r="CE472" s="20">
        <v>15.14</v>
      </c>
      <c r="CF472" s="20">
        <v>115.9</v>
      </c>
      <c r="CG472" s="20">
        <v>100.8</v>
      </c>
      <c r="CH472" s="20">
        <v>68.900000000000006</v>
      </c>
      <c r="CI472" s="20">
        <v>-8.5999999999999993E-2</v>
      </c>
      <c r="CJ472" s="20">
        <v>1.66</v>
      </c>
      <c r="CK472" s="20">
        <v>105.5</v>
      </c>
      <c r="CL472" s="20">
        <v>103.9</v>
      </c>
      <c r="CM472" s="20">
        <v>-3.07</v>
      </c>
      <c r="CN472" s="20">
        <v>115.5</v>
      </c>
      <c r="CO472" s="20">
        <v>102.7</v>
      </c>
      <c r="CP472" s="63">
        <v>0.79510000000000003</v>
      </c>
      <c r="CQ472" s="20">
        <v>-0.2</v>
      </c>
      <c r="CR472" s="20">
        <v>-1.3333333333333334E-2</v>
      </c>
      <c r="CS472" s="20">
        <v>1350</v>
      </c>
      <c r="CT472" s="20">
        <v>13.61</v>
      </c>
      <c r="CU472" s="20">
        <v>2.5499999999999998</v>
      </c>
      <c r="CV472" s="20">
        <v>1228</v>
      </c>
      <c r="CW472" s="20">
        <v>1062</v>
      </c>
      <c r="CX472" s="20">
        <v>901</v>
      </c>
      <c r="CY472" s="20">
        <v>0.47699999999999998</v>
      </c>
      <c r="CZ472" s="20">
        <v>129</v>
      </c>
      <c r="DA472" s="20">
        <v>341</v>
      </c>
      <c r="DB472" s="20">
        <v>0.378</v>
      </c>
      <c r="DC472" s="20">
        <v>239</v>
      </c>
      <c r="DD472" s="20">
        <v>299</v>
      </c>
      <c r="DE472" s="20">
        <v>0.79900000000000004</v>
      </c>
      <c r="DF472" s="20">
        <v>139</v>
      </c>
      <c r="DG472" s="20">
        <v>9.2666666666666675</v>
      </c>
      <c r="DH472" s="20">
        <v>524</v>
      </c>
      <c r="DI472" s="20">
        <v>34.93333333333333</v>
      </c>
      <c r="DJ472" s="20">
        <v>187</v>
      </c>
      <c r="DK472" s="20">
        <v>98</v>
      </c>
      <c r="DL472" s="20">
        <v>70</v>
      </c>
      <c r="DM472" s="20">
        <v>164</v>
      </c>
      <c r="DN472" s="20">
        <v>228</v>
      </c>
      <c r="DO472" s="20">
        <v>81.900000000000006</v>
      </c>
      <c r="DP472" s="20">
        <v>70.8</v>
      </c>
      <c r="DQ472" s="20">
        <v>11.067</v>
      </c>
      <c r="DR472" s="20">
        <v>1.1399999999999999</v>
      </c>
      <c r="DS472" s="20">
        <v>10.933</v>
      </c>
      <c r="DT472" s="20">
        <v>0.59799999999999998</v>
      </c>
      <c r="DU472" s="20">
        <v>22.7</v>
      </c>
      <c r="DV472" s="20">
        <v>19.899999999999999</v>
      </c>
      <c r="DW472" s="20">
        <v>4.7</v>
      </c>
      <c r="DX472" s="20">
        <v>6.5333333333333332</v>
      </c>
      <c r="DY472" s="20">
        <v>15.2</v>
      </c>
      <c r="DZ472" s="20">
        <v>41</v>
      </c>
      <c r="EA472" s="20">
        <v>0.59799999999999998</v>
      </c>
      <c r="EB472" s="20">
        <v>-9</v>
      </c>
      <c r="EC472" s="66">
        <v>52</v>
      </c>
      <c r="ED472" s="66">
        <v>65</v>
      </c>
      <c r="EE472" s="66">
        <v>57</v>
      </c>
      <c r="EF472" s="66">
        <v>33</v>
      </c>
      <c r="EG472" s="66">
        <v>44</v>
      </c>
      <c r="EH472" s="66">
        <v>38.299999999999997</v>
      </c>
      <c r="EI472" s="66">
        <v>42</v>
      </c>
      <c r="EJ472" s="66">
        <v>83</v>
      </c>
      <c r="EK472" s="20">
        <v>10825.92</v>
      </c>
      <c r="EL472" s="20">
        <v>11543.64</v>
      </c>
      <c r="EM472" s="20">
        <v>81.013333333333335</v>
      </c>
      <c r="EN472" s="20">
        <v>100.58359999999999</v>
      </c>
      <c r="EO472" s="20">
        <v>15.98</v>
      </c>
      <c r="EP472" s="20">
        <v>156.63600000000002</v>
      </c>
      <c r="EQ472" s="21">
        <v>87</v>
      </c>
      <c r="ER472" s="21">
        <v>82</v>
      </c>
      <c r="ES472" s="61" t="str">
        <f t="shared" si="22"/>
        <v>Florida St.</v>
      </c>
      <c r="ET472" s="61">
        <f t="shared" si="25"/>
        <v>169</v>
      </c>
      <c r="EU472" s="61">
        <f t="shared" si="23"/>
        <v>5</v>
      </c>
    </row>
    <row r="473" spans="1:151" x14ac:dyDescent="0.45">
      <c r="A473" s="64">
        <v>45300</v>
      </c>
      <c r="B473" s="21" t="s">
        <v>105</v>
      </c>
      <c r="C473" s="21">
        <v>324</v>
      </c>
      <c r="D473" s="21" t="s">
        <v>76</v>
      </c>
      <c r="E473" s="21">
        <v>194</v>
      </c>
      <c r="F473" s="50" t="s">
        <v>558</v>
      </c>
      <c r="G473" t="s">
        <v>105</v>
      </c>
      <c r="H473" t="s">
        <v>76</v>
      </c>
      <c r="I473" t="s">
        <v>105</v>
      </c>
      <c r="J473" t="s">
        <v>76</v>
      </c>
      <c r="K473" t="s">
        <v>1329</v>
      </c>
      <c r="L473" t="s">
        <v>76</v>
      </c>
      <c r="M473" t="s">
        <v>105</v>
      </c>
      <c r="N473" t="s">
        <v>76</v>
      </c>
      <c r="O473" t="s">
        <v>105</v>
      </c>
      <c r="P473" t="s">
        <v>76</v>
      </c>
      <c r="Q473" t="s">
        <v>105</v>
      </c>
      <c r="R473" t="s">
        <v>76</v>
      </c>
      <c r="S473" t="s">
        <v>47</v>
      </c>
      <c r="T473" t="s">
        <v>47</v>
      </c>
      <c r="U473">
        <v>14</v>
      </c>
      <c r="V473">
        <v>16</v>
      </c>
      <c r="W473" s="20">
        <v>0.57142857142857095</v>
      </c>
      <c r="X473" s="20">
        <v>8.83</v>
      </c>
      <c r="Y473" s="20">
        <v>112.3</v>
      </c>
      <c r="Z473" s="20">
        <v>103.5</v>
      </c>
      <c r="AA473" s="20">
        <v>66.7</v>
      </c>
      <c r="AB473" s="20">
        <v>-5.8999999999999997E-2</v>
      </c>
      <c r="AC473" s="20">
        <v>5.6</v>
      </c>
      <c r="AD473" s="20">
        <v>107.5</v>
      </c>
      <c r="AE473" s="20">
        <v>101.8</v>
      </c>
      <c r="AF473" s="20">
        <v>3.26</v>
      </c>
      <c r="AG473" s="20">
        <v>112.1</v>
      </c>
      <c r="AH473" s="20">
        <v>102.8</v>
      </c>
      <c r="AI473" s="20">
        <v>0.72909999999999997</v>
      </c>
      <c r="AJ473" s="20">
        <v>-2.5</v>
      </c>
      <c r="AK473" s="20">
        <v>-0.17857142857142858</v>
      </c>
      <c r="AL473" s="20">
        <v>1239</v>
      </c>
      <c r="AM473" s="20">
        <v>8.7200000000000006</v>
      </c>
      <c r="AN473" s="20">
        <v>7.05</v>
      </c>
      <c r="AO473" s="20">
        <v>1074</v>
      </c>
      <c r="AP473" s="20">
        <v>962</v>
      </c>
      <c r="AQ473" s="20">
        <v>859</v>
      </c>
      <c r="AR473" s="20">
        <v>0.47099999999999997</v>
      </c>
      <c r="AS473" s="20">
        <v>112</v>
      </c>
      <c r="AT473" s="20">
        <v>325</v>
      </c>
      <c r="AU473" s="20">
        <v>0.34499999999999997</v>
      </c>
      <c r="AV473" s="20">
        <v>152</v>
      </c>
      <c r="AW473" s="20">
        <v>217</v>
      </c>
      <c r="AX473" s="20">
        <v>0.7</v>
      </c>
      <c r="AY473" s="20">
        <v>143</v>
      </c>
      <c r="AZ473" s="20">
        <v>10.214285714285714</v>
      </c>
      <c r="BA473" s="20">
        <v>480</v>
      </c>
      <c r="BB473" s="20">
        <v>34.285714285714285</v>
      </c>
      <c r="BC473" s="20">
        <v>216</v>
      </c>
      <c r="BD473" s="20">
        <v>112</v>
      </c>
      <c r="BE473" s="20">
        <v>71</v>
      </c>
      <c r="BF473" s="20">
        <v>157</v>
      </c>
      <c r="BG473" s="20">
        <v>225</v>
      </c>
      <c r="BH473" s="20">
        <v>76.7</v>
      </c>
      <c r="BI473" s="20">
        <v>68.713999999999999</v>
      </c>
      <c r="BJ473" s="20">
        <v>8</v>
      </c>
      <c r="BK473" s="20">
        <v>1.3759999999999999</v>
      </c>
      <c r="BL473" s="20">
        <v>11.214</v>
      </c>
      <c r="BM473" s="20">
        <v>0.71299999999999997</v>
      </c>
      <c r="BN473" s="20">
        <v>23.2</v>
      </c>
      <c r="BO473" s="20">
        <v>15.5</v>
      </c>
      <c r="BP473" s="20">
        <v>5.0999999999999996</v>
      </c>
      <c r="BQ473" s="20">
        <v>8</v>
      </c>
      <c r="BR473" s="20">
        <v>16.100000000000001</v>
      </c>
      <c r="BS473" s="20">
        <v>96</v>
      </c>
      <c r="BT473" s="20">
        <v>0.54800000000000004</v>
      </c>
      <c r="BU473" s="20">
        <v>35</v>
      </c>
      <c r="BV473" s="66">
        <v>97</v>
      </c>
      <c r="BW473" s="66">
        <v>106</v>
      </c>
      <c r="BX473" s="66">
        <v>120</v>
      </c>
      <c r="BY473" s="66">
        <v>70</v>
      </c>
      <c r="BZ473" s="66">
        <v>88</v>
      </c>
      <c r="CA473" s="66">
        <v>85.5</v>
      </c>
      <c r="CB473" s="66">
        <v>111</v>
      </c>
      <c r="CC473" s="66">
        <v>99</v>
      </c>
      <c r="CD473" s="20">
        <v>0.8125</v>
      </c>
      <c r="CE473" s="20">
        <v>14.87</v>
      </c>
      <c r="CF473" s="20">
        <v>111.2</v>
      </c>
      <c r="CG473" s="20">
        <v>96.4</v>
      </c>
      <c r="CH473" s="20">
        <v>74</v>
      </c>
      <c r="CI473" s="20">
        <v>3.9E-2</v>
      </c>
      <c r="CJ473" s="20">
        <v>0.56000000000000005</v>
      </c>
      <c r="CK473" s="20">
        <v>105.3</v>
      </c>
      <c r="CL473" s="20">
        <v>104.8</v>
      </c>
      <c r="CM473" s="20">
        <v>-1.23</v>
      </c>
      <c r="CN473" s="20">
        <v>111</v>
      </c>
      <c r="CO473" s="20">
        <v>95.4</v>
      </c>
      <c r="CP473" s="63">
        <v>0.85219999999999996</v>
      </c>
      <c r="CQ473" s="20">
        <v>0.3</v>
      </c>
      <c r="CR473" s="20">
        <v>1.8749999999999999E-2</v>
      </c>
      <c r="CS473" s="20">
        <v>1341</v>
      </c>
      <c r="CT473" s="20">
        <v>14.09</v>
      </c>
      <c r="CU473" s="20">
        <v>1.29</v>
      </c>
      <c r="CV473" s="20">
        <v>1317</v>
      </c>
      <c r="CW473" s="20">
        <v>1092</v>
      </c>
      <c r="CX473" s="20">
        <v>1036</v>
      </c>
      <c r="CY473" s="20">
        <v>0.46700000000000003</v>
      </c>
      <c r="CZ473" s="20">
        <v>100</v>
      </c>
      <c r="DA473" s="20">
        <v>292</v>
      </c>
      <c r="DB473" s="20">
        <v>0.34200000000000003</v>
      </c>
      <c r="DC473" s="20">
        <v>249</v>
      </c>
      <c r="DD473" s="20">
        <v>372</v>
      </c>
      <c r="DE473" s="20">
        <v>0.66900000000000004</v>
      </c>
      <c r="DF473" s="20">
        <v>198</v>
      </c>
      <c r="DG473" s="20">
        <v>12.375</v>
      </c>
      <c r="DH473" s="20">
        <v>635</v>
      </c>
      <c r="DI473" s="20">
        <v>39.6875</v>
      </c>
      <c r="DJ473" s="20">
        <v>255</v>
      </c>
      <c r="DK473" s="20">
        <v>161</v>
      </c>
      <c r="DL473" s="20">
        <v>62</v>
      </c>
      <c r="DM473" s="20">
        <v>171</v>
      </c>
      <c r="DN473" s="20">
        <v>303</v>
      </c>
      <c r="DO473" s="20">
        <v>82.3</v>
      </c>
      <c r="DP473" s="20">
        <v>68.25</v>
      </c>
      <c r="DQ473" s="20">
        <v>14.061999999999999</v>
      </c>
      <c r="DR473" s="20">
        <v>1.4910000000000001</v>
      </c>
      <c r="DS473" s="20">
        <v>10.688000000000001</v>
      </c>
      <c r="DT473" s="20">
        <v>0.94199999999999995</v>
      </c>
      <c r="DU473" s="20">
        <v>18.2</v>
      </c>
      <c r="DV473" s="20">
        <v>23.2</v>
      </c>
      <c r="DW473" s="20">
        <v>3.9</v>
      </c>
      <c r="DX473" s="20">
        <v>10.0625</v>
      </c>
      <c r="DY473" s="20">
        <v>18.899999999999999</v>
      </c>
      <c r="DZ473" s="20">
        <v>48</v>
      </c>
      <c r="EA473" s="20">
        <v>0.59099999999999997</v>
      </c>
      <c r="EB473" s="20">
        <v>-17</v>
      </c>
      <c r="EC473" s="66">
        <v>44</v>
      </c>
      <c r="ED473" s="66">
        <v>50</v>
      </c>
      <c r="EE473" s="66">
        <v>53</v>
      </c>
      <c r="EF473" s="66">
        <v>65</v>
      </c>
      <c r="EG473" s="66">
        <v>46</v>
      </c>
      <c r="EH473" s="66">
        <v>44.5</v>
      </c>
      <c r="EI473" s="66">
        <v>47</v>
      </c>
      <c r="EJ473" s="66">
        <v>28</v>
      </c>
      <c r="EK473" s="20">
        <v>10825.720000000001</v>
      </c>
      <c r="EL473" s="20">
        <v>11509.2</v>
      </c>
      <c r="EM473" s="20">
        <v>112.84087500000001</v>
      </c>
      <c r="EN473" s="20">
        <v>85.504000000000005</v>
      </c>
      <c r="EO473" s="20">
        <v>10.770900000000001</v>
      </c>
      <c r="EP473" s="20">
        <v>212.1</v>
      </c>
      <c r="EQ473" s="21">
        <v>83</v>
      </c>
      <c r="ER473" s="21">
        <v>73</v>
      </c>
      <c r="ES473" s="61" t="str">
        <f t="shared" si="22"/>
        <v>UNLV</v>
      </c>
      <c r="ET473" s="61">
        <f t="shared" si="25"/>
        <v>156</v>
      </c>
      <c r="EU473" s="61">
        <f t="shared" si="23"/>
        <v>10</v>
      </c>
    </row>
    <row r="474" spans="1:151" x14ac:dyDescent="0.45">
      <c r="A474" s="64">
        <v>45300</v>
      </c>
      <c r="B474" s="21" t="s">
        <v>40</v>
      </c>
      <c r="C474" s="21">
        <v>348</v>
      </c>
      <c r="D474" s="21" t="s">
        <v>73</v>
      </c>
      <c r="E474" s="21">
        <v>133</v>
      </c>
      <c r="F474" s="50" t="s">
        <v>558</v>
      </c>
      <c r="G474" t="s">
        <v>40</v>
      </c>
      <c r="H474" t="s">
        <v>73</v>
      </c>
      <c r="I474" t="s">
        <v>40</v>
      </c>
      <c r="J474" t="s">
        <v>73</v>
      </c>
      <c r="K474" t="s">
        <v>40</v>
      </c>
      <c r="L474" t="s">
        <v>412</v>
      </c>
      <c r="M474" t="s">
        <v>578</v>
      </c>
      <c r="N474" t="s">
        <v>583</v>
      </c>
      <c r="O474" t="s">
        <v>40</v>
      </c>
      <c r="P474" t="s">
        <v>73</v>
      </c>
      <c r="Q474" t="s">
        <v>40</v>
      </c>
      <c r="R474" t="s">
        <v>412</v>
      </c>
      <c r="S474" t="s">
        <v>21</v>
      </c>
      <c r="T474" t="s">
        <v>21</v>
      </c>
      <c r="U474">
        <v>15</v>
      </c>
      <c r="V474">
        <v>15</v>
      </c>
      <c r="W474" s="20">
        <v>0.33333333333333298</v>
      </c>
      <c r="X474" s="20">
        <v>1.78</v>
      </c>
      <c r="Y474" s="20">
        <v>104.8</v>
      </c>
      <c r="Z474" s="20">
        <v>103</v>
      </c>
      <c r="AA474" s="20">
        <v>68.7</v>
      </c>
      <c r="AB474" s="20">
        <v>-3.2000000000000001E-2</v>
      </c>
      <c r="AC474" s="20">
        <v>4.93</v>
      </c>
      <c r="AD474" s="20">
        <v>106.8</v>
      </c>
      <c r="AE474" s="20">
        <v>101.8</v>
      </c>
      <c r="AF474" s="20">
        <v>2.87</v>
      </c>
      <c r="AG474" s="20">
        <v>105.7</v>
      </c>
      <c r="AH474" s="20">
        <v>103</v>
      </c>
      <c r="AI474" s="20">
        <v>0.57450000000000001</v>
      </c>
      <c r="AJ474" s="20">
        <v>-5.5</v>
      </c>
      <c r="AK474" s="20">
        <v>-0.36666666666666664</v>
      </c>
      <c r="AL474" s="20">
        <v>1151</v>
      </c>
      <c r="AM474" s="20">
        <v>3.29</v>
      </c>
      <c r="AN474" s="20">
        <v>7.56</v>
      </c>
      <c r="AO474" s="20">
        <v>1010</v>
      </c>
      <c r="AP474" s="20">
        <v>1074</v>
      </c>
      <c r="AQ474" s="20">
        <v>857</v>
      </c>
      <c r="AR474" s="20">
        <v>0.40400000000000003</v>
      </c>
      <c r="AS474" s="20">
        <v>93</v>
      </c>
      <c r="AT474" s="20">
        <v>313</v>
      </c>
      <c r="AU474" s="20">
        <v>0.29699999999999999</v>
      </c>
      <c r="AV474" s="20">
        <v>225</v>
      </c>
      <c r="AW474" s="20">
        <v>305</v>
      </c>
      <c r="AX474" s="20">
        <v>0.73799999999999999</v>
      </c>
      <c r="AY474" s="20">
        <v>154</v>
      </c>
      <c r="AZ474" s="20">
        <v>10.266666666666667</v>
      </c>
      <c r="BA474" s="20">
        <v>547</v>
      </c>
      <c r="BB474" s="20">
        <v>36.466666666666669</v>
      </c>
      <c r="BC474" s="20">
        <v>187</v>
      </c>
      <c r="BD474" s="20">
        <v>59</v>
      </c>
      <c r="BE474" s="20">
        <v>55</v>
      </c>
      <c r="BF474" s="20">
        <v>173</v>
      </c>
      <c r="BG474" s="20">
        <v>212</v>
      </c>
      <c r="BH474" s="20">
        <v>67.3</v>
      </c>
      <c r="BI474" s="20">
        <v>71.599999999999994</v>
      </c>
      <c r="BJ474" s="20">
        <v>-4.2670000000000003</v>
      </c>
      <c r="BK474" s="20">
        <v>1.081</v>
      </c>
      <c r="BL474" s="20">
        <v>11.532999999999999</v>
      </c>
      <c r="BM474" s="20">
        <v>0.34100000000000003</v>
      </c>
      <c r="BN474" s="20">
        <v>20.9</v>
      </c>
      <c r="BO474" s="20">
        <v>20.3</v>
      </c>
      <c r="BP474" s="20">
        <v>3.7</v>
      </c>
      <c r="BQ474" s="20">
        <v>3.9333333333333331</v>
      </c>
      <c r="BR474" s="20">
        <v>14.1</v>
      </c>
      <c r="BS474" s="20">
        <v>184</v>
      </c>
      <c r="BT474" s="20">
        <v>0.49299999999999999</v>
      </c>
      <c r="BU474" s="20">
        <v>-3</v>
      </c>
      <c r="BV474" s="66">
        <v>195</v>
      </c>
      <c r="BW474" s="66">
        <v>154</v>
      </c>
      <c r="BX474" s="66">
        <v>227</v>
      </c>
      <c r="BY474" s="66">
        <v>147</v>
      </c>
      <c r="BZ474" s="66">
        <v>142</v>
      </c>
      <c r="CA474" s="66">
        <v>136.69999999999999</v>
      </c>
      <c r="CB474" s="66">
        <v>185</v>
      </c>
      <c r="CC474" s="66">
        <v>222</v>
      </c>
      <c r="CD474" s="20">
        <v>0.8</v>
      </c>
      <c r="CE474" s="20">
        <v>13.16</v>
      </c>
      <c r="CF474" s="20">
        <v>109.3</v>
      </c>
      <c r="CG474" s="20">
        <v>96.2</v>
      </c>
      <c r="CH474" s="20">
        <v>67.400000000000006</v>
      </c>
      <c r="CI474" s="20">
        <v>9.2999999999999999E-2</v>
      </c>
      <c r="CJ474" s="20">
        <v>1.92</v>
      </c>
      <c r="CK474" s="20">
        <v>105.9</v>
      </c>
      <c r="CL474" s="20">
        <v>104</v>
      </c>
      <c r="CM474" s="20">
        <v>1.2</v>
      </c>
      <c r="CN474" s="20">
        <v>109.1</v>
      </c>
      <c r="CO474" s="20">
        <v>96.3</v>
      </c>
      <c r="CP474" s="63">
        <v>0.80700000000000005</v>
      </c>
      <c r="CQ474" s="20">
        <v>0.7</v>
      </c>
      <c r="CR474" s="20">
        <v>4.6666666666666662E-2</v>
      </c>
      <c r="CS474" s="20">
        <v>1377</v>
      </c>
      <c r="CT474" s="20">
        <v>11.49</v>
      </c>
      <c r="CU474" s="20">
        <v>3.29</v>
      </c>
      <c r="CV474" s="20">
        <v>1144</v>
      </c>
      <c r="CW474" s="20">
        <v>1021</v>
      </c>
      <c r="CX474" s="20">
        <v>900</v>
      </c>
      <c r="CY474" s="20">
        <v>0.436</v>
      </c>
      <c r="CZ474" s="20">
        <v>112</v>
      </c>
      <c r="DA474" s="20">
        <v>366</v>
      </c>
      <c r="DB474" s="20">
        <v>0.30599999999999999</v>
      </c>
      <c r="DC474" s="20">
        <v>248</v>
      </c>
      <c r="DD474" s="20">
        <v>337</v>
      </c>
      <c r="DE474" s="20">
        <v>0.73599999999999999</v>
      </c>
      <c r="DF474" s="20">
        <v>209</v>
      </c>
      <c r="DG474" s="20">
        <v>13.933333333333334</v>
      </c>
      <c r="DH474" s="20">
        <v>607</v>
      </c>
      <c r="DI474" s="20">
        <v>40.466666666666669</v>
      </c>
      <c r="DJ474" s="20">
        <v>231</v>
      </c>
      <c r="DK474" s="20">
        <v>106</v>
      </c>
      <c r="DL474" s="20">
        <v>67</v>
      </c>
      <c r="DM474" s="20">
        <v>212</v>
      </c>
      <c r="DN474" s="20">
        <v>233</v>
      </c>
      <c r="DO474" s="20">
        <v>76.3</v>
      </c>
      <c r="DP474" s="20">
        <v>68.066999999999993</v>
      </c>
      <c r="DQ474" s="20">
        <v>8.1999999999999993</v>
      </c>
      <c r="DR474" s="20">
        <v>1.0900000000000001</v>
      </c>
      <c r="DS474" s="20">
        <v>14.132999999999999</v>
      </c>
      <c r="DT474" s="20">
        <v>0.5</v>
      </c>
      <c r="DU474" s="20">
        <v>24.4</v>
      </c>
      <c r="DV474" s="20">
        <v>22.5</v>
      </c>
      <c r="DW474" s="20">
        <v>4.5</v>
      </c>
      <c r="DX474" s="20">
        <v>7.0666666666666664</v>
      </c>
      <c r="DY474" s="20">
        <v>15.5</v>
      </c>
      <c r="DZ474" s="20">
        <v>61</v>
      </c>
      <c r="EA474" s="20">
        <v>0.57599999999999996</v>
      </c>
      <c r="EB474" s="20">
        <v>7</v>
      </c>
      <c r="EC474" s="66">
        <v>73</v>
      </c>
      <c r="ED474" s="66">
        <v>20</v>
      </c>
      <c r="EE474" s="66">
        <v>34</v>
      </c>
      <c r="EF474" s="66">
        <v>40</v>
      </c>
      <c r="EG474" s="66">
        <v>54</v>
      </c>
      <c r="EH474" s="66">
        <v>32.200000000000003</v>
      </c>
      <c r="EI474" s="66">
        <v>62</v>
      </c>
      <c r="EJ474" s="66">
        <v>63</v>
      </c>
      <c r="EK474" s="20">
        <v>10081.76</v>
      </c>
      <c r="EL474" s="20">
        <v>11257.9</v>
      </c>
      <c r="EM474" s="20">
        <v>81.499866666666662</v>
      </c>
      <c r="EN474" s="20">
        <v>55.589799999999997</v>
      </c>
      <c r="EO474" s="20">
        <v>10.377599999999999</v>
      </c>
      <c r="EP474" s="20">
        <v>171.95400000000001</v>
      </c>
      <c r="EQ474" s="21">
        <v>67</v>
      </c>
      <c r="ER474" s="21">
        <v>81</v>
      </c>
      <c r="ES474" s="61" t="str">
        <f t="shared" si="22"/>
        <v>Kansas St.</v>
      </c>
      <c r="ET474" s="61">
        <f t="shared" si="25"/>
        <v>148</v>
      </c>
      <c r="EU474" s="61">
        <f t="shared" si="23"/>
        <v>-14</v>
      </c>
    </row>
    <row r="475" spans="1:151" x14ac:dyDescent="0.45">
      <c r="A475" s="64">
        <v>45300</v>
      </c>
      <c r="B475" s="21" t="s">
        <v>37</v>
      </c>
      <c r="C475" s="21">
        <v>17</v>
      </c>
      <c r="D475" s="21" t="s">
        <v>96</v>
      </c>
      <c r="E475" s="21">
        <v>298</v>
      </c>
      <c r="F475" s="50" t="s">
        <v>558</v>
      </c>
      <c r="G475" t="s">
        <v>37</v>
      </c>
      <c r="H475" t="s">
        <v>96</v>
      </c>
      <c r="I475" t="s">
        <v>37</v>
      </c>
      <c r="J475" t="s">
        <v>96</v>
      </c>
      <c r="K475" t="s">
        <v>37</v>
      </c>
      <c r="L475" t="s">
        <v>96</v>
      </c>
      <c r="M475" t="s">
        <v>37</v>
      </c>
      <c r="N475" t="s">
        <v>96</v>
      </c>
      <c r="O475" t="s">
        <v>37</v>
      </c>
      <c r="P475" t="s">
        <v>96</v>
      </c>
      <c r="Q475" t="s">
        <v>37</v>
      </c>
      <c r="R475" t="s">
        <v>96</v>
      </c>
      <c r="S475" t="s">
        <v>17</v>
      </c>
      <c r="T475" t="s">
        <v>17</v>
      </c>
      <c r="U475">
        <v>15</v>
      </c>
      <c r="V475">
        <v>15</v>
      </c>
      <c r="W475" s="20">
        <v>0.86666666666666703</v>
      </c>
      <c r="X475" s="20">
        <v>26.48</v>
      </c>
      <c r="Y475" s="20">
        <v>117.7</v>
      </c>
      <c r="Z475" s="20">
        <v>91.2</v>
      </c>
      <c r="AA475" s="20">
        <v>71.3</v>
      </c>
      <c r="AB475" s="20">
        <v>-7.3999999999999996E-2</v>
      </c>
      <c r="AC475" s="20">
        <v>2.64</v>
      </c>
      <c r="AD475" s="20">
        <v>106.7</v>
      </c>
      <c r="AE475" s="20">
        <v>104</v>
      </c>
      <c r="AF475" s="20">
        <v>0.65</v>
      </c>
      <c r="AG475" s="20">
        <v>118.6</v>
      </c>
      <c r="AH475" s="20">
        <v>91.6</v>
      </c>
      <c r="AI475" s="20">
        <v>0.95079999999999998</v>
      </c>
      <c r="AJ475" s="20">
        <v>1.5</v>
      </c>
      <c r="AK475" s="20">
        <v>0.1</v>
      </c>
      <c r="AL475" s="20">
        <v>1431</v>
      </c>
      <c r="AM475" s="20">
        <v>21.41</v>
      </c>
      <c r="AN475" s="20">
        <v>2.81</v>
      </c>
      <c r="AO475" s="20">
        <v>1252</v>
      </c>
      <c r="AP475" s="20">
        <v>973</v>
      </c>
      <c r="AQ475" s="20">
        <v>927</v>
      </c>
      <c r="AR475" s="20">
        <v>0.46800000000000003</v>
      </c>
      <c r="AS475" s="20">
        <v>118</v>
      </c>
      <c r="AT475" s="20">
        <v>357</v>
      </c>
      <c r="AU475" s="20">
        <v>0.33100000000000002</v>
      </c>
      <c r="AV475" s="20">
        <v>266</v>
      </c>
      <c r="AW475" s="20">
        <v>357</v>
      </c>
      <c r="AX475" s="20">
        <v>0.745</v>
      </c>
      <c r="AY475" s="20">
        <v>185</v>
      </c>
      <c r="AZ475" s="20">
        <v>12.333333333333334</v>
      </c>
      <c r="BA475" s="20">
        <v>603</v>
      </c>
      <c r="BB475" s="20">
        <v>40.200000000000003</v>
      </c>
      <c r="BC475" s="20">
        <v>281</v>
      </c>
      <c r="BD475" s="20">
        <v>106</v>
      </c>
      <c r="BE475" s="20">
        <v>84</v>
      </c>
      <c r="BF475" s="20">
        <v>153</v>
      </c>
      <c r="BG475" s="20">
        <v>269</v>
      </c>
      <c r="BH475" s="20">
        <v>83.5</v>
      </c>
      <c r="BI475" s="20">
        <v>64.867000000000004</v>
      </c>
      <c r="BJ475" s="20">
        <v>18.600000000000001</v>
      </c>
      <c r="BK475" s="20">
        <v>1.837</v>
      </c>
      <c r="BL475" s="20">
        <v>10.199999999999999</v>
      </c>
      <c r="BM475" s="20">
        <v>0.69299999999999995</v>
      </c>
      <c r="BN475" s="20">
        <v>23.8</v>
      </c>
      <c r="BO475" s="20">
        <v>23.8</v>
      </c>
      <c r="BP475" s="20">
        <v>5.6</v>
      </c>
      <c r="BQ475" s="20">
        <v>7.0666666666666664</v>
      </c>
      <c r="BR475" s="20">
        <v>17.899999999999999</v>
      </c>
      <c r="BS475" s="20">
        <v>15</v>
      </c>
      <c r="BT475" s="20">
        <v>0.63500000000000001</v>
      </c>
      <c r="BU475" s="20">
        <v>3</v>
      </c>
      <c r="BV475" s="66">
        <v>7</v>
      </c>
      <c r="BW475" s="66">
        <v>12</v>
      </c>
      <c r="BX475" s="66">
        <v>19</v>
      </c>
      <c r="BY475" s="66">
        <v>9</v>
      </c>
      <c r="BZ475" s="66">
        <v>4</v>
      </c>
      <c r="CA475" s="66">
        <v>10</v>
      </c>
      <c r="CB475" s="66">
        <v>15</v>
      </c>
      <c r="CC475" s="66">
        <v>11</v>
      </c>
      <c r="CD475" s="20">
        <v>0.6</v>
      </c>
      <c r="CE475" s="20">
        <v>16.61</v>
      </c>
      <c r="CF475" s="20">
        <v>115.8</v>
      </c>
      <c r="CG475" s="20">
        <v>99.2</v>
      </c>
      <c r="CH475" s="20">
        <v>65.7</v>
      </c>
      <c r="CI475" s="20">
        <v>-6.3E-2</v>
      </c>
      <c r="CJ475" s="20">
        <v>8.07</v>
      </c>
      <c r="CK475" s="20">
        <v>107.9</v>
      </c>
      <c r="CL475" s="20">
        <v>99.8</v>
      </c>
      <c r="CM475" s="20">
        <v>6.33</v>
      </c>
      <c r="CN475" s="20">
        <v>115.9</v>
      </c>
      <c r="CO475" s="20">
        <v>101</v>
      </c>
      <c r="CP475" s="63">
        <v>0.82920000000000005</v>
      </c>
      <c r="CQ475" s="20">
        <v>-0.3</v>
      </c>
      <c r="CR475" s="20">
        <v>-0.02</v>
      </c>
      <c r="CS475" s="20">
        <v>1310</v>
      </c>
      <c r="CT475" s="20">
        <v>13.82</v>
      </c>
      <c r="CU475" s="20">
        <v>7.29</v>
      </c>
      <c r="CV475" s="20">
        <v>1098</v>
      </c>
      <c r="CW475" s="20">
        <v>1000</v>
      </c>
      <c r="CX475" s="20">
        <v>946</v>
      </c>
      <c r="CY475" s="20">
        <v>0.40100000000000002</v>
      </c>
      <c r="CZ475" s="20">
        <v>95</v>
      </c>
      <c r="DA475" s="20">
        <v>365</v>
      </c>
      <c r="DB475" s="20">
        <v>0.26</v>
      </c>
      <c r="DC475" s="20">
        <v>245</v>
      </c>
      <c r="DD475" s="20">
        <v>345</v>
      </c>
      <c r="DE475" s="20">
        <v>0.71</v>
      </c>
      <c r="DF475" s="20">
        <v>275</v>
      </c>
      <c r="DG475" s="20">
        <v>18.333333333333332</v>
      </c>
      <c r="DH475" s="20">
        <v>644</v>
      </c>
      <c r="DI475" s="20">
        <v>42.93333333333333</v>
      </c>
      <c r="DJ475" s="20">
        <v>179</v>
      </c>
      <c r="DK475" s="20">
        <v>118</v>
      </c>
      <c r="DL475" s="20">
        <v>41</v>
      </c>
      <c r="DM475" s="20">
        <v>159</v>
      </c>
      <c r="DN475" s="20">
        <v>240</v>
      </c>
      <c r="DO475" s="20">
        <v>73.2</v>
      </c>
      <c r="DP475" s="20">
        <v>66.667000000000002</v>
      </c>
      <c r="DQ475" s="20">
        <v>6.5330000000000004</v>
      </c>
      <c r="DR475" s="20">
        <v>1.1259999999999999</v>
      </c>
      <c r="DS475" s="20">
        <v>10.6</v>
      </c>
      <c r="DT475" s="20">
        <v>0.74199999999999999</v>
      </c>
      <c r="DU475" s="20">
        <v>24.3</v>
      </c>
      <c r="DV475" s="20">
        <v>23</v>
      </c>
      <c r="DW475" s="20">
        <v>2.7</v>
      </c>
      <c r="DX475" s="20">
        <v>7.8666666666666663</v>
      </c>
      <c r="DY475" s="20">
        <v>16</v>
      </c>
      <c r="DZ475" s="20">
        <v>73</v>
      </c>
      <c r="EA475" s="20">
        <v>0.56699999999999995</v>
      </c>
      <c r="EB475" s="20">
        <v>1</v>
      </c>
      <c r="EC475" s="66">
        <v>41</v>
      </c>
      <c r="ED475" s="66">
        <v>57</v>
      </c>
      <c r="EE475" s="66">
        <v>51</v>
      </c>
      <c r="EF475" s="66">
        <v>21</v>
      </c>
      <c r="EG475" s="66">
        <v>35</v>
      </c>
      <c r="EH475" s="66">
        <v>37.200000000000003</v>
      </c>
      <c r="EI475" s="66">
        <v>73</v>
      </c>
      <c r="EJ475" s="66">
        <v>61</v>
      </c>
      <c r="EK475" s="20">
        <v>11675.84</v>
      </c>
      <c r="EL475" s="20">
        <v>10560.960000000001</v>
      </c>
      <c r="EM475" s="20">
        <v>80.239999999999995</v>
      </c>
      <c r="EN475" s="20">
        <v>74.906666666666666</v>
      </c>
      <c r="EO475" s="20">
        <v>12.708999999999998</v>
      </c>
      <c r="EP475" s="20">
        <v>178.8</v>
      </c>
      <c r="EQ475" s="21">
        <v>66</v>
      </c>
      <c r="ER475" s="21">
        <v>55</v>
      </c>
      <c r="ES475" s="61" t="str">
        <f t="shared" si="22"/>
        <v>Auburn</v>
      </c>
      <c r="ET475" s="61">
        <f t="shared" si="25"/>
        <v>121</v>
      </c>
      <c r="EU475" s="61">
        <f t="shared" si="23"/>
        <v>11</v>
      </c>
    </row>
    <row r="476" spans="1:151" x14ac:dyDescent="0.45">
      <c r="A476" s="64">
        <v>45300</v>
      </c>
      <c r="B476" s="21" t="s">
        <v>172</v>
      </c>
      <c r="C476" s="21">
        <v>153</v>
      </c>
      <c r="D476" s="21" t="s">
        <v>129</v>
      </c>
      <c r="E476" s="21">
        <v>245</v>
      </c>
      <c r="F476" s="50" t="s">
        <v>558</v>
      </c>
      <c r="G476" t="s">
        <v>172</v>
      </c>
      <c r="H476" t="s">
        <v>129</v>
      </c>
      <c r="I476" t="s">
        <v>172</v>
      </c>
      <c r="J476" t="s">
        <v>129</v>
      </c>
      <c r="K476" t="s">
        <v>1325</v>
      </c>
      <c r="L476" t="s">
        <v>129</v>
      </c>
      <c r="M476" t="s">
        <v>693</v>
      </c>
      <c r="N476" t="s">
        <v>129</v>
      </c>
      <c r="O476" t="s">
        <v>1388</v>
      </c>
      <c r="P476" t="s">
        <v>129</v>
      </c>
      <c r="Q476" t="s">
        <v>438</v>
      </c>
      <c r="R476" t="s">
        <v>129</v>
      </c>
      <c r="S476" t="s">
        <v>82</v>
      </c>
      <c r="T476" t="s">
        <v>82</v>
      </c>
      <c r="U476">
        <v>16</v>
      </c>
      <c r="V476">
        <v>15</v>
      </c>
      <c r="W476" s="20">
        <v>0.625</v>
      </c>
      <c r="X476" s="20">
        <v>3.66</v>
      </c>
      <c r="Y476" s="20">
        <v>102.2</v>
      </c>
      <c r="Z476" s="20">
        <v>98.6</v>
      </c>
      <c r="AA476" s="20">
        <v>69.900000000000006</v>
      </c>
      <c r="AB476" s="20">
        <v>3.0000000000000001E-3</v>
      </c>
      <c r="AC476" s="20">
        <v>-2.52</v>
      </c>
      <c r="AD476" s="20">
        <v>103.4</v>
      </c>
      <c r="AE476" s="20">
        <v>105.9</v>
      </c>
      <c r="AF476" s="20">
        <v>-4.21</v>
      </c>
      <c r="AG476" s="20">
        <v>101.7</v>
      </c>
      <c r="AH476" s="20">
        <v>96.5</v>
      </c>
      <c r="AI476" s="20">
        <v>0.6452</v>
      </c>
      <c r="AJ476" s="20">
        <v>-2.9</v>
      </c>
      <c r="AK476" s="20">
        <v>-0.18124999999999999</v>
      </c>
      <c r="AL476" s="20">
        <v>1223</v>
      </c>
      <c r="AM476" s="20">
        <v>3.97</v>
      </c>
      <c r="AN476" s="20">
        <v>0.17</v>
      </c>
      <c r="AO476" s="20">
        <v>1173</v>
      </c>
      <c r="AP476" s="20">
        <v>1065</v>
      </c>
      <c r="AQ476" s="20">
        <v>912</v>
      </c>
      <c r="AR476" s="20">
        <v>0.46500000000000002</v>
      </c>
      <c r="AS476" s="20">
        <v>135</v>
      </c>
      <c r="AT476" s="20">
        <v>379</v>
      </c>
      <c r="AU476" s="20">
        <v>0.35599999999999998</v>
      </c>
      <c r="AV476" s="20">
        <v>190</v>
      </c>
      <c r="AW476" s="20">
        <v>280</v>
      </c>
      <c r="AX476" s="20">
        <v>0.67900000000000005</v>
      </c>
      <c r="AY476" s="20">
        <v>127</v>
      </c>
      <c r="AZ476" s="20">
        <v>7.9375</v>
      </c>
      <c r="BA476" s="20">
        <v>589</v>
      </c>
      <c r="BB476" s="20">
        <v>36.8125</v>
      </c>
      <c r="BC476" s="20">
        <v>277</v>
      </c>
      <c r="BD476" s="20">
        <v>107</v>
      </c>
      <c r="BE476" s="20">
        <v>82</v>
      </c>
      <c r="BF476" s="20">
        <v>210</v>
      </c>
      <c r="BG476" s="20">
        <v>292</v>
      </c>
      <c r="BH476" s="20">
        <v>73.3</v>
      </c>
      <c r="BI476" s="20">
        <v>66.561999999999998</v>
      </c>
      <c r="BJ476" s="20">
        <v>6.75</v>
      </c>
      <c r="BK476" s="20">
        <v>1.319</v>
      </c>
      <c r="BL476" s="20">
        <v>13.125</v>
      </c>
      <c r="BM476" s="20">
        <v>0.51</v>
      </c>
      <c r="BN476" s="20">
        <v>23.7</v>
      </c>
      <c r="BO476" s="20">
        <v>17.5</v>
      </c>
      <c r="BP476" s="20">
        <v>5.0999999999999996</v>
      </c>
      <c r="BQ476" s="20">
        <v>6.6875</v>
      </c>
      <c r="BR476" s="20">
        <v>18.2</v>
      </c>
      <c r="BS476" s="20">
        <v>150</v>
      </c>
      <c r="BT476" s="20">
        <v>0.51500000000000001</v>
      </c>
      <c r="BU476" s="20">
        <v>-25</v>
      </c>
      <c r="BV476" s="66">
        <v>139</v>
      </c>
      <c r="BW476" s="66">
        <v>175</v>
      </c>
      <c r="BX476" s="66">
        <v>150</v>
      </c>
      <c r="BY476" s="66">
        <v>136</v>
      </c>
      <c r="BZ476" s="66">
        <v>123</v>
      </c>
      <c r="CA476" s="66">
        <v>113.5</v>
      </c>
      <c r="CB476" s="66">
        <v>151</v>
      </c>
      <c r="CC476" s="66">
        <v>188</v>
      </c>
      <c r="CD476" s="20">
        <v>0.66666666666666696</v>
      </c>
      <c r="CE476" s="20">
        <v>8.19</v>
      </c>
      <c r="CF476" s="20">
        <v>106.1</v>
      </c>
      <c r="CG476" s="20">
        <v>97.9</v>
      </c>
      <c r="CH476" s="20">
        <v>67.7</v>
      </c>
      <c r="CI476" s="20">
        <v>-4.8000000000000001E-2</v>
      </c>
      <c r="CJ476" s="20">
        <v>-1.56</v>
      </c>
      <c r="CK476" s="20">
        <v>104.1</v>
      </c>
      <c r="CL476" s="20">
        <v>105.6</v>
      </c>
      <c r="CM476" s="20">
        <v>-3.54</v>
      </c>
      <c r="CN476" s="20">
        <v>106.4</v>
      </c>
      <c r="CO476" s="20">
        <v>96</v>
      </c>
      <c r="CP476" s="63">
        <v>0.76580000000000004</v>
      </c>
      <c r="CQ476" s="20">
        <v>-1.4</v>
      </c>
      <c r="CR476" s="20">
        <v>-9.3333333333333324E-2</v>
      </c>
      <c r="CS476" s="20">
        <v>1285</v>
      </c>
      <c r="CT476" s="20">
        <v>8.2200000000000006</v>
      </c>
      <c r="CU476" s="20">
        <v>-0.65</v>
      </c>
      <c r="CV476" s="20">
        <v>1098</v>
      </c>
      <c r="CW476" s="20">
        <v>965</v>
      </c>
      <c r="CX476" s="20">
        <v>897</v>
      </c>
      <c r="CY476" s="20">
        <v>0.46700000000000003</v>
      </c>
      <c r="CZ476" s="20">
        <v>118</v>
      </c>
      <c r="DA476" s="20">
        <v>332</v>
      </c>
      <c r="DB476" s="20">
        <v>0.35499999999999998</v>
      </c>
      <c r="DC476" s="20">
        <v>142</v>
      </c>
      <c r="DD476" s="20">
        <v>207</v>
      </c>
      <c r="DE476" s="20">
        <v>0.68600000000000005</v>
      </c>
      <c r="DF476" s="20">
        <v>96</v>
      </c>
      <c r="DG476" s="20">
        <v>6.4</v>
      </c>
      <c r="DH476" s="20">
        <v>518</v>
      </c>
      <c r="DI476" s="20">
        <v>34.533333333333331</v>
      </c>
      <c r="DJ476" s="20">
        <v>205</v>
      </c>
      <c r="DK476" s="20">
        <v>108</v>
      </c>
      <c r="DL476" s="20">
        <v>46</v>
      </c>
      <c r="DM476" s="20">
        <v>126</v>
      </c>
      <c r="DN476" s="20">
        <v>206</v>
      </c>
      <c r="DO476" s="20">
        <v>73.2</v>
      </c>
      <c r="DP476" s="20">
        <v>64.332999999999998</v>
      </c>
      <c r="DQ476" s="20">
        <v>8.8670000000000009</v>
      </c>
      <c r="DR476" s="20">
        <v>1.627</v>
      </c>
      <c r="DS476" s="20">
        <v>8.4</v>
      </c>
      <c r="DT476" s="20">
        <v>0.85699999999999998</v>
      </c>
      <c r="DU476" s="20">
        <v>22.1</v>
      </c>
      <c r="DV476" s="20">
        <v>13.8</v>
      </c>
      <c r="DW476" s="20">
        <v>3.1</v>
      </c>
      <c r="DX476" s="20">
        <v>7.2</v>
      </c>
      <c r="DY476" s="20">
        <v>13.7</v>
      </c>
      <c r="DZ476" s="20">
        <v>154</v>
      </c>
      <c r="EA476" s="20">
        <v>0.51100000000000001</v>
      </c>
      <c r="EB476" s="20">
        <v>41</v>
      </c>
      <c r="EC476" s="66">
        <v>89</v>
      </c>
      <c r="ED476" s="66">
        <v>108</v>
      </c>
      <c r="EE476" s="66">
        <v>92</v>
      </c>
      <c r="EF476" s="66">
        <v>77</v>
      </c>
      <c r="EG476" s="66">
        <v>91</v>
      </c>
      <c r="EH476" s="66">
        <v>82.5</v>
      </c>
      <c r="EI476" s="66">
        <v>154</v>
      </c>
      <c r="EJ476" s="66">
        <v>141</v>
      </c>
      <c r="EK476" s="20">
        <v>10005.380000000001</v>
      </c>
      <c r="EL476" s="20">
        <v>10461.459999999999</v>
      </c>
      <c r="EM476" s="20">
        <v>94.5</v>
      </c>
      <c r="EN476" s="20">
        <v>56.175000000000004</v>
      </c>
      <c r="EO476" s="20">
        <v>12.485200000000001</v>
      </c>
      <c r="EP476" s="20">
        <v>139.87400000000002</v>
      </c>
      <c r="EQ476" s="21">
        <v>56</v>
      </c>
      <c r="ER476" s="21">
        <v>58</v>
      </c>
      <c r="ES476" s="61" t="str">
        <f t="shared" si="22"/>
        <v>Richmond</v>
      </c>
      <c r="ET476" s="61">
        <f t="shared" si="25"/>
        <v>114</v>
      </c>
      <c r="EU476" s="61">
        <f t="shared" si="23"/>
        <v>-2</v>
      </c>
    </row>
    <row r="477" spans="1:151" x14ac:dyDescent="0.45">
      <c r="A477" s="64">
        <v>45300</v>
      </c>
      <c r="B477" s="21" t="s">
        <v>26</v>
      </c>
      <c r="C477" s="21">
        <v>4</v>
      </c>
      <c r="D477" s="21" t="s">
        <v>234</v>
      </c>
      <c r="E477" s="21">
        <v>269</v>
      </c>
      <c r="F477" s="50" t="s">
        <v>558</v>
      </c>
      <c r="G477" t="s">
        <v>26</v>
      </c>
      <c r="H477" t="s">
        <v>234</v>
      </c>
      <c r="I477" t="s">
        <v>26</v>
      </c>
      <c r="J477" t="s">
        <v>234</v>
      </c>
      <c r="K477" t="s">
        <v>26</v>
      </c>
      <c r="L477" t="s">
        <v>234</v>
      </c>
      <c r="M477" t="s">
        <v>26</v>
      </c>
      <c r="N477" t="s">
        <v>598</v>
      </c>
      <c r="O477" t="s">
        <v>26</v>
      </c>
      <c r="P477" t="s">
        <v>234</v>
      </c>
      <c r="Q477" t="s">
        <v>26</v>
      </c>
      <c r="R477" t="s">
        <v>234</v>
      </c>
      <c r="S477" t="s">
        <v>17</v>
      </c>
      <c r="T477" t="s">
        <v>17</v>
      </c>
      <c r="U477">
        <v>15</v>
      </c>
      <c r="V477">
        <v>15</v>
      </c>
      <c r="W477" s="20">
        <v>0.66666666666666696</v>
      </c>
      <c r="X477" s="20">
        <v>25.44</v>
      </c>
      <c r="Y477" s="20">
        <v>124.1</v>
      </c>
      <c r="Z477" s="20">
        <v>98.7</v>
      </c>
      <c r="AA477" s="20">
        <v>72.599999999999994</v>
      </c>
      <c r="AB477" s="20">
        <v>-0.10299999999999999</v>
      </c>
      <c r="AC477" s="20">
        <v>8.1999999999999993</v>
      </c>
      <c r="AD477" s="20">
        <v>110.7</v>
      </c>
      <c r="AE477" s="20">
        <v>102.5</v>
      </c>
      <c r="AF477" s="20">
        <v>8.91</v>
      </c>
      <c r="AG477" s="20">
        <v>127.7</v>
      </c>
      <c r="AH477" s="20">
        <v>98</v>
      </c>
      <c r="AI477" s="20">
        <v>0.9546</v>
      </c>
      <c r="AJ477" s="20">
        <v>0.5</v>
      </c>
      <c r="AK477" s="20">
        <v>3.3333333333333333E-2</v>
      </c>
      <c r="AL477" s="20">
        <v>1374</v>
      </c>
      <c r="AM477" s="20">
        <v>25.48</v>
      </c>
      <c r="AN477" s="20">
        <v>8.75</v>
      </c>
      <c r="AO477" s="20">
        <v>1359</v>
      </c>
      <c r="AP477" s="20">
        <v>1108</v>
      </c>
      <c r="AQ477" s="20">
        <v>927</v>
      </c>
      <c r="AR477" s="20">
        <v>0.49199999999999999</v>
      </c>
      <c r="AS477" s="20">
        <v>176</v>
      </c>
      <c r="AT477" s="20">
        <v>446</v>
      </c>
      <c r="AU477" s="20">
        <v>0.39500000000000002</v>
      </c>
      <c r="AV477" s="20">
        <v>271</v>
      </c>
      <c r="AW477" s="20">
        <v>351</v>
      </c>
      <c r="AX477" s="20">
        <v>0.77200000000000002</v>
      </c>
      <c r="AY477" s="20">
        <v>182</v>
      </c>
      <c r="AZ477" s="20">
        <v>12.133333333333333</v>
      </c>
      <c r="BA477" s="20">
        <v>600</v>
      </c>
      <c r="BB477" s="20">
        <v>40</v>
      </c>
      <c r="BC477" s="20">
        <v>243</v>
      </c>
      <c r="BD477" s="20">
        <v>115</v>
      </c>
      <c r="BE477" s="20">
        <v>65</v>
      </c>
      <c r="BF477" s="20">
        <v>178</v>
      </c>
      <c r="BG477" s="20">
        <v>273</v>
      </c>
      <c r="BH477" s="20">
        <v>90.6</v>
      </c>
      <c r="BI477" s="20">
        <v>73.867000000000004</v>
      </c>
      <c r="BJ477" s="20">
        <v>16.733000000000001</v>
      </c>
      <c r="BK477" s="20">
        <v>1.365</v>
      </c>
      <c r="BL477" s="20">
        <v>11.867000000000001</v>
      </c>
      <c r="BM477" s="20">
        <v>0.64600000000000002</v>
      </c>
      <c r="BN477" s="20">
        <v>29.7</v>
      </c>
      <c r="BO477" s="20">
        <v>23.4</v>
      </c>
      <c r="BP477" s="20">
        <v>4.3</v>
      </c>
      <c r="BQ477" s="20">
        <v>7.666666666666667</v>
      </c>
      <c r="BR477" s="20">
        <v>18.2</v>
      </c>
      <c r="BS477" s="20">
        <v>21</v>
      </c>
      <c r="BT477" s="20">
        <v>0.621</v>
      </c>
      <c r="BU477" s="20">
        <v>6</v>
      </c>
      <c r="BV477" s="66">
        <v>6</v>
      </c>
      <c r="BW477" s="66">
        <v>28</v>
      </c>
      <c r="BX477" s="66">
        <v>45</v>
      </c>
      <c r="BY477" s="66">
        <v>6</v>
      </c>
      <c r="BZ477" s="66">
        <v>7</v>
      </c>
      <c r="CA477" s="66">
        <v>22.2</v>
      </c>
      <c r="CB477" s="66">
        <v>21</v>
      </c>
      <c r="CC477" s="66">
        <v>8</v>
      </c>
      <c r="CD477" s="20">
        <v>0.86666666666666703</v>
      </c>
      <c r="CE477" s="20">
        <v>11.73</v>
      </c>
      <c r="CF477" s="20">
        <v>111.6</v>
      </c>
      <c r="CG477" s="20">
        <v>99.9</v>
      </c>
      <c r="CH477" s="20">
        <v>65</v>
      </c>
      <c r="CI477" s="20">
        <v>0.13</v>
      </c>
      <c r="CJ477" s="20">
        <v>-2.42</v>
      </c>
      <c r="CK477" s="20">
        <v>104</v>
      </c>
      <c r="CL477" s="20">
        <v>106.4</v>
      </c>
      <c r="CM477" s="20">
        <v>-5.94</v>
      </c>
      <c r="CN477" s="20">
        <v>112.5</v>
      </c>
      <c r="CO477" s="20">
        <v>99.9</v>
      </c>
      <c r="CP477" s="63">
        <v>0.79810000000000003</v>
      </c>
      <c r="CQ477" s="20">
        <v>1.4</v>
      </c>
      <c r="CR477" s="20">
        <v>9.3333333333333324E-2</v>
      </c>
      <c r="CS477" s="20">
        <v>1384</v>
      </c>
      <c r="CT477" s="20">
        <v>10.01</v>
      </c>
      <c r="CU477" s="20">
        <v>0.68</v>
      </c>
      <c r="CV477" s="20">
        <v>1096</v>
      </c>
      <c r="CW477" s="20">
        <v>956</v>
      </c>
      <c r="CX477" s="20">
        <v>870</v>
      </c>
      <c r="CY477" s="20">
        <v>0.438</v>
      </c>
      <c r="CZ477" s="20">
        <v>128</v>
      </c>
      <c r="DA477" s="20">
        <v>378</v>
      </c>
      <c r="DB477" s="20">
        <v>0.33900000000000002</v>
      </c>
      <c r="DC477" s="20">
        <v>206</v>
      </c>
      <c r="DD477" s="20">
        <v>280</v>
      </c>
      <c r="DE477" s="20">
        <v>0.73599999999999999</v>
      </c>
      <c r="DF477" s="20">
        <v>179</v>
      </c>
      <c r="DG477" s="20">
        <v>11.933333333333334</v>
      </c>
      <c r="DH477" s="20">
        <v>548</v>
      </c>
      <c r="DI477" s="20">
        <v>36.533333333333331</v>
      </c>
      <c r="DJ477" s="20">
        <v>220</v>
      </c>
      <c r="DK477" s="20">
        <v>79</v>
      </c>
      <c r="DL477" s="20">
        <v>50</v>
      </c>
      <c r="DM477" s="20">
        <v>156</v>
      </c>
      <c r="DN477" s="20">
        <v>233</v>
      </c>
      <c r="DO477" s="20">
        <v>73.099999999999994</v>
      </c>
      <c r="DP477" s="20">
        <v>63.732999999999997</v>
      </c>
      <c r="DQ477" s="20">
        <v>9.3330000000000002</v>
      </c>
      <c r="DR477" s="20">
        <v>1.41</v>
      </c>
      <c r="DS477" s="20">
        <v>10.4</v>
      </c>
      <c r="DT477" s="20">
        <v>0.50600000000000001</v>
      </c>
      <c r="DU477" s="20">
        <v>25.2</v>
      </c>
      <c r="DV477" s="20">
        <v>18.7</v>
      </c>
      <c r="DW477" s="20">
        <v>3.3</v>
      </c>
      <c r="DX477" s="20">
        <v>5.2666666666666666</v>
      </c>
      <c r="DY477" s="20">
        <v>15.5</v>
      </c>
      <c r="DZ477" s="20">
        <v>25</v>
      </c>
      <c r="EA477" s="20">
        <v>0.61</v>
      </c>
      <c r="EB477" s="20">
        <v>-2</v>
      </c>
      <c r="EC477" s="66">
        <v>55</v>
      </c>
      <c r="ED477" s="66">
        <v>68</v>
      </c>
      <c r="EE477" s="66">
        <v>20</v>
      </c>
      <c r="EF477" s="66">
        <v>84</v>
      </c>
      <c r="EG477" s="66">
        <v>65</v>
      </c>
      <c r="EH477" s="66">
        <v>43</v>
      </c>
      <c r="EI477" s="66">
        <v>25</v>
      </c>
      <c r="EJ477" s="66">
        <v>105</v>
      </c>
      <c r="EK477" s="20">
        <v>12397.59</v>
      </c>
      <c r="EL477" s="20">
        <v>11014.92</v>
      </c>
      <c r="EM477" s="20">
        <v>62.499533333333339</v>
      </c>
      <c r="EN477" s="20">
        <v>79.733333333333334</v>
      </c>
      <c r="EO477" s="20">
        <v>13.395199999999999</v>
      </c>
      <c r="EP477" s="20">
        <v>179.876</v>
      </c>
      <c r="EQ477" s="21">
        <v>74</v>
      </c>
      <c r="ER477" s="21">
        <v>47</v>
      </c>
      <c r="ES477" s="61" t="str">
        <f t="shared" si="22"/>
        <v>Alabama</v>
      </c>
      <c r="ET477" s="61">
        <f t="shared" si="25"/>
        <v>121</v>
      </c>
      <c r="EU477" s="61">
        <f t="shared" si="23"/>
        <v>27</v>
      </c>
    </row>
    <row r="478" spans="1:151" x14ac:dyDescent="0.45">
      <c r="A478" s="64">
        <v>45300</v>
      </c>
      <c r="B478" s="21" t="s">
        <v>39</v>
      </c>
      <c r="C478" s="21">
        <v>248</v>
      </c>
      <c r="D478" s="21" t="s">
        <v>38</v>
      </c>
      <c r="E478" s="21">
        <v>122</v>
      </c>
      <c r="F478" s="50" t="s">
        <v>558</v>
      </c>
      <c r="G478" t="s">
        <v>39</v>
      </c>
      <c r="H478" t="s">
        <v>38</v>
      </c>
      <c r="I478" t="s">
        <v>39</v>
      </c>
      <c r="J478" t="s">
        <v>38</v>
      </c>
      <c r="K478" t="s">
        <v>39</v>
      </c>
      <c r="L478" t="s">
        <v>38</v>
      </c>
      <c r="M478" t="s">
        <v>39</v>
      </c>
      <c r="N478" t="s">
        <v>38</v>
      </c>
      <c r="O478" t="s">
        <v>39</v>
      </c>
      <c r="P478" t="s">
        <v>38</v>
      </c>
      <c r="Q478" t="s">
        <v>39</v>
      </c>
      <c r="R478" t="s">
        <v>38</v>
      </c>
      <c r="S478" t="s">
        <v>24</v>
      </c>
      <c r="T478" t="s">
        <v>24</v>
      </c>
      <c r="U478">
        <v>15</v>
      </c>
      <c r="V478">
        <v>16</v>
      </c>
      <c r="W478" s="20">
        <v>0.6</v>
      </c>
      <c r="X478" s="20">
        <v>8.8800000000000008</v>
      </c>
      <c r="Y478" s="20">
        <v>101.3</v>
      </c>
      <c r="Z478" s="20">
        <v>92.4</v>
      </c>
      <c r="AA478" s="20">
        <v>69.099999999999994</v>
      </c>
      <c r="AB478" s="20">
        <v>-1.2E-2</v>
      </c>
      <c r="AC478" s="20">
        <v>2.92</v>
      </c>
      <c r="AD478" s="20">
        <v>106.8</v>
      </c>
      <c r="AE478" s="20">
        <v>103.8</v>
      </c>
      <c r="AF478" s="20">
        <v>-3.27</v>
      </c>
      <c r="AG478" s="20">
        <v>98.7</v>
      </c>
      <c r="AH478" s="20">
        <v>91.9</v>
      </c>
      <c r="AI478" s="20">
        <v>0.69379999999999997</v>
      </c>
      <c r="AJ478" s="20">
        <v>-1.7</v>
      </c>
      <c r="AK478" s="20">
        <v>-0.11333333333333333</v>
      </c>
      <c r="AL478" s="20">
        <v>1273</v>
      </c>
      <c r="AM478" s="20">
        <v>7.57</v>
      </c>
      <c r="AN478" s="20">
        <v>2.97</v>
      </c>
      <c r="AO478" s="20">
        <v>1025</v>
      </c>
      <c r="AP478" s="20">
        <v>956</v>
      </c>
      <c r="AQ478" s="20">
        <v>908</v>
      </c>
      <c r="AR478" s="20">
        <v>0.39200000000000002</v>
      </c>
      <c r="AS478" s="20">
        <v>89</v>
      </c>
      <c r="AT478" s="20">
        <v>311</v>
      </c>
      <c r="AU478" s="20">
        <v>0.28599999999999998</v>
      </c>
      <c r="AV478" s="20">
        <v>224</v>
      </c>
      <c r="AW478" s="20">
        <v>336</v>
      </c>
      <c r="AX478" s="20">
        <v>0.66700000000000004</v>
      </c>
      <c r="AY478" s="20">
        <v>195</v>
      </c>
      <c r="AZ478" s="20">
        <v>13</v>
      </c>
      <c r="BA478" s="20">
        <v>586</v>
      </c>
      <c r="BB478" s="20">
        <v>39.06666666666667</v>
      </c>
      <c r="BC478" s="20">
        <v>178</v>
      </c>
      <c r="BD478" s="20">
        <v>114</v>
      </c>
      <c r="BE478" s="20">
        <v>90</v>
      </c>
      <c r="BF478" s="20">
        <v>172</v>
      </c>
      <c r="BG478" s="20">
        <v>242</v>
      </c>
      <c r="BH478" s="20">
        <v>68.3</v>
      </c>
      <c r="BI478" s="20">
        <v>63.732999999999997</v>
      </c>
      <c r="BJ478" s="20">
        <v>4.5999999999999996</v>
      </c>
      <c r="BK478" s="20">
        <v>1.0349999999999999</v>
      </c>
      <c r="BL478" s="20">
        <v>11.467000000000001</v>
      </c>
      <c r="BM478" s="20">
        <v>0.66300000000000003</v>
      </c>
      <c r="BN478" s="20">
        <v>20.7</v>
      </c>
      <c r="BO478" s="20">
        <v>22.4</v>
      </c>
      <c r="BP478" s="20">
        <v>6</v>
      </c>
      <c r="BQ478" s="20">
        <v>7.6</v>
      </c>
      <c r="BR478" s="20">
        <v>16.100000000000001</v>
      </c>
      <c r="BS478" s="20">
        <v>91</v>
      </c>
      <c r="BT478" s="20">
        <v>0.55200000000000005</v>
      </c>
      <c r="BU478" s="20">
        <v>17</v>
      </c>
      <c r="BV478" s="66">
        <v>92</v>
      </c>
      <c r="BW478" s="66">
        <v>104</v>
      </c>
      <c r="BX478" s="66">
        <v>89</v>
      </c>
      <c r="BY478" s="66">
        <v>78</v>
      </c>
      <c r="BZ478" s="66">
        <v>87</v>
      </c>
      <c r="CA478" s="66">
        <v>75</v>
      </c>
      <c r="CB478" s="66">
        <v>91</v>
      </c>
      <c r="CC478" s="66">
        <v>145</v>
      </c>
      <c r="CD478" s="20">
        <v>0.6875</v>
      </c>
      <c r="CE478" s="20">
        <v>8.07</v>
      </c>
      <c r="CF478" s="20">
        <v>108.3</v>
      </c>
      <c r="CG478" s="20">
        <v>100.2</v>
      </c>
      <c r="CH478" s="20">
        <v>70.5</v>
      </c>
      <c r="CI478" s="20">
        <v>0.14899999999999999</v>
      </c>
      <c r="CJ478" s="20">
        <v>4.2300000000000004</v>
      </c>
      <c r="CK478" s="20">
        <v>107.8</v>
      </c>
      <c r="CL478" s="20">
        <v>103.5</v>
      </c>
      <c r="CM478" s="20">
        <v>-1.0900000000000001</v>
      </c>
      <c r="CN478" s="20">
        <v>108.2</v>
      </c>
      <c r="CO478" s="20">
        <v>100.9</v>
      </c>
      <c r="CP478" s="63">
        <v>0.69030000000000002</v>
      </c>
      <c r="CQ478" s="20">
        <v>-0.4</v>
      </c>
      <c r="CR478" s="20">
        <v>-2.5000000000000001E-2</v>
      </c>
      <c r="CS478" s="20">
        <v>1305</v>
      </c>
      <c r="CT478" s="20">
        <v>5.74</v>
      </c>
      <c r="CU478" s="20">
        <v>4.55</v>
      </c>
      <c r="CV478" s="20">
        <v>1190</v>
      </c>
      <c r="CW478" s="20">
        <v>1171</v>
      </c>
      <c r="CX478" s="20">
        <v>888</v>
      </c>
      <c r="CY478" s="20">
        <v>0.48299999999999998</v>
      </c>
      <c r="CZ478" s="20">
        <v>80</v>
      </c>
      <c r="DA478" s="20">
        <v>241</v>
      </c>
      <c r="DB478" s="20">
        <v>0.33200000000000002</v>
      </c>
      <c r="DC478" s="20">
        <v>252</v>
      </c>
      <c r="DD478" s="20">
        <v>378</v>
      </c>
      <c r="DE478" s="20">
        <v>0.66700000000000004</v>
      </c>
      <c r="DF478" s="20">
        <v>143</v>
      </c>
      <c r="DG478" s="20">
        <v>8.9375</v>
      </c>
      <c r="DH478" s="20">
        <v>571</v>
      </c>
      <c r="DI478" s="20">
        <v>35.6875</v>
      </c>
      <c r="DJ478" s="20">
        <v>248</v>
      </c>
      <c r="DK478" s="20">
        <v>100</v>
      </c>
      <c r="DL478" s="20">
        <v>68</v>
      </c>
      <c r="DM478" s="20">
        <v>201</v>
      </c>
      <c r="DN478" s="20">
        <v>265</v>
      </c>
      <c r="DO478" s="20">
        <v>74.400000000000006</v>
      </c>
      <c r="DP478" s="20">
        <v>73.188000000000002</v>
      </c>
      <c r="DQ478" s="20">
        <v>1.1879999999999999</v>
      </c>
      <c r="DR478" s="20">
        <v>1.234</v>
      </c>
      <c r="DS478" s="20">
        <v>12.561999999999999</v>
      </c>
      <c r="DT478" s="20">
        <v>0.498</v>
      </c>
      <c r="DU478" s="20">
        <v>15.1</v>
      </c>
      <c r="DV478" s="20">
        <v>23.6</v>
      </c>
      <c r="DW478" s="20">
        <v>4.2</v>
      </c>
      <c r="DX478" s="20">
        <v>6.25</v>
      </c>
      <c r="DY478" s="20">
        <v>16.600000000000001</v>
      </c>
      <c r="DZ478" s="20">
        <v>46</v>
      </c>
      <c r="EA478" s="20">
        <v>0.59299999999999997</v>
      </c>
      <c r="EB478" s="20">
        <v>-7</v>
      </c>
      <c r="EC478" s="66">
        <v>103</v>
      </c>
      <c r="ED478" s="66">
        <v>49</v>
      </c>
      <c r="EE478" s="66">
        <v>58</v>
      </c>
      <c r="EF478" s="66">
        <v>100</v>
      </c>
      <c r="EG478" s="66">
        <v>93</v>
      </c>
      <c r="EH478" s="66">
        <v>58.7</v>
      </c>
      <c r="EI478" s="66">
        <v>49</v>
      </c>
      <c r="EJ478" s="66">
        <v>49</v>
      </c>
      <c r="EK478" s="20">
        <v>10150.26</v>
      </c>
      <c r="EL478" s="20">
        <v>10006.92</v>
      </c>
      <c r="EM478" s="20">
        <v>71.668750000000003</v>
      </c>
      <c r="EN478" s="20">
        <v>95.471199999999996</v>
      </c>
      <c r="EO478" s="20">
        <v>10.738700000000001</v>
      </c>
      <c r="EP478" s="20">
        <v>176.75500000000002</v>
      </c>
      <c r="EQ478" s="21">
        <v>66</v>
      </c>
      <c r="ER478" s="21">
        <v>57</v>
      </c>
      <c r="ES478" s="61" t="str">
        <f t="shared" si="22"/>
        <v>Rutgers</v>
      </c>
      <c r="ET478" s="61">
        <f t="shared" si="25"/>
        <v>123</v>
      </c>
      <c r="EU478" s="61">
        <f t="shared" si="23"/>
        <v>9</v>
      </c>
    </row>
    <row r="479" spans="1:151" x14ac:dyDescent="0.45">
      <c r="A479" s="64">
        <v>45300</v>
      </c>
      <c r="B479" s="21" t="s">
        <v>204</v>
      </c>
      <c r="C479" s="21">
        <v>98</v>
      </c>
      <c r="D479" s="21" t="s">
        <v>79</v>
      </c>
      <c r="E479" s="21">
        <v>264</v>
      </c>
      <c r="F479" s="50" t="s">
        <v>558</v>
      </c>
      <c r="G479" t="s">
        <v>204</v>
      </c>
      <c r="H479" t="s">
        <v>79</v>
      </c>
      <c r="I479" t="s">
        <v>204</v>
      </c>
      <c r="J479" t="s">
        <v>79</v>
      </c>
      <c r="K479" t="s">
        <v>204</v>
      </c>
      <c r="L479" t="s">
        <v>79</v>
      </c>
      <c r="M479" t="s">
        <v>204</v>
      </c>
      <c r="N479" t="s">
        <v>79</v>
      </c>
      <c r="O479" t="s">
        <v>204</v>
      </c>
      <c r="P479" t="s">
        <v>79</v>
      </c>
      <c r="Q479" t="s">
        <v>204</v>
      </c>
      <c r="R479" t="s">
        <v>79</v>
      </c>
      <c r="S479" t="s">
        <v>15</v>
      </c>
      <c r="T479" t="s">
        <v>15</v>
      </c>
      <c r="U479">
        <v>16</v>
      </c>
      <c r="V479">
        <v>16</v>
      </c>
      <c r="W479" s="20">
        <v>0.5</v>
      </c>
      <c r="X479" s="20">
        <v>-1.75</v>
      </c>
      <c r="Y479" s="20">
        <v>107.9</v>
      </c>
      <c r="Z479" s="20">
        <v>109.7</v>
      </c>
      <c r="AA479" s="20">
        <v>67.2</v>
      </c>
      <c r="AB479" s="20">
        <v>0.01</v>
      </c>
      <c r="AC479" s="20">
        <v>-1.35</v>
      </c>
      <c r="AD479" s="20">
        <v>103</v>
      </c>
      <c r="AE479" s="20">
        <v>104.3</v>
      </c>
      <c r="AF479" s="20">
        <v>-7.35</v>
      </c>
      <c r="AG479" s="20">
        <v>107.7</v>
      </c>
      <c r="AH479" s="20">
        <v>109</v>
      </c>
      <c r="AI479" s="20">
        <v>0.46629999999999999</v>
      </c>
      <c r="AJ479" s="20">
        <v>-4.2</v>
      </c>
      <c r="AK479" s="20">
        <v>-0.26250000000000001</v>
      </c>
      <c r="AL479" s="20">
        <v>1169</v>
      </c>
      <c r="AM479" s="20">
        <v>1.1299999999999999</v>
      </c>
      <c r="AN479" s="20">
        <v>1.1299999999999999</v>
      </c>
      <c r="AO479" s="20">
        <v>1156</v>
      </c>
      <c r="AP479" s="20">
        <v>1156</v>
      </c>
      <c r="AQ479" s="20">
        <v>919</v>
      </c>
      <c r="AR479" s="20">
        <v>0.42799999999999999</v>
      </c>
      <c r="AS479" s="20">
        <v>136</v>
      </c>
      <c r="AT479" s="20">
        <v>389</v>
      </c>
      <c r="AU479" s="20">
        <v>0.35</v>
      </c>
      <c r="AV479" s="20">
        <v>234</v>
      </c>
      <c r="AW479" s="20">
        <v>329</v>
      </c>
      <c r="AX479" s="20">
        <v>0.71099999999999997</v>
      </c>
      <c r="AY479" s="20">
        <v>193</v>
      </c>
      <c r="AZ479" s="20">
        <v>12.0625</v>
      </c>
      <c r="BA479" s="20">
        <v>570</v>
      </c>
      <c r="BB479" s="20">
        <v>35.625</v>
      </c>
      <c r="BC479" s="20">
        <v>207</v>
      </c>
      <c r="BD479" s="20">
        <v>100</v>
      </c>
      <c r="BE479" s="20">
        <v>61</v>
      </c>
      <c r="BF479" s="20">
        <v>214</v>
      </c>
      <c r="BG479" s="20">
        <v>245</v>
      </c>
      <c r="BH479" s="20">
        <v>72.2</v>
      </c>
      <c r="BI479" s="20">
        <v>72.25</v>
      </c>
      <c r="BJ479" s="20">
        <v>0</v>
      </c>
      <c r="BK479" s="20">
        <v>0.96699999999999997</v>
      </c>
      <c r="BL479" s="20">
        <v>13.375</v>
      </c>
      <c r="BM479" s="20">
        <v>0.46700000000000003</v>
      </c>
      <c r="BN479" s="20">
        <v>24.3</v>
      </c>
      <c r="BO479" s="20">
        <v>20.6</v>
      </c>
      <c r="BP479" s="20">
        <v>3.8</v>
      </c>
      <c r="BQ479" s="20">
        <v>6.25</v>
      </c>
      <c r="BR479" s="20">
        <v>15.3</v>
      </c>
      <c r="BS479" s="20">
        <v>226</v>
      </c>
      <c r="BT479" s="20">
        <v>0.46800000000000003</v>
      </c>
      <c r="BU479" s="20">
        <v>1</v>
      </c>
      <c r="BV479" s="66">
        <v>208</v>
      </c>
      <c r="BW479" s="66">
        <v>208</v>
      </c>
      <c r="BX479" s="66">
        <v>194</v>
      </c>
      <c r="BY479" s="66">
        <v>171</v>
      </c>
      <c r="BZ479" s="66">
        <v>184</v>
      </c>
      <c r="CA479" s="66">
        <v>159.69999999999999</v>
      </c>
      <c r="CB479" s="66">
        <v>228</v>
      </c>
      <c r="CC479" s="66">
        <v>267</v>
      </c>
      <c r="CD479" s="20">
        <v>0.6875</v>
      </c>
      <c r="CE479" s="20">
        <v>11.55</v>
      </c>
      <c r="CF479" s="20">
        <v>112.3</v>
      </c>
      <c r="CG479" s="20">
        <v>100.7</v>
      </c>
      <c r="CH479" s="20">
        <v>66.900000000000006</v>
      </c>
      <c r="CI479" s="20">
        <v>6.9000000000000006E-2</v>
      </c>
      <c r="CJ479" s="20">
        <v>5.28</v>
      </c>
      <c r="CK479" s="20">
        <v>107.7</v>
      </c>
      <c r="CL479" s="20">
        <v>102.4</v>
      </c>
      <c r="CM479" s="20">
        <v>-0.85</v>
      </c>
      <c r="CN479" s="20">
        <v>112.2</v>
      </c>
      <c r="CO479" s="20">
        <v>102.6</v>
      </c>
      <c r="CP479" s="63">
        <v>0.73819999999999997</v>
      </c>
      <c r="CQ479" s="20">
        <v>-0.2</v>
      </c>
      <c r="CR479" s="20">
        <v>-1.2500000000000001E-2</v>
      </c>
      <c r="CS479" s="20">
        <v>1341</v>
      </c>
      <c r="CT479" s="20">
        <v>10.06</v>
      </c>
      <c r="CU479" s="20">
        <v>5.38</v>
      </c>
      <c r="CV479" s="20">
        <v>1174</v>
      </c>
      <c r="CW479" s="20">
        <v>1099</v>
      </c>
      <c r="CX479" s="20">
        <v>926</v>
      </c>
      <c r="CY479" s="20">
        <v>0.46300000000000002</v>
      </c>
      <c r="CZ479" s="20">
        <v>87</v>
      </c>
      <c r="DA479" s="20">
        <v>272</v>
      </c>
      <c r="DB479" s="20">
        <v>0.32</v>
      </c>
      <c r="DC479" s="20">
        <v>229</v>
      </c>
      <c r="DD479" s="20">
        <v>301</v>
      </c>
      <c r="DE479" s="20">
        <v>0.76100000000000001</v>
      </c>
      <c r="DF479" s="20">
        <v>207</v>
      </c>
      <c r="DG479" s="20">
        <v>12.9375</v>
      </c>
      <c r="DH479" s="20">
        <v>598</v>
      </c>
      <c r="DI479" s="20">
        <v>37.375</v>
      </c>
      <c r="DJ479" s="20">
        <v>209</v>
      </c>
      <c r="DK479" s="20">
        <v>122</v>
      </c>
      <c r="DL479" s="20">
        <v>64</v>
      </c>
      <c r="DM479" s="20">
        <v>215</v>
      </c>
      <c r="DN479" s="20">
        <v>251</v>
      </c>
      <c r="DO479" s="20">
        <v>73.400000000000006</v>
      </c>
      <c r="DP479" s="20">
        <v>68.688000000000002</v>
      </c>
      <c r="DQ479" s="20">
        <v>4.6879999999999997</v>
      </c>
      <c r="DR479" s="20">
        <v>0.97199999999999998</v>
      </c>
      <c r="DS479" s="20">
        <v>13.438000000000001</v>
      </c>
      <c r="DT479" s="20">
        <v>0.56699999999999995</v>
      </c>
      <c r="DU479" s="20">
        <v>17</v>
      </c>
      <c r="DV479" s="20">
        <v>18.8</v>
      </c>
      <c r="DW479" s="20">
        <v>4</v>
      </c>
      <c r="DX479" s="20">
        <v>7.625</v>
      </c>
      <c r="DY479" s="20">
        <v>15.7</v>
      </c>
      <c r="DZ479" s="20">
        <v>47</v>
      </c>
      <c r="EA479" s="20">
        <v>0.59099999999999997</v>
      </c>
      <c r="EB479" s="20">
        <v>8</v>
      </c>
      <c r="EC479" s="66">
        <v>74</v>
      </c>
      <c r="ED479" s="66">
        <v>58</v>
      </c>
      <c r="EE479" s="66">
        <v>47</v>
      </c>
      <c r="EF479" s="66">
        <v>79</v>
      </c>
      <c r="EG479" s="66">
        <v>68</v>
      </c>
      <c r="EH479" s="66">
        <v>49.3</v>
      </c>
      <c r="EI479" s="66">
        <v>46</v>
      </c>
      <c r="EJ479" s="66">
        <v>91</v>
      </c>
      <c r="EK479" s="20">
        <v>10865.53</v>
      </c>
      <c r="EL479" s="20">
        <v>12319.31</v>
      </c>
      <c r="EM479" s="20">
        <v>101.984375</v>
      </c>
      <c r="EN479" s="20">
        <v>83.987499999999997</v>
      </c>
      <c r="EO479" s="20">
        <v>11.6433</v>
      </c>
      <c r="EP479" s="20">
        <v>178.46099999999998</v>
      </c>
      <c r="EQ479" s="21">
        <v>70</v>
      </c>
      <c r="ER479" s="21">
        <v>74</v>
      </c>
      <c r="ES479" s="61" t="str">
        <f t="shared" si="22"/>
        <v>Seton Hall</v>
      </c>
      <c r="ET479" s="61">
        <f t="shared" si="25"/>
        <v>144</v>
      </c>
      <c r="EU479" s="61">
        <f t="shared" si="23"/>
        <v>-4</v>
      </c>
    </row>
    <row r="480" spans="1:151" x14ac:dyDescent="0.45">
      <c r="A480" s="64">
        <v>45300</v>
      </c>
      <c r="B480" s="21" t="s">
        <v>325</v>
      </c>
      <c r="C480" s="21">
        <v>28</v>
      </c>
      <c r="D480" s="21" t="s">
        <v>188</v>
      </c>
      <c r="E480" s="21">
        <v>219</v>
      </c>
      <c r="F480" s="50" t="s">
        <v>558</v>
      </c>
      <c r="G480" t="s">
        <v>325</v>
      </c>
      <c r="H480" t="s">
        <v>188</v>
      </c>
      <c r="I480" t="s">
        <v>325</v>
      </c>
      <c r="J480" t="s">
        <v>188</v>
      </c>
      <c r="K480" t="s">
        <v>1315</v>
      </c>
      <c r="L480" t="s">
        <v>188</v>
      </c>
      <c r="M480" t="s">
        <v>585</v>
      </c>
      <c r="N480" t="s">
        <v>188</v>
      </c>
      <c r="O480" t="s">
        <v>325</v>
      </c>
      <c r="P480" t="s">
        <v>188</v>
      </c>
      <c r="Q480" t="s">
        <v>325</v>
      </c>
      <c r="R480" t="s">
        <v>188</v>
      </c>
      <c r="S480" t="s">
        <v>86</v>
      </c>
      <c r="T480" t="s">
        <v>86</v>
      </c>
      <c r="U480">
        <v>15</v>
      </c>
      <c r="V480">
        <v>15</v>
      </c>
      <c r="W480" s="20">
        <v>0.73333333333333295</v>
      </c>
      <c r="X480" s="20">
        <v>-3.51</v>
      </c>
      <c r="Y480" s="20">
        <v>102.9</v>
      </c>
      <c r="Z480" s="20">
        <v>106.4</v>
      </c>
      <c r="AA480" s="20">
        <v>69.2</v>
      </c>
      <c r="AB480" s="20">
        <v>0.13</v>
      </c>
      <c r="AC480" s="20">
        <v>-6.72</v>
      </c>
      <c r="AD480" s="20">
        <v>101.8</v>
      </c>
      <c r="AE480" s="20">
        <v>108.5</v>
      </c>
      <c r="AF480" s="20">
        <v>-7.41</v>
      </c>
      <c r="AG480" s="20">
        <v>102.3</v>
      </c>
      <c r="AH480" s="20">
        <v>104.7</v>
      </c>
      <c r="AI480" s="20">
        <v>0.43459999999999999</v>
      </c>
      <c r="AJ480" s="20">
        <v>-2.4</v>
      </c>
      <c r="AK480" s="20">
        <v>-0.16</v>
      </c>
      <c r="AL480" s="20">
        <v>1188</v>
      </c>
      <c r="AM480" s="20">
        <v>-2.85</v>
      </c>
      <c r="AN480" s="20">
        <v>-5.08</v>
      </c>
      <c r="AO480" s="20">
        <v>1130</v>
      </c>
      <c r="AP480" s="20">
        <v>1032</v>
      </c>
      <c r="AQ480" s="20">
        <v>900</v>
      </c>
      <c r="AR480" s="20">
        <v>0.44600000000000001</v>
      </c>
      <c r="AS480" s="20">
        <v>114</v>
      </c>
      <c r="AT480" s="20">
        <v>360</v>
      </c>
      <c r="AU480" s="20">
        <v>0.317</v>
      </c>
      <c r="AV480" s="20">
        <v>214</v>
      </c>
      <c r="AW480" s="20">
        <v>322</v>
      </c>
      <c r="AX480" s="20">
        <v>0.66500000000000004</v>
      </c>
      <c r="AY480" s="20">
        <v>154</v>
      </c>
      <c r="AZ480" s="20">
        <v>10.266666666666667</v>
      </c>
      <c r="BA480" s="20">
        <v>572</v>
      </c>
      <c r="BB480" s="20">
        <v>38.133333333333333</v>
      </c>
      <c r="BC480" s="20">
        <v>177</v>
      </c>
      <c r="BD480" s="20">
        <v>94</v>
      </c>
      <c r="BE480" s="20">
        <v>46</v>
      </c>
      <c r="BF480" s="20">
        <v>174</v>
      </c>
      <c r="BG480" s="20">
        <v>234</v>
      </c>
      <c r="BH480" s="20">
        <v>75.3</v>
      </c>
      <c r="BI480" s="20">
        <v>68.8</v>
      </c>
      <c r="BJ480" s="20">
        <v>6.5330000000000004</v>
      </c>
      <c r="BK480" s="20">
        <v>1.0169999999999999</v>
      </c>
      <c r="BL480" s="20">
        <v>11.6</v>
      </c>
      <c r="BM480" s="20">
        <v>0.54</v>
      </c>
      <c r="BN480" s="20">
        <v>24</v>
      </c>
      <c r="BO480" s="20">
        <v>21.5</v>
      </c>
      <c r="BP480" s="20">
        <v>3.1</v>
      </c>
      <c r="BQ480" s="20">
        <v>6.2666666666666666</v>
      </c>
      <c r="BR480" s="20">
        <v>15.6</v>
      </c>
      <c r="BS480" s="20">
        <v>203</v>
      </c>
      <c r="BT480" s="20">
        <v>0.48499999999999999</v>
      </c>
      <c r="BU480" s="20">
        <v>8</v>
      </c>
      <c r="BV480" s="66">
        <v>206</v>
      </c>
      <c r="BW480" s="66">
        <v>198</v>
      </c>
      <c r="BX480" s="66">
        <v>145</v>
      </c>
      <c r="BY480" s="66">
        <v>198</v>
      </c>
      <c r="BZ480" s="66">
        <v>212</v>
      </c>
      <c r="CA480" s="66">
        <v>156</v>
      </c>
      <c r="CB480" s="66">
        <v>203</v>
      </c>
      <c r="CC480" s="66">
        <v>197</v>
      </c>
      <c r="CD480" s="20">
        <v>0.46666666666666701</v>
      </c>
      <c r="CE480" s="20">
        <v>-1.1000000000000001</v>
      </c>
      <c r="CF480" s="20">
        <v>108.8</v>
      </c>
      <c r="CG480" s="20">
        <v>109.9</v>
      </c>
      <c r="CH480" s="20">
        <v>68.599999999999994</v>
      </c>
      <c r="CI480" s="20">
        <v>-0.155</v>
      </c>
      <c r="CJ480" s="20">
        <v>-4.46</v>
      </c>
      <c r="CK480" s="20">
        <v>102.5</v>
      </c>
      <c r="CL480" s="20">
        <v>106.9</v>
      </c>
      <c r="CM480" s="20">
        <v>-4.53</v>
      </c>
      <c r="CN480" s="20">
        <v>109.4</v>
      </c>
      <c r="CO480" s="20">
        <v>111</v>
      </c>
      <c r="CP480" s="63">
        <v>0.4572</v>
      </c>
      <c r="CQ480" s="20">
        <v>-6.4</v>
      </c>
      <c r="CR480" s="20">
        <v>-0.42666666666666669</v>
      </c>
      <c r="CS480" s="20">
        <v>1099</v>
      </c>
      <c r="CT480" s="20">
        <v>-1.36</v>
      </c>
      <c r="CU480" s="20">
        <v>-3.21</v>
      </c>
      <c r="CV480" s="20">
        <v>1185</v>
      </c>
      <c r="CW480" s="20">
        <v>1079</v>
      </c>
      <c r="CX480" s="20">
        <v>935</v>
      </c>
      <c r="CY480" s="20">
        <v>0.45600000000000002</v>
      </c>
      <c r="CZ480" s="20">
        <v>125</v>
      </c>
      <c r="DA480" s="20">
        <v>360</v>
      </c>
      <c r="DB480" s="20">
        <v>0.34699999999999998</v>
      </c>
      <c r="DC480" s="20">
        <v>208</v>
      </c>
      <c r="DD480" s="20">
        <v>296</v>
      </c>
      <c r="DE480" s="20">
        <v>0.70299999999999996</v>
      </c>
      <c r="DF480" s="20">
        <v>173</v>
      </c>
      <c r="DG480" s="20">
        <v>11.533333333333333</v>
      </c>
      <c r="DH480" s="20">
        <v>549</v>
      </c>
      <c r="DI480" s="20">
        <v>36.6</v>
      </c>
      <c r="DJ480" s="20">
        <v>213</v>
      </c>
      <c r="DK480" s="20">
        <v>101</v>
      </c>
      <c r="DL480" s="20">
        <v>60</v>
      </c>
      <c r="DM480" s="20">
        <v>153</v>
      </c>
      <c r="DN480" s="20">
        <v>280</v>
      </c>
      <c r="DO480" s="20">
        <v>79</v>
      </c>
      <c r="DP480" s="20">
        <v>71.933000000000007</v>
      </c>
      <c r="DQ480" s="20">
        <v>7.0670000000000002</v>
      </c>
      <c r="DR480" s="20">
        <v>1.3919999999999999</v>
      </c>
      <c r="DS480" s="20">
        <v>10.199999999999999</v>
      </c>
      <c r="DT480" s="20">
        <v>0.66</v>
      </c>
      <c r="DU480" s="20">
        <v>24</v>
      </c>
      <c r="DV480" s="20">
        <v>19.7</v>
      </c>
      <c r="DW480" s="20">
        <v>4</v>
      </c>
      <c r="DX480" s="20">
        <v>6.7333333333333334</v>
      </c>
      <c r="DY480" s="20">
        <v>18.7</v>
      </c>
      <c r="DZ480" s="20">
        <v>279</v>
      </c>
      <c r="EA480" s="20">
        <v>0.439</v>
      </c>
      <c r="EB480" s="20">
        <v>0</v>
      </c>
      <c r="EC480" s="66">
        <v>214</v>
      </c>
      <c r="ED480" s="66">
        <v>209</v>
      </c>
      <c r="EE480" s="66">
        <v>272</v>
      </c>
      <c r="EF480" s="66">
        <v>141</v>
      </c>
      <c r="EG480" s="66">
        <v>174</v>
      </c>
      <c r="EH480" s="66">
        <v>171.2</v>
      </c>
      <c r="EI480" s="66">
        <v>279</v>
      </c>
      <c r="EJ480" s="66">
        <v>177</v>
      </c>
      <c r="EK480" s="20">
        <v>11308.710000000001</v>
      </c>
      <c r="EL480" s="20">
        <v>11576.32</v>
      </c>
      <c r="EM480" s="20">
        <v>78.106666666666669</v>
      </c>
      <c r="EN480" s="20">
        <v>63.919999999999995</v>
      </c>
      <c r="EO480" s="20">
        <v>10.966799999999999</v>
      </c>
      <c r="EP480" s="20">
        <v>186.20000000000002</v>
      </c>
      <c r="EQ480" s="21">
        <v>83</v>
      </c>
      <c r="ER480" s="21">
        <v>78</v>
      </c>
      <c r="ES480" s="61" t="str">
        <f t="shared" si="22"/>
        <v>Bowling Green</v>
      </c>
      <c r="ET480" s="61">
        <f t="shared" si="25"/>
        <v>161</v>
      </c>
      <c r="EU480" s="61">
        <f t="shared" si="23"/>
        <v>5</v>
      </c>
    </row>
    <row r="481" spans="1:151" x14ac:dyDescent="0.45">
      <c r="A481" s="64">
        <v>45300</v>
      </c>
      <c r="B481" s="21" t="s">
        <v>32</v>
      </c>
      <c r="C481" s="21">
        <v>136</v>
      </c>
      <c r="D481" s="21" t="s">
        <v>54</v>
      </c>
      <c r="E481" s="21">
        <v>179</v>
      </c>
      <c r="F481" s="50" t="s">
        <v>558</v>
      </c>
      <c r="G481" t="s">
        <v>32</v>
      </c>
      <c r="H481" t="s">
        <v>54</v>
      </c>
      <c r="I481" t="s">
        <v>32</v>
      </c>
      <c r="J481" t="s">
        <v>54</v>
      </c>
      <c r="K481" t="s">
        <v>32</v>
      </c>
      <c r="L481" t="s">
        <v>54</v>
      </c>
      <c r="M481" t="s">
        <v>32</v>
      </c>
      <c r="N481" t="s">
        <v>54</v>
      </c>
      <c r="O481" t="s">
        <v>32</v>
      </c>
      <c r="P481" t="s">
        <v>54</v>
      </c>
      <c r="Q481" t="s">
        <v>32</v>
      </c>
      <c r="R481" t="s">
        <v>54</v>
      </c>
      <c r="S481" t="s">
        <v>17</v>
      </c>
      <c r="T481" t="s">
        <v>17</v>
      </c>
      <c r="U481">
        <v>14</v>
      </c>
      <c r="V481">
        <v>15</v>
      </c>
      <c r="W481" s="20">
        <v>0.85714285714285698</v>
      </c>
      <c r="X481" s="20">
        <v>21.66</v>
      </c>
      <c r="Y481" s="20">
        <v>119.1</v>
      </c>
      <c r="Z481" s="20">
        <v>97.5</v>
      </c>
      <c r="AA481" s="20">
        <v>74.099999999999994</v>
      </c>
      <c r="AB481" s="20">
        <v>-7.0000000000000001E-3</v>
      </c>
      <c r="AC481" s="20">
        <v>1.75</v>
      </c>
      <c r="AD481" s="20">
        <v>106.2</v>
      </c>
      <c r="AE481" s="20">
        <v>104.5</v>
      </c>
      <c r="AF481" s="20">
        <v>-0.13</v>
      </c>
      <c r="AG481" s="20">
        <v>119.8</v>
      </c>
      <c r="AH481" s="20">
        <v>99.1</v>
      </c>
      <c r="AI481" s="20">
        <v>0.89849999999999997</v>
      </c>
      <c r="AJ481" s="20">
        <v>1.4</v>
      </c>
      <c r="AK481" s="20">
        <v>9.9999999999999992E-2</v>
      </c>
      <c r="AL481" s="20">
        <v>1411</v>
      </c>
      <c r="AM481" s="20">
        <v>19.190000000000001</v>
      </c>
      <c r="AN481" s="20">
        <v>2.98</v>
      </c>
      <c r="AO481" s="20">
        <v>1270</v>
      </c>
      <c r="AP481" s="20">
        <v>1043</v>
      </c>
      <c r="AQ481" s="20">
        <v>924</v>
      </c>
      <c r="AR481" s="20">
        <v>0.499</v>
      </c>
      <c r="AS481" s="20">
        <v>139</v>
      </c>
      <c r="AT481" s="20">
        <v>348</v>
      </c>
      <c r="AU481" s="20">
        <v>0.39900000000000002</v>
      </c>
      <c r="AV481" s="20">
        <v>209</v>
      </c>
      <c r="AW481" s="20">
        <v>280</v>
      </c>
      <c r="AX481" s="20">
        <v>0.746</v>
      </c>
      <c r="AY481" s="20">
        <v>136</v>
      </c>
      <c r="AZ481" s="20">
        <v>9.7142857142857135</v>
      </c>
      <c r="BA481" s="20">
        <v>541</v>
      </c>
      <c r="BB481" s="20">
        <v>38.642857142857146</v>
      </c>
      <c r="BC481" s="20">
        <v>253</v>
      </c>
      <c r="BD481" s="20">
        <v>120</v>
      </c>
      <c r="BE481" s="20">
        <v>74</v>
      </c>
      <c r="BF481" s="20">
        <v>135</v>
      </c>
      <c r="BG481" s="20">
        <v>217</v>
      </c>
      <c r="BH481" s="20">
        <v>90.7</v>
      </c>
      <c r="BI481" s="20">
        <v>74.5</v>
      </c>
      <c r="BJ481" s="20">
        <v>16.213999999999999</v>
      </c>
      <c r="BK481" s="20">
        <v>1.8740000000000001</v>
      </c>
      <c r="BL481" s="20">
        <v>9.6430000000000007</v>
      </c>
      <c r="BM481" s="20">
        <v>0.88900000000000001</v>
      </c>
      <c r="BN481" s="20">
        <v>24.9</v>
      </c>
      <c r="BO481" s="20">
        <v>20</v>
      </c>
      <c r="BP481" s="20">
        <v>5.3</v>
      </c>
      <c r="BQ481" s="20">
        <v>8.5714285714285712</v>
      </c>
      <c r="BR481" s="20">
        <v>15.5</v>
      </c>
      <c r="BS481" s="20">
        <v>24</v>
      </c>
      <c r="BT481" s="20">
        <v>0.61499999999999999</v>
      </c>
      <c r="BU481" s="20">
        <v>1</v>
      </c>
      <c r="BV481" s="66">
        <v>18</v>
      </c>
      <c r="BW481" s="66">
        <v>8</v>
      </c>
      <c r="BX481" s="66">
        <v>22</v>
      </c>
      <c r="BY481" s="66">
        <v>19</v>
      </c>
      <c r="BZ481" s="66">
        <v>18</v>
      </c>
      <c r="CA481" s="66">
        <v>14.5</v>
      </c>
      <c r="CB481" s="66">
        <v>24</v>
      </c>
      <c r="CC481" s="66">
        <v>12</v>
      </c>
      <c r="CD481" s="20">
        <v>0.53333333333333299</v>
      </c>
      <c r="CE481" s="20">
        <v>7.12</v>
      </c>
      <c r="CF481" s="20">
        <v>110.9</v>
      </c>
      <c r="CG481" s="20">
        <v>103.8</v>
      </c>
      <c r="CH481" s="20">
        <v>68</v>
      </c>
      <c r="CI481" s="20">
        <v>-5.3999999999999999E-2</v>
      </c>
      <c r="CJ481" s="20">
        <v>1.62</v>
      </c>
      <c r="CK481" s="20">
        <v>106.4</v>
      </c>
      <c r="CL481" s="20">
        <v>104.7</v>
      </c>
      <c r="CM481" s="20">
        <v>-1.33</v>
      </c>
      <c r="CN481" s="20">
        <v>109.6</v>
      </c>
      <c r="CO481" s="20">
        <v>104.7</v>
      </c>
      <c r="CP481" s="63">
        <v>0.628</v>
      </c>
      <c r="CQ481" s="20">
        <v>-2.7</v>
      </c>
      <c r="CR481" s="20">
        <v>-0.18000000000000002</v>
      </c>
      <c r="CS481" s="20">
        <v>1228</v>
      </c>
      <c r="CT481" s="20">
        <v>5.63</v>
      </c>
      <c r="CU481" s="20">
        <v>2.4300000000000002</v>
      </c>
      <c r="CV481" s="20">
        <v>1140</v>
      </c>
      <c r="CW481" s="20">
        <v>1092</v>
      </c>
      <c r="CX481" s="20">
        <v>913</v>
      </c>
      <c r="CY481" s="20">
        <v>0.45</v>
      </c>
      <c r="CZ481" s="20">
        <v>132</v>
      </c>
      <c r="DA481" s="20">
        <v>391</v>
      </c>
      <c r="DB481" s="20">
        <v>0.33800000000000002</v>
      </c>
      <c r="DC481" s="20">
        <v>186</v>
      </c>
      <c r="DD481" s="20">
        <v>242</v>
      </c>
      <c r="DE481" s="20">
        <v>0.76900000000000002</v>
      </c>
      <c r="DF481" s="20">
        <v>152</v>
      </c>
      <c r="DG481" s="20">
        <v>10.133333333333333</v>
      </c>
      <c r="DH481" s="20">
        <v>501</v>
      </c>
      <c r="DI481" s="20">
        <v>33.4</v>
      </c>
      <c r="DJ481" s="20">
        <v>208</v>
      </c>
      <c r="DK481" s="20">
        <v>127</v>
      </c>
      <c r="DL481" s="20">
        <v>91</v>
      </c>
      <c r="DM481" s="20">
        <v>169</v>
      </c>
      <c r="DN481" s="20">
        <v>279</v>
      </c>
      <c r="DO481" s="20">
        <v>76</v>
      </c>
      <c r="DP481" s="20">
        <v>72.8</v>
      </c>
      <c r="DQ481" s="20">
        <v>3.2</v>
      </c>
      <c r="DR481" s="20">
        <v>1.2310000000000001</v>
      </c>
      <c r="DS481" s="20">
        <v>11.266999999999999</v>
      </c>
      <c r="DT481" s="20">
        <v>0.751</v>
      </c>
      <c r="DU481" s="20">
        <v>26.1</v>
      </c>
      <c r="DV481" s="20">
        <v>16.100000000000001</v>
      </c>
      <c r="DW481" s="20">
        <v>6.1</v>
      </c>
      <c r="DX481" s="20">
        <v>8.4666666666666668</v>
      </c>
      <c r="DY481" s="20">
        <v>18.600000000000001</v>
      </c>
      <c r="DZ481" s="20">
        <v>145</v>
      </c>
      <c r="EA481" s="20">
        <v>0.51900000000000002</v>
      </c>
      <c r="EB481" s="20">
        <v>4</v>
      </c>
      <c r="EC481" s="66">
        <v>118</v>
      </c>
      <c r="ED481" s="66">
        <v>98</v>
      </c>
      <c r="EE481" s="66">
        <v>135</v>
      </c>
      <c r="EF481" s="66">
        <v>99</v>
      </c>
      <c r="EG481" s="66">
        <v>104</v>
      </c>
      <c r="EH481" s="66">
        <v>88.5</v>
      </c>
      <c r="EI481" s="66">
        <v>138</v>
      </c>
      <c r="EJ481" s="66">
        <v>191</v>
      </c>
      <c r="EK481" s="20">
        <v>12362.58</v>
      </c>
      <c r="EL481" s="20">
        <v>10812.75</v>
      </c>
      <c r="EM481" s="20">
        <v>81.644066666666674</v>
      </c>
      <c r="EN481" s="20">
        <v>96.574285714285708</v>
      </c>
      <c r="EO481" s="20">
        <v>11.919500000000001</v>
      </c>
      <c r="EP481" s="20">
        <v>208.13399999999999</v>
      </c>
      <c r="EQ481" s="21">
        <v>90</v>
      </c>
      <c r="ER481" s="21">
        <v>77</v>
      </c>
      <c r="ES481" s="61" t="str">
        <f t="shared" si="22"/>
        <v>Kentucky</v>
      </c>
      <c r="ET481" s="61">
        <f t="shared" si="25"/>
        <v>167</v>
      </c>
      <c r="EU481" s="61">
        <f t="shared" si="23"/>
        <v>13</v>
      </c>
    </row>
    <row r="482" spans="1:151" x14ac:dyDescent="0.45">
      <c r="A482" s="64">
        <v>45300</v>
      </c>
      <c r="B482" s="21" t="s">
        <v>179</v>
      </c>
      <c r="C482" s="21">
        <v>261</v>
      </c>
      <c r="D482" s="21" t="s">
        <v>46</v>
      </c>
      <c r="E482" s="21">
        <v>259</v>
      </c>
      <c r="F482" s="50" t="s">
        <v>558</v>
      </c>
      <c r="G482" t="s">
        <v>179</v>
      </c>
      <c r="H482" t="s">
        <v>46</v>
      </c>
      <c r="I482" t="s">
        <v>179</v>
      </c>
      <c r="J482" t="s">
        <v>46</v>
      </c>
      <c r="K482" t="s">
        <v>436</v>
      </c>
      <c r="L482" t="s">
        <v>408</v>
      </c>
      <c r="M482" t="s">
        <v>622</v>
      </c>
      <c r="N482" t="s">
        <v>595</v>
      </c>
      <c r="O482" t="s">
        <v>179</v>
      </c>
      <c r="P482" t="s">
        <v>46</v>
      </c>
      <c r="Q482" t="s">
        <v>436</v>
      </c>
      <c r="R482" t="s">
        <v>408</v>
      </c>
      <c r="S482" t="s">
        <v>47</v>
      </c>
      <c r="T482" t="s">
        <v>47</v>
      </c>
      <c r="U482">
        <v>16</v>
      </c>
      <c r="V482">
        <v>16</v>
      </c>
      <c r="W482" s="20">
        <v>0.4375</v>
      </c>
      <c r="X482" s="20">
        <v>-0.56000000000000005</v>
      </c>
      <c r="Y482" s="20">
        <v>106.8</v>
      </c>
      <c r="Z482" s="20">
        <v>107.4</v>
      </c>
      <c r="AA482" s="20">
        <v>66.7</v>
      </c>
      <c r="AB482" s="20">
        <v>-0.10100000000000001</v>
      </c>
      <c r="AC482" s="20">
        <v>-0.66</v>
      </c>
      <c r="AD482" s="20">
        <v>105.2</v>
      </c>
      <c r="AE482" s="20">
        <v>105.8</v>
      </c>
      <c r="AF482" s="20">
        <v>-2.99</v>
      </c>
      <c r="AG482" s="20">
        <v>107.9</v>
      </c>
      <c r="AH482" s="20">
        <v>106.7</v>
      </c>
      <c r="AI482" s="20">
        <v>0.53390000000000004</v>
      </c>
      <c r="AJ482" s="20">
        <v>-6</v>
      </c>
      <c r="AK482" s="20">
        <v>-0.375</v>
      </c>
      <c r="AL482" s="20">
        <v>1126</v>
      </c>
      <c r="AM482" s="20">
        <v>-0.52</v>
      </c>
      <c r="AN482" s="20">
        <v>-0.59</v>
      </c>
      <c r="AO482" s="20">
        <v>1204</v>
      </c>
      <c r="AP482" s="20">
        <v>1158</v>
      </c>
      <c r="AQ482" s="20">
        <v>942</v>
      </c>
      <c r="AR482" s="20">
        <v>0.46400000000000002</v>
      </c>
      <c r="AS482" s="20">
        <v>143</v>
      </c>
      <c r="AT482" s="20">
        <v>412</v>
      </c>
      <c r="AU482" s="20">
        <v>0.34699999999999998</v>
      </c>
      <c r="AV482" s="20">
        <v>187</v>
      </c>
      <c r="AW482" s="20">
        <v>268</v>
      </c>
      <c r="AX482" s="20">
        <v>0.69799999999999995</v>
      </c>
      <c r="AY482" s="20">
        <v>133</v>
      </c>
      <c r="AZ482" s="20">
        <v>8.3125</v>
      </c>
      <c r="BA482" s="20">
        <v>525</v>
      </c>
      <c r="BB482" s="20">
        <v>32.8125</v>
      </c>
      <c r="BC482" s="20">
        <v>225</v>
      </c>
      <c r="BD482" s="20">
        <v>93</v>
      </c>
      <c r="BE482" s="20">
        <v>61</v>
      </c>
      <c r="BF482" s="20">
        <v>167</v>
      </c>
      <c r="BG482" s="20">
        <v>271</v>
      </c>
      <c r="BH482" s="20">
        <v>75.2</v>
      </c>
      <c r="BI482" s="20">
        <v>72.375</v>
      </c>
      <c r="BJ482" s="20">
        <v>2.875</v>
      </c>
      <c r="BK482" s="20">
        <v>1.347</v>
      </c>
      <c r="BL482" s="20">
        <v>10.438000000000001</v>
      </c>
      <c r="BM482" s="20">
        <v>0.55700000000000005</v>
      </c>
      <c r="BN482" s="20">
        <v>25.8</v>
      </c>
      <c r="BO482" s="20">
        <v>16.8</v>
      </c>
      <c r="BP482" s="20">
        <v>3.8</v>
      </c>
      <c r="BQ482" s="20">
        <v>5.8125</v>
      </c>
      <c r="BR482" s="20">
        <v>16.899999999999999</v>
      </c>
      <c r="BS482" s="20">
        <v>267</v>
      </c>
      <c r="BT482" s="20">
        <v>0.44700000000000001</v>
      </c>
      <c r="BU482" s="20">
        <v>10</v>
      </c>
      <c r="BV482" s="66">
        <v>174</v>
      </c>
      <c r="BW482" s="66">
        <v>194</v>
      </c>
      <c r="BX482" s="66">
        <v>259</v>
      </c>
      <c r="BY482" s="66">
        <v>162</v>
      </c>
      <c r="BZ482" s="66">
        <v>167</v>
      </c>
      <c r="CA482" s="66">
        <v>167.8</v>
      </c>
      <c r="CB482" s="66">
        <v>267</v>
      </c>
      <c r="CC482" s="66">
        <v>226</v>
      </c>
      <c r="CD482" s="20">
        <v>0.875</v>
      </c>
      <c r="CE482" s="20">
        <v>19.440000000000001</v>
      </c>
      <c r="CF482" s="20">
        <v>114.1</v>
      </c>
      <c r="CG482" s="20">
        <v>94.7</v>
      </c>
      <c r="CH482" s="20">
        <v>68.2</v>
      </c>
      <c r="CI482" s="20">
        <v>7.2999999999999995E-2</v>
      </c>
      <c r="CJ482" s="20">
        <v>7.16</v>
      </c>
      <c r="CK482" s="20">
        <v>108.9</v>
      </c>
      <c r="CL482" s="20">
        <v>101.8</v>
      </c>
      <c r="CM482" s="20">
        <v>9.3000000000000007</v>
      </c>
      <c r="CN482" s="20">
        <v>113.3</v>
      </c>
      <c r="CO482" s="20">
        <v>95.3</v>
      </c>
      <c r="CP482" s="63">
        <v>0.88009999999999999</v>
      </c>
      <c r="CQ482" s="20">
        <v>2.6</v>
      </c>
      <c r="CR482" s="20">
        <v>0.16250000000000001</v>
      </c>
      <c r="CS482" s="20">
        <v>1402</v>
      </c>
      <c r="CT482" s="20">
        <v>15.95</v>
      </c>
      <c r="CU482" s="20">
        <v>6.87</v>
      </c>
      <c r="CV482" s="20">
        <v>1237</v>
      </c>
      <c r="CW482" s="20">
        <v>1056</v>
      </c>
      <c r="CX482" s="20">
        <v>947</v>
      </c>
      <c r="CY482" s="20">
        <v>0.45100000000000001</v>
      </c>
      <c r="CZ482" s="20">
        <v>114</v>
      </c>
      <c r="DA482" s="20">
        <v>350</v>
      </c>
      <c r="DB482" s="20">
        <v>0.32600000000000001</v>
      </c>
      <c r="DC482" s="20">
        <v>269</v>
      </c>
      <c r="DD482" s="20">
        <v>364</v>
      </c>
      <c r="DE482" s="20">
        <v>0.73899999999999999</v>
      </c>
      <c r="DF482" s="20">
        <v>178</v>
      </c>
      <c r="DG482" s="20">
        <v>11.125</v>
      </c>
      <c r="DH482" s="20">
        <v>609</v>
      </c>
      <c r="DI482" s="20">
        <v>38.0625</v>
      </c>
      <c r="DJ482" s="20">
        <v>213</v>
      </c>
      <c r="DK482" s="20">
        <v>122</v>
      </c>
      <c r="DL482" s="20">
        <v>57</v>
      </c>
      <c r="DM482" s="20">
        <v>178</v>
      </c>
      <c r="DN482" s="20">
        <v>274</v>
      </c>
      <c r="DO482" s="20">
        <v>77.3</v>
      </c>
      <c r="DP482" s="20">
        <v>66</v>
      </c>
      <c r="DQ482" s="20">
        <v>11.311999999999999</v>
      </c>
      <c r="DR482" s="20">
        <v>1.1970000000000001</v>
      </c>
      <c r="DS482" s="20">
        <v>11.125</v>
      </c>
      <c r="DT482" s="20">
        <v>0.68500000000000005</v>
      </c>
      <c r="DU482" s="20">
        <v>21.9</v>
      </c>
      <c r="DV482" s="20">
        <v>22.8</v>
      </c>
      <c r="DW482" s="20">
        <v>3.6</v>
      </c>
      <c r="DX482" s="20">
        <v>7.625</v>
      </c>
      <c r="DY482" s="20">
        <v>17.100000000000001</v>
      </c>
      <c r="DZ482" s="20">
        <v>6</v>
      </c>
      <c r="EA482" s="20">
        <v>0.66300000000000003</v>
      </c>
      <c r="EB482" s="20">
        <v>0</v>
      </c>
      <c r="EC482" s="66">
        <v>21</v>
      </c>
      <c r="ED482" s="66">
        <v>9</v>
      </c>
      <c r="EE482" s="66">
        <v>8</v>
      </c>
      <c r="EF482" s="66">
        <v>41</v>
      </c>
      <c r="EG482" s="66">
        <v>22</v>
      </c>
      <c r="EH482" s="66">
        <v>16.3</v>
      </c>
      <c r="EI482" s="66">
        <v>6</v>
      </c>
      <c r="EJ482" s="66">
        <v>4</v>
      </c>
      <c r="EK482" s="20">
        <v>10113.959999999999</v>
      </c>
      <c r="EL482" s="20">
        <v>12254.34</v>
      </c>
      <c r="EM482" s="20">
        <v>79.589750000000009</v>
      </c>
      <c r="EN482" s="20">
        <v>64.6640625</v>
      </c>
      <c r="EO482" s="20">
        <v>12.489099999999999</v>
      </c>
      <c r="EP482" s="20">
        <v>191.25199999999998</v>
      </c>
      <c r="EQ482" s="21">
        <v>78</v>
      </c>
      <c r="ER482" s="21">
        <v>81</v>
      </c>
      <c r="ES482" s="61" t="str">
        <f t="shared" si="22"/>
        <v>San Diego St.</v>
      </c>
      <c r="ET482" s="61">
        <f t="shared" si="25"/>
        <v>159</v>
      </c>
      <c r="EU482" s="61">
        <f t="shared" si="23"/>
        <v>-3</v>
      </c>
    </row>
    <row r="483" spans="1:151" x14ac:dyDescent="0.45">
      <c r="A483" s="64">
        <v>45300</v>
      </c>
      <c r="B483" s="21" t="s">
        <v>160</v>
      </c>
      <c r="C483" s="21">
        <v>70</v>
      </c>
      <c r="D483" s="21" t="s">
        <v>44</v>
      </c>
      <c r="E483" s="21">
        <v>63</v>
      </c>
      <c r="F483" s="50" t="s">
        <v>558</v>
      </c>
      <c r="G483" t="s">
        <v>160</v>
      </c>
      <c r="H483" t="s">
        <v>44</v>
      </c>
      <c r="I483" t="s">
        <v>160</v>
      </c>
      <c r="J483" t="s">
        <v>44</v>
      </c>
      <c r="K483" t="s">
        <v>160</v>
      </c>
      <c r="L483" t="s">
        <v>44</v>
      </c>
      <c r="M483" t="s">
        <v>160</v>
      </c>
      <c r="N483" t="s">
        <v>44</v>
      </c>
      <c r="O483" t="s">
        <v>160</v>
      </c>
      <c r="P483" t="s">
        <v>44</v>
      </c>
      <c r="Q483" t="s">
        <v>160</v>
      </c>
      <c r="R483" t="s">
        <v>44</v>
      </c>
      <c r="S483" t="s">
        <v>15</v>
      </c>
      <c r="T483" t="s">
        <v>15</v>
      </c>
      <c r="U483">
        <v>15</v>
      </c>
      <c r="V483">
        <v>16</v>
      </c>
      <c r="W483" s="20">
        <v>0.2</v>
      </c>
      <c r="X483" s="20">
        <v>-6.7</v>
      </c>
      <c r="Y483" s="20">
        <v>101.2</v>
      </c>
      <c r="Z483" s="20">
        <v>107.9</v>
      </c>
      <c r="AA483" s="20">
        <v>68.2</v>
      </c>
      <c r="AB483" s="20">
        <v>-4.1000000000000002E-2</v>
      </c>
      <c r="AC483" s="20">
        <v>5</v>
      </c>
      <c r="AD483" s="20">
        <v>108.2</v>
      </c>
      <c r="AE483" s="20">
        <v>103.2</v>
      </c>
      <c r="AF483" s="20">
        <v>0.67</v>
      </c>
      <c r="AG483" s="20">
        <v>99.3</v>
      </c>
      <c r="AH483" s="20">
        <v>108.4</v>
      </c>
      <c r="AI483" s="20">
        <v>0.26700000000000002</v>
      </c>
      <c r="AJ483" s="20">
        <v>-7.5</v>
      </c>
      <c r="AK483" s="20">
        <v>-0.5</v>
      </c>
      <c r="AL483" s="20">
        <v>1028</v>
      </c>
      <c r="AM483" s="20">
        <v>-3.99</v>
      </c>
      <c r="AN483" s="20">
        <v>6.68</v>
      </c>
      <c r="AO483" s="20">
        <v>982</v>
      </c>
      <c r="AP483" s="20">
        <v>1142</v>
      </c>
      <c r="AQ483" s="20">
        <v>797</v>
      </c>
      <c r="AR483" s="20">
        <v>0.42899999999999999</v>
      </c>
      <c r="AS483" s="20">
        <v>95</v>
      </c>
      <c r="AT483" s="20">
        <v>278</v>
      </c>
      <c r="AU483" s="20">
        <v>0.34200000000000003</v>
      </c>
      <c r="AV483" s="20">
        <v>203</v>
      </c>
      <c r="AW483" s="20">
        <v>279</v>
      </c>
      <c r="AX483" s="20">
        <v>0.72799999999999998</v>
      </c>
      <c r="AY483" s="20">
        <v>112</v>
      </c>
      <c r="AZ483" s="20">
        <v>7.4666666666666668</v>
      </c>
      <c r="BA483" s="20">
        <v>462</v>
      </c>
      <c r="BB483" s="20">
        <v>30.8</v>
      </c>
      <c r="BC483" s="20">
        <v>202</v>
      </c>
      <c r="BD483" s="20">
        <v>72</v>
      </c>
      <c r="BE483" s="20">
        <v>54</v>
      </c>
      <c r="BF483" s="20">
        <v>202</v>
      </c>
      <c r="BG483" s="20">
        <v>241</v>
      </c>
      <c r="BH483" s="20">
        <v>65.5</v>
      </c>
      <c r="BI483" s="20">
        <v>76.132999999999996</v>
      </c>
      <c r="BJ483" s="20">
        <v>-10.667</v>
      </c>
      <c r="BK483" s="20">
        <v>1</v>
      </c>
      <c r="BL483" s="20">
        <v>13.467000000000001</v>
      </c>
      <c r="BM483" s="20">
        <v>0.35599999999999998</v>
      </c>
      <c r="BN483" s="20">
        <v>18.5</v>
      </c>
      <c r="BO483" s="20">
        <v>18.600000000000001</v>
      </c>
      <c r="BP483" s="20">
        <v>3.6</v>
      </c>
      <c r="BQ483" s="20">
        <v>4.8</v>
      </c>
      <c r="BR483" s="20">
        <v>16.100000000000001</v>
      </c>
      <c r="BS483" s="20">
        <v>244</v>
      </c>
      <c r="BT483" s="20">
        <v>0.45800000000000002</v>
      </c>
      <c r="BU483" s="20">
        <v>-3</v>
      </c>
      <c r="BV483" s="66">
        <v>294</v>
      </c>
      <c r="BW483" s="66">
        <v>263</v>
      </c>
      <c r="BX483" s="66">
        <v>295</v>
      </c>
      <c r="BY483" s="66">
        <v>267</v>
      </c>
      <c r="BZ483" s="66">
        <v>254</v>
      </c>
      <c r="CA483" s="66">
        <v>222.2</v>
      </c>
      <c r="CB483" s="66">
        <v>245</v>
      </c>
      <c r="CC483" s="66">
        <v>282</v>
      </c>
      <c r="CD483" s="20">
        <v>0.75</v>
      </c>
      <c r="CE483" s="20">
        <v>23.12</v>
      </c>
      <c r="CF483" s="20">
        <v>117.4</v>
      </c>
      <c r="CG483" s="20">
        <v>94.3</v>
      </c>
      <c r="CH483" s="20">
        <v>67.400000000000006</v>
      </c>
      <c r="CI483" s="20">
        <v>-1.9E-2</v>
      </c>
      <c r="CJ483" s="20">
        <v>6.03</v>
      </c>
      <c r="CK483" s="20">
        <v>108.3</v>
      </c>
      <c r="CL483" s="20">
        <v>102.2</v>
      </c>
      <c r="CM483" s="20">
        <v>3.76</v>
      </c>
      <c r="CN483" s="20">
        <v>119</v>
      </c>
      <c r="CO483" s="20">
        <v>95.3</v>
      </c>
      <c r="CP483" s="63">
        <v>0.92810000000000004</v>
      </c>
      <c r="CQ483" s="20">
        <v>1.3</v>
      </c>
      <c r="CR483" s="20">
        <v>8.1250000000000003E-2</v>
      </c>
      <c r="CS483" s="20">
        <v>1396</v>
      </c>
      <c r="CT483" s="20">
        <v>20.95</v>
      </c>
      <c r="CU483" s="20">
        <v>5.76</v>
      </c>
      <c r="CV483" s="20">
        <v>1293</v>
      </c>
      <c r="CW483" s="20">
        <v>1050</v>
      </c>
      <c r="CX483" s="20">
        <v>946</v>
      </c>
      <c r="CY483" s="20">
        <v>0.498</v>
      </c>
      <c r="CZ483" s="20">
        <v>171</v>
      </c>
      <c r="DA483" s="20">
        <v>464</v>
      </c>
      <c r="DB483" s="20">
        <v>0.36899999999999999</v>
      </c>
      <c r="DC483" s="20">
        <v>180</v>
      </c>
      <c r="DD483" s="20">
        <v>239</v>
      </c>
      <c r="DE483" s="20">
        <v>0.753</v>
      </c>
      <c r="DF483" s="20">
        <v>144</v>
      </c>
      <c r="DG483" s="20">
        <v>9</v>
      </c>
      <c r="DH483" s="20">
        <v>636</v>
      </c>
      <c r="DI483" s="20">
        <v>39.75</v>
      </c>
      <c r="DJ483" s="20">
        <v>271</v>
      </c>
      <c r="DK483" s="20">
        <v>58</v>
      </c>
      <c r="DL483" s="20">
        <v>61</v>
      </c>
      <c r="DM483" s="20">
        <v>180</v>
      </c>
      <c r="DN483" s="20">
        <v>175</v>
      </c>
      <c r="DO483" s="20">
        <v>80.8</v>
      </c>
      <c r="DP483" s="20">
        <v>65.625</v>
      </c>
      <c r="DQ483" s="20">
        <v>15.188000000000001</v>
      </c>
      <c r="DR483" s="20">
        <v>1.506</v>
      </c>
      <c r="DS483" s="20">
        <v>11.25</v>
      </c>
      <c r="DT483" s="20">
        <v>0.32200000000000001</v>
      </c>
      <c r="DU483" s="20">
        <v>29</v>
      </c>
      <c r="DV483" s="20">
        <v>14.9</v>
      </c>
      <c r="DW483" s="20">
        <v>3.8</v>
      </c>
      <c r="DX483" s="20">
        <v>3.625</v>
      </c>
      <c r="DY483" s="20">
        <v>10.9</v>
      </c>
      <c r="DZ483" s="20">
        <v>44</v>
      </c>
      <c r="EA483" s="20">
        <v>0.59499999999999997</v>
      </c>
      <c r="EB483" s="20">
        <v>-4</v>
      </c>
      <c r="EC483" s="66">
        <v>14</v>
      </c>
      <c r="ED483" s="66">
        <v>21</v>
      </c>
      <c r="EE483" s="66">
        <v>32</v>
      </c>
      <c r="EF483" s="66">
        <v>4</v>
      </c>
      <c r="EG483" s="66">
        <v>14</v>
      </c>
      <c r="EH483" s="66">
        <v>15.7</v>
      </c>
      <c r="EI483" s="66">
        <v>36</v>
      </c>
      <c r="EJ483" s="66">
        <v>54</v>
      </c>
      <c r="EK483" s="20">
        <v>9543.16</v>
      </c>
      <c r="EL483" s="20">
        <v>12667.460000000001</v>
      </c>
      <c r="EM483" s="20">
        <v>48.817875000000001</v>
      </c>
      <c r="EN483" s="20">
        <v>54</v>
      </c>
      <c r="EO483" s="20">
        <v>12.1233</v>
      </c>
      <c r="EP483" s="20">
        <v>127.39999999999999</v>
      </c>
      <c r="EQ483" s="21">
        <v>50</v>
      </c>
      <c r="ER483" s="21">
        <v>84</v>
      </c>
      <c r="ES483" s="61" t="str">
        <f t="shared" si="22"/>
        <v>Creighton</v>
      </c>
      <c r="ET483" s="61">
        <f t="shared" si="25"/>
        <v>134</v>
      </c>
      <c r="EU483" s="61">
        <f t="shared" si="23"/>
        <v>-34</v>
      </c>
    </row>
    <row r="484" spans="1:151" x14ac:dyDescent="0.45">
      <c r="A484" s="64">
        <v>45300</v>
      </c>
      <c r="B484" s="21" t="s">
        <v>107</v>
      </c>
      <c r="C484" s="21">
        <v>361</v>
      </c>
      <c r="D484" s="21" t="s">
        <v>246</v>
      </c>
      <c r="E484" s="21">
        <v>30</v>
      </c>
      <c r="F484" s="50" t="s">
        <v>558</v>
      </c>
      <c r="G484" t="s">
        <v>107</v>
      </c>
      <c r="H484" t="s">
        <v>246</v>
      </c>
      <c r="I484" t="s">
        <v>107</v>
      </c>
      <c r="J484" t="s">
        <v>246</v>
      </c>
      <c r="K484" t="s">
        <v>107</v>
      </c>
      <c r="L484" t="s">
        <v>246</v>
      </c>
      <c r="M484" t="s">
        <v>107</v>
      </c>
      <c r="N484" t="s">
        <v>246</v>
      </c>
      <c r="O484" t="s">
        <v>107</v>
      </c>
      <c r="P484" t="s">
        <v>246</v>
      </c>
      <c r="Q484" t="s">
        <v>107</v>
      </c>
      <c r="R484" t="s">
        <v>246</v>
      </c>
      <c r="S484" t="s">
        <v>108</v>
      </c>
      <c r="T484" t="s">
        <v>108</v>
      </c>
      <c r="U484">
        <v>16</v>
      </c>
      <c r="V484">
        <v>16</v>
      </c>
      <c r="W484" s="20">
        <v>0.625</v>
      </c>
      <c r="X484" s="20">
        <v>6.74</v>
      </c>
      <c r="Y484" s="20">
        <v>109.3</v>
      </c>
      <c r="Z484" s="20">
        <v>102.6</v>
      </c>
      <c r="AA484" s="20">
        <v>66</v>
      </c>
      <c r="AB484" s="20">
        <v>3.1E-2</v>
      </c>
      <c r="AC484" s="20">
        <v>3.92</v>
      </c>
      <c r="AD484" s="20">
        <v>107.3</v>
      </c>
      <c r="AE484" s="20">
        <v>103.4</v>
      </c>
      <c r="AF484" s="20">
        <v>4.4800000000000004</v>
      </c>
      <c r="AG484" s="20">
        <v>109.2</v>
      </c>
      <c r="AH484" s="20">
        <v>102.1</v>
      </c>
      <c r="AI484" s="20">
        <v>0.68530000000000002</v>
      </c>
      <c r="AJ484" s="20">
        <v>-2.2999999999999998</v>
      </c>
      <c r="AK484" s="20">
        <v>-0.14374999999999999</v>
      </c>
      <c r="AL484" s="20">
        <v>1261</v>
      </c>
      <c r="AM484" s="20">
        <v>2.0699999999999998</v>
      </c>
      <c r="AN484" s="20">
        <v>1.07</v>
      </c>
      <c r="AO484" s="20">
        <v>1207</v>
      </c>
      <c r="AP484" s="20">
        <v>1085</v>
      </c>
      <c r="AQ484" s="20">
        <v>984</v>
      </c>
      <c r="AR484" s="20">
        <v>0.45800000000000002</v>
      </c>
      <c r="AS484" s="20">
        <v>111</v>
      </c>
      <c r="AT484" s="20">
        <v>328</v>
      </c>
      <c r="AU484" s="20">
        <v>0.33800000000000002</v>
      </c>
      <c r="AV484" s="20">
        <v>194</v>
      </c>
      <c r="AW484" s="20">
        <v>266</v>
      </c>
      <c r="AX484" s="20">
        <v>0.72899999999999998</v>
      </c>
      <c r="AY484" s="20">
        <v>178</v>
      </c>
      <c r="AZ484" s="20">
        <v>11.125</v>
      </c>
      <c r="BA484" s="20">
        <v>609</v>
      </c>
      <c r="BB484" s="20">
        <v>38.0625</v>
      </c>
      <c r="BC484" s="20">
        <v>227</v>
      </c>
      <c r="BD484" s="20">
        <v>99</v>
      </c>
      <c r="BE484" s="20">
        <v>57</v>
      </c>
      <c r="BF484" s="20">
        <v>166</v>
      </c>
      <c r="BG484" s="20">
        <v>235</v>
      </c>
      <c r="BH484" s="20">
        <v>75.400000000000006</v>
      </c>
      <c r="BI484" s="20">
        <v>67.811999999999998</v>
      </c>
      <c r="BJ484" s="20">
        <v>7.625</v>
      </c>
      <c r="BK484" s="20">
        <v>1.367</v>
      </c>
      <c r="BL484" s="20">
        <v>10.375</v>
      </c>
      <c r="BM484" s="20">
        <v>0.59599999999999997</v>
      </c>
      <c r="BN484" s="20">
        <v>20.5</v>
      </c>
      <c r="BO484" s="20">
        <v>16.600000000000001</v>
      </c>
      <c r="BP484" s="20">
        <v>3.6</v>
      </c>
      <c r="BQ484" s="20">
        <v>6.1875</v>
      </c>
      <c r="BR484" s="20">
        <v>14.7</v>
      </c>
      <c r="BS484" s="20">
        <v>80</v>
      </c>
      <c r="BT484" s="20">
        <v>0.55900000000000005</v>
      </c>
      <c r="BU484" s="20">
        <v>-3</v>
      </c>
      <c r="BV484" s="66">
        <v>105</v>
      </c>
      <c r="BW484" s="66">
        <v>87</v>
      </c>
      <c r="BX484" s="66">
        <v>100</v>
      </c>
      <c r="BY484" s="66">
        <v>71</v>
      </c>
      <c r="BZ484" s="66">
        <v>107</v>
      </c>
      <c r="CA484" s="66">
        <v>80</v>
      </c>
      <c r="CB484" s="66">
        <v>79</v>
      </c>
      <c r="CC484" s="66">
        <v>33</v>
      </c>
      <c r="CD484" s="20">
        <v>0.25</v>
      </c>
      <c r="CE484" s="20">
        <v>-7.35</v>
      </c>
      <c r="CF484" s="20">
        <v>98.9</v>
      </c>
      <c r="CG484" s="20">
        <v>106.3</v>
      </c>
      <c r="CH484" s="20">
        <v>68.8</v>
      </c>
      <c r="CI484" s="20">
        <v>-5.1999999999999998E-2</v>
      </c>
      <c r="CJ484" s="20">
        <v>-0.53</v>
      </c>
      <c r="CK484" s="20">
        <v>104.2</v>
      </c>
      <c r="CL484" s="20">
        <v>104.8</v>
      </c>
      <c r="CM484" s="20">
        <v>-0.72</v>
      </c>
      <c r="CN484" s="20">
        <v>97.4</v>
      </c>
      <c r="CO484" s="20">
        <v>107.3</v>
      </c>
      <c r="CP484" s="63">
        <v>0.24759999999999999</v>
      </c>
      <c r="CQ484" s="20">
        <v>-9.1</v>
      </c>
      <c r="CR484" s="20">
        <v>-0.56874999999999998</v>
      </c>
      <c r="CS484" s="20">
        <v>991</v>
      </c>
      <c r="CT484" s="20">
        <v>-7.42</v>
      </c>
      <c r="CU484" s="20">
        <v>-2.2200000000000002</v>
      </c>
      <c r="CV484" s="20">
        <v>1112</v>
      </c>
      <c r="CW484" s="20">
        <v>1149</v>
      </c>
      <c r="CX484" s="20">
        <v>946</v>
      </c>
      <c r="CY484" s="20">
        <v>0.41099999999999998</v>
      </c>
      <c r="CZ484" s="20">
        <v>119</v>
      </c>
      <c r="DA484" s="20">
        <v>371</v>
      </c>
      <c r="DB484" s="20">
        <v>0.32100000000000001</v>
      </c>
      <c r="DC484" s="20">
        <v>215</v>
      </c>
      <c r="DD484" s="20">
        <v>337</v>
      </c>
      <c r="DE484" s="20">
        <v>0.63800000000000001</v>
      </c>
      <c r="DF484" s="20">
        <v>195</v>
      </c>
      <c r="DG484" s="20">
        <v>12.1875</v>
      </c>
      <c r="DH484" s="20">
        <v>617</v>
      </c>
      <c r="DI484" s="20">
        <v>38.5625</v>
      </c>
      <c r="DJ484" s="20">
        <v>196</v>
      </c>
      <c r="DK484" s="20">
        <v>106</v>
      </c>
      <c r="DL484" s="20">
        <v>73</v>
      </c>
      <c r="DM484" s="20">
        <v>208</v>
      </c>
      <c r="DN484" s="20">
        <v>269</v>
      </c>
      <c r="DO484" s="20">
        <v>69.5</v>
      </c>
      <c r="DP484" s="20">
        <v>71.811999999999998</v>
      </c>
      <c r="DQ484" s="20">
        <v>-2.3119999999999998</v>
      </c>
      <c r="DR484" s="20">
        <v>0.94199999999999995</v>
      </c>
      <c r="DS484" s="20">
        <v>13</v>
      </c>
      <c r="DT484" s="20">
        <v>0.51</v>
      </c>
      <c r="DU484" s="20">
        <v>23.2</v>
      </c>
      <c r="DV484" s="20">
        <v>21.1</v>
      </c>
      <c r="DW484" s="20">
        <v>4.5999999999999996</v>
      </c>
      <c r="DX484" s="20">
        <v>6.625</v>
      </c>
      <c r="DY484" s="20">
        <v>16.8</v>
      </c>
      <c r="DZ484" s="20">
        <v>328</v>
      </c>
      <c r="EA484" s="20">
        <v>0.39800000000000002</v>
      </c>
      <c r="EB484" s="20">
        <v>-1</v>
      </c>
      <c r="EC484" s="66">
        <v>273</v>
      </c>
      <c r="ED484" s="66">
        <v>268</v>
      </c>
      <c r="EE484" s="66">
        <v>320</v>
      </c>
      <c r="EF484" s="66">
        <v>232</v>
      </c>
      <c r="EG484" s="66">
        <v>263</v>
      </c>
      <c r="EH484" s="66">
        <v>236</v>
      </c>
      <c r="EI484" s="66">
        <v>325</v>
      </c>
      <c r="EJ484" s="66">
        <v>285</v>
      </c>
      <c r="EK484" s="20">
        <v>11618.59</v>
      </c>
      <c r="EL484" s="20">
        <v>10147.14</v>
      </c>
      <c r="EM484" s="20">
        <v>68.734375</v>
      </c>
      <c r="EN484" s="20">
        <v>80.4375</v>
      </c>
      <c r="EO484" s="20">
        <v>9.3786000000000005</v>
      </c>
      <c r="EP484" s="20">
        <v>196.101</v>
      </c>
      <c r="EQ484" s="21">
        <v>80</v>
      </c>
      <c r="ER484" s="21">
        <v>70</v>
      </c>
      <c r="ES484" s="61" t="str">
        <f t="shared" si="22"/>
        <v>Yale</v>
      </c>
      <c r="ET484" s="61">
        <f t="shared" si="25"/>
        <v>150</v>
      </c>
      <c r="EU484" s="61">
        <f t="shared" si="23"/>
        <v>10</v>
      </c>
    </row>
    <row r="485" spans="1:151" x14ac:dyDescent="0.45">
      <c r="A485" s="64">
        <v>45303</v>
      </c>
      <c r="B485" s="21" t="s">
        <v>38</v>
      </c>
      <c r="C485" s="21">
        <v>122</v>
      </c>
      <c r="D485" s="21" t="s">
        <v>238</v>
      </c>
      <c r="E485" s="21">
        <v>175</v>
      </c>
      <c r="F485" s="50" t="s">
        <v>558</v>
      </c>
      <c r="G485" t="s">
        <v>38</v>
      </c>
      <c r="H485" t="s">
        <v>238</v>
      </c>
      <c r="I485" t="s">
        <v>38</v>
      </c>
      <c r="J485" t="s">
        <v>238</v>
      </c>
      <c r="K485" t="s">
        <v>38</v>
      </c>
      <c r="L485" t="s">
        <v>238</v>
      </c>
      <c r="M485" t="s">
        <v>38</v>
      </c>
      <c r="N485" t="s">
        <v>238</v>
      </c>
      <c r="O485" t="s">
        <v>38</v>
      </c>
      <c r="P485" t="s">
        <v>238</v>
      </c>
      <c r="Q485" t="s">
        <v>38</v>
      </c>
      <c r="R485" t="s">
        <v>238</v>
      </c>
      <c r="S485" t="s">
        <v>24</v>
      </c>
      <c r="T485" t="s">
        <v>24</v>
      </c>
      <c r="U485">
        <v>16</v>
      </c>
      <c r="V485">
        <v>15</v>
      </c>
      <c r="W485" s="20">
        <v>0.6875</v>
      </c>
      <c r="X485" s="20">
        <v>8.26</v>
      </c>
      <c r="Y485" s="20">
        <v>108.7</v>
      </c>
      <c r="Z485" s="20">
        <v>100.4</v>
      </c>
      <c r="AA485" s="20">
        <v>70.400000000000006</v>
      </c>
      <c r="AB485" s="20">
        <v>0.14899999999999999</v>
      </c>
      <c r="AC485" s="20">
        <v>4.55</v>
      </c>
      <c r="AD485" s="20">
        <v>108.1</v>
      </c>
      <c r="AE485" s="20">
        <v>103.5</v>
      </c>
      <c r="AF485" s="20">
        <v>-0.32</v>
      </c>
      <c r="AG485" s="20">
        <v>108.5</v>
      </c>
      <c r="AH485" s="20">
        <v>100.9</v>
      </c>
      <c r="AI485" s="20">
        <v>0.69810000000000005</v>
      </c>
      <c r="AJ485" s="20">
        <v>-0.3</v>
      </c>
      <c r="AK485" s="20">
        <v>-1.8749999999999999E-2</v>
      </c>
      <c r="AL485" s="20">
        <v>1310</v>
      </c>
      <c r="AM485" s="20">
        <v>6.05</v>
      </c>
      <c r="AN485" s="20">
        <v>4.8600000000000003</v>
      </c>
      <c r="AO485" s="20">
        <v>1190</v>
      </c>
      <c r="AP485" s="20">
        <v>1171</v>
      </c>
      <c r="AQ485" s="20">
        <v>888</v>
      </c>
      <c r="AR485" s="20">
        <v>0.48299999999999998</v>
      </c>
      <c r="AS485" s="20">
        <v>80</v>
      </c>
      <c r="AT485" s="20">
        <v>241</v>
      </c>
      <c r="AU485" s="20">
        <v>0.33200000000000002</v>
      </c>
      <c r="AV485" s="20">
        <v>252</v>
      </c>
      <c r="AW485" s="20">
        <v>378</v>
      </c>
      <c r="AX485" s="20">
        <v>0.66700000000000004</v>
      </c>
      <c r="AY485" s="20">
        <v>143</v>
      </c>
      <c r="AZ485" s="20">
        <v>8.9375</v>
      </c>
      <c r="BA485" s="20">
        <v>571</v>
      </c>
      <c r="BB485" s="20">
        <v>35.6875</v>
      </c>
      <c r="BC485" s="20">
        <v>248</v>
      </c>
      <c r="BD485" s="20">
        <v>100</v>
      </c>
      <c r="BE485" s="20">
        <v>68</v>
      </c>
      <c r="BF485" s="20">
        <v>201</v>
      </c>
      <c r="BG485" s="20">
        <v>265</v>
      </c>
      <c r="BH485" s="20">
        <v>74.400000000000006</v>
      </c>
      <c r="BI485" s="20">
        <v>73.188000000000002</v>
      </c>
      <c r="BJ485" s="20">
        <v>1.1879999999999999</v>
      </c>
      <c r="BK485" s="20">
        <v>1.234</v>
      </c>
      <c r="BL485" s="20">
        <v>12.561999999999999</v>
      </c>
      <c r="BM485" s="20">
        <v>0.498</v>
      </c>
      <c r="BN485" s="20">
        <v>15.1</v>
      </c>
      <c r="BO485" s="20">
        <v>23.6</v>
      </c>
      <c r="BP485" s="20">
        <v>4.2</v>
      </c>
      <c r="BQ485" s="20">
        <v>6.25</v>
      </c>
      <c r="BR485" s="20">
        <v>16.600000000000001</v>
      </c>
      <c r="BS485" s="20">
        <v>44</v>
      </c>
      <c r="BT485" s="20">
        <v>0.59199999999999997</v>
      </c>
      <c r="BU485" s="20">
        <v>1</v>
      </c>
      <c r="BV485" s="66">
        <v>101</v>
      </c>
      <c r="BW485" s="66">
        <v>48</v>
      </c>
      <c r="BX485" s="66">
        <v>57</v>
      </c>
      <c r="BY485" s="66">
        <v>100</v>
      </c>
      <c r="BZ485" s="66">
        <v>92</v>
      </c>
      <c r="CA485" s="66">
        <v>59.8</v>
      </c>
      <c r="CB485" s="66">
        <v>47</v>
      </c>
      <c r="CC485" s="66">
        <v>44</v>
      </c>
      <c r="CD485" s="20">
        <v>0.8</v>
      </c>
      <c r="CE485" s="20">
        <v>9.83</v>
      </c>
      <c r="CF485" s="20">
        <v>110.9</v>
      </c>
      <c r="CG485" s="20">
        <v>101</v>
      </c>
      <c r="CH485" s="20">
        <v>68.099999999999994</v>
      </c>
      <c r="CI485" s="20">
        <v>6.0000000000000001E-3</v>
      </c>
      <c r="CJ485" s="20">
        <v>-6.69</v>
      </c>
      <c r="CK485" s="20">
        <v>102.6</v>
      </c>
      <c r="CL485" s="20">
        <v>109.3</v>
      </c>
      <c r="CM485" s="20">
        <v>-13.48</v>
      </c>
      <c r="CN485" s="20">
        <v>110.4</v>
      </c>
      <c r="CO485" s="20">
        <v>101</v>
      </c>
      <c r="CP485" s="63">
        <v>0.73660000000000003</v>
      </c>
      <c r="CQ485" s="20">
        <v>-0.4</v>
      </c>
      <c r="CR485" s="20">
        <v>-2.6666666666666668E-2</v>
      </c>
      <c r="CS485" s="20">
        <v>1324</v>
      </c>
      <c r="CT485" s="20">
        <v>9.6300000000000008</v>
      </c>
      <c r="CU485" s="20">
        <v>-2.97</v>
      </c>
      <c r="CV485" s="20">
        <v>1184</v>
      </c>
      <c r="CW485" s="20">
        <v>995</v>
      </c>
      <c r="CX485" s="20">
        <v>880</v>
      </c>
      <c r="CY485" s="20">
        <v>0.48899999999999999</v>
      </c>
      <c r="CZ485" s="20">
        <v>126</v>
      </c>
      <c r="DA485" s="20">
        <v>349</v>
      </c>
      <c r="DB485" s="20">
        <v>0.36099999999999999</v>
      </c>
      <c r="DC485" s="20">
        <v>198</v>
      </c>
      <c r="DD485" s="20">
        <v>288</v>
      </c>
      <c r="DE485" s="20">
        <v>0.68799999999999994</v>
      </c>
      <c r="DF485" s="20">
        <v>170</v>
      </c>
      <c r="DG485" s="20">
        <v>11.333333333333334</v>
      </c>
      <c r="DH485" s="20">
        <v>568</v>
      </c>
      <c r="DI485" s="20">
        <v>37.866666666666667</v>
      </c>
      <c r="DJ485" s="20">
        <v>297</v>
      </c>
      <c r="DK485" s="20">
        <v>104</v>
      </c>
      <c r="DL485" s="20">
        <v>75</v>
      </c>
      <c r="DM485" s="20">
        <v>184</v>
      </c>
      <c r="DN485" s="20">
        <v>235</v>
      </c>
      <c r="DO485" s="20">
        <v>78.900000000000006</v>
      </c>
      <c r="DP485" s="20">
        <v>66.332999999999998</v>
      </c>
      <c r="DQ485" s="20">
        <v>12.6</v>
      </c>
      <c r="DR485" s="20">
        <v>1.6140000000000001</v>
      </c>
      <c r="DS485" s="20">
        <v>12.266999999999999</v>
      </c>
      <c r="DT485" s="20">
        <v>0.56499999999999995</v>
      </c>
      <c r="DU485" s="20">
        <v>23.3</v>
      </c>
      <c r="DV485" s="20">
        <v>19.2</v>
      </c>
      <c r="DW485" s="20">
        <v>5</v>
      </c>
      <c r="DX485" s="20">
        <v>6.9333333333333336</v>
      </c>
      <c r="DY485" s="20">
        <v>15.7</v>
      </c>
      <c r="DZ485" s="20">
        <v>133</v>
      </c>
      <c r="EA485" s="20">
        <v>0.52300000000000002</v>
      </c>
      <c r="EB485" s="20">
        <v>-3</v>
      </c>
      <c r="EC485" s="66">
        <v>86</v>
      </c>
      <c r="ED485" s="66">
        <v>82</v>
      </c>
      <c r="EE485" s="66">
        <v>68</v>
      </c>
      <c r="EF485" s="66">
        <v>97</v>
      </c>
      <c r="EG485" s="66">
        <v>78</v>
      </c>
      <c r="EH485" s="66">
        <v>68.3</v>
      </c>
      <c r="EI485" s="66">
        <v>134</v>
      </c>
      <c r="EJ485" s="66">
        <v>216</v>
      </c>
      <c r="EK485" s="20">
        <v>10978.7</v>
      </c>
      <c r="EL485" s="20">
        <v>11134.36</v>
      </c>
      <c r="EM485" s="20">
        <v>87.096533333333326</v>
      </c>
      <c r="EN485" s="20">
        <v>76.668750000000003</v>
      </c>
      <c r="EO485" s="20">
        <v>11.4208</v>
      </c>
      <c r="EP485" s="20">
        <v>156.745</v>
      </c>
      <c r="EQ485" s="21">
        <v>74</v>
      </c>
      <c r="ER485" s="21">
        <v>62</v>
      </c>
      <c r="ES485" s="61" t="str">
        <f t="shared" si="22"/>
        <v>Indiana</v>
      </c>
      <c r="ET485" s="61">
        <f t="shared" si="25"/>
        <v>136</v>
      </c>
      <c r="EU485" s="61">
        <f t="shared" si="23"/>
        <v>12</v>
      </c>
    </row>
    <row r="486" spans="1:151" x14ac:dyDescent="0.45">
      <c r="A486" s="64">
        <v>45303</v>
      </c>
      <c r="B486" s="21" t="s">
        <v>198</v>
      </c>
      <c r="C486" s="21">
        <v>273</v>
      </c>
      <c r="D486" s="21" t="s">
        <v>214</v>
      </c>
      <c r="E486" s="21">
        <v>244</v>
      </c>
      <c r="F486" s="50" t="s">
        <v>558</v>
      </c>
      <c r="G486" t="s">
        <v>198</v>
      </c>
      <c r="H486" t="s">
        <v>214</v>
      </c>
      <c r="I486" t="s">
        <v>198</v>
      </c>
      <c r="J486" t="s">
        <v>214</v>
      </c>
      <c r="K486" t="s">
        <v>198</v>
      </c>
      <c r="L486" t="s">
        <v>214</v>
      </c>
      <c r="M486" t="s">
        <v>611</v>
      </c>
      <c r="N486" t="s">
        <v>214</v>
      </c>
      <c r="O486" t="s">
        <v>198</v>
      </c>
      <c r="P486" t="s">
        <v>214</v>
      </c>
      <c r="Q486" t="s">
        <v>198</v>
      </c>
      <c r="R486" t="s">
        <v>214</v>
      </c>
      <c r="S486" t="s">
        <v>13</v>
      </c>
      <c r="T486" t="s">
        <v>13</v>
      </c>
      <c r="U486">
        <v>13</v>
      </c>
      <c r="V486">
        <v>15</v>
      </c>
      <c r="W486" s="20">
        <v>0.61538461538461497</v>
      </c>
      <c r="X486" s="20">
        <v>1.44</v>
      </c>
      <c r="Y486" s="20">
        <v>104.4</v>
      </c>
      <c r="Z486" s="20">
        <v>102.9</v>
      </c>
      <c r="AA486" s="20">
        <v>69.900000000000006</v>
      </c>
      <c r="AB486" s="20">
        <v>-2.3E-2</v>
      </c>
      <c r="AC486" s="20">
        <v>-5.83</v>
      </c>
      <c r="AD486" s="20">
        <v>101.9</v>
      </c>
      <c r="AE486" s="20">
        <v>107.8</v>
      </c>
      <c r="AF486" s="20">
        <v>-6.61</v>
      </c>
      <c r="AG486" s="20">
        <v>104.5</v>
      </c>
      <c r="AH486" s="20">
        <v>104.2</v>
      </c>
      <c r="AI486" s="20">
        <v>0.50980000000000003</v>
      </c>
      <c r="AJ486" s="20">
        <v>-3</v>
      </c>
      <c r="AK486" s="20">
        <v>-0.23076923076923078</v>
      </c>
      <c r="AL486" s="20">
        <v>1185</v>
      </c>
      <c r="AM486" s="20">
        <v>2.92</v>
      </c>
      <c r="AN486" s="20">
        <v>-3.09</v>
      </c>
      <c r="AO486" s="20">
        <v>989</v>
      </c>
      <c r="AP486" s="20">
        <v>911</v>
      </c>
      <c r="AQ486" s="20">
        <v>780</v>
      </c>
      <c r="AR486" s="20">
        <v>0.432</v>
      </c>
      <c r="AS486" s="20">
        <v>101</v>
      </c>
      <c r="AT486" s="20">
        <v>305</v>
      </c>
      <c r="AU486" s="20">
        <v>0.33100000000000002</v>
      </c>
      <c r="AV486" s="20">
        <v>214</v>
      </c>
      <c r="AW486" s="20">
        <v>302</v>
      </c>
      <c r="AX486" s="20">
        <v>0.70899999999999996</v>
      </c>
      <c r="AY486" s="20">
        <v>139</v>
      </c>
      <c r="AZ486" s="20">
        <v>10.692307692307692</v>
      </c>
      <c r="BA486" s="20">
        <v>486</v>
      </c>
      <c r="BB486" s="20">
        <v>37.384615384615387</v>
      </c>
      <c r="BC486" s="20">
        <v>186</v>
      </c>
      <c r="BD486" s="20">
        <v>92</v>
      </c>
      <c r="BE486" s="20">
        <v>42</v>
      </c>
      <c r="BF486" s="20">
        <v>143</v>
      </c>
      <c r="BG486" s="20">
        <v>241</v>
      </c>
      <c r="BH486" s="20">
        <v>76.099999999999994</v>
      </c>
      <c r="BI486" s="20">
        <v>70.076999999999998</v>
      </c>
      <c r="BJ486" s="20">
        <v>6</v>
      </c>
      <c r="BK486" s="20">
        <v>1.3009999999999999</v>
      </c>
      <c r="BL486" s="20">
        <v>11</v>
      </c>
      <c r="BM486" s="20">
        <v>0.64300000000000002</v>
      </c>
      <c r="BN486" s="20">
        <v>23.5</v>
      </c>
      <c r="BO486" s="20">
        <v>23.2</v>
      </c>
      <c r="BP486" s="20">
        <v>3.2</v>
      </c>
      <c r="BQ486" s="20">
        <v>7.0769230769230766</v>
      </c>
      <c r="BR486" s="20">
        <v>18.5</v>
      </c>
      <c r="BS486" s="20">
        <v>195</v>
      </c>
      <c r="BT486" s="20">
        <v>0.49</v>
      </c>
      <c r="BU486" s="20">
        <v>-12</v>
      </c>
      <c r="BV486" s="66">
        <v>146</v>
      </c>
      <c r="BW486" s="66">
        <v>152</v>
      </c>
      <c r="BX486" s="66">
        <v>160</v>
      </c>
      <c r="BY486" s="66">
        <v>148</v>
      </c>
      <c r="BZ486" s="66">
        <v>147</v>
      </c>
      <c r="CA486" s="66">
        <v>123</v>
      </c>
      <c r="CB486" s="66">
        <v>194</v>
      </c>
      <c r="CC486" s="66">
        <v>220</v>
      </c>
      <c r="CD486" s="20">
        <v>0.4</v>
      </c>
      <c r="CE486" s="20">
        <v>-5.54</v>
      </c>
      <c r="CF486" s="20">
        <v>103.7</v>
      </c>
      <c r="CG486" s="20">
        <v>109.2</v>
      </c>
      <c r="CH486" s="20">
        <v>67.599999999999994</v>
      </c>
      <c r="CI486" s="20">
        <v>-4.7E-2</v>
      </c>
      <c r="CJ486" s="20">
        <v>-1.66</v>
      </c>
      <c r="CK486" s="20">
        <v>104.8</v>
      </c>
      <c r="CL486" s="20">
        <v>106.4</v>
      </c>
      <c r="CM486" s="20">
        <v>-1.88</v>
      </c>
      <c r="CN486" s="20">
        <v>101.6</v>
      </c>
      <c r="CO486" s="20">
        <v>108.1</v>
      </c>
      <c r="CP486" s="63">
        <v>0.3281</v>
      </c>
      <c r="CQ486" s="20">
        <v>-5.3</v>
      </c>
      <c r="CR486" s="20">
        <v>-0.35333333333333333</v>
      </c>
      <c r="CS486" s="20">
        <v>1053</v>
      </c>
      <c r="CT486" s="20">
        <v>-5.23</v>
      </c>
      <c r="CU486" s="20">
        <v>0.12</v>
      </c>
      <c r="CV486" s="20">
        <v>1101</v>
      </c>
      <c r="CW486" s="20">
        <v>1132</v>
      </c>
      <c r="CX486" s="20">
        <v>916</v>
      </c>
      <c r="CY486" s="20">
        <v>0.436</v>
      </c>
      <c r="CZ486" s="20">
        <v>112</v>
      </c>
      <c r="DA486" s="20">
        <v>372</v>
      </c>
      <c r="DB486" s="20">
        <v>0.30099999999999999</v>
      </c>
      <c r="DC486" s="20">
        <v>191</v>
      </c>
      <c r="DD486" s="20">
        <v>267</v>
      </c>
      <c r="DE486" s="20">
        <v>0.71499999999999997</v>
      </c>
      <c r="DF486" s="20">
        <v>166</v>
      </c>
      <c r="DG486" s="20">
        <v>11.066666666666666</v>
      </c>
      <c r="DH486" s="20">
        <v>551</v>
      </c>
      <c r="DI486" s="20">
        <v>36.733333333333334</v>
      </c>
      <c r="DJ486" s="20">
        <v>214</v>
      </c>
      <c r="DK486" s="20">
        <v>93</v>
      </c>
      <c r="DL486" s="20">
        <v>52</v>
      </c>
      <c r="DM486" s="20">
        <v>181</v>
      </c>
      <c r="DN486" s="20">
        <v>209</v>
      </c>
      <c r="DO486" s="20">
        <v>73.400000000000006</v>
      </c>
      <c r="DP486" s="20">
        <v>75.466999999999999</v>
      </c>
      <c r="DQ486" s="20">
        <v>-2.0670000000000002</v>
      </c>
      <c r="DR486" s="20">
        <v>1.1819999999999999</v>
      </c>
      <c r="DS486" s="20">
        <v>12.067</v>
      </c>
      <c r="DT486" s="20">
        <v>0.51400000000000001</v>
      </c>
      <c r="DU486" s="20">
        <v>24.8</v>
      </c>
      <c r="DV486" s="20">
        <v>17.8</v>
      </c>
      <c r="DW486" s="20">
        <v>3.5</v>
      </c>
      <c r="DX486" s="20">
        <v>6.2</v>
      </c>
      <c r="DY486" s="20">
        <v>13.9</v>
      </c>
      <c r="DZ486" s="20">
        <v>281</v>
      </c>
      <c r="EA486" s="20">
        <v>0.439</v>
      </c>
      <c r="EB486" s="20">
        <v>-3</v>
      </c>
      <c r="EC486" s="66">
        <v>264</v>
      </c>
      <c r="ED486" s="66">
        <v>224</v>
      </c>
      <c r="EE486" s="66">
        <v>273</v>
      </c>
      <c r="EF486" s="66">
        <v>219</v>
      </c>
      <c r="EG486" s="66">
        <v>242</v>
      </c>
      <c r="EH486" s="66">
        <v>201.3</v>
      </c>
      <c r="EI486" s="66">
        <v>281</v>
      </c>
      <c r="EJ486" s="66">
        <v>245</v>
      </c>
      <c r="EK486" s="20">
        <v>11400.480000000001</v>
      </c>
      <c r="EL486" s="20">
        <v>10670.730000000001</v>
      </c>
      <c r="EM486" s="20">
        <v>68.2</v>
      </c>
      <c r="EN486" s="20">
        <v>85.397230769230774</v>
      </c>
      <c r="EO486" s="20">
        <v>13.227499999999999</v>
      </c>
      <c r="EP486" s="20">
        <v>148.18099999999998</v>
      </c>
      <c r="EQ486" s="21">
        <v>81</v>
      </c>
      <c r="ER486" s="21">
        <v>73</v>
      </c>
      <c r="ES486" s="61" t="str">
        <f t="shared" si="22"/>
        <v>South Florida</v>
      </c>
      <c r="ET486" s="61">
        <f t="shared" si="25"/>
        <v>154</v>
      </c>
      <c r="EU486" s="61">
        <f t="shared" si="23"/>
        <v>8</v>
      </c>
    </row>
    <row r="487" spans="1:151" x14ac:dyDescent="0.45">
      <c r="A487" s="64">
        <v>45303</v>
      </c>
      <c r="B487" s="21" t="s">
        <v>151</v>
      </c>
      <c r="C487" s="21">
        <v>75</v>
      </c>
      <c r="D487" s="21" t="s">
        <v>81</v>
      </c>
      <c r="E487" s="21">
        <v>66</v>
      </c>
      <c r="F487" s="50" t="s">
        <v>558</v>
      </c>
      <c r="G487" t="s">
        <v>151</v>
      </c>
      <c r="H487" t="s">
        <v>81</v>
      </c>
      <c r="I487" t="s">
        <v>151</v>
      </c>
      <c r="J487" t="s">
        <v>81</v>
      </c>
      <c r="K487" t="s">
        <v>151</v>
      </c>
      <c r="L487" t="s">
        <v>81</v>
      </c>
      <c r="M487" t="s">
        <v>151</v>
      </c>
      <c r="N487" t="s">
        <v>81</v>
      </c>
      <c r="O487" t="s">
        <v>151</v>
      </c>
      <c r="P487" t="s">
        <v>81</v>
      </c>
      <c r="Q487" t="s">
        <v>151</v>
      </c>
      <c r="R487" t="s">
        <v>81</v>
      </c>
      <c r="S487" t="s">
        <v>82</v>
      </c>
      <c r="T487" t="s">
        <v>82</v>
      </c>
      <c r="U487">
        <v>14</v>
      </c>
      <c r="V487">
        <v>14</v>
      </c>
      <c r="W487" s="20">
        <v>0.64285714285714302</v>
      </c>
      <c r="X487" s="20">
        <v>7.38</v>
      </c>
      <c r="Y487" s="20">
        <v>109.9</v>
      </c>
      <c r="Z487" s="20">
        <v>102.5</v>
      </c>
      <c r="AA487" s="20">
        <v>68.599999999999994</v>
      </c>
      <c r="AB487" s="20">
        <v>1.2E-2</v>
      </c>
      <c r="AC487" s="20">
        <v>3.42</v>
      </c>
      <c r="AD487" s="20">
        <v>106.5</v>
      </c>
      <c r="AE487" s="20">
        <v>103.1</v>
      </c>
      <c r="AF487" s="20">
        <v>1.93</v>
      </c>
      <c r="AG487" s="20">
        <v>110.2</v>
      </c>
      <c r="AH487" s="20">
        <v>101.3</v>
      </c>
      <c r="AI487" s="20">
        <v>0.72430000000000005</v>
      </c>
      <c r="AJ487" s="20">
        <v>-1.6</v>
      </c>
      <c r="AK487" s="20">
        <v>-0.1142857142857143</v>
      </c>
      <c r="AL487" s="20">
        <v>1257</v>
      </c>
      <c r="AM487" s="20">
        <v>6.69</v>
      </c>
      <c r="AN487" s="20">
        <v>3.31</v>
      </c>
      <c r="AO487" s="20">
        <v>1061</v>
      </c>
      <c r="AP487" s="20">
        <v>969</v>
      </c>
      <c r="AQ487" s="20">
        <v>835</v>
      </c>
      <c r="AR487" s="20">
        <v>0.437</v>
      </c>
      <c r="AS487" s="20">
        <v>119</v>
      </c>
      <c r="AT487" s="20">
        <v>349</v>
      </c>
      <c r="AU487" s="20">
        <v>0.34100000000000003</v>
      </c>
      <c r="AV487" s="20">
        <v>212</v>
      </c>
      <c r="AW487" s="20">
        <v>300</v>
      </c>
      <c r="AX487" s="20">
        <v>0.70699999999999996</v>
      </c>
      <c r="AY487" s="20">
        <v>174</v>
      </c>
      <c r="AZ487" s="20">
        <v>12.428571428571429</v>
      </c>
      <c r="BA487" s="20">
        <v>528</v>
      </c>
      <c r="BB487" s="20">
        <v>37.714285714285715</v>
      </c>
      <c r="BC487" s="20">
        <v>187</v>
      </c>
      <c r="BD487" s="20">
        <v>110</v>
      </c>
      <c r="BE487" s="20">
        <v>59</v>
      </c>
      <c r="BF487" s="20">
        <v>170</v>
      </c>
      <c r="BG487" s="20">
        <v>258</v>
      </c>
      <c r="BH487" s="20">
        <v>75.8</v>
      </c>
      <c r="BI487" s="20">
        <v>69.213999999999999</v>
      </c>
      <c r="BJ487" s="20">
        <v>6.5709999999999997</v>
      </c>
      <c r="BK487" s="20">
        <v>1.1000000000000001</v>
      </c>
      <c r="BL487" s="20">
        <v>12.143000000000001</v>
      </c>
      <c r="BM487" s="20">
        <v>0.64700000000000002</v>
      </c>
      <c r="BN487" s="20">
        <v>24.9</v>
      </c>
      <c r="BO487" s="20">
        <v>21.4</v>
      </c>
      <c r="BP487" s="20">
        <v>4.2</v>
      </c>
      <c r="BQ487" s="20">
        <v>7.8571428571428568</v>
      </c>
      <c r="BR487" s="20">
        <v>18.399999999999999</v>
      </c>
      <c r="BS487" s="20">
        <v>35</v>
      </c>
      <c r="BT487" s="20">
        <v>0.60199999999999998</v>
      </c>
      <c r="BU487" s="20">
        <v>1</v>
      </c>
      <c r="BV487" s="66">
        <v>87</v>
      </c>
      <c r="BW487" s="66">
        <v>124</v>
      </c>
      <c r="BX487" s="66">
        <v>95</v>
      </c>
      <c r="BY487" s="66">
        <v>102</v>
      </c>
      <c r="BZ487" s="66">
        <v>101</v>
      </c>
      <c r="CA487" s="66">
        <v>80.5</v>
      </c>
      <c r="CB487" s="66">
        <v>35</v>
      </c>
      <c r="CC487" s="66">
        <v>59</v>
      </c>
      <c r="CD487" s="20">
        <v>0.85714285714285698</v>
      </c>
      <c r="CE487" s="20">
        <v>16.95</v>
      </c>
      <c r="CF487" s="20">
        <v>118.5</v>
      </c>
      <c r="CG487" s="20">
        <v>101.6</v>
      </c>
      <c r="CH487" s="20">
        <v>63</v>
      </c>
      <c r="CI487" s="20">
        <v>8.5999999999999993E-2</v>
      </c>
      <c r="CJ487" s="20">
        <v>5.14</v>
      </c>
      <c r="CK487" s="20">
        <v>107.1</v>
      </c>
      <c r="CL487" s="20">
        <v>101.9</v>
      </c>
      <c r="CM487" s="20">
        <v>5.1100000000000003</v>
      </c>
      <c r="CN487" s="20">
        <v>120.8</v>
      </c>
      <c r="CO487" s="20">
        <v>102.5</v>
      </c>
      <c r="CP487" s="63">
        <v>0.86860000000000004</v>
      </c>
      <c r="CQ487" s="20">
        <v>2.6</v>
      </c>
      <c r="CR487" s="20">
        <v>0.18571428571428572</v>
      </c>
      <c r="CS487" s="20">
        <v>1399</v>
      </c>
      <c r="CT487" s="20">
        <v>14.72</v>
      </c>
      <c r="CU487" s="20">
        <v>5.94</v>
      </c>
      <c r="CV487" s="20">
        <v>1029</v>
      </c>
      <c r="CW487" s="20">
        <v>906</v>
      </c>
      <c r="CX487" s="20">
        <v>720</v>
      </c>
      <c r="CY487" s="20">
        <v>0.47599999999999998</v>
      </c>
      <c r="CZ487" s="20">
        <v>137</v>
      </c>
      <c r="DA487" s="20">
        <v>338</v>
      </c>
      <c r="DB487" s="20">
        <v>0.40500000000000003</v>
      </c>
      <c r="DC487" s="20">
        <v>206</v>
      </c>
      <c r="DD487" s="20">
        <v>274</v>
      </c>
      <c r="DE487" s="20">
        <v>0.752</v>
      </c>
      <c r="DF487" s="20">
        <v>115</v>
      </c>
      <c r="DG487" s="20">
        <v>8.2142857142857135</v>
      </c>
      <c r="DH487" s="20">
        <v>459</v>
      </c>
      <c r="DI487" s="20">
        <v>32.785714285714285</v>
      </c>
      <c r="DJ487" s="20">
        <v>212</v>
      </c>
      <c r="DK487" s="20">
        <v>79</v>
      </c>
      <c r="DL487" s="20">
        <v>62</v>
      </c>
      <c r="DM487" s="20">
        <v>146</v>
      </c>
      <c r="DN487" s="20">
        <v>185</v>
      </c>
      <c r="DO487" s="20">
        <v>73.5</v>
      </c>
      <c r="DP487" s="20">
        <v>64.713999999999999</v>
      </c>
      <c r="DQ487" s="20">
        <v>8.7859999999999996</v>
      </c>
      <c r="DR487" s="20">
        <v>1.452</v>
      </c>
      <c r="DS487" s="20">
        <v>10.429</v>
      </c>
      <c r="DT487" s="20">
        <v>0.54100000000000004</v>
      </c>
      <c r="DU487" s="20">
        <v>24.1</v>
      </c>
      <c r="DV487" s="20">
        <v>19.600000000000001</v>
      </c>
      <c r="DW487" s="20">
        <v>4.4000000000000004</v>
      </c>
      <c r="DX487" s="20">
        <v>5.6428571428571432</v>
      </c>
      <c r="DY487" s="20">
        <v>13.2</v>
      </c>
      <c r="DZ487" s="20">
        <v>2</v>
      </c>
      <c r="EA487" s="20">
        <v>0.67500000000000004</v>
      </c>
      <c r="EB487" s="20">
        <v>0</v>
      </c>
      <c r="EC487" s="66">
        <v>21</v>
      </c>
      <c r="ED487" s="66">
        <v>25</v>
      </c>
      <c r="EE487" s="66">
        <v>10</v>
      </c>
      <c r="EF487" s="66">
        <v>34</v>
      </c>
      <c r="EG487" s="66">
        <v>31</v>
      </c>
      <c r="EH487" s="66">
        <v>17.5</v>
      </c>
      <c r="EI487" s="66">
        <v>2</v>
      </c>
      <c r="EJ487" s="66">
        <v>7</v>
      </c>
      <c r="EK487" s="20">
        <v>11165.84</v>
      </c>
      <c r="EL487" s="20">
        <v>12146.25</v>
      </c>
      <c r="EM487" s="20">
        <v>68.521214285714294</v>
      </c>
      <c r="EN487" s="20">
        <v>81.942142857142855</v>
      </c>
      <c r="EO487" s="20">
        <v>13.836799999999998</v>
      </c>
      <c r="EP487" s="20">
        <v>130.79499999999999</v>
      </c>
      <c r="EQ487" s="21">
        <v>62</v>
      </c>
      <c r="ER487" s="21">
        <v>72</v>
      </c>
      <c r="ES487" s="61" t="str">
        <f t="shared" si="22"/>
        <v>Dayton</v>
      </c>
      <c r="ET487" s="61">
        <f t="shared" si="25"/>
        <v>134</v>
      </c>
      <c r="EU487" s="61">
        <f t="shared" si="23"/>
        <v>-10</v>
      </c>
    </row>
    <row r="488" spans="1:151" x14ac:dyDescent="0.45">
      <c r="A488" s="64">
        <v>45303</v>
      </c>
      <c r="B488" s="21" t="s">
        <v>245</v>
      </c>
      <c r="C488" s="21">
        <v>246</v>
      </c>
      <c r="D488" s="21" t="s">
        <v>363</v>
      </c>
      <c r="E488" s="21">
        <v>158</v>
      </c>
      <c r="F488" s="50" t="s">
        <v>558</v>
      </c>
      <c r="G488" t="s">
        <v>245</v>
      </c>
      <c r="H488" t="s">
        <v>363</v>
      </c>
      <c r="I488" t="s">
        <v>245</v>
      </c>
      <c r="J488" t="s">
        <v>363</v>
      </c>
      <c r="K488" t="s">
        <v>245</v>
      </c>
      <c r="L488" t="s">
        <v>363</v>
      </c>
      <c r="M488" t="s">
        <v>245</v>
      </c>
      <c r="N488" t="s">
        <v>363</v>
      </c>
      <c r="O488" t="s">
        <v>245</v>
      </c>
      <c r="P488" t="s">
        <v>363</v>
      </c>
      <c r="Q488" t="s">
        <v>245</v>
      </c>
      <c r="R488" t="s">
        <v>363</v>
      </c>
      <c r="S488" t="s">
        <v>84</v>
      </c>
      <c r="T488" t="s">
        <v>84</v>
      </c>
      <c r="U488">
        <v>15</v>
      </c>
      <c r="V488">
        <v>13</v>
      </c>
      <c r="W488" s="20">
        <v>0.266666666666667</v>
      </c>
      <c r="X488" s="20">
        <v>-8.27</v>
      </c>
      <c r="Y488" s="20">
        <v>100.6</v>
      </c>
      <c r="Z488" s="20">
        <v>108.9</v>
      </c>
      <c r="AA488" s="20">
        <v>69.2</v>
      </c>
      <c r="AB488" s="20">
        <v>-3.6999999999999998E-2</v>
      </c>
      <c r="AC488" s="20">
        <v>2.41</v>
      </c>
      <c r="AD488" s="20">
        <v>106</v>
      </c>
      <c r="AE488" s="20">
        <v>103.6</v>
      </c>
      <c r="AF488" s="20">
        <v>7.12</v>
      </c>
      <c r="AG488" s="20">
        <v>100.2</v>
      </c>
      <c r="AH488" s="20">
        <v>109.6</v>
      </c>
      <c r="AI488" s="20">
        <v>0.26119999999999999</v>
      </c>
      <c r="AJ488" s="20">
        <v>-7.1</v>
      </c>
      <c r="AK488" s="20">
        <v>-0.47333333333333333</v>
      </c>
      <c r="AL488" s="20">
        <v>1020</v>
      </c>
      <c r="AM488" s="20">
        <v>-9.0299999999999994</v>
      </c>
      <c r="AN488" s="20">
        <v>-0.18</v>
      </c>
      <c r="AO488" s="20">
        <v>1087</v>
      </c>
      <c r="AP488" s="20">
        <v>1165</v>
      </c>
      <c r="AQ488" s="20">
        <v>978</v>
      </c>
      <c r="AR488" s="20">
        <v>0.41099999999999998</v>
      </c>
      <c r="AS488" s="20">
        <v>81</v>
      </c>
      <c r="AT488" s="20">
        <v>284</v>
      </c>
      <c r="AU488" s="20">
        <v>0.28499999999999998</v>
      </c>
      <c r="AV488" s="20">
        <v>202</v>
      </c>
      <c r="AW488" s="20">
        <v>286</v>
      </c>
      <c r="AX488" s="20">
        <v>0.70599999999999996</v>
      </c>
      <c r="AY488" s="20">
        <v>208</v>
      </c>
      <c r="AZ488" s="20">
        <v>13.866666666666667</v>
      </c>
      <c r="BA488" s="20">
        <v>616</v>
      </c>
      <c r="BB488" s="20">
        <v>41.06666666666667</v>
      </c>
      <c r="BC488" s="20">
        <v>197</v>
      </c>
      <c r="BD488" s="20">
        <v>97</v>
      </c>
      <c r="BE488" s="20">
        <v>57</v>
      </c>
      <c r="BF488" s="20">
        <v>196</v>
      </c>
      <c r="BG488" s="20">
        <v>286</v>
      </c>
      <c r="BH488" s="20">
        <v>72.5</v>
      </c>
      <c r="BI488" s="20">
        <v>77.667000000000002</v>
      </c>
      <c r="BJ488" s="20">
        <v>-5.2</v>
      </c>
      <c r="BK488" s="20">
        <v>1.0049999999999999</v>
      </c>
      <c r="BL488" s="20">
        <v>13.067</v>
      </c>
      <c r="BM488" s="20">
        <v>0.495</v>
      </c>
      <c r="BN488" s="20">
        <v>18.899999999999999</v>
      </c>
      <c r="BO488" s="20">
        <v>19.100000000000001</v>
      </c>
      <c r="BP488" s="20">
        <v>3.8</v>
      </c>
      <c r="BQ488" s="20">
        <v>6.4666666666666668</v>
      </c>
      <c r="BR488" s="20">
        <v>19.100000000000001</v>
      </c>
      <c r="BS488" s="20">
        <v>287</v>
      </c>
      <c r="BT488" s="20">
        <v>0.435</v>
      </c>
      <c r="BU488" s="20">
        <v>-1</v>
      </c>
      <c r="BV488" s="66">
        <v>290</v>
      </c>
      <c r="BW488" s="66">
        <v>269</v>
      </c>
      <c r="BX488" s="66">
        <v>292</v>
      </c>
      <c r="BY488" s="66">
        <v>261</v>
      </c>
      <c r="BZ488" s="66">
        <v>276</v>
      </c>
      <c r="CA488" s="66">
        <v>230.7</v>
      </c>
      <c r="CB488" s="66">
        <v>287</v>
      </c>
      <c r="CC488" s="66">
        <v>288</v>
      </c>
      <c r="CD488" s="20">
        <v>0.30769230769230799</v>
      </c>
      <c r="CE488" s="20">
        <v>-17.28</v>
      </c>
      <c r="CF488" s="20">
        <v>92.4</v>
      </c>
      <c r="CG488" s="20">
        <v>109.7</v>
      </c>
      <c r="CH488" s="20">
        <v>69.8</v>
      </c>
      <c r="CI488" s="20">
        <v>8.8999999999999996E-2</v>
      </c>
      <c r="CJ488" s="20">
        <v>-1.2</v>
      </c>
      <c r="CK488" s="20">
        <v>103.5</v>
      </c>
      <c r="CL488" s="20">
        <v>104.7</v>
      </c>
      <c r="CM488" s="20">
        <v>2.04</v>
      </c>
      <c r="CN488" s="20">
        <v>92.8</v>
      </c>
      <c r="CO488" s="20">
        <v>108.5</v>
      </c>
      <c r="CP488" s="63">
        <v>0.1414</v>
      </c>
      <c r="CQ488" s="20">
        <v>-6.1</v>
      </c>
      <c r="CR488" s="20">
        <v>-0.46923076923076923</v>
      </c>
      <c r="CS488" s="20">
        <v>969</v>
      </c>
      <c r="CT488" s="20">
        <v>-15.83</v>
      </c>
      <c r="CU488" s="20">
        <v>-2.42</v>
      </c>
      <c r="CV488" s="20">
        <v>844</v>
      </c>
      <c r="CW488" s="20">
        <v>993</v>
      </c>
      <c r="CX488" s="20">
        <v>802</v>
      </c>
      <c r="CY488" s="20">
        <v>0.39400000000000002</v>
      </c>
      <c r="CZ488" s="20">
        <v>97</v>
      </c>
      <c r="DA488" s="20">
        <v>318</v>
      </c>
      <c r="DB488" s="20">
        <v>0.30499999999999999</v>
      </c>
      <c r="DC488" s="20">
        <v>115</v>
      </c>
      <c r="DD488" s="20">
        <v>162</v>
      </c>
      <c r="DE488" s="20">
        <v>0.71</v>
      </c>
      <c r="DF488" s="20">
        <v>121</v>
      </c>
      <c r="DG488" s="20">
        <v>9.3076923076923084</v>
      </c>
      <c r="DH488" s="20">
        <v>442</v>
      </c>
      <c r="DI488" s="20">
        <v>34</v>
      </c>
      <c r="DJ488" s="20">
        <v>178</v>
      </c>
      <c r="DK488" s="20">
        <v>100</v>
      </c>
      <c r="DL488" s="20">
        <v>30</v>
      </c>
      <c r="DM488" s="20">
        <v>178</v>
      </c>
      <c r="DN488" s="20">
        <v>174</v>
      </c>
      <c r="DO488" s="20">
        <v>64.900000000000006</v>
      </c>
      <c r="DP488" s="20">
        <v>76.385000000000005</v>
      </c>
      <c r="DQ488" s="20">
        <v>-11.462</v>
      </c>
      <c r="DR488" s="20">
        <v>1</v>
      </c>
      <c r="DS488" s="20">
        <v>13.692</v>
      </c>
      <c r="DT488" s="20">
        <v>0.56200000000000006</v>
      </c>
      <c r="DU488" s="20">
        <v>24.5</v>
      </c>
      <c r="DV488" s="20">
        <v>12.5</v>
      </c>
      <c r="DW488" s="20">
        <v>2.2999999999999998</v>
      </c>
      <c r="DX488" s="20">
        <v>7.6923076923076925</v>
      </c>
      <c r="DY488" s="20">
        <v>13.4</v>
      </c>
      <c r="DZ488" s="20">
        <v>263</v>
      </c>
      <c r="EA488" s="20">
        <v>0.44900000000000001</v>
      </c>
      <c r="EB488" s="20">
        <v>-4</v>
      </c>
      <c r="EC488" s="66">
        <v>328</v>
      </c>
      <c r="ED488" s="66">
        <v>308</v>
      </c>
      <c r="EE488" s="66">
        <v>281</v>
      </c>
      <c r="EF488" s="66">
        <v>335</v>
      </c>
      <c r="EG488" s="66">
        <v>341</v>
      </c>
      <c r="EH488" s="66">
        <v>264.8</v>
      </c>
      <c r="EI488" s="66">
        <v>263</v>
      </c>
      <c r="EJ488" s="66">
        <v>298</v>
      </c>
      <c r="EK488" s="20">
        <v>11035.82</v>
      </c>
      <c r="EL488" s="20">
        <v>10062.36</v>
      </c>
      <c r="EM488" s="20">
        <v>100.51538461538462</v>
      </c>
      <c r="EN488" s="20">
        <v>88.541600000000003</v>
      </c>
      <c r="EO488" s="20">
        <v>13.561</v>
      </c>
      <c r="EP488" s="20">
        <v>122.84399999999999</v>
      </c>
      <c r="EQ488" s="21">
        <v>55</v>
      </c>
      <c r="ER488" s="21">
        <v>66</v>
      </c>
      <c r="ES488" s="61" t="str">
        <f t="shared" si="22"/>
        <v>Manhattan</v>
      </c>
      <c r="ET488" s="61">
        <f t="shared" si="25"/>
        <v>121</v>
      </c>
      <c r="EU488" s="61">
        <f t="shared" si="23"/>
        <v>-11</v>
      </c>
    </row>
    <row r="489" spans="1:151" x14ac:dyDescent="0.45">
      <c r="A489" s="64">
        <v>45303</v>
      </c>
      <c r="B489" s="21" t="s">
        <v>364</v>
      </c>
      <c r="C489" s="21">
        <v>159</v>
      </c>
      <c r="D489" s="21" t="s">
        <v>222</v>
      </c>
      <c r="E489" s="21">
        <v>241</v>
      </c>
      <c r="F489" s="50" t="s">
        <v>558</v>
      </c>
      <c r="G489" t="s">
        <v>364</v>
      </c>
      <c r="H489" t="s">
        <v>222</v>
      </c>
      <c r="I489" t="s">
        <v>364</v>
      </c>
      <c r="J489" t="s">
        <v>222</v>
      </c>
      <c r="K489" t="s">
        <v>364</v>
      </c>
      <c r="L489" t="s">
        <v>222</v>
      </c>
      <c r="M489" t="s">
        <v>364</v>
      </c>
      <c r="N489" t="s">
        <v>222</v>
      </c>
      <c r="O489" t="s">
        <v>364</v>
      </c>
      <c r="P489" t="s">
        <v>222</v>
      </c>
      <c r="Q489" t="s">
        <v>364</v>
      </c>
      <c r="R489" t="s">
        <v>222</v>
      </c>
      <c r="S489" t="s">
        <v>84</v>
      </c>
      <c r="T489" t="s">
        <v>84</v>
      </c>
      <c r="U489">
        <v>12</v>
      </c>
      <c r="V489">
        <v>15</v>
      </c>
      <c r="W489" s="20">
        <v>0.58333333333333304</v>
      </c>
      <c r="X489" s="20">
        <v>-5.13</v>
      </c>
      <c r="Y489" s="20">
        <v>97.9</v>
      </c>
      <c r="Z489" s="20">
        <v>103.1</v>
      </c>
      <c r="AA489" s="20">
        <v>66</v>
      </c>
      <c r="AB489" s="20">
        <v>-8.0000000000000002E-3</v>
      </c>
      <c r="AC489" s="20">
        <v>-8.2899999999999991</v>
      </c>
      <c r="AD489" s="20">
        <v>99</v>
      </c>
      <c r="AE489" s="20">
        <v>107.3</v>
      </c>
      <c r="AF489" s="20">
        <v>-9.3000000000000007</v>
      </c>
      <c r="AG489" s="20">
        <v>97.8</v>
      </c>
      <c r="AH489" s="20">
        <v>100.8</v>
      </c>
      <c r="AI489" s="20">
        <v>0.41339999999999999</v>
      </c>
      <c r="AJ489" s="20">
        <v>-3.7</v>
      </c>
      <c r="AK489" s="20">
        <v>-0.30833333333333335</v>
      </c>
      <c r="AL489" s="20">
        <v>1133</v>
      </c>
      <c r="AM489" s="20">
        <v>-5.69</v>
      </c>
      <c r="AN489" s="20">
        <v>-9.02</v>
      </c>
      <c r="AO489" s="20">
        <v>791</v>
      </c>
      <c r="AP489" s="20">
        <v>751</v>
      </c>
      <c r="AQ489" s="20">
        <v>647</v>
      </c>
      <c r="AR489" s="20">
        <v>0.45300000000000001</v>
      </c>
      <c r="AS489" s="20">
        <v>83</v>
      </c>
      <c r="AT489" s="20">
        <v>244</v>
      </c>
      <c r="AU489" s="20">
        <v>0.34</v>
      </c>
      <c r="AV489" s="20">
        <v>122</v>
      </c>
      <c r="AW489" s="20">
        <v>191</v>
      </c>
      <c r="AX489" s="20">
        <v>0.63900000000000001</v>
      </c>
      <c r="AY489" s="20">
        <v>90</v>
      </c>
      <c r="AZ489" s="20">
        <v>7.5</v>
      </c>
      <c r="BA489" s="20">
        <v>399</v>
      </c>
      <c r="BB489" s="20">
        <v>33.25</v>
      </c>
      <c r="BC489" s="20">
        <v>149</v>
      </c>
      <c r="BD489" s="20">
        <v>92</v>
      </c>
      <c r="BE489" s="20">
        <v>41</v>
      </c>
      <c r="BF489" s="20">
        <v>153</v>
      </c>
      <c r="BG489" s="20">
        <v>216</v>
      </c>
      <c r="BH489" s="20">
        <v>65.900000000000006</v>
      </c>
      <c r="BI489" s="20">
        <v>62.582999999999998</v>
      </c>
      <c r="BJ489" s="20">
        <v>3.3330000000000002</v>
      </c>
      <c r="BK489" s="20">
        <v>0.97399999999999998</v>
      </c>
      <c r="BL489" s="20">
        <v>12.75</v>
      </c>
      <c r="BM489" s="20">
        <v>0.60099999999999998</v>
      </c>
      <c r="BN489" s="20">
        <v>20.3</v>
      </c>
      <c r="BO489" s="20">
        <v>15.9</v>
      </c>
      <c r="BP489" s="20">
        <v>3.4</v>
      </c>
      <c r="BQ489" s="20">
        <v>7.666666666666667</v>
      </c>
      <c r="BR489" s="20">
        <v>18</v>
      </c>
      <c r="BS489" s="20">
        <v>268</v>
      </c>
      <c r="BT489" s="20">
        <v>0.44700000000000001</v>
      </c>
      <c r="BU489" s="20">
        <v>-3</v>
      </c>
      <c r="BV489" s="66">
        <v>193</v>
      </c>
      <c r="BW489" s="66">
        <v>231</v>
      </c>
      <c r="BX489" s="66">
        <v>183</v>
      </c>
      <c r="BY489" s="66">
        <v>191</v>
      </c>
      <c r="BZ489" s="66">
        <v>237</v>
      </c>
      <c r="CA489" s="66">
        <v>187.5</v>
      </c>
      <c r="CB489" s="66">
        <v>267</v>
      </c>
      <c r="CC489" s="66">
        <v>207</v>
      </c>
      <c r="CD489" s="20">
        <v>0.73333333333333295</v>
      </c>
      <c r="CE489" s="20">
        <v>-4.78</v>
      </c>
      <c r="CF489" s="20">
        <v>101.5</v>
      </c>
      <c r="CG489" s="20">
        <v>106.2</v>
      </c>
      <c r="CH489" s="20">
        <v>72.7</v>
      </c>
      <c r="CI489" s="20">
        <v>0.161</v>
      </c>
      <c r="CJ489" s="20">
        <v>-7.93</v>
      </c>
      <c r="CK489" s="20">
        <v>100.2</v>
      </c>
      <c r="CL489" s="20">
        <v>108.1</v>
      </c>
      <c r="CM489" s="20">
        <v>-7.27</v>
      </c>
      <c r="CN489" s="20">
        <v>102.2</v>
      </c>
      <c r="CO489" s="20">
        <v>105.1</v>
      </c>
      <c r="CP489" s="63">
        <v>0.42180000000000001</v>
      </c>
      <c r="CQ489" s="20">
        <v>-2</v>
      </c>
      <c r="CR489" s="20">
        <v>-0.13333333333333333</v>
      </c>
      <c r="CS489" s="20">
        <v>1186</v>
      </c>
      <c r="CT489" s="20">
        <v>-5.22</v>
      </c>
      <c r="CU489" s="20">
        <v>-6.86</v>
      </c>
      <c r="CV489" s="20">
        <v>1179</v>
      </c>
      <c r="CW489" s="20">
        <v>1088</v>
      </c>
      <c r="CX489" s="20">
        <v>933</v>
      </c>
      <c r="CY489" s="20">
        <v>0.437</v>
      </c>
      <c r="CZ489" s="20">
        <v>113</v>
      </c>
      <c r="DA489" s="20">
        <v>329</v>
      </c>
      <c r="DB489" s="20">
        <v>0.34300000000000003</v>
      </c>
      <c r="DC489" s="20">
        <v>250</v>
      </c>
      <c r="DD489" s="20">
        <v>317</v>
      </c>
      <c r="DE489" s="20">
        <v>0.78900000000000003</v>
      </c>
      <c r="DF489" s="20">
        <v>164</v>
      </c>
      <c r="DG489" s="20">
        <v>10.933333333333334</v>
      </c>
      <c r="DH489" s="20">
        <v>582</v>
      </c>
      <c r="DI489" s="20">
        <v>38.799999999999997</v>
      </c>
      <c r="DJ489" s="20">
        <v>226</v>
      </c>
      <c r="DK489" s="20">
        <v>117</v>
      </c>
      <c r="DL489" s="20">
        <v>63</v>
      </c>
      <c r="DM489" s="20">
        <v>191</v>
      </c>
      <c r="DN489" s="20">
        <v>237</v>
      </c>
      <c r="DO489" s="20">
        <v>78.599999999999994</v>
      </c>
      <c r="DP489" s="20">
        <v>72.533000000000001</v>
      </c>
      <c r="DQ489" s="20">
        <v>6.0670000000000002</v>
      </c>
      <c r="DR489" s="20">
        <v>1.1830000000000001</v>
      </c>
      <c r="DS489" s="20">
        <v>12.733000000000001</v>
      </c>
      <c r="DT489" s="20">
        <v>0.61299999999999999</v>
      </c>
      <c r="DU489" s="20">
        <v>21.9</v>
      </c>
      <c r="DV489" s="20">
        <v>21.1</v>
      </c>
      <c r="DW489" s="20">
        <v>4.2</v>
      </c>
      <c r="DX489" s="20">
        <v>7.8</v>
      </c>
      <c r="DY489" s="20">
        <v>15.8</v>
      </c>
      <c r="DZ489" s="20">
        <v>189</v>
      </c>
      <c r="EA489" s="20">
        <v>0.49299999999999999</v>
      </c>
      <c r="EB489" s="20">
        <v>-1</v>
      </c>
      <c r="EC489" s="66">
        <v>190</v>
      </c>
      <c r="ED489" s="66">
        <v>163</v>
      </c>
      <c r="EE489" s="66">
        <v>118</v>
      </c>
      <c r="EF489" s="66">
        <v>179</v>
      </c>
      <c r="EG489" s="66">
        <v>231</v>
      </c>
      <c r="EH489" s="66">
        <v>144.19999999999999</v>
      </c>
      <c r="EI489" s="66">
        <v>189</v>
      </c>
      <c r="EJ489" s="66">
        <v>145</v>
      </c>
      <c r="EK489" s="20">
        <v>10396.980000000001</v>
      </c>
      <c r="EL489" s="20">
        <v>10464.65</v>
      </c>
      <c r="EM489" s="20">
        <v>99.45</v>
      </c>
      <c r="EN489" s="20">
        <v>97.619666666666674</v>
      </c>
      <c r="EO489" s="20">
        <v>14.202</v>
      </c>
      <c r="EP489" s="20">
        <v>151.44300000000001</v>
      </c>
      <c r="EQ489" s="21">
        <v>55</v>
      </c>
      <c r="ER489" s="21">
        <v>66</v>
      </c>
      <c r="ES489" s="61" t="str">
        <f t="shared" si="22"/>
        <v>Quinnipiac</v>
      </c>
      <c r="ET489" s="61">
        <f t="shared" si="25"/>
        <v>121</v>
      </c>
      <c r="EU489" s="61">
        <f t="shared" si="23"/>
        <v>-11</v>
      </c>
    </row>
    <row r="490" spans="1:151" x14ac:dyDescent="0.45">
      <c r="A490" s="64">
        <v>45303</v>
      </c>
      <c r="B490" s="21" t="s">
        <v>292</v>
      </c>
      <c r="C490" s="21">
        <v>197</v>
      </c>
      <c r="D490" s="21" t="s">
        <v>277</v>
      </c>
      <c r="E490" s="21">
        <v>84</v>
      </c>
      <c r="F490" s="50" t="s">
        <v>558</v>
      </c>
      <c r="G490" t="s">
        <v>292</v>
      </c>
      <c r="H490" t="s">
        <v>277</v>
      </c>
      <c r="I490" t="s">
        <v>292</v>
      </c>
      <c r="J490" t="s">
        <v>277</v>
      </c>
      <c r="K490" t="s">
        <v>292</v>
      </c>
      <c r="L490" t="s">
        <v>277</v>
      </c>
      <c r="M490" t="s">
        <v>292</v>
      </c>
      <c r="N490" t="s">
        <v>277</v>
      </c>
      <c r="O490" t="s">
        <v>292</v>
      </c>
      <c r="P490" t="s">
        <v>277</v>
      </c>
      <c r="Q490" t="s">
        <v>292</v>
      </c>
      <c r="R490" t="s">
        <v>277</v>
      </c>
      <c r="S490" t="s">
        <v>84</v>
      </c>
      <c r="T490" t="s">
        <v>84</v>
      </c>
      <c r="U490">
        <v>14</v>
      </c>
      <c r="V490">
        <v>15</v>
      </c>
      <c r="W490" s="20">
        <v>0.42857142857142899</v>
      </c>
      <c r="X490" s="20">
        <v>-9.9700000000000006</v>
      </c>
      <c r="Y490" s="20">
        <v>102.5</v>
      </c>
      <c r="Z490" s="20">
        <v>112.5</v>
      </c>
      <c r="AA490" s="20">
        <v>68.2</v>
      </c>
      <c r="AB490" s="20">
        <v>2.1000000000000001E-2</v>
      </c>
      <c r="AC490" s="20">
        <v>-5.19</v>
      </c>
      <c r="AD490" s="20">
        <v>100.7</v>
      </c>
      <c r="AE490" s="20">
        <v>105.9</v>
      </c>
      <c r="AF490" s="20">
        <v>-4.16</v>
      </c>
      <c r="AG490" s="20">
        <v>103.5</v>
      </c>
      <c r="AH490" s="20">
        <v>114.8</v>
      </c>
      <c r="AI490" s="20">
        <v>0.2329</v>
      </c>
      <c r="AJ490" s="20">
        <v>-6</v>
      </c>
      <c r="AK490" s="20">
        <v>-0.42857142857142855</v>
      </c>
      <c r="AL490" s="20">
        <v>1049</v>
      </c>
      <c r="AM490" s="20">
        <v>-9.74</v>
      </c>
      <c r="AN490" s="20">
        <v>-5.12</v>
      </c>
      <c r="AO490" s="20">
        <v>1031</v>
      </c>
      <c r="AP490" s="20">
        <v>1042</v>
      </c>
      <c r="AQ490" s="20">
        <v>787</v>
      </c>
      <c r="AR490" s="20">
        <v>0.46800000000000003</v>
      </c>
      <c r="AS490" s="20">
        <v>88</v>
      </c>
      <c r="AT490" s="20">
        <v>233</v>
      </c>
      <c r="AU490" s="20">
        <v>0.378</v>
      </c>
      <c r="AV490" s="20">
        <v>207</v>
      </c>
      <c r="AW490" s="20">
        <v>267</v>
      </c>
      <c r="AX490" s="20">
        <v>0.77500000000000002</v>
      </c>
      <c r="AY490" s="20">
        <v>109</v>
      </c>
      <c r="AZ490" s="20">
        <v>7.7857142857142856</v>
      </c>
      <c r="BA490" s="20">
        <v>431</v>
      </c>
      <c r="BB490" s="20">
        <v>30.785714285714285</v>
      </c>
      <c r="BC490" s="20">
        <v>180</v>
      </c>
      <c r="BD490" s="20">
        <v>67</v>
      </c>
      <c r="BE490" s="20">
        <v>30</v>
      </c>
      <c r="BF490" s="20">
        <v>164</v>
      </c>
      <c r="BG490" s="20">
        <v>204</v>
      </c>
      <c r="BH490" s="20">
        <v>73.599999999999994</v>
      </c>
      <c r="BI490" s="20">
        <v>74.429000000000002</v>
      </c>
      <c r="BJ490" s="20">
        <v>-0.78600000000000003</v>
      </c>
      <c r="BK490" s="20">
        <v>1.0980000000000001</v>
      </c>
      <c r="BL490" s="20">
        <v>11.714</v>
      </c>
      <c r="BM490" s="20">
        <v>0.40899999999999997</v>
      </c>
      <c r="BN490" s="20">
        <v>16.600000000000001</v>
      </c>
      <c r="BO490" s="20">
        <v>19.100000000000001</v>
      </c>
      <c r="BP490" s="20">
        <v>2.1</v>
      </c>
      <c r="BQ490" s="20">
        <v>4.7857142857142856</v>
      </c>
      <c r="BR490" s="20">
        <v>14.6</v>
      </c>
      <c r="BS490" s="20">
        <v>276</v>
      </c>
      <c r="BT490" s="20">
        <v>0.443</v>
      </c>
      <c r="BU490" s="20">
        <v>-9</v>
      </c>
      <c r="BV490" s="66">
        <v>281</v>
      </c>
      <c r="BW490" s="66">
        <v>240</v>
      </c>
      <c r="BX490" s="66">
        <v>280</v>
      </c>
      <c r="BY490" s="66">
        <v>242</v>
      </c>
      <c r="BZ490" s="66">
        <v>289</v>
      </c>
      <c r="CA490" s="66">
        <v>222.7</v>
      </c>
      <c r="CB490" s="66">
        <v>275</v>
      </c>
      <c r="CC490" s="66">
        <v>246</v>
      </c>
      <c r="CD490" s="20">
        <v>0.6</v>
      </c>
      <c r="CE490" s="20">
        <v>-2.0499999999999998</v>
      </c>
      <c r="CF490" s="20">
        <v>104</v>
      </c>
      <c r="CG490" s="20">
        <v>106.1</v>
      </c>
      <c r="CH490" s="20">
        <v>70.099999999999994</v>
      </c>
      <c r="CI490" s="20">
        <v>-3.0000000000000001E-3</v>
      </c>
      <c r="CJ490" s="20">
        <v>-5.41</v>
      </c>
      <c r="CK490" s="20">
        <v>101.9</v>
      </c>
      <c r="CL490" s="20">
        <v>107.3</v>
      </c>
      <c r="CM490" s="20">
        <v>-3.53</v>
      </c>
      <c r="CN490" s="20">
        <v>103.9</v>
      </c>
      <c r="CO490" s="20">
        <v>106.4</v>
      </c>
      <c r="CP490" s="63">
        <v>0.43319999999999997</v>
      </c>
      <c r="CQ490" s="20">
        <v>-3.9</v>
      </c>
      <c r="CR490" s="20">
        <v>-0.26</v>
      </c>
      <c r="CS490" s="20">
        <v>1175</v>
      </c>
      <c r="CT490" s="20">
        <v>-3.79</v>
      </c>
      <c r="CU490" s="20">
        <v>-6.43</v>
      </c>
      <c r="CV490" s="20">
        <v>1137</v>
      </c>
      <c r="CW490" s="20">
        <v>1053</v>
      </c>
      <c r="CX490" s="20">
        <v>901</v>
      </c>
      <c r="CY490" s="20">
        <v>0.44600000000000001</v>
      </c>
      <c r="CZ490" s="20">
        <v>135</v>
      </c>
      <c r="DA490" s="20">
        <v>381</v>
      </c>
      <c r="DB490" s="20">
        <v>0.35399999999999998</v>
      </c>
      <c r="DC490" s="20">
        <v>198</v>
      </c>
      <c r="DD490" s="20">
        <v>255</v>
      </c>
      <c r="DE490" s="20">
        <v>0.77600000000000002</v>
      </c>
      <c r="DF490" s="20">
        <v>153</v>
      </c>
      <c r="DG490" s="20">
        <v>10.199999999999999</v>
      </c>
      <c r="DH490" s="20">
        <v>527</v>
      </c>
      <c r="DI490" s="20">
        <v>35.133333333333333</v>
      </c>
      <c r="DJ490" s="20">
        <v>206</v>
      </c>
      <c r="DK490" s="20">
        <v>128</v>
      </c>
      <c r="DL490" s="20">
        <v>39</v>
      </c>
      <c r="DM490" s="20">
        <v>185</v>
      </c>
      <c r="DN490" s="20">
        <v>222</v>
      </c>
      <c r="DO490" s="20">
        <v>75.8</v>
      </c>
      <c r="DP490" s="20">
        <v>70.2</v>
      </c>
      <c r="DQ490" s="20">
        <v>5.6</v>
      </c>
      <c r="DR490" s="20">
        <v>1.1140000000000001</v>
      </c>
      <c r="DS490" s="20">
        <v>12.333</v>
      </c>
      <c r="DT490" s="20">
        <v>0.69199999999999995</v>
      </c>
      <c r="DU490" s="20">
        <v>25.4</v>
      </c>
      <c r="DV490" s="20">
        <v>17</v>
      </c>
      <c r="DW490" s="20">
        <v>2.6</v>
      </c>
      <c r="DX490" s="20">
        <v>8.5333333333333332</v>
      </c>
      <c r="DY490" s="20">
        <v>14.8</v>
      </c>
      <c r="DZ490" s="20">
        <v>209</v>
      </c>
      <c r="EA490" s="20">
        <v>0.48099999999999998</v>
      </c>
      <c r="EB490" s="20">
        <v>2</v>
      </c>
      <c r="EC490" s="66">
        <v>172</v>
      </c>
      <c r="ED490" s="66">
        <v>195</v>
      </c>
      <c r="EE490" s="66">
        <v>168</v>
      </c>
      <c r="EF490" s="66">
        <v>184</v>
      </c>
      <c r="EG490" s="66">
        <v>191</v>
      </c>
      <c r="EH490" s="66">
        <v>158.80000000000001</v>
      </c>
      <c r="EI490" s="66">
        <v>209</v>
      </c>
      <c r="EJ490" s="66">
        <v>183</v>
      </c>
      <c r="EK490" s="20">
        <v>10875.25</v>
      </c>
      <c r="EL490" s="20">
        <v>11700</v>
      </c>
      <c r="EM490" s="20">
        <v>99.959466666666671</v>
      </c>
      <c r="EN490" s="20">
        <v>59.022214285714284</v>
      </c>
      <c r="EO490" s="20">
        <v>11.329599999999999</v>
      </c>
      <c r="EP490" s="20">
        <v>172.05</v>
      </c>
      <c r="EQ490" s="21">
        <v>96</v>
      </c>
      <c r="ER490" s="21">
        <v>72</v>
      </c>
      <c r="ES490" s="61" t="str">
        <f t="shared" si="22"/>
        <v>Niagara</v>
      </c>
      <c r="ET490" s="61">
        <f t="shared" si="25"/>
        <v>168</v>
      </c>
      <c r="EU490" s="61">
        <f t="shared" si="23"/>
        <v>24</v>
      </c>
    </row>
    <row r="491" spans="1:151" x14ac:dyDescent="0.45">
      <c r="A491" s="64">
        <v>45304</v>
      </c>
      <c r="B491" s="21" t="s">
        <v>137</v>
      </c>
      <c r="C491" s="21">
        <v>99</v>
      </c>
      <c r="D491" s="21" t="s">
        <v>16</v>
      </c>
      <c r="E491" s="21">
        <v>293</v>
      </c>
      <c r="F491" s="50" t="s">
        <v>558</v>
      </c>
      <c r="G491" t="s">
        <v>137</v>
      </c>
      <c r="H491" t="s">
        <v>16</v>
      </c>
      <c r="I491" t="s">
        <v>137</v>
      </c>
      <c r="J491" t="s">
        <v>16</v>
      </c>
      <c r="K491" t="s">
        <v>137</v>
      </c>
      <c r="L491" t="s">
        <v>16</v>
      </c>
      <c r="M491" t="s">
        <v>137</v>
      </c>
      <c r="N491" t="s">
        <v>16</v>
      </c>
      <c r="O491" t="s">
        <v>137</v>
      </c>
      <c r="P491" t="s">
        <v>16</v>
      </c>
      <c r="Q491" t="s">
        <v>137</v>
      </c>
      <c r="R491" t="s">
        <v>16</v>
      </c>
      <c r="S491" t="s">
        <v>17</v>
      </c>
      <c r="T491" t="s">
        <v>17</v>
      </c>
      <c r="U491">
        <v>15</v>
      </c>
      <c r="V491">
        <v>15</v>
      </c>
      <c r="W491" s="20">
        <v>0.8</v>
      </c>
      <c r="X491" s="20">
        <v>10.73</v>
      </c>
      <c r="Y491" s="20">
        <v>108</v>
      </c>
      <c r="Z491" s="20">
        <v>97.3</v>
      </c>
      <c r="AA491" s="20">
        <v>69.900000000000006</v>
      </c>
      <c r="AB491" s="20">
        <v>4.1000000000000002E-2</v>
      </c>
      <c r="AC491" s="20">
        <v>1.03</v>
      </c>
      <c r="AD491" s="20">
        <v>106.6</v>
      </c>
      <c r="AE491" s="20">
        <v>105.5</v>
      </c>
      <c r="AF491" s="20">
        <v>-0.37</v>
      </c>
      <c r="AG491" s="20">
        <v>107.3</v>
      </c>
      <c r="AH491" s="20">
        <v>97.2</v>
      </c>
      <c r="AI491" s="20">
        <v>0.75790000000000002</v>
      </c>
      <c r="AJ491" s="20">
        <v>0.3</v>
      </c>
      <c r="AK491" s="20">
        <v>0.02</v>
      </c>
      <c r="AL491" s="20">
        <v>1361</v>
      </c>
      <c r="AM491" s="20">
        <v>8.89</v>
      </c>
      <c r="AN491" s="20">
        <v>2.56</v>
      </c>
      <c r="AO491" s="20">
        <v>1131</v>
      </c>
      <c r="AP491" s="20">
        <v>1036</v>
      </c>
      <c r="AQ491" s="20">
        <v>865</v>
      </c>
      <c r="AR491" s="20">
        <v>0.434</v>
      </c>
      <c r="AS491" s="20">
        <v>125</v>
      </c>
      <c r="AT491" s="20">
        <v>357</v>
      </c>
      <c r="AU491" s="20">
        <v>0.35</v>
      </c>
      <c r="AV491" s="20">
        <v>256</v>
      </c>
      <c r="AW491" s="20">
        <v>365</v>
      </c>
      <c r="AX491" s="20">
        <v>0.70099999999999996</v>
      </c>
      <c r="AY491" s="20">
        <v>144</v>
      </c>
      <c r="AZ491" s="20">
        <v>9.6</v>
      </c>
      <c r="BA491" s="20">
        <v>565</v>
      </c>
      <c r="BB491" s="20">
        <v>37.666666666666664</v>
      </c>
      <c r="BC491" s="20">
        <v>192</v>
      </c>
      <c r="BD491" s="20">
        <v>97</v>
      </c>
      <c r="BE491" s="20">
        <v>52</v>
      </c>
      <c r="BF491" s="20">
        <v>171</v>
      </c>
      <c r="BG491" s="20">
        <v>252</v>
      </c>
      <c r="BH491" s="20">
        <v>75.400000000000006</v>
      </c>
      <c r="BI491" s="20">
        <v>69.066999999999993</v>
      </c>
      <c r="BJ491" s="20">
        <v>6.3330000000000002</v>
      </c>
      <c r="BK491" s="20">
        <v>1.123</v>
      </c>
      <c r="BL491" s="20">
        <v>11.4</v>
      </c>
      <c r="BM491" s="20">
        <v>0.56699999999999995</v>
      </c>
      <c r="BN491" s="20">
        <v>23.8</v>
      </c>
      <c r="BO491" s="20">
        <v>24.3</v>
      </c>
      <c r="BP491" s="20">
        <v>3.5</v>
      </c>
      <c r="BQ491" s="20">
        <v>6.4666666666666668</v>
      </c>
      <c r="BR491" s="20">
        <v>16.8</v>
      </c>
      <c r="BS491" s="20">
        <v>28</v>
      </c>
      <c r="BT491" s="20">
        <v>0.60899999999999999</v>
      </c>
      <c r="BU491" s="20">
        <v>-2</v>
      </c>
      <c r="BV491" s="66">
        <v>84</v>
      </c>
      <c r="BW491" s="66">
        <v>57</v>
      </c>
      <c r="BX491" s="66">
        <v>42</v>
      </c>
      <c r="BY491" s="66">
        <v>73</v>
      </c>
      <c r="BZ491" s="66">
        <v>73</v>
      </c>
      <c r="CA491" s="66">
        <v>45.7</v>
      </c>
      <c r="CB491" s="66">
        <v>27</v>
      </c>
      <c r="CC491" s="66">
        <v>121</v>
      </c>
      <c r="CD491" s="20">
        <v>0.73333333333333295</v>
      </c>
      <c r="CE491" s="20">
        <v>25.68</v>
      </c>
      <c r="CF491" s="20">
        <v>116.2</v>
      </c>
      <c r="CG491" s="20">
        <v>90.5</v>
      </c>
      <c r="CH491" s="20">
        <v>70.599999999999994</v>
      </c>
      <c r="CI491" s="20">
        <v>-7.9000000000000001E-2</v>
      </c>
      <c r="CJ491" s="20">
        <v>9.02</v>
      </c>
      <c r="CK491" s="20">
        <v>110.3</v>
      </c>
      <c r="CL491" s="20">
        <v>101.3</v>
      </c>
      <c r="CM491" s="20">
        <v>7.83</v>
      </c>
      <c r="CN491" s="20">
        <v>115.5</v>
      </c>
      <c r="CO491" s="20">
        <v>91.4</v>
      </c>
      <c r="CP491" s="63">
        <v>0.93679999999999997</v>
      </c>
      <c r="CQ491" s="20">
        <v>1.9</v>
      </c>
      <c r="CR491" s="20">
        <v>0.12666666666666665</v>
      </c>
      <c r="CS491" s="20">
        <v>1407</v>
      </c>
      <c r="CT491" s="20">
        <v>21.31</v>
      </c>
      <c r="CU491" s="20">
        <v>8.18</v>
      </c>
      <c r="CV491" s="20">
        <v>1174</v>
      </c>
      <c r="CW491" s="20">
        <v>977</v>
      </c>
      <c r="CX491" s="20">
        <v>926</v>
      </c>
      <c r="CY491" s="20">
        <v>0.44</v>
      </c>
      <c r="CZ491" s="20">
        <v>130</v>
      </c>
      <c r="DA491" s="20">
        <v>387</v>
      </c>
      <c r="DB491" s="20">
        <v>0.33600000000000002</v>
      </c>
      <c r="DC491" s="20">
        <v>230</v>
      </c>
      <c r="DD491" s="20">
        <v>299</v>
      </c>
      <c r="DE491" s="20">
        <v>0.76900000000000002</v>
      </c>
      <c r="DF491" s="20">
        <v>180</v>
      </c>
      <c r="DG491" s="20">
        <v>12</v>
      </c>
      <c r="DH491" s="20">
        <v>590</v>
      </c>
      <c r="DI491" s="20">
        <v>39.333333333333336</v>
      </c>
      <c r="DJ491" s="20">
        <v>256</v>
      </c>
      <c r="DK491" s="20">
        <v>121</v>
      </c>
      <c r="DL491" s="20">
        <v>70</v>
      </c>
      <c r="DM491" s="20">
        <v>165</v>
      </c>
      <c r="DN491" s="20">
        <v>260</v>
      </c>
      <c r="DO491" s="20">
        <v>78.3</v>
      </c>
      <c r="DP491" s="20">
        <v>65.132999999999996</v>
      </c>
      <c r="DQ491" s="20">
        <v>13.132999999999999</v>
      </c>
      <c r="DR491" s="20">
        <v>1.552</v>
      </c>
      <c r="DS491" s="20">
        <v>11</v>
      </c>
      <c r="DT491" s="20">
        <v>0.73299999999999998</v>
      </c>
      <c r="DU491" s="20">
        <v>25.8</v>
      </c>
      <c r="DV491" s="20">
        <v>19.899999999999999</v>
      </c>
      <c r="DW491" s="20">
        <v>4.7</v>
      </c>
      <c r="DX491" s="20">
        <v>8.0666666666666664</v>
      </c>
      <c r="DY491" s="20">
        <v>17.3</v>
      </c>
      <c r="DZ491" s="20">
        <v>5</v>
      </c>
      <c r="EA491" s="20">
        <v>0.66300000000000003</v>
      </c>
      <c r="EB491" s="20">
        <v>-1</v>
      </c>
      <c r="EC491" s="66">
        <v>6</v>
      </c>
      <c r="ED491" s="66">
        <v>14</v>
      </c>
      <c r="EE491" s="66">
        <v>20</v>
      </c>
      <c r="EF491" s="66">
        <v>9</v>
      </c>
      <c r="EG491" s="66">
        <v>6</v>
      </c>
      <c r="EH491" s="66">
        <v>8.8000000000000007</v>
      </c>
      <c r="EI491" s="66">
        <v>5</v>
      </c>
      <c r="EJ491" s="66">
        <v>6</v>
      </c>
      <c r="EK491" s="20">
        <v>9774</v>
      </c>
      <c r="EL491" s="20">
        <v>11306.26</v>
      </c>
      <c r="EM491" s="20">
        <v>91.96</v>
      </c>
      <c r="EN491" s="20">
        <v>71.13333333333334</v>
      </c>
      <c r="EO491" s="20">
        <v>12.9192</v>
      </c>
      <c r="EP491" s="20">
        <v>182.26</v>
      </c>
      <c r="EQ491" s="21">
        <v>79</v>
      </c>
      <c r="ER491" s="21">
        <v>85</v>
      </c>
      <c r="ES491" s="61" t="str">
        <f t="shared" si="22"/>
        <v>Tennessee</v>
      </c>
      <c r="ET491" s="61">
        <f t="shared" si="25"/>
        <v>164</v>
      </c>
      <c r="EU491" s="61">
        <f t="shared" si="23"/>
        <v>-6</v>
      </c>
    </row>
    <row r="492" spans="1:151" x14ac:dyDescent="0.45">
      <c r="A492" s="64">
        <v>45304</v>
      </c>
      <c r="B492" s="21" t="s">
        <v>45</v>
      </c>
      <c r="C492" s="21">
        <v>202</v>
      </c>
      <c r="D492" s="21" t="s">
        <v>112</v>
      </c>
      <c r="E492" s="21">
        <v>289</v>
      </c>
      <c r="F492" s="50" t="s">
        <v>558</v>
      </c>
      <c r="G492" t="s">
        <v>45</v>
      </c>
      <c r="H492" t="s">
        <v>112</v>
      </c>
      <c r="I492" t="s">
        <v>45</v>
      </c>
      <c r="J492" t="s">
        <v>112</v>
      </c>
      <c r="K492" t="s">
        <v>45</v>
      </c>
      <c r="L492" t="s">
        <v>112</v>
      </c>
      <c r="M492" t="s">
        <v>591</v>
      </c>
      <c r="N492" t="s">
        <v>112</v>
      </c>
      <c r="O492" t="s">
        <v>1342</v>
      </c>
      <c r="P492" t="s">
        <v>112</v>
      </c>
      <c r="Q492" t="s">
        <v>45</v>
      </c>
      <c r="R492" t="s">
        <v>112</v>
      </c>
      <c r="S492" t="s">
        <v>29</v>
      </c>
      <c r="T492" t="s">
        <v>29</v>
      </c>
      <c r="U492">
        <v>15</v>
      </c>
      <c r="V492">
        <v>15</v>
      </c>
      <c r="W492" s="20">
        <v>0.8</v>
      </c>
      <c r="X492" s="20">
        <v>24.99</v>
      </c>
      <c r="Y492" s="20">
        <v>117.6</v>
      </c>
      <c r="Z492" s="20">
        <v>92.6</v>
      </c>
      <c r="AA492" s="20">
        <v>71.3</v>
      </c>
      <c r="AB492" s="20">
        <v>-3.4000000000000002E-2</v>
      </c>
      <c r="AC492" s="20">
        <v>9.6999999999999993</v>
      </c>
      <c r="AD492" s="20">
        <v>110.7</v>
      </c>
      <c r="AE492" s="20">
        <v>101</v>
      </c>
      <c r="AF492" s="20">
        <v>7.4</v>
      </c>
      <c r="AG492" s="20">
        <v>116.9</v>
      </c>
      <c r="AH492" s="20">
        <v>94.3</v>
      </c>
      <c r="AI492" s="20">
        <v>0.9224</v>
      </c>
      <c r="AJ492" s="20">
        <v>2.8</v>
      </c>
      <c r="AK492" s="20">
        <v>0.18666666666666665</v>
      </c>
      <c r="AL492" s="20">
        <v>1439</v>
      </c>
      <c r="AM492" s="20">
        <v>20.89</v>
      </c>
      <c r="AN492" s="20">
        <v>8.09</v>
      </c>
      <c r="AO492" s="20">
        <v>1237</v>
      </c>
      <c r="AP492" s="20">
        <v>1045</v>
      </c>
      <c r="AQ492" s="20">
        <v>928</v>
      </c>
      <c r="AR492" s="20">
        <v>0.45200000000000001</v>
      </c>
      <c r="AS492" s="20">
        <v>117</v>
      </c>
      <c r="AT492" s="20">
        <v>325</v>
      </c>
      <c r="AU492" s="20">
        <v>0.36</v>
      </c>
      <c r="AV492" s="20">
        <v>282</v>
      </c>
      <c r="AW492" s="20">
        <v>373</v>
      </c>
      <c r="AX492" s="20">
        <v>0.75600000000000001</v>
      </c>
      <c r="AY492" s="20">
        <v>177</v>
      </c>
      <c r="AZ492" s="20">
        <v>11.8</v>
      </c>
      <c r="BA492" s="20">
        <v>605</v>
      </c>
      <c r="BB492" s="20">
        <v>40.333333333333336</v>
      </c>
      <c r="BC492" s="20">
        <v>209</v>
      </c>
      <c r="BD492" s="20">
        <v>87</v>
      </c>
      <c r="BE492" s="20">
        <v>71</v>
      </c>
      <c r="BF492" s="20">
        <v>154</v>
      </c>
      <c r="BG492" s="20">
        <v>246</v>
      </c>
      <c r="BH492" s="20">
        <v>82.5</v>
      </c>
      <c r="BI492" s="20">
        <v>69.667000000000002</v>
      </c>
      <c r="BJ492" s="20">
        <v>12.8</v>
      </c>
      <c r="BK492" s="20">
        <v>1.357</v>
      </c>
      <c r="BL492" s="20">
        <v>10.266999999999999</v>
      </c>
      <c r="BM492" s="20">
        <v>0.56499999999999995</v>
      </c>
      <c r="BN492" s="20">
        <v>21.7</v>
      </c>
      <c r="BO492" s="20">
        <v>24.9</v>
      </c>
      <c r="BP492" s="20">
        <v>4.7</v>
      </c>
      <c r="BQ492" s="20">
        <v>5.8</v>
      </c>
      <c r="BR492" s="20">
        <v>16.399999999999999</v>
      </c>
      <c r="BS492" s="20">
        <v>8</v>
      </c>
      <c r="BT492" s="20">
        <v>0.64800000000000002</v>
      </c>
      <c r="BU492" s="20">
        <v>1</v>
      </c>
      <c r="BV492" s="66">
        <v>9</v>
      </c>
      <c r="BW492" s="66">
        <v>7</v>
      </c>
      <c r="BX492" s="66">
        <v>7</v>
      </c>
      <c r="BY492" s="66">
        <v>12</v>
      </c>
      <c r="BZ492" s="66">
        <v>9</v>
      </c>
      <c r="CA492" s="66">
        <v>6.3</v>
      </c>
      <c r="CB492" s="66">
        <v>8</v>
      </c>
      <c r="CC492" s="66">
        <v>10</v>
      </c>
      <c r="CD492" s="20">
        <v>0.73333333333333295</v>
      </c>
      <c r="CE492" s="20">
        <v>10.06</v>
      </c>
      <c r="CF492" s="20">
        <v>107</v>
      </c>
      <c r="CG492" s="20">
        <v>96.9</v>
      </c>
      <c r="CH492" s="20">
        <v>72.3</v>
      </c>
      <c r="CI492" s="20">
        <v>0.13800000000000001</v>
      </c>
      <c r="CJ492" s="20">
        <v>6.14</v>
      </c>
      <c r="CK492" s="20">
        <v>109.2</v>
      </c>
      <c r="CL492" s="20">
        <v>103</v>
      </c>
      <c r="CM492" s="20">
        <v>2.84</v>
      </c>
      <c r="CN492" s="20">
        <v>105.8</v>
      </c>
      <c r="CO492" s="20">
        <v>95.4</v>
      </c>
      <c r="CP492" s="63">
        <v>0.76639999999999997</v>
      </c>
      <c r="CQ492" s="20">
        <v>0.4</v>
      </c>
      <c r="CR492" s="20">
        <v>2.6666666666666668E-2</v>
      </c>
      <c r="CS492" s="20">
        <v>1351</v>
      </c>
      <c r="CT492" s="20">
        <v>10.46</v>
      </c>
      <c r="CU492" s="20">
        <v>7.25</v>
      </c>
      <c r="CV492" s="20">
        <v>1154</v>
      </c>
      <c r="CW492" s="20">
        <v>1060</v>
      </c>
      <c r="CX492" s="20">
        <v>934</v>
      </c>
      <c r="CY492" s="20">
        <v>0.45</v>
      </c>
      <c r="CZ492" s="20">
        <v>102</v>
      </c>
      <c r="DA492" s="20">
        <v>318</v>
      </c>
      <c r="DB492" s="20">
        <v>0.32100000000000001</v>
      </c>
      <c r="DC492" s="20">
        <v>212</v>
      </c>
      <c r="DD492" s="20">
        <v>287</v>
      </c>
      <c r="DE492" s="20">
        <v>0.73899999999999999</v>
      </c>
      <c r="DF492" s="20">
        <v>157</v>
      </c>
      <c r="DG492" s="20">
        <v>10.466666666666667</v>
      </c>
      <c r="DH492" s="20">
        <v>562</v>
      </c>
      <c r="DI492" s="20">
        <v>37.466666666666669</v>
      </c>
      <c r="DJ492" s="20">
        <v>211</v>
      </c>
      <c r="DK492" s="20">
        <v>146</v>
      </c>
      <c r="DL492" s="20">
        <v>78</v>
      </c>
      <c r="DM492" s="20">
        <v>186</v>
      </c>
      <c r="DN492" s="20">
        <v>228</v>
      </c>
      <c r="DO492" s="20">
        <v>76.900000000000006</v>
      </c>
      <c r="DP492" s="20">
        <v>70.667000000000002</v>
      </c>
      <c r="DQ492" s="20">
        <v>6.2670000000000003</v>
      </c>
      <c r="DR492" s="20">
        <v>1.1339999999999999</v>
      </c>
      <c r="DS492" s="20">
        <v>12.4</v>
      </c>
      <c r="DT492" s="20">
        <v>0.78500000000000003</v>
      </c>
      <c r="DU492" s="20">
        <v>21.2</v>
      </c>
      <c r="DV492" s="20">
        <v>19.100000000000001</v>
      </c>
      <c r="DW492" s="20">
        <v>5.2</v>
      </c>
      <c r="DX492" s="20">
        <v>9.7333333333333325</v>
      </c>
      <c r="DY492" s="20">
        <v>15.2</v>
      </c>
      <c r="DZ492" s="20">
        <v>18</v>
      </c>
      <c r="EA492" s="20">
        <v>0.63</v>
      </c>
      <c r="EB492" s="20">
        <v>0</v>
      </c>
      <c r="EC492" s="66">
        <v>75</v>
      </c>
      <c r="ED492" s="66">
        <v>54</v>
      </c>
      <c r="EE492" s="66">
        <v>38</v>
      </c>
      <c r="EF492" s="66">
        <v>95</v>
      </c>
      <c r="EG492" s="66">
        <v>76</v>
      </c>
      <c r="EH492" s="66">
        <v>49.3</v>
      </c>
      <c r="EI492" s="66">
        <v>18</v>
      </c>
      <c r="EJ492" s="66">
        <v>37</v>
      </c>
      <c r="EK492" s="20">
        <v>11395.44</v>
      </c>
      <c r="EL492" s="20">
        <v>9908.1999999999989</v>
      </c>
      <c r="EM492" s="20">
        <v>99.932133333333326</v>
      </c>
      <c r="EN492" s="20">
        <v>71.92</v>
      </c>
      <c r="EO492" s="20">
        <v>12.119599999999998</v>
      </c>
      <c r="EP492" s="20">
        <v>172.36799999999999</v>
      </c>
      <c r="EQ492" s="21">
        <v>102</v>
      </c>
      <c r="ER492" s="21">
        <v>67</v>
      </c>
      <c r="ES492" s="61" t="str">
        <f t="shared" si="22"/>
        <v>North Carolina</v>
      </c>
      <c r="ET492" s="61">
        <f t="shared" si="25"/>
        <v>169</v>
      </c>
      <c r="EU492" s="61">
        <f t="shared" si="23"/>
        <v>35</v>
      </c>
    </row>
    <row r="493" spans="1:151" x14ac:dyDescent="0.45">
      <c r="A493" s="64">
        <v>45304</v>
      </c>
      <c r="B493" s="21" t="s">
        <v>61</v>
      </c>
      <c r="C493" s="21">
        <v>356</v>
      </c>
      <c r="D493" s="21" t="s">
        <v>71</v>
      </c>
      <c r="E493" s="21">
        <v>215</v>
      </c>
      <c r="F493" s="50" t="s">
        <v>558</v>
      </c>
      <c r="G493" t="s">
        <v>61</v>
      </c>
      <c r="H493" t="s">
        <v>71</v>
      </c>
      <c r="I493" t="s">
        <v>61</v>
      </c>
      <c r="J493" t="s">
        <v>71</v>
      </c>
      <c r="K493" t="s">
        <v>61</v>
      </c>
      <c r="L493" t="s">
        <v>71</v>
      </c>
      <c r="M493" t="s">
        <v>61</v>
      </c>
      <c r="N493" t="s">
        <v>71</v>
      </c>
      <c r="O493" t="s">
        <v>61</v>
      </c>
      <c r="P493" t="s">
        <v>71</v>
      </c>
      <c r="Q493" t="s">
        <v>61</v>
      </c>
      <c r="R493" t="s">
        <v>71</v>
      </c>
      <c r="S493" t="s">
        <v>24</v>
      </c>
      <c r="T493" t="s">
        <v>24</v>
      </c>
      <c r="U493">
        <v>15</v>
      </c>
      <c r="V493">
        <v>15</v>
      </c>
      <c r="W493" s="20">
        <v>0.8</v>
      </c>
      <c r="X493" s="20">
        <v>24.34</v>
      </c>
      <c r="Y493" s="20">
        <v>120.2</v>
      </c>
      <c r="Z493" s="20">
        <v>95.9</v>
      </c>
      <c r="AA493" s="20">
        <v>65.400000000000006</v>
      </c>
      <c r="AB493" s="20">
        <v>3.7999999999999999E-2</v>
      </c>
      <c r="AC493" s="20">
        <v>9.74</v>
      </c>
      <c r="AD493" s="20">
        <v>109.3</v>
      </c>
      <c r="AE493" s="20">
        <v>99.6</v>
      </c>
      <c r="AF493" s="20">
        <v>6.41</v>
      </c>
      <c r="AG493" s="20">
        <v>121.4</v>
      </c>
      <c r="AH493" s="20">
        <v>98</v>
      </c>
      <c r="AI493" s="20">
        <v>0.92169999999999996</v>
      </c>
      <c r="AJ493" s="20">
        <v>3.1</v>
      </c>
      <c r="AK493" s="20">
        <v>0.20666666666666667</v>
      </c>
      <c r="AL493" s="20">
        <v>1434</v>
      </c>
      <c r="AM493" s="20">
        <v>19.75</v>
      </c>
      <c r="AN493" s="20">
        <v>9.81</v>
      </c>
      <c r="AO493" s="20">
        <v>1132</v>
      </c>
      <c r="AP493" s="20">
        <v>983</v>
      </c>
      <c r="AQ493" s="20">
        <v>854</v>
      </c>
      <c r="AR493" s="20">
        <v>0.47</v>
      </c>
      <c r="AS493" s="20">
        <v>99</v>
      </c>
      <c r="AT493" s="20">
        <v>292</v>
      </c>
      <c r="AU493" s="20">
        <v>0.33900000000000002</v>
      </c>
      <c r="AV493" s="20">
        <v>231</v>
      </c>
      <c r="AW493" s="20">
        <v>303</v>
      </c>
      <c r="AX493" s="20">
        <v>0.76200000000000001</v>
      </c>
      <c r="AY493" s="20">
        <v>154</v>
      </c>
      <c r="AZ493" s="20">
        <v>10.266666666666667</v>
      </c>
      <c r="BA493" s="20">
        <v>516</v>
      </c>
      <c r="BB493" s="20">
        <v>34.4</v>
      </c>
      <c r="BC493" s="20">
        <v>184</v>
      </c>
      <c r="BD493" s="20">
        <v>95</v>
      </c>
      <c r="BE493" s="20">
        <v>23</v>
      </c>
      <c r="BF493" s="20">
        <v>144</v>
      </c>
      <c r="BG493" s="20">
        <v>222</v>
      </c>
      <c r="BH493" s="20">
        <v>75.5</v>
      </c>
      <c r="BI493" s="20">
        <v>65.533000000000001</v>
      </c>
      <c r="BJ493" s="20">
        <v>9.9329999999999998</v>
      </c>
      <c r="BK493" s="20">
        <v>1.278</v>
      </c>
      <c r="BL493" s="20">
        <v>9.6</v>
      </c>
      <c r="BM493" s="20">
        <v>0.66</v>
      </c>
      <c r="BN493" s="20">
        <v>19.5</v>
      </c>
      <c r="BO493" s="20">
        <v>20.2</v>
      </c>
      <c r="BP493" s="20">
        <v>1.5</v>
      </c>
      <c r="BQ493" s="20">
        <v>6.333333333333333</v>
      </c>
      <c r="BR493" s="20">
        <v>14.8</v>
      </c>
      <c r="BS493" s="20">
        <v>12</v>
      </c>
      <c r="BT493" s="20">
        <v>0.64600000000000002</v>
      </c>
      <c r="BU493" s="20">
        <v>-2</v>
      </c>
      <c r="BV493" s="66">
        <v>12</v>
      </c>
      <c r="BW493" s="66">
        <v>11</v>
      </c>
      <c r="BX493" s="66">
        <v>5</v>
      </c>
      <c r="BY493" s="66">
        <v>14</v>
      </c>
      <c r="BZ493" s="66">
        <v>11</v>
      </c>
      <c r="CA493" s="66">
        <v>8</v>
      </c>
      <c r="CB493" s="66">
        <v>12</v>
      </c>
      <c r="CC493" s="66">
        <v>12</v>
      </c>
      <c r="CD493" s="20">
        <v>0.8</v>
      </c>
      <c r="CE493" s="20">
        <v>13.24</v>
      </c>
      <c r="CF493" s="20">
        <v>113.4</v>
      </c>
      <c r="CG493" s="20">
        <v>100.2</v>
      </c>
      <c r="CH493" s="20">
        <v>64.7</v>
      </c>
      <c r="CI493" s="20">
        <v>0.106</v>
      </c>
      <c r="CJ493" s="20">
        <v>1.19</v>
      </c>
      <c r="CK493" s="20">
        <v>106</v>
      </c>
      <c r="CL493" s="20">
        <v>104.8</v>
      </c>
      <c r="CM493" s="20">
        <v>-5.8</v>
      </c>
      <c r="CN493" s="20">
        <v>114</v>
      </c>
      <c r="CO493" s="20">
        <v>100.4</v>
      </c>
      <c r="CP493" s="63">
        <v>0.81279999999999997</v>
      </c>
      <c r="CQ493" s="20">
        <v>1.3</v>
      </c>
      <c r="CR493" s="20">
        <v>8.666666666666667E-2</v>
      </c>
      <c r="CS493" s="20">
        <v>1370</v>
      </c>
      <c r="CT493" s="20">
        <v>10.25</v>
      </c>
      <c r="CU493" s="20">
        <v>3.18</v>
      </c>
      <c r="CV493" s="20">
        <v>1105</v>
      </c>
      <c r="CW493" s="20">
        <v>999</v>
      </c>
      <c r="CX493" s="20">
        <v>858</v>
      </c>
      <c r="CY493" s="20">
        <v>0.47299999999999998</v>
      </c>
      <c r="CZ493" s="20">
        <v>118</v>
      </c>
      <c r="DA493" s="20">
        <v>313</v>
      </c>
      <c r="DB493" s="20">
        <v>0.377</v>
      </c>
      <c r="DC493" s="20">
        <v>175</v>
      </c>
      <c r="DD493" s="20">
        <v>242</v>
      </c>
      <c r="DE493" s="20">
        <v>0.72299999999999998</v>
      </c>
      <c r="DF493" s="20">
        <v>124</v>
      </c>
      <c r="DG493" s="20">
        <v>8.2666666666666675</v>
      </c>
      <c r="DH493" s="20">
        <v>462</v>
      </c>
      <c r="DI493" s="20">
        <v>30.8</v>
      </c>
      <c r="DJ493" s="20">
        <v>251</v>
      </c>
      <c r="DK493" s="20">
        <v>115</v>
      </c>
      <c r="DL493" s="20">
        <v>50</v>
      </c>
      <c r="DM493" s="20">
        <v>141</v>
      </c>
      <c r="DN493" s="20">
        <v>255</v>
      </c>
      <c r="DO493" s="20">
        <v>73.7</v>
      </c>
      <c r="DP493" s="20">
        <v>66.599999999999994</v>
      </c>
      <c r="DQ493" s="20">
        <v>7.0670000000000002</v>
      </c>
      <c r="DR493" s="20">
        <v>1.78</v>
      </c>
      <c r="DS493" s="20">
        <v>9.4</v>
      </c>
      <c r="DT493" s="20">
        <v>0.81599999999999995</v>
      </c>
      <c r="DU493" s="20">
        <v>20.9</v>
      </c>
      <c r="DV493" s="20">
        <v>16.100000000000001</v>
      </c>
      <c r="DW493" s="20">
        <v>3.3</v>
      </c>
      <c r="DX493" s="20">
        <v>7.666666666666667</v>
      </c>
      <c r="DY493" s="20">
        <v>17</v>
      </c>
      <c r="DZ493" s="20">
        <v>39</v>
      </c>
      <c r="EA493" s="20">
        <v>0.59599999999999997</v>
      </c>
      <c r="EB493" s="20">
        <v>-2</v>
      </c>
      <c r="EC493" s="66">
        <v>69</v>
      </c>
      <c r="ED493" s="66">
        <v>38</v>
      </c>
      <c r="EE493" s="66">
        <v>30</v>
      </c>
      <c r="EF493" s="66">
        <v>51</v>
      </c>
      <c r="EG493" s="66">
        <v>55</v>
      </c>
      <c r="EH493" s="66">
        <v>34.799999999999997</v>
      </c>
      <c r="EI493" s="66">
        <v>40</v>
      </c>
      <c r="EJ493" s="66">
        <v>65</v>
      </c>
      <c r="EK493" s="20">
        <v>12044.04</v>
      </c>
      <c r="EL493" s="20">
        <v>10875.060000000001</v>
      </c>
      <c r="EM493" s="20">
        <v>73.599999999999994</v>
      </c>
      <c r="EN493" s="20">
        <v>59.533333333333331</v>
      </c>
      <c r="EO493" s="20">
        <v>10.7004</v>
      </c>
      <c r="EP493" s="20">
        <v>194.31</v>
      </c>
      <c r="EQ493" s="21">
        <v>71</v>
      </c>
      <c r="ER493" s="21">
        <v>63</v>
      </c>
      <c r="ES493" s="61" t="str">
        <f t="shared" si="22"/>
        <v>Wisconsin</v>
      </c>
      <c r="ET493" s="61">
        <f t="shared" si="25"/>
        <v>134</v>
      </c>
      <c r="EU493" s="61">
        <f t="shared" si="23"/>
        <v>8</v>
      </c>
    </row>
    <row r="494" spans="1:151" x14ac:dyDescent="0.45">
      <c r="A494" s="64">
        <v>45304</v>
      </c>
      <c r="B494" s="21" t="s">
        <v>297</v>
      </c>
      <c r="C494" s="21">
        <v>152</v>
      </c>
      <c r="D494" s="21" t="s">
        <v>903</v>
      </c>
      <c r="E494" s="21">
        <v>188</v>
      </c>
      <c r="F494" s="50" t="s">
        <v>558</v>
      </c>
      <c r="G494" t="s">
        <v>297</v>
      </c>
      <c r="H494" t="s">
        <v>534</v>
      </c>
      <c r="I494" t="s">
        <v>297</v>
      </c>
      <c r="J494" t="s">
        <v>534</v>
      </c>
      <c r="K494" t="s">
        <v>297</v>
      </c>
      <c r="L494" t="s">
        <v>619</v>
      </c>
      <c r="M494" t="s">
        <v>297</v>
      </c>
      <c r="N494" t="s">
        <v>619</v>
      </c>
      <c r="O494" t="s">
        <v>297</v>
      </c>
      <c r="P494" t="s">
        <v>619</v>
      </c>
      <c r="Q494" t="s">
        <v>297</v>
      </c>
      <c r="R494" t="s">
        <v>425</v>
      </c>
      <c r="S494" t="s">
        <v>29</v>
      </c>
      <c r="T494" t="s">
        <v>29</v>
      </c>
      <c r="U494">
        <v>15</v>
      </c>
      <c r="V494">
        <v>15</v>
      </c>
      <c r="W494" s="20">
        <v>0.4</v>
      </c>
      <c r="X494" s="20">
        <v>-1.85</v>
      </c>
      <c r="Y494" s="20">
        <v>104.9</v>
      </c>
      <c r="Z494" s="20">
        <v>106.7</v>
      </c>
      <c r="AA494" s="20">
        <v>69.900000000000006</v>
      </c>
      <c r="AB494" s="20">
        <v>-2.1000000000000001E-2</v>
      </c>
      <c r="AC494" s="20">
        <v>0.92</v>
      </c>
      <c r="AD494" s="20">
        <v>106.1</v>
      </c>
      <c r="AE494" s="20">
        <v>105.1</v>
      </c>
      <c r="AF494" s="20">
        <v>-4.93</v>
      </c>
      <c r="AG494" s="20">
        <v>104.3</v>
      </c>
      <c r="AH494" s="20">
        <v>107.7</v>
      </c>
      <c r="AI494" s="20">
        <v>0.4078</v>
      </c>
      <c r="AJ494" s="20">
        <v>-5.2</v>
      </c>
      <c r="AK494" s="20">
        <v>-0.34666666666666668</v>
      </c>
      <c r="AL494" s="20">
        <v>1124</v>
      </c>
      <c r="AM494" s="20">
        <v>-0.61</v>
      </c>
      <c r="AN494" s="20">
        <v>1.92</v>
      </c>
      <c r="AO494" s="20">
        <v>1098</v>
      </c>
      <c r="AP494" s="20">
        <v>1136</v>
      </c>
      <c r="AQ494" s="20">
        <v>872</v>
      </c>
      <c r="AR494" s="20">
        <v>0.42799999999999999</v>
      </c>
      <c r="AS494" s="20">
        <v>89</v>
      </c>
      <c r="AT494" s="20">
        <v>287</v>
      </c>
      <c r="AU494" s="20">
        <v>0.31</v>
      </c>
      <c r="AV494" s="20">
        <v>263</v>
      </c>
      <c r="AW494" s="20">
        <v>353</v>
      </c>
      <c r="AX494" s="20">
        <v>0.745</v>
      </c>
      <c r="AY494" s="20">
        <v>169</v>
      </c>
      <c r="AZ494" s="20">
        <v>11.266666666666667</v>
      </c>
      <c r="BA494" s="20">
        <v>550</v>
      </c>
      <c r="BB494" s="20">
        <v>36.666666666666664</v>
      </c>
      <c r="BC494" s="20">
        <v>174</v>
      </c>
      <c r="BD494" s="20">
        <v>82</v>
      </c>
      <c r="BE494" s="20">
        <v>46</v>
      </c>
      <c r="BF494" s="20">
        <v>190</v>
      </c>
      <c r="BG494" s="20">
        <v>256</v>
      </c>
      <c r="BH494" s="20">
        <v>73.2</v>
      </c>
      <c r="BI494" s="20">
        <v>75.733000000000004</v>
      </c>
      <c r="BJ494" s="20">
        <v>-2.5329999999999999</v>
      </c>
      <c r="BK494" s="20">
        <v>0.91600000000000004</v>
      </c>
      <c r="BL494" s="20">
        <v>12.667</v>
      </c>
      <c r="BM494" s="20">
        <v>0.432</v>
      </c>
      <c r="BN494" s="20">
        <v>19.100000000000001</v>
      </c>
      <c r="BO494" s="20">
        <v>23.5</v>
      </c>
      <c r="BP494" s="20">
        <v>3.1</v>
      </c>
      <c r="BQ494" s="20">
        <v>5.4666666666666668</v>
      </c>
      <c r="BR494" s="20">
        <v>17.100000000000001</v>
      </c>
      <c r="BS494" s="20">
        <v>260</v>
      </c>
      <c r="BT494" s="20">
        <v>0.45</v>
      </c>
      <c r="BU494" s="20">
        <v>1</v>
      </c>
      <c r="BV494" s="66">
        <v>233</v>
      </c>
      <c r="BW494" s="66">
        <v>238</v>
      </c>
      <c r="BX494" s="66">
        <v>227</v>
      </c>
      <c r="BY494" s="66">
        <v>233</v>
      </c>
      <c r="BZ494" s="66">
        <v>187</v>
      </c>
      <c r="CA494" s="66">
        <v>184.7</v>
      </c>
      <c r="CB494" s="66">
        <v>260</v>
      </c>
      <c r="CC494" s="66">
        <v>271</v>
      </c>
      <c r="CD494" s="20">
        <v>0.73333333333333295</v>
      </c>
      <c r="CE494" s="20">
        <v>11.38</v>
      </c>
      <c r="CF494" s="20">
        <v>109.9</v>
      </c>
      <c r="CG494" s="20">
        <v>98.5</v>
      </c>
      <c r="CH494" s="20">
        <v>69.099999999999994</v>
      </c>
      <c r="CI494" s="20">
        <v>3.7999999999999999E-2</v>
      </c>
      <c r="CJ494" s="20">
        <v>-0.02</v>
      </c>
      <c r="CK494" s="20">
        <v>104.9</v>
      </c>
      <c r="CL494" s="20">
        <v>105</v>
      </c>
      <c r="CM494" s="20">
        <v>-5.85</v>
      </c>
      <c r="CN494" s="20">
        <v>109.4</v>
      </c>
      <c r="CO494" s="20">
        <v>98.9</v>
      </c>
      <c r="CP494" s="63">
        <v>0.7621</v>
      </c>
      <c r="CQ494" s="20">
        <v>0</v>
      </c>
      <c r="CR494" s="20">
        <v>0</v>
      </c>
      <c r="CS494" s="20">
        <v>1334</v>
      </c>
      <c r="CT494" s="20">
        <v>10.02</v>
      </c>
      <c r="CU494" s="20">
        <v>1.96</v>
      </c>
      <c r="CV494" s="20">
        <v>1142</v>
      </c>
      <c r="CW494" s="20">
        <v>1021</v>
      </c>
      <c r="CX494" s="20">
        <v>950</v>
      </c>
      <c r="CY494" s="20">
        <v>0.438</v>
      </c>
      <c r="CZ494" s="20">
        <v>112</v>
      </c>
      <c r="DA494" s="20">
        <v>342</v>
      </c>
      <c r="DB494" s="20">
        <v>0.32700000000000001</v>
      </c>
      <c r="DC494" s="20">
        <v>198</v>
      </c>
      <c r="DD494" s="20">
        <v>282</v>
      </c>
      <c r="DE494" s="20">
        <v>0.70199999999999996</v>
      </c>
      <c r="DF494" s="20">
        <v>167</v>
      </c>
      <c r="DG494" s="20">
        <v>11.133333333333333</v>
      </c>
      <c r="DH494" s="20">
        <v>550</v>
      </c>
      <c r="DI494" s="20">
        <v>36.666666666666664</v>
      </c>
      <c r="DJ494" s="20">
        <v>201</v>
      </c>
      <c r="DK494" s="20">
        <v>114</v>
      </c>
      <c r="DL494" s="20">
        <v>42</v>
      </c>
      <c r="DM494" s="20">
        <v>131</v>
      </c>
      <c r="DN494" s="20">
        <v>246</v>
      </c>
      <c r="DO494" s="20">
        <v>76.099999999999994</v>
      </c>
      <c r="DP494" s="20">
        <v>68.066999999999993</v>
      </c>
      <c r="DQ494" s="20">
        <v>8.0670000000000002</v>
      </c>
      <c r="DR494" s="20">
        <v>1.534</v>
      </c>
      <c r="DS494" s="20">
        <v>8.7330000000000005</v>
      </c>
      <c r="DT494" s="20">
        <v>0.87</v>
      </c>
      <c r="DU494" s="20">
        <v>22.8</v>
      </c>
      <c r="DV494" s="20">
        <v>18.8</v>
      </c>
      <c r="DW494" s="20">
        <v>2.8</v>
      </c>
      <c r="DX494" s="20">
        <v>7.6</v>
      </c>
      <c r="DY494" s="20">
        <v>16.399999999999999</v>
      </c>
      <c r="DZ494" s="20">
        <v>84</v>
      </c>
      <c r="EA494" s="20">
        <v>0.55900000000000005</v>
      </c>
      <c r="EB494" s="20">
        <v>-4</v>
      </c>
      <c r="EC494" s="66">
        <v>72</v>
      </c>
      <c r="ED494" s="66">
        <v>58</v>
      </c>
      <c r="EE494" s="66">
        <v>48</v>
      </c>
      <c r="EF494" s="66">
        <v>57</v>
      </c>
      <c r="EG494" s="66">
        <v>67</v>
      </c>
      <c r="EH494" s="66">
        <v>49.5</v>
      </c>
      <c r="EI494" s="66">
        <v>84</v>
      </c>
      <c r="EJ494" s="66">
        <v>83</v>
      </c>
      <c r="EK494" s="20">
        <v>10332.650000000001</v>
      </c>
      <c r="EL494" s="20">
        <v>11726.330000000002</v>
      </c>
      <c r="EM494" s="20">
        <v>96.269199999999998</v>
      </c>
      <c r="EN494" s="20">
        <v>47.740400000000001</v>
      </c>
      <c r="EO494" s="20">
        <v>12.004200000000001</v>
      </c>
      <c r="EP494" s="20">
        <v>183.27</v>
      </c>
      <c r="EQ494" s="21">
        <v>83</v>
      </c>
      <c r="ER494" s="21">
        <v>89</v>
      </c>
      <c r="ES494" s="61" t="str">
        <f t="shared" si="22"/>
        <v>N.C. State</v>
      </c>
      <c r="ET494" s="61">
        <f t="shared" si="25"/>
        <v>172</v>
      </c>
      <c r="EU494" s="61">
        <f t="shared" si="23"/>
        <v>-6</v>
      </c>
    </row>
    <row r="495" spans="1:151" x14ac:dyDescent="0.45">
      <c r="A495" s="64">
        <v>45304</v>
      </c>
      <c r="B495" s="21" t="s">
        <v>287</v>
      </c>
      <c r="C495" s="21">
        <v>209</v>
      </c>
      <c r="D495" s="21" t="s">
        <v>167</v>
      </c>
      <c r="E495" s="21">
        <v>306</v>
      </c>
      <c r="F495" s="50" t="s">
        <v>558</v>
      </c>
      <c r="G495" t="s">
        <v>287</v>
      </c>
      <c r="H495" t="s">
        <v>167</v>
      </c>
      <c r="I495" t="s">
        <v>287</v>
      </c>
      <c r="J495" t="s">
        <v>167</v>
      </c>
      <c r="K495" t="s">
        <v>287</v>
      </c>
      <c r="L495" t="s">
        <v>167</v>
      </c>
      <c r="M495" t="s">
        <v>596</v>
      </c>
      <c r="N495" t="s">
        <v>167</v>
      </c>
      <c r="O495" t="s">
        <v>287</v>
      </c>
      <c r="P495" t="s">
        <v>167</v>
      </c>
      <c r="Q495" t="s">
        <v>287</v>
      </c>
      <c r="R495" t="s">
        <v>167</v>
      </c>
      <c r="S495" t="s">
        <v>118</v>
      </c>
      <c r="T495" t="s">
        <v>118</v>
      </c>
      <c r="U495">
        <v>16</v>
      </c>
      <c r="V495">
        <v>16</v>
      </c>
      <c r="W495" s="20">
        <v>0.375</v>
      </c>
      <c r="X495" s="20">
        <v>-4.0999999999999996</v>
      </c>
      <c r="Y495" s="20">
        <v>106.2</v>
      </c>
      <c r="Z495" s="20">
        <v>110.3</v>
      </c>
      <c r="AA495" s="20">
        <v>67.099999999999994</v>
      </c>
      <c r="AB495" s="20">
        <v>-1.7999999999999999E-2</v>
      </c>
      <c r="AC495" s="20">
        <v>0.16</v>
      </c>
      <c r="AD495" s="20">
        <v>105.9</v>
      </c>
      <c r="AE495" s="20">
        <v>105.7</v>
      </c>
      <c r="AF495" s="20">
        <v>0.92</v>
      </c>
      <c r="AG495" s="20">
        <v>107.4</v>
      </c>
      <c r="AH495" s="20">
        <v>110.4</v>
      </c>
      <c r="AI495" s="20">
        <v>0.41949999999999998</v>
      </c>
      <c r="AJ495" s="20">
        <v>-6.6</v>
      </c>
      <c r="AK495" s="20">
        <v>-0.41249999999999998</v>
      </c>
      <c r="AL495" s="20">
        <v>1113</v>
      </c>
      <c r="AM495" s="20">
        <v>-4.09</v>
      </c>
      <c r="AN495" s="20">
        <v>-1.0900000000000001</v>
      </c>
      <c r="AO495" s="20">
        <v>1132</v>
      </c>
      <c r="AP495" s="20">
        <v>1180</v>
      </c>
      <c r="AQ495" s="20">
        <v>872</v>
      </c>
      <c r="AR495" s="20">
        <v>0.46100000000000002</v>
      </c>
      <c r="AS495" s="20">
        <v>97</v>
      </c>
      <c r="AT495" s="20">
        <v>313</v>
      </c>
      <c r="AU495" s="20">
        <v>0.31</v>
      </c>
      <c r="AV495" s="20">
        <v>231</v>
      </c>
      <c r="AW495" s="20">
        <v>309</v>
      </c>
      <c r="AX495" s="20">
        <v>0.748</v>
      </c>
      <c r="AY495" s="20">
        <v>169</v>
      </c>
      <c r="AZ495" s="20">
        <v>10.5625</v>
      </c>
      <c r="BA495" s="20">
        <v>535</v>
      </c>
      <c r="BB495" s="20">
        <v>33.4375</v>
      </c>
      <c r="BC495" s="20">
        <v>218</v>
      </c>
      <c r="BD495" s="20">
        <v>98</v>
      </c>
      <c r="BE495" s="20">
        <v>47</v>
      </c>
      <c r="BF495" s="20">
        <v>215</v>
      </c>
      <c r="BG495" s="20">
        <v>238</v>
      </c>
      <c r="BH495" s="20">
        <v>70.8</v>
      </c>
      <c r="BI495" s="20">
        <v>73.75</v>
      </c>
      <c r="BJ495" s="20">
        <v>-3</v>
      </c>
      <c r="BK495" s="20">
        <v>1.014</v>
      </c>
      <c r="BL495" s="20">
        <v>13.438000000000001</v>
      </c>
      <c r="BM495" s="20">
        <v>0.45600000000000002</v>
      </c>
      <c r="BN495" s="20">
        <v>19.600000000000001</v>
      </c>
      <c r="BO495" s="20">
        <v>19.3</v>
      </c>
      <c r="BP495" s="20">
        <v>2.9</v>
      </c>
      <c r="BQ495" s="20">
        <v>6.125</v>
      </c>
      <c r="BR495" s="20">
        <v>14.9</v>
      </c>
      <c r="BS495" s="20">
        <v>199</v>
      </c>
      <c r="BT495" s="20">
        <v>0.48699999999999999</v>
      </c>
      <c r="BU495" s="20">
        <v>8</v>
      </c>
      <c r="BV495" s="66">
        <v>218</v>
      </c>
      <c r="BW495" s="66">
        <v>244</v>
      </c>
      <c r="BX495" s="66">
        <v>245</v>
      </c>
      <c r="BY495" s="66">
        <v>207</v>
      </c>
      <c r="BZ495" s="66">
        <v>225</v>
      </c>
      <c r="CA495" s="66">
        <v>191.3</v>
      </c>
      <c r="CB495" s="66">
        <v>198</v>
      </c>
      <c r="CC495" s="66">
        <v>233</v>
      </c>
      <c r="CD495" s="20">
        <v>0.5625</v>
      </c>
      <c r="CE495" s="20">
        <v>-1.04</v>
      </c>
      <c r="CF495" s="20">
        <v>102.8</v>
      </c>
      <c r="CG495" s="20">
        <v>103.8</v>
      </c>
      <c r="CH495" s="20">
        <v>61.4</v>
      </c>
      <c r="CI495" s="20">
        <v>6.6000000000000003E-2</v>
      </c>
      <c r="CJ495" s="20">
        <v>-0.84</v>
      </c>
      <c r="CK495" s="20">
        <v>104.4</v>
      </c>
      <c r="CL495" s="20">
        <v>105.3</v>
      </c>
      <c r="CM495" s="20">
        <v>-0.17</v>
      </c>
      <c r="CN495" s="20">
        <v>102.1</v>
      </c>
      <c r="CO495" s="20">
        <v>102.6</v>
      </c>
      <c r="CP495" s="63">
        <v>0.48570000000000002</v>
      </c>
      <c r="CQ495" s="20">
        <v>-3.3</v>
      </c>
      <c r="CR495" s="20">
        <v>-0.20624999999999999</v>
      </c>
      <c r="CS495" s="20">
        <v>1176</v>
      </c>
      <c r="CT495" s="20">
        <v>-0.98</v>
      </c>
      <c r="CU495" s="20">
        <v>0.15</v>
      </c>
      <c r="CV495" s="20">
        <v>1065</v>
      </c>
      <c r="CW495" s="20">
        <v>1031</v>
      </c>
      <c r="CX495" s="20">
        <v>916</v>
      </c>
      <c r="CY495" s="20">
        <v>0.41299999999999998</v>
      </c>
      <c r="CZ495" s="20">
        <v>101</v>
      </c>
      <c r="DA495" s="20">
        <v>316</v>
      </c>
      <c r="DB495" s="20">
        <v>0.32</v>
      </c>
      <c r="DC495" s="20">
        <v>208</v>
      </c>
      <c r="DD495" s="20">
        <v>330</v>
      </c>
      <c r="DE495" s="20">
        <v>0.63</v>
      </c>
      <c r="DF495" s="20">
        <v>249</v>
      </c>
      <c r="DG495" s="20">
        <v>15.5625</v>
      </c>
      <c r="DH495" s="20">
        <v>646</v>
      </c>
      <c r="DI495" s="20">
        <v>40.375</v>
      </c>
      <c r="DJ495" s="20">
        <v>168</v>
      </c>
      <c r="DK495" s="20">
        <v>101</v>
      </c>
      <c r="DL495" s="20">
        <v>72</v>
      </c>
      <c r="DM495" s="20">
        <v>209</v>
      </c>
      <c r="DN495" s="20">
        <v>263</v>
      </c>
      <c r="DO495" s="20">
        <v>66.599999999999994</v>
      </c>
      <c r="DP495" s="20">
        <v>64.438000000000002</v>
      </c>
      <c r="DQ495" s="20">
        <v>2.125</v>
      </c>
      <c r="DR495" s="20">
        <v>0.80400000000000005</v>
      </c>
      <c r="DS495" s="20">
        <v>13.061999999999999</v>
      </c>
      <c r="DT495" s="20">
        <v>0.48299999999999998</v>
      </c>
      <c r="DU495" s="20">
        <v>19.8</v>
      </c>
      <c r="DV495" s="20">
        <v>20.6</v>
      </c>
      <c r="DW495" s="20">
        <v>4.5</v>
      </c>
      <c r="DX495" s="20">
        <v>6.3125</v>
      </c>
      <c r="DY495" s="20">
        <v>16.399999999999999</v>
      </c>
      <c r="DZ495" s="20">
        <v>183</v>
      </c>
      <c r="EA495" s="20">
        <v>0.49399999999999999</v>
      </c>
      <c r="EB495" s="20">
        <v>21</v>
      </c>
      <c r="EC495" s="66">
        <v>180</v>
      </c>
      <c r="ED495" s="66">
        <v>139</v>
      </c>
      <c r="EE495" s="66">
        <v>161</v>
      </c>
      <c r="EF495" s="66">
        <v>159</v>
      </c>
      <c r="EG495" s="66">
        <v>174</v>
      </c>
      <c r="EH495" s="66">
        <v>134.80000000000001</v>
      </c>
      <c r="EI495" s="66">
        <v>184</v>
      </c>
      <c r="EJ495" s="66">
        <v>113</v>
      </c>
      <c r="EK495" s="20">
        <v>11023.56</v>
      </c>
      <c r="EL495" s="20">
        <v>11338.84</v>
      </c>
      <c r="EM495" s="20">
        <v>84.827375000000004</v>
      </c>
      <c r="EN495" s="20">
        <v>80.004750000000001</v>
      </c>
      <c r="EO495" s="20">
        <v>9.3870000000000005</v>
      </c>
      <c r="EP495" s="20">
        <v>196.72399999999999</v>
      </c>
      <c r="EQ495" s="21">
        <v>67</v>
      </c>
      <c r="ER495" s="21">
        <v>59</v>
      </c>
      <c r="ES495" s="61" t="str">
        <f t="shared" si="22"/>
        <v>Northeastern</v>
      </c>
      <c r="ET495" s="61">
        <f t="shared" si="25"/>
        <v>126</v>
      </c>
      <c r="EU495" s="61">
        <f t="shared" si="23"/>
        <v>8</v>
      </c>
    </row>
    <row r="496" spans="1:151" x14ac:dyDescent="0.45">
      <c r="A496" s="64">
        <v>45304</v>
      </c>
      <c r="B496" s="21" t="s">
        <v>120</v>
      </c>
      <c r="C496" s="21">
        <v>34</v>
      </c>
      <c r="D496" s="21" t="s">
        <v>79</v>
      </c>
      <c r="E496" s="21">
        <v>264</v>
      </c>
      <c r="F496" s="50" t="s">
        <v>558</v>
      </c>
      <c r="G496" t="s">
        <v>120</v>
      </c>
      <c r="H496" t="s">
        <v>79</v>
      </c>
      <c r="I496" t="s">
        <v>120</v>
      </c>
      <c r="J496" t="s">
        <v>79</v>
      </c>
      <c r="K496" t="s">
        <v>120</v>
      </c>
      <c r="L496" t="s">
        <v>79</v>
      </c>
      <c r="M496" t="s">
        <v>120</v>
      </c>
      <c r="N496" t="s">
        <v>79</v>
      </c>
      <c r="O496" t="s">
        <v>120</v>
      </c>
      <c r="P496" t="s">
        <v>79</v>
      </c>
      <c r="Q496" t="s">
        <v>120</v>
      </c>
      <c r="R496" t="s">
        <v>79</v>
      </c>
      <c r="S496" t="s">
        <v>15</v>
      </c>
      <c r="T496" t="s">
        <v>15</v>
      </c>
      <c r="U496">
        <v>16</v>
      </c>
      <c r="V496">
        <v>16</v>
      </c>
      <c r="W496" s="20">
        <v>0.6875</v>
      </c>
      <c r="X496" s="20">
        <v>13.35</v>
      </c>
      <c r="Y496" s="20">
        <v>114</v>
      </c>
      <c r="Z496" s="20">
        <v>100.7</v>
      </c>
      <c r="AA496" s="20">
        <v>69.099999999999994</v>
      </c>
      <c r="AB496" s="20">
        <v>3.0000000000000001E-3</v>
      </c>
      <c r="AC496" s="20">
        <v>6.93</v>
      </c>
      <c r="AD496" s="20">
        <v>109.2</v>
      </c>
      <c r="AE496" s="20">
        <v>102.3</v>
      </c>
      <c r="AF496" s="20">
        <v>0.62</v>
      </c>
      <c r="AG496" s="20">
        <v>115.6</v>
      </c>
      <c r="AH496" s="20">
        <v>99.7</v>
      </c>
      <c r="AI496" s="20">
        <v>0.84509999999999996</v>
      </c>
      <c r="AJ496" s="20">
        <v>0.6</v>
      </c>
      <c r="AK496" s="20">
        <v>3.7499999999999999E-2</v>
      </c>
      <c r="AL496" s="20">
        <v>1349</v>
      </c>
      <c r="AM496" s="20">
        <v>14.38</v>
      </c>
      <c r="AN496" s="20">
        <v>6.45</v>
      </c>
      <c r="AO496" s="20">
        <v>1301</v>
      </c>
      <c r="AP496" s="20">
        <v>1156</v>
      </c>
      <c r="AQ496" s="20">
        <v>1008</v>
      </c>
      <c r="AR496" s="20">
        <v>0.46700000000000003</v>
      </c>
      <c r="AS496" s="20">
        <v>132</v>
      </c>
      <c r="AT496" s="20">
        <v>370</v>
      </c>
      <c r="AU496" s="20">
        <v>0.35699999999999998</v>
      </c>
      <c r="AV496" s="20">
        <v>227</v>
      </c>
      <c r="AW496" s="20">
        <v>290</v>
      </c>
      <c r="AX496" s="20">
        <v>0.78300000000000003</v>
      </c>
      <c r="AY496" s="20">
        <v>167</v>
      </c>
      <c r="AZ496" s="20">
        <v>10.4375</v>
      </c>
      <c r="BA496" s="20">
        <v>598</v>
      </c>
      <c r="BB496" s="20">
        <v>37.375</v>
      </c>
      <c r="BC496" s="20">
        <v>244</v>
      </c>
      <c r="BD496" s="20">
        <v>105</v>
      </c>
      <c r="BE496" s="20">
        <v>60</v>
      </c>
      <c r="BF496" s="20">
        <v>179</v>
      </c>
      <c r="BG496" s="20">
        <v>216</v>
      </c>
      <c r="BH496" s="20">
        <v>81.3</v>
      </c>
      <c r="BI496" s="20">
        <v>72.25</v>
      </c>
      <c r="BJ496" s="20">
        <v>9.0619999999999994</v>
      </c>
      <c r="BK496" s="20">
        <v>1.363</v>
      </c>
      <c r="BL496" s="20">
        <v>11.188000000000001</v>
      </c>
      <c r="BM496" s="20">
        <v>0.58699999999999997</v>
      </c>
      <c r="BN496" s="20">
        <v>23.1</v>
      </c>
      <c r="BO496" s="20">
        <v>18.100000000000001</v>
      </c>
      <c r="BP496" s="20">
        <v>3.8</v>
      </c>
      <c r="BQ496" s="20">
        <v>6.5625</v>
      </c>
      <c r="BR496" s="20">
        <v>13.5</v>
      </c>
      <c r="BS496" s="20">
        <v>52</v>
      </c>
      <c r="BT496" s="20">
        <v>0.58599999999999997</v>
      </c>
      <c r="BU496" s="20">
        <v>-3</v>
      </c>
      <c r="BV496" s="66">
        <v>50</v>
      </c>
      <c r="BW496" s="66">
        <v>78</v>
      </c>
      <c r="BX496" s="66">
        <v>43</v>
      </c>
      <c r="BY496" s="66">
        <v>66</v>
      </c>
      <c r="BZ496" s="66">
        <v>54</v>
      </c>
      <c r="CA496" s="66">
        <v>48.3</v>
      </c>
      <c r="CB496" s="66">
        <v>51</v>
      </c>
      <c r="CC496" s="66">
        <v>132</v>
      </c>
      <c r="CD496" s="20">
        <v>0.6875</v>
      </c>
      <c r="CE496" s="20">
        <v>11.35</v>
      </c>
      <c r="CF496" s="20">
        <v>112.4</v>
      </c>
      <c r="CG496" s="20">
        <v>101.1</v>
      </c>
      <c r="CH496" s="20">
        <v>66.7</v>
      </c>
      <c r="CI496" s="20">
        <v>6.9000000000000006E-2</v>
      </c>
      <c r="CJ496" s="20">
        <v>5.03</v>
      </c>
      <c r="CK496" s="20">
        <v>107.7</v>
      </c>
      <c r="CL496" s="20">
        <v>102.6</v>
      </c>
      <c r="CM496" s="20">
        <v>-1.03</v>
      </c>
      <c r="CN496" s="20">
        <v>112.3</v>
      </c>
      <c r="CO496" s="20">
        <v>102.7</v>
      </c>
      <c r="CP496" s="63">
        <v>0.73550000000000004</v>
      </c>
      <c r="CQ496" s="20">
        <v>-0.2</v>
      </c>
      <c r="CR496" s="20">
        <v>-1.2500000000000001E-2</v>
      </c>
      <c r="CS496" s="20">
        <v>1339</v>
      </c>
      <c r="CT496" s="20">
        <v>9.91</v>
      </c>
      <c r="CU496" s="20">
        <v>5.22</v>
      </c>
      <c r="CV496" s="20">
        <v>1174</v>
      </c>
      <c r="CW496" s="20">
        <v>1099</v>
      </c>
      <c r="CX496" s="20">
        <v>926</v>
      </c>
      <c r="CY496" s="20">
        <v>0.46300000000000002</v>
      </c>
      <c r="CZ496" s="20">
        <v>87</v>
      </c>
      <c r="DA496" s="20">
        <v>272</v>
      </c>
      <c r="DB496" s="20">
        <v>0.32</v>
      </c>
      <c r="DC496" s="20">
        <v>229</v>
      </c>
      <c r="DD496" s="20">
        <v>301</v>
      </c>
      <c r="DE496" s="20">
        <v>0.76100000000000001</v>
      </c>
      <c r="DF496" s="20">
        <v>207</v>
      </c>
      <c r="DG496" s="20">
        <v>12.9375</v>
      </c>
      <c r="DH496" s="20">
        <v>598</v>
      </c>
      <c r="DI496" s="20">
        <v>37.375</v>
      </c>
      <c r="DJ496" s="20">
        <v>209</v>
      </c>
      <c r="DK496" s="20">
        <v>122</v>
      </c>
      <c r="DL496" s="20">
        <v>64</v>
      </c>
      <c r="DM496" s="20">
        <v>215</v>
      </c>
      <c r="DN496" s="20">
        <v>251</v>
      </c>
      <c r="DO496" s="20">
        <v>73.400000000000006</v>
      </c>
      <c r="DP496" s="20">
        <v>68.688000000000002</v>
      </c>
      <c r="DQ496" s="20">
        <v>4.6879999999999997</v>
      </c>
      <c r="DR496" s="20">
        <v>0.97199999999999998</v>
      </c>
      <c r="DS496" s="20">
        <v>13.438000000000001</v>
      </c>
      <c r="DT496" s="20">
        <v>0.56699999999999995</v>
      </c>
      <c r="DU496" s="20">
        <v>17</v>
      </c>
      <c r="DV496" s="20">
        <v>18.8</v>
      </c>
      <c r="DW496" s="20">
        <v>4</v>
      </c>
      <c r="DX496" s="20">
        <v>7.625</v>
      </c>
      <c r="DY496" s="20">
        <v>15.7</v>
      </c>
      <c r="DZ496" s="20">
        <v>53</v>
      </c>
      <c r="EA496" s="20">
        <v>0.58599999999999997</v>
      </c>
      <c r="EB496" s="20">
        <v>-1</v>
      </c>
      <c r="EC496" s="66">
        <v>77</v>
      </c>
      <c r="ED496" s="66">
        <v>60</v>
      </c>
      <c r="EE496" s="66">
        <v>47</v>
      </c>
      <c r="EF496" s="66">
        <v>84</v>
      </c>
      <c r="EG496" s="66">
        <v>68</v>
      </c>
      <c r="EH496" s="66">
        <v>50</v>
      </c>
      <c r="EI496" s="66">
        <v>52</v>
      </c>
      <c r="EJ496" s="66">
        <v>88</v>
      </c>
      <c r="EK496" s="20">
        <v>11525.4</v>
      </c>
      <c r="EL496" s="20">
        <v>11318.68</v>
      </c>
      <c r="EM496" s="20">
        <v>85.308500000000009</v>
      </c>
      <c r="EN496" s="20">
        <v>88.186875000000001</v>
      </c>
      <c r="EO496" s="20">
        <v>10.2735</v>
      </c>
      <c r="EP496" s="20">
        <v>196.53300000000002</v>
      </c>
      <c r="EQ496" s="21">
        <v>72</v>
      </c>
      <c r="ER496" s="21">
        <v>78</v>
      </c>
      <c r="ES496" s="61" t="str">
        <f t="shared" si="22"/>
        <v>Seton Hall</v>
      </c>
      <c r="ET496" s="61">
        <f t="shared" si="25"/>
        <v>150</v>
      </c>
      <c r="EU496" s="61">
        <f t="shared" si="23"/>
        <v>-6</v>
      </c>
    </row>
    <row r="497" spans="1:151" x14ac:dyDescent="0.45">
      <c r="A497" s="64">
        <v>45304</v>
      </c>
      <c r="B497" s="21" t="s">
        <v>351</v>
      </c>
      <c r="C497" s="21">
        <v>352</v>
      </c>
      <c r="D497" s="21" t="s">
        <v>188</v>
      </c>
      <c r="E497" s="21">
        <v>219</v>
      </c>
      <c r="F497" s="50" t="s">
        <v>558</v>
      </c>
      <c r="G497" t="s">
        <v>351</v>
      </c>
      <c r="H497" t="s">
        <v>188</v>
      </c>
      <c r="I497" t="s">
        <v>351</v>
      </c>
      <c r="J497" t="s">
        <v>188</v>
      </c>
      <c r="K497" t="s">
        <v>351</v>
      </c>
      <c r="L497" t="s">
        <v>188</v>
      </c>
      <c r="M497" t="s">
        <v>726</v>
      </c>
      <c r="N497" t="s">
        <v>188</v>
      </c>
      <c r="O497" t="s">
        <v>1402</v>
      </c>
      <c r="P497" t="s">
        <v>188</v>
      </c>
      <c r="Q497" t="s">
        <v>351</v>
      </c>
      <c r="R497" t="s">
        <v>188</v>
      </c>
      <c r="S497" t="s">
        <v>86</v>
      </c>
      <c r="T497" t="s">
        <v>86</v>
      </c>
      <c r="U497">
        <v>15</v>
      </c>
      <c r="V497">
        <v>15</v>
      </c>
      <c r="W497" s="20">
        <v>0.4</v>
      </c>
      <c r="X497" s="20">
        <v>-9.39</v>
      </c>
      <c r="Y497" s="20">
        <v>101.3</v>
      </c>
      <c r="Z497" s="20">
        <v>110.7</v>
      </c>
      <c r="AA497" s="20">
        <v>69.5</v>
      </c>
      <c r="AB497" s="20">
        <v>7.3999999999999996E-2</v>
      </c>
      <c r="AC497" s="20">
        <v>-1.24</v>
      </c>
      <c r="AD497" s="20">
        <v>105.1</v>
      </c>
      <c r="AE497" s="20">
        <v>106.4</v>
      </c>
      <c r="AF497" s="20">
        <v>0.87</v>
      </c>
      <c r="AG497" s="20">
        <v>100.6</v>
      </c>
      <c r="AH497" s="20">
        <v>112.5</v>
      </c>
      <c r="AI497" s="20">
        <v>0.21609999999999999</v>
      </c>
      <c r="AJ497" s="20">
        <v>-6.1</v>
      </c>
      <c r="AK497" s="20">
        <v>-0.40666666666666662</v>
      </c>
      <c r="AL497" s="20">
        <v>1047</v>
      </c>
      <c r="AM497" s="20">
        <v>-7.28</v>
      </c>
      <c r="AN497" s="20">
        <v>-1.64</v>
      </c>
      <c r="AO497" s="20">
        <v>1117</v>
      </c>
      <c r="AP497" s="20">
        <v>1140</v>
      </c>
      <c r="AQ497" s="20">
        <v>894</v>
      </c>
      <c r="AR497" s="20">
        <v>0.45500000000000002</v>
      </c>
      <c r="AS497" s="20">
        <v>120</v>
      </c>
      <c r="AT497" s="20">
        <v>344</v>
      </c>
      <c r="AU497" s="20">
        <v>0.34899999999999998</v>
      </c>
      <c r="AV497" s="20">
        <v>183</v>
      </c>
      <c r="AW497" s="20">
        <v>301</v>
      </c>
      <c r="AX497" s="20">
        <v>0.60799999999999998</v>
      </c>
      <c r="AY497" s="20">
        <v>186</v>
      </c>
      <c r="AZ497" s="20">
        <v>12.4</v>
      </c>
      <c r="BA497" s="20">
        <v>563</v>
      </c>
      <c r="BB497" s="20">
        <v>37.533333333333331</v>
      </c>
      <c r="BC497" s="20">
        <v>211</v>
      </c>
      <c r="BD497" s="20">
        <v>83</v>
      </c>
      <c r="BE497" s="20">
        <v>33</v>
      </c>
      <c r="BF497" s="20">
        <v>200</v>
      </c>
      <c r="BG497" s="20">
        <v>257</v>
      </c>
      <c r="BH497" s="20">
        <v>74.5</v>
      </c>
      <c r="BI497" s="20">
        <v>76</v>
      </c>
      <c r="BJ497" s="20">
        <v>-1.5329999999999999</v>
      </c>
      <c r="BK497" s="20">
        <v>1.0549999999999999</v>
      </c>
      <c r="BL497" s="20">
        <v>13.333</v>
      </c>
      <c r="BM497" s="20">
        <v>0.41499999999999998</v>
      </c>
      <c r="BN497" s="20">
        <v>22.9</v>
      </c>
      <c r="BO497" s="20">
        <v>20.100000000000001</v>
      </c>
      <c r="BP497" s="20">
        <v>2.2000000000000002</v>
      </c>
      <c r="BQ497" s="20">
        <v>5.5333333333333332</v>
      </c>
      <c r="BR497" s="20">
        <v>17.100000000000001</v>
      </c>
      <c r="BS497" s="20">
        <v>267</v>
      </c>
      <c r="BT497" s="20">
        <v>0.44700000000000001</v>
      </c>
      <c r="BU497" s="20">
        <v>3</v>
      </c>
      <c r="BV497" s="66">
        <v>266</v>
      </c>
      <c r="BW497" s="66">
        <v>285</v>
      </c>
      <c r="BX497" s="66">
        <v>272</v>
      </c>
      <c r="BY497" s="66">
        <v>292</v>
      </c>
      <c r="BZ497" s="66">
        <v>286</v>
      </c>
      <c r="CA497" s="66">
        <v>234.7</v>
      </c>
      <c r="CB497" s="66">
        <v>268</v>
      </c>
      <c r="CC497" s="66">
        <v>276</v>
      </c>
      <c r="CD497" s="20">
        <v>0.46666666666666701</v>
      </c>
      <c r="CE497" s="20">
        <v>-1.05</v>
      </c>
      <c r="CF497" s="20">
        <v>108.9</v>
      </c>
      <c r="CG497" s="20">
        <v>110</v>
      </c>
      <c r="CH497" s="20">
        <v>68.400000000000006</v>
      </c>
      <c r="CI497" s="20">
        <v>-0.155</v>
      </c>
      <c r="CJ497" s="20">
        <v>-4.41</v>
      </c>
      <c r="CK497" s="20">
        <v>102.8</v>
      </c>
      <c r="CL497" s="20">
        <v>107.2</v>
      </c>
      <c r="CM497" s="20">
        <v>-4.46</v>
      </c>
      <c r="CN497" s="20">
        <v>109.3</v>
      </c>
      <c r="CO497" s="20">
        <v>111.1</v>
      </c>
      <c r="CP497" s="63">
        <v>0.45419999999999999</v>
      </c>
      <c r="CQ497" s="20">
        <v>-6.4</v>
      </c>
      <c r="CR497" s="20">
        <v>-0.42666666666666669</v>
      </c>
      <c r="CS497" s="20">
        <v>1100</v>
      </c>
      <c r="CT497" s="20">
        <v>-1.21</v>
      </c>
      <c r="CU497" s="20">
        <v>-3.07</v>
      </c>
      <c r="CV497" s="20">
        <v>1185</v>
      </c>
      <c r="CW497" s="20">
        <v>1079</v>
      </c>
      <c r="CX497" s="20">
        <v>935</v>
      </c>
      <c r="CY497" s="20">
        <v>0.45600000000000002</v>
      </c>
      <c r="CZ497" s="20">
        <v>125</v>
      </c>
      <c r="DA497" s="20">
        <v>360</v>
      </c>
      <c r="DB497" s="20">
        <v>0.34699999999999998</v>
      </c>
      <c r="DC497" s="20">
        <v>208</v>
      </c>
      <c r="DD497" s="20">
        <v>296</v>
      </c>
      <c r="DE497" s="20">
        <v>0.70299999999999996</v>
      </c>
      <c r="DF497" s="20">
        <v>173</v>
      </c>
      <c r="DG497" s="20">
        <v>11.533333333333333</v>
      </c>
      <c r="DH497" s="20">
        <v>549</v>
      </c>
      <c r="DI497" s="20">
        <v>36.6</v>
      </c>
      <c r="DJ497" s="20">
        <v>213</v>
      </c>
      <c r="DK497" s="20">
        <v>101</v>
      </c>
      <c r="DL497" s="20">
        <v>60</v>
      </c>
      <c r="DM497" s="20">
        <v>153</v>
      </c>
      <c r="DN497" s="20">
        <v>280</v>
      </c>
      <c r="DO497" s="20">
        <v>79</v>
      </c>
      <c r="DP497" s="20">
        <v>71.933000000000007</v>
      </c>
      <c r="DQ497" s="20">
        <v>7.0670000000000002</v>
      </c>
      <c r="DR497" s="20">
        <v>1.3919999999999999</v>
      </c>
      <c r="DS497" s="20">
        <v>10.199999999999999</v>
      </c>
      <c r="DT497" s="20">
        <v>0.66</v>
      </c>
      <c r="DU497" s="20">
        <v>24</v>
      </c>
      <c r="DV497" s="20">
        <v>19.7</v>
      </c>
      <c r="DW497" s="20">
        <v>4</v>
      </c>
      <c r="DX497" s="20">
        <v>6.7333333333333334</v>
      </c>
      <c r="DY497" s="20">
        <v>18.7</v>
      </c>
      <c r="DZ497" s="20">
        <v>274</v>
      </c>
      <c r="EA497" s="20">
        <v>0.44400000000000001</v>
      </c>
      <c r="EB497" s="20">
        <v>1</v>
      </c>
      <c r="EC497" s="66">
        <v>210</v>
      </c>
      <c r="ED497" s="66">
        <v>215</v>
      </c>
      <c r="EE497" s="66">
        <v>269</v>
      </c>
      <c r="EF497" s="66">
        <v>140</v>
      </c>
      <c r="EG497" s="66">
        <v>175</v>
      </c>
      <c r="EH497" s="66">
        <v>171.8</v>
      </c>
      <c r="EI497" s="66">
        <v>277</v>
      </c>
      <c r="EJ497" s="66">
        <v>182</v>
      </c>
      <c r="EK497" s="20">
        <v>11143</v>
      </c>
      <c r="EL497" s="20">
        <v>12055.230000000001</v>
      </c>
      <c r="EM497" s="20">
        <v>89.775533333333328</v>
      </c>
      <c r="EN497" s="20">
        <v>56.44</v>
      </c>
      <c r="EO497" s="20">
        <v>12.0213</v>
      </c>
      <c r="EP497" s="20">
        <v>170.24</v>
      </c>
      <c r="EQ497" s="21">
        <v>81</v>
      </c>
      <c r="ER497" s="21">
        <v>79</v>
      </c>
      <c r="ES497" s="61" t="str">
        <f t="shared" si="22"/>
        <v>Western Michigan</v>
      </c>
      <c r="ET497" s="61">
        <f t="shared" si="25"/>
        <v>160</v>
      </c>
      <c r="EU497" s="61">
        <f t="shared" si="23"/>
        <v>2</v>
      </c>
    </row>
    <row r="498" spans="1:151" x14ac:dyDescent="0.45">
      <c r="A498" s="64">
        <v>45304</v>
      </c>
      <c r="B498" s="21" t="s">
        <v>215</v>
      </c>
      <c r="C498" s="21">
        <v>266</v>
      </c>
      <c r="D498" s="21" t="s">
        <v>318</v>
      </c>
      <c r="E498" s="21">
        <v>184</v>
      </c>
      <c r="F498" s="50" t="s">
        <v>558</v>
      </c>
      <c r="G498" t="s">
        <v>215</v>
      </c>
      <c r="H498" t="s">
        <v>318</v>
      </c>
      <c r="I498" t="s">
        <v>215</v>
      </c>
      <c r="J498" t="s">
        <v>318</v>
      </c>
      <c r="K498" t="s">
        <v>215</v>
      </c>
      <c r="L498" t="s">
        <v>452</v>
      </c>
      <c r="M498" t="s">
        <v>659</v>
      </c>
      <c r="N498" t="s">
        <v>656</v>
      </c>
      <c r="O498" t="s">
        <v>451</v>
      </c>
      <c r="P498" t="s">
        <v>318</v>
      </c>
      <c r="Q498" t="s">
        <v>451</v>
      </c>
      <c r="R498" t="s">
        <v>452</v>
      </c>
      <c r="S498" t="s">
        <v>216</v>
      </c>
      <c r="T498" t="s">
        <v>216</v>
      </c>
      <c r="U498">
        <v>17</v>
      </c>
      <c r="V498">
        <v>17</v>
      </c>
      <c r="W498" s="20">
        <v>0.52941176470588203</v>
      </c>
      <c r="X498" s="20">
        <v>-9.3699999999999992</v>
      </c>
      <c r="Y498" s="20">
        <v>103.7</v>
      </c>
      <c r="Z498" s="20">
        <v>113</v>
      </c>
      <c r="AA498" s="20">
        <v>65.2</v>
      </c>
      <c r="AB498" s="20">
        <v>6.7000000000000004E-2</v>
      </c>
      <c r="AC498" s="20">
        <v>-3.84</v>
      </c>
      <c r="AD498" s="20">
        <v>103.6</v>
      </c>
      <c r="AE498" s="20">
        <v>107.4</v>
      </c>
      <c r="AF498" s="20">
        <v>0.49</v>
      </c>
      <c r="AG498" s="20">
        <v>104.2</v>
      </c>
      <c r="AH498" s="20">
        <v>114.3</v>
      </c>
      <c r="AI498" s="20">
        <v>0.2581</v>
      </c>
      <c r="AJ498" s="20">
        <v>-5.5</v>
      </c>
      <c r="AK498" s="20">
        <v>-0.3235294117647059</v>
      </c>
      <c r="AL498" s="20">
        <v>1049</v>
      </c>
      <c r="AM498" s="20">
        <v>-8.18</v>
      </c>
      <c r="AN498" s="20">
        <v>-3.82</v>
      </c>
      <c r="AO498" s="20">
        <v>1223</v>
      </c>
      <c r="AP498" s="20">
        <v>1192</v>
      </c>
      <c r="AQ498" s="20">
        <v>959</v>
      </c>
      <c r="AR498" s="20">
        <v>0.439</v>
      </c>
      <c r="AS498" s="20">
        <v>125</v>
      </c>
      <c r="AT498" s="20">
        <v>350</v>
      </c>
      <c r="AU498" s="20">
        <v>0.35699999999999998</v>
      </c>
      <c r="AV498" s="20">
        <v>256</v>
      </c>
      <c r="AW498" s="20">
        <v>362</v>
      </c>
      <c r="AX498" s="20">
        <v>0.70699999999999996</v>
      </c>
      <c r="AY498" s="20">
        <v>183</v>
      </c>
      <c r="AZ498" s="20">
        <v>10.764705882352942</v>
      </c>
      <c r="BA498" s="20">
        <v>581</v>
      </c>
      <c r="BB498" s="20">
        <v>34.176470588235297</v>
      </c>
      <c r="BC498" s="20">
        <v>202</v>
      </c>
      <c r="BD498" s="20">
        <v>113</v>
      </c>
      <c r="BE498" s="20">
        <v>74</v>
      </c>
      <c r="BF498" s="20">
        <v>180</v>
      </c>
      <c r="BG498" s="20">
        <v>275</v>
      </c>
      <c r="BH498" s="20">
        <v>71.900000000000006</v>
      </c>
      <c r="BI498" s="20">
        <v>70.117999999999995</v>
      </c>
      <c r="BJ498" s="20">
        <v>1.8240000000000001</v>
      </c>
      <c r="BK498" s="20">
        <v>1.1220000000000001</v>
      </c>
      <c r="BL498" s="20">
        <v>10.587999999999999</v>
      </c>
      <c r="BM498" s="20">
        <v>0.628</v>
      </c>
      <c r="BN498" s="20">
        <v>20.6</v>
      </c>
      <c r="BO498" s="20">
        <v>21.3</v>
      </c>
      <c r="BP498" s="20">
        <v>4.4000000000000004</v>
      </c>
      <c r="BQ498" s="20">
        <v>6.6470588235294121</v>
      </c>
      <c r="BR498" s="20">
        <v>16.2</v>
      </c>
      <c r="BS498" s="20">
        <v>259</v>
      </c>
      <c r="BT498" s="20">
        <v>0.45</v>
      </c>
      <c r="BU498" s="20">
        <v>-2</v>
      </c>
      <c r="BV498" s="66">
        <v>274</v>
      </c>
      <c r="BW498" s="66">
        <v>274</v>
      </c>
      <c r="BX498" s="66">
        <v>264</v>
      </c>
      <c r="BY498" s="66">
        <v>286</v>
      </c>
      <c r="BZ498" s="66">
        <v>285</v>
      </c>
      <c r="CA498" s="66">
        <v>226.7</v>
      </c>
      <c r="CB498" s="66">
        <v>259</v>
      </c>
      <c r="CC498" s="66">
        <v>262</v>
      </c>
      <c r="CD498" s="20">
        <v>0.76470588235294101</v>
      </c>
      <c r="CE498" s="20">
        <v>4.96</v>
      </c>
      <c r="CF498" s="20">
        <v>108.6</v>
      </c>
      <c r="CG498" s="20">
        <v>103.6</v>
      </c>
      <c r="CH498" s="20">
        <v>66.599999999999994</v>
      </c>
      <c r="CI498" s="20">
        <v>0.109</v>
      </c>
      <c r="CJ498" s="20">
        <v>-0.82</v>
      </c>
      <c r="CK498" s="20">
        <v>105.3</v>
      </c>
      <c r="CL498" s="20">
        <v>106.1</v>
      </c>
      <c r="CM498" s="20">
        <v>6.33</v>
      </c>
      <c r="CN498" s="20">
        <v>107.2</v>
      </c>
      <c r="CO498" s="20">
        <v>103.6</v>
      </c>
      <c r="CP498" s="63">
        <v>0.59819999999999995</v>
      </c>
      <c r="CQ498" s="20">
        <v>-0.7</v>
      </c>
      <c r="CR498" s="20">
        <v>-4.1176470588235294E-2</v>
      </c>
      <c r="CS498" s="20">
        <v>1265</v>
      </c>
      <c r="CT498" s="20">
        <v>2.0099999999999998</v>
      </c>
      <c r="CU498" s="20">
        <v>-1.23</v>
      </c>
      <c r="CV498" s="20">
        <v>1335</v>
      </c>
      <c r="CW498" s="20">
        <v>1065</v>
      </c>
      <c r="CX498" s="20">
        <v>1025</v>
      </c>
      <c r="CY498" s="20">
        <v>0.47299999999999998</v>
      </c>
      <c r="CZ498" s="20">
        <v>162</v>
      </c>
      <c r="DA498" s="20">
        <v>453</v>
      </c>
      <c r="DB498" s="20">
        <v>0.35799999999999998</v>
      </c>
      <c r="DC498" s="20">
        <v>203</v>
      </c>
      <c r="DD498" s="20">
        <v>291</v>
      </c>
      <c r="DE498" s="20">
        <v>0.69799999999999995</v>
      </c>
      <c r="DF498" s="20">
        <v>226</v>
      </c>
      <c r="DG498" s="20">
        <v>13.294117647058824</v>
      </c>
      <c r="DH498" s="20">
        <v>726</v>
      </c>
      <c r="DI498" s="20">
        <v>42.705882352941174</v>
      </c>
      <c r="DJ498" s="20">
        <v>273</v>
      </c>
      <c r="DK498" s="20">
        <v>97</v>
      </c>
      <c r="DL498" s="20">
        <v>89</v>
      </c>
      <c r="DM498" s="20">
        <v>214</v>
      </c>
      <c r="DN498" s="20">
        <v>283</v>
      </c>
      <c r="DO498" s="20">
        <v>78.5</v>
      </c>
      <c r="DP498" s="20">
        <v>62.646999999999998</v>
      </c>
      <c r="DQ498" s="20">
        <v>15.882</v>
      </c>
      <c r="DR498" s="20">
        <v>1.276</v>
      </c>
      <c r="DS498" s="20">
        <v>12.587999999999999</v>
      </c>
      <c r="DT498" s="20">
        <v>0.45300000000000001</v>
      </c>
      <c r="DU498" s="20">
        <v>26.6</v>
      </c>
      <c r="DV498" s="20">
        <v>17.100000000000001</v>
      </c>
      <c r="DW498" s="20">
        <v>5.2</v>
      </c>
      <c r="DX498" s="20">
        <v>5.7058823529411766</v>
      </c>
      <c r="DY498" s="20">
        <v>16.600000000000001</v>
      </c>
      <c r="DZ498" s="20">
        <v>100</v>
      </c>
      <c r="EA498" s="20">
        <v>0.54500000000000004</v>
      </c>
      <c r="EB498" s="20">
        <v>3</v>
      </c>
      <c r="EC498" s="66">
        <v>95</v>
      </c>
      <c r="ED498" s="66">
        <v>104</v>
      </c>
      <c r="EE498" s="66">
        <v>74</v>
      </c>
      <c r="EF498" s="66">
        <v>96</v>
      </c>
      <c r="EG498" s="66">
        <v>114</v>
      </c>
      <c r="EH498" s="66">
        <v>88.2</v>
      </c>
      <c r="EI498" s="66">
        <v>98</v>
      </c>
      <c r="EJ498" s="66">
        <v>69</v>
      </c>
      <c r="EK498" s="20">
        <v>10743.32</v>
      </c>
      <c r="EL498" s="20">
        <v>12271.8</v>
      </c>
      <c r="EM498" s="20">
        <v>60.413882352941172</v>
      </c>
      <c r="EN498" s="20">
        <v>83.673176470588231</v>
      </c>
      <c r="EO498" s="20">
        <v>11.307599999999999</v>
      </c>
      <c r="EP498" s="20">
        <v>200.08099999999999</v>
      </c>
      <c r="EQ498" s="21">
        <v>61</v>
      </c>
      <c r="ER498" s="21">
        <v>48</v>
      </c>
      <c r="ES498" s="61" t="str">
        <f t="shared" si="22"/>
        <v>SIU Edwardsville</v>
      </c>
      <c r="ET498" s="61">
        <f t="shared" si="25"/>
        <v>109</v>
      </c>
      <c r="EU498" s="61">
        <f t="shared" si="23"/>
        <v>13</v>
      </c>
    </row>
    <row r="499" spans="1:151" x14ac:dyDescent="0.45">
      <c r="A499" s="64">
        <v>45304</v>
      </c>
      <c r="B499" s="21" t="s">
        <v>295</v>
      </c>
      <c r="C499" s="21">
        <v>137</v>
      </c>
      <c r="D499" s="21" t="s">
        <v>139</v>
      </c>
      <c r="E499" s="21">
        <v>337</v>
      </c>
      <c r="F499" s="50" t="s">
        <v>558</v>
      </c>
      <c r="G499" t="s">
        <v>295</v>
      </c>
      <c r="H499" t="s">
        <v>139</v>
      </c>
      <c r="I499" t="s">
        <v>295</v>
      </c>
      <c r="J499" t="s">
        <v>139</v>
      </c>
      <c r="K499" t="s">
        <v>295</v>
      </c>
      <c r="L499" t="s">
        <v>1339</v>
      </c>
      <c r="M499" t="s">
        <v>295</v>
      </c>
      <c r="N499" t="s">
        <v>139</v>
      </c>
      <c r="O499" t="s">
        <v>295</v>
      </c>
      <c r="P499" t="s">
        <v>139</v>
      </c>
      <c r="Q499" t="s">
        <v>295</v>
      </c>
      <c r="R499" t="s">
        <v>139</v>
      </c>
      <c r="S499" t="s">
        <v>82</v>
      </c>
      <c r="T499" t="s">
        <v>82</v>
      </c>
      <c r="U499">
        <v>16</v>
      </c>
      <c r="V499">
        <v>16</v>
      </c>
      <c r="W499" s="20">
        <v>0.625</v>
      </c>
      <c r="X499" s="20">
        <v>-3.72</v>
      </c>
      <c r="Y499" s="20">
        <v>106.4</v>
      </c>
      <c r="Z499" s="20">
        <v>110.1</v>
      </c>
      <c r="AA499" s="20">
        <v>67.8</v>
      </c>
      <c r="AB499" s="20">
        <v>0.115</v>
      </c>
      <c r="AC499" s="20">
        <v>-3.92</v>
      </c>
      <c r="AD499" s="20">
        <v>102.2</v>
      </c>
      <c r="AE499" s="20">
        <v>106.1</v>
      </c>
      <c r="AF499" s="20">
        <v>-7.07</v>
      </c>
      <c r="AG499" s="20">
        <v>107.7</v>
      </c>
      <c r="AH499" s="20">
        <v>110.8</v>
      </c>
      <c r="AI499" s="20">
        <v>0.41799999999999998</v>
      </c>
      <c r="AJ499" s="20">
        <v>-2.9</v>
      </c>
      <c r="AK499" s="20">
        <v>-0.18124999999999999</v>
      </c>
      <c r="AL499" s="20">
        <v>1158</v>
      </c>
      <c r="AM499" s="20">
        <v>-2.78</v>
      </c>
      <c r="AN499" s="20">
        <v>-1.91</v>
      </c>
      <c r="AO499" s="20">
        <v>1220</v>
      </c>
      <c r="AP499" s="20">
        <v>1167</v>
      </c>
      <c r="AQ499" s="20">
        <v>996</v>
      </c>
      <c r="AR499" s="20">
        <v>0.44400000000000001</v>
      </c>
      <c r="AS499" s="20">
        <v>142</v>
      </c>
      <c r="AT499" s="20">
        <v>406</v>
      </c>
      <c r="AU499" s="20">
        <v>0.35</v>
      </c>
      <c r="AV499" s="20">
        <v>194</v>
      </c>
      <c r="AW499" s="20">
        <v>270</v>
      </c>
      <c r="AX499" s="20">
        <v>0.71899999999999997</v>
      </c>
      <c r="AY499" s="20">
        <v>165</v>
      </c>
      <c r="AZ499" s="20">
        <v>10.3125</v>
      </c>
      <c r="BA499" s="20">
        <v>558</v>
      </c>
      <c r="BB499" s="20">
        <v>34.875</v>
      </c>
      <c r="BC499" s="20">
        <v>252</v>
      </c>
      <c r="BD499" s="20">
        <v>113</v>
      </c>
      <c r="BE499" s="20">
        <v>58</v>
      </c>
      <c r="BF499" s="20">
        <v>160</v>
      </c>
      <c r="BG499" s="20">
        <v>267</v>
      </c>
      <c r="BH499" s="20">
        <v>76.2</v>
      </c>
      <c r="BI499" s="20">
        <v>72.938000000000002</v>
      </c>
      <c r="BJ499" s="20">
        <v>3.3119999999999998</v>
      </c>
      <c r="BK499" s="20">
        <v>1.575</v>
      </c>
      <c r="BL499" s="20">
        <v>10</v>
      </c>
      <c r="BM499" s="20">
        <v>0.70599999999999996</v>
      </c>
      <c r="BN499" s="20">
        <v>25.4</v>
      </c>
      <c r="BO499" s="20">
        <v>16.899999999999999</v>
      </c>
      <c r="BP499" s="20">
        <v>3.6</v>
      </c>
      <c r="BQ499" s="20">
        <v>7.0625</v>
      </c>
      <c r="BR499" s="20">
        <v>16.7</v>
      </c>
      <c r="BS499" s="20">
        <v>176</v>
      </c>
      <c r="BT499" s="20">
        <v>0.497</v>
      </c>
      <c r="BU499" s="20">
        <v>4</v>
      </c>
      <c r="BV499" s="66">
        <v>204</v>
      </c>
      <c r="BW499" s="66">
        <v>165</v>
      </c>
      <c r="BX499" s="66">
        <v>149</v>
      </c>
      <c r="BY499" s="66">
        <v>180</v>
      </c>
      <c r="BZ499" s="66">
        <v>216</v>
      </c>
      <c r="CA499" s="66">
        <v>147.80000000000001</v>
      </c>
      <c r="CB499" s="66">
        <v>177</v>
      </c>
      <c r="CC499" s="66">
        <v>209</v>
      </c>
      <c r="CD499" s="20">
        <v>0.5625</v>
      </c>
      <c r="CE499" s="20">
        <v>6.92</v>
      </c>
      <c r="CF499" s="20">
        <v>109.2</v>
      </c>
      <c r="CG499" s="20">
        <v>102.3</v>
      </c>
      <c r="CH499" s="20">
        <v>65.900000000000006</v>
      </c>
      <c r="CI499" s="20">
        <v>-0.107</v>
      </c>
      <c r="CJ499" s="20">
        <v>-0.28000000000000003</v>
      </c>
      <c r="CK499" s="20">
        <v>104.7</v>
      </c>
      <c r="CL499" s="20">
        <v>105</v>
      </c>
      <c r="CM499" s="20">
        <v>-1.37</v>
      </c>
      <c r="CN499" s="20">
        <v>109.9</v>
      </c>
      <c r="CO499" s="20">
        <v>103</v>
      </c>
      <c r="CP499" s="63">
        <v>0.67700000000000005</v>
      </c>
      <c r="CQ499" s="20">
        <v>-3.6</v>
      </c>
      <c r="CR499" s="20">
        <v>-0.22500000000000001</v>
      </c>
      <c r="CS499" s="20">
        <v>1209</v>
      </c>
      <c r="CT499" s="20">
        <v>8.0500000000000007</v>
      </c>
      <c r="CU499" s="20">
        <v>2.5499999999999998</v>
      </c>
      <c r="CV499" s="20">
        <v>1173</v>
      </c>
      <c r="CW499" s="20">
        <v>1085</v>
      </c>
      <c r="CX499" s="20">
        <v>883</v>
      </c>
      <c r="CY499" s="20">
        <v>0.45200000000000001</v>
      </c>
      <c r="CZ499" s="20">
        <v>133</v>
      </c>
      <c r="DA499" s="20">
        <v>391</v>
      </c>
      <c r="DB499" s="20">
        <v>0.34</v>
      </c>
      <c r="DC499" s="20">
        <v>242</v>
      </c>
      <c r="DD499" s="20">
        <v>312</v>
      </c>
      <c r="DE499" s="20">
        <v>0.77600000000000002</v>
      </c>
      <c r="DF499" s="20">
        <v>162</v>
      </c>
      <c r="DG499" s="20">
        <v>10.125</v>
      </c>
      <c r="DH499" s="20">
        <v>583</v>
      </c>
      <c r="DI499" s="20">
        <v>36.4375</v>
      </c>
      <c r="DJ499" s="20">
        <v>227</v>
      </c>
      <c r="DK499" s="20">
        <v>101</v>
      </c>
      <c r="DL499" s="20">
        <v>81</v>
      </c>
      <c r="DM499" s="20">
        <v>207</v>
      </c>
      <c r="DN499" s="20">
        <v>270</v>
      </c>
      <c r="DO499" s="20">
        <v>73.3</v>
      </c>
      <c r="DP499" s="20">
        <v>67.811999999999998</v>
      </c>
      <c r="DQ499" s="20">
        <v>5.5</v>
      </c>
      <c r="DR499" s="20">
        <v>1.097</v>
      </c>
      <c r="DS499" s="20">
        <v>12.938000000000001</v>
      </c>
      <c r="DT499" s="20">
        <v>0.48799999999999999</v>
      </c>
      <c r="DU499" s="20">
        <v>24.4</v>
      </c>
      <c r="DV499" s="20">
        <v>19.5</v>
      </c>
      <c r="DW499" s="20">
        <v>5.0999999999999996</v>
      </c>
      <c r="DX499" s="20">
        <v>6.3125</v>
      </c>
      <c r="DY499" s="20">
        <v>16.899999999999999</v>
      </c>
      <c r="DZ499" s="20">
        <v>125</v>
      </c>
      <c r="EA499" s="20">
        <v>0.52700000000000002</v>
      </c>
      <c r="EB499" s="20">
        <v>3</v>
      </c>
      <c r="EC499" s="66">
        <v>103</v>
      </c>
      <c r="ED499" s="66">
        <v>91</v>
      </c>
      <c r="EE499" s="66">
        <v>157</v>
      </c>
      <c r="EF499" s="66">
        <v>109</v>
      </c>
      <c r="EG499" s="66">
        <v>104</v>
      </c>
      <c r="EH499" s="66">
        <v>92.3</v>
      </c>
      <c r="EI499" s="66">
        <v>126</v>
      </c>
      <c r="EJ499" s="66">
        <v>90</v>
      </c>
      <c r="EK499" s="20">
        <v>10884.720000000001</v>
      </c>
      <c r="EL499" s="20">
        <v>12022.92</v>
      </c>
      <c r="EM499" s="20">
        <v>63.125</v>
      </c>
      <c r="EN499" s="20">
        <v>91.374625000000009</v>
      </c>
      <c r="EO499" s="20">
        <v>12.959199999999999</v>
      </c>
      <c r="EP499" s="20">
        <v>194.13</v>
      </c>
      <c r="EQ499" s="21">
        <v>65</v>
      </c>
      <c r="ER499" s="21">
        <v>71</v>
      </c>
      <c r="ES499" s="61" t="str">
        <f t="shared" si="22"/>
        <v>VCU</v>
      </c>
      <c r="ET499" s="61">
        <f t="shared" si="25"/>
        <v>136</v>
      </c>
      <c r="EU499" s="61">
        <f t="shared" si="23"/>
        <v>-6</v>
      </c>
    </row>
    <row r="500" spans="1:151" x14ac:dyDescent="0.45">
      <c r="A500" s="64">
        <v>45304</v>
      </c>
      <c r="B500" s="21" t="s">
        <v>44</v>
      </c>
      <c r="C500" s="21">
        <v>63</v>
      </c>
      <c r="D500" s="21" t="s">
        <v>91</v>
      </c>
      <c r="E500" s="21">
        <v>282</v>
      </c>
      <c r="F500" s="50" t="s">
        <v>558</v>
      </c>
      <c r="G500" t="s">
        <v>44</v>
      </c>
      <c r="H500" t="s">
        <v>91</v>
      </c>
      <c r="I500" t="s">
        <v>44</v>
      </c>
      <c r="J500" t="s">
        <v>91</v>
      </c>
      <c r="K500" t="s">
        <v>44</v>
      </c>
      <c r="L500" t="s">
        <v>1337</v>
      </c>
      <c r="M500" t="s">
        <v>44</v>
      </c>
      <c r="N500" t="s">
        <v>580</v>
      </c>
      <c r="O500" t="s">
        <v>44</v>
      </c>
      <c r="P500" t="s">
        <v>91</v>
      </c>
      <c r="Q500" t="s">
        <v>44</v>
      </c>
      <c r="R500" t="s">
        <v>423</v>
      </c>
      <c r="S500" t="s">
        <v>15</v>
      </c>
      <c r="T500" t="s">
        <v>15</v>
      </c>
      <c r="U500">
        <v>16</v>
      </c>
      <c r="V500">
        <v>16</v>
      </c>
      <c r="W500" s="20">
        <v>0.75</v>
      </c>
      <c r="X500" s="20">
        <v>23.02</v>
      </c>
      <c r="Y500" s="20">
        <v>117.6</v>
      </c>
      <c r="Z500" s="20">
        <v>94.6</v>
      </c>
      <c r="AA500" s="20">
        <v>67.2</v>
      </c>
      <c r="AB500" s="20">
        <v>-1.9E-2</v>
      </c>
      <c r="AC500" s="20">
        <v>5.96</v>
      </c>
      <c r="AD500" s="20">
        <v>108.3</v>
      </c>
      <c r="AE500" s="20">
        <v>102.4</v>
      </c>
      <c r="AF500" s="20">
        <v>3.74</v>
      </c>
      <c r="AG500" s="20">
        <v>119.2</v>
      </c>
      <c r="AH500" s="20">
        <v>95.5</v>
      </c>
      <c r="AI500" s="20">
        <v>0.92730000000000001</v>
      </c>
      <c r="AJ500" s="20">
        <v>1.4</v>
      </c>
      <c r="AK500" s="20">
        <v>8.7499999999999994E-2</v>
      </c>
      <c r="AL500" s="20">
        <v>1396</v>
      </c>
      <c r="AM500" s="20">
        <v>20.83</v>
      </c>
      <c r="AN500" s="20">
        <v>5.64</v>
      </c>
      <c r="AO500" s="20">
        <v>1293</v>
      </c>
      <c r="AP500" s="20">
        <v>1050</v>
      </c>
      <c r="AQ500" s="20">
        <v>946</v>
      </c>
      <c r="AR500" s="20">
        <v>0.498</v>
      </c>
      <c r="AS500" s="20">
        <v>171</v>
      </c>
      <c r="AT500" s="20">
        <v>464</v>
      </c>
      <c r="AU500" s="20">
        <v>0.36899999999999999</v>
      </c>
      <c r="AV500" s="20">
        <v>180</v>
      </c>
      <c r="AW500" s="20">
        <v>239</v>
      </c>
      <c r="AX500" s="20">
        <v>0.753</v>
      </c>
      <c r="AY500" s="20">
        <v>144</v>
      </c>
      <c r="AZ500" s="20">
        <v>9</v>
      </c>
      <c r="BA500" s="20">
        <v>636</v>
      </c>
      <c r="BB500" s="20">
        <v>39.75</v>
      </c>
      <c r="BC500" s="20">
        <v>271</v>
      </c>
      <c r="BD500" s="20">
        <v>58</v>
      </c>
      <c r="BE500" s="20">
        <v>61</v>
      </c>
      <c r="BF500" s="20">
        <v>180</v>
      </c>
      <c r="BG500" s="20">
        <v>175</v>
      </c>
      <c r="BH500" s="20">
        <v>80.8</v>
      </c>
      <c r="BI500" s="20">
        <v>65.625</v>
      </c>
      <c r="BJ500" s="20">
        <v>15.188000000000001</v>
      </c>
      <c r="BK500" s="20">
        <v>1.506</v>
      </c>
      <c r="BL500" s="20">
        <v>11.25</v>
      </c>
      <c r="BM500" s="20">
        <v>0.32200000000000001</v>
      </c>
      <c r="BN500" s="20">
        <v>29</v>
      </c>
      <c r="BO500" s="20">
        <v>14.9</v>
      </c>
      <c r="BP500" s="20">
        <v>3.8</v>
      </c>
      <c r="BQ500" s="20">
        <v>3.625</v>
      </c>
      <c r="BR500" s="20">
        <v>10.9</v>
      </c>
      <c r="BS500" s="20">
        <v>43</v>
      </c>
      <c r="BT500" s="20">
        <v>0.59299999999999997</v>
      </c>
      <c r="BU500" s="20">
        <v>-1</v>
      </c>
      <c r="BV500" s="66">
        <v>15</v>
      </c>
      <c r="BW500" s="66">
        <v>21</v>
      </c>
      <c r="BX500" s="66">
        <v>35</v>
      </c>
      <c r="BY500" s="66">
        <v>4</v>
      </c>
      <c r="BZ500" s="66">
        <v>13</v>
      </c>
      <c r="CA500" s="66">
        <v>17.2</v>
      </c>
      <c r="CB500" s="66">
        <v>37</v>
      </c>
      <c r="CC500" s="66">
        <v>40</v>
      </c>
      <c r="CD500" s="20">
        <v>0.75</v>
      </c>
      <c r="CE500" s="20">
        <v>16.45</v>
      </c>
      <c r="CF500" s="20">
        <v>115.6</v>
      </c>
      <c r="CG500" s="20">
        <v>99.2</v>
      </c>
      <c r="CH500" s="20">
        <v>70.900000000000006</v>
      </c>
      <c r="CI500" s="20">
        <v>3.1E-2</v>
      </c>
      <c r="CJ500" s="20">
        <v>6.23</v>
      </c>
      <c r="CK500" s="20">
        <v>108.9</v>
      </c>
      <c r="CL500" s="20">
        <v>102.7</v>
      </c>
      <c r="CM500" s="20">
        <v>1.01</v>
      </c>
      <c r="CN500" s="20">
        <v>118</v>
      </c>
      <c r="CO500" s="20">
        <v>97.2</v>
      </c>
      <c r="CP500" s="63">
        <v>0.9032</v>
      </c>
      <c r="CQ500" s="20">
        <v>1.5</v>
      </c>
      <c r="CR500" s="20">
        <v>9.375E-2</v>
      </c>
      <c r="CS500" s="20">
        <v>1403</v>
      </c>
      <c r="CT500" s="20">
        <v>16.23</v>
      </c>
      <c r="CU500" s="20">
        <v>6.86</v>
      </c>
      <c r="CV500" s="20">
        <v>1272</v>
      </c>
      <c r="CW500" s="20">
        <v>1122</v>
      </c>
      <c r="CX500" s="20">
        <v>1043</v>
      </c>
      <c r="CY500" s="20">
        <v>0.45100000000000001</v>
      </c>
      <c r="CZ500" s="20">
        <v>120</v>
      </c>
      <c r="DA500" s="20">
        <v>345</v>
      </c>
      <c r="DB500" s="20">
        <v>0.34799999999999998</v>
      </c>
      <c r="DC500" s="20">
        <v>212</v>
      </c>
      <c r="DD500" s="20">
        <v>301</v>
      </c>
      <c r="DE500" s="20">
        <v>0.70399999999999996</v>
      </c>
      <c r="DF500" s="20">
        <v>249</v>
      </c>
      <c r="DG500" s="20">
        <v>15.5625</v>
      </c>
      <c r="DH500" s="20">
        <v>652</v>
      </c>
      <c r="DI500" s="20">
        <v>40.75</v>
      </c>
      <c r="DJ500" s="20">
        <v>254</v>
      </c>
      <c r="DK500" s="20">
        <v>110</v>
      </c>
      <c r="DL500" s="20">
        <v>81</v>
      </c>
      <c r="DM500" s="20">
        <v>192</v>
      </c>
      <c r="DN500" s="20">
        <v>287</v>
      </c>
      <c r="DO500" s="20">
        <v>79.5</v>
      </c>
      <c r="DP500" s="20">
        <v>70.125</v>
      </c>
      <c r="DQ500" s="20">
        <v>9.375</v>
      </c>
      <c r="DR500" s="20">
        <v>1.323</v>
      </c>
      <c r="DS500" s="20">
        <v>12</v>
      </c>
      <c r="DT500" s="20">
        <v>0.57299999999999995</v>
      </c>
      <c r="DU500" s="20">
        <v>21.6</v>
      </c>
      <c r="DV500" s="20">
        <v>18.8</v>
      </c>
      <c r="DW500" s="20">
        <v>5.0999999999999996</v>
      </c>
      <c r="DX500" s="20">
        <v>6.875</v>
      </c>
      <c r="DY500" s="20">
        <v>17.899999999999999</v>
      </c>
      <c r="DZ500" s="20">
        <v>30</v>
      </c>
      <c r="EA500" s="20">
        <v>0.60499999999999998</v>
      </c>
      <c r="EB500" s="20">
        <v>-1</v>
      </c>
      <c r="EC500" s="66">
        <v>34</v>
      </c>
      <c r="ED500" s="66">
        <v>17</v>
      </c>
      <c r="EE500" s="66">
        <v>33</v>
      </c>
      <c r="EF500" s="66">
        <v>33</v>
      </c>
      <c r="EG500" s="66">
        <v>35</v>
      </c>
      <c r="EH500" s="66">
        <v>23.8</v>
      </c>
      <c r="EI500" s="66">
        <v>32</v>
      </c>
      <c r="EJ500" s="66">
        <v>56</v>
      </c>
      <c r="EK500" s="20">
        <v>11665.92</v>
      </c>
      <c r="EL500" s="20">
        <v>10935.759999999998</v>
      </c>
      <c r="EM500" s="20">
        <v>77.34375</v>
      </c>
      <c r="EN500" s="20">
        <v>43.5</v>
      </c>
      <c r="EO500" s="20">
        <v>7.6735999999999995</v>
      </c>
      <c r="EP500" s="20">
        <v>216.11099999999999</v>
      </c>
      <c r="EQ500" s="21">
        <v>66</v>
      </c>
      <c r="ER500" s="21">
        <v>65</v>
      </c>
      <c r="ES500" s="61" t="str">
        <f t="shared" si="22"/>
        <v>Creighton</v>
      </c>
      <c r="ET500" s="61">
        <f t="shared" si="25"/>
        <v>131</v>
      </c>
      <c r="EU500" s="61">
        <f t="shared" si="23"/>
        <v>1</v>
      </c>
    </row>
    <row r="501" spans="1:151" x14ac:dyDescent="0.45">
      <c r="A501" s="64">
        <v>45304</v>
      </c>
      <c r="B501" s="21" t="s">
        <v>212</v>
      </c>
      <c r="C501" s="21">
        <v>95</v>
      </c>
      <c r="D501" s="21" t="s">
        <v>347</v>
      </c>
      <c r="E501" s="21">
        <v>235</v>
      </c>
      <c r="F501" s="50" t="s">
        <v>558</v>
      </c>
      <c r="G501" t="s">
        <v>212</v>
      </c>
      <c r="H501" t="s">
        <v>347</v>
      </c>
      <c r="I501" t="s">
        <v>212</v>
      </c>
      <c r="J501" t="s">
        <v>347</v>
      </c>
      <c r="K501" t="s">
        <v>458</v>
      </c>
      <c r="L501" t="s">
        <v>347</v>
      </c>
      <c r="M501" t="s">
        <v>603</v>
      </c>
      <c r="N501" t="s">
        <v>347</v>
      </c>
      <c r="O501" t="s">
        <v>458</v>
      </c>
      <c r="P501" t="s">
        <v>347</v>
      </c>
      <c r="Q501" t="s">
        <v>458</v>
      </c>
      <c r="R501" t="s">
        <v>493</v>
      </c>
      <c r="S501" t="s">
        <v>177</v>
      </c>
      <c r="T501" t="s">
        <v>177</v>
      </c>
      <c r="U501">
        <v>17</v>
      </c>
      <c r="V501">
        <v>18</v>
      </c>
      <c r="W501" s="20">
        <v>0.29411764705882398</v>
      </c>
      <c r="X501" s="20">
        <v>-5.69</v>
      </c>
      <c r="Y501" s="20">
        <v>99.7</v>
      </c>
      <c r="Z501" s="20">
        <v>105.4</v>
      </c>
      <c r="AA501" s="20">
        <v>71.400000000000006</v>
      </c>
      <c r="AB501" s="20">
        <v>1E-3</v>
      </c>
      <c r="AC501" s="20">
        <v>4.93</v>
      </c>
      <c r="AD501" s="20">
        <v>109.3</v>
      </c>
      <c r="AE501" s="20">
        <v>104.4</v>
      </c>
      <c r="AF501" s="20">
        <v>6.26</v>
      </c>
      <c r="AG501" s="20">
        <v>99.2</v>
      </c>
      <c r="AH501" s="20">
        <v>105.8</v>
      </c>
      <c r="AI501" s="20">
        <v>0.32229999999999998</v>
      </c>
      <c r="AJ501" s="20">
        <v>-8.1</v>
      </c>
      <c r="AK501" s="20">
        <v>-0.47647058823529409</v>
      </c>
      <c r="AL501" s="20">
        <v>1011</v>
      </c>
      <c r="AM501" s="20">
        <v>-6.12</v>
      </c>
      <c r="AN501" s="20">
        <v>2.16</v>
      </c>
      <c r="AO501" s="20">
        <v>1249</v>
      </c>
      <c r="AP501" s="20">
        <v>1265</v>
      </c>
      <c r="AQ501" s="20">
        <v>1081</v>
      </c>
      <c r="AR501" s="20">
        <v>0.41399999999999998</v>
      </c>
      <c r="AS501" s="20">
        <v>122</v>
      </c>
      <c r="AT501" s="20">
        <v>395</v>
      </c>
      <c r="AU501" s="20">
        <v>0.309</v>
      </c>
      <c r="AV501" s="20">
        <v>231</v>
      </c>
      <c r="AW501" s="20">
        <v>352</v>
      </c>
      <c r="AX501" s="20">
        <v>0.65600000000000003</v>
      </c>
      <c r="AY501" s="20">
        <v>197</v>
      </c>
      <c r="AZ501" s="20">
        <v>11.588235294117647</v>
      </c>
      <c r="BA501" s="20">
        <v>666</v>
      </c>
      <c r="BB501" s="20">
        <v>39.176470588235297</v>
      </c>
      <c r="BC501" s="20">
        <v>204</v>
      </c>
      <c r="BD501" s="20">
        <v>102</v>
      </c>
      <c r="BE501" s="20">
        <v>39</v>
      </c>
      <c r="BF501" s="20">
        <v>186</v>
      </c>
      <c r="BG501" s="20">
        <v>333</v>
      </c>
      <c r="BH501" s="20">
        <v>73.5</v>
      </c>
      <c r="BI501" s="20">
        <v>74.412000000000006</v>
      </c>
      <c r="BJ501" s="20">
        <v>-0.94099999999999995</v>
      </c>
      <c r="BK501" s="20">
        <v>1.097</v>
      </c>
      <c r="BL501" s="20">
        <v>10.941000000000001</v>
      </c>
      <c r="BM501" s="20">
        <v>0.54800000000000004</v>
      </c>
      <c r="BN501" s="20">
        <v>23.2</v>
      </c>
      <c r="BO501" s="20">
        <v>20.7</v>
      </c>
      <c r="BP501" s="20">
        <v>2.2999999999999998</v>
      </c>
      <c r="BQ501" s="20">
        <v>6</v>
      </c>
      <c r="BR501" s="20">
        <v>19.600000000000001</v>
      </c>
      <c r="BS501" s="20">
        <v>280</v>
      </c>
      <c r="BT501" s="20">
        <v>0.44</v>
      </c>
      <c r="BU501" s="20">
        <v>-3</v>
      </c>
      <c r="BV501" s="66">
        <v>252</v>
      </c>
      <c r="BW501" s="66">
        <v>307</v>
      </c>
      <c r="BX501" s="66">
        <v>294</v>
      </c>
      <c r="BY501" s="66">
        <v>244</v>
      </c>
      <c r="BZ501" s="66">
        <v>244</v>
      </c>
      <c r="CA501" s="66">
        <v>225.2</v>
      </c>
      <c r="CB501" s="66">
        <v>280</v>
      </c>
      <c r="CC501" s="66">
        <v>275</v>
      </c>
      <c r="CD501" s="20">
        <v>0.5</v>
      </c>
      <c r="CE501" s="20">
        <v>-11.39</v>
      </c>
      <c r="CF501" s="20">
        <v>99.9</v>
      </c>
      <c r="CG501" s="20">
        <v>111.3</v>
      </c>
      <c r="CH501" s="20">
        <v>68.8</v>
      </c>
      <c r="CI501" s="20">
        <v>3.2000000000000001E-2</v>
      </c>
      <c r="CJ501" s="20">
        <v>-6.84</v>
      </c>
      <c r="CK501" s="20">
        <v>102.3</v>
      </c>
      <c r="CL501" s="20">
        <v>109.1</v>
      </c>
      <c r="CM501" s="20">
        <v>-6.99</v>
      </c>
      <c r="CN501" s="20">
        <v>99.5</v>
      </c>
      <c r="CO501" s="20">
        <v>113.5</v>
      </c>
      <c r="CP501" s="63">
        <v>0.1807</v>
      </c>
      <c r="CQ501" s="20">
        <v>-7.2</v>
      </c>
      <c r="CR501" s="20">
        <v>-0.4</v>
      </c>
      <c r="CS501" s="20">
        <v>998</v>
      </c>
      <c r="CT501" s="20">
        <v>-10.17</v>
      </c>
      <c r="CU501" s="20">
        <v>-6.9</v>
      </c>
      <c r="CV501" s="20">
        <v>1394</v>
      </c>
      <c r="CW501" s="20">
        <v>1310</v>
      </c>
      <c r="CX501" s="20">
        <v>1057</v>
      </c>
      <c r="CY501" s="20">
        <v>0.48399999999999999</v>
      </c>
      <c r="CZ501" s="20">
        <v>123</v>
      </c>
      <c r="DA501" s="20">
        <v>358</v>
      </c>
      <c r="DB501" s="20">
        <v>0.34399999999999997</v>
      </c>
      <c r="DC501" s="20">
        <v>247</v>
      </c>
      <c r="DD501" s="20">
        <v>377</v>
      </c>
      <c r="DE501" s="20">
        <v>0.65500000000000003</v>
      </c>
      <c r="DF501" s="20">
        <v>160</v>
      </c>
      <c r="DG501" s="20">
        <v>8.8888888888888893</v>
      </c>
      <c r="DH501" s="20">
        <v>612</v>
      </c>
      <c r="DI501" s="20">
        <v>34</v>
      </c>
      <c r="DJ501" s="20">
        <v>265</v>
      </c>
      <c r="DK501" s="20">
        <v>123</v>
      </c>
      <c r="DL501" s="20">
        <v>60</v>
      </c>
      <c r="DM501" s="20">
        <v>202</v>
      </c>
      <c r="DN501" s="20">
        <v>329</v>
      </c>
      <c r="DO501" s="20">
        <v>77.400000000000006</v>
      </c>
      <c r="DP501" s="20">
        <v>72.778000000000006</v>
      </c>
      <c r="DQ501" s="20">
        <v>4.6669999999999998</v>
      </c>
      <c r="DR501" s="20">
        <v>1.3120000000000001</v>
      </c>
      <c r="DS501" s="20">
        <v>11.222</v>
      </c>
      <c r="DT501" s="20">
        <v>0.60899999999999999</v>
      </c>
      <c r="DU501" s="20">
        <v>19.899999999999999</v>
      </c>
      <c r="DV501" s="20">
        <v>20.9</v>
      </c>
      <c r="DW501" s="20">
        <v>3.3</v>
      </c>
      <c r="DX501" s="20">
        <v>6.833333333333333</v>
      </c>
      <c r="DY501" s="20">
        <v>18.3</v>
      </c>
      <c r="DZ501" s="20">
        <v>332</v>
      </c>
      <c r="EA501" s="20">
        <v>0.39400000000000002</v>
      </c>
      <c r="EB501" s="20">
        <v>2</v>
      </c>
      <c r="EC501" s="66">
        <v>295</v>
      </c>
      <c r="ED501" s="66">
        <v>323</v>
      </c>
      <c r="EE501" s="66">
        <v>301</v>
      </c>
      <c r="EF501" s="66">
        <v>277</v>
      </c>
      <c r="EG501" s="66">
        <v>300</v>
      </c>
      <c r="EH501" s="66">
        <v>253</v>
      </c>
      <c r="EI501" s="66">
        <v>332</v>
      </c>
      <c r="EJ501" s="66">
        <v>311</v>
      </c>
      <c r="EK501" s="20">
        <v>11096.61</v>
      </c>
      <c r="EL501" s="20">
        <v>10529.460000000001</v>
      </c>
      <c r="EM501" s="20">
        <v>74.763500000000008</v>
      </c>
      <c r="EN501" s="20">
        <v>67.331999999999994</v>
      </c>
      <c r="EO501" s="20">
        <v>12.838000000000001</v>
      </c>
      <c r="EP501" s="20">
        <v>215.82400000000001</v>
      </c>
      <c r="EQ501" s="21">
        <v>76</v>
      </c>
      <c r="ER501" s="21">
        <v>60</v>
      </c>
      <c r="ES501" s="61" t="str">
        <f t="shared" si="22"/>
        <v>Gardner Webb</v>
      </c>
      <c r="ET501" s="61">
        <f t="shared" si="25"/>
        <v>136</v>
      </c>
      <c r="EU501" s="61">
        <f t="shared" si="23"/>
        <v>16</v>
      </c>
    </row>
    <row r="502" spans="1:151" x14ac:dyDescent="0.45">
      <c r="A502" s="64">
        <v>45304</v>
      </c>
      <c r="B502" s="21" t="s">
        <v>350</v>
      </c>
      <c r="C502" s="21">
        <v>354</v>
      </c>
      <c r="D502" s="21" t="s">
        <v>372</v>
      </c>
      <c r="E502" s="21">
        <v>288</v>
      </c>
      <c r="F502" s="50" t="s">
        <v>558</v>
      </c>
      <c r="G502" t="s">
        <v>350</v>
      </c>
      <c r="H502" t="s">
        <v>372</v>
      </c>
      <c r="I502" t="s">
        <v>350</v>
      </c>
      <c r="J502" t="s">
        <v>372</v>
      </c>
      <c r="K502" t="s">
        <v>350</v>
      </c>
      <c r="L502" t="s">
        <v>372</v>
      </c>
      <c r="M502" t="s">
        <v>690</v>
      </c>
      <c r="N502" t="s">
        <v>372</v>
      </c>
      <c r="O502" t="s">
        <v>350</v>
      </c>
      <c r="P502" t="s">
        <v>372</v>
      </c>
      <c r="Q502" t="s">
        <v>350</v>
      </c>
      <c r="R502" t="s">
        <v>372</v>
      </c>
      <c r="S502" t="s">
        <v>118</v>
      </c>
      <c r="T502" t="s">
        <v>118</v>
      </c>
      <c r="U502">
        <v>16</v>
      </c>
      <c r="V502">
        <v>16</v>
      </c>
      <c r="W502" s="20">
        <v>0.4375</v>
      </c>
      <c r="X502" s="20">
        <v>-12.63</v>
      </c>
      <c r="Y502" s="20">
        <v>104</v>
      </c>
      <c r="Z502" s="20">
        <v>116.6</v>
      </c>
      <c r="AA502" s="20">
        <v>66.900000000000006</v>
      </c>
      <c r="AB502" s="20">
        <v>-8.0000000000000002E-3</v>
      </c>
      <c r="AC502" s="20">
        <v>-6.1</v>
      </c>
      <c r="AD502" s="20">
        <v>102.1</v>
      </c>
      <c r="AE502" s="20">
        <v>108.2</v>
      </c>
      <c r="AF502" s="20">
        <v>-4.87</v>
      </c>
      <c r="AG502" s="20">
        <v>104.8</v>
      </c>
      <c r="AH502" s="20">
        <v>118.6</v>
      </c>
      <c r="AI502" s="20">
        <v>0.19320000000000001</v>
      </c>
      <c r="AJ502" s="20">
        <v>-7.2</v>
      </c>
      <c r="AK502" s="20">
        <v>-0.45</v>
      </c>
      <c r="AL502" s="20">
        <v>1011</v>
      </c>
      <c r="AM502" s="20">
        <v>-11.45</v>
      </c>
      <c r="AN502" s="20">
        <v>-6.24</v>
      </c>
      <c r="AO502" s="20">
        <v>1201</v>
      </c>
      <c r="AP502" s="20">
        <v>1170</v>
      </c>
      <c r="AQ502" s="20">
        <v>912</v>
      </c>
      <c r="AR502" s="20">
        <v>0.443</v>
      </c>
      <c r="AS502" s="20">
        <v>146</v>
      </c>
      <c r="AT502" s="20">
        <v>437</v>
      </c>
      <c r="AU502" s="20">
        <v>0.33400000000000002</v>
      </c>
      <c r="AV502" s="20">
        <v>247</v>
      </c>
      <c r="AW502" s="20">
        <v>342</v>
      </c>
      <c r="AX502" s="20">
        <v>0.72199999999999998</v>
      </c>
      <c r="AY502" s="20">
        <v>151</v>
      </c>
      <c r="AZ502" s="20">
        <v>9.4375</v>
      </c>
      <c r="BA502" s="20">
        <v>574</v>
      </c>
      <c r="BB502" s="20">
        <v>35.875</v>
      </c>
      <c r="BC502" s="20">
        <v>212</v>
      </c>
      <c r="BD502" s="20">
        <v>71</v>
      </c>
      <c r="BE502" s="20">
        <v>22</v>
      </c>
      <c r="BF502" s="20">
        <v>172</v>
      </c>
      <c r="BG502" s="20">
        <v>274</v>
      </c>
      <c r="BH502" s="20">
        <v>75.099999999999994</v>
      </c>
      <c r="BI502" s="20">
        <v>73.125</v>
      </c>
      <c r="BJ502" s="20">
        <v>1.9379999999999999</v>
      </c>
      <c r="BK502" s="20">
        <v>1.2330000000000001</v>
      </c>
      <c r="BL502" s="20">
        <v>10.75</v>
      </c>
      <c r="BM502" s="20">
        <v>0.41299999999999998</v>
      </c>
      <c r="BN502" s="20">
        <v>27.3</v>
      </c>
      <c r="BO502" s="20">
        <v>21.4</v>
      </c>
      <c r="BP502" s="20">
        <v>1.4</v>
      </c>
      <c r="BQ502" s="20">
        <v>4.4375</v>
      </c>
      <c r="BR502" s="20">
        <v>17.100000000000001</v>
      </c>
      <c r="BS502" s="20">
        <v>329</v>
      </c>
      <c r="BT502" s="20">
        <v>0.39800000000000002</v>
      </c>
      <c r="BU502" s="20">
        <v>15</v>
      </c>
      <c r="BV502" s="66">
        <v>310</v>
      </c>
      <c r="BW502" s="66">
        <v>291</v>
      </c>
      <c r="BX502" s="66">
        <v>300</v>
      </c>
      <c r="BY502" s="66">
        <v>285</v>
      </c>
      <c r="BZ502" s="66">
        <v>312</v>
      </c>
      <c r="CA502" s="66">
        <v>253.7</v>
      </c>
      <c r="CB502" s="66">
        <v>329</v>
      </c>
      <c r="CC502" s="66">
        <v>325</v>
      </c>
      <c r="CD502" s="20">
        <v>0.5</v>
      </c>
      <c r="CE502" s="20">
        <v>-5.23</v>
      </c>
      <c r="CF502" s="20">
        <v>104</v>
      </c>
      <c r="CG502" s="20">
        <v>109.2</v>
      </c>
      <c r="CH502" s="20">
        <v>68</v>
      </c>
      <c r="CI502" s="20">
        <v>7.3999999999999996E-2</v>
      </c>
      <c r="CJ502" s="20">
        <v>-0.06</v>
      </c>
      <c r="CK502" s="20">
        <v>104.6</v>
      </c>
      <c r="CL502" s="20">
        <v>104.7</v>
      </c>
      <c r="CM502" s="20">
        <v>-0.71</v>
      </c>
      <c r="CN502" s="20">
        <v>105.3</v>
      </c>
      <c r="CO502" s="20">
        <v>109.2</v>
      </c>
      <c r="CP502" s="63">
        <v>0.39810000000000001</v>
      </c>
      <c r="CQ502" s="20">
        <v>-4</v>
      </c>
      <c r="CR502" s="20">
        <v>-0.25</v>
      </c>
      <c r="CS502" s="20">
        <v>1130</v>
      </c>
      <c r="CT502" s="20">
        <v>-5.42</v>
      </c>
      <c r="CU502" s="20">
        <v>-0.89</v>
      </c>
      <c r="CV502" s="20">
        <v>1142</v>
      </c>
      <c r="CW502" s="20">
        <v>1169</v>
      </c>
      <c r="CX502" s="20">
        <v>975</v>
      </c>
      <c r="CY502" s="20">
        <v>0.42399999999999999</v>
      </c>
      <c r="CZ502" s="20">
        <v>129</v>
      </c>
      <c r="DA502" s="20">
        <v>374</v>
      </c>
      <c r="DB502" s="20">
        <v>0.34499999999999997</v>
      </c>
      <c r="DC502" s="20">
        <v>187</v>
      </c>
      <c r="DD502" s="20">
        <v>272</v>
      </c>
      <c r="DE502" s="20">
        <v>0.68799999999999994</v>
      </c>
      <c r="DF502" s="20">
        <v>175</v>
      </c>
      <c r="DG502" s="20">
        <v>10.9375</v>
      </c>
      <c r="DH502" s="20">
        <v>585</v>
      </c>
      <c r="DI502" s="20">
        <v>36.5625</v>
      </c>
      <c r="DJ502" s="20">
        <v>183</v>
      </c>
      <c r="DK502" s="20">
        <v>113</v>
      </c>
      <c r="DL502" s="20">
        <v>52</v>
      </c>
      <c r="DM502" s="20">
        <v>173</v>
      </c>
      <c r="DN502" s="20">
        <v>229</v>
      </c>
      <c r="DO502" s="20">
        <v>71.400000000000006</v>
      </c>
      <c r="DP502" s="20">
        <v>73.061999999999998</v>
      </c>
      <c r="DQ502" s="20">
        <v>-1.6879999999999999</v>
      </c>
      <c r="DR502" s="20">
        <v>1.0580000000000001</v>
      </c>
      <c r="DS502" s="20">
        <v>10.811999999999999</v>
      </c>
      <c r="DT502" s="20">
        <v>0.65300000000000002</v>
      </c>
      <c r="DU502" s="20">
        <v>23.4</v>
      </c>
      <c r="DV502" s="20">
        <v>17</v>
      </c>
      <c r="DW502" s="20">
        <v>3.2</v>
      </c>
      <c r="DX502" s="20">
        <v>7.0625</v>
      </c>
      <c r="DY502" s="20">
        <v>14.3</v>
      </c>
      <c r="DZ502" s="20">
        <v>219</v>
      </c>
      <c r="EA502" s="20">
        <v>0.47699999999999998</v>
      </c>
      <c r="EB502" s="20">
        <v>-11</v>
      </c>
      <c r="EC502" s="66">
        <v>234</v>
      </c>
      <c r="ED502" s="66">
        <v>220</v>
      </c>
      <c r="EE502" s="66">
        <v>175</v>
      </c>
      <c r="EF502" s="66">
        <v>217</v>
      </c>
      <c r="EG502" s="66">
        <v>238</v>
      </c>
      <c r="EH502" s="66">
        <v>173.7</v>
      </c>
      <c r="EI502" s="66">
        <v>220</v>
      </c>
      <c r="EJ502" s="66">
        <v>196</v>
      </c>
      <c r="EK502" s="20">
        <v>11356.800000000001</v>
      </c>
      <c r="EL502" s="20">
        <v>12126.4</v>
      </c>
      <c r="EM502" s="20">
        <v>75.921875</v>
      </c>
      <c r="EN502" s="20">
        <v>47.978249999999996</v>
      </c>
      <c r="EO502" s="20">
        <v>11.764799999999999</v>
      </c>
      <c r="EP502" s="20">
        <v>165.33799999999999</v>
      </c>
      <c r="EQ502" s="21">
        <v>59</v>
      </c>
      <c r="ER502" s="21">
        <v>63</v>
      </c>
      <c r="ES502" s="61" t="str">
        <f t="shared" si="22"/>
        <v>Stony Brook</v>
      </c>
      <c r="ET502" s="61">
        <f t="shared" si="25"/>
        <v>122</v>
      </c>
      <c r="EU502" s="61">
        <f t="shared" si="23"/>
        <v>-4</v>
      </c>
    </row>
    <row r="503" spans="1:151" x14ac:dyDescent="0.45">
      <c r="A503" s="64">
        <v>45304</v>
      </c>
      <c r="B503" s="21" t="s">
        <v>93</v>
      </c>
      <c r="C503" s="21">
        <v>176</v>
      </c>
      <c r="D503" s="21" t="s">
        <v>128</v>
      </c>
      <c r="E503" s="21">
        <v>336</v>
      </c>
      <c r="F503" s="50" t="s">
        <v>558</v>
      </c>
      <c r="G503" t="s">
        <v>93</v>
      </c>
      <c r="H503" t="s">
        <v>128</v>
      </c>
      <c r="I503" t="s">
        <v>93</v>
      </c>
      <c r="J503" t="s">
        <v>128</v>
      </c>
      <c r="K503" t="s">
        <v>93</v>
      </c>
      <c r="L503" t="s">
        <v>128</v>
      </c>
      <c r="M503" t="s">
        <v>93</v>
      </c>
      <c r="N503" t="s">
        <v>128</v>
      </c>
      <c r="O503" t="s">
        <v>433</v>
      </c>
      <c r="P503" t="s">
        <v>128</v>
      </c>
      <c r="Q503" t="s">
        <v>433</v>
      </c>
      <c r="R503" t="s">
        <v>128</v>
      </c>
      <c r="S503" t="s">
        <v>17</v>
      </c>
      <c r="T503" t="s">
        <v>17</v>
      </c>
      <c r="U503">
        <v>15</v>
      </c>
      <c r="V503">
        <v>15</v>
      </c>
      <c r="W503" s="20">
        <v>0.93333333333333302</v>
      </c>
      <c r="X503" s="20">
        <v>10.86</v>
      </c>
      <c r="Y503" s="20">
        <v>114.5</v>
      </c>
      <c r="Z503" s="20">
        <v>103.7</v>
      </c>
      <c r="AA503" s="20">
        <v>67.2</v>
      </c>
      <c r="AB503" s="20">
        <v>0.19</v>
      </c>
      <c r="AC503" s="20">
        <v>-0.28999999999999998</v>
      </c>
      <c r="AD503" s="20">
        <v>103.8</v>
      </c>
      <c r="AE503" s="20">
        <v>104.1</v>
      </c>
      <c r="AF503" s="20">
        <v>-2.98</v>
      </c>
      <c r="AG503" s="20">
        <v>116.6</v>
      </c>
      <c r="AH503" s="20">
        <v>103.2</v>
      </c>
      <c r="AI503" s="20">
        <v>0.80220000000000002</v>
      </c>
      <c r="AJ503" s="20">
        <v>2.2000000000000002</v>
      </c>
      <c r="AK503" s="20">
        <v>0.14666666666666667</v>
      </c>
      <c r="AL503" s="20">
        <v>1407</v>
      </c>
      <c r="AM503" s="20">
        <v>9.2200000000000006</v>
      </c>
      <c r="AN503" s="20">
        <v>1.42</v>
      </c>
      <c r="AO503" s="20">
        <v>1173</v>
      </c>
      <c r="AP503" s="20">
        <v>1056</v>
      </c>
      <c r="AQ503" s="20">
        <v>880</v>
      </c>
      <c r="AR503" s="20">
        <v>0.47199999999999998</v>
      </c>
      <c r="AS503" s="20">
        <v>114</v>
      </c>
      <c r="AT503" s="20">
        <v>284</v>
      </c>
      <c r="AU503" s="20">
        <v>0.40100000000000002</v>
      </c>
      <c r="AV503" s="20">
        <v>229</v>
      </c>
      <c r="AW503" s="20">
        <v>311</v>
      </c>
      <c r="AX503" s="20">
        <v>0.73599999999999999</v>
      </c>
      <c r="AY503" s="20">
        <v>141</v>
      </c>
      <c r="AZ503" s="20">
        <v>9.4</v>
      </c>
      <c r="BA503" s="20">
        <v>520</v>
      </c>
      <c r="BB503" s="20">
        <v>34.666666666666664</v>
      </c>
      <c r="BC503" s="20">
        <v>239</v>
      </c>
      <c r="BD503" s="20">
        <v>134</v>
      </c>
      <c r="BE503" s="20">
        <v>101</v>
      </c>
      <c r="BF503" s="20">
        <v>155</v>
      </c>
      <c r="BG503" s="20">
        <v>224</v>
      </c>
      <c r="BH503" s="20">
        <v>78.2</v>
      </c>
      <c r="BI503" s="20">
        <v>70.400000000000006</v>
      </c>
      <c r="BJ503" s="20">
        <v>7.8</v>
      </c>
      <c r="BK503" s="20">
        <v>1.542</v>
      </c>
      <c r="BL503" s="20">
        <v>10.333</v>
      </c>
      <c r="BM503" s="20">
        <v>0.86499999999999999</v>
      </c>
      <c r="BN503" s="20">
        <v>18.899999999999999</v>
      </c>
      <c r="BO503" s="20">
        <v>20.7</v>
      </c>
      <c r="BP503" s="20">
        <v>6.7</v>
      </c>
      <c r="BQ503" s="20">
        <v>8.9333333333333336</v>
      </c>
      <c r="BR503" s="20">
        <v>14.9</v>
      </c>
      <c r="BS503" s="20">
        <v>13</v>
      </c>
      <c r="BT503" s="20">
        <v>0.64500000000000002</v>
      </c>
      <c r="BU503" s="20">
        <v>-1</v>
      </c>
      <c r="BV503" s="66">
        <v>59</v>
      </c>
      <c r="BW503" s="66">
        <v>43</v>
      </c>
      <c r="BX503" s="66">
        <v>11</v>
      </c>
      <c r="BY503" s="66">
        <v>79</v>
      </c>
      <c r="BZ503" s="66">
        <v>71</v>
      </c>
      <c r="CA503" s="66">
        <v>35.799999999999997</v>
      </c>
      <c r="CB503" s="66">
        <v>13</v>
      </c>
      <c r="CC503" s="66">
        <v>52</v>
      </c>
      <c r="CD503" s="20">
        <v>0.33333333333333298</v>
      </c>
      <c r="CE503" s="20">
        <v>-1.72</v>
      </c>
      <c r="CF503" s="20">
        <v>104.1</v>
      </c>
      <c r="CG503" s="20">
        <v>105.8</v>
      </c>
      <c r="CH503" s="20">
        <v>67.599999999999994</v>
      </c>
      <c r="CI503" s="20">
        <v>-6.5000000000000002E-2</v>
      </c>
      <c r="CJ503" s="20">
        <v>0.88</v>
      </c>
      <c r="CK503" s="20">
        <v>105.3</v>
      </c>
      <c r="CL503" s="20">
        <v>104.4</v>
      </c>
      <c r="CM503" s="20">
        <v>-2.2799999999999998</v>
      </c>
      <c r="CN503" s="20">
        <v>101.9</v>
      </c>
      <c r="CO503" s="20">
        <v>105.8</v>
      </c>
      <c r="CP503" s="63">
        <v>0.39400000000000002</v>
      </c>
      <c r="CQ503" s="20">
        <v>-6.2</v>
      </c>
      <c r="CR503" s="20">
        <v>-0.41333333333333333</v>
      </c>
      <c r="CS503" s="20">
        <v>1087</v>
      </c>
      <c r="CT503" s="20">
        <v>-1</v>
      </c>
      <c r="CU503" s="20">
        <v>1.94</v>
      </c>
      <c r="CV503" s="20">
        <v>1034</v>
      </c>
      <c r="CW503" s="20">
        <v>1078</v>
      </c>
      <c r="CX503" s="20">
        <v>878</v>
      </c>
      <c r="CY503" s="20">
        <v>0.40300000000000002</v>
      </c>
      <c r="CZ503" s="20">
        <v>109</v>
      </c>
      <c r="DA503" s="20">
        <v>373</v>
      </c>
      <c r="DB503" s="20">
        <v>0.29199999999999998</v>
      </c>
      <c r="DC503" s="20">
        <v>217</v>
      </c>
      <c r="DD503" s="20">
        <v>300</v>
      </c>
      <c r="DE503" s="20">
        <v>0.72299999999999998</v>
      </c>
      <c r="DF503" s="20">
        <v>158</v>
      </c>
      <c r="DG503" s="20">
        <v>10.533333333333333</v>
      </c>
      <c r="DH503" s="20">
        <v>545</v>
      </c>
      <c r="DI503" s="20">
        <v>36.333333333333336</v>
      </c>
      <c r="DJ503" s="20">
        <v>152</v>
      </c>
      <c r="DK503" s="20">
        <v>97</v>
      </c>
      <c r="DL503" s="20">
        <v>43</v>
      </c>
      <c r="DM503" s="20">
        <v>167</v>
      </c>
      <c r="DN503" s="20">
        <v>224</v>
      </c>
      <c r="DO503" s="20">
        <v>68.900000000000006</v>
      </c>
      <c r="DP503" s="20">
        <v>71.867000000000004</v>
      </c>
      <c r="DQ503" s="20">
        <v>-2.9329999999999998</v>
      </c>
      <c r="DR503" s="20">
        <v>0.91</v>
      </c>
      <c r="DS503" s="20">
        <v>11.132999999999999</v>
      </c>
      <c r="DT503" s="20">
        <v>0.58099999999999996</v>
      </c>
      <c r="DU503" s="20">
        <v>24.9</v>
      </c>
      <c r="DV503" s="20">
        <v>20</v>
      </c>
      <c r="DW503" s="20">
        <v>2.9</v>
      </c>
      <c r="DX503" s="20">
        <v>6.4666666666666668</v>
      </c>
      <c r="DY503" s="20">
        <v>14.9</v>
      </c>
      <c r="DZ503" s="20">
        <v>251</v>
      </c>
      <c r="EA503" s="20">
        <v>0.45700000000000002</v>
      </c>
      <c r="EB503" s="20">
        <v>-10</v>
      </c>
      <c r="EC503" s="66">
        <v>244</v>
      </c>
      <c r="ED503" s="66">
        <v>184</v>
      </c>
      <c r="EE503" s="66">
        <v>268</v>
      </c>
      <c r="EF503" s="66">
        <v>190</v>
      </c>
      <c r="EG503" s="66">
        <v>184</v>
      </c>
      <c r="EH503" s="66">
        <v>173</v>
      </c>
      <c r="EI503" s="66">
        <v>252</v>
      </c>
      <c r="EJ503" s="66">
        <v>239</v>
      </c>
      <c r="EK503" s="20">
        <v>12114.1</v>
      </c>
      <c r="EL503" s="20">
        <v>10795.17</v>
      </c>
      <c r="EM503" s="20">
        <v>66.820066666666662</v>
      </c>
      <c r="EN503" s="20">
        <v>99.454799999999992</v>
      </c>
      <c r="EO503" s="20">
        <v>10.7727</v>
      </c>
      <c r="EP503" s="20">
        <v>164.864</v>
      </c>
      <c r="EQ503" s="21">
        <v>69</v>
      </c>
      <c r="ER503" s="21">
        <v>56</v>
      </c>
      <c r="ES503" s="61" t="str">
        <f t="shared" si="22"/>
        <v>Mississippi</v>
      </c>
      <c r="ET503" s="61">
        <f t="shared" si="25"/>
        <v>125</v>
      </c>
      <c r="EU503" s="61">
        <f t="shared" si="23"/>
        <v>13</v>
      </c>
    </row>
    <row r="504" spans="1:151" x14ac:dyDescent="0.45">
      <c r="A504" s="64">
        <v>45304</v>
      </c>
      <c r="B504" s="21" t="s">
        <v>335</v>
      </c>
      <c r="C504" s="21">
        <v>170</v>
      </c>
      <c r="D504" s="21" t="s">
        <v>344</v>
      </c>
      <c r="E504" s="21">
        <v>80</v>
      </c>
      <c r="F504" s="50" t="s">
        <v>558</v>
      </c>
      <c r="G504" t="s">
        <v>335</v>
      </c>
      <c r="H504" t="s">
        <v>344</v>
      </c>
      <c r="I504" t="s">
        <v>335</v>
      </c>
      <c r="J504" t="s">
        <v>344</v>
      </c>
      <c r="K504" t="s">
        <v>335</v>
      </c>
      <c r="L504" t="s">
        <v>344</v>
      </c>
      <c r="M504" t="s">
        <v>1258</v>
      </c>
      <c r="N504" t="s">
        <v>586</v>
      </c>
      <c r="O504" t="s">
        <v>1392</v>
      </c>
      <c r="P504" t="s">
        <v>1401</v>
      </c>
      <c r="Q504" t="s">
        <v>478</v>
      </c>
      <c r="R504" t="s">
        <v>344</v>
      </c>
      <c r="S504" t="s">
        <v>86</v>
      </c>
      <c r="T504" t="s">
        <v>86</v>
      </c>
      <c r="U504">
        <v>15</v>
      </c>
      <c r="V504">
        <v>15</v>
      </c>
      <c r="W504" s="20">
        <v>0.46666666666666701</v>
      </c>
      <c r="X504" s="20">
        <v>-5.71</v>
      </c>
      <c r="Y504" s="20">
        <v>104.2</v>
      </c>
      <c r="Z504" s="20">
        <v>109.9</v>
      </c>
      <c r="AA504" s="20">
        <v>68.3</v>
      </c>
      <c r="AB504" s="20">
        <v>-4.2999999999999997E-2</v>
      </c>
      <c r="AC504" s="20">
        <v>-1.35</v>
      </c>
      <c r="AD504" s="20">
        <v>104.6</v>
      </c>
      <c r="AE504" s="20">
        <v>106</v>
      </c>
      <c r="AF504" s="20">
        <v>0.43</v>
      </c>
      <c r="AG504" s="20">
        <v>103.8</v>
      </c>
      <c r="AH504" s="20">
        <v>109.9</v>
      </c>
      <c r="AI504" s="20">
        <v>0.34029999999999999</v>
      </c>
      <c r="AJ504" s="20">
        <v>-5.0999999999999996</v>
      </c>
      <c r="AK504" s="20">
        <v>-0.33999999999999997</v>
      </c>
      <c r="AL504" s="20">
        <v>1080</v>
      </c>
      <c r="AM504" s="20">
        <v>-5.62</v>
      </c>
      <c r="AN504" s="20">
        <v>-2.39</v>
      </c>
      <c r="AO504" s="20">
        <v>1122</v>
      </c>
      <c r="AP504" s="20">
        <v>1075</v>
      </c>
      <c r="AQ504" s="20">
        <v>843</v>
      </c>
      <c r="AR504" s="20">
        <v>0.47</v>
      </c>
      <c r="AS504" s="20">
        <v>128</v>
      </c>
      <c r="AT504" s="20">
        <v>337</v>
      </c>
      <c r="AU504" s="20">
        <v>0.38</v>
      </c>
      <c r="AV504" s="20">
        <v>202</v>
      </c>
      <c r="AW504" s="20">
        <v>295</v>
      </c>
      <c r="AX504" s="20">
        <v>0.68500000000000005</v>
      </c>
      <c r="AY504" s="20">
        <v>120</v>
      </c>
      <c r="AZ504" s="20">
        <v>8</v>
      </c>
      <c r="BA504" s="20">
        <v>478</v>
      </c>
      <c r="BB504" s="20">
        <v>31.866666666666667</v>
      </c>
      <c r="BC504" s="20">
        <v>238</v>
      </c>
      <c r="BD504" s="20">
        <v>91</v>
      </c>
      <c r="BE504" s="20">
        <v>34</v>
      </c>
      <c r="BF504" s="20">
        <v>180</v>
      </c>
      <c r="BG504" s="20">
        <v>266</v>
      </c>
      <c r="BH504" s="20">
        <v>74.8</v>
      </c>
      <c r="BI504" s="20">
        <v>71.667000000000002</v>
      </c>
      <c r="BJ504" s="20">
        <v>3.133</v>
      </c>
      <c r="BK504" s="20">
        <v>1.3220000000000001</v>
      </c>
      <c r="BL504" s="20">
        <v>12</v>
      </c>
      <c r="BM504" s="20">
        <v>0.50600000000000001</v>
      </c>
      <c r="BN504" s="20">
        <v>22.5</v>
      </c>
      <c r="BO504" s="20">
        <v>19.7</v>
      </c>
      <c r="BP504" s="20">
        <v>2.2999999999999998</v>
      </c>
      <c r="BQ504" s="20">
        <v>6.0666666666666664</v>
      </c>
      <c r="BR504" s="20">
        <v>17.7</v>
      </c>
      <c r="BS504" s="20">
        <v>67</v>
      </c>
      <c r="BT504" s="20">
        <v>0.57299999999999995</v>
      </c>
      <c r="BU504" s="20">
        <v>0</v>
      </c>
      <c r="BV504" s="66">
        <v>236</v>
      </c>
      <c r="BW504" s="66">
        <v>267</v>
      </c>
      <c r="BX504" s="66">
        <v>239</v>
      </c>
      <c r="BY504" s="66">
        <v>236</v>
      </c>
      <c r="BZ504" s="66">
        <v>246</v>
      </c>
      <c r="CA504" s="66">
        <v>204</v>
      </c>
      <c r="CB504" s="66">
        <v>253</v>
      </c>
      <c r="CC504" s="66">
        <v>261</v>
      </c>
      <c r="CD504" s="20">
        <v>0.53333333333333299</v>
      </c>
      <c r="CE504" s="20">
        <v>-13.18</v>
      </c>
      <c r="CF504" s="20">
        <v>100.5</v>
      </c>
      <c r="CG504" s="20">
        <v>113.7</v>
      </c>
      <c r="CH504" s="20">
        <v>65.900000000000006</v>
      </c>
      <c r="CI504" s="20">
        <v>0.14099999999999999</v>
      </c>
      <c r="CJ504" s="20">
        <v>-5.37</v>
      </c>
      <c r="CK504" s="20">
        <v>103.5</v>
      </c>
      <c r="CL504" s="20">
        <v>108.8</v>
      </c>
      <c r="CM504" s="20">
        <v>-4.88</v>
      </c>
      <c r="CN504" s="20">
        <v>101.8</v>
      </c>
      <c r="CO504" s="20">
        <v>112.7</v>
      </c>
      <c r="CP504" s="63">
        <v>0.23669999999999999</v>
      </c>
      <c r="CQ504" s="20">
        <v>-4.5</v>
      </c>
      <c r="CR504" s="20">
        <v>-0.3</v>
      </c>
      <c r="CS504" s="20">
        <v>1054</v>
      </c>
      <c r="CT504" s="20">
        <v>-11.99</v>
      </c>
      <c r="CU504" s="20">
        <v>-3.99</v>
      </c>
      <c r="CV504" s="20">
        <v>1032</v>
      </c>
      <c r="CW504" s="20">
        <v>1118</v>
      </c>
      <c r="CX504" s="20">
        <v>857</v>
      </c>
      <c r="CY504" s="20">
        <v>0.45500000000000002</v>
      </c>
      <c r="CZ504" s="20">
        <v>86</v>
      </c>
      <c r="DA504" s="20">
        <v>265</v>
      </c>
      <c r="DB504" s="20">
        <v>0.32500000000000001</v>
      </c>
      <c r="DC504" s="20">
        <v>166</v>
      </c>
      <c r="DD504" s="20">
        <v>242</v>
      </c>
      <c r="DE504" s="20">
        <v>0.68600000000000005</v>
      </c>
      <c r="DF504" s="20">
        <v>138</v>
      </c>
      <c r="DG504" s="20">
        <v>9.1999999999999993</v>
      </c>
      <c r="DH504" s="20">
        <v>505</v>
      </c>
      <c r="DI504" s="20">
        <v>33.666666666666664</v>
      </c>
      <c r="DJ504" s="20">
        <v>167</v>
      </c>
      <c r="DK504" s="20">
        <v>86</v>
      </c>
      <c r="DL504" s="20">
        <v>36</v>
      </c>
      <c r="DM504" s="20">
        <v>183</v>
      </c>
      <c r="DN504" s="20">
        <v>243</v>
      </c>
      <c r="DO504" s="20">
        <v>68.8</v>
      </c>
      <c r="DP504" s="20">
        <v>74.533000000000001</v>
      </c>
      <c r="DQ504" s="20">
        <v>-5.7329999999999997</v>
      </c>
      <c r="DR504" s="20">
        <v>0.91300000000000003</v>
      </c>
      <c r="DS504" s="20">
        <v>12.2</v>
      </c>
      <c r="DT504" s="20">
        <v>0.47</v>
      </c>
      <c r="DU504" s="20">
        <v>17.7</v>
      </c>
      <c r="DV504" s="20">
        <v>16.100000000000001</v>
      </c>
      <c r="DW504" s="20">
        <v>2.4</v>
      </c>
      <c r="DX504" s="20">
        <v>5.7333333333333334</v>
      </c>
      <c r="DY504" s="20">
        <v>16.2</v>
      </c>
      <c r="DZ504" s="20">
        <v>285</v>
      </c>
      <c r="EA504" s="20">
        <v>0.437</v>
      </c>
      <c r="EB504" s="20">
        <v>-4</v>
      </c>
      <c r="EC504" s="66">
        <v>319</v>
      </c>
      <c r="ED504" s="66">
        <v>261</v>
      </c>
      <c r="EE504" s="66">
        <v>229</v>
      </c>
      <c r="EF504" s="66">
        <v>330</v>
      </c>
      <c r="EG504" s="66">
        <v>318</v>
      </c>
      <c r="EH504" s="66">
        <v>229.2</v>
      </c>
      <c r="EI504" s="66">
        <v>286</v>
      </c>
      <c r="EJ504" s="66">
        <v>312</v>
      </c>
      <c r="EK504" s="20">
        <v>11847.54</v>
      </c>
      <c r="EL504" s="20">
        <v>11044.95</v>
      </c>
      <c r="EM504" s="20">
        <v>68.8</v>
      </c>
      <c r="EN504" s="20">
        <v>74.013333333333321</v>
      </c>
      <c r="EO504" s="20">
        <v>12.142200000000001</v>
      </c>
      <c r="EP504" s="20">
        <v>166.45500000000001</v>
      </c>
      <c r="EQ504" s="21">
        <v>71</v>
      </c>
      <c r="ER504" s="21">
        <v>54</v>
      </c>
      <c r="ES504" s="61" t="str">
        <f t="shared" si="22"/>
        <v>Miami OH</v>
      </c>
      <c r="ET504" s="61">
        <f t="shared" si="25"/>
        <v>125</v>
      </c>
      <c r="EU504" s="61">
        <f t="shared" si="23"/>
        <v>17</v>
      </c>
    </row>
    <row r="505" spans="1:151" x14ac:dyDescent="0.45">
      <c r="A505" s="64">
        <v>45304</v>
      </c>
      <c r="B505" s="21" t="s">
        <v>304</v>
      </c>
      <c r="C505" s="21">
        <v>304</v>
      </c>
      <c r="D505" s="21" t="s">
        <v>202</v>
      </c>
      <c r="E505" s="21">
        <v>357</v>
      </c>
      <c r="F505" s="50" t="s">
        <v>558</v>
      </c>
      <c r="G505" t="s">
        <v>304</v>
      </c>
      <c r="H505" t="s">
        <v>202</v>
      </c>
      <c r="I505" t="s">
        <v>304</v>
      </c>
      <c r="J505" t="s">
        <v>202</v>
      </c>
      <c r="K505" t="s">
        <v>304</v>
      </c>
      <c r="L505" t="s">
        <v>202</v>
      </c>
      <c r="M505" t="s">
        <v>602</v>
      </c>
      <c r="N505" t="s">
        <v>202</v>
      </c>
      <c r="O505" t="s">
        <v>304</v>
      </c>
      <c r="P505" t="s">
        <v>202</v>
      </c>
      <c r="Q505" t="s">
        <v>304</v>
      </c>
      <c r="R505" t="s">
        <v>202</v>
      </c>
      <c r="S505" t="s">
        <v>124</v>
      </c>
      <c r="T505" t="s">
        <v>124</v>
      </c>
      <c r="U505">
        <v>16</v>
      </c>
      <c r="V505">
        <v>16</v>
      </c>
      <c r="W505" s="20">
        <v>0.5</v>
      </c>
      <c r="X505" s="20">
        <v>-4.8099999999999996</v>
      </c>
      <c r="Y505" s="20">
        <v>103</v>
      </c>
      <c r="Z505" s="20">
        <v>107.8</v>
      </c>
      <c r="AA505" s="20">
        <v>65.2</v>
      </c>
      <c r="AB505" s="20">
        <v>-8.6999999999999994E-2</v>
      </c>
      <c r="AC505" s="20">
        <v>-1.23</v>
      </c>
      <c r="AD505" s="20">
        <v>104.9</v>
      </c>
      <c r="AE505" s="20">
        <v>106.1</v>
      </c>
      <c r="AF505" s="20">
        <v>-2.91</v>
      </c>
      <c r="AG505" s="20">
        <v>101.9</v>
      </c>
      <c r="AH505" s="20">
        <v>107.5</v>
      </c>
      <c r="AI505" s="20">
        <v>0.35039999999999999</v>
      </c>
      <c r="AJ505" s="20">
        <v>-5.6</v>
      </c>
      <c r="AK505" s="20">
        <v>-0.35</v>
      </c>
      <c r="AL505" s="20">
        <v>1088</v>
      </c>
      <c r="AM505" s="20">
        <v>-3.53</v>
      </c>
      <c r="AN505" s="20">
        <v>-2.61</v>
      </c>
      <c r="AO505" s="20">
        <v>1157</v>
      </c>
      <c r="AP505" s="20">
        <v>1093</v>
      </c>
      <c r="AQ505" s="20">
        <v>910</v>
      </c>
      <c r="AR505" s="20">
        <v>0.45900000000000002</v>
      </c>
      <c r="AS505" s="20">
        <v>109</v>
      </c>
      <c r="AT505" s="20">
        <v>321</v>
      </c>
      <c r="AU505" s="20">
        <v>0.34</v>
      </c>
      <c r="AV505" s="20">
        <v>212</v>
      </c>
      <c r="AW505" s="20">
        <v>294</v>
      </c>
      <c r="AX505" s="20">
        <v>0.72099999999999997</v>
      </c>
      <c r="AY505" s="20">
        <v>167</v>
      </c>
      <c r="AZ505" s="20">
        <v>10.4375</v>
      </c>
      <c r="BA505" s="20">
        <v>599</v>
      </c>
      <c r="BB505" s="20">
        <v>37.4375</v>
      </c>
      <c r="BC505" s="20">
        <v>184</v>
      </c>
      <c r="BD505" s="20">
        <v>83</v>
      </c>
      <c r="BE505" s="20">
        <v>49</v>
      </c>
      <c r="BF505" s="20">
        <v>189</v>
      </c>
      <c r="BG505" s="20">
        <v>217</v>
      </c>
      <c r="BH505" s="20">
        <v>72.3</v>
      </c>
      <c r="BI505" s="20">
        <v>68.311999999999998</v>
      </c>
      <c r="BJ505" s="20">
        <v>4</v>
      </c>
      <c r="BK505" s="20">
        <v>0.97399999999999998</v>
      </c>
      <c r="BL505" s="20">
        <v>11.811999999999999</v>
      </c>
      <c r="BM505" s="20">
        <v>0.439</v>
      </c>
      <c r="BN505" s="20">
        <v>20.100000000000001</v>
      </c>
      <c r="BO505" s="20">
        <v>18.399999999999999</v>
      </c>
      <c r="BP505" s="20">
        <v>3.1</v>
      </c>
      <c r="BQ505" s="20">
        <v>5.1875</v>
      </c>
      <c r="BR505" s="20">
        <v>13.6</v>
      </c>
      <c r="BS505" s="20">
        <v>230</v>
      </c>
      <c r="BT505" s="20">
        <v>0.46800000000000003</v>
      </c>
      <c r="BU505" s="20">
        <v>5</v>
      </c>
      <c r="BV505" s="66">
        <v>200</v>
      </c>
      <c r="BW505" s="66">
        <v>293</v>
      </c>
      <c r="BX505" s="66">
        <v>255</v>
      </c>
      <c r="BY505" s="66">
        <v>247</v>
      </c>
      <c r="BZ505" s="66">
        <v>232</v>
      </c>
      <c r="CA505" s="66">
        <v>211.8</v>
      </c>
      <c r="CB505" s="66">
        <v>233</v>
      </c>
      <c r="CC505" s="66">
        <v>254</v>
      </c>
      <c r="CD505" s="20">
        <v>0.5625</v>
      </c>
      <c r="CE505" s="20">
        <v>-2.97</v>
      </c>
      <c r="CF505" s="20">
        <v>106.7</v>
      </c>
      <c r="CG505" s="20">
        <v>109.7</v>
      </c>
      <c r="CH505" s="20">
        <v>70.2</v>
      </c>
      <c r="CI505" s="20">
        <v>5.8999999999999997E-2</v>
      </c>
      <c r="CJ505" s="20">
        <v>1.25</v>
      </c>
      <c r="CK505" s="20">
        <v>105.8</v>
      </c>
      <c r="CL505" s="20">
        <v>104.5</v>
      </c>
      <c r="CM505" s="20">
        <v>3.75</v>
      </c>
      <c r="CN505" s="20">
        <v>107</v>
      </c>
      <c r="CO505" s="20">
        <v>110.9</v>
      </c>
      <c r="CP505" s="63">
        <v>0.39900000000000002</v>
      </c>
      <c r="CQ505" s="20">
        <v>-3.7</v>
      </c>
      <c r="CR505" s="20">
        <v>-0.23125000000000001</v>
      </c>
      <c r="CS505" s="20">
        <v>1141</v>
      </c>
      <c r="CT505" s="20">
        <v>-3.09</v>
      </c>
      <c r="CU505" s="20">
        <v>-0.39</v>
      </c>
      <c r="CV505" s="20">
        <v>1268</v>
      </c>
      <c r="CW505" s="20">
        <v>1215</v>
      </c>
      <c r="CX505" s="20">
        <v>1012</v>
      </c>
      <c r="CY505" s="20">
        <v>0.46</v>
      </c>
      <c r="CZ505" s="20">
        <v>153</v>
      </c>
      <c r="DA505" s="20">
        <v>435</v>
      </c>
      <c r="DB505" s="20">
        <v>0.35199999999999998</v>
      </c>
      <c r="DC505" s="20">
        <v>183</v>
      </c>
      <c r="DD505" s="20">
        <v>292</v>
      </c>
      <c r="DE505" s="20">
        <v>0.627</v>
      </c>
      <c r="DF505" s="20">
        <v>177</v>
      </c>
      <c r="DG505" s="20">
        <v>11.0625</v>
      </c>
      <c r="DH505" s="20">
        <v>636</v>
      </c>
      <c r="DI505" s="20">
        <v>39.75</v>
      </c>
      <c r="DJ505" s="20">
        <v>253</v>
      </c>
      <c r="DK505" s="20">
        <v>64</v>
      </c>
      <c r="DL505" s="20">
        <v>43</v>
      </c>
      <c r="DM505" s="20">
        <v>188</v>
      </c>
      <c r="DN505" s="20">
        <v>262</v>
      </c>
      <c r="DO505" s="20">
        <v>79.2</v>
      </c>
      <c r="DP505" s="20">
        <v>75.938000000000002</v>
      </c>
      <c r="DQ505" s="20">
        <v>3.3119999999999998</v>
      </c>
      <c r="DR505" s="20">
        <v>1.3460000000000001</v>
      </c>
      <c r="DS505" s="20">
        <v>11.75</v>
      </c>
      <c r="DT505" s="20">
        <v>0.34</v>
      </c>
      <c r="DU505" s="20">
        <v>27.2</v>
      </c>
      <c r="DV505" s="20">
        <v>18.2</v>
      </c>
      <c r="DW505" s="20">
        <v>2.7</v>
      </c>
      <c r="DX505" s="20">
        <v>4</v>
      </c>
      <c r="DY505" s="20">
        <v>16.399999999999999</v>
      </c>
      <c r="DZ505" s="20">
        <v>187</v>
      </c>
      <c r="EA505" s="20">
        <v>0.49399999999999999</v>
      </c>
      <c r="EB505" s="20">
        <v>-6</v>
      </c>
      <c r="EC505" s="66">
        <v>185</v>
      </c>
      <c r="ED505" s="66">
        <v>211</v>
      </c>
      <c r="EE505" s="66">
        <v>171</v>
      </c>
      <c r="EF505" s="66">
        <v>234</v>
      </c>
      <c r="EG505" s="66">
        <v>201</v>
      </c>
      <c r="EH505" s="66">
        <v>168.7</v>
      </c>
      <c r="EI505" s="66">
        <v>201</v>
      </c>
      <c r="EJ505" s="66">
        <v>186</v>
      </c>
      <c r="EK505" s="20">
        <v>11299.1</v>
      </c>
      <c r="EL505" s="20">
        <v>11502.26</v>
      </c>
      <c r="EM505" s="20">
        <v>47.247999999999998</v>
      </c>
      <c r="EN505" s="20">
        <v>60.953125</v>
      </c>
      <c r="EO505" s="20">
        <v>8.5272000000000006</v>
      </c>
      <c r="EP505" s="20">
        <v>188.90199999999999</v>
      </c>
      <c r="EQ505" s="21">
        <v>71</v>
      </c>
      <c r="ER505" s="21">
        <v>72</v>
      </c>
      <c r="ES505" s="61" t="str">
        <f t="shared" si="22"/>
        <v>Wofford</v>
      </c>
      <c r="ET505" s="61">
        <f t="shared" si="25"/>
        <v>143</v>
      </c>
      <c r="EU505" s="61">
        <f t="shared" si="23"/>
        <v>-1</v>
      </c>
    </row>
    <row r="506" spans="1:151" x14ac:dyDescent="0.45">
      <c r="A506" s="64">
        <v>45304</v>
      </c>
      <c r="B506" s="21" t="s">
        <v>239</v>
      </c>
      <c r="C506" s="21">
        <v>71</v>
      </c>
      <c r="D506" s="21" t="s">
        <v>258</v>
      </c>
      <c r="E506" s="21">
        <v>214</v>
      </c>
      <c r="F506" s="50" t="s">
        <v>558</v>
      </c>
      <c r="G506" t="s">
        <v>476</v>
      </c>
      <c r="H506" t="s">
        <v>258</v>
      </c>
      <c r="I506" t="s">
        <v>476</v>
      </c>
      <c r="J506" t="s">
        <v>258</v>
      </c>
      <c r="K506" t="s">
        <v>239</v>
      </c>
      <c r="L506" t="s">
        <v>258</v>
      </c>
      <c r="M506" t="s">
        <v>476</v>
      </c>
      <c r="N506" t="s">
        <v>590</v>
      </c>
      <c r="O506" t="s">
        <v>476</v>
      </c>
      <c r="P506" t="s">
        <v>1356</v>
      </c>
      <c r="Q506" t="s">
        <v>476</v>
      </c>
      <c r="R506" t="s">
        <v>258</v>
      </c>
      <c r="S506" t="s">
        <v>166</v>
      </c>
      <c r="T506" t="s">
        <v>166</v>
      </c>
      <c r="U506">
        <v>17</v>
      </c>
      <c r="V506">
        <v>17</v>
      </c>
      <c r="W506" s="20">
        <v>0</v>
      </c>
      <c r="X506" s="20">
        <v>-22.17</v>
      </c>
      <c r="Y506" s="20">
        <v>91</v>
      </c>
      <c r="Z506" s="20">
        <v>113.1</v>
      </c>
      <c r="AA506" s="20">
        <v>68.2</v>
      </c>
      <c r="AB506" s="20">
        <v>-3.7999999999999999E-2</v>
      </c>
      <c r="AC506" s="20">
        <v>0.49</v>
      </c>
      <c r="AD506" s="20">
        <v>107.3</v>
      </c>
      <c r="AE506" s="20">
        <v>106.9</v>
      </c>
      <c r="AF506" s="20">
        <v>4.29</v>
      </c>
      <c r="AG506" s="20">
        <v>88</v>
      </c>
      <c r="AH506" s="20">
        <v>111.8</v>
      </c>
      <c r="AI506" s="20">
        <v>5.9499999999999997E-2</v>
      </c>
      <c r="AJ506" s="20">
        <v>-13</v>
      </c>
      <c r="AK506" s="20">
        <v>-0.76470588235294112</v>
      </c>
      <c r="AL506" s="20">
        <v>865</v>
      </c>
      <c r="AM506" s="20">
        <v>-18.91</v>
      </c>
      <c r="AN506" s="20">
        <v>-1.1499999999999999</v>
      </c>
      <c r="AO506" s="20">
        <v>1021</v>
      </c>
      <c r="AP506" s="20">
        <v>1323</v>
      </c>
      <c r="AQ506" s="20">
        <v>964</v>
      </c>
      <c r="AR506" s="20">
        <v>0.38700000000000001</v>
      </c>
      <c r="AS506" s="20">
        <v>89</v>
      </c>
      <c r="AT506" s="20">
        <v>348</v>
      </c>
      <c r="AU506" s="20">
        <v>0.25600000000000001</v>
      </c>
      <c r="AV506" s="20">
        <v>186</v>
      </c>
      <c r="AW506" s="20">
        <v>269</v>
      </c>
      <c r="AX506" s="20">
        <v>0.69099999999999995</v>
      </c>
      <c r="AY506" s="20">
        <v>168</v>
      </c>
      <c r="AZ506" s="20">
        <v>9.882352941176471</v>
      </c>
      <c r="BA506" s="20">
        <v>538</v>
      </c>
      <c r="BB506" s="20">
        <v>31.647058823529413</v>
      </c>
      <c r="BC506" s="20">
        <v>160</v>
      </c>
      <c r="BD506" s="20">
        <v>109</v>
      </c>
      <c r="BE506" s="20">
        <v>36</v>
      </c>
      <c r="BF506" s="20">
        <v>239</v>
      </c>
      <c r="BG506" s="20">
        <v>290</v>
      </c>
      <c r="BH506" s="20">
        <v>60.1</v>
      </c>
      <c r="BI506" s="20">
        <v>77.823999999999998</v>
      </c>
      <c r="BJ506" s="20">
        <v>-17.765000000000001</v>
      </c>
      <c r="BK506" s="20">
        <v>0.66900000000000004</v>
      </c>
      <c r="BL506" s="20">
        <v>14.058999999999999</v>
      </c>
      <c r="BM506" s="20">
        <v>0.45600000000000002</v>
      </c>
      <c r="BN506" s="20">
        <v>20.5</v>
      </c>
      <c r="BO506" s="20">
        <v>15.8</v>
      </c>
      <c r="BP506" s="20">
        <v>2.1</v>
      </c>
      <c r="BQ506" s="20">
        <v>6.4117647058823533</v>
      </c>
      <c r="BR506" s="20">
        <v>17.100000000000001</v>
      </c>
      <c r="BS506" s="20">
        <v>346</v>
      </c>
      <c r="BT506" s="20">
        <v>0.379</v>
      </c>
      <c r="BU506" s="20">
        <v>1</v>
      </c>
      <c r="BV506" s="66">
        <v>361</v>
      </c>
      <c r="BW506" s="66">
        <v>356</v>
      </c>
      <c r="BX506" s="66">
        <v>360</v>
      </c>
      <c r="BY506" s="66">
        <v>356</v>
      </c>
      <c r="BZ506" s="66">
        <v>358</v>
      </c>
      <c r="CA506" s="66">
        <v>296.8</v>
      </c>
      <c r="CB506" s="66">
        <v>345</v>
      </c>
      <c r="CC506" s="66">
        <v>351</v>
      </c>
      <c r="CD506" s="20">
        <v>0.47058823529411797</v>
      </c>
      <c r="CE506" s="20">
        <v>-2.85</v>
      </c>
      <c r="CF506" s="20">
        <v>103.6</v>
      </c>
      <c r="CG506" s="20">
        <v>106.4</v>
      </c>
      <c r="CH506" s="20">
        <v>68.400000000000006</v>
      </c>
      <c r="CI506" s="20">
        <v>-2.4E-2</v>
      </c>
      <c r="CJ506" s="20">
        <v>0.35</v>
      </c>
      <c r="CK506" s="20">
        <v>104.8</v>
      </c>
      <c r="CL506" s="20">
        <v>104.4</v>
      </c>
      <c r="CM506" s="20">
        <v>3.3</v>
      </c>
      <c r="CN506" s="20">
        <v>103.5</v>
      </c>
      <c r="CO506" s="20">
        <v>106.6</v>
      </c>
      <c r="CP506" s="63">
        <v>0.4173</v>
      </c>
      <c r="CQ506" s="20">
        <v>-5.4</v>
      </c>
      <c r="CR506" s="20">
        <v>-0.31764705882352945</v>
      </c>
      <c r="CS506" s="20">
        <v>1123</v>
      </c>
      <c r="CT506" s="20">
        <v>-3.7</v>
      </c>
      <c r="CU506" s="20">
        <v>-1.03</v>
      </c>
      <c r="CV506" s="20">
        <v>1242</v>
      </c>
      <c r="CW506" s="20">
        <v>1230</v>
      </c>
      <c r="CX506" s="20">
        <v>982</v>
      </c>
      <c r="CY506" s="20">
        <v>0.45300000000000001</v>
      </c>
      <c r="CZ506" s="20">
        <v>99</v>
      </c>
      <c r="DA506" s="20">
        <v>321</v>
      </c>
      <c r="DB506" s="20">
        <v>0.308</v>
      </c>
      <c r="DC506" s="20">
        <v>253</v>
      </c>
      <c r="DD506" s="20">
        <v>369</v>
      </c>
      <c r="DE506" s="20">
        <v>0.68600000000000005</v>
      </c>
      <c r="DF506" s="20">
        <v>180</v>
      </c>
      <c r="DG506" s="20">
        <v>10.588235294117647</v>
      </c>
      <c r="DH506" s="20">
        <v>583</v>
      </c>
      <c r="DI506" s="20">
        <v>34.294117647058826</v>
      </c>
      <c r="DJ506" s="20">
        <v>236</v>
      </c>
      <c r="DK506" s="20">
        <v>157</v>
      </c>
      <c r="DL506" s="20">
        <v>52</v>
      </c>
      <c r="DM506" s="20">
        <v>215</v>
      </c>
      <c r="DN506" s="20">
        <v>289</v>
      </c>
      <c r="DO506" s="20">
        <v>73.099999999999994</v>
      </c>
      <c r="DP506" s="20">
        <v>72.352999999999994</v>
      </c>
      <c r="DQ506" s="20">
        <v>0.70599999999999996</v>
      </c>
      <c r="DR506" s="20">
        <v>1.0980000000000001</v>
      </c>
      <c r="DS506" s="20">
        <v>12.647</v>
      </c>
      <c r="DT506" s="20">
        <v>0.73</v>
      </c>
      <c r="DU506" s="20">
        <v>18.899999999999999</v>
      </c>
      <c r="DV506" s="20">
        <v>21.7</v>
      </c>
      <c r="DW506" s="20">
        <v>3.1</v>
      </c>
      <c r="DX506" s="20">
        <v>9.235294117647058</v>
      </c>
      <c r="DY506" s="20">
        <v>17</v>
      </c>
      <c r="DZ506" s="20">
        <v>215</v>
      </c>
      <c r="EA506" s="20">
        <v>0.47799999999999998</v>
      </c>
      <c r="EB506" s="20">
        <v>4</v>
      </c>
      <c r="EC506" s="66">
        <v>202</v>
      </c>
      <c r="ED506" s="66">
        <v>189</v>
      </c>
      <c r="EE506" s="66">
        <v>214</v>
      </c>
      <c r="EF506" s="66">
        <v>209</v>
      </c>
      <c r="EG506" s="66">
        <v>199</v>
      </c>
      <c r="EH506" s="66">
        <v>170.2</v>
      </c>
      <c r="EI506" s="66">
        <v>221</v>
      </c>
      <c r="EJ506" s="66">
        <v>148</v>
      </c>
      <c r="EK506" s="20">
        <v>9682.4</v>
      </c>
      <c r="EL506" s="20">
        <v>11717.159999999998</v>
      </c>
      <c r="EM506" s="20">
        <v>129.83899999999997</v>
      </c>
      <c r="EN506" s="20">
        <v>81.08958823529413</v>
      </c>
      <c r="EO506" s="20">
        <v>11.730600000000003</v>
      </c>
      <c r="EP506" s="20">
        <v>199.69899999999998</v>
      </c>
      <c r="EQ506" s="21">
        <v>76</v>
      </c>
      <c r="ER506" s="21">
        <v>81</v>
      </c>
      <c r="ES506" s="61" t="str">
        <f t="shared" si="22"/>
        <v>Northern Kentucky</v>
      </c>
      <c r="ET506" s="61">
        <f t="shared" si="25"/>
        <v>157</v>
      </c>
      <c r="EU506" s="61">
        <f t="shared" si="23"/>
        <v>-5</v>
      </c>
    </row>
    <row r="507" spans="1:151" x14ac:dyDescent="0.45">
      <c r="A507" s="64">
        <v>45304</v>
      </c>
      <c r="B507" s="21" t="s">
        <v>148</v>
      </c>
      <c r="C507" s="21">
        <v>318</v>
      </c>
      <c r="D507" s="21" t="s">
        <v>264</v>
      </c>
      <c r="E507" s="21">
        <v>319</v>
      </c>
      <c r="F507" s="50" t="s">
        <v>558</v>
      </c>
      <c r="G507" t="s">
        <v>148</v>
      </c>
      <c r="H507" t="s">
        <v>264</v>
      </c>
      <c r="I507" t="s">
        <v>148</v>
      </c>
      <c r="J507" t="s">
        <v>264</v>
      </c>
      <c r="K507" t="s">
        <v>1328</v>
      </c>
      <c r="L507" t="s">
        <v>1326</v>
      </c>
      <c r="M507" t="s">
        <v>645</v>
      </c>
      <c r="N507" t="s">
        <v>672</v>
      </c>
      <c r="O507" t="s">
        <v>148</v>
      </c>
      <c r="P507" t="s">
        <v>264</v>
      </c>
      <c r="Q507" t="s">
        <v>428</v>
      </c>
      <c r="R507" t="s">
        <v>264</v>
      </c>
      <c r="S507" t="s">
        <v>149</v>
      </c>
      <c r="T507" t="s">
        <v>149</v>
      </c>
      <c r="U507">
        <v>15</v>
      </c>
      <c r="V507">
        <v>17</v>
      </c>
      <c r="W507" s="20">
        <v>0.73333333333333295</v>
      </c>
      <c r="X507" s="20">
        <v>1.57</v>
      </c>
      <c r="Y507" s="20">
        <v>104.1</v>
      </c>
      <c r="Z507" s="20">
        <v>102.5</v>
      </c>
      <c r="AA507" s="20">
        <v>70.2</v>
      </c>
      <c r="AB507" s="20">
        <v>-1.0999999999999999E-2</v>
      </c>
      <c r="AC507" s="20">
        <v>-4.1900000000000004</v>
      </c>
      <c r="AD507" s="20">
        <v>100.3</v>
      </c>
      <c r="AE507" s="20">
        <v>104.4</v>
      </c>
      <c r="AF507" s="20">
        <v>-3.15</v>
      </c>
      <c r="AG507" s="20">
        <v>104.7</v>
      </c>
      <c r="AH507" s="20">
        <v>101.8</v>
      </c>
      <c r="AI507" s="20">
        <v>0.5786</v>
      </c>
      <c r="AJ507" s="20">
        <v>-1.9</v>
      </c>
      <c r="AK507" s="20">
        <v>-0.12666666666666665</v>
      </c>
      <c r="AL507" s="20">
        <v>1232</v>
      </c>
      <c r="AM507" s="20">
        <v>-0.98</v>
      </c>
      <c r="AN507" s="20">
        <v>-6.06</v>
      </c>
      <c r="AO507" s="20">
        <v>1202</v>
      </c>
      <c r="AP507" s="20">
        <v>980</v>
      </c>
      <c r="AQ507" s="20">
        <v>912</v>
      </c>
      <c r="AR507" s="20">
        <v>0.48699999999999999</v>
      </c>
      <c r="AS507" s="20">
        <v>87</v>
      </c>
      <c r="AT507" s="20">
        <v>272</v>
      </c>
      <c r="AU507" s="20">
        <v>0.32</v>
      </c>
      <c r="AV507" s="20">
        <v>227</v>
      </c>
      <c r="AW507" s="20">
        <v>316</v>
      </c>
      <c r="AX507" s="20">
        <v>0.71799999999999997</v>
      </c>
      <c r="AY507" s="20">
        <v>183</v>
      </c>
      <c r="AZ507" s="20">
        <v>12.2</v>
      </c>
      <c r="BA507" s="20">
        <v>633</v>
      </c>
      <c r="BB507" s="20">
        <v>42.2</v>
      </c>
      <c r="BC507" s="20">
        <v>197</v>
      </c>
      <c r="BD507" s="20">
        <v>104</v>
      </c>
      <c r="BE507" s="20">
        <v>73</v>
      </c>
      <c r="BF507" s="20">
        <v>214</v>
      </c>
      <c r="BG507" s="20">
        <v>218</v>
      </c>
      <c r="BH507" s="20">
        <v>80.099999999999994</v>
      </c>
      <c r="BI507" s="20">
        <v>65.332999999999998</v>
      </c>
      <c r="BJ507" s="20">
        <v>14.8</v>
      </c>
      <c r="BK507" s="20">
        <v>0.92100000000000004</v>
      </c>
      <c r="BL507" s="20">
        <v>14.266999999999999</v>
      </c>
      <c r="BM507" s="20">
        <v>0.48599999999999999</v>
      </c>
      <c r="BN507" s="20">
        <v>18.100000000000001</v>
      </c>
      <c r="BO507" s="20">
        <v>21.1</v>
      </c>
      <c r="BP507" s="20">
        <v>4.9000000000000004</v>
      </c>
      <c r="BQ507" s="20">
        <v>6.9333333333333336</v>
      </c>
      <c r="BR507" s="20">
        <v>14.5</v>
      </c>
      <c r="BS507" s="20">
        <v>144</v>
      </c>
      <c r="BT507" s="20">
        <v>0.51900000000000002</v>
      </c>
      <c r="BU507" s="20">
        <v>-9</v>
      </c>
      <c r="BV507" s="66">
        <v>122</v>
      </c>
      <c r="BW507" s="66">
        <v>135</v>
      </c>
      <c r="BX507" s="66">
        <v>113</v>
      </c>
      <c r="BY507" s="66">
        <v>111</v>
      </c>
      <c r="BZ507" s="66">
        <v>146</v>
      </c>
      <c r="CA507" s="66">
        <v>107.5</v>
      </c>
      <c r="CB507" s="66">
        <v>144</v>
      </c>
      <c r="CC507" s="66">
        <v>85</v>
      </c>
      <c r="CD507" s="20">
        <v>0.29411764705882398</v>
      </c>
      <c r="CE507" s="20">
        <v>-14.82</v>
      </c>
      <c r="CF507" s="20">
        <v>101.8</v>
      </c>
      <c r="CG507" s="20">
        <v>116.7</v>
      </c>
      <c r="CH507" s="20">
        <v>75.5</v>
      </c>
      <c r="CI507" s="20">
        <v>-1E-3</v>
      </c>
      <c r="CJ507" s="20">
        <v>-6.97</v>
      </c>
      <c r="CK507" s="20">
        <v>100.5</v>
      </c>
      <c r="CL507" s="20">
        <v>107.4</v>
      </c>
      <c r="CM507" s="20">
        <v>-8.18</v>
      </c>
      <c r="CN507" s="20">
        <v>101.5</v>
      </c>
      <c r="CO507" s="20">
        <v>119.2</v>
      </c>
      <c r="CP507" s="63">
        <v>0.1361</v>
      </c>
      <c r="CQ507" s="20">
        <v>-9.9</v>
      </c>
      <c r="CR507" s="20">
        <v>-0.58235294117647063</v>
      </c>
      <c r="CS507" s="20">
        <v>937</v>
      </c>
      <c r="CT507" s="20">
        <v>-13.55</v>
      </c>
      <c r="CU507" s="20">
        <v>-6.49</v>
      </c>
      <c r="CV507" s="20">
        <v>1324</v>
      </c>
      <c r="CW507" s="20">
        <v>1418</v>
      </c>
      <c r="CX507" s="20">
        <v>1096</v>
      </c>
      <c r="CY507" s="20">
        <v>0.45500000000000002</v>
      </c>
      <c r="CZ507" s="20">
        <v>144</v>
      </c>
      <c r="DA507" s="20">
        <v>388</v>
      </c>
      <c r="DB507" s="20">
        <v>0.371</v>
      </c>
      <c r="DC507" s="20">
        <v>182</v>
      </c>
      <c r="DD507" s="20">
        <v>271</v>
      </c>
      <c r="DE507" s="20">
        <v>0.67200000000000004</v>
      </c>
      <c r="DF507" s="20">
        <v>175</v>
      </c>
      <c r="DG507" s="20">
        <v>10.294117647058824</v>
      </c>
      <c r="DH507" s="20">
        <v>630</v>
      </c>
      <c r="DI507" s="20">
        <v>37.058823529411768</v>
      </c>
      <c r="DJ507" s="20">
        <v>218</v>
      </c>
      <c r="DK507" s="20">
        <v>88</v>
      </c>
      <c r="DL507" s="20">
        <v>60</v>
      </c>
      <c r="DM507" s="20">
        <v>237</v>
      </c>
      <c r="DN507" s="20">
        <v>276</v>
      </c>
      <c r="DO507" s="20">
        <v>77.900000000000006</v>
      </c>
      <c r="DP507" s="20">
        <v>83.412000000000006</v>
      </c>
      <c r="DQ507" s="20">
        <v>-5.5289999999999999</v>
      </c>
      <c r="DR507" s="20">
        <v>0.92</v>
      </c>
      <c r="DS507" s="20">
        <v>13.941000000000001</v>
      </c>
      <c r="DT507" s="20">
        <v>0.371</v>
      </c>
      <c r="DU507" s="20">
        <v>22.8</v>
      </c>
      <c r="DV507" s="20">
        <v>15.9</v>
      </c>
      <c r="DW507" s="20">
        <v>3.5</v>
      </c>
      <c r="DX507" s="20">
        <v>5.1764705882352944</v>
      </c>
      <c r="DY507" s="20">
        <v>16.2</v>
      </c>
      <c r="DZ507" s="20">
        <v>358</v>
      </c>
      <c r="EA507" s="20">
        <v>0.35299999999999998</v>
      </c>
      <c r="EB507" s="20">
        <v>4</v>
      </c>
      <c r="EC507" s="66">
        <v>332</v>
      </c>
      <c r="ED507" s="66">
        <v>332</v>
      </c>
      <c r="EE507" s="66">
        <v>343</v>
      </c>
      <c r="EF507" s="66">
        <v>320</v>
      </c>
      <c r="EG507" s="66">
        <v>326</v>
      </c>
      <c r="EH507" s="66">
        <v>280</v>
      </c>
      <c r="EI507" s="66">
        <v>358</v>
      </c>
      <c r="EJ507" s="66">
        <v>333</v>
      </c>
      <c r="EK507" s="20">
        <v>12148.47</v>
      </c>
      <c r="EL507" s="20">
        <v>10434.5</v>
      </c>
      <c r="EM507" s="20">
        <v>73.852705882352936</v>
      </c>
      <c r="EN507" s="20">
        <v>96.657600000000002</v>
      </c>
      <c r="EO507" s="20">
        <v>9.7439999999999998</v>
      </c>
      <c r="EP507" s="20">
        <v>198.16800000000001</v>
      </c>
      <c r="EQ507" s="21">
        <v>86</v>
      </c>
      <c r="ER507" s="21">
        <v>82</v>
      </c>
      <c r="ES507" s="61" t="str">
        <f t="shared" si="22"/>
        <v>UMass Lowell</v>
      </c>
      <c r="ET507" s="61">
        <f t="shared" si="25"/>
        <v>168</v>
      </c>
      <c r="EU507" s="61">
        <f t="shared" si="23"/>
        <v>4</v>
      </c>
    </row>
    <row r="508" spans="1:151" x14ac:dyDescent="0.45">
      <c r="A508" s="64">
        <v>45304</v>
      </c>
      <c r="B508" s="21" t="s">
        <v>20</v>
      </c>
      <c r="C508" s="21">
        <v>132</v>
      </c>
      <c r="D508" s="21" t="s">
        <v>52</v>
      </c>
      <c r="E508" s="21">
        <v>221</v>
      </c>
      <c r="F508" s="50" t="s">
        <v>558</v>
      </c>
      <c r="G508" t="s">
        <v>20</v>
      </c>
      <c r="H508" t="s">
        <v>52</v>
      </c>
      <c r="I508" t="s">
        <v>20</v>
      </c>
      <c r="J508" t="s">
        <v>52</v>
      </c>
      <c r="K508" t="s">
        <v>20</v>
      </c>
      <c r="L508" t="s">
        <v>52</v>
      </c>
      <c r="M508" t="s">
        <v>20</v>
      </c>
      <c r="N508" t="s">
        <v>52</v>
      </c>
      <c r="O508" t="s">
        <v>20</v>
      </c>
      <c r="P508" t="s">
        <v>52</v>
      </c>
      <c r="Q508" t="s">
        <v>20</v>
      </c>
      <c r="R508" t="s">
        <v>52</v>
      </c>
      <c r="S508" t="s">
        <v>21</v>
      </c>
      <c r="T508" t="s">
        <v>21</v>
      </c>
      <c r="U508">
        <v>15</v>
      </c>
      <c r="V508">
        <v>15</v>
      </c>
      <c r="W508" s="20">
        <v>0.86666666666666703</v>
      </c>
      <c r="X508" s="20">
        <v>20.57</v>
      </c>
      <c r="Y508" s="20">
        <v>114.3</v>
      </c>
      <c r="Z508" s="20">
        <v>93.7</v>
      </c>
      <c r="AA508" s="20">
        <v>69.2</v>
      </c>
      <c r="AB508" s="20">
        <v>9.2999999999999999E-2</v>
      </c>
      <c r="AC508" s="20">
        <v>6.12</v>
      </c>
      <c r="AD508" s="20">
        <v>107.6</v>
      </c>
      <c r="AE508" s="20">
        <v>101.5</v>
      </c>
      <c r="AF508" s="20">
        <v>4.12</v>
      </c>
      <c r="AG508" s="20">
        <v>113.1</v>
      </c>
      <c r="AH508" s="20">
        <v>94.6</v>
      </c>
      <c r="AI508" s="20">
        <v>0.88719999999999999</v>
      </c>
      <c r="AJ508" s="20">
        <v>2.5</v>
      </c>
      <c r="AK508" s="20">
        <v>0.16666666666666666</v>
      </c>
      <c r="AL508" s="20">
        <v>1422</v>
      </c>
      <c r="AM508" s="20">
        <v>16.87</v>
      </c>
      <c r="AN508" s="20">
        <v>5.72</v>
      </c>
      <c r="AO508" s="20">
        <v>1178</v>
      </c>
      <c r="AP508" s="20">
        <v>995</v>
      </c>
      <c r="AQ508" s="20">
        <v>866</v>
      </c>
      <c r="AR508" s="20">
        <v>0.50700000000000001</v>
      </c>
      <c r="AS508" s="20">
        <v>99</v>
      </c>
      <c r="AT508" s="20">
        <v>270</v>
      </c>
      <c r="AU508" s="20">
        <v>0.36699999999999999</v>
      </c>
      <c r="AV508" s="20">
        <v>201</v>
      </c>
      <c r="AW508" s="20">
        <v>276</v>
      </c>
      <c r="AX508" s="20">
        <v>0.72799999999999998</v>
      </c>
      <c r="AY508" s="20">
        <v>136</v>
      </c>
      <c r="AZ508" s="20">
        <v>9.0666666666666664</v>
      </c>
      <c r="BA508" s="20">
        <v>578</v>
      </c>
      <c r="BB508" s="20">
        <v>38.533333333333331</v>
      </c>
      <c r="BC508" s="20">
        <v>318</v>
      </c>
      <c r="BD508" s="20">
        <v>111</v>
      </c>
      <c r="BE508" s="20">
        <v>64</v>
      </c>
      <c r="BF508" s="20">
        <v>194</v>
      </c>
      <c r="BG508" s="20">
        <v>211</v>
      </c>
      <c r="BH508" s="20">
        <v>78.5</v>
      </c>
      <c r="BI508" s="20">
        <v>66.332999999999998</v>
      </c>
      <c r="BJ508" s="20">
        <v>12.2</v>
      </c>
      <c r="BK508" s="20">
        <v>1.639</v>
      </c>
      <c r="BL508" s="20">
        <v>12.933</v>
      </c>
      <c r="BM508" s="20">
        <v>0.57199999999999995</v>
      </c>
      <c r="BN508" s="20">
        <v>18</v>
      </c>
      <c r="BO508" s="20">
        <v>18.399999999999999</v>
      </c>
      <c r="BP508" s="20">
        <v>4.3</v>
      </c>
      <c r="BQ508" s="20">
        <v>7.4</v>
      </c>
      <c r="BR508" s="20">
        <v>14.1</v>
      </c>
      <c r="BS508" s="20">
        <v>6</v>
      </c>
      <c r="BT508" s="20">
        <v>0.66</v>
      </c>
      <c r="BU508" s="20">
        <v>0</v>
      </c>
      <c r="BV508" s="66">
        <v>17</v>
      </c>
      <c r="BW508" s="66">
        <v>2</v>
      </c>
      <c r="BX508" s="66">
        <v>6</v>
      </c>
      <c r="BY508" s="66">
        <v>18</v>
      </c>
      <c r="BZ508" s="66">
        <v>19</v>
      </c>
      <c r="CA508" s="66">
        <v>8.5</v>
      </c>
      <c r="CB508" s="66">
        <v>6</v>
      </c>
      <c r="CC508" s="66">
        <v>4</v>
      </c>
      <c r="CD508" s="20">
        <v>0.86666666666666703</v>
      </c>
      <c r="CE508" s="20">
        <v>19.79</v>
      </c>
      <c r="CF508" s="20">
        <v>114.2</v>
      </c>
      <c r="CG508" s="20">
        <v>94.4</v>
      </c>
      <c r="CH508" s="20">
        <v>68.5</v>
      </c>
      <c r="CI508" s="20">
        <v>0.01</v>
      </c>
      <c r="CJ508" s="20">
        <v>-1.66</v>
      </c>
      <c r="CK508" s="20">
        <v>103.9</v>
      </c>
      <c r="CL508" s="20">
        <v>105.5</v>
      </c>
      <c r="CM508" s="20">
        <v>-5.82</v>
      </c>
      <c r="CN508" s="20">
        <v>112.7</v>
      </c>
      <c r="CO508" s="20">
        <v>94.8</v>
      </c>
      <c r="CP508" s="63">
        <v>0.88019999999999998</v>
      </c>
      <c r="CQ508" s="20">
        <v>1.5</v>
      </c>
      <c r="CR508" s="20">
        <v>0.1</v>
      </c>
      <c r="CS508" s="20">
        <v>1397</v>
      </c>
      <c r="CT508" s="20">
        <v>17.28</v>
      </c>
      <c r="CU508" s="20">
        <v>0.61</v>
      </c>
      <c r="CV508" s="20">
        <v>1215</v>
      </c>
      <c r="CW508" s="20">
        <v>965</v>
      </c>
      <c r="CX508" s="20">
        <v>878</v>
      </c>
      <c r="CY508" s="20">
        <v>0.495</v>
      </c>
      <c r="CZ508" s="20">
        <v>121</v>
      </c>
      <c r="DA508" s="20">
        <v>343</v>
      </c>
      <c r="DB508" s="20">
        <v>0.35299999999999998</v>
      </c>
      <c r="DC508" s="20">
        <v>224</v>
      </c>
      <c r="DD508" s="20">
        <v>294</v>
      </c>
      <c r="DE508" s="20">
        <v>0.76200000000000001</v>
      </c>
      <c r="DF508" s="20">
        <v>160</v>
      </c>
      <c r="DG508" s="20">
        <v>10.666666666666666</v>
      </c>
      <c r="DH508" s="20">
        <v>574</v>
      </c>
      <c r="DI508" s="20">
        <v>38.266666666666666</v>
      </c>
      <c r="DJ508" s="20">
        <v>225</v>
      </c>
      <c r="DK508" s="20">
        <v>105</v>
      </c>
      <c r="DL508" s="20">
        <v>57</v>
      </c>
      <c r="DM508" s="20">
        <v>196</v>
      </c>
      <c r="DN508" s="20">
        <v>229</v>
      </c>
      <c r="DO508" s="20">
        <v>81</v>
      </c>
      <c r="DP508" s="20">
        <v>64.332999999999998</v>
      </c>
      <c r="DQ508" s="20">
        <v>16.667000000000002</v>
      </c>
      <c r="DR508" s="20">
        <v>1.1479999999999999</v>
      </c>
      <c r="DS508" s="20">
        <v>13.067</v>
      </c>
      <c r="DT508" s="20">
        <v>0.53600000000000003</v>
      </c>
      <c r="DU508" s="20">
        <v>22.9</v>
      </c>
      <c r="DV508" s="20">
        <v>19.600000000000001</v>
      </c>
      <c r="DW508" s="20">
        <v>3.8</v>
      </c>
      <c r="DX508" s="20">
        <v>7</v>
      </c>
      <c r="DY508" s="20">
        <v>15.3</v>
      </c>
      <c r="DZ508" s="20">
        <v>46</v>
      </c>
      <c r="EA508" s="20">
        <v>0.58899999999999997</v>
      </c>
      <c r="EB508" s="20">
        <v>0</v>
      </c>
      <c r="EC508" s="66">
        <v>24</v>
      </c>
      <c r="ED508" s="66">
        <v>40</v>
      </c>
      <c r="EE508" s="66">
        <v>14</v>
      </c>
      <c r="EF508" s="66">
        <v>25</v>
      </c>
      <c r="EG508" s="66">
        <v>20</v>
      </c>
      <c r="EH508" s="66">
        <v>22.7</v>
      </c>
      <c r="EI508" s="66">
        <v>45</v>
      </c>
      <c r="EJ508" s="66">
        <v>86</v>
      </c>
      <c r="EK508" s="20">
        <v>10789.92</v>
      </c>
      <c r="EL508" s="20">
        <v>10700.54</v>
      </c>
      <c r="EM508" s="20">
        <v>90.531000000000006</v>
      </c>
      <c r="EN508" s="20">
        <v>96.695800000000006</v>
      </c>
      <c r="EO508" s="20">
        <v>10.744199999999999</v>
      </c>
      <c r="EP508" s="20">
        <v>166.71199999999999</v>
      </c>
      <c r="EQ508" s="21">
        <v>78</v>
      </c>
      <c r="ER508" s="21">
        <v>68</v>
      </c>
      <c r="ES508" s="61" t="str">
        <f t="shared" si="22"/>
        <v>Kansas</v>
      </c>
      <c r="ET508" s="61">
        <f t="shared" si="25"/>
        <v>146</v>
      </c>
      <c r="EU508" s="61">
        <f t="shared" si="23"/>
        <v>10</v>
      </c>
    </row>
    <row r="509" spans="1:151" x14ac:dyDescent="0.45">
      <c r="A509" s="64">
        <v>45304</v>
      </c>
      <c r="B509" s="21" t="s">
        <v>96</v>
      </c>
      <c r="C509" s="21">
        <v>298</v>
      </c>
      <c r="D509" s="21" t="s">
        <v>32</v>
      </c>
      <c r="E509" s="21">
        <v>136</v>
      </c>
      <c r="F509" s="50" t="s">
        <v>558</v>
      </c>
      <c r="G509" t="s">
        <v>96</v>
      </c>
      <c r="H509" t="s">
        <v>32</v>
      </c>
      <c r="I509" t="s">
        <v>96</v>
      </c>
      <c r="J509" t="s">
        <v>32</v>
      </c>
      <c r="K509" t="s">
        <v>96</v>
      </c>
      <c r="L509" t="s">
        <v>32</v>
      </c>
      <c r="M509" t="s">
        <v>96</v>
      </c>
      <c r="N509" t="s">
        <v>32</v>
      </c>
      <c r="O509" t="s">
        <v>96</v>
      </c>
      <c r="P509" t="s">
        <v>32</v>
      </c>
      <c r="Q509" t="s">
        <v>96</v>
      </c>
      <c r="R509" t="s">
        <v>32</v>
      </c>
      <c r="S509" t="s">
        <v>17</v>
      </c>
      <c r="T509" t="s">
        <v>17</v>
      </c>
      <c r="U509">
        <v>15</v>
      </c>
      <c r="V509">
        <v>14</v>
      </c>
      <c r="W509" s="20">
        <v>0.6</v>
      </c>
      <c r="X509" s="20">
        <v>16.52</v>
      </c>
      <c r="Y509" s="20">
        <v>115.9</v>
      </c>
      <c r="Z509" s="20">
        <v>99.4</v>
      </c>
      <c r="AA509" s="20">
        <v>65.599999999999994</v>
      </c>
      <c r="AB509" s="20">
        <v>-6.3E-2</v>
      </c>
      <c r="AC509" s="20">
        <v>7.88</v>
      </c>
      <c r="AD509" s="20">
        <v>108.1</v>
      </c>
      <c r="AE509" s="20">
        <v>100.2</v>
      </c>
      <c r="AF509" s="20">
        <v>6.13</v>
      </c>
      <c r="AG509" s="20">
        <v>115.7</v>
      </c>
      <c r="AH509" s="20">
        <v>100.9</v>
      </c>
      <c r="AI509" s="20">
        <v>0.82950000000000002</v>
      </c>
      <c r="AJ509" s="20">
        <v>-0.2</v>
      </c>
      <c r="AK509" s="20">
        <v>-1.3333333333333334E-2</v>
      </c>
      <c r="AL509" s="20">
        <v>1309</v>
      </c>
      <c r="AM509" s="20">
        <v>13.82</v>
      </c>
      <c r="AN509" s="20">
        <v>7.29</v>
      </c>
      <c r="AO509" s="20">
        <v>1098</v>
      </c>
      <c r="AP509" s="20">
        <v>1000</v>
      </c>
      <c r="AQ509" s="20">
        <v>946</v>
      </c>
      <c r="AR509" s="20">
        <v>0.40100000000000002</v>
      </c>
      <c r="AS509" s="20">
        <v>95</v>
      </c>
      <c r="AT509" s="20">
        <v>365</v>
      </c>
      <c r="AU509" s="20">
        <v>0.26</v>
      </c>
      <c r="AV509" s="20">
        <v>245</v>
      </c>
      <c r="AW509" s="20">
        <v>345</v>
      </c>
      <c r="AX509" s="20">
        <v>0.71</v>
      </c>
      <c r="AY509" s="20">
        <v>275</v>
      </c>
      <c r="AZ509" s="20">
        <v>18.333333333333332</v>
      </c>
      <c r="BA509" s="20">
        <v>644</v>
      </c>
      <c r="BB509" s="20">
        <v>42.93333333333333</v>
      </c>
      <c r="BC509" s="20">
        <v>179</v>
      </c>
      <c r="BD509" s="20">
        <v>118</v>
      </c>
      <c r="BE509" s="20">
        <v>41</v>
      </c>
      <c r="BF509" s="20">
        <v>159</v>
      </c>
      <c r="BG509" s="20">
        <v>240</v>
      </c>
      <c r="BH509" s="20">
        <v>73.2</v>
      </c>
      <c r="BI509" s="20">
        <v>66.667000000000002</v>
      </c>
      <c r="BJ509" s="20">
        <v>6.5330000000000004</v>
      </c>
      <c r="BK509" s="20">
        <v>1.1259999999999999</v>
      </c>
      <c r="BL509" s="20">
        <v>10.6</v>
      </c>
      <c r="BM509" s="20">
        <v>0.74199999999999999</v>
      </c>
      <c r="BN509" s="20">
        <v>24.3</v>
      </c>
      <c r="BO509" s="20">
        <v>23</v>
      </c>
      <c r="BP509" s="20">
        <v>2.7</v>
      </c>
      <c r="BQ509" s="20">
        <v>7.8666666666666663</v>
      </c>
      <c r="BR509" s="20">
        <v>16</v>
      </c>
      <c r="BS509" s="20">
        <v>74</v>
      </c>
      <c r="BT509" s="20">
        <v>0.56699999999999995</v>
      </c>
      <c r="BU509" s="20">
        <v>0</v>
      </c>
      <c r="BV509" s="66">
        <v>40</v>
      </c>
      <c r="BW509" s="66">
        <v>59</v>
      </c>
      <c r="BX509" s="66">
        <v>53</v>
      </c>
      <c r="BY509" s="66">
        <v>21</v>
      </c>
      <c r="BZ509" s="66">
        <v>34</v>
      </c>
      <c r="CA509" s="66">
        <v>38.799999999999997</v>
      </c>
      <c r="CB509" s="66">
        <v>73</v>
      </c>
      <c r="CC509" s="66">
        <v>61</v>
      </c>
      <c r="CD509" s="20">
        <v>0.85714285714285698</v>
      </c>
      <c r="CE509" s="20">
        <v>21.4</v>
      </c>
      <c r="CF509" s="20">
        <v>119.3</v>
      </c>
      <c r="CG509" s="20">
        <v>97.9</v>
      </c>
      <c r="CH509" s="20">
        <v>74</v>
      </c>
      <c r="CI509" s="20">
        <v>-7.0000000000000001E-3</v>
      </c>
      <c r="CJ509" s="20">
        <v>1.55</v>
      </c>
      <c r="CK509" s="20">
        <v>106.2</v>
      </c>
      <c r="CL509" s="20">
        <v>104.7</v>
      </c>
      <c r="CM509" s="20">
        <v>-0.22</v>
      </c>
      <c r="CN509" s="20">
        <v>119.6</v>
      </c>
      <c r="CO509" s="20">
        <v>99.2</v>
      </c>
      <c r="CP509" s="63">
        <v>0.89590000000000003</v>
      </c>
      <c r="CQ509" s="20">
        <v>1.4</v>
      </c>
      <c r="CR509" s="20">
        <v>9.9999999999999992E-2</v>
      </c>
      <c r="CS509" s="20">
        <v>1411</v>
      </c>
      <c r="CT509" s="20">
        <v>18.91</v>
      </c>
      <c r="CU509" s="20">
        <v>2.69</v>
      </c>
      <c r="CV509" s="20">
        <v>1270</v>
      </c>
      <c r="CW509" s="20">
        <v>1043</v>
      </c>
      <c r="CX509" s="20">
        <v>924</v>
      </c>
      <c r="CY509" s="20">
        <v>0.499</v>
      </c>
      <c r="CZ509" s="20">
        <v>139</v>
      </c>
      <c r="DA509" s="20">
        <v>348</v>
      </c>
      <c r="DB509" s="20">
        <v>0.39900000000000002</v>
      </c>
      <c r="DC509" s="20">
        <v>209</v>
      </c>
      <c r="DD509" s="20">
        <v>280</v>
      </c>
      <c r="DE509" s="20">
        <v>0.746</v>
      </c>
      <c r="DF509" s="20">
        <v>136</v>
      </c>
      <c r="DG509" s="20">
        <v>9.7142857142857135</v>
      </c>
      <c r="DH509" s="20">
        <v>541</v>
      </c>
      <c r="DI509" s="20">
        <v>38.642857142857146</v>
      </c>
      <c r="DJ509" s="20">
        <v>253</v>
      </c>
      <c r="DK509" s="20">
        <v>120</v>
      </c>
      <c r="DL509" s="20">
        <v>74</v>
      </c>
      <c r="DM509" s="20">
        <v>135</v>
      </c>
      <c r="DN509" s="20">
        <v>217</v>
      </c>
      <c r="DO509" s="20">
        <v>90.7</v>
      </c>
      <c r="DP509" s="20">
        <v>74.5</v>
      </c>
      <c r="DQ509" s="20">
        <v>16.213999999999999</v>
      </c>
      <c r="DR509" s="20">
        <v>1.8740000000000001</v>
      </c>
      <c r="DS509" s="20">
        <v>9.6430000000000007</v>
      </c>
      <c r="DT509" s="20">
        <v>0.88900000000000001</v>
      </c>
      <c r="DU509" s="20">
        <v>24.9</v>
      </c>
      <c r="DV509" s="20">
        <v>20</v>
      </c>
      <c r="DW509" s="20">
        <v>5.3</v>
      </c>
      <c r="DX509" s="20">
        <v>8.5714285714285712</v>
      </c>
      <c r="DY509" s="20">
        <v>15.5</v>
      </c>
      <c r="DZ509" s="20">
        <v>27</v>
      </c>
      <c r="EA509" s="20">
        <v>0.61</v>
      </c>
      <c r="EB509" s="20">
        <v>1</v>
      </c>
      <c r="EC509" s="66">
        <v>16</v>
      </c>
      <c r="ED509" s="66">
        <v>8</v>
      </c>
      <c r="EE509" s="66">
        <v>22</v>
      </c>
      <c r="EF509" s="66">
        <v>19</v>
      </c>
      <c r="EG509" s="66">
        <v>16</v>
      </c>
      <c r="EH509" s="66">
        <v>14.3</v>
      </c>
      <c r="EI509" s="66">
        <v>28</v>
      </c>
      <c r="EJ509" s="66">
        <v>13</v>
      </c>
      <c r="EK509" s="20">
        <v>11346.61</v>
      </c>
      <c r="EL509" s="20">
        <v>11858.42</v>
      </c>
      <c r="EM509" s="20">
        <v>90.857142857142847</v>
      </c>
      <c r="EN509" s="20">
        <v>75.858266666666665</v>
      </c>
      <c r="EO509" s="20">
        <v>11.936</v>
      </c>
      <c r="EP509" s="20">
        <v>154.07</v>
      </c>
      <c r="EQ509" s="21">
        <v>97</v>
      </c>
      <c r="ER509" s="21">
        <v>92</v>
      </c>
      <c r="ES509" s="61" t="str">
        <f t="shared" si="22"/>
        <v>Texas A&amp;M</v>
      </c>
      <c r="ET509" s="61">
        <f t="shared" si="25"/>
        <v>189</v>
      </c>
      <c r="EU509" s="61">
        <f t="shared" si="23"/>
        <v>5</v>
      </c>
    </row>
    <row r="510" spans="1:151" x14ac:dyDescent="0.45">
      <c r="A510" s="64">
        <v>45304</v>
      </c>
      <c r="B510" s="21" t="s">
        <v>76</v>
      </c>
      <c r="C510" s="21">
        <v>194</v>
      </c>
      <c r="D510" s="21" t="s">
        <v>46</v>
      </c>
      <c r="E510" s="21">
        <v>259</v>
      </c>
      <c r="F510" s="50" t="s">
        <v>558</v>
      </c>
      <c r="G510" t="s">
        <v>76</v>
      </c>
      <c r="H510" t="s">
        <v>46</v>
      </c>
      <c r="I510" t="s">
        <v>76</v>
      </c>
      <c r="J510" t="s">
        <v>46</v>
      </c>
      <c r="K510" t="s">
        <v>76</v>
      </c>
      <c r="L510" t="s">
        <v>408</v>
      </c>
      <c r="M510" t="s">
        <v>76</v>
      </c>
      <c r="N510" t="s">
        <v>595</v>
      </c>
      <c r="O510" t="s">
        <v>76</v>
      </c>
      <c r="P510" t="s">
        <v>46</v>
      </c>
      <c r="Q510" t="s">
        <v>76</v>
      </c>
      <c r="R510" t="s">
        <v>408</v>
      </c>
      <c r="S510" t="s">
        <v>47</v>
      </c>
      <c r="T510" t="s">
        <v>47</v>
      </c>
      <c r="U510">
        <v>16</v>
      </c>
      <c r="V510">
        <v>16</v>
      </c>
      <c r="W510" s="20">
        <v>0.8125</v>
      </c>
      <c r="X510" s="20">
        <v>15.02</v>
      </c>
      <c r="Y510" s="20">
        <v>111.6</v>
      </c>
      <c r="Z510" s="20">
        <v>96.6</v>
      </c>
      <c r="AA510" s="20">
        <v>73.900000000000006</v>
      </c>
      <c r="AB510" s="20">
        <v>3.9E-2</v>
      </c>
      <c r="AC510" s="20">
        <v>0.7</v>
      </c>
      <c r="AD510" s="20">
        <v>105.5</v>
      </c>
      <c r="AE510" s="20">
        <v>104.8</v>
      </c>
      <c r="AF510" s="20">
        <v>-1.08</v>
      </c>
      <c r="AG510" s="20">
        <v>111.2</v>
      </c>
      <c r="AH510" s="20">
        <v>95.5</v>
      </c>
      <c r="AI510" s="20">
        <v>0.85199999999999998</v>
      </c>
      <c r="AJ510" s="20">
        <v>0.4</v>
      </c>
      <c r="AK510" s="20">
        <v>2.5000000000000001E-2</v>
      </c>
      <c r="AL510" s="20">
        <v>1342</v>
      </c>
      <c r="AM510" s="20">
        <v>14.26</v>
      </c>
      <c r="AN510" s="20">
        <v>1.46</v>
      </c>
      <c r="AO510" s="20">
        <v>1317</v>
      </c>
      <c r="AP510" s="20">
        <v>1092</v>
      </c>
      <c r="AQ510" s="20">
        <v>1036</v>
      </c>
      <c r="AR510" s="20">
        <v>0.46700000000000003</v>
      </c>
      <c r="AS510" s="20">
        <v>100</v>
      </c>
      <c r="AT510" s="20">
        <v>292</v>
      </c>
      <c r="AU510" s="20">
        <v>0.34200000000000003</v>
      </c>
      <c r="AV510" s="20">
        <v>249</v>
      </c>
      <c r="AW510" s="20">
        <v>372</v>
      </c>
      <c r="AX510" s="20">
        <v>0.66900000000000004</v>
      </c>
      <c r="AY510" s="20">
        <v>198</v>
      </c>
      <c r="AZ510" s="20">
        <v>12.375</v>
      </c>
      <c r="BA510" s="20">
        <v>635</v>
      </c>
      <c r="BB510" s="20">
        <v>39.6875</v>
      </c>
      <c r="BC510" s="20">
        <v>255</v>
      </c>
      <c r="BD510" s="20">
        <v>161</v>
      </c>
      <c r="BE510" s="20">
        <v>62</v>
      </c>
      <c r="BF510" s="20">
        <v>171</v>
      </c>
      <c r="BG510" s="20">
        <v>303</v>
      </c>
      <c r="BH510" s="20">
        <v>82.3</v>
      </c>
      <c r="BI510" s="20">
        <v>68.25</v>
      </c>
      <c r="BJ510" s="20">
        <v>14.061999999999999</v>
      </c>
      <c r="BK510" s="20">
        <v>1.4910000000000001</v>
      </c>
      <c r="BL510" s="20">
        <v>10.688000000000001</v>
      </c>
      <c r="BM510" s="20">
        <v>0.94199999999999995</v>
      </c>
      <c r="BN510" s="20">
        <v>18.2</v>
      </c>
      <c r="BO510" s="20">
        <v>23.2</v>
      </c>
      <c r="BP510" s="20">
        <v>3.9</v>
      </c>
      <c r="BQ510" s="20">
        <v>10.0625</v>
      </c>
      <c r="BR510" s="20">
        <v>18.899999999999999</v>
      </c>
      <c r="BS510" s="20">
        <v>40</v>
      </c>
      <c r="BT510" s="20">
        <v>0.59499999999999997</v>
      </c>
      <c r="BU510" s="20">
        <v>3</v>
      </c>
      <c r="BV510" s="66">
        <v>41</v>
      </c>
      <c r="BW510" s="66">
        <v>49</v>
      </c>
      <c r="BX510" s="66">
        <v>51</v>
      </c>
      <c r="BY510" s="66">
        <v>63</v>
      </c>
      <c r="BZ510" s="66">
        <v>44</v>
      </c>
      <c r="CA510" s="66">
        <v>45.8</v>
      </c>
      <c r="CB510" s="66">
        <v>41</v>
      </c>
      <c r="CC510" s="66">
        <v>28</v>
      </c>
      <c r="CD510" s="20">
        <v>0.875</v>
      </c>
      <c r="CE510" s="20">
        <v>19.59</v>
      </c>
      <c r="CF510" s="20">
        <v>114.4</v>
      </c>
      <c r="CG510" s="20">
        <v>94.8</v>
      </c>
      <c r="CH510" s="20">
        <v>68</v>
      </c>
      <c r="CI510" s="20">
        <v>7.2999999999999995E-2</v>
      </c>
      <c r="CJ510" s="20">
        <v>7.37</v>
      </c>
      <c r="CK510" s="20">
        <v>109.3</v>
      </c>
      <c r="CL510" s="20">
        <v>102</v>
      </c>
      <c r="CM510" s="20">
        <v>9.58</v>
      </c>
      <c r="CN510" s="20">
        <v>113.2</v>
      </c>
      <c r="CO510" s="20">
        <v>95.2</v>
      </c>
      <c r="CP510" s="63">
        <v>0.88019999999999998</v>
      </c>
      <c r="CQ510" s="20">
        <v>2.7</v>
      </c>
      <c r="CR510" s="20">
        <v>0.16875000000000001</v>
      </c>
      <c r="CS510" s="20">
        <v>1401</v>
      </c>
      <c r="CT510" s="20">
        <v>16.12</v>
      </c>
      <c r="CU510" s="20">
        <v>7.04</v>
      </c>
      <c r="CV510" s="20">
        <v>1237</v>
      </c>
      <c r="CW510" s="20">
        <v>1056</v>
      </c>
      <c r="CX510" s="20">
        <v>947</v>
      </c>
      <c r="CY510" s="20">
        <v>0.45100000000000001</v>
      </c>
      <c r="CZ510" s="20">
        <v>114</v>
      </c>
      <c r="DA510" s="20">
        <v>350</v>
      </c>
      <c r="DB510" s="20">
        <v>0.32600000000000001</v>
      </c>
      <c r="DC510" s="20">
        <v>269</v>
      </c>
      <c r="DD510" s="20">
        <v>364</v>
      </c>
      <c r="DE510" s="20">
        <v>0.73899999999999999</v>
      </c>
      <c r="DF510" s="20">
        <v>178</v>
      </c>
      <c r="DG510" s="20">
        <v>11.125</v>
      </c>
      <c r="DH510" s="20">
        <v>609</v>
      </c>
      <c r="DI510" s="20">
        <v>38.0625</v>
      </c>
      <c r="DJ510" s="20">
        <v>213</v>
      </c>
      <c r="DK510" s="20">
        <v>122</v>
      </c>
      <c r="DL510" s="20">
        <v>57</v>
      </c>
      <c r="DM510" s="20">
        <v>178</v>
      </c>
      <c r="DN510" s="20">
        <v>274</v>
      </c>
      <c r="DO510" s="20">
        <v>77.3</v>
      </c>
      <c r="DP510" s="20">
        <v>66</v>
      </c>
      <c r="DQ510" s="20">
        <v>11.311999999999999</v>
      </c>
      <c r="DR510" s="20">
        <v>1.1970000000000001</v>
      </c>
      <c r="DS510" s="20">
        <v>11.125</v>
      </c>
      <c r="DT510" s="20">
        <v>0.68500000000000005</v>
      </c>
      <c r="DU510" s="20">
        <v>21.9</v>
      </c>
      <c r="DV510" s="20">
        <v>22.8</v>
      </c>
      <c r="DW510" s="20">
        <v>3.6</v>
      </c>
      <c r="DX510" s="20">
        <v>7.625</v>
      </c>
      <c r="DY510" s="20">
        <v>17.100000000000001</v>
      </c>
      <c r="DZ510" s="20">
        <v>4</v>
      </c>
      <c r="EA510" s="20">
        <v>0.66600000000000004</v>
      </c>
      <c r="EB510" s="20">
        <v>1</v>
      </c>
      <c r="EC510" s="66">
        <v>19</v>
      </c>
      <c r="ED510" s="66">
        <v>10</v>
      </c>
      <c r="EE510" s="66">
        <v>9</v>
      </c>
      <c r="EF510" s="66">
        <v>41</v>
      </c>
      <c r="EG510" s="66">
        <v>21</v>
      </c>
      <c r="EH510" s="66">
        <v>16.5</v>
      </c>
      <c r="EI510" s="66">
        <v>4</v>
      </c>
      <c r="EJ510" s="66">
        <v>2</v>
      </c>
      <c r="EK510" s="20">
        <v>10579.679999999998</v>
      </c>
      <c r="EL510" s="20">
        <v>11051.039999999999</v>
      </c>
      <c r="EM510" s="20">
        <v>81.496000000000009</v>
      </c>
      <c r="EN510" s="20">
        <v>111.9453125</v>
      </c>
      <c r="EO510" s="20">
        <v>13.967099999999999</v>
      </c>
      <c r="EP510" s="20">
        <v>183.30600000000001</v>
      </c>
      <c r="EQ510" s="21">
        <v>88</v>
      </c>
      <c r="ER510" s="21">
        <v>70</v>
      </c>
      <c r="ES510" s="61" t="str">
        <f t="shared" si="22"/>
        <v>New Mexico</v>
      </c>
      <c r="ET510" s="61">
        <f t="shared" si="25"/>
        <v>158</v>
      </c>
      <c r="EU510" s="61">
        <f t="shared" si="23"/>
        <v>18</v>
      </c>
    </row>
    <row r="511" spans="1:151" x14ac:dyDescent="0.45">
      <c r="A511" s="64">
        <v>45304</v>
      </c>
      <c r="B511" s="21" t="s">
        <v>109</v>
      </c>
      <c r="C511" s="21">
        <v>344</v>
      </c>
      <c r="D511" s="21" t="s">
        <v>28</v>
      </c>
      <c r="E511" s="21">
        <v>340</v>
      </c>
      <c r="F511" s="50" t="s">
        <v>558</v>
      </c>
      <c r="G511" t="s">
        <v>109</v>
      </c>
      <c r="H511" t="s">
        <v>28</v>
      </c>
      <c r="I511" t="s">
        <v>109</v>
      </c>
      <c r="J511" t="s">
        <v>28</v>
      </c>
      <c r="K511" t="s">
        <v>109</v>
      </c>
      <c r="L511" t="s">
        <v>28</v>
      </c>
      <c r="M511" t="s">
        <v>109</v>
      </c>
      <c r="N511" t="s">
        <v>28</v>
      </c>
      <c r="O511" t="s">
        <v>109</v>
      </c>
      <c r="P511" t="s">
        <v>28</v>
      </c>
      <c r="Q511" t="s">
        <v>109</v>
      </c>
      <c r="R511" t="s">
        <v>28</v>
      </c>
      <c r="S511" t="s">
        <v>29</v>
      </c>
      <c r="T511" t="s">
        <v>29</v>
      </c>
      <c r="U511">
        <v>15</v>
      </c>
      <c r="V511">
        <v>15</v>
      </c>
      <c r="W511" s="20">
        <v>0.73333333333333295</v>
      </c>
      <c r="X511" s="20">
        <v>15.21</v>
      </c>
      <c r="Y511" s="20">
        <v>116.2</v>
      </c>
      <c r="Z511" s="20">
        <v>101</v>
      </c>
      <c r="AA511" s="20">
        <v>68.599999999999994</v>
      </c>
      <c r="AB511" s="20">
        <v>-8.5999999999999993E-2</v>
      </c>
      <c r="AC511" s="20">
        <v>1.64</v>
      </c>
      <c r="AD511" s="20">
        <v>105.7</v>
      </c>
      <c r="AE511" s="20">
        <v>104</v>
      </c>
      <c r="AF511" s="20">
        <v>-2.91</v>
      </c>
      <c r="AG511" s="20">
        <v>115.6</v>
      </c>
      <c r="AH511" s="20">
        <v>102.5</v>
      </c>
      <c r="AI511" s="20">
        <v>0.7984</v>
      </c>
      <c r="AJ511" s="20">
        <v>-0.2</v>
      </c>
      <c r="AK511" s="20">
        <v>-1.3333333333333334E-2</v>
      </c>
      <c r="AL511" s="20">
        <v>1350</v>
      </c>
      <c r="AM511" s="20">
        <v>13.79</v>
      </c>
      <c r="AN511" s="20">
        <v>2.72</v>
      </c>
      <c r="AO511" s="20">
        <v>1228</v>
      </c>
      <c r="AP511" s="20">
        <v>1062</v>
      </c>
      <c r="AQ511" s="20">
        <v>901</v>
      </c>
      <c r="AR511" s="20">
        <v>0.47699999999999998</v>
      </c>
      <c r="AS511" s="20">
        <v>129</v>
      </c>
      <c r="AT511" s="20">
        <v>341</v>
      </c>
      <c r="AU511" s="20">
        <v>0.378</v>
      </c>
      <c r="AV511" s="20">
        <v>239</v>
      </c>
      <c r="AW511" s="20">
        <v>299</v>
      </c>
      <c r="AX511" s="20">
        <v>0.79900000000000004</v>
      </c>
      <c r="AY511" s="20">
        <v>139</v>
      </c>
      <c r="AZ511" s="20">
        <v>9.2666666666666675</v>
      </c>
      <c r="BA511" s="20">
        <v>524</v>
      </c>
      <c r="BB511" s="20">
        <v>34.93333333333333</v>
      </c>
      <c r="BC511" s="20">
        <v>187</v>
      </c>
      <c r="BD511" s="20">
        <v>98</v>
      </c>
      <c r="BE511" s="20">
        <v>70</v>
      </c>
      <c r="BF511" s="20">
        <v>164</v>
      </c>
      <c r="BG511" s="20">
        <v>228</v>
      </c>
      <c r="BH511" s="20">
        <v>81.900000000000006</v>
      </c>
      <c r="BI511" s="20">
        <v>70.8</v>
      </c>
      <c r="BJ511" s="20">
        <v>11.067</v>
      </c>
      <c r="BK511" s="20">
        <v>1.1399999999999999</v>
      </c>
      <c r="BL511" s="20">
        <v>10.933</v>
      </c>
      <c r="BM511" s="20">
        <v>0.59799999999999998</v>
      </c>
      <c r="BN511" s="20">
        <v>22.7</v>
      </c>
      <c r="BO511" s="20">
        <v>19.899999999999999</v>
      </c>
      <c r="BP511" s="20">
        <v>4.7</v>
      </c>
      <c r="BQ511" s="20">
        <v>6.5333333333333332</v>
      </c>
      <c r="BR511" s="20">
        <v>15.2</v>
      </c>
      <c r="BS511" s="20">
        <v>41</v>
      </c>
      <c r="BT511" s="20">
        <v>0.59499999999999997</v>
      </c>
      <c r="BU511" s="20">
        <v>-1</v>
      </c>
      <c r="BV511" s="66">
        <v>53</v>
      </c>
      <c r="BW511" s="66">
        <v>67</v>
      </c>
      <c r="BX511" s="66">
        <v>59</v>
      </c>
      <c r="BY511" s="66">
        <v>32</v>
      </c>
      <c r="BZ511" s="66">
        <v>42</v>
      </c>
      <c r="CA511" s="66">
        <v>40</v>
      </c>
      <c r="CB511" s="66">
        <v>42</v>
      </c>
      <c r="CC511" s="66">
        <v>76</v>
      </c>
      <c r="CD511" s="20">
        <v>0.73333333333333295</v>
      </c>
      <c r="CE511" s="20">
        <v>12.52</v>
      </c>
      <c r="CF511" s="20">
        <v>107.7</v>
      </c>
      <c r="CG511" s="20">
        <v>95.2</v>
      </c>
      <c r="CH511" s="20">
        <v>61.3</v>
      </c>
      <c r="CI511" s="20">
        <v>7.3999999999999996E-2</v>
      </c>
      <c r="CJ511" s="20">
        <v>0.28999999999999998</v>
      </c>
      <c r="CK511" s="20">
        <v>105.1</v>
      </c>
      <c r="CL511" s="20">
        <v>104.8</v>
      </c>
      <c r="CM511" s="20">
        <v>-2.06</v>
      </c>
      <c r="CN511" s="20">
        <v>106.3</v>
      </c>
      <c r="CO511" s="20">
        <v>94.8</v>
      </c>
      <c r="CP511" s="63">
        <v>0.78749999999999998</v>
      </c>
      <c r="CQ511" s="20">
        <v>-0.4</v>
      </c>
      <c r="CR511" s="20">
        <v>-2.6666666666666668E-2</v>
      </c>
      <c r="CS511" s="20">
        <v>1329</v>
      </c>
      <c r="CT511" s="20">
        <v>10.73</v>
      </c>
      <c r="CU511" s="20">
        <v>1.86</v>
      </c>
      <c r="CV511" s="20">
        <v>992</v>
      </c>
      <c r="CW511" s="20">
        <v>859</v>
      </c>
      <c r="CX511" s="20">
        <v>818</v>
      </c>
      <c r="CY511" s="20">
        <v>0.45400000000000001</v>
      </c>
      <c r="CZ511" s="20">
        <v>99</v>
      </c>
      <c r="DA511" s="20">
        <v>276</v>
      </c>
      <c r="DB511" s="20">
        <v>0.35899999999999999</v>
      </c>
      <c r="DC511" s="20">
        <v>151</v>
      </c>
      <c r="DD511" s="20">
        <v>232</v>
      </c>
      <c r="DE511" s="20">
        <v>0.65100000000000002</v>
      </c>
      <c r="DF511" s="20">
        <v>128</v>
      </c>
      <c r="DG511" s="20">
        <v>8.5333333333333332</v>
      </c>
      <c r="DH511" s="20">
        <v>489</v>
      </c>
      <c r="DI511" s="20">
        <v>32.6</v>
      </c>
      <c r="DJ511" s="20">
        <v>237</v>
      </c>
      <c r="DK511" s="20">
        <v>129</v>
      </c>
      <c r="DL511" s="20">
        <v>76</v>
      </c>
      <c r="DM511" s="20">
        <v>125</v>
      </c>
      <c r="DN511" s="20">
        <v>200</v>
      </c>
      <c r="DO511" s="20">
        <v>66.099999999999994</v>
      </c>
      <c r="DP511" s="20">
        <v>57.267000000000003</v>
      </c>
      <c r="DQ511" s="20">
        <v>8.8670000000000009</v>
      </c>
      <c r="DR511" s="20">
        <v>1.8959999999999999</v>
      </c>
      <c r="DS511" s="20">
        <v>8.3330000000000002</v>
      </c>
      <c r="DT511" s="20">
        <v>1.032</v>
      </c>
      <c r="DU511" s="20">
        <v>18.399999999999999</v>
      </c>
      <c r="DV511" s="20">
        <v>15.5</v>
      </c>
      <c r="DW511" s="20">
        <v>5.0999999999999996</v>
      </c>
      <c r="DX511" s="20">
        <v>8.6</v>
      </c>
      <c r="DY511" s="20">
        <v>13.3</v>
      </c>
      <c r="DZ511" s="20">
        <v>65</v>
      </c>
      <c r="EA511" s="20">
        <v>0.57499999999999996</v>
      </c>
      <c r="EB511" s="20">
        <v>-5</v>
      </c>
      <c r="EC511" s="66">
        <v>56</v>
      </c>
      <c r="ED511" s="66">
        <v>53</v>
      </c>
      <c r="EE511" s="66">
        <v>63</v>
      </c>
      <c r="EF511" s="66">
        <v>42</v>
      </c>
      <c r="EG511" s="66">
        <v>60</v>
      </c>
      <c r="EH511" s="66">
        <v>46.3</v>
      </c>
      <c r="EI511" s="66">
        <v>64</v>
      </c>
      <c r="EJ511" s="66">
        <v>51</v>
      </c>
      <c r="EK511" s="20">
        <v>11062.24</v>
      </c>
      <c r="EL511" s="20">
        <v>10877.7</v>
      </c>
      <c r="EM511" s="20">
        <v>94.023799999999994</v>
      </c>
      <c r="EN511" s="20">
        <v>54.442266666666669</v>
      </c>
      <c r="EO511" s="20">
        <v>9.8951999999999991</v>
      </c>
      <c r="EP511" s="20">
        <v>159.80000000000001</v>
      </c>
      <c r="EQ511" s="21">
        <v>66</v>
      </c>
      <c r="ER511" s="21">
        <v>47</v>
      </c>
      <c r="ES511" s="61" t="str">
        <f t="shared" si="22"/>
        <v>Wake Forest</v>
      </c>
      <c r="ET511" s="61">
        <f t="shared" si="25"/>
        <v>113</v>
      </c>
      <c r="EU511" s="61">
        <f t="shared" si="23"/>
        <v>19</v>
      </c>
    </row>
    <row r="512" spans="1:151" x14ac:dyDescent="0.45">
      <c r="A512" s="64">
        <v>45304</v>
      </c>
      <c r="B512" s="21" t="s">
        <v>154</v>
      </c>
      <c r="C512" s="21">
        <v>123</v>
      </c>
      <c r="D512" s="21" t="s">
        <v>164</v>
      </c>
      <c r="E512" s="21">
        <v>22</v>
      </c>
      <c r="F512" s="50" t="s">
        <v>558</v>
      </c>
      <c r="G512" t="s">
        <v>154</v>
      </c>
      <c r="H512" t="s">
        <v>164</v>
      </c>
      <c r="I512" t="s">
        <v>154</v>
      </c>
      <c r="J512" t="s">
        <v>164</v>
      </c>
      <c r="K512" t="s">
        <v>448</v>
      </c>
      <c r="L512" t="s">
        <v>164</v>
      </c>
      <c r="M512" t="s">
        <v>641</v>
      </c>
      <c r="N512" t="s">
        <v>164</v>
      </c>
      <c r="O512" t="s">
        <v>154</v>
      </c>
      <c r="P512" t="s">
        <v>164</v>
      </c>
      <c r="Q512" t="s">
        <v>448</v>
      </c>
      <c r="R512" t="s">
        <v>164</v>
      </c>
      <c r="S512" t="s">
        <v>114</v>
      </c>
      <c r="T512" t="s">
        <v>114</v>
      </c>
      <c r="U512">
        <v>16</v>
      </c>
      <c r="V512">
        <v>16</v>
      </c>
      <c r="W512" s="20">
        <v>0.8125</v>
      </c>
      <c r="X512" s="20">
        <v>13.12</v>
      </c>
      <c r="Y512" s="20">
        <v>114.9</v>
      </c>
      <c r="Z512" s="20">
        <v>101.8</v>
      </c>
      <c r="AA512" s="20">
        <v>73</v>
      </c>
      <c r="AB512" s="20">
        <v>5.5E-2</v>
      </c>
      <c r="AC512" s="20">
        <v>0.09</v>
      </c>
      <c r="AD512" s="20">
        <v>106.4</v>
      </c>
      <c r="AE512" s="20">
        <v>106.3</v>
      </c>
      <c r="AF512" s="20">
        <v>-4.0599999999999996</v>
      </c>
      <c r="AG512" s="20">
        <v>117.4</v>
      </c>
      <c r="AH512" s="20">
        <v>100.1</v>
      </c>
      <c r="AI512" s="20">
        <v>0.86209999999999998</v>
      </c>
      <c r="AJ512" s="20">
        <v>1.1000000000000001</v>
      </c>
      <c r="AK512" s="20">
        <v>6.8750000000000006E-2</v>
      </c>
      <c r="AL512" s="20">
        <v>1365</v>
      </c>
      <c r="AM512" s="20">
        <v>12.85</v>
      </c>
      <c r="AN512" s="20">
        <v>0.85</v>
      </c>
      <c r="AO512" s="20">
        <v>1375</v>
      </c>
      <c r="AP512" s="20">
        <v>1165</v>
      </c>
      <c r="AQ512" s="20">
        <v>911</v>
      </c>
      <c r="AR512" s="20">
        <v>0.50800000000000001</v>
      </c>
      <c r="AS512" s="20">
        <v>184</v>
      </c>
      <c r="AT512" s="20">
        <v>452</v>
      </c>
      <c r="AU512" s="20">
        <v>0.40699999999999997</v>
      </c>
      <c r="AV512" s="20">
        <v>265</v>
      </c>
      <c r="AW512" s="20">
        <v>346</v>
      </c>
      <c r="AX512" s="20">
        <v>0.76600000000000001</v>
      </c>
      <c r="AY512" s="20">
        <v>111</v>
      </c>
      <c r="AZ512" s="20">
        <v>6.9375</v>
      </c>
      <c r="BA512" s="20">
        <v>556</v>
      </c>
      <c r="BB512" s="20">
        <v>34.75</v>
      </c>
      <c r="BC512" s="20">
        <v>276</v>
      </c>
      <c r="BD512" s="20">
        <v>107</v>
      </c>
      <c r="BE512" s="20">
        <v>30</v>
      </c>
      <c r="BF512" s="20">
        <v>200</v>
      </c>
      <c r="BG512" s="20">
        <v>286</v>
      </c>
      <c r="BH512" s="20">
        <v>85.9</v>
      </c>
      <c r="BI512" s="20">
        <v>72.811999999999998</v>
      </c>
      <c r="BJ512" s="20">
        <v>13.125</v>
      </c>
      <c r="BK512" s="20">
        <v>1.38</v>
      </c>
      <c r="BL512" s="20">
        <v>12.5</v>
      </c>
      <c r="BM512" s="20">
        <v>0.53500000000000003</v>
      </c>
      <c r="BN512" s="20">
        <v>28.2</v>
      </c>
      <c r="BO512" s="20">
        <v>21.6</v>
      </c>
      <c r="BP512" s="20">
        <v>1.9</v>
      </c>
      <c r="BQ512" s="20">
        <v>6.6875</v>
      </c>
      <c r="BR512" s="20">
        <v>17.899999999999999</v>
      </c>
      <c r="BS512" s="20">
        <v>42</v>
      </c>
      <c r="BT512" s="20">
        <v>0.59299999999999997</v>
      </c>
      <c r="BU512" s="20">
        <v>-1</v>
      </c>
      <c r="BV512" s="66">
        <v>35</v>
      </c>
      <c r="BW512" s="66">
        <v>68</v>
      </c>
      <c r="BX512" s="66">
        <v>34</v>
      </c>
      <c r="BY512" s="66">
        <v>56</v>
      </c>
      <c r="BZ512" s="66">
        <v>56</v>
      </c>
      <c r="CA512" s="66">
        <v>45.2</v>
      </c>
      <c r="CB512" s="66">
        <v>43</v>
      </c>
      <c r="CC512" s="66">
        <v>36</v>
      </c>
      <c r="CD512" s="20">
        <v>0.6875</v>
      </c>
      <c r="CE512" s="20">
        <v>3.89</v>
      </c>
      <c r="CF512" s="20">
        <v>109.1</v>
      </c>
      <c r="CG512" s="20">
        <v>105.2</v>
      </c>
      <c r="CH512" s="20">
        <v>72.599999999999994</v>
      </c>
      <c r="CI512" s="20">
        <v>0.13300000000000001</v>
      </c>
      <c r="CJ512" s="20">
        <v>1.0900000000000001</v>
      </c>
      <c r="CK512" s="20">
        <v>105.9</v>
      </c>
      <c r="CL512" s="20">
        <v>104.8</v>
      </c>
      <c r="CM512" s="20">
        <v>1.1399999999999999</v>
      </c>
      <c r="CN512" s="20">
        <v>109.6</v>
      </c>
      <c r="CO512" s="20">
        <v>104.6</v>
      </c>
      <c r="CP512" s="63">
        <v>0.63019999999999998</v>
      </c>
      <c r="CQ512" s="20">
        <v>-1.3</v>
      </c>
      <c r="CR512" s="20">
        <v>-8.1250000000000003E-2</v>
      </c>
      <c r="CS512" s="20">
        <v>1265</v>
      </c>
      <c r="CT512" s="20">
        <v>2.23</v>
      </c>
      <c r="CU512" s="20">
        <v>1.56</v>
      </c>
      <c r="CV512" s="20">
        <v>1271</v>
      </c>
      <c r="CW512" s="20">
        <v>1227</v>
      </c>
      <c r="CX512" s="20">
        <v>938</v>
      </c>
      <c r="CY512" s="20">
        <v>0.48899999999999999</v>
      </c>
      <c r="CZ512" s="20">
        <v>134</v>
      </c>
      <c r="DA512" s="20">
        <v>361</v>
      </c>
      <c r="DB512" s="20">
        <v>0.371</v>
      </c>
      <c r="DC512" s="20">
        <v>219</v>
      </c>
      <c r="DD512" s="20">
        <v>312</v>
      </c>
      <c r="DE512" s="20">
        <v>0.70199999999999996</v>
      </c>
      <c r="DF512" s="20">
        <v>122</v>
      </c>
      <c r="DG512" s="20">
        <v>7.625</v>
      </c>
      <c r="DH512" s="20">
        <v>541</v>
      </c>
      <c r="DI512" s="20">
        <v>33.8125</v>
      </c>
      <c r="DJ512" s="20">
        <v>237</v>
      </c>
      <c r="DK512" s="20">
        <v>130</v>
      </c>
      <c r="DL512" s="20">
        <v>47</v>
      </c>
      <c r="DM512" s="20">
        <v>215</v>
      </c>
      <c r="DN512" s="20">
        <v>245</v>
      </c>
      <c r="DO512" s="20">
        <v>79.400000000000006</v>
      </c>
      <c r="DP512" s="20">
        <v>76.688000000000002</v>
      </c>
      <c r="DQ512" s="20">
        <v>2.75</v>
      </c>
      <c r="DR512" s="20">
        <v>1.1020000000000001</v>
      </c>
      <c r="DS512" s="20">
        <v>13.438000000000001</v>
      </c>
      <c r="DT512" s="20">
        <v>0.60499999999999998</v>
      </c>
      <c r="DU512" s="20">
        <v>22.6</v>
      </c>
      <c r="DV512" s="20">
        <v>19.5</v>
      </c>
      <c r="DW512" s="20">
        <v>2.9</v>
      </c>
      <c r="DX512" s="20">
        <v>8.125</v>
      </c>
      <c r="DY512" s="20">
        <v>15.3</v>
      </c>
      <c r="DZ512" s="20">
        <v>70</v>
      </c>
      <c r="EA512" s="20">
        <v>0.56999999999999995</v>
      </c>
      <c r="EB512" s="20">
        <v>2</v>
      </c>
      <c r="EC512" s="66">
        <v>120</v>
      </c>
      <c r="ED512" s="66">
        <v>87</v>
      </c>
      <c r="EE512" s="66">
        <v>90</v>
      </c>
      <c r="EF512" s="66">
        <v>154</v>
      </c>
      <c r="EG512" s="66">
        <v>123</v>
      </c>
      <c r="EH512" s="66">
        <v>92.2</v>
      </c>
      <c r="EI512" s="66">
        <v>70</v>
      </c>
      <c r="EJ512" s="66">
        <v>48</v>
      </c>
      <c r="EK512" s="20">
        <v>12087.480000000001</v>
      </c>
      <c r="EL512" s="20">
        <v>11106.38</v>
      </c>
      <c r="EM512" s="20">
        <v>101.5625</v>
      </c>
      <c r="EN512" s="20">
        <v>89.866624999999999</v>
      </c>
      <c r="EO512" s="20">
        <v>12.565799999999998</v>
      </c>
      <c r="EP512" s="20">
        <v>187.67000000000002</v>
      </c>
      <c r="EQ512" s="21">
        <v>94</v>
      </c>
      <c r="ER512" s="21">
        <v>64</v>
      </c>
      <c r="ES512" s="61" t="str">
        <f t="shared" si="22"/>
        <v>Indiana St.</v>
      </c>
      <c r="ET512" s="61">
        <f t="shared" si="25"/>
        <v>158</v>
      </c>
      <c r="EU512" s="61">
        <f t="shared" si="23"/>
        <v>30</v>
      </c>
    </row>
    <row r="513" spans="1:151" x14ac:dyDescent="0.45">
      <c r="A513" s="64">
        <v>45304</v>
      </c>
      <c r="B513" s="21" t="s">
        <v>142</v>
      </c>
      <c r="C513" s="21">
        <v>217</v>
      </c>
      <c r="D513" s="21" t="s">
        <v>186</v>
      </c>
      <c r="E513" s="21">
        <v>91</v>
      </c>
      <c r="F513" s="50" t="s">
        <v>558</v>
      </c>
      <c r="G513" t="s">
        <v>142</v>
      </c>
      <c r="H513" t="s">
        <v>186</v>
      </c>
      <c r="I513" t="s">
        <v>142</v>
      </c>
      <c r="J513" t="s">
        <v>186</v>
      </c>
      <c r="K513" t="s">
        <v>142</v>
      </c>
      <c r="L513" t="s">
        <v>446</v>
      </c>
      <c r="M513" t="s">
        <v>142</v>
      </c>
      <c r="N513" t="s">
        <v>664</v>
      </c>
      <c r="O513" t="s">
        <v>142</v>
      </c>
      <c r="P513" t="s">
        <v>186</v>
      </c>
      <c r="Q513" t="s">
        <v>142</v>
      </c>
      <c r="R513" t="s">
        <v>446</v>
      </c>
      <c r="S513" t="s">
        <v>29</v>
      </c>
      <c r="T513" t="s">
        <v>29</v>
      </c>
      <c r="U513">
        <v>16</v>
      </c>
      <c r="V513">
        <v>15</v>
      </c>
      <c r="W513" s="20">
        <v>0.4375</v>
      </c>
      <c r="X513" s="20">
        <v>0.93</v>
      </c>
      <c r="Y513" s="20">
        <v>99.1</v>
      </c>
      <c r="Z513" s="20">
        <v>98.2</v>
      </c>
      <c r="AA513" s="20">
        <v>65.5</v>
      </c>
      <c r="AB513" s="20">
        <v>-1.4E-2</v>
      </c>
      <c r="AC513" s="20">
        <v>3.62</v>
      </c>
      <c r="AD513" s="20">
        <v>106.8</v>
      </c>
      <c r="AE513" s="20">
        <v>103.2</v>
      </c>
      <c r="AF513" s="20">
        <v>-1.51</v>
      </c>
      <c r="AG513" s="20">
        <v>98.6</v>
      </c>
      <c r="AH513" s="20">
        <v>96.4</v>
      </c>
      <c r="AI513" s="20">
        <v>0.56569999999999998</v>
      </c>
      <c r="AJ513" s="20">
        <v>-4.0999999999999996</v>
      </c>
      <c r="AK513" s="20">
        <v>-0.25624999999999998</v>
      </c>
      <c r="AL513" s="20">
        <v>1198</v>
      </c>
      <c r="AM513" s="20">
        <v>2.94</v>
      </c>
      <c r="AN513" s="20">
        <v>4.75</v>
      </c>
      <c r="AO513" s="20">
        <v>1013</v>
      </c>
      <c r="AP513" s="20">
        <v>1042</v>
      </c>
      <c r="AQ513" s="20">
        <v>893</v>
      </c>
      <c r="AR513" s="20">
        <v>0.40100000000000002</v>
      </c>
      <c r="AS513" s="20">
        <v>112</v>
      </c>
      <c r="AT513" s="20">
        <v>388</v>
      </c>
      <c r="AU513" s="20">
        <v>0.28899999999999998</v>
      </c>
      <c r="AV513" s="20">
        <v>185</v>
      </c>
      <c r="AW513" s="20">
        <v>253</v>
      </c>
      <c r="AX513" s="20">
        <v>0.73099999999999998</v>
      </c>
      <c r="AY513" s="20">
        <v>165</v>
      </c>
      <c r="AZ513" s="20">
        <v>10.3125</v>
      </c>
      <c r="BA513" s="20">
        <v>598</v>
      </c>
      <c r="BB513" s="20">
        <v>37.375</v>
      </c>
      <c r="BC513" s="20">
        <v>159</v>
      </c>
      <c r="BD513" s="20">
        <v>94</v>
      </c>
      <c r="BE513" s="20">
        <v>43</v>
      </c>
      <c r="BF513" s="20">
        <v>217</v>
      </c>
      <c r="BG513" s="20">
        <v>242</v>
      </c>
      <c r="BH513" s="20">
        <v>63.3</v>
      </c>
      <c r="BI513" s="20">
        <v>65.125</v>
      </c>
      <c r="BJ513" s="20">
        <v>-1.8120000000000001</v>
      </c>
      <c r="BK513" s="20">
        <v>0.73299999999999998</v>
      </c>
      <c r="BL513" s="20">
        <v>13.561999999999999</v>
      </c>
      <c r="BM513" s="20">
        <v>0.433</v>
      </c>
      <c r="BN513" s="20">
        <v>24.2</v>
      </c>
      <c r="BO513" s="20">
        <v>15.8</v>
      </c>
      <c r="BP513" s="20">
        <v>2.7</v>
      </c>
      <c r="BQ513" s="20">
        <v>5.875</v>
      </c>
      <c r="BR513" s="20">
        <v>15.1</v>
      </c>
      <c r="BS513" s="20">
        <v>141</v>
      </c>
      <c r="BT513" s="20">
        <v>0.51900000000000002</v>
      </c>
      <c r="BU513" s="20">
        <v>1</v>
      </c>
      <c r="BV513" s="66">
        <v>159</v>
      </c>
      <c r="BW513" s="66">
        <v>173</v>
      </c>
      <c r="BX513" s="66">
        <v>178</v>
      </c>
      <c r="BY513" s="66">
        <v>170</v>
      </c>
      <c r="BZ513" s="66">
        <v>151</v>
      </c>
      <c r="CA513" s="66">
        <v>134.80000000000001</v>
      </c>
      <c r="CB513" s="66">
        <v>143</v>
      </c>
      <c r="CC513" s="66">
        <v>211</v>
      </c>
      <c r="CD513" s="20">
        <v>0.6</v>
      </c>
      <c r="CE513" s="20">
        <v>7.82</v>
      </c>
      <c r="CF513" s="20">
        <v>107.5</v>
      </c>
      <c r="CG513" s="20">
        <v>99.7</v>
      </c>
      <c r="CH513" s="20">
        <v>71.900000000000006</v>
      </c>
      <c r="CI513" s="20">
        <v>1.4E-2</v>
      </c>
      <c r="CJ513" s="20">
        <v>4.3899999999999997</v>
      </c>
      <c r="CK513" s="20">
        <v>108</v>
      </c>
      <c r="CL513" s="20">
        <v>103.7</v>
      </c>
      <c r="CM513" s="20">
        <v>1.91</v>
      </c>
      <c r="CN513" s="20">
        <v>107.1</v>
      </c>
      <c r="CO513" s="20">
        <v>99.6</v>
      </c>
      <c r="CP513" s="63">
        <v>0.69850000000000001</v>
      </c>
      <c r="CQ513" s="20">
        <v>-1.9</v>
      </c>
      <c r="CR513" s="20">
        <v>-0.12666666666666665</v>
      </c>
      <c r="CS513" s="20">
        <v>1278</v>
      </c>
      <c r="CT513" s="20">
        <v>9.1199999999999992</v>
      </c>
      <c r="CU513" s="20">
        <v>5.92</v>
      </c>
      <c r="CV513" s="20">
        <v>1160</v>
      </c>
      <c r="CW513" s="20">
        <v>1112</v>
      </c>
      <c r="CX513" s="20">
        <v>920</v>
      </c>
      <c r="CY513" s="20">
        <v>0.441</v>
      </c>
      <c r="CZ513" s="20">
        <v>104</v>
      </c>
      <c r="DA513" s="20">
        <v>307</v>
      </c>
      <c r="DB513" s="20">
        <v>0.33900000000000002</v>
      </c>
      <c r="DC513" s="20">
        <v>244</v>
      </c>
      <c r="DD513" s="20">
        <v>355</v>
      </c>
      <c r="DE513" s="20">
        <v>0.68700000000000006</v>
      </c>
      <c r="DF513" s="20">
        <v>163</v>
      </c>
      <c r="DG513" s="20">
        <v>10.866666666666667</v>
      </c>
      <c r="DH513" s="20">
        <v>534</v>
      </c>
      <c r="DI513" s="20">
        <v>35.6</v>
      </c>
      <c r="DJ513" s="20">
        <v>201</v>
      </c>
      <c r="DK513" s="20">
        <v>138</v>
      </c>
      <c r="DL513" s="20">
        <v>61</v>
      </c>
      <c r="DM513" s="20">
        <v>186</v>
      </c>
      <c r="DN513" s="20">
        <v>300</v>
      </c>
      <c r="DO513" s="20">
        <v>77.3</v>
      </c>
      <c r="DP513" s="20">
        <v>74.132999999999996</v>
      </c>
      <c r="DQ513" s="20">
        <v>3.2</v>
      </c>
      <c r="DR513" s="20">
        <v>1.081</v>
      </c>
      <c r="DS513" s="20">
        <v>12.4</v>
      </c>
      <c r="DT513" s="20">
        <v>0.74199999999999999</v>
      </c>
      <c r="DU513" s="20">
        <v>20.5</v>
      </c>
      <c r="DV513" s="20">
        <v>23.7</v>
      </c>
      <c r="DW513" s="20">
        <v>4.0999999999999996</v>
      </c>
      <c r="DX513" s="20">
        <v>9.1999999999999993</v>
      </c>
      <c r="DY513" s="20">
        <v>20</v>
      </c>
      <c r="DZ513" s="20">
        <v>71</v>
      </c>
      <c r="EA513" s="20">
        <v>0.56899999999999995</v>
      </c>
      <c r="EB513" s="20">
        <v>0</v>
      </c>
      <c r="EC513" s="66">
        <v>106</v>
      </c>
      <c r="ED513" s="66">
        <v>102</v>
      </c>
      <c r="EE513" s="66">
        <v>97</v>
      </c>
      <c r="EF513" s="66">
        <v>99</v>
      </c>
      <c r="EG513" s="66">
        <v>99</v>
      </c>
      <c r="EH513" s="66">
        <v>74.5</v>
      </c>
      <c r="EI513" s="66">
        <v>71</v>
      </c>
      <c r="EJ513" s="66">
        <v>185</v>
      </c>
      <c r="EK513" s="20">
        <v>9880.27</v>
      </c>
      <c r="EL513" s="20">
        <v>10556.5</v>
      </c>
      <c r="EM513" s="20">
        <v>124.77039999999998</v>
      </c>
      <c r="EN513" s="20">
        <v>72.850000000000009</v>
      </c>
      <c r="EO513" s="20">
        <v>10.373700000000001</v>
      </c>
      <c r="EP513" s="20">
        <v>219.29999999999998</v>
      </c>
      <c r="EQ513" s="21">
        <v>58</v>
      </c>
      <c r="ER513" s="21">
        <v>67</v>
      </c>
      <c r="ES513" s="61" t="str">
        <f t="shared" si="22"/>
        <v>Florida St.</v>
      </c>
      <c r="ET513" s="61">
        <f t="shared" si="25"/>
        <v>125</v>
      </c>
      <c r="EU513" s="61">
        <f t="shared" si="23"/>
        <v>-9</v>
      </c>
    </row>
    <row r="514" spans="1:151" x14ac:dyDescent="0.45">
      <c r="A514" s="64">
        <v>45304</v>
      </c>
      <c r="B514" s="21" t="s">
        <v>74</v>
      </c>
      <c r="C514" s="21">
        <v>316</v>
      </c>
      <c r="D514" s="21" t="s">
        <v>111</v>
      </c>
      <c r="E514" s="21">
        <v>35</v>
      </c>
      <c r="F514" s="50" t="s">
        <v>558</v>
      </c>
      <c r="G514" t="s">
        <v>74</v>
      </c>
      <c r="H514" t="s">
        <v>111</v>
      </c>
      <c r="I514" t="s">
        <v>74</v>
      </c>
      <c r="J514" t="s">
        <v>111</v>
      </c>
      <c r="K514" t="s">
        <v>1318</v>
      </c>
      <c r="L514" t="s">
        <v>1316</v>
      </c>
      <c r="M514" t="s">
        <v>74</v>
      </c>
      <c r="N514" t="s">
        <v>111</v>
      </c>
      <c r="O514" t="s">
        <v>74</v>
      </c>
      <c r="P514" t="s">
        <v>111</v>
      </c>
      <c r="Q514" t="s">
        <v>74</v>
      </c>
      <c r="R514" t="s">
        <v>111</v>
      </c>
      <c r="S514" t="s">
        <v>21</v>
      </c>
      <c r="T514" t="s">
        <v>21</v>
      </c>
      <c r="U514">
        <v>14</v>
      </c>
      <c r="V514">
        <v>15</v>
      </c>
      <c r="W514" s="20">
        <v>0.71428571428571397</v>
      </c>
      <c r="X514" s="20">
        <v>9.8000000000000007</v>
      </c>
      <c r="Y514" s="20">
        <v>104.9</v>
      </c>
      <c r="Z514" s="20">
        <v>95.1</v>
      </c>
      <c r="AA514" s="20">
        <v>70.7</v>
      </c>
      <c r="AB514" s="20">
        <v>8.0000000000000002E-3</v>
      </c>
      <c r="AC514" s="20">
        <v>-2.77</v>
      </c>
      <c r="AD514" s="20">
        <v>104</v>
      </c>
      <c r="AE514" s="20">
        <v>106.8</v>
      </c>
      <c r="AF514" s="20">
        <v>-5.96</v>
      </c>
      <c r="AG514" s="20">
        <v>103.5</v>
      </c>
      <c r="AH514" s="20">
        <v>93.3</v>
      </c>
      <c r="AI514" s="20">
        <v>0.76800000000000002</v>
      </c>
      <c r="AJ514" s="20">
        <v>-1.2</v>
      </c>
      <c r="AK514" s="20">
        <v>-8.5714285714285715E-2</v>
      </c>
      <c r="AL514" s="20">
        <v>1316</v>
      </c>
      <c r="AM514" s="20">
        <v>10.61</v>
      </c>
      <c r="AN514" s="20">
        <v>-0.32</v>
      </c>
      <c r="AO514" s="20">
        <v>1060</v>
      </c>
      <c r="AP514" s="20">
        <v>907</v>
      </c>
      <c r="AQ514" s="20">
        <v>863</v>
      </c>
      <c r="AR514" s="20">
        <v>0.43</v>
      </c>
      <c r="AS514" s="20">
        <v>103</v>
      </c>
      <c r="AT514" s="20">
        <v>317</v>
      </c>
      <c r="AU514" s="20">
        <v>0.32500000000000001</v>
      </c>
      <c r="AV514" s="20">
        <v>215</v>
      </c>
      <c r="AW514" s="20">
        <v>310</v>
      </c>
      <c r="AX514" s="20">
        <v>0.69399999999999995</v>
      </c>
      <c r="AY514" s="20">
        <v>188</v>
      </c>
      <c r="AZ514" s="20">
        <v>13.428571428571429</v>
      </c>
      <c r="BA514" s="20">
        <v>555</v>
      </c>
      <c r="BB514" s="20">
        <v>39.642857142857146</v>
      </c>
      <c r="BC514" s="20">
        <v>178</v>
      </c>
      <c r="BD514" s="20">
        <v>132</v>
      </c>
      <c r="BE514" s="20">
        <v>80</v>
      </c>
      <c r="BF514" s="20">
        <v>182</v>
      </c>
      <c r="BG514" s="20">
        <v>246</v>
      </c>
      <c r="BH514" s="20">
        <v>75.7</v>
      </c>
      <c r="BI514" s="20">
        <v>64.786000000000001</v>
      </c>
      <c r="BJ514" s="20">
        <v>10.929</v>
      </c>
      <c r="BK514" s="20">
        <v>0.97799999999999998</v>
      </c>
      <c r="BL514" s="20">
        <v>13</v>
      </c>
      <c r="BM514" s="20">
        <v>0.72499999999999998</v>
      </c>
      <c r="BN514" s="20">
        <v>22.6</v>
      </c>
      <c r="BO514" s="20">
        <v>22.1</v>
      </c>
      <c r="BP514" s="20">
        <v>5.7</v>
      </c>
      <c r="BQ514" s="20">
        <v>9.4285714285714288</v>
      </c>
      <c r="BR514" s="20">
        <v>17.600000000000001</v>
      </c>
      <c r="BS514" s="20">
        <v>83</v>
      </c>
      <c r="BT514" s="20">
        <v>0.56000000000000005</v>
      </c>
      <c r="BU514" s="20">
        <v>-2</v>
      </c>
      <c r="BV514" s="66">
        <v>76</v>
      </c>
      <c r="BW514" s="66">
        <v>72</v>
      </c>
      <c r="BX514" s="66">
        <v>91</v>
      </c>
      <c r="BY514" s="66">
        <v>60</v>
      </c>
      <c r="BZ514" s="66">
        <v>80</v>
      </c>
      <c r="CA514" s="66">
        <v>63.2</v>
      </c>
      <c r="CB514" s="66">
        <v>82</v>
      </c>
      <c r="CC514" s="66">
        <v>125</v>
      </c>
      <c r="CD514" s="20">
        <v>0.8</v>
      </c>
      <c r="CE514" s="20">
        <v>23.75</v>
      </c>
      <c r="CF514" s="20">
        <v>117</v>
      </c>
      <c r="CG514" s="20">
        <v>93.3</v>
      </c>
      <c r="CH514" s="20">
        <v>69.900000000000006</v>
      </c>
      <c r="CI514" s="20">
        <v>-6.8000000000000005E-2</v>
      </c>
      <c r="CJ514" s="20">
        <v>-1.83</v>
      </c>
      <c r="CK514" s="20">
        <v>104.7</v>
      </c>
      <c r="CL514" s="20">
        <v>106.5</v>
      </c>
      <c r="CM514" s="20">
        <v>-5.17</v>
      </c>
      <c r="CN514" s="20">
        <v>116.4</v>
      </c>
      <c r="CO514" s="20">
        <v>93.5</v>
      </c>
      <c r="CP514" s="63">
        <v>0.92520000000000002</v>
      </c>
      <c r="CQ514" s="20">
        <v>0.4</v>
      </c>
      <c r="CR514" s="20">
        <v>2.6666666666666668E-2</v>
      </c>
      <c r="CS514" s="20">
        <v>1379</v>
      </c>
      <c r="CT514" s="20">
        <v>25.08</v>
      </c>
      <c r="CU514" s="20">
        <v>1.41</v>
      </c>
      <c r="CV514" s="20">
        <v>1307</v>
      </c>
      <c r="CW514" s="20">
        <v>952</v>
      </c>
      <c r="CX514" s="20">
        <v>1008</v>
      </c>
      <c r="CY514" s="20">
        <v>0.48099999999999998</v>
      </c>
      <c r="CZ514" s="20">
        <v>189</v>
      </c>
      <c r="DA514" s="20">
        <v>509</v>
      </c>
      <c r="DB514" s="20">
        <v>0.371</v>
      </c>
      <c r="DC514" s="20">
        <v>148</v>
      </c>
      <c r="DD514" s="20">
        <v>205</v>
      </c>
      <c r="DE514" s="20">
        <v>0.72199999999999998</v>
      </c>
      <c r="DF514" s="20">
        <v>198</v>
      </c>
      <c r="DG514" s="20">
        <v>13.2</v>
      </c>
      <c r="DH514" s="20">
        <v>647</v>
      </c>
      <c r="DI514" s="20">
        <v>43.133333333333333</v>
      </c>
      <c r="DJ514" s="20">
        <v>324</v>
      </c>
      <c r="DK514" s="20">
        <v>106</v>
      </c>
      <c r="DL514" s="20">
        <v>43</v>
      </c>
      <c r="DM514" s="20">
        <v>159</v>
      </c>
      <c r="DN514" s="20">
        <v>254</v>
      </c>
      <c r="DO514" s="20">
        <v>87.1</v>
      </c>
      <c r="DP514" s="20">
        <v>63.466999999999999</v>
      </c>
      <c r="DQ514" s="20">
        <v>23.667000000000002</v>
      </c>
      <c r="DR514" s="20">
        <v>2.0379999999999998</v>
      </c>
      <c r="DS514" s="20">
        <v>10.6</v>
      </c>
      <c r="DT514" s="20">
        <v>0.66700000000000004</v>
      </c>
      <c r="DU514" s="20">
        <v>33.9</v>
      </c>
      <c r="DV514" s="20">
        <v>13.7</v>
      </c>
      <c r="DW514" s="20">
        <v>2.9</v>
      </c>
      <c r="DX514" s="20">
        <v>7.0666666666666664</v>
      </c>
      <c r="DY514" s="20">
        <v>16.899999999999999</v>
      </c>
      <c r="DZ514" s="20">
        <v>59</v>
      </c>
      <c r="EA514" s="20">
        <v>0.57899999999999996</v>
      </c>
      <c r="EB514" s="20">
        <v>-2</v>
      </c>
      <c r="EC514" s="66">
        <v>4</v>
      </c>
      <c r="ED514" s="66">
        <v>71</v>
      </c>
      <c r="EE514" s="66">
        <v>52</v>
      </c>
      <c r="EF514" s="66">
        <v>15</v>
      </c>
      <c r="EG514" s="66">
        <v>12</v>
      </c>
      <c r="EH514" s="66">
        <v>31.5</v>
      </c>
      <c r="EI514" s="66">
        <v>59</v>
      </c>
      <c r="EJ514" s="66">
        <v>96</v>
      </c>
      <c r="EK514" s="20">
        <v>9787.17</v>
      </c>
      <c r="EL514" s="20">
        <v>11126.699999999999</v>
      </c>
      <c r="EM514" s="20">
        <v>91.86666666666666</v>
      </c>
      <c r="EN514" s="20">
        <v>99.942857142857136</v>
      </c>
      <c r="EO514" s="20">
        <v>12.7072</v>
      </c>
      <c r="EP514" s="20">
        <v>176.27599999999998</v>
      </c>
      <c r="EQ514" s="21">
        <v>58</v>
      </c>
      <c r="ER514" s="21">
        <v>63</v>
      </c>
      <c r="ES514" s="61" t="str">
        <f t="shared" si="22"/>
        <v>BYU</v>
      </c>
      <c r="ET514" s="61">
        <f t="shared" si="25"/>
        <v>121</v>
      </c>
      <c r="EU514" s="61">
        <f t="shared" si="23"/>
        <v>-5</v>
      </c>
    </row>
    <row r="515" spans="1:151" x14ac:dyDescent="0.45">
      <c r="A515" s="64">
        <v>45304</v>
      </c>
      <c r="B515" s="21" t="s">
        <v>51</v>
      </c>
      <c r="C515" s="21">
        <v>303</v>
      </c>
      <c r="D515" s="21" t="s">
        <v>73</v>
      </c>
      <c r="E515" s="21">
        <v>133</v>
      </c>
      <c r="F515" s="50" t="s">
        <v>558</v>
      </c>
      <c r="G515" t="s">
        <v>51</v>
      </c>
      <c r="H515" t="s">
        <v>73</v>
      </c>
      <c r="I515" t="s">
        <v>51</v>
      </c>
      <c r="J515" t="s">
        <v>73</v>
      </c>
      <c r="K515" t="s">
        <v>51</v>
      </c>
      <c r="L515" t="s">
        <v>412</v>
      </c>
      <c r="M515" t="s">
        <v>51</v>
      </c>
      <c r="N515" t="s">
        <v>583</v>
      </c>
      <c r="O515" t="s">
        <v>51</v>
      </c>
      <c r="P515" t="s">
        <v>73</v>
      </c>
      <c r="Q515" t="s">
        <v>51</v>
      </c>
      <c r="R515" t="s">
        <v>412</v>
      </c>
      <c r="S515" t="s">
        <v>21</v>
      </c>
      <c r="T515" t="s">
        <v>21</v>
      </c>
      <c r="U515">
        <v>15</v>
      </c>
      <c r="V515">
        <v>15</v>
      </c>
      <c r="W515" s="20">
        <v>0.86666666666666703</v>
      </c>
      <c r="X515" s="20">
        <v>18.54</v>
      </c>
      <c r="Y515" s="20">
        <v>116.2</v>
      </c>
      <c r="Z515" s="20">
        <v>97.7</v>
      </c>
      <c r="AA515" s="20">
        <v>67.3</v>
      </c>
      <c r="AB515" s="20">
        <v>2.5999999999999999E-2</v>
      </c>
      <c r="AC515" s="20">
        <v>-0.61</v>
      </c>
      <c r="AD515" s="20">
        <v>105.5</v>
      </c>
      <c r="AE515" s="20">
        <v>106.1</v>
      </c>
      <c r="AF515" s="20">
        <v>-2.46</v>
      </c>
      <c r="AG515" s="20">
        <v>117.4</v>
      </c>
      <c r="AH515" s="20">
        <v>98.4</v>
      </c>
      <c r="AI515" s="20">
        <v>0.88400000000000001</v>
      </c>
      <c r="AJ515" s="20">
        <v>1.3</v>
      </c>
      <c r="AK515" s="20">
        <v>8.666666666666667E-2</v>
      </c>
      <c r="AL515" s="20">
        <v>1407</v>
      </c>
      <c r="AM515" s="20">
        <v>15.22</v>
      </c>
      <c r="AN515" s="20">
        <v>1.62</v>
      </c>
      <c r="AO515" s="20">
        <v>1182</v>
      </c>
      <c r="AP515" s="20">
        <v>978</v>
      </c>
      <c r="AQ515" s="20">
        <v>872</v>
      </c>
      <c r="AR515" s="20">
        <v>0.47</v>
      </c>
      <c r="AS515" s="20">
        <v>130</v>
      </c>
      <c r="AT515" s="20">
        <v>353</v>
      </c>
      <c r="AU515" s="20">
        <v>0.36799999999999999</v>
      </c>
      <c r="AV515" s="20">
        <v>232</v>
      </c>
      <c r="AW515" s="20">
        <v>299</v>
      </c>
      <c r="AX515" s="20">
        <v>0.77600000000000002</v>
      </c>
      <c r="AY515" s="20">
        <v>154</v>
      </c>
      <c r="AZ515" s="20">
        <v>10.266666666666667</v>
      </c>
      <c r="BA515" s="20">
        <v>547</v>
      </c>
      <c r="BB515" s="20">
        <v>36.466666666666669</v>
      </c>
      <c r="BC515" s="20">
        <v>232</v>
      </c>
      <c r="BD515" s="20">
        <v>89</v>
      </c>
      <c r="BE515" s="20">
        <v>52</v>
      </c>
      <c r="BF515" s="20">
        <v>160</v>
      </c>
      <c r="BG515" s="20">
        <v>207</v>
      </c>
      <c r="BH515" s="20">
        <v>78.8</v>
      </c>
      <c r="BI515" s="20">
        <v>65.2</v>
      </c>
      <c r="BJ515" s="20">
        <v>13.6</v>
      </c>
      <c r="BK515" s="20">
        <v>1.45</v>
      </c>
      <c r="BL515" s="20">
        <v>10.667</v>
      </c>
      <c r="BM515" s="20">
        <v>0.55600000000000005</v>
      </c>
      <c r="BN515" s="20">
        <v>23.5</v>
      </c>
      <c r="BO515" s="20">
        <v>19.899999999999999</v>
      </c>
      <c r="BP515" s="20">
        <v>3.5</v>
      </c>
      <c r="BQ515" s="20">
        <v>5.9333333333333336</v>
      </c>
      <c r="BR515" s="20">
        <v>13.8</v>
      </c>
      <c r="BS515" s="20">
        <v>48</v>
      </c>
      <c r="BT515" s="20">
        <v>0.58899999999999997</v>
      </c>
      <c r="BU515" s="20">
        <v>6</v>
      </c>
      <c r="BV515" s="66">
        <v>31</v>
      </c>
      <c r="BW515" s="66">
        <v>29</v>
      </c>
      <c r="BX515" s="66">
        <v>28</v>
      </c>
      <c r="BY515" s="66">
        <v>24</v>
      </c>
      <c r="BZ515" s="66">
        <v>24</v>
      </c>
      <c r="CA515" s="66">
        <v>26.3</v>
      </c>
      <c r="CB515" s="66">
        <v>48</v>
      </c>
      <c r="CC515" s="66">
        <v>29</v>
      </c>
      <c r="CD515" s="20">
        <v>0.8</v>
      </c>
      <c r="CE515" s="20">
        <v>13.05</v>
      </c>
      <c r="CF515" s="20">
        <v>109.5</v>
      </c>
      <c r="CG515" s="20">
        <v>96.5</v>
      </c>
      <c r="CH515" s="20">
        <v>67.3</v>
      </c>
      <c r="CI515" s="20">
        <v>9.2999999999999999E-2</v>
      </c>
      <c r="CJ515" s="20">
        <v>1.81</v>
      </c>
      <c r="CK515" s="20">
        <v>106</v>
      </c>
      <c r="CL515" s="20">
        <v>104.2</v>
      </c>
      <c r="CM515" s="20">
        <v>1.01</v>
      </c>
      <c r="CN515" s="20">
        <v>109</v>
      </c>
      <c r="CO515" s="20">
        <v>96.3</v>
      </c>
      <c r="CP515" s="63">
        <v>0.80459999999999998</v>
      </c>
      <c r="CQ515" s="20">
        <v>0.8</v>
      </c>
      <c r="CR515" s="20">
        <v>5.3333333333333337E-2</v>
      </c>
      <c r="CS515" s="20">
        <v>1377</v>
      </c>
      <c r="CT515" s="20">
        <v>11.4</v>
      </c>
      <c r="CU515" s="20">
        <v>3.2</v>
      </c>
      <c r="CV515" s="20">
        <v>1144</v>
      </c>
      <c r="CW515" s="20">
        <v>1021</v>
      </c>
      <c r="CX515" s="20">
        <v>900</v>
      </c>
      <c r="CY515" s="20">
        <v>0.436</v>
      </c>
      <c r="CZ515" s="20">
        <v>112</v>
      </c>
      <c r="DA515" s="20">
        <v>366</v>
      </c>
      <c r="DB515" s="20">
        <v>0.30599999999999999</v>
      </c>
      <c r="DC515" s="20">
        <v>248</v>
      </c>
      <c r="DD515" s="20">
        <v>337</v>
      </c>
      <c r="DE515" s="20">
        <v>0.73599999999999999</v>
      </c>
      <c r="DF515" s="20">
        <v>209</v>
      </c>
      <c r="DG515" s="20">
        <v>13.933333333333334</v>
      </c>
      <c r="DH515" s="20">
        <v>607</v>
      </c>
      <c r="DI515" s="20">
        <v>40.466666666666669</v>
      </c>
      <c r="DJ515" s="20">
        <v>231</v>
      </c>
      <c r="DK515" s="20">
        <v>106</v>
      </c>
      <c r="DL515" s="20">
        <v>67</v>
      </c>
      <c r="DM515" s="20">
        <v>212</v>
      </c>
      <c r="DN515" s="20">
        <v>233</v>
      </c>
      <c r="DO515" s="20">
        <v>76.3</v>
      </c>
      <c r="DP515" s="20">
        <v>68.066999999999993</v>
      </c>
      <c r="DQ515" s="20">
        <v>8.1999999999999993</v>
      </c>
      <c r="DR515" s="20">
        <v>1.0900000000000001</v>
      </c>
      <c r="DS515" s="20">
        <v>14.132999999999999</v>
      </c>
      <c r="DT515" s="20">
        <v>0.5</v>
      </c>
      <c r="DU515" s="20">
        <v>24.4</v>
      </c>
      <c r="DV515" s="20">
        <v>22.5</v>
      </c>
      <c r="DW515" s="20">
        <v>4.5</v>
      </c>
      <c r="DX515" s="20">
        <v>7.0666666666666664</v>
      </c>
      <c r="DY515" s="20">
        <v>15.5</v>
      </c>
      <c r="DZ515" s="20">
        <v>62</v>
      </c>
      <c r="EA515" s="20">
        <v>0.57599999999999996</v>
      </c>
      <c r="EB515" s="20">
        <v>4</v>
      </c>
      <c r="EC515" s="66">
        <v>74</v>
      </c>
      <c r="ED515" s="66">
        <v>20</v>
      </c>
      <c r="EE515" s="66">
        <v>40</v>
      </c>
      <c r="EF515" s="66">
        <v>43</v>
      </c>
      <c r="EG515" s="66">
        <v>58</v>
      </c>
      <c r="EH515" s="66">
        <v>34.200000000000003</v>
      </c>
      <c r="EI515" s="66">
        <v>65</v>
      </c>
      <c r="EJ515" s="66">
        <v>63</v>
      </c>
      <c r="EK515" s="20">
        <v>11213.300000000001</v>
      </c>
      <c r="EL515" s="20">
        <v>10698.15</v>
      </c>
      <c r="EM515" s="20">
        <v>75.380133333333333</v>
      </c>
      <c r="EN515" s="20">
        <v>83.855800000000002</v>
      </c>
      <c r="EO515" s="20">
        <v>10.1568</v>
      </c>
      <c r="EP515" s="20">
        <v>180.80799999999999</v>
      </c>
      <c r="EQ515" s="21">
        <v>60</v>
      </c>
      <c r="ER515" s="21">
        <v>59</v>
      </c>
      <c r="ES515" s="61" t="str">
        <f t="shared" si="22"/>
        <v>Texas Tech</v>
      </c>
      <c r="ET515" s="61">
        <f t="shared" si="25"/>
        <v>119</v>
      </c>
      <c r="EU515" s="61">
        <f t="shared" si="23"/>
        <v>1</v>
      </c>
    </row>
    <row r="516" spans="1:151" x14ac:dyDescent="0.45">
      <c r="A516" s="64">
        <v>45304</v>
      </c>
      <c r="B516" s="21" t="s">
        <v>231</v>
      </c>
      <c r="C516" s="21">
        <v>76</v>
      </c>
      <c r="D516" s="21" t="s">
        <v>189</v>
      </c>
      <c r="E516" s="21">
        <v>267</v>
      </c>
      <c r="F516" s="50" t="s">
        <v>558</v>
      </c>
      <c r="G516" t="s">
        <v>231</v>
      </c>
      <c r="H516" t="s">
        <v>189</v>
      </c>
      <c r="I516" t="s">
        <v>231</v>
      </c>
      <c r="J516" t="s">
        <v>189</v>
      </c>
      <c r="K516" t="s">
        <v>231</v>
      </c>
      <c r="L516" t="s">
        <v>1335</v>
      </c>
      <c r="M516" t="s">
        <v>601</v>
      </c>
      <c r="N516" t="s">
        <v>667</v>
      </c>
      <c r="O516" t="s">
        <v>231</v>
      </c>
      <c r="P516" t="s">
        <v>189</v>
      </c>
      <c r="Q516" t="s">
        <v>231</v>
      </c>
      <c r="R516" t="s">
        <v>189</v>
      </c>
      <c r="S516" t="s">
        <v>13</v>
      </c>
      <c r="T516" t="s">
        <v>13</v>
      </c>
      <c r="U516">
        <v>16</v>
      </c>
      <c r="V516">
        <v>15</v>
      </c>
      <c r="W516" s="20">
        <v>0.5625</v>
      </c>
      <c r="X516" s="20">
        <v>-1.17</v>
      </c>
      <c r="Y516" s="20">
        <v>107.2</v>
      </c>
      <c r="Z516" s="20">
        <v>108.4</v>
      </c>
      <c r="AA516" s="20">
        <v>65.5</v>
      </c>
      <c r="AB516" s="20">
        <v>-8.9999999999999993E-3</v>
      </c>
      <c r="AC516" s="20">
        <v>-4.87</v>
      </c>
      <c r="AD516" s="20">
        <v>102.4</v>
      </c>
      <c r="AE516" s="20">
        <v>107.3</v>
      </c>
      <c r="AF516" s="20">
        <v>-7.39</v>
      </c>
      <c r="AG516" s="20">
        <v>107.7</v>
      </c>
      <c r="AH516" s="20">
        <v>108.1</v>
      </c>
      <c r="AI516" s="20">
        <v>0.4889</v>
      </c>
      <c r="AJ516" s="20">
        <v>-4.3</v>
      </c>
      <c r="AK516" s="20">
        <v>-0.26874999999999999</v>
      </c>
      <c r="AL516" s="20">
        <v>1158</v>
      </c>
      <c r="AM516" s="20">
        <v>-0.24</v>
      </c>
      <c r="AN516" s="20">
        <v>-1.91</v>
      </c>
      <c r="AO516" s="20">
        <v>1163</v>
      </c>
      <c r="AP516" s="20">
        <v>1108</v>
      </c>
      <c r="AQ516" s="20">
        <v>919</v>
      </c>
      <c r="AR516" s="20">
        <v>0.439</v>
      </c>
      <c r="AS516" s="20">
        <v>107</v>
      </c>
      <c r="AT516" s="20">
        <v>339</v>
      </c>
      <c r="AU516" s="20">
        <v>0.316</v>
      </c>
      <c r="AV516" s="20">
        <v>250</v>
      </c>
      <c r="AW516" s="20">
        <v>357</v>
      </c>
      <c r="AX516" s="20">
        <v>0.7</v>
      </c>
      <c r="AY516" s="20">
        <v>199</v>
      </c>
      <c r="AZ516" s="20">
        <v>12.4375</v>
      </c>
      <c r="BA516" s="20">
        <v>573</v>
      </c>
      <c r="BB516" s="20">
        <v>35.8125</v>
      </c>
      <c r="BC516" s="20">
        <v>194</v>
      </c>
      <c r="BD516" s="20">
        <v>130</v>
      </c>
      <c r="BE516" s="20">
        <v>38</v>
      </c>
      <c r="BF516" s="20">
        <v>172</v>
      </c>
      <c r="BG516" s="20">
        <v>260</v>
      </c>
      <c r="BH516" s="20">
        <v>72.7</v>
      </c>
      <c r="BI516" s="20">
        <v>69.25</v>
      </c>
      <c r="BJ516" s="20">
        <v>3.4380000000000002</v>
      </c>
      <c r="BK516" s="20">
        <v>1.1279999999999999</v>
      </c>
      <c r="BL516" s="20">
        <v>10.75</v>
      </c>
      <c r="BM516" s="20">
        <v>0.75600000000000001</v>
      </c>
      <c r="BN516" s="20">
        <v>21.2</v>
      </c>
      <c r="BO516" s="20">
        <v>22.3</v>
      </c>
      <c r="BP516" s="20">
        <v>2.4</v>
      </c>
      <c r="BQ516" s="20">
        <v>8.125</v>
      </c>
      <c r="BR516" s="20">
        <v>16.2</v>
      </c>
      <c r="BS516" s="20">
        <v>220</v>
      </c>
      <c r="BT516" s="20">
        <v>0.47499999999999998</v>
      </c>
      <c r="BU516" s="20">
        <v>3</v>
      </c>
      <c r="BV516" s="66">
        <v>196</v>
      </c>
      <c r="BW516" s="66">
        <v>146</v>
      </c>
      <c r="BX516" s="66">
        <v>207</v>
      </c>
      <c r="BY516" s="66">
        <v>181</v>
      </c>
      <c r="BZ516" s="66">
        <v>177</v>
      </c>
      <c r="CA516" s="66">
        <v>150.30000000000001</v>
      </c>
      <c r="CB516" s="66">
        <v>223</v>
      </c>
      <c r="CC516" s="66">
        <v>226</v>
      </c>
      <c r="CD516" s="20">
        <v>0.66666666666666696</v>
      </c>
      <c r="CE516" s="20">
        <v>14.69</v>
      </c>
      <c r="CF516" s="20">
        <v>108.8</v>
      </c>
      <c r="CG516" s="20">
        <v>94.1</v>
      </c>
      <c r="CH516" s="20">
        <v>67.8</v>
      </c>
      <c r="CI516" s="20">
        <v>-0.11799999999999999</v>
      </c>
      <c r="CJ516" s="20">
        <v>1.52</v>
      </c>
      <c r="CK516" s="20">
        <v>105.9</v>
      </c>
      <c r="CL516" s="20">
        <v>104.3</v>
      </c>
      <c r="CM516" s="20">
        <v>-0.04</v>
      </c>
      <c r="CN516" s="20">
        <v>108.4</v>
      </c>
      <c r="CO516" s="20">
        <v>92.7</v>
      </c>
      <c r="CP516" s="63">
        <v>0.85829999999999995</v>
      </c>
      <c r="CQ516" s="20">
        <v>-1.4</v>
      </c>
      <c r="CR516" s="20">
        <v>-9.3333333333333324E-2</v>
      </c>
      <c r="CS516" s="20">
        <v>1300</v>
      </c>
      <c r="CT516" s="20">
        <v>14.69</v>
      </c>
      <c r="CU516" s="20">
        <v>2.2599999999999998</v>
      </c>
      <c r="CV516" s="20">
        <v>1118</v>
      </c>
      <c r="CW516" s="20">
        <v>925</v>
      </c>
      <c r="CX516" s="20">
        <v>923</v>
      </c>
      <c r="CY516" s="20">
        <v>0.45600000000000002</v>
      </c>
      <c r="CZ516" s="20">
        <v>107</v>
      </c>
      <c r="DA516" s="20">
        <v>313</v>
      </c>
      <c r="DB516" s="20">
        <v>0.34200000000000003</v>
      </c>
      <c r="DC516" s="20">
        <v>169</v>
      </c>
      <c r="DD516" s="20">
        <v>257</v>
      </c>
      <c r="DE516" s="20">
        <v>0.65800000000000003</v>
      </c>
      <c r="DF516" s="20">
        <v>205</v>
      </c>
      <c r="DG516" s="20">
        <v>13.666666666666666</v>
      </c>
      <c r="DH516" s="20">
        <v>613</v>
      </c>
      <c r="DI516" s="20">
        <v>40.866666666666667</v>
      </c>
      <c r="DJ516" s="20">
        <v>236</v>
      </c>
      <c r="DK516" s="20">
        <v>125</v>
      </c>
      <c r="DL516" s="20">
        <v>76</v>
      </c>
      <c r="DM516" s="20">
        <v>185</v>
      </c>
      <c r="DN516" s="20">
        <v>256</v>
      </c>
      <c r="DO516" s="20">
        <v>74.5</v>
      </c>
      <c r="DP516" s="20">
        <v>61.667000000000002</v>
      </c>
      <c r="DQ516" s="20">
        <v>12.867000000000001</v>
      </c>
      <c r="DR516" s="20">
        <v>1.276</v>
      </c>
      <c r="DS516" s="20">
        <v>12.333</v>
      </c>
      <c r="DT516" s="20">
        <v>0.67600000000000005</v>
      </c>
      <c r="DU516" s="20">
        <v>20.9</v>
      </c>
      <c r="DV516" s="20">
        <v>17.100000000000001</v>
      </c>
      <c r="DW516" s="20">
        <v>5.0999999999999996</v>
      </c>
      <c r="DX516" s="20">
        <v>8.3333333333333339</v>
      </c>
      <c r="DY516" s="20">
        <v>17.100000000000001</v>
      </c>
      <c r="DZ516" s="20">
        <v>99</v>
      </c>
      <c r="EA516" s="20">
        <v>0.54500000000000004</v>
      </c>
      <c r="EB516" s="20">
        <v>0</v>
      </c>
      <c r="EC516" s="66">
        <v>38</v>
      </c>
      <c r="ED516" s="66">
        <v>130</v>
      </c>
      <c r="EE516" s="66">
        <v>82</v>
      </c>
      <c r="EF516" s="66">
        <v>59</v>
      </c>
      <c r="EG516" s="66">
        <v>47</v>
      </c>
      <c r="EH516" s="66">
        <v>67</v>
      </c>
      <c r="EI516" s="66">
        <v>97</v>
      </c>
      <c r="EJ516" s="66">
        <v>114</v>
      </c>
      <c r="EK516" s="20">
        <v>10087.52</v>
      </c>
      <c r="EL516" s="20">
        <v>11793.92</v>
      </c>
      <c r="EM516" s="20">
        <v>89.583333333333343</v>
      </c>
      <c r="EN516" s="20">
        <v>100.205625</v>
      </c>
      <c r="EO516" s="20">
        <v>10.659599999999999</v>
      </c>
      <c r="EP516" s="20">
        <v>179.2</v>
      </c>
      <c r="EQ516" s="21">
        <v>64</v>
      </c>
      <c r="ER516" s="21">
        <v>75</v>
      </c>
      <c r="ES516" s="61" t="str">
        <f t="shared" ref="ES516:ES579" si="26">IF(OR(ISBLANK(B516), ISBLANK(EQ516)),"",IF(EQ516&gt;ER516,B516,D516))</f>
        <v>SMU</v>
      </c>
      <c r="ET516" s="61">
        <f t="shared" si="25"/>
        <v>139</v>
      </c>
      <c r="EU516" s="61">
        <f t="shared" ref="EU516:EU579" si="27">IF(ISBLANK(EQ516), "",EQ516-ER516)</f>
        <v>-11</v>
      </c>
    </row>
    <row r="517" spans="1:151" x14ac:dyDescent="0.45">
      <c r="A517" s="64">
        <v>45304</v>
      </c>
      <c r="B517" s="21" t="s">
        <v>58</v>
      </c>
      <c r="C517" s="21">
        <v>291</v>
      </c>
      <c r="D517" s="21" t="s">
        <v>12</v>
      </c>
      <c r="E517" s="21">
        <v>113</v>
      </c>
      <c r="F517" s="50" t="s">
        <v>558</v>
      </c>
      <c r="G517" t="s">
        <v>58</v>
      </c>
      <c r="H517" t="s">
        <v>12</v>
      </c>
      <c r="I517" t="s">
        <v>58</v>
      </c>
      <c r="J517" t="s">
        <v>12</v>
      </c>
      <c r="K517" t="s">
        <v>58</v>
      </c>
      <c r="L517" t="s">
        <v>12</v>
      </c>
      <c r="M517" t="s">
        <v>588</v>
      </c>
      <c r="N517" t="s">
        <v>12</v>
      </c>
      <c r="O517" t="s">
        <v>58</v>
      </c>
      <c r="P517" t="s">
        <v>12</v>
      </c>
      <c r="Q517" t="s">
        <v>58</v>
      </c>
      <c r="R517" t="s">
        <v>12</v>
      </c>
      <c r="S517" t="s">
        <v>21</v>
      </c>
      <c r="T517" t="s">
        <v>21</v>
      </c>
      <c r="U517">
        <v>15</v>
      </c>
      <c r="V517">
        <v>15</v>
      </c>
      <c r="W517" s="20">
        <v>0.8</v>
      </c>
      <c r="X517" s="20">
        <v>18.03</v>
      </c>
      <c r="Y517" s="20">
        <v>115</v>
      </c>
      <c r="Z517" s="20">
        <v>96.9</v>
      </c>
      <c r="AA517" s="20">
        <v>72.7</v>
      </c>
      <c r="AB517" s="20">
        <v>-4.2999999999999997E-2</v>
      </c>
      <c r="AC517" s="20">
        <v>-3.3</v>
      </c>
      <c r="AD517" s="20">
        <v>102.8</v>
      </c>
      <c r="AE517" s="20">
        <v>106.1</v>
      </c>
      <c r="AF517" s="20">
        <v>-6.94</v>
      </c>
      <c r="AG517" s="20">
        <v>114.5</v>
      </c>
      <c r="AH517" s="20">
        <v>97.7</v>
      </c>
      <c r="AI517" s="20">
        <v>0.86040000000000005</v>
      </c>
      <c r="AJ517" s="20">
        <v>0.3</v>
      </c>
      <c r="AK517" s="20">
        <v>0.02</v>
      </c>
      <c r="AL517" s="20">
        <v>1377</v>
      </c>
      <c r="AM517" s="20">
        <v>15.59</v>
      </c>
      <c r="AN517" s="20">
        <v>-1.62</v>
      </c>
      <c r="AO517" s="20">
        <v>1276</v>
      </c>
      <c r="AP517" s="20">
        <v>1018</v>
      </c>
      <c r="AQ517" s="20">
        <v>948</v>
      </c>
      <c r="AR517" s="20">
        <v>0.49299999999999999</v>
      </c>
      <c r="AS517" s="20">
        <v>91</v>
      </c>
      <c r="AT517" s="20">
        <v>277</v>
      </c>
      <c r="AU517" s="20">
        <v>0.32900000000000001</v>
      </c>
      <c r="AV517" s="20">
        <v>251</v>
      </c>
      <c r="AW517" s="20">
        <v>335</v>
      </c>
      <c r="AX517" s="20">
        <v>0.749</v>
      </c>
      <c r="AY517" s="20">
        <v>183</v>
      </c>
      <c r="AZ517" s="20">
        <v>12.2</v>
      </c>
      <c r="BA517" s="20">
        <v>585</v>
      </c>
      <c r="BB517" s="20">
        <v>39</v>
      </c>
      <c r="BC517" s="20">
        <v>284</v>
      </c>
      <c r="BD517" s="20">
        <v>160</v>
      </c>
      <c r="BE517" s="20">
        <v>62</v>
      </c>
      <c r="BF517" s="20">
        <v>184</v>
      </c>
      <c r="BG517" s="20">
        <v>259</v>
      </c>
      <c r="BH517" s="20">
        <v>85.1</v>
      </c>
      <c r="BI517" s="20">
        <v>67.867000000000004</v>
      </c>
      <c r="BJ517" s="20">
        <v>17.2</v>
      </c>
      <c r="BK517" s="20">
        <v>1.5429999999999999</v>
      </c>
      <c r="BL517" s="20">
        <v>12.266999999999999</v>
      </c>
      <c r="BM517" s="20">
        <v>0.87</v>
      </c>
      <c r="BN517" s="20">
        <v>18.5</v>
      </c>
      <c r="BO517" s="20">
        <v>22.3</v>
      </c>
      <c r="BP517" s="20">
        <v>4.0999999999999996</v>
      </c>
      <c r="BQ517" s="20">
        <v>10.666666666666666</v>
      </c>
      <c r="BR517" s="20">
        <v>17.3</v>
      </c>
      <c r="BS517" s="20">
        <v>82</v>
      </c>
      <c r="BT517" s="20">
        <v>0.56000000000000005</v>
      </c>
      <c r="BU517" s="20">
        <v>0</v>
      </c>
      <c r="BV517" s="66">
        <v>36</v>
      </c>
      <c r="BW517" s="66">
        <v>27</v>
      </c>
      <c r="BX517" s="66">
        <v>50</v>
      </c>
      <c r="BY517" s="66">
        <v>23</v>
      </c>
      <c r="BZ517" s="66">
        <v>29</v>
      </c>
      <c r="CA517" s="66">
        <v>32</v>
      </c>
      <c r="CB517" s="66">
        <v>83</v>
      </c>
      <c r="CC517" s="66">
        <v>64</v>
      </c>
      <c r="CD517" s="20">
        <v>0.93333333333333302</v>
      </c>
      <c r="CE517" s="20">
        <v>32.81</v>
      </c>
      <c r="CF517" s="20">
        <v>117.5</v>
      </c>
      <c r="CG517" s="20">
        <v>84.7</v>
      </c>
      <c r="CH517" s="20">
        <v>64.8</v>
      </c>
      <c r="CI517" s="20">
        <v>-6.0000000000000001E-3</v>
      </c>
      <c r="CJ517" s="20">
        <v>0.16</v>
      </c>
      <c r="CK517" s="20">
        <v>105.7</v>
      </c>
      <c r="CL517" s="20">
        <v>105.5</v>
      </c>
      <c r="CM517" s="20">
        <v>-1.42</v>
      </c>
      <c r="CN517" s="20">
        <v>116.2</v>
      </c>
      <c r="CO517" s="20">
        <v>83</v>
      </c>
      <c r="CP517" s="63">
        <v>0.97970000000000002</v>
      </c>
      <c r="CQ517" s="20">
        <v>2.8</v>
      </c>
      <c r="CR517" s="20">
        <v>0.18666666666666665</v>
      </c>
      <c r="CS517" s="20">
        <v>1447</v>
      </c>
      <c r="CT517" s="20">
        <v>28.17</v>
      </c>
      <c r="CU517" s="20">
        <v>3.17</v>
      </c>
      <c r="CV517" s="20">
        <v>1129</v>
      </c>
      <c r="CW517" s="20">
        <v>754</v>
      </c>
      <c r="CX517" s="20">
        <v>920</v>
      </c>
      <c r="CY517" s="20">
        <v>0.442</v>
      </c>
      <c r="CZ517" s="20">
        <v>120</v>
      </c>
      <c r="DA517" s="20">
        <v>342</v>
      </c>
      <c r="DB517" s="20">
        <v>0.35099999999999998</v>
      </c>
      <c r="DC517" s="20">
        <v>195</v>
      </c>
      <c r="DD517" s="20">
        <v>292</v>
      </c>
      <c r="DE517" s="20">
        <v>0.66800000000000004</v>
      </c>
      <c r="DF517" s="20">
        <v>231</v>
      </c>
      <c r="DG517" s="20">
        <v>15.4</v>
      </c>
      <c r="DH517" s="20">
        <v>609</v>
      </c>
      <c r="DI517" s="20">
        <v>40.6</v>
      </c>
      <c r="DJ517" s="20">
        <v>205</v>
      </c>
      <c r="DK517" s="20">
        <v>163</v>
      </c>
      <c r="DL517" s="20">
        <v>84</v>
      </c>
      <c r="DM517" s="20">
        <v>143</v>
      </c>
      <c r="DN517" s="20">
        <v>269</v>
      </c>
      <c r="DO517" s="20">
        <v>75.3</v>
      </c>
      <c r="DP517" s="20">
        <v>50.267000000000003</v>
      </c>
      <c r="DQ517" s="20">
        <v>25</v>
      </c>
      <c r="DR517" s="20">
        <v>1.4339999999999999</v>
      </c>
      <c r="DS517" s="20">
        <v>9.5329999999999995</v>
      </c>
      <c r="DT517" s="20">
        <v>1.1399999999999999</v>
      </c>
      <c r="DU517" s="20">
        <v>22.8</v>
      </c>
      <c r="DV517" s="20">
        <v>19.5</v>
      </c>
      <c r="DW517" s="20">
        <v>5.6</v>
      </c>
      <c r="DX517" s="20">
        <v>10.866666666666667</v>
      </c>
      <c r="DY517" s="20">
        <v>17.899999999999999</v>
      </c>
      <c r="DZ517" s="20">
        <v>14</v>
      </c>
      <c r="EA517" s="20">
        <v>0.63900000000000001</v>
      </c>
      <c r="EB517" s="20">
        <v>0</v>
      </c>
      <c r="EC517" s="66">
        <v>1</v>
      </c>
      <c r="ED517" s="66">
        <v>4</v>
      </c>
      <c r="EE517" s="66">
        <v>2</v>
      </c>
      <c r="EF517" s="66">
        <v>1</v>
      </c>
      <c r="EG517" s="66">
        <v>1</v>
      </c>
      <c r="EH517" s="66">
        <v>3.5</v>
      </c>
      <c r="EI517" s="66">
        <v>14</v>
      </c>
      <c r="EJ517" s="66">
        <v>3</v>
      </c>
      <c r="EK517" s="20">
        <v>9740.5</v>
      </c>
      <c r="EL517" s="20">
        <v>11385.75</v>
      </c>
      <c r="EM517" s="20">
        <v>133.3014</v>
      </c>
      <c r="EN517" s="20">
        <v>101.68533333333332</v>
      </c>
      <c r="EO517" s="20">
        <v>11.556400000000002</v>
      </c>
      <c r="EP517" s="20">
        <v>201.48099999999999</v>
      </c>
      <c r="EQ517" s="21">
        <v>68</v>
      </c>
      <c r="ER517" s="21">
        <v>67</v>
      </c>
      <c r="ES517" s="61" t="str">
        <f t="shared" si="26"/>
        <v>TCU</v>
      </c>
      <c r="ET517" s="61">
        <f t="shared" si="25"/>
        <v>135</v>
      </c>
      <c r="EU517" s="61">
        <f t="shared" si="27"/>
        <v>1</v>
      </c>
    </row>
    <row r="518" spans="1:151" x14ac:dyDescent="0.45">
      <c r="A518" s="64">
        <v>45304</v>
      </c>
      <c r="B518" s="21" t="s">
        <v>97</v>
      </c>
      <c r="C518" s="21">
        <v>346</v>
      </c>
      <c r="D518" s="21" t="s">
        <v>25</v>
      </c>
      <c r="E518" s="21">
        <v>11</v>
      </c>
      <c r="F518" s="50" t="s">
        <v>558</v>
      </c>
      <c r="G518" t="s">
        <v>97</v>
      </c>
      <c r="H518" t="s">
        <v>25</v>
      </c>
      <c r="I518" t="s">
        <v>97</v>
      </c>
      <c r="J518" t="s">
        <v>25</v>
      </c>
      <c r="K518" t="s">
        <v>442</v>
      </c>
      <c r="L518" t="s">
        <v>25</v>
      </c>
      <c r="M518" t="s">
        <v>634</v>
      </c>
      <c r="N518" t="s">
        <v>25</v>
      </c>
      <c r="O518" t="s">
        <v>97</v>
      </c>
      <c r="P518" t="s">
        <v>25</v>
      </c>
      <c r="Q518" t="s">
        <v>442</v>
      </c>
      <c r="R518" t="s">
        <v>25</v>
      </c>
      <c r="S518" t="s">
        <v>19</v>
      </c>
      <c r="T518" t="s">
        <v>19</v>
      </c>
      <c r="U518">
        <v>16</v>
      </c>
      <c r="V518">
        <v>15</v>
      </c>
      <c r="W518" s="20">
        <v>0.6875</v>
      </c>
      <c r="X518" s="20">
        <v>11.6</v>
      </c>
      <c r="Y518" s="20">
        <v>110.6</v>
      </c>
      <c r="Z518" s="20">
        <v>99</v>
      </c>
      <c r="AA518" s="20">
        <v>66.8</v>
      </c>
      <c r="AB518" s="20">
        <v>-1.2999999999999999E-2</v>
      </c>
      <c r="AC518" s="20">
        <v>0.53</v>
      </c>
      <c r="AD518" s="20">
        <v>105.4</v>
      </c>
      <c r="AE518" s="20">
        <v>104.9</v>
      </c>
      <c r="AF518" s="20">
        <v>-5.37</v>
      </c>
      <c r="AG518" s="20">
        <v>110.1</v>
      </c>
      <c r="AH518" s="20">
        <v>98.5</v>
      </c>
      <c r="AI518" s="20">
        <v>0.78269999999999995</v>
      </c>
      <c r="AJ518" s="20">
        <v>-0.8</v>
      </c>
      <c r="AK518" s="20">
        <v>-0.05</v>
      </c>
      <c r="AL518" s="20">
        <v>1321</v>
      </c>
      <c r="AM518" s="20">
        <v>11.37</v>
      </c>
      <c r="AN518" s="20">
        <v>2.31</v>
      </c>
      <c r="AO518" s="20">
        <v>1197</v>
      </c>
      <c r="AP518" s="20">
        <v>1052</v>
      </c>
      <c r="AQ518" s="20">
        <v>928</v>
      </c>
      <c r="AR518" s="20">
        <v>0.47299999999999998</v>
      </c>
      <c r="AS518" s="20">
        <v>102</v>
      </c>
      <c r="AT518" s="20">
        <v>303</v>
      </c>
      <c r="AU518" s="20">
        <v>0.33700000000000002</v>
      </c>
      <c r="AV518" s="20">
        <v>217</v>
      </c>
      <c r="AW518" s="20">
        <v>315</v>
      </c>
      <c r="AX518" s="20">
        <v>0.68899999999999995</v>
      </c>
      <c r="AY518" s="20">
        <v>174</v>
      </c>
      <c r="AZ518" s="20">
        <v>10.875</v>
      </c>
      <c r="BA518" s="20">
        <v>613</v>
      </c>
      <c r="BB518" s="20">
        <v>38.3125</v>
      </c>
      <c r="BC518" s="20">
        <v>208</v>
      </c>
      <c r="BD518" s="20">
        <v>88</v>
      </c>
      <c r="BE518" s="20">
        <v>86</v>
      </c>
      <c r="BF518" s="20">
        <v>176</v>
      </c>
      <c r="BG518" s="20">
        <v>281</v>
      </c>
      <c r="BH518" s="20">
        <v>74.8</v>
      </c>
      <c r="BI518" s="20">
        <v>65.75</v>
      </c>
      <c r="BJ518" s="20">
        <v>9.0619999999999994</v>
      </c>
      <c r="BK518" s="20">
        <v>1.1819999999999999</v>
      </c>
      <c r="BL518" s="20">
        <v>11</v>
      </c>
      <c r="BM518" s="20">
        <v>0.5</v>
      </c>
      <c r="BN518" s="20">
        <v>18.899999999999999</v>
      </c>
      <c r="BO518" s="20">
        <v>19.7</v>
      </c>
      <c r="BP518" s="20">
        <v>5.4</v>
      </c>
      <c r="BQ518" s="20">
        <v>5.5</v>
      </c>
      <c r="BR518" s="20">
        <v>17.600000000000001</v>
      </c>
      <c r="BS518" s="20">
        <v>80</v>
      </c>
      <c r="BT518" s="20">
        <v>0.56200000000000006</v>
      </c>
      <c r="BU518" s="20">
        <v>-1</v>
      </c>
      <c r="BV518" s="66">
        <v>63</v>
      </c>
      <c r="BW518" s="66">
        <v>74</v>
      </c>
      <c r="BX518" s="66">
        <v>79</v>
      </c>
      <c r="BY518" s="66">
        <v>76</v>
      </c>
      <c r="BZ518" s="66">
        <v>66</v>
      </c>
      <c r="CA518" s="66">
        <v>61.2</v>
      </c>
      <c r="CB518" s="66">
        <v>80</v>
      </c>
      <c r="CC518" s="66">
        <v>95</v>
      </c>
      <c r="CD518" s="20">
        <v>0.8</v>
      </c>
      <c r="CE518" s="20">
        <v>29.97</v>
      </c>
      <c r="CF518" s="20">
        <v>121.2</v>
      </c>
      <c r="CG518" s="20">
        <v>91.2</v>
      </c>
      <c r="CH518" s="20">
        <v>74.900000000000006</v>
      </c>
      <c r="CI518" s="20">
        <v>-2.5000000000000001E-2</v>
      </c>
      <c r="CJ518" s="20">
        <v>10.87</v>
      </c>
      <c r="CK518" s="20">
        <v>112.4</v>
      </c>
      <c r="CL518" s="20">
        <v>101.5</v>
      </c>
      <c r="CM518" s="20">
        <v>10.19</v>
      </c>
      <c r="CN518" s="20">
        <v>121.4</v>
      </c>
      <c r="CO518" s="20">
        <v>90.2</v>
      </c>
      <c r="CP518" s="63">
        <v>0.96809999999999996</v>
      </c>
      <c r="CQ518" s="20">
        <v>3.3</v>
      </c>
      <c r="CR518" s="20">
        <v>0.22</v>
      </c>
      <c r="CS518" s="20">
        <v>1424</v>
      </c>
      <c r="CT518" s="20">
        <v>31</v>
      </c>
      <c r="CU518" s="20">
        <v>10.199999999999999</v>
      </c>
      <c r="CV518" s="20">
        <v>1389</v>
      </c>
      <c r="CW518" s="20">
        <v>1077</v>
      </c>
      <c r="CX518" s="20">
        <v>1008</v>
      </c>
      <c r="CY518" s="20">
        <v>0.50700000000000001</v>
      </c>
      <c r="CZ518" s="20">
        <v>119</v>
      </c>
      <c r="DA518" s="20">
        <v>309</v>
      </c>
      <c r="DB518" s="20">
        <v>0.38500000000000001</v>
      </c>
      <c r="DC518" s="20">
        <v>248</v>
      </c>
      <c r="DD518" s="20">
        <v>338</v>
      </c>
      <c r="DE518" s="20">
        <v>0.73399999999999999</v>
      </c>
      <c r="DF518" s="20">
        <v>200</v>
      </c>
      <c r="DG518" s="20">
        <v>13.333333333333334</v>
      </c>
      <c r="DH518" s="20">
        <v>662</v>
      </c>
      <c r="DI518" s="20">
        <v>44.133333333333333</v>
      </c>
      <c r="DJ518" s="20">
        <v>299</v>
      </c>
      <c r="DK518" s="20">
        <v>141</v>
      </c>
      <c r="DL518" s="20">
        <v>54</v>
      </c>
      <c r="DM518" s="20">
        <v>191</v>
      </c>
      <c r="DN518" s="20">
        <v>245</v>
      </c>
      <c r="DO518" s="20">
        <v>92.6</v>
      </c>
      <c r="DP518" s="20">
        <v>71.8</v>
      </c>
      <c r="DQ518" s="20">
        <v>20.8</v>
      </c>
      <c r="DR518" s="20">
        <v>1.5649999999999999</v>
      </c>
      <c r="DS518" s="20">
        <v>12.733000000000001</v>
      </c>
      <c r="DT518" s="20">
        <v>0.73799999999999999</v>
      </c>
      <c r="DU518" s="20">
        <v>20.6</v>
      </c>
      <c r="DV518" s="20">
        <v>22.5</v>
      </c>
      <c r="DW518" s="20">
        <v>3.6</v>
      </c>
      <c r="DX518" s="20">
        <v>9.4</v>
      </c>
      <c r="DY518" s="20">
        <v>16.3</v>
      </c>
      <c r="DZ518" s="20">
        <v>11</v>
      </c>
      <c r="EA518" s="20">
        <v>0.64700000000000002</v>
      </c>
      <c r="EB518" s="20">
        <v>2</v>
      </c>
      <c r="EC518" s="66">
        <v>2</v>
      </c>
      <c r="ED518" s="66">
        <v>6</v>
      </c>
      <c r="EE518" s="66">
        <v>4</v>
      </c>
      <c r="EF518" s="66">
        <v>2</v>
      </c>
      <c r="EG518" s="66">
        <v>2</v>
      </c>
      <c r="EH518" s="66">
        <v>2.7</v>
      </c>
      <c r="EI518" s="66">
        <v>11</v>
      </c>
      <c r="EJ518" s="66">
        <v>5</v>
      </c>
      <c r="EK518" s="20">
        <v>10086.719999999999</v>
      </c>
      <c r="EL518" s="20">
        <v>11998.800000000001</v>
      </c>
      <c r="EM518" s="20">
        <v>103.4</v>
      </c>
      <c r="EN518" s="20">
        <v>70.031500000000008</v>
      </c>
      <c r="EO518" s="20">
        <v>12.9184</v>
      </c>
      <c r="EP518" s="20">
        <v>168.80499999999998</v>
      </c>
      <c r="EQ518" s="21">
        <v>73</v>
      </c>
      <c r="ER518" s="21">
        <v>70</v>
      </c>
      <c r="ES518" s="61" t="str">
        <f t="shared" si="26"/>
        <v>Washington St.</v>
      </c>
      <c r="ET518" s="61">
        <f t="shared" si="25"/>
        <v>143</v>
      </c>
      <c r="EU518" s="61">
        <f t="shared" si="27"/>
        <v>3</v>
      </c>
    </row>
    <row r="519" spans="1:151" x14ac:dyDescent="0.45">
      <c r="A519" s="64">
        <v>45304</v>
      </c>
      <c r="B519" s="21" t="s">
        <v>40</v>
      </c>
      <c r="C519" s="21">
        <v>348</v>
      </c>
      <c r="D519" s="21" t="s">
        <v>22</v>
      </c>
      <c r="E519" s="21">
        <v>297</v>
      </c>
      <c r="F519" s="50" t="s">
        <v>558</v>
      </c>
      <c r="G519" t="s">
        <v>40</v>
      </c>
      <c r="H519" t="s">
        <v>22</v>
      </c>
      <c r="I519" t="s">
        <v>40</v>
      </c>
      <c r="J519" t="s">
        <v>22</v>
      </c>
      <c r="K519" t="s">
        <v>40</v>
      </c>
      <c r="L519" t="s">
        <v>22</v>
      </c>
      <c r="M519" t="s">
        <v>578</v>
      </c>
      <c r="N519" t="s">
        <v>22</v>
      </c>
      <c r="O519" t="s">
        <v>40</v>
      </c>
      <c r="P519" t="s">
        <v>22</v>
      </c>
      <c r="Q519" t="s">
        <v>40</v>
      </c>
      <c r="R519" t="s">
        <v>22</v>
      </c>
      <c r="S519" t="s">
        <v>21</v>
      </c>
      <c r="T519" t="s">
        <v>21</v>
      </c>
      <c r="U519">
        <v>15</v>
      </c>
      <c r="V519">
        <v>15</v>
      </c>
      <c r="W519" s="20">
        <v>0.33333333333333298</v>
      </c>
      <c r="X519" s="20">
        <v>1.73</v>
      </c>
      <c r="Y519" s="20">
        <v>105</v>
      </c>
      <c r="Z519" s="20">
        <v>103.3</v>
      </c>
      <c r="AA519" s="20">
        <v>68.599999999999994</v>
      </c>
      <c r="AB519" s="20">
        <v>-3.2000000000000001E-2</v>
      </c>
      <c r="AC519" s="20">
        <v>4.8499999999999996</v>
      </c>
      <c r="AD519" s="20">
        <v>106.8</v>
      </c>
      <c r="AE519" s="20">
        <v>102</v>
      </c>
      <c r="AF519" s="20">
        <v>2.8</v>
      </c>
      <c r="AG519" s="20">
        <v>105.8</v>
      </c>
      <c r="AH519" s="20">
        <v>103.1</v>
      </c>
      <c r="AI519" s="20">
        <v>0.57340000000000002</v>
      </c>
      <c r="AJ519" s="20">
        <v>-5.5</v>
      </c>
      <c r="AK519" s="20">
        <v>-0.36666666666666664</v>
      </c>
      <c r="AL519" s="20">
        <v>1152</v>
      </c>
      <c r="AM519" s="20">
        <v>3.19</v>
      </c>
      <c r="AN519" s="20">
        <v>7.45</v>
      </c>
      <c r="AO519" s="20">
        <v>1010</v>
      </c>
      <c r="AP519" s="20">
        <v>1074</v>
      </c>
      <c r="AQ519" s="20">
        <v>857</v>
      </c>
      <c r="AR519" s="20">
        <v>0.40400000000000003</v>
      </c>
      <c r="AS519" s="20">
        <v>93</v>
      </c>
      <c r="AT519" s="20">
        <v>313</v>
      </c>
      <c r="AU519" s="20">
        <v>0.29699999999999999</v>
      </c>
      <c r="AV519" s="20">
        <v>225</v>
      </c>
      <c r="AW519" s="20">
        <v>305</v>
      </c>
      <c r="AX519" s="20">
        <v>0.73799999999999999</v>
      </c>
      <c r="AY519" s="20">
        <v>154</v>
      </c>
      <c r="AZ519" s="20">
        <v>10.266666666666667</v>
      </c>
      <c r="BA519" s="20">
        <v>547</v>
      </c>
      <c r="BB519" s="20">
        <v>36.466666666666669</v>
      </c>
      <c r="BC519" s="20">
        <v>187</v>
      </c>
      <c r="BD519" s="20">
        <v>59</v>
      </c>
      <c r="BE519" s="20">
        <v>55</v>
      </c>
      <c r="BF519" s="20">
        <v>173</v>
      </c>
      <c r="BG519" s="20">
        <v>212</v>
      </c>
      <c r="BH519" s="20">
        <v>67.3</v>
      </c>
      <c r="BI519" s="20">
        <v>71.599999999999994</v>
      </c>
      <c r="BJ519" s="20">
        <v>-4.2670000000000003</v>
      </c>
      <c r="BK519" s="20">
        <v>1.081</v>
      </c>
      <c r="BL519" s="20">
        <v>11.532999999999999</v>
      </c>
      <c r="BM519" s="20">
        <v>0.34100000000000003</v>
      </c>
      <c r="BN519" s="20">
        <v>20.9</v>
      </c>
      <c r="BO519" s="20">
        <v>20.3</v>
      </c>
      <c r="BP519" s="20">
        <v>3.7</v>
      </c>
      <c r="BQ519" s="20">
        <v>3.9333333333333331</v>
      </c>
      <c r="BR519" s="20">
        <v>14.1</v>
      </c>
      <c r="BS519" s="20">
        <v>185</v>
      </c>
      <c r="BT519" s="20">
        <v>0.49399999999999999</v>
      </c>
      <c r="BU519" s="20">
        <v>1</v>
      </c>
      <c r="BV519" s="66">
        <v>194</v>
      </c>
      <c r="BW519" s="66">
        <v>151</v>
      </c>
      <c r="BX519" s="66">
        <v>225</v>
      </c>
      <c r="BY519" s="66">
        <v>150</v>
      </c>
      <c r="BZ519" s="66">
        <v>144</v>
      </c>
      <c r="CA519" s="66">
        <v>136.80000000000001</v>
      </c>
      <c r="CB519" s="66">
        <v>186</v>
      </c>
      <c r="CC519" s="66">
        <v>229</v>
      </c>
      <c r="CD519" s="20">
        <v>0.8</v>
      </c>
      <c r="CE519" s="20">
        <v>16.579999999999998</v>
      </c>
      <c r="CF519" s="20">
        <v>114.8</v>
      </c>
      <c r="CG519" s="20">
        <v>98.2</v>
      </c>
      <c r="CH519" s="20">
        <v>68</v>
      </c>
      <c r="CI519" s="20">
        <v>3.3000000000000002E-2</v>
      </c>
      <c r="CJ519" s="20">
        <v>-2.12</v>
      </c>
      <c r="CK519" s="20">
        <v>103.7</v>
      </c>
      <c r="CL519" s="20">
        <v>105.8</v>
      </c>
      <c r="CM519" s="20">
        <v>-5.35</v>
      </c>
      <c r="CN519" s="20">
        <v>114.4</v>
      </c>
      <c r="CO519" s="20">
        <v>98.2</v>
      </c>
      <c r="CP519" s="63">
        <v>0.85209999999999997</v>
      </c>
      <c r="CQ519" s="20">
        <v>0.4</v>
      </c>
      <c r="CR519" s="20">
        <v>2.6666666666666668E-2</v>
      </c>
      <c r="CS519" s="20">
        <v>1368</v>
      </c>
      <c r="CT519" s="20">
        <v>13.2</v>
      </c>
      <c r="CU519" s="20">
        <v>1</v>
      </c>
      <c r="CV519" s="20">
        <v>1170</v>
      </c>
      <c r="CW519" s="20">
        <v>987</v>
      </c>
      <c r="CX519" s="20">
        <v>893</v>
      </c>
      <c r="CY519" s="20">
        <v>0.48299999999999998</v>
      </c>
      <c r="CZ519" s="20">
        <v>110</v>
      </c>
      <c r="DA519" s="20">
        <v>301</v>
      </c>
      <c r="DB519" s="20">
        <v>0.36499999999999999</v>
      </c>
      <c r="DC519" s="20">
        <v>198</v>
      </c>
      <c r="DD519" s="20">
        <v>267</v>
      </c>
      <c r="DE519" s="20">
        <v>0.74199999999999999</v>
      </c>
      <c r="DF519" s="20">
        <v>163</v>
      </c>
      <c r="DG519" s="20">
        <v>10.866666666666667</v>
      </c>
      <c r="DH519" s="20">
        <v>562</v>
      </c>
      <c r="DI519" s="20">
        <v>37.466666666666669</v>
      </c>
      <c r="DJ519" s="20">
        <v>245</v>
      </c>
      <c r="DK519" s="20">
        <v>104</v>
      </c>
      <c r="DL519" s="20">
        <v>83</v>
      </c>
      <c r="DM519" s="20">
        <v>181</v>
      </c>
      <c r="DN519" s="20">
        <v>248</v>
      </c>
      <c r="DO519" s="20">
        <v>78</v>
      </c>
      <c r="DP519" s="20">
        <v>65.8</v>
      </c>
      <c r="DQ519" s="20">
        <v>12.2</v>
      </c>
      <c r="DR519" s="20">
        <v>1.3540000000000001</v>
      </c>
      <c r="DS519" s="20">
        <v>12.067</v>
      </c>
      <c r="DT519" s="20">
        <v>0.57499999999999996</v>
      </c>
      <c r="DU519" s="20">
        <v>20.100000000000001</v>
      </c>
      <c r="DV519" s="20">
        <v>17.8</v>
      </c>
      <c r="DW519" s="20">
        <v>5.5</v>
      </c>
      <c r="DX519" s="20">
        <v>6.9333333333333336</v>
      </c>
      <c r="DY519" s="20">
        <v>16.5</v>
      </c>
      <c r="DZ519" s="20">
        <v>68</v>
      </c>
      <c r="EA519" s="20">
        <v>0.57299999999999995</v>
      </c>
      <c r="EB519" s="20">
        <v>-4</v>
      </c>
      <c r="EC519" s="66">
        <v>44</v>
      </c>
      <c r="ED519" s="66">
        <v>19</v>
      </c>
      <c r="EE519" s="66">
        <v>39</v>
      </c>
      <c r="EF519" s="66">
        <v>28</v>
      </c>
      <c r="EG519" s="66">
        <v>33</v>
      </c>
      <c r="EH519" s="66">
        <v>29.2</v>
      </c>
      <c r="EI519" s="66">
        <v>68</v>
      </c>
      <c r="EJ519" s="66">
        <v>49</v>
      </c>
      <c r="EK519" s="20">
        <v>10311</v>
      </c>
      <c r="EL519" s="20">
        <v>11858.84</v>
      </c>
      <c r="EM519" s="20">
        <v>79.962133333333327</v>
      </c>
      <c r="EN519" s="20">
        <v>47.463533333333331</v>
      </c>
      <c r="EO519" s="20">
        <v>10.462199999999999</v>
      </c>
      <c r="EP519" s="20">
        <v>183.024</v>
      </c>
      <c r="EQ519" s="21">
        <v>76</v>
      </c>
      <c r="ER519" s="21">
        <v>73</v>
      </c>
      <c r="ES519" s="61" t="str">
        <f t="shared" si="26"/>
        <v>West Virginia</v>
      </c>
      <c r="ET519" s="61">
        <f t="shared" si="25"/>
        <v>149</v>
      </c>
      <c r="EU519" s="61">
        <f t="shared" si="27"/>
        <v>3</v>
      </c>
    </row>
    <row r="520" spans="1:151" x14ac:dyDescent="0.45">
      <c r="A520" s="64">
        <v>45304</v>
      </c>
      <c r="B520" s="21" t="s">
        <v>72</v>
      </c>
      <c r="C520" s="21">
        <v>126</v>
      </c>
      <c r="D520" s="21" t="s">
        <v>50</v>
      </c>
      <c r="E520" s="21">
        <v>222</v>
      </c>
      <c r="F520" s="50" t="s">
        <v>558</v>
      </c>
      <c r="G520" t="s">
        <v>72</v>
      </c>
      <c r="H520" t="s">
        <v>50</v>
      </c>
      <c r="I520" t="s">
        <v>72</v>
      </c>
      <c r="J520" t="s">
        <v>50</v>
      </c>
      <c r="K520" t="s">
        <v>407</v>
      </c>
      <c r="L520" t="s">
        <v>421</v>
      </c>
      <c r="M520" t="s">
        <v>1266</v>
      </c>
      <c r="N520" t="s">
        <v>575</v>
      </c>
      <c r="O520" t="s">
        <v>72</v>
      </c>
      <c r="P520" t="s">
        <v>1341</v>
      </c>
      <c r="Q520" t="s">
        <v>407</v>
      </c>
      <c r="R520" t="s">
        <v>421</v>
      </c>
      <c r="S520" t="s">
        <v>21</v>
      </c>
      <c r="T520" t="s">
        <v>21</v>
      </c>
      <c r="U520">
        <v>15</v>
      </c>
      <c r="V520">
        <v>15</v>
      </c>
      <c r="W520" s="20">
        <v>0.8</v>
      </c>
      <c r="X520" s="20">
        <v>21.99</v>
      </c>
      <c r="Y520" s="20">
        <v>113.2</v>
      </c>
      <c r="Z520" s="20">
        <v>91.2</v>
      </c>
      <c r="AA520" s="20">
        <v>70</v>
      </c>
      <c r="AB520" s="20">
        <v>-4.7E-2</v>
      </c>
      <c r="AC520" s="20">
        <v>-3.27</v>
      </c>
      <c r="AD520" s="20">
        <v>102.7</v>
      </c>
      <c r="AE520" s="20">
        <v>105.9</v>
      </c>
      <c r="AF520" s="20">
        <v>-7.17</v>
      </c>
      <c r="AG520" s="20">
        <v>113</v>
      </c>
      <c r="AH520" s="20">
        <v>91.4</v>
      </c>
      <c r="AI520" s="20">
        <v>0.91949999999999998</v>
      </c>
      <c r="AJ520" s="20">
        <v>0.3</v>
      </c>
      <c r="AK520" s="20">
        <v>0.02</v>
      </c>
      <c r="AL520" s="20">
        <v>1383</v>
      </c>
      <c r="AM520" s="20">
        <v>23.51</v>
      </c>
      <c r="AN520" s="20">
        <v>0.25</v>
      </c>
      <c r="AO520" s="20">
        <v>1241</v>
      </c>
      <c r="AP520" s="20">
        <v>892</v>
      </c>
      <c r="AQ520" s="20">
        <v>895</v>
      </c>
      <c r="AR520" s="20">
        <v>0.49299999999999999</v>
      </c>
      <c r="AS520" s="20">
        <v>101</v>
      </c>
      <c r="AT520" s="20">
        <v>282</v>
      </c>
      <c r="AU520" s="20">
        <v>0.35799999999999998</v>
      </c>
      <c r="AV520" s="20">
        <v>258</v>
      </c>
      <c r="AW520" s="20">
        <v>367</v>
      </c>
      <c r="AX520" s="20">
        <v>0.70299999999999996</v>
      </c>
      <c r="AY520" s="20">
        <v>169</v>
      </c>
      <c r="AZ520" s="20">
        <v>11.266666666666667</v>
      </c>
      <c r="BA520" s="20">
        <v>549</v>
      </c>
      <c r="BB520" s="20">
        <v>36.6</v>
      </c>
      <c r="BC520" s="20">
        <v>271</v>
      </c>
      <c r="BD520" s="20">
        <v>170</v>
      </c>
      <c r="BE520" s="20">
        <v>43</v>
      </c>
      <c r="BF520" s="20">
        <v>161</v>
      </c>
      <c r="BG520" s="20">
        <v>228</v>
      </c>
      <c r="BH520" s="20">
        <v>82.7</v>
      </c>
      <c r="BI520" s="20">
        <v>59.466999999999999</v>
      </c>
      <c r="BJ520" s="20">
        <v>23.266999999999999</v>
      </c>
      <c r="BK520" s="20">
        <v>1.6830000000000001</v>
      </c>
      <c r="BL520" s="20">
        <v>10.733000000000001</v>
      </c>
      <c r="BM520" s="20">
        <v>1.056</v>
      </c>
      <c r="BN520" s="20">
        <v>18.8</v>
      </c>
      <c r="BO520" s="20">
        <v>24.5</v>
      </c>
      <c r="BP520" s="20">
        <v>2.9</v>
      </c>
      <c r="BQ520" s="20">
        <v>11.333333333333334</v>
      </c>
      <c r="BR520" s="20">
        <v>15.2</v>
      </c>
      <c r="BS520" s="20">
        <v>85</v>
      </c>
      <c r="BT520" s="20">
        <v>0.55800000000000005</v>
      </c>
      <c r="BU520" s="20">
        <v>3</v>
      </c>
      <c r="BV520" s="66">
        <v>10</v>
      </c>
      <c r="BW520" s="66">
        <v>36</v>
      </c>
      <c r="BX520" s="66">
        <v>36</v>
      </c>
      <c r="BY520" s="66">
        <v>7</v>
      </c>
      <c r="BZ520" s="66">
        <v>15</v>
      </c>
      <c r="CA520" s="66">
        <v>27.2</v>
      </c>
      <c r="CB520" s="66">
        <v>85</v>
      </c>
      <c r="CC520" s="66">
        <v>66</v>
      </c>
      <c r="CD520" s="20">
        <v>0.53333333333333299</v>
      </c>
      <c r="CE520" s="20">
        <v>7.31</v>
      </c>
      <c r="CF520" s="20">
        <v>107.1</v>
      </c>
      <c r="CG520" s="20">
        <v>99.8</v>
      </c>
      <c r="CH520" s="20">
        <v>67.900000000000006</v>
      </c>
      <c r="CI520" s="20">
        <v>-0.13500000000000001</v>
      </c>
      <c r="CJ520" s="20">
        <v>-2.5</v>
      </c>
      <c r="CK520" s="20">
        <v>104.2</v>
      </c>
      <c r="CL520" s="20">
        <v>106.7</v>
      </c>
      <c r="CM520" s="20">
        <v>-5.9</v>
      </c>
      <c r="CN520" s="20">
        <v>107.7</v>
      </c>
      <c r="CO520" s="20">
        <v>99</v>
      </c>
      <c r="CP520" s="63">
        <v>0.7238</v>
      </c>
      <c r="CQ520" s="20">
        <v>-3.6</v>
      </c>
      <c r="CR520" s="20">
        <v>-0.24000000000000002</v>
      </c>
      <c r="CS520" s="20">
        <v>1233</v>
      </c>
      <c r="CT520" s="20">
        <v>7.25</v>
      </c>
      <c r="CU520" s="20">
        <v>0.57999999999999996</v>
      </c>
      <c r="CV520" s="20">
        <v>1123</v>
      </c>
      <c r="CW520" s="20">
        <v>1023</v>
      </c>
      <c r="CX520" s="20">
        <v>879</v>
      </c>
      <c r="CY520" s="20">
        <v>0.46300000000000002</v>
      </c>
      <c r="CZ520" s="20">
        <v>141</v>
      </c>
      <c r="DA520" s="20">
        <v>386</v>
      </c>
      <c r="DB520" s="20">
        <v>0.36499999999999999</v>
      </c>
      <c r="DC520" s="20">
        <v>168</v>
      </c>
      <c r="DD520" s="20">
        <v>250</v>
      </c>
      <c r="DE520" s="20">
        <v>0.67200000000000004</v>
      </c>
      <c r="DF520" s="20">
        <v>150</v>
      </c>
      <c r="DG520" s="20">
        <v>10</v>
      </c>
      <c r="DH520" s="20">
        <v>557</v>
      </c>
      <c r="DI520" s="20">
        <v>37.133333333333333</v>
      </c>
      <c r="DJ520" s="20">
        <v>231</v>
      </c>
      <c r="DK520" s="20">
        <v>88</v>
      </c>
      <c r="DL520" s="20">
        <v>50</v>
      </c>
      <c r="DM520" s="20">
        <v>201</v>
      </c>
      <c r="DN520" s="20">
        <v>238</v>
      </c>
      <c r="DO520" s="20">
        <v>74.900000000000006</v>
      </c>
      <c r="DP520" s="20">
        <v>68.2</v>
      </c>
      <c r="DQ520" s="20">
        <v>6.6669999999999998</v>
      </c>
      <c r="DR520" s="20">
        <v>1.149</v>
      </c>
      <c r="DS520" s="20">
        <v>13.4</v>
      </c>
      <c r="DT520" s="20">
        <v>0.438</v>
      </c>
      <c r="DU520" s="20">
        <v>25.7</v>
      </c>
      <c r="DV520" s="20">
        <v>16.7</v>
      </c>
      <c r="DW520" s="20">
        <v>3.3</v>
      </c>
      <c r="DX520" s="20">
        <v>5.8666666666666663</v>
      </c>
      <c r="DY520" s="20">
        <v>15.9</v>
      </c>
      <c r="DZ520" s="20">
        <v>228</v>
      </c>
      <c r="EA520" s="20">
        <v>0.47</v>
      </c>
      <c r="EB520" s="20">
        <v>-1</v>
      </c>
      <c r="EC520" s="66">
        <v>123</v>
      </c>
      <c r="ED520" s="66">
        <v>112</v>
      </c>
      <c r="EE520" s="66">
        <v>176</v>
      </c>
      <c r="EF520" s="66">
        <v>107</v>
      </c>
      <c r="EG520" s="66">
        <v>102</v>
      </c>
      <c r="EH520" s="66">
        <v>112.7</v>
      </c>
      <c r="EI520" s="66">
        <v>230</v>
      </c>
      <c r="EJ520" s="66">
        <v>217</v>
      </c>
      <c r="EK520" s="20">
        <v>11297.36</v>
      </c>
      <c r="EL520" s="20">
        <v>9767.52</v>
      </c>
      <c r="EM520" s="20">
        <v>62.96693333333333</v>
      </c>
      <c r="EN520" s="20">
        <v>151.86666666666667</v>
      </c>
      <c r="EO520" s="20">
        <v>10.214399999999999</v>
      </c>
      <c r="EP520" s="20">
        <v>167.31399999999999</v>
      </c>
      <c r="EQ520" s="21">
        <v>66</v>
      </c>
      <c r="ER520" s="21">
        <v>42</v>
      </c>
      <c r="ES520" s="61" t="str">
        <f t="shared" si="26"/>
        <v>Iowa St.</v>
      </c>
      <c r="ET520" s="61">
        <f t="shared" si="25"/>
        <v>108</v>
      </c>
      <c r="EU520" s="61">
        <f t="shared" si="27"/>
        <v>24</v>
      </c>
    </row>
    <row r="521" spans="1:151" x14ac:dyDescent="0.45">
      <c r="A521" s="64">
        <v>45304</v>
      </c>
      <c r="B521" s="21" t="s">
        <v>34</v>
      </c>
      <c r="C521" s="21">
        <v>20</v>
      </c>
      <c r="D521" s="21" t="s">
        <v>89</v>
      </c>
      <c r="E521" s="21">
        <v>52</v>
      </c>
      <c r="F521" s="50" t="s">
        <v>558</v>
      </c>
      <c r="G521" t="s">
        <v>34</v>
      </c>
      <c r="H521" t="s">
        <v>89</v>
      </c>
      <c r="I521" t="s">
        <v>34</v>
      </c>
      <c r="J521" t="s">
        <v>89</v>
      </c>
      <c r="K521" t="s">
        <v>34</v>
      </c>
      <c r="L521" t="s">
        <v>89</v>
      </c>
      <c r="M521" t="s">
        <v>34</v>
      </c>
      <c r="N521" t="s">
        <v>89</v>
      </c>
      <c r="O521" t="s">
        <v>34</v>
      </c>
      <c r="P521" t="s">
        <v>89</v>
      </c>
      <c r="Q521" t="s">
        <v>34</v>
      </c>
      <c r="R521" t="s">
        <v>89</v>
      </c>
      <c r="S521" t="s">
        <v>21</v>
      </c>
      <c r="T521" t="s">
        <v>21</v>
      </c>
      <c r="U521">
        <v>15</v>
      </c>
      <c r="V521">
        <v>15</v>
      </c>
      <c r="W521" s="20">
        <v>0.86666666666666703</v>
      </c>
      <c r="X521" s="20">
        <v>22.95</v>
      </c>
      <c r="Y521" s="20">
        <v>122.6</v>
      </c>
      <c r="Z521" s="20">
        <v>99.6</v>
      </c>
      <c r="AA521" s="20">
        <v>68.599999999999994</v>
      </c>
      <c r="AB521" s="20">
        <v>7.8E-2</v>
      </c>
      <c r="AC521" s="20">
        <v>3.68</v>
      </c>
      <c r="AD521" s="20">
        <v>107.3</v>
      </c>
      <c r="AE521" s="20">
        <v>103.6</v>
      </c>
      <c r="AF521" s="20">
        <v>0.69</v>
      </c>
      <c r="AG521" s="20">
        <v>121.5</v>
      </c>
      <c r="AH521" s="20">
        <v>100.6</v>
      </c>
      <c r="AI521" s="20">
        <v>0.89729999999999999</v>
      </c>
      <c r="AJ521" s="20">
        <v>2.4</v>
      </c>
      <c r="AK521" s="20">
        <v>0.16</v>
      </c>
      <c r="AL521" s="20">
        <v>1410</v>
      </c>
      <c r="AM521" s="20">
        <v>21.81</v>
      </c>
      <c r="AN521" s="20">
        <v>4.24</v>
      </c>
      <c r="AO521" s="20">
        <v>1315</v>
      </c>
      <c r="AP521" s="20">
        <v>1043</v>
      </c>
      <c r="AQ521" s="20">
        <v>911</v>
      </c>
      <c r="AR521" s="20">
        <v>0.51200000000000001</v>
      </c>
      <c r="AS521" s="20">
        <v>141</v>
      </c>
      <c r="AT521" s="20">
        <v>326</v>
      </c>
      <c r="AU521" s="20">
        <v>0.433</v>
      </c>
      <c r="AV521" s="20">
        <v>242</v>
      </c>
      <c r="AW521" s="20">
        <v>330</v>
      </c>
      <c r="AX521" s="20">
        <v>0.73299999999999998</v>
      </c>
      <c r="AY521" s="20">
        <v>181</v>
      </c>
      <c r="AZ521" s="20">
        <v>12.066666666666666</v>
      </c>
      <c r="BA521" s="20">
        <v>541</v>
      </c>
      <c r="BB521" s="20">
        <v>36.06666666666667</v>
      </c>
      <c r="BC521" s="20">
        <v>239</v>
      </c>
      <c r="BD521" s="20">
        <v>109</v>
      </c>
      <c r="BE521" s="20">
        <v>60</v>
      </c>
      <c r="BF521" s="20">
        <v>171</v>
      </c>
      <c r="BG521" s="20">
        <v>251</v>
      </c>
      <c r="BH521" s="20">
        <v>87.7</v>
      </c>
      <c r="BI521" s="20">
        <v>69.533000000000001</v>
      </c>
      <c r="BJ521" s="20">
        <v>18.132999999999999</v>
      </c>
      <c r="BK521" s="20">
        <v>1.3979999999999999</v>
      </c>
      <c r="BL521" s="20">
        <v>11.4</v>
      </c>
      <c r="BM521" s="20">
        <v>0.63700000000000001</v>
      </c>
      <c r="BN521" s="20">
        <v>21.7</v>
      </c>
      <c r="BO521" s="20">
        <v>22</v>
      </c>
      <c r="BP521" s="20">
        <v>4</v>
      </c>
      <c r="BQ521" s="20">
        <v>7.2666666666666666</v>
      </c>
      <c r="BR521" s="20">
        <v>16.7</v>
      </c>
      <c r="BS521" s="20">
        <v>34</v>
      </c>
      <c r="BT521" s="20">
        <v>0.60199999999999998</v>
      </c>
      <c r="BU521" s="20">
        <v>-3</v>
      </c>
      <c r="BV521" s="66">
        <v>14</v>
      </c>
      <c r="BW521" s="66">
        <v>15</v>
      </c>
      <c r="BX521" s="66">
        <v>12</v>
      </c>
      <c r="BY521" s="66">
        <v>13</v>
      </c>
      <c r="BZ521" s="66">
        <v>14</v>
      </c>
      <c r="CA521" s="66">
        <v>12.3</v>
      </c>
      <c r="CB521" s="66">
        <v>34</v>
      </c>
      <c r="CC521" s="66">
        <v>15</v>
      </c>
      <c r="CD521" s="20">
        <v>0.8</v>
      </c>
      <c r="CE521" s="20">
        <v>16.89</v>
      </c>
      <c r="CF521" s="20">
        <v>112.9</v>
      </c>
      <c r="CG521" s="20">
        <v>96</v>
      </c>
      <c r="CH521" s="20">
        <v>70.2</v>
      </c>
      <c r="CI521" s="20">
        <v>-3.1E-2</v>
      </c>
      <c r="CJ521" s="20">
        <v>-1.76</v>
      </c>
      <c r="CK521" s="20">
        <v>104.3</v>
      </c>
      <c r="CL521" s="20">
        <v>106.1</v>
      </c>
      <c r="CM521" s="20">
        <v>-4.5999999999999996</v>
      </c>
      <c r="CN521" s="20">
        <v>111.8</v>
      </c>
      <c r="CO521" s="20">
        <v>96.4</v>
      </c>
      <c r="CP521" s="63">
        <v>0.84719999999999995</v>
      </c>
      <c r="CQ521" s="20">
        <v>0.3</v>
      </c>
      <c r="CR521" s="20">
        <v>0.02</v>
      </c>
      <c r="CS521" s="20">
        <v>1358</v>
      </c>
      <c r="CT521" s="20">
        <v>16.170000000000002</v>
      </c>
      <c r="CU521" s="20">
        <v>1.44</v>
      </c>
      <c r="CV521" s="20">
        <v>1211</v>
      </c>
      <c r="CW521" s="20">
        <v>990</v>
      </c>
      <c r="CX521" s="20">
        <v>978</v>
      </c>
      <c r="CY521" s="20">
        <v>0.45600000000000002</v>
      </c>
      <c r="CZ521" s="20">
        <v>121</v>
      </c>
      <c r="DA521" s="20">
        <v>340</v>
      </c>
      <c r="DB521" s="20">
        <v>0.35599999999999998</v>
      </c>
      <c r="DC521" s="20">
        <v>198</v>
      </c>
      <c r="DD521" s="20">
        <v>289</v>
      </c>
      <c r="DE521" s="20">
        <v>0.68500000000000005</v>
      </c>
      <c r="DF521" s="20">
        <v>217</v>
      </c>
      <c r="DG521" s="20">
        <v>14.466666666666667</v>
      </c>
      <c r="DH521" s="20">
        <v>649</v>
      </c>
      <c r="DI521" s="20">
        <v>43.266666666666666</v>
      </c>
      <c r="DJ521" s="20">
        <v>254</v>
      </c>
      <c r="DK521" s="20">
        <v>93</v>
      </c>
      <c r="DL521" s="20">
        <v>65</v>
      </c>
      <c r="DM521" s="20">
        <v>169</v>
      </c>
      <c r="DN521" s="20">
        <v>210</v>
      </c>
      <c r="DO521" s="20">
        <v>80.7</v>
      </c>
      <c r="DP521" s="20">
        <v>66</v>
      </c>
      <c r="DQ521" s="20">
        <v>14.733000000000001</v>
      </c>
      <c r="DR521" s="20">
        <v>1.5029999999999999</v>
      </c>
      <c r="DS521" s="20">
        <v>11.266999999999999</v>
      </c>
      <c r="DT521" s="20">
        <v>0.55000000000000004</v>
      </c>
      <c r="DU521" s="20">
        <v>22.7</v>
      </c>
      <c r="DV521" s="20">
        <v>19.3</v>
      </c>
      <c r="DW521" s="20">
        <v>4.3</v>
      </c>
      <c r="DX521" s="20">
        <v>6.2</v>
      </c>
      <c r="DY521" s="20">
        <v>14</v>
      </c>
      <c r="DZ521" s="20">
        <v>61</v>
      </c>
      <c r="EA521" s="20">
        <v>0.57599999999999996</v>
      </c>
      <c r="EB521" s="20">
        <v>2</v>
      </c>
      <c r="EC521" s="66">
        <v>32</v>
      </c>
      <c r="ED521" s="66">
        <v>55</v>
      </c>
      <c r="EE521" s="66">
        <v>49</v>
      </c>
      <c r="EF521" s="66">
        <v>26</v>
      </c>
      <c r="EG521" s="66">
        <v>32</v>
      </c>
      <c r="EH521" s="66">
        <v>34.799999999999997</v>
      </c>
      <c r="EI521" s="66">
        <v>61</v>
      </c>
      <c r="EJ521" s="66">
        <v>54</v>
      </c>
      <c r="EK521" s="20">
        <v>11769.599999999999</v>
      </c>
      <c r="EL521" s="20">
        <v>11244.84</v>
      </c>
      <c r="EM521" s="20">
        <v>70.680000000000007</v>
      </c>
      <c r="EN521" s="20">
        <v>81.873533333333327</v>
      </c>
      <c r="EO521" s="20">
        <v>11.439500000000001</v>
      </c>
      <c r="EP521" s="20">
        <v>153.93</v>
      </c>
      <c r="EQ521" s="21">
        <v>62</v>
      </c>
      <c r="ER521" s="21">
        <v>59</v>
      </c>
      <c r="ES521" s="61" t="str">
        <f t="shared" si="26"/>
        <v>Baylor</v>
      </c>
      <c r="ET521" s="61">
        <f t="shared" si="25"/>
        <v>121</v>
      </c>
      <c r="EU521" s="61">
        <f t="shared" si="27"/>
        <v>3</v>
      </c>
    </row>
    <row r="522" spans="1:151" x14ac:dyDescent="0.45">
      <c r="A522" s="64">
        <v>45304</v>
      </c>
      <c r="B522" s="21" t="s">
        <v>66</v>
      </c>
      <c r="C522" s="21">
        <v>225</v>
      </c>
      <c r="D522" s="21" t="s">
        <v>288</v>
      </c>
      <c r="E522" s="21">
        <v>41</v>
      </c>
      <c r="F522" s="50" t="s">
        <v>558</v>
      </c>
      <c r="G522" t="s">
        <v>66</v>
      </c>
      <c r="H522" t="s">
        <v>288</v>
      </c>
      <c r="I522" t="s">
        <v>66</v>
      </c>
      <c r="J522" t="s">
        <v>288</v>
      </c>
      <c r="K522" t="s">
        <v>66</v>
      </c>
      <c r="L522" t="s">
        <v>288</v>
      </c>
      <c r="M522" t="s">
        <v>66</v>
      </c>
      <c r="N522" t="s">
        <v>288</v>
      </c>
      <c r="O522" t="s">
        <v>66</v>
      </c>
      <c r="P522" t="s">
        <v>288</v>
      </c>
      <c r="Q522" t="s">
        <v>66</v>
      </c>
      <c r="R522" t="s">
        <v>288</v>
      </c>
      <c r="S522" t="s">
        <v>19</v>
      </c>
      <c r="T522" t="s">
        <v>19</v>
      </c>
      <c r="U522">
        <v>15</v>
      </c>
      <c r="V522">
        <v>16</v>
      </c>
      <c r="W522" s="20">
        <v>0.8</v>
      </c>
      <c r="X522" s="20">
        <v>14.21</v>
      </c>
      <c r="Y522" s="20">
        <v>115.3</v>
      </c>
      <c r="Z522" s="20">
        <v>101.1</v>
      </c>
      <c r="AA522" s="20">
        <v>68.7</v>
      </c>
      <c r="AB522" s="20">
        <v>6.0999999999999999E-2</v>
      </c>
      <c r="AC522" s="20">
        <v>3.44</v>
      </c>
      <c r="AD522" s="20">
        <v>106.6</v>
      </c>
      <c r="AE522" s="20">
        <v>103.2</v>
      </c>
      <c r="AF522" s="20">
        <v>0.8</v>
      </c>
      <c r="AG522" s="20">
        <v>115.3</v>
      </c>
      <c r="AH522" s="20">
        <v>101.1</v>
      </c>
      <c r="AI522" s="20">
        <v>0.81950000000000001</v>
      </c>
      <c r="AJ522" s="20">
        <v>13</v>
      </c>
      <c r="AK522" s="20">
        <v>0.8666666666666667</v>
      </c>
      <c r="AL522" s="20">
        <v>1383</v>
      </c>
      <c r="AM522" s="20">
        <v>12</v>
      </c>
      <c r="AN522" s="20">
        <v>4.7300000000000004</v>
      </c>
      <c r="AO522" s="20">
        <v>1180</v>
      </c>
      <c r="AP522" s="20">
        <v>1071</v>
      </c>
      <c r="AQ522" s="20">
        <v>886</v>
      </c>
      <c r="AR522" s="20">
        <v>0.47299999999999998</v>
      </c>
      <c r="AS522" s="20">
        <v>120</v>
      </c>
      <c r="AT522" s="20">
        <v>326</v>
      </c>
      <c r="AU522" s="20">
        <v>0.36799999999999999</v>
      </c>
      <c r="AV522" s="20">
        <v>222</v>
      </c>
      <c r="AW522" s="20">
        <v>321</v>
      </c>
      <c r="AX522" s="20">
        <v>0.69199999999999995</v>
      </c>
      <c r="AY522" s="20">
        <v>153</v>
      </c>
      <c r="AZ522" s="20">
        <v>10.199999999999999</v>
      </c>
      <c r="BA522" s="20">
        <v>530</v>
      </c>
      <c r="BB522" s="20">
        <v>35.333333333333336</v>
      </c>
      <c r="BC522" s="20">
        <v>213</v>
      </c>
      <c r="BD522" s="20">
        <v>122</v>
      </c>
      <c r="BE522" s="20">
        <v>51</v>
      </c>
      <c r="BF522" s="20">
        <v>165</v>
      </c>
      <c r="BG522" s="20">
        <v>257</v>
      </c>
      <c r="BH522" s="20">
        <v>78.7</v>
      </c>
      <c r="BI522" s="20">
        <v>71.400000000000006</v>
      </c>
      <c r="BJ522" s="20">
        <v>7.2670000000000003</v>
      </c>
      <c r="BK522" s="20">
        <v>1.2909999999999999</v>
      </c>
      <c r="BL522" s="20">
        <v>11</v>
      </c>
      <c r="BM522" s="20">
        <v>0.73899999999999999</v>
      </c>
      <c r="BN522" s="20">
        <v>21.7</v>
      </c>
      <c r="BO522" s="20">
        <v>21.4</v>
      </c>
      <c r="BP522" s="20">
        <v>3.4</v>
      </c>
      <c r="BQ522" s="20">
        <v>8.1333333333333329</v>
      </c>
      <c r="BR522" s="20">
        <v>17.100000000000001</v>
      </c>
      <c r="BS522" s="20">
        <v>32</v>
      </c>
      <c r="BT522" s="20">
        <v>0.60299999999999998</v>
      </c>
      <c r="BU522" s="20">
        <v>2</v>
      </c>
      <c r="BV522" s="66">
        <v>51</v>
      </c>
      <c r="BW522" s="66">
        <v>22</v>
      </c>
      <c r="BX522" s="66">
        <v>41</v>
      </c>
      <c r="BY522" s="66">
        <v>58</v>
      </c>
      <c r="BZ522" s="66">
        <v>48</v>
      </c>
      <c r="CA522" s="66">
        <v>33.5</v>
      </c>
      <c r="CB522" s="66">
        <v>31</v>
      </c>
      <c r="CC522" s="66">
        <v>45</v>
      </c>
      <c r="CD522" s="20">
        <v>0.375</v>
      </c>
      <c r="CE522" s="20">
        <v>3.22</v>
      </c>
      <c r="CF522" s="20">
        <v>109.6</v>
      </c>
      <c r="CG522" s="20">
        <v>106.4</v>
      </c>
      <c r="CH522" s="20">
        <v>68.599999999999994</v>
      </c>
      <c r="CI522" s="20">
        <v>-0.108</v>
      </c>
      <c r="CJ522" s="20">
        <v>4.38</v>
      </c>
      <c r="CK522" s="20">
        <v>107.3</v>
      </c>
      <c r="CL522" s="20">
        <v>103</v>
      </c>
      <c r="CM522" s="20">
        <v>-7.0000000000000007E-2</v>
      </c>
      <c r="CN522" s="20">
        <v>110.6</v>
      </c>
      <c r="CO522" s="20">
        <v>105.9</v>
      </c>
      <c r="CP522" s="63">
        <v>0.62380000000000002</v>
      </c>
      <c r="CQ522" s="20">
        <v>-5.4</v>
      </c>
      <c r="CR522" s="20">
        <v>-0.33750000000000002</v>
      </c>
      <c r="CS522" s="20">
        <v>1190</v>
      </c>
      <c r="CT522" s="20">
        <v>4.3600000000000003</v>
      </c>
      <c r="CU522" s="20">
        <v>5.3</v>
      </c>
      <c r="CV522" s="20">
        <v>1208</v>
      </c>
      <c r="CW522" s="20">
        <v>1223</v>
      </c>
      <c r="CX522" s="20">
        <v>978</v>
      </c>
      <c r="CY522" s="20">
        <v>0.43</v>
      </c>
      <c r="CZ522" s="20">
        <v>147</v>
      </c>
      <c r="DA522" s="20">
        <v>424</v>
      </c>
      <c r="DB522" s="20">
        <v>0.34699999999999998</v>
      </c>
      <c r="DC522" s="20">
        <v>219</v>
      </c>
      <c r="DD522" s="20">
        <v>301</v>
      </c>
      <c r="DE522" s="20">
        <v>0.72799999999999998</v>
      </c>
      <c r="DF522" s="20">
        <v>189</v>
      </c>
      <c r="DG522" s="20">
        <v>11.8125</v>
      </c>
      <c r="DH522" s="20">
        <v>598</v>
      </c>
      <c r="DI522" s="20">
        <v>37.375</v>
      </c>
      <c r="DJ522" s="20">
        <v>198</v>
      </c>
      <c r="DK522" s="20">
        <v>95</v>
      </c>
      <c r="DL522" s="20">
        <v>45</v>
      </c>
      <c r="DM522" s="20">
        <v>206</v>
      </c>
      <c r="DN522" s="20">
        <v>285</v>
      </c>
      <c r="DO522" s="20">
        <v>75.5</v>
      </c>
      <c r="DP522" s="20">
        <v>76.438000000000002</v>
      </c>
      <c r="DQ522" s="20">
        <v>-0.93799999999999994</v>
      </c>
      <c r="DR522" s="20">
        <v>0.96099999999999997</v>
      </c>
      <c r="DS522" s="20">
        <v>12.875</v>
      </c>
      <c r="DT522" s="20">
        <v>0.46100000000000002</v>
      </c>
      <c r="DU522" s="20">
        <v>26.5</v>
      </c>
      <c r="DV522" s="20">
        <v>18.8</v>
      </c>
      <c r="DW522" s="20">
        <v>2.8</v>
      </c>
      <c r="DX522" s="20">
        <v>5.9375</v>
      </c>
      <c r="DY522" s="20">
        <v>17.8</v>
      </c>
      <c r="DZ522" s="20">
        <v>201</v>
      </c>
      <c r="EA522" s="20">
        <v>0.48699999999999999</v>
      </c>
      <c r="EB522" s="20">
        <v>-5</v>
      </c>
      <c r="EC522" s="66">
        <v>163</v>
      </c>
      <c r="ED522" s="66">
        <v>225</v>
      </c>
      <c r="EE522" s="66">
        <v>237</v>
      </c>
      <c r="EF522" s="66">
        <v>145</v>
      </c>
      <c r="EG522" s="66">
        <v>126</v>
      </c>
      <c r="EH522" s="66">
        <v>156.19999999999999</v>
      </c>
      <c r="EI522" s="66">
        <v>200</v>
      </c>
      <c r="EJ522" s="66">
        <v>244</v>
      </c>
      <c r="EK522" s="20">
        <v>12267.92</v>
      </c>
      <c r="EL522" s="20">
        <v>11080.56</v>
      </c>
      <c r="EM522" s="20">
        <v>65.3125</v>
      </c>
      <c r="EN522" s="20">
        <v>104.71666666666665</v>
      </c>
      <c r="EO522" s="20">
        <v>12.4488</v>
      </c>
      <c r="EP522" s="20">
        <v>197.22</v>
      </c>
      <c r="EQ522" s="21">
        <v>80</v>
      </c>
      <c r="ER522" s="21">
        <v>73</v>
      </c>
      <c r="ES522" s="61" t="str">
        <f t="shared" si="26"/>
        <v>Oregon</v>
      </c>
      <c r="ET522" s="61">
        <f t="shared" si="25"/>
        <v>153</v>
      </c>
      <c r="EU522" s="61">
        <f t="shared" si="27"/>
        <v>7</v>
      </c>
    </row>
    <row r="523" spans="1:151" x14ac:dyDescent="0.45">
      <c r="A523" s="64">
        <v>45304</v>
      </c>
      <c r="B523" s="21" t="s">
        <v>289</v>
      </c>
      <c r="C523" s="21">
        <v>32</v>
      </c>
      <c r="D523" s="21" t="s">
        <v>143</v>
      </c>
      <c r="E523" s="21">
        <v>56</v>
      </c>
      <c r="F523" s="50" t="s">
        <v>558</v>
      </c>
      <c r="G523" t="s">
        <v>289</v>
      </c>
      <c r="H523" t="s">
        <v>143</v>
      </c>
      <c r="I523" t="s">
        <v>289</v>
      </c>
      <c r="J523" t="s">
        <v>143</v>
      </c>
      <c r="K523" t="s">
        <v>289</v>
      </c>
      <c r="L523" t="s">
        <v>143</v>
      </c>
      <c r="M523" t="s">
        <v>289</v>
      </c>
      <c r="N523" t="s">
        <v>143</v>
      </c>
      <c r="O523" t="s">
        <v>289</v>
      </c>
      <c r="P523" t="s">
        <v>143</v>
      </c>
      <c r="Q523" t="s">
        <v>289</v>
      </c>
      <c r="R523" t="s">
        <v>143</v>
      </c>
      <c r="S523" t="s">
        <v>144</v>
      </c>
      <c r="T523" t="s">
        <v>144</v>
      </c>
      <c r="U523">
        <v>16</v>
      </c>
      <c r="V523">
        <v>16</v>
      </c>
      <c r="W523" s="20">
        <v>0.3125</v>
      </c>
      <c r="X523" s="20">
        <v>-12.68</v>
      </c>
      <c r="Y523" s="20">
        <v>99.5</v>
      </c>
      <c r="Z523" s="20">
        <v>112.1</v>
      </c>
      <c r="AA523" s="20">
        <v>65.5</v>
      </c>
      <c r="AB523" s="20">
        <v>3.3000000000000002E-2</v>
      </c>
      <c r="AC523" s="20">
        <v>-1.18</v>
      </c>
      <c r="AD523" s="20">
        <v>104.9</v>
      </c>
      <c r="AE523" s="20">
        <v>106.1</v>
      </c>
      <c r="AF523" s="20">
        <v>1.88</v>
      </c>
      <c r="AG523" s="20">
        <v>100</v>
      </c>
      <c r="AH523" s="20">
        <v>112</v>
      </c>
      <c r="AI523" s="20">
        <v>0.21340000000000001</v>
      </c>
      <c r="AJ523" s="20">
        <v>-7.6</v>
      </c>
      <c r="AK523" s="20">
        <v>-0.47499999999999998</v>
      </c>
      <c r="AL523" s="20">
        <v>1019</v>
      </c>
      <c r="AM523" s="20">
        <v>-9.07</v>
      </c>
      <c r="AN523" s="20">
        <v>-1.64</v>
      </c>
      <c r="AO523" s="20">
        <v>1024</v>
      </c>
      <c r="AP523" s="20">
        <v>1143</v>
      </c>
      <c r="AQ523" s="20">
        <v>832</v>
      </c>
      <c r="AR523" s="20">
        <v>0.42499999999999999</v>
      </c>
      <c r="AS523" s="20">
        <v>127</v>
      </c>
      <c r="AT523" s="20">
        <v>373</v>
      </c>
      <c r="AU523" s="20">
        <v>0.34</v>
      </c>
      <c r="AV523" s="20">
        <v>189</v>
      </c>
      <c r="AW523" s="20">
        <v>248</v>
      </c>
      <c r="AX523" s="20">
        <v>0.76200000000000001</v>
      </c>
      <c r="AY523" s="20">
        <v>121</v>
      </c>
      <c r="AZ523" s="20">
        <v>7.5625</v>
      </c>
      <c r="BA523" s="20">
        <v>478</v>
      </c>
      <c r="BB523" s="20">
        <v>29.875</v>
      </c>
      <c r="BC523" s="20">
        <v>187</v>
      </c>
      <c r="BD523" s="20">
        <v>99</v>
      </c>
      <c r="BE523" s="20">
        <v>51</v>
      </c>
      <c r="BF523" s="20">
        <v>209</v>
      </c>
      <c r="BG523" s="20">
        <v>268</v>
      </c>
      <c r="BH523" s="20">
        <v>64</v>
      </c>
      <c r="BI523" s="20">
        <v>71.438000000000002</v>
      </c>
      <c r="BJ523" s="20">
        <v>-7.4379999999999997</v>
      </c>
      <c r="BK523" s="20">
        <v>0.89500000000000002</v>
      </c>
      <c r="BL523" s="20">
        <v>13.061999999999999</v>
      </c>
      <c r="BM523" s="20">
        <v>0.47399999999999998</v>
      </c>
      <c r="BN523" s="20">
        <v>23.3</v>
      </c>
      <c r="BO523" s="20">
        <v>15.5</v>
      </c>
      <c r="BP523" s="20">
        <v>3.2</v>
      </c>
      <c r="BQ523" s="20">
        <v>6.1875</v>
      </c>
      <c r="BR523" s="20">
        <v>16.8</v>
      </c>
      <c r="BS523" s="20">
        <v>270</v>
      </c>
      <c r="BT523" s="20">
        <v>0.44600000000000001</v>
      </c>
      <c r="BU523" s="20">
        <v>4</v>
      </c>
      <c r="BV523" s="66">
        <v>294</v>
      </c>
      <c r="BW523" s="66">
        <v>298</v>
      </c>
      <c r="BX523" s="66">
        <v>286</v>
      </c>
      <c r="BY523" s="66">
        <v>319</v>
      </c>
      <c r="BZ523" s="66">
        <v>313</v>
      </c>
      <c r="CA523" s="66">
        <v>250.8</v>
      </c>
      <c r="CB523" s="66">
        <v>270</v>
      </c>
      <c r="CC523" s="66">
        <v>278</v>
      </c>
      <c r="CD523" s="20">
        <v>0.5</v>
      </c>
      <c r="CE523" s="20">
        <v>-0.87</v>
      </c>
      <c r="CF523" s="20">
        <v>105</v>
      </c>
      <c r="CG523" s="20">
        <v>105.9</v>
      </c>
      <c r="CH523" s="20">
        <v>66</v>
      </c>
      <c r="CI523" s="20">
        <v>8.9999999999999993E-3</v>
      </c>
      <c r="CJ523" s="20">
        <v>1.03</v>
      </c>
      <c r="CK523" s="20">
        <v>105.2</v>
      </c>
      <c r="CL523" s="20">
        <v>104.2</v>
      </c>
      <c r="CM523" s="20">
        <v>5.29</v>
      </c>
      <c r="CN523" s="20">
        <v>102.4</v>
      </c>
      <c r="CO523" s="20">
        <v>106.4</v>
      </c>
      <c r="CP523" s="63">
        <v>0.39019999999999999</v>
      </c>
      <c r="CQ523" s="20">
        <v>-4.0999999999999996</v>
      </c>
      <c r="CR523" s="20">
        <v>-0.25624999999999998</v>
      </c>
      <c r="CS523" s="20">
        <v>1126</v>
      </c>
      <c r="CT523" s="20">
        <v>-1.1299999999999999</v>
      </c>
      <c r="CU523" s="20">
        <v>0.67</v>
      </c>
      <c r="CV523" s="20">
        <v>1122</v>
      </c>
      <c r="CW523" s="20">
        <v>1071</v>
      </c>
      <c r="CX523" s="20">
        <v>944</v>
      </c>
      <c r="CY523" s="20">
        <v>0.44800000000000001</v>
      </c>
      <c r="CZ523" s="20">
        <v>133</v>
      </c>
      <c r="DA523" s="20">
        <v>373</v>
      </c>
      <c r="DB523" s="20">
        <v>0.35699999999999998</v>
      </c>
      <c r="DC523" s="20">
        <v>143</v>
      </c>
      <c r="DD523" s="20">
        <v>217</v>
      </c>
      <c r="DE523" s="20">
        <v>0.65900000000000003</v>
      </c>
      <c r="DF523" s="20">
        <v>154</v>
      </c>
      <c r="DG523" s="20">
        <v>9.625</v>
      </c>
      <c r="DH523" s="20">
        <v>587</v>
      </c>
      <c r="DI523" s="20">
        <v>36.6875</v>
      </c>
      <c r="DJ523" s="20">
        <v>240</v>
      </c>
      <c r="DK523" s="20">
        <v>105</v>
      </c>
      <c r="DL523" s="20">
        <v>43</v>
      </c>
      <c r="DM523" s="20">
        <v>184</v>
      </c>
      <c r="DN523" s="20">
        <v>221</v>
      </c>
      <c r="DO523" s="20">
        <v>70.099999999999994</v>
      </c>
      <c r="DP523" s="20">
        <v>66.938000000000002</v>
      </c>
      <c r="DQ523" s="20">
        <v>3.1880000000000002</v>
      </c>
      <c r="DR523" s="20">
        <v>1.304</v>
      </c>
      <c r="DS523" s="20">
        <v>11.5</v>
      </c>
      <c r="DT523" s="20">
        <v>0.57099999999999995</v>
      </c>
      <c r="DU523" s="20">
        <v>23.3</v>
      </c>
      <c r="DV523" s="20">
        <v>13.6</v>
      </c>
      <c r="DW523" s="20">
        <v>2.7</v>
      </c>
      <c r="DX523" s="20">
        <v>6.5625</v>
      </c>
      <c r="DY523" s="20">
        <v>13.8</v>
      </c>
      <c r="DZ523" s="20">
        <v>173</v>
      </c>
      <c r="EA523" s="20">
        <v>0.499</v>
      </c>
      <c r="EB523" s="20">
        <v>-3</v>
      </c>
      <c r="EC523" s="66">
        <v>161</v>
      </c>
      <c r="ED523" s="66">
        <v>143</v>
      </c>
      <c r="EE523" s="66">
        <v>169</v>
      </c>
      <c r="EF523" s="66">
        <v>123</v>
      </c>
      <c r="EG523" s="66">
        <v>172</v>
      </c>
      <c r="EH523" s="66">
        <v>132.69999999999999</v>
      </c>
      <c r="EI523" s="66">
        <v>173</v>
      </c>
      <c r="EJ523" s="66">
        <v>115</v>
      </c>
      <c r="EK523" s="20">
        <v>10537.050000000001</v>
      </c>
      <c r="EL523" s="20">
        <v>11770.5</v>
      </c>
      <c r="EM523" s="20">
        <v>85.719374999999999</v>
      </c>
      <c r="EN523" s="20">
        <v>71.15625</v>
      </c>
      <c r="EO523" s="20">
        <v>11.071200000000001</v>
      </c>
      <c r="EP523" s="20">
        <v>168.40200000000002</v>
      </c>
      <c r="EQ523" s="21">
        <v>73</v>
      </c>
      <c r="ER523" s="21">
        <v>84</v>
      </c>
      <c r="ES523" s="61" t="str">
        <f t="shared" si="26"/>
        <v>Colgate</v>
      </c>
      <c r="ET523" s="61">
        <f t="shared" si="25"/>
        <v>157</v>
      </c>
      <c r="EU523" s="61">
        <f t="shared" si="27"/>
        <v>-11</v>
      </c>
    </row>
    <row r="524" spans="1:151" x14ac:dyDescent="0.45">
      <c r="A524" s="64">
        <v>45305</v>
      </c>
      <c r="B524" s="21" t="s">
        <v>14</v>
      </c>
      <c r="C524" s="21">
        <v>60</v>
      </c>
      <c r="D524" s="21" t="s">
        <v>204</v>
      </c>
      <c r="E524" s="21">
        <v>98</v>
      </c>
      <c r="F524" s="50" t="s">
        <v>558</v>
      </c>
      <c r="G524" t="s">
        <v>14</v>
      </c>
      <c r="H524" t="s">
        <v>204</v>
      </c>
      <c r="I524" t="s">
        <v>14</v>
      </c>
      <c r="J524" t="s">
        <v>204</v>
      </c>
      <c r="K524" t="s">
        <v>14</v>
      </c>
      <c r="L524" t="s">
        <v>204</v>
      </c>
      <c r="M524" t="s">
        <v>14</v>
      </c>
      <c r="N524" t="s">
        <v>204</v>
      </c>
      <c r="O524" t="s">
        <v>1340</v>
      </c>
      <c r="P524" t="s">
        <v>204</v>
      </c>
      <c r="Q524" t="s">
        <v>14</v>
      </c>
      <c r="R524" t="s">
        <v>204</v>
      </c>
      <c r="S524" t="s">
        <v>15</v>
      </c>
      <c r="T524" t="s">
        <v>15</v>
      </c>
      <c r="U524">
        <v>16</v>
      </c>
      <c r="V524">
        <v>16</v>
      </c>
      <c r="W524" s="20">
        <v>0.875</v>
      </c>
      <c r="X524" s="20">
        <v>26.05</v>
      </c>
      <c r="Y524" s="20">
        <v>123</v>
      </c>
      <c r="Z524" s="20">
        <v>96.9</v>
      </c>
      <c r="AA524" s="20">
        <v>65.599999999999994</v>
      </c>
      <c r="AB524" s="20">
        <v>2.3E-2</v>
      </c>
      <c r="AC524" s="20">
        <v>2.93</v>
      </c>
      <c r="AD524" s="20">
        <v>106</v>
      </c>
      <c r="AE524" s="20">
        <v>103.1</v>
      </c>
      <c r="AF524" s="20">
        <v>-4.2699999999999996</v>
      </c>
      <c r="AG524" s="20">
        <v>122.4</v>
      </c>
      <c r="AH524" s="20">
        <v>97.4</v>
      </c>
      <c r="AI524" s="20">
        <v>0.93210000000000004</v>
      </c>
      <c r="AJ524" s="20">
        <v>3.3</v>
      </c>
      <c r="AK524" s="20">
        <v>0.20624999999999999</v>
      </c>
      <c r="AL524" s="20">
        <v>1449</v>
      </c>
      <c r="AM524" s="20">
        <v>19.5</v>
      </c>
      <c r="AN524" s="20">
        <v>1.69</v>
      </c>
      <c r="AO524" s="20">
        <v>1332</v>
      </c>
      <c r="AP524" s="20">
        <v>1047</v>
      </c>
      <c r="AQ524" s="20">
        <v>944</v>
      </c>
      <c r="AR524" s="20">
        <v>0.50700000000000001</v>
      </c>
      <c r="AS524" s="20">
        <v>138</v>
      </c>
      <c r="AT524" s="20">
        <v>397</v>
      </c>
      <c r="AU524" s="20">
        <v>0.34799999999999998</v>
      </c>
      <c r="AV524" s="20">
        <v>236</v>
      </c>
      <c r="AW524" s="20">
        <v>325</v>
      </c>
      <c r="AX524" s="20">
        <v>0.72599999999999998</v>
      </c>
      <c r="AY524" s="20">
        <v>190</v>
      </c>
      <c r="AZ524" s="20">
        <v>11.875</v>
      </c>
      <c r="BA524" s="20">
        <v>613</v>
      </c>
      <c r="BB524" s="20">
        <v>38.3125</v>
      </c>
      <c r="BC524" s="20">
        <v>296</v>
      </c>
      <c r="BD524" s="20">
        <v>105</v>
      </c>
      <c r="BE524" s="20">
        <v>88</v>
      </c>
      <c r="BF524" s="20">
        <v>169</v>
      </c>
      <c r="BG524" s="20">
        <v>274</v>
      </c>
      <c r="BH524" s="20">
        <v>83.2</v>
      </c>
      <c r="BI524" s="20">
        <v>65.438000000000002</v>
      </c>
      <c r="BJ524" s="20">
        <v>17.812000000000001</v>
      </c>
      <c r="BK524" s="20">
        <v>1.7509999999999999</v>
      </c>
      <c r="BL524" s="20">
        <v>10.561999999999999</v>
      </c>
      <c r="BM524" s="20">
        <v>0.621</v>
      </c>
      <c r="BN524" s="20">
        <v>24.8</v>
      </c>
      <c r="BO524" s="20">
        <v>20.3</v>
      </c>
      <c r="BP524" s="20">
        <v>5.5</v>
      </c>
      <c r="BQ524" s="20">
        <v>6.5625</v>
      </c>
      <c r="BR524" s="20">
        <v>17.100000000000001</v>
      </c>
      <c r="BS524" s="20">
        <v>18</v>
      </c>
      <c r="BT524" s="20">
        <v>0.627</v>
      </c>
      <c r="BU524" s="20">
        <v>0</v>
      </c>
      <c r="BV524" s="66">
        <v>9</v>
      </c>
      <c r="BW524" s="66">
        <v>2</v>
      </c>
      <c r="BX524" s="66">
        <v>3</v>
      </c>
      <c r="BY524" s="66">
        <v>11</v>
      </c>
      <c r="BZ524" s="66">
        <v>5</v>
      </c>
      <c r="CA524" s="66">
        <v>5</v>
      </c>
      <c r="CB524" s="66">
        <v>18</v>
      </c>
      <c r="CC524" s="66">
        <v>14</v>
      </c>
      <c r="CD524" s="20">
        <v>0.5</v>
      </c>
      <c r="CE524" s="20">
        <v>-1.71</v>
      </c>
      <c r="CF524" s="20">
        <v>107.9</v>
      </c>
      <c r="CG524" s="20">
        <v>109.6</v>
      </c>
      <c r="CH524" s="20">
        <v>67</v>
      </c>
      <c r="CI524" s="20">
        <v>0.01</v>
      </c>
      <c r="CJ524" s="20">
        <v>-1.25</v>
      </c>
      <c r="CK524" s="20">
        <v>102.8</v>
      </c>
      <c r="CL524" s="20">
        <v>104</v>
      </c>
      <c r="CM524" s="20">
        <v>-7.2</v>
      </c>
      <c r="CN524" s="20">
        <v>107.8</v>
      </c>
      <c r="CO524" s="20">
        <v>109</v>
      </c>
      <c r="CP524" s="63">
        <v>0.4677</v>
      </c>
      <c r="CQ524" s="20">
        <v>-4.2</v>
      </c>
      <c r="CR524" s="20">
        <v>-0.26250000000000001</v>
      </c>
      <c r="CS524" s="20">
        <v>1170</v>
      </c>
      <c r="CT524" s="20">
        <v>1.21</v>
      </c>
      <c r="CU524" s="20">
        <v>1.21</v>
      </c>
      <c r="CV524" s="20">
        <v>1156</v>
      </c>
      <c r="CW524" s="20">
        <v>1156</v>
      </c>
      <c r="CX524" s="20">
        <v>919</v>
      </c>
      <c r="CY524" s="20">
        <v>0.42799999999999999</v>
      </c>
      <c r="CZ524" s="20">
        <v>136</v>
      </c>
      <c r="DA524" s="20">
        <v>389</v>
      </c>
      <c r="DB524" s="20">
        <v>0.35</v>
      </c>
      <c r="DC524" s="20">
        <v>234</v>
      </c>
      <c r="DD524" s="20">
        <v>329</v>
      </c>
      <c r="DE524" s="20">
        <v>0.71099999999999997</v>
      </c>
      <c r="DF524" s="20">
        <v>193</v>
      </c>
      <c r="DG524" s="20">
        <v>12.0625</v>
      </c>
      <c r="DH524" s="20">
        <v>570</v>
      </c>
      <c r="DI524" s="20">
        <v>35.625</v>
      </c>
      <c r="DJ524" s="20">
        <v>207</v>
      </c>
      <c r="DK524" s="20">
        <v>100</v>
      </c>
      <c r="DL524" s="20">
        <v>61</v>
      </c>
      <c r="DM524" s="20">
        <v>214</v>
      </c>
      <c r="DN524" s="20">
        <v>245</v>
      </c>
      <c r="DO524" s="20">
        <v>72.2</v>
      </c>
      <c r="DP524" s="20">
        <v>72.25</v>
      </c>
      <c r="DQ524" s="20">
        <v>0</v>
      </c>
      <c r="DR524" s="20">
        <v>0.96699999999999997</v>
      </c>
      <c r="DS524" s="20">
        <v>13.375</v>
      </c>
      <c r="DT524" s="20">
        <v>0.46700000000000003</v>
      </c>
      <c r="DU524" s="20">
        <v>24.3</v>
      </c>
      <c r="DV524" s="20">
        <v>20.6</v>
      </c>
      <c r="DW524" s="20">
        <v>3.8</v>
      </c>
      <c r="DX524" s="20">
        <v>6.25</v>
      </c>
      <c r="DY524" s="20">
        <v>15.3</v>
      </c>
      <c r="DZ524" s="20">
        <v>229</v>
      </c>
      <c r="EA524" s="20">
        <v>0.47</v>
      </c>
      <c r="EB524" s="20">
        <v>1</v>
      </c>
      <c r="EC524" s="66">
        <v>197</v>
      </c>
      <c r="ED524" s="66">
        <v>212</v>
      </c>
      <c r="EE524" s="66">
        <v>186</v>
      </c>
      <c r="EF524" s="66">
        <v>175</v>
      </c>
      <c r="EG524" s="66">
        <v>185</v>
      </c>
      <c r="EH524" s="66">
        <v>159.19999999999999</v>
      </c>
      <c r="EI524" s="66">
        <v>228</v>
      </c>
      <c r="EJ524" s="66">
        <v>261</v>
      </c>
      <c r="EK524" s="20">
        <v>13480.8</v>
      </c>
      <c r="EL524" s="20">
        <v>10455.510000000002</v>
      </c>
      <c r="EM524" s="20">
        <v>66.012500000000003</v>
      </c>
      <c r="EN524" s="20">
        <v>87.7734375</v>
      </c>
      <c r="EO524" s="20">
        <v>12.158100000000001</v>
      </c>
      <c r="EP524" s="20">
        <v>177.87</v>
      </c>
      <c r="EQ524" s="21">
        <v>80</v>
      </c>
      <c r="ER524" s="21">
        <v>67</v>
      </c>
      <c r="ES524" s="61" t="str">
        <f t="shared" si="26"/>
        <v>Connecticut</v>
      </c>
      <c r="ET524" s="61">
        <f t="shared" si="25"/>
        <v>147</v>
      </c>
      <c r="EU524" s="61">
        <f t="shared" si="27"/>
        <v>13</v>
      </c>
    </row>
    <row r="525" spans="1:151" x14ac:dyDescent="0.45">
      <c r="A525" s="64">
        <v>45305</v>
      </c>
      <c r="B525" s="21" t="s">
        <v>55</v>
      </c>
      <c r="C525" s="21">
        <v>89</v>
      </c>
      <c r="D525" s="21" t="s">
        <v>69</v>
      </c>
      <c r="E525" s="21">
        <v>310</v>
      </c>
      <c r="F525" s="50" t="s">
        <v>558</v>
      </c>
      <c r="G525" t="s">
        <v>55</v>
      </c>
      <c r="H525" t="s">
        <v>69</v>
      </c>
      <c r="I525" t="s">
        <v>55</v>
      </c>
      <c r="J525" t="s">
        <v>69</v>
      </c>
      <c r="K525" t="s">
        <v>55</v>
      </c>
      <c r="L525" t="s">
        <v>69</v>
      </c>
      <c r="M525" t="s">
        <v>605</v>
      </c>
      <c r="N525" t="s">
        <v>69</v>
      </c>
      <c r="O525" t="s">
        <v>414</v>
      </c>
      <c r="P525" t="s">
        <v>69</v>
      </c>
      <c r="Q525" t="s">
        <v>414</v>
      </c>
      <c r="R525" t="s">
        <v>69</v>
      </c>
      <c r="S525" t="s">
        <v>13</v>
      </c>
      <c r="T525" t="s">
        <v>13</v>
      </c>
      <c r="U525">
        <v>16</v>
      </c>
      <c r="V525">
        <v>15</v>
      </c>
      <c r="W525" s="20">
        <v>0.75</v>
      </c>
      <c r="X525" s="20">
        <v>19.32</v>
      </c>
      <c r="Y525" s="20">
        <v>118.5</v>
      </c>
      <c r="Z525" s="20">
        <v>99.2</v>
      </c>
      <c r="AA525" s="20">
        <v>68.099999999999994</v>
      </c>
      <c r="AB525" s="20">
        <v>-1.2999999999999999E-2</v>
      </c>
      <c r="AC525" s="20">
        <v>5.89</v>
      </c>
      <c r="AD525" s="20">
        <v>108.5</v>
      </c>
      <c r="AE525" s="20">
        <v>102.7</v>
      </c>
      <c r="AF525" s="20">
        <v>6.03</v>
      </c>
      <c r="AG525" s="20">
        <v>119.3</v>
      </c>
      <c r="AH525" s="20">
        <v>100.7</v>
      </c>
      <c r="AI525" s="20">
        <v>0.87570000000000003</v>
      </c>
      <c r="AJ525" s="20">
        <v>1.1000000000000001</v>
      </c>
      <c r="AK525" s="20">
        <v>6.8750000000000006E-2</v>
      </c>
      <c r="AL525" s="20">
        <v>1357</v>
      </c>
      <c r="AM525" s="20">
        <v>17.260000000000002</v>
      </c>
      <c r="AN525" s="20">
        <v>6.01</v>
      </c>
      <c r="AO525" s="20">
        <v>1314</v>
      </c>
      <c r="AP525" s="20">
        <v>1134</v>
      </c>
      <c r="AQ525" s="20">
        <v>969</v>
      </c>
      <c r="AR525" s="20">
        <v>0.49099999999999999</v>
      </c>
      <c r="AS525" s="20">
        <v>138</v>
      </c>
      <c r="AT525" s="20">
        <v>376</v>
      </c>
      <c r="AU525" s="20">
        <v>0.36699999999999999</v>
      </c>
      <c r="AV525" s="20">
        <v>224</v>
      </c>
      <c r="AW525" s="20">
        <v>325</v>
      </c>
      <c r="AX525" s="20">
        <v>0.68899999999999995</v>
      </c>
      <c r="AY525" s="20">
        <v>185</v>
      </c>
      <c r="AZ525" s="20">
        <v>11.5625</v>
      </c>
      <c r="BA525" s="20">
        <v>599</v>
      </c>
      <c r="BB525" s="20">
        <v>37.4375</v>
      </c>
      <c r="BC525" s="20">
        <v>241</v>
      </c>
      <c r="BD525" s="20">
        <v>120</v>
      </c>
      <c r="BE525" s="20">
        <v>39</v>
      </c>
      <c r="BF525" s="20">
        <v>186</v>
      </c>
      <c r="BG525" s="20">
        <v>256</v>
      </c>
      <c r="BH525" s="20">
        <v>82.1</v>
      </c>
      <c r="BI525" s="20">
        <v>70.875</v>
      </c>
      <c r="BJ525" s="20">
        <v>11.25</v>
      </c>
      <c r="BK525" s="20">
        <v>1.296</v>
      </c>
      <c r="BL525" s="20">
        <v>11.625</v>
      </c>
      <c r="BM525" s="20">
        <v>0.64500000000000002</v>
      </c>
      <c r="BN525" s="20">
        <v>23.5</v>
      </c>
      <c r="BO525" s="20">
        <v>20.3</v>
      </c>
      <c r="BP525" s="20">
        <v>2.4</v>
      </c>
      <c r="BQ525" s="20">
        <v>7.5</v>
      </c>
      <c r="BR525" s="20">
        <v>16</v>
      </c>
      <c r="BS525" s="20">
        <v>22</v>
      </c>
      <c r="BT525" s="20">
        <v>0.621</v>
      </c>
      <c r="BU525" s="20">
        <v>-3</v>
      </c>
      <c r="BV525" s="66">
        <v>23</v>
      </c>
      <c r="BW525" s="66">
        <v>20</v>
      </c>
      <c r="BX525" s="66">
        <v>30</v>
      </c>
      <c r="BY525" s="66">
        <v>20</v>
      </c>
      <c r="BZ525" s="66">
        <v>22</v>
      </c>
      <c r="CA525" s="66">
        <v>18.5</v>
      </c>
      <c r="CB525" s="66">
        <v>21</v>
      </c>
      <c r="CC525" s="66">
        <v>23</v>
      </c>
      <c r="CD525" s="20">
        <v>0.66666666666666696</v>
      </c>
      <c r="CE525" s="20">
        <v>-0.37</v>
      </c>
      <c r="CF525" s="20">
        <v>109.2</v>
      </c>
      <c r="CG525" s="20">
        <v>109.6</v>
      </c>
      <c r="CH525" s="20">
        <v>68</v>
      </c>
      <c r="CI525" s="20">
        <v>0.18099999999999999</v>
      </c>
      <c r="CJ525" s="20">
        <v>-1.24</v>
      </c>
      <c r="CK525" s="20">
        <v>105</v>
      </c>
      <c r="CL525" s="20">
        <v>106.3</v>
      </c>
      <c r="CM525" s="20">
        <v>-0.79</v>
      </c>
      <c r="CN525" s="20">
        <v>108.9</v>
      </c>
      <c r="CO525" s="20">
        <v>111.5</v>
      </c>
      <c r="CP525" s="63">
        <v>0.43209999999999998</v>
      </c>
      <c r="CQ525" s="20">
        <v>-2.6</v>
      </c>
      <c r="CR525" s="20">
        <v>-0.17333333333333334</v>
      </c>
      <c r="CS525" s="20">
        <v>1196</v>
      </c>
      <c r="CT525" s="20">
        <v>-1.34</v>
      </c>
      <c r="CU525" s="20">
        <v>-0.63</v>
      </c>
      <c r="CV525" s="20">
        <v>1160</v>
      </c>
      <c r="CW525" s="20">
        <v>1134</v>
      </c>
      <c r="CX525" s="20">
        <v>899</v>
      </c>
      <c r="CY525" s="20">
        <v>0.436</v>
      </c>
      <c r="CZ525" s="20">
        <v>87</v>
      </c>
      <c r="DA525" s="20">
        <v>278</v>
      </c>
      <c r="DB525" s="20">
        <v>0.313</v>
      </c>
      <c r="DC525" s="20">
        <v>289</v>
      </c>
      <c r="DD525" s="20">
        <v>387</v>
      </c>
      <c r="DE525" s="20">
        <v>0.747</v>
      </c>
      <c r="DF525" s="20">
        <v>207</v>
      </c>
      <c r="DG525" s="20">
        <v>13.8</v>
      </c>
      <c r="DH525" s="20">
        <v>586</v>
      </c>
      <c r="DI525" s="20">
        <v>39.06666666666667</v>
      </c>
      <c r="DJ525" s="20">
        <v>191</v>
      </c>
      <c r="DK525" s="20">
        <v>107</v>
      </c>
      <c r="DL525" s="20">
        <v>71</v>
      </c>
      <c r="DM525" s="20">
        <v>176</v>
      </c>
      <c r="DN525" s="20">
        <v>236</v>
      </c>
      <c r="DO525" s="20">
        <v>77.3</v>
      </c>
      <c r="DP525" s="20">
        <v>75.599999999999994</v>
      </c>
      <c r="DQ525" s="20">
        <v>1.7330000000000001</v>
      </c>
      <c r="DR525" s="20">
        <v>1.085</v>
      </c>
      <c r="DS525" s="20">
        <v>11.733000000000001</v>
      </c>
      <c r="DT525" s="20">
        <v>0.60799999999999998</v>
      </c>
      <c r="DU525" s="20">
        <v>18.5</v>
      </c>
      <c r="DV525" s="20">
        <v>25.8</v>
      </c>
      <c r="DW525" s="20">
        <v>4.7</v>
      </c>
      <c r="DX525" s="20">
        <v>7.1333333333333337</v>
      </c>
      <c r="DY525" s="20">
        <v>15.7</v>
      </c>
      <c r="DZ525" s="20">
        <v>124</v>
      </c>
      <c r="EA525" s="20">
        <v>0.53</v>
      </c>
      <c r="EB525" s="20">
        <v>-2</v>
      </c>
      <c r="EC525" s="66">
        <v>188</v>
      </c>
      <c r="ED525" s="66">
        <v>73</v>
      </c>
      <c r="EE525" s="66">
        <v>131</v>
      </c>
      <c r="EF525" s="66">
        <v>183</v>
      </c>
      <c r="EG525" s="66">
        <v>167</v>
      </c>
      <c r="EH525" s="66">
        <v>111.5</v>
      </c>
      <c r="EI525" s="66">
        <v>126</v>
      </c>
      <c r="EJ525" s="66">
        <v>54</v>
      </c>
      <c r="EK525" s="20">
        <v>12987.599999999999</v>
      </c>
      <c r="EL525" s="20">
        <v>10832.640000000001</v>
      </c>
      <c r="EM525" s="20">
        <v>82.925000000000011</v>
      </c>
      <c r="EN525" s="20">
        <v>87.997500000000002</v>
      </c>
      <c r="EO525" s="20">
        <v>11.952</v>
      </c>
      <c r="EP525" s="20">
        <v>162.60399999999998</v>
      </c>
      <c r="EQ525" s="21">
        <v>86</v>
      </c>
      <c r="ER525" s="21">
        <v>73</v>
      </c>
      <c r="ES525" s="61" t="str">
        <f t="shared" si="26"/>
        <v>Florida Atlantic</v>
      </c>
      <c r="ET525" s="61">
        <f t="shared" si="25"/>
        <v>159</v>
      </c>
      <c r="EU525" s="61">
        <f t="shared" si="27"/>
        <v>13</v>
      </c>
    </row>
    <row r="526" spans="1:151" x14ac:dyDescent="0.45">
      <c r="A526" s="64">
        <v>45305</v>
      </c>
      <c r="B526" s="21" t="s">
        <v>63</v>
      </c>
      <c r="C526" s="21">
        <v>172</v>
      </c>
      <c r="D526" s="21" t="s">
        <v>39</v>
      </c>
      <c r="E526" s="21">
        <v>248</v>
      </c>
      <c r="F526" s="50" t="s">
        <v>558</v>
      </c>
      <c r="G526" t="s">
        <v>63</v>
      </c>
      <c r="H526" t="s">
        <v>39</v>
      </c>
      <c r="I526" t="s">
        <v>63</v>
      </c>
      <c r="J526" t="s">
        <v>39</v>
      </c>
      <c r="K526" t="s">
        <v>411</v>
      </c>
      <c r="L526" t="s">
        <v>39</v>
      </c>
      <c r="M526" t="s">
        <v>594</v>
      </c>
      <c r="N526" t="s">
        <v>39</v>
      </c>
      <c r="O526" t="s">
        <v>63</v>
      </c>
      <c r="P526" t="s">
        <v>39</v>
      </c>
      <c r="Q526" t="s">
        <v>411</v>
      </c>
      <c r="R526" t="s">
        <v>39</v>
      </c>
      <c r="S526" t="s">
        <v>24</v>
      </c>
      <c r="T526" t="s">
        <v>24</v>
      </c>
      <c r="U526">
        <v>16</v>
      </c>
      <c r="V526">
        <v>15</v>
      </c>
      <c r="W526" s="20">
        <v>0.5625</v>
      </c>
      <c r="X526" s="20">
        <v>20.9</v>
      </c>
      <c r="Y526" s="20">
        <v>115.8</v>
      </c>
      <c r="Z526" s="20">
        <v>94.9</v>
      </c>
      <c r="AA526" s="20">
        <v>66.5</v>
      </c>
      <c r="AB526" s="20">
        <v>-0.154</v>
      </c>
      <c r="AC526" s="20">
        <v>7.86</v>
      </c>
      <c r="AD526" s="20">
        <v>110.4</v>
      </c>
      <c r="AE526" s="20">
        <v>102.6</v>
      </c>
      <c r="AF526" s="20">
        <v>2.36</v>
      </c>
      <c r="AG526" s="20">
        <v>117.6</v>
      </c>
      <c r="AH526" s="20">
        <v>94.5</v>
      </c>
      <c r="AI526" s="20">
        <v>0.92459999999999998</v>
      </c>
      <c r="AJ526" s="20">
        <v>-0.9</v>
      </c>
      <c r="AK526" s="20">
        <v>-5.6250000000000001E-2</v>
      </c>
      <c r="AL526" s="20">
        <v>1332</v>
      </c>
      <c r="AM526" s="20">
        <v>19.440000000000001</v>
      </c>
      <c r="AN526" s="20">
        <v>8.26</v>
      </c>
      <c r="AO526" s="20">
        <v>1238</v>
      </c>
      <c r="AP526" s="20">
        <v>1059</v>
      </c>
      <c r="AQ526" s="20">
        <v>957</v>
      </c>
      <c r="AR526" s="20">
        <v>0.48</v>
      </c>
      <c r="AS526" s="20">
        <v>108</v>
      </c>
      <c r="AT526" s="20">
        <v>306</v>
      </c>
      <c r="AU526" s="20">
        <v>0.35299999999999998</v>
      </c>
      <c r="AV526" s="20">
        <v>212</v>
      </c>
      <c r="AW526" s="20">
        <v>303</v>
      </c>
      <c r="AX526" s="20">
        <v>0.7</v>
      </c>
      <c r="AY526" s="20">
        <v>173</v>
      </c>
      <c r="AZ526" s="20">
        <v>10.8125</v>
      </c>
      <c r="BA526" s="20">
        <v>592</v>
      </c>
      <c r="BB526" s="20">
        <v>37</v>
      </c>
      <c r="BC526" s="20">
        <v>289</v>
      </c>
      <c r="BD526" s="20">
        <v>114</v>
      </c>
      <c r="BE526" s="20">
        <v>74</v>
      </c>
      <c r="BF526" s="20">
        <v>174</v>
      </c>
      <c r="BG526" s="20">
        <v>263</v>
      </c>
      <c r="BH526" s="20">
        <v>77.400000000000006</v>
      </c>
      <c r="BI526" s="20">
        <v>66.188000000000002</v>
      </c>
      <c r="BJ526" s="20">
        <v>11.188000000000001</v>
      </c>
      <c r="BK526" s="20">
        <v>1.661</v>
      </c>
      <c r="BL526" s="20">
        <v>10.875</v>
      </c>
      <c r="BM526" s="20">
        <v>0.65500000000000003</v>
      </c>
      <c r="BN526" s="20">
        <v>19.100000000000001</v>
      </c>
      <c r="BO526" s="20">
        <v>18.899999999999999</v>
      </c>
      <c r="BP526" s="20">
        <v>4.5999999999999996</v>
      </c>
      <c r="BQ526" s="20">
        <v>7.125</v>
      </c>
      <c r="BR526" s="20">
        <v>16.399999999999999</v>
      </c>
      <c r="BS526" s="20">
        <v>86</v>
      </c>
      <c r="BT526" s="20">
        <v>0.55800000000000005</v>
      </c>
      <c r="BU526" s="20">
        <v>-7</v>
      </c>
      <c r="BV526" s="66">
        <v>26</v>
      </c>
      <c r="BW526" s="66">
        <v>42</v>
      </c>
      <c r="BX526" s="66">
        <v>75</v>
      </c>
      <c r="BY526" s="66">
        <v>17</v>
      </c>
      <c r="BZ526" s="66">
        <v>17</v>
      </c>
      <c r="CA526" s="66">
        <v>35.700000000000003</v>
      </c>
      <c r="CB526" s="66">
        <v>86</v>
      </c>
      <c r="CC526" s="66">
        <v>38</v>
      </c>
      <c r="CD526" s="20">
        <v>0.6</v>
      </c>
      <c r="CE526" s="20">
        <v>9.1</v>
      </c>
      <c r="CF526" s="20">
        <v>101.3</v>
      </c>
      <c r="CG526" s="20">
        <v>92.2</v>
      </c>
      <c r="CH526" s="20">
        <v>68.900000000000006</v>
      </c>
      <c r="CI526" s="20">
        <v>-1.2E-2</v>
      </c>
      <c r="CJ526" s="20">
        <v>3.29</v>
      </c>
      <c r="CK526" s="20">
        <v>106.7</v>
      </c>
      <c r="CL526" s="20">
        <v>103.4</v>
      </c>
      <c r="CM526" s="20">
        <v>-2.96</v>
      </c>
      <c r="CN526" s="20">
        <v>98.9</v>
      </c>
      <c r="CO526" s="20">
        <v>91.8</v>
      </c>
      <c r="CP526" s="63">
        <v>0.70040000000000002</v>
      </c>
      <c r="CQ526" s="20">
        <v>-1.4</v>
      </c>
      <c r="CR526" s="20">
        <v>-9.3333333333333324E-2</v>
      </c>
      <c r="CS526" s="20">
        <v>1276</v>
      </c>
      <c r="CT526" s="20">
        <v>7.87</v>
      </c>
      <c r="CU526" s="20">
        <v>3.27</v>
      </c>
      <c r="CV526" s="20">
        <v>1025</v>
      </c>
      <c r="CW526" s="20">
        <v>956</v>
      </c>
      <c r="CX526" s="20">
        <v>908</v>
      </c>
      <c r="CY526" s="20">
        <v>0.39200000000000002</v>
      </c>
      <c r="CZ526" s="20">
        <v>89</v>
      </c>
      <c r="DA526" s="20">
        <v>311</v>
      </c>
      <c r="DB526" s="20">
        <v>0.28599999999999998</v>
      </c>
      <c r="DC526" s="20">
        <v>224</v>
      </c>
      <c r="DD526" s="20">
        <v>336</v>
      </c>
      <c r="DE526" s="20">
        <v>0.66700000000000004</v>
      </c>
      <c r="DF526" s="20">
        <v>195</v>
      </c>
      <c r="DG526" s="20">
        <v>13</v>
      </c>
      <c r="DH526" s="20">
        <v>587</v>
      </c>
      <c r="DI526" s="20">
        <v>39.133333333333333</v>
      </c>
      <c r="DJ526" s="20">
        <v>178</v>
      </c>
      <c r="DK526" s="20">
        <v>114</v>
      </c>
      <c r="DL526" s="20">
        <v>90</v>
      </c>
      <c r="DM526" s="20">
        <v>172</v>
      </c>
      <c r="DN526" s="20">
        <v>242</v>
      </c>
      <c r="DO526" s="20">
        <v>68.3</v>
      </c>
      <c r="DP526" s="20">
        <v>63.732999999999997</v>
      </c>
      <c r="DQ526" s="20">
        <v>4.5999999999999996</v>
      </c>
      <c r="DR526" s="20">
        <v>1.0349999999999999</v>
      </c>
      <c r="DS526" s="20">
        <v>11.467000000000001</v>
      </c>
      <c r="DT526" s="20">
        <v>0.66300000000000003</v>
      </c>
      <c r="DU526" s="20">
        <v>20.7</v>
      </c>
      <c r="DV526" s="20">
        <v>22.4</v>
      </c>
      <c r="DW526" s="20">
        <v>6</v>
      </c>
      <c r="DX526" s="20">
        <v>7.6</v>
      </c>
      <c r="DY526" s="20">
        <v>16.100000000000001</v>
      </c>
      <c r="DZ526" s="20">
        <v>85</v>
      </c>
      <c r="EA526" s="20">
        <v>0.55900000000000005</v>
      </c>
      <c r="EB526" s="20">
        <v>1</v>
      </c>
      <c r="EC526" s="66">
        <v>85</v>
      </c>
      <c r="ED526" s="66">
        <v>101</v>
      </c>
      <c r="EE526" s="66">
        <v>85</v>
      </c>
      <c r="EF526" s="66">
        <v>82</v>
      </c>
      <c r="EG526" s="66">
        <v>85</v>
      </c>
      <c r="EH526" s="66">
        <v>72</v>
      </c>
      <c r="EI526" s="66">
        <v>85</v>
      </c>
      <c r="EJ526" s="66">
        <v>132</v>
      </c>
      <c r="EK526" s="20">
        <v>10676.76</v>
      </c>
      <c r="EL526" s="20">
        <v>9613.3700000000008</v>
      </c>
      <c r="EM526" s="20">
        <v>82.649999999999991</v>
      </c>
      <c r="EN526" s="20">
        <v>81.702375000000004</v>
      </c>
      <c r="EO526" s="20">
        <v>10.938800000000001</v>
      </c>
      <c r="EP526" s="20">
        <v>169.39999999999998</v>
      </c>
      <c r="EQ526" s="21">
        <v>73</v>
      </c>
      <c r="ER526" s="21">
        <v>55</v>
      </c>
      <c r="ES526" s="61" t="str">
        <f t="shared" si="26"/>
        <v>Michigan St.</v>
      </c>
      <c r="ET526" s="61">
        <f t="shared" si="25"/>
        <v>128</v>
      </c>
      <c r="EU526" s="61">
        <f t="shared" si="27"/>
        <v>18</v>
      </c>
    </row>
    <row r="527" spans="1:151" x14ac:dyDescent="0.45">
      <c r="A527" s="64">
        <v>45305</v>
      </c>
      <c r="B527" s="21" t="s">
        <v>121</v>
      </c>
      <c r="C527" s="21">
        <v>353</v>
      </c>
      <c r="D527" s="21" t="s">
        <v>48</v>
      </c>
      <c r="E527" s="21">
        <v>166</v>
      </c>
      <c r="F527" s="50" t="s">
        <v>558</v>
      </c>
      <c r="G527" t="s">
        <v>121</v>
      </c>
      <c r="H527" t="s">
        <v>48</v>
      </c>
      <c r="I527" t="s">
        <v>121</v>
      </c>
      <c r="J527" t="s">
        <v>48</v>
      </c>
      <c r="K527" t="s">
        <v>434</v>
      </c>
      <c r="L527" t="s">
        <v>48</v>
      </c>
      <c r="M527" t="s">
        <v>589</v>
      </c>
      <c r="N527" t="s">
        <v>48</v>
      </c>
      <c r="O527" t="s">
        <v>121</v>
      </c>
      <c r="P527" t="s">
        <v>48</v>
      </c>
      <c r="Q527" t="s">
        <v>434</v>
      </c>
      <c r="R527" t="s">
        <v>48</v>
      </c>
      <c r="S527" t="s">
        <v>13</v>
      </c>
      <c r="T527" t="s">
        <v>13</v>
      </c>
      <c r="U527">
        <v>15</v>
      </c>
      <c r="V527">
        <v>16</v>
      </c>
      <c r="W527" s="20">
        <v>0.53333333333333299</v>
      </c>
      <c r="X527" s="20">
        <v>2.4700000000000002</v>
      </c>
      <c r="Y527" s="20">
        <v>103.2</v>
      </c>
      <c r="Z527" s="20">
        <v>100.7</v>
      </c>
      <c r="AA527" s="20">
        <v>71.599999999999994</v>
      </c>
      <c r="AB527" s="20">
        <v>3.0000000000000001E-3</v>
      </c>
      <c r="AC527" s="20">
        <v>2.5499999999999998</v>
      </c>
      <c r="AD527" s="20">
        <v>106.5</v>
      </c>
      <c r="AE527" s="20">
        <v>103.9</v>
      </c>
      <c r="AF527" s="20">
        <v>2.34</v>
      </c>
      <c r="AG527" s="20">
        <v>103.4</v>
      </c>
      <c r="AH527" s="20">
        <v>100.2</v>
      </c>
      <c r="AI527" s="20">
        <v>0.59060000000000001</v>
      </c>
      <c r="AJ527" s="20">
        <v>-3.8</v>
      </c>
      <c r="AK527" s="20">
        <v>-0.2533333333333333</v>
      </c>
      <c r="AL527" s="20">
        <v>1177</v>
      </c>
      <c r="AM527" s="20">
        <v>3.35</v>
      </c>
      <c r="AN527" s="20">
        <v>3.56</v>
      </c>
      <c r="AO527" s="20">
        <v>1102</v>
      </c>
      <c r="AP527" s="20">
        <v>1075</v>
      </c>
      <c r="AQ527" s="20">
        <v>954</v>
      </c>
      <c r="AR527" s="20">
        <v>0.434</v>
      </c>
      <c r="AS527" s="20">
        <v>93</v>
      </c>
      <c r="AT527" s="20">
        <v>304</v>
      </c>
      <c r="AU527" s="20">
        <v>0.30599999999999999</v>
      </c>
      <c r="AV527" s="20">
        <v>181</v>
      </c>
      <c r="AW527" s="20">
        <v>266</v>
      </c>
      <c r="AX527" s="20">
        <v>0.68</v>
      </c>
      <c r="AY527" s="20">
        <v>192</v>
      </c>
      <c r="AZ527" s="20">
        <v>12.8</v>
      </c>
      <c r="BA527" s="20">
        <v>641</v>
      </c>
      <c r="BB527" s="20">
        <v>42.733333333333334</v>
      </c>
      <c r="BC527" s="20">
        <v>177</v>
      </c>
      <c r="BD527" s="20">
        <v>93</v>
      </c>
      <c r="BE527" s="20">
        <v>71</v>
      </c>
      <c r="BF527" s="20">
        <v>183</v>
      </c>
      <c r="BG527" s="20">
        <v>222</v>
      </c>
      <c r="BH527" s="20">
        <v>73.5</v>
      </c>
      <c r="BI527" s="20">
        <v>71.667000000000002</v>
      </c>
      <c r="BJ527" s="20">
        <v>1.8</v>
      </c>
      <c r="BK527" s="20">
        <v>0.96699999999999997</v>
      </c>
      <c r="BL527" s="20">
        <v>12.2</v>
      </c>
      <c r="BM527" s="20">
        <v>0.50800000000000001</v>
      </c>
      <c r="BN527" s="20">
        <v>20.3</v>
      </c>
      <c r="BO527" s="20">
        <v>17.7</v>
      </c>
      <c r="BP527" s="20">
        <v>4.7</v>
      </c>
      <c r="BQ527" s="20">
        <v>6.2</v>
      </c>
      <c r="BR527" s="20">
        <v>14.8</v>
      </c>
      <c r="BS527" s="20">
        <v>129</v>
      </c>
      <c r="BT527" s="20">
        <v>0.52600000000000002</v>
      </c>
      <c r="BU527" s="20">
        <v>1</v>
      </c>
      <c r="BV527" s="66">
        <v>127</v>
      </c>
      <c r="BW527" s="66">
        <v>134</v>
      </c>
      <c r="BX527" s="66">
        <v>150</v>
      </c>
      <c r="BY527" s="66">
        <v>128</v>
      </c>
      <c r="BZ527" s="66">
        <v>135</v>
      </c>
      <c r="CA527" s="66">
        <v>110.8</v>
      </c>
      <c r="CB527" s="66">
        <v>129</v>
      </c>
      <c r="CC527" s="66">
        <v>145</v>
      </c>
      <c r="CD527" s="20">
        <v>0.875</v>
      </c>
      <c r="CE527" s="20">
        <v>13.95</v>
      </c>
      <c r="CF527" s="20">
        <v>111.5</v>
      </c>
      <c r="CG527" s="20">
        <v>97.5</v>
      </c>
      <c r="CH527" s="20">
        <v>73.2</v>
      </c>
      <c r="CI527" s="20">
        <v>0.129</v>
      </c>
      <c r="CJ527" s="20">
        <v>5.18</v>
      </c>
      <c r="CK527" s="20">
        <v>107.4</v>
      </c>
      <c r="CL527" s="20">
        <v>102.3</v>
      </c>
      <c r="CM527" s="20">
        <v>6.37</v>
      </c>
      <c r="CN527" s="20">
        <v>110.2</v>
      </c>
      <c r="CO527" s="20">
        <v>99.7</v>
      </c>
      <c r="CP527" s="63">
        <v>0.75939999999999996</v>
      </c>
      <c r="CQ527" s="20">
        <v>2.7</v>
      </c>
      <c r="CR527" s="20">
        <v>0.16875000000000001</v>
      </c>
      <c r="CS527" s="20">
        <v>1397</v>
      </c>
      <c r="CT527" s="20">
        <v>11.19</v>
      </c>
      <c r="CU527" s="20">
        <v>4.9400000000000004</v>
      </c>
      <c r="CV527" s="20">
        <v>1278</v>
      </c>
      <c r="CW527" s="20">
        <v>1178</v>
      </c>
      <c r="CX527" s="20">
        <v>947</v>
      </c>
      <c r="CY527" s="20">
        <v>0.45500000000000002</v>
      </c>
      <c r="CZ527" s="20">
        <v>123</v>
      </c>
      <c r="DA527" s="20">
        <v>362</v>
      </c>
      <c r="DB527" s="20">
        <v>0.34</v>
      </c>
      <c r="DC527" s="20">
        <v>291</v>
      </c>
      <c r="DD527" s="20">
        <v>393</v>
      </c>
      <c r="DE527" s="20">
        <v>0.74</v>
      </c>
      <c r="DF527" s="20">
        <v>166</v>
      </c>
      <c r="DG527" s="20">
        <v>10.375</v>
      </c>
      <c r="DH527" s="20">
        <v>600</v>
      </c>
      <c r="DI527" s="20">
        <v>37.5</v>
      </c>
      <c r="DJ527" s="20">
        <v>209</v>
      </c>
      <c r="DK527" s="20">
        <v>136</v>
      </c>
      <c r="DL527" s="20">
        <v>78</v>
      </c>
      <c r="DM527" s="20">
        <v>212</v>
      </c>
      <c r="DN527" s="20">
        <v>274</v>
      </c>
      <c r="DO527" s="20">
        <v>79.900000000000006</v>
      </c>
      <c r="DP527" s="20">
        <v>73.625</v>
      </c>
      <c r="DQ527" s="20">
        <v>6.25</v>
      </c>
      <c r="DR527" s="20">
        <v>0.98599999999999999</v>
      </c>
      <c r="DS527" s="20">
        <v>13.25</v>
      </c>
      <c r="DT527" s="20">
        <v>0.64200000000000002</v>
      </c>
      <c r="DU527" s="20">
        <v>22.6</v>
      </c>
      <c r="DV527" s="20">
        <v>24.6</v>
      </c>
      <c r="DW527" s="20">
        <v>4.9000000000000004</v>
      </c>
      <c r="DX527" s="20">
        <v>8.5</v>
      </c>
      <c r="DY527" s="20">
        <v>17.100000000000001</v>
      </c>
      <c r="DZ527" s="20">
        <v>11</v>
      </c>
      <c r="EA527" s="20">
        <v>0.64700000000000002</v>
      </c>
      <c r="EB527" s="20">
        <v>-1</v>
      </c>
      <c r="EC527" s="66">
        <v>50</v>
      </c>
      <c r="ED527" s="66">
        <v>7</v>
      </c>
      <c r="EE527" s="66">
        <v>9</v>
      </c>
      <c r="EF527" s="66">
        <v>51</v>
      </c>
      <c r="EG527" s="66">
        <v>51</v>
      </c>
      <c r="EH527" s="66">
        <v>21.3</v>
      </c>
      <c r="EI527" s="66">
        <v>11</v>
      </c>
      <c r="EJ527" s="66">
        <v>16</v>
      </c>
      <c r="EK527" s="20">
        <v>10062</v>
      </c>
      <c r="EL527" s="20">
        <v>11228.050000000001</v>
      </c>
      <c r="EM527" s="20">
        <v>103.69999999999999</v>
      </c>
      <c r="EN527" s="20">
        <v>82.15</v>
      </c>
      <c r="EO527" s="20">
        <v>10.952</v>
      </c>
      <c r="EP527" s="20">
        <v>186.32000000000002</v>
      </c>
      <c r="EQ527" s="21">
        <v>86</v>
      </c>
      <c r="ER527" s="21">
        <v>112</v>
      </c>
      <c r="ES527" s="61" t="str">
        <f t="shared" si="26"/>
        <v>Memphis</v>
      </c>
      <c r="ET527" s="61">
        <f t="shared" si="25"/>
        <v>198</v>
      </c>
      <c r="EU527" s="61">
        <f t="shared" si="27"/>
        <v>-26</v>
      </c>
    </row>
    <row r="528" spans="1:151" x14ac:dyDescent="0.45">
      <c r="A528" s="64">
        <v>45305</v>
      </c>
      <c r="B528" s="21" t="s">
        <v>83</v>
      </c>
      <c r="C528" s="21">
        <v>124</v>
      </c>
      <c r="D528" s="21" t="s">
        <v>269</v>
      </c>
      <c r="E528" s="21">
        <v>186</v>
      </c>
      <c r="F528" s="50" t="s">
        <v>558</v>
      </c>
      <c r="G528" t="s">
        <v>83</v>
      </c>
      <c r="H528" t="s">
        <v>269</v>
      </c>
      <c r="I528" t="s">
        <v>83</v>
      </c>
      <c r="J528" t="s">
        <v>269</v>
      </c>
      <c r="K528" t="s">
        <v>83</v>
      </c>
      <c r="L528" t="s">
        <v>269</v>
      </c>
      <c r="M528" t="s">
        <v>83</v>
      </c>
      <c r="N528" t="s">
        <v>710</v>
      </c>
      <c r="O528" t="s">
        <v>83</v>
      </c>
      <c r="P528" t="s">
        <v>1387</v>
      </c>
      <c r="Q528" t="s">
        <v>83</v>
      </c>
      <c r="R528" t="s">
        <v>486</v>
      </c>
      <c r="S528" t="s">
        <v>84</v>
      </c>
      <c r="T528" t="s">
        <v>84</v>
      </c>
      <c r="U528">
        <v>15</v>
      </c>
      <c r="V528">
        <v>15</v>
      </c>
      <c r="W528" s="20">
        <v>0.4</v>
      </c>
      <c r="X528" s="20">
        <v>-2.5</v>
      </c>
      <c r="Y528" s="20">
        <v>102.2</v>
      </c>
      <c r="Z528" s="20">
        <v>104.7</v>
      </c>
      <c r="AA528" s="20">
        <v>68.7</v>
      </c>
      <c r="AB528" s="20">
        <v>-9.1999999999999998E-2</v>
      </c>
      <c r="AC528" s="20">
        <v>-2.65</v>
      </c>
      <c r="AD528" s="20">
        <v>103.8</v>
      </c>
      <c r="AE528" s="20">
        <v>106.4</v>
      </c>
      <c r="AF528" s="20">
        <v>-1.45</v>
      </c>
      <c r="AG528" s="20">
        <v>101.2</v>
      </c>
      <c r="AH528" s="20">
        <v>105</v>
      </c>
      <c r="AI528" s="20">
        <v>0.39560000000000001</v>
      </c>
      <c r="AJ528" s="20">
        <v>-6.2</v>
      </c>
      <c r="AK528" s="20">
        <v>-0.41333333333333333</v>
      </c>
      <c r="AL528" s="20">
        <v>1094</v>
      </c>
      <c r="AM528" s="20">
        <v>-2.84</v>
      </c>
      <c r="AN528" s="20">
        <v>-2.44</v>
      </c>
      <c r="AO528" s="20">
        <v>1060</v>
      </c>
      <c r="AP528" s="20">
        <v>1066</v>
      </c>
      <c r="AQ528" s="20">
        <v>893</v>
      </c>
      <c r="AR528" s="20">
        <v>0.42399999999999999</v>
      </c>
      <c r="AS528" s="20">
        <v>120</v>
      </c>
      <c r="AT528" s="20">
        <v>350</v>
      </c>
      <c r="AU528" s="20">
        <v>0.34300000000000003</v>
      </c>
      <c r="AV528" s="20">
        <v>182</v>
      </c>
      <c r="AW528" s="20">
        <v>280</v>
      </c>
      <c r="AX528" s="20">
        <v>0.65</v>
      </c>
      <c r="AY528" s="20">
        <v>159</v>
      </c>
      <c r="AZ528" s="20">
        <v>10.6</v>
      </c>
      <c r="BA528" s="20">
        <v>499</v>
      </c>
      <c r="BB528" s="20">
        <v>33.266666666666666</v>
      </c>
      <c r="BC528" s="20">
        <v>204</v>
      </c>
      <c r="BD528" s="20">
        <v>147</v>
      </c>
      <c r="BE528" s="20">
        <v>46</v>
      </c>
      <c r="BF528" s="20">
        <v>171</v>
      </c>
      <c r="BG528" s="20">
        <v>292</v>
      </c>
      <c r="BH528" s="20">
        <v>70.7</v>
      </c>
      <c r="BI528" s="20">
        <v>71.066999999999993</v>
      </c>
      <c r="BJ528" s="20">
        <v>-0.4</v>
      </c>
      <c r="BK528" s="20">
        <v>1.1930000000000001</v>
      </c>
      <c r="BL528" s="20">
        <v>11.4</v>
      </c>
      <c r="BM528" s="20">
        <v>0.86</v>
      </c>
      <c r="BN528" s="20">
        <v>23.3</v>
      </c>
      <c r="BO528" s="20">
        <v>18.7</v>
      </c>
      <c r="BP528" s="20">
        <v>3.1</v>
      </c>
      <c r="BQ528" s="20">
        <v>9.8000000000000007</v>
      </c>
      <c r="BR528" s="20">
        <v>19.5</v>
      </c>
      <c r="BS528" s="20">
        <v>244</v>
      </c>
      <c r="BT528" s="20">
        <v>0.46400000000000002</v>
      </c>
      <c r="BU528" s="20">
        <v>-8</v>
      </c>
      <c r="BV528" s="66">
        <v>219</v>
      </c>
      <c r="BW528" s="66">
        <v>179</v>
      </c>
      <c r="BX528" s="66">
        <v>255</v>
      </c>
      <c r="BY528" s="66">
        <v>161</v>
      </c>
      <c r="BZ528" s="66">
        <v>195</v>
      </c>
      <c r="CA528" s="66">
        <v>170.3</v>
      </c>
      <c r="CB528" s="66">
        <v>245</v>
      </c>
      <c r="CC528" s="66">
        <v>127</v>
      </c>
      <c r="CD528" s="20">
        <v>0.4</v>
      </c>
      <c r="CE528" s="20">
        <v>-4.53</v>
      </c>
      <c r="CF528" s="20">
        <v>100.9</v>
      </c>
      <c r="CG528" s="20">
        <v>105.4</v>
      </c>
      <c r="CH528" s="20">
        <v>70.400000000000006</v>
      </c>
      <c r="CI528" s="20">
        <v>-0.16700000000000001</v>
      </c>
      <c r="CJ528" s="20">
        <v>-6.85</v>
      </c>
      <c r="CK528" s="20">
        <v>99.8</v>
      </c>
      <c r="CL528" s="20">
        <v>106.7</v>
      </c>
      <c r="CM528" s="20">
        <v>-5.01</v>
      </c>
      <c r="CN528" s="20">
        <v>102</v>
      </c>
      <c r="CO528" s="20">
        <v>105.2</v>
      </c>
      <c r="CP528" s="63">
        <v>0.4128</v>
      </c>
      <c r="CQ528" s="20">
        <v>-6.6</v>
      </c>
      <c r="CR528" s="20">
        <v>-0.44</v>
      </c>
      <c r="CS528" s="20">
        <v>1099</v>
      </c>
      <c r="CT528" s="20">
        <v>-5.17</v>
      </c>
      <c r="CU528" s="20">
        <v>-7.43</v>
      </c>
      <c r="CV528" s="20">
        <v>1098</v>
      </c>
      <c r="CW528" s="20">
        <v>1064</v>
      </c>
      <c r="CX528" s="20">
        <v>890</v>
      </c>
      <c r="CY528" s="20">
        <v>0.46700000000000003</v>
      </c>
      <c r="CZ528" s="20">
        <v>98</v>
      </c>
      <c r="DA528" s="20">
        <v>303</v>
      </c>
      <c r="DB528" s="20">
        <v>0.32300000000000001</v>
      </c>
      <c r="DC528" s="20">
        <v>168</v>
      </c>
      <c r="DD528" s="20">
        <v>241</v>
      </c>
      <c r="DE528" s="20">
        <v>0.69699999999999995</v>
      </c>
      <c r="DF528" s="20">
        <v>164</v>
      </c>
      <c r="DG528" s="20">
        <v>10.933333333333334</v>
      </c>
      <c r="DH528" s="20">
        <v>527</v>
      </c>
      <c r="DI528" s="20">
        <v>35.133333333333333</v>
      </c>
      <c r="DJ528" s="20">
        <v>210</v>
      </c>
      <c r="DK528" s="20">
        <v>117</v>
      </c>
      <c r="DL528" s="20">
        <v>62</v>
      </c>
      <c r="DM528" s="20">
        <v>228</v>
      </c>
      <c r="DN528" s="20">
        <v>263</v>
      </c>
      <c r="DO528" s="20">
        <v>73.2</v>
      </c>
      <c r="DP528" s="20">
        <v>70.933000000000007</v>
      </c>
      <c r="DQ528" s="20">
        <v>2.2669999999999999</v>
      </c>
      <c r="DR528" s="20">
        <v>0.92100000000000004</v>
      </c>
      <c r="DS528" s="20">
        <v>15.2</v>
      </c>
      <c r="DT528" s="20">
        <v>0.51300000000000001</v>
      </c>
      <c r="DU528" s="20">
        <v>20.2</v>
      </c>
      <c r="DV528" s="20">
        <v>16.100000000000001</v>
      </c>
      <c r="DW528" s="20">
        <v>4.0999999999999996</v>
      </c>
      <c r="DX528" s="20">
        <v>7.8</v>
      </c>
      <c r="DY528" s="20">
        <v>17.5</v>
      </c>
      <c r="DZ528" s="20">
        <v>298</v>
      </c>
      <c r="EA528" s="20">
        <v>0.42699999999999999</v>
      </c>
      <c r="EB528" s="20">
        <v>-2</v>
      </c>
      <c r="EC528" s="66">
        <v>226</v>
      </c>
      <c r="ED528" s="66">
        <v>258</v>
      </c>
      <c r="EE528" s="66">
        <v>286</v>
      </c>
      <c r="EF528" s="66">
        <v>199</v>
      </c>
      <c r="EG528" s="66">
        <v>229</v>
      </c>
      <c r="EH528" s="66">
        <v>214.3</v>
      </c>
      <c r="EI528" s="66">
        <v>298</v>
      </c>
      <c r="EJ528" s="66">
        <v>271</v>
      </c>
      <c r="EK528" s="20">
        <v>10771.880000000001</v>
      </c>
      <c r="EL528" s="20">
        <v>10564.230000000001</v>
      </c>
      <c r="EM528" s="20">
        <v>88.92</v>
      </c>
      <c r="EN528" s="20">
        <v>148.96</v>
      </c>
      <c r="EO528" s="20">
        <v>13.5915</v>
      </c>
      <c r="EP528" s="20">
        <v>170.95000000000002</v>
      </c>
      <c r="EQ528" s="21">
        <v>87</v>
      </c>
      <c r="ER528" s="21">
        <v>70</v>
      </c>
      <c r="ES528" s="61" t="str">
        <f t="shared" si="26"/>
        <v>Iona</v>
      </c>
      <c r="ET528" s="61">
        <f t="shared" ref="ET528:ET591" si="28">SUM(EQ528:ER528)</f>
        <v>157</v>
      </c>
      <c r="EU528" s="61">
        <f t="shared" si="27"/>
        <v>17</v>
      </c>
    </row>
    <row r="529" spans="1:151" x14ac:dyDescent="0.45">
      <c r="A529" s="64">
        <v>45305</v>
      </c>
      <c r="B529" s="21" t="s">
        <v>49</v>
      </c>
      <c r="C529" s="21">
        <v>118</v>
      </c>
      <c r="D529" s="21" t="s">
        <v>43</v>
      </c>
      <c r="E529" s="21">
        <v>162</v>
      </c>
      <c r="F529" s="50" t="s">
        <v>558</v>
      </c>
      <c r="G529" t="s">
        <v>49</v>
      </c>
      <c r="H529" t="s">
        <v>43</v>
      </c>
      <c r="I529" t="s">
        <v>49</v>
      </c>
      <c r="J529" t="s">
        <v>43</v>
      </c>
      <c r="K529" t="s">
        <v>49</v>
      </c>
      <c r="L529" t="s">
        <v>43</v>
      </c>
      <c r="M529" t="s">
        <v>49</v>
      </c>
      <c r="N529" t="s">
        <v>43</v>
      </c>
      <c r="O529" t="s">
        <v>49</v>
      </c>
      <c r="P529" t="s">
        <v>43</v>
      </c>
      <c r="Q529" t="s">
        <v>49</v>
      </c>
      <c r="R529" t="s">
        <v>43</v>
      </c>
      <c r="S529" t="s">
        <v>24</v>
      </c>
      <c r="T529" t="s">
        <v>24</v>
      </c>
      <c r="U529">
        <v>15</v>
      </c>
      <c r="V529">
        <v>16</v>
      </c>
      <c r="W529" s="20">
        <v>0.8</v>
      </c>
      <c r="X529" s="20">
        <v>24.79</v>
      </c>
      <c r="Y529" s="20">
        <v>119.4</v>
      </c>
      <c r="Z529" s="20">
        <v>94.6</v>
      </c>
      <c r="AA529" s="20">
        <v>70.5</v>
      </c>
      <c r="AB529" s="20">
        <v>-6.5000000000000002E-2</v>
      </c>
      <c r="AC529" s="20">
        <v>3.82</v>
      </c>
      <c r="AD529" s="20">
        <v>106.4</v>
      </c>
      <c r="AE529" s="20">
        <v>102.6</v>
      </c>
      <c r="AF529" s="20">
        <v>-2.2400000000000002</v>
      </c>
      <c r="AG529" s="20">
        <v>119.5</v>
      </c>
      <c r="AH529" s="20">
        <v>95.4</v>
      </c>
      <c r="AI529" s="20">
        <v>0.93010000000000004</v>
      </c>
      <c r="AJ529" s="20">
        <v>1.7</v>
      </c>
      <c r="AK529" s="20">
        <v>0.11333333333333333</v>
      </c>
      <c r="AL529" s="20">
        <v>1410</v>
      </c>
      <c r="AM529" s="20">
        <v>21.3</v>
      </c>
      <c r="AN529" s="20">
        <v>5.5</v>
      </c>
      <c r="AO529" s="20">
        <v>1240</v>
      </c>
      <c r="AP529" s="20">
        <v>1003</v>
      </c>
      <c r="AQ529" s="20">
        <v>932</v>
      </c>
      <c r="AR529" s="20">
        <v>0.47499999999999998</v>
      </c>
      <c r="AS529" s="20">
        <v>132</v>
      </c>
      <c r="AT529" s="20">
        <v>378</v>
      </c>
      <c r="AU529" s="20">
        <v>0.34899999999999998</v>
      </c>
      <c r="AV529" s="20">
        <v>222</v>
      </c>
      <c r="AW529" s="20">
        <v>306</v>
      </c>
      <c r="AX529" s="20">
        <v>0.72499999999999998</v>
      </c>
      <c r="AY529" s="20">
        <v>193</v>
      </c>
      <c r="AZ529" s="20">
        <v>12.866666666666667</v>
      </c>
      <c r="BA529" s="20">
        <v>650</v>
      </c>
      <c r="BB529" s="20">
        <v>43.333333333333336</v>
      </c>
      <c r="BC529" s="20">
        <v>201</v>
      </c>
      <c r="BD529" s="20">
        <v>63</v>
      </c>
      <c r="BE529" s="20">
        <v>67</v>
      </c>
      <c r="BF529" s="20">
        <v>180</v>
      </c>
      <c r="BG529" s="20">
        <v>211</v>
      </c>
      <c r="BH529" s="20">
        <v>82.7</v>
      </c>
      <c r="BI529" s="20">
        <v>66.867000000000004</v>
      </c>
      <c r="BJ529" s="20">
        <v>15.8</v>
      </c>
      <c r="BK529" s="20">
        <v>1.117</v>
      </c>
      <c r="BL529" s="20">
        <v>12</v>
      </c>
      <c r="BM529" s="20">
        <v>0.35</v>
      </c>
      <c r="BN529" s="20">
        <v>25.2</v>
      </c>
      <c r="BO529" s="20">
        <v>20.399999999999999</v>
      </c>
      <c r="BP529" s="20">
        <v>4.5</v>
      </c>
      <c r="BQ529" s="20">
        <v>4.2</v>
      </c>
      <c r="BR529" s="20">
        <v>14.1</v>
      </c>
      <c r="BS529" s="20">
        <v>20</v>
      </c>
      <c r="BT529" s="20">
        <v>0.623</v>
      </c>
      <c r="BU529" s="20">
        <v>1</v>
      </c>
      <c r="BV529" s="66">
        <v>11</v>
      </c>
      <c r="BW529" s="66">
        <v>13</v>
      </c>
      <c r="BX529" s="66">
        <v>15</v>
      </c>
      <c r="BY529" s="66">
        <v>10</v>
      </c>
      <c r="BZ529" s="66">
        <v>10</v>
      </c>
      <c r="CA529" s="66">
        <v>10.5</v>
      </c>
      <c r="CB529" s="66">
        <v>20</v>
      </c>
      <c r="CC529" s="66">
        <v>19</v>
      </c>
      <c r="CD529" s="20">
        <v>0.625</v>
      </c>
      <c r="CE529" s="20">
        <v>9.7200000000000006</v>
      </c>
      <c r="CF529" s="20">
        <v>104.6</v>
      </c>
      <c r="CG529" s="20">
        <v>94.9</v>
      </c>
      <c r="CH529" s="20">
        <v>66.2</v>
      </c>
      <c r="CI529" s="20">
        <v>-3.9E-2</v>
      </c>
      <c r="CJ529" s="20">
        <v>-1.21</v>
      </c>
      <c r="CK529" s="20">
        <v>104.5</v>
      </c>
      <c r="CL529" s="20">
        <v>105.7</v>
      </c>
      <c r="CM529" s="20">
        <v>-7.5</v>
      </c>
      <c r="CN529" s="20">
        <v>102.4</v>
      </c>
      <c r="CO529" s="20">
        <v>96.6</v>
      </c>
      <c r="CP529" s="63">
        <v>0.66220000000000001</v>
      </c>
      <c r="CQ529" s="20">
        <v>-2.4</v>
      </c>
      <c r="CR529" s="20">
        <v>-0.15</v>
      </c>
      <c r="CS529" s="20">
        <v>1260</v>
      </c>
      <c r="CT529" s="20">
        <v>7.54</v>
      </c>
      <c r="CU529" s="20">
        <v>0.23</v>
      </c>
      <c r="CV529" s="20">
        <v>1130</v>
      </c>
      <c r="CW529" s="20">
        <v>1013</v>
      </c>
      <c r="CX529" s="20">
        <v>906</v>
      </c>
      <c r="CY529" s="20">
        <v>0.40699999999999997</v>
      </c>
      <c r="CZ529" s="20">
        <v>99</v>
      </c>
      <c r="DA529" s="20">
        <v>357</v>
      </c>
      <c r="DB529" s="20">
        <v>0.27700000000000002</v>
      </c>
      <c r="DC529" s="20">
        <v>293</v>
      </c>
      <c r="DD529" s="20">
        <v>418</v>
      </c>
      <c r="DE529" s="20">
        <v>0.70099999999999996</v>
      </c>
      <c r="DF529" s="20">
        <v>207</v>
      </c>
      <c r="DG529" s="20">
        <v>12.9375</v>
      </c>
      <c r="DH529" s="20">
        <v>598</v>
      </c>
      <c r="DI529" s="20">
        <v>37.375</v>
      </c>
      <c r="DJ529" s="20">
        <v>172</v>
      </c>
      <c r="DK529" s="20">
        <v>122</v>
      </c>
      <c r="DL529" s="20">
        <v>83</v>
      </c>
      <c r="DM529" s="20">
        <v>191</v>
      </c>
      <c r="DN529" s="20">
        <v>280</v>
      </c>
      <c r="DO529" s="20">
        <v>70.599999999999994</v>
      </c>
      <c r="DP529" s="20">
        <v>63.311999999999998</v>
      </c>
      <c r="DQ529" s="20">
        <v>7.3120000000000003</v>
      </c>
      <c r="DR529" s="20">
        <v>0.90100000000000002</v>
      </c>
      <c r="DS529" s="20">
        <v>11.938000000000001</v>
      </c>
      <c r="DT529" s="20">
        <v>0.63900000000000001</v>
      </c>
      <c r="DU529" s="20">
        <v>22.3</v>
      </c>
      <c r="DV529" s="20">
        <v>26.1</v>
      </c>
      <c r="DW529" s="20">
        <v>5.2</v>
      </c>
      <c r="DX529" s="20">
        <v>7.625</v>
      </c>
      <c r="DY529" s="20">
        <v>17.5</v>
      </c>
      <c r="DZ529" s="20">
        <v>170</v>
      </c>
      <c r="EA529" s="20">
        <v>0.502</v>
      </c>
      <c r="EB529" s="20">
        <v>-6</v>
      </c>
      <c r="EC529" s="66">
        <v>118</v>
      </c>
      <c r="ED529" s="66">
        <v>65</v>
      </c>
      <c r="EE529" s="66">
        <v>123</v>
      </c>
      <c r="EF529" s="66">
        <v>88</v>
      </c>
      <c r="EG529" s="66">
        <v>80</v>
      </c>
      <c r="EH529" s="66">
        <v>83.2</v>
      </c>
      <c r="EI529" s="66">
        <v>172</v>
      </c>
      <c r="EJ529" s="66">
        <v>146</v>
      </c>
      <c r="EK529" s="20">
        <v>11331.060000000001</v>
      </c>
      <c r="EL529" s="20">
        <v>9895.159999999998</v>
      </c>
      <c r="EM529" s="20">
        <v>91.5</v>
      </c>
      <c r="EN529" s="20">
        <v>50.139600000000002</v>
      </c>
      <c r="EO529" s="20">
        <v>9.8840999999999983</v>
      </c>
      <c r="EP529" s="20">
        <v>203</v>
      </c>
      <c r="EQ529" s="21">
        <v>67</v>
      </c>
      <c r="ER529" s="21">
        <v>76</v>
      </c>
      <c r="ES529" s="61" t="str">
        <f t="shared" si="26"/>
        <v>Maryland</v>
      </c>
      <c r="ET529" s="61">
        <f t="shared" si="28"/>
        <v>143</v>
      </c>
      <c r="EU529" s="61">
        <f t="shared" si="27"/>
        <v>-9</v>
      </c>
    </row>
    <row r="530" spans="1:151" x14ac:dyDescent="0.45">
      <c r="A530" s="64">
        <v>45305</v>
      </c>
      <c r="B530" s="21" t="s">
        <v>363</v>
      </c>
      <c r="C530" s="21">
        <v>158</v>
      </c>
      <c r="D530" s="21" t="s">
        <v>327</v>
      </c>
      <c r="E530" s="21">
        <v>255</v>
      </c>
      <c r="F530" s="50" t="s">
        <v>558</v>
      </c>
      <c r="G530" t="s">
        <v>363</v>
      </c>
      <c r="H530" t="s">
        <v>327</v>
      </c>
      <c r="I530" t="s">
        <v>363</v>
      </c>
      <c r="J530" t="s">
        <v>327</v>
      </c>
      <c r="K530" t="s">
        <v>363</v>
      </c>
      <c r="L530" t="s">
        <v>327</v>
      </c>
      <c r="M530" t="s">
        <v>363</v>
      </c>
      <c r="N530" t="s">
        <v>705</v>
      </c>
      <c r="O530" t="s">
        <v>363</v>
      </c>
      <c r="P530" t="s">
        <v>1397</v>
      </c>
      <c r="Q530" t="s">
        <v>363</v>
      </c>
      <c r="R530" t="s">
        <v>327</v>
      </c>
      <c r="S530" t="s">
        <v>84</v>
      </c>
      <c r="T530" t="s">
        <v>84</v>
      </c>
      <c r="U530">
        <v>14</v>
      </c>
      <c r="V530">
        <v>13</v>
      </c>
      <c r="W530" s="20">
        <v>0.28571428571428598</v>
      </c>
      <c r="X530" s="20">
        <v>-17.23</v>
      </c>
      <c r="Y530" s="20">
        <v>91.4</v>
      </c>
      <c r="Z530" s="20">
        <v>108.7</v>
      </c>
      <c r="AA530" s="20">
        <v>69.8</v>
      </c>
      <c r="AB530" s="20">
        <v>0.08</v>
      </c>
      <c r="AC530" s="20">
        <v>-0.92</v>
      </c>
      <c r="AD530" s="20">
        <v>103.4</v>
      </c>
      <c r="AE530" s="20">
        <v>104.3</v>
      </c>
      <c r="AF530" s="20">
        <v>2.78</v>
      </c>
      <c r="AG530" s="20">
        <v>91.7</v>
      </c>
      <c r="AH530" s="20">
        <v>107.8</v>
      </c>
      <c r="AI530" s="20">
        <v>0.1341</v>
      </c>
      <c r="AJ530" s="20">
        <v>-7</v>
      </c>
      <c r="AK530" s="20">
        <v>-0.5</v>
      </c>
      <c r="AL530" s="20">
        <v>960</v>
      </c>
      <c r="AM530" s="20">
        <v>-15.95</v>
      </c>
      <c r="AN530" s="20">
        <v>-2.56</v>
      </c>
      <c r="AO530" s="20">
        <v>902</v>
      </c>
      <c r="AP530" s="20">
        <v>1064</v>
      </c>
      <c r="AQ530" s="20">
        <v>858</v>
      </c>
      <c r="AR530" s="20">
        <v>0.39400000000000002</v>
      </c>
      <c r="AS530" s="20">
        <v>103</v>
      </c>
      <c r="AT530" s="20">
        <v>342</v>
      </c>
      <c r="AU530" s="20">
        <v>0.30099999999999999</v>
      </c>
      <c r="AV530" s="20">
        <v>123</v>
      </c>
      <c r="AW530" s="20">
        <v>177</v>
      </c>
      <c r="AX530" s="20">
        <v>0.69499999999999995</v>
      </c>
      <c r="AY530" s="20">
        <v>130</v>
      </c>
      <c r="AZ530" s="20">
        <v>9.2857142857142865</v>
      </c>
      <c r="BA530" s="20">
        <v>478</v>
      </c>
      <c r="BB530" s="20">
        <v>34.142857142857146</v>
      </c>
      <c r="BC530" s="20">
        <v>189</v>
      </c>
      <c r="BD530" s="20">
        <v>109</v>
      </c>
      <c r="BE530" s="20">
        <v>34</v>
      </c>
      <c r="BF530" s="20">
        <v>194</v>
      </c>
      <c r="BG530" s="20">
        <v>183</v>
      </c>
      <c r="BH530" s="20">
        <v>64.400000000000006</v>
      </c>
      <c r="BI530" s="20">
        <v>76</v>
      </c>
      <c r="BJ530" s="20">
        <v>-11.571</v>
      </c>
      <c r="BK530" s="20">
        <v>0.97399999999999998</v>
      </c>
      <c r="BL530" s="20">
        <v>13.856999999999999</v>
      </c>
      <c r="BM530" s="20">
        <v>0.56200000000000006</v>
      </c>
      <c r="BN530" s="20">
        <v>24.4</v>
      </c>
      <c r="BO530" s="20">
        <v>12.6</v>
      </c>
      <c r="BP530" s="20">
        <v>2.4</v>
      </c>
      <c r="BQ530" s="20">
        <v>7.7857142857142856</v>
      </c>
      <c r="BR530" s="20">
        <v>13.1</v>
      </c>
      <c r="BS530" s="20">
        <v>275</v>
      </c>
      <c r="BT530" s="20">
        <v>0.441</v>
      </c>
      <c r="BU530" s="20">
        <v>11</v>
      </c>
      <c r="BV530" s="66">
        <v>324</v>
      </c>
      <c r="BW530" s="66">
        <v>318</v>
      </c>
      <c r="BX530" s="66">
        <v>298</v>
      </c>
      <c r="BY530" s="66">
        <v>339</v>
      </c>
      <c r="BZ530" s="66">
        <v>341</v>
      </c>
      <c r="CA530" s="66">
        <v>270.2</v>
      </c>
      <c r="CB530" s="66">
        <v>274</v>
      </c>
      <c r="CC530" s="66">
        <v>303</v>
      </c>
      <c r="CD530" s="20">
        <v>0.61538461538461497</v>
      </c>
      <c r="CE530" s="20">
        <v>-3.11</v>
      </c>
      <c r="CF530" s="20">
        <v>97.5</v>
      </c>
      <c r="CG530" s="20">
        <v>100.6</v>
      </c>
      <c r="CH530" s="20">
        <v>63.5</v>
      </c>
      <c r="CI530" s="20">
        <v>6.7000000000000004E-2</v>
      </c>
      <c r="CJ530" s="20">
        <v>-2.84</v>
      </c>
      <c r="CK530" s="20">
        <v>103.4</v>
      </c>
      <c r="CL530" s="20">
        <v>106.3</v>
      </c>
      <c r="CM530" s="20">
        <v>-1.81</v>
      </c>
      <c r="CN530" s="20">
        <v>95.8</v>
      </c>
      <c r="CO530" s="20">
        <v>99.7</v>
      </c>
      <c r="CP530" s="63">
        <v>0.38829999999999998</v>
      </c>
      <c r="CQ530" s="20">
        <v>-2.8</v>
      </c>
      <c r="CR530" s="20">
        <v>-0.21538461538461537</v>
      </c>
      <c r="CS530" s="20">
        <v>1171</v>
      </c>
      <c r="CT530" s="20">
        <v>-3.26</v>
      </c>
      <c r="CU530" s="20">
        <v>-3.85</v>
      </c>
      <c r="CV530" s="20">
        <v>835</v>
      </c>
      <c r="CW530" s="20">
        <v>825</v>
      </c>
      <c r="CX530" s="20">
        <v>704</v>
      </c>
      <c r="CY530" s="20">
        <v>0.38900000000000001</v>
      </c>
      <c r="CZ530" s="20">
        <v>75</v>
      </c>
      <c r="DA530" s="20">
        <v>248</v>
      </c>
      <c r="DB530" s="20">
        <v>0.30199999999999999</v>
      </c>
      <c r="DC530" s="20">
        <v>212</v>
      </c>
      <c r="DD530" s="20">
        <v>285</v>
      </c>
      <c r="DE530" s="20">
        <v>0.74399999999999999</v>
      </c>
      <c r="DF530" s="20">
        <v>166</v>
      </c>
      <c r="DG530" s="20">
        <v>12.76923076923077</v>
      </c>
      <c r="DH530" s="20">
        <v>458</v>
      </c>
      <c r="DI530" s="20">
        <v>35.230769230769234</v>
      </c>
      <c r="DJ530" s="20">
        <v>132</v>
      </c>
      <c r="DK530" s="20">
        <v>97</v>
      </c>
      <c r="DL530" s="20">
        <v>39</v>
      </c>
      <c r="DM530" s="20">
        <v>178</v>
      </c>
      <c r="DN530" s="20">
        <v>264</v>
      </c>
      <c r="DO530" s="20">
        <v>64.2</v>
      </c>
      <c r="DP530" s="20">
        <v>63.462000000000003</v>
      </c>
      <c r="DQ530" s="20">
        <v>0.76900000000000002</v>
      </c>
      <c r="DR530" s="20">
        <v>0.74199999999999999</v>
      </c>
      <c r="DS530" s="20">
        <v>13.692</v>
      </c>
      <c r="DT530" s="20">
        <v>0.54500000000000004</v>
      </c>
      <c r="DU530" s="20">
        <v>19.100000000000001</v>
      </c>
      <c r="DV530" s="20">
        <v>21.9</v>
      </c>
      <c r="DW530" s="20">
        <v>3</v>
      </c>
      <c r="DX530" s="20">
        <v>7.4615384615384617</v>
      </c>
      <c r="DY530" s="20">
        <v>20.3</v>
      </c>
      <c r="DZ530" s="20">
        <v>157</v>
      </c>
      <c r="EA530" s="20">
        <v>0.50800000000000001</v>
      </c>
      <c r="EB530" s="20">
        <v>4</v>
      </c>
      <c r="EC530" s="66">
        <v>171</v>
      </c>
      <c r="ED530" s="66">
        <v>165</v>
      </c>
      <c r="EE530" s="66">
        <v>144</v>
      </c>
      <c r="EF530" s="66">
        <v>231</v>
      </c>
      <c r="EG530" s="66">
        <v>202</v>
      </c>
      <c r="EH530" s="66">
        <v>157</v>
      </c>
      <c r="EI530" s="66">
        <v>157</v>
      </c>
      <c r="EJ530" s="66">
        <v>163</v>
      </c>
      <c r="EK530" s="20">
        <v>9194.84</v>
      </c>
      <c r="EL530" s="20">
        <v>10598.25</v>
      </c>
      <c r="EM530" s="20">
        <v>103.39453846153846</v>
      </c>
      <c r="EN530" s="20">
        <v>106.602</v>
      </c>
      <c r="EO530" s="20">
        <v>9.7463999999999995</v>
      </c>
      <c r="EP530" s="20">
        <v>183.48</v>
      </c>
      <c r="EQ530" s="21">
        <v>68</v>
      </c>
      <c r="ER530" s="21">
        <v>81</v>
      </c>
      <c r="ES530" s="61" t="str">
        <f t="shared" si="26"/>
        <v>Saint Peter's</v>
      </c>
      <c r="ET530" s="61">
        <f t="shared" si="28"/>
        <v>149</v>
      </c>
      <c r="EU530" s="61">
        <f t="shared" si="27"/>
        <v>-13</v>
      </c>
    </row>
    <row r="531" spans="1:151" x14ac:dyDescent="0.45">
      <c r="A531" s="64">
        <v>45305</v>
      </c>
      <c r="B531" s="21" t="s">
        <v>262</v>
      </c>
      <c r="C531" s="21">
        <v>309</v>
      </c>
      <c r="D531" s="21" t="s">
        <v>135</v>
      </c>
      <c r="E531" s="21">
        <v>308</v>
      </c>
      <c r="F531" s="50" t="s">
        <v>558</v>
      </c>
      <c r="G531" t="s">
        <v>262</v>
      </c>
      <c r="H531" t="s">
        <v>135</v>
      </c>
      <c r="I531" t="s">
        <v>262</v>
      </c>
      <c r="J531" t="s">
        <v>135</v>
      </c>
      <c r="K531" t="s">
        <v>262</v>
      </c>
      <c r="L531" t="s">
        <v>135</v>
      </c>
      <c r="M531" t="s">
        <v>262</v>
      </c>
      <c r="N531" t="s">
        <v>135</v>
      </c>
      <c r="O531" t="s">
        <v>262</v>
      </c>
      <c r="P531" t="s">
        <v>135</v>
      </c>
      <c r="Q531" t="s">
        <v>262</v>
      </c>
      <c r="R531" t="s">
        <v>135</v>
      </c>
      <c r="S531" t="s">
        <v>13</v>
      </c>
      <c r="T531" t="s">
        <v>13</v>
      </c>
      <c r="U531">
        <v>15</v>
      </c>
      <c r="V531">
        <v>15</v>
      </c>
      <c r="W531" s="20">
        <v>0.6</v>
      </c>
      <c r="X531" s="20">
        <v>-1.51</v>
      </c>
      <c r="Y531" s="20">
        <v>100.2</v>
      </c>
      <c r="Z531" s="20">
        <v>101.8</v>
      </c>
      <c r="AA531" s="20">
        <v>71.099999999999994</v>
      </c>
      <c r="AB531" s="20">
        <v>-8.5000000000000006E-2</v>
      </c>
      <c r="AC531" s="20">
        <v>-6.18</v>
      </c>
      <c r="AD531" s="20">
        <v>101.6</v>
      </c>
      <c r="AE531" s="20">
        <v>107.8</v>
      </c>
      <c r="AF531" s="20">
        <v>-10.28</v>
      </c>
      <c r="AG531" s="20">
        <v>99.9</v>
      </c>
      <c r="AH531" s="20">
        <v>100.3</v>
      </c>
      <c r="AI531" s="20">
        <v>0.49009999999999998</v>
      </c>
      <c r="AJ531" s="20">
        <v>-4</v>
      </c>
      <c r="AK531" s="20">
        <v>-0.26666666666666666</v>
      </c>
      <c r="AL531" s="20">
        <v>1149</v>
      </c>
      <c r="AM531" s="20">
        <v>0.59</v>
      </c>
      <c r="AN531" s="20">
        <v>-4.84</v>
      </c>
      <c r="AO531" s="20">
        <v>1134</v>
      </c>
      <c r="AP531" s="20">
        <v>1017</v>
      </c>
      <c r="AQ531" s="20">
        <v>863</v>
      </c>
      <c r="AR531" s="20">
        <v>0.433</v>
      </c>
      <c r="AS531" s="20">
        <v>118</v>
      </c>
      <c r="AT531" s="20">
        <v>359</v>
      </c>
      <c r="AU531" s="20">
        <v>0.32900000000000001</v>
      </c>
      <c r="AV531" s="20">
        <v>268</v>
      </c>
      <c r="AW531" s="20">
        <v>366</v>
      </c>
      <c r="AX531" s="20">
        <v>0.73199999999999998</v>
      </c>
      <c r="AY531" s="20">
        <v>156</v>
      </c>
      <c r="AZ531" s="20">
        <v>10.4</v>
      </c>
      <c r="BA531" s="20">
        <v>554</v>
      </c>
      <c r="BB531" s="20">
        <v>36.93333333333333</v>
      </c>
      <c r="BC531" s="20">
        <v>188</v>
      </c>
      <c r="BD531" s="20">
        <v>132</v>
      </c>
      <c r="BE531" s="20">
        <v>54</v>
      </c>
      <c r="BF531" s="20">
        <v>213</v>
      </c>
      <c r="BG531" s="20">
        <v>254</v>
      </c>
      <c r="BH531" s="20">
        <v>75.599999999999994</v>
      </c>
      <c r="BI531" s="20">
        <v>67.8</v>
      </c>
      <c r="BJ531" s="20">
        <v>7.8</v>
      </c>
      <c r="BK531" s="20">
        <v>0.88300000000000001</v>
      </c>
      <c r="BL531" s="20">
        <v>14.2</v>
      </c>
      <c r="BM531" s="20">
        <v>0.62</v>
      </c>
      <c r="BN531" s="20">
        <v>23.9</v>
      </c>
      <c r="BO531" s="20">
        <v>24.4</v>
      </c>
      <c r="BP531" s="20">
        <v>3.6</v>
      </c>
      <c r="BQ531" s="20">
        <v>8.8000000000000007</v>
      </c>
      <c r="BR531" s="20">
        <v>16.899999999999999</v>
      </c>
      <c r="BS531" s="20">
        <v>260</v>
      </c>
      <c r="BT531" s="20">
        <v>0.45</v>
      </c>
      <c r="BU531" s="20">
        <v>3</v>
      </c>
      <c r="BV531" s="66">
        <v>195</v>
      </c>
      <c r="BW531" s="66">
        <v>243</v>
      </c>
      <c r="BX531" s="66">
        <v>198</v>
      </c>
      <c r="BY531" s="66">
        <v>184</v>
      </c>
      <c r="BZ531" s="66">
        <v>179</v>
      </c>
      <c r="CA531" s="66">
        <v>167.7</v>
      </c>
      <c r="CB531" s="66">
        <v>260</v>
      </c>
      <c r="CC531" s="66">
        <v>294</v>
      </c>
      <c r="CD531" s="20">
        <v>0.66666666666666696</v>
      </c>
      <c r="CE531" s="20">
        <v>6.96</v>
      </c>
      <c r="CF531" s="20">
        <v>113</v>
      </c>
      <c r="CG531" s="20">
        <v>106.1</v>
      </c>
      <c r="CH531" s="20">
        <v>73.8</v>
      </c>
      <c r="CI531" s="20">
        <v>-0.01</v>
      </c>
      <c r="CJ531" s="20">
        <v>-1.45</v>
      </c>
      <c r="CK531" s="20">
        <v>103.8</v>
      </c>
      <c r="CL531" s="20">
        <v>105.3</v>
      </c>
      <c r="CM531" s="20">
        <v>-3.78</v>
      </c>
      <c r="CN531" s="20">
        <v>113.7</v>
      </c>
      <c r="CO531" s="20">
        <v>107.4</v>
      </c>
      <c r="CP531" s="63">
        <v>0.65869999999999995</v>
      </c>
      <c r="CQ531" s="20">
        <v>-2</v>
      </c>
      <c r="CR531" s="20">
        <v>-0.13333333333333333</v>
      </c>
      <c r="CS531" s="20">
        <v>1223</v>
      </c>
      <c r="CT531" s="20">
        <v>7.71</v>
      </c>
      <c r="CU531" s="20">
        <v>0.64</v>
      </c>
      <c r="CV531" s="20">
        <v>1301</v>
      </c>
      <c r="CW531" s="20">
        <v>1172</v>
      </c>
      <c r="CX531" s="20">
        <v>864</v>
      </c>
      <c r="CY531" s="20">
        <v>0.50700000000000001</v>
      </c>
      <c r="CZ531" s="20">
        <v>116</v>
      </c>
      <c r="DA531" s="20">
        <v>327</v>
      </c>
      <c r="DB531" s="20">
        <v>0.35499999999999998</v>
      </c>
      <c r="DC531" s="20">
        <v>309</v>
      </c>
      <c r="DD531" s="20">
        <v>421</v>
      </c>
      <c r="DE531" s="20">
        <v>0.73399999999999999</v>
      </c>
      <c r="DF531" s="20">
        <v>95</v>
      </c>
      <c r="DG531" s="20">
        <v>6.333333333333333</v>
      </c>
      <c r="DH531" s="20">
        <v>492</v>
      </c>
      <c r="DI531" s="20">
        <v>32.799999999999997</v>
      </c>
      <c r="DJ531" s="20">
        <v>229</v>
      </c>
      <c r="DK531" s="20">
        <v>148</v>
      </c>
      <c r="DL531" s="20">
        <v>62</v>
      </c>
      <c r="DM531" s="20">
        <v>168</v>
      </c>
      <c r="DN531" s="20">
        <v>242</v>
      </c>
      <c r="DO531" s="20">
        <v>86.7</v>
      </c>
      <c r="DP531" s="20">
        <v>78.132999999999996</v>
      </c>
      <c r="DQ531" s="20">
        <v>8.6</v>
      </c>
      <c r="DR531" s="20">
        <v>1.363</v>
      </c>
      <c r="DS531" s="20">
        <v>11.2</v>
      </c>
      <c r="DT531" s="20">
        <v>0.88100000000000001</v>
      </c>
      <c r="DU531" s="20">
        <v>21.8</v>
      </c>
      <c r="DV531" s="20">
        <v>28.1</v>
      </c>
      <c r="DW531" s="20">
        <v>4.0999999999999996</v>
      </c>
      <c r="DX531" s="20">
        <v>9.8666666666666671</v>
      </c>
      <c r="DY531" s="20">
        <v>16.100000000000001</v>
      </c>
      <c r="DZ531" s="20">
        <v>160</v>
      </c>
      <c r="EA531" s="20">
        <v>0.50600000000000001</v>
      </c>
      <c r="EB531" s="20">
        <v>10</v>
      </c>
      <c r="EC531" s="66">
        <v>103</v>
      </c>
      <c r="ED531" s="66">
        <v>96</v>
      </c>
      <c r="EE531" s="66">
        <v>126</v>
      </c>
      <c r="EF531" s="66">
        <v>119</v>
      </c>
      <c r="EG531" s="66">
        <v>105</v>
      </c>
      <c r="EH531" s="66">
        <v>96.5</v>
      </c>
      <c r="EI531" s="66">
        <v>160</v>
      </c>
      <c r="EJ531" s="66">
        <v>92</v>
      </c>
      <c r="EK531" s="20">
        <v>10631.22</v>
      </c>
      <c r="EL531" s="20">
        <v>11503.4</v>
      </c>
      <c r="EM531" s="20">
        <v>140.10666666666665</v>
      </c>
      <c r="EN531" s="20">
        <v>98.56</v>
      </c>
      <c r="EO531" s="20">
        <v>12.404599999999999</v>
      </c>
      <c r="EP531" s="20">
        <v>177.14400000000001</v>
      </c>
      <c r="EQ531" s="21">
        <v>87</v>
      </c>
      <c r="ER531" s="21">
        <v>94</v>
      </c>
      <c r="ES531" s="61" t="str">
        <f t="shared" si="26"/>
        <v>Tulane</v>
      </c>
      <c r="ET531" s="61">
        <f t="shared" si="28"/>
        <v>181</v>
      </c>
      <c r="EU531" s="61">
        <f t="shared" si="27"/>
        <v>-7</v>
      </c>
    </row>
    <row r="532" spans="1:151" x14ac:dyDescent="0.45">
      <c r="A532" s="64">
        <v>45305</v>
      </c>
      <c r="B532" s="21" t="s">
        <v>293</v>
      </c>
      <c r="C532" s="21">
        <v>120</v>
      </c>
      <c r="D532" s="21" t="s">
        <v>330</v>
      </c>
      <c r="E532" s="21">
        <v>335</v>
      </c>
      <c r="F532" s="50" t="s">
        <v>558</v>
      </c>
      <c r="G532" t="s">
        <v>293</v>
      </c>
      <c r="H532" t="s">
        <v>330</v>
      </c>
      <c r="I532" t="s">
        <v>293</v>
      </c>
      <c r="J532" t="s">
        <v>330</v>
      </c>
      <c r="K532" t="s">
        <v>474</v>
      </c>
      <c r="L532" t="s">
        <v>330</v>
      </c>
      <c r="M532" t="s">
        <v>694</v>
      </c>
      <c r="N532" t="s">
        <v>330</v>
      </c>
      <c r="O532" t="s">
        <v>293</v>
      </c>
      <c r="P532" t="s">
        <v>330</v>
      </c>
      <c r="Q532" t="s">
        <v>474</v>
      </c>
      <c r="R532" t="s">
        <v>330</v>
      </c>
      <c r="S532" t="s">
        <v>114</v>
      </c>
      <c r="T532" t="s">
        <v>114</v>
      </c>
      <c r="U532">
        <v>16</v>
      </c>
      <c r="V532">
        <v>16</v>
      </c>
      <c r="W532" s="20">
        <v>0.5</v>
      </c>
      <c r="X532" s="20">
        <v>-3.6</v>
      </c>
      <c r="Y532" s="20">
        <v>99</v>
      </c>
      <c r="Z532" s="20">
        <v>102.6</v>
      </c>
      <c r="AA532" s="20">
        <v>67</v>
      </c>
      <c r="AB532" s="20">
        <v>4.2999999999999997E-2</v>
      </c>
      <c r="AC532" s="20">
        <v>-0.87</v>
      </c>
      <c r="AD532" s="20">
        <v>106.9</v>
      </c>
      <c r="AE532" s="20">
        <v>107.8</v>
      </c>
      <c r="AF532" s="20">
        <v>-4.3899999999999997</v>
      </c>
      <c r="AG532" s="20">
        <v>97.7</v>
      </c>
      <c r="AH532" s="20">
        <v>102.3</v>
      </c>
      <c r="AI532" s="20">
        <v>0.37169999999999997</v>
      </c>
      <c r="AJ532" s="20">
        <v>-4.8</v>
      </c>
      <c r="AK532" s="20">
        <v>-0.3</v>
      </c>
      <c r="AL532" s="20">
        <v>1114</v>
      </c>
      <c r="AM532" s="20">
        <v>-3.19</v>
      </c>
      <c r="AN532" s="20">
        <v>-0.59</v>
      </c>
      <c r="AO532" s="20">
        <v>1087</v>
      </c>
      <c r="AP532" s="20">
        <v>1107</v>
      </c>
      <c r="AQ532" s="20">
        <v>907</v>
      </c>
      <c r="AR532" s="20">
        <v>0.41699999999999998</v>
      </c>
      <c r="AS532" s="20">
        <v>101</v>
      </c>
      <c r="AT532" s="20">
        <v>361</v>
      </c>
      <c r="AU532" s="20">
        <v>0.28000000000000003</v>
      </c>
      <c r="AV532" s="20">
        <v>230</v>
      </c>
      <c r="AW532" s="20">
        <v>334</v>
      </c>
      <c r="AX532" s="20">
        <v>0.68899999999999995</v>
      </c>
      <c r="AY532" s="20">
        <v>181</v>
      </c>
      <c r="AZ532" s="20">
        <v>11.3125</v>
      </c>
      <c r="BA532" s="20">
        <v>581</v>
      </c>
      <c r="BB532" s="20">
        <v>36.3125</v>
      </c>
      <c r="BC532" s="20">
        <v>187</v>
      </c>
      <c r="BD532" s="20">
        <v>95</v>
      </c>
      <c r="BE532" s="20">
        <v>41</v>
      </c>
      <c r="BF532" s="20">
        <v>201</v>
      </c>
      <c r="BG532" s="20">
        <v>264</v>
      </c>
      <c r="BH532" s="20">
        <v>67.900000000000006</v>
      </c>
      <c r="BI532" s="20">
        <v>69.188000000000002</v>
      </c>
      <c r="BJ532" s="20">
        <v>-1.25</v>
      </c>
      <c r="BK532" s="20">
        <v>0.93</v>
      </c>
      <c r="BL532" s="20">
        <v>12.561999999999999</v>
      </c>
      <c r="BM532" s="20">
        <v>0.47299999999999998</v>
      </c>
      <c r="BN532" s="20">
        <v>22.6</v>
      </c>
      <c r="BO532" s="20">
        <v>20.9</v>
      </c>
      <c r="BP532" s="20">
        <v>2.6</v>
      </c>
      <c r="BQ532" s="20">
        <v>5.9375</v>
      </c>
      <c r="BR532" s="20">
        <v>16.5</v>
      </c>
      <c r="BS532" s="20">
        <v>201</v>
      </c>
      <c r="BT532" s="20">
        <v>0.48399999999999999</v>
      </c>
      <c r="BU532" s="20">
        <v>-8</v>
      </c>
      <c r="BV532" s="66">
        <v>221</v>
      </c>
      <c r="BW532" s="66">
        <v>218</v>
      </c>
      <c r="BX532" s="66">
        <v>208</v>
      </c>
      <c r="BY532" s="66">
        <v>220</v>
      </c>
      <c r="BZ532" s="66">
        <v>206</v>
      </c>
      <c r="CA532" s="66">
        <v>172</v>
      </c>
      <c r="CB532" s="66">
        <v>203</v>
      </c>
      <c r="CC532" s="66">
        <v>208</v>
      </c>
      <c r="CD532" s="20">
        <v>0.25</v>
      </c>
      <c r="CE532" s="20">
        <v>-12.65</v>
      </c>
      <c r="CF532" s="20">
        <v>95.8</v>
      </c>
      <c r="CG532" s="20">
        <v>108.5</v>
      </c>
      <c r="CH532" s="20">
        <v>68.099999999999994</v>
      </c>
      <c r="CI532" s="20">
        <v>-0.03</v>
      </c>
      <c r="CJ532" s="20">
        <v>-0.78</v>
      </c>
      <c r="CK532" s="20">
        <v>104.7</v>
      </c>
      <c r="CL532" s="20">
        <v>105.4</v>
      </c>
      <c r="CM532" s="20">
        <v>-4.54</v>
      </c>
      <c r="CN532" s="20">
        <v>97</v>
      </c>
      <c r="CO532" s="20">
        <v>107.9</v>
      </c>
      <c r="CP532" s="63">
        <v>0.2263</v>
      </c>
      <c r="CQ532" s="20">
        <v>-8.6</v>
      </c>
      <c r="CR532" s="20">
        <v>-0.53749999999999998</v>
      </c>
      <c r="CS532" s="20">
        <v>965</v>
      </c>
      <c r="CT532" s="20">
        <v>-8.01</v>
      </c>
      <c r="CU532" s="20">
        <v>0.26</v>
      </c>
      <c r="CV532" s="20">
        <v>1072</v>
      </c>
      <c r="CW532" s="20">
        <v>1157</v>
      </c>
      <c r="CX532" s="20">
        <v>965</v>
      </c>
      <c r="CY532" s="20">
        <v>0.40100000000000002</v>
      </c>
      <c r="CZ532" s="20">
        <v>108</v>
      </c>
      <c r="DA532" s="20">
        <v>352</v>
      </c>
      <c r="DB532" s="20">
        <v>0.307</v>
      </c>
      <c r="DC532" s="20">
        <v>190</v>
      </c>
      <c r="DD532" s="20">
        <v>269</v>
      </c>
      <c r="DE532" s="20">
        <v>0.70599999999999996</v>
      </c>
      <c r="DF532" s="20">
        <v>174</v>
      </c>
      <c r="DG532" s="20">
        <v>10.875</v>
      </c>
      <c r="DH532" s="20">
        <v>556</v>
      </c>
      <c r="DI532" s="20">
        <v>34.75</v>
      </c>
      <c r="DJ532" s="20">
        <v>192</v>
      </c>
      <c r="DK532" s="20">
        <v>107</v>
      </c>
      <c r="DL532" s="20">
        <v>63</v>
      </c>
      <c r="DM532" s="20">
        <v>192</v>
      </c>
      <c r="DN532" s="20">
        <v>260</v>
      </c>
      <c r="DO532" s="20">
        <v>67</v>
      </c>
      <c r="DP532" s="20">
        <v>72.311999999999998</v>
      </c>
      <c r="DQ532" s="20">
        <v>-5.3120000000000003</v>
      </c>
      <c r="DR532" s="20">
        <v>1</v>
      </c>
      <c r="DS532" s="20">
        <v>12</v>
      </c>
      <c r="DT532" s="20">
        <v>0.55700000000000005</v>
      </c>
      <c r="DU532" s="20">
        <v>22</v>
      </c>
      <c r="DV532" s="20">
        <v>16.8</v>
      </c>
      <c r="DW532" s="20">
        <v>3.9</v>
      </c>
      <c r="DX532" s="20">
        <v>6.6875</v>
      </c>
      <c r="DY532" s="20">
        <v>16.2</v>
      </c>
      <c r="DZ532" s="20">
        <v>294</v>
      </c>
      <c r="EA532" s="20">
        <v>0.42899999999999999</v>
      </c>
      <c r="EB532" s="20">
        <v>1</v>
      </c>
      <c r="EC532" s="66">
        <v>306</v>
      </c>
      <c r="ED532" s="66">
        <v>337</v>
      </c>
      <c r="EE532" s="66">
        <v>336</v>
      </c>
      <c r="EF532" s="66">
        <v>328</v>
      </c>
      <c r="EG532" s="66">
        <v>315</v>
      </c>
      <c r="EH532" s="66">
        <v>270.2</v>
      </c>
      <c r="EI532" s="66">
        <v>295</v>
      </c>
      <c r="EJ532" s="66">
        <v>308</v>
      </c>
      <c r="EK532" s="20">
        <v>10741.5</v>
      </c>
      <c r="EL532" s="20">
        <v>9829.08</v>
      </c>
      <c r="EM532" s="20">
        <v>84.008375000000001</v>
      </c>
      <c r="EN532" s="20">
        <v>71.25</v>
      </c>
      <c r="EO532" s="20">
        <v>11.648999999999999</v>
      </c>
      <c r="EP532" s="20">
        <v>179.14</v>
      </c>
      <c r="EQ532" s="21">
        <v>50</v>
      </c>
      <c r="ER532" s="21">
        <v>59</v>
      </c>
      <c r="ES532" s="61" t="str">
        <f t="shared" si="26"/>
        <v>Valparaiso</v>
      </c>
      <c r="ET532" s="61">
        <f t="shared" si="28"/>
        <v>109</v>
      </c>
      <c r="EU532" s="61">
        <f t="shared" si="27"/>
        <v>-9</v>
      </c>
    </row>
    <row r="533" spans="1:151" x14ac:dyDescent="0.45">
      <c r="A533" s="64">
        <v>45305</v>
      </c>
      <c r="B533" s="21" t="s">
        <v>399</v>
      </c>
      <c r="C533" s="21">
        <v>106</v>
      </c>
      <c r="D533" s="21" t="s">
        <v>260</v>
      </c>
      <c r="E533" s="21">
        <v>54</v>
      </c>
      <c r="F533" s="50" t="s">
        <v>558</v>
      </c>
      <c r="G533" t="s">
        <v>399</v>
      </c>
      <c r="H533" t="s">
        <v>260</v>
      </c>
      <c r="I533" t="s">
        <v>399</v>
      </c>
      <c r="J533" t="s">
        <v>260</v>
      </c>
      <c r="K533" t="s">
        <v>399</v>
      </c>
      <c r="L533" t="s">
        <v>459</v>
      </c>
      <c r="M533" t="s">
        <v>614</v>
      </c>
      <c r="N533" t="s">
        <v>657</v>
      </c>
      <c r="O533" t="s">
        <v>399</v>
      </c>
      <c r="P533" t="s">
        <v>1362</v>
      </c>
      <c r="Q533" t="s">
        <v>399</v>
      </c>
      <c r="R533" t="s">
        <v>459</v>
      </c>
      <c r="S533" t="s">
        <v>166</v>
      </c>
      <c r="T533" t="s">
        <v>166</v>
      </c>
      <c r="U533">
        <v>18</v>
      </c>
      <c r="V533">
        <v>18</v>
      </c>
      <c r="W533" s="20">
        <v>0.55555555555555602</v>
      </c>
      <c r="X533" s="20">
        <v>-4.7300000000000004</v>
      </c>
      <c r="Y533" s="20">
        <v>102.5</v>
      </c>
      <c r="Z533" s="20">
        <v>107.3</v>
      </c>
      <c r="AA533" s="20">
        <v>63.8</v>
      </c>
      <c r="AB533" s="20">
        <v>3.9E-2</v>
      </c>
      <c r="AC533" s="20">
        <v>-2.4500000000000002</v>
      </c>
      <c r="AD533" s="20">
        <v>103.9</v>
      </c>
      <c r="AE533" s="20">
        <v>106.4</v>
      </c>
      <c r="AF533" s="20">
        <v>1.84</v>
      </c>
      <c r="AG533" s="20">
        <v>102.5</v>
      </c>
      <c r="AH533" s="20">
        <v>107.2</v>
      </c>
      <c r="AI533" s="20">
        <v>0.37419999999999998</v>
      </c>
      <c r="AJ533" s="20">
        <v>-4.7</v>
      </c>
      <c r="AK533" s="20">
        <v>-0.26111111111111113</v>
      </c>
      <c r="AL533" s="20">
        <v>1135</v>
      </c>
      <c r="AM533" s="20">
        <v>-4.12</v>
      </c>
      <c r="AN533" s="20">
        <v>-2.2400000000000002</v>
      </c>
      <c r="AO533" s="20">
        <v>1202</v>
      </c>
      <c r="AP533" s="20">
        <v>1183</v>
      </c>
      <c r="AQ533" s="20">
        <v>950</v>
      </c>
      <c r="AR533" s="20">
        <v>0.46100000000000002</v>
      </c>
      <c r="AS533" s="20">
        <v>155</v>
      </c>
      <c r="AT533" s="20">
        <v>444</v>
      </c>
      <c r="AU533" s="20">
        <v>0.34899999999999998</v>
      </c>
      <c r="AV533" s="20">
        <v>171</v>
      </c>
      <c r="AW533" s="20">
        <v>243</v>
      </c>
      <c r="AX533" s="20">
        <v>0.70399999999999996</v>
      </c>
      <c r="AY533" s="20">
        <v>151</v>
      </c>
      <c r="AZ533" s="20">
        <v>8.3888888888888893</v>
      </c>
      <c r="BA533" s="20">
        <v>590</v>
      </c>
      <c r="BB533" s="20">
        <v>32.777777777777779</v>
      </c>
      <c r="BC533" s="20">
        <v>222</v>
      </c>
      <c r="BD533" s="20">
        <v>88</v>
      </c>
      <c r="BE533" s="20">
        <v>41</v>
      </c>
      <c r="BF533" s="20">
        <v>234</v>
      </c>
      <c r="BG533" s="20">
        <v>307</v>
      </c>
      <c r="BH533" s="20">
        <v>66.8</v>
      </c>
      <c r="BI533" s="20">
        <v>65.721999999999994</v>
      </c>
      <c r="BJ533" s="20">
        <v>1.056</v>
      </c>
      <c r="BK533" s="20">
        <v>0.94899999999999995</v>
      </c>
      <c r="BL533" s="20">
        <v>13</v>
      </c>
      <c r="BM533" s="20">
        <v>0.376</v>
      </c>
      <c r="BN533" s="20">
        <v>24.7</v>
      </c>
      <c r="BO533" s="20">
        <v>13.5</v>
      </c>
      <c r="BP533" s="20">
        <v>2.2999999999999998</v>
      </c>
      <c r="BQ533" s="20">
        <v>4.8888888888888893</v>
      </c>
      <c r="BR533" s="20">
        <v>17.100000000000001</v>
      </c>
      <c r="BS533" s="20">
        <v>198</v>
      </c>
      <c r="BT533" s="20">
        <v>0.48499999999999999</v>
      </c>
      <c r="BU533" s="20">
        <v>6</v>
      </c>
      <c r="BV533" s="66">
        <v>214</v>
      </c>
      <c r="BW533" s="66">
        <v>257</v>
      </c>
      <c r="BX533" s="66">
        <v>215</v>
      </c>
      <c r="BY533" s="66">
        <v>263</v>
      </c>
      <c r="BZ533" s="66">
        <v>233</v>
      </c>
      <c r="CA533" s="66">
        <v>199.7</v>
      </c>
      <c r="CB533" s="66">
        <v>199</v>
      </c>
      <c r="CC533" s="66">
        <v>265</v>
      </c>
      <c r="CD533" s="20">
        <v>0.61111111111111105</v>
      </c>
      <c r="CE533" s="20">
        <v>-1.88</v>
      </c>
      <c r="CF533" s="20">
        <v>106.1</v>
      </c>
      <c r="CG533" s="20">
        <v>107.9</v>
      </c>
      <c r="CH533" s="20">
        <v>69.099999999999994</v>
      </c>
      <c r="CI533" s="20">
        <v>4.5999999999999999E-2</v>
      </c>
      <c r="CJ533" s="20">
        <v>-3.85</v>
      </c>
      <c r="CK533" s="20">
        <v>104</v>
      </c>
      <c r="CL533" s="20">
        <v>107.9</v>
      </c>
      <c r="CM533" s="20">
        <v>-2.34</v>
      </c>
      <c r="CN533" s="20">
        <v>105.8</v>
      </c>
      <c r="CO533" s="20">
        <v>108.2</v>
      </c>
      <c r="CP533" s="63">
        <v>0.43630000000000002</v>
      </c>
      <c r="CQ533" s="20">
        <v>-3.6</v>
      </c>
      <c r="CR533" s="20">
        <v>-0.2</v>
      </c>
      <c r="CS533" s="20">
        <v>1171</v>
      </c>
      <c r="CT533" s="20">
        <v>-2.2999999999999998</v>
      </c>
      <c r="CU533" s="20">
        <v>-3.54</v>
      </c>
      <c r="CV533" s="20">
        <v>1389</v>
      </c>
      <c r="CW533" s="20">
        <v>1307</v>
      </c>
      <c r="CX533" s="20">
        <v>1134</v>
      </c>
      <c r="CY533" s="20">
        <v>0.434</v>
      </c>
      <c r="CZ533" s="20">
        <v>136</v>
      </c>
      <c r="DA533" s="20">
        <v>369</v>
      </c>
      <c r="DB533" s="20">
        <v>0.36899999999999999</v>
      </c>
      <c r="DC533" s="20">
        <v>269</v>
      </c>
      <c r="DD533" s="20">
        <v>404</v>
      </c>
      <c r="DE533" s="20">
        <v>0.66600000000000004</v>
      </c>
      <c r="DF533" s="20">
        <v>255</v>
      </c>
      <c r="DG533" s="20">
        <v>14.166666666666666</v>
      </c>
      <c r="DH533" s="20">
        <v>658</v>
      </c>
      <c r="DI533" s="20">
        <v>36.555555555555557</v>
      </c>
      <c r="DJ533" s="20">
        <v>224</v>
      </c>
      <c r="DK533" s="20">
        <v>167</v>
      </c>
      <c r="DL533" s="20">
        <v>81</v>
      </c>
      <c r="DM533" s="20">
        <v>198</v>
      </c>
      <c r="DN533" s="20">
        <v>345</v>
      </c>
      <c r="DO533" s="20">
        <v>77.2</v>
      </c>
      <c r="DP533" s="20">
        <v>72.611000000000004</v>
      </c>
      <c r="DQ533" s="20">
        <v>4.556</v>
      </c>
      <c r="DR533" s="20">
        <v>1.131</v>
      </c>
      <c r="DS533" s="20">
        <v>11</v>
      </c>
      <c r="DT533" s="20">
        <v>0.84299999999999997</v>
      </c>
      <c r="DU533" s="20">
        <v>20.5</v>
      </c>
      <c r="DV533" s="20">
        <v>22.4</v>
      </c>
      <c r="DW533" s="20">
        <v>4.5</v>
      </c>
      <c r="DX533" s="20">
        <v>9.2777777777777786</v>
      </c>
      <c r="DY533" s="20">
        <v>19.2</v>
      </c>
      <c r="DZ533" s="20">
        <v>166</v>
      </c>
      <c r="EA533" s="20">
        <v>0.503</v>
      </c>
      <c r="EB533" s="20">
        <v>-3</v>
      </c>
      <c r="EC533" s="66">
        <v>190</v>
      </c>
      <c r="ED533" s="66">
        <v>159</v>
      </c>
      <c r="EE533" s="66">
        <v>159</v>
      </c>
      <c r="EF533" s="66">
        <v>170</v>
      </c>
      <c r="EG533" s="66">
        <v>187</v>
      </c>
      <c r="EH533" s="66">
        <v>133.30000000000001</v>
      </c>
      <c r="EI533" s="66">
        <v>164</v>
      </c>
      <c r="EJ533" s="66">
        <v>126</v>
      </c>
      <c r="EK533" s="20">
        <v>11059.75</v>
      </c>
      <c r="EL533" s="20">
        <v>11384.529999999999</v>
      </c>
      <c r="EM533" s="20">
        <v>120.61111111111111</v>
      </c>
      <c r="EN533" s="20">
        <v>53.777777777777786</v>
      </c>
      <c r="EO533" s="20">
        <v>11.388600000000002</v>
      </c>
      <c r="EP533" s="20">
        <v>242.88</v>
      </c>
      <c r="EQ533" s="21">
        <v>79</v>
      </c>
      <c r="ER533" s="21">
        <v>71</v>
      </c>
      <c r="ES533" s="61" t="str">
        <f t="shared" si="26"/>
        <v>Green Bay</v>
      </c>
      <c r="ET533" s="61">
        <f t="shared" si="28"/>
        <v>150</v>
      </c>
      <c r="EU533" s="61">
        <f t="shared" si="27"/>
        <v>8</v>
      </c>
    </row>
    <row r="534" spans="1:151" x14ac:dyDescent="0.45">
      <c r="A534" s="64">
        <v>45305</v>
      </c>
      <c r="B534" s="21" t="s">
        <v>191</v>
      </c>
      <c r="C534" s="21">
        <v>151</v>
      </c>
      <c r="D534" s="21" t="s">
        <v>101</v>
      </c>
      <c r="E534" s="21">
        <v>142</v>
      </c>
      <c r="F534" s="50" t="s">
        <v>558</v>
      </c>
      <c r="G534" t="s">
        <v>191</v>
      </c>
      <c r="H534" t="s">
        <v>101</v>
      </c>
      <c r="I534" t="s">
        <v>191</v>
      </c>
      <c r="J534" t="s">
        <v>101</v>
      </c>
      <c r="K534" t="s">
        <v>191</v>
      </c>
      <c r="L534" t="s">
        <v>101</v>
      </c>
      <c r="M534" t="s">
        <v>597</v>
      </c>
      <c r="N534" t="s">
        <v>101</v>
      </c>
      <c r="O534" t="s">
        <v>1357</v>
      </c>
      <c r="P534" t="s">
        <v>101</v>
      </c>
      <c r="Q534" t="s">
        <v>191</v>
      </c>
      <c r="R534" t="s">
        <v>101</v>
      </c>
      <c r="S534" t="s">
        <v>56</v>
      </c>
      <c r="T534" t="s">
        <v>56</v>
      </c>
      <c r="U534">
        <v>17</v>
      </c>
      <c r="V534">
        <v>17</v>
      </c>
      <c r="W534" s="20">
        <v>0.64705882352941202</v>
      </c>
      <c r="X534" s="20">
        <v>7.75</v>
      </c>
      <c r="Y534" s="20">
        <v>106.5</v>
      </c>
      <c r="Z534" s="20">
        <v>98.7</v>
      </c>
      <c r="AA534" s="20">
        <v>67.099999999999994</v>
      </c>
      <c r="AB534" s="20">
        <v>-0.107</v>
      </c>
      <c r="AC534" s="20">
        <v>2.19</v>
      </c>
      <c r="AD534" s="20">
        <v>105.8</v>
      </c>
      <c r="AE534" s="20">
        <v>103.7</v>
      </c>
      <c r="AF534" s="20">
        <v>2.74</v>
      </c>
      <c r="AG534" s="20">
        <v>106</v>
      </c>
      <c r="AH534" s="20">
        <v>98.2</v>
      </c>
      <c r="AI534" s="20">
        <v>0.70760000000000001</v>
      </c>
      <c r="AJ534" s="20">
        <v>-2.5</v>
      </c>
      <c r="AK534" s="20">
        <v>-0.14705882352941177</v>
      </c>
      <c r="AL534" s="20">
        <v>1240</v>
      </c>
      <c r="AM534" s="20">
        <v>4.82</v>
      </c>
      <c r="AN534" s="20">
        <v>0.25</v>
      </c>
      <c r="AO534" s="20">
        <v>1289</v>
      </c>
      <c r="AP534" s="20">
        <v>1087</v>
      </c>
      <c r="AQ534" s="20">
        <v>978</v>
      </c>
      <c r="AR534" s="20">
        <v>0.45</v>
      </c>
      <c r="AS534" s="20">
        <v>135</v>
      </c>
      <c r="AT534" s="20">
        <v>373</v>
      </c>
      <c r="AU534" s="20">
        <v>0.36199999999999999</v>
      </c>
      <c r="AV534" s="20">
        <v>274</v>
      </c>
      <c r="AW534" s="20">
        <v>396</v>
      </c>
      <c r="AX534" s="20">
        <v>0.69199999999999995</v>
      </c>
      <c r="AY534" s="20">
        <v>205</v>
      </c>
      <c r="AZ534" s="20">
        <v>12.058823529411764</v>
      </c>
      <c r="BA534" s="20">
        <v>674</v>
      </c>
      <c r="BB534" s="20">
        <v>39.647058823529413</v>
      </c>
      <c r="BC534" s="20">
        <v>231</v>
      </c>
      <c r="BD534" s="20">
        <v>139</v>
      </c>
      <c r="BE534" s="20">
        <v>79</v>
      </c>
      <c r="BF534" s="20">
        <v>210</v>
      </c>
      <c r="BG534" s="20">
        <v>266</v>
      </c>
      <c r="BH534" s="20">
        <v>75.8</v>
      </c>
      <c r="BI534" s="20">
        <v>63.941000000000003</v>
      </c>
      <c r="BJ534" s="20">
        <v>11.882</v>
      </c>
      <c r="BK534" s="20">
        <v>1.1000000000000001</v>
      </c>
      <c r="BL534" s="20">
        <v>12.353</v>
      </c>
      <c r="BM534" s="20">
        <v>0.66200000000000003</v>
      </c>
      <c r="BN534" s="20">
        <v>21.9</v>
      </c>
      <c r="BO534" s="20">
        <v>23.3</v>
      </c>
      <c r="BP534" s="20">
        <v>4.5999999999999996</v>
      </c>
      <c r="BQ534" s="20">
        <v>8.1764705882352935</v>
      </c>
      <c r="BR534" s="20">
        <v>15.6</v>
      </c>
      <c r="BS534" s="20">
        <v>93</v>
      </c>
      <c r="BT534" s="20">
        <v>0.55200000000000005</v>
      </c>
      <c r="BU534" s="20">
        <v>0</v>
      </c>
      <c r="BV534" s="66">
        <v>94</v>
      </c>
      <c r="BW534" s="66">
        <v>157</v>
      </c>
      <c r="BX534" s="66">
        <v>120</v>
      </c>
      <c r="BY534" s="66">
        <v>98</v>
      </c>
      <c r="BZ534" s="66">
        <v>100</v>
      </c>
      <c r="CA534" s="66">
        <v>100.5</v>
      </c>
      <c r="CB534" s="66">
        <v>93</v>
      </c>
      <c r="CC534" s="66">
        <v>64</v>
      </c>
      <c r="CD534" s="20">
        <v>0.64705882352941202</v>
      </c>
      <c r="CE534" s="20">
        <v>8.1999999999999993</v>
      </c>
      <c r="CF534" s="20">
        <v>109.8</v>
      </c>
      <c r="CG534" s="20">
        <v>101.6</v>
      </c>
      <c r="CH534" s="20">
        <v>65</v>
      </c>
      <c r="CI534" s="20">
        <v>-1.7000000000000001E-2</v>
      </c>
      <c r="CJ534" s="20">
        <v>1.73</v>
      </c>
      <c r="CK534" s="20">
        <v>105.1</v>
      </c>
      <c r="CL534" s="20">
        <v>103.4</v>
      </c>
      <c r="CM534" s="20">
        <v>1.83</v>
      </c>
      <c r="CN534" s="20">
        <v>109.1</v>
      </c>
      <c r="CO534" s="20">
        <v>102.8</v>
      </c>
      <c r="CP534" s="63">
        <v>0.66369999999999996</v>
      </c>
      <c r="CQ534" s="20">
        <v>-2.5</v>
      </c>
      <c r="CR534" s="20">
        <v>-0.14705882352941177</v>
      </c>
      <c r="CS534" s="20">
        <v>1218</v>
      </c>
      <c r="CT534" s="20">
        <v>5.51</v>
      </c>
      <c r="CU534" s="20">
        <v>0.73</v>
      </c>
      <c r="CV534" s="20">
        <v>1293</v>
      </c>
      <c r="CW534" s="20">
        <v>1051</v>
      </c>
      <c r="CX534" s="20">
        <v>1034</v>
      </c>
      <c r="CY534" s="20">
        <v>0.46500000000000002</v>
      </c>
      <c r="CZ534" s="20">
        <v>182</v>
      </c>
      <c r="DA534" s="20">
        <v>507</v>
      </c>
      <c r="DB534" s="20">
        <v>0.35899999999999999</v>
      </c>
      <c r="DC534" s="20">
        <v>149</v>
      </c>
      <c r="DD534" s="20">
        <v>226</v>
      </c>
      <c r="DE534" s="20">
        <v>0.65900000000000003</v>
      </c>
      <c r="DF534" s="20">
        <v>178</v>
      </c>
      <c r="DG534" s="20">
        <v>10.470588235294118</v>
      </c>
      <c r="DH534" s="20">
        <v>626</v>
      </c>
      <c r="DI534" s="20">
        <v>36.823529411764703</v>
      </c>
      <c r="DJ534" s="20">
        <v>293</v>
      </c>
      <c r="DK534" s="20">
        <v>100</v>
      </c>
      <c r="DL534" s="20">
        <v>34</v>
      </c>
      <c r="DM534" s="20">
        <v>161</v>
      </c>
      <c r="DN534" s="20">
        <v>240</v>
      </c>
      <c r="DO534" s="20">
        <v>76.099999999999994</v>
      </c>
      <c r="DP534" s="20">
        <v>61.823999999999998</v>
      </c>
      <c r="DQ534" s="20">
        <v>14.234999999999999</v>
      </c>
      <c r="DR534" s="20">
        <v>1.82</v>
      </c>
      <c r="DS534" s="20">
        <v>9.4710000000000001</v>
      </c>
      <c r="DT534" s="20">
        <v>0.621</v>
      </c>
      <c r="DU534" s="20">
        <v>29.8</v>
      </c>
      <c r="DV534" s="20">
        <v>13.3</v>
      </c>
      <c r="DW534" s="20">
        <v>2</v>
      </c>
      <c r="DX534" s="20">
        <v>5.882352941176471</v>
      </c>
      <c r="DY534" s="20">
        <v>14.1</v>
      </c>
      <c r="DZ534" s="20">
        <v>118</v>
      </c>
      <c r="EA534" s="20">
        <v>0.53300000000000003</v>
      </c>
      <c r="EB534" s="20">
        <v>3</v>
      </c>
      <c r="EC534" s="66">
        <v>100</v>
      </c>
      <c r="ED534" s="66">
        <v>100</v>
      </c>
      <c r="EE534" s="66">
        <v>130</v>
      </c>
      <c r="EF534" s="66">
        <v>64</v>
      </c>
      <c r="EG534" s="66">
        <v>95</v>
      </c>
      <c r="EH534" s="66">
        <v>84.8</v>
      </c>
      <c r="EI534" s="66">
        <v>109</v>
      </c>
      <c r="EJ534" s="66">
        <v>72</v>
      </c>
      <c r="EK534" s="20">
        <v>10820.4</v>
      </c>
      <c r="EL534" s="20">
        <v>10837.26</v>
      </c>
      <c r="EM534" s="20">
        <v>72.664705882352948</v>
      </c>
      <c r="EN534" s="20">
        <v>77.439352941176466</v>
      </c>
      <c r="EO534" s="20">
        <v>10.2804</v>
      </c>
      <c r="EP534" s="20">
        <v>166.07999999999998</v>
      </c>
      <c r="EQ534" s="21">
        <v>80</v>
      </c>
      <c r="ER534" s="21">
        <v>76</v>
      </c>
      <c r="ES534" s="61" t="str">
        <f t="shared" si="26"/>
        <v>Louisiana Tech</v>
      </c>
      <c r="ET534" s="61">
        <f t="shared" si="28"/>
        <v>156</v>
      </c>
      <c r="EU534" s="61">
        <f t="shared" si="27"/>
        <v>4</v>
      </c>
    </row>
    <row r="535" spans="1:151" x14ac:dyDescent="0.45">
      <c r="A535" s="64">
        <v>45305</v>
      </c>
      <c r="B535" s="21" t="s">
        <v>217</v>
      </c>
      <c r="C535" s="21">
        <v>187</v>
      </c>
      <c r="D535" s="21" t="s">
        <v>221</v>
      </c>
      <c r="E535" s="21">
        <v>213</v>
      </c>
      <c r="F535" s="50" t="s">
        <v>558</v>
      </c>
      <c r="G535" t="s">
        <v>217</v>
      </c>
      <c r="H535" t="s">
        <v>221</v>
      </c>
      <c r="I535" t="s">
        <v>217</v>
      </c>
      <c r="J535" t="s">
        <v>221</v>
      </c>
      <c r="K535" t="s">
        <v>439</v>
      </c>
      <c r="L535" t="s">
        <v>221</v>
      </c>
      <c r="M535" t="s">
        <v>600</v>
      </c>
      <c r="N535" t="s">
        <v>674</v>
      </c>
      <c r="O535" t="s">
        <v>217</v>
      </c>
      <c r="P535" t="s">
        <v>1371</v>
      </c>
      <c r="Q535" t="s">
        <v>439</v>
      </c>
      <c r="R535" t="s">
        <v>221</v>
      </c>
      <c r="S535" t="s">
        <v>114</v>
      </c>
      <c r="T535" t="s">
        <v>114</v>
      </c>
      <c r="U535">
        <v>16</v>
      </c>
      <c r="V535">
        <v>16</v>
      </c>
      <c r="W535" s="20">
        <v>0.4375</v>
      </c>
      <c r="X535" s="20">
        <v>2.4700000000000002</v>
      </c>
      <c r="Y535" s="20">
        <v>110.3</v>
      </c>
      <c r="Z535" s="20">
        <v>107.9</v>
      </c>
      <c r="AA535" s="20">
        <v>66.5</v>
      </c>
      <c r="AB535" s="20">
        <v>-0.13300000000000001</v>
      </c>
      <c r="AC535" s="20">
        <v>0.18</v>
      </c>
      <c r="AD535" s="20">
        <v>103</v>
      </c>
      <c r="AE535" s="20">
        <v>102.8</v>
      </c>
      <c r="AF535" s="20">
        <v>-0.5</v>
      </c>
      <c r="AG535" s="20">
        <v>111.9</v>
      </c>
      <c r="AH535" s="20">
        <v>108.6</v>
      </c>
      <c r="AI535" s="20">
        <v>0.58379999999999999</v>
      </c>
      <c r="AJ535" s="20">
        <v>-5.8</v>
      </c>
      <c r="AK535" s="20">
        <v>-0.36249999999999999</v>
      </c>
      <c r="AL535" s="20">
        <v>1159</v>
      </c>
      <c r="AM535" s="20">
        <v>1.02</v>
      </c>
      <c r="AN535" s="20">
        <v>-0.04</v>
      </c>
      <c r="AO535" s="20">
        <v>1173</v>
      </c>
      <c r="AP535" s="20">
        <v>1124</v>
      </c>
      <c r="AQ535" s="20">
        <v>939</v>
      </c>
      <c r="AR535" s="20">
        <v>0.44400000000000001</v>
      </c>
      <c r="AS535" s="20">
        <v>117</v>
      </c>
      <c r="AT535" s="20">
        <v>356</v>
      </c>
      <c r="AU535" s="20">
        <v>0.32900000000000001</v>
      </c>
      <c r="AV535" s="20">
        <v>222</v>
      </c>
      <c r="AW535" s="20">
        <v>307</v>
      </c>
      <c r="AX535" s="20">
        <v>0.72299999999999998</v>
      </c>
      <c r="AY535" s="20">
        <v>156</v>
      </c>
      <c r="AZ535" s="20">
        <v>9.75</v>
      </c>
      <c r="BA535" s="20">
        <v>546</v>
      </c>
      <c r="BB535" s="20">
        <v>34.125</v>
      </c>
      <c r="BC535" s="20">
        <v>206</v>
      </c>
      <c r="BD535" s="20">
        <v>100</v>
      </c>
      <c r="BE535" s="20">
        <v>44</v>
      </c>
      <c r="BF535" s="20">
        <v>146</v>
      </c>
      <c r="BG535" s="20">
        <v>250</v>
      </c>
      <c r="BH535" s="20">
        <v>73.3</v>
      </c>
      <c r="BI535" s="20">
        <v>70.25</v>
      </c>
      <c r="BJ535" s="20">
        <v>3.0619999999999998</v>
      </c>
      <c r="BK535" s="20">
        <v>1.411</v>
      </c>
      <c r="BL535" s="20">
        <v>9.125</v>
      </c>
      <c r="BM535" s="20">
        <v>0.68500000000000005</v>
      </c>
      <c r="BN535" s="20">
        <v>22.2</v>
      </c>
      <c r="BO535" s="20">
        <v>19.2</v>
      </c>
      <c r="BP535" s="20">
        <v>2.8</v>
      </c>
      <c r="BQ535" s="20">
        <v>6.25</v>
      </c>
      <c r="BR535" s="20">
        <v>15.6</v>
      </c>
      <c r="BS535" s="20">
        <v>227</v>
      </c>
      <c r="BT535" s="20">
        <v>0.47199999999999998</v>
      </c>
      <c r="BU535" s="20">
        <v>-1</v>
      </c>
      <c r="BV535" s="66">
        <v>151</v>
      </c>
      <c r="BW535" s="66">
        <v>197</v>
      </c>
      <c r="BX535" s="66">
        <v>238</v>
      </c>
      <c r="BY535" s="66">
        <v>147</v>
      </c>
      <c r="BZ535" s="66">
        <v>136</v>
      </c>
      <c r="CA535" s="66">
        <v>151.30000000000001</v>
      </c>
      <c r="CB535" s="66">
        <v>227</v>
      </c>
      <c r="CC535" s="66">
        <v>181</v>
      </c>
      <c r="CD535" s="20">
        <v>0.5</v>
      </c>
      <c r="CE535" s="20">
        <v>5.44</v>
      </c>
      <c r="CF535" s="20">
        <v>109.4</v>
      </c>
      <c r="CG535" s="20">
        <v>104</v>
      </c>
      <c r="CH535" s="20">
        <v>67.099999999999994</v>
      </c>
      <c r="CI535" s="20">
        <v>-6.5000000000000002E-2</v>
      </c>
      <c r="CJ535" s="20">
        <v>3.93</v>
      </c>
      <c r="CK535" s="20">
        <v>107</v>
      </c>
      <c r="CL535" s="20">
        <v>103.1</v>
      </c>
      <c r="CM535" s="20">
        <v>5.35</v>
      </c>
      <c r="CN535" s="20">
        <v>111</v>
      </c>
      <c r="CO535" s="20">
        <v>103.3</v>
      </c>
      <c r="CP535" s="63">
        <v>0.69510000000000005</v>
      </c>
      <c r="CQ535" s="20">
        <v>-3.6</v>
      </c>
      <c r="CR535" s="20">
        <v>-0.22500000000000001</v>
      </c>
      <c r="CS535" s="20">
        <v>1229</v>
      </c>
      <c r="CT535" s="20">
        <v>4.2300000000000004</v>
      </c>
      <c r="CU535" s="20">
        <v>3.5</v>
      </c>
      <c r="CV535" s="20">
        <v>1208</v>
      </c>
      <c r="CW535" s="20">
        <v>1157</v>
      </c>
      <c r="CX535" s="20">
        <v>914</v>
      </c>
      <c r="CY535" s="20">
        <v>0.47199999999999998</v>
      </c>
      <c r="CZ535" s="20">
        <v>126</v>
      </c>
      <c r="DA535" s="20">
        <v>352</v>
      </c>
      <c r="DB535" s="20">
        <v>0.35799999999999998</v>
      </c>
      <c r="DC535" s="20">
        <v>220</v>
      </c>
      <c r="DD535" s="20">
        <v>311</v>
      </c>
      <c r="DE535" s="20">
        <v>0.70699999999999996</v>
      </c>
      <c r="DF535" s="20">
        <v>126</v>
      </c>
      <c r="DG535" s="20">
        <v>7.875</v>
      </c>
      <c r="DH535" s="20">
        <v>544</v>
      </c>
      <c r="DI535" s="20">
        <v>34</v>
      </c>
      <c r="DJ535" s="20">
        <v>207</v>
      </c>
      <c r="DK535" s="20">
        <v>105</v>
      </c>
      <c r="DL535" s="20">
        <v>31</v>
      </c>
      <c r="DM535" s="20">
        <v>177</v>
      </c>
      <c r="DN535" s="20">
        <v>277</v>
      </c>
      <c r="DO535" s="20">
        <v>75.5</v>
      </c>
      <c r="DP535" s="20">
        <v>72.311999999999998</v>
      </c>
      <c r="DQ535" s="20">
        <v>3.1880000000000002</v>
      </c>
      <c r="DR535" s="20">
        <v>1.169</v>
      </c>
      <c r="DS535" s="20">
        <v>11.061999999999999</v>
      </c>
      <c r="DT535" s="20">
        <v>0.59299999999999997</v>
      </c>
      <c r="DU535" s="20">
        <v>22</v>
      </c>
      <c r="DV535" s="20">
        <v>19.399999999999999</v>
      </c>
      <c r="DW535" s="20">
        <v>1.9</v>
      </c>
      <c r="DX535" s="20">
        <v>6.5625</v>
      </c>
      <c r="DY535" s="20">
        <v>17.3</v>
      </c>
      <c r="DZ535" s="20">
        <v>130</v>
      </c>
      <c r="EA535" s="20">
        <v>0.52500000000000002</v>
      </c>
      <c r="EB535" s="20">
        <v>3</v>
      </c>
      <c r="EC535" s="66">
        <v>114</v>
      </c>
      <c r="ED535" s="66">
        <v>155</v>
      </c>
      <c r="EE535" s="66">
        <v>153</v>
      </c>
      <c r="EF535" s="66">
        <v>124</v>
      </c>
      <c r="EG535" s="66">
        <v>111</v>
      </c>
      <c r="EH535" s="66">
        <v>110.3</v>
      </c>
      <c r="EI535" s="66">
        <v>131</v>
      </c>
      <c r="EJ535" s="66">
        <v>147</v>
      </c>
      <c r="EK535" s="20">
        <v>11471.199999999999</v>
      </c>
      <c r="EL535" s="20">
        <v>11804.260000000002</v>
      </c>
      <c r="EM535" s="20">
        <v>59.8828125</v>
      </c>
      <c r="EN535" s="20">
        <v>69.137500000000003</v>
      </c>
      <c r="EO535" s="20">
        <v>11.029199999999999</v>
      </c>
      <c r="EP535" s="20">
        <v>200.27099999999999</v>
      </c>
      <c r="EQ535" s="21">
        <v>60</v>
      </c>
      <c r="ER535" s="21">
        <v>70</v>
      </c>
      <c r="ES535" s="61" t="str">
        <f t="shared" si="26"/>
        <v>Northern Iowa</v>
      </c>
      <c r="ET535" s="61">
        <f t="shared" si="28"/>
        <v>130</v>
      </c>
      <c r="EU535" s="61">
        <f t="shared" si="27"/>
        <v>-10</v>
      </c>
    </row>
    <row r="536" spans="1:151" x14ac:dyDescent="0.45">
      <c r="A536" s="64">
        <v>45305</v>
      </c>
      <c r="B536" s="21" t="s">
        <v>146</v>
      </c>
      <c r="C536" s="21">
        <v>323</v>
      </c>
      <c r="D536" s="21" t="s">
        <v>249</v>
      </c>
      <c r="E536" s="21">
        <v>67</v>
      </c>
      <c r="F536" s="50" t="s">
        <v>558</v>
      </c>
      <c r="G536" t="s">
        <v>146</v>
      </c>
      <c r="H536" t="s">
        <v>249</v>
      </c>
      <c r="I536" t="s">
        <v>146</v>
      </c>
      <c r="J536" t="s">
        <v>249</v>
      </c>
      <c r="K536" t="s">
        <v>146</v>
      </c>
      <c r="L536" t="s">
        <v>249</v>
      </c>
      <c r="M536" t="s">
        <v>631</v>
      </c>
      <c r="N536" t="s">
        <v>249</v>
      </c>
      <c r="O536" t="s">
        <v>410</v>
      </c>
      <c r="P536" t="s">
        <v>249</v>
      </c>
      <c r="Q536" t="s">
        <v>410</v>
      </c>
      <c r="R536" t="s">
        <v>249</v>
      </c>
      <c r="S536" t="s">
        <v>118</v>
      </c>
      <c r="T536" t="s">
        <v>118</v>
      </c>
      <c r="U536">
        <v>15</v>
      </c>
      <c r="V536">
        <v>16</v>
      </c>
      <c r="W536" s="20">
        <v>0.66666666666666696</v>
      </c>
      <c r="X536" s="20">
        <v>4.0999999999999996</v>
      </c>
      <c r="Y536" s="20">
        <v>109.9</v>
      </c>
      <c r="Z536" s="20">
        <v>105.8</v>
      </c>
      <c r="AA536" s="20">
        <v>67.900000000000006</v>
      </c>
      <c r="AB536" s="20">
        <v>8.8999999999999996E-2</v>
      </c>
      <c r="AC536" s="20">
        <v>4.7</v>
      </c>
      <c r="AD536" s="20">
        <v>107.8</v>
      </c>
      <c r="AE536" s="20">
        <v>103.1</v>
      </c>
      <c r="AF536" s="20">
        <v>5.39</v>
      </c>
      <c r="AG536" s="20">
        <v>110.7</v>
      </c>
      <c r="AH536" s="20">
        <v>105.6</v>
      </c>
      <c r="AI536" s="20">
        <v>0.63260000000000005</v>
      </c>
      <c r="AJ536" s="20">
        <v>-1.8</v>
      </c>
      <c r="AK536" s="20">
        <v>-0.12000000000000001</v>
      </c>
      <c r="AL536" s="20">
        <v>1240</v>
      </c>
      <c r="AM536" s="20">
        <v>0.09</v>
      </c>
      <c r="AN536" s="20">
        <v>0.34</v>
      </c>
      <c r="AO536" s="20">
        <v>1225</v>
      </c>
      <c r="AP536" s="20">
        <v>1084</v>
      </c>
      <c r="AQ536" s="20">
        <v>908</v>
      </c>
      <c r="AR536" s="20">
        <v>0.45900000000000002</v>
      </c>
      <c r="AS536" s="20">
        <v>128</v>
      </c>
      <c r="AT536" s="20">
        <v>365</v>
      </c>
      <c r="AU536" s="20">
        <v>0.35099999999999998</v>
      </c>
      <c r="AV536" s="20">
        <v>263</v>
      </c>
      <c r="AW536" s="20">
        <v>345</v>
      </c>
      <c r="AX536" s="20">
        <v>0.76200000000000001</v>
      </c>
      <c r="AY536" s="20">
        <v>149</v>
      </c>
      <c r="AZ536" s="20">
        <v>9.9333333333333336</v>
      </c>
      <c r="BA536" s="20">
        <v>519</v>
      </c>
      <c r="BB536" s="20">
        <v>34.6</v>
      </c>
      <c r="BC536" s="20">
        <v>179</v>
      </c>
      <c r="BD536" s="20">
        <v>96</v>
      </c>
      <c r="BE536" s="20">
        <v>35</v>
      </c>
      <c r="BF536" s="20">
        <v>131</v>
      </c>
      <c r="BG536" s="20">
        <v>274</v>
      </c>
      <c r="BH536" s="20">
        <v>81.7</v>
      </c>
      <c r="BI536" s="20">
        <v>72.266999999999996</v>
      </c>
      <c r="BJ536" s="20">
        <v>9.4</v>
      </c>
      <c r="BK536" s="20">
        <v>1.3660000000000001</v>
      </c>
      <c r="BL536" s="20">
        <v>8.7330000000000005</v>
      </c>
      <c r="BM536" s="20">
        <v>0.73299999999999998</v>
      </c>
      <c r="BN536" s="20">
        <v>24.3</v>
      </c>
      <c r="BO536" s="20">
        <v>23</v>
      </c>
      <c r="BP536" s="20">
        <v>2.2999999999999998</v>
      </c>
      <c r="BQ536" s="20">
        <v>6.4</v>
      </c>
      <c r="BR536" s="20">
        <v>18.3</v>
      </c>
      <c r="BS536" s="20">
        <v>87</v>
      </c>
      <c r="BT536" s="20">
        <v>0.55800000000000005</v>
      </c>
      <c r="BU536" s="20">
        <v>-11</v>
      </c>
      <c r="BV536" s="66">
        <v>120</v>
      </c>
      <c r="BW536" s="66">
        <v>115</v>
      </c>
      <c r="BX536" s="66">
        <v>88</v>
      </c>
      <c r="BY536" s="66">
        <v>108</v>
      </c>
      <c r="BZ536" s="66">
        <v>120</v>
      </c>
      <c r="CA536" s="66">
        <v>87.3</v>
      </c>
      <c r="CB536" s="66">
        <v>84</v>
      </c>
      <c r="CC536" s="66">
        <v>61</v>
      </c>
      <c r="CD536" s="20">
        <v>0.625</v>
      </c>
      <c r="CE536" s="20">
        <v>2.95</v>
      </c>
      <c r="CF536" s="20">
        <v>107.3</v>
      </c>
      <c r="CG536" s="20">
        <v>104.3</v>
      </c>
      <c r="CH536" s="20">
        <v>68.8</v>
      </c>
      <c r="CI536" s="20">
        <v>-7.9000000000000001E-2</v>
      </c>
      <c r="CJ536" s="20">
        <v>-2.77</v>
      </c>
      <c r="CK536" s="20">
        <v>103.5</v>
      </c>
      <c r="CL536" s="20">
        <v>106.3</v>
      </c>
      <c r="CM536" s="20">
        <v>-1.66</v>
      </c>
      <c r="CN536" s="20">
        <v>107.4</v>
      </c>
      <c r="CO536" s="20">
        <v>103.8</v>
      </c>
      <c r="CP536" s="63">
        <v>0.5968</v>
      </c>
      <c r="CQ536" s="20">
        <v>-3.4</v>
      </c>
      <c r="CR536" s="20">
        <v>-0.21249999999999999</v>
      </c>
      <c r="CS536" s="20">
        <v>1203</v>
      </c>
      <c r="CT536" s="20">
        <v>1.65</v>
      </c>
      <c r="CU536" s="20">
        <v>-3.09</v>
      </c>
      <c r="CV536" s="20">
        <v>1223</v>
      </c>
      <c r="CW536" s="20">
        <v>1119</v>
      </c>
      <c r="CX536" s="20">
        <v>962</v>
      </c>
      <c r="CY536" s="20">
        <v>0.46899999999999997</v>
      </c>
      <c r="CZ536" s="20">
        <v>115</v>
      </c>
      <c r="DA536" s="20">
        <v>336</v>
      </c>
      <c r="DB536" s="20">
        <v>0.34200000000000003</v>
      </c>
      <c r="DC536" s="20">
        <v>206</v>
      </c>
      <c r="DD536" s="20">
        <v>287</v>
      </c>
      <c r="DE536" s="20">
        <v>0.71799999999999997</v>
      </c>
      <c r="DF536" s="20">
        <v>150</v>
      </c>
      <c r="DG536" s="20">
        <v>9.375</v>
      </c>
      <c r="DH536" s="20">
        <v>571</v>
      </c>
      <c r="DI536" s="20">
        <v>35.6875</v>
      </c>
      <c r="DJ536" s="20">
        <v>242</v>
      </c>
      <c r="DK536" s="20">
        <v>106</v>
      </c>
      <c r="DL536" s="20">
        <v>47</v>
      </c>
      <c r="DM536" s="20">
        <v>170</v>
      </c>
      <c r="DN536" s="20">
        <v>249</v>
      </c>
      <c r="DO536" s="20">
        <v>76.400000000000006</v>
      </c>
      <c r="DP536" s="20">
        <v>69.938000000000002</v>
      </c>
      <c r="DQ536" s="20">
        <v>6.5</v>
      </c>
      <c r="DR536" s="20">
        <v>1.4239999999999999</v>
      </c>
      <c r="DS536" s="20">
        <v>10.625</v>
      </c>
      <c r="DT536" s="20">
        <v>0.624</v>
      </c>
      <c r="DU536" s="20">
        <v>21</v>
      </c>
      <c r="DV536" s="20">
        <v>17.899999999999999</v>
      </c>
      <c r="DW536" s="20">
        <v>2.9</v>
      </c>
      <c r="DX536" s="20">
        <v>6.625</v>
      </c>
      <c r="DY536" s="20">
        <v>15.6</v>
      </c>
      <c r="DZ536" s="20">
        <v>179</v>
      </c>
      <c r="EA536" s="20">
        <v>0.499</v>
      </c>
      <c r="EB536" s="20">
        <v>-5</v>
      </c>
      <c r="EC536" s="66">
        <v>125</v>
      </c>
      <c r="ED536" s="66">
        <v>169</v>
      </c>
      <c r="EE536" s="66">
        <v>151</v>
      </c>
      <c r="EF536" s="66">
        <v>127</v>
      </c>
      <c r="EG536" s="66">
        <v>130</v>
      </c>
      <c r="EH536" s="66">
        <v>127</v>
      </c>
      <c r="EI536" s="66">
        <v>177</v>
      </c>
      <c r="EJ536" s="66">
        <v>148</v>
      </c>
      <c r="EK536" s="20">
        <v>11462.57</v>
      </c>
      <c r="EL536" s="20">
        <v>11352.34</v>
      </c>
      <c r="EM536" s="20">
        <v>57.856125000000006</v>
      </c>
      <c r="EN536" s="20">
        <v>68</v>
      </c>
      <c r="EO536" s="20">
        <v>13.1394</v>
      </c>
      <c r="EP536" s="20">
        <v>189.738</v>
      </c>
      <c r="EQ536" s="21">
        <v>79</v>
      </c>
      <c r="ER536" s="21">
        <v>74</v>
      </c>
      <c r="ES536" s="61" t="str">
        <f t="shared" si="26"/>
        <v>UNC Wilmington</v>
      </c>
      <c r="ET536" s="61">
        <f t="shared" si="28"/>
        <v>153</v>
      </c>
      <c r="EU536" s="61">
        <f t="shared" si="27"/>
        <v>5</v>
      </c>
    </row>
    <row r="537" spans="1:151" x14ac:dyDescent="0.45">
      <c r="A537" s="64">
        <v>45305</v>
      </c>
      <c r="B537" s="21" t="s">
        <v>92</v>
      </c>
      <c r="C537" s="21">
        <v>284</v>
      </c>
      <c r="D537" s="21" t="s">
        <v>64</v>
      </c>
      <c r="E537" s="21">
        <v>329</v>
      </c>
      <c r="F537" s="50" t="s">
        <v>558</v>
      </c>
      <c r="G537" t="s">
        <v>92</v>
      </c>
      <c r="H537" t="s">
        <v>64</v>
      </c>
      <c r="I537" t="s">
        <v>92</v>
      </c>
      <c r="J537" t="s">
        <v>64</v>
      </c>
      <c r="K537" t="s">
        <v>92</v>
      </c>
      <c r="L537" t="s">
        <v>64</v>
      </c>
      <c r="M537" t="s">
        <v>92</v>
      </c>
      <c r="N537" t="s">
        <v>64</v>
      </c>
      <c r="O537" t="s">
        <v>92</v>
      </c>
      <c r="P537" t="s">
        <v>64</v>
      </c>
      <c r="Q537" t="s">
        <v>92</v>
      </c>
      <c r="R537" t="s">
        <v>64</v>
      </c>
      <c r="S537" t="s">
        <v>19</v>
      </c>
      <c r="T537" t="s">
        <v>19</v>
      </c>
      <c r="U537">
        <v>15</v>
      </c>
      <c r="V537">
        <v>16</v>
      </c>
      <c r="W537" s="20">
        <v>0.53333333333333299</v>
      </c>
      <c r="X537" s="20">
        <v>8.94</v>
      </c>
      <c r="Y537" s="20">
        <v>110.9</v>
      </c>
      <c r="Z537" s="20">
        <v>102</v>
      </c>
      <c r="AA537" s="20">
        <v>70.099999999999994</v>
      </c>
      <c r="AB537" s="20">
        <v>-4.5999999999999999E-2</v>
      </c>
      <c r="AC537" s="20">
        <v>3.67</v>
      </c>
      <c r="AD537" s="20">
        <v>106.4</v>
      </c>
      <c r="AE537" s="20">
        <v>102.8</v>
      </c>
      <c r="AF537" s="20">
        <v>-0.54</v>
      </c>
      <c r="AG537" s="20">
        <v>110.7</v>
      </c>
      <c r="AH537" s="20">
        <v>102.1</v>
      </c>
      <c r="AI537" s="20">
        <v>0.71750000000000003</v>
      </c>
      <c r="AJ537" s="20">
        <v>-3</v>
      </c>
      <c r="AK537" s="20">
        <v>-0.2</v>
      </c>
      <c r="AL537" s="20">
        <v>1265</v>
      </c>
      <c r="AM537" s="20">
        <v>8.0299999999999994</v>
      </c>
      <c r="AN537" s="20">
        <v>4.76</v>
      </c>
      <c r="AO537" s="20">
        <v>1183</v>
      </c>
      <c r="AP537" s="20">
        <v>1134</v>
      </c>
      <c r="AQ537" s="20">
        <v>900</v>
      </c>
      <c r="AR537" s="20">
        <v>0.48299999999999998</v>
      </c>
      <c r="AS537" s="20">
        <v>140</v>
      </c>
      <c r="AT537" s="20">
        <v>363</v>
      </c>
      <c r="AU537" s="20">
        <v>0.38600000000000001</v>
      </c>
      <c r="AV537" s="20">
        <v>173</v>
      </c>
      <c r="AW537" s="20">
        <v>239</v>
      </c>
      <c r="AX537" s="20">
        <v>0.72399999999999998</v>
      </c>
      <c r="AY537" s="20">
        <v>114</v>
      </c>
      <c r="AZ537" s="20">
        <v>7.6</v>
      </c>
      <c r="BA537" s="20">
        <v>530</v>
      </c>
      <c r="BB537" s="20">
        <v>35.333333333333336</v>
      </c>
      <c r="BC537" s="20">
        <v>275</v>
      </c>
      <c r="BD537" s="20">
        <v>83</v>
      </c>
      <c r="BE537" s="20">
        <v>46</v>
      </c>
      <c r="BF537" s="20">
        <v>200</v>
      </c>
      <c r="BG537" s="20">
        <v>242</v>
      </c>
      <c r="BH537" s="20">
        <v>78.900000000000006</v>
      </c>
      <c r="BI537" s="20">
        <v>75.599999999999994</v>
      </c>
      <c r="BJ537" s="20">
        <v>3.2669999999999999</v>
      </c>
      <c r="BK537" s="20">
        <v>1.375</v>
      </c>
      <c r="BL537" s="20">
        <v>13.333</v>
      </c>
      <c r="BM537" s="20">
        <v>0.41499999999999998</v>
      </c>
      <c r="BN537" s="20">
        <v>24.2</v>
      </c>
      <c r="BO537" s="20">
        <v>15.9</v>
      </c>
      <c r="BP537" s="20">
        <v>3.1</v>
      </c>
      <c r="BQ537" s="20">
        <v>5.5333333333333332</v>
      </c>
      <c r="BR537" s="20">
        <v>16.100000000000001</v>
      </c>
      <c r="BS537" s="20">
        <v>140</v>
      </c>
      <c r="BT537" s="20">
        <v>0.52100000000000002</v>
      </c>
      <c r="BU537" s="20">
        <v>-15</v>
      </c>
      <c r="BV537" s="66">
        <v>109</v>
      </c>
      <c r="BW537" s="66">
        <v>112</v>
      </c>
      <c r="BX537" s="66">
        <v>134</v>
      </c>
      <c r="BY537" s="66">
        <v>81</v>
      </c>
      <c r="BZ537" s="66">
        <v>82</v>
      </c>
      <c r="CA537" s="66">
        <v>84.8</v>
      </c>
      <c r="CB537" s="66">
        <v>140</v>
      </c>
      <c r="CC537" s="66">
        <v>173</v>
      </c>
      <c r="CD537" s="20">
        <v>0.75</v>
      </c>
      <c r="CE537" s="20">
        <v>19.16</v>
      </c>
      <c r="CF537" s="20">
        <v>116.7</v>
      </c>
      <c r="CG537" s="20">
        <v>97.6</v>
      </c>
      <c r="CH537" s="20">
        <v>71.599999999999994</v>
      </c>
      <c r="CI537" s="20">
        <v>3.1E-2</v>
      </c>
      <c r="CJ537" s="20">
        <v>7.43</v>
      </c>
      <c r="CK537" s="20">
        <v>108</v>
      </c>
      <c r="CL537" s="20">
        <v>100.6</v>
      </c>
      <c r="CM537" s="20">
        <v>4.9400000000000004</v>
      </c>
      <c r="CN537" s="20">
        <v>118.2</v>
      </c>
      <c r="CO537" s="20">
        <v>97.2</v>
      </c>
      <c r="CP537" s="63">
        <v>0.9052</v>
      </c>
      <c r="CQ537" s="20">
        <v>1.9</v>
      </c>
      <c r="CR537" s="20">
        <v>0.11874999999999999</v>
      </c>
      <c r="CS537" s="20">
        <v>1390</v>
      </c>
      <c r="CT537" s="20">
        <v>19.97</v>
      </c>
      <c r="CU537" s="20">
        <v>8.9700000000000006</v>
      </c>
      <c r="CV537" s="20">
        <v>1295</v>
      </c>
      <c r="CW537" s="20">
        <v>1119</v>
      </c>
      <c r="CX537" s="20">
        <v>998</v>
      </c>
      <c r="CY537" s="20">
        <v>0.47899999999999998</v>
      </c>
      <c r="CZ537" s="20">
        <v>140</v>
      </c>
      <c r="DA537" s="20">
        <v>372</v>
      </c>
      <c r="DB537" s="20">
        <v>0.376</v>
      </c>
      <c r="DC537" s="20">
        <v>199</v>
      </c>
      <c r="DD537" s="20">
        <v>289</v>
      </c>
      <c r="DE537" s="20">
        <v>0.68899999999999995</v>
      </c>
      <c r="DF537" s="20">
        <v>166</v>
      </c>
      <c r="DG537" s="20">
        <v>10.375</v>
      </c>
      <c r="DH537" s="20">
        <v>637</v>
      </c>
      <c r="DI537" s="20">
        <v>39.8125</v>
      </c>
      <c r="DJ537" s="20">
        <v>288</v>
      </c>
      <c r="DK537" s="20">
        <v>115</v>
      </c>
      <c r="DL537" s="20">
        <v>73</v>
      </c>
      <c r="DM537" s="20">
        <v>190</v>
      </c>
      <c r="DN537" s="20">
        <v>246</v>
      </c>
      <c r="DO537" s="20">
        <v>80.900000000000006</v>
      </c>
      <c r="DP537" s="20">
        <v>69.938000000000002</v>
      </c>
      <c r="DQ537" s="20">
        <v>11</v>
      </c>
      <c r="DR537" s="20">
        <v>1.516</v>
      </c>
      <c r="DS537" s="20">
        <v>11.875</v>
      </c>
      <c r="DT537" s="20">
        <v>0.60499999999999998</v>
      </c>
      <c r="DU537" s="20">
        <v>23.2</v>
      </c>
      <c r="DV537" s="20">
        <v>18.100000000000001</v>
      </c>
      <c r="DW537" s="20">
        <v>4.5999999999999996</v>
      </c>
      <c r="DX537" s="20">
        <v>7.1875</v>
      </c>
      <c r="DY537" s="20">
        <v>15.4</v>
      </c>
      <c r="DZ537" s="20">
        <v>27</v>
      </c>
      <c r="EA537" s="20">
        <v>0.60899999999999999</v>
      </c>
      <c r="EB537" s="20">
        <v>-2</v>
      </c>
      <c r="EC537" s="66">
        <v>19</v>
      </c>
      <c r="ED537" s="66">
        <v>54</v>
      </c>
      <c r="EE537" s="66">
        <v>20</v>
      </c>
      <c r="EF537" s="66">
        <v>29</v>
      </c>
      <c r="EG537" s="66">
        <v>23</v>
      </c>
      <c r="EH537" s="66">
        <v>25.2</v>
      </c>
      <c r="EI537" s="66">
        <v>27</v>
      </c>
      <c r="EJ537" s="66">
        <v>37</v>
      </c>
      <c r="EK537" s="20">
        <v>10823.84</v>
      </c>
      <c r="EL537" s="20">
        <v>11903.4</v>
      </c>
      <c r="EM537" s="20">
        <v>95.830937500000005</v>
      </c>
      <c r="EN537" s="20">
        <v>65.708333333333329</v>
      </c>
      <c r="EO537" s="20">
        <v>11.0929</v>
      </c>
      <c r="EP537" s="20">
        <v>178.10399999999998</v>
      </c>
      <c r="EQ537" s="21">
        <v>79</v>
      </c>
      <c r="ER537" s="21">
        <v>73</v>
      </c>
      <c r="ES537" s="61" t="str">
        <f t="shared" si="26"/>
        <v>Stanford</v>
      </c>
      <c r="ET537" s="61">
        <f t="shared" si="28"/>
        <v>152</v>
      </c>
      <c r="EU537" s="61">
        <f t="shared" si="27"/>
        <v>6</v>
      </c>
    </row>
    <row r="538" spans="1:151" x14ac:dyDescent="0.45">
      <c r="A538" s="64">
        <v>45305</v>
      </c>
      <c r="B538" s="21" t="s">
        <v>18</v>
      </c>
      <c r="C538" s="21">
        <v>317</v>
      </c>
      <c r="D538" s="21" t="s">
        <v>140</v>
      </c>
      <c r="E538" s="21">
        <v>345</v>
      </c>
      <c r="F538" s="50" t="s">
        <v>558</v>
      </c>
      <c r="G538" t="s">
        <v>18</v>
      </c>
      <c r="H538" t="s">
        <v>140</v>
      </c>
      <c r="I538" t="s">
        <v>18</v>
      </c>
      <c r="J538" t="s">
        <v>140</v>
      </c>
      <c r="K538" t="s">
        <v>18</v>
      </c>
      <c r="L538" t="s">
        <v>140</v>
      </c>
      <c r="M538" t="s">
        <v>18</v>
      </c>
      <c r="N538" t="s">
        <v>140</v>
      </c>
      <c r="O538" t="s">
        <v>18</v>
      </c>
      <c r="P538" t="s">
        <v>140</v>
      </c>
      <c r="Q538" t="s">
        <v>18</v>
      </c>
      <c r="R538" t="s">
        <v>140</v>
      </c>
      <c r="S538" t="s">
        <v>19</v>
      </c>
      <c r="T538" t="s">
        <v>19</v>
      </c>
      <c r="U538">
        <v>16</v>
      </c>
      <c r="V538">
        <v>16</v>
      </c>
      <c r="W538" s="20">
        <v>0.375</v>
      </c>
      <c r="X538" s="20">
        <v>4.32</v>
      </c>
      <c r="Y538" s="20">
        <v>101.4</v>
      </c>
      <c r="Z538" s="20">
        <v>97.1</v>
      </c>
      <c r="AA538" s="20">
        <v>65.2</v>
      </c>
      <c r="AB538" s="20">
        <v>-0.13300000000000001</v>
      </c>
      <c r="AC538" s="20">
        <v>4.0599999999999996</v>
      </c>
      <c r="AD538" s="20">
        <v>106.5</v>
      </c>
      <c r="AE538" s="20">
        <v>102.4</v>
      </c>
      <c r="AF538" s="20">
        <v>-0.23</v>
      </c>
      <c r="AG538" s="20">
        <v>98.9</v>
      </c>
      <c r="AH538" s="20">
        <v>98.4</v>
      </c>
      <c r="AI538" s="20">
        <v>0.51170000000000004</v>
      </c>
      <c r="AJ538" s="20">
        <v>-5.2</v>
      </c>
      <c r="AK538" s="20">
        <v>-0.32500000000000001</v>
      </c>
      <c r="AL538" s="20">
        <v>1135</v>
      </c>
      <c r="AM538" s="20">
        <v>2.8</v>
      </c>
      <c r="AN538" s="20">
        <v>4.4000000000000004</v>
      </c>
      <c r="AO538" s="20">
        <v>1027</v>
      </c>
      <c r="AP538" s="20">
        <v>1023</v>
      </c>
      <c r="AQ538" s="20">
        <v>893</v>
      </c>
      <c r="AR538" s="20">
        <v>0.41</v>
      </c>
      <c r="AS538" s="20">
        <v>68</v>
      </c>
      <c r="AT538" s="20">
        <v>241</v>
      </c>
      <c r="AU538" s="20">
        <v>0.28199999999999997</v>
      </c>
      <c r="AV538" s="20">
        <v>227</v>
      </c>
      <c r="AW538" s="20">
        <v>319</v>
      </c>
      <c r="AX538" s="20">
        <v>0.71199999999999997</v>
      </c>
      <c r="AY538" s="20">
        <v>173</v>
      </c>
      <c r="AZ538" s="20">
        <v>10.8125</v>
      </c>
      <c r="BA538" s="20">
        <v>565</v>
      </c>
      <c r="BB538" s="20">
        <v>35.3125</v>
      </c>
      <c r="BC538" s="20">
        <v>179</v>
      </c>
      <c r="BD538" s="20">
        <v>101</v>
      </c>
      <c r="BE538" s="20">
        <v>55</v>
      </c>
      <c r="BF538" s="20">
        <v>196</v>
      </c>
      <c r="BG538" s="20">
        <v>309</v>
      </c>
      <c r="BH538" s="20">
        <v>64.2</v>
      </c>
      <c r="BI538" s="20">
        <v>63.938000000000002</v>
      </c>
      <c r="BJ538" s="20">
        <v>0.25</v>
      </c>
      <c r="BK538" s="20">
        <v>0.91300000000000003</v>
      </c>
      <c r="BL538" s="20">
        <v>12.25</v>
      </c>
      <c r="BM538" s="20">
        <v>0.51500000000000001</v>
      </c>
      <c r="BN538" s="20">
        <v>15.1</v>
      </c>
      <c r="BO538" s="20">
        <v>19.899999999999999</v>
      </c>
      <c r="BP538" s="20">
        <v>3.4</v>
      </c>
      <c r="BQ538" s="20">
        <v>6.3125</v>
      </c>
      <c r="BR538" s="20">
        <v>19.3</v>
      </c>
      <c r="BS538" s="20">
        <v>245</v>
      </c>
      <c r="BT538" s="20">
        <v>0.46100000000000002</v>
      </c>
      <c r="BU538" s="20">
        <v>-4</v>
      </c>
      <c r="BV538" s="66">
        <v>203</v>
      </c>
      <c r="BW538" s="66">
        <v>151</v>
      </c>
      <c r="BX538" s="66">
        <v>242</v>
      </c>
      <c r="BY538" s="66">
        <v>141</v>
      </c>
      <c r="BZ538" s="66">
        <v>119</v>
      </c>
      <c r="CA538" s="66">
        <v>146</v>
      </c>
      <c r="CB538" s="66">
        <v>246</v>
      </c>
      <c r="CC538" s="66">
        <v>194</v>
      </c>
      <c r="CD538" s="20">
        <v>0.625</v>
      </c>
      <c r="CE538" s="20">
        <v>13.94</v>
      </c>
      <c r="CF538" s="20">
        <v>114</v>
      </c>
      <c r="CG538" s="20">
        <v>100.1</v>
      </c>
      <c r="CH538" s="20">
        <v>71.3</v>
      </c>
      <c r="CI538" s="20">
        <v>-0.08</v>
      </c>
      <c r="CJ538" s="20">
        <v>6.96</v>
      </c>
      <c r="CK538" s="20">
        <v>108.5</v>
      </c>
      <c r="CL538" s="20">
        <v>101.6</v>
      </c>
      <c r="CM538" s="20">
        <v>5.22</v>
      </c>
      <c r="CN538" s="20">
        <v>115.4</v>
      </c>
      <c r="CO538" s="20">
        <v>100.7</v>
      </c>
      <c r="CP538" s="63">
        <v>0.82699999999999996</v>
      </c>
      <c r="CQ538" s="20">
        <v>-0.7</v>
      </c>
      <c r="CR538" s="20">
        <v>-4.3749999999999997E-2</v>
      </c>
      <c r="CS538" s="20">
        <v>1325</v>
      </c>
      <c r="CT538" s="20">
        <v>14.16</v>
      </c>
      <c r="CU538" s="20">
        <v>7.6</v>
      </c>
      <c r="CV538" s="20">
        <v>1307</v>
      </c>
      <c r="CW538" s="20">
        <v>1202</v>
      </c>
      <c r="CX538" s="20">
        <v>992</v>
      </c>
      <c r="CY538" s="20">
        <v>0.47</v>
      </c>
      <c r="CZ538" s="20">
        <v>121</v>
      </c>
      <c r="DA538" s="20">
        <v>339</v>
      </c>
      <c r="DB538" s="20">
        <v>0.35699999999999998</v>
      </c>
      <c r="DC538" s="20">
        <v>254</v>
      </c>
      <c r="DD538" s="20">
        <v>355</v>
      </c>
      <c r="DE538" s="20">
        <v>0.71499999999999997</v>
      </c>
      <c r="DF538" s="20">
        <v>171</v>
      </c>
      <c r="DG538" s="20">
        <v>10.6875</v>
      </c>
      <c r="DH538" s="20">
        <v>604</v>
      </c>
      <c r="DI538" s="20">
        <v>37.75</v>
      </c>
      <c r="DJ538" s="20">
        <v>249</v>
      </c>
      <c r="DK538" s="20">
        <v>87</v>
      </c>
      <c r="DL538" s="20">
        <v>76</v>
      </c>
      <c r="DM538" s="20">
        <v>193</v>
      </c>
      <c r="DN538" s="20">
        <v>305</v>
      </c>
      <c r="DO538" s="20">
        <v>81.7</v>
      </c>
      <c r="DP538" s="20">
        <v>75.125</v>
      </c>
      <c r="DQ538" s="20">
        <v>6.5620000000000003</v>
      </c>
      <c r="DR538" s="20">
        <v>1.29</v>
      </c>
      <c r="DS538" s="20">
        <v>12.061999999999999</v>
      </c>
      <c r="DT538" s="20">
        <v>0.45100000000000001</v>
      </c>
      <c r="DU538" s="20">
        <v>21.2</v>
      </c>
      <c r="DV538" s="20">
        <v>22.2</v>
      </c>
      <c r="DW538" s="20">
        <v>4.8</v>
      </c>
      <c r="DX538" s="20">
        <v>5.4375</v>
      </c>
      <c r="DY538" s="20">
        <v>19.100000000000001</v>
      </c>
      <c r="DZ538" s="20">
        <v>52</v>
      </c>
      <c r="EA538" s="20">
        <v>0.58399999999999996</v>
      </c>
      <c r="EB538" s="20">
        <v>3</v>
      </c>
      <c r="EC538" s="66">
        <v>61</v>
      </c>
      <c r="ED538" s="66">
        <v>53</v>
      </c>
      <c r="EE538" s="66">
        <v>79</v>
      </c>
      <c r="EF538" s="66">
        <v>53</v>
      </c>
      <c r="EG538" s="66">
        <v>53</v>
      </c>
      <c r="EH538" s="66">
        <v>49.2</v>
      </c>
      <c r="EI538" s="66">
        <v>56</v>
      </c>
      <c r="EJ538" s="66">
        <v>69</v>
      </c>
      <c r="EK538" s="20">
        <v>10150.14</v>
      </c>
      <c r="EL538" s="20">
        <v>11069.4</v>
      </c>
      <c r="EM538" s="20">
        <v>66.609375</v>
      </c>
      <c r="EN538" s="20">
        <v>76.141374999999996</v>
      </c>
      <c r="EO538" s="20">
        <v>13.7995</v>
      </c>
      <c r="EP538" s="20">
        <v>217.16</v>
      </c>
      <c r="EQ538" s="21">
        <v>73</v>
      </c>
      <c r="ER538" s="21">
        <v>61</v>
      </c>
      <c r="ES538" s="61" t="str">
        <f t="shared" si="26"/>
        <v>UCLA</v>
      </c>
      <c r="ET538" s="61">
        <f t="shared" si="28"/>
        <v>134</v>
      </c>
      <c r="EU538" s="61">
        <f t="shared" si="27"/>
        <v>12</v>
      </c>
    </row>
    <row r="539" spans="1:151" x14ac:dyDescent="0.45">
      <c r="A539" s="64">
        <v>45306</v>
      </c>
      <c r="B539" s="21" t="s">
        <v>88</v>
      </c>
      <c r="C539" s="21">
        <v>171</v>
      </c>
      <c r="D539" s="21" t="s">
        <v>33</v>
      </c>
      <c r="E539" s="21">
        <v>220</v>
      </c>
      <c r="F539" s="50" t="s">
        <v>558</v>
      </c>
      <c r="G539" t="s">
        <v>88</v>
      </c>
      <c r="H539" t="s">
        <v>33</v>
      </c>
      <c r="I539" t="s">
        <v>88</v>
      </c>
      <c r="J539" t="s">
        <v>33</v>
      </c>
      <c r="K539" t="s">
        <v>88</v>
      </c>
      <c r="L539" t="s">
        <v>415</v>
      </c>
      <c r="M539" t="s">
        <v>88</v>
      </c>
      <c r="N539" t="s">
        <v>1259</v>
      </c>
      <c r="O539" t="s">
        <v>88</v>
      </c>
      <c r="P539" t="s">
        <v>33</v>
      </c>
      <c r="Q539" t="s">
        <v>88</v>
      </c>
      <c r="R539" t="s">
        <v>415</v>
      </c>
      <c r="S539" t="s">
        <v>24</v>
      </c>
      <c r="T539" t="s">
        <v>24</v>
      </c>
      <c r="U539">
        <v>16</v>
      </c>
      <c r="V539">
        <v>16</v>
      </c>
      <c r="W539" s="20">
        <v>0.375</v>
      </c>
      <c r="X539" s="20">
        <v>10.57</v>
      </c>
      <c r="Y539" s="20">
        <v>114.6</v>
      </c>
      <c r="Z539" s="20">
        <v>104</v>
      </c>
      <c r="AA539" s="20">
        <v>67.900000000000006</v>
      </c>
      <c r="AB539" s="20">
        <v>-0.189</v>
      </c>
      <c r="AC539" s="20">
        <v>8.17</v>
      </c>
      <c r="AD539" s="20">
        <v>110.4</v>
      </c>
      <c r="AE539" s="20">
        <v>102.2</v>
      </c>
      <c r="AF539" s="20">
        <v>7.05</v>
      </c>
      <c r="AG539" s="20">
        <v>115.5</v>
      </c>
      <c r="AH539" s="20">
        <v>104.4</v>
      </c>
      <c r="AI539" s="20">
        <v>0.76049999999999995</v>
      </c>
      <c r="AJ539" s="20">
        <v>-4.5</v>
      </c>
      <c r="AK539" s="20">
        <v>-0.28125</v>
      </c>
      <c r="AL539" s="20">
        <v>1216</v>
      </c>
      <c r="AM539" s="20">
        <v>9.4700000000000006</v>
      </c>
      <c r="AN539" s="20">
        <v>7.09</v>
      </c>
      <c r="AO539" s="20">
        <v>1282</v>
      </c>
      <c r="AP539" s="20">
        <v>1244</v>
      </c>
      <c r="AQ539" s="20">
        <v>957</v>
      </c>
      <c r="AR539" s="20">
        <v>0.47599999999999998</v>
      </c>
      <c r="AS539" s="20">
        <v>143</v>
      </c>
      <c r="AT539" s="20">
        <v>382</v>
      </c>
      <c r="AU539" s="20">
        <v>0.374</v>
      </c>
      <c r="AV539" s="20">
        <v>227</v>
      </c>
      <c r="AW539" s="20">
        <v>320</v>
      </c>
      <c r="AX539" s="20">
        <v>0.70899999999999996</v>
      </c>
      <c r="AY539" s="20">
        <v>174</v>
      </c>
      <c r="AZ539" s="20">
        <v>10.875</v>
      </c>
      <c r="BA539" s="20">
        <v>597</v>
      </c>
      <c r="BB539" s="20">
        <v>37.3125</v>
      </c>
      <c r="BC539" s="20">
        <v>217</v>
      </c>
      <c r="BD539" s="20">
        <v>73</v>
      </c>
      <c r="BE539" s="20">
        <v>63</v>
      </c>
      <c r="BF539" s="20">
        <v>212</v>
      </c>
      <c r="BG539" s="20">
        <v>283</v>
      </c>
      <c r="BH539" s="20">
        <v>80.099999999999994</v>
      </c>
      <c r="BI539" s="20">
        <v>77.75</v>
      </c>
      <c r="BJ539" s="20">
        <v>2.375</v>
      </c>
      <c r="BK539" s="20">
        <v>1.024</v>
      </c>
      <c r="BL539" s="20">
        <v>13.25</v>
      </c>
      <c r="BM539" s="20">
        <v>0.34399999999999997</v>
      </c>
      <c r="BN539" s="20">
        <v>23.9</v>
      </c>
      <c r="BO539" s="20">
        <v>20</v>
      </c>
      <c r="BP539" s="20">
        <v>3.9</v>
      </c>
      <c r="BQ539" s="20">
        <v>4.5625</v>
      </c>
      <c r="BR539" s="20">
        <v>17.7</v>
      </c>
      <c r="BS539" s="20">
        <v>94</v>
      </c>
      <c r="BT539" s="20">
        <v>0.55000000000000004</v>
      </c>
      <c r="BU539" s="20">
        <v>3</v>
      </c>
      <c r="BV539" s="66">
        <v>92</v>
      </c>
      <c r="BW539" s="66">
        <v>164</v>
      </c>
      <c r="BX539" s="66">
        <v>169</v>
      </c>
      <c r="BY539" s="66">
        <v>84</v>
      </c>
      <c r="BZ539" s="66">
        <v>75</v>
      </c>
      <c r="CA539" s="66">
        <v>97.5</v>
      </c>
      <c r="CB539" s="66">
        <v>93</v>
      </c>
      <c r="CC539" s="66">
        <v>170</v>
      </c>
      <c r="CD539" s="20">
        <v>0.75</v>
      </c>
      <c r="CE539" s="20">
        <v>15.94</v>
      </c>
      <c r="CF539" s="20">
        <v>115.9</v>
      </c>
      <c r="CG539" s="20">
        <v>99.9</v>
      </c>
      <c r="CH539" s="20">
        <v>66.3</v>
      </c>
      <c r="CI539" s="20">
        <v>-1.0999999999999999E-2</v>
      </c>
      <c r="CJ539" s="20">
        <v>1.78</v>
      </c>
      <c r="CK539" s="20">
        <v>105.6</v>
      </c>
      <c r="CL539" s="20">
        <v>103.8</v>
      </c>
      <c r="CM539" s="20">
        <v>-2.54</v>
      </c>
      <c r="CN539" s="20">
        <v>117.4</v>
      </c>
      <c r="CO539" s="20">
        <v>98.7</v>
      </c>
      <c r="CP539" s="63">
        <v>0.88029999999999997</v>
      </c>
      <c r="CQ539" s="20">
        <v>-0.1</v>
      </c>
      <c r="CR539" s="20">
        <v>-6.2500000000000003E-3</v>
      </c>
      <c r="CS539" s="20">
        <v>1358</v>
      </c>
      <c r="CT539" s="20">
        <v>14.93</v>
      </c>
      <c r="CU539" s="20">
        <v>4.0599999999999996</v>
      </c>
      <c r="CV539" s="20">
        <v>1232</v>
      </c>
      <c r="CW539" s="20">
        <v>1058</v>
      </c>
      <c r="CX539" s="20">
        <v>959</v>
      </c>
      <c r="CY539" s="20">
        <v>0.45</v>
      </c>
      <c r="CZ539" s="20">
        <v>132</v>
      </c>
      <c r="DA539" s="20">
        <v>358</v>
      </c>
      <c r="DB539" s="20">
        <v>0.36899999999999999</v>
      </c>
      <c r="DC539" s="20">
        <v>236</v>
      </c>
      <c r="DD539" s="20">
        <v>318</v>
      </c>
      <c r="DE539" s="20">
        <v>0.74199999999999999</v>
      </c>
      <c r="DF539" s="20">
        <v>207</v>
      </c>
      <c r="DG539" s="20">
        <v>12.9375</v>
      </c>
      <c r="DH539" s="20">
        <v>634</v>
      </c>
      <c r="DI539" s="20">
        <v>39.625</v>
      </c>
      <c r="DJ539" s="20">
        <v>241</v>
      </c>
      <c r="DK539" s="20">
        <v>89</v>
      </c>
      <c r="DL539" s="20">
        <v>74</v>
      </c>
      <c r="DM539" s="20">
        <v>181</v>
      </c>
      <c r="DN539" s="20">
        <v>265</v>
      </c>
      <c r="DO539" s="20">
        <v>77</v>
      </c>
      <c r="DP539" s="20">
        <v>66.125</v>
      </c>
      <c r="DQ539" s="20">
        <v>10.875</v>
      </c>
      <c r="DR539" s="20">
        <v>1.331</v>
      </c>
      <c r="DS539" s="20">
        <v>11.311999999999999</v>
      </c>
      <c r="DT539" s="20">
        <v>0.49199999999999999</v>
      </c>
      <c r="DU539" s="20">
        <v>22.4</v>
      </c>
      <c r="DV539" s="20">
        <v>19.899999999999999</v>
      </c>
      <c r="DW539" s="20">
        <v>4.5999999999999996</v>
      </c>
      <c r="DX539" s="20">
        <v>5.5625</v>
      </c>
      <c r="DY539" s="20">
        <v>16.600000000000001</v>
      </c>
      <c r="DZ539" s="20">
        <v>52</v>
      </c>
      <c r="EA539" s="20">
        <v>0.58399999999999996</v>
      </c>
      <c r="EB539" s="20">
        <v>1</v>
      </c>
      <c r="EC539" s="66">
        <v>47</v>
      </c>
      <c r="ED539" s="66">
        <v>41</v>
      </c>
      <c r="EE539" s="66">
        <v>61</v>
      </c>
      <c r="EF539" s="66">
        <v>41</v>
      </c>
      <c r="EG539" s="66">
        <v>42</v>
      </c>
      <c r="EH539" s="66">
        <v>39.200000000000003</v>
      </c>
      <c r="EI539" s="66">
        <v>52</v>
      </c>
      <c r="EJ539" s="66">
        <v>51</v>
      </c>
      <c r="EK539" s="20">
        <v>11448.54</v>
      </c>
      <c r="EL539" s="20">
        <v>12053.6</v>
      </c>
      <c r="EM539" s="20">
        <v>73.703125</v>
      </c>
      <c r="EN539" s="20">
        <v>51.610999999999997</v>
      </c>
      <c r="EO539" s="20">
        <v>13.1334</v>
      </c>
      <c r="EP539" s="20">
        <v>187.88499999999999</v>
      </c>
      <c r="EQ539" s="21">
        <v>73</v>
      </c>
      <c r="ER539" s="21">
        <v>65</v>
      </c>
      <c r="ES539" s="61" t="str">
        <f t="shared" si="26"/>
        <v>Michigan</v>
      </c>
      <c r="ET539" s="61">
        <f t="shared" si="28"/>
        <v>138</v>
      </c>
      <c r="EU539" s="61">
        <f t="shared" si="27"/>
        <v>8</v>
      </c>
    </row>
    <row r="540" spans="1:151" x14ac:dyDescent="0.45">
      <c r="A540" s="64">
        <v>45306</v>
      </c>
      <c r="B540" s="21" t="s">
        <v>253</v>
      </c>
      <c r="C540" s="21">
        <v>97</v>
      </c>
      <c r="D540" s="21" t="s">
        <v>138</v>
      </c>
      <c r="E540" s="21">
        <v>96</v>
      </c>
      <c r="F540" s="50" t="s">
        <v>558</v>
      </c>
      <c r="G540" t="s">
        <v>253</v>
      </c>
      <c r="H540" t="s">
        <v>138</v>
      </c>
      <c r="I540" t="s">
        <v>253</v>
      </c>
      <c r="J540" t="s">
        <v>138</v>
      </c>
      <c r="K540" t="s">
        <v>253</v>
      </c>
      <c r="L540" t="s">
        <v>138</v>
      </c>
      <c r="M540" t="s">
        <v>617</v>
      </c>
      <c r="N540" t="s">
        <v>616</v>
      </c>
      <c r="O540" t="s">
        <v>1369</v>
      </c>
      <c r="P540" t="s">
        <v>138</v>
      </c>
      <c r="Q540" t="s">
        <v>253</v>
      </c>
      <c r="R540" t="s">
        <v>138</v>
      </c>
      <c r="S540" t="s">
        <v>82</v>
      </c>
      <c r="T540" t="s">
        <v>82</v>
      </c>
      <c r="U540">
        <v>16</v>
      </c>
      <c r="V540">
        <v>17</v>
      </c>
      <c r="W540" s="20">
        <v>0.8125</v>
      </c>
      <c r="X540" s="20">
        <v>-1.0900000000000001</v>
      </c>
      <c r="Y540" s="20">
        <v>106.5</v>
      </c>
      <c r="Z540" s="20">
        <v>107.6</v>
      </c>
      <c r="AA540" s="20">
        <v>72</v>
      </c>
      <c r="AB540" s="20">
        <v>0.14499999999999999</v>
      </c>
      <c r="AC540" s="20">
        <v>-7.9</v>
      </c>
      <c r="AD540" s="20">
        <v>100.2</v>
      </c>
      <c r="AE540" s="20">
        <v>108.1</v>
      </c>
      <c r="AF540" s="20">
        <v>-10.37</v>
      </c>
      <c r="AG540" s="20">
        <v>106</v>
      </c>
      <c r="AH540" s="20">
        <v>106.8</v>
      </c>
      <c r="AI540" s="20">
        <v>0.48070000000000002</v>
      </c>
      <c r="AJ540" s="20">
        <v>-1</v>
      </c>
      <c r="AK540" s="20">
        <v>-6.25E-2</v>
      </c>
      <c r="AL540" s="20">
        <v>1229</v>
      </c>
      <c r="AM540" s="20">
        <v>1.88</v>
      </c>
      <c r="AN540" s="20">
        <v>-4.79</v>
      </c>
      <c r="AO540" s="20">
        <v>1331</v>
      </c>
      <c r="AP540" s="20">
        <v>1216</v>
      </c>
      <c r="AQ540" s="20">
        <v>968</v>
      </c>
      <c r="AR540" s="20">
        <v>0.47099999999999997</v>
      </c>
      <c r="AS540" s="20">
        <v>151</v>
      </c>
      <c r="AT540" s="20">
        <v>387</v>
      </c>
      <c r="AU540" s="20">
        <v>0.39</v>
      </c>
      <c r="AV540" s="20">
        <v>268</v>
      </c>
      <c r="AW540" s="20">
        <v>367</v>
      </c>
      <c r="AX540" s="20">
        <v>0.73</v>
      </c>
      <c r="AY540" s="20">
        <v>142</v>
      </c>
      <c r="AZ540" s="20">
        <v>8.875</v>
      </c>
      <c r="BA540" s="20">
        <v>636</v>
      </c>
      <c r="BB540" s="20">
        <v>39.75</v>
      </c>
      <c r="BC540" s="20">
        <v>218</v>
      </c>
      <c r="BD540" s="20">
        <v>104</v>
      </c>
      <c r="BE540" s="20">
        <v>94</v>
      </c>
      <c r="BF540" s="20">
        <v>228</v>
      </c>
      <c r="BG540" s="20">
        <v>226</v>
      </c>
      <c r="BH540" s="20">
        <v>83.2</v>
      </c>
      <c r="BI540" s="20">
        <v>76</v>
      </c>
      <c r="BJ540" s="20">
        <v>7.1879999999999997</v>
      </c>
      <c r="BK540" s="20">
        <v>0.95599999999999996</v>
      </c>
      <c r="BL540" s="20">
        <v>14.25</v>
      </c>
      <c r="BM540" s="20">
        <v>0.45600000000000002</v>
      </c>
      <c r="BN540" s="20">
        <v>24.2</v>
      </c>
      <c r="BO540" s="20">
        <v>22.9</v>
      </c>
      <c r="BP540" s="20">
        <v>5.9</v>
      </c>
      <c r="BQ540" s="20">
        <v>6.5</v>
      </c>
      <c r="BR540" s="20">
        <v>14.1</v>
      </c>
      <c r="BS540" s="20">
        <v>149</v>
      </c>
      <c r="BT540" s="20">
        <v>0.51700000000000002</v>
      </c>
      <c r="BU540" s="20">
        <v>-3</v>
      </c>
      <c r="BV540" s="66">
        <v>151</v>
      </c>
      <c r="BW540" s="66">
        <v>87</v>
      </c>
      <c r="BX540" s="66">
        <v>84</v>
      </c>
      <c r="BY540" s="66">
        <v>216</v>
      </c>
      <c r="BZ540" s="66">
        <v>174</v>
      </c>
      <c r="CA540" s="66">
        <v>113</v>
      </c>
      <c r="CB540" s="66">
        <v>149</v>
      </c>
      <c r="CC540" s="66">
        <v>125</v>
      </c>
      <c r="CD540" s="20">
        <v>0.76470588235294101</v>
      </c>
      <c r="CE540" s="20">
        <v>7.93</v>
      </c>
      <c r="CF540" s="20">
        <v>108.5</v>
      </c>
      <c r="CG540" s="20">
        <v>100.6</v>
      </c>
      <c r="CH540" s="20">
        <v>64.900000000000006</v>
      </c>
      <c r="CI540" s="20">
        <v>2.4E-2</v>
      </c>
      <c r="CJ540" s="20">
        <v>-1.76</v>
      </c>
      <c r="CK540" s="20">
        <v>105.8</v>
      </c>
      <c r="CL540" s="20">
        <v>107.6</v>
      </c>
      <c r="CM540" s="20">
        <v>-3.26</v>
      </c>
      <c r="CN540" s="20">
        <v>109</v>
      </c>
      <c r="CO540" s="20">
        <v>100.3</v>
      </c>
      <c r="CP540" s="63">
        <v>0.7218</v>
      </c>
      <c r="CQ540" s="20">
        <v>-0.6</v>
      </c>
      <c r="CR540" s="20">
        <v>-3.5294117647058823E-2</v>
      </c>
      <c r="CS540" s="20">
        <v>1289</v>
      </c>
      <c r="CT540" s="20">
        <v>7.28</v>
      </c>
      <c r="CU540" s="20">
        <v>-0.04</v>
      </c>
      <c r="CV540" s="20">
        <v>1255</v>
      </c>
      <c r="CW540" s="20">
        <v>1114</v>
      </c>
      <c r="CX540" s="20">
        <v>928</v>
      </c>
      <c r="CY540" s="20">
        <v>0.47199999999999998</v>
      </c>
      <c r="CZ540" s="20">
        <v>121</v>
      </c>
      <c r="DA540" s="20">
        <v>337</v>
      </c>
      <c r="DB540" s="20">
        <v>0.35899999999999999</v>
      </c>
      <c r="DC540" s="20">
        <v>258</v>
      </c>
      <c r="DD540" s="20">
        <v>345</v>
      </c>
      <c r="DE540" s="20">
        <v>0.748</v>
      </c>
      <c r="DF540" s="20">
        <v>174</v>
      </c>
      <c r="DG540" s="20">
        <v>10.235294117647058</v>
      </c>
      <c r="DH540" s="20">
        <v>647</v>
      </c>
      <c r="DI540" s="20">
        <v>38.058823529411768</v>
      </c>
      <c r="DJ540" s="20">
        <v>200</v>
      </c>
      <c r="DK540" s="20">
        <v>89</v>
      </c>
      <c r="DL540" s="20">
        <v>64</v>
      </c>
      <c r="DM540" s="20">
        <v>198</v>
      </c>
      <c r="DN540" s="20">
        <v>275</v>
      </c>
      <c r="DO540" s="20">
        <v>73.8</v>
      </c>
      <c r="DP540" s="20">
        <v>65.528999999999996</v>
      </c>
      <c r="DQ540" s="20">
        <v>8.2940000000000005</v>
      </c>
      <c r="DR540" s="20">
        <v>1.01</v>
      </c>
      <c r="DS540" s="20">
        <v>11.647</v>
      </c>
      <c r="DT540" s="20">
        <v>0.44900000000000001</v>
      </c>
      <c r="DU540" s="20">
        <v>19.8</v>
      </c>
      <c r="DV540" s="20">
        <v>20.3</v>
      </c>
      <c r="DW540" s="20">
        <v>3.8</v>
      </c>
      <c r="DX540" s="20">
        <v>5.2352941176470589</v>
      </c>
      <c r="DY540" s="20">
        <v>16.2</v>
      </c>
      <c r="DZ540" s="20">
        <v>67</v>
      </c>
      <c r="EA540" s="20">
        <v>0.57099999999999995</v>
      </c>
      <c r="EB540" s="20">
        <v>3</v>
      </c>
      <c r="EC540" s="66">
        <v>76</v>
      </c>
      <c r="ED540" s="66">
        <v>77</v>
      </c>
      <c r="EE540" s="66">
        <v>70</v>
      </c>
      <c r="EF540" s="66">
        <v>107</v>
      </c>
      <c r="EG540" s="66">
        <v>96</v>
      </c>
      <c r="EH540" s="66">
        <v>69.8</v>
      </c>
      <c r="EI540" s="66">
        <v>67</v>
      </c>
      <c r="EJ540" s="66">
        <v>77</v>
      </c>
      <c r="EK540" s="20">
        <v>10713.9</v>
      </c>
      <c r="EL540" s="20">
        <v>11674.599999999999</v>
      </c>
      <c r="EM540" s="20">
        <v>74.602941176470594</v>
      </c>
      <c r="EN540" s="20">
        <v>75.705500000000001</v>
      </c>
      <c r="EO540" s="20">
        <v>10.546799999999999</v>
      </c>
      <c r="EP540" s="20">
        <v>200.75</v>
      </c>
      <c r="EQ540" s="21">
        <v>75</v>
      </c>
      <c r="ER540" s="21">
        <v>62</v>
      </c>
      <c r="ES540" s="61" t="str">
        <f t="shared" si="26"/>
        <v>George Washington</v>
      </c>
      <c r="ET540" s="61">
        <f t="shared" si="28"/>
        <v>137</v>
      </c>
      <c r="EU540" s="61">
        <f t="shared" si="27"/>
        <v>13</v>
      </c>
    </row>
    <row r="541" spans="1:151" x14ac:dyDescent="0.45">
      <c r="A541" s="64">
        <v>45306</v>
      </c>
      <c r="B541" s="21" t="s">
        <v>42</v>
      </c>
      <c r="C541" s="21">
        <v>160</v>
      </c>
      <c r="D541" s="21" t="s">
        <v>70</v>
      </c>
      <c r="E541" s="21">
        <v>339</v>
      </c>
      <c r="F541" s="50" t="s">
        <v>558</v>
      </c>
      <c r="G541" t="s">
        <v>42</v>
      </c>
      <c r="H541" t="s">
        <v>70</v>
      </c>
      <c r="I541" t="s">
        <v>42</v>
      </c>
      <c r="J541" t="s">
        <v>70</v>
      </c>
      <c r="K541" t="s">
        <v>42</v>
      </c>
      <c r="L541" t="s">
        <v>70</v>
      </c>
      <c r="M541" t="s">
        <v>42</v>
      </c>
      <c r="N541" t="s">
        <v>70</v>
      </c>
      <c r="O541" t="s">
        <v>42</v>
      </c>
      <c r="P541" t="s">
        <v>70</v>
      </c>
      <c r="Q541" t="s">
        <v>42</v>
      </c>
      <c r="R541" t="s">
        <v>70</v>
      </c>
      <c r="S541" t="s">
        <v>15</v>
      </c>
      <c r="T541" t="s">
        <v>15</v>
      </c>
      <c r="U541">
        <v>16</v>
      </c>
      <c r="V541">
        <v>16</v>
      </c>
      <c r="W541" s="20">
        <v>0.6875</v>
      </c>
      <c r="X541" s="20">
        <v>20.399999999999999</v>
      </c>
      <c r="Y541" s="20">
        <v>113.7</v>
      </c>
      <c r="Z541" s="20">
        <v>93.3</v>
      </c>
      <c r="AA541" s="20">
        <v>70.8</v>
      </c>
      <c r="AB541" s="20">
        <v>-0.04</v>
      </c>
      <c r="AC541" s="20">
        <v>8.73</v>
      </c>
      <c r="AD541" s="20">
        <v>109.5</v>
      </c>
      <c r="AE541" s="20">
        <v>100.7</v>
      </c>
      <c r="AF541" s="20">
        <v>7.1</v>
      </c>
      <c r="AG541" s="20">
        <v>113.4</v>
      </c>
      <c r="AH541" s="20">
        <v>92.8</v>
      </c>
      <c r="AI541" s="20">
        <v>0.90900000000000003</v>
      </c>
      <c r="AJ541" s="20">
        <v>1.1000000000000001</v>
      </c>
      <c r="AK541" s="20">
        <v>6.8750000000000006E-2</v>
      </c>
      <c r="AL541" s="20">
        <v>1370</v>
      </c>
      <c r="AM541" s="20">
        <v>18.5</v>
      </c>
      <c r="AN541" s="20">
        <v>8.94</v>
      </c>
      <c r="AO541" s="20">
        <v>1229</v>
      </c>
      <c r="AP541" s="20">
        <v>1076</v>
      </c>
      <c r="AQ541" s="20">
        <v>984</v>
      </c>
      <c r="AR541" s="20">
        <v>0.45200000000000001</v>
      </c>
      <c r="AS541" s="20">
        <v>134</v>
      </c>
      <c r="AT541" s="20">
        <v>423</v>
      </c>
      <c r="AU541" s="20">
        <v>0.317</v>
      </c>
      <c r="AV541" s="20">
        <v>205</v>
      </c>
      <c r="AW541" s="20">
        <v>278</v>
      </c>
      <c r="AX541" s="20">
        <v>0.73699999999999999</v>
      </c>
      <c r="AY541" s="20">
        <v>157</v>
      </c>
      <c r="AZ541" s="20">
        <v>9.8125</v>
      </c>
      <c r="BA541" s="20">
        <v>545</v>
      </c>
      <c r="BB541" s="20">
        <v>34.0625</v>
      </c>
      <c r="BC541" s="20">
        <v>248</v>
      </c>
      <c r="BD541" s="20">
        <v>149</v>
      </c>
      <c r="BE541" s="20">
        <v>40</v>
      </c>
      <c r="BF541" s="20">
        <v>169</v>
      </c>
      <c r="BG541" s="20">
        <v>245</v>
      </c>
      <c r="BH541" s="20">
        <v>76.8</v>
      </c>
      <c r="BI541" s="20">
        <v>67.25</v>
      </c>
      <c r="BJ541" s="20">
        <v>9.5619999999999994</v>
      </c>
      <c r="BK541" s="20">
        <v>1.4670000000000001</v>
      </c>
      <c r="BL541" s="20">
        <v>10.561999999999999</v>
      </c>
      <c r="BM541" s="20">
        <v>0.88200000000000001</v>
      </c>
      <c r="BN541" s="20">
        <v>26.4</v>
      </c>
      <c r="BO541" s="20">
        <v>17.399999999999999</v>
      </c>
      <c r="BP541" s="20">
        <v>2.5</v>
      </c>
      <c r="BQ541" s="20">
        <v>9.3125</v>
      </c>
      <c r="BR541" s="20">
        <v>15.3</v>
      </c>
      <c r="BS541" s="20">
        <v>23</v>
      </c>
      <c r="BT541" s="20">
        <v>0.61699999999999999</v>
      </c>
      <c r="BU541" s="20">
        <v>0</v>
      </c>
      <c r="BV541" s="66">
        <v>21</v>
      </c>
      <c r="BW541" s="66">
        <v>25</v>
      </c>
      <c r="BX541" s="66">
        <v>28</v>
      </c>
      <c r="BY541" s="66">
        <v>16</v>
      </c>
      <c r="BZ541" s="66">
        <v>19</v>
      </c>
      <c r="CA541" s="66">
        <v>18.2</v>
      </c>
      <c r="CB541" s="66">
        <v>23</v>
      </c>
      <c r="CC541" s="66">
        <v>28</v>
      </c>
      <c r="CD541" s="20">
        <v>0.6875</v>
      </c>
      <c r="CE541" s="20">
        <v>18.8</v>
      </c>
      <c r="CF541" s="20">
        <v>114.1</v>
      </c>
      <c r="CG541" s="20">
        <v>95.3</v>
      </c>
      <c r="CH541" s="20">
        <v>65.8</v>
      </c>
      <c r="CI541" s="20">
        <v>-5.0999999999999997E-2</v>
      </c>
      <c r="CJ541" s="20">
        <v>6.85</v>
      </c>
      <c r="CK541" s="20">
        <v>108.4</v>
      </c>
      <c r="CL541" s="20">
        <v>101.5</v>
      </c>
      <c r="CM541" s="20">
        <v>6.41</v>
      </c>
      <c r="CN541" s="20">
        <v>112.5</v>
      </c>
      <c r="CO541" s="20">
        <v>94.9</v>
      </c>
      <c r="CP541" s="63">
        <v>0.87590000000000001</v>
      </c>
      <c r="CQ541" s="20">
        <v>0.3</v>
      </c>
      <c r="CR541" s="20">
        <v>1.8749999999999999E-2</v>
      </c>
      <c r="CS541" s="20">
        <v>1357</v>
      </c>
      <c r="CT541" s="20">
        <v>16</v>
      </c>
      <c r="CU541" s="20">
        <v>6.81</v>
      </c>
      <c r="CV541" s="20">
        <v>1188</v>
      </c>
      <c r="CW541" s="20">
        <v>1041</v>
      </c>
      <c r="CX541" s="20">
        <v>944</v>
      </c>
      <c r="CY541" s="20">
        <v>0.41799999999999998</v>
      </c>
      <c r="CZ541" s="20">
        <v>148</v>
      </c>
      <c r="DA541" s="20">
        <v>449</v>
      </c>
      <c r="DB541" s="20">
        <v>0.33</v>
      </c>
      <c r="DC541" s="20">
        <v>250</v>
      </c>
      <c r="DD541" s="20">
        <v>304</v>
      </c>
      <c r="DE541" s="20">
        <v>0.82199999999999995</v>
      </c>
      <c r="DF541" s="20">
        <v>174</v>
      </c>
      <c r="DG541" s="20">
        <v>10.875</v>
      </c>
      <c r="DH541" s="20">
        <v>608</v>
      </c>
      <c r="DI541" s="20">
        <v>38</v>
      </c>
      <c r="DJ541" s="20">
        <v>194</v>
      </c>
      <c r="DK541" s="20">
        <v>93</v>
      </c>
      <c r="DL541" s="20">
        <v>35</v>
      </c>
      <c r="DM541" s="20">
        <v>160</v>
      </c>
      <c r="DN541" s="20">
        <v>248</v>
      </c>
      <c r="DO541" s="20">
        <v>74.2</v>
      </c>
      <c r="DP541" s="20">
        <v>65.061999999999998</v>
      </c>
      <c r="DQ541" s="20">
        <v>9.1880000000000006</v>
      </c>
      <c r="DR541" s="20">
        <v>1.212</v>
      </c>
      <c r="DS541" s="20">
        <v>10</v>
      </c>
      <c r="DT541" s="20">
        <v>0.58099999999999996</v>
      </c>
      <c r="DU541" s="20">
        <v>28.1</v>
      </c>
      <c r="DV541" s="20">
        <v>19</v>
      </c>
      <c r="DW541" s="20">
        <v>2.2000000000000002</v>
      </c>
      <c r="DX541" s="20">
        <v>5.8125</v>
      </c>
      <c r="DY541" s="20">
        <v>15.5</v>
      </c>
      <c r="DZ541" s="20">
        <v>48</v>
      </c>
      <c r="EA541" s="20">
        <v>0.59199999999999997</v>
      </c>
      <c r="EB541" s="20">
        <v>2</v>
      </c>
      <c r="EC541" s="66">
        <v>31</v>
      </c>
      <c r="ED541" s="66">
        <v>27</v>
      </c>
      <c r="EE541" s="66">
        <v>42</v>
      </c>
      <c r="EF541" s="66">
        <v>23</v>
      </c>
      <c r="EG541" s="66">
        <v>23</v>
      </c>
      <c r="EH541" s="66">
        <v>24</v>
      </c>
      <c r="EI541" s="66">
        <v>48</v>
      </c>
      <c r="EJ541" s="66">
        <v>33</v>
      </c>
      <c r="EK541" s="20">
        <v>10835.61</v>
      </c>
      <c r="EL541" s="20">
        <v>10645.529999999999</v>
      </c>
      <c r="EM541" s="20">
        <v>61.391624999999998</v>
      </c>
      <c r="EN541" s="20">
        <v>93.125</v>
      </c>
      <c r="EO541" s="20">
        <v>12.576599999999999</v>
      </c>
      <c r="EP541" s="20">
        <v>182.77600000000001</v>
      </c>
      <c r="EQ541" s="21">
        <v>87</v>
      </c>
      <c r="ER541" s="21">
        <v>74</v>
      </c>
      <c r="ES541" s="61" t="str">
        <f t="shared" si="26"/>
        <v>Marquette</v>
      </c>
      <c r="ET541" s="61">
        <f t="shared" si="28"/>
        <v>161</v>
      </c>
      <c r="EU541" s="61">
        <f t="shared" si="27"/>
        <v>13</v>
      </c>
    </row>
    <row r="542" spans="1:151" x14ac:dyDescent="0.45">
      <c r="A542" s="64">
        <v>45306</v>
      </c>
      <c r="B542" s="21" t="s">
        <v>257</v>
      </c>
      <c r="C542" s="21">
        <v>252</v>
      </c>
      <c r="D542" s="21" t="s">
        <v>295</v>
      </c>
      <c r="E542" s="21">
        <v>137</v>
      </c>
      <c r="F542" s="50" t="s">
        <v>558</v>
      </c>
      <c r="G542" t="s">
        <v>257</v>
      </c>
      <c r="H542" t="s">
        <v>295</v>
      </c>
      <c r="I542" t="s">
        <v>257</v>
      </c>
      <c r="J542" t="s">
        <v>295</v>
      </c>
      <c r="K542" t="s">
        <v>257</v>
      </c>
      <c r="L542" t="s">
        <v>295</v>
      </c>
      <c r="M542" t="s">
        <v>658</v>
      </c>
      <c r="N542" t="s">
        <v>295</v>
      </c>
      <c r="O542" t="s">
        <v>257</v>
      </c>
      <c r="P542" t="s">
        <v>295</v>
      </c>
      <c r="Q542" t="s">
        <v>257</v>
      </c>
      <c r="R542" t="s">
        <v>295</v>
      </c>
      <c r="S542" t="s">
        <v>82</v>
      </c>
      <c r="T542" t="s">
        <v>82</v>
      </c>
      <c r="U542">
        <v>16</v>
      </c>
      <c r="V542">
        <v>17</v>
      </c>
      <c r="W542" s="20">
        <v>0.625</v>
      </c>
      <c r="X542" s="20">
        <v>8.76</v>
      </c>
      <c r="Y542" s="20">
        <v>109.7</v>
      </c>
      <c r="Z542" s="20">
        <v>100.9</v>
      </c>
      <c r="AA542" s="20">
        <v>68.900000000000006</v>
      </c>
      <c r="AB542" s="20">
        <v>-0.123</v>
      </c>
      <c r="AC542" s="20">
        <v>-3.54</v>
      </c>
      <c r="AD542" s="20">
        <v>103.8</v>
      </c>
      <c r="AE542" s="20">
        <v>107.3</v>
      </c>
      <c r="AF542" s="20">
        <v>-5.34</v>
      </c>
      <c r="AG542" s="20">
        <v>110.9</v>
      </c>
      <c r="AH542" s="20">
        <v>99.3</v>
      </c>
      <c r="AI542" s="20">
        <v>0.77990000000000004</v>
      </c>
      <c r="AJ542" s="20">
        <v>-2.7</v>
      </c>
      <c r="AK542" s="20">
        <v>-0.16875000000000001</v>
      </c>
      <c r="AL542" s="20">
        <v>1243</v>
      </c>
      <c r="AM542" s="20">
        <v>8.57</v>
      </c>
      <c r="AN542" s="20">
        <v>-1.56</v>
      </c>
      <c r="AO542" s="20">
        <v>1247</v>
      </c>
      <c r="AP542" s="20">
        <v>1085</v>
      </c>
      <c r="AQ542" s="20">
        <v>975</v>
      </c>
      <c r="AR542" s="20">
        <v>0.44400000000000001</v>
      </c>
      <c r="AS542" s="20">
        <v>177</v>
      </c>
      <c r="AT542" s="20">
        <v>489</v>
      </c>
      <c r="AU542" s="20">
        <v>0.36199999999999999</v>
      </c>
      <c r="AV542" s="20">
        <v>204</v>
      </c>
      <c r="AW542" s="20">
        <v>278</v>
      </c>
      <c r="AX542" s="20">
        <v>0.73399999999999999</v>
      </c>
      <c r="AY542" s="20">
        <v>171</v>
      </c>
      <c r="AZ542" s="20">
        <v>10.6875</v>
      </c>
      <c r="BA542" s="20">
        <v>609</v>
      </c>
      <c r="BB542" s="20">
        <v>38.0625</v>
      </c>
      <c r="BC542" s="20">
        <v>253</v>
      </c>
      <c r="BD542" s="20">
        <v>117</v>
      </c>
      <c r="BE542" s="20">
        <v>58</v>
      </c>
      <c r="BF542" s="20">
        <v>181</v>
      </c>
      <c r="BG542" s="20">
        <v>267</v>
      </c>
      <c r="BH542" s="20">
        <v>77.900000000000006</v>
      </c>
      <c r="BI542" s="20">
        <v>67.811999999999998</v>
      </c>
      <c r="BJ542" s="20">
        <v>10.125</v>
      </c>
      <c r="BK542" s="20">
        <v>1.3979999999999999</v>
      </c>
      <c r="BL542" s="20">
        <v>11.311999999999999</v>
      </c>
      <c r="BM542" s="20">
        <v>0.64600000000000002</v>
      </c>
      <c r="BN542" s="20">
        <v>30.6</v>
      </c>
      <c r="BO542" s="20">
        <v>17.399999999999999</v>
      </c>
      <c r="BP542" s="20">
        <v>3.6</v>
      </c>
      <c r="BQ542" s="20">
        <v>7.3125</v>
      </c>
      <c r="BR542" s="20">
        <v>16.7</v>
      </c>
      <c r="BS542" s="20">
        <v>146</v>
      </c>
      <c r="BT542" s="20">
        <v>0.51900000000000002</v>
      </c>
      <c r="BU542" s="20">
        <v>1</v>
      </c>
      <c r="BV542" s="66">
        <v>79</v>
      </c>
      <c r="BW542" s="66">
        <v>142</v>
      </c>
      <c r="BX542" s="66">
        <v>134</v>
      </c>
      <c r="BY542" s="66">
        <v>74</v>
      </c>
      <c r="BZ542" s="66">
        <v>90</v>
      </c>
      <c r="CA542" s="66">
        <v>92.2</v>
      </c>
      <c r="CB542" s="66">
        <v>146</v>
      </c>
      <c r="CC542" s="66">
        <v>110</v>
      </c>
      <c r="CD542" s="20">
        <v>0.58823529411764697</v>
      </c>
      <c r="CE542" s="20">
        <v>-3.81</v>
      </c>
      <c r="CF542" s="20">
        <v>105.5</v>
      </c>
      <c r="CG542" s="20">
        <v>109.3</v>
      </c>
      <c r="CH542" s="20">
        <v>67.8</v>
      </c>
      <c r="CI542" s="20">
        <v>8.8999999999999996E-2</v>
      </c>
      <c r="CJ542" s="20">
        <v>-3.26</v>
      </c>
      <c r="CK542" s="20">
        <v>102.8</v>
      </c>
      <c r="CL542" s="20">
        <v>106.1</v>
      </c>
      <c r="CM542" s="20">
        <v>-6.89</v>
      </c>
      <c r="CN542" s="20">
        <v>106.7</v>
      </c>
      <c r="CO542" s="20">
        <v>109.7</v>
      </c>
      <c r="CP542" s="63">
        <v>0.42030000000000001</v>
      </c>
      <c r="CQ542" s="20">
        <v>-3.8</v>
      </c>
      <c r="CR542" s="20">
        <v>-0.22352941176470587</v>
      </c>
      <c r="CS542" s="20">
        <v>1142</v>
      </c>
      <c r="CT542" s="20">
        <v>-2.4700000000000002</v>
      </c>
      <c r="CU542" s="20">
        <v>-1.28</v>
      </c>
      <c r="CV542" s="20">
        <v>1285</v>
      </c>
      <c r="CW542" s="20">
        <v>1238</v>
      </c>
      <c r="CX542" s="20">
        <v>1061</v>
      </c>
      <c r="CY542" s="20">
        <v>0.437</v>
      </c>
      <c r="CZ542" s="20">
        <v>148</v>
      </c>
      <c r="DA542" s="20">
        <v>429</v>
      </c>
      <c r="DB542" s="20">
        <v>0.34499999999999997</v>
      </c>
      <c r="DC542" s="20">
        <v>209</v>
      </c>
      <c r="DD542" s="20">
        <v>289</v>
      </c>
      <c r="DE542" s="20">
        <v>0.72299999999999998</v>
      </c>
      <c r="DF542" s="20">
        <v>179</v>
      </c>
      <c r="DG542" s="20">
        <v>10.529411764705882</v>
      </c>
      <c r="DH542" s="20">
        <v>594</v>
      </c>
      <c r="DI542" s="20">
        <v>34.941176470588232</v>
      </c>
      <c r="DJ542" s="20">
        <v>261</v>
      </c>
      <c r="DK542" s="20">
        <v>122</v>
      </c>
      <c r="DL542" s="20">
        <v>59</v>
      </c>
      <c r="DM542" s="20">
        <v>169</v>
      </c>
      <c r="DN542" s="20">
        <v>286</v>
      </c>
      <c r="DO542" s="20">
        <v>75.599999999999994</v>
      </c>
      <c r="DP542" s="20">
        <v>72.823999999999998</v>
      </c>
      <c r="DQ542" s="20">
        <v>2.7650000000000001</v>
      </c>
      <c r="DR542" s="20">
        <v>1.544</v>
      </c>
      <c r="DS542" s="20">
        <v>9.9410000000000007</v>
      </c>
      <c r="DT542" s="20">
        <v>0.72199999999999998</v>
      </c>
      <c r="DU542" s="20">
        <v>25.2</v>
      </c>
      <c r="DV542" s="20">
        <v>17</v>
      </c>
      <c r="DW542" s="20">
        <v>3.5</v>
      </c>
      <c r="DX542" s="20">
        <v>7.1764705882352944</v>
      </c>
      <c r="DY542" s="20">
        <v>16.8</v>
      </c>
      <c r="DZ542" s="20">
        <v>196</v>
      </c>
      <c r="EA542" s="20">
        <v>0.48799999999999999</v>
      </c>
      <c r="EB542" s="20">
        <v>-2</v>
      </c>
      <c r="EC542" s="66">
        <v>214</v>
      </c>
      <c r="ED542" s="66">
        <v>183</v>
      </c>
      <c r="EE542" s="66">
        <v>164</v>
      </c>
      <c r="EF542" s="66">
        <v>185</v>
      </c>
      <c r="EG542" s="66">
        <v>215</v>
      </c>
      <c r="EH542" s="66">
        <v>153</v>
      </c>
      <c r="EI542" s="66">
        <v>196</v>
      </c>
      <c r="EJ542" s="66">
        <v>206</v>
      </c>
      <c r="EK542" s="20">
        <v>11990.21</v>
      </c>
      <c r="EL542" s="20">
        <v>10644.95</v>
      </c>
      <c r="EM542" s="20">
        <v>81.180235294117651</v>
      </c>
      <c r="EN542" s="20">
        <v>72.693562499999999</v>
      </c>
      <c r="EO542" s="20">
        <v>12.0741</v>
      </c>
      <c r="EP542" s="20">
        <v>209.92400000000001</v>
      </c>
      <c r="EQ542" s="21">
        <v>82</v>
      </c>
      <c r="ER542" s="21">
        <v>62</v>
      </c>
      <c r="ES542" s="61" t="str">
        <f t="shared" si="26"/>
        <v>Saint Joseph's</v>
      </c>
      <c r="ET542" s="61">
        <f t="shared" si="28"/>
        <v>144</v>
      </c>
      <c r="EU542" s="61">
        <f t="shared" si="27"/>
        <v>20</v>
      </c>
    </row>
    <row r="543" spans="1:151" x14ac:dyDescent="0.45">
      <c r="A543" s="64">
        <v>45306</v>
      </c>
      <c r="B543" s="21" t="s">
        <v>238</v>
      </c>
      <c r="C543" s="21">
        <v>175</v>
      </c>
      <c r="D543" s="21" t="s">
        <v>68</v>
      </c>
      <c r="E543" s="21">
        <v>125</v>
      </c>
      <c r="F543" s="50" t="s">
        <v>558</v>
      </c>
      <c r="G543" t="s">
        <v>238</v>
      </c>
      <c r="H543" t="s">
        <v>68</v>
      </c>
      <c r="I543" t="s">
        <v>238</v>
      </c>
      <c r="J543" t="s">
        <v>68</v>
      </c>
      <c r="K543" t="s">
        <v>238</v>
      </c>
      <c r="L543" t="s">
        <v>68</v>
      </c>
      <c r="M543" t="s">
        <v>238</v>
      </c>
      <c r="N543" t="s">
        <v>68</v>
      </c>
      <c r="O543" t="s">
        <v>238</v>
      </c>
      <c r="P543" t="s">
        <v>68</v>
      </c>
      <c r="Q543" t="s">
        <v>238</v>
      </c>
      <c r="R543" t="s">
        <v>68</v>
      </c>
      <c r="S543" t="s">
        <v>24</v>
      </c>
      <c r="T543" t="s">
        <v>24</v>
      </c>
      <c r="U543">
        <v>16</v>
      </c>
      <c r="V543">
        <v>16</v>
      </c>
      <c r="W543" s="20">
        <v>0.75</v>
      </c>
      <c r="X543" s="20">
        <v>9.1300000000000008</v>
      </c>
      <c r="Y543" s="20">
        <v>109.7</v>
      </c>
      <c r="Z543" s="20">
        <v>100.6</v>
      </c>
      <c r="AA543" s="20">
        <v>68</v>
      </c>
      <c r="AB543" s="20">
        <v>-5.0000000000000001E-3</v>
      </c>
      <c r="AC543" s="20">
        <v>-5.16</v>
      </c>
      <c r="AD543" s="20">
        <v>103.3</v>
      </c>
      <c r="AE543" s="20">
        <v>108.5</v>
      </c>
      <c r="AF543" s="20">
        <v>-13.55</v>
      </c>
      <c r="AG543" s="20">
        <v>109.1</v>
      </c>
      <c r="AH543" s="20">
        <v>101</v>
      </c>
      <c r="AI543" s="20">
        <v>0.70830000000000004</v>
      </c>
      <c r="AJ543" s="20">
        <v>-1</v>
      </c>
      <c r="AK543" s="20">
        <v>-6.25E-2</v>
      </c>
      <c r="AL543" s="20">
        <v>1307</v>
      </c>
      <c r="AM543" s="20">
        <v>8.83</v>
      </c>
      <c r="AN543" s="20">
        <v>-2.23</v>
      </c>
      <c r="AO543" s="20">
        <v>1246</v>
      </c>
      <c r="AP543" s="20">
        <v>1069</v>
      </c>
      <c r="AQ543" s="20">
        <v>939</v>
      </c>
      <c r="AR543" s="20">
        <v>0.48199999999999998</v>
      </c>
      <c r="AS543" s="20">
        <v>129</v>
      </c>
      <c r="AT543" s="20">
        <v>369</v>
      </c>
      <c r="AU543" s="20">
        <v>0.35</v>
      </c>
      <c r="AV543" s="20">
        <v>211</v>
      </c>
      <c r="AW543" s="20">
        <v>312</v>
      </c>
      <c r="AX543" s="20">
        <v>0.67600000000000005</v>
      </c>
      <c r="AY543" s="20">
        <v>183</v>
      </c>
      <c r="AZ543" s="20">
        <v>11.4375</v>
      </c>
      <c r="BA543" s="20">
        <v>610</v>
      </c>
      <c r="BB543" s="20">
        <v>38.125</v>
      </c>
      <c r="BC543" s="20">
        <v>306</v>
      </c>
      <c r="BD543" s="20">
        <v>111</v>
      </c>
      <c r="BE543" s="20">
        <v>82</v>
      </c>
      <c r="BF543" s="20">
        <v>198</v>
      </c>
      <c r="BG543" s="20">
        <v>257</v>
      </c>
      <c r="BH543" s="20">
        <v>77.900000000000006</v>
      </c>
      <c r="BI543" s="20">
        <v>66.811999999999998</v>
      </c>
      <c r="BJ543" s="20">
        <v>11.061999999999999</v>
      </c>
      <c r="BK543" s="20">
        <v>1.5449999999999999</v>
      </c>
      <c r="BL543" s="20">
        <v>12.375</v>
      </c>
      <c r="BM543" s="20">
        <v>0.56100000000000005</v>
      </c>
      <c r="BN543" s="20">
        <v>23.1</v>
      </c>
      <c r="BO543" s="20">
        <v>19.5</v>
      </c>
      <c r="BP543" s="20">
        <v>5.0999999999999996</v>
      </c>
      <c r="BQ543" s="20">
        <v>6.9375</v>
      </c>
      <c r="BR543" s="20">
        <v>16.100000000000001</v>
      </c>
      <c r="BS543" s="20">
        <v>135</v>
      </c>
      <c r="BT543" s="20">
        <v>0.52200000000000002</v>
      </c>
      <c r="BU543" s="20">
        <v>2</v>
      </c>
      <c r="BV543" s="66">
        <v>90</v>
      </c>
      <c r="BW543" s="66">
        <v>94</v>
      </c>
      <c r="BX543" s="66">
        <v>80</v>
      </c>
      <c r="BY543" s="66">
        <v>97</v>
      </c>
      <c r="BZ543" s="66">
        <v>84</v>
      </c>
      <c r="CA543" s="66">
        <v>76.5</v>
      </c>
      <c r="CB543" s="66">
        <v>137</v>
      </c>
      <c r="CC543" s="66">
        <v>231</v>
      </c>
      <c r="CD543" s="20">
        <v>0.625</v>
      </c>
      <c r="CE543" s="20">
        <v>14.82</v>
      </c>
      <c r="CF543" s="20">
        <v>117.4</v>
      </c>
      <c r="CG543" s="20">
        <v>102.6</v>
      </c>
      <c r="CH543" s="20">
        <v>74.5</v>
      </c>
      <c r="CI543" s="20">
        <v>-3.9E-2</v>
      </c>
      <c r="CJ543" s="20">
        <v>3.93</v>
      </c>
      <c r="CK543" s="20">
        <v>107.8</v>
      </c>
      <c r="CL543" s="20">
        <v>103.9</v>
      </c>
      <c r="CM543" s="20">
        <v>-3.06</v>
      </c>
      <c r="CN543" s="20">
        <v>116.1</v>
      </c>
      <c r="CO543" s="20">
        <v>102.4</v>
      </c>
      <c r="CP543" s="63">
        <v>0.80859999999999999</v>
      </c>
      <c r="CQ543" s="20">
        <v>-0.6</v>
      </c>
      <c r="CR543" s="20">
        <v>-3.7499999999999999E-2</v>
      </c>
      <c r="CS543" s="20">
        <v>1318</v>
      </c>
      <c r="CT543" s="20">
        <v>14.92</v>
      </c>
      <c r="CU543" s="20">
        <v>5.3</v>
      </c>
      <c r="CV543" s="20">
        <v>1394</v>
      </c>
      <c r="CW543" s="20">
        <v>1240</v>
      </c>
      <c r="CX543" s="20">
        <v>1065</v>
      </c>
      <c r="CY543" s="20">
        <v>0.47799999999999998</v>
      </c>
      <c r="CZ543" s="20">
        <v>120</v>
      </c>
      <c r="DA543" s="20">
        <v>339</v>
      </c>
      <c r="DB543" s="20">
        <v>0.35399999999999998</v>
      </c>
      <c r="DC543" s="20">
        <v>256</v>
      </c>
      <c r="DD543" s="20">
        <v>341</v>
      </c>
      <c r="DE543" s="20">
        <v>0.751</v>
      </c>
      <c r="DF543" s="20">
        <v>177</v>
      </c>
      <c r="DG543" s="20">
        <v>11.0625</v>
      </c>
      <c r="DH543" s="20">
        <v>617</v>
      </c>
      <c r="DI543" s="20">
        <v>38.5625</v>
      </c>
      <c r="DJ543" s="20">
        <v>316</v>
      </c>
      <c r="DK543" s="20">
        <v>131</v>
      </c>
      <c r="DL543" s="20">
        <v>63</v>
      </c>
      <c r="DM543" s="20">
        <v>160</v>
      </c>
      <c r="DN543" s="20">
        <v>250</v>
      </c>
      <c r="DO543" s="20">
        <v>87.1</v>
      </c>
      <c r="DP543" s="20">
        <v>77.5</v>
      </c>
      <c r="DQ543" s="20">
        <v>9.625</v>
      </c>
      <c r="DR543" s="20">
        <v>1.9750000000000001</v>
      </c>
      <c r="DS543" s="20">
        <v>10</v>
      </c>
      <c r="DT543" s="20">
        <v>0.81899999999999995</v>
      </c>
      <c r="DU543" s="20">
        <v>21.2</v>
      </c>
      <c r="DV543" s="20">
        <v>21.3</v>
      </c>
      <c r="DW543" s="20">
        <v>3.9</v>
      </c>
      <c r="DX543" s="20">
        <v>8.1875</v>
      </c>
      <c r="DY543" s="20">
        <v>15.6</v>
      </c>
      <c r="DZ543" s="20">
        <v>92</v>
      </c>
      <c r="EA543" s="20">
        <v>0.55300000000000005</v>
      </c>
      <c r="EB543" s="20">
        <v>-1</v>
      </c>
      <c r="EC543" s="66">
        <v>58</v>
      </c>
      <c r="ED543" s="66">
        <v>75</v>
      </c>
      <c r="EE543" s="66">
        <v>72</v>
      </c>
      <c r="EF543" s="66">
        <v>43</v>
      </c>
      <c r="EG543" s="66">
        <v>47</v>
      </c>
      <c r="EH543" s="66">
        <v>52.3</v>
      </c>
      <c r="EI543" s="66">
        <v>88</v>
      </c>
      <c r="EJ543" s="66">
        <v>121</v>
      </c>
      <c r="EK543" s="20">
        <v>11255.22</v>
      </c>
      <c r="EL543" s="20">
        <v>11810.44</v>
      </c>
      <c r="EM543" s="20">
        <v>101.3203125</v>
      </c>
      <c r="EN543" s="20">
        <v>69.375</v>
      </c>
      <c r="EO543" s="20">
        <v>12.091100000000001</v>
      </c>
      <c r="EP543" s="20">
        <v>169</v>
      </c>
      <c r="EQ543" s="21">
        <v>77</v>
      </c>
      <c r="ER543" s="21">
        <v>86</v>
      </c>
      <c r="ES543" s="61" t="str">
        <f t="shared" si="26"/>
        <v>Iowa</v>
      </c>
      <c r="ET543" s="61">
        <f t="shared" si="28"/>
        <v>163</v>
      </c>
      <c r="EU543" s="61">
        <f t="shared" si="27"/>
        <v>-9</v>
      </c>
    </row>
    <row r="544" spans="1:151" x14ac:dyDescent="0.45">
      <c r="A544" s="64">
        <v>45306</v>
      </c>
      <c r="B544" s="21" t="s">
        <v>194</v>
      </c>
      <c r="C544" s="21">
        <v>26</v>
      </c>
      <c r="D544" s="21" t="s">
        <v>142</v>
      </c>
      <c r="E544" s="21">
        <v>217</v>
      </c>
      <c r="F544" s="50" t="s">
        <v>558</v>
      </c>
      <c r="G544" t="s">
        <v>194</v>
      </c>
      <c r="H544" t="s">
        <v>142</v>
      </c>
      <c r="I544" t="s">
        <v>194</v>
      </c>
      <c r="J544" t="s">
        <v>142</v>
      </c>
      <c r="K544" t="s">
        <v>194</v>
      </c>
      <c r="L544" t="s">
        <v>142</v>
      </c>
      <c r="M544" t="s">
        <v>584</v>
      </c>
      <c r="N544" t="s">
        <v>142</v>
      </c>
      <c r="O544" t="s">
        <v>194</v>
      </c>
      <c r="P544" t="s">
        <v>142</v>
      </c>
      <c r="Q544" t="s">
        <v>194</v>
      </c>
      <c r="R544" t="s">
        <v>142</v>
      </c>
      <c r="S544" t="s">
        <v>29</v>
      </c>
      <c r="T544" t="s">
        <v>29</v>
      </c>
      <c r="U544">
        <v>16</v>
      </c>
      <c r="V544">
        <v>17</v>
      </c>
      <c r="W544" s="20">
        <v>0.625</v>
      </c>
      <c r="X544" s="20">
        <v>8.9</v>
      </c>
      <c r="Y544" s="20">
        <v>113.6</v>
      </c>
      <c r="Z544" s="20">
        <v>104.7</v>
      </c>
      <c r="AA544" s="20">
        <v>69</v>
      </c>
      <c r="AB544" s="20">
        <v>-3.9E-2</v>
      </c>
      <c r="AC544" s="20">
        <v>3.25</v>
      </c>
      <c r="AD544" s="20">
        <v>106.8</v>
      </c>
      <c r="AE544" s="20">
        <v>103.5</v>
      </c>
      <c r="AF544" s="20">
        <v>-1.83</v>
      </c>
      <c r="AG544" s="20">
        <v>115.2</v>
      </c>
      <c r="AH544" s="20">
        <v>104.8</v>
      </c>
      <c r="AI544" s="20">
        <v>0.74809999999999999</v>
      </c>
      <c r="AJ544" s="20">
        <v>-1.5</v>
      </c>
      <c r="AK544" s="20">
        <v>-9.375E-2</v>
      </c>
      <c r="AL544" s="20">
        <v>1296</v>
      </c>
      <c r="AM544" s="20">
        <v>8.56</v>
      </c>
      <c r="AN544" s="20">
        <v>3.31</v>
      </c>
      <c r="AO544" s="20">
        <v>1263</v>
      </c>
      <c r="AP544" s="20">
        <v>1179</v>
      </c>
      <c r="AQ544" s="20">
        <v>994</v>
      </c>
      <c r="AR544" s="20">
        <v>0.46899999999999997</v>
      </c>
      <c r="AS544" s="20">
        <v>130</v>
      </c>
      <c r="AT544" s="20">
        <v>358</v>
      </c>
      <c r="AU544" s="20">
        <v>0.36299999999999999</v>
      </c>
      <c r="AV544" s="20">
        <v>201</v>
      </c>
      <c r="AW544" s="20">
        <v>268</v>
      </c>
      <c r="AX544" s="20">
        <v>0.75</v>
      </c>
      <c r="AY544" s="20">
        <v>157</v>
      </c>
      <c r="AZ544" s="20">
        <v>9.8125</v>
      </c>
      <c r="BA544" s="20">
        <v>570</v>
      </c>
      <c r="BB544" s="20">
        <v>35.625</v>
      </c>
      <c r="BC544" s="20">
        <v>230</v>
      </c>
      <c r="BD544" s="20">
        <v>104</v>
      </c>
      <c r="BE544" s="20">
        <v>65</v>
      </c>
      <c r="BF544" s="20">
        <v>163</v>
      </c>
      <c r="BG544" s="20">
        <v>254</v>
      </c>
      <c r="BH544" s="20">
        <v>78.900000000000006</v>
      </c>
      <c r="BI544" s="20">
        <v>73.688000000000002</v>
      </c>
      <c r="BJ544" s="20">
        <v>5.25</v>
      </c>
      <c r="BK544" s="20">
        <v>1.411</v>
      </c>
      <c r="BL544" s="20">
        <v>10.188000000000001</v>
      </c>
      <c r="BM544" s="20">
        <v>0.63800000000000001</v>
      </c>
      <c r="BN544" s="20">
        <v>22.4</v>
      </c>
      <c r="BO544" s="20">
        <v>16.8</v>
      </c>
      <c r="BP544" s="20">
        <v>4.0999999999999996</v>
      </c>
      <c r="BQ544" s="20">
        <v>6.5</v>
      </c>
      <c r="BR544" s="20">
        <v>15.9</v>
      </c>
      <c r="BS544" s="20">
        <v>78</v>
      </c>
      <c r="BT544" s="20">
        <v>0.56399999999999995</v>
      </c>
      <c r="BU544" s="20">
        <v>-1</v>
      </c>
      <c r="BV544" s="66">
        <v>83</v>
      </c>
      <c r="BW544" s="66">
        <v>106</v>
      </c>
      <c r="BX544" s="66">
        <v>90</v>
      </c>
      <c r="BY544" s="66">
        <v>91</v>
      </c>
      <c r="BZ544" s="66">
        <v>88</v>
      </c>
      <c r="CA544" s="66">
        <v>74.8</v>
      </c>
      <c r="CB544" s="66">
        <v>78</v>
      </c>
      <c r="CC544" s="66">
        <v>159</v>
      </c>
      <c r="CD544" s="20">
        <v>0.41176470588235298</v>
      </c>
      <c r="CE544" s="20">
        <v>0.34</v>
      </c>
      <c r="CF544" s="20">
        <v>98.5</v>
      </c>
      <c r="CG544" s="20">
        <v>98.2</v>
      </c>
      <c r="CH544" s="20">
        <v>65.099999999999994</v>
      </c>
      <c r="CI544" s="20">
        <v>-2.7E-2</v>
      </c>
      <c r="CJ544" s="20">
        <v>3.68</v>
      </c>
      <c r="CK544" s="20">
        <v>106.8</v>
      </c>
      <c r="CL544" s="20">
        <v>103.1</v>
      </c>
      <c r="CM544" s="20">
        <v>-1.3</v>
      </c>
      <c r="CN544" s="20">
        <v>98.3</v>
      </c>
      <c r="CO544" s="20">
        <v>96.5</v>
      </c>
      <c r="CP544" s="63">
        <v>0.55159999999999998</v>
      </c>
      <c r="CQ544" s="20">
        <v>-4.9000000000000004</v>
      </c>
      <c r="CR544" s="20">
        <v>-0.28823529411764709</v>
      </c>
      <c r="CS544" s="20">
        <v>1180</v>
      </c>
      <c r="CT544" s="20">
        <v>2.87</v>
      </c>
      <c r="CU544" s="20">
        <v>5.0999999999999996</v>
      </c>
      <c r="CV544" s="20">
        <v>1071</v>
      </c>
      <c r="CW544" s="20">
        <v>1109</v>
      </c>
      <c r="CX544" s="20">
        <v>948</v>
      </c>
      <c r="CY544" s="20">
        <v>0.40200000000000002</v>
      </c>
      <c r="CZ544" s="20">
        <v>121</v>
      </c>
      <c r="DA544" s="20">
        <v>414</v>
      </c>
      <c r="DB544" s="20">
        <v>0.29199999999999998</v>
      </c>
      <c r="DC544" s="20">
        <v>188</v>
      </c>
      <c r="DD544" s="20">
        <v>264</v>
      </c>
      <c r="DE544" s="20">
        <v>0.71199999999999997</v>
      </c>
      <c r="DF544" s="20">
        <v>175</v>
      </c>
      <c r="DG544" s="20">
        <v>10.294117647058824</v>
      </c>
      <c r="DH544" s="20">
        <v>636</v>
      </c>
      <c r="DI544" s="20">
        <v>37.411764705882355</v>
      </c>
      <c r="DJ544" s="20">
        <v>166</v>
      </c>
      <c r="DK544" s="20">
        <v>98</v>
      </c>
      <c r="DL544" s="20">
        <v>45</v>
      </c>
      <c r="DM544" s="20">
        <v>231</v>
      </c>
      <c r="DN544" s="20">
        <v>258</v>
      </c>
      <c r="DO544" s="20">
        <v>63</v>
      </c>
      <c r="DP544" s="20">
        <v>65.234999999999999</v>
      </c>
      <c r="DQ544" s="20">
        <v>-2.2349999999999999</v>
      </c>
      <c r="DR544" s="20">
        <v>0.71899999999999997</v>
      </c>
      <c r="DS544" s="20">
        <v>13.587999999999999</v>
      </c>
      <c r="DT544" s="20">
        <v>0.42399999999999999</v>
      </c>
      <c r="DU544" s="20">
        <v>24.4</v>
      </c>
      <c r="DV544" s="20">
        <v>15.5</v>
      </c>
      <c r="DW544" s="20">
        <v>2.6</v>
      </c>
      <c r="DX544" s="20">
        <v>5.7647058823529411</v>
      </c>
      <c r="DY544" s="20">
        <v>15.2</v>
      </c>
      <c r="DZ544" s="20">
        <v>155</v>
      </c>
      <c r="EA544" s="20">
        <v>0.51200000000000001</v>
      </c>
      <c r="EB544" s="20">
        <v>-3</v>
      </c>
      <c r="EC544" s="66">
        <v>163</v>
      </c>
      <c r="ED544" s="66">
        <v>193</v>
      </c>
      <c r="EE544" s="66">
        <v>190</v>
      </c>
      <c r="EF544" s="66">
        <v>175</v>
      </c>
      <c r="EG544" s="66">
        <v>160</v>
      </c>
      <c r="EH544" s="66">
        <v>144.5</v>
      </c>
      <c r="EI544" s="66">
        <v>155</v>
      </c>
      <c r="EJ544" s="66">
        <v>228</v>
      </c>
      <c r="EK544" s="20">
        <v>11155.52</v>
      </c>
      <c r="EL544" s="20">
        <v>10312.950000000001</v>
      </c>
      <c r="EM544" s="20">
        <v>58.730823529411765</v>
      </c>
      <c r="EN544" s="20">
        <v>88.321999999999989</v>
      </c>
      <c r="EO544" s="20">
        <v>11.3208</v>
      </c>
      <c r="EP544" s="20">
        <v>193.5</v>
      </c>
      <c r="EQ544" s="21">
        <v>63</v>
      </c>
      <c r="ER544" s="21">
        <v>59</v>
      </c>
      <c r="ES544" s="61" t="str">
        <f t="shared" si="26"/>
        <v>Boston College</v>
      </c>
      <c r="ET544" s="61">
        <f t="shared" si="28"/>
        <v>122</v>
      </c>
      <c r="EU544" s="61">
        <f t="shared" si="27"/>
        <v>4</v>
      </c>
    </row>
    <row r="545" spans="1:151" x14ac:dyDescent="0.45">
      <c r="A545" s="64">
        <v>45307</v>
      </c>
      <c r="B545" s="21" t="s">
        <v>359</v>
      </c>
      <c r="C545" s="21">
        <v>349</v>
      </c>
      <c r="D545" s="21" t="s">
        <v>195</v>
      </c>
      <c r="E545" s="21">
        <v>257</v>
      </c>
      <c r="F545" s="50" t="s">
        <v>558</v>
      </c>
      <c r="G545" t="s">
        <v>359</v>
      </c>
      <c r="H545" t="s">
        <v>195</v>
      </c>
      <c r="I545" t="s">
        <v>359</v>
      </c>
      <c r="J545" t="s">
        <v>195</v>
      </c>
      <c r="K545" t="s">
        <v>359</v>
      </c>
      <c r="L545" t="s">
        <v>195</v>
      </c>
      <c r="M545" t="s">
        <v>677</v>
      </c>
      <c r="N545" t="s">
        <v>195</v>
      </c>
      <c r="O545" t="s">
        <v>1374</v>
      </c>
      <c r="P545" t="s">
        <v>195</v>
      </c>
      <c r="Q545" t="s">
        <v>359</v>
      </c>
      <c r="R545" t="s">
        <v>195</v>
      </c>
      <c r="S545" t="s">
        <v>124</v>
      </c>
      <c r="T545" t="s">
        <v>124</v>
      </c>
      <c r="U545">
        <v>17</v>
      </c>
      <c r="V545">
        <v>17</v>
      </c>
      <c r="W545" s="20">
        <v>0.88235294117647101</v>
      </c>
      <c r="X545" s="20">
        <v>5.29</v>
      </c>
      <c r="Y545" s="20">
        <v>107.6</v>
      </c>
      <c r="Z545" s="20">
        <v>102.3</v>
      </c>
      <c r="AA545" s="20">
        <v>68.099999999999994</v>
      </c>
      <c r="AB545" s="20">
        <v>0.157</v>
      </c>
      <c r="AC545" s="20">
        <v>-1.77</v>
      </c>
      <c r="AD545" s="20">
        <v>104.1</v>
      </c>
      <c r="AE545" s="20">
        <v>105.9</v>
      </c>
      <c r="AF545" s="20">
        <v>-1.65</v>
      </c>
      <c r="AG545" s="20">
        <v>108.2</v>
      </c>
      <c r="AH545" s="20">
        <v>100</v>
      </c>
      <c r="AI545" s="20">
        <v>0.71350000000000002</v>
      </c>
      <c r="AJ545" s="20">
        <v>0.2</v>
      </c>
      <c r="AK545" s="20">
        <v>1.1764705882352941E-2</v>
      </c>
      <c r="AL545" s="20">
        <v>1338</v>
      </c>
      <c r="AM545" s="20">
        <v>1.61</v>
      </c>
      <c r="AN545" s="20">
        <v>-3.89</v>
      </c>
      <c r="AO545" s="20">
        <v>1297</v>
      </c>
      <c r="AP545" s="20">
        <v>1113</v>
      </c>
      <c r="AQ545" s="20">
        <v>1028</v>
      </c>
      <c r="AR545" s="20">
        <v>0.47</v>
      </c>
      <c r="AS545" s="20">
        <v>135</v>
      </c>
      <c r="AT545" s="20">
        <v>381</v>
      </c>
      <c r="AU545" s="20">
        <v>0.35399999999999998</v>
      </c>
      <c r="AV545" s="20">
        <v>196</v>
      </c>
      <c r="AW545" s="20">
        <v>286</v>
      </c>
      <c r="AX545" s="20">
        <v>0.68500000000000005</v>
      </c>
      <c r="AY545" s="20">
        <v>178</v>
      </c>
      <c r="AZ545" s="20">
        <v>10.470588235294118</v>
      </c>
      <c r="BA545" s="20">
        <v>696</v>
      </c>
      <c r="BB545" s="20">
        <v>40.941176470588232</v>
      </c>
      <c r="BC545" s="20">
        <v>201</v>
      </c>
      <c r="BD545" s="20">
        <v>75</v>
      </c>
      <c r="BE545" s="20">
        <v>62</v>
      </c>
      <c r="BF545" s="20">
        <v>182</v>
      </c>
      <c r="BG545" s="20">
        <v>282</v>
      </c>
      <c r="BH545" s="20">
        <v>76.3</v>
      </c>
      <c r="BI545" s="20">
        <v>65.471000000000004</v>
      </c>
      <c r="BJ545" s="20">
        <v>10.824</v>
      </c>
      <c r="BK545" s="20">
        <v>1.1040000000000001</v>
      </c>
      <c r="BL545" s="20">
        <v>10.706</v>
      </c>
      <c r="BM545" s="20">
        <v>0.41199999999999998</v>
      </c>
      <c r="BN545" s="20">
        <v>22.4</v>
      </c>
      <c r="BO545" s="20">
        <v>16.8</v>
      </c>
      <c r="BP545" s="20">
        <v>3.6</v>
      </c>
      <c r="BQ545" s="20">
        <v>4.4117647058823533</v>
      </c>
      <c r="BR545" s="20">
        <v>16.600000000000001</v>
      </c>
      <c r="BS545" s="20">
        <v>64</v>
      </c>
      <c r="BT545" s="20">
        <v>0.57299999999999995</v>
      </c>
      <c r="BU545" s="20">
        <v>2</v>
      </c>
      <c r="BV545" s="66">
        <v>85</v>
      </c>
      <c r="BW545" s="66">
        <v>95</v>
      </c>
      <c r="BX545" s="66">
        <v>56</v>
      </c>
      <c r="BY545" s="66">
        <v>134</v>
      </c>
      <c r="BZ545" s="66">
        <v>113</v>
      </c>
      <c r="CA545" s="66">
        <v>82</v>
      </c>
      <c r="CB545" s="66">
        <v>64</v>
      </c>
      <c r="CC545" s="66">
        <v>74</v>
      </c>
      <c r="CD545" s="20">
        <v>0.88235294117647101</v>
      </c>
      <c r="CE545" s="20">
        <v>9.0399999999999991</v>
      </c>
      <c r="CF545" s="20">
        <v>113.1</v>
      </c>
      <c r="CG545" s="20">
        <v>104.1</v>
      </c>
      <c r="CH545" s="20">
        <v>75.400000000000006</v>
      </c>
      <c r="CI545" s="20">
        <v>0.151</v>
      </c>
      <c r="CJ545" s="20">
        <v>-7.8</v>
      </c>
      <c r="CK545" s="20">
        <v>100.3</v>
      </c>
      <c r="CL545" s="20">
        <v>108.1</v>
      </c>
      <c r="CM545" s="20">
        <v>-7.68</v>
      </c>
      <c r="CN545" s="20">
        <v>114</v>
      </c>
      <c r="CO545" s="20">
        <v>103.7</v>
      </c>
      <c r="CP545" s="63">
        <v>0.74919999999999998</v>
      </c>
      <c r="CQ545" s="20">
        <v>0.3</v>
      </c>
      <c r="CR545" s="20">
        <v>1.7647058823529412E-2</v>
      </c>
      <c r="CS545" s="20">
        <v>1325</v>
      </c>
      <c r="CT545" s="20">
        <v>7.83</v>
      </c>
      <c r="CU545" s="20">
        <v>-4.58</v>
      </c>
      <c r="CV545" s="20">
        <v>1555</v>
      </c>
      <c r="CW545" s="20">
        <v>1279</v>
      </c>
      <c r="CX545" s="20">
        <v>1117</v>
      </c>
      <c r="CY545" s="20">
        <v>0.499</v>
      </c>
      <c r="CZ545" s="20">
        <v>185</v>
      </c>
      <c r="DA545" s="20">
        <v>453</v>
      </c>
      <c r="DB545" s="20">
        <v>0.40799999999999997</v>
      </c>
      <c r="DC545" s="20">
        <v>256</v>
      </c>
      <c r="DD545" s="20">
        <v>347</v>
      </c>
      <c r="DE545" s="20">
        <v>0.73799999999999999</v>
      </c>
      <c r="DF545" s="20">
        <v>214</v>
      </c>
      <c r="DG545" s="20">
        <v>12.588235294117647</v>
      </c>
      <c r="DH545" s="20">
        <v>651</v>
      </c>
      <c r="DI545" s="20">
        <v>38.294117647058826</v>
      </c>
      <c r="DJ545" s="20">
        <v>345</v>
      </c>
      <c r="DK545" s="20">
        <v>193</v>
      </c>
      <c r="DL545" s="20">
        <v>72</v>
      </c>
      <c r="DM545" s="20">
        <v>245</v>
      </c>
      <c r="DN545" s="20">
        <v>334</v>
      </c>
      <c r="DO545" s="20">
        <v>91.5</v>
      </c>
      <c r="DP545" s="20">
        <v>75.234999999999999</v>
      </c>
      <c r="DQ545" s="20">
        <v>16.234999999999999</v>
      </c>
      <c r="DR545" s="20">
        <v>1.4079999999999999</v>
      </c>
      <c r="DS545" s="20">
        <v>14.412000000000001</v>
      </c>
      <c r="DT545" s="20">
        <v>0.78800000000000003</v>
      </c>
      <c r="DU545" s="20">
        <v>26.6</v>
      </c>
      <c r="DV545" s="20">
        <v>20.399999999999999</v>
      </c>
      <c r="DW545" s="20">
        <v>4.2</v>
      </c>
      <c r="DX545" s="20">
        <v>11.352941176470589</v>
      </c>
      <c r="DY545" s="20">
        <v>19.600000000000001</v>
      </c>
      <c r="DZ545" s="20">
        <v>90</v>
      </c>
      <c r="EA545" s="20">
        <v>0.55600000000000005</v>
      </c>
      <c r="EB545" s="20">
        <v>2</v>
      </c>
      <c r="EC545" s="66">
        <v>80</v>
      </c>
      <c r="ED545" s="66">
        <v>62</v>
      </c>
      <c r="EE545" s="66">
        <v>58</v>
      </c>
      <c r="EF545" s="66">
        <v>99</v>
      </c>
      <c r="EG545" s="66">
        <v>85</v>
      </c>
      <c r="EH545" s="66">
        <v>65.3</v>
      </c>
      <c r="EI545" s="66">
        <v>91</v>
      </c>
      <c r="EJ545" s="66">
        <v>43</v>
      </c>
      <c r="EK545" s="20">
        <v>11201.159999999998</v>
      </c>
      <c r="EL545" s="20">
        <v>11570.13</v>
      </c>
      <c r="EM545" s="20">
        <v>121.54458823529411</v>
      </c>
      <c r="EN545" s="20">
        <v>63.582352941176481</v>
      </c>
      <c r="EO545" s="20">
        <v>12.250800000000002</v>
      </c>
      <c r="EP545" s="20">
        <v>228.79000000000002</v>
      </c>
      <c r="EQ545" s="21">
        <v>71</v>
      </c>
      <c r="ER545" s="21">
        <v>75</v>
      </c>
      <c r="ES545" s="61" t="str">
        <f t="shared" si="26"/>
        <v>Samford</v>
      </c>
      <c r="ET545" s="61">
        <f t="shared" si="28"/>
        <v>146</v>
      </c>
      <c r="EU545" s="61">
        <f t="shared" si="27"/>
        <v>-4</v>
      </c>
    </row>
    <row r="546" spans="1:151" x14ac:dyDescent="0.45">
      <c r="A546" s="64">
        <f>A545</f>
        <v>45307</v>
      </c>
      <c r="B546" s="21" t="s">
        <v>41</v>
      </c>
      <c r="C546" s="21">
        <v>360</v>
      </c>
      <c r="D546" s="21" t="s">
        <v>120</v>
      </c>
      <c r="E546" s="21">
        <v>34</v>
      </c>
      <c r="F546" s="50" t="s">
        <v>558</v>
      </c>
      <c r="G546" t="s">
        <v>41</v>
      </c>
      <c r="H546" t="s">
        <v>120</v>
      </c>
      <c r="I546" t="s">
        <v>41</v>
      </c>
      <c r="J546" t="s">
        <v>120</v>
      </c>
      <c r="K546" t="s">
        <v>41</v>
      </c>
      <c r="L546" t="s">
        <v>120</v>
      </c>
      <c r="M546" t="s">
        <v>41</v>
      </c>
      <c r="N546" t="s">
        <v>120</v>
      </c>
      <c r="O546" t="s">
        <v>41</v>
      </c>
      <c r="P546" t="s">
        <v>120</v>
      </c>
      <c r="Q546" t="s">
        <v>41</v>
      </c>
      <c r="R546" t="s">
        <v>120</v>
      </c>
      <c r="S546" t="s">
        <v>15</v>
      </c>
      <c r="T546" t="s">
        <v>15</v>
      </c>
      <c r="U546">
        <v>16</v>
      </c>
      <c r="V546">
        <v>17</v>
      </c>
      <c r="W546" s="20">
        <v>0.5</v>
      </c>
      <c r="X546" s="20">
        <v>17.59</v>
      </c>
      <c r="Y546" s="20">
        <v>112.9</v>
      </c>
      <c r="Z546" s="20">
        <v>95.3</v>
      </c>
      <c r="AA546" s="20">
        <v>70.400000000000006</v>
      </c>
      <c r="AB546" s="20">
        <v>-0.16500000000000001</v>
      </c>
      <c r="AC546" s="20">
        <v>9.76</v>
      </c>
      <c r="AD546" s="20">
        <v>110.2</v>
      </c>
      <c r="AE546" s="20">
        <v>100.4</v>
      </c>
      <c r="AF546" s="20">
        <v>4.5999999999999996</v>
      </c>
      <c r="AG546" s="20">
        <v>113.1</v>
      </c>
      <c r="AH546" s="20">
        <v>96.1</v>
      </c>
      <c r="AI546" s="20">
        <v>0.86639999999999995</v>
      </c>
      <c r="AJ546" s="20">
        <v>-1.4</v>
      </c>
      <c r="AK546" s="20">
        <v>-8.7499999999999994E-2</v>
      </c>
      <c r="AL546" s="20">
        <v>1299</v>
      </c>
      <c r="AM546" s="20">
        <v>15.16</v>
      </c>
      <c r="AN546" s="20">
        <v>9.6</v>
      </c>
      <c r="AO546" s="20">
        <v>1204</v>
      </c>
      <c r="AP546" s="20">
        <v>1115</v>
      </c>
      <c r="AQ546" s="20">
        <v>984</v>
      </c>
      <c r="AR546" s="20">
        <v>0.439</v>
      </c>
      <c r="AS546" s="20">
        <v>109</v>
      </c>
      <c r="AT546" s="20">
        <v>315</v>
      </c>
      <c r="AU546" s="20">
        <v>0.34599999999999997</v>
      </c>
      <c r="AV546" s="20">
        <v>231</v>
      </c>
      <c r="AW546" s="20">
        <v>318</v>
      </c>
      <c r="AX546" s="20">
        <v>0.72599999999999998</v>
      </c>
      <c r="AY546" s="20">
        <v>200</v>
      </c>
      <c r="AZ546" s="20">
        <v>12.5</v>
      </c>
      <c r="BA546" s="20">
        <v>644</v>
      </c>
      <c r="BB546" s="20">
        <v>40.25</v>
      </c>
      <c r="BC546" s="20">
        <v>268</v>
      </c>
      <c r="BD546" s="20">
        <v>112</v>
      </c>
      <c r="BE546" s="20">
        <v>64</v>
      </c>
      <c r="BF546" s="20">
        <v>195</v>
      </c>
      <c r="BG546" s="20">
        <v>280</v>
      </c>
      <c r="BH546" s="20">
        <v>75.2</v>
      </c>
      <c r="BI546" s="20">
        <v>69.688000000000002</v>
      </c>
      <c r="BJ546" s="20">
        <v>5.5620000000000003</v>
      </c>
      <c r="BK546" s="20">
        <v>1.3740000000000001</v>
      </c>
      <c r="BL546" s="20">
        <v>12.188000000000001</v>
      </c>
      <c r="BM546" s="20">
        <v>0.57399999999999995</v>
      </c>
      <c r="BN546" s="20">
        <v>19.7</v>
      </c>
      <c r="BO546" s="20">
        <v>19.899999999999999</v>
      </c>
      <c r="BP546" s="20">
        <v>4</v>
      </c>
      <c r="BQ546" s="20">
        <v>7</v>
      </c>
      <c r="BR546" s="20">
        <v>17.5</v>
      </c>
      <c r="BS546" s="20">
        <v>70</v>
      </c>
      <c r="BT546" s="20">
        <v>0.56899999999999995</v>
      </c>
      <c r="BU546" s="20">
        <v>-2</v>
      </c>
      <c r="BV546" s="66">
        <v>45</v>
      </c>
      <c r="BW546" s="66">
        <v>72</v>
      </c>
      <c r="BX546" s="66">
        <v>78</v>
      </c>
      <c r="BY546" s="66">
        <v>37</v>
      </c>
      <c r="BZ546" s="66">
        <v>33</v>
      </c>
      <c r="CA546" s="66">
        <v>46</v>
      </c>
      <c r="CB546" s="66">
        <v>69</v>
      </c>
      <c r="CC546" s="66">
        <v>57</v>
      </c>
      <c r="CD546" s="20">
        <v>0.64705882352941202</v>
      </c>
      <c r="CE546" s="20">
        <v>12.42</v>
      </c>
      <c r="CF546" s="20">
        <v>114</v>
      </c>
      <c r="CG546" s="20">
        <v>101.6</v>
      </c>
      <c r="CH546" s="20">
        <v>68.8</v>
      </c>
      <c r="CI546" s="20">
        <v>-2.1999999999999999E-2</v>
      </c>
      <c r="CJ546" s="20">
        <v>6.88</v>
      </c>
      <c r="CK546" s="20">
        <v>109.2</v>
      </c>
      <c r="CL546" s="20">
        <v>102.3</v>
      </c>
      <c r="CM546" s="20">
        <v>0.56999999999999995</v>
      </c>
      <c r="CN546" s="20">
        <v>115.6</v>
      </c>
      <c r="CO546" s="20">
        <v>100.8</v>
      </c>
      <c r="CP546" s="63">
        <v>0.82720000000000005</v>
      </c>
      <c r="CQ546" s="20">
        <v>-0.1</v>
      </c>
      <c r="CR546" s="20">
        <v>-5.8823529411764705E-3</v>
      </c>
      <c r="CS546" s="20">
        <v>1324</v>
      </c>
      <c r="CT546" s="20">
        <v>13.62</v>
      </c>
      <c r="CU546" s="20">
        <v>6.56</v>
      </c>
      <c r="CV546" s="20">
        <v>1373</v>
      </c>
      <c r="CW546" s="20">
        <v>1234</v>
      </c>
      <c r="CX546" s="20">
        <v>1067</v>
      </c>
      <c r="CY546" s="20">
        <v>0.46400000000000002</v>
      </c>
      <c r="CZ546" s="20">
        <v>141</v>
      </c>
      <c r="DA546" s="20">
        <v>393</v>
      </c>
      <c r="DB546" s="20">
        <v>0.35899999999999999</v>
      </c>
      <c r="DC546" s="20">
        <v>242</v>
      </c>
      <c r="DD546" s="20">
        <v>306</v>
      </c>
      <c r="DE546" s="20">
        <v>0.79100000000000004</v>
      </c>
      <c r="DF546" s="20">
        <v>176</v>
      </c>
      <c r="DG546" s="20">
        <v>10.352941176470589</v>
      </c>
      <c r="DH546" s="20">
        <v>625</v>
      </c>
      <c r="DI546" s="20">
        <v>36.764705882352942</v>
      </c>
      <c r="DJ546" s="20">
        <v>259</v>
      </c>
      <c r="DK546" s="20">
        <v>112</v>
      </c>
      <c r="DL546" s="20">
        <v>63</v>
      </c>
      <c r="DM546" s="20">
        <v>187</v>
      </c>
      <c r="DN546" s="20">
        <v>231</v>
      </c>
      <c r="DO546" s="20">
        <v>80.8</v>
      </c>
      <c r="DP546" s="20">
        <v>72.587999999999994</v>
      </c>
      <c r="DQ546" s="20">
        <v>8.1760000000000002</v>
      </c>
      <c r="DR546" s="20">
        <v>1.385</v>
      </c>
      <c r="DS546" s="20">
        <v>11</v>
      </c>
      <c r="DT546" s="20">
        <v>0.59899999999999998</v>
      </c>
      <c r="DU546" s="20">
        <v>23.1</v>
      </c>
      <c r="DV546" s="20">
        <v>18</v>
      </c>
      <c r="DW546" s="20">
        <v>3.7</v>
      </c>
      <c r="DX546" s="20">
        <v>6.5882352941176467</v>
      </c>
      <c r="DY546" s="20">
        <v>13.6</v>
      </c>
      <c r="DZ546" s="20">
        <v>74</v>
      </c>
      <c r="EA546" s="20">
        <v>0.56699999999999995</v>
      </c>
      <c r="EB546" s="20">
        <v>0</v>
      </c>
      <c r="EC546" s="66">
        <v>62</v>
      </c>
      <c r="ED546" s="66">
        <v>93</v>
      </c>
      <c r="EE546" s="66">
        <v>62</v>
      </c>
      <c r="EF546" s="66">
        <v>71</v>
      </c>
      <c r="EG546" s="66">
        <v>63</v>
      </c>
      <c r="EH546" s="66">
        <v>59</v>
      </c>
      <c r="EI546" s="66">
        <v>73</v>
      </c>
      <c r="EJ546" s="66">
        <v>155</v>
      </c>
      <c r="EK546" s="20">
        <v>11470.64</v>
      </c>
      <c r="EL546" s="20">
        <v>10864.199999999999</v>
      </c>
      <c r="EM546" s="20">
        <v>80.297411764705885</v>
      </c>
      <c r="EN546" s="20">
        <v>77</v>
      </c>
      <c r="EO546" s="20">
        <v>13.842500000000001</v>
      </c>
      <c r="EP546" s="20">
        <v>167.70599999999999</v>
      </c>
      <c r="EQ546" s="21">
        <v>85</v>
      </c>
      <c r="ER546" s="21">
        <v>71</v>
      </c>
      <c r="ES546" s="61" t="str">
        <f t="shared" si="26"/>
        <v>Xavier</v>
      </c>
      <c r="ET546" s="61">
        <f t="shared" si="28"/>
        <v>156</v>
      </c>
      <c r="EU546" s="61">
        <f t="shared" si="27"/>
        <v>14</v>
      </c>
    </row>
    <row r="547" spans="1:151" x14ac:dyDescent="0.45">
      <c r="A547" s="64">
        <f t="shared" ref="A547:A557" si="29">A546</f>
        <v>45307</v>
      </c>
      <c r="B547" s="21" t="s">
        <v>38</v>
      </c>
      <c r="C547" s="21">
        <v>122</v>
      </c>
      <c r="D547" s="21" t="s">
        <v>23</v>
      </c>
      <c r="E547" s="21">
        <v>238</v>
      </c>
      <c r="F547" s="50" t="s">
        <v>558</v>
      </c>
      <c r="G547" t="s">
        <v>38</v>
      </c>
      <c r="H547" t="s">
        <v>23</v>
      </c>
      <c r="I547" t="s">
        <v>38</v>
      </c>
      <c r="J547" t="s">
        <v>23</v>
      </c>
      <c r="K547" t="s">
        <v>38</v>
      </c>
      <c r="L547" t="s">
        <v>23</v>
      </c>
      <c r="M547" t="s">
        <v>38</v>
      </c>
      <c r="N547" t="s">
        <v>23</v>
      </c>
      <c r="O547" t="s">
        <v>38</v>
      </c>
      <c r="P547" t="s">
        <v>23</v>
      </c>
      <c r="Q547" t="s">
        <v>38</v>
      </c>
      <c r="R547" t="s">
        <v>23</v>
      </c>
      <c r="S547" t="s">
        <v>24</v>
      </c>
      <c r="T547" t="s">
        <v>24</v>
      </c>
      <c r="U547">
        <v>17</v>
      </c>
      <c r="V547">
        <v>17</v>
      </c>
      <c r="W547" s="20">
        <v>0.70588235294117596</v>
      </c>
      <c r="X547" s="20">
        <v>8.7200000000000006</v>
      </c>
      <c r="Y547" s="20">
        <v>108.3</v>
      </c>
      <c r="Z547" s="20">
        <v>99.5</v>
      </c>
      <c r="AA547" s="20">
        <v>70.099999999999994</v>
      </c>
      <c r="AB547" s="20">
        <v>0.14699999999999999</v>
      </c>
      <c r="AC547" s="20">
        <v>4.32</v>
      </c>
      <c r="AD547" s="20">
        <v>107.9</v>
      </c>
      <c r="AE547" s="20">
        <v>103.6</v>
      </c>
      <c r="AF547" s="20">
        <v>-0.82</v>
      </c>
      <c r="AG547" s="20">
        <v>108.4</v>
      </c>
      <c r="AH547" s="20">
        <v>99.7</v>
      </c>
      <c r="AI547" s="20">
        <v>0.7228</v>
      </c>
      <c r="AJ547" s="20">
        <v>-0.1</v>
      </c>
      <c r="AK547" s="20">
        <v>-5.8823529411764705E-3</v>
      </c>
      <c r="AL547" s="20">
        <v>1325</v>
      </c>
      <c r="AM547" s="20">
        <v>6.82</v>
      </c>
      <c r="AN547" s="20">
        <v>4.99</v>
      </c>
      <c r="AO547" s="20">
        <v>1264</v>
      </c>
      <c r="AP547" s="20">
        <v>1233</v>
      </c>
      <c r="AQ547" s="20">
        <v>948</v>
      </c>
      <c r="AR547" s="20">
        <v>0.48</v>
      </c>
      <c r="AS547" s="20">
        <v>86</v>
      </c>
      <c r="AT547" s="20">
        <v>255</v>
      </c>
      <c r="AU547" s="20">
        <v>0.33700000000000002</v>
      </c>
      <c r="AV547" s="20">
        <v>268</v>
      </c>
      <c r="AW547" s="20">
        <v>405</v>
      </c>
      <c r="AX547" s="20">
        <v>0.66200000000000003</v>
      </c>
      <c r="AY547" s="20">
        <v>155</v>
      </c>
      <c r="AZ547" s="20">
        <v>9.117647058823529</v>
      </c>
      <c r="BA547" s="20">
        <v>611</v>
      </c>
      <c r="BB547" s="20">
        <v>35.941176470588232</v>
      </c>
      <c r="BC547" s="20">
        <v>265</v>
      </c>
      <c r="BD547" s="20">
        <v>106</v>
      </c>
      <c r="BE547" s="20">
        <v>70</v>
      </c>
      <c r="BF547" s="20">
        <v>211</v>
      </c>
      <c r="BG547" s="20">
        <v>283</v>
      </c>
      <c r="BH547" s="20">
        <v>74.400000000000006</v>
      </c>
      <c r="BI547" s="20">
        <v>72.528999999999996</v>
      </c>
      <c r="BJ547" s="20">
        <v>1.8240000000000001</v>
      </c>
      <c r="BK547" s="20">
        <v>1.256</v>
      </c>
      <c r="BL547" s="20">
        <v>12.412000000000001</v>
      </c>
      <c r="BM547" s="20">
        <v>0.502</v>
      </c>
      <c r="BN547" s="20">
        <v>15</v>
      </c>
      <c r="BO547" s="20">
        <v>23.8</v>
      </c>
      <c r="BP547" s="20">
        <v>4.0999999999999996</v>
      </c>
      <c r="BQ547" s="20">
        <v>6.2352941176470589</v>
      </c>
      <c r="BR547" s="20">
        <v>16.600000000000001</v>
      </c>
      <c r="BS547" s="20">
        <v>42</v>
      </c>
      <c r="BT547" s="20">
        <v>0.59599999999999997</v>
      </c>
      <c r="BU547" s="20">
        <v>-1</v>
      </c>
      <c r="BV547" s="66">
        <v>97</v>
      </c>
      <c r="BW547" s="66">
        <v>43</v>
      </c>
      <c r="BX547" s="66">
        <v>55</v>
      </c>
      <c r="BY547" s="66">
        <v>95</v>
      </c>
      <c r="BZ547" s="66">
        <v>91</v>
      </c>
      <c r="CA547" s="66">
        <v>57</v>
      </c>
      <c r="CB547" s="66">
        <v>46</v>
      </c>
      <c r="CC547" s="66">
        <v>37</v>
      </c>
      <c r="CD547" s="20">
        <v>0.88235294117647101</v>
      </c>
      <c r="CE547" s="20">
        <v>28.6</v>
      </c>
      <c r="CF547" s="20">
        <v>123.6</v>
      </c>
      <c r="CG547" s="20">
        <v>95</v>
      </c>
      <c r="CH547" s="20">
        <v>68.5</v>
      </c>
      <c r="CI547" s="20">
        <v>6.0999999999999999E-2</v>
      </c>
      <c r="CJ547" s="20">
        <v>11.4</v>
      </c>
      <c r="CK547" s="20">
        <v>111.4</v>
      </c>
      <c r="CL547" s="20">
        <v>100.1</v>
      </c>
      <c r="CM547" s="20">
        <v>9.58</v>
      </c>
      <c r="CN547" s="20">
        <v>126.4</v>
      </c>
      <c r="CO547" s="20">
        <v>93.4</v>
      </c>
      <c r="CP547" s="63">
        <v>0.97009999999999996</v>
      </c>
      <c r="CQ547" s="20">
        <v>5.0999999999999996</v>
      </c>
      <c r="CR547" s="20">
        <v>0.3</v>
      </c>
      <c r="CS547" s="20">
        <v>1473</v>
      </c>
      <c r="CT547" s="20">
        <v>25.73</v>
      </c>
      <c r="CU547" s="20">
        <v>10.26</v>
      </c>
      <c r="CV547" s="20">
        <v>1445</v>
      </c>
      <c r="CW547" s="20">
        <v>1182</v>
      </c>
      <c r="CX547" s="20">
        <v>1012</v>
      </c>
      <c r="CY547" s="20">
        <v>0.49399999999999999</v>
      </c>
      <c r="CZ547" s="20">
        <v>150</v>
      </c>
      <c r="DA547" s="20">
        <v>377</v>
      </c>
      <c r="DB547" s="20">
        <v>0.39800000000000002</v>
      </c>
      <c r="DC547" s="20">
        <v>295</v>
      </c>
      <c r="DD547" s="20">
        <v>409</v>
      </c>
      <c r="DE547" s="20">
        <v>0.72099999999999997</v>
      </c>
      <c r="DF547" s="20">
        <v>200</v>
      </c>
      <c r="DG547" s="20">
        <v>11.764705882352942</v>
      </c>
      <c r="DH547" s="20">
        <v>696</v>
      </c>
      <c r="DI547" s="20">
        <v>40.941176470588232</v>
      </c>
      <c r="DJ547" s="20">
        <v>324</v>
      </c>
      <c r="DK547" s="20">
        <v>96</v>
      </c>
      <c r="DL547" s="20">
        <v>72</v>
      </c>
      <c r="DM547" s="20">
        <v>207</v>
      </c>
      <c r="DN547" s="20">
        <v>236</v>
      </c>
      <c r="DO547" s="20">
        <v>85</v>
      </c>
      <c r="DP547" s="20">
        <v>69.528999999999996</v>
      </c>
      <c r="DQ547" s="20">
        <v>15.471</v>
      </c>
      <c r="DR547" s="20">
        <v>1.5649999999999999</v>
      </c>
      <c r="DS547" s="20">
        <v>12.176</v>
      </c>
      <c r="DT547" s="20">
        <v>0.46400000000000002</v>
      </c>
      <c r="DU547" s="20">
        <v>22.2</v>
      </c>
      <c r="DV547" s="20">
        <v>24.1</v>
      </c>
      <c r="DW547" s="20">
        <v>4.2</v>
      </c>
      <c r="DX547" s="20">
        <v>5.6470588235294121</v>
      </c>
      <c r="DY547" s="20">
        <v>13.9</v>
      </c>
      <c r="DZ547" s="20">
        <v>1</v>
      </c>
      <c r="EA547" s="20">
        <v>0.68899999999999995</v>
      </c>
      <c r="EB547" s="20">
        <v>0</v>
      </c>
      <c r="EC547" s="66">
        <v>3</v>
      </c>
      <c r="ED547" s="66">
        <v>1</v>
      </c>
      <c r="EE547" s="66">
        <v>1</v>
      </c>
      <c r="EF547" s="66">
        <v>3</v>
      </c>
      <c r="EG547" s="66">
        <v>3</v>
      </c>
      <c r="EH547" s="66">
        <v>1.5</v>
      </c>
      <c r="EI547" s="66">
        <v>1</v>
      </c>
      <c r="EJ547" s="66">
        <v>1</v>
      </c>
      <c r="EK547" s="20">
        <v>10288.5</v>
      </c>
      <c r="EL547" s="20">
        <v>12298.199999999999</v>
      </c>
      <c r="EM547" s="20">
        <v>70.091294117647067</v>
      </c>
      <c r="EN547" s="20">
        <v>75.920941176470592</v>
      </c>
      <c r="EO547" s="20">
        <v>11.9686</v>
      </c>
      <c r="EP547" s="20">
        <v>156.232</v>
      </c>
      <c r="EQ547" s="21">
        <v>66</v>
      </c>
      <c r="ER547" s="21">
        <v>87</v>
      </c>
      <c r="ES547" s="61" t="str">
        <f t="shared" si="26"/>
        <v>Purdue</v>
      </c>
      <c r="ET547" s="61">
        <f t="shared" si="28"/>
        <v>153</v>
      </c>
      <c r="EU547" s="61">
        <f t="shared" si="27"/>
        <v>-21</v>
      </c>
    </row>
    <row r="548" spans="1:151" x14ac:dyDescent="0.45">
      <c r="A548" s="64">
        <f t="shared" si="29"/>
        <v>45307</v>
      </c>
      <c r="B548" s="21" t="s">
        <v>16</v>
      </c>
      <c r="C548" s="21">
        <v>293</v>
      </c>
      <c r="D548" s="21" t="s">
        <v>65</v>
      </c>
      <c r="E548" s="21">
        <v>87</v>
      </c>
      <c r="F548" s="50" t="s">
        <v>558</v>
      </c>
      <c r="G548" t="s">
        <v>16</v>
      </c>
      <c r="H548" t="s">
        <v>65</v>
      </c>
      <c r="I548" t="s">
        <v>16</v>
      </c>
      <c r="J548" t="s">
        <v>65</v>
      </c>
      <c r="K548" t="s">
        <v>16</v>
      </c>
      <c r="L548" t="s">
        <v>65</v>
      </c>
      <c r="M548" t="s">
        <v>16</v>
      </c>
      <c r="N548" t="s">
        <v>65</v>
      </c>
      <c r="O548" t="s">
        <v>16</v>
      </c>
      <c r="P548" t="s">
        <v>65</v>
      </c>
      <c r="Q548" t="s">
        <v>16</v>
      </c>
      <c r="R548" t="s">
        <v>65</v>
      </c>
      <c r="S548" t="s">
        <v>17</v>
      </c>
      <c r="T548" t="s">
        <v>17</v>
      </c>
      <c r="U548">
        <v>16</v>
      </c>
      <c r="V548">
        <v>16</v>
      </c>
      <c r="W548" s="20">
        <v>0.75</v>
      </c>
      <c r="X548" s="20">
        <v>25.34</v>
      </c>
      <c r="Y548" s="20">
        <v>116.6</v>
      </c>
      <c r="Z548" s="20">
        <v>91.3</v>
      </c>
      <c r="AA548" s="20">
        <v>70.3</v>
      </c>
      <c r="AB548" s="20">
        <v>-0.06</v>
      </c>
      <c r="AC548" s="20">
        <v>9.2899999999999991</v>
      </c>
      <c r="AD548" s="20">
        <v>110.3</v>
      </c>
      <c r="AE548" s="20">
        <v>101</v>
      </c>
      <c r="AF548" s="20">
        <v>7.39</v>
      </c>
      <c r="AG548" s="20">
        <v>116.5</v>
      </c>
      <c r="AH548" s="20">
        <v>92.6</v>
      </c>
      <c r="AI548" s="20">
        <v>0.93320000000000003</v>
      </c>
      <c r="AJ548" s="20">
        <v>2.4</v>
      </c>
      <c r="AK548" s="20">
        <v>0.15</v>
      </c>
      <c r="AL548" s="20">
        <v>1424</v>
      </c>
      <c r="AM548" s="20">
        <v>20.63</v>
      </c>
      <c r="AN548" s="20">
        <v>7.94</v>
      </c>
      <c r="AO548" s="20">
        <v>1259</v>
      </c>
      <c r="AP548" s="20">
        <v>1056</v>
      </c>
      <c r="AQ548" s="20">
        <v>987</v>
      </c>
      <c r="AR548" s="20">
        <v>0.442</v>
      </c>
      <c r="AS548" s="20">
        <v>139</v>
      </c>
      <c r="AT548" s="20">
        <v>413</v>
      </c>
      <c r="AU548" s="20">
        <v>0.33700000000000002</v>
      </c>
      <c r="AV548" s="20">
        <v>248</v>
      </c>
      <c r="AW548" s="20">
        <v>322</v>
      </c>
      <c r="AX548" s="20">
        <v>0.77</v>
      </c>
      <c r="AY548" s="20">
        <v>193</v>
      </c>
      <c r="AZ548" s="20">
        <v>12.0625</v>
      </c>
      <c r="BA548" s="20">
        <v>636</v>
      </c>
      <c r="BB548" s="20">
        <v>39.75</v>
      </c>
      <c r="BC548" s="20">
        <v>273</v>
      </c>
      <c r="BD548" s="20">
        <v>127</v>
      </c>
      <c r="BE548" s="20">
        <v>76</v>
      </c>
      <c r="BF548" s="20">
        <v>179</v>
      </c>
      <c r="BG548" s="20">
        <v>276</v>
      </c>
      <c r="BH548" s="20">
        <v>78.7</v>
      </c>
      <c r="BI548" s="20">
        <v>66</v>
      </c>
      <c r="BJ548" s="20">
        <v>12.688000000000001</v>
      </c>
      <c r="BK548" s="20">
        <v>1.5249999999999999</v>
      </c>
      <c r="BL548" s="20">
        <v>11.188000000000001</v>
      </c>
      <c r="BM548" s="20">
        <v>0.70899999999999996</v>
      </c>
      <c r="BN548" s="20">
        <v>25.8</v>
      </c>
      <c r="BO548" s="20">
        <v>20.100000000000001</v>
      </c>
      <c r="BP548" s="20">
        <v>4.8</v>
      </c>
      <c r="BQ548" s="20">
        <v>7.9375</v>
      </c>
      <c r="BR548" s="20">
        <v>17.2</v>
      </c>
      <c r="BS548" s="20">
        <v>3</v>
      </c>
      <c r="BT548" s="20">
        <v>0.67100000000000004</v>
      </c>
      <c r="BU548" s="20">
        <v>0</v>
      </c>
      <c r="BV548" s="66">
        <v>6</v>
      </c>
      <c r="BW548" s="66">
        <v>9</v>
      </c>
      <c r="BX548" s="66">
        <v>14</v>
      </c>
      <c r="BY548" s="66">
        <v>6</v>
      </c>
      <c r="BZ548" s="66">
        <v>8</v>
      </c>
      <c r="CA548" s="66">
        <v>6.7</v>
      </c>
      <c r="CB548" s="66">
        <v>3</v>
      </c>
      <c r="CC548" s="66">
        <v>5</v>
      </c>
      <c r="CD548" s="20">
        <v>0.6875</v>
      </c>
      <c r="CE548" s="20">
        <v>16.100000000000001</v>
      </c>
      <c r="CF548" s="20">
        <v>116.2</v>
      </c>
      <c r="CG548" s="20">
        <v>100.1</v>
      </c>
      <c r="CH548" s="20">
        <v>74</v>
      </c>
      <c r="CI548" s="20">
        <v>-6.3E-2</v>
      </c>
      <c r="CJ548" s="20">
        <v>3.76</v>
      </c>
      <c r="CK548" s="20">
        <v>106.8</v>
      </c>
      <c r="CL548" s="20">
        <v>103</v>
      </c>
      <c r="CM548" s="20">
        <v>1.06</v>
      </c>
      <c r="CN548" s="20">
        <v>117.5</v>
      </c>
      <c r="CO548" s="20">
        <v>99.7</v>
      </c>
      <c r="CP548" s="63">
        <v>0.86919999999999997</v>
      </c>
      <c r="CQ548" s="20">
        <v>-0.4</v>
      </c>
      <c r="CR548" s="20">
        <v>-2.5000000000000001E-2</v>
      </c>
      <c r="CS548" s="20">
        <v>1349</v>
      </c>
      <c r="CT548" s="20">
        <v>14.85</v>
      </c>
      <c r="CU548" s="20">
        <v>4.47</v>
      </c>
      <c r="CV548" s="20">
        <v>1382</v>
      </c>
      <c r="CW548" s="20">
        <v>1216</v>
      </c>
      <c r="CX548" s="20">
        <v>1062</v>
      </c>
      <c r="CY548" s="20">
        <v>0.46600000000000003</v>
      </c>
      <c r="CZ548" s="20">
        <v>122</v>
      </c>
      <c r="DA548" s="20">
        <v>367</v>
      </c>
      <c r="DB548" s="20">
        <v>0.33200000000000002</v>
      </c>
      <c r="DC548" s="20">
        <v>270</v>
      </c>
      <c r="DD548" s="20">
        <v>410</v>
      </c>
      <c r="DE548" s="20">
        <v>0.65900000000000003</v>
      </c>
      <c r="DF548" s="20">
        <v>262</v>
      </c>
      <c r="DG548" s="20">
        <v>16.375</v>
      </c>
      <c r="DH548" s="20">
        <v>725</v>
      </c>
      <c r="DI548" s="20">
        <v>45.3125</v>
      </c>
      <c r="DJ548" s="20">
        <v>257</v>
      </c>
      <c r="DK548" s="20">
        <v>113</v>
      </c>
      <c r="DL548" s="20">
        <v>84</v>
      </c>
      <c r="DM548" s="20">
        <v>212</v>
      </c>
      <c r="DN548" s="20">
        <v>280</v>
      </c>
      <c r="DO548" s="20">
        <v>86.4</v>
      </c>
      <c r="DP548" s="20">
        <v>76</v>
      </c>
      <c r="DQ548" s="20">
        <v>10.375</v>
      </c>
      <c r="DR548" s="20">
        <v>1.212</v>
      </c>
      <c r="DS548" s="20">
        <v>13.25</v>
      </c>
      <c r="DT548" s="20">
        <v>0.53300000000000003</v>
      </c>
      <c r="DU548" s="20">
        <v>22.9</v>
      </c>
      <c r="DV548" s="20">
        <v>25.6</v>
      </c>
      <c r="DW548" s="20">
        <v>5.2</v>
      </c>
      <c r="DX548" s="20">
        <v>7.0625</v>
      </c>
      <c r="DY548" s="20">
        <v>17.5</v>
      </c>
      <c r="DZ548" s="20">
        <v>53</v>
      </c>
      <c r="EA548" s="20">
        <v>0.58299999999999996</v>
      </c>
      <c r="EB548" s="20">
        <v>1</v>
      </c>
      <c r="EC548" s="66">
        <v>49</v>
      </c>
      <c r="ED548" s="66">
        <v>52</v>
      </c>
      <c r="EE548" s="66">
        <v>60</v>
      </c>
      <c r="EF548" s="66">
        <v>35</v>
      </c>
      <c r="EG548" s="66">
        <v>40</v>
      </c>
      <c r="EH548" s="66">
        <v>41.2</v>
      </c>
      <c r="EI548" s="66">
        <v>53</v>
      </c>
      <c r="EJ548" s="66">
        <v>73</v>
      </c>
      <c r="EK548" s="20">
        <v>11671.659999999998</v>
      </c>
      <c r="EL548" s="20">
        <v>10609.06</v>
      </c>
      <c r="EM548" s="20">
        <v>79.015250000000009</v>
      </c>
      <c r="EN548" s="20">
        <v>105.171875</v>
      </c>
      <c r="EO548" s="20">
        <v>11.3348</v>
      </c>
      <c r="EP548" s="20">
        <v>215.6</v>
      </c>
      <c r="EQ548" s="21">
        <v>85</v>
      </c>
      <c r="ER548" s="21">
        <v>66</v>
      </c>
      <c r="ES548" s="61" t="str">
        <f t="shared" si="26"/>
        <v>Tennessee</v>
      </c>
      <c r="ET548" s="61">
        <f t="shared" si="28"/>
        <v>151</v>
      </c>
      <c r="EU548" s="61">
        <f t="shared" si="27"/>
        <v>19</v>
      </c>
    </row>
    <row r="549" spans="1:151" x14ac:dyDescent="0.45">
      <c r="A549" s="64">
        <f t="shared" si="29"/>
        <v>45307</v>
      </c>
      <c r="B549" s="21" t="s">
        <v>903</v>
      </c>
      <c r="C549" s="21">
        <v>188</v>
      </c>
      <c r="D549" s="21" t="s">
        <v>109</v>
      </c>
      <c r="E549" s="21">
        <v>344</v>
      </c>
      <c r="F549" s="50" t="s">
        <v>558</v>
      </c>
      <c r="G549" t="s">
        <v>534</v>
      </c>
      <c r="H549" t="s">
        <v>109</v>
      </c>
      <c r="I549" t="s">
        <v>534</v>
      </c>
      <c r="J549" t="s">
        <v>109</v>
      </c>
      <c r="K549" t="s">
        <v>619</v>
      </c>
      <c r="L549" t="s">
        <v>109</v>
      </c>
      <c r="M549" t="s">
        <v>619</v>
      </c>
      <c r="N549" t="s">
        <v>109</v>
      </c>
      <c r="O549" t="s">
        <v>619</v>
      </c>
      <c r="P549" t="s">
        <v>109</v>
      </c>
      <c r="Q549" t="s">
        <v>425</v>
      </c>
      <c r="R549" t="s">
        <v>109</v>
      </c>
      <c r="S549" t="s">
        <v>29</v>
      </c>
      <c r="T549" t="s">
        <v>29</v>
      </c>
      <c r="U549">
        <v>16</v>
      </c>
      <c r="V549">
        <v>16</v>
      </c>
      <c r="W549" s="20">
        <v>0.75</v>
      </c>
      <c r="X549" s="20">
        <v>11.28</v>
      </c>
      <c r="Y549" s="20">
        <v>110.7</v>
      </c>
      <c r="Z549" s="20">
        <v>99.4</v>
      </c>
      <c r="AA549" s="20">
        <v>69.099999999999994</v>
      </c>
      <c r="AB549" s="20">
        <v>5.1999999999999998E-2</v>
      </c>
      <c r="AC549" s="20">
        <v>0.11</v>
      </c>
      <c r="AD549" s="20">
        <v>104.9</v>
      </c>
      <c r="AE549" s="20">
        <v>104.8</v>
      </c>
      <c r="AF549" s="20">
        <v>-5.9</v>
      </c>
      <c r="AG549" s="20">
        <v>110.4</v>
      </c>
      <c r="AH549" s="20">
        <v>100</v>
      </c>
      <c r="AI549" s="20">
        <v>0.75829999999999997</v>
      </c>
      <c r="AJ549" s="20">
        <v>0.2</v>
      </c>
      <c r="AK549" s="20">
        <v>1.2500000000000001E-2</v>
      </c>
      <c r="AL549" s="20">
        <v>1342</v>
      </c>
      <c r="AM549" s="20">
        <v>9.75</v>
      </c>
      <c r="AN549" s="20">
        <v>1.81</v>
      </c>
      <c r="AO549" s="20">
        <v>1231</v>
      </c>
      <c r="AP549" s="20">
        <v>1104</v>
      </c>
      <c r="AQ549" s="20">
        <v>1009</v>
      </c>
      <c r="AR549" s="20">
        <v>0.44400000000000001</v>
      </c>
      <c r="AS549" s="20">
        <v>122</v>
      </c>
      <c r="AT549" s="20">
        <v>362</v>
      </c>
      <c r="AU549" s="20">
        <v>0.33700000000000002</v>
      </c>
      <c r="AV549" s="20">
        <v>213</v>
      </c>
      <c r="AW549" s="20">
        <v>299</v>
      </c>
      <c r="AX549" s="20">
        <v>0.71199999999999997</v>
      </c>
      <c r="AY549" s="20">
        <v>175</v>
      </c>
      <c r="AZ549" s="20">
        <v>10.9375</v>
      </c>
      <c r="BA549" s="20">
        <v>583</v>
      </c>
      <c r="BB549" s="20">
        <v>36.4375</v>
      </c>
      <c r="BC549" s="20">
        <v>218</v>
      </c>
      <c r="BD549" s="20">
        <v>123</v>
      </c>
      <c r="BE549" s="20">
        <v>45</v>
      </c>
      <c r="BF549" s="20">
        <v>146</v>
      </c>
      <c r="BG549" s="20">
        <v>270</v>
      </c>
      <c r="BH549" s="20">
        <v>76.900000000000006</v>
      </c>
      <c r="BI549" s="20">
        <v>69</v>
      </c>
      <c r="BJ549" s="20">
        <v>7.9379999999999997</v>
      </c>
      <c r="BK549" s="20">
        <v>1.4930000000000001</v>
      </c>
      <c r="BL549" s="20">
        <v>9.125</v>
      </c>
      <c r="BM549" s="20">
        <v>0.84199999999999997</v>
      </c>
      <c r="BN549" s="20">
        <v>22.6</v>
      </c>
      <c r="BO549" s="20">
        <v>18.7</v>
      </c>
      <c r="BP549" s="20">
        <v>2.8</v>
      </c>
      <c r="BQ549" s="20">
        <v>7.6875</v>
      </c>
      <c r="BR549" s="20">
        <v>16.899999999999999</v>
      </c>
      <c r="BS549" s="20">
        <v>82</v>
      </c>
      <c r="BT549" s="20">
        <v>0.56100000000000005</v>
      </c>
      <c r="BU549" s="20">
        <v>-3</v>
      </c>
      <c r="BV549" s="66">
        <v>74</v>
      </c>
      <c r="BW549" s="66">
        <v>54</v>
      </c>
      <c r="BX549" s="66">
        <v>52</v>
      </c>
      <c r="BY549" s="66">
        <v>60</v>
      </c>
      <c r="BZ549" s="66">
        <v>71</v>
      </c>
      <c r="CA549" s="66">
        <v>51.7</v>
      </c>
      <c r="CB549" s="66">
        <v>82</v>
      </c>
      <c r="CC549" s="66">
        <v>100</v>
      </c>
      <c r="CD549" s="20">
        <v>0.75</v>
      </c>
      <c r="CE549" s="20">
        <v>16.52</v>
      </c>
      <c r="CF549" s="20">
        <v>115.6</v>
      </c>
      <c r="CG549" s="20">
        <v>99.1</v>
      </c>
      <c r="CH549" s="20">
        <v>68.599999999999994</v>
      </c>
      <c r="CI549" s="20">
        <v>-8.5999999999999993E-2</v>
      </c>
      <c r="CJ549" s="20">
        <v>2.0699999999999998</v>
      </c>
      <c r="CK549" s="20">
        <v>105.8</v>
      </c>
      <c r="CL549" s="20">
        <v>103.7</v>
      </c>
      <c r="CM549" s="20">
        <v>-3.01</v>
      </c>
      <c r="CN549" s="20">
        <v>114.9</v>
      </c>
      <c r="CO549" s="20">
        <v>100.2</v>
      </c>
      <c r="CP549" s="63">
        <v>0.82879999999999998</v>
      </c>
      <c r="CQ549" s="20">
        <v>0.2</v>
      </c>
      <c r="CR549" s="20">
        <v>1.2500000000000001E-2</v>
      </c>
      <c r="CS549" s="20">
        <v>1366</v>
      </c>
      <c r="CT549" s="20">
        <v>14.78</v>
      </c>
      <c r="CU549" s="20">
        <v>3.22</v>
      </c>
      <c r="CV549" s="20">
        <v>1294</v>
      </c>
      <c r="CW549" s="20">
        <v>1109</v>
      </c>
      <c r="CX549" s="20">
        <v>951</v>
      </c>
      <c r="CY549" s="20">
        <v>0.47799999999999998</v>
      </c>
      <c r="CZ549" s="20">
        <v>139</v>
      </c>
      <c r="DA549" s="20">
        <v>362</v>
      </c>
      <c r="DB549" s="20">
        <v>0.38400000000000001</v>
      </c>
      <c r="DC549" s="20">
        <v>245</v>
      </c>
      <c r="DD549" s="20">
        <v>306</v>
      </c>
      <c r="DE549" s="20">
        <v>0.80100000000000005</v>
      </c>
      <c r="DF549" s="20">
        <v>144</v>
      </c>
      <c r="DG549" s="20">
        <v>9</v>
      </c>
      <c r="DH549" s="20">
        <v>564</v>
      </c>
      <c r="DI549" s="20">
        <v>35.25</v>
      </c>
      <c r="DJ549" s="20">
        <v>200</v>
      </c>
      <c r="DK549" s="20">
        <v>102</v>
      </c>
      <c r="DL549" s="20">
        <v>78</v>
      </c>
      <c r="DM549" s="20">
        <v>181</v>
      </c>
      <c r="DN549" s="20">
        <v>243</v>
      </c>
      <c r="DO549" s="20">
        <v>80.900000000000006</v>
      </c>
      <c r="DP549" s="20">
        <v>69.311999999999998</v>
      </c>
      <c r="DQ549" s="20">
        <v>11.561999999999999</v>
      </c>
      <c r="DR549" s="20">
        <v>1.105</v>
      </c>
      <c r="DS549" s="20">
        <v>11.311999999999999</v>
      </c>
      <c r="DT549" s="20">
        <v>0.56399999999999995</v>
      </c>
      <c r="DU549" s="20">
        <v>22.6</v>
      </c>
      <c r="DV549" s="20">
        <v>19.100000000000001</v>
      </c>
      <c r="DW549" s="20">
        <v>4.9000000000000004</v>
      </c>
      <c r="DX549" s="20">
        <v>6.375</v>
      </c>
      <c r="DY549" s="20">
        <v>15.2</v>
      </c>
      <c r="DZ549" s="20">
        <v>40</v>
      </c>
      <c r="EA549" s="20">
        <v>0.59599999999999997</v>
      </c>
      <c r="EB549" s="20">
        <v>-5</v>
      </c>
      <c r="EC549" s="66">
        <v>46</v>
      </c>
      <c r="ED549" s="66">
        <v>55</v>
      </c>
      <c r="EE549" s="66">
        <v>51</v>
      </c>
      <c r="EF549" s="66">
        <v>30</v>
      </c>
      <c r="EG549" s="66">
        <v>37</v>
      </c>
      <c r="EH549" s="66">
        <v>34.5</v>
      </c>
      <c r="EI549" s="66">
        <v>39</v>
      </c>
      <c r="EJ549" s="66">
        <v>85</v>
      </c>
      <c r="EK549" s="20">
        <v>10970.369999999999</v>
      </c>
      <c r="EL549" s="20">
        <v>11490.64</v>
      </c>
      <c r="EM549" s="20">
        <v>58.171875</v>
      </c>
      <c r="EN549" s="20">
        <v>86.960999999999999</v>
      </c>
      <c r="EO549" s="20">
        <v>13.536899999999999</v>
      </c>
      <c r="EP549" s="20">
        <v>173.01599999999999</v>
      </c>
      <c r="EQ549" s="21">
        <v>83</v>
      </c>
      <c r="ER549" s="21">
        <v>76</v>
      </c>
      <c r="ES549" s="61" t="str">
        <f t="shared" si="26"/>
        <v>N.C. State</v>
      </c>
      <c r="ET549" s="61">
        <f t="shared" si="28"/>
        <v>159</v>
      </c>
      <c r="EU549" s="61">
        <f t="shared" si="27"/>
        <v>7</v>
      </c>
    </row>
    <row r="550" spans="1:151" x14ac:dyDescent="0.45">
      <c r="A550" s="64">
        <f t="shared" si="29"/>
        <v>45307</v>
      </c>
      <c r="B550" s="21" t="s">
        <v>89</v>
      </c>
      <c r="C550" s="21">
        <v>52</v>
      </c>
      <c r="D550" s="21" t="s">
        <v>58</v>
      </c>
      <c r="E550" s="21">
        <v>291</v>
      </c>
      <c r="F550" s="50" t="s">
        <v>558</v>
      </c>
      <c r="G550" t="s">
        <v>89</v>
      </c>
      <c r="H550" t="s">
        <v>58</v>
      </c>
      <c r="I550" t="s">
        <v>89</v>
      </c>
      <c r="J550" t="s">
        <v>58</v>
      </c>
      <c r="K550" t="s">
        <v>89</v>
      </c>
      <c r="L550" t="s">
        <v>58</v>
      </c>
      <c r="M550" t="s">
        <v>89</v>
      </c>
      <c r="N550" t="s">
        <v>588</v>
      </c>
      <c r="O550" t="s">
        <v>89</v>
      </c>
      <c r="P550" t="s">
        <v>58</v>
      </c>
      <c r="Q550" t="s">
        <v>89</v>
      </c>
      <c r="R550" t="s">
        <v>58</v>
      </c>
      <c r="S550" t="s">
        <v>21</v>
      </c>
      <c r="T550" t="s">
        <v>21</v>
      </c>
      <c r="U550">
        <v>16</v>
      </c>
      <c r="V550">
        <v>16</v>
      </c>
      <c r="W550" s="20">
        <v>0.75</v>
      </c>
      <c r="X550" s="20">
        <v>17.61</v>
      </c>
      <c r="Y550" s="20">
        <v>112.2</v>
      </c>
      <c r="Z550" s="20">
        <v>94.6</v>
      </c>
      <c r="AA550" s="20">
        <v>69.400000000000006</v>
      </c>
      <c r="AB550" s="20">
        <v>-5.8999999999999997E-2</v>
      </c>
      <c r="AC550" s="20">
        <v>0.12</v>
      </c>
      <c r="AD550" s="20">
        <v>105.6</v>
      </c>
      <c r="AE550" s="20">
        <v>105.5</v>
      </c>
      <c r="AF550" s="20">
        <v>-4.2699999999999996</v>
      </c>
      <c r="AG550" s="20">
        <v>111</v>
      </c>
      <c r="AH550" s="20">
        <v>95.1</v>
      </c>
      <c r="AI550" s="20">
        <v>0.8548</v>
      </c>
      <c r="AJ550" s="20">
        <v>0.1</v>
      </c>
      <c r="AK550" s="20">
        <v>6.2500000000000003E-3</v>
      </c>
      <c r="AL550" s="20">
        <v>1352</v>
      </c>
      <c r="AM550" s="20">
        <v>16.47</v>
      </c>
      <c r="AN550" s="20">
        <v>2.85</v>
      </c>
      <c r="AO550" s="20">
        <v>1270</v>
      </c>
      <c r="AP550" s="20">
        <v>1052</v>
      </c>
      <c r="AQ550" s="20">
        <v>1039</v>
      </c>
      <c r="AR550" s="20">
        <v>0.45200000000000001</v>
      </c>
      <c r="AS550" s="20">
        <v>125</v>
      </c>
      <c r="AT550" s="20">
        <v>361</v>
      </c>
      <c r="AU550" s="20">
        <v>0.34599999999999997</v>
      </c>
      <c r="AV550" s="20">
        <v>205</v>
      </c>
      <c r="AW550" s="20">
        <v>301</v>
      </c>
      <c r="AX550" s="20">
        <v>0.68100000000000005</v>
      </c>
      <c r="AY550" s="20">
        <v>229</v>
      </c>
      <c r="AZ550" s="20">
        <v>14.3125</v>
      </c>
      <c r="BA550" s="20">
        <v>681</v>
      </c>
      <c r="BB550" s="20">
        <v>42.5625</v>
      </c>
      <c r="BC550" s="20">
        <v>265</v>
      </c>
      <c r="BD550" s="20">
        <v>100</v>
      </c>
      <c r="BE550" s="20">
        <v>66</v>
      </c>
      <c r="BF550" s="20">
        <v>179</v>
      </c>
      <c r="BG550" s="20">
        <v>226</v>
      </c>
      <c r="BH550" s="20">
        <v>79.400000000000006</v>
      </c>
      <c r="BI550" s="20">
        <v>65.75</v>
      </c>
      <c r="BJ550" s="20">
        <v>13.625</v>
      </c>
      <c r="BK550" s="20">
        <v>1.48</v>
      </c>
      <c r="BL550" s="20">
        <v>11.188000000000001</v>
      </c>
      <c r="BM550" s="20">
        <v>0.55900000000000005</v>
      </c>
      <c r="BN550" s="20">
        <v>22.6</v>
      </c>
      <c r="BO550" s="20">
        <v>18.8</v>
      </c>
      <c r="BP550" s="20">
        <v>4.0999999999999996</v>
      </c>
      <c r="BQ550" s="20">
        <v>6.25</v>
      </c>
      <c r="BR550" s="20">
        <v>14.1</v>
      </c>
      <c r="BS550" s="20">
        <v>58</v>
      </c>
      <c r="BT550" s="20">
        <v>0.57999999999999996</v>
      </c>
      <c r="BU550" s="20">
        <v>1</v>
      </c>
      <c r="BV550" s="66">
        <v>33</v>
      </c>
      <c r="BW550" s="66">
        <v>64</v>
      </c>
      <c r="BX550" s="66">
        <v>54</v>
      </c>
      <c r="BY550" s="66">
        <v>24</v>
      </c>
      <c r="BZ550" s="66">
        <v>32</v>
      </c>
      <c r="CA550" s="66">
        <v>38</v>
      </c>
      <c r="CB550" s="66">
        <v>58</v>
      </c>
      <c r="CC550" s="66">
        <v>60</v>
      </c>
      <c r="CD550" s="20">
        <v>0.8125</v>
      </c>
      <c r="CE550" s="20">
        <v>18.88</v>
      </c>
      <c r="CF550" s="20">
        <v>115.9</v>
      </c>
      <c r="CG550" s="20">
        <v>97</v>
      </c>
      <c r="CH550" s="20">
        <v>72</v>
      </c>
      <c r="CI550" s="20">
        <v>-1.7999999999999999E-2</v>
      </c>
      <c r="CJ550" s="20">
        <v>-1.39</v>
      </c>
      <c r="CK550" s="20">
        <v>103.4</v>
      </c>
      <c r="CL550" s="20">
        <v>104.8</v>
      </c>
      <c r="CM550" s="20">
        <v>-6.83</v>
      </c>
      <c r="CN550" s="20">
        <v>116.4</v>
      </c>
      <c r="CO550" s="20">
        <v>98.3</v>
      </c>
      <c r="CP550" s="63">
        <v>0.87590000000000001</v>
      </c>
      <c r="CQ550" s="20">
        <v>1.2</v>
      </c>
      <c r="CR550" s="20">
        <v>7.4999999999999997E-2</v>
      </c>
      <c r="CS550" s="20">
        <v>1394</v>
      </c>
      <c r="CT550" s="20">
        <v>16.54</v>
      </c>
      <c r="CU550" s="20">
        <v>0.35</v>
      </c>
      <c r="CV550" s="20">
        <v>1344</v>
      </c>
      <c r="CW550" s="20">
        <v>1085</v>
      </c>
      <c r="CX550" s="20">
        <v>999</v>
      </c>
      <c r="CY550" s="20">
        <v>0.48899999999999999</v>
      </c>
      <c r="CZ550" s="20">
        <v>99</v>
      </c>
      <c r="DA550" s="20">
        <v>292</v>
      </c>
      <c r="DB550" s="20">
        <v>0.33900000000000002</v>
      </c>
      <c r="DC550" s="20">
        <v>267</v>
      </c>
      <c r="DD550" s="20">
        <v>364</v>
      </c>
      <c r="DE550" s="20">
        <v>0.73399999999999999</v>
      </c>
      <c r="DF550" s="20">
        <v>197</v>
      </c>
      <c r="DG550" s="20">
        <v>12.3125</v>
      </c>
      <c r="DH550" s="20">
        <v>622</v>
      </c>
      <c r="DI550" s="20">
        <v>38.875</v>
      </c>
      <c r="DJ550" s="20">
        <v>302</v>
      </c>
      <c r="DK550" s="20">
        <v>163</v>
      </c>
      <c r="DL550" s="20">
        <v>66</v>
      </c>
      <c r="DM550" s="20">
        <v>195</v>
      </c>
      <c r="DN550" s="20">
        <v>273</v>
      </c>
      <c r="DO550" s="20">
        <v>84</v>
      </c>
      <c r="DP550" s="20">
        <v>67.811999999999998</v>
      </c>
      <c r="DQ550" s="20">
        <v>16.187999999999999</v>
      </c>
      <c r="DR550" s="20">
        <v>1.5489999999999999</v>
      </c>
      <c r="DS550" s="20">
        <v>12.188000000000001</v>
      </c>
      <c r="DT550" s="20">
        <v>0.83599999999999997</v>
      </c>
      <c r="DU550" s="20">
        <v>18.2</v>
      </c>
      <c r="DV550" s="20">
        <v>22.8</v>
      </c>
      <c r="DW550" s="20">
        <v>4.0999999999999996</v>
      </c>
      <c r="DX550" s="20">
        <v>10.1875</v>
      </c>
      <c r="DY550" s="20">
        <v>17.100000000000001</v>
      </c>
      <c r="DZ550" s="20">
        <v>62</v>
      </c>
      <c r="EA550" s="20">
        <v>0.57799999999999996</v>
      </c>
      <c r="EB550" s="20">
        <v>-2</v>
      </c>
      <c r="EC550" s="66">
        <v>29</v>
      </c>
      <c r="ED550" s="66">
        <v>18</v>
      </c>
      <c r="EE550" s="66">
        <v>27</v>
      </c>
      <c r="EF550" s="66">
        <v>21</v>
      </c>
      <c r="EG550" s="66">
        <v>22</v>
      </c>
      <c r="EH550" s="66">
        <v>22.8</v>
      </c>
      <c r="EI550" s="66">
        <v>62</v>
      </c>
      <c r="EJ550" s="66">
        <v>32</v>
      </c>
      <c r="EK550" s="20">
        <v>10883.4</v>
      </c>
      <c r="EL550" s="20">
        <v>10964.14</v>
      </c>
      <c r="EM550" s="20">
        <v>113.97775</v>
      </c>
      <c r="EN550" s="20">
        <v>76.174999999999997</v>
      </c>
      <c r="EO550" s="20">
        <v>10.349399999999999</v>
      </c>
      <c r="EP550" s="20">
        <v>185.91300000000001</v>
      </c>
      <c r="EQ550" s="21">
        <v>81</v>
      </c>
      <c r="ER550" s="21">
        <v>77</v>
      </c>
      <c r="ES550" s="61" t="str">
        <f t="shared" si="26"/>
        <v>Cincinnati</v>
      </c>
      <c r="ET550" s="61">
        <f t="shared" si="28"/>
        <v>158</v>
      </c>
      <c r="EU550" s="61">
        <f t="shared" si="27"/>
        <v>4</v>
      </c>
    </row>
    <row r="551" spans="1:151" x14ac:dyDescent="0.45">
      <c r="A551" s="64">
        <f t="shared" si="29"/>
        <v>45307</v>
      </c>
      <c r="B551" s="21" t="s">
        <v>154</v>
      </c>
      <c r="C551" s="21">
        <v>123</v>
      </c>
      <c r="D551" s="21" t="s">
        <v>60</v>
      </c>
      <c r="E551" s="21">
        <v>177</v>
      </c>
      <c r="F551" s="50" t="s">
        <v>558</v>
      </c>
      <c r="G551" t="s">
        <v>154</v>
      </c>
      <c r="H551" t="s">
        <v>60</v>
      </c>
      <c r="I551" t="s">
        <v>154</v>
      </c>
      <c r="J551" t="s">
        <v>60</v>
      </c>
      <c r="K551" t="s">
        <v>448</v>
      </c>
      <c r="L551" t="s">
        <v>418</v>
      </c>
      <c r="M551" t="s">
        <v>641</v>
      </c>
      <c r="N551" t="s">
        <v>582</v>
      </c>
      <c r="O551" t="s">
        <v>154</v>
      </c>
      <c r="P551" t="s">
        <v>1343</v>
      </c>
      <c r="Q551" t="s">
        <v>448</v>
      </c>
      <c r="R551" t="s">
        <v>418</v>
      </c>
      <c r="S551" t="s">
        <v>114</v>
      </c>
      <c r="T551" t="s">
        <v>17</v>
      </c>
      <c r="U551">
        <v>17</v>
      </c>
      <c r="V551">
        <v>16</v>
      </c>
      <c r="W551" s="20">
        <v>0.82352941176470595</v>
      </c>
      <c r="X551" s="20">
        <v>14.6</v>
      </c>
      <c r="Y551" s="20">
        <v>115.5</v>
      </c>
      <c r="Z551" s="20">
        <v>100.9</v>
      </c>
      <c r="AA551" s="20">
        <v>72.400000000000006</v>
      </c>
      <c r="AB551" s="20">
        <v>4.8000000000000001E-2</v>
      </c>
      <c r="AC551" s="20">
        <v>0.02</v>
      </c>
      <c r="AD551" s="20">
        <v>106.4</v>
      </c>
      <c r="AE551" s="20">
        <v>106.4</v>
      </c>
      <c r="AF551" s="20">
        <v>-4.01</v>
      </c>
      <c r="AG551" s="20">
        <v>118.2</v>
      </c>
      <c r="AH551" s="20">
        <v>99.1</v>
      </c>
      <c r="AI551" s="20">
        <v>0.88300000000000001</v>
      </c>
      <c r="AJ551" s="20">
        <v>1.2</v>
      </c>
      <c r="AK551" s="20">
        <v>7.0588235294117646E-2</v>
      </c>
      <c r="AL551" s="20">
        <v>1377</v>
      </c>
      <c r="AM551" s="20">
        <v>14.07</v>
      </c>
      <c r="AN551" s="20">
        <v>0.95</v>
      </c>
      <c r="AO551" s="20">
        <v>1469</v>
      </c>
      <c r="AP551" s="20">
        <v>1229</v>
      </c>
      <c r="AQ551" s="20">
        <v>971</v>
      </c>
      <c r="AR551" s="20">
        <v>0.51100000000000001</v>
      </c>
      <c r="AS551" s="20">
        <v>200</v>
      </c>
      <c r="AT551" s="20">
        <v>485</v>
      </c>
      <c r="AU551" s="20">
        <v>0.41199999999999998</v>
      </c>
      <c r="AV551" s="20">
        <v>277</v>
      </c>
      <c r="AW551" s="20">
        <v>359</v>
      </c>
      <c r="AX551" s="20">
        <v>0.77200000000000002</v>
      </c>
      <c r="AY551" s="20">
        <v>118</v>
      </c>
      <c r="AZ551" s="20">
        <v>6.9411764705882355</v>
      </c>
      <c r="BA551" s="20">
        <v>593</v>
      </c>
      <c r="BB551" s="20">
        <v>34.882352941176471</v>
      </c>
      <c r="BC551" s="20">
        <v>298</v>
      </c>
      <c r="BD551" s="20">
        <v>116</v>
      </c>
      <c r="BE551" s="20">
        <v>31</v>
      </c>
      <c r="BF551" s="20">
        <v>214</v>
      </c>
      <c r="BG551" s="20">
        <v>301</v>
      </c>
      <c r="BH551" s="20">
        <v>86.4</v>
      </c>
      <c r="BI551" s="20">
        <v>72.293999999999997</v>
      </c>
      <c r="BJ551" s="20">
        <v>14.118</v>
      </c>
      <c r="BK551" s="20">
        <v>1.393</v>
      </c>
      <c r="BL551" s="20">
        <v>12.587999999999999</v>
      </c>
      <c r="BM551" s="20">
        <v>0.54200000000000004</v>
      </c>
      <c r="BN551" s="20">
        <v>28.5</v>
      </c>
      <c r="BO551" s="20">
        <v>21.1</v>
      </c>
      <c r="BP551" s="20">
        <v>1.8</v>
      </c>
      <c r="BQ551" s="20">
        <v>6.8235294117647056</v>
      </c>
      <c r="BR551" s="20">
        <v>17.7</v>
      </c>
      <c r="BS551" s="20">
        <v>30</v>
      </c>
      <c r="BT551" s="20">
        <v>0.60199999999999998</v>
      </c>
      <c r="BU551" s="20">
        <v>3</v>
      </c>
      <c r="BV551" s="66">
        <v>30</v>
      </c>
      <c r="BW551" s="66">
        <v>56</v>
      </c>
      <c r="BX551" s="66">
        <v>34</v>
      </c>
      <c r="BY551" s="66">
        <v>46</v>
      </c>
      <c r="BZ551" s="66">
        <v>48</v>
      </c>
      <c r="CA551" s="66">
        <v>39.299999999999997</v>
      </c>
      <c r="CB551" s="66">
        <v>30</v>
      </c>
      <c r="CC551" s="66">
        <v>36</v>
      </c>
      <c r="CD551" s="20">
        <v>0.75</v>
      </c>
      <c r="CE551" s="20">
        <v>18.07</v>
      </c>
      <c r="CF551" s="20">
        <v>111.3</v>
      </c>
      <c r="CG551" s="20">
        <v>93.3</v>
      </c>
      <c r="CH551" s="20">
        <v>68.599999999999994</v>
      </c>
      <c r="CI551" s="20">
        <v>-5.8000000000000003E-2</v>
      </c>
      <c r="CJ551" s="20">
        <v>4.26</v>
      </c>
      <c r="CK551" s="20">
        <v>107.1</v>
      </c>
      <c r="CL551" s="20">
        <v>102.8</v>
      </c>
      <c r="CM551" s="20">
        <v>0.4</v>
      </c>
      <c r="CN551" s="20">
        <v>112.6</v>
      </c>
      <c r="CO551" s="20">
        <v>93.4</v>
      </c>
      <c r="CP551" s="63">
        <v>0.89559999999999995</v>
      </c>
      <c r="CQ551" s="20">
        <v>0.8</v>
      </c>
      <c r="CR551" s="20">
        <v>0.05</v>
      </c>
      <c r="CS551" s="20">
        <v>1377</v>
      </c>
      <c r="CT551" s="20">
        <v>15.37</v>
      </c>
      <c r="CU551" s="20">
        <v>4.93</v>
      </c>
      <c r="CV551" s="20">
        <v>1204</v>
      </c>
      <c r="CW551" s="20">
        <v>1037</v>
      </c>
      <c r="CX551" s="20">
        <v>918</v>
      </c>
      <c r="CY551" s="20">
        <v>0.45200000000000001</v>
      </c>
      <c r="CZ551" s="20">
        <v>119</v>
      </c>
      <c r="DA551" s="20">
        <v>372</v>
      </c>
      <c r="DB551" s="20">
        <v>0.32</v>
      </c>
      <c r="DC551" s="20">
        <v>255</v>
      </c>
      <c r="DD551" s="20">
        <v>359</v>
      </c>
      <c r="DE551" s="20">
        <v>0.71</v>
      </c>
      <c r="DF551" s="20">
        <v>184</v>
      </c>
      <c r="DG551" s="20">
        <v>11.5</v>
      </c>
      <c r="DH551" s="20">
        <v>621</v>
      </c>
      <c r="DI551" s="20">
        <v>38.8125</v>
      </c>
      <c r="DJ551" s="20">
        <v>237</v>
      </c>
      <c r="DK551" s="20">
        <v>140</v>
      </c>
      <c r="DL551" s="20">
        <v>64</v>
      </c>
      <c r="DM551" s="20">
        <v>210</v>
      </c>
      <c r="DN551" s="20">
        <v>265</v>
      </c>
      <c r="DO551" s="20">
        <v>75.2</v>
      </c>
      <c r="DP551" s="20">
        <v>64.811999999999998</v>
      </c>
      <c r="DQ551" s="20">
        <v>10.438000000000001</v>
      </c>
      <c r="DR551" s="20">
        <v>1.129</v>
      </c>
      <c r="DS551" s="20">
        <v>13.125</v>
      </c>
      <c r="DT551" s="20">
        <v>0.66700000000000004</v>
      </c>
      <c r="DU551" s="20">
        <v>23.2</v>
      </c>
      <c r="DV551" s="20">
        <v>22.4</v>
      </c>
      <c r="DW551" s="20">
        <v>4</v>
      </c>
      <c r="DX551" s="20">
        <v>8.75</v>
      </c>
      <c r="DY551" s="20">
        <v>16.600000000000001</v>
      </c>
      <c r="DZ551" s="20">
        <v>31</v>
      </c>
      <c r="EA551" s="20">
        <v>0.60199999999999998</v>
      </c>
      <c r="EB551" s="20">
        <v>0</v>
      </c>
      <c r="EC551" s="66">
        <v>35</v>
      </c>
      <c r="ED551" s="66">
        <v>42</v>
      </c>
      <c r="EE551" s="66">
        <v>46</v>
      </c>
      <c r="EF551" s="66">
        <v>36</v>
      </c>
      <c r="EG551" s="66">
        <v>28</v>
      </c>
      <c r="EH551" s="66">
        <v>29.2</v>
      </c>
      <c r="EI551" s="66">
        <v>31</v>
      </c>
      <c r="EJ551" s="66">
        <v>27</v>
      </c>
      <c r="EK551" s="20">
        <v>10776.15</v>
      </c>
      <c r="EL551" s="20">
        <v>11230.17</v>
      </c>
      <c r="EM551" s="20">
        <v>110.145</v>
      </c>
      <c r="EN551" s="20">
        <v>89.558823529411768</v>
      </c>
      <c r="EO551" s="20">
        <v>12.566999999999998</v>
      </c>
      <c r="EP551" s="20">
        <v>204.58</v>
      </c>
      <c r="EQ551" s="21">
        <v>88</v>
      </c>
      <c r="ER551" s="21">
        <v>66</v>
      </c>
      <c r="ES551" s="61" t="str">
        <f t="shared" si="26"/>
        <v>Indiana St.</v>
      </c>
      <c r="ET551" s="61">
        <f t="shared" si="28"/>
        <v>154</v>
      </c>
      <c r="EU551" s="61">
        <f t="shared" si="27"/>
        <v>22</v>
      </c>
    </row>
    <row r="552" spans="1:151" x14ac:dyDescent="0.45">
      <c r="A552" s="64">
        <f t="shared" si="29"/>
        <v>45307</v>
      </c>
      <c r="B552" s="21" t="s">
        <v>26</v>
      </c>
      <c r="C552" s="21">
        <v>4</v>
      </c>
      <c r="D552" s="21" t="s">
        <v>54</v>
      </c>
      <c r="E552" s="21">
        <v>179</v>
      </c>
      <c r="F552" s="50" t="s">
        <v>558</v>
      </c>
      <c r="G552" t="s">
        <v>26</v>
      </c>
      <c r="H552" t="s">
        <v>54</v>
      </c>
      <c r="I552" t="s">
        <v>26</v>
      </c>
      <c r="J552" t="s">
        <v>54</v>
      </c>
      <c r="K552" t="s">
        <v>26</v>
      </c>
      <c r="L552" t="s">
        <v>54</v>
      </c>
      <c r="M552" t="s">
        <v>26</v>
      </c>
      <c r="N552" t="s">
        <v>54</v>
      </c>
      <c r="O552" t="s">
        <v>26</v>
      </c>
      <c r="P552" t="s">
        <v>54</v>
      </c>
      <c r="Q552" t="s">
        <v>26</v>
      </c>
      <c r="R552" t="s">
        <v>54</v>
      </c>
      <c r="S552" t="s">
        <v>17</v>
      </c>
      <c r="T552" t="s">
        <v>17</v>
      </c>
      <c r="U552">
        <v>16</v>
      </c>
      <c r="V552">
        <v>16</v>
      </c>
      <c r="W552" s="20">
        <v>0.6875</v>
      </c>
      <c r="X552" s="20">
        <v>25.63</v>
      </c>
      <c r="Y552" s="20">
        <v>124.3</v>
      </c>
      <c r="Z552" s="20">
        <v>98.7</v>
      </c>
      <c r="AA552" s="20">
        <v>72.2</v>
      </c>
      <c r="AB552" s="20">
        <v>-8.1000000000000003E-2</v>
      </c>
      <c r="AC552" s="20">
        <v>8.98</v>
      </c>
      <c r="AD552" s="20">
        <v>110.9</v>
      </c>
      <c r="AE552" s="20">
        <v>102</v>
      </c>
      <c r="AF552" s="20">
        <v>8.5</v>
      </c>
      <c r="AG552" s="20">
        <v>127.5</v>
      </c>
      <c r="AH552" s="20">
        <v>97.9</v>
      </c>
      <c r="AI552" s="20">
        <v>0.95389999999999997</v>
      </c>
      <c r="AJ552" s="20">
        <v>1.3</v>
      </c>
      <c r="AK552" s="20">
        <v>8.1250000000000003E-2</v>
      </c>
      <c r="AL552" s="20">
        <v>1395</v>
      </c>
      <c r="AM552" s="20">
        <v>25.14</v>
      </c>
      <c r="AN552" s="20">
        <v>8.9499999999999993</v>
      </c>
      <c r="AO552" s="20">
        <v>1441</v>
      </c>
      <c r="AP552" s="20">
        <v>1182</v>
      </c>
      <c r="AQ552" s="20">
        <v>985</v>
      </c>
      <c r="AR552" s="20">
        <v>0.48799999999999999</v>
      </c>
      <c r="AS552" s="20">
        <v>186</v>
      </c>
      <c r="AT552" s="20">
        <v>474</v>
      </c>
      <c r="AU552" s="20">
        <v>0.39200000000000002</v>
      </c>
      <c r="AV552" s="20">
        <v>293</v>
      </c>
      <c r="AW552" s="20">
        <v>377</v>
      </c>
      <c r="AX552" s="20">
        <v>0.77700000000000002</v>
      </c>
      <c r="AY552" s="20">
        <v>193</v>
      </c>
      <c r="AZ552" s="20">
        <v>12.0625</v>
      </c>
      <c r="BA552" s="20">
        <v>636</v>
      </c>
      <c r="BB552" s="20">
        <v>39.75</v>
      </c>
      <c r="BC552" s="20">
        <v>252</v>
      </c>
      <c r="BD552" s="20">
        <v>122</v>
      </c>
      <c r="BE552" s="20">
        <v>70</v>
      </c>
      <c r="BF552" s="20">
        <v>191</v>
      </c>
      <c r="BG552" s="20">
        <v>293</v>
      </c>
      <c r="BH552" s="20">
        <v>90.1</v>
      </c>
      <c r="BI552" s="20">
        <v>73.875</v>
      </c>
      <c r="BJ552" s="20">
        <v>16.187999999999999</v>
      </c>
      <c r="BK552" s="20">
        <v>1.319</v>
      </c>
      <c r="BL552" s="20">
        <v>11.938000000000001</v>
      </c>
      <c r="BM552" s="20">
        <v>0.63900000000000001</v>
      </c>
      <c r="BN552" s="20">
        <v>29.6</v>
      </c>
      <c r="BO552" s="20">
        <v>23.6</v>
      </c>
      <c r="BP552" s="20">
        <v>4.4000000000000004</v>
      </c>
      <c r="BQ552" s="20">
        <v>7.625</v>
      </c>
      <c r="BR552" s="20">
        <v>18.3</v>
      </c>
      <c r="BS552" s="20">
        <v>16</v>
      </c>
      <c r="BT552" s="20">
        <v>0.629</v>
      </c>
      <c r="BU552" s="20">
        <v>1</v>
      </c>
      <c r="BV552" s="66">
        <v>4</v>
      </c>
      <c r="BW552" s="66">
        <v>20</v>
      </c>
      <c r="BX552" s="66">
        <v>35</v>
      </c>
      <c r="BY552" s="66">
        <v>4</v>
      </c>
      <c r="BZ552" s="66">
        <v>6</v>
      </c>
      <c r="CA552" s="66">
        <v>13.7</v>
      </c>
      <c r="CB552" s="66">
        <v>16</v>
      </c>
      <c r="CC552" s="66">
        <v>9</v>
      </c>
      <c r="CD552" s="20">
        <v>0.5</v>
      </c>
      <c r="CE552" s="20">
        <v>6.66</v>
      </c>
      <c r="CF552" s="20">
        <v>110.4</v>
      </c>
      <c r="CG552" s="20">
        <v>103.8</v>
      </c>
      <c r="CH552" s="20">
        <v>67.400000000000006</v>
      </c>
      <c r="CI552" s="20">
        <v>-8.1000000000000003E-2</v>
      </c>
      <c r="CJ552" s="20">
        <v>1.96</v>
      </c>
      <c r="CK552" s="20">
        <v>106.7</v>
      </c>
      <c r="CL552" s="20">
        <v>104.8</v>
      </c>
      <c r="CM552" s="20">
        <v>-1.46</v>
      </c>
      <c r="CN552" s="20">
        <v>109.4</v>
      </c>
      <c r="CO552" s="20">
        <v>104.4</v>
      </c>
      <c r="CP552" s="63">
        <v>0.63149999999999995</v>
      </c>
      <c r="CQ552" s="20">
        <v>-3.4</v>
      </c>
      <c r="CR552" s="20">
        <v>-0.21249999999999999</v>
      </c>
      <c r="CS552" s="20">
        <v>1215</v>
      </c>
      <c r="CT552" s="20">
        <v>5.71</v>
      </c>
      <c r="CU552" s="20">
        <v>2.83</v>
      </c>
      <c r="CV552" s="20">
        <v>1209</v>
      </c>
      <c r="CW552" s="20">
        <v>1163</v>
      </c>
      <c r="CX552" s="20">
        <v>975</v>
      </c>
      <c r="CY552" s="20">
        <v>0.44800000000000001</v>
      </c>
      <c r="CZ552" s="20">
        <v>137</v>
      </c>
      <c r="DA552" s="20">
        <v>413</v>
      </c>
      <c r="DB552" s="20">
        <v>0.33200000000000002</v>
      </c>
      <c r="DC552" s="20">
        <v>198</v>
      </c>
      <c r="DD552" s="20">
        <v>260</v>
      </c>
      <c r="DE552" s="20">
        <v>0.76200000000000001</v>
      </c>
      <c r="DF552" s="20">
        <v>163</v>
      </c>
      <c r="DG552" s="20">
        <v>10.1875</v>
      </c>
      <c r="DH552" s="20">
        <v>533</v>
      </c>
      <c r="DI552" s="20">
        <v>33.3125</v>
      </c>
      <c r="DJ552" s="20">
        <v>221</v>
      </c>
      <c r="DK552" s="20">
        <v>138</v>
      </c>
      <c r="DL552" s="20">
        <v>94</v>
      </c>
      <c r="DM552" s="20">
        <v>176</v>
      </c>
      <c r="DN552" s="20">
        <v>295</v>
      </c>
      <c r="DO552" s="20">
        <v>75.599999999999994</v>
      </c>
      <c r="DP552" s="20">
        <v>72.688000000000002</v>
      </c>
      <c r="DQ552" s="20">
        <v>2.875</v>
      </c>
      <c r="DR552" s="20">
        <v>1.256</v>
      </c>
      <c r="DS552" s="20">
        <v>11</v>
      </c>
      <c r="DT552" s="20">
        <v>0.78400000000000003</v>
      </c>
      <c r="DU552" s="20">
        <v>25.8</v>
      </c>
      <c r="DV552" s="20">
        <v>16.2</v>
      </c>
      <c r="DW552" s="20">
        <v>5.9</v>
      </c>
      <c r="DX552" s="20">
        <v>8.625</v>
      </c>
      <c r="DY552" s="20">
        <v>18.399999999999999</v>
      </c>
      <c r="DZ552" s="20">
        <v>147</v>
      </c>
      <c r="EA552" s="20">
        <v>0.51800000000000002</v>
      </c>
      <c r="EB552" s="20">
        <v>-6</v>
      </c>
      <c r="EC552" s="66">
        <v>119</v>
      </c>
      <c r="ED552" s="66">
        <v>105</v>
      </c>
      <c r="EE552" s="66">
        <v>149</v>
      </c>
      <c r="EF552" s="66">
        <v>101</v>
      </c>
      <c r="EG552" s="66">
        <v>104</v>
      </c>
      <c r="EH552" s="66">
        <v>95</v>
      </c>
      <c r="EI552" s="66">
        <v>147</v>
      </c>
      <c r="EJ552" s="66">
        <v>195</v>
      </c>
      <c r="EK552" s="20">
        <v>12902.34</v>
      </c>
      <c r="EL552" s="20">
        <v>10896.480000000001</v>
      </c>
      <c r="EM552" s="20">
        <v>102.96525000000001</v>
      </c>
      <c r="EN552" s="20">
        <v>83.875</v>
      </c>
      <c r="EO552" s="20">
        <v>13.944600000000001</v>
      </c>
      <c r="EP552" s="20">
        <v>229.215</v>
      </c>
      <c r="EQ552" s="21">
        <v>93</v>
      </c>
      <c r="ER552" s="21">
        <v>75</v>
      </c>
      <c r="ES552" s="61" t="str">
        <f t="shared" si="26"/>
        <v>Alabama</v>
      </c>
      <c r="ET552" s="61">
        <f t="shared" si="28"/>
        <v>168</v>
      </c>
      <c r="EU552" s="61">
        <f t="shared" si="27"/>
        <v>18</v>
      </c>
    </row>
    <row r="553" spans="1:151" x14ac:dyDescent="0.45">
      <c r="A553" s="64">
        <f t="shared" si="29"/>
        <v>45307</v>
      </c>
      <c r="B553" s="21" t="s">
        <v>151</v>
      </c>
      <c r="C553" s="21">
        <v>75</v>
      </c>
      <c r="D553" s="21" t="s">
        <v>129</v>
      </c>
      <c r="E553" s="21">
        <v>245</v>
      </c>
      <c r="F553" s="50" t="s">
        <v>558</v>
      </c>
      <c r="G553" t="s">
        <v>151</v>
      </c>
      <c r="H553" t="s">
        <v>129</v>
      </c>
      <c r="I553" t="s">
        <v>151</v>
      </c>
      <c r="J553" t="s">
        <v>129</v>
      </c>
      <c r="K553" t="s">
        <v>151</v>
      </c>
      <c r="L553" t="s">
        <v>129</v>
      </c>
      <c r="M553" t="s">
        <v>151</v>
      </c>
      <c r="N553" t="s">
        <v>129</v>
      </c>
      <c r="O553" t="s">
        <v>151</v>
      </c>
      <c r="P553" t="s">
        <v>129</v>
      </c>
      <c r="Q553" t="s">
        <v>151</v>
      </c>
      <c r="R553" t="s">
        <v>129</v>
      </c>
      <c r="S553" t="s">
        <v>82</v>
      </c>
      <c r="T553" t="s">
        <v>82</v>
      </c>
      <c r="U553">
        <v>15</v>
      </c>
      <c r="V553">
        <v>16</v>
      </c>
      <c r="W553" s="20">
        <v>0.6</v>
      </c>
      <c r="X553" s="20">
        <v>6.55</v>
      </c>
      <c r="Y553" s="20">
        <v>108.6</v>
      </c>
      <c r="Z553" s="20">
        <v>102.1</v>
      </c>
      <c r="AA553" s="20">
        <v>68.5</v>
      </c>
      <c r="AB553" s="20">
        <v>-1E-3</v>
      </c>
      <c r="AC553" s="20">
        <v>3.79</v>
      </c>
      <c r="AD553" s="20">
        <v>107.3</v>
      </c>
      <c r="AE553" s="20">
        <v>103.5</v>
      </c>
      <c r="AF553" s="20">
        <v>1.54</v>
      </c>
      <c r="AG553" s="20">
        <v>108.4</v>
      </c>
      <c r="AH553" s="20">
        <v>101</v>
      </c>
      <c r="AI553" s="20">
        <v>0.69179999999999997</v>
      </c>
      <c r="AJ553" s="20">
        <v>-2.2000000000000002</v>
      </c>
      <c r="AK553" s="20">
        <v>-0.14666666666666667</v>
      </c>
      <c r="AL553" s="20">
        <v>1235</v>
      </c>
      <c r="AM553" s="20">
        <v>6.26</v>
      </c>
      <c r="AN553" s="20">
        <v>3.83</v>
      </c>
      <c r="AO553" s="20">
        <v>1123</v>
      </c>
      <c r="AP553" s="20">
        <v>1041</v>
      </c>
      <c r="AQ553" s="20">
        <v>897</v>
      </c>
      <c r="AR553" s="20">
        <v>0.435</v>
      </c>
      <c r="AS553" s="20">
        <v>127</v>
      </c>
      <c r="AT553" s="20">
        <v>379</v>
      </c>
      <c r="AU553" s="20">
        <v>0.33500000000000002</v>
      </c>
      <c r="AV553" s="20">
        <v>216</v>
      </c>
      <c r="AW553" s="20">
        <v>305</v>
      </c>
      <c r="AX553" s="20">
        <v>0.70799999999999996</v>
      </c>
      <c r="AY553" s="20">
        <v>185</v>
      </c>
      <c r="AZ553" s="20">
        <v>12.333333333333334</v>
      </c>
      <c r="BA553" s="20">
        <v>555</v>
      </c>
      <c r="BB553" s="20">
        <v>37</v>
      </c>
      <c r="BC553" s="20">
        <v>197</v>
      </c>
      <c r="BD553" s="20">
        <v>120</v>
      </c>
      <c r="BE553" s="20">
        <v>63</v>
      </c>
      <c r="BF553" s="20">
        <v>183</v>
      </c>
      <c r="BG553" s="20">
        <v>272</v>
      </c>
      <c r="BH553" s="20">
        <v>74.900000000000006</v>
      </c>
      <c r="BI553" s="20">
        <v>69.400000000000006</v>
      </c>
      <c r="BJ553" s="20">
        <v>5.4669999999999996</v>
      </c>
      <c r="BK553" s="20">
        <v>1.077</v>
      </c>
      <c r="BL553" s="20">
        <v>12.2</v>
      </c>
      <c r="BM553" s="20">
        <v>0.65600000000000003</v>
      </c>
      <c r="BN553" s="20">
        <v>25.3</v>
      </c>
      <c r="BO553" s="20">
        <v>20.3</v>
      </c>
      <c r="BP553" s="20">
        <v>4.2</v>
      </c>
      <c r="BQ553" s="20">
        <v>8</v>
      </c>
      <c r="BR553" s="20">
        <v>18.100000000000001</v>
      </c>
      <c r="BS553" s="20">
        <v>50</v>
      </c>
      <c r="BT553" s="20">
        <v>0.59</v>
      </c>
      <c r="BU553" s="20">
        <v>-1</v>
      </c>
      <c r="BV553" s="66">
        <v>93</v>
      </c>
      <c r="BW553" s="66">
        <v>132</v>
      </c>
      <c r="BX553" s="66">
        <v>109</v>
      </c>
      <c r="BY553" s="66">
        <v>106</v>
      </c>
      <c r="BZ553" s="66">
        <v>105</v>
      </c>
      <c r="CA553" s="66">
        <v>87</v>
      </c>
      <c r="CB553" s="66">
        <v>50</v>
      </c>
      <c r="CC553" s="66">
        <v>58</v>
      </c>
      <c r="CD553" s="20">
        <v>0.6875</v>
      </c>
      <c r="CE553" s="20">
        <v>8.5299999999999994</v>
      </c>
      <c r="CF553" s="20">
        <v>107.2</v>
      </c>
      <c r="CG553" s="20">
        <v>98.6</v>
      </c>
      <c r="CH553" s="20">
        <v>67.099999999999994</v>
      </c>
      <c r="CI553" s="20">
        <v>-3.2000000000000001E-2</v>
      </c>
      <c r="CJ553" s="20">
        <v>-1.38</v>
      </c>
      <c r="CK553" s="20">
        <v>104.3</v>
      </c>
      <c r="CL553" s="20">
        <v>105.6</v>
      </c>
      <c r="CM553" s="20">
        <v>-3.66</v>
      </c>
      <c r="CN553" s="20">
        <v>107.7</v>
      </c>
      <c r="CO553" s="20">
        <v>96.2</v>
      </c>
      <c r="CP553" s="63">
        <v>0.78569999999999995</v>
      </c>
      <c r="CQ553" s="20">
        <v>-1.2</v>
      </c>
      <c r="CR553" s="20">
        <v>-7.4999999999999997E-2</v>
      </c>
      <c r="CS553" s="20">
        <v>1299</v>
      </c>
      <c r="CT553" s="20">
        <v>8.35</v>
      </c>
      <c r="CU553" s="20">
        <v>-0.4</v>
      </c>
      <c r="CV553" s="20">
        <v>1175</v>
      </c>
      <c r="CW553" s="20">
        <v>1035</v>
      </c>
      <c r="CX553" s="20">
        <v>947</v>
      </c>
      <c r="CY553" s="20">
        <v>0.46800000000000003</v>
      </c>
      <c r="CZ553" s="20">
        <v>128</v>
      </c>
      <c r="DA553" s="20">
        <v>352</v>
      </c>
      <c r="DB553" s="20">
        <v>0.36399999999999999</v>
      </c>
      <c r="DC553" s="20">
        <v>161</v>
      </c>
      <c r="DD553" s="20">
        <v>228</v>
      </c>
      <c r="DE553" s="20">
        <v>0.70599999999999996</v>
      </c>
      <c r="DF553" s="20">
        <v>100</v>
      </c>
      <c r="DG553" s="20">
        <v>6.25</v>
      </c>
      <c r="DH553" s="20">
        <v>544</v>
      </c>
      <c r="DI553" s="20">
        <v>34</v>
      </c>
      <c r="DJ553" s="20">
        <v>215</v>
      </c>
      <c r="DK553" s="20">
        <v>115</v>
      </c>
      <c r="DL553" s="20">
        <v>48</v>
      </c>
      <c r="DM553" s="20">
        <v>133</v>
      </c>
      <c r="DN553" s="20">
        <v>220</v>
      </c>
      <c r="DO553" s="20">
        <v>73.400000000000006</v>
      </c>
      <c r="DP553" s="20">
        <v>64.688000000000002</v>
      </c>
      <c r="DQ553" s="20">
        <v>8.75</v>
      </c>
      <c r="DR553" s="20">
        <v>1.617</v>
      </c>
      <c r="DS553" s="20">
        <v>8.3119999999999994</v>
      </c>
      <c r="DT553" s="20">
        <v>0.86499999999999999</v>
      </c>
      <c r="DU553" s="20">
        <v>22</v>
      </c>
      <c r="DV553" s="20">
        <v>14.2</v>
      </c>
      <c r="DW553" s="20">
        <v>3</v>
      </c>
      <c r="DX553" s="20">
        <v>7.1875</v>
      </c>
      <c r="DY553" s="20">
        <v>13.8</v>
      </c>
      <c r="DZ553" s="20">
        <v>128</v>
      </c>
      <c r="EA553" s="20">
        <v>0.53</v>
      </c>
      <c r="EB553" s="20">
        <v>-1</v>
      </c>
      <c r="EC553" s="66">
        <v>82</v>
      </c>
      <c r="ED553" s="66">
        <v>90</v>
      </c>
      <c r="EE553" s="66">
        <v>83</v>
      </c>
      <c r="EF553" s="66">
        <v>77</v>
      </c>
      <c r="EG553" s="66">
        <v>93</v>
      </c>
      <c r="EH553" s="66">
        <v>70.8</v>
      </c>
      <c r="EI553" s="66">
        <v>128</v>
      </c>
      <c r="EJ553" s="66">
        <v>142</v>
      </c>
      <c r="EK553" s="20">
        <v>10707.96</v>
      </c>
      <c r="EL553" s="20">
        <v>10945.119999999999</v>
      </c>
      <c r="EM553" s="20">
        <v>87.6875</v>
      </c>
      <c r="EN553" s="20">
        <v>66.495999999999995</v>
      </c>
      <c r="EO553" s="20">
        <v>12.778600000000001</v>
      </c>
      <c r="EP553" s="20">
        <v>155.76</v>
      </c>
      <c r="EQ553" s="21">
        <v>61</v>
      </c>
      <c r="ER553" s="21">
        <v>63</v>
      </c>
      <c r="ES553" s="61" t="str">
        <f t="shared" si="26"/>
        <v>Richmond</v>
      </c>
      <c r="ET553" s="61">
        <f t="shared" si="28"/>
        <v>124</v>
      </c>
      <c r="EU553" s="61">
        <f t="shared" si="27"/>
        <v>-2</v>
      </c>
    </row>
    <row r="554" spans="1:151" x14ac:dyDescent="0.45">
      <c r="A554" s="64">
        <f t="shared" si="29"/>
        <v>45307</v>
      </c>
      <c r="B554" s="21" t="s">
        <v>188</v>
      </c>
      <c r="C554" s="21">
        <v>219</v>
      </c>
      <c r="D554" s="21" t="s">
        <v>308</v>
      </c>
      <c r="E554" s="21">
        <v>46</v>
      </c>
      <c r="F554" s="50" t="s">
        <v>558</v>
      </c>
      <c r="G554" t="s">
        <v>188</v>
      </c>
      <c r="H554" t="s">
        <v>308</v>
      </c>
      <c r="I554" t="s">
        <v>188</v>
      </c>
      <c r="J554" t="s">
        <v>308</v>
      </c>
      <c r="K554" t="s">
        <v>188</v>
      </c>
      <c r="L554" t="s">
        <v>308</v>
      </c>
      <c r="M554" t="s">
        <v>188</v>
      </c>
      <c r="N554" t="s">
        <v>587</v>
      </c>
      <c r="O554" t="s">
        <v>188</v>
      </c>
      <c r="P554" t="s">
        <v>1404</v>
      </c>
      <c r="Q554" t="s">
        <v>188</v>
      </c>
      <c r="R554" t="s">
        <v>308</v>
      </c>
      <c r="S554" t="s">
        <v>86</v>
      </c>
      <c r="T554" t="s">
        <v>86</v>
      </c>
      <c r="U554">
        <v>16</v>
      </c>
      <c r="V554">
        <v>16</v>
      </c>
      <c r="W554" s="20">
        <v>0.4375</v>
      </c>
      <c r="X554" s="20">
        <v>-1.52</v>
      </c>
      <c r="Y554" s="20">
        <v>108.8</v>
      </c>
      <c r="Z554" s="20">
        <v>110.4</v>
      </c>
      <c r="AA554" s="20">
        <v>68.099999999999994</v>
      </c>
      <c r="AB554" s="20">
        <v>-0.17499999999999999</v>
      </c>
      <c r="AC554" s="20">
        <v>-4.47</v>
      </c>
      <c r="AD554" s="20">
        <v>102.9</v>
      </c>
      <c r="AE554" s="20">
        <v>107.3</v>
      </c>
      <c r="AF554" s="20">
        <v>-4.51</v>
      </c>
      <c r="AG554" s="20">
        <v>109</v>
      </c>
      <c r="AH554" s="20">
        <v>111.6</v>
      </c>
      <c r="AI554" s="20">
        <v>0.43369999999999997</v>
      </c>
      <c r="AJ554" s="20">
        <v>-7.3</v>
      </c>
      <c r="AK554" s="20">
        <v>-0.45624999999999999</v>
      </c>
      <c r="AL554" s="20">
        <v>1079</v>
      </c>
      <c r="AM554" s="20">
        <v>-1.78</v>
      </c>
      <c r="AN554" s="20">
        <v>-3.38</v>
      </c>
      <c r="AO554" s="20">
        <v>1264</v>
      </c>
      <c r="AP554" s="20">
        <v>1160</v>
      </c>
      <c r="AQ554" s="20">
        <v>995</v>
      </c>
      <c r="AR554" s="20">
        <v>0.45400000000000001</v>
      </c>
      <c r="AS554" s="20">
        <v>131</v>
      </c>
      <c r="AT554" s="20">
        <v>381</v>
      </c>
      <c r="AU554" s="20">
        <v>0.34399999999999997</v>
      </c>
      <c r="AV554" s="20">
        <v>229</v>
      </c>
      <c r="AW554" s="20">
        <v>325</v>
      </c>
      <c r="AX554" s="20">
        <v>0.70499999999999996</v>
      </c>
      <c r="AY554" s="20">
        <v>181</v>
      </c>
      <c r="AZ554" s="20">
        <v>11.3125</v>
      </c>
      <c r="BA554" s="20">
        <v>578</v>
      </c>
      <c r="BB554" s="20">
        <v>36.125</v>
      </c>
      <c r="BC554" s="20">
        <v>224</v>
      </c>
      <c r="BD554" s="20">
        <v>104</v>
      </c>
      <c r="BE554" s="20">
        <v>61</v>
      </c>
      <c r="BF554" s="20">
        <v>158</v>
      </c>
      <c r="BG554" s="20">
        <v>303</v>
      </c>
      <c r="BH554" s="20">
        <v>79</v>
      </c>
      <c r="BI554" s="20">
        <v>72.5</v>
      </c>
      <c r="BJ554" s="20">
        <v>6.5</v>
      </c>
      <c r="BK554" s="20">
        <v>1.4179999999999999</v>
      </c>
      <c r="BL554" s="20">
        <v>9.875</v>
      </c>
      <c r="BM554" s="20">
        <v>0.65800000000000003</v>
      </c>
      <c r="BN554" s="20">
        <v>23.8</v>
      </c>
      <c r="BO554" s="20">
        <v>20.3</v>
      </c>
      <c r="BP554" s="20">
        <v>3.8</v>
      </c>
      <c r="BQ554" s="20">
        <v>6.5</v>
      </c>
      <c r="BR554" s="20">
        <v>18.899999999999999</v>
      </c>
      <c r="BS554" s="20">
        <v>290</v>
      </c>
      <c r="BT554" s="20">
        <v>0.433</v>
      </c>
      <c r="BU554" s="20">
        <v>-3</v>
      </c>
      <c r="BV554" s="66">
        <v>218</v>
      </c>
      <c r="BW554" s="66">
        <v>228</v>
      </c>
      <c r="BX554" s="66">
        <v>277</v>
      </c>
      <c r="BY554" s="66">
        <v>144</v>
      </c>
      <c r="BZ554" s="66">
        <v>182</v>
      </c>
      <c r="CA554" s="66">
        <v>180.5</v>
      </c>
      <c r="CB554" s="66">
        <v>290</v>
      </c>
      <c r="CC554" s="66">
        <v>213</v>
      </c>
      <c r="CD554" s="20">
        <v>0.5</v>
      </c>
      <c r="CE554" s="20">
        <v>-10.41</v>
      </c>
      <c r="CF554" s="20">
        <v>99.8</v>
      </c>
      <c r="CG554" s="20">
        <v>110.2</v>
      </c>
      <c r="CH554" s="20">
        <v>67.3</v>
      </c>
      <c r="CI554" s="20">
        <v>0.11799999999999999</v>
      </c>
      <c r="CJ554" s="20">
        <v>-2.0699999999999998</v>
      </c>
      <c r="CK554" s="20">
        <v>103.5</v>
      </c>
      <c r="CL554" s="20">
        <v>105.6</v>
      </c>
      <c r="CM554" s="20">
        <v>2.2200000000000002</v>
      </c>
      <c r="CN554" s="20">
        <v>98.8</v>
      </c>
      <c r="CO554" s="20">
        <v>109.9</v>
      </c>
      <c r="CP554" s="63">
        <v>0.2276</v>
      </c>
      <c r="CQ554" s="20">
        <v>-4.0999999999999996</v>
      </c>
      <c r="CR554" s="20">
        <v>-0.25624999999999998</v>
      </c>
      <c r="CS554" s="20">
        <v>1078</v>
      </c>
      <c r="CT554" s="20">
        <v>-10.24</v>
      </c>
      <c r="CU554" s="20">
        <v>-1.77</v>
      </c>
      <c r="CV554" s="20">
        <v>1077</v>
      </c>
      <c r="CW554" s="20">
        <v>1180</v>
      </c>
      <c r="CX554" s="20">
        <v>921</v>
      </c>
      <c r="CY554" s="20">
        <v>0.439</v>
      </c>
      <c r="CZ554" s="20">
        <v>105</v>
      </c>
      <c r="DA554" s="20">
        <v>318</v>
      </c>
      <c r="DB554" s="20">
        <v>0.33</v>
      </c>
      <c r="DC554" s="20">
        <v>164</v>
      </c>
      <c r="DD554" s="20">
        <v>247</v>
      </c>
      <c r="DE554" s="20">
        <v>0.66400000000000003</v>
      </c>
      <c r="DF554" s="20">
        <v>163</v>
      </c>
      <c r="DG554" s="20">
        <v>10.1875</v>
      </c>
      <c r="DH554" s="20">
        <v>524</v>
      </c>
      <c r="DI554" s="20">
        <v>32.75</v>
      </c>
      <c r="DJ554" s="20">
        <v>191</v>
      </c>
      <c r="DK554" s="20">
        <v>106</v>
      </c>
      <c r="DL554" s="20">
        <v>49</v>
      </c>
      <c r="DM554" s="20">
        <v>210</v>
      </c>
      <c r="DN554" s="20">
        <v>265</v>
      </c>
      <c r="DO554" s="20">
        <v>67.3</v>
      </c>
      <c r="DP554" s="20">
        <v>73.75</v>
      </c>
      <c r="DQ554" s="20">
        <v>-6.4379999999999997</v>
      </c>
      <c r="DR554" s="20">
        <v>0.91</v>
      </c>
      <c r="DS554" s="20">
        <v>13.125</v>
      </c>
      <c r="DT554" s="20">
        <v>0.505</v>
      </c>
      <c r="DU554" s="20">
        <v>19.899999999999999</v>
      </c>
      <c r="DV554" s="20">
        <v>15.4</v>
      </c>
      <c r="DW554" s="20">
        <v>3.1</v>
      </c>
      <c r="DX554" s="20">
        <v>6.625</v>
      </c>
      <c r="DY554" s="20">
        <v>16.600000000000001</v>
      </c>
      <c r="DZ554" s="20">
        <v>226</v>
      </c>
      <c r="EA554" s="20">
        <v>0.47199999999999998</v>
      </c>
      <c r="EB554" s="20">
        <v>4</v>
      </c>
      <c r="EC554" s="66">
        <v>287</v>
      </c>
      <c r="ED554" s="66">
        <v>233</v>
      </c>
      <c r="EE554" s="66">
        <v>189</v>
      </c>
      <c r="EF554" s="66">
        <v>312</v>
      </c>
      <c r="EG554" s="66">
        <v>294</v>
      </c>
      <c r="EH554" s="66">
        <v>213.2</v>
      </c>
      <c r="EI554" s="66">
        <v>226</v>
      </c>
      <c r="EJ554" s="66">
        <v>250</v>
      </c>
      <c r="EK554" s="20">
        <v>11989.76</v>
      </c>
      <c r="EL554" s="20">
        <v>11017.92</v>
      </c>
      <c r="EM554" s="20">
        <v>65.421875</v>
      </c>
      <c r="EN554" s="20">
        <v>85.3125</v>
      </c>
      <c r="EO554" s="20">
        <v>12.5496</v>
      </c>
      <c r="EP554" s="20">
        <v>186.82499999999999</v>
      </c>
      <c r="EQ554" s="21">
        <v>73</v>
      </c>
      <c r="ER554" s="21">
        <v>61</v>
      </c>
      <c r="ES554" s="61" t="str">
        <f t="shared" si="26"/>
        <v>Ohio</v>
      </c>
      <c r="ET554" s="61">
        <f t="shared" si="28"/>
        <v>134</v>
      </c>
      <c r="EU554" s="61">
        <f t="shared" si="27"/>
        <v>12</v>
      </c>
    </row>
    <row r="555" spans="1:151" x14ac:dyDescent="0.45">
      <c r="A555" s="64">
        <f t="shared" si="29"/>
        <v>45307</v>
      </c>
      <c r="B555" s="21" t="s">
        <v>335</v>
      </c>
      <c r="C555" s="21">
        <v>170</v>
      </c>
      <c r="D555" s="21" t="s">
        <v>325</v>
      </c>
      <c r="E555" s="21">
        <v>28</v>
      </c>
      <c r="F555" s="50" t="s">
        <v>558</v>
      </c>
      <c r="G555" t="s">
        <v>335</v>
      </c>
      <c r="H555" t="s">
        <v>325</v>
      </c>
      <c r="I555" t="s">
        <v>335</v>
      </c>
      <c r="J555" t="s">
        <v>325</v>
      </c>
      <c r="K555" t="s">
        <v>335</v>
      </c>
      <c r="L555" t="s">
        <v>1315</v>
      </c>
      <c r="M555" t="s">
        <v>1258</v>
      </c>
      <c r="N555" t="s">
        <v>585</v>
      </c>
      <c r="O555" t="s">
        <v>1392</v>
      </c>
      <c r="P555" t="s">
        <v>325</v>
      </c>
      <c r="Q555" t="s">
        <v>478</v>
      </c>
      <c r="R555" t="s">
        <v>325</v>
      </c>
      <c r="S555" t="s">
        <v>86</v>
      </c>
      <c r="T555" t="s">
        <v>86</v>
      </c>
      <c r="U555">
        <v>16</v>
      </c>
      <c r="V555">
        <v>16</v>
      </c>
      <c r="W555" s="20">
        <v>0.5</v>
      </c>
      <c r="X555" s="20">
        <v>-5.1100000000000003</v>
      </c>
      <c r="Y555" s="20">
        <v>103.7</v>
      </c>
      <c r="Z555" s="20">
        <v>108.8</v>
      </c>
      <c r="AA555" s="20">
        <v>68</v>
      </c>
      <c r="AB555" s="20">
        <v>-3.4000000000000002E-2</v>
      </c>
      <c r="AC555" s="20">
        <v>-2.83</v>
      </c>
      <c r="AD555" s="20">
        <v>104</v>
      </c>
      <c r="AE555" s="20">
        <v>106.8</v>
      </c>
      <c r="AF555" s="20">
        <v>0.18</v>
      </c>
      <c r="AG555" s="20">
        <v>103.6</v>
      </c>
      <c r="AH555" s="20">
        <v>108.7</v>
      </c>
      <c r="AI555" s="20">
        <v>0.36409999999999998</v>
      </c>
      <c r="AJ555" s="20">
        <v>-5.0999999999999996</v>
      </c>
      <c r="AK555" s="20">
        <v>-0.31874999999999998</v>
      </c>
      <c r="AL555" s="20">
        <v>1095</v>
      </c>
      <c r="AM555" s="20">
        <v>-4.9800000000000004</v>
      </c>
      <c r="AN555" s="20">
        <v>-3.19</v>
      </c>
      <c r="AO555" s="20">
        <v>1193</v>
      </c>
      <c r="AP555" s="20">
        <v>1129</v>
      </c>
      <c r="AQ555" s="20">
        <v>893</v>
      </c>
      <c r="AR555" s="20">
        <v>0.46899999999999997</v>
      </c>
      <c r="AS555" s="20">
        <v>135</v>
      </c>
      <c r="AT555" s="20">
        <v>357</v>
      </c>
      <c r="AU555" s="20">
        <v>0.378</v>
      </c>
      <c r="AV555" s="20">
        <v>220</v>
      </c>
      <c r="AW555" s="20">
        <v>316</v>
      </c>
      <c r="AX555" s="20">
        <v>0.69599999999999995</v>
      </c>
      <c r="AY555" s="20">
        <v>127</v>
      </c>
      <c r="AZ555" s="20">
        <v>7.9375</v>
      </c>
      <c r="BA555" s="20">
        <v>517</v>
      </c>
      <c r="BB555" s="20">
        <v>32.3125</v>
      </c>
      <c r="BC555" s="20">
        <v>253</v>
      </c>
      <c r="BD555" s="20">
        <v>96</v>
      </c>
      <c r="BE555" s="20">
        <v>39</v>
      </c>
      <c r="BF555" s="20">
        <v>191</v>
      </c>
      <c r="BG555" s="20">
        <v>283</v>
      </c>
      <c r="BH555" s="20">
        <v>74.599999999999994</v>
      </c>
      <c r="BI555" s="20">
        <v>70.561999999999998</v>
      </c>
      <c r="BJ555" s="20">
        <v>4</v>
      </c>
      <c r="BK555" s="20">
        <v>1.325</v>
      </c>
      <c r="BL555" s="20">
        <v>11.938000000000001</v>
      </c>
      <c r="BM555" s="20">
        <v>0.503</v>
      </c>
      <c r="BN555" s="20">
        <v>22.3</v>
      </c>
      <c r="BO555" s="20">
        <v>19.8</v>
      </c>
      <c r="BP555" s="20">
        <v>2.4</v>
      </c>
      <c r="BQ555" s="20">
        <v>6</v>
      </c>
      <c r="BR555" s="20">
        <v>17.7</v>
      </c>
      <c r="BS555" s="20">
        <v>57</v>
      </c>
      <c r="BT555" s="20">
        <v>0.58099999999999996</v>
      </c>
      <c r="BU555" s="20">
        <v>0</v>
      </c>
      <c r="BV555" s="66">
        <v>225</v>
      </c>
      <c r="BW555" s="66">
        <v>251</v>
      </c>
      <c r="BX555" s="66">
        <v>235</v>
      </c>
      <c r="BY555" s="66">
        <v>230</v>
      </c>
      <c r="BZ555" s="66">
        <v>235</v>
      </c>
      <c r="CA555" s="66">
        <v>197.5</v>
      </c>
      <c r="CB555" s="66">
        <v>247</v>
      </c>
      <c r="CC555" s="66">
        <v>227</v>
      </c>
      <c r="CD555" s="20">
        <v>0.75</v>
      </c>
      <c r="CE555" s="20">
        <v>-2.85</v>
      </c>
      <c r="CF555" s="20">
        <v>103.4</v>
      </c>
      <c r="CG555" s="20">
        <v>106.2</v>
      </c>
      <c r="CH555" s="20">
        <v>68.900000000000006</v>
      </c>
      <c r="CI555" s="20">
        <v>0.13400000000000001</v>
      </c>
      <c r="CJ555" s="20">
        <v>-6.78</v>
      </c>
      <c r="CK555" s="20">
        <v>102.1</v>
      </c>
      <c r="CL555" s="20">
        <v>108.8</v>
      </c>
      <c r="CM555" s="20">
        <v>-7.83</v>
      </c>
      <c r="CN555" s="20">
        <v>103.1</v>
      </c>
      <c r="CO555" s="20">
        <v>104.6</v>
      </c>
      <c r="CP555" s="63">
        <v>0.45889999999999997</v>
      </c>
      <c r="CQ555" s="20">
        <v>-2.2999999999999998</v>
      </c>
      <c r="CR555" s="20">
        <v>-0.14374999999999999</v>
      </c>
      <c r="CS555" s="20">
        <v>1207</v>
      </c>
      <c r="CT555" s="20">
        <v>-2.59</v>
      </c>
      <c r="CU555" s="20">
        <v>-5.45</v>
      </c>
      <c r="CV555" s="20">
        <v>1213</v>
      </c>
      <c r="CW555" s="20">
        <v>1104</v>
      </c>
      <c r="CX555" s="20">
        <v>960</v>
      </c>
      <c r="CY555" s="20">
        <v>0.44700000000000001</v>
      </c>
      <c r="CZ555" s="20">
        <v>117</v>
      </c>
      <c r="DA555" s="20">
        <v>375</v>
      </c>
      <c r="DB555" s="20">
        <v>0.312</v>
      </c>
      <c r="DC555" s="20">
        <v>238</v>
      </c>
      <c r="DD555" s="20">
        <v>355</v>
      </c>
      <c r="DE555" s="20">
        <v>0.67</v>
      </c>
      <c r="DF555" s="20">
        <v>167</v>
      </c>
      <c r="DG555" s="20">
        <v>10.4375</v>
      </c>
      <c r="DH555" s="20">
        <v>615</v>
      </c>
      <c r="DI555" s="20">
        <v>38.4375</v>
      </c>
      <c r="DJ555" s="20">
        <v>183</v>
      </c>
      <c r="DK555" s="20">
        <v>101</v>
      </c>
      <c r="DL555" s="20">
        <v>46</v>
      </c>
      <c r="DM555" s="20">
        <v>184</v>
      </c>
      <c r="DN555" s="20">
        <v>256</v>
      </c>
      <c r="DO555" s="20">
        <v>75.8</v>
      </c>
      <c r="DP555" s="20">
        <v>69</v>
      </c>
      <c r="DQ555" s="20">
        <v>6.8120000000000003</v>
      </c>
      <c r="DR555" s="20">
        <v>0.995</v>
      </c>
      <c r="DS555" s="20">
        <v>11.5</v>
      </c>
      <c r="DT555" s="20">
        <v>0.54900000000000004</v>
      </c>
      <c r="DU555" s="20">
        <v>23.4</v>
      </c>
      <c r="DV555" s="20">
        <v>22.2</v>
      </c>
      <c r="DW555" s="20">
        <v>2.9</v>
      </c>
      <c r="DX555" s="20">
        <v>6.3125</v>
      </c>
      <c r="DY555" s="20">
        <v>16</v>
      </c>
      <c r="DZ555" s="20">
        <v>188</v>
      </c>
      <c r="EA555" s="20">
        <v>0.49199999999999999</v>
      </c>
      <c r="EB555" s="20">
        <v>-1</v>
      </c>
      <c r="EC555" s="66">
        <v>189</v>
      </c>
      <c r="ED555" s="66">
        <v>190</v>
      </c>
      <c r="EE555" s="66">
        <v>130</v>
      </c>
      <c r="EF555" s="66">
        <v>188</v>
      </c>
      <c r="EG555" s="66">
        <v>200</v>
      </c>
      <c r="EH555" s="66">
        <v>147.30000000000001</v>
      </c>
      <c r="EI555" s="66">
        <v>189</v>
      </c>
      <c r="EJ555" s="66">
        <v>189</v>
      </c>
      <c r="EK555" s="20">
        <v>11012.94</v>
      </c>
      <c r="EL555" s="20">
        <v>11249.92</v>
      </c>
      <c r="EM555" s="20">
        <v>75.358625000000004</v>
      </c>
      <c r="EN555" s="20">
        <v>69</v>
      </c>
      <c r="EO555" s="20">
        <v>11.859</v>
      </c>
      <c r="EP555" s="20">
        <v>178.17599999999999</v>
      </c>
      <c r="EQ555" s="21">
        <v>73</v>
      </c>
      <c r="ER555" s="21">
        <v>78</v>
      </c>
      <c r="ES555" s="61" t="str">
        <f t="shared" si="26"/>
        <v>Bowling Green</v>
      </c>
      <c r="ET555" s="61">
        <f t="shared" si="28"/>
        <v>151</v>
      </c>
      <c r="EU555" s="61">
        <f t="shared" si="27"/>
        <v>-5</v>
      </c>
    </row>
    <row r="556" spans="1:151" x14ac:dyDescent="0.45">
      <c r="A556" s="64">
        <f t="shared" si="29"/>
        <v>45307</v>
      </c>
      <c r="B556" s="21" t="s">
        <v>158</v>
      </c>
      <c r="C556" s="21">
        <v>3</v>
      </c>
      <c r="D556" s="21" t="s">
        <v>351</v>
      </c>
      <c r="E556" s="21">
        <v>352</v>
      </c>
      <c r="F556" s="50" t="s">
        <v>558</v>
      </c>
      <c r="G556" t="s">
        <v>158</v>
      </c>
      <c r="H556" t="s">
        <v>351</v>
      </c>
      <c r="I556" t="s">
        <v>158</v>
      </c>
      <c r="J556" t="s">
        <v>351</v>
      </c>
      <c r="K556" t="s">
        <v>158</v>
      </c>
      <c r="L556" t="s">
        <v>351</v>
      </c>
      <c r="M556" t="s">
        <v>158</v>
      </c>
      <c r="N556" t="s">
        <v>726</v>
      </c>
      <c r="O556" t="s">
        <v>158</v>
      </c>
      <c r="P556" t="s">
        <v>1402</v>
      </c>
      <c r="Q556" t="s">
        <v>158</v>
      </c>
      <c r="R556" t="s">
        <v>351</v>
      </c>
      <c r="S556" t="s">
        <v>86</v>
      </c>
      <c r="T556" t="s">
        <v>86</v>
      </c>
      <c r="U556">
        <v>16</v>
      </c>
      <c r="V556">
        <v>16</v>
      </c>
      <c r="W556" s="20">
        <v>0.75</v>
      </c>
      <c r="X556" s="20">
        <v>7.84</v>
      </c>
      <c r="Y556" s="20">
        <v>109</v>
      </c>
      <c r="Z556" s="20">
        <v>101.2</v>
      </c>
      <c r="AA556" s="20">
        <v>66.099999999999994</v>
      </c>
      <c r="AB556" s="20">
        <v>1.9E-2</v>
      </c>
      <c r="AC556" s="20">
        <v>0.06</v>
      </c>
      <c r="AD556" s="20">
        <v>106</v>
      </c>
      <c r="AE556" s="20">
        <v>106</v>
      </c>
      <c r="AF556" s="20">
        <v>3.61</v>
      </c>
      <c r="AG556" s="20">
        <v>107.4</v>
      </c>
      <c r="AH556" s="20">
        <v>102.3</v>
      </c>
      <c r="AI556" s="20">
        <v>0.63500000000000001</v>
      </c>
      <c r="AJ556" s="20">
        <v>-1</v>
      </c>
      <c r="AK556" s="20">
        <v>-6.25E-2</v>
      </c>
      <c r="AL556" s="20">
        <v>1270</v>
      </c>
      <c r="AM556" s="20">
        <v>5.74</v>
      </c>
      <c r="AN556" s="20">
        <v>-0.19</v>
      </c>
      <c r="AO556" s="20">
        <v>1234</v>
      </c>
      <c r="AP556" s="20">
        <v>1050</v>
      </c>
      <c r="AQ556" s="20">
        <v>923</v>
      </c>
      <c r="AR556" s="20">
        <v>0.47099999999999997</v>
      </c>
      <c r="AS556" s="20">
        <v>145</v>
      </c>
      <c r="AT556" s="20">
        <v>407</v>
      </c>
      <c r="AU556" s="20">
        <v>0.35599999999999998</v>
      </c>
      <c r="AV556" s="20">
        <v>219</v>
      </c>
      <c r="AW556" s="20">
        <v>306</v>
      </c>
      <c r="AX556" s="20">
        <v>0.71599999999999997</v>
      </c>
      <c r="AY556" s="20">
        <v>170</v>
      </c>
      <c r="AZ556" s="20">
        <v>10.625</v>
      </c>
      <c r="BA556" s="20">
        <v>583</v>
      </c>
      <c r="BB556" s="20">
        <v>36.4375</v>
      </c>
      <c r="BC556" s="20">
        <v>238</v>
      </c>
      <c r="BD556" s="20">
        <v>104</v>
      </c>
      <c r="BE556" s="20">
        <v>40</v>
      </c>
      <c r="BF556" s="20">
        <v>190</v>
      </c>
      <c r="BG556" s="20">
        <v>254</v>
      </c>
      <c r="BH556" s="20">
        <v>77.099999999999994</v>
      </c>
      <c r="BI556" s="20">
        <v>65.625</v>
      </c>
      <c r="BJ556" s="20">
        <v>11.5</v>
      </c>
      <c r="BK556" s="20">
        <v>1.2529999999999999</v>
      </c>
      <c r="BL556" s="20">
        <v>11.875</v>
      </c>
      <c r="BM556" s="20">
        <v>0.54700000000000004</v>
      </c>
      <c r="BN556" s="20">
        <v>25.4</v>
      </c>
      <c r="BO556" s="20">
        <v>19.100000000000001</v>
      </c>
      <c r="BP556" s="20">
        <v>2.5</v>
      </c>
      <c r="BQ556" s="20">
        <v>6.5</v>
      </c>
      <c r="BR556" s="20">
        <v>15.9</v>
      </c>
      <c r="BS556" s="20">
        <v>75</v>
      </c>
      <c r="BT556" s="20">
        <v>0.56599999999999995</v>
      </c>
      <c r="BU556" s="20">
        <v>0</v>
      </c>
      <c r="BV556" s="66">
        <v>89</v>
      </c>
      <c r="BW556" s="66">
        <v>80</v>
      </c>
      <c r="BX556" s="66">
        <v>82</v>
      </c>
      <c r="BY556" s="66">
        <v>87</v>
      </c>
      <c r="BZ556" s="66">
        <v>97</v>
      </c>
      <c r="CA556" s="66">
        <v>73</v>
      </c>
      <c r="CB556" s="66">
        <v>74</v>
      </c>
      <c r="CC556" s="66">
        <v>52</v>
      </c>
      <c r="CD556" s="20">
        <v>0.4375</v>
      </c>
      <c r="CE556" s="20">
        <v>-9.0399999999999991</v>
      </c>
      <c r="CF556" s="20">
        <v>101.8</v>
      </c>
      <c r="CG556" s="20">
        <v>110.8</v>
      </c>
      <c r="CH556" s="20">
        <v>69.2</v>
      </c>
      <c r="CI556" s="20">
        <v>0.10199999999999999</v>
      </c>
      <c r="CJ556" s="20">
        <v>-1.7</v>
      </c>
      <c r="CK556" s="20">
        <v>105</v>
      </c>
      <c r="CL556" s="20">
        <v>106.7</v>
      </c>
      <c r="CM556" s="20">
        <v>0.72</v>
      </c>
      <c r="CN556" s="20">
        <v>101.3</v>
      </c>
      <c r="CO556" s="20">
        <v>112.8</v>
      </c>
      <c r="CP556" s="63">
        <v>0.22539999999999999</v>
      </c>
      <c r="CQ556" s="20">
        <v>-6</v>
      </c>
      <c r="CR556" s="20">
        <v>-0.375</v>
      </c>
      <c r="CS556" s="20">
        <v>1061</v>
      </c>
      <c r="CT556" s="20">
        <v>-6.7</v>
      </c>
      <c r="CU556" s="20">
        <v>-1.56</v>
      </c>
      <c r="CV556" s="20">
        <v>1198</v>
      </c>
      <c r="CW556" s="20">
        <v>1219</v>
      </c>
      <c r="CX556" s="20">
        <v>950</v>
      </c>
      <c r="CY556" s="20">
        <v>0.45600000000000002</v>
      </c>
      <c r="CZ556" s="20">
        <v>128</v>
      </c>
      <c r="DA556" s="20">
        <v>363</v>
      </c>
      <c r="DB556" s="20">
        <v>0.35299999999999998</v>
      </c>
      <c r="DC556" s="20">
        <v>204</v>
      </c>
      <c r="DD556" s="20">
        <v>330</v>
      </c>
      <c r="DE556" s="20">
        <v>0.61799999999999999</v>
      </c>
      <c r="DF556" s="20">
        <v>200</v>
      </c>
      <c r="DG556" s="20">
        <v>12.5</v>
      </c>
      <c r="DH556" s="20">
        <v>609</v>
      </c>
      <c r="DI556" s="20">
        <v>38.0625</v>
      </c>
      <c r="DJ556" s="20">
        <v>227</v>
      </c>
      <c r="DK556" s="20">
        <v>84</v>
      </c>
      <c r="DL556" s="20">
        <v>36</v>
      </c>
      <c r="DM556" s="20">
        <v>212</v>
      </c>
      <c r="DN556" s="20">
        <v>280</v>
      </c>
      <c r="DO556" s="20">
        <v>74.900000000000006</v>
      </c>
      <c r="DP556" s="20">
        <v>76.188000000000002</v>
      </c>
      <c r="DQ556" s="20">
        <v>-1.3120000000000001</v>
      </c>
      <c r="DR556" s="20">
        <v>1.071</v>
      </c>
      <c r="DS556" s="20">
        <v>13.25</v>
      </c>
      <c r="DT556" s="20">
        <v>0.39600000000000002</v>
      </c>
      <c r="DU556" s="20">
        <v>22.7</v>
      </c>
      <c r="DV556" s="20">
        <v>20.6</v>
      </c>
      <c r="DW556" s="20">
        <v>2.2000000000000002</v>
      </c>
      <c r="DX556" s="20">
        <v>5.25</v>
      </c>
      <c r="DY556" s="20">
        <v>17.5</v>
      </c>
      <c r="DZ556" s="20">
        <v>260</v>
      </c>
      <c r="EA556" s="20">
        <v>0.45</v>
      </c>
      <c r="EB556" s="20">
        <v>-2</v>
      </c>
      <c r="EC556" s="66">
        <v>262</v>
      </c>
      <c r="ED556" s="66">
        <v>264</v>
      </c>
      <c r="EE556" s="66">
        <v>257</v>
      </c>
      <c r="EF556" s="66">
        <v>286</v>
      </c>
      <c r="EG556" s="66">
        <v>278</v>
      </c>
      <c r="EH556" s="66">
        <v>225.3</v>
      </c>
      <c r="EI556" s="66">
        <v>260</v>
      </c>
      <c r="EJ556" s="66">
        <v>256</v>
      </c>
      <c r="EK556" s="20">
        <v>12077.199999999999</v>
      </c>
      <c r="EL556" s="20">
        <v>10302.16</v>
      </c>
      <c r="EM556" s="20">
        <v>62.34375</v>
      </c>
      <c r="EN556" s="20">
        <v>86.125</v>
      </c>
      <c r="EO556" s="20">
        <v>9.8262</v>
      </c>
      <c r="EP556" s="20">
        <v>200.48</v>
      </c>
      <c r="EQ556" s="21">
        <v>77</v>
      </c>
      <c r="ER556" s="21">
        <v>66</v>
      </c>
      <c r="ES556" s="61" t="str">
        <f t="shared" si="26"/>
        <v>Akron</v>
      </c>
      <c r="ET556" s="61">
        <f t="shared" si="28"/>
        <v>143</v>
      </c>
      <c r="EU556" s="61">
        <f t="shared" si="27"/>
        <v>11</v>
      </c>
    </row>
    <row r="557" spans="1:151" x14ac:dyDescent="0.45">
      <c r="A557" s="64">
        <f t="shared" si="29"/>
        <v>45307</v>
      </c>
      <c r="B557" s="21" t="s">
        <v>73</v>
      </c>
      <c r="C557" s="21">
        <v>133</v>
      </c>
      <c r="D557" s="21" t="s">
        <v>34</v>
      </c>
      <c r="E557" s="21">
        <v>20</v>
      </c>
      <c r="F557" s="50" t="s">
        <v>558</v>
      </c>
      <c r="G557" t="s">
        <v>73</v>
      </c>
      <c r="H557" t="s">
        <v>34</v>
      </c>
      <c r="I557" t="s">
        <v>73</v>
      </c>
      <c r="J557" t="s">
        <v>34</v>
      </c>
      <c r="K557" t="s">
        <v>412</v>
      </c>
      <c r="L557" t="s">
        <v>34</v>
      </c>
      <c r="M557" t="s">
        <v>583</v>
      </c>
      <c r="N557" t="s">
        <v>34</v>
      </c>
      <c r="O557" t="s">
        <v>73</v>
      </c>
      <c r="P557" t="s">
        <v>34</v>
      </c>
      <c r="Q557" t="s">
        <v>412</v>
      </c>
      <c r="R557" t="s">
        <v>34</v>
      </c>
      <c r="S557" t="s">
        <v>21</v>
      </c>
      <c r="T557" t="s">
        <v>21</v>
      </c>
      <c r="U557">
        <v>16</v>
      </c>
      <c r="V557">
        <v>16</v>
      </c>
      <c r="W557" s="20">
        <v>0.75</v>
      </c>
      <c r="X557" s="20">
        <v>13.11</v>
      </c>
      <c r="Y557" s="20">
        <v>109.1</v>
      </c>
      <c r="Z557" s="20">
        <v>96</v>
      </c>
      <c r="AA557" s="20">
        <v>66.599999999999994</v>
      </c>
      <c r="AB557" s="20">
        <v>5.2999999999999999E-2</v>
      </c>
      <c r="AC557" s="20">
        <v>2.6</v>
      </c>
      <c r="AD557" s="20">
        <v>106.5</v>
      </c>
      <c r="AE557" s="20">
        <v>103.9</v>
      </c>
      <c r="AF557" s="20">
        <v>0.28000000000000003</v>
      </c>
      <c r="AG557" s="20">
        <v>108.5</v>
      </c>
      <c r="AH557" s="20">
        <v>95.7</v>
      </c>
      <c r="AI557" s="20">
        <v>0.80900000000000005</v>
      </c>
      <c r="AJ557" s="20">
        <v>0.4</v>
      </c>
      <c r="AK557" s="20">
        <v>2.5000000000000001E-2</v>
      </c>
      <c r="AL557" s="20">
        <v>1364</v>
      </c>
      <c r="AM557" s="20">
        <v>11.27</v>
      </c>
      <c r="AN557" s="20">
        <v>3.65</v>
      </c>
      <c r="AO557" s="20">
        <v>1203</v>
      </c>
      <c r="AP557" s="20">
        <v>1081</v>
      </c>
      <c r="AQ557" s="20">
        <v>950</v>
      </c>
      <c r="AR557" s="20">
        <v>0.436</v>
      </c>
      <c r="AS557" s="20">
        <v>122</v>
      </c>
      <c r="AT557" s="20">
        <v>389</v>
      </c>
      <c r="AU557" s="20">
        <v>0.314</v>
      </c>
      <c r="AV557" s="20">
        <v>253</v>
      </c>
      <c r="AW557" s="20">
        <v>344</v>
      </c>
      <c r="AX557" s="20">
        <v>0.73499999999999999</v>
      </c>
      <c r="AY557" s="20">
        <v>220</v>
      </c>
      <c r="AZ557" s="20">
        <v>13.75</v>
      </c>
      <c r="BA557" s="20">
        <v>641</v>
      </c>
      <c r="BB557" s="20">
        <v>40.0625</v>
      </c>
      <c r="BC557" s="20">
        <v>241</v>
      </c>
      <c r="BD557" s="20">
        <v>109</v>
      </c>
      <c r="BE557" s="20">
        <v>74</v>
      </c>
      <c r="BF557" s="20">
        <v>230</v>
      </c>
      <c r="BG557" s="20">
        <v>252</v>
      </c>
      <c r="BH557" s="20">
        <v>75.2</v>
      </c>
      <c r="BI557" s="20">
        <v>67.561999999999998</v>
      </c>
      <c r="BJ557" s="20">
        <v>7.625</v>
      </c>
      <c r="BK557" s="20">
        <v>1.048</v>
      </c>
      <c r="BL557" s="20">
        <v>14.375</v>
      </c>
      <c r="BM557" s="20">
        <v>0.47399999999999998</v>
      </c>
      <c r="BN557" s="20">
        <v>24.3</v>
      </c>
      <c r="BO557" s="20">
        <v>21.5</v>
      </c>
      <c r="BP557" s="20">
        <v>4.5999999999999996</v>
      </c>
      <c r="BQ557" s="20">
        <v>6.8125</v>
      </c>
      <c r="BR557" s="20">
        <v>15.8</v>
      </c>
      <c r="BS557" s="20">
        <v>69</v>
      </c>
      <c r="BT557" s="20">
        <v>0.56999999999999995</v>
      </c>
      <c r="BU557" s="20">
        <v>0</v>
      </c>
      <c r="BV557" s="66">
        <v>77</v>
      </c>
      <c r="BW557" s="66">
        <v>29</v>
      </c>
      <c r="BX557" s="66">
        <v>48</v>
      </c>
      <c r="BY557" s="66">
        <v>42</v>
      </c>
      <c r="BZ557" s="66">
        <v>57</v>
      </c>
      <c r="CA557" s="66">
        <v>39.5</v>
      </c>
      <c r="CB557" s="66">
        <v>71</v>
      </c>
      <c r="CC557" s="66">
        <v>79</v>
      </c>
      <c r="CD557" s="20">
        <v>0.875</v>
      </c>
      <c r="CE557" s="20">
        <v>22.58</v>
      </c>
      <c r="CF557" s="20">
        <v>121.3</v>
      </c>
      <c r="CG557" s="20">
        <v>98.7</v>
      </c>
      <c r="CH557" s="20">
        <v>67.8</v>
      </c>
      <c r="CI557" s="20">
        <v>9.5000000000000001E-2</v>
      </c>
      <c r="CJ557" s="20">
        <v>4.58</v>
      </c>
      <c r="CK557" s="20">
        <v>107.7</v>
      </c>
      <c r="CL557" s="20">
        <v>103.1</v>
      </c>
      <c r="CM557" s="20">
        <v>0.83</v>
      </c>
      <c r="CN557" s="20">
        <v>120.7</v>
      </c>
      <c r="CO557" s="20">
        <v>100.1</v>
      </c>
      <c r="CP557" s="63">
        <v>0.89590000000000003</v>
      </c>
      <c r="CQ557" s="20">
        <v>2.8</v>
      </c>
      <c r="CR557" s="20">
        <v>0.17499999999999999</v>
      </c>
      <c r="CS557" s="20">
        <v>1420</v>
      </c>
      <c r="CT557" s="20">
        <v>21.8</v>
      </c>
      <c r="CU557" s="20">
        <v>5.2</v>
      </c>
      <c r="CV557" s="20">
        <v>1377</v>
      </c>
      <c r="CW557" s="20">
        <v>1102</v>
      </c>
      <c r="CX557" s="20">
        <v>959</v>
      </c>
      <c r="CY557" s="20">
        <v>0.50900000000000001</v>
      </c>
      <c r="CZ557" s="20">
        <v>146</v>
      </c>
      <c r="DA557" s="20">
        <v>346</v>
      </c>
      <c r="DB557" s="20">
        <v>0.42199999999999999</v>
      </c>
      <c r="DC557" s="20">
        <v>255</v>
      </c>
      <c r="DD557" s="20">
        <v>348</v>
      </c>
      <c r="DE557" s="20">
        <v>0.73299999999999998</v>
      </c>
      <c r="DF557" s="20">
        <v>188</v>
      </c>
      <c r="DG557" s="20">
        <v>11.75</v>
      </c>
      <c r="DH557" s="20">
        <v>573</v>
      </c>
      <c r="DI557" s="20">
        <v>35.8125</v>
      </c>
      <c r="DJ557" s="20">
        <v>252</v>
      </c>
      <c r="DK557" s="20">
        <v>113</v>
      </c>
      <c r="DL557" s="20">
        <v>62</v>
      </c>
      <c r="DM557" s="20">
        <v>183</v>
      </c>
      <c r="DN557" s="20">
        <v>265</v>
      </c>
      <c r="DO557" s="20">
        <v>86.1</v>
      </c>
      <c r="DP557" s="20">
        <v>68.875</v>
      </c>
      <c r="DQ557" s="20">
        <v>17.187999999999999</v>
      </c>
      <c r="DR557" s="20">
        <v>1.377</v>
      </c>
      <c r="DS557" s="20">
        <v>11.438000000000001</v>
      </c>
      <c r="DT557" s="20">
        <v>0.61699999999999999</v>
      </c>
      <c r="DU557" s="20">
        <v>21.6</v>
      </c>
      <c r="DV557" s="20">
        <v>21.8</v>
      </c>
      <c r="DW557" s="20">
        <v>3.9</v>
      </c>
      <c r="DX557" s="20">
        <v>7.0625</v>
      </c>
      <c r="DY557" s="20">
        <v>16.600000000000001</v>
      </c>
      <c r="DZ557" s="20">
        <v>22</v>
      </c>
      <c r="EA557" s="20">
        <v>0.61799999999999999</v>
      </c>
      <c r="EB557" s="20">
        <v>2</v>
      </c>
      <c r="EC557" s="66">
        <v>12</v>
      </c>
      <c r="ED557" s="66">
        <v>10</v>
      </c>
      <c r="EE557" s="66">
        <v>8</v>
      </c>
      <c r="EF557" s="66">
        <v>14</v>
      </c>
      <c r="EG557" s="66">
        <v>14</v>
      </c>
      <c r="EH557" s="66">
        <v>10.199999999999999</v>
      </c>
      <c r="EI557" s="66">
        <v>22</v>
      </c>
      <c r="EJ557" s="66">
        <v>24</v>
      </c>
      <c r="EK557" s="20">
        <v>10768.17</v>
      </c>
      <c r="EL557" s="20">
        <v>11644.8</v>
      </c>
      <c r="EM557" s="20">
        <v>101.5234375</v>
      </c>
      <c r="EN557" s="20">
        <v>77.921374999999998</v>
      </c>
      <c r="EO557" s="20">
        <v>11.5814</v>
      </c>
      <c r="EP557" s="20">
        <v>194.77500000000001</v>
      </c>
      <c r="EQ557" s="21">
        <v>68</v>
      </c>
      <c r="ER557" s="21">
        <v>64</v>
      </c>
      <c r="ES557" s="61" t="str">
        <f t="shared" si="26"/>
        <v>Kansas St.</v>
      </c>
      <c r="ET557" s="61">
        <f t="shared" si="28"/>
        <v>132</v>
      </c>
      <c r="EU557" s="61">
        <f t="shared" si="27"/>
        <v>4</v>
      </c>
    </row>
    <row r="558" spans="1:151" x14ac:dyDescent="0.45">
      <c r="A558" s="64">
        <v>45307</v>
      </c>
      <c r="B558" s="21" t="s">
        <v>189</v>
      </c>
      <c r="C558" s="21">
        <v>267</v>
      </c>
      <c r="D558" s="21" t="s">
        <v>168</v>
      </c>
      <c r="E558" s="21">
        <v>292</v>
      </c>
      <c r="F558" s="50" t="s">
        <v>558</v>
      </c>
      <c r="G558" t="s">
        <v>189</v>
      </c>
      <c r="H558" t="s">
        <v>168</v>
      </c>
      <c r="I558" t="s">
        <v>189</v>
      </c>
      <c r="J558" t="s">
        <v>168</v>
      </c>
      <c r="K558" t="s">
        <v>1335</v>
      </c>
      <c r="L558" t="s">
        <v>168</v>
      </c>
      <c r="M558" t="s">
        <v>667</v>
      </c>
      <c r="N558" t="s">
        <v>168</v>
      </c>
      <c r="O558" t="s">
        <v>189</v>
      </c>
      <c r="P558" t="s">
        <v>168</v>
      </c>
      <c r="Q558" t="s">
        <v>189</v>
      </c>
      <c r="R558" t="s">
        <v>168</v>
      </c>
      <c r="S558" t="s">
        <v>13</v>
      </c>
      <c r="T558" t="s">
        <v>13</v>
      </c>
      <c r="U558">
        <v>16</v>
      </c>
      <c r="V558">
        <v>17</v>
      </c>
      <c r="W558" s="20">
        <v>0.6875</v>
      </c>
      <c r="X558" s="20">
        <v>15.27</v>
      </c>
      <c r="Y558" s="20">
        <v>108.9</v>
      </c>
      <c r="Z558" s="20">
        <v>93.6</v>
      </c>
      <c r="AA558" s="20">
        <v>67.8</v>
      </c>
      <c r="AB558" s="20">
        <v>-0.1</v>
      </c>
      <c r="AC558" s="20">
        <v>1.94</v>
      </c>
      <c r="AD558" s="20">
        <v>106.1</v>
      </c>
      <c r="AE558" s="20">
        <v>104.2</v>
      </c>
      <c r="AF558" s="20">
        <v>0.14000000000000001</v>
      </c>
      <c r="AG558" s="20">
        <v>109.1</v>
      </c>
      <c r="AH558" s="20">
        <v>92.2</v>
      </c>
      <c r="AI558" s="20">
        <v>0.87419999999999998</v>
      </c>
      <c r="AJ558" s="20">
        <v>-1</v>
      </c>
      <c r="AK558" s="20">
        <v>-6.25E-2</v>
      </c>
      <c r="AL558" s="20">
        <v>1317</v>
      </c>
      <c r="AM558" s="20">
        <v>14.55</v>
      </c>
      <c r="AN558" s="20">
        <v>2.2200000000000002</v>
      </c>
      <c r="AO558" s="20">
        <v>1193</v>
      </c>
      <c r="AP558" s="20">
        <v>989</v>
      </c>
      <c r="AQ558" s="20">
        <v>985</v>
      </c>
      <c r="AR558" s="20">
        <v>0.45500000000000002</v>
      </c>
      <c r="AS558" s="20">
        <v>116</v>
      </c>
      <c r="AT558" s="20">
        <v>339</v>
      </c>
      <c r="AU558" s="20">
        <v>0.34200000000000003</v>
      </c>
      <c r="AV558" s="20">
        <v>181</v>
      </c>
      <c r="AW558" s="20">
        <v>270</v>
      </c>
      <c r="AX558" s="20">
        <v>0.67</v>
      </c>
      <c r="AY558" s="20">
        <v>219</v>
      </c>
      <c r="AZ558" s="20">
        <v>13.6875</v>
      </c>
      <c r="BA558" s="20">
        <v>653</v>
      </c>
      <c r="BB558" s="20">
        <v>40.8125</v>
      </c>
      <c r="BC558" s="20">
        <v>252</v>
      </c>
      <c r="BD558" s="20">
        <v>133</v>
      </c>
      <c r="BE558" s="20">
        <v>84</v>
      </c>
      <c r="BF558" s="20">
        <v>197</v>
      </c>
      <c r="BG558" s="20">
        <v>276</v>
      </c>
      <c r="BH558" s="20">
        <v>74.599999999999994</v>
      </c>
      <c r="BI558" s="20">
        <v>61.811999999999998</v>
      </c>
      <c r="BJ558" s="20">
        <v>12.75</v>
      </c>
      <c r="BK558" s="20">
        <v>1.2789999999999999</v>
      </c>
      <c r="BL558" s="20">
        <v>12.311999999999999</v>
      </c>
      <c r="BM558" s="20">
        <v>0.67500000000000004</v>
      </c>
      <c r="BN558" s="20">
        <v>21.2</v>
      </c>
      <c r="BO558" s="20">
        <v>16.899999999999999</v>
      </c>
      <c r="BP558" s="20">
        <v>5.2</v>
      </c>
      <c r="BQ558" s="20">
        <v>8.3125</v>
      </c>
      <c r="BR558" s="20">
        <v>17.2</v>
      </c>
      <c r="BS558" s="20">
        <v>81</v>
      </c>
      <c r="BT558" s="20">
        <v>0.56200000000000006</v>
      </c>
      <c r="BU558" s="20">
        <v>-3</v>
      </c>
      <c r="BV558" s="66">
        <v>38</v>
      </c>
      <c r="BW558" s="66">
        <v>115</v>
      </c>
      <c r="BX558" s="66">
        <v>75</v>
      </c>
      <c r="BY558" s="66">
        <v>56</v>
      </c>
      <c r="BZ558" s="66">
        <v>46</v>
      </c>
      <c r="CA558" s="66">
        <v>61.2</v>
      </c>
      <c r="CB558" s="66">
        <v>81</v>
      </c>
      <c r="CC558" s="66">
        <v>106</v>
      </c>
      <c r="CD558" s="20">
        <v>0.47058823529411797</v>
      </c>
      <c r="CE558" s="20">
        <v>-4.67</v>
      </c>
      <c r="CF558" s="20">
        <v>100.8</v>
      </c>
      <c r="CG558" s="20">
        <v>105.5</v>
      </c>
      <c r="CH558" s="20">
        <v>68.7</v>
      </c>
      <c r="CI558" s="20">
        <v>6.6000000000000003E-2</v>
      </c>
      <c r="CJ558" s="20">
        <v>-0.19</v>
      </c>
      <c r="CK558" s="20">
        <v>104.7</v>
      </c>
      <c r="CL558" s="20">
        <v>104.9</v>
      </c>
      <c r="CM558" s="20">
        <v>-1.34</v>
      </c>
      <c r="CN558" s="20">
        <v>100.8</v>
      </c>
      <c r="CO558" s="20">
        <v>105.1</v>
      </c>
      <c r="CP558" s="63">
        <v>0.3821</v>
      </c>
      <c r="CQ558" s="20">
        <v>-5.4</v>
      </c>
      <c r="CR558" s="20">
        <v>-0.31764705882352945</v>
      </c>
      <c r="CS558" s="20">
        <v>1103</v>
      </c>
      <c r="CT558" s="20">
        <v>-3.01</v>
      </c>
      <c r="CU558" s="20">
        <v>0.18</v>
      </c>
      <c r="CV558" s="20">
        <v>1210</v>
      </c>
      <c r="CW558" s="20">
        <v>1231</v>
      </c>
      <c r="CX558" s="20">
        <v>1068</v>
      </c>
      <c r="CY558" s="20">
        <v>0.379</v>
      </c>
      <c r="CZ558" s="20">
        <v>143</v>
      </c>
      <c r="DA558" s="20">
        <v>479</v>
      </c>
      <c r="DB558" s="20">
        <v>0.29899999999999999</v>
      </c>
      <c r="DC558" s="20">
        <v>257</v>
      </c>
      <c r="DD558" s="20">
        <v>349</v>
      </c>
      <c r="DE558" s="20">
        <v>0.73599999999999999</v>
      </c>
      <c r="DF558" s="20">
        <v>207</v>
      </c>
      <c r="DG558" s="20">
        <v>12.176470588235293</v>
      </c>
      <c r="DH558" s="20">
        <v>639</v>
      </c>
      <c r="DI558" s="20">
        <v>37.588235294117645</v>
      </c>
      <c r="DJ558" s="20">
        <v>186</v>
      </c>
      <c r="DK558" s="20">
        <v>133</v>
      </c>
      <c r="DL558" s="20">
        <v>44</v>
      </c>
      <c r="DM558" s="20">
        <v>180</v>
      </c>
      <c r="DN558" s="20">
        <v>268</v>
      </c>
      <c r="DO558" s="20">
        <v>71.2</v>
      </c>
      <c r="DP558" s="20">
        <v>72.412000000000006</v>
      </c>
      <c r="DQ558" s="20">
        <v>-1.2350000000000001</v>
      </c>
      <c r="DR558" s="20">
        <v>1.0329999999999999</v>
      </c>
      <c r="DS558" s="20">
        <v>10.587999999999999</v>
      </c>
      <c r="DT558" s="20">
        <v>0.73899999999999999</v>
      </c>
      <c r="DU558" s="20">
        <v>28.2</v>
      </c>
      <c r="DV558" s="20">
        <v>20.5</v>
      </c>
      <c r="DW558" s="20">
        <v>2.6</v>
      </c>
      <c r="DX558" s="20">
        <v>7.8235294117647056</v>
      </c>
      <c r="DY558" s="20">
        <v>15.8</v>
      </c>
      <c r="DZ558" s="20">
        <v>181</v>
      </c>
      <c r="EA558" s="20">
        <v>0.497</v>
      </c>
      <c r="EB558" s="20">
        <v>1</v>
      </c>
      <c r="EC558" s="66">
        <v>228</v>
      </c>
      <c r="ED558" s="66">
        <v>197</v>
      </c>
      <c r="EE558" s="66">
        <v>204</v>
      </c>
      <c r="EF558" s="66">
        <v>219</v>
      </c>
      <c r="EG558" s="66">
        <v>229</v>
      </c>
      <c r="EH558" s="66">
        <v>174.8</v>
      </c>
      <c r="EI558" s="66">
        <v>181</v>
      </c>
      <c r="EJ558" s="66">
        <v>214</v>
      </c>
      <c r="EK558" s="20">
        <v>11488.95</v>
      </c>
      <c r="EL558" s="20">
        <v>9434.8799999999992</v>
      </c>
      <c r="EM558" s="20">
        <v>96.323294117647052</v>
      </c>
      <c r="EN558" s="20">
        <v>88.012749999999997</v>
      </c>
      <c r="EO558" s="20">
        <v>12.659199999999998</v>
      </c>
      <c r="EP558" s="20">
        <v>179.56</v>
      </c>
      <c r="EQ558" s="21">
        <v>77</v>
      </c>
      <c r="ER558" s="21">
        <v>64</v>
      </c>
      <c r="ES558" s="61" t="str">
        <f t="shared" si="26"/>
        <v>SMU</v>
      </c>
      <c r="ET558" s="61">
        <f t="shared" si="28"/>
        <v>141</v>
      </c>
      <c r="EU558" s="61">
        <f t="shared" si="27"/>
        <v>13</v>
      </c>
    </row>
    <row r="559" spans="1:151" x14ac:dyDescent="0.45">
      <c r="A559" s="64">
        <v>45307</v>
      </c>
      <c r="B559" s="21" t="s">
        <v>50</v>
      </c>
      <c r="C559" s="21">
        <v>222</v>
      </c>
      <c r="D559" s="21" t="s">
        <v>20</v>
      </c>
      <c r="E559" s="21">
        <v>132</v>
      </c>
      <c r="F559" s="50" t="s">
        <v>558</v>
      </c>
      <c r="G559" t="s">
        <v>50</v>
      </c>
      <c r="H559" t="s">
        <v>20</v>
      </c>
      <c r="I559" t="s">
        <v>50</v>
      </c>
      <c r="J559" t="s">
        <v>20</v>
      </c>
      <c r="K559" t="s">
        <v>421</v>
      </c>
      <c r="L559" t="s">
        <v>20</v>
      </c>
      <c r="M559" t="s">
        <v>575</v>
      </c>
      <c r="N559" t="s">
        <v>20</v>
      </c>
      <c r="O559" t="s">
        <v>1341</v>
      </c>
      <c r="P559" t="s">
        <v>20</v>
      </c>
      <c r="Q559" t="s">
        <v>421</v>
      </c>
      <c r="R559" t="s">
        <v>20</v>
      </c>
      <c r="S559" t="s">
        <v>21</v>
      </c>
      <c r="T559" t="s">
        <v>21</v>
      </c>
      <c r="U559">
        <v>16</v>
      </c>
      <c r="V559">
        <v>16</v>
      </c>
      <c r="W559" s="20">
        <v>0.5</v>
      </c>
      <c r="X559" s="20">
        <v>6.19</v>
      </c>
      <c r="Y559" s="20">
        <v>105.9</v>
      </c>
      <c r="Z559" s="20">
        <v>99.8</v>
      </c>
      <c r="AA559" s="20">
        <v>67.400000000000006</v>
      </c>
      <c r="AB559" s="20">
        <v>-0.10299999999999999</v>
      </c>
      <c r="AC559" s="20">
        <v>-1.1100000000000001</v>
      </c>
      <c r="AD559" s="20">
        <v>104.4</v>
      </c>
      <c r="AE559" s="20">
        <v>105.5</v>
      </c>
      <c r="AF559" s="20">
        <v>-6.17</v>
      </c>
      <c r="AG559" s="20">
        <v>106</v>
      </c>
      <c r="AH559" s="20">
        <v>98.7</v>
      </c>
      <c r="AI559" s="20">
        <v>0.69369999999999998</v>
      </c>
      <c r="AJ559" s="20">
        <v>-3.9</v>
      </c>
      <c r="AK559" s="20">
        <v>-0.24374999999999999</v>
      </c>
      <c r="AL559" s="20">
        <v>1220</v>
      </c>
      <c r="AM559" s="20">
        <v>6.66</v>
      </c>
      <c r="AN559" s="20">
        <v>1.91</v>
      </c>
      <c r="AO559" s="20">
        <v>1165</v>
      </c>
      <c r="AP559" s="20">
        <v>1089</v>
      </c>
      <c r="AQ559" s="20">
        <v>926</v>
      </c>
      <c r="AR559" s="20">
        <v>0.45600000000000002</v>
      </c>
      <c r="AS559" s="20">
        <v>148</v>
      </c>
      <c r="AT559" s="20">
        <v>410</v>
      </c>
      <c r="AU559" s="20">
        <v>0.36099999999999999</v>
      </c>
      <c r="AV559" s="20">
        <v>173</v>
      </c>
      <c r="AW559" s="20">
        <v>264</v>
      </c>
      <c r="AX559" s="20">
        <v>0.65500000000000003</v>
      </c>
      <c r="AY559" s="20">
        <v>159</v>
      </c>
      <c r="AZ559" s="20">
        <v>9.9375</v>
      </c>
      <c r="BA559" s="20">
        <v>589</v>
      </c>
      <c r="BB559" s="20">
        <v>36.8125</v>
      </c>
      <c r="BC559" s="20">
        <v>241</v>
      </c>
      <c r="BD559" s="20">
        <v>94</v>
      </c>
      <c r="BE559" s="20">
        <v>53</v>
      </c>
      <c r="BF559" s="20">
        <v>221</v>
      </c>
      <c r="BG559" s="20">
        <v>254</v>
      </c>
      <c r="BH559" s="20">
        <v>72.8</v>
      </c>
      <c r="BI559" s="20">
        <v>68.061999999999998</v>
      </c>
      <c r="BJ559" s="20">
        <v>4.75</v>
      </c>
      <c r="BK559" s="20">
        <v>1.0900000000000001</v>
      </c>
      <c r="BL559" s="20">
        <v>13.811999999999999</v>
      </c>
      <c r="BM559" s="20">
        <v>0.42499999999999999</v>
      </c>
      <c r="BN559" s="20">
        <v>25.6</v>
      </c>
      <c r="BO559" s="20">
        <v>16.5</v>
      </c>
      <c r="BP559" s="20">
        <v>3.3</v>
      </c>
      <c r="BQ559" s="20">
        <v>5.875</v>
      </c>
      <c r="BR559" s="20">
        <v>15.9</v>
      </c>
      <c r="BS559" s="20">
        <v>214</v>
      </c>
      <c r="BT559" s="20">
        <v>0.47699999999999998</v>
      </c>
      <c r="BU559" s="20">
        <v>-2</v>
      </c>
      <c r="BV559" s="66">
        <v>130</v>
      </c>
      <c r="BW559" s="66">
        <v>121</v>
      </c>
      <c r="BX559" s="66">
        <v>178</v>
      </c>
      <c r="BY559" s="66">
        <v>111</v>
      </c>
      <c r="BZ559" s="66">
        <v>108</v>
      </c>
      <c r="CA559" s="66">
        <v>115.5</v>
      </c>
      <c r="CB559" s="66">
        <v>215</v>
      </c>
      <c r="CC559" s="66">
        <v>200</v>
      </c>
      <c r="CD559" s="20">
        <v>0.875</v>
      </c>
      <c r="CE559" s="20">
        <v>21.06</v>
      </c>
      <c r="CF559" s="20">
        <v>114.5</v>
      </c>
      <c r="CG559" s="20">
        <v>93.5</v>
      </c>
      <c r="CH559" s="20">
        <v>68.900000000000006</v>
      </c>
      <c r="CI559" s="20">
        <v>9.1999999999999998E-2</v>
      </c>
      <c r="CJ559" s="20">
        <v>6.65</v>
      </c>
      <c r="CK559" s="20">
        <v>108</v>
      </c>
      <c r="CL559" s="20">
        <v>101.4</v>
      </c>
      <c r="CM559" s="20">
        <v>3.67</v>
      </c>
      <c r="CN559" s="20">
        <v>113.6</v>
      </c>
      <c r="CO559" s="20">
        <v>94.6</v>
      </c>
      <c r="CP559" s="63">
        <v>0.89139999999999997</v>
      </c>
      <c r="CQ559" s="20">
        <v>37</v>
      </c>
      <c r="CR559" s="20">
        <v>2.3125</v>
      </c>
      <c r="CS559" s="20">
        <v>1433</v>
      </c>
      <c r="CT559" s="20">
        <v>17.57</v>
      </c>
      <c r="CU559" s="20">
        <v>6.37</v>
      </c>
      <c r="CV559" s="20">
        <v>1256</v>
      </c>
      <c r="CW559" s="20">
        <v>1061</v>
      </c>
      <c r="CX559" s="20">
        <v>932</v>
      </c>
      <c r="CY559" s="20">
        <v>0.502</v>
      </c>
      <c r="CZ559" s="20">
        <v>102</v>
      </c>
      <c r="DA559" s="20">
        <v>285</v>
      </c>
      <c r="DB559" s="20">
        <v>0.35799999999999998</v>
      </c>
      <c r="DC559" s="20">
        <v>218</v>
      </c>
      <c r="DD559" s="20">
        <v>294</v>
      </c>
      <c r="DE559" s="20">
        <v>0.74099999999999999</v>
      </c>
      <c r="DF559" s="20">
        <v>146</v>
      </c>
      <c r="DG559" s="20">
        <v>9.125</v>
      </c>
      <c r="DH559" s="20">
        <v>616</v>
      </c>
      <c r="DI559" s="20">
        <v>38.5</v>
      </c>
      <c r="DJ559" s="20">
        <v>335</v>
      </c>
      <c r="DK559" s="20">
        <v>118</v>
      </c>
      <c r="DL559" s="20">
        <v>71</v>
      </c>
      <c r="DM559" s="20">
        <v>196</v>
      </c>
      <c r="DN559" s="20">
        <v>225</v>
      </c>
      <c r="DO559" s="20">
        <v>78.5</v>
      </c>
      <c r="DP559" s="20">
        <v>66.311999999999998</v>
      </c>
      <c r="DQ559" s="20">
        <v>12.188000000000001</v>
      </c>
      <c r="DR559" s="20">
        <v>1.7090000000000001</v>
      </c>
      <c r="DS559" s="20">
        <v>12.25</v>
      </c>
      <c r="DT559" s="20">
        <v>0.60199999999999998</v>
      </c>
      <c r="DU559" s="20">
        <v>17.8</v>
      </c>
      <c r="DV559" s="20">
        <v>18.399999999999999</v>
      </c>
      <c r="DW559" s="20">
        <v>4.4000000000000004</v>
      </c>
      <c r="DX559" s="20">
        <v>7.375</v>
      </c>
      <c r="DY559" s="20">
        <v>14.1</v>
      </c>
      <c r="DZ559" s="20">
        <v>5</v>
      </c>
      <c r="EA559" s="20">
        <v>0.66300000000000003</v>
      </c>
      <c r="EB559" s="20">
        <v>0</v>
      </c>
      <c r="EC559" s="66">
        <v>15</v>
      </c>
      <c r="ED559" s="66">
        <v>2</v>
      </c>
      <c r="EE559" s="66">
        <v>4</v>
      </c>
      <c r="EF559" s="66">
        <v>18</v>
      </c>
      <c r="EG559" s="66">
        <v>17</v>
      </c>
      <c r="EH559" s="66">
        <v>7.8</v>
      </c>
      <c r="EI559" s="66">
        <v>5</v>
      </c>
      <c r="EJ559" s="66">
        <v>2</v>
      </c>
      <c r="EK559" s="20">
        <v>9901.65</v>
      </c>
      <c r="EL559" s="20">
        <v>11427.1</v>
      </c>
      <c r="EM559" s="20">
        <v>101.8635</v>
      </c>
      <c r="EN559" s="20">
        <v>71.96875</v>
      </c>
      <c r="EO559" s="20">
        <v>11.7819</v>
      </c>
      <c r="EP559" s="20">
        <v>147.375</v>
      </c>
      <c r="EQ559" s="21">
        <v>66</v>
      </c>
      <c r="ER559" s="21">
        <v>90</v>
      </c>
      <c r="ES559" s="61" t="str">
        <f t="shared" si="26"/>
        <v>Kansas</v>
      </c>
      <c r="ET559" s="61">
        <f t="shared" si="28"/>
        <v>156</v>
      </c>
      <c r="EU559" s="61">
        <f t="shared" si="27"/>
        <v>-24</v>
      </c>
    </row>
    <row r="560" spans="1:151" x14ac:dyDescent="0.45">
      <c r="A560" s="64">
        <v>45307</v>
      </c>
      <c r="B560" s="21" t="s">
        <v>62</v>
      </c>
      <c r="C560" s="21">
        <v>229</v>
      </c>
      <c r="D560" s="21" t="s">
        <v>61</v>
      </c>
      <c r="E560" s="21">
        <v>356</v>
      </c>
      <c r="F560" s="50" t="s">
        <v>558</v>
      </c>
      <c r="G560" t="s">
        <v>62</v>
      </c>
      <c r="H560" t="s">
        <v>61</v>
      </c>
      <c r="I560" t="s">
        <v>62</v>
      </c>
      <c r="J560" t="s">
        <v>61</v>
      </c>
      <c r="K560" t="s">
        <v>419</v>
      </c>
      <c r="L560" t="s">
        <v>61</v>
      </c>
      <c r="M560" t="s">
        <v>1261</v>
      </c>
      <c r="N560" t="s">
        <v>61</v>
      </c>
      <c r="O560" t="s">
        <v>62</v>
      </c>
      <c r="P560" t="s">
        <v>61</v>
      </c>
      <c r="Q560" t="s">
        <v>419</v>
      </c>
      <c r="R560" t="s">
        <v>61</v>
      </c>
      <c r="S560" t="s">
        <v>24</v>
      </c>
      <c r="T560" t="s">
        <v>24</v>
      </c>
      <c r="U560">
        <v>17</v>
      </c>
      <c r="V560">
        <v>16</v>
      </c>
      <c r="W560" s="20">
        <v>0.47058823529411797</v>
      </c>
      <c r="X560" s="20">
        <v>5.09</v>
      </c>
      <c r="Y560" s="20">
        <v>108.1</v>
      </c>
      <c r="Z560" s="20">
        <v>103</v>
      </c>
      <c r="AA560" s="20">
        <v>71.7</v>
      </c>
      <c r="AB560" s="20">
        <v>-8.5999999999999993E-2</v>
      </c>
      <c r="AC560" s="20">
        <v>2.12</v>
      </c>
      <c r="AD560" s="20">
        <v>106.5</v>
      </c>
      <c r="AE560" s="20">
        <v>104.3</v>
      </c>
      <c r="AF560" s="20">
        <v>-6.92</v>
      </c>
      <c r="AG560" s="20">
        <v>108.2</v>
      </c>
      <c r="AH560" s="20">
        <v>101.9</v>
      </c>
      <c r="AI560" s="20">
        <v>0.66510000000000002</v>
      </c>
      <c r="AJ560" s="20">
        <v>-4.0999999999999996</v>
      </c>
      <c r="AK560" s="20">
        <v>-0.24117647058823527</v>
      </c>
      <c r="AL560" s="20">
        <v>1206</v>
      </c>
      <c r="AM560" s="20">
        <v>6.33</v>
      </c>
      <c r="AN560" s="20">
        <v>3.57</v>
      </c>
      <c r="AO560" s="20">
        <v>1297</v>
      </c>
      <c r="AP560" s="20">
        <v>1250</v>
      </c>
      <c r="AQ560" s="20">
        <v>1036</v>
      </c>
      <c r="AR560" s="20">
        <v>0.432</v>
      </c>
      <c r="AS560" s="20">
        <v>127</v>
      </c>
      <c r="AT560" s="20">
        <v>425</v>
      </c>
      <c r="AU560" s="20">
        <v>0.29899999999999999</v>
      </c>
      <c r="AV560" s="20">
        <v>274</v>
      </c>
      <c r="AW560" s="20">
        <v>371</v>
      </c>
      <c r="AX560" s="20">
        <v>0.73899999999999999</v>
      </c>
      <c r="AY560" s="20">
        <v>177</v>
      </c>
      <c r="AZ560" s="20">
        <v>10.411764705882353</v>
      </c>
      <c r="BA560" s="20">
        <v>554</v>
      </c>
      <c r="BB560" s="20">
        <v>32.588235294117645</v>
      </c>
      <c r="BC560" s="20">
        <v>203</v>
      </c>
      <c r="BD560" s="20">
        <v>159</v>
      </c>
      <c r="BE560" s="20">
        <v>49</v>
      </c>
      <c r="BF560" s="20">
        <v>193</v>
      </c>
      <c r="BG560" s="20">
        <v>302</v>
      </c>
      <c r="BH560" s="20">
        <v>76.3</v>
      </c>
      <c r="BI560" s="20">
        <v>73.528999999999996</v>
      </c>
      <c r="BJ560" s="20">
        <v>2.7650000000000001</v>
      </c>
      <c r="BK560" s="20">
        <v>1.052</v>
      </c>
      <c r="BL560" s="20">
        <v>11.353</v>
      </c>
      <c r="BM560" s="20">
        <v>0.82399999999999995</v>
      </c>
      <c r="BN560" s="20">
        <v>25</v>
      </c>
      <c r="BO560" s="20">
        <v>21.8</v>
      </c>
      <c r="BP560" s="20">
        <v>2.9</v>
      </c>
      <c r="BQ560" s="20">
        <v>9.3529411764705888</v>
      </c>
      <c r="BR560" s="20">
        <v>17.8</v>
      </c>
      <c r="BS560" s="20">
        <v>215</v>
      </c>
      <c r="BT560" s="20">
        <v>0.47699999999999998</v>
      </c>
      <c r="BU560" s="20">
        <v>5</v>
      </c>
      <c r="BV560" s="66">
        <v>125</v>
      </c>
      <c r="BW560" s="66">
        <v>117</v>
      </c>
      <c r="BX560" s="66">
        <v>165</v>
      </c>
      <c r="BY560" s="66">
        <v>113</v>
      </c>
      <c r="BZ560" s="66">
        <v>114</v>
      </c>
      <c r="CA560" s="66">
        <v>111.5</v>
      </c>
      <c r="CB560" s="66">
        <v>216</v>
      </c>
      <c r="CC560" s="66">
        <v>241</v>
      </c>
      <c r="CD560" s="20">
        <v>0.8125</v>
      </c>
      <c r="CE560" s="20">
        <v>23.92</v>
      </c>
      <c r="CF560" s="20">
        <v>119.7</v>
      </c>
      <c r="CG560" s="20">
        <v>95.7</v>
      </c>
      <c r="CH560" s="20">
        <v>65.3</v>
      </c>
      <c r="CI560" s="20">
        <v>4.5999999999999999E-2</v>
      </c>
      <c r="CJ560" s="20">
        <v>9.31</v>
      </c>
      <c r="CK560" s="20">
        <v>109.3</v>
      </c>
      <c r="CL560" s="20">
        <v>100</v>
      </c>
      <c r="CM560" s="20">
        <v>5.97</v>
      </c>
      <c r="CN560" s="20">
        <v>120.6</v>
      </c>
      <c r="CO560" s="20">
        <v>97.7</v>
      </c>
      <c r="CP560" s="63">
        <v>0.91910000000000003</v>
      </c>
      <c r="CQ560" s="20">
        <v>3.3</v>
      </c>
      <c r="CR560" s="20">
        <v>0.20624999999999999</v>
      </c>
      <c r="CS560" s="20">
        <v>1443</v>
      </c>
      <c r="CT560" s="20">
        <v>19.350000000000001</v>
      </c>
      <c r="CU560" s="20">
        <v>9.5299999999999994</v>
      </c>
      <c r="CV560" s="20">
        <v>1203</v>
      </c>
      <c r="CW560" s="20">
        <v>1046</v>
      </c>
      <c r="CX560" s="20">
        <v>898</v>
      </c>
      <c r="CY560" s="20">
        <v>0.47099999999999997</v>
      </c>
      <c r="CZ560" s="20">
        <v>106</v>
      </c>
      <c r="DA560" s="20">
        <v>306</v>
      </c>
      <c r="DB560" s="20">
        <v>0.34599999999999997</v>
      </c>
      <c r="DC560" s="20">
        <v>251</v>
      </c>
      <c r="DD560" s="20">
        <v>329</v>
      </c>
      <c r="DE560" s="20">
        <v>0.76300000000000001</v>
      </c>
      <c r="DF560" s="20">
        <v>162</v>
      </c>
      <c r="DG560" s="20">
        <v>10.125</v>
      </c>
      <c r="DH560" s="20">
        <v>547</v>
      </c>
      <c r="DI560" s="20">
        <v>34.1875</v>
      </c>
      <c r="DJ560" s="20">
        <v>197</v>
      </c>
      <c r="DK560" s="20">
        <v>100</v>
      </c>
      <c r="DL560" s="20">
        <v>24</v>
      </c>
      <c r="DM560" s="20">
        <v>157</v>
      </c>
      <c r="DN560" s="20">
        <v>238</v>
      </c>
      <c r="DO560" s="20">
        <v>75.2</v>
      </c>
      <c r="DP560" s="20">
        <v>65.375</v>
      </c>
      <c r="DQ560" s="20">
        <v>9.8119999999999994</v>
      </c>
      <c r="DR560" s="20">
        <v>1.2549999999999999</v>
      </c>
      <c r="DS560" s="20">
        <v>9.8119999999999994</v>
      </c>
      <c r="DT560" s="20">
        <v>0.63700000000000001</v>
      </c>
      <c r="DU560" s="20">
        <v>19.100000000000001</v>
      </c>
      <c r="DV560" s="20">
        <v>20.6</v>
      </c>
      <c r="DW560" s="20">
        <v>1.5</v>
      </c>
      <c r="DX560" s="20">
        <v>6.25</v>
      </c>
      <c r="DY560" s="20">
        <v>14.9</v>
      </c>
      <c r="DZ560" s="20">
        <v>8</v>
      </c>
      <c r="EA560" s="20">
        <v>0.65200000000000002</v>
      </c>
      <c r="EB560" s="20">
        <v>0</v>
      </c>
      <c r="EC560" s="66">
        <v>11</v>
      </c>
      <c r="ED560" s="66">
        <v>6</v>
      </c>
      <c r="EE560" s="66">
        <v>3</v>
      </c>
      <c r="EF560" s="66">
        <v>15</v>
      </c>
      <c r="EG560" s="66">
        <v>9</v>
      </c>
      <c r="EH560" s="66">
        <v>6.7</v>
      </c>
      <c r="EI560" s="66">
        <v>8</v>
      </c>
      <c r="EJ560" s="66">
        <v>8</v>
      </c>
      <c r="EK560" s="20">
        <v>10345.17</v>
      </c>
      <c r="EL560" s="20">
        <v>12329.1</v>
      </c>
      <c r="EM560" s="20">
        <v>70.956249999999997</v>
      </c>
      <c r="EN560" s="20">
        <v>91.771058823529415</v>
      </c>
      <c r="EO560" s="20">
        <v>13.5814</v>
      </c>
      <c r="EP560" s="20">
        <v>175.88200000000001</v>
      </c>
      <c r="EQ560" s="21">
        <v>87</v>
      </c>
      <c r="ER560" s="21">
        <v>83</v>
      </c>
      <c r="ES560" s="61" t="str">
        <f t="shared" si="26"/>
        <v>Penn St.</v>
      </c>
      <c r="ET560" s="61">
        <f t="shared" si="28"/>
        <v>170</v>
      </c>
      <c r="EU560" s="61">
        <f t="shared" si="27"/>
        <v>4</v>
      </c>
    </row>
    <row r="561" spans="1:151" x14ac:dyDescent="0.45">
      <c r="A561" s="64">
        <v>45307</v>
      </c>
      <c r="B561" s="21" t="s">
        <v>127</v>
      </c>
      <c r="C561" s="21">
        <v>58</v>
      </c>
      <c r="D561" s="21" t="s">
        <v>205</v>
      </c>
      <c r="E561" s="21">
        <v>2</v>
      </c>
      <c r="F561" s="50" t="s">
        <v>558</v>
      </c>
      <c r="G561" t="s">
        <v>127</v>
      </c>
      <c r="H561" t="s">
        <v>205</v>
      </c>
      <c r="I561" t="s">
        <v>127</v>
      </c>
      <c r="J561" t="s">
        <v>205</v>
      </c>
      <c r="K561" t="s">
        <v>427</v>
      </c>
      <c r="L561" t="s">
        <v>205</v>
      </c>
      <c r="M561" t="s">
        <v>653</v>
      </c>
      <c r="N561" t="s">
        <v>205</v>
      </c>
      <c r="O561" t="s">
        <v>1350</v>
      </c>
      <c r="P561" t="s">
        <v>205</v>
      </c>
      <c r="Q561" t="s">
        <v>427</v>
      </c>
      <c r="R561" t="s">
        <v>205</v>
      </c>
      <c r="S561" t="s">
        <v>47</v>
      </c>
      <c r="T561" t="s">
        <v>47</v>
      </c>
      <c r="U561">
        <v>16</v>
      </c>
      <c r="V561">
        <v>15</v>
      </c>
      <c r="W561" s="20">
        <v>0.8125</v>
      </c>
      <c r="X561" s="20">
        <v>18.260000000000002</v>
      </c>
      <c r="Y561" s="20">
        <v>117.6</v>
      </c>
      <c r="Z561" s="20">
        <v>99.4</v>
      </c>
      <c r="AA561" s="20">
        <v>67</v>
      </c>
      <c r="AB561" s="20">
        <v>-3.1E-2</v>
      </c>
      <c r="AC561" s="20">
        <v>7.67</v>
      </c>
      <c r="AD561" s="20">
        <v>110.4</v>
      </c>
      <c r="AE561" s="20">
        <v>102.7</v>
      </c>
      <c r="AF561" s="20">
        <v>4.79</v>
      </c>
      <c r="AG561" s="20">
        <v>117.9</v>
      </c>
      <c r="AH561" s="20">
        <v>99.1</v>
      </c>
      <c r="AI561" s="20">
        <v>0.88109999999999999</v>
      </c>
      <c r="AJ561" s="20">
        <v>1.9</v>
      </c>
      <c r="AK561" s="20">
        <v>0.11874999999999999</v>
      </c>
      <c r="AL561" s="20">
        <v>1370</v>
      </c>
      <c r="AM561" s="20">
        <v>17.34</v>
      </c>
      <c r="AN561" s="20">
        <v>7.84</v>
      </c>
      <c r="AO561" s="20">
        <v>1307</v>
      </c>
      <c r="AP561" s="20">
        <v>1097</v>
      </c>
      <c r="AQ561" s="20">
        <v>913</v>
      </c>
      <c r="AR561" s="20">
        <v>0.52</v>
      </c>
      <c r="AS561" s="20">
        <v>131</v>
      </c>
      <c r="AT561" s="20">
        <v>350</v>
      </c>
      <c r="AU561" s="20">
        <v>0.374</v>
      </c>
      <c r="AV561" s="20">
        <v>226</v>
      </c>
      <c r="AW561" s="20">
        <v>298</v>
      </c>
      <c r="AX561" s="20">
        <v>0.75800000000000001</v>
      </c>
      <c r="AY561" s="20">
        <v>116</v>
      </c>
      <c r="AZ561" s="20">
        <v>7.25</v>
      </c>
      <c r="BA561" s="20">
        <v>522</v>
      </c>
      <c r="BB561" s="20">
        <v>32.625</v>
      </c>
      <c r="BC561" s="20">
        <v>316</v>
      </c>
      <c r="BD561" s="20">
        <v>115</v>
      </c>
      <c r="BE561" s="20">
        <v>54</v>
      </c>
      <c r="BF561" s="20">
        <v>171</v>
      </c>
      <c r="BG561" s="20">
        <v>271</v>
      </c>
      <c r="BH561" s="20">
        <v>81.7</v>
      </c>
      <c r="BI561" s="20">
        <v>68.561999999999998</v>
      </c>
      <c r="BJ561" s="20">
        <v>13.125</v>
      </c>
      <c r="BK561" s="20">
        <v>1.8480000000000001</v>
      </c>
      <c r="BL561" s="20">
        <v>10.688000000000001</v>
      </c>
      <c r="BM561" s="20">
        <v>0.67300000000000004</v>
      </c>
      <c r="BN561" s="20">
        <v>21.9</v>
      </c>
      <c r="BO561" s="20">
        <v>18.600000000000001</v>
      </c>
      <c r="BP561" s="20">
        <v>3.4</v>
      </c>
      <c r="BQ561" s="20">
        <v>7.1875</v>
      </c>
      <c r="BR561" s="20">
        <v>16.899999999999999</v>
      </c>
      <c r="BS561" s="20">
        <v>10</v>
      </c>
      <c r="BT561" s="20">
        <v>0.64800000000000002</v>
      </c>
      <c r="BU561" s="20">
        <v>0</v>
      </c>
      <c r="BV561" s="66">
        <v>20</v>
      </c>
      <c r="BW561" s="66">
        <v>58</v>
      </c>
      <c r="BX561" s="66">
        <v>25</v>
      </c>
      <c r="BY561" s="66">
        <v>62</v>
      </c>
      <c r="BZ561" s="66">
        <v>26</v>
      </c>
      <c r="CA561" s="66">
        <v>31.5</v>
      </c>
      <c r="CB561" s="66">
        <v>10</v>
      </c>
      <c r="CC561" s="66">
        <v>17</v>
      </c>
      <c r="CD561" s="20">
        <v>0.46666666666666701</v>
      </c>
      <c r="CE561" s="20">
        <v>-4.54</v>
      </c>
      <c r="CF561" s="20">
        <v>101.4</v>
      </c>
      <c r="CG561" s="20">
        <v>106</v>
      </c>
      <c r="CH561" s="20">
        <v>62.8</v>
      </c>
      <c r="CI561" s="20">
        <v>-3.2000000000000001E-2</v>
      </c>
      <c r="CJ561" s="20">
        <v>-6.3</v>
      </c>
      <c r="CK561" s="20">
        <v>102.5</v>
      </c>
      <c r="CL561" s="20">
        <v>108.8</v>
      </c>
      <c r="CM561" s="20">
        <v>-9.56</v>
      </c>
      <c r="CN561" s="20">
        <v>100.8</v>
      </c>
      <c r="CO561" s="20">
        <v>106.3</v>
      </c>
      <c r="CP561" s="63">
        <v>0.35310000000000002</v>
      </c>
      <c r="CQ561" s="20">
        <v>-5.9</v>
      </c>
      <c r="CR561" s="20">
        <v>-0.39333333333333337</v>
      </c>
      <c r="CS561" s="20">
        <v>1065</v>
      </c>
      <c r="CT561" s="20">
        <v>-4.7300000000000004</v>
      </c>
      <c r="CU561" s="20">
        <v>-5.13</v>
      </c>
      <c r="CV561" s="20">
        <v>1011</v>
      </c>
      <c r="CW561" s="20">
        <v>1005</v>
      </c>
      <c r="CX561" s="20">
        <v>773</v>
      </c>
      <c r="CY561" s="20">
        <v>0.45800000000000002</v>
      </c>
      <c r="CZ561" s="20">
        <v>124</v>
      </c>
      <c r="DA561" s="20">
        <v>344</v>
      </c>
      <c r="DB561" s="20">
        <v>0.36</v>
      </c>
      <c r="DC561" s="20">
        <v>179</v>
      </c>
      <c r="DD561" s="20">
        <v>264</v>
      </c>
      <c r="DE561" s="20">
        <v>0.67800000000000005</v>
      </c>
      <c r="DF561" s="20">
        <v>109</v>
      </c>
      <c r="DG561" s="20">
        <v>7.2666666666666666</v>
      </c>
      <c r="DH561" s="20">
        <v>461</v>
      </c>
      <c r="DI561" s="20">
        <v>30.733333333333334</v>
      </c>
      <c r="DJ561" s="20">
        <v>224</v>
      </c>
      <c r="DK561" s="20">
        <v>109</v>
      </c>
      <c r="DL561" s="20">
        <v>71</v>
      </c>
      <c r="DM561" s="20">
        <v>187</v>
      </c>
      <c r="DN561" s="20">
        <v>254</v>
      </c>
      <c r="DO561" s="20">
        <v>67.400000000000006</v>
      </c>
      <c r="DP561" s="20">
        <v>67</v>
      </c>
      <c r="DQ561" s="20">
        <v>0.4</v>
      </c>
      <c r="DR561" s="20">
        <v>1.198</v>
      </c>
      <c r="DS561" s="20">
        <v>12.467000000000001</v>
      </c>
      <c r="DT561" s="20">
        <v>0.58299999999999996</v>
      </c>
      <c r="DU561" s="20">
        <v>22.9</v>
      </c>
      <c r="DV561" s="20">
        <v>17.600000000000001</v>
      </c>
      <c r="DW561" s="20">
        <v>4.7</v>
      </c>
      <c r="DX561" s="20">
        <v>7.2666666666666666</v>
      </c>
      <c r="DY561" s="20">
        <v>16.899999999999999</v>
      </c>
      <c r="DZ561" s="20">
        <v>275</v>
      </c>
      <c r="EA561" s="20">
        <v>0.441</v>
      </c>
      <c r="EB561" s="20">
        <v>-1</v>
      </c>
      <c r="EC561" s="66">
        <v>239</v>
      </c>
      <c r="ED561" s="66">
        <v>255</v>
      </c>
      <c r="EE561" s="66">
        <v>274</v>
      </c>
      <c r="EF561" s="66">
        <v>306</v>
      </c>
      <c r="EG561" s="66">
        <v>226</v>
      </c>
      <c r="EH561" s="66">
        <v>220</v>
      </c>
      <c r="EI561" s="66">
        <v>275</v>
      </c>
      <c r="EJ561" s="66">
        <v>271</v>
      </c>
      <c r="EK561" s="20">
        <v>12465.599999999999</v>
      </c>
      <c r="EL561" s="20">
        <v>10079.160000000002</v>
      </c>
      <c r="EM561" s="20">
        <v>77.666133333333335</v>
      </c>
      <c r="EN561" s="20">
        <v>89.60656250000001</v>
      </c>
      <c r="EO561" s="20">
        <v>11.4582</v>
      </c>
      <c r="EP561" s="20">
        <v>192.53200000000001</v>
      </c>
      <c r="EQ561" s="21">
        <v>78</v>
      </c>
      <c r="ER561" s="21">
        <v>69</v>
      </c>
      <c r="ES561" s="61" t="str">
        <f t="shared" si="26"/>
        <v>Colorado St.</v>
      </c>
      <c r="ET561" s="61">
        <f t="shared" si="28"/>
        <v>147</v>
      </c>
      <c r="EU561" s="61">
        <f t="shared" si="27"/>
        <v>9</v>
      </c>
    </row>
    <row r="562" spans="1:151" x14ac:dyDescent="0.45">
      <c r="A562" s="64">
        <v>45307</v>
      </c>
      <c r="B562" s="21" t="s">
        <v>111</v>
      </c>
      <c r="C562" s="21">
        <v>35</v>
      </c>
      <c r="D562" s="21" t="s">
        <v>72</v>
      </c>
      <c r="E562" s="21">
        <v>126</v>
      </c>
      <c r="F562" s="50" t="s">
        <v>558</v>
      </c>
      <c r="G562" t="s">
        <v>111</v>
      </c>
      <c r="H562" t="s">
        <v>72</v>
      </c>
      <c r="I562" t="s">
        <v>111</v>
      </c>
      <c r="J562" t="s">
        <v>72</v>
      </c>
      <c r="K562" t="s">
        <v>1316</v>
      </c>
      <c r="L562" t="s">
        <v>407</v>
      </c>
      <c r="M562" t="s">
        <v>111</v>
      </c>
      <c r="N562" t="s">
        <v>1266</v>
      </c>
      <c r="O562" t="s">
        <v>111</v>
      </c>
      <c r="P562" t="s">
        <v>72</v>
      </c>
      <c r="Q562" t="s">
        <v>111</v>
      </c>
      <c r="R562" t="s">
        <v>407</v>
      </c>
      <c r="S562" t="s">
        <v>21</v>
      </c>
      <c r="T562" t="s">
        <v>21</v>
      </c>
      <c r="U562">
        <v>16</v>
      </c>
      <c r="V562">
        <v>16</v>
      </c>
      <c r="W562" s="20">
        <v>0.8125</v>
      </c>
      <c r="X562" s="20">
        <v>23.75</v>
      </c>
      <c r="Y562" s="20">
        <v>116.3</v>
      </c>
      <c r="Z562" s="20">
        <v>92.5</v>
      </c>
      <c r="AA562" s="20">
        <v>69.400000000000006</v>
      </c>
      <c r="AB562" s="20">
        <v>-4.5999999999999999E-2</v>
      </c>
      <c r="AC562" s="20">
        <v>-0.42</v>
      </c>
      <c r="AD562" s="20">
        <v>104.9</v>
      </c>
      <c r="AE562" s="20">
        <v>105.3</v>
      </c>
      <c r="AF562" s="20">
        <v>-5.05</v>
      </c>
      <c r="AG562" s="20">
        <v>116.1</v>
      </c>
      <c r="AH562" s="20">
        <v>92.9</v>
      </c>
      <c r="AI562" s="20">
        <v>0.92789999999999995</v>
      </c>
      <c r="AJ562" s="20">
        <v>0.9</v>
      </c>
      <c r="AK562" s="20">
        <v>5.6250000000000001E-2</v>
      </c>
      <c r="AL562" s="20">
        <v>1397</v>
      </c>
      <c r="AM562" s="20">
        <v>24.5</v>
      </c>
      <c r="AN562" s="20">
        <v>2</v>
      </c>
      <c r="AO562" s="20">
        <v>1370</v>
      </c>
      <c r="AP562" s="20">
        <v>1010</v>
      </c>
      <c r="AQ562" s="20">
        <v>1060</v>
      </c>
      <c r="AR562" s="20">
        <v>0.47699999999999998</v>
      </c>
      <c r="AS562" s="20">
        <v>198</v>
      </c>
      <c r="AT562" s="20">
        <v>535</v>
      </c>
      <c r="AU562" s="20">
        <v>0.37</v>
      </c>
      <c r="AV562" s="20">
        <v>160</v>
      </c>
      <c r="AW562" s="20">
        <v>222</v>
      </c>
      <c r="AX562" s="20">
        <v>0.72099999999999997</v>
      </c>
      <c r="AY562" s="20">
        <v>204</v>
      </c>
      <c r="AZ562" s="20">
        <v>12.75</v>
      </c>
      <c r="BA562" s="20">
        <v>685</v>
      </c>
      <c r="BB562" s="20">
        <v>42.8125</v>
      </c>
      <c r="BC562" s="20">
        <v>336</v>
      </c>
      <c r="BD562" s="20">
        <v>109</v>
      </c>
      <c r="BE562" s="20">
        <v>48</v>
      </c>
      <c r="BF562" s="20">
        <v>172</v>
      </c>
      <c r="BG562" s="20">
        <v>276</v>
      </c>
      <c r="BH562" s="20">
        <v>85.6</v>
      </c>
      <c r="BI562" s="20">
        <v>63.125</v>
      </c>
      <c r="BJ562" s="20">
        <v>22.5</v>
      </c>
      <c r="BK562" s="20">
        <v>1.9530000000000001</v>
      </c>
      <c r="BL562" s="20">
        <v>10.75</v>
      </c>
      <c r="BM562" s="20">
        <v>0.63400000000000001</v>
      </c>
      <c r="BN562" s="20">
        <v>33.4</v>
      </c>
      <c r="BO562" s="20">
        <v>13.9</v>
      </c>
      <c r="BP562" s="20">
        <v>3</v>
      </c>
      <c r="BQ562" s="20">
        <v>6.8125</v>
      </c>
      <c r="BR562" s="20">
        <v>17.2</v>
      </c>
      <c r="BS562" s="20">
        <v>49</v>
      </c>
      <c r="BT562" s="20">
        <v>0.59099999999999997</v>
      </c>
      <c r="BU562" s="20">
        <v>-2</v>
      </c>
      <c r="BV562" s="66">
        <v>5</v>
      </c>
      <c r="BW562" s="66">
        <v>59</v>
      </c>
      <c r="BX562" s="66">
        <v>39</v>
      </c>
      <c r="BY562" s="66">
        <v>13</v>
      </c>
      <c r="BZ562" s="66">
        <v>11</v>
      </c>
      <c r="CA562" s="66">
        <v>25.3</v>
      </c>
      <c r="CB562" s="66">
        <v>49</v>
      </c>
      <c r="CC562" s="66">
        <v>67</v>
      </c>
      <c r="CD562" s="20">
        <v>0.8125</v>
      </c>
      <c r="CE562" s="20">
        <v>23.03</v>
      </c>
      <c r="CF562" s="20">
        <v>112.5</v>
      </c>
      <c r="CG562" s="20">
        <v>89.5</v>
      </c>
      <c r="CH562" s="20">
        <v>69.400000000000006</v>
      </c>
      <c r="CI562" s="20">
        <v>-4.4999999999999998E-2</v>
      </c>
      <c r="CJ562" s="20">
        <v>-2.78</v>
      </c>
      <c r="CK562" s="20">
        <v>103</v>
      </c>
      <c r="CL562" s="20">
        <v>105.8</v>
      </c>
      <c r="CM562" s="20">
        <v>-7.13</v>
      </c>
      <c r="CN562" s="20">
        <v>112.4</v>
      </c>
      <c r="CO562" s="20">
        <v>89.6</v>
      </c>
      <c r="CP562" s="63">
        <v>0.93140000000000001</v>
      </c>
      <c r="CQ562" s="20">
        <v>0.6</v>
      </c>
      <c r="CR562" s="20">
        <v>3.7499999999999999E-2</v>
      </c>
      <c r="CS562" s="20">
        <v>1393</v>
      </c>
      <c r="CT562" s="20">
        <v>24.08</v>
      </c>
      <c r="CU562" s="20">
        <v>0.77</v>
      </c>
      <c r="CV562" s="20">
        <v>1307</v>
      </c>
      <c r="CW562" s="20">
        <v>934</v>
      </c>
      <c r="CX562" s="20">
        <v>953</v>
      </c>
      <c r="CY562" s="20">
        <v>0.49099999999999999</v>
      </c>
      <c r="CZ562" s="20">
        <v>104</v>
      </c>
      <c r="DA562" s="20">
        <v>297</v>
      </c>
      <c r="DB562" s="20">
        <v>0.35</v>
      </c>
      <c r="DC562" s="20">
        <v>267</v>
      </c>
      <c r="DD562" s="20">
        <v>378</v>
      </c>
      <c r="DE562" s="20">
        <v>0.70599999999999996</v>
      </c>
      <c r="DF562" s="20">
        <v>178</v>
      </c>
      <c r="DG562" s="20">
        <v>11.125</v>
      </c>
      <c r="DH562" s="20">
        <v>584</v>
      </c>
      <c r="DI562" s="20">
        <v>36.5</v>
      </c>
      <c r="DJ562" s="20">
        <v>287</v>
      </c>
      <c r="DK562" s="20">
        <v>183</v>
      </c>
      <c r="DL562" s="20">
        <v>46</v>
      </c>
      <c r="DM562" s="20">
        <v>170</v>
      </c>
      <c r="DN562" s="20">
        <v>246</v>
      </c>
      <c r="DO562" s="20">
        <v>81.7</v>
      </c>
      <c r="DP562" s="20">
        <v>58.375</v>
      </c>
      <c r="DQ562" s="20">
        <v>23.312000000000001</v>
      </c>
      <c r="DR562" s="20">
        <v>1.6879999999999999</v>
      </c>
      <c r="DS562" s="20">
        <v>10.625</v>
      </c>
      <c r="DT562" s="20">
        <v>1.0760000000000001</v>
      </c>
      <c r="DU562" s="20">
        <v>18.600000000000001</v>
      </c>
      <c r="DV562" s="20">
        <v>23.6</v>
      </c>
      <c r="DW562" s="20">
        <v>2.9</v>
      </c>
      <c r="DX562" s="20">
        <v>11.4375</v>
      </c>
      <c r="DY562" s="20">
        <v>15.4</v>
      </c>
      <c r="DZ562" s="20">
        <v>80</v>
      </c>
      <c r="EA562" s="20">
        <v>0.56200000000000006</v>
      </c>
      <c r="EB562" s="20">
        <v>0</v>
      </c>
      <c r="EC562" s="66">
        <v>9</v>
      </c>
      <c r="ED562" s="66">
        <v>32</v>
      </c>
      <c r="EE562" s="66">
        <v>37</v>
      </c>
      <c r="EF562" s="66">
        <v>5</v>
      </c>
      <c r="EG562" s="66">
        <v>12</v>
      </c>
      <c r="EH562" s="66">
        <v>25.5</v>
      </c>
      <c r="EI562" s="66">
        <v>80</v>
      </c>
      <c r="EJ562" s="66">
        <v>59</v>
      </c>
      <c r="EK562" s="20">
        <v>10408.85</v>
      </c>
      <c r="EL562" s="20">
        <v>10406.25</v>
      </c>
      <c r="EM562" s="20">
        <v>122.953125</v>
      </c>
      <c r="EN562" s="20">
        <v>72.3828125</v>
      </c>
      <c r="EO562" s="20">
        <v>12.143199999999998</v>
      </c>
      <c r="EP562" s="20">
        <v>177.36599999999999</v>
      </c>
      <c r="EQ562" s="21">
        <v>87</v>
      </c>
      <c r="ER562" s="21">
        <v>72</v>
      </c>
      <c r="ES562" s="61" t="str">
        <f t="shared" si="26"/>
        <v>BYU</v>
      </c>
      <c r="ET562" s="61">
        <f t="shared" si="28"/>
        <v>159</v>
      </c>
      <c r="EU562" s="61">
        <f t="shared" si="27"/>
        <v>15</v>
      </c>
    </row>
    <row r="563" spans="1:151" x14ac:dyDescent="0.45">
      <c r="A563" s="64">
        <v>45307</v>
      </c>
      <c r="B563" s="21" t="s">
        <v>78</v>
      </c>
      <c r="C563" s="21">
        <v>53</v>
      </c>
      <c r="D563" s="21" t="s">
        <v>159</v>
      </c>
      <c r="E563" s="21">
        <v>102</v>
      </c>
      <c r="F563" s="50" t="s">
        <v>558</v>
      </c>
      <c r="G563" t="s">
        <v>78</v>
      </c>
      <c r="H563" t="s">
        <v>159</v>
      </c>
      <c r="I563" t="s">
        <v>78</v>
      </c>
      <c r="J563" t="s">
        <v>159</v>
      </c>
      <c r="K563" t="s">
        <v>78</v>
      </c>
      <c r="L563" t="s">
        <v>159</v>
      </c>
      <c r="M563" t="s">
        <v>78</v>
      </c>
      <c r="N563" t="s">
        <v>663</v>
      </c>
      <c r="O563" t="s">
        <v>78</v>
      </c>
      <c r="P563" t="s">
        <v>1361</v>
      </c>
      <c r="Q563" t="s">
        <v>78</v>
      </c>
      <c r="R563" t="s">
        <v>159</v>
      </c>
      <c r="S563" t="s">
        <v>29</v>
      </c>
      <c r="T563" t="s">
        <v>29</v>
      </c>
      <c r="U563">
        <v>16</v>
      </c>
      <c r="V563">
        <v>16</v>
      </c>
      <c r="W563" s="20">
        <v>0.75</v>
      </c>
      <c r="X563" s="20">
        <v>17.670000000000002</v>
      </c>
      <c r="Y563" s="20">
        <v>118</v>
      </c>
      <c r="Z563" s="20">
        <v>100.3</v>
      </c>
      <c r="AA563" s="20">
        <v>67.400000000000006</v>
      </c>
      <c r="AB563" s="20">
        <v>0.04</v>
      </c>
      <c r="AC563" s="20">
        <v>8.3800000000000008</v>
      </c>
      <c r="AD563" s="20">
        <v>110.9</v>
      </c>
      <c r="AE563" s="20">
        <v>102.5</v>
      </c>
      <c r="AF563" s="20">
        <v>4.2</v>
      </c>
      <c r="AG563" s="20">
        <v>120.3</v>
      </c>
      <c r="AH563" s="20">
        <v>100.5</v>
      </c>
      <c r="AI563" s="20">
        <v>0.88800000000000001</v>
      </c>
      <c r="AJ563" s="20">
        <v>1.9</v>
      </c>
      <c r="AK563" s="20">
        <v>0.11874999999999999</v>
      </c>
      <c r="AL563" s="20">
        <v>1391</v>
      </c>
      <c r="AM563" s="20">
        <v>15.81</v>
      </c>
      <c r="AN563" s="20">
        <v>7.69</v>
      </c>
      <c r="AO563" s="20">
        <v>1285</v>
      </c>
      <c r="AP563" s="20">
        <v>1155</v>
      </c>
      <c r="AQ563" s="20">
        <v>976</v>
      </c>
      <c r="AR563" s="20">
        <v>0.48499999999999999</v>
      </c>
      <c r="AS563" s="20">
        <v>143</v>
      </c>
      <c r="AT563" s="20">
        <v>387</v>
      </c>
      <c r="AU563" s="20">
        <v>0.37</v>
      </c>
      <c r="AV563" s="20">
        <v>196</v>
      </c>
      <c r="AW563" s="20">
        <v>256</v>
      </c>
      <c r="AX563" s="20">
        <v>0.76600000000000001</v>
      </c>
      <c r="AY563" s="20">
        <v>156</v>
      </c>
      <c r="AZ563" s="20">
        <v>9.75</v>
      </c>
      <c r="BA563" s="20">
        <v>599</v>
      </c>
      <c r="BB563" s="20">
        <v>37.4375</v>
      </c>
      <c r="BC563" s="20">
        <v>255</v>
      </c>
      <c r="BD563" s="20">
        <v>77</v>
      </c>
      <c r="BE563" s="20">
        <v>78</v>
      </c>
      <c r="BF563" s="20">
        <v>163</v>
      </c>
      <c r="BG563" s="20">
        <v>255</v>
      </c>
      <c r="BH563" s="20">
        <v>80.3</v>
      </c>
      <c r="BI563" s="20">
        <v>72.188000000000002</v>
      </c>
      <c r="BJ563" s="20">
        <v>8.125</v>
      </c>
      <c r="BK563" s="20">
        <v>1.5640000000000001</v>
      </c>
      <c r="BL563" s="20">
        <v>10.188000000000001</v>
      </c>
      <c r="BM563" s="20">
        <v>0.47199999999999998</v>
      </c>
      <c r="BN563" s="20">
        <v>24.2</v>
      </c>
      <c r="BO563" s="20">
        <v>16</v>
      </c>
      <c r="BP563" s="20">
        <v>4.9000000000000004</v>
      </c>
      <c r="BQ563" s="20">
        <v>4.8125</v>
      </c>
      <c r="BR563" s="20">
        <v>15.9</v>
      </c>
      <c r="BS563" s="20">
        <v>7</v>
      </c>
      <c r="BT563" s="20">
        <v>0.65800000000000003</v>
      </c>
      <c r="BU563" s="20">
        <v>-1</v>
      </c>
      <c r="BV563" s="66">
        <v>27</v>
      </c>
      <c r="BW563" s="66">
        <v>46</v>
      </c>
      <c r="BX563" s="66">
        <v>19</v>
      </c>
      <c r="BY563" s="66">
        <v>29</v>
      </c>
      <c r="BZ563" s="66">
        <v>31</v>
      </c>
      <c r="CA563" s="66">
        <v>22.2</v>
      </c>
      <c r="CB563" s="66">
        <v>7</v>
      </c>
      <c r="CC563" s="66">
        <v>15</v>
      </c>
      <c r="CD563" s="20">
        <v>0.5</v>
      </c>
      <c r="CE563" s="20">
        <v>3.93</v>
      </c>
      <c r="CF563" s="20">
        <v>108</v>
      </c>
      <c r="CG563" s="20">
        <v>104.1</v>
      </c>
      <c r="CH563" s="20">
        <v>68.400000000000006</v>
      </c>
      <c r="CI563" s="20">
        <v>0.04</v>
      </c>
      <c r="CJ563" s="20">
        <v>6.21</v>
      </c>
      <c r="CK563" s="20">
        <v>108</v>
      </c>
      <c r="CL563" s="20">
        <v>101.7</v>
      </c>
      <c r="CM563" s="20">
        <v>3.24</v>
      </c>
      <c r="CN563" s="20">
        <v>108.3</v>
      </c>
      <c r="CO563" s="20">
        <v>102.9</v>
      </c>
      <c r="CP563" s="63">
        <v>0.64139999999999997</v>
      </c>
      <c r="CQ563" s="20">
        <v>-2.7</v>
      </c>
      <c r="CR563" s="20">
        <v>-0.16875000000000001</v>
      </c>
      <c r="CS563" s="20">
        <v>1233</v>
      </c>
      <c r="CT563" s="20">
        <v>4.26</v>
      </c>
      <c r="CU563" s="20">
        <v>5.76</v>
      </c>
      <c r="CV563" s="20">
        <v>1165</v>
      </c>
      <c r="CW563" s="20">
        <v>1189</v>
      </c>
      <c r="CX563" s="20">
        <v>988</v>
      </c>
      <c r="CY563" s="20">
        <v>0.42699999999999999</v>
      </c>
      <c r="CZ563" s="20">
        <v>119</v>
      </c>
      <c r="DA563" s="20">
        <v>385</v>
      </c>
      <c r="DB563" s="20">
        <v>0.309</v>
      </c>
      <c r="DC563" s="20">
        <v>202</v>
      </c>
      <c r="DD563" s="20">
        <v>307</v>
      </c>
      <c r="DE563" s="20">
        <v>0.65800000000000003</v>
      </c>
      <c r="DF563" s="20">
        <v>206</v>
      </c>
      <c r="DG563" s="20">
        <v>12.875</v>
      </c>
      <c r="DH563" s="20">
        <v>639</v>
      </c>
      <c r="DI563" s="20">
        <v>39.9375</v>
      </c>
      <c r="DJ563" s="20">
        <v>221</v>
      </c>
      <c r="DK563" s="20">
        <v>78</v>
      </c>
      <c r="DL563" s="20">
        <v>72</v>
      </c>
      <c r="DM563" s="20">
        <v>203</v>
      </c>
      <c r="DN563" s="20">
        <v>272</v>
      </c>
      <c r="DO563" s="20">
        <v>72.8</v>
      </c>
      <c r="DP563" s="20">
        <v>74.311999999999998</v>
      </c>
      <c r="DQ563" s="20">
        <v>-1.5</v>
      </c>
      <c r="DR563" s="20">
        <v>1.089</v>
      </c>
      <c r="DS563" s="20">
        <v>12.688000000000001</v>
      </c>
      <c r="DT563" s="20">
        <v>0.38400000000000001</v>
      </c>
      <c r="DU563" s="20">
        <v>24.1</v>
      </c>
      <c r="DV563" s="20">
        <v>19.2</v>
      </c>
      <c r="DW563" s="20">
        <v>4.5</v>
      </c>
      <c r="DX563" s="20">
        <v>4.875</v>
      </c>
      <c r="DY563" s="20">
        <v>17</v>
      </c>
      <c r="DZ563" s="20">
        <v>102</v>
      </c>
      <c r="EA563" s="20">
        <v>0.54400000000000004</v>
      </c>
      <c r="EB563" s="20">
        <v>0</v>
      </c>
      <c r="EC563" s="66">
        <v>133</v>
      </c>
      <c r="ED563" s="66">
        <v>138</v>
      </c>
      <c r="EE563" s="66">
        <v>115</v>
      </c>
      <c r="EF563" s="66">
        <v>129</v>
      </c>
      <c r="EG563" s="66">
        <v>122</v>
      </c>
      <c r="EH563" s="66">
        <v>98.3</v>
      </c>
      <c r="EI563" s="66">
        <v>102</v>
      </c>
      <c r="EJ563" s="66">
        <v>193</v>
      </c>
      <c r="EK563" s="20">
        <v>12283.8</v>
      </c>
      <c r="EL563" s="20">
        <v>10832.4</v>
      </c>
      <c r="EM563" s="20">
        <v>49.666500000000006</v>
      </c>
      <c r="EN563" s="20">
        <v>61.061</v>
      </c>
      <c r="EO563" s="20">
        <v>10.462200000000001</v>
      </c>
      <c r="EP563" s="20">
        <v>208.352</v>
      </c>
      <c r="EQ563" s="21">
        <v>90</v>
      </c>
      <c r="ER563" s="21">
        <v>93</v>
      </c>
      <c r="ES563" s="61" t="str">
        <f t="shared" si="26"/>
        <v>Georgia Tech</v>
      </c>
      <c r="ET563" s="61">
        <f t="shared" si="28"/>
        <v>183</v>
      </c>
      <c r="EU563" s="61">
        <f t="shared" si="27"/>
        <v>-3</v>
      </c>
    </row>
    <row r="564" spans="1:151" x14ac:dyDescent="0.45">
      <c r="A564" s="64">
        <v>45307</v>
      </c>
      <c r="B564" s="21" t="s">
        <v>174</v>
      </c>
      <c r="C564" s="21">
        <v>93</v>
      </c>
      <c r="D564" s="21" t="s">
        <v>179</v>
      </c>
      <c r="E564" s="21">
        <v>261</v>
      </c>
      <c r="F564" s="50" t="s">
        <v>558</v>
      </c>
      <c r="G564" t="s">
        <v>174</v>
      </c>
      <c r="H564" t="s">
        <v>179</v>
      </c>
      <c r="I564" t="s">
        <v>174</v>
      </c>
      <c r="J564" t="s">
        <v>179</v>
      </c>
      <c r="K564" t="s">
        <v>454</v>
      </c>
      <c r="L564" t="s">
        <v>436</v>
      </c>
      <c r="M564" t="s">
        <v>581</v>
      </c>
      <c r="N564" t="s">
        <v>622</v>
      </c>
      <c r="O564" t="s">
        <v>174</v>
      </c>
      <c r="P564" t="s">
        <v>179</v>
      </c>
      <c r="Q564" t="s">
        <v>454</v>
      </c>
      <c r="R564" t="s">
        <v>436</v>
      </c>
      <c r="S564" t="s">
        <v>47</v>
      </c>
      <c r="T564" t="s">
        <v>47</v>
      </c>
      <c r="U564">
        <v>16</v>
      </c>
      <c r="V564">
        <v>17</v>
      </c>
      <c r="W564" s="20">
        <v>0.4375</v>
      </c>
      <c r="X564" s="20">
        <v>-4.07</v>
      </c>
      <c r="Y564" s="20">
        <v>101.9</v>
      </c>
      <c r="Z564" s="20">
        <v>105.9</v>
      </c>
      <c r="AA564" s="20">
        <v>66.5</v>
      </c>
      <c r="AB564" s="20">
        <v>-1.0999999999999999E-2</v>
      </c>
      <c r="AC564" s="20">
        <v>-0.61</v>
      </c>
      <c r="AD564" s="20">
        <v>104.4</v>
      </c>
      <c r="AE564" s="20">
        <v>105</v>
      </c>
      <c r="AF564" s="20">
        <v>-4.04</v>
      </c>
      <c r="AG564" s="20">
        <v>101.2</v>
      </c>
      <c r="AH564" s="20">
        <v>106.6</v>
      </c>
      <c r="AI564" s="20">
        <v>0.35560000000000003</v>
      </c>
      <c r="AJ564" s="20">
        <v>-5.4</v>
      </c>
      <c r="AK564" s="20">
        <v>-0.33750000000000002</v>
      </c>
      <c r="AL564" s="20">
        <v>1086</v>
      </c>
      <c r="AM564" s="20">
        <v>-4.3899999999999997</v>
      </c>
      <c r="AN564" s="20">
        <v>-0.12</v>
      </c>
      <c r="AO564" s="20">
        <v>1099</v>
      </c>
      <c r="AP564" s="20">
        <v>1152</v>
      </c>
      <c r="AQ564" s="20">
        <v>870</v>
      </c>
      <c r="AR564" s="20">
        <v>0.46899999999999997</v>
      </c>
      <c r="AS564" s="20">
        <v>101</v>
      </c>
      <c r="AT564" s="20">
        <v>303</v>
      </c>
      <c r="AU564" s="20">
        <v>0.33300000000000002</v>
      </c>
      <c r="AV564" s="20">
        <v>182</v>
      </c>
      <c r="AW564" s="20">
        <v>286</v>
      </c>
      <c r="AX564" s="20">
        <v>0.63600000000000001</v>
      </c>
      <c r="AY564" s="20">
        <v>139</v>
      </c>
      <c r="AZ564" s="20">
        <v>8.6875</v>
      </c>
      <c r="BA564" s="20">
        <v>541</v>
      </c>
      <c r="BB564" s="20">
        <v>33.8125</v>
      </c>
      <c r="BC564" s="20">
        <v>198</v>
      </c>
      <c r="BD564" s="20">
        <v>100</v>
      </c>
      <c r="BE564" s="20">
        <v>43</v>
      </c>
      <c r="BF564" s="20">
        <v>227</v>
      </c>
      <c r="BG564" s="20">
        <v>248</v>
      </c>
      <c r="BH564" s="20">
        <v>68.7</v>
      </c>
      <c r="BI564" s="20">
        <v>72</v>
      </c>
      <c r="BJ564" s="20">
        <v>-3.3119999999999998</v>
      </c>
      <c r="BK564" s="20">
        <v>0.872</v>
      </c>
      <c r="BL564" s="20">
        <v>14.188000000000001</v>
      </c>
      <c r="BM564" s="20">
        <v>0.441</v>
      </c>
      <c r="BN564" s="20">
        <v>18.899999999999999</v>
      </c>
      <c r="BO564" s="20">
        <v>17.899999999999999</v>
      </c>
      <c r="BP564" s="20">
        <v>2.7</v>
      </c>
      <c r="BQ564" s="20">
        <v>6.25</v>
      </c>
      <c r="BR564" s="20">
        <v>15.5</v>
      </c>
      <c r="BS564" s="20">
        <v>243</v>
      </c>
      <c r="BT564" s="20">
        <v>0.46500000000000002</v>
      </c>
      <c r="BU564" s="20">
        <v>-1</v>
      </c>
      <c r="BV564" s="66">
        <v>254</v>
      </c>
      <c r="BW564" s="66">
        <v>217</v>
      </c>
      <c r="BX564" s="66">
        <v>250</v>
      </c>
      <c r="BY564" s="66">
        <v>245</v>
      </c>
      <c r="BZ564" s="66">
        <v>219</v>
      </c>
      <c r="CA564" s="66">
        <v>192.7</v>
      </c>
      <c r="CB564" s="66">
        <v>244</v>
      </c>
      <c r="CC564" s="66">
        <v>251</v>
      </c>
      <c r="CD564" s="20">
        <v>0.47058823529411797</v>
      </c>
      <c r="CE564" s="20">
        <v>-0.32</v>
      </c>
      <c r="CF564" s="20">
        <v>107.9</v>
      </c>
      <c r="CG564" s="20">
        <v>108.3</v>
      </c>
      <c r="CH564" s="20">
        <v>66.2</v>
      </c>
      <c r="CI564" s="20">
        <v>-7.0999999999999994E-2</v>
      </c>
      <c r="CJ564" s="20">
        <v>-0.71</v>
      </c>
      <c r="CK564" s="20">
        <v>105.1</v>
      </c>
      <c r="CL564" s="20">
        <v>105.9</v>
      </c>
      <c r="CM564" s="20">
        <v>-3.25</v>
      </c>
      <c r="CN564" s="20">
        <v>109.2</v>
      </c>
      <c r="CO564" s="20">
        <v>107.8</v>
      </c>
      <c r="CP564" s="63">
        <v>0.53590000000000004</v>
      </c>
      <c r="CQ564" s="20">
        <v>-5.8</v>
      </c>
      <c r="CR564" s="20">
        <v>-0.3411764705882353</v>
      </c>
      <c r="CS564" s="20">
        <v>1144</v>
      </c>
      <c r="CT564" s="20">
        <v>-0.65</v>
      </c>
      <c r="CU564" s="20">
        <v>-0.9</v>
      </c>
      <c r="CV564" s="20">
        <v>1274</v>
      </c>
      <c r="CW564" s="20">
        <v>1225</v>
      </c>
      <c r="CX564" s="20">
        <v>998</v>
      </c>
      <c r="CY564" s="20">
        <v>0.46500000000000002</v>
      </c>
      <c r="CZ564" s="20">
        <v>152</v>
      </c>
      <c r="DA564" s="20">
        <v>435</v>
      </c>
      <c r="DB564" s="20">
        <v>0.34899999999999998</v>
      </c>
      <c r="DC564" s="20">
        <v>194</v>
      </c>
      <c r="DD564" s="20">
        <v>276</v>
      </c>
      <c r="DE564" s="20">
        <v>0.70299999999999996</v>
      </c>
      <c r="DF564" s="20">
        <v>142</v>
      </c>
      <c r="DG564" s="20">
        <v>8.3529411764705888</v>
      </c>
      <c r="DH564" s="20">
        <v>556</v>
      </c>
      <c r="DI564" s="20">
        <v>32.705882352941174</v>
      </c>
      <c r="DJ564" s="20">
        <v>237</v>
      </c>
      <c r="DK564" s="20">
        <v>96</v>
      </c>
      <c r="DL564" s="20">
        <v>65</v>
      </c>
      <c r="DM564" s="20">
        <v>174</v>
      </c>
      <c r="DN564" s="20">
        <v>287</v>
      </c>
      <c r="DO564" s="20">
        <v>74.900000000000006</v>
      </c>
      <c r="DP564" s="20">
        <v>72.058999999999997</v>
      </c>
      <c r="DQ564" s="20">
        <v>2.8820000000000001</v>
      </c>
      <c r="DR564" s="20">
        <v>1.3620000000000001</v>
      </c>
      <c r="DS564" s="20">
        <v>10.234999999999999</v>
      </c>
      <c r="DT564" s="20">
        <v>0.55200000000000005</v>
      </c>
      <c r="DU564" s="20">
        <v>25.6</v>
      </c>
      <c r="DV564" s="20">
        <v>16.2</v>
      </c>
      <c r="DW564" s="20">
        <v>3.8</v>
      </c>
      <c r="DX564" s="20">
        <v>5.6470588235294121</v>
      </c>
      <c r="DY564" s="20">
        <v>16.899999999999999</v>
      </c>
      <c r="DZ564" s="20">
        <v>239</v>
      </c>
      <c r="EA564" s="20">
        <v>0.46700000000000003</v>
      </c>
      <c r="EB564" s="20">
        <v>0</v>
      </c>
      <c r="EC564" s="66">
        <v>169</v>
      </c>
      <c r="ED564" s="66">
        <v>182</v>
      </c>
      <c r="EE564" s="66">
        <v>249</v>
      </c>
      <c r="EF564" s="66">
        <v>157</v>
      </c>
      <c r="EG564" s="66">
        <v>167</v>
      </c>
      <c r="EH564" s="66">
        <v>161</v>
      </c>
      <c r="EI564" s="66">
        <v>240</v>
      </c>
      <c r="EJ564" s="66">
        <v>199</v>
      </c>
      <c r="EK564" s="20">
        <v>11035.77</v>
      </c>
      <c r="EL564" s="20">
        <v>11426.61</v>
      </c>
      <c r="EM564" s="20">
        <v>80.120470588235307</v>
      </c>
      <c r="EN564" s="20">
        <v>63.96875</v>
      </c>
      <c r="EO564" s="20">
        <v>10.8965</v>
      </c>
      <c r="EP564" s="20">
        <v>182.53200000000001</v>
      </c>
      <c r="EQ564" s="21">
        <v>85</v>
      </c>
      <c r="ER564" s="21">
        <v>82</v>
      </c>
      <c r="ES564" s="61" t="str">
        <f t="shared" si="26"/>
        <v>Fresno St.</v>
      </c>
      <c r="ET564" s="61">
        <f t="shared" si="28"/>
        <v>167</v>
      </c>
      <c r="EU564" s="61">
        <f t="shared" si="27"/>
        <v>3</v>
      </c>
    </row>
    <row r="565" spans="1:151" x14ac:dyDescent="0.45">
      <c r="A565" s="64">
        <v>45307</v>
      </c>
      <c r="B565" s="21" t="s">
        <v>234</v>
      </c>
      <c r="C565" s="21">
        <v>269</v>
      </c>
      <c r="D565" s="21" t="s">
        <v>137</v>
      </c>
      <c r="E565" s="21">
        <v>99</v>
      </c>
      <c r="F565" s="50" t="s">
        <v>558</v>
      </c>
      <c r="G565" t="s">
        <v>234</v>
      </c>
      <c r="H565" t="s">
        <v>137</v>
      </c>
      <c r="I565" t="s">
        <v>234</v>
      </c>
      <c r="J565" t="s">
        <v>137</v>
      </c>
      <c r="K565" t="s">
        <v>234</v>
      </c>
      <c r="L565" t="s">
        <v>137</v>
      </c>
      <c r="M565" t="s">
        <v>598</v>
      </c>
      <c r="N565" t="s">
        <v>137</v>
      </c>
      <c r="O565" t="s">
        <v>234</v>
      </c>
      <c r="P565" t="s">
        <v>137</v>
      </c>
      <c r="Q565" t="s">
        <v>234</v>
      </c>
      <c r="R565" t="s">
        <v>137</v>
      </c>
      <c r="S565" t="s">
        <v>17</v>
      </c>
      <c r="T565" t="s">
        <v>17</v>
      </c>
      <c r="U565">
        <v>16</v>
      </c>
      <c r="V565">
        <v>16</v>
      </c>
      <c r="W565" s="20">
        <v>0.875</v>
      </c>
      <c r="X565" s="20">
        <v>12.05</v>
      </c>
      <c r="Y565" s="20">
        <v>111.3</v>
      </c>
      <c r="Z565" s="20">
        <v>99.3</v>
      </c>
      <c r="AA565" s="20">
        <v>64.3</v>
      </c>
      <c r="AB565" s="20">
        <v>0.14399999999999999</v>
      </c>
      <c r="AC565" s="20">
        <v>-1.2</v>
      </c>
      <c r="AD565" s="20">
        <v>105.4</v>
      </c>
      <c r="AE565" s="20">
        <v>106.6</v>
      </c>
      <c r="AF565" s="20">
        <v>-5.98</v>
      </c>
      <c r="AG565" s="20">
        <v>111.6</v>
      </c>
      <c r="AH565" s="20">
        <v>99.2</v>
      </c>
      <c r="AI565" s="20">
        <v>0.79500000000000004</v>
      </c>
      <c r="AJ565" s="20">
        <v>21</v>
      </c>
      <c r="AK565" s="20">
        <v>1.3125</v>
      </c>
      <c r="AL565" s="20">
        <v>1395</v>
      </c>
      <c r="AM565" s="20">
        <v>9.89</v>
      </c>
      <c r="AN565" s="20">
        <v>1.01</v>
      </c>
      <c r="AO565" s="20">
        <v>1167</v>
      </c>
      <c r="AP565" s="20">
        <v>1025</v>
      </c>
      <c r="AQ565" s="20">
        <v>929</v>
      </c>
      <c r="AR565" s="20">
        <v>0.436</v>
      </c>
      <c r="AS565" s="20">
        <v>135</v>
      </c>
      <c r="AT565" s="20">
        <v>402</v>
      </c>
      <c r="AU565" s="20">
        <v>0.33600000000000002</v>
      </c>
      <c r="AV565" s="20">
        <v>222</v>
      </c>
      <c r="AW565" s="20">
        <v>298</v>
      </c>
      <c r="AX565" s="20">
        <v>0.745</v>
      </c>
      <c r="AY565" s="20">
        <v>194</v>
      </c>
      <c r="AZ565" s="20">
        <v>12.125</v>
      </c>
      <c r="BA565" s="20">
        <v>591</v>
      </c>
      <c r="BB565" s="20">
        <v>36.9375</v>
      </c>
      <c r="BC565" s="20">
        <v>232</v>
      </c>
      <c r="BD565" s="20">
        <v>81</v>
      </c>
      <c r="BE565" s="20">
        <v>50</v>
      </c>
      <c r="BF565" s="20">
        <v>172</v>
      </c>
      <c r="BG565" s="20">
        <v>250</v>
      </c>
      <c r="BH565" s="20">
        <v>72.900000000000006</v>
      </c>
      <c r="BI565" s="20">
        <v>64.061999999999998</v>
      </c>
      <c r="BJ565" s="20">
        <v>8.875</v>
      </c>
      <c r="BK565" s="20">
        <v>1.349</v>
      </c>
      <c r="BL565" s="20">
        <v>10.75</v>
      </c>
      <c r="BM565" s="20">
        <v>0.47099999999999997</v>
      </c>
      <c r="BN565" s="20">
        <v>25.1</v>
      </c>
      <c r="BO565" s="20">
        <v>18.600000000000001</v>
      </c>
      <c r="BP565" s="20">
        <v>3.1</v>
      </c>
      <c r="BQ565" s="20">
        <v>5.0625</v>
      </c>
      <c r="BR565" s="20">
        <v>15.6</v>
      </c>
      <c r="BS565" s="20">
        <v>24</v>
      </c>
      <c r="BT565" s="20">
        <v>0.61399999999999999</v>
      </c>
      <c r="BU565" s="20">
        <v>1</v>
      </c>
      <c r="BV565" s="66">
        <v>54</v>
      </c>
      <c r="BW565" s="66">
        <v>61</v>
      </c>
      <c r="BX565" s="66">
        <v>15</v>
      </c>
      <c r="BY565" s="66">
        <v>83</v>
      </c>
      <c r="BZ565" s="66">
        <v>65</v>
      </c>
      <c r="CA565" s="66">
        <v>41.7</v>
      </c>
      <c r="CB565" s="66">
        <v>24</v>
      </c>
      <c r="CC565" s="66">
        <v>84</v>
      </c>
      <c r="CD565" s="20">
        <v>0.75</v>
      </c>
      <c r="CE565" s="20">
        <v>10.76</v>
      </c>
      <c r="CF565" s="20">
        <v>108.6</v>
      </c>
      <c r="CG565" s="20">
        <v>97.8</v>
      </c>
      <c r="CH565" s="20">
        <v>69.8</v>
      </c>
      <c r="CI565" s="20">
        <v>2.1999999999999999E-2</v>
      </c>
      <c r="CJ565" s="20">
        <v>2.2599999999999998</v>
      </c>
      <c r="CK565" s="20">
        <v>107</v>
      </c>
      <c r="CL565" s="20">
        <v>104.7</v>
      </c>
      <c r="CM565" s="20">
        <v>-0.33</v>
      </c>
      <c r="CN565" s="20">
        <v>108.5</v>
      </c>
      <c r="CO565" s="20">
        <v>97.7</v>
      </c>
      <c r="CP565" s="63">
        <v>0.76839999999999997</v>
      </c>
      <c r="CQ565" s="20">
        <v>0</v>
      </c>
      <c r="CR565" s="20">
        <v>0</v>
      </c>
      <c r="CS565" s="20">
        <v>1346</v>
      </c>
      <c r="CT565" s="20">
        <v>9.31</v>
      </c>
      <c r="CU565" s="20">
        <v>3.75</v>
      </c>
      <c r="CV565" s="20">
        <v>1210</v>
      </c>
      <c r="CW565" s="20">
        <v>1121</v>
      </c>
      <c r="CX565" s="20">
        <v>934</v>
      </c>
      <c r="CY565" s="20">
        <v>0.42599999999999999</v>
      </c>
      <c r="CZ565" s="20">
        <v>139</v>
      </c>
      <c r="DA565" s="20">
        <v>390</v>
      </c>
      <c r="DB565" s="20">
        <v>0.35599999999999998</v>
      </c>
      <c r="DC565" s="20">
        <v>275</v>
      </c>
      <c r="DD565" s="20">
        <v>388</v>
      </c>
      <c r="DE565" s="20">
        <v>0.70899999999999996</v>
      </c>
      <c r="DF565" s="20">
        <v>159</v>
      </c>
      <c r="DG565" s="20">
        <v>9.9375</v>
      </c>
      <c r="DH565" s="20">
        <v>603</v>
      </c>
      <c r="DI565" s="20">
        <v>37.6875</v>
      </c>
      <c r="DJ565" s="20">
        <v>206</v>
      </c>
      <c r="DK565" s="20">
        <v>103</v>
      </c>
      <c r="DL565" s="20">
        <v>53</v>
      </c>
      <c r="DM565" s="20">
        <v>180</v>
      </c>
      <c r="DN565" s="20">
        <v>270</v>
      </c>
      <c r="DO565" s="20">
        <v>75.599999999999994</v>
      </c>
      <c r="DP565" s="20">
        <v>70.061999999999998</v>
      </c>
      <c r="DQ565" s="20">
        <v>5.5620000000000003</v>
      </c>
      <c r="DR565" s="20">
        <v>1.1439999999999999</v>
      </c>
      <c r="DS565" s="20">
        <v>11.25</v>
      </c>
      <c r="DT565" s="20">
        <v>0.57199999999999995</v>
      </c>
      <c r="DU565" s="20">
        <v>24.4</v>
      </c>
      <c r="DV565" s="20">
        <v>24.2</v>
      </c>
      <c r="DW565" s="20">
        <v>3.3</v>
      </c>
      <c r="DX565" s="20">
        <v>6.4375</v>
      </c>
      <c r="DY565" s="20">
        <v>16.899999999999999</v>
      </c>
      <c r="DZ565" s="20">
        <v>44</v>
      </c>
      <c r="EA565" s="20">
        <v>0.59399999999999997</v>
      </c>
      <c r="EB565" s="20">
        <v>0</v>
      </c>
      <c r="EC565" s="66">
        <v>84</v>
      </c>
      <c r="ED565" s="66">
        <v>66</v>
      </c>
      <c r="EE565" s="66">
        <v>53</v>
      </c>
      <c r="EF565" s="66">
        <v>78</v>
      </c>
      <c r="EG565" s="66">
        <v>73</v>
      </c>
      <c r="EH565" s="66">
        <v>51.3</v>
      </c>
      <c r="EI565" s="66">
        <v>43</v>
      </c>
      <c r="EJ565" s="66">
        <v>143</v>
      </c>
      <c r="EK565" s="20">
        <v>10885.14</v>
      </c>
      <c r="EL565" s="20">
        <v>10783.98</v>
      </c>
      <c r="EM565" s="20">
        <v>69.203125</v>
      </c>
      <c r="EN565" s="20">
        <v>56.953125</v>
      </c>
      <c r="EO565" s="20">
        <v>11.0604</v>
      </c>
      <c r="EP565" s="20">
        <v>201.15</v>
      </c>
      <c r="EQ565" s="21">
        <v>69</v>
      </c>
      <c r="ER565" s="21">
        <v>74</v>
      </c>
      <c r="ES565" s="61" t="str">
        <f t="shared" si="26"/>
        <v>Georgia</v>
      </c>
      <c r="ET565" s="61">
        <f t="shared" si="28"/>
        <v>143</v>
      </c>
      <c r="EU565" s="61">
        <f t="shared" si="27"/>
        <v>-5</v>
      </c>
    </row>
    <row r="566" spans="1:151" x14ac:dyDescent="0.45">
      <c r="A566" s="64">
        <v>45307</v>
      </c>
      <c r="B566" s="21" t="s">
        <v>27</v>
      </c>
      <c r="C566" s="21">
        <v>13</v>
      </c>
      <c r="D566" s="21" t="s">
        <v>96</v>
      </c>
      <c r="E566" s="21">
        <v>298</v>
      </c>
      <c r="F566" s="50" t="s">
        <v>558</v>
      </c>
      <c r="G566" t="s">
        <v>27</v>
      </c>
      <c r="H566" t="s">
        <v>96</v>
      </c>
      <c r="I566" t="s">
        <v>27</v>
      </c>
      <c r="J566" t="s">
        <v>96</v>
      </c>
      <c r="K566" t="s">
        <v>27</v>
      </c>
      <c r="L566" t="s">
        <v>96</v>
      </c>
      <c r="M566" t="s">
        <v>27</v>
      </c>
      <c r="N566" t="s">
        <v>96</v>
      </c>
      <c r="O566" t="s">
        <v>27</v>
      </c>
      <c r="P566" t="s">
        <v>96</v>
      </c>
      <c r="Q566" t="s">
        <v>27</v>
      </c>
      <c r="R566" t="s">
        <v>96</v>
      </c>
      <c r="S566" t="s">
        <v>17</v>
      </c>
      <c r="T566" t="s">
        <v>17</v>
      </c>
      <c r="U566">
        <v>16</v>
      </c>
      <c r="V566">
        <v>16</v>
      </c>
      <c r="W566" s="20">
        <v>0.5625</v>
      </c>
      <c r="X566" s="20">
        <v>8.7899999999999991</v>
      </c>
      <c r="Y566" s="20">
        <v>110.2</v>
      </c>
      <c r="Z566" s="20">
        <v>101.4</v>
      </c>
      <c r="AA566" s="20">
        <v>70.599999999999994</v>
      </c>
      <c r="AB566" s="20">
        <v>4.9000000000000002E-2</v>
      </c>
      <c r="AC566" s="20">
        <v>6.13</v>
      </c>
      <c r="AD566" s="20">
        <v>109</v>
      </c>
      <c r="AE566" s="20">
        <v>102.9</v>
      </c>
      <c r="AF566" s="20">
        <v>2.35</v>
      </c>
      <c r="AG566" s="20">
        <v>108.3</v>
      </c>
      <c r="AH566" s="20">
        <v>102.6</v>
      </c>
      <c r="AI566" s="20">
        <v>0.6512</v>
      </c>
      <c r="AJ566" s="20">
        <v>-2</v>
      </c>
      <c r="AK566" s="20">
        <v>-0.125</v>
      </c>
      <c r="AL566" s="20">
        <v>1252</v>
      </c>
      <c r="AM566" s="20">
        <v>6.79</v>
      </c>
      <c r="AN566" s="20">
        <v>5.98</v>
      </c>
      <c r="AO566" s="20">
        <v>1255</v>
      </c>
      <c r="AP566" s="20">
        <v>1242</v>
      </c>
      <c r="AQ566" s="20">
        <v>929</v>
      </c>
      <c r="AR566" s="20">
        <v>0.45700000000000002</v>
      </c>
      <c r="AS566" s="20">
        <v>103</v>
      </c>
      <c r="AT566" s="20">
        <v>313</v>
      </c>
      <c r="AU566" s="20">
        <v>0.32900000000000001</v>
      </c>
      <c r="AV566" s="20">
        <v>302</v>
      </c>
      <c r="AW566" s="20">
        <v>425</v>
      </c>
      <c r="AX566" s="20">
        <v>0.71099999999999997</v>
      </c>
      <c r="AY566" s="20">
        <v>148</v>
      </c>
      <c r="AZ566" s="20">
        <v>9.25</v>
      </c>
      <c r="BA566" s="20">
        <v>592</v>
      </c>
      <c r="BB566" s="20">
        <v>37</v>
      </c>
      <c r="BC566" s="20">
        <v>187</v>
      </c>
      <c r="BD566" s="20">
        <v>90</v>
      </c>
      <c r="BE566" s="20">
        <v>105</v>
      </c>
      <c r="BF566" s="20">
        <v>197</v>
      </c>
      <c r="BG566" s="20">
        <v>316</v>
      </c>
      <c r="BH566" s="20">
        <v>78.400000000000006</v>
      </c>
      <c r="BI566" s="20">
        <v>77.625</v>
      </c>
      <c r="BJ566" s="20">
        <v>0.81200000000000006</v>
      </c>
      <c r="BK566" s="20">
        <v>0.94899999999999995</v>
      </c>
      <c r="BL566" s="20">
        <v>12.311999999999999</v>
      </c>
      <c r="BM566" s="20">
        <v>0.45700000000000002</v>
      </c>
      <c r="BN566" s="20">
        <v>19.600000000000001</v>
      </c>
      <c r="BO566" s="20">
        <v>26.6</v>
      </c>
      <c r="BP566" s="20">
        <v>6.6</v>
      </c>
      <c r="BQ566" s="20">
        <v>5.625</v>
      </c>
      <c r="BR566" s="20">
        <v>19.8</v>
      </c>
      <c r="BS566" s="20">
        <v>98</v>
      </c>
      <c r="BT566" s="20">
        <v>0.54700000000000004</v>
      </c>
      <c r="BU566" s="20">
        <v>3</v>
      </c>
      <c r="BV566" s="66">
        <v>113</v>
      </c>
      <c r="BW566" s="66">
        <v>60</v>
      </c>
      <c r="BX566" s="66">
        <v>92</v>
      </c>
      <c r="BY566" s="66">
        <v>98</v>
      </c>
      <c r="BZ566" s="66">
        <v>89</v>
      </c>
      <c r="CA566" s="66">
        <v>71.5</v>
      </c>
      <c r="CB566" s="66">
        <v>103</v>
      </c>
      <c r="CC566" s="66">
        <v>101</v>
      </c>
      <c r="CD566" s="20">
        <v>0.625</v>
      </c>
      <c r="CE566" s="20">
        <v>16.86</v>
      </c>
      <c r="CF566" s="20">
        <v>116.3</v>
      </c>
      <c r="CG566" s="20">
        <v>99.5</v>
      </c>
      <c r="CH566" s="20">
        <v>65.3</v>
      </c>
      <c r="CI566" s="20">
        <v>-3.9E-2</v>
      </c>
      <c r="CJ566" s="20">
        <v>8.7200000000000006</v>
      </c>
      <c r="CK566" s="20">
        <v>108.9</v>
      </c>
      <c r="CL566" s="20">
        <v>100.2</v>
      </c>
      <c r="CM566" s="20">
        <v>6.09</v>
      </c>
      <c r="CN566" s="20">
        <v>116.4</v>
      </c>
      <c r="CO566" s="20">
        <v>101.2</v>
      </c>
      <c r="CP566" s="63">
        <v>0.83299999999999996</v>
      </c>
      <c r="CQ566" s="20">
        <v>0.3</v>
      </c>
      <c r="CR566" s="20">
        <v>1.8749999999999999E-2</v>
      </c>
      <c r="CS566" s="20">
        <v>1326</v>
      </c>
      <c r="CT566" s="20">
        <v>14.38</v>
      </c>
      <c r="CU566" s="20">
        <v>7.94</v>
      </c>
      <c r="CV566" s="20">
        <v>1195</v>
      </c>
      <c r="CW566" s="20">
        <v>1092</v>
      </c>
      <c r="CX566" s="20">
        <v>1028</v>
      </c>
      <c r="CY566" s="20">
        <v>0.40100000000000002</v>
      </c>
      <c r="CZ566" s="20">
        <v>107</v>
      </c>
      <c r="DA566" s="20">
        <v>397</v>
      </c>
      <c r="DB566" s="20">
        <v>0.27</v>
      </c>
      <c r="DC566" s="20">
        <v>264</v>
      </c>
      <c r="DD566" s="20">
        <v>375</v>
      </c>
      <c r="DE566" s="20">
        <v>0.70399999999999996</v>
      </c>
      <c r="DF566" s="20">
        <v>300</v>
      </c>
      <c r="DG566" s="20">
        <v>18.75</v>
      </c>
      <c r="DH566" s="20">
        <v>698</v>
      </c>
      <c r="DI566" s="20">
        <v>43.625</v>
      </c>
      <c r="DJ566" s="20">
        <v>190</v>
      </c>
      <c r="DK566" s="20">
        <v>127</v>
      </c>
      <c r="DL566" s="20">
        <v>48</v>
      </c>
      <c r="DM566" s="20">
        <v>168</v>
      </c>
      <c r="DN566" s="20">
        <v>259</v>
      </c>
      <c r="DO566" s="20">
        <v>74.7</v>
      </c>
      <c r="DP566" s="20">
        <v>68.25</v>
      </c>
      <c r="DQ566" s="20">
        <v>6.4379999999999997</v>
      </c>
      <c r="DR566" s="20">
        <v>1.131</v>
      </c>
      <c r="DS566" s="20">
        <v>10.5</v>
      </c>
      <c r="DT566" s="20">
        <v>0.75600000000000001</v>
      </c>
      <c r="DU566" s="20">
        <v>24.8</v>
      </c>
      <c r="DV566" s="20">
        <v>23.4</v>
      </c>
      <c r="DW566" s="20">
        <v>3</v>
      </c>
      <c r="DX566" s="20">
        <v>7.9375</v>
      </c>
      <c r="DY566" s="20">
        <v>16.2</v>
      </c>
      <c r="DZ566" s="20">
        <v>61</v>
      </c>
      <c r="EA566" s="20">
        <v>0.57899999999999996</v>
      </c>
      <c r="EB566" s="20">
        <v>3</v>
      </c>
      <c r="EC566" s="66">
        <v>41</v>
      </c>
      <c r="ED566" s="66">
        <v>45</v>
      </c>
      <c r="EE566" s="66">
        <v>45</v>
      </c>
      <c r="EF566" s="66">
        <v>22</v>
      </c>
      <c r="EG566" s="66">
        <v>35</v>
      </c>
      <c r="EH566" s="66">
        <v>33</v>
      </c>
      <c r="EI566" s="66">
        <v>61</v>
      </c>
      <c r="EJ566" s="66">
        <v>42</v>
      </c>
      <c r="EK566" s="20">
        <v>10964.9</v>
      </c>
      <c r="EL566" s="20">
        <v>11792.82</v>
      </c>
      <c r="EM566" s="20">
        <v>97.726500000000001</v>
      </c>
      <c r="EN566" s="20">
        <v>59.0625</v>
      </c>
      <c r="EO566" s="20">
        <v>13.9392</v>
      </c>
      <c r="EP566" s="20">
        <v>184.149</v>
      </c>
      <c r="EQ566" s="21">
        <v>78</v>
      </c>
      <c r="ER566" s="21">
        <v>77</v>
      </c>
      <c r="ES566" s="61" t="str">
        <f t="shared" si="26"/>
        <v>Arkansas</v>
      </c>
      <c r="ET566" s="61">
        <f t="shared" si="28"/>
        <v>155</v>
      </c>
      <c r="EU566" s="61">
        <f t="shared" si="27"/>
        <v>1</v>
      </c>
    </row>
    <row r="567" spans="1:151" x14ac:dyDescent="0.45">
      <c r="A567" s="64">
        <v>45307</v>
      </c>
      <c r="B567" s="21" t="s">
        <v>80</v>
      </c>
      <c r="C567" s="21">
        <v>25</v>
      </c>
      <c r="D567" s="21" t="s">
        <v>105</v>
      </c>
      <c r="E567" s="21">
        <v>324</v>
      </c>
      <c r="F567" s="50" t="s">
        <v>558</v>
      </c>
      <c r="G567" t="s">
        <v>80</v>
      </c>
      <c r="H567" t="s">
        <v>105</v>
      </c>
      <c r="I567" t="s">
        <v>80</v>
      </c>
      <c r="J567" t="s">
        <v>105</v>
      </c>
      <c r="K567" t="s">
        <v>420</v>
      </c>
      <c r="L567" t="s">
        <v>1329</v>
      </c>
      <c r="M567" t="s">
        <v>1270</v>
      </c>
      <c r="N567" t="s">
        <v>105</v>
      </c>
      <c r="O567" t="s">
        <v>80</v>
      </c>
      <c r="P567" t="s">
        <v>105</v>
      </c>
      <c r="Q567" t="s">
        <v>420</v>
      </c>
      <c r="R567" t="s">
        <v>105</v>
      </c>
      <c r="S567" t="s">
        <v>47</v>
      </c>
      <c r="T567" t="s">
        <v>47</v>
      </c>
      <c r="U567">
        <v>16</v>
      </c>
      <c r="V567">
        <v>15</v>
      </c>
      <c r="W567" s="20">
        <v>0.75</v>
      </c>
      <c r="X567" s="20">
        <v>14.41</v>
      </c>
      <c r="Y567" s="20">
        <v>108.8</v>
      </c>
      <c r="Z567" s="20">
        <v>94.4</v>
      </c>
      <c r="AA567" s="20">
        <v>69.099999999999994</v>
      </c>
      <c r="AB567" s="20">
        <v>5.8999999999999997E-2</v>
      </c>
      <c r="AC567" s="20">
        <v>7.98</v>
      </c>
      <c r="AD567" s="20">
        <v>108.9</v>
      </c>
      <c r="AE567" s="20">
        <v>100.9</v>
      </c>
      <c r="AF567" s="20">
        <v>6.45</v>
      </c>
      <c r="AG567" s="20">
        <v>109.1</v>
      </c>
      <c r="AH567" s="20">
        <v>93.6</v>
      </c>
      <c r="AI567" s="20">
        <v>0.85309999999999997</v>
      </c>
      <c r="AJ567" s="20">
        <v>1.1000000000000001</v>
      </c>
      <c r="AK567" s="20">
        <v>6.8750000000000006E-2</v>
      </c>
      <c r="AL567" s="20">
        <v>1355</v>
      </c>
      <c r="AM567" s="20">
        <v>13.39</v>
      </c>
      <c r="AN567" s="20">
        <v>7.39</v>
      </c>
      <c r="AO567" s="20">
        <v>1193</v>
      </c>
      <c r="AP567" s="20">
        <v>1036</v>
      </c>
      <c r="AQ567" s="20">
        <v>915</v>
      </c>
      <c r="AR567" s="20">
        <v>0.45700000000000002</v>
      </c>
      <c r="AS567" s="20">
        <v>117</v>
      </c>
      <c r="AT567" s="20">
        <v>345</v>
      </c>
      <c r="AU567" s="20">
        <v>0.33900000000000002</v>
      </c>
      <c r="AV567" s="20">
        <v>240</v>
      </c>
      <c r="AW567" s="20">
        <v>333</v>
      </c>
      <c r="AX567" s="20">
        <v>0.72099999999999997</v>
      </c>
      <c r="AY567" s="20">
        <v>171</v>
      </c>
      <c r="AZ567" s="20">
        <v>10.6875</v>
      </c>
      <c r="BA567" s="20">
        <v>598</v>
      </c>
      <c r="BB567" s="20">
        <v>37.375</v>
      </c>
      <c r="BC567" s="20">
        <v>206</v>
      </c>
      <c r="BD567" s="20">
        <v>99</v>
      </c>
      <c r="BE567" s="20">
        <v>36</v>
      </c>
      <c r="BF567" s="20">
        <v>195</v>
      </c>
      <c r="BG567" s="20">
        <v>264</v>
      </c>
      <c r="BH567" s="20">
        <v>74.599999999999994</v>
      </c>
      <c r="BI567" s="20">
        <v>64.75</v>
      </c>
      <c r="BJ567" s="20">
        <v>9.8119999999999994</v>
      </c>
      <c r="BK567" s="20">
        <v>1.056</v>
      </c>
      <c r="BL567" s="20">
        <v>12.188000000000001</v>
      </c>
      <c r="BM567" s="20">
        <v>0.50800000000000001</v>
      </c>
      <c r="BN567" s="20">
        <v>21.6</v>
      </c>
      <c r="BO567" s="20">
        <v>20.8</v>
      </c>
      <c r="BP567" s="20">
        <v>2.2000000000000002</v>
      </c>
      <c r="BQ567" s="20">
        <v>6.1875</v>
      </c>
      <c r="BR567" s="20">
        <v>16.5</v>
      </c>
      <c r="BS567" s="20">
        <v>21</v>
      </c>
      <c r="BT567" s="20">
        <v>0.622</v>
      </c>
      <c r="BU567" s="20">
        <v>0</v>
      </c>
      <c r="BV567" s="66">
        <v>44</v>
      </c>
      <c r="BW567" s="66">
        <v>28</v>
      </c>
      <c r="BX567" s="66">
        <v>40</v>
      </c>
      <c r="BY567" s="66">
        <v>57</v>
      </c>
      <c r="BZ567" s="66">
        <v>50</v>
      </c>
      <c r="CA567" s="66">
        <v>33.700000000000003</v>
      </c>
      <c r="CB567" s="66">
        <v>21</v>
      </c>
      <c r="CC567" s="66">
        <v>22</v>
      </c>
      <c r="CD567" s="20">
        <v>0.53333333333333299</v>
      </c>
      <c r="CE567" s="20">
        <v>9.2200000000000006</v>
      </c>
      <c r="CF567" s="20">
        <v>113.9</v>
      </c>
      <c r="CG567" s="20">
        <v>104.6</v>
      </c>
      <c r="CH567" s="20">
        <v>66.3</v>
      </c>
      <c r="CI567" s="20">
        <v>-9.2999999999999999E-2</v>
      </c>
      <c r="CJ567" s="20">
        <v>6.58</v>
      </c>
      <c r="CK567" s="20">
        <v>108.1</v>
      </c>
      <c r="CL567" s="20">
        <v>101.6</v>
      </c>
      <c r="CM567" s="20">
        <v>3.73</v>
      </c>
      <c r="CN567" s="20">
        <v>114.4</v>
      </c>
      <c r="CO567" s="20">
        <v>104</v>
      </c>
      <c r="CP567" s="63">
        <v>0.75009999999999999</v>
      </c>
      <c r="CQ567" s="20">
        <v>-2.9</v>
      </c>
      <c r="CR567" s="20">
        <v>-0.19333333333333333</v>
      </c>
      <c r="CS567" s="20">
        <v>1230</v>
      </c>
      <c r="CT567" s="20">
        <v>9.25</v>
      </c>
      <c r="CU567" s="20">
        <v>7.79</v>
      </c>
      <c r="CV567" s="20">
        <v>1160</v>
      </c>
      <c r="CW567" s="20">
        <v>1049</v>
      </c>
      <c r="CX567" s="20">
        <v>922</v>
      </c>
      <c r="CY567" s="20">
        <v>0.47</v>
      </c>
      <c r="CZ567" s="20">
        <v>119</v>
      </c>
      <c r="DA567" s="20">
        <v>349</v>
      </c>
      <c r="DB567" s="20">
        <v>0.34100000000000003</v>
      </c>
      <c r="DC567" s="20">
        <v>175</v>
      </c>
      <c r="DD567" s="20">
        <v>247</v>
      </c>
      <c r="DE567" s="20">
        <v>0.70899999999999996</v>
      </c>
      <c r="DF567" s="20">
        <v>157</v>
      </c>
      <c r="DG567" s="20">
        <v>10.466666666666667</v>
      </c>
      <c r="DH567" s="20">
        <v>514</v>
      </c>
      <c r="DI567" s="20">
        <v>34.266666666666666</v>
      </c>
      <c r="DJ567" s="20">
        <v>233</v>
      </c>
      <c r="DK567" s="20">
        <v>119</v>
      </c>
      <c r="DL567" s="20">
        <v>73</v>
      </c>
      <c r="DM567" s="20">
        <v>162</v>
      </c>
      <c r="DN567" s="20">
        <v>243</v>
      </c>
      <c r="DO567" s="20">
        <v>77.3</v>
      </c>
      <c r="DP567" s="20">
        <v>69.933000000000007</v>
      </c>
      <c r="DQ567" s="20">
        <v>7.4</v>
      </c>
      <c r="DR567" s="20">
        <v>1.4379999999999999</v>
      </c>
      <c r="DS567" s="20">
        <v>10.8</v>
      </c>
      <c r="DT567" s="20">
        <v>0.73499999999999999</v>
      </c>
      <c r="DU567" s="20">
        <v>23.3</v>
      </c>
      <c r="DV567" s="20">
        <v>16.5</v>
      </c>
      <c r="DW567" s="20">
        <v>4.9000000000000004</v>
      </c>
      <c r="DX567" s="20">
        <v>7.9333333333333336</v>
      </c>
      <c r="DY567" s="20">
        <v>16.2</v>
      </c>
      <c r="DZ567" s="20">
        <v>91</v>
      </c>
      <c r="EA567" s="20">
        <v>0.55500000000000005</v>
      </c>
      <c r="EB567" s="20">
        <v>-1</v>
      </c>
      <c r="EC567" s="66">
        <v>91</v>
      </c>
      <c r="ED567" s="66">
        <v>109</v>
      </c>
      <c r="EE567" s="66">
        <v>126</v>
      </c>
      <c r="EF567" s="66">
        <v>69</v>
      </c>
      <c r="EG567" s="66">
        <v>82</v>
      </c>
      <c r="EH567" s="66">
        <v>78.8</v>
      </c>
      <c r="EI567" s="66">
        <v>99</v>
      </c>
      <c r="EJ567" s="66">
        <v>134</v>
      </c>
      <c r="EK567" s="20">
        <v>11380.48</v>
      </c>
      <c r="EL567" s="20">
        <v>10752.160000000002</v>
      </c>
      <c r="EM567" s="20">
        <v>96.69146666666667</v>
      </c>
      <c r="EN567" s="20">
        <v>66.825000000000003</v>
      </c>
      <c r="EO567" s="20">
        <v>11.698499999999999</v>
      </c>
      <c r="EP567" s="20">
        <v>175.203</v>
      </c>
      <c r="EQ567" s="21">
        <v>64</v>
      </c>
      <c r="ER567" s="21">
        <v>68</v>
      </c>
      <c r="ES567" s="61" t="str">
        <f t="shared" si="26"/>
        <v>UNLV</v>
      </c>
      <c r="ET567" s="61">
        <f t="shared" si="28"/>
        <v>132</v>
      </c>
      <c r="EU567" s="61">
        <f t="shared" si="27"/>
        <v>-4</v>
      </c>
    </row>
    <row r="568" spans="1:151" x14ac:dyDescent="0.45">
      <c r="A568" s="64">
        <v>45308</v>
      </c>
      <c r="B568" s="21" t="s">
        <v>360</v>
      </c>
      <c r="D568" s="21" t="s">
        <v>123</v>
      </c>
      <c r="E568" s="21">
        <v>94</v>
      </c>
      <c r="F568" s="50" t="s">
        <v>558</v>
      </c>
      <c r="G568" t="s">
        <v>1648</v>
      </c>
      <c r="H568" t="s">
        <v>123</v>
      </c>
      <c r="I568" t="s">
        <v>1648</v>
      </c>
      <c r="J568" t="s">
        <v>123</v>
      </c>
      <c r="K568" t="s">
        <v>1648</v>
      </c>
      <c r="L568" t="s">
        <v>123</v>
      </c>
      <c r="M568" t="s">
        <v>1648</v>
      </c>
      <c r="N568" t="s">
        <v>123</v>
      </c>
      <c r="O568" t="s">
        <v>1648</v>
      </c>
      <c r="P568" t="s">
        <v>123</v>
      </c>
      <c r="Q568" t="s">
        <v>1648</v>
      </c>
      <c r="R568" t="s">
        <v>123</v>
      </c>
      <c r="S568" t="s">
        <v>124</v>
      </c>
      <c r="T568" t="s">
        <v>124</v>
      </c>
      <c r="U568">
        <v>17</v>
      </c>
      <c r="V568">
        <v>17</v>
      </c>
      <c r="W568" s="20">
        <v>0.17647058823529399</v>
      </c>
      <c r="X568" s="20">
        <v>-20.53</v>
      </c>
      <c r="Y568" s="20">
        <v>92</v>
      </c>
      <c r="Z568" s="20">
        <v>112.6</v>
      </c>
      <c r="AA568" s="20">
        <v>73.8</v>
      </c>
      <c r="AB568" s="20">
        <v>-0.09</v>
      </c>
      <c r="AC568" s="20">
        <v>-1.19</v>
      </c>
      <c r="AD568" s="20">
        <v>104.9</v>
      </c>
      <c r="AE568" s="20">
        <v>106.1</v>
      </c>
      <c r="AF568" s="20">
        <v>-2.4700000000000002</v>
      </c>
      <c r="AG568" s="20" t="e" cm="1">
        <f t="array" ref="AG568">NA</f>
        <v>#NAME?</v>
      </c>
      <c r="AH568" s="20" t="e" cm="1">
        <f t="array" ref="AH568">NA</f>
        <v>#NAME?</v>
      </c>
      <c r="AI568" s="20" t="e" cm="1">
        <f t="array" ref="AI568">NA</f>
        <v>#NAME?</v>
      </c>
      <c r="AJ568" s="20" t="e" cm="1">
        <f t="array" ref="AJ568">NA</f>
        <v>#NAME?</v>
      </c>
      <c r="AK568" s="20" t="e" cm="1">
        <f t="array" ref="AK568">NA</f>
        <v>#NAME?</v>
      </c>
      <c r="AL568" s="20" t="e" cm="1">
        <f t="array" ref="AL568">NA</f>
        <v>#NAME?</v>
      </c>
      <c r="AM568" s="20" t="e" cm="1">
        <f t="array" ref="AM568">NA</f>
        <v>#NAME?</v>
      </c>
      <c r="AN568" s="20" t="e" cm="1">
        <f t="array" ref="AN568">NA</f>
        <v>#NAME?</v>
      </c>
      <c r="AO568" s="20" t="e" cm="1">
        <f t="array" ref="AO568">NA</f>
        <v>#NAME?</v>
      </c>
      <c r="AP568" s="20" t="e" cm="1">
        <f t="array" ref="AP568">NA</f>
        <v>#NAME?</v>
      </c>
      <c r="AQ568" s="20" t="e" cm="1">
        <f t="array" ref="AQ568">NA</f>
        <v>#NAME?</v>
      </c>
      <c r="AR568" s="20" t="e" cm="1">
        <f t="array" ref="AR568">NA</f>
        <v>#NAME?</v>
      </c>
      <c r="AS568" s="20" t="e" cm="1">
        <f t="array" ref="AS568">NA</f>
        <v>#NAME?</v>
      </c>
      <c r="AT568" s="20" t="e" cm="1">
        <f t="array" ref="AT568">NA</f>
        <v>#NAME?</v>
      </c>
      <c r="AU568" s="20" t="e" cm="1">
        <f t="array" ref="AU568">NA</f>
        <v>#NAME?</v>
      </c>
      <c r="AV568" s="20" t="e" cm="1">
        <f t="array" ref="AV568">NA</f>
        <v>#NAME?</v>
      </c>
      <c r="AW568" s="20" t="e" cm="1">
        <f t="array" ref="AW568">NA</f>
        <v>#NAME?</v>
      </c>
      <c r="AX568" s="20" t="e" cm="1">
        <f t="array" ref="AX568">NA</f>
        <v>#NAME?</v>
      </c>
      <c r="AY568" s="20" t="e" cm="1">
        <f t="array" ref="AY568">NA</f>
        <v>#NAME?</v>
      </c>
      <c r="AZ568" s="20" t="e" cm="1">
        <f t="array" ref="AZ568">NA</f>
        <v>#NAME?</v>
      </c>
      <c r="BA568" s="20" t="e" cm="1">
        <f t="array" ref="BA568">NA</f>
        <v>#NAME?</v>
      </c>
      <c r="BB568" s="20" t="e" cm="1">
        <f t="array" ref="BB568">NA</f>
        <v>#NAME?</v>
      </c>
      <c r="BC568" s="20" t="e" cm="1">
        <f t="array" ref="BC568">NA</f>
        <v>#NAME?</v>
      </c>
      <c r="BD568" s="20" t="e" cm="1">
        <f t="array" ref="BD568">NA</f>
        <v>#NAME?</v>
      </c>
      <c r="BE568" s="20" t="e" cm="1">
        <f t="array" ref="BE568">NA</f>
        <v>#NAME?</v>
      </c>
      <c r="BF568" s="20" t="e" cm="1">
        <f t="array" ref="BF568">NA</f>
        <v>#NAME?</v>
      </c>
      <c r="BG568" s="20" t="e" cm="1">
        <f t="array" ref="BG568">NA</f>
        <v>#NAME?</v>
      </c>
      <c r="BH568" s="20" t="e" cm="1">
        <f t="array" ref="BH568">NA</f>
        <v>#NAME?</v>
      </c>
      <c r="BI568" s="20" t="e" cm="1">
        <f t="array" ref="BI568">NA</f>
        <v>#NAME?</v>
      </c>
      <c r="BJ568" s="20" t="e" cm="1">
        <f t="array" ref="BJ568">NA</f>
        <v>#NAME?</v>
      </c>
      <c r="BK568" s="20" t="e" cm="1">
        <f t="array" ref="BK568">NA</f>
        <v>#NAME?</v>
      </c>
      <c r="BL568" s="20" t="e" cm="1">
        <f t="array" ref="BL568">NA</f>
        <v>#NAME?</v>
      </c>
      <c r="BM568" s="20" t="e" cm="1">
        <f t="array" ref="BM568">NA</f>
        <v>#NAME?</v>
      </c>
      <c r="BN568" s="20" t="e" cm="1">
        <f t="array" ref="BN568">NA</f>
        <v>#NAME?</v>
      </c>
      <c r="BO568" s="20" t="e" cm="1">
        <f t="array" ref="BO568">NA</f>
        <v>#NAME?</v>
      </c>
      <c r="BP568" s="20" t="e" cm="1">
        <f t="array" ref="BP568">NA</f>
        <v>#NAME?</v>
      </c>
      <c r="BQ568" s="20" t="e" cm="1">
        <f t="array" ref="BQ568">NA</f>
        <v>#NAME?</v>
      </c>
      <c r="BR568" s="20" t="e" cm="1">
        <f t="array" ref="BR568">NA</f>
        <v>#NAME?</v>
      </c>
      <c r="BS568" s="20" t="e" cm="1">
        <f t="array" ref="BS568">NA</f>
        <v>#NAME?</v>
      </c>
      <c r="BT568" s="20" t="e" cm="1">
        <f t="array" ref="BT568">NA</f>
        <v>#NAME?</v>
      </c>
      <c r="BU568" s="20" t="e" cm="1">
        <f t="array" ref="BU568">NA</f>
        <v>#NAME?</v>
      </c>
      <c r="BV568" s="20" t="e" cm="1">
        <f t="array" ref="BV568">NA</f>
        <v>#NAME?</v>
      </c>
      <c r="BW568" s="20" t="e" cm="1">
        <f t="array" ref="BW568">NA</f>
        <v>#NAME?</v>
      </c>
      <c r="BX568" s="20" t="e" cm="1">
        <f t="array" ref="BX568">NA</f>
        <v>#NAME?</v>
      </c>
      <c r="BY568" s="20" t="e" cm="1">
        <f t="array" ref="BY568">NA</f>
        <v>#NAME?</v>
      </c>
      <c r="BZ568" s="20" t="e" cm="1">
        <f t="array" ref="BZ568">NA</f>
        <v>#NAME?</v>
      </c>
      <c r="CA568" s="20" t="e" cm="1">
        <f t="array" ref="CA568">NA</f>
        <v>#NAME?</v>
      </c>
      <c r="CB568" s="20" t="e" cm="1">
        <f t="array" ref="CB568">NA</f>
        <v>#NAME?</v>
      </c>
      <c r="CC568" s="20" t="e" cm="1">
        <f t="array" ref="CC568">NA</f>
        <v>#NAME?</v>
      </c>
      <c r="CD568" s="20">
        <v>0.47058823529411797</v>
      </c>
      <c r="CE568" s="20">
        <v>0.92</v>
      </c>
      <c r="CF568" s="20">
        <v>108.8</v>
      </c>
      <c r="CG568" s="20">
        <v>107.9</v>
      </c>
      <c r="CH568" s="20">
        <v>71.900000000000006</v>
      </c>
      <c r="CI568" s="20">
        <v>-8.1000000000000003E-2</v>
      </c>
      <c r="CJ568" s="20">
        <v>-0.05</v>
      </c>
      <c r="CK568" s="20">
        <v>106.8</v>
      </c>
      <c r="CL568" s="20">
        <v>106.8</v>
      </c>
      <c r="CM568" s="20">
        <v>0.92</v>
      </c>
      <c r="CN568" s="20">
        <v>107.7</v>
      </c>
      <c r="CO568" s="20">
        <v>109.2</v>
      </c>
      <c r="CP568" s="63">
        <v>0.46179999999999999</v>
      </c>
      <c r="CQ568" s="20">
        <v>-6.1</v>
      </c>
      <c r="CR568" s="20">
        <v>-0.35882352941176471</v>
      </c>
      <c r="CS568" s="20">
        <v>1143</v>
      </c>
      <c r="CT568" s="20">
        <v>-0.97</v>
      </c>
      <c r="CU568" s="20">
        <v>-1.18</v>
      </c>
      <c r="CV568" s="20">
        <v>1391</v>
      </c>
      <c r="CW568" s="20">
        <v>1335</v>
      </c>
      <c r="CX568" s="20">
        <v>1083</v>
      </c>
      <c r="CY568" s="20">
        <v>0.45100000000000001</v>
      </c>
      <c r="CZ568" s="20">
        <v>155</v>
      </c>
      <c r="DA568" s="20">
        <v>508</v>
      </c>
      <c r="DB568" s="20">
        <v>0.30499999999999999</v>
      </c>
      <c r="DC568" s="20">
        <v>260</v>
      </c>
      <c r="DD568" s="20">
        <v>363</v>
      </c>
      <c r="DE568" s="20">
        <v>0.71599999999999997</v>
      </c>
      <c r="DF568" s="20">
        <v>206</v>
      </c>
      <c r="DG568" s="20">
        <v>12.117647058823529</v>
      </c>
      <c r="DH568" s="20">
        <v>671</v>
      </c>
      <c r="DI568" s="20">
        <v>39.470588235294116</v>
      </c>
      <c r="DJ568" s="20">
        <v>295</v>
      </c>
      <c r="DK568" s="20">
        <v>128</v>
      </c>
      <c r="DL568" s="20">
        <v>53</v>
      </c>
      <c r="DM568" s="20">
        <v>230</v>
      </c>
      <c r="DN568" s="20">
        <v>268</v>
      </c>
      <c r="DO568" s="20">
        <v>81.8</v>
      </c>
      <c r="DP568" s="20">
        <v>78.528999999999996</v>
      </c>
      <c r="DQ568" s="20">
        <v>3.294</v>
      </c>
      <c r="DR568" s="20">
        <v>1.2829999999999999</v>
      </c>
      <c r="DS568" s="20">
        <v>13.529</v>
      </c>
      <c r="DT568" s="20">
        <v>0.55700000000000005</v>
      </c>
      <c r="DU568" s="20">
        <v>29.9</v>
      </c>
      <c r="DV568" s="20">
        <v>21.4</v>
      </c>
      <c r="DW568" s="20">
        <v>3.1</v>
      </c>
      <c r="DX568" s="20">
        <v>7.5294117647058822</v>
      </c>
      <c r="DY568" s="20">
        <v>15.8</v>
      </c>
      <c r="DZ568" s="20">
        <v>222</v>
      </c>
      <c r="EA568" s="20">
        <v>0.47399999999999998</v>
      </c>
      <c r="EB568" s="20">
        <v>0</v>
      </c>
      <c r="EC568" s="66">
        <v>172</v>
      </c>
      <c r="ED568" s="66">
        <v>144</v>
      </c>
      <c r="EE568" s="66">
        <v>261</v>
      </c>
      <c r="EF568" s="66">
        <v>197</v>
      </c>
      <c r="EG568" s="66">
        <v>152</v>
      </c>
      <c r="EH568" s="66">
        <v>166.7</v>
      </c>
      <c r="EI568" s="66">
        <v>199</v>
      </c>
      <c r="EJ568" s="66">
        <v>115</v>
      </c>
      <c r="EK568" s="20">
        <v>9926.8000000000011</v>
      </c>
      <c r="EL568" s="20">
        <v>12250.88</v>
      </c>
      <c r="EM568" s="20" t="e" cm="1">
        <f t="array" ref="EM568">NA</f>
        <v>#NAME?</v>
      </c>
      <c r="EN568" s="20" t="e" cm="1">
        <f t="array" ref="EN568">NA</f>
        <v>#NAME?</v>
      </c>
      <c r="EO568" s="20" t="e" cm="1">
        <f t="array" ref="EO568">NA</f>
        <v>#NAME?</v>
      </c>
      <c r="EP568" s="20" t="e" cm="1">
        <f t="array" ref="EP568">NA</f>
        <v>#NAME?</v>
      </c>
      <c r="EQ568" s="21">
        <v>60</v>
      </c>
      <c r="ER568" s="21">
        <v>100</v>
      </c>
      <c r="ES568" s="61" t="str">
        <f t="shared" si="26"/>
        <v>Furman</v>
      </c>
      <c r="ET568" s="61">
        <f t="shared" si="28"/>
        <v>160</v>
      </c>
      <c r="EU568" s="61">
        <f t="shared" si="27"/>
        <v>-40</v>
      </c>
    </row>
    <row r="569" spans="1:151" x14ac:dyDescent="0.45">
      <c r="A569" s="64">
        <v>45308</v>
      </c>
      <c r="B569" s="21" t="s">
        <v>268</v>
      </c>
      <c r="D569" s="21" t="s">
        <v>281</v>
      </c>
      <c r="E569" s="21">
        <v>101</v>
      </c>
      <c r="F569" s="50" t="s">
        <v>558</v>
      </c>
      <c r="G569" t="s">
        <v>1648</v>
      </c>
      <c r="H569" t="s">
        <v>281</v>
      </c>
      <c r="I569" t="s">
        <v>1648</v>
      </c>
      <c r="J569" t="s">
        <v>281</v>
      </c>
      <c r="K569" t="s">
        <v>1648</v>
      </c>
      <c r="L569" t="s">
        <v>445</v>
      </c>
      <c r="M569" t="s">
        <v>1648</v>
      </c>
      <c r="N569" t="s">
        <v>699</v>
      </c>
      <c r="O569" t="s">
        <v>1648</v>
      </c>
      <c r="P569" t="s">
        <v>281</v>
      </c>
      <c r="Q569" t="s">
        <v>1648</v>
      </c>
      <c r="R569" t="s">
        <v>445</v>
      </c>
      <c r="S569" t="s">
        <v>95</v>
      </c>
      <c r="T569" t="s">
        <v>95</v>
      </c>
      <c r="U569">
        <v>17</v>
      </c>
      <c r="V569">
        <v>16</v>
      </c>
      <c r="W569" s="20">
        <v>0.76470588235294101</v>
      </c>
      <c r="X569" s="20">
        <v>9.3699999999999992</v>
      </c>
      <c r="Y569" s="20">
        <v>106.2</v>
      </c>
      <c r="Z569" s="20">
        <v>96.9</v>
      </c>
      <c r="AA569" s="20">
        <v>66.8</v>
      </c>
      <c r="AB569" s="20">
        <v>4.0000000000000001E-3</v>
      </c>
      <c r="AC569" s="20">
        <v>-0.67</v>
      </c>
      <c r="AD569" s="20">
        <v>105.5</v>
      </c>
      <c r="AE569" s="20">
        <v>106.1</v>
      </c>
      <c r="AF569" s="20">
        <v>-0.95</v>
      </c>
      <c r="AG569" s="20" t="e" cm="1">
        <f t="array" ref="AG569">NA</f>
        <v>#NAME?</v>
      </c>
      <c r="AH569" s="20" t="e" cm="1">
        <f t="array" ref="AH569">NA</f>
        <v>#NAME?</v>
      </c>
      <c r="AI569" s="20" t="e" cm="1">
        <f t="array" ref="AI569">NA</f>
        <v>#NAME?</v>
      </c>
      <c r="AJ569" s="20" t="e" cm="1">
        <f t="array" ref="AJ569">NA</f>
        <v>#NAME?</v>
      </c>
      <c r="AK569" s="20" t="e" cm="1">
        <f t="array" ref="AK569">NA</f>
        <v>#NAME?</v>
      </c>
      <c r="AL569" s="20" t="e" cm="1">
        <f t="array" ref="AL569">NA</f>
        <v>#NAME?</v>
      </c>
      <c r="AM569" s="20" t="e" cm="1">
        <f t="array" ref="AM569">NA</f>
        <v>#NAME?</v>
      </c>
      <c r="AN569" s="20" t="e" cm="1">
        <f t="array" ref="AN569">NA</f>
        <v>#NAME?</v>
      </c>
      <c r="AO569" s="20" t="e" cm="1">
        <f t="array" ref="AO569">NA</f>
        <v>#NAME?</v>
      </c>
      <c r="AP569" s="20" t="e" cm="1">
        <f t="array" ref="AP569">NA</f>
        <v>#NAME?</v>
      </c>
      <c r="AQ569" s="20" t="e" cm="1">
        <f t="array" ref="AQ569">NA</f>
        <v>#NAME?</v>
      </c>
      <c r="AR569" s="20" t="e" cm="1">
        <f t="array" ref="AR569">NA</f>
        <v>#NAME?</v>
      </c>
      <c r="AS569" s="20" t="e" cm="1">
        <f t="array" ref="AS569">NA</f>
        <v>#NAME?</v>
      </c>
      <c r="AT569" s="20" t="e" cm="1">
        <f t="array" ref="AT569">NA</f>
        <v>#NAME?</v>
      </c>
      <c r="AU569" s="20" t="e" cm="1">
        <f t="array" ref="AU569">NA</f>
        <v>#NAME?</v>
      </c>
      <c r="AV569" s="20" t="e" cm="1">
        <f t="array" ref="AV569">NA</f>
        <v>#NAME?</v>
      </c>
      <c r="AW569" s="20" t="e" cm="1">
        <f t="array" ref="AW569">NA</f>
        <v>#NAME?</v>
      </c>
      <c r="AX569" s="20" t="e" cm="1">
        <f t="array" ref="AX569">NA</f>
        <v>#NAME?</v>
      </c>
      <c r="AY569" s="20" t="e" cm="1">
        <f t="array" ref="AY569">NA</f>
        <v>#NAME?</v>
      </c>
      <c r="AZ569" s="20" t="e" cm="1">
        <f t="array" ref="AZ569">NA</f>
        <v>#NAME?</v>
      </c>
      <c r="BA569" s="20" t="e" cm="1">
        <f t="array" ref="BA569">NA</f>
        <v>#NAME?</v>
      </c>
      <c r="BB569" s="20" t="e" cm="1">
        <f t="array" ref="BB569">NA</f>
        <v>#NAME?</v>
      </c>
      <c r="BC569" s="20" t="e" cm="1">
        <f t="array" ref="BC569">NA</f>
        <v>#NAME?</v>
      </c>
      <c r="BD569" s="20" t="e" cm="1">
        <f t="array" ref="BD569">NA</f>
        <v>#NAME?</v>
      </c>
      <c r="BE569" s="20" t="e" cm="1">
        <f t="array" ref="BE569">NA</f>
        <v>#NAME?</v>
      </c>
      <c r="BF569" s="20" t="e" cm="1">
        <f t="array" ref="BF569">NA</f>
        <v>#NAME?</v>
      </c>
      <c r="BG569" s="20" t="e" cm="1">
        <f t="array" ref="BG569">NA</f>
        <v>#NAME?</v>
      </c>
      <c r="BH569" s="20" t="e" cm="1">
        <f t="array" ref="BH569">NA</f>
        <v>#NAME?</v>
      </c>
      <c r="BI569" s="20" t="e" cm="1">
        <f t="array" ref="BI569">NA</f>
        <v>#NAME?</v>
      </c>
      <c r="BJ569" s="20" t="e" cm="1">
        <f t="array" ref="BJ569">NA</f>
        <v>#NAME?</v>
      </c>
      <c r="BK569" s="20" t="e" cm="1">
        <f t="array" ref="BK569">NA</f>
        <v>#NAME?</v>
      </c>
      <c r="BL569" s="20" t="e" cm="1">
        <f t="array" ref="BL569">NA</f>
        <v>#NAME?</v>
      </c>
      <c r="BM569" s="20" t="e" cm="1">
        <f t="array" ref="BM569">NA</f>
        <v>#NAME?</v>
      </c>
      <c r="BN569" s="20" t="e" cm="1">
        <f t="array" ref="BN569">NA</f>
        <v>#NAME?</v>
      </c>
      <c r="BO569" s="20" t="e" cm="1">
        <f t="array" ref="BO569">NA</f>
        <v>#NAME?</v>
      </c>
      <c r="BP569" s="20" t="e" cm="1">
        <f t="array" ref="BP569">NA</f>
        <v>#NAME?</v>
      </c>
      <c r="BQ569" s="20" t="e" cm="1">
        <f t="array" ref="BQ569">NA</f>
        <v>#NAME?</v>
      </c>
      <c r="BR569" s="20" t="e" cm="1">
        <f t="array" ref="BR569">NA</f>
        <v>#NAME?</v>
      </c>
      <c r="BS569" s="20" t="e" cm="1">
        <f t="array" ref="BS569">NA</f>
        <v>#NAME?</v>
      </c>
      <c r="BT569" s="20" t="e" cm="1">
        <f t="array" ref="BT569">NA</f>
        <v>#NAME?</v>
      </c>
      <c r="BU569" s="20" t="e" cm="1">
        <f t="array" ref="BU569">NA</f>
        <v>#NAME?</v>
      </c>
      <c r="BV569" s="20" t="e" cm="1">
        <f t="array" ref="BV569">NA</f>
        <v>#NAME?</v>
      </c>
      <c r="BW569" s="20" t="e" cm="1">
        <f t="array" ref="BW569">NA</f>
        <v>#NAME?</v>
      </c>
      <c r="BX569" s="20" t="e" cm="1">
        <f t="array" ref="BX569">NA</f>
        <v>#NAME?</v>
      </c>
      <c r="BY569" s="20" t="e" cm="1">
        <f t="array" ref="BY569">NA</f>
        <v>#NAME?</v>
      </c>
      <c r="BZ569" s="20" t="e" cm="1">
        <f t="array" ref="BZ569">NA</f>
        <v>#NAME?</v>
      </c>
      <c r="CA569" s="20" t="e" cm="1">
        <f t="array" ref="CA569">NA</f>
        <v>#NAME?</v>
      </c>
      <c r="CB569" s="20" t="e" cm="1">
        <f t="array" ref="CB569">NA</f>
        <v>#NAME?</v>
      </c>
      <c r="CC569" s="20" t="e" cm="1">
        <f t="array" ref="CC569">NA</f>
        <v>#NAME?</v>
      </c>
      <c r="CD569" s="20">
        <v>0.5625</v>
      </c>
      <c r="CE569" s="20">
        <v>-1.45</v>
      </c>
      <c r="CF569" s="20">
        <v>106.4</v>
      </c>
      <c r="CG569" s="20">
        <v>107.8</v>
      </c>
      <c r="CH569" s="20">
        <v>68.599999999999994</v>
      </c>
      <c r="CI569" s="20">
        <v>3.0000000000000001E-3</v>
      </c>
      <c r="CJ569" s="20">
        <v>-2.13</v>
      </c>
      <c r="CK569" s="20">
        <v>105.9</v>
      </c>
      <c r="CL569" s="20">
        <v>108.1</v>
      </c>
      <c r="CM569" s="20">
        <v>0.61</v>
      </c>
      <c r="CN569" s="20">
        <v>105.5</v>
      </c>
      <c r="CO569" s="20">
        <v>108.6</v>
      </c>
      <c r="CP569" s="63">
        <v>0.41909999999999997</v>
      </c>
      <c r="CQ569" s="20">
        <v>-4.2</v>
      </c>
      <c r="CR569" s="20">
        <v>-0.26250000000000001</v>
      </c>
      <c r="CS569" s="20">
        <v>1143</v>
      </c>
      <c r="CT569" s="20">
        <v>-2.75</v>
      </c>
      <c r="CU569" s="20">
        <v>-2.89</v>
      </c>
      <c r="CV569" s="20">
        <v>1289</v>
      </c>
      <c r="CW569" s="20">
        <v>1178</v>
      </c>
      <c r="CX569" s="20">
        <v>1036</v>
      </c>
      <c r="CY569" s="20">
        <v>0.45200000000000001</v>
      </c>
      <c r="CZ569" s="20">
        <v>123</v>
      </c>
      <c r="DA569" s="20">
        <v>382</v>
      </c>
      <c r="DB569" s="20">
        <v>0.32200000000000001</v>
      </c>
      <c r="DC569" s="20">
        <v>230</v>
      </c>
      <c r="DD569" s="20">
        <v>304</v>
      </c>
      <c r="DE569" s="20">
        <v>0.75700000000000001</v>
      </c>
      <c r="DF569" s="20">
        <v>187</v>
      </c>
      <c r="DG569" s="20">
        <v>11.6875</v>
      </c>
      <c r="DH569" s="20">
        <v>631</v>
      </c>
      <c r="DI569" s="20">
        <v>39.4375</v>
      </c>
      <c r="DJ569" s="20">
        <v>211</v>
      </c>
      <c r="DK569" s="20">
        <v>96</v>
      </c>
      <c r="DL569" s="20">
        <v>47</v>
      </c>
      <c r="DM569" s="20">
        <v>164</v>
      </c>
      <c r="DN569" s="20">
        <v>291</v>
      </c>
      <c r="DO569" s="20">
        <v>80.599999999999994</v>
      </c>
      <c r="DP569" s="20">
        <v>73.625</v>
      </c>
      <c r="DQ569" s="20">
        <v>6.9379999999999997</v>
      </c>
      <c r="DR569" s="20">
        <v>1.2869999999999999</v>
      </c>
      <c r="DS569" s="20">
        <v>10.25</v>
      </c>
      <c r="DT569" s="20">
        <v>0.58499999999999996</v>
      </c>
      <c r="DU569" s="20">
        <v>23.9</v>
      </c>
      <c r="DV569" s="20">
        <v>19</v>
      </c>
      <c r="DW569" s="20">
        <v>2.9</v>
      </c>
      <c r="DX569" s="20">
        <v>6</v>
      </c>
      <c r="DY569" s="20">
        <v>18.2</v>
      </c>
      <c r="DZ569" s="20">
        <v>198</v>
      </c>
      <c r="EA569" s="20">
        <v>0.48699999999999999</v>
      </c>
      <c r="EB569" s="20">
        <v>2</v>
      </c>
      <c r="EC569" s="66">
        <v>186</v>
      </c>
      <c r="ED569" s="66">
        <v>236</v>
      </c>
      <c r="EE569" s="66">
        <v>196</v>
      </c>
      <c r="EF569" s="66">
        <v>163</v>
      </c>
      <c r="EG569" s="66">
        <v>181</v>
      </c>
      <c r="EH569" s="66">
        <v>168.2</v>
      </c>
      <c r="EI569" s="66">
        <v>197</v>
      </c>
      <c r="EJ569" s="66">
        <v>220</v>
      </c>
      <c r="EK569" s="20">
        <v>11448.36</v>
      </c>
      <c r="EL569" s="20">
        <v>10310.160000000002</v>
      </c>
      <c r="EM569" s="20" t="e" cm="1">
        <f t="array" ref="EM569">NA</f>
        <v>#NAME?</v>
      </c>
      <c r="EN569" s="20" t="e" cm="1">
        <f t="array" ref="EN569">NA</f>
        <v>#NAME?</v>
      </c>
      <c r="EO569" s="20" t="e" cm="1">
        <f t="array" ref="EO569">NA</f>
        <v>#NAME?</v>
      </c>
      <c r="EP569" s="20" t="e" cm="1">
        <f t="array" ref="EP569">NA</f>
        <v>#NAME?</v>
      </c>
      <c r="EQ569" s="21">
        <v>76</v>
      </c>
      <c r="ER569" s="21">
        <v>68</v>
      </c>
      <c r="ES569" s="61" t="str">
        <f t="shared" si="26"/>
        <v>Appalachian St.</v>
      </c>
      <c r="ET569" s="61">
        <f t="shared" si="28"/>
        <v>144</v>
      </c>
      <c r="EU569" s="61">
        <f t="shared" si="27"/>
        <v>8</v>
      </c>
    </row>
    <row r="570" spans="1:151" x14ac:dyDescent="0.45">
      <c r="A570" s="64">
        <v>45308</v>
      </c>
      <c r="B570" s="21" t="s">
        <v>14</v>
      </c>
      <c r="D570" s="21" t="s">
        <v>44</v>
      </c>
      <c r="E570" s="21">
        <v>63</v>
      </c>
      <c r="F570" s="50" t="s">
        <v>558</v>
      </c>
      <c r="G570" t="s">
        <v>1648</v>
      </c>
      <c r="H570" t="s">
        <v>44</v>
      </c>
      <c r="I570" t="s">
        <v>1648</v>
      </c>
      <c r="J570" t="s">
        <v>44</v>
      </c>
      <c r="K570" t="s">
        <v>1648</v>
      </c>
      <c r="L570" t="s">
        <v>44</v>
      </c>
      <c r="M570" t="s">
        <v>1648</v>
      </c>
      <c r="N570" t="s">
        <v>44</v>
      </c>
      <c r="O570" t="s">
        <v>1648</v>
      </c>
      <c r="P570" t="s">
        <v>44</v>
      </c>
      <c r="Q570" t="s">
        <v>1648</v>
      </c>
      <c r="R570" t="s">
        <v>44</v>
      </c>
      <c r="S570" t="s">
        <v>15</v>
      </c>
      <c r="T570" t="s">
        <v>15</v>
      </c>
      <c r="U570">
        <v>17</v>
      </c>
      <c r="V570">
        <v>17</v>
      </c>
      <c r="W570" s="20">
        <v>0.88235294117647101</v>
      </c>
      <c r="X570" s="20">
        <v>25.46</v>
      </c>
      <c r="Y570" s="20">
        <v>123.4</v>
      </c>
      <c r="Z570" s="20">
        <v>98</v>
      </c>
      <c r="AA570" s="20">
        <v>65.099999999999994</v>
      </c>
      <c r="AB570" s="20">
        <v>2.5999999999999999E-2</v>
      </c>
      <c r="AC570" s="20">
        <v>1.95</v>
      </c>
      <c r="AD570" s="20">
        <v>106.3</v>
      </c>
      <c r="AE570" s="20">
        <v>104.3</v>
      </c>
      <c r="AF570" s="20">
        <v>-4.34</v>
      </c>
      <c r="AG570" s="20" t="e" cm="1">
        <f t="array" ref="AG570">NA</f>
        <v>#NAME?</v>
      </c>
      <c r="AH570" s="20" t="e" cm="1">
        <f t="array" ref="AH570">NA</f>
        <v>#NAME?</v>
      </c>
      <c r="AI570" s="20" t="e" cm="1">
        <f t="array" ref="AI570">NA</f>
        <v>#NAME?</v>
      </c>
      <c r="AJ570" s="20" t="e" cm="1">
        <f t="array" ref="AJ570">NA</f>
        <v>#NAME?</v>
      </c>
      <c r="AK570" s="20" t="e" cm="1">
        <f t="array" ref="AK570">NA</f>
        <v>#NAME?</v>
      </c>
      <c r="AL570" s="20" t="e" cm="1">
        <f t="array" ref="AL570">NA</f>
        <v>#NAME?</v>
      </c>
      <c r="AM570" s="20" t="e" cm="1">
        <f t="array" ref="AM570">NA</f>
        <v>#NAME?</v>
      </c>
      <c r="AN570" s="20" t="e" cm="1">
        <f t="array" ref="AN570">NA</f>
        <v>#NAME?</v>
      </c>
      <c r="AO570" s="20" t="e" cm="1">
        <f t="array" ref="AO570">NA</f>
        <v>#NAME?</v>
      </c>
      <c r="AP570" s="20" t="e" cm="1">
        <f t="array" ref="AP570">NA</f>
        <v>#NAME?</v>
      </c>
      <c r="AQ570" s="20" t="e" cm="1">
        <f t="array" ref="AQ570">NA</f>
        <v>#NAME?</v>
      </c>
      <c r="AR570" s="20" t="e" cm="1">
        <f t="array" ref="AR570">NA</f>
        <v>#NAME?</v>
      </c>
      <c r="AS570" s="20" t="e" cm="1">
        <f t="array" ref="AS570">NA</f>
        <v>#NAME?</v>
      </c>
      <c r="AT570" s="20" t="e" cm="1">
        <f t="array" ref="AT570">NA</f>
        <v>#NAME?</v>
      </c>
      <c r="AU570" s="20" t="e" cm="1">
        <f t="array" ref="AU570">NA</f>
        <v>#NAME?</v>
      </c>
      <c r="AV570" s="20" t="e" cm="1">
        <f t="array" ref="AV570">NA</f>
        <v>#NAME?</v>
      </c>
      <c r="AW570" s="20" t="e" cm="1">
        <f t="array" ref="AW570">NA</f>
        <v>#NAME?</v>
      </c>
      <c r="AX570" s="20" t="e" cm="1">
        <f t="array" ref="AX570">NA</f>
        <v>#NAME?</v>
      </c>
      <c r="AY570" s="20" t="e" cm="1">
        <f t="array" ref="AY570">NA</f>
        <v>#NAME?</v>
      </c>
      <c r="AZ570" s="20" t="e" cm="1">
        <f t="array" ref="AZ570">NA</f>
        <v>#NAME?</v>
      </c>
      <c r="BA570" s="20" t="e" cm="1">
        <f t="array" ref="BA570">NA</f>
        <v>#NAME?</v>
      </c>
      <c r="BB570" s="20" t="e" cm="1">
        <f t="array" ref="BB570">NA</f>
        <v>#NAME?</v>
      </c>
      <c r="BC570" s="20" t="e" cm="1">
        <f t="array" ref="BC570">NA</f>
        <v>#NAME?</v>
      </c>
      <c r="BD570" s="20" t="e" cm="1">
        <f t="array" ref="BD570">NA</f>
        <v>#NAME?</v>
      </c>
      <c r="BE570" s="20" t="e" cm="1">
        <f t="array" ref="BE570">NA</f>
        <v>#NAME?</v>
      </c>
      <c r="BF570" s="20" t="e" cm="1">
        <f t="array" ref="BF570">NA</f>
        <v>#NAME?</v>
      </c>
      <c r="BG570" s="20" t="e" cm="1">
        <f t="array" ref="BG570">NA</f>
        <v>#NAME?</v>
      </c>
      <c r="BH570" s="20" t="e" cm="1">
        <f t="array" ref="BH570">NA</f>
        <v>#NAME?</v>
      </c>
      <c r="BI570" s="20" t="e" cm="1">
        <f t="array" ref="BI570">NA</f>
        <v>#NAME?</v>
      </c>
      <c r="BJ570" s="20" t="e" cm="1">
        <f t="array" ref="BJ570">NA</f>
        <v>#NAME?</v>
      </c>
      <c r="BK570" s="20" t="e" cm="1">
        <f t="array" ref="BK570">NA</f>
        <v>#NAME?</v>
      </c>
      <c r="BL570" s="20" t="e" cm="1">
        <f t="array" ref="BL570">NA</f>
        <v>#NAME?</v>
      </c>
      <c r="BM570" s="20" t="e" cm="1">
        <f t="array" ref="BM570">NA</f>
        <v>#NAME?</v>
      </c>
      <c r="BN570" s="20" t="e" cm="1">
        <f t="array" ref="BN570">NA</f>
        <v>#NAME?</v>
      </c>
      <c r="BO570" s="20" t="e" cm="1">
        <f t="array" ref="BO570">NA</f>
        <v>#NAME?</v>
      </c>
      <c r="BP570" s="20" t="e" cm="1">
        <f t="array" ref="BP570">NA</f>
        <v>#NAME?</v>
      </c>
      <c r="BQ570" s="20" t="e" cm="1">
        <f t="array" ref="BQ570">NA</f>
        <v>#NAME?</v>
      </c>
      <c r="BR570" s="20" t="e" cm="1">
        <f t="array" ref="BR570">NA</f>
        <v>#NAME?</v>
      </c>
      <c r="BS570" s="20" t="e" cm="1">
        <f t="array" ref="BS570">NA</f>
        <v>#NAME?</v>
      </c>
      <c r="BT570" s="20" t="e" cm="1">
        <f t="array" ref="BT570">NA</f>
        <v>#NAME?</v>
      </c>
      <c r="BU570" s="20" t="e" cm="1">
        <f t="array" ref="BU570">NA</f>
        <v>#NAME?</v>
      </c>
      <c r="BV570" s="20" t="e" cm="1">
        <f t="array" ref="BV570">NA</f>
        <v>#NAME?</v>
      </c>
      <c r="BW570" s="20" t="e" cm="1">
        <f t="array" ref="BW570">NA</f>
        <v>#NAME?</v>
      </c>
      <c r="BX570" s="20" t="e" cm="1">
        <f t="array" ref="BX570">NA</f>
        <v>#NAME?</v>
      </c>
      <c r="BY570" s="20" t="e" cm="1">
        <f t="array" ref="BY570">NA</f>
        <v>#NAME?</v>
      </c>
      <c r="BZ570" s="20" t="e" cm="1">
        <f t="array" ref="BZ570">NA</f>
        <v>#NAME?</v>
      </c>
      <c r="CA570" s="20" t="e" cm="1">
        <f t="array" ref="CA570">NA</f>
        <v>#NAME?</v>
      </c>
      <c r="CB570" s="20" t="e" cm="1">
        <f t="array" ref="CB570">NA</f>
        <v>#NAME?</v>
      </c>
      <c r="CC570" s="20" t="e" cm="1">
        <f t="array" ref="CC570">NA</f>
        <v>#NAME?</v>
      </c>
      <c r="CD570" s="20">
        <v>0.76470588235294101</v>
      </c>
      <c r="CE570" s="20">
        <v>22.3</v>
      </c>
      <c r="CF570" s="20">
        <v>116.3</v>
      </c>
      <c r="CG570" s="20">
        <v>94</v>
      </c>
      <c r="CH570" s="20">
        <v>66.8</v>
      </c>
      <c r="CI570" s="20">
        <v>4.0000000000000001E-3</v>
      </c>
      <c r="CJ570" s="20">
        <v>6.35</v>
      </c>
      <c r="CK570" s="20">
        <v>109.3</v>
      </c>
      <c r="CL570" s="20">
        <v>103</v>
      </c>
      <c r="CM570" s="20">
        <v>3.88</v>
      </c>
      <c r="CN570" s="20">
        <v>117.7</v>
      </c>
      <c r="CO570" s="20">
        <v>95.1</v>
      </c>
      <c r="CP570" s="63">
        <v>0.92100000000000004</v>
      </c>
      <c r="CQ570" s="20">
        <v>1.9</v>
      </c>
      <c r="CR570" s="20">
        <v>0.11176470588235293</v>
      </c>
      <c r="CS570" s="20">
        <v>1405</v>
      </c>
      <c r="CT570" s="20">
        <v>20.47</v>
      </c>
      <c r="CU570" s="20">
        <v>6.11</v>
      </c>
      <c r="CV570" s="20">
        <v>1359</v>
      </c>
      <c r="CW570" s="20">
        <v>1115</v>
      </c>
      <c r="CX570" s="20">
        <v>1006</v>
      </c>
      <c r="CY570" s="20">
        <v>0.49</v>
      </c>
      <c r="CZ570" s="20">
        <v>177</v>
      </c>
      <c r="DA570" s="20">
        <v>491</v>
      </c>
      <c r="DB570" s="20">
        <v>0.36</v>
      </c>
      <c r="DC570" s="20">
        <v>196</v>
      </c>
      <c r="DD570" s="20">
        <v>260</v>
      </c>
      <c r="DE570" s="20">
        <v>0.754</v>
      </c>
      <c r="DF570" s="20">
        <v>155</v>
      </c>
      <c r="DG570" s="20">
        <v>9.117647058823529</v>
      </c>
      <c r="DH570" s="20">
        <v>676</v>
      </c>
      <c r="DI570" s="20">
        <v>39.764705882352942</v>
      </c>
      <c r="DJ570" s="20">
        <v>283</v>
      </c>
      <c r="DK570" s="20">
        <v>62</v>
      </c>
      <c r="DL570" s="20">
        <v>65</v>
      </c>
      <c r="DM570" s="20">
        <v>187</v>
      </c>
      <c r="DN570" s="20">
        <v>183</v>
      </c>
      <c r="DO570" s="20">
        <v>79.900000000000006</v>
      </c>
      <c r="DP570" s="20">
        <v>65.587999999999994</v>
      </c>
      <c r="DQ570" s="20">
        <v>14.353</v>
      </c>
      <c r="DR570" s="20">
        <v>1.5129999999999999</v>
      </c>
      <c r="DS570" s="20">
        <v>11</v>
      </c>
      <c r="DT570" s="20">
        <v>0.33200000000000002</v>
      </c>
      <c r="DU570" s="20">
        <v>28.9</v>
      </c>
      <c r="DV570" s="20">
        <v>15.3</v>
      </c>
      <c r="DW570" s="20">
        <v>3.8</v>
      </c>
      <c r="DX570" s="20">
        <v>3.6470588235294117</v>
      </c>
      <c r="DY570" s="20">
        <v>10.8</v>
      </c>
      <c r="DZ570" s="20">
        <v>35</v>
      </c>
      <c r="EA570" s="20">
        <v>0.59699999999999998</v>
      </c>
      <c r="EB570" s="20">
        <v>-1</v>
      </c>
      <c r="EC570" s="66">
        <v>11</v>
      </c>
      <c r="ED570" s="66">
        <v>13</v>
      </c>
      <c r="EE570" s="66">
        <v>27</v>
      </c>
      <c r="EF570" s="66">
        <v>7</v>
      </c>
      <c r="EG570" s="66">
        <v>15</v>
      </c>
      <c r="EH570" s="66">
        <v>13.7</v>
      </c>
      <c r="EI570" s="66">
        <v>32</v>
      </c>
      <c r="EJ570" s="66">
        <v>45</v>
      </c>
      <c r="EK570" s="20">
        <v>11599.6</v>
      </c>
      <c r="EL570" s="20">
        <v>11397.4</v>
      </c>
      <c r="EM570" s="20" t="e" cm="1">
        <f t="array" ref="EM570">NA</f>
        <v>#NAME?</v>
      </c>
      <c r="EN570" s="20" t="e" cm="1">
        <f t="array" ref="EN570">NA</f>
        <v>#NAME?</v>
      </c>
      <c r="EO570" s="20" t="e" cm="1">
        <f t="array" ref="EO570">NA</f>
        <v>#NAME?</v>
      </c>
      <c r="EP570" s="20" t="e" cm="1">
        <f t="array" ref="EP570">NA</f>
        <v>#NAME?</v>
      </c>
      <c r="EQ570" s="21">
        <v>62</v>
      </c>
      <c r="ER570" s="21">
        <v>48</v>
      </c>
      <c r="ES570" s="61" t="str">
        <f t="shared" si="26"/>
        <v>Connecticut</v>
      </c>
      <c r="ET570" s="61">
        <f t="shared" si="28"/>
        <v>110</v>
      </c>
      <c r="EU570" s="61">
        <f t="shared" si="27"/>
        <v>14</v>
      </c>
    </row>
    <row r="571" spans="1:151" x14ac:dyDescent="0.45">
      <c r="A571" s="64">
        <v>45308</v>
      </c>
      <c r="B571" s="21" t="s">
        <v>32</v>
      </c>
      <c r="D571" s="21" t="s">
        <v>60</v>
      </c>
      <c r="E571" s="21">
        <v>177</v>
      </c>
      <c r="F571" s="50" t="s">
        <v>558</v>
      </c>
      <c r="G571" t="s">
        <v>1648</v>
      </c>
      <c r="H571" t="s">
        <v>60</v>
      </c>
      <c r="I571" t="s">
        <v>1648</v>
      </c>
      <c r="J571" t="s">
        <v>60</v>
      </c>
      <c r="K571" t="s">
        <v>1648</v>
      </c>
      <c r="L571" t="s">
        <v>418</v>
      </c>
      <c r="M571" t="s">
        <v>1648</v>
      </c>
      <c r="N571" t="s">
        <v>582</v>
      </c>
      <c r="O571" t="s">
        <v>1648</v>
      </c>
      <c r="P571" t="s">
        <v>1343</v>
      </c>
      <c r="Q571" t="s">
        <v>1648</v>
      </c>
      <c r="R571" t="s">
        <v>418</v>
      </c>
      <c r="S571" t="s">
        <v>17</v>
      </c>
      <c r="T571" t="s">
        <v>17</v>
      </c>
      <c r="U571">
        <v>15</v>
      </c>
      <c r="V571">
        <v>16</v>
      </c>
      <c r="W571" s="20">
        <v>0.8</v>
      </c>
      <c r="X571" s="20">
        <v>20.9</v>
      </c>
      <c r="Y571" s="20">
        <v>119.7</v>
      </c>
      <c r="Z571" s="20">
        <v>98.8</v>
      </c>
      <c r="AA571" s="20">
        <v>73.599999999999994</v>
      </c>
      <c r="AB571" s="20">
        <v>-3.5000000000000003E-2</v>
      </c>
      <c r="AC571" s="20">
        <v>2.67</v>
      </c>
      <c r="AD571" s="20">
        <v>107</v>
      </c>
      <c r="AE571" s="20">
        <v>104.3</v>
      </c>
      <c r="AF571" s="20">
        <v>-0.59</v>
      </c>
      <c r="AG571" s="20" t="e" cm="1">
        <f t="array" ref="AG571">NA</f>
        <v>#NAME?</v>
      </c>
      <c r="AH571" s="20" t="e" cm="1">
        <f t="array" ref="AH571">NA</f>
        <v>#NAME?</v>
      </c>
      <c r="AI571" s="20" t="e" cm="1">
        <f t="array" ref="AI571">NA</f>
        <v>#NAME?</v>
      </c>
      <c r="AJ571" s="20" t="e" cm="1">
        <f t="array" ref="AJ571">NA</f>
        <v>#NAME?</v>
      </c>
      <c r="AK571" s="20" t="e" cm="1">
        <f t="array" ref="AK571">NA</f>
        <v>#NAME?</v>
      </c>
      <c r="AL571" s="20" t="e" cm="1">
        <f t="array" ref="AL571">NA</f>
        <v>#NAME?</v>
      </c>
      <c r="AM571" s="20" t="e" cm="1">
        <f t="array" ref="AM571">NA</f>
        <v>#NAME?</v>
      </c>
      <c r="AN571" s="20" t="e" cm="1">
        <f t="array" ref="AN571">NA</f>
        <v>#NAME?</v>
      </c>
      <c r="AO571" s="20" t="e" cm="1">
        <f t="array" ref="AO571">NA</f>
        <v>#NAME?</v>
      </c>
      <c r="AP571" s="20" t="e" cm="1">
        <f t="array" ref="AP571">NA</f>
        <v>#NAME?</v>
      </c>
      <c r="AQ571" s="20" t="e" cm="1">
        <f t="array" ref="AQ571">NA</f>
        <v>#NAME?</v>
      </c>
      <c r="AR571" s="20" t="e" cm="1">
        <f t="array" ref="AR571">NA</f>
        <v>#NAME?</v>
      </c>
      <c r="AS571" s="20" t="e" cm="1">
        <f t="array" ref="AS571">NA</f>
        <v>#NAME?</v>
      </c>
      <c r="AT571" s="20" t="e" cm="1">
        <f t="array" ref="AT571">NA</f>
        <v>#NAME?</v>
      </c>
      <c r="AU571" s="20" t="e" cm="1">
        <f t="array" ref="AU571">NA</f>
        <v>#NAME?</v>
      </c>
      <c r="AV571" s="20" t="e" cm="1">
        <f t="array" ref="AV571">NA</f>
        <v>#NAME?</v>
      </c>
      <c r="AW571" s="20" t="e" cm="1">
        <f t="array" ref="AW571">NA</f>
        <v>#NAME?</v>
      </c>
      <c r="AX571" s="20" t="e" cm="1">
        <f t="array" ref="AX571">NA</f>
        <v>#NAME?</v>
      </c>
      <c r="AY571" s="20" t="e" cm="1">
        <f t="array" ref="AY571">NA</f>
        <v>#NAME?</v>
      </c>
      <c r="AZ571" s="20" t="e" cm="1">
        <f t="array" ref="AZ571">NA</f>
        <v>#NAME?</v>
      </c>
      <c r="BA571" s="20" t="e" cm="1">
        <f t="array" ref="BA571">NA</f>
        <v>#NAME?</v>
      </c>
      <c r="BB571" s="20" t="e" cm="1">
        <f t="array" ref="BB571">NA</f>
        <v>#NAME?</v>
      </c>
      <c r="BC571" s="20" t="e" cm="1">
        <f t="array" ref="BC571">NA</f>
        <v>#NAME?</v>
      </c>
      <c r="BD571" s="20" t="e" cm="1">
        <f t="array" ref="BD571">NA</f>
        <v>#NAME?</v>
      </c>
      <c r="BE571" s="20" t="e" cm="1">
        <f t="array" ref="BE571">NA</f>
        <v>#NAME?</v>
      </c>
      <c r="BF571" s="20" t="e" cm="1">
        <f t="array" ref="BF571">NA</f>
        <v>#NAME?</v>
      </c>
      <c r="BG571" s="20" t="e" cm="1">
        <f t="array" ref="BG571">NA</f>
        <v>#NAME?</v>
      </c>
      <c r="BH571" s="20" t="e" cm="1">
        <f t="array" ref="BH571">NA</f>
        <v>#NAME?</v>
      </c>
      <c r="BI571" s="20" t="e" cm="1">
        <f t="array" ref="BI571">NA</f>
        <v>#NAME?</v>
      </c>
      <c r="BJ571" s="20" t="e" cm="1">
        <f t="array" ref="BJ571">NA</f>
        <v>#NAME?</v>
      </c>
      <c r="BK571" s="20" t="e" cm="1">
        <f t="array" ref="BK571">NA</f>
        <v>#NAME?</v>
      </c>
      <c r="BL571" s="20" t="e" cm="1">
        <f t="array" ref="BL571">NA</f>
        <v>#NAME?</v>
      </c>
      <c r="BM571" s="20" t="e" cm="1">
        <f t="array" ref="BM571">NA</f>
        <v>#NAME?</v>
      </c>
      <c r="BN571" s="20" t="e" cm="1">
        <f t="array" ref="BN571">NA</f>
        <v>#NAME?</v>
      </c>
      <c r="BO571" s="20" t="e" cm="1">
        <f t="array" ref="BO571">NA</f>
        <v>#NAME?</v>
      </c>
      <c r="BP571" s="20" t="e" cm="1">
        <f t="array" ref="BP571">NA</f>
        <v>#NAME?</v>
      </c>
      <c r="BQ571" s="20" t="e" cm="1">
        <f t="array" ref="BQ571">NA</f>
        <v>#NAME?</v>
      </c>
      <c r="BR571" s="20" t="e" cm="1">
        <f t="array" ref="BR571">NA</f>
        <v>#NAME?</v>
      </c>
      <c r="BS571" s="20" t="e" cm="1">
        <f t="array" ref="BS571">NA</f>
        <v>#NAME?</v>
      </c>
      <c r="BT571" s="20" t="e" cm="1">
        <f t="array" ref="BT571">NA</f>
        <v>#NAME?</v>
      </c>
      <c r="BU571" s="20" t="e" cm="1">
        <f t="array" ref="BU571">NA</f>
        <v>#NAME?</v>
      </c>
      <c r="BV571" s="20" t="e" cm="1">
        <f t="array" ref="BV571">NA</f>
        <v>#NAME?</v>
      </c>
      <c r="BW571" s="20" t="e" cm="1">
        <f t="array" ref="BW571">NA</f>
        <v>#NAME?</v>
      </c>
      <c r="BX571" s="20" t="e" cm="1">
        <f t="array" ref="BX571">NA</f>
        <v>#NAME?</v>
      </c>
      <c r="BY571" s="20" t="e" cm="1">
        <f t="array" ref="BY571">NA</f>
        <v>#NAME?</v>
      </c>
      <c r="BZ571" s="20" t="e" cm="1">
        <f t="array" ref="BZ571">NA</f>
        <v>#NAME?</v>
      </c>
      <c r="CA571" s="20" t="e" cm="1">
        <f t="array" ref="CA571">NA</f>
        <v>#NAME?</v>
      </c>
      <c r="CB571" s="20" t="e" cm="1">
        <f t="array" ref="CB571">NA</f>
        <v>#NAME?</v>
      </c>
      <c r="CC571" s="20" t="e" cm="1">
        <f t="array" ref="CC571">NA</f>
        <v>#NAME?</v>
      </c>
      <c r="CD571" s="20">
        <v>0.75</v>
      </c>
      <c r="CE571" s="20">
        <v>18.100000000000001</v>
      </c>
      <c r="CF571" s="20">
        <v>111.4</v>
      </c>
      <c r="CG571" s="20">
        <v>93.3</v>
      </c>
      <c r="CH571" s="20">
        <v>68.599999999999994</v>
      </c>
      <c r="CI571" s="20">
        <v>-5.8000000000000003E-2</v>
      </c>
      <c r="CJ571" s="20">
        <v>4.32</v>
      </c>
      <c r="CK571" s="20">
        <v>107.5</v>
      </c>
      <c r="CL571" s="20">
        <v>103.2</v>
      </c>
      <c r="CM571" s="20">
        <v>0.46</v>
      </c>
      <c r="CN571" s="20">
        <v>113</v>
      </c>
      <c r="CO571" s="20">
        <v>93.8</v>
      </c>
      <c r="CP571" s="63">
        <v>0.89490000000000003</v>
      </c>
      <c r="CQ571" s="20">
        <v>0.9</v>
      </c>
      <c r="CR571" s="20">
        <v>5.6250000000000001E-2</v>
      </c>
      <c r="CS571" s="20">
        <v>1377</v>
      </c>
      <c r="CT571" s="20">
        <v>15.34</v>
      </c>
      <c r="CU571" s="20">
        <v>4.91</v>
      </c>
      <c r="CV571" s="20">
        <v>1204</v>
      </c>
      <c r="CW571" s="20">
        <v>1037</v>
      </c>
      <c r="CX571" s="20">
        <v>918</v>
      </c>
      <c r="CY571" s="20">
        <v>0.45200000000000001</v>
      </c>
      <c r="CZ571" s="20">
        <v>119</v>
      </c>
      <c r="DA571" s="20">
        <v>372</v>
      </c>
      <c r="DB571" s="20">
        <v>0.32</v>
      </c>
      <c r="DC571" s="20">
        <v>255</v>
      </c>
      <c r="DD571" s="20">
        <v>359</v>
      </c>
      <c r="DE571" s="20">
        <v>0.71</v>
      </c>
      <c r="DF571" s="20">
        <v>184</v>
      </c>
      <c r="DG571" s="20">
        <v>11.5</v>
      </c>
      <c r="DH571" s="20">
        <v>621</v>
      </c>
      <c r="DI571" s="20">
        <v>38.8125</v>
      </c>
      <c r="DJ571" s="20">
        <v>237</v>
      </c>
      <c r="DK571" s="20">
        <v>140</v>
      </c>
      <c r="DL571" s="20">
        <v>64</v>
      </c>
      <c r="DM571" s="20">
        <v>210</v>
      </c>
      <c r="DN571" s="20">
        <v>265</v>
      </c>
      <c r="DO571" s="20">
        <v>75.2</v>
      </c>
      <c r="DP571" s="20">
        <v>64.811999999999998</v>
      </c>
      <c r="DQ571" s="20">
        <v>10.438000000000001</v>
      </c>
      <c r="DR571" s="20">
        <v>1.129</v>
      </c>
      <c r="DS571" s="20">
        <v>13.125</v>
      </c>
      <c r="DT571" s="20">
        <v>0.66700000000000004</v>
      </c>
      <c r="DU571" s="20">
        <v>23.2</v>
      </c>
      <c r="DV571" s="20">
        <v>22.4</v>
      </c>
      <c r="DW571" s="20">
        <v>4</v>
      </c>
      <c r="DX571" s="20">
        <v>8.75</v>
      </c>
      <c r="DY571" s="20">
        <v>16.600000000000001</v>
      </c>
      <c r="DZ571" s="20">
        <v>28</v>
      </c>
      <c r="EA571" s="20">
        <v>0.60299999999999998</v>
      </c>
      <c r="EB571" s="20">
        <v>3</v>
      </c>
      <c r="EC571" s="66">
        <v>33</v>
      </c>
      <c r="ED571" s="66">
        <v>40</v>
      </c>
      <c r="EE571" s="66">
        <v>47</v>
      </c>
      <c r="EF571" s="66">
        <v>36</v>
      </c>
      <c r="EG571" s="66">
        <v>29</v>
      </c>
      <c r="EH571" s="66">
        <v>29.2</v>
      </c>
      <c r="EI571" s="66">
        <v>28</v>
      </c>
      <c r="EJ571" s="66">
        <v>28</v>
      </c>
      <c r="EK571" s="20">
        <v>11168.01</v>
      </c>
      <c r="EL571" s="20">
        <v>11006.32</v>
      </c>
      <c r="EM571" s="20" t="e" cm="1">
        <f t="array" ref="EM571">NA</f>
        <v>#NAME?</v>
      </c>
      <c r="EN571" s="20" t="e" cm="1">
        <f t="array" ref="EN571">NA</f>
        <v>#NAME?</v>
      </c>
      <c r="EO571" s="20" t="e" cm="1">
        <f t="array" ref="EO571">NA</f>
        <v>#NAME?</v>
      </c>
      <c r="EP571" s="20" t="e" cm="1">
        <f t="array" ref="EP571">NA</f>
        <v>#NAME?</v>
      </c>
      <c r="EQ571" s="21">
        <v>90</v>
      </c>
      <c r="ER571" s="21">
        <v>77</v>
      </c>
      <c r="ES571" s="61" t="str">
        <f t="shared" si="26"/>
        <v>Kentucky</v>
      </c>
      <c r="ET571" s="61">
        <f t="shared" si="28"/>
        <v>167</v>
      </c>
      <c r="EU571" s="61">
        <f t="shared" si="27"/>
        <v>13</v>
      </c>
    </row>
    <row r="572" spans="1:151" x14ac:dyDescent="0.45">
      <c r="A572" s="64">
        <v>45308</v>
      </c>
      <c r="B572" s="21" t="s">
        <v>28</v>
      </c>
      <c r="C572" s="21">
        <v>340</v>
      </c>
      <c r="D572" s="21" t="s">
        <v>53</v>
      </c>
      <c r="E572" s="21">
        <v>341</v>
      </c>
      <c r="F572" s="50" t="s">
        <v>558</v>
      </c>
      <c r="G572" t="s">
        <v>28</v>
      </c>
      <c r="H572" t="s">
        <v>53</v>
      </c>
      <c r="I572" t="s">
        <v>28</v>
      </c>
      <c r="J572" t="s">
        <v>53</v>
      </c>
      <c r="K572" t="s">
        <v>28</v>
      </c>
      <c r="L572" t="s">
        <v>53</v>
      </c>
      <c r="M572" t="s">
        <v>28</v>
      </c>
      <c r="N572" t="s">
        <v>624</v>
      </c>
      <c r="O572" t="s">
        <v>28</v>
      </c>
      <c r="P572" t="s">
        <v>1344</v>
      </c>
      <c r="Q572" t="s">
        <v>28</v>
      </c>
      <c r="R572" t="s">
        <v>53</v>
      </c>
      <c r="S572" t="s">
        <v>29</v>
      </c>
      <c r="T572" t="s">
        <v>29</v>
      </c>
      <c r="U572">
        <v>16</v>
      </c>
      <c r="V572">
        <v>16</v>
      </c>
      <c r="W572" s="20">
        <v>0.6875</v>
      </c>
      <c r="X572" s="20">
        <v>11.45</v>
      </c>
      <c r="Y572" s="20">
        <v>106.1</v>
      </c>
      <c r="Z572" s="20">
        <v>94.7</v>
      </c>
      <c r="AA572" s="20">
        <v>61.1</v>
      </c>
      <c r="AB572" s="20">
        <v>5.8999999999999997E-2</v>
      </c>
      <c r="AC572" s="20">
        <v>1.85</v>
      </c>
      <c r="AD572" s="20">
        <v>106.4</v>
      </c>
      <c r="AE572" s="20">
        <v>104.5</v>
      </c>
      <c r="AF572" s="20">
        <v>-2</v>
      </c>
      <c r="AG572" s="20">
        <v>104.4</v>
      </c>
      <c r="AH572" s="20">
        <v>94.9</v>
      </c>
      <c r="AI572" s="20">
        <v>0.75039999999999996</v>
      </c>
      <c r="AJ572" s="20">
        <v>-0.7</v>
      </c>
      <c r="AK572" s="20">
        <v>-4.3749999999999997E-2</v>
      </c>
      <c r="AL572" s="20">
        <v>1309</v>
      </c>
      <c r="AM572" s="20">
        <v>9.59</v>
      </c>
      <c r="AN572" s="20">
        <v>2.4700000000000002</v>
      </c>
      <c r="AO572" s="20">
        <v>1039</v>
      </c>
      <c r="AP572" s="20">
        <v>925</v>
      </c>
      <c r="AQ572" s="20">
        <v>875</v>
      </c>
      <c r="AR572" s="20">
        <v>0.442</v>
      </c>
      <c r="AS572" s="20">
        <v>103</v>
      </c>
      <c r="AT572" s="20">
        <v>288</v>
      </c>
      <c r="AU572" s="20">
        <v>0.35799999999999998</v>
      </c>
      <c r="AV572" s="20">
        <v>162</v>
      </c>
      <c r="AW572" s="20">
        <v>247</v>
      </c>
      <c r="AX572" s="20">
        <v>0.65600000000000003</v>
      </c>
      <c r="AY572" s="20">
        <v>135</v>
      </c>
      <c r="AZ572" s="20">
        <v>8.4375</v>
      </c>
      <c r="BA572" s="20">
        <v>516</v>
      </c>
      <c r="BB572" s="20">
        <v>32.25</v>
      </c>
      <c r="BC572" s="20">
        <v>246</v>
      </c>
      <c r="BD572" s="20">
        <v>136</v>
      </c>
      <c r="BE572" s="20">
        <v>79</v>
      </c>
      <c r="BF572" s="20">
        <v>132</v>
      </c>
      <c r="BG572" s="20">
        <v>215</v>
      </c>
      <c r="BH572" s="20">
        <v>64.900000000000006</v>
      </c>
      <c r="BI572" s="20">
        <v>57.811999999999998</v>
      </c>
      <c r="BJ572" s="20">
        <v>7.125</v>
      </c>
      <c r="BK572" s="20">
        <v>1.8640000000000001</v>
      </c>
      <c r="BL572" s="20">
        <v>8.25</v>
      </c>
      <c r="BM572" s="20">
        <v>1.03</v>
      </c>
      <c r="BN572" s="20">
        <v>18</v>
      </c>
      <c r="BO572" s="20">
        <v>15.4</v>
      </c>
      <c r="BP572" s="20">
        <v>4.9000000000000004</v>
      </c>
      <c r="BQ572" s="20">
        <v>8.5</v>
      </c>
      <c r="BR572" s="20">
        <v>13.4</v>
      </c>
      <c r="BS572" s="20">
        <v>73</v>
      </c>
      <c r="BT572" s="20">
        <v>0.56899999999999995</v>
      </c>
      <c r="BU572" s="20">
        <v>-10</v>
      </c>
      <c r="BV572" s="66">
        <v>63</v>
      </c>
      <c r="BW572" s="66">
        <v>67</v>
      </c>
      <c r="BX572" s="66">
        <v>68</v>
      </c>
      <c r="BY572" s="66">
        <v>49</v>
      </c>
      <c r="BZ572" s="66">
        <v>67</v>
      </c>
      <c r="CA572" s="66">
        <v>53.2</v>
      </c>
      <c r="CB572" s="66">
        <v>72</v>
      </c>
      <c r="CC572" s="66">
        <v>58</v>
      </c>
      <c r="CD572" s="20">
        <v>0.625</v>
      </c>
      <c r="CE572" s="20">
        <v>12.63</v>
      </c>
      <c r="CF572" s="20">
        <v>111.8</v>
      </c>
      <c r="CG572" s="20">
        <v>99.1</v>
      </c>
      <c r="CH572" s="20">
        <v>67.8</v>
      </c>
      <c r="CI572" s="20">
        <v>-1.2999999999999999E-2</v>
      </c>
      <c r="CJ572" s="20">
        <v>4.54</v>
      </c>
      <c r="CK572" s="20">
        <v>107.7</v>
      </c>
      <c r="CL572" s="20">
        <v>103.2</v>
      </c>
      <c r="CM572" s="20">
        <v>1.08</v>
      </c>
      <c r="CN572" s="20">
        <v>111</v>
      </c>
      <c r="CO572" s="20">
        <v>98.2</v>
      </c>
      <c r="CP572" s="63">
        <v>0.80410000000000004</v>
      </c>
      <c r="CQ572" s="20">
        <v>-0.7</v>
      </c>
      <c r="CR572" s="20">
        <v>-4.3749999999999997E-2</v>
      </c>
      <c r="CS572" s="20">
        <v>1308</v>
      </c>
      <c r="CT572" s="20">
        <v>11.91</v>
      </c>
      <c r="CU572" s="20">
        <v>5.48</v>
      </c>
      <c r="CV572" s="20">
        <v>1186</v>
      </c>
      <c r="CW572" s="20">
        <v>1083</v>
      </c>
      <c r="CX572" s="20">
        <v>875</v>
      </c>
      <c r="CY572" s="20">
        <v>0.46100000000000002</v>
      </c>
      <c r="CZ572" s="20">
        <v>129</v>
      </c>
      <c r="DA572" s="20">
        <v>364</v>
      </c>
      <c r="DB572" s="20">
        <v>0.35399999999999998</v>
      </c>
      <c r="DC572" s="20">
        <v>251</v>
      </c>
      <c r="DD572" s="20">
        <v>320</v>
      </c>
      <c r="DE572" s="20">
        <v>0.78400000000000003</v>
      </c>
      <c r="DF572" s="20">
        <v>137</v>
      </c>
      <c r="DG572" s="20">
        <v>8.5625</v>
      </c>
      <c r="DH572" s="20">
        <v>553</v>
      </c>
      <c r="DI572" s="20">
        <v>34.5625</v>
      </c>
      <c r="DJ572" s="20">
        <v>241</v>
      </c>
      <c r="DK572" s="20">
        <v>88</v>
      </c>
      <c r="DL572" s="20">
        <v>46</v>
      </c>
      <c r="DM572" s="20">
        <v>193</v>
      </c>
      <c r="DN572" s="20">
        <v>257</v>
      </c>
      <c r="DO572" s="20">
        <v>74.099999999999994</v>
      </c>
      <c r="DP572" s="20">
        <v>67.688000000000002</v>
      </c>
      <c r="DQ572" s="20">
        <v>6.4379999999999997</v>
      </c>
      <c r="DR572" s="20">
        <v>1.2490000000000001</v>
      </c>
      <c r="DS572" s="20">
        <v>12.061999999999999</v>
      </c>
      <c r="DT572" s="20">
        <v>0.45600000000000002</v>
      </c>
      <c r="DU572" s="20">
        <v>22.8</v>
      </c>
      <c r="DV572" s="20">
        <v>20</v>
      </c>
      <c r="DW572" s="20">
        <v>2.9</v>
      </c>
      <c r="DX572" s="20">
        <v>5.5</v>
      </c>
      <c r="DY572" s="20">
        <v>16.100000000000001</v>
      </c>
      <c r="DZ572" s="20">
        <v>62</v>
      </c>
      <c r="EA572" s="20">
        <v>0.57399999999999995</v>
      </c>
      <c r="EB572" s="20">
        <v>-8</v>
      </c>
      <c r="EC572" s="66">
        <v>56</v>
      </c>
      <c r="ED572" s="66">
        <v>88</v>
      </c>
      <c r="EE572" s="66">
        <v>70</v>
      </c>
      <c r="EF572" s="66">
        <v>43</v>
      </c>
      <c r="EG572" s="66">
        <v>60</v>
      </c>
      <c r="EH572" s="66">
        <v>53.7</v>
      </c>
      <c r="EI572" s="66">
        <v>62</v>
      </c>
      <c r="EJ572" s="66">
        <v>88</v>
      </c>
      <c r="EK572" s="20">
        <v>10514.509999999998</v>
      </c>
      <c r="EL572" s="20">
        <v>10587.460000000001</v>
      </c>
      <c r="EM572" s="20">
        <v>45.375</v>
      </c>
      <c r="EN572" s="20">
        <v>102.527</v>
      </c>
      <c r="EO572" s="20">
        <v>10.505600000000001</v>
      </c>
      <c r="EP572" s="20">
        <v>168.59200000000001</v>
      </c>
      <c r="EQ572" s="21">
        <v>65</v>
      </c>
      <c r="ER572" s="21">
        <v>57</v>
      </c>
      <c r="ES572" s="61" t="str">
        <f t="shared" si="26"/>
        <v>Virginia</v>
      </c>
      <c r="ET572" s="61">
        <f t="shared" si="28"/>
        <v>122</v>
      </c>
      <c r="EU572" s="61">
        <f t="shared" si="27"/>
        <v>8</v>
      </c>
    </row>
    <row r="573" spans="1:151" x14ac:dyDescent="0.45">
      <c r="A573" s="64">
        <v>45308</v>
      </c>
      <c r="B573" s="21" t="s">
        <v>57</v>
      </c>
      <c r="C573" s="21">
        <v>169</v>
      </c>
      <c r="D573" s="21" t="s">
        <v>186</v>
      </c>
      <c r="E573" s="21">
        <v>91</v>
      </c>
      <c r="F573" s="50" t="s">
        <v>558</v>
      </c>
      <c r="G573" t="s">
        <v>57</v>
      </c>
      <c r="H573" t="s">
        <v>186</v>
      </c>
      <c r="I573" t="s">
        <v>57</v>
      </c>
      <c r="J573" t="s">
        <v>186</v>
      </c>
      <c r="K573" t="s">
        <v>57</v>
      </c>
      <c r="L573" t="s">
        <v>446</v>
      </c>
      <c r="M573" t="s">
        <v>1258</v>
      </c>
      <c r="N573" t="s">
        <v>664</v>
      </c>
      <c r="O573" t="s">
        <v>1258</v>
      </c>
      <c r="P573" t="s">
        <v>186</v>
      </c>
      <c r="Q573" t="s">
        <v>406</v>
      </c>
      <c r="R573" t="s">
        <v>446</v>
      </c>
      <c r="S573" t="s">
        <v>29</v>
      </c>
      <c r="T573" t="s">
        <v>29</v>
      </c>
      <c r="U573">
        <v>16</v>
      </c>
      <c r="V573">
        <v>16</v>
      </c>
      <c r="W573" s="20">
        <v>0.75</v>
      </c>
      <c r="X573" s="20">
        <v>12.97</v>
      </c>
      <c r="Y573" s="20">
        <v>115.7</v>
      </c>
      <c r="Z573" s="20">
        <v>102.7</v>
      </c>
      <c r="AA573" s="20">
        <v>70.7</v>
      </c>
      <c r="AB573" s="20">
        <v>5.1999999999999998E-2</v>
      </c>
      <c r="AC573" s="20">
        <v>0.93</v>
      </c>
      <c r="AD573" s="20">
        <v>105.3</v>
      </c>
      <c r="AE573" s="20">
        <v>104.4</v>
      </c>
      <c r="AF573" s="20">
        <v>-3.12</v>
      </c>
      <c r="AG573" s="20">
        <v>116.8</v>
      </c>
      <c r="AH573" s="20">
        <v>101.3</v>
      </c>
      <c r="AI573" s="20">
        <v>0.83750000000000002</v>
      </c>
      <c r="AJ573" s="20">
        <v>0.4</v>
      </c>
      <c r="AK573" s="20">
        <v>2.5000000000000001E-2</v>
      </c>
      <c r="AL573" s="20">
        <v>1358</v>
      </c>
      <c r="AM573" s="20">
        <v>13.72</v>
      </c>
      <c r="AN573" s="20">
        <v>2.29</v>
      </c>
      <c r="AO573" s="20">
        <v>1339</v>
      </c>
      <c r="AP573" s="20">
        <v>1156</v>
      </c>
      <c r="AQ573" s="20">
        <v>991</v>
      </c>
      <c r="AR573" s="20">
        <v>0.49199999999999999</v>
      </c>
      <c r="AS573" s="20">
        <v>153</v>
      </c>
      <c r="AT573" s="20">
        <v>376</v>
      </c>
      <c r="AU573" s="20">
        <v>0.40699999999999997</v>
      </c>
      <c r="AV573" s="20">
        <v>210</v>
      </c>
      <c r="AW573" s="20">
        <v>267</v>
      </c>
      <c r="AX573" s="20">
        <v>0.78700000000000003</v>
      </c>
      <c r="AY573" s="20">
        <v>154</v>
      </c>
      <c r="AZ573" s="20">
        <v>9.625</v>
      </c>
      <c r="BA573" s="20">
        <v>598</v>
      </c>
      <c r="BB573" s="20">
        <v>37.375</v>
      </c>
      <c r="BC573" s="20">
        <v>257</v>
      </c>
      <c r="BD573" s="20">
        <v>131</v>
      </c>
      <c r="BE573" s="20">
        <v>56</v>
      </c>
      <c r="BF573" s="20">
        <v>204</v>
      </c>
      <c r="BG573" s="20">
        <v>209</v>
      </c>
      <c r="BH573" s="20">
        <v>83.7</v>
      </c>
      <c r="BI573" s="20">
        <v>72.25</v>
      </c>
      <c r="BJ573" s="20">
        <v>11.438000000000001</v>
      </c>
      <c r="BK573" s="20">
        <v>1.26</v>
      </c>
      <c r="BL573" s="20">
        <v>12.75</v>
      </c>
      <c r="BM573" s="20">
        <v>0.64200000000000002</v>
      </c>
      <c r="BN573" s="20">
        <v>23.5</v>
      </c>
      <c r="BO573" s="20">
        <v>16.7</v>
      </c>
      <c r="BP573" s="20">
        <v>3.5</v>
      </c>
      <c r="BQ573" s="20">
        <v>8.1875</v>
      </c>
      <c r="BR573" s="20">
        <v>13.1</v>
      </c>
      <c r="BS573" s="20">
        <v>58</v>
      </c>
      <c r="BT573" s="20">
        <v>0.57699999999999996</v>
      </c>
      <c r="BU573" s="20">
        <v>0</v>
      </c>
      <c r="BV573" s="66">
        <v>57</v>
      </c>
      <c r="BW573" s="66">
        <v>28</v>
      </c>
      <c r="BX573" s="66">
        <v>50</v>
      </c>
      <c r="BY573" s="66">
        <v>39</v>
      </c>
      <c r="BZ573" s="66">
        <v>58</v>
      </c>
      <c r="CA573" s="66">
        <v>36.799999999999997</v>
      </c>
      <c r="CB573" s="66">
        <v>58</v>
      </c>
      <c r="CC573" s="66">
        <v>65</v>
      </c>
      <c r="CD573" s="20">
        <v>0.625</v>
      </c>
      <c r="CE573" s="20">
        <v>8.9600000000000009</v>
      </c>
      <c r="CF573" s="20">
        <v>108</v>
      </c>
      <c r="CG573" s="20">
        <v>99.1</v>
      </c>
      <c r="CH573" s="20">
        <v>71.2</v>
      </c>
      <c r="CI573" s="20">
        <v>2.4E-2</v>
      </c>
      <c r="CJ573" s="20">
        <v>5.0199999999999996</v>
      </c>
      <c r="CK573" s="20">
        <v>108.2</v>
      </c>
      <c r="CL573" s="20">
        <v>103.1</v>
      </c>
      <c r="CM573" s="20">
        <v>2.4</v>
      </c>
      <c r="CN573" s="20">
        <v>107.9</v>
      </c>
      <c r="CO573" s="20">
        <v>99.2</v>
      </c>
      <c r="CP573" s="63">
        <v>0.72629999999999995</v>
      </c>
      <c r="CQ573" s="20">
        <v>-1.2</v>
      </c>
      <c r="CR573" s="20">
        <v>-7.4999999999999997E-2</v>
      </c>
      <c r="CS573" s="20">
        <v>1301</v>
      </c>
      <c r="CT573" s="20">
        <v>9.7799999999999994</v>
      </c>
      <c r="CU573" s="20">
        <v>6.21</v>
      </c>
      <c r="CV573" s="20">
        <v>1227</v>
      </c>
      <c r="CW573" s="20">
        <v>1170</v>
      </c>
      <c r="CX573" s="20">
        <v>984</v>
      </c>
      <c r="CY573" s="20">
        <v>0.438</v>
      </c>
      <c r="CZ573" s="20">
        <v>108</v>
      </c>
      <c r="DA573" s="20">
        <v>321</v>
      </c>
      <c r="DB573" s="20">
        <v>0.33600000000000002</v>
      </c>
      <c r="DC573" s="20">
        <v>257</v>
      </c>
      <c r="DD573" s="20">
        <v>370</v>
      </c>
      <c r="DE573" s="20">
        <v>0.69499999999999995</v>
      </c>
      <c r="DF573" s="20">
        <v>175</v>
      </c>
      <c r="DG573" s="20">
        <v>10.9375</v>
      </c>
      <c r="DH573" s="20">
        <v>573</v>
      </c>
      <c r="DI573" s="20">
        <v>35.8125</v>
      </c>
      <c r="DJ573" s="20">
        <v>209</v>
      </c>
      <c r="DK573" s="20">
        <v>147</v>
      </c>
      <c r="DL573" s="20">
        <v>68</v>
      </c>
      <c r="DM573" s="20">
        <v>194</v>
      </c>
      <c r="DN573" s="20">
        <v>317</v>
      </c>
      <c r="DO573" s="20">
        <v>76.7</v>
      </c>
      <c r="DP573" s="20">
        <v>73.125</v>
      </c>
      <c r="DQ573" s="20">
        <v>3.5619999999999998</v>
      </c>
      <c r="DR573" s="20">
        <v>1.077</v>
      </c>
      <c r="DS573" s="20">
        <v>12.125</v>
      </c>
      <c r="DT573" s="20">
        <v>0.75800000000000001</v>
      </c>
      <c r="DU573" s="20">
        <v>20.100000000000001</v>
      </c>
      <c r="DV573" s="20">
        <v>23.1</v>
      </c>
      <c r="DW573" s="20">
        <v>4.2</v>
      </c>
      <c r="DX573" s="20">
        <v>9.1875</v>
      </c>
      <c r="DY573" s="20">
        <v>19.8</v>
      </c>
      <c r="DZ573" s="20">
        <v>54</v>
      </c>
      <c r="EA573" s="20">
        <v>0.58099999999999996</v>
      </c>
      <c r="EB573" s="20">
        <v>1</v>
      </c>
      <c r="EC573" s="66">
        <v>93</v>
      </c>
      <c r="ED573" s="66">
        <v>94</v>
      </c>
      <c r="EE573" s="66">
        <v>84</v>
      </c>
      <c r="EF573" s="66">
        <v>91</v>
      </c>
      <c r="EG573" s="66">
        <v>87</v>
      </c>
      <c r="EH573" s="66">
        <v>67.3</v>
      </c>
      <c r="EI573" s="66">
        <v>54</v>
      </c>
      <c r="EJ573" s="66">
        <v>142</v>
      </c>
      <c r="EK573" s="20">
        <v>11465.869999999999</v>
      </c>
      <c r="EL573" s="20">
        <v>11091.6</v>
      </c>
      <c r="EM573" s="20">
        <v>117.140625</v>
      </c>
      <c r="EN573" s="20">
        <v>99.2734375</v>
      </c>
      <c r="EO573" s="20">
        <v>9.1044999999999998</v>
      </c>
      <c r="EP573" s="20">
        <v>249.47900000000001</v>
      </c>
      <c r="EQ573" s="21">
        <v>75</v>
      </c>
      <c r="ER573" s="21">
        <v>84</v>
      </c>
      <c r="ES573" s="61" t="str">
        <f t="shared" si="26"/>
        <v>Florida St.</v>
      </c>
      <c r="ET573" s="61">
        <f t="shared" si="28"/>
        <v>159</v>
      </c>
      <c r="EU573" s="61">
        <f t="shared" si="27"/>
        <v>-9</v>
      </c>
    </row>
    <row r="574" spans="1:151" x14ac:dyDescent="0.45">
      <c r="A574" s="64">
        <v>45308</v>
      </c>
      <c r="B574" s="21" t="s">
        <v>231</v>
      </c>
      <c r="C574" s="21">
        <v>76</v>
      </c>
      <c r="D574" s="21" t="s">
        <v>77</v>
      </c>
      <c r="E574" s="21">
        <v>208</v>
      </c>
      <c r="F574" s="50" t="s">
        <v>558</v>
      </c>
      <c r="G574" t="s">
        <v>231</v>
      </c>
      <c r="H574" t="s">
        <v>77</v>
      </c>
      <c r="I574" t="s">
        <v>231</v>
      </c>
      <c r="J574" t="s">
        <v>77</v>
      </c>
      <c r="K574" t="s">
        <v>231</v>
      </c>
      <c r="L574" t="s">
        <v>77</v>
      </c>
      <c r="M574" t="s">
        <v>601</v>
      </c>
      <c r="N574" t="s">
        <v>77</v>
      </c>
      <c r="O574" t="s">
        <v>231</v>
      </c>
      <c r="P574" t="s">
        <v>77</v>
      </c>
      <c r="Q574" t="s">
        <v>231</v>
      </c>
      <c r="R574" t="s">
        <v>77</v>
      </c>
      <c r="S574" t="s">
        <v>13</v>
      </c>
      <c r="T574" t="s">
        <v>13</v>
      </c>
      <c r="U574">
        <v>17</v>
      </c>
      <c r="V574">
        <v>15</v>
      </c>
      <c r="W574" s="20">
        <v>0.52941176470588203</v>
      </c>
      <c r="X574" s="20">
        <v>-1.79</v>
      </c>
      <c r="Y574" s="20">
        <v>106.9</v>
      </c>
      <c r="Z574" s="20">
        <v>108.7</v>
      </c>
      <c r="AA574" s="20">
        <v>65.3</v>
      </c>
      <c r="AB574" s="20">
        <v>-2.1000000000000001E-2</v>
      </c>
      <c r="AC574" s="20">
        <v>-4.1399999999999997</v>
      </c>
      <c r="AD574" s="20">
        <v>102.9</v>
      </c>
      <c r="AE574" s="20">
        <v>107</v>
      </c>
      <c r="AF574" s="20">
        <v>-7.72</v>
      </c>
      <c r="AG574" s="20">
        <v>107.5</v>
      </c>
      <c r="AH574" s="20">
        <v>108.6</v>
      </c>
      <c r="AI574" s="20">
        <v>0.4703</v>
      </c>
      <c r="AJ574" s="20">
        <v>-4.9000000000000004</v>
      </c>
      <c r="AK574" s="20">
        <v>-0.28823529411764709</v>
      </c>
      <c r="AL574" s="20">
        <v>1140</v>
      </c>
      <c r="AM574" s="20">
        <v>-0.34</v>
      </c>
      <c r="AN574" s="20">
        <v>-1.21</v>
      </c>
      <c r="AO574" s="20">
        <v>1227</v>
      </c>
      <c r="AP574" s="20">
        <v>1183</v>
      </c>
      <c r="AQ574" s="20">
        <v>981</v>
      </c>
      <c r="AR574" s="20">
        <v>0.434</v>
      </c>
      <c r="AS574" s="20">
        <v>109</v>
      </c>
      <c r="AT574" s="20">
        <v>355</v>
      </c>
      <c r="AU574" s="20">
        <v>0.307</v>
      </c>
      <c r="AV574" s="20">
        <v>266</v>
      </c>
      <c r="AW574" s="20">
        <v>382</v>
      </c>
      <c r="AX574" s="20">
        <v>0.69599999999999995</v>
      </c>
      <c r="AY574" s="20">
        <v>216</v>
      </c>
      <c r="AZ574" s="20">
        <v>12.705882352941176</v>
      </c>
      <c r="BA574" s="20">
        <v>610</v>
      </c>
      <c r="BB574" s="20">
        <v>35.882352941176471</v>
      </c>
      <c r="BC574" s="20">
        <v>200</v>
      </c>
      <c r="BD574" s="20">
        <v>136</v>
      </c>
      <c r="BE574" s="20">
        <v>43</v>
      </c>
      <c r="BF574" s="20">
        <v>184</v>
      </c>
      <c r="BG574" s="20">
        <v>274</v>
      </c>
      <c r="BH574" s="20">
        <v>72.2</v>
      </c>
      <c r="BI574" s="20">
        <v>69.587999999999994</v>
      </c>
      <c r="BJ574" s="20">
        <v>2.5880000000000001</v>
      </c>
      <c r="BK574" s="20">
        <v>1.087</v>
      </c>
      <c r="BL574" s="20">
        <v>10.824</v>
      </c>
      <c r="BM574" s="20">
        <v>0.73899999999999999</v>
      </c>
      <c r="BN574" s="20">
        <v>20.9</v>
      </c>
      <c r="BO574" s="20">
        <v>22.5</v>
      </c>
      <c r="BP574" s="20">
        <v>2.5</v>
      </c>
      <c r="BQ574" s="20">
        <v>8</v>
      </c>
      <c r="BR574" s="20">
        <v>16.100000000000001</v>
      </c>
      <c r="BS574" s="20">
        <v>238</v>
      </c>
      <c r="BT574" s="20">
        <v>0.46500000000000002</v>
      </c>
      <c r="BU574" s="20">
        <v>-2</v>
      </c>
      <c r="BV574" s="66">
        <v>209</v>
      </c>
      <c r="BW574" s="66">
        <v>164</v>
      </c>
      <c r="BX574" s="66">
        <v>220</v>
      </c>
      <c r="BY574" s="66">
        <v>193</v>
      </c>
      <c r="BZ574" s="66">
        <v>187</v>
      </c>
      <c r="CA574" s="66">
        <v>160.19999999999999</v>
      </c>
      <c r="CB574" s="66">
        <v>239</v>
      </c>
      <c r="CC574" s="66">
        <v>230</v>
      </c>
      <c r="CD574" s="20">
        <v>0.66666666666666696</v>
      </c>
      <c r="CE574" s="20">
        <v>12.9</v>
      </c>
      <c r="CF574" s="20">
        <v>109.1</v>
      </c>
      <c r="CG574" s="20">
        <v>96.2</v>
      </c>
      <c r="CH574" s="20">
        <v>60.8</v>
      </c>
      <c r="CI574" s="20">
        <v>-0.114</v>
      </c>
      <c r="CJ574" s="20">
        <v>1.72</v>
      </c>
      <c r="CK574" s="20">
        <v>105.5</v>
      </c>
      <c r="CL574" s="20">
        <v>103.8</v>
      </c>
      <c r="CM574" s="20">
        <v>2.48</v>
      </c>
      <c r="CN574" s="20">
        <v>109.2</v>
      </c>
      <c r="CO574" s="20">
        <v>94.6</v>
      </c>
      <c r="CP574" s="63">
        <v>0.8387</v>
      </c>
      <c r="CQ574" s="20">
        <v>-1.7</v>
      </c>
      <c r="CR574" s="20">
        <v>-0.11333333333333333</v>
      </c>
      <c r="CS574" s="20">
        <v>1284</v>
      </c>
      <c r="CT574" s="20">
        <v>10.96</v>
      </c>
      <c r="CU574" s="20">
        <v>2.11</v>
      </c>
      <c r="CV574" s="20">
        <v>1043</v>
      </c>
      <c r="CW574" s="20">
        <v>876</v>
      </c>
      <c r="CX574" s="20">
        <v>826</v>
      </c>
      <c r="CY574" s="20">
        <v>0.437</v>
      </c>
      <c r="CZ574" s="20">
        <v>127</v>
      </c>
      <c r="DA574" s="20">
        <v>334</v>
      </c>
      <c r="DB574" s="20">
        <v>0.38</v>
      </c>
      <c r="DC574" s="20">
        <v>194</v>
      </c>
      <c r="DD574" s="20">
        <v>259</v>
      </c>
      <c r="DE574" s="20">
        <v>0.749</v>
      </c>
      <c r="DF574" s="20">
        <v>182</v>
      </c>
      <c r="DG574" s="20">
        <v>12.133333333333333</v>
      </c>
      <c r="DH574" s="20">
        <v>559</v>
      </c>
      <c r="DI574" s="20">
        <v>37.266666666666666</v>
      </c>
      <c r="DJ574" s="20">
        <v>164</v>
      </c>
      <c r="DK574" s="20">
        <v>104</v>
      </c>
      <c r="DL574" s="20">
        <v>45</v>
      </c>
      <c r="DM574" s="20">
        <v>184</v>
      </c>
      <c r="DN574" s="20">
        <v>260</v>
      </c>
      <c r="DO574" s="20">
        <v>69.5</v>
      </c>
      <c r="DP574" s="20">
        <v>58.4</v>
      </c>
      <c r="DQ574" s="20">
        <v>11.132999999999999</v>
      </c>
      <c r="DR574" s="20">
        <v>0.89100000000000001</v>
      </c>
      <c r="DS574" s="20">
        <v>12.266999999999999</v>
      </c>
      <c r="DT574" s="20">
        <v>0.56499999999999995</v>
      </c>
      <c r="DU574" s="20">
        <v>22.3</v>
      </c>
      <c r="DV574" s="20">
        <v>17.3</v>
      </c>
      <c r="DW574" s="20">
        <v>3</v>
      </c>
      <c r="DX574" s="20">
        <v>6.9333333333333336</v>
      </c>
      <c r="DY574" s="20">
        <v>17.3</v>
      </c>
      <c r="DZ574" s="20">
        <v>117</v>
      </c>
      <c r="EA574" s="20">
        <v>0.53200000000000003</v>
      </c>
      <c r="EB574" s="20">
        <v>-8</v>
      </c>
      <c r="EC574" s="66">
        <v>60</v>
      </c>
      <c r="ED574" s="66">
        <v>75</v>
      </c>
      <c r="EE574" s="66">
        <v>104</v>
      </c>
      <c r="EF574" s="66">
        <v>86</v>
      </c>
      <c r="EG574" s="66">
        <v>59</v>
      </c>
      <c r="EH574" s="66">
        <v>72.3</v>
      </c>
      <c r="EI574" s="66">
        <v>116</v>
      </c>
      <c r="EJ574" s="66">
        <v>101</v>
      </c>
      <c r="EK574" s="20">
        <v>10283.780000000001</v>
      </c>
      <c r="EL574" s="20">
        <v>11859.17</v>
      </c>
      <c r="EM574" s="20">
        <v>75.046400000000006</v>
      </c>
      <c r="EN574" s="20">
        <v>98.135999999999996</v>
      </c>
      <c r="EO574" s="20">
        <v>12.058900000000001</v>
      </c>
      <c r="EP574" s="20">
        <v>180.95999999999998</v>
      </c>
      <c r="EQ574" s="21">
        <v>50</v>
      </c>
      <c r="ER574" s="21">
        <v>60</v>
      </c>
      <c r="ES574" s="61" t="str">
        <f t="shared" si="26"/>
        <v>North Texas</v>
      </c>
      <c r="ET574" s="61">
        <f t="shared" si="28"/>
        <v>110</v>
      </c>
      <c r="EU574" s="61">
        <f t="shared" si="27"/>
        <v>-10</v>
      </c>
    </row>
    <row r="575" spans="1:151" x14ac:dyDescent="0.45">
      <c r="A575" s="64">
        <v>45308</v>
      </c>
      <c r="B575" s="21" t="s">
        <v>345</v>
      </c>
      <c r="C575" s="21">
        <v>326</v>
      </c>
      <c r="D575" s="21" t="s">
        <v>176</v>
      </c>
      <c r="E575" s="21">
        <v>148</v>
      </c>
      <c r="F575" s="50" t="s">
        <v>558</v>
      </c>
      <c r="G575" t="s">
        <v>345</v>
      </c>
      <c r="H575" t="s">
        <v>176</v>
      </c>
      <c r="I575" t="s">
        <v>345</v>
      </c>
      <c r="J575" t="s">
        <v>176</v>
      </c>
      <c r="K575" t="s">
        <v>473</v>
      </c>
      <c r="L575" t="s">
        <v>176</v>
      </c>
      <c r="M575" t="s">
        <v>678</v>
      </c>
      <c r="N575" t="s">
        <v>176</v>
      </c>
      <c r="O575" t="s">
        <v>678</v>
      </c>
      <c r="P575" t="s">
        <v>176</v>
      </c>
      <c r="Q575" t="s">
        <v>473</v>
      </c>
      <c r="R575" t="s">
        <v>176</v>
      </c>
      <c r="S575" t="s">
        <v>177</v>
      </c>
      <c r="T575" t="s">
        <v>177</v>
      </c>
      <c r="U575">
        <v>16</v>
      </c>
      <c r="V575">
        <v>19</v>
      </c>
      <c r="W575" s="20">
        <v>0.3125</v>
      </c>
      <c r="X575" s="20">
        <v>-11.5</v>
      </c>
      <c r="Y575" s="20">
        <v>101.1</v>
      </c>
      <c r="Z575" s="20">
        <v>112.6</v>
      </c>
      <c r="AA575" s="20">
        <v>66.7</v>
      </c>
      <c r="AB575" s="20">
        <v>-1.2999999999999999E-2</v>
      </c>
      <c r="AC575" s="20">
        <v>1.1200000000000001</v>
      </c>
      <c r="AD575" s="20">
        <v>106.5</v>
      </c>
      <c r="AE575" s="20">
        <v>105.4</v>
      </c>
      <c r="AF575" s="20">
        <v>2.33</v>
      </c>
      <c r="AG575" s="20">
        <v>101.2</v>
      </c>
      <c r="AH575" s="20">
        <v>112</v>
      </c>
      <c r="AI575" s="20">
        <v>0.23830000000000001</v>
      </c>
      <c r="AJ575" s="20">
        <v>-8.1</v>
      </c>
      <c r="AK575" s="20">
        <v>-0.50624999999999998</v>
      </c>
      <c r="AL575" s="20">
        <v>985</v>
      </c>
      <c r="AM575" s="20">
        <v>-11.4</v>
      </c>
      <c r="AN575" s="20">
        <v>-1.56</v>
      </c>
      <c r="AO575" s="20">
        <v>1156</v>
      </c>
      <c r="AP575" s="20">
        <v>1171</v>
      </c>
      <c r="AQ575" s="20">
        <v>952</v>
      </c>
      <c r="AR575" s="20">
        <v>0.438</v>
      </c>
      <c r="AS575" s="20">
        <v>131</v>
      </c>
      <c r="AT575" s="20">
        <v>375</v>
      </c>
      <c r="AU575" s="20">
        <v>0.34899999999999998</v>
      </c>
      <c r="AV575" s="20">
        <v>191</v>
      </c>
      <c r="AW575" s="20">
        <v>295</v>
      </c>
      <c r="AX575" s="20">
        <v>0.64700000000000002</v>
      </c>
      <c r="AY575" s="20">
        <v>157</v>
      </c>
      <c r="AZ575" s="20">
        <v>9.8125</v>
      </c>
      <c r="BA575" s="20">
        <v>519</v>
      </c>
      <c r="BB575" s="20">
        <v>32.4375</v>
      </c>
      <c r="BC575" s="20">
        <v>220</v>
      </c>
      <c r="BD575" s="20">
        <v>129</v>
      </c>
      <c r="BE575" s="20">
        <v>49</v>
      </c>
      <c r="BF575" s="20">
        <v>193</v>
      </c>
      <c r="BG575" s="20">
        <v>312</v>
      </c>
      <c r="BH575" s="20">
        <v>72.2</v>
      </c>
      <c r="BI575" s="20">
        <v>73.188000000000002</v>
      </c>
      <c r="BJ575" s="20">
        <v>-0.93799999999999994</v>
      </c>
      <c r="BK575" s="20">
        <v>1.1399999999999999</v>
      </c>
      <c r="BL575" s="20">
        <v>12.061999999999999</v>
      </c>
      <c r="BM575" s="20">
        <v>0.66800000000000004</v>
      </c>
      <c r="BN575" s="20">
        <v>23.4</v>
      </c>
      <c r="BO575" s="20">
        <v>18.399999999999999</v>
      </c>
      <c r="BP575" s="20">
        <v>3.1</v>
      </c>
      <c r="BQ575" s="20">
        <v>8.0625</v>
      </c>
      <c r="BR575" s="20">
        <v>19.5</v>
      </c>
      <c r="BS575" s="20">
        <v>290</v>
      </c>
      <c r="BT575" s="20">
        <v>0.432</v>
      </c>
      <c r="BU575" s="20">
        <v>-1</v>
      </c>
      <c r="BV575" s="66">
        <v>314</v>
      </c>
      <c r="BW575" s="66">
        <v>312</v>
      </c>
      <c r="BX575" s="66">
        <v>317</v>
      </c>
      <c r="BY575" s="66">
        <v>291</v>
      </c>
      <c r="BZ575" s="66">
        <v>305</v>
      </c>
      <c r="CA575" s="66">
        <v>254.2</v>
      </c>
      <c r="CB575" s="66">
        <v>290</v>
      </c>
      <c r="CC575" s="66">
        <v>313</v>
      </c>
      <c r="CD575" s="20">
        <v>0.68421052631579005</v>
      </c>
      <c r="CE575" s="20">
        <v>0.36</v>
      </c>
      <c r="CF575" s="20">
        <v>101.1</v>
      </c>
      <c r="CG575" s="20">
        <v>100.8</v>
      </c>
      <c r="CH575" s="20">
        <v>67.5</v>
      </c>
      <c r="CI575" s="20">
        <v>-4.9000000000000002E-2</v>
      </c>
      <c r="CJ575" s="20">
        <v>-7.31</v>
      </c>
      <c r="CK575" s="20">
        <v>101.6</v>
      </c>
      <c r="CL575" s="20">
        <v>108.9</v>
      </c>
      <c r="CM575" s="20">
        <v>-8.75</v>
      </c>
      <c r="CN575" s="20">
        <v>100.7</v>
      </c>
      <c r="CO575" s="20">
        <v>99.4</v>
      </c>
      <c r="CP575" s="63">
        <v>0.53820000000000001</v>
      </c>
      <c r="CQ575" s="20">
        <v>-3.5</v>
      </c>
      <c r="CR575" s="20">
        <v>-0.18421052631578946</v>
      </c>
      <c r="CS575" s="20">
        <v>1179</v>
      </c>
      <c r="CT575" s="20">
        <v>-0.66</v>
      </c>
      <c r="CU575" s="20">
        <v>-7.09</v>
      </c>
      <c r="CV575" s="20">
        <v>1433</v>
      </c>
      <c r="CW575" s="20">
        <v>1198</v>
      </c>
      <c r="CX575" s="20">
        <v>1144</v>
      </c>
      <c r="CY575" s="20">
        <v>0.46200000000000002</v>
      </c>
      <c r="CZ575" s="20">
        <v>103</v>
      </c>
      <c r="DA575" s="20">
        <v>329</v>
      </c>
      <c r="DB575" s="20">
        <v>0.313</v>
      </c>
      <c r="DC575" s="20">
        <v>274</v>
      </c>
      <c r="DD575" s="20">
        <v>414</v>
      </c>
      <c r="DE575" s="20">
        <v>0.66200000000000003</v>
      </c>
      <c r="DF575" s="20">
        <v>266</v>
      </c>
      <c r="DG575" s="20">
        <v>14</v>
      </c>
      <c r="DH575" s="20">
        <v>770</v>
      </c>
      <c r="DI575" s="20">
        <v>40.526315789473685</v>
      </c>
      <c r="DJ575" s="20">
        <v>248</v>
      </c>
      <c r="DK575" s="20">
        <v>142</v>
      </c>
      <c r="DL575" s="20">
        <v>55</v>
      </c>
      <c r="DM575" s="20">
        <v>252</v>
      </c>
      <c r="DN575" s="20">
        <v>342</v>
      </c>
      <c r="DO575" s="20">
        <v>75.400000000000006</v>
      </c>
      <c r="DP575" s="20">
        <v>63.052999999999997</v>
      </c>
      <c r="DQ575" s="20">
        <v>12.368</v>
      </c>
      <c r="DR575" s="20">
        <v>0.98399999999999999</v>
      </c>
      <c r="DS575" s="20">
        <v>13.263</v>
      </c>
      <c r="DT575" s="20">
        <v>0.56299999999999994</v>
      </c>
      <c r="DU575" s="20">
        <v>17.3</v>
      </c>
      <c r="DV575" s="20">
        <v>21.8</v>
      </c>
      <c r="DW575" s="20">
        <v>2.9</v>
      </c>
      <c r="DX575" s="20">
        <v>7.4736842105263159</v>
      </c>
      <c r="DY575" s="20">
        <v>18</v>
      </c>
      <c r="DZ575" s="20">
        <v>167</v>
      </c>
      <c r="EA575" s="20">
        <v>0.503</v>
      </c>
      <c r="EB575" s="20">
        <v>-1</v>
      </c>
      <c r="EC575" s="66">
        <v>142</v>
      </c>
      <c r="ED575" s="66">
        <v>198</v>
      </c>
      <c r="EE575" s="66">
        <v>159</v>
      </c>
      <c r="EF575" s="66">
        <v>136</v>
      </c>
      <c r="EG575" s="66">
        <v>160</v>
      </c>
      <c r="EH575" s="66">
        <v>135</v>
      </c>
      <c r="EI575" s="66">
        <v>167</v>
      </c>
      <c r="EJ575" s="66">
        <v>131</v>
      </c>
      <c r="EK575" s="20">
        <v>10190.879999999999</v>
      </c>
      <c r="EL575" s="20">
        <v>11383.859999999999</v>
      </c>
      <c r="EM575" s="20">
        <v>90.147578947368416</v>
      </c>
      <c r="EN575" s="20">
        <v>106.93293749999999</v>
      </c>
      <c r="EO575" s="20">
        <v>12.909000000000001</v>
      </c>
      <c r="EP575" s="20">
        <v>221.274</v>
      </c>
      <c r="ES575" s="61" t="str">
        <f t="shared" si="26"/>
        <v/>
      </c>
      <c r="ET575" s="61">
        <f t="shared" si="28"/>
        <v>0</v>
      </c>
      <c r="EU575" s="61" t="str">
        <f t="shared" si="27"/>
        <v/>
      </c>
    </row>
    <row r="576" spans="1:151" x14ac:dyDescent="0.45">
      <c r="A576" s="64">
        <v>45308</v>
      </c>
      <c r="B576" s="21" t="s">
        <v>347</v>
      </c>
      <c r="C576" s="21">
        <v>235</v>
      </c>
      <c r="D576" s="21" t="s">
        <v>244</v>
      </c>
      <c r="E576" s="21">
        <v>110</v>
      </c>
      <c r="F576" s="50" t="s">
        <v>558</v>
      </c>
      <c r="G576" t="s">
        <v>347</v>
      </c>
      <c r="H576" t="s">
        <v>244</v>
      </c>
      <c r="I576" t="s">
        <v>347</v>
      </c>
      <c r="J576" t="s">
        <v>244</v>
      </c>
      <c r="K576" t="s">
        <v>347</v>
      </c>
      <c r="L576" t="s">
        <v>244</v>
      </c>
      <c r="M576" t="s">
        <v>347</v>
      </c>
      <c r="N576" t="s">
        <v>244</v>
      </c>
      <c r="O576" t="s">
        <v>347</v>
      </c>
      <c r="P576" t="s">
        <v>244</v>
      </c>
      <c r="Q576" t="s">
        <v>493</v>
      </c>
      <c r="R576" t="s">
        <v>244</v>
      </c>
      <c r="S576" t="s">
        <v>177</v>
      </c>
      <c r="T576" t="s">
        <v>177</v>
      </c>
      <c r="U576">
        <v>19</v>
      </c>
      <c r="V576">
        <v>18</v>
      </c>
      <c r="W576" s="20">
        <v>0.47368421052631599</v>
      </c>
      <c r="X576" s="20">
        <v>-12.03</v>
      </c>
      <c r="Y576" s="20">
        <v>99.1</v>
      </c>
      <c r="Z576" s="20">
        <v>111.1</v>
      </c>
      <c r="AA576" s="20">
        <v>68.5</v>
      </c>
      <c r="AB576" s="20">
        <v>3.3000000000000002E-2</v>
      </c>
      <c r="AC576" s="20">
        <v>-6.42</v>
      </c>
      <c r="AD576" s="20">
        <v>102.5</v>
      </c>
      <c r="AE576" s="20">
        <v>109</v>
      </c>
      <c r="AF576" s="20">
        <v>-7.1</v>
      </c>
      <c r="AG576" s="20">
        <v>98.3</v>
      </c>
      <c r="AH576" s="20">
        <v>113.9</v>
      </c>
      <c r="AI576" s="20">
        <v>0.15490000000000001</v>
      </c>
      <c r="AJ576" s="20">
        <v>-7.9</v>
      </c>
      <c r="AK576" s="20">
        <v>-0.41578947368421054</v>
      </c>
      <c r="AL576" s="20">
        <v>985</v>
      </c>
      <c r="AM576" s="20">
        <v>-10.74</v>
      </c>
      <c r="AN576" s="20">
        <v>-6.68</v>
      </c>
      <c r="AO576" s="20">
        <v>1454</v>
      </c>
      <c r="AP576" s="20">
        <v>1386</v>
      </c>
      <c r="AQ576" s="20">
        <v>1100</v>
      </c>
      <c r="AR576" s="20">
        <v>0.48099999999999998</v>
      </c>
      <c r="AS576" s="20">
        <v>126</v>
      </c>
      <c r="AT576" s="20">
        <v>371</v>
      </c>
      <c r="AU576" s="20">
        <v>0.34</v>
      </c>
      <c r="AV576" s="20">
        <v>270</v>
      </c>
      <c r="AW576" s="20">
        <v>406</v>
      </c>
      <c r="AX576" s="20">
        <v>0.66500000000000004</v>
      </c>
      <c r="AY576" s="20">
        <v>164</v>
      </c>
      <c r="AZ576" s="20">
        <v>8.6315789473684212</v>
      </c>
      <c r="BA576" s="20">
        <v>644</v>
      </c>
      <c r="BB576" s="20">
        <v>33.89473684210526</v>
      </c>
      <c r="BC576" s="20">
        <v>269</v>
      </c>
      <c r="BD576" s="20">
        <v>128</v>
      </c>
      <c r="BE576" s="20">
        <v>62</v>
      </c>
      <c r="BF576" s="20">
        <v>221</v>
      </c>
      <c r="BG576" s="20">
        <v>347</v>
      </c>
      <c r="BH576" s="20">
        <v>76.5</v>
      </c>
      <c r="BI576" s="20">
        <v>72.947000000000003</v>
      </c>
      <c r="BJ576" s="20">
        <v>3.5790000000000002</v>
      </c>
      <c r="BK576" s="20">
        <v>1.2170000000000001</v>
      </c>
      <c r="BL576" s="20">
        <v>11.632</v>
      </c>
      <c r="BM576" s="20">
        <v>0.57899999999999996</v>
      </c>
      <c r="BN576" s="20">
        <v>19.5</v>
      </c>
      <c r="BO576" s="20">
        <v>21.4</v>
      </c>
      <c r="BP576" s="20">
        <v>3.3</v>
      </c>
      <c r="BQ576" s="20">
        <v>6.7368421052631575</v>
      </c>
      <c r="BR576" s="20">
        <v>18.3</v>
      </c>
      <c r="BS576" s="20">
        <v>331</v>
      </c>
      <c r="BT576" s="20">
        <v>0.39500000000000002</v>
      </c>
      <c r="BU576" s="20">
        <v>-4</v>
      </c>
      <c r="BV576" s="66">
        <v>301</v>
      </c>
      <c r="BW576" s="66">
        <v>334</v>
      </c>
      <c r="BX576" s="66">
        <v>308</v>
      </c>
      <c r="BY576" s="66">
        <v>288</v>
      </c>
      <c r="BZ576" s="66">
        <v>309</v>
      </c>
      <c r="CA576" s="66">
        <v>260.5</v>
      </c>
      <c r="CB576" s="66">
        <v>330</v>
      </c>
      <c r="CC576" s="66">
        <v>309</v>
      </c>
      <c r="CD576" s="20">
        <v>0.77777777777777801</v>
      </c>
      <c r="CE576" s="20">
        <v>3.77</v>
      </c>
      <c r="CF576" s="20">
        <v>114.4</v>
      </c>
      <c r="CG576" s="20">
        <v>110.6</v>
      </c>
      <c r="CH576" s="20">
        <v>68.099999999999994</v>
      </c>
      <c r="CI576" s="20">
        <v>-4.7E-2</v>
      </c>
      <c r="CJ576" s="20">
        <v>-4.74</v>
      </c>
      <c r="CK576" s="20">
        <v>103.4</v>
      </c>
      <c r="CL576" s="20">
        <v>108.1</v>
      </c>
      <c r="CM576" s="20">
        <v>-5</v>
      </c>
      <c r="CN576" s="20">
        <v>116.8</v>
      </c>
      <c r="CO576" s="20">
        <v>110.2</v>
      </c>
      <c r="CP576" s="63">
        <v>0.66149999999999998</v>
      </c>
      <c r="CQ576" s="20">
        <v>-1.6</v>
      </c>
      <c r="CR576" s="20">
        <v>-8.8888888888888892E-2</v>
      </c>
      <c r="CS576" s="20">
        <v>1282</v>
      </c>
      <c r="CT576" s="20">
        <v>2.78</v>
      </c>
      <c r="CU576" s="20">
        <v>-4.47</v>
      </c>
      <c r="CV576" s="20">
        <v>1534</v>
      </c>
      <c r="CW576" s="20">
        <v>1315</v>
      </c>
      <c r="CX576" s="20">
        <v>1072</v>
      </c>
      <c r="CY576" s="20">
        <v>0.46899999999999997</v>
      </c>
      <c r="CZ576" s="20">
        <v>158</v>
      </c>
      <c r="DA576" s="20">
        <v>444</v>
      </c>
      <c r="DB576" s="20">
        <v>0.35599999999999998</v>
      </c>
      <c r="DC576" s="20">
        <v>370</v>
      </c>
      <c r="DD576" s="20">
        <v>478</v>
      </c>
      <c r="DE576" s="20">
        <v>0.77400000000000002</v>
      </c>
      <c r="DF576" s="20">
        <v>242</v>
      </c>
      <c r="DG576" s="20">
        <v>13.444444444444445</v>
      </c>
      <c r="DH576" s="20">
        <v>749</v>
      </c>
      <c r="DI576" s="20">
        <v>41.611111111111114</v>
      </c>
      <c r="DJ576" s="20">
        <v>227</v>
      </c>
      <c r="DK576" s="20">
        <v>96</v>
      </c>
      <c r="DL576" s="20">
        <v>63</v>
      </c>
      <c r="DM576" s="20">
        <v>204</v>
      </c>
      <c r="DN576" s="20">
        <v>311</v>
      </c>
      <c r="DO576" s="20">
        <v>85.2</v>
      </c>
      <c r="DP576" s="20">
        <v>73.055999999999997</v>
      </c>
      <c r="DQ576" s="20">
        <v>12.167</v>
      </c>
      <c r="DR576" s="20">
        <v>1.113</v>
      </c>
      <c r="DS576" s="20">
        <v>11.333</v>
      </c>
      <c r="DT576" s="20">
        <v>0.47099999999999997</v>
      </c>
      <c r="DU576" s="20">
        <v>24.7</v>
      </c>
      <c r="DV576" s="20">
        <v>26.6</v>
      </c>
      <c r="DW576" s="20">
        <v>3.5</v>
      </c>
      <c r="DX576" s="20">
        <v>5.333333333333333</v>
      </c>
      <c r="DY576" s="20">
        <v>17.3</v>
      </c>
      <c r="DZ576" s="20">
        <v>105</v>
      </c>
      <c r="EA576" s="20">
        <v>0.54</v>
      </c>
      <c r="EB576" s="20">
        <v>-2</v>
      </c>
      <c r="EC576" s="66">
        <v>108</v>
      </c>
      <c r="ED576" s="66">
        <v>118</v>
      </c>
      <c r="EE576" s="66">
        <v>103</v>
      </c>
      <c r="EF576" s="66">
        <v>122</v>
      </c>
      <c r="EG576" s="66">
        <v>124</v>
      </c>
      <c r="EH576" s="66">
        <v>95.7</v>
      </c>
      <c r="EI576" s="66">
        <v>105</v>
      </c>
      <c r="EJ576" s="66">
        <v>107</v>
      </c>
      <c r="EK576" s="20">
        <v>10960.46</v>
      </c>
      <c r="EL576" s="20">
        <v>12709.84</v>
      </c>
      <c r="EM576" s="20">
        <v>62.037333333333329</v>
      </c>
      <c r="EN576" s="20">
        <v>76.348631578947362</v>
      </c>
      <c r="EO576" s="20">
        <v>14.164200000000001</v>
      </c>
      <c r="EP576" s="20">
        <v>206.815</v>
      </c>
      <c r="EQ576" s="21">
        <v>83</v>
      </c>
      <c r="ER576" s="21">
        <v>86</v>
      </c>
      <c r="ES576" s="61" t="str">
        <f t="shared" si="26"/>
        <v>High Point</v>
      </c>
      <c r="ET576" s="61">
        <f t="shared" si="28"/>
        <v>169</v>
      </c>
      <c r="EU576" s="61">
        <f t="shared" si="27"/>
        <v>-3</v>
      </c>
    </row>
    <row r="577" spans="1:151" x14ac:dyDescent="0.45">
      <c r="A577" s="64">
        <v>45308</v>
      </c>
      <c r="B577" s="21" t="s">
        <v>252</v>
      </c>
      <c r="C577" s="21">
        <v>242</v>
      </c>
      <c r="D577" s="21" t="s">
        <v>212</v>
      </c>
      <c r="E577" s="21">
        <v>95</v>
      </c>
      <c r="F577" s="50" t="s">
        <v>558</v>
      </c>
      <c r="G577" t="s">
        <v>252</v>
      </c>
      <c r="H577" t="s">
        <v>212</v>
      </c>
      <c r="I577" t="s">
        <v>252</v>
      </c>
      <c r="J577" t="s">
        <v>212</v>
      </c>
      <c r="K577" t="s">
        <v>252</v>
      </c>
      <c r="L577" t="s">
        <v>458</v>
      </c>
      <c r="M577" t="s">
        <v>252</v>
      </c>
      <c r="N577" t="s">
        <v>603</v>
      </c>
      <c r="O577" t="s">
        <v>252</v>
      </c>
      <c r="P577" t="s">
        <v>458</v>
      </c>
      <c r="Q577" t="s">
        <v>252</v>
      </c>
      <c r="R577" t="s">
        <v>458</v>
      </c>
      <c r="S577" t="s">
        <v>177</v>
      </c>
      <c r="T577" t="s">
        <v>177</v>
      </c>
      <c r="U577">
        <v>18</v>
      </c>
      <c r="V577">
        <v>18</v>
      </c>
      <c r="W577" s="20">
        <v>0.61111111111111105</v>
      </c>
      <c r="X577" s="20">
        <v>-0.11</v>
      </c>
      <c r="Y577" s="20">
        <v>107.8</v>
      </c>
      <c r="Z577" s="20">
        <v>107.9</v>
      </c>
      <c r="AA577" s="20">
        <v>63.8</v>
      </c>
      <c r="AB577" s="20">
        <v>8.8999999999999996E-2</v>
      </c>
      <c r="AC577" s="20">
        <v>0.26</v>
      </c>
      <c r="AD577" s="20">
        <v>106.1</v>
      </c>
      <c r="AE577" s="20">
        <v>105.8</v>
      </c>
      <c r="AF577" s="20">
        <v>-0.8</v>
      </c>
      <c r="AG577" s="20">
        <v>108.6</v>
      </c>
      <c r="AH577" s="20">
        <v>108.4</v>
      </c>
      <c r="AI577" s="20">
        <v>0.50629999999999997</v>
      </c>
      <c r="AJ577" s="20">
        <v>-2.9</v>
      </c>
      <c r="AK577" s="20">
        <v>-0.16111111111111109</v>
      </c>
      <c r="AL577" s="20">
        <v>1206</v>
      </c>
      <c r="AM577" s="20">
        <v>-2.35</v>
      </c>
      <c r="AN577" s="20">
        <v>-1.29</v>
      </c>
      <c r="AO577" s="20">
        <v>1331</v>
      </c>
      <c r="AP577" s="20">
        <v>1264</v>
      </c>
      <c r="AQ577" s="20">
        <v>1061</v>
      </c>
      <c r="AR577" s="20">
        <v>0.46100000000000002</v>
      </c>
      <c r="AS577" s="20">
        <v>142</v>
      </c>
      <c r="AT577" s="20">
        <v>382</v>
      </c>
      <c r="AU577" s="20">
        <v>0.372</v>
      </c>
      <c r="AV577" s="20">
        <v>211</v>
      </c>
      <c r="AW577" s="20">
        <v>280</v>
      </c>
      <c r="AX577" s="20">
        <v>0.754</v>
      </c>
      <c r="AY577" s="20">
        <v>182</v>
      </c>
      <c r="AZ577" s="20">
        <v>10.111111111111111</v>
      </c>
      <c r="BA577" s="20">
        <v>635</v>
      </c>
      <c r="BB577" s="20">
        <v>35.277777777777779</v>
      </c>
      <c r="BC577" s="20">
        <v>202</v>
      </c>
      <c r="BD577" s="20">
        <v>108</v>
      </c>
      <c r="BE577" s="20">
        <v>66</v>
      </c>
      <c r="BF577" s="20">
        <v>204</v>
      </c>
      <c r="BG577" s="20">
        <v>317</v>
      </c>
      <c r="BH577" s="20">
        <v>73.900000000000006</v>
      </c>
      <c r="BI577" s="20">
        <v>70.221999999999994</v>
      </c>
      <c r="BJ577" s="20">
        <v>3.722</v>
      </c>
      <c r="BK577" s="20">
        <v>0.99</v>
      </c>
      <c r="BL577" s="20">
        <v>11.333</v>
      </c>
      <c r="BM577" s="20">
        <v>0.52900000000000003</v>
      </c>
      <c r="BN577" s="20">
        <v>21.2</v>
      </c>
      <c r="BO577" s="20">
        <v>15.6</v>
      </c>
      <c r="BP577" s="20">
        <v>3.7</v>
      </c>
      <c r="BQ577" s="20">
        <v>6</v>
      </c>
      <c r="BR577" s="20">
        <v>17.600000000000001</v>
      </c>
      <c r="BS577" s="20">
        <v>119</v>
      </c>
      <c r="BT577" s="20">
        <v>0.53200000000000003</v>
      </c>
      <c r="BU577" s="20">
        <v>0</v>
      </c>
      <c r="BV577" s="66">
        <v>163</v>
      </c>
      <c r="BW577" s="66">
        <v>150</v>
      </c>
      <c r="BX577" s="66">
        <v>130</v>
      </c>
      <c r="BY577" s="66">
        <v>155</v>
      </c>
      <c r="BZ577" s="66">
        <v>164</v>
      </c>
      <c r="CA577" s="66">
        <v>122.8</v>
      </c>
      <c r="CB577" s="66">
        <v>118</v>
      </c>
      <c r="CC577" s="66">
        <v>113</v>
      </c>
      <c r="CD577" s="20">
        <v>0.33333333333333298</v>
      </c>
      <c r="CE577" s="20">
        <v>-5.31</v>
      </c>
      <c r="CF577" s="20">
        <v>99.9</v>
      </c>
      <c r="CG577" s="20">
        <v>105.2</v>
      </c>
      <c r="CH577" s="20">
        <v>71</v>
      </c>
      <c r="CI577" s="20">
        <v>-4.8000000000000001E-2</v>
      </c>
      <c r="CJ577" s="20">
        <v>3.33</v>
      </c>
      <c r="CK577" s="20">
        <v>108.1</v>
      </c>
      <c r="CL577" s="20">
        <v>104.8</v>
      </c>
      <c r="CM577" s="20">
        <v>5.99</v>
      </c>
      <c r="CN577" s="20">
        <v>100.3</v>
      </c>
      <c r="CO577" s="20">
        <v>105.4</v>
      </c>
      <c r="CP577" s="63">
        <v>0.3604</v>
      </c>
      <c r="CQ577" s="20">
        <v>-8</v>
      </c>
      <c r="CR577" s="20">
        <v>-0.44444444444444442</v>
      </c>
      <c r="CS577" s="20">
        <v>1032</v>
      </c>
      <c r="CT577" s="20">
        <v>-5.54</v>
      </c>
      <c r="CU577" s="20">
        <v>1.1299999999999999</v>
      </c>
      <c r="CV577" s="20">
        <v>1325</v>
      </c>
      <c r="CW577" s="20">
        <v>1325</v>
      </c>
      <c r="CX577" s="20">
        <v>1138</v>
      </c>
      <c r="CY577" s="20">
        <v>0.41799999999999998</v>
      </c>
      <c r="CZ577" s="20">
        <v>129</v>
      </c>
      <c r="DA577" s="20">
        <v>415</v>
      </c>
      <c r="DB577" s="20">
        <v>0.311</v>
      </c>
      <c r="DC577" s="20">
        <v>244</v>
      </c>
      <c r="DD577" s="20">
        <v>374</v>
      </c>
      <c r="DE577" s="20">
        <v>0.65200000000000002</v>
      </c>
      <c r="DF577" s="20">
        <v>203</v>
      </c>
      <c r="DG577" s="20">
        <v>11.277777777777779</v>
      </c>
      <c r="DH577" s="20">
        <v>696</v>
      </c>
      <c r="DI577" s="20">
        <v>38.666666666666664</v>
      </c>
      <c r="DJ577" s="20">
        <v>222</v>
      </c>
      <c r="DK577" s="20">
        <v>115</v>
      </c>
      <c r="DL577" s="20">
        <v>41</v>
      </c>
      <c r="DM577" s="20">
        <v>197</v>
      </c>
      <c r="DN577" s="20">
        <v>358</v>
      </c>
      <c r="DO577" s="20">
        <v>73.599999999999994</v>
      </c>
      <c r="DP577" s="20">
        <v>73.611000000000004</v>
      </c>
      <c r="DQ577" s="20">
        <v>0</v>
      </c>
      <c r="DR577" s="20">
        <v>1.127</v>
      </c>
      <c r="DS577" s="20">
        <v>10.944000000000001</v>
      </c>
      <c r="DT577" s="20">
        <v>0.58399999999999996</v>
      </c>
      <c r="DU577" s="20">
        <v>23.1</v>
      </c>
      <c r="DV577" s="20">
        <v>20.8</v>
      </c>
      <c r="DW577" s="20">
        <v>2.2999999999999998</v>
      </c>
      <c r="DX577" s="20">
        <v>6.3888888888888893</v>
      </c>
      <c r="DY577" s="20">
        <v>19.899999999999999</v>
      </c>
      <c r="DZ577" s="20">
        <v>266</v>
      </c>
      <c r="EA577" s="20">
        <v>0.44600000000000001</v>
      </c>
      <c r="EB577" s="20">
        <v>-2</v>
      </c>
      <c r="EC577" s="66">
        <v>249</v>
      </c>
      <c r="ED577" s="66">
        <v>297</v>
      </c>
      <c r="EE577" s="66">
        <v>279</v>
      </c>
      <c r="EF577" s="66">
        <v>239</v>
      </c>
      <c r="EG577" s="66">
        <v>238</v>
      </c>
      <c r="EH577" s="66">
        <v>218.3</v>
      </c>
      <c r="EI577" s="66">
        <v>266</v>
      </c>
      <c r="EJ577" s="66">
        <v>281</v>
      </c>
      <c r="EK577" s="20">
        <v>11340.56</v>
      </c>
      <c r="EL577" s="20">
        <v>10779.210000000001</v>
      </c>
      <c r="EM577" s="20">
        <v>72.405277777777783</v>
      </c>
      <c r="EN577" s="20">
        <v>65.664000000000001</v>
      </c>
      <c r="EO577" s="20">
        <v>11.475200000000001</v>
      </c>
      <c r="EP577" s="20">
        <v>269.93200000000002</v>
      </c>
      <c r="EQ577" s="21">
        <v>68</v>
      </c>
      <c r="ER577" s="21">
        <v>74</v>
      </c>
      <c r="ES577" s="61" t="str">
        <f t="shared" si="26"/>
        <v>Gardner Webb</v>
      </c>
      <c r="ET577" s="61">
        <f t="shared" si="28"/>
        <v>142</v>
      </c>
      <c r="EU577" s="61">
        <f t="shared" si="27"/>
        <v>-6</v>
      </c>
    </row>
    <row r="578" spans="1:151" x14ac:dyDescent="0.45">
      <c r="A578" s="64">
        <v>45308</v>
      </c>
      <c r="B578" s="21" t="s">
        <v>39</v>
      </c>
      <c r="C578" s="21">
        <v>248</v>
      </c>
      <c r="D578" s="21" t="s">
        <v>100</v>
      </c>
      <c r="E578" s="21">
        <v>190</v>
      </c>
      <c r="F578" s="50" t="s">
        <v>558</v>
      </c>
      <c r="G578" t="s">
        <v>39</v>
      </c>
      <c r="H578" t="s">
        <v>100</v>
      </c>
      <c r="I578" t="s">
        <v>39</v>
      </c>
      <c r="J578" t="s">
        <v>100</v>
      </c>
      <c r="K578" t="s">
        <v>39</v>
      </c>
      <c r="L578" t="s">
        <v>100</v>
      </c>
      <c r="M578" t="s">
        <v>39</v>
      </c>
      <c r="N578" t="s">
        <v>100</v>
      </c>
      <c r="O578" t="s">
        <v>39</v>
      </c>
      <c r="P578" t="s">
        <v>100</v>
      </c>
      <c r="Q578" t="s">
        <v>39</v>
      </c>
      <c r="R578" t="s">
        <v>100</v>
      </c>
      <c r="S578" t="s">
        <v>24</v>
      </c>
      <c r="T578" t="s">
        <v>24</v>
      </c>
      <c r="U578">
        <v>16</v>
      </c>
      <c r="V578">
        <v>17</v>
      </c>
      <c r="W578" s="20">
        <v>0.5625</v>
      </c>
      <c r="X578" s="20">
        <v>8.43</v>
      </c>
      <c r="Y578" s="20">
        <v>101.5</v>
      </c>
      <c r="Z578" s="20">
        <v>93.1</v>
      </c>
      <c r="AA578" s="20">
        <v>68.3</v>
      </c>
      <c r="AB578" s="20">
        <v>-0.01</v>
      </c>
      <c r="AC578" s="20">
        <v>4.88</v>
      </c>
      <c r="AD578" s="20">
        <v>108</v>
      </c>
      <c r="AE578" s="20">
        <v>103.1</v>
      </c>
      <c r="AF578" s="20">
        <v>-2.75</v>
      </c>
      <c r="AG578" s="20">
        <v>99.7</v>
      </c>
      <c r="AH578" s="20">
        <v>92.8</v>
      </c>
      <c r="AI578" s="20">
        <v>0.69399999999999995</v>
      </c>
      <c r="AJ578" s="20">
        <v>-1.5</v>
      </c>
      <c r="AK578" s="20">
        <v>-9.375E-2</v>
      </c>
      <c r="AL578" s="20">
        <v>1267</v>
      </c>
      <c r="AM578" s="20">
        <v>7.3</v>
      </c>
      <c r="AN578" s="20">
        <v>4.1100000000000003</v>
      </c>
      <c r="AO578" s="20">
        <v>1080</v>
      </c>
      <c r="AP578" s="20">
        <v>1029</v>
      </c>
      <c r="AQ578" s="20">
        <v>962</v>
      </c>
      <c r="AR578" s="20">
        <v>0.39100000000000001</v>
      </c>
      <c r="AS578" s="20">
        <v>96</v>
      </c>
      <c r="AT578" s="20">
        <v>329</v>
      </c>
      <c r="AU578" s="20">
        <v>0.29199999999999998</v>
      </c>
      <c r="AV578" s="20">
        <v>232</v>
      </c>
      <c r="AW578" s="20">
        <v>349</v>
      </c>
      <c r="AX578" s="20">
        <v>0.66500000000000004</v>
      </c>
      <c r="AY578" s="20">
        <v>201</v>
      </c>
      <c r="AZ578" s="20">
        <v>12.5625</v>
      </c>
      <c r="BA578" s="20">
        <v>617</v>
      </c>
      <c r="BB578" s="20">
        <v>38.5625</v>
      </c>
      <c r="BC578" s="20">
        <v>191</v>
      </c>
      <c r="BD578" s="20">
        <v>115</v>
      </c>
      <c r="BE578" s="20">
        <v>92</v>
      </c>
      <c r="BF578" s="20">
        <v>182</v>
      </c>
      <c r="BG578" s="20">
        <v>259</v>
      </c>
      <c r="BH578" s="20">
        <v>67.5</v>
      </c>
      <c r="BI578" s="20">
        <v>64.311999999999998</v>
      </c>
      <c r="BJ578" s="20">
        <v>3.1880000000000002</v>
      </c>
      <c r="BK578" s="20">
        <v>1.0489999999999999</v>
      </c>
      <c r="BL578" s="20">
        <v>11.375</v>
      </c>
      <c r="BM578" s="20">
        <v>0.63200000000000001</v>
      </c>
      <c r="BN578" s="20">
        <v>20.6</v>
      </c>
      <c r="BO578" s="20">
        <v>21.8</v>
      </c>
      <c r="BP578" s="20">
        <v>5.8</v>
      </c>
      <c r="BQ578" s="20">
        <v>7.1875</v>
      </c>
      <c r="BR578" s="20">
        <v>16.2</v>
      </c>
      <c r="BS578" s="20">
        <v>99</v>
      </c>
      <c r="BT578" s="20">
        <v>0.54800000000000004</v>
      </c>
      <c r="BU578" s="20">
        <v>-5</v>
      </c>
      <c r="BV578" s="66">
        <v>91</v>
      </c>
      <c r="BW578" s="66">
        <v>113</v>
      </c>
      <c r="BX578" s="66">
        <v>89</v>
      </c>
      <c r="BY578" s="66">
        <v>90</v>
      </c>
      <c r="BZ578" s="66">
        <v>94</v>
      </c>
      <c r="CA578" s="66">
        <v>77.3</v>
      </c>
      <c r="CB578" s="66">
        <v>99</v>
      </c>
      <c r="CC578" s="66">
        <v>126</v>
      </c>
      <c r="CD578" s="20">
        <v>0.76470588235294101</v>
      </c>
      <c r="CE578" s="20">
        <v>14.41</v>
      </c>
      <c r="CF578" s="20">
        <v>115.9</v>
      </c>
      <c r="CG578" s="20">
        <v>101.5</v>
      </c>
      <c r="CH578" s="20">
        <v>68.599999999999994</v>
      </c>
      <c r="CI578" s="20">
        <v>6.3E-2</v>
      </c>
      <c r="CJ578" s="20">
        <v>1.68</v>
      </c>
      <c r="CK578" s="20">
        <v>106.2</v>
      </c>
      <c r="CL578" s="20">
        <v>104.5</v>
      </c>
      <c r="CM578" s="20">
        <v>-8.32</v>
      </c>
      <c r="CN578" s="20">
        <v>117.1</v>
      </c>
      <c r="CO578" s="20">
        <v>102.2</v>
      </c>
      <c r="CP578" s="63">
        <v>0.82789999999999997</v>
      </c>
      <c r="CQ578" s="20">
        <v>1.2</v>
      </c>
      <c r="CR578" s="20">
        <v>7.0588235294117646E-2</v>
      </c>
      <c r="CS578" s="20">
        <v>1367</v>
      </c>
      <c r="CT578" s="20">
        <v>12.45</v>
      </c>
      <c r="CU578" s="20">
        <v>3.27</v>
      </c>
      <c r="CV578" s="20">
        <v>1331</v>
      </c>
      <c r="CW578" s="20">
        <v>1175</v>
      </c>
      <c r="CX578" s="20">
        <v>1011</v>
      </c>
      <c r="CY578" s="20">
        <v>0.45</v>
      </c>
      <c r="CZ578" s="20">
        <v>157</v>
      </c>
      <c r="DA578" s="20">
        <v>457</v>
      </c>
      <c r="DB578" s="20">
        <v>0.34399999999999997</v>
      </c>
      <c r="DC578" s="20">
        <v>264</v>
      </c>
      <c r="DD578" s="20">
        <v>351</v>
      </c>
      <c r="DE578" s="20">
        <v>0.752</v>
      </c>
      <c r="DF578" s="20">
        <v>184</v>
      </c>
      <c r="DG578" s="20">
        <v>10.823529411764707</v>
      </c>
      <c r="DH578" s="20">
        <v>664</v>
      </c>
      <c r="DI578" s="20">
        <v>39.058823529411768</v>
      </c>
      <c r="DJ578" s="20">
        <v>273</v>
      </c>
      <c r="DK578" s="20">
        <v>112</v>
      </c>
      <c r="DL578" s="20">
        <v>46</v>
      </c>
      <c r="DM578" s="20">
        <v>184</v>
      </c>
      <c r="DN578" s="20">
        <v>247</v>
      </c>
      <c r="DO578" s="20">
        <v>78.3</v>
      </c>
      <c r="DP578" s="20">
        <v>69.117999999999995</v>
      </c>
      <c r="DQ578" s="20">
        <v>9.1760000000000002</v>
      </c>
      <c r="DR578" s="20">
        <v>1.484</v>
      </c>
      <c r="DS578" s="20">
        <v>10.824</v>
      </c>
      <c r="DT578" s="20">
        <v>0.60899999999999999</v>
      </c>
      <c r="DU578" s="20">
        <v>26.9</v>
      </c>
      <c r="DV578" s="20">
        <v>20.6</v>
      </c>
      <c r="DW578" s="20">
        <v>2.7</v>
      </c>
      <c r="DX578" s="20">
        <v>6.5882352941176467</v>
      </c>
      <c r="DY578" s="20">
        <v>14.5</v>
      </c>
      <c r="DZ578" s="20">
        <v>48</v>
      </c>
      <c r="EA578" s="20">
        <v>0.59</v>
      </c>
      <c r="EB578" s="20">
        <v>-3</v>
      </c>
      <c r="EC578" s="66">
        <v>53</v>
      </c>
      <c r="ED578" s="66">
        <v>53</v>
      </c>
      <c r="EE578" s="66">
        <v>35</v>
      </c>
      <c r="EF578" s="66">
        <v>62</v>
      </c>
      <c r="EG578" s="66">
        <v>49</v>
      </c>
      <c r="EH578" s="66">
        <v>37.700000000000003</v>
      </c>
      <c r="EI578" s="66">
        <v>48</v>
      </c>
      <c r="EJ578" s="66">
        <v>119</v>
      </c>
      <c r="EK578" s="20">
        <v>10302.25</v>
      </c>
      <c r="EL578" s="20">
        <v>10790.289999999999</v>
      </c>
      <c r="EM578" s="20">
        <v>74.941176470588232</v>
      </c>
      <c r="EN578" s="20">
        <v>77.797499999999999</v>
      </c>
      <c r="EO578" s="20">
        <v>12.182399999999999</v>
      </c>
      <c r="EP578" s="20">
        <v>164.255</v>
      </c>
      <c r="EQ578" s="21">
        <v>87</v>
      </c>
      <c r="ER578" s="21">
        <v>82</v>
      </c>
      <c r="ES578" s="61" t="str">
        <f t="shared" si="26"/>
        <v>Rutgers</v>
      </c>
      <c r="ET578" s="61">
        <f t="shared" si="28"/>
        <v>169</v>
      </c>
      <c r="EU578" s="61">
        <f t="shared" si="27"/>
        <v>5</v>
      </c>
    </row>
    <row r="579" spans="1:151" x14ac:dyDescent="0.45">
      <c r="A579" s="64">
        <v>45308</v>
      </c>
      <c r="B579" s="21" t="s">
        <v>386</v>
      </c>
      <c r="C579" s="21">
        <v>112</v>
      </c>
      <c r="D579" s="21" t="s">
        <v>322</v>
      </c>
      <c r="E579" s="21">
        <v>138</v>
      </c>
      <c r="F579" s="50" t="s">
        <v>558</v>
      </c>
      <c r="G579" t="s">
        <v>386</v>
      </c>
      <c r="H579" t="s">
        <v>322</v>
      </c>
      <c r="I579" t="s">
        <v>386</v>
      </c>
      <c r="J579" t="s">
        <v>322</v>
      </c>
      <c r="K579" t="s">
        <v>386</v>
      </c>
      <c r="L579" t="s">
        <v>322</v>
      </c>
      <c r="M579" t="s">
        <v>386</v>
      </c>
      <c r="N579" t="s">
        <v>322</v>
      </c>
      <c r="O579" t="s">
        <v>386</v>
      </c>
      <c r="P579" t="s">
        <v>322</v>
      </c>
      <c r="Q579" t="s">
        <v>386</v>
      </c>
      <c r="R579" t="s">
        <v>322</v>
      </c>
      <c r="S579" t="s">
        <v>144</v>
      </c>
      <c r="T579" t="s">
        <v>144</v>
      </c>
      <c r="U579">
        <v>17</v>
      </c>
      <c r="V579">
        <v>17</v>
      </c>
      <c r="W579" s="20">
        <v>0.23529411764705899</v>
      </c>
      <c r="X579" s="20">
        <v>-20.13</v>
      </c>
      <c r="Y579" s="20">
        <v>97.8</v>
      </c>
      <c r="Z579" s="20">
        <v>117.9</v>
      </c>
      <c r="AA579" s="20">
        <v>65</v>
      </c>
      <c r="AB579" s="20">
        <v>-1.6E-2</v>
      </c>
      <c r="AC579" s="20">
        <v>-5.24</v>
      </c>
      <c r="AD579" s="20">
        <v>102.5</v>
      </c>
      <c r="AE579" s="20">
        <v>107.8</v>
      </c>
      <c r="AF579" s="20">
        <v>-3.48</v>
      </c>
      <c r="AG579" s="20">
        <v>98.2</v>
      </c>
      <c r="AH579" s="20">
        <v>119.2</v>
      </c>
      <c r="AI579" s="20">
        <v>9.8000000000000004E-2</v>
      </c>
      <c r="AJ579" s="20">
        <v>-10</v>
      </c>
      <c r="AK579" s="20">
        <v>-0.58823529411764708</v>
      </c>
      <c r="AL579" s="20">
        <v>928</v>
      </c>
      <c r="AM579" s="20">
        <v>-18.64</v>
      </c>
      <c r="AN579" s="20">
        <v>-5.89</v>
      </c>
      <c r="AO579" s="20">
        <v>1114</v>
      </c>
      <c r="AP579" s="20">
        <v>1290</v>
      </c>
      <c r="AQ579" s="20">
        <v>976</v>
      </c>
      <c r="AR579" s="20">
        <v>0.433</v>
      </c>
      <c r="AS579" s="20">
        <v>128</v>
      </c>
      <c r="AT579" s="20">
        <v>379</v>
      </c>
      <c r="AU579" s="20">
        <v>0.33800000000000002</v>
      </c>
      <c r="AV579" s="20">
        <v>140</v>
      </c>
      <c r="AW579" s="20">
        <v>223</v>
      </c>
      <c r="AX579" s="20">
        <v>0.628</v>
      </c>
      <c r="AY579" s="20">
        <v>159</v>
      </c>
      <c r="AZ579" s="20">
        <v>9.3529411764705888</v>
      </c>
      <c r="BA579" s="20">
        <v>567</v>
      </c>
      <c r="BB579" s="20">
        <v>33.352941176470587</v>
      </c>
      <c r="BC579" s="20">
        <v>199</v>
      </c>
      <c r="BD579" s="20">
        <v>66</v>
      </c>
      <c r="BE579" s="20">
        <v>49</v>
      </c>
      <c r="BF579" s="20">
        <v>209</v>
      </c>
      <c r="BG579" s="20">
        <v>283</v>
      </c>
      <c r="BH579" s="20">
        <v>65.5</v>
      </c>
      <c r="BI579" s="20">
        <v>75.882000000000005</v>
      </c>
      <c r="BJ579" s="20">
        <v>-10.353</v>
      </c>
      <c r="BK579" s="20">
        <v>0.95199999999999996</v>
      </c>
      <c r="BL579" s="20">
        <v>12.294</v>
      </c>
      <c r="BM579" s="20">
        <v>0.316</v>
      </c>
      <c r="BN579" s="20">
        <v>22.3</v>
      </c>
      <c r="BO579" s="20">
        <v>13.1</v>
      </c>
      <c r="BP579" s="20">
        <v>2.9</v>
      </c>
      <c r="BQ579" s="20">
        <v>3.8823529411764706</v>
      </c>
      <c r="BR579" s="20">
        <v>16.600000000000001</v>
      </c>
      <c r="BS579" s="20">
        <v>347</v>
      </c>
      <c r="BT579" s="20">
        <v>0.376</v>
      </c>
      <c r="BU579" s="20">
        <v>-2</v>
      </c>
      <c r="BV579" s="66">
        <v>353</v>
      </c>
      <c r="BW579" s="66">
        <v>355</v>
      </c>
      <c r="BX579" s="66">
        <v>345</v>
      </c>
      <c r="BY579" s="66">
        <v>345</v>
      </c>
      <c r="BZ579" s="66">
        <v>352</v>
      </c>
      <c r="CA579" s="66">
        <v>292.7</v>
      </c>
      <c r="CB579" s="66">
        <v>347</v>
      </c>
      <c r="CC579" s="66">
        <v>354</v>
      </c>
      <c r="CD579" s="20">
        <v>0.29411764705882398</v>
      </c>
      <c r="CE579" s="20">
        <v>-12.68</v>
      </c>
      <c r="CF579" s="20">
        <v>91.8</v>
      </c>
      <c r="CG579" s="20">
        <v>104.5</v>
      </c>
      <c r="CH579" s="20">
        <v>67.3</v>
      </c>
      <c r="CI579" s="20">
        <v>1.7000000000000001E-2</v>
      </c>
      <c r="CJ579" s="20">
        <v>-0.19</v>
      </c>
      <c r="CK579" s="20">
        <v>104.8</v>
      </c>
      <c r="CL579" s="20">
        <v>105</v>
      </c>
      <c r="CM579" s="20">
        <v>2.37</v>
      </c>
      <c r="CN579" s="20">
        <v>92.4</v>
      </c>
      <c r="CO579" s="20">
        <v>102.5</v>
      </c>
      <c r="CP579" s="63">
        <v>0.23280000000000001</v>
      </c>
      <c r="CQ579" s="20">
        <v>-8.6999999999999993</v>
      </c>
      <c r="CR579" s="20">
        <v>-0.5117647058823529</v>
      </c>
      <c r="CS579" s="20">
        <v>1020</v>
      </c>
      <c r="CT579" s="20">
        <v>-10.26</v>
      </c>
      <c r="CU579" s="20">
        <v>-1.2</v>
      </c>
      <c r="CV579" s="20">
        <v>1024</v>
      </c>
      <c r="CW579" s="20">
        <v>1153</v>
      </c>
      <c r="CX579" s="20">
        <v>966</v>
      </c>
      <c r="CY579" s="20">
        <v>0.39300000000000002</v>
      </c>
      <c r="CZ579" s="20">
        <v>109</v>
      </c>
      <c r="DA579" s="20">
        <v>394</v>
      </c>
      <c r="DB579" s="20">
        <v>0.27700000000000002</v>
      </c>
      <c r="DC579" s="20">
        <v>155</v>
      </c>
      <c r="DD579" s="20">
        <v>233</v>
      </c>
      <c r="DE579" s="20">
        <v>0.66500000000000004</v>
      </c>
      <c r="DF579" s="20">
        <v>150</v>
      </c>
      <c r="DG579" s="20">
        <v>8.8235294117647065</v>
      </c>
      <c r="DH579" s="20">
        <v>573</v>
      </c>
      <c r="DI579" s="20">
        <v>33.705882352941174</v>
      </c>
      <c r="DJ579" s="20">
        <v>218</v>
      </c>
      <c r="DK579" s="20">
        <v>123</v>
      </c>
      <c r="DL579" s="20">
        <v>80</v>
      </c>
      <c r="DM579" s="20">
        <v>220</v>
      </c>
      <c r="DN579" s="20">
        <v>264</v>
      </c>
      <c r="DO579" s="20">
        <v>60.2</v>
      </c>
      <c r="DP579" s="20">
        <v>67.823999999999998</v>
      </c>
      <c r="DQ579" s="20">
        <v>-7.5880000000000001</v>
      </c>
      <c r="DR579" s="20">
        <v>0.99099999999999999</v>
      </c>
      <c r="DS579" s="20">
        <v>12.941000000000001</v>
      </c>
      <c r="DT579" s="20">
        <v>0.55900000000000005</v>
      </c>
      <c r="DU579" s="20">
        <v>23.2</v>
      </c>
      <c r="DV579" s="20">
        <v>13.7</v>
      </c>
      <c r="DW579" s="20">
        <v>4.7</v>
      </c>
      <c r="DX579" s="20">
        <v>7.2352941176470589</v>
      </c>
      <c r="DY579" s="20">
        <v>15.5</v>
      </c>
      <c r="DZ579" s="20">
        <v>284</v>
      </c>
      <c r="EA579" s="20">
        <v>0.437</v>
      </c>
      <c r="EB579" s="20">
        <v>0</v>
      </c>
      <c r="EC579" s="66">
        <v>300</v>
      </c>
      <c r="ED579" s="66">
        <v>284</v>
      </c>
      <c r="EE579" s="66">
        <v>300</v>
      </c>
      <c r="EF579" s="66">
        <v>320</v>
      </c>
      <c r="EG579" s="66">
        <v>315</v>
      </c>
      <c r="EH579" s="66">
        <v>250.2</v>
      </c>
      <c r="EI579" s="66">
        <v>284</v>
      </c>
      <c r="EJ579" s="66">
        <v>293</v>
      </c>
      <c r="EK579" s="20">
        <v>10220.1</v>
      </c>
      <c r="EL579" s="20">
        <v>10823.22</v>
      </c>
      <c r="EM579" s="20">
        <v>88.950705882352949</v>
      </c>
      <c r="EN579" s="20">
        <v>50.241529411764709</v>
      </c>
      <c r="EO579" s="20">
        <v>11.039000000000001</v>
      </c>
      <c r="EP579" s="20">
        <v>165.792</v>
      </c>
      <c r="EQ579" s="21">
        <v>68</v>
      </c>
      <c r="ER579" s="21">
        <v>82</v>
      </c>
      <c r="ES579" s="61" t="str">
        <f t="shared" si="26"/>
        <v>Lafayette</v>
      </c>
      <c r="ET579" s="61">
        <f t="shared" si="28"/>
        <v>150</v>
      </c>
      <c r="EU579" s="61">
        <f t="shared" si="27"/>
        <v>-14</v>
      </c>
    </row>
    <row r="580" spans="1:151" x14ac:dyDescent="0.45">
      <c r="A580" s="64">
        <v>45308</v>
      </c>
      <c r="B580" s="21" t="s">
        <v>208</v>
      </c>
      <c r="C580" s="21">
        <v>189</v>
      </c>
      <c r="D580" s="21" t="s">
        <v>368</v>
      </c>
      <c r="E580" s="21">
        <v>141</v>
      </c>
      <c r="F580" s="50" t="s">
        <v>558</v>
      </c>
      <c r="G580" t="s">
        <v>208</v>
      </c>
      <c r="H580" t="s">
        <v>368</v>
      </c>
      <c r="I580" t="s">
        <v>208</v>
      </c>
      <c r="J580" t="s">
        <v>368</v>
      </c>
      <c r="K580" t="s">
        <v>208</v>
      </c>
      <c r="L580" t="s">
        <v>368</v>
      </c>
      <c r="M580" t="s">
        <v>208</v>
      </c>
      <c r="N580" t="s">
        <v>368</v>
      </c>
      <c r="O580" t="s">
        <v>208</v>
      </c>
      <c r="P580" t="s">
        <v>368</v>
      </c>
      <c r="Q580" t="s">
        <v>208</v>
      </c>
      <c r="R580" t="s">
        <v>368</v>
      </c>
      <c r="S580" t="s">
        <v>144</v>
      </c>
      <c r="T580" t="s">
        <v>144</v>
      </c>
      <c r="U580">
        <v>15</v>
      </c>
      <c r="V580">
        <v>15</v>
      </c>
      <c r="W580" s="20">
        <v>0.4</v>
      </c>
      <c r="X580" s="20">
        <v>-10.130000000000001</v>
      </c>
      <c r="Y580" s="20">
        <v>97.2</v>
      </c>
      <c r="Z580" s="20">
        <v>107.3</v>
      </c>
      <c r="AA580" s="20">
        <v>66.8</v>
      </c>
      <c r="AB580" s="20">
        <v>-9.9000000000000005E-2</v>
      </c>
      <c r="AC580" s="20">
        <v>-7.56</v>
      </c>
      <c r="AD580" s="20">
        <v>99.9</v>
      </c>
      <c r="AE580" s="20">
        <v>107.5</v>
      </c>
      <c r="AF580" s="20">
        <v>-6.12</v>
      </c>
      <c r="AG580" s="20">
        <v>96.7</v>
      </c>
      <c r="AH580" s="20">
        <v>108</v>
      </c>
      <c r="AI580" s="20">
        <v>0.21990000000000001</v>
      </c>
      <c r="AJ580" s="20">
        <v>-7.1</v>
      </c>
      <c r="AK580" s="20">
        <v>-0.47333333333333333</v>
      </c>
      <c r="AL580" s="20">
        <v>1012</v>
      </c>
      <c r="AM580" s="20">
        <v>-8.5399999999999991</v>
      </c>
      <c r="AN580" s="20">
        <v>-7.39</v>
      </c>
      <c r="AO580" s="20">
        <v>1026</v>
      </c>
      <c r="AP580" s="20">
        <v>984</v>
      </c>
      <c r="AQ580" s="20">
        <v>901</v>
      </c>
      <c r="AR580" s="20">
        <v>0.40200000000000002</v>
      </c>
      <c r="AS580" s="20">
        <v>92</v>
      </c>
      <c r="AT580" s="20">
        <v>310</v>
      </c>
      <c r="AU580" s="20">
        <v>0.29699999999999999</v>
      </c>
      <c r="AV580" s="20">
        <v>210</v>
      </c>
      <c r="AW580" s="20">
        <v>294</v>
      </c>
      <c r="AX580" s="20">
        <v>0.71399999999999997</v>
      </c>
      <c r="AY580" s="20">
        <v>179</v>
      </c>
      <c r="AZ580" s="20">
        <v>11.933333333333334</v>
      </c>
      <c r="BA580" s="20">
        <v>541</v>
      </c>
      <c r="BB580" s="20">
        <v>36.06666666666667</v>
      </c>
      <c r="BC580" s="20">
        <v>192</v>
      </c>
      <c r="BD580" s="20">
        <v>128</v>
      </c>
      <c r="BE580" s="20">
        <v>22</v>
      </c>
      <c r="BF580" s="20">
        <v>159</v>
      </c>
      <c r="BG580" s="20">
        <v>274</v>
      </c>
      <c r="BH580" s="20">
        <v>68.400000000000006</v>
      </c>
      <c r="BI580" s="20">
        <v>65.599999999999994</v>
      </c>
      <c r="BJ580" s="20">
        <v>2.8</v>
      </c>
      <c r="BK580" s="20">
        <v>1.208</v>
      </c>
      <c r="BL580" s="20">
        <v>10.6</v>
      </c>
      <c r="BM580" s="20">
        <v>0.80500000000000005</v>
      </c>
      <c r="BN580" s="20">
        <v>20.7</v>
      </c>
      <c r="BO580" s="20">
        <v>19.600000000000001</v>
      </c>
      <c r="BP580" s="20">
        <v>1.5</v>
      </c>
      <c r="BQ580" s="20">
        <v>8.5333333333333332</v>
      </c>
      <c r="BR580" s="20">
        <v>18.3</v>
      </c>
      <c r="BS580" s="20">
        <v>325</v>
      </c>
      <c r="BT580" s="20">
        <v>0.4</v>
      </c>
      <c r="BU580" s="20">
        <v>0</v>
      </c>
      <c r="BV580" s="66">
        <v>278</v>
      </c>
      <c r="BW580" s="66">
        <v>257</v>
      </c>
      <c r="BX580" s="66">
        <v>305</v>
      </c>
      <c r="BY580" s="66">
        <v>256</v>
      </c>
      <c r="BZ580" s="66">
        <v>293</v>
      </c>
      <c r="CA580" s="66">
        <v>237.2</v>
      </c>
      <c r="CB580" s="66">
        <v>324</v>
      </c>
      <c r="CC580" s="66">
        <v>261</v>
      </c>
      <c r="CD580" s="20">
        <v>0.266666666666667</v>
      </c>
      <c r="CE580" s="20">
        <v>-10.050000000000001</v>
      </c>
      <c r="CF580" s="20">
        <v>97.9</v>
      </c>
      <c r="CG580" s="20">
        <v>107.9</v>
      </c>
      <c r="CH580" s="20">
        <v>72.099999999999994</v>
      </c>
      <c r="CI580" s="20">
        <v>-9.5000000000000001E-2</v>
      </c>
      <c r="CJ580" s="20">
        <v>-1.47</v>
      </c>
      <c r="CK580" s="20">
        <v>105.1</v>
      </c>
      <c r="CL580" s="20">
        <v>106.6</v>
      </c>
      <c r="CM580" s="20">
        <v>4.93</v>
      </c>
      <c r="CN580" s="20">
        <v>97.6</v>
      </c>
      <c r="CO580" s="20">
        <v>107.8</v>
      </c>
      <c r="CP580" s="63">
        <v>0.24160000000000001</v>
      </c>
      <c r="CQ580" s="20">
        <v>-7.7</v>
      </c>
      <c r="CR580" s="20">
        <v>-0.51333333333333331</v>
      </c>
      <c r="CS580" s="20">
        <v>968</v>
      </c>
      <c r="CT580" s="20">
        <v>-8.65</v>
      </c>
      <c r="CU580" s="20">
        <v>-2.42</v>
      </c>
      <c r="CV580" s="20">
        <v>1114</v>
      </c>
      <c r="CW580" s="20">
        <v>1115</v>
      </c>
      <c r="CX580" s="20">
        <v>938</v>
      </c>
      <c r="CY580" s="20">
        <v>0.439</v>
      </c>
      <c r="CZ580" s="20">
        <v>111</v>
      </c>
      <c r="DA580" s="20">
        <v>351</v>
      </c>
      <c r="DB580" s="20">
        <v>0.316</v>
      </c>
      <c r="DC580" s="20">
        <v>179</v>
      </c>
      <c r="DD580" s="20">
        <v>257</v>
      </c>
      <c r="DE580" s="20">
        <v>0.69599999999999995</v>
      </c>
      <c r="DF580" s="20">
        <v>136</v>
      </c>
      <c r="DG580" s="20">
        <v>9.0666666666666664</v>
      </c>
      <c r="DH580" s="20">
        <v>547</v>
      </c>
      <c r="DI580" s="20">
        <v>36.466666666666669</v>
      </c>
      <c r="DJ580" s="20">
        <v>204</v>
      </c>
      <c r="DK580" s="20">
        <v>116</v>
      </c>
      <c r="DL580" s="20">
        <v>31</v>
      </c>
      <c r="DM580" s="20">
        <v>191</v>
      </c>
      <c r="DN580" s="20">
        <v>269</v>
      </c>
      <c r="DO580" s="20">
        <v>74.3</v>
      </c>
      <c r="DP580" s="20">
        <v>74.332999999999998</v>
      </c>
      <c r="DQ580" s="20">
        <v>-6.7000000000000004E-2</v>
      </c>
      <c r="DR580" s="20">
        <v>1.0680000000000001</v>
      </c>
      <c r="DS580" s="20">
        <v>12.733000000000001</v>
      </c>
      <c r="DT580" s="20">
        <v>0.60699999999999998</v>
      </c>
      <c r="DU580" s="20">
        <v>23.4</v>
      </c>
      <c r="DV580" s="20">
        <v>17.100000000000001</v>
      </c>
      <c r="DW580" s="20">
        <v>2.1</v>
      </c>
      <c r="DX580" s="20">
        <v>7.7333333333333334</v>
      </c>
      <c r="DY580" s="20">
        <v>17.899999999999999</v>
      </c>
      <c r="DZ580" s="20">
        <v>335</v>
      </c>
      <c r="EA580" s="20">
        <v>0.39300000000000002</v>
      </c>
      <c r="EB580" s="20">
        <v>4</v>
      </c>
      <c r="EC580" s="66">
        <v>302</v>
      </c>
      <c r="ED580" s="66">
        <v>333</v>
      </c>
      <c r="EE580" s="66">
        <v>332</v>
      </c>
      <c r="EF580" s="66">
        <v>275</v>
      </c>
      <c r="EG580" s="66">
        <v>292</v>
      </c>
      <c r="EH580" s="66">
        <v>264.2</v>
      </c>
      <c r="EI580" s="66">
        <v>335</v>
      </c>
      <c r="EJ580" s="66">
        <v>327</v>
      </c>
      <c r="EK580" s="20">
        <v>10487.880000000001</v>
      </c>
      <c r="EL580" s="20">
        <v>10504.67</v>
      </c>
      <c r="EM580" s="20">
        <v>81.973333333333329</v>
      </c>
      <c r="EN580" s="20">
        <v>108.65493333333333</v>
      </c>
      <c r="EO580" s="20">
        <v>12.736799999999999</v>
      </c>
      <c r="EP580" s="20">
        <v>192.066</v>
      </c>
      <c r="EQ580" s="21">
        <v>71</v>
      </c>
      <c r="ER580" s="21">
        <v>69</v>
      </c>
      <c r="ES580" s="61" t="str">
        <f t="shared" ref="ES580:ES643" si="30">IF(OR(ISBLANK(B580), ISBLANK(EQ580)),"",IF(EQ580&gt;ER580,B580,D580))</f>
        <v>Navy</v>
      </c>
      <c r="ET580" s="61">
        <f t="shared" si="28"/>
        <v>140</v>
      </c>
      <c r="EU580" s="61">
        <f t="shared" ref="EU580:EU643" si="31">IF(ISBLANK(EQ580), "",EQ580-ER580)</f>
        <v>2</v>
      </c>
    </row>
    <row r="581" spans="1:151" x14ac:dyDescent="0.45">
      <c r="A581" s="64">
        <v>45308</v>
      </c>
      <c r="B581" s="21" t="s">
        <v>99</v>
      </c>
      <c r="C581" s="21">
        <v>156</v>
      </c>
      <c r="D581" s="21" t="s">
        <v>93</v>
      </c>
      <c r="E581" s="21">
        <v>176</v>
      </c>
      <c r="F581" s="50" t="s">
        <v>558</v>
      </c>
      <c r="G581" t="s">
        <v>99</v>
      </c>
      <c r="H581" t="s">
        <v>93</v>
      </c>
      <c r="I581" t="s">
        <v>99</v>
      </c>
      <c r="J581" t="s">
        <v>93</v>
      </c>
      <c r="K581" t="s">
        <v>1323</v>
      </c>
      <c r="L581" t="s">
        <v>93</v>
      </c>
      <c r="M581" t="s">
        <v>99</v>
      </c>
      <c r="N581" t="s">
        <v>93</v>
      </c>
      <c r="O581" t="s">
        <v>99</v>
      </c>
      <c r="P581" t="s">
        <v>433</v>
      </c>
      <c r="Q581" t="s">
        <v>99</v>
      </c>
      <c r="R581" t="s">
        <v>433</v>
      </c>
      <c r="S581" t="s">
        <v>17</v>
      </c>
      <c r="T581" t="s">
        <v>17</v>
      </c>
      <c r="U581">
        <v>16</v>
      </c>
      <c r="V581">
        <v>16</v>
      </c>
      <c r="W581" s="20">
        <v>0.625</v>
      </c>
      <c r="X581" s="20">
        <v>9.32</v>
      </c>
      <c r="Y581" s="20">
        <v>107.9</v>
      </c>
      <c r="Z581" s="20">
        <v>98.6</v>
      </c>
      <c r="AA581" s="20">
        <v>71</v>
      </c>
      <c r="AB581" s="20">
        <v>-1.4999999999999999E-2</v>
      </c>
      <c r="AC581" s="20">
        <v>0.97</v>
      </c>
      <c r="AD581" s="20">
        <v>105.6</v>
      </c>
      <c r="AE581" s="20">
        <v>104.6</v>
      </c>
      <c r="AF581" s="20">
        <v>-2.42</v>
      </c>
      <c r="AG581" s="20">
        <v>107.2</v>
      </c>
      <c r="AH581" s="20">
        <v>99.7</v>
      </c>
      <c r="AI581" s="20">
        <v>0.69710000000000005</v>
      </c>
      <c r="AJ581" s="20">
        <v>-1.3</v>
      </c>
      <c r="AK581" s="20">
        <v>-8.1250000000000003E-2</v>
      </c>
      <c r="AL581" s="20">
        <v>1281</v>
      </c>
      <c r="AM581" s="20">
        <v>8.31</v>
      </c>
      <c r="AN581" s="20">
        <v>1.5</v>
      </c>
      <c r="AO581" s="20">
        <v>1221</v>
      </c>
      <c r="AP581" s="20">
        <v>1112</v>
      </c>
      <c r="AQ581" s="20">
        <v>925</v>
      </c>
      <c r="AR581" s="20">
        <v>0.46100000000000002</v>
      </c>
      <c r="AS581" s="20">
        <v>113</v>
      </c>
      <c r="AT581" s="20">
        <v>341</v>
      </c>
      <c r="AU581" s="20">
        <v>0.33100000000000002</v>
      </c>
      <c r="AV581" s="20">
        <v>256</v>
      </c>
      <c r="AW581" s="20">
        <v>357</v>
      </c>
      <c r="AX581" s="20">
        <v>0.71699999999999997</v>
      </c>
      <c r="AY581" s="20">
        <v>166</v>
      </c>
      <c r="AZ581" s="20">
        <v>10.375</v>
      </c>
      <c r="BA581" s="20">
        <v>586</v>
      </c>
      <c r="BB581" s="20">
        <v>36.625</v>
      </c>
      <c r="BC581" s="20">
        <v>193</v>
      </c>
      <c r="BD581" s="20">
        <v>156</v>
      </c>
      <c r="BE581" s="20">
        <v>67</v>
      </c>
      <c r="BF581" s="20">
        <v>215</v>
      </c>
      <c r="BG581" s="20">
        <v>276</v>
      </c>
      <c r="BH581" s="20">
        <v>76.3</v>
      </c>
      <c r="BI581" s="20">
        <v>69.5</v>
      </c>
      <c r="BJ581" s="20">
        <v>6.8120000000000003</v>
      </c>
      <c r="BK581" s="20">
        <v>0.89800000000000002</v>
      </c>
      <c r="BL581" s="20">
        <v>13.438000000000001</v>
      </c>
      <c r="BM581" s="20">
        <v>0.72599999999999998</v>
      </c>
      <c r="BN581" s="20">
        <v>21.3</v>
      </c>
      <c r="BO581" s="20">
        <v>22.3</v>
      </c>
      <c r="BP581" s="20">
        <v>4.2</v>
      </c>
      <c r="BQ581" s="20">
        <v>9.75</v>
      </c>
      <c r="BR581" s="20">
        <v>17.2</v>
      </c>
      <c r="BS581" s="20">
        <v>120</v>
      </c>
      <c r="BT581" s="20">
        <v>0.53200000000000003</v>
      </c>
      <c r="BU581" s="20">
        <v>1</v>
      </c>
      <c r="BV581" s="66">
        <v>94</v>
      </c>
      <c r="BW581" s="66">
        <v>109</v>
      </c>
      <c r="BX581" s="66">
        <v>85</v>
      </c>
      <c r="BY581" s="66">
        <v>88</v>
      </c>
      <c r="BZ581" s="66">
        <v>82</v>
      </c>
      <c r="CA581" s="66">
        <v>76.2</v>
      </c>
      <c r="CB581" s="66">
        <v>119</v>
      </c>
      <c r="CC581" s="66">
        <v>140</v>
      </c>
      <c r="CD581" s="20">
        <v>0.9375</v>
      </c>
      <c r="CE581" s="20">
        <v>11.45</v>
      </c>
      <c r="CF581" s="20">
        <v>114.3</v>
      </c>
      <c r="CG581" s="20">
        <v>102.9</v>
      </c>
      <c r="CH581" s="20">
        <v>66.8</v>
      </c>
      <c r="CI581" s="20">
        <v>0.17799999999999999</v>
      </c>
      <c r="CJ581" s="20">
        <v>-0.27</v>
      </c>
      <c r="CK581" s="20">
        <v>104.2</v>
      </c>
      <c r="CL581" s="20">
        <v>104.5</v>
      </c>
      <c r="CM581" s="20">
        <v>-2.44</v>
      </c>
      <c r="CN581" s="20">
        <v>116.5</v>
      </c>
      <c r="CO581" s="20">
        <v>102.5</v>
      </c>
      <c r="CP581" s="63">
        <v>0.81259999999999999</v>
      </c>
      <c r="CQ581" s="20">
        <v>2.5</v>
      </c>
      <c r="CR581" s="20">
        <v>0.15625</v>
      </c>
      <c r="CS581" s="20">
        <v>1412</v>
      </c>
      <c r="CT581" s="20">
        <v>9.76</v>
      </c>
      <c r="CU581" s="20">
        <v>1.63</v>
      </c>
      <c r="CV581" s="20">
        <v>1242</v>
      </c>
      <c r="CW581" s="20">
        <v>1112</v>
      </c>
      <c r="CX581" s="20">
        <v>939</v>
      </c>
      <c r="CY581" s="20">
        <v>0.46800000000000003</v>
      </c>
      <c r="CZ581" s="20">
        <v>124</v>
      </c>
      <c r="DA581" s="20">
        <v>309</v>
      </c>
      <c r="DB581" s="20">
        <v>0.40100000000000002</v>
      </c>
      <c r="DC581" s="20">
        <v>240</v>
      </c>
      <c r="DD581" s="20">
        <v>326</v>
      </c>
      <c r="DE581" s="20">
        <v>0.73599999999999999</v>
      </c>
      <c r="DF581" s="20">
        <v>153</v>
      </c>
      <c r="DG581" s="20">
        <v>9.5625</v>
      </c>
      <c r="DH581" s="20">
        <v>562</v>
      </c>
      <c r="DI581" s="20">
        <v>35.125</v>
      </c>
      <c r="DJ581" s="20">
        <v>257</v>
      </c>
      <c r="DK581" s="20">
        <v>140</v>
      </c>
      <c r="DL581" s="20">
        <v>107</v>
      </c>
      <c r="DM581" s="20">
        <v>163</v>
      </c>
      <c r="DN581" s="20">
        <v>239</v>
      </c>
      <c r="DO581" s="20">
        <v>77.599999999999994</v>
      </c>
      <c r="DP581" s="20">
        <v>69.5</v>
      </c>
      <c r="DQ581" s="20">
        <v>8.125</v>
      </c>
      <c r="DR581" s="20">
        <v>1.577</v>
      </c>
      <c r="DS581" s="20">
        <v>10.188000000000001</v>
      </c>
      <c r="DT581" s="20">
        <v>0.85899999999999999</v>
      </c>
      <c r="DU581" s="20">
        <v>19.3</v>
      </c>
      <c r="DV581" s="20">
        <v>20.399999999999999</v>
      </c>
      <c r="DW581" s="20">
        <v>6.7</v>
      </c>
      <c r="DX581" s="20">
        <v>8.75</v>
      </c>
      <c r="DY581" s="20">
        <v>14.9</v>
      </c>
      <c r="DZ581" s="20">
        <v>9</v>
      </c>
      <c r="EA581" s="20">
        <v>0.64200000000000002</v>
      </c>
      <c r="EB581" s="20">
        <v>3</v>
      </c>
      <c r="EC581" s="66">
        <v>52</v>
      </c>
      <c r="ED581" s="66">
        <v>38</v>
      </c>
      <c r="EE581" s="66">
        <v>10</v>
      </c>
      <c r="EF581" s="66">
        <v>77</v>
      </c>
      <c r="EG581" s="66">
        <v>70</v>
      </c>
      <c r="EH581" s="66">
        <v>34.299999999999997</v>
      </c>
      <c r="EI581" s="66">
        <v>9</v>
      </c>
      <c r="EJ581" s="66">
        <v>38</v>
      </c>
      <c r="EK581" s="20">
        <v>11102.910000000002</v>
      </c>
      <c r="EL581" s="20">
        <v>11269.98</v>
      </c>
      <c r="EM581" s="20">
        <v>117.58250000000001</v>
      </c>
      <c r="EN581" s="20">
        <v>99.333000000000013</v>
      </c>
      <c r="EO581" s="20">
        <v>12.659199999999998</v>
      </c>
      <c r="EP581" s="20">
        <v>171.363</v>
      </c>
      <c r="EQ581" s="21">
        <v>89</v>
      </c>
      <c r="ER581" s="21">
        <v>80</v>
      </c>
      <c r="ES581" s="61" t="str">
        <f t="shared" si="30"/>
        <v>LSU</v>
      </c>
      <c r="ET581" s="61">
        <f t="shared" si="28"/>
        <v>169</v>
      </c>
      <c r="EU581" s="61">
        <f t="shared" si="31"/>
        <v>9</v>
      </c>
    </row>
    <row r="582" spans="1:151" x14ac:dyDescent="0.45">
      <c r="A582" s="64">
        <v>45308</v>
      </c>
      <c r="B582" s="21" t="s">
        <v>225</v>
      </c>
      <c r="C582" s="21">
        <v>92</v>
      </c>
      <c r="D582" s="21" t="s">
        <v>155</v>
      </c>
      <c r="E582" s="21">
        <v>65</v>
      </c>
      <c r="F582" s="50" t="s">
        <v>558</v>
      </c>
      <c r="G582" t="s">
        <v>225</v>
      </c>
      <c r="H582" t="s">
        <v>155</v>
      </c>
      <c r="I582" t="s">
        <v>225</v>
      </c>
      <c r="J582" t="s">
        <v>155</v>
      </c>
      <c r="K582" t="s">
        <v>225</v>
      </c>
      <c r="L582" t="s">
        <v>155</v>
      </c>
      <c r="M582" t="s">
        <v>225</v>
      </c>
      <c r="N582" t="s">
        <v>155</v>
      </c>
      <c r="O582" t="s">
        <v>225</v>
      </c>
      <c r="P582" t="s">
        <v>155</v>
      </c>
      <c r="Q582" t="s">
        <v>225</v>
      </c>
      <c r="R582" t="s">
        <v>155</v>
      </c>
      <c r="S582" t="s">
        <v>82</v>
      </c>
      <c r="T582" t="s">
        <v>82</v>
      </c>
      <c r="U582">
        <v>16</v>
      </c>
      <c r="V582">
        <v>16</v>
      </c>
      <c r="W582" s="20">
        <v>0.5</v>
      </c>
      <c r="X582" s="20">
        <v>-1.71</v>
      </c>
      <c r="Y582" s="20">
        <v>101.8</v>
      </c>
      <c r="Z582" s="20">
        <v>103.5</v>
      </c>
      <c r="AA582" s="20">
        <v>71.099999999999994</v>
      </c>
      <c r="AB582" s="20">
        <v>-5.2999999999999999E-2</v>
      </c>
      <c r="AC582" s="20">
        <v>-4.2300000000000004</v>
      </c>
      <c r="AD582" s="20">
        <v>103.9</v>
      </c>
      <c r="AE582" s="20">
        <v>108.1</v>
      </c>
      <c r="AF582" s="20">
        <v>-6.01</v>
      </c>
      <c r="AG582" s="20">
        <v>101.9</v>
      </c>
      <c r="AH582" s="20">
        <v>103.6</v>
      </c>
      <c r="AI582" s="20">
        <v>0.45150000000000001</v>
      </c>
      <c r="AJ582" s="20">
        <v>-5</v>
      </c>
      <c r="AK582" s="20">
        <v>-0.3125</v>
      </c>
      <c r="AL582" s="20">
        <v>1141</v>
      </c>
      <c r="AM582" s="20">
        <v>-0.06</v>
      </c>
      <c r="AN582" s="20">
        <v>-2.12</v>
      </c>
      <c r="AO582" s="20">
        <v>1223</v>
      </c>
      <c r="AP582" s="20">
        <v>1190</v>
      </c>
      <c r="AQ582" s="20">
        <v>989</v>
      </c>
      <c r="AR582" s="20">
        <v>0.42</v>
      </c>
      <c r="AS582" s="20">
        <v>134</v>
      </c>
      <c r="AT582" s="20">
        <v>406</v>
      </c>
      <c r="AU582" s="20">
        <v>0.33</v>
      </c>
      <c r="AV582" s="20">
        <v>259</v>
      </c>
      <c r="AW582" s="20">
        <v>394</v>
      </c>
      <c r="AX582" s="20">
        <v>0.65700000000000003</v>
      </c>
      <c r="AY582" s="20">
        <v>220</v>
      </c>
      <c r="AZ582" s="20">
        <v>13.75</v>
      </c>
      <c r="BA582" s="20">
        <v>620</v>
      </c>
      <c r="BB582" s="20">
        <v>38.75</v>
      </c>
      <c r="BC582" s="20">
        <v>223</v>
      </c>
      <c r="BD582" s="20">
        <v>139</v>
      </c>
      <c r="BE582" s="20">
        <v>79</v>
      </c>
      <c r="BF582" s="20">
        <v>228</v>
      </c>
      <c r="BG582" s="20">
        <v>330</v>
      </c>
      <c r="BH582" s="20">
        <v>76.400000000000006</v>
      </c>
      <c r="BI582" s="20">
        <v>74.375</v>
      </c>
      <c r="BJ582" s="20">
        <v>2.0619999999999998</v>
      </c>
      <c r="BK582" s="20">
        <v>0.97799999999999998</v>
      </c>
      <c r="BL582" s="20">
        <v>14.25</v>
      </c>
      <c r="BM582" s="20">
        <v>0.61</v>
      </c>
      <c r="BN582" s="20">
        <v>25.4</v>
      </c>
      <c r="BO582" s="20">
        <v>24.6</v>
      </c>
      <c r="BP582" s="20">
        <v>4.9000000000000004</v>
      </c>
      <c r="BQ582" s="20">
        <v>8.6875</v>
      </c>
      <c r="BR582" s="20">
        <v>20.6</v>
      </c>
      <c r="BS582" s="20">
        <v>203</v>
      </c>
      <c r="BT582" s="20">
        <v>0.48399999999999999</v>
      </c>
      <c r="BU582" s="20">
        <v>1</v>
      </c>
      <c r="BV582" s="66">
        <v>175</v>
      </c>
      <c r="BW582" s="66">
        <v>134</v>
      </c>
      <c r="BX582" s="66">
        <v>217</v>
      </c>
      <c r="BY582" s="66">
        <v>183</v>
      </c>
      <c r="BZ582" s="66">
        <v>186</v>
      </c>
      <c r="CA582" s="66">
        <v>152.30000000000001</v>
      </c>
      <c r="CB582" s="66">
        <v>204</v>
      </c>
      <c r="CC582" s="66">
        <v>177</v>
      </c>
      <c r="CD582" s="20">
        <v>0.625</v>
      </c>
      <c r="CE582" s="20">
        <v>2.31</v>
      </c>
      <c r="CF582" s="20">
        <v>105.8</v>
      </c>
      <c r="CG582" s="20">
        <v>103.5</v>
      </c>
      <c r="CH582" s="20">
        <v>66.400000000000006</v>
      </c>
      <c r="CI582" s="20">
        <v>0.04</v>
      </c>
      <c r="CJ582" s="20">
        <v>0.38</v>
      </c>
      <c r="CK582" s="20">
        <v>106.3</v>
      </c>
      <c r="CL582" s="20">
        <v>105.9</v>
      </c>
      <c r="CM582" s="20">
        <v>-0.7</v>
      </c>
      <c r="CN582" s="20">
        <v>105.9</v>
      </c>
      <c r="CO582" s="20">
        <v>102.6</v>
      </c>
      <c r="CP582" s="63">
        <v>0.59019999999999995</v>
      </c>
      <c r="CQ582" s="20">
        <v>-2.5</v>
      </c>
      <c r="CR582" s="20">
        <v>-0.15625</v>
      </c>
      <c r="CS582" s="20">
        <v>1203</v>
      </c>
      <c r="CT582" s="20">
        <v>2.4500000000000002</v>
      </c>
      <c r="CU582" s="20">
        <v>1.38</v>
      </c>
      <c r="CV582" s="20">
        <v>1159</v>
      </c>
      <c r="CW582" s="20">
        <v>1086</v>
      </c>
      <c r="CX582" s="20">
        <v>901</v>
      </c>
      <c r="CY582" s="20">
        <v>0.44700000000000001</v>
      </c>
      <c r="CZ582" s="20">
        <v>135</v>
      </c>
      <c r="DA582" s="20">
        <v>408</v>
      </c>
      <c r="DB582" s="20">
        <v>0.33100000000000002</v>
      </c>
      <c r="DC582" s="20">
        <v>218</v>
      </c>
      <c r="DD582" s="20">
        <v>311</v>
      </c>
      <c r="DE582" s="20">
        <v>0.70099999999999996</v>
      </c>
      <c r="DF582" s="20">
        <v>154</v>
      </c>
      <c r="DG582" s="20">
        <v>9.625</v>
      </c>
      <c r="DH582" s="20">
        <v>556</v>
      </c>
      <c r="DI582" s="20">
        <v>34.75</v>
      </c>
      <c r="DJ582" s="20">
        <v>211</v>
      </c>
      <c r="DK582" s="20">
        <v>104</v>
      </c>
      <c r="DL582" s="20">
        <v>38</v>
      </c>
      <c r="DM582" s="20">
        <v>171</v>
      </c>
      <c r="DN582" s="20">
        <v>242</v>
      </c>
      <c r="DO582" s="20">
        <v>72.400000000000006</v>
      </c>
      <c r="DP582" s="20">
        <v>67.875</v>
      </c>
      <c r="DQ582" s="20">
        <v>4.5620000000000003</v>
      </c>
      <c r="DR582" s="20">
        <v>1.234</v>
      </c>
      <c r="DS582" s="20">
        <v>10.688000000000001</v>
      </c>
      <c r="DT582" s="20">
        <v>0.60799999999999998</v>
      </c>
      <c r="DU582" s="20">
        <v>25.5</v>
      </c>
      <c r="DV582" s="20">
        <v>19.399999999999999</v>
      </c>
      <c r="DW582" s="20">
        <v>2.4</v>
      </c>
      <c r="DX582" s="20">
        <v>6.5</v>
      </c>
      <c r="DY582" s="20">
        <v>15.1</v>
      </c>
      <c r="DZ582" s="20">
        <v>125</v>
      </c>
      <c r="EA582" s="20">
        <v>0.53</v>
      </c>
      <c r="EB582" s="20">
        <v>-1</v>
      </c>
      <c r="EC582" s="66">
        <v>134</v>
      </c>
      <c r="ED582" s="66">
        <v>132</v>
      </c>
      <c r="EE582" s="66">
        <v>128</v>
      </c>
      <c r="EF582" s="66">
        <v>177</v>
      </c>
      <c r="EG582" s="66">
        <v>135</v>
      </c>
      <c r="EH582" s="66">
        <v>116.5</v>
      </c>
      <c r="EI582" s="66">
        <v>125</v>
      </c>
      <c r="EJ582" s="66">
        <v>128</v>
      </c>
      <c r="EK582" s="20">
        <v>10536.3</v>
      </c>
      <c r="EL582" s="20">
        <v>10950.3</v>
      </c>
      <c r="EM582" s="20">
        <v>92.625</v>
      </c>
      <c r="EN582" s="20">
        <v>92.852000000000004</v>
      </c>
      <c r="EO582" s="20">
        <v>14.4406</v>
      </c>
      <c r="EP582" s="20">
        <v>158.994</v>
      </c>
      <c r="ES582" s="61" t="str">
        <f t="shared" si="30"/>
        <v/>
      </c>
      <c r="ET582" s="61">
        <f t="shared" si="28"/>
        <v>0</v>
      </c>
      <c r="EU582" s="61" t="str">
        <f t="shared" si="31"/>
        <v/>
      </c>
    </row>
    <row r="583" spans="1:151" x14ac:dyDescent="0.45">
      <c r="A583" s="64">
        <v>45308</v>
      </c>
      <c r="B583" s="21" t="s">
        <v>172</v>
      </c>
      <c r="C583" s="21">
        <v>153</v>
      </c>
      <c r="D583" s="21" t="s">
        <v>161</v>
      </c>
      <c r="E583" s="21">
        <v>164</v>
      </c>
      <c r="F583" s="50" t="s">
        <v>558</v>
      </c>
      <c r="G583" t="s">
        <v>172</v>
      </c>
      <c r="H583" t="s">
        <v>161</v>
      </c>
      <c r="I583" t="s">
        <v>172</v>
      </c>
      <c r="J583" t="s">
        <v>161</v>
      </c>
      <c r="K583" t="s">
        <v>1325</v>
      </c>
      <c r="L583" t="s">
        <v>161</v>
      </c>
      <c r="M583" t="s">
        <v>693</v>
      </c>
      <c r="N583" t="s">
        <v>612</v>
      </c>
      <c r="O583" t="s">
        <v>1388</v>
      </c>
      <c r="P583" t="s">
        <v>161</v>
      </c>
      <c r="Q583" t="s">
        <v>438</v>
      </c>
      <c r="R583" t="s">
        <v>426</v>
      </c>
      <c r="S583" t="s">
        <v>82</v>
      </c>
      <c r="T583" t="s">
        <v>82</v>
      </c>
      <c r="U583">
        <v>17</v>
      </c>
      <c r="V583">
        <v>16</v>
      </c>
      <c r="W583" s="20">
        <v>0.64705882352941202</v>
      </c>
      <c r="X583" s="20">
        <v>4.5</v>
      </c>
      <c r="Y583" s="20">
        <v>102.7</v>
      </c>
      <c r="Z583" s="20">
        <v>98.2</v>
      </c>
      <c r="AA583" s="20">
        <v>69.8</v>
      </c>
      <c r="AB583" s="20">
        <v>2.7E-2</v>
      </c>
      <c r="AC583" s="20">
        <v>-1.32</v>
      </c>
      <c r="AD583" s="20">
        <v>104.7</v>
      </c>
      <c r="AE583" s="20">
        <v>106</v>
      </c>
      <c r="AF583" s="20">
        <v>-4.21</v>
      </c>
      <c r="AG583" s="20">
        <v>102.1</v>
      </c>
      <c r="AH583" s="20">
        <v>96.5</v>
      </c>
      <c r="AI583" s="20">
        <v>0.65690000000000004</v>
      </c>
      <c r="AJ583" s="20">
        <v>-2.2999999999999998</v>
      </c>
      <c r="AK583" s="20">
        <v>-0.13529411764705881</v>
      </c>
      <c r="AL583" s="20">
        <v>1244</v>
      </c>
      <c r="AM583" s="20">
        <v>4.5</v>
      </c>
      <c r="AN583" s="20">
        <v>0.75</v>
      </c>
      <c r="AO583" s="20">
        <v>1251</v>
      </c>
      <c r="AP583" s="20">
        <v>1140</v>
      </c>
      <c r="AQ583" s="20">
        <v>976</v>
      </c>
      <c r="AR583" s="20">
        <v>0.46300000000000002</v>
      </c>
      <c r="AS583" s="20">
        <v>145</v>
      </c>
      <c r="AT583" s="20">
        <v>406</v>
      </c>
      <c r="AU583" s="20">
        <v>0.35699999999999998</v>
      </c>
      <c r="AV583" s="20">
        <v>202</v>
      </c>
      <c r="AW583" s="20">
        <v>300</v>
      </c>
      <c r="AX583" s="20">
        <v>0.67300000000000004</v>
      </c>
      <c r="AY583" s="20">
        <v>141</v>
      </c>
      <c r="AZ583" s="20">
        <v>8.2941176470588243</v>
      </c>
      <c r="BA583" s="20">
        <v>630</v>
      </c>
      <c r="BB583" s="20">
        <v>37.058823529411768</v>
      </c>
      <c r="BC583" s="20">
        <v>290</v>
      </c>
      <c r="BD583" s="20">
        <v>114</v>
      </c>
      <c r="BE583" s="20">
        <v>86</v>
      </c>
      <c r="BF583" s="20">
        <v>226</v>
      </c>
      <c r="BG583" s="20">
        <v>315</v>
      </c>
      <c r="BH583" s="20">
        <v>73.599999999999994</v>
      </c>
      <c r="BI583" s="20">
        <v>67.058999999999997</v>
      </c>
      <c r="BJ583" s="20">
        <v>6.5289999999999999</v>
      </c>
      <c r="BK583" s="20">
        <v>1.2829999999999999</v>
      </c>
      <c r="BL583" s="20">
        <v>13.294</v>
      </c>
      <c r="BM583" s="20">
        <v>0.504</v>
      </c>
      <c r="BN583" s="20">
        <v>23.9</v>
      </c>
      <c r="BO583" s="20">
        <v>17.600000000000001</v>
      </c>
      <c r="BP583" s="20">
        <v>5.0999999999999996</v>
      </c>
      <c r="BQ583" s="20">
        <v>6.7058823529411766</v>
      </c>
      <c r="BR583" s="20">
        <v>18.5</v>
      </c>
      <c r="BS583" s="20">
        <v>123</v>
      </c>
      <c r="BT583" s="20">
        <v>0.53100000000000003</v>
      </c>
      <c r="BU583" s="20">
        <v>-3</v>
      </c>
      <c r="BV583" s="66">
        <v>123</v>
      </c>
      <c r="BW583" s="66">
        <v>152</v>
      </c>
      <c r="BX583" s="66">
        <v>117</v>
      </c>
      <c r="BY583" s="66">
        <v>126</v>
      </c>
      <c r="BZ583" s="66">
        <v>118</v>
      </c>
      <c r="CA583" s="66">
        <v>102.7</v>
      </c>
      <c r="CB583" s="66">
        <v>122</v>
      </c>
      <c r="CC583" s="66">
        <v>154</v>
      </c>
      <c r="CD583" s="20">
        <v>0.6875</v>
      </c>
      <c r="CE583" s="20">
        <v>7.19</v>
      </c>
      <c r="CF583" s="20">
        <v>111</v>
      </c>
      <c r="CG583" s="20">
        <v>103.8</v>
      </c>
      <c r="CH583" s="20">
        <v>70.5</v>
      </c>
      <c r="CI583" s="20">
        <v>-8.6999999999999994E-2</v>
      </c>
      <c r="CJ583" s="20">
        <v>-3.91</v>
      </c>
      <c r="CK583" s="20">
        <v>103.4</v>
      </c>
      <c r="CL583" s="20">
        <v>107.3</v>
      </c>
      <c r="CM583" s="20">
        <v>-6.18</v>
      </c>
      <c r="CN583" s="20">
        <v>112.2</v>
      </c>
      <c r="CO583" s="20">
        <v>103.9</v>
      </c>
      <c r="CP583" s="63">
        <v>0.70750000000000002</v>
      </c>
      <c r="CQ583" s="20">
        <v>-2.4</v>
      </c>
      <c r="CR583" s="20">
        <v>-0.15</v>
      </c>
      <c r="CS583" s="20">
        <v>1258</v>
      </c>
      <c r="CT583" s="20">
        <v>8.3699999999999992</v>
      </c>
      <c r="CU583" s="20">
        <v>-1.82</v>
      </c>
      <c r="CV583" s="20">
        <v>1307</v>
      </c>
      <c r="CW583" s="20">
        <v>1144</v>
      </c>
      <c r="CX583" s="20">
        <v>1018</v>
      </c>
      <c r="CY583" s="20">
        <v>0.46300000000000002</v>
      </c>
      <c r="CZ583" s="20">
        <v>101</v>
      </c>
      <c r="DA583" s="20">
        <v>325</v>
      </c>
      <c r="DB583" s="20">
        <v>0.311</v>
      </c>
      <c r="DC583" s="20">
        <v>264</v>
      </c>
      <c r="DD583" s="20">
        <v>385</v>
      </c>
      <c r="DE583" s="20">
        <v>0.68600000000000005</v>
      </c>
      <c r="DF583" s="20">
        <v>224</v>
      </c>
      <c r="DG583" s="20">
        <v>14</v>
      </c>
      <c r="DH583" s="20">
        <v>625</v>
      </c>
      <c r="DI583" s="20">
        <v>39.0625</v>
      </c>
      <c r="DJ583" s="20">
        <v>267</v>
      </c>
      <c r="DK583" s="20">
        <v>141</v>
      </c>
      <c r="DL583" s="20">
        <v>50</v>
      </c>
      <c r="DM583" s="20">
        <v>174</v>
      </c>
      <c r="DN583" s="20">
        <v>320</v>
      </c>
      <c r="DO583" s="20">
        <v>81.7</v>
      </c>
      <c r="DP583" s="20">
        <v>71.5</v>
      </c>
      <c r="DQ583" s="20">
        <v>10.188000000000001</v>
      </c>
      <c r="DR583" s="20">
        <v>1.534</v>
      </c>
      <c r="DS583" s="20">
        <v>10.875</v>
      </c>
      <c r="DT583" s="20">
        <v>0.81</v>
      </c>
      <c r="DU583" s="20">
        <v>20.3</v>
      </c>
      <c r="DV583" s="20">
        <v>24.1</v>
      </c>
      <c r="DW583" s="20">
        <v>3.1</v>
      </c>
      <c r="DX583" s="20">
        <v>8.8125</v>
      </c>
      <c r="DY583" s="20">
        <v>20</v>
      </c>
      <c r="DZ583" s="20">
        <v>93</v>
      </c>
      <c r="EA583" s="20">
        <v>0.55700000000000005</v>
      </c>
      <c r="EB583" s="20">
        <v>-1</v>
      </c>
      <c r="EC583" s="66">
        <v>89</v>
      </c>
      <c r="ED583" s="66">
        <v>120</v>
      </c>
      <c r="EE583" s="66">
        <v>126</v>
      </c>
      <c r="EF583" s="66">
        <v>96</v>
      </c>
      <c r="EG583" s="66">
        <v>98</v>
      </c>
      <c r="EH583" s="66">
        <v>87.7</v>
      </c>
      <c r="EI583" s="66">
        <v>94</v>
      </c>
      <c r="EJ583" s="66">
        <v>93</v>
      </c>
      <c r="EK583" s="20">
        <v>10660.26</v>
      </c>
      <c r="EL583" s="20">
        <v>10900.2</v>
      </c>
      <c r="EM583" s="20">
        <v>117.15337500000001</v>
      </c>
      <c r="EN583" s="20">
        <v>72.92647058823529</v>
      </c>
      <c r="EO583" s="20">
        <v>12.691000000000001</v>
      </c>
      <c r="EP583" s="20">
        <v>215.36</v>
      </c>
      <c r="EQ583" s="21">
        <v>79</v>
      </c>
      <c r="ER583" s="21">
        <v>78</v>
      </c>
      <c r="ES583" s="61" t="str">
        <f t="shared" si="30"/>
        <v>Loyola Chicago</v>
      </c>
      <c r="ET583" s="61">
        <f t="shared" si="28"/>
        <v>157</v>
      </c>
      <c r="EU583" s="61">
        <f t="shared" si="31"/>
        <v>1</v>
      </c>
    </row>
    <row r="584" spans="1:151" x14ac:dyDescent="0.45">
      <c r="A584" s="64">
        <v>45308</v>
      </c>
      <c r="B584" s="21" t="s">
        <v>200</v>
      </c>
      <c r="C584" s="21">
        <v>281</v>
      </c>
      <c r="D584" s="21" t="s">
        <v>242</v>
      </c>
      <c r="E584" s="21">
        <v>243</v>
      </c>
      <c r="F584" s="50" t="s">
        <v>558</v>
      </c>
      <c r="G584" t="s">
        <v>200</v>
      </c>
      <c r="H584" t="s">
        <v>242</v>
      </c>
      <c r="I584" t="s">
        <v>200</v>
      </c>
      <c r="J584" t="s">
        <v>242</v>
      </c>
      <c r="K584" t="s">
        <v>200</v>
      </c>
      <c r="L584" t="s">
        <v>242</v>
      </c>
      <c r="M584" t="s">
        <v>654</v>
      </c>
      <c r="N584" t="s">
        <v>242</v>
      </c>
      <c r="O584" t="s">
        <v>1366</v>
      </c>
      <c r="P584" t="s">
        <v>242</v>
      </c>
      <c r="Q584" t="s">
        <v>432</v>
      </c>
      <c r="R584" t="s">
        <v>242</v>
      </c>
      <c r="S584" t="s">
        <v>82</v>
      </c>
      <c r="T584" t="s">
        <v>82</v>
      </c>
      <c r="U584">
        <v>15</v>
      </c>
      <c r="V584">
        <v>16</v>
      </c>
      <c r="W584" s="20">
        <v>0.66666666666666696</v>
      </c>
      <c r="X584" s="20">
        <v>8.7100000000000009</v>
      </c>
      <c r="Y584" s="20">
        <v>110.9</v>
      </c>
      <c r="Z584" s="20">
        <v>102.2</v>
      </c>
      <c r="AA584" s="20">
        <v>65.7</v>
      </c>
      <c r="AB584" s="20">
        <v>-0.01</v>
      </c>
      <c r="AC584" s="20">
        <v>-1.99</v>
      </c>
      <c r="AD584" s="20">
        <v>104.1</v>
      </c>
      <c r="AE584" s="20">
        <v>106.1</v>
      </c>
      <c r="AF584" s="20">
        <v>-4.38</v>
      </c>
      <c r="AG584" s="20">
        <v>111.8</v>
      </c>
      <c r="AH584" s="20">
        <v>101.9</v>
      </c>
      <c r="AI584" s="20">
        <v>0.74490000000000001</v>
      </c>
      <c r="AJ584" s="20">
        <v>-1.6</v>
      </c>
      <c r="AK584" s="20">
        <v>-0.10666666666666667</v>
      </c>
      <c r="AL584" s="20">
        <v>1259</v>
      </c>
      <c r="AM584" s="20">
        <v>7.28</v>
      </c>
      <c r="AN584" s="20">
        <v>-0.39</v>
      </c>
      <c r="AO584" s="20">
        <v>1109</v>
      </c>
      <c r="AP584" s="20">
        <v>994</v>
      </c>
      <c r="AQ584" s="20">
        <v>855</v>
      </c>
      <c r="AR584" s="20">
        <v>0.46500000000000002</v>
      </c>
      <c r="AS584" s="20">
        <v>121</v>
      </c>
      <c r="AT584" s="20">
        <v>325</v>
      </c>
      <c r="AU584" s="20">
        <v>0.372</v>
      </c>
      <c r="AV584" s="20">
        <v>192</v>
      </c>
      <c r="AW584" s="20">
        <v>244</v>
      </c>
      <c r="AX584" s="20">
        <v>0.78700000000000003</v>
      </c>
      <c r="AY584" s="20">
        <v>148</v>
      </c>
      <c r="AZ584" s="20">
        <v>9.8666666666666671</v>
      </c>
      <c r="BA584" s="20">
        <v>506</v>
      </c>
      <c r="BB584" s="20">
        <v>33.733333333333334</v>
      </c>
      <c r="BC584" s="20">
        <v>193</v>
      </c>
      <c r="BD584" s="20">
        <v>94</v>
      </c>
      <c r="BE584" s="20">
        <v>55</v>
      </c>
      <c r="BF584" s="20">
        <v>166</v>
      </c>
      <c r="BG584" s="20">
        <v>246</v>
      </c>
      <c r="BH584" s="20">
        <v>73.900000000000006</v>
      </c>
      <c r="BI584" s="20">
        <v>66.266999999999996</v>
      </c>
      <c r="BJ584" s="20">
        <v>7.6669999999999998</v>
      </c>
      <c r="BK584" s="20">
        <v>1.163</v>
      </c>
      <c r="BL584" s="20">
        <v>11.067</v>
      </c>
      <c r="BM584" s="20">
        <v>0.56599999999999995</v>
      </c>
      <c r="BN584" s="20">
        <v>21.7</v>
      </c>
      <c r="BO584" s="20">
        <v>16.3</v>
      </c>
      <c r="BP584" s="20">
        <v>3.7</v>
      </c>
      <c r="BQ584" s="20">
        <v>6.2666666666666666</v>
      </c>
      <c r="BR584" s="20">
        <v>16.399999999999999</v>
      </c>
      <c r="BS584" s="20">
        <v>108</v>
      </c>
      <c r="BT584" s="20">
        <v>0.53700000000000003</v>
      </c>
      <c r="BU584" s="20">
        <v>-1</v>
      </c>
      <c r="BV584" s="66">
        <v>82</v>
      </c>
      <c r="BW584" s="66">
        <v>125</v>
      </c>
      <c r="BX584" s="66">
        <v>97</v>
      </c>
      <c r="BY584" s="66">
        <v>89</v>
      </c>
      <c r="BZ584" s="66">
        <v>88</v>
      </c>
      <c r="CA584" s="66">
        <v>85.7</v>
      </c>
      <c r="CB584" s="66">
        <v>108</v>
      </c>
      <c r="CC584" s="66">
        <v>83</v>
      </c>
      <c r="CD584" s="20">
        <v>0.5625</v>
      </c>
      <c r="CE584" s="20">
        <v>-0.24</v>
      </c>
      <c r="CF584" s="20">
        <v>107.6</v>
      </c>
      <c r="CG584" s="20">
        <v>107.9</v>
      </c>
      <c r="CH584" s="20">
        <v>68</v>
      </c>
      <c r="CI584" s="20">
        <v>5.6000000000000001E-2</v>
      </c>
      <c r="CJ584" s="20">
        <v>0.76</v>
      </c>
      <c r="CK584" s="20">
        <v>105.7</v>
      </c>
      <c r="CL584" s="20">
        <v>104.9</v>
      </c>
      <c r="CM584" s="20">
        <v>-0.47</v>
      </c>
      <c r="CN584" s="20">
        <v>109.6</v>
      </c>
      <c r="CO584" s="20">
        <v>107.5</v>
      </c>
      <c r="CP584" s="63">
        <v>0.55449999999999999</v>
      </c>
      <c r="CQ584" s="20">
        <v>-3.4</v>
      </c>
      <c r="CR584" s="20">
        <v>-0.21249999999999999</v>
      </c>
      <c r="CS584" s="20">
        <v>1201</v>
      </c>
      <c r="CT584" s="20">
        <v>1.25</v>
      </c>
      <c r="CU584" s="20">
        <v>1.92</v>
      </c>
      <c r="CV584" s="20">
        <v>1192</v>
      </c>
      <c r="CW584" s="20">
        <v>1164</v>
      </c>
      <c r="CX584" s="20">
        <v>909</v>
      </c>
      <c r="CY584" s="20">
        <v>0.47599999999999998</v>
      </c>
      <c r="CZ584" s="20">
        <v>104</v>
      </c>
      <c r="DA584" s="20">
        <v>291</v>
      </c>
      <c r="DB584" s="20">
        <v>0.35699999999999998</v>
      </c>
      <c r="DC584" s="20">
        <v>222</v>
      </c>
      <c r="DD584" s="20">
        <v>355</v>
      </c>
      <c r="DE584" s="20">
        <v>0.625</v>
      </c>
      <c r="DF584" s="20">
        <v>184</v>
      </c>
      <c r="DG584" s="20">
        <v>11.5</v>
      </c>
      <c r="DH584" s="20">
        <v>620</v>
      </c>
      <c r="DI584" s="20">
        <v>38.75</v>
      </c>
      <c r="DJ584" s="20">
        <v>219</v>
      </c>
      <c r="DK584" s="20">
        <v>84</v>
      </c>
      <c r="DL584" s="20">
        <v>57</v>
      </c>
      <c r="DM584" s="20">
        <v>206</v>
      </c>
      <c r="DN584" s="20">
        <v>259</v>
      </c>
      <c r="DO584" s="20">
        <v>74.5</v>
      </c>
      <c r="DP584" s="20">
        <v>72.75</v>
      </c>
      <c r="DQ584" s="20">
        <v>1.75</v>
      </c>
      <c r="DR584" s="20">
        <v>1.0629999999999999</v>
      </c>
      <c r="DS584" s="20">
        <v>12.875</v>
      </c>
      <c r="DT584" s="20">
        <v>0.40799999999999997</v>
      </c>
      <c r="DU584" s="20">
        <v>18.2</v>
      </c>
      <c r="DV584" s="20">
        <v>22.2</v>
      </c>
      <c r="DW584" s="20">
        <v>3.6</v>
      </c>
      <c r="DX584" s="20">
        <v>5.25</v>
      </c>
      <c r="DY584" s="20">
        <v>16.2</v>
      </c>
      <c r="DZ584" s="20">
        <v>128</v>
      </c>
      <c r="EA584" s="20">
        <v>0.52800000000000002</v>
      </c>
      <c r="EB584" s="20">
        <v>1</v>
      </c>
      <c r="EC584" s="66">
        <v>161</v>
      </c>
      <c r="ED584" s="66">
        <v>169</v>
      </c>
      <c r="EE584" s="66">
        <v>142</v>
      </c>
      <c r="EF584" s="66">
        <v>187</v>
      </c>
      <c r="EG584" s="66">
        <v>167</v>
      </c>
      <c r="EH584" s="66">
        <v>131.19999999999999</v>
      </c>
      <c r="EI584" s="66">
        <v>129</v>
      </c>
      <c r="EJ584" s="66">
        <v>165</v>
      </c>
      <c r="EK584" s="20">
        <v>11966.11</v>
      </c>
      <c r="EL584" s="20">
        <v>10996.72</v>
      </c>
      <c r="EM584" s="20">
        <v>58.101750000000003</v>
      </c>
      <c r="EN584" s="20">
        <v>80.683333333333337</v>
      </c>
      <c r="EO584" s="20">
        <v>10.25</v>
      </c>
      <c r="EP584" s="20">
        <v>203.833</v>
      </c>
      <c r="ES584" s="61" t="str">
        <f t="shared" si="30"/>
        <v/>
      </c>
      <c r="ET584" s="61">
        <f t="shared" si="28"/>
        <v>0</v>
      </c>
      <c r="EU584" s="61" t="str">
        <f t="shared" si="31"/>
        <v/>
      </c>
    </row>
    <row r="585" spans="1:151" x14ac:dyDescent="0.45">
      <c r="A585" s="64">
        <v>45308</v>
      </c>
      <c r="B585" s="21" t="s">
        <v>302</v>
      </c>
      <c r="C585" s="21">
        <v>27</v>
      </c>
      <c r="D585" s="21" t="s">
        <v>289</v>
      </c>
      <c r="E585" s="21">
        <v>32</v>
      </c>
      <c r="F585" s="50" t="s">
        <v>558</v>
      </c>
      <c r="G585" t="s">
        <v>302</v>
      </c>
      <c r="H585" t="s">
        <v>289</v>
      </c>
      <c r="I585" t="s">
        <v>302</v>
      </c>
      <c r="J585" t="s">
        <v>289</v>
      </c>
      <c r="K585" t="s">
        <v>302</v>
      </c>
      <c r="L585" t="s">
        <v>289</v>
      </c>
      <c r="M585" t="s">
        <v>695</v>
      </c>
      <c r="N585" t="s">
        <v>289</v>
      </c>
      <c r="O585" t="s">
        <v>1383</v>
      </c>
      <c r="P585" t="s">
        <v>289</v>
      </c>
      <c r="Q585" t="s">
        <v>302</v>
      </c>
      <c r="R585" t="s">
        <v>289</v>
      </c>
      <c r="S585" t="s">
        <v>144</v>
      </c>
      <c r="T585" t="s">
        <v>144</v>
      </c>
      <c r="U585">
        <v>17</v>
      </c>
      <c r="V585">
        <v>17</v>
      </c>
      <c r="W585" s="20">
        <v>0.41176470588235298</v>
      </c>
      <c r="X585" s="20">
        <v>-8.98</v>
      </c>
      <c r="Y585" s="20">
        <v>96.1</v>
      </c>
      <c r="Z585" s="20">
        <v>105</v>
      </c>
      <c r="AA585" s="20">
        <v>67</v>
      </c>
      <c r="AB585" s="20">
        <v>-3.7999999999999999E-2</v>
      </c>
      <c r="AC585" s="20">
        <v>-4.8600000000000003</v>
      </c>
      <c r="AD585" s="20">
        <v>100.8</v>
      </c>
      <c r="AE585" s="20">
        <v>105.6</v>
      </c>
      <c r="AF585" s="20">
        <v>-2.5299999999999998</v>
      </c>
      <c r="AG585" s="20">
        <v>96.6</v>
      </c>
      <c r="AH585" s="20">
        <v>104.7</v>
      </c>
      <c r="AI585" s="20">
        <v>0.28370000000000001</v>
      </c>
      <c r="AJ585" s="20">
        <v>-7.8</v>
      </c>
      <c r="AK585" s="20">
        <v>-0.45882352941176469</v>
      </c>
      <c r="AL585" s="20">
        <v>1047</v>
      </c>
      <c r="AM585" s="20">
        <v>-9.18</v>
      </c>
      <c r="AN585" s="20">
        <v>-6.05</v>
      </c>
      <c r="AO585" s="20">
        <v>1100</v>
      </c>
      <c r="AP585" s="20">
        <v>1109</v>
      </c>
      <c r="AQ585" s="20">
        <v>966</v>
      </c>
      <c r="AR585" s="20">
        <v>0.40300000000000002</v>
      </c>
      <c r="AS585" s="20">
        <v>132</v>
      </c>
      <c r="AT585" s="20">
        <v>401</v>
      </c>
      <c r="AU585" s="20">
        <v>0.32900000000000001</v>
      </c>
      <c r="AV585" s="20">
        <v>190</v>
      </c>
      <c r="AW585" s="20">
        <v>290</v>
      </c>
      <c r="AX585" s="20">
        <v>0.65500000000000003</v>
      </c>
      <c r="AY585" s="20">
        <v>168</v>
      </c>
      <c r="AZ585" s="20">
        <v>9.882352941176471</v>
      </c>
      <c r="BA585" s="20">
        <v>618</v>
      </c>
      <c r="BB585" s="20">
        <v>36.352941176470587</v>
      </c>
      <c r="BC585" s="20">
        <v>208</v>
      </c>
      <c r="BD585" s="20">
        <v>118</v>
      </c>
      <c r="BE585" s="20">
        <v>41</v>
      </c>
      <c r="BF585" s="20">
        <v>210</v>
      </c>
      <c r="BG585" s="20">
        <v>293</v>
      </c>
      <c r="BH585" s="20">
        <v>64.7</v>
      </c>
      <c r="BI585" s="20">
        <v>65.234999999999999</v>
      </c>
      <c r="BJ585" s="20">
        <v>-0.52900000000000003</v>
      </c>
      <c r="BK585" s="20">
        <v>0.99</v>
      </c>
      <c r="BL585" s="20">
        <v>12.353</v>
      </c>
      <c r="BM585" s="20">
        <v>0.56200000000000006</v>
      </c>
      <c r="BN585" s="20">
        <v>23.6</v>
      </c>
      <c r="BO585" s="20">
        <v>17.100000000000001</v>
      </c>
      <c r="BP585" s="20">
        <v>2.4</v>
      </c>
      <c r="BQ585" s="20">
        <v>6.9411764705882355</v>
      </c>
      <c r="BR585" s="20">
        <v>17.2</v>
      </c>
      <c r="BS585" s="20">
        <v>299</v>
      </c>
      <c r="BT585" s="20">
        <v>0.42499999999999999</v>
      </c>
      <c r="BU585" s="20">
        <v>2</v>
      </c>
      <c r="BV585" s="66">
        <v>268</v>
      </c>
      <c r="BW585" s="66">
        <v>278</v>
      </c>
      <c r="BX585" s="66">
        <v>291</v>
      </c>
      <c r="BY585" s="66">
        <v>277</v>
      </c>
      <c r="BZ585" s="66">
        <v>277</v>
      </c>
      <c r="CA585" s="66">
        <v>240.3</v>
      </c>
      <c r="CB585" s="66">
        <v>300</v>
      </c>
      <c r="CC585" s="66">
        <v>282</v>
      </c>
      <c r="CD585" s="20">
        <v>0.29411764705882398</v>
      </c>
      <c r="CE585" s="20">
        <v>-13.02</v>
      </c>
      <c r="CF585" s="20">
        <v>99.5</v>
      </c>
      <c r="CG585" s="20">
        <v>112.5</v>
      </c>
      <c r="CH585" s="20">
        <v>65.599999999999994</v>
      </c>
      <c r="CI585" s="20">
        <v>2.4E-2</v>
      </c>
      <c r="CJ585" s="20">
        <v>-1.47</v>
      </c>
      <c r="CK585" s="20">
        <v>105</v>
      </c>
      <c r="CL585" s="20">
        <v>106.5</v>
      </c>
      <c r="CM585" s="20">
        <v>1.84</v>
      </c>
      <c r="CN585" s="20">
        <v>100.5</v>
      </c>
      <c r="CO585" s="20">
        <v>112.9</v>
      </c>
      <c r="CP585" s="63">
        <v>0.2079</v>
      </c>
      <c r="CQ585" s="20">
        <v>-8.4</v>
      </c>
      <c r="CR585" s="20">
        <v>-0.49411764705882355</v>
      </c>
      <c r="CS585" s="20">
        <v>1002</v>
      </c>
      <c r="CT585" s="20">
        <v>-9.35</v>
      </c>
      <c r="CU585" s="20">
        <v>-1.71</v>
      </c>
      <c r="CV585" s="20">
        <v>1097</v>
      </c>
      <c r="CW585" s="20">
        <v>1227</v>
      </c>
      <c r="CX585" s="20">
        <v>891</v>
      </c>
      <c r="CY585" s="20">
        <v>0.42899999999999999</v>
      </c>
      <c r="CZ585" s="20">
        <v>133</v>
      </c>
      <c r="DA585" s="20">
        <v>392</v>
      </c>
      <c r="DB585" s="20">
        <v>0.33900000000000002</v>
      </c>
      <c r="DC585" s="20">
        <v>200</v>
      </c>
      <c r="DD585" s="20">
        <v>265</v>
      </c>
      <c r="DE585" s="20">
        <v>0.755</v>
      </c>
      <c r="DF585" s="20">
        <v>132</v>
      </c>
      <c r="DG585" s="20">
        <v>7.7647058823529411</v>
      </c>
      <c r="DH585" s="20">
        <v>511</v>
      </c>
      <c r="DI585" s="20">
        <v>30.058823529411764</v>
      </c>
      <c r="DJ585" s="20">
        <v>200</v>
      </c>
      <c r="DK585" s="20">
        <v>106</v>
      </c>
      <c r="DL585" s="20">
        <v>55</v>
      </c>
      <c r="DM585" s="20">
        <v>225</v>
      </c>
      <c r="DN585" s="20">
        <v>295</v>
      </c>
      <c r="DO585" s="20">
        <v>64.5</v>
      </c>
      <c r="DP585" s="20">
        <v>72.176000000000002</v>
      </c>
      <c r="DQ585" s="20">
        <v>-7.6470000000000002</v>
      </c>
      <c r="DR585" s="20">
        <v>0.88900000000000001</v>
      </c>
      <c r="DS585" s="20">
        <v>13.234999999999999</v>
      </c>
      <c r="DT585" s="20">
        <v>0.47099999999999997</v>
      </c>
      <c r="DU585" s="20">
        <v>23.1</v>
      </c>
      <c r="DV585" s="20">
        <v>15.6</v>
      </c>
      <c r="DW585" s="20">
        <v>3.2</v>
      </c>
      <c r="DX585" s="20">
        <v>6.2352941176470589</v>
      </c>
      <c r="DY585" s="20">
        <v>17.399999999999999</v>
      </c>
      <c r="DZ585" s="20">
        <v>287</v>
      </c>
      <c r="EA585" s="20">
        <v>0.436</v>
      </c>
      <c r="EB585" s="20">
        <v>1</v>
      </c>
      <c r="EC585" s="66">
        <v>304</v>
      </c>
      <c r="ED585" s="66">
        <v>306</v>
      </c>
      <c r="EE585" s="66">
        <v>298</v>
      </c>
      <c r="EF585" s="66">
        <v>321</v>
      </c>
      <c r="EG585" s="66">
        <v>317</v>
      </c>
      <c r="EH585" s="66">
        <v>257.2</v>
      </c>
      <c r="EI585" s="66">
        <v>287</v>
      </c>
      <c r="EJ585" s="66">
        <v>274</v>
      </c>
      <c r="EK585" s="20">
        <v>10811.25</v>
      </c>
      <c r="EL585" s="20">
        <v>10447.5</v>
      </c>
      <c r="EM585" s="20">
        <v>77.024588235294118</v>
      </c>
      <c r="EN585" s="20">
        <v>91.866470588235288</v>
      </c>
      <c r="EO585" s="20">
        <v>12.985999999999999</v>
      </c>
      <c r="EP585" s="20">
        <v>193.22499999999999</v>
      </c>
      <c r="EQ585" s="21">
        <v>57</v>
      </c>
      <c r="ER585" s="21">
        <v>73</v>
      </c>
      <c r="ES585" s="61" t="str">
        <f t="shared" si="30"/>
        <v>Bucknell</v>
      </c>
      <c r="ET585" s="61">
        <f t="shared" si="28"/>
        <v>130</v>
      </c>
      <c r="EU585" s="61">
        <f t="shared" si="31"/>
        <v>-16</v>
      </c>
    </row>
    <row r="586" spans="1:151" x14ac:dyDescent="0.45">
      <c r="A586" s="64">
        <v>45308</v>
      </c>
      <c r="B586" s="21" t="s">
        <v>202</v>
      </c>
      <c r="C586" s="21">
        <v>357</v>
      </c>
      <c r="D586" s="21" t="s">
        <v>286</v>
      </c>
      <c r="E586" s="21">
        <v>77</v>
      </c>
      <c r="F586" s="50" t="s">
        <v>558</v>
      </c>
      <c r="G586" t="s">
        <v>202</v>
      </c>
      <c r="H586" t="s">
        <v>286</v>
      </c>
      <c r="I586" t="s">
        <v>202</v>
      </c>
      <c r="J586" t="s">
        <v>286</v>
      </c>
      <c r="K586" t="s">
        <v>202</v>
      </c>
      <c r="L586" t="s">
        <v>479</v>
      </c>
      <c r="M586" t="s">
        <v>202</v>
      </c>
      <c r="N586" t="s">
        <v>713</v>
      </c>
      <c r="O586" t="s">
        <v>202</v>
      </c>
      <c r="P586" t="s">
        <v>1385</v>
      </c>
      <c r="Q586" t="s">
        <v>202</v>
      </c>
      <c r="R586" t="s">
        <v>479</v>
      </c>
      <c r="S586" t="s">
        <v>124</v>
      </c>
      <c r="T586" t="s">
        <v>124</v>
      </c>
      <c r="U586">
        <v>17</v>
      </c>
      <c r="V586">
        <v>17</v>
      </c>
      <c r="W586" s="20">
        <v>0.58823529411764697</v>
      </c>
      <c r="X586" s="20">
        <v>-3.01</v>
      </c>
      <c r="Y586" s="20">
        <v>107.4</v>
      </c>
      <c r="Z586" s="20">
        <v>110.5</v>
      </c>
      <c r="AA586" s="20">
        <v>69.400000000000006</v>
      </c>
      <c r="AB586" s="20">
        <v>9.0999999999999998E-2</v>
      </c>
      <c r="AC586" s="20">
        <v>0.67</v>
      </c>
      <c r="AD586" s="20">
        <v>105.4</v>
      </c>
      <c r="AE586" s="20">
        <v>104.8</v>
      </c>
      <c r="AF586" s="20">
        <v>3.18</v>
      </c>
      <c r="AG586" s="20">
        <v>108.8</v>
      </c>
      <c r="AH586" s="20">
        <v>112.1</v>
      </c>
      <c r="AI586" s="20">
        <v>0.41670000000000001</v>
      </c>
      <c r="AJ586" s="20">
        <v>-3.5</v>
      </c>
      <c r="AK586" s="20">
        <v>-0.20588235294117646</v>
      </c>
      <c r="AL586" s="20">
        <v>1164</v>
      </c>
      <c r="AM586" s="20">
        <v>-3.38</v>
      </c>
      <c r="AN586" s="20">
        <v>-0.95</v>
      </c>
      <c r="AO586" s="20">
        <v>1340</v>
      </c>
      <c r="AP586" s="20">
        <v>1286</v>
      </c>
      <c r="AQ586" s="20">
        <v>1068</v>
      </c>
      <c r="AR586" s="20">
        <v>0.46300000000000002</v>
      </c>
      <c r="AS586" s="20">
        <v>167</v>
      </c>
      <c r="AT586" s="20">
        <v>465</v>
      </c>
      <c r="AU586" s="20">
        <v>0.35899999999999999</v>
      </c>
      <c r="AV586" s="20">
        <v>185</v>
      </c>
      <c r="AW586" s="20">
        <v>297</v>
      </c>
      <c r="AX586" s="20">
        <v>0.623</v>
      </c>
      <c r="AY586" s="20">
        <v>183</v>
      </c>
      <c r="AZ586" s="20">
        <v>10.764705882352942</v>
      </c>
      <c r="BA586" s="20">
        <v>666</v>
      </c>
      <c r="BB586" s="20">
        <v>39.176470588235297</v>
      </c>
      <c r="BC586" s="20">
        <v>269</v>
      </c>
      <c r="BD586" s="20">
        <v>66</v>
      </c>
      <c r="BE586" s="20">
        <v>48</v>
      </c>
      <c r="BF586" s="20">
        <v>197</v>
      </c>
      <c r="BG586" s="20">
        <v>277</v>
      </c>
      <c r="BH586" s="20">
        <v>78.8</v>
      </c>
      <c r="BI586" s="20">
        <v>75.647000000000006</v>
      </c>
      <c r="BJ586" s="20">
        <v>3.1760000000000002</v>
      </c>
      <c r="BK586" s="20">
        <v>1.365</v>
      </c>
      <c r="BL586" s="20">
        <v>11.587999999999999</v>
      </c>
      <c r="BM586" s="20">
        <v>0.33500000000000002</v>
      </c>
      <c r="BN586" s="20">
        <v>27.4</v>
      </c>
      <c r="BO586" s="20">
        <v>17.5</v>
      </c>
      <c r="BP586" s="20">
        <v>2.8</v>
      </c>
      <c r="BQ586" s="20">
        <v>3.8823529411764706</v>
      </c>
      <c r="BR586" s="20">
        <v>16.3</v>
      </c>
      <c r="BS586" s="20">
        <v>164</v>
      </c>
      <c r="BT586" s="20">
        <v>0.50600000000000001</v>
      </c>
      <c r="BU586" s="20">
        <v>-4</v>
      </c>
      <c r="BV586" s="66">
        <v>179</v>
      </c>
      <c r="BW586" s="66">
        <v>191</v>
      </c>
      <c r="BX586" s="66">
        <v>160</v>
      </c>
      <c r="BY586" s="66">
        <v>232</v>
      </c>
      <c r="BZ586" s="66">
        <v>200</v>
      </c>
      <c r="CA586" s="66">
        <v>161</v>
      </c>
      <c r="CB586" s="66">
        <v>174</v>
      </c>
      <c r="CC586" s="66">
        <v>155</v>
      </c>
      <c r="CD586" s="20">
        <v>0.52941176470588203</v>
      </c>
      <c r="CE586" s="20">
        <v>-3.95</v>
      </c>
      <c r="CF586" s="20">
        <v>101.9</v>
      </c>
      <c r="CG586" s="20">
        <v>105.8</v>
      </c>
      <c r="CH586" s="20">
        <v>68.900000000000006</v>
      </c>
      <c r="CI586" s="20">
        <v>5.7000000000000002E-2</v>
      </c>
      <c r="CJ586" s="20">
        <v>0.32</v>
      </c>
      <c r="CK586" s="20">
        <v>105.7</v>
      </c>
      <c r="CL586" s="20">
        <v>105.4</v>
      </c>
      <c r="CM586" s="20">
        <v>0.02</v>
      </c>
      <c r="CN586" s="20">
        <v>101.4</v>
      </c>
      <c r="CO586" s="20">
        <v>106.1</v>
      </c>
      <c r="CP586" s="63">
        <v>0.37269999999999998</v>
      </c>
      <c r="CQ586" s="20">
        <v>-4.4000000000000004</v>
      </c>
      <c r="CR586" s="20">
        <v>-0.25882352941176473</v>
      </c>
      <c r="CS586" s="20">
        <v>1129</v>
      </c>
      <c r="CT586" s="20">
        <v>-4.76</v>
      </c>
      <c r="CU586" s="20">
        <v>-1.56</v>
      </c>
      <c r="CV586" s="20">
        <v>1212</v>
      </c>
      <c r="CW586" s="20">
        <v>1181</v>
      </c>
      <c r="CX586" s="20">
        <v>1046</v>
      </c>
      <c r="CY586" s="20">
        <v>0.39600000000000002</v>
      </c>
      <c r="CZ586" s="20">
        <v>129</v>
      </c>
      <c r="DA586" s="20">
        <v>444</v>
      </c>
      <c r="DB586" s="20">
        <v>0.29099999999999998</v>
      </c>
      <c r="DC586" s="20">
        <v>255</v>
      </c>
      <c r="DD586" s="20">
        <v>354</v>
      </c>
      <c r="DE586" s="20">
        <v>0.72</v>
      </c>
      <c r="DF586" s="20">
        <v>224</v>
      </c>
      <c r="DG586" s="20">
        <v>13.176470588235293</v>
      </c>
      <c r="DH586" s="20">
        <v>662</v>
      </c>
      <c r="DI586" s="20">
        <v>38.941176470588232</v>
      </c>
      <c r="DJ586" s="20">
        <v>189</v>
      </c>
      <c r="DK586" s="20">
        <v>126</v>
      </c>
      <c r="DL586" s="20">
        <v>76</v>
      </c>
      <c r="DM586" s="20">
        <v>204</v>
      </c>
      <c r="DN586" s="20">
        <v>329</v>
      </c>
      <c r="DO586" s="20">
        <v>71.3</v>
      </c>
      <c r="DP586" s="20">
        <v>69.471000000000004</v>
      </c>
      <c r="DQ586" s="20">
        <v>1.8240000000000001</v>
      </c>
      <c r="DR586" s="20">
        <v>0.92600000000000005</v>
      </c>
      <c r="DS586" s="20">
        <v>12</v>
      </c>
      <c r="DT586" s="20">
        <v>0.61799999999999999</v>
      </c>
      <c r="DU586" s="20">
        <v>26.1</v>
      </c>
      <c r="DV586" s="20">
        <v>20.8</v>
      </c>
      <c r="DW586" s="20">
        <v>4.5</v>
      </c>
      <c r="DX586" s="20">
        <v>7.4117647058823533</v>
      </c>
      <c r="DY586" s="20">
        <v>19.399999999999999</v>
      </c>
      <c r="DZ586" s="20">
        <v>158</v>
      </c>
      <c r="EA586" s="20">
        <v>0.50900000000000001</v>
      </c>
      <c r="EB586" s="20">
        <v>-7</v>
      </c>
      <c r="EC586" s="66">
        <v>218</v>
      </c>
      <c r="ED586" s="66">
        <v>222</v>
      </c>
      <c r="EE586" s="66">
        <v>188</v>
      </c>
      <c r="EF586" s="66">
        <v>212</v>
      </c>
      <c r="EG586" s="66">
        <v>214</v>
      </c>
      <c r="EH586" s="66">
        <v>167.8</v>
      </c>
      <c r="EI586" s="66">
        <v>158</v>
      </c>
      <c r="EJ586" s="66">
        <v>213</v>
      </c>
      <c r="EK586" s="20">
        <v>11362.92</v>
      </c>
      <c r="EL586" s="20">
        <v>11259.95</v>
      </c>
      <c r="EM586" s="20">
        <v>85.887529411764703</v>
      </c>
      <c r="EN586" s="20">
        <v>46.588235294117645</v>
      </c>
      <c r="EO586" s="20">
        <v>11.736000000000001</v>
      </c>
      <c r="EP586" s="20">
        <v>204.96700000000001</v>
      </c>
      <c r="EQ586" s="21">
        <v>75</v>
      </c>
      <c r="ER586" s="21">
        <v>73</v>
      </c>
      <c r="ES586" s="61" t="str">
        <f t="shared" si="30"/>
        <v>Wofford</v>
      </c>
      <c r="ET586" s="61">
        <f t="shared" si="28"/>
        <v>148</v>
      </c>
      <c r="EU586" s="61">
        <f t="shared" si="31"/>
        <v>2</v>
      </c>
    </row>
    <row r="587" spans="1:151" x14ac:dyDescent="0.45">
      <c r="A587" s="64">
        <v>45308</v>
      </c>
      <c r="B587" s="21" t="s">
        <v>185</v>
      </c>
      <c r="C587" s="21">
        <v>322</v>
      </c>
      <c r="D587" s="21" t="s">
        <v>304</v>
      </c>
      <c r="E587" s="21">
        <v>304</v>
      </c>
      <c r="F587" s="50" t="s">
        <v>558</v>
      </c>
      <c r="G587" t="s">
        <v>185</v>
      </c>
      <c r="H587" t="s">
        <v>304</v>
      </c>
      <c r="I587" t="s">
        <v>185</v>
      </c>
      <c r="J587" t="s">
        <v>304</v>
      </c>
      <c r="K587" t="s">
        <v>185</v>
      </c>
      <c r="L587" t="s">
        <v>304</v>
      </c>
      <c r="M587" t="s">
        <v>615</v>
      </c>
      <c r="N587" t="s">
        <v>602</v>
      </c>
      <c r="O587" t="s">
        <v>447</v>
      </c>
      <c r="P587" t="s">
        <v>304</v>
      </c>
      <c r="Q587" t="s">
        <v>447</v>
      </c>
      <c r="R587" t="s">
        <v>304</v>
      </c>
      <c r="S587" t="s">
        <v>124</v>
      </c>
      <c r="T587" t="s">
        <v>124</v>
      </c>
      <c r="U587">
        <v>17</v>
      </c>
      <c r="V587">
        <v>17</v>
      </c>
      <c r="W587" s="20">
        <v>0.70588235294117596</v>
      </c>
      <c r="X587" s="20">
        <v>3.67</v>
      </c>
      <c r="Y587" s="20">
        <v>106.3</v>
      </c>
      <c r="Z587" s="20">
        <v>102.6</v>
      </c>
      <c r="AA587" s="20">
        <v>65.599999999999994</v>
      </c>
      <c r="AB587" s="20">
        <v>0.114</v>
      </c>
      <c r="AC587" s="20">
        <v>0</v>
      </c>
      <c r="AD587" s="20">
        <v>106.6</v>
      </c>
      <c r="AE587" s="20">
        <v>106.6</v>
      </c>
      <c r="AF587" s="20">
        <v>-0.34</v>
      </c>
      <c r="AG587" s="20">
        <v>105.6</v>
      </c>
      <c r="AH587" s="20">
        <v>102.6</v>
      </c>
      <c r="AI587" s="20">
        <v>0.5827</v>
      </c>
      <c r="AJ587" s="20">
        <v>-1.6</v>
      </c>
      <c r="AK587" s="20">
        <v>-9.4117647058823528E-2</v>
      </c>
      <c r="AL587" s="20">
        <v>1254</v>
      </c>
      <c r="AM587" s="20">
        <v>0.92</v>
      </c>
      <c r="AN587" s="20">
        <v>-1.35</v>
      </c>
      <c r="AO587" s="20">
        <v>1310</v>
      </c>
      <c r="AP587" s="20">
        <v>1166</v>
      </c>
      <c r="AQ587" s="20">
        <v>1031</v>
      </c>
      <c r="AR587" s="20">
        <v>0.46700000000000003</v>
      </c>
      <c r="AS587" s="20">
        <v>173</v>
      </c>
      <c r="AT587" s="20">
        <v>440</v>
      </c>
      <c r="AU587" s="20">
        <v>0.39300000000000002</v>
      </c>
      <c r="AV587" s="20">
        <v>175</v>
      </c>
      <c r="AW587" s="20">
        <v>255</v>
      </c>
      <c r="AX587" s="20">
        <v>0.68600000000000005</v>
      </c>
      <c r="AY587" s="20">
        <v>167</v>
      </c>
      <c r="AZ587" s="20">
        <v>9.8235294117647065</v>
      </c>
      <c r="BA587" s="20">
        <v>641</v>
      </c>
      <c r="BB587" s="20">
        <v>37.705882352941174</v>
      </c>
      <c r="BC587" s="20">
        <v>267</v>
      </c>
      <c r="BD587" s="20">
        <v>116</v>
      </c>
      <c r="BE587" s="20">
        <v>41</v>
      </c>
      <c r="BF587" s="20">
        <v>186</v>
      </c>
      <c r="BG587" s="20">
        <v>297</v>
      </c>
      <c r="BH587" s="20">
        <v>77.099999999999994</v>
      </c>
      <c r="BI587" s="20">
        <v>68.587999999999994</v>
      </c>
      <c r="BJ587" s="20">
        <v>8.4710000000000001</v>
      </c>
      <c r="BK587" s="20">
        <v>1.4350000000000001</v>
      </c>
      <c r="BL587" s="20">
        <v>10.941000000000001</v>
      </c>
      <c r="BM587" s="20">
        <v>0.624</v>
      </c>
      <c r="BN587" s="20">
        <v>25.9</v>
      </c>
      <c r="BO587" s="20">
        <v>15</v>
      </c>
      <c r="BP587" s="20">
        <v>2.4</v>
      </c>
      <c r="BQ587" s="20">
        <v>6.8235294117647056</v>
      </c>
      <c r="BR587" s="20">
        <v>17.5</v>
      </c>
      <c r="BS587" s="20">
        <v>83</v>
      </c>
      <c r="BT587" s="20">
        <v>0.56200000000000006</v>
      </c>
      <c r="BU587" s="20">
        <v>2</v>
      </c>
      <c r="BV587" s="66">
        <v>129</v>
      </c>
      <c r="BW587" s="66">
        <v>104</v>
      </c>
      <c r="BX587" s="66">
        <v>91</v>
      </c>
      <c r="BY587" s="66">
        <v>123</v>
      </c>
      <c r="BZ587" s="66">
        <v>126</v>
      </c>
      <c r="CA587" s="66">
        <v>93.8</v>
      </c>
      <c r="CB587" s="66">
        <v>83</v>
      </c>
      <c r="CC587" s="66">
        <v>72</v>
      </c>
      <c r="CD587" s="20">
        <v>0.47058823529411797</v>
      </c>
      <c r="CE587" s="20">
        <v>-4.8499999999999996</v>
      </c>
      <c r="CF587" s="20">
        <v>103.4</v>
      </c>
      <c r="CG587" s="20">
        <v>108.2</v>
      </c>
      <c r="CH587" s="20">
        <v>64.5</v>
      </c>
      <c r="CI587" s="20">
        <v>-0.114</v>
      </c>
      <c r="CJ587" s="20">
        <v>-1.55</v>
      </c>
      <c r="CK587" s="20">
        <v>105.3</v>
      </c>
      <c r="CL587" s="20">
        <v>106.8</v>
      </c>
      <c r="CM587" s="20">
        <v>-2.71</v>
      </c>
      <c r="CN587" s="20">
        <v>102.7</v>
      </c>
      <c r="CO587" s="20">
        <v>108.4</v>
      </c>
      <c r="CP587" s="63">
        <v>0.35</v>
      </c>
      <c r="CQ587" s="20">
        <v>-6.3</v>
      </c>
      <c r="CR587" s="20">
        <v>-0.37058823529411766</v>
      </c>
      <c r="CS587" s="20">
        <v>1066</v>
      </c>
      <c r="CT587" s="20">
        <v>-3.41</v>
      </c>
      <c r="CU587" s="20">
        <v>-2.48</v>
      </c>
      <c r="CV587" s="20">
        <v>1228</v>
      </c>
      <c r="CW587" s="20">
        <v>1165</v>
      </c>
      <c r="CX587" s="20">
        <v>966</v>
      </c>
      <c r="CY587" s="20">
        <v>0.46</v>
      </c>
      <c r="CZ587" s="20">
        <v>116</v>
      </c>
      <c r="DA587" s="20">
        <v>337</v>
      </c>
      <c r="DB587" s="20">
        <v>0.34399999999999997</v>
      </c>
      <c r="DC587" s="20">
        <v>224</v>
      </c>
      <c r="DD587" s="20">
        <v>311</v>
      </c>
      <c r="DE587" s="20">
        <v>0.72</v>
      </c>
      <c r="DF587" s="20">
        <v>175</v>
      </c>
      <c r="DG587" s="20">
        <v>10.294117647058824</v>
      </c>
      <c r="DH587" s="20">
        <v>632</v>
      </c>
      <c r="DI587" s="20">
        <v>37.176470588235297</v>
      </c>
      <c r="DJ587" s="20">
        <v>192</v>
      </c>
      <c r="DK587" s="20">
        <v>88</v>
      </c>
      <c r="DL587" s="20">
        <v>50</v>
      </c>
      <c r="DM587" s="20">
        <v>197</v>
      </c>
      <c r="DN587" s="20">
        <v>228</v>
      </c>
      <c r="DO587" s="20">
        <v>72.2</v>
      </c>
      <c r="DP587" s="20">
        <v>68.528999999999996</v>
      </c>
      <c r="DQ587" s="20">
        <v>3.706</v>
      </c>
      <c r="DR587" s="20">
        <v>0.97499999999999998</v>
      </c>
      <c r="DS587" s="20">
        <v>11.587999999999999</v>
      </c>
      <c r="DT587" s="20">
        <v>0.44700000000000001</v>
      </c>
      <c r="DU587" s="20">
        <v>19.8</v>
      </c>
      <c r="DV587" s="20">
        <v>18.3</v>
      </c>
      <c r="DW587" s="20">
        <v>2.9</v>
      </c>
      <c r="DX587" s="20">
        <v>5.1764705882352944</v>
      </c>
      <c r="DY587" s="20">
        <v>13.4</v>
      </c>
      <c r="DZ587" s="20">
        <v>245</v>
      </c>
      <c r="EA587" s="20">
        <v>0.46100000000000002</v>
      </c>
      <c r="EB587" s="20">
        <v>1</v>
      </c>
      <c r="EC587" s="66">
        <v>213</v>
      </c>
      <c r="ED587" s="66">
        <v>301</v>
      </c>
      <c r="EE587" s="66">
        <v>269</v>
      </c>
      <c r="EF587" s="66">
        <v>247</v>
      </c>
      <c r="EG587" s="66">
        <v>230</v>
      </c>
      <c r="EH587" s="66">
        <v>216.5</v>
      </c>
      <c r="EI587" s="66">
        <v>246</v>
      </c>
      <c r="EJ587" s="66">
        <v>267</v>
      </c>
      <c r="EK587" s="20">
        <v>11501.66</v>
      </c>
      <c r="EL587" s="20">
        <v>10608.84</v>
      </c>
      <c r="EM587" s="20">
        <v>56.635764705882359</v>
      </c>
      <c r="EN587" s="20">
        <v>79.071058823529398</v>
      </c>
      <c r="EO587" s="20">
        <v>12.6</v>
      </c>
      <c r="EP587" s="20">
        <v>156.40800000000002</v>
      </c>
      <c r="EQ587" s="21">
        <v>73</v>
      </c>
      <c r="ER587" s="21">
        <v>67</v>
      </c>
      <c r="ES587" s="61" t="str">
        <f t="shared" si="30"/>
        <v>UNC Greensboro</v>
      </c>
      <c r="ET587" s="61">
        <f t="shared" si="28"/>
        <v>140</v>
      </c>
      <c r="EU587" s="61">
        <f t="shared" si="31"/>
        <v>6</v>
      </c>
    </row>
    <row r="588" spans="1:151" x14ac:dyDescent="0.45">
      <c r="A588" s="64">
        <v>45308</v>
      </c>
      <c r="B588" s="21" t="s">
        <v>206</v>
      </c>
      <c r="C588" s="21">
        <v>167</v>
      </c>
      <c r="D588" s="21" t="s">
        <v>190</v>
      </c>
      <c r="E588" s="21">
        <v>50</v>
      </c>
      <c r="F588" s="50" t="s">
        <v>558</v>
      </c>
      <c r="G588" t="s">
        <v>206</v>
      </c>
      <c r="H588" t="s">
        <v>190</v>
      </c>
      <c r="I588" t="s">
        <v>206</v>
      </c>
      <c r="J588" t="s">
        <v>190</v>
      </c>
      <c r="K588" t="s">
        <v>206</v>
      </c>
      <c r="L588" t="s">
        <v>190</v>
      </c>
      <c r="M588" t="s">
        <v>206</v>
      </c>
      <c r="N588" t="s">
        <v>190</v>
      </c>
      <c r="O588" t="s">
        <v>206</v>
      </c>
      <c r="P588" t="s">
        <v>190</v>
      </c>
      <c r="Q588" t="s">
        <v>206</v>
      </c>
      <c r="R588" t="s">
        <v>190</v>
      </c>
      <c r="S588" t="s">
        <v>124</v>
      </c>
      <c r="T588" t="s">
        <v>124</v>
      </c>
      <c r="U588">
        <v>17</v>
      </c>
      <c r="V588">
        <v>17</v>
      </c>
      <c r="W588" s="20">
        <v>0.47058823529411797</v>
      </c>
      <c r="X588" s="20">
        <v>-6.38</v>
      </c>
      <c r="Y588" s="20">
        <v>100.5</v>
      </c>
      <c r="Z588" s="20">
        <v>106.9</v>
      </c>
      <c r="AA588" s="20">
        <v>66.2</v>
      </c>
      <c r="AB588" s="20">
        <v>2.3E-2</v>
      </c>
      <c r="AC588" s="20">
        <v>-2.6</v>
      </c>
      <c r="AD588" s="20">
        <v>104.7</v>
      </c>
      <c r="AE588" s="20">
        <v>107.3</v>
      </c>
      <c r="AF588" s="20">
        <v>-2.2999999999999998</v>
      </c>
      <c r="AG588" s="20">
        <v>101.3</v>
      </c>
      <c r="AH588" s="20">
        <v>106.7</v>
      </c>
      <c r="AI588" s="20">
        <v>0.35399999999999998</v>
      </c>
      <c r="AJ588" s="20">
        <v>-6.2</v>
      </c>
      <c r="AK588" s="20">
        <v>-0.36470588235294121</v>
      </c>
      <c r="AL588" s="20">
        <v>1087</v>
      </c>
      <c r="AM588" s="20">
        <v>-6.26</v>
      </c>
      <c r="AN588" s="20">
        <v>-3.05</v>
      </c>
      <c r="AO588" s="20">
        <v>1190</v>
      </c>
      <c r="AP588" s="20">
        <v>1195</v>
      </c>
      <c r="AQ588" s="20">
        <v>1002</v>
      </c>
      <c r="AR588" s="20">
        <v>0.44</v>
      </c>
      <c r="AS588" s="20">
        <v>115</v>
      </c>
      <c r="AT588" s="20">
        <v>337</v>
      </c>
      <c r="AU588" s="20">
        <v>0.34100000000000003</v>
      </c>
      <c r="AV588" s="20">
        <v>193</v>
      </c>
      <c r="AW588" s="20">
        <v>299</v>
      </c>
      <c r="AX588" s="20">
        <v>0.64500000000000002</v>
      </c>
      <c r="AY588" s="20">
        <v>186</v>
      </c>
      <c r="AZ588" s="20">
        <v>10.941176470588236</v>
      </c>
      <c r="BA588" s="20">
        <v>585</v>
      </c>
      <c r="BB588" s="20">
        <v>34.411764705882355</v>
      </c>
      <c r="BC588" s="20">
        <v>228</v>
      </c>
      <c r="BD588" s="20">
        <v>123</v>
      </c>
      <c r="BE588" s="20">
        <v>57</v>
      </c>
      <c r="BF588" s="20">
        <v>195</v>
      </c>
      <c r="BG588" s="20">
        <v>337</v>
      </c>
      <c r="BH588" s="20">
        <v>70</v>
      </c>
      <c r="BI588" s="20">
        <v>70.293999999999997</v>
      </c>
      <c r="BJ588" s="20">
        <v>-0.29399999999999998</v>
      </c>
      <c r="BK588" s="20">
        <v>1.169</v>
      </c>
      <c r="BL588" s="20">
        <v>11.471</v>
      </c>
      <c r="BM588" s="20">
        <v>0.63100000000000001</v>
      </c>
      <c r="BN588" s="20">
        <v>19.8</v>
      </c>
      <c r="BO588" s="20">
        <v>17.600000000000001</v>
      </c>
      <c r="BP588" s="20">
        <v>3.4</v>
      </c>
      <c r="BQ588" s="20">
        <v>7.2352941176470589</v>
      </c>
      <c r="BR588" s="20">
        <v>19.8</v>
      </c>
      <c r="BS588" s="20">
        <v>247</v>
      </c>
      <c r="BT588" s="20">
        <v>0.46</v>
      </c>
      <c r="BU588" s="20">
        <v>0</v>
      </c>
      <c r="BV588" s="66">
        <v>243</v>
      </c>
      <c r="BW588" s="66">
        <v>263</v>
      </c>
      <c r="BX588" s="66">
        <v>273</v>
      </c>
      <c r="BY588" s="66">
        <v>289</v>
      </c>
      <c r="BZ588" s="66">
        <v>254</v>
      </c>
      <c r="CA588" s="66">
        <v>228.2</v>
      </c>
      <c r="CB588" s="66">
        <v>237</v>
      </c>
      <c r="CC588" s="66">
        <v>252</v>
      </c>
      <c r="CD588" s="20">
        <v>0.58823529411764697</v>
      </c>
      <c r="CE588" s="20">
        <v>-3.1</v>
      </c>
      <c r="CF588" s="20">
        <v>104.3</v>
      </c>
      <c r="CG588" s="20">
        <v>107.4</v>
      </c>
      <c r="CH588" s="20">
        <v>67.3</v>
      </c>
      <c r="CI588" s="20">
        <v>4.0000000000000001E-3</v>
      </c>
      <c r="CJ588" s="20">
        <v>-5</v>
      </c>
      <c r="CK588" s="20">
        <v>103.3</v>
      </c>
      <c r="CL588" s="20">
        <v>108.3</v>
      </c>
      <c r="CM588" s="20">
        <v>-5.54</v>
      </c>
      <c r="CN588" s="20">
        <v>105.2</v>
      </c>
      <c r="CO588" s="20">
        <v>108.2</v>
      </c>
      <c r="CP588" s="63">
        <v>0.41930000000000001</v>
      </c>
      <c r="CQ588" s="20">
        <v>-4.2</v>
      </c>
      <c r="CR588" s="20">
        <v>-0.24705882352941178</v>
      </c>
      <c r="CS588" s="20">
        <v>1130</v>
      </c>
      <c r="CT588" s="20">
        <v>-2.69</v>
      </c>
      <c r="CU588" s="20">
        <v>-4.29</v>
      </c>
      <c r="CV588" s="20">
        <v>1335</v>
      </c>
      <c r="CW588" s="20">
        <v>1205</v>
      </c>
      <c r="CX588" s="20">
        <v>1013</v>
      </c>
      <c r="CY588" s="20">
        <v>0.45600000000000002</v>
      </c>
      <c r="CZ588" s="20">
        <v>182</v>
      </c>
      <c r="DA588" s="20">
        <v>531</v>
      </c>
      <c r="DB588" s="20">
        <v>0.34300000000000003</v>
      </c>
      <c r="DC588" s="20">
        <v>229</v>
      </c>
      <c r="DD588" s="20">
        <v>313</v>
      </c>
      <c r="DE588" s="20">
        <v>0.73199999999999998</v>
      </c>
      <c r="DF588" s="20">
        <v>170</v>
      </c>
      <c r="DG588" s="20">
        <v>10</v>
      </c>
      <c r="DH588" s="20">
        <v>656</v>
      </c>
      <c r="DI588" s="20">
        <v>38.588235294117645</v>
      </c>
      <c r="DJ588" s="20">
        <v>246</v>
      </c>
      <c r="DK588" s="20">
        <v>111</v>
      </c>
      <c r="DL588" s="20">
        <v>68</v>
      </c>
      <c r="DM588" s="20">
        <v>213</v>
      </c>
      <c r="DN588" s="20">
        <v>286</v>
      </c>
      <c r="DO588" s="20">
        <v>78.5</v>
      </c>
      <c r="DP588" s="20">
        <v>70.882000000000005</v>
      </c>
      <c r="DQ588" s="20">
        <v>7.6470000000000002</v>
      </c>
      <c r="DR588" s="20">
        <v>1.155</v>
      </c>
      <c r="DS588" s="20">
        <v>12.529</v>
      </c>
      <c r="DT588" s="20">
        <v>0.52100000000000002</v>
      </c>
      <c r="DU588" s="20">
        <v>31.2</v>
      </c>
      <c r="DV588" s="20">
        <v>18.399999999999999</v>
      </c>
      <c r="DW588" s="20">
        <v>4</v>
      </c>
      <c r="DX588" s="20">
        <v>6.5294117647058822</v>
      </c>
      <c r="DY588" s="20">
        <v>16.8</v>
      </c>
      <c r="DZ588" s="20">
        <v>246</v>
      </c>
      <c r="EA588" s="20">
        <v>0.46</v>
      </c>
      <c r="EB588" s="20">
        <v>2</v>
      </c>
      <c r="EC588" s="66">
        <v>201</v>
      </c>
      <c r="ED588" s="66">
        <v>194</v>
      </c>
      <c r="EE588" s="66">
        <v>195</v>
      </c>
      <c r="EF588" s="66">
        <v>170</v>
      </c>
      <c r="EG588" s="66">
        <v>204</v>
      </c>
      <c r="EH588" s="66">
        <v>162.30000000000001</v>
      </c>
      <c r="EI588" s="66">
        <v>247</v>
      </c>
      <c r="EJ588" s="66">
        <v>184</v>
      </c>
      <c r="EK588" s="20">
        <v>10793.7</v>
      </c>
      <c r="EL588" s="20">
        <v>11149.67</v>
      </c>
      <c r="EM588" s="20">
        <v>74.898882352941172</v>
      </c>
      <c r="EN588" s="20">
        <v>90.650999999999996</v>
      </c>
      <c r="EO588" s="20">
        <v>14.493600000000001</v>
      </c>
      <c r="EP588" s="20">
        <v>184.47</v>
      </c>
      <c r="EQ588" s="21">
        <v>60</v>
      </c>
      <c r="ER588" s="21">
        <v>74</v>
      </c>
      <c r="ES588" s="61" t="str">
        <f t="shared" si="30"/>
        <v>Chattanooga</v>
      </c>
      <c r="ET588" s="61">
        <f t="shared" si="28"/>
        <v>134</v>
      </c>
      <c r="EU588" s="61">
        <f t="shared" si="31"/>
        <v>-14</v>
      </c>
    </row>
    <row r="589" spans="1:151" x14ac:dyDescent="0.45">
      <c r="A589" s="64">
        <v>45308</v>
      </c>
      <c r="B589" s="21" t="s">
        <v>331</v>
      </c>
      <c r="C589" s="21">
        <v>218</v>
      </c>
      <c r="D589" s="21" t="s">
        <v>165</v>
      </c>
      <c r="E589" s="21">
        <v>362</v>
      </c>
      <c r="F589" s="50" t="s">
        <v>558</v>
      </c>
      <c r="G589" t="s">
        <v>331</v>
      </c>
      <c r="H589" t="s">
        <v>165</v>
      </c>
      <c r="I589" t="s">
        <v>331</v>
      </c>
      <c r="J589" t="s">
        <v>165</v>
      </c>
      <c r="K589" t="s">
        <v>331</v>
      </c>
      <c r="L589" t="s">
        <v>441</v>
      </c>
      <c r="M589" t="s">
        <v>331</v>
      </c>
      <c r="N589" t="s">
        <v>637</v>
      </c>
      <c r="O589" t="s">
        <v>331</v>
      </c>
      <c r="P589" t="s">
        <v>165</v>
      </c>
      <c r="Q589" t="s">
        <v>331</v>
      </c>
      <c r="R589" t="s">
        <v>441</v>
      </c>
      <c r="S589" t="s">
        <v>166</v>
      </c>
      <c r="T589" t="s">
        <v>166</v>
      </c>
      <c r="U589">
        <v>19</v>
      </c>
      <c r="V589">
        <v>18</v>
      </c>
      <c r="W589" s="20">
        <v>0.57894736842105299</v>
      </c>
      <c r="X589" s="20">
        <v>1.55</v>
      </c>
      <c r="Y589" s="20">
        <v>107.9</v>
      </c>
      <c r="Z589" s="20">
        <v>106.3</v>
      </c>
      <c r="AA589" s="20">
        <v>68.7</v>
      </c>
      <c r="AB589" s="20">
        <v>7.1999999999999995E-2</v>
      </c>
      <c r="AC589" s="20">
        <v>1.65</v>
      </c>
      <c r="AD589" s="20">
        <v>107.4</v>
      </c>
      <c r="AE589" s="20">
        <v>105.8</v>
      </c>
      <c r="AF589" s="20">
        <v>9.83</v>
      </c>
      <c r="AG589" s="20">
        <v>109.1</v>
      </c>
      <c r="AH589" s="20">
        <v>106.1</v>
      </c>
      <c r="AI589" s="20">
        <v>0.58050000000000002</v>
      </c>
      <c r="AJ589" s="20">
        <v>-2.5</v>
      </c>
      <c r="AK589" s="20">
        <v>-0.13157894736842105</v>
      </c>
      <c r="AL589" s="20">
        <v>1241</v>
      </c>
      <c r="AM589" s="20">
        <v>1.81</v>
      </c>
      <c r="AN589" s="20">
        <v>1.24</v>
      </c>
      <c r="AO589" s="20">
        <v>1422</v>
      </c>
      <c r="AP589" s="20">
        <v>1411</v>
      </c>
      <c r="AQ589" s="20">
        <v>1135</v>
      </c>
      <c r="AR589" s="20">
        <v>0.44900000000000001</v>
      </c>
      <c r="AS589" s="20">
        <v>146</v>
      </c>
      <c r="AT589" s="20">
        <v>440</v>
      </c>
      <c r="AU589" s="20">
        <v>0.33200000000000002</v>
      </c>
      <c r="AV589" s="20">
        <v>256</v>
      </c>
      <c r="AW589" s="20">
        <v>356</v>
      </c>
      <c r="AX589" s="20">
        <v>0.71899999999999997</v>
      </c>
      <c r="AY589" s="20">
        <v>199</v>
      </c>
      <c r="AZ589" s="20">
        <v>10.473684210526315</v>
      </c>
      <c r="BA589" s="20">
        <v>656</v>
      </c>
      <c r="BB589" s="20">
        <v>34.526315789473685</v>
      </c>
      <c r="BC589" s="20">
        <v>249</v>
      </c>
      <c r="BD589" s="20">
        <v>128</v>
      </c>
      <c r="BE589" s="20">
        <v>39</v>
      </c>
      <c r="BF589" s="20">
        <v>224</v>
      </c>
      <c r="BG589" s="20">
        <v>296</v>
      </c>
      <c r="BH589" s="20">
        <v>74.8</v>
      </c>
      <c r="BI589" s="20">
        <v>74.263000000000005</v>
      </c>
      <c r="BJ589" s="20">
        <v>0.57899999999999996</v>
      </c>
      <c r="BK589" s="20">
        <v>1.1120000000000001</v>
      </c>
      <c r="BL589" s="20">
        <v>11.789</v>
      </c>
      <c r="BM589" s="20">
        <v>0.57099999999999995</v>
      </c>
      <c r="BN589" s="20">
        <v>23.2</v>
      </c>
      <c r="BO589" s="20">
        <v>18.7</v>
      </c>
      <c r="BP589" s="20">
        <v>2.1</v>
      </c>
      <c r="BQ589" s="20">
        <v>6.7368421052631575</v>
      </c>
      <c r="BR589" s="20">
        <v>15.6</v>
      </c>
      <c r="BS589" s="20">
        <v>90</v>
      </c>
      <c r="BT589" s="20">
        <v>0.55900000000000005</v>
      </c>
      <c r="BU589" s="20">
        <v>1</v>
      </c>
      <c r="BV589" s="66">
        <v>137</v>
      </c>
      <c r="BW589" s="66">
        <v>130</v>
      </c>
      <c r="BX589" s="66">
        <v>119</v>
      </c>
      <c r="BY589" s="66">
        <v>141</v>
      </c>
      <c r="BZ589" s="66">
        <v>144</v>
      </c>
      <c r="CA589" s="66">
        <v>106</v>
      </c>
      <c r="CB589" s="66">
        <v>90</v>
      </c>
      <c r="CC589" s="66">
        <v>102</v>
      </c>
      <c r="CD589" s="20">
        <v>0.72222222222222199</v>
      </c>
      <c r="CE589" s="20">
        <v>1.07</v>
      </c>
      <c r="CF589" s="20">
        <v>106.5</v>
      </c>
      <c r="CG589" s="20">
        <v>105.4</v>
      </c>
      <c r="CH589" s="20">
        <v>69.8</v>
      </c>
      <c r="CI589" s="20">
        <v>6.0999999999999999E-2</v>
      </c>
      <c r="CJ589" s="20">
        <v>-2.5</v>
      </c>
      <c r="CK589" s="20">
        <v>105.8</v>
      </c>
      <c r="CL589" s="20">
        <v>108.3</v>
      </c>
      <c r="CM589" s="20">
        <v>2.09</v>
      </c>
      <c r="CN589" s="20">
        <v>107.3</v>
      </c>
      <c r="CO589" s="20">
        <v>103.9</v>
      </c>
      <c r="CP589" s="63">
        <v>0.59199999999999997</v>
      </c>
      <c r="CQ589" s="20">
        <v>-2.2999999999999998</v>
      </c>
      <c r="CR589" s="20">
        <v>-0.12777777777777777</v>
      </c>
      <c r="CS589" s="20">
        <v>1229</v>
      </c>
      <c r="CT589" s="20">
        <v>0.32</v>
      </c>
      <c r="CU589" s="20">
        <v>-2.25</v>
      </c>
      <c r="CV589" s="20">
        <v>1466</v>
      </c>
      <c r="CW589" s="20">
        <v>1271</v>
      </c>
      <c r="CX589" s="20">
        <v>1170</v>
      </c>
      <c r="CY589" s="20">
        <v>0.45600000000000002</v>
      </c>
      <c r="CZ589" s="20">
        <v>169</v>
      </c>
      <c r="DA589" s="20">
        <v>496</v>
      </c>
      <c r="DB589" s="20">
        <v>0.34100000000000003</v>
      </c>
      <c r="DC589" s="20">
        <v>229</v>
      </c>
      <c r="DD589" s="20">
        <v>305</v>
      </c>
      <c r="DE589" s="20">
        <v>0.751</v>
      </c>
      <c r="DF589" s="20">
        <v>219</v>
      </c>
      <c r="DG589" s="20">
        <v>12.166666666666666</v>
      </c>
      <c r="DH589" s="20">
        <v>725</v>
      </c>
      <c r="DI589" s="20">
        <v>40.277777777777779</v>
      </c>
      <c r="DJ589" s="20">
        <v>299</v>
      </c>
      <c r="DK589" s="20">
        <v>115</v>
      </c>
      <c r="DL589" s="20">
        <v>88</v>
      </c>
      <c r="DM589" s="20">
        <v>199</v>
      </c>
      <c r="DN589" s="20">
        <v>279</v>
      </c>
      <c r="DO589" s="20">
        <v>81.400000000000006</v>
      </c>
      <c r="DP589" s="20">
        <v>70.611000000000004</v>
      </c>
      <c r="DQ589" s="20">
        <v>10.833</v>
      </c>
      <c r="DR589" s="20">
        <v>1.5029999999999999</v>
      </c>
      <c r="DS589" s="20">
        <v>11.055999999999999</v>
      </c>
      <c r="DT589" s="20">
        <v>0.57799999999999996</v>
      </c>
      <c r="DU589" s="20">
        <v>27.6</v>
      </c>
      <c r="DV589" s="20">
        <v>16.899999999999999</v>
      </c>
      <c r="DW589" s="20">
        <v>4.9000000000000004</v>
      </c>
      <c r="DX589" s="20">
        <v>6.3888888888888893</v>
      </c>
      <c r="DY589" s="20">
        <v>15.5</v>
      </c>
      <c r="DZ589" s="20">
        <v>133</v>
      </c>
      <c r="EA589" s="20">
        <v>0.52400000000000002</v>
      </c>
      <c r="EB589" s="20">
        <v>4</v>
      </c>
      <c r="EC589" s="66">
        <v>140</v>
      </c>
      <c r="ED589" s="66">
        <v>117</v>
      </c>
      <c r="EE589" s="66">
        <v>122</v>
      </c>
      <c r="EF589" s="66">
        <v>148</v>
      </c>
      <c r="EG589" s="66">
        <v>149</v>
      </c>
      <c r="EH589" s="66">
        <v>112.5</v>
      </c>
      <c r="EI589" s="66">
        <v>135</v>
      </c>
      <c r="EJ589" s="66">
        <v>110</v>
      </c>
      <c r="EK589" s="20">
        <v>11372.660000000002</v>
      </c>
      <c r="EL589" s="20">
        <v>11320.949999999999</v>
      </c>
      <c r="EM589" s="20">
        <v>75.31861111111111</v>
      </c>
      <c r="EN589" s="20">
        <v>74.482526315789457</v>
      </c>
      <c r="EO589" s="20">
        <v>11.7156</v>
      </c>
      <c r="EP589" s="20">
        <v>200.601</v>
      </c>
      <c r="EQ589" s="21">
        <v>70</v>
      </c>
      <c r="ER589" s="21">
        <v>67</v>
      </c>
      <c r="ES589" s="61" t="str">
        <f t="shared" si="30"/>
        <v>Oakland</v>
      </c>
      <c r="ET589" s="61">
        <f t="shared" si="28"/>
        <v>137</v>
      </c>
      <c r="EU589" s="61">
        <f t="shared" si="31"/>
        <v>3</v>
      </c>
    </row>
    <row r="590" spans="1:151" x14ac:dyDescent="0.45">
      <c r="A590" s="64">
        <v>45308</v>
      </c>
      <c r="B590" s="21" t="s">
        <v>184</v>
      </c>
      <c r="C590" s="21">
        <v>239</v>
      </c>
      <c r="D590" s="21" t="s">
        <v>403</v>
      </c>
      <c r="E590" s="21">
        <v>127</v>
      </c>
      <c r="F590" s="50" t="s">
        <v>558</v>
      </c>
      <c r="G590" t="s">
        <v>536</v>
      </c>
      <c r="H590" t="s">
        <v>403</v>
      </c>
      <c r="I590" t="s">
        <v>536</v>
      </c>
      <c r="J590" t="s">
        <v>403</v>
      </c>
      <c r="K590" t="s">
        <v>184</v>
      </c>
      <c r="L590" t="s">
        <v>403</v>
      </c>
      <c r="M590" t="s">
        <v>668</v>
      </c>
      <c r="N590" t="s">
        <v>403</v>
      </c>
      <c r="O590" t="s">
        <v>1376</v>
      </c>
      <c r="P590" t="s">
        <v>403</v>
      </c>
      <c r="Q590" t="s">
        <v>184</v>
      </c>
      <c r="R590" t="s">
        <v>403</v>
      </c>
      <c r="S590" t="s">
        <v>166</v>
      </c>
      <c r="T590" t="s">
        <v>166</v>
      </c>
      <c r="U590">
        <v>18</v>
      </c>
      <c r="V590">
        <v>19</v>
      </c>
      <c r="W590" s="20">
        <v>0.72222222222222199</v>
      </c>
      <c r="X590" s="20">
        <v>0.46</v>
      </c>
      <c r="Y590" s="20">
        <v>106.5</v>
      </c>
      <c r="Z590" s="20">
        <v>106</v>
      </c>
      <c r="AA590" s="20">
        <v>72.400000000000006</v>
      </c>
      <c r="AB590" s="20">
        <v>-1.2E-2</v>
      </c>
      <c r="AC590" s="20">
        <v>-7.41</v>
      </c>
      <c r="AD590" s="20">
        <v>101.3</v>
      </c>
      <c r="AE590" s="20">
        <v>108.8</v>
      </c>
      <c r="AF590" s="20">
        <v>-9.49</v>
      </c>
      <c r="AG590" s="20">
        <v>105.4</v>
      </c>
      <c r="AH590" s="20">
        <v>106.9</v>
      </c>
      <c r="AI590" s="20">
        <v>0.46089999999999998</v>
      </c>
      <c r="AJ590" s="20">
        <v>-2.5</v>
      </c>
      <c r="AK590" s="20">
        <v>-0.1388888888888889</v>
      </c>
      <c r="AL590" s="20">
        <v>1182</v>
      </c>
      <c r="AM590" s="20">
        <v>1.45</v>
      </c>
      <c r="AN590" s="20">
        <v>-6.11</v>
      </c>
      <c r="AO590" s="20">
        <v>1524</v>
      </c>
      <c r="AP590" s="20">
        <v>1276</v>
      </c>
      <c r="AQ590" s="20">
        <v>1137</v>
      </c>
      <c r="AR590" s="20">
        <v>0.47799999999999998</v>
      </c>
      <c r="AS590" s="20">
        <v>176</v>
      </c>
      <c r="AT590" s="20">
        <v>470</v>
      </c>
      <c r="AU590" s="20">
        <v>0.374</v>
      </c>
      <c r="AV590" s="20">
        <v>260</v>
      </c>
      <c r="AW590" s="20">
        <v>374</v>
      </c>
      <c r="AX590" s="20">
        <v>0.69499999999999995</v>
      </c>
      <c r="AY590" s="20">
        <v>152</v>
      </c>
      <c r="AZ590" s="20">
        <v>8.4444444444444446</v>
      </c>
      <c r="BA590" s="20">
        <v>588</v>
      </c>
      <c r="BB590" s="20">
        <v>32.666666666666664</v>
      </c>
      <c r="BC590" s="20">
        <v>245</v>
      </c>
      <c r="BD590" s="20">
        <v>184</v>
      </c>
      <c r="BE590" s="20">
        <v>54</v>
      </c>
      <c r="BF590" s="20">
        <v>179</v>
      </c>
      <c r="BG590" s="20">
        <v>331</v>
      </c>
      <c r="BH590" s="20">
        <v>84.7</v>
      </c>
      <c r="BI590" s="20">
        <v>70.888999999999996</v>
      </c>
      <c r="BJ590" s="20">
        <v>13.778</v>
      </c>
      <c r="BK590" s="20">
        <v>1.369</v>
      </c>
      <c r="BL590" s="20">
        <v>9.9440000000000008</v>
      </c>
      <c r="BM590" s="20">
        <v>1.028</v>
      </c>
      <c r="BN590" s="20">
        <v>26.1</v>
      </c>
      <c r="BO590" s="20">
        <v>20.8</v>
      </c>
      <c r="BP590" s="20">
        <v>3</v>
      </c>
      <c r="BQ590" s="20">
        <v>10.222222222222221</v>
      </c>
      <c r="BR590" s="20">
        <v>18.399999999999999</v>
      </c>
      <c r="BS590" s="20">
        <v>190</v>
      </c>
      <c r="BT590" s="20">
        <v>0.49199999999999999</v>
      </c>
      <c r="BU590" s="20">
        <v>-5</v>
      </c>
      <c r="BV590" s="66">
        <v>135</v>
      </c>
      <c r="BW590" s="66">
        <v>209</v>
      </c>
      <c r="BX590" s="66">
        <v>137</v>
      </c>
      <c r="BY590" s="66">
        <v>131</v>
      </c>
      <c r="BZ590" s="66">
        <v>158</v>
      </c>
      <c r="CA590" s="66">
        <v>131.80000000000001</v>
      </c>
      <c r="CB590" s="66">
        <v>191</v>
      </c>
      <c r="CC590" s="66">
        <v>187</v>
      </c>
      <c r="CD590" s="20">
        <v>0.26315789473684198</v>
      </c>
      <c r="CE590" s="20">
        <v>-23.74</v>
      </c>
      <c r="CF590" s="20">
        <v>93.6</v>
      </c>
      <c r="CG590" s="20">
        <v>117.3</v>
      </c>
      <c r="CH590" s="20">
        <v>66.900000000000006</v>
      </c>
      <c r="CI590" s="20">
        <v>-2.8000000000000001E-2</v>
      </c>
      <c r="CJ590" s="20">
        <v>-4.88</v>
      </c>
      <c r="CK590" s="20">
        <v>103.9</v>
      </c>
      <c r="CL590" s="20">
        <v>108.8</v>
      </c>
      <c r="CM590" s="20">
        <v>-4.07</v>
      </c>
      <c r="CN590" s="20">
        <v>94.4</v>
      </c>
      <c r="CO590" s="20">
        <v>117.8</v>
      </c>
      <c r="CP590" s="63">
        <v>7.2400000000000006E-2</v>
      </c>
      <c r="CQ590" s="20">
        <v>-11</v>
      </c>
      <c r="CR590" s="20">
        <v>-0.57894736842105265</v>
      </c>
      <c r="CS590" s="20">
        <v>888</v>
      </c>
      <c r="CT590" s="20">
        <v>-20.66</v>
      </c>
      <c r="CU590" s="20">
        <v>-4.66</v>
      </c>
      <c r="CV590" s="20">
        <v>1255</v>
      </c>
      <c r="CW590" s="20">
        <v>1473</v>
      </c>
      <c r="CX590" s="20">
        <v>1049</v>
      </c>
      <c r="CY590" s="20">
        <v>0.437</v>
      </c>
      <c r="CZ590" s="20">
        <v>77</v>
      </c>
      <c r="DA590" s="20">
        <v>291</v>
      </c>
      <c r="DB590" s="20">
        <v>0.26500000000000001</v>
      </c>
      <c r="DC590" s="20">
        <v>262</v>
      </c>
      <c r="DD590" s="20">
        <v>349</v>
      </c>
      <c r="DE590" s="20">
        <v>0.751</v>
      </c>
      <c r="DF590" s="20">
        <v>189</v>
      </c>
      <c r="DG590" s="20">
        <v>9.9473684210526319</v>
      </c>
      <c r="DH590" s="20">
        <v>569</v>
      </c>
      <c r="DI590" s="20">
        <v>29.94736842105263</v>
      </c>
      <c r="DJ590" s="20">
        <v>189</v>
      </c>
      <c r="DK590" s="20">
        <v>147</v>
      </c>
      <c r="DL590" s="20">
        <v>37</v>
      </c>
      <c r="DM590" s="20">
        <v>272</v>
      </c>
      <c r="DN590" s="20">
        <v>321</v>
      </c>
      <c r="DO590" s="20">
        <v>66.099999999999994</v>
      </c>
      <c r="DP590" s="20">
        <v>77.525999999999996</v>
      </c>
      <c r="DQ590" s="20">
        <v>-11.474</v>
      </c>
      <c r="DR590" s="20">
        <v>0.69499999999999995</v>
      </c>
      <c r="DS590" s="20">
        <v>14.316000000000001</v>
      </c>
      <c r="DT590" s="20">
        <v>0.54</v>
      </c>
      <c r="DU590" s="20">
        <v>15.3</v>
      </c>
      <c r="DV590" s="20">
        <v>18.399999999999999</v>
      </c>
      <c r="DW590" s="20">
        <v>1.9</v>
      </c>
      <c r="DX590" s="20">
        <v>7.7368421052631575</v>
      </c>
      <c r="DY590" s="20">
        <v>16.899999999999999</v>
      </c>
      <c r="DZ590" s="20">
        <v>360</v>
      </c>
      <c r="EA590" s="20">
        <v>0.35499999999999998</v>
      </c>
      <c r="EB590" s="20">
        <v>1</v>
      </c>
      <c r="EC590" s="66">
        <v>360</v>
      </c>
      <c r="ED590" s="66">
        <v>360</v>
      </c>
      <c r="EE590" s="66">
        <v>357</v>
      </c>
      <c r="EF590" s="66">
        <v>360</v>
      </c>
      <c r="EG590" s="66">
        <v>361</v>
      </c>
      <c r="EH590" s="66">
        <v>298.7</v>
      </c>
      <c r="EI590" s="66">
        <v>360</v>
      </c>
      <c r="EJ590" s="66">
        <v>357</v>
      </c>
      <c r="EK590" s="20">
        <v>12492.449999999999</v>
      </c>
      <c r="EL590" s="20">
        <v>9921.5999999999985</v>
      </c>
      <c r="EM590" s="20">
        <v>76.935157894736847</v>
      </c>
      <c r="EN590" s="20">
        <v>146.34133333333332</v>
      </c>
      <c r="EO590" s="20">
        <v>13.818399999999999</v>
      </c>
      <c r="EP590" s="20">
        <v>223.09499999999997</v>
      </c>
      <c r="EQ590" s="21">
        <v>79</v>
      </c>
      <c r="ER590" s="21">
        <v>85</v>
      </c>
      <c r="ES590" s="61" t="str">
        <f t="shared" si="30"/>
        <v>IUPUI</v>
      </c>
      <c r="ET590" s="61">
        <f t="shared" si="28"/>
        <v>164</v>
      </c>
      <c r="EU590" s="61">
        <f t="shared" si="31"/>
        <v>-6</v>
      </c>
    </row>
    <row r="591" spans="1:151" x14ac:dyDescent="0.45">
      <c r="A591" s="64">
        <v>45308</v>
      </c>
      <c r="B591" s="21" t="s">
        <v>267</v>
      </c>
      <c r="C591" s="21">
        <v>247</v>
      </c>
      <c r="D591" s="21" t="s">
        <v>239</v>
      </c>
      <c r="E591" s="21">
        <v>71</v>
      </c>
      <c r="F591" s="50" t="s">
        <v>558</v>
      </c>
      <c r="G591" t="s">
        <v>267</v>
      </c>
      <c r="H591" t="s">
        <v>476</v>
      </c>
      <c r="I591" t="s">
        <v>267</v>
      </c>
      <c r="J591" t="s">
        <v>476</v>
      </c>
      <c r="K591" t="s">
        <v>267</v>
      </c>
      <c r="L591" t="s">
        <v>239</v>
      </c>
      <c r="M591" t="s">
        <v>604</v>
      </c>
      <c r="N591" t="s">
        <v>476</v>
      </c>
      <c r="O591" t="s">
        <v>267</v>
      </c>
      <c r="P591" t="s">
        <v>476</v>
      </c>
      <c r="Q591" t="s">
        <v>267</v>
      </c>
      <c r="R591" t="s">
        <v>476</v>
      </c>
      <c r="S591" t="s">
        <v>166</v>
      </c>
      <c r="T591" t="s">
        <v>166</v>
      </c>
      <c r="U591">
        <v>18</v>
      </c>
      <c r="V591">
        <v>18</v>
      </c>
      <c r="W591" s="20">
        <v>0.33333333333333298</v>
      </c>
      <c r="X591" s="20">
        <v>-9.8699999999999992</v>
      </c>
      <c r="Y591" s="20">
        <v>100.9</v>
      </c>
      <c r="Z591" s="20">
        <v>110.8</v>
      </c>
      <c r="AA591" s="20">
        <v>69.5</v>
      </c>
      <c r="AB591" s="20">
        <v>-0.15</v>
      </c>
      <c r="AC591" s="20">
        <v>-2.64</v>
      </c>
      <c r="AD591" s="20">
        <v>105.7</v>
      </c>
      <c r="AE591" s="20">
        <v>108.4</v>
      </c>
      <c r="AF591" s="20">
        <v>-0.75</v>
      </c>
      <c r="AG591" s="20">
        <v>101.6</v>
      </c>
      <c r="AH591" s="20">
        <v>111.3</v>
      </c>
      <c r="AI591" s="20">
        <v>0.25840000000000002</v>
      </c>
      <c r="AJ591" s="20">
        <v>-8.8000000000000007</v>
      </c>
      <c r="AK591" s="20">
        <v>-0.48888888888888893</v>
      </c>
      <c r="AL591" s="20">
        <v>1002</v>
      </c>
      <c r="AM591" s="20">
        <v>-7.04</v>
      </c>
      <c r="AN591" s="20">
        <v>-2.67</v>
      </c>
      <c r="AO591" s="20">
        <v>1336</v>
      </c>
      <c r="AP591" s="20">
        <v>1347</v>
      </c>
      <c r="AQ591" s="20">
        <v>1087</v>
      </c>
      <c r="AR591" s="20">
        <v>0.443</v>
      </c>
      <c r="AS591" s="20">
        <v>143</v>
      </c>
      <c r="AT591" s="20">
        <v>425</v>
      </c>
      <c r="AU591" s="20">
        <v>0.33600000000000002</v>
      </c>
      <c r="AV591" s="20">
        <v>231</v>
      </c>
      <c r="AW591" s="20">
        <v>325</v>
      </c>
      <c r="AX591" s="20">
        <v>0.71099999999999997</v>
      </c>
      <c r="AY591" s="20">
        <v>221</v>
      </c>
      <c r="AZ591" s="20">
        <v>12.277777777777779</v>
      </c>
      <c r="BA591" s="20">
        <v>650</v>
      </c>
      <c r="BB591" s="20">
        <v>36.111111111111114</v>
      </c>
      <c r="BC591" s="20">
        <v>232</v>
      </c>
      <c r="BD591" s="20">
        <v>109</v>
      </c>
      <c r="BE591" s="20">
        <v>46</v>
      </c>
      <c r="BF591" s="20">
        <v>262</v>
      </c>
      <c r="BG591" s="20">
        <v>320</v>
      </c>
      <c r="BH591" s="20">
        <v>74.2</v>
      </c>
      <c r="BI591" s="20">
        <v>74.832999999999998</v>
      </c>
      <c r="BJ591" s="20">
        <v>-0.61099999999999999</v>
      </c>
      <c r="BK591" s="20">
        <v>0.88500000000000001</v>
      </c>
      <c r="BL591" s="20">
        <v>14.555999999999999</v>
      </c>
      <c r="BM591" s="20">
        <v>0.41599999999999998</v>
      </c>
      <c r="BN591" s="20">
        <v>23.6</v>
      </c>
      <c r="BO591" s="20">
        <v>18.100000000000001</v>
      </c>
      <c r="BP591" s="20">
        <v>2.6</v>
      </c>
      <c r="BQ591" s="20">
        <v>6.0555555555555554</v>
      </c>
      <c r="BR591" s="20">
        <v>17.8</v>
      </c>
      <c r="BS591" s="20">
        <v>316</v>
      </c>
      <c r="BT591" s="20">
        <v>0.40899999999999997</v>
      </c>
      <c r="BU591" s="20">
        <v>0</v>
      </c>
      <c r="BV591" s="66">
        <v>277</v>
      </c>
      <c r="BW591" s="66">
        <v>289</v>
      </c>
      <c r="BX591" s="66">
        <v>330</v>
      </c>
      <c r="BY591" s="66">
        <v>262</v>
      </c>
      <c r="BZ591" s="66">
        <v>287</v>
      </c>
      <c r="CA591" s="66">
        <v>244.5</v>
      </c>
      <c r="CB591" s="66">
        <v>316</v>
      </c>
      <c r="CC591" s="66">
        <v>283</v>
      </c>
      <c r="CD591" s="20">
        <v>0</v>
      </c>
      <c r="CE591" s="20">
        <v>-21.74</v>
      </c>
      <c r="CF591" s="20">
        <v>92.3</v>
      </c>
      <c r="CG591" s="20">
        <v>114</v>
      </c>
      <c r="CH591" s="20">
        <v>67.7</v>
      </c>
      <c r="CI591" s="20">
        <v>-4.5999999999999999E-2</v>
      </c>
      <c r="CJ591" s="20">
        <v>0.18</v>
      </c>
      <c r="CK591" s="20">
        <v>107.1</v>
      </c>
      <c r="CL591" s="20">
        <v>106.9</v>
      </c>
      <c r="CM591" s="20">
        <v>4.8600000000000003</v>
      </c>
      <c r="CN591" s="20">
        <v>90.2</v>
      </c>
      <c r="CO591" s="20">
        <v>113.6</v>
      </c>
      <c r="CP591" s="63">
        <v>6.5299999999999997E-2</v>
      </c>
      <c r="CQ591" s="20">
        <v>-13</v>
      </c>
      <c r="CR591" s="20">
        <v>-0.72222222222222221</v>
      </c>
      <c r="CS591" s="20">
        <v>856</v>
      </c>
      <c r="CT591" s="20">
        <v>-18.28</v>
      </c>
      <c r="CU591" s="20">
        <v>-1.22</v>
      </c>
      <c r="CV591" s="20">
        <v>1097</v>
      </c>
      <c r="CW591" s="20">
        <v>1404</v>
      </c>
      <c r="CX591" s="20">
        <v>1012</v>
      </c>
      <c r="CY591" s="20">
        <v>0.39</v>
      </c>
      <c r="CZ591" s="20">
        <v>96</v>
      </c>
      <c r="DA591" s="20">
        <v>373</v>
      </c>
      <c r="DB591" s="20">
        <v>0.25700000000000001</v>
      </c>
      <c r="DC591" s="20">
        <v>211</v>
      </c>
      <c r="DD591" s="20">
        <v>295</v>
      </c>
      <c r="DE591" s="20">
        <v>0.71499999999999997</v>
      </c>
      <c r="DF591" s="20">
        <v>175</v>
      </c>
      <c r="DG591" s="20">
        <v>9.7222222222222214</v>
      </c>
      <c r="DH591" s="20">
        <v>564</v>
      </c>
      <c r="DI591" s="20">
        <v>31.333333333333332</v>
      </c>
      <c r="DJ591" s="20">
        <v>170</v>
      </c>
      <c r="DK591" s="20">
        <v>115</v>
      </c>
      <c r="DL591" s="20">
        <v>40</v>
      </c>
      <c r="DM591" s="20">
        <v>252</v>
      </c>
      <c r="DN591" s="20">
        <v>309</v>
      </c>
      <c r="DO591" s="20">
        <v>60.9</v>
      </c>
      <c r="DP591" s="20">
        <v>78</v>
      </c>
      <c r="DQ591" s="20">
        <v>-17.056000000000001</v>
      </c>
      <c r="DR591" s="20">
        <v>0.67500000000000004</v>
      </c>
      <c r="DS591" s="20">
        <v>14</v>
      </c>
      <c r="DT591" s="20">
        <v>0.45600000000000002</v>
      </c>
      <c r="DU591" s="20">
        <v>20.7</v>
      </c>
      <c r="DV591" s="20">
        <v>16.399999999999999</v>
      </c>
      <c r="DW591" s="20">
        <v>2.2000000000000002</v>
      </c>
      <c r="DX591" s="20">
        <v>6.3888888888888893</v>
      </c>
      <c r="DY591" s="20">
        <v>17.2</v>
      </c>
      <c r="DZ591" s="20">
        <v>345</v>
      </c>
      <c r="EA591" s="20">
        <v>0.378</v>
      </c>
      <c r="EB591" s="20">
        <v>2</v>
      </c>
      <c r="EC591" s="66">
        <v>361</v>
      </c>
      <c r="ED591" s="66">
        <v>357</v>
      </c>
      <c r="EE591" s="66">
        <v>360</v>
      </c>
      <c r="EF591" s="66">
        <v>353</v>
      </c>
      <c r="EG591" s="66">
        <v>359</v>
      </c>
      <c r="EH591" s="66">
        <v>297.5</v>
      </c>
      <c r="EI591" s="66">
        <v>345</v>
      </c>
      <c r="EJ591" s="66">
        <v>345</v>
      </c>
      <c r="EK591" s="20">
        <v>11502.6</v>
      </c>
      <c r="EL591" s="20">
        <v>10226.84</v>
      </c>
      <c r="EM591" s="20">
        <v>92.99666666666667</v>
      </c>
      <c r="EN591" s="20">
        <v>84.777777777777771</v>
      </c>
      <c r="EO591" s="20">
        <v>12.727</v>
      </c>
      <c r="EP591" s="20">
        <v>219.69899999999998</v>
      </c>
      <c r="EQ591" s="21">
        <v>102</v>
      </c>
      <c r="ER591" s="21">
        <v>99</v>
      </c>
      <c r="ES591" s="61" t="str">
        <f t="shared" si="30"/>
        <v>Robert Morris</v>
      </c>
      <c r="ET591" s="61">
        <f t="shared" si="28"/>
        <v>201</v>
      </c>
      <c r="EU591" s="61">
        <f t="shared" si="31"/>
        <v>3</v>
      </c>
    </row>
    <row r="592" spans="1:151" x14ac:dyDescent="0.45">
      <c r="A592" s="64">
        <v>45308</v>
      </c>
      <c r="B592" s="21" t="s">
        <v>387</v>
      </c>
      <c r="C592" s="21">
        <v>6</v>
      </c>
      <c r="D592" s="21" t="s">
        <v>369</v>
      </c>
      <c r="E592" s="21">
        <v>5</v>
      </c>
      <c r="F592" s="50" t="s">
        <v>558</v>
      </c>
      <c r="G592" t="s">
        <v>387</v>
      </c>
      <c r="H592" t="s">
        <v>369</v>
      </c>
      <c r="I592" t="s">
        <v>387</v>
      </c>
      <c r="J592" t="s">
        <v>369</v>
      </c>
      <c r="K592" t="s">
        <v>504</v>
      </c>
      <c r="L592" t="s">
        <v>369</v>
      </c>
      <c r="M592" t="s">
        <v>721</v>
      </c>
      <c r="N592" t="s">
        <v>724</v>
      </c>
      <c r="O592" t="s">
        <v>387</v>
      </c>
      <c r="P592" t="s">
        <v>369</v>
      </c>
      <c r="Q592" t="s">
        <v>504</v>
      </c>
      <c r="R592" t="s">
        <v>369</v>
      </c>
      <c r="S592" t="s">
        <v>274</v>
      </c>
      <c r="T592" t="s">
        <v>274</v>
      </c>
      <c r="U592">
        <v>18</v>
      </c>
      <c r="V592">
        <v>18</v>
      </c>
      <c r="W592" s="20">
        <v>0.5</v>
      </c>
      <c r="X592" s="20">
        <v>-10.039999999999999</v>
      </c>
      <c r="Y592" s="20">
        <v>93.9</v>
      </c>
      <c r="Z592" s="20">
        <v>103.9</v>
      </c>
      <c r="AA592" s="20">
        <v>67.599999999999994</v>
      </c>
      <c r="AB592" s="20">
        <v>6.9000000000000006E-2</v>
      </c>
      <c r="AC592" s="20">
        <v>1.45</v>
      </c>
      <c r="AD592" s="20">
        <v>106.9</v>
      </c>
      <c r="AE592" s="20">
        <v>105.5</v>
      </c>
      <c r="AF592" s="20">
        <v>11.49</v>
      </c>
      <c r="AG592" s="20">
        <v>93.9</v>
      </c>
      <c r="AH592" s="20">
        <v>102.8</v>
      </c>
      <c r="AI592" s="20">
        <v>0.26119999999999999</v>
      </c>
      <c r="AJ592" s="20">
        <v>-4.5</v>
      </c>
      <c r="AK592" s="20">
        <v>-0.25</v>
      </c>
      <c r="AL592" s="20">
        <v>1076</v>
      </c>
      <c r="AM592" s="20">
        <v>-8.1999999999999993</v>
      </c>
      <c r="AN592" s="20">
        <v>-1.07</v>
      </c>
      <c r="AO592" s="20">
        <v>1275</v>
      </c>
      <c r="AP592" s="20">
        <v>1267</v>
      </c>
      <c r="AQ592" s="20">
        <v>1188</v>
      </c>
      <c r="AR592" s="20">
        <v>0.38600000000000001</v>
      </c>
      <c r="AS592" s="20">
        <v>131</v>
      </c>
      <c r="AT592" s="20">
        <v>433</v>
      </c>
      <c r="AU592" s="20">
        <v>0.30299999999999999</v>
      </c>
      <c r="AV592" s="20">
        <v>228</v>
      </c>
      <c r="AW592" s="20">
        <v>315</v>
      </c>
      <c r="AX592" s="20">
        <v>0.72399999999999998</v>
      </c>
      <c r="AY592" s="20">
        <v>243</v>
      </c>
      <c r="AZ592" s="20">
        <v>13.5</v>
      </c>
      <c r="BA592" s="20">
        <v>712</v>
      </c>
      <c r="BB592" s="20">
        <v>39.555555555555557</v>
      </c>
      <c r="BC592" s="20">
        <v>209</v>
      </c>
      <c r="BD592" s="20">
        <v>168</v>
      </c>
      <c r="BE592" s="20">
        <v>67</v>
      </c>
      <c r="BF592" s="20">
        <v>202</v>
      </c>
      <c r="BG592" s="20">
        <v>346</v>
      </c>
      <c r="BH592" s="20">
        <v>70.8</v>
      </c>
      <c r="BI592" s="20">
        <v>70.388999999999996</v>
      </c>
      <c r="BJ592" s="20">
        <v>0.44400000000000001</v>
      </c>
      <c r="BK592" s="20">
        <v>1.0349999999999999</v>
      </c>
      <c r="BL592" s="20">
        <v>11.222</v>
      </c>
      <c r="BM592" s="20">
        <v>0.83199999999999996</v>
      </c>
      <c r="BN592" s="20">
        <v>24.1</v>
      </c>
      <c r="BO592" s="20">
        <v>17.5</v>
      </c>
      <c r="BP592" s="20">
        <v>3.7</v>
      </c>
      <c r="BQ592" s="20">
        <v>9.3333333333333339</v>
      </c>
      <c r="BR592" s="20">
        <v>19.2</v>
      </c>
      <c r="BS592" s="20">
        <v>188</v>
      </c>
      <c r="BT592" s="20">
        <v>0.49299999999999999</v>
      </c>
      <c r="BU592" s="20">
        <v>-1</v>
      </c>
      <c r="BV592" s="66">
        <v>264</v>
      </c>
      <c r="BW592" s="66">
        <v>286</v>
      </c>
      <c r="BX592" s="66">
        <v>208</v>
      </c>
      <c r="BY592" s="66">
        <v>304</v>
      </c>
      <c r="BZ592" s="66">
        <v>291</v>
      </c>
      <c r="CA592" s="66">
        <v>215.7</v>
      </c>
      <c r="CB592" s="66">
        <v>189</v>
      </c>
      <c r="CC592" s="66">
        <v>238</v>
      </c>
      <c r="CD592" s="20">
        <v>0.16666666666666699</v>
      </c>
      <c r="CE592" s="20">
        <v>-20.14</v>
      </c>
      <c r="CF592" s="20">
        <v>94.4</v>
      </c>
      <c r="CG592" s="20">
        <v>114.6</v>
      </c>
      <c r="CH592" s="20">
        <v>70.8</v>
      </c>
      <c r="CI592" s="20">
        <v>7.3999999999999996E-2</v>
      </c>
      <c r="CJ592" s="20">
        <v>-1.87</v>
      </c>
      <c r="CK592" s="20">
        <v>105.2</v>
      </c>
      <c r="CL592" s="20">
        <v>107</v>
      </c>
      <c r="CM592" s="20">
        <v>3.59</v>
      </c>
      <c r="CN592" s="20">
        <v>95.4</v>
      </c>
      <c r="CO592" s="20">
        <v>116.4</v>
      </c>
      <c r="CP592" s="63">
        <v>9.2899999999999996E-2</v>
      </c>
      <c r="CQ592" s="20">
        <v>-11</v>
      </c>
      <c r="CR592" s="20">
        <v>-0.61111111111111116</v>
      </c>
      <c r="CS592" s="20">
        <v>926</v>
      </c>
      <c r="CT592" s="20">
        <v>-17.75</v>
      </c>
      <c r="CU592" s="20">
        <v>-3.52</v>
      </c>
      <c r="CV592" s="20">
        <v>1244</v>
      </c>
      <c r="CW592" s="20">
        <v>1500</v>
      </c>
      <c r="CX592" s="20">
        <v>1012</v>
      </c>
      <c r="CY592" s="20">
        <v>0.41399999999999998</v>
      </c>
      <c r="CZ592" s="20">
        <v>79</v>
      </c>
      <c r="DA592" s="20">
        <v>274</v>
      </c>
      <c r="DB592" s="20">
        <v>0.28799999999999998</v>
      </c>
      <c r="DC592" s="20">
        <v>327</v>
      </c>
      <c r="DD592" s="20">
        <v>458</v>
      </c>
      <c r="DE592" s="20">
        <v>0.71399999999999997</v>
      </c>
      <c r="DF592" s="20">
        <v>211</v>
      </c>
      <c r="DG592" s="20">
        <v>11.722222222222221</v>
      </c>
      <c r="DH592" s="20">
        <v>629</v>
      </c>
      <c r="DI592" s="20">
        <v>34.944444444444443</v>
      </c>
      <c r="DJ592" s="20">
        <v>181</v>
      </c>
      <c r="DK592" s="20">
        <v>135</v>
      </c>
      <c r="DL592" s="20">
        <v>70</v>
      </c>
      <c r="DM592" s="20">
        <v>299</v>
      </c>
      <c r="DN592" s="20">
        <v>388</v>
      </c>
      <c r="DO592" s="20">
        <v>69.099999999999994</v>
      </c>
      <c r="DP592" s="20">
        <v>83.332999999999998</v>
      </c>
      <c r="DQ592" s="20">
        <v>-14.222</v>
      </c>
      <c r="DR592" s="20">
        <v>0.60499999999999998</v>
      </c>
      <c r="DS592" s="20">
        <v>16.611000000000001</v>
      </c>
      <c r="DT592" s="20">
        <v>0.45200000000000001</v>
      </c>
      <c r="DU592" s="20">
        <v>15.2</v>
      </c>
      <c r="DV592" s="20">
        <v>25.4</v>
      </c>
      <c r="DW592" s="20">
        <v>3.9</v>
      </c>
      <c r="DX592" s="20">
        <v>7.5</v>
      </c>
      <c r="DY592" s="20">
        <v>21.6</v>
      </c>
      <c r="DZ592" s="20">
        <v>330</v>
      </c>
      <c r="EA592" s="20">
        <v>0.39600000000000002</v>
      </c>
      <c r="EB592" s="20">
        <v>3</v>
      </c>
      <c r="EC592" s="66">
        <v>345</v>
      </c>
      <c r="ED592" s="66">
        <v>338</v>
      </c>
      <c r="EE592" s="66">
        <v>353</v>
      </c>
      <c r="EF592" s="66">
        <v>350</v>
      </c>
      <c r="EG592" s="66">
        <v>353</v>
      </c>
      <c r="EH592" s="66">
        <v>289</v>
      </c>
      <c r="EI592" s="66">
        <v>329</v>
      </c>
      <c r="EJ592" s="66">
        <v>334</v>
      </c>
      <c r="EK592" s="20">
        <v>10760.94</v>
      </c>
      <c r="EL592" s="20">
        <v>9808.1600000000017</v>
      </c>
      <c r="EM592" s="20">
        <v>84.164999999999992</v>
      </c>
      <c r="EN592" s="20">
        <v>155.03600000000003</v>
      </c>
      <c r="EO592" s="20">
        <v>13.708799999999998</v>
      </c>
      <c r="EP592" s="20">
        <v>280.91199999999998</v>
      </c>
      <c r="ES592" s="61" t="str">
        <f t="shared" si="30"/>
        <v/>
      </c>
      <c r="ET592" s="61">
        <f t="shared" ref="ET592:ET655" si="32">SUM(EQ592:ER592)</f>
        <v>0</v>
      </c>
      <c r="EU592" s="61" t="str">
        <f t="shared" si="31"/>
        <v/>
      </c>
    </row>
    <row r="593" spans="1:151" x14ac:dyDescent="0.45">
      <c r="A593" s="64">
        <v>45308</v>
      </c>
      <c r="B593" s="21" t="s">
        <v>52</v>
      </c>
      <c r="C593" s="21">
        <v>221</v>
      </c>
      <c r="D593" s="21" t="s">
        <v>40</v>
      </c>
      <c r="E593" s="21">
        <v>348</v>
      </c>
      <c r="F593" s="50" t="s">
        <v>558</v>
      </c>
      <c r="G593" t="s">
        <v>52</v>
      </c>
      <c r="H593" t="s">
        <v>40</v>
      </c>
      <c r="I593" t="s">
        <v>52</v>
      </c>
      <c r="J593" t="s">
        <v>40</v>
      </c>
      <c r="K593" t="s">
        <v>52</v>
      </c>
      <c r="L593" t="s">
        <v>40</v>
      </c>
      <c r="M593" t="s">
        <v>52</v>
      </c>
      <c r="N593" t="s">
        <v>578</v>
      </c>
      <c r="O593" t="s">
        <v>52</v>
      </c>
      <c r="P593" t="s">
        <v>40</v>
      </c>
      <c r="Q593" t="s">
        <v>52</v>
      </c>
      <c r="R593" t="s">
        <v>40</v>
      </c>
      <c r="S593" t="s">
        <v>21</v>
      </c>
      <c r="T593" t="s">
        <v>21</v>
      </c>
      <c r="U593">
        <v>16</v>
      </c>
      <c r="V593">
        <v>16</v>
      </c>
      <c r="W593" s="20">
        <v>0.8125</v>
      </c>
      <c r="X593" s="20">
        <v>19.43</v>
      </c>
      <c r="Y593" s="20">
        <v>114.4</v>
      </c>
      <c r="Z593" s="20">
        <v>95</v>
      </c>
      <c r="AA593" s="20">
        <v>68</v>
      </c>
      <c r="AB593" s="20">
        <v>0</v>
      </c>
      <c r="AC593" s="20">
        <v>0.7</v>
      </c>
      <c r="AD593" s="20">
        <v>105.3</v>
      </c>
      <c r="AE593" s="20">
        <v>104.5</v>
      </c>
      <c r="AF593" s="20">
        <v>-5.4</v>
      </c>
      <c r="AG593" s="20">
        <v>113.7</v>
      </c>
      <c r="AH593" s="20">
        <v>95.7</v>
      </c>
      <c r="AI593" s="20">
        <v>0.87880000000000003</v>
      </c>
      <c r="AJ593" s="20">
        <v>1.6</v>
      </c>
      <c r="AK593" s="20">
        <v>0.1</v>
      </c>
      <c r="AL593" s="20">
        <v>1389</v>
      </c>
      <c r="AM593" s="20">
        <v>16.95</v>
      </c>
      <c r="AN593" s="20">
        <v>2.0699999999999998</v>
      </c>
      <c r="AO593" s="20">
        <v>1281</v>
      </c>
      <c r="AP593" s="20">
        <v>1043</v>
      </c>
      <c r="AQ593" s="20">
        <v>938</v>
      </c>
      <c r="AR593" s="20">
        <v>0.48899999999999999</v>
      </c>
      <c r="AS593" s="20">
        <v>127</v>
      </c>
      <c r="AT593" s="20">
        <v>363</v>
      </c>
      <c r="AU593" s="20">
        <v>0.35</v>
      </c>
      <c r="AV593" s="20">
        <v>236</v>
      </c>
      <c r="AW593" s="20">
        <v>311</v>
      </c>
      <c r="AX593" s="20">
        <v>0.75900000000000001</v>
      </c>
      <c r="AY593" s="20">
        <v>171</v>
      </c>
      <c r="AZ593" s="20">
        <v>10.6875</v>
      </c>
      <c r="BA593" s="20">
        <v>613</v>
      </c>
      <c r="BB593" s="20">
        <v>38.3125</v>
      </c>
      <c r="BC593" s="20">
        <v>233</v>
      </c>
      <c r="BD593" s="20">
        <v>105</v>
      </c>
      <c r="BE593" s="20">
        <v>60</v>
      </c>
      <c r="BF593" s="20">
        <v>207</v>
      </c>
      <c r="BG593" s="20">
        <v>245</v>
      </c>
      <c r="BH593" s="20">
        <v>80.099999999999994</v>
      </c>
      <c r="BI593" s="20">
        <v>65.188000000000002</v>
      </c>
      <c r="BJ593" s="20">
        <v>14.875</v>
      </c>
      <c r="BK593" s="20">
        <v>1.1259999999999999</v>
      </c>
      <c r="BL593" s="20">
        <v>12.938000000000001</v>
      </c>
      <c r="BM593" s="20">
        <v>0.50700000000000001</v>
      </c>
      <c r="BN593" s="20">
        <v>22.7</v>
      </c>
      <c r="BO593" s="20">
        <v>19.399999999999999</v>
      </c>
      <c r="BP593" s="20">
        <v>3.8</v>
      </c>
      <c r="BQ593" s="20">
        <v>6.5625</v>
      </c>
      <c r="BR593" s="20">
        <v>15.3</v>
      </c>
      <c r="BS593" s="20">
        <v>42</v>
      </c>
      <c r="BT593" s="20">
        <v>0.59399999999999997</v>
      </c>
      <c r="BU593" s="20">
        <v>-5</v>
      </c>
      <c r="BV593" s="66">
        <v>22</v>
      </c>
      <c r="BW593" s="66">
        <v>50</v>
      </c>
      <c r="BX593" s="66">
        <v>18</v>
      </c>
      <c r="BY593" s="66">
        <v>26</v>
      </c>
      <c r="BZ593" s="66">
        <v>20</v>
      </c>
      <c r="CA593" s="66">
        <v>25.7</v>
      </c>
      <c r="CB593" s="66">
        <v>42</v>
      </c>
      <c r="CC593" s="66">
        <v>75</v>
      </c>
      <c r="CD593" s="20">
        <v>0.375</v>
      </c>
      <c r="CE593" s="20">
        <v>2.0699999999999998</v>
      </c>
      <c r="CF593" s="20">
        <v>105.1</v>
      </c>
      <c r="CG593" s="20">
        <v>103</v>
      </c>
      <c r="CH593" s="20">
        <v>68.900000000000006</v>
      </c>
      <c r="CI593" s="20">
        <v>-1E-3</v>
      </c>
      <c r="CJ593" s="20">
        <v>4.9800000000000004</v>
      </c>
      <c r="CK593" s="20">
        <v>107.1</v>
      </c>
      <c r="CL593" s="20">
        <v>102.1</v>
      </c>
      <c r="CM593" s="20">
        <v>2.37</v>
      </c>
      <c r="CN593" s="20">
        <v>106.3</v>
      </c>
      <c r="CO593" s="20">
        <v>103.4</v>
      </c>
      <c r="CP593" s="63">
        <v>0.57740000000000002</v>
      </c>
      <c r="CQ593" s="20">
        <v>-5.2</v>
      </c>
      <c r="CR593" s="20">
        <v>-0.32500000000000001</v>
      </c>
      <c r="CS593" s="20">
        <v>1173</v>
      </c>
      <c r="CT593" s="20">
        <v>3.37</v>
      </c>
      <c r="CU593" s="20">
        <v>7.18</v>
      </c>
      <c r="CV593" s="20">
        <v>1086</v>
      </c>
      <c r="CW593" s="20">
        <v>1147</v>
      </c>
      <c r="CX593" s="20">
        <v>904</v>
      </c>
      <c r="CY593" s="20">
        <v>0.40600000000000003</v>
      </c>
      <c r="CZ593" s="20">
        <v>100</v>
      </c>
      <c r="DA593" s="20">
        <v>330</v>
      </c>
      <c r="DB593" s="20">
        <v>0.30299999999999999</v>
      </c>
      <c r="DC593" s="20">
        <v>252</v>
      </c>
      <c r="DD593" s="20">
        <v>346</v>
      </c>
      <c r="DE593" s="20">
        <v>0.72799999999999998</v>
      </c>
      <c r="DF593" s="20">
        <v>164</v>
      </c>
      <c r="DG593" s="20">
        <v>10.25</v>
      </c>
      <c r="DH593" s="20">
        <v>579</v>
      </c>
      <c r="DI593" s="20">
        <v>36.1875</v>
      </c>
      <c r="DJ593" s="20">
        <v>198</v>
      </c>
      <c r="DK593" s="20">
        <v>69</v>
      </c>
      <c r="DL593" s="20">
        <v>57</v>
      </c>
      <c r="DM593" s="20">
        <v>189</v>
      </c>
      <c r="DN593" s="20">
        <v>227</v>
      </c>
      <c r="DO593" s="20">
        <v>67.900000000000006</v>
      </c>
      <c r="DP593" s="20">
        <v>71.688000000000002</v>
      </c>
      <c r="DQ593" s="20">
        <v>-3.8119999999999998</v>
      </c>
      <c r="DR593" s="20">
        <v>1.048</v>
      </c>
      <c r="DS593" s="20">
        <v>11.811999999999999</v>
      </c>
      <c r="DT593" s="20">
        <v>0.36499999999999999</v>
      </c>
      <c r="DU593" s="20">
        <v>20.6</v>
      </c>
      <c r="DV593" s="20">
        <v>21.6</v>
      </c>
      <c r="DW593" s="20">
        <v>3.6</v>
      </c>
      <c r="DX593" s="20">
        <v>4.3125</v>
      </c>
      <c r="DY593" s="20">
        <v>14.2</v>
      </c>
      <c r="DZ593" s="20">
        <v>180</v>
      </c>
      <c r="EA593" s="20">
        <v>0.496</v>
      </c>
      <c r="EB593" s="20">
        <v>-2</v>
      </c>
      <c r="EC593" s="66">
        <v>178</v>
      </c>
      <c r="ED593" s="66">
        <v>123</v>
      </c>
      <c r="EE593" s="66">
        <v>190</v>
      </c>
      <c r="EF593" s="66">
        <v>149</v>
      </c>
      <c r="EG593" s="66">
        <v>136</v>
      </c>
      <c r="EH593" s="66">
        <v>120.3</v>
      </c>
      <c r="EI593" s="66">
        <v>180</v>
      </c>
      <c r="EJ593" s="66">
        <v>221</v>
      </c>
      <c r="EK593" s="20">
        <v>11783.2</v>
      </c>
      <c r="EL593" s="20">
        <v>9984.5</v>
      </c>
      <c r="EM593" s="20">
        <v>55.795125000000006</v>
      </c>
      <c r="EN593" s="20">
        <v>77.516249999999999</v>
      </c>
      <c r="EO593" s="20">
        <v>11.138400000000001</v>
      </c>
      <c r="EP593" s="20">
        <v>172.29300000000001</v>
      </c>
      <c r="EQ593" s="21">
        <v>77</v>
      </c>
      <c r="ER593" s="21">
        <v>63</v>
      </c>
      <c r="ES593" s="61" t="str">
        <f t="shared" si="30"/>
        <v>Oklahoma</v>
      </c>
      <c r="ET593" s="61">
        <f t="shared" si="32"/>
        <v>140</v>
      </c>
      <c r="EU593" s="61">
        <f t="shared" si="31"/>
        <v>14</v>
      </c>
    </row>
    <row r="594" spans="1:151" x14ac:dyDescent="0.45">
      <c r="A594" s="64">
        <v>45308</v>
      </c>
      <c r="B594" s="21" t="s">
        <v>22</v>
      </c>
      <c r="C594" s="21">
        <v>297</v>
      </c>
      <c r="D594" s="21" t="s">
        <v>74</v>
      </c>
      <c r="E594" s="21">
        <v>316</v>
      </c>
      <c r="F594" s="50" t="s">
        <v>558</v>
      </c>
      <c r="G594" t="s">
        <v>22</v>
      </c>
      <c r="H594" t="s">
        <v>74</v>
      </c>
      <c r="I594" t="s">
        <v>22</v>
      </c>
      <c r="J594" t="s">
        <v>74</v>
      </c>
      <c r="K594" t="s">
        <v>22</v>
      </c>
      <c r="L594" t="s">
        <v>1318</v>
      </c>
      <c r="M594" t="s">
        <v>22</v>
      </c>
      <c r="N594" t="s">
        <v>74</v>
      </c>
      <c r="O594" t="s">
        <v>22</v>
      </c>
      <c r="P594" t="s">
        <v>74</v>
      </c>
      <c r="Q594" t="s">
        <v>22</v>
      </c>
      <c r="R594" t="s">
        <v>74</v>
      </c>
      <c r="S594" t="s">
        <v>21</v>
      </c>
      <c r="T594" t="s">
        <v>21</v>
      </c>
      <c r="U594">
        <v>16</v>
      </c>
      <c r="V594">
        <v>15</v>
      </c>
      <c r="W594" s="20">
        <v>0.75</v>
      </c>
      <c r="X594" s="20">
        <v>15.77</v>
      </c>
      <c r="Y594" s="20">
        <v>114.1</v>
      </c>
      <c r="Z594" s="20">
        <v>98.3</v>
      </c>
      <c r="AA594" s="20">
        <v>68.2</v>
      </c>
      <c r="AB594" s="20">
        <v>-1E-3</v>
      </c>
      <c r="AC594" s="20">
        <v>-1.22</v>
      </c>
      <c r="AD594" s="20">
        <v>104.4</v>
      </c>
      <c r="AE594" s="20">
        <v>105.6</v>
      </c>
      <c r="AF594" s="20">
        <v>-5.17</v>
      </c>
      <c r="AG594" s="20">
        <v>113.9</v>
      </c>
      <c r="AH594" s="20">
        <v>98.9</v>
      </c>
      <c r="AI594" s="20">
        <v>0.83489999999999998</v>
      </c>
      <c r="AJ594" s="20">
        <v>-0.2</v>
      </c>
      <c r="AK594" s="20">
        <v>-1.2500000000000001E-2</v>
      </c>
      <c r="AL594" s="20">
        <v>1344</v>
      </c>
      <c r="AM594" s="20">
        <v>12.27</v>
      </c>
      <c r="AN594" s="20">
        <v>1.02</v>
      </c>
      <c r="AO594" s="20">
        <v>1243</v>
      </c>
      <c r="AP594" s="20">
        <v>1063</v>
      </c>
      <c r="AQ594" s="20">
        <v>946</v>
      </c>
      <c r="AR594" s="20">
        <v>0.48099999999999998</v>
      </c>
      <c r="AS594" s="20">
        <v>119</v>
      </c>
      <c r="AT594" s="20">
        <v>323</v>
      </c>
      <c r="AU594" s="20">
        <v>0.36799999999999999</v>
      </c>
      <c r="AV594" s="20">
        <v>214</v>
      </c>
      <c r="AW594" s="20">
        <v>288</v>
      </c>
      <c r="AX594" s="20">
        <v>0.74299999999999999</v>
      </c>
      <c r="AY594" s="20">
        <v>172</v>
      </c>
      <c r="AZ594" s="20">
        <v>10.75</v>
      </c>
      <c r="BA594" s="20">
        <v>593</v>
      </c>
      <c r="BB594" s="20">
        <v>37.0625</v>
      </c>
      <c r="BC594" s="20">
        <v>252</v>
      </c>
      <c r="BD594" s="20">
        <v>113</v>
      </c>
      <c r="BE594" s="20">
        <v>85</v>
      </c>
      <c r="BF594" s="20">
        <v>203</v>
      </c>
      <c r="BG594" s="20">
        <v>276</v>
      </c>
      <c r="BH594" s="20">
        <v>77.7</v>
      </c>
      <c r="BI594" s="20">
        <v>66.438000000000002</v>
      </c>
      <c r="BJ594" s="20">
        <v>11.25</v>
      </c>
      <c r="BK594" s="20">
        <v>1.2410000000000001</v>
      </c>
      <c r="BL594" s="20">
        <v>12.688000000000001</v>
      </c>
      <c r="BM594" s="20">
        <v>0.55700000000000005</v>
      </c>
      <c r="BN594" s="20">
        <v>20.2</v>
      </c>
      <c r="BO594" s="20">
        <v>18</v>
      </c>
      <c r="BP594" s="20">
        <v>5.3</v>
      </c>
      <c r="BQ594" s="20">
        <v>7.0625</v>
      </c>
      <c r="BR594" s="20">
        <v>17.2</v>
      </c>
      <c r="BS594" s="20">
        <v>84</v>
      </c>
      <c r="BT594" s="20">
        <v>0.56100000000000005</v>
      </c>
      <c r="BU594" s="20">
        <v>-1</v>
      </c>
      <c r="BV594" s="66">
        <v>59</v>
      </c>
      <c r="BW594" s="66">
        <v>33</v>
      </c>
      <c r="BX594" s="66">
        <v>58</v>
      </c>
      <c r="BY594" s="66">
        <v>33</v>
      </c>
      <c r="BZ594" s="66">
        <v>42</v>
      </c>
      <c r="CA594" s="66">
        <v>39.5</v>
      </c>
      <c r="CB594" s="66">
        <v>84</v>
      </c>
      <c r="CC594" s="66">
        <v>79</v>
      </c>
      <c r="CD594" s="20">
        <v>0.66666666666666696</v>
      </c>
      <c r="CE594" s="20">
        <v>10.01</v>
      </c>
      <c r="CF594" s="20">
        <v>104.3</v>
      </c>
      <c r="CG594" s="20">
        <v>94.3</v>
      </c>
      <c r="CH594" s="20">
        <v>70</v>
      </c>
      <c r="CI594" s="20">
        <v>-2.3E-2</v>
      </c>
      <c r="CJ594" s="20">
        <v>-1.23</v>
      </c>
      <c r="CK594" s="20">
        <v>105.1</v>
      </c>
      <c r="CL594" s="20">
        <v>106.3</v>
      </c>
      <c r="CM594" s="20">
        <v>-6.19</v>
      </c>
      <c r="CN594" s="20">
        <v>103.1</v>
      </c>
      <c r="CO594" s="20">
        <v>93</v>
      </c>
      <c r="CP594" s="63">
        <v>0.76690000000000003</v>
      </c>
      <c r="CQ594" s="20">
        <v>-1.4</v>
      </c>
      <c r="CR594" s="20">
        <v>-9.3333333333333324E-2</v>
      </c>
      <c r="CS594" s="20">
        <v>1295</v>
      </c>
      <c r="CT594" s="20">
        <v>11.19</v>
      </c>
      <c r="CU594" s="20">
        <v>1.33</v>
      </c>
      <c r="CV594" s="20">
        <v>1118</v>
      </c>
      <c r="CW594" s="20">
        <v>970</v>
      </c>
      <c r="CX594" s="20">
        <v>921</v>
      </c>
      <c r="CY594" s="20">
        <v>0.42099999999999999</v>
      </c>
      <c r="CZ594" s="20">
        <v>106</v>
      </c>
      <c r="DA594" s="20">
        <v>335</v>
      </c>
      <c r="DB594" s="20">
        <v>0.316</v>
      </c>
      <c r="DC594" s="20">
        <v>236</v>
      </c>
      <c r="DD594" s="20">
        <v>343</v>
      </c>
      <c r="DE594" s="20">
        <v>0.68799999999999994</v>
      </c>
      <c r="DF594" s="20">
        <v>205</v>
      </c>
      <c r="DG594" s="20">
        <v>13.666666666666666</v>
      </c>
      <c r="DH594" s="20">
        <v>599</v>
      </c>
      <c r="DI594" s="20">
        <v>39.93333333333333</v>
      </c>
      <c r="DJ594" s="20">
        <v>184</v>
      </c>
      <c r="DK594" s="20">
        <v>140</v>
      </c>
      <c r="DL594" s="20">
        <v>85</v>
      </c>
      <c r="DM594" s="20">
        <v>193</v>
      </c>
      <c r="DN594" s="20">
        <v>264</v>
      </c>
      <c r="DO594" s="20">
        <v>74.5</v>
      </c>
      <c r="DP594" s="20">
        <v>64.667000000000002</v>
      </c>
      <c r="DQ594" s="20">
        <v>9.8670000000000009</v>
      </c>
      <c r="DR594" s="20">
        <v>0.95299999999999996</v>
      </c>
      <c r="DS594" s="20">
        <v>12.867000000000001</v>
      </c>
      <c r="DT594" s="20">
        <v>0.72499999999999998</v>
      </c>
      <c r="DU594" s="20">
        <v>22.3</v>
      </c>
      <c r="DV594" s="20">
        <v>22.9</v>
      </c>
      <c r="DW594" s="20">
        <v>5.7</v>
      </c>
      <c r="DX594" s="20">
        <v>9.3333333333333339</v>
      </c>
      <c r="DY594" s="20">
        <v>17.600000000000001</v>
      </c>
      <c r="DZ594" s="20">
        <v>97</v>
      </c>
      <c r="EA594" s="20">
        <v>0.55000000000000004</v>
      </c>
      <c r="EB594" s="20">
        <v>-1</v>
      </c>
      <c r="EC594" s="66">
        <v>76</v>
      </c>
      <c r="ED594" s="66">
        <v>85</v>
      </c>
      <c r="EE594" s="66">
        <v>102</v>
      </c>
      <c r="EF594" s="66">
        <v>64</v>
      </c>
      <c r="EG594" s="66">
        <v>78</v>
      </c>
      <c r="EH594" s="66">
        <v>68.3</v>
      </c>
      <c r="EI594" s="66">
        <v>97</v>
      </c>
      <c r="EJ594" s="66">
        <v>159</v>
      </c>
      <c r="EK594" s="20">
        <v>10759.63</v>
      </c>
      <c r="EL594" s="20">
        <v>10252.689999999999</v>
      </c>
      <c r="EM594" s="20">
        <v>118.42133333333335</v>
      </c>
      <c r="EN594" s="20">
        <v>90.8731875</v>
      </c>
      <c r="EO594" s="20">
        <v>11.833599999999999</v>
      </c>
      <c r="EP594" s="20">
        <v>196.15199999999999</v>
      </c>
      <c r="EQ594" s="21">
        <v>71</v>
      </c>
      <c r="ER594" s="21">
        <v>77</v>
      </c>
      <c r="ES594" s="61" t="str">
        <f t="shared" si="30"/>
        <v>UCF</v>
      </c>
      <c r="ET594" s="61">
        <f t="shared" si="32"/>
        <v>148</v>
      </c>
      <c r="EU594" s="61">
        <f t="shared" si="31"/>
        <v>-6</v>
      </c>
    </row>
    <row r="595" spans="1:151" x14ac:dyDescent="0.45">
      <c r="A595" s="64">
        <v>45308</v>
      </c>
      <c r="B595" s="21" t="s">
        <v>69</v>
      </c>
      <c r="C595" s="21">
        <v>310</v>
      </c>
      <c r="D595" s="21" t="s">
        <v>135</v>
      </c>
      <c r="E595" s="21">
        <v>308</v>
      </c>
      <c r="F595" s="50" t="s">
        <v>558</v>
      </c>
      <c r="G595" t="s">
        <v>69</v>
      </c>
      <c r="H595" t="s">
        <v>135</v>
      </c>
      <c r="I595" t="s">
        <v>69</v>
      </c>
      <c r="J595" t="s">
        <v>135</v>
      </c>
      <c r="K595" t="s">
        <v>69</v>
      </c>
      <c r="L595" t="s">
        <v>135</v>
      </c>
      <c r="M595" t="s">
        <v>69</v>
      </c>
      <c r="N595" t="s">
        <v>135</v>
      </c>
      <c r="O595" t="s">
        <v>69</v>
      </c>
      <c r="P595" t="s">
        <v>135</v>
      </c>
      <c r="Q595" t="s">
        <v>69</v>
      </c>
      <c r="R595" t="s">
        <v>135</v>
      </c>
      <c r="S595" t="s">
        <v>13</v>
      </c>
      <c r="T595" t="s">
        <v>13</v>
      </c>
      <c r="U595">
        <v>16</v>
      </c>
      <c r="V595">
        <v>16</v>
      </c>
      <c r="W595" s="20">
        <v>0.625</v>
      </c>
      <c r="X595" s="20">
        <v>-0.14000000000000001</v>
      </c>
      <c r="Y595" s="20">
        <v>109.6</v>
      </c>
      <c r="Z595" s="20">
        <v>109.7</v>
      </c>
      <c r="AA595" s="20">
        <v>68.099999999999994</v>
      </c>
      <c r="AB595" s="20">
        <v>0.17</v>
      </c>
      <c r="AC595" s="20">
        <v>0.28000000000000003</v>
      </c>
      <c r="AD595" s="20">
        <v>106.5</v>
      </c>
      <c r="AE595" s="20">
        <v>106.2</v>
      </c>
      <c r="AF595" s="20">
        <v>-0.7</v>
      </c>
      <c r="AG595" s="20">
        <v>109.5</v>
      </c>
      <c r="AH595" s="20">
        <v>112.3</v>
      </c>
      <c r="AI595" s="20">
        <v>0.42709999999999998</v>
      </c>
      <c r="AJ595" s="20">
        <v>-2.8</v>
      </c>
      <c r="AK595" s="20">
        <v>-0.17499999999999999</v>
      </c>
      <c r="AL595" s="20">
        <v>1190</v>
      </c>
      <c r="AM595" s="20">
        <v>-0.99</v>
      </c>
      <c r="AN595" s="20">
        <v>0.55000000000000004</v>
      </c>
      <c r="AO595" s="20">
        <v>1233</v>
      </c>
      <c r="AP595" s="20">
        <v>1220</v>
      </c>
      <c r="AQ595" s="20">
        <v>970</v>
      </c>
      <c r="AR595" s="20">
        <v>0.433</v>
      </c>
      <c r="AS595" s="20">
        <v>92</v>
      </c>
      <c r="AT595" s="20">
        <v>304</v>
      </c>
      <c r="AU595" s="20">
        <v>0.30299999999999999</v>
      </c>
      <c r="AV595" s="20">
        <v>301</v>
      </c>
      <c r="AW595" s="20">
        <v>402</v>
      </c>
      <c r="AX595" s="20">
        <v>0.749</v>
      </c>
      <c r="AY595" s="20">
        <v>221</v>
      </c>
      <c r="AZ595" s="20">
        <v>13.8125</v>
      </c>
      <c r="BA595" s="20">
        <v>623</v>
      </c>
      <c r="BB595" s="20">
        <v>38.9375</v>
      </c>
      <c r="BC595" s="20">
        <v>199</v>
      </c>
      <c r="BD595" s="20">
        <v>112</v>
      </c>
      <c r="BE595" s="20">
        <v>73</v>
      </c>
      <c r="BF595" s="20">
        <v>184</v>
      </c>
      <c r="BG595" s="20">
        <v>254</v>
      </c>
      <c r="BH595" s="20">
        <v>77.099999999999994</v>
      </c>
      <c r="BI595" s="20">
        <v>76.25</v>
      </c>
      <c r="BJ595" s="20">
        <v>0.81200000000000006</v>
      </c>
      <c r="BK595" s="20">
        <v>1.0820000000000001</v>
      </c>
      <c r="BL595" s="20">
        <v>11.5</v>
      </c>
      <c r="BM595" s="20">
        <v>0.60899999999999999</v>
      </c>
      <c r="BN595" s="20">
        <v>19</v>
      </c>
      <c r="BO595" s="20">
        <v>25.1</v>
      </c>
      <c r="BP595" s="20">
        <v>4.5999999999999996</v>
      </c>
      <c r="BQ595" s="20">
        <v>7</v>
      </c>
      <c r="BR595" s="20">
        <v>15.9</v>
      </c>
      <c r="BS595" s="20">
        <v>116</v>
      </c>
      <c r="BT595" s="20">
        <v>0.53300000000000003</v>
      </c>
      <c r="BU595" s="20">
        <v>-3</v>
      </c>
      <c r="BV595" s="66">
        <v>182</v>
      </c>
      <c r="BW595" s="66">
        <v>80</v>
      </c>
      <c r="BX595" s="66">
        <v>131</v>
      </c>
      <c r="BY595" s="66">
        <v>178</v>
      </c>
      <c r="BZ595" s="66">
        <v>165</v>
      </c>
      <c r="CA595" s="66">
        <v>111.8</v>
      </c>
      <c r="CB595" s="66">
        <v>115</v>
      </c>
      <c r="CC595" s="66">
        <v>85</v>
      </c>
      <c r="CD595" s="20">
        <v>0.6875</v>
      </c>
      <c r="CE595" s="20">
        <v>7.05</v>
      </c>
      <c r="CF595" s="20">
        <v>113.5</v>
      </c>
      <c r="CG595" s="20">
        <v>106.5</v>
      </c>
      <c r="CH595" s="20">
        <v>73.5</v>
      </c>
      <c r="CI595" s="20">
        <v>0.01</v>
      </c>
      <c r="CJ595" s="20">
        <v>-1.25</v>
      </c>
      <c r="CK595" s="20">
        <v>104.1</v>
      </c>
      <c r="CL595" s="20">
        <v>105.3</v>
      </c>
      <c r="CM595" s="20">
        <v>-3.97</v>
      </c>
      <c r="CN595" s="20">
        <v>114.5</v>
      </c>
      <c r="CO595" s="20">
        <v>108.4</v>
      </c>
      <c r="CP595" s="63">
        <v>0.65139999999999998</v>
      </c>
      <c r="CQ595" s="20">
        <v>-1.6</v>
      </c>
      <c r="CR595" s="20">
        <v>-0.1</v>
      </c>
      <c r="CS595" s="20">
        <v>1238</v>
      </c>
      <c r="CT595" s="20">
        <v>7.47</v>
      </c>
      <c r="CU595" s="20">
        <v>0.4</v>
      </c>
      <c r="CV595" s="20">
        <v>1395</v>
      </c>
      <c r="CW595" s="20">
        <v>1259</v>
      </c>
      <c r="CX595" s="20">
        <v>931</v>
      </c>
      <c r="CY595" s="20">
        <v>0.504</v>
      </c>
      <c r="CZ595" s="20">
        <v>124</v>
      </c>
      <c r="DA595" s="20">
        <v>349</v>
      </c>
      <c r="DB595" s="20">
        <v>0.35499999999999998</v>
      </c>
      <c r="DC595" s="20">
        <v>333</v>
      </c>
      <c r="DD595" s="20">
        <v>450</v>
      </c>
      <c r="DE595" s="20">
        <v>0.74</v>
      </c>
      <c r="DF595" s="20">
        <v>102</v>
      </c>
      <c r="DG595" s="20">
        <v>6.375</v>
      </c>
      <c r="DH595" s="20">
        <v>533</v>
      </c>
      <c r="DI595" s="20">
        <v>33.3125</v>
      </c>
      <c r="DJ595" s="20">
        <v>238</v>
      </c>
      <c r="DK595" s="20">
        <v>155</v>
      </c>
      <c r="DL595" s="20">
        <v>63</v>
      </c>
      <c r="DM595" s="20">
        <v>181</v>
      </c>
      <c r="DN595" s="20">
        <v>261</v>
      </c>
      <c r="DO595" s="20">
        <v>87.2</v>
      </c>
      <c r="DP595" s="20">
        <v>78.688000000000002</v>
      </c>
      <c r="DQ595" s="20">
        <v>8.5</v>
      </c>
      <c r="DR595" s="20">
        <v>1.3149999999999999</v>
      </c>
      <c r="DS595" s="20">
        <v>11.311999999999999</v>
      </c>
      <c r="DT595" s="20">
        <v>0.85599999999999998</v>
      </c>
      <c r="DU595" s="20">
        <v>21.8</v>
      </c>
      <c r="DV595" s="20">
        <v>28.1</v>
      </c>
      <c r="DW595" s="20">
        <v>3.9</v>
      </c>
      <c r="DX595" s="20">
        <v>9.6875</v>
      </c>
      <c r="DY595" s="20">
        <v>16.3</v>
      </c>
      <c r="DZ595" s="20">
        <v>142</v>
      </c>
      <c r="EA595" s="20">
        <v>0.52</v>
      </c>
      <c r="EB595" s="20">
        <v>-1</v>
      </c>
      <c r="EC595" s="66">
        <v>104</v>
      </c>
      <c r="ED595" s="66">
        <v>91</v>
      </c>
      <c r="EE595" s="66">
        <v>109</v>
      </c>
      <c r="EF595" s="66">
        <v>112</v>
      </c>
      <c r="EG595" s="66">
        <v>100</v>
      </c>
      <c r="EH595" s="66">
        <v>89.2</v>
      </c>
      <c r="EI595" s="66">
        <v>142</v>
      </c>
      <c r="EJ595" s="66">
        <v>95</v>
      </c>
      <c r="EK595" s="20">
        <v>11672.4</v>
      </c>
      <c r="EL595" s="20">
        <v>12450.95</v>
      </c>
      <c r="EM595" s="20">
        <v>111.40625</v>
      </c>
      <c r="EN595" s="20">
        <v>79.183999999999997</v>
      </c>
      <c r="EO595" s="20">
        <v>11.766</v>
      </c>
      <c r="EP595" s="20">
        <v>195.489</v>
      </c>
      <c r="EQ595" s="21">
        <v>83</v>
      </c>
      <c r="ER595" s="21">
        <v>69</v>
      </c>
      <c r="ES595" s="61" t="str">
        <f t="shared" si="30"/>
        <v>UAB</v>
      </c>
      <c r="ET595" s="61">
        <f t="shared" si="32"/>
        <v>152</v>
      </c>
      <c r="EU595" s="61">
        <f t="shared" si="31"/>
        <v>14</v>
      </c>
    </row>
    <row r="596" spans="1:151" x14ac:dyDescent="0.45">
      <c r="A596" s="64">
        <v>45308</v>
      </c>
      <c r="B596" s="21" t="s">
        <v>262</v>
      </c>
      <c r="C596" s="21">
        <v>309</v>
      </c>
      <c r="D596" s="21" t="s">
        <v>366</v>
      </c>
      <c r="E596" s="21">
        <v>334</v>
      </c>
      <c r="F596" s="50" t="s">
        <v>558</v>
      </c>
      <c r="G596" t="s">
        <v>262</v>
      </c>
      <c r="H596" t="s">
        <v>366</v>
      </c>
      <c r="I596" t="s">
        <v>262</v>
      </c>
      <c r="J596" t="s">
        <v>366</v>
      </c>
      <c r="K596" t="s">
        <v>262</v>
      </c>
      <c r="L596" t="s">
        <v>366</v>
      </c>
      <c r="M596" t="s">
        <v>262</v>
      </c>
      <c r="N596" t="s">
        <v>366</v>
      </c>
      <c r="O596" t="s">
        <v>262</v>
      </c>
      <c r="P596" t="s">
        <v>366</v>
      </c>
      <c r="Q596" t="s">
        <v>262</v>
      </c>
      <c r="R596" t="s">
        <v>366</v>
      </c>
      <c r="S596" t="s">
        <v>13</v>
      </c>
      <c r="T596" t="s">
        <v>13</v>
      </c>
      <c r="U596">
        <v>16</v>
      </c>
      <c r="V596">
        <v>17</v>
      </c>
      <c r="W596" s="20">
        <v>0.5625</v>
      </c>
      <c r="X596" s="20">
        <v>-1.77</v>
      </c>
      <c r="Y596" s="20">
        <v>100.1</v>
      </c>
      <c r="Z596" s="20">
        <v>101.9</v>
      </c>
      <c r="AA596" s="20">
        <v>70.900000000000006</v>
      </c>
      <c r="AB596" s="20">
        <v>-0.104</v>
      </c>
      <c r="AC596" s="20">
        <v>-5.53</v>
      </c>
      <c r="AD596" s="20">
        <v>103</v>
      </c>
      <c r="AE596" s="20">
        <v>108.6</v>
      </c>
      <c r="AF596" s="20">
        <v>-10.49</v>
      </c>
      <c r="AG596" s="20">
        <v>99.9</v>
      </c>
      <c r="AH596" s="20">
        <v>100.5</v>
      </c>
      <c r="AI596" s="20">
        <v>0.4824</v>
      </c>
      <c r="AJ596" s="20">
        <v>-4.8</v>
      </c>
      <c r="AK596" s="20">
        <v>-0.3</v>
      </c>
      <c r="AL596" s="20">
        <v>1130</v>
      </c>
      <c r="AM596" s="20">
        <v>0.43</v>
      </c>
      <c r="AN596" s="20">
        <v>-4.17</v>
      </c>
      <c r="AO596" s="20">
        <v>1221</v>
      </c>
      <c r="AP596" s="20">
        <v>1111</v>
      </c>
      <c r="AQ596" s="20">
        <v>937</v>
      </c>
      <c r="AR596" s="20">
        <v>0.43099999999999999</v>
      </c>
      <c r="AS596" s="20">
        <v>128</v>
      </c>
      <c r="AT596" s="20">
        <v>389</v>
      </c>
      <c r="AU596" s="20">
        <v>0.32900000000000001</v>
      </c>
      <c r="AV596" s="20">
        <v>285</v>
      </c>
      <c r="AW596" s="20">
        <v>392</v>
      </c>
      <c r="AX596" s="20">
        <v>0.72699999999999998</v>
      </c>
      <c r="AY596" s="20">
        <v>168</v>
      </c>
      <c r="AZ596" s="20">
        <v>10.5</v>
      </c>
      <c r="BA596" s="20">
        <v>598</v>
      </c>
      <c r="BB596" s="20">
        <v>37.375</v>
      </c>
      <c r="BC596" s="20">
        <v>199</v>
      </c>
      <c r="BD596" s="20">
        <v>140</v>
      </c>
      <c r="BE596" s="20">
        <v>56</v>
      </c>
      <c r="BF596" s="20">
        <v>225</v>
      </c>
      <c r="BG596" s="20">
        <v>273</v>
      </c>
      <c r="BH596" s="20">
        <v>76.3</v>
      </c>
      <c r="BI596" s="20">
        <v>69.438000000000002</v>
      </c>
      <c r="BJ596" s="20">
        <v>6.875</v>
      </c>
      <c r="BK596" s="20">
        <v>0.88400000000000001</v>
      </c>
      <c r="BL596" s="20">
        <v>14.061999999999999</v>
      </c>
      <c r="BM596" s="20">
        <v>0.622</v>
      </c>
      <c r="BN596" s="20">
        <v>24.3</v>
      </c>
      <c r="BO596" s="20">
        <v>24.5</v>
      </c>
      <c r="BP596" s="20">
        <v>3.5</v>
      </c>
      <c r="BQ596" s="20">
        <v>8.75</v>
      </c>
      <c r="BR596" s="20">
        <v>17.100000000000001</v>
      </c>
      <c r="BS596" s="20">
        <v>280</v>
      </c>
      <c r="BT596" s="20">
        <v>0.44</v>
      </c>
      <c r="BU596" s="20">
        <v>-6</v>
      </c>
      <c r="BV596" s="66">
        <v>207</v>
      </c>
      <c r="BW596" s="66">
        <v>254</v>
      </c>
      <c r="BX596" s="66">
        <v>213</v>
      </c>
      <c r="BY596" s="66">
        <v>192</v>
      </c>
      <c r="BZ596" s="66">
        <v>184</v>
      </c>
      <c r="CA596" s="66">
        <v>175.8</v>
      </c>
      <c r="CB596" s="66">
        <v>280</v>
      </c>
      <c r="CC596" s="66">
        <v>299</v>
      </c>
      <c r="CD596" s="20">
        <v>0.41176470588235298</v>
      </c>
      <c r="CE596" s="20">
        <v>-8.36</v>
      </c>
      <c r="CF596" s="20">
        <v>104.3</v>
      </c>
      <c r="CG596" s="20">
        <v>112.7</v>
      </c>
      <c r="CH596" s="20">
        <v>71.2</v>
      </c>
      <c r="CI596" s="20">
        <v>2E-3</v>
      </c>
      <c r="CJ596" s="20">
        <v>-4.8899999999999997</v>
      </c>
      <c r="CK596" s="20">
        <v>102.7</v>
      </c>
      <c r="CL596" s="20">
        <v>107.6</v>
      </c>
      <c r="CM596" s="20">
        <v>-7.53</v>
      </c>
      <c r="CN596" s="20">
        <v>105.6</v>
      </c>
      <c r="CO596" s="20">
        <v>113.4</v>
      </c>
      <c r="CP596" s="63">
        <v>0.30480000000000002</v>
      </c>
      <c r="CQ596" s="20">
        <v>-7.5</v>
      </c>
      <c r="CR596" s="20">
        <v>-0.44117647058823528</v>
      </c>
      <c r="CS596" s="20">
        <v>1039</v>
      </c>
      <c r="CT596" s="20">
        <v>-7.34</v>
      </c>
      <c r="CU596" s="20">
        <v>-4.28</v>
      </c>
      <c r="CV596" s="20">
        <v>1347</v>
      </c>
      <c r="CW596" s="20">
        <v>1363</v>
      </c>
      <c r="CX596" s="20">
        <v>1094</v>
      </c>
      <c r="CY596" s="20">
        <v>0.41799999999999998</v>
      </c>
      <c r="CZ596" s="20">
        <v>172</v>
      </c>
      <c r="DA596" s="20">
        <v>495</v>
      </c>
      <c r="DB596" s="20">
        <v>0.34699999999999998</v>
      </c>
      <c r="DC596" s="20">
        <v>261</v>
      </c>
      <c r="DD596" s="20">
        <v>369</v>
      </c>
      <c r="DE596" s="20">
        <v>0.70699999999999996</v>
      </c>
      <c r="DF596" s="20">
        <v>217</v>
      </c>
      <c r="DG596" s="20">
        <v>12.764705882352942</v>
      </c>
      <c r="DH596" s="20">
        <v>682</v>
      </c>
      <c r="DI596" s="20">
        <v>40.117647058823529</v>
      </c>
      <c r="DJ596" s="20">
        <v>245</v>
      </c>
      <c r="DK596" s="20">
        <v>90</v>
      </c>
      <c r="DL596" s="20">
        <v>79</v>
      </c>
      <c r="DM596" s="20">
        <v>204</v>
      </c>
      <c r="DN596" s="20">
        <v>325</v>
      </c>
      <c r="DO596" s="20">
        <v>79.2</v>
      </c>
      <c r="DP596" s="20">
        <v>80.176000000000002</v>
      </c>
      <c r="DQ596" s="20">
        <v>-0.94099999999999995</v>
      </c>
      <c r="DR596" s="20">
        <v>1.2010000000000001</v>
      </c>
      <c r="DS596" s="20">
        <v>12</v>
      </c>
      <c r="DT596" s="20">
        <v>0.441</v>
      </c>
      <c r="DU596" s="20">
        <v>29.1</v>
      </c>
      <c r="DV596" s="20">
        <v>21.7</v>
      </c>
      <c r="DW596" s="20">
        <v>4.5999999999999996</v>
      </c>
      <c r="DX596" s="20">
        <v>5.2941176470588234</v>
      </c>
      <c r="DY596" s="20">
        <v>19.100000000000001</v>
      </c>
      <c r="DZ596" s="20">
        <v>304</v>
      </c>
      <c r="EA596" s="20">
        <v>0.42299999999999999</v>
      </c>
      <c r="EB596" s="20">
        <v>0</v>
      </c>
      <c r="EC596" s="66">
        <v>280</v>
      </c>
      <c r="ED596" s="66">
        <v>291</v>
      </c>
      <c r="EE596" s="66">
        <v>301</v>
      </c>
      <c r="EF596" s="66">
        <v>273</v>
      </c>
      <c r="EG596" s="66">
        <v>275</v>
      </c>
      <c r="EH596" s="66">
        <v>241</v>
      </c>
      <c r="EI596" s="66">
        <v>304</v>
      </c>
      <c r="EJ596" s="66">
        <v>333</v>
      </c>
      <c r="EK596" s="20">
        <v>11281.27</v>
      </c>
      <c r="EL596" s="20">
        <v>10628.17</v>
      </c>
      <c r="EM596" s="20">
        <v>74.445882352941169</v>
      </c>
      <c r="EN596" s="20">
        <v>105</v>
      </c>
      <c r="EO596" s="20">
        <v>12.089700000000001</v>
      </c>
      <c r="EP596" s="20">
        <v>236.27500000000001</v>
      </c>
      <c r="EQ596" s="21">
        <v>107</v>
      </c>
      <c r="ER596" s="21">
        <v>78</v>
      </c>
      <c r="ES596" s="61" t="str">
        <f t="shared" si="30"/>
        <v>Tulsa</v>
      </c>
      <c r="ET596" s="61">
        <f t="shared" si="32"/>
        <v>185</v>
      </c>
      <c r="EU596" s="61">
        <f t="shared" si="31"/>
        <v>29</v>
      </c>
    </row>
    <row r="597" spans="1:151" x14ac:dyDescent="0.45">
      <c r="A597" s="64">
        <v>45308</v>
      </c>
      <c r="B597" s="21" t="s">
        <v>290</v>
      </c>
      <c r="C597" s="21">
        <v>119</v>
      </c>
      <c r="D597" s="21" t="s">
        <v>217</v>
      </c>
      <c r="E597" s="21">
        <v>187</v>
      </c>
      <c r="F597" s="50" t="s">
        <v>558</v>
      </c>
      <c r="G597" t="s">
        <v>290</v>
      </c>
      <c r="H597" t="s">
        <v>217</v>
      </c>
      <c r="I597" t="s">
        <v>290</v>
      </c>
      <c r="J597" t="s">
        <v>217</v>
      </c>
      <c r="K597" t="s">
        <v>1321</v>
      </c>
      <c r="L597" t="s">
        <v>439</v>
      </c>
      <c r="M597" t="s">
        <v>697</v>
      </c>
      <c r="N597" t="s">
        <v>600</v>
      </c>
      <c r="O597" t="s">
        <v>450</v>
      </c>
      <c r="P597" t="s">
        <v>217</v>
      </c>
      <c r="Q597" t="s">
        <v>450</v>
      </c>
      <c r="R597" t="s">
        <v>439</v>
      </c>
      <c r="S597" t="s">
        <v>114</v>
      </c>
      <c r="T597" t="s">
        <v>114</v>
      </c>
      <c r="U597">
        <v>17</v>
      </c>
      <c r="V597">
        <v>17</v>
      </c>
      <c r="W597" s="20">
        <v>0.47058823529411797</v>
      </c>
      <c r="X597" s="20">
        <v>-1.0900000000000001</v>
      </c>
      <c r="Y597" s="20">
        <v>101.1</v>
      </c>
      <c r="Z597" s="20">
        <v>102.2</v>
      </c>
      <c r="AA597" s="20">
        <v>67.8</v>
      </c>
      <c r="AB597" s="20">
        <v>-9.8000000000000004E-2</v>
      </c>
      <c r="AC597" s="20">
        <v>-1.1599999999999999</v>
      </c>
      <c r="AD597" s="20">
        <v>103.9</v>
      </c>
      <c r="AE597" s="20">
        <v>105.1</v>
      </c>
      <c r="AF597" s="20">
        <v>-2.92</v>
      </c>
      <c r="AG597" s="20">
        <v>101.8</v>
      </c>
      <c r="AH597" s="20">
        <v>101</v>
      </c>
      <c r="AI597" s="20">
        <v>0.52210000000000001</v>
      </c>
      <c r="AJ597" s="20">
        <v>-5.4</v>
      </c>
      <c r="AK597" s="20">
        <v>-0.31764705882352945</v>
      </c>
      <c r="AL597" s="20">
        <v>1121</v>
      </c>
      <c r="AM597" s="20">
        <v>1.03</v>
      </c>
      <c r="AN597" s="20">
        <v>-0.41</v>
      </c>
      <c r="AO597" s="20">
        <v>1184</v>
      </c>
      <c r="AP597" s="20">
        <v>1110</v>
      </c>
      <c r="AQ597" s="20">
        <v>969</v>
      </c>
      <c r="AR597" s="20">
        <v>0.45400000000000001</v>
      </c>
      <c r="AS597" s="20">
        <v>148</v>
      </c>
      <c r="AT597" s="20">
        <v>411</v>
      </c>
      <c r="AU597" s="20">
        <v>0.36</v>
      </c>
      <c r="AV597" s="20">
        <v>156</v>
      </c>
      <c r="AW597" s="20">
        <v>240</v>
      </c>
      <c r="AX597" s="20">
        <v>0.65</v>
      </c>
      <c r="AY597" s="20">
        <v>145</v>
      </c>
      <c r="AZ597" s="20">
        <v>8.5294117647058822</v>
      </c>
      <c r="BA597" s="20">
        <v>596</v>
      </c>
      <c r="BB597" s="20">
        <v>35.058823529411768</v>
      </c>
      <c r="BC597" s="20">
        <v>252</v>
      </c>
      <c r="BD597" s="20">
        <v>90</v>
      </c>
      <c r="BE597" s="20">
        <v>104</v>
      </c>
      <c r="BF597" s="20">
        <v>214</v>
      </c>
      <c r="BG597" s="20">
        <v>279</v>
      </c>
      <c r="BH597" s="20">
        <v>69.599999999999994</v>
      </c>
      <c r="BI597" s="20">
        <v>65.293999999999997</v>
      </c>
      <c r="BJ597" s="20">
        <v>4.3529999999999998</v>
      </c>
      <c r="BK597" s="20">
        <v>1.1779999999999999</v>
      </c>
      <c r="BL597" s="20">
        <v>12.587999999999999</v>
      </c>
      <c r="BM597" s="20">
        <v>0.42099999999999999</v>
      </c>
      <c r="BN597" s="20">
        <v>24.2</v>
      </c>
      <c r="BO597" s="20">
        <v>14.1</v>
      </c>
      <c r="BP597" s="20">
        <v>6.1</v>
      </c>
      <c r="BQ597" s="20">
        <v>5.2941176470588234</v>
      </c>
      <c r="BR597" s="20">
        <v>16.399999999999999</v>
      </c>
      <c r="BS597" s="20">
        <v>213</v>
      </c>
      <c r="BT597" s="20">
        <v>0.47799999999999998</v>
      </c>
      <c r="BU597" s="20">
        <v>-2</v>
      </c>
      <c r="BV597" s="66">
        <v>160</v>
      </c>
      <c r="BW597" s="66">
        <v>285</v>
      </c>
      <c r="BX597" s="66">
        <v>230</v>
      </c>
      <c r="BY597" s="66">
        <v>172</v>
      </c>
      <c r="BZ597" s="66">
        <v>174</v>
      </c>
      <c r="CA597" s="66">
        <v>181</v>
      </c>
      <c r="CB597" s="66">
        <v>214</v>
      </c>
      <c r="CC597" s="66">
        <v>255</v>
      </c>
      <c r="CD597" s="20">
        <v>0.41176470588235298</v>
      </c>
      <c r="CE597" s="20">
        <v>1.34</v>
      </c>
      <c r="CF597" s="20">
        <v>109.4</v>
      </c>
      <c r="CG597" s="20">
        <v>108.1</v>
      </c>
      <c r="CH597" s="20">
        <v>66.3</v>
      </c>
      <c r="CI597" s="20">
        <v>-0.13800000000000001</v>
      </c>
      <c r="CJ597" s="20">
        <v>0.01</v>
      </c>
      <c r="CK597" s="20">
        <v>103.6</v>
      </c>
      <c r="CL597" s="20">
        <v>103.6</v>
      </c>
      <c r="CM597" s="20">
        <v>-0.68</v>
      </c>
      <c r="CN597" s="20">
        <v>111.1</v>
      </c>
      <c r="CO597" s="20">
        <v>108.5</v>
      </c>
      <c r="CP597" s="63">
        <v>0.56869999999999998</v>
      </c>
      <c r="CQ597" s="20">
        <v>-6.5</v>
      </c>
      <c r="CR597" s="20">
        <v>-0.38235294117647056</v>
      </c>
      <c r="CS597" s="20">
        <v>1139</v>
      </c>
      <c r="CT597" s="20">
        <v>0.44</v>
      </c>
      <c r="CU597" s="20">
        <v>0.06</v>
      </c>
      <c r="CV597" s="20">
        <v>1233</v>
      </c>
      <c r="CW597" s="20">
        <v>1194</v>
      </c>
      <c r="CX597" s="20">
        <v>993</v>
      </c>
      <c r="CY597" s="20">
        <v>0.442</v>
      </c>
      <c r="CZ597" s="20">
        <v>122</v>
      </c>
      <c r="DA597" s="20">
        <v>374</v>
      </c>
      <c r="DB597" s="20">
        <v>0.32600000000000001</v>
      </c>
      <c r="DC597" s="20">
        <v>233</v>
      </c>
      <c r="DD597" s="20">
        <v>328</v>
      </c>
      <c r="DE597" s="20">
        <v>0.71</v>
      </c>
      <c r="DF597" s="20">
        <v>164</v>
      </c>
      <c r="DG597" s="20">
        <v>9.6470588235294112</v>
      </c>
      <c r="DH597" s="20">
        <v>578</v>
      </c>
      <c r="DI597" s="20">
        <v>34</v>
      </c>
      <c r="DJ597" s="20">
        <v>211</v>
      </c>
      <c r="DK597" s="20">
        <v>108</v>
      </c>
      <c r="DL597" s="20">
        <v>48</v>
      </c>
      <c r="DM597" s="20">
        <v>156</v>
      </c>
      <c r="DN597" s="20">
        <v>263</v>
      </c>
      <c r="DO597" s="20">
        <v>72.5</v>
      </c>
      <c r="DP597" s="20">
        <v>70.234999999999999</v>
      </c>
      <c r="DQ597" s="20">
        <v>2.294</v>
      </c>
      <c r="DR597" s="20">
        <v>1.353</v>
      </c>
      <c r="DS597" s="20">
        <v>9.1760000000000002</v>
      </c>
      <c r="DT597" s="20">
        <v>0.69199999999999995</v>
      </c>
      <c r="DU597" s="20">
        <v>22</v>
      </c>
      <c r="DV597" s="20">
        <v>19.3</v>
      </c>
      <c r="DW597" s="20">
        <v>2.8</v>
      </c>
      <c r="DX597" s="20">
        <v>6.3529411764705879</v>
      </c>
      <c r="DY597" s="20">
        <v>15.5</v>
      </c>
      <c r="DZ597" s="20">
        <v>244</v>
      </c>
      <c r="EA597" s="20">
        <v>0.46100000000000002</v>
      </c>
      <c r="EB597" s="20">
        <v>1</v>
      </c>
      <c r="EC597" s="66">
        <v>162</v>
      </c>
      <c r="ED597" s="66">
        <v>213</v>
      </c>
      <c r="EE597" s="66">
        <v>258</v>
      </c>
      <c r="EF597" s="66">
        <v>157</v>
      </c>
      <c r="EG597" s="66">
        <v>146</v>
      </c>
      <c r="EH597" s="66">
        <v>165.5</v>
      </c>
      <c r="EI597" s="66">
        <v>245</v>
      </c>
      <c r="EJ597" s="66">
        <v>205</v>
      </c>
      <c r="EK597" s="20">
        <v>10928.909999999998</v>
      </c>
      <c r="EL597" s="20">
        <v>11180.68</v>
      </c>
      <c r="EM597" s="20">
        <v>79.97082352941176</v>
      </c>
      <c r="EN597" s="20">
        <v>48.578823529411764</v>
      </c>
      <c r="EO597" s="20">
        <v>11.643999999999998</v>
      </c>
      <c r="EP597" s="20">
        <v>170.95000000000002</v>
      </c>
      <c r="EQ597" s="21">
        <v>58</v>
      </c>
      <c r="ER597" s="21">
        <v>73</v>
      </c>
      <c r="ES597" s="61" t="str">
        <f t="shared" si="30"/>
        <v>Murray St.</v>
      </c>
      <c r="ET597" s="61">
        <f t="shared" si="32"/>
        <v>131</v>
      </c>
      <c r="EU597" s="61">
        <f t="shared" si="31"/>
        <v>-15</v>
      </c>
    </row>
    <row r="598" spans="1:151" x14ac:dyDescent="0.45">
      <c r="A598" s="64">
        <v>45308</v>
      </c>
      <c r="B598" s="21" t="s">
        <v>145</v>
      </c>
      <c r="C598" s="21">
        <v>277</v>
      </c>
      <c r="D598" s="21" t="s">
        <v>113</v>
      </c>
      <c r="E598" s="21">
        <v>29</v>
      </c>
      <c r="F598" s="50" t="s">
        <v>558</v>
      </c>
      <c r="G598" t="s">
        <v>145</v>
      </c>
      <c r="H598" t="s">
        <v>113</v>
      </c>
      <c r="I598" t="s">
        <v>145</v>
      </c>
      <c r="J598" t="s">
        <v>113</v>
      </c>
      <c r="K598" t="s">
        <v>145</v>
      </c>
      <c r="L598" t="s">
        <v>113</v>
      </c>
      <c r="M598" t="s">
        <v>623</v>
      </c>
      <c r="N598" t="s">
        <v>113</v>
      </c>
      <c r="O598" t="s">
        <v>1352</v>
      </c>
      <c r="P598" t="s">
        <v>113</v>
      </c>
      <c r="Q598" t="s">
        <v>145</v>
      </c>
      <c r="R598" t="s">
        <v>113</v>
      </c>
      <c r="S598" t="s">
        <v>114</v>
      </c>
      <c r="T598" t="s">
        <v>114</v>
      </c>
      <c r="U598">
        <v>17</v>
      </c>
      <c r="V598">
        <v>17</v>
      </c>
      <c r="W598" s="20">
        <v>0.70588235294117596</v>
      </c>
      <c r="X598" s="20">
        <v>6.26</v>
      </c>
      <c r="Y598" s="20">
        <v>109.7</v>
      </c>
      <c r="Z598" s="20">
        <v>103.4</v>
      </c>
      <c r="AA598" s="20">
        <v>64.3</v>
      </c>
      <c r="AB598" s="20">
        <v>3.0000000000000001E-3</v>
      </c>
      <c r="AC598" s="20">
        <v>-3.61</v>
      </c>
      <c r="AD598" s="20">
        <v>103.2</v>
      </c>
      <c r="AE598" s="20">
        <v>106.8</v>
      </c>
      <c r="AF598" s="20">
        <v>-6.94</v>
      </c>
      <c r="AG598" s="20">
        <v>111.5</v>
      </c>
      <c r="AH598" s="20">
        <v>103.3</v>
      </c>
      <c r="AI598" s="20">
        <v>0.70820000000000005</v>
      </c>
      <c r="AJ598" s="20">
        <v>-2.2999999999999998</v>
      </c>
      <c r="AK598" s="20">
        <v>-0.13529411764705881</v>
      </c>
      <c r="AL598" s="20">
        <v>1257</v>
      </c>
      <c r="AM598" s="20">
        <v>6.9</v>
      </c>
      <c r="AN598" s="20">
        <v>-1.41</v>
      </c>
      <c r="AO598" s="20">
        <v>1260</v>
      </c>
      <c r="AP598" s="20">
        <v>1096</v>
      </c>
      <c r="AQ598" s="20">
        <v>911</v>
      </c>
      <c r="AR598" s="20">
        <v>0.47099999999999997</v>
      </c>
      <c r="AS598" s="20">
        <v>142</v>
      </c>
      <c r="AT598" s="20">
        <v>370</v>
      </c>
      <c r="AU598" s="20">
        <v>0.38400000000000001</v>
      </c>
      <c r="AV598" s="20">
        <v>260</v>
      </c>
      <c r="AW598" s="20">
        <v>344</v>
      </c>
      <c r="AX598" s="20">
        <v>0.75600000000000001</v>
      </c>
      <c r="AY598" s="20">
        <v>137</v>
      </c>
      <c r="AZ598" s="20">
        <v>8.0588235294117645</v>
      </c>
      <c r="BA598" s="20">
        <v>554</v>
      </c>
      <c r="BB598" s="20">
        <v>32.588235294117645</v>
      </c>
      <c r="BC598" s="20">
        <v>255</v>
      </c>
      <c r="BD598" s="20">
        <v>96</v>
      </c>
      <c r="BE598" s="20">
        <v>56</v>
      </c>
      <c r="BF598" s="20">
        <v>183</v>
      </c>
      <c r="BG598" s="20">
        <v>295</v>
      </c>
      <c r="BH598" s="20">
        <v>74.099999999999994</v>
      </c>
      <c r="BI598" s="20">
        <v>64.471000000000004</v>
      </c>
      <c r="BJ598" s="20">
        <v>9.6470000000000002</v>
      </c>
      <c r="BK598" s="20">
        <v>1.393</v>
      </c>
      <c r="BL598" s="20">
        <v>10.765000000000001</v>
      </c>
      <c r="BM598" s="20">
        <v>0.52500000000000002</v>
      </c>
      <c r="BN598" s="20">
        <v>21.8</v>
      </c>
      <c r="BO598" s="20">
        <v>20.2</v>
      </c>
      <c r="BP598" s="20">
        <v>3.3</v>
      </c>
      <c r="BQ598" s="20">
        <v>5.6470588235294121</v>
      </c>
      <c r="BR598" s="20">
        <v>17.399999999999999</v>
      </c>
      <c r="BS598" s="20">
        <v>137</v>
      </c>
      <c r="BT598" s="20">
        <v>0.52200000000000002</v>
      </c>
      <c r="BU598" s="20">
        <v>-1</v>
      </c>
      <c r="BV598" s="66">
        <v>99</v>
      </c>
      <c r="BW598" s="66">
        <v>90</v>
      </c>
      <c r="BX598" s="66">
        <v>125</v>
      </c>
      <c r="BY598" s="66">
        <v>101</v>
      </c>
      <c r="BZ598" s="66">
        <v>109</v>
      </c>
      <c r="CA598" s="66">
        <v>91</v>
      </c>
      <c r="CB598" s="66">
        <v>138</v>
      </c>
      <c r="CC598" s="66">
        <v>94</v>
      </c>
      <c r="CD598" s="20">
        <v>0.70588235294117596</v>
      </c>
      <c r="CE598" s="20">
        <v>9.64</v>
      </c>
      <c r="CF598" s="20">
        <v>109</v>
      </c>
      <c r="CG598" s="20">
        <v>99.4</v>
      </c>
      <c r="CH598" s="20">
        <v>67.2</v>
      </c>
      <c r="CI598" s="20">
        <v>-1.2E-2</v>
      </c>
      <c r="CJ598" s="20">
        <v>0.72</v>
      </c>
      <c r="CK598" s="20">
        <v>106.1</v>
      </c>
      <c r="CL598" s="20">
        <v>105.4</v>
      </c>
      <c r="CM598" s="20">
        <v>1</v>
      </c>
      <c r="CN598" s="20">
        <v>110.6</v>
      </c>
      <c r="CO598" s="20">
        <v>98.7</v>
      </c>
      <c r="CP598" s="63">
        <v>0.78879999999999995</v>
      </c>
      <c r="CQ598" s="20">
        <v>-1.7</v>
      </c>
      <c r="CR598" s="20">
        <v>-9.9999999999999992E-2</v>
      </c>
      <c r="CS598" s="20">
        <v>1286</v>
      </c>
      <c r="CT598" s="20">
        <v>9.24</v>
      </c>
      <c r="CU598" s="20">
        <v>1.49</v>
      </c>
      <c r="CV598" s="20">
        <v>1269</v>
      </c>
      <c r="CW598" s="20">
        <v>1123</v>
      </c>
      <c r="CX598" s="20">
        <v>989</v>
      </c>
      <c r="CY598" s="20">
        <v>0.46600000000000003</v>
      </c>
      <c r="CZ598" s="20">
        <v>149</v>
      </c>
      <c r="DA598" s="20">
        <v>412</v>
      </c>
      <c r="DB598" s="20">
        <v>0.36199999999999999</v>
      </c>
      <c r="DC598" s="20">
        <v>198</v>
      </c>
      <c r="DD598" s="20">
        <v>295</v>
      </c>
      <c r="DE598" s="20">
        <v>0.67100000000000004</v>
      </c>
      <c r="DF598" s="20">
        <v>181</v>
      </c>
      <c r="DG598" s="20">
        <v>10.647058823529411</v>
      </c>
      <c r="DH598" s="20">
        <v>617</v>
      </c>
      <c r="DI598" s="20">
        <v>36.294117647058826</v>
      </c>
      <c r="DJ598" s="20">
        <v>233</v>
      </c>
      <c r="DK598" s="20">
        <v>133</v>
      </c>
      <c r="DL598" s="20">
        <v>63</v>
      </c>
      <c r="DM598" s="20">
        <v>219</v>
      </c>
      <c r="DN598" s="20">
        <v>287</v>
      </c>
      <c r="DO598" s="20">
        <v>74.599999999999994</v>
      </c>
      <c r="DP598" s="20">
        <v>66.058999999999997</v>
      </c>
      <c r="DQ598" s="20">
        <v>8.5879999999999992</v>
      </c>
      <c r="DR598" s="20">
        <v>1.0640000000000001</v>
      </c>
      <c r="DS598" s="20">
        <v>12.882</v>
      </c>
      <c r="DT598" s="20">
        <v>0.60699999999999998</v>
      </c>
      <c r="DU598" s="20">
        <v>24.2</v>
      </c>
      <c r="DV598" s="20">
        <v>17.399999999999999</v>
      </c>
      <c r="DW598" s="20">
        <v>3.7</v>
      </c>
      <c r="DX598" s="20">
        <v>7.8235294117647056</v>
      </c>
      <c r="DY598" s="20">
        <v>16.899999999999999</v>
      </c>
      <c r="DZ598" s="20">
        <v>51</v>
      </c>
      <c r="EA598" s="20">
        <v>0.58599999999999997</v>
      </c>
      <c r="EB598" s="20">
        <v>0</v>
      </c>
      <c r="EC598" s="66">
        <v>75</v>
      </c>
      <c r="ED598" s="66">
        <v>78</v>
      </c>
      <c r="EE598" s="66">
        <v>100</v>
      </c>
      <c r="EF598" s="66">
        <v>92</v>
      </c>
      <c r="EG598" s="66">
        <v>79</v>
      </c>
      <c r="EH598" s="66">
        <v>69</v>
      </c>
      <c r="EI598" s="66">
        <v>50</v>
      </c>
      <c r="EJ598" s="66">
        <v>36</v>
      </c>
      <c r="EK598" s="20">
        <v>10904.18</v>
      </c>
      <c r="EL598" s="20">
        <v>11270.6</v>
      </c>
      <c r="EM598" s="20">
        <v>84.220294117647057</v>
      </c>
      <c r="EN598" s="20">
        <v>72.745411764705892</v>
      </c>
      <c r="EO598" s="20">
        <v>11.6754</v>
      </c>
      <c r="EP598" s="20">
        <v>216.97200000000001</v>
      </c>
      <c r="EQ598" s="21">
        <v>69</v>
      </c>
      <c r="ER598" s="21">
        <v>70</v>
      </c>
      <c r="ES598" s="61" t="str">
        <f t="shared" si="30"/>
        <v>Bradley</v>
      </c>
      <c r="ET598" s="61">
        <f t="shared" si="32"/>
        <v>139</v>
      </c>
      <c r="EU598" s="61">
        <f t="shared" si="31"/>
        <v>-1</v>
      </c>
    </row>
    <row r="599" spans="1:151" x14ac:dyDescent="0.45">
      <c r="A599" s="64">
        <v>45308</v>
      </c>
      <c r="B599" s="21" t="s">
        <v>293</v>
      </c>
      <c r="C599" s="21">
        <v>120</v>
      </c>
      <c r="D599" s="21" t="s">
        <v>125</v>
      </c>
      <c r="E599" s="21">
        <v>72</v>
      </c>
      <c r="F599" s="50" t="s">
        <v>558</v>
      </c>
      <c r="G599" t="s">
        <v>293</v>
      </c>
      <c r="H599" t="s">
        <v>125</v>
      </c>
      <c r="I599" t="s">
        <v>293</v>
      </c>
      <c r="J599" t="s">
        <v>125</v>
      </c>
      <c r="K599" t="s">
        <v>474</v>
      </c>
      <c r="L599" t="s">
        <v>125</v>
      </c>
      <c r="M599" t="s">
        <v>694</v>
      </c>
      <c r="N599" t="s">
        <v>125</v>
      </c>
      <c r="O599" t="s">
        <v>293</v>
      </c>
      <c r="P599" t="s">
        <v>125</v>
      </c>
      <c r="Q599" t="s">
        <v>474</v>
      </c>
      <c r="R599" t="s">
        <v>125</v>
      </c>
      <c r="S599" t="s">
        <v>114</v>
      </c>
      <c r="T599" t="s">
        <v>114</v>
      </c>
      <c r="U599">
        <v>17</v>
      </c>
      <c r="V599">
        <v>17</v>
      </c>
      <c r="W599" s="20">
        <v>0.47058823529411797</v>
      </c>
      <c r="X599" s="20">
        <v>-5.29</v>
      </c>
      <c r="Y599" s="20">
        <v>98</v>
      </c>
      <c r="Z599" s="20">
        <v>103.2</v>
      </c>
      <c r="AA599" s="20">
        <v>66.400000000000006</v>
      </c>
      <c r="AB599" s="20">
        <v>2.9000000000000001E-2</v>
      </c>
      <c r="AC599" s="20">
        <v>-1.96</v>
      </c>
      <c r="AD599" s="20">
        <v>106.4</v>
      </c>
      <c r="AE599" s="20">
        <v>108.3</v>
      </c>
      <c r="AF599" s="20">
        <v>-4.41</v>
      </c>
      <c r="AG599" s="20">
        <v>97.2</v>
      </c>
      <c r="AH599" s="20">
        <v>103.2</v>
      </c>
      <c r="AI599" s="20">
        <v>0.3347</v>
      </c>
      <c r="AJ599" s="20">
        <v>-5.6</v>
      </c>
      <c r="AK599" s="20">
        <v>-0.32941176470588235</v>
      </c>
      <c r="AL599" s="20">
        <v>1077</v>
      </c>
      <c r="AM599" s="20">
        <v>-4.12</v>
      </c>
      <c r="AN599" s="20">
        <v>-1.1200000000000001</v>
      </c>
      <c r="AO599" s="20">
        <v>1137</v>
      </c>
      <c r="AP599" s="20">
        <v>1166</v>
      </c>
      <c r="AQ599" s="20">
        <v>966</v>
      </c>
      <c r="AR599" s="20">
        <v>0.41099999999999998</v>
      </c>
      <c r="AS599" s="20">
        <v>102</v>
      </c>
      <c r="AT599" s="20">
        <v>379</v>
      </c>
      <c r="AU599" s="20">
        <v>0.26900000000000002</v>
      </c>
      <c r="AV599" s="20">
        <v>241</v>
      </c>
      <c r="AW599" s="20">
        <v>354</v>
      </c>
      <c r="AX599" s="20">
        <v>0.68100000000000005</v>
      </c>
      <c r="AY599" s="20">
        <v>194</v>
      </c>
      <c r="AZ599" s="20">
        <v>11.411764705882353</v>
      </c>
      <c r="BA599" s="20">
        <v>620</v>
      </c>
      <c r="BB599" s="20">
        <v>36.470588235294116</v>
      </c>
      <c r="BC599" s="20">
        <v>200</v>
      </c>
      <c r="BD599" s="20">
        <v>102</v>
      </c>
      <c r="BE599" s="20">
        <v>42</v>
      </c>
      <c r="BF599" s="20">
        <v>208</v>
      </c>
      <c r="BG599" s="20">
        <v>281</v>
      </c>
      <c r="BH599" s="20">
        <v>66.900000000000006</v>
      </c>
      <c r="BI599" s="20">
        <v>68.587999999999994</v>
      </c>
      <c r="BJ599" s="20">
        <v>-1.706</v>
      </c>
      <c r="BK599" s="20">
        <v>0.96199999999999997</v>
      </c>
      <c r="BL599" s="20">
        <v>12.234999999999999</v>
      </c>
      <c r="BM599" s="20">
        <v>0.49</v>
      </c>
      <c r="BN599" s="20">
        <v>22.3</v>
      </c>
      <c r="BO599" s="20">
        <v>20.8</v>
      </c>
      <c r="BP599" s="20">
        <v>2.5</v>
      </c>
      <c r="BQ599" s="20">
        <v>6</v>
      </c>
      <c r="BR599" s="20">
        <v>16.5</v>
      </c>
      <c r="BS599" s="20">
        <v>242</v>
      </c>
      <c r="BT599" s="20">
        <v>0.46200000000000002</v>
      </c>
      <c r="BU599" s="20">
        <v>1</v>
      </c>
      <c r="BV599" s="66">
        <v>240</v>
      </c>
      <c r="BW599" s="66">
        <v>238</v>
      </c>
      <c r="BX599" s="66">
        <v>240</v>
      </c>
      <c r="BY599" s="66">
        <v>241</v>
      </c>
      <c r="BZ599" s="66">
        <v>239</v>
      </c>
      <c r="CA599" s="66">
        <v>198.7</v>
      </c>
      <c r="CB599" s="66">
        <v>243</v>
      </c>
      <c r="CC599" s="66">
        <v>246</v>
      </c>
      <c r="CD599" s="20">
        <v>0.82352941176470595</v>
      </c>
      <c r="CE599" s="20">
        <v>11.9</v>
      </c>
      <c r="CF599" s="20">
        <v>113.4</v>
      </c>
      <c r="CG599" s="20">
        <v>101.5</v>
      </c>
      <c r="CH599" s="20">
        <v>67.900000000000006</v>
      </c>
      <c r="CI599" s="20">
        <v>7.1999999999999995E-2</v>
      </c>
      <c r="CJ599" s="20">
        <v>-0.83</v>
      </c>
      <c r="CK599" s="20">
        <v>105</v>
      </c>
      <c r="CL599" s="20">
        <v>105.8</v>
      </c>
      <c r="CM599" s="20">
        <v>-2.42</v>
      </c>
      <c r="CN599" s="20">
        <v>113.6</v>
      </c>
      <c r="CO599" s="20">
        <v>102.8</v>
      </c>
      <c r="CP599" s="63">
        <v>0.76039999999999996</v>
      </c>
      <c r="CQ599" s="20">
        <v>0.2</v>
      </c>
      <c r="CR599" s="20">
        <v>1.1764705882352941E-2</v>
      </c>
      <c r="CS599" s="20">
        <v>1333</v>
      </c>
      <c r="CT599" s="20">
        <v>9.34</v>
      </c>
      <c r="CU599" s="20">
        <v>-0.47</v>
      </c>
      <c r="CV599" s="20">
        <v>1341</v>
      </c>
      <c r="CW599" s="20">
        <v>1164</v>
      </c>
      <c r="CX599" s="20">
        <v>1000</v>
      </c>
      <c r="CY599" s="20">
        <v>0.48</v>
      </c>
      <c r="CZ599" s="20">
        <v>139</v>
      </c>
      <c r="DA599" s="20">
        <v>412</v>
      </c>
      <c r="DB599" s="20">
        <v>0.33700000000000002</v>
      </c>
      <c r="DC599" s="20">
        <v>242</v>
      </c>
      <c r="DD599" s="20">
        <v>318</v>
      </c>
      <c r="DE599" s="20">
        <v>0.76100000000000001</v>
      </c>
      <c r="DF599" s="20">
        <v>146</v>
      </c>
      <c r="DG599" s="20">
        <v>8.5882352941176467</v>
      </c>
      <c r="DH599" s="20">
        <v>572</v>
      </c>
      <c r="DI599" s="20">
        <v>33.647058823529413</v>
      </c>
      <c r="DJ599" s="20">
        <v>273</v>
      </c>
      <c r="DK599" s="20">
        <v>114</v>
      </c>
      <c r="DL599" s="20">
        <v>30</v>
      </c>
      <c r="DM599" s="20">
        <v>166</v>
      </c>
      <c r="DN599" s="20">
        <v>277</v>
      </c>
      <c r="DO599" s="20">
        <v>78.900000000000006</v>
      </c>
      <c r="DP599" s="20">
        <v>68.471000000000004</v>
      </c>
      <c r="DQ599" s="20">
        <v>10.412000000000001</v>
      </c>
      <c r="DR599" s="20">
        <v>1.645</v>
      </c>
      <c r="DS599" s="20">
        <v>9.7650000000000006</v>
      </c>
      <c r="DT599" s="20">
        <v>0.68700000000000006</v>
      </c>
      <c r="DU599" s="20">
        <v>24.2</v>
      </c>
      <c r="DV599" s="20">
        <v>18.7</v>
      </c>
      <c r="DW599" s="20">
        <v>1.8</v>
      </c>
      <c r="DX599" s="20">
        <v>6.7058823529411766</v>
      </c>
      <c r="DY599" s="20">
        <v>16.3</v>
      </c>
      <c r="DZ599" s="20">
        <v>29</v>
      </c>
      <c r="EA599" s="20">
        <v>0.60299999999999998</v>
      </c>
      <c r="EB599" s="20">
        <v>0</v>
      </c>
      <c r="EC599" s="66">
        <v>62</v>
      </c>
      <c r="ED599" s="66">
        <v>37</v>
      </c>
      <c r="EE599" s="66">
        <v>59</v>
      </c>
      <c r="EF599" s="66">
        <v>79</v>
      </c>
      <c r="EG599" s="66">
        <v>66</v>
      </c>
      <c r="EH599" s="66">
        <v>46.2</v>
      </c>
      <c r="EI599" s="66">
        <v>29</v>
      </c>
      <c r="EJ599" s="66">
        <v>14</v>
      </c>
      <c r="EK599" s="20">
        <v>9947</v>
      </c>
      <c r="EL599" s="20">
        <v>11702.880000000001</v>
      </c>
      <c r="EM599" s="20">
        <v>82.046470588235294</v>
      </c>
      <c r="EN599" s="20">
        <v>58.59</v>
      </c>
      <c r="EO599" s="20">
        <v>12.5565</v>
      </c>
      <c r="EP599" s="20">
        <v>188.637</v>
      </c>
      <c r="EQ599" s="21">
        <v>56</v>
      </c>
      <c r="ER599" s="21">
        <v>77</v>
      </c>
      <c r="ES599" s="61" t="str">
        <f t="shared" si="30"/>
        <v>Drake</v>
      </c>
      <c r="ET599" s="61">
        <f t="shared" si="32"/>
        <v>133</v>
      </c>
      <c r="EU599" s="61">
        <f t="shared" si="31"/>
        <v>-21</v>
      </c>
    </row>
    <row r="600" spans="1:151" x14ac:dyDescent="0.45">
      <c r="A600" s="64">
        <v>45308</v>
      </c>
      <c r="B600" s="21" t="s">
        <v>367</v>
      </c>
      <c r="C600" s="21">
        <v>83</v>
      </c>
      <c r="D600" s="21" t="s">
        <v>330</v>
      </c>
      <c r="E600" s="21">
        <v>335</v>
      </c>
      <c r="F600" s="50" t="s">
        <v>558</v>
      </c>
      <c r="G600" t="s">
        <v>367</v>
      </c>
      <c r="H600" t="s">
        <v>330</v>
      </c>
      <c r="I600" t="s">
        <v>367</v>
      </c>
      <c r="J600" t="s">
        <v>330</v>
      </c>
      <c r="K600" t="s">
        <v>367</v>
      </c>
      <c r="L600" t="s">
        <v>330</v>
      </c>
      <c r="M600" t="s">
        <v>367</v>
      </c>
      <c r="N600" t="s">
        <v>330</v>
      </c>
      <c r="O600" t="s">
        <v>367</v>
      </c>
      <c r="P600" t="s">
        <v>330</v>
      </c>
      <c r="Q600" t="s">
        <v>367</v>
      </c>
      <c r="R600" t="s">
        <v>330</v>
      </c>
      <c r="S600" t="s">
        <v>114</v>
      </c>
      <c r="T600" t="s">
        <v>114</v>
      </c>
      <c r="U600">
        <v>17</v>
      </c>
      <c r="V600">
        <v>17</v>
      </c>
      <c r="W600" s="20">
        <v>0.58823529411764697</v>
      </c>
      <c r="X600" s="20">
        <v>-4.54</v>
      </c>
      <c r="Y600" s="20">
        <v>101.2</v>
      </c>
      <c r="Z600" s="20">
        <v>105.8</v>
      </c>
      <c r="AA600" s="20">
        <v>70.5</v>
      </c>
      <c r="AB600" s="20">
        <v>9.7000000000000003E-2</v>
      </c>
      <c r="AC600" s="20">
        <v>-1.66</v>
      </c>
      <c r="AD600" s="20">
        <v>104.9</v>
      </c>
      <c r="AE600" s="20">
        <v>106.5</v>
      </c>
      <c r="AF600" s="20">
        <v>-6.97</v>
      </c>
      <c r="AG600" s="20">
        <v>101.6</v>
      </c>
      <c r="AH600" s="20">
        <v>105.3</v>
      </c>
      <c r="AI600" s="20">
        <v>0.39839999999999998</v>
      </c>
      <c r="AJ600" s="20">
        <v>-2.9</v>
      </c>
      <c r="AK600" s="20">
        <v>-0.17058823529411765</v>
      </c>
      <c r="AL600" s="20">
        <v>1144</v>
      </c>
      <c r="AM600" s="20">
        <v>-2.4</v>
      </c>
      <c r="AN600" s="20">
        <v>-0.78</v>
      </c>
      <c r="AO600" s="20">
        <v>1294</v>
      </c>
      <c r="AP600" s="20">
        <v>1250</v>
      </c>
      <c r="AQ600" s="20">
        <v>1051</v>
      </c>
      <c r="AR600" s="20">
        <v>0.45900000000000002</v>
      </c>
      <c r="AS600" s="20">
        <v>119</v>
      </c>
      <c r="AT600" s="20">
        <v>352</v>
      </c>
      <c r="AU600" s="20">
        <v>0.33800000000000002</v>
      </c>
      <c r="AV600" s="20">
        <v>211</v>
      </c>
      <c r="AW600" s="20">
        <v>299</v>
      </c>
      <c r="AX600" s="20">
        <v>0.70599999999999996</v>
      </c>
      <c r="AY600" s="20">
        <v>153</v>
      </c>
      <c r="AZ600" s="20">
        <v>9</v>
      </c>
      <c r="BA600" s="20">
        <v>621</v>
      </c>
      <c r="BB600" s="20">
        <v>36.529411764705884</v>
      </c>
      <c r="BC600" s="20">
        <v>257</v>
      </c>
      <c r="BD600" s="20">
        <v>112</v>
      </c>
      <c r="BE600" s="20">
        <v>65</v>
      </c>
      <c r="BF600" s="20">
        <v>199</v>
      </c>
      <c r="BG600" s="20">
        <v>249</v>
      </c>
      <c r="BH600" s="20">
        <v>76.099999999999994</v>
      </c>
      <c r="BI600" s="20">
        <v>73.528999999999996</v>
      </c>
      <c r="BJ600" s="20">
        <v>2.5880000000000001</v>
      </c>
      <c r="BK600" s="20">
        <v>1.2909999999999999</v>
      </c>
      <c r="BL600" s="20">
        <v>11.706</v>
      </c>
      <c r="BM600" s="20">
        <v>0.56299999999999994</v>
      </c>
      <c r="BN600" s="20">
        <v>20.7</v>
      </c>
      <c r="BO600" s="20">
        <v>17.600000000000001</v>
      </c>
      <c r="BP600" s="20">
        <v>3.8</v>
      </c>
      <c r="BQ600" s="20">
        <v>6.5882352941176467</v>
      </c>
      <c r="BR600" s="20">
        <v>14.6</v>
      </c>
      <c r="BS600" s="20">
        <v>165</v>
      </c>
      <c r="BT600" s="20">
        <v>0.505</v>
      </c>
      <c r="BU600" s="20">
        <v>0</v>
      </c>
      <c r="BV600" s="66">
        <v>193</v>
      </c>
      <c r="BW600" s="66">
        <v>230</v>
      </c>
      <c r="BX600" s="66">
        <v>148</v>
      </c>
      <c r="BY600" s="66">
        <v>228</v>
      </c>
      <c r="BZ600" s="66">
        <v>226</v>
      </c>
      <c r="CA600" s="66">
        <v>166.2</v>
      </c>
      <c r="CB600" s="66">
        <v>165</v>
      </c>
      <c r="CC600" s="66">
        <v>216</v>
      </c>
      <c r="CD600" s="20">
        <v>0.29411764705882398</v>
      </c>
      <c r="CE600" s="20">
        <v>-10.91</v>
      </c>
      <c r="CF600" s="20">
        <v>96.4</v>
      </c>
      <c r="CG600" s="20">
        <v>107.3</v>
      </c>
      <c r="CH600" s="20">
        <v>67.599999999999994</v>
      </c>
      <c r="CI600" s="20">
        <v>-2.1999999999999999E-2</v>
      </c>
      <c r="CJ600" s="20">
        <v>-0.61</v>
      </c>
      <c r="CK600" s="20">
        <v>105</v>
      </c>
      <c r="CL600" s="20">
        <v>105.6</v>
      </c>
      <c r="CM600" s="20">
        <v>-4.34</v>
      </c>
      <c r="CN600" s="20">
        <v>97.5</v>
      </c>
      <c r="CO600" s="20">
        <v>107</v>
      </c>
      <c r="CP600" s="63">
        <v>0.2555</v>
      </c>
      <c r="CQ600" s="20">
        <v>-8.3000000000000007</v>
      </c>
      <c r="CR600" s="20">
        <v>-0.4882352941176471</v>
      </c>
      <c r="CS600" s="20">
        <v>997</v>
      </c>
      <c r="CT600" s="20">
        <v>-7.38</v>
      </c>
      <c r="CU600" s="20">
        <v>-0.2</v>
      </c>
      <c r="CV600" s="20">
        <v>1131</v>
      </c>
      <c r="CW600" s="20">
        <v>1207</v>
      </c>
      <c r="CX600" s="20">
        <v>1016</v>
      </c>
      <c r="CY600" s="20">
        <v>0.40300000000000002</v>
      </c>
      <c r="CZ600" s="20">
        <v>112</v>
      </c>
      <c r="DA600" s="20">
        <v>364</v>
      </c>
      <c r="DB600" s="20">
        <v>0.308</v>
      </c>
      <c r="DC600" s="20">
        <v>201</v>
      </c>
      <c r="DD600" s="20">
        <v>282</v>
      </c>
      <c r="DE600" s="20">
        <v>0.71299999999999997</v>
      </c>
      <c r="DF600" s="20">
        <v>179</v>
      </c>
      <c r="DG600" s="20">
        <v>10.529411764705882</v>
      </c>
      <c r="DH600" s="20">
        <v>593</v>
      </c>
      <c r="DI600" s="20">
        <v>34.882352941176471</v>
      </c>
      <c r="DJ600" s="20">
        <v>204</v>
      </c>
      <c r="DK600" s="20">
        <v>107</v>
      </c>
      <c r="DL600" s="20">
        <v>65</v>
      </c>
      <c r="DM600" s="20">
        <v>203</v>
      </c>
      <c r="DN600" s="20">
        <v>276</v>
      </c>
      <c r="DO600" s="20">
        <v>66.5</v>
      </c>
      <c r="DP600" s="20">
        <v>71</v>
      </c>
      <c r="DQ600" s="20">
        <v>-4.4710000000000001</v>
      </c>
      <c r="DR600" s="20">
        <v>1.0049999999999999</v>
      </c>
      <c r="DS600" s="20">
        <v>11.941000000000001</v>
      </c>
      <c r="DT600" s="20">
        <v>0.52700000000000002</v>
      </c>
      <c r="DU600" s="20">
        <v>21.4</v>
      </c>
      <c r="DV600" s="20">
        <v>16.600000000000001</v>
      </c>
      <c r="DW600" s="20">
        <v>3.8</v>
      </c>
      <c r="DX600" s="20">
        <v>6.2941176470588234</v>
      </c>
      <c r="DY600" s="20">
        <v>16.2</v>
      </c>
      <c r="DZ600" s="20">
        <v>269</v>
      </c>
      <c r="EA600" s="20">
        <v>0.44500000000000001</v>
      </c>
      <c r="EB600" s="20">
        <v>0</v>
      </c>
      <c r="EC600" s="66">
        <v>287</v>
      </c>
      <c r="ED600" s="66">
        <v>319</v>
      </c>
      <c r="EE600" s="66">
        <v>325</v>
      </c>
      <c r="EF600" s="66">
        <v>319</v>
      </c>
      <c r="EG600" s="66">
        <v>300</v>
      </c>
      <c r="EH600" s="66">
        <v>257</v>
      </c>
      <c r="EI600" s="66">
        <v>269</v>
      </c>
      <c r="EJ600" s="66">
        <v>292</v>
      </c>
      <c r="EK600" s="20">
        <v>10858.76</v>
      </c>
      <c r="EL600" s="20">
        <v>10199.120000000001</v>
      </c>
      <c r="EM600" s="20">
        <v>73.678941176470587</v>
      </c>
      <c r="EN600" s="20">
        <v>78.670117647058831</v>
      </c>
      <c r="EO600" s="20">
        <v>10.409799999999999</v>
      </c>
      <c r="EP600" s="20">
        <v>194.85599999999999</v>
      </c>
      <c r="EQ600" s="21">
        <v>78</v>
      </c>
      <c r="ER600" s="21">
        <v>75</v>
      </c>
      <c r="ES600" s="61" t="str">
        <f t="shared" si="30"/>
        <v>Evansville</v>
      </c>
      <c r="ET600" s="61">
        <f t="shared" si="32"/>
        <v>153</v>
      </c>
      <c r="EU600" s="61">
        <f t="shared" si="31"/>
        <v>3</v>
      </c>
    </row>
    <row r="601" spans="1:151" x14ac:dyDescent="0.45">
      <c r="A601" s="64">
        <v>45308</v>
      </c>
      <c r="B601" s="21" t="s">
        <v>266</v>
      </c>
      <c r="C601" s="21">
        <v>302</v>
      </c>
      <c r="D601" s="21" t="s">
        <v>170</v>
      </c>
      <c r="E601" s="21">
        <v>149</v>
      </c>
      <c r="F601" s="50" t="s">
        <v>558</v>
      </c>
      <c r="G601" t="s">
        <v>266</v>
      </c>
      <c r="H601" t="s">
        <v>535</v>
      </c>
      <c r="I601" t="s">
        <v>266</v>
      </c>
      <c r="J601" t="s">
        <v>535</v>
      </c>
      <c r="K601" t="s">
        <v>455</v>
      </c>
      <c r="L601" t="s">
        <v>170</v>
      </c>
      <c r="M601" t="s">
        <v>1262</v>
      </c>
      <c r="N601" t="s">
        <v>170</v>
      </c>
      <c r="O601" t="s">
        <v>266</v>
      </c>
      <c r="P601" t="s">
        <v>170</v>
      </c>
      <c r="Q601" t="s">
        <v>455</v>
      </c>
      <c r="R601" t="s">
        <v>170</v>
      </c>
      <c r="S601" t="s">
        <v>95</v>
      </c>
      <c r="T601" t="s">
        <v>95</v>
      </c>
      <c r="U601">
        <v>17</v>
      </c>
      <c r="V601">
        <v>17</v>
      </c>
      <c r="W601" s="20">
        <v>0.41176470588235298</v>
      </c>
      <c r="X601" s="20">
        <v>-3.24</v>
      </c>
      <c r="Y601" s="20">
        <v>100.5</v>
      </c>
      <c r="Z601" s="20">
        <v>103.7</v>
      </c>
      <c r="AA601" s="20">
        <v>65.900000000000006</v>
      </c>
      <c r="AB601" s="20">
        <v>-1.4999999999999999E-2</v>
      </c>
      <c r="AC601" s="20">
        <v>3.08</v>
      </c>
      <c r="AD601" s="20">
        <v>107.9</v>
      </c>
      <c r="AE601" s="20">
        <v>104.8</v>
      </c>
      <c r="AF601" s="20">
        <v>6.22</v>
      </c>
      <c r="AG601" s="20">
        <v>99.2</v>
      </c>
      <c r="AH601" s="20">
        <v>104.3</v>
      </c>
      <c r="AI601" s="20">
        <v>0.35880000000000001</v>
      </c>
      <c r="AJ601" s="20">
        <v>-5.6</v>
      </c>
      <c r="AK601" s="20">
        <v>-0.32941176470588235</v>
      </c>
      <c r="AL601" s="20">
        <v>1080</v>
      </c>
      <c r="AM601" s="20">
        <v>-5.42</v>
      </c>
      <c r="AN601" s="20">
        <v>0.91</v>
      </c>
      <c r="AO601" s="20">
        <v>1192</v>
      </c>
      <c r="AP601" s="20">
        <v>1196</v>
      </c>
      <c r="AQ601" s="20">
        <v>986</v>
      </c>
      <c r="AR601" s="20">
        <v>0.44500000000000001</v>
      </c>
      <c r="AS601" s="20">
        <v>87</v>
      </c>
      <c r="AT601" s="20">
        <v>263</v>
      </c>
      <c r="AU601" s="20">
        <v>0.33100000000000002</v>
      </c>
      <c r="AV601" s="20">
        <v>227</v>
      </c>
      <c r="AW601" s="20">
        <v>345</v>
      </c>
      <c r="AX601" s="20">
        <v>0.65800000000000003</v>
      </c>
      <c r="AY601" s="20">
        <v>208</v>
      </c>
      <c r="AZ601" s="20">
        <v>12.235294117647058</v>
      </c>
      <c r="BA601" s="20">
        <v>627</v>
      </c>
      <c r="BB601" s="20">
        <v>36.882352941176471</v>
      </c>
      <c r="BC601" s="20">
        <v>221</v>
      </c>
      <c r="BD601" s="20">
        <v>110</v>
      </c>
      <c r="BE601" s="20">
        <v>64</v>
      </c>
      <c r="BF601" s="20">
        <v>226</v>
      </c>
      <c r="BG601" s="20">
        <v>325</v>
      </c>
      <c r="BH601" s="20">
        <v>70.099999999999994</v>
      </c>
      <c r="BI601" s="20">
        <v>70.352999999999994</v>
      </c>
      <c r="BJ601" s="20">
        <v>-0.23499999999999999</v>
      </c>
      <c r="BK601" s="20">
        <v>0.97799999999999998</v>
      </c>
      <c r="BL601" s="20">
        <v>13.294</v>
      </c>
      <c r="BM601" s="20">
        <v>0.48699999999999999</v>
      </c>
      <c r="BN601" s="20">
        <v>15.5</v>
      </c>
      <c r="BO601" s="20">
        <v>20.3</v>
      </c>
      <c r="BP601" s="20">
        <v>3.8</v>
      </c>
      <c r="BQ601" s="20">
        <v>6.4705882352941178</v>
      </c>
      <c r="BR601" s="20">
        <v>19.100000000000001</v>
      </c>
      <c r="BS601" s="20">
        <v>212</v>
      </c>
      <c r="BT601" s="20">
        <v>0.47799999999999998</v>
      </c>
      <c r="BU601" s="20">
        <v>-2</v>
      </c>
      <c r="BV601" s="66">
        <v>248</v>
      </c>
      <c r="BW601" s="66">
        <v>244</v>
      </c>
      <c r="BX601" s="66">
        <v>237</v>
      </c>
      <c r="BY601" s="66">
        <v>196</v>
      </c>
      <c r="BZ601" s="66">
        <v>207</v>
      </c>
      <c r="CA601" s="66">
        <v>192.7</v>
      </c>
      <c r="CB601" s="66">
        <v>213</v>
      </c>
      <c r="CC601" s="66">
        <v>231</v>
      </c>
      <c r="CD601" s="20">
        <v>0.52941176470588203</v>
      </c>
      <c r="CE601" s="20">
        <v>1.4</v>
      </c>
      <c r="CF601" s="20">
        <v>107</v>
      </c>
      <c r="CG601" s="20">
        <v>105.6</v>
      </c>
      <c r="CH601" s="20">
        <v>67.599999999999994</v>
      </c>
      <c r="CI601" s="20">
        <v>-3.1E-2</v>
      </c>
      <c r="CJ601" s="20">
        <v>1.92</v>
      </c>
      <c r="CK601" s="20">
        <v>108.2</v>
      </c>
      <c r="CL601" s="20">
        <v>106.3</v>
      </c>
      <c r="CM601" s="20">
        <v>2.2200000000000002</v>
      </c>
      <c r="CN601" s="20">
        <v>106.8</v>
      </c>
      <c r="CO601" s="20">
        <v>106.1</v>
      </c>
      <c r="CP601" s="63">
        <v>0.51980000000000004</v>
      </c>
      <c r="CQ601" s="20">
        <v>-4.5</v>
      </c>
      <c r="CR601" s="20">
        <v>-0.26470588235294118</v>
      </c>
      <c r="CS601" s="20">
        <v>1175</v>
      </c>
      <c r="CT601" s="20">
        <v>-0.54</v>
      </c>
      <c r="CU601" s="20">
        <v>-0.47</v>
      </c>
      <c r="CV601" s="20">
        <v>1305</v>
      </c>
      <c r="CW601" s="20">
        <v>1231</v>
      </c>
      <c r="CX601" s="20">
        <v>1041</v>
      </c>
      <c r="CY601" s="20">
        <v>0.46400000000000002</v>
      </c>
      <c r="CZ601" s="20">
        <v>142</v>
      </c>
      <c r="DA601" s="20">
        <v>387</v>
      </c>
      <c r="DB601" s="20">
        <v>0.36699999999999999</v>
      </c>
      <c r="DC601" s="20">
        <v>197</v>
      </c>
      <c r="DD601" s="20">
        <v>273</v>
      </c>
      <c r="DE601" s="20">
        <v>0.72199999999999998</v>
      </c>
      <c r="DF601" s="20">
        <v>186</v>
      </c>
      <c r="DG601" s="20">
        <v>10.941176470588236</v>
      </c>
      <c r="DH601" s="20">
        <v>556</v>
      </c>
      <c r="DI601" s="20">
        <v>32.705882352941174</v>
      </c>
      <c r="DJ601" s="20">
        <v>229</v>
      </c>
      <c r="DK601" s="20">
        <v>152</v>
      </c>
      <c r="DL601" s="20">
        <v>74</v>
      </c>
      <c r="DM601" s="20">
        <v>199</v>
      </c>
      <c r="DN601" s="20">
        <v>318</v>
      </c>
      <c r="DO601" s="20">
        <v>76.8</v>
      </c>
      <c r="DP601" s="20">
        <v>72.412000000000006</v>
      </c>
      <c r="DQ601" s="20">
        <v>4.3529999999999998</v>
      </c>
      <c r="DR601" s="20">
        <v>1.151</v>
      </c>
      <c r="DS601" s="20">
        <v>11.706</v>
      </c>
      <c r="DT601" s="20">
        <v>0.76400000000000001</v>
      </c>
      <c r="DU601" s="20">
        <v>22.8</v>
      </c>
      <c r="DV601" s="20">
        <v>16.100000000000001</v>
      </c>
      <c r="DW601" s="20">
        <v>4.4000000000000004</v>
      </c>
      <c r="DX601" s="20">
        <v>8.9411764705882355</v>
      </c>
      <c r="DY601" s="20">
        <v>18.7</v>
      </c>
      <c r="DZ601" s="20">
        <v>150</v>
      </c>
      <c r="EA601" s="20">
        <v>0.51300000000000001</v>
      </c>
      <c r="EB601" s="20">
        <v>3</v>
      </c>
      <c r="EC601" s="66">
        <v>139</v>
      </c>
      <c r="ED601" s="66">
        <v>156</v>
      </c>
      <c r="EE601" s="66">
        <v>170</v>
      </c>
      <c r="EF601" s="66">
        <v>154</v>
      </c>
      <c r="EG601" s="66">
        <v>147</v>
      </c>
      <c r="EH601" s="66">
        <v>132.19999999999999</v>
      </c>
      <c r="EI601" s="66">
        <v>151</v>
      </c>
      <c r="EJ601" s="66">
        <v>108</v>
      </c>
      <c r="EK601" s="20">
        <v>10612.8</v>
      </c>
      <c r="EL601" s="20">
        <v>11095.9</v>
      </c>
      <c r="EM601" s="20">
        <v>118.864</v>
      </c>
      <c r="EN601" s="20">
        <v>75.744705882352946</v>
      </c>
      <c r="EO601" s="20">
        <v>13.7902</v>
      </c>
      <c r="EP601" s="20">
        <v>209.244</v>
      </c>
      <c r="EQ601" s="21">
        <v>68</v>
      </c>
      <c r="ER601" s="21">
        <v>86</v>
      </c>
      <c r="ES601" s="61" t="str">
        <f t="shared" si="30"/>
        <v>Louisiana</v>
      </c>
      <c r="ET601" s="61">
        <f t="shared" si="32"/>
        <v>154</v>
      </c>
      <c r="EU601" s="61">
        <f t="shared" si="31"/>
        <v>-18</v>
      </c>
    </row>
    <row r="602" spans="1:151" x14ac:dyDescent="0.45">
      <c r="A602" s="64">
        <v>45308</v>
      </c>
      <c r="B602" s="21" t="s">
        <v>163</v>
      </c>
      <c r="C602" s="21">
        <v>279</v>
      </c>
      <c r="D602" s="21" t="s">
        <v>333</v>
      </c>
      <c r="E602" s="21">
        <v>15</v>
      </c>
      <c r="F602" s="50" t="s">
        <v>558</v>
      </c>
      <c r="G602" t="s">
        <v>163</v>
      </c>
      <c r="H602" t="s">
        <v>333</v>
      </c>
      <c r="I602" t="s">
        <v>163</v>
      </c>
      <c r="J602" t="s">
        <v>333</v>
      </c>
      <c r="K602" t="s">
        <v>1336</v>
      </c>
      <c r="L602" t="s">
        <v>449</v>
      </c>
      <c r="M602" t="s">
        <v>618</v>
      </c>
      <c r="N602" t="s">
        <v>719</v>
      </c>
      <c r="O602" t="s">
        <v>1345</v>
      </c>
      <c r="P602" t="s">
        <v>333</v>
      </c>
      <c r="Q602" t="s">
        <v>163</v>
      </c>
      <c r="R602" t="s">
        <v>449</v>
      </c>
      <c r="S602" t="s">
        <v>95</v>
      </c>
      <c r="T602" t="s">
        <v>95</v>
      </c>
      <c r="U602">
        <v>17</v>
      </c>
      <c r="V602">
        <v>17</v>
      </c>
      <c r="W602" s="20">
        <v>0.52941176470588203</v>
      </c>
      <c r="X602" s="20">
        <v>-5.46</v>
      </c>
      <c r="Y602" s="20">
        <v>101.8</v>
      </c>
      <c r="Z602" s="20">
        <v>107.3</v>
      </c>
      <c r="AA602" s="20">
        <v>68.8</v>
      </c>
      <c r="AB602" s="20">
        <v>0.11600000000000001</v>
      </c>
      <c r="AC602" s="20">
        <v>-0.47</v>
      </c>
      <c r="AD602" s="20">
        <v>106.1</v>
      </c>
      <c r="AE602" s="20">
        <v>106.6</v>
      </c>
      <c r="AF602" s="20">
        <v>0.67</v>
      </c>
      <c r="AG602" s="20">
        <v>100.8</v>
      </c>
      <c r="AH602" s="20">
        <v>109.1</v>
      </c>
      <c r="AI602" s="20">
        <v>0.28570000000000001</v>
      </c>
      <c r="AJ602" s="20">
        <v>-5.0999999999999996</v>
      </c>
      <c r="AK602" s="20">
        <v>-0.3</v>
      </c>
      <c r="AL602" s="20">
        <v>1108</v>
      </c>
      <c r="AM602" s="20">
        <v>-7.4</v>
      </c>
      <c r="AN602" s="20">
        <v>-2.66</v>
      </c>
      <c r="AO602" s="20">
        <v>1194</v>
      </c>
      <c r="AP602" s="20">
        <v>1212</v>
      </c>
      <c r="AQ602" s="20">
        <v>993</v>
      </c>
      <c r="AR602" s="20">
        <v>0.41699999999999998</v>
      </c>
      <c r="AS602" s="20">
        <v>102</v>
      </c>
      <c r="AT602" s="20">
        <v>323</v>
      </c>
      <c r="AU602" s="20">
        <v>0.316</v>
      </c>
      <c r="AV602" s="20">
        <v>264</v>
      </c>
      <c r="AW602" s="20">
        <v>381</v>
      </c>
      <c r="AX602" s="20">
        <v>0.69299999999999995</v>
      </c>
      <c r="AY602" s="20">
        <v>197</v>
      </c>
      <c r="AZ602" s="20">
        <v>11.588235294117647</v>
      </c>
      <c r="BA602" s="20">
        <v>633</v>
      </c>
      <c r="BB602" s="20">
        <v>37.235294117647058</v>
      </c>
      <c r="BC602" s="20">
        <v>206</v>
      </c>
      <c r="BD602" s="20">
        <v>129</v>
      </c>
      <c r="BE602" s="20">
        <v>80</v>
      </c>
      <c r="BF602" s="20">
        <v>209</v>
      </c>
      <c r="BG602" s="20">
        <v>300</v>
      </c>
      <c r="BH602" s="20">
        <v>70.2</v>
      </c>
      <c r="BI602" s="20">
        <v>71.293999999999997</v>
      </c>
      <c r="BJ602" s="20">
        <v>-1.0589999999999999</v>
      </c>
      <c r="BK602" s="20">
        <v>0.98599999999999999</v>
      </c>
      <c r="BL602" s="20">
        <v>12.294</v>
      </c>
      <c r="BM602" s="20">
        <v>0.61699999999999999</v>
      </c>
      <c r="BN602" s="20">
        <v>19</v>
      </c>
      <c r="BO602" s="20">
        <v>22.4</v>
      </c>
      <c r="BP602" s="20">
        <v>4.7</v>
      </c>
      <c r="BQ602" s="20">
        <v>7.5882352941176467</v>
      </c>
      <c r="BR602" s="20">
        <v>17.600000000000001</v>
      </c>
      <c r="BS602" s="20">
        <v>168</v>
      </c>
      <c r="BT602" s="20">
        <v>0.503</v>
      </c>
      <c r="BU602" s="20">
        <v>1</v>
      </c>
      <c r="BV602" s="66">
        <v>244</v>
      </c>
      <c r="BW602" s="66">
        <v>162</v>
      </c>
      <c r="BX602" s="66">
        <v>199</v>
      </c>
      <c r="BY602" s="66">
        <v>253</v>
      </c>
      <c r="BZ602" s="66">
        <v>241</v>
      </c>
      <c r="CA602" s="66">
        <v>174.7</v>
      </c>
      <c r="CB602" s="66">
        <v>168</v>
      </c>
      <c r="CC602" s="66">
        <v>171</v>
      </c>
      <c r="CD602" s="20">
        <v>0.41176470588235298</v>
      </c>
      <c r="CE602" s="20">
        <v>0.19</v>
      </c>
      <c r="CF602" s="20">
        <v>110.5</v>
      </c>
      <c r="CG602" s="20">
        <v>110.3</v>
      </c>
      <c r="CH602" s="20">
        <v>68.599999999999994</v>
      </c>
      <c r="CI602" s="20">
        <v>-9.6000000000000002E-2</v>
      </c>
      <c r="CJ602" s="20">
        <v>-1.22</v>
      </c>
      <c r="CK602" s="20">
        <v>106.4</v>
      </c>
      <c r="CL602" s="20">
        <v>107.6</v>
      </c>
      <c r="CM602" s="20">
        <v>2</v>
      </c>
      <c r="CN602" s="20">
        <v>111.2</v>
      </c>
      <c r="CO602" s="20">
        <v>111.5</v>
      </c>
      <c r="CP602" s="63">
        <v>0.4929</v>
      </c>
      <c r="CQ602" s="20">
        <v>-6.1</v>
      </c>
      <c r="CR602" s="20">
        <v>-0.35882352941176471</v>
      </c>
      <c r="CS602" s="20">
        <v>1121</v>
      </c>
      <c r="CT602" s="20">
        <v>-1.45</v>
      </c>
      <c r="CU602" s="20">
        <v>-0.98</v>
      </c>
      <c r="CV602" s="20">
        <v>1342</v>
      </c>
      <c r="CW602" s="20">
        <v>1350</v>
      </c>
      <c r="CX602" s="20">
        <v>1049</v>
      </c>
      <c r="CY602" s="20">
        <v>0.442</v>
      </c>
      <c r="CZ602" s="20">
        <v>169</v>
      </c>
      <c r="DA602" s="20">
        <v>483</v>
      </c>
      <c r="DB602" s="20">
        <v>0.35</v>
      </c>
      <c r="DC602" s="20">
        <v>245</v>
      </c>
      <c r="DD602" s="20">
        <v>345</v>
      </c>
      <c r="DE602" s="20">
        <v>0.71</v>
      </c>
      <c r="DF602" s="20">
        <v>212</v>
      </c>
      <c r="DG602" s="20">
        <v>12.470588235294118</v>
      </c>
      <c r="DH602" s="20">
        <v>637</v>
      </c>
      <c r="DI602" s="20">
        <v>37.470588235294116</v>
      </c>
      <c r="DJ602" s="20">
        <v>261</v>
      </c>
      <c r="DK602" s="20">
        <v>92</v>
      </c>
      <c r="DL602" s="20">
        <v>75</v>
      </c>
      <c r="DM602" s="20">
        <v>213</v>
      </c>
      <c r="DN602" s="20">
        <v>316</v>
      </c>
      <c r="DO602" s="20">
        <v>78.900000000000006</v>
      </c>
      <c r="DP602" s="20">
        <v>79.412000000000006</v>
      </c>
      <c r="DQ602" s="20">
        <v>-0.47099999999999997</v>
      </c>
      <c r="DR602" s="20">
        <v>1.2250000000000001</v>
      </c>
      <c r="DS602" s="20">
        <v>12.529</v>
      </c>
      <c r="DT602" s="20">
        <v>0.432</v>
      </c>
      <c r="DU602" s="20">
        <v>28.4</v>
      </c>
      <c r="DV602" s="20">
        <v>20.3</v>
      </c>
      <c r="DW602" s="20">
        <v>4.4000000000000004</v>
      </c>
      <c r="DX602" s="20">
        <v>5.4117647058823533</v>
      </c>
      <c r="DY602" s="20">
        <v>18.600000000000001</v>
      </c>
      <c r="DZ602" s="20">
        <v>254</v>
      </c>
      <c r="EA602" s="20">
        <v>0.45200000000000001</v>
      </c>
      <c r="EB602" s="20">
        <v>4</v>
      </c>
      <c r="EC602" s="66">
        <v>192</v>
      </c>
      <c r="ED602" s="66">
        <v>243</v>
      </c>
      <c r="EE602" s="66">
        <v>262</v>
      </c>
      <c r="EF602" s="66">
        <v>164</v>
      </c>
      <c r="EG602" s="66">
        <v>162</v>
      </c>
      <c r="EH602" s="66">
        <v>178.7</v>
      </c>
      <c r="EI602" s="66">
        <v>255</v>
      </c>
      <c r="EJ602" s="66">
        <v>232</v>
      </c>
      <c r="EK602" s="20">
        <v>11228.539999999999</v>
      </c>
      <c r="EL602" s="20">
        <v>11856.65</v>
      </c>
      <c r="EM602" s="20">
        <v>66.532235294117655</v>
      </c>
      <c r="EN602" s="20">
        <v>95.072999999999993</v>
      </c>
      <c r="EO602" s="20">
        <v>12.496</v>
      </c>
      <c r="EP602" s="20">
        <v>218.98799999999997</v>
      </c>
      <c r="ES602" s="61" t="str">
        <f t="shared" si="30"/>
        <v/>
      </c>
      <c r="ET602" s="61">
        <f t="shared" si="32"/>
        <v>0</v>
      </c>
      <c r="EU602" s="61" t="str">
        <f t="shared" si="31"/>
        <v/>
      </c>
    </row>
    <row r="603" spans="1:151" x14ac:dyDescent="0.45">
      <c r="A603" s="64">
        <v>45308</v>
      </c>
      <c r="B603" s="21" t="s">
        <v>12</v>
      </c>
      <c r="C603" s="21">
        <v>113</v>
      </c>
      <c r="D603" s="21" t="s">
        <v>51</v>
      </c>
      <c r="E603" s="21">
        <v>303</v>
      </c>
      <c r="F603" s="50" t="s">
        <v>558</v>
      </c>
      <c r="G603" t="s">
        <v>12</v>
      </c>
      <c r="H603" t="s">
        <v>51</v>
      </c>
      <c r="I603" t="s">
        <v>12</v>
      </c>
      <c r="J603" t="s">
        <v>51</v>
      </c>
      <c r="K603" t="s">
        <v>12</v>
      </c>
      <c r="L603" t="s">
        <v>51</v>
      </c>
      <c r="M603" t="s">
        <v>12</v>
      </c>
      <c r="N603" t="s">
        <v>51</v>
      </c>
      <c r="O603" t="s">
        <v>12</v>
      </c>
      <c r="P603" t="s">
        <v>51</v>
      </c>
      <c r="Q603" t="s">
        <v>12</v>
      </c>
      <c r="R603" t="s">
        <v>51</v>
      </c>
      <c r="S603" t="s">
        <v>21</v>
      </c>
      <c r="T603" t="s">
        <v>21</v>
      </c>
      <c r="U603">
        <v>16</v>
      </c>
      <c r="V603">
        <v>16</v>
      </c>
      <c r="W603" s="20">
        <v>0.875</v>
      </c>
      <c r="X603" s="20">
        <v>32.31</v>
      </c>
      <c r="Y603" s="20">
        <v>117.7</v>
      </c>
      <c r="Z603" s="20">
        <v>85.4</v>
      </c>
      <c r="AA603" s="20">
        <v>64</v>
      </c>
      <c r="AB603" s="20">
        <v>-4.1000000000000002E-2</v>
      </c>
      <c r="AC603" s="20">
        <v>2</v>
      </c>
      <c r="AD603" s="20">
        <v>106.9</v>
      </c>
      <c r="AE603" s="20">
        <v>104.9</v>
      </c>
      <c r="AF603" s="20">
        <v>-1.21</v>
      </c>
      <c r="AG603" s="20">
        <v>117</v>
      </c>
      <c r="AH603" s="20">
        <v>83.9</v>
      </c>
      <c r="AI603" s="20">
        <v>0.97850000000000004</v>
      </c>
      <c r="AJ603" s="20">
        <v>2.7</v>
      </c>
      <c r="AK603" s="20">
        <v>0.16875000000000001</v>
      </c>
      <c r="AL603" s="20">
        <v>1433</v>
      </c>
      <c r="AM603" s="20">
        <v>27.3</v>
      </c>
      <c r="AN603" s="20">
        <v>3.93</v>
      </c>
      <c r="AO603" s="20">
        <v>1196</v>
      </c>
      <c r="AP603" s="20">
        <v>822</v>
      </c>
      <c r="AQ603" s="20">
        <v>984</v>
      </c>
      <c r="AR603" s="20">
        <v>0.441</v>
      </c>
      <c r="AS603" s="20">
        <v>124</v>
      </c>
      <c r="AT603" s="20">
        <v>360</v>
      </c>
      <c r="AU603" s="20">
        <v>0.34399999999999997</v>
      </c>
      <c r="AV603" s="20">
        <v>204</v>
      </c>
      <c r="AW603" s="20">
        <v>305</v>
      </c>
      <c r="AX603" s="20">
        <v>0.66900000000000004</v>
      </c>
      <c r="AY603" s="20">
        <v>245</v>
      </c>
      <c r="AZ603" s="20">
        <v>15.3125</v>
      </c>
      <c r="BA603" s="20">
        <v>647</v>
      </c>
      <c r="BB603" s="20">
        <v>40.4375</v>
      </c>
      <c r="BC603" s="20">
        <v>220</v>
      </c>
      <c r="BD603" s="20">
        <v>170</v>
      </c>
      <c r="BE603" s="20">
        <v>91</v>
      </c>
      <c r="BF603" s="20">
        <v>150</v>
      </c>
      <c r="BG603" s="20">
        <v>293</v>
      </c>
      <c r="BH603" s="20">
        <v>74.8</v>
      </c>
      <c r="BI603" s="20">
        <v>51.375</v>
      </c>
      <c r="BJ603" s="20">
        <v>23.375</v>
      </c>
      <c r="BK603" s="20">
        <v>1.4670000000000001</v>
      </c>
      <c r="BL603" s="20">
        <v>9.375</v>
      </c>
      <c r="BM603" s="20">
        <v>1.133</v>
      </c>
      <c r="BN603" s="20">
        <v>22.5</v>
      </c>
      <c r="BO603" s="20">
        <v>19.100000000000001</v>
      </c>
      <c r="BP603" s="20">
        <v>5.7</v>
      </c>
      <c r="BQ603" s="20">
        <v>10.625</v>
      </c>
      <c r="BR603" s="20">
        <v>18.3</v>
      </c>
      <c r="BS603" s="20">
        <v>14</v>
      </c>
      <c r="BT603" s="20">
        <v>0.63100000000000001</v>
      </c>
      <c r="BU603" s="20">
        <v>0</v>
      </c>
      <c r="BV603" s="66">
        <v>1</v>
      </c>
      <c r="BW603" s="66">
        <v>8</v>
      </c>
      <c r="BX603" s="66">
        <v>5</v>
      </c>
      <c r="BY603" s="66">
        <v>1</v>
      </c>
      <c r="BZ603" s="66">
        <v>1</v>
      </c>
      <c r="CA603" s="66">
        <v>5</v>
      </c>
      <c r="CB603" s="66">
        <v>14</v>
      </c>
      <c r="CC603" s="66">
        <v>3</v>
      </c>
      <c r="CD603" s="20">
        <v>0.875</v>
      </c>
      <c r="CE603" s="20">
        <v>17.82</v>
      </c>
      <c r="CF603" s="20">
        <v>115.6</v>
      </c>
      <c r="CG603" s="20">
        <v>97.8</v>
      </c>
      <c r="CH603" s="20">
        <v>66.3</v>
      </c>
      <c r="CI603" s="20">
        <v>4.7E-2</v>
      </c>
      <c r="CJ603" s="20">
        <v>-0.21</v>
      </c>
      <c r="CK603" s="20">
        <v>105.9</v>
      </c>
      <c r="CL603" s="20">
        <v>106.1</v>
      </c>
      <c r="CM603" s="20">
        <v>-2.54</v>
      </c>
      <c r="CN603" s="20">
        <v>117.1</v>
      </c>
      <c r="CO603" s="20">
        <v>99.1</v>
      </c>
      <c r="CP603" s="63">
        <v>0.87160000000000004</v>
      </c>
      <c r="CQ603" s="20">
        <v>1.6</v>
      </c>
      <c r="CR603" s="20">
        <v>0.1</v>
      </c>
      <c r="CS603" s="20">
        <v>1411</v>
      </c>
      <c r="CT603" s="20">
        <v>14.76</v>
      </c>
      <c r="CU603" s="20">
        <v>1.95</v>
      </c>
      <c r="CV603" s="20">
        <v>1242</v>
      </c>
      <c r="CW603" s="20">
        <v>1037</v>
      </c>
      <c r="CX603" s="20">
        <v>927</v>
      </c>
      <c r="CY603" s="20">
        <v>0.46400000000000002</v>
      </c>
      <c r="CZ603" s="20">
        <v>135</v>
      </c>
      <c r="DA603" s="20">
        <v>378</v>
      </c>
      <c r="DB603" s="20">
        <v>0.35699999999999998</v>
      </c>
      <c r="DC603" s="20">
        <v>247</v>
      </c>
      <c r="DD603" s="20">
        <v>317</v>
      </c>
      <c r="DE603" s="20">
        <v>0.77900000000000003</v>
      </c>
      <c r="DF603" s="20">
        <v>168</v>
      </c>
      <c r="DG603" s="20">
        <v>10.5</v>
      </c>
      <c r="DH603" s="20">
        <v>578</v>
      </c>
      <c r="DI603" s="20">
        <v>36.125</v>
      </c>
      <c r="DJ603" s="20">
        <v>239</v>
      </c>
      <c r="DK603" s="20">
        <v>98</v>
      </c>
      <c r="DL603" s="20">
        <v>53</v>
      </c>
      <c r="DM603" s="20">
        <v>169</v>
      </c>
      <c r="DN603" s="20">
        <v>217</v>
      </c>
      <c r="DO603" s="20">
        <v>77.599999999999994</v>
      </c>
      <c r="DP603" s="20">
        <v>64.811999999999998</v>
      </c>
      <c r="DQ603" s="20">
        <v>12.811999999999999</v>
      </c>
      <c r="DR603" s="20">
        <v>1.4139999999999999</v>
      </c>
      <c r="DS603" s="20">
        <v>10.561999999999999</v>
      </c>
      <c r="DT603" s="20">
        <v>0.57999999999999996</v>
      </c>
      <c r="DU603" s="20">
        <v>23.6</v>
      </c>
      <c r="DV603" s="20">
        <v>19.8</v>
      </c>
      <c r="DW603" s="20">
        <v>3.3</v>
      </c>
      <c r="DX603" s="20">
        <v>6.125</v>
      </c>
      <c r="DY603" s="20">
        <v>13.6</v>
      </c>
      <c r="DZ603" s="20">
        <v>39</v>
      </c>
      <c r="EA603" s="20">
        <v>0.59599999999999997</v>
      </c>
      <c r="EB603" s="20">
        <v>-4</v>
      </c>
      <c r="EC603" s="66">
        <v>35</v>
      </c>
      <c r="ED603" s="66">
        <v>23</v>
      </c>
      <c r="EE603" s="66">
        <v>21</v>
      </c>
      <c r="EF603" s="66">
        <v>25</v>
      </c>
      <c r="EG603" s="66">
        <v>30</v>
      </c>
      <c r="EH603" s="66">
        <v>23.5</v>
      </c>
      <c r="EI603" s="66">
        <v>39</v>
      </c>
      <c r="EJ603" s="66">
        <v>31</v>
      </c>
      <c r="EK603" s="20">
        <v>11511.06</v>
      </c>
      <c r="EL603" s="20">
        <v>9872.24</v>
      </c>
      <c r="EM603" s="20">
        <v>57.421875</v>
      </c>
      <c r="EN603" s="20">
        <v>112.22125</v>
      </c>
      <c r="EO603" s="20">
        <v>14.255700000000001</v>
      </c>
      <c r="EP603" s="20">
        <v>145.173</v>
      </c>
      <c r="EQ603" s="21">
        <v>77</v>
      </c>
      <c r="ER603" s="21">
        <v>54</v>
      </c>
      <c r="ES603" s="61" t="str">
        <f t="shared" si="30"/>
        <v>Houston</v>
      </c>
      <c r="ET603" s="61">
        <f t="shared" si="32"/>
        <v>131</v>
      </c>
      <c r="EU603" s="61">
        <f t="shared" si="31"/>
        <v>23</v>
      </c>
    </row>
    <row r="604" spans="1:151" x14ac:dyDescent="0.45">
      <c r="A604" s="64">
        <v>45308</v>
      </c>
      <c r="B604" s="21" t="s">
        <v>45</v>
      </c>
      <c r="C604" s="21">
        <v>202</v>
      </c>
      <c r="D604" s="21" t="s">
        <v>297</v>
      </c>
      <c r="E604" s="21">
        <v>152</v>
      </c>
      <c r="F604" s="50" t="s">
        <v>558</v>
      </c>
      <c r="G604" t="s">
        <v>45</v>
      </c>
      <c r="H604" t="s">
        <v>297</v>
      </c>
      <c r="I604" t="s">
        <v>45</v>
      </c>
      <c r="J604" t="s">
        <v>297</v>
      </c>
      <c r="K604" t="s">
        <v>45</v>
      </c>
      <c r="L604" t="s">
        <v>297</v>
      </c>
      <c r="M604" t="s">
        <v>591</v>
      </c>
      <c r="N604" t="s">
        <v>297</v>
      </c>
      <c r="O604" t="s">
        <v>1342</v>
      </c>
      <c r="P604" t="s">
        <v>297</v>
      </c>
      <c r="Q604" t="s">
        <v>45</v>
      </c>
      <c r="R604" t="s">
        <v>297</v>
      </c>
      <c r="S604" t="s">
        <v>29</v>
      </c>
      <c r="T604" t="s">
        <v>29</v>
      </c>
      <c r="U604">
        <v>16</v>
      </c>
      <c r="V604">
        <v>16</v>
      </c>
      <c r="W604" s="20">
        <v>0.8125</v>
      </c>
      <c r="X604" s="20">
        <v>25.86</v>
      </c>
      <c r="Y604" s="20">
        <v>117.9</v>
      </c>
      <c r="Z604" s="20">
        <v>92.1</v>
      </c>
      <c r="AA604" s="20">
        <v>71.599999999999994</v>
      </c>
      <c r="AB604" s="20">
        <v>-3.5999999999999997E-2</v>
      </c>
      <c r="AC604" s="20">
        <v>9.2899999999999991</v>
      </c>
      <c r="AD604" s="20">
        <v>110.6</v>
      </c>
      <c r="AE604" s="20">
        <v>101.3</v>
      </c>
      <c r="AF604" s="20">
        <v>7.31</v>
      </c>
      <c r="AG604" s="20">
        <v>118</v>
      </c>
      <c r="AH604" s="20">
        <v>93.6</v>
      </c>
      <c r="AI604" s="20">
        <v>0.93459999999999999</v>
      </c>
      <c r="AJ604" s="20">
        <v>3.1</v>
      </c>
      <c r="AK604" s="20">
        <v>0.19375000000000001</v>
      </c>
      <c r="AL604" s="20">
        <v>1448</v>
      </c>
      <c r="AM604" s="20">
        <v>22.34</v>
      </c>
      <c r="AN604" s="20">
        <v>8.09</v>
      </c>
      <c r="AO604" s="20">
        <v>1340</v>
      </c>
      <c r="AP604" s="20">
        <v>1112</v>
      </c>
      <c r="AQ604" s="20">
        <v>1005</v>
      </c>
      <c r="AR604" s="20">
        <v>0.45400000000000001</v>
      </c>
      <c r="AS604" s="20">
        <v>124</v>
      </c>
      <c r="AT604" s="20">
        <v>351</v>
      </c>
      <c r="AU604" s="20">
        <v>0.35299999999999998</v>
      </c>
      <c r="AV604" s="20">
        <v>304</v>
      </c>
      <c r="AW604" s="20">
        <v>400</v>
      </c>
      <c r="AX604" s="20">
        <v>0.76</v>
      </c>
      <c r="AY604" s="20">
        <v>196</v>
      </c>
      <c r="AZ604" s="20">
        <v>12.25</v>
      </c>
      <c r="BA604" s="20">
        <v>658</v>
      </c>
      <c r="BB604" s="20">
        <v>41.125</v>
      </c>
      <c r="BC604" s="20">
        <v>225</v>
      </c>
      <c r="BD604" s="20">
        <v>100</v>
      </c>
      <c r="BE604" s="20">
        <v>75</v>
      </c>
      <c r="BF604" s="20">
        <v>168</v>
      </c>
      <c r="BG604" s="20">
        <v>261</v>
      </c>
      <c r="BH604" s="20">
        <v>83.8</v>
      </c>
      <c r="BI604" s="20">
        <v>69.5</v>
      </c>
      <c r="BJ604" s="20">
        <v>14.25</v>
      </c>
      <c r="BK604" s="20">
        <v>1.339</v>
      </c>
      <c r="BL604" s="20">
        <v>10.5</v>
      </c>
      <c r="BM604" s="20">
        <v>0.59499999999999997</v>
      </c>
      <c r="BN604" s="20">
        <v>21.9</v>
      </c>
      <c r="BO604" s="20">
        <v>25</v>
      </c>
      <c r="BP604" s="20">
        <v>4.7</v>
      </c>
      <c r="BQ604" s="20">
        <v>6.25</v>
      </c>
      <c r="BR604" s="20">
        <v>16.3</v>
      </c>
      <c r="BS604" s="20">
        <v>7</v>
      </c>
      <c r="BT604" s="20">
        <v>0.65</v>
      </c>
      <c r="BU604" s="20">
        <v>2</v>
      </c>
      <c r="BV604" s="66">
        <v>7</v>
      </c>
      <c r="BW604" s="66">
        <v>4</v>
      </c>
      <c r="BX604" s="66">
        <v>8</v>
      </c>
      <c r="BY604" s="66">
        <v>11</v>
      </c>
      <c r="BZ604" s="66">
        <v>5</v>
      </c>
      <c r="CA604" s="66">
        <v>5</v>
      </c>
      <c r="CB604" s="66">
        <v>7</v>
      </c>
      <c r="CC604" s="66">
        <v>8</v>
      </c>
      <c r="CD604" s="20">
        <v>0.375</v>
      </c>
      <c r="CE604" s="20">
        <v>-2.17</v>
      </c>
      <c r="CF604" s="20">
        <v>105.7</v>
      </c>
      <c r="CG604" s="20">
        <v>107.9</v>
      </c>
      <c r="CH604" s="20">
        <v>69.7</v>
      </c>
      <c r="CI604" s="20">
        <v>-3.7999999999999999E-2</v>
      </c>
      <c r="CJ604" s="20">
        <v>1.07</v>
      </c>
      <c r="CK604" s="20">
        <v>106.1</v>
      </c>
      <c r="CL604" s="20">
        <v>105</v>
      </c>
      <c r="CM604" s="20">
        <v>-5.19</v>
      </c>
      <c r="CN604" s="20">
        <v>105.6</v>
      </c>
      <c r="CO604" s="20">
        <v>109.6</v>
      </c>
      <c r="CP604" s="63">
        <v>0.39439999999999997</v>
      </c>
      <c r="CQ604" s="20">
        <v>-6</v>
      </c>
      <c r="CR604" s="20">
        <v>-0.375</v>
      </c>
      <c r="CS604" s="20">
        <v>1107</v>
      </c>
      <c r="CT604" s="20">
        <v>-0.57999999999999996</v>
      </c>
      <c r="CU604" s="20">
        <v>2.17</v>
      </c>
      <c r="CV604" s="20">
        <v>1181</v>
      </c>
      <c r="CW604" s="20">
        <v>1225</v>
      </c>
      <c r="CX604" s="20">
        <v>931</v>
      </c>
      <c r="CY604" s="20">
        <v>0.43099999999999999</v>
      </c>
      <c r="CZ604" s="20">
        <v>97</v>
      </c>
      <c r="DA604" s="20">
        <v>302</v>
      </c>
      <c r="DB604" s="20">
        <v>0.32100000000000001</v>
      </c>
      <c r="DC604" s="20">
        <v>282</v>
      </c>
      <c r="DD604" s="20">
        <v>378</v>
      </c>
      <c r="DE604" s="20">
        <v>0.746</v>
      </c>
      <c r="DF604" s="20">
        <v>178</v>
      </c>
      <c r="DG604" s="20">
        <v>11.125</v>
      </c>
      <c r="DH604" s="20">
        <v>580</v>
      </c>
      <c r="DI604" s="20">
        <v>36.25</v>
      </c>
      <c r="DJ604" s="20">
        <v>185</v>
      </c>
      <c r="DK604" s="20">
        <v>88</v>
      </c>
      <c r="DL604" s="20">
        <v>48</v>
      </c>
      <c r="DM604" s="20">
        <v>200</v>
      </c>
      <c r="DN604" s="20">
        <v>271</v>
      </c>
      <c r="DO604" s="20">
        <v>73.8</v>
      </c>
      <c r="DP604" s="20">
        <v>76.561999999999998</v>
      </c>
      <c r="DQ604" s="20">
        <v>-2.75</v>
      </c>
      <c r="DR604" s="20">
        <v>0.92500000000000004</v>
      </c>
      <c r="DS604" s="20">
        <v>12.5</v>
      </c>
      <c r="DT604" s="20">
        <v>0.44</v>
      </c>
      <c r="DU604" s="20">
        <v>18.899999999999999</v>
      </c>
      <c r="DV604" s="20">
        <v>23.6</v>
      </c>
      <c r="DW604" s="20">
        <v>3</v>
      </c>
      <c r="DX604" s="20">
        <v>5.5</v>
      </c>
      <c r="DY604" s="20">
        <v>16.899999999999999</v>
      </c>
      <c r="DZ604" s="20">
        <v>276</v>
      </c>
      <c r="EA604" s="20">
        <v>0.441</v>
      </c>
      <c r="EB604" s="20">
        <v>-5</v>
      </c>
      <c r="EC604" s="66">
        <v>232</v>
      </c>
      <c r="ED604" s="66">
        <v>241</v>
      </c>
      <c r="EE604" s="66">
        <v>241</v>
      </c>
      <c r="EF604" s="66">
        <v>233</v>
      </c>
      <c r="EG604" s="66">
        <v>192</v>
      </c>
      <c r="EH604" s="66">
        <v>189.7</v>
      </c>
      <c r="EI604" s="66">
        <v>276</v>
      </c>
      <c r="EJ604" s="66">
        <v>285</v>
      </c>
      <c r="EK604" s="20">
        <v>12721.410000000002</v>
      </c>
      <c r="EL604" s="20">
        <v>9734.9699999999993</v>
      </c>
      <c r="EM604" s="20">
        <v>57.75</v>
      </c>
      <c r="EN604" s="20">
        <v>78.125</v>
      </c>
      <c r="EO604" s="20">
        <v>12.159800000000001</v>
      </c>
      <c r="EP604" s="20">
        <v>205.96</v>
      </c>
      <c r="EQ604" s="21">
        <v>86</v>
      </c>
      <c r="ER604" s="21">
        <v>70</v>
      </c>
      <c r="ES604" s="61" t="str">
        <f t="shared" si="30"/>
        <v>North Carolina</v>
      </c>
      <c r="ET604" s="61">
        <f t="shared" si="32"/>
        <v>156</v>
      </c>
      <c r="EU604" s="61">
        <f t="shared" si="31"/>
        <v>16</v>
      </c>
    </row>
    <row r="605" spans="1:151" x14ac:dyDescent="0.45">
      <c r="A605" s="64">
        <v>45308</v>
      </c>
      <c r="B605" s="21" t="s">
        <v>128</v>
      </c>
      <c r="C605" s="21">
        <v>336</v>
      </c>
      <c r="D605" s="21" t="s">
        <v>37</v>
      </c>
      <c r="E605" s="21">
        <v>17</v>
      </c>
      <c r="F605" s="50" t="s">
        <v>558</v>
      </c>
      <c r="G605" t="s">
        <v>128</v>
      </c>
      <c r="H605" t="s">
        <v>37</v>
      </c>
      <c r="I605" t="s">
        <v>128</v>
      </c>
      <c r="J605" t="s">
        <v>37</v>
      </c>
      <c r="K605" t="s">
        <v>128</v>
      </c>
      <c r="L605" t="s">
        <v>37</v>
      </c>
      <c r="M605" t="s">
        <v>128</v>
      </c>
      <c r="N605" t="s">
        <v>37</v>
      </c>
      <c r="O605" t="s">
        <v>128</v>
      </c>
      <c r="P605" t="s">
        <v>37</v>
      </c>
      <c r="Q605" t="s">
        <v>128</v>
      </c>
      <c r="R605" t="s">
        <v>37</v>
      </c>
      <c r="S605" t="s">
        <v>17</v>
      </c>
      <c r="T605" t="s">
        <v>17</v>
      </c>
      <c r="U605">
        <v>16</v>
      </c>
      <c r="V605">
        <v>16</v>
      </c>
      <c r="W605" s="20">
        <v>0.3125</v>
      </c>
      <c r="X605" s="20">
        <v>-1.94</v>
      </c>
      <c r="Y605" s="20">
        <v>103.5</v>
      </c>
      <c r="Z605" s="20">
        <v>105.4</v>
      </c>
      <c r="AA605" s="20">
        <v>67.099999999999994</v>
      </c>
      <c r="AB605" s="20">
        <v>-6.3E-2</v>
      </c>
      <c r="AC605" s="20">
        <v>2.2400000000000002</v>
      </c>
      <c r="AD605" s="20">
        <v>106.5</v>
      </c>
      <c r="AE605" s="20">
        <v>104.2</v>
      </c>
      <c r="AF605" s="20">
        <v>-2.21</v>
      </c>
      <c r="AG605" s="20">
        <v>101.6</v>
      </c>
      <c r="AH605" s="20">
        <v>105.6</v>
      </c>
      <c r="AI605" s="20">
        <v>0.38979999999999998</v>
      </c>
      <c r="AJ605" s="20">
        <v>-6.5</v>
      </c>
      <c r="AK605" s="20">
        <v>-0.40625</v>
      </c>
      <c r="AL605" s="20">
        <v>1084</v>
      </c>
      <c r="AM605" s="20">
        <v>-1.1000000000000001</v>
      </c>
      <c r="AN605" s="20">
        <v>2.46</v>
      </c>
      <c r="AO605" s="20">
        <v>1090</v>
      </c>
      <c r="AP605" s="20">
        <v>1147</v>
      </c>
      <c r="AQ605" s="20">
        <v>931</v>
      </c>
      <c r="AR605" s="20">
        <v>0.40200000000000002</v>
      </c>
      <c r="AS605" s="20">
        <v>113</v>
      </c>
      <c r="AT605" s="20">
        <v>391</v>
      </c>
      <c r="AU605" s="20">
        <v>0.28899999999999998</v>
      </c>
      <c r="AV605" s="20">
        <v>229</v>
      </c>
      <c r="AW605" s="20">
        <v>320</v>
      </c>
      <c r="AX605" s="20">
        <v>0.71599999999999997</v>
      </c>
      <c r="AY605" s="20">
        <v>167</v>
      </c>
      <c r="AZ605" s="20">
        <v>10.4375</v>
      </c>
      <c r="BA605" s="20">
        <v>578</v>
      </c>
      <c r="BB605" s="20">
        <v>36.125</v>
      </c>
      <c r="BC605" s="20">
        <v>162</v>
      </c>
      <c r="BD605" s="20">
        <v>103</v>
      </c>
      <c r="BE605" s="20">
        <v>48</v>
      </c>
      <c r="BF605" s="20">
        <v>177</v>
      </c>
      <c r="BG605" s="20">
        <v>238</v>
      </c>
      <c r="BH605" s="20">
        <v>68.099999999999994</v>
      </c>
      <c r="BI605" s="20">
        <v>71.688000000000002</v>
      </c>
      <c r="BJ605" s="20">
        <v>-3.5619999999999998</v>
      </c>
      <c r="BK605" s="20">
        <v>0.91500000000000004</v>
      </c>
      <c r="BL605" s="20">
        <v>11.061999999999999</v>
      </c>
      <c r="BM605" s="20">
        <v>0.58199999999999996</v>
      </c>
      <c r="BN605" s="20">
        <v>24.4</v>
      </c>
      <c r="BO605" s="20">
        <v>20</v>
      </c>
      <c r="BP605" s="20">
        <v>3</v>
      </c>
      <c r="BQ605" s="20">
        <v>6.4375</v>
      </c>
      <c r="BR605" s="20">
        <v>14.9</v>
      </c>
      <c r="BS605" s="20">
        <v>236</v>
      </c>
      <c r="BT605" s="20">
        <v>0.46700000000000003</v>
      </c>
      <c r="BU605" s="20">
        <v>2</v>
      </c>
      <c r="BV605" s="66">
        <v>250</v>
      </c>
      <c r="BW605" s="66">
        <v>189</v>
      </c>
      <c r="BX605" s="66">
        <v>267</v>
      </c>
      <c r="BY605" s="66">
        <v>194</v>
      </c>
      <c r="BZ605" s="66">
        <v>191</v>
      </c>
      <c r="CA605" s="66">
        <v>176</v>
      </c>
      <c r="CB605" s="66">
        <v>236</v>
      </c>
      <c r="CC605" s="66">
        <v>243</v>
      </c>
      <c r="CD605" s="20">
        <v>0.875</v>
      </c>
      <c r="CE605" s="20">
        <v>26.15</v>
      </c>
      <c r="CF605" s="20">
        <v>119</v>
      </c>
      <c r="CG605" s="20">
        <v>92.9</v>
      </c>
      <c r="CH605" s="20">
        <v>71</v>
      </c>
      <c r="CI605" s="20">
        <v>-6.8000000000000005E-2</v>
      </c>
      <c r="CJ605" s="20">
        <v>2.56</v>
      </c>
      <c r="CK605" s="20">
        <v>106.2</v>
      </c>
      <c r="CL605" s="20">
        <v>103.6</v>
      </c>
      <c r="CM605" s="20">
        <v>0.45</v>
      </c>
      <c r="CN605" s="20">
        <v>121.4</v>
      </c>
      <c r="CO605" s="20">
        <v>93.6</v>
      </c>
      <c r="CP605" s="63">
        <v>0.95189999999999997</v>
      </c>
      <c r="CQ605" s="20">
        <v>1.9</v>
      </c>
      <c r="CR605" s="20">
        <v>0.11874999999999999</v>
      </c>
      <c r="CS605" s="20">
        <v>1439</v>
      </c>
      <c r="CT605" s="20">
        <v>21.66</v>
      </c>
      <c r="CU605" s="20">
        <v>3.29</v>
      </c>
      <c r="CV605" s="20">
        <v>1345</v>
      </c>
      <c r="CW605" s="20">
        <v>1051</v>
      </c>
      <c r="CX605" s="20">
        <v>988</v>
      </c>
      <c r="CY605" s="20">
        <v>0.46800000000000003</v>
      </c>
      <c r="CZ605" s="20">
        <v>128</v>
      </c>
      <c r="DA605" s="20">
        <v>382</v>
      </c>
      <c r="DB605" s="20">
        <v>0.33500000000000002</v>
      </c>
      <c r="DC605" s="20">
        <v>293</v>
      </c>
      <c r="DD605" s="20">
        <v>388</v>
      </c>
      <c r="DE605" s="20">
        <v>0.755</v>
      </c>
      <c r="DF605" s="20">
        <v>193</v>
      </c>
      <c r="DG605" s="20">
        <v>12.0625</v>
      </c>
      <c r="DH605" s="20">
        <v>635</v>
      </c>
      <c r="DI605" s="20">
        <v>39.6875</v>
      </c>
      <c r="DJ605" s="20">
        <v>301</v>
      </c>
      <c r="DK605" s="20">
        <v>121</v>
      </c>
      <c r="DL605" s="20">
        <v>91</v>
      </c>
      <c r="DM605" s="20">
        <v>161</v>
      </c>
      <c r="DN605" s="20">
        <v>287</v>
      </c>
      <c r="DO605" s="20">
        <v>84.1</v>
      </c>
      <c r="DP605" s="20">
        <v>65.688000000000002</v>
      </c>
      <c r="DQ605" s="20">
        <v>18.375</v>
      </c>
      <c r="DR605" s="20">
        <v>1.87</v>
      </c>
      <c r="DS605" s="20">
        <v>10.061999999999999</v>
      </c>
      <c r="DT605" s="20">
        <v>0.752</v>
      </c>
      <c r="DU605" s="20">
        <v>23.9</v>
      </c>
      <c r="DV605" s="20">
        <v>24.2</v>
      </c>
      <c r="DW605" s="20">
        <v>5.7</v>
      </c>
      <c r="DX605" s="20">
        <v>7.5625</v>
      </c>
      <c r="DY605" s="20">
        <v>17.899999999999999</v>
      </c>
      <c r="DZ605" s="20">
        <v>17</v>
      </c>
      <c r="EA605" s="20">
        <v>0.629</v>
      </c>
      <c r="EB605" s="20">
        <v>-2</v>
      </c>
      <c r="EC605" s="66">
        <v>8</v>
      </c>
      <c r="ED605" s="66">
        <v>9</v>
      </c>
      <c r="EE605" s="66">
        <v>15</v>
      </c>
      <c r="EF605" s="66">
        <v>6</v>
      </c>
      <c r="EG605" s="66">
        <v>4</v>
      </c>
      <c r="EH605" s="66">
        <v>7.7</v>
      </c>
      <c r="EI605" s="66">
        <v>17</v>
      </c>
      <c r="EJ605" s="66">
        <v>10</v>
      </c>
      <c r="EK605" s="20">
        <v>9615.1500000000015</v>
      </c>
      <c r="EL605" s="20">
        <v>12542.6</v>
      </c>
      <c r="EM605" s="20">
        <v>83.656374999999997</v>
      </c>
      <c r="EN605" s="20">
        <v>64.774124999999998</v>
      </c>
      <c r="EO605" s="20">
        <v>11.249500000000001</v>
      </c>
      <c r="EP605" s="20">
        <v>205.49199999999999</v>
      </c>
      <c r="EQ605" s="21">
        <v>65</v>
      </c>
      <c r="ER605" s="21">
        <v>80</v>
      </c>
      <c r="ES605" s="61" t="str">
        <f t="shared" si="30"/>
        <v>Auburn</v>
      </c>
      <c r="ET605" s="61">
        <f t="shared" si="32"/>
        <v>145</v>
      </c>
      <c r="EU605" s="61">
        <f t="shared" si="31"/>
        <v>-15</v>
      </c>
    </row>
    <row r="606" spans="1:151" x14ac:dyDescent="0.45">
      <c r="A606" s="64">
        <v>45308</v>
      </c>
      <c r="B606" s="21" t="s">
        <v>904</v>
      </c>
      <c r="C606" s="21">
        <v>12</v>
      </c>
      <c r="D606" s="21" t="s">
        <v>18</v>
      </c>
      <c r="E606" s="21">
        <v>317</v>
      </c>
      <c r="F606" s="50" t="s">
        <v>558</v>
      </c>
      <c r="G606" t="s">
        <v>904</v>
      </c>
      <c r="H606" t="s">
        <v>18</v>
      </c>
      <c r="I606" t="s">
        <v>904</v>
      </c>
      <c r="J606" t="s">
        <v>18</v>
      </c>
      <c r="K606" t="s">
        <v>413</v>
      </c>
      <c r="L606" t="s">
        <v>18</v>
      </c>
      <c r="M606" t="s">
        <v>626</v>
      </c>
      <c r="N606" t="s">
        <v>18</v>
      </c>
      <c r="O606" t="s">
        <v>904</v>
      </c>
      <c r="P606" t="s">
        <v>18</v>
      </c>
      <c r="Q606" t="s">
        <v>413</v>
      </c>
      <c r="R606" t="s">
        <v>18</v>
      </c>
      <c r="S606" t="s">
        <v>19</v>
      </c>
      <c r="T606" t="s">
        <v>19</v>
      </c>
      <c r="U606">
        <v>16</v>
      </c>
      <c r="V606">
        <v>17</v>
      </c>
      <c r="W606" s="20">
        <v>0.625</v>
      </c>
      <c r="X606" s="20">
        <v>7.07</v>
      </c>
      <c r="Y606" s="20">
        <v>103.7</v>
      </c>
      <c r="Z606" s="20">
        <v>96.6</v>
      </c>
      <c r="AA606" s="20">
        <v>70.5</v>
      </c>
      <c r="AB606" s="20">
        <v>0.17299999999999999</v>
      </c>
      <c r="AC606" s="20">
        <v>8.69</v>
      </c>
      <c r="AD606" s="20">
        <v>109.2</v>
      </c>
      <c r="AE606" s="20">
        <v>100.5</v>
      </c>
      <c r="AF606" s="20">
        <v>6.07</v>
      </c>
      <c r="AG606" s="20">
        <v>102.9</v>
      </c>
      <c r="AH606" s="20">
        <v>96.2</v>
      </c>
      <c r="AI606" s="20">
        <v>0.68259999999999998</v>
      </c>
      <c r="AJ606" s="20">
        <v>-0.1</v>
      </c>
      <c r="AK606" s="20">
        <v>-6.2500000000000003E-3</v>
      </c>
      <c r="AL606" s="20">
        <v>1313</v>
      </c>
      <c r="AM606" s="20">
        <v>6.7</v>
      </c>
      <c r="AN606" s="20">
        <v>8.1999999999999993</v>
      </c>
      <c r="AO606" s="20">
        <v>1108</v>
      </c>
      <c r="AP606" s="20">
        <v>1132</v>
      </c>
      <c r="AQ606" s="20">
        <v>928</v>
      </c>
      <c r="AR606" s="20">
        <v>0.41899999999999998</v>
      </c>
      <c r="AS606" s="20">
        <v>109</v>
      </c>
      <c r="AT606" s="20">
        <v>354</v>
      </c>
      <c r="AU606" s="20">
        <v>0.308</v>
      </c>
      <c r="AV606" s="20">
        <v>221</v>
      </c>
      <c r="AW606" s="20">
        <v>348</v>
      </c>
      <c r="AX606" s="20">
        <v>0.63500000000000001</v>
      </c>
      <c r="AY606" s="20">
        <v>123</v>
      </c>
      <c r="AZ606" s="20">
        <v>7.6875</v>
      </c>
      <c r="BA606" s="20">
        <v>551</v>
      </c>
      <c r="BB606" s="20">
        <v>34.4375</v>
      </c>
      <c r="BC606" s="20">
        <v>195</v>
      </c>
      <c r="BD606" s="20">
        <v>135</v>
      </c>
      <c r="BE606" s="20">
        <v>71</v>
      </c>
      <c r="BF606" s="20">
        <v>177</v>
      </c>
      <c r="BG606" s="20">
        <v>247</v>
      </c>
      <c r="BH606" s="20">
        <v>69.2</v>
      </c>
      <c r="BI606" s="20">
        <v>70.75</v>
      </c>
      <c r="BJ606" s="20">
        <v>-1.5</v>
      </c>
      <c r="BK606" s="20">
        <v>1.1020000000000001</v>
      </c>
      <c r="BL606" s="20">
        <v>11.061999999999999</v>
      </c>
      <c r="BM606" s="20">
        <v>0.76300000000000001</v>
      </c>
      <c r="BN606" s="20">
        <v>22.1</v>
      </c>
      <c r="BO606" s="20">
        <v>21.8</v>
      </c>
      <c r="BP606" s="20">
        <v>4.4000000000000004</v>
      </c>
      <c r="BQ606" s="20">
        <v>8.4375</v>
      </c>
      <c r="BR606" s="20">
        <v>15.4</v>
      </c>
      <c r="BS606" s="20">
        <v>40</v>
      </c>
      <c r="BT606" s="20">
        <v>0.59499999999999997</v>
      </c>
      <c r="BU606" s="20">
        <v>2</v>
      </c>
      <c r="BV606" s="66">
        <v>107</v>
      </c>
      <c r="BW606" s="66">
        <v>68</v>
      </c>
      <c r="BX606" s="66">
        <v>66</v>
      </c>
      <c r="BY606" s="66">
        <v>118</v>
      </c>
      <c r="BZ606" s="66">
        <v>101</v>
      </c>
      <c r="CA606" s="66">
        <v>66.2</v>
      </c>
      <c r="CB606" s="66">
        <v>40</v>
      </c>
      <c r="CC606" s="66">
        <v>78</v>
      </c>
      <c r="CD606" s="20">
        <v>0.41176470588235298</v>
      </c>
      <c r="CE606" s="20">
        <v>5.41</v>
      </c>
      <c r="CF606" s="20">
        <v>101.8</v>
      </c>
      <c r="CG606" s="20">
        <v>96.4</v>
      </c>
      <c r="CH606" s="20">
        <v>65.2</v>
      </c>
      <c r="CI606" s="20">
        <v>-0.11</v>
      </c>
      <c r="CJ606" s="20">
        <v>4.6100000000000003</v>
      </c>
      <c r="CK606" s="20">
        <v>107.5</v>
      </c>
      <c r="CL606" s="20">
        <v>102.8</v>
      </c>
      <c r="CM606" s="20">
        <v>0</v>
      </c>
      <c r="CN606" s="20">
        <v>99.6</v>
      </c>
      <c r="CO606" s="20">
        <v>97.7</v>
      </c>
      <c r="CP606" s="63">
        <v>0.55620000000000003</v>
      </c>
      <c r="CQ606" s="20">
        <v>-4.8</v>
      </c>
      <c r="CR606" s="20">
        <v>-0.28235294117647058</v>
      </c>
      <c r="CS606" s="20">
        <v>1164</v>
      </c>
      <c r="CT606" s="20">
        <v>4.2</v>
      </c>
      <c r="CU606" s="20">
        <v>4.95</v>
      </c>
      <c r="CV606" s="20">
        <v>1100</v>
      </c>
      <c r="CW606" s="20">
        <v>1084</v>
      </c>
      <c r="CX606" s="20">
        <v>943</v>
      </c>
      <c r="CY606" s="20">
        <v>0.41499999999999998</v>
      </c>
      <c r="CZ606" s="20">
        <v>74</v>
      </c>
      <c r="DA606" s="20">
        <v>255</v>
      </c>
      <c r="DB606" s="20">
        <v>0.28999999999999998</v>
      </c>
      <c r="DC606" s="20">
        <v>244</v>
      </c>
      <c r="DD606" s="20">
        <v>344</v>
      </c>
      <c r="DE606" s="20">
        <v>0.70899999999999996</v>
      </c>
      <c r="DF606" s="20">
        <v>179</v>
      </c>
      <c r="DG606" s="20">
        <v>10.529411764705882</v>
      </c>
      <c r="DH606" s="20">
        <v>594</v>
      </c>
      <c r="DI606" s="20">
        <v>34.941176470588232</v>
      </c>
      <c r="DJ606" s="20">
        <v>199</v>
      </c>
      <c r="DK606" s="20">
        <v>109</v>
      </c>
      <c r="DL606" s="20">
        <v>59</v>
      </c>
      <c r="DM606" s="20">
        <v>211</v>
      </c>
      <c r="DN606" s="20">
        <v>329</v>
      </c>
      <c r="DO606" s="20">
        <v>64.7</v>
      </c>
      <c r="DP606" s="20">
        <v>63.765000000000001</v>
      </c>
      <c r="DQ606" s="20">
        <v>0.94099999999999995</v>
      </c>
      <c r="DR606" s="20">
        <v>0.94299999999999995</v>
      </c>
      <c r="DS606" s="20">
        <v>12.412000000000001</v>
      </c>
      <c r="DT606" s="20">
        <v>0.51700000000000002</v>
      </c>
      <c r="DU606" s="20">
        <v>15</v>
      </c>
      <c r="DV606" s="20">
        <v>20.2</v>
      </c>
      <c r="DW606" s="20">
        <v>3.5</v>
      </c>
      <c r="DX606" s="20">
        <v>6.4117647058823533</v>
      </c>
      <c r="DY606" s="20">
        <v>19.399999999999999</v>
      </c>
      <c r="DZ606" s="20">
        <v>226</v>
      </c>
      <c r="EA606" s="20">
        <v>0.47199999999999998</v>
      </c>
      <c r="EB606" s="20">
        <v>-1</v>
      </c>
      <c r="EC606" s="66">
        <v>171</v>
      </c>
      <c r="ED606" s="66">
        <v>121</v>
      </c>
      <c r="EE606" s="66">
        <v>203</v>
      </c>
      <c r="EF606" s="66">
        <v>135</v>
      </c>
      <c r="EG606" s="66">
        <v>112</v>
      </c>
      <c r="EH606" s="66">
        <v>124</v>
      </c>
      <c r="EI606" s="66">
        <v>226</v>
      </c>
      <c r="EJ606" s="66">
        <v>185</v>
      </c>
      <c r="EK606" s="20">
        <v>9996.68</v>
      </c>
      <c r="EL606" s="20">
        <v>9833.8799999999992</v>
      </c>
      <c r="EM606" s="20">
        <v>70.926941176470592</v>
      </c>
      <c r="EN606" s="20">
        <v>104.72625000000001</v>
      </c>
      <c r="EO606" s="20">
        <v>10.9186</v>
      </c>
      <c r="EP606" s="20">
        <v>208.91499999999999</v>
      </c>
      <c r="EQ606" s="21">
        <v>66</v>
      </c>
      <c r="ER606" s="21">
        <v>68</v>
      </c>
      <c r="ES606" s="61" t="str">
        <f t="shared" si="30"/>
        <v>UCLA</v>
      </c>
      <c r="ET606" s="61">
        <f t="shared" si="32"/>
        <v>134</v>
      </c>
      <c r="EU606" s="61">
        <f t="shared" si="31"/>
        <v>-2</v>
      </c>
    </row>
    <row r="607" spans="1:151" x14ac:dyDescent="0.45">
      <c r="A607" s="64">
        <v>45308</v>
      </c>
      <c r="B607" s="21" t="s">
        <v>164</v>
      </c>
      <c r="C607" s="21">
        <v>22</v>
      </c>
      <c r="D607" s="21" t="s">
        <v>221</v>
      </c>
      <c r="E607" s="21">
        <v>213</v>
      </c>
      <c r="F607" s="50" t="s">
        <v>558</v>
      </c>
      <c r="G607" t="s">
        <v>164</v>
      </c>
      <c r="H607" t="s">
        <v>221</v>
      </c>
      <c r="I607" t="s">
        <v>164</v>
      </c>
      <c r="J607" t="s">
        <v>221</v>
      </c>
      <c r="K607" t="s">
        <v>164</v>
      </c>
      <c r="L607" t="s">
        <v>221</v>
      </c>
      <c r="M607" t="s">
        <v>164</v>
      </c>
      <c r="N607" t="s">
        <v>674</v>
      </c>
      <c r="O607" t="s">
        <v>164</v>
      </c>
      <c r="P607" t="s">
        <v>1371</v>
      </c>
      <c r="Q607" t="s">
        <v>164</v>
      </c>
      <c r="R607" t="s">
        <v>221</v>
      </c>
      <c r="S607" t="s">
        <v>114</v>
      </c>
      <c r="T607" t="s">
        <v>114</v>
      </c>
      <c r="U607">
        <v>17</v>
      </c>
      <c r="V607">
        <v>17</v>
      </c>
      <c r="W607" s="20">
        <v>0.64705882352941202</v>
      </c>
      <c r="X607" s="20">
        <v>2.91</v>
      </c>
      <c r="Y607" s="20">
        <v>108.7</v>
      </c>
      <c r="Z607" s="20">
        <v>105.8</v>
      </c>
      <c r="AA607" s="20">
        <v>71.900000000000006</v>
      </c>
      <c r="AB607" s="20">
        <v>0.14399999999999999</v>
      </c>
      <c r="AC607" s="20">
        <v>2.44</v>
      </c>
      <c r="AD607" s="20">
        <v>106.8</v>
      </c>
      <c r="AE607" s="20">
        <v>104.4</v>
      </c>
      <c r="AF607" s="20">
        <v>1.2</v>
      </c>
      <c r="AG607" s="20">
        <v>109.3</v>
      </c>
      <c r="AH607" s="20">
        <v>105.7</v>
      </c>
      <c r="AI607" s="20">
        <v>0.59530000000000005</v>
      </c>
      <c r="AJ607" s="20">
        <v>-1.5</v>
      </c>
      <c r="AK607" s="20">
        <v>-8.8235294117647065E-2</v>
      </c>
      <c r="AL607" s="20">
        <v>1253</v>
      </c>
      <c r="AM607" s="20">
        <v>1.05</v>
      </c>
      <c r="AN607" s="20">
        <v>2.2999999999999998</v>
      </c>
      <c r="AO607" s="20">
        <v>1335</v>
      </c>
      <c r="AP607" s="20">
        <v>1321</v>
      </c>
      <c r="AQ607" s="20">
        <v>993</v>
      </c>
      <c r="AR607" s="20">
        <v>0.48199999999999998</v>
      </c>
      <c r="AS607" s="20">
        <v>144</v>
      </c>
      <c r="AT607" s="20">
        <v>387</v>
      </c>
      <c r="AU607" s="20">
        <v>0.372</v>
      </c>
      <c r="AV607" s="20">
        <v>233</v>
      </c>
      <c r="AW607" s="20">
        <v>328</v>
      </c>
      <c r="AX607" s="20">
        <v>0.71</v>
      </c>
      <c r="AY607" s="20">
        <v>128</v>
      </c>
      <c r="AZ607" s="20">
        <v>7.5294117647058822</v>
      </c>
      <c r="BA607" s="20">
        <v>567</v>
      </c>
      <c r="BB607" s="20">
        <v>33.352941176470587</v>
      </c>
      <c r="BC607" s="20">
        <v>248</v>
      </c>
      <c r="BD607" s="20">
        <v>140</v>
      </c>
      <c r="BE607" s="20">
        <v>48</v>
      </c>
      <c r="BF607" s="20">
        <v>230</v>
      </c>
      <c r="BG607" s="20">
        <v>258</v>
      </c>
      <c r="BH607" s="20">
        <v>78.5</v>
      </c>
      <c r="BI607" s="20">
        <v>77.706000000000003</v>
      </c>
      <c r="BJ607" s="20">
        <v>0.82399999999999995</v>
      </c>
      <c r="BK607" s="20">
        <v>1.0780000000000001</v>
      </c>
      <c r="BL607" s="20">
        <v>13.529</v>
      </c>
      <c r="BM607" s="20">
        <v>0.60899999999999999</v>
      </c>
      <c r="BN607" s="20">
        <v>22.8</v>
      </c>
      <c r="BO607" s="20">
        <v>19.3</v>
      </c>
      <c r="BP607" s="20">
        <v>2.8</v>
      </c>
      <c r="BQ607" s="20">
        <v>8.235294117647058</v>
      </c>
      <c r="BR607" s="20">
        <v>15.2</v>
      </c>
      <c r="BS607" s="20">
        <v>69</v>
      </c>
      <c r="BT607" s="20">
        <v>0.57099999999999995</v>
      </c>
      <c r="BU607" s="20">
        <v>1</v>
      </c>
      <c r="BV607" s="66">
        <v>126</v>
      </c>
      <c r="BW607" s="66">
        <v>96</v>
      </c>
      <c r="BX607" s="66">
        <v>96</v>
      </c>
      <c r="BY607" s="66">
        <v>166</v>
      </c>
      <c r="BZ607" s="66">
        <v>134</v>
      </c>
      <c r="CA607" s="66">
        <v>99.3</v>
      </c>
      <c r="CB607" s="66">
        <v>69</v>
      </c>
      <c r="CC607" s="66">
        <v>47</v>
      </c>
      <c r="CD607" s="20">
        <v>0.52941176470588203</v>
      </c>
      <c r="CE607" s="20">
        <v>6.46</v>
      </c>
      <c r="CF607" s="20">
        <v>109.4</v>
      </c>
      <c r="CG607" s="20">
        <v>103</v>
      </c>
      <c r="CH607" s="20">
        <v>67.099999999999994</v>
      </c>
      <c r="CI607" s="20">
        <v>-4.9000000000000002E-2</v>
      </c>
      <c r="CJ607" s="20">
        <v>4.21</v>
      </c>
      <c r="CK607" s="20">
        <v>108</v>
      </c>
      <c r="CL607" s="20">
        <v>103.7</v>
      </c>
      <c r="CM607" s="20">
        <v>5.47</v>
      </c>
      <c r="CN607" s="20">
        <v>110.6</v>
      </c>
      <c r="CO607" s="20">
        <v>102.9</v>
      </c>
      <c r="CP607" s="63">
        <v>0.69699999999999995</v>
      </c>
      <c r="CQ607" s="20">
        <v>-3.1</v>
      </c>
      <c r="CR607" s="20">
        <v>-0.18235294117647061</v>
      </c>
      <c r="CS607" s="20">
        <v>1247</v>
      </c>
      <c r="CT607" s="20">
        <v>4.6399999999999997</v>
      </c>
      <c r="CU607" s="20">
        <v>3.33</v>
      </c>
      <c r="CV607" s="20">
        <v>1278</v>
      </c>
      <c r="CW607" s="20">
        <v>1217</v>
      </c>
      <c r="CX607" s="20">
        <v>966</v>
      </c>
      <c r="CY607" s="20">
        <v>0.46899999999999997</v>
      </c>
      <c r="CZ607" s="20">
        <v>134</v>
      </c>
      <c r="DA607" s="20">
        <v>374</v>
      </c>
      <c r="DB607" s="20">
        <v>0.35799999999999998</v>
      </c>
      <c r="DC607" s="20">
        <v>238</v>
      </c>
      <c r="DD607" s="20">
        <v>331</v>
      </c>
      <c r="DE607" s="20">
        <v>0.71899999999999997</v>
      </c>
      <c r="DF607" s="20">
        <v>133</v>
      </c>
      <c r="DG607" s="20">
        <v>7.8235294117647056</v>
      </c>
      <c r="DH607" s="20">
        <v>580</v>
      </c>
      <c r="DI607" s="20">
        <v>34.117647058823529</v>
      </c>
      <c r="DJ607" s="20">
        <v>220</v>
      </c>
      <c r="DK607" s="20">
        <v>111</v>
      </c>
      <c r="DL607" s="20">
        <v>34</v>
      </c>
      <c r="DM607" s="20">
        <v>190</v>
      </c>
      <c r="DN607" s="20">
        <v>291</v>
      </c>
      <c r="DO607" s="20">
        <v>75.2</v>
      </c>
      <c r="DP607" s="20">
        <v>71.587999999999994</v>
      </c>
      <c r="DQ607" s="20">
        <v>3.5880000000000001</v>
      </c>
      <c r="DR607" s="20">
        <v>1.1579999999999999</v>
      </c>
      <c r="DS607" s="20">
        <v>11.176</v>
      </c>
      <c r="DT607" s="20">
        <v>0.58399999999999996</v>
      </c>
      <c r="DU607" s="20">
        <v>22</v>
      </c>
      <c r="DV607" s="20">
        <v>19.5</v>
      </c>
      <c r="DW607" s="20">
        <v>2</v>
      </c>
      <c r="DX607" s="20">
        <v>6.5294117647058822</v>
      </c>
      <c r="DY607" s="20">
        <v>17.100000000000001</v>
      </c>
      <c r="DZ607" s="20">
        <v>114</v>
      </c>
      <c r="EA607" s="20">
        <v>0.53400000000000003</v>
      </c>
      <c r="EB607" s="20">
        <v>1</v>
      </c>
      <c r="EC607" s="66">
        <v>112</v>
      </c>
      <c r="ED607" s="66">
        <v>139</v>
      </c>
      <c r="EE607" s="66">
        <v>139</v>
      </c>
      <c r="EF607" s="66">
        <v>119</v>
      </c>
      <c r="EG607" s="66">
        <v>107</v>
      </c>
      <c r="EH607" s="66">
        <v>103</v>
      </c>
      <c r="EI607" s="66">
        <v>114</v>
      </c>
      <c r="EJ607" s="66">
        <v>116</v>
      </c>
      <c r="EK607" s="20">
        <v>11196.1</v>
      </c>
      <c r="EL607" s="20">
        <v>11574.52</v>
      </c>
      <c r="EM607" s="20">
        <v>88.336411764705886</v>
      </c>
      <c r="EN607" s="20">
        <v>92.037647058823524</v>
      </c>
      <c r="EO607" s="20">
        <v>10.928799999999999</v>
      </c>
      <c r="EP607" s="20">
        <v>206.60999999999999</v>
      </c>
      <c r="EQ607" s="21">
        <v>72</v>
      </c>
      <c r="ER607" s="21">
        <v>83</v>
      </c>
      <c r="ES607" s="61" t="str">
        <f t="shared" si="30"/>
        <v>Northern Iowa</v>
      </c>
      <c r="ET607" s="61">
        <f t="shared" si="32"/>
        <v>155</v>
      </c>
      <c r="EU607" s="61">
        <f t="shared" si="31"/>
        <v>-11</v>
      </c>
    </row>
    <row r="608" spans="1:151" x14ac:dyDescent="0.45">
      <c r="A608" s="64">
        <v>45308</v>
      </c>
      <c r="B608" s="21" t="s">
        <v>71</v>
      </c>
      <c r="C608" s="21">
        <v>215</v>
      </c>
      <c r="D608" s="21" t="s">
        <v>43</v>
      </c>
      <c r="E608" s="21">
        <v>162</v>
      </c>
      <c r="F608" s="50" t="s">
        <v>558</v>
      </c>
      <c r="G608" t="s">
        <v>71</v>
      </c>
      <c r="H608" t="s">
        <v>43</v>
      </c>
      <c r="I608" t="s">
        <v>71</v>
      </c>
      <c r="J608" t="s">
        <v>43</v>
      </c>
      <c r="K608" t="s">
        <v>71</v>
      </c>
      <c r="L608" t="s">
        <v>43</v>
      </c>
      <c r="M608" t="s">
        <v>71</v>
      </c>
      <c r="N608" t="s">
        <v>43</v>
      </c>
      <c r="O608" t="s">
        <v>71</v>
      </c>
      <c r="P608" t="s">
        <v>43</v>
      </c>
      <c r="Q608" t="s">
        <v>71</v>
      </c>
      <c r="R608" t="s">
        <v>43</v>
      </c>
      <c r="S608" t="s">
        <v>24</v>
      </c>
      <c r="T608" t="s">
        <v>24</v>
      </c>
      <c r="U608">
        <v>16</v>
      </c>
      <c r="V608">
        <v>17</v>
      </c>
      <c r="W608" s="20">
        <v>0.75</v>
      </c>
      <c r="X608" s="20">
        <v>13.37</v>
      </c>
      <c r="Y608" s="20">
        <v>113.1</v>
      </c>
      <c r="Z608" s="20">
        <v>99.8</v>
      </c>
      <c r="AA608" s="20">
        <v>64.3</v>
      </c>
      <c r="AB608" s="20">
        <v>8.2000000000000003E-2</v>
      </c>
      <c r="AC608" s="20">
        <v>3.13</v>
      </c>
      <c r="AD608" s="20">
        <v>107.6</v>
      </c>
      <c r="AE608" s="20">
        <v>104.5</v>
      </c>
      <c r="AF608" s="20">
        <v>-5.7</v>
      </c>
      <c r="AG608" s="20">
        <v>113.8</v>
      </c>
      <c r="AH608" s="20">
        <v>100.1</v>
      </c>
      <c r="AI608" s="20">
        <v>0.8135</v>
      </c>
      <c r="AJ608" s="20">
        <v>1.3</v>
      </c>
      <c r="AK608" s="20">
        <v>8.1250000000000003E-2</v>
      </c>
      <c r="AL608" s="20">
        <v>1363</v>
      </c>
      <c r="AM608" s="20">
        <v>10.25</v>
      </c>
      <c r="AN608" s="20">
        <v>4.13</v>
      </c>
      <c r="AO608" s="20">
        <v>1168</v>
      </c>
      <c r="AP608" s="20">
        <v>1070</v>
      </c>
      <c r="AQ608" s="20">
        <v>912</v>
      </c>
      <c r="AR608" s="20">
        <v>0.47</v>
      </c>
      <c r="AS608" s="20">
        <v>124</v>
      </c>
      <c r="AT608" s="20">
        <v>334</v>
      </c>
      <c r="AU608" s="20">
        <v>0.371</v>
      </c>
      <c r="AV608" s="20">
        <v>186</v>
      </c>
      <c r="AW608" s="20">
        <v>257</v>
      </c>
      <c r="AX608" s="20">
        <v>0.72399999999999998</v>
      </c>
      <c r="AY608" s="20">
        <v>130</v>
      </c>
      <c r="AZ608" s="20">
        <v>8.125</v>
      </c>
      <c r="BA608" s="20">
        <v>487</v>
      </c>
      <c r="BB608" s="20">
        <v>30.4375</v>
      </c>
      <c r="BC608" s="20">
        <v>260</v>
      </c>
      <c r="BD608" s="20">
        <v>121</v>
      </c>
      <c r="BE608" s="20">
        <v>51</v>
      </c>
      <c r="BF608" s="20">
        <v>151</v>
      </c>
      <c r="BG608" s="20">
        <v>279</v>
      </c>
      <c r="BH608" s="20">
        <v>73</v>
      </c>
      <c r="BI608" s="20">
        <v>66.875</v>
      </c>
      <c r="BJ608" s="20">
        <v>6.125</v>
      </c>
      <c r="BK608" s="20">
        <v>1.722</v>
      </c>
      <c r="BL608" s="20">
        <v>9.4380000000000006</v>
      </c>
      <c r="BM608" s="20">
        <v>0.80100000000000005</v>
      </c>
      <c r="BN608" s="20">
        <v>20.9</v>
      </c>
      <c r="BO608" s="20">
        <v>16.100000000000001</v>
      </c>
      <c r="BP608" s="20">
        <v>3.2</v>
      </c>
      <c r="BQ608" s="20">
        <v>7.5625</v>
      </c>
      <c r="BR608" s="20">
        <v>17.399999999999999</v>
      </c>
      <c r="BS608" s="20">
        <v>45</v>
      </c>
      <c r="BT608" s="20">
        <v>0.59299999999999997</v>
      </c>
      <c r="BU608" s="20">
        <v>-2</v>
      </c>
      <c r="BV608" s="66">
        <v>70</v>
      </c>
      <c r="BW608" s="66">
        <v>48</v>
      </c>
      <c r="BX608" s="66">
        <v>32</v>
      </c>
      <c r="BY608" s="66">
        <v>51</v>
      </c>
      <c r="BZ608" s="66">
        <v>54</v>
      </c>
      <c r="CA608" s="66">
        <v>37.299999999999997</v>
      </c>
      <c r="CB608" s="66">
        <v>44</v>
      </c>
      <c r="CC608" s="66">
        <v>43</v>
      </c>
      <c r="CD608" s="20">
        <v>0.64705882352941202</v>
      </c>
      <c r="CE608" s="20">
        <v>11.51</v>
      </c>
      <c r="CF608" s="20">
        <v>105.8</v>
      </c>
      <c r="CG608" s="20">
        <v>94.2</v>
      </c>
      <c r="CH608" s="20">
        <v>65.900000000000006</v>
      </c>
      <c r="CI608" s="20">
        <v>-2.5000000000000001E-2</v>
      </c>
      <c r="CJ608" s="20">
        <v>0.51</v>
      </c>
      <c r="CK608" s="20">
        <v>106.1</v>
      </c>
      <c r="CL608" s="20">
        <v>105.6</v>
      </c>
      <c r="CM608" s="20">
        <v>-7.64</v>
      </c>
      <c r="CN608" s="20">
        <v>103.7</v>
      </c>
      <c r="CO608" s="20">
        <v>96.3</v>
      </c>
      <c r="CP608" s="63">
        <v>0.70179999999999998</v>
      </c>
      <c r="CQ608" s="20">
        <v>-1.4</v>
      </c>
      <c r="CR608" s="20">
        <v>-8.2352941176470587E-2</v>
      </c>
      <c r="CS608" s="20">
        <v>1298</v>
      </c>
      <c r="CT608" s="20">
        <v>8.86</v>
      </c>
      <c r="CU608" s="20">
        <v>1.45</v>
      </c>
      <c r="CV608" s="20">
        <v>1206</v>
      </c>
      <c r="CW608" s="20">
        <v>1080</v>
      </c>
      <c r="CX608" s="20">
        <v>971</v>
      </c>
      <c r="CY608" s="20">
        <v>0.41099999999999998</v>
      </c>
      <c r="CZ608" s="20">
        <v>103</v>
      </c>
      <c r="DA608" s="20">
        <v>374</v>
      </c>
      <c r="DB608" s="20">
        <v>0.27500000000000002</v>
      </c>
      <c r="DC608" s="20">
        <v>305</v>
      </c>
      <c r="DD608" s="20">
        <v>435</v>
      </c>
      <c r="DE608" s="20">
        <v>0.70099999999999996</v>
      </c>
      <c r="DF608" s="20">
        <v>218</v>
      </c>
      <c r="DG608" s="20">
        <v>12.823529411764707</v>
      </c>
      <c r="DH608" s="20">
        <v>639</v>
      </c>
      <c r="DI608" s="20">
        <v>37.588235294117645</v>
      </c>
      <c r="DJ608" s="20">
        <v>186</v>
      </c>
      <c r="DK608" s="20">
        <v>126</v>
      </c>
      <c r="DL608" s="20">
        <v>89</v>
      </c>
      <c r="DM608" s="20">
        <v>198</v>
      </c>
      <c r="DN608" s="20">
        <v>295</v>
      </c>
      <c r="DO608" s="20">
        <v>70.900000000000006</v>
      </c>
      <c r="DP608" s="20">
        <v>63.529000000000003</v>
      </c>
      <c r="DQ608" s="20">
        <v>7.4119999999999999</v>
      </c>
      <c r="DR608" s="20">
        <v>0.93899999999999995</v>
      </c>
      <c r="DS608" s="20">
        <v>11.647</v>
      </c>
      <c r="DT608" s="20">
        <v>0.63600000000000001</v>
      </c>
      <c r="DU608" s="20">
        <v>22</v>
      </c>
      <c r="DV608" s="20">
        <v>25.6</v>
      </c>
      <c r="DW608" s="20">
        <v>5.2</v>
      </c>
      <c r="DX608" s="20">
        <v>7.4117647058823533</v>
      </c>
      <c r="DY608" s="20">
        <v>17.399999999999999</v>
      </c>
      <c r="DZ608" s="20">
        <v>132</v>
      </c>
      <c r="EA608" s="20">
        <v>0.52400000000000002</v>
      </c>
      <c r="EB608" s="20">
        <v>0</v>
      </c>
      <c r="EC608" s="66">
        <v>97</v>
      </c>
      <c r="ED608" s="66">
        <v>43</v>
      </c>
      <c r="EE608" s="66">
        <v>95</v>
      </c>
      <c r="EF608" s="66">
        <v>75</v>
      </c>
      <c r="EG608" s="66">
        <v>68</v>
      </c>
      <c r="EH608" s="66">
        <v>65</v>
      </c>
      <c r="EI608" s="66">
        <v>134</v>
      </c>
      <c r="EJ608" s="66">
        <v>132</v>
      </c>
      <c r="EK608" s="20">
        <v>10654.02</v>
      </c>
      <c r="EL608" s="20">
        <v>10558.84</v>
      </c>
      <c r="EM608" s="20">
        <v>69.952235294117656</v>
      </c>
      <c r="EN608" s="20">
        <v>88.080437500000002</v>
      </c>
      <c r="EO608" s="20">
        <v>12.197399999999998</v>
      </c>
      <c r="EP608" s="20">
        <v>213.57999999999998</v>
      </c>
      <c r="EQ608" s="21">
        <v>72</v>
      </c>
      <c r="ER608" s="21">
        <v>69</v>
      </c>
      <c r="ES608" s="61" t="str">
        <f t="shared" si="30"/>
        <v>Northwestern</v>
      </c>
      <c r="ET608" s="61">
        <f t="shared" si="32"/>
        <v>141</v>
      </c>
      <c r="EU608" s="61">
        <f t="shared" si="31"/>
        <v>3</v>
      </c>
    </row>
    <row r="609" spans="1:151" x14ac:dyDescent="0.45">
      <c r="A609" s="64">
        <v>45308</v>
      </c>
      <c r="B609" s="21" t="s">
        <v>160</v>
      </c>
      <c r="C609" s="21">
        <v>70</v>
      </c>
      <c r="D609" s="21" t="s">
        <v>67</v>
      </c>
      <c r="E609" s="21">
        <v>237</v>
      </c>
      <c r="F609" s="50" t="s">
        <v>558</v>
      </c>
      <c r="G609" t="s">
        <v>160</v>
      </c>
      <c r="H609" t="s">
        <v>67</v>
      </c>
      <c r="I609" t="s">
        <v>160</v>
      </c>
      <c r="J609" t="s">
        <v>67</v>
      </c>
      <c r="K609" t="s">
        <v>160</v>
      </c>
      <c r="L609" t="s">
        <v>67</v>
      </c>
      <c r="M609" t="s">
        <v>160</v>
      </c>
      <c r="N609" t="s">
        <v>67</v>
      </c>
      <c r="O609" t="s">
        <v>160</v>
      </c>
      <c r="P609" t="s">
        <v>67</v>
      </c>
      <c r="Q609" t="s">
        <v>160</v>
      </c>
      <c r="R609" t="s">
        <v>67</v>
      </c>
      <c r="S609" t="s">
        <v>15</v>
      </c>
      <c r="T609" t="s">
        <v>15</v>
      </c>
      <c r="U609">
        <v>16</v>
      </c>
      <c r="V609">
        <v>17</v>
      </c>
      <c r="W609" s="20">
        <v>0.1875</v>
      </c>
      <c r="X609" s="20">
        <v>-7.23</v>
      </c>
      <c r="Y609" s="20">
        <v>101.8</v>
      </c>
      <c r="Z609" s="20">
        <v>109.1</v>
      </c>
      <c r="AA609" s="20">
        <v>67.5</v>
      </c>
      <c r="AB609" s="20">
        <v>-3.4000000000000002E-2</v>
      </c>
      <c r="AC609" s="20">
        <v>6.18</v>
      </c>
      <c r="AD609" s="20">
        <v>109.5</v>
      </c>
      <c r="AE609" s="20">
        <v>103.3</v>
      </c>
      <c r="AF609" s="20">
        <v>0.55000000000000004</v>
      </c>
      <c r="AG609" s="20">
        <v>100.5</v>
      </c>
      <c r="AH609" s="20">
        <v>109.8</v>
      </c>
      <c r="AI609" s="20">
        <v>0.26600000000000001</v>
      </c>
      <c r="AJ609" s="20">
        <v>-7.6</v>
      </c>
      <c r="AK609" s="20">
        <v>-0.47499999999999998</v>
      </c>
      <c r="AL609" s="20">
        <v>1025</v>
      </c>
      <c r="AM609" s="20">
        <v>-4.5999999999999996</v>
      </c>
      <c r="AN609" s="20">
        <v>6.96</v>
      </c>
      <c r="AO609" s="20">
        <v>1051</v>
      </c>
      <c r="AP609" s="20">
        <v>1236</v>
      </c>
      <c r="AQ609" s="20">
        <v>851</v>
      </c>
      <c r="AR609" s="20">
        <v>0.43099999999999999</v>
      </c>
      <c r="AS609" s="20">
        <v>103</v>
      </c>
      <c r="AT609" s="20">
        <v>298</v>
      </c>
      <c r="AU609" s="20">
        <v>0.34599999999999997</v>
      </c>
      <c r="AV609" s="20">
        <v>214</v>
      </c>
      <c r="AW609" s="20">
        <v>295</v>
      </c>
      <c r="AX609" s="20">
        <v>0.72499999999999998</v>
      </c>
      <c r="AY609" s="20">
        <v>118</v>
      </c>
      <c r="AZ609" s="20">
        <v>7.375</v>
      </c>
      <c r="BA609" s="20">
        <v>486</v>
      </c>
      <c r="BB609" s="20">
        <v>30.375</v>
      </c>
      <c r="BC609" s="20">
        <v>215</v>
      </c>
      <c r="BD609" s="20">
        <v>74</v>
      </c>
      <c r="BE609" s="20">
        <v>58</v>
      </c>
      <c r="BF609" s="20">
        <v>211</v>
      </c>
      <c r="BG609" s="20">
        <v>256</v>
      </c>
      <c r="BH609" s="20">
        <v>65.7</v>
      </c>
      <c r="BI609" s="20">
        <v>77.25</v>
      </c>
      <c r="BJ609" s="20">
        <v>-11.561999999999999</v>
      </c>
      <c r="BK609" s="20">
        <v>1.0189999999999999</v>
      </c>
      <c r="BL609" s="20">
        <v>13.188000000000001</v>
      </c>
      <c r="BM609" s="20">
        <v>0.35099999999999998</v>
      </c>
      <c r="BN609" s="20">
        <v>18.600000000000001</v>
      </c>
      <c r="BO609" s="20">
        <v>18.399999999999999</v>
      </c>
      <c r="BP609" s="20">
        <v>3.6</v>
      </c>
      <c r="BQ609" s="20">
        <v>4.625</v>
      </c>
      <c r="BR609" s="20">
        <v>16</v>
      </c>
      <c r="BS609" s="20">
        <v>262</v>
      </c>
      <c r="BT609" s="20">
        <v>0.44900000000000001</v>
      </c>
      <c r="BU609" s="20">
        <v>-8</v>
      </c>
      <c r="BV609" s="66">
        <v>291</v>
      </c>
      <c r="BW609" s="66">
        <v>271</v>
      </c>
      <c r="BX609" s="66">
        <v>282</v>
      </c>
      <c r="BY609" s="66">
        <v>264</v>
      </c>
      <c r="BZ609" s="66">
        <v>264</v>
      </c>
      <c r="CA609" s="66">
        <v>223.8</v>
      </c>
      <c r="CB609" s="66">
        <v>262</v>
      </c>
      <c r="CC609" s="66">
        <v>287</v>
      </c>
      <c r="CD609" s="20">
        <v>0.64705882352941202</v>
      </c>
      <c r="CE609" s="20">
        <v>13.39</v>
      </c>
      <c r="CF609" s="20">
        <v>106.9</v>
      </c>
      <c r="CG609" s="20">
        <v>93.5</v>
      </c>
      <c r="CH609" s="20">
        <v>68.599999999999994</v>
      </c>
      <c r="CI609" s="20">
        <v>-2.1999999999999999E-2</v>
      </c>
      <c r="CJ609" s="20">
        <v>4.91</v>
      </c>
      <c r="CK609" s="20">
        <v>108.1</v>
      </c>
      <c r="CL609" s="20">
        <v>103.2</v>
      </c>
      <c r="CM609" s="20">
        <v>-2.56</v>
      </c>
      <c r="CN609" s="20">
        <v>106.2</v>
      </c>
      <c r="CO609" s="20">
        <v>92.9</v>
      </c>
      <c r="CP609" s="63">
        <v>0.82299999999999995</v>
      </c>
      <c r="CQ609" s="20">
        <v>-0.4</v>
      </c>
      <c r="CR609" s="20">
        <v>-2.3529411764705882E-2</v>
      </c>
      <c r="CS609" s="20">
        <v>1309</v>
      </c>
      <c r="CT609" s="20">
        <v>12.84</v>
      </c>
      <c r="CU609" s="20">
        <v>6.25</v>
      </c>
      <c r="CV609" s="20">
        <v>1233</v>
      </c>
      <c r="CW609" s="20">
        <v>1121</v>
      </c>
      <c r="CX609" s="20">
        <v>983</v>
      </c>
      <c r="CY609" s="20">
        <v>0.45100000000000001</v>
      </c>
      <c r="CZ609" s="20">
        <v>136</v>
      </c>
      <c r="DA609" s="20">
        <v>420</v>
      </c>
      <c r="DB609" s="20">
        <v>0.32400000000000001</v>
      </c>
      <c r="DC609" s="20">
        <v>211</v>
      </c>
      <c r="DD609" s="20">
        <v>313</v>
      </c>
      <c r="DE609" s="20">
        <v>0.67400000000000004</v>
      </c>
      <c r="DF609" s="20">
        <v>153</v>
      </c>
      <c r="DG609" s="20">
        <v>9</v>
      </c>
      <c r="DH609" s="20">
        <v>635</v>
      </c>
      <c r="DI609" s="20">
        <v>37.352941176470587</v>
      </c>
      <c r="DJ609" s="20">
        <v>232</v>
      </c>
      <c r="DK609" s="20">
        <v>106</v>
      </c>
      <c r="DL609" s="20">
        <v>85</v>
      </c>
      <c r="DM609" s="20">
        <v>221</v>
      </c>
      <c r="DN609" s="20">
        <v>262</v>
      </c>
      <c r="DO609" s="20">
        <v>72.5</v>
      </c>
      <c r="DP609" s="20">
        <v>65.941000000000003</v>
      </c>
      <c r="DQ609" s="20">
        <v>6.5880000000000001</v>
      </c>
      <c r="DR609" s="20">
        <v>1.05</v>
      </c>
      <c r="DS609" s="20">
        <v>13</v>
      </c>
      <c r="DT609" s="20">
        <v>0.48</v>
      </c>
      <c r="DU609" s="20">
        <v>24.7</v>
      </c>
      <c r="DV609" s="20">
        <v>18.399999999999999</v>
      </c>
      <c r="DW609" s="20">
        <v>5</v>
      </c>
      <c r="DX609" s="20">
        <v>6.2352941176470589</v>
      </c>
      <c r="DY609" s="20">
        <v>15.4</v>
      </c>
      <c r="DZ609" s="20">
        <v>70</v>
      </c>
      <c r="EA609" s="20">
        <v>0.56999999999999995</v>
      </c>
      <c r="EB609" s="20">
        <v>-3</v>
      </c>
      <c r="EC609" s="66">
        <v>64</v>
      </c>
      <c r="ED609" s="66">
        <v>87</v>
      </c>
      <c r="EE609" s="66">
        <v>67</v>
      </c>
      <c r="EF609" s="66">
        <v>48</v>
      </c>
      <c r="EG609" s="66">
        <v>55</v>
      </c>
      <c r="EH609" s="66">
        <v>51.2</v>
      </c>
      <c r="EI609" s="66">
        <v>70</v>
      </c>
      <c r="EJ609" s="66">
        <v>127</v>
      </c>
      <c r="EK609" s="20">
        <v>9518.2999999999993</v>
      </c>
      <c r="EL609" s="20">
        <v>11662.79</v>
      </c>
      <c r="EM609" s="20">
        <v>82.231058823529423</v>
      </c>
      <c r="EN609" s="20">
        <v>60.125</v>
      </c>
      <c r="EO609" s="20">
        <v>10.784000000000001</v>
      </c>
      <c r="EP609" s="20">
        <v>189.95</v>
      </c>
      <c r="EQ609" s="21">
        <v>62</v>
      </c>
      <c r="ER609" s="21">
        <v>100</v>
      </c>
      <c r="ES609" s="61" t="str">
        <f t="shared" si="30"/>
        <v>Providence</v>
      </c>
      <c r="ET609" s="61">
        <f t="shared" si="32"/>
        <v>162</v>
      </c>
      <c r="EU609" s="61">
        <f t="shared" si="31"/>
        <v>-38</v>
      </c>
    </row>
    <row r="610" spans="1:151" x14ac:dyDescent="0.45">
      <c r="A610" s="64">
        <v>45308</v>
      </c>
      <c r="B610" s="21" t="s">
        <v>25</v>
      </c>
      <c r="C610" s="21">
        <v>11</v>
      </c>
      <c r="D610" s="21" t="s">
        <v>87</v>
      </c>
      <c r="E610" s="21">
        <v>325</v>
      </c>
      <c r="F610" s="50" t="s">
        <v>558</v>
      </c>
      <c r="G610" t="s">
        <v>25</v>
      </c>
      <c r="H610" t="s">
        <v>87</v>
      </c>
      <c r="I610" t="s">
        <v>25</v>
      </c>
      <c r="J610" t="s">
        <v>87</v>
      </c>
      <c r="K610" t="s">
        <v>25</v>
      </c>
      <c r="L610" t="s">
        <v>1334</v>
      </c>
      <c r="M610" t="s">
        <v>25</v>
      </c>
      <c r="N610" t="s">
        <v>87</v>
      </c>
      <c r="O610" t="s">
        <v>25</v>
      </c>
      <c r="P610" t="s">
        <v>87</v>
      </c>
      <c r="Q610" t="s">
        <v>25</v>
      </c>
      <c r="R610" t="s">
        <v>87</v>
      </c>
      <c r="S610" t="s">
        <v>19</v>
      </c>
      <c r="T610" t="s">
        <v>19</v>
      </c>
      <c r="U610">
        <v>16</v>
      </c>
      <c r="V610">
        <v>17</v>
      </c>
      <c r="W610" s="20">
        <v>0.75</v>
      </c>
      <c r="X610" s="20">
        <v>28.89</v>
      </c>
      <c r="Y610" s="20">
        <v>120.3</v>
      </c>
      <c r="Z610" s="20">
        <v>91.5</v>
      </c>
      <c r="AA610" s="20">
        <v>74.2</v>
      </c>
      <c r="AB610" s="20">
        <v>-5.6000000000000001E-2</v>
      </c>
      <c r="AC610" s="20">
        <v>11.32</v>
      </c>
      <c r="AD610" s="20">
        <v>112.8</v>
      </c>
      <c r="AE610" s="20">
        <v>101.5</v>
      </c>
      <c r="AF610" s="20">
        <v>9.91</v>
      </c>
      <c r="AG610" s="20">
        <v>120.9</v>
      </c>
      <c r="AH610" s="20">
        <v>91.4</v>
      </c>
      <c r="AI610" s="20">
        <v>0.96160000000000001</v>
      </c>
      <c r="AJ610" s="20">
        <v>2.9</v>
      </c>
      <c r="AK610" s="20">
        <v>0.18124999999999999</v>
      </c>
      <c r="AL610" s="20">
        <v>1408</v>
      </c>
      <c r="AM610" s="20">
        <v>29.34</v>
      </c>
      <c r="AN610" s="20">
        <v>10.029999999999999</v>
      </c>
      <c r="AO610" s="20">
        <v>1459</v>
      </c>
      <c r="AP610" s="20">
        <v>1150</v>
      </c>
      <c r="AQ610" s="20">
        <v>1080</v>
      </c>
      <c r="AR610" s="20">
        <v>0.496</v>
      </c>
      <c r="AS610" s="20">
        <v>126</v>
      </c>
      <c r="AT610" s="20">
        <v>333</v>
      </c>
      <c r="AU610" s="20">
        <v>0.378</v>
      </c>
      <c r="AV610" s="20">
        <v>261</v>
      </c>
      <c r="AW610" s="20">
        <v>359</v>
      </c>
      <c r="AX610" s="20">
        <v>0.72699999999999998</v>
      </c>
      <c r="AY610" s="20">
        <v>222</v>
      </c>
      <c r="AZ610" s="20">
        <v>13.875</v>
      </c>
      <c r="BA610" s="20">
        <v>710</v>
      </c>
      <c r="BB610" s="20">
        <v>44.375</v>
      </c>
      <c r="BC610" s="20">
        <v>313</v>
      </c>
      <c r="BD610" s="20">
        <v>148</v>
      </c>
      <c r="BE610" s="20">
        <v>56</v>
      </c>
      <c r="BF610" s="20">
        <v>201</v>
      </c>
      <c r="BG610" s="20">
        <v>263</v>
      </c>
      <c r="BH610" s="20">
        <v>91.2</v>
      </c>
      <c r="BI610" s="20">
        <v>71.875</v>
      </c>
      <c r="BJ610" s="20">
        <v>19.312000000000001</v>
      </c>
      <c r="BK610" s="20">
        <v>1.5569999999999999</v>
      </c>
      <c r="BL610" s="20">
        <v>12.561999999999999</v>
      </c>
      <c r="BM610" s="20">
        <v>0.73599999999999999</v>
      </c>
      <c r="BN610" s="20">
        <v>20.8</v>
      </c>
      <c r="BO610" s="20">
        <v>22.4</v>
      </c>
      <c r="BP610" s="20">
        <v>3.5</v>
      </c>
      <c r="BQ610" s="20">
        <v>9.25</v>
      </c>
      <c r="BR610" s="20">
        <v>16.399999999999999</v>
      </c>
      <c r="BS610" s="20">
        <v>11</v>
      </c>
      <c r="BT610" s="20">
        <v>0.64</v>
      </c>
      <c r="BU610" s="20">
        <v>2</v>
      </c>
      <c r="BV610" s="66">
        <v>2</v>
      </c>
      <c r="BW610" s="66">
        <v>11</v>
      </c>
      <c r="BX610" s="66">
        <v>12</v>
      </c>
      <c r="BY610" s="66">
        <v>2</v>
      </c>
      <c r="BZ610" s="66">
        <v>2</v>
      </c>
      <c r="CA610" s="66">
        <v>5.7</v>
      </c>
      <c r="CB610" s="66">
        <v>11</v>
      </c>
      <c r="CC610" s="66">
        <v>7</v>
      </c>
      <c r="CD610" s="20">
        <v>0.47058823529411797</v>
      </c>
      <c r="CE610" s="20">
        <v>10.91</v>
      </c>
      <c r="CF610" s="20">
        <v>111.6</v>
      </c>
      <c r="CG610" s="20">
        <v>100.7</v>
      </c>
      <c r="CH610" s="20">
        <v>70.2</v>
      </c>
      <c r="CI610" s="20">
        <v>-9.1999999999999998E-2</v>
      </c>
      <c r="CJ610" s="20">
        <v>7.24</v>
      </c>
      <c r="CK610" s="20">
        <v>109</v>
      </c>
      <c r="CL610" s="20">
        <v>101.8</v>
      </c>
      <c r="CM610" s="20">
        <v>5.75</v>
      </c>
      <c r="CN610" s="20">
        <v>112.5</v>
      </c>
      <c r="CO610" s="20">
        <v>101.6</v>
      </c>
      <c r="CP610" s="63">
        <v>0.76370000000000005</v>
      </c>
      <c r="CQ610" s="20">
        <v>-3.2</v>
      </c>
      <c r="CR610" s="20">
        <v>-0.18823529411764706</v>
      </c>
      <c r="CS610" s="20">
        <v>1246</v>
      </c>
      <c r="CT610" s="20">
        <v>9.25</v>
      </c>
      <c r="CU610" s="20">
        <v>6.9</v>
      </c>
      <c r="CV610" s="20">
        <v>1305</v>
      </c>
      <c r="CW610" s="20">
        <v>1265</v>
      </c>
      <c r="CX610" s="20">
        <v>1007</v>
      </c>
      <c r="CY610" s="20">
        <v>0.45</v>
      </c>
      <c r="CZ610" s="20">
        <v>143</v>
      </c>
      <c r="DA610" s="20">
        <v>396</v>
      </c>
      <c r="DB610" s="20">
        <v>0.36099999999999999</v>
      </c>
      <c r="DC610" s="20">
        <v>256</v>
      </c>
      <c r="DD610" s="20">
        <v>360</v>
      </c>
      <c r="DE610" s="20">
        <v>0.71099999999999997</v>
      </c>
      <c r="DF610" s="20">
        <v>188</v>
      </c>
      <c r="DG610" s="20">
        <v>11.058823529411764</v>
      </c>
      <c r="DH610" s="20">
        <v>614</v>
      </c>
      <c r="DI610" s="20">
        <v>36.117647058823529</v>
      </c>
      <c r="DJ610" s="20">
        <v>260</v>
      </c>
      <c r="DK610" s="20">
        <v>120</v>
      </c>
      <c r="DL610" s="20">
        <v>77</v>
      </c>
      <c r="DM610" s="20">
        <v>224</v>
      </c>
      <c r="DN610" s="20">
        <v>280</v>
      </c>
      <c r="DO610" s="20">
        <v>76.8</v>
      </c>
      <c r="DP610" s="20">
        <v>74.412000000000006</v>
      </c>
      <c r="DQ610" s="20">
        <v>2.3530000000000002</v>
      </c>
      <c r="DR610" s="20">
        <v>1.161</v>
      </c>
      <c r="DS610" s="20">
        <v>13.176</v>
      </c>
      <c r="DT610" s="20">
        <v>0.53600000000000003</v>
      </c>
      <c r="DU610" s="20">
        <v>23.3</v>
      </c>
      <c r="DV610" s="20">
        <v>21.2</v>
      </c>
      <c r="DW610" s="20">
        <v>4.5</v>
      </c>
      <c r="DX610" s="20">
        <v>7.0588235294117645</v>
      </c>
      <c r="DY610" s="20">
        <v>16.5</v>
      </c>
      <c r="DZ610" s="20">
        <v>107</v>
      </c>
      <c r="EA610" s="20">
        <v>0.53800000000000003</v>
      </c>
      <c r="EB610" s="20">
        <v>5</v>
      </c>
      <c r="EC610" s="66">
        <v>87</v>
      </c>
      <c r="ED610" s="66">
        <v>105</v>
      </c>
      <c r="EE610" s="66">
        <v>136</v>
      </c>
      <c r="EF610" s="66">
        <v>66</v>
      </c>
      <c r="EG610" s="66">
        <v>74</v>
      </c>
      <c r="EH610" s="66">
        <v>79.8</v>
      </c>
      <c r="EI610" s="66">
        <v>107</v>
      </c>
      <c r="EJ610" s="66">
        <v>135</v>
      </c>
      <c r="EK610" s="20">
        <v>12114.210000000001</v>
      </c>
      <c r="EL610" s="20">
        <v>10211.4</v>
      </c>
      <c r="EM610" s="20">
        <v>88.672941176470587</v>
      </c>
      <c r="EN610" s="20">
        <v>121.878</v>
      </c>
      <c r="EO610" s="20">
        <v>11.660399999999999</v>
      </c>
      <c r="EP610" s="20">
        <v>203.56</v>
      </c>
      <c r="EQ610" s="21">
        <v>82</v>
      </c>
      <c r="ER610" s="21">
        <v>67</v>
      </c>
      <c r="ES610" s="61" t="str">
        <f t="shared" si="30"/>
        <v>Arizona</v>
      </c>
      <c r="ET610" s="61">
        <f t="shared" si="32"/>
        <v>149</v>
      </c>
      <c r="EU610" s="61">
        <f t="shared" si="31"/>
        <v>15</v>
      </c>
    </row>
    <row r="611" spans="1:151" x14ac:dyDescent="0.45">
      <c r="A611" s="64">
        <v>45308</v>
      </c>
      <c r="B611" s="21" t="s">
        <v>46</v>
      </c>
      <c r="C611" s="21">
        <v>259</v>
      </c>
      <c r="D611" s="21" t="s">
        <v>110</v>
      </c>
      <c r="E611" s="21">
        <v>192</v>
      </c>
      <c r="F611" s="50" t="s">
        <v>558</v>
      </c>
      <c r="G611" t="s">
        <v>46</v>
      </c>
      <c r="H611" t="s">
        <v>110</v>
      </c>
      <c r="I611" t="s">
        <v>46</v>
      </c>
      <c r="J611" t="s">
        <v>110</v>
      </c>
      <c r="K611" t="s">
        <v>408</v>
      </c>
      <c r="L611" t="s">
        <v>110</v>
      </c>
      <c r="M611" t="s">
        <v>595</v>
      </c>
      <c r="N611" t="s">
        <v>110</v>
      </c>
      <c r="O611" t="s">
        <v>46</v>
      </c>
      <c r="P611" t="s">
        <v>110</v>
      </c>
      <c r="Q611" t="s">
        <v>408</v>
      </c>
      <c r="R611" t="s">
        <v>110</v>
      </c>
      <c r="S611" t="s">
        <v>47</v>
      </c>
      <c r="T611" t="s">
        <v>47</v>
      </c>
      <c r="U611">
        <v>17</v>
      </c>
      <c r="V611">
        <v>17</v>
      </c>
      <c r="W611" s="20">
        <v>0.82352941176470595</v>
      </c>
      <c r="X611" s="20">
        <v>18.7</v>
      </c>
      <c r="Y611" s="20">
        <v>113.6</v>
      </c>
      <c r="Z611" s="20">
        <v>94.9</v>
      </c>
      <c r="AA611" s="20">
        <v>68</v>
      </c>
      <c r="AB611" s="20">
        <v>8.3000000000000004E-2</v>
      </c>
      <c r="AC611" s="20">
        <v>8.83</v>
      </c>
      <c r="AD611" s="20">
        <v>110.5</v>
      </c>
      <c r="AE611" s="20">
        <v>101.6</v>
      </c>
      <c r="AF611" s="20">
        <v>9.94</v>
      </c>
      <c r="AG611" s="20">
        <v>113.1</v>
      </c>
      <c r="AH611" s="20">
        <v>95.6</v>
      </c>
      <c r="AI611" s="20">
        <v>0.87419999999999998</v>
      </c>
      <c r="AJ611" s="20">
        <v>2.7</v>
      </c>
      <c r="AK611" s="20">
        <v>0.15882352941176472</v>
      </c>
      <c r="AL611" s="20">
        <v>1388</v>
      </c>
      <c r="AM611" s="20">
        <v>15.03</v>
      </c>
      <c r="AN611" s="20">
        <v>7.76</v>
      </c>
      <c r="AO611" s="20">
        <v>1307</v>
      </c>
      <c r="AP611" s="20">
        <v>1144</v>
      </c>
      <c r="AQ611" s="20">
        <v>1011</v>
      </c>
      <c r="AR611" s="20">
        <v>0.44800000000000001</v>
      </c>
      <c r="AS611" s="20">
        <v>121</v>
      </c>
      <c r="AT611" s="20">
        <v>372</v>
      </c>
      <c r="AU611" s="20">
        <v>0.32500000000000001</v>
      </c>
      <c r="AV611" s="20">
        <v>280</v>
      </c>
      <c r="AW611" s="20">
        <v>384</v>
      </c>
      <c r="AX611" s="20">
        <v>0.72899999999999998</v>
      </c>
      <c r="AY611" s="20">
        <v>186</v>
      </c>
      <c r="AZ611" s="20">
        <v>10.941176470588236</v>
      </c>
      <c r="BA611" s="20">
        <v>646</v>
      </c>
      <c r="BB611" s="20">
        <v>38</v>
      </c>
      <c r="BC611" s="20">
        <v>228</v>
      </c>
      <c r="BD611" s="20">
        <v>128</v>
      </c>
      <c r="BE611" s="20">
        <v>58</v>
      </c>
      <c r="BF611" s="20">
        <v>191</v>
      </c>
      <c r="BG611" s="20">
        <v>296</v>
      </c>
      <c r="BH611" s="20">
        <v>76.900000000000006</v>
      </c>
      <c r="BI611" s="20">
        <v>67.293999999999997</v>
      </c>
      <c r="BJ611" s="20">
        <v>9.5879999999999992</v>
      </c>
      <c r="BK611" s="20">
        <v>1.194</v>
      </c>
      <c r="BL611" s="20">
        <v>11.234999999999999</v>
      </c>
      <c r="BM611" s="20">
        <v>0.67</v>
      </c>
      <c r="BN611" s="20">
        <v>21.9</v>
      </c>
      <c r="BO611" s="20">
        <v>22.6</v>
      </c>
      <c r="BP611" s="20">
        <v>3.4</v>
      </c>
      <c r="BQ611" s="20">
        <v>7.5294117647058822</v>
      </c>
      <c r="BR611" s="20">
        <v>17.399999999999999</v>
      </c>
      <c r="BS611" s="20">
        <v>5</v>
      </c>
      <c r="BT611" s="20">
        <v>0.66100000000000003</v>
      </c>
      <c r="BU611" s="20">
        <v>2</v>
      </c>
      <c r="BV611" s="66">
        <v>21</v>
      </c>
      <c r="BW611" s="66">
        <v>14</v>
      </c>
      <c r="BX611" s="66">
        <v>13</v>
      </c>
      <c r="BY611" s="66">
        <v>45</v>
      </c>
      <c r="BZ611" s="66">
        <v>23</v>
      </c>
      <c r="CA611" s="66">
        <v>19.5</v>
      </c>
      <c r="CB611" s="66">
        <v>5</v>
      </c>
      <c r="CC611" s="66">
        <v>6</v>
      </c>
      <c r="CD611" s="20">
        <v>0.88235294117647101</v>
      </c>
      <c r="CE611" s="20">
        <v>15.43</v>
      </c>
      <c r="CF611" s="20">
        <v>111.2</v>
      </c>
      <c r="CG611" s="20">
        <v>95.8</v>
      </c>
      <c r="CH611" s="20">
        <v>68.099999999999994</v>
      </c>
      <c r="CI611" s="20">
        <v>5.8000000000000003E-2</v>
      </c>
      <c r="CJ611" s="20">
        <v>-0.21</v>
      </c>
      <c r="CK611" s="20">
        <v>105.2</v>
      </c>
      <c r="CL611" s="20">
        <v>105.4</v>
      </c>
      <c r="CM611" s="20">
        <v>-0.37</v>
      </c>
      <c r="CN611" s="20">
        <v>110.9</v>
      </c>
      <c r="CO611" s="20">
        <v>95.5</v>
      </c>
      <c r="CP611" s="63">
        <v>0.84809999999999997</v>
      </c>
      <c r="CQ611" s="20">
        <v>1.4</v>
      </c>
      <c r="CR611" s="20">
        <v>8.2352941176470587E-2</v>
      </c>
      <c r="CS611" s="20">
        <v>1373</v>
      </c>
      <c r="CT611" s="20">
        <v>13.75</v>
      </c>
      <c r="CU611" s="20">
        <v>1.18</v>
      </c>
      <c r="CV611" s="20">
        <v>1310</v>
      </c>
      <c r="CW611" s="20">
        <v>1076</v>
      </c>
      <c r="CX611" s="20">
        <v>948</v>
      </c>
      <c r="CY611" s="20">
        <v>0.47</v>
      </c>
      <c r="CZ611" s="20">
        <v>99</v>
      </c>
      <c r="DA611" s="20">
        <v>292</v>
      </c>
      <c r="DB611" s="20">
        <v>0.33900000000000002</v>
      </c>
      <c r="DC611" s="20">
        <v>319</v>
      </c>
      <c r="DD611" s="20">
        <v>437</v>
      </c>
      <c r="DE611" s="20">
        <v>0.73</v>
      </c>
      <c r="DF611" s="20">
        <v>145</v>
      </c>
      <c r="DG611" s="20">
        <v>8.5294117647058822</v>
      </c>
      <c r="DH611" s="20">
        <v>607</v>
      </c>
      <c r="DI611" s="20">
        <v>35.705882352941174</v>
      </c>
      <c r="DJ611" s="20">
        <v>238</v>
      </c>
      <c r="DK611" s="20">
        <v>105</v>
      </c>
      <c r="DL611" s="20">
        <v>68</v>
      </c>
      <c r="DM611" s="20">
        <v>156</v>
      </c>
      <c r="DN611" s="20">
        <v>286</v>
      </c>
      <c r="DO611" s="20">
        <v>77.099999999999994</v>
      </c>
      <c r="DP611" s="20">
        <v>63.293999999999997</v>
      </c>
      <c r="DQ611" s="20">
        <v>13.765000000000001</v>
      </c>
      <c r="DR611" s="20">
        <v>1.526</v>
      </c>
      <c r="DS611" s="20">
        <v>9.1760000000000002</v>
      </c>
      <c r="DT611" s="20">
        <v>0.67300000000000004</v>
      </c>
      <c r="DU611" s="20">
        <v>17.2</v>
      </c>
      <c r="DV611" s="20">
        <v>25.7</v>
      </c>
      <c r="DW611" s="20">
        <v>4</v>
      </c>
      <c r="DX611" s="20">
        <v>6.1764705882352944</v>
      </c>
      <c r="DY611" s="20">
        <v>16.8</v>
      </c>
      <c r="DZ611" s="20">
        <v>31</v>
      </c>
      <c r="EA611" s="20">
        <v>0.60299999999999998</v>
      </c>
      <c r="EB611" s="20">
        <v>-4</v>
      </c>
      <c r="EC611" s="66">
        <v>41</v>
      </c>
      <c r="ED611" s="66">
        <v>30</v>
      </c>
      <c r="EE611" s="66">
        <v>36</v>
      </c>
      <c r="EF611" s="66">
        <v>55</v>
      </c>
      <c r="EG611" s="66">
        <v>44</v>
      </c>
      <c r="EH611" s="66">
        <v>35.299999999999997</v>
      </c>
      <c r="EI611" s="66">
        <v>31</v>
      </c>
      <c r="EJ611" s="66">
        <v>40</v>
      </c>
      <c r="EK611" s="20">
        <v>10882.88</v>
      </c>
      <c r="EL611" s="20">
        <v>10552.880000000001</v>
      </c>
      <c r="EM611" s="20">
        <v>69.392647058823528</v>
      </c>
      <c r="EN611" s="20">
        <v>69.089882352941174</v>
      </c>
      <c r="EO611" s="20">
        <v>12.701999999999998</v>
      </c>
      <c r="EP611" s="20">
        <v>208.494</v>
      </c>
      <c r="EQ611" s="21">
        <v>71</v>
      </c>
      <c r="ER611" s="21">
        <v>59</v>
      </c>
      <c r="ES611" s="61" t="str">
        <f t="shared" si="30"/>
        <v>San Diego St.</v>
      </c>
      <c r="ET611" s="61">
        <f t="shared" si="32"/>
        <v>130</v>
      </c>
      <c r="EU611" s="61">
        <f t="shared" si="31"/>
        <v>12</v>
      </c>
    </row>
    <row r="612" spans="1:151" x14ac:dyDescent="0.45">
      <c r="A612" s="64">
        <v>45309</v>
      </c>
      <c r="B612" s="68" t="s">
        <v>63</v>
      </c>
      <c r="C612" s="21">
        <v>172</v>
      </c>
      <c r="D612" s="21" t="s">
        <v>238</v>
      </c>
      <c r="E612" s="21">
        <v>175</v>
      </c>
      <c r="F612" s="50" t="s">
        <v>558</v>
      </c>
      <c r="G612" t="s">
        <v>63</v>
      </c>
      <c r="H612" t="s">
        <v>238</v>
      </c>
      <c r="I612" t="s">
        <v>63</v>
      </c>
      <c r="J612" t="s">
        <v>238</v>
      </c>
      <c r="K612" t="s">
        <v>411</v>
      </c>
      <c r="L612" t="s">
        <v>238</v>
      </c>
      <c r="M612" t="s">
        <v>594</v>
      </c>
      <c r="N612" t="s">
        <v>238</v>
      </c>
      <c r="O612" t="s">
        <v>63</v>
      </c>
      <c r="P612" t="s">
        <v>238</v>
      </c>
      <c r="Q612" t="s">
        <v>411</v>
      </c>
      <c r="R612" t="s">
        <v>238</v>
      </c>
      <c r="S612" t="s">
        <v>24</v>
      </c>
      <c r="T612" t="s">
        <v>24</v>
      </c>
      <c r="U612">
        <v>18</v>
      </c>
      <c r="V612">
        <v>18</v>
      </c>
      <c r="W612" s="20">
        <v>0.61111111111111105</v>
      </c>
      <c r="X612" s="20">
        <v>21.23</v>
      </c>
      <c r="Y612" s="20">
        <v>116.6</v>
      </c>
      <c r="Z612" s="20">
        <v>95.4</v>
      </c>
      <c r="AA612" s="20">
        <v>66.2</v>
      </c>
      <c r="AB612" s="20">
        <v>-0.125</v>
      </c>
      <c r="AC612" s="20">
        <v>7.25</v>
      </c>
      <c r="AD612" s="20">
        <v>110.4</v>
      </c>
      <c r="AE612" s="20">
        <v>103.2</v>
      </c>
      <c r="AF612" s="20">
        <v>2.5</v>
      </c>
      <c r="AG612" s="20">
        <v>118.4</v>
      </c>
      <c r="AH612" s="20">
        <v>95.7</v>
      </c>
      <c r="AI612" s="20">
        <v>0.92030000000000001</v>
      </c>
      <c r="AJ612" s="20">
        <v>-0.4</v>
      </c>
      <c r="AK612" s="20">
        <v>-2.2222222222222223E-2</v>
      </c>
      <c r="AL612" s="20">
        <v>1351</v>
      </c>
      <c r="AM612" s="20">
        <v>19.64</v>
      </c>
      <c r="AN612" s="20">
        <v>8.14</v>
      </c>
      <c r="AO612" s="20">
        <v>1387</v>
      </c>
      <c r="AP612" s="20">
        <v>1180</v>
      </c>
      <c r="AQ612" s="20">
        <v>1077</v>
      </c>
      <c r="AR612" s="20">
        <v>0.47599999999999998</v>
      </c>
      <c r="AS612" s="20">
        <v>123</v>
      </c>
      <c r="AT612" s="20">
        <v>343</v>
      </c>
      <c r="AU612" s="20">
        <v>0.35899999999999999</v>
      </c>
      <c r="AV612" s="20">
        <v>238</v>
      </c>
      <c r="AW612" s="20">
        <v>341</v>
      </c>
      <c r="AX612" s="20">
        <v>0.69799999999999995</v>
      </c>
      <c r="AY612" s="20">
        <v>193</v>
      </c>
      <c r="AZ612" s="20">
        <v>10.722222222222221</v>
      </c>
      <c r="BA612" s="20">
        <v>664</v>
      </c>
      <c r="BB612" s="20">
        <v>36.888888888888886</v>
      </c>
      <c r="BC612" s="20">
        <v>328</v>
      </c>
      <c r="BD612" s="20">
        <v>127</v>
      </c>
      <c r="BE612" s="20">
        <v>78</v>
      </c>
      <c r="BF612" s="20">
        <v>188</v>
      </c>
      <c r="BG612" s="20">
        <v>295</v>
      </c>
      <c r="BH612" s="20">
        <v>77.099999999999994</v>
      </c>
      <c r="BI612" s="20">
        <v>65.555999999999997</v>
      </c>
      <c r="BJ612" s="20">
        <v>11.5</v>
      </c>
      <c r="BK612" s="20">
        <v>1.7450000000000001</v>
      </c>
      <c r="BL612" s="20">
        <v>10.444000000000001</v>
      </c>
      <c r="BM612" s="20">
        <v>0.67600000000000005</v>
      </c>
      <c r="BN612" s="20">
        <v>19.100000000000001</v>
      </c>
      <c r="BO612" s="20">
        <v>18.899999999999999</v>
      </c>
      <c r="BP612" s="20">
        <v>4.3</v>
      </c>
      <c r="BQ612" s="20">
        <v>7.0555555555555554</v>
      </c>
      <c r="BR612" s="20">
        <v>16.399999999999999</v>
      </c>
      <c r="BS612" s="20">
        <v>86</v>
      </c>
      <c r="BT612" s="20">
        <v>0.56000000000000005</v>
      </c>
      <c r="BU612" s="20">
        <v>-8</v>
      </c>
      <c r="BV612" s="66">
        <v>22</v>
      </c>
      <c r="BW612" s="66">
        <v>26</v>
      </c>
      <c r="BX612" s="66">
        <v>64</v>
      </c>
      <c r="BY612" s="66">
        <v>18</v>
      </c>
      <c r="BZ612" s="66">
        <v>18</v>
      </c>
      <c r="CA612" s="66">
        <v>30</v>
      </c>
      <c r="CB612" s="66">
        <v>69</v>
      </c>
      <c r="CC612" s="66">
        <v>38</v>
      </c>
      <c r="CD612" s="20">
        <v>0.66666666666666696</v>
      </c>
      <c r="CE612" s="20">
        <v>8.7899999999999991</v>
      </c>
      <c r="CF612" s="20">
        <v>109.8</v>
      </c>
      <c r="CG612" s="20">
        <v>101</v>
      </c>
      <c r="CH612" s="20">
        <v>68</v>
      </c>
      <c r="CI612" s="20">
        <v>-3.5999999999999997E-2</v>
      </c>
      <c r="CJ612" s="20">
        <v>-2.19</v>
      </c>
      <c r="CK612" s="20">
        <v>105.7</v>
      </c>
      <c r="CL612" s="20">
        <v>107.9</v>
      </c>
      <c r="CM612" s="20">
        <v>-13.29</v>
      </c>
      <c r="CN612" s="20">
        <v>109.9</v>
      </c>
      <c r="CO612" s="20">
        <v>101.8</v>
      </c>
      <c r="CP612" s="63">
        <v>0.70699999999999996</v>
      </c>
      <c r="CQ612" s="20">
        <v>-1.7</v>
      </c>
      <c r="CR612" s="20">
        <v>-9.4444444444444442E-2</v>
      </c>
      <c r="CS612" s="20">
        <v>1278</v>
      </c>
      <c r="CT612" s="20">
        <v>8.83</v>
      </c>
      <c r="CU612" s="20">
        <v>0.05</v>
      </c>
      <c r="CV612" s="20">
        <v>1389</v>
      </c>
      <c r="CW612" s="20">
        <v>1231</v>
      </c>
      <c r="CX612" s="20">
        <v>1046</v>
      </c>
      <c r="CY612" s="20">
        <v>0.48</v>
      </c>
      <c r="CZ612" s="20">
        <v>141</v>
      </c>
      <c r="DA612" s="20">
        <v>418</v>
      </c>
      <c r="DB612" s="20">
        <v>0.33700000000000002</v>
      </c>
      <c r="DC612" s="20">
        <v>244</v>
      </c>
      <c r="DD612" s="20">
        <v>362</v>
      </c>
      <c r="DE612" s="20">
        <v>0.67400000000000004</v>
      </c>
      <c r="DF612" s="20">
        <v>200</v>
      </c>
      <c r="DG612" s="20">
        <v>11.111111111111111</v>
      </c>
      <c r="DH612" s="20">
        <v>678</v>
      </c>
      <c r="DI612" s="20">
        <v>37.666666666666664</v>
      </c>
      <c r="DJ612" s="20">
        <v>339</v>
      </c>
      <c r="DK612" s="20">
        <v>122</v>
      </c>
      <c r="DL612" s="20">
        <v>85</v>
      </c>
      <c r="DM612" s="20">
        <v>229</v>
      </c>
      <c r="DN612" s="20">
        <v>297</v>
      </c>
      <c r="DO612" s="20">
        <v>77.2</v>
      </c>
      <c r="DP612" s="20">
        <v>68.388999999999996</v>
      </c>
      <c r="DQ612" s="20">
        <v>8.7780000000000005</v>
      </c>
      <c r="DR612" s="20">
        <v>1.48</v>
      </c>
      <c r="DS612" s="20">
        <v>12.722</v>
      </c>
      <c r="DT612" s="20">
        <v>0.53300000000000003</v>
      </c>
      <c r="DU612" s="20">
        <v>23.2</v>
      </c>
      <c r="DV612" s="20">
        <v>20.100000000000001</v>
      </c>
      <c r="DW612" s="20">
        <v>4.7</v>
      </c>
      <c r="DX612" s="20">
        <v>6.7777777777777777</v>
      </c>
      <c r="DY612" s="20">
        <v>16.5</v>
      </c>
      <c r="DZ612" s="20">
        <v>159</v>
      </c>
      <c r="EA612" s="20">
        <v>0.50900000000000001</v>
      </c>
      <c r="EB612" s="20">
        <v>-3</v>
      </c>
      <c r="EC612" s="66">
        <v>96</v>
      </c>
      <c r="ED612" s="66">
        <v>111</v>
      </c>
      <c r="EE612" s="66">
        <v>101</v>
      </c>
      <c r="EF612" s="66">
        <v>101</v>
      </c>
      <c r="EG612" s="66">
        <v>90</v>
      </c>
      <c r="EH612" s="66">
        <v>85.8</v>
      </c>
      <c r="EI612" s="66">
        <v>163</v>
      </c>
      <c r="EJ612" s="66">
        <v>220</v>
      </c>
      <c r="EK612" s="20">
        <v>11776.599999999999</v>
      </c>
      <c r="EL612" s="20">
        <v>10474.92</v>
      </c>
      <c r="EM612" s="20">
        <v>70.787111111111116</v>
      </c>
      <c r="EN612" s="20">
        <v>89.760777777777776</v>
      </c>
      <c r="EO612" s="20">
        <v>11.053599999999999</v>
      </c>
      <c r="EP612" s="20">
        <v>207.30599999999998</v>
      </c>
      <c r="EQ612" s="21">
        <v>76</v>
      </c>
      <c r="ER612" s="21">
        <v>66</v>
      </c>
      <c r="ES612" s="61" t="str">
        <f t="shared" si="30"/>
        <v>Michigan St.</v>
      </c>
      <c r="ET612" s="61">
        <f t="shared" si="32"/>
        <v>142</v>
      </c>
      <c r="EU612" s="61">
        <f t="shared" si="31"/>
        <v>10</v>
      </c>
    </row>
    <row r="613" spans="1:151" x14ac:dyDescent="0.45">
      <c r="A613" s="64">
        <v>45309</v>
      </c>
      <c r="B613" s="68" t="s">
        <v>48</v>
      </c>
      <c r="C613" s="21">
        <v>166</v>
      </c>
      <c r="D613" s="21" t="s">
        <v>198</v>
      </c>
      <c r="E613" s="21">
        <v>273</v>
      </c>
      <c r="F613" s="50" t="s">
        <v>558</v>
      </c>
      <c r="G613" t="s">
        <v>48</v>
      </c>
      <c r="H613" t="s">
        <v>198</v>
      </c>
      <c r="I613" t="s">
        <v>48</v>
      </c>
      <c r="J613" t="s">
        <v>198</v>
      </c>
      <c r="K613" t="s">
        <v>48</v>
      </c>
      <c r="L613" t="s">
        <v>198</v>
      </c>
      <c r="M613" t="s">
        <v>48</v>
      </c>
      <c r="N613" t="s">
        <v>611</v>
      </c>
      <c r="O613" t="s">
        <v>48</v>
      </c>
      <c r="P613" t="s">
        <v>198</v>
      </c>
      <c r="Q613" t="s">
        <v>48</v>
      </c>
      <c r="R613" t="s">
        <v>198</v>
      </c>
      <c r="S613" t="s">
        <v>13</v>
      </c>
      <c r="T613" t="s">
        <v>13</v>
      </c>
      <c r="U613">
        <v>18</v>
      </c>
      <c r="V613">
        <v>15</v>
      </c>
      <c r="W613" s="20">
        <v>0.83333333333333404</v>
      </c>
      <c r="X613" s="20">
        <v>14.11</v>
      </c>
      <c r="Y613" s="20">
        <v>114.3</v>
      </c>
      <c r="Z613" s="20">
        <v>100.2</v>
      </c>
      <c r="AA613" s="20">
        <v>72</v>
      </c>
      <c r="AB613" s="20">
        <v>8.2000000000000003E-2</v>
      </c>
      <c r="AC613" s="20">
        <v>4.67</v>
      </c>
      <c r="AD613" s="20">
        <v>108</v>
      </c>
      <c r="AE613" s="20">
        <v>103.3</v>
      </c>
      <c r="AF613" s="20">
        <v>6.21</v>
      </c>
      <c r="AG613" s="20">
        <v>114</v>
      </c>
      <c r="AH613" s="20">
        <v>102.9</v>
      </c>
      <c r="AI613" s="20">
        <v>0.76590000000000003</v>
      </c>
      <c r="AJ613" s="20">
        <v>2.4</v>
      </c>
      <c r="AK613" s="20">
        <v>0.13333333333333333</v>
      </c>
      <c r="AL613" s="20">
        <v>1380</v>
      </c>
      <c r="AM613" s="20">
        <v>11.68</v>
      </c>
      <c r="AN613" s="20">
        <v>4.74</v>
      </c>
      <c r="AO613" s="20">
        <v>1463</v>
      </c>
      <c r="AP613" s="20">
        <v>1338</v>
      </c>
      <c r="AQ613" s="20">
        <v>1080</v>
      </c>
      <c r="AR613" s="20">
        <v>0.46500000000000002</v>
      </c>
      <c r="AS613" s="20">
        <v>148</v>
      </c>
      <c r="AT613" s="20">
        <v>420</v>
      </c>
      <c r="AU613" s="20">
        <v>0.35199999999999998</v>
      </c>
      <c r="AV613" s="20">
        <v>309</v>
      </c>
      <c r="AW613" s="20">
        <v>415</v>
      </c>
      <c r="AX613" s="20">
        <v>0.745</v>
      </c>
      <c r="AY613" s="20">
        <v>195</v>
      </c>
      <c r="AZ613" s="20">
        <v>10.833333333333334</v>
      </c>
      <c r="BA613" s="20">
        <v>670</v>
      </c>
      <c r="BB613" s="20">
        <v>37.222222222222221</v>
      </c>
      <c r="BC613" s="20">
        <v>242</v>
      </c>
      <c r="BD613" s="20">
        <v>154</v>
      </c>
      <c r="BE613" s="20">
        <v>88</v>
      </c>
      <c r="BF613" s="20">
        <v>235</v>
      </c>
      <c r="BG613" s="20">
        <v>305</v>
      </c>
      <c r="BH613" s="20">
        <v>81.3</v>
      </c>
      <c r="BI613" s="20">
        <v>74.332999999999998</v>
      </c>
      <c r="BJ613" s="20">
        <v>6.944</v>
      </c>
      <c r="BK613" s="20">
        <v>1.03</v>
      </c>
      <c r="BL613" s="20">
        <v>13.055999999999999</v>
      </c>
      <c r="BM613" s="20">
        <v>0.65500000000000003</v>
      </c>
      <c r="BN613" s="20">
        <v>23.3</v>
      </c>
      <c r="BO613" s="20">
        <v>23.1</v>
      </c>
      <c r="BP613" s="20">
        <v>4.9000000000000004</v>
      </c>
      <c r="BQ613" s="20">
        <v>8.5555555555555554</v>
      </c>
      <c r="BR613" s="20">
        <v>16.899999999999999</v>
      </c>
      <c r="BS613" s="20">
        <v>8</v>
      </c>
      <c r="BT613" s="20">
        <v>0.64500000000000002</v>
      </c>
      <c r="BU613" s="20">
        <v>3</v>
      </c>
      <c r="BV613" s="66">
        <v>50</v>
      </c>
      <c r="BW613" s="66">
        <v>15</v>
      </c>
      <c r="BX613" s="66">
        <v>14</v>
      </c>
      <c r="BY613" s="66">
        <v>50</v>
      </c>
      <c r="BZ613" s="66">
        <v>49</v>
      </c>
      <c r="CA613" s="66">
        <v>22.8</v>
      </c>
      <c r="CB613" s="66">
        <v>17</v>
      </c>
      <c r="CC613" s="66">
        <v>23</v>
      </c>
      <c r="CD613" s="20">
        <v>0.66666666666666696</v>
      </c>
      <c r="CE613" s="20">
        <v>2.95</v>
      </c>
      <c r="CF613" s="20">
        <v>106.1</v>
      </c>
      <c r="CG613" s="20">
        <v>103.1</v>
      </c>
      <c r="CH613" s="20">
        <v>69.2</v>
      </c>
      <c r="CI613" s="20">
        <v>2.1999999999999999E-2</v>
      </c>
      <c r="CJ613" s="20">
        <v>-4.03</v>
      </c>
      <c r="CK613" s="20">
        <v>103.7</v>
      </c>
      <c r="CL613" s="20">
        <v>107.7</v>
      </c>
      <c r="CM613" s="20">
        <v>-5.85</v>
      </c>
      <c r="CN613" s="20">
        <v>106.8</v>
      </c>
      <c r="CO613" s="20">
        <v>105.7</v>
      </c>
      <c r="CP613" s="63">
        <v>0.52749999999999997</v>
      </c>
      <c r="CQ613" s="20">
        <v>-2.2999999999999998</v>
      </c>
      <c r="CR613" s="20">
        <v>-0.15333333333333332</v>
      </c>
      <c r="CS613" s="20">
        <v>1225</v>
      </c>
      <c r="CT613" s="20">
        <v>3.98</v>
      </c>
      <c r="CU613" s="20">
        <v>-1.82</v>
      </c>
      <c r="CV613" s="20">
        <v>1144</v>
      </c>
      <c r="CW613" s="20">
        <v>1057</v>
      </c>
      <c r="CX613" s="20">
        <v>901</v>
      </c>
      <c r="CY613" s="20">
        <v>0.42699999999999999</v>
      </c>
      <c r="CZ613" s="20">
        <v>119</v>
      </c>
      <c r="DA613" s="20">
        <v>359</v>
      </c>
      <c r="DB613" s="20">
        <v>0.33100000000000002</v>
      </c>
      <c r="DC613" s="20">
        <v>255</v>
      </c>
      <c r="DD613" s="20">
        <v>352</v>
      </c>
      <c r="DE613" s="20">
        <v>0.72399999999999998</v>
      </c>
      <c r="DF613" s="20">
        <v>163</v>
      </c>
      <c r="DG613" s="20">
        <v>10.866666666666667</v>
      </c>
      <c r="DH613" s="20">
        <v>552</v>
      </c>
      <c r="DI613" s="20">
        <v>36.799999999999997</v>
      </c>
      <c r="DJ613" s="20">
        <v>217</v>
      </c>
      <c r="DK613" s="20">
        <v>112</v>
      </c>
      <c r="DL613" s="20">
        <v>52</v>
      </c>
      <c r="DM613" s="20">
        <v>160</v>
      </c>
      <c r="DN613" s="20">
        <v>273</v>
      </c>
      <c r="DO613" s="20">
        <v>76.3</v>
      </c>
      <c r="DP613" s="20">
        <v>70.466999999999999</v>
      </c>
      <c r="DQ613" s="20">
        <v>5.8</v>
      </c>
      <c r="DR613" s="20">
        <v>1.3560000000000001</v>
      </c>
      <c r="DS613" s="20">
        <v>10.667</v>
      </c>
      <c r="DT613" s="20">
        <v>0.7</v>
      </c>
      <c r="DU613" s="20">
        <v>23.9</v>
      </c>
      <c r="DV613" s="20">
        <v>23.5</v>
      </c>
      <c r="DW613" s="20">
        <v>3.5</v>
      </c>
      <c r="DX613" s="20">
        <v>7.4666666666666668</v>
      </c>
      <c r="DY613" s="20">
        <v>18.2</v>
      </c>
      <c r="DZ613" s="20">
        <v>181</v>
      </c>
      <c r="EA613" s="20">
        <v>0.496</v>
      </c>
      <c r="EB613" s="20">
        <v>-5</v>
      </c>
      <c r="EC613" s="66">
        <v>127</v>
      </c>
      <c r="ED613" s="66">
        <v>114</v>
      </c>
      <c r="EE613" s="66">
        <v>120</v>
      </c>
      <c r="EF613" s="66">
        <v>136</v>
      </c>
      <c r="EG613" s="66">
        <v>132</v>
      </c>
      <c r="EH613" s="66">
        <v>104</v>
      </c>
      <c r="EI613" s="66">
        <v>126</v>
      </c>
      <c r="EJ613" s="66">
        <v>138</v>
      </c>
      <c r="EK613" s="20">
        <v>11784.33</v>
      </c>
      <c r="EL613" s="20">
        <v>10631.22</v>
      </c>
      <c r="EM613" s="20">
        <v>97.484799999999993</v>
      </c>
      <c r="EN613" s="20">
        <v>91.262111111111111</v>
      </c>
      <c r="EO613" s="20">
        <v>12.235599999999998</v>
      </c>
      <c r="EP613" s="20">
        <v>203.38499999999999</v>
      </c>
      <c r="EQ613" s="21">
        <v>73</v>
      </c>
      <c r="ER613" s="21">
        <v>74</v>
      </c>
      <c r="ES613" s="61" t="str">
        <f t="shared" si="30"/>
        <v>South Florida</v>
      </c>
      <c r="ET613" s="61">
        <f t="shared" si="32"/>
        <v>147</v>
      </c>
      <c r="EU613" s="61">
        <f t="shared" si="31"/>
        <v>-1</v>
      </c>
    </row>
    <row r="614" spans="1:151" x14ac:dyDescent="0.45">
      <c r="A614" s="64">
        <v>45309</v>
      </c>
      <c r="B614" s="68" t="s">
        <v>55</v>
      </c>
      <c r="C614" s="21">
        <v>89</v>
      </c>
      <c r="D614" s="21" t="s">
        <v>121</v>
      </c>
      <c r="E614" s="21">
        <v>353</v>
      </c>
      <c r="F614" s="50" t="s">
        <v>558</v>
      </c>
      <c r="G614" t="s">
        <v>55</v>
      </c>
      <c r="H614" t="s">
        <v>121</v>
      </c>
      <c r="I614" t="s">
        <v>55</v>
      </c>
      <c r="J614" t="s">
        <v>121</v>
      </c>
      <c r="K614" t="s">
        <v>55</v>
      </c>
      <c r="L614" t="s">
        <v>434</v>
      </c>
      <c r="M614" t="s">
        <v>605</v>
      </c>
      <c r="N614" t="s">
        <v>589</v>
      </c>
      <c r="O614" t="s">
        <v>414</v>
      </c>
      <c r="P614" t="s">
        <v>121</v>
      </c>
      <c r="Q614" t="s">
        <v>414</v>
      </c>
      <c r="R614" t="s">
        <v>434</v>
      </c>
      <c r="S614" t="s">
        <v>13</v>
      </c>
      <c r="T614" t="s">
        <v>13</v>
      </c>
      <c r="U614">
        <v>18</v>
      </c>
      <c r="V614">
        <v>17</v>
      </c>
      <c r="W614" s="20">
        <v>0.77777777777777801</v>
      </c>
      <c r="X614" s="20">
        <v>18.43</v>
      </c>
      <c r="Y614" s="20">
        <v>119.3</v>
      </c>
      <c r="Z614" s="20">
        <v>100.8</v>
      </c>
      <c r="AA614" s="20">
        <v>67.8</v>
      </c>
      <c r="AB614" s="20">
        <v>3.0000000000000001E-3</v>
      </c>
      <c r="AC614" s="20">
        <v>4.38</v>
      </c>
      <c r="AD614" s="20">
        <v>108.7</v>
      </c>
      <c r="AE614" s="20">
        <v>104.3</v>
      </c>
      <c r="AF614" s="20">
        <v>5.78</v>
      </c>
      <c r="AG614" s="20">
        <v>119.7</v>
      </c>
      <c r="AH614" s="20">
        <v>102.7</v>
      </c>
      <c r="AI614" s="20">
        <v>0.85260000000000002</v>
      </c>
      <c r="AJ614" s="20">
        <v>1.4</v>
      </c>
      <c r="AK614" s="20">
        <v>7.7777777777777779E-2</v>
      </c>
      <c r="AL614" s="20">
        <v>1363</v>
      </c>
      <c r="AM614" s="20">
        <v>16.39</v>
      </c>
      <c r="AN614" s="20">
        <v>5.16</v>
      </c>
      <c r="AO614" s="20">
        <v>1486</v>
      </c>
      <c r="AP614" s="20">
        <v>1284</v>
      </c>
      <c r="AQ614" s="20">
        <v>1103</v>
      </c>
      <c r="AR614" s="20">
        <v>0.49</v>
      </c>
      <c r="AS614" s="20">
        <v>155</v>
      </c>
      <c r="AT614" s="20">
        <v>430</v>
      </c>
      <c r="AU614" s="20">
        <v>0.36</v>
      </c>
      <c r="AV614" s="20">
        <v>251</v>
      </c>
      <c r="AW614" s="20">
        <v>361</v>
      </c>
      <c r="AX614" s="20">
        <v>0.69499999999999995</v>
      </c>
      <c r="AY614" s="20">
        <v>212</v>
      </c>
      <c r="AZ614" s="20">
        <v>11.777777777777779</v>
      </c>
      <c r="BA614" s="20">
        <v>680</v>
      </c>
      <c r="BB614" s="20">
        <v>37.777777777777779</v>
      </c>
      <c r="BC614" s="20">
        <v>273</v>
      </c>
      <c r="BD614" s="20">
        <v>134</v>
      </c>
      <c r="BE614" s="20">
        <v>49</v>
      </c>
      <c r="BF614" s="20">
        <v>204</v>
      </c>
      <c r="BG614" s="20">
        <v>285</v>
      </c>
      <c r="BH614" s="20">
        <v>82.6</v>
      </c>
      <c r="BI614" s="20">
        <v>71.332999999999998</v>
      </c>
      <c r="BJ614" s="20">
        <v>11.222</v>
      </c>
      <c r="BK614" s="20">
        <v>1.3380000000000001</v>
      </c>
      <c r="BL614" s="20">
        <v>11.333</v>
      </c>
      <c r="BM614" s="20">
        <v>0.65700000000000003</v>
      </c>
      <c r="BN614" s="20">
        <v>23.9</v>
      </c>
      <c r="BO614" s="20">
        <v>20.100000000000001</v>
      </c>
      <c r="BP614" s="20">
        <v>2.7</v>
      </c>
      <c r="BQ614" s="20">
        <v>7.4444444444444446</v>
      </c>
      <c r="BR614" s="20">
        <v>15.8</v>
      </c>
      <c r="BS614" s="20">
        <v>20</v>
      </c>
      <c r="BT614" s="20">
        <v>0.61899999999999999</v>
      </c>
      <c r="BU614" s="20">
        <v>0</v>
      </c>
      <c r="BV614" s="66">
        <v>29</v>
      </c>
      <c r="BW614" s="66">
        <v>13</v>
      </c>
      <c r="BX614" s="66">
        <v>25</v>
      </c>
      <c r="BY614" s="66">
        <v>25</v>
      </c>
      <c r="BZ614" s="66">
        <v>25</v>
      </c>
      <c r="CA614" s="66">
        <v>18</v>
      </c>
      <c r="CB614" s="66">
        <v>20</v>
      </c>
      <c r="CC614" s="66">
        <v>19</v>
      </c>
      <c r="CD614" s="20">
        <v>0.47058823529411797</v>
      </c>
      <c r="CE614" s="20">
        <v>1.36</v>
      </c>
      <c r="CF614" s="20">
        <v>105.7</v>
      </c>
      <c r="CG614" s="20">
        <v>104.4</v>
      </c>
      <c r="CH614" s="20">
        <v>70.900000000000006</v>
      </c>
      <c r="CI614" s="20">
        <v>3.0000000000000001E-3</v>
      </c>
      <c r="CJ614" s="20">
        <v>4.09</v>
      </c>
      <c r="CK614" s="20">
        <v>108.4</v>
      </c>
      <c r="CL614" s="20">
        <v>104.3</v>
      </c>
      <c r="CM614" s="20">
        <v>2.15</v>
      </c>
      <c r="CN614" s="20">
        <v>107.5</v>
      </c>
      <c r="CO614" s="20">
        <v>104.5</v>
      </c>
      <c r="CP614" s="63">
        <v>0.57979999999999998</v>
      </c>
      <c r="CQ614" s="20">
        <v>-4.5</v>
      </c>
      <c r="CR614" s="20">
        <v>-0.26470588235294118</v>
      </c>
      <c r="CS614" s="20">
        <v>1162</v>
      </c>
      <c r="CT614" s="20">
        <v>2.33</v>
      </c>
      <c r="CU614" s="20">
        <v>4.7</v>
      </c>
      <c r="CV614" s="20">
        <v>1265</v>
      </c>
      <c r="CW614" s="20">
        <v>1273</v>
      </c>
      <c r="CX614" s="20">
        <v>1069</v>
      </c>
      <c r="CY614" s="20">
        <v>0.44700000000000001</v>
      </c>
      <c r="CZ614" s="20">
        <v>114</v>
      </c>
      <c r="DA614" s="20">
        <v>347</v>
      </c>
      <c r="DB614" s="20">
        <v>0.32900000000000001</v>
      </c>
      <c r="DC614" s="20">
        <v>195</v>
      </c>
      <c r="DD614" s="20">
        <v>292</v>
      </c>
      <c r="DE614" s="20">
        <v>0.66800000000000004</v>
      </c>
      <c r="DF614" s="20">
        <v>209</v>
      </c>
      <c r="DG614" s="20">
        <v>12.294117647058824</v>
      </c>
      <c r="DH614" s="20">
        <v>697</v>
      </c>
      <c r="DI614" s="20">
        <v>41</v>
      </c>
      <c r="DJ614" s="20">
        <v>199</v>
      </c>
      <c r="DK614" s="20">
        <v>104</v>
      </c>
      <c r="DL614" s="20">
        <v>79</v>
      </c>
      <c r="DM614" s="20">
        <v>215</v>
      </c>
      <c r="DN614" s="20">
        <v>248</v>
      </c>
      <c r="DO614" s="20">
        <v>74.400000000000006</v>
      </c>
      <c r="DP614" s="20">
        <v>74.882000000000005</v>
      </c>
      <c r="DQ614" s="20">
        <v>-0.47099999999999997</v>
      </c>
      <c r="DR614" s="20">
        <v>0.92600000000000005</v>
      </c>
      <c r="DS614" s="20">
        <v>12.647</v>
      </c>
      <c r="DT614" s="20">
        <v>0.48399999999999999</v>
      </c>
      <c r="DU614" s="20">
        <v>20.399999999999999</v>
      </c>
      <c r="DV614" s="20">
        <v>17.2</v>
      </c>
      <c r="DW614" s="20">
        <v>4.5999999999999996</v>
      </c>
      <c r="DX614" s="20">
        <v>6.117647058823529</v>
      </c>
      <c r="DY614" s="20">
        <v>14.6</v>
      </c>
      <c r="DZ614" s="20">
        <v>136</v>
      </c>
      <c r="EA614" s="20">
        <v>0.52200000000000002</v>
      </c>
      <c r="EB614" s="20">
        <v>-2</v>
      </c>
      <c r="EC614" s="66">
        <v>143</v>
      </c>
      <c r="ED614" s="66">
        <v>148</v>
      </c>
      <c r="EE614" s="66">
        <v>160</v>
      </c>
      <c r="EF614" s="66">
        <v>131</v>
      </c>
      <c r="EG614" s="66">
        <v>146</v>
      </c>
      <c r="EH614" s="66">
        <v>118</v>
      </c>
      <c r="EI614" s="66">
        <v>132</v>
      </c>
      <c r="EJ614" s="66">
        <v>144</v>
      </c>
      <c r="EK614" s="20">
        <v>12454.92</v>
      </c>
      <c r="EL614" s="20">
        <v>10654.56</v>
      </c>
      <c r="EM614" s="20">
        <v>69.331294117647062</v>
      </c>
      <c r="EN614" s="20">
        <v>94.149888888888896</v>
      </c>
      <c r="EO614" s="20">
        <v>10.554400000000001</v>
      </c>
      <c r="EP614" s="20">
        <v>172.35999999999999</v>
      </c>
      <c r="EQ614" s="21">
        <v>86</v>
      </c>
      <c r="ER614" s="21">
        <v>77</v>
      </c>
      <c r="ES614" s="61" t="str">
        <f t="shared" si="30"/>
        <v>Florida Atlantic</v>
      </c>
      <c r="ET614" s="61">
        <f t="shared" si="32"/>
        <v>163</v>
      </c>
      <c r="EU614" s="61">
        <f t="shared" si="31"/>
        <v>9</v>
      </c>
    </row>
    <row r="615" spans="1:151" x14ac:dyDescent="0.45">
      <c r="A615" s="64">
        <v>45309</v>
      </c>
      <c r="B615" s="68" t="s">
        <v>283</v>
      </c>
      <c r="C615" s="21">
        <v>355</v>
      </c>
      <c r="D615" s="21" t="s">
        <v>256</v>
      </c>
      <c r="E615" s="21">
        <v>321</v>
      </c>
      <c r="F615" s="50" t="s">
        <v>558</v>
      </c>
      <c r="G615" t="s">
        <v>283</v>
      </c>
      <c r="H615" t="s">
        <v>256</v>
      </c>
      <c r="I615" t="s">
        <v>283</v>
      </c>
      <c r="J615" t="s">
        <v>256</v>
      </c>
      <c r="K615" t="s">
        <v>283</v>
      </c>
      <c r="L615" t="s">
        <v>256</v>
      </c>
      <c r="M615" t="s">
        <v>283</v>
      </c>
      <c r="N615" t="s">
        <v>635</v>
      </c>
      <c r="O615" t="s">
        <v>283</v>
      </c>
      <c r="P615" t="s">
        <v>1354</v>
      </c>
      <c r="Q615" t="s">
        <v>283</v>
      </c>
      <c r="R615" t="s">
        <v>256</v>
      </c>
      <c r="S615" t="s">
        <v>177</v>
      </c>
      <c r="T615" t="s">
        <v>177</v>
      </c>
      <c r="U615">
        <v>20</v>
      </c>
      <c r="V615">
        <v>20</v>
      </c>
      <c r="W615" s="20">
        <v>0.65</v>
      </c>
      <c r="X615" s="20">
        <v>0.83</v>
      </c>
      <c r="Y615" s="20">
        <v>107.4</v>
      </c>
      <c r="Z615" s="20">
        <v>106.5</v>
      </c>
      <c r="AA615" s="20">
        <v>67.3</v>
      </c>
      <c r="AB615" s="20">
        <v>2.5999999999999999E-2</v>
      </c>
      <c r="AC615" s="20">
        <v>-2.16</v>
      </c>
      <c r="AD615" s="20">
        <v>105.7</v>
      </c>
      <c r="AE615" s="20">
        <v>107.9</v>
      </c>
      <c r="AF615" s="20">
        <v>0.26</v>
      </c>
      <c r="AG615" s="20">
        <v>107.3</v>
      </c>
      <c r="AH615" s="20">
        <v>105.8</v>
      </c>
      <c r="AI615" s="20">
        <v>0.53969999999999996</v>
      </c>
      <c r="AJ615" s="20">
        <v>-2.9</v>
      </c>
      <c r="AK615" s="20">
        <v>-0.14499999999999999</v>
      </c>
      <c r="AL615" s="20">
        <v>1210</v>
      </c>
      <c r="AM615" s="20">
        <v>0.09</v>
      </c>
      <c r="AN615" s="20">
        <v>-2.2000000000000002</v>
      </c>
      <c r="AO615" s="20">
        <v>1584</v>
      </c>
      <c r="AP615" s="20">
        <v>1399</v>
      </c>
      <c r="AQ615" s="20">
        <v>1116</v>
      </c>
      <c r="AR615" s="20">
        <v>0.46100000000000002</v>
      </c>
      <c r="AS615" s="20">
        <v>158</v>
      </c>
      <c r="AT615" s="20">
        <v>445</v>
      </c>
      <c r="AU615" s="20">
        <v>0.35499999999999998</v>
      </c>
      <c r="AV615" s="20">
        <v>398</v>
      </c>
      <c r="AW615" s="20">
        <v>561</v>
      </c>
      <c r="AX615" s="20">
        <v>0.70899999999999996</v>
      </c>
      <c r="AY615" s="20">
        <v>228</v>
      </c>
      <c r="AZ615" s="20">
        <v>11.4</v>
      </c>
      <c r="BA615" s="20">
        <v>740</v>
      </c>
      <c r="BB615" s="20">
        <v>37</v>
      </c>
      <c r="BC615" s="20">
        <v>244</v>
      </c>
      <c r="BD615" s="20">
        <v>137</v>
      </c>
      <c r="BE615" s="20">
        <v>55</v>
      </c>
      <c r="BF615" s="20">
        <v>265</v>
      </c>
      <c r="BG615" s="20">
        <v>342</v>
      </c>
      <c r="BH615" s="20">
        <v>79.2</v>
      </c>
      <c r="BI615" s="20">
        <v>69.95</v>
      </c>
      <c r="BJ615" s="20">
        <v>9.25</v>
      </c>
      <c r="BK615" s="20">
        <v>0.92100000000000004</v>
      </c>
      <c r="BL615" s="20">
        <v>13.25</v>
      </c>
      <c r="BM615" s="20">
        <v>0.51700000000000002</v>
      </c>
      <c r="BN615" s="20">
        <v>22.2</v>
      </c>
      <c r="BO615" s="20">
        <v>28</v>
      </c>
      <c r="BP615" s="20">
        <v>2.8</v>
      </c>
      <c r="BQ615" s="20">
        <v>6.85</v>
      </c>
      <c r="BR615" s="20">
        <v>17.100000000000001</v>
      </c>
      <c r="BS615" s="20">
        <v>115</v>
      </c>
      <c r="BT615" s="20">
        <v>0.53300000000000003</v>
      </c>
      <c r="BU615" s="20">
        <v>1</v>
      </c>
      <c r="BV615" s="66">
        <v>160</v>
      </c>
      <c r="BW615" s="66">
        <v>163</v>
      </c>
      <c r="BX615" s="66">
        <v>133</v>
      </c>
      <c r="BY615" s="66">
        <v>126</v>
      </c>
      <c r="BZ615" s="66">
        <v>151</v>
      </c>
      <c r="CA615" s="66">
        <v>118.7</v>
      </c>
      <c r="CB615" s="66">
        <v>140</v>
      </c>
      <c r="CC615" s="66">
        <v>182</v>
      </c>
      <c r="CD615" s="20">
        <v>0.6</v>
      </c>
      <c r="CE615" s="20">
        <v>-0.04</v>
      </c>
      <c r="CF615" s="20">
        <v>107.6</v>
      </c>
      <c r="CG615" s="20">
        <v>107.7</v>
      </c>
      <c r="CH615" s="20">
        <v>68.7</v>
      </c>
      <c r="CI615" s="20">
        <v>7.3999999999999996E-2</v>
      </c>
      <c r="CJ615" s="20">
        <v>1.23</v>
      </c>
      <c r="CK615" s="20">
        <v>107.6</v>
      </c>
      <c r="CL615" s="20">
        <v>106.3</v>
      </c>
      <c r="CM615" s="20">
        <v>2.9</v>
      </c>
      <c r="CN615" s="20">
        <v>108.9</v>
      </c>
      <c r="CO615" s="20">
        <v>108.2</v>
      </c>
      <c r="CP615" s="63">
        <v>0.5171</v>
      </c>
      <c r="CQ615" s="20">
        <v>-3.8</v>
      </c>
      <c r="CR615" s="20">
        <v>-0.19</v>
      </c>
      <c r="CS615" s="20">
        <v>1216</v>
      </c>
      <c r="CT615" s="20">
        <v>-2.04</v>
      </c>
      <c r="CU615" s="20">
        <v>-0.52</v>
      </c>
      <c r="CV615" s="20">
        <v>1630</v>
      </c>
      <c r="CW615" s="20">
        <v>1492</v>
      </c>
      <c r="CX615" s="20">
        <v>1162</v>
      </c>
      <c r="CY615" s="20">
        <v>0.46300000000000002</v>
      </c>
      <c r="CZ615" s="20">
        <v>168</v>
      </c>
      <c r="DA615" s="20">
        <v>457</v>
      </c>
      <c r="DB615" s="20">
        <v>0.36799999999999999</v>
      </c>
      <c r="DC615" s="20">
        <v>386</v>
      </c>
      <c r="DD615" s="20">
        <v>524</v>
      </c>
      <c r="DE615" s="20">
        <v>0.73699999999999999</v>
      </c>
      <c r="DF615" s="20">
        <v>212</v>
      </c>
      <c r="DG615" s="20">
        <v>10.6</v>
      </c>
      <c r="DH615" s="20">
        <v>725</v>
      </c>
      <c r="DI615" s="20">
        <v>36.25</v>
      </c>
      <c r="DJ615" s="20">
        <v>322</v>
      </c>
      <c r="DK615" s="20">
        <v>123</v>
      </c>
      <c r="DL615" s="20">
        <v>84</v>
      </c>
      <c r="DM615" s="20">
        <v>256</v>
      </c>
      <c r="DN615" s="20">
        <v>368</v>
      </c>
      <c r="DO615" s="20">
        <v>81.5</v>
      </c>
      <c r="DP615" s="20">
        <v>74.599999999999994</v>
      </c>
      <c r="DQ615" s="20">
        <v>6.9</v>
      </c>
      <c r="DR615" s="20">
        <v>1.258</v>
      </c>
      <c r="DS615" s="20">
        <v>12.8</v>
      </c>
      <c r="DT615" s="20">
        <v>0.48</v>
      </c>
      <c r="DU615" s="20">
        <v>22.8</v>
      </c>
      <c r="DV615" s="20">
        <v>26.2</v>
      </c>
      <c r="DW615" s="20">
        <v>4.2</v>
      </c>
      <c r="DX615" s="20">
        <v>6.15</v>
      </c>
      <c r="DY615" s="20">
        <v>18.399999999999999</v>
      </c>
      <c r="DZ615" s="20">
        <v>110</v>
      </c>
      <c r="EA615" s="20">
        <v>0.53600000000000003</v>
      </c>
      <c r="EB615" s="20">
        <v>-4</v>
      </c>
      <c r="EC615" s="66">
        <v>153</v>
      </c>
      <c r="ED615" s="66">
        <v>108</v>
      </c>
      <c r="EE615" s="66">
        <v>146</v>
      </c>
      <c r="EF615" s="66">
        <v>147</v>
      </c>
      <c r="EG615" s="66">
        <v>165</v>
      </c>
      <c r="EH615" s="66">
        <v>114.5</v>
      </c>
      <c r="EI615" s="66">
        <v>104</v>
      </c>
      <c r="EJ615" s="66">
        <v>81</v>
      </c>
      <c r="EK615" s="20">
        <v>11566.980000000001</v>
      </c>
      <c r="EL615" s="20">
        <v>11459.4</v>
      </c>
      <c r="EM615" s="20">
        <v>81.487500000000011</v>
      </c>
      <c r="EN615" s="20">
        <v>87.68</v>
      </c>
      <c r="EO615" s="20">
        <v>12.6027</v>
      </c>
      <c r="EP615" s="20">
        <v>260.91199999999998</v>
      </c>
      <c r="EQ615" s="21">
        <v>77</v>
      </c>
      <c r="ER615" s="21">
        <v>82</v>
      </c>
      <c r="ES615" s="61" t="str">
        <f t="shared" si="30"/>
        <v>UNC Asheville</v>
      </c>
      <c r="ET615" s="61">
        <f t="shared" si="32"/>
        <v>159</v>
      </c>
      <c r="EU615" s="61">
        <f t="shared" si="31"/>
        <v>-5</v>
      </c>
    </row>
    <row r="616" spans="1:151" x14ac:dyDescent="0.45">
      <c r="A616" s="64">
        <v>45309</v>
      </c>
      <c r="B616" s="68" t="s">
        <v>117</v>
      </c>
      <c r="C616" s="21">
        <v>47</v>
      </c>
      <c r="D616" s="21" t="s">
        <v>167</v>
      </c>
      <c r="E616" s="21">
        <v>306</v>
      </c>
      <c r="F616" s="50" t="s">
        <v>558</v>
      </c>
      <c r="G616" t="s">
        <v>907</v>
      </c>
      <c r="H616" t="s">
        <v>167</v>
      </c>
      <c r="I616" t="s">
        <v>907</v>
      </c>
      <c r="J616" t="s">
        <v>167</v>
      </c>
      <c r="K616" t="s">
        <v>907</v>
      </c>
      <c r="L616" t="s">
        <v>167</v>
      </c>
      <c r="M616" t="s">
        <v>620</v>
      </c>
      <c r="N616" t="s">
        <v>167</v>
      </c>
      <c r="O616" t="s">
        <v>117</v>
      </c>
      <c r="P616" t="s">
        <v>167</v>
      </c>
      <c r="Q616" t="s">
        <v>117</v>
      </c>
      <c r="R616" t="s">
        <v>167</v>
      </c>
      <c r="S616" t="s">
        <v>118</v>
      </c>
      <c r="T616" t="s">
        <v>118</v>
      </c>
      <c r="U616">
        <v>18</v>
      </c>
      <c r="V616">
        <v>18</v>
      </c>
      <c r="W616" s="20">
        <v>0.72222222222222199</v>
      </c>
      <c r="X616" s="20">
        <v>3.92</v>
      </c>
      <c r="Y616" s="20">
        <v>110.4</v>
      </c>
      <c r="Z616" s="20">
        <v>106.4</v>
      </c>
      <c r="AA616" s="20">
        <v>72.099999999999994</v>
      </c>
      <c r="AB616" s="20">
        <v>8.1000000000000003E-2</v>
      </c>
      <c r="AC616" s="20">
        <v>-1.46</v>
      </c>
      <c r="AD616" s="20">
        <v>106.1</v>
      </c>
      <c r="AE616" s="20">
        <v>107.6</v>
      </c>
      <c r="AF616" s="20">
        <v>-0.22</v>
      </c>
      <c r="AG616" s="20">
        <v>112.2</v>
      </c>
      <c r="AH616" s="20">
        <v>106.1</v>
      </c>
      <c r="AI616" s="20">
        <v>0.6542</v>
      </c>
      <c r="AJ616" s="20">
        <v>-1.6</v>
      </c>
      <c r="AK616" s="20">
        <v>-8.8888888888888892E-2</v>
      </c>
      <c r="AL616" s="20">
        <v>1280</v>
      </c>
      <c r="AM616" s="20">
        <v>3.14</v>
      </c>
      <c r="AN616" s="20">
        <v>-0.27</v>
      </c>
      <c r="AO616" s="20">
        <v>1439</v>
      </c>
      <c r="AP616" s="20">
        <v>1344</v>
      </c>
      <c r="AQ616" s="20">
        <v>1165</v>
      </c>
      <c r="AR616" s="20">
        <v>0.42699999999999999</v>
      </c>
      <c r="AS616" s="20">
        <v>178</v>
      </c>
      <c r="AT616" s="20">
        <v>563</v>
      </c>
      <c r="AU616" s="20">
        <v>0.316</v>
      </c>
      <c r="AV616" s="20">
        <v>267</v>
      </c>
      <c r="AW616" s="20">
        <v>365</v>
      </c>
      <c r="AX616" s="20">
        <v>0.73199999999999998</v>
      </c>
      <c r="AY616" s="20">
        <v>239</v>
      </c>
      <c r="AZ616" s="20">
        <v>13.277777777777779</v>
      </c>
      <c r="BA616" s="20">
        <v>730</v>
      </c>
      <c r="BB616" s="20">
        <v>40.555555555555557</v>
      </c>
      <c r="BC616" s="20">
        <v>261</v>
      </c>
      <c r="BD616" s="20">
        <v>109</v>
      </c>
      <c r="BE616" s="20">
        <v>56</v>
      </c>
      <c r="BF616" s="20">
        <v>198</v>
      </c>
      <c r="BG616" s="20">
        <v>282</v>
      </c>
      <c r="BH616" s="20">
        <v>79.900000000000006</v>
      </c>
      <c r="BI616" s="20">
        <v>74.667000000000002</v>
      </c>
      <c r="BJ616" s="20">
        <v>5.2779999999999996</v>
      </c>
      <c r="BK616" s="20">
        <v>1.3180000000000001</v>
      </c>
      <c r="BL616" s="20">
        <v>11</v>
      </c>
      <c r="BM616" s="20">
        <v>0.55100000000000005</v>
      </c>
      <c r="BN616" s="20">
        <v>31.3</v>
      </c>
      <c r="BO616" s="20">
        <v>20.3</v>
      </c>
      <c r="BP616" s="20">
        <v>3.1</v>
      </c>
      <c r="BQ616" s="20">
        <v>6.0555555555555554</v>
      </c>
      <c r="BR616" s="20">
        <v>15.7</v>
      </c>
      <c r="BS616" s="20">
        <v>75</v>
      </c>
      <c r="BT616" s="20">
        <v>0.56799999999999995</v>
      </c>
      <c r="BU616" s="20">
        <v>-3</v>
      </c>
      <c r="BV616" s="66">
        <v>124</v>
      </c>
      <c r="BW616" s="66">
        <v>64</v>
      </c>
      <c r="BX616" s="66">
        <v>94</v>
      </c>
      <c r="BY616" s="66">
        <v>122</v>
      </c>
      <c r="BZ616" s="66">
        <v>124</v>
      </c>
      <c r="CA616" s="66">
        <v>82.3</v>
      </c>
      <c r="CB616" s="66">
        <v>100</v>
      </c>
      <c r="CC616" s="66">
        <v>67</v>
      </c>
      <c r="CD616" s="20">
        <v>0.55555555555555602</v>
      </c>
      <c r="CE616" s="20">
        <v>-0.72</v>
      </c>
      <c r="CF616" s="20">
        <v>104.5</v>
      </c>
      <c r="CG616" s="20">
        <v>105.2</v>
      </c>
      <c r="CH616" s="20">
        <v>60.9</v>
      </c>
      <c r="CI616" s="20">
        <v>7.0000000000000007E-2</v>
      </c>
      <c r="CJ616" s="20">
        <v>0.26</v>
      </c>
      <c r="CK616" s="20">
        <v>106.1</v>
      </c>
      <c r="CL616" s="20">
        <v>105.9</v>
      </c>
      <c r="CM616" s="20">
        <v>7.0000000000000007E-2</v>
      </c>
      <c r="CN616" s="20">
        <v>104.6</v>
      </c>
      <c r="CO616" s="20">
        <v>104.5</v>
      </c>
      <c r="CP616" s="63">
        <v>0.503</v>
      </c>
      <c r="CQ616" s="20">
        <v>-3.5</v>
      </c>
      <c r="CR616" s="20">
        <v>-0.19444444444444445</v>
      </c>
      <c r="CS616" s="20">
        <v>1193</v>
      </c>
      <c r="CT616" s="20">
        <v>-1.1599999999999999</v>
      </c>
      <c r="CU616" s="20">
        <v>0.08</v>
      </c>
      <c r="CV616" s="20">
        <v>1206</v>
      </c>
      <c r="CW616" s="20">
        <v>1176</v>
      </c>
      <c r="CX616" s="20">
        <v>1014</v>
      </c>
      <c r="CY616" s="20">
        <v>0.41899999999999998</v>
      </c>
      <c r="CZ616" s="20">
        <v>117</v>
      </c>
      <c r="DA616" s="20">
        <v>351</v>
      </c>
      <c r="DB616" s="20">
        <v>0.33300000000000002</v>
      </c>
      <c r="DC616" s="20">
        <v>239</v>
      </c>
      <c r="DD616" s="20">
        <v>382</v>
      </c>
      <c r="DE616" s="20">
        <v>0.626</v>
      </c>
      <c r="DF616" s="20">
        <v>272</v>
      </c>
      <c r="DG616" s="20">
        <v>15.111111111111111</v>
      </c>
      <c r="DH616" s="20">
        <v>703</v>
      </c>
      <c r="DI616" s="20">
        <v>39.055555555555557</v>
      </c>
      <c r="DJ616" s="20">
        <v>192</v>
      </c>
      <c r="DK616" s="20">
        <v>114</v>
      </c>
      <c r="DL616" s="20">
        <v>77</v>
      </c>
      <c r="DM616" s="20">
        <v>229</v>
      </c>
      <c r="DN616" s="20">
        <v>299</v>
      </c>
      <c r="DO616" s="20">
        <v>67</v>
      </c>
      <c r="DP616" s="20">
        <v>65.332999999999998</v>
      </c>
      <c r="DQ616" s="20">
        <v>1.667</v>
      </c>
      <c r="DR616" s="20">
        <v>0.83799999999999997</v>
      </c>
      <c r="DS616" s="20">
        <v>12.722</v>
      </c>
      <c r="DT616" s="20">
        <v>0.498</v>
      </c>
      <c r="DU616" s="20">
        <v>19.5</v>
      </c>
      <c r="DV616" s="20">
        <v>21.2</v>
      </c>
      <c r="DW616" s="20">
        <v>4.3</v>
      </c>
      <c r="DX616" s="20">
        <v>6.333333333333333</v>
      </c>
      <c r="DY616" s="20">
        <v>16.600000000000001</v>
      </c>
      <c r="DZ616" s="20">
        <v>200</v>
      </c>
      <c r="EA616" s="20">
        <v>0.48599999999999999</v>
      </c>
      <c r="EB616" s="20">
        <v>-1</v>
      </c>
      <c r="EC616" s="66">
        <v>164</v>
      </c>
      <c r="ED616" s="66">
        <v>141</v>
      </c>
      <c r="EE616" s="66">
        <v>156</v>
      </c>
      <c r="EF616" s="66">
        <v>155</v>
      </c>
      <c r="EG616" s="66">
        <v>172</v>
      </c>
      <c r="EH616" s="66">
        <v>132.30000000000001</v>
      </c>
      <c r="EI616" s="66">
        <v>154</v>
      </c>
      <c r="EJ616" s="66">
        <v>121</v>
      </c>
      <c r="EK616" s="20">
        <v>11614.080000000002</v>
      </c>
      <c r="EL616" s="20">
        <v>11118.800000000001</v>
      </c>
      <c r="EM616" s="20">
        <v>69.666666666666657</v>
      </c>
      <c r="EN616" s="20">
        <v>77.038777777777767</v>
      </c>
      <c r="EO616" s="20">
        <v>9.8281999999999989</v>
      </c>
      <c r="EP616" s="20">
        <v>218.86799999999999</v>
      </c>
      <c r="EQ616" s="21">
        <v>78</v>
      </c>
      <c r="ER616" s="21">
        <v>82</v>
      </c>
      <c r="ES616" s="61" t="str">
        <f t="shared" si="30"/>
        <v>Towson</v>
      </c>
      <c r="ET616" s="61">
        <f t="shared" si="32"/>
        <v>160</v>
      </c>
      <c r="EU616" s="61">
        <f t="shared" si="31"/>
        <v>-4</v>
      </c>
    </row>
    <row r="617" spans="1:151" x14ac:dyDescent="0.45">
      <c r="A617" s="64">
        <v>45309</v>
      </c>
      <c r="B617" s="68" t="s">
        <v>384</v>
      </c>
      <c r="C617" s="21">
        <v>82</v>
      </c>
      <c r="D617" s="21" t="s">
        <v>146</v>
      </c>
      <c r="E617" s="21">
        <v>323</v>
      </c>
      <c r="F617" s="50" t="s">
        <v>558</v>
      </c>
      <c r="G617" t="s">
        <v>384</v>
      </c>
      <c r="H617" t="s">
        <v>146</v>
      </c>
      <c r="I617" t="s">
        <v>384</v>
      </c>
      <c r="J617" t="s">
        <v>146</v>
      </c>
      <c r="K617" t="s">
        <v>384</v>
      </c>
      <c r="L617" t="s">
        <v>146</v>
      </c>
      <c r="M617" t="s">
        <v>384</v>
      </c>
      <c r="N617" t="s">
        <v>631</v>
      </c>
      <c r="O617" t="s">
        <v>384</v>
      </c>
      <c r="P617" t="s">
        <v>410</v>
      </c>
      <c r="Q617" t="s">
        <v>384</v>
      </c>
      <c r="R617" t="s">
        <v>410</v>
      </c>
      <c r="S617" t="s">
        <v>118</v>
      </c>
      <c r="T617" t="s">
        <v>118</v>
      </c>
      <c r="U617">
        <v>18</v>
      </c>
      <c r="V617">
        <v>17</v>
      </c>
      <c r="W617" s="20">
        <v>0.44444444444444398</v>
      </c>
      <c r="X617" s="20">
        <v>-12.18</v>
      </c>
      <c r="Y617" s="20">
        <v>104.6</v>
      </c>
      <c r="Z617" s="20">
        <v>116.7</v>
      </c>
      <c r="AA617" s="20">
        <v>68.599999999999994</v>
      </c>
      <c r="AB617" s="20">
        <v>3.6999999999999998E-2</v>
      </c>
      <c r="AC617" s="20">
        <v>-3.53</v>
      </c>
      <c r="AD617" s="20">
        <v>105.3</v>
      </c>
      <c r="AE617" s="20">
        <v>108.8</v>
      </c>
      <c r="AF617" s="20">
        <v>-3.39</v>
      </c>
      <c r="AG617" s="20">
        <v>106.2</v>
      </c>
      <c r="AH617" s="20">
        <v>116.2</v>
      </c>
      <c r="AI617" s="20">
        <v>0.26229999999999998</v>
      </c>
      <c r="AJ617" s="20">
        <v>-6.8</v>
      </c>
      <c r="AK617" s="20">
        <v>-0.37777777777777777</v>
      </c>
      <c r="AL617" s="20">
        <v>1038</v>
      </c>
      <c r="AM617" s="20">
        <v>-10.17</v>
      </c>
      <c r="AN617" s="20">
        <v>-4.2300000000000004</v>
      </c>
      <c r="AO617" s="20">
        <v>1395</v>
      </c>
      <c r="AP617" s="20">
        <v>1385</v>
      </c>
      <c r="AQ617" s="20">
        <v>1083</v>
      </c>
      <c r="AR617" s="20">
        <v>0.46100000000000002</v>
      </c>
      <c r="AS617" s="20">
        <v>154</v>
      </c>
      <c r="AT617" s="20">
        <v>426</v>
      </c>
      <c r="AU617" s="20">
        <v>0.36199999999999999</v>
      </c>
      <c r="AV617" s="20">
        <v>243</v>
      </c>
      <c r="AW617" s="20">
        <v>344</v>
      </c>
      <c r="AX617" s="20">
        <v>0.70599999999999996</v>
      </c>
      <c r="AY617" s="20">
        <v>205</v>
      </c>
      <c r="AZ617" s="20">
        <v>11.388888888888889</v>
      </c>
      <c r="BA617" s="20">
        <v>641</v>
      </c>
      <c r="BB617" s="20">
        <v>35.611111111111114</v>
      </c>
      <c r="BC617" s="20">
        <v>243</v>
      </c>
      <c r="BD617" s="20">
        <v>107</v>
      </c>
      <c r="BE617" s="20">
        <v>59</v>
      </c>
      <c r="BF617" s="20">
        <v>208</v>
      </c>
      <c r="BG617" s="20">
        <v>308</v>
      </c>
      <c r="BH617" s="20">
        <v>77.5</v>
      </c>
      <c r="BI617" s="20">
        <v>76.944000000000003</v>
      </c>
      <c r="BJ617" s="20">
        <v>0.55600000000000005</v>
      </c>
      <c r="BK617" s="20">
        <v>1.1679999999999999</v>
      </c>
      <c r="BL617" s="20">
        <v>11.555999999999999</v>
      </c>
      <c r="BM617" s="20">
        <v>0.51400000000000001</v>
      </c>
      <c r="BN617" s="20">
        <v>23.7</v>
      </c>
      <c r="BO617" s="20">
        <v>19.100000000000001</v>
      </c>
      <c r="BP617" s="20">
        <v>3.3</v>
      </c>
      <c r="BQ617" s="20">
        <v>5.9444444444444446</v>
      </c>
      <c r="BR617" s="20">
        <v>17.100000000000001</v>
      </c>
      <c r="BS617" s="20">
        <v>260</v>
      </c>
      <c r="BT617" s="20">
        <v>0.45</v>
      </c>
      <c r="BU617" s="20">
        <v>-4</v>
      </c>
      <c r="BV617" s="66">
        <v>299</v>
      </c>
      <c r="BW617" s="66">
        <v>301</v>
      </c>
      <c r="BX617" s="66">
        <v>267</v>
      </c>
      <c r="BY617" s="66">
        <v>277</v>
      </c>
      <c r="BZ617" s="66">
        <v>313</v>
      </c>
      <c r="CA617" s="66">
        <v>234.3</v>
      </c>
      <c r="CB617" s="66">
        <v>271</v>
      </c>
      <c r="CC617" s="66">
        <v>300</v>
      </c>
      <c r="CD617" s="20">
        <v>0.70588235294117596</v>
      </c>
      <c r="CE617" s="20">
        <v>4.59</v>
      </c>
      <c r="CF617" s="20">
        <v>111.2</v>
      </c>
      <c r="CG617" s="20">
        <v>106.6</v>
      </c>
      <c r="CH617" s="20">
        <v>67.400000000000006</v>
      </c>
      <c r="CI617" s="20">
        <v>0.112</v>
      </c>
      <c r="CJ617" s="20">
        <v>3.2</v>
      </c>
      <c r="CK617" s="20">
        <v>108.3</v>
      </c>
      <c r="CL617" s="20">
        <v>105.1</v>
      </c>
      <c r="CM617" s="20">
        <v>5.26</v>
      </c>
      <c r="CN617" s="20">
        <v>113.2</v>
      </c>
      <c r="CO617" s="20">
        <v>107.6</v>
      </c>
      <c r="CP617" s="63">
        <v>0.64370000000000005</v>
      </c>
      <c r="CQ617" s="20">
        <v>-1.3</v>
      </c>
      <c r="CR617" s="20">
        <v>-7.6470588235294124E-2</v>
      </c>
      <c r="CS617" s="20">
        <v>1264</v>
      </c>
      <c r="CT617" s="20">
        <v>0.69</v>
      </c>
      <c r="CU617" s="20">
        <v>-0.31</v>
      </c>
      <c r="CV617" s="20">
        <v>1386</v>
      </c>
      <c r="CW617" s="20">
        <v>1228</v>
      </c>
      <c r="CX617" s="20">
        <v>1024</v>
      </c>
      <c r="CY617" s="20">
        <v>0.46200000000000002</v>
      </c>
      <c r="CZ617" s="20">
        <v>144</v>
      </c>
      <c r="DA617" s="20">
        <v>409</v>
      </c>
      <c r="DB617" s="20">
        <v>0.35199999999999998</v>
      </c>
      <c r="DC617" s="20">
        <v>296</v>
      </c>
      <c r="DD617" s="20">
        <v>391</v>
      </c>
      <c r="DE617" s="20">
        <v>0.75700000000000001</v>
      </c>
      <c r="DF617" s="20">
        <v>169</v>
      </c>
      <c r="DG617" s="20">
        <v>9.9411764705882355</v>
      </c>
      <c r="DH617" s="20">
        <v>586</v>
      </c>
      <c r="DI617" s="20">
        <v>34.470588235294116</v>
      </c>
      <c r="DJ617" s="20">
        <v>204</v>
      </c>
      <c r="DK617" s="20">
        <v>113</v>
      </c>
      <c r="DL617" s="20">
        <v>43</v>
      </c>
      <c r="DM617" s="20">
        <v>149</v>
      </c>
      <c r="DN617" s="20">
        <v>310</v>
      </c>
      <c r="DO617" s="20">
        <v>81.5</v>
      </c>
      <c r="DP617" s="20">
        <v>72.234999999999999</v>
      </c>
      <c r="DQ617" s="20">
        <v>9.2940000000000005</v>
      </c>
      <c r="DR617" s="20">
        <v>1.369</v>
      </c>
      <c r="DS617" s="20">
        <v>8.7650000000000006</v>
      </c>
      <c r="DT617" s="20">
        <v>0.75800000000000001</v>
      </c>
      <c r="DU617" s="20">
        <v>24.1</v>
      </c>
      <c r="DV617" s="20">
        <v>23</v>
      </c>
      <c r="DW617" s="20">
        <v>2.5</v>
      </c>
      <c r="DX617" s="20">
        <v>6.6470588235294121</v>
      </c>
      <c r="DY617" s="20">
        <v>18.2</v>
      </c>
      <c r="DZ617" s="20">
        <v>80</v>
      </c>
      <c r="EA617" s="20">
        <v>0.56399999999999995</v>
      </c>
      <c r="EB617" s="20">
        <v>0</v>
      </c>
      <c r="EC617" s="66">
        <v>121</v>
      </c>
      <c r="ED617" s="66">
        <v>100</v>
      </c>
      <c r="EE617" s="66">
        <v>85</v>
      </c>
      <c r="EF617" s="66">
        <v>104</v>
      </c>
      <c r="EG617" s="66">
        <v>117</v>
      </c>
      <c r="EH617" s="66">
        <v>83.7</v>
      </c>
      <c r="EI617" s="66">
        <v>62</v>
      </c>
      <c r="EJ617" s="66">
        <v>40</v>
      </c>
      <c r="EK617" s="20">
        <v>11150.359999999999</v>
      </c>
      <c r="EL617" s="20">
        <v>12977.04</v>
      </c>
      <c r="EM617" s="20">
        <v>76.813411764705876</v>
      </c>
      <c r="EN617" s="20">
        <v>52.103055555555564</v>
      </c>
      <c r="EO617" s="20">
        <v>12.944700000000001</v>
      </c>
      <c r="EP617" s="20">
        <v>218.85999999999999</v>
      </c>
      <c r="EQ617" s="21">
        <v>70</v>
      </c>
      <c r="ER617" s="21">
        <v>82</v>
      </c>
      <c r="ES617" s="61" t="str">
        <f t="shared" si="30"/>
        <v>UNC Wilmington</v>
      </c>
      <c r="ET617" s="61">
        <f t="shared" si="32"/>
        <v>152</v>
      </c>
      <c r="EU617" s="61">
        <f t="shared" si="31"/>
        <v>-12</v>
      </c>
    </row>
    <row r="618" spans="1:151" x14ac:dyDescent="0.45">
      <c r="A618" s="64">
        <v>45309</v>
      </c>
      <c r="B618" s="21" t="s">
        <v>263</v>
      </c>
      <c r="C618" s="21">
        <v>358</v>
      </c>
      <c r="D618" s="21" t="s">
        <v>399</v>
      </c>
      <c r="E618" s="21">
        <v>106</v>
      </c>
      <c r="F618" s="50" t="s">
        <v>558</v>
      </c>
      <c r="G618" t="s">
        <v>263</v>
      </c>
      <c r="H618" t="s">
        <v>399</v>
      </c>
      <c r="I618" t="s">
        <v>263</v>
      </c>
      <c r="J618" t="s">
        <v>399</v>
      </c>
      <c r="K618" t="s">
        <v>456</v>
      </c>
      <c r="L618" t="s">
        <v>399</v>
      </c>
      <c r="M618" t="s">
        <v>1272</v>
      </c>
      <c r="N618" t="s">
        <v>614</v>
      </c>
      <c r="O618" t="s">
        <v>263</v>
      </c>
      <c r="P618" t="s">
        <v>399</v>
      </c>
      <c r="Q618" t="s">
        <v>456</v>
      </c>
      <c r="R618" t="s">
        <v>399</v>
      </c>
      <c r="S618" t="s">
        <v>166</v>
      </c>
      <c r="T618" t="s">
        <v>166</v>
      </c>
      <c r="U618">
        <v>19</v>
      </c>
      <c r="V618">
        <v>20</v>
      </c>
      <c r="W618" s="20">
        <v>0.47368421052631599</v>
      </c>
      <c r="X618" s="20">
        <v>0.38</v>
      </c>
      <c r="Y618" s="20">
        <v>115.5</v>
      </c>
      <c r="Z618" s="20">
        <v>115.2</v>
      </c>
      <c r="AA618" s="20">
        <v>71.2</v>
      </c>
      <c r="AB618" s="20">
        <v>-0.112</v>
      </c>
      <c r="AC618" s="20">
        <v>-0.78</v>
      </c>
      <c r="AD618" s="20">
        <v>106.2</v>
      </c>
      <c r="AE618" s="20">
        <v>106.9</v>
      </c>
      <c r="AF618" s="20">
        <v>2.35</v>
      </c>
      <c r="AG618" s="20">
        <v>118.3</v>
      </c>
      <c r="AH618" s="20">
        <v>115.5</v>
      </c>
      <c r="AI618" s="20">
        <v>0.56820000000000004</v>
      </c>
      <c r="AJ618" s="20">
        <v>-6.5</v>
      </c>
      <c r="AK618" s="20">
        <v>-0.34210526315789475</v>
      </c>
      <c r="AL618" s="20">
        <v>1151</v>
      </c>
      <c r="AM618" s="20">
        <v>-0.38</v>
      </c>
      <c r="AN618" s="20">
        <v>-1.32</v>
      </c>
      <c r="AO618" s="20">
        <v>1610</v>
      </c>
      <c r="AP618" s="20">
        <v>1528</v>
      </c>
      <c r="AQ618" s="20">
        <v>1171</v>
      </c>
      <c r="AR618" s="20">
        <v>0.53</v>
      </c>
      <c r="AS618" s="20">
        <v>122</v>
      </c>
      <c r="AT618" s="20">
        <v>325</v>
      </c>
      <c r="AU618" s="20">
        <v>0.375</v>
      </c>
      <c r="AV618" s="20">
        <v>246</v>
      </c>
      <c r="AW618" s="20">
        <v>330</v>
      </c>
      <c r="AX618" s="20">
        <v>0.745</v>
      </c>
      <c r="AY618" s="20">
        <v>170</v>
      </c>
      <c r="AZ618" s="20">
        <v>8.9473684210526319</v>
      </c>
      <c r="BA618" s="20">
        <v>660</v>
      </c>
      <c r="BB618" s="20">
        <v>34.736842105263158</v>
      </c>
      <c r="BC618" s="20">
        <v>304</v>
      </c>
      <c r="BD618" s="20">
        <v>113</v>
      </c>
      <c r="BE618" s="20">
        <v>55</v>
      </c>
      <c r="BF618" s="20">
        <v>213</v>
      </c>
      <c r="BG618" s="20">
        <v>291</v>
      </c>
      <c r="BH618" s="20">
        <v>84.7</v>
      </c>
      <c r="BI618" s="20">
        <v>80.421000000000006</v>
      </c>
      <c r="BJ618" s="20">
        <v>4.3159999999999998</v>
      </c>
      <c r="BK618" s="20">
        <v>1.427</v>
      </c>
      <c r="BL618" s="20">
        <v>11.211</v>
      </c>
      <c r="BM618" s="20">
        <v>0.53100000000000003</v>
      </c>
      <c r="BN618" s="20">
        <v>17.100000000000001</v>
      </c>
      <c r="BO618" s="20">
        <v>17.399999999999999</v>
      </c>
      <c r="BP618" s="20">
        <v>2.9</v>
      </c>
      <c r="BQ618" s="20">
        <v>5.9473684210526319</v>
      </c>
      <c r="BR618" s="20">
        <v>15.3</v>
      </c>
      <c r="BS618" s="20">
        <v>171</v>
      </c>
      <c r="BT618" s="20">
        <v>0.501</v>
      </c>
      <c r="BU618" s="20">
        <v>-1</v>
      </c>
      <c r="BV618" s="66">
        <v>155</v>
      </c>
      <c r="BW618" s="66">
        <v>220</v>
      </c>
      <c r="BX618" s="66">
        <v>246</v>
      </c>
      <c r="BY618" s="66">
        <v>156</v>
      </c>
      <c r="BZ618" s="66">
        <v>157</v>
      </c>
      <c r="CA618" s="66">
        <v>158.30000000000001</v>
      </c>
      <c r="CB618" s="66">
        <v>196</v>
      </c>
      <c r="CC618" s="66">
        <v>166</v>
      </c>
      <c r="CD618" s="20">
        <v>0.6</v>
      </c>
      <c r="CE618" s="20">
        <v>-2.93</v>
      </c>
      <c r="CF618" s="20">
        <v>105.1</v>
      </c>
      <c r="CG618" s="20">
        <v>108</v>
      </c>
      <c r="CH618" s="20">
        <v>63.6</v>
      </c>
      <c r="CI618" s="20">
        <v>7.1999999999999995E-2</v>
      </c>
      <c r="CJ618" s="20">
        <v>-2.42</v>
      </c>
      <c r="CK618" s="20">
        <v>105.5</v>
      </c>
      <c r="CL618" s="20">
        <v>107.9</v>
      </c>
      <c r="CM618" s="20">
        <v>1.9</v>
      </c>
      <c r="CN618" s="20">
        <v>105.1</v>
      </c>
      <c r="CO618" s="20">
        <v>108.5</v>
      </c>
      <c r="CP618" s="63">
        <v>0.41170000000000001</v>
      </c>
      <c r="CQ618" s="20">
        <v>-4.2</v>
      </c>
      <c r="CR618" s="20">
        <v>-0.21000000000000002</v>
      </c>
      <c r="CS618" s="20">
        <v>1179</v>
      </c>
      <c r="CT618" s="20">
        <v>-3.32</v>
      </c>
      <c r="CU618" s="20">
        <v>-2.4900000000000002</v>
      </c>
      <c r="CV618" s="20">
        <v>1369</v>
      </c>
      <c r="CW618" s="20">
        <v>1335</v>
      </c>
      <c r="CX618" s="20">
        <v>1057</v>
      </c>
      <c r="CY618" s="20">
        <v>0.46500000000000002</v>
      </c>
      <c r="CZ618" s="20">
        <v>182</v>
      </c>
      <c r="DA618" s="20">
        <v>506</v>
      </c>
      <c r="DB618" s="20">
        <v>0.36</v>
      </c>
      <c r="DC618" s="20">
        <v>205</v>
      </c>
      <c r="DD618" s="20">
        <v>283</v>
      </c>
      <c r="DE618" s="20">
        <v>0.72399999999999998</v>
      </c>
      <c r="DF618" s="20">
        <v>168</v>
      </c>
      <c r="DG618" s="20">
        <v>8.4</v>
      </c>
      <c r="DH618" s="20">
        <v>660</v>
      </c>
      <c r="DI618" s="20">
        <v>33</v>
      </c>
      <c r="DJ618" s="20">
        <v>252</v>
      </c>
      <c r="DK618" s="20">
        <v>95</v>
      </c>
      <c r="DL618" s="20">
        <v>47</v>
      </c>
      <c r="DM618" s="20">
        <v>257</v>
      </c>
      <c r="DN618" s="20">
        <v>342</v>
      </c>
      <c r="DO618" s="20">
        <v>68.400000000000006</v>
      </c>
      <c r="DP618" s="20">
        <v>66.75</v>
      </c>
      <c r="DQ618" s="20">
        <v>1.7</v>
      </c>
      <c r="DR618" s="20">
        <v>0.98099999999999998</v>
      </c>
      <c r="DS618" s="20">
        <v>12.85</v>
      </c>
      <c r="DT618" s="20">
        <v>0.37</v>
      </c>
      <c r="DU618" s="20">
        <v>25.3</v>
      </c>
      <c r="DV618" s="20">
        <v>14.2</v>
      </c>
      <c r="DW618" s="20">
        <v>2.4</v>
      </c>
      <c r="DX618" s="20">
        <v>4.75</v>
      </c>
      <c r="DY618" s="20">
        <v>17.100000000000001</v>
      </c>
      <c r="DZ618" s="20">
        <v>185</v>
      </c>
      <c r="EA618" s="20">
        <v>0.49399999999999999</v>
      </c>
      <c r="EB618" s="20">
        <v>-5</v>
      </c>
      <c r="EC618" s="66">
        <v>185</v>
      </c>
      <c r="ED618" s="66">
        <v>214</v>
      </c>
      <c r="EE618" s="66">
        <v>181</v>
      </c>
      <c r="EF618" s="66">
        <v>246</v>
      </c>
      <c r="EG618" s="66">
        <v>202</v>
      </c>
      <c r="EH618" s="66">
        <v>175.2</v>
      </c>
      <c r="EI618" s="66">
        <v>166</v>
      </c>
      <c r="EJ618" s="66">
        <v>218</v>
      </c>
      <c r="EK618" s="20">
        <v>12474</v>
      </c>
      <c r="EL618" s="20">
        <v>12107.52</v>
      </c>
      <c r="EM618" s="20">
        <v>53.252250000000004</v>
      </c>
      <c r="EN618" s="20">
        <v>76.423684210526318</v>
      </c>
      <c r="EO618" s="20">
        <v>11.077199999999999</v>
      </c>
      <c r="EP618" s="20">
        <v>254.79</v>
      </c>
      <c r="EQ618" s="21">
        <v>81</v>
      </c>
      <c r="ER618" s="21">
        <v>88</v>
      </c>
      <c r="ES618" s="61" t="str">
        <f t="shared" si="30"/>
        <v>Green Bay</v>
      </c>
      <c r="ET618" s="61">
        <f t="shared" si="32"/>
        <v>169</v>
      </c>
      <c r="EU618" s="61">
        <f t="shared" si="31"/>
        <v>-7</v>
      </c>
    </row>
    <row r="619" spans="1:151" x14ac:dyDescent="0.45">
      <c r="A619" s="64">
        <v>45309</v>
      </c>
      <c r="B619" s="21" t="s">
        <v>196</v>
      </c>
      <c r="C619" s="21">
        <v>223</v>
      </c>
      <c r="D619" s="21" t="s">
        <v>94</v>
      </c>
      <c r="E619" s="21">
        <v>161</v>
      </c>
      <c r="F619" s="50" t="s">
        <v>558</v>
      </c>
      <c r="G619" t="s">
        <v>196</v>
      </c>
      <c r="H619" t="s">
        <v>94</v>
      </c>
      <c r="I619" t="s">
        <v>196</v>
      </c>
      <c r="J619" t="s">
        <v>94</v>
      </c>
      <c r="K619" t="s">
        <v>196</v>
      </c>
      <c r="L619" t="s">
        <v>94</v>
      </c>
      <c r="M619" t="s">
        <v>196</v>
      </c>
      <c r="N619" t="s">
        <v>94</v>
      </c>
      <c r="O619" t="s">
        <v>196</v>
      </c>
      <c r="P619" t="s">
        <v>94</v>
      </c>
      <c r="Q619" t="s">
        <v>196</v>
      </c>
      <c r="R619" t="s">
        <v>94</v>
      </c>
      <c r="S619" t="s">
        <v>95</v>
      </c>
      <c r="T619" t="s">
        <v>95</v>
      </c>
      <c r="U619">
        <v>18</v>
      </c>
      <c r="V619">
        <v>19</v>
      </c>
      <c r="W619" s="20">
        <v>0.27777777777777801</v>
      </c>
      <c r="X619" s="20">
        <v>-5.67</v>
      </c>
      <c r="Y619" s="20">
        <v>101.8</v>
      </c>
      <c r="Z619" s="20">
        <v>107.5</v>
      </c>
      <c r="AA619" s="20">
        <v>70.400000000000006</v>
      </c>
      <c r="AB619" s="20">
        <v>-7.9000000000000001E-2</v>
      </c>
      <c r="AC619" s="20">
        <v>1.45</v>
      </c>
      <c r="AD619" s="20">
        <v>108</v>
      </c>
      <c r="AE619" s="20">
        <v>106.6</v>
      </c>
      <c r="AF619" s="20">
        <v>3.14</v>
      </c>
      <c r="AG619" s="20">
        <v>101.4</v>
      </c>
      <c r="AH619" s="20">
        <v>109</v>
      </c>
      <c r="AI619" s="20">
        <v>0.3034</v>
      </c>
      <c r="AJ619" s="20">
        <v>-9.3000000000000007</v>
      </c>
      <c r="AK619" s="20">
        <v>-0.51666666666666672</v>
      </c>
      <c r="AL619" s="20">
        <v>1021</v>
      </c>
      <c r="AM619" s="20">
        <v>-6.08</v>
      </c>
      <c r="AN619" s="20">
        <v>0.16</v>
      </c>
      <c r="AO619" s="20">
        <v>1298</v>
      </c>
      <c r="AP619" s="20">
        <v>1390</v>
      </c>
      <c r="AQ619" s="20">
        <v>1146</v>
      </c>
      <c r="AR619" s="20">
        <v>0.43</v>
      </c>
      <c r="AS619" s="20">
        <v>120</v>
      </c>
      <c r="AT619" s="20">
        <v>380</v>
      </c>
      <c r="AU619" s="20">
        <v>0.316</v>
      </c>
      <c r="AV619" s="20">
        <v>192</v>
      </c>
      <c r="AW619" s="20">
        <v>295</v>
      </c>
      <c r="AX619" s="20">
        <v>0.65100000000000002</v>
      </c>
      <c r="AY619" s="20">
        <v>190</v>
      </c>
      <c r="AZ619" s="20">
        <v>10.555555555555555</v>
      </c>
      <c r="BA619" s="20">
        <v>639</v>
      </c>
      <c r="BB619" s="20">
        <v>35.5</v>
      </c>
      <c r="BC619" s="20">
        <v>187</v>
      </c>
      <c r="BD619" s="20">
        <v>149</v>
      </c>
      <c r="BE619" s="20">
        <v>61</v>
      </c>
      <c r="BF619" s="20">
        <v>193</v>
      </c>
      <c r="BG619" s="20">
        <v>318</v>
      </c>
      <c r="BH619" s="20">
        <v>72.099999999999994</v>
      </c>
      <c r="BI619" s="20">
        <v>77.221999999999994</v>
      </c>
      <c r="BJ619" s="20">
        <v>-5.1109999999999998</v>
      </c>
      <c r="BK619" s="20">
        <v>0.96899999999999997</v>
      </c>
      <c r="BL619" s="20">
        <v>10.722</v>
      </c>
      <c r="BM619" s="20">
        <v>0.77200000000000002</v>
      </c>
      <c r="BN619" s="20">
        <v>21.1</v>
      </c>
      <c r="BO619" s="20">
        <v>16.399999999999999</v>
      </c>
      <c r="BP619" s="20">
        <v>3.4</v>
      </c>
      <c r="BQ619" s="20">
        <v>8.2777777777777786</v>
      </c>
      <c r="BR619" s="20">
        <v>17.7</v>
      </c>
      <c r="BS619" s="20">
        <v>296</v>
      </c>
      <c r="BT619" s="20">
        <v>0.42899999999999999</v>
      </c>
      <c r="BU619" s="20">
        <v>0</v>
      </c>
      <c r="BV619" s="66">
        <v>263</v>
      </c>
      <c r="BW619" s="66">
        <v>254</v>
      </c>
      <c r="BX619" s="66">
        <v>302</v>
      </c>
      <c r="BY619" s="66">
        <v>235</v>
      </c>
      <c r="BZ619" s="66">
        <v>243</v>
      </c>
      <c r="CA619" s="66">
        <v>223.5</v>
      </c>
      <c r="CB619" s="66">
        <v>291</v>
      </c>
      <c r="CC619" s="66">
        <v>291</v>
      </c>
      <c r="CD619" s="20">
        <v>0.47368421052631599</v>
      </c>
      <c r="CE619" s="20">
        <v>-3.74</v>
      </c>
      <c r="CF619" s="20">
        <v>101.7</v>
      </c>
      <c r="CG619" s="20">
        <v>105.5</v>
      </c>
      <c r="CH619" s="20">
        <v>72.599999999999994</v>
      </c>
      <c r="CI619" s="20">
        <v>2.5000000000000001E-2</v>
      </c>
      <c r="CJ619" s="20">
        <v>-1.52</v>
      </c>
      <c r="CK619" s="20">
        <v>106.2</v>
      </c>
      <c r="CL619" s="20">
        <v>107.7</v>
      </c>
      <c r="CM619" s="20">
        <v>1.21</v>
      </c>
      <c r="CN619" s="20">
        <v>101.4</v>
      </c>
      <c r="CO619" s="20">
        <v>106.2</v>
      </c>
      <c r="CP619" s="63">
        <v>0.36870000000000003</v>
      </c>
      <c r="CQ619" s="20">
        <v>-6.6</v>
      </c>
      <c r="CR619" s="20">
        <v>-0.34736842105263155</v>
      </c>
      <c r="CS619" s="20">
        <v>1101</v>
      </c>
      <c r="CT619" s="20">
        <v>-4.62</v>
      </c>
      <c r="CU619" s="20">
        <v>-1.51</v>
      </c>
      <c r="CV619" s="20">
        <v>1447</v>
      </c>
      <c r="CW619" s="20">
        <v>1470</v>
      </c>
      <c r="CX619" s="20">
        <v>1208</v>
      </c>
      <c r="CY619" s="20">
        <v>0.41799999999999998</v>
      </c>
      <c r="CZ619" s="20">
        <v>146</v>
      </c>
      <c r="DA619" s="20">
        <v>470</v>
      </c>
      <c r="DB619" s="20">
        <v>0.311</v>
      </c>
      <c r="DC619" s="20">
        <v>291</v>
      </c>
      <c r="DD619" s="20">
        <v>407</v>
      </c>
      <c r="DE619" s="20">
        <v>0.71499999999999997</v>
      </c>
      <c r="DF619" s="20">
        <v>234</v>
      </c>
      <c r="DG619" s="20">
        <v>12.315789473684211</v>
      </c>
      <c r="DH619" s="20">
        <v>765</v>
      </c>
      <c r="DI619" s="20">
        <v>40.263157894736842</v>
      </c>
      <c r="DJ619" s="20">
        <v>298</v>
      </c>
      <c r="DK619" s="20">
        <v>126</v>
      </c>
      <c r="DL619" s="20">
        <v>96</v>
      </c>
      <c r="DM619" s="20">
        <v>238</v>
      </c>
      <c r="DN619" s="20">
        <v>302</v>
      </c>
      <c r="DO619" s="20">
        <v>76.2</v>
      </c>
      <c r="DP619" s="20">
        <v>77.367999999999995</v>
      </c>
      <c r="DQ619" s="20">
        <v>-1.2110000000000001</v>
      </c>
      <c r="DR619" s="20">
        <v>1.252</v>
      </c>
      <c r="DS619" s="20">
        <v>12.526</v>
      </c>
      <c r="DT619" s="20">
        <v>0.52900000000000003</v>
      </c>
      <c r="DU619" s="20">
        <v>24.7</v>
      </c>
      <c r="DV619" s="20">
        <v>21.4</v>
      </c>
      <c r="DW619" s="20">
        <v>5.0999999999999996</v>
      </c>
      <c r="DX619" s="20">
        <v>6.6315789473684212</v>
      </c>
      <c r="DY619" s="20">
        <v>15.9</v>
      </c>
      <c r="DZ619" s="20">
        <v>207</v>
      </c>
      <c r="EA619" s="20">
        <v>0.48099999999999998</v>
      </c>
      <c r="EB619" s="20">
        <v>-1</v>
      </c>
      <c r="EC619" s="66">
        <v>228</v>
      </c>
      <c r="ED619" s="66">
        <v>170</v>
      </c>
      <c r="EE619" s="66">
        <v>234</v>
      </c>
      <c r="EF619" s="66">
        <v>191</v>
      </c>
      <c r="EG619" s="66">
        <v>209</v>
      </c>
      <c r="EH619" s="66">
        <v>167.3</v>
      </c>
      <c r="EI619" s="66">
        <v>224</v>
      </c>
      <c r="EJ619" s="66">
        <v>178</v>
      </c>
      <c r="EK619" s="20">
        <v>10739.9</v>
      </c>
      <c r="EL619" s="20">
        <v>10932.75</v>
      </c>
      <c r="EM619" s="20">
        <v>71.103789473684216</v>
      </c>
      <c r="EN619" s="20">
        <v>103.68744444444445</v>
      </c>
      <c r="EO619" s="20">
        <v>12.655499999999998</v>
      </c>
      <c r="EP619" s="20">
        <v>196.602</v>
      </c>
      <c r="EQ619" s="21">
        <v>91</v>
      </c>
      <c r="ER619" s="21">
        <v>66</v>
      </c>
      <c r="ES619" s="61" t="str">
        <f t="shared" si="30"/>
        <v>Old Dominion</v>
      </c>
      <c r="ET619" s="61">
        <f t="shared" si="32"/>
        <v>157</v>
      </c>
      <c r="EU619" s="61">
        <f t="shared" si="31"/>
        <v>25</v>
      </c>
    </row>
    <row r="620" spans="1:151" x14ac:dyDescent="0.45">
      <c r="A620" s="64">
        <v>45309</v>
      </c>
      <c r="B620" s="21" t="s">
        <v>101</v>
      </c>
      <c r="C620" s="21">
        <v>142</v>
      </c>
      <c r="D620" s="21" t="s">
        <v>300</v>
      </c>
      <c r="E620" s="21">
        <v>86</v>
      </c>
      <c r="F620" s="50" t="s">
        <v>558</v>
      </c>
      <c r="G620" t="s">
        <v>101</v>
      </c>
      <c r="H620" t="s">
        <v>300</v>
      </c>
      <c r="I620" t="s">
        <v>101</v>
      </c>
      <c r="J620" t="s">
        <v>300</v>
      </c>
      <c r="K620" t="s">
        <v>101</v>
      </c>
      <c r="L620" t="s">
        <v>1319</v>
      </c>
      <c r="M620" t="s">
        <v>101</v>
      </c>
      <c r="N620" t="s">
        <v>655</v>
      </c>
      <c r="O620" t="s">
        <v>101</v>
      </c>
      <c r="P620" t="s">
        <v>300</v>
      </c>
      <c r="Q620" t="s">
        <v>101</v>
      </c>
      <c r="R620" t="s">
        <v>300</v>
      </c>
      <c r="S620" t="s">
        <v>56</v>
      </c>
      <c r="T620" t="s">
        <v>56</v>
      </c>
      <c r="U620">
        <v>19</v>
      </c>
      <c r="V620">
        <v>19</v>
      </c>
      <c r="W620" s="20">
        <v>0.63157894736842102</v>
      </c>
      <c r="X620" s="20">
        <v>7.79</v>
      </c>
      <c r="Y620" s="20">
        <v>111.4</v>
      </c>
      <c r="Z620" s="20">
        <v>103.6</v>
      </c>
      <c r="AA620" s="20">
        <v>64.2</v>
      </c>
      <c r="AB620" s="20">
        <v>-2.5999999999999999E-2</v>
      </c>
      <c r="AC620" s="20">
        <v>1.52</v>
      </c>
      <c r="AD620" s="20">
        <v>106.1</v>
      </c>
      <c r="AE620" s="20">
        <v>104.6</v>
      </c>
      <c r="AF620" s="20">
        <v>1.86</v>
      </c>
      <c r="AG620" s="20">
        <v>111.3</v>
      </c>
      <c r="AH620" s="20">
        <v>105.6</v>
      </c>
      <c r="AI620" s="20">
        <v>0.64870000000000005</v>
      </c>
      <c r="AJ620" s="20">
        <v>-2.9</v>
      </c>
      <c r="AK620" s="20">
        <v>-0.15263157894736842</v>
      </c>
      <c r="AL620" s="20">
        <v>1209</v>
      </c>
      <c r="AM620" s="20">
        <v>4.87</v>
      </c>
      <c r="AN620" s="20">
        <v>0.37</v>
      </c>
      <c r="AO620" s="20">
        <v>1447</v>
      </c>
      <c r="AP620" s="20">
        <v>1200</v>
      </c>
      <c r="AQ620" s="20">
        <v>1152</v>
      </c>
      <c r="AR620" s="20">
        <v>0.46400000000000002</v>
      </c>
      <c r="AS620" s="20">
        <v>208</v>
      </c>
      <c r="AT620" s="20">
        <v>567</v>
      </c>
      <c r="AU620" s="20">
        <v>0.36699999999999999</v>
      </c>
      <c r="AV620" s="20">
        <v>171</v>
      </c>
      <c r="AW620" s="20">
        <v>258</v>
      </c>
      <c r="AX620" s="20">
        <v>0.66300000000000003</v>
      </c>
      <c r="AY620" s="20">
        <v>201</v>
      </c>
      <c r="AZ620" s="20">
        <v>10.578947368421053</v>
      </c>
      <c r="BA620" s="20">
        <v>695</v>
      </c>
      <c r="BB620" s="20">
        <v>36.578947368421055</v>
      </c>
      <c r="BC620" s="20">
        <v>333</v>
      </c>
      <c r="BD620" s="20">
        <v>110</v>
      </c>
      <c r="BE620" s="20">
        <v>37</v>
      </c>
      <c r="BF620" s="20">
        <v>182</v>
      </c>
      <c r="BG620" s="20">
        <v>265</v>
      </c>
      <c r="BH620" s="20">
        <v>76.2</v>
      </c>
      <c r="BI620" s="20">
        <v>63.158000000000001</v>
      </c>
      <c r="BJ620" s="20">
        <v>13</v>
      </c>
      <c r="BK620" s="20">
        <v>1.83</v>
      </c>
      <c r="BL620" s="20">
        <v>9.5790000000000006</v>
      </c>
      <c r="BM620" s="20">
        <v>0.60399999999999998</v>
      </c>
      <c r="BN620" s="20">
        <v>29.8</v>
      </c>
      <c r="BO620" s="20">
        <v>13.6</v>
      </c>
      <c r="BP620" s="20">
        <v>1.9</v>
      </c>
      <c r="BQ620" s="20">
        <v>5.7894736842105265</v>
      </c>
      <c r="BR620" s="20">
        <v>13.9</v>
      </c>
      <c r="BS620" s="20">
        <v>130</v>
      </c>
      <c r="BT620" s="20">
        <v>0.52800000000000002</v>
      </c>
      <c r="BU620" s="20">
        <v>0</v>
      </c>
      <c r="BV620" s="66">
        <v>104</v>
      </c>
      <c r="BW620" s="66">
        <v>123</v>
      </c>
      <c r="BX620" s="66">
        <v>128</v>
      </c>
      <c r="BY620" s="66">
        <v>69</v>
      </c>
      <c r="BZ620" s="66">
        <v>97</v>
      </c>
      <c r="CA620" s="66">
        <v>91.2</v>
      </c>
      <c r="CB620" s="66">
        <v>130</v>
      </c>
      <c r="CC620" s="66">
        <v>78</v>
      </c>
      <c r="CD620" s="20">
        <v>0.36842105263157898</v>
      </c>
      <c r="CE620" s="20">
        <v>-6.41</v>
      </c>
      <c r="CF620" s="20">
        <v>102.3</v>
      </c>
      <c r="CG620" s="20">
        <v>108.7</v>
      </c>
      <c r="CH620" s="20">
        <v>70.8</v>
      </c>
      <c r="CI620" s="20">
        <v>-2.5000000000000001E-2</v>
      </c>
      <c r="CJ620" s="20">
        <v>-2.0499999999999998</v>
      </c>
      <c r="CK620" s="20">
        <v>103.9</v>
      </c>
      <c r="CL620" s="20">
        <v>106</v>
      </c>
      <c r="CM620" s="20">
        <v>-2.57</v>
      </c>
      <c r="CN620" s="20">
        <v>102.5</v>
      </c>
      <c r="CO620" s="20">
        <v>109.9</v>
      </c>
      <c r="CP620" s="63">
        <v>0.3105</v>
      </c>
      <c r="CQ620" s="20">
        <v>-8.3000000000000007</v>
      </c>
      <c r="CR620" s="20">
        <v>-0.43684210526315792</v>
      </c>
      <c r="CS620" s="20">
        <v>1040</v>
      </c>
      <c r="CT620" s="20">
        <v>-6.22</v>
      </c>
      <c r="CU620" s="20">
        <v>-1.78</v>
      </c>
      <c r="CV620" s="20">
        <v>1449</v>
      </c>
      <c r="CW620" s="20">
        <v>1438</v>
      </c>
      <c r="CX620" s="20">
        <v>1172</v>
      </c>
      <c r="CY620" s="20">
        <v>0.45200000000000001</v>
      </c>
      <c r="CZ620" s="20">
        <v>163</v>
      </c>
      <c r="DA620" s="20">
        <v>477</v>
      </c>
      <c r="DB620" s="20">
        <v>0.34200000000000003</v>
      </c>
      <c r="DC620" s="20">
        <v>226</v>
      </c>
      <c r="DD620" s="20">
        <v>344</v>
      </c>
      <c r="DE620" s="20">
        <v>0.65700000000000003</v>
      </c>
      <c r="DF620" s="20">
        <v>205</v>
      </c>
      <c r="DG620" s="20">
        <v>10.789473684210526</v>
      </c>
      <c r="DH620" s="20">
        <v>625</v>
      </c>
      <c r="DI620" s="20">
        <v>32.89473684210526</v>
      </c>
      <c r="DJ620" s="20">
        <v>292</v>
      </c>
      <c r="DK620" s="20">
        <v>216</v>
      </c>
      <c r="DL620" s="20">
        <v>63</v>
      </c>
      <c r="DM620" s="20">
        <v>278</v>
      </c>
      <c r="DN620" s="20">
        <v>358</v>
      </c>
      <c r="DO620" s="20">
        <v>76.3</v>
      </c>
      <c r="DP620" s="20">
        <v>75.683999999999997</v>
      </c>
      <c r="DQ620" s="20">
        <v>0.57899999999999996</v>
      </c>
      <c r="DR620" s="20">
        <v>1.05</v>
      </c>
      <c r="DS620" s="20">
        <v>14.632</v>
      </c>
      <c r="DT620" s="20">
        <v>0.77700000000000002</v>
      </c>
      <c r="DU620" s="20">
        <v>25.1</v>
      </c>
      <c r="DV620" s="20">
        <v>18.100000000000001</v>
      </c>
      <c r="DW620" s="20">
        <v>3.3</v>
      </c>
      <c r="DX620" s="20">
        <v>11.368421052631579</v>
      </c>
      <c r="DY620" s="20">
        <v>18.8</v>
      </c>
      <c r="DZ620" s="20">
        <v>295</v>
      </c>
      <c r="EA620" s="20">
        <v>0.42899999999999999</v>
      </c>
      <c r="EB620" s="20">
        <v>0</v>
      </c>
      <c r="EC620" s="66">
        <v>276</v>
      </c>
      <c r="ED620" s="66">
        <v>251</v>
      </c>
      <c r="EE620" s="66">
        <v>301</v>
      </c>
      <c r="EF620" s="66">
        <v>231</v>
      </c>
      <c r="EG620" s="66">
        <v>256</v>
      </c>
      <c r="EH620" s="66">
        <v>218.7</v>
      </c>
      <c r="EI620" s="66">
        <v>298</v>
      </c>
      <c r="EJ620" s="66">
        <v>302</v>
      </c>
      <c r="EK620" s="20">
        <v>12109.18</v>
      </c>
      <c r="EL620" s="20">
        <v>10598.279999999999</v>
      </c>
      <c r="EM620" s="20">
        <v>108.8981052631579</v>
      </c>
      <c r="EN620" s="20">
        <v>84.711578947368423</v>
      </c>
      <c r="EO620" s="20">
        <v>9.1323000000000008</v>
      </c>
      <c r="EP620" s="20">
        <v>237.35400000000001</v>
      </c>
      <c r="EQ620" s="21">
        <v>78</v>
      </c>
      <c r="ER620" s="21">
        <v>69</v>
      </c>
      <c r="ES620" s="61" t="str">
        <f t="shared" si="30"/>
        <v>Liberty</v>
      </c>
      <c r="ET620" s="61">
        <f t="shared" si="32"/>
        <v>147</v>
      </c>
      <c r="EU620" s="61">
        <f t="shared" si="31"/>
        <v>9</v>
      </c>
    </row>
    <row r="621" spans="1:151" x14ac:dyDescent="0.45">
      <c r="A621" s="64">
        <v>45309</v>
      </c>
      <c r="B621" s="21" t="s">
        <v>203</v>
      </c>
      <c r="C621" s="21">
        <v>285</v>
      </c>
      <c r="D621" s="21" t="s">
        <v>187</v>
      </c>
      <c r="E621" s="21">
        <v>263</v>
      </c>
      <c r="F621" s="50" t="s">
        <v>558</v>
      </c>
      <c r="G621" t="s">
        <v>203</v>
      </c>
      <c r="H621" t="s">
        <v>187</v>
      </c>
      <c r="I621" t="s">
        <v>203</v>
      </c>
      <c r="J621" t="s">
        <v>187</v>
      </c>
      <c r="K621" t="s">
        <v>203</v>
      </c>
      <c r="L621" t="s">
        <v>187</v>
      </c>
      <c r="M621" t="s">
        <v>636</v>
      </c>
      <c r="N621" t="s">
        <v>187</v>
      </c>
      <c r="O621" t="s">
        <v>1353</v>
      </c>
      <c r="P621" t="s">
        <v>187</v>
      </c>
      <c r="Q621" t="s">
        <v>203</v>
      </c>
      <c r="R621" t="s">
        <v>431</v>
      </c>
      <c r="S621" t="s">
        <v>116</v>
      </c>
      <c r="T621" t="s">
        <v>116</v>
      </c>
      <c r="U621">
        <v>18</v>
      </c>
      <c r="V621">
        <v>18</v>
      </c>
      <c r="W621" s="20">
        <v>0.66666666666666696</v>
      </c>
      <c r="X621" s="20">
        <v>3.24</v>
      </c>
      <c r="Y621" s="20">
        <v>104.4</v>
      </c>
      <c r="Z621" s="20">
        <v>101.2</v>
      </c>
      <c r="AA621" s="20">
        <v>71.7</v>
      </c>
      <c r="AB621" s="20">
        <v>1.4999999999999999E-2</v>
      </c>
      <c r="AC621" s="20">
        <v>-2.56</v>
      </c>
      <c r="AD621" s="20">
        <v>104</v>
      </c>
      <c r="AE621" s="20">
        <v>106.6</v>
      </c>
      <c r="AF621" s="20">
        <v>-1.69</v>
      </c>
      <c r="AG621" s="20">
        <v>102.8</v>
      </c>
      <c r="AH621" s="20">
        <v>101.4</v>
      </c>
      <c r="AI621" s="20">
        <v>0.53890000000000005</v>
      </c>
      <c r="AJ621" s="20">
        <v>-3.4</v>
      </c>
      <c r="AK621" s="20">
        <v>-0.18888888888888888</v>
      </c>
      <c r="AL621" s="20">
        <v>1210</v>
      </c>
      <c r="AM621" s="20">
        <v>1.66</v>
      </c>
      <c r="AN621" s="20">
        <v>-2.9</v>
      </c>
      <c r="AO621" s="20">
        <v>1435</v>
      </c>
      <c r="AP621" s="20">
        <v>1277</v>
      </c>
      <c r="AQ621" s="20">
        <v>1075</v>
      </c>
      <c r="AR621" s="20">
        <v>0.46200000000000002</v>
      </c>
      <c r="AS621" s="20">
        <v>120</v>
      </c>
      <c r="AT621" s="20">
        <v>358</v>
      </c>
      <c r="AU621" s="20">
        <v>0.33500000000000002</v>
      </c>
      <c r="AV621" s="20">
        <v>321</v>
      </c>
      <c r="AW621" s="20">
        <v>448</v>
      </c>
      <c r="AX621" s="20">
        <v>0.71699999999999997</v>
      </c>
      <c r="AY621" s="20">
        <v>240</v>
      </c>
      <c r="AZ621" s="20">
        <v>13.333333333333334</v>
      </c>
      <c r="BA621" s="20">
        <v>694</v>
      </c>
      <c r="BB621" s="20">
        <v>38.555555555555557</v>
      </c>
      <c r="BC621" s="20">
        <v>247</v>
      </c>
      <c r="BD621" s="20">
        <v>175</v>
      </c>
      <c r="BE621" s="20">
        <v>53</v>
      </c>
      <c r="BF621" s="20">
        <v>314</v>
      </c>
      <c r="BG621" s="20">
        <v>411</v>
      </c>
      <c r="BH621" s="20">
        <v>79.7</v>
      </c>
      <c r="BI621" s="20">
        <v>70.944000000000003</v>
      </c>
      <c r="BJ621" s="20">
        <v>8.7780000000000005</v>
      </c>
      <c r="BK621" s="20">
        <v>0.78700000000000003</v>
      </c>
      <c r="BL621" s="20">
        <v>17.443999999999999</v>
      </c>
      <c r="BM621" s="20">
        <v>0.55700000000000005</v>
      </c>
      <c r="BN621" s="20">
        <v>19.899999999999999</v>
      </c>
      <c r="BO621" s="20">
        <v>24.9</v>
      </c>
      <c r="BP621" s="20">
        <v>2.9</v>
      </c>
      <c r="BQ621" s="20">
        <v>9.7222222222222214</v>
      </c>
      <c r="BR621" s="20">
        <v>22.8</v>
      </c>
      <c r="BS621" s="20">
        <v>186</v>
      </c>
      <c r="BT621" s="20">
        <v>0.49399999999999999</v>
      </c>
      <c r="BU621" s="20">
        <v>-7</v>
      </c>
      <c r="BV621" s="66">
        <v>142</v>
      </c>
      <c r="BW621" s="66">
        <v>135</v>
      </c>
      <c r="BX621" s="66">
        <v>163</v>
      </c>
      <c r="BY621" s="66">
        <v>130</v>
      </c>
      <c r="BZ621" s="66">
        <v>130</v>
      </c>
      <c r="CA621" s="66">
        <v>119.7</v>
      </c>
      <c r="CB621" s="66">
        <v>165</v>
      </c>
      <c r="CC621" s="66">
        <v>151</v>
      </c>
      <c r="CD621" s="20">
        <v>0.55555555555555602</v>
      </c>
      <c r="CE621" s="20">
        <v>3.83</v>
      </c>
      <c r="CF621" s="20">
        <v>104.1</v>
      </c>
      <c r="CG621" s="20">
        <v>100.3</v>
      </c>
      <c r="CH621" s="20">
        <v>67.2</v>
      </c>
      <c r="CI621" s="20">
        <v>-0.14000000000000001</v>
      </c>
      <c r="CJ621" s="20">
        <v>-2.57</v>
      </c>
      <c r="CK621" s="20">
        <v>103</v>
      </c>
      <c r="CL621" s="20">
        <v>105.6</v>
      </c>
      <c r="CM621" s="20">
        <v>-2.2799999999999998</v>
      </c>
      <c r="CN621" s="20">
        <v>105.3</v>
      </c>
      <c r="CO621" s="20">
        <v>100</v>
      </c>
      <c r="CP621" s="63">
        <v>0.64480000000000004</v>
      </c>
      <c r="CQ621" s="20">
        <v>-5</v>
      </c>
      <c r="CR621" s="20">
        <v>-0.27777777777777779</v>
      </c>
      <c r="CS621" s="20">
        <v>1178</v>
      </c>
      <c r="CT621" s="20">
        <v>3.06</v>
      </c>
      <c r="CU621" s="20">
        <v>-1.82</v>
      </c>
      <c r="CV621" s="20">
        <v>1342</v>
      </c>
      <c r="CW621" s="20">
        <v>1204</v>
      </c>
      <c r="CX621" s="20">
        <v>1044</v>
      </c>
      <c r="CY621" s="20">
        <v>0.44700000000000001</v>
      </c>
      <c r="CZ621" s="20">
        <v>127</v>
      </c>
      <c r="DA621" s="20">
        <v>394</v>
      </c>
      <c r="DB621" s="20">
        <v>0.32200000000000001</v>
      </c>
      <c r="DC621" s="20">
        <v>281</v>
      </c>
      <c r="DD621" s="20">
        <v>386</v>
      </c>
      <c r="DE621" s="20">
        <v>0.72799999999999998</v>
      </c>
      <c r="DF621" s="20">
        <v>182</v>
      </c>
      <c r="DG621" s="20">
        <v>10.111111111111111</v>
      </c>
      <c r="DH621" s="20">
        <v>656</v>
      </c>
      <c r="DI621" s="20">
        <v>36.444444444444443</v>
      </c>
      <c r="DJ621" s="20">
        <v>239</v>
      </c>
      <c r="DK621" s="20">
        <v>113</v>
      </c>
      <c r="DL621" s="20">
        <v>57</v>
      </c>
      <c r="DM621" s="20">
        <v>243</v>
      </c>
      <c r="DN621" s="20">
        <v>357</v>
      </c>
      <c r="DO621" s="20">
        <v>74.599999999999994</v>
      </c>
      <c r="DP621" s="20">
        <v>66.888999999999996</v>
      </c>
      <c r="DQ621" s="20">
        <v>7.6669999999999998</v>
      </c>
      <c r="DR621" s="20">
        <v>0.98399999999999999</v>
      </c>
      <c r="DS621" s="20">
        <v>13.5</v>
      </c>
      <c r="DT621" s="20">
        <v>0.46500000000000002</v>
      </c>
      <c r="DU621" s="20">
        <v>21.9</v>
      </c>
      <c r="DV621" s="20">
        <v>21.4</v>
      </c>
      <c r="DW621" s="20">
        <v>3.2</v>
      </c>
      <c r="DX621" s="20">
        <v>6.2777777777777777</v>
      </c>
      <c r="DY621" s="20">
        <v>19.8</v>
      </c>
      <c r="DZ621" s="20">
        <v>206</v>
      </c>
      <c r="EA621" s="20">
        <v>0.48199999999999998</v>
      </c>
      <c r="EB621" s="20">
        <v>1</v>
      </c>
      <c r="EC621" s="66">
        <v>131</v>
      </c>
      <c r="ED621" s="66">
        <v>177</v>
      </c>
      <c r="EE621" s="66">
        <v>208</v>
      </c>
      <c r="EF621" s="66">
        <v>116</v>
      </c>
      <c r="EG621" s="66">
        <v>125</v>
      </c>
      <c r="EH621" s="66">
        <v>133.69999999999999</v>
      </c>
      <c r="EI621" s="66">
        <v>212</v>
      </c>
      <c r="EJ621" s="66">
        <v>165</v>
      </c>
      <c r="EK621" s="20">
        <v>10471.32</v>
      </c>
      <c r="EL621" s="20">
        <v>10534.92</v>
      </c>
      <c r="EM621" s="20">
        <v>109.50955555555555</v>
      </c>
      <c r="EN621" s="20">
        <v>131.25</v>
      </c>
      <c r="EO621" s="20">
        <v>16.598400000000002</v>
      </c>
      <c r="EP621" s="20">
        <v>255.96899999999999</v>
      </c>
      <c r="EQ621" s="21">
        <v>89</v>
      </c>
      <c r="ER621" s="21">
        <v>84</v>
      </c>
      <c r="ES621" s="61" t="str">
        <f t="shared" si="30"/>
        <v>Stephen F. Austin</v>
      </c>
      <c r="ET621" s="61">
        <f t="shared" si="32"/>
        <v>173</v>
      </c>
      <c r="EU621" s="61">
        <f t="shared" si="31"/>
        <v>5</v>
      </c>
    </row>
    <row r="622" spans="1:151" x14ac:dyDescent="0.45">
      <c r="A622" s="64">
        <v>45309</v>
      </c>
      <c r="B622" s="21" t="s">
        <v>210</v>
      </c>
      <c r="C622" s="21">
        <v>268</v>
      </c>
      <c r="D622" s="21" t="s">
        <v>173</v>
      </c>
      <c r="E622" s="21">
        <v>307</v>
      </c>
      <c r="F622" s="50" t="s">
        <v>558</v>
      </c>
      <c r="G622" t="s">
        <v>210</v>
      </c>
      <c r="H622" t="s">
        <v>173</v>
      </c>
      <c r="I622" t="s">
        <v>210</v>
      </c>
      <c r="J622" t="s">
        <v>173</v>
      </c>
      <c r="K622" t="s">
        <v>210</v>
      </c>
      <c r="L622" t="s">
        <v>173</v>
      </c>
      <c r="M622" t="s">
        <v>666</v>
      </c>
      <c r="N622" t="s">
        <v>173</v>
      </c>
      <c r="O622" t="s">
        <v>210</v>
      </c>
      <c r="P622" t="s">
        <v>173</v>
      </c>
      <c r="Q622" t="s">
        <v>210</v>
      </c>
      <c r="R622" t="s">
        <v>173</v>
      </c>
      <c r="S622" t="s">
        <v>95</v>
      </c>
      <c r="T622" t="s">
        <v>95</v>
      </c>
      <c r="U622">
        <v>18</v>
      </c>
      <c r="V622">
        <v>18</v>
      </c>
      <c r="W622" s="20">
        <v>0.55555555555555602</v>
      </c>
      <c r="X622" s="20">
        <v>-2.87</v>
      </c>
      <c r="Y622" s="20">
        <v>105.8</v>
      </c>
      <c r="Z622" s="20">
        <v>108.6</v>
      </c>
      <c r="AA622" s="20">
        <v>67.900000000000006</v>
      </c>
      <c r="AB622" s="20">
        <v>0.123</v>
      </c>
      <c r="AC622" s="20">
        <v>-0.7</v>
      </c>
      <c r="AD622" s="20">
        <v>105.2</v>
      </c>
      <c r="AE622" s="20">
        <v>105.9</v>
      </c>
      <c r="AF622" s="20">
        <v>-2.73</v>
      </c>
      <c r="AG622" s="20">
        <v>105.1</v>
      </c>
      <c r="AH622" s="20">
        <v>109</v>
      </c>
      <c r="AI622" s="20">
        <v>0.39650000000000002</v>
      </c>
      <c r="AJ622" s="20">
        <v>-4.7</v>
      </c>
      <c r="AK622" s="20">
        <v>-0.26111111111111113</v>
      </c>
      <c r="AL622" s="20">
        <v>1152</v>
      </c>
      <c r="AM622" s="20">
        <v>-5.33</v>
      </c>
      <c r="AN622" s="20">
        <v>-0.93</v>
      </c>
      <c r="AO622" s="20">
        <v>1334</v>
      </c>
      <c r="AP622" s="20">
        <v>1380</v>
      </c>
      <c r="AQ622" s="20">
        <v>1094</v>
      </c>
      <c r="AR622" s="20">
        <v>0.437</v>
      </c>
      <c r="AS622" s="20">
        <v>129</v>
      </c>
      <c r="AT622" s="20">
        <v>406</v>
      </c>
      <c r="AU622" s="20">
        <v>0.318</v>
      </c>
      <c r="AV622" s="20">
        <v>249</v>
      </c>
      <c r="AW622" s="20">
        <v>338</v>
      </c>
      <c r="AX622" s="20">
        <v>0.73699999999999999</v>
      </c>
      <c r="AY622" s="20">
        <v>152</v>
      </c>
      <c r="AZ622" s="20">
        <v>8.4444444444444446</v>
      </c>
      <c r="BA622" s="20">
        <v>617</v>
      </c>
      <c r="BB622" s="20">
        <v>34.277777777777779</v>
      </c>
      <c r="BC622" s="20">
        <v>191</v>
      </c>
      <c r="BD622" s="20">
        <v>121</v>
      </c>
      <c r="BE622" s="20">
        <v>49</v>
      </c>
      <c r="BF622" s="20">
        <v>199</v>
      </c>
      <c r="BG622" s="20">
        <v>300</v>
      </c>
      <c r="BH622" s="20">
        <v>74.099999999999994</v>
      </c>
      <c r="BI622" s="20">
        <v>76.667000000000002</v>
      </c>
      <c r="BJ622" s="20">
        <v>-2.556</v>
      </c>
      <c r="BK622" s="20">
        <v>0.96</v>
      </c>
      <c r="BL622" s="20">
        <v>11.055999999999999</v>
      </c>
      <c r="BM622" s="20">
        <v>0.60799999999999998</v>
      </c>
      <c r="BN622" s="20">
        <v>22.6</v>
      </c>
      <c r="BO622" s="20">
        <v>18.8</v>
      </c>
      <c r="BP622" s="20">
        <v>2.7</v>
      </c>
      <c r="BQ622" s="20">
        <v>6.7222222222222223</v>
      </c>
      <c r="BR622" s="20">
        <v>16.7</v>
      </c>
      <c r="BS622" s="20">
        <v>201</v>
      </c>
      <c r="BT622" s="20">
        <v>0.48599999999999999</v>
      </c>
      <c r="BU622" s="20">
        <v>0</v>
      </c>
      <c r="BV622" s="66">
        <v>231</v>
      </c>
      <c r="BW622" s="66">
        <v>145</v>
      </c>
      <c r="BX622" s="66">
        <v>197</v>
      </c>
      <c r="BY622" s="66">
        <v>298</v>
      </c>
      <c r="BZ622" s="66">
        <v>200</v>
      </c>
      <c r="CA622" s="66">
        <v>184.7</v>
      </c>
      <c r="CB622" s="66">
        <v>187</v>
      </c>
      <c r="CC622" s="66">
        <v>154</v>
      </c>
      <c r="CD622" s="20">
        <v>0.61111111111111105</v>
      </c>
      <c r="CE622" s="20">
        <v>1.65</v>
      </c>
      <c r="CF622" s="20">
        <v>105.3</v>
      </c>
      <c r="CG622" s="20">
        <v>103.7</v>
      </c>
      <c r="CH622" s="20">
        <v>70.7</v>
      </c>
      <c r="CI622" s="20">
        <v>-0.05</v>
      </c>
      <c r="CJ622" s="20">
        <v>-1.49</v>
      </c>
      <c r="CK622" s="20">
        <v>105.4</v>
      </c>
      <c r="CL622" s="20">
        <v>106.9</v>
      </c>
      <c r="CM622" s="20">
        <v>0.35</v>
      </c>
      <c r="CN622" s="20">
        <v>105.9</v>
      </c>
      <c r="CO622" s="20">
        <v>103.6</v>
      </c>
      <c r="CP622" s="63">
        <v>0.5625</v>
      </c>
      <c r="CQ622" s="20">
        <v>-4</v>
      </c>
      <c r="CR622" s="20">
        <v>-0.22222222222222221</v>
      </c>
      <c r="CS622" s="20">
        <v>1190</v>
      </c>
      <c r="CT622" s="20">
        <v>0.71</v>
      </c>
      <c r="CU622" s="20">
        <v>-2.02</v>
      </c>
      <c r="CV622" s="20">
        <v>1455</v>
      </c>
      <c r="CW622" s="20">
        <v>1257</v>
      </c>
      <c r="CX622" s="20">
        <v>1135</v>
      </c>
      <c r="CY622" s="20">
        <v>0.434</v>
      </c>
      <c r="CZ622" s="20">
        <v>164</v>
      </c>
      <c r="DA622" s="20">
        <v>470</v>
      </c>
      <c r="DB622" s="20">
        <v>0.34899999999999998</v>
      </c>
      <c r="DC622" s="20">
        <v>305</v>
      </c>
      <c r="DD622" s="20">
        <v>419</v>
      </c>
      <c r="DE622" s="20">
        <v>0.72799999999999998</v>
      </c>
      <c r="DF622" s="20">
        <v>261</v>
      </c>
      <c r="DG622" s="20">
        <v>14.5</v>
      </c>
      <c r="DH622" s="20">
        <v>731</v>
      </c>
      <c r="DI622" s="20">
        <v>40.611111111111114</v>
      </c>
      <c r="DJ622" s="20">
        <v>270</v>
      </c>
      <c r="DK622" s="20">
        <v>181</v>
      </c>
      <c r="DL622" s="20">
        <v>61</v>
      </c>
      <c r="DM622" s="20">
        <v>252</v>
      </c>
      <c r="DN622" s="20">
        <v>352</v>
      </c>
      <c r="DO622" s="20">
        <v>80.8</v>
      </c>
      <c r="DP622" s="20">
        <v>69.832999999999998</v>
      </c>
      <c r="DQ622" s="20">
        <v>11</v>
      </c>
      <c r="DR622" s="20">
        <v>1.071</v>
      </c>
      <c r="DS622" s="20">
        <v>14</v>
      </c>
      <c r="DT622" s="20">
        <v>0.71799999999999997</v>
      </c>
      <c r="DU622" s="20">
        <v>26.1</v>
      </c>
      <c r="DV622" s="20">
        <v>23.3</v>
      </c>
      <c r="DW622" s="20">
        <v>3.4</v>
      </c>
      <c r="DX622" s="20">
        <v>10.055555555555555</v>
      </c>
      <c r="DY622" s="20">
        <v>19.600000000000001</v>
      </c>
      <c r="DZ622" s="20">
        <v>154</v>
      </c>
      <c r="EA622" s="20">
        <v>0.51</v>
      </c>
      <c r="EB622" s="20">
        <v>5</v>
      </c>
      <c r="EC622" s="66">
        <v>146</v>
      </c>
      <c r="ED622" s="66">
        <v>132</v>
      </c>
      <c r="EE622" s="66">
        <v>178</v>
      </c>
      <c r="EF622" s="66">
        <v>141</v>
      </c>
      <c r="EG622" s="66">
        <v>145</v>
      </c>
      <c r="EH622" s="66">
        <v>124</v>
      </c>
      <c r="EI622" s="66">
        <v>170</v>
      </c>
      <c r="EJ622" s="66">
        <v>123</v>
      </c>
      <c r="EK622" s="20">
        <v>10971.46</v>
      </c>
      <c r="EL622" s="20">
        <v>11435.58</v>
      </c>
      <c r="EM622" s="20">
        <v>111.17422222222221</v>
      </c>
      <c r="EN622" s="20">
        <v>94.111111111111114</v>
      </c>
      <c r="EO622" s="20">
        <v>12.157599999999999</v>
      </c>
      <c r="EP622" s="20">
        <v>259.42399999999998</v>
      </c>
      <c r="EQ622" s="21">
        <v>74</v>
      </c>
      <c r="ER622" s="21">
        <v>71</v>
      </c>
      <c r="ES622" s="61" t="str">
        <f t="shared" si="30"/>
        <v>South Alabama</v>
      </c>
      <c r="ET622" s="61">
        <f t="shared" si="32"/>
        <v>145</v>
      </c>
      <c r="EU622" s="61">
        <f t="shared" si="31"/>
        <v>3</v>
      </c>
    </row>
    <row r="623" spans="1:151" x14ac:dyDescent="0.45">
      <c r="A623" s="64">
        <v>45309</v>
      </c>
      <c r="B623" s="21" t="s">
        <v>106</v>
      </c>
      <c r="C623" s="21">
        <v>131</v>
      </c>
      <c r="D623" s="21" t="s">
        <v>361</v>
      </c>
      <c r="E623" s="21">
        <v>150</v>
      </c>
      <c r="F623" s="50" t="s">
        <v>558</v>
      </c>
      <c r="G623" t="s">
        <v>106</v>
      </c>
      <c r="H623" t="s">
        <v>361</v>
      </c>
      <c r="I623" t="s">
        <v>106</v>
      </c>
      <c r="J623" t="s">
        <v>361</v>
      </c>
      <c r="K623" t="s">
        <v>106</v>
      </c>
      <c r="L623" t="s">
        <v>1324</v>
      </c>
      <c r="M623" t="s">
        <v>639</v>
      </c>
      <c r="N623" t="s">
        <v>1263</v>
      </c>
      <c r="O623" t="s">
        <v>106</v>
      </c>
      <c r="P623" t="s">
        <v>1394</v>
      </c>
      <c r="Q623" t="s">
        <v>106</v>
      </c>
      <c r="R623" t="s">
        <v>489</v>
      </c>
      <c r="S623" t="s">
        <v>95</v>
      </c>
      <c r="T623" t="s">
        <v>95</v>
      </c>
      <c r="U623">
        <v>18</v>
      </c>
      <c r="V623">
        <v>16</v>
      </c>
      <c r="W623" s="20">
        <v>0.88888888888888895</v>
      </c>
      <c r="X623" s="20">
        <v>10.62</v>
      </c>
      <c r="Y623" s="20">
        <v>112.1</v>
      </c>
      <c r="Z623" s="20">
        <v>101.5</v>
      </c>
      <c r="AA623" s="20">
        <v>71.599999999999994</v>
      </c>
      <c r="AB623" s="20">
        <v>3.1E-2</v>
      </c>
      <c r="AC623" s="20">
        <v>-5.79</v>
      </c>
      <c r="AD623" s="20">
        <v>102.2</v>
      </c>
      <c r="AE623" s="20">
        <v>108</v>
      </c>
      <c r="AF623" s="20">
        <v>-6.83</v>
      </c>
      <c r="AG623" s="20">
        <v>112.1</v>
      </c>
      <c r="AH623" s="20">
        <v>102.7</v>
      </c>
      <c r="AI623" s="20">
        <v>0.73250000000000004</v>
      </c>
      <c r="AJ623" s="20">
        <v>0.8</v>
      </c>
      <c r="AK623" s="20">
        <v>4.4444444444444446E-2</v>
      </c>
      <c r="AL623" s="20">
        <v>1323</v>
      </c>
      <c r="AM623" s="20">
        <v>8.3800000000000008</v>
      </c>
      <c r="AN623" s="20">
        <v>-5.27</v>
      </c>
      <c r="AO623" s="20">
        <v>1565</v>
      </c>
      <c r="AP623" s="20">
        <v>1262</v>
      </c>
      <c r="AQ623" s="20">
        <v>1201</v>
      </c>
      <c r="AR623" s="20">
        <v>0.48</v>
      </c>
      <c r="AS623" s="20">
        <v>161</v>
      </c>
      <c r="AT623" s="20">
        <v>468</v>
      </c>
      <c r="AU623" s="20">
        <v>0.34399999999999997</v>
      </c>
      <c r="AV623" s="20">
        <v>252</v>
      </c>
      <c r="AW623" s="20">
        <v>360</v>
      </c>
      <c r="AX623" s="20">
        <v>0.7</v>
      </c>
      <c r="AY623" s="20">
        <v>228</v>
      </c>
      <c r="AZ623" s="20">
        <v>12.666666666666666</v>
      </c>
      <c r="BA623" s="20">
        <v>723</v>
      </c>
      <c r="BB623" s="20">
        <v>40.166666666666664</v>
      </c>
      <c r="BC623" s="20">
        <v>303</v>
      </c>
      <c r="BD623" s="20">
        <v>168</v>
      </c>
      <c r="BE623" s="20">
        <v>60</v>
      </c>
      <c r="BF623" s="20">
        <v>200</v>
      </c>
      <c r="BG623" s="20">
        <v>311</v>
      </c>
      <c r="BH623" s="20">
        <v>86.9</v>
      </c>
      <c r="BI623" s="20">
        <v>70.111000000000004</v>
      </c>
      <c r="BJ623" s="20">
        <v>16.832999999999998</v>
      </c>
      <c r="BK623" s="20">
        <v>1.5149999999999999</v>
      </c>
      <c r="BL623" s="20">
        <v>11.111000000000001</v>
      </c>
      <c r="BM623" s="20">
        <v>0.84</v>
      </c>
      <c r="BN623" s="20">
        <v>26</v>
      </c>
      <c r="BO623" s="20">
        <v>20</v>
      </c>
      <c r="BP623" s="20">
        <v>3.3</v>
      </c>
      <c r="BQ623" s="20">
        <v>9.3333333333333339</v>
      </c>
      <c r="BR623" s="20">
        <v>17.3</v>
      </c>
      <c r="BS623" s="20">
        <v>103</v>
      </c>
      <c r="BT623" s="20">
        <v>0.54200000000000004</v>
      </c>
      <c r="BU623" s="20">
        <v>1</v>
      </c>
      <c r="BV623" s="66">
        <v>60</v>
      </c>
      <c r="BW623" s="66">
        <v>66</v>
      </c>
      <c r="BX623" s="66">
        <v>43</v>
      </c>
      <c r="BY623" s="66">
        <v>49</v>
      </c>
      <c r="BZ623" s="66">
        <v>75</v>
      </c>
      <c r="CA623" s="66">
        <v>53.7</v>
      </c>
      <c r="CB623" s="66">
        <v>115</v>
      </c>
      <c r="CC623" s="66">
        <v>93</v>
      </c>
      <c r="CD623" s="20">
        <v>0.25</v>
      </c>
      <c r="CE623" s="20">
        <v>-15.48</v>
      </c>
      <c r="CF623" s="20">
        <v>95.6</v>
      </c>
      <c r="CG623" s="20">
        <v>111.1</v>
      </c>
      <c r="CH623" s="20">
        <v>66.3</v>
      </c>
      <c r="CI623" s="20">
        <v>-6.0999999999999999E-2</v>
      </c>
      <c r="CJ623" s="20">
        <v>-0.54</v>
      </c>
      <c r="CK623" s="20">
        <v>104.4</v>
      </c>
      <c r="CL623" s="20">
        <v>104.9</v>
      </c>
      <c r="CM623" s="20">
        <v>1.82</v>
      </c>
      <c r="CN623" s="20">
        <v>96.6</v>
      </c>
      <c r="CO623" s="20">
        <v>111</v>
      </c>
      <c r="CP623" s="63">
        <v>0.1686</v>
      </c>
      <c r="CQ623" s="20">
        <v>-8.4</v>
      </c>
      <c r="CR623" s="20">
        <v>-0.52500000000000002</v>
      </c>
      <c r="CS623" s="20">
        <v>923</v>
      </c>
      <c r="CT623" s="20">
        <v>-13.85</v>
      </c>
      <c r="CU623" s="20">
        <v>-1.5</v>
      </c>
      <c r="CV623" s="20">
        <v>1074</v>
      </c>
      <c r="CW623" s="20">
        <v>1171</v>
      </c>
      <c r="CX623" s="20">
        <v>965</v>
      </c>
      <c r="CY623" s="20">
        <v>0.40699999999999997</v>
      </c>
      <c r="CZ623" s="20">
        <v>78</v>
      </c>
      <c r="DA623" s="20">
        <v>297</v>
      </c>
      <c r="DB623" s="20">
        <v>0.26300000000000001</v>
      </c>
      <c r="DC623" s="20">
        <v>210</v>
      </c>
      <c r="DD623" s="20">
        <v>325</v>
      </c>
      <c r="DE623" s="20">
        <v>0.64600000000000002</v>
      </c>
      <c r="DF623" s="20">
        <v>224</v>
      </c>
      <c r="DG623" s="20">
        <v>14</v>
      </c>
      <c r="DH623" s="20">
        <v>623</v>
      </c>
      <c r="DI623" s="20">
        <v>38.9375</v>
      </c>
      <c r="DJ623" s="20">
        <v>222</v>
      </c>
      <c r="DK623" s="20">
        <v>114</v>
      </c>
      <c r="DL623" s="20">
        <v>44</v>
      </c>
      <c r="DM623" s="20">
        <v>210</v>
      </c>
      <c r="DN623" s="20">
        <v>302</v>
      </c>
      <c r="DO623" s="20">
        <v>67.099999999999994</v>
      </c>
      <c r="DP623" s="20">
        <v>73.188000000000002</v>
      </c>
      <c r="DQ623" s="20">
        <v>-6.0620000000000003</v>
      </c>
      <c r="DR623" s="20">
        <v>1.0569999999999999</v>
      </c>
      <c r="DS623" s="20">
        <v>13.125</v>
      </c>
      <c r="DT623" s="20">
        <v>0.54300000000000004</v>
      </c>
      <c r="DU623" s="20">
        <v>18.600000000000001</v>
      </c>
      <c r="DV623" s="20">
        <v>20.3</v>
      </c>
      <c r="DW623" s="20">
        <v>2.8</v>
      </c>
      <c r="DX623" s="20">
        <v>7.125</v>
      </c>
      <c r="DY623" s="20">
        <v>18.899999999999999</v>
      </c>
      <c r="DZ623" s="20">
        <v>341</v>
      </c>
      <c r="EA623" s="20">
        <v>0.38600000000000001</v>
      </c>
      <c r="EB623" s="20">
        <v>-1</v>
      </c>
      <c r="EC623" s="66">
        <v>339</v>
      </c>
      <c r="ED623" s="66">
        <v>345</v>
      </c>
      <c r="EE623" s="66">
        <v>336</v>
      </c>
      <c r="EF623" s="66">
        <v>330</v>
      </c>
      <c r="EG623" s="66">
        <v>329</v>
      </c>
      <c r="EH623" s="66">
        <v>279.8</v>
      </c>
      <c r="EI623" s="66">
        <v>325</v>
      </c>
      <c r="EJ623" s="66">
        <v>326</v>
      </c>
      <c r="EK623" s="20">
        <v>12454.31</v>
      </c>
      <c r="EL623" s="20">
        <v>9703.4</v>
      </c>
      <c r="EM623" s="20">
        <v>79.165875</v>
      </c>
      <c r="EN623" s="20">
        <v>122.50000000000001</v>
      </c>
      <c r="EO623" s="20">
        <v>11.175800000000001</v>
      </c>
      <c r="EP623" s="20">
        <v>211.39999999999998</v>
      </c>
      <c r="EQ623" s="21">
        <v>89</v>
      </c>
      <c r="ER623" s="21">
        <v>70</v>
      </c>
      <c r="ES623" s="61" t="str">
        <f t="shared" si="30"/>
        <v>James Madison</v>
      </c>
      <c r="ET623" s="61">
        <f t="shared" si="32"/>
        <v>159</v>
      </c>
      <c r="EU623" s="61">
        <f t="shared" si="31"/>
        <v>19</v>
      </c>
    </row>
    <row r="624" spans="1:151" x14ac:dyDescent="0.45">
      <c r="A624" s="64">
        <v>45309</v>
      </c>
      <c r="B624" s="21" t="s">
        <v>247</v>
      </c>
      <c r="C624" s="21">
        <v>144</v>
      </c>
      <c r="D624" s="21" t="s">
        <v>371</v>
      </c>
      <c r="E624" s="21">
        <v>44</v>
      </c>
      <c r="F624" s="50" t="s">
        <v>558</v>
      </c>
      <c r="G624" t="s">
        <v>247</v>
      </c>
      <c r="H624" t="s">
        <v>371</v>
      </c>
      <c r="I624" t="s">
        <v>247</v>
      </c>
      <c r="J624" t="s">
        <v>371</v>
      </c>
      <c r="K624" t="s">
        <v>247</v>
      </c>
      <c r="L624" t="s">
        <v>371</v>
      </c>
      <c r="M624" t="s">
        <v>247</v>
      </c>
      <c r="N624" t="s">
        <v>703</v>
      </c>
      <c r="O624" t="s">
        <v>247</v>
      </c>
      <c r="P624" t="s">
        <v>1403</v>
      </c>
      <c r="Q624" t="s">
        <v>247</v>
      </c>
      <c r="R624" t="s">
        <v>371</v>
      </c>
      <c r="S624" t="s">
        <v>102</v>
      </c>
      <c r="T624" t="s">
        <v>102</v>
      </c>
      <c r="U624">
        <v>19</v>
      </c>
      <c r="V624">
        <v>20</v>
      </c>
      <c r="W624" s="20">
        <v>0.57894736842105299</v>
      </c>
      <c r="X624" s="20">
        <v>0.37</v>
      </c>
      <c r="Y624" s="20">
        <v>109.5</v>
      </c>
      <c r="Z624" s="20">
        <v>109.1</v>
      </c>
      <c r="AA624" s="20">
        <v>69.599999999999994</v>
      </c>
      <c r="AB624" s="20">
        <v>-1.9E-2</v>
      </c>
      <c r="AC624" s="20">
        <v>-1.02</v>
      </c>
      <c r="AD624" s="20">
        <v>105.5</v>
      </c>
      <c r="AE624" s="20">
        <v>106.5</v>
      </c>
      <c r="AF624" s="20">
        <v>1.4</v>
      </c>
      <c r="AG624" s="20">
        <v>109.1</v>
      </c>
      <c r="AH624" s="20">
        <v>111</v>
      </c>
      <c r="AI624" s="20">
        <v>0.45100000000000001</v>
      </c>
      <c r="AJ624" s="20">
        <v>-4.2</v>
      </c>
      <c r="AK624" s="20">
        <v>-0.22105263157894739</v>
      </c>
      <c r="AL624" s="20">
        <v>1163</v>
      </c>
      <c r="AM624" s="20">
        <v>-0.62</v>
      </c>
      <c r="AN624" s="20">
        <v>-2.56</v>
      </c>
      <c r="AO624" s="20">
        <v>1539</v>
      </c>
      <c r="AP624" s="20">
        <v>1421</v>
      </c>
      <c r="AQ624" s="20">
        <v>1167</v>
      </c>
      <c r="AR624" s="20">
        <v>0.48099999999999998</v>
      </c>
      <c r="AS624" s="20">
        <v>180</v>
      </c>
      <c r="AT624" s="20">
        <v>498</v>
      </c>
      <c r="AU624" s="20">
        <v>0.36099999999999999</v>
      </c>
      <c r="AV624" s="20">
        <v>237</v>
      </c>
      <c r="AW624" s="20">
        <v>320</v>
      </c>
      <c r="AX624" s="20">
        <v>0.74099999999999999</v>
      </c>
      <c r="AY624" s="20">
        <v>154</v>
      </c>
      <c r="AZ624" s="20">
        <v>8.1052631578947363</v>
      </c>
      <c r="BA624" s="20">
        <v>666</v>
      </c>
      <c r="BB624" s="20">
        <v>35.05263157894737</v>
      </c>
      <c r="BC624" s="20">
        <v>284</v>
      </c>
      <c r="BD624" s="20">
        <v>119</v>
      </c>
      <c r="BE624" s="20">
        <v>70</v>
      </c>
      <c r="BF624" s="20">
        <v>206</v>
      </c>
      <c r="BG624" s="20">
        <v>244</v>
      </c>
      <c r="BH624" s="20">
        <v>81</v>
      </c>
      <c r="BI624" s="20">
        <v>74.789000000000001</v>
      </c>
      <c r="BJ624" s="20">
        <v>6.2110000000000003</v>
      </c>
      <c r="BK624" s="20">
        <v>1.379</v>
      </c>
      <c r="BL624" s="20">
        <v>10.842000000000001</v>
      </c>
      <c r="BM624" s="20">
        <v>0.57799999999999996</v>
      </c>
      <c r="BN624" s="20">
        <v>26.2</v>
      </c>
      <c r="BO624" s="20">
        <v>16.8</v>
      </c>
      <c r="BP624" s="20">
        <v>3.7</v>
      </c>
      <c r="BQ624" s="20">
        <v>6.2631578947368425</v>
      </c>
      <c r="BR624" s="20">
        <v>12.8</v>
      </c>
      <c r="BS624" s="20">
        <v>134</v>
      </c>
      <c r="BT624" s="20">
        <v>0.52400000000000002</v>
      </c>
      <c r="BU624" s="20">
        <v>5</v>
      </c>
      <c r="BV624" s="66">
        <v>150</v>
      </c>
      <c r="BW624" s="66">
        <v>176</v>
      </c>
      <c r="BX624" s="66">
        <v>167</v>
      </c>
      <c r="BY624" s="66">
        <v>146</v>
      </c>
      <c r="BZ624" s="66">
        <v>158</v>
      </c>
      <c r="CA624" s="66">
        <v>128.80000000000001</v>
      </c>
      <c r="CB624" s="66">
        <v>160</v>
      </c>
      <c r="CC624" s="66">
        <v>139</v>
      </c>
      <c r="CD624" s="20">
        <v>0.35</v>
      </c>
      <c r="CE624" s="20">
        <v>-15.34</v>
      </c>
      <c r="CF624" s="20">
        <v>99.8</v>
      </c>
      <c r="CG624" s="20">
        <v>115.1</v>
      </c>
      <c r="CH624" s="20">
        <v>69</v>
      </c>
      <c r="CI624" s="20">
        <v>3.5999999999999997E-2</v>
      </c>
      <c r="CJ624" s="20">
        <v>-3.69</v>
      </c>
      <c r="CK624" s="20">
        <v>104</v>
      </c>
      <c r="CL624" s="20">
        <v>107.7</v>
      </c>
      <c r="CM624" s="20">
        <v>-3.29</v>
      </c>
      <c r="CN624" s="20">
        <v>101.7</v>
      </c>
      <c r="CO624" s="20">
        <v>116.1</v>
      </c>
      <c r="CP624" s="63">
        <v>0.1787</v>
      </c>
      <c r="CQ624" s="20">
        <v>-9.4</v>
      </c>
      <c r="CR624" s="20">
        <v>-0.47000000000000003</v>
      </c>
      <c r="CS624" s="20">
        <v>996</v>
      </c>
      <c r="CT624" s="20">
        <v>-14.21</v>
      </c>
      <c r="CU624" s="20">
        <v>-3.98</v>
      </c>
      <c r="CV624" s="20">
        <v>1452</v>
      </c>
      <c r="CW624" s="20">
        <v>1527</v>
      </c>
      <c r="CX624" s="20">
        <v>1224</v>
      </c>
      <c r="CY624" s="20">
        <v>0.41599999999999998</v>
      </c>
      <c r="CZ624" s="20">
        <v>172</v>
      </c>
      <c r="DA624" s="20">
        <v>487</v>
      </c>
      <c r="DB624" s="20">
        <v>0.35299999999999998</v>
      </c>
      <c r="DC624" s="20">
        <v>262</v>
      </c>
      <c r="DD624" s="20">
        <v>357</v>
      </c>
      <c r="DE624" s="20">
        <v>0.73399999999999999</v>
      </c>
      <c r="DF624" s="20">
        <v>226</v>
      </c>
      <c r="DG624" s="20">
        <v>11.3</v>
      </c>
      <c r="DH624" s="20">
        <v>732</v>
      </c>
      <c r="DI624" s="20">
        <v>36.6</v>
      </c>
      <c r="DJ624" s="20">
        <v>278</v>
      </c>
      <c r="DK624" s="20">
        <v>148</v>
      </c>
      <c r="DL624" s="20">
        <v>70</v>
      </c>
      <c r="DM624" s="20">
        <v>262</v>
      </c>
      <c r="DN624" s="20">
        <v>350</v>
      </c>
      <c r="DO624" s="20">
        <v>72.599999999999994</v>
      </c>
      <c r="DP624" s="20">
        <v>76.349999999999994</v>
      </c>
      <c r="DQ624" s="20">
        <v>-3.75</v>
      </c>
      <c r="DR624" s="20">
        <v>1.0609999999999999</v>
      </c>
      <c r="DS624" s="20">
        <v>13.1</v>
      </c>
      <c r="DT624" s="20">
        <v>0.56499999999999995</v>
      </c>
      <c r="DU624" s="20">
        <v>24.4</v>
      </c>
      <c r="DV624" s="20">
        <v>17.8</v>
      </c>
      <c r="DW624" s="20">
        <v>3.5</v>
      </c>
      <c r="DX624" s="20">
        <v>7.4</v>
      </c>
      <c r="DY624" s="20">
        <v>17.5</v>
      </c>
      <c r="DZ624" s="20">
        <v>351</v>
      </c>
      <c r="EA624" s="20">
        <v>0.371</v>
      </c>
      <c r="EB624" s="20">
        <v>-1</v>
      </c>
      <c r="EC624" s="66">
        <v>340</v>
      </c>
      <c r="ED624" s="66">
        <v>306</v>
      </c>
      <c r="EE624" s="66">
        <v>329</v>
      </c>
      <c r="EF624" s="66">
        <v>328</v>
      </c>
      <c r="EG624" s="66">
        <v>327</v>
      </c>
      <c r="EH624" s="66">
        <v>273</v>
      </c>
      <c r="EI624" s="66">
        <v>336</v>
      </c>
      <c r="EJ624" s="66">
        <v>337</v>
      </c>
      <c r="EK624" s="20">
        <v>12603.449999999999</v>
      </c>
      <c r="EL624" s="20">
        <v>10888.179999999998</v>
      </c>
      <c r="EM624" s="20">
        <v>80.230800000000002</v>
      </c>
      <c r="EN624" s="20">
        <v>82.047368421052639</v>
      </c>
      <c r="EO624" s="20">
        <v>9.3952000000000009</v>
      </c>
      <c r="EP624" s="20">
        <v>259.35000000000002</v>
      </c>
      <c r="EQ624" s="21">
        <v>86</v>
      </c>
      <c r="ER624" s="21">
        <v>96</v>
      </c>
      <c r="ES624" s="61" t="str">
        <f t="shared" si="30"/>
        <v>Central Arkansas</v>
      </c>
      <c r="ET624" s="61">
        <f t="shared" si="32"/>
        <v>182</v>
      </c>
      <c r="EU624" s="61">
        <f t="shared" si="31"/>
        <v>-10</v>
      </c>
    </row>
    <row r="625" spans="1:151" x14ac:dyDescent="0.45">
      <c r="A625" s="64">
        <v>45309</v>
      </c>
      <c r="B625" s="21" t="s">
        <v>284</v>
      </c>
      <c r="C625" s="21">
        <v>18</v>
      </c>
      <c r="D625" s="21" t="s">
        <v>319</v>
      </c>
      <c r="E625" s="21">
        <v>201</v>
      </c>
      <c r="F625" s="50" t="s">
        <v>558</v>
      </c>
      <c r="G625" t="s">
        <v>284</v>
      </c>
      <c r="H625" t="s">
        <v>319</v>
      </c>
      <c r="I625" t="s">
        <v>284</v>
      </c>
      <c r="J625" t="s">
        <v>319</v>
      </c>
      <c r="K625" t="s">
        <v>284</v>
      </c>
      <c r="L625" t="s">
        <v>319</v>
      </c>
      <c r="M625" t="s">
        <v>284</v>
      </c>
      <c r="N625" t="s">
        <v>576</v>
      </c>
      <c r="O625" t="s">
        <v>284</v>
      </c>
      <c r="P625" t="s">
        <v>1378</v>
      </c>
      <c r="Q625" t="s">
        <v>284</v>
      </c>
      <c r="R625" t="s">
        <v>319</v>
      </c>
      <c r="S625" t="s">
        <v>102</v>
      </c>
      <c r="T625" t="s">
        <v>102</v>
      </c>
      <c r="U625">
        <v>19</v>
      </c>
      <c r="V625">
        <v>18</v>
      </c>
      <c r="W625" s="20">
        <v>0.47368421052631599</v>
      </c>
      <c r="X625" s="20">
        <v>-4.37</v>
      </c>
      <c r="Y625" s="20">
        <v>101.9</v>
      </c>
      <c r="Z625" s="20">
        <v>106.2</v>
      </c>
      <c r="AA625" s="20">
        <v>65.2</v>
      </c>
      <c r="AB625" s="20">
        <v>5.5E-2</v>
      </c>
      <c r="AC625" s="20">
        <v>1.84</v>
      </c>
      <c r="AD625" s="20">
        <v>106.8</v>
      </c>
      <c r="AE625" s="20">
        <v>105</v>
      </c>
      <c r="AF625" s="20">
        <v>3.29</v>
      </c>
      <c r="AG625" s="20">
        <v>100.9</v>
      </c>
      <c r="AH625" s="20">
        <v>107.5</v>
      </c>
      <c r="AI625" s="20">
        <v>0.32679999999999998</v>
      </c>
      <c r="AJ625" s="20">
        <v>-6.2</v>
      </c>
      <c r="AK625" s="20">
        <v>-0.32631578947368423</v>
      </c>
      <c r="AL625" s="20">
        <v>1094</v>
      </c>
      <c r="AM625" s="20">
        <v>-5.74</v>
      </c>
      <c r="AN625" s="20">
        <v>-0.99</v>
      </c>
      <c r="AO625" s="20">
        <v>1312</v>
      </c>
      <c r="AP625" s="20">
        <v>1289</v>
      </c>
      <c r="AQ625" s="20">
        <v>1143</v>
      </c>
      <c r="AR625" s="20">
        <v>0.42299999999999999</v>
      </c>
      <c r="AS625" s="20">
        <v>142</v>
      </c>
      <c r="AT625" s="20">
        <v>420</v>
      </c>
      <c r="AU625" s="20">
        <v>0.33800000000000002</v>
      </c>
      <c r="AV625" s="20">
        <v>202</v>
      </c>
      <c r="AW625" s="20">
        <v>304</v>
      </c>
      <c r="AX625" s="20">
        <v>0.66400000000000003</v>
      </c>
      <c r="AY625" s="20">
        <v>201</v>
      </c>
      <c r="AZ625" s="20">
        <v>10.578947368421053</v>
      </c>
      <c r="BA625" s="20">
        <v>658</v>
      </c>
      <c r="BB625" s="20">
        <v>34.631578947368418</v>
      </c>
      <c r="BC625" s="20">
        <v>215</v>
      </c>
      <c r="BD625" s="20">
        <v>146</v>
      </c>
      <c r="BE625" s="20">
        <v>67</v>
      </c>
      <c r="BF625" s="20">
        <v>175</v>
      </c>
      <c r="BG625" s="20">
        <v>335</v>
      </c>
      <c r="BH625" s="20">
        <v>69.099999999999994</v>
      </c>
      <c r="BI625" s="20">
        <v>67.841999999999999</v>
      </c>
      <c r="BJ625" s="20">
        <v>1.2110000000000001</v>
      </c>
      <c r="BK625" s="20">
        <v>1.2290000000000001</v>
      </c>
      <c r="BL625" s="20">
        <v>9.2110000000000003</v>
      </c>
      <c r="BM625" s="20">
        <v>0.83399999999999996</v>
      </c>
      <c r="BN625" s="20">
        <v>22.1</v>
      </c>
      <c r="BO625" s="20">
        <v>16</v>
      </c>
      <c r="BP625" s="20">
        <v>3.5</v>
      </c>
      <c r="BQ625" s="20">
        <v>7.6842105263157894</v>
      </c>
      <c r="BR625" s="20">
        <v>17.600000000000001</v>
      </c>
      <c r="BS625" s="20">
        <v>220</v>
      </c>
      <c r="BT625" s="20">
        <v>0.47599999999999998</v>
      </c>
      <c r="BU625" s="20">
        <v>1</v>
      </c>
      <c r="BV625" s="66">
        <v>219</v>
      </c>
      <c r="BW625" s="66">
        <v>267</v>
      </c>
      <c r="BX625" s="66">
        <v>217</v>
      </c>
      <c r="BY625" s="66">
        <v>188</v>
      </c>
      <c r="BZ625" s="66">
        <v>221</v>
      </c>
      <c r="CA625" s="66">
        <v>186.5</v>
      </c>
      <c r="CB625" s="66">
        <v>215</v>
      </c>
      <c r="CC625" s="66">
        <v>268</v>
      </c>
      <c r="CD625" s="20">
        <v>0.38888888888888901</v>
      </c>
      <c r="CE625" s="20">
        <v>-6.18</v>
      </c>
      <c r="CF625" s="20">
        <v>104.2</v>
      </c>
      <c r="CG625" s="20">
        <v>110.4</v>
      </c>
      <c r="CH625" s="20">
        <v>69.099999999999994</v>
      </c>
      <c r="CI625" s="20">
        <v>-9.1999999999999998E-2</v>
      </c>
      <c r="CJ625" s="20">
        <v>-2.4700000000000002</v>
      </c>
      <c r="CK625" s="20">
        <v>104.1</v>
      </c>
      <c r="CL625" s="20">
        <v>106.6</v>
      </c>
      <c r="CM625" s="20">
        <v>1.02</v>
      </c>
      <c r="CN625" s="20">
        <v>104.1</v>
      </c>
      <c r="CO625" s="20">
        <v>112.6</v>
      </c>
      <c r="CP625" s="63">
        <v>0.28870000000000001</v>
      </c>
      <c r="CQ625" s="20">
        <v>-7.2</v>
      </c>
      <c r="CR625" s="20">
        <v>-0.4</v>
      </c>
      <c r="CS625" s="20">
        <v>1014</v>
      </c>
      <c r="CT625" s="20">
        <v>-7.15</v>
      </c>
      <c r="CU625" s="20">
        <v>-3.47</v>
      </c>
      <c r="CV625" s="20">
        <v>1371</v>
      </c>
      <c r="CW625" s="20">
        <v>1353</v>
      </c>
      <c r="CX625" s="20">
        <v>1109</v>
      </c>
      <c r="CY625" s="20">
        <v>0.435</v>
      </c>
      <c r="CZ625" s="20">
        <v>135</v>
      </c>
      <c r="DA625" s="20">
        <v>400</v>
      </c>
      <c r="DB625" s="20">
        <v>0.33800000000000002</v>
      </c>
      <c r="DC625" s="20">
        <v>272</v>
      </c>
      <c r="DD625" s="20">
        <v>367</v>
      </c>
      <c r="DE625" s="20">
        <v>0.74099999999999999</v>
      </c>
      <c r="DF625" s="20">
        <v>202</v>
      </c>
      <c r="DG625" s="20">
        <v>11.222222222222221</v>
      </c>
      <c r="DH625" s="20">
        <v>677</v>
      </c>
      <c r="DI625" s="20">
        <v>37.611111111111114</v>
      </c>
      <c r="DJ625" s="20">
        <v>214</v>
      </c>
      <c r="DK625" s="20">
        <v>105</v>
      </c>
      <c r="DL625" s="20">
        <v>56</v>
      </c>
      <c r="DM625" s="20">
        <v>205</v>
      </c>
      <c r="DN625" s="20">
        <v>339</v>
      </c>
      <c r="DO625" s="20">
        <v>76.2</v>
      </c>
      <c r="DP625" s="20">
        <v>75.167000000000002</v>
      </c>
      <c r="DQ625" s="20">
        <v>1</v>
      </c>
      <c r="DR625" s="20">
        <v>1.044</v>
      </c>
      <c r="DS625" s="20">
        <v>11.388999999999999</v>
      </c>
      <c r="DT625" s="20">
        <v>0.51200000000000001</v>
      </c>
      <c r="DU625" s="20">
        <v>22.2</v>
      </c>
      <c r="DV625" s="20">
        <v>20.399999999999999</v>
      </c>
      <c r="DW625" s="20">
        <v>3.1</v>
      </c>
      <c r="DX625" s="20">
        <v>5.833333333333333</v>
      </c>
      <c r="DY625" s="20">
        <v>18.8</v>
      </c>
      <c r="DZ625" s="20">
        <v>305</v>
      </c>
      <c r="EA625" s="20">
        <v>0.42199999999999999</v>
      </c>
      <c r="EB625" s="20">
        <v>-2</v>
      </c>
      <c r="EC625" s="66">
        <v>273</v>
      </c>
      <c r="ED625" s="66">
        <v>293</v>
      </c>
      <c r="EE625" s="66">
        <v>296</v>
      </c>
      <c r="EF625" s="66">
        <v>237</v>
      </c>
      <c r="EG625" s="66">
        <v>252</v>
      </c>
      <c r="EH625" s="66">
        <v>228.5</v>
      </c>
      <c r="EI625" s="66">
        <v>312</v>
      </c>
      <c r="EJ625" s="66">
        <v>310</v>
      </c>
      <c r="EK625" s="20">
        <v>11249.760000000002</v>
      </c>
      <c r="EL625" s="20">
        <v>11066.04</v>
      </c>
      <c r="EM625" s="20">
        <v>53.730833333333329</v>
      </c>
      <c r="EN625" s="20">
        <v>87.515473684210519</v>
      </c>
      <c r="EO625" s="20">
        <v>13.041600000000001</v>
      </c>
      <c r="EP625" s="20">
        <v>225.096</v>
      </c>
      <c r="EQ625" s="21">
        <v>83</v>
      </c>
      <c r="ER625" s="21">
        <v>80</v>
      </c>
      <c r="ES625" s="61" t="str">
        <f t="shared" si="30"/>
        <v>Austin Peay</v>
      </c>
      <c r="ET625" s="61">
        <f t="shared" si="32"/>
        <v>163</v>
      </c>
      <c r="EU625" s="61">
        <f t="shared" si="31"/>
        <v>3</v>
      </c>
    </row>
    <row r="626" spans="1:151" x14ac:dyDescent="0.45">
      <c r="A626" s="64">
        <v>45309</v>
      </c>
      <c r="B626" s="21" t="s">
        <v>223</v>
      </c>
      <c r="C626" s="21">
        <v>290</v>
      </c>
      <c r="D626" s="21" t="s">
        <v>219</v>
      </c>
      <c r="E626" s="21">
        <v>1</v>
      </c>
      <c r="F626" s="50" t="s">
        <v>558</v>
      </c>
      <c r="G626" t="s">
        <v>223</v>
      </c>
      <c r="H626" t="s">
        <v>219</v>
      </c>
      <c r="I626" t="s">
        <v>223</v>
      </c>
      <c r="J626" t="s">
        <v>219</v>
      </c>
      <c r="K626" t="s">
        <v>464</v>
      </c>
      <c r="L626" t="s">
        <v>219</v>
      </c>
      <c r="M626" t="s">
        <v>1257</v>
      </c>
      <c r="N626" t="s">
        <v>662</v>
      </c>
      <c r="O626" t="s">
        <v>223</v>
      </c>
      <c r="P626" t="s">
        <v>1367</v>
      </c>
      <c r="Q626" t="s">
        <v>464</v>
      </c>
      <c r="R626" t="s">
        <v>219</v>
      </c>
      <c r="S626" t="s">
        <v>116</v>
      </c>
      <c r="T626" t="s">
        <v>116</v>
      </c>
      <c r="U626">
        <v>17</v>
      </c>
      <c r="V626">
        <v>17</v>
      </c>
      <c r="W626" s="20">
        <v>0.64705882352941202</v>
      </c>
      <c r="X626" s="20">
        <v>-1.06</v>
      </c>
      <c r="Y626" s="20">
        <v>105.4</v>
      </c>
      <c r="Z626" s="20">
        <v>106.5</v>
      </c>
      <c r="AA626" s="20">
        <v>64.900000000000006</v>
      </c>
      <c r="AB626" s="20">
        <v>0.14799999999999999</v>
      </c>
      <c r="AC626" s="20">
        <v>3.02</v>
      </c>
      <c r="AD626" s="20">
        <v>106</v>
      </c>
      <c r="AE626" s="20">
        <v>102.9</v>
      </c>
      <c r="AF626" s="20">
        <v>5.56</v>
      </c>
      <c r="AG626" s="20">
        <v>105.1</v>
      </c>
      <c r="AH626" s="20">
        <v>107</v>
      </c>
      <c r="AI626" s="20">
        <v>0.44829999999999998</v>
      </c>
      <c r="AJ626" s="20">
        <v>-2.1</v>
      </c>
      <c r="AK626" s="20">
        <v>-0.12352941176470589</v>
      </c>
      <c r="AL626" s="20">
        <v>1193</v>
      </c>
      <c r="AM626" s="20">
        <v>-2.0499999999999998</v>
      </c>
      <c r="AN626" s="20">
        <v>1.17</v>
      </c>
      <c r="AO626" s="20">
        <v>1190</v>
      </c>
      <c r="AP626" s="20">
        <v>1120</v>
      </c>
      <c r="AQ626" s="20">
        <v>1014</v>
      </c>
      <c r="AR626" s="20">
        <v>0.443</v>
      </c>
      <c r="AS626" s="20">
        <v>87</v>
      </c>
      <c r="AT626" s="20">
        <v>289</v>
      </c>
      <c r="AU626" s="20">
        <v>0.30099999999999999</v>
      </c>
      <c r="AV626" s="20">
        <v>205</v>
      </c>
      <c r="AW626" s="20">
        <v>285</v>
      </c>
      <c r="AX626" s="20">
        <v>0.71899999999999997</v>
      </c>
      <c r="AY626" s="20">
        <v>204</v>
      </c>
      <c r="AZ626" s="20">
        <v>12</v>
      </c>
      <c r="BA626" s="20">
        <v>587</v>
      </c>
      <c r="BB626" s="20">
        <v>34.529411764705884</v>
      </c>
      <c r="BC626" s="20">
        <v>214</v>
      </c>
      <c r="BD626" s="20">
        <v>152</v>
      </c>
      <c r="BE626" s="20">
        <v>60</v>
      </c>
      <c r="BF626" s="20">
        <v>200</v>
      </c>
      <c r="BG626" s="20">
        <v>296</v>
      </c>
      <c r="BH626" s="20">
        <v>70</v>
      </c>
      <c r="BI626" s="20">
        <v>65.882000000000005</v>
      </c>
      <c r="BJ626" s="20">
        <v>4.1180000000000003</v>
      </c>
      <c r="BK626" s="20">
        <v>1.07</v>
      </c>
      <c r="BL626" s="20">
        <v>11.765000000000001</v>
      </c>
      <c r="BM626" s="20">
        <v>0.76</v>
      </c>
      <c r="BN626" s="20">
        <v>17</v>
      </c>
      <c r="BO626" s="20">
        <v>16.8</v>
      </c>
      <c r="BP626" s="20">
        <v>3.5</v>
      </c>
      <c r="BQ626" s="20">
        <v>8.9411764705882355</v>
      </c>
      <c r="BR626" s="20">
        <v>17.399999999999999</v>
      </c>
      <c r="BS626" s="20">
        <v>104</v>
      </c>
      <c r="BT626" s="20">
        <v>0.54100000000000004</v>
      </c>
      <c r="BU626" s="20">
        <v>-2</v>
      </c>
      <c r="BV626" s="66">
        <v>178</v>
      </c>
      <c r="BW626" s="66">
        <v>165</v>
      </c>
      <c r="BX626" s="66">
        <v>108</v>
      </c>
      <c r="BY626" s="66">
        <v>192</v>
      </c>
      <c r="BZ626" s="66">
        <v>176</v>
      </c>
      <c r="CA626" s="66">
        <v>130.80000000000001</v>
      </c>
      <c r="CB626" s="66">
        <v>106</v>
      </c>
      <c r="CC626" s="66">
        <v>160</v>
      </c>
      <c r="CD626" s="20">
        <v>0.35294117647058798</v>
      </c>
      <c r="CE626" s="20">
        <v>-4.82</v>
      </c>
      <c r="CF626" s="20">
        <v>102.6</v>
      </c>
      <c r="CG626" s="20">
        <v>107.4</v>
      </c>
      <c r="CH626" s="20">
        <v>69.7</v>
      </c>
      <c r="CI626" s="20">
        <v>-5.0000000000000001E-3</v>
      </c>
      <c r="CJ626" s="20">
        <v>0.99</v>
      </c>
      <c r="CK626" s="20">
        <v>104.8</v>
      </c>
      <c r="CL626" s="20">
        <v>103.8</v>
      </c>
      <c r="CM626" s="20">
        <v>0.15</v>
      </c>
      <c r="CN626" s="20">
        <v>103</v>
      </c>
      <c r="CO626" s="20">
        <v>108.1</v>
      </c>
      <c r="CP626" s="63">
        <v>0.36330000000000001</v>
      </c>
      <c r="CQ626" s="20">
        <v>-7.2</v>
      </c>
      <c r="CR626" s="20">
        <v>-0.42352941176470588</v>
      </c>
      <c r="CS626" s="20">
        <v>1061</v>
      </c>
      <c r="CT626" s="20">
        <v>-5.55</v>
      </c>
      <c r="CU626" s="20">
        <v>-0.74</v>
      </c>
      <c r="CV626" s="20">
        <v>1272</v>
      </c>
      <c r="CW626" s="20">
        <v>1298</v>
      </c>
      <c r="CX626" s="20">
        <v>1016</v>
      </c>
      <c r="CY626" s="20">
        <v>0.432</v>
      </c>
      <c r="CZ626" s="20">
        <v>94</v>
      </c>
      <c r="DA626" s="20">
        <v>278</v>
      </c>
      <c r="DB626" s="20">
        <v>0.33800000000000002</v>
      </c>
      <c r="DC626" s="20">
        <v>300</v>
      </c>
      <c r="DD626" s="20">
        <v>413</v>
      </c>
      <c r="DE626" s="20">
        <v>0.72599999999999998</v>
      </c>
      <c r="DF626" s="20">
        <v>162</v>
      </c>
      <c r="DG626" s="20">
        <v>9.5294117647058822</v>
      </c>
      <c r="DH626" s="20">
        <v>566</v>
      </c>
      <c r="DI626" s="20">
        <v>33.294117647058826</v>
      </c>
      <c r="DJ626" s="20">
        <v>231</v>
      </c>
      <c r="DK626" s="20">
        <v>133</v>
      </c>
      <c r="DL626" s="20">
        <v>26</v>
      </c>
      <c r="DM626" s="20">
        <v>219</v>
      </c>
      <c r="DN626" s="20">
        <v>351</v>
      </c>
      <c r="DO626" s="20">
        <v>74.8</v>
      </c>
      <c r="DP626" s="20">
        <v>76.352999999999994</v>
      </c>
      <c r="DQ626" s="20">
        <v>-1.5289999999999999</v>
      </c>
      <c r="DR626" s="20">
        <v>1.0549999999999999</v>
      </c>
      <c r="DS626" s="20">
        <v>12.882</v>
      </c>
      <c r="DT626" s="20">
        <v>0.60699999999999998</v>
      </c>
      <c r="DU626" s="20">
        <v>16.399999999999999</v>
      </c>
      <c r="DV626" s="20">
        <v>24.3</v>
      </c>
      <c r="DW626" s="20">
        <v>1.5</v>
      </c>
      <c r="DX626" s="20">
        <v>7.8235294117647056</v>
      </c>
      <c r="DY626" s="20">
        <v>20.6</v>
      </c>
      <c r="DZ626" s="20">
        <v>240</v>
      </c>
      <c r="EA626" s="20">
        <v>0.46400000000000002</v>
      </c>
      <c r="EB626" s="20">
        <v>-1</v>
      </c>
      <c r="EC626" s="66">
        <v>258</v>
      </c>
      <c r="ED626" s="66">
        <v>261</v>
      </c>
      <c r="EE626" s="66">
        <v>273</v>
      </c>
      <c r="EF626" s="66">
        <v>226</v>
      </c>
      <c r="EG626" s="66">
        <v>229</v>
      </c>
      <c r="EH626" s="66">
        <v>207.2</v>
      </c>
      <c r="EI626" s="66">
        <v>242</v>
      </c>
      <c r="EJ626" s="66">
        <v>267</v>
      </c>
      <c r="EK626" s="20">
        <v>11319.960000000001</v>
      </c>
      <c r="EL626" s="20">
        <v>10926.9</v>
      </c>
      <c r="EM626" s="20">
        <v>92.043823529411767</v>
      </c>
      <c r="EN626" s="20">
        <v>115.18023529411765</v>
      </c>
      <c r="EO626" s="20">
        <v>12.632399999999999</v>
      </c>
      <c r="EP626" s="20">
        <v>252.369</v>
      </c>
      <c r="EQ626" s="21">
        <v>79</v>
      </c>
      <c r="ER626" s="21">
        <v>71</v>
      </c>
      <c r="ES626" s="61" t="str">
        <f t="shared" si="30"/>
        <v>Tarleton St.</v>
      </c>
      <c r="ET626" s="61">
        <f t="shared" si="32"/>
        <v>150</v>
      </c>
      <c r="EU626" s="61">
        <f t="shared" si="31"/>
        <v>8</v>
      </c>
    </row>
    <row r="627" spans="1:151" x14ac:dyDescent="0.45">
      <c r="A627" s="64">
        <v>45309</v>
      </c>
      <c r="B627" s="21" t="s">
        <v>88</v>
      </c>
      <c r="C627" s="21">
        <v>171</v>
      </c>
      <c r="D627" s="21" t="s">
        <v>49</v>
      </c>
      <c r="E627" s="21">
        <v>118</v>
      </c>
      <c r="F627" s="50" t="s">
        <v>558</v>
      </c>
      <c r="G627" t="s">
        <v>88</v>
      </c>
      <c r="H627" t="s">
        <v>49</v>
      </c>
      <c r="I627" t="s">
        <v>88</v>
      </c>
      <c r="J627" t="s">
        <v>49</v>
      </c>
      <c r="K627" t="s">
        <v>88</v>
      </c>
      <c r="L627" t="s">
        <v>49</v>
      </c>
      <c r="M627" t="s">
        <v>88</v>
      </c>
      <c r="N627" t="s">
        <v>49</v>
      </c>
      <c r="O627" t="s">
        <v>88</v>
      </c>
      <c r="P627" t="s">
        <v>49</v>
      </c>
      <c r="Q627" t="s">
        <v>88</v>
      </c>
      <c r="R627" t="s">
        <v>49</v>
      </c>
      <c r="S627" t="s">
        <v>24</v>
      </c>
      <c r="T627" t="s">
        <v>24</v>
      </c>
      <c r="U627">
        <v>18</v>
      </c>
      <c r="V627">
        <v>17</v>
      </c>
      <c r="W627" s="20">
        <v>0.38888888888888901</v>
      </c>
      <c r="X627" s="20">
        <v>10.220000000000001</v>
      </c>
      <c r="Y627" s="20">
        <v>114.7</v>
      </c>
      <c r="Z627" s="20">
        <v>104.5</v>
      </c>
      <c r="AA627" s="20">
        <v>67.7</v>
      </c>
      <c r="AB627" s="20">
        <v>-0.157</v>
      </c>
      <c r="AC627" s="20">
        <v>8.73</v>
      </c>
      <c r="AD627" s="20">
        <v>111.5</v>
      </c>
      <c r="AE627" s="20">
        <v>102.8</v>
      </c>
      <c r="AF627" s="20">
        <v>6.54</v>
      </c>
      <c r="AG627" s="20">
        <v>116.1</v>
      </c>
      <c r="AH627" s="20">
        <v>104.9</v>
      </c>
      <c r="AI627" s="20">
        <v>0.76139999999999997</v>
      </c>
      <c r="AJ627" s="20">
        <v>-4.3</v>
      </c>
      <c r="AK627" s="20">
        <v>-0.23888888888888887</v>
      </c>
      <c r="AL627" s="20">
        <v>1218</v>
      </c>
      <c r="AM627" s="20">
        <v>9.7899999999999991</v>
      </c>
      <c r="AN627" s="20">
        <v>8.06</v>
      </c>
      <c r="AO627" s="20">
        <v>1428</v>
      </c>
      <c r="AP627" s="20">
        <v>1397</v>
      </c>
      <c r="AQ627" s="20">
        <v>1083</v>
      </c>
      <c r="AR627" s="20">
        <v>0.47399999999999998</v>
      </c>
      <c r="AS627" s="20">
        <v>158</v>
      </c>
      <c r="AT627" s="20">
        <v>418</v>
      </c>
      <c r="AU627" s="20">
        <v>0.378</v>
      </c>
      <c r="AV627" s="20">
        <v>244</v>
      </c>
      <c r="AW627" s="20">
        <v>342</v>
      </c>
      <c r="AX627" s="20">
        <v>0.71299999999999997</v>
      </c>
      <c r="AY627" s="20">
        <v>192</v>
      </c>
      <c r="AZ627" s="20">
        <v>10.666666666666666</v>
      </c>
      <c r="BA627" s="20">
        <v>668</v>
      </c>
      <c r="BB627" s="20">
        <v>37.111111111111114</v>
      </c>
      <c r="BC627" s="20">
        <v>242</v>
      </c>
      <c r="BD627" s="20">
        <v>75</v>
      </c>
      <c r="BE627" s="20">
        <v>66</v>
      </c>
      <c r="BF627" s="20">
        <v>230</v>
      </c>
      <c r="BG627" s="20">
        <v>316</v>
      </c>
      <c r="BH627" s="20">
        <v>79.3</v>
      </c>
      <c r="BI627" s="20">
        <v>77.611000000000004</v>
      </c>
      <c r="BJ627" s="20">
        <v>1.722</v>
      </c>
      <c r="BK627" s="20">
        <v>1.052</v>
      </c>
      <c r="BL627" s="20">
        <v>12.778</v>
      </c>
      <c r="BM627" s="20">
        <v>0.32600000000000001</v>
      </c>
      <c r="BN627" s="20">
        <v>23.2</v>
      </c>
      <c r="BO627" s="20">
        <v>19</v>
      </c>
      <c r="BP627" s="20">
        <v>3.7</v>
      </c>
      <c r="BQ627" s="20">
        <v>4.166666666666667</v>
      </c>
      <c r="BR627" s="20">
        <v>17.600000000000001</v>
      </c>
      <c r="BS627" s="20">
        <v>94</v>
      </c>
      <c r="BT627" s="20">
        <v>0.55500000000000005</v>
      </c>
      <c r="BU627" s="20">
        <v>-4</v>
      </c>
      <c r="BV627" s="66">
        <v>93</v>
      </c>
      <c r="BW627" s="66">
        <v>146</v>
      </c>
      <c r="BX627" s="66">
        <v>152</v>
      </c>
      <c r="BY627" s="66">
        <v>87</v>
      </c>
      <c r="BZ627" s="66">
        <v>77</v>
      </c>
      <c r="CA627" s="66">
        <v>91.3</v>
      </c>
      <c r="CB627" s="66">
        <v>103</v>
      </c>
      <c r="CC627" s="66">
        <v>152</v>
      </c>
      <c r="CD627" s="20">
        <v>0.76470588235294101</v>
      </c>
      <c r="CE627" s="20">
        <v>23.74</v>
      </c>
      <c r="CF627" s="20">
        <v>120</v>
      </c>
      <c r="CG627" s="20">
        <v>96.3</v>
      </c>
      <c r="CH627" s="20">
        <v>70.2</v>
      </c>
      <c r="CI627" s="20">
        <v>-7.0000000000000007E-2</v>
      </c>
      <c r="CJ627" s="20">
        <v>5.07</v>
      </c>
      <c r="CK627" s="20">
        <v>108</v>
      </c>
      <c r="CL627" s="20">
        <v>102.9</v>
      </c>
      <c r="CM627" s="20">
        <v>-2</v>
      </c>
      <c r="CN627" s="20">
        <v>121.2</v>
      </c>
      <c r="CO627" s="20">
        <v>97.8</v>
      </c>
      <c r="CP627" s="63">
        <v>0.92190000000000005</v>
      </c>
      <c r="CQ627" s="20">
        <v>1.6</v>
      </c>
      <c r="CR627" s="20">
        <v>9.4117647058823528E-2</v>
      </c>
      <c r="CS627" s="20">
        <v>1397</v>
      </c>
      <c r="CT627" s="20">
        <v>20.27</v>
      </c>
      <c r="CU627" s="20">
        <v>5.98</v>
      </c>
      <c r="CV627" s="20">
        <v>1395</v>
      </c>
      <c r="CW627" s="20">
        <v>1152</v>
      </c>
      <c r="CX627" s="20">
        <v>1058</v>
      </c>
      <c r="CY627" s="20">
        <v>0.46700000000000003</v>
      </c>
      <c r="CZ627" s="20">
        <v>144</v>
      </c>
      <c r="DA627" s="20">
        <v>418</v>
      </c>
      <c r="DB627" s="20">
        <v>0.34399999999999997</v>
      </c>
      <c r="DC627" s="20">
        <v>263</v>
      </c>
      <c r="DD627" s="20">
        <v>360</v>
      </c>
      <c r="DE627" s="20">
        <v>0.73099999999999998</v>
      </c>
      <c r="DF627" s="20">
        <v>221</v>
      </c>
      <c r="DG627" s="20">
        <v>13</v>
      </c>
      <c r="DH627" s="20">
        <v>730</v>
      </c>
      <c r="DI627" s="20">
        <v>42.941176470588232</v>
      </c>
      <c r="DJ627" s="20">
        <v>221</v>
      </c>
      <c r="DK627" s="20">
        <v>77</v>
      </c>
      <c r="DL627" s="20">
        <v>74</v>
      </c>
      <c r="DM627" s="20">
        <v>195</v>
      </c>
      <c r="DN627" s="20">
        <v>238</v>
      </c>
      <c r="DO627" s="20">
        <v>82.1</v>
      </c>
      <c r="DP627" s="20">
        <v>67.765000000000001</v>
      </c>
      <c r="DQ627" s="20">
        <v>14.294</v>
      </c>
      <c r="DR627" s="20">
        <v>1.133</v>
      </c>
      <c r="DS627" s="20">
        <v>11.471</v>
      </c>
      <c r="DT627" s="20">
        <v>0.39500000000000002</v>
      </c>
      <c r="DU627" s="20">
        <v>24.6</v>
      </c>
      <c r="DV627" s="20">
        <v>21.2</v>
      </c>
      <c r="DW627" s="20">
        <v>4.4000000000000004</v>
      </c>
      <c r="DX627" s="20">
        <v>4.5294117647058822</v>
      </c>
      <c r="DY627" s="20">
        <v>14</v>
      </c>
      <c r="DZ627" s="20">
        <v>30</v>
      </c>
      <c r="EA627" s="20">
        <v>0.60299999999999998</v>
      </c>
      <c r="EB627" s="20">
        <v>0</v>
      </c>
      <c r="EC627" s="66">
        <v>13</v>
      </c>
      <c r="ED627" s="66">
        <v>16</v>
      </c>
      <c r="EE627" s="66">
        <v>21</v>
      </c>
      <c r="EF627" s="66">
        <v>11</v>
      </c>
      <c r="EG627" s="66">
        <v>11</v>
      </c>
      <c r="EH627" s="66">
        <v>13.7</v>
      </c>
      <c r="EI627" s="66">
        <v>24</v>
      </c>
      <c r="EJ627" s="66">
        <v>22</v>
      </c>
      <c r="EK627" s="20">
        <v>11045.61</v>
      </c>
      <c r="EL627" s="20">
        <v>12540</v>
      </c>
      <c r="EM627" s="20">
        <v>57.876823529411766</v>
      </c>
      <c r="EN627" s="20">
        <v>47.795833333333334</v>
      </c>
      <c r="EO627" s="20">
        <v>12.865600000000001</v>
      </c>
      <c r="EP627" s="20">
        <v>169.69399999999999</v>
      </c>
      <c r="EQ627" s="21">
        <v>73</v>
      </c>
      <c r="ER627" s="21">
        <v>88</v>
      </c>
      <c r="ES627" s="61" t="str">
        <f t="shared" si="30"/>
        <v>Illinois</v>
      </c>
      <c r="ET627" s="61">
        <f t="shared" si="32"/>
        <v>161</v>
      </c>
      <c r="EU627" s="61">
        <f t="shared" si="31"/>
        <v>-15</v>
      </c>
    </row>
    <row r="628" spans="1:151" x14ac:dyDescent="0.45">
      <c r="A628" s="64">
        <v>45309</v>
      </c>
      <c r="B628" s="21" t="s">
        <v>64</v>
      </c>
      <c r="C628" s="21">
        <v>329</v>
      </c>
      <c r="D628" s="21" t="s">
        <v>259</v>
      </c>
      <c r="E628" s="21">
        <v>226</v>
      </c>
      <c r="F628" s="50" t="s">
        <v>558</v>
      </c>
      <c r="G628" t="s">
        <v>64</v>
      </c>
      <c r="H628" t="s">
        <v>259</v>
      </c>
      <c r="I628" t="s">
        <v>64</v>
      </c>
      <c r="J628" t="s">
        <v>259</v>
      </c>
      <c r="K628" t="s">
        <v>64</v>
      </c>
      <c r="L628" t="s">
        <v>453</v>
      </c>
      <c r="M628" t="s">
        <v>64</v>
      </c>
      <c r="N628" t="s">
        <v>679</v>
      </c>
      <c r="O628" t="s">
        <v>64</v>
      </c>
      <c r="P628" t="s">
        <v>259</v>
      </c>
      <c r="Q628" t="s">
        <v>64</v>
      </c>
      <c r="R628" t="s">
        <v>453</v>
      </c>
      <c r="S628" t="s">
        <v>19</v>
      </c>
      <c r="T628" t="s">
        <v>19</v>
      </c>
      <c r="U628">
        <v>18</v>
      </c>
      <c r="V628">
        <v>17</v>
      </c>
      <c r="W628" s="20">
        <v>0.72222222222222199</v>
      </c>
      <c r="X628" s="20">
        <v>19.23</v>
      </c>
      <c r="Y628" s="20">
        <v>117.2</v>
      </c>
      <c r="Z628" s="20">
        <v>98</v>
      </c>
      <c r="AA628" s="20">
        <v>70.599999999999994</v>
      </c>
      <c r="AB628" s="20">
        <v>0</v>
      </c>
      <c r="AC628" s="20">
        <v>6.97</v>
      </c>
      <c r="AD628" s="20">
        <v>108.8</v>
      </c>
      <c r="AE628" s="20">
        <v>101.9</v>
      </c>
      <c r="AF628" s="20">
        <v>4.8</v>
      </c>
      <c r="AG628" s="20">
        <v>118.1</v>
      </c>
      <c r="AH628" s="20">
        <v>98.1</v>
      </c>
      <c r="AI628" s="20">
        <v>0.89470000000000005</v>
      </c>
      <c r="AJ628" s="20">
        <v>1.6</v>
      </c>
      <c r="AK628" s="20">
        <v>8.8888888888888892E-2</v>
      </c>
      <c r="AL628" s="20">
        <v>1376</v>
      </c>
      <c r="AM628" s="20">
        <v>19.32</v>
      </c>
      <c r="AN628" s="20">
        <v>8.3800000000000008</v>
      </c>
      <c r="AO628" s="20">
        <v>1442</v>
      </c>
      <c r="AP628" s="20">
        <v>1245</v>
      </c>
      <c r="AQ628" s="20">
        <v>1122</v>
      </c>
      <c r="AR628" s="20">
        <v>0.47499999999999998</v>
      </c>
      <c r="AS628" s="20">
        <v>162</v>
      </c>
      <c r="AT628" s="20">
        <v>430</v>
      </c>
      <c r="AU628" s="20">
        <v>0.377</v>
      </c>
      <c r="AV628" s="20">
        <v>214</v>
      </c>
      <c r="AW628" s="20">
        <v>322</v>
      </c>
      <c r="AX628" s="20">
        <v>0.66500000000000004</v>
      </c>
      <c r="AY628" s="20">
        <v>190</v>
      </c>
      <c r="AZ628" s="20">
        <v>10.555555555555555</v>
      </c>
      <c r="BA628" s="20">
        <v>724</v>
      </c>
      <c r="BB628" s="20">
        <v>40.222222222222221</v>
      </c>
      <c r="BC628" s="20">
        <v>320</v>
      </c>
      <c r="BD628" s="20">
        <v>124</v>
      </c>
      <c r="BE628" s="20">
        <v>80</v>
      </c>
      <c r="BF628" s="20">
        <v>206</v>
      </c>
      <c r="BG628" s="20">
        <v>280</v>
      </c>
      <c r="BH628" s="20">
        <v>80.099999999999994</v>
      </c>
      <c r="BI628" s="20">
        <v>69.167000000000002</v>
      </c>
      <c r="BJ628" s="20">
        <v>10.944000000000001</v>
      </c>
      <c r="BK628" s="20">
        <v>1.5529999999999999</v>
      </c>
      <c r="BL628" s="20">
        <v>11.444000000000001</v>
      </c>
      <c r="BM628" s="20">
        <v>0.60199999999999998</v>
      </c>
      <c r="BN628" s="20">
        <v>23.9</v>
      </c>
      <c r="BO628" s="20">
        <v>17.899999999999999</v>
      </c>
      <c r="BP628" s="20">
        <v>4.4000000000000004</v>
      </c>
      <c r="BQ628" s="20">
        <v>6.8888888888888893</v>
      </c>
      <c r="BR628" s="20">
        <v>15.6</v>
      </c>
      <c r="BS628" s="20">
        <v>38</v>
      </c>
      <c r="BT628" s="20">
        <v>0.59599999999999997</v>
      </c>
      <c r="BU628" s="20">
        <v>-2</v>
      </c>
      <c r="BV628" s="66">
        <v>21</v>
      </c>
      <c r="BW628" s="66">
        <v>67</v>
      </c>
      <c r="BX628" s="66">
        <v>29</v>
      </c>
      <c r="BY628" s="66">
        <v>28</v>
      </c>
      <c r="BZ628" s="66">
        <v>23</v>
      </c>
      <c r="CA628" s="66">
        <v>29.7</v>
      </c>
      <c r="CB628" s="66">
        <v>36</v>
      </c>
      <c r="CC628" s="66">
        <v>59</v>
      </c>
      <c r="CD628" s="20">
        <v>0.52941176470588203</v>
      </c>
      <c r="CE628" s="20">
        <v>-0.25</v>
      </c>
      <c r="CF628" s="20">
        <v>104.8</v>
      </c>
      <c r="CG628" s="20">
        <v>105.1</v>
      </c>
      <c r="CH628" s="20">
        <v>65.5</v>
      </c>
      <c r="CI628" s="20">
        <v>8.5000000000000006E-2</v>
      </c>
      <c r="CJ628" s="20">
        <v>3.78</v>
      </c>
      <c r="CK628" s="20">
        <v>107.5</v>
      </c>
      <c r="CL628" s="20">
        <v>103.7</v>
      </c>
      <c r="CM628" s="20">
        <v>-1.7</v>
      </c>
      <c r="CN628" s="20">
        <v>104.8</v>
      </c>
      <c r="CO628" s="20">
        <v>105.1</v>
      </c>
      <c r="CP628" s="63">
        <v>0.4899</v>
      </c>
      <c r="CQ628" s="20">
        <v>-3.3</v>
      </c>
      <c r="CR628" s="20">
        <v>-0.19411764705882351</v>
      </c>
      <c r="CS628" s="20">
        <v>1183</v>
      </c>
      <c r="CT628" s="20">
        <v>2.61</v>
      </c>
      <c r="CU628" s="20">
        <v>5.43</v>
      </c>
      <c r="CV628" s="20">
        <v>1196</v>
      </c>
      <c r="CW628" s="20">
        <v>1205</v>
      </c>
      <c r="CX628" s="20">
        <v>941</v>
      </c>
      <c r="CY628" s="20">
        <v>0.438</v>
      </c>
      <c r="CZ628" s="20">
        <v>107</v>
      </c>
      <c r="DA628" s="20">
        <v>326</v>
      </c>
      <c r="DB628" s="20">
        <v>0.32800000000000001</v>
      </c>
      <c r="DC628" s="20">
        <v>265</v>
      </c>
      <c r="DD628" s="20">
        <v>355</v>
      </c>
      <c r="DE628" s="20">
        <v>0.746</v>
      </c>
      <c r="DF628" s="20">
        <v>155</v>
      </c>
      <c r="DG628" s="20">
        <v>9.117647058823529</v>
      </c>
      <c r="DH628" s="20">
        <v>581</v>
      </c>
      <c r="DI628" s="20">
        <v>34.176470588235297</v>
      </c>
      <c r="DJ628" s="20">
        <v>193</v>
      </c>
      <c r="DK628" s="20">
        <v>111</v>
      </c>
      <c r="DL628" s="20">
        <v>68</v>
      </c>
      <c r="DM628" s="20">
        <v>225</v>
      </c>
      <c r="DN628" s="20">
        <v>322</v>
      </c>
      <c r="DO628" s="20">
        <v>70.400000000000006</v>
      </c>
      <c r="DP628" s="20">
        <v>70.882000000000005</v>
      </c>
      <c r="DQ628" s="20">
        <v>-0.52900000000000003</v>
      </c>
      <c r="DR628" s="20">
        <v>0.85799999999999998</v>
      </c>
      <c r="DS628" s="20">
        <v>13.234999999999999</v>
      </c>
      <c r="DT628" s="20">
        <v>0.49299999999999999</v>
      </c>
      <c r="DU628" s="20">
        <v>19.2</v>
      </c>
      <c r="DV628" s="20">
        <v>20.9</v>
      </c>
      <c r="DW628" s="20">
        <v>4</v>
      </c>
      <c r="DX628" s="20">
        <v>6.5294117647058822</v>
      </c>
      <c r="DY628" s="20">
        <v>18.899999999999999</v>
      </c>
      <c r="DZ628" s="20">
        <v>178</v>
      </c>
      <c r="EA628" s="20">
        <v>0.498</v>
      </c>
      <c r="EB628" s="20">
        <v>-5</v>
      </c>
      <c r="EC628" s="66">
        <v>183</v>
      </c>
      <c r="ED628" s="66">
        <v>181</v>
      </c>
      <c r="EE628" s="66">
        <v>140</v>
      </c>
      <c r="EF628" s="66">
        <v>210</v>
      </c>
      <c r="EG628" s="66">
        <v>168</v>
      </c>
      <c r="EH628" s="66">
        <v>138.69999999999999</v>
      </c>
      <c r="EI628" s="66">
        <v>177</v>
      </c>
      <c r="EJ628" s="66">
        <v>264</v>
      </c>
      <c r="EK628" s="20">
        <v>12317.72</v>
      </c>
      <c r="EL628" s="20">
        <v>10270.4</v>
      </c>
      <c r="EM628" s="20">
        <v>74.722588235294126</v>
      </c>
      <c r="EN628" s="20">
        <v>91.174444444444447</v>
      </c>
      <c r="EO628" s="20">
        <v>11.637599999999999</v>
      </c>
      <c r="EP628" s="20">
        <v>214.13000000000002</v>
      </c>
      <c r="EQ628" s="21">
        <v>74</v>
      </c>
      <c r="ER628" s="21">
        <v>47</v>
      </c>
      <c r="ES628" s="61" t="str">
        <f t="shared" si="30"/>
        <v>Utah</v>
      </c>
      <c r="ET628" s="61">
        <f t="shared" si="32"/>
        <v>121</v>
      </c>
      <c r="EU628" s="61">
        <f t="shared" si="31"/>
        <v>27</v>
      </c>
    </row>
    <row r="629" spans="1:151" x14ac:dyDescent="0.45">
      <c r="A629" s="64">
        <v>45309</v>
      </c>
      <c r="B629" s="21" t="s">
        <v>288</v>
      </c>
      <c r="C629" s="21">
        <v>41</v>
      </c>
      <c r="D629" s="21" t="s">
        <v>140</v>
      </c>
      <c r="E629" s="21">
        <v>345</v>
      </c>
      <c r="F629" s="50" t="s">
        <v>558</v>
      </c>
      <c r="G629" t="s">
        <v>288</v>
      </c>
      <c r="H629" t="s">
        <v>140</v>
      </c>
      <c r="I629" t="s">
        <v>288</v>
      </c>
      <c r="J629" t="s">
        <v>140</v>
      </c>
      <c r="K629" t="s">
        <v>288</v>
      </c>
      <c r="L629" t="s">
        <v>140</v>
      </c>
      <c r="M629" t="s">
        <v>288</v>
      </c>
      <c r="N629" t="s">
        <v>140</v>
      </c>
      <c r="O629" t="s">
        <v>288</v>
      </c>
      <c r="P629" t="s">
        <v>140</v>
      </c>
      <c r="Q629" t="s">
        <v>288</v>
      </c>
      <c r="R629" t="s">
        <v>140</v>
      </c>
      <c r="S629" t="s">
        <v>19</v>
      </c>
      <c r="T629" t="s">
        <v>19</v>
      </c>
      <c r="U629">
        <v>18</v>
      </c>
      <c r="V629">
        <v>18</v>
      </c>
      <c r="W629" s="20">
        <v>0.33333333333333298</v>
      </c>
      <c r="X629" s="20">
        <v>3.68</v>
      </c>
      <c r="Y629" s="20">
        <v>110.5</v>
      </c>
      <c r="Z629" s="20">
        <v>106.8</v>
      </c>
      <c r="AA629" s="20">
        <v>68.099999999999994</v>
      </c>
      <c r="AB629" s="20">
        <v>-0.129</v>
      </c>
      <c r="AC629" s="20">
        <v>5.58</v>
      </c>
      <c r="AD629" s="20">
        <v>108.5</v>
      </c>
      <c r="AE629" s="20">
        <v>102.9</v>
      </c>
      <c r="AF629" s="20">
        <v>-0.01</v>
      </c>
      <c r="AG629" s="20">
        <v>111.9</v>
      </c>
      <c r="AH629" s="20">
        <v>106.6</v>
      </c>
      <c r="AI629" s="20">
        <v>0.63780000000000003</v>
      </c>
      <c r="AJ629" s="20">
        <v>-6.3</v>
      </c>
      <c r="AK629" s="20">
        <v>-0.35</v>
      </c>
      <c r="AL629" s="20">
        <v>1174</v>
      </c>
      <c r="AM629" s="20">
        <v>4.67</v>
      </c>
      <c r="AN629" s="20">
        <v>6.01</v>
      </c>
      <c r="AO629" s="20">
        <v>1356</v>
      </c>
      <c r="AP629" s="20">
        <v>1380</v>
      </c>
      <c r="AQ629" s="20">
        <v>1099</v>
      </c>
      <c r="AR629" s="20">
        <v>0.433</v>
      </c>
      <c r="AS629" s="20">
        <v>161</v>
      </c>
      <c r="AT629" s="20">
        <v>469</v>
      </c>
      <c r="AU629" s="20">
        <v>0.34300000000000003</v>
      </c>
      <c r="AV629" s="20">
        <v>243</v>
      </c>
      <c r="AW629" s="20">
        <v>340</v>
      </c>
      <c r="AX629" s="20">
        <v>0.71499999999999997</v>
      </c>
      <c r="AY629" s="20">
        <v>202</v>
      </c>
      <c r="AZ629" s="20">
        <v>11.222222222222221</v>
      </c>
      <c r="BA629" s="20">
        <v>666</v>
      </c>
      <c r="BB629" s="20">
        <v>37</v>
      </c>
      <c r="BC629" s="20">
        <v>220</v>
      </c>
      <c r="BD629" s="20">
        <v>104</v>
      </c>
      <c r="BE629" s="20">
        <v>50</v>
      </c>
      <c r="BF629" s="20">
        <v>218</v>
      </c>
      <c r="BG629" s="20">
        <v>320</v>
      </c>
      <c r="BH629" s="20">
        <v>75.3</v>
      </c>
      <c r="BI629" s="20">
        <v>76.667000000000002</v>
      </c>
      <c r="BJ629" s="20">
        <v>-1.333</v>
      </c>
      <c r="BK629" s="20">
        <v>1.0089999999999999</v>
      </c>
      <c r="BL629" s="20">
        <v>12.111000000000001</v>
      </c>
      <c r="BM629" s="20">
        <v>0.47699999999999998</v>
      </c>
      <c r="BN629" s="20">
        <v>26.1</v>
      </c>
      <c r="BO629" s="20">
        <v>18.899999999999999</v>
      </c>
      <c r="BP629" s="20">
        <v>2.8</v>
      </c>
      <c r="BQ629" s="20">
        <v>5.7777777777777777</v>
      </c>
      <c r="BR629" s="20">
        <v>17.8</v>
      </c>
      <c r="BS629" s="20">
        <v>197</v>
      </c>
      <c r="BT629" s="20">
        <v>0.48699999999999999</v>
      </c>
      <c r="BU629" s="20">
        <v>1</v>
      </c>
      <c r="BV629" s="66">
        <v>149</v>
      </c>
      <c r="BW629" s="66">
        <v>227</v>
      </c>
      <c r="BX629" s="66">
        <v>242</v>
      </c>
      <c r="BY629" s="66">
        <v>145</v>
      </c>
      <c r="BZ629" s="66">
        <v>126</v>
      </c>
      <c r="CA629" s="66">
        <v>155.69999999999999</v>
      </c>
      <c r="CB629" s="66">
        <v>208</v>
      </c>
      <c r="CC629" s="66">
        <v>250</v>
      </c>
      <c r="CD629" s="20">
        <v>0.61111111111111105</v>
      </c>
      <c r="CE629" s="20">
        <v>12.81</v>
      </c>
      <c r="CF629" s="20">
        <v>113.7</v>
      </c>
      <c r="CG629" s="20">
        <v>100.9</v>
      </c>
      <c r="CH629" s="20">
        <v>71.2</v>
      </c>
      <c r="CI629" s="20">
        <v>-5.5E-2</v>
      </c>
      <c r="CJ629" s="20">
        <v>7.29</v>
      </c>
      <c r="CK629" s="20">
        <v>109.4</v>
      </c>
      <c r="CL629" s="20">
        <v>102.1</v>
      </c>
      <c r="CM629" s="20">
        <v>5.41</v>
      </c>
      <c r="CN629" s="20">
        <v>114.5</v>
      </c>
      <c r="CO629" s="20">
        <v>102.3</v>
      </c>
      <c r="CP629" s="63">
        <v>0.78559999999999997</v>
      </c>
      <c r="CQ629" s="20">
        <v>-0.8</v>
      </c>
      <c r="CR629" s="20">
        <v>-4.4444444444444446E-2</v>
      </c>
      <c r="CS629" s="20">
        <v>1315</v>
      </c>
      <c r="CT629" s="20">
        <v>12.42</v>
      </c>
      <c r="CU629" s="20">
        <v>7.14</v>
      </c>
      <c r="CV629" s="20">
        <v>1445</v>
      </c>
      <c r="CW629" s="20">
        <v>1350</v>
      </c>
      <c r="CX629" s="20">
        <v>1113</v>
      </c>
      <c r="CY629" s="20">
        <v>0.46100000000000002</v>
      </c>
      <c r="CZ629" s="20">
        <v>137</v>
      </c>
      <c r="DA629" s="20">
        <v>399</v>
      </c>
      <c r="DB629" s="20">
        <v>0.34300000000000003</v>
      </c>
      <c r="DC629" s="20">
        <v>282</v>
      </c>
      <c r="DD629" s="20">
        <v>391</v>
      </c>
      <c r="DE629" s="20">
        <v>0.72099999999999997</v>
      </c>
      <c r="DF629" s="20">
        <v>194</v>
      </c>
      <c r="DG629" s="20">
        <v>10.777777777777779</v>
      </c>
      <c r="DH629" s="20">
        <v>679</v>
      </c>
      <c r="DI629" s="20">
        <v>37.722222222222221</v>
      </c>
      <c r="DJ629" s="20">
        <v>269</v>
      </c>
      <c r="DK629" s="20">
        <v>96</v>
      </c>
      <c r="DL629" s="20">
        <v>79</v>
      </c>
      <c r="DM629" s="20">
        <v>222</v>
      </c>
      <c r="DN629" s="20">
        <v>347</v>
      </c>
      <c r="DO629" s="20">
        <v>80.3</v>
      </c>
      <c r="DP629" s="20">
        <v>75</v>
      </c>
      <c r="DQ629" s="20">
        <v>5.2779999999999996</v>
      </c>
      <c r="DR629" s="20">
        <v>1.212</v>
      </c>
      <c r="DS629" s="20">
        <v>12.333</v>
      </c>
      <c r="DT629" s="20">
        <v>0.432</v>
      </c>
      <c r="DU629" s="20">
        <v>22.2</v>
      </c>
      <c r="DV629" s="20">
        <v>21.7</v>
      </c>
      <c r="DW629" s="20">
        <v>4.4000000000000004</v>
      </c>
      <c r="DX629" s="20">
        <v>5.333333333333333</v>
      </c>
      <c r="DY629" s="20">
        <v>19.3</v>
      </c>
      <c r="DZ629" s="20">
        <v>71</v>
      </c>
      <c r="EA629" s="20">
        <v>0.56899999999999995</v>
      </c>
      <c r="EB629" s="20">
        <v>2</v>
      </c>
      <c r="EC629" s="66">
        <v>73</v>
      </c>
      <c r="ED629" s="66">
        <v>69</v>
      </c>
      <c r="EE629" s="66">
        <v>83</v>
      </c>
      <c r="EF629" s="66">
        <v>57</v>
      </c>
      <c r="EG629" s="66">
        <v>61</v>
      </c>
      <c r="EH629" s="66">
        <v>57.3</v>
      </c>
      <c r="EI629" s="66">
        <v>70</v>
      </c>
      <c r="EJ629" s="66">
        <v>64</v>
      </c>
      <c r="EK629" s="20">
        <v>11149.45</v>
      </c>
      <c r="EL629" s="20">
        <v>12143.16</v>
      </c>
      <c r="EM629" s="20">
        <v>64.591999999999999</v>
      </c>
      <c r="EN629" s="20">
        <v>71.257333333333335</v>
      </c>
      <c r="EO629" s="20">
        <v>12.8338</v>
      </c>
      <c r="EP629" s="20">
        <v>248.10499999999999</v>
      </c>
      <c r="EQ629" s="21">
        <v>75</v>
      </c>
      <c r="ER629" s="21">
        <v>77</v>
      </c>
      <c r="ES629" s="61" t="str">
        <f t="shared" si="30"/>
        <v>Washington</v>
      </c>
      <c r="ET629" s="61">
        <f t="shared" si="32"/>
        <v>152</v>
      </c>
      <c r="EU629" s="61">
        <f t="shared" si="31"/>
        <v>-2</v>
      </c>
    </row>
    <row r="630" spans="1:151" x14ac:dyDescent="0.45">
      <c r="A630" s="64">
        <v>45309</v>
      </c>
      <c r="B630" s="21" t="s">
        <v>141</v>
      </c>
      <c r="C630" s="21">
        <v>105</v>
      </c>
      <c r="D630" s="21" t="s">
        <v>126</v>
      </c>
      <c r="E630" s="21">
        <v>332</v>
      </c>
      <c r="F630" s="50" t="s">
        <v>558</v>
      </c>
      <c r="G630" t="s">
        <v>141</v>
      </c>
      <c r="H630" t="s">
        <v>126</v>
      </c>
      <c r="I630" t="s">
        <v>141</v>
      </c>
      <c r="J630" t="s">
        <v>126</v>
      </c>
      <c r="K630" t="s">
        <v>141</v>
      </c>
      <c r="L630" t="s">
        <v>126</v>
      </c>
      <c r="M630" t="s">
        <v>644</v>
      </c>
      <c r="N630" t="s">
        <v>126</v>
      </c>
      <c r="O630" t="s">
        <v>141</v>
      </c>
      <c r="P630" t="s">
        <v>126</v>
      </c>
      <c r="Q630" t="s">
        <v>141</v>
      </c>
      <c r="R630" t="s">
        <v>126</v>
      </c>
      <c r="S630" t="s">
        <v>116</v>
      </c>
      <c r="T630" t="s">
        <v>116</v>
      </c>
      <c r="U630">
        <v>18</v>
      </c>
      <c r="V630">
        <v>18</v>
      </c>
      <c r="W630" s="20">
        <v>0.94444444444444398</v>
      </c>
      <c r="X630" s="20">
        <v>13.1</v>
      </c>
      <c r="Y630" s="20">
        <v>113.3</v>
      </c>
      <c r="Z630" s="20">
        <v>100.2</v>
      </c>
      <c r="AA630" s="20">
        <v>68.599999999999994</v>
      </c>
      <c r="AB630" s="20">
        <v>5.3999999999999999E-2</v>
      </c>
      <c r="AC630" s="20">
        <v>-3.97</v>
      </c>
      <c r="AD630" s="20">
        <v>103.4</v>
      </c>
      <c r="AE630" s="20">
        <v>107.4</v>
      </c>
      <c r="AF630" s="20">
        <v>-2.34</v>
      </c>
      <c r="AG630" s="20">
        <v>112.2</v>
      </c>
      <c r="AH630" s="20">
        <v>101.7</v>
      </c>
      <c r="AI630" s="20">
        <v>0.75609999999999999</v>
      </c>
      <c r="AJ630" s="20">
        <v>1.8</v>
      </c>
      <c r="AK630" s="20">
        <v>0.1</v>
      </c>
      <c r="AL630" s="20">
        <v>1369</v>
      </c>
      <c r="AM630" s="20">
        <v>10.32</v>
      </c>
      <c r="AN630" s="20">
        <v>-2.5</v>
      </c>
      <c r="AO630" s="20">
        <v>1471</v>
      </c>
      <c r="AP630" s="20">
        <v>1203</v>
      </c>
      <c r="AQ630" s="20">
        <v>1040</v>
      </c>
      <c r="AR630" s="20">
        <v>0.49199999999999999</v>
      </c>
      <c r="AS630" s="20">
        <v>126</v>
      </c>
      <c r="AT630" s="20">
        <v>365</v>
      </c>
      <c r="AU630" s="20">
        <v>0.34499999999999997</v>
      </c>
      <c r="AV630" s="20">
        <v>321</v>
      </c>
      <c r="AW630" s="20">
        <v>436</v>
      </c>
      <c r="AX630" s="20">
        <v>0.73599999999999999</v>
      </c>
      <c r="AY630" s="20">
        <v>214</v>
      </c>
      <c r="AZ630" s="20">
        <v>11.888888888888889</v>
      </c>
      <c r="BA630" s="20">
        <v>704</v>
      </c>
      <c r="BB630" s="20">
        <v>39.111111111111114</v>
      </c>
      <c r="BC630" s="20">
        <v>232</v>
      </c>
      <c r="BD630" s="20">
        <v>149</v>
      </c>
      <c r="BE630" s="20">
        <v>103</v>
      </c>
      <c r="BF630" s="20">
        <v>230</v>
      </c>
      <c r="BG630" s="20">
        <v>315</v>
      </c>
      <c r="BH630" s="20">
        <v>81.7</v>
      </c>
      <c r="BI630" s="20">
        <v>66.832999999999998</v>
      </c>
      <c r="BJ630" s="20">
        <v>14.888999999999999</v>
      </c>
      <c r="BK630" s="20">
        <v>1.0089999999999999</v>
      </c>
      <c r="BL630" s="20">
        <v>12.778</v>
      </c>
      <c r="BM630" s="20">
        <v>0.64800000000000002</v>
      </c>
      <c r="BN630" s="20">
        <v>20.3</v>
      </c>
      <c r="BO630" s="20">
        <v>24.2</v>
      </c>
      <c r="BP630" s="20">
        <v>5.7</v>
      </c>
      <c r="BQ630" s="20">
        <v>8.2777777777777786</v>
      </c>
      <c r="BR630" s="20">
        <v>17.5</v>
      </c>
      <c r="BS630" s="20">
        <v>25</v>
      </c>
      <c r="BT630" s="20">
        <v>0.60599999999999998</v>
      </c>
      <c r="BU630" s="20">
        <v>1</v>
      </c>
      <c r="BV630" s="66">
        <v>42</v>
      </c>
      <c r="BW630" s="66">
        <v>23</v>
      </c>
      <c r="BX630" s="66">
        <v>19</v>
      </c>
      <c r="BY630" s="66">
        <v>59</v>
      </c>
      <c r="BZ630" s="66">
        <v>58</v>
      </c>
      <c r="CA630" s="66">
        <v>33.700000000000003</v>
      </c>
      <c r="CB630" s="66">
        <v>27</v>
      </c>
      <c r="CC630" s="66">
        <v>24</v>
      </c>
      <c r="CD630" s="20">
        <v>0.44444444444444398</v>
      </c>
      <c r="CE630" s="20">
        <v>-2.5</v>
      </c>
      <c r="CF630" s="20">
        <v>99.7</v>
      </c>
      <c r="CG630" s="20">
        <v>102.2</v>
      </c>
      <c r="CH630" s="20">
        <v>68.099999999999994</v>
      </c>
      <c r="CI630" s="20">
        <v>2.1999999999999999E-2</v>
      </c>
      <c r="CJ630" s="20">
        <v>3.32</v>
      </c>
      <c r="CK630" s="20">
        <v>107.3</v>
      </c>
      <c r="CL630" s="20">
        <v>104</v>
      </c>
      <c r="CM630" s="20">
        <v>6.8</v>
      </c>
      <c r="CN630" s="20">
        <v>98.1</v>
      </c>
      <c r="CO630" s="20">
        <v>103.6</v>
      </c>
      <c r="CP630" s="63">
        <v>0.34749999999999998</v>
      </c>
      <c r="CQ630" s="20">
        <v>-5.7</v>
      </c>
      <c r="CR630" s="20">
        <v>-0.31666666666666665</v>
      </c>
      <c r="CS630" s="20">
        <v>1091</v>
      </c>
      <c r="CT630" s="20">
        <v>-3</v>
      </c>
      <c r="CU630" s="20">
        <v>1.82</v>
      </c>
      <c r="CV630" s="20">
        <v>1227</v>
      </c>
      <c r="CW630" s="20">
        <v>1261</v>
      </c>
      <c r="CX630" s="20">
        <v>1020</v>
      </c>
      <c r="CY630" s="20">
        <v>0.41799999999999998</v>
      </c>
      <c r="CZ630" s="20">
        <v>79</v>
      </c>
      <c r="DA630" s="20">
        <v>317</v>
      </c>
      <c r="DB630" s="20">
        <v>0.249</v>
      </c>
      <c r="DC630" s="20">
        <v>296</v>
      </c>
      <c r="DD630" s="20">
        <v>416</v>
      </c>
      <c r="DE630" s="20">
        <v>0.71199999999999997</v>
      </c>
      <c r="DF630" s="20">
        <v>178</v>
      </c>
      <c r="DG630" s="20">
        <v>9.8888888888888893</v>
      </c>
      <c r="DH630" s="20">
        <v>634</v>
      </c>
      <c r="DI630" s="20">
        <v>35.222222222222221</v>
      </c>
      <c r="DJ630" s="20">
        <v>247</v>
      </c>
      <c r="DK630" s="20">
        <v>132</v>
      </c>
      <c r="DL630" s="20">
        <v>65</v>
      </c>
      <c r="DM630" s="20">
        <v>223</v>
      </c>
      <c r="DN630" s="20">
        <v>325</v>
      </c>
      <c r="DO630" s="20">
        <v>68.2</v>
      </c>
      <c r="DP630" s="20">
        <v>70.055999999999997</v>
      </c>
      <c r="DQ630" s="20">
        <v>-1.889</v>
      </c>
      <c r="DR630" s="20">
        <v>1.1080000000000001</v>
      </c>
      <c r="DS630" s="20">
        <v>12.388999999999999</v>
      </c>
      <c r="DT630" s="20">
        <v>0.59199999999999997</v>
      </c>
      <c r="DU630" s="20">
        <v>17.600000000000001</v>
      </c>
      <c r="DV630" s="20">
        <v>23.1</v>
      </c>
      <c r="DW630" s="20">
        <v>3.6</v>
      </c>
      <c r="DX630" s="20">
        <v>7.333333333333333</v>
      </c>
      <c r="DY630" s="20">
        <v>18.100000000000001</v>
      </c>
      <c r="DZ630" s="20">
        <v>196</v>
      </c>
      <c r="EA630" s="20">
        <v>0.48899999999999999</v>
      </c>
      <c r="EB630" s="20">
        <v>-4</v>
      </c>
      <c r="EC630" s="66">
        <v>206</v>
      </c>
      <c r="ED630" s="66">
        <v>178</v>
      </c>
      <c r="EE630" s="66">
        <v>216</v>
      </c>
      <c r="EF630" s="66">
        <v>254</v>
      </c>
      <c r="EG630" s="66">
        <v>195</v>
      </c>
      <c r="EH630" s="66">
        <v>170.2</v>
      </c>
      <c r="EI630" s="66">
        <v>182</v>
      </c>
      <c r="EJ630" s="66">
        <v>199</v>
      </c>
      <c r="EK630" s="20">
        <v>11579.26</v>
      </c>
      <c r="EL630" s="20">
        <v>9989.94</v>
      </c>
      <c r="EM630" s="20">
        <v>93.705333333333328</v>
      </c>
      <c r="EN630" s="20">
        <v>102.55338888888889</v>
      </c>
      <c r="EO630" s="20">
        <v>12.459999999999999</v>
      </c>
      <c r="EP630" s="20">
        <v>239.2</v>
      </c>
      <c r="EQ630" s="21">
        <v>78</v>
      </c>
      <c r="ER630" s="21">
        <v>65</v>
      </c>
      <c r="ES630" s="61" t="str">
        <f t="shared" si="30"/>
        <v>Grand Canyon</v>
      </c>
      <c r="ET630" s="61">
        <f t="shared" si="32"/>
        <v>143</v>
      </c>
      <c r="EU630" s="61">
        <f t="shared" si="31"/>
        <v>13</v>
      </c>
    </row>
    <row r="631" spans="1:151" x14ac:dyDescent="0.45">
      <c r="A631" s="64">
        <v>45309</v>
      </c>
      <c r="B631" s="21" t="s">
        <v>227</v>
      </c>
      <c r="C631" s="21">
        <v>333</v>
      </c>
      <c r="D631" s="21" t="s">
        <v>153</v>
      </c>
      <c r="E631" s="21">
        <v>173</v>
      </c>
      <c r="F631" s="50" t="s">
        <v>558</v>
      </c>
      <c r="G631" t="s">
        <v>227</v>
      </c>
      <c r="H631" t="s">
        <v>153</v>
      </c>
      <c r="I631" t="s">
        <v>227</v>
      </c>
      <c r="J631" t="s">
        <v>153</v>
      </c>
      <c r="K631" t="s">
        <v>227</v>
      </c>
      <c r="L631" t="s">
        <v>153</v>
      </c>
      <c r="M631" t="s">
        <v>599</v>
      </c>
      <c r="N631" t="s">
        <v>629</v>
      </c>
      <c r="O631" t="s">
        <v>227</v>
      </c>
      <c r="P631" t="s">
        <v>1346</v>
      </c>
      <c r="Q631" t="s">
        <v>227</v>
      </c>
      <c r="R631" t="s">
        <v>153</v>
      </c>
      <c r="S631" t="s">
        <v>56</v>
      </c>
      <c r="T631" t="s">
        <v>56</v>
      </c>
      <c r="U631">
        <v>18</v>
      </c>
      <c r="V631">
        <v>18</v>
      </c>
      <c r="W631" s="20">
        <v>0.55555555555555602</v>
      </c>
      <c r="X631" s="20">
        <v>-3.96</v>
      </c>
      <c r="Y631" s="20">
        <v>98.1</v>
      </c>
      <c r="Z631" s="20">
        <v>102.1</v>
      </c>
      <c r="AA631" s="20">
        <v>70.5</v>
      </c>
      <c r="AB631" s="20">
        <v>3.1E-2</v>
      </c>
      <c r="AC631" s="20">
        <v>-2.75</v>
      </c>
      <c r="AD631" s="20">
        <v>103.7</v>
      </c>
      <c r="AE631" s="20">
        <v>106.5</v>
      </c>
      <c r="AF631" s="20">
        <v>-2</v>
      </c>
      <c r="AG631" s="20">
        <v>97.6</v>
      </c>
      <c r="AH631" s="20">
        <v>101.8</v>
      </c>
      <c r="AI631" s="20">
        <v>0.37969999999999998</v>
      </c>
      <c r="AJ631" s="20">
        <v>-5.4</v>
      </c>
      <c r="AK631" s="20">
        <v>-0.30000000000000004</v>
      </c>
      <c r="AL631" s="20">
        <v>1090</v>
      </c>
      <c r="AM631" s="20">
        <v>-3.53</v>
      </c>
      <c r="AN631" s="20">
        <v>-1.79</v>
      </c>
      <c r="AO631" s="20">
        <v>1342</v>
      </c>
      <c r="AP631" s="20">
        <v>1240</v>
      </c>
      <c r="AQ631" s="20">
        <v>989</v>
      </c>
      <c r="AR631" s="20">
        <v>0.46400000000000002</v>
      </c>
      <c r="AS631" s="20">
        <v>98</v>
      </c>
      <c r="AT631" s="20">
        <v>311</v>
      </c>
      <c r="AU631" s="20">
        <v>0.315</v>
      </c>
      <c r="AV631" s="20">
        <v>326</v>
      </c>
      <c r="AW631" s="20">
        <v>474</v>
      </c>
      <c r="AX631" s="20">
        <v>0.68799999999999994</v>
      </c>
      <c r="AY631" s="20">
        <v>186</v>
      </c>
      <c r="AZ631" s="20">
        <v>10.333333333333334</v>
      </c>
      <c r="BA631" s="20">
        <v>584</v>
      </c>
      <c r="BB631" s="20">
        <v>32.444444444444443</v>
      </c>
      <c r="BC631" s="20">
        <v>243</v>
      </c>
      <c r="BD631" s="20">
        <v>211</v>
      </c>
      <c r="BE631" s="20">
        <v>58</v>
      </c>
      <c r="BF631" s="20">
        <v>271</v>
      </c>
      <c r="BG631" s="20">
        <v>367</v>
      </c>
      <c r="BH631" s="20">
        <v>74.599999999999994</v>
      </c>
      <c r="BI631" s="20">
        <v>68.888999999999996</v>
      </c>
      <c r="BJ631" s="20">
        <v>5.6669999999999998</v>
      </c>
      <c r="BK631" s="20">
        <v>0.89700000000000002</v>
      </c>
      <c r="BL631" s="20">
        <v>15.055999999999999</v>
      </c>
      <c r="BM631" s="20">
        <v>0.77900000000000003</v>
      </c>
      <c r="BN631" s="20">
        <v>17.3</v>
      </c>
      <c r="BO631" s="20">
        <v>26.3</v>
      </c>
      <c r="BP631" s="20">
        <v>3.2</v>
      </c>
      <c r="BQ631" s="20">
        <v>11.722222222222221</v>
      </c>
      <c r="BR631" s="20">
        <v>20.399999999999999</v>
      </c>
      <c r="BS631" s="20">
        <v>271</v>
      </c>
      <c r="BT631" s="20">
        <v>0.442</v>
      </c>
      <c r="BU631" s="20">
        <v>2</v>
      </c>
      <c r="BV631" s="66">
        <v>242</v>
      </c>
      <c r="BW631" s="66">
        <v>217</v>
      </c>
      <c r="BX631" s="66">
        <v>231</v>
      </c>
      <c r="BY631" s="66">
        <v>240</v>
      </c>
      <c r="BZ631" s="66">
        <v>212</v>
      </c>
      <c r="CA631" s="66">
        <v>192</v>
      </c>
      <c r="CB631" s="66">
        <v>273</v>
      </c>
      <c r="CC631" s="66">
        <v>249</v>
      </c>
      <c r="CD631" s="20">
        <v>0.33333333333333298</v>
      </c>
      <c r="CE631" s="20">
        <v>-10.46</v>
      </c>
      <c r="CF631" s="20">
        <v>94.1</v>
      </c>
      <c r="CG631" s="20">
        <v>104.6</v>
      </c>
      <c r="CH631" s="20">
        <v>63.5</v>
      </c>
      <c r="CI631" s="20">
        <v>-2.3E-2</v>
      </c>
      <c r="CJ631" s="20">
        <v>-1.55</v>
      </c>
      <c r="CK631" s="20">
        <v>104.9</v>
      </c>
      <c r="CL631" s="20">
        <v>106.5</v>
      </c>
      <c r="CM631" s="20">
        <v>-1.65</v>
      </c>
      <c r="CN631" s="20">
        <v>93.4</v>
      </c>
      <c r="CO631" s="20">
        <v>103.1</v>
      </c>
      <c r="CP631" s="63">
        <v>0.2429</v>
      </c>
      <c r="CQ631" s="20">
        <v>-9.1</v>
      </c>
      <c r="CR631" s="20">
        <v>-0.50555555555555554</v>
      </c>
      <c r="CS631" s="20">
        <v>977</v>
      </c>
      <c r="CT631" s="20">
        <v>-8.39</v>
      </c>
      <c r="CU631" s="20">
        <v>-0.27</v>
      </c>
      <c r="CV631" s="20">
        <v>1124</v>
      </c>
      <c r="CW631" s="20">
        <v>1191</v>
      </c>
      <c r="CX631" s="20">
        <v>1005</v>
      </c>
      <c r="CY631" s="20">
        <v>0.40699999999999997</v>
      </c>
      <c r="CZ631" s="20">
        <v>107</v>
      </c>
      <c r="DA631" s="20">
        <v>401</v>
      </c>
      <c r="DB631" s="20">
        <v>0.26700000000000002</v>
      </c>
      <c r="DC631" s="20">
        <v>199</v>
      </c>
      <c r="DD631" s="20">
        <v>305</v>
      </c>
      <c r="DE631" s="20">
        <v>0.65200000000000002</v>
      </c>
      <c r="DF631" s="20">
        <v>205</v>
      </c>
      <c r="DG631" s="20">
        <v>11.388888888888889</v>
      </c>
      <c r="DH631" s="20">
        <v>632</v>
      </c>
      <c r="DI631" s="20">
        <v>35.111111111111114</v>
      </c>
      <c r="DJ631" s="20">
        <v>172</v>
      </c>
      <c r="DK631" s="20">
        <v>109</v>
      </c>
      <c r="DL631" s="20">
        <v>82</v>
      </c>
      <c r="DM631" s="20">
        <v>262</v>
      </c>
      <c r="DN631" s="20">
        <v>278</v>
      </c>
      <c r="DO631" s="20">
        <v>62.4</v>
      </c>
      <c r="DP631" s="20">
        <v>66.167000000000002</v>
      </c>
      <c r="DQ631" s="20">
        <v>-3.722</v>
      </c>
      <c r="DR631" s="20">
        <v>0.65600000000000003</v>
      </c>
      <c r="DS631" s="20">
        <v>14.555999999999999</v>
      </c>
      <c r="DT631" s="20">
        <v>0.41599999999999998</v>
      </c>
      <c r="DU631" s="20">
        <v>22.3</v>
      </c>
      <c r="DV631" s="20">
        <v>16.899999999999999</v>
      </c>
      <c r="DW631" s="20">
        <v>4.5999999999999996</v>
      </c>
      <c r="DX631" s="20">
        <v>6.0555555555555554</v>
      </c>
      <c r="DY631" s="20">
        <v>15.4</v>
      </c>
      <c r="DZ631" s="20">
        <v>311</v>
      </c>
      <c r="EA631" s="20">
        <v>0.41499999999999998</v>
      </c>
      <c r="EB631" s="20">
        <v>0</v>
      </c>
      <c r="EC631" s="66">
        <v>313</v>
      </c>
      <c r="ED631" s="66">
        <v>265</v>
      </c>
      <c r="EE631" s="66">
        <v>326</v>
      </c>
      <c r="EF631" s="66">
        <v>273</v>
      </c>
      <c r="EG631" s="66">
        <v>295</v>
      </c>
      <c r="EH631" s="66">
        <v>241</v>
      </c>
      <c r="EI631" s="66">
        <v>308</v>
      </c>
      <c r="EJ631" s="66">
        <v>290</v>
      </c>
      <c r="EK631" s="20">
        <v>10261.259999999998</v>
      </c>
      <c r="EL631" s="20">
        <v>9607.6099999999988</v>
      </c>
      <c r="EM631" s="20">
        <v>91.172444444444437</v>
      </c>
      <c r="EN631" s="20">
        <v>170.62866666666665</v>
      </c>
      <c r="EO631" s="20">
        <v>13.300799999999999</v>
      </c>
      <c r="EP631" s="20">
        <v>191.26399999999998</v>
      </c>
      <c r="EQ631" s="21">
        <v>73</v>
      </c>
      <c r="ER631" s="21">
        <v>59</v>
      </c>
      <c r="ES631" s="61" t="str">
        <f t="shared" si="30"/>
        <v>UTEP</v>
      </c>
      <c r="ET631" s="61">
        <f t="shared" si="32"/>
        <v>132</v>
      </c>
      <c r="EU631" s="61">
        <f t="shared" si="31"/>
        <v>14</v>
      </c>
    </row>
    <row r="632" spans="1:151" x14ac:dyDescent="0.45">
      <c r="A632" s="64">
        <v>45309</v>
      </c>
      <c r="B632" s="21" t="s">
        <v>152</v>
      </c>
      <c r="C632" s="21">
        <v>195</v>
      </c>
      <c r="D632" s="21" t="s">
        <v>180</v>
      </c>
      <c r="E632" s="21">
        <v>351</v>
      </c>
      <c r="F632" s="50" t="s">
        <v>558</v>
      </c>
      <c r="G632" t="s">
        <v>152</v>
      </c>
      <c r="H632" t="s">
        <v>180</v>
      </c>
      <c r="I632" t="s">
        <v>152</v>
      </c>
      <c r="J632" t="s">
        <v>180</v>
      </c>
      <c r="K632" t="s">
        <v>437</v>
      </c>
      <c r="L632" t="s">
        <v>180</v>
      </c>
      <c r="M632" t="s">
        <v>669</v>
      </c>
      <c r="N632" t="s">
        <v>652</v>
      </c>
      <c r="O632" t="s">
        <v>1363</v>
      </c>
      <c r="P632" t="s">
        <v>1360</v>
      </c>
      <c r="Q632" t="s">
        <v>437</v>
      </c>
      <c r="R632" t="s">
        <v>180</v>
      </c>
      <c r="S632" t="s">
        <v>56</v>
      </c>
      <c r="T632" t="s">
        <v>56</v>
      </c>
      <c r="U632">
        <v>18</v>
      </c>
      <c r="V632">
        <v>18</v>
      </c>
      <c r="W632" s="20">
        <v>0.44444444444444398</v>
      </c>
      <c r="X632" s="20">
        <v>-5.0199999999999996</v>
      </c>
      <c r="Y632" s="20">
        <v>101.2</v>
      </c>
      <c r="Z632" s="20">
        <v>106.2</v>
      </c>
      <c r="AA632" s="20">
        <v>67.099999999999994</v>
      </c>
      <c r="AB632" s="20">
        <v>5.0000000000000001E-3</v>
      </c>
      <c r="AC632" s="20">
        <v>4.47</v>
      </c>
      <c r="AD632" s="20">
        <v>107.2</v>
      </c>
      <c r="AE632" s="20">
        <v>102.8</v>
      </c>
      <c r="AF632" s="20">
        <v>7.39</v>
      </c>
      <c r="AG632" s="20">
        <v>100.9</v>
      </c>
      <c r="AH632" s="20">
        <v>106.6</v>
      </c>
      <c r="AI632" s="20">
        <v>0.34849999999999998</v>
      </c>
      <c r="AJ632" s="20">
        <v>-5.8</v>
      </c>
      <c r="AK632" s="20">
        <v>-0.32222222222222219</v>
      </c>
      <c r="AL632" s="20">
        <v>1078</v>
      </c>
      <c r="AM632" s="20">
        <v>-6.09</v>
      </c>
      <c r="AN632" s="20">
        <v>3.7</v>
      </c>
      <c r="AO632" s="20">
        <v>1265</v>
      </c>
      <c r="AP632" s="20">
        <v>1292</v>
      </c>
      <c r="AQ632" s="20">
        <v>1020</v>
      </c>
      <c r="AR632" s="20">
        <v>0.42899999999999999</v>
      </c>
      <c r="AS632" s="20">
        <v>121</v>
      </c>
      <c r="AT632" s="20">
        <v>353</v>
      </c>
      <c r="AU632" s="20">
        <v>0.34300000000000003</v>
      </c>
      <c r="AV632" s="20">
        <v>268</v>
      </c>
      <c r="AW632" s="20">
        <v>380</v>
      </c>
      <c r="AX632" s="20">
        <v>0.70499999999999996</v>
      </c>
      <c r="AY632" s="20">
        <v>164</v>
      </c>
      <c r="AZ632" s="20">
        <v>9.1111111111111107</v>
      </c>
      <c r="BA632" s="20">
        <v>621</v>
      </c>
      <c r="BB632" s="20">
        <v>34.5</v>
      </c>
      <c r="BC632" s="20">
        <v>230</v>
      </c>
      <c r="BD632" s="20">
        <v>130</v>
      </c>
      <c r="BE632" s="20">
        <v>50</v>
      </c>
      <c r="BF632" s="20">
        <v>244</v>
      </c>
      <c r="BG632" s="20">
        <v>387</v>
      </c>
      <c r="BH632" s="20">
        <v>70.3</v>
      </c>
      <c r="BI632" s="20">
        <v>71.778000000000006</v>
      </c>
      <c r="BJ632" s="20">
        <v>-1.5</v>
      </c>
      <c r="BK632" s="20">
        <v>0.94299999999999995</v>
      </c>
      <c r="BL632" s="20">
        <v>13.555999999999999</v>
      </c>
      <c r="BM632" s="20">
        <v>0.53300000000000003</v>
      </c>
      <c r="BN632" s="20">
        <v>19.600000000000001</v>
      </c>
      <c r="BO632" s="20">
        <v>21.1</v>
      </c>
      <c r="BP632" s="20">
        <v>2.8</v>
      </c>
      <c r="BQ632" s="20">
        <v>7.2222222222222223</v>
      </c>
      <c r="BR632" s="20">
        <v>21.5</v>
      </c>
      <c r="BS632" s="20">
        <v>252</v>
      </c>
      <c r="BT632" s="20">
        <v>0.45300000000000001</v>
      </c>
      <c r="BU632" s="20">
        <v>8</v>
      </c>
      <c r="BV632" s="66">
        <v>270</v>
      </c>
      <c r="BW632" s="66">
        <v>233</v>
      </c>
      <c r="BX632" s="66">
        <v>254</v>
      </c>
      <c r="BY632" s="66">
        <v>264</v>
      </c>
      <c r="BZ632" s="66">
        <v>232</v>
      </c>
      <c r="CA632" s="66">
        <v>205</v>
      </c>
      <c r="CB632" s="66">
        <v>221</v>
      </c>
      <c r="CC632" s="66">
        <v>279</v>
      </c>
      <c r="CD632" s="20">
        <v>0.72222222222222199</v>
      </c>
      <c r="CE632" s="20">
        <v>0.92</v>
      </c>
      <c r="CF632" s="20">
        <v>101.4</v>
      </c>
      <c r="CG632" s="20">
        <v>100.4</v>
      </c>
      <c r="CH632" s="20">
        <v>75.400000000000006</v>
      </c>
      <c r="CI632" s="20">
        <v>6.9000000000000006E-2</v>
      </c>
      <c r="CJ632" s="20">
        <v>-1.39</v>
      </c>
      <c r="CK632" s="20">
        <v>105.2</v>
      </c>
      <c r="CL632" s="20">
        <v>106.6</v>
      </c>
      <c r="CM632" s="20">
        <v>-2.0299999999999998</v>
      </c>
      <c r="CN632" s="20">
        <v>102.1</v>
      </c>
      <c r="CO632" s="20">
        <v>99</v>
      </c>
      <c r="CP632" s="63">
        <v>0.58779999999999999</v>
      </c>
      <c r="CQ632" s="20">
        <v>-2.4</v>
      </c>
      <c r="CR632" s="20">
        <v>-0.13333333333333333</v>
      </c>
      <c r="CS632" s="20">
        <v>1237</v>
      </c>
      <c r="CT632" s="20">
        <v>-0.77</v>
      </c>
      <c r="CU632" s="20">
        <v>-2.83</v>
      </c>
      <c r="CV632" s="20">
        <v>1419</v>
      </c>
      <c r="CW632" s="20">
        <v>1318</v>
      </c>
      <c r="CX632" s="20">
        <v>1152</v>
      </c>
      <c r="CY632" s="20">
        <v>0.45</v>
      </c>
      <c r="CZ632" s="20">
        <v>123</v>
      </c>
      <c r="DA632" s="20">
        <v>378</v>
      </c>
      <c r="DB632" s="20">
        <v>0.32500000000000001</v>
      </c>
      <c r="DC632" s="20">
        <v>260</v>
      </c>
      <c r="DD632" s="20">
        <v>379</v>
      </c>
      <c r="DE632" s="20">
        <v>0.68600000000000005</v>
      </c>
      <c r="DF632" s="20">
        <v>208</v>
      </c>
      <c r="DG632" s="20">
        <v>11.555555555555555</v>
      </c>
      <c r="DH632" s="20">
        <v>739</v>
      </c>
      <c r="DI632" s="20">
        <v>41.055555555555557</v>
      </c>
      <c r="DJ632" s="20">
        <v>236</v>
      </c>
      <c r="DK632" s="20">
        <v>140</v>
      </c>
      <c r="DL632" s="20">
        <v>56</v>
      </c>
      <c r="DM632" s="20">
        <v>251</v>
      </c>
      <c r="DN632" s="20">
        <v>343</v>
      </c>
      <c r="DO632" s="20">
        <v>78.8</v>
      </c>
      <c r="DP632" s="20">
        <v>73.221999999999994</v>
      </c>
      <c r="DQ632" s="20">
        <v>5.6109999999999998</v>
      </c>
      <c r="DR632" s="20">
        <v>0.94</v>
      </c>
      <c r="DS632" s="20">
        <v>13.944000000000001</v>
      </c>
      <c r="DT632" s="20">
        <v>0.55800000000000005</v>
      </c>
      <c r="DU632" s="20">
        <v>21</v>
      </c>
      <c r="DV632" s="20">
        <v>21.1</v>
      </c>
      <c r="DW632" s="20">
        <v>3.1</v>
      </c>
      <c r="DX632" s="20">
        <v>7.7777777777777777</v>
      </c>
      <c r="DY632" s="20">
        <v>19.100000000000001</v>
      </c>
      <c r="DZ632" s="20">
        <v>112</v>
      </c>
      <c r="EA632" s="20">
        <v>0.53500000000000003</v>
      </c>
      <c r="EB632" s="20">
        <v>2</v>
      </c>
      <c r="EC632" s="66">
        <v>140</v>
      </c>
      <c r="ED632" s="66">
        <v>128</v>
      </c>
      <c r="EE632" s="66">
        <v>118</v>
      </c>
      <c r="EF632" s="66">
        <v>183</v>
      </c>
      <c r="EG632" s="66">
        <v>149</v>
      </c>
      <c r="EH632" s="66">
        <v>117</v>
      </c>
      <c r="EI632" s="66">
        <v>133</v>
      </c>
      <c r="EJ632" s="66">
        <v>140</v>
      </c>
      <c r="EK632" s="20">
        <v>10160.480000000001</v>
      </c>
      <c r="EL632" s="20">
        <v>10768.68</v>
      </c>
      <c r="EM632" s="20">
        <v>105.43555555555555</v>
      </c>
      <c r="EN632" s="20">
        <v>100.70666666666668</v>
      </c>
      <c r="EO632" s="20">
        <v>14.749000000000001</v>
      </c>
      <c r="EP632" s="20">
        <v>241.815</v>
      </c>
      <c r="EQ632" s="21">
        <v>72</v>
      </c>
      <c r="ER632" s="21">
        <v>70</v>
      </c>
      <c r="ES632" s="61" t="str">
        <f t="shared" si="30"/>
        <v>New Mexico St.</v>
      </c>
      <c r="ET632" s="61">
        <f t="shared" si="32"/>
        <v>142</v>
      </c>
      <c r="EU632" s="61">
        <f t="shared" si="31"/>
        <v>2</v>
      </c>
    </row>
    <row r="633" spans="1:151" x14ac:dyDescent="0.45">
      <c r="A633" s="64">
        <v>45309</v>
      </c>
      <c r="B633" s="21" t="s">
        <v>175</v>
      </c>
      <c r="C633" s="21">
        <v>230</v>
      </c>
      <c r="D633" s="21" t="s">
        <v>30</v>
      </c>
      <c r="E633" s="21">
        <v>103</v>
      </c>
      <c r="F633" s="50" t="s">
        <v>558</v>
      </c>
      <c r="G633" t="s">
        <v>175</v>
      </c>
      <c r="H633" t="s">
        <v>30</v>
      </c>
      <c r="I633" t="s">
        <v>175</v>
      </c>
      <c r="J633" t="s">
        <v>30</v>
      </c>
      <c r="K633" t="s">
        <v>175</v>
      </c>
      <c r="L633" t="s">
        <v>30</v>
      </c>
      <c r="M633" t="s">
        <v>175</v>
      </c>
      <c r="N633" t="s">
        <v>30</v>
      </c>
      <c r="O633" t="s">
        <v>175</v>
      </c>
      <c r="P633" t="s">
        <v>30</v>
      </c>
      <c r="Q633" t="s">
        <v>175</v>
      </c>
      <c r="R633" t="s">
        <v>30</v>
      </c>
      <c r="S633" t="s">
        <v>31</v>
      </c>
      <c r="T633" t="s">
        <v>31</v>
      </c>
      <c r="U633">
        <v>20</v>
      </c>
      <c r="V633">
        <v>17</v>
      </c>
      <c r="W633" s="20">
        <v>0.45</v>
      </c>
      <c r="X633" s="20">
        <v>-3.63</v>
      </c>
      <c r="Y633" s="20">
        <v>106.1</v>
      </c>
      <c r="Z633" s="20">
        <v>109.8</v>
      </c>
      <c r="AA633" s="20">
        <v>67.5</v>
      </c>
      <c r="AB633" s="20">
        <v>-4.3999999999999997E-2</v>
      </c>
      <c r="AC633" s="20">
        <v>1.08</v>
      </c>
      <c r="AD633" s="20">
        <v>106.2</v>
      </c>
      <c r="AE633" s="20">
        <v>105.1</v>
      </c>
      <c r="AF633" s="20">
        <v>0.12</v>
      </c>
      <c r="AG633" s="20">
        <v>105.7</v>
      </c>
      <c r="AH633" s="20">
        <v>109.9</v>
      </c>
      <c r="AI633" s="20">
        <v>0.38929999999999998</v>
      </c>
      <c r="AJ633" s="20">
        <v>-6.1</v>
      </c>
      <c r="AK633" s="20">
        <v>-0.30499999999999999</v>
      </c>
      <c r="AL633" s="20">
        <v>1086</v>
      </c>
      <c r="AM633" s="20">
        <v>-1.46</v>
      </c>
      <c r="AN633" s="20">
        <v>1.6</v>
      </c>
      <c r="AO633" s="20">
        <v>1451</v>
      </c>
      <c r="AP633" s="20">
        <v>1458</v>
      </c>
      <c r="AQ633" s="20">
        <v>1197</v>
      </c>
      <c r="AR633" s="20">
        <v>0.44700000000000001</v>
      </c>
      <c r="AS633" s="20">
        <v>134</v>
      </c>
      <c r="AT633" s="20">
        <v>372</v>
      </c>
      <c r="AU633" s="20">
        <v>0.36</v>
      </c>
      <c r="AV633" s="20">
        <v>247</v>
      </c>
      <c r="AW633" s="20">
        <v>360</v>
      </c>
      <c r="AX633" s="20">
        <v>0.68600000000000005</v>
      </c>
      <c r="AY633" s="20">
        <v>222</v>
      </c>
      <c r="AZ633" s="20">
        <v>11.1</v>
      </c>
      <c r="BA633" s="20">
        <v>693</v>
      </c>
      <c r="BB633" s="20">
        <v>34.65</v>
      </c>
      <c r="BC633" s="20">
        <v>274</v>
      </c>
      <c r="BD633" s="20">
        <v>110</v>
      </c>
      <c r="BE633" s="20">
        <v>58</v>
      </c>
      <c r="BF633" s="20">
        <v>235</v>
      </c>
      <c r="BG633" s="20">
        <v>327</v>
      </c>
      <c r="BH633" s="20">
        <v>72.599999999999994</v>
      </c>
      <c r="BI633" s="20">
        <v>72.900000000000006</v>
      </c>
      <c r="BJ633" s="20">
        <v>-0.35</v>
      </c>
      <c r="BK633" s="20">
        <v>1.1659999999999999</v>
      </c>
      <c r="BL633" s="20">
        <v>11.75</v>
      </c>
      <c r="BM633" s="20">
        <v>0.46800000000000003</v>
      </c>
      <c r="BN633" s="20">
        <v>18.600000000000001</v>
      </c>
      <c r="BO633" s="20">
        <v>18</v>
      </c>
      <c r="BP633" s="20">
        <v>2.9</v>
      </c>
      <c r="BQ633" s="20">
        <v>5.5</v>
      </c>
      <c r="BR633" s="20">
        <v>16.399999999999999</v>
      </c>
      <c r="BS633" s="20">
        <v>248</v>
      </c>
      <c r="BT633" s="20">
        <v>0.45700000000000002</v>
      </c>
      <c r="BU633" s="20">
        <v>4</v>
      </c>
      <c r="BV633" s="66">
        <v>226</v>
      </c>
      <c r="BW633" s="66">
        <v>247</v>
      </c>
      <c r="BX633" s="66">
        <v>259</v>
      </c>
      <c r="BY633" s="66">
        <v>245</v>
      </c>
      <c r="BZ633" s="66">
        <v>206</v>
      </c>
      <c r="CA633" s="66">
        <v>196</v>
      </c>
      <c r="CB633" s="66">
        <v>250</v>
      </c>
      <c r="CC633" s="66">
        <v>239</v>
      </c>
      <c r="CD633" s="20">
        <v>0.70588235294117596</v>
      </c>
      <c r="CE633" s="20">
        <v>19.41</v>
      </c>
      <c r="CF633" s="20">
        <v>116.7</v>
      </c>
      <c r="CG633" s="20">
        <v>97.3</v>
      </c>
      <c r="CH633" s="20">
        <v>70.8</v>
      </c>
      <c r="CI633" s="20">
        <v>-8.8999999999999996E-2</v>
      </c>
      <c r="CJ633" s="20">
        <v>2.39</v>
      </c>
      <c r="CK633" s="20">
        <v>107.2</v>
      </c>
      <c r="CL633" s="20">
        <v>104.8</v>
      </c>
      <c r="CM633" s="20">
        <v>4.57</v>
      </c>
      <c r="CN633" s="20">
        <v>116.6</v>
      </c>
      <c r="CO633" s="20">
        <v>98.2</v>
      </c>
      <c r="CP633" s="63">
        <v>0.87860000000000005</v>
      </c>
      <c r="CQ633" s="20">
        <v>-0.4</v>
      </c>
      <c r="CR633" s="20">
        <v>-2.3529411764705882E-2</v>
      </c>
      <c r="CS633" s="20">
        <v>1320</v>
      </c>
      <c r="CT633" s="20">
        <v>15.53</v>
      </c>
      <c r="CU633" s="20">
        <v>2.5299999999999998</v>
      </c>
      <c r="CV633" s="20">
        <v>1435</v>
      </c>
      <c r="CW633" s="20">
        <v>1161</v>
      </c>
      <c r="CX633" s="20">
        <v>1091</v>
      </c>
      <c r="CY633" s="20">
        <v>0.5</v>
      </c>
      <c r="CZ633" s="20">
        <v>110</v>
      </c>
      <c r="DA633" s="20">
        <v>342</v>
      </c>
      <c r="DB633" s="20">
        <v>0.32200000000000001</v>
      </c>
      <c r="DC633" s="20">
        <v>233</v>
      </c>
      <c r="DD633" s="20">
        <v>335</v>
      </c>
      <c r="DE633" s="20">
        <v>0.69599999999999995</v>
      </c>
      <c r="DF633" s="20">
        <v>213</v>
      </c>
      <c r="DG633" s="20">
        <v>12.529411764705882</v>
      </c>
      <c r="DH633" s="20">
        <v>710</v>
      </c>
      <c r="DI633" s="20">
        <v>41.764705882352942</v>
      </c>
      <c r="DJ633" s="20">
        <v>275</v>
      </c>
      <c r="DK633" s="20">
        <v>125</v>
      </c>
      <c r="DL633" s="20">
        <v>62</v>
      </c>
      <c r="DM633" s="20">
        <v>194</v>
      </c>
      <c r="DN633" s="20">
        <v>276</v>
      </c>
      <c r="DO633" s="20">
        <v>84.4</v>
      </c>
      <c r="DP633" s="20">
        <v>68.293999999999997</v>
      </c>
      <c r="DQ633" s="20">
        <v>16.117999999999999</v>
      </c>
      <c r="DR633" s="20">
        <v>1.4179999999999999</v>
      </c>
      <c r="DS633" s="20">
        <v>11.412000000000001</v>
      </c>
      <c r="DT633" s="20">
        <v>0.64400000000000002</v>
      </c>
      <c r="DU633" s="20">
        <v>20.100000000000001</v>
      </c>
      <c r="DV633" s="20">
        <v>19.7</v>
      </c>
      <c r="DW633" s="20">
        <v>3.6</v>
      </c>
      <c r="DX633" s="20">
        <v>7.3529411764705879</v>
      </c>
      <c r="DY633" s="20">
        <v>16.2</v>
      </c>
      <c r="DZ633" s="20">
        <v>98</v>
      </c>
      <c r="EA633" s="20">
        <v>0.54900000000000004</v>
      </c>
      <c r="EB633" s="20">
        <v>-3</v>
      </c>
      <c r="EC633" s="66">
        <v>35</v>
      </c>
      <c r="ED633" s="66">
        <v>30</v>
      </c>
      <c r="EE633" s="66">
        <v>70</v>
      </c>
      <c r="EF633" s="66">
        <v>22</v>
      </c>
      <c r="EG633" s="66">
        <v>21</v>
      </c>
      <c r="EH633" s="66">
        <v>38.5</v>
      </c>
      <c r="EI633" s="66">
        <v>87</v>
      </c>
      <c r="EJ633" s="66">
        <v>35</v>
      </c>
      <c r="EK633" s="20">
        <v>10323.529999999999</v>
      </c>
      <c r="EL633" s="20">
        <v>12813.66</v>
      </c>
      <c r="EM633" s="20">
        <v>86.397058823529406</v>
      </c>
      <c r="EN633" s="20">
        <v>62.766000000000005</v>
      </c>
      <c r="EO633" s="20">
        <v>11.414399999999999</v>
      </c>
      <c r="EP633" s="20">
        <v>189.33600000000001</v>
      </c>
      <c r="EQ633" s="21">
        <v>61</v>
      </c>
      <c r="ER633" s="21">
        <v>86</v>
      </c>
      <c r="ES633" s="61" t="str">
        <f t="shared" si="30"/>
        <v>Gonzaga</v>
      </c>
      <c r="ET633" s="61">
        <f t="shared" si="32"/>
        <v>147</v>
      </c>
      <c r="EU633" s="61">
        <f t="shared" si="31"/>
        <v>-25</v>
      </c>
    </row>
    <row r="634" spans="1:151" x14ac:dyDescent="0.45">
      <c r="A634" s="64">
        <v>45309</v>
      </c>
      <c r="B634" s="21" t="s">
        <v>75</v>
      </c>
      <c r="C634" s="21">
        <v>57</v>
      </c>
      <c r="D634" s="21" t="s">
        <v>66</v>
      </c>
      <c r="E634" s="21">
        <v>225</v>
      </c>
      <c r="F634" s="50" t="s">
        <v>558</v>
      </c>
      <c r="G634" t="s">
        <v>75</v>
      </c>
      <c r="H634" t="s">
        <v>66</v>
      </c>
      <c r="I634" t="s">
        <v>75</v>
      </c>
      <c r="J634" t="s">
        <v>66</v>
      </c>
      <c r="K634" t="s">
        <v>75</v>
      </c>
      <c r="L634" t="s">
        <v>66</v>
      </c>
      <c r="M634" t="s">
        <v>75</v>
      </c>
      <c r="N634" t="s">
        <v>66</v>
      </c>
      <c r="O634" t="s">
        <v>75</v>
      </c>
      <c r="P634" t="s">
        <v>66</v>
      </c>
      <c r="Q634" t="s">
        <v>75</v>
      </c>
      <c r="R634" t="s">
        <v>66</v>
      </c>
      <c r="S634" t="s">
        <v>19</v>
      </c>
      <c r="T634" t="s">
        <v>19</v>
      </c>
      <c r="U634">
        <v>18</v>
      </c>
      <c r="V634">
        <v>17</v>
      </c>
      <c r="W634" s="20">
        <v>0.72222222222222199</v>
      </c>
      <c r="X634" s="20">
        <v>17.27</v>
      </c>
      <c r="Y634" s="20">
        <v>115.7</v>
      </c>
      <c r="Z634" s="20">
        <v>98.4</v>
      </c>
      <c r="AA634" s="20">
        <v>69</v>
      </c>
      <c r="AB634" s="20">
        <v>2.5999999999999999E-2</v>
      </c>
      <c r="AC634" s="20">
        <v>3.74</v>
      </c>
      <c r="AD634" s="20">
        <v>108.3</v>
      </c>
      <c r="AE634" s="20">
        <v>104.6</v>
      </c>
      <c r="AF634" s="20">
        <v>-1.97</v>
      </c>
      <c r="AG634" s="20">
        <v>115.6</v>
      </c>
      <c r="AH634" s="20">
        <v>99.2</v>
      </c>
      <c r="AI634" s="20">
        <v>0.85370000000000001</v>
      </c>
      <c r="AJ634" s="20">
        <v>0.3</v>
      </c>
      <c r="AK634" s="20">
        <v>1.6666666666666666E-2</v>
      </c>
      <c r="AL634" s="20">
        <v>1361</v>
      </c>
      <c r="AM634" s="20">
        <v>15.04</v>
      </c>
      <c r="AN634" s="20">
        <v>5.48</v>
      </c>
      <c r="AO634" s="20">
        <v>1450</v>
      </c>
      <c r="AP634" s="20">
        <v>1278</v>
      </c>
      <c r="AQ634" s="20">
        <v>1039</v>
      </c>
      <c r="AR634" s="20">
        <v>0.501</v>
      </c>
      <c r="AS634" s="20">
        <v>121</v>
      </c>
      <c r="AT634" s="20">
        <v>309</v>
      </c>
      <c r="AU634" s="20">
        <v>0.39200000000000002</v>
      </c>
      <c r="AV634" s="20">
        <v>287</v>
      </c>
      <c r="AW634" s="20">
        <v>372</v>
      </c>
      <c r="AX634" s="20">
        <v>0.77200000000000002</v>
      </c>
      <c r="AY634" s="20">
        <v>186</v>
      </c>
      <c r="AZ634" s="20">
        <v>10.333333333333334</v>
      </c>
      <c r="BA634" s="20">
        <v>677</v>
      </c>
      <c r="BB634" s="20">
        <v>37.611111111111114</v>
      </c>
      <c r="BC634" s="20">
        <v>305</v>
      </c>
      <c r="BD634" s="20">
        <v>118</v>
      </c>
      <c r="BE634" s="20">
        <v>42</v>
      </c>
      <c r="BF634" s="20">
        <v>243</v>
      </c>
      <c r="BG634" s="20">
        <v>270</v>
      </c>
      <c r="BH634" s="20">
        <v>80.599999999999994</v>
      </c>
      <c r="BI634" s="20">
        <v>71</v>
      </c>
      <c r="BJ634" s="20">
        <v>9.5559999999999992</v>
      </c>
      <c r="BK634" s="20">
        <v>1.2549999999999999</v>
      </c>
      <c r="BL634" s="20">
        <v>13.5</v>
      </c>
      <c r="BM634" s="20">
        <v>0.48599999999999999</v>
      </c>
      <c r="BN634" s="20">
        <v>17.2</v>
      </c>
      <c r="BO634" s="20">
        <v>20.7</v>
      </c>
      <c r="BP634" s="20">
        <v>2.2999999999999998</v>
      </c>
      <c r="BQ634" s="20">
        <v>6.5555555555555554</v>
      </c>
      <c r="BR634" s="20">
        <v>15</v>
      </c>
      <c r="BS634" s="20">
        <v>43</v>
      </c>
      <c r="BT634" s="20">
        <v>0.59399999999999997</v>
      </c>
      <c r="BU634" s="20">
        <v>3</v>
      </c>
      <c r="BV634" s="66">
        <v>39</v>
      </c>
      <c r="BW634" s="66">
        <v>31</v>
      </c>
      <c r="BX634" s="66">
        <v>58</v>
      </c>
      <c r="BY634" s="66">
        <v>71</v>
      </c>
      <c r="BZ634" s="66">
        <v>32</v>
      </c>
      <c r="CA634" s="66">
        <v>41.2</v>
      </c>
      <c r="CB634" s="66">
        <v>31</v>
      </c>
      <c r="CC634" s="66">
        <v>68</v>
      </c>
      <c r="CD634" s="20">
        <v>0.76470588235294101</v>
      </c>
      <c r="CE634" s="20">
        <v>13.24</v>
      </c>
      <c r="CF634" s="20">
        <v>115.2</v>
      </c>
      <c r="CG634" s="20">
        <v>102</v>
      </c>
      <c r="CH634" s="20">
        <v>68.599999999999994</v>
      </c>
      <c r="CI634" s="20">
        <v>7.3999999999999996E-2</v>
      </c>
      <c r="CJ634" s="20">
        <v>4.4000000000000004</v>
      </c>
      <c r="CK634" s="20">
        <v>108</v>
      </c>
      <c r="CL634" s="20">
        <v>103.6</v>
      </c>
      <c r="CM634" s="20">
        <v>0.81</v>
      </c>
      <c r="CN634" s="20">
        <v>115.5</v>
      </c>
      <c r="CO634" s="20">
        <v>102.6</v>
      </c>
      <c r="CP634" s="63">
        <v>0.79530000000000001</v>
      </c>
      <c r="CQ634" s="20">
        <v>13</v>
      </c>
      <c r="CR634" s="20">
        <v>0.76470588235294112</v>
      </c>
      <c r="CS634" s="20">
        <v>1372</v>
      </c>
      <c r="CT634" s="20">
        <v>11.32</v>
      </c>
      <c r="CU634" s="20">
        <v>5.44</v>
      </c>
      <c r="CV634" s="20">
        <v>1330</v>
      </c>
      <c r="CW634" s="20">
        <v>1230</v>
      </c>
      <c r="CX634" s="20">
        <v>1005</v>
      </c>
      <c r="CY634" s="20">
        <v>0.47199999999999998</v>
      </c>
      <c r="CZ634" s="20">
        <v>138</v>
      </c>
      <c r="DA634" s="20">
        <v>376</v>
      </c>
      <c r="DB634" s="20">
        <v>0.36699999999999999</v>
      </c>
      <c r="DC634" s="20">
        <v>244</v>
      </c>
      <c r="DD634" s="20">
        <v>357</v>
      </c>
      <c r="DE634" s="20">
        <v>0.68300000000000005</v>
      </c>
      <c r="DF634" s="20">
        <v>163</v>
      </c>
      <c r="DG634" s="20">
        <v>9.5882352941176467</v>
      </c>
      <c r="DH634" s="20">
        <v>586</v>
      </c>
      <c r="DI634" s="20">
        <v>34.470588235294116</v>
      </c>
      <c r="DJ634" s="20">
        <v>233</v>
      </c>
      <c r="DK634" s="20">
        <v>133</v>
      </c>
      <c r="DL634" s="20">
        <v>58</v>
      </c>
      <c r="DM634" s="20">
        <v>182</v>
      </c>
      <c r="DN634" s="20">
        <v>293</v>
      </c>
      <c r="DO634" s="20">
        <v>78.2</v>
      </c>
      <c r="DP634" s="20">
        <v>72.352999999999994</v>
      </c>
      <c r="DQ634" s="20">
        <v>5.8819999999999997</v>
      </c>
      <c r="DR634" s="20">
        <v>1.28</v>
      </c>
      <c r="DS634" s="20">
        <v>10.706</v>
      </c>
      <c r="DT634" s="20">
        <v>0.73099999999999998</v>
      </c>
      <c r="DU634" s="20">
        <v>22.1</v>
      </c>
      <c r="DV634" s="20">
        <v>21</v>
      </c>
      <c r="DW634" s="20">
        <v>3.4</v>
      </c>
      <c r="DX634" s="20">
        <v>7.8235294117647056</v>
      </c>
      <c r="DY634" s="20">
        <v>17.2</v>
      </c>
      <c r="DZ634" s="20">
        <v>34</v>
      </c>
      <c r="EA634" s="20">
        <v>0.59899999999999998</v>
      </c>
      <c r="EB634" s="20">
        <v>6</v>
      </c>
      <c r="EC634" s="66">
        <v>57</v>
      </c>
      <c r="ED634" s="66">
        <v>28</v>
      </c>
      <c r="EE634" s="66">
        <v>49</v>
      </c>
      <c r="EF634" s="66">
        <v>66</v>
      </c>
      <c r="EG634" s="66">
        <v>57</v>
      </c>
      <c r="EH634" s="66">
        <v>38.700000000000003</v>
      </c>
      <c r="EI634" s="66">
        <v>39</v>
      </c>
      <c r="EJ634" s="66">
        <v>34</v>
      </c>
      <c r="EK634" s="20">
        <v>11801.4</v>
      </c>
      <c r="EL634" s="20">
        <v>11335.68</v>
      </c>
      <c r="EM634" s="20">
        <v>105.61764705882352</v>
      </c>
      <c r="EN634" s="20">
        <v>70.183777777777777</v>
      </c>
      <c r="EO634" s="20">
        <v>10.245000000000001</v>
      </c>
      <c r="EP634" s="20">
        <v>226.196</v>
      </c>
      <c r="EQ634" s="21">
        <v>86</v>
      </c>
      <c r="ER634" s="21">
        <v>70</v>
      </c>
      <c r="ES634" s="61" t="str">
        <f t="shared" si="30"/>
        <v>Colorado</v>
      </c>
      <c r="ET634" s="61">
        <f t="shared" si="32"/>
        <v>156</v>
      </c>
      <c r="EU634" s="61">
        <f t="shared" si="31"/>
        <v>16</v>
      </c>
    </row>
    <row r="635" spans="1:151" x14ac:dyDescent="0.45">
      <c r="A635" s="64">
        <v>45309</v>
      </c>
      <c r="B635" s="21" t="s">
        <v>92</v>
      </c>
      <c r="C635" s="21">
        <v>284</v>
      </c>
      <c r="D635" s="21" t="s">
        <v>97</v>
      </c>
      <c r="E635" s="21">
        <v>346</v>
      </c>
      <c r="F635" s="50" t="s">
        <v>558</v>
      </c>
      <c r="G635" t="s">
        <v>92</v>
      </c>
      <c r="H635" t="s">
        <v>97</v>
      </c>
      <c r="I635" t="s">
        <v>92</v>
      </c>
      <c r="J635" t="s">
        <v>97</v>
      </c>
      <c r="K635" t="s">
        <v>92</v>
      </c>
      <c r="L635" t="s">
        <v>442</v>
      </c>
      <c r="M635" t="s">
        <v>92</v>
      </c>
      <c r="N635" t="s">
        <v>634</v>
      </c>
      <c r="O635" t="s">
        <v>92</v>
      </c>
      <c r="P635" t="s">
        <v>97</v>
      </c>
      <c r="Q635" t="s">
        <v>92</v>
      </c>
      <c r="R635" t="s">
        <v>442</v>
      </c>
      <c r="S635" t="s">
        <v>19</v>
      </c>
      <c r="T635" t="s">
        <v>19</v>
      </c>
      <c r="U635">
        <v>17</v>
      </c>
      <c r="V635">
        <v>18</v>
      </c>
      <c r="W635" s="20">
        <v>0.52941176470588203</v>
      </c>
      <c r="X635" s="20">
        <v>8.6199999999999992</v>
      </c>
      <c r="Y635" s="20">
        <v>112.1</v>
      </c>
      <c r="Z635" s="20">
        <v>103.4</v>
      </c>
      <c r="AA635" s="20">
        <v>69.900000000000006</v>
      </c>
      <c r="AB635" s="20">
        <v>-3.1E-2</v>
      </c>
      <c r="AC635" s="20">
        <v>4.91</v>
      </c>
      <c r="AD635" s="20">
        <v>108</v>
      </c>
      <c r="AE635" s="20">
        <v>103.1</v>
      </c>
      <c r="AF635" s="20">
        <v>-0.46</v>
      </c>
      <c r="AG635" s="20">
        <v>112.5</v>
      </c>
      <c r="AH635" s="20">
        <v>104.1</v>
      </c>
      <c r="AI635" s="20">
        <v>0.70960000000000001</v>
      </c>
      <c r="AJ635" s="20">
        <v>-2.9</v>
      </c>
      <c r="AK635" s="20">
        <v>-0.17058823529411765</v>
      </c>
      <c r="AL635" s="20">
        <v>1263</v>
      </c>
      <c r="AM635" s="20">
        <v>8.51</v>
      </c>
      <c r="AN635" s="20">
        <v>6.1</v>
      </c>
      <c r="AO635" s="20">
        <v>1337</v>
      </c>
      <c r="AP635" s="20">
        <v>1296</v>
      </c>
      <c r="AQ635" s="20">
        <v>1013</v>
      </c>
      <c r="AR635" s="20">
        <v>0.48099999999999998</v>
      </c>
      <c r="AS635" s="20">
        <v>158</v>
      </c>
      <c r="AT635" s="20">
        <v>403</v>
      </c>
      <c r="AU635" s="20">
        <v>0.39200000000000002</v>
      </c>
      <c r="AV635" s="20">
        <v>205</v>
      </c>
      <c r="AW635" s="20">
        <v>280</v>
      </c>
      <c r="AX635" s="20">
        <v>0.73199999999999998</v>
      </c>
      <c r="AY635" s="20">
        <v>126</v>
      </c>
      <c r="AZ635" s="20">
        <v>7.4117647058823533</v>
      </c>
      <c r="BA635" s="20">
        <v>598</v>
      </c>
      <c r="BB635" s="20">
        <v>35.176470588235297</v>
      </c>
      <c r="BC635" s="20">
        <v>306</v>
      </c>
      <c r="BD635" s="20">
        <v>91</v>
      </c>
      <c r="BE635" s="20">
        <v>53</v>
      </c>
      <c r="BF635" s="20">
        <v>222</v>
      </c>
      <c r="BG635" s="20">
        <v>269</v>
      </c>
      <c r="BH635" s="20">
        <v>78.599999999999994</v>
      </c>
      <c r="BI635" s="20">
        <v>76.234999999999999</v>
      </c>
      <c r="BJ635" s="20">
        <v>2.4119999999999999</v>
      </c>
      <c r="BK635" s="20">
        <v>1.3779999999999999</v>
      </c>
      <c r="BL635" s="20">
        <v>13.058999999999999</v>
      </c>
      <c r="BM635" s="20">
        <v>0.41</v>
      </c>
      <c r="BN635" s="20">
        <v>23.7</v>
      </c>
      <c r="BO635" s="20">
        <v>16.5</v>
      </c>
      <c r="BP635" s="20">
        <v>3.1</v>
      </c>
      <c r="BQ635" s="20">
        <v>5.3529411764705879</v>
      </c>
      <c r="BR635" s="20">
        <v>15.8</v>
      </c>
      <c r="BS635" s="20">
        <v>106</v>
      </c>
      <c r="BT635" s="20">
        <v>0.53900000000000003</v>
      </c>
      <c r="BU635" s="20">
        <v>-1</v>
      </c>
      <c r="BV635" s="66">
        <v>106</v>
      </c>
      <c r="BW635" s="66">
        <v>106</v>
      </c>
      <c r="BX635" s="66">
        <v>127</v>
      </c>
      <c r="BY635" s="66">
        <v>91</v>
      </c>
      <c r="BZ635" s="66">
        <v>93</v>
      </c>
      <c r="CA635" s="66">
        <v>83.2</v>
      </c>
      <c r="CB635" s="66">
        <v>123</v>
      </c>
      <c r="CC635" s="66">
        <v>147</v>
      </c>
      <c r="CD635" s="20">
        <v>0.72222222222222199</v>
      </c>
      <c r="CE635" s="20">
        <v>13.74</v>
      </c>
      <c r="CF635" s="20">
        <v>112.7</v>
      </c>
      <c r="CG635" s="20">
        <v>99</v>
      </c>
      <c r="CH635" s="20">
        <v>66.400000000000006</v>
      </c>
      <c r="CI635" s="20">
        <v>1.4E-2</v>
      </c>
      <c r="CJ635" s="20">
        <v>2.7</v>
      </c>
      <c r="CK635" s="20">
        <v>106.8</v>
      </c>
      <c r="CL635" s="20">
        <v>104.1</v>
      </c>
      <c r="CM635" s="20">
        <v>-5.52</v>
      </c>
      <c r="CN635" s="20">
        <v>113</v>
      </c>
      <c r="CO635" s="20">
        <v>99.4</v>
      </c>
      <c r="CP635" s="63">
        <v>0.81420000000000003</v>
      </c>
      <c r="CQ635" s="20">
        <v>0.5</v>
      </c>
      <c r="CR635" s="20">
        <v>2.7777777777777776E-2</v>
      </c>
      <c r="CS635" s="20">
        <v>1363</v>
      </c>
      <c r="CT635" s="20">
        <v>12.97</v>
      </c>
      <c r="CU635" s="20">
        <v>3.97</v>
      </c>
      <c r="CV635" s="20">
        <v>1359</v>
      </c>
      <c r="CW635" s="20">
        <v>1197</v>
      </c>
      <c r="CX635" s="20">
        <v>1054</v>
      </c>
      <c r="CY635" s="20">
        <v>0.47699999999999998</v>
      </c>
      <c r="CZ635" s="20">
        <v>113</v>
      </c>
      <c r="DA635" s="20">
        <v>336</v>
      </c>
      <c r="DB635" s="20">
        <v>0.33600000000000002</v>
      </c>
      <c r="DC635" s="20">
        <v>240</v>
      </c>
      <c r="DD635" s="20">
        <v>347</v>
      </c>
      <c r="DE635" s="20">
        <v>0.69199999999999995</v>
      </c>
      <c r="DF635" s="20">
        <v>191</v>
      </c>
      <c r="DG635" s="20">
        <v>10.611111111111111</v>
      </c>
      <c r="DH635" s="20">
        <v>684</v>
      </c>
      <c r="DI635" s="20">
        <v>38</v>
      </c>
      <c r="DJ635" s="20">
        <v>232</v>
      </c>
      <c r="DK635" s="20">
        <v>102</v>
      </c>
      <c r="DL635" s="20">
        <v>99</v>
      </c>
      <c r="DM635" s="20">
        <v>194</v>
      </c>
      <c r="DN635" s="20">
        <v>315</v>
      </c>
      <c r="DO635" s="20">
        <v>75.5</v>
      </c>
      <c r="DP635" s="20">
        <v>66.5</v>
      </c>
      <c r="DQ635" s="20">
        <v>9</v>
      </c>
      <c r="DR635" s="20">
        <v>1.196</v>
      </c>
      <c r="DS635" s="20">
        <v>10.778</v>
      </c>
      <c r="DT635" s="20">
        <v>0.52600000000000002</v>
      </c>
      <c r="DU635" s="20">
        <v>18.7</v>
      </c>
      <c r="DV635" s="20">
        <v>19.3</v>
      </c>
      <c r="DW635" s="20">
        <v>5.5</v>
      </c>
      <c r="DX635" s="20">
        <v>5.666666666666667</v>
      </c>
      <c r="DY635" s="20">
        <v>17.5</v>
      </c>
      <c r="DZ635" s="20">
        <v>57</v>
      </c>
      <c r="EA635" s="20">
        <v>0.57799999999999996</v>
      </c>
      <c r="EB635" s="20">
        <v>0</v>
      </c>
      <c r="EC635" s="66">
        <v>47</v>
      </c>
      <c r="ED635" s="66">
        <v>48</v>
      </c>
      <c r="EE635" s="66">
        <v>52</v>
      </c>
      <c r="EF635" s="66">
        <v>64</v>
      </c>
      <c r="EG635" s="66">
        <v>53</v>
      </c>
      <c r="EH635" s="66">
        <v>45.5</v>
      </c>
      <c r="EI635" s="66">
        <v>52</v>
      </c>
      <c r="EJ635" s="66">
        <v>51</v>
      </c>
      <c r="EK635" s="20">
        <v>11097.9</v>
      </c>
      <c r="EL635" s="20">
        <v>11653.18</v>
      </c>
      <c r="EM635" s="20">
        <v>74.001000000000005</v>
      </c>
      <c r="EN635" s="20">
        <v>57.693999999999996</v>
      </c>
      <c r="EO635" s="20">
        <v>10.9336</v>
      </c>
      <c r="EP635" s="20">
        <v>230.57999999999998</v>
      </c>
      <c r="EQ635" s="21">
        <v>75</v>
      </c>
      <c r="ER635" s="21">
        <v>89</v>
      </c>
      <c r="ES635" s="61" t="str">
        <f t="shared" si="30"/>
        <v>Washington St.</v>
      </c>
      <c r="ET635" s="61">
        <f t="shared" si="32"/>
        <v>164</v>
      </c>
      <c r="EU635" s="61">
        <f t="shared" si="31"/>
        <v>-14</v>
      </c>
    </row>
    <row r="636" spans="1:151" x14ac:dyDescent="0.45">
      <c r="A636" s="64">
        <v>45309</v>
      </c>
      <c r="B636" s="21" t="s">
        <v>119</v>
      </c>
      <c r="C636" s="21">
        <v>260</v>
      </c>
      <c r="D636" s="21" t="s">
        <v>131</v>
      </c>
      <c r="E636" s="21">
        <v>154</v>
      </c>
      <c r="F636" s="50" t="s">
        <v>558</v>
      </c>
      <c r="G636" t="s">
        <v>119</v>
      </c>
      <c r="H636" t="s">
        <v>131</v>
      </c>
      <c r="I636" t="s">
        <v>119</v>
      </c>
      <c r="J636" t="s">
        <v>131</v>
      </c>
      <c r="K636" t="s">
        <v>119</v>
      </c>
      <c r="L636" t="s">
        <v>131</v>
      </c>
      <c r="M636" t="s">
        <v>119</v>
      </c>
      <c r="N636" t="s">
        <v>627</v>
      </c>
      <c r="O636" t="s">
        <v>1349</v>
      </c>
      <c r="P636" t="s">
        <v>1347</v>
      </c>
      <c r="Q636" t="s">
        <v>119</v>
      </c>
      <c r="R636" t="s">
        <v>424</v>
      </c>
      <c r="S636" t="s">
        <v>31</v>
      </c>
      <c r="T636" t="s">
        <v>31</v>
      </c>
      <c r="U636">
        <v>19</v>
      </c>
      <c r="V636">
        <v>18</v>
      </c>
      <c r="W636" s="20">
        <v>0.78947368421052599</v>
      </c>
      <c r="X636" s="20">
        <v>13.9</v>
      </c>
      <c r="Y636" s="20">
        <v>110.8</v>
      </c>
      <c r="Z636" s="20">
        <v>96.9</v>
      </c>
      <c r="AA636" s="20">
        <v>66.599999999999994</v>
      </c>
      <c r="AB636" s="20">
        <v>-0.04</v>
      </c>
      <c r="AC636" s="20">
        <v>-4.4800000000000004</v>
      </c>
      <c r="AD636" s="20">
        <v>102.7</v>
      </c>
      <c r="AE636" s="20">
        <v>107.2</v>
      </c>
      <c r="AF636" s="20">
        <v>-2.86</v>
      </c>
      <c r="AG636" s="20">
        <v>110.5</v>
      </c>
      <c r="AH636" s="20">
        <v>98.5</v>
      </c>
      <c r="AI636" s="20">
        <v>0.7893</v>
      </c>
      <c r="AJ636" s="20">
        <v>-0.7</v>
      </c>
      <c r="AK636" s="20">
        <v>-3.6842105263157891E-2</v>
      </c>
      <c r="AL636" s="20">
        <v>1322</v>
      </c>
      <c r="AM636" s="20">
        <v>11.81</v>
      </c>
      <c r="AN636" s="20">
        <v>-3.02</v>
      </c>
      <c r="AO636" s="20">
        <v>1519</v>
      </c>
      <c r="AP636" s="20">
        <v>1183</v>
      </c>
      <c r="AQ636" s="20">
        <v>1148</v>
      </c>
      <c r="AR636" s="20">
        <v>0.504</v>
      </c>
      <c r="AS636" s="20">
        <v>165</v>
      </c>
      <c r="AT636" s="20">
        <v>458</v>
      </c>
      <c r="AU636" s="20">
        <v>0.36</v>
      </c>
      <c r="AV636" s="20">
        <v>196</v>
      </c>
      <c r="AW636" s="20">
        <v>258</v>
      </c>
      <c r="AX636" s="20">
        <v>0.76</v>
      </c>
      <c r="AY636" s="20">
        <v>200</v>
      </c>
      <c r="AZ636" s="20">
        <v>10.526315789473685</v>
      </c>
      <c r="BA636" s="20">
        <v>670</v>
      </c>
      <c r="BB636" s="20">
        <v>35.263157894736842</v>
      </c>
      <c r="BC636" s="20">
        <v>315</v>
      </c>
      <c r="BD636" s="20">
        <v>169</v>
      </c>
      <c r="BE636" s="20">
        <v>72</v>
      </c>
      <c r="BF636" s="20">
        <v>233</v>
      </c>
      <c r="BG636" s="20">
        <v>324</v>
      </c>
      <c r="BH636" s="20">
        <v>79.900000000000006</v>
      </c>
      <c r="BI636" s="20">
        <v>62.262999999999998</v>
      </c>
      <c r="BJ636" s="20">
        <v>17.684000000000001</v>
      </c>
      <c r="BK636" s="20">
        <v>1.3520000000000001</v>
      </c>
      <c r="BL636" s="20">
        <v>12.263</v>
      </c>
      <c r="BM636" s="20">
        <v>0.72499999999999998</v>
      </c>
      <c r="BN636" s="20">
        <v>24.1</v>
      </c>
      <c r="BO636" s="20">
        <v>13.6</v>
      </c>
      <c r="BP636" s="20">
        <v>3.8</v>
      </c>
      <c r="BQ636" s="20">
        <v>8.8947368421052637</v>
      </c>
      <c r="BR636" s="20">
        <v>17.100000000000001</v>
      </c>
      <c r="BS636" s="20">
        <v>89</v>
      </c>
      <c r="BT636" s="20">
        <v>0.55900000000000005</v>
      </c>
      <c r="BU636" s="20">
        <v>-7</v>
      </c>
      <c r="BV636" s="66">
        <v>43</v>
      </c>
      <c r="BW636" s="66">
        <v>62</v>
      </c>
      <c r="BX636" s="66">
        <v>77</v>
      </c>
      <c r="BY636" s="66">
        <v>41</v>
      </c>
      <c r="BZ636" s="66">
        <v>52</v>
      </c>
      <c r="CA636" s="66">
        <v>55.8</v>
      </c>
      <c r="CB636" s="66">
        <v>91</v>
      </c>
      <c r="CC636" s="66">
        <v>97</v>
      </c>
      <c r="CD636" s="20">
        <v>0.44444444444444398</v>
      </c>
      <c r="CE636" s="20">
        <v>-7.0000000000000007E-2</v>
      </c>
      <c r="CF636" s="20">
        <v>107.3</v>
      </c>
      <c r="CG636" s="20">
        <v>107.3</v>
      </c>
      <c r="CH636" s="20">
        <v>66.7</v>
      </c>
      <c r="CI636" s="20">
        <v>-0.10199999999999999</v>
      </c>
      <c r="CJ636" s="20">
        <v>-0.96</v>
      </c>
      <c r="CK636" s="20">
        <v>105</v>
      </c>
      <c r="CL636" s="20">
        <v>105.9</v>
      </c>
      <c r="CM636" s="20">
        <v>-1.86</v>
      </c>
      <c r="CN636" s="20">
        <v>107.4</v>
      </c>
      <c r="CO636" s="20">
        <v>107.6</v>
      </c>
      <c r="CP636" s="63">
        <v>0.49349999999999999</v>
      </c>
      <c r="CQ636" s="20">
        <v>-6</v>
      </c>
      <c r="CR636" s="20">
        <v>-0.33333333333333331</v>
      </c>
      <c r="CS636" s="20">
        <v>1106</v>
      </c>
      <c r="CT636" s="20">
        <v>1.36</v>
      </c>
      <c r="CU636" s="20">
        <v>0.42</v>
      </c>
      <c r="CV636" s="20">
        <v>1321</v>
      </c>
      <c r="CW636" s="20">
        <v>1264</v>
      </c>
      <c r="CX636" s="20">
        <v>1041</v>
      </c>
      <c r="CY636" s="20">
        <v>0.439</v>
      </c>
      <c r="CZ636" s="20">
        <v>146</v>
      </c>
      <c r="DA636" s="20">
        <v>421</v>
      </c>
      <c r="DB636" s="20">
        <v>0.34699999999999998</v>
      </c>
      <c r="DC636" s="20">
        <v>261</v>
      </c>
      <c r="DD636" s="20">
        <v>358</v>
      </c>
      <c r="DE636" s="20">
        <v>0.72899999999999998</v>
      </c>
      <c r="DF636" s="20">
        <v>191</v>
      </c>
      <c r="DG636" s="20">
        <v>10.611111111111111</v>
      </c>
      <c r="DH636" s="20">
        <v>660</v>
      </c>
      <c r="DI636" s="20">
        <v>36.666666666666664</v>
      </c>
      <c r="DJ636" s="20">
        <v>208</v>
      </c>
      <c r="DK636" s="20">
        <v>73</v>
      </c>
      <c r="DL636" s="20">
        <v>50</v>
      </c>
      <c r="DM636" s="20">
        <v>208</v>
      </c>
      <c r="DN636" s="20">
        <v>317</v>
      </c>
      <c r="DO636" s="20">
        <v>73.400000000000006</v>
      </c>
      <c r="DP636" s="20">
        <v>70.221999999999994</v>
      </c>
      <c r="DQ636" s="20">
        <v>3.1669999999999998</v>
      </c>
      <c r="DR636" s="20">
        <v>1</v>
      </c>
      <c r="DS636" s="20">
        <v>11.555999999999999</v>
      </c>
      <c r="DT636" s="20">
        <v>0.35099999999999998</v>
      </c>
      <c r="DU636" s="20">
        <v>23.4</v>
      </c>
      <c r="DV636" s="20">
        <v>19.899999999999999</v>
      </c>
      <c r="DW636" s="20">
        <v>2.8</v>
      </c>
      <c r="DX636" s="20">
        <v>4.0555555555555554</v>
      </c>
      <c r="DY636" s="20">
        <v>17.600000000000001</v>
      </c>
      <c r="DZ636" s="20">
        <v>250</v>
      </c>
      <c r="EA636" s="20">
        <v>0.45500000000000002</v>
      </c>
      <c r="EB636" s="20">
        <v>5</v>
      </c>
      <c r="EC636" s="66">
        <v>194</v>
      </c>
      <c r="ED636" s="66">
        <v>190</v>
      </c>
      <c r="EE636" s="66">
        <v>251</v>
      </c>
      <c r="EF636" s="66">
        <v>174</v>
      </c>
      <c r="EG636" s="66">
        <v>166</v>
      </c>
      <c r="EH636" s="66">
        <v>161</v>
      </c>
      <c r="EI636" s="66">
        <v>234</v>
      </c>
      <c r="EJ636" s="66">
        <v>202</v>
      </c>
      <c r="EK636" s="20">
        <v>11888.84</v>
      </c>
      <c r="EL636" s="20">
        <v>10397.370000000001</v>
      </c>
      <c r="EM636" s="20">
        <v>49.733277777777772</v>
      </c>
      <c r="EN636" s="20">
        <v>102.78757894736842</v>
      </c>
      <c r="EO636" s="20">
        <v>12.465900000000001</v>
      </c>
      <c r="EP636" s="20">
        <v>240.92000000000002</v>
      </c>
      <c r="EQ636" s="21">
        <v>90</v>
      </c>
      <c r="ER636" s="21">
        <v>74</v>
      </c>
      <c r="ES636" s="61" t="str">
        <f t="shared" si="30"/>
        <v>San Francisco</v>
      </c>
      <c r="ET636" s="61">
        <f t="shared" si="32"/>
        <v>164</v>
      </c>
      <c r="EU636" s="61">
        <f t="shared" si="31"/>
        <v>16</v>
      </c>
    </row>
    <row r="637" spans="1:151" x14ac:dyDescent="0.45">
      <c r="A637" s="64">
        <v>45309</v>
      </c>
      <c r="B637" s="21" t="s">
        <v>41</v>
      </c>
      <c r="C637" s="21">
        <v>360</v>
      </c>
      <c r="D637" s="21" t="s">
        <v>204</v>
      </c>
      <c r="E637" s="21">
        <v>98</v>
      </c>
      <c r="F637" s="50" t="s">
        <v>558</v>
      </c>
      <c r="G637" t="s">
        <v>41</v>
      </c>
      <c r="H637" t="s">
        <v>204</v>
      </c>
      <c r="I637" t="s">
        <v>41</v>
      </c>
      <c r="J637" t="s">
        <v>204</v>
      </c>
      <c r="K637" t="s">
        <v>41</v>
      </c>
      <c r="L637" t="s">
        <v>204</v>
      </c>
      <c r="M637" t="s">
        <v>41</v>
      </c>
      <c r="N637" t="s">
        <v>204</v>
      </c>
      <c r="O637" t="s">
        <v>41</v>
      </c>
      <c r="P637" t="s">
        <v>204</v>
      </c>
      <c r="Q637" t="s">
        <v>41</v>
      </c>
      <c r="R637" t="s">
        <v>204</v>
      </c>
      <c r="S637" t="s">
        <v>15</v>
      </c>
      <c r="T637" t="s">
        <v>15</v>
      </c>
      <c r="U637">
        <v>17</v>
      </c>
      <c r="V637">
        <v>17</v>
      </c>
      <c r="W637" s="20">
        <v>0.52941176470588203</v>
      </c>
      <c r="X637" s="20">
        <v>18.21</v>
      </c>
      <c r="Y637" s="20">
        <v>113.7</v>
      </c>
      <c r="Z637" s="20">
        <v>95.5</v>
      </c>
      <c r="AA637" s="20">
        <v>70.3</v>
      </c>
      <c r="AB637" s="20">
        <v>-0.152</v>
      </c>
      <c r="AC637" s="20">
        <v>9.7200000000000006</v>
      </c>
      <c r="AD637" s="20">
        <v>110.9</v>
      </c>
      <c r="AE637" s="20">
        <v>101.2</v>
      </c>
      <c r="AF637" s="20">
        <v>4.5599999999999996</v>
      </c>
      <c r="AG637" s="20">
        <v>114.4</v>
      </c>
      <c r="AH637" s="20">
        <v>96.7</v>
      </c>
      <c r="AI637" s="20">
        <v>0.87329999999999997</v>
      </c>
      <c r="AJ637" s="20">
        <v>-0.9</v>
      </c>
      <c r="AK637" s="20">
        <v>-5.2941176470588235E-2</v>
      </c>
      <c r="AL637" s="20">
        <v>1316</v>
      </c>
      <c r="AM637" s="20">
        <v>15.92</v>
      </c>
      <c r="AN637" s="20">
        <v>9.86</v>
      </c>
      <c r="AO637" s="20">
        <v>1289</v>
      </c>
      <c r="AP637" s="20">
        <v>1186</v>
      </c>
      <c r="AQ637" s="20">
        <v>1049</v>
      </c>
      <c r="AR637" s="20">
        <v>0.44</v>
      </c>
      <c r="AS637" s="20">
        <v>119</v>
      </c>
      <c r="AT637" s="20">
        <v>336</v>
      </c>
      <c r="AU637" s="20">
        <v>0.35399999999999998</v>
      </c>
      <c r="AV637" s="20">
        <v>246</v>
      </c>
      <c r="AW637" s="20">
        <v>337</v>
      </c>
      <c r="AX637" s="20">
        <v>0.73</v>
      </c>
      <c r="AY637" s="20">
        <v>211</v>
      </c>
      <c r="AZ637" s="20">
        <v>12.411764705882353</v>
      </c>
      <c r="BA637" s="20">
        <v>687</v>
      </c>
      <c r="BB637" s="20">
        <v>40.411764705882355</v>
      </c>
      <c r="BC637" s="20">
        <v>288</v>
      </c>
      <c r="BD637" s="20">
        <v>116</v>
      </c>
      <c r="BE637" s="20">
        <v>69</v>
      </c>
      <c r="BF637" s="20">
        <v>206</v>
      </c>
      <c r="BG637" s="20">
        <v>296</v>
      </c>
      <c r="BH637" s="20">
        <v>75.8</v>
      </c>
      <c r="BI637" s="20">
        <v>69.765000000000001</v>
      </c>
      <c r="BJ637" s="20">
        <v>6.0590000000000002</v>
      </c>
      <c r="BK637" s="20">
        <v>1.3979999999999999</v>
      </c>
      <c r="BL637" s="20">
        <v>12.118</v>
      </c>
      <c r="BM637" s="20">
        <v>0.56299999999999994</v>
      </c>
      <c r="BN637" s="20">
        <v>19.8</v>
      </c>
      <c r="BO637" s="20">
        <v>19.8</v>
      </c>
      <c r="BP637" s="20">
        <v>4.0999999999999996</v>
      </c>
      <c r="BQ637" s="20">
        <v>6.8235294117647056</v>
      </c>
      <c r="BR637" s="20">
        <v>17.399999999999999</v>
      </c>
      <c r="BS637" s="20">
        <v>58</v>
      </c>
      <c r="BT637" s="20">
        <v>0.57799999999999996</v>
      </c>
      <c r="BU637" s="20">
        <v>-2</v>
      </c>
      <c r="BV637" s="66">
        <v>36</v>
      </c>
      <c r="BW637" s="66">
        <v>63</v>
      </c>
      <c r="BX637" s="66">
        <v>72</v>
      </c>
      <c r="BY637" s="66">
        <v>34</v>
      </c>
      <c r="BZ637" s="66">
        <v>26</v>
      </c>
      <c r="CA637" s="66">
        <v>40.299999999999997</v>
      </c>
      <c r="CB637" s="66">
        <v>56</v>
      </c>
      <c r="CC637" s="66">
        <v>42</v>
      </c>
      <c r="CD637" s="20">
        <v>0.47058823529411797</v>
      </c>
      <c r="CE637" s="20">
        <v>-1.1599999999999999</v>
      </c>
      <c r="CF637" s="20">
        <v>109.4</v>
      </c>
      <c r="CG637" s="20">
        <v>110.5</v>
      </c>
      <c r="CH637" s="20">
        <v>66.5</v>
      </c>
      <c r="CI637" s="20">
        <v>3.0000000000000001E-3</v>
      </c>
      <c r="CJ637" s="20">
        <v>0.61</v>
      </c>
      <c r="CK637" s="20">
        <v>104.9</v>
      </c>
      <c r="CL637" s="20">
        <v>104.3</v>
      </c>
      <c r="CM637" s="20">
        <v>-7.06</v>
      </c>
      <c r="CN637" s="20">
        <v>109.5</v>
      </c>
      <c r="CO637" s="20">
        <v>110</v>
      </c>
      <c r="CP637" s="63">
        <v>0.48709999999999998</v>
      </c>
      <c r="CQ637" s="20">
        <v>-4.0999999999999996</v>
      </c>
      <c r="CR637" s="20">
        <v>-0.24117647058823527</v>
      </c>
      <c r="CS637" s="20">
        <v>1171</v>
      </c>
      <c r="CT637" s="20">
        <v>1.48</v>
      </c>
      <c r="CU637" s="20">
        <v>2.25</v>
      </c>
      <c r="CV637" s="20">
        <v>1223</v>
      </c>
      <c r="CW637" s="20">
        <v>1236</v>
      </c>
      <c r="CX637" s="20">
        <v>969</v>
      </c>
      <c r="CY637" s="20">
        <v>0.42299999999999999</v>
      </c>
      <c r="CZ637" s="20">
        <v>140</v>
      </c>
      <c r="DA637" s="20">
        <v>405</v>
      </c>
      <c r="DB637" s="20">
        <v>0.34599999999999997</v>
      </c>
      <c r="DC637" s="20">
        <v>263</v>
      </c>
      <c r="DD637" s="20">
        <v>367</v>
      </c>
      <c r="DE637" s="20">
        <v>0.71699999999999997</v>
      </c>
      <c r="DF637" s="20">
        <v>208</v>
      </c>
      <c r="DG637" s="20">
        <v>12.235294117647058</v>
      </c>
      <c r="DH637" s="20">
        <v>601</v>
      </c>
      <c r="DI637" s="20">
        <v>35.352941176470587</v>
      </c>
      <c r="DJ637" s="20">
        <v>211</v>
      </c>
      <c r="DK637" s="20">
        <v>105</v>
      </c>
      <c r="DL637" s="20">
        <v>66</v>
      </c>
      <c r="DM637" s="20">
        <v>222</v>
      </c>
      <c r="DN637" s="20">
        <v>266</v>
      </c>
      <c r="DO637" s="20">
        <v>71.900000000000006</v>
      </c>
      <c r="DP637" s="20">
        <v>72.706000000000003</v>
      </c>
      <c r="DQ637" s="20">
        <v>-0.76500000000000001</v>
      </c>
      <c r="DR637" s="20">
        <v>0.95</v>
      </c>
      <c r="DS637" s="20">
        <v>13.058999999999999</v>
      </c>
      <c r="DT637" s="20">
        <v>0.47299999999999998</v>
      </c>
      <c r="DU637" s="20">
        <v>23.8</v>
      </c>
      <c r="DV637" s="20">
        <v>21.6</v>
      </c>
      <c r="DW637" s="20">
        <v>3.9</v>
      </c>
      <c r="DX637" s="20">
        <v>6.1764705882352944</v>
      </c>
      <c r="DY637" s="20">
        <v>15.6</v>
      </c>
      <c r="DZ637" s="20">
        <v>225</v>
      </c>
      <c r="EA637" s="20">
        <v>0.47199999999999998</v>
      </c>
      <c r="EB637" s="20">
        <v>-2</v>
      </c>
      <c r="EC637" s="66">
        <v>189</v>
      </c>
      <c r="ED637" s="66">
        <v>211</v>
      </c>
      <c r="EE637" s="66">
        <v>180</v>
      </c>
      <c r="EF637" s="66">
        <v>169</v>
      </c>
      <c r="EG637" s="66">
        <v>177</v>
      </c>
      <c r="EH637" s="66">
        <v>156.80000000000001</v>
      </c>
      <c r="EI637" s="66">
        <v>225</v>
      </c>
      <c r="EJ637" s="66">
        <v>271</v>
      </c>
      <c r="EK637" s="20">
        <v>12563.85</v>
      </c>
      <c r="EL637" s="20">
        <v>10447.700000000001</v>
      </c>
      <c r="EM637" s="20">
        <v>74.846470588235306</v>
      </c>
      <c r="EN637" s="20">
        <v>89.108470588235292</v>
      </c>
      <c r="EO637" s="20">
        <v>12.475799999999998</v>
      </c>
      <c r="EP637" s="20">
        <v>194.18</v>
      </c>
      <c r="EQ637" s="21">
        <v>92</v>
      </c>
      <c r="ER637" s="21">
        <v>91</v>
      </c>
      <c r="ES637" s="61" t="str">
        <f t="shared" si="30"/>
        <v>Xavier</v>
      </c>
      <c r="ET637" s="61">
        <f t="shared" si="32"/>
        <v>183</v>
      </c>
      <c r="EU637" s="61">
        <f t="shared" si="31"/>
        <v>1</v>
      </c>
    </row>
    <row r="638" spans="1:151" x14ac:dyDescent="0.45">
      <c r="A638" s="64">
        <v>45309</v>
      </c>
      <c r="B638" s="21" t="s">
        <v>139</v>
      </c>
      <c r="C638" s="21">
        <v>337</v>
      </c>
      <c r="D638" s="21" t="s">
        <v>98</v>
      </c>
      <c r="E638" s="21">
        <v>253</v>
      </c>
      <c r="F638" s="50" t="s">
        <v>558</v>
      </c>
      <c r="G638" t="s">
        <v>139</v>
      </c>
      <c r="H638" t="s">
        <v>98</v>
      </c>
      <c r="I638" t="s">
        <v>139</v>
      </c>
      <c r="J638" t="s">
        <v>98</v>
      </c>
      <c r="K638" t="s">
        <v>1339</v>
      </c>
      <c r="L638" t="s">
        <v>98</v>
      </c>
      <c r="M638" t="s">
        <v>139</v>
      </c>
      <c r="N638" t="s">
        <v>98</v>
      </c>
      <c r="O638" t="s">
        <v>139</v>
      </c>
      <c r="P638" t="s">
        <v>98</v>
      </c>
      <c r="Q638" t="s">
        <v>139</v>
      </c>
      <c r="R638" t="s">
        <v>98</v>
      </c>
      <c r="S638" t="s">
        <v>82</v>
      </c>
      <c r="T638" t="s">
        <v>82</v>
      </c>
      <c r="U638">
        <v>17</v>
      </c>
      <c r="V638">
        <v>17</v>
      </c>
      <c r="W638" s="20">
        <v>0.58823529411764697</v>
      </c>
      <c r="X638" s="20">
        <v>7.13</v>
      </c>
      <c r="Y638" s="20">
        <v>109.1</v>
      </c>
      <c r="Z638" s="20">
        <v>102</v>
      </c>
      <c r="AA638" s="20">
        <v>65.8</v>
      </c>
      <c r="AB638" s="20">
        <v>-8.7999999999999995E-2</v>
      </c>
      <c r="AC638" s="20">
        <v>-0.11</v>
      </c>
      <c r="AD638" s="20">
        <v>105.8</v>
      </c>
      <c r="AE638" s="20">
        <v>105.9</v>
      </c>
      <c r="AF638" s="20">
        <v>-1.17</v>
      </c>
      <c r="AG638" s="20">
        <v>109.9</v>
      </c>
      <c r="AH638" s="20">
        <v>103</v>
      </c>
      <c r="AI638" s="20">
        <v>0.67920000000000003</v>
      </c>
      <c r="AJ638" s="20">
        <v>-3.2</v>
      </c>
      <c r="AK638" s="20">
        <v>-0.18823529411764706</v>
      </c>
      <c r="AL638" s="20">
        <v>1228</v>
      </c>
      <c r="AM638" s="20">
        <v>7.78</v>
      </c>
      <c r="AN638" s="20">
        <v>2.25</v>
      </c>
      <c r="AO638" s="20">
        <v>1244</v>
      </c>
      <c r="AP638" s="20">
        <v>1150</v>
      </c>
      <c r="AQ638" s="20">
        <v>931</v>
      </c>
      <c r="AR638" s="20">
        <v>0.45300000000000001</v>
      </c>
      <c r="AS638" s="20">
        <v>139</v>
      </c>
      <c r="AT638" s="20">
        <v>404</v>
      </c>
      <c r="AU638" s="20">
        <v>0.34399999999999997</v>
      </c>
      <c r="AV638" s="20">
        <v>261</v>
      </c>
      <c r="AW638" s="20">
        <v>340</v>
      </c>
      <c r="AX638" s="20">
        <v>0.76800000000000002</v>
      </c>
      <c r="AY638" s="20">
        <v>170</v>
      </c>
      <c r="AZ638" s="20">
        <v>10</v>
      </c>
      <c r="BA638" s="20">
        <v>621</v>
      </c>
      <c r="BB638" s="20">
        <v>36.529411764705884</v>
      </c>
      <c r="BC638" s="20">
        <v>244</v>
      </c>
      <c r="BD638" s="20">
        <v>106</v>
      </c>
      <c r="BE638" s="20">
        <v>87</v>
      </c>
      <c r="BF638" s="20">
        <v>222</v>
      </c>
      <c r="BG638" s="20">
        <v>286</v>
      </c>
      <c r="BH638" s="20">
        <v>73.2</v>
      </c>
      <c r="BI638" s="20">
        <v>67.647000000000006</v>
      </c>
      <c r="BJ638" s="20">
        <v>5.5289999999999999</v>
      </c>
      <c r="BK638" s="20">
        <v>1.099</v>
      </c>
      <c r="BL638" s="20">
        <v>13.058999999999999</v>
      </c>
      <c r="BM638" s="20">
        <v>0.47699999999999998</v>
      </c>
      <c r="BN638" s="20">
        <v>23.8</v>
      </c>
      <c r="BO638" s="20">
        <v>20</v>
      </c>
      <c r="BP638" s="20">
        <v>5.0999999999999996</v>
      </c>
      <c r="BQ638" s="20">
        <v>6.2352941176470589</v>
      </c>
      <c r="BR638" s="20">
        <v>16.8</v>
      </c>
      <c r="BS638" s="20">
        <v>122</v>
      </c>
      <c r="BT638" s="20">
        <v>0.53</v>
      </c>
      <c r="BU638" s="20">
        <v>0</v>
      </c>
      <c r="BV638" s="66">
        <v>98</v>
      </c>
      <c r="BW638" s="66">
        <v>88</v>
      </c>
      <c r="BX638" s="66">
        <v>137</v>
      </c>
      <c r="BY638" s="66">
        <v>105</v>
      </c>
      <c r="BZ638" s="66">
        <v>100</v>
      </c>
      <c r="CA638" s="66">
        <v>87.2</v>
      </c>
      <c r="CB638" s="66">
        <v>122</v>
      </c>
      <c r="CC638" s="66">
        <v>69</v>
      </c>
      <c r="CD638" s="20">
        <v>0.47058823529411797</v>
      </c>
      <c r="CE638" s="20">
        <v>-2.23</v>
      </c>
      <c r="CF638" s="20">
        <v>110.1</v>
      </c>
      <c r="CG638" s="20">
        <v>112.4</v>
      </c>
      <c r="CH638" s="20">
        <v>68.5</v>
      </c>
      <c r="CI638" s="20">
        <v>0.09</v>
      </c>
      <c r="CJ638" s="20">
        <v>3.2</v>
      </c>
      <c r="CK638" s="20">
        <v>106.5</v>
      </c>
      <c r="CL638" s="20">
        <v>103.3</v>
      </c>
      <c r="CM638" s="20">
        <v>0.99</v>
      </c>
      <c r="CN638" s="20">
        <v>111.7</v>
      </c>
      <c r="CO638" s="20">
        <v>113.2</v>
      </c>
      <c r="CP638" s="63">
        <v>0.46179999999999999</v>
      </c>
      <c r="CQ638" s="20">
        <v>-4.4000000000000004</v>
      </c>
      <c r="CR638" s="20">
        <v>-0.25882352941176473</v>
      </c>
      <c r="CS638" s="20">
        <v>1156</v>
      </c>
      <c r="CT638" s="20">
        <v>-1.49</v>
      </c>
      <c r="CU638" s="20">
        <v>3.26</v>
      </c>
      <c r="CV638" s="20">
        <v>1255</v>
      </c>
      <c r="CW638" s="20">
        <v>1295</v>
      </c>
      <c r="CX638" s="20">
        <v>961</v>
      </c>
      <c r="CY638" s="20">
        <v>0.44600000000000001</v>
      </c>
      <c r="CZ638" s="20">
        <v>135</v>
      </c>
      <c r="DA638" s="20">
        <v>352</v>
      </c>
      <c r="DB638" s="20">
        <v>0.38400000000000001</v>
      </c>
      <c r="DC638" s="20">
        <v>262</v>
      </c>
      <c r="DD638" s="20">
        <v>366</v>
      </c>
      <c r="DE638" s="20">
        <v>0.71599999999999997</v>
      </c>
      <c r="DF638" s="20">
        <v>153</v>
      </c>
      <c r="DG638" s="20">
        <v>9</v>
      </c>
      <c r="DH638" s="20">
        <v>580</v>
      </c>
      <c r="DI638" s="20">
        <v>34.117647058823529</v>
      </c>
      <c r="DJ638" s="20">
        <v>207</v>
      </c>
      <c r="DK638" s="20">
        <v>103</v>
      </c>
      <c r="DL638" s="20">
        <v>46</v>
      </c>
      <c r="DM638" s="20">
        <v>201</v>
      </c>
      <c r="DN638" s="20">
        <v>304</v>
      </c>
      <c r="DO638" s="20">
        <v>73.8</v>
      </c>
      <c r="DP638" s="20">
        <v>76.176000000000002</v>
      </c>
      <c r="DQ638" s="20">
        <v>-2.3530000000000002</v>
      </c>
      <c r="DR638" s="20">
        <v>1.03</v>
      </c>
      <c r="DS638" s="20">
        <v>11.824</v>
      </c>
      <c r="DT638" s="20">
        <v>0.51200000000000001</v>
      </c>
      <c r="DU638" s="20">
        <v>20.7</v>
      </c>
      <c r="DV638" s="20">
        <v>21.5</v>
      </c>
      <c r="DW638" s="20">
        <v>2.7</v>
      </c>
      <c r="DX638" s="20">
        <v>6.0588235294117645</v>
      </c>
      <c r="DY638" s="20">
        <v>17.899999999999999</v>
      </c>
      <c r="DZ638" s="20">
        <v>138</v>
      </c>
      <c r="EA638" s="20">
        <v>0.51900000000000002</v>
      </c>
      <c r="EB638" s="20">
        <v>2</v>
      </c>
      <c r="EC638" s="66">
        <v>215</v>
      </c>
      <c r="ED638" s="66">
        <v>136</v>
      </c>
      <c r="EE638" s="66">
        <v>174</v>
      </c>
      <c r="EF638" s="66">
        <v>198</v>
      </c>
      <c r="EG638" s="66">
        <v>191</v>
      </c>
      <c r="EH638" s="66">
        <v>138.5</v>
      </c>
      <c r="EI638" s="66">
        <v>137</v>
      </c>
      <c r="EJ638" s="66">
        <v>153</v>
      </c>
      <c r="EK638" s="20">
        <v>12262.84</v>
      </c>
      <c r="EL638" s="20">
        <v>11230.199999999999</v>
      </c>
      <c r="EM638" s="20">
        <v>79.122176470588229</v>
      </c>
      <c r="EN638" s="20">
        <v>73.726117647058828</v>
      </c>
      <c r="EO638" s="20">
        <v>12.0288</v>
      </c>
      <c r="EP638" s="20">
        <v>233.47200000000001</v>
      </c>
      <c r="EQ638" s="21">
        <v>85</v>
      </c>
      <c r="ER638" s="21">
        <v>61</v>
      </c>
      <c r="ES638" s="61" t="str">
        <f t="shared" si="30"/>
        <v>VCU</v>
      </c>
      <c r="ET638" s="61">
        <f t="shared" si="32"/>
        <v>146</v>
      </c>
      <c r="EU638" s="61">
        <f t="shared" si="31"/>
        <v>24</v>
      </c>
    </row>
    <row r="639" spans="1:151" x14ac:dyDescent="0.45">
      <c r="A639" s="64">
        <v>45309</v>
      </c>
      <c r="B639" s="21" t="s">
        <v>277</v>
      </c>
      <c r="C639" s="21">
        <v>84</v>
      </c>
      <c r="D639" s="21" t="s">
        <v>327</v>
      </c>
      <c r="E639" s="21">
        <v>255</v>
      </c>
      <c r="F639" s="50" t="s">
        <v>558</v>
      </c>
      <c r="G639" t="s">
        <v>277</v>
      </c>
      <c r="H639" t="s">
        <v>327</v>
      </c>
      <c r="I639" t="s">
        <v>277</v>
      </c>
      <c r="J639" t="s">
        <v>327</v>
      </c>
      <c r="K639" t="s">
        <v>277</v>
      </c>
      <c r="L639" t="s">
        <v>327</v>
      </c>
      <c r="M639" t="s">
        <v>277</v>
      </c>
      <c r="N639" t="s">
        <v>705</v>
      </c>
      <c r="O639" t="s">
        <v>277</v>
      </c>
      <c r="P639" t="s">
        <v>1397</v>
      </c>
      <c r="Q639" t="s">
        <v>277</v>
      </c>
      <c r="R639" t="s">
        <v>327</v>
      </c>
      <c r="S639" t="s">
        <v>84</v>
      </c>
      <c r="T639" t="s">
        <v>84</v>
      </c>
      <c r="U639">
        <v>17</v>
      </c>
      <c r="V639">
        <v>14</v>
      </c>
      <c r="W639" s="20">
        <v>0.58823529411764697</v>
      </c>
      <c r="X639" s="20">
        <v>-1.85</v>
      </c>
      <c r="Y639" s="20">
        <v>105.4</v>
      </c>
      <c r="Z639" s="20">
        <v>107.2</v>
      </c>
      <c r="AA639" s="20">
        <v>69.7</v>
      </c>
      <c r="AB639" s="20">
        <v>5.0000000000000001E-3</v>
      </c>
      <c r="AC639" s="20">
        <v>-4.84</v>
      </c>
      <c r="AD639" s="20">
        <v>103.3</v>
      </c>
      <c r="AE639" s="20">
        <v>108.1</v>
      </c>
      <c r="AF639" s="20">
        <v>-3.43</v>
      </c>
      <c r="AG639" s="20">
        <v>106</v>
      </c>
      <c r="AH639" s="20">
        <v>107.8</v>
      </c>
      <c r="AI639" s="20">
        <v>0.45279999999999998</v>
      </c>
      <c r="AJ639" s="20">
        <v>-4.4000000000000004</v>
      </c>
      <c r="AK639" s="20">
        <v>-0.25882352941176473</v>
      </c>
      <c r="AL639" s="20">
        <v>1181</v>
      </c>
      <c r="AM639" s="20">
        <v>-3.77</v>
      </c>
      <c r="AN639" s="20">
        <v>-6.15</v>
      </c>
      <c r="AO639" s="20">
        <v>1297</v>
      </c>
      <c r="AP639" s="20">
        <v>1212</v>
      </c>
      <c r="AQ639" s="20">
        <v>1022</v>
      </c>
      <c r="AR639" s="20">
        <v>0.45200000000000001</v>
      </c>
      <c r="AS639" s="20">
        <v>153</v>
      </c>
      <c r="AT639" s="20">
        <v>423</v>
      </c>
      <c r="AU639" s="20">
        <v>0.36199999999999999</v>
      </c>
      <c r="AV639" s="20">
        <v>220</v>
      </c>
      <c r="AW639" s="20">
        <v>282</v>
      </c>
      <c r="AX639" s="20">
        <v>0.78</v>
      </c>
      <c r="AY639" s="20">
        <v>165</v>
      </c>
      <c r="AZ639" s="20">
        <v>9.7058823529411757</v>
      </c>
      <c r="BA639" s="20">
        <v>589</v>
      </c>
      <c r="BB639" s="20">
        <v>34.647058823529413</v>
      </c>
      <c r="BC639" s="20">
        <v>246</v>
      </c>
      <c r="BD639" s="20">
        <v>136</v>
      </c>
      <c r="BE639" s="20">
        <v>43</v>
      </c>
      <c r="BF639" s="20">
        <v>204</v>
      </c>
      <c r="BG639" s="20">
        <v>257</v>
      </c>
      <c r="BH639" s="20">
        <v>76.3</v>
      </c>
      <c r="BI639" s="20">
        <v>71.293999999999997</v>
      </c>
      <c r="BJ639" s="20">
        <v>5</v>
      </c>
      <c r="BK639" s="20">
        <v>1.206</v>
      </c>
      <c r="BL639" s="20">
        <v>12</v>
      </c>
      <c r="BM639" s="20">
        <v>0.66700000000000004</v>
      </c>
      <c r="BN639" s="20">
        <v>24.9</v>
      </c>
      <c r="BO639" s="20">
        <v>16.600000000000001</v>
      </c>
      <c r="BP639" s="20">
        <v>2.5</v>
      </c>
      <c r="BQ639" s="20">
        <v>8</v>
      </c>
      <c r="BR639" s="20">
        <v>15.1</v>
      </c>
      <c r="BS639" s="20">
        <v>195</v>
      </c>
      <c r="BT639" s="20">
        <v>0.49</v>
      </c>
      <c r="BU639" s="20">
        <v>-1</v>
      </c>
      <c r="BV639" s="66">
        <v>168</v>
      </c>
      <c r="BW639" s="66">
        <v>196</v>
      </c>
      <c r="BX639" s="66">
        <v>173</v>
      </c>
      <c r="BY639" s="66">
        <v>175</v>
      </c>
      <c r="BZ639" s="66">
        <v>185</v>
      </c>
      <c r="CA639" s="66">
        <v>158.19999999999999</v>
      </c>
      <c r="CB639" s="66">
        <v>195</v>
      </c>
      <c r="CC639" s="66">
        <v>161</v>
      </c>
      <c r="CD639" s="20">
        <v>0.64285714285714302</v>
      </c>
      <c r="CE639" s="20">
        <v>-2.38</v>
      </c>
      <c r="CF639" s="20">
        <v>99.4</v>
      </c>
      <c r="CG639" s="20">
        <v>101.7</v>
      </c>
      <c r="CH639" s="20">
        <v>63.5</v>
      </c>
      <c r="CI639" s="20">
        <v>7.3999999999999996E-2</v>
      </c>
      <c r="CJ639" s="20">
        <v>-3.56</v>
      </c>
      <c r="CK639" s="20">
        <v>103.8</v>
      </c>
      <c r="CL639" s="20">
        <v>107.3</v>
      </c>
      <c r="CM639" s="20">
        <v>-1.03</v>
      </c>
      <c r="CN639" s="20">
        <v>98.5</v>
      </c>
      <c r="CO639" s="20">
        <v>101.2</v>
      </c>
      <c r="CP639" s="63">
        <v>0.42420000000000002</v>
      </c>
      <c r="CQ639" s="20">
        <v>-2.6</v>
      </c>
      <c r="CR639" s="20">
        <v>-0.18571428571428572</v>
      </c>
      <c r="CS639" s="20">
        <v>1193</v>
      </c>
      <c r="CT639" s="20">
        <v>-3.09</v>
      </c>
      <c r="CU639" s="20">
        <v>-4.63</v>
      </c>
      <c r="CV639" s="20">
        <v>916</v>
      </c>
      <c r="CW639" s="20">
        <v>893</v>
      </c>
      <c r="CX639" s="20">
        <v>762</v>
      </c>
      <c r="CY639" s="20">
        <v>0.39500000000000002</v>
      </c>
      <c r="CZ639" s="20">
        <v>80</v>
      </c>
      <c r="DA639" s="20">
        <v>263</v>
      </c>
      <c r="DB639" s="20">
        <v>0.30399999999999999</v>
      </c>
      <c r="DC639" s="20">
        <v>234</v>
      </c>
      <c r="DD639" s="20">
        <v>314</v>
      </c>
      <c r="DE639" s="20">
        <v>0.745</v>
      </c>
      <c r="DF639" s="20">
        <v>174</v>
      </c>
      <c r="DG639" s="20">
        <v>12.428571428571429</v>
      </c>
      <c r="DH639" s="20">
        <v>488</v>
      </c>
      <c r="DI639" s="20">
        <v>34.857142857142854</v>
      </c>
      <c r="DJ639" s="20">
        <v>153</v>
      </c>
      <c r="DK639" s="20">
        <v>104</v>
      </c>
      <c r="DL639" s="20">
        <v>42</v>
      </c>
      <c r="DM639" s="20">
        <v>186</v>
      </c>
      <c r="DN639" s="20">
        <v>282</v>
      </c>
      <c r="DO639" s="20">
        <v>65.400000000000006</v>
      </c>
      <c r="DP639" s="20">
        <v>63.786000000000001</v>
      </c>
      <c r="DQ639" s="20">
        <v>1.643</v>
      </c>
      <c r="DR639" s="20">
        <v>0.82299999999999995</v>
      </c>
      <c r="DS639" s="20">
        <v>13.286</v>
      </c>
      <c r="DT639" s="20">
        <v>0.55900000000000005</v>
      </c>
      <c r="DU639" s="20">
        <v>18.8</v>
      </c>
      <c r="DV639" s="20">
        <v>22.4</v>
      </c>
      <c r="DW639" s="20">
        <v>3</v>
      </c>
      <c r="DX639" s="20">
        <v>7.4285714285714288</v>
      </c>
      <c r="DY639" s="20">
        <v>20.100000000000001</v>
      </c>
      <c r="DZ639" s="20">
        <v>146</v>
      </c>
      <c r="EA639" s="20">
        <v>0.51200000000000001</v>
      </c>
      <c r="EB639" s="20">
        <v>9</v>
      </c>
      <c r="EC639" s="66">
        <v>166</v>
      </c>
      <c r="ED639" s="66">
        <v>158</v>
      </c>
      <c r="EE639" s="66">
        <v>123</v>
      </c>
      <c r="EF639" s="66">
        <v>222</v>
      </c>
      <c r="EG639" s="66">
        <v>193</v>
      </c>
      <c r="EH639" s="66">
        <v>148</v>
      </c>
      <c r="EI639" s="66">
        <v>148</v>
      </c>
      <c r="EJ639" s="66">
        <v>125</v>
      </c>
      <c r="EK639" s="20">
        <v>10719.18</v>
      </c>
      <c r="EL639" s="20">
        <v>10655.68</v>
      </c>
      <c r="EM639" s="20">
        <v>89.142857142857139</v>
      </c>
      <c r="EN639" s="20">
        <v>106.288</v>
      </c>
      <c r="EO639" s="20">
        <v>11.249499999999999</v>
      </c>
      <c r="EP639" s="20">
        <v>219.96</v>
      </c>
      <c r="EQ639" s="21">
        <v>76</v>
      </c>
      <c r="ER639" s="21">
        <v>67</v>
      </c>
      <c r="ES639" s="61" t="str">
        <f t="shared" si="30"/>
        <v>Fairfield</v>
      </c>
      <c r="ET639" s="61">
        <f t="shared" si="32"/>
        <v>143</v>
      </c>
      <c r="EU639" s="61">
        <f t="shared" si="31"/>
        <v>9</v>
      </c>
    </row>
    <row r="640" spans="1:151" x14ac:dyDescent="0.45">
      <c r="A640" s="64">
        <v>45309</v>
      </c>
      <c r="B640" s="21" t="s">
        <v>905</v>
      </c>
      <c r="C640" s="21">
        <v>251</v>
      </c>
      <c r="D640" s="21" t="s">
        <v>397</v>
      </c>
      <c r="E640" s="21">
        <v>146</v>
      </c>
      <c r="F640" s="50" t="s">
        <v>558</v>
      </c>
      <c r="G640" t="s">
        <v>380</v>
      </c>
      <c r="H640" t="s">
        <v>537</v>
      </c>
      <c r="I640" t="s">
        <v>380</v>
      </c>
      <c r="J640" t="s">
        <v>537</v>
      </c>
      <c r="K640" t="s">
        <v>736</v>
      </c>
      <c r="L640" t="s">
        <v>1322</v>
      </c>
      <c r="M640" t="s">
        <v>1274</v>
      </c>
      <c r="N640" t="s">
        <v>397</v>
      </c>
      <c r="O640" t="s">
        <v>1405</v>
      </c>
      <c r="P640" t="s">
        <v>397</v>
      </c>
      <c r="Q640" t="s">
        <v>500</v>
      </c>
      <c r="R640" t="s">
        <v>498</v>
      </c>
      <c r="S640" t="s">
        <v>312</v>
      </c>
      <c r="T640" t="s">
        <v>312</v>
      </c>
      <c r="U640">
        <v>17</v>
      </c>
      <c r="V640">
        <v>15</v>
      </c>
      <c r="W640" s="20">
        <v>0.29411764705882398</v>
      </c>
      <c r="X640" s="20">
        <v>-20.75</v>
      </c>
      <c r="Y640" s="20">
        <v>93.8</v>
      </c>
      <c r="Z640" s="20">
        <v>114.5</v>
      </c>
      <c r="AA640" s="20">
        <v>66.400000000000006</v>
      </c>
      <c r="AB640" s="20">
        <v>5.6000000000000001E-2</v>
      </c>
      <c r="AC640" s="20">
        <v>-3.84</v>
      </c>
      <c r="AD640" s="20">
        <v>103.5</v>
      </c>
      <c r="AE640" s="20">
        <v>107.4</v>
      </c>
      <c r="AF640" s="20">
        <v>-1.04</v>
      </c>
      <c r="AG640" s="20">
        <v>93.7</v>
      </c>
      <c r="AH640" s="20">
        <v>115</v>
      </c>
      <c r="AI640" s="20">
        <v>8.5999999999999993E-2</v>
      </c>
      <c r="AJ640" s="20">
        <v>-9.3000000000000007</v>
      </c>
      <c r="AK640" s="20">
        <v>-0.54705882352941182</v>
      </c>
      <c r="AL640" s="20">
        <v>916</v>
      </c>
      <c r="AM640" s="20">
        <v>-16.649999999999999</v>
      </c>
      <c r="AN640" s="20">
        <v>-4.25</v>
      </c>
      <c r="AO640" s="20">
        <v>1115</v>
      </c>
      <c r="AP640" s="20">
        <v>1234</v>
      </c>
      <c r="AQ640" s="20">
        <v>964</v>
      </c>
      <c r="AR640" s="20">
        <v>0.42</v>
      </c>
      <c r="AS640" s="20">
        <v>112</v>
      </c>
      <c r="AT640" s="20">
        <v>347</v>
      </c>
      <c r="AU640" s="20">
        <v>0.32300000000000001</v>
      </c>
      <c r="AV640" s="20">
        <v>193</v>
      </c>
      <c r="AW640" s="20">
        <v>301</v>
      </c>
      <c r="AX640" s="20">
        <v>0.64100000000000001</v>
      </c>
      <c r="AY640" s="20">
        <v>204</v>
      </c>
      <c r="AZ640" s="20">
        <v>12</v>
      </c>
      <c r="BA640" s="20">
        <v>576</v>
      </c>
      <c r="BB640" s="20">
        <v>33.882352941176471</v>
      </c>
      <c r="BC640" s="20">
        <v>206</v>
      </c>
      <c r="BD640" s="20">
        <v>111</v>
      </c>
      <c r="BE640" s="20">
        <v>66</v>
      </c>
      <c r="BF640" s="20">
        <v>242</v>
      </c>
      <c r="BG640" s="20">
        <v>299</v>
      </c>
      <c r="BH640" s="20">
        <v>65.599999999999994</v>
      </c>
      <c r="BI640" s="20">
        <v>72.587999999999994</v>
      </c>
      <c r="BJ640" s="20">
        <v>-7</v>
      </c>
      <c r="BK640" s="20">
        <v>0.85099999999999998</v>
      </c>
      <c r="BL640" s="20">
        <v>14.234999999999999</v>
      </c>
      <c r="BM640" s="20">
        <v>0.45900000000000002</v>
      </c>
      <c r="BN640" s="20">
        <v>20.399999999999999</v>
      </c>
      <c r="BO640" s="20">
        <v>17.7</v>
      </c>
      <c r="BP640" s="20">
        <v>3.9</v>
      </c>
      <c r="BQ640" s="20">
        <v>6.5294117647058822</v>
      </c>
      <c r="BR640" s="20">
        <v>17.600000000000001</v>
      </c>
      <c r="BS640" s="20">
        <v>351</v>
      </c>
      <c r="BT640" s="20">
        <v>0.374</v>
      </c>
      <c r="BU640" s="20">
        <v>0</v>
      </c>
      <c r="BV640" s="66">
        <v>344</v>
      </c>
      <c r="BW640" s="66">
        <v>340</v>
      </c>
      <c r="BX640" s="66">
        <v>332</v>
      </c>
      <c r="BY640" s="66">
        <v>350</v>
      </c>
      <c r="BZ640" s="66">
        <v>356</v>
      </c>
      <c r="CA640" s="66">
        <v>289.5</v>
      </c>
      <c r="CB640" s="66">
        <v>351</v>
      </c>
      <c r="CC640" s="66">
        <v>338</v>
      </c>
      <c r="CD640" s="20">
        <v>0.2</v>
      </c>
      <c r="CE640" s="20">
        <v>-20.05</v>
      </c>
      <c r="CF640" s="20">
        <v>92.3</v>
      </c>
      <c r="CG640" s="20">
        <v>112.4</v>
      </c>
      <c r="CH640" s="20">
        <v>71.5</v>
      </c>
      <c r="CI640" s="20">
        <v>3.9E-2</v>
      </c>
      <c r="CJ640" s="20">
        <v>-1.08</v>
      </c>
      <c r="CK640" s="20">
        <v>104.2</v>
      </c>
      <c r="CL640" s="20">
        <v>105.3</v>
      </c>
      <c r="CM640" s="20">
        <v>1.72</v>
      </c>
      <c r="CN640" s="20">
        <v>92.4</v>
      </c>
      <c r="CO640" s="20">
        <v>111.9</v>
      </c>
      <c r="CP640" s="63">
        <v>9.9699999999999997E-2</v>
      </c>
      <c r="CQ640" s="20">
        <v>-9</v>
      </c>
      <c r="CR640" s="20">
        <v>-0.6</v>
      </c>
      <c r="CS640" s="20">
        <v>958</v>
      </c>
      <c r="CT640" s="20">
        <v>-19.989999999999998</v>
      </c>
      <c r="CU640" s="20">
        <v>-3.79</v>
      </c>
      <c r="CV640" s="20">
        <v>951</v>
      </c>
      <c r="CW640" s="20">
        <v>1194</v>
      </c>
      <c r="CX640" s="20">
        <v>860</v>
      </c>
      <c r="CY640" s="20">
        <v>0.39900000000000002</v>
      </c>
      <c r="CZ640" s="20">
        <v>82</v>
      </c>
      <c r="DA640" s="20">
        <v>290</v>
      </c>
      <c r="DB640" s="20">
        <v>0.28299999999999997</v>
      </c>
      <c r="DC640" s="20">
        <v>183</v>
      </c>
      <c r="DD640" s="20">
        <v>258</v>
      </c>
      <c r="DE640" s="20">
        <v>0.70899999999999996</v>
      </c>
      <c r="DF640" s="20">
        <v>116</v>
      </c>
      <c r="DG640" s="20">
        <v>7.7333333333333334</v>
      </c>
      <c r="DH640" s="20">
        <v>489</v>
      </c>
      <c r="DI640" s="20">
        <v>32.6</v>
      </c>
      <c r="DJ640" s="20">
        <v>170</v>
      </c>
      <c r="DK640" s="20">
        <v>99</v>
      </c>
      <c r="DL640" s="20">
        <v>33</v>
      </c>
      <c r="DM640" s="20">
        <v>224</v>
      </c>
      <c r="DN640" s="20">
        <v>281</v>
      </c>
      <c r="DO640" s="20">
        <v>63.4</v>
      </c>
      <c r="DP640" s="20">
        <v>79.599999999999994</v>
      </c>
      <c r="DQ640" s="20">
        <v>-16.2</v>
      </c>
      <c r="DR640" s="20">
        <v>0.75900000000000001</v>
      </c>
      <c r="DS640" s="20">
        <v>14.933</v>
      </c>
      <c r="DT640" s="20">
        <v>0.442</v>
      </c>
      <c r="DU640" s="20">
        <v>19.3</v>
      </c>
      <c r="DV640" s="20">
        <v>17.2</v>
      </c>
      <c r="DW640" s="20">
        <v>2.2000000000000002</v>
      </c>
      <c r="DX640" s="20">
        <v>6.6</v>
      </c>
      <c r="DY640" s="20">
        <v>18.7</v>
      </c>
      <c r="DZ640" s="20">
        <v>331</v>
      </c>
      <c r="EA640" s="20">
        <v>0.39800000000000002</v>
      </c>
      <c r="EB640" s="20">
        <v>-1</v>
      </c>
      <c r="EC640" s="66">
        <v>347</v>
      </c>
      <c r="ED640" s="66">
        <v>341</v>
      </c>
      <c r="EE640" s="66">
        <v>320</v>
      </c>
      <c r="EF640" s="66">
        <v>353</v>
      </c>
      <c r="EG640" s="66">
        <v>351</v>
      </c>
      <c r="EH640" s="66">
        <v>285.3</v>
      </c>
      <c r="EI640" s="66">
        <v>333</v>
      </c>
      <c r="EJ640" s="66">
        <v>343</v>
      </c>
      <c r="EK640" s="20">
        <v>10543.12</v>
      </c>
      <c r="EL640" s="20">
        <v>10568.35</v>
      </c>
      <c r="EM640" s="20">
        <v>93.950999999999993</v>
      </c>
      <c r="EN640" s="20">
        <v>97.503705882352932</v>
      </c>
      <c r="EO640" s="20">
        <v>12.478400000000001</v>
      </c>
      <c r="EP640" s="20">
        <v>180.12100000000001</v>
      </c>
      <c r="ES640" s="61" t="str">
        <f t="shared" si="30"/>
        <v/>
      </c>
      <c r="ET640" s="61">
        <f t="shared" si="32"/>
        <v>0</v>
      </c>
      <c r="EU640" s="61" t="str">
        <f t="shared" si="31"/>
        <v/>
      </c>
    </row>
    <row r="641" spans="1:151" x14ac:dyDescent="0.45">
      <c r="A641" s="64">
        <v>45309</v>
      </c>
      <c r="B641" s="21" t="s">
        <v>308</v>
      </c>
      <c r="C641" s="21">
        <v>46</v>
      </c>
      <c r="D641" s="21" t="s">
        <v>130</v>
      </c>
      <c r="E641" s="21">
        <v>305</v>
      </c>
      <c r="F641" s="50" t="s">
        <v>558</v>
      </c>
      <c r="G641" t="s">
        <v>308</v>
      </c>
      <c r="H641" t="s">
        <v>130</v>
      </c>
      <c r="I641" t="s">
        <v>308</v>
      </c>
      <c r="J641" t="s">
        <v>130</v>
      </c>
      <c r="K641" t="s">
        <v>308</v>
      </c>
      <c r="L641" t="s">
        <v>130</v>
      </c>
      <c r="M641" t="s">
        <v>587</v>
      </c>
      <c r="N641" t="s">
        <v>130</v>
      </c>
      <c r="O641" t="s">
        <v>1404</v>
      </c>
      <c r="P641" t="s">
        <v>130</v>
      </c>
      <c r="Q641" t="s">
        <v>308</v>
      </c>
      <c r="R641" t="s">
        <v>130</v>
      </c>
      <c r="S641" t="s">
        <v>86</v>
      </c>
      <c r="T641" t="s">
        <v>86</v>
      </c>
      <c r="U641">
        <v>17</v>
      </c>
      <c r="V641">
        <v>17</v>
      </c>
      <c r="W641" s="20">
        <v>0.47058823529411797</v>
      </c>
      <c r="X641" s="20">
        <v>-10.47</v>
      </c>
      <c r="Y641" s="20">
        <v>99.8</v>
      </c>
      <c r="Z641" s="20">
        <v>110.2</v>
      </c>
      <c r="AA641" s="20">
        <v>67</v>
      </c>
      <c r="AB641" s="20">
        <v>9.9000000000000005E-2</v>
      </c>
      <c r="AC641" s="20">
        <v>-1.38</v>
      </c>
      <c r="AD641" s="20">
        <v>104.8</v>
      </c>
      <c r="AE641" s="20">
        <v>106.1</v>
      </c>
      <c r="AF641" s="20">
        <v>2.38</v>
      </c>
      <c r="AG641" s="20">
        <v>99.2</v>
      </c>
      <c r="AH641" s="20">
        <v>110.4</v>
      </c>
      <c r="AI641" s="20">
        <v>0.22520000000000001</v>
      </c>
      <c r="AJ641" s="20">
        <v>-4.7</v>
      </c>
      <c r="AK641" s="20">
        <v>-0.27647058823529413</v>
      </c>
      <c r="AL641" s="20">
        <v>1065</v>
      </c>
      <c r="AM641" s="20">
        <v>-10.36</v>
      </c>
      <c r="AN641" s="20">
        <v>-1.67</v>
      </c>
      <c r="AO641" s="20">
        <v>1138</v>
      </c>
      <c r="AP641" s="20">
        <v>1253</v>
      </c>
      <c r="AQ641" s="20">
        <v>978</v>
      </c>
      <c r="AR641" s="20">
        <v>0.437</v>
      </c>
      <c r="AS641" s="20">
        <v>115</v>
      </c>
      <c r="AT641" s="20">
        <v>346</v>
      </c>
      <c r="AU641" s="20">
        <v>0.33200000000000002</v>
      </c>
      <c r="AV641" s="20">
        <v>169</v>
      </c>
      <c r="AW641" s="20">
        <v>256</v>
      </c>
      <c r="AX641" s="20">
        <v>0.66</v>
      </c>
      <c r="AY641" s="20">
        <v>169</v>
      </c>
      <c r="AZ641" s="20">
        <v>9.9411764705882355</v>
      </c>
      <c r="BA641" s="20">
        <v>555</v>
      </c>
      <c r="BB641" s="20">
        <v>32.647058823529413</v>
      </c>
      <c r="BC641" s="20">
        <v>205</v>
      </c>
      <c r="BD641" s="20">
        <v>110</v>
      </c>
      <c r="BE641" s="20">
        <v>52</v>
      </c>
      <c r="BF641" s="20">
        <v>222</v>
      </c>
      <c r="BG641" s="20">
        <v>278</v>
      </c>
      <c r="BH641" s="20">
        <v>66.900000000000006</v>
      </c>
      <c r="BI641" s="20">
        <v>73.706000000000003</v>
      </c>
      <c r="BJ641" s="20">
        <v>-6.7649999999999997</v>
      </c>
      <c r="BK641" s="20">
        <v>0.92300000000000004</v>
      </c>
      <c r="BL641" s="20">
        <v>13.058999999999999</v>
      </c>
      <c r="BM641" s="20">
        <v>0.495</v>
      </c>
      <c r="BN641" s="20">
        <v>20.399999999999999</v>
      </c>
      <c r="BO641" s="20">
        <v>15.1</v>
      </c>
      <c r="BP641" s="20">
        <v>3.1</v>
      </c>
      <c r="BQ641" s="20">
        <v>6.4705882352941178</v>
      </c>
      <c r="BR641" s="20">
        <v>16.399999999999999</v>
      </c>
      <c r="BS641" s="20">
        <v>237</v>
      </c>
      <c r="BT641" s="20">
        <v>0.46600000000000003</v>
      </c>
      <c r="BU641" s="20">
        <v>2</v>
      </c>
      <c r="BV641" s="66">
        <v>293</v>
      </c>
      <c r="BW641" s="66">
        <v>250</v>
      </c>
      <c r="BX641" s="66">
        <v>199</v>
      </c>
      <c r="BY641" s="66">
        <v>313</v>
      </c>
      <c r="BZ641" s="66">
        <v>297</v>
      </c>
      <c r="CA641" s="66">
        <v>220.7</v>
      </c>
      <c r="CB641" s="66">
        <v>238</v>
      </c>
      <c r="CC641" s="66">
        <v>260</v>
      </c>
      <c r="CD641" s="20">
        <v>0.64705882352941202</v>
      </c>
      <c r="CE641" s="20">
        <v>1.75</v>
      </c>
      <c r="CF641" s="20">
        <v>112.7</v>
      </c>
      <c r="CG641" s="20">
        <v>110.9</v>
      </c>
      <c r="CH641" s="20">
        <v>69.099999999999994</v>
      </c>
      <c r="CI641" s="20">
        <v>8.5000000000000006E-2</v>
      </c>
      <c r="CJ641" s="20">
        <v>0.21</v>
      </c>
      <c r="CK641" s="20">
        <v>106.8</v>
      </c>
      <c r="CL641" s="20">
        <v>106.5</v>
      </c>
      <c r="CM641" s="20">
        <v>3.25</v>
      </c>
      <c r="CN641" s="20">
        <v>112.5</v>
      </c>
      <c r="CO641" s="20">
        <v>111.9</v>
      </c>
      <c r="CP641" s="63">
        <v>0.51690000000000003</v>
      </c>
      <c r="CQ641" s="20">
        <v>-2.1</v>
      </c>
      <c r="CR641" s="20">
        <v>-0.12352941176470589</v>
      </c>
      <c r="CS641" s="20">
        <v>1226</v>
      </c>
      <c r="CT641" s="20">
        <v>2.41</v>
      </c>
      <c r="CU641" s="20">
        <v>0.53</v>
      </c>
      <c r="CV641" s="20">
        <v>1344</v>
      </c>
      <c r="CW641" s="20">
        <v>1312</v>
      </c>
      <c r="CX641" s="20">
        <v>1014</v>
      </c>
      <c r="CY641" s="20">
        <v>0.47499999999999998</v>
      </c>
      <c r="CZ641" s="20">
        <v>104</v>
      </c>
      <c r="DA641" s="20">
        <v>278</v>
      </c>
      <c r="DB641" s="20">
        <v>0.374</v>
      </c>
      <c r="DC641" s="20">
        <v>276</v>
      </c>
      <c r="DD641" s="20">
        <v>358</v>
      </c>
      <c r="DE641" s="20">
        <v>0.77100000000000002</v>
      </c>
      <c r="DF641" s="20">
        <v>176</v>
      </c>
      <c r="DG641" s="20">
        <v>10.352941176470589</v>
      </c>
      <c r="DH641" s="20">
        <v>561</v>
      </c>
      <c r="DI641" s="20">
        <v>33</v>
      </c>
      <c r="DJ641" s="20">
        <v>224</v>
      </c>
      <c r="DK641" s="20">
        <v>126</v>
      </c>
      <c r="DL641" s="20">
        <v>43</v>
      </c>
      <c r="DM641" s="20">
        <v>190</v>
      </c>
      <c r="DN641" s="20">
        <v>262</v>
      </c>
      <c r="DO641" s="20">
        <v>79.099999999999994</v>
      </c>
      <c r="DP641" s="20">
        <v>77.176000000000002</v>
      </c>
      <c r="DQ641" s="20">
        <v>1.8819999999999999</v>
      </c>
      <c r="DR641" s="20">
        <v>1.179</v>
      </c>
      <c r="DS641" s="20">
        <v>11.176</v>
      </c>
      <c r="DT641" s="20">
        <v>0.66300000000000003</v>
      </c>
      <c r="DU641" s="20">
        <v>16.399999999999999</v>
      </c>
      <c r="DV641" s="20">
        <v>21.1</v>
      </c>
      <c r="DW641" s="20">
        <v>2.5</v>
      </c>
      <c r="DX641" s="20">
        <v>7.4117647058823533</v>
      </c>
      <c r="DY641" s="20">
        <v>15.4</v>
      </c>
      <c r="DZ641" s="20">
        <v>120</v>
      </c>
      <c r="EA641" s="20">
        <v>0.53300000000000003</v>
      </c>
      <c r="EB641" s="20">
        <v>0</v>
      </c>
      <c r="EC641" s="66">
        <v>132</v>
      </c>
      <c r="ED641" s="66">
        <v>86</v>
      </c>
      <c r="EE641" s="66">
        <v>111</v>
      </c>
      <c r="EF641" s="66">
        <v>129</v>
      </c>
      <c r="EG641" s="66">
        <v>143</v>
      </c>
      <c r="EH641" s="66">
        <v>95</v>
      </c>
      <c r="EI641" s="66">
        <v>120</v>
      </c>
      <c r="EJ641" s="66">
        <v>55</v>
      </c>
      <c r="EK641" s="20">
        <v>11067.82</v>
      </c>
      <c r="EL641" s="20">
        <v>12419.54</v>
      </c>
      <c r="EM641" s="20">
        <v>96.79023529411765</v>
      </c>
      <c r="EN641" s="20">
        <v>72.315294117647056</v>
      </c>
      <c r="EO641" s="20">
        <v>12.644399999999999</v>
      </c>
      <c r="EP641" s="20">
        <v>172.92000000000002</v>
      </c>
      <c r="EQ641" s="69">
        <v>65</v>
      </c>
      <c r="ER641" s="69">
        <v>62</v>
      </c>
      <c r="ES641" s="61" t="str">
        <f t="shared" si="30"/>
        <v>Central Michigan</v>
      </c>
      <c r="ET641" s="61">
        <f t="shared" si="32"/>
        <v>127</v>
      </c>
      <c r="EU641" s="61">
        <f t="shared" si="31"/>
        <v>3</v>
      </c>
    </row>
    <row r="642" spans="1:151" x14ac:dyDescent="0.45">
      <c r="A642" s="64">
        <v>45309</v>
      </c>
      <c r="B642" s="21" t="s">
        <v>61</v>
      </c>
      <c r="C642" s="21">
        <v>356</v>
      </c>
      <c r="D642" s="21" t="s">
        <v>38</v>
      </c>
      <c r="E642" s="21">
        <v>122</v>
      </c>
      <c r="F642" s="50" t="s">
        <v>558</v>
      </c>
      <c r="G642" t="s">
        <v>61</v>
      </c>
      <c r="H642" t="s">
        <v>38</v>
      </c>
      <c r="I642" t="s">
        <v>61</v>
      </c>
      <c r="J642" t="s">
        <v>38</v>
      </c>
      <c r="K642" t="s">
        <v>61</v>
      </c>
      <c r="L642" t="s">
        <v>38</v>
      </c>
      <c r="M642" t="s">
        <v>61</v>
      </c>
      <c r="N642" t="s">
        <v>38</v>
      </c>
      <c r="O642" t="s">
        <v>61</v>
      </c>
      <c r="P642" t="s">
        <v>38</v>
      </c>
      <c r="Q642" t="s">
        <v>61</v>
      </c>
      <c r="R642" t="s">
        <v>38</v>
      </c>
      <c r="S642" t="s">
        <v>24</v>
      </c>
      <c r="T642" t="s">
        <v>24</v>
      </c>
      <c r="U642">
        <v>17</v>
      </c>
      <c r="V642">
        <v>18</v>
      </c>
      <c r="W642" s="20">
        <v>0.76470588235294101</v>
      </c>
      <c r="X642" s="20">
        <v>22.94</v>
      </c>
      <c r="Y642" s="20">
        <v>120.4</v>
      </c>
      <c r="Z642" s="20">
        <v>97.5</v>
      </c>
      <c r="AA642" s="20">
        <v>65.2</v>
      </c>
      <c r="AB642" s="20">
        <v>1.6E-2</v>
      </c>
      <c r="AC642" s="20">
        <v>9.58</v>
      </c>
      <c r="AD642" s="20">
        <v>110.2</v>
      </c>
      <c r="AE642" s="20">
        <v>100.6</v>
      </c>
      <c r="AF642" s="20">
        <v>6.25</v>
      </c>
      <c r="AG642" s="20">
        <v>121.3</v>
      </c>
      <c r="AH642" s="20">
        <v>99.9</v>
      </c>
      <c r="AI642" s="20">
        <v>0.90259999999999996</v>
      </c>
      <c r="AJ642" s="20">
        <v>31</v>
      </c>
      <c r="AK642" s="20">
        <v>1.8235294117647058</v>
      </c>
      <c r="AL642" s="20">
        <v>1419</v>
      </c>
      <c r="AM642" s="20">
        <v>18.329999999999998</v>
      </c>
      <c r="AN642" s="20">
        <v>9.33</v>
      </c>
      <c r="AO642" s="20">
        <v>1286</v>
      </c>
      <c r="AP642" s="20">
        <v>1133</v>
      </c>
      <c r="AQ642" s="20">
        <v>956</v>
      </c>
      <c r="AR642" s="20">
        <v>0.47199999999999998</v>
      </c>
      <c r="AS642" s="20">
        <v>113</v>
      </c>
      <c r="AT642" s="20">
        <v>322</v>
      </c>
      <c r="AU642" s="20">
        <v>0.35099999999999998</v>
      </c>
      <c r="AV642" s="20">
        <v>271</v>
      </c>
      <c r="AW642" s="20">
        <v>352</v>
      </c>
      <c r="AX642" s="20">
        <v>0.77</v>
      </c>
      <c r="AY642" s="20">
        <v>173</v>
      </c>
      <c r="AZ642" s="20">
        <v>10.176470588235293</v>
      </c>
      <c r="BA642" s="20">
        <v>583</v>
      </c>
      <c r="BB642" s="20">
        <v>34.294117647058826</v>
      </c>
      <c r="BC642" s="20">
        <v>212</v>
      </c>
      <c r="BD642" s="20">
        <v>102</v>
      </c>
      <c r="BE642" s="20">
        <v>28</v>
      </c>
      <c r="BF642" s="20">
        <v>170</v>
      </c>
      <c r="BG642" s="20">
        <v>254</v>
      </c>
      <c r="BH642" s="20">
        <v>75.599999999999994</v>
      </c>
      <c r="BI642" s="20">
        <v>66.647000000000006</v>
      </c>
      <c r="BJ642" s="20">
        <v>9</v>
      </c>
      <c r="BK642" s="20">
        <v>1.2470000000000001</v>
      </c>
      <c r="BL642" s="20">
        <v>10</v>
      </c>
      <c r="BM642" s="20">
        <v>0.6</v>
      </c>
      <c r="BN642" s="20">
        <v>18.899999999999999</v>
      </c>
      <c r="BO642" s="20">
        <v>20.7</v>
      </c>
      <c r="BP642" s="20">
        <v>1.6</v>
      </c>
      <c r="BQ642" s="20">
        <v>6</v>
      </c>
      <c r="BR642" s="20">
        <v>14.9</v>
      </c>
      <c r="BS642" s="20">
        <v>11</v>
      </c>
      <c r="BT642" s="20">
        <v>0.63900000000000001</v>
      </c>
      <c r="BU642" s="20">
        <v>0</v>
      </c>
      <c r="BV642" s="66">
        <v>15</v>
      </c>
      <c r="BW642" s="66">
        <v>12</v>
      </c>
      <c r="BX642" s="66">
        <v>8</v>
      </c>
      <c r="BY642" s="66">
        <v>15</v>
      </c>
      <c r="BZ642" s="66">
        <v>12</v>
      </c>
      <c r="CA642" s="66">
        <v>9</v>
      </c>
      <c r="CB642" s="66">
        <v>11</v>
      </c>
      <c r="CC642" s="66">
        <v>17</v>
      </c>
      <c r="CD642" s="20">
        <v>0.66666666666666696</v>
      </c>
      <c r="CE642" s="20">
        <v>8</v>
      </c>
      <c r="CF642" s="20">
        <v>108.4</v>
      </c>
      <c r="CG642" s="20">
        <v>100.4</v>
      </c>
      <c r="CH642" s="20">
        <v>70</v>
      </c>
      <c r="CI642" s="20">
        <v>0.14799999999999999</v>
      </c>
      <c r="CJ642" s="20">
        <v>5.44</v>
      </c>
      <c r="CK642" s="20">
        <v>109.3</v>
      </c>
      <c r="CL642" s="20">
        <v>103.9</v>
      </c>
      <c r="CM642" s="20">
        <v>-0.99</v>
      </c>
      <c r="CN642" s="20">
        <v>109.2</v>
      </c>
      <c r="CO642" s="20">
        <v>100.9</v>
      </c>
      <c r="CP642" s="63">
        <v>0.71319999999999995</v>
      </c>
      <c r="CQ642" s="20">
        <v>0</v>
      </c>
      <c r="CR642" s="20">
        <v>0</v>
      </c>
      <c r="CS642" s="20">
        <v>1311</v>
      </c>
      <c r="CT642" s="20">
        <v>6.69</v>
      </c>
      <c r="CU642" s="20">
        <v>6.13</v>
      </c>
      <c r="CV642" s="20">
        <v>1330</v>
      </c>
      <c r="CW642" s="20">
        <v>1320</v>
      </c>
      <c r="CX642" s="20">
        <v>1013</v>
      </c>
      <c r="CY642" s="20">
        <v>0.47599999999999998</v>
      </c>
      <c r="CZ642" s="20">
        <v>94</v>
      </c>
      <c r="DA642" s="20">
        <v>279</v>
      </c>
      <c r="DB642" s="20">
        <v>0.33700000000000002</v>
      </c>
      <c r="DC642" s="20">
        <v>272</v>
      </c>
      <c r="DD642" s="20">
        <v>414</v>
      </c>
      <c r="DE642" s="20">
        <v>0.65700000000000003</v>
      </c>
      <c r="DF642" s="20">
        <v>164</v>
      </c>
      <c r="DG642" s="20">
        <v>9.1111111111111107</v>
      </c>
      <c r="DH642" s="20">
        <v>645</v>
      </c>
      <c r="DI642" s="20">
        <v>35.833333333333336</v>
      </c>
      <c r="DJ642" s="20">
        <v>279</v>
      </c>
      <c r="DK642" s="20">
        <v>110</v>
      </c>
      <c r="DL642" s="20">
        <v>73</v>
      </c>
      <c r="DM642" s="20">
        <v>221</v>
      </c>
      <c r="DN642" s="20">
        <v>302</v>
      </c>
      <c r="DO642" s="20">
        <v>73.900000000000006</v>
      </c>
      <c r="DP642" s="20">
        <v>73.332999999999998</v>
      </c>
      <c r="DQ642" s="20">
        <v>0.55600000000000005</v>
      </c>
      <c r="DR642" s="20">
        <v>1.262</v>
      </c>
      <c r="DS642" s="20">
        <v>12.278</v>
      </c>
      <c r="DT642" s="20">
        <v>0.498</v>
      </c>
      <c r="DU642" s="20">
        <v>15.5</v>
      </c>
      <c r="DV642" s="20">
        <v>23</v>
      </c>
      <c r="DW642" s="20">
        <v>4.0999999999999996</v>
      </c>
      <c r="DX642" s="20">
        <v>6.1111111111111107</v>
      </c>
      <c r="DY642" s="20">
        <v>16.8</v>
      </c>
      <c r="DZ642" s="20">
        <v>52</v>
      </c>
      <c r="EA642" s="20">
        <v>0.57999999999999996</v>
      </c>
      <c r="EB642" s="20">
        <v>-1</v>
      </c>
      <c r="EC642" s="66">
        <v>99</v>
      </c>
      <c r="ED642" s="66">
        <v>45</v>
      </c>
      <c r="EE642" s="66">
        <v>57</v>
      </c>
      <c r="EF642" s="66">
        <v>102</v>
      </c>
      <c r="EG642" s="66">
        <v>94</v>
      </c>
      <c r="EH642" s="66">
        <v>60.5</v>
      </c>
      <c r="EI642" s="66">
        <v>58</v>
      </c>
      <c r="EJ642" s="66">
        <v>52</v>
      </c>
      <c r="EK642" s="20">
        <v>12088.160000000002</v>
      </c>
      <c r="EL642" s="20">
        <v>10569</v>
      </c>
      <c r="EM642" s="20">
        <v>61.111111111111107</v>
      </c>
      <c r="EN642" s="20">
        <v>73.668000000000006</v>
      </c>
      <c r="EO642" s="20">
        <v>9.7893000000000008</v>
      </c>
      <c r="EP642" s="20">
        <v>232.54</v>
      </c>
      <c r="EQ642" s="21">
        <v>91</v>
      </c>
      <c r="ER642" s="21">
        <v>79</v>
      </c>
      <c r="ES642" s="61" t="str">
        <f t="shared" si="30"/>
        <v>Wisconsin</v>
      </c>
      <c r="ET642" s="61">
        <f t="shared" si="32"/>
        <v>170</v>
      </c>
      <c r="EU642" s="61">
        <f t="shared" si="31"/>
        <v>12</v>
      </c>
    </row>
    <row r="643" spans="1:151" x14ac:dyDescent="0.45">
      <c r="A643" s="64">
        <v>45309</v>
      </c>
      <c r="B643" s="21" t="s">
        <v>127</v>
      </c>
      <c r="C643" s="21">
        <v>58</v>
      </c>
      <c r="D643" s="21" t="s">
        <v>105</v>
      </c>
      <c r="E643" s="21">
        <v>324</v>
      </c>
      <c r="F643" s="50" t="s">
        <v>558</v>
      </c>
      <c r="G643" t="s">
        <v>127</v>
      </c>
      <c r="H643" t="s">
        <v>105</v>
      </c>
      <c r="I643" t="s">
        <v>127</v>
      </c>
      <c r="J643" t="s">
        <v>105</v>
      </c>
      <c r="K643" t="s">
        <v>427</v>
      </c>
      <c r="L643" t="s">
        <v>1329</v>
      </c>
      <c r="M643" t="s">
        <v>653</v>
      </c>
      <c r="N643" t="s">
        <v>105</v>
      </c>
      <c r="O643" t="s">
        <v>1350</v>
      </c>
      <c r="P643" t="s">
        <v>105</v>
      </c>
      <c r="Q643" t="s">
        <v>427</v>
      </c>
      <c r="R643" t="s">
        <v>105</v>
      </c>
      <c r="S643" t="s">
        <v>47</v>
      </c>
      <c r="T643" t="s">
        <v>47</v>
      </c>
      <c r="U643">
        <v>17</v>
      </c>
      <c r="V643">
        <v>16</v>
      </c>
      <c r="W643" s="20">
        <v>0.82352941176470595</v>
      </c>
      <c r="X643" s="20">
        <v>17.489999999999998</v>
      </c>
      <c r="Y643" s="20">
        <v>117.9</v>
      </c>
      <c r="Z643" s="20">
        <v>100.4</v>
      </c>
      <c r="AA643" s="20">
        <v>66.7</v>
      </c>
      <c r="AB643" s="20">
        <v>-2.5999999999999999E-2</v>
      </c>
      <c r="AC643" s="20">
        <v>6.5</v>
      </c>
      <c r="AD643" s="20">
        <v>110.2</v>
      </c>
      <c r="AE643" s="20">
        <v>103.7</v>
      </c>
      <c r="AF643" s="20">
        <v>4.6900000000000004</v>
      </c>
      <c r="AG643" s="20">
        <v>118.3</v>
      </c>
      <c r="AH643" s="20">
        <v>101.3</v>
      </c>
      <c r="AI643" s="20">
        <v>0.85640000000000005</v>
      </c>
      <c r="AJ643" s="20">
        <v>2.1</v>
      </c>
      <c r="AK643" s="20">
        <v>0.12352941176470589</v>
      </c>
      <c r="AL643" s="20">
        <v>1368</v>
      </c>
      <c r="AM643" s="20">
        <v>16.32</v>
      </c>
      <c r="AN643" s="20">
        <v>6.85</v>
      </c>
      <c r="AO643" s="20">
        <v>1385</v>
      </c>
      <c r="AP643" s="20">
        <v>1166</v>
      </c>
      <c r="AQ643" s="20">
        <v>970</v>
      </c>
      <c r="AR643" s="20">
        <v>0.51500000000000001</v>
      </c>
      <c r="AS643" s="20">
        <v>141</v>
      </c>
      <c r="AT643" s="20">
        <v>374</v>
      </c>
      <c r="AU643" s="20">
        <v>0.377</v>
      </c>
      <c r="AV643" s="20">
        <v>244</v>
      </c>
      <c r="AW643" s="20">
        <v>321</v>
      </c>
      <c r="AX643" s="20">
        <v>0.76</v>
      </c>
      <c r="AY643" s="20">
        <v>126</v>
      </c>
      <c r="AZ643" s="20">
        <v>7.4117647058823533</v>
      </c>
      <c r="BA643" s="20">
        <v>556</v>
      </c>
      <c r="BB643" s="20">
        <v>32.705882352941174</v>
      </c>
      <c r="BC643" s="20">
        <v>334</v>
      </c>
      <c r="BD643" s="20">
        <v>122</v>
      </c>
      <c r="BE643" s="20">
        <v>58</v>
      </c>
      <c r="BF643" s="20">
        <v>180</v>
      </c>
      <c r="BG643" s="20">
        <v>286</v>
      </c>
      <c r="BH643" s="20">
        <v>81.5</v>
      </c>
      <c r="BI643" s="20">
        <v>68.587999999999994</v>
      </c>
      <c r="BJ643" s="20">
        <v>12.882</v>
      </c>
      <c r="BK643" s="20">
        <v>1.8560000000000001</v>
      </c>
      <c r="BL643" s="20">
        <v>10.587999999999999</v>
      </c>
      <c r="BM643" s="20">
        <v>0.67800000000000005</v>
      </c>
      <c r="BN643" s="20">
        <v>22</v>
      </c>
      <c r="BO643" s="20">
        <v>18.899999999999999</v>
      </c>
      <c r="BP643" s="20">
        <v>3.4</v>
      </c>
      <c r="BQ643" s="20">
        <v>7.1764705882352944</v>
      </c>
      <c r="BR643" s="20">
        <v>16.8</v>
      </c>
      <c r="BS643" s="20">
        <v>9</v>
      </c>
      <c r="BT643" s="20">
        <v>0.64200000000000002</v>
      </c>
      <c r="BU643" s="20">
        <v>1</v>
      </c>
      <c r="BV643" s="66">
        <v>23</v>
      </c>
      <c r="BW643" s="66">
        <v>58</v>
      </c>
      <c r="BX643" s="66">
        <v>28</v>
      </c>
      <c r="BY643" s="66">
        <v>65</v>
      </c>
      <c r="BZ643" s="66">
        <v>29</v>
      </c>
      <c r="CA643" s="66">
        <v>33.700000000000003</v>
      </c>
      <c r="CB643" s="66">
        <v>9</v>
      </c>
      <c r="CC643" s="66">
        <v>15</v>
      </c>
      <c r="CD643" s="20">
        <v>0.5625</v>
      </c>
      <c r="CE643" s="20">
        <v>10.119999999999999</v>
      </c>
      <c r="CF643" s="20">
        <v>114.9</v>
      </c>
      <c r="CG643" s="20">
        <v>104.8</v>
      </c>
      <c r="CH643" s="20">
        <v>65.8</v>
      </c>
      <c r="CI643" s="20">
        <v>-6.3E-2</v>
      </c>
      <c r="CJ643" s="20">
        <v>7.46</v>
      </c>
      <c r="CK643" s="20">
        <v>109.1</v>
      </c>
      <c r="CL643" s="20">
        <v>101.6</v>
      </c>
      <c r="CM643" s="20">
        <v>3.54</v>
      </c>
      <c r="CN643" s="20">
        <v>116.4</v>
      </c>
      <c r="CO643" s="20">
        <v>104.8</v>
      </c>
      <c r="CP643" s="63">
        <v>0.77039999999999997</v>
      </c>
      <c r="CQ643" s="20">
        <v>-2.1</v>
      </c>
      <c r="CR643" s="20">
        <v>-0.13125000000000001</v>
      </c>
      <c r="CS643" s="20">
        <v>1259</v>
      </c>
      <c r="CT643" s="20">
        <v>9.6300000000000008</v>
      </c>
      <c r="CU643" s="20">
        <v>7.99</v>
      </c>
      <c r="CV643" s="20">
        <v>1228</v>
      </c>
      <c r="CW643" s="20">
        <v>1113</v>
      </c>
      <c r="CX643" s="20">
        <v>980</v>
      </c>
      <c r="CY643" s="20">
        <v>0.46800000000000003</v>
      </c>
      <c r="CZ643" s="20">
        <v>125</v>
      </c>
      <c r="DA643" s="20">
        <v>367</v>
      </c>
      <c r="DB643" s="20">
        <v>0.34100000000000003</v>
      </c>
      <c r="DC643" s="20">
        <v>185</v>
      </c>
      <c r="DD643" s="20">
        <v>264</v>
      </c>
      <c r="DE643" s="20">
        <v>0.70099999999999996</v>
      </c>
      <c r="DF643" s="20">
        <v>170</v>
      </c>
      <c r="DG643" s="20">
        <v>10.625</v>
      </c>
      <c r="DH643" s="20">
        <v>549</v>
      </c>
      <c r="DI643" s="20">
        <v>34.3125</v>
      </c>
      <c r="DJ643" s="20">
        <v>242</v>
      </c>
      <c r="DK643" s="20">
        <v>123</v>
      </c>
      <c r="DL643" s="20">
        <v>77</v>
      </c>
      <c r="DM643" s="20">
        <v>171</v>
      </c>
      <c r="DN643" s="20">
        <v>261</v>
      </c>
      <c r="DO643" s="20">
        <v>76.8</v>
      </c>
      <c r="DP643" s="20">
        <v>69.561999999999998</v>
      </c>
      <c r="DQ643" s="20">
        <v>7.1879999999999997</v>
      </c>
      <c r="DR643" s="20">
        <v>1.415</v>
      </c>
      <c r="DS643" s="20">
        <v>10.688000000000001</v>
      </c>
      <c r="DT643" s="20">
        <v>0.71899999999999997</v>
      </c>
      <c r="DU643" s="20">
        <v>22.9</v>
      </c>
      <c r="DV643" s="20">
        <v>16.5</v>
      </c>
      <c r="DW643" s="20">
        <v>4.8</v>
      </c>
      <c r="DX643" s="20">
        <v>7.6875</v>
      </c>
      <c r="DY643" s="20">
        <v>16.3</v>
      </c>
      <c r="DZ643" s="20">
        <v>65</v>
      </c>
      <c r="EA643" s="20">
        <v>0.57199999999999995</v>
      </c>
      <c r="EB643" s="20">
        <v>-2</v>
      </c>
      <c r="EC643" s="66">
        <v>83</v>
      </c>
      <c r="ED643" s="66">
        <v>92</v>
      </c>
      <c r="EE643" s="66">
        <v>106</v>
      </c>
      <c r="EF643" s="66">
        <v>67</v>
      </c>
      <c r="EG643" s="66">
        <v>78</v>
      </c>
      <c r="EH643" s="66">
        <v>69.7</v>
      </c>
      <c r="EI643" s="66">
        <v>78</v>
      </c>
      <c r="EJ643" s="66">
        <v>80</v>
      </c>
      <c r="EK643" s="20">
        <v>12355.92</v>
      </c>
      <c r="EL643" s="20">
        <v>11535.960000000001</v>
      </c>
      <c r="EM643" s="20">
        <v>81.39524999999999</v>
      </c>
      <c r="EN643" s="20">
        <v>76.702117647058827</v>
      </c>
      <c r="EO643" s="20">
        <v>11.7768</v>
      </c>
      <c r="EP643" s="20">
        <v>198.36</v>
      </c>
      <c r="EQ643" s="21">
        <v>78</v>
      </c>
      <c r="ER643" s="21">
        <v>75</v>
      </c>
      <c r="ES643" s="61" t="str">
        <f t="shared" si="30"/>
        <v>Colorado St.</v>
      </c>
      <c r="ET643" s="61">
        <f t="shared" si="32"/>
        <v>153</v>
      </c>
      <c r="EU643" s="61">
        <f t="shared" si="31"/>
        <v>3</v>
      </c>
    </row>
    <row r="644" spans="1:151" x14ac:dyDescent="0.45">
      <c r="A644" s="64">
        <v>45309</v>
      </c>
      <c r="B644" s="21" t="s">
        <v>16</v>
      </c>
      <c r="C644" s="21">
        <v>293</v>
      </c>
      <c r="D644" s="21" t="s">
        <v>26</v>
      </c>
      <c r="E644" s="21">
        <v>4</v>
      </c>
      <c r="F644" s="50" t="s">
        <v>558</v>
      </c>
      <c r="G644" t="s">
        <v>16</v>
      </c>
      <c r="H644" t="s">
        <v>26</v>
      </c>
      <c r="I644" t="s">
        <v>16</v>
      </c>
      <c r="J644" t="s">
        <v>26</v>
      </c>
      <c r="K644" t="s">
        <v>16</v>
      </c>
      <c r="L644" t="s">
        <v>26</v>
      </c>
      <c r="M644" t="s">
        <v>16</v>
      </c>
      <c r="N644" t="s">
        <v>26</v>
      </c>
      <c r="O644" t="s">
        <v>16</v>
      </c>
      <c r="P644" t="s">
        <v>26</v>
      </c>
      <c r="Q644" t="s">
        <v>16</v>
      </c>
      <c r="R644" t="s">
        <v>26</v>
      </c>
      <c r="S644" t="s">
        <v>17</v>
      </c>
      <c r="T644" t="s">
        <v>17</v>
      </c>
      <c r="U644">
        <v>17</v>
      </c>
      <c r="V644">
        <v>17</v>
      </c>
      <c r="W644" s="20">
        <v>0.76470588235294101</v>
      </c>
      <c r="X644" s="20">
        <v>26.18</v>
      </c>
      <c r="Y644" s="20">
        <v>117.5</v>
      </c>
      <c r="Z644" s="20">
        <v>91.4</v>
      </c>
      <c r="AA644" s="20">
        <v>69.8</v>
      </c>
      <c r="AB644" s="20">
        <v>-5.8000000000000003E-2</v>
      </c>
      <c r="AC644" s="20">
        <v>9.67</v>
      </c>
      <c r="AD644" s="20">
        <v>111.3</v>
      </c>
      <c r="AE644" s="20">
        <v>101.7</v>
      </c>
      <c r="AF644" s="20">
        <v>7.66</v>
      </c>
      <c r="AG644" s="20">
        <v>117.8</v>
      </c>
      <c r="AH644" s="20">
        <v>92.9</v>
      </c>
      <c r="AI644" s="20">
        <v>0.93830000000000002</v>
      </c>
      <c r="AJ644" s="20">
        <v>39</v>
      </c>
      <c r="AK644" s="20">
        <v>2.2941176470588234</v>
      </c>
      <c r="AL644" s="20">
        <v>1433</v>
      </c>
      <c r="AM644" s="20">
        <v>21.31</v>
      </c>
      <c r="AN644" s="20">
        <v>8.25</v>
      </c>
      <c r="AO644" s="20">
        <v>1344</v>
      </c>
      <c r="AP644" s="20">
        <v>1122</v>
      </c>
      <c r="AQ644" s="20">
        <v>1047</v>
      </c>
      <c r="AR644" s="20">
        <v>0.44600000000000001</v>
      </c>
      <c r="AS644" s="20">
        <v>145</v>
      </c>
      <c r="AT644" s="20">
        <v>431</v>
      </c>
      <c r="AU644" s="20">
        <v>0.33600000000000002</v>
      </c>
      <c r="AV644" s="20">
        <v>265</v>
      </c>
      <c r="AW644" s="20">
        <v>343</v>
      </c>
      <c r="AX644" s="20">
        <v>0.77300000000000002</v>
      </c>
      <c r="AY644" s="20">
        <v>206</v>
      </c>
      <c r="AZ644" s="20">
        <v>12.117647058823529</v>
      </c>
      <c r="BA644" s="20">
        <v>680</v>
      </c>
      <c r="BB644" s="20">
        <v>40</v>
      </c>
      <c r="BC644" s="20">
        <v>290</v>
      </c>
      <c r="BD644" s="20">
        <v>136</v>
      </c>
      <c r="BE644" s="20">
        <v>82</v>
      </c>
      <c r="BF644" s="20">
        <v>192</v>
      </c>
      <c r="BG644" s="20">
        <v>295</v>
      </c>
      <c r="BH644" s="20">
        <v>79.099999999999994</v>
      </c>
      <c r="BI644" s="20">
        <v>66</v>
      </c>
      <c r="BJ644" s="20">
        <v>13.058999999999999</v>
      </c>
      <c r="BK644" s="20">
        <v>1.51</v>
      </c>
      <c r="BL644" s="20">
        <v>11.294</v>
      </c>
      <c r="BM644" s="20">
        <v>0.70799999999999996</v>
      </c>
      <c r="BN644" s="20">
        <v>25.4</v>
      </c>
      <c r="BO644" s="20">
        <v>20.2</v>
      </c>
      <c r="BP644" s="20">
        <v>4.8</v>
      </c>
      <c r="BQ644" s="20">
        <v>8</v>
      </c>
      <c r="BR644" s="20">
        <v>17.399999999999999</v>
      </c>
      <c r="BS644" s="20">
        <v>2</v>
      </c>
      <c r="BT644" s="20">
        <v>0.67300000000000004</v>
      </c>
      <c r="BU644" s="20">
        <v>1</v>
      </c>
      <c r="BV644" s="66">
        <v>6</v>
      </c>
      <c r="BW644" s="66">
        <v>7</v>
      </c>
      <c r="BX644" s="66">
        <v>9</v>
      </c>
      <c r="BY644" s="66">
        <v>5</v>
      </c>
      <c r="BZ644" s="66">
        <v>6</v>
      </c>
      <c r="CA644" s="66">
        <v>4.8</v>
      </c>
      <c r="CB644" s="66">
        <v>2</v>
      </c>
      <c r="CC644" s="66">
        <v>5</v>
      </c>
      <c r="CD644" s="20">
        <v>0.70588235294117596</v>
      </c>
      <c r="CE644" s="20">
        <v>25.59</v>
      </c>
      <c r="CF644" s="20">
        <v>125.6</v>
      </c>
      <c r="CG644" s="20">
        <v>100</v>
      </c>
      <c r="CH644" s="20">
        <v>71.900000000000006</v>
      </c>
      <c r="CI644" s="20">
        <v>-7.1999999999999995E-2</v>
      </c>
      <c r="CJ644" s="20">
        <v>8.1999999999999993</v>
      </c>
      <c r="CK644" s="20">
        <v>111.2</v>
      </c>
      <c r="CL644" s="20">
        <v>103</v>
      </c>
      <c r="CM644" s="20">
        <v>8.32</v>
      </c>
      <c r="CN644" s="20">
        <v>128.5</v>
      </c>
      <c r="CO644" s="20">
        <v>100</v>
      </c>
      <c r="CP644" s="63">
        <v>0.94710000000000005</v>
      </c>
      <c r="CQ644" s="20">
        <v>1.5</v>
      </c>
      <c r="CR644" s="20">
        <v>8.8235294117647065E-2</v>
      </c>
      <c r="CS644" s="20">
        <v>1399</v>
      </c>
      <c r="CT644" s="20">
        <v>24.85</v>
      </c>
      <c r="CU644" s="20">
        <v>8.56</v>
      </c>
      <c r="CV644" s="20">
        <v>1534</v>
      </c>
      <c r="CW644" s="20">
        <v>1257</v>
      </c>
      <c r="CX644" s="20">
        <v>1042</v>
      </c>
      <c r="CY644" s="20">
        <v>0.49</v>
      </c>
      <c r="CZ644" s="20">
        <v>199</v>
      </c>
      <c r="DA644" s="20">
        <v>501</v>
      </c>
      <c r="DB644" s="20">
        <v>0.39700000000000002</v>
      </c>
      <c r="DC644" s="20">
        <v>313</v>
      </c>
      <c r="DD644" s="20">
        <v>398</v>
      </c>
      <c r="DE644" s="20">
        <v>0.78600000000000003</v>
      </c>
      <c r="DF644" s="20">
        <v>204</v>
      </c>
      <c r="DG644" s="20">
        <v>12</v>
      </c>
      <c r="DH644" s="20">
        <v>671</v>
      </c>
      <c r="DI644" s="20">
        <v>39.470588235294116</v>
      </c>
      <c r="DJ644" s="20">
        <v>270</v>
      </c>
      <c r="DK644" s="20">
        <v>128</v>
      </c>
      <c r="DL644" s="20">
        <v>73</v>
      </c>
      <c r="DM644" s="20">
        <v>204</v>
      </c>
      <c r="DN644" s="20">
        <v>309</v>
      </c>
      <c r="DO644" s="20">
        <v>90.2</v>
      </c>
      <c r="DP644" s="20">
        <v>73.941000000000003</v>
      </c>
      <c r="DQ644" s="20">
        <v>16.294</v>
      </c>
      <c r="DR644" s="20">
        <v>1.3240000000000001</v>
      </c>
      <c r="DS644" s="20">
        <v>12</v>
      </c>
      <c r="DT644" s="20">
        <v>0.627</v>
      </c>
      <c r="DU644" s="20">
        <v>29.5</v>
      </c>
      <c r="DV644" s="20">
        <v>23.4</v>
      </c>
      <c r="DW644" s="20">
        <v>4.3</v>
      </c>
      <c r="DX644" s="20">
        <v>7.5294117647058822</v>
      </c>
      <c r="DY644" s="20">
        <v>18.2</v>
      </c>
      <c r="DZ644" s="20">
        <v>19</v>
      </c>
      <c r="EA644" s="20">
        <v>0.622</v>
      </c>
      <c r="EB644" s="20">
        <v>0</v>
      </c>
      <c r="EC644" s="66">
        <v>5</v>
      </c>
      <c r="ED644" s="66">
        <v>17</v>
      </c>
      <c r="EE644" s="66">
        <v>32</v>
      </c>
      <c r="EF644" s="66">
        <v>4</v>
      </c>
      <c r="EG644" s="66">
        <v>7</v>
      </c>
      <c r="EH644" s="66">
        <v>13.2</v>
      </c>
      <c r="EI644" s="66">
        <v>19</v>
      </c>
      <c r="EJ644" s="66">
        <v>9</v>
      </c>
      <c r="EK644" s="20">
        <v>11750</v>
      </c>
      <c r="EL644" s="20">
        <v>11479.84</v>
      </c>
      <c r="EM644" s="20">
        <v>85.037176470588236</v>
      </c>
      <c r="EN644" s="20">
        <v>96</v>
      </c>
      <c r="EO644" s="20">
        <v>13.676399999999999</v>
      </c>
      <c r="EP644" s="20">
        <v>238.857</v>
      </c>
      <c r="EQ644" s="21">
        <v>91</v>
      </c>
      <c r="ER644" s="21">
        <v>71</v>
      </c>
      <c r="ES644" s="61" t="str">
        <f t="shared" ref="ES644:ES694" si="33">IF(OR(ISBLANK(B644), ISBLANK(EQ644)),"",IF(EQ644&gt;ER644,B644,D644))</f>
        <v>Tennessee</v>
      </c>
      <c r="ET644" s="61">
        <f t="shared" si="32"/>
        <v>162</v>
      </c>
      <c r="EU644" s="61">
        <f t="shared" ref="EU644:EU694" si="34">IF(ISBLANK(EQ644), "",EQ644-ER644)</f>
        <v>20</v>
      </c>
    </row>
    <row r="645" spans="1:151" x14ac:dyDescent="0.45">
      <c r="A645" s="64">
        <v>45309</v>
      </c>
      <c r="B645" s="21" t="s">
        <v>25</v>
      </c>
      <c r="C645" s="21">
        <v>11</v>
      </c>
      <c r="D645" s="21" t="s">
        <v>18</v>
      </c>
      <c r="E645" s="21">
        <v>317</v>
      </c>
      <c r="F645" s="50" t="s">
        <v>558</v>
      </c>
      <c r="G645" t="s">
        <v>25</v>
      </c>
      <c r="H645" t="s">
        <v>18</v>
      </c>
      <c r="I645" t="s">
        <v>25</v>
      </c>
      <c r="J645" t="s">
        <v>18</v>
      </c>
      <c r="K645" t="s">
        <v>25</v>
      </c>
      <c r="L645" t="s">
        <v>18</v>
      </c>
      <c r="M645" t="s">
        <v>25</v>
      </c>
      <c r="N645" t="s">
        <v>18</v>
      </c>
      <c r="O645" t="s">
        <v>25</v>
      </c>
      <c r="P645" t="s">
        <v>18</v>
      </c>
      <c r="Q645" t="s">
        <v>25</v>
      </c>
      <c r="R645" t="s">
        <v>18</v>
      </c>
      <c r="S645" t="s">
        <v>19</v>
      </c>
      <c r="T645" t="s">
        <v>19</v>
      </c>
      <c r="U645">
        <v>17</v>
      </c>
      <c r="V645">
        <v>18</v>
      </c>
      <c r="W645" s="20">
        <v>0.76470588235294101</v>
      </c>
      <c r="X645" s="20">
        <v>28.93</v>
      </c>
      <c r="Y645" s="20">
        <v>120.3</v>
      </c>
      <c r="Z645" s="20">
        <v>91.4</v>
      </c>
      <c r="AA645" s="20">
        <v>74</v>
      </c>
      <c r="AB645" s="20">
        <v>-4.5999999999999999E-2</v>
      </c>
      <c r="AC645" s="20">
        <v>10.96</v>
      </c>
      <c r="AD645" s="20">
        <v>113</v>
      </c>
      <c r="AE645" s="20">
        <v>102</v>
      </c>
      <c r="AF645" s="20">
        <v>9.75</v>
      </c>
      <c r="AG645" s="20">
        <v>120.9</v>
      </c>
      <c r="AH645" s="20">
        <v>91.6</v>
      </c>
      <c r="AI645" s="20">
        <v>0.96040000000000003</v>
      </c>
      <c r="AJ645" s="20">
        <v>3.2</v>
      </c>
      <c r="AK645" s="20">
        <v>0.18823529411764706</v>
      </c>
      <c r="AL645" s="20">
        <v>1413</v>
      </c>
      <c r="AM645" s="20">
        <v>29.09</v>
      </c>
      <c r="AN645" s="20">
        <v>10.029999999999999</v>
      </c>
      <c r="AO645" s="20">
        <v>1541</v>
      </c>
      <c r="AP645" s="20">
        <v>1217</v>
      </c>
      <c r="AQ645" s="20">
        <v>1150</v>
      </c>
      <c r="AR645" s="20">
        <v>0.49</v>
      </c>
      <c r="AS645" s="20">
        <v>136</v>
      </c>
      <c r="AT645" s="20">
        <v>359</v>
      </c>
      <c r="AU645" s="20">
        <v>0.379</v>
      </c>
      <c r="AV645" s="20">
        <v>277</v>
      </c>
      <c r="AW645" s="20">
        <v>385</v>
      </c>
      <c r="AX645" s="20">
        <v>0.71899999999999997</v>
      </c>
      <c r="AY645" s="20">
        <v>243</v>
      </c>
      <c r="AZ645" s="20">
        <v>14.294117647058824</v>
      </c>
      <c r="BA645" s="20">
        <v>757</v>
      </c>
      <c r="BB645" s="20">
        <v>44.529411764705884</v>
      </c>
      <c r="BC645" s="20">
        <v>331</v>
      </c>
      <c r="BD645" s="20">
        <v>163</v>
      </c>
      <c r="BE645" s="20">
        <v>58</v>
      </c>
      <c r="BF645" s="20">
        <v>215</v>
      </c>
      <c r="BG645" s="20">
        <v>275</v>
      </c>
      <c r="BH645" s="20">
        <v>90.6</v>
      </c>
      <c r="BI645" s="20">
        <v>71.587999999999994</v>
      </c>
      <c r="BJ645" s="20">
        <v>19.059000000000001</v>
      </c>
      <c r="BK645" s="20">
        <v>1.54</v>
      </c>
      <c r="BL645" s="20">
        <v>12.647</v>
      </c>
      <c r="BM645" s="20">
        <v>0.75800000000000001</v>
      </c>
      <c r="BN645" s="20">
        <v>21.1</v>
      </c>
      <c r="BO645" s="20">
        <v>22.6</v>
      </c>
      <c r="BP645" s="20">
        <v>3.4</v>
      </c>
      <c r="BQ645" s="20">
        <v>9.5882352941176467</v>
      </c>
      <c r="BR645" s="20">
        <v>16.2</v>
      </c>
      <c r="BS645" s="20">
        <v>10</v>
      </c>
      <c r="BT645" s="20">
        <v>0.64</v>
      </c>
      <c r="BU645" s="20">
        <v>2</v>
      </c>
      <c r="BV645" s="66">
        <v>3</v>
      </c>
      <c r="BW645" s="66">
        <v>11</v>
      </c>
      <c r="BX645" s="66">
        <v>7</v>
      </c>
      <c r="BY645" s="66">
        <v>3</v>
      </c>
      <c r="BZ645" s="66">
        <v>3</v>
      </c>
      <c r="CA645" s="66">
        <v>5</v>
      </c>
      <c r="CB645" s="66">
        <v>10</v>
      </c>
      <c r="CC645" s="66">
        <v>8</v>
      </c>
      <c r="CD645" s="20">
        <v>0.44444444444444398</v>
      </c>
      <c r="CE645" s="20">
        <v>5.55</v>
      </c>
      <c r="CF645" s="20">
        <v>103.4</v>
      </c>
      <c r="CG645" s="20">
        <v>97.8</v>
      </c>
      <c r="CH645" s="20">
        <v>64.599999999999994</v>
      </c>
      <c r="CI645" s="20">
        <v>-7.6999999999999999E-2</v>
      </c>
      <c r="CJ645" s="20">
        <v>4.8</v>
      </c>
      <c r="CK645" s="20">
        <v>107.7</v>
      </c>
      <c r="CL645" s="20">
        <v>102.9</v>
      </c>
      <c r="CM645" s="20">
        <v>-0.54</v>
      </c>
      <c r="CN645" s="20">
        <v>101.5</v>
      </c>
      <c r="CO645" s="20">
        <v>99.6</v>
      </c>
      <c r="CP645" s="63">
        <v>0.55220000000000002</v>
      </c>
      <c r="CQ645" s="20">
        <v>-4.4000000000000004</v>
      </c>
      <c r="CR645" s="20">
        <v>-0.24444444444444446</v>
      </c>
      <c r="CS645" s="20">
        <v>1187</v>
      </c>
      <c r="CT645" s="20">
        <v>4.16</v>
      </c>
      <c r="CU645" s="20">
        <v>4.75</v>
      </c>
      <c r="CV645" s="20">
        <v>1168</v>
      </c>
      <c r="CW645" s="20">
        <v>1150</v>
      </c>
      <c r="CX645" s="20">
        <v>989</v>
      </c>
      <c r="CY645" s="20">
        <v>0.41799999999999998</v>
      </c>
      <c r="CZ645" s="20">
        <v>81</v>
      </c>
      <c r="DA645" s="20">
        <v>274</v>
      </c>
      <c r="DB645" s="20">
        <v>0.29599999999999999</v>
      </c>
      <c r="DC645" s="20">
        <v>261</v>
      </c>
      <c r="DD645" s="20">
        <v>367</v>
      </c>
      <c r="DE645" s="20">
        <v>0.71099999999999997</v>
      </c>
      <c r="DF645" s="20">
        <v>187</v>
      </c>
      <c r="DG645" s="20">
        <v>10.388888888888889</v>
      </c>
      <c r="DH645" s="20">
        <v>627</v>
      </c>
      <c r="DI645" s="20">
        <v>34.833333333333336</v>
      </c>
      <c r="DJ645" s="20">
        <v>214</v>
      </c>
      <c r="DK645" s="20">
        <v>111</v>
      </c>
      <c r="DL645" s="20">
        <v>66</v>
      </c>
      <c r="DM645" s="20">
        <v>222</v>
      </c>
      <c r="DN645" s="20">
        <v>346</v>
      </c>
      <c r="DO645" s="20">
        <v>64.900000000000006</v>
      </c>
      <c r="DP645" s="20">
        <v>63.889000000000003</v>
      </c>
      <c r="DQ645" s="20">
        <v>1</v>
      </c>
      <c r="DR645" s="20">
        <v>0.96399999999999997</v>
      </c>
      <c r="DS645" s="20">
        <v>12.333</v>
      </c>
      <c r="DT645" s="20">
        <v>0.5</v>
      </c>
      <c r="DU645" s="20">
        <v>15.2</v>
      </c>
      <c r="DV645" s="20">
        <v>20.399999999999999</v>
      </c>
      <c r="DW645" s="20">
        <v>3.7</v>
      </c>
      <c r="DX645" s="20">
        <v>6.166666666666667</v>
      </c>
      <c r="DY645" s="20">
        <v>19.2</v>
      </c>
      <c r="DZ645" s="20">
        <v>198</v>
      </c>
      <c r="EA645" s="20">
        <v>0.48699999999999999</v>
      </c>
      <c r="EB645" s="20">
        <v>-6</v>
      </c>
      <c r="EC645" s="66">
        <v>161</v>
      </c>
      <c r="ED645" s="66">
        <v>103</v>
      </c>
      <c r="EE645" s="66">
        <v>179</v>
      </c>
      <c r="EF645" s="66">
        <v>134</v>
      </c>
      <c r="EG645" s="66">
        <v>111</v>
      </c>
      <c r="EH645" s="66">
        <v>111.7</v>
      </c>
      <c r="EI645" s="66">
        <v>198</v>
      </c>
      <c r="EJ645" s="66">
        <v>174</v>
      </c>
      <c r="EK645" s="20">
        <v>11765.34</v>
      </c>
      <c r="EL645" s="20">
        <v>9450.76</v>
      </c>
      <c r="EM645" s="20">
        <v>77.989833333333337</v>
      </c>
      <c r="EN645" s="20">
        <v>118.25170588235294</v>
      </c>
      <c r="EO645" s="20">
        <v>11.518199999999998</v>
      </c>
      <c r="EP645" s="20">
        <v>248.774</v>
      </c>
      <c r="EQ645" s="21">
        <v>77</v>
      </c>
      <c r="ER645" s="21">
        <v>71</v>
      </c>
      <c r="ES645" s="61" t="str">
        <f t="shared" si="33"/>
        <v>Arizona</v>
      </c>
      <c r="ET645" s="61">
        <f t="shared" si="32"/>
        <v>148</v>
      </c>
      <c r="EU645" s="61">
        <f t="shared" si="34"/>
        <v>6</v>
      </c>
    </row>
    <row r="646" spans="1:151" x14ac:dyDescent="0.45">
      <c r="A646" s="64">
        <v>45309</v>
      </c>
      <c r="B646" s="21" t="s">
        <v>22</v>
      </c>
      <c r="C646" s="21">
        <v>297</v>
      </c>
      <c r="D646" s="21" t="s">
        <v>34</v>
      </c>
      <c r="E646" s="21">
        <v>20</v>
      </c>
      <c r="F646" s="50" t="s">
        <v>558</v>
      </c>
      <c r="G646" t="s">
        <v>22</v>
      </c>
      <c r="H646" t="s">
        <v>34</v>
      </c>
      <c r="I646" t="s">
        <v>22</v>
      </c>
      <c r="J646" t="s">
        <v>34</v>
      </c>
      <c r="K646" t="s">
        <v>22</v>
      </c>
      <c r="L646" t="s">
        <v>34</v>
      </c>
      <c r="M646" t="s">
        <v>22</v>
      </c>
      <c r="N646" t="s">
        <v>34</v>
      </c>
      <c r="O646" t="s">
        <v>22</v>
      </c>
      <c r="P646" t="s">
        <v>34</v>
      </c>
      <c r="Q646" t="s">
        <v>22</v>
      </c>
      <c r="R646" t="s">
        <v>34</v>
      </c>
      <c r="S646" t="s">
        <v>21</v>
      </c>
      <c r="T646" t="s">
        <v>21</v>
      </c>
      <c r="U646">
        <v>17</v>
      </c>
      <c r="V646">
        <v>17</v>
      </c>
      <c r="W646" s="20">
        <v>0.70588235294117596</v>
      </c>
      <c r="X646" s="20">
        <v>14.47</v>
      </c>
      <c r="Y646" s="20">
        <v>114.6</v>
      </c>
      <c r="Z646" s="20">
        <v>100.1</v>
      </c>
      <c r="AA646" s="20">
        <v>67.8</v>
      </c>
      <c r="AB646" s="20">
        <v>-2.5000000000000001E-2</v>
      </c>
      <c r="AC646" s="20">
        <v>-0.76</v>
      </c>
      <c r="AD646" s="20">
        <v>104.6</v>
      </c>
      <c r="AE646" s="20">
        <v>105.4</v>
      </c>
      <c r="AF646" s="20">
        <v>-5.31</v>
      </c>
      <c r="AG646" s="20">
        <v>115.2</v>
      </c>
      <c r="AH646" s="20">
        <v>100.5</v>
      </c>
      <c r="AI646" s="20">
        <v>0.82820000000000005</v>
      </c>
      <c r="AJ646" s="20">
        <v>-0.8</v>
      </c>
      <c r="AK646" s="20">
        <v>-4.7058823529411764E-2</v>
      </c>
      <c r="AL646" s="20">
        <v>1321</v>
      </c>
      <c r="AM646" s="20">
        <v>11.91</v>
      </c>
      <c r="AN646" s="20">
        <v>1.67</v>
      </c>
      <c r="AO646" s="20">
        <v>1314</v>
      </c>
      <c r="AP646" s="20">
        <v>1140</v>
      </c>
      <c r="AQ646" s="20">
        <v>1000</v>
      </c>
      <c r="AR646" s="20">
        <v>0.48199999999999998</v>
      </c>
      <c r="AS646" s="20">
        <v>129</v>
      </c>
      <c r="AT646" s="20">
        <v>349</v>
      </c>
      <c r="AU646" s="20">
        <v>0.37</v>
      </c>
      <c r="AV646" s="20">
        <v>221</v>
      </c>
      <c r="AW646" s="20">
        <v>300</v>
      </c>
      <c r="AX646" s="20">
        <v>0.73699999999999999</v>
      </c>
      <c r="AY646" s="20">
        <v>176</v>
      </c>
      <c r="AZ646" s="20">
        <v>10.352941176470589</v>
      </c>
      <c r="BA646" s="20">
        <v>615</v>
      </c>
      <c r="BB646" s="20">
        <v>36.176470588235297</v>
      </c>
      <c r="BC646" s="20">
        <v>269</v>
      </c>
      <c r="BD646" s="20">
        <v>123</v>
      </c>
      <c r="BE646" s="20">
        <v>86</v>
      </c>
      <c r="BF646" s="20">
        <v>214</v>
      </c>
      <c r="BG646" s="20">
        <v>289</v>
      </c>
      <c r="BH646" s="20">
        <v>77.3</v>
      </c>
      <c r="BI646" s="20">
        <v>67.058999999999997</v>
      </c>
      <c r="BJ646" s="20">
        <v>10.234999999999999</v>
      </c>
      <c r="BK646" s="20">
        <v>1.2569999999999999</v>
      </c>
      <c r="BL646" s="20">
        <v>12.587999999999999</v>
      </c>
      <c r="BM646" s="20">
        <v>0.57499999999999996</v>
      </c>
      <c r="BN646" s="20">
        <v>20.5</v>
      </c>
      <c r="BO646" s="20">
        <v>17.600000000000001</v>
      </c>
      <c r="BP646" s="20">
        <v>5.0999999999999996</v>
      </c>
      <c r="BQ646" s="20">
        <v>7.2352941176470589</v>
      </c>
      <c r="BR646" s="20">
        <v>17</v>
      </c>
      <c r="BS646" s="20">
        <v>99</v>
      </c>
      <c r="BT646" s="20">
        <v>0.54800000000000004</v>
      </c>
      <c r="BU646" s="20">
        <v>3</v>
      </c>
      <c r="BV646" s="66">
        <v>65</v>
      </c>
      <c r="BW646" s="66">
        <v>50</v>
      </c>
      <c r="BX646" s="66">
        <v>73</v>
      </c>
      <c r="BY646" s="66">
        <v>37</v>
      </c>
      <c r="BZ646" s="66">
        <v>48</v>
      </c>
      <c r="CA646" s="66">
        <v>48.5</v>
      </c>
      <c r="CB646" s="66">
        <v>99</v>
      </c>
      <c r="CC646" s="66">
        <v>102</v>
      </c>
      <c r="CD646" s="20">
        <v>0.82352941176470595</v>
      </c>
      <c r="CE646" s="20">
        <v>22</v>
      </c>
      <c r="CF646" s="20">
        <v>120.5</v>
      </c>
      <c r="CG646" s="20">
        <v>98.5</v>
      </c>
      <c r="CH646" s="20">
        <v>67.599999999999994</v>
      </c>
      <c r="CI646" s="20">
        <v>5.6000000000000001E-2</v>
      </c>
      <c r="CJ646" s="20">
        <v>5.82</v>
      </c>
      <c r="CK646" s="20">
        <v>108.7</v>
      </c>
      <c r="CL646" s="20">
        <v>102.9</v>
      </c>
      <c r="CM646" s="20">
        <v>0.97</v>
      </c>
      <c r="CN646" s="20">
        <v>120.4</v>
      </c>
      <c r="CO646" s="20">
        <v>100.4</v>
      </c>
      <c r="CP646" s="63">
        <v>0.88970000000000005</v>
      </c>
      <c r="CQ646" s="20">
        <v>2.6</v>
      </c>
      <c r="CR646" s="20">
        <v>0.15294117647058825</v>
      </c>
      <c r="CS646" s="20">
        <v>1405</v>
      </c>
      <c r="CT646" s="20">
        <v>20.86</v>
      </c>
      <c r="CU646" s="20">
        <v>5.55</v>
      </c>
      <c r="CV646" s="20">
        <v>1441</v>
      </c>
      <c r="CW646" s="20">
        <v>1170</v>
      </c>
      <c r="CX646" s="20">
        <v>1035</v>
      </c>
      <c r="CY646" s="20">
        <v>0.496</v>
      </c>
      <c r="CZ646" s="20">
        <v>151</v>
      </c>
      <c r="DA646" s="20">
        <v>374</v>
      </c>
      <c r="DB646" s="20">
        <v>0.40400000000000003</v>
      </c>
      <c r="DC646" s="20">
        <v>264</v>
      </c>
      <c r="DD646" s="20">
        <v>367</v>
      </c>
      <c r="DE646" s="20">
        <v>0.71899999999999997</v>
      </c>
      <c r="DF646" s="20">
        <v>211</v>
      </c>
      <c r="DG646" s="20">
        <v>12.411764705882353</v>
      </c>
      <c r="DH646" s="20">
        <v>620</v>
      </c>
      <c r="DI646" s="20">
        <v>36.470588235294116</v>
      </c>
      <c r="DJ646" s="20">
        <v>266</v>
      </c>
      <c r="DK646" s="20">
        <v>117</v>
      </c>
      <c r="DL646" s="20">
        <v>65</v>
      </c>
      <c r="DM646" s="20">
        <v>194</v>
      </c>
      <c r="DN646" s="20">
        <v>284</v>
      </c>
      <c r="DO646" s="20">
        <v>84.8</v>
      </c>
      <c r="DP646" s="20">
        <v>68.823999999999998</v>
      </c>
      <c r="DQ646" s="20">
        <v>15.941000000000001</v>
      </c>
      <c r="DR646" s="20">
        <v>1.371</v>
      </c>
      <c r="DS646" s="20">
        <v>11.412000000000001</v>
      </c>
      <c r="DT646" s="20">
        <v>0.60299999999999998</v>
      </c>
      <c r="DU646" s="20">
        <v>22</v>
      </c>
      <c r="DV646" s="20">
        <v>21.6</v>
      </c>
      <c r="DW646" s="20">
        <v>3.8</v>
      </c>
      <c r="DX646" s="20">
        <v>6.882352941176471</v>
      </c>
      <c r="DY646" s="20">
        <v>16.7</v>
      </c>
      <c r="DZ646" s="20">
        <v>21</v>
      </c>
      <c r="EA646" s="20">
        <v>0.61699999999999999</v>
      </c>
      <c r="EB646" s="20">
        <v>1</v>
      </c>
      <c r="EC646" s="66">
        <v>12</v>
      </c>
      <c r="ED646" s="66">
        <v>14</v>
      </c>
      <c r="EE646" s="66">
        <v>11</v>
      </c>
      <c r="EF646" s="66">
        <v>14</v>
      </c>
      <c r="EG646" s="66">
        <v>15</v>
      </c>
      <c r="EH646" s="66">
        <v>11.5</v>
      </c>
      <c r="EI646" s="66">
        <v>21</v>
      </c>
      <c r="EJ646" s="66">
        <v>20</v>
      </c>
      <c r="EK646" s="20">
        <v>11288.099999999999</v>
      </c>
      <c r="EL646" s="20">
        <v>12062.05</v>
      </c>
      <c r="EM646" s="20">
        <v>86.635058823529405</v>
      </c>
      <c r="EN646" s="20">
        <v>82.569176470588246</v>
      </c>
      <c r="EO646" s="20">
        <v>12.222999999999999</v>
      </c>
      <c r="EP646" s="20">
        <v>209.30799999999999</v>
      </c>
      <c r="EQ646" s="21">
        <v>75</v>
      </c>
      <c r="ER646" s="21">
        <v>73</v>
      </c>
      <c r="ES646" s="61" t="str">
        <f t="shared" si="33"/>
        <v>Texas</v>
      </c>
      <c r="ET646" s="61">
        <f t="shared" si="32"/>
        <v>148</v>
      </c>
      <c r="EU646" s="61">
        <f t="shared" si="34"/>
        <v>2</v>
      </c>
    </row>
    <row r="647" spans="1:151" x14ac:dyDescent="0.45">
      <c r="A647" s="64">
        <v>45309</v>
      </c>
      <c r="B647" s="21" t="s">
        <v>109</v>
      </c>
      <c r="C647" s="21">
        <v>344</v>
      </c>
      <c r="D647" s="21" t="s">
        <v>297</v>
      </c>
      <c r="E647" s="21">
        <v>152</v>
      </c>
      <c r="F647" s="50" t="s">
        <v>558</v>
      </c>
      <c r="G647" t="s">
        <v>109</v>
      </c>
      <c r="H647" t="s">
        <v>297</v>
      </c>
      <c r="I647" t="s">
        <v>109</v>
      </c>
      <c r="J647" t="s">
        <v>297</v>
      </c>
      <c r="K647" t="s">
        <v>109</v>
      </c>
      <c r="L647" t="s">
        <v>297</v>
      </c>
      <c r="M647" t="s">
        <v>109</v>
      </c>
      <c r="N647" t="s">
        <v>297</v>
      </c>
      <c r="O647" t="s">
        <v>109</v>
      </c>
      <c r="P647" t="s">
        <v>297</v>
      </c>
      <c r="Q647" t="s">
        <v>109</v>
      </c>
      <c r="R647" t="s">
        <v>297</v>
      </c>
      <c r="S647" t="s">
        <v>29</v>
      </c>
      <c r="T647" t="s">
        <v>29</v>
      </c>
      <c r="U647">
        <v>17</v>
      </c>
      <c r="V647">
        <v>17</v>
      </c>
      <c r="W647" s="20">
        <v>0.70588235294117596</v>
      </c>
      <c r="X647" s="20">
        <v>16.16</v>
      </c>
      <c r="Y647" s="20">
        <v>116</v>
      </c>
      <c r="Z647" s="20">
        <v>99.9</v>
      </c>
      <c r="AA647" s="20">
        <v>68.7</v>
      </c>
      <c r="AB647" s="20">
        <v>-9.8000000000000004E-2</v>
      </c>
      <c r="AC647" s="20">
        <v>3.24</v>
      </c>
      <c r="AD647" s="20">
        <v>106.9</v>
      </c>
      <c r="AE647" s="20">
        <v>103.7</v>
      </c>
      <c r="AF647" s="20">
        <v>-2.8</v>
      </c>
      <c r="AG647" s="20">
        <v>115.9</v>
      </c>
      <c r="AH647" s="20">
        <v>101.2</v>
      </c>
      <c r="AI647" s="20">
        <v>0.82620000000000005</v>
      </c>
      <c r="AJ647" s="20">
        <v>-0.1</v>
      </c>
      <c r="AK647" s="20">
        <v>-5.8823529411764705E-3</v>
      </c>
      <c r="AL647" s="20">
        <v>1355</v>
      </c>
      <c r="AM647" s="20">
        <v>14.22</v>
      </c>
      <c r="AN647" s="20">
        <v>3.75</v>
      </c>
      <c r="AO647" s="20">
        <v>1370</v>
      </c>
      <c r="AP647" s="20">
        <v>1192</v>
      </c>
      <c r="AQ647" s="20">
        <v>1007</v>
      </c>
      <c r="AR647" s="20">
        <v>0.47599999999999998</v>
      </c>
      <c r="AS647" s="20">
        <v>145</v>
      </c>
      <c r="AT647" s="20">
        <v>380</v>
      </c>
      <c r="AU647" s="20">
        <v>0.38200000000000001</v>
      </c>
      <c r="AV647" s="20">
        <v>267</v>
      </c>
      <c r="AW647" s="20">
        <v>334</v>
      </c>
      <c r="AX647" s="20">
        <v>0.79900000000000004</v>
      </c>
      <c r="AY647" s="20">
        <v>154</v>
      </c>
      <c r="AZ647" s="20">
        <v>9.0588235294117645</v>
      </c>
      <c r="BA647" s="20">
        <v>596</v>
      </c>
      <c r="BB647" s="20">
        <v>35.058823529411768</v>
      </c>
      <c r="BC647" s="20">
        <v>211</v>
      </c>
      <c r="BD647" s="20">
        <v>107</v>
      </c>
      <c r="BE647" s="20">
        <v>80</v>
      </c>
      <c r="BF647" s="20">
        <v>198</v>
      </c>
      <c r="BG647" s="20">
        <v>269</v>
      </c>
      <c r="BH647" s="20">
        <v>80.599999999999994</v>
      </c>
      <c r="BI647" s="20">
        <v>70.117999999999995</v>
      </c>
      <c r="BJ647" s="20">
        <v>10.471</v>
      </c>
      <c r="BK647" s="20">
        <v>1.0660000000000001</v>
      </c>
      <c r="BL647" s="20">
        <v>11.647</v>
      </c>
      <c r="BM647" s="20">
        <v>0.54</v>
      </c>
      <c r="BN647" s="20">
        <v>22.4</v>
      </c>
      <c r="BO647" s="20">
        <v>19.600000000000001</v>
      </c>
      <c r="BP647" s="20">
        <v>4.7</v>
      </c>
      <c r="BQ647" s="20">
        <v>6.2941176470588234</v>
      </c>
      <c r="BR647" s="20">
        <v>15.8</v>
      </c>
      <c r="BS647" s="20">
        <v>45</v>
      </c>
      <c r="BT647" s="20">
        <v>0.59299999999999997</v>
      </c>
      <c r="BU647" s="20">
        <v>1</v>
      </c>
      <c r="BV647" s="66">
        <v>46</v>
      </c>
      <c r="BW647" s="66">
        <v>70</v>
      </c>
      <c r="BX647" s="66">
        <v>56</v>
      </c>
      <c r="BY647" s="66">
        <v>30</v>
      </c>
      <c r="BZ647" s="66">
        <v>37</v>
      </c>
      <c r="CA647" s="66">
        <v>39.5</v>
      </c>
      <c r="CB647" s="66">
        <v>45</v>
      </c>
      <c r="CC647" s="66">
        <v>73</v>
      </c>
      <c r="CD647" s="20">
        <v>0.35294117647058798</v>
      </c>
      <c r="CE647" s="20">
        <v>-2.0099999999999998</v>
      </c>
      <c r="CF647" s="20">
        <v>106.5</v>
      </c>
      <c r="CG647" s="20">
        <v>108.5</v>
      </c>
      <c r="CH647" s="20">
        <v>69.400000000000006</v>
      </c>
      <c r="CI647" s="20">
        <v>-3.6999999999999998E-2</v>
      </c>
      <c r="CJ647" s="20">
        <v>2.4900000000000002</v>
      </c>
      <c r="CK647" s="20">
        <v>107.1</v>
      </c>
      <c r="CL647" s="20">
        <v>104.6</v>
      </c>
      <c r="CM647" s="20">
        <v>-5.31</v>
      </c>
      <c r="CN647" s="20">
        <v>106.5</v>
      </c>
      <c r="CO647" s="20">
        <v>110.1</v>
      </c>
      <c r="CP647" s="63">
        <v>0.40400000000000003</v>
      </c>
      <c r="CQ647" s="20">
        <v>-6.1</v>
      </c>
      <c r="CR647" s="20">
        <v>-0.35882352941176471</v>
      </c>
      <c r="CS647" s="20">
        <v>1110</v>
      </c>
      <c r="CT647" s="20">
        <v>-0.17</v>
      </c>
      <c r="CU647" s="20">
        <v>3.36</v>
      </c>
      <c r="CV647" s="20">
        <v>1251</v>
      </c>
      <c r="CW647" s="20">
        <v>1311</v>
      </c>
      <c r="CX647" s="20">
        <v>988</v>
      </c>
      <c r="CY647" s="20">
        <v>0.434</v>
      </c>
      <c r="CZ647" s="20">
        <v>105</v>
      </c>
      <c r="DA647" s="20">
        <v>320</v>
      </c>
      <c r="DB647" s="20">
        <v>0.32800000000000001</v>
      </c>
      <c r="DC647" s="20">
        <v>288</v>
      </c>
      <c r="DD647" s="20">
        <v>391</v>
      </c>
      <c r="DE647" s="20">
        <v>0.73699999999999999</v>
      </c>
      <c r="DF647" s="20">
        <v>184</v>
      </c>
      <c r="DG647" s="20">
        <v>10.823529411764707</v>
      </c>
      <c r="DH647" s="20">
        <v>608</v>
      </c>
      <c r="DI647" s="20">
        <v>35.764705882352942</v>
      </c>
      <c r="DJ647" s="20">
        <v>195</v>
      </c>
      <c r="DK647" s="20">
        <v>92</v>
      </c>
      <c r="DL647" s="20">
        <v>49</v>
      </c>
      <c r="DM647" s="20">
        <v>213</v>
      </c>
      <c r="DN647" s="20">
        <v>290</v>
      </c>
      <c r="DO647" s="20">
        <v>73.599999999999994</v>
      </c>
      <c r="DP647" s="20">
        <v>77.117999999999995</v>
      </c>
      <c r="DQ647" s="20">
        <v>-3.5289999999999999</v>
      </c>
      <c r="DR647" s="20">
        <v>0.91500000000000004</v>
      </c>
      <c r="DS647" s="20">
        <v>12.529</v>
      </c>
      <c r="DT647" s="20">
        <v>0.432</v>
      </c>
      <c r="DU647" s="20">
        <v>18.8</v>
      </c>
      <c r="DV647" s="20">
        <v>23</v>
      </c>
      <c r="DW647" s="20">
        <v>2.9</v>
      </c>
      <c r="DX647" s="20">
        <v>5.4117647058823533</v>
      </c>
      <c r="DY647" s="20">
        <v>17.100000000000001</v>
      </c>
      <c r="DZ647" s="20">
        <v>259</v>
      </c>
      <c r="EA647" s="20">
        <v>0.45</v>
      </c>
      <c r="EB647" s="20">
        <v>6</v>
      </c>
      <c r="EC647" s="66">
        <v>223</v>
      </c>
      <c r="ED647" s="66">
        <v>243</v>
      </c>
      <c r="EE647" s="66">
        <v>235</v>
      </c>
      <c r="EF647" s="66">
        <v>229</v>
      </c>
      <c r="EG647" s="66">
        <v>188</v>
      </c>
      <c r="EH647" s="66">
        <v>187.8</v>
      </c>
      <c r="EI647" s="66">
        <v>259</v>
      </c>
      <c r="EJ647" s="66">
        <v>285</v>
      </c>
      <c r="EK647" s="20">
        <v>12586</v>
      </c>
      <c r="EL647" s="20">
        <v>10639.35</v>
      </c>
      <c r="EM647" s="20">
        <v>63.030823529411769</v>
      </c>
      <c r="EN647" s="20">
        <v>78.858999999999995</v>
      </c>
      <c r="EO647" s="20">
        <v>11.644600000000001</v>
      </c>
      <c r="EP647" s="20">
        <v>231.71</v>
      </c>
      <c r="EQ647" s="21">
        <v>90</v>
      </c>
      <c r="ER647" s="21">
        <v>65</v>
      </c>
      <c r="ES647" s="61" t="str">
        <f t="shared" si="33"/>
        <v>Wake Forest</v>
      </c>
      <c r="ET647" s="61">
        <f t="shared" si="32"/>
        <v>155</v>
      </c>
      <c r="EU647" s="61">
        <f t="shared" si="34"/>
        <v>25</v>
      </c>
    </row>
    <row r="648" spans="1:151" x14ac:dyDescent="0.45">
      <c r="A648" s="64">
        <v>45309</v>
      </c>
      <c r="B648" s="21" t="s">
        <v>58</v>
      </c>
      <c r="C648" s="21">
        <v>291</v>
      </c>
      <c r="D648" s="21" t="s">
        <v>72</v>
      </c>
      <c r="E648" s="21">
        <v>126</v>
      </c>
      <c r="F648" s="50" t="s">
        <v>558</v>
      </c>
      <c r="G648" t="s">
        <v>58</v>
      </c>
      <c r="H648" t="s">
        <v>72</v>
      </c>
      <c r="I648" t="s">
        <v>58</v>
      </c>
      <c r="J648" t="s">
        <v>72</v>
      </c>
      <c r="K648" t="s">
        <v>58</v>
      </c>
      <c r="L648" t="s">
        <v>407</v>
      </c>
      <c r="M648" t="s">
        <v>588</v>
      </c>
      <c r="N648" t="s">
        <v>1266</v>
      </c>
      <c r="O648" t="s">
        <v>58</v>
      </c>
      <c r="P648" t="s">
        <v>72</v>
      </c>
      <c r="Q648" t="s">
        <v>58</v>
      </c>
      <c r="R648" t="s">
        <v>407</v>
      </c>
      <c r="S648" t="s">
        <v>21</v>
      </c>
      <c r="T648" t="s">
        <v>21</v>
      </c>
      <c r="U648">
        <v>17</v>
      </c>
      <c r="V648">
        <v>17</v>
      </c>
      <c r="W648" s="20">
        <v>0.76470588235294101</v>
      </c>
      <c r="X648" s="20">
        <v>18.79</v>
      </c>
      <c r="Y648" s="20">
        <v>116</v>
      </c>
      <c r="Z648" s="20">
        <v>97.3</v>
      </c>
      <c r="AA648" s="20">
        <v>71.599999999999994</v>
      </c>
      <c r="AB648" s="20">
        <v>-4.4999999999999998E-2</v>
      </c>
      <c r="AC648" s="20">
        <v>0.23</v>
      </c>
      <c r="AD648" s="20">
        <v>105</v>
      </c>
      <c r="AE648" s="20">
        <v>104.8</v>
      </c>
      <c r="AF648" s="20">
        <v>-6.91</v>
      </c>
      <c r="AG648" s="20">
        <v>117.3</v>
      </c>
      <c r="AH648" s="20">
        <v>99.2</v>
      </c>
      <c r="AI648" s="20">
        <v>0.87319999999999998</v>
      </c>
      <c r="AJ648" s="20">
        <v>14</v>
      </c>
      <c r="AK648" s="20">
        <v>0.82352941176470584</v>
      </c>
      <c r="AL648" s="20">
        <v>1381</v>
      </c>
      <c r="AM648" s="20">
        <v>16.14</v>
      </c>
      <c r="AN648" s="20">
        <v>1.1399999999999999</v>
      </c>
      <c r="AO648" s="20">
        <v>1421</v>
      </c>
      <c r="AP648" s="20">
        <v>1166</v>
      </c>
      <c r="AQ648" s="20">
        <v>1071</v>
      </c>
      <c r="AR648" s="20">
        <v>0.48499999999999999</v>
      </c>
      <c r="AS648" s="20">
        <v>110</v>
      </c>
      <c r="AT648" s="20">
        <v>317</v>
      </c>
      <c r="AU648" s="20">
        <v>0.34699999999999998</v>
      </c>
      <c r="AV648" s="20">
        <v>273</v>
      </c>
      <c r="AW648" s="20">
        <v>376</v>
      </c>
      <c r="AX648" s="20">
        <v>0.72599999999999998</v>
      </c>
      <c r="AY648" s="20">
        <v>215</v>
      </c>
      <c r="AZ648" s="20">
        <v>12.647058823529411</v>
      </c>
      <c r="BA648" s="20">
        <v>663</v>
      </c>
      <c r="BB648" s="20">
        <v>39</v>
      </c>
      <c r="BC648" s="20">
        <v>322</v>
      </c>
      <c r="BD648" s="20">
        <v>173</v>
      </c>
      <c r="BE648" s="20">
        <v>68</v>
      </c>
      <c r="BF648" s="20">
        <v>214</v>
      </c>
      <c r="BG648" s="20">
        <v>292</v>
      </c>
      <c r="BH648" s="20">
        <v>83.6</v>
      </c>
      <c r="BI648" s="20">
        <v>68.587999999999994</v>
      </c>
      <c r="BJ648" s="20">
        <v>15</v>
      </c>
      <c r="BK648" s="20">
        <v>1.5049999999999999</v>
      </c>
      <c r="BL648" s="20">
        <v>12.587999999999999</v>
      </c>
      <c r="BM648" s="20">
        <v>0.80800000000000005</v>
      </c>
      <c r="BN648" s="20">
        <v>18.600000000000001</v>
      </c>
      <c r="BO648" s="20">
        <v>22.1</v>
      </c>
      <c r="BP648" s="20">
        <v>4</v>
      </c>
      <c r="BQ648" s="20">
        <v>10.176470588235293</v>
      </c>
      <c r="BR648" s="20">
        <v>17.2</v>
      </c>
      <c r="BS648" s="20">
        <v>72</v>
      </c>
      <c r="BT648" s="20">
        <v>0.56899999999999995</v>
      </c>
      <c r="BU648" s="20">
        <v>-6</v>
      </c>
      <c r="BV648" s="66">
        <v>32</v>
      </c>
      <c r="BW648" s="66">
        <v>27</v>
      </c>
      <c r="BX648" s="66">
        <v>36</v>
      </c>
      <c r="BY648" s="66">
        <v>20</v>
      </c>
      <c r="BZ648" s="66">
        <v>24</v>
      </c>
      <c r="CA648" s="66">
        <v>28</v>
      </c>
      <c r="CB648" s="66">
        <v>72</v>
      </c>
      <c r="CC648" s="66">
        <v>46</v>
      </c>
      <c r="CD648" s="20">
        <v>0.76470588235294101</v>
      </c>
      <c r="CE648" s="20">
        <v>22.09</v>
      </c>
      <c r="CF648" s="20">
        <v>113.8</v>
      </c>
      <c r="CG648" s="20">
        <v>91.7</v>
      </c>
      <c r="CH648" s="20">
        <v>69.099999999999994</v>
      </c>
      <c r="CI648" s="20">
        <v>-5.3999999999999999E-2</v>
      </c>
      <c r="CJ648" s="20">
        <v>-1.1200000000000001</v>
      </c>
      <c r="CK648" s="20">
        <v>104.4</v>
      </c>
      <c r="CL648" s="20">
        <v>105.5</v>
      </c>
      <c r="CM648" s="20">
        <v>-7.22</v>
      </c>
      <c r="CN648" s="20">
        <v>114.4</v>
      </c>
      <c r="CO648" s="20">
        <v>91.9</v>
      </c>
      <c r="CP648" s="63">
        <v>0.9254</v>
      </c>
      <c r="CQ648" s="20">
        <v>0.5</v>
      </c>
      <c r="CR648" s="20">
        <v>2.9411764705882353E-2</v>
      </c>
      <c r="CS648" s="20">
        <v>1380</v>
      </c>
      <c r="CT648" s="20">
        <v>23.01</v>
      </c>
      <c r="CU648" s="20">
        <v>1.95</v>
      </c>
      <c r="CV648" s="20">
        <v>1379</v>
      </c>
      <c r="CW648" s="20">
        <v>1021</v>
      </c>
      <c r="CX648" s="20">
        <v>1012</v>
      </c>
      <c r="CY648" s="20">
        <v>0.48799999999999999</v>
      </c>
      <c r="CZ648" s="20">
        <v>108</v>
      </c>
      <c r="DA648" s="20">
        <v>311</v>
      </c>
      <c r="DB648" s="20">
        <v>0.34699999999999998</v>
      </c>
      <c r="DC648" s="20">
        <v>283</v>
      </c>
      <c r="DD648" s="20">
        <v>403</v>
      </c>
      <c r="DE648" s="20">
        <v>0.70199999999999996</v>
      </c>
      <c r="DF648" s="20">
        <v>192</v>
      </c>
      <c r="DG648" s="20">
        <v>11.294117647058824</v>
      </c>
      <c r="DH648" s="20">
        <v>618</v>
      </c>
      <c r="DI648" s="20">
        <v>36.352941176470587</v>
      </c>
      <c r="DJ648" s="20">
        <v>300</v>
      </c>
      <c r="DK648" s="20">
        <v>187</v>
      </c>
      <c r="DL648" s="20">
        <v>49</v>
      </c>
      <c r="DM648" s="20">
        <v>183</v>
      </c>
      <c r="DN648" s="20">
        <v>263</v>
      </c>
      <c r="DO648" s="20">
        <v>81.099999999999994</v>
      </c>
      <c r="DP648" s="20">
        <v>60.058999999999997</v>
      </c>
      <c r="DQ648" s="20">
        <v>21.059000000000001</v>
      </c>
      <c r="DR648" s="20">
        <v>1.639</v>
      </c>
      <c r="DS648" s="20">
        <v>10.765000000000001</v>
      </c>
      <c r="DT648" s="20">
        <v>1.022</v>
      </c>
      <c r="DU648" s="20">
        <v>18.3</v>
      </c>
      <c r="DV648" s="20">
        <v>23.7</v>
      </c>
      <c r="DW648" s="20">
        <v>2.9</v>
      </c>
      <c r="DX648" s="20">
        <v>11</v>
      </c>
      <c r="DY648" s="20">
        <v>15.5</v>
      </c>
      <c r="DZ648" s="20">
        <v>85</v>
      </c>
      <c r="EA648" s="20">
        <v>0.56200000000000006</v>
      </c>
      <c r="EB648" s="20">
        <v>2</v>
      </c>
      <c r="EC648" s="66">
        <v>10</v>
      </c>
      <c r="ED648" s="66">
        <v>42</v>
      </c>
      <c r="EE648" s="66">
        <v>41</v>
      </c>
      <c r="EF648" s="66">
        <v>7</v>
      </c>
      <c r="EG648" s="66">
        <v>14</v>
      </c>
      <c r="EH648" s="66">
        <v>29.3</v>
      </c>
      <c r="EI648" s="66">
        <v>85</v>
      </c>
      <c r="EJ648" s="66">
        <v>79</v>
      </c>
      <c r="EK648" s="20">
        <v>10637.2</v>
      </c>
      <c r="EL648" s="20">
        <v>11072.74</v>
      </c>
      <c r="EM648" s="20">
        <v>138.46799999999999</v>
      </c>
      <c r="EN648" s="20">
        <v>109.54970588235294</v>
      </c>
      <c r="EO648" s="20">
        <v>12.074399999999999</v>
      </c>
      <c r="EP648" s="20">
        <v>190.93799999999999</v>
      </c>
      <c r="EQ648" s="21">
        <v>72</v>
      </c>
      <c r="ER648" s="21">
        <v>73</v>
      </c>
      <c r="ES648" s="61" t="str">
        <f t="shared" si="33"/>
        <v>Iowa St.</v>
      </c>
      <c r="ET648" s="61">
        <f t="shared" si="32"/>
        <v>145</v>
      </c>
      <c r="EU648" s="61">
        <f t="shared" si="34"/>
        <v>-1</v>
      </c>
    </row>
    <row r="649" spans="1:151" x14ac:dyDescent="0.45">
      <c r="A649" s="64">
        <v>45309</v>
      </c>
      <c r="B649" s="21" t="s">
        <v>54</v>
      </c>
      <c r="C649" s="21">
        <v>179</v>
      </c>
      <c r="D649" s="21" t="s">
        <v>65</v>
      </c>
      <c r="E649" s="21">
        <v>87</v>
      </c>
      <c r="F649" s="50" t="s">
        <v>558</v>
      </c>
      <c r="G649" t="s">
        <v>54</v>
      </c>
      <c r="H649" t="s">
        <v>65</v>
      </c>
      <c r="I649" t="s">
        <v>54</v>
      </c>
      <c r="J649" t="s">
        <v>65</v>
      </c>
      <c r="K649" t="s">
        <v>54</v>
      </c>
      <c r="L649" t="s">
        <v>65</v>
      </c>
      <c r="M649" t="s">
        <v>54</v>
      </c>
      <c r="N649" t="s">
        <v>65</v>
      </c>
      <c r="O649" t="s">
        <v>54</v>
      </c>
      <c r="P649" t="s">
        <v>65</v>
      </c>
      <c r="Q649" t="s">
        <v>54</v>
      </c>
      <c r="R649" t="s">
        <v>65</v>
      </c>
      <c r="S649" t="s">
        <v>17</v>
      </c>
      <c r="T649" t="s">
        <v>17</v>
      </c>
      <c r="U649">
        <v>17</v>
      </c>
      <c r="V649">
        <v>17</v>
      </c>
      <c r="W649" s="20">
        <v>0.47058823529411797</v>
      </c>
      <c r="X649" s="20">
        <v>6.63</v>
      </c>
      <c r="Y649" s="20">
        <v>111.3</v>
      </c>
      <c r="Z649" s="20">
        <v>104.7</v>
      </c>
      <c r="AA649" s="20">
        <v>67</v>
      </c>
      <c r="AB649" s="20">
        <v>-7.6999999999999999E-2</v>
      </c>
      <c r="AC649" s="20">
        <v>3.94</v>
      </c>
      <c r="AD649" s="20">
        <v>108.8</v>
      </c>
      <c r="AE649" s="20">
        <v>104.9</v>
      </c>
      <c r="AF649" s="20">
        <v>-1.24</v>
      </c>
      <c r="AG649" s="20">
        <v>111.4</v>
      </c>
      <c r="AH649" s="20">
        <v>105.2</v>
      </c>
      <c r="AI649" s="20">
        <v>0.6573</v>
      </c>
      <c r="AJ649" s="20">
        <v>-3.3</v>
      </c>
      <c r="AK649" s="20">
        <v>-0.19411764705882351</v>
      </c>
      <c r="AL649" s="20">
        <v>1216</v>
      </c>
      <c r="AM649" s="20">
        <v>5.99</v>
      </c>
      <c r="AN649" s="20">
        <v>4.3499999999999996</v>
      </c>
      <c r="AO649" s="20">
        <v>1284</v>
      </c>
      <c r="AP649" s="20">
        <v>1256</v>
      </c>
      <c r="AQ649" s="20">
        <v>1028</v>
      </c>
      <c r="AR649" s="20">
        <v>0.45</v>
      </c>
      <c r="AS649" s="20">
        <v>145</v>
      </c>
      <c r="AT649" s="20">
        <v>434</v>
      </c>
      <c r="AU649" s="20">
        <v>0.33400000000000002</v>
      </c>
      <c r="AV649" s="20">
        <v>213</v>
      </c>
      <c r="AW649" s="20">
        <v>280</v>
      </c>
      <c r="AX649" s="20">
        <v>0.76100000000000001</v>
      </c>
      <c r="AY649" s="20">
        <v>169</v>
      </c>
      <c r="AZ649" s="20">
        <v>9.9411764705882355</v>
      </c>
      <c r="BA649" s="20">
        <v>556</v>
      </c>
      <c r="BB649" s="20">
        <v>32.705882352941174</v>
      </c>
      <c r="BC649" s="20">
        <v>231</v>
      </c>
      <c r="BD649" s="20">
        <v>147</v>
      </c>
      <c r="BE649" s="20">
        <v>94</v>
      </c>
      <c r="BF649" s="20">
        <v>187</v>
      </c>
      <c r="BG649" s="20">
        <v>317</v>
      </c>
      <c r="BH649" s="20">
        <v>75.5</v>
      </c>
      <c r="BI649" s="20">
        <v>73.882000000000005</v>
      </c>
      <c r="BJ649" s="20">
        <v>1.647</v>
      </c>
      <c r="BK649" s="20">
        <v>1.2350000000000001</v>
      </c>
      <c r="BL649" s="20">
        <v>11</v>
      </c>
      <c r="BM649" s="20">
        <v>0.78600000000000003</v>
      </c>
      <c r="BN649" s="20">
        <v>25.5</v>
      </c>
      <c r="BO649" s="20">
        <v>16.5</v>
      </c>
      <c r="BP649" s="20">
        <v>5.5</v>
      </c>
      <c r="BQ649" s="20">
        <v>8.6470588235294112</v>
      </c>
      <c r="BR649" s="20">
        <v>18.600000000000001</v>
      </c>
      <c r="BS649" s="20">
        <v>140</v>
      </c>
      <c r="BT649" s="20">
        <v>0.51600000000000001</v>
      </c>
      <c r="BU649" s="20">
        <v>3</v>
      </c>
      <c r="BV649" s="66">
        <v>116</v>
      </c>
      <c r="BW649" s="66">
        <v>119</v>
      </c>
      <c r="BX649" s="66">
        <v>143</v>
      </c>
      <c r="BY649" s="66">
        <v>103</v>
      </c>
      <c r="BZ649" s="66">
        <v>103</v>
      </c>
      <c r="CA649" s="66">
        <v>97.8</v>
      </c>
      <c r="CB649" s="66">
        <v>139</v>
      </c>
      <c r="CC649" s="66">
        <v>214</v>
      </c>
      <c r="CD649" s="20">
        <v>0.64705882352941202</v>
      </c>
      <c r="CE649" s="20">
        <v>15.44</v>
      </c>
      <c r="CF649" s="20">
        <v>116.6</v>
      </c>
      <c r="CG649" s="20">
        <v>101.2</v>
      </c>
      <c r="CH649" s="20">
        <v>73.400000000000006</v>
      </c>
      <c r="CI649" s="20">
        <v>-5.0999999999999997E-2</v>
      </c>
      <c r="CJ649" s="20">
        <v>5.27</v>
      </c>
      <c r="CK649" s="20">
        <v>107.8</v>
      </c>
      <c r="CL649" s="20">
        <v>102.6</v>
      </c>
      <c r="CM649" s="20">
        <v>1.01</v>
      </c>
      <c r="CN649" s="20">
        <v>118.1</v>
      </c>
      <c r="CO649" s="20">
        <v>101.3</v>
      </c>
      <c r="CP649" s="63">
        <v>0.85299999999999998</v>
      </c>
      <c r="CQ649" s="20">
        <v>-0.4</v>
      </c>
      <c r="CR649" s="20">
        <v>-2.3529411764705882E-2</v>
      </c>
      <c r="CS649" s="20">
        <v>1339</v>
      </c>
      <c r="CT649" s="20">
        <v>13.98</v>
      </c>
      <c r="CU649" s="20">
        <v>5.33</v>
      </c>
      <c r="CV649" s="20">
        <v>1448</v>
      </c>
      <c r="CW649" s="20">
        <v>1301</v>
      </c>
      <c r="CX649" s="20">
        <v>1130</v>
      </c>
      <c r="CY649" s="20">
        <v>0.45600000000000002</v>
      </c>
      <c r="CZ649" s="20">
        <v>127</v>
      </c>
      <c r="DA649" s="20">
        <v>389</v>
      </c>
      <c r="DB649" s="20">
        <v>0.32600000000000001</v>
      </c>
      <c r="DC649" s="20">
        <v>291</v>
      </c>
      <c r="DD649" s="20">
        <v>435</v>
      </c>
      <c r="DE649" s="20">
        <v>0.66900000000000004</v>
      </c>
      <c r="DF649" s="20">
        <v>281</v>
      </c>
      <c r="DG649" s="20">
        <v>16.529411764705884</v>
      </c>
      <c r="DH649" s="20">
        <v>764</v>
      </c>
      <c r="DI649" s="20">
        <v>44.941176470588232</v>
      </c>
      <c r="DJ649" s="20">
        <v>264</v>
      </c>
      <c r="DK649" s="20">
        <v>121</v>
      </c>
      <c r="DL649" s="20">
        <v>87</v>
      </c>
      <c r="DM649" s="20">
        <v>223</v>
      </c>
      <c r="DN649" s="20">
        <v>299</v>
      </c>
      <c r="DO649" s="20">
        <v>85.2</v>
      </c>
      <c r="DP649" s="20">
        <v>76.528999999999996</v>
      </c>
      <c r="DQ649" s="20">
        <v>8.6470000000000002</v>
      </c>
      <c r="DR649" s="20">
        <v>1.1839999999999999</v>
      </c>
      <c r="DS649" s="20">
        <v>13.118</v>
      </c>
      <c r="DT649" s="20">
        <v>0.54300000000000004</v>
      </c>
      <c r="DU649" s="20">
        <v>22.9</v>
      </c>
      <c r="DV649" s="20">
        <v>25.6</v>
      </c>
      <c r="DW649" s="20">
        <v>5.0999999999999996</v>
      </c>
      <c r="DX649" s="20">
        <v>7.117647058823529</v>
      </c>
      <c r="DY649" s="20">
        <v>17.600000000000001</v>
      </c>
      <c r="DZ649" s="20">
        <v>55</v>
      </c>
      <c r="EA649" s="20">
        <v>0.57899999999999996</v>
      </c>
      <c r="EB649" s="20">
        <v>-1</v>
      </c>
      <c r="EC649" s="66">
        <v>51</v>
      </c>
      <c r="ED649" s="66">
        <v>59</v>
      </c>
      <c r="EE649" s="66">
        <v>61</v>
      </c>
      <c r="EF649" s="66">
        <v>35</v>
      </c>
      <c r="EG649" s="66">
        <v>43</v>
      </c>
      <c r="EH649" s="66">
        <v>42.7</v>
      </c>
      <c r="EI649" s="66">
        <v>53</v>
      </c>
      <c r="EJ649" s="66">
        <v>71</v>
      </c>
      <c r="EK649" s="20">
        <v>11263.56</v>
      </c>
      <c r="EL649" s="20">
        <v>12208.02</v>
      </c>
      <c r="EM649" s="20">
        <v>78.294117647058812</v>
      </c>
      <c r="EN649" s="20">
        <v>113.43211764705882</v>
      </c>
      <c r="EO649" s="20">
        <v>12.443400000000002</v>
      </c>
      <c r="EP649" s="20">
        <v>227.53900000000002</v>
      </c>
      <c r="EQ649" s="21">
        <v>67</v>
      </c>
      <c r="ER649" s="21">
        <v>69</v>
      </c>
      <c r="ES649" s="61" t="str">
        <f t="shared" si="33"/>
        <v>Florida</v>
      </c>
      <c r="ET649" s="61">
        <f t="shared" si="32"/>
        <v>136</v>
      </c>
      <c r="EU649" s="61">
        <f t="shared" si="34"/>
        <v>-2</v>
      </c>
    </row>
    <row r="650" spans="1:151" x14ac:dyDescent="0.45">
      <c r="A650" s="64">
        <v>45309</v>
      </c>
      <c r="B650" s="21" t="s">
        <v>79</v>
      </c>
      <c r="C650" s="21">
        <v>264</v>
      </c>
      <c r="D650" s="21" t="s">
        <v>44</v>
      </c>
      <c r="E650" s="21">
        <v>63</v>
      </c>
      <c r="F650" s="50" t="s">
        <v>558</v>
      </c>
      <c r="G650" t="s">
        <v>79</v>
      </c>
      <c r="H650" t="s">
        <v>44</v>
      </c>
      <c r="I650" t="s">
        <v>79</v>
      </c>
      <c r="J650" t="s">
        <v>44</v>
      </c>
      <c r="K650" t="s">
        <v>79</v>
      </c>
      <c r="L650" t="s">
        <v>44</v>
      </c>
      <c r="M650" t="s">
        <v>79</v>
      </c>
      <c r="N650" t="s">
        <v>44</v>
      </c>
      <c r="O650" t="s">
        <v>79</v>
      </c>
      <c r="P650" t="s">
        <v>44</v>
      </c>
      <c r="Q650" t="s">
        <v>79</v>
      </c>
      <c r="R650" t="s">
        <v>44</v>
      </c>
      <c r="S650" t="s">
        <v>15</v>
      </c>
      <c r="T650" t="s">
        <v>15</v>
      </c>
      <c r="U650">
        <v>18</v>
      </c>
      <c r="V650">
        <v>18</v>
      </c>
      <c r="W650" s="20">
        <v>0.72222222222222199</v>
      </c>
      <c r="X650" s="20">
        <v>13.71</v>
      </c>
      <c r="Y650" s="20">
        <v>114.4</v>
      </c>
      <c r="Z650" s="20">
        <v>100.7</v>
      </c>
      <c r="AA650" s="20">
        <v>66.099999999999994</v>
      </c>
      <c r="AB650" s="20">
        <v>0.08</v>
      </c>
      <c r="AC650" s="20">
        <v>6.66</v>
      </c>
      <c r="AD650" s="20">
        <v>109.4</v>
      </c>
      <c r="AE650" s="20">
        <v>102.8</v>
      </c>
      <c r="AF650" s="20">
        <v>-0.86</v>
      </c>
      <c r="AG650" s="20">
        <v>115.2</v>
      </c>
      <c r="AH650" s="20">
        <v>102.2</v>
      </c>
      <c r="AI650" s="20">
        <v>0.79830000000000001</v>
      </c>
      <c r="AJ650" s="20">
        <v>1.3</v>
      </c>
      <c r="AK650" s="20">
        <v>7.2222222222222229E-2</v>
      </c>
      <c r="AL650" s="20">
        <v>1388</v>
      </c>
      <c r="AM650" s="20">
        <v>11.84</v>
      </c>
      <c r="AN650" s="20">
        <v>6.5</v>
      </c>
      <c r="AO650" s="20">
        <v>1332</v>
      </c>
      <c r="AP650" s="20">
        <v>1236</v>
      </c>
      <c r="AQ650" s="20">
        <v>1043</v>
      </c>
      <c r="AR650" s="20">
        <v>0.46200000000000002</v>
      </c>
      <c r="AS650" s="20">
        <v>103</v>
      </c>
      <c r="AT650" s="20">
        <v>313</v>
      </c>
      <c r="AU650" s="20">
        <v>0.32900000000000001</v>
      </c>
      <c r="AV650" s="20">
        <v>265</v>
      </c>
      <c r="AW650" s="20">
        <v>344</v>
      </c>
      <c r="AX650" s="20">
        <v>0.77</v>
      </c>
      <c r="AY650" s="20">
        <v>238</v>
      </c>
      <c r="AZ650" s="20">
        <v>13.222222222222221</v>
      </c>
      <c r="BA650" s="20">
        <v>681</v>
      </c>
      <c r="BB650" s="20">
        <v>37.833333333333336</v>
      </c>
      <c r="BC650" s="20">
        <v>235</v>
      </c>
      <c r="BD650" s="20">
        <v>137</v>
      </c>
      <c r="BE650" s="20">
        <v>80</v>
      </c>
      <c r="BF650" s="20">
        <v>239</v>
      </c>
      <c r="BG650" s="20">
        <v>279</v>
      </c>
      <c r="BH650" s="20">
        <v>74</v>
      </c>
      <c r="BI650" s="20">
        <v>68.667000000000002</v>
      </c>
      <c r="BJ650" s="20">
        <v>5.3330000000000002</v>
      </c>
      <c r="BK650" s="20">
        <v>0.98299999999999998</v>
      </c>
      <c r="BL650" s="20">
        <v>13.278</v>
      </c>
      <c r="BM650" s="20">
        <v>0.57299999999999995</v>
      </c>
      <c r="BN650" s="20">
        <v>17.399999999999999</v>
      </c>
      <c r="BO650" s="20">
        <v>19.100000000000001</v>
      </c>
      <c r="BP650" s="20">
        <v>4.4000000000000004</v>
      </c>
      <c r="BQ650" s="20">
        <v>7.6111111111111107</v>
      </c>
      <c r="BR650" s="20">
        <v>15.5</v>
      </c>
      <c r="BS650" s="20">
        <v>28</v>
      </c>
      <c r="BT650" s="20">
        <v>0.60399999999999998</v>
      </c>
      <c r="BU650" s="20">
        <v>-2</v>
      </c>
      <c r="BV650" s="66">
        <v>54</v>
      </c>
      <c r="BW650" s="66">
        <v>34</v>
      </c>
      <c r="BX650" s="66">
        <v>31</v>
      </c>
      <c r="BY650" s="66">
        <v>60</v>
      </c>
      <c r="BZ650" s="66">
        <v>54</v>
      </c>
      <c r="CA650" s="66">
        <v>33.799999999999997</v>
      </c>
      <c r="CB650" s="66">
        <v>28</v>
      </c>
      <c r="CC650" s="66">
        <v>49</v>
      </c>
      <c r="CD650" s="20">
        <v>0.72222222222222199</v>
      </c>
      <c r="CE650" s="20">
        <v>21.48</v>
      </c>
      <c r="CF650" s="20">
        <v>115</v>
      </c>
      <c r="CG650" s="20">
        <v>93.5</v>
      </c>
      <c r="CH650" s="20">
        <v>66.5</v>
      </c>
      <c r="CI650" s="20">
        <v>-6.0000000000000001E-3</v>
      </c>
      <c r="CJ650" s="20">
        <v>7.54</v>
      </c>
      <c r="CK650" s="20">
        <v>110.6</v>
      </c>
      <c r="CL650" s="20">
        <v>103</v>
      </c>
      <c r="CM650" s="20">
        <v>3.76</v>
      </c>
      <c r="CN650" s="20">
        <v>115.8</v>
      </c>
      <c r="CO650" s="20">
        <v>94.9</v>
      </c>
      <c r="CP650" s="63">
        <v>0.90759999999999996</v>
      </c>
      <c r="CQ650" s="20">
        <v>1.8</v>
      </c>
      <c r="CR650" s="20">
        <v>0.1</v>
      </c>
      <c r="CS650" s="20">
        <v>1394</v>
      </c>
      <c r="CT650" s="20">
        <v>19.68</v>
      </c>
      <c r="CU650" s="20">
        <v>6.9</v>
      </c>
      <c r="CV650" s="20">
        <v>1407</v>
      </c>
      <c r="CW650" s="20">
        <v>1177</v>
      </c>
      <c r="CX650" s="20">
        <v>1058</v>
      </c>
      <c r="CY650" s="20">
        <v>0.48299999999999998</v>
      </c>
      <c r="CZ650" s="20">
        <v>183</v>
      </c>
      <c r="DA650" s="20">
        <v>517</v>
      </c>
      <c r="DB650" s="20">
        <v>0.35399999999999998</v>
      </c>
      <c r="DC650" s="20">
        <v>202</v>
      </c>
      <c r="DD650" s="20">
        <v>266</v>
      </c>
      <c r="DE650" s="20">
        <v>0.75900000000000001</v>
      </c>
      <c r="DF650" s="20">
        <v>161</v>
      </c>
      <c r="DG650" s="20">
        <v>8.9444444444444446</v>
      </c>
      <c r="DH650" s="20">
        <v>708</v>
      </c>
      <c r="DI650" s="20">
        <v>39.333333333333336</v>
      </c>
      <c r="DJ650" s="20">
        <v>291</v>
      </c>
      <c r="DK650" s="20">
        <v>65</v>
      </c>
      <c r="DL650" s="20">
        <v>70</v>
      </c>
      <c r="DM650" s="20">
        <v>201</v>
      </c>
      <c r="DN650" s="20">
        <v>197</v>
      </c>
      <c r="DO650" s="20">
        <v>78.2</v>
      </c>
      <c r="DP650" s="20">
        <v>65.388999999999996</v>
      </c>
      <c r="DQ650" s="20">
        <v>12.778</v>
      </c>
      <c r="DR650" s="20">
        <v>1.448</v>
      </c>
      <c r="DS650" s="20">
        <v>11.167</v>
      </c>
      <c r="DT650" s="20">
        <v>0.32300000000000001</v>
      </c>
      <c r="DU650" s="20">
        <v>28.7</v>
      </c>
      <c r="DV650" s="20">
        <v>14.8</v>
      </c>
      <c r="DW650" s="20">
        <v>3.9</v>
      </c>
      <c r="DX650" s="20">
        <v>3.6111111111111112</v>
      </c>
      <c r="DY650" s="20">
        <v>10.9</v>
      </c>
      <c r="DZ650" s="20">
        <v>40</v>
      </c>
      <c r="EA650" s="20">
        <v>0.59699999999999998</v>
      </c>
      <c r="EB650" s="20">
        <v>-3</v>
      </c>
      <c r="EC650" s="66">
        <v>16</v>
      </c>
      <c r="ED650" s="66">
        <v>21</v>
      </c>
      <c r="EE650" s="66">
        <v>34</v>
      </c>
      <c r="EF650" s="66">
        <v>9</v>
      </c>
      <c r="EG650" s="66">
        <v>16</v>
      </c>
      <c r="EH650" s="66">
        <v>18</v>
      </c>
      <c r="EI650" s="66">
        <v>34</v>
      </c>
      <c r="EJ650" s="66">
        <v>44</v>
      </c>
      <c r="EK650" s="20">
        <v>10696.4</v>
      </c>
      <c r="EL650" s="20">
        <v>11580.5</v>
      </c>
      <c r="EM650" s="20">
        <v>47.948333333333338</v>
      </c>
      <c r="EN650" s="20">
        <v>84.993277777777777</v>
      </c>
      <c r="EO650" s="20">
        <v>11.7645</v>
      </c>
      <c r="EP650" s="20">
        <v>151.69</v>
      </c>
      <c r="EQ650" s="21">
        <v>94</v>
      </c>
      <c r="ER650" s="21">
        <v>97</v>
      </c>
      <c r="ES650" s="61" t="str">
        <f t="shared" si="33"/>
        <v>Creighton</v>
      </c>
      <c r="ET650" s="61">
        <f t="shared" si="32"/>
        <v>191</v>
      </c>
      <c r="EU650" s="61">
        <f t="shared" si="34"/>
        <v>-3</v>
      </c>
    </row>
    <row r="651" spans="1:151" x14ac:dyDescent="0.45">
      <c r="A651" s="64">
        <v>45309</v>
      </c>
      <c r="B651" s="21" t="s">
        <v>903</v>
      </c>
      <c r="C651" s="21">
        <v>188</v>
      </c>
      <c r="D651" s="21" t="s">
        <v>53</v>
      </c>
      <c r="E651" s="21">
        <v>341</v>
      </c>
      <c r="F651" s="50" t="s">
        <v>558</v>
      </c>
      <c r="G651" t="s">
        <v>534</v>
      </c>
      <c r="H651" t="s">
        <v>53</v>
      </c>
      <c r="I651" t="s">
        <v>534</v>
      </c>
      <c r="J651" t="s">
        <v>53</v>
      </c>
      <c r="K651" t="s">
        <v>619</v>
      </c>
      <c r="L651" t="s">
        <v>53</v>
      </c>
      <c r="M651" t="s">
        <v>619</v>
      </c>
      <c r="N651" t="s">
        <v>624</v>
      </c>
      <c r="O651" t="s">
        <v>619</v>
      </c>
      <c r="P651" t="s">
        <v>1344</v>
      </c>
      <c r="Q651" t="s">
        <v>425</v>
      </c>
      <c r="R651" t="s">
        <v>53</v>
      </c>
      <c r="S651" t="s">
        <v>29</v>
      </c>
      <c r="T651" t="s">
        <v>29</v>
      </c>
      <c r="U651">
        <v>17</v>
      </c>
      <c r="V651">
        <v>17</v>
      </c>
      <c r="W651" s="20">
        <v>0.76470588235294101</v>
      </c>
      <c r="X651" s="20">
        <v>12.03</v>
      </c>
      <c r="Y651" s="20">
        <v>111.4</v>
      </c>
      <c r="Z651" s="20">
        <v>99.4</v>
      </c>
      <c r="AA651" s="20">
        <v>69.3</v>
      </c>
      <c r="AB651" s="20">
        <v>6.3E-2</v>
      </c>
      <c r="AC651" s="20">
        <v>1.23</v>
      </c>
      <c r="AD651" s="20">
        <v>106.3</v>
      </c>
      <c r="AE651" s="20">
        <v>105.1</v>
      </c>
      <c r="AF651" s="20">
        <v>-5.73</v>
      </c>
      <c r="AG651" s="20">
        <v>111.4</v>
      </c>
      <c r="AH651" s="20">
        <v>100.6</v>
      </c>
      <c r="AI651" s="20">
        <v>0.76290000000000002</v>
      </c>
      <c r="AJ651" s="20">
        <v>0.8</v>
      </c>
      <c r="AK651" s="20">
        <v>4.7058823529411764E-2</v>
      </c>
      <c r="AL651" s="20">
        <v>1355</v>
      </c>
      <c r="AM651" s="20">
        <v>10.61</v>
      </c>
      <c r="AN651" s="20">
        <v>2.73</v>
      </c>
      <c r="AO651" s="20">
        <v>1314</v>
      </c>
      <c r="AP651" s="20">
        <v>1180</v>
      </c>
      <c r="AQ651" s="20">
        <v>1063</v>
      </c>
      <c r="AR651" s="20">
        <v>0.44900000000000001</v>
      </c>
      <c r="AS651" s="20">
        <v>122</v>
      </c>
      <c r="AT651" s="20">
        <v>370</v>
      </c>
      <c r="AU651" s="20">
        <v>0.33</v>
      </c>
      <c r="AV651" s="20">
        <v>238</v>
      </c>
      <c r="AW651" s="20">
        <v>332</v>
      </c>
      <c r="AX651" s="20">
        <v>0.71699999999999997</v>
      </c>
      <c r="AY651" s="20">
        <v>183</v>
      </c>
      <c r="AZ651" s="20">
        <v>10.764705882352942</v>
      </c>
      <c r="BA651" s="20">
        <v>617</v>
      </c>
      <c r="BB651" s="20">
        <v>36.294117647058826</v>
      </c>
      <c r="BC651" s="20">
        <v>225</v>
      </c>
      <c r="BD651" s="20">
        <v>133</v>
      </c>
      <c r="BE651" s="20">
        <v>49</v>
      </c>
      <c r="BF651" s="20">
        <v>159</v>
      </c>
      <c r="BG651" s="20">
        <v>292</v>
      </c>
      <c r="BH651" s="20">
        <v>77.3</v>
      </c>
      <c r="BI651" s="20">
        <v>69.412000000000006</v>
      </c>
      <c r="BJ651" s="20">
        <v>7.8819999999999997</v>
      </c>
      <c r="BK651" s="20">
        <v>1.415</v>
      </c>
      <c r="BL651" s="20">
        <v>9.3529999999999998</v>
      </c>
      <c r="BM651" s="20">
        <v>0.83599999999999997</v>
      </c>
      <c r="BN651" s="20">
        <v>21.8</v>
      </c>
      <c r="BO651" s="20">
        <v>19.5</v>
      </c>
      <c r="BP651" s="20">
        <v>2.9</v>
      </c>
      <c r="BQ651" s="20">
        <v>7.8235294117647056</v>
      </c>
      <c r="BR651" s="20">
        <v>17.2</v>
      </c>
      <c r="BS651" s="20">
        <v>73</v>
      </c>
      <c r="BT651" s="20">
        <v>0.56799999999999995</v>
      </c>
      <c r="BU651" s="20">
        <v>-4</v>
      </c>
      <c r="BV651" s="66">
        <v>67</v>
      </c>
      <c r="BW651" s="66">
        <v>39</v>
      </c>
      <c r="BX651" s="66">
        <v>40</v>
      </c>
      <c r="BY651" s="66">
        <v>56</v>
      </c>
      <c r="BZ651" s="66">
        <v>65</v>
      </c>
      <c r="CA651" s="66">
        <v>44</v>
      </c>
      <c r="CB651" s="66">
        <v>73</v>
      </c>
      <c r="CC651" s="66">
        <v>101</v>
      </c>
      <c r="CD651" s="20">
        <v>0.58823529411764697</v>
      </c>
      <c r="CE651" s="20">
        <v>12.3</v>
      </c>
      <c r="CF651" s="20">
        <v>111.4</v>
      </c>
      <c r="CG651" s="20">
        <v>99.1</v>
      </c>
      <c r="CH651" s="20">
        <v>68.099999999999994</v>
      </c>
      <c r="CI651" s="20">
        <v>-3.4000000000000002E-2</v>
      </c>
      <c r="CJ651" s="20">
        <v>5.55</v>
      </c>
      <c r="CK651" s="20">
        <v>108.5</v>
      </c>
      <c r="CL651" s="20">
        <v>103</v>
      </c>
      <c r="CM651" s="20">
        <v>1.28</v>
      </c>
      <c r="CN651" s="20">
        <v>110.4</v>
      </c>
      <c r="CO651" s="20">
        <v>98.6</v>
      </c>
      <c r="CP651" s="63">
        <v>0.78700000000000003</v>
      </c>
      <c r="CQ651" s="20">
        <v>-1.1000000000000001</v>
      </c>
      <c r="CR651" s="20">
        <v>-6.4705882352941183E-2</v>
      </c>
      <c r="CS651" s="20">
        <v>1294</v>
      </c>
      <c r="CT651" s="20">
        <v>11.43</v>
      </c>
      <c r="CU651" s="20">
        <v>5.84</v>
      </c>
      <c r="CV651" s="20">
        <v>1243</v>
      </c>
      <c r="CW651" s="20">
        <v>1148</v>
      </c>
      <c r="CX651" s="20">
        <v>929</v>
      </c>
      <c r="CY651" s="20">
        <v>0.45600000000000002</v>
      </c>
      <c r="CZ651" s="20">
        <v>140</v>
      </c>
      <c r="DA651" s="20">
        <v>394</v>
      </c>
      <c r="DB651" s="20">
        <v>0.35499999999999998</v>
      </c>
      <c r="DC651" s="20">
        <v>255</v>
      </c>
      <c r="DD651" s="20">
        <v>324</v>
      </c>
      <c r="DE651" s="20">
        <v>0.78700000000000003</v>
      </c>
      <c r="DF651" s="20">
        <v>141</v>
      </c>
      <c r="DG651" s="20">
        <v>8.2941176470588243</v>
      </c>
      <c r="DH651" s="20">
        <v>585</v>
      </c>
      <c r="DI651" s="20">
        <v>34.411764705882355</v>
      </c>
      <c r="DJ651" s="20">
        <v>255</v>
      </c>
      <c r="DK651" s="20">
        <v>91</v>
      </c>
      <c r="DL651" s="20">
        <v>47</v>
      </c>
      <c r="DM651" s="20">
        <v>208</v>
      </c>
      <c r="DN651" s="20">
        <v>271</v>
      </c>
      <c r="DO651" s="20">
        <v>73.099999999999994</v>
      </c>
      <c r="DP651" s="20">
        <v>67.528999999999996</v>
      </c>
      <c r="DQ651" s="20">
        <v>5.5880000000000001</v>
      </c>
      <c r="DR651" s="20">
        <v>1.226</v>
      </c>
      <c r="DS651" s="20">
        <v>12.234999999999999</v>
      </c>
      <c r="DT651" s="20">
        <v>0.438</v>
      </c>
      <c r="DU651" s="20">
        <v>23.2</v>
      </c>
      <c r="DV651" s="20">
        <v>19.100000000000001</v>
      </c>
      <c r="DW651" s="20">
        <v>2.8</v>
      </c>
      <c r="DX651" s="20">
        <v>5.3529411764705879</v>
      </c>
      <c r="DY651" s="20">
        <v>15.9</v>
      </c>
      <c r="DZ651" s="20">
        <v>68</v>
      </c>
      <c r="EA651" s="20">
        <v>0.57099999999999995</v>
      </c>
      <c r="EB651" s="20">
        <v>2</v>
      </c>
      <c r="EC651" s="66">
        <v>59</v>
      </c>
      <c r="ED651" s="66">
        <v>97</v>
      </c>
      <c r="EE651" s="66">
        <v>78</v>
      </c>
      <c r="EF651" s="66">
        <v>47</v>
      </c>
      <c r="EG651" s="66">
        <v>63</v>
      </c>
      <c r="EH651" s="66">
        <v>59.2</v>
      </c>
      <c r="EI651" s="66">
        <v>66</v>
      </c>
      <c r="EJ651" s="66">
        <v>89</v>
      </c>
      <c r="EK651" s="20">
        <v>11039.74</v>
      </c>
      <c r="EL651" s="20">
        <v>11073.160000000002</v>
      </c>
      <c r="EM651" s="20">
        <v>50.06605882352941</v>
      </c>
      <c r="EN651" s="20">
        <v>95.720882352941175</v>
      </c>
      <c r="EO651" s="20">
        <v>13.5364</v>
      </c>
      <c r="EP651" s="20">
        <v>194.30699999999999</v>
      </c>
      <c r="EQ651" s="21">
        <v>78</v>
      </c>
      <c r="ER651" s="21">
        <v>84</v>
      </c>
      <c r="ES651" s="61" t="str">
        <f t="shared" si="33"/>
        <v>Virginia Tech</v>
      </c>
      <c r="ET651" s="61">
        <f t="shared" si="32"/>
        <v>162</v>
      </c>
      <c r="EU651" s="61">
        <f t="shared" si="34"/>
        <v>-6</v>
      </c>
    </row>
    <row r="652" spans="1:151" x14ac:dyDescent="0.45">
      <c r="A652" s="64">
        <v>45309</v>
      </c>
      <c r="B652" s="21" t="s">
        <v>33</v>
      </c>
      <c r="C652" s="21">
        <v>220</v>
      </c>
      <c r="D652" s="21" t="s">
        <v>62</v>
      </c>
      <c r="E652" s="21">
        <v>229</v>
      </c>
      <c r="F652" s="50" t="s">
        <v>558</v>
      </c>
      <c r="G652" t="s">
        <v>33</v>
      </c>
      <c r="H652" t="s">
        <v>62</v>
      </c>
      <c r="I652" t="s">
        <v>33</v>
      </c>
      <c r="J652" t="s">
        <v>62</v>
      </c>
      <c r="K652" t="s">
        <v>415</v>
      </c>
      <c r="L652" t="s">
        <v>419</v>
      </c>
      <c r="M652" t="s">
        <v>1259</v>
      </c>
      <c r="N652" t="s">
        <v>1261</v>
      </c>
      <c r="O652" t="s">
        <v>33</v>
      </c>
      <c r="P652" t="s">
        <v>62</v>
      </c>
      <c r="Q652" t="s">
        <v>415</v>
      </c>
      <c r="R652" t="s">
        <v>419</v>
      </c>
      <c r="S652" t="s">
        <v>24</v>
      </c>
      <c r="T652" t="s">
        <v>24</v>
      </c>
      <c r="U652">
        <v>17</v>
      </c>
      <c r="V652">
        <v>18</v>
      </c>
      <c r="W652" s="20">
        <v>0.70588235294117596</v>
      </c>
      <c r="X652" s="20">
        <v>15.13</v>
      </c>
      <c r="Y652" s="20">
        <v>115.4</v>
      </c>
      <c r="Z652" s="20">
        <v>100.3</v>
      </c>
      <c r="AA652" s="20">
        <v>66.099999999999994</v>
      </c>
      <c r="AB652" s="20">
        <v>-2.9000000000000001E-2</v>
      </c>
      <c r="AC652" s="20">
        <v>2.63</v>
      </c>
      <c r="AD652" s="20">
        <v>107</v>
      </c>
      <c r="AE652" s="20">
        <v>104.3</v>
      </c>
      <c r="AF652" s="20">
        <v>-2.59</v>
      </c>
      <c r="AG652" s="20">
        <v>116.6</v>
      </c>
      <c r="AH652" s="20">
        <v>99.5</v>
      </c>
      <c r="AI652" s="20">
        <v>0.86180000000000001</v>
      </c>
      <c r="AJ652" s="20">
        <v>-0.5</v>
      </c>
      <c r="AK652" s="20">
        <v>-2.9411764705882353E-2</v>
      </c>
      <c r="AL652" s="20">
        <v>1336</v>
      </c>
      <c r="AM652" s="20">
        <v>14.03</v>
      </c>
      <c r="AN652" s="20">
        <v>4.26</v>
      </c>
      <c r="AO652" s="20">
        <v>1297</v>
      </c>
      <c r="AP652" s="20">
        <v>1131</v>
      </c>
      <c r="AQ652" s="20">
        <v>1025</v>
      </c>
      <c r="AR652" s="20">
        <v>0.44600000000000001</v>
      </c>
      <c r="AS652" s="20">
        <v>135</v>
      </c>
      <c r="AT652" s="20">
        <v>383</v>
      </c>
      <c r="AU652" s="20">
        <v>0.35199999999999998</v>
      </c>
      <c r="AV652" s="20">
        <v>248</v>
      </c>
      <c r="AW652" s="20">
        <v>332</v>
      </c>
      <c r="AX652" s="20">
        <v>0.747</v>
      </c>
      <c r="AY652" s="20">
        <v>217</v>
      </c>
      <c r="AZ652" s="20">
        <v>12.764705882352942</v>
      </c>
      <c r="BA652" s="20">
        <v>672</v>
      </c>
      <c r="BB652" s="20">
        <v>39.529411764705884</v>
      </c>
      <c r="BC652" s="20">
        <v>249</v>
      </c>
      <c r="BD652" s="20">
        <v>94</v>
      </c>
      <c r="BE652" s="20">
        <v>79</v>
      </c>
      <c r="BF652" s="20">
        <v>185</v>
      </c>
      <c r="BG652" s="20">
        <v>278</v>
      </c>
      <c r="BH652" s="20">
        <v>76.3</v>
      </c>
      <c r="BI652" s="20">
        <v>66.528999999999996</v>
      </c>
      <c r="BJ652" s="20">
        <v>9.7650000000000006</v>
      </c>
      <c r="BK652" s="20">
        <v>1.3460000000000001</v>
      </c>
      <c r="BL652" s="20">
        <v>10.882</v>
      </c>
      <c r="BM652" s="20">
        <v>0.50800000000000001</v>
      </c>
      <c r="BN652" s="20">
        <v>22.5</v>
      </c>
      <c r="BO652" s="20">
        <v>19.5</v>
      </c>
      <c r="BP652" s="20">
        <v>4.5999999999999996</v>
      </c>
      <c r="BQ652" s="20">
        <v>5.5294117647058822</v>
      </c>
      <c r="BR652" s="20">
        <v>16.399999999999999</v>
      </c>
      <c r="BS652" s="20">
        <v>79</v>
      </c>
      <c r="BT652" s="20">
        <v>0.56399999999999995</v>
      </c>
      <c r="BU652" s="20">
        <v>-4</v>
      </c>
      <c r="BV652" s="66">
        <v>49</v>
      </c>
      <c r="BW652" s="66">
        <v>60</v>
      </c>
      <c r="BX652" s="66">
        <v>68</v>
      </c>
      <c r="BY652" s="66">
        <v>45</v>
      </c>
      <c r="BZ652" s="66">
        <v>44</v>
      </c>
      <c r="CA652" s="66">
        <v>46</v>
      </c>
      <c r="CB652" s="66">
        <v>79</v>
      </c>
      <c r="CC652" s="66">
        <v>105</v>
      </c>
      <c r="CD652" s="20">
        <v>0.5</v>
      </c>
      <c r="CE652" s="20">
        <v>6.25</v>
      </c>
      <c r="CF652" s="20">
        <v>109.9</v>
      </c>
      <c r="CG652" s="20">
        <v>103.7</v>
      </c>
      <c r="CH652" s="20">
        <v>71.599999999999994</v>
      </c>
      <c r="CI652" s="20">
        <v>-0.06</v>
      </c>
      <c r="CJ652" s="20">
        <v>3.42</v>
      </c>
      <c r="CK652" s="20">
        <v>107.9</v>
      </c>
      <c r="CL652" s="20">
        <v>104.5</v>
      </c>
      <c r="CM652" s="20">
        <v>-6.57</v>
      </c>
      <c r="CN652" s="20">
        <v>110.6</v>
      </c>
      <c r="CO652" s="20">
        <v>103.1</v>
      </c>
      <c r="CP652" s="63">
        <v>0.69259999999999999</v>
      </c>
      <c r="CQ652" s="20">
        <v>-3.5</v>
      </c>
      <c r="CR652" s="20">
        <v>-0.19444444444444445</v>
      </c>
      <c r="CS652" s="20">
        <v>1233</v>
      </c>
      <c r="CT652" s="20">
        <v>7.23</v>
      </c>
      <c r="CU652" s="20">
        <v>4.4000000000000004</v>
      </c>
      <c r="CV652" s="20">
        <v>1384</v>
      </c>
      <c r="CW652" s="20">
        <v>1333</v>
      </c>
      <c r="CX652" s="20">
        <v>1096</v>
      </c>
      <c r="CY652" s="20">
        <v>0.438</v>
      </c>
      <c r="CZ652" s="20">
        <v>135</v>
      </c>
      <c r="DA652" s="20">
        <v>445</v>
      </c>
      <c r="DB652" s="20">
        <v>0.30299999999999999</v>
      </c>
      <c r="DC652" s="20">
        <v>289</v>
      </c>
      <c r="DD652" s="20">
        <v>391</v>
      </c>
      <c r="DE652" s="20">
        <v>0.73899999999999999</v>
      </c>
      <c r="DF652" s="20">
        <v>181</v>
      </c>
      <c r="DG652" s="20">
        <v>10.055555555555555</v>
      </c>
      <c r="DH652" s="20">
        <v>579</v>
      </c>
      <c r="DI652" s="20">
        <v>32.166666666666664</v>
      </c>
      <c r="DJ652" s="20">
        <v>214</v>
      </c>
      <c r="DK652" s="20">
        <v>167</v>
      </c>
      <c r="DL652" s="20">
        <v>55</v>
      </c>
      <c r="DM652" s="20">
        <v>199</v>
      </c>
      <c r="DN652" s="20">
        <v>324</v>
      </c>
      <c r="DO652" s="20">
        <v>76.900000000000006</v>
      </c>
      <c r="DP652" s="20">
        <v>74.055999999999997</v>
      </c>
      <c r="DQ652" s="20">
        <v>2.8330000000000002</v>
      </c>
      <c r="DR652" s="20">
        <v>1.075</v>
      </c>
      <c r="DS652" s="20">
        <v>11.055999999999999</v>
      </c>
      <c r="DT652" s="20">
        <v>0.83899999999999997</v>
      </c>
      <c r="DU652" s="20">
        <v>24.7</v>
      </c>
      <c r="DV652" s="20">
        <v>21.7</v>
      </c>
      <c r="DW652" s="20">
        <v>3.1</v>
      </c>
      <c r="DX652" s="20">
        <v>9.2777777777777786</v>
      </c>
      <c r="DY652" s="20">
        <v>18</v>
      </c>
      <c r="DZ652" s="20">
        <v>190</v>
      </c>
      <c r="EA652" s="20">
        <v>0.49199999999999999</v>
      </c>
      <c r="EB652" s="20">
        <v>0</v>
      </c>
      <c r="EC652" s="66">
        <v>120</v>
      </c>
      <c r="ED652" s="66">
        <v>94</v>
      </c>
      <c r="EE652" s="66">
        <v>136</v>
      </c>
      <c r="EF652" s="66">
        <v>108</v>
      </c>
      <c r="EG652" s="66">
        <v>106</v>
      </c>
      <c r="EH652" s="66">
        <v>95.2</v>
      </c>
      <c r="EI652" s="66">
        <v>197</v>
      </c>
      <c r="EJ652" s="66">
        <v>215</v>
      </c>
      <c r="EK652" s="20">
        <v>11966.980000000001</v>
      </c>
      <c r="EL652" s="20">
        <v>11022.970000000001</v>
      </c>
      <c r="EM652" s="20">
        <v>100.96077777777778</v>
      </c>
      <c r="EN652" s="20">
        <v>61.133176470588232</v>
      </c>
      <c r="EO652" s="20">
        <v>12.119599999999998</v>
      </c>
      <c r="EP652" s="20">
        <v>242.02799999999999</v>
      </c>
      <c r="EQ652" s="21">
        <v>79</v>
      </c>
      <c r="ER652" s="21">
        <v>67</v>
      </c>
      <c r="ES652" s="61" t="str">
        <f t="shared" si="33"/>
        <v>Ohio St.</v>
      </c>
      <c r="ET652" s="61">
        <f t="shared" si="32"/>
        <v>146</v>
      </c>
      <c r="EU652" s="61">
        <f t="shared" si="34"/>
        <v>12</v>
      </c>
    </row>
    <row r="653" spans="1:151" x14ac:dyDescent="0.45">
      <c r="A653" s="64">
        <v>45309</v>
      </c>
      <c r="B653" s="21" t="s">
        <v>81</v>
      </c>
      <c r="C653" s="21">
        <v>66</v>
      </c>
      <c r="D653" s="21" t="s">
        <v>242</v>
      </c>
      <c r="E653" s="21">
        <v>243</v>
      </c>
      <c r="F653" s="50" t="s">
        <v>558</v>
      </c>
      <c r="G653" t="s">
        <v>81</v>
      </c>
      <c r="H653" t="s">
        <v>242</v>
      </c>
      <c r="I653" t="s">
        <v>81</v>
      </c>
      <c r="J653" t="s">
        <v>242</v>
      </c>
      <c r="K653" t="s">
        <v>81</v>
      </c>
      <c r="L653" t="s">
        <v>242</v>
      </c>
      <c r="M653" t="s">
        <v>81</v>
      </c>
      <c r="N653" t="s">
        <v>242</v>
      </c>
      <c r="O653" t="s">
        <v>81</v>
      </c>
      <c r="P653" t="s">
        <v>242</v>
      </c>
      <c r="Q653" t="s">
        <v>81</v>
      </c>
      <c r="R653" t="s">
        <v>242</v>
      </c>
      <c r="S653" t="s">
        <v>82</v>
      </c>
      <c r="T653" t="s">
        <v>82</v>
      </c>
      <c r="U653">
        <v>16</v>
      </c>
      <c r="V653">
        <v>17</v>
      </c>
      <c r="W653" s="20">
        <v>0.875</v>
      </c>
      <c r="X653" s="20">
        <v>17.22</v>
      </c>
      <c r="Y653" s="20">
        <v>118.1</v>
      </c>
      <c r="Z653" s="20">
        <v>100.9</v>
      </c>
      <c r="AA653" s="20">
        <v>63.1</v>
      </c>
      <c r="AB653" s="20">
        <v>9.4E-2</v>
      </c>
      <c r="AC653" s="20">
        <v>5.25</v>
      </c>
      <c r="AD653" s="20">
        <v>108.1</v>
      </c>
      <c r="AE653" s="20">
        <v>102.8</v>
      </c>
      <c r="AF653" s="20">
        <v>5.91</v>
      </c>
      <c r="AG653" s="20">
        <v>120.9</v>
      </c>
      <c r="AH653" s="20">
        <v>102.1</v>
      </c>
      <c r="AI653" s="20">
        <v>0.87509999999999999</v>
      </c>
      <c r="AJ653" s="20">
        <v>3.4</v>
      </c>
      <c r="AK653" s="20">
        <v>0.21249999999999999</v>
      </c>
      <c r="AL653" s="20">
        <v>1420</v>
      </c>
      <c r="AM653" s="20">
        <v>14.3</v>
      </c>
      <c r="AN653" s="20">
        <v>5.68</v>
      </c>
      <c r="AO653" s="20">
        <v>1171</v>
      </c>
      <c r="AP653" s="20">
        <v>1033</v>
      </c>
      <c r="AQ653" s="20">
        <v>827</v>
      </c>
      <c r="AR653" s="20">
        <v>0.47299999999999998</v>
      </c>
      <c r="AS653" s="20">
        <v>152</v>
      </c>
      <c r="AT653" s="20">
        <v>385</v>
      </c>
      <c r="AU653" s="20">
        <v>0.39500000000000002</v>
      </c>
      <c r="AV653" s="20">
        <v>237</v>
      </c>
      <c r="AW653" s="20">
        <v>322</v>
      </c>
      <c r="AX653" s="20">
        <v>0.73599999999999999</v>
      </c>
      <c r="AY653" s="20">
        <v>140</v>
      </c>
      <c r="AZ653" s="20">
        <v>8.75</v>
      </c>
      <c r="BA653" s="20">
        <v>539</v>
      </c>
      <c r="BB653" s="20">
        <v>33.6875</v>
      </c>
      <c r="BC653" s="20">
        <v>238</v>
      </c>
      <c r="BD653" s="20">
        <v>92</v>
      </c>
      <c r="BE653" s="20">
        <v>72</v>
      </c>
      <c r="BF653" s="20">
        <v>171</v>
      </c>
      <c r="BG653" s="20">
        <v>206</v>
      </c>
      <c r="BH653" s="20">
        <v>73.2</v>
      </c>
      <c r="BI653" s="20">
        <v>64.561999999999998</v>
      </c>
      <c r="BJ653" s="20">
        <v>8.625</v>
      </c>
      <c r="BK653" s="20">
        <v>1.3919999999999999</v>
      </c>
      <c r="BL653" s="20">
        <v>10.688000000000001</v>
      </c>
      <c r="BM653" s="20">
        <v>0.53800000000000003</v>
      </c>
      <c r="BN653" s="20">
        <v>24.1</v>
      </c>
      <c r="BO653" s="20">
        <v>20.100000000000001</v>
      </c>
      <c r="BP653" s="20">
        <v>4.5</v>
      </c>
      <c r="BQ653" s="20">
        <v>5.75</v>
      </c>
      <c r="BR653" s="20">
        <v>12.9</v>
      </c>
      <c r="BS653" s="20">
        <v>3</v>
      </c>
      <c r="BT653" s="20">
        <v>0.67100000000000004</v>
      </c>
      <c r="BU653" s="20">
        <v>-1</v>
      </c>
      <c r="BV653" s="66">
        <v>19</v>
      </c>
      <c r="BW653" s="66">
        <v>20</v>
      </c>
      <c r="BX653" s="66">
        <v>5</v>
      </c>
      <c r="BY653" s="66">
        <v>31</v>
      </c>
      <c r="BZ653" s="66">
        <v>33</v>
      </c>
      <c r="CA653" s="66">
        <v>15.5</v>
      </c>
      <c r="CB653" s="66">
        <v>3</v>
      </c>
      <c r="CC653" s="66">
        <v>4</v>
      </c>
      <c r="CD653" s="20">
        <v>0.52941176470588203</v>
      </c>
      <c r="CE653" s="20">
        <v>-1.52</v>
      </c>
      <c r="CF653" s="20">
        <v>107.5</v>
      </c>
      <c r="CG653" s="20">
        <v>109</v>
      </c>
      <c r="CH653" s="20">
        <v>68.3</v>
      </c>
      <c r="CI653" s="20">
        <v>7.4999999999999997E-2</v>
      </c>
      <c r="CJ653" s="20">
        <v>1.69</v>
      </c>
      <c r="CK653" s="20">
        <v>106.7</v>
      </c>
      <c r="CL653" s="20">
        <v>105</v>
      </c>
      <c r="CM653" s="20">
        <v>-0.55000000000000004</v>
      </c>
      <c r="CN653" s="20">
        <v>108.8</v>
      </c>
      <c r="CO653" s="20">
        <v>109</v>
      </c>
      <c r="CP653" s="63">
        <v>0.49330000000000002</v>
      </c>
      <c r="CQ653" s="20">
        <v>-3.8</v>
      </c>
      <c r="CR653" s="20">
        <v>-0.22352941176470587</v>
      </c>
      <c r="CS653" s="20">
        <v>1179</v>
      </c>
      <c r="CT653" s="20">
        <v>-0.6</v>
      </c>
      <c r="CU653" s="20">
        <v>2.21</v>
      </c>
      <c r="CV653" s="20">
        <v>1256</v>
      </c>
      <c r="CW653" s="20">
        <v>1263</v>
      </c>
      <c r="CX653" s="20">
        <v>963</v>
      </c>
      <c r="CY653" s="20">
        <v>0.47199999999999998</v>
      </c>
      <c r="CZ653" s="20">
        <v>110</v>
      </c>
      <c r="DA653" s="20">
        <v>310</v>
      </c>
      <c r="DB653" s="20">
        <v>0.35499999999999998</v>
      </c>
      <c r="DC653" s="20">
        <v>236</v>
      </c>
      <c r="DD653" s="20">
        <v>377</v>
      </c>
      <c r="DE653" s="20">
        <v>0.626</v>
      </c>
      <c r="DF653" s="20">
        <v>195</v>
      </c>
      <c r="DG653" s="20">
        <v>11.470588235294118</v>
      </c>
      <c r="DH653" s="20">
        <v>655</v>
      </c>
      <c r="DI653" s="20">
        <v>38.529411764705884</v>
      </c>
      <c r="DJ653" s="20">
        <v>230</v>
      </c>
      <c r="DK653" s="20">
        <v>87</v>
      </c>
      <c r="DL653" s="20">
        <v>57</v>
      </c>
      <c r="DM653" s="20">
        <v>226</v>
      </c>
      <c r="DN653" s="20">
        <v>275</v>
      </c>
      <c r="DO653" s="20">
        <v>73.900000000000006</v>
      </c>
      <c r="DP653" s="20">
        <v>74.293999999999997</v>
      </c>
      <c r="DQ653" s="20">
        <v>-0.41199999999999998</v>
      </c>
      <c r="DR653" s="20">
        <v>1.018</v>
      </c>
      <c r="DS653" s="20">
        <v>13.294</v>
      </c>
      <c r="DT653" s="20">
        <v>0.38500000000000001</v>
      </c>
      <c r="DU653" s="20">
        <v>18.2</v>
      </c>
      <c r="DV653" s="20">
        <v>22.2</v>
      </c>
      <c r="DW653" s="20">
        <v>3.4</v>
      </c>
      <c r="DX653" s="20">
        <v>5.117647058823529</v>
      </c>
      <c r="DY653" s="20">
        <v>16.2</v>
      </c>
      <c r="DZ653" s="20">
        <v>127</v>
      </c>
      <c r="EA653" s="20">
        <v>0.52500000000000002</v>
      </c>
      <c r="EB653" s="20">
        <v>5</v>
      </c>
      <c r="EC653" s="66">
        <v>184</v>
      </c>
      <c r="ED653" s="66">
        <v>184</v>
      </c>
      <c r="EE653" s="66">
        <v>145</v>
      </c>
      <c r="EF653" s="66">
        <v>202</v>
      </c>
      <c r="EG653" s="66">
        <v>184</v>
      </c>
      <c r="EH653" s="66">
        <v>140.5</v>
      </c>
      <c r="EI653" s="66">
        <v>127</v>
      </c>
      <c r="EJ653" s="66">
        <v>169</v>
      </c>
      <c r="EK653" s="20">
        <v>12872.9</v>
      </c>
      <c r="EL653" s="20">
        <v>10846.75</v>
      </c>
      <c r="EM653" s="20">
        <v>54.697411764705883</v>
      </c>
      <c r="EN653" s="20">
        <v>76.4405</v>
      </c>
      <c r="EO653" s="20">
        <v>8.0754000000000001</v>
      </c>
      <c r="EP653" s="20">
        <v>202.4</v>
      </c>
      <c r="EQ653" s="21">
        <v>96</v>
      </c>
      <c r="ER653" s="21">
        <v>62</v>
      </c>
      <c r="ES653" s="61" t="str">
        <f t="shared" si="33"/>
        <v>Dayton</v>
      </c>
      <c r="ET653" s="61">
        <f t="shared" si="32"/>
        <v>158</v>
      </c>
      <c r="EU653" s="61">
        <f t="shared" si="34"/>
        <v>34</v>
      </c>
    </row>
    <row r="654" spans="1:151" x14ac:dyDescent="0.45">
      <c r="A654" s="64">
        <v>45309</v>
      </c>
      <c r="B654" s="21" t="s">
        <v>89</v>
      </c>
      <c r="C654" s="21">
        <v>52</v>
      </c>
      <c r="D654" s="21" t="s">
        <v>52</v>
      </c>
      <c r="E654" s="21">
        <v>221</v>
      </c>
      <c r="F654" s="50" t="s">
        <v>558</v>
      </c>
      <c r="G654" t="s">
        <v>89</v>
      </c>
      <c r="H654" t="s">
        <v>52</v>
      </c>
      <c r="I654" t="s">
        <v>89</v>
      </c>
      <c r="J654" t="s">
        <v>52</v>
      </c>
      <c r="K654" t="s">
        <v>89</v>
      </c>
      <c r="L654" t="s">
        <v>52</v>
      </c>
      <c r="M654" t="s">
        <v>89</v>
      </c>
      <c r="N654" t="s">
        <v>52</v>
      </c>
      <c r="O654" t="s">
        <v>89</v>
      </c>
      <c r="P654" t="s">
        <v>52</v>
      </c>
      <c r="Q654" t="s">
        <v>89</v>
      </c>
      <c r="R654" t="s">
        <v>52</v>
      </c>
      <c r="S654" t="s">
        <v>21</v>
      </c>
      <c r="T654" t="s">
        <v>21</v>
      </c>
      <c r="U654">
        <v>17</v>
      </c>
      <c r="V654">
        <v>17</v>
      </c>
      <c r="W654" s="20">
        <v>0.76470588235294101</v>
      </c>
      <c r="X654" s="20">
        <v>17.8</v>
      </c>
      <c r="Y654" s="20">
        <v>112.7</v>
      </c>
      <c r="Z654" s="20">
        <v>94.9</v>
      </c>
      <c r="AA654" s="20">
        <v>68.900000000000006</v>
      </c>
      <c r="AB654" s="20">
        <v>-3.9E-2</v>
      </c>
      <c r="AC654" s="20">
        <v>1.1499999999999999</v>
      </c>
      <c r="AD654" s="20">
        <v>106.9</v>
      </c>
      <c r="AE654" s="20">
        <v>105.7</v>
      </c>
      <c r="AF654" s="20">
        <v>-4.2300000000000004</v>
      </c>
      <c r="AG654" s="20">
        <v>111.5</v>
      </c>
      <c r="AH654" s="20">
        <v>95.9</v>
      </c>
      <c r="AI654" s="20">
        <v>0.84909999999999997</v>
      </c>
      <c r="AJ654" s="20">
        <v>0.7</v>
      </c>
      <c r="AK654" s="20">
        <v>4.1176470588235294E-2</v>
      </c>
      <c r="AL654" s="20">
        <v>1364</v>
      </c>
      <c r="AM654" s="20">
        <v>16.7</v>
      </c>
      <c r="AN654" s="20">
        <v>3.64</v>
      </c>
      <c r="AO654" s="20">
        <v>1351</v>
      </c>
      <c r="AP654" s="20">
        <v>1129</v>
      </c>
      <c r="AQ654" s="20">
        <v>1100</v>
      </c>
      <c r="AR654" s="20">
        <v>0.45600000000000002</v>
      </c>
      <c r="AS654" s="20">
        <v>131</v>
      </c>
      <c r="AT654" s="20">
        <v>377</v>
      </c>
      <c r="AU654" s="20">
        <v>0.34699999999999998</v>
      </c>
      <c r="AV654" s="20">
        <v>216</v>
      </c>
      <c r="AW654" s="20">
        <v>322</v>
      </c>
      <c r="AX654" s="20">
        <v>0.67100000000000004</v>
      </c>
      <c r="AY654" s="20">
        <v>238</v>
      </c>
      <c r="AZ654" s="20">
        <v>14</v>
      </c>
      <c r="BA654" s="20">
        <v>716</v>
      </c>
      <c r="BB654" s="20">
        <v>42.117647058823529</v>
      </c>
      <c r="BC654" s="20">
        <v>282</v>
      </c>
      <c r="BD654" s="20">
        <v>108</v>
      </c>
      <c r="BE654" s="20">
        <v>72</v>
      </c>
      <c r="BF654" s="20">
        <v>194</v>
      </c>
      <c r="BG654" s="20">
        <v>241</v>
      </c>
      <c r="BH654" s="20">
        <v>79.5</v>
      </c>
      <c r="BI654" s="20">
        <v>66.412000000000006</v>
      </c>
      <c r="BJ654" s="20">
        <v>13.058999999999999</v>
      </c>
      <c r="BK654" s="20">
        <v>1.454</v>
      </c>
      <c r="BL654" s="20">
        <v>11.412000000000001</v>
      </c>
      <c r="BM654" s="20">
        <v>0.55700000000000005</v>
      </c>
      <c r="BN654" s="20">
        <v>22.2</v>
      </c>
      <c r="BO654" s="20">
        <v>18.899999999999999</v>
      </c>
      <c r="BP654" s="20">
        <v>4.2</v>
      </c>
      <c r="BQ654" s="20">
        <v>6.3529411764705879</v>
      </c>
      <c r="BR654" s="20">
        <v>14.2</v>
      </c>
      <c r="BS654" s="20">
        <v>48</v>
      </c>
      <c r="BT654" s="20">
        <v>0.59</v>
      </c>
      <c r="BU654" s="20">
        <v>0</v>
      </c>
      <c r="BV654" s="66">
        <v>28</v>
      </c>
      <c r="BW654" s="66">
        <v>47</v>
      </c>
      <c r="BX654" s="66">
        <v>44</v>
      </c>
      <c r="BY654" s="66">
        <v>23</v>
      </c>
      <c r="BZ654" s="66">
        <v>27</v>
      </c>
      <c r="CA654" s="66">
        <v>30.3</v>
      </c>
      <c r="CB654" s="66">
        <v>48</v>
      </c>
      <c r="CC654" s="66">
        <v>43</v>
      </c>
      <c r="CD654" s="20">
        <v>0.82352941176470595</v>
      </c>
      <c r="CE654" s="20">
        <v>19.53</v>
      </c>
      <c r="CF654" s="20">
        <v>114.4</v>
      </c>
      <c r="CG654" s="20">
        <v>94.9</v>
      </c>
      <c r="CH654" s="20">
        <v>68</v>
      </c>
      <c r="CI654" s="20">
        <v>5.0000000000000001E-3</v>
      </c>
      <c r="CJ654" s="20">
        <v>0.54</v>
      </c>
      <c r="CK654" s="20">
        <v>105.7</v>
      </c>
      <c r="CL654" s="20">
        <v>105.1</v>
      </c>
      <c r="CM654" s="20">
        <v>-5.17</v>
      </c>
      <c r="CN654" s="20">
        <v>114</v>
      </c>
      <c r="CO654" s="20">
        <v>95.6</v>
      </c>
      <c r="CP654" s="63">
        <v>0.88339999999999996</v>
      </c>
      <c r="CQ654" s="20">
        <v>1.8</v>
      </c>
      <c r="CR654" s="20">
        <v>0.10588235294117647</v>
      </c>
      <c r="CS654" s="20">
        <v>1394</v>
      </c>
      <c r="CT654" s="20">
        <v>17.05</v>
      </c>
      <c r="CU654" s="20">
        <v>2.2200000000000002</v>
      </c>
      <c r="CV654" s="20">
        <v>1358</v>
      </c>
      <c r="CW654" s="20">
        <v>1106</v>
      </c>
      <c r="CX654" s="20">
        <v>989</v>
      </c>
      <c r="CY654" s="20">
        <v>0.48899999999999999</v>
      </c>
      <c r="CZ654" s="20">
        <v>132</v>
      </c>
      <c r="DA654" s="20">
        <v>378</v>
      </c>
      <c r="DB654" s="20">
        <v>0.34899999999999998</v>
      </c>
      <c r="DC654" s="20">
        <v>258</v>
      </c>
      <c r="DD654" s="20">
        <v>341</v>
      </c>
      <c r="DE654" s="20">
        <v>0.75700000000000001</v>
      </c>
      <c r="DF654" s="20">
        <v>181</v>
      </c>
      <c r="DG654" s="20">
        <v>10.647058823529411</v>
      </c>
      <c r="DH654" s="20">
        <v>646</v>
      </c>
      <c r="DI654" s="20">
        <v>38</v>
      </c>
      <c r="DJ654" s="20">
        <v>249</v>
      </c>
      <c r="DK654" s="20">
        <v>116</v>
      </c>
      <c r="DL654" s="20">
        <v>60</v>
      </c>
      <c r="DM654" s="20">
        <v>226</v>
      </c>
      <c r="DN654" s="20">
        <v>258</v>
      </c>
      <c r="DO654" s="20">
        <v>79.900000000000006</v>
      </c>
      <c r="DP654" s="20">
        <v>65.058999999999997</v>
      </c>
      <c r="DQ654" s="20">
        <v>14.824</v>
      </c>
      <c r="DR654" s="20">
        <v>1.1020000000000001</v>
      </c>
      <c r="DS654" s="20">
        <v>13.294</v>
      </c>
      <c r="DT654" s="20">
        <v>0.51300000000000001</v>
      </c>
      <c r="DU654" s="20">
        <v>22.2</v>
      </c>
      <c r="DV654" s="20">
        <v>20.100000000000001</v>
      </c>
      <c r="DW654" s="20">
        <v>3.5</v>
      </c>
      <c r="DX654" s="20">
        <v>6.8235294117647056</v>
      </c>
      <c r="DY654" s="20">
        <v>15.2</v>
      </c>
      <c r="DZ654" s="20">
        <v>42</v>
      </c>
      <c r="EA654" s="20">
        <v>0.59299999999999997</v>
      </c>
      <c r="EB654" s="20">
        <v>2</v>
      </c>
      <c r="EC654" s="66">
        <v>26</v>
      </c>
      <c r="ED654" s="66">
        <v>38</v>
      </c>
      <c r="EE654" s="66">
        <v>17</v>
      </c>
      <c r="EF654" s="66">
        <v>26</v>
      </c>
      <c r="EG654" s="66">
        <v>20</v>
      </c>
      <c r="EH654" s="66">
        <v>24.5</v>
      </c>
      <c r="EI654" s="66">
        <v>42</v>
      </c>
      <c r="EJ654" s="66">
        <v>74</v>
      </c>
      <c r="EK654" s="20">
        <v>10695.230000000001</v>
      </c>
      <c r="EL654" s="20">
        <v>10856.560000000001</v>
      </c>
      <c r="EM654" s="20">
        <v>77.870117647058819</v>
      </c>
      <c r="EN654" s="20">
        <v>84.456000000000003</v>
      </c>
      <c r="EO654" s="20">
        <v>10.7494</v>
      </c>
      <c r="EP654" s="20">
        <v>173.11800000000002</v>
      </c>
      <c r="EQ654" s="21">
        <v>65</v>
      </c>
      <c r="ER654" s="21">
        <v>69</v>
      </c>
      <c r="ES654" s="61" t="str">
        <f t="shared" si="33"/>
        <v>Oklahoma</v>
      </c>
      <c r="ET654" s="61">
        <f t="shared" si="32"/>
        <v>134</v>
      </c>
      <c r="EU654" s="61">
        <f t="shared" si="34"/>
        <v>-4</v>
      </c>
    </row>
    <row r="655" spans="1:151" x14ac:dyDescent="0.45">
      <c r="A655" s="64">
        <v>45309</v>
      </c>
      <c r="B655" s="21" t="s">
        <v>80</v>
      </c>
      <c r="C655" s="21">
        <v>25</v>
      </c>
      <c r="D655" s="21" t="s">
        <v>46</v>
      </c>
      <c r="E655" s="21">
        <v>259</v>
      </c>
      <c r="F655" s="50" t="s">
        <v>558</v>
      </c>
      <c r="G655" t="s">
        <v>80</v>
      </c>
      <c r="H655" t="s">
        <v>46</v>
      </c>
      <c r="I655" t="s">
        <v>80</v>
      </c>
      <c r="J655" t="s">
        <v>46</v>
      </c>
      <c r="K655" t="s">
        <v>420</v>
      </c>
      <c r="L655" t="s">
        <v>408</v>
      </c>
      <c r="M655" t="s">
        <v>1270</v>
      </c>
      <c r="N655" t="s">
        <v>595</v>
      </c>
      <c r="O655" t="s">
        <v>80</v>
      </c>
      <c r="P655" t="s">
        <v>46</v>
      </c>
      <c r="Q655" t="s">
        <v>420</v>
      </c>
      <c r="R655" t="s">
        <v>408</v>
      </c>
      <c r="S655" t="s">
        <v>47</v>
      </c>
      <c r="T655" t="s">
        <v>47</v>
      </c>
      <c r="U655">
        <v>17</v>
      </c>
      <c r="V655">
        <v>18</v>
      </c>
      <c r="W655" s="20">
        <v>0.70588235294117596</v>
      </c>
      <c r="X655" s="20">
        <v>13.27</v>
      </c>
      <c r="Y655" s="20">
        <v>108.8</v>
      </c>
      <c r="Z655" s="20">
        <v>95.5</v>
      </c>
      <c r="AA655" s="20">
        <v>68.400000000000006</v>
      </c>
      <c r="AB655" s="20">
        <v>2.5000000000000001E-2</v>
      </c>
      <c r="AC655" s="20">
        <v>7.49</v>
      </c>
      <c r="AD655" s="20">
        <v>109.6</v>
      </c>
      <c r="AE655" s="20">
        <v>102.1</v>
      </c>
      <c r="AF655" s="20">
        <v>6.23</v>
      </c>
      <c r="AG655" s="20">
        <v>109.6</v>
      </c>
      <c r="AH655" s="20">
        <v>95.4</v>
      </c>
      <c r="AI655" s="20">
        <v>0.83130000000000004</v>
      </c>
      <c r="AJ655" s="20">
        <v>0.4</v>
      </c>
      <c r="AK655" s="20">
        <v>2.3529411764705882E-2</v>
      </c>
      <c r="AL655" s="20">
        <v>1328</v>
      </c>
      <c r="AM655" s="20">
        <v>12.55</v>
      </c>
      <c r="AN655" s="20">
        <v>7.22</v>
      </c>
      <c r="AO655" s="20">
        <v>1257</v>
      </c>
      <c r="AP655" s="20">
        <v>1104</v>
      </c>
      <c r="AQ655" s="20">
        <v>973</v>
      </c>
      <c r="AR655" s="20">
        <v>0.45300000000000001</v>
      </c>
      <c r="AS655" s="20">
        <v>123</v>
      </c>
      <c r="AT655" s="20">
        <v>366</v>
      </c>
      <c r="AU655" s="20">
        <v>0.33600000000000002</v>
      </c>
      <c r="AV655" s="20">
        <v>252</v>
      </c>
      <c r="AW655" s="20">
        <v>351</v>
      </c>
      <c r="AX655" s="20">
        <v>0.71799999999999997</v>
      </c>
      <c r="AY655" s="20">
        <v>185</v>
      </c>
      <c r="AZ655" s="20">
        <v>10.882352941176471</v>
      </c>
      <c r="BA655" s="20">
        <v>633</v>
      </c>
      <c r="BB655" s="20">
        <v>37.235294117647058</v>
      </c>
      <c r="BC655" s="20">
        <v>214</v>
      </c>
      <c r="BD655" s="20">
        <v>103</v>
      </c>
      <c r="BE655" s="20">
        <v>39</v>
      </c>
      <c r="BF655" s="20">
        <v>205</v>
      </c>
      <c r="BG655" s="20">
        <v>276</v>
      </c>
      <c r="BH655" s="20">
        <v>73.900000000000006</v>
      </c>
      <c r="BI655" s="20">
        <v>64.941000000000003</v>
      </c>
      <c r="BJ655" s="20">
        <v>9</v>
      </c>
      <c r="BK655" s="20">
        <v>1.044</v>
      </c>
      <c r="BL655" s="20">
        <v>12.058999999999999</v>
      </c>
      <c r="BM655" s="20">
        <v>0.502</v>
      </c>
      <c r="BN655" s="20">
        <v>21.5</v>
      </c>
      <c r="BO655" s="20">
        <v>20.6</v>
      </c>
      <c r="BP655" s="20">
        <v>2.2999999999999998</v>
      </c>
      <c r="BQ655" s="20">
        <v>6.0588235294117645</v>
      </c>
      <c r="BR655" s="20">
        <v>16.2</v>
      </c>
      <c r="BS655" s="20">
        <v>44</v>
      </c>
      <c r="BT655" s="20">
        <v>0.59299999999999997</v>
      </c>
      <c r="BU655" s="20">
        <v>-2</v>
      </c>
      <c r="BV655" s="66">
        <v>52</v>
      </c>
      <c r="BW655" s="66">
        <v>43</v>
      </c>
      <c r="BX655" s="66">
        <v>55</v>
      </c>
      <c r="BY655" s="66">
        <v>63</v>
      </c>
      <c r="BZ655" s="66">
        <v>56</v>
      </c>
      <c r="CA655" s="66">
        <v>42.8</v>
      </c>
      <c r="CB655" s="66">
        <v>44</v>
      </c>
      <c r="CC655" s="66">
        <v>26</v>
      </c>
      <c r="CD655" s="20">
        <v>0.83333333333333404</v>
      </c>
      <c r="CE655" s="20">
        <v>19.350000000000001</v>
      </c>
      <c r="CF655" s="20">
        <v>114.3</v>
      </c>
      <c r="CG655" s="20">
        <v>95</v>
      </c>
      <c r="CH655" s="20">
        <v>67.599999999999994</v>
      </c>
      <c r="CI655" s="20">
        <v>0.08</v>
      </c>
      <c r="CJ655" s="20">
        <v>8.9700000000000006</v>
      </c>
      <c r="CK655" s="20">
        <v>110.8</v>
      </c>
      <c r="CL655" s="20">
        <v>101.8</v>
      </c>
      <c r="CM655" s="20">
        <v>10</v>
      </c>
      <c r="CN655" s="20">
        <v>114.2</v>
      </c>
      <c r="CO655" s="20">
        <v>95.6</v>
      </c>
      <c r="CP655" s="63">
        <v>0.88480000000000003</v>
      </c>
      <c r="CQ655" s="20">
        <v>3.2</v>
      </c>
      <c r="CR655" s="20">
        <v>0.17777777777777778</v>
      </c>
      <c r="CS655" s="20">
        <v>1403</v>
      </c>
      <c r="CT655" s="20">
        <v>15.79</v>
      </c>
      <c r="CU655" s="20">
        <v>8.23</v>
      </c>
      <c r="CV655" s="20">
        <v>1378</v>
      </c>
      <c r="CW655" s="20">
        <v>1203</v>
      </c>
      <c r="CX655" s="20">
        <v>1064</v>
      </c>
      <c r="CY655" s="20">
        <v>0.44600000000000001</v>
      </c>
      <c r="CZ655" s="20">
        <v>126</v>
      </c>
      <c r="DA655" s="20">
        <v>393</v>
      </c>
      <c r="DB655" s="20">
        <v>0.32100000000000001</v>
      </c>
      <c r="DC655" s="20">
        <v>302</v>
      </c>
      <c r="DD655" s="20">
        <v>418</v>
      </c>
      <c r="DE655" s="20">
        <v>0.72199999999999998</v>
      </c>
      <c r="DF655" s="20">
        <v>206</v>
      </c>
      <c r="DG655" s="20">
        <v>11.444444444444445</v>
      </c>
      <c r="DH655" s="20">
        <v>690</v>
      </c>
      <c r="DI655" s="20">
        <v>38.333333333333336</v>
      </c>
      <c r="DJ655" s="20">
        <v>234</v>
      </c>
      <c r="DK655" s="20">
        <v>136</v>
      </c>
      <c r="DL655" s="20">
        <v>61</v>
      </c>
      <c r="DM655" s="20">
        <v>203</v>
      </c>
      <c r="DN655" s="20">
        <v>313</v>
      </c>
      <c r="DO655" s="20">
        <v>76.599999999999994</v>
      </c>
      <c r="DP655" s="20">
        <v>66.832999999999998</v>
      </c>
      <c r="DQ655" s="20">
        <v>9.7219999999999995</v>
      </c>
      <c r="DR655" s="20">
        <v>1.153</v>
      </c>
      <c r="DS655" s="20">
        <v>11.278</v>
      </c>
      <c r="DT655" s="20">
        <v>0.67</v>
      </c>
      <c r="DU655" s="20">
        <v>21.8</v>
      </c>
      <c r="DV655" s="20">
        <v>23.2</v>
      </c>
      <c r="DW655" s="20">
        <v>3.4</v>
      </c>
      <c r="DX655" s="20">
        <v>7.5555555555555554</v>
      </c>
      <c r="DY655" s="20">
        <v>17.399999999999999</v>
      </c>
      <c r="DZ655" s="20">
        <v>4</v>
      </c>
      <c r="EA655" s="20">
        <v>0.67</v>
      </c>
      <c r="EB655" s="20">
        <v>0</v>
      </c>
      <c r="EC655" s="66">
        <v>20</v>
      </c>
      <c r="ED655" s="66">
        <v>10</v>
      </c>
      <c r="EE655" s="66">
        <v>10</v>
      </c>
      <c r="EF655" s="66">
        <v>43</v>
      </c>
      <c r="EG655" s="66">
        <v>22</v>
      </c>
      <c r="EH655" s="66">
        <v>16.3</v>
      </c>
      <c r="EI655" s="66">
        <v>4</v>
      </c>
      <c r="EJ655" s="66">
        <v>6</v>
      </c>
      <c r="EK655" s="20">
        <v>10336</v>
      </c>
      <c r="EL655" s="20">
        <v>10915.65</v>
      </c>
      <c r="EM655" s="20">
        <v>91.112444444444435</v>
      </c>
      <c r="EN655" s="20">
        <v>68.331411764705877</v>
      </c>
      <c r="EO655" s="20">
        <v>11.696399999999999</v>
      </c>
      <c r="EP655" s="20">
        <v>224.73399999999998</v>
      </c>
      <c r="EQ655" s="21">
        <v>67</v>
      </c>
      <c r="ER655" s="21">
        <v>66</v>
      </c>
      <c r="ES655" s="61" t="str">
        <f t="shared" si="33"/>
        <v>Boise St.</v>
      </c>
      <c r="ET655" s="61">
        <f t="shared" si="32"/>
        <v>133</v>
      </c>
      <c r="EU655" s="61">
        <f t="shared" si="34"/>
        <v>1</v>
      </c>
    </row>
    <row r="656" spans="1:151" x14ac:dyDescent="0.45">
      <c r="A656" s="64">
        <v>45309</v>
      </c>
      <c r="B656" s="21" t="s">
        <v>27</v>
      </c>
      <c r="C656" s="21">
        <v>13</v>
      </c>
      <c r="D656" s="21" t="s">
        <v>234</v>
      </c>
      <c r="E656" s="21">
        <v>269</v>
      </c>
      <c r="F656" s="50" t="s">
        <v>558</v>
      </c>
      <c r="G656" t="s">
        <v>27</v>
      </c>
      <c r="H656" t="s">
        <v>234</v>
      </c>
      <c r="I656" t="s">
        <v>27</v>
      </c>
      <c r="J656" t="s">
        <v>234</v>
      </c>
      <c r="K656" t="s">
        <v>27</v>
      </c>
      <c r="L656" t="s">
        <v>234</v>
      </c>
      <c r="M656" t="s">
        <v>27</v>
      </c>
      <c r="N656" t="s">
        <v>598</v>
      </c>
      <c r="O656" t="s">
        <v>27</v>
      </c>
      <c r="P656" t="s">
        <v>234</v>
      </c>
      <c r="Q656" t="s">
        <v>27</v>
      </c>
      <c r="R656" t="s">
        <v>234</v>
      </c>
      <c r="S656" t="s">
        <v>17</v>
      </c>
      <c r="T656" t="s">
        <v>17</v>
      </c>
      <c r="U656">
        <v>17</v>
      </c>
      <c r="V656">
        <v>17</v>
      </c>
      <c r="W656" s="20">
        <v>0.58823529411764697</v>
      </c>
      <c r="X656" s="20">
        <v>8.84</v>
      </c>
      <c r="Y656" s="20">
        <v>110.5</v>
      </c>
      <c r="Z656" s="20">
        <v>101.6</v>
      </c>
      <c r="AA656" s="20">
        <v>70.8</v>
      </c>
      <c r="AB656" s="20">
        <v>7.3999999999999996E-2</v>
      </c>
      <c r="AC656" s="20">
        <v>6.45</v>
      </c>
      <c r="AD656" s="20">
        <v>110.1</v>
      </c>
      <c r="AE656" s="20">
        <v>103.7</v>
      </c>
      <c r="AF656" s="20">
        <v>2.2999999999999998</v>
      </c>
      <c r="AG656" s="20">
        <v>109.3</v>
      </c>
      <c r="AH656" s="20">
        <v>102.7</v>
      </c>
      <c r="AI656" s="20">
        <v>0.67400000000000004</v>
      </c>
      <c r="AJ656" s="20">
        <v>-1.5</v>
      </c>
      <c r="AK656" s="20">
        <v>-8.8235294117647065E-2</v>
      </c>
      <c r="AL656" s="20">
        <v>1272</v>
      </c>
      <c r="AM656" s="20">
        <v>7.22</v>
      </c>
      <c r="AN656" s="20">
        <v>6.4</v>
      </c>
      <c r="AO656" s="20">
        <v>1333</v>
      </c>
      <c r="AP656" s="20">
        <v>1319</v>
      </c>
      <c r="AQ656" s="20">
        <v>980</v>
      </c>
      <c r="AR656" s="20">
        <v>0.45400000000000001</v>
      </c>
      <c r="AS656" s="20">
        <v>110</v>
      </c>
      <c r="AT656" s="20">
        <v>332</v>
      </c>
      <c r="AU656" s="20">
        <v>0.33100000000000002</v>
      </c>
      <c r="AV656" s="20">
        <v>333</v>
      </c>
      <c r="AW656" s="20">
        <v>465</v>
      </c>
      <c r="AX656" s="20">
        <v>0.71599999999999997</v>
      </c>
      <c r="AY656" s="20">
        <v>151</v>
      </c>
      <c r="AZ656" s="20">
        <v>8.882352941176471</v>
      </c>
      <c r="BA656" s="20">
        <v>627</v>
      </c>
      <c r="BB656" s="20">
        <v>36.882352941176471</v>
      </c>
      <c r="BC656" s="20">
        <v>197</v>
      </c>
      <c r="BD656" s="20">
        <v>91</v>
      </c>
      <c r="BE656" s="20">
        <v>114</v>
      </c>
      <c r="BF656" s="20">
        <v>205</v>
      </c>
      <c r="BG656" s="20">
        <v>340</v>
      </c>
      <c r="BH656" s="20">
        <v>78.400000000000006</v>
      </c>
      <c r="BI656" s="20">
        <v>77.587999999999994</v>
      </c>
      <c r="BJ656" s="20">
        <v>0.82399999999999995</v>
      </c>
      <c r="BK656" s="20">
        <v>0.96099999999999997</v>
      </c>
      <c r="BL656" s="20">
        <v>12.058999999999999</v>
      </c>
      <c r="BM656" s="20">
        <v>0.44400000000000001</v>
      </c>
      <c r="BN656" s="20">
        <v>19.5</v>
      </c>
      <c r="BO656" s="20">
        <v>27.4</v>
      </c>
      <c r="BP656" s="20">
        <v>6.7</v>
      </c>
      <c r="BQ656" s="20">
        <v>5.3529411764705879</v>
      </c>
      <c r="BR656" s="20">
        <v>20</v>
      </c>
      <c r="BS656" s="20">
        <v>93</v>
      </c>
      <c r="BT656" s="20">
        <v>0.55500000000000005</v>
      </c>
      <c r="BU656" s="20">
        <v>-3</v>
      </c>
      <c r="BV656" s="66">
        <v>107</v>
      </c>
      <c r="BW656" s="66">
        <v>46</v>
      </c>
      <c r="BX656" s="66">
        <v>79</v>
      </c>
      <c r="BY656" s="66">
        <v>98</v>
      </c>
      <c r="BZ656" s="66">
        <v>89</v>
      </c>
      <c r="CA656" s="66">
        <v>65.5</v>
      </c>
      <c r="CB656" s="66">
        <v>96</v>
      </c>
      <c r="CC656" s="66">
        <v>92</v>
      </c>
      <c r="CD656" s="20">
        <v>0.82352941176470595</v>
      </c>
      <c r="CE656" s="20">
        <v>10.98</v>
      </c>
      <c r="CF656" s="20">
        <v>111.7</v>
      </c>
      <c r="CG656" s="20">
        <v>100.7</v>
      </c>
      <c r="CH656" s="20">
        <v>64.099999999999994</v>
      </c>
      <c r="CI656" s="20">
        <v>0.11</v>
      </c>
      <c r="CJ656" s="20">
        <v>-0.83</v>
      </c>
      <c r="CK656" s="20">
        <v>106</v>
      </c>
      <c r="CL656" s="20">
        <v>106.8</v>
      </c>
      <c r="CM656" s="20">
        <v>-6.29</v>
      </c>
      <c r="CN656" s="20">
        <v>112.4</v>
      </c>
      <c r="CO656" s="20">
        <v>100.8</v>
      </c>
      <c r="CP656" s="63">
        <v>0.77790000000000004</v>
      </c>
      <c r="CQ656" s="20">
        <v>1.3</v>
      </c>
      <c r="CR656" s="20">
        <v>7.6470588235294124E-2</v>
      </c>
      <c r="CS656" s="20">
        <v>1367</v>
      </c>
      <c r="CT656" s="20">
        <v>9.31</v>
      </c>
      <c r="CU656" s="20">
        <v>1.25</v>
      </c>
      <c r="CV656" s="20">
        <v>1236</v>
      </c>
      <c r="CW656" s="20">
        <v>1099</v>
      </c>
      <c r="CX656" s="20">
        <v>987</v>
      </c>
      <c r="CY656" s="20">
        <v>0.434</v>
      </c>
      <c r="CZ656" s="20">
        <v>141</v>
      </c>
      <c r="DA656" s="20">
        <v>428</v>
      </c>
      <c r="DB656" s="20">
        <v>0.32900000000000001</v>
      </c>
      <c r="DC656" s="20">
        <v>239</v>
      </c>
      <c r="DD656" s="20">
        <v>330</v>
      </c>
      <c r="DE656" s="20">
        <v>0.72399999999999998</v>
      </c>
      <c r="DF656" s="20">
        <v>209</v>
      </c>
      <c r="DG656" s="20">
        <v>12.294117647058824</v>
      </c>
      <c r="DH656" s="20">
        <v>627</v>
      </c>
      <c r="DI656" s="20">
        <v>36.882352941176471</v>
      </c>
      <c r="DJ656" s="20">
        <v>244</v>
      </c>
      <c r="DK656" s="20">
        <v>83</v>
      </c>
      <c r="DL656" s="20">
        <v>58</v>
      </c>
      <c r="DM656" s="20">
        <v>181</v>
      </c>
      <c r="DN656" s="20">
        <v>274</v>
      </c>
      <c r="DO656" s="20">
        <v>72.7</v>
      </c>
      <c r="DP656" s="20">
        <v>64.647000000000006</v>
      </c>
      <c r="DQ656" s="20">
        <v>8.0589999999999993</v>
      </c>
      <c r="DR656" s="20">
        <v>1.3480000000000001</v>
      </c>
      <c r="DS656" s="20">
        <v>10.647</v>
      </c>
      <c r="DT656" s="20">
        <v>0.45900000000000002</v>
      </c>
      <c r="DU656" s="20">
        <v>25.2</v>
      </c>
      <c r="DV656" s="20">
        <v>19.399999999999999</v>
      </c>
      <c r="DW656" s="20">
        <v>3.4</v>
      </c>
      <c r="DX656" s="20">
        <v>4.882352941176471</v>
      </c>
      <c r="DY656" s="20">
        <v>16.100000000000001</v>
      </c>
      <c r="DZ656" s="20">
        <v>47</v>
      </c>
      <c r="EA656" s="20">
        <v>0.59099999999999997</v>
      </c>
      <c r="EB656" s="20">
        <v>-2</v>
      </c>
      <c r="EC656" s="66">
        <v>71</v>
      </c>
      <c r="ED656" s="66">
        <v>75</v>
      </c>
      <c r="EE656" s="66">
        <v>26</v>
      </c>
      <c r="EF656" s="66">
        <v>89</v>
      </c>
      <c r="EG656" s="66">
        <v>73</v>
      </c>
      <c r="EH656" s="66">
        <v>49.8</v>
      </c>
      <c r="EI656" s="66">
        <v>47</v>
      </c>
      <c r="EJ656" s="66">
        <v>126</v>
      </c>
      <c r="EK656" s="20">
        <v>11127.35</v>
      </c>
      <c r="EL656" s="20">
        <v>11348.72</v>
      </c>
      <c r="EM656" s="20">
        <v>58.876294117647063</v>
      </c>
      <c r="EN656" s="20">
        <v>56.992764705882351</v>
      </c>
      <c r="EO656" s="20">
        <v>14.48</v>
      </c>
      <c r="EP656" s="20">
        <v>196.184</v>
      </c>
      <c r="EQ656" s="21">
        <v>64</v>
      </c>
      <c r="ER656" s="21">
        <v>77</v>
      </c>
      <c r="ES656" s="61" t="str">
        <f t="shared" si="33"/>
        <v>South Carolina</v>
      </c>
      <c r="ET656" s="61">
        <f t="shared" ref="ET656:ET694" si="35">SUM(EQ656:ER656)</f>
        <v>141</v>
      </c>
      <c r="EU656" s="61">
        <f t="shared" si="34"/>
        <v>-13</v>
      </c>
    </row>
    <row r="657" spans="1:151" x14ac:dyDescent="0.45">
      <c r="A657" s="64">
        <v>45309</v>
      </c>
      <c r="B657" s="21" t="s">
        <v>68</v>
      </c>
      <c r="C657" s="21">
        <v>125</v>
      </c>
      <c r="D657" s="21" t="s">
        <v>23</v>
      </c>
      <c r="E657" s="21">
        <v>238</v>
      </c>
      <c r="F657" s="50" t="s">
        <v>558</v>
      </c>
      <c r="G657" t="s">
        <v>68</v>
      </c>
      <c r="H657" t="s">
        <v>23</v>
      </c>
      <c r="I657" t="s">
        <v>68</v>
      </c>
      <c r="J657" t="s">
        <v>23</v>
      </c>
      <c r="K657" t="s">
        <v>68</v>
      </c>
      <c r="L657" t="s">
        <v>23</v>
      </c>
      <c r="M657" t="s">
        <v>68</v>
      </c>
      <c r="N657" t="s">
        <v>23</v>
      </c>
      <c r="O657" t="s">
        <v>68</v>
      </c>
      <c r="P657" t="s">
        <v>23</v>
      </c>
      <c r="Q657" t="s">
        <v>68</v>
      </c>
      <c r="R657" t="s">
        <v>23</v>
      </c>
      <c r="S657" t="s">
        <v>24</v>
      </c>
      <c r="T657" t="s">
        <v>24</v>
      </c>
      <c r="U657">
        <v>17</v>
      </c>
      <c r="V657">
        <v>18</v>
      </c>
      <c r="W657" s="20">
        <v>0.64705882352941202</v>
      </c>
      <c r="X657" s="20">
        <v>15.46</v>
      </c>
      <c r="Y657" s="20">
        <v>118.4</v>
      </c>
      <c r="Z657" s="20">
        <v>102.9</v>
      </c>
      <c r="AA657" s="20">
        <v>74.400000000000006</v>
      </c>
      <c r="AB657" s="20">
        <v>-2.3E-2</v>
      </c>
      <c r="AC657" s="20">
        <v>4.88</v>
      </c>
      <c r="AD657" s="20">
        <v>108.8</v>
      </c>
      <c r="AE657" s="20">
        <v>104</v>
      </c>
      <c r="AF657" s="20">
        <v>-2.82</v>
      </c>
      <c r="AG657" s="20">
        <v>117.4</v>
      </c>
      <c r="AH657" s="20">
        <v>103.3</v>
      </c>
      <c r="AI657" s="20">
        <v>0.81320000000000003</v>
      </c>
      <c r="AJ657" s="20">
        <v>0</v>
      </c>
      <c r="AK657" s="20">
        <v>0</v>
      </c>
      <c r="AL657" s="20">
        <v>1342</v>
      </c>
      <c r="AM657" s="20">
        <v>15.08</v>
      </c>
      <c r="AN657" s="20">
        <v>5.5</v>
      </c>
      <c r="AO657" s="20">
        <v>1480</v>
      </c>
      <c r="AP657" s="20">
        <v>1317</v>
      </c>
      <c r="AQ657" s="20">
        <v>1130</v>
      </c>
      <c r="AR657" s="20">
        <v>0.48099999999999998</v>
      </c>
      <c r="AS657" s="20">
        <v>123</v>
      </c>
      <c r="AT657" s="20">
        <v>352</v>
      </c>
      <c r="AU657" s="20">
        <v>0.34899999999999998</v>
      </c>
      <c r="AV657" s="20">
        <v>269</v>
      </c>
      <c r="AW657" s="20">
        <v>357</v>
      </c>
      <c r="AX657" s="20">
        <v>0.754</v>
      </c>
      <c r="AY657" s="20">
        <v>186</v>
      </c>
      <c r="AZ657" s="20">
        <v>10.941176470588236</v>
      </c>
      <c r="BA657" s="20">
        <v>654</v>
      </c>
      <c r="BB657" s="20">
        <v>38.470588235294116</v>
      </c>
      <c r="BC657" s="20">
        <v>339</v>
      </c>
      <c r="BD657" s="20">
        <v>140</v>
      </c>
      <c r="BE657" s="20">
        <v>65</v>
      </c>
      <c r="BF657" s="20">
        <v>171</v>
      </c>
      <c r="BG657" s="20">
        <v>269</v>
      </c>
      <c r="BH657" s="20">
        <v>87.1</v>
      </c>
      <c r="BI657" s="20">
        <v>77.471000000000004</v>
      </c>
      <c r="BJ657" s="20">
        <v>9.5879999999999992</v>
      </c>
      <c r="BK657" s="20">
        <v>1.982</v>
      </c>
      <c r="BL657" s="20">
        <v>10.058999999999999</v>
      </c>
      <c r="BM657" s="20">
        <v>0.81899999999999995</v>
      </c>
      <c r="BN657" s="20">
        <v>20.7</v>
      </c>
      <c r="BO657" s="20">
        <v>21</v>
      </c>
      <c r="BP657" s="20">
        <v>3.8</v>
      </c>
      <c r="BQ657" s="20">
        <v>8.235294117647058</v>
      </c>
      <c r="BR657" s="20">
        <v>15.8</v>
      </c>
      <c r="BS657" s="20">
        <v>74</v>
      </c>
      <c r="BT657" s="20">
        <v>0.56799999999999995</v>
      </c>
      <c r="BU657" s="20">
        <v>4</v>
      </c>
      <c r="BV657" s="66">
        <v>48</v>
      </c>
      <c r="BW657" s="66">
        <v>71</v>
      </c>
      <c r="BX657" s="66">
        <v>59</v>
      </c>
      <c r="BY657" s="66">
        <v>40</v>
      </c>
      <c r="BZ657" s="66">
        <v>42</v>
      </c>
      <c r="CA657" s="66">
        <v>46.5</v>
      </c>
      <c r="CB657" s="66">
        <v>68</v>
      </c>
      <c r="CC657" s="66">
        <v>91</v>
      </c>
      <c r="CD657" s="20">
        <v>0.88888888888888895</v>
      </c>
      <c r="CE657" s="20">
        <v>29.69</v>
      </c>
      <c r="CF657" s="20">
        <v>124.5</v>
      </c>
      <c r="CG657" s="20">
        <v>94.9</v>
      </c>
      <c r="CH657" s="20">
        <v>68.3</v>
      </c>
      <c r="CI657" s="20">
        <v>5.6000000000000001E-2</v>
      </c>
      <c r="CJ657" s="20">
        <v>11.97</v>
      </c>
      <c r="CK657" s="20">
        <v>112.4</v>
      </c>
      <c r="CL657" s="20">
        <v>100.5</v>
      </c>
      <c r="CM657" s="20">
        <v>10.220000000000001</v>
      </c>
      <c r="CN657" s="20">
        <v>127.3</v>
      </c>
      <c r="CO657" s="20">
        <v>93.9</v>
      </c>
      <c r="CP657" s="63">
        <v>0.9708</v>
      </c>
      <c r="CQ657" s="20">
        <v>5.9</v>
      </c>
      <c r="CR657" s="20">
        <v>0.32777777777777778</v>
      </c>
      <c r="CS657" s="20">
        <v>1487</v>
      </c>
      <c r="CT657" s="20">
        <v>26.13</v>
      </c>
      <c r="CU657" s="20">
        <v>10.35</v>
      </c>
      <c r="CV657" s="20">
        <v>1532</v>
      </c>
      <c r="CW657" s="20">
        <v>1248</v>
      </c>
      <c r="CX657" s="20">
        <v>1074</v>
      </c>
      <c r="CY657" s="20">
        <v>0.49299999999999999</v>
      </c>
      <c r="CZ657" s="20">
        <v>157</v>
      </c>
      <c r="DA657" s="20">
        <v>396</v>
      </c>
      <c r="DB657" s="20">
        <v>0.39600000000000002</v>
      </c>
      <c r="DC657" s="20">
        <v>317</v>
      </c>
      <c r="DD657" s="20">
        <v>436</v>
      </c>
      <c r="DE657" s="20">
        <v>0.72699999999999998</v>
      </c>
      <c r="DF657" s="20">
        <v>211</v>
      </c>
      <c r="DG657" s="20">
        <v>11.722222222222221</v>
      </c>
      <c r="DH657" s="20">
        <v>738</v>
      </c>
      <c r="DI657" s="20">
        <v>41</v>
      </c>
      <c r="DJ657" s="20">
        <v>338</v>
      </c>
      <c r="DK657" s="20">
        <v>103</v>
      </c>
      <c r="DL657" s="20">
        <v>74</v>
      </c>
      <c r="DM657" s="20">
        <v>215</v>
      </c>
      <c r="DN657" s="20">
        <v>248</v>
      </c>
      <c r="DO657" s="20">
        <v>85.1</v>
      </c>
      <c r="DP657" s="20">
        <v>69.332999999999998</v>
      </c>
      <c r="DQ657" s="20">
        <v>15.778</v>
      </c>
      <c r="DR657" s="20">
        <v>1.5720000000000001</v>
      </c>
      <c r="DS657" s="20">
        <v>11.944000000000001</v>
      </c>
      <c r="DT657" s="20">
        <v>0.47899999999999998</v>
      </c>
      <c r="DU657" s="20">
        <v>22</v>
      </c>
      <c r="DV657" s="20">
        <v>24.2</v>
      </c>
      <c r="DW657" s="20">
        <v>4.0999999999999996</v>
      </c>
      <c r="DX657" s="20">
        <v>5.7222222222222223</v>
      </c>
      <c r="DY657" s="20">
        <v>13.8</v>
      </c>
      <c r="DZ657" s="20">
        <v>1</v>
      </c>
      <c r="EA657" s="20">
        <v>0.7</v>
      </c>
      <c r="EB657" s="20">
        <v>0</v>
      </c>
      <c r="EC657" s="66">
        <v>2</v>
      </c>
      <c r="ED657" s="66">
        <v>1</v>
      </c>
      <c r="EE657" s="66">
        <v>1</v>
      </c>
      <c r="EF657" s="66">
        <v>2</v>
      </c>
      <c r="EG657" s="66">
        <v>2</v>
      </c>
      <c r="EH657" s="66">
        <v>1.2</v>
      </c>
      <c r="EI657" s="66">
        <v>1</v>
      </c>
      <c r="EJ657" s="66">
        <v>1</v>
      </c>
      <c r="EK657" s="20">
        <v>11236.160000000002</v>
      </c>
      <c r="EL657" s="20">
        <v>12811.050000000001</v>
      </c>
      <c r="EM657" s="20">
        <v>57.55983333333333</v>
      </c>
      <c r="EN657" s="20">
        <v>98.362352941176468</v>
      </c>
      <c r="EO657" s="20">
        <v>11.486600000000001</v>
      </c>
      <c r="EP657" s="20">
        <v>186.99199999999999</v>
      </c>
      <c r="EQ657" s="21">
        <v>70</v>
      </c>
      <c r="ER657" s="21">
        <v>84</v>
      </c>
      <c r="ES657" s="61" t="str">
        <f t="shared" si="33"/>
        <v>Purdue</v>
      </c>
      <c r="ET657" s="61">
        <f t="shared" si="35"/>
        <v>154</v>
      </c>
      <c r="EU657" s="61">
        <f t="shared" si="34"/>
        <v>-14</v>
      </c>
    </row>
    <row r="658" spans="1:151" x14ac:dyDescent="0.45">
      <c r="A658" s="64">
        <v>45309</v>
      </c>
      <c r="B658" s="21" t="s">
        <v>12</v>
      </c>
      <c r="C658" s="21">
        <v>113</v>
      </c>
      <c r="D658" s="21" t="s">
        <v>74</v>
      </c>
      <c r="E658" s="21">
        <v>316</v>
      </c>
      <c r="F658" s="50" t="s">
        <v>558</v>
      </c>
      <c r="G658" t="s">
        <v>12</v>
      </c>
      <c r="H658" t="s">
        <v>74</v>
      </c>
      <c r="I658" t="s">
        <v>12</v>
      </c>
      <c r="J658" t="s">
        <v>74</v>
      </c>
      <c r="K658" t="s">
        <v>12</v>
      </c>
      <c r="L658" t="s">
        <v>1318</v>
      </c>
      <c r="M658" t="s">
        <v>12</v>
      </c>
      <c r="N658" t="s">
        <v>74</v>
      </c>
      <c r="O658" t="s">
        <v>12</v>
      </c>
      <c r="P658" t="s">
        <v>74</v>
      </c>
      <c r="Q658" t="s">
        <v>12</v>
      </c>
      <c r="R658" t="s">
        <v>74</v>
      </c>
      <c r="S658" t="s">
        <v>21</v>
      </c>
      <c r="T658" t="s">
        <v>21</v>
      </c>
      <c r="U658">
        <v>17</v>
      </c>
      <c r="V658">
        <v>16</v>
      </c>
      <c r="W658" s="20">
        <v>0.88235294117647101</v>
      </c>
      <c r="X658" s="20">
        <v>33.5</v>
      </c>
      <c r="Y658" s="20">
        <v>119.2</v>
      </c>
      <c r="Z658" s="20">
        <v>85.6</v>
      </c>
      <c r="AA658" s="20">
        <v>63.7</v>
      </c>
      <c r="AB658" s="20">
        <v>-4.1000000000000002E-2</v>
      </c>
      <c r="AC658" s="20">
        <v>2.73</v>
      </c>
      <c r="AD658" s="20">
        <v>107.7</v>
      </c>
      <c r="AE658" s="20">
        <v>105</v>
      </c>
      <c r="AF658" s="20">
        <v>-1.22</v>
      </c>
      <c r="AG658" s="20">
        <v>119.2</v>
      </c>
      <c r="AH658" s="20">
        <v>84.5</v>
      </c>
      <c r="AI658" s="20">
        <v>0.98129999999999995</v>
      </c>
      <c r="AJ658" s="20">
        <v>3.2</v>
      </c>
      <c r="AK658" s="20">
        <v>0.18823529411764706</v>
      </c>
      <c r="AL658" s="20">
        <v>1444</v>
      </c>
      <c r="AM658" s="20">
        <v>27.92</v>
      </c>
      <c r="AN658" s="20">
        <v>4.57</v>
      </c>
      <c r="AO658" s="20">
        <v>1273</v>
      </c>
      <c r="AP658" s="20">
        <v>876</v>
      </c>
      <c r="AQ658" s="20">
        <v>1047</v>
      </c>
      <c r="AR658" s="20">
        <v>0.44600000000000001</v>
      </c>
      <c r="AS658" s="20">
        <v>132</v>
      </c>
      <c r="AT658" s="20">
        <v>377</v>
      </c>
      <c r="AU658" s="20">
        <v>0.35</v>
      </c>
      <c r="AV658" s="20">
        <v>207</v>
      </c>
      <c r="AW658" s="20">
        <v>308</v>
      </c>
      <c r="AX658" s="20">
        <v>0.67200000000000004</v>
      </c>
      <c r="AY658" s="20">
        <v>257</v>
      </c>
      <c r="AZ658" s="20">
        <v>15.117647058823529</v>
      </c>
      <c r="BA658" s="20">
        <v>685</v>
      </c>
      <c r="BB658" s="20">
        <v>40.294117647058826</v>
      </c>
      <c r="BC658" s="20">
        <v>234</v>
      </c>
      <c r="BD658" s="20">
        <v>179</v>
      </c>
      <c r="BE658" s="20">
        <v>93</v>
      </c>
      <c r="BF658" s="20">
        <v>156</v>
      </c>
      <c r="BG658" s="20">
        <v>308</v>
      </c>
      <c r="BH658" s="20">
        <v>74.900000000000006</v>
      </c>
      <c r="BI658" s="20">
        <v>51.529000000000003</v>
      </c>
      <c r="BJ658" s="20">
        <v>23.353000000000002</v>
      </c>
      <c r="BK658" s="20">
        <v>1.5</v>
      </c>
      <c r="BL658" s="20">
        <v>9.1760000000000002</v>
      </c>
      <c r="BM658" s="20">
        <v>1.147</v>
      </c>
      <c r="BN658" s="20">
        <v>22.2</v>
      </c>
      <c r="BO658" s="20">
        <v>18.100000000000001</v>
      </c>
      <c r="BP658" s="20">
        <v>5.5</v>
      </c>
      <c r="BQ658" s="20">
        <v>10.529411764705882</v>
      </c>
      <c r="BR658" s="20">
        <v>18.100000000000001</v>
      </c>
      <c r="BS658" s="20">
        <v>8</v>
      </c>
      <c r="BT658" s="20">
        <v>0.64200000000000002</v>
      </c>
      <c r="BU658" s="20">
        <v>1</v>
      </c>
      <c r="BV658" s="66">
        <v>1</v>
      </c>
      <c r="BW658" s="66">
        <v>5</v>
      </c>
      <c r="BX658" s="66">
        <v>4</v>
      </c>
      <c r="BY658" s="66">
        <v>1</v>
      </c>
      <c r="BZ658" s="66">
        <v>1</v>
      </c>
      <c r="CA658" s="66">
        <v>3.5</v>
      </c>
      <c r="CB658" s="66">
        <v>8</v>
      </c>
      <c r="CC658" s="66">
        <v>3</v>
      </c>
      <c r="CD658" s="20">
        <v>0.6875</v>
      </c>
      <c r="CE658" s="20">
        <v>10.91</v>
      </c>
      <c r="CF658" s="20">
        <v>105.7</v>
      </c>
      <c r="CG658" s="20">
        <v>94.8</v>
      </c>
      <c r="CH658" s="20">
        <v>69.7</v>
      </c>
      <c r="CI658" s="20">
        <v>-5.0000000000000001E-3</v>
      </c>
      <c r="CJ658" s="20">
        <v>-0.1</v>
      </c>
      <c r="CK658" s="20">
        <v>106.1</v>
      </c>
      <c r="CL658" s="20">
        <v>106.2</v>
      </c>
      <c r="CM658" s="20">
        <v>-6.55</v>
      </c>
      <c r="CN658" s="20">
        <v>104.5</v>
      </c>
      <c r="CO658" s="20">
        <v>94.1</v>
      </c>
      <c r="CP658" s="63">
        <v>0.76919999999999999</v>
      </c>
      <c r="CQ658" s="20">
        <v>-0.8</v>
      </c>
      <c r="CR658" s="20">
        <v>-0.05</v>
      </c>
      <c r="CS658" s="20">
        <v>1317</v>
      </c>
      <c r="CT658" s="20">
        <v>11.48</v>
      </c>
      <c r="CU658" s="20">
        <v>1.85</v>
      </c>
      <c r="CV658" s="20">
        <v>1195</v>
      </c>
      <c r="CW658" s="20">
        <v>1041</v>
      </c>
      <c r="CX658" s="20">
        <v>978</v>
      </c>
      <c r="CY658" s="20">
        <v>0.42599999999999999</v>
      </c>
      <c r="CZ658" s="20">
        <v>113</v>
      </c>
      <c r="DA658" s="20">
        <v>358</v>
      </c>
      <c r="DB658" s="20">
        <v>0.316</v>
      </c>
      <c r="DC658" s="20">
        <v>248</v>
      </c>
      <c r="DD658" s="20">
        <v>358</v>
      </c>
      <c r="DE658" s="20">
        <v>0.69299999999999995</v>
      </c>
      <c r="DF658" s="20">
        <v>217</v>
      </c>
      <c r="DG658" s="20">
        <v>13.5625</v>
      </c>
      <c r="DH658" s="20">
        <v>636</v>
      </c>
      <c r="DI658" s="20">
        <v>39.75</v>
      </c>
      <c r="DJ658" s="20">
        <v>198</v>
      </c>
      <c r="DK658" s="20">
        <v>147</v>
      </c>
      <c r="DL658" s="20">
        <v>90</v>
      </c>
      <c r="DM658" s="20">
        <v>208</v>
      </c>
      <c r="DN658" s="20">
        <v>278</v>
      </c>
      <c r="DO658" s="20">
        <v>74.7</v>
      </c>
      <c r="DP658" s="20">
        <v>65.061999999999998</v>
      </c>
      <c r="DQ658" s="20">
        <v>9.625</v>
      </c>
      <c r="DR658" s="20">
        <v>0.95199999999999996</v>
      </c>
      <c r="DS658" s="20">
        <v>13</v>
      </c>
      <c r="DT658" s="20">
        <v>0.70699999999999996</v>
      </c>
      <c r="DU658" s="20">
        <v>22.4</v>
      </c>
      <c r="DV658" s="20">
        <v>22.4</v>
      </c>
      <c r="DW658" s="20">
        <v>5.6</v>
      </c>
      <c r="DX658" s="20">
        <v>9.1875</v>
      </c>
      <c r="DY658" s="20">
        <v>17.399999999999999</v>
      </c>
      <c r="DZ658" s="20">
        <v>84</v>
      </c>
      <c r="EA658" s="20">
        <v>0.56200000000000006</v>
      </c>
      <c r="EB658" s="20">
        <v>-3</v>
      </c>
      <c r="EC658" s="66">
        <v>70</v>
      </c>
      <c r="ED658" s="66">
        <v>73</v>
      </c>
      <c r="EE658" s="66">
        <v>80</v>
      </c>
      <c r="EF658" s="66">
        <v>55</v>
      </c>
      <c r="EG658" s="66">
        <v>74</v>
      </c>
      <c r="EH658" s="66">
        <v>58</v>
      </c>
      <c r="EI658" s="66">
        <v>84</v>
      </c>
      <c r="EJ658" s="66">
        <v>117</v>
      </c>
      <c r="EK658" s="20">
        <v>11300.16</v>
      </c>
      <c r="EL658" s="20">
        <v>9047.92</v>
      </c>
      <c r="EM658" s="20">
        <v>84.304500000000004</v>
      </c>
      <c r="EN658" s="20">
        <v>136.88235294117646</v>
      </c>
      <c r="EO658" s="20">
        <v>12.5433</v>
      </c>
      <c r="EP658" s="20">
        <v>186.816</v>
      </c>
      <c r="EQ658" s="21">
        <v>57</v>
      </c>
      <c r="ER658" s="21">
        <v>42</v>
      </c>
      <c r="ES658" s="61" t="str">
        <f t="shared" si="33"/>
        <v>Houston</v>
      </c>
      <c r="ET658" s="61">
        <f t="shared" si="35"/>
        <v>99</v>
      </c>
      <c r="EU658" s="61">
        <f t="shared" si="34"/>
        <v>15</v>
      </c>
    </row>
    <row r="659" spans="1:151" x14ac:dyDescent="0.45">
      <c r="A659" s="64">
        <v>45309</v>
      </c>
      <c r="B659" s="21" t="s">
        <v>194</v>
      </c>
      <c r="C659" s="21">
        <v>26</v>
      </c>
      <c r="D659" s="21" t="s">
        <v>45</v>
      </c>
      <c r="E659" s="21">
        <v>202</v>
      </c>
      <c r="F659" s="50" t="s">
        <v>558</v>
      </c>
      <c r="G659" t="s">
        <v>194</v>
      </c>
      <c r="H659" t="s">
        <v>45</v>
      </c>
      <c r="I659" t="s">
        <v>194</v>
      </c>
      <c r="J659" t="s">
        <v>45</v>
      </c>
      <c r="K659" t="s">
        <v>194</v>
      </c>
      <c r="L659" t="s">
        <v>45</v>
      </c>
      <c r="M659" t="s">
        <v>584</v>
      </c>
      <c r="N659" t="s">
        <v>591</v>
      </c>
      <c r="O659" t="s">
        <v>194</v>
      </c>
      <c r="P659" t="s">
        <v>1342</v>
      </c>
      <c r="Q659" t="s">
        <v>194</v>
      </c>
      <c r="R659" t="s">
        <v>45</v>
      </c>
      <c r="S659" t="s">
        <v>29</v>
      </c>
      <c r="T659" t="s">
        <v>29</v>
      </c>
      <c r="U659">
        <v>17</v>
      </c>
      <c r="V659">
        <v>17</v>
      </c>
      <c r="W659" s="20">
        <v>0.64705882352941202</v>
      </c>
      <c r="X659" s="20">
        <v>8.6999999999999993</v>
      </c>
      <c r="Y659" s="20">
        <v>113.7</v>
      </c>
      <c r="Z659" s="20">
        <v>105</v>
      </c>
      <c r="AA659" s="20">
        <v>68.7</v>
      </c>
      <c r="AB659" s="20">
        <v>-2.1000000000000001E-2</v>
      </c>
      <c r="AC659" s="20">
        <v>2.94</v>
      </c>
      <c r="AD659" s="20">
        <v>107</v>
      </c>
      <c r="AE659" s="20">
        <v>104.1</v>
      </c>
      <c r="AF659" s="20">
        <v>-1.66</v>
      </c>
      <c r="AG659" s="20">
        <v>115.3</v>
      </c>
      <c r="AH659" s="20">
        <v>105.5</v>
      </c>
      <c r="AI659" s="20">
        <v>0.73360000000000003</v>
      </c>
      <c r="AJ659" s="20">
        <v>-1.2</v>
      </c>
      <c r="AK659" s="20">
        <v>-7.0588235294117646E-2</v>
      </c>
      <c r="AL659" s="20">
        <v>1301</v>
      </c>
      <c r="AM659" s="20">
        <v>8.56</v>
      </c>
      <c r="AN659" s="20">
        <v>3.38</v>
      </c>
      <c r="AO659" s="20">
        <v>1326</v>
      </c>
      <c r="AP659" s="20">
        <v>1238</v>
      </c>
      <c r="AQ659" s="20">
        <v>1050</v>
      </c>
      <c r="AR659" s="20">
        <v>0.46400000000000002</v>
      </c>
      <c r="AS659" s="20">
        <v>137</v>
      </c>
      <c r="AT659" s="20">
        <v>376</v>
      </c>
      <c r="AU659" s="20">
        <v>0.36399999999999999</v>
      </c>
      <c r="AV659" s="20">
        <v>215</v>
      </c>
      <c r="AW659" s="20">
        <v>286</v>
      </c>
      <c r="AX659" s="20">
        <v>0.752</v>
      </c>
      <c r="AY659" s="20">
        <v>161</v>
      </c>
      <c r="AZ659" s="20">
        <v>9.4705882352941178</v>
      </c>
      <c r="BA659" s="20">
        <v>598</v>
      </c>
      <c r="BB659" s="20">
        <v>35.176470588235297</v>
      </c>
      <c r="BC659" s="20">
        <v>240</v>
      </c>
      <c r="BD659" s="20">
        <v>111</v>
      </c>
      <c r="BE659" s="20">
        <v>69</v>
      </c>
      <c r="BF659" s="20">
        <v>166</v>
      </c>
      <c r="BG659" s="20">
        <v>270</v>
      </c>
      <c r="BH659" s="20">
        <v>78</v>
      </c>
      <c r="BI659" s="20">
        <v>72.823999999999998</v>
      </c>
      <c r="BJ659" s="20">
        <v>5.1760000000000002</v>
      </c>
      <c r="BK659" s="20">
        <v>1.446</v>
      </c>
      <c r="BL659" s="20">
        <v>9.7650000000000006</v>
      </c>
      <c r="BM659" s="20">
        <v>0.66900000000000004</v>
      </c>
      <c r="BN659" s="20">
        <v>22.1</v>
      </c>
      <c r="BO659" s="20">
        <v>16.8</v>
      </c>
      <c r="BP659" s="20">
        <v>4.0999999999999996</v>
      </c>
      <c r="BQ659" s="20">
        <v>6.5294117647058822</v>
      </c>
      <c r="BR659" s="20">
        <v>15.9</v>
      </c>
      <c r="BS659" s="20">
        <v>83</v>
      </c>
      <c r="BT659" s="20">
        <v>0.56200000000000006</v>
      </c>
      <c r="BU659" s="20">
        <v>0</v>
      </c>
      <c r="BV659" s="66">
        <v>86</v>
      </c>
      <c r="BW659" s="66">
        <v>96</v>
      </c>
      <c r="BX659" s="66">
        <v>88</v>
      </c>
      <c r="BY659" s="66">
        <v>94</v>
      </c>
      <c r="BZ659" s="66">
        <v>92</v>
      </c>
      <c r="CA659" s="66">
        <v>74.3</v>
      </c>
      <c r="CB659" s="66">
        <v>83</v>
      </c>
      <c r="CC659" s="66">
        <v>148</v>
      </c>
      <c r="CD659" s="20">
        <v>0.82352941176470595</v>
      </c>
      <c r="CE659" s="20">
        <v>25.59</v>
      </c>
      <c r="CF659" s="20">
        <v>118.5</v>
      </c>
      <c r="CG659" s="20">
        <v>92.9</v>
      </c>
      <c r="CH659" s="20">
        <v>71.400000000000006</v>
      </c>
      <c r="CI659" s="20">
        <v>-3.5000000000000003E-2</v>
      </c>
      <c r="CJ659" s="20">
        <v>8.26</v>
      </c>
      <c r="CK659" s="20">
        <v>110.5</v>
      </c>
      <c r="CL659" s="20">
        <v>102.2</v>
      </c>
      <c r="CM659" s="20">
        <v>7.28</v>
      </c>
      <c r="CN659" s="20">
        <v>118.7</v>
      </c>
      <c r="CO659" s="20">
        <v>94.5</v>
      </c>
      <c r="CP659" s="63">
        <v>0.9325</v>
      </c>
      <c r="CQ659" s="20">
        <v>3.3</v>
      </c>
      <c r="CR659" s="20">
        <v>0.19411764705882351</v>
      </c>
      <c r="CS659" s="20">
        <v>1450</v>
      </c>
      <c r="CT659" s="20">
        <v>21.97</v>
      </c>
      <c r="CU659" s="20">
        <v>7.62</v>
      </c>
      <c r="CV659" s="20">
        <v>1426</v>
      </c>
      <c r="CW659" s="20">
        <v>1182</v>
      </c>
      <c r="CX659" s="20">
        <v>1065</v>
      </c>
      <c r="CY659" s="20">
        <v>0.45500000000000002</v>
      </c>
      <c r="CZ659" s="20">
        <v>134</v>
      </c>
      <c r="DA659" s="20">
        <v>373</v>
      </c>
      <c r="DB659" s="20">
        <v>0.35899999999999999</v>
      </c>
      <c r="DC659" s="20">
        <v>322</v>
      </c>
      <c r="DD659" s="20">
        <v>424</v>
      </c>
      <c r="DE659" s="20">
        <v>0.75900000000000001</v>
      </c>
      <c r="DF659" s="20">
        <v>208</v>
      </c>
      <c r="DG659" s="20">
        <v>12.235294117647058</v>
      </c>
      <c r="DH659" s="20">
        <v>698</v>
      </c>
      <c r="DI659" s="20">
        <v>41.058823529411768</v>
      </c>
      <c r="DJ659" s="20">
        <v>244</v>
      </c>
      <c r="DK659" s="20">
        <v>107</v>
      </c>
      <c r="DL659" s="20">
        <v>79</v>
      </c>
      <c r="DM659" s="20">
        <v>178</v>
      </c>
      <c r="DN659" s="20">
        <v>274</v>
      </c>
      <c r="DO659" s="20">
        <v>83.9</v>
      </c>
      <c r="DP659" s="20">
        <v>69.528999999999996</v>
      </c>
      <c r="DQ659" s="20">
        <v>14.353</v>
      </c>
      <c r="DR659" s="20">
        <v>1.371</v>
      </c>
      <c r="DS659" s="20">
        <v>10.471</v>
      </c>
      <c r="DT659" s="20">
        <v>0.60099999999999998</v>
      </c>
      <c r="DU659" s="20">
        <v>21.9</v>
      </c>
      <c r="DV659" s="20">
        <v>24.9</v>
      </c>
      <c r="DW659" s="20">
        <v>4.5999999999999996</v>
      </c>
      <c r="DX659" s="20">
        <v>6.2941176470588234</v>
      </c>
      <c r="DY659" s="20">
        <v>16.100000000000001</v>
      </c>
      <c r="DZ659" s="20">
        <v>7</v>
      </c>
      <c r="EA659" s="20">
        <v>0.64400000000000002</v>
      </c>
      <c r="EB659" s="20">
        <v>0</v>
      </c>
      <c r="EC659" s="66">
        <v>9</v>
      </c>
      <c r="ED659" s="66">
        <v>4</v>
      </c>
      <c r="EE659" s="66">
        <v>6</v>
      </c>
      <c r="EF659" s="66">
        <v>13</v>
      </c>
      <c r="EG659" s="66">
        <v>8</v>
      </c>
      <c r="EH659" s="66">
        <v>5.7</v>
      </c>
      <c r="EI659" s="66">
        <v>7</v>
      </c>
      <c r="EJ659" s="66">
        <v>7</v>
      </c>
      <c r="EK659" s="20">
        <v>10562.730000000001</v>
      </c>
      <c r="EL659" s="20">
        <v>12442.5</v>
      </c>
      <c r="EM659" s="20">
        <v>61.462058823529411</v>
      </c>
      <c r="EN659" s="20">
        <v>68.369470588235288</v>
      </c>
      <c r="EO659" s="20">
        <v>12.068100000000001</v>
      </c>
      <c r="EP659" s="20">
        <v>206.048</v>
      </c>
      <c r="EQ659" s="21">
        <v>66</v>
      </c>
      <c r="ER659" s="21">
        <v>76</v>
      </c>
      <c r="ES659" s="61" t="str">
        <f t="shared" si="33"/>
        <v>North Carolina</v>
      </c>
      <c r="ET659" s="61">
        <f t="shared" si="35"/>
        <v>142</v>
      </c>
      <c r="EU659" s="61">
        <f t="shared" si="34"/>
        <v>-10</v>
      </c>
    </row>
    <row r="660" spans="1:151" x14ac:dyDescent="0.45">
      <c r="A660" s="64">
        <v>45309</v>
      </c>
      <c r="B660" s="21" t="s">
        <v>100</v>
      </c>
      <c r="C660" s="21">
        <v>190</v>
      </c>
      <c r="D660" s="21" t="s">
        <v>71</v>
      </c>
      <c r="E660" s="21">
        <v>215</v>
      </c>
      <c r="F660" s="50" t="s">
        <v>558</v>
      </c>
      <c r="G660" t="s">
        <v>100</v>
      </c>
      <c r="H660" t="s">
        <v>71</v>
      </c>
      <c r="I660" t="s">
        <v>100</v>
      </c>
      <c r="J660" t="s">
        <v>71</v>
      </c>
      <c r="K660" t="s">
        <v>100</v>
      </c>
      <c r="L660" t="s">
        <v>71</v>
      </c>
      <c r="M660" t="s">
        <v>100</v>
      </c>
      <c r="N660" t="s">
        <v>71</v>
      </c>
      <c r="O660" t="s">
        <v>100</v>
      </c>
      <c r="P660" t="s">
        <v>71</v>
      </c>
      <c r="Q660" t="s">
        <v>100</v>
      </c>
      <c r="R660" t="s">
        <v>71</v>
      </c>
      <c r="S660" t="s">
        <v>24</v>
      </c>
      <c r="T660" t="s">
        <v>24</v>
      </c>
      <c r="U660">
        <v>18</v>
      </c>
      <c r="V660">
        <v>17</v>
      </c>
      <c r="W660" s="20">
        <v>0.72222222222222199</v>
      </c>
      <c r="X660" s="20">
        <v>13.93</v>
      </c>
      <c r="Y660" s="20">
        <v>116.5</v>
      </c>
      <c r="Z660" s="20">
        <v>102.6</v>
      </c>
      <c r="AA660" s="20">
        <v>68.7</v>
      </c>
      <c r="AB660" s="20">
        <v>3.3000000000000002E-2</v>
      </c>
      <c r="AC660" s="20">
        <v>2.5499999999999998</v>
      </c>
      <c r="AD660" s="20">
        <v>106.5</v>
      </c>
      <c r="AE660" s="20">
        <v>103.9</v>
      </c>
      <c r="AF660" s="20">
        <v>-8.4499999999999993</v>
      </c>
      <c r="AG660" s="20">
        <v>118.1</v>
      </c>
      <c r="AH660" s="20">
        <v>103.4</v>
      </c>
      <c r="AI660" s="20">
        <v>0.82040000000000002</v>
      </c>
      <c r="AJ660" s="20">
        <v>0.7</v>
      </c>
      <c r="AK660" s="20">
        <v>3.888888888888889E-2</v>
      </c>
      <c r="AL660" s="20">
        <v>1350</v>
      </c>
      <c r="AM660" s="20">
        <v>11.9</v>
      </c>
      <c r="AN660" s="20">
        <v>3.51</v>
      </c>
      <c r="AO660" s="20">
        <v>1413</v>
      </c>
      <c r="AP660" s="20">
        <v>1262</v>
      </c>
      <c r="AQ660" s="20">
        <v>1077</v>
      </c>
      <c r="AR660" s="20">
        <v>0.44600000000000001</v>
      </c>
      <c r="AS660" s="20">
        <v>170</v>
      </c>
      <c r="AT660" s="20">
        <v>492</v>
      </c>
      <c r="AU660" s="20">
        <v>0.34599999999999997</v>
      </c>
      <c r="AV660" s="20">
        <v>283</v>
      </c>
      <c r="AW660" s="20">
        <v>375</v>
      </c>
      <c r="AX660" s="20">
        <v>0.755</v>
      </c>
      <c r="AY660" s="20">
        <v>195</v>
      </c>
      <c r="AZ660" s="20">
        <v>10.833333333333334</v>
      </c>
      <c r="BA660" s="20">
        <v>706</v>
      </c>
      <c r="BB660" s="20">
        <v>39.222222222222221</v>
      </c>
      <c r="BC660" s="20">
        <v>286</v>
      </c>
      <c r="BD660" s="20">
        <v>120</v>
      </c>
      <c r="BE660" s="20">
        <v>52</v>
      </c>
      <c r="BF660" s="20">
        <v>197</v>
      </c>
      <c r="BG660" s="20">
        <v>271</v>
      </c>
      <c r="BH660" s="20">
        <v>78.5</v>
      </c>
      <c r="BI660" s="20">
        <v>70.111000000000004</v>
      </c>
      <c r="BJ660" s="20">
        <v>8.3889999999999993</v>
      </c>
      <c r="BK660" s="20">
        <v>1.452</v>
      </c>
      <c r="BL660" s="20">
        <v>10.944000000000001</v>
      </c>
      <c r="BM660" s="20">
        <v>0.60899999999999999</v>
      </c>
      <c r="BN660" s="20">
        <v>27.3</v>
      </c>
      <c r="BO660" s="20">
        <v>20.8</v>
      </c>
      <c r="BP660" s="20">
        <v>2.9</v>
      </c>
      <c r="BQ660" s="20">
        <v>6.666666666666667</v>
      </c>
      <c r="BR660" s="20">
        <v>15.1</v>
      </c>
      <c r="BS660" s="20">
        <v>57</v>
      </c>
      <c r="BT660" s="20">
        <v>0.57799999999999996</v>
      </c>
      <c r="BU660" s="20">
        <v>-4</v>
      </c>
      <c r="BV660" s="66">
        <v>58</v>
      </c>
      <c r="BW660" s="66">
        <v>68</v>
      </c>
      <c r="BX660" s="66">
        <v>46</v>
      </c>
      <c r="BY660" s="66">
        <v>62</v>
      </c>
      <c r="BZ660" s="66">
        <v>51</v>
      </c>
      <c r="CA660" s="66">
        <v>44.2</v>
      </c>
      <c r="CB660" s="66">
        <v>55</v>
      </c>
      <c r="CC660" s="66">
        <v>115</v>
      </c>
      <c r="CD660" s="20">
        <v>0.76470588235294101</v>
      </c>
      <c r="CE660" s="20">
        <v>13.03</v>
      </c>
      <c r="CF660" s="20">
        <v>114</v>
      </c>
      <c r="CG660" s="20">
        <v>100.9</v>
      </c>
      <c r="CH660" s="20">
        <v>64.3</v>
      </c>
      <c r="CI660" s="20">
        <v>9.6000000000000002E-2</v>
      </c>
      <c r="CJ660" s="20">
        <v>3.04</v>
      </c>
      <c r="CK660" s="20">
        <v>107.8</v>
      </c>
      <c r="CL660" s="20">
        <v>104.8</v>
      </c>
      <c r="CM660" s="20">
        <v>-6.22</v>
      </c>
      <c r="CN660" s="20">
        <v>114.7</v>
      </c>
      <c r="CO660" s="20">
        <v>101.6</v>
      </c>
      <c r="CP660" s="63">
        <v>0.80130000000000001</v>
      </c>
      <c r="CQ660" s="20">
        <v>1.5</v>
      </c>
      <c r="CR660" s="20">
        <v>8.8235294117647065E-2</v>
      </c>
      <c r="CS660" s="20">
        <v>1368</v>
      </c>
      <c r="CT660" s="20">
        <v>10.16</v>
      </c>
      <c r="CU660" s="20">
        <v>4.21</v>
      </c>
      <c r="CV660" s="20">
        <v>1240</v>
      </c>
      <c r="CW660" s="20">
        <v>1139</v>
      </c>
      <c r="CX660" s="20">
        <v>967</v>
      </c>
      <c r="CY660" s="20">
        <v>0.46800000000000003</v>
      </c>
      <c r="CZ660" s="20">
        <v>130</v>
      </c>
      <c r="DA660" s="20">
        <v>355</v>
      </c>
      <c r="DB660" s="20">
        <v>0.36599999999999999</v>
      </c>
      <c r="DC660" s="20">
        <v>204</v>
      </c>
      <c r="DD660" s="20">
        <v>279</v>
      </c>
      <c r="DE660" s="20">
        <v>0.73099999999999998</v>
      </c>
      <c r="DF660" s="20">
        <v>141</v>
      </c>
      <c r="DG660" s="20">
        <v>8.2941176470588243</v>
      </c>
      <c r="DH660" s="20">
        <v>517</v>
      </c>
      <c r="DI660" s="20">
        <v>30.411764705882351</v>
      </c>
      <c r="DJ660" s="20">
        <v>275</v>
      </c>
      <c r="DK660" s="20">
        <v>131</v>
      </c>
      <c r="DL660" s="20">
        <v>54</v>
      </c>
      <c r="DM660" s="20">
        <v>158</v>
      </c>
      <c r="DN660" s="20">
        <v>297</v>
      </c>
      <c r="DO660" s="20">
        <v>72.900000000000006</v>
      </c>
      <c r="DP660" s="20">
        <v>67</v>
      </c>
      <c r="DQ660" s="20">
        <v>5.9409999999999998</v>
      </c>
      <c r="DR660" s="20">
        <v>1.7410000000000001</v>
      </c>
      <c r="DS660" s="20">
        <v>9.2940000000000005</v>
      </c>
      <c r="DT660" s="20">
        <v>0.82899999999999996</v>
      </c>
      <c r="DU660" s="20">
        <v>20.9</v>
      </c>
      <c r="DV660" s="20">
        <v>16.399999999999999</v>
      </c>
      <c r="DW660" s="20">
        <v>3.2</v>
      </c>
      <c r="DX660" s="20">
        <v>7.7058823529411766</v>
      </c>
      <c r="DY660" s="20">
        <v>17.5</v>
      </c>
      <c r="DZ660" s="20">
        <v>41</v>
      </c>
      <c r="EA660" s="20">
        <v>0.59399999999999997</v>
      </c>
      <c r="EB660" s="20">
        <v>2</v>
      </c>
      <c r="EC660" s="66">
        <v>74</v>
      </c>
      <c r="ED660" s="66">
        <v>33</v>
      </c>
      <c r="EE660" s="66">
        <v>27</v>
      </c>
      <c r="EF660" s="66">
        <v>52</v>
      </c>
      <c r="EG660" s="66">
        <v>59</v>
      </c>
      <c r="EH660" s="66">
        <v>34.700000000000003</v>
      </c>
      <c r="EI660" s="66">
        <v>41</v>
      </c>
      <c r="EJ660" s="66">
        <v>45</v>
      </c>
      <c r="EK660" s="20">
        <v>11754.85</v>
      </c>
      <c r="EL660" s="20">
        <v>11696.4</v>
      </c>
      <c r="EM660" s="20">
        <v>84.333176470588242</v>
      </c>
      <c r="EN660" s="20">
        <v>61.960000000000008</v>
      </c>
      <c r="EO660" s="20">
        <v>11.0381</v>
      </c>
      <c r="EP660" s="20">
        <v>224.23500000000001</v>
      </c>
      <c r="EQ660" s="21">
        <v>75</v>
      </c>
      <c r="ER660" s="21">
        <v>69</v>
      </c>
      <c r="ES660" s="61" t="str">
        <f t="shared" si="33"/>
        <v>Nebraska</v>
      </c>
      <c r="ET660" s="61">
        <f t="shared" si="35"/>
        <v>144</v>
      </c>
      <c r="EU660" s="61">
        <f t="shared" si="34"/>
        <v>6</v>
      </c>
    </row>
    <row r="661" spans="1:151" x14ac:dyDescent="0.45">
      <c r="A661" s="64">
        <v>45309</v>
      </c>
      <c r="B661" s="21" t="s">
        <v>257</v>
      </c>
      <c r="C661" s="21">
        <v>252</v>
      </c>
      <c r="D661" s="21" t="s">
        <v>151</v>
      </c>
      <c r="E661" s="21">
        <v>75</v>
      </c>
      <c r="F661" s="50" t="s">
        <v>558</v>
      </c>
      <c r="G661" t="s">
        <v>257</v>
      </c>
      <c r="H661" t="s">
        <v>151</v>
      </c>
      <c r="I661" t="s">
        <v>257</v>
      </c>
      <c r="J661" t="s">
        <v>151</v>
      </c>
      <c r="K661" t="s">
        <v>257</v>
      </c>
      <c r="L661" t="s">
        <v>151</v>
      </c>
      <c r="M661" t="s">
        <v>658</v>
      </c>
      <c r="N661" t="s">
        <v>151</v>
      </c>
      <c r="O661" t="s">
        <v>257</v>
      </c>
      <c r="P661" t="s">
        <v>151</v>
      </c>
      <c r="Q661" t="s">
        <v>257</v>
      </c>
      <c r="R661" t="s">
        <v>151</v>
      </c>
      <c r="S661" t="s">
        <v>82</v>
      </c>
      <c r="T661" t="s">
        <v>82</v>
      </c>
      <c r="U661">
        <v>17</v>
      </c>
      <c r="V661">
        <v>16</v>
      </c>
      <c r="W661" s="20">
        <v>0.64705882352941202</v>
      </c>
      <c r="X661" s="20">
        <v>9.3699999999999992</v>
      </c>
      <c r="Y661" s="20">
        <v>110.9</v>
      </c>
      <c r="Z661" s="20">
        <v>101.5</v>
      </c>
      <c r="AA661" s="20">
        <v>68.3</v>
      </c>
      <c r="AB661" s="20">
        <v>-0.11899999999999999</v>
      </c>
      <c r="AC661" s="20">
        <v>-4.08</v>
      </c>
      <c r="AD661" s="20">
        <v>104.3</v>
      </c>
      <c r="AE661" s="20">
        <v>108.4</v>
      </c>
      <c r="AF661" s="20">
        <v>-5.45</v>
      </c>
      <c r="AG661" s="20">
        <v>112.8</v>
      </c>
      <c r="AH661" s="20">
        <v>100.6</v>
      </c>
      <c r="AI661" s="20">
        <v>0.78949999999999998</v>
      </c>
      <c r="AJ661" s="20">
        <v>-2.5</v>
      </c>
      <c r="AK661" s="20">
        <v>-0.14705882352941177</v>
      </c>
      <c r="AL661" s="20">
        <v>1254</v>
      </c>
      <c r="AM661" s="20">
        <v>8.84</v>
      </c>
      <c r="AN661" s="20">
        <v>-1.87</v>
      </c>
      <c r="AO661" s="20">
        <v>1329</v>
      </c>
      <c r="AP661" s="20">
        <v>1147</v>
      </c>
      <c r="AQ661" s="20">
        <v>1032</v>
      </c>
      <c r="AR661" s="20">
        <v>0.44800000000000001</v>
      </c>
      <c r="AS661" s="20">
        <v>186</v>
      </c>
      <c r="AT661" s="20">
        <v>512</v>
      </c>
      <c r="AU661" s="20">
        <v>0.36299999999999999</v>
      </c>
      <c r="AV661" s="20">
        <v>219</v>
      </c>
      <c r="AW661" s="20">
        <v>296</v>
      </c>
      <c r="AX661" s="20">
        <v>0.74</v>
      </c>
      <c r="AY661" s="20">
        <v>184</v>
      </c>
      <c r="AZ661" s="20">
        <v>10.823529411764707</v>
      </c>
      <c r="BA661" s="20">
        <v>654</v>
      </c>
      <c r="BB661" s="20">
        <v>38.470588235294116</v>
      </c>
      <c r="BC661" s="20">
        <v>269</v>
      </c>
      <c r="BD661" s="20">
        <v>119</v>
      </c>
      <c r="BE661" s="20">
        <v>61</v>
      </c>
      <c r="BF661" s="20">
        <v>189</v>
      </c>
      <c r="BG661" s="20">
        <v>278</v>
      </c>
      <c r="BH661" s="20">
        <v>78.2</v>
      </c>
      <c r="BI661" s="20">
        <v>67.471000000000004</v>
      </c>
      <c r="BJ661" s="20">
        <v>10.706</v>
      </c>
      <c r="BK661" s="20">
        <v>1.423</v>
      </c>
      <c r="BL661" s="20">
        <v>11.118</v>
      </c>
      <c r="BM661" s="20">
        <v>0.63</v>
      </c>
      <c r="BN661" s="20">
        <v>30.1</v>
      </c>
      <c r="BO661" s="20">
        <v>17.399999999999999</v>
      </c>
      <c r="BP661" s="20">
        <v>3.6</v>
      </c>
      <c r="BQ661" s="20">
        <v>7</v>
      </c>
      <c r="BR661" s="20">
        <v>16.399999999999999</v>
      </c>
      <c r="BS661" s="20">
        <v>133</v>
      </c>
      <c r="BT661" s="20">
        <v>0.52200000000000002</v>
      </c>
      <c r="BU661" s="20">
        <v>1</v>
      </c>
      <c r="BV661" s="66">
        <v>80</v>
      </c>
      <c r="BW661" s="66">
        <v>130</v>
      </c>
      <c r="BX661" s="66">
        <v>122</v>
      </c>
      <c r="BY661" s="66">
        <v>72</v>
      </c>
      <c r="BZ661" s="66">
        <v>86</v>
      </c>
      <c r="CA661" s="66">
        <v>87.7</v>
      </c>
      <c r="CB661" s="66">
        <v>134</v>
      </c>
      <c r="CC661" s="66">
        <v>122</v>
      </c>
      <c r="CD661" s="20">
        <v>0.5625</v>
      </c>
      <c r="CE661" s="20">
        <v>6.06</v>
      </c>
      <c r="CF661" s="20">
        <v>108.7</v>
      </c>
      <c r="CG661" s="20">
        <v>102.6</v>
      </c>
      <c r="CH661" s="20">
        <v>68</v>
      </c>
      <c r="CI661" s="20">
        <v>-3.1E-2</v>
      </c>
      <c r="CJ661" s="20">
        <v>3.63</v>
      </c>
      <c r="CK661" s="20">
        <v>107.8</v>
      </c>
      <c r="CL661" s="20">
        <v>104.1</v>
      </c>
      <c r="CM661" s="20">
        <v>1.33</v>
      </c>
      <c r="CN661" s="20">
        <v>109.1</v>
      </c>
      <c r="CO661" s="20">
        <v>102.1</v>
      </c>
      <c r="CP661" s="63">
        <v>0.68230000000000002</v>
      </c>
      <c r="CQ661" s="20">
        <v>-2.8</v>
      </c>
      <c r="CR661" s="20">
        <v>-0.17499999999999999</v>
      </c>
      <c r="CS661" s="20">
        <v>1216</v>
      </c>
      <c r="CT661" s="20">
        <v>6.01</v>
      </c>
      <c r="CU661" s="20">
        <v>3.88</v>
      </c>
      <c r="CV661" s="20">
        <v>1184</v>
      </c>
      <c r="CW661" s="20">
        <v>1104</v>
      </c>
      <c r="CX661" s="20">
        <v>954</v>
      </c>
      <c r="CY661" s="20">
        <v>0.434</v>
      </c>
      <c r="CZ661" s="20">
        <v>133</v>
      </c>
      <c r="DA661" s="20">
        <v>398</v>
      </c>
      <c r="DB661" s="20">
        <v>0.33400000000000002</v>
      </c>
      <c r="DC661" s="20">
        <v>223</v>
      </c>
      <c r="DD661" s="20">
        <v>316</v>
      </c>
      <c r="DE661" s="20">
        <v>0.70599999999999996</v>
      </c>
      <c r="DF661" s="20">
        <v>194</v>
      </c>
      <c r="DG661" s="20">
        <v>12.125</v>
      </c>
      <c r="DH661" s="20">
        <v>586</v>
      </c>
      <c r="DI661" s="20">
        <v>36.625</v>
      </c>
      <c r="DJ661" s="20">
        <v>211</v>
      </c>
      <c r="DK661" s="20">
        <v>124</v>
      </c>
      <c r="DL661" s="20">
        <v>65</v>
      </c>
      <c r="DM661" s="20">
        <v>192</v>
      </c>
      <c r="DN661" s="20">
        <v>285</v>
      </c>
      <c r="DO661" s="20">
        <v>74</v>
      </c>
      <c r="DP661" s="20">
        <v>69</v>
      </c>
      <c r="DQ661" s="20">
        <v>5</v>
      </c>
      <c r="DR661" s="20">
        <v>1.099</v>
      </c>
      <c r="DS661" s="20">
        <v>12</v>
      </c>
      <c r="DT661" s="20">
        <v>0.64600000000000002</v>
      </c>
      <c r="DU661" s="20">
        <v>24.9</v>
      </c>
      <c r="DV661" s="20">
        <v>19.8</v>
      </c>
      <c r="DW661" s="20">
        <v>4.0999999999999996</v>
      </c>
      <c r="DX661" s="20">
        <v>7.75</v>
      </c>
      <c r="DY661" s="20">
        <v>17.8</v>
      </c>
      <c r="DZ661" s="20">
        <v>64</v>
      </c>
      <c r="EA661" s="20">
        <v>0.57199999999999995</v>
      </c>
      <c r="EB661" s="20">
        <v>-4</v>
      </c>
      <c r="EC661" s="66">
        <v>101</v>
      </c>
      <c r="ED661" s="66">
        <v>147</v>
      </c>
      <c r="EE661" s="66">
        <v>126</v>
      </c>
      <c r="EF661" s="66">
        <v>109</v>
      </c>
      <c r="EG661" s="66">
        <v>109</v>
      </c>
      <c r="EH661" s="66">
        <v>95.2</v>
      </c>
      <c r="EI661" s="66">
        <v>63</v>
      </c>
      <c r="EJ661" s="66">
        <v>83</v>
      </c>
      <c r="EK661" s="20">
        <v>11378.34</v>
      </c>
      <c r="EL661" s="20">
        <v>11033.050000000001</v>
      </c>
      <c r="EM661" s="20">
        <v>86.164500000000004</v>
      </c>
      <c r="EN661" s="20">
        <v>84</v>
      </c>
      <c r="EO661" s="20">
        <v>11.578399999999998</v>
      </c>
      <c r="EP661" s="20">
        <v>210.9</v>
      </c>
      <c r="EQ661" s="21">
        <v>71</v>
      </c>
      <c r="ER661" s="21">
        <v>69</v>
      </c>
      <c r="ES661" s="61" t="str">
        <f t="shared" si="33"/>
        <v>Saint Joseph's</v>
      </c>
      <c r="ET661" s="61">
        <f t="shared" si="35"/>
        <v>140</v>
      </c>
      <c r="EU661" s="61">
        <f t="shared" si="34"/>
        <v>2</v>
      </c>
    </row>
    <row r="662" spans="1:151" x14ac:dyDescent="0.45">
      <c r="A662" s="64">
        <v>45309</v>
      </c>
      <c r="B662" s="21" t="s">
        <v>40</v>
      </c>
      <c r="C662" s="21">
        <v>348</v>
      </c>
      <c r="D662" s="21" t="s">
        <v>20</v>
      </c>
      <c r="E662" s="21">
        <v>132</v>
      </c>
      <c r="F662" s="50" t="s">
        <v>558</v>
      </c>
      <c r="G662" t="s">
        <v>40</v>
      </c>
      <c r="H662" t="s">
        <v>20</v>
      </c>
      <c r="I662" t="s">
        <v>40</v>
      </c>
      <c r="J662" t="s">
        <v>20</v>
      </c>
      <c r="K662" t="s">
        <v>40</v>
      </c>
      <c r="L662" t="s">
        <v>20</v>
      </c>
      <c r="M662" t="s">
        <v>578</v>
      </c>
      <c r="N662" t="s">
        <v>20</v>
      </c>
      <c r="O662" t="s">
        <v>40</v>
      </c>
      <c r="P662" t="s">
        <v>20</v>
      </c>
      <c r="Q662" t="s">
        <v>40</v>
      </c>
      <c r="R662" t="s">
        <v>20</v>
      </c>
      <c r="S662" t="s">
        <v>21</v>
      </c>
      <c r="T662" t="s">
        <v>21</v>
      </c>
      <c r="U662">
        <v>17</v>
      </c>
      <c r="V662">
        <v>17</v>
      </c>
      <c r="W662" s="20">
        <v>0.35294117647058798</v>
      </c>
      <c r="X662" s="20">
        <v>2.02</v>
      </c>
      <c r="Y662" s="20">
        <v>105</v>
      </c>
      <c r="Z662" s="20">
        <v>102.9</v>
      </c>
      <c r="AA662" s="20">
        <v>69</v>
      </c>
      <c r="AB662" s="20">
        <v>-4.0000000000000001E-3</v>
      </c>
      <c r="AC662" s="20">
        <v>6.03</v>
      </c>
      <c r="AD662" s="20">
        <v>108.3</v>
      </c>
      <c r="AE662" s="20">
        <v>102.2</v>
      </c>
      <c r="AF662" s="20">
        <v>2.3199999999999998</v>
      </c>
      <c r="AG662" s="20">
        <v>106.1</v>
      </c>
      <c r="AH662" s="20">
        <v>103.3</v>
      </c>
      <c r="AI662" s="20">
        <v>0.57730000000000004</v>
      </c>
      <c r="AJ662" s="20">
        <v>-5.3</v>
      </c>
      <c r="AK662" s="20">
        <v>-0.31176470588235294</v>
      </c>
      <c r="AL662" s="20">
        <v>1167</v>
      </c>
      <c r="AM662" s="20">
        <v>3.36</v>
      </c>
      <c r="AN662" s="20">
        <v>7.77</v>
      </c>
      <c r="AO662" s="20">
        <v>1149</v>
      </c>
      <c r="AP662" s="20">
        <v>1224</v>
      </c>
      <c r="AQ662" s="20">
        <v>950</v>
      </c>
      <c r="AR662" s="20">
        <v>0.40799999999999997</v>
      </c>
      <c r="AS662" s="20">
        <v>107</v>
      </c>
      <c r="AT662" s="20">
        <v>353</v>
      </c>
      <c r="AU662" s="20">
        <v>0.30299999999999999</v>
      </c>
      <c r="AV662" s="20">
        <v>266</v>
      </c>
      <c r="AW662" s="20">
        <v>366</v>
      </c>
      <c r="AX662" s="20">
        <v>0.72699999999999998</v>
      </c>
      <c r="AY662" s="20">
        <v>167</v>
      </c>
      <c r="AZ662" s="20">
        <v>9.8235294117647065</v>
      </c>
      <c r="BA662" s="20">
        <v>598</v>
      </c>
      <c r="BB662" s="20">
        <v>35.176470588235297</v>
      </c>
      <c r="BC662" s="20">
        <v>208</v>
      </c>
      <c r="BD662" s="20">
        <v>78</v>
      </c>
      <c r="BE662" s="20">
        <v>60</v>
      </c>
      <c r="BF662" s="20">
        <v>205</v>
      </c>
      <c r="BG662" s="20">
        <v>246</v>
      </c>
      <c r="BH662" s="20">
        <v>67.599999999999994</v>
      </c>
      <c r="BI662" s="20">
        <v>72</v>
      </c>
      <c r="BJ662" s="20">
        <v>-4.4119999999999999</v>
      </c>
      <c r="BK662" s="20">
        <v>1.0149999999999999</v>
      </c>
      <c r="BL662" s="20">
        <v>12.058999999999999</v>
      </c>
      <c r="BM662" s="20">
        <v>0.38</v>
      </c>
      <c r="BN662" s="20">
        <v>20.8</v>
      </c>
      <c r="BO662" s="20">
        <v>21.5</v>
      </c>
      <c r="BP662" s="20">
        <v>3.5</v>
      </c>
      <c r="BQ662" s="20">
        <v>4.5882352941176467</v>
      </c>
      <c r="BR662" s="20">
        <v>14.5</v>
      </c>
      <c r="BS662" s="20">
        <v>179</v>
      </c>
      <c r="BT662" s="20">
        <v>0.497</v>
      </c>
      <c r="BU662" s="20">
        <v>-1</v>
      </c>
      <c r="BV662" s="66">
        <v>167</v>
      </c>
      <c r="BW662" s="66">
        <v>139</v>
      </c>
      <c r="BX662" s="66">
        <v>193</v>
      </c>
      <c r="BY662" s="66">
        <v>148</v>
      </c>
      <c r="BZ662" s="66">
        <v>141</v>
      </c>
      <c r="CA662" s="66">
        <v>125.8</v>
      </c>
      <c r="CB662" s="66">
        <v>179</v>
      </c>
      <c r="CC662" s="66">
        <v>231</v>
      </c>
      <c r="CD662" s="20">
        <v>0.88235294117647101</v>
      </c>
      <c r="CE662" s="20">
        <v>22.45</v>
      </c>
      <c r="CF662" s="20">
        <v>116.2</v>
      </c>
      <c r="CG662" s="20">
        <v>93.7</v>
      </c>
      <c r="CH662" s="20">
        <v>68.900000000000006</v>
      </c>
      <c r="CI662" s="20">
        <v>8.2000000000000003E-2</v>
      </c>
      <c r="CJ662" s="20">
        <v>7.2</v>
      </c>
      <c r="CK662" s="20">
        <v>108.8</v>
      </c>
      <c r="CL662" s="20">
        <v>101.6</v>
      </c>
      <c r="CM662" s="20">
        <v>3.94</v>
      </c>
      <c r="CN662" s="20">
        <v>116.6</v>
      </c>
      <c r="CO662" s="20">
        <v>95.4</v>
      </c>
      <c r="CP662" s="63">
        <v>0.90969999999999995</v>
      </c>
      <c r="CQ662" s="20">
        <v>3.8</v>
      </c>
      <c r="CR662" s="20">
        <v>0.22352941176470587</v>
      </c>
      <c r="CS662" s="20">
        <v>1449</v>
      </c>
      <c r="CT662" s="20">
        <v>18.579999999999998</v>
      </c>
      <c r="CU662" s="20">
        <v>6.58</v>
      </c>
      <c r="CV662" s="20">
        <v>1346</v>
      </c>
      <c r="CW662" s="20">
        <v>1127</v>
      </c>
      <c r="CX662" s="20">
        <v>990</v>
      </c>
      <c r="CY662" s="20">
        <v>0.50900000000000001</v>
      </c>
      <c r="CZ662" s="20">
        <v>107</v>
      </c>
      <c r="DA662" s="20">
        <v>298</v>
      </c>
      <c r="DB662" s="20">
        <v>0.35899999999999999</v>
      </c>
      <c r="DC662" s="20">
        <v>231</v>
      </c>
      <c r="DD662" s="20">
        <v>312</v>
      </c>
      <c r="DE662" s="20">
        <v>0.74</v>
      </c>
      <c r="DF662" s="20">
        <v>152</v>
      </c>
      <c r="DG662" s="20">
        <v>8.9411764705882355</v>
      </c>
      <c r="DH662" s="20">
        <v>649</v>
      </c>
      <c r="DI662" s="20">
        <v>38.176470588235297</v>
      </c>
      <c r="DJ662" s="20">
        <v>356</v>
      </c>
      <c r="DK662" s="20">
        <v>125</v>
      </c>
      <c r="DL662" s="20">
        <v>78</v>
      </c>
      <c r="DM662" s="20">
        <v>207</v>
      </c>
      <c r="DN662" s="20">
        <v>242</v>
      </c>
      <c r="DO662" s="20">
        <v>79.2</v>
      </c>
      <c r="DP662" s="20">
        <v>66.293999999999997</v>
      </c>
      <c r="DQ662" s="20">
        <v>12.882</v>
      </c>
      <c r="DR662" s="20">
        <v>1.72</v>
      </c>
      <c r="DS662" s="20">
        <v>12.176</v>
      </c>
      <c r="DT662" s="20">
        <v>0.60399999999999998</v>
      </c>
      <c r="DU662" s="20">
        <v>17.5</v>
      </c>
      <c r="DV662" s="20">
        <v>18.399999999999999</v>
      </c>
      <c r="DW662" s="20">
        <v>4.5999999999999996</v>
      </c>
      <c r="DX662" s="20">
        <v>7.3529411764705879</v>
      </c>
      <c r="DY662" s="20">
        <v>14.2</v>
      </c>
      <c r="DZ662" s="20">
        <v>6</v>
      </c>
      <c r="EA662" s="20">
        <v>0.66100000000000003</v>
      </c>
      <c r="EB662" s="20">
        <v>0</v>
      </c>
      <c r="EC662" s="66">
        <v>11</v>
      </c>
      <c r="ED662" s="66">
        <v>2</v>
      </c>
      <c r="EE662" s="66">
        <v>3</v>
      </c>
      <c r="EF662" s="66">
        <v>16</v>
      </c>
      <c r="EG662" s="66">
        <v>13</v>
      </c>
      <c r="EH662" s="66">
        <v>6.5</v>
      </c>
      <c r="EI662" s="66">
        <v>6</v>
      </c>
      <c r="EJ662" s="66">
        <v>2</v>
      </c>
      <c r="EK662" s="20">
        <v>9838.5</v>
      </c>
      <c r="EL662" s="20">
        <v>11956.980000000001</v>
      </c>
      <c r="EM662" s="20">
        <v>88.669117647058812</v>
      </c>
      <c r="EN662" s="20">
        <v>55.866352941176466</v>
      </c>
      <c r="EO662" s="20">
        <v>10.73</v>
      </c>
      <c r="EP662" s="20">
        <v>175.934</v>
      </c>
      <c r="EQ662" s="21">
        <v>91</v>
      </c>
      <c r="ER662" s="21">
        <v>85</v>
      </c>
      <c r="ES662" s="61" t="str">
        <f t="shared" si="33"/>
        <v>West Virginia</v>
      </c>
      <c r="ET662" s="61">
        <f t="shared" si="35"/>
        <v>176</v>
      </c>
      <c r="EU662" s="61">
        <f t="shared" si="34"/>
        <v>6</v>
      </c>
    </row>
    <row r="663" spans="1:151" x14ac:dyDescent="0.45">
      <c r="A663" s="64">
        <v>45309</v>
      </c>
      <c r="B663" s="21" t="s">
        <v>186</v>
      </c>
      <c r="C663" s="21">
        <v>91</v>
      </c>
      <c r="D663" s="21" t="s">
        <v>78</v>
      </c>
      <c r="E663" s="21">
        <v>53</v>
      </c>
      <c r="F663" s="50" t="s">
        <v>558</v>
      </c>
      <c r="G663" t="s">
        <v>186</v>
      </c>
      <c r="H663" t="s">
        <v>78</v>
      </c>
      <c r="I663" t="s">
        <v>186</v>
      </c>
      <c r="J663" t="s">
        <v>78</v>
      </c>
      <c r="K663" t="s">
        <v>446</v>
      </c>
      <c r="L663" t="s">
        <v>78</v>
      </c>
      <c r="M663" t="s">
        <v>664</v>
      </c>
      <c r="N663" t="s">
        <v>78</v>
      </c>
      <c r="O663" t="s">
        <v>186</v>
      </c>
      <c r="P663" t="s">
        <v>78</v>
      </c>
      <c r="Q663" t="s">
        <v>446</v>
      </c>
      <c r="R663" t="s">
        <v>78</v>
      </c>
      <c r="S663" t="s">
        <v>29</v>
      </c>
      <c r="T663" t="s">
        <v>29</v>
      </c>
      <c r="U663">
        <v>17</v>
      </c>
      <c r="V663">
        <v>17</v>
      </c>
      <c r="W663" s="20">
        <v>0.64705882352941202</v>
      </c>
      <c r="X663" s="20">
        <v>10.06</v>
      </c>
      <c r="Y663" s="20">
        <v>108.8</v>
      </c>
      <c r="Z663" s="20">
        <v>98.8</v>
      </c>
      <c r="AA663" s="20">
        <v>71.2</v>
      </c>
      <c r="AB663" s="20">
        <v>3.4000000000000002E-2</v>
      </c>
      <c r="AC663" s="20">
        <v>5.76</v>
      </c>
      <c r="AD663" s="20">
        <v>109.2</v>
      </c>
      <c r="AE663" s="20">
        <v>103.4</v>
      </c>
      <c r="AF663" s="20">
        <v>2.33</v>
      </c>
      <c r="AG663" s="20">
        <v>109.1</v>
      </c>
      <c r="AH663" s="20">
        <v>99</v>
      </c>
      <c r="AI663" s="20">
        <v>0.75209999999999999</v>
      </c>
      <c r="AJ663" s="20">
        <v>-0.5</v>
      </c>
      <c r="AK663" s="20">
        <v>-2.9411764705882353E-2</v>
      </c>
      <c r="AL663" s="20">
        <v>1326</v>
      </c>
      <c r="AM663" s="20">
        <v>10.5</v>
      </c>
      <c r="AN663" s="20">
        <v>6.61</v>
      </c>
      <c r="AO663" s="20">
        <v>1311</v>
      </c>
      <c r="AP663" s="20">
        <v>1245</v>
      </c>
      <c r="AQ663" s="20">
        <v>1052</v>
      </c>
      <c r="AR663" s="20">
        <v>0.441</v>
      </c>
      <c r="AS663" s="20">
        <v>112</v>
      </c>
      <c r="AT663" s="20">
        <v>338</v>
      </c>
      <c r="AU663" s="20">
        <v>0.33100000000000002</v>
      </c>
      <c r="AV663" s="20">
        <v>271</v>
      </c>
      <c r="AW663" s="20">
        <v>393</v>
      </c>
      <c r="AX663" s="20">
        <v>0.69</v>
      </c>
      <c r="AY663" s="20">
        <v>190</v>
      </c>
      <c r="AZ663" s="20">
        <v>11.176470588235293</v>
      </c>
      <c r="BA663" s="20">
        <v>614</v>
      </c>
      <c r="BB663" s="20">
        <v>36.117647058823529</v>
      </c>
      <c r="BC663" s="20">
        <v>226</v>
      </c>
      <c r="BD663" s="20">
        <v>159</v>
      </c>
      <c r="BE663" s="20">
        <v>70</v>
      </c>
      <c r="BF663" s="20">
        <v>207</v>
      </c>
      <c r="BG663" s="20">
        <v>336</v>
      </c>
      <c r="BH663" s="20">
        <v>77.099999999999994</v>
      </c>
      <c r="BI663" s="20">
        <v>73.234999999999999</v>
      </c>
      <c r="BJ663" s="20">
        <v>3.8820000000000001</v>
      </c>
      <c r="BK663" s="20">
        <v>1.0920000000000001</v>
      </c>
      <c r="BL663" s="20">
        <v>12.176</v>
      </c>
      <c r="BM663" s="20">
        <v>0.76800000000000002</v>
      </c>
      <c r="BN663" s="20">
        <v>19.899999999999999</v>
      </c>
      <c r="BO663" s="20">
        <v>23.1</v>
      </c>
      <c r="BP663" s="20">
        <v>4.0999999999999996</v>
      </c>
      <c r="BQ663" s="20">
        <v>9.3529411764705888</v>
      </c>
      <c r="BR663" s="20">
        <v>19.8</v>
      </c>
      <c r="BS663" s="20">
        <v>43</v>
      </c>
      <c r="BT663" s="20">
        <v>0.59299999999999997</v>
      </c>
      <c r="BU663" s="20">
        <v>-2</v>
      </c>
      <c r="BV663" s="66">
        <v>87</v>
      </c>
      <c r="BW663" s="66">
        <v>79</v>
      </c>
      <c r="BX663" s="66">
        <v>69</v>
      </c>
      <c r="BY663" s="66">
        <v>82</v>
      </c>
      <c r="BZ663" s="66">
        <v>79</v>
      </c>
      <c r="CA663" s="66">
        <v>57</v>
      </c>
      <c r="CB663" s="66">
        <v>43</v>
      </c>
      <c r="CC663" s="66">
        <v>99</v>
      </c>
      <c r="CD663" s="20">
        <v>0.70588235294117596</v>
      </c>
      <c r="CE663" s="20">
        <v>16.059999999999999</v>
      </c>
      <c r="CF663" s="20">
        <v>118.6</v>
      </c>
      <c r="CG663" s="20">
        <v>102.5</v>
      </c>
      <c r="CH663" s="20">
        <v>66.7</v>
      </c>
      <c r="CI663" s="20">
        <v>8.0000000000000002E-3</v>
      </c>
      <c r="CJ663" s="20">
        <v>7.28</v>
      </c>
      <c r="CK663" s="20">
        <v>110.8</v>
      </c>
      <c r="CL663" s="20">
        <v>103.6</v>
      </c>
      <c r="CM663" s="20">
        <v>3.79</v>
      </c>
      <c r="CN663" s="20">
        <v>121.2</v>
      </c>
      <c r="CO663" s="20">
        <v>103.3</v>
      </c>
      <c r="CP663" s="63">
        <v>0.86229999999999996</v>
      </c>
      <c r="CQ663" s="20">
        <v>13</v>
      </c>
      <c r="CR663" s="20">
        <v>0.76470588235294112</v>
      </c>
      <c r="CS663" s="20">
        <v>1359</v>
      </c>
      <c r="CT663" s="20">
        <v>14.67</v>
      </c>
      <c r="CU663" s="20">
        <v>7.2</v>
      </c>
      <c r="CV663" s="20">
        <v>1375</v>
      </c>
      <c r="CW663" s="20">
        <v>1248</v>
      </c>
      <c r="CX663" s="20">
        <v>1046</v>
      </c>
      <c r="CY663" s="20">
        <v>0.48</v>
      </c>
      <c r="CZ663" s="20">
        <v>146</v>
      </c>
      <c r="DA663" s="20">
        <v>408</v>
      </c>
      <c r="DB663" s="20">
        <v>0.35799999999999998</v>
      </c>
      <c r="DC663" s="20">
        <v>225</v>
      </c>
      <c r="DD663" s="20">
        <v>294</v>
      </c>
      <c r="DE663" s="20">
        <v>0.76500000000000001</v>
      </c>
      <c r="DF663" s="20">
        <v>178</v>
      </c>
      <c r="DG663" s="20">
        <v>10.470588235294118</v>
      </c>
      <c r="DH663" s="20">
        <v>644</v>
      </c>
      <c r="DI663" s="20">
        <v>37.882352941176471</v>
      </c>
      <c r="DJ663" s="20">
        <v>268</v>
      </c>
      <c r="DK663" s="20">
        <v>82</v>
      </c>
      <c r="DL663" s="20">
        <v>82</v>
      </c>
      <c r="DM663" s="20">
        <v>173</v>
      </c>
      <c r="DN663" s="20">
        <v>270</v>
      </c>
      <c r="DO663" s="20">
        <v>80.900000000000006</v>
      </c>
      <c r="DP663" s="20">
        <v>73.412000000000006</v>
      </c>
      <c r="DQ663" s="20">
        <v>7.4710000000000001</v>
      </c>
      <c r="DR663" s="20">
        <v>1.5489999999999999</v>
      </c>
      <c r="DS663" s="20">
        <v>10.176</v>
      </c>
      <c r="DT663" s="20">
        <v>0.47399999999999998</v>
      </c>
      <c r="DU663" s="20">
        <v>24</v>
      </c>
      <c r="DV663" s="20">
        <v>17.3</v>
      </c>
      <c r="DW663" s="20">
        <v>4.8</v>
      </c>
      <c r="DX663" s="20">
        <v>4.8235294117647056</v>
      </c>
      <c r="DY663" s="20">
        <v>15.9</v>
      </c>
      <c r="DZ663" s="20">
        <v>18</v>
      </c>
      <c r="EA663" s="20">
        <v>0.624</v>
      </c>
      <c r="EB663" s="20">
        <v>0</v>
      </c>
      <c r="EC663" s="66">
        <v>40</v>
      </c>
      <c r="ED663" s="66">
        <v>65</v>
      </c>
      <c r="EE663" s="66">
        <v>38</v>
      </c>
      <c r="EF663" s="66">
        <v>32</v>
      </c>
      <c r="EG663" s="66">
        <v>39</v>
      </c>
      <c r="EH663" s="66">
        <v>30.8</v>
      </c>
      <c r="EI663" s="66">
        <v>18</v>
      </c>
      <c r="EJ663" s="66">
        <v>25</v>
      </c>
      <c r="EK663" s="20">
        <v>11152</v>
      </c>
      <c r="EL663" s="20">
        <v>11717.679999999998</v>
      </c>
      <c r="EM663" s="20">
        <v>58.731294117647053</v>
      </c>
      <c r="EN663" s="20">
        <v>95.175529411764714</v>
      </c>
      <c r="EO663" s="20">
        <v>15.147</v>
      </c>
      <c r="EP663" s="20">
        <v>186.29999999999998</v>
      </c>
      <c r="EQ663" s="21">
        <v>67</v>
      </c>
      <c r="ER663" s="21">
        <v>78</v>
      </c>
      <c r="ES663" s="61" t="str">
        <f t="shared" si="33"/>
        <v>Clemson</v>
      </c>
      <c r="ET663" s="61">
        <f t="shared" si="35"/>
        <v>145</v>
      </c>
      <c r="EU663" s="61">
        <f t="shared" si="34"/>
        <v>-11</v>
      </c>
    </row>
    <row r="664" spans="1:151" x14ac:dyDescent="0.45">
      <c r="A664" s="64">
        <v>45309</v>
      </c>
      <c r="B664" s="21" t="s">
        <v>99</v>
      </c>
      <c r="C664" s="21">
        <v>156</v>
      </c>
      <c r="D664" s="21" t="s">
        <v>96</v>
      </c>
      <c r="E664" s="21">
        <v>298</v>
      </c>
      <c r="F664" s="50" t="s">
        <v>558</v>
      </c>
      <c r="G664" t="s">
        <v>99</v>
      </c>
      <c r="H664" t="s">
        <v>96</v>
      </c>
      <c r="I664" t="s">
        <v>99</v>
      </c>
      <c r="J664" t="s">
        <v>96</v>
      </c>
      <c r="K664" t="s">
        <v>1323</v>
      </c>
      <c r="L664" t="s">
        <v>96</v>
      </c>
      <c r="M664" t="s">
        <v>99</v>
      </c>
      <c r="N664" t="s">
        <v>96</v>
      </c>
      <c r="O664" t="s">
        <v>99</v>
      </c>
      <c r="P664" t="s">
        <v>96</v>
      </c>
      <c r="Q664" t="s">
        <v>99</v>
      </c>
      <c r="R664" t="s">
        <v>96</v>
      </c>
      <c r="S664" t="s">
        <v>17</v>
      </c>
      <c r="T664" t="s">
        <v>17</v>
      </c>
      <c r="U664">
        <v>17</v>
      </c>
      <c r="V664">
        <v>17</v>
      </c>
      <c r="W664" s="20">
        <v>0.64705882352941202</v>
      </c>
      <c r="X664" s="20">
        <v>9.76</v>
      </c>
      <c r="Y664" s="20">
        <v>108.6</v>
      </c>
      <c r="Z664" s="20">
        <v>98.8</v>
      </c>
      <c r="AA664" s="20">
        <v>71.599999999999994</v>
      </c>
      <c r="AB664" s="20">
        <v>1E-3</v>
      </c>
      <c r="AC664" s="20">
        <v>1.48</v>
      </c>
      <c r="AD664" s="20">
        <v>106.5</v>
      </c>
      <c r="AE664" s="20">
        <v>105</v>
      </c>
      <c r="AF664" s="20">
        <v>-2.38</v>
      </c>
      <c r="AG664" s="20">
        <v>108.2</v>
      </c>
      <c r="AH664" s="20">
        <v>99.8</v>
      </c>
      <c r="AI664" s="20">
        <v>0.71599999999999997</v>
      </c>
      <c r="AJ664" s="20">
        <v>-0.9</v>
      </c>
      <c r="AK664" s="20">
        <v>-5.2941176470588235E-2</v>
      </c>
      <c r="AL664" s="20">
        <v>1302</v>
      </c>
      <c r="AM664" s="20">
        <v>8.89</v>
      </c>
      <c r="AN664" s="20">
        <v>1.94</v>
      </c>
      <c r="AO664" s="20">
        <v>1310</v>
      </c>
      <c r="AP664" s="20">
        <v>1192</v>
      </c>
      <c r="AQ664" s="20">
        <v>983</v>
      </c>
      <c r="AR664" s="20">
        <v>0.46200000000000002</v>
      </c>
      <c r="AS664" s="20">
        <v>123</v>
      </c>
      <c r="AT664" s="20">
        <v>362</v>
      </c>
      <c r="AU664" s="20">
        <v>0.34</v>
      </c>
      <c r="AV664" s="20">
        <v>279</v>
      </c>
      <c r="AW664" s="20">
        <v>388</v>
      </c>
      <c r="AX664" s="20">
        <v>0.71899999999999997</v>
      </c>
      <c r="AY664" s="20">
        <v>176</v>
      </c>
      <c r="AZ664" s="20">
        <v>10.352941176470589</v>
      </c>
      <c r="BA664" s="20">
        <v>628</v>
      </c>
      <c r="BB664" s="20">
        <v>36.941176470588232</v>
      </c>
      <c r="BC664" s="20">
        <v>206</v>
      </c>
      <c r="BD664" s="20">
        <v>166</v>
      </c>
      <c r="BE664" s="20">
        <v>70</v>
      </c>
      <c r="BF664" s="20">
        <v>230</v>
      </c>
      <c r="BG664" s="20">
        <v>297</v>
      </c>
      <c r="BH664" s="20">
        <v>77.099999999999994</v>
      </c>
      <c r="BI664" s="20">
        <v>70.117999999999995</v>
      </c>
      <c r="BJ664" s="20">
        <v>6.9409999999999998</v>
      </c>
      <c r="BK664" s="20">
        <v>0.89600000000000002</v>
      </c>
      <c r="BL664" s="20">
        <v>13.529</v>
      </c>
      <c r="BM664" s="20">
        <v>0.72199999999999998</v>
      </c>
      <c r="BN664" s="20">
        <v>21.3</v>
      </c>
      <c r="BO664" s="20">
        <v>22.8</v>
      </c>
      <c r="BP664" s="20">
        <v>4.0999999999999996</v>
      </c>
      <c r="BQ664" s="20">
        <v>9.764705882352942</v>
      </c>
      <c r="BR664" s="20">
        <v>17.5</v>
      </c>
      <c r="BS664" s="20">
        <v>98</v>
      </c>
      <c r="BT664" s="20">
        <v>0.55000000000000004</v>
      </c>
      <c r="BU664" s="20">
        <v>2</v>
      </c>
      <c r="BV664" s="66">
        <v>90</v>
      </c>
      <c r="BW664" s="66">
        <v>90</v>
      </c>
      <c r="BX664" s="66">
        <v>81</v>
      </c>
      <c r="BY664" s="66">
        <v>84</v>
      </c>
      <c r="BZ664" s="66">
        <v>84</v>
      </c>
      <c r="CA664" s="66">
        <v>69.7</v>
      </c>
      <c r="CB664" s="66">
        <v>98</v>
      </c>
      <c r="CC664" s="66">
        <v>110</v>
      </c>
      <c r="CD664" s="20">
        <v>0.58823529411764697</v>
      </c>
      <c r="CE664" s="20">
        <v>16.41</v>
      </c>
      <c r="CF664" s="20">
        <v>116.3</v>
      </c>
      <c r="CG664" s="20">
        <v>99.9</v>
      </c>
      <c r="CH664" s="20">
        <v>65.5</v>
      </c>
      <c r="CI664" s="20">
        <v>-6.9000000000000006E-2</v>
      </c>
      <c r="CJ664" s="20">
        <v>8.98</v>
      </c>
      <c r="CK664" s="20">
        <v>109.8</v>
      </c>
      <c r="CL664" s="20">
        <v>100.9</v>
      </c>
      <c r="CM664" s="20">
        <v>5.7</v>
      </c>
      <c r="CN664" s="20">
        <v>115.7</v>
      </c>
      <c r="CO664" s="20">
        <v>102.2</v>
      </c>
      <c r="CP664" s="63">
        <v>0.80579999999999996</v>
      </c>
      <c r="CQ664" s="20">
        <v>-0.1</v>
      </c>
      <c r="CR664" s="20">
        <v>-5.8823529411764705E-3</v>
      </c>
      <c r="CS664" s="20">
        <v>1308</v>
      </c>
      <c r="CT664" s="20">
        <v>13.58</v>
      </c>
      <c r="CU664" s="20">
        <v>7.58</v>
      </c>
      <c r="CV664" s="20">
        <v>1272</v>
      </c>
      <c r="CW664" s="20">
        <v>1170</v>
      </c>
      <c r="CX664" s="20">
        <v>1102</v>
      </c>
      <c r="CY664" s="20">
        <v>0.39600000000000002</v>
      </c>
      <c r="CZ664" s="20">
        <v>113</v>
      </c>
      <c r="DA664" s="20">
        <v>426</v>
      </c>
      <c r="DB664" s="20">
        <v>0.26500000000000001</v>
      </c>
      <c r="DC664" s="20">
        <v>287</v>
      </c>
      <c r="DD664" s="20">
        <v>408</v>
      </c>
      <c r="DE664" s="20">
        <v>0.70299999999999996</v>
      </c>
      <c r="DF664" s="20">
        <v>319</v>
      </c>
      <c r="DG664" s="20">
        <v>18.764705882352942</v>
      </c>
      <c r="DH664" s="20">
        <v>745</v>
      </c>
      <c r="DI664" s="20">
        <v>43.823529411764703</v>
      </c>
      <c r="DJ664" s="20">
        <v>195</v>
      </c>
      <c r="DK664" s="20">
        <v>132</v>
      </c>
      <c r="DL664" s="20">
        <v>51</v>
      </c>
      <c r="DM664" s="20">
        <v>170</v>
      </c>
      <c r="DN664" s="20">
        <v>285</v>
      </c>
      <c r="DO664" s="20">
        <v>74.8</v>
      </c>
      <c r="DP664" s="20">
        <v>68.823999999999998</v>
      </c>
      <c r="DQ664" s="20">
        <v>6</v>
      </c>
      <c r="DR664" s="20">
        <v>1.147</v>
      </c>
      <c r="DS664" s="20">
        <v>10</v>
      </c>
      <c r="DT664" s="20">
        <v>0.77600000000000002</v>
      </c>
      <c r="DU664" s="20">
        <v>25.1</v>
      </c>
      <c r="DV664" s="20">
        <v>24</v>
      </c>
      <c r="DW664" s="20">
        <v>3</v>
      </c>
      <c r="DX664" s="20">
        <v>7.7647058823529411</v>
      </c>
      <c r="DY664" s="20">
        <v>16.8</v>
      </c>
      <c r="DZ664" s="20">
        <v>71</v>
      </c>
      <c r="EA664" s="20">
        <v>0.56899999999999995</v>
      </c>
      <c r="EB664" s="20">
        <v>-7</v>
      </c>
      <c r="EC664" s="66">
        <v>44</v>
      </c>
      <c r="ED664" s="66">
        <v>56</v>
      </c>
      <c r="EE664" s="66">
        <v>53</v>
      </c>
      <c r="EF664" s="66">
        <v>21</v>
      </c>
      <c r="EG664" s="66">
        <v>36</v>
      </c>
      <c r="EH664" s="66">
        <v>38</v>
      </c>
      <c r="EI664" s="66">
        <v>71</v>
      </c>
      <c r="EJ664" s="66">
        <v>72</v>
      </c>
      <c r="EK664" s="20">
        <v>10849.14</v>
      </c>
      <c r="EL664" s="20">
        <v>11490.439999999999</v>
      </c>
      <c r="EM664" s="20">
        <v>105.04870588235293</v>
      </c>
      <c r="EN664" s="20">
        <v>97.64705882352942</v>
      </c>
      <c r="EO664" s="20">
        <v>12.302499999999998</v>
      </c>
      <c r="EP664" s="20">
        <v>204.91499999999999</v>
      </c>
      <c r="EQ664" s="21">
        <v>69</v>
      </c>
      <c r="ER664" s="21">
        <v>73</v>
      </c>
      <c r="ES664" s="61" t="str">
        <f t="shared" si="33"/>
        <v>Texas A&amp;M</v>
      </c>
      <c r="ET664" s="61">
        <f t="shared" si="35"/>
        <v>142</v>
      </c>
      <c r="EU664" s="61">
        <f t="shared" si="34"/>
        <v>-4</v>
      </c>
    </row>
    <row r="665" spans="1:151" x14ac:dyDescent="0.45">
      <c r="A665" s="64">
        <v>45309</v>
      </c>
      <c r="B665" s="21" t="s">
        <v>155</v>
      </c>
      <c r="C665" s="21">
        <v>65</v>
      </c>
      <c r="D665" s="21" t="s">
        <v>129</v>
      </c>
      <c r="E665" s="21">
        <v>245</v>
      </c>
      <c r="F665" s="50" t="s">
        <v>558</v>
      </c>
      <c r="G665" t="s">
        <v>155</v>
      </c>
      <c r="H665" t="s">
        <v>129</v>
      </c>
      <c r="I665" t="s">
        <v>155</v>
      </c>
      <c r="J665" t="s">
        <v>129</v>
      </c>
      <c r="K665" t="s">
        <v>155</v>
      </c>
      <c r="L665" t="s">
        <v>129</v>
      </c>
      <c r="M665" t="s">
        <v>155</v>
      </c>
      <c r="N665" t="s">
        <v>129</v>
      </c>
      <c r="O665" t="s">
        <v>155</v>
      </c>
      <c r="P665" t="s">
        <v>129</v>
      </c>
      <c r="Q665" t="s">
        <v>155</v>
      </c>
      <c r="R665" t="s">
        <v>129</v>
      </c>
      <c r="S665" t="s">
        <v>82</v>
      </c>
      <c r="T665" t="s">
        <v>82</v>
      </c>
      <c r="U665">
        <v>17</v>
      </c>
      <c r="V665">
        <v>17</v>
      </c>
      <c r="W665" s="20">
        <v>0.64705882352941202</v>
      </c>
      <c r="X665" s="20">
        <v>3.02</v>
      </c>
      <c r="Y665" s="20">
        <v>106.3</v>
      </c>
      <c r="Z665" s="20">
        <v>103.3</v>
      </c>
      <c r="AA665" s="20">
        <v>66.599999999999994</v>
      </c>
      <c r="AB665" s="20">
        <v>5.2999999999999999E-2</v>
      </c>
      <c r="AC665" s="20">
        <v>0.34</v>
      </c>
      <c r="AD665" s="20">
        <v>106.6</v>
      </c>
      <c r="AE665" s="20">
        <v>106.3</v>
      </c>
      <c r="AF665" s="20">
        <v>-0.82</v>
      </c>
      <c r="AG665" s="20">
        <v>106.4</v>
      </c>
      <c r="AH665" s="20">
        <v>102.9</v>
      </c>
      <c r="AI665" s="20">
        <v>0.59589999999999999</v>
      </c>
      <c r="AJ665" s="20">
        <v>-2.2000000000000002</v>
      </c>
      <c r="AK665" s="20">
        <v>-0.12941176470588237</v>
      </c>
      <c r="AL665" s="20">
        <v>1223</v>
      </c>
      <c r="AM665" s="20">
        <v>2.8</v>
      </c>
      <c r="AN665" s="20">
        <v>1.1299999999999999</v>
      </c>
      <c r="AO665" s="20">
        <v>1238</v>
      </c>
      <c r="AP665" s="20">
        <v>1155</v>
      </c>
      <c r="AQ665" s="20">
        <v>958</v>
      </c>
      <c r="AR665" s="20">
        <v>0.44500000000000001</v>
      </c>
      <c r="AS665" s="20">
        <v>141</v>
      </c>
      <c r="AT665" s="20">
        <v>420</v>
      </c>
      <c r="AU665" s="20">
        <v>0.33600000000000002</v>
      </c>
      <c r="AV665" s="20">
        <v>245</v>
      </c>
      <c r="AW665" s="20">
        <v>345</v>
      </c>
      <c r="AX665" s="20">
        <v>0.71</v>
      </c>
      <c r="AY665" s="20">
        <v>165</v>
      </c>
      <c r="AZ665" s="20">
        <v>9.7058823529411757</v>
      </c>
      <c r="BA665" s="20">
        <v>596</v>
      </c>
      <c r="BB665" s="20">
        <v>35.058823529411768</v>
      </c>
      <c r="BC665" s="20">
        <v>222</v>
      </c>
      <c r="BD665" s="20">
        <v>113</v>
      </c>
      <c r="BE665" s="20">
        <v>43</v>
      </c>
      <c r="BF665" s="20">
        <v>182</v>
      </c>
      <c r="BG665" s="20">
        <v>256</v>
      </c>
      <c r="BH665" s="20">
        <v>72.8</v>
      </c>
      <c r="BI665" s="20">
        <v>67.941000000000003</v>
      </c>
      <c r="BJ665" s="20">
        <v>4.8819999999999997</v>
      </c>
      <c r="BK665" s="20">
        <v>1.22</v>
      </c>
      <c r="BL665" s="20">
        <v>10.706</v>
      </c>
      <c r="BM665" s="20">
        <v>0.621</v>
      </c>
      <c r="BN665" s="20">
        <v>24.7</v>
      </c>
      <c r="BO665" s="20">
        <v>20.3</v>
      </c>
      <c r="BP665" s="20">
        <v>2.5</v>
      </c>
      <c r="BQ665" s="20">
        <v>6.6470588235294121</v>
      </c>
      <c r="BR665" s="20">
        <v>15.1</v>
      </c>
      <c r="BS665" s="20">
        <v>113</v>
      </c>
      <c r="BT665" s="20">
        <v>0.54</v>
      </c>
      <c r="BU665" s="20">
        <v>-1</v>
      </c>
      <c r="BV665" s="66">
        <v>126</v>
      </c>
      <c r="BW665" s="66">
        <v>120</v>
      </c>
      <c r="BX665" s="66">
        <v>116</v>
      </c>
      <c r="BY665" s="66">
        <v>165</v>
      </c>
      <c r="BZ665" s="66">
        <v>131</v>
      </c>
      <c r="CA665" s="66">
        <v>108.7</v>
      </c>
      <c r="CB665" s="66">
        <v>113</v>
      </c>
      <c r="CC665" s="66">
        <v>109</v>
      </c>
      <c r="CD665" s="20">
        <v>0.70588235294117596</v>
      </c>
      <c r="CE665" s="20">
        <v>8.98</v>
      </c>
      <c r="CF665" s="20">
        <v>107.7</v>
      </c>
      <c r="CG665" s="20">
        <v>98.7</v>
      </c>
      <c r="CH665" s="20">
        <v>66.5</v>
      </c>
      <c r="CI665" s="20">
        <v>-0.01</v>
      </c>
      <c r="CJ665" s="20">
        <v>-0.42</v>
      </c>
      <c r="CK665" s="20">
        <v>105.5</v>
      </c>
      <c r="CL665" s="20">
        <v>105.9</v>
      </c>
      <c r="CM665" s="20">
        <v>-3.67</v>
      </c>
      <c r="CN665" s="20">
        <v>108.3</v>
      </c>
      <c r="CO665" s="20">
        <v>97</v>
      </c>
      <c r="CP665" s="63">
        <v>0.77990000000000004</v>
      </c>
      <c r="CQ665" s="20">
        <v>-0.5</v>
      </c>
      <c r="CR665" s="20">
        <v>-2.9411764705882353E-2</v>
      </c>
      <c r="CS665" s="20">
        <v>1315</v>
      </c>
      <c r="CT665" s="20">
        <v>8.2799999999999994</v>
      </c>
      <c r="CU665" s="20">
        <v>-7.0000000000000007E-2</v>
      </c>
      <c r="CV665" s="20">
        <v>1238</v>
      </c>
      <c r="CW665" s="20">
        <v>1096</v>
      </c>
      <c r="CX665" s="20">
        <v>997</v>
      </c>
      <c r="CY665" s="20">
        <v>0.46800000000000003</v>
      </c>
      <c r="CZ665" s="20">
        <v>133</v>
      </c>
      <c r="DA665" s="20">
        <v>367</v>
      </c>
      <c r="DB665" s="20">
        <v>0.36199999999999999</v>
      </c>
      <c r="DC665" s="20">
        <v>171</v>
      </c>
      <c r="DD665" s="20">
        <v>242</v>
      </c>
      <c r="DE665" s="20">
        <v>0.70699999999999996</v>
      </c>
      <c r="DF665" s="20">
        <v>106</v>
      </c>
      <c r="DG665" s="20">
        <v>6.2352941176470589</v>
      </c>
      <c r="DH665" s="20">
        <v>574</v>
      </c>
      <c r="DI665" s="20">
        <v>33.764705882352942</v>
      </c>
      <c r="DJ665" s="20">
        <v>229</v>
      </c>
      <c r="DK665" s="20">
        <v>121</v>
      </c>
      <c r="DL665" s="20">
        <v>54</v>
      </c>
      <c r="DM665" s="20">
        <v>144</v>
      </c>
      <c r="DN665" s="20">
        <v>233</v>
      </c>
      <c r="DO665" s="20">
        <v>72.8</v>
      </c>
      <c r="DP665" s="20">
        <v>64.471000000000004</v>
      </c>
      <c r="DQ665" s="20">
        <v>8.3529999999999998</v>
      </c>
      <c r="DR665" s="20">
        <v>1.59</v>
      </c>
      <c r="DS665" s="20">
        <v>8.4710000000000001</v>
      </c>
      <c r="DT665" s="20">
        <v>0.84</v>
      </c>
      <c r="DU665" s="20">
        <v>21.6</v>
      </c>
      <c r="DV665" s="20">
        <v>14.2</v>
      </c>
      <c r="DW665" s="20">
        <v>3.2</v>
      </c>
      <c r="DX665" s="20">
        <v>7.117647058823529</v>
      </c>
      <c r="DY665" s="20">
        <v>13.7</v>
      </c>
      <c r="DZ665" s="20">
        <v>102</v>
      </c>
      <c r="EA665" s="20">
        <v>0.54700000000000004</v>
      </c>
      <c r="EB665" s="20">
        <v>-3</v>
      </c>
      <c r="EC665" s="66">
        <v>82</v>
      </c>
      <c r="ED665" s="66">
        <v>83</v>
      </c>
      <c r="EE665" s="66">
        <v>71</v>
      </c>
      <c r="EF665" s="66">
        <v>79</v>
      </c>
      <c r="EG665" s="66">
        <v>88</v>
      </c>
      <c r="EH665" s="66">
        <v>65</v>
      </c>
      <c r="EI665" s="66">
        <v>102</v>
      </c>
      <c r="EJ665" s="66">
        <v>94</v>
      </c>
      <c r="EK665" s="20">
        <v>10491.81</v>
      </c>
      <c r="EL665" s="20">
        <v>11125.41</v>
      </c>
      <c r="EM665" s="20">
        <v>76.201529411764696</v>
      </c>
      <c r="EN665" s="20">
        <v>56.307235294117653</v>
      </c>
      <c r="EO665" s="20">
        <v>10.675699999999999</v>
      </c>
      <c r="EP665" s="20">
        <v>165.42999999999998</v>
      </c>
      <c r="EQ665" s="21">
        <v>64</v>
      </c>
      <c r="ER665" s="21">
        <v>69</v>
      </c>
      <c r="ES665" s="61" t="str">
        <f t="shared" si="33"/>
        <v>Richmond</v>
      </c>
      <c r="ET665" s="61">
        <f t="shared" si="35"/>
        <v>133</v>
      </c>
      <c r="EU665" s="61">
        <f t="shared" si="34"/>
        <v>-5</v>
      </c>
    </row>
    <row r="666" spans="1:151" x14ac:dyDescent="0.45">
      <c r="A666" s="64">
        <v>45309</v>
      </c>
      <c r="B666" s="21" t="s">
        <v>288</v>
      </c>
      <c r="C666" s="21">
        <v>41</v>
      </c>
      <c r="D666" s="21" t="s">
        <v>97</v>
      </c>
      <c r="E666" s="21">
        <v>346</v>
      </c>
      <c r="F666" s="50" t="s">
        <v>558</v>
      </c>
      <c r="G666" t="s">
        <v>288</v>
      </c>
      <c r="H666" t="s">
        <v>97</v>
      </c>
      <c r="I666" t="s">
        <v>288</v>
      </c>
      <c r="J666" t="s">
        <v>97</v>
      </c>
      <c r="K666" t="s">
        <v>288</v>
      </c>
      <c r="L666" t="s">
        <v>442</v>
      </c>
      <c r="M666" t="s">
        <v>288</v>
      </c>
      <c r="N666" t="s">
        <v>634</v>
      </c>
      <c r="O666" t="s">
        <v>288</v>
      </c>
      <c r="P666" t="s">
        <v>97</v>
      </c>
      <c r="Q666" t="s">
        <v>288</v>
      </c>
      <c r="R666" t="s">
        <v>442</v>
      </c>
      <c r="S666" t="s">
        <v>19</v>
      </c>
      <c r="T666" t="s">
        <v>19</v>
      </c>
      <c r="U666">
        <v>18</v>
      </c>
      <c r="V666">
        <v>18</v>
      </c>
      <c r="W666" s="20">
        <v>0.33333333333333298</v>
      </c>
      <c r="X666" s="20">
        <v>3.68</v>
      </c>
      <c r="Y666" s="20">
        <v>110.5</v>
      </c>
      <c r="Z666" s="20">
        <v>106.8</v>
      </c>
      <c r="AA666" s="20">
        <v>68.099999999999994</v>
      </c>
      <c r="AB666" s="20">
        <v>-0.129</v>
      </c>
      <c r="AC666" s="20">
        <v>5.58</v>
      </c>
      <c r="AD666" s="20">
        <v>108.5</v>
      </c>
      <c r="AE666" s="20">
        <v>102.9</v>
      </c>
      <c r="AF666" s="20">
        <v>-0.01</v>
      </c>
      <c r="AG666" s="20">
        <v>111.9</v>
      </c>
      <c r="AH666" s="20">
        <v>106.6</v>
      </c>
      <c r="AI666" s="20">
        <v>0.63780000000000003</v>
      </c>
      <c r="AJ666" s="20">
        <v>-6.3</v>
      </c>
      <c r="AK666" s="20">
        <v>-0.35</v>
      </c>
      <c r="AL666" s="20">
        <v>1174</v>
      </c>
      <c r="AM666" s="20">
        <v>4.67</v>
      </c>
      <c r="AN666" s="20">
        <v>6.01</v>
      </c>
      <c r="AO666" s="20">
        <v>1356</v>
      </c>
      <c r="AP666" s="20">
        <v>1380</v>
      </c>
      <c r="AQ666" s="20">
        <v>1099</v>
      </c>
      <c r="AR666" s="20">
        <v>0.433</v>
      </c>
      <c r="AS666" s="20">
        <v>161</v>
      </c>
      <c r="AT666" s="20">
        <v>469</v>
      </c>
      <c r="AU666" s="20">
        <v>0.34300000000000003</v>
      </c>
      <c r="AV666" s="20">
        <v>243</v>
      </c>
      <c r="AW666" s="20">
        <v>340</v>
      </c>
      <c r="AX666" s="20">
        <v>0.71499999999999997</v>
      </c>
      <c r="AY666" s="20">
        <v>202</v>
      </c>
      <c r="AZ666" s="20">
        <v>11.222222222222221</v>
      </c>
      <c r="BA666" s="20">
        <v>666</v>
      </c>
      <c r="BB666" s="20">
        <v>37</v>
      </c>
      <c r="BC666" s="20">
        <v>220</v>
      </c>
      <c r="BD666" s="20">
        <v>104</v>
      </c>
      <c r="BE666" s="20">
        <v>50</v>
      </c>
      <c r="BF666" s="20">
        <v>218</v>
      </c>
      <c r="BG666" s="20">
        <v>320</v>
      </c>
      <c r="BH666" s="20">
        <v>75.3</v>
      </c>
      <c r="BI666" s="20">
        <v>76.667000000000002</v>
      </c>
      <c r="BJ666" s="20">
        <v>-1.333</v>
      </c>
      <c r="BK666" s="20">
        <v>1.0089999999999999</v>
      </c>
      <c r="BL666" s="20">
        <v>12.111000000000001</v>
      </c>
      <c r="BM666" s="20">
        <v>0.47699999999999998</v>
      </c>
      <c r="BN666" s="20">
        <v>26.1</v>
      </c>
      <c r="BO666" s="20">
        <v>18.899999999999999</v>
      </c>
      <c r="BP666" s="20">
        <v>2.8</v>
      </c>
      <c r="BQ666" s="20">
        <v>5.7777777777777777</v>
      </c>
      <c r="BR666" s="20">
        <v>17.8</v>
      </c>
      <c r="BS666" s="20">
        <v>207</v>
      </c>
      <c r="BT666" s="20">
        <v>0.48</v>
      </c>
      <c r="BU666" s="20">
        <v>-7</v>
      </c>
      <c r="BV666" s="66">
        <v>149</v>
      </c>
      <c r="BW666" s="66">
        <v>227</v>
      </c>
      <c r="BX666" s="66">
        <v>242</v>
      </c>
      <c r="BY666" s="66">
        <v>145</v>
      </c>
      <c r="BZ666" s="66">
        <v>126</v>
      </c>
      <c r="CA666" s="66">
        <v>155.69999999999999</v>
      </c>
      <c r="CB666" s="66">
        <v>208</v>
      </c>
      <c r="CC666" s="66">
        <v>250</v>
      </c>
      <c r="CD666" s="20">
        <v>0.72222222222222199</v>
      </c>
      <c r="CE666" s="20">
        <v>13.74</v>
      </c>
      <c r="CF666" s="20">
        <v>112.7</v>
      </c>
      <c r="CG666" s="20">
        <v>99</v>
      </c>
      <c r="CH666" s="20">
        <v>66.400000000000006</v>
      </c>
      <c r="CI666" s="20">
        <v>1.4E-2</v>
      </c>
      <c r="CJ666" s="20">
        <v>2.7</v>
      </c>
      <c r="CK666" s="20">
        <v>106.8</v>
      </c>
      <c r="CL666" s="20">
        <v>104.1</v>
      </c>
      <c r="CM666" s="20">
        <v>-5.52</v>
      </c>
      <c r="CN666" s="20">
        <v>113</v>
      </c>
      <c r="CO666" s="20">
        <v>99.4</v>
      </c>
      <c r="CP666" s="63">
        <v>0.81420000000000003</v>
      </c>
      <c r="CQ666" s="20">
        <v>0.5</v>
      </c>
      <c r="CR666" s="20">
        <v>2.7777777777777776E-2</v>
      </c>
      <c r="CS666" s="20">
        <v>1363</v>
      </c>
      <c r="CT666" s="20">
        <v>12.97</v>
      </c>
      <c r="CU666" s="20">
        <v>3.97</v>
      </c>
      <c r="CV666" s="20">
        <v>1359</v>
      </c>
      <c r="CW666" s="20">
        <v>1197</v>
      </c>
      <c r="CX666" s="20">
        <v>1054</v>
      </c>
      <c r="CY666" s="20">
        <v>0.47699999999999998</v>
      </c>
      <c r="CZ666" s="20">
        <v>113</v>
      </c>
      <c r="DA666" s="20">
        <v>336</v>
      </c>
      <c r="DB666" s="20">
        <v>0.33600000000000002</v>
      </c>
      <c r="DC666" s="20">
        <v>240</v>
      </c>
      <c r="DD666" s="20">
        <v>347</v>
      </c>
      <c r="DE666" s="20">
        <v>0.69199999999999995</v>
      </c>
      <c r="DF666" s="20">
        <v>191</v>
      </c>
      <c r="DG666" s="20">
        <v>10.611111111111111</v>
      </c>
      <c r="DH666" s="20">
        <v>684</v>
      </c>
      <c r="DI666" s="20">
        <v>38</v>
      </c>
      <c r="DJ666" s="20">
        <v>232</v>
      </c>
      <c r="DK666" s="20">
        <v>102</v>
      </c>
      <c r="DL666" s="20">
        <v>99</v>
      </c>
      <c r="DM666" s="20">
        <v>194</v>
      </c>
      <c r="DN666" s="20">
        <v>315</v>
      </c>
      <c r="DO666" s="20">
        <v>75.5</v>
      </c>
      <c r="DP666" s="20">
        <v>66.5</v>
      </c>
      <c r="DQ666" s="20">
        <v>9</v>
      </c>
      <c r="DR666" s="20">
        <v>1.196</v>
      </c>
      <c r="DS666" s="20">
        <v>10.778</v>
      </c>
      <c r="DT666" s="20">
        <v>0.52600000000000002</v>
      </c>
      <c r="DU666" s="20">
        <v>18.7</v>
      </c>
      <c r="DV666" s="20">
        <v>19.3</v>
      </c>
      <c r="DW666" s="20">
        <v>5.5</v>
      </c>
      <c r="DX666" s="20">
        <v>5.666666666666667</v>
      </c>
      <c r="DY666" s="20">
        <v>17.5</v>
      </c>
      <c r="DZ666" s="20">
        <v>54</v>
      </c>
      <c r="EA666" s="20">
        <v>0.57899999999999996</v>
      </c>
      <c r="EB666" s="20">
        <v>5</v>
      </c>
      <c r="EC666" s="66">
        <v>47</v>
      </c>
      <c r="ED666" s="66">
        <v>48</v>
      </c>
      <c r="EE666" s="66">
        <v>52</v>
      </c>
      <c r="EF666" s="66">
        <v>64</v>
      </c>
      <c r="EG666" s="66">
        <v>53</v>
      </c>
      <c r="EH666" s="66">
        <v>45.5</v>
      </c>
      <c r="EI666" s="66">
        <v>52</v>
      </c>
      <c r="EJ666" s="66">
        <v>51</v>
      </c>
      <c r="EK666" s="20">
        <v>10939.5</v>
      </c>
      <c r="EL666" s="20">
        <v>12036.36</v>
      </c>
      <c r="EM666" s="20">
        <v>68.629000000000005</v>
      </c>
      <c r="EN666" s="20">
        <v>62.272888888888893</v>
      </c>
      <c r="EO666" s="20">
        <v>12.317599999999999</v>
      </c>
      <c r="EP666" s="20">
        <v>225.22499999999999</v>
      </c>
      <c r="EQ666" s="21">
        <v>81</v>
      </c>
      <c r="ER666" s="21">
        <v>75</v>
      </c>
      <c r="ES666" s="61" t="str">
        <f t="shared" si="33"/>
        <v>California</v>
      </c>
      <c r="ET666" s="61">
        <f t="shared" si="35"/>
        <v>156</v>
      </c>
      <c r="EU666" s="61">
        <f t="shared" si="34"/>
        <v>6</v>
      </c>
    </row>
    <row r="667" spans="1:151" x14ac:dyDescent="0.45">
      <c r="A667" s="64">
        <v>45309</v>
      </c>
      <c r="B667" s="21" t="s">
        <v>32</v>
      </c>
      <c r="C667" s="21">
        <v>136</v>
      </c>
      <c r="D667" s="21" t="s">
        <v>137</v>
      </c>
      <c r="E667" s="21">
        <v>99</v>
      </c>
      <c r="F667" s="50" t="s">
        <v>558</v>
      </c>
      <c r="G667" t="s">
        <v>32</v>
      </c>
      <c r="H667" t="s">
        <v>137</v>
      </c>
      <c r="I667" t="s">
        <v>32</v>
      </c>
      <c r="J667" t="s">
        <v>137</v>
      </c>
      <c r="K667" t="s">
        <v>32</v>
      </c>
      <c r="L667" t="s">
        <v>137</v>
      </c>
      <c r="M667" t="s">
        <v>32</v>
      </c>
      <c r="N667" t="s">
        <v>137</v>
      </c>
      <c r="O667" t="s">
        <v>32</v>
      </c>
      <c r="P667" t="s">
        <v>137</v>
      </c>
      <c r="Q667" t="s">
        <v>32</v>
      </c>
      <c r="R667" t="s">
        <v>137</v>
      </c>
      <c r="S667" t="s">
        <v>17</v>
      </c>
      <c r="T667" t="s">
        <v>17</v>
      </c>
      <c r="U667">
        <v>16</v>
      </c>
      <c r="V667">
        <v>17</v>
      </c>
      <c r="W667" s="20">
        <v>0.8125</v>
      </c>
      <c r="X667" s="20">
        <v>21.47</v>
      </c>
      <c r="Y667" s="20">
        <v>121.2</v>
      </c>
      <c r="Z667" s="20">
        <v>99.8</v>
      </c>
      <c r="AA667" s="20">
        <v>73.2</v>
      </c>
      <c r="AB667" s="20">
        <v>-0.03</v>
      </c>
      <c r="AC667" s="20">
        <v>3.31</v>
      </c>
      <c r="AD667" s="20">
        <v>107.5</v>
      </c>
      <c r="AE667" s="20">
        <v>104.2</v>
      </c>
      <c r="AF667" s="20">
        <v>-0.92</v>
      </c>
      <c r="AG667" s="20">
        <v>122.6</v>
      </c>
      <c r="AH667" s="20">
        <v>101.4</v>
      </c>
      <c r="AI667" s="20">
        <v>0.89870000000000005</v>
      </c>
      <c r="AJ667" s="20">
        <v>1.7</v>
      </c>
      <c r="AK667" s="20">
        <v>0.10625</v>
      </c>
      <c r="AL667" s="20">
        <v>1405</v>
      </c>
      <c r="AM667" s="20">
        <v>18.73</v>
      </c>
      <c r="AN667" s="20">
        <v>4.04</v>
      </c>
      <c r="AO667" s="20">
        <v>1452</v>
      </c>
      <c r="AP667" s="20">
        <v>1217</v>
      </c>
      <c r="AQ667" s="20">
        <v>1054</v>
      </c>
      <c r="AR667" s="20">
        <v>0.496</v>
      </c>
      <c r="AS667" s="20">
        <v>161</v>
      </c>
      <c r="AT667" s="20">
        <v>410</v>
      </c>
      <c r="AU667" s="20">
        <v>0.39300000000000002</v>
      </c>
      <c r="AV667" s="20">
        <v>245</v>
      </c>
      <c r="AW667" s="20">
        <v>328</v>
      </c>
      <c r="AX667" s="20">
        <v>0.747</v>
      </c>
      <c r="AY667" s="20">
        <v>160</v>
      </c>
      <c r="AZ667" s="20">
        <v>10</v>
      </c>
      <c r="BA667" s="20">
        <v>620</v>
      </c>
      <c r="BB667" s="20">
        <v>38.75</v>
      </c>
      <c r="BC667" s="20">
        <v>295</v>
      </c>
      <c r="BD667" s="20">
        <v>131</v>
      </c>
      <c r="BE667" s="20">
        <v>90</v>
      </c>
      <c r="BF667" s="20">
        <v>156</v>
      </c>
      <c r="BG667" s="20">
        <v>247</v>
      </c>
      <c r="BH667" s="20">
        <v>90.8</v>
      </c>
      <c r="BI667" s="20">
        <v>76.061999999999998</v>
      </c>
      <c r="BJ667" s="20">
        <v>14.688000000000001</v>
      </c>
      <c r="BK667" s="20">
        <v>1.891</v>
      </c>
      <c r="BL667" s="20">
        <v>9.75</v>
      </c>
      <c r="BM667" s="20">
        <v>0.84</v>
      </c>
      <c r="BN667" s="20">
        <v>25.6</v>
      </c>
      <c r="BO667" s="20">
        <v>20.5</v>
      </c>
      <c r="BP667" s="20">
        <v>5.6</v>
      </c>
      <c r="BQ667" s="20">
        <v>8.1875</v>
      </c>
      <c r="BR667" s="20">
        <v>15.4</v>
      </c>
      <c r="BS667" s="20">
        <v>30</v>
      </c>
      <c r="BT667" s="20">
        <v>0.60299999999999998</v>
      </c>
      <c r="BU667" s="20">
        <v>2</v>
      </c>
      <c r="BV667" s="66">
        <v>17</v>
      </c>
      <c r="BW667" s="66">
        <v>9</v>
      </c>
      <c r="BX667" s="66">
        <v>18</v>
      </c>
      <c r="BY667" s="66">
        <v>19</v>
      </c>
      <c r="BZ667" s="66">
        <v>17</v>
      </c>
      <c r="CA667" s="66">
        <v>14.7</v>
      </c>
      <c r="CB667" s="66">
        <v>33</v>
      </c>
      <c r="CC667" s="66">
        <v>14</v>
      </c>
      <c r="CD667" s="20">
        <v>0.76470588235294101</v>
      </c>
      <c r="CE667" s="20">
        <v>11.53</v>
      </c>
      <c r="CF667" s="20">
        <v>109.7</v>
      </c>
      <c r="CG667" s="20">
        <v>98.2</v>
      </c>
      <c r="CH667" s="20">
        <v>69.599999999999994</v>
      </c>
      <c r="CI667" s="20">
        <v>3.1E-2</v>
      </c>
      <c r="CJ667" s="20">
        <v>3.21</v>
      </c>
      <c r="CK667" s="20">
        <v>108.1</v>
      </c>
      <c r="CL667" s="20">
        <v>104.9</v>
      </c>
      <c r="CM667" s="20">
        <v>-0.32</v>
      </c>
      <c r="CN667" s="20">
        <v>110.1</v>
      </c>
      <c r="CO667" s="20">
        <v>98.7</v>
      </c>
      <c r="CP667" s="63">
        <v>0.7792</v>
      </c>
      <c r="CQ667" s="20">
        <v>0.8</v>
      </c>
      <c r="CR667" s="20">
        <v>4.7058823529411764E-2</v>
      </c>
      <c r="CS667" s="20">
        <v>1369</v>
      </c>
      <c r="CT667" s="20">
        <v>9.66</v>
      </c>
      <c r="CU667" s="20">
        <v>4.13</v>
      </c>
      <c r="CV667" s="20">
        <v>1284</v>
      </c>
      <c r="CW667" s="20">
        <v>1190</v>
      </c>
      <c r="CX667" s="20">
        <v>995</v>
      </c>
      <c r="CY667" s="20">
        <v>0.42299999999999999</v>
      </c>
      <c r="CZ667" s="20">
        <v>142</v>
      </c>
      <c r="DA667" s="20">
        <v>403</v>
      </c>
      <c r="DB667" s="20">
        <v>0.35199999999999998</v>
      </c>
      <c r="DC667" s="20">
        <v>300</v>
      </c>
      <c r="DD667" s="20">
        <v>420</v>
      </c>
      <c r="DE667" s="20">
        <v>0.71399999999999997</v>
      </c>
      <c r="DF667" s="20">
        <v>177</v>
      </c>
      <c r="DG667" s="20">
        <v>10.411764705882353</v>
      </c>
      <c r="DH667" s="20">
        <v>648</v>
      </c>
      <c r="DI667" s="20">
        <v>38.117647058823529</v>
      </c>
      <c r="DJ667" s="20">
        <v>214</v>
      </c>
      <c r="DK667" s="20">
        <v>108</v>
      </c>
      <c r="DL667" s="20">
        <v>60</v>
      </c>
      <c r="DM667" s="20">
        <v>188</v>
      </c>
      <c r="DN667" s="20">
        <v>290</v>
      </c>
      <c r="DO667" s="20">
        <v>75.5</v>
      </c>
      <c r="DP667" s="20">
        <v>70</v>
      </c>
      <c r="DQ667" s="20">
        <v>5.5289999999999999</v>
      </c>
      <c r="DR667" s="20">
        <v>1.1379999999999999</v>
      </c>
      <c r="DS667" s="20">
        <v>11.058999999999999</v>
      </c>
      <c r="DT667" s="20">
        <v>0.57399999999999995</v>
      </c>
      <c r="DU667" s="20">
        <v>23.7</v>
      </c>
      <c r="DV667" s="20">
        <v>24.7</v>
      </c>
      <c r="DW667" s="20">
        <v>3.5</v>
      </c>
      <c r="DX667" s="20">
        <v>6.3529411764705879</v>
      </c>
      <c r="DY667" s="20">
        <v>17.100000000000001</v>
      </c>
      <c r="DZ667" s="20">
        <v>26</v>
      </c>
      <c r="EA667" s="20">
        <v>0.60799999999999998</v>
      </c>
      <c r="EB667" s="20">
        <v>-2</v>
      </c>
      <c r="EC667" s="66">
        <v>79</v>
      </c>
      <c r="ED667" s="66">
        <v>54</v>
      </c>
      <c r="EE667" s="66">
        <v>39</v>
      </c>
      <c r="EF667" s="66">
        <v>75</v>
      </c>
      <c r="EG667" s="66">
        <v>69</v>
      </c>
      <c r="EH667" s="66">
        <v>42.3</v>
      </c>
      <c r="EI667" s="66">
        <v>26</v>
      </c>
      <c r="EJ667" s="66">
        <v>63</v>
      </c>
      <c r="EK667" s="20">
        <v>11901.84</v>
      </c>
      <c r="EL667" s="20">
        <v>10948.06</v>
      </c>
      <c r="EM667" s="20">
        <v>61.941176470588232</v>
      </c>
      <c r="EN667" s="20">
        <v>90.545562499999988</v>
      </c>
      <c r="EO667" s="20">
        <v>10.9956</v>
      </c>
      <c r="EP667" s="20">
        <v>216.63</v>
      </c>
      <c r="EQ667" s="21">
        <v>105</v>
      </c>
      <c r="ER667" s="21">
        <v>96</v>
      </c>
      <c r="ES667" s="61" t="str">
        <f t="shared" si="33"/>
        <v>Kentucky</v>
      </c>
      <c r="ET667" s="61">
        <f t="shared" si="35"/>
        <v>201</v>
      </c>
      <c r="EU667" s="61">
        <f t="shared" si="34"/>
        <v>9</v>
      </c>
    </row>
    <row r="668" spans="1:151" x14ac:dyDescent="0.45">
      <c r="A668" s="64">
        <v>45309</v>
      </c>
      <c r="B668" s="21" t="s">
        <v>51</v>
      </c>
      <c r="C668" s="21">
        <v>303</v>
      </c>
      <c r="D668" s="21" t="s">
        <v>111</v>
      </c>
      <c r="E668" s="21">
        <v>35</v>
      </c>
      <c r="F668" s="50" t="s">
        <v>558</v>
      </c>
      <c r="G668" t="s">
        <v>51</v>
      </c>
      <c r="H668" t="s">
        <v>111</v>
      </c>
      <c r="I668" t="s">
        <v>51</v>
      </c>
      <c r="J668" t="s">
        <v>111</v>
      </c>
      <c r="K668" t="s">
        <v>51</v>
      </c>
      <c r="L668" t="s">
        <v>1316</v>
      </c>
      <c r="M668" t="s">
        <v>51</v>
      </c>
      <c r="N668" t="s">
        <v>111</v>
      </c>
      <c r="O668" t="s">
        <v>51</v>
      </c>
      <c r="P668" t="s">
        <v>111</v>
      </c>
      <c r="Q668" t="s">
        <v>51</v>
      </c>
      <c r="R668" t="s">
        <v>111</v>
      </c>
      <c r="S668" t="s">
        <v>21</v>
      </c>
      <c r="T668" t="s">
        <v>21</v>
      </c>
      <c r="U668">
        <v>17</v>
      </c>
      <c r="V668">
        <v>17</v>
      </c>
      <c r="W668" s="20">
        <v>0.82352941176470595</v>
      </c>
      <c r="X668" s="20">
        <v>16.899999999999999</v>
      </c>
      <c r="Y668" s="20">
        <v>115.8</v>
      </c>
      <c r="Z668" s="20">
        <v>98.9</v>
      </c>
      <c r="AA668" s="20">
        <v>66.099999999999994</v>
      </c>
      <c r="AB668" s="20">
        <v>7.9000000000000001E-2</v>
      </c>
      <c r="AC668" s="20">
        <v>1.21</v>
      </c>
      <c r="AD668" s="20">
        <v>106.9</v>
      </c>
      <c r="AE668" s="20">
        <v>105.7</v>
      </c>
      <c r="AF668" s="20">
        <v>-2.64</v>
      </c>
      <c r="AG668" s="20">
        <v>117.8</v>
      </c>
      <c r="AH668" s="20">
        <v>100.4</v>
      </c>
      <c r="AI668" s="20">
        <v>0.86350000000000005</v>
      </c>
      <c r="AJ668" s="20">
        <v>1.6</v>
      </c>
      <c r="AK668" s="20">
        <v>9.4117647058823528E-2</v>
      </c>
      <c r="AL668" s="20">
        <v>1400</v>
      </c>
      <c r="AM668" s="20">
        <v>14.12</v>
      </c>
      <c r="AN668" s="20">
        <v>3.41</v>
      </c>
      <c r="AO668" s="20">
        <v>1296</v>
      </c>
      <c r="AP668" s="20">
        <v>1114</v>
      </c>
      <c r="AQ668" s="20">
        <v>976</v>
      </c>
      <c r="AR668" s="20">
        <v>0.45900000000000002</v>
      </c>
      <c r="AS668" s="20">
        <v>146</v>
      </c>
      <c r="AT668" s="20">
        <v>405</v>
      </c>
      <c r="AU668" s="20">
        <v>0.36</v>
      </c>
      <c r="AV668" s="20">
        <v>254</v>
      </c>
      <c r="AW668" s="20">
        <v>332</v>
      </c>
      <c r="AX668" s="20">
        <v>0.76500000000000001</v>
      </c>
      <c r="AY668" s="20">
        <v>178</v>
      </c>
      <c r="AZ668" s="20">
        <v>10.470588235294118</v>
      </c>
      <c r="BA668" s="20">
        <v>606</v>
      </c>
      <c r="BB668" s="20">
        <v>35.647058823529413</v>
      </c>
      <c r="BC668" s="20">
        <v>252</v>
      </c>
      <c r="BD668" s="20">
        <v>102</v>
      </c>
      <c r="BE668" s="20">
        <v>57</v>
      </c>
      <c r="BF668" s="20">
        <v>183</v>
      </c>
      <c r="BG668" s="20">
        <v>226</v>
      </c>
      <c r="BH668" s="20">
        <v>76.2</v>
      </c>
      <c r="BI668" s="20">
        <v>65.528999999999996</v>
      </c>
      <c r="BJ668" s="20">
        <v>10.706</v>
      </c>
      <c r="BK668" s="20">
        <v>1.377</v>
      </c>
      <c r="BL668" s="20">
        <v>10.765000000000001</v>
      </c>
      <c r="BM668" s="20">
        <v>0.55700000000000005</v>
      </c>
      <c r="BN668" s="20">
        <v>23.8</v>
      </c>
      <c r="BO668" s="20">
        <v>19.5</v>
      </c>
      <c r="BP668" s="20">
        <v>3.4</v>
      </c>
      <c r="BQ668" s="20">
        <v>6</v>
      </c>
      <c r="BR668" s="20">
        <v>13.3</v>
      </c>
      <c r="BS668" s="20">
        <v>46</v>
      </c>
      <c r="BT668" s="20">
        <v>0.59299999999999997</v>
      </c>
      <c r="BU668" s="20">
        <v>-6</v>
      </c>
      <c r="BV668" s="66">
        <v>41</v>
      </c>
      <c r="BW668" s="66">
        <v>25</v>
      </c>
      <c r="BX668" s="66">
        <v>24</v>
      </c>
      <c r="BY668" s="66">
        <v>29</v>
      </c>
      <c r="BZ668" s="66">
        <v>34</v>
      </c>
      <c r="CA668" s="66">
        <v>26.8</v>
      </c>
      <c r="CB668" s="66">
        <v>46</v>
      </c>
      <c r="CC668" s="66">
        <v>32</v>
      </c>
      <c r="CD668" s="20">
        <v>0.82352941176470595</v>
      </c>
      <c r="CE668" s="20">
        <v>25.05</v>
      </c>
      <c r="CF668" s="20">
        <v>118.7</v>
      </c>
      <c r="CG668" s="20">
        <v>93.6</v>
      </c>
      <c r="CH668" s="20">
        <v>69.099999999999994</v>
      </c>
      <c r="CI668" s="20">
        <v>-3.6999999999999998E-2</v>
      </c>
      <c r="CJ668" s="20">
        <v>1.0900000000000001</v>
      </c>
      <c r="CK668" s="20">
        <v>105.9</v>
      </c>
      <c r="CL668" s="20">
        <v>104.9</v>
      </c>
      <c r="CM668" s="20">
        <v>-4.91</v>
      </c>
      <c r="CN668" s="20">
        <v>119.4</v>
      </c>
      <c r="CO668" s="20">
        <v>94.6</v>
      </c>
      <c r="CP668" s="63">
        <v>0.93579999999999997</v>
      </c>
      <c r="CQ668" s="20">
        <v>1.7</v>
      </c>
      <c r="CR668" s="20">
        <v>9.9999999999999992E-2</v>
      </c>
      <c r="CS668" s="20">
        <v>1410</v>
      </c>
      <c r="CT668" s="20">
        <v>25.41</v>
      </c>
      <c r="CU668" s="20">
        <v>3.35</v>
      </c>
      <c r="CV668" s="20">
        <v>1457</v>
      </c>
      <c r="CW668" s="20">
        <v>1082</v>
      </c>
      <c r="CX668" s="20">
        <v>1117</v>
      </c>
      <c r="CY668" s="20">
        <v>0.47699999999999998</v>
      </c>
      <c r="CZ668" s="20">
        <v>211</v>
      </c>
      <c r="DA668" s="20">
        <v>570</v>
      </c>
      <c r="DB668" s="20">
        <v>0.37</v>
      </c>
      <c r="DC668" s="20">
        <v>180</v>
      </c>
      <c r="DD668" s="20">
        <v>246</v>
      </c>
      <c r="DE668" s="20">
        <v>0.73199999999999998</v>
      </c>
      <c r="DF668" s="20">
        <v>216</v>
      </c>
      <c r="DG668" s="20">
        <v>12.705882352941176</v>
      </c>
      <c r="DH668" s="20">
        <v>721</v>
      </c>
      <c r="DI668" s="20">
        <v>42.411764705882355</v>
      </c>
      <c r="DJ668" s="20">
        <v>357</v>
      </c>
      <c r="DK668" s="20">
        <v>116</v>
      </c>
      <c r="DL668" s="20">
        <v>51</v>
      </c>
      <c r="DM668" s="20">
        <v>183</v>
      </c>
      <c r="DN668" s="20">
        <v>295</v>
      </c>
      <c r="DO668" s="20">
        <v>85.7</v>
      </c>
      <c r="DP668" s="20">
        <v>63.646999999999998</v>
      </c>
      <c r="DQ668" s="20">
        <v>22.059000000000001</v>
      </c>
      <c r="DR668" s="20">
        <v>1.9510000000000001</v>
      </c>
      <c r="DS668" s="20">
        <v>10.765000000000001</v>
      </c>
      <c r="DT668" s="20">
        <v>0.63400000000000001</v>
      </c>
      <c r="DU668" s="20">
        <v>33.5</v>
      </c>
      <c r="DV668" s="20">
        <v>14.5</v>
      </c>
      <c r="DW668" s="20">
        <v>3</v>
      </c>
      <c r="DX668" s="20">
        <v>6.8235294117647056</v>
      </c>
      <c r="DY668" s="20">
        <v>17.399999999999999</v>
      </c>
      <c r="DZ668" s="20">
        <v>31</v>
      </c>
      <c r="EA668" s="20">
        <v>0.60199999999999998</v>
      </c>
      <c r="EB668" s="20">
        <v>2</v>
      </c>
      <c r="EC668" s="66">
        <v>4</v>
      </c>
      <c r="ED668" s="66">
        <v>44</v>
      </c>
      <c r="EE668" s="66">
        <v>23</v>
      </c>
      <c r="EF668" s="66">
        <v>12</v>
      </c>
      <c r="EG668" s="66">
        <v>9</v>
      </c>
      <c r="EH668" s="66">
        <v>18.2</v>
      </c>
      <c r="EI668" s="66">
        <v>30</v>
      </c>
      <c r="EJ668" s="66">
        <v>62</v>
      </c>
      <c r="EK668" s="20">
        <v>10838.88</v>
      </c>
      <c r="EL668" s="20">
        <v>11739.43</v>
      </c>
      <c r="EM668" s="20">
        <v>73.455294117647057</v>
      </c>
      <c r="EN668" s="20">
        <v>64.59</v>
      </c>
      <c r="EO668" s="20">
        <v>9.7355999999999998</v>
      </c>
      <c r="EP668" s="20">
        <v>225.67500000000001</v>
      </c>
      <c r="EQ668" s="21">
        <v>85</v>
      </c>
      <c r="ER668" s="21">
        <v>78</v>
      </c>
      <c r="ES668" s="61" t="str">
        <f t="shared" si="33"/>
        <v>Texas Tech</v>
      </c>
      <c r="ET668" s="61">
        <f t="shared" si="35"/>
        <v>163</v>
      </c>
      <c r="EU668" s="61">
        <f t="shared" si="34"/>
        <v>7</v>
      </c>
    </row>
    <row r="669" spans="1:151" x14ac:dyDescent="0.45">
      <c r="A669" s="64">
        <v>45309</v>
      </c>
      <c r="B669" s="21" t="s">
        <v>159</v>
      </c>
      <c r="C669" s="21">
        <v>102</v>
      </c>
      <c r="D669" s="21" t="s">
        <v>28</v>
      </c>
      <c r="E669" s="21">
        <v>340</v>
      </c>
      <c r="F669" s="50" t="s">
        <v>558</v>
      </c>
      <c r="G669" t="s">
        <v>159</v>
      </c>
      <c r="H669" t="s">
        <v>28</v>
      </c>
      <c r="I669" t="s">
        <v>159</v>
      </c>
      <c r="J669" t="s">
        <v>28</v>
      </c>
      <c r="K669" t="s">
        <v>159</v>
      </c>
      <c r="L669" t="s">
        <v>28</v>
      </c>
      <c r="M669" t="s">
        <v>663</v>
      </c>
      <c r="N669" t="s">
        <v>28</v>
      </c>
      <c r="O669" t="s">
        <v>1361</v>
      </c>
      <c r="P669" t="s">
        <v>28</v>
      </c>
      <c r="Q669" t="s">
        <v>159</v>
      </c>
      <c r="R669" t="s">
        <v>28</v>
      </c>
      <c r="S669" t="s">
        <v>29</v>
      </c>
      <c r="T669" t="s">
        <v>29</v>
      </c>
      <c r="U669">
        <v>17</v>
      </c>
      <c r="V669">
        <v>17</v>
      </c>
      <c r="W669" s="20">
        <v>0.52941176470588203</v>
      </c>
      <c r="X669" s="20">
        <v>5.33</v>
      </c>
      <c r="Y669" s="20">
        <v>109.8</v>
      </c>
      <c r="Z669" s="20">
        <v>104.5</v>
      </c>
      <c r="AA669" s="20">
        <v>67.8</v>
      </c>
      <c r="AB669" s="20">
        <v>6.3E-2</v>
      </c>
      <c r="AC669" s="20">
        <v>7.48</v>
      </c>
      <c r="AD669" s="20">
        <v>109.6</v>
      </c>
      <c r="AE669" s="20">
        <v>102.1</v>
      </c>
      <c r="AF669" s="20">
        <v>3.5</v>
      </c>
      <c r="AG669" s="20">
        <v>110.4</v>
      </c>
      <c r="AH669" s="20">
        <v>104</v>
      </c>
      <c r="AI669" s="20">
        <v>0.66310000000000002</v>
      </c>
      <c r="AJ669" s="20">
        <v>-1.8</v>
      </c>
      <c r="AK669" s="20">
        <v>-0.10588235294117647</v>
      </c>
      <c r="AL669" s="20">
        <v>1264</v>
      </c>
      <c r="AM669" s="20">
        <v>5.16</v>
      </c>
      <c r="AN669" s="20">
        <v>6.39</v>
      </c>
      <c r="AO669" s="20">
        <v>1258</v>
      </c>
      <c r="AP669" s="20">
        <v>1279</v>
      </c>
      <c r="AQ669" s="20">
        <v>1050</v>
      </c>
      <c r="AR669" s="20">
        <v>0.43099999999999999</v>
      </c>
      <c r="AS669" s="20">
        <v>134</v>
      </c>
      <c r="AT669" s="20">
        <v>420</v>
      </c>
      <c r="AU669" s="20">
        <v>0.31900000000000001</v>
      </c>
      <c r="AV669" s="20">
        <v>218</v>
      </c>
      <c r="AW669" s="20">
        <v>327</v>
      </c>
      <c r="AX669" s="20">
        <v>0.66700000000000004</v>
      </c>
      <c r="AY669" s="20">
        <v>215</v>
      </c>
      <c r="AZ669" s="20">
        <v>12.647058823529411</v>
      </c>
      <c r="BA669" s="20">
        <v>672</v>
      </c>
      <c r="BB669" s="20">
        <v>39.529411764705884</v>
      </c>
      <c r="BC669" s="20">
        <v>234</v>
      </c>
      <c r="BD669" s="20">
        <v>83</v>
      </c>
      <c r="BE669" s="20">
        <v>76</v>
      </c>
      <c r="BF669" s="20">
        <v>215</v>
      </c>
      <c r="BG669" s="20">
        <v>294</v>
      </c>
      <c r="BH669" s="20">
        <v>74</v>
      </c>
      <c r="BI669" s="20">
        <v>75.234999999999999</v>
      </c>
      <c r="BJ669" s="20">
        <v>-1.2350000000000001</v>
      </c>
      <c r="BK669" s="20">
        <v>1.0880000000000001</v>
      </c>
      <c r="BL669" s="20">
        <v>12.647</v>
      </c>
      <c r="BM669" s="20">
        <v>0.38600000000000001</v>
      </c>
      <c r="BN669" s="20">
        <v>24.7</v>
      </c>
      <c r="BO669" s="20">
        <v>19.2</v>
      </c>
      <c r="BP669" s="20">
        <v>4.5</v>
      </c>
      <c r="BQ669" s="20">
        <v>4.882352941176471</v>
      </c>
      <c r="BR669" s="20">
        <v>17.3</v>
      </c>
      <c r="BS669" s="20">
        <v>86</v>
      </c>
      <c r="BT669" s="20">
        <v>0.56200000000000006</v>
      </c>
      <c r="BU669" s="20">
        <v>-1</v>
      </c>
      <c r="BV669" s="66">
        <v>117</v>
      </c>
      <c r="BW669" s="66">
        <v>116</v>
      </c>
      <c r="BX669" s="66">
        <v>97</v>
      </c>
      <c r="BY669" s="66">
        <v>120</v>
      </c>
      <c r="BZ669" s="66">
        <v>113</v>
      </c>
      <c r="CA669" s="66">
        <v>86.2</v>
      </c>
      <c r="CB669" s="66">
        <v>86</v>
      </c>
      <c r="CC669" s="66">
        <v>164</v>
      </c>
      <c r="CD669" s="20">
        <v>0.70588235294117596</v>
      </c>
      <c r="CE669" s="20">
        <v>11.78</v>
      </c>
      <c r="CF669" s="20">
        <v>106.3</v>
      </c>
      <c r="CG669" s="20">
        <v>94.5</v>
      </c>
      <c r="CH669" s="20">
        <v>61.3</v>
      </c>
      <c r="CI669" s="20">
        <v>7.2999999999999995E-2</v>
      </c>
      <c r="CJ669" s="20">
        <v>2.2400000000000002</v>
      </c>
      <c r="CK669" s="20">
        <v>106.9</v>
      </c>
      <c r="CL669" s="20">
        <v>104.6</v>
      </c>
      <c r="CM669" s="20">
        <v>-2.0299999999999998</v>
      </c>
      <c r="CN669" s="20">
        <v>105.2</v>
      </c>
      <c r="CO669" s="20">
        <v>94.9</v>
      </c>
      <c r="CP669" s="63">
        <v>0.76480000000000004</v>
      </c>
      <c r="CQ669" s="20">
        <v>-0.3</v>
      </c>
      <c r="CR669" s="20">
        <v>-1.7647058823529412E-2</v>
      </c>
      <c r="CS669" s="20">
        <v>1322</v>
      </c>
      <c r="CT669" s="20">
        <v>10.33</v>
      </c>
      <c r="CU669" s="20">
        <v>3.15</v>
      </c>
      <c r="CV669" s="20">
        <v>1104</v>
      </c>
      <c r="CW669" s="20">
        <v>982</v>
      </c>
      <c r="CX669" s="20">
        <v>929</v>
      </c>
      <c r="CY669" s="20">
        <v>0.443</v>
      </c>
      <c r="CZ669" s="20">
        <v>107</v>
      </c>
      <c r="DA669" s="20">
        <v>302</v>
      </c>
      <c r="DB669" s="20">
        <v>0.35399999999999998</v>
      </c>
      <c r="DC669" s="20">
        <v>173</v>
      </c>
      <c r="DD669" s="20">
        <v>263</v>
      </c>
      <c r="DE669" s="20">
        <v>0.65800000000000003</v>
      </c>
      <c r="DF669" s="20">
        <v>140</v>
      </c>
      <c r="DG669" s="20">
        <v>8.235294117647058</v>
      </c>
      <c r="DH669" s="20">
        <v>549</v>
      </c>
      <c r="DI669" s="20">
        <v>32.294117647058826</v>
      </c>
      <c r="DJ669" s="20">
        <v>264</v>
      </c>
      <c r="DK669" s="20">
        <v>146</v>
      </c>
      <c r="DL669" s="20">
        <v>81</v>
      </c>
      <c r="DM669" s="20">
        <v>139</v>
      </c>
      <c r="DN669" s="20">
        <v>226</v>
      </c>
      <c r="DO669" s="20">
        <v>64.900000000000006</v>
      </c>
      <c r="DP669" s="20">
        <v>57.765000000000001</v>
      </c>
      <c r="DQ669" s="20">
        <v>7.1760000000000002</v>
      </c>
      <c r="DR669" s="20">
        <v>1.899</v>
      </c>
      <c r="DS669" s="20">
        <v>8.1760000000000002</v>
      </c>
      <c r="DT669" s="20">
        <v>1.05</v>
      </c>
      <c r="DU669" s="20">
        <v>17.8</v>
      </c>
      <c r="DV669" s="20">
        <v>15.5</v>
      </c>
      <c r="DW669" s="20">
        <v>4.8</v>
      </c>
      <c r="DX669" s="20">
        <v>8.5882352941176467</v>
      </c>
      <c r="DY669" s="20">
        <v>13.3</v>
      </c>
      <c r="DZ669" s="20">
        <v>60</v>
      </c>
      <c r="EA669" s="20">
        <v>0.57599999999999996</v>
      </c>
      <c r="EB669" s="20">
        <v>-3</v>
      </c>
      <c r="EC669" s="66">
        <v>56</v>
      </c>
      <c r="ED669" s="66">
        <v>57</v>
      </c>
      <c r="EE669" s="66">
        <v>60</v>
      </c>
      <c r="EF669" s="66">
        <v>46</v>
      </c>
      <c r="EG669" s="66">
        <v>67</v>
      </c>
      <c r="EH669" s="66">
        <v>48.3</v>
      </c>
      <c r="EI669" s="66">
        <v>60</v>
      </c>
      <c r="EJ669" s="66">
        <v>61</v>
      </c>
      <c r="EK669" s="20">
        <v>10376.1</v>
      </c>
      <c r="EL669" s="20">
        <v>11108.35</v>
      </c>
      <c r="EM669" s="20">
        <v>108.61541176470588</v>
      </c>
      <c r="EN669" s="20">
        <v>39.918117647058828</v>
      </c>
      <c r="EO669" s="20">
        <v>11.383400000000002</v>
      </c>
      <c r="EP669" s="20">
        <v>150.74200000000002</v>
      </c>
      <c r="EQ669" s="21">
        <v>66</v>
      </c>
      <c r="ER669" s="21">
        <v>75</v>
      </c>
      <c r="ES669" s="61" t="str">
        <f t="shared" si="33"/>
        <v>Virginia</v>
      </c>
      <c r="ET669" s="61">
        <f t="shared" si="35"/>
        <v>141</v>
      </c>
      <c r="EU669" s="61">
        <f t="shared" si="34"/>
        <v>-9</v>
      </c>
    </row>
    <row r="670" spans="1:151" x14ac:dyDescent="0.45">
      <c r="A670" s="64">
        <v>45309</v>
      </c>
      <c r="B670" s="21" t="s">
        <v>70</v>
      </c>
      <c r="C670" s="21">
        <v>339</v>
      </c>
      <c r="D670" s="21" t="s">
        <v>14</v>
      </c>
      <c r="E670" s="21">
        <v>60</v>
      </c>
      <c r="F670" s="50" t="s">
        <v>558</v>
      </c>
      <c r="G670" t="s">
        <v>70</v>
      </c>
      <c r="H670" t="s">
        <v>14</v>
      </c>
      <c r="I670" t="s">
        <v>70</v>
      </c>
      <c r="J670" t="s">
        <v>14</v>
      </c>
      <c r="K670" t="s">
        <v>70</v>
      </c>
      <c r="L670" t="s">
        <v>14</v>
      </c>
      <c r="M670" t="s">
        <v>70</v>
      </c>
      <c r="N670" t="s">
        <v>14</v>
      </c>
      <c r="O670" t="s">
        <v>70</v>
      </c>
      <c r="P670" t="s">
        <v>1340</v>
      </c>
      <c r="Q670" t="s">
        <v>70</v>
      </c>
      <c r="R670" t="s">
        <v>14</v>
      </c>
      <c r="S670" t="s">
        <v>15</v>
      </c>
      <c r="T670" t="s">
        <v>15</v>
      </c>
      <c r="U670">
        <v>17</v>
      </c>
      <c r="V670">
        <v>18</v>
      </c>
      <c r="W670" s="20">
        <v>0.64705882352941202</v>
      </c>
      <c r="X670" s="20">
        <v>17.739999999999998</v>
      </c>
      <c r="Y670" s="20">
        <v>115.2</v>
      </c>
      <c r="Z670" s="20">
        <v>97.5</v>
      </c>
      <c r="AA670" s="20">
        <v>65.400000000000006</v>
      </c>
      <c r="AB670" s="20">
        <v>-5.3999999999999999E-2</v>
      </c>
      <c r="AC670" s="20">
        <v>7.71</v>
      </c>
      <c r="AD670" s="20">
        <v>109.4</v>
      </c>
      <c r="AE670" s="20">
        <v>101.7</v>
      </c>
      <c r="AF670" s="20">
        <v>6.23</v>
      </c>
      <c r="AG670" s="20">
        <v>114.5</v>
      </c>
      <c r="AH670" s="20">
        <v>97.7</v>
      </c>
      <c r="AI670" s="20">
        <v>0.86060000000000003</v>
      </c>
      <c r="AJ670" s="20">
        <v>0.2</v>
      </c>
      <c r="AK670" s="20">
        <v>1.1764705882352941E-2</v>
      </c>
      <c r="AL670" s="20">
        <v>1342</v>
      </c>
      <c r="AM670" s="20">
        <v>15.07</v>
      </c>
      <c r="AN670" s="20">
        <v>7.18</v>
      </c>
      <c r="AO670" s="20">
        <v>1262</v>
      </c>
      <c r="AP670" s="20">
        <v>1128</v>
      </c>
      <c r="AQ670" s="20">
        <v>997</v>
      </c>
      <c r="AR670" s="20">
        <v>0.42099999999999999</v>
      </c>
      <c r="AS670" s="20">
        <v>162</v>
      </c>
      <c r="AT670" s="20">
        <v>482</v>
      </c>
      <c r="AU670" s="20">
        <v>0.33600000000000002</v>
      </c>
      <c r="AV670" s="20">
        <v>260</v>
      </c>
      <c r="AW670" s="20">
        <v>318</v>
      </c>
      <c r="AX670" s="20">
        <v>0.81799999999999995</v>
      </c>
      <c r="AY670" s="20">
        <v>180</v>
      </c>
      <c r="AZ670" s="20">
        <v>10.588235294117647</v>
      </c>
      <c r="BA670" s="20">
        <v>635</v>
      </c>
      <c r="BB670" s="20">
        <v>37.352941176470587</v>
      </c>
      <c r="BC670" s="20">
        <v>205</v>
      </c>
      <c r="BD670" s="20">
        <v>95</v>
      </c>
      <c r="BE670" s="20">
        <v>36</v>
      </c>
      <c r="BF670" s="20">
        <v>172</v>
      </c>
      <c r="BG670" s="20">
        <v>259</v>
      </c>
      <c r="BH670" s="20">
        <v>74.2</v>
      </c>
      <c r="BI670" s="20">
        <v>66.352999999999994</v>
      </c>
      <c r="BJ670" s="20">
        <v>7.8819999999999997</v>
      </c>
      <c r="BK670" s="20">
        <v>1.1919999999999999</v>
      </c>
      <c r="BL670" s="20">
        <v>10.118</v>
      </c>
      <c r="BM670" s="20">
        <v>0.55200000000000005</v>
      </c>
      <c r="BN670" s="20">
        <v>28.4</v>
      </c>
      <c r="BO670" s="20">
        <v>18.7</v>
      </c>
      <c r="BP670" s="20">
        <v>2.1</v>
      </c>
      <c r="BQ670" s="20">
        <v>5.5882352941176467</v>
      </c>
      <c r="BR670" s="20">
        <v>15.2</v>
      </c>
      <c r="BS670" s="20">
        <v>49</v>
      </c>
      <c r="BT670" s="20">
        <v>0.58499999999999996</v>
      </c>
      <c r="BU670" s="20">
        <v>1</v>
      </c>
      <c r="BV670" s="66">
        <v>34</v>
      </c>
      <c r="BW670" s="66">
        <v>37</v>
      </c>
      <c r="BX670" s="66">
        <v>50</v>
      </c>
      <c r="BY670" s="66">
        <v>24</v>
      </c>
      <c r="BZ670" s="66">
        <v>28</v>
      </c>
      <c r="CA670" s="66">
        <v>28.8</v>
      </c>
      <c r="CB670" s="66">
        <v>49</v>
      </c>
      <c r="CC670" s="66">
        <v>50</v>
      </c>
      <c r="CD670" s="20">
        <v>0.88888888888888895</v>
      </c>
      <c r="CE670" s="20">
        <v>26.33</v>
      </c>
      <c r="CF670" s="20">
        <v>122.9</v>
      </c>
      <c r="CG670" s="20">
        <v>96.6</v>
      </c>
      <c r="CH670" s="20">
        <v>64.900000000000006</v>
      </c>
      <c r="CI670" s="20">
        <v>2.5999999999999999E-2</v>
      </c>
      <c r="CJ670" s="20">
        <v>3.12</v>
      </c>
      <c r="CK670" s="20">
        <v>107.3</v>
      </c>
      <c r="CL670" s="20">
        <v>104.1</v>
      </c>
      <c r="CM670" s="20">
        <v>-4.16</v>
      </c>
      <c r="CN670" s="20">
        <v>123.8</v>
      </c>
      <c r="CO670" s="20">
        <v>98.1</v>
      </c>
      <c r="CP670" s="63">
        <v>0.93530000000000002</v>
      </c>
      <c r="CQ670" s="20">
        <v>4.0999999999999996</v>
      </c>
      <c r="CR670" s="20">
        <v>0.22777777777777775</v>
      </c>
      <c r="CS670" s="20">
        <v>1463</v>
      </c>
      <c r="CT670" s="20">
        <v>20.03</v>
      </c>
      <c r="CU670" s="20">
        <v>2.7</v>
      </c>
      <c r="CV670" s="20">
        <v>1474</v>
      </c>
      <c r="CW670" s="20">
        <v>1162</v>
      </c>
      <c r="CX670" s="20">
        <v>1061</v>
      </c>
      <c r="CY670" s="20">
        <v>0.498</v>
      </c>
      <c r="CZ670" s="20">
        <v>156</v>
      </c>
      <c r="DA670" s="20">
        <v>440</v>
      </c>
      <c r="DB670" s="20">
        <v>0.35499999999999998</v>
      </c>
      <c r="DC670" s="20">
        <v>262</v>
      </c>
      <c r="DD670" s="20">
        <v>360</v>
      </c>
      <c r="DE670" s="20">
        <v>0.72799999999999998</v>
      </c>
      <c r="DF670" s="20">
        <v>219</v>
      </c>
      <c r="DG670" s="20">
        <v>12.166666666666666</v>
      </c>
      <c r="DH670" s="20">
        <v>694</v>
      </c>
      <c r="DI670" s="20">
        <v>38.555555555555557</v>
      </c>
      <c r="DJ670" s="20">
        <v>327</v>
      </c>
      <c r="DK670" s="20">
        <v>118</v>
      </c>
      <c r="DL670" s="20">
        <v>98</v>
      </c>
      <c r="DM670" s="20">
        <v>188</v>
      </c>
      <c r="DN670" s="20">
        <v>309</v>
      </c>
      <c r="DO670" s="20">
        <v>81.900000000000006</v>
      </c>
      <c r="DP670" s="20">
        <v>64.555999999999997</v>
      </c>
      <c r="DQ670" s="20">
        <v>17.332999999999998</v>
      </c>
      <c r="DR670" s="20">
        <v>1.7390000000000001</v>
      </c>
      <c r="DS670" s="20">
        <v>10.444000000000001</v>
      </c>
      <c r="DT670" s="20">
        <v>0.628</v>
      </c>
      <c r="DU670" s="20">
        <v>24.4</v>
      </c>
      <c r="DV670" s="20">
        <v>20</v>
      </c>
      <c r="DW670" s="20">
        <v>5.4</v>
      </c>
      <c r="DX670" s="20">
        <v>6.5555555555555554</v>
      </c>
      <c r="DY670" s="20">
        <v>17.2</v>
      </c>
      <c r="DZ670" s="20">
        <v>14</v>
      </c>
      <c r="EA670" s="20">
        <v>0.63200000000000001</v>
      </c>
      <c r="EB670" s="20">
        <v>2</v>
      </c>
      <c r="EC670" s="66">
        <v>7</v>
      </c>
      <c r="ED670" s="66">
        <v>3</v>
      </c>
      <c r="EE670" s="66">
        <v>2</v>
      </c>
      <c r="EF670" s="66">
        <v>10</v>
      </c>
      <c r="EG670" s="66">
        <v>5</v>
      </c>
      <c r="EH670" s="66">
        <v>4.7</v>
      </c>
      <c r="EI670" s="66">
        <v>14</v>
      </c>
      <c r="EJ670" s="66">
        <v>11</v>
      </c>
      <c r="EK670" s="20">
        <v>11128.32</v>
      </c>
      <c r="EL670" s="20">
        <v>11982.75</v>
      </c>
      <c r="EM670" s="20">
        <v>66.329111111111118</v>
      </c>
      <c r="EN670" s="20">
        <v>58.363529411764709</v>
      </c>
      <c r="EO670" s="20">
        <v>11.0656</v>
      </c>
      <c r="EP670" s="20">
        <v>252.76199999999997</v>
      </c>
      <c r="EQ670" s="21">
        <v>65</v>
      </c>
      <c r="ER670" s="21">
        <v>66</v>
      </c>
      <c r="ES670" s="61" t="str">
        <f t="shared" si="33"/>
        <v>Connecticut</v>
      </c>
      <c r="ET670" s="61">
        <f t="shared" si="35"/>
        <v>131</v>
      </c>
      <c r="EU670" s="61">
        <f t="shared" si="34"/>
        <v>-1</v>
      </c>
    </row>
    <row r="671" spans="1:151" x14ac:dyDescent="0.45">
      <c r="A671" s="64">
        <v>45309</v>
      </c>
      <c r="B671" s="21" t="s">
        <v>35</v>
      </c>
      <c r="C671" s="21">
        <v>74</v>
      </c>
      <c r="D671" s="21" t="s">
        <v>90</v>
      </c>
      <c r="E671" s="21">
        <v>231</v>
      </c>
      <c r="F671" s="50" t="s">
        <v>558</v>
      </c>
      <c r="G671" t="s">
        <v>35</v>
      </c>
      <c r="H671" t="s">
        <v>90</v>
      </c>
      <c r="I671" t="s">
        <v>35</v>
      </c>
      <c r="J671" t="s">
        <v>90</v>
      </c>
      <c r="K671" t="s">
        <v>35</v>
      </c>
      <c r="L671" t="s">
        <v>90</v>
      </c>
      <c r="M671" t="s">
        <v>35</v>
      </c>
      <c r="N671" t="s">
        <v>90</v>
      </c>
      <c r="O671" t="s">
        <v>35</v>
      </c>
      <c r="P671" t="s">
        <v>90</v>
      </c>
      <c r="Q671" t="s">
        <v>35</v>
      </c>
      <c r="R671" t="s">
        <v>90</v>
      </c>
      <c r="S671" t="s">
        <v>29</v>
      </c>
      <c r="T671" t="s">
        <v>29</v>
      </c>
      <c r="U671">
        <v>16</v>
      </c>
      <c r="V671">
        <v>17</v>
      </c>
      <c r="W671" s="20">
        <v>0.8125</v>
      </c>
      <c r="X671" s="20">
        <v>23.98</v>
      </c>
      <c r="Y671" s="20">
        <v>120.4</v>
      </c>
      <c r="Z671" s="20">
        <v>96.4</v>
      </c>
      <c r="AA671" s="20">
        <v>68.099999999999994</v>
      </c>
      <c r="AB671" s="20">
        <v>-6.2E-2</v>
      </c>
      <c r="AC671" s="20">
        <v>2.4300000000000002</v>
      </c>
      <c r="AD671" s="20">
        <v>106.1</v>
      </c>
      <c r="AE671" s="20">
        <v>103.7</v>
      </c>
      <c r="AF671" s="20">
        <v>-1.03</v>
      </c>
      <c r="AG671" s="20">
        <v>120.9</v>
      </c>
      <c r="AH671" s="20">
        <v>99.7</v>
      </c>
      <c r="AI671" s="20">
        <v>0.90239999999999998</v>
      </c>
      <c r="AJ671" s="20">
        <v>1.7</v>
      </c>
      <c r="AK671" s="20">
        <v>0.10625</v>
      </c>
      <c r="AL671" s="20">
        <v>1413</v>
      </c>
      <c r="AM671" s="20">
        <v>20.23</v>
      </c>
      <c r="AN671" s="20">
        <v>4.29</v>
      </c>
      <c r="AO671" s="20">
        <v>1312</v>
      </c>
      <c r="AP671" s="20">
        <v>1057</v>
      </c>
      <c r="AQ671" s="20">
        <v>959</v>
      </c>
      <c r="AR671" s="20">
        <v>0.48499999999999999</v>
      </c>
      <c r="AS671" s="20">
        <v>129</v>
      </c>
      <c r="AT671" s="20">
        <v>341</v>
      </c>
      <c r="AU671" s="20">
        <v>0.378</v>
      </c>
      <c r="AV671" s="20">
        <v>253</v>
      </c>
      <c r="AW671" s="20">
        <v>339</v>
      </c>
      <c r="AX671" s="20">
        <v>0.746</v>
      </c>
      <c r="AY671" s="20">
        <v>159</v>
      </c>
      <c r="AZ671" s="20">
        <v>9.9375</v>
      </c>
      <c r="BA671" s="20">
        <v>579</v>
      </c>
      <c r="BB671" s="20">
        <v>36.1875</v>
      </c>
      <c r="BC671" s="20">
        <v>267</v>
      </c>
      <c r="BD671" s="20">
        <v>115</v>
      </c>
      <c r="BE671" s="20">
        <v>66</v>
      </c>
      <c r="BF671" s="20">
        <v>147</v>
      </c>
      <c r="BG671" s="20">
        <v>244</v>
      </c>
      <c r="BH671" s="20">
        <v>82</v>
      </c>
      <c r="BI671" s="20">
        <v>66.061999999999998</v>
      </c>
      <c r="BJ671" s="20">
        <v>15.938000000000001</v>
      </c>
      <c r="BK671" s="20">
        <v>1.8160000000000001</v>
      </c>
      <c r="BL671" s="20">
        <v>9.1880000000000006</v>
      </c>
      <c r="BM671" s="20">
        <v>0.78200000000000003</v>
      </c>
      <c r="BN671" s="20">
        <v>21.3</v>
      </c>
      <c r="BO671" s="20">
        <v>21.2</v>
      </c>
      <c r="BP671" s="20">
        <v>4.0999999999999996</v>
      </c>
      <c r="BQ671" s="20">
        <v>7.1875</v>
      </c>
      <c r="BR671" s="20">
        <v>15.2</v>
      </c>
      <c r="BS671" s="20">
        <v>37</v>
      </c>
      <c r="BT671" s="20">
        <v>0.59899999999999998</v>
      </c>
      <c r="BU671" s="20">
        <v>-1</v>
      </c>
      <c r="BV671" s="66">
        <v>14</v>
      </c>
      <c r="BW671" s="66">
        <v>6</v>
      </c>
      <c r="BX671" s="66">
        <v>22</v>
      </c>
      <c r="BY671" s="66">
        <v>8</v>
      </c>
      <c r="BZ671" s="66">
        <v>10</v>
      </c>
      <c r="CA671" s="66">
        <v>12</v>
      </c>
      <c r="CB671" s="66">
        <v>38</v>
      </c>
      <c r="CC671" s="66">
        <v>18</v>
      </c>
      <c r="CD671" s="20">
        <v>0.58823529411764697</v>
      </c>
      <c r="CE671" s="20">
        <v>9.8699999999999992</v>
      </c>
      <c r="CF671" s="20">
        <v>109.8</v>
      </c>
      <c r="CG671" s="20">
        <v>99.9</v>
      </c>
      <c r="CH671" s="20">
        <v>66.400000000000006</v>
      </c>
      <c r="CI671" s="20">
        <v>-0.08</v>
      </c>
      <c r="CJ671" s="20">
        <v>-7.0000000000000007E-2</v>
      </c>
      <c r="CK671" s="20">
        <v>106.6</v>
      </c>
      <c r="CL671" s="20">
        <v>106.7</v>
      </c>
      <c r="CM671" s="20">
        <v>-7.61</v>
      </c>
      <c r="CN671" s="20">
        <v>109.3</v>
      </c>
      <c r="CO671" s="20">
        <v>99.6</v>
      </c>
      <c r="CP671" s="63">
        <v>0.74460000000000004</v>
      </c>
      <c r="CQ671" s="20">
        <v>-3</v>
      </c>
      <c r="CR671" s="20">
        <v>-0.17647058823529413</v>
      </c>
      <c r="CS671" s="20">
        <v>1256</v>
      </c>
      <c r="CT671" s="20">
        <v>12.18</v>
      </c>
      <c r="CU671" s="20">
        <v>2.12</v>
      </c>
      <c r="CV671" s="20">
        <v>1297</v>
      </c>
      <c r="CW671" s="20">
        <v>1126</v>
      </c>
      <c r="CX671" s="20">
        <v>1060</v>
      </c>
      <c r="CY671" s="20">
        <v>0.42599999999999999</v>
      </c>
      <c r="CZ671" s="20">
        <v>158</v>
      </c>
      <c r="DA671" s="20">
        <v>479</v>
      </c>
      <c r="DB671" s="20">
        <v>0.33</v>
      </c>
      <c r="DC671" s="20">
        <v>235</v>
      </c>
      <c r="DD671" s="20">
        <v>344</v>
      </c>
      <c r="DE671" s="20">
        <v>0.68300000000000005</v>
      </c>
      <c r="DF671" s="20">
        <v>224</v>
      </c>
      <c r="DG671" s="20">
        <v>13.176470588235293</v>
      </c>
      <c r="DH671" s="20">
        <v>683</v>
      </c>
      <c r="DI671" s="20">
        <v>40.176470588235297</v>
      </c>
      <c r="DJ671" s="20">
        <v>244</v>
      </c>
      <c r="DK671" s="20">
        <v>116</v>
      </c>
      <c r="DL671" s="20">
        <v>87</v>
      </c>
      <c r="DM671" s="20">
        <v>170</v>
      </c>
      <c r="DN671" s="20">
        <v>261</v>
      </c>
      <c r="DO671" s="20">
        <v>76.3</v>
      </c>
      <c r="DP671" s="20">
        <v>66.234999999999999</v>
      </c>
      <c r="DQ671" s="20">
        <v>10.058999999999999</v>
      </c>
      <c r="DR671" s="20">
        <v>1.4350000000000001</v>
      </c>
      <c r="DS671" s="20">
        <v>10</v>
      </c>
      <c r="DT671" s="20">
        <v>0.68200000000000005</v>
      </c>
      <c r="DU671" s="20">
        <v>28.2</v>
      </c>
      <c r="DV671" s="20">
        <v>20.2</v>
      </c>
      <c r="DW671" s="20">
        <v>5.0999999999999996</v>
      </c>
      <c r="DX671" s="20">
        <v>6.8235294117647056</v>
      </c>
      <c r="DY671" s="20">
        <v>15.4</v>
      </c>
      <c r="DZ671" s="20">
        <v>151</v>
      </c>
      <c r="EA671" s="20">
        <v>0.51</v>
      </c>
      <c r="EB671" s="20">
        <v>9</v>
      </c>
      <c r="EC671" s="66">
        <v>81</v>
      </c>
      <c r="ED671" s="66">
        <v>95</v>
      </c>
      <c r="EE671" s="66">
        <v>132</v>
      </c>
      <c r="EF671" s="66">
        <v>61</v>
      </c>
      <c r="EG671" s="66">
        <v>83</v>
      </c>
      <c r="EH671" s="66">
        <v>82.7</v>
      </c>
      <c r="EI671" s="66">
        <v>152</v>
      </c>
      <c r="EJ671" s="66">
        <v>175</v>
      </c>
      <c r="EK671" s="20">
        <v>12027.960000000001</v>
      </c>
      <c r="EL671" s="20">
        <v>10584.720000000001</v>
      </c>
      <c r="EM671" s="20">
        <v>62.69458823529412</v>
      </c>
      <c r="EN671" s="20">
        <v>71.875</v>
      </c>
      <c r="EO671" s="20">
        <v>10.381600000000001</v>
      </c>
      <c r="EP671" s="20">
        <v>194.70599999999999</v>
      </c>
      <c r="EQ671" s="21">
        <v>76</v>
      </c>
      <c r="ER671" s="21">
        <v>80</v>
      </c>
      <c r="ES671" s="61" t="str">
        <f t="shared" si="33"/>
        <v>Pittsburgh</v>
      </c>
      <c r="ET671" s="61">
        <f t="shared" si="35"/>
        <v>156</v>
      </c>
      <c r="EU671" s="61">
        <f t="shared" si="34"/>
        <v>-4</v>
      </c>
    </row>
    <row r="672" spans="1:151" x14ac:dyDescent="0.45">
      <c r="A672" s="64">
        <v>45317</v>
      </c>
      <c r="B672" s="21" t="s">
        <v>85</v>
      </c>
      <c r="C672" s="21">
        <v>135</v>
      </c>
      <c r="D672" s="21" t="s">
        <v>188</v>
      </c>
      <c r="E672" s="21">
        <v>219</v>
      </c>
      <c r="F672" s="50" t="s">
        <v>558</v>
      </c>
      <c r="G672" t="s">
        <v>85</v>
      </c>
      <c r="H672" t="s">
        <v>188</v>
      </c>
      <c r="I672" t="s">
        <v>85</v>
      </c>
      <c r="J672" t="s">
        <v>188</v>
      </c>
      <c r="K672" t="s">
        <v>416</v>
      </c>
      <c r="L672" t="s">
        <v>188</v>
      </c>
      <c r="M672" t="s">
        <v>1260</v>
      </c>
      <c r="N672" t="s">
        <v>188</v>
      </c>
      <c r="O672" t="s">
        <v>85</v>
      </c>
      <c r="P672" t="s">
        <v>188</v>
      </c>
      <c r="Q672" t="s">
        <v>416</v>
      </c>
      <c r="R672" t="s">
        <v>188</v>
      </c>
      <c r="S672" t="s">
        <v>86</v>
      </c>
      <c r="T672" t="s">
        <v>86</v>
      </c>
      <c r="U672">
        <v>19</v>
      </c>
      <c r="V672">
        <v>19</v>
      </c>
      <c r="W672" s="20">
        <v>0.52631578947368396</v>
      </c>
      <c r="X672" s="20">
        <v>-0.48</v>
      </c>
      <c r="Y672" s="20">
        <v>109</v>
      </c>
      <c r="Z672" s="20">
        <v>109.5</v>
      </c>
      <c r="AA672" s="20">
        <v>67.7</v>
      </c>
      <c r="AB672" s="20">
        <v>-4.2000000000000003E-2</v>
      </c>
      <c r="AC672" s="20">
        <v>-1.0900000000000001</v>
      </c>
      <c r="AD672" s="20">
        <v>106.7</v>
      </c>
      <c r="AE672" s="20">
        <v>107.7</v>
      </c>
      <c r="AF672" s="20">
        <v>1.33</v>
      </c>
      <c r="AG672" s="20">
        <v>107.9</v>
      </c>
      <c r="AH672" s="20">
        <v>109.1</v>
      </c>
      <c r="AI672" s="20">
        <v>0.46579999999999999</v>
      </c>
      <c r="AJ672" s="20">
        <v>-6.4</v>
      </c>
      <c r="AK672" s="20">
        <v>-0.33684210526315789</v>
      </c>
      <c r="AL672" s="20">
        <v>1126</v>
      </c>
      <c r="AM672" s="20">
        <v>-0.14000000000000001</v>
      </c>
      <c r="AN672" s="20">
        <v>-0.73</v>
      </c>
      <c r="AO672" s="20">
        <v>1491</v>
      </c>
      <c r="AP672" s="20">
        <v>1418</v>
      </c>
      <c r="AQ672" s="20">
        <v>1126</v>
      </c>
      <c r="AR672" s="20">
        <v>0.45500000000000002</v>
      </c>
      <c r="AS672" s="20">
        <v>157</v>
      </c>
      <c r="AT672" s="20">
        <v>426</v>
      </c>
      <c r="AU672" s="20">
        <v>0.36899999999999999</v>
      </c>
      <c r="AV672" s="20">
        <v>310</v>
      </c>
      <c r="AW672" s="20">
        <v>408</v>
      </c>
      <c r="AX672" s="20">
        <v>0.76</v>
      </c>
      <c r="AY672" s="20">
        <v>208</v>
      </c>
      <c r="AZ672" s="20">
        <v>10.947368421052632</v>
      </c>
      <c r="BA672" s="20">
        <v>654</v>
      </c>
      <c r="BB672" s="20">
        <v>34.421052631578945</v>
      </c>
      <c r="BC672" s="20">
        <v>251</v>
      </c>
      <c r="BD672" s="20">
        <v>138</v>
      </c>
      <c r="BE672" s="20">
        <v>51</v>
      </c>
      <c r="BF672" s="20">
        <v>238</v>
      </c>
      <c r="BG672" s="20">
        <v>342</v>
      </c>
      <c r="BH672" s="20">
        <v>78.5</v>
      </c>
      <c r="BI672" s="20">
        <v>74.632000000000005</v>
      </c>
      <c r="BJ672" s="20">
        <v>3.8420000000000001</v>
      </c>
      <c r="BK672" s="20">
        <v>1.0549999999999999</v>
      </c>
      <c r="BL672" s="20">
        <v>12.526</v>
      </c>
      <c r="BM672" s="20">
        <v>0.57999999999999996</v>
      </c>
      <c r="BN672" s="20">
        <v>22.4</v>
      </c>
      <c r="BO672" s="20">
        <v>21.5</v>
      </c>
      <c r="BP672" s="20">
        <v>2.7</v>
      </c>
      <c r="BQ672" s="20">
        <v>7.2631578947368425</v>
      </c>
      <c r="BR672" s="20">
        <v>18</v>
      </c>
      <c r="BS672" s="20">
        <v>151</v>
      </c>
      <c r="BT672" s="20">
        <v>0.51</v>
      </c>
      <c r="BU672" s="20">
        <v>5</v>
      </c>
      <c r="BV672" s="66">
        <v>168</v>
      </c>
      <c r="BW672" s="66">
        <v>167</v>
      </c>
      <c r="BX672" s="66">
        <v>196</v>
      </c>
      <c r="BY672" s="66">
        <v>151</v>
      </c>
      <c r="BZ672" s="66">
        <v>166</v>
      </c>
      <c r="CA672" s="66">
        <v>139.69999999999999</v>
      </c>
      <c r="CB672" s="66">
        <v>178</v>
      </c>
      <c r="CC672" s="66">
        <v>161</v>
      </c>
      <c r="CD672" s="20">
        <v>0.47368421052631599</v>
      </c>
      <c r="CE672" s="20">
        <v>-0.88</v>
      </c>
      <c r="CF672" s="20">
        <v>109.8</v>
      </c>
      <c r="CG672" s="20">
        <v>110.7</v>
      </c>
      <c r="CH672" s="20">
        <v>67.7</v>
      </c>
      <c r="CI672" s="20">
        <v>-0.16</v>
      </c>
      <c r="CJ672" s="20">
        <v>-4.75</v>
      </c>
      <c r="CK672" s="20">
        <v>104</v>
      </c>
      <c r="CL672" s="20">
        <v>108.8</v>
      </c>
      <c r="CM672" s="20">
        <v>-4.07</v>
      </c>
      <c r="CN672" s="20">
        <v>109.1</v>
      </c>
      <c r="CO672" s="20">
        <v>109.6</v>
      </c>
      <c r="CP672" s="63">
        <v>0.48670000000000002</v>
      </c>
      <c r="CQ672" s="20">
        <v>-7.3</v>
      </c>
      <c r="CR672" s="20">
        <v>-0.38421052631578945</v>
      </c>
      <c r="CS672" s="20">
        <v>1128</v>
      </c>
      <c r="CT672" s="20">
        <v>-1.1399999999999999</v>
      </c>
      <c r="CU672" s="20">
        <v>-3.64</v>
      </c>
      <c r="CV672" s="20">
        <v>1480</v>
      </c>
      <c r="CW672" s="20">
        <v>1355</v>
      </c>
      <c r="CX672" s="20">
        <v>1162</v>
      </c>
      <c r="CY672" s="20">
        <v>0.45700000000000002</v>
      </c>
      <c r="CZ672" s="20">
        <v>156</v>
      </c>
      <c r="DA672" s="20">
        <v>452</v>
      </c>
      <c r="DB672" s="20">
        <v>0.34499999999999997</v>
      </c>
      <c r="DC672" s="20">
        <v>262</v>
      </c>
      <c r="DD672" s="20">
        <v>372</v>
      </c>
      <c r="DE672" s="20">
        <v>0.70399999999999996</v>
      </c>
      <c r="DF672" s="20">
        <v>205</v>
      </c>
      <c r="DG672" s="20">
        <v>10.789473684210526</v>
      </c>
      <c r="DH672" s="20">
        <v>685</v>
      </c>
      <c r="DI672" s="20">
        <v>36.05263157894737</v>
      </c>
      <c r="DJ672" s="20">
        <v>260</v>
      </c>
      <c r="DK672" s="20">
        <v>121</v>
      </c>
      <c r="DL672" s="20">
        <v>68</v>
      </c>
      <c r="DM672" s="20">
        <v>190</v>
      </c>
      <c r="DN672" s="20">
        <v>351</v>
      </c>
      <c r="DO672" s="20">
        <v>77.900000000000006</v>
      </c>
      <c r="DP672" s="20">
        <v>71.316000000000003</v>
      </c>
      <c r="DQ672" s="20">
        <v>6.5789999999999997</v>
      </c>
      <c r="DR672" s="20">
        <v>1.3680000000000001</v>
      </c>
      <c r="DS672" s="20">
        <v>10</v>
      </c>
      <c r="DT672" s="20">
        <v>0.63700000000000001</v>
      </c>
      <c r="DU672" s="20">
        <v>23.8</v>
      </c>
      <c r="DV672" s="20">
        <v>19.600000000000001</v>
      </c>
      <c r="DW672" s="20">
        <v>3.6</v>
      </c>
      <c r="DX672" s="20">
        <v>6.3684210526315788</v>
      </c>
      <c r="DY672" s="20">
        <v>18.5</v>
      </c>
      <c r="DZ672" s="20">
        <v>265</v>
      </c>
      <c r="EA672" s="20">
        <v>0.45</v>
      </c>
      <c r="EB672" s="20">
        <v>-4</v>
      </c>
      <c r="EC672" s="66">
        <v>186</v>
      </c>
      <c r="ED672" s="66">
        <v>188</v>
      </c>
      <c r="EE672" s="66">
        <v>267</v>
      </c>
      <c r="EF672" s="66">
        <v>145</v>
      </c>
      <c r="EG672" s="66">
        <v>170</v>
      </c>
      <c r="EH672" s="66">
        <v>167.2</v>
      </c>
      <c r="EI672" s="66">
        <v>241</v>
      </c>
      <c r="EJ672" s="66">
        <v>182</v>
      </c>
      <c r="EK672" s="20">
        <v>12066.300000000001</v>
      </c>
      <c r="EL672" s="20">
        <v>12023.1</v>
      </c>
      <c r="EM672" s="20">
        <v>79.770842105263156</v>
      </c>
      <c r="EN672" s="20">
        <v>72.631578947368425</v>
      </c>
      <c r="EO672" s="20">
        <v>12.671999999999999</v>
      </c>
      <c r="EP672" s="20">
        <v>266.76</v>
      </c>
      <c r="EQ672" s="21">
        <v>64</v>
      </c>
      <c r="ER672" s="21">
        <v>71</v>
      </c>
      <c r="ES672" s="61" t="str">
        <f t="shared" si="33"/>
        <v>Ohio</v>
      </c>
      <c r="ET672" s="61">
        <f t="shared" si="35"/>
        <v>135</v>
      </c>
      <c r="EU672" s="61">
        <f t="shared" si="34"/>
        <v>-7</v>
      </c>
    </row>
    <row r="673" spans="1:151" x14ac:dyDescent="0.45">
      <c r="A673" s="64">
        <v>45317</v>
      </c>
      <c r="B673" s="21" t="s">
        <v>292</v>
      </c>
      <c r="C673" s="21">
        <v>197</v>
      </c>
      <c r="D673" s="21" t="s">
        <v>364</v>
      </c>
      <c r="E673" s="21">
        <v>159</v>
      </c>
      <c r="F673" s="50" t="s">
        <v>558</v>
      </c>
      <c r="G673" t="s">
        <v>292</v>
      </c>
      <c r="H673" t="s">
        <v>364</v>
      </c>
      <c r="I673" t="s">
        <v>292</v>
      </c>
      <c r="J673" t="s">
        <v>364</v>
      </c>
      <c r="K673" t="s">
        <v>292</v>
      </c>
      <c r="L673" t="s">
        <v>364</v>
      </c>
      <c r="M673" t="s">
        <v>292</v>
      </c>
      <c r="N673" t="s">
        <v>364</v>
      </c>
      <c r="O673" t="s">
        <v>292</v>
      </c>
      <c r="P673" t="s">
        <v>364</v>
      </c>
      <c r="Q673" t="s">
        <v>292</v>
      </c>
      <c r="R673" t="s">
        <v>364</v>
      </c>
      <c r="S673" t="s">
        <v>84</v>
      </c>
      <c r="T673" t="s">
        <v>84</v>
      </c>
      <c r="U673">
        <v>18</v>
      </c>
      <c r="V673">
        <v>16</v>
      </c>
      <c r="W673" s="20">
        <v>0.5</v>
      </c>
      <c r="X673" s="20">
        <v>-7.58</v>
      </c>
      <c r="Y673" s="20">
        <v>107.8</v>
      </c>
      <c r="Z673" s="20">
        <v>115.4</v>
      </c>
      <c r="AA673" s="20">
        <v>67.8</v>
      </c>
      <c r="AB673" s="20">
        <v>1.2E-2</v>
      </c>
      <c r="AC673" s="20">
        <v>-6.54</v>
      </c>
      <c r="AD673" s="20">
        <v>101.6</v>
      </c>
      <c r="AE673" s="20">
        <v>108.1</v>
      </c>
      <c r="AF673" s="20">
        <v>-5.47</v>
      </c>
      <c r="AG673" s="20">
        <v>109.5</v>
      </c>
      <c r="AH673" s="20">
        <v>116.9</v>
      </c>
      <c r="AI673" s="20">
        <v>0.31919999999999998</v>
      </c>
      <c r="AJ673" s="20">
        <v>-6.6</v>
      </c>
      <c r="AK673" s="20">
        <v>-0.36666666666666664</v>
      </c>
      <c r="AL673" s="20">
        <v>1101</v>
      </c>
      <c r="AM673" s="20">
        <v>-8.0399999999999991</v>
      </c>
      <c r="AN673" s="20">
        <v>-6.52</v>
      </c>
      <c r="AO673" s="20">
        <v>1375</v>
      </c>
      <c r="AP673" s="20">
        <v>1352</v>
      </c>
      <c r="AQ673" s="20">
        <v>1019</v>
      </c>
      <c r="AR673" s="20">
        <v>0.48099999999999998</v>
      </c>
      <c r="AS673" s="20">
        <v>127</v>
      </c>
      <c r="AT673" s="20">
        <v>310</v>
      </c>
      <c r="AU673" s="20">
        <v>0.41</v>
      </c>
      <c r="AV673" s="20">
        <v>268</v>
      </c>
      <c r="AW673" s="20">
        <v>346</v>
      </c>
      <c r="AX673" s="20">
        <v>0.77500000000000002</v>
      </c>
      <c r="AY673" s="20">
        <v>139</v>
      </c>
      <c r="AZ673" s="20">
        <v>7.7222222222222223</v>
      </c>
      <c r="BA673" s="20">
        <v>551</v>
      </c>
      <c r="BB673" s="20">
        <v>30.611111111111111</v>
      </c>
      <c r="BC673" s="20">
        <v>241</v>
      </c>
      <c r="BD673" s="20">
        <v>87</v>
      </c>
      <c r="BE673" s="20">
        <v>34</v>
      </c>
      <c r="BF673" s="20">
        <v>200</v>
      </c>
      <c r="BG673" s="20">
        <v>272</v>
      </c>
      <c r="BH673" s="20">
        <v>76.400000000000006</v>
      </c>
      <c r="BI673" s="20">
        <v>75.111000000000004</v>
      </c>
      <c r="BJ673" s="20">
        <v>1.278</v>
      </c>
      <c r="BK673" s="20">
        <v>1.2050000000000001</v>
      </c>
      <c r="BL673" s="20">
        <v>11.111000000000001</v>
      </c>
      <c r="BM673" s="20">
        <v>0.435</v>
      </c>
      <c r="BN673" s="20">
        <v>17.2</v>
      </c>
      <c r="BO673" s="20">
        <v>19.2</v>
      </c>
      <c r="BP673" s="20">
        <v>1.9</v>
      </c>
      <c r="BQ673" s="20">
        <v>4.833333333333333</v>
      </c>
      <c r="BR673" s="20">
        <v>15.1</v>
      </c>
      <c r="BS673" s="20">
        <v>276</v>
      </c>
      <c r="BT673" s="20">
        <v>0.44500000000000001</v>
      </c>
      <c r="BU673" s="20">
        <v>-2</v>
      </c>
      <c r="BV673" s="66">
        <v>257</v>
      </c>
      <c r="BW673" s="66">
        <v>197</v>
      </c>
      <c r="BX673" s="66">
        <v>254</v>
      </c>
      <c r="BY673" s="66">
        <v>230</v>
      </c>
      <c r="BZ673" s="66">
        <v>270</v>
      </c>
      <c r="CA673" s="66">
        <v>207.5</v>
      </c>
      <c r="CB673" s="66">
        <v>267</v>
      </c>
      <c r="CC673" s="66">
        <v>242</v>
      </c>
      <c r="CD673" s="20">
        <v>0.5625</v>
      </c>
      <c r="CE673" s="20">
        <v>-6.81</v>
      </c>
      <c r="CF673" s="20">
        <v>96.7</v>
      </c>
      <c r="CG673" s="20">
        <v>103.5</v>
      </c>
      <c r="CH673" s="20">
        <v>64.900000000000006</v>
      </c>
      <c r="CI673" s="20">
        <v>-3.0000000000000001E-3</v>
      </c>
      <c r="CJ673" s="20">
        <v>-9.34</v>
      </c>
      <c r="CK673" s="20">
        <v>99.9</v>
      </c>
      <c r="CL673" s="20">
        <v>109.2</v>
      </c>
      <c r="CM673" s="20">
        <v>-9.66</v>
      </c>
      <c r="CN673" s="20">
        <v>96.6</v>
      </c>
      <c r="CO673" s="20">
        <v>101.3</v>
      </c>
      <c r="CP673" s="63">
        <v>0.36809999999999998</v>
      </c>
      <c r="CQ673" s="20">
        <v>-5.3</v>
      </c>
      <c r="CR673" s="20">
        <v>-0.33124999999999999</v>
      </c>
      <c r="CS673" s="20">
        <v>1102</v>
      </c>
      <c r="CT673" s="20">
        <v>-6.94</v>
      </c>
      <c r="CU673" s="20">
        <v>-9.25</v>
      </c>
      <c r="CV673" s="20">
        <v>1027</v>
      </c>
      <c r="CW673" s="20">
        <v>990</v>
      </c>
      <c r="CX673" s="20">
        <v>860</v>
      </c>
      <c r="CY673" s="20">
        <v>0.442</v>
      </c>
      <c r="CZ673" s="20">
        <v>104</v>
      </c>
      <c r="DA673" s="20">
        <v>317</v>
      </c>
      <c r="DB673" s="20">
        <v>0.32800000000000001</v>
      </c>
      <c r="DC673" s="20">
        <v>163</v>
      </c>
      <c r="DD673" s="20">
        <v>256</v>
      </c>
      <c r="DE673" s="20">
        <v>0.63700000000000001</v>
      </c>
      <c r="DF673" s="20">
        <v>119</v>
      </c>
      <c r="DG673" s="20">
        <v>7.4375</v>
      </c>
      <c r="DH673" s="20">
        <v>518</v>
      </c>
      <c r="DI673" s="20">
        <v>32.375</v>
      </c>
      <c r="DJ673" s="20">
        <v>184</v>
      </c>
      <c r="DK673" s="20">
        <v>130</v>
      </c>
      <c r="DL673" s="20">
        <v>51</v>
      </c>
      <c r="DM673" s="20">
        <v>196</v>
      </c>
      <c r="DN673" s="20">
        <v>270</v>
      </c>
      <c r="DO673" s="20">
        <v>64.2</v>
      </c>
      <c r="DP673" s="20">
        <v>61.875</v>
      </c>
      <c r="DQ673" s="20">
        <v>2.3119999999999998</v>
      </c>
      <c r="DR673" s="20">
        <v>0.93899999999999995</v>
      </c>
      <c r="DS673" s="20">
        <v>12.25</v>
      </c>
      <c r="DT673" s="20">
        <v>0.66300000000000003</v>
      </c>
      <c r="DU673" s="20">
        <v>19.8</v>
      </c>
      <c r="DV673" s="20">
        <v>16</v>
      </c>
      <c r="DW673" s="20">
        <v>3.2</v>
      </c>
      <c r="DX673" s="20">
        <v>8.125</v>
      </c>
      <c r="DY673" s="20">
        <v>16.899999999999999</v>
      </c>
      <c r="DZ673" s="20">
        <v>286</v>
      </c>
      <c r="EA673" s="20">
        <v>0.437</v>
      </c>
      <c r="EB673" s="20">
        <v>1</v>
      </c>
      <c r="EC673" s="66">
        <v>228</v>
      </c>
      <c r="ED673" s="66">
        <v>248</v>
      </c>
      <c r="EE673" s="66">
        <v>221</v>
      </c>
      <c r="EF673" s="66">
        <v>213</v>
      </c>
      <c r="EG673" s="66">
        <v>261</v>
      </c>
      <c r="EH673" s="66">
        <v>207.5</v>
      </c>
      <c r="EI673" s="66">
        <v>289</v>
      </c>
      <c r="EJ673" s="66">
        <v>226</v>
      </c>
      <c r="EK673" s="20">
        <v>11157.3</v>
      </c>
      <c r="EL673" s="20">
        <v>11159.18</v>
      </c>
      <c r="EM673" s="20">
        <v>90.276875000000004</v>
      </c>
      <c r="EN673" s="20">
        <v>59.208333333333329</v>
      </c>
      <c r="EO673" s="20">
        <v>9.6187000000000005</v>
      </c>
      <c r="EP673" s="20">
        <v>209.25</v>
      </c>
      <c r="EQ673" s="21">
        <v>67</v>
      </c>
      <c r="ER673" s="21">
        <v>62</v>
      </c>
      <c r="ES673" s="61" t="str">
        <f t="shared" si="33"/>
        <v>Niagara</v>
      </c>
      <c r="ET673" s="61">
        <f t="shared" si="35"/>
        <v>129</v>
      </c>
      <c r="EU673" s="61">
        <f t="shared" si="34"/>
        <v>5</v>
      </c>
    </row>
    <row r="674" spans="1:151" x14ac:dyDescent="0.45">
      <c r="A674" s="64">
        <v>45317</v>
      </c>
      <c r="B674" s="21" t="s">
        <v>220</v>
      </c>
      <c r="C674" s="21">
        <v>265</v>
      </c>
      <c r="D674" s="21" t="s">
        <v>83</v>
      </c>
      <c r="E674" s="21">
        <v>124</v>
      </c>
      <c r="F674" s="50" t="s">
        <v>558</v>
      </c>
      <c r="G674" t="s">
        <v>220</v>
      </c>
      <c r="H674" t="s">
        <v>83</v>
      </c>
      <c r="I674" t="s">
        <v>220</v>
      </c>
      <c r="J674" t="s">
        <v>83</v>
      </c>
      <c r="K674" t="s">
        <v>220</v>
      </c>
      <c r="L674" t="s">
        <v>83</v>
      </c>
      <c r="M674" t="s">
        <v>220</v>
      </c>
      <c r="N674" t="s">
        <v>83</v>
      </c>
      <c r="O674" t="s">
        <v>220</v>
      </c>
      <c r="P674" t="s">
        <v>83</v>
      </c>
      <c r="Q674" t="s">
        <v>220</v>
      </c>
      <c r="R674" t="s">
        <v>83</v>
      </c>
      <c r="S674" t="s">
        <v>84</v>
      </c>
      <c r="T674" t="s">
        <v>84</v>
      </c>
      <c r="U674">
        <v>18</v>
      </c>
      <c r="V674">
        <v>18</v>
      </c>
      <c r="W674" s="20">
        <v>0.16666666666666699</v>
      </c>
      <c r="X674" s="20">
        <v>-19.64</v>
      </c>
      <c r="Y674" s="20">
        <v>92.9</v>
      </c>
      <c r="Z674" s="20">
        <v>112.5</v>
      </c>
      <c r="AA674" s="20">
        <v>67.099999999999994</v>
      </c>
      <c r="AB674" s="20">
        <v>1.4E-2</v>
      </c>
      <c r="AC674" s="20">
        <v>-2.96</v>
      </c>
      <c r="AD674" s="20">
        <v>105.5</v>
      </c>
      <c r="AE674" s="20">
        <v>108.5</v>
      </c>
      <c r="AF674" s="20">
        <v>-1.44</v>
      </c>
      <c r="AG674" s="20">
        <v>92.9</v>
      </c>
      <c r="AH674" s="20">
        <v>110.5</v>
      </c>
      <c r="AI674" s="20">
        <v>0.1191</v>
      </c>
      <c r="AJ674" s="20">
        <v>-11</v>
      </c>
      <c r="AK674" s="20">
        <v>-0.61111111111111116</v>
      </c>
      <c r="AL674" s="20">
        <v>924</v>
      </c>
      <c r="AM674" s="20">
        <v>-18.62</v>
      </c>
      <c r="AN674" s="20">
        <v>-3.9</v>
      </c>
      <c r="AO674" s="20">
        <v>1117</v>
      </c>
      <c r="AP674" s="20">
        <v>1382</v>
      </c>
      <c r="AQ674" s="20">
        <v>1010</v>
      </c>
      <c r="AR674" s="20">
        <v>0.40799999999999997</v>
      </c>
      <c r="AS674" s="20">
        <v>88</v>
      </c>
      <c r="AT674" s="20">
        <v>326</v>
      </c>
      <c r="AU674" s="20">
        <v>0.27</v>
      </c>
      <c r="AV674" s="20">
        <v>205</v>
      </c>
      <c r="AW674" s="20">
        <v>327</v>
      </c>
      <c r="AX674" s="20">
        <v>0.627</v>
      </c>
      <c r="AY674" s="20">
        <v>227</v>
      </c>
      <c r="AZ674" s="20">
        <v>12.611111111111111</v>
      </c>
      <c r="BA674" s="20">
        <v>650</v>
      </c>
      <c r="BB674" s="20">
        <v>36.111111111111114</v>
      </c>
      <c r="BC674" s="20">
        <v>194</v>
      </c>
      <c r="BD674" s="20">
        <v>96</v>
      </c>
      <c r="BE674" s="20">
        <v>76</v>
      </c>
      <c r="BF674" s="20">
        <v>297</v>
      </c>
      <c r="BG674" s="20">
        <v>278</v>
      </c>
      <c r="BH674" s="20">
        <v>62.1</v>
      </c>
      <c r="BI674" s="20">
        <v>76.778000000000006</v>
      </c>
      <c r="BJ674" s="20">
        <v>-14.722</v>
      </c>
      <c r="BK674" s="20">
        <v>0.65300000000000002</v>
      </c>
      <c r="BL674" s="20">
        <v>16.5</v>
      </c>
      <c r="BM674" s="20">
        <v>0.32300000000000001</v>
      </c>
      <c r="BN674" s="20">
        <v>18.100000000000001</v>
      </c>
      <c r="BO674" s="20">
        <v>18.2</v>
      </c>
      <c r="BP674" s="20">
        <v>4.2</v>
      </c>
      <c r="BQ674" s="20">
        <v>5.333333333333333</v>
      </c>
      <c r="BR674" s="20">
        <v>15.4</v>
      </c>
      <c r="BS674" s="20">
        <v>335</v>
      </c>
      <c r="BT674" s="20">
        <v>0.39700000000000002</v>
      </c>
      <c r="BU674" s="20">
        <v>0</v>
      </c>
      <c r="BV674" s="66">
        <v>347</v>
      </c>
      <c r="BW674" s="66">
        <v>344</v>
      </c>
      <c r="BX674" s="66">
        <v>343</v>
      </c>
      <c r="BY674" s="66">
        <v>351</v>
      </c>
      <c r="BZ674" s="66">
        <v>346</v>
      </c>
      <c r="CA674" s="66">
        <v>288</v>
      </c>
      <c r="CB674" s="66">
        <v>336</v>
      </c>
      <c r="CC674" s="66">
        <v>340</v>
      </c>
      <c r="CD674" s="20">
        <v>0.44444444444444398</v>
      </c>
      <c r="CE674" s="20">
        <v>-1.39</v>
      </c>
      <c r="CF674" s="20">
        <v>105.8</v>
      </c>
      <c r="CG674" s="20">
        <v>107.2</v>
      </c>
      <c r="CH674" s="20">
        <v>67.5</v>
      </c>
      <c r="CI674" s="20">
        <v>-9.1999999999999998E-2</v>
      </c>
      <c r="CJ674" s="20">
        <v>-3.43</v>
      </c>
      <c r="CK674" s="20">
        <v>105</v>
      </c>
      <c r="CL674" s="20">
        <v>108.4</v>
      </c>
      <c r="CM674" s="20">
        <v>-1.74</v>
      </c>
      <c r="CN674" s="20">
        <v>105.3</v>
      </c>
      <c r="CO674" s="20">
        <v>106.9</v>
      </c>
      <c r="CP674" s="63">
        <v>0.45879999999999999</v>
      </c>
      <c r="CQ674" s="20">
        <v>-6.6</v>
      </c>
      <c r="CR674" s="20">
        <v>-0.36666666666666664</v>
      </c>
      <c r="CS674" s="20">
        <v>1125</v>
      </c>
      <c r="CT674" s="20">
        <v>-2</v>
      </c>
      <c r="CU674" s="20">
        <v>-3.05</v>
      </c>
      <c r="CV674" s="20">
        <v>1304</v>
      </c>
      <c r="CW674" s="20">
        <v>1285</v>
      </c>
      <c r="CX674" s="20">
        <v>1082</v>
      </c>
      <c r="CY674" s="20">
        <v>0.433</v>
      </c>
      <c r="CZ674" s="20">
        <v>152</v>
      </c>
      <c r="DA674" s="20">
        <v>424</v>
      </c>
      <c r="DB674" s="20">
        <v>0.35799999999999998</v>
      </c>
      <c r="DC674" s="20">
        <v>214</v>
      </c>
      <c r="DD674" s="20">
        <v>326</v>
      </c>
      <c r="DE674" s="20">
        <v>0.65600000000000003</v>
      </c>
      <c r="DF674" s="20">
        <v>193</v>
      </c>
      <c r="DG674" s="20">
        <v>10.722222222222221</v>
      </c>
      <c r="DH674" s="20">
        <v>589</v>
      </c>
      <c r="DI674" s="20">
        <v>32.722222222222221</v>
      </c>
      <c r="DJ674" s="20">
        <v>254</v>
      </c>
      <c r="DK674" s="20">
        <v>171</v>
      </c>
      <c r="DL674" s="20">
        <v>58</v>
      </c>
      <c r="DM674" s="20">
        <v>197</v>
      </c>
      <c r="DN674" s="20">
        <v>340</v>
      </c>
      <c r="DO674" s="20">
        <v>72.400000000000006</v>
      </c>
      <c r="DP674" s="20">
        <v>71.388999999999996</v>
      </c>
      <c r="DQ674" s="20">
        <v>1.056</v>
      </c>
      <c r="DR674" s="20">
        <v>1.2889999999999999</v>
      </c>
      <c r="DS674" s="20">
        <v>10.944000000000001</v>
      </c>
      <c r="DT674" s="20">
        <v>0.86799999999999999</v>
      </c>
      <c r="DU674" s="20">
        <v>23.6</v>
      </c>
      <c r="DV674" s="20">
        <v>18.100000000000001</v>
      </c>
      <c r="DW674" s="20">
        <v>3.2</v>
      </c>
      <c r="DX674" s="20">
        <v>9.5</v>
      </c>
      <c r="DY674" s="20">
        <v>18.899999999999999</v>
      </c>
      <c r="DZ674" s="20">
        <v>200</v>
      </c>
      <c r="EA674" s="20">
        <v>0.48399999999999999</v>
      </c>
      <c r="EB674" s="20">
        <v>-3</v>
      </c>
      <c r="EC674" s="66">
        <v>180</v>
      </c>
      <c r="ED674" s="66">
        <v>163</v>
      </c>
      <c r="EE674" s="66">
        <v>231</v>
      </c>
      <c r="EF674" s="66">
        <v>155</v>
      </c>
      <c r="EG674" s="66">
        <v>178</v>
      </c>
      <c r="EH674" s="66">
        <v>155.69999999999999</v>
      </c>
      <c r="EI674" s="66">
        <v>193</v>
      </c>
      <c r="EJ674" s="66">
        <v>124</v>
      </c>
      <c r="EK674" s="20">
        <v>9958.880000000001</v>
      </c>
      <c r="EL674" s="20">
        <v>11902.5</v>
      </c>
      <c r="EM674" s="20">
        <v>156.75</v>
      </c>
      <c r="EN674" s="20">
        <v>58.368000000000002</v>
      </c>
      <c r="EO674" s="20">
        <v>10.102400000000001</v>
      </c>
      <c r="EP674" s="20">
        <v>213.18</v>
      </c>
      <c r="ES674" s="61" t="str">
        <f t="shared" si="33"/>
        <v/>
      </c>
      <c r="ET674" s="61">
        <f t="shared" si="35"/>
        <v>0</v>
      </c>
      <c r="EU674" s="61" t="str">
        <f t="shared" si="34"/>
        <v/>
      </c>
    </row>
    <row r="675" spans="1:151" x14ac:dyDescent="0.45">
      <c r="A675" s="64">
        <v>45317</v>
      </c>
      <c r="B675" s="21" t="s">
        <v>313</v>
      </c>
      <c r="C675" s="21">
        <v>43</v>
      </c>
      <c r="D675" s="21" t="s">
        <v>363</v>
      </c>
      <c r="E675" s="21">
        <v>158</v>
      </c>
      <c r="F675" s="50" t="s">
        <v>558</v>
      </c>
      <c r="G675" t="s">
        <v>313</v>
      </c>
      <c r="H675" t="s">
        <v>363</v>
      </c>
      <c r="I675" t="s">
        <v>313</v>
      </c>
      <c r="J675" t="s">
        <v>363</v>
      </c>
      <c r="K675" t="s">
        <v>313</v>
      </c>
      <c r="L675" t="s">
        <v>363</v>
      </c>
      <c r="M675" t="s">
        <v>313</v>
      </c>
      <c r="N675" t="s">
        <v>363</v>
      </c>
      <c r="O675" t="s">
        <v>313</v>
      </c>
      <c r="P675" t="s">
        <v>363</v>
      </c>
      <c r="Q675" t="s">
        <v>313</v>
      </c>
      <c r="R675" t="s">
        <v>363</v>
      </c>
      <c r="S675" t="s">
        <v>84</v>
      </c>
      <c r="T675" t="s">
        <v>84</v>
      </c>
      <c r="U675">
        <v>18</v>
      </c>
      <c r="V675">
        <v>16</v>
      </c>
      <c r="W675" s="20">
        <v>0.38888888888888901</v>
      </c>
      <c r="X675" s="20">
        <v>-6.27</v>
      </c>
      <c r="Y675" s="20">
        <v>102.5</v>
      </c>
      <c r="Z675" s="20">
        <v>108.8</v>
      </c>
      <c r="AA675" s="20">
        <v>68.3</v>
      </c>
      <c r="AB675" s="20">
        <v>-2.1000000000000001E-2</v>
      </c>
      <c r="AC675" s="20">
        <v>-0.83</v>
      </c>
      <c r="AD675" s="20">
        <v>105.7</v>
      </c>
      <c r="AE675" s="20">
        <v>106.5</v>
      </c>
      <c r="AF675" s="20">
        <v>3.68</v>
      </c>
      <c r="AG675" s="20">
        <v>103.1</v>
      </c>
      <c r="AH675" s="20">
        <v>108</v>
      </c>
      <c r="AI675" s="20">
        <v>0.37140000000000001</v>
      </c>
      <c r="AJ675" s="20">
        <v>-7.3</v>
      </c>
      <c r="AK675" s="20">
        <v>-0.40555555555555556</v>
      </c>
      <c r="AL675" s="20">
        <v>1067</v>
      </c>
      <c r="AM675" s="20">
        <v>-5.36</v>
      </c>
      <c r="AN675" s="20">
        <v>-2.2999999999999998</v>
      </c>
      <c r="AO675" s="20">
        <v>1316</v>
      </c>
      <c r="AP675" s="20">
        <v>1328</v>
      </c>
      <c r="AQ675" s="20">
        <v>1084</v>
      </c>
      <c r="AR675" s="20">
        <v>0.437</v>
      </c>
      <c r="AS675" s="20">
        <v>144</v>
      </c>
      <c r="AT675" s="20">
        <v>403</v>
      </c>
      <c r="AU675" s="20">
        <v>0.35699999999999998</v>
      </c>
      <c r="AV675" s="20">
        <v>224</v>
      </c>
      <c r="AW675" s="20">
        <v>349</v>
      </c>
      <c r="AX675" s="20">
        <v>0.64200000000000002</v>
      </c>
      <c r="AY675" s="20">
        <v>219</v>
      </c>
      <c r="AZ675" s="20">
        <v>12.166666666666666</v>
      </c>
      <c r="BA675" s="20">
        <v>679</v>
      </c>
      <c r="BB675" s="20">
        <v>37.722222222222221</v>
      </c>
      <c r="BC675" s="20">
        <v>232</v>
      </c>
      <c r="BD675" s="20">
        <v>112</v>
      </c>
      <c r="BE675" s="20">
        <v>56</v>
      </c>
      <c r="BF675" s="20">
        <v>247</v>
      </c>
      <c r="BG675" s="20">
        <v>314</v>
      </c>
      <c r="BH675" s="20">
        <v>73.099999999999994</v>
      </c>
      <c r="BI675" s="20">
        <v>73.778000000000006</v>
      </c>
      <c r="BJ675" s="20">
        <v>-0.66700000000000004</v>
      </c>
      <c r="BK675" s="20">
        <v>0.93899999999999995</v>
      </c>
      <c r="BL675" s="20">
        <v>13.722</v>
      </c>
      <c r="BM675" s="20">
        <v>0.45300000000000001</v>
      </c>
      <c r="BN675" s="20">
        <v>22.4</v>
      </c>
      <c r="BO675" s="20">
        <v>19.399999999999999</v>
      </c>
      <c r="BP675" s="20">
        <v>3.1</v>
      </c>
      <c r="BQ675" s="20">
        <v>6.2222222222222223</v>
      </c>
      <c r="BR675" s="20">
        <v>17.399999999999999</v>
      </c>
      <c r="BS675" s="20">
        <v>215</v>
      </c>
      <c r="BT675" s="20">
        <v>0.47499999999999998</v>
      </c>
      <c r="BU675" s="20">
        <v>-1</v>
      </c>
      <c r="BV675" s="66">
        <v>229</v>
      </c>
      <c r="BW675" s="66">
        <v>281</v>
      </c>
      <c r="BX675" s="66">
        <v>259</v>
      </c>
      <c r="BY675" s="66">
        <v>237</v>
      </c>
      <c r="BZ675" s="66">
        <v>250</v>
      </c>
      <c r="CA675" s="66">
        <v>208.8</v>
      </c>
      <c r="CB675" s="66">
        <v>217</v>
      </c>
      <c r="CC675" s="66">
        <v>222</v>
      </c>
      <c r="CD675" s="20">
        <v>0.25</v>
      </c>
      <c r="CE675" s="20">
        <v>-17.96</v>
      </c>
      <c r="CF675" s="20">
        <v>94.1</v>
      </c>
      <c r="CG675" s="20">
        <v>112</v>
      </c>
      <c r="CH675" s="20">
        <v>69.3</v>
      </c>
      <c r="CI675" s="20">
        <v>5.8999999999999997E-2</v>
      </c>
      <c r="CJ675" s="20">
        <v>-2.02</v>
      </c>
      <c r="CK675" s="20">
        <v>104.6</v>
      </c>
      <c r="CL675" s="20">
        <v>106.6</v>
      </c>
      <c r="CM675" s="20">
        <v>2.88</v>
      </c>
      <c r="CN675" s="20">
        <v>94</v>
      </c>
      <c r="CO675" s="20">
        <v>110.8</v>
      </c>
      <c r="CP675" s="63">
        <v>0.13150000000000001</v>
      </c>
      <c r="CQ675" s="20">
        <v>-8.6</v>
      </c>
      <c r="CR675" s="20">
        <v>-0.53749999999999998</v>
      </c>
      <c r="CS675" s="20">
        <v>937</v>
      </c>
      <c r="CT675" s="20">
        <v>-15.75</v>
      </c>
      <c r="CU675" s="20">
        <v>-2.82</v>
      </c>
      <c r="CV675" s="20">
        <v>1045</v>
      </c>
      <c r="CW675" s="20">
        <v>1227</v>
      </c>
      <c r="CX675" s="20">
        <v>978</v>
      </c>
      <c r="CY675" s="20">
        <v>0.4</v>
      </c>
      <c r="CZ675" s="20">
        <v>122</v>
      </c>
      <c r="DA675" s="20">
        <v>401</v>
      </c>
      <c r="DB675" s="20">
        <v>0.30399999999999999</v>
      </c>
      <c r="DC675" s="20">
        <v>141</v>
      </c>
      <c r="DD675" s="20">
        <v>201</v>
      </c>
      <c r="DE675" s="20">
        <v>0.70099999999999996</v>
      </c>
      <c r="DF675" s="20">
        <v>153</v>
      </c>
      <c r="DG675" s="20">
        <v>9.5625</v>
      </c>
      <c r="DH675" s="20">
        <v>553</v>
      </c>
      <c r="DI675" s="20">
        <v>34.5625</v>
      </c>
      <c r="DJ675" s="20">
        <v>221</v>
      </c>
      <c r="DK675" s="20">
        <v>119</v>
      </c>
      <c r="DL675" s="20">
        <v>44</v>
      </c>
      <c r="DM675" s="20">
        <v>222</v>
      </c>
      <c r="DN675" s="20">
        <v>212</v>
      </c>
      <c r="DO675" s="20">
        <v>65.3</v>
      </c>
      <c r="DP675" s="20">
        <v>76.688000000000002</v>
      </c>
      <c r="DQ675" s="20">
        <v>-11.375</v>
      </c>
      <c r="DR675" s="20">
        <v>0.995</v>
      </c>
      <c r="DS675" s="20">
        <v>13.875</v>
      </c>
      <c r="DT675" s="20">
        <v>0.53600000000000003</v>
      </c>
      <c r="DU675" s="20">
        <v>25.1</v>
      </c>
      <c r="DV675" s="20">
        <v>12.6</v>
      </c>
      <c r="DW675" s="20">
        <v>2.8</v>
      </c>
      <c r="DX675" s="20">
        <v>7.4375</v>
      </c>
      <c r="DY675" s="20">
        <v>13.2</v>
      </c>
      <c r="DZ675" s="20">
        <v>284</v>
      </c>
      <c r="EA675" s="20">
        <v>0.437</v>
      </c>
      <c r="EB675" s="20">
        <v>-1</v>
      </c>
      <c r="EC675" s="66">
        <v>331</v>
      </c>
      <c r="ED675" s="66">
        <v>340</v>
      </c>
      <c r="EE675" s="66">
        <v>311</v>
      </c>
      <c r="EF675" s="66">
        <v>341</v>
      </c>
      <c r="EG675" s="66">
        <v>343</v>
      </c>
      <c r="EH675" s="66">
        <v>277.7</v>
      </c>
      <c r="EI675" s="66">
        <v>296</v>
      </c>
      <c r="EJ675" s="66">
        <v>312</v>
      </c>
      <c r="EK675" s="20">
        <v>11480</v>
      </c>
      <c r="EL675" s="20">
        <v>10238.08</v>
      </c>
      <c r="EM675" s="20">
        <v>102.05737499999999</v>
      </c>
      <c r="EN675" s="20">
        <v>86.333333333333329</v>
      </c>
      <c r="EO675" s="20">
        <v>12.197399999999998</v>
      </c>
      <c r="EP675" s="20">
        <v>136.10400000000001</v>
      </c>
      <c r="ES675" s="61" t="str">
        <f t="shared" si="33"/>
        <v/>
      </c>
      <c r="ET675" s="61">
        <f t="shared" si="35"/>
        <v>0</v>
      </c>
      <c r="EU675" s="61" t="str">
        <f t="shared" si="34"/>
        <v/>
      </c>
    </row>
    <row r="676" spans="1:151" x14ac:dyDescent="0.45">
      <c r="A676" s="64">
        <v>45317</v>
      </c>
      <c r="B676" s="21" t="s">
        <v>61</v>
      </c>
      <c r="C676" s="21">
        <v>356</v>
      </c>
      <c r="D676" s="21" t="s">
        <v>63</v>
      </c>
      <c r="E676" s="21">
        <v>172</v>
      </c>
      <c r="F676" s="50" t="s">
        <v>558</v>
      </c>
      <c r="G676" t="s">
        <v>61</v>
      </c>
      <c r="H676" t="s">
        <v>63</v>
      </c>
      <c r="I676" t="s">
        <v>61</v>
      </c>
      <c r="J676" t="s">
        <v>63</v>
      </c>
      <c r="K676" t="s">
        <v>61</v>
      </c>
      <c r="L676" t="s">
        <v>411</v>
      </c>
      <c r="M676" t="s">
        <v>61</v>
      </c>
      <c r="N676" t="s">
        <v>594</v>
      </c>
      <c r="O676" t="s">
        <v>61</v>
      </c>
      <c r="P676" t="s">
        <v>63</v>
      </c>
      <c r="Q676" t="s">
        <v>61</v>
      </c>
      <c r="R676" t="s">
        <v>411</v>
      </c>
      <c r="S676" t="s">
        <v>24</v>
      </c>
      <c r="T676" t="s">
        <v>24</v>
      </c>
      <c r="U676">
        <v>19</v>
      </c>
      <c r="V676">
        <v>19</v>
      </c>
      <c r="W676" s="20">
        <v>0.78947368421052599</v>
      </c>
      <c r="X676" s="20">
        <v>22.54</v>
      </c>
      <c r="Y676" s="20">
        <v>121.7</v>
      </c>
      <c r="Z676" s="20">
        <v>99.1</v>
      </c>
      <c r="AA676" s="20">
        <v>64.7</v>
      </c>
      <c r="AB676" s="20">
        <v>3.5000000000000003E-2</v>
      </c>
      <c r="AC676" s="20">
        <v>9.41</v>
      </c>
      <c r="AD676" s="20">
        <v>111</v>
      </c>
      <c r="AE676" s="20">
        <v>101.6</v>
      </c>
      <c r="AF676" s="20">
        <v>6.29</v>
      </c>
      <c r="AG676" s="20">
        <v>122</v>
      </c>
      <c r="AH676" s="20">
        <v>100.6</v>
      </c>
      <c r="AI676" s="20">
        <v>0.90159999999999996</v>
      </c>
      <c r="AJ676" s="20">
        <v>3.6</v>
      </c>
      <c r="AK676" s="20">
        <v>0.18947368421052632</v>
      </c>
      <c r="AL676" s="20">
        <v>1441</v>
      </c>
      <c r="AM676" s="20">
        <v>17.87</v>
      </c>
      <c r="AN676" s="20">
        <v>9.08</v>
      </c>
      <c r="AO676" s="20">
        <v>1438</v>
      </c>
      <c r="AP676" s="20">
        <v>1271</v>
      </c>
      <c r="AQ676" s="20">
        <v>1057</v>
      </c>
      <c r="AR676" s="20">
        <v>0.47499999999999998</v>
      </c>
      <c r="AS676" s="20">
        <v>130</v>
      </c>
      <c r="AT676" s="20">
        <v>360</v>
      </c>
      <c r="AU676" s="20">
        <v>0.36099999999999999</v>
      </c>
      <c r="AV676" s="20">
        <v>304</v>
      </c>
      <c r="AW676" s="20">
        <v>391</v>
      </c>
      <c r="AX676" s="20">
        <v>0.77700000000000002</v>
      </c>
      <c r="AY676" s="20">
        <v>187</v>
      </c>
      <c r="AZ676" s="20">
        <v>9.8421052631578956</v>
      </c>
      <c r="BA676" s="20">
        <v>644</v>
      </c>
      <c r="BB676" s="20">
        <v>33.89473684210526</v>
      </c>
      <c r="BC676" s="20">
        <v>240</v>
      </c>
      <c r="BD676" s="20">
        <v>115</v>
      </c>
      <c r="BE676" s="20">
        <v>33</v>
      </c>
      <c r="BF676" s="20">
        <v>190</v>
      </c>
      <c r="BG676" s="20">
        <v>286</v>
      </c>
      <c r="BH676" s="20">
        <v>75.7</v>
      </c>
      <c r="BI676" s="20">
        <v>66.894999999999996</v>
      </c>
      <c r="BJ676" s="20">
        <v>8.7889999999999997</v>
      </c>
      <c r="BK676" s="20">
        <v>1.2629999999999999</v>
      </c>
      <c r="BL676" s="20">
        <v>10</v>
      </c>
      <c r="BM676" s="20">
        <v>0.60499999999999998</v>
      </c>
      <c r="BN676" s="20">
        <v>18.899999999999999</v>
      </c>
      <c r="BO676" s="20">
        <v>20.6</v>
      </c>
      <c r="BP676" s="20">
        <v>1.7</v>
      </c>
      <c r="BQ676" s="20">
        <v>6.0526315789473681</v>
      </c>
      <c r="BR676" s="20">
        <v>15.1</v>
      </c>
      <c r="BS676" s="20">
        <v>8</v>
      </c>
      <c r="BT676" s="20">
        <v>0.64700000000000002</v>
      </c>
      <c r="BU676" s="20">
        <v>0</v>
      </c>
      <c r="BV676" s="66">
        <v>12</v>
      </c>
      <c r="BW676" s="66">
        <v>7</v>
      </c>
      <c r="BX676" s="66">
        <v>7</v>
      </c>
      <c r="BY676" s="66">
        <v>15</v>
      </c>
      <c r="BZ676" s="66">
        <v>11</v>
      </c>
      <c r="CA676" s="66">
        <v>7.5</v>
      </c>
      <c r="CB676" s="66">
        <v>8</v>
      </c>
      <c r="CC676" s="66">
        <v>8</v>
      </c>
      <c r="CD676" s="20">
        <v>0.63157894736842102</v>
      </c>
      <c r="CE676" s="20">
        <v>21.02</v>
      </c>
      <c r="CF676" s="20">
        <v>116.7</v>
      </c>
      <c r="CG676" s="20">
        <v>95.7</v>
      </c>
      <c r="CH676" s="20">
        <v>66</v>
      </c>
      <c r="CI676" s="20">
        <v>-0.1</v>
      </c>
      <c r="CJ676" s="20">
        <v>7.83</v>
      </c>
      <c r="CK676" s="20">
        <v>111.5</v>
      </c>
      <c r="CL676" s="20">
        <v>103.7</v>
      </c>
      <c r="CM676" s="20">
        <v>2.48</v>
      </c>
      <c r="CN676" s="20">
        <v>117.7</v>
      </c>
      <c r="CO676" s="20">
        <v>95.3</v>
      </c>
      <c r="CP676" s="63">
        <v>0.91890000000000005</v>
      </c>
      <c r="CQ676" s="20">
        <v>-0.1</v>
      </c>
      <c r="CR676" s="20">
        <v>-5.263157894736842E-3</v>
      </c>
      <c r="CS676" s="20">
        <v>1369</v>
      </c>
      <c r="CT676" s="20">
        <v>19.079999999999998</v>
      </c>
      <c r="CU676" s="20">
        <v>8.08</v>
      </c>
      <c r="CV676" s="20">
        <v>1448</v>
      </c>
      <c r="CW676" s="20">
        <v>1239</v>
      </c>
      <c r="CX676" s="20">
        <v>1127</v>
      </c>
      <c r="CY676" s="20">
        <v>0.47399999999999998</v>
      </c>
      <c r="CZ676" s="20">
        <v>130</v>
      </c>
      <c r="DA676" s="20">
        <v>359</v>
      </c>
      <c r="DB676" s="20">
        <v>0.36199999999999999</v>
      </c>
      <c r="DC676" s="20">
        <v>250</v>
      </c>
      <c r="DD676" s="20">
        <v>357</v>
      </c>
      <c r="DE676" s="20">
        <v>0.7</v>
      </c>
      <c r="DF676" s="20">
        <v>195</v>
      </c>
      <c r="DG676" s="20">
        <v>10.263157894736842</v>
      </c>
      <c r="DH676" s="20">
        <v>686</v>
      </c>
      <c r="DI676" s="20">
        <v>36.10526315789474</v>
      </c>
      <c r="DJ676" s="20">
        <v>337</v>
      </c>
      <c r="DK676" s="20">
        <v>137</v>
      </c>
      <c r="DL676" s="20">
        <v>82</v>
      </c>
      <c r="DM676" s="20">
        <v>196</v>
      </c>
      <c r="DN676" s="20">
        <v>309</v>
      </c>
      <c r="DO676" s="20">
        <v>76.2</v>
      </c>
      <c r="DP676" s="20">
        <v>65.210999999999999</v>
      </c>
      <c r="DQ676" s="20">
        <v>11</v>
      </c>
      <c r="DR676" s="20">
        <v>1.7190000000000001</v>
      </c>
      <c r="DS676" s="20">
        <v>10.316000000000001</v>
      </c>
      <c r="DT676" s="20">
        <v>0.69899999999999995</v>
      </c>
      <c r="DU676" s="20">
        <v>18.899999999999999</v>
      </c>
      <c r="DV676" s="20">
        <v>18.8</v>
      </c>
      <c r="DW676" s="20">
        <v>4.3</v>
      </c>
      <c r="DX676" s="20">
        <v>7.2105263157894735</v>
      </c>
      <c r="DY676" s="20">
        <v>16.3</v>
      </c>
      <c r="DZ676" s="20">
        <v>57</v>
      </c>
      <c r="EA676" s="20">
        <v>0.57799999999999996</v>
      </c>
      <c r="EB676" s="20">
        <v>0</v>
      </c>
      <c r="EC676" s="66">
        <v>23</v>
      </c>
      <c r="ED676" s="66">
        <v>21</v>
      </c>
      <c r="EE676" s="66">
        <v>53</v>
      </c>
      <c r="EF676" s="66">
        <v>17</v>
      </c>
      <c r="EG676" s="66">
        <v>16</v>
      </c>
      <c r="EH676" s="66">
        <v>25.7</v>
      </c>
      <c r="EI676" s="66">
        <v>58</v>
      </c>
      <c r="EJ676" s="66">
        <v>28</v>
      </c>
      <c r="EK676" s="20">
        <v>11646.69</v>
      </c>
      <c r="EL676" s="20">
        <v>11564.97</v>
      </c>
      <c r="EM676" s="20">
        <v>72.10526315789474</v>
      </c>
      <c r="EN676" s="20">
        <v>62.438947368421054</v>
      </c>
      <c r="EO676" s="20">
        <v>10.569999999999999</v>
      </c>
      <c r="EP676" s="20">
        <v>240.09300000000002</v>
      </c>
      <c r="EQ676" s="21">
        <v>81</v>
      </c>
      <c r="ER676" s="21">
        <v>66</v>
      </c>
      <c r="ES676" s="61" t="str">
        <f t="shared" si="33"/>
        <v>Wisconsin</v>
      </c>
      <c r="ET676" s="61">
        <f t="shared" si="35"/>
        <v>147</v>
      </c>
      <c r="EU676" s="61">
        <f t="shared" si="34"/>
        <v>15</v>
      </c>
    </row>
    <row r="677" spans="1:151" x14ac:dyDescent="0.45">
      <c r="A677" s="64">
        <v>45317</v>
      </c>
      <c r="B677" s="21" t="s">
        <v>200</v>
      </c>
      <c r="C677" s="21">
        <v>281</v>
      </c>
      <c r="D677" s="21" t="s">
        <v>257</v>
      </c>
      <c r="E677" s="21">
        <v>252</v>
      </c>
      <c r="F677" s="50" t="s">
        <v>558</v>
      </c>
      <c r="G677" t="s">
        <v>200</v>
      </c>
      <c r="H677" t="s">
        <v>257</v>
      </c>
      <c r="I677" t="s">
        <v>200</v>
      </c>
      <c r="J677" t="s">
        <v>257</v>
      </c>
      <c r="K677" t="s">
        <v>200</v>
      </c>
      <c r="L677" t="s">
        <v>257</v>
      </c>
      <c r="M677" t="s">
        <v>654</v>
      </c>
      <c r="N677" t="s">
        <v>658</v>
      </c>
      <c r="O677" t="s">
        <v>1366</v>
      </c>
      <c r="P677" t="s">
        <v>257</v>
      </c>
      <c r="Q677" t="s">
        <v>432</v>
      </c>
      <c r="R677" t="s">
        <v>257</v>
      </c>
      <c r="S677" t="s">
        <v>82</v>
      </c>
      <c r="T677" t="s">
        <v>82</v>
      </c>
      <c r="U677">
        <v>18</v>
      </c>
      <c r="V677">
        <v>19</v>
      </c>
      <c r="W677" s="20">
        <v>0.61111111111111105</v>
      </c>
      <c r="X677" s="20">
        <v>9.0500000000000007</v>
      </c>
      <c r="Y677" s="20">
        <v>110.3</v>
      </c>
      <c r="Z677" s="20">
        <v>101.2</v>
      </c>
      <c r="AA677" s="20">
        <v>66.2</v>
      </c>
      <c r="AB677" s="20">
        <v>-5.8000000000000003E-2</v>
      </c>
      <c r="AC677" s="20">
        <v>-0.75</v>
      </c>
      <c r="AD677" s="20">
        <v>106.1</v>
      </c>
      <c r="AE677" s="20">
        <v>106.8</v>
      </c>
      <c r="AF677" s="20">
        <v>-4.76</v>
      </c>
      <c r="AG677" s="20">
        <v>110.2</v>
      </c>
      <c r="AH677" s="20">
        <v>100.3</v>
      </c>
      <c r="AI677" s="20">
        <v>0.74750000000000005</v>
      </c>
      <c r="AJ677" s="20">
        <v>-2.5</v>
      </c>
      <c r="AK677" s="20">
        <v>-0.1388888888888889</v>
      </c>
      <c r="AL677" s="20">
        <v>1243</v>
      </c>
      <c r="AM677" s="20">
        <v>7.76</v>
      </c>
      <c r="AN677" s="20">
        <v>0.15</v>
      </c>
      <c r="AO677" s="20">
        <v>1318</v>
      </c>
      <c r="AP677" s="20">
        <v>1181</v>
      </c>
      <c r="AQ677" s="20">
        <v>1039</v>
      </c>
      <c r="AR677" s="20">
        <v>0.45500000000000002</v>
      </c>
      <c r="AS677" s="20">
        <v>141</v>
      </c>
      <c r="AT677" s="20">
        <v>387</v>
      </c>
      <c r="AU677" s="20">
        <v>0.36399999999999999</v>
      </c>
      <c r="AV677" s="20">
        <v>231</v>
      </c>
      <c r="AW677" s="20">
        <v>297</v>
      </c>
      <c r="AX677" s="20">
        <v>0.77800000000000002</v>
      </c>
      <c r="AY677" s="20">
        <v>186</v>
      </c>
      <c r="AZ677" s="20">
        <v>10.333333333333334</v>
      </c>
      <c r="BA677" s="20">
        <v>608</v>
      </c>
      <c r="BB677" s="20">
        <v>33.777777777777779</v>
      </c>
      <c r="BC677" s="20">
        <v>225</v>
      </c>
      <c r="BD677" s="20">
        <v>116</v>
      </c>
      <c r="BE677" s="20">
        <v>69</v>
      </c>
      <c r="BF677" s="20">
        <v>200</v>
      </c>
      <c r="BG677" s="20">
        <v>311</v>
      </c>
      <c r="BH677" s="20">
        <v>73.2</v>
      </c>
      <c r="BI677" s="20">
        <v>65.611000000000004</v>
      </c>
      <c r="BJ677" s="20">
        <v>7.6109999999999998</v>
      </c>
      <c r="BK677" s="20">
        <v>1.125</v>
      </c>
      <c r="BL677" s="20">
        <v>11.111000000000001</v>
      </c>
      <c r="BM677" s="20">
        <v>0.57999999999999996</v>
      </c>
      <c r="BN677" s="20">
        <v>21.5</v>
      </c>
      <c r="BO677" s="20">
        <v>16.5</v>
      </c>
      <c r="BP677" s="20">
        <v>3.8</v>
      </c>
      <c r="BQ677" s="20">
        <v>6.4444444444444446</v>
      </c>
      <c r="BR677" s="20">
        <v>17.3</v>
      </c>
      <c r="BS677" s="20">
        <v>118</v>
      </c>
      <c r="BT677" s="20">
        <v>0.53600000000000003</v>
      </c>
      <c r="BU677" s="20">
        <v>0</v>
      </c>
      <c r="BV677" s="66">
        <v>80</v>
      </c>
      <c r="BW677" s="66">
        <v>154</v>
      </c>
      <c r="BX677" s="66">
        <v>112</v>
      </c>
      <c r="BY677" s="66">
        <v>88</v>
      </c>
      <c r="BZ677" s="66">
        <v>86</v>
      </c>
      <c r="CA677" s="66">
        <v>93.7</v>
      </c>
      <c r="CB677" s="66">
        <v>116</v>
      </c>
      <c r="CC677" s="66">
        <v>95</v>
      </c>
      <c r="CD677" s="20">
        <v>0.68421052631579005</v>
      </c>
      <c r="CE677" s="20">
        <v>9</v>
      </c>
      <c r="CF677" s="20">
        <v>111.4</v>
      </c>
      <c r="CG677" s="20">
        <v>102.4</v>
      </c>
      <c r="CH677" s="20">
        <v>68.3</v>
      </c>
      <c r="CI677" s="20">
        <v>-6.9000000000000006E-2</v>
      </c>
      <c r="CJ677" s="20">
        <v>-3.14</v>
      </c>
      <c r="CK677" s="20">
        <v>105.5</v>
      </c>
      <c r="CL677" s="20">
        <v>108.6</v>
      </c>
      <c r="CM677" s="20">
        <v>-5.78</v>
      </c>
      <c r="CN677" s="20">
        <v>112.7</v>
      </c>
      <c r="CO677" s="20">
        <v>101.3</v>
      </c>
      <c r="CP677" s="63">
        <v>0.77410000000000001</v>
      </c>
      <c r="CQ677" s="20">
        <v>-2</v>
      </c>
      <c r="CR677" s="20">
        <v>-0.10526315789473684</v>
      </c>
      <c r="CS677" s="20">
        <v>1279</v>
      </c>
      <c r="CT677" s="20">
        <v>8.4700000000000006</v>
      </c>
      <c r="CU677" s="20">
        <v>-1.27</v>
      </c>
      <c r="CV677" s="20">
        <v>1478</v>
      </c>
      <c r="CW677" s="20">
        <v>1293</v>
      </c>
      <c r="CX677" s="20">
        <v>1148</v>
      </c>
      <c r="CY677" s="20">
        <v>0.45</v>
      </c>
      <c r="CZ677" s="20">
        <v>202</v>
      </c>
      <c r="DA677" s="20">
        <v>548</v>
      </c>
      <c r="DB677" s="20">
        <v>0.36899999999999999</v>
      </c>
      <c r="DC677" s="20">
        <v>242</v>
      </c>
      <c r="DD677" s="20">
        <v>332</v>
      </c>
      <c r="DE677" s="20">
        <v>0.72899999999999998</v>
      </c>
      <c r="DF677" s="20">
        <v>201</v>
      </c>
      <c r="DG677" s="20">
        <v>10.578947368421053</v>
      </c>
      <c r="DH677" s="20">
        <v>722</v>
      </c>
      <c r="DI677" s="20">
        <v>38</v>
      </c>
      <c r="DJ677" s="20">
        <v>294</v>
      </c>
      <c r="DK677" s="20">
        <v>137</v>
      </c>
      <c r="DL677" s="20">
        <v>70</v>
      </c>
      <c r="DM677" s="20">
        <v>212</v>
      </c>
      <c r="DN677" s="20">
        <v>309</v>
      </c>
      <c r="DO677" s="20">
        <v>77.8</v>
      </c>
      <c r="DP677" s="20">
        <v>68.052999999999997</v>
      </c>
      <c r="DQ677" s="20">
        <v>9.7370000000000001</v>
      </c>
      <c r="DR677" s="20">
        <v>1.387</v>
      </c>
      <c r="DS677" s="20">
        <v>11.157999999999999</v>
      </c>
      <c r="DT677" s="20">
        <v>0.64600000000000002</v>
      </c>
      <c r="DU677" s="20">
        <v>28.8</v>
      </c>
      <c r="DV677" s="20">
        <v>17.5</v>
      </c>
      <c r="DW677" s="20">
        <v>3.7</v>
      </c>
      <c r="DX677" s="20">
        <v>7.2105263157894735</v>
      </c>
      <c r="DY677" s="20">
        <v>16.3</v>
      </c>
      <c r="DZ677" s="20">
        <v>115</v>
      </c>
      <c r="EA677" s="20">
        <v>0.53700000000000003</v>
      </c>
      <c r="EB677" s="20">
        <v>-2</v>
      </c>
      <c r="EC677" s="66">
        <v>75</v>
      </c>
      <c r="ED677" s="66">
        <v>100</v>
      </c>
      <c r="EE677" s="66">
        <v>105</v>
      </c>
      <c r="EF677" s="66">
        <v>74</v>
      </c>
      <c r="EG677" s="66">
        <v>87</v>
      </c>
      <c r="EH677" s="66">
        <v>77.5</v>
      </c>
      <c r="EI677" s="66">
        <v>115</v>
      </c>
      <c r="EJ677" s="66">
        <v>104</v>
      </c>
      <c r="EK677" s="20">
        <v>11294.720000000001</v>
      </c>
      <c r="EL677" s="20">
        <v>11273.68</v>
      </c>
      <c r="EM677" s="20">
        <v>80.116157894736844</v>
      </c>
      <c r="EN677" s="20">
        <v>71.907111111111107</v>
      </c>
      <c r="EO677" s="20">
        <v>12.611700000000001</v>
      </c>
      <c r="EP677" s="20">
        <v>240.40200000000002</v>
      </c>
      <c r="EQ677" s="21">
        <v>91</v>
      </c>
      <c r="ER677" s="21">
        <v>72</v>
      </c>
      <c r="ES677" s="61" t="str">
        <f t="shared" si="33"/>
        <v>St. Bonaventure</v>
      </c>
      <c r="ET677" s="61">
        <f t="shared" si="35"/>
        <v>163</v>
      </c>
      <c r="EU677" s="61">
        <f t="shared" si="34"/>
        <v>19</v>
      </c>
    </row>
    <row r="678" spans="1:151" x14ac:dyDescent="0.45">
      <c r="A678" s="64">
        <v>45317</v>
      </c>
      <c r="B678" s="21" t="s">
        <v>187</v>
      </c>
      <c r="C678" s="21">
        <v>263</v>
      </c>
      <c r="D678" s="21" t="s">
        <v>126</v>
      </c>
      <c r="E678" s="21">
        <v>332</v>
      </c>
      <c r="F678" s="50" t="s">
        <v>558</v>
      </c>
      <c r="G678" t="s">
        <v>187</v>
      </c>
      <c r="H678" t="s">
        <v>126</v>
      </c>
      <c r="I678" t="s">
        <v>187</v>
      </c>
      <c r="J678" t="s">
        <v>126</v>
      </c>
      <c r="K678" t="s">
        <v>187</v>
      </c>
      <c r="L678" t="s">
        <v>126</v>
      </c>
      <c r="M678" t="s">
        <v>187</v>
      </c>
      <c r="N678" t="s">
        <v>126</v>
      </c>
      <c r="O678" t="s">
        <v>187</v>
      </c>
      <c r="P678" t="s">
        <v>126</v>
      </c>
      <c r="Q678" t="s">
        <v>431</v>
      </c>
      <c r="R678" t="s">
        <v>126</v>
      </c>
      <c r="S678" t="s">
        <v>116</v>
      </c>
      <c r="T678" t="s">
        <v>116</v>
      </c>
      <c r="U678">
        <v>19</v>
      </c>
      <c r="V678">
        <v>19</v>
      </c>
      <c r="W678" s="20">
        <v>0.57894736842105299</v>
      </c>
      <c r="X678" s="20">
        <v>4.59</v>
      </c>
      <c r="Y678" s="20">
        <v>105.5</v>
      </c>
      <c r="Z678" s="20">
        <v>100.9</v>
      </c>
      <c r="AA678" s="20">
        <v>67.599999999999994</v>
      </c>
      <c r="AB678" s="20">
        <v>-0.121</v>
      </c>
      <c r="AC678" s="20">
        <v>-1.79</v>
      </c>
      <c r="AD678" s="20">
        <v>104.4</v>
      </c>
      <c r="AE678" s="20">
        <v>106.2</v>
      </c>
      <c r="AF678" s="20">
        <v>-2.06</v>
      </c>
      <c r="AG678" s="20">
        <v>105.7</v>
      </c>
      <c r="AH678" s="20">
        <v>100.1</v>
      </c>
      <c r="AI678" s="20">
        <v>0.65069999999999995</v>
      </c>
      <c r="AJ678" s="20">
        <v>-4.7</v>
      </c>
      <c r="AK678" s="20">
        <v>-0.2473684210526316</v>
      </c>
      <c r="AL678" s="20">
        <v>1201</v>
      </c>
      <c r="AM678" s="20">
        <v>3.97</v>
      </c>
      <c r="AN678" s="20">
        <v>-1.03</v>
      </c>
      <c r="AO678" s="20">
        <v>1428</v>
      </c>
      <c r="AP678" s="20">
        <v>1283</v>
      </c>
      <c r="AQ678" s="20">
        <v>1095</v>
      </c>
      <c r="AR678" s="20">
        <v>0.45</v>
      </c>
      <c r="AS678" s="20">
        <v>137</v>
      </c>
      <c r="AT678" s="20">
        <v>414</v>
      </c>
      <c r="AU678" s="20">
        <v>0.33100000000000002</v>
      </c>
      <c r="AV678" s="20">
        <v>305</v>
      </c>
      <c r="AW678" s="20">
        <v>420</v>
      </c>
      <c r="AX678" s="20">
        <v>0.72599999999999998</v>
      </c>
      <c r="AY678" s="20">
        <v>188</v>
      </c>
      <c r="AZ678" s="20">
        <v>9.8947368421052637</v>
      </c>
      <c r="BA678" s="20">
        <v>689</v>
      </c>
      <c r="BB678" s="20">
        <v>36.263157894736842</v>
      </c>
      <c r="BC678" s="20">
        <v>254</v>
      </c>
      <c r="BD678" s="20">
        <v>114</v>
      </c>
      <c r="BE678" s="20">
        <v>58</v>
      </c>
      <c r="BF678" s="20">
        <v>260</v>
      </c>
      <c r="BG678" s="20">
        <v>383</v>
      </c>
      <c r="BH678" s="20">
        <v>75.2</v>
      </c>
      <c r="BI678" s="20">
        <v>67.525999999999996</v>
      </c>
      <c r="BJ678" s="20">
        <v>7.6319999999999997</v>
      </c>
      <c r="BK678" s="20">
        <v>0.97699999999999998</v>
      </c>
      <c r="BL678" s="20">
        <v>13.683999999999999</v>
      </c>
      <c r="BM678" s="20">
        <v>0.438</v>
      </c>
      <c r="BN678" s="20">
        <v>21.8</v>
      </c>
      <c r="BO678" s="20">
        <v>22.1</v>
      </c>
      <c r="BP678" s="20">
        <v>3.1</v>
      </c>
      <c r="BQ678" s="20">
        <v>6</v>
      </c>
      <c r="BR678" s="20">
        <v>20.2</v>
      </c>
      <c r="BS678" s="20">
        <v>172</v>
      </c>
      <c r="BT678" s="20">
        <v>0.502</v>
      </c>
      <c r="BU678" s="20">
        <v>-4</v>
      </c>
      <c r="BV678" s="66">
        <v>129</v>
      </c>
      <c r="BW678" s="66">
        <v>153</v>
      </c>
      <c r="BX678" s="66">
        <v>179</v>
      </c>
      <c r="BY678" s="66">
        <v>109</v>
      </c>
      <c r="BZ678" s="66">
        <v>120</v>
      </c>
      <c r="CA678" s="66">
        <v>117.5</v>
      </c>
      <c r="CB678" s="66">
        <v>172</v>
      </c>
      <c r="CC678" s="66">
        <v>158</v>
      </c>
      <c r="CD678" s="20">
        <v>0.47368421052631599</v>
      </c>
      <c r="CE678" s="20">
        <v>-2.08</v>
      </c>
      <c r="CF678" s="20">
        <v>100.9</v>
      </c>
      <c r="CG678" s="20">
        <v>103</v>
      </c>
      <c r="CH678" s="20">
        <v>68.3</v>
      </c>
      <c r="CI678" s="20">
        <v>2.7E-2</v>
      </c>
      <c r="CJ678" s="20">
        <v>2.5</v>
      </c>
      <c r="CK678" s="20">
        <v>107.7</v>
      </c>
      <c r="CL678" s="20">
        <v>105.2</v>
      </c>
      <c r="CM678" s="20">
        <v>7.12</v>
      </c>
      <c r="CN678" s="20">
        <v>98.9</v>
      </c>
      <c r="CO678" s="20">
        <v>103.6</v>
      </c>
      <c r="CP678" s="63">
        <v>0.37109999999999999</v>
      </c>
      <c r="CQ678" s="20">
        <v>-5.7</v>
      </c>
      <c r="CR678" s="20">
        <v>-0.3</v>
      </c>
      <c r="CS678" s="20">
        <v>1112</v>
      </c>
      <c r="CT678" s="20">
        <v>-2.4500000000000002</v>
      </c>
      <c r="CU678" s="20">
        <v>1.31</v>
      </c>
      <c r="CV678" s="20">
        <v>1311</v>
      </c>
      <c r="CW678" s="20">
        <v>1332</v>
      </c>
      <c r="CX678" s="20">
        <v>1073</v>
      </c>
      <c r="CY678" s="20">
        <v>0.42</v>
      </c>
      <c r="CZ678" s="20">
        <v>86</v>
      </c>
      <c r="DA678" s="20">
        <v>333</v>
      </c>
      <c r="DB678" s="20">
        <v>0.25800000000000001</v>
      </c>
      <c r="DC678" s="20">
        <v>323</v>
      </c>
      <c r="DD678" s="20">
        <v>456</v>
      </c>
      <c r="DE678" s="20">
        <v>0.70799999999999996</v>
      </c>
      <c r="DF678" s="20">
        <v>186</v>
      </c>
      <c r="DG678" s="20">
        <v>9.7894736842105257</v>
      </c>
      <c r="DH678" s="20">
        <v>668</v>
      </c>
      <c r="DI678" s="20">
        <v>35.157894736842103</v>
      </c>
      <c r="DJ678" s="20">
        <v>267</v>
      </c>
      <c r="DK678" s="20">
        <v>146</v>
      </c>
      <c r="DL678" s="20">
        <v>69</v>
      </c>
      <c r="DM678" s="20">
        <v>235</v>
      </c>
      <c r="DN678" s="20">
        <v>346</v>
      </c>
      <c r="DO678" s="20">
        <v>69</v>
      </c>
      <c r="DP678" s="20">
        <v>70.105000000000004</v>
      </c>
      <c r="DQ678" s="20">
        <v>-1.105</v>
      </c>
      <c r="DR678" s="20">
        <v>1.1359999999999999</v>
      </c>
      <c r="DS678" s="20">
        <v>12.368</v>
      </c>
      <c r="DT678" s="20">
        <v>0.621</v>
      </c>
      <c r="DU678" s="20">
        <v>17.5</v>
      </c>
      <c r="DV678" s="20">
        <v>24</v>
      </c>
      <c r="DW678" s="20">
        <v>3.6</v>
      </c>
      <c r="DX678" s="20">
        <v>7.6842105263157894</v>
      </c>
      <c r="DY678" s="20">
        <v>18.2</v>
      </c>
      <c r="DZ678" s="20">
        <v>171</v>
      </c>
      <c r="EA678" s="20">
        <v>0.502</v>
      </c>
      <c r="EB678" s="20">
        <v>2</v>
      </c>
      <c r="EC678" s="66">
        <v>194</v>
      </c>
      <c r="ED678" s="66">
        <v>164</v>
      </c>
      <c r="EE678" s="66">
        <v>199</v>
      </c>
      <c r="EF678" s="66">
        <v>248</v>
      </c>
      <c r="EG678" s="66">
        <v>188</v>
      </c>
      <c r="EH678" s="66">
        <v>162.30000000000001</v>
      </c>
      <c r="EI678" s="66">
        <v>171</v>
      </c>
      <c r="EJ678" s="66">
        <v>194</v>
      </c>
      <c r="EK678" s="20">
        <v>10866.5</v>
      </c>
      <c r="EL678" s="20">
        <v>10180.810000000001</v>
      </c>
      <c r="EM678" s="20">
        <v>105.15073684210526</v>
      </c>
      <c r="EN678" s="20">
        <v>74.207999999999998</v>
      </c>
      <c r="EO678" s="20">
        <v>14.301599999999999</v>
      </c>
      <c r="EP678" s="20">
        <v>251.196</v>
      </c>
      <c r="ES678" s="61" t="str">
        <f t="shared" si="33"/>
        <v/>
      </c>
      <c r="ET678" s="61">
        <f t="shared" si="35"/>
        <v>0</v>
      </c>
      <c r="EU678" s="61" t="str">
        <f t="shared" si="34"/>
        <v/>
      </c>
    </row>
    <row r="679" spans="1:151" x14ac:dyDescent="0.45">
      <c r="A679" s="64">
        <v>45318</v>
      </c>
      <c r="B679" s="21" t="s">
        <v>288</v>
      </c>
      <c r="C679" s="21">
        <v>41</v>
      </c>
      <c r="D679" s="21" t="s">
        <v>92</v>
      </c>
      <c r="E679" s="21">
        <v>284</v>
      </c>
      <c r="F679" s="50" t="s">
        <v>558</v>
      </c>
      <c r="G679" t="s">
        <v>288</v>
      </c>
      <c r="H679" t="s">
        <v>92</v>
      </c>
      <c r="I679" t="s">
        <v>288</v>
      </c>
      <c r="J679" t="s">
        <v>92</v>
      </c>
      <c r="K679" t="s">
        <v>288</v>
      </c>
      <c r="L679" t="s">
        <v>92</v>
      </c>
      <c r="M679" t="s">
        <v>288</v>
      </c>
      <c r="N679" t="s">
        <v>92</v>
      </c>
      <c r="O679" t="s">
        <v>288</v>
      </c>
      <c r="P679" t="s">
        <v>92</v>
      </c>
      <c r="Q679" t="s">
        <v>288</v>
      </c>
      <c r="R679" t="s">
        <v>92</v>
      </c>
      <c r="S679" t="s">
        <v>19</v>
      </c>
      <c r="T679" t="s">
        <v>19</v>
      </c>
      <c r="U679">
        <v>19</v>
      </c>
      <c r="V679">
        <v>18</v>
      </c>
      <c r="W679" s="20">
        <v>0.36842105263157898</v>
      </c>
      <c r="X679" s="20">
        <v>4.6100000000000003</v>
      </c>
      <c r="Y679" s="20">
        <v>111.5</v>
      </c>
      <c r="Z679" s="20">
        <v>106.9</v>
      </c>
      <c r="AA679" s="20">
        <v>67.8</v>
      </c>
      <c r="AB679" s="20">
        <v>-0.109</v>
      </c>
      <c r="AC679" s="20">
        <v>6.03</v>
      </c>
      <c r="AD679" s="20">
        <v>109.8</v>
      </c>
      <c r="AE679" s="20">
        <v>103.7</v>
      </c>
      <c r="AF679" s="20">
        <v>0.38</v>
      </c>
      <c r="AG679" s="20">
        <v>112.1</v>
      </c>
      <c r="AH679" s="20">
        <v>105.8</v>
      </c>
      <c r="AI679" s="20">
        <v>0.66</v>
      </c>
      <c r="AJ679" s="20">
        <v>-6</v>
      </c>
      <c r="AK679" s="20">
        <v>-0.31578947368421051</v>
      </c>
      <c r="AL679" s="20">
        <v>1199</v>
      </c>
      <c r="AM679" s="20">
        <v>5.58</v>
      </c>
      <c r="AN679" s="20">
        <v>6.53</v>
      </c>
      <c r="AO679" s="20">
        <v>1437</v>
      </c>
      <c r="AP679" s="20">
        <v>1455</v>
      </c>
      <c r="AQ679" s="20">
        <v>1170</v>
      </c>
      <c r="AR679" s="20">
        <v>0.43099999999999999</v>
      </c>
      <c r="AS679" s="20">
        <v>168</v>
      </c>
      <c r="AT679" s="20">
        <v>489</v>
      </c>
      <c r="AU679" s="20">
        <v>0.34399999999999997</v>
      </c>
      <c r="AV679" s="20">
        <v>261</v>
      </c>
      <c r="AW679" s="20">
        <v>362</v>
      </c>
      <c r="AX679" s="20">
        <v>0.72099999999999997</v>
      </c>
      <c r="AY679" s="20">
        <v>215</v>
      </c>
      <c r="AZ679" s="20">
        <v>11.315789473684211</v>
      </c>
      <c r="BA679" s="20">
        <v>710</v>
      </c>
      <c r="BB679" s="20">
        <v>37.368421052631582</v>
      </c>
      <c r="BC679" s="20">
        <v>233</v>
      </c>
      <c r="BD679" s="20">
        <v>109</v>
      </c>
      <c r="BE679" s="20">
        <v>54</v>
      </c>
      <c r="BF679" s="20">
        <v>222</v>
      </c>
      <c r="BG679" s="20">
        <v>336</v>
      </c>
      <c r="BH679" s="20">
        <v>75.599999999999994</v>
      </c>
      <c r="BI679" s="20">
        <v>76.578999999999994</v>
      </c>
      <c r="BJ679" s="20">
        <v>-0.94699999999999995</v>
      </c>
      <c r="BK679" s="20">
        <v>1.05</v>
      </c>
      <c r="BL679" s="20">
        <v>11.683999999999999</v>
      </c>
      <c r="BM679" s="20">
        <v>0.49099999999999999</v>
      </c>
      <c r="BN679" s="20">
        <v>25.7</v>
      </c>
      <c r="BO679" s="20">
        <v>19.100000000000001</v>
      </c>
      <c r="BP679" s="20">
        <v>2.8</v>
      </c>
      <c r="BQ679" s="20">
        <v>5.7368421052631575</v>
      </c>
      <c r="BR679" s="20">
        <v>17.7</v>
      </c>
      <c r="BS679" s="20">
        <v>184</v>
      </c>
      <c r="BT679" s="20">
        <v>0.49299999999999999</v>
      </c>
      <c r="BU679" s="20">
        <v>2</v>
      </c>
      <c r="BV679" s="66">
        <v>138</v>
      </c>
      <c r="BW679" s="66">
        <v>203</v>
      </c>
      <c r="BX679" s="66">
        <v>207</v>
      </c>
      <c r="BY679" s="66">
        <v>138</v>
      </c>
      <c r="BZ679" s="66">
        <v>119</v>
      </c>
      <c r="CA679" s="66">
        <v>138</v>
      </c>
      <c r="CB679" s="66">
        <v>185</v>
      </c>
      <c r="CC679" s="66">
        <v>243</v>
      </c>
      <c r="CD679" s="20">
        <v>0.55555555555555602</v>
      </c>
      <c r="CE679" s="20">
        <v>8.6999999999999993</v>
      </c>
      <c r="CF679" s="20">
        <v>113.3</v>
      </c>
      <c r="CG679" s="20">
        <v>104.6</v>
      </c>
      <c r="CH679" s="20">
        <v>69.7</v>
      </c>
      <c r="CI679" s="20">
        <v>-1.7999999999999999E-2</v>
      </c>
      <c r="CJ679" s="20">
        <v>4.58</v>
      </c>
      <c r="CK679" s="20">
        <v>108.9</v>
      </c>
      <c r="CL679" s="20">
        <v>104.4</v>
      </c>
      <c r="CM679" s="20">
        <v>-1.26</v>
      </c>
      <c r="CN679" s="20">
        <v>112.9</v>
      </c>
      <c r="CO679" s="20">
        <v>104.4</v>
      </c>
      <c r="CP679" s="63">
        <v>0.70899999999999996</v>
      </c>
      <c r="CQ679" s="20">
        <v>-2.9</v>
      </c>
      <c r="CR679" s="20">
        <v>-0.16111111111111109</v>
      </c>
      <c r="CS679" s="20">
        <v>1273</v>
      </c>
      <c r="CT679" s="20">
        <v>8.68</v>
      </c>
      <c r="CU679" s="20">
        <v>5.84</v>
      </c>
      <c r="CV679" s="20">
        <v>1427</v>
      </c>
      <c r="CW679" s="20">
        <v>1376</v>
      </c>
      <c r="CX679" s="20">
        <v>1068</v>
      </c>
      <c r="CY679" s="20">
        <v>0.48199999999999998</v>
      </c>
      <c r="CZ679" s="20">
        <v>171</v>
      </c>
      <c r="DA679" s="20">
        <v>427</v>
      </c>
      <c r="DB679" s="20">
        <v>0.4</v>
      </c>
      <c r="DC679" s="20">
        <v>226</v>
      </c>
      <c r="DD679" s="20">
        <v>307</v>
      </c>
      <c r="DE679" s="20">
        <v>0.73599999999999999</v>
      </c>
      <c r="DF679" s="20">
        <v>132</v>
      </c>
      <c r="DG679" s="20">
        <v>7.333333333333333</v>
      </c>
      <c r="DH679" s="20">
        <v>629</v>
      </c>
      <c r="DI679" s="20">
        <v>34.944444444444443</v>
      </c>
      <c r="DJ679" s="20">
        <v>323</v>
      </c>
      <c r="DK679" s="20">
        <v>94</v>
      </c>
      <c r="DL679" s="20">
        <v>58</v>
      </c>
      <c r="DM679" s="20">
        <v>233</v>
      </c>
      <c r="DN679" s="20">
        <v>284</v>
      </c>
      <c r="DO679" s="20">
        <v>79.3</v>
      </c>
      <c r="DP679" s="20">
        <v>76.444000000000003</v>
      </c>
      <c r="DQ679" s="20">
        <v>2.8330000000000002</v>
      </c>
      <c r="DR679" s="20">
        <v>1.3859999999999999</v>
      </c>
      <c r="DS679" s="20">
        <v>12.944000000000001</v>
      </c>
      <c r="DT679" s="20">
        <v>0.40300000000000002</v>
      </c>
      <c r="DU679" s="20">
        <v>23.7</v>
      </c>
      <c r="DV679" s="20">
        <v>17.100000000000001</v>
      </c>
      <c r="DW679" s="20">
        <v>3.2</v>
      </c>
      <c r="DX679" s="20">
        <v>5.2222222222222223</v>
      </c>
      <c r="DY679" s="20">
        <v>15.8</v>
      </c>
      <c r="DZ679" s="20">
        <v>128</v>
      </c>
      <c r="EA679" s="20">
        <v>0.52800000000000002</v>
      </c>
      <c r="EB679" s="20">
        <v>-2</v>
      </c>
      <c r="EC679" s="66">
        <v>108</v>
      </c>
      <c r="ED679" s="66">
        <v>94</v>
      </c>
      <c r="EE679" s="66">
        <v>120</v>
      </c>
      <c r="EF679" s="66">
        <v>90</v>
      </c>
      <c r="EG679" s="66">
        <v>91</v>
      </c>
      <c r="EH679" s="66">
        <v>78.7</v>
      </c>
      <c r="EI679" s="66">
        <v>128</v>
      </c>
      <c r="EJ679" s="66">
        <v>136</v>
      </c>
      <c r="EK679" s="20">
        <v>11662.9</v>
      </c>
      <c r="EL679" s="20">
        <v>12111.77</v>
      </c>
      <c r="EM679" s="20">
        <v>61.016444444444438</v>
      </c>
      <c r="EN679" s="20">
        <v>74.257684210526321</v>
      </c>
      <c r="EO679" s="20">
        <v>13.027199999999999</v>
      </c>
      <c r="EP679" s="20">
        <v>204.76399999999998</v>
      </c>
      <c r="ES679" s="61" t="str">
        <f t="shared" si="33"/>
        <v/>
      </c>
      <c r="ET679" s="61">
        <f t="shared" si="35"/>
        <v>0</v>
      </c>
      <c r="EU679" s="61" t="str">
        <f t="shared" si="34"/>
        <v/>
      </c>
    </row>
    <row r="680" spans="1:151" x14ac:dyDescent="0.45">
      <c r="A680" s="64">
        <v>45318</v>
      </c>
      <c r="B680" s="21" t="s">
        <v>140</v>
      </c>
      <c r="C680" s="21">
        <v>345</v>
      </c>
      <c r="D680" s="21" t="s">
        <v>64</v>
      </c>
      <c r="E680" s="21">
        <v>329</v>
      </c>
      <c r="F680" s="50" t="s">
        <v>558</v>
      </c>
      <c r="G680" t="s">
        <v>140</v>
      </c>
      <c r="H680" t="s">
        <v>64</v>
      </c>
      <c r="I680" t="s">
        <v>140</v>
      </c>
      <c r="J680" t="s">
        <v>64</v>
      </c>
      <c r="K680" t="s">
        <v>140</v>
      </c>
      <c r="L680" t="s">
        <v>64</v>
      </c>
      <c r="M680" t="s">
        <v>140</v>
      </c>
      <c r="N680" t="s">
        <v>64</v>
      </c>
      <c r="O680" t="s">
        <v>140</v>
      </c>
      <c r="P680" t="s">
        <v>64</v>
      </c>
      <c r="Q680" t="s">
        <v>140</v>
      </c>
      <c r="R680" t="s">
        <v>64</v>
      </c>
      <c r="S680" t="s">
        <v>19</v>
      </c>
      <c r="T680" t="s">
        <v>19</v>
      </c>
      <c r="U680">
        <v>20</v>
      </c>
      <c r="V680">
        <v>20</v>
      </c>
      <c r="W680" s="20">
        <v>0.55000000000000004</v>
      </c>
      <c r="X680" s="20">
        <v>11.25</v>
      </c>
      <c r="Y680" s="20">
        <v>114.7</v>
      </c>
      <c r="Z680" s="20">
        <v>103.5</v>
      </c>
      <c r="AA680" s="20">
        <v>71</v>
      </c>
      <c r="AB680" s="20">
        <v>-5.5E-2</v>
      </c>
      <c r="AC680" s="20">
        <v>8.24</v>
      </c>
      <c r="AD680" s="20">
        <v>111.1</v>
      </c>
      <c r="AE680" s="20">
        <v>102.8</v>
      </c>
      <c r="AF680" s="20">
        <v>5.3</v>
      </c>
      <c r="AG680" s="20">
        <v>114.7</v>
      </c>
      <c r="AH680" s="20">
        <v>104.1</v>
      </c>
      <c r="AI680" s="20">
        <v>0.75349999999999995</v>
      </c>
      <c r="AJ680" s="20">
        <v>-1.9</v>
      </c>
      <c r="AK680" s="20">
        <v>-9.5000000000000001E-2</v>
      </c>
      <c r="AL680" s="20">
        <v>1280</v>
      </c>
      <c r="AM680" s="20">
        <v>11.31</v>
      </c>
      <c r="AN680" s="20">
        <v>7.91</v>
      </c>
      <c r="AO680" s="20">
        <v>1606</v>
      </c>
      <c r="AP680" s="20">
        <v>1538</v>
      </c>
      <c r="AQ680" s="20">
        <v>1234</v>
      </c>
      <c r="AR680" s="20">
        <v>0.46600000000000003</v>
      </c>
      <c r="AS680" s="20">
        <v>149</v>
      </c>
      <c r="AT680" s="20">
        <v>439</v>
      </c>
      <c r="AU680" s="20">
        <v>0.33900000000000002</v>
      </c>
      <c r="AV680" s="20">
        <v>307</v>
      </c>
      <c r="AW680" s="20">
        <v>426</v>
      </c>
      <c r="AX680" s="20">
        <v>0.72099999999999997</v>
      </c>
      <c r="AY680" s="20">
        <v>207</v>
      </c>
      <c r="AZ680" s="20">
        <v>10.35</v>
      </c>
      <c r="BA680" s="20">
        <v>729</v>
      </c>
      <c r="BB680" s="20">
        <v>36.450000000000003</v>
      </c>
      <c r="BC680" s="20">
        <v>288</v>
      </c>
      <c r="BD680" s="20">
        <v>111</v>
      </c>
      <c r="BE680" s="20">
        <v>84</v>
      </c>
      <c r="BF680" s="20">
        <v>242</v>
      </c>
      <c r="BG680" s="20">
        <v>391</v>
      </c>
      <c r="BH680" s="20">
        <v>80.3</v>
      </c>
      <c r="BI680" s="20">
        <v>76.900000000000006</v>
      </c>
      <c r="BJ680" s="20">
        <v>3.4</v>
      </c>
      <c r="BK680" s="20">
        <v>1.19</v>
      </c>
      <c r="BL680" s="20">
        <v>12.1</v>
      </c>
      <c r="BM680" s="20">
        <v>0.45900000000000002</v>
      </c>
      <c r="BN680" s="20">
        <v>22</v>
      </c>
      <c r="BO680" s="20">
        <v>21.3</v>
      </c>
      <c r="BP680" s="20">
        <v>4.2</v>
      </c>
      <c r="BQ680" s="20">
        <v>5.55</v>
      </c>
      <c r="BR680" s="20">
        <v>19.600000000000001</v>
      </c>
      <c r="BS680" s="20">
        <v>84</v>
      </c>
      <c r="BT680" s="20">
        <v>0.55900000000000005</v>
      </c>
      <c r="BU680" s="20">
        <v>4</v>
      </c>
      <c r="BV680" s="66">
        <v>81</v>
      </c>
      <c r="BW680" s="66">
        <v>93</v>
      </c>
      <c r="BX680" s="66">
        <v>103</v>
      </c>
      <c r="BY680" s="66">
        <v>71</v>
      </c>
      <c r="BZ680" s="66">
        <v>73</v>
      </c>
      <c r="CA680" s="66">
        <v>69.2</v>
      </c>
      <c r="CB680" s="66">
        <v>86</v>
      </c>
      <c r="CC680" s="66">
        <v>83</v>
      </c>
      <c r="CD680" s="20">
        <v>0.7</v>
      </c>
      <c r="CE680" s="20">
        <v>17.45</v>
      </c>
      <c r="CF680" s="20">
        <v>117.2</v>
      </c>
      <c r="CG680" s="20">
        <v>99.7</v>
      </c>
      <c r="CH680" s="20">
        <v>70</v>
      </c>
      <c r="CI680" s="20">
        <v>2.4E-2</v>
      </c>
      <c r="CJ680" s="20">
        <v>8.02</v>
      </c>
      <c r="CK680" s="20">
        <v>110.4</v>
      </c>
      <c r="CL680" s="20">
        <v>102.4</v>
      </c>
      <c r="CM680" s="20">
        <v>4.99</v>
      </c>
      <c r="CN680" s="20">
        <v>117.1</v>
      </c>
      <c r="CO680" s="20">
        <v>99.1</v>
      </c>
      <c r="CP680" s="63">
        <v>0.87190000000000001</v>
      </c>
      <c r="CQ680" s="20">
        <v>1.5</v>
      </c>
      <c r="CR680" s="20">
        <v>7.4999999999999997E-2</v>
      </c>
      <c r="CS680" s="20">
        <v>1370</v>
      </c>
      <c r="CT680" s="20">
        <v>17.760000000000002</v>
      </c>
      <c r="CU680" s="20">
        <v>8.86</v>
      </c>
      <c r="CV680" s="20">
        <v>1579</v>
      </c>
      <c r="CW680" s="20">
        <v>1401</v>
      </c>
      <c r="CX680" s="20">
        <v>1235</v>
      </c>
      <c r="CY680" s="20">
        <v>0.47399999999999998</v>
      </c>
      <c r="CZ680" s="20">
        <v>177</v>
      </c>
      <c r="DA680" s="20">
        <v>477</v>
      </c>
      <c r="DB680" s="20">
        <v>0.371</v>
      </c>
      <c r="DC680" s="20">
        <v>232</v>
      </c>
      <c r="DD680" s="20">
        <v>351</v>
      </c>
      <c r="DE680" s="20">
        <v>0.66100000000000003</v>
      </c>
      <c r="DF680" s="20">
        <v>208</v>
      </c>
      <c r="DG680" s="20">
        <v>10.4</v>
      </c>
      <c r="DH680" s="20">
        <v>790</v>
      </c>
      <c r="DI680" s="20">
        <v>39.5</v>
      </c>
      <c r="DJ680" s="20">
        <v>349</v>
      </c>
      <c r="DK680" s="20">
        <v>129</v>
      </c>
      <c r="DL680" s="20">
        <v>89</v>
      </c>
      <c r="DM680" s="20">
        <v>231</v>
      </c>
      <c r="DN680" s="20">
        <v>314</v>
      </c>
      <c r="DO680" s="20">
        <v>79</v>
      </c>
      <c r="DP680" s="20">
        <v>70.05</v>
      </c>
      <c r="DQ680" s="20">
        <v>8.9</v>
      </c>
      <c r="DR680" s="20">
        <v>1.5109999999999999</v>
      </c>
      <c r="DS680" s="20">
        <v>11.55</v>
      </c>
      <c r="DT680" s="20">
        <v>0.55800000000000005</v>
      </c>
      <c r="DU680" s="20">
        <v>23.8</v>
      </c>
      <c r="DV680" s="20">
        <v>17.600000000000001</v>
      </c>
      <c r="DW680" s="20">
        <v>4.4000000000000004</v>
      </c>
      <c r="DX680" s="20">
        <v>6.45</v>
      </c>
      <c r="DY680" s="20">
        <v>15.7</v>
      </c>
      <c r="DZ680" s="20">
        <v>33</v>
      </c>
      <c r="EA680" s="20">
        <v>0.6</v>
      </c>
      <c r="EB680" s="20">
        <v>1</v>
      </c>
      <c r="EC680" s="66">
        <v>30</v>
      </c>
      <c r="ED680" s="66">
        <v>62</v>
      </c>
      <c r="EE680" s="66">
        <v>32</v>
      </c>
      <c r="EF680" s="66">
        <v>38</v>
      </c>
      <c r="EG680" s="66">
        <v>30</v>
      </c>
      <c r="EH680" s="66">
        <v>32.299999999999997</v>
      </c>
      <c r="EI680" s="66">
        <v>34</v>
      </c>
      <c r="EJ680" s="66">
        <v>47</v>
      </c>
      <c r="EK680" s="20">
        <v>11435.59</v>
      </c>
      <c r="EL680" s="20">
        <v>12130.2</v>
      </c>
      <c r="EM680" s="20">
        <v>78.045000000000002</v>
      </c>
      <c r="EN680" s="20">
        <v>64.102500000000006</v>
      </c>
      <c r="EO680" s="20">
        <v>12.955600000000002</v>
      </c>
      <c r="EP680" s="20">
        <v>226.39400000000001</v>
      </c>
      <c r="EQ680" s="21">
        <v>98</v>
      </c>
      <c r="ER680" s="21">
        <v>73</v>
      </c>
      <c r="ES680" s="61" t="str">
        <f t="shared" si="33"/>
        <v>Washington</v>
      </c>
      <c r="ET680" s="61">
        <f t="shared" si="35"/>
        <v>171</v>
      </c>
      <c r="EU680" s="61">
        <f t="shared" si="34"/>
        <v>25</v>
      </c>
    </row>
    <row r="681" spans="1:151" x14ac:dyDescent="0.45">
      <c r="A681" s="64">
        <v>45318</v>
      </c>
      <c r="B681" s="21" t="s">
        <v>87</v>
      </c>
      <c r="C681" s="21">
        <v>325</v>
      </c>
      <c r="D681" s="21" t="s">
        <v>18</v>
      </c>
      <c r="E681" s="21">
        <v>317</v>
      </c>
      <c r="F681" s="50" t="s">
        <v>558</v>
      </c>
      <c r="G681" t="s">
        <v>87</v>
      </c>
      <c r="H681" t="s">
        <v>18</v>
      </c>
      <c r="I681" t="s">
        <v>87</v>
      </c>
      <c r="J681" t="s">
        <v>18</v>
      </c>
      <c r="K681" t="s">
        <v>1334</v>
      </c>
      <c r="L681" t="s">
        <v>18</v>
      </c>
      <c r="M681" t="s">
        <v>87</v>
      </c>
      <c r="N681" t="s">
        <v>18</v>
      </c>
      <c r="O681" t="s">
        <v>87</v>
      </c>
      <c r="P681" t="s">
        <v>18</v>
      </c>
      <c r="Q681" t="s">
        <v>87</v>
      </c>
      <c r="R681" t="s">
        <v>18</v>
      </c>
      <c r="S681" t="s">
        <v>19</v>
      </c>
      <c r="T681" t="s">
        <v>19</v>
      </c>
      <c r="U681">
        <v>19</v>
      </c>
      <c r="V681">
        <v>19</v>
      </c>
      <c r="W681" s="20">
        <v>0.42105263157894701</v>
      </c>
      <c r="X681" s="20">
        <v>10.029999999999999</v>
      </c>
      <c r="Y681" s="20">
        <v>112.2</v>
      </c>
      <c r="Z681" s="20">
        <v>102.2</v>
      </c>
      <c r="AA681" s="20">
        <v>69.900000000000006</v>
      </c>
      <c r="AB681" s="20">
        <v>-9.2999999999999999E-2</v>
      </c>
      <c r="AC681" s="20">
        <v>9.09</v>
      </c>
      <c r="AD681" s="20">
        <v>110.8</v>
      </c>
      <c r="AE681" s="20">
        <v>101.7</v>
      </c>
      <c r="AF681" s="20">
        <v>5.96</v>
      </c>
      <c r="AG681" s="20">
        <v>112.2</v>
      </c>
      <c r="AH681" s="20">
        <v>102.3</v>
      </c>
      <c r="AI681" s="20">
        <v>0.74419999999999997</v>
      </c>
      <c r="AJ681" s="20">
        <v>-3.7</v>
      </c>
      <c r="AK681" s="20">
        <v>-0.19473684210526318</v>
      </c>
      <c r="AL681" s="20">
        <v>1228</v>
      </c>
      <c r="AM681" s="20">
        <v>8.93</v>
      </c>
      <c r="AN681" s="20">
        <v>8.4</v>
      </c>
      <c r="AO681" s="20">
        <v>1439</v>
      </c>
      <c r="AP681" s="20">
        <v>1429</v>
      </c>
      <c r="AQ681" s="20">
        <v>1126</v>
      </c>
      <c r="AR681" s="20">
        <v>0.44900000000000001</v>
      </c>
      <c r="AS681" s="20">
        <v>155</v>
      </c>
      <c r="AT681" s="20">
        <v>435</v>
      </c>
      <c r="AU681" s="20">
        <v>0.35599999999999998</v>
      </c>
      <c r="AV681" s="20">
        <v>272</v>
      </c>
      <c r="AW681" s="20">
        <v>385</v>
      </c>
      <c r="AX681" s="20">
        <v>0.70599999999999996</v>
      </c>
      <c r="AY681" s="20">
        <v>213</v>
      </c>
      <c r="AZ681" s="20">
        <v>11.210526315789474</v>
      </c>
      <c r="BA681" s="20">
        <v>696</v>
      </c>
      <c r="BB681" s="20">
        <v>36.631578947368418</v>
      </c>
      <c r="BC681" s="20">
        <v>293</v>
      </c>
      <c r="BD681" s="20">
        <v>131</v>
      </c>
      <c r="BE681" s="20">
        <v>86</v>
      </c>
      <c r="BF681" s="20">
        <v>265</v>
      </c>
      <c r="BG681" s="20">
        <v>318</v>
      </c>
      <c r="BH681" s="20">
        <v>75.7</v>
      </c>
      <c r="BI681" s="20">
        <v>75.210999999999999</v>
      </c>
      <c r="BJ681" s="20">
        <v>0.52600000000000002</v>
      </c>
      <c r="BK681" s="20">
        <v>1.1060000000000001</v>
      </c>
      <c r="BL681" s="20">
        <v>13.946999999999999</v>
      </c>
      <c r="BM681" s="20">
        <v>0.49399999999999999</v>
      </c>
      <c r="BN681" s="20">
        <v>22.9</v>
      </c>
      <c r="BO681" s="20">
        <v>20.3</v>
      </c>
      <c r="BP681" s="20">
        <v>4.5</v>
      </c>
      <c r="BQ681" s="20">
        <v>6.8947368421052628</v>
      </c>
      <c r="BR681" s="20">
        <v>16.7</v>
      </c>
      <c r="BS681" s="20">
        <v>119</v>
      </c>
      <c r="BT681" s="20">
        <v>0.53600000000000003</v>
      </c>
      <c r="BU681" s="20">
        <v>4</v>
      </c>
      <c r="BV681" s="66">
        <v>88</v>
      </c>
      <c r="BW681" s="66">
        <v>126</v>
      </c>
      <c r="BX681" s="66">
        <v>133</v>
      </c>
      <c r="BY681" s="66">
        <v>82</v>
      </c>
      <c r="BZ681" s="66">
        <v>78</v>
      </c>
      <c r="CA681" s="66">
        <v>88.7</v>
      </c>
      <c r="CB681" s="66">
        <v>120</v>
      </c>
      <c r="CC681" s="66">
        <v>151</v>
      </c>
      <c r="CD681" s="20">
        <v>0.42105263157894701</v>
      </c>
      <c r="CE681" s="20">
        <v>6.08</v>
      </c>
      <c r="CF681" s="20">
        <v>105</v>
      </c>
      <c r="CG681" s="20">
        <v>98.9</v>
      </c>
      <c r="CH681" s="20">
        <v>64.3</v>
      </c>
      <c r="CI681" s="20">
        <v>-9.0999999999999998E-2</v>
      </c>
      <c r="CJ681" s="20">
        <v>6.33</v>
      </c>
      <c r="CK681" s="20">
        <v>109.4</v>
      </c>
      <c r="CL681" s="20">
        <v>103.1</v>
      </c>
      <c r="CM681" s="20">
        <v>-0.56000000000000005</v>
      </c>
      <c r="CN681" s="20">
        <v>102.9</v>
      </c>
      <c r="CO681" s="20">
        <v>99.6</v>
      </c>
      <c r="CP681" s="63">
        <v>0.59179999999999999</v>
      </c>
      <c r="CQ681" s="20">
        <v>-4.5999999999999996</v>
      </c>
      <c r="CR681" s="20">
        <v>-0.24210526315789471</v>
      </c>
      <c r="CS681" s="20">
        <v>1190</v>
      </c>
      <c r="CT681" s="20">
        <v>5.1100000000000003</v>
      </c>
      <c r="CU681" s="20">
        <v>6</v>
      </c>
      <c r="CV681" s="20">
        <v>1239</v>
      </c>
      <c r="CW681" s="20">
        <v>1227</v>
      </c>
      <c r="CX681" s="20">
        <v>1045</v>
      </c>
      <c r="CY681" s="20">
        <v>0.41899999999999998</v>
      </c>
      <c r="CZ681" s="20">
        <v>90</v>
      </c>
      <c r="DA681" s="20">
        <v>300</v>
      </c>
      <c r="DB681" s="20">
        <v>0.3</v>
      </c>
      <c r="DC681" s="20">
        <v>273</v>
      </c>
      <c r="DD681" s="20">
        <v>381</v>
      </c>
      <c r="DE681" s="20">
        <v>0.71699999999999997</v>
      </c>
      <c r="DF681" s="20">
        <v>196</v>
      </c>
      <c r="DG681" s="20">
        <v>10.315789473684211</v>
      </c>
      <c r="DH681" s="20">
        <v>656</v>
      </c>
      <c r="DI681" s="20">
        <v>34.526315789473685</v>
      </c>
      <c r="DJ681" s="20">
        <v>225</v>
      </c>
      <c r="DK681" s="20">
        <v>117</v>
      </c>
      <c r="DL681" s="20">
        <v>69</v>
      </c>
      <c r="DM681" s="20">
        <v>235</v>
      </c>
      <c r="DN681" s="20">
        <v>371</v>
      </c>
      <c r="DO681" s="20">
        <v>65.2</v>
      </c>
      <c r="DP681" s="20">
        <v>64.578999999999994</v>
      </c>
      <c r="DQ681" s="20">
        <v>0.63200000000000001</v>
      </c>
      <c r="DR681" s="20">
        <v>0.95699999999999996</v>
      </c>
      <c r="DS681" s="20">
        <v>12.368</v>
      </c>
      <c r="DT681" s="20">
        <v>0.498</v>
      </c>
      <c r="DU681" s="20">
        <v>15.8</v>
      </c>
      <c r="DV681" s="20">
        <v>20.100000000000001</v>
      </c>
      <c r="DW681" s="20">
        <v>3.6</v>
      </c>
      <c r="DX681" s="20">
        <v>6.1578947368421053</v>
      </c>
      <c r="DY681" s="20">
        <v>19.5</v>
      </c>
      <c r="DZ681" s="20">
        <v>188</v>
      </c>
      <c r="EA681" s="20">
        <v>0.49</v>
      </c>
      <c r="EB681" s="20">
        <v>3</v>
      </c>
      <c r="EC681" s="66">
        <v>156</v>
      </c>
      <c r="ED681" s="66">
        <v>111</v>
      </c>
      <c r="EE681" s="66">
        <v>168</v>
      </c>
      <c r="EF681" s="66">
        <v>129</v>
      </c>
      <c r="EG681" s="66">
        <v>108</v>
      </c>
      <c r="EH681" s="66">
        <v>111</v>
      </c>
      <c r="EI681" s="66">
        <v>189</v>
      </c>
      <c r="EJ681" s="66">
        <v>166</v>
      </c>
      <c r="EK681" s="20">
        <v>11096.580000000002</v>
      </c>
      <c r="EL681" s="20">
        <v>10731</v>
      </c>
      <c r="EM681" s="20">
        <v>85.884157894736845</v>
      </c>
      <c r="EN681" s="20">
        <v>85.274105263157892</v>
      </c>
      <c r="EO681" s="20">
        <v>11.973899999999999</v>
      </c>
      <c r="EP681" s="20">
        <v>261.92599999999999</v>
      </c>
      <c r="EQ681" s="21">
        <v>50</v>
      </c>
      <c r="ER681" s="21">
        <v>65</v>
      </c>
      <c r="ES681" s="61" t="str">
        <f t="shared" si="33"/>
        <v>UCLA</v>
      </c>
      <c r="ET681" s="61">
        <f t="shared" si="35"/>
        <v>115</v>
      </c>
      <c r="EU681" s="61">
        <f t="shared" si="34"/>
        <v>-15</v>
      </c>
    </row>
    <row r="682" spans="1:151" x14ac:dyDescent="0.45">
      <c r="A682" s="64">
        <v>45318</v>
      </c>
      <c r="B682" s="21" t="s">
        <v>12</v>
      </c>
      <c r="C682" s="21">
        <v>113</v>
      </c>
      <c r="D682" s="21" t="s">
        <v>73</v>
      </c>
      <c r="E682" s="21">
        <v>133</v>
      </c>
      <c r="F682" s="50" t="s">
        <v>558</v>
      </c>
      <c r="G682" t="s">
        <v>12</v>
      </c>
      <c r="H682" t="s">
        <v>73</v>
      </c>
      <c r="I682" t="s">
        <v>12</v>
      </c>
      <c r="J682" t="s">
        <v>73</v>
      </c>
      <c r="K682" t="s">
        <v>12</v>
      </c>
      <c r="L682" t="s">
        <v>412</v>
      </c>
      <c r="M682" t="s">
        <v>12</v>
      </c>
      <c r="N682" t="s">
        <v>583</v>
      </c>
      <c r="O682" t="s">
        <v>12</v>
      </c>
      <c r="P682" t="s">
        <v>73</v>
      </c>
      <c r="Q682" t="s">
        <v>12</v>
      </c>
      <c r="R682" t="s">
        <v>412</v>
      </c>
      <c r="S682" t="s">
        <v>21</v>
      </c>
      <c r="T682" t="s">
        <v>21</v>
      </c>
      <c r="U682">
        <v>19</v>
      </c>
      <c r="V682">
        <v>19</v>
      </c>
      <c r="W682" s="20">
        <v>0.89473684210526305</v>
      </c>
      <c r="X682" s="20">
        <v>33.92</v>
      </c>
      <c r="Y682" s="20">
        <v>119.3</v>
      </c>
      <c r="Z682" s="20">
        <v>85.4</v>
      </c>
      <c r="AA682" s="20">
        <v>63.3</v>
      </c>
      <c r="AB682" s="20">
        <v>-2.1999999999999999E-2</v>
      </c>
      <c r="AC682" s="20">
        <v>4.3899999999999997</v>
      </c>
      <c r="AD682" s="20">
        <v>109</v>
      </c>
      <c r="AE682" s="20">
        <v>104.6</v>
      </c>
      <c r="AF682" s="20">
        <v>-1.34</v>
      </c>
      <c r="AG682" s="20">
        <v>118.9</v>
      </c>
      <c r="AH682" s="20">
        <v>83.9</v>
      </c>
      <c r="AI682" s="20">
        <v>0.98219999999999996</v>
      </c>
      <c r="AJ682" s="20">
        <v>4.3</v>
      </c>
      <c r="AK682" s="20">
        <v>0.22631578947368419</v>
      </c>
      <c r="AL682" s="20">
        <v>1470</v>
      </c>
      <c r="AM682" s="20">
        <v>28.26</v>
      </c>
      <c r="AN682" s="20">
        <v>6.21</v>
      </c>
      <c r="AO682" s="20">
        <v>1405</v>
      </c>
      <c r="AP682" s="20">
        <v>986</v>
      </c>
      <c r="AQ682" s="20">
        <v>1164</v>
      </c>
      <c r="AR682" s="20">
        <v>0.439</v>
      </c>
      <c r="AS682" s="20">
        <v>148</v>
      </c>
      <c r="AT682" s="20">
        <v>418</v>
      </c>
      <c r="AU682" s="20">
        <v>0.35399999999999998</v>
      </c>
      <c r="AV682" s="20">
        <v>235</v>
      </c>
      <c r="AW682" s="20">
        <v>348</v>
      </c>
      <c r="AX682" s="20">
        <v>0.67500000000000004</v>
      </c>
      <c r="AY682" s="20">
        <v>282</v>
      </c>
      <c r="AZ682" s="20">
        <v>14.842105263157896</v>
      </c>
      <c r="BA682" s="20">
        <v>768</v>
      </c>
      <c r="BB682" s="20">
        <v>40.421052631578945</v>
      </c>
      <c r="BC682" s="20">
        <v>255</v>
      </c>
      <c r="BD682" s="20">
        <v>197</v>
      </c>
      <c r="BE682" s="20">
        <v>102</v>
      </c>
      <c r="BF682" s="20">
        <v>173</v>
      </c>
      <c r="BG682" s="20">
        <v>343</v>
      </c>
      <c r="BH682" s="20">
        <v>73.900000000000006</v>
      </c>
      <c r="BI682" s="20">
        <v>51.895000000000003</v>
      </c>
      <c r="BJ682" s="20">
        <v>22.053000000000001</v>
      </c>
      <c r="BK682" s="20">
        <v>1.474</v>
      </c>
      <c r="BL682" s="20">
        <v>9.1050000000000004</v>
      </c>
      <c r="BM682" s="20">
        <v>1.139</v>
      </c>
      <c r="BN682" s="20">
        <v>22</v>
      </c>
      <c r="BO682" s="20">
        <v>18.3</v>
      </c>
      <c r="BP682" s="20">
        <v>5.4</v>
      </c>
      <c r="BQ682" s="20">
        <v>10.368421052631579</v>
      </c>
      <c r="BR682" s="20">
        <v>18.100000000000001</v>
      </c>
      <c r="BS682" s="20">
        <v>3</v>
      </c>
      <c r="BT682" s="20">
        <v>0.66</v>
      </c>
      <c r="BU682" s="20">
        <v>1</v>
      </c>
      <c r="BV682" s="66">
        <v>1</v>
      </c>
      <c r="BW682" s="66">
        <v>4</v>
      </c>
      <c r="BX682" s="66">
        <v>3</v>
      </c>
      <c r="BY682" s="66">
        <v>1</v>
      </c>
      <c r="BZ682" s="66">
        <v>1</v>
      </c>
      <c r="CA682" s="66">
        <v>2.2000000000000002</v>
      </c>
      <c r="CB682" s="66">
        <v>3</v>
      </c>
      <c r="CC682" s="66">
        <v>2</v>
      </c>
      <c r="CD682" s="20">
        <v>0.73684210526315796</v>
      </c>
      <c r="CE682" s="20">
        <v>13.04</v>
      </c>
      <c r="CF682" s="20">
        <v>109.4</v>
      </c>
      <c r="CG682" s="20">
        <v>96.3</v>
      </c>
      <c r="CH682" s="20">
        <v>66.599999999999994</v>
      </c>
      <c r="CI682" s="20">
        <v>6.5000000000000002E-2</v>
      </c>
      <c r="CJ682" s="20">
        <v>4.58</v>
      </c>
      <c r="CK682" s="20">
        <v>109</v>
      </c>
      <c r="CL682" s="20">
        <v>104.4</v>
      </c>
      <c r="CM682" s="20">
        <v>0.16</v>
      </c>
      <c r="CN682" s="20">
        <v>108.6</v>
      </c>
      <c r="CO682" s="20">
        <v>96.1</v>
      </c>
      <c r="CP682" s="63">
        <v>0.80169999999999997</v>
      </c>
      <c r="CQ682" s="20">
        <v>13</v>
      </c>
      <c r="CR682" s="20">
        <v>0.68421052631578949</v>
      </c>
      <c r="CS682" s="20">
        <v>1370</v>
      </c>
      <c r="CT682" s="20">
        <v>11.93</v>
      </c>
      <c r="CU682" s="20">
        <v>5.67</v>
      </c>
      <c r="CV682" s="20">
        <v>1408</v>
      </c>
      <c r="CW682" s="20">
        <v>1289</v>
      </c>
      <c r="CX682" s="20">
        <v>1101</v>
      </c>
      <c r="CY682" s="20">
        <v>0.439</v>
      </c>
      <c r="CZ682" s="20">
        <v>145</v>
      </c>
      <c r="DA682" s="20">
        <v>458</v>
      </c>
      <c r="DB682" s="20">
        <v>0.317</v>
      </c>
      <c r="DC682" s="20">
        <v>297</v>
      </c>
      <c r="DD682" s="20">
        <v>405</v>
      </c>
      <c r="DE682" s="20">
        <v>0.73299999999999998</v>
      </c>
      <c r="DF682" s="20">
        <v>239</v>
      </c>
      <c r="DG682" s="20">
        <v>12.578947368421053</v>
      </c>
      <c r="DH682" s="20">
        <v>731</v>
      </c>
      <c r="DI682" s="20">
        <v>38.473684210526315</v>
      </c>
      <c r="DJ682" s="20">
        <v>288</v>
      </c>
      <c r="DK682" s="20">
        <v>134</v>
      </c>
      <c r="DL682" s="20">
        <v>86</v>
      </c>
      <c r="DM682" s="20">
        <v>281</v>
      </c>
      <c r="DN682" s="20">
        <v>313</v>
      </c>
      <c r="DO682" s="20">
        <v>74.099999999999994</v>
      </c>
      <c r="DP682" s="20">
        <v>67.841999999999999</v>
      </c>
      <c r="DQ682" s="20">
        <v>6.2629999999999999</v>
      </c>
      <c r="DR682" s="20">
        <v>1.0249999999999999</v>
      </c>
      <c r="DS682" s="20">
        <v>14.789</v>
      </c>
      <c r="DT682" s="20">
        <v>0.47699999999999998</v>
      </c>
      <c r="DU682" s="20">
        <v>24.1</v>
      </c>
      <c r="DV682" s="20">
        <v>21.3</v>
      </c>
      <c r="DW682" s="20">
        <v>4.5</v>
      </c>
      <c r="DX682" s="20">
        <v>7.0526315789473681</v>
      </c>
      <c r="DY682" s="20">
        <v>16.5</v>
      </c>
      <c r="DZ682" s="20">
        <v>68</v>
      </c>
      <c r="EA682" s="20">
        <v>0.57399999999999995</v>
      </c>
      <c r="EB682" s="20">
        <v>2</v>
      </c>
      <c r="EC682" s="66">
        <v>71</v>
      </c>
      <c r="ED682" s="66">
        <v>28</v>
      </c>
      <c r="EE682" s="66">
        <v>36</v>
      </c>
      <c r="EF682" s="66">
        <v>42</v>
      </c>
      <c r="EG682" s="66">
        <v>60</v>
      </c>
      <c r="EH682" s="66">
        <v>37.700000000000003</v>
      </c>
      <c r="EI682" s="66">
        <v>72</v>
      </c>
      <c r="EJ682" s="66">
        <v>66</v>
      </c>
      <c r="EK682" s="20">
        <v>11488.59</v>
      </c>
      <c r="EL682" s="20">
        <v>9342.76</v>
      </c>
      <c r="EM682" s="20">
        <v>64.214210526315796</v>
      </c>
      <c r="EN682" s="20">
        <v>153.3385789473684</v>
      </c>
      <c r="EO682" s="20">
        <v>13.267300000000001</v>
      </c>
      <c r="EP682" s="20">
        <v>211.27500000000001</v>
      </c>
      <c r="EQ682" s="21">
        <v>74</v>
      </c>
      <c r="ER682" s="21">
        <v>52</v>
      </c>
      <c r="ES682" s="61" t="str">
        <f t="shared" si="33"/>
        <v>Houston</v>
      </c>
      <c r="ET682" s="61">
        <f t="shared" si="35"/>
        <v>126</v>
      </c>
      <c r="EU682" s="61">
        <f t="shared" si="34"/>
        <v>22</v>
      </c>
    </row>
    <row r="683" spans="1:151" x14ac:dyDescent="0.45">
      <c r="A683" s="64">
        <v>45318</v>
      </c>
      <c r="B683" s="21" t="s">
        <v>142</v>
      </c>
      <c r="C683" s="21">
        <v>217</v>
      </c>
      <c r="D683" s="21" t="s">
        <v>194</v>
      </c>
      <c r="E683" s="21">
        <v>26</v>
      </c>
      <c r="F683" s="50" t="s">
        <v>558</v>
      </c>
      <c r="G683" t="s">
        <v>142</v>
      </c>
      <c r="H683" t="s">
        <v>194</v>
      </c>
      <c r="I683" t="s">
        <v>142</v>
      </c>
      <c r="J683" t="s">
        <v>194</v>
      </c>
      <c r="K683" t="s">
        <v>142</v>
      </c>
      <c r="L683" t="s">
        <v>194</v>
      </c>
      <c r="M683" t="s">
        <v>142</v>
      </c>
      <c r="N683" t="s">
        <v>584</v>
      </c>
      <c r="O683" t="s">
        <v>142</v>
      </c>
      <c r="P683" t="s">
        <v>194</v>
      </c>
      <c r="Q683" t="s">
        <v>142</v>
      </c>
      <c r="R683" t="s">
        <v>194</v>
      </c>
      <c r="S683" t="s">
        <v>29</v>
      </c>
      <c r="T683" t="s">
        <v>29</v>
      </c>
      <c r="U683">
        <v>19</v>
      </c>
      <c r="V683">
        <v>19</v>
      </c>
      <c r="W683" s="20">
        <v>0.36842105263157898</v>
      </c>
      <c r="X683" s="20">
        <v>0.17</v>
      </c>
      <c r="Y683" s="20">
        <v>99.1</v>
      </c>
      <c r="Z683" s="20">
        <v>99</v>
      </c>
      <c r="AA683" s="20">
        <v>64.599999999999994</v>
      </c>
      <c r="AB683" s="20">
        <v>-0.05</v>
      </c>
      <c r="AC683" s="20">
        <v>4.58</v>
      </c>
      <c r="AD683" s="20">
        <v>109.1</v>
      </c>
      <c r="AE683" s="20">
        <v>104.5</v>
      </c>
      <c r="AF683" s="20">
        <v>-1.63</v>
      </c>
      <c r="AG683" s="20">
        <v>98.9</v>
      </c>
      <c r="AH683" s="20">
        <v>96.9</v>
      </c>
      <c r="AI683" s="20">
        <v>0.55610000000000004</v>
      </c>
      <c r="AJ683" s="20">
        <v>-5.9</v>
      </c>
      <c r="AK683" s="20">
        <v>-0.31052631578947371</v>
      </c>
      <c r="AL683" s="20">
        <v>1156</v>
      </c>
      <c r="AM683" s="20">
        <v>2.74</v>
      </c>
      <c r="AN683" s="20">
        <v>5.58</v>
      </c>
      <c r="AO683" s="20">
        <v>1191</v>
      </c>
      <c r="AP683" s="20">
        <v>1245</v>
      </c>
      <c r="AQ683" s="20">
        <v>1061</v>
      </c>
      <c r="AR683" s="20">
        <v>0.40100000000000002</v>
      </c>
      <c r="AS683" s="20">
        <v>139</v>
      </c>
      <c r="AT683" s="20">
        <v>468</v>
      </c>
      <c r="AU683" s="20">
        <v>0.29699999999999999</v>
      </c>
      <c r="AV683" s="20">
        <v>202</v>
      </c>
      <c r="AW683" s="20">
        <v>285</v>
      </c>
      <c r="AX683" s="20">
        <v>0.70899999999999996</v>
      </c>
      <c r="AY683" s="20">
        <v>196</v>
      </c>
      <c r="AZ683" s="20">
        <v>10.315789473684211</v>
      </c>
      <c r="BA683" s="20">
        <v>715</v>
      </c>
      <c r="BB683" s="20">
        <v>37.631578947368418</v>
      </c>
      <c r="BC683" s="20">
        <v>185</v>
      </c>
      <c r="BD683" s="20">
        <v>108</v>
      </c>
      <c r="BE683" s="20">
        <v>51</v>
      </c>
      <c r="BF683" s="20">
        <v>260</v>
      </c>
      <c r="BG683" s="20">
        <v>290</v>
      </c>
      <c r="BH683" s="20">
        <v>62.7</v>
      </c>
      <c r="BI683" s="20">
        <v>65.525999999999996</v>
      </c>
      <c r="BJ683" s="20">
        <v>-2.8420000000000001</v>
      </c>
      <c r="BK683" s="20">
        <v>0.71199999999999997</v>
      </c>
      <c r="BL683" s="20">
        <v>13.683999999999999</v>
      </c>
      <c r="BM683" s="20">
        <v>0.41499999999999998</v>
      </c>
      <c r="BN683" s="20">
        <v>24.6</v>
      </c>
      <c r="BO683" s="20">
        <v>15</v>
      </c>
      <c r="BP683" s="20">
        <v>2.7</v>
      </c>
      <c r="BQ683" s="20">
        <v>5.6842105263157894</v>
      </c>
      <c r="BR683" s="20">
        <v>15.3</v>
      </c>
      <c r="BS683" s="20">
        <v>186</v>
      </c>
      <c r="BT683" s="20">
        <v>0.49099999999999999</v>
      </c>
      <c r="BU683" s="20">
        <v>2</v>
      </c>
      <c r="BV683" s="66">
        <v>167</v>
      </c>
      <c r="BW683" s="66">
        <v>204</v>
      </c>
      <c r="BX683" s="66">
        <v>197</v>
      </c>
      <c r="BY683" s="66">
        <v>172</v>
      </c>
      <c r="BZ683" s="66">
        <v>163</v>
      </c>
      <c r="CA683" s="66">
        <v>150.80000000000001</v>
      </c>
      <c r="CB683" s="66">
        <v>187</v>
      </c>
      <c r="CC683" s="66">
        <v>234</v>
      </c>
      <c r="CD683" s="20">
        <v>0.57894736842105299</v>
      </c>
      <c r="CE683" s="20">
        <v>8.7899999999999991</v>
      </c>
      <c r="CF683" s="20">
        <v>114.6</v>
      </c>
      <c r="CG683" s="20">
        <v>105.8</v>
      </c>
      <c r="CH683" s="20">
        <v>68.2</v>
      </c>
      <c r="CI683" s="20">
        <v>-4.5999999999999999E-2</v>
      </c>
      <c r="CJ683" s="20">
        <v>4.8</v>
      </c>
      <c r="CK683" s="20">
        <v>108.6</v>
      </c>
      <c r="CL683" s="20">
        <v>103.8</v>
      </c>
      <c r="CM683" s="20">
        <v>-1.54</v>
      </c>
      <c r="CN683" s="20">
        <v>115.2</v>
      </c>
      <c r="CO683" s="20">
        <v>105.9</v>
      </c>
      <c r="CP683" s="63">
        <v>0.72450000000000003</v>
      </c>
      <c r="CQ683" s="20">
        <v>-2.1</v>
      </c>
      <c r="CR683" s="20">
        <v>-0.11052631578947369</v>
      </c>
      <c r="CS683" s="20">
        <v>1276</v>
      </c>
      <c r="CT683" s="20">
        <v>8.6</v>
      </c>
      <c r="CU683" s="20">
        <v>4.76</v>
      </c>
      <c r="CV683" s="20">
        <v>1463</v>
      </c>
      <c r="CW683" s="20">
        <v>1390</v>
      </c>
      <c r="CX683" s="20">
        <v>1165</v>
      </c>
      <c r="CY683" s="20">
        <v>0.46</v>
      </c>
      <c r="CZ683" s="20">
        <v>146</v>
      </c>
      <c r="DA683" s="20">
        <v>411</v>
      </c>
      <c r="DB683" s="20">
        <v>0.35499999999999998</v>
      </c>
      <c r="DC683" s="20">
        <v>245</v>
      </c>
      <c r="DD683" s="20">
        <v>324</v>
      </c>
      <c r="DE683" s="20">
        <v>0.75600000000000001</v>
      </c>
      <c r="DF683" s="20">
        <v>179</v>
      </c>
      <c r="DG683" s="20">
        <v>9.4210526315789469</v>
      </c>
      <c r="DH683" s="20">
        <v>661</v>
      </c>
      <c r="DI683" s="20">
        <v>34.789473684210527</v>
      </c>
      <c r="DJ683" s="20">
        <v>263</v>
      </c>
      <c r="DK683" s="20">
        <v>122</v>
      </c>
      <c r="DL683" s="20">
        <v>72</v>
      </c>
      <c r="DM683" s="20">
        <v>185</v>
      </c>
      <c r="DN683" s="20">
        <v>303</v>
      </c>
      <c r="DO683" s="20">
        <v>77</v>
      </c>
      <c r="DP683" s="20">
        <v>73.158000000000001</v>
      </c>
      <c r="DQ683" s="20">
        <v>3.8420000000000001</v>
      </c>
      <c r="DR683" s="20">
        <v>1.4219999999999999</v>
      </c>
      <c r="DS683" s="20">
        <v>9.7370000000000001</v>
      </c>
      <c r="DT683" s="20">
        <v>0.65900000000000003</v>
      </c>
      <c r="DU683" s="20">
        <v>21.6</v>
      </c>
      <c r="DV683" s="20">
        <v>17.100000000000001</v>
      </c>
      <c r="DW683" s="20">
        <v>3.8</v>
      </c>
      <c r="DX683" s="20">
        <v>6.4210526315789478</v>
      </c>
      <c r="DY683" s="20">
        <v>15.9</v>
      </c>
      <c r="DZ683" s="20">
        <v>92</v>
      </c>
      <c r="EA683" s="20">
        <v>0.55300000000000005</v>
      </c>
      <c r="EB683" s="20">
        <v>-1</v>
      </c>
      <c r="EC683" s="66">
        <v>87</v>
      </c>
      <c r="ED683" s="66">
        <v>118</v>
      </c>
      <c r="EE683" s="66">
        <v>100</v>
      </c>
      <c r="EF683" s="66">
        <v>94</v>
      </c>
      <c r="EG683" s="66">
        <v>89</v>
      </c>
      <c r="EH683" s="66">
        <v>81.5</v>
      </c>
      <c r="EI683" s="66">
        <v>92</v>
      </c>
      <c r="EJ683" s="66">
        <v>171</v>
      </c>
      <c r="EK683" s="20">
        <v>10484.779999999999</v>
      </c>
      <c r="EL683" s="20">
        <v>11345.4</v>
      </c>
      <c r="EM683" s="20">
        <v>87.865684210526311</v>
      </c>
      <c r="EN683" s="20">
        <v>55.347157894736839</v>
      </c>
      <c r="EO683" s="20">
        <v>11.566800000000001</v>
      </c>
      <c r="EP683" s="20">
        <v>214.827</v>
      </c>
      <c r="EQ683" s="21">
        <v>58</v>
      </c>
      <c r="ER683" s="21">
        <v>61</v>
      </c>
      <c r="ES683" s="61" t="str">
        <f t="shared" si="33"/>
        <v>Boston College</v>
      </c>
      <c r="ET683" s="61">
        <f t="shared" si="35"/>
        <v>119</v>
      </c>
      <c r="EU683" s="61">
        <f t="shared" si="34"/>
        <v>-3</v>
      </c>
    </row>
    <row r="684" spans="1:151" x14ac:dyDescent="0.45">
      <c r="A684" s="64">
        <v>45318</v>
      </c>
      <c r="B684" s="21" t="s">
        <v>297</v>
      </c>
      <c r="C684" s="21">
        <v>152</v>
      </c>
      <c r="D684" s="21" t="s">
        <v>28</v>
      </c>
      <c r="E684" s="21">
        <v>340</v>
      </c>
      <c r="F684" s="50" t="s">
        <v>558</v>
      </c>
      <c r="G684" t="s">
        <v>297</v>
      </c>
      <c r="H684" t="s">
        <v>28</v>
      </c>
      <c r="I684" t="s">
        <v>297</v>
      </c>
      <c r="J684" t="s">
        <v>28</v>
      </c>
      <c r="K684" t="s">
        <v>297</v>
      </c>
      <c r="L684" t="s">
        <v>28</v>
      </c>
      <c r="M684" t="s">
        <v>297</v>
      </c>
      <c r="N684" t="s">
        <v>28</v>
      </c>
      <c r="O684" t="s">
        <v>297</v>
      </c>
      <c r="P684" t="s">
        <v>28</v>
      </c>
      <c r="Q684" t="s">
        <v>297</v>
      </c>
      <c r="R684" t="s">
        <v>28</v>
      </c>
      <c r="S684" t="s">
        <v>29</v>
      </c>
      <c r="T684" t="s">
        <v>29</v>
      </c>
      <c r="U684">
        <v>19</v>
      </c>
      <c r="V684">
        <v>19</v>
      </c>
      <c r="W684" s="20">
        <v>0.31578947368421001</v>
      </c>
      <c r="X684" s="20">
        <v>-2.59</v>
      </c>
      <c r="Y684" s="20">
        <v>107.3</v>
      </c>
      <c r="Z684" s="20">
        <v>109.9</v>
      </c>
      <c r="AA684" s="20">
        <v>69</v>
      </c>
      <c r="AB684" s="20">
        <v>-0.03</v>
      </c>
      <c r="AC684" s="20">
        <v>4.8499999999999996</v>
      </c>
      <c r="AD684" s="20">
        <v>109.4</v>
      </c>
      <c r="AE684" s="20">
        <v>104.6</v>
      </c>
      <c r="AF684" s="20">
        <v>-5.32</v>
      </c>
      <c r="AG684" s="20">
        <v>106.7</v>
      </c>
      <c r="AH684" s="20">
        <v>110.6</v>
      </c>
      <c r="AI684" s="20">
        <v>0.39989999999999998</v>
      </c>
      <c r="AJ684" s="20">
        <v>-6.9</v>
      </c>
      <c r="AK684" s="20">
        <v>-0.36315789473684212</v>
      </c>
      <c r="AL684" s="20">
        <v>1098</v>
      </c>
      <c r="AM684" s="20">
        <v>-0.34</v>
      </c>
      <c r="AN684" s="20">
        <v>4.88</v>
      </c>
      <c r="AO684" s="20">
        <v>1385</v>
      </c>
      <c r="AP684" s="20">
        <v>1484</v>
      </c>
      <c r="AQ684" s="20">
        <v>1099</v>
      </c>
      <c r="AR684" s="20">
        <v>0.437</v>
      </c>
      <c r="AS684" s="20">
        <v>112</v>
      </c>
      <c r="AT684" s="20">
        <v>348</v>
      </c>
      <c r="AU684" s="20">
        <v>0.32200000000000001</v>
      </c>
      <c r="AV684" s="20">
        <v>313</v>
      </c>
      <c r="AW684" s="20">
        <v>426</v>
      </c>
      <c r="AX684" s="20">
        <v>0.73499999999999999</v>
      </c>
      <c r="AY684" s="20">
        <v>194</v>
      </c>
      <c r="AZ684" s="20">
        <v>10.210526315789474</v>
      </c>
      <c r="BA684" s="20">
        <v>662</v>
      </c>
      <c r="BB684" s="20">
        <v>34.842105263157897</v>
      </c>
      <c r="BC684" s="20">
        <v>216</v>
      </c>
      <c r="BD684" s="20">
        <v>100</v>
      </c>
      <c r="BE684" s="20">
        <v>52</v>
      </c>
      <c r="BF684" s="20">
        <v>230</v>
      </c>
      <c r="BG684" s="20">
        <v>322</v>
      </c>
      <c r="BH684" s="20">
        <v>72.900000000000006</v>
      </c>
      <c r="BI684" s="20">
        <v>78.105000000000004</v>
      </c>
      <c r="BJ684" s="20">
        <v>-5.2110000000000003</v>
      </c>
      <c r="BK684" s="20">
        <v>0.93899999999999995</v>
      </c>
      <c r="BL684" s="20">
        <v>12.105</v>
      </c>
      <c r="BM684" s="20">
        <v>0.435</v>
      </c>
      <c r="BN684" s="20">
        <v>18.3</v>
      </c>
      <c r="BO684" s="20">
        <v>22.4</v>
      </c>
      <c r="BP684" s="20">
        <v>2.7</v>
      </c>
      <c r="BQ684" s="20">
        <v>5.2631578947368425</v>
      </c>
      <c r="BR684" s="20">
        <v>16.899999999999999</v>
      </c>
      <c r="BS684" s="20">
        <v>258</v>
      </c>
      <c r="BT684" s="20">
        <v>0.45500000000000002</v>
      </c>
      <c r="BU684" s="20">
        <v>-6</v>
      </c>
      <c r="BV684" s="66">
        <v>224</v>
      </c>
      <c r="BW684" s="66">
        <v>252</v>
      </c>
      <c r="BX684" s="66">
        <v>235</v>
      </c>
      <c r="BY684" s="66">
        <v>232</v>
      </c>
      <c r="BZ684" s="66">
        <v>198</v>
      </c>
      <c r="CA684" s="66">
        <v>188.7</v>
      </c>
      <c r="CB684" s="66">
        <v>259</v>
      </c>
      <c r="CC684" s="66">
        <v>285</v>
      </c>
      <c r="CD684" s="20">
        <v>0.73684210526315796</v>
      </c>
      <c r="CE684" s="20">
        <v>12.25</v>
      </c>
      <c r="CF684" s="20">
        <v>106.7</v>
      </c>
      <c r="CG684" s="20">
        <v>94.5</v>
      </c>
      <c r="CH684" s="20">
        <v>61.2</v>
      </c>
      <c r="CI684" s="20">
        <v>9.6000000000000002E-2</v>
      </c>
      <c r="CJ684" s="20">
        <v>2.81</v>
      </c>
      <c r="CK684" s="20">
        <v>108.1</v>
      </c>
      <c r="CL684" s="20">
        <v>105.2</v>
      </c>
      <c r="CM684" s="20">
        <v>-2.12</v>
      </c>
      <c r="CN684" s="20">
        <v>105.1</v>
      </c>
      <c r="CO684" s="20">
        <v>94.7</v>
      </c>
      <c r="CP684" s="63">
        <v>0.76729999999999998</v>
      </c>
      <c r="CQ684" s="20">
        <v>0.3</v>
      </c>
      <c r="CR684" s="20">
        <v>1.5789473684210527E-2</v>
      </c>
      <c r="CS684" s="20">
        <v>1352</v>
      </c>
      <c r="CT684" s="20">
        <v>10.7</v>
      </c>
      <c r="CU684" s="20">
        <v>3.49</v>
      </c>
      <c r="CV684" s="20">
        <v>1238</v>
      </c>
      <c r="CW684" s="20">
        <v>1101</v>
      </c>
      <c r="CX684" s="20">
        <v>1052</v>
      </c>
      <c r="CY684" s="20">
        <v>0.442</v>
      </c>
      <c r="CZ684" s="20">
        <v>122</v>
      </c>
      <c r="DA684" s="20">
        <v>342</v>
      </c>
      <c r="DB684" s="20">
        <v>0.35699999999999998</v>
      </c>
      <c r="DC684" s="20">
        <v>186</v>
      </c>
      <c r="DD684" s="20">
        <v>287</v>
      </c>
      <c r="DE684" s="20">
        <v>0.64800000000000002</v>
      </c>
      <c r="DF684" s="20">
        <v>169</v>
      </c>
      <c r="DG684" s="20">
        <v>8.8947368421052637</v>
      </c>
      <c r="DH684" s="20">
        <v>632</v>
      </c>
      <c r="DI684" s="20">
        <v>33.263157894736842</v>
      </c>
      <c r="DJ684" s="20">
        <v>296</v>
      </c>
      <c r="DK684" s="20">
        <v>154</v>
      </c>
      <c r="DL684" s="20">
        <v>93</v>
      </c>
      <c r="DM684" s="20">
        <v>163</v>
      </c>
      <c r="DN684" s="20">
        <v>248</v>
      </c>
      <c r="DO684" s="20">
        <v>65.2</v>
      </c>
      <c r="DP684" s="20">
        <v>57.947000000000003</v>
      </c>
      <c r="DQ684" s="20">
        <v>7.2110000000000003</v>
      </c>
      <c r="DR684" s="20">
        <v>1.8160000000000001</v>
      </c>
      <c r="DS684" s="20">
        <v>8.5790000000000006</v>
      </c>
      <c r="DT684" s="20">
        <v>0.94499999999999995</v>
      </c>
      <c r="DU684" s="20">
        <v>18</v>
      </c>
      <c r="DV684" s="20">
        <v>15.1</v>
      </c>
      <c r="DW684" s="20">
        <v>4.9000000000000004</v>
      </c>
      <c r="DX684" s="20">
        <v>8.1052631578947363</v>
      </c>
      <c r="DY684" s="20">
        <v>13.1</v>
      </c>
      <c r="DZ684" s="20">
        <v>44</v>
      </c>
      <c r="EA684" s="20">
        <v>0.59099999999999997</v>
      </c>
      <c r="EB684" s="20">
        <v>-2</v>
      </c>
      <c r="EC684" s="66">
        <v>55</v>
      </c>
      <c r="ED684" s="66">
        <v>39</v>
      </c>
      <c r="EE684" s="66">
        <v>49</v>
      </c>
      <c r="EF684" s="66">
        <v>44</v>
      </c>
      <c r="EG684" s="66">
        <v>65</v>
      </c>
      <c r="EH684" s="66">
        <v>40.299999999999997</v>
      </c>
      <c r="EI684" s="66">
        <v>43</v>
      </c>
      <c r="EJ684" s="66">
        <v>57</v>
      </c>
      <c r="EK684" s="20">
        <v>10139.85</v>
      </c>
      <c r="EL684" s="20">
        <v>11726.330000000002</v>
      </c>
      <c r="EM684" s="20">
        <v>98.114210526315787</v>
      </c>
      <c r="EN684" s="20">
        <v>45.152631578947378</v>
      </c>
      <c r="EO684" s="20">
        <v>10.9512</v>
      </c>
      <c r="EP684" s="20">
        <v>182.28</v>
      </c>
      <c r="EQ684" s="21">
        <v>52</v>
      </c>
      <c r="ER684" s="21">
        <v>69</v>
      </c>
      <c r="ES684" s="61" t="str">
        <f t="shared" si="33"/>
        <v>Virginia</v>
      </c>
      <c r="ET684" s="61">
        <f t="shared" si="35"/>
        <v>121</v>
      </c>
      <c r="EU684" s="61">
        <f t="shared" si="34"/>
        <v>-17</v>
      </c>
    </row>
    <row r="685" spans="1:151" x14ac:dyDescent="0.45">
      <c r="A685" s="64">
        <v>45318</v>
      </c>
      <c r="B685" s="21" t="s">
        <v>287</v>
      </c>
      <c r="C685" s="21">
        <v>209</v>
      </c>
      <c r="D685" s="21" t="s">
        <v>350</v>
      </c>
      <c r="E685" s="21">
        <v>354</v>
      </c>
      <c r="F685" s="50" t="s">
        <v>558</v>
      </c>
      <c r="G685" t="s">
        <v>287</v>
      </c>
      <c r="H685" t="s">
        <v>350</v>
      </c>
      <c r="I685" t="s">
        <v>287</v>
      </c>
      <c r="J685" t="s">
        <v>350</v>
      </c>
      <c r="K685" t="s">
        <v>287</v>
      </c>
      <c r="L685" t="s">
        <v>350</v>
      </c>
      <c r="M685" t="s">
        <v>596</v>
      </c>
      <c r="N685" t="s">
        <v>690</v>
      </c>
      <c r="O685" t="s">
        <v>287</v>
      </c>
      <c r="P685" t="s">
        <v>350</v>
      </c>
      <c r="Q685" t="s">
        <v>287</v>
      </c>
      <c r="R685" t="s">
        <v>350</v>
      </c>
      <c r="S685" t="s">
        <v>118</v>
      </c>
      <c r="T685" t="s">
        <v>118</v>
      </c>
      <c r="U685">
        <v>20</v>
      </c>
      <c r="V685">
        <v>20</v>
      </c>
      <c r="W685" s="20">
        <v>0.4</v>
      </c>
      <c r="X685" s="20">
        <v>-5.18</v>
      </c>
      <c r="Y685" s="20">
        <v>107.3</v>
      </c>
      <c r="Z685" s="20">
        <v>112.5</v>
      </c>
      <c r="AA685" s="20">
        <v>65.599999999999994</v>
      </c>
      <c r="AB685" s="20">
        <v>-3.0000000000000001E-3</v>
      </c>
      <c r="AC685" s="20">
        <v>-1.22</v>
      </c>
      <c r="AD685" s="20">
        <v>106.6</v>
      </c>
      <c r="AE685" s="20">
        <v>107.8</v>
      </c>
      <c r="AF685" s="20">
        <v>0.9</v>
      </c>
      <c r="AG685" s="20">
        <v>108.1</v>
      </c>
      <c r="AH685" s="20">
        <v>111.6</v>
      </c>
      <c r="AI685" s="20">
        <v>0.41120000000000001</v>
      </c>
      <c r="AJ685" s="20">
        <v>-7.9</v>
      </c>
      <c r="AK685" s="20">
        <v>-0.39500000000000002</v>
      </c>
      <c r="AL685" s="20">
        <v>1109</v>
      </c>
      <c r="AM685" s="20">
        <v>-5.0199999999999996</v>
      </c>
      <c r="AN685" s="20">
        <v>-2.12</v>
      </c>
      <c r="AO685" s="20">
        <v>1402</v>
      </c>
      <c r="AP685" s="20">
        <v>1460</v>
      </c>
      <c r="AQ685" s="20">
        <v>1085</v>
      </c>
      <c r="AR685" s="20">
        <v>0.46500000000000002</v>
      </c>
      <c r="AS685" s="20">
        <v>115</v>
      </c>
      <c r="AT685" s="20">
        <v>373</v>
      </c>
      <c r="AU685" s="20">
        <v>0.308</v>
      </c>
      <c r="AV685" s="20">
        <v>277</v>
      </c>
      <c r="AW685" s="20">
        <v>370</v>
      </c>
      <c r="AX685" s="20">
        <v>0.749</v>
      </c>
      <c r="AY685" s="20">
        <v>208</v>
      </c>
      <c r="AZ685" s="20">
        <v>10.4</v>
      </c>
      <c r="BA685" s="20">
        <v>654</v>
      </c>
      <c r="BB685" s="20">
        <v>32.700000000000003</v>
      </c>
      <c r="BC685" s="20">
        <v>263</v>
      </c>
      <c r="BD685" s="20">
        <v>122</v>
      </c>
      <c r="BE685" s="20">
        <v>58</v>
      </c>
      <c r="BF685" s="20">
        <v>264</v>
      </c>
      <c r="BG685" s="20">
        <v>297</v>
      </c>
      <c r="BH685" s="20">
        <v>70.099999999999994</v>
      </c>
      <c r="BI685" s="20">
        <v>73</v>
      </c>
      <c r="BJ685" s="20">
        <v>-2.9</v>
      </c>
      <c r="BK685" s="20">
        <v>0.996</v>
      </c>
      <c r="BL685" s="20">
        <v>13.2</v>
      </c>
      <c r="BM685" s="20">
        <v>0.46200000000000002</v>
      </c>
      <c r="BN685" s="20">
        <v>18.600000000000001</v>
      </c>
      <c r="BO685" s="20">
        <v>18.5</v>
      </c>
      <c r="BP685" s="20">
        <v>2.9</v>
      </c>
      <c r="BQ685" s="20">
        <v>6.1</v>
      </c>
      <c r="BR685" s="20">
        <v>14.8</v>
      </c>
      <c r="BS685" s="20">
        <v>193</v>
      </c>
      <c r="BT685" s="20">
        <v>0.48599999999999999</v>
      </c>
      <c r="BU685" s="20">
        <v>0</v>
      </c>
      <c r="BV685" s="66">
        <v>231</v>
      </c>
      <c r="BW685" s="66">
        <v>241</v>
      </c>
      <c r="BX685" s="66">
        <v>244</v>
      </c>
      <c r="BY685" s="66">
        <v>212</v>
      </c>
      <c r="BZ685" s="66">
        <v>231</v>
      </c>
      <c r="CA685" s="66">
        <v>191.5</v>
      </c>
      <c r="CB685" s="66">
        <v>194</v>
      </c>
      <c r="CC685" s="66">
        <v>221</v>
      </c>
      <c r="CD685" s="20">
        <v>0.35</v>
      </c>
      <c r="CE685" s="20">
        <v>-14.36</v>
      </c>
      <c r="CF685" s="20">
        <v>101.5</v>
      </c>
      <c r="CG685" s="20">
        <v>115.9</v>
      </c>
      <c r="CH685" s="20">
        <v>66.7</v>
      </c>
      <c r="CI685" s="20">
        <v>-5.1999999999999998E-2</v>
      </c>
      <c r="CJ685" s="20">
        <v>-6.6</v>
      </c>
      <c r="CK685" s="20">
        <v>103.9</v>
      </c>
      <c r="CL685" s="20">
        <v>110.5</v>
      </c>
      <c r="CM685" s="20">
        <v>-4.8</v>
      </c>
      <c r="CN685" s="20">
        <v>100.7</v>
      </c>
      <c r="CO685" s="20">
        <v>116.6</v>
      </c>
      <c r="CP685" s="63">
        <v>0.15709999999999999</v>
      </c>
      <c r="CQ685" s="20">
        <v>-10</v>
      </c>
      <c r="CR685" s="20">
        <v>-0.5</v>
      </c>
      <c r="CS685" s="20">
        <v>950</v>
      </c>
      <c r="CT685" s="20">
        <v>-12</v>
      </c>
      <c r="CU685" s="20">
        <v>-6.11</v>
      </c>
      <c r="CV685" s="20">
        <v>1448</v>
      </c>
      <c r="CW685" s="20">
        <v>1450</v>
      </c>
      <c r="CX685" s="20">
        <v>1135</v>
      </c>
      <c r="CY685" s="20">
        <v>0.42699999999999999</v>
      </c>
      <c r="CZ685" s="20">
        <v>180</v>
      </c>
      <c r="DA685" s="20">
        <v>549</v>
      </c>
      <c r="DB685" s="20">
        <v>0.32800000000000001</v>
      </c>
      <c r="DC685" s="20">
        <v>298</v>
      </c>
      <c r="DD685" s="20">
        <v>418</v>
      </c>
      <c r="DE685" s="20">
        <v>0.71299999999999997</v>
      </c>
      <c r="DF685" s="20">
        <v>192</v>
      </c>
      <c r="DG685" s="20">
        <v>9.6</v>
      </c>
      <c r="DH685" s="20">
        <v>711</v>
      </c>
      <c r="DI685" s="20">
        <v>35.549999999999997</v>
      </c>
      <c r="DJ685" s="20">
        <v>253</v>
      </c>
      <c r="DK685" s="20">
        <v>92</v>
      </c>
      <c r="DL685" s="20">
        <v>31</v>
      </c>
      <c r="DM685" s="20">
        <v>223</v>
      </c>
      <c r="DN685" s="20">
        <v>347</v>
      </c>
      <c r="DO685" s="20">
        <v>72.400000000000006</v>
      </c>
      <c r="DP685" s="20">
        <v>72.5</v>
      </c>
      <c r="DQ685" s="20">
        <v>-0.1</v>
      </c>
      <c r="DR685" s="20">
        <v>1.135</v>
      </c>
      <c r="DS685" s="20">
        <v>11.15</v>
      </c>
      <c r="DT685" s="20">
        <v>0.41299999999999998</v>
      </c>
      <c r="DU685" s="20">
        <v>27.4</v>
      </c>
      <c r="DV685" s="20">
        <v>20.9</v>
      </c>
      <c r="DW685" s="20">
        <v>1.6</v>
      </c>
      <c r="DX685" s="20">
        <v>4.5999999999999996</v>
      </c>
      <c r="DY685" s="20">
        <v>17.399999999999999</v>
      </c>
      <c r="DZ685" s="20">
        <v>350</v>
      </c>
      <c r="EA685" s="20">
        <v>0.374</v>
      </c>
      <c r="EB685" s="20">
        <v>1</v>
      </c>
      <c r="EC685" s="66">
        <v>323</v>
      </c>
      <c r="ED685" s="66">
        <v>330</v>
      </c>
      <c r="EE685" s="66">
        <v>333</v>
      </c>
      <c r="EF685" s="66">
        <v>299</v>
      </c>
      <c r="EG685" s="66">
        <v>322</v>
      </c>
      <c r="EH685" s="66">
        <v>271.7</v>
      </c>
      <c r="EI685" s="66">
        <v>348</v>
      </c>
      <c r="EJ685" s="66">
        <v>339</v>
      </c>
      <c r="EK685" s="20">
        <v>12436.07</v>
      </c>
      <c r="EL685" s="20">
        <v>11418.75</v>
      </c>
      <c r="EM685" s="20">
        <v>60.719999999999992</v>
      </c>
      <c r="EN685" s="20">
        <v>68.015000000000001</v>
      </c>
      <c r="EO685" s="20">
        <v>10.5524</v>
      </c>
      <c r="EP685" s="20">
        <v>259.90300000000002</v>
      </c>
      <c r="EQ685" s="21">
        <v>68</v>
      </c>
      <c r="ER685" s="21">
        <v>72</v>
      </c>
      <c r="ES685" s="61" t="str">
        <f t="shared" si="33"/>
        <v>William &amp; Mary</v>
      </c>
      <c r="ET685" s="61">
        <f t="shared" si="35"/>
        <v>140</v>
      </c>
      <c r="EU685" s="61">
        <f t="shared" si="34"/>
        <v>-4</v>
      </c>
    </row>
    <row r="686" spans="1:151" x14ac:dyDescent="0.45">
      <c r="A686" s="64">
        <v>45318</v>
      </c>
      <c r="B686" s="21" t="s">
        <v>43</v>
      </c>
      <c r="C686" s="21">
        <v>162</v>
      </c>
      <c r="D686" s="21" t="s">
        <v>100</v>
      </c>
      <c r="E686" s="21">
        <v>190</v>
      </c>
      <c r="F686" s="50" t="s">
        <v>558</v>
      </c>
      <c r="G686" t="s">
        <v>43</v>
      </c>
      <c r="H686" t="s">
        <v>100</v>
      </c>
      <c r="I686" t="s">
        <v>43</v>
      </c>
      <c r="J686" t="s">
        <v>100</v>
      </c>
      <c r="K686" t="s">
        <v>43</v>
      </c>
      <c r="L686" t="s">
        <v>100</v>
      </c>
      <c r="M686" t="s">
        <v>43</v>
      </c>
      <c r="N686" t="s">
        <v>100</v>
      </c>
      <c r="O686" t="s">
        <v>43</v>
      </c>
      <c r="P686" t="s">
        <v>100</v>
      </c>
      <c r="Q686" t="s">
        <v>43</v>
      </c>
      <c r="R686" t="s">
        <v>100</v>
      </c>
      <c r="S686" t="s">
        <v>24</v>
      </c>
      <c r="T686" t="s">
        <v>24</v>
      </c>
      <c r="U686">
        <v>20</v>
      </c>
      <c r="V686">
        <v>20</v>
      </c>
      <c r="W686" s="20">
        <v>0.6</v>
      </c>
      <c r="X686" s="20">
        <v>12.04</v>
      </c>
      <c r="Y686" s="20">
        <v>107.1</v>
      </c>
      <c r="Z686" s="20">
        <v>95.1</v>
      </c>
      <c r="AA686" s="20">
        <v>65.400000000000006</v>
      </c>
      <c r="AB686" s="20">
        <v>-5.1999999999999998E-2</v>
      </c>
      <c r="AC686" s="20">
        <v>3.76</v>
      </c>
      <c r="AD686" s="20">
        <v>109.1</v>
      </c>
      <c r="AE686" s="20">
        <v>105.4</v>
      </c>
      <c r="AF686" s="20">
        <v>-7.73</v>
      </c>
      <c r="AG686" s="20">
        <v>105.2</v>
      </c>
      <c r="AH686" s="20">
        <v>96.7</v>
      </c>
      <c r="AI686" s="20">
        <v>0.72470000000000001</v>
      </c>
      <c r="AJ686" s="20">
        <v>-1.5</v>
      </c>
      <c r="AK686" s="20">
        <v>-7.4999999999999997E-2</v>
      </c>
      <c r="AL686" s="20">
        <v>1297</v>
      </c>
      <c r="AM686" s="20">
        <v>9.77</v>
      </c>
      <c r="AN686" s="20">
        <v>3.62</v>
      </c>
      <c r="AO686" s="20">
        <v>1403</v>
      </c>
      <c r="AP686" s="20">
        <v>1280</v>
      </c>
      <c r="AQ686" s="20">
        <v>1120</v>
      </c>
      <c r="AR686" s="20">
        <v>0.41899999999999998</v>
      </c>
      <c r="AS686" s="20">
        <v>124</v>
      </c>
      <c r="AT686" s="20">
        <v>428</v>
      </c>
      <c r="AU686" s="20">
        <v>0.28999999999999998</v>
      </c>
      <c r="AV686" s="20">
        <v>341</v>
      </c>
      <c r="AW686" s="20">
        <v>484</v>
      </c>
      <c r="AX686" s="20">
        <v>0.70499999999999996</v>
      </c>
      <c r="AY686" s="20">
        <v>241</v>
      </c>
      <c r="AZ686" s="20">
        <v>12.05</v>
      </c>
      <c r="BA686" s="20">
        <v>732</v>
      </c>
      <c r="BB686" s="20">
        <v>36.6</v>
      </c>
      <c r="BC686" s="20">
        <v>216</v>
      </c>
      <c r="BD686" s="20">
        <v>139</v>
      </c>
      <c r="BE686" s="20">
        <v>108</v>
      </c>
      <c r="BF686" s="20">
        <v>243</v>
      </c>
      <c r="BG686" s="20">
        <v>351</v>
      </c>
      <c r="BH686" s="20">
        <v>70.2</v>
      </c>
      <c r="BI686" s="20">
        <v>64</v>
      </c>
      <c r="BJ686" s="20">
        <v>6.15</v>
      </c>
      <c r="BK686" s="20">
        <v>0.88900000000000001</v>
      </c>
      <c r="BL686" s="20">
        <v>12.15</v>
      </c>
      <c r="BM686" s="20">
        <v>0.57199999999999995</v>
      </c>
      <c r="BN686" s="20">
        <v>21.4</v>
      </c>
      <c r="BO686" s="20">
        <v>24.2</v>
      </c>
      <c r="BP686" s="20">
        <v>5.4</v>
      </c>
      <c r="BQ686" s="20">
        <v>6.95</v>
      </c>
      <c r="BR686" s="20">
        <v>17.600000000000001</v>
      </c>
      <c r="BS686" s="20">
        <v>131</v>
      </c>
      <c r="BT686" s="20">
        <v>0.52500000000000002</v>
      </c>
      <c r="BU686" s="20">
        <v>0</v>
      </c>
      <c r="BV686" s="66">
        <v>93</v>
      </c>
      <c r="BW686" s="66">
        <v>54</v>
      </c>
      <c r="BX686" s="66">
        <v>88</v>
      </c>
      <c r="BY686" s="66">
        <v>69</v>
      </c>
      <c r="BZ686" s="66">
        <v>67</v>
      </c>
      <c r="CA686" s="66">
        <v>63.8</v>
      </c>
      <c r="CB686" s="66">
        <v>131</v>
      </c>
      <c r="CC686" s="66">
        <v>126</v>
      </c>
      <c r="CD686" s="20">
        <v>0.75</v>
      </c>
      <c r="CE686" s="20">
        <v>15.11</v>
      </c>
      <c r="CF686" s="20">
        <v>118</v>
      </c>
      <c r="CG686" s="20">
        <v>102.9</v>
      </c>
      <c r="CH686" s="20">
        <v>68.5</v>
      </c>
      <c r="CI686" s="20">
        <v>4.7E-2</v>
      </c>
      <c r="CJ686" s="20">
        <v>3.58</v>
      </c>
      <c r="CK686" s="20">
        <v>108.3</v>
      </c>
      <c r="CL686" s="20">
        <v>104.7</v>
      </c>
      <c r="CM686" s="20">
        <v>-7.99</v>
      </c>
      <c r="CN686" s="20">
        <v>119.1</v>
      </c>
      <c r="CO686" s="20">
        <v>103.1</v>
      </c>
      <c r="CP686" s="63">
        <v>0.83919999999999995</v>
      </c>
      <c r="CQ686" s="20">
        <v>1.3</v>
      </c>
      <c r="CR686" s="20">
        <v>6.5000000000000002E-2</v>
      </c>
      <c r="CS686" s="20">
        <v>1378</v>
      </c>
      <c r="CT686" s="20">
        <v>13.07</v>
      </c>
      <c r="CU686" s="20">
        <v>4.5199999999999996</v>
      </c>
      <c r="CV686" s="20">
        <v>1571</v>
      </c>
      <c r="CW686" s="20">
        <v>1400</v>
      </c>
      <c r="CX686" s="20">
        <v>1185</v>
      </c>
      <c r="CY686" s="20">
        <v>0.45200000000000001</v>
      </c>
      <c r="CZ686" s="20">
        <v>191</v>
      </c>
      <c r="DA686" s="20">
        <v>531</v>
      </c>
      <c r="DB686" s="20">
        <v>0.36</v>
      </c>
      <c r="DC686" s="20">
        <v>308</v>
      </c>
      <c r="DD686" s="20">
        <v>407</v>
      </c>
      <c r="DE686" s="20">
        <v>0.75700000000000001</v>
      </c>
      <c r="DF686" s="20">
        <v>212</v>
      </c>
      <c r="DG686" s="20">
        <v>10.6</v>
      </c>
      <c r="DH686" s="20">
        <v>781</v>
      </c>
      <c r="DI686" s="20">
        <v>39.049999999999997</v>
      </c>
      <c r="DJ686" s="20">
        <v>323</v>
      </c>
      <c r="DK686" s="20">
        <v>130</v>
      </c>
      <c r="DL686" s="20">
        <v>57</v>
      </c>
      <c r="DM686" s="20">
        <v>221</v>
      </c>
      <c r="DN686" s="20">
        <v>298</v>
      </c>
      <c r="DO686" s="20">
        <v>78.599999999999994</v>
      </c>
      <c r="DP686" s="20">
        <v>70</v>
      </c>
      <c r="DQ686" s="20">
        <v>8.5500000000000007</v>
      </c>
      <c r="DR686" s="20">
        <v>1.462</v>
      </c>
      <c r="DS686" s="20">
        <v>11.05</v>
      </c>
      <c r="DT686" s="20">
        <v>0.58799999999999997</v>
      </c>
      <c r="DU686" s="20">
        <v>26.6</v>
      </c>
      <c r="DV686" s="20">
        <v>20.399999999999999</v>
      </c>
      <c r="DW686" s="20">
        <v>2.8</v>
      </c>
      <c r="DX686" s="20">
        <v>6.5</v>
      </c>
      <c r="DY686" s="20">
        <v>14.9</v>
      </c>
      <c r="DZ686" s="20">
        <v>38</v>
      </c>
      <c r="EA686" s="20">
        <v>0.59699999999999998</v>
      </c>
      <c r="EB686" s="20">
        <v>3</v>
      </c>
      <c r="EC686" s="66">
        <v>47</v>
      </c>
      <c r="ED686" s="66">
        <v>40</v>
      </c>
      <c r="EE686" s="66">
        <v>33</v>
      </c>
      <c r="EF686" s="66">
        <v>57</v>
      </c>
      <c r="EG686" s="66">
        <v>45</v>
      </c>
      <c r="EH686" s="66">
        <v>33.200000000000003</v>
      </c>
      <c r="EI686" s="66">
        <v>38</v>
      </c>
      <c r="EJ686" s="66">
        <v>102</v>
      </c>
      <c r="EK686" s="20">
        <v>11020.59</v>
      </c>
      <c r="EL686" s="20">
        <v>11221.8</v>
      </c>
      <c r="EM686" s="20">
        <v>78.975000000000009</v>
      </c>
      <c r="EN686" s="20">
        <v>76.797500000000014</v>
      </c>
      <c r="EO686" s="20">
        <v>13.323200000000002</v>
      </c>
      <c r="EP686" s="20">
        <v>210.08999999999997</v>
      </c>
      <c r="EQ686" s="21">
        <v>73</v>
      </c>
      <c r="ER686" s="21">
        <v>51</v>
      </c>
      <c r="ES686" s="61" t="str">
        <f t="shared" si="33"/>
        <v>Maryland</v>
      </c>
      <c r="ET686" s="61">
        <f t="shared" si="35"/>
        <v>124</v>
      </c>
      <c r="EU686" s="61">
        <f t="shared" si="34"/>
        <v>22</v>
      </c>
    </row>
    <row r="687" spans="1:151" x14ac:dyDescent="0.45">
      <c r="A687" s="64">
        <v>45318</v>
      </c>
      <c r="B687" s="21" t="s">
        <v>386</v>
      </c>
      <c r="C687" s="21">
        <v>112</v>
      </c>
      <c r="D687" s="21" t="s">
        <v>368</v>
      </c>
      <c r="E687" s="21">
        <v>141</v>
      </c>
      <c r="F687" s="50" t="s">
        <v>558</v>
      </c>
      <c r="G687" t="s">
        <v>386</v>
      </c>
      <c r="H687" t="s">
        <v>368</v>
      </c>
      <c r="I687" t="s">
        <v>386</v>
      </c>
      <c r="J687" t="s">
        <v>368</v>
      </c>
      <c r="K687" t="s">
        <v>386</v>
      </c>
      <c r="L687" t="s">
        <v>368</v>
      </c>
      <c r="M687" t="s">
        <v>386</v>
      </c>
      <c r="N687" t="s">
        <v>368</v>
      </c>
      <c r="O687" t="s">
        <v>386</v>
      </c>
      <c r="P687" t="s">
        <v>368</v>
      </c>
      <c r="Q687" t="s">
        <v>386</v>
      </c>
      <c r="R687" t="s">
        <v>368</v>
      </c>
      <c r="S687" t="s">
        <v>144</v>
      </c>
      <c r="T687" t="s">
        <v>144</v>
      </c>
      <c r="U687">
        <v>20</v>
      </c>
      <c r="V687">
        <v>18</v>
      </c>
      <c r="W687" s="20">
        <v>0.25</v>
      </c>
      <c r="X687" s="20">
        <v>-20.329999999999998</v>
      </c>
      <c r="Y687" s="20">
        <v>100.7</v>
      </c>
      <c r="Z687" s="20">
        <v>121</v>
      </c>
      <c r="AA687" s="20">
        <v>65.3</v>
      </c>
      <c r="AB687" s="20">
        <v>-1.0999999999999999E-2</v>
      </c>
      <c r="AC687" s="20">
        <v>-6.49</v>
      </c>
      <c r="AD687" s="20">
        <v>102.8</v>
      </c>
      <c r="AE687" s="20">
        <v>109.3</v>
      </c>
      <c r="AF687" s="20">
        <v>-3.36</v>
      </c>
      <c r="AG687" s="20">
        <v>100.6</v>
      </c>
      <c r="AH687" s="20">
        <v>121.4</v>
      </c>
      <c r="AI687" s="20">
        <v>0.10349999999999999</v>
      </c>
      <c r="AJ687" s="20">
        <v>-11</v>
      </c>
      <c r="AK687" s="20">
        <v>-0.55000000000000004</v>
      </c>
      <c r="AL687" s="20">
        <v>918</v>
      </c>
      <c r="AM687" s="20">
        <v>-18.05</v>
      </c>
      <c r="AN687" s="20">
        <v>-6.52</v>
      </c>
      <c r="AO687" s="20">
        <v>1333</v>
      </c>
      <c r="AP687" s="20">
        <v>1524</v>
      </c>
      <c r="AQ687" s="20">
        <v>1136</v>
      </c>
      <c r="AR687" s="20">
        <v>0.443</v>
      </c>
      <c r="AS687" s="20">
        <v>152</v>
      </c>
      <c r="AT687" s="20">
        <v>434</v>
      </c>
      <c r="AU687" s="20">
        <v>0.35</v>
      </c>
      <c r="AV687" s="20">
        <v>175</v>
      </c>
      <c r="AW687" s="20">
        <v>269</v>
      </c>
      <c r="AX687" s="20">
        <v>0.65100000000000002</v>
      </c>
      <c r="AY687" s="20">
        <v>174</v>
      </c>
      <c r="AZ687" s="20">
        <v>8.6999999999999993</v>
      </c>
      <c r="BA687" s="20">
        <v>648</v>
      </c>
      <c r="BB687" s="20">
        <v>32.4</v>
      </c>
      <c r="BC687" s="20">
        <v>231</v>
      </c>
      <c r="BD687" s="20">
        <v>81</v>
      </c>
      <c r="BE687" s="20">
        <v>61</v>
      </c>
      <c r="BF687" s="20">
        <v>237</v>
      </c>
      <c r="BG687" s="20">
        <v>329</v>
      </c>
      <c r="BH687" s="20">
        <v>66.599999999999994</v>
      </c>
      <c r="BI687" s="20">
        <v>76.2</v>
      </c>
      <c r="BJ687" s="20">
        <v>-9.5500000000000007</v>
      </c>
      <c r="BK687" s="20">
        <v>0.97499999999999998</v>
      </c>
      <c r="BL687" s="20">
        <v>11.85</v>
      </c>
      <c r="BM687" s="20">
        <v>0.34200000000000003</v>
      </c>
      <c r="BN687" s="20">
        <v>21.7</v>
      </c>
      <c r="BO687" s="20">
        <v>13.4</v>
      </c>
      <c r="BP687" s="20">
        <v>3</v>
      </c>
      <c r="BQ687" s="20">
        <v>4.05</v>
      </c>
      <c r="BR687" s="20">
        <v>16.399999999999999</v>
      </c>
      <c r="BS687" s="20">
        <v>355</v>
      </c>
      <c r="BT687" s="20">
        <v>0.37</v>
      </c>
      <c r="BU687" s="20">
        <v>1</v>
      </c>
      <c r="BV687" s="66">
        <v>353</v>
      </c>
      <c r="BW687" s="66">
        <v>350</v>
      </c>
      <c r="BX687" s="66">
        <v>349</v>
      </c>
      <c r="BY687" s="66">
        <v>346</v>
      </c>
      <c r="BZ687" s="66">
        <v>353</v>
      </c>
      <c r="CA687" s="66">
        <v>293</v>
      </c>
      <c r="CB687" s="66">
        <v>355</v>
      </c>
      <c r="CC687" s="66">
        <v>352</v>
      </c>
      <c r="CD687" s="20">
        <v>0.27777777777777801</v>
      </c>
      <c r="CE687" s="20">
        <v>-9.6300000000000008</v>
      </c>
      <c r="CF687" s="20">
        <v>97.8</v>
      </c>
      <c r="CG687" s="20">
        <v>107.4</v>
      </c>
      <c r="CH687" s="20">
        <v>71.5</v>
      </c>
      <c r="CI687" s="20">
        <v>-8.1000000000000003E-2</v>
      </c>
      <c r="CJ687" s="20">
        <v>-2.46</v>
      </c>
      <c r="CK687" s="20">
        <v>106</v>
      </c>
      <c r="CL687" s="20">
        <v>108.4</v>
      </c>
      <c r="CM687" s="20">
        <v>4.8099999999999996</v>
      </c>
      <c r="CN687" s="20">
        <v>97.1</v>
      </c>
      <c r="CO687" s="20">
        <v>107</v>
      </c>
      <c r="CP687" s="63">
        <v>0.2465</v>
      </c>
      <c r="CQ687" s="20">
        <v>-9.3000000000000007</v>
      </c>
      <c r="CR687" s="20">
        <v>-0.51666666666666672</v>
      </c>
      <c r="CS687" s="20">
        <v>972</v>
      </c>
      <c r="CT687" s="20">
        <v>-8.49</v>
      </c>
      <c r="CU687" s="20">
        <v>-3.24</v>
      </c>
      <c r="CV687" s="20">
        <v>1310</v>
      </c>
      <c r="CW687" s="20">
        <v>1314</v>
      </c>
      <c r="CX687" s="20">
        <v>1090</v>
      </c>
      <c r="CY687" s="20">
        <v>0.438</v>
      </c>
      <c r="CZ687" s="20">
        <v>123</v>
      </c>
      <c r="DA687" s="20">
        <v>405</v>
      </c>
      <c r="DB687" s="20">
        <v>0.30399999999999999</v>
      </c>
      <c r="DC687" s="20">
        <v>233</v>
      </c>
      <c r="DD687" s="20">
        <v>325</v>
      </c>
      <c r="DE687" s="20">
        <v>0.71699999999999997</v>
      </c>
      <c r="DF687" s="20">
        <v>154</v>
      </c>
      <c r="DG687" s="20">
        <v>8.5555555555555554</v>
      </c>
      <c r="DH687" s="20">
        <v>648</v>
      </c>
      <c r="DI687" s="20">
        <v>36</v>
      </c>
      <c r="DJ687" s="20">
        <v>243</v>
      </c>
      <c r="DK687" s="20">
        <v>130</v>
      </c>
      <c r="DL687" s="20">
        <v>33</v>
      </c>
      <c r="DM687" s="20">
        <v>228</v>
      </c>
      <c r="DN687" s="20">
        <v>323</v>
      </c>
      <c r="DO687" s="20">
        <v>72.8</v>
      </c>
      <c r="DP687" s="20">
        <v>73</v>
      </c>
      <c r="DQ687" s="20">
        <v>-0.222</v>
      </c>
      <c r="DR687" s="20">
        <v>1.0660000000000001</v>
      </c>
      <c r="DS687" s="20">
        <v>12.667</v>
      </c>
      <c r="DT687" s="20">
        <v>0.56999999999999995</v>
      </c>
      <c r="DU687" s="20">
        <v>22.5</v>
      </c>
      <c r="DV687" s="20">
        <v>18.100000000000001</v>
      </c>
      <c r="DW687" s="20">
        <v>1.8</v>
      </c>
      <c r="DX687" s="20">
        <v>7.2222222222222223</v>
      </c>
      <c r="DY687" s="20">
        <v>17.899999999999999</v>
      </c>
      <c r="DZ687" s="20">
        <v>329</v>
      </c>
      <c r="EA687" s="20">
        <v>0.40200000000000002</v>
      </c>
      <c r="EB687" s="20">
        <v>-1</v>
      </c>
      <c r="EC687" s="66">
        <v>293</v>
      </c>
      <c r="ED687" s="66">
        <v>327</v>
      </c>
      <c r="EE687" s="66">
        <v>328</v>
      </c>
      <c r="EF687" s="66">
        <v>261</v>
      </c>
      <c r="EG687" s="66">
        <v>286</v>
      </c>
      <c r="EH687" s="66">
        <v>258.3</v>
      </c>
      <c r="EI687" s="66">
        <v>331</v>
      </c>
      <c r="EJ687" s="66">
        <v>324</v>
      </c>
      <c r="EK687" s="20">
        <v>10815.18</v>
      </c>
      <c r="EL687" s="20">
        <v>11833.8</v>
      </c>
      <c r="EM687" s="20">
        <v>85.583333333333329</v>
      </c>
      <c r="EN687" s="20">
        <v>51.301349999999999</v>
      </c>
      <c r="EO687" s="20">
        <v>11.758799999999999</v>
      </c>
      <c r="EP687" s="20">
        <v>210.273</v>
      </c>
      <c r="EQ687" s="21">
        <v>72</v>
      </c>
      <c r="ER687" s="21">
        <v>58</v>
      </c>
      <c r="ES687" s="61" t="str">
        <f t="shared" si="33"/>
        <v>Holy Cross</v>
      </c>
      <c r="ET687" s="61">
        <f t="shared" si="35"/>
        <v>130</v>
      </c>
      <c r="EU687" s="61">
        <f t="shared" si="34"/>
        <v>14</v>
      </c>
    </row>
    <row r="688" spans="1:151" x14ac:dyDescent="0.45">
      <c r="A688" s="64">
        <v>45318</v>
      </c>
      <c r="B688" s="21" t="s">
        <v>65</v>
      </c>
      <c r="C688" s="21">
        <v>87</v>
      </c>
      <c r="D688" s="21" t="s">
        <v>137</v>
      </c>
      <c r="E688" s="21">
        <v>99</v>
      </c>
      <c r="F688" s="50" t="s">
        <v>558</v>
      </c>
      <c r="G688" t="s">
        <v>65</v>
      </c>
      <c r="H688" t="s">
        <v>137</v>
      </c>
      <c r="I688" t="s">
        <v>65</v>
      </c>
      <c r="J688" t="s">
        <v>137</v>
      </c>
      <c r="K688" t="s">
        <v>65</v>
      </c>
      <c r="L688" t="s">
        <v>137</v>
      </c>
      <c r="M688" t="s">
        <v>65</v>
      </c>
      <c r="N688" t="s">
        <v>137</v>
      </c>
      <c r="O688" t="s">
        <v>65</v>
      </c>
      <c r="P688" t="s">
        <v>137</v>
      </c>
      <c r="Q688" t="s">
        <v>65</v>
      </c>
      <c r="R688" t="s">
        <v>137</v>
      </c>
      <c r="S688" t="s">
        <v>17</v>
      </c>
      <c r="T688" t="s">
        <v>17</v>
      </c>
      <c r="U688">
        <v>19</v>
      </c>
      <c r="V688">
        <v>19</v>
      </c>
      <c r="W688" s="20">
        <v>0.68421052631579005</v>
      </c>
      <c r="X688" s="20">
        <v>16.86</v>
      </c>
      <c r="Y688" s="20">
        <v>118.7</v>
      </c>
      <c r="Z688" s="20">
        <v>101.8</v>
      </c>
      <c r="AA688" s="20">
        <v>72.3</v>
      </c>
      <c r="AB688" s="20">
        <v>-3.2000000000000001E-2</v>
      </c>
      <c r="AC688" s="20">
        <v>6.22</v>
      </c>
      <c r="AD688" s="20">
        <v>109.3</v>
      </c>
      <c r="AE688" s="20">
        <v>103</v>
      </c>
      <c r="AF688" s="20">
        <v>1.55</v>
      </c>
      <c r="AG688" s="20">
        <v>119.4</v>
      </c>
      <c r="AH688" s="20">
        <v>101.4</v>
      </c>
      <c r="AI688" s="20">
        <v>0.86809999999999998</v>
      </c>
      <c r="AJ688" s="20">
        <v>0.5</v>
      </c>
      <c r="AK688" s="20">
        <v>2.6315789473684209E-2</v>
      </c>
      <c r="AL688" s="20">
        <v>1371</v>
      </c>
      <c r="AM688" s="20">
        <v>14.7</v>
      </c>
      <c r="AN688" s="20">
        <v>5.86</v>
      </c>
      <c r="AO688" s="20">
        <v>1606</v>
      </c>
      <c r="AP688" s="20">
        <v>1438</v>
      </c>
      <c r="AQ688" s="20">
        <v>1250</v>
      </c>
      <c r="AR688" s="20">
        <v>0.45400000000000001</v>
      </c>
      <c r="AS688" s="20">
        <v>144</v>
      </c>
      <c r="AT688" s="20">
        <v>436</v>
      </c>
      <c r="AU688" s="20">
        <v>0.33</v>
      </c>
      <c r="AV688" s="20">
        <v>328</v>
      </c>
      <c r="AW688" s="20">
        <v>484</v>
      </c>
      <c r="AX688" s="20">
        <v>0.67800000000000005</v>
      </c>
      <c r="AY688" s="20">
        <v>309</v>
      </c>
      <c r="AZ688" s="20">
        <v>16.263157894736842</v>
      </c>
      <c r="BA688" s="20">
        <v>845</v>
      </c>
      <c r="BB688" s="20">
        <v>44.473684210526315</v>
      </c>
      <c r="BC688" s="20">
        <v>286</v>
      </c>
      <c r="BD688" s="20">
        <v>129</v>
      </c>
      <c r="BE688" s="20">
        <v>95</v>
      </c>
      <c r="BF688" s="20">
        <v>238</v>
      </c>
      <c r="BG688" s="20">
        <v>327</v>
      </c>
      <c r="BH688" s="20">
        <v>84.5</v>
      </c>
      <c r="BI688" s="20">
        <v>75.683999999999997</v>
      </c>
      <c r="BJ688" s="20">
        <v>8.8420000000000005</v>
      </c>
      <c r="BK688" s="20">
        <v>1.202</v>
      </c>
      <c r="BL688" s="20">
        <v>12.526</v>
      </c>
      <c r="BM688" s="20">
        <v>0.54200000000000004</v>
      </c>
      <c r="BN688" s="20">
        <v>22.9</v>
      </c>
      <c r="BO688" s="20">
        <v>25.5</v>
      </c>
      <c r="BP688" s="20">
        <v>5</v>
      </c>
      <c r="BQ688" s="20">
        <v>6.7894736842105265</v>
      </c>
      <c r="BR688" s="20">
        <v>17.2</v>
      </c>
      <c r="BS688" s="20">
        <v>41</v>
      </c>
      <c r="BT688" s="20">
        <v>0.59399999999999997</v>
      </c>
      <c r="BU688" s="20">
        <v>2</v>
      </c>
      <c r="BV688" s="66">
        <v>42</v>
      </c>
      <c r="BW688" s="66">
        <v>38</v>
      </c>
      <c r="BX688" s="66">
        <v>46</v>
      </c>
      <c r="BY688" s="66">
        <v>29</v>
      </c>
      <c r="BZ688" s="66">
        <v>35</v>
      </c>
      <c r="CA688" s="66">
        <v>31.5</v>
      </c>
      <c r="CB688" s="66">
        <v>41</v>
      </c>
      <c r="CC688" s="66">
        <v>63</v>
      </c>
      <c r="CD688" s="20">
        <v>0.73684210526315796</v>
      </c>
      <c r="CE688" s="20">
        <v>11.55</v>
      </c>
      <c r="CF688" s="20">
        <v>111</v>
      </c>
      <c r="CG688" s="20">
        <v>99.5</v>
      </c>
      <c r="CH688" s="20">
        <v>69.7</v>
      </c>
      <c r="CI688" s="20">
        <v>3.6999999999999998E-2</v>
      </c>
      <c r="CJ688" s="20">
        <v>4.58</v>
      </c>
      <c r="CK688" s="20">
        <v>109.6</v>
      </c>
      <c r="CL688" s="20">
        <v>105</v>
      </c>
      <c r="CM688" s="20">
        <v>-0.2</v>
      </c>
      <c r="CN688" s="20">
        <v>110.9</v>
      </c>
      <c r="CO688" s="20">
        <v>99.6</v>
      </c>
      <c r="CP688" s="63">
        <v>0.77459999999999996</v>
      </c>
      <c r="CQ688" s="20">
        <v>0.9</v>
      </c>
      <c r="CR688" s="20">
        <v>4.736842105263158E-2</v>
      </c>
      <c r="CS688" s="20">
        <v>1370</v>
      </c>
      <c r="CT688" s="20">
        <v>9.76</v>
      </c>
      <c r="CU688" s="20">
        <v>5.18</v>
      </c>
      <c r="CV688" s="20">
        <v>1448</v>
      </c>
      <c r="CW688" s="20">
        <v>1361</v>
      </c>
      <c r="CX688" s="20">
        <v>1108</v>
      </c>
      <c r="CY688" s="20">
        <v>0.42799999999999999</v>
      </c>
      <c r="CZ688" s="20">
        <v>154</v>
      </c>
      <c r="DA688" s="20">
        <v>444</v>
      </c>
      <c r="DB688" s="20">
        <v>0.34699999999999998</v>
      </c>
      <c r="DC688" s="20">
        <v>346</v>
      </c>
      <c r="DD688" s="20">
        <v>479</v>
      </c>
      <c r="DE688" s="20">
        <v>0.72199999999999998</v>
      </c>
      <c r="DF688" s="20">
        <v>194</v>
      </c>
      <c r="DG688" s="20">
        <v>10.210526315789474</v>
      </c>
      <c r="DH688" s="20">
        <v>711</v>
      </c>
      <c r="DI688" s="20">
        <v>37.421052631578945</v>
      </c>
      <c r="DJ688" s="20">
        <v>236</v>
      </c>
      <c r="DK688" s="20">
        <v>123</v>
      </c>
      <c r="DL688" s="20">
        <v>68</v>
      </c>
      <c r="DM688" s="20">
        <v>218</v>
      </c>
      <c r="DN688" s="20">
        <v>324</v>
      </c>
      <c r="DO688" s="20">
        <v>76.2</v>
      </c>
      <c r="DP688" s="20">
        <v>71.632000000000005</v>
      </c>
      <c r="DQ688" s="20">
        <v>4.5789999999999997</v>
      </c>
      <c r="DR688" s="20">
        <v>1.083</v>
      </c>
      <c r="DS688" s="20">
        <v>11.474</v>
      </c>
      <c r="DT688" s="20">
        <v>0.56399999999999995</v>
      </c>
      <c r="DU688" s="20">
        <v>23.4</v>
      </c>
      <c r="DV688" s="20">
        <v>25.2</v>
      </c>
      <c r="DW688" s="20">
        <v>3.6</v>
      </c>
      <c r="DX688" s="20">
        <v>6.4736842105263159</v>
      </c>
      <c r="DY688" s="20">
        <v>17.100000000000001</v>
      </c>
      <c r="DZ688" s="20">
        <v>31</v>
      </c>
      <c r="EA688" s="20">
        <v>0.60199999999999998</v>
      </c>
      <c r="EB688" s="20">
        <v>-1</v>
      </c>
      <c r="EC688" s="66">
        <v>78</v>
      </c>
      <c r="ED688" s="66">
        <v>49</v>
      </c>
      <c r="EE688" s="66">
        <v>39</v>
      </c>
      <c r="EF688" s="66">
        <v>75</v>
      </c>
      <c r="EG688" s="66">
        <v>70</v>
      </c>
      <c r="EH688" s="66">
        <v>43.2</v>
      </c>
      <c r="EI688" s="66">
        <v>31</v>
      </c>
      <c r="EJ688" s="66">
        <v>94</v>
      </c>
      <c r="EK688" s="20">
        <v>11810.65</v>
      </c>
      <c r="EL688" s="20">
        <v>11299.8</v>
      </c>
      <c r="EM688" s="20">
        <v>81.089368421052626</v>
      </c>
      <c r="EN688" s="20">
        <v>77.902421052631581</v>
      </c>
      <c r="EO688" s="20">
        <v>12.418399999999998</v>
      </c>
      <c r="EP688" s="20">
        <v>219.67200000000003</v>
      </c>
      <c r="EQ688" s="21">
        <v>102</v>
      </c>
      <c r="ER688" s="21">
        <v>98</v>
      </c>
      <c r="ES688" s="61" t="str">
        <f t="shared" si="33"/>
        <v>Florida</v>
      </c>
      <c r="ET688" s="61">
        <f t="shared" si="35"/>
        <v>200</v>
      </c>
      <c r="EU688" s="61">
        <f t="shared" si="34"/>
        <v>4</v>
      </c>
    </row>
    <row r="689" spans="1:151" x14ac:dyDescent="0.45">
      <c r="A689" s="64">
        <v>45318</v>
      </c>
      <c r="B689" s="68" t="s">
        <v>67</v>
      </c>
      <c r="C689" s="21">
        <v>237</v>
      </c>
      <c r="D689" s="21" t="s">
        <v>204</v>
      </c>
      <c r="E689" s="21">
        <v>98</v>
      </c>
      <c r="F689" s="50" t="s">
        <v>558</v>
      </c>
      <c r="G689" t="s">
        <v>67</v>
      </c>
      <c r="H689" t="s">
        <v>204</v>
      </c>
      <c r="I689" t="s">
        <v>67</v>
      </c>
      <c r="J689" t="s">
        <v>204</v>
      </c>
      <c r="K689" t="s">
        <v>67</v>
      </c>
      <c r="L689" t="s">
        <v>204</v>
      </c>
      <c r="M689" t="s">
        <v>67</v>
      </c>
      <c r="N689" t="s">
        <v>204</v>
      </c>
      <c r="O689" t="s">
        <v>67</v>
      </c>
      <c r="P689" t="s">
        <v>204</v>
      </c>
      <c r="Q689" t="s">
        <v>67</v>
      </c>
      <c r="R689" t="s">
        <v>204</v>
      </c>
      <c r="S689" t="s">
        <v>15</v>
      </c>
      <c r="T689" t="s">
        <v>15</v>
      </c>
      <c r="U689">
        <v>19</v>
      </c>
      <c r="V689">
        <v>19</v>
      </c>
      <c r="W689" s="20">
        <v>0.68421052631579005</v>
      </c>
      <c r="X689" s="20">
        <v>14.85</v>
      </c>
      <c r="Y689" s="20">
        <v>109</v>
      </c>
      <c r="Z689" s="20">
        <v>94.2</v>
      </c>
      <c r="AA689" s="20">
        <v>68.400000000000006</v>
      </c>
      <c r="AB689" s="20">
        <v>-0.01</v>
      </c>
      <c r="AC689" s="20">
        <v>4.72</v>
      </c>
      <c r="AD689" s="20">
        <v>109.3</v>
      </c>
      <c r="AE689" s="20">
        <v>104.5</v>
      </c>
      <c r="AF689" s="20">
        <v>-3.23</v>
      </c>
      <c r="AG689" s="20">
        <v>107.7</v>
      </c>
      <c r="AH689" s="20">
        <v>94</v>
      </c>
      <c r="AI689" s="20">
        <v>0.82720000000000005</v>
      </c>
      <c r="AJ689" s="20">
        <v>0.2</v>
      </c>
      <c r="AK689" s="20">
        <v>1.0526315789473684E-2</v>
      </c>
      <c r="AL689" s="20">
        <v>1340</v>
      </c>
      <c r="AM689" s="20">
        <v>13.71</v>
      </c>
      <c r="AN689" s="20">
        <v>5.6</v>
      </c>
      <c r="AO689" s="20">
        <v>1400</v>
      </c>
      <c r="AP689" s="20">
        <v>1246</v>
      </c>
      <c r="AQ689" s="20">
        <v>1092</v>
      </c>
      <c r="AR689" s="20">
        <v>0.45800000000000002</v>
      </c>
      <c r="AS689" s="20">
        <v>153</v>
      </c>
      <c r="AT689" s="20">
        <v>467</v>
      </c>
      <c r="AU689" s="20">
        <v>0.32800000000000001</v>
      </c>
      <c r="AV689" s="20">
        <v>247</v>
      </c>
      <c r="AW689" s="20">
        <v>358</v>
      </c>
      <c r="AX689" s="20">
        <v>0.69</v>
      </c>
      <c r="AY689" s="20">
        <v>169</v>
      </c>
      <c r="AZ689" s="20">
        <v>8.8947368421052637</v>
      </c>
      <c r="BA689" s="20">
        <v>703</v>
      </c>
      <c r="BB689" s="20">
        <v>37</v>
      </c>
      <c r="BC689" s="20">
        <v>265</v>
      </c>
      <c r="BD689" s="20">
        <v>124</v>
      </c>
      <c r="BE689" s="20">
        <v>96</v>
      </c>
      <c r="BF689" s="20">
        <v>243</v>
      </c>
      <c r="BG689" s="20">
        <v>292</v>
      </c>
      <c r="BH689" s="20">
        <v>73.7</v>
      </c>
      <c r="BI689" s="20">
        <v>65.578999999999994</v>
      </c>
      <c r="BJ689" s="20">
        <v>8.1050000000000004</v>
      </c>
      <c r="BK689" s="20">
        <v>1.091</v>
      </c>
      <c r="BL689" s="20">
        <v>12.789</v>
      </c>
      <c r="BM689" s="20">
        <v>0.51</v>
      </c>
      <c r="BN689" s="20">
        <v>24.6</v>
      </c>
      <c r="BO689" s="20">
        <v>18.8</v>
      </c>
      <c r="BP689" s="20">
        <v>5.0999999999999996</v>
      </c>
      <c r="BQ689" s="20">
        <v>6.5263157894736841</v>
      </c>
      <c r="BR689" s="20">
        <v>15.4</v>
      </c>
      <c r="BS689" s="20">
        <v>65</v>
      </c>
      <c r="BT689" s="20">
        <v>0.57599999999999996</v>
      </c>
      <c r="BU689" s="20">
        <v>0</v>
      </c>
      <c r="BV689" s="66">
        <v>53</v>
      </c>
      <c r="BW689" s="66">
        <v>73</v>
      </c>
      <c r="BX689" s="66">
        <v>54</v>
      </c>
      <c r="BY689" s="66">
        <v>37</v>
      </c>
      <c r="BZ689" s="66">
        <v>47</v>
      </c>
      <c r="CA689" s="66">
        <v>43.3</v>
      </c>
      <c r="CB689" s="66">
        <v>65</v>
      </c>
      <c r="CC689" s="66">
        <v>108</v>
      </c>
      <c r="CD689" s="20">
        <v>0.42105263157894701</v>
      </c>
      <c r="CE689" s="20">
        <v>-1.34</v>
      </c>
      <c r="CF689" s="20">
        <v>110.9</v>
      </c>
      <c r="CG689" s="20">
        <v>112.3</v>
      </c>
      <c r="CH689" s="20">
        <v>66.599999999999994</v>
      </c>
      <c r="CI689" s="20">
        <v>-1.4E-2</v>
      </c>
      <c r="CJ689" s="20">
        <v>2.38</v>
      </c>
      <c r="CK689" s="20">
        <v>106.9</v>
      </c>
      <c r="CL689" s="20">
        <v>104.5</v>
      </c>
      <c r="CM689" s="20">
        <v>-7.24</v>
      </c>
      <c r="CN689" s="20">
        <v>110.7</v>
      </c>
      <c r="CO689" s="20">
        <v>110.8</v>
      </c>
      <c r="CP689" s="63">
        <v>0.49909999999999999</v>
      </c>
      <c r="CQ689" s="20">
        <v>-5.2</v>
      </c>
      <c r="CR689" s="20">
        <v>-0.27368421052631581</v>
      </c>
      <c r="CS689" s="20">
        <v>1152</v>
      </c>
      <c r="CT689" s="20">
        <v>1.5</v>
      </c>
      <c r="CU689" s="20">
        <v>3.5</v>
      </c>
      <c r="CV689" s="20">
        <v>1380</v>
      </c>
      <c r="CW689" s="20">
        <v>1418</v>
      </c>
      <c r="CX689" s="20">
        <v>1105</v>
      </c>
      <c r="CY689" s="20">
        <v>0.41899999999999998</v>
      </c>
      <c r="CZ689" s="20">
        <v>160</v>
      </c>
      <c r="DA689" s="20">
        <v>462</v>
      </c>
      <c r="DB689" s="20">
        <v>0.34599999999999997</v>
      </c>
      <c r="DC689" s="20">
        <v>294</v>
      </c>
      <c r="DD689" s="20">
        <v>403</v>
      </c>
      <c r="DE689" s="20">
        <v>0.73</v>
      </c>
      <c r="DF689" s="20">
        <v>237</v>
      </c>
      <c r="DG689" s="20">
        <v>12.473684210526315</v>
      </c>
      <c r="DH689" s="20">
        <v>671</v>
      </c>
      <c r="DI689" s="20">
        <v>35.315789473684212</v>
      </c>
      <c r="DJ689" s="20">
        <v>242</v>
      </c>
      <c r="DK689" s="20">
        <v>114</v>
      </c>
      <c r="DL689" s="20">
        <v>74</v>
      </c>
      <c r="DM689" s="20">
        <v>240</v>
      </c>
      <c r="DN689" s="20">
        <v>305</v>
      </c>
      <c r="DO689" s="20">
        <v>72.599999999999994</v>
      </c>
      <c r="DP689" s="20">
        <v>74.632000000000005</v>
      </c>
      <c r="DQ689" s="20">
        <v>-2</v>
      </c>
      <c r="DR689" s="20">
        <v>1.008</v>
      </c>
      <c r="DS689" s="20">
        <v>12.632</v>
      </c>
      <c r="DT689" s="20">
        <v>0.47499999999999998</v>
      </c>
      <c r="DU689" s="20">
        <v>24.3</v>
      </c>
      <c r="DV689" s="20">
        <v>21.2</v>
      </c>
      <c r="DW689" s="20">
        <v>3.9</v>
      </c>
      <c r="DX689" s="20">
        <v>6</v>
      </c>
      <c r="DY689" s="20">
        <v>16.100000000000001</v>
      </c>
      <c r="DZ689" s="20">
        <v>240</v>
      </c>
      <c r="EA689" s="20">
        <v>0.46500000000000002</v>
      </c>
      <c r="EB689" s="20">
        <v>-3</v>
      </c>
      <c r="EC689" s="66">
        <v>193</v>
      </c>
      <c r="ED689" s="66">
        <v>224</v>
      </c>
      <c r="EE689" s="66">
        <v>192</v>
      </c>
      <c r="EF689" s="66">
        <v>174</v>
      </c>
      <c r="EG689" s="66">
        <v>176</v>
      </c>
      <c r="EH689" s="66">
        <v>163.69999999999999</v>
      </c>
      <c r="EI689" s="66">
        <v>239</v>
      </c>
      <c r="EJ689" s="66">
        <v>270</v>
      </c>
      <c r="EK689" s="20">
        <v>12240.699999999999</v>
      </c>
      <c r="EL689" s="20">
        <v>10446.780000000001</v>
      </c>
      <c r="EM689" s="20">
        <v>76.733999999999995</v>
      </c>
      <c r="EN689" s="20">
        <v>82.440421052631578</v>
      </c>
      <c r="EO689" s="20">
        <v>11.241999999999999</v>
      </c>
      <c r="EP689" s="20">
        <v>210.45</v>
      </c>
      <c r="EQ689" s="21">
        <v>84</v>
      </c>
      <c r="ER689" s="21">
        <v>76</v>
      </c>
      <c r="ES689" s="61" t="str">
        <f t="shared" si="33"/>
        <v>Providence</v>
      </c>
      <c r="ET689" s="61">
        <f t="shared" si="35"/>
        <v>160</v>
      </c>
      <c r="EU689" s="61">
        <f t="shared" si="34"/>
        <v>8</v>
      </c>
    </row>
    <row r="690" spans="1:151" x14ac:dyDescent="0.45">
      <c r="A690" s="64">
        <v>45318</v>
      </c>
      <c r="B690" s="21" t="s">
        <v>42</v>
      </c>
      <c r="C690" s="21">
        <v>160</v>
      </c>
      <c r="D690" s="21" t="s">
        <v>79</v>
      </c>
      <c r="E690" s="21">
        <v>264</v>
      </c>
      <c r="F690" s="50" t="s">
        <v>558</v>
      </c>
      <c r="G690" t="s">
        <v>42</v>
      </c>
      <c r="H690" t="s">
        <v>79</v>
      </c>
      <c r="I690" t="s">
        <v>42</v>
      </c>
      <c r="J690" t="s">
        <v>79</v>
      </c>
      <c r="K690" t="s">
        <v>42</v>
      </c>
      <c r="L690" t="s">
        <v>79</v>
      </c>
      <c r="M690" t="s">
        <v>42</v>
      </c>
      <c r="N690" t="s">
        <v>79</v>
      </c>
      <c r="O690" t="s">
        <v>42</v>
      </c>
      <c r="P690" t="s">
        <v>79</v>
      </c>
      <c r="Q690" t="s">
        <v>42</v>
      </c>
      <c r="R690" t="s">
        <v>79</v>
      </c>
      <c r="S690" t="s">
        <v>15</v>
      </c>
      <c r="T690" t="s">
        <v>15</v>
      </c>
      <c r="U690">
        <v>19</v>
      </c>
      <c r="V690">
        <v>20</v>
      </c>
      <c r="W690" s="20">
        <v>0.73684210526315796</v>
      </c>
      <c r="X690" s="20">
        <v>20.93</v>
      </c>
      <c r="Y690" s="20">
        <v>116.5</v>
      </c>
      <c r="Z690" s="20">
        <v>95.5</v>
      </c>
      <c r="AA690" s="20">
        <v>70</v>
      </c>
      <c r="AB690" s="20">
        <v>-7.0000000000000001E-3</v>
      </c>
      <c r="AC690" s="20">
        <v>9.09</v>
      </c>
      <c r="AD690" s="20">
        <v>111.5</v>
      </c>
      <c r="AE690" s="20">
        <v>102.4</v>
      </c>
      <c r="AF690" s="20">
        <v>7.05</v>
      </c>
      <c r="AG690" s="20">
        <v>116</v>
      </c>
      <c r="AH690" s="20">
        <v>95.5</v>
      </c>
      <c r="AI690" s="20">
        <v>0.90280000000000005</v>
      </c>
      <c r="AJ690" s="20">
        <v>2.6</v>
      </c>
      <c r="AK690" s="20">
        <v>0.1368421052631579</v>
      </c>
      <c r="AL690" s="20">
        <v>1407</v>
      </c>
      <c r="AM690" s="20">
        <v>18.27</v>
      </c>
      <c r="AN690" s="20">
        <v>8.8000000000000007</v>
      </c>
      <c r="AO690" s="20">
        <v>1475</v>
      </c>
      <c r="AP690" s="20">
        <v>1295</v>
      </c>
      <c r="AQ690" s="20">
        <v>1161</v>
      </c>
      <c r="AR690" s="20">
        <v>0.46899999999999997</v>
      </c>
      <c r="AS690" s="20">
        <v>162</v>
      </c>
      <c r="AT690" s="20">
        <v>499</v>
      </c>
      <c r="AU690" s="20">
        <v>0.32500000000000001</v>
      </c>
      <c r="AV690" s="20">
        <v>225</v>
      </c>
      <c r="AW690" s="20">
        <v>307</v>
      </c>
      <c r="AX690" s="20">
        <v>0.73299999999999998</v>
      </c>
      <c r="AY690" s="20">
        <v>172</v>
      </c>
      <c r="AZ690" s="20">
        <v>9.0526315789473681</v>
      </c>
      <c r="BA690" s="20">
        <v>634</v>
      </c>
      <c r="BB690" s="20">
        <v>33.368421052631582</v>
      </c>
      <c r="BC690" s="20">
        <v>310</v>
      </c>
      <c r="BD690" s="20">
        <v>169</v>
      </c>
      <c r="BE690" s="20">
        <v>50</v>
      </c>
      <c r="BF690" s="20">
        <v>196</v>
      </c>
      <c r="BG690" s="20">
        <v>289</v>
      </c>
      <c r="BH690" s="20">
        <v>77.599999999999994</v>
      </c>
      <c r="BI690" s="20">
        <v>68.158000000000001</v>
      </c>
      <c r="BJ690" s="20">
        <v>9.4740000000000002</v>
      </c>
      <c r="BK690" s="20">
        <v>1.5820000000000001</v>
      </c>
      <c r="BL690" s="20">
        <v>10.316000000000001</v>
      </c>
      <c r="BM690" s="20">
        <v>0.86199999999999999</v>
      </c>
      <c r="BN690" s="20">
        <v>26.3</v>
      </c>
      <c r="BO690" s="20">
        <v>16.2</v>
      </c>
      <c r="BP690" s="20">
        <v>2.6</v>
      </c>
      <c r="BQ690" s="20">
        <v>8.8947368421052637</v>
      </c>
      <c r="BR690" s="20">
        <v>15.2</v>
      </c>
      <c r="BS690" s="20">
        <v>20</v>
      </c>
      <c r="BT690" s="20">
        <v>0.61599999999999999</v>
      </c>
      <c r="BU690" s="20">
        <v>1</v>
      </c>
      <c r="BV690" s="66">
        <v>17</v>
      </c>
      <c r="BW690" s="66">
        <v>11</v>
      </c>
      <c r="BX690" s="66">
        <v>9</v>
      </c>
      <c r="BY690" s="66">
        <v>16</v>
      </c>
      <c r="BZ690" s="66">
        <v>17</v>
      </c>
      <c r="CA690" s="66">
        <v>11.5</v>
      </c>
      <c r="CB690" s="66">
        <v>20</v>
      </c>
      <c r="CC690" s="66">
        <v>26</v>
      </c>
      <c r="CD690" s="20">
        <v>0.65</v>
      </c>
      <c r="CE690" s="20">
        <v>12.86</v>
      </c>
      <c r="CF690" s="20">
        <v>114.7</v>
      </c>
      <c r="CG690" s="20">
        <v>101.8</v>
      </c>
      <c r="CH690" s="20">
        <v>65.8</v>
      </c>
      <c r="CI690" s="20">
        <v>2.5999999999999999E-2</v>
      </c>
      <c r="CJ690" s="20">
        <v>7.09</v>
      </c>
      <c r="CK690" s="20">
        <v>110.2</v>
      </c>
      <c r="CL690" s="20">
        <v>103.1</v>
      </c>
      <c r="CM690" s="20">
        <v>-1.71</v>
      </c>
      <c r="CN690" s="20">
        <v>115.2</v>
      </c>
      <c r="CO690" s="20">
        <v>102.3</v>
      </c>
      <c r="CP690" s="63">
        <v>0.79659999999999997</v>
      </c>
      <c r="CQ690" s="20">
        <v>5</v>
      </c>
      <c r="CR690" s="20">
        <v>0.25</v>
      </c>
      <c r="CS690" s="20">
        <v>1342</v>
      </c>
      <c r="CT690" s="20">
        <v>11.63</v>
      </c>
      <c r="CU690" s="20">
        <v>7.18</v>
      </c>
      <c r="CV690" s="20">
        <v>1489</v>
      </c>
      <c r="CW690" s="20">
        <v>1400</v>
      </c>
      <c r="CX690" s="20">
        <v>1194</v>
      </c>
      <c r="CY690" s="20">
        <v>0.45100000000000001</v>
      </c>
      <c r="CZ690" s="20">
        <v>113</v>
      </c>
      <c r="DA690" s="20">
        <v>343</v>
      </c>
      <c r="DB690" s="20">
        <v>0.32900000000000001</v>
      </c>
      <c r="DC690" s="20">
        <v>298</v>
      </c>
      <c r="DD690" s="20">
        <v>382</v>
      </c>
      <c r="DE690" s="20">
        <v>0.78</v>
      </c>
      <c r="DF690" s="20">
        <v>272</v>
      </c>
      <c r="DG690" s="20">
        <v>13.6</v>
      </c>
      <c r="DH690" s="20">
        <v>776</v>
      </c>
      <c r="DI690" s="20">
        <v>38.799999999999997</v>
      </c>
      <c r="DJ690" s="20">
        <v>256</v>
      </c>
      <c r="DK690" s="20">
        <v>148</v>
      </c>
      <c r="DL690" s="20">
        <v>93</v>
      </c>
      <c r="DM690" s="20">
        <v>260</v>
      </c>
      <c r="DN690" s="20">
        <v>312</v>
      </c>
      <c r="DO690" s="20">
        <v>74.400000000000006</v>
      </c>
      <c r="DP690" s="20">
        <v>70</v>
      </c>
      <c r="DQ690" s="20">
        <v>4.45</v>
      </c>
      <c r="DR690" s="20">
        <v>0.98499999999999999</v>
      </c>
      <c r="DS690" s="20">
        <v>13</v>
      </c>
      <c r="DT690" s="20">
        <v>0.56899999999999995</v>
      </c>
      <c r="DU690" s="20">
        <v>17.2</v>
      </c>
      <c r="DV690" s="20">
        <v>19.100000000000001</v>
      </c>
      <c r="DW690" s="20">
        <v>4.5999999999999996</v>
      </c>
      <c r="DX690" s="20">
        <v>7.4</v>
      </c>
      <c r="DY690" s="20">
        <v>15.6</v>
      </c>
      <c r="DZ690" s="20">
        <v>72</v>
      </c>
      <c r="EA690" s="20">
        <v>0.57299999999999995</v>
      </c>
      <c r="EB690" s="20">
        <v>-9</v>
      </c>
      <c r="EC690" s="66">
        <v>70</v>
      </c>
      <c r="ED690" s="66">
        <v>60</v>
      </c>
      <c r="EE690" s="66">
        <v>51</v>
      </c>
      <c r="EF690" s="66">
        <v>70</v>
      </c>
      <c r="EG690" s="66">
        <v>61</v>
      </c>
      <c r="EH690" s="66">
        <v>47.3</v>
      </c>
      <c r="EI690" s="66">
        <v>71</v>
      </c>
      <c r="EJ690" s="66">
        <v>90</v>
      </c>
      <c r="EK690" s="20">
        <v>11859.699999999999</v>
      </c>
      <c r="EL690" s="20">
        <v>10953.85</v>
      </c>
      <c r="EM690" s="20">
        <v>76.338400000000007</v>
      </c>
      <c r="EN690" s="20">
        <v>115.63157894736842</v>
      </c>
      <c r="EO690" s="20">
        <v>11.856</v>
      </c>
      <c r="EP690" s="20">
        <v>228.696</v>
      </c>
      <c r="EQ690" s="21">
        <v>75</v>
      </c>
      <c r="ER690" s="21">
        <v>57</v>
      </c>
      <c r="ES690" s="61" t="str">
        <f t="shared" si="33"/>
        <v>Marquette</v>
      </c>
      <c r="ET690" s="61">
        <f t="shared" si="35"/>
        <v>132</v>
      </c>
      <c r="EU690" s="61">
        <f t="shared" si="34"/>
        <v>18</v>
      </c>
    </row>
    <row r="691" spans="1:151" x14ac:dyDescent="0.45">
      <c r="A691" s="64">
        <v>45318</v>
      </c>
      <c r="B691" s="21" t="s">
        <v>234</v>
      </c>
      <c r="C691" s="21">
        <v>269</v>
      </c>
      <c r="D691" s="21" t="s">
        <v>54</v>
      </c>
      <c r="E691" s="21">
        <v>179</v>
      </c>
      <c r="F691" s="50" t="s">
        <v>558</v>
      </c>
      <c r="G691" t="s">
        <v>234</v>
      </c>
      <c r="H691" t="s">
        <v>54</v>
      </c>
      <c r="I691" t="s">
        <v>234</v>
      </c>
      <c r="J691" t="s">
        <v>54</v>
      </c>
      <c r="K691" t="s">
        <v>234</v>
      </c>
      <c r="L691" t="s">
        <v>54</v>
      </c>
      <c r="M691" t="s">
        <v>598</v>
      </c>
      <c r="N691" t="s">
        <v>54</v>
      </c>
      <c r="O691" t="s">
        <v>234</v>
      </c>
      <c r="P691" t="s">
        <v>54</v>
      </c>
      <c r="Q691" t="s">
        <v>234</v>
      </c>
      <c r="R691" t="s">
        <v>54</v>
      </c>
      <c r="S691" t="s">
        <v>17</v>
      </c>
      <c r="T691" t="s">
        <v>17</v>
      </c>
      <c r="U691">
        <v>19</v>
      </c>
      <c r="V691">
        <v>19</v>
      </c>
      <c r="W691" s="20">
        <v>0.84210526315789502</v>
      </c>
      <c r="X691" s="20">
        <v>13.85</v>
      </c>
      <c r="Y691" s="20">
        <v>114.3</v>
      </c>
      <c r="Z691" s="20">
        <v>100.5</v>
      </c>
      <c r="AA691" s="20">
        <v>63.3</v>
      </c>
      <c r="AB691" s="20">
        <v>0.10199999999999999</v>
      </c>
      <c r="AC691" s="20">
        <v>1.1000000000000001</v>
      </c>
      <c r="AD691" s="20">
        <v>107.7</v>
      </c>
      <c r="AE691" s="20">
        <v>106.6</v>
      </c>
      <c r="AF691" s="20">
        <v>-6.14</v>
      </c>
      <c r="AG691" s="20">
        <v>114.3</v>
      </c>
      <c r="AH691" s="20">
        <v>100.3</v>
      </c>
      <c r="AI691" s="20">
        <v>0.81889999999999996</v>
      </c>
      <c r="AJ691" s="20">
        <v>2.2000000000000002</v>
      </c>
      <c r="AK691" s="20">
        <v>0.11578947368421054</v>
      </c>
      <c r="AL691" s="20">
        <v>1406</v>
      </c>
      <c r="AM691" s="20">
        <v>11.17</v>
      </c>
      <c r="AN691" s="20">
        <v>2.38</v>
      </c>
      <c r="AO691" s="20">
        <v>1392</v>
      </c>
      <c r="AP691" s="20">
        <v>1225</v>
      </c>
      <c r="AQ691" s="20">
        <v>1101</v>
      </c>
      <c r="AR691" s="20">
        <v>0.441</v>
      </c>
      <c r="AS691" s="20">
        <v>161</v>
      </c>
      <c r="AT691" s="20">
        <v>470</v>
      </c>
      <c r="AU691" s="20">
        <v>0.34300000000000003</v>
      </c>
      <c r="AV691" s="20">
        <v>261</v>
      </c>
      <c r="AW691" s="20">
        <v>361</v>
      </c>
      <c r="AX691" s="20">
        <v>0.72299999999999998</v>
      </c>
      <c r="AY691" s="20">
        <v>229</v>
      </c>
      <c r="AZ691" s="20">
        <v>12.052631578947368</v>
      </c>
      <c r="BA691" s="20">
        <v>702</v>
      </c>
      <c r="BB691" s="20">
        <v>36.94736842105263</v>
      </c>
      <c r="BC691" s="20">
        <v>284</v>
      </c>
      <c r="BD691" s="20">
        <v>89</v>
      </c>
      <c r="BE691" s="20">
        <v>65</v>
      </c>
      <c r="BF691" s="20">
        <v>200</v>
      </c>
      <c r="BG691" s="20">
        <v>304</v>
      </c>
      <c r="BH691" s="20">
        <v>73.3</v>
      </c>
      <c r="BI691" s="20">
        <v>64.474000000000004</v>
      </c>
      <c r="BJ691" s="20">
        <v>8.7889999999999997</v>
      </c>
      <c r="BK691" s="20">
        <v>1.42</v>
      </c>
      <c r="BL691" s="20">
        <v>10.526</v>
      </c>
      <c r="BM691" s="20">
        <v>0.44500000000000001</v>
      </c>
      <c r="BN691" s="20">
        <v>24.7</v>
      </c>
      <c r="BO691" s="20">
        <v>19</v>
      </c>
      <c r="BP691" s="20">
        <v>3.4</v>
      </c>
      <c r="BQ691" s="20">
        <v>4.6842105263157894</v>
      </c>
      <c r="BR691" s="20">
        <v>16</v>
      </c>
      <c r="BS691" s="20">
        <v>34</v>
      </c>
      <c r="BT691" s="20">
        <v>0.6</v>
      </c>
      <c r="BU691" s="20">
        <v>-3</v>
      </c>
      <c r="BV691" s="66">
        <v>49</v>
      </c>
      <c r="BW691" s="66">
        <v>43</v>
      </c>
      <c r="BX691" s="66">
        <v>16</v>
      </c>
      <c r="BY691" s="66">
        <v>65</v>
      </c>
      <c r="BZ691" s="66">
        <v>52</v>
      </c>
      <c r="CA691" s="66">
        <v>33</v>
      </c>
      <c r="CB691" s="66">
        <v>33</v>
      </c>
      <c r="CC691" s="66">
        <v>71</v>
      </c>
      <c r="CD691" s="20">
        <v>0.42105263157894701</v>
      </c>
      <c r="CE691" s="20">
        <v>5.71</v>
      </c>
      <c r="CF691" s="20">
        <v>110.8</v>
      </c>
      <c r="CG691" s="20">
        <v>105</v>
      </c>
      <c r="CH691" s="20">
        <v>66.400000000000006</v>
      </c>
      <c r="CI691" s="20">
        <v>-9.6000000000000002E-2</v>
      </c>
      <c r="CJ691" s="20">
        <v>5.63</v>
      </c>
      <c r="CK691" s="20">
        <v>110.8</v>
      </c>
      <c r="CL691" s="20">
        <v>105.2</v>
      </c>
      <c r="CM691" s="20">
        <v>-1.89</v>
      </c>
      <c r="CN691" s="20">
        <v>110.3</v>
      </c>
      <c r="CO691" s="20">
        <v>104.8</v>
      </c>
      <c r="CP691" s="63">
        <v>0.64280000000000004</v>
      </c>
      <c r="CQ691" s="20">
        <v>-4.3</v>
      </c>
      <c r="CR691" s="20">
        <v>-0.22631578947368419</v>
      </c>
      <c r="CS691" s="20">
        <v>1191</v>
      </c>
      <c r="CT691" s="20">
        <v>5.61</v>
      </c>
      <c r="CU691" s="20">
        <v>5.09</v>
      </c>
      <c r="CV691" s="20">
        <v>1408</v>
      </c>
      <c r="CW691" s="20">
        <v>1398</v>
      </c>
      <c r="CX691" s="20">
        <v>1135</v>
      </c>
      <c r="CY691" s="20">
        <v>0.44700000000000001</v>
      </c>
      <c r="CZ691" s="20">
        <v>156</v>
      </c>
      <c r="DA691" s="20">
        <v>479</v>
      </c>
      <c r="DB691" s="20">
        <v>0.32600000000000001</v>
      </c>
      <c r="DC691" s="20">
        <v>238</v>
      </c>
      <c r="DD691" s="20">
        <v>311</v>
      </c>
      <c r="DE691" s="20">
        <v>0.76500000000000001</v>
      </c>
      <c r="DF691" s="20">
        <v>181</v>
      </c>
      <c r="DG691" s="20">
        <v>9.526315789473685</v>
      </c>
      <c r="DH691" s="20">
        <v>618</v>
      </c>
      <c r="DI691" s="20">
        <v>32.526315789473685</v>
      </c>
      <c r="DJ691" s="20">
        <v>255</v>
      </c>
      <c r="DK691" s="20">
        <v>159</v>
      </c>
      <c r="DL691" s="20">
        <v>100</v>
      </c>
      <c r="DM691" s="20">
        <v>207</v>
      </c>
      <c r="DN691" s="20">
        <v>363</v>
      </c>
      <c r="DO691" s="20">
        <v>74.099999999999994</v>
      </c>
      <c r="DP691" s="20">
        <v>73.578999999999994</v>
      </c>
      <c r="DQ691" s="20">
        <v>0.52600000000000002</v>
      </c>
      <c r="DR691" s="20">
        <v>1.232</v>
      </c>
      <c r="DS691" s="20">
        <v>10.895</v>
      </c>
      <c r="DT691" s="20">
        <v>0.76800000000000002</v>
      </c>
      <c r="DU691" s="20">
        <v>25.2</v>
      </c>
      <c r="DV691" s="20">
        <v>16.399999999999999</v>
      </c>
      <c r="DW691" s="20">
        <v>5.3</v>
      </c>
      <c r="DX691" s="20">
        <v>8.3684210526315788</v>
      </c>
      <c r="DY691" s="20">
        <v>19.100000000000001</v>
      </c>
      <c r="DZ691" s="20">
        <v>165</v>
      </c>
      <c r="EA691" s="20">
        <v>0.505</v>
      </c>
      <c r="EB691" s="20">
        <v>-1</v>
      </c>
      <c r="EC691" s="66">
        <v>130</v>
      </c>
      <c r="ED691" s="66">
        <v>136</v>
      </c>
      <c r="EE691" s="66">
        <v>150</v>
      </c>
      <c r="EF691" s="66">
        <v>107</v>
      </c>
      <c r="EG691" s="66">
        <v>112</v>
      </c>
      <c r="EH691" s="66">
        <v>106.2</v>
      </c>
      <c r="EI691" s="66">
        <v>166</v>
      </c>
      <c r="EJ691" s="66">
        <v>235</v>
      </c>
      <c r="EK691" s="20">
        <v>12001.5</v>
      </c>
      <c r="EL691" s="20">
        <v>11135.4</v>
      </c>
      <c r="EM691" s="20">
        <v>88.085999999999999</v>
      </c>
      <c r="EN691" s="20">
        <v>51.034473684210525</v>
      </c>
      <c r="EO691" s="20">
        <v>12.24</v>
      </c>
      <c r="EP691" s="20">
        <v>262.44900000000001</v>
      </c>
      <c r="EQ691" s="21">
        <v>72</v>
      </c>
      <c r="ER691" s="21">
        <v>64</v>
      </c>
      <c r="ES691" s="61" t="str">
        <f t="shared" si="33"/>
        <v>South Carolina</v>
      </c>
      <c r="ET691" s="61">
        <f t="shared" si="35"/>
        <v>136</v>
      </c>
      <c r="EU691" s="61">
        <f t="shared" si="34"/>
        <v>8</v>
      </c>
    </row>
    <row r="692" spans="1:151" x14ac:dyDescent="0.45">
      <c r="A692" s="64">
        <v>45318</v>
      </c>
      <c r="B692" s="21" t="s">
        <v>335</v>
      </c>
      <c r="C692" s="21">
        <v>170</v>
      </c>
      <c r="D692" s="21" t="s">
        <v>158</v>
      </c>
      <c r="E692" s="21">
        <v>3</v>
      </c>
      <c r="F692" s="50" t="s">
        <v>558</v>
      </c>
      <c r="G692" t="s">
        <v>335</v>
      </c>
      <c r="H692" t="s">
        <v>158</v>
      </c>
      <c r="I692" t="s">
        <v>335</v>
      </c>
      <c r="J692" t="s">
        <v>158</v>
      </c>
      <c r="K692" t="s">
        <v>335</v>
      </c>
      <c r="L692" t="s">
        <v>158</v>
      </c>
      <c r="M692" t="s">
        <v>1258</v>
      </c>
      <c r="N692" t="s">
        <v>158</v>
      </c>
      <c r="O692" t="s">
        <v>1392</v>
      </c>
      <c r="P692" t="s">
        <v>158</v>
      </c>
      <c r="Q692" t="s">
        <v>478</v>
      </c>
      <c r="R692" t="s">
        <v>158</v>
      </c>
      <c r="S692" t="s">
        <v>86</v>
      </c>
      <c r="T692" t="s">
        <v>86</v>
      </c>
      <c r="U692">
        <v>19</v>
      </c>
      <c r="V692">
        <v>19</v>
      </c>
      <c r="W692" s="20">
        <v>0.47368421052631599</v>
      </c>
      <c r="X692" s="20">
        <v>-6.49</v>
      </c>
      <c r="Y692" s="20">
        <v>104</v>
      </c>
      <c r="Z692" s="20">
        <v>110.5</v>
      </c>
      <c r="AA692" s="20">
        <v>67.7</v>
      </c>
      <c r="AB692" s="20">
        <v>-3.3000000000000002E-2</v>
      </c>
      <c r="AC692" s="20">
        <v>-3.43</v>
      </c>
      <c r="AD692" s="20">
        <v>104.6</v>
      </c>
      <c r="AE692" s="20">
        <v>108</v>
      </c>
      <c r="AF692" s="20">
        <v>7.0000000000000007E-2</v>
      </c>
      <c r="AG692" s="20">
        <v>103.7</v>
      </c>
      <c r="AH692" s="20">
        <v>110.8</v>
      </c>
      <c r="AI692" s="20">
        <v>0.31879999999999997</v>
      </c>
      <c r="AJ692" s="20">
        <v>-6.8</v>
      </c>
      <c r="AK692" s="20">
        <v>-0.35789473684210527</v>
      </c>
      <c r="AL692" s="20">
        <v>1071</v>
      </c>
      <c r="AM692" s="20">
        <v>-6.3</v>
      </c>
      <c r="AN692" s="20">
        <v>-4</v>
      </c>
      <c r="AO692" s="20">
        <v>1408</v>
      </c>
      <c r="AP692" s="20">
        <v>1358</v>
      </c>
      <c r="AQ692" s="20">
        <v>1068</v>
      </c>
      <c r="AR692" s="20">
        <v>0.46800000000000003</v>
      </c>
      <c r="AS692" s="20">
        <v>155</v>
      </c>
      <c r="AT692" s="20">
        <v>415</v>
      </c>
      <c r="AU692" s="20">
        <v>0.373</v>
      </c>
      <c r="AV692" s="20">
        <v>253</v>
      </c>
      <c r="AW692" s="20">
        <v>364</v>
      </c>
      <c r="AX692" s="20">
        <v>0.69499999999999995</v>
      </c>
      <c r="AY692" s="20">
        <v>145</v>
      </c>
      <c r="AZ692" s="20">
        <v>7.6315789473684212</v>
      </c>
      <c r="BA692" s="20">
        <v>621</v>
      </c>
      <c r="BB692" s="20">
        <v>32.684210526315788</v>
      </c>
      <c r="BC692" s="20">
        <v>294</v>
      </c>
      <c r="BD692" s="20">
        <v>109</v>
      </c>
      <c r="BE692" s="20">
        <v>46</v>
      </c>
      <c r="BF692" s="20">
        <v>228</v>
      </c>
      <c r="BG692" s="20">
        <v>347</v>
      </c>
      <c r="BH692" s="20">
        <v>74.099999999999994</v>
      </c>
      <c r="BI692" s="20">
        <v>71.474000000000004</v>
      </c>
      <c r="BJ692" s="20">
        <v>2.6320000000000001</v>
      </c>
      <c r="BK692" s="20">
        <v>1.2889999999999999</v>
      </c>
      <c r="BL692" s="20">
        <v>12</v>
      </c>
      <c r="BM692" s="20">
        <v>0.47799999999999998</v>
      </c>
      <c r="BN692" s="20">
        <v>21.8</v>
      </c>
      <c r="BO692" s="20">
        <v>19.2</v>
      </c>
      <c r="BP692" s="20">
        <v>2.4</v>
      </c>
      <c r="BQ692" s="20">
        <v>5.7368421052631575</v>
      </c>
      <c r="BR692" s="20">
        <v>18.3</v>
      </c>
      <c r="BS692" s="20">
        <v>80</v>
      </c>
      <c r="BT692" s="20">
        <v>0.56399999999999995</v>
      </c>
      <c r="BU692" s="20">
        <v>1</v>
      </c>
      <c r="BV692" s="66">
        <v>242</v>
      </c>
      <c r="BW692" s="66">
        <v>257</v>
      </c>
      <c r="BX692" s="66">
        <v>251</v>
      </c>
      <c r="BY692" s="66">
        <v>238</v>
      </c>
      <c r="BZ692" s="66">
        <v>253</v>
      </c>
      <c r="CA692" s="66">
        <v>207.2</v>
      </c>
      <c r="CB692" s="66">
        <v>249</v>
      </c>
      <c r="CC692" s="66">
        <v>246</v>
      </c>
      <c r="CD692" s="20">
        <v>0.78947368421052599</v>
      </c>
      <c r="CE692" s="20">
        <v>8.41</v>
      </c>
      <c r="CF692" s="20">
        <v>110.7</v>
      </c>
      <c r="CG692" s="20">
        <v>102.3</v>
      </c>
      <c r="CH692" s="20">
        <v>65.3</v>
      </c>
      <c r="CI692" s="20">
        <v>3.5000000000000003E-2</v>
      </c>
      <c r="CJ692" s="20">
        <v>-0.46</v>
      </c>
      <c r="CK692" s="20">
        <v>107.4</v>
      </c>
      <c r="CL692" s="20">
        <v>107.8</v>
      </c>
      <c r="CM692" s="20">
        <v>4.4000000000000004</v>
      </c>
      <c r="CN692" s="20">
        <v>109.5</v>
      </c>
      <c r="CO692" s="20">
        <v>102.9</v>
      </c>
      <c r="CP692" s="63">
        <v>0.67279999999999995</v>
      </c>
      <c r="CQ692" s="20">
        <v>-0.3</v>
      </c>
      <c r="CR692" s="20">
        <v>-1.5789473684210527E-2</v>
      </c>
      <c r="CS692" s="20">
        <v>1302</v>
      </c>
      <c r="CT692" s="20">
        <v>6.13</v>
      </c>
      <c r="CU692" s="20">
        <v>-0.28000000000000003</v>
      </c>
      <c r="CV692" s="20">
        <v>1455</v>
      </c>
      <c r="CW692" s="20">
        <v>1245</v>
      </c>
      <c r="CX692" s="20">
        <v>1084</v>
      </c>
      <c r="CY692" s="20">
        <v>0.47099999999999997</v>
      </c>
      <c r="CZ692" s="20">
        <v>167</v>
      </c>
      <c r="DA692" s="20">
        <v>467</v>
      </c>
      <c r="DB692" s="20">
        <v>0.35799999999999998</v>
      </c>
      <c r="DC692" s="20">
        <v>266</v>
      </c>
      <c r="DD692" s="20">
        <v>366</v>
      </c>
      <c r="DE692" s="20">
        <v>0.72699999999999998</v>
      </c>
      <c r="DF692" s="20">
        <v>196</v>
      </c>
      <c r="DG692" s="20">
        <v>10.315789473684211</v>
      </c>
      <c r="DH692" s="20">
        <v>688</v>
      </c>
      <c r="DI692" s="20">
        <v>36.210526315789473</v>
      </c>
      <c r="DJ692" s="20">
        <v>270</v>
      </c>
      <c r="DK692" s="20">
        <v>122</v>
      </c>
      <c r="DL692" s="20">
        <v>56</v>
      </c>
      <c r="DM692" s="20">
        <v>221</v>
      </c>
      <c r="DN692" s="20">
        <v>304</v>
      </c>
      <c r="DO692" s="20">
        <v>76.599999999999994</v>
      </c>
      <c r="DP692" s="20">
        <v>65.525999999999996</v>
      </c>
      <c r="DQ692" s="20">
        <v>11.053000000000001</v>
      </c>
      <c r="DR692" s="20">
        <v>1.222</v>
      </c>
      <c r="DS692" s="20">
        <v>11.632</v>
      </c>
      <c r="DT692" s="20">
        <v>0.55200000000000005</v>
      </c>
      <c r="DU692" s="20">
        <v>24.6</v>
      </c>
      <c r="DV692" s="20">
        <v>19.3</v>
      </c>
      <c r="DW692" s="20">
        <v>2.9</v>
      </c>
      <c r="DX692" s="20">
        <v>6.4210526315789478</v>
      </c>
      <c r="DY692" s="20">
        <v>16</v>
      </c>
      <c r="DZ692" s="20">
        <v>61</v>
      </c>
      <c r="EA692" s="20">
        <v>0.57699999999999996</v>
      </c>
      <c r="EB692" s="20">
        <v>1</v>
      </c>
      <c r="EC692" s="66">
        <v>86</v>
      </c>
      <c r="ED692" s="66">
        <v>68</v>
      </c>
      <c r="EE692" s="66">
        <v>70</v>
      </c>
      <c r="EF692" s="66">
        <v>84</v>
      </c>
      <c r="EG692" s="66">
        <v>92</v>
      </c>
      <c r="EH692" s="66">
        <v>65.8</v>
      </c>
      <c r="EI692" s="66">
        <v>60</v>
      </c>
      <c r="EJ692" s="66">
        <v>42</v>
      </c>
      <c r="EK692" s="20">
        <v>10639.199999999999</v>
      </c>
      <c r="EL692" s="20">
        <v>12232.35</v>
      </c>
      <c r="EM692" s="20">
        <v>77.05263157894737</v>
      </c>
      <c r="EN692" s="20">
        <v>66.730947368421042</v>
      </c>
      <c r="EO692" s="20">
        <v>13.3041</v>
      </c>
      <c r="EP692" s="20">
        <v>211.27999999999997</v>
      </c>
      <c r="EQ692" s="21">
        <v>70</v>
      </c>
      <c r="ER692" s="21">
        <v>68</v>
      </c>
      <c r="ES692" s="61" t="str">
        <f t="shared" si="33"/>
        <v>Miami OH</v>
      </c>
      <c r="ET692" s="61">
        <f t="shared" si="35"/>
        <v>138</v>
      </c>
      <c r="EU692" s="61">
        <f t="shared" si="34"/>
        <v>2</v>
      </c>
    </row>
    <row r="693" spans="1:151" x14ac:dyDescent="0.45">
      <c r="A693" s="64">
        <v>45318</v>
      </c>
      <c r="B693" s="21" t="s">
        <v>351</v>
      </c>
      <c r="C693" s="21">
        <v>352</v>
      </c>
      <c r="D693" s="21" t="s">
        <v>308</v>
      </c>
      <c r="E693" s="21">
        <v>46</v>
      </c>
      <c r="F693" s="50" t="s">
        <v>558</v>
      </c>
      <c r="G693" t="s">
        <v>351</v>
      </c>
      <c r="H693" t="s">
        <v>308</v>
      </c>
      <c r="I693" t="s">
        <v>351</v>
      </c>
      <c r="J693" t="s">
        <v>308</v>
      </c>
      <c r="K693" t="s">
        <v>351</v>
      </c>
      <c r="L693" t="s">
        <v>308</v>
      </c>
      <c r="M693" t="s">
        <v>726</v>
      </c>
      <c r="N693" t="s">
        <v>587</v>
      </c>
      <c r="O693" t="s">
        <v>1402</v>
      </c>
      <c r="P693" t="s">
        <v>1404</v>
      </c>
      <c r="Q693" t="s">
        <v>351</v>
      </c>
      <c r="R693" t="s">
        <v>308</v>
      </c>
      <c r="S693" t="s">
        <v>86</v>
      </c>
      <c r="T693" t="s">
        <v>86</v>
      </c>
      <c r="U693">
        <v>19</v>
      </c>
      <c r="V693">
        <v>19</v>
      </c>
      <c r="W693" s="20">
        <v>0.42105263157894701</v>
      </c>
      <c r="X693" s="20">
        <v>-8.4</v>
      </c>
      <c r="Y693" s="20">
        <v>103.1</v>
      </c>
      <c r="Z693" s="20">
        <v>111.5</v>
      </c>
      <c r="AA693" s="20">
        <v>69.2</v>
      </c>
      <c r="AB693" s="20">
        <v>4.8000000000000001E-2</v>
      </c>
      <c r="AC693" s="20">
        <v>-2.27</v>
      </c>
      <c r="AD693" s="20">
        <v>105.9</v>
      </c>
      <c r="AE693" s="20">
        <v>108.2</v>
      </c>
      <c r="AF693" s="20">
        <v>0.14000000000000001</v>
      </c>
      <c r="AG693" s="20">
        <v>102.8</v>
      </c>
      <c r="AH693" s="20">
        <v>112.4</v>
      </c>
      <c r="AI693" s="20">
        <v>0.26390000000000002</v>
      </c>
      <c r="AJ693" s="20">
        <v>-7.3</v>
      </c>
      <c r="AK693" s="20">
        <v>-0.38421052631578945</v>
      </c>
      <c r="AL693" s="20">
        <v>1069</v>
      </c>
      <c r="AM693" s="20">
        <v>-6.53</v>
      </c>
      <c r="AN693" s="20">
        <v>-2.31</v>
      </c>
      <c r="AO693" s="20">
        <v>1416</v>
      </c>
      <c r="AP693" s="20">
        <v>1436</v>
      </c>
      <c r="AQ693" s="20">
        <v>1141</v>
      </c>
      <c r="AR693" s="20">
        <v>0.45600000000000002</v>
      </c>
      <c r="AS693" s="20">
        <v>154</v>
      </c>
      <c r="AT693" s="20">
        <v>424</v>
      </c>
      <c r="AU693" s="20">
        <v>0.36299999999999999</v>
      </c>
      <c r="AV693" s="20">
        <v>222</v>
      </c>
      <c r="AW693" s="20">
        <v>362</v>
      </c>
      <c r="AX693" s="20">
        <v>0.61299999999999999</v>
      </c>
      <c r="AY693" s="20">
        <v>238</v>
      </c>
      <c r="AZ693" s="20">
        <v>12.526315789473685</v>
      </c>
      <c r="BA693" s="20">
        <v>727</v>
      </c>
      <c r="BB693" s="20">
        <v>38.263157894736842</v>
      </c>
      <c r="BC693" s="20">
        <v>268</v>
      </c>
      <c r="BD693" s="20">
        <v>101</v>
      </c>
      <c r="BE693" s="20">
        <v>46</v>
      </c>
      <c r="BF693" s="20">
        <v>256</v>
      </c>
      <c r="BG693" s="20">
        <v>335</v>
      </c>
      <c r="BH693" s="20">
        <v>74.5</v>
      </c>
      <c r="BI693" s="20">
        <v>75.578999999999994</v>
      </c>
      <c r="BJ693" s="20">
        <v>-1.0529999999999999</v>
      </c>
      <c r="BK693" s="20">
        <v>1.0469999999999999</v>
      </c>
      <c r="BL693" s="20">
        <v>13.474</v>
      </c>
      <c r="BM693" s="20">
        <v>0.39500000000000002</v>
      </c>
      <c r="BN693" s="20">
        <v>22.3</v>
      </c>
      <c r="BO693" s="20">
        <v>19.100000000000001</v>
      </c>
      <c r="BP693" s="20">
        <v>2.4</v>
      </c>
      <c r="BQ693" s="20">
        <v>5.3157894736842106</v>
      </c>
      <c r="BR693" s="20">
        <v>17.600000000000001</v>
      </c>
      <c r="BS693" s="20">
        <v>272</v>
      </c>
      <c r="BT693" s="20">
        <v>0.44800000000000001</v>
      </c>
      <c r="BU693" s="20">
        <v>1</v>
      </c>
      <c r="BV693" s="66">
        <v>268</v>
      </c>
      <c r="BW693" s="66">
        <v>264</v>
      </c>
      <c r="BX693" s="66">
        <v>263</v>
      </c>
      <c r="BY693" s="66">
        <v>274</v>
      </c>
      <c r="BZ693" s="66">
        <v>275</v>
      </c>
      <c r="CA693" s="66">
        <v>226</v>
      </c>
      <c r="CB693" s="66">
        <v>271</v>
      </c>
      <c r="CC693" s="66">
        <v>274</v>
      </c>
      <c r="CD693" s="20">
        <v>0.52631578947368396</v>
      </c>
      <c r="CE693" s="20">
        <v>-8.52</v>
      </c>
      <c r="CF693" s="20">
        <v>99.4</v>
      </c>
      <c r="CG693" s="20">
        <v>107.9</v>
      </c>
      <c r="CH693" s="20">
        <v>67</v>
      </c>
      <c r="CI693" s="20">
        <v>0.125</v>
      </c>
      <c r="CJ693" s="20">
        <v>-2.2200000000000002</v>
      </c>
      <c r="CK693" s="20">
        <v>105.7</v>
      </c>
      <c r="CL693" s="20">
        <v>107.9</v>
      </c>
      <c r="CM693" s="20">
        <v>2.39</v>
      </c>
      <c r="CN693" s="20">
        <v>98.4</v>
      </c>
      <c r="CO693" s="20">
        <v>107</v>
      </c>
      <c r="CP693" s="63">
        <v>0.27550000000000002</v>
      </c>
      <c r="CQ693" s="20">
        <v>-4.5999999999999996</v>
      </c>
      <c r="CR693" s="20">
        <v>-0.24210526315789471</v>
      </c>
      <c r="CS693" s="20">
        <v>1109</v>
      </c>
      <c r="CT693" s="20">
        <v>-8.36</v>
      </c>
      <c r="CU693" s="20">
        <v>-1.69</v>
      </c>
      <c r="CV693" s="20">
        <v>1274</v>
      </c>
      <c r="CW693" s="20">
        <v>1370</v>
      </c>
      <c r="CX693" s="20">
        <v>1098</v>
      </c>
      <c r="CY693" s="20">
        <v>0.435</v>
      </c>
      <c r="CZ693" s="20">
        <v>121</v>
      </c>
      <c r="DA693" s="20">
        <v>376</v>
      </c>
      <c r="DB693" s="20">
        <v>0.32200000000000001</v>
      </c>
      <c r="DC693" s="20">
        <v>197</v>
      </c>
      <c r="DD693" s="20">
        <v>295</v>
      </c>
      <c r="DE693" s="20">
        <v>0.66800000000000004</v>
      </c>
      <c r="DF693" s="20">
        <v>187</v>
      </c>
      <c r="DG693" s="20">
        <v>9.8421052631578956</v>
      </c>
      <c r="DH693" s="20">
        <v>642</v>
      </c>
      <c r="DI693" s="20">
        <v>33.789473684210527</v>
      </c>
      <c r="DJ693" s="20">
        <v>229</v>
      </c>
      <c r="DK693" s="20">
        <v>118</v>
      </c>
      <c r="DL693" s="20">
        <v>62</v>
      </c>
      <c r="DM693" s="20">
        <v>239</v>
      </c>
      <c r="DN693" s="20">
        <v>313</v>
      </c>
      <c r="DO693" s="20">
        <v>67.099999999999994</v>
      </c>
      <c r="DP693" s="20">
        <v>72.105000000000004</v>
      </c>
      <c r="DQ693" s="20">
        <v>-5.0529999999999999</v>
      </c>
      <c r="DR693" s="20">
        <v>0.95799999999999996</v>
      </c>
      <c r="DS693" s="20">
        <v>12.579000000000001</v>
      </c>
      <c r="DT693" s="20">
        <v>0.49399999999999999</v>
      </c>
      <c r="DU693" s="20">
        <v>19.8</v>
      </c>
      <c r="DV693" s="20">
        <v>15.5</v>
      </c>
      <c r="DW693" s="20">
        <v>3.3</v>
      </c>
      <c r="DX693" s="20">
        <v>6.2105263157894735</v>
      </c>
      <c r="DY693" s="20">
        <v>16.5</v>
      </c>
      <c r="DZ693" s="20">
        <v>196</v>
      </c>
      <c r="EA693" s="20">
        <v>0.48499999999999999</v>
      </c>
      <c r="EB693" s="20">
        <v>8</v>
      </c>
      <c r="EC693" s="66">
        <v>273</v>
      </c>
      <c r="ED693" s="66">
        <v>211</v>
      </c>
      <c r="EE693" s="66">
        <v>171</v>
      </c>
      <c r="EF693" s="66">
        <v>293</v>
      </c>
      <c r="EG693" s="66">
        <v>276</v>
      </c>
      <c r="EH693" s="66">
        <v>195.2</v>
      </c>
      <c r="EI693" s="66">
        <v>198</v>
      </c>
      <c r="EJ693" s="66">
        <v>219</v>
      </c>
      <c r="EK693" s="20">
        <v>11124.49</v>
      </c>
      <c r="EL693" s="20">
        <v>11083.1</v>
      </c>
      <c r="EM693" s="20">
        <v>83.68063157894737</v>
      </c>
      <c r="EN693" s="20">
        <v>66.867315789473693</v>
      </c>
      <c r="EO693" s="20">
        <v>11.756800000000002</v>
      </c>
      <c r="EP693" s="20">
        <v>191.869</v>
      </c>
      <c r="EQ693" s="21">
        <v>55</v>
      </c>
      <c r="ER693" s="21">
        <v>62</v>
      </c>
      <c r="ES693" s="61" t="str">
        <f t="shared" si="33"/>
        <v>Central Michigan</v>
      </c>
      <c r="ET693" s="61">
        <f t="shared" si="35"/>
        <v>117</v>
      </c>
      <c r="EU693" s="61">
        <f t="shared" si="34"/>
        <v>-7</v>
      </c>
    </row>
    <row r="694" spans="1:151" x14ac:dyDescent="0.45">
      <c r="A694" s="64">
        <v>45318</v>
      </c>
      <c r="B694" s="21" t="s">
        <v>399</v>
      </c>
      <c r="C694" s="21">
        <v>106</v>
      </c>
      <c r="D694" s="21" t="s">
        <v>239</v>
      </c>
      <c r="E694" s="21">
        <v>71</v>
      </c>
      <c r="F694" s="50" t="s">
        <v>558</v>
      </c>
      <c r="G694" t="s">
        <v>399</v>
      </c>
      <c r="H694" t="s">
        <v>476</v>
      </c>
      <c r="I694" t="s">
        <v>399</v>
      </c>
      <c r="J694" t="s">
        <v>476</v>
      </c>
      <c r="K694" t="s">
        <v>399</v>
      </c>
      <c r="L694" t="s">
        <v>239</v>
      </c>
      <c r="M694" t="s">
        <v>614</v>
      </c>
      <c r="N694" t="s">
        <v>476</v>
      </c>
      <c r="O694" t="s">
        <v>399</v>
      </c>
      <c r="P694" t="s">
        <v>476</v>
      </c>
      <c r="Q694" t="s">
        <v>399</v>
      </c>
      <c r="R694" t="s">
        <v>476</v>
      </c>
      <c r="S694" t="s">
        <v>166</v>
      </c>
      <c r="T694" t="s">
        <v>166</v>
      </c>
      <c r="U694">
        <v>22</v>
      </c>
      <c r="V694">
        <v>21</v>
      </c>
      <c r="W694" s="20">
        <v>0.59090909090909105</v>
      </c>
      <c r="X694" s="20">
        <v>-3.14</v>
      </c>
      <c r="Y694" s="20">
        <v>105.3</v>
      </c>
      <c r="Z694" s="20">
        <v>108.4</v>
      </c>
      <c r="AA694" s="20">
        <v>63.1</v>
      </c>
      <c r="AB694" s="20">
        <v>0.08</v>
      </c>
      <c r="AC694" s="20">
        <v>-1.98</v>
      </c>
      <c r="AD694" s="20">
        <v>106.6</v>
      </c>
      <c r="AE694" s="20">
        <v>108.6</v>
      </c>
      <c r="AF694" s="20">
        <v>2.19</v>
      </c>
      <c r="AG694" s="20">
        <v>104.6</v>
      </c>
      <c r="AH694" s="20">
        <v>108.4</v>
      </c>
      <c r="AI694" s="20">
        <v>0.39879999999999999</v>
      </c>
      <c r="AJ694" s="20">
        <v>-4.9000000000000004</v>
      </c>
      <c r="AK694" s="20">
        <v>-0.22272727272727275</v>
      </c>
      <c r="AL694" s="20">
        <v>1179</v>
      </c>
      <c r="AM694" s="20">
        <v>-3.62</v>
      </c>
      <c r="AN694" s="20">
        <v>-2.27</v>
      </c>
      <c r="AO694" s="20">
        <v>1490</v>
      </c>
      <c r="AP694" s="20">
        <v>1468</v>
      </c>
      <c r="AQ694" s="20">
        <v>1168</v>
      </c>
      <c r="AR694" s="20">
        <v>0.46</v>
      </c>
      <c r="AS694" s="20">
        <v>199</v>
      </c>
      <c r="AT694" s="20">
        <v>564</v>
      </c>
      <c r="AU694" s="20">
        <v>0.35299999999999998</v>
      </c>
      <c r="AV694" s="20">
        <v>217</v>
      </c>
      <c r="AW694" s="20">
        <v>299</v>
      </c>
      <c r="AX694" s="20">
        <v>0.72599999999999998</v>
      </c>
      <c r="AY694" s="20">
        <v>184</v>
      </c>
      <c r="AZ694" s="20">
        <v>8.3636363636363633</v>
      </c>
      <c r="BA694" s="20">
        <v>724</v>
      </c>
      <c r="BB694" s="20">
        <v>32.909090909090907</v>
      </c>
      <c r="BC694" s="20">
        <v>281</v>
      </c>
      <c r="BD694" s="20">
        <v>101</v>
      </c>
      <c r="BE694" s="20">
        <v>51</v>
      </c>
      <c r="BF694" s="20">
        <v>276</v>
      </c>
      <c r="BG694" s="20">
        <v>373</v>
      </c>
      <c r="BH694" s="20">
        <v>67.7</v>
      </c>
      <c r="BI694" s="20">
        <v>66.727000000000004</v>
      </c>
      <c r="BJ694" s="20">
        <v>1</v>
      </c>
      <c r="BK694" s="20">
        <v>1.018</v>
      </c>
      <c r="BL694" s="20">
        <v>12.545</v>
      </c>
      <c r="BM694" s="20">
        <v>0.36599999999999999</v>
      </c>
      <c r="BN694" s="20">
        <v>25.6</v>
      </c>
      <c r="BO694" s="20">
        <v>13.6</v>
      </c>
      <c r="BP694" s="20">
        <v>2.2999999999999998</v>
      </c>
      <c r="BQ694" s="20">
        <v>4.5909090909090908</v>
      </c>
      <c r="BR694" s="20">
        <v>17</v>
      </c>
      <c r="BS694" s="20">
        <v>152</v>
      </c>
      <c r="BT694" s="20">
        <v>0.50900000000000001</v>
      </c>
      <c r="BU694" s="20">
        <v>23</v>
      </c>
      <c r="BV694" s="66">
        <v>187</v>
      </c>
      <c r="BW694" s="66">
        <v>201</v>
      </c>
      <c r="BX694" s="66">
        <v>176</v>
      </c>
      <c r="BY694" s="66">
        <v>244</v>
      </c>
      <c r="BZ694" s="66">
        <v>202</v>
      </c>
      <c r="CA694" s="66">
        <v>171.2</v>
      </c>
      <c r="CB694" s="66">
        <v>153</v>
      </c>
      <c r="CC694" s="66">
        <v>203</v>
      </c>
      <c r="CD694" s="20">
        <v>0</v>
      </c>
      <c r="CE694" s="20">
        <v>-22.59</v>
      </c>
      <c r="CF694" s="20">
        <v>94.5</v>
      </c>
      <c r="CG694" s="20">
        <v>117.1</v>
      </c>
      <c r="CH694" s="20">
        <v>67.599999999999994</v>
      </c>
      <c r="CI694" s="20">
        <v>-6.0999999999999999E-2</v>
      </c>
      <c r="CJ694" s="20">
        <v>-0.11</v>
      </c>
      <c r="CK694" s="20">
        <v>107.9</v>
      </c>
      <c r="CL694" s="20">
        <v>108</v>
      </c>
      <c r="CM694" s="20">
        <v>5.29</v>
      </c>
      <c r="CN694" s="20">
        <v>93.3</v>
      </c>
      <c r="CO694" s="20">
        <v>116.7</v>
      </c>
      <c r="CP694" s="63">
        <v>7.1099999999999997E-2</v>
      </c>
      <c r="CQ694" s="20">
        <v>-16</v>
      </c>
      <c r="CR694" s="20">
        <v>-0.76190476190476186</v>
      </c>
      <c r="CS694" s="20">
        <v>842</v>
      </c>
      <c r="CT694" s="20">
        <v>-18.920000000000002</v>
      </c>
      <c r="CU694" s="20">
        <v>-1.45</v>
      </c>
      <c r="CV694" s="20">
        <v>1331</v>
      </c>
      <c r="CW694" s="20">
        <v>1698</v>
      </c>
      <c r="CX694" s="20">
        <v>1221</v>
      </c>
      <c r="CY694" s="20">
        <v>0.39500000000000002</v>
      </c>
      <c r="CZ694" s="20">
        <v>119</v>
      </c>
      <c r="DA694" s="20">
        <v>448</v>
      </c>
      <c r="DB694" s="20">
        <v>0.26600000000000001</v>
      </c>
      <c r="DC694" s="20">
        <v>248</v>
      </c>
      <c r="DD694" s="20">
        <v>339</v>
      </c>
      <c r="DE694" s="20">
        <v>0.73199999999999998</v>
      </c>
      <c r="DF694" s="20">
        <v>210</v>
      </c>
      <c r="DG694" s="20">
        <v>10</v>
      </c>
      <c r="DH694" s="20">
        <v>648</v>
      </c>
      <c r="DI694" s="20">
        <v>30.857142857142858</v>
      </c>
      <c r="DJ694" s="20">
        <v>213</v>
      </c>
      <c r="DK694" s="20">
        <v>145</v>
      </c>
      <c r="DL694" s="20">
        <v>46</v>
      </c>
      <c r="DM694" s="20">
        <v>288</v>
      </c>
      <c r="DN694" s="20">
        <v>367</v>
      </c>
      <c r="DO694" s="20">
        <v>63.4</v>
      </c>
      <c r="DP694" s="20">
        <v>80.856999999999999</v>
      </c>
      <c r="DQ694" s="20">
        <v>-17.475999999999999</v>
      </c>
      <c r="DR694" s="20">
        <v>0.74</v>
      </c>
      <c r="DS694" s="20">
        <v>13.714</v>
      </c>
      <c r="DT694" s="20">
        <v>0.503</v>
      </c>
      <c r="DU694" s="20">
        <v>21.3</v>
      </c>
      <c r="DV694" s="20">
        <v>16.100000000000001</v>
      </c>
      <c r="DW694" s="20">
        <v>2.2000000000000002</v>
      </c>
      <c r="DX694" s="20">
        <v>6.9047619047619051</v>
      </c>
      <c r="DY694" s="20">
        <v>17.5</v>
      </c>
      <c r="DZ694" s="20">
        <v>358</v>
      </c>
      <c r="EA694" s="20">
        <v>0.36699999999999999</v>
      </c>
      <c r="EB694" s="20">
        <v>-3</v>
      </c>
      <c r="EC694" s="66">
        <v>361</v>
      </c>
      <c r="ED694" s="66">
        <v>360</v>
      </c>
      <c r="EE694" s="66">
        <v>358</v>
      </c>
      <c r="EF694" s="66">
        <v>357</v>
      </c>
      <c r="EG694" s="66">
        <v>359</v>
      </c>
      <c r="EH694" s="66">
        <v>298</v>
      </c>
      <c r="EI694" s="66">
        <v>358</v>
      </c>
      <c r="EJ694" s="66">
        <v>351</v>
      </c>
      <c r="EK694" s="20">
        <v>12330.63</v>
      </c>
      <c r="EL694" s="20">
        <v>10243.800000000001</v>
      </c>
      <c r="EM694" s="20">
        <v>86.620238095238093</v>
      </c>
      <c r="EN694" s="20">
        <v>62.959727272727271</v>
      </c>
      <c r="EO694" s="20">
        <v>12.443999999999999</v>
      </c>
      <c r="EP694" s="20">
        <v>266.44200000000001</v>
      </c>
      <c r="EQ694" s="21">
        <v>78</v>
      </c>
      <c r="ER694" s="21">
        <v>64</v>
      </c>
      <c r="ES694" s="61" t="str">
        <f t="shared" si="33"/>
        <v>Green Bay</v>
      </c>
      <c r="ET694" s="61">
        <f t="shared" si="35"/>
        <v>142</v>
      </c>
      <c r="EU694" s="61">
        <f t="shared" si="34"/>
        <v>14</v>
      </c>
    </row>
    <row r="695" spans="1:151" x14ac:dyDescent="0.45">
      <c r="A695" s="64">
        <v>45318</v>
      </c>
      <c r="B695" s="21" t="s">
        <v>72</v>
      </c>
      <c r="C695" s="21">
        <v>126</v>
      </c>
      <c r="D695" s="21" t="s">
        <v>20</v>
      </c>
      <c r="E695" s="21">
        <v>132</v>
      </c>
      <c r="F695" s="50" t="s">
        <v>558</v>
      </c>
      <c r="G695" t="s">
        <v>72</v>
      </c>
      <c r="H695" t="s">
        <v>20</v>
      </c>
      <c r="I695" t="s">
        <v>72</v>
      </c>
      <c r="J695" t="s">
        <v>20</v>
      </c>
      <c r="K695" t="s">
        <v>407</v>
      </c>
      <c r="L695" t="s">
        <v>20</v>
      </c>
      <c r="M695" t="s">
        <v>1266</v>
      </c>
      <c r="N695" t="s">
        <v>20</v>
      </c>
      <c r="O695" t="s">
        <v>72</v>
      </c>
      <c r="P695" t="s">
        <v>20</v>
      </c>
      <c r="Q695" t="s">
        <v>407</v>
      </c>
      <c r="R695" t="s">
        <v>20</v>
      </c>
      <c r="S695" t="s">
        <v>21</v>
      </c>
      <c r="T695" t="s">
        <v>21</v>
      </c>
      <c r="U695">
        <v>19</v>
      </c>
      <c r="V695">
        <v>19</v>
      </c>
      <c r="W695" s="20">
        <v>0.78947368421052599</v>
      </c>
      <c r="X695" s="20">
        <v>22.36</v>
      </c>
      <c r="Y695" s="20">
        <v>115</v>
      </c>
      <c r="Z695" s="20">
        <v>92.7</v>
      </c>
      <c r="AA695" s="20">
        <v>69</v>
      </c>
      <c r="AB695" s="20">
        <v>-1.7999999999999999E-2</v>
      </c>
      <c r="AC695" s="20">
        <v>1.19</v>
      </c>
      <c r="AD695" s="20">
        <v>106.4</v>
      </c>
      <c r="AE695" s="20">
        <v>105.3</v>
      </c>
      <c r="AF695" s="20">
        <v>-6.99</v>
      </c>
      <c r="AG695" s="20">
        <v>116.1</v>
      </c>
      <c r="AH695" s="20">
        <v>91.9</v>
      </c>
      <c r="AI695" s="20">
        <v>0.93620000000000003</v>
      </c>
      <c r="AJ695" s="20">
        <v>1.5</v>
      </c>
      <c r="AK695" s="20">
        <v>7.8947368421052627E-2</v>
      </c>
      <c r="AL695" s="20">
        <v>1412</v>
      </c>
      <c r="AM695" s="20">
        <v>22.72</v>
      </c>
      <c r="AN695" s="20">
        <v>3.24</v>
      </c>
      <c r="AO695" s="20">
        <v>1530</v>
      </c>
      <c r="AP695" s="20">
        <v>1160</v>
      </c>
      <c r="AQ695" s="20">
        <v>1125</v>
      </c>
      <c r="AR695" s="20">
        <v>0.48399999999999999</v>
      </c>
      <c r="AS695" s="20">
        <v>122</v>
      </c>
      <c r="AT695" s="20">
        <v>353</v>
      </c>
      <c r="AU695" s="20">
        <v>0.34599999999999997</v>
      </c>
      <c r="AV695" s="20">
        <v>318</v>
      </c>
      <c r="AW695" s="20">
        <v>455</v>
      </c>
      <c r="AX695" s="20">
        <v>0.69899999999999995</v>
      </c>
      <c r="AY695" s="20">
        <v>217</v>
      </c>
      <c r="AZ695" s="20">
        <v>11.421052631578947</v>
      </c>
      <c r="BA695" s="20">
        <v>680</v>
      </c>
      <c r="BB695" s="20">
        <v>35.789473684210527</v>
      </c>
      <c r="BC695" s="20">
        <v>331</v>
      </c>
      <c r="BD695" s="20">
        <v>215</v>
      </c>
      <c r="BE695" s="20">
        <v>54</v>
      </c>
      <c r="BF695" s="20">
        <v>211</v>
      </c>
      <c r="BG695" s="20">
        <v>301</v>
      </c>
      <c r="BH695" s="20">
        <v>80.5</v>
      </c>
      <c r="BI695" s="20">
        <v>61.052999999999997</v>
      </c>
      <c r="BJ695" s="20">
        <v>19.474</v>
      </c>
      <c r="BK695" s="20">
        <v>1.569</v>
      </c>
      <c r="BL695" s="20">
        <v>11.105</v>
      </c>
      <c r="BM695" s="20">
        <v>1.0189999999999999</v>
      </c>
      <c r="BN695" s="20">
        <v>18.600000000000001</v>
      </c>
      <c r="BO695" s="20">
        <v>23.9</v>
      </c>
      <c r="BP695" s="20">
        <v>2.8</v>
      </c>
      <c r="BQ695" s="20">
        <v>11.315789473684211</v>
      </c>
      <c r="BR695" s="20">
        <v>15.8</v>
      </c>
      <c r="BS695" s="20">
        <v>46</v>
      </c>
      <c r="BT695" s="20">
        <v>0.58799999999999997</v>
      </c>
      <c r="BU695" s="20">
        <v>2</v>
      </c>
      <c r="BV695" s="66">
        <v>10</v>
      </c>
      <c r="BW695" s="66">
        <v>23</v>
      </c>
      <c r="BX695" s="66">
        <v>20</v>
      </c>
      <c r="BY695" s="66">
        <v>7</v>
      </c>
      <c r="BZ695" s="66">
        <v>12</v>
      </c>
      <c r="CA695" s="66">
        <v>17.7</v>
      </c>
      <c r="CB695" s="66">
        <v>46</v>
      </c>
      <c r="CC695" s="66">
        <v>34</v>
      </c>
      <c r="CD695" s="20">
        <v>0.84210526315789502</v>
      </c>
      <c r="CE695" s="20">
        <v>20.65</v>
      </c>
      <c r="CF695" s="20">
        <v>117.3</v>
      </c>
      <c r="CG695" s="20">
        <v>96.6</v>
      </c>
      <c r="CH695" s="20">
        <v>69.099999999999994</v>
      </c>
      <c r="CI695" s="20">
        <v>6.6000000000000003E-2</v>
      </c>
      <c r="CJ695" s="20">
        <v>7.39</v>
      </c>
      <c r="CK695" s="20">
        <v>109.6</v>
      </c>
      <c r="CL695" s="20">
        <v>102.2</v>
      </c>
      <c r="CM695" s="20">
        <v>3.77</v>
      </c>
      <c r="CN695" s="20">
        <v>117.6</v>
      </c>
      <c r="CO695" s="20">
        <v>97.7</v>
      </c>
      <c r="CP695" s="63">
        <v>0.89419999999999999</v>
      </c>
      <c r="CQ695" s="20">
        <v>3.4</v>
      </c>
      <c r="CR695" s="20">
        <v>0.17894736842105263</v>
      </c>
      <c r="CS695" s="20">
        <v>1431</v>
      </c>
      <c r="CT695" s="20">
        <v>17.5</v>
      </c>
      <c r="CU695" s="20">
        <v>6.89</v>
      </c>
      <c r="CV695" s="20">
        <v>1505</v>
      </c>
      <c r="CW695" s="20">
        <v>1287</v>
      </c>
      <c r="CX695" s="20">
        <v>1102</v>
      </c>
      <c r="CY695" s="20">
        <v>0.50800000000000001</v>
      </c>
      <c r="CZ695" s="20">
        <v>120</v>
      </c>
      <c r="DA695" s="20">
        <v>335</v>
      </c>
      <c r="DB695" s="20">
        <v>0.35799999999999998</v>
      </c>
      <c r="DC695" s="20">
        <v>265</v>
      </c>
      <c r="DD695" s="20">
        <v>358</v>
      </c>
      <c r="DE695" s="20">
        <v>0.74</v>
      </c>
      <c r="DF695" s="20">
        <v>163</v>
      </c>
      <c r="DG695" s="20">
        <v>8.5789473684210531</v>
      </c>
      <c r="DH695" s="20">
        <v>700</v>
      </c>
      <c r="DI695" s="20">
        <v>36.842105263157897</v>
      </c>
      <c r="DJ695" s="20">
        <v>395</v>
      </c>
      <c r="DK695" s="20">
        <v>145</v>
      </c>
      <c r="DL695" s="20">
        <v>82</v>
      </c>
      <c r="DM695" s="20">
        <v>225</v>
      </c>
      <c r="DN695" s="20">
        <v>278</v>
      </c>
      <c r="DO695" s="20">
        <v>79.2</v>
      </c>
      <c r="DP695" s="20">
        <v>67.736999999999995</v>
      </c>
      <c r="DQ695" s="20">
        <v>11.474</v>
      </c>
      <c r="DR695" s="20">
        <v>1.756</v>
      </c>
      <c r="DS695" s="20">
        <v>11.842000000000001</v>
      </c>
      <c r="DT695" s="20">
        <v>0.64400000000000002</v>
      </c>
      <c r="DU695" s="20">
        <v>17.600000000000001</v>
      </c>
      <c r="DV695" s="20">
        <v>18.8</v>
      </c>
      <c r="DW695" s="20">
        <v>4.3</v>
      </c>
      <c r="DX695" s="20">
        <v>7.6315789473684212</v>
      </c>
      <c r="DY695" s="20">
        <v>14.6</v>
      </c>
      <c r="DZ695" s="20">
        <v>9</v>
      </c>
      <c r="EA695" s="20">
        <v>0.64400000000000002</v>
      </c>
      <c r="EB695" s="20">
        <v>0</v>
      </c>
      <c r="EC695" s="66">
        <v>16</v>
      </c>
      <c r="ED695" s="66">
        <v>5</v>
      </c>
      <c r="EE695" s="66">
        <v>8</v>
      </c>
      <c r="EF695" s="66">
        <v>18</v>
      </c>
      <c r="EG695" s="66">
        <v>18</v>
      </c>
      <c r="EH695" s="66">
        <v>9.8000000000000007</v>
      </c>
      <c r="EI695" s="66">
        <v>9</v>
      </c>
      <c r="EJ695" s="66">
        <v>3</v>
      </c>
      <c r="EK695" s="20">
        <v>11109</v>
      </c>
      <c r="EL695" s="20">
        <v>10873.710000000001</v>
      </c>
      <c r="EM695" s="20">
        <v>84.748684210526321</v>
      </c>
      <c r="EN695" s="20">
        <v>134.00157894736842</v>
      </c>
      <c r="EO695" s="20">
        <v>11.692</v>
      </c>
      <c r="EP695" s="20">
        <v>194.32199999999997</v>
      </c>
      <c r="EQ695" s="21">
        <v>79</v>
      </c>
      <c r="ER695" s="21">
        <v>75</v>
      </c>
      <c r="ES695" s="61" t="str">
        <f t="shared" ref="ES695:ES700" si="36">IF(OR(ISBLANK(B695), ISBLANK(EQ695)),"",IF(EQ695&gt;ER695,B695,D695))</f>
        <v>Iowa St.</v>
      </c>
      <c r="ET695" s="61">
        <f t="shared" ref="ET695:ET700" si="37">SUM(EQ695:ER695)</f>
        <v>154</v>
      </c>
      <c r="EU695" s="61">
        <f t="shared" ref="EU695:EU700" si="38">IF(ISBLANK(EQ695), "",EQ695-ER695)</f>
        <v>4</v>
      </c>
    </row>
    <row r="696" spans="1:151" x14ac:dyDescent="0.45">
      <c r="A696" s="64">
        <v>45318</v>
      </c>
      <c r="B696" s="21" t="s">
        <v>186</v>
      </c>
      <c r="C696" s="21">
        <v>91</v>
      </c>
      <c r="D696" s="21" t="s">
        <v>45</v>
      </c>
      <c r="E696" s="21">
        <v>202</v>
      </c>
      <c r="F696" s="50" t="s">
        <v>558</v>
      </c>
      <c r="G696" t="s">
        <v>186</v>
      </c>
      <c r="H696" t="s">
        <v>45</v>
      </c>
      <c r="I696" t="s">
        <v>186</v>
      </c>
      <c r="J696" t="s">
        <v>45</v>
      </c>
      <c r="K696" t="s">
        <v>446</v>
      </c>
      <c r="L696" t="s">
        <v>45</v>
      </c>
      <c r="M696" t="s">
        <v>664</v>
      </c>
      <c r="N696" t="s">
        <v>591</v>
      </c>
      <c r="O696" t="s">
        <v>186</v>
      </c>
      <c r="P696" t="s">
        <v>1342</v>
      </c>
      <c r="Q696" t="s">
        <v>446</v>
      </c>
      <c r="R696" t="s">
        <v>45</v>
      </c>
      <c r="S696" t="s">
        <v>29</v>
      </c>
      <c r="T696" t="s">
        <v>29</v>
      </c>
      <c r="U696">
        <v>19</v>
      </c>
      <c r="V696">
        <v>19</v>
      </c>
      <c r="W696" s="20">
        <v>0.63157894736842102</v>
      </c>
      <c r="X696" s="20">
        <v>11.11</v>
      </c>
      <c r="Y696" s="20">
        <v>109.6</v>
      </c>
      <c r="Z696" s="20">
        <v>98.5</v>
      </c>
      <c r="AA696" s="20">
        <v>71.2</v>
      </c>
      <c r="AB696" s="20">
        <v>2.4E-2</v>
      </c>
      <c r="AC696" s="20">
        <v>6.97</v>
      </c>
      <c r="AD696" s="20">
        <v>110.8</v>
      </c>
      <c r="AE696" s="20">
        <v>103.8</v>
      </c>
      <c r="AF696" s="20">
        <v>2.83</v>
      </c>
      <c r="AG696" s="20">
        <v>109.3</v>
      </c>
      <c r="AH696" s="20">
        <v>98.4</v>
      </c>
      <c r="AI696" s="20">
        <v>0.77129999999999999</v>
      </c>
      <c r="AJ696" s="20">
        <v>-0.5</v>
      </c>
      <c r="AK696" s="20">
        <v>-2.6315789473684209E-2</v>
      </c>
      <c r="AL696" s="20">
        <v>1336</v>
      </c>
      <c r="AM696" s="20">
        <v>11.21</v>
      </c>
      <c r="AN696" s="20">
        <v>7.48</v>
      </c>
      <c r="AO696" s="20">
        <v>1463</v>
      </c>
      <c r="AP696" s="20">
        <v>1392</v>
      </c>
      <c r="AQ696" s="20">
        <v>1171</v>
      </c>
      <c r="AR696" s="20">
        <v>0.442</v>
      </c>
      <c r="AS696" s="20">
        <v>122</v>
      </c>
      <c r="AT696" s="20">
        <v>373</v>
      </c>
      <c r="AU696" s="20">
        <v>0.32700000000000001</v>
      </c>
      <c r="AV696" s="20">
        <v>305</v>
      </c>
      <c r="AW696" s="20">
        <v>439</v>
      </c>
      <c r="AX696" s="20">
        <v>0.69499999999999995</v>
      </c>
      <c r="AY696" s="20">
        <v>201</v>
      </c>
      <c r="AZ696" s="20">
        <v>10.578947368421053</v>
      </c>
      <c r="BA696" s="20">
        <v>671</v>
      </c>
      <c r="BB696" s="20">
        <v>35.315789473684212</v>
      </c>
      <c r="BC696" s="20">
        <v>248</v>
      </c>
      <c r="BD696" s="20">
        <v>174</v>
      </c>
      <c r="BE696" s="20">
        <v>75</v>
      </c>
      <c r="BF696" s="20">
        <v>227</v>
      </c>
      <c r="BG696" s="20">
        <v>380</v>
      </c>
      <c r="BH696" s="20">
        <v>77</v>
      </c>
      <c r="BI696" s="20">
        <v>73.263000000000005</v>
      </c>
      <c r="BJ696" s="20">
        <v>3.7370000000000001</v>
      </c>
      <c r="BK696" s="20">
        <v>1.093</v>
      </c>
      <c r="BL696" s="20">
        <v>11.946999999999999</v>
      </c>
      <c r="BM696" s="20">
        <v>0.76700000000000002</v>
      </c>
      <c r="BN696" s="20">
        <v>19.600000000000001</v>
      </c>
      <c r="BO696" s="20">
        <v>23.1</v>
      </c>
      <c r="BP696" s="20">
        <v>3.9</v>
      </c>
      <c r="BQ696" s="20">
        <v>9.1578947368421044</v>
      </c>
      <c r="BR696" s="20">
        <v>20</v>
      </c>
      <c r="BS696" s="20">
        <v>37</v>
      </c>
      <c r="BT696" s="20">
        <v>0.59699999999999998</v>
      </c>
      <c r="BU696" s="20">
        <v>0</v>
      </c>
      <c r="BV696" s="66">
        <v>83</v>
      </c>
      <c r="BW696" s="66">
        <v>78</v>
      </c>
      <c r="BX696" s="66">
        <v>69</v>
      </c>
      <c r="BY696" s="66">
        <v>77</v>
      </c>
      <c r="BZ696" s="66">
        <v>76</v>
      </c>
      <c r="CA696" s="66">
        <v>54.7</v>
      </c>
      <c r="CB696" s="66">
        <v>37</v>
      </c>
      <c r="CC696" s="66">
        <v>87</v>
      </c>
      <c r="CD696" s="20">
        <v>0.84210526315789502</v>
      </c>
      <c r="CE696" s="20">
        <v>26.36</v>
      </c>
      <c r="CF696" s="20">
        <v>119.2</v>
      </c>
      <c r="CG696" s="20">
        <v>92.8</v>
      </c>
      <c r="CH696" s="20">
        <v>71.099999999999994</v>
      </c>
      <c r="CI696" s="20">
        <v>-3.1E-2</v>
      </c>
      <c r="CJ696" s="20">
        <v>8.5500000000000007</v>
      </c>
      <c r="CK696" s="20">
        <v>111.4</v>
      </c>
      <c r="CL696" s="20">
        <v>102.9</v>
      </c>
      <c r="CM696" s="20">
        <v>6.51</v>
      </c>
      <c r="CN696" s="20">
        <v>118.1</v>
      </c>
      <c r="CO696" s="20">
        <v>93.8</v>
      </c>
      <c r="CP696" s="63">
        <v>0.93369999999999997</v>
      </c>
      <c r="CQ696" s="20">
        <v>4.0999999999999996</v>
      </c>
      <c r="CR696" s="20">
        <v>0.2157894736842105</v>
      </c>
      <c r="CS696" s="20">
        <v>1471</v>
      </c>
      <c r="CT696" s="20">
        <v>22.48</v>
      </c>
      <c r="CU696" s="20">
        <v>8</v>
      </c>
      <c r="CV696" s="20">
        <v>1587</v>
      </c>
      <c r="CW696" s="20">
        <v>1312</v>
      </c>
      <c r="CX696" s="20">
        <v>1182</v>
      </c>
      <c r="CY696" s="20">
        <v>0.45900000000000002</v>
      </c>
      <c r="CZ696" s="20">
        <v>144</v>
      </c>
      <c r="DA696" s="20">
        <v>405</v>
      </c>
      <c r="DB696" s="20">
        <v>0.35599999999999998</v>
      </c>
      <c r="DC696" s="20">
        <v>359</v>
      </c>
      <c r="DD696" s="20">
        <v>472</v>
      </c>
      <c r="DE696" s="20">
        <v>0.76100000000000001</v>
      </c>
      <c r="DF696" s="20">
        <v>224</v>
      </c>
      <c r="DG696" s="20">
        <v>11.789473684210526</v>
      </c>
      <c r="DH696" s="20">
        <v>784</v>
      </c>
      <c r="DI696" s="20">
        <v>41.263157894736842</v>
      </c>
      <c r="DJ696" s="20">
        <v>267</v>
      </c>
      <c r="DK696" s="20">
        <v>112</v>
      </c>
      <c r="DL696" s="20">
        <v>91</v>
      </c>
      <c r="DM696" s="20">
        <v>197</v>
      </c>
      <c r="DN696" s="20">
        <v>320</v>
      </c>
      <c r="DO696" s="20">
        <v>83.5</v>
      </c>
      <c r="DP696" s="20">
        <v>69.052999999999997</v>
      </c>
      <c r="DQ696" s="20">
        <v>14.474</v>
      </c>
      <c r="DR696" s="20">
        <v>1.355</v>
      </c>
      <c r="DS696" s="20">
        <v>10.368</v>
      </c>
      <c r="DT696" s="20">
        <v>0.56899999999999995</v>
      </c>
      <c r="DU696" s="20">
        <v>21.3</v>
      </c>
      <c r="DV696" s="20">
        <v>24.8</v>
      </c>
      <c r="DW696" s="20">
        <v>4.8</v>
      </c>
      <c r="DX696" s="20">
        <v>5.8947368421052628</v>
      </c>
      <c r="DY696" s="20">
        <v>16.8</v>
      </c>
      <c r="DZ696" s="20">
        <v>7</v>
      </c>
      <c r="EA696" s="20">
        <v>0.64900000000000002</v>
      </c>
      <c r="EB696" s="20">
        <v>0</v>
      </c>
      <c r="EC696" s="66">
        <v>6</v>
      </c>
      <c r="ED696" s="66">
        <v>3</v>
      </c>
      <c r="EE696" s="66">
        <v>4</v>
      </c>
      <c r="EF696" s="66">
        <v>8</v>
      </c>
      <c r="EG696" s="66">
        <v>6</v>
      </c>
      <c r="EH696" s="66">
        <v>4</v>
      </c>
      <c r="EI696" s="66">
        <v>7</v>
      </c>
      <c r="EJ696" s="66">
        <v>7</v>
      </c>
      <c r="EK696" s="20">
        <v>10170.879999999999</v>
      </c>
      <c r="EL696" s="20">
        <v>11741.2</v>
      </c>
      <c r="EM696" s="20">
        <v>70.424421052631573</v>
      </c>
      <c r="EN696" s="20">
        <v>94.949052631578937</v>
      </c>
      <c r="EO696" s="20">
        <v>15.22</v>
      </c>
      <c r="EP696" s="20">
        <v>222.39999999999998</v>
      </c>
      <c r="EQ696" s="21">
        <v>68</v>
      </c>
      <c r="ER696" s="21">
        <v>75</v>
      </c>
      <c r="ES696" s="61" t="str">
        <f t="shared" si="36"/>
        <v>North Carolina</v>
      </c>
      <c r="ET696" s="61">
        <f t="shared" si="37"/>
        <v>143</v>
      </c>
      <c r="EU696" s="61">
        <f t="shared" si="38"/>
        <v>-7</v>
      </c>
    </row>
    <row r="697" spans="1:151" x14ac:dyDescent="0.45">
      <c r="A697" s="64">
        <v>45318</v>
      </c>
      <c r="B697" s="21" t="s">
        <v>52</v>
      </c>
      <c r="C697" s="21">
        <v>221</v>
      </c>
      <c r="D697" s="21" t="s">
        <v>51</v>
      </c>
      <c r="E697" s="21">
        <v>303</v>
      </c>
      <c r="F697" s="50" t="s">
        <v>558</v>
      </c>
      <c r="G697" t="s">
        <v>52</v>
      </c>
      <c r="H697" t="s">
        <v>51</v>
      </c>
      <c r="I697" t="s">
        <v>52</v>
      </c>
      <c r="J697" t="s">
        <v>51</v>
      </c>
      <c r="K697" t="s">
        <v>52</v>
      </c>
      <c r="L697" t="s">
        <v>51</v>
      </c>
      <c r="M697" t="s">
        <v>52</v>
      </c>
      <c r="N697" t="s">
        <v>51</v>
      </c>
      <c r="O697" t="s">
        <v>52</v>
      </c>
      <c r="P697" t="s">
        <v>51</v>
      </c>
      <c r="Q697" t="s">
        <v>52</v>
      </c>
      <c r="R697" t="s">
        <v>51</v>
      </c>
      <c r="S697" t="s">
        <v>21</v>
      </c>
      <c r="T697" t="s">
        <v>21</v>
      </c>
      <c r="U697">
        <v>19</v>
      </c>
      <c r="V697">
        <v>18</v>
      </c>
      <c r="W697" s="20">
        <v>0.78947368421052599</v>
      </c>
      <c r="X697" s="20">
        <v>17.989999999999998</v>
      </c>
      <c r="Y697" s="20">
        <v>114.2</v>
      </c>
      <c r="Z697" s="20">
        <v>96.2</v>
      </c>
      <c r="AA697" s="20">
        <v>67.5</v>
      </c>
      <c r="AB697" s="20">
        <v>1.7999999999999999E-2</v>
      </c>
      <c r="AC697" s="20">
        <v>2.46</v>
      </c>
      <c r="AD697" s="20">
        <v>107.6</v>
      </c>
      <c r="AE697" s="20">
        <v>105.1</v>
      </c>
      <c r="AF697" s="20">
        <v>-5.67</v>
      </c>
      <c r="AG697" s="20">
        <v>113</v>
      </c>
      <c r="AH697" s="20">
        <v>96.4</v>
      </c>
      <c r="AI697" s="20">
        <v>0.86219999999999997</v>
      </c>
      <c r="AJ697" s="20">
        <v>1.7</v>
      </c>
      <c r="AK697" s="20">
        <v>8.9473684210526316E-2</v>
      </c>
      <c r="AL697" s="20">
        <v>1383</v>
      </c>
      <c r="AM697" s="20">
        <v>16.14</v>
      </c>
      <c r="AN697" s="20">
        <v>3.45</v>
      </c>
      <c r="AO697" s="20">
        <v>1487</v>
      </c>
      <c r="AP697" s="20">
        <v>1246</v>
      </c>
      <c r="AQ697" s="20">
        <v>1103</v>
      </c>
      <c r="AR697" s="20">
        <v>0.48099999999999998</v>
      </c>
      <c r="AS697" s="20">
        <v>141</v>
      </c>
      <c r="AT697" s="20">
        <v>413</v>
      </c>
      <c r="AU697" s="20">
        <v>0.34100000000000003</v>
      </c>
      <c r="AV697" s="20">
        <v>286</v>
      </c>
      <c r="AW697" s="20">
        <v>376</v>
      </c>
      <c r="AX697" s="20">
        <v>0.76100000000000001</v>
      </c>
      <c r="AY697" s="20">
        <v>199</v>
      </c>
      <c r="AZ697" s="20">
        <v>10.473684210526315</v>
      </c>
      <c r="BA697" s="20">
        <v>711</v>
      </c>
      <c r="BB697" s="20">
        <v>37.421052631578945</v>
      </c>
      <c r="BC697" s="20">
        <v>270</v>
      </c>
      <c r="BD697" s="20">
        <v>129</v>
      </c>
      <c r="BE697" s="20">
        <v>65</v>
      </c>
      <c r="BF697" s="20">
        <v>244</v>
      </c>
      <c r="BG697" s="20">
        <v>293</v>
      </c>
      <c r="BH697" s="20">
        <v>78.3</v>
      </c>
      <c r="BI697" s="20">
        <v>65.578999999999994</v>
      </c>
      <c r="BJ697" s="20">
        <v>12.683999999999999</v>
      </c>
      <c r="BK697" s="20">
        <v>1.107</v>
      </c>
      <c r="BL697" s="20">
        <v>12.842000000000001</v>
      </c>
      <c r="BM697" s="20">
        <v>0.52900000000000003</v>
      </c>
      <c r="BN697" s="20">
        <v>21.7</v>
      </c>
      <c r="BO697" s="20">
        <v>19.8</v>
      </c>
      <c r="BP697" s="20">
        <v>3.4</v>
      </c>
      <c r="BQ697" s="20">
        <v>6.7894736842105265</v>
      </c>
      <c r="BR697" s="20">
        <v>15.4</v>
      </c>
      <c r="BS697" s="20">
        <v>47</v>
      </c>
      <c r="BT697" s="20">
        <v>0.58799999999999997</v>
      </c>
      <c r="BU697" s="20">
        <v>-1</v>
      </c>
      <c r="BV697" s="66">
        <v>34</v>
      </c>
      <c r="BW697" s="66">
        <v>42</v>
      </c>
      <c r="BX697" s="66">
        <v>19</v>
      </c>
      <c r="BY697" s="66">
        <v>31</v>
      </c>
      <c r="BZ697" s="66">
        <v>28</v>
      </c>
      <c r="CA697" s="66">
        <v>26</v>
      </c>
      <c r="CB697" s="66">
        <v>47</v>
      </c>
      <c r="CC697" s="66">
        <v>82</v>
      </c>
      <c r="CD697" s="20">
        <v>0.83333333333333404</v>
      </c>
      <c r="CE697" s="20">
        <v>17.760000000000002</v>
      </c>
      <c r="CF697" s="20">
        <v>118.1</v>
      </c>
      <c r="CG697" s="20">
        <v>100.3</v>
      </c>
      <c r="CH697" s="20">
        <v>65.900000000000006</v>
      </c>
      <c r="CI697" s="20">
        <v>8.6999999999999994E-2</v>
      </c>
      <c r="CJ697" s="20">
        <v>2.37</v>
      </c>
      <c r="CK697" s="20">
        <v>108</v>
      </c>
      <c r="CL697" s="20">
        <v>105.6</v>
      </c>
      <c r="CM697" s="20">
        <v>-2.6</v>
      </c>
      <c r="CN697" s="20">
        <v>119.4</v>
      </c>
      <c r="CO697" s="20">
        <v>101.3</v>
      </c>
      <c r="CP697" s="63">
        <v>0.86939999999999995</v>
      </c>
      <c r="CQ697" s="20">
        <v>2.2000000000000002</v>
      </c>
      <c r="CR697" s="20">
        <v>0.12222222222222223</v>
      </c>
      <c r="CS697" s="20">
        <v>1413</v>
      </c>
      <c r="CT697" s="20">
        <v>15.29</v>
      </c>
      <c r="CU697" s="20">
        <v>4.79</v>
      </c>
      <c r="CV697" s="20">
        <v>1381</v>
      </c>
      <c r="CW697" s="20">
        <v>1192</v>
      </c>
      <c r="CX697" s="20">
        <v>1037</v>
      </c>
      <c r="CY697" s="20">
        <v>0.46</v>
      </c>
      <c r="CZ697" s="20">
        <v>156</v>
      </c>
      <c r="DA697" s="20">
        <v>425</v>
      </c>
      <c r="DB697" s="20">
        <v>0.36699999999999999</v>
      </c>
      <c r="DC697" s="20">
        <v>271</v>
      </c>
      <c r="DD697" s="20">
        <v>350</v>
      </c>
      <c r="DE697" s="20">
        <v>0.77400000000000002</v>
      </c>
      <c r="DF697" s="20">
        <v>185</v>
      </c>
      <c r="DG697" s="20">
        <v>10.277777777777779</v>
      </c>
      <c r="DH697" s="20">
        <v>638</v>
      </c>
      <c r="DI697" s="20">
        <v>35.444444444444443</v>
      </c>
      <c r="DJ697" s="20">
        <v>268</v>
      </c>
      <c r="DK697" s="20">
        <v>110</v>
      </c>
      <c r="DL697" s="20">
        <v>59</v>
      </c>
      <c r="DM697" s="20">
        <v>189</v>
      </c>
      <c r="DN697" s="20">
        <v>235</v>
      </c>
      <c r="DO697" s="20">
        <v>76.7</v>
      </c>
      <c r="DP697" s="20">
        <v>66.221999999999994</v>
      </c>
      <c r="DQ697" s="20">
        <v>10.5</v>
      </c>
      <c r="DR697" s="20">
        <v>1.4179999999999999</v>
      </c>
      <c r="DS697" s="20">
        <v>10.5</v>
      </c>
      <c r="DT697" s="20">
        <v>0.58199999999999996</v>
      </c>
      <c r="DU697" s="20">
        <v>23.6</v>
      </c>
      <c r="DV697" s="20">
        <v>19.399999999999999</v>
      </c>
      <c r="DW697" s="20">
        <v>3.3</v>
      </c>
      <c r="DX697" s="20">
        <v>6.1111111111111107</v>
      </c>
      <c r="DY697" s="20">
        <v>13.1</v>
      </c>
      <c r="DZ697" s="20">
        <v>32</v>
      </c>
      <c r="EA697" s="20">
        <v>0.60099999999999998</v>
      </c>
      <c r="EB697" s="20">
        <v>1</v>
      </c>
      <c r="EC697" s="66">
        <v>33</v>
      </c>
      <c r="ED697" s="66">
        <v>20</v>
      </c>
      <c r="EE697" s="66">
        <v>18</v>
      </c>
      <c r="EF697" s="66">
        <v>27</v>
      </c>
      <c r="EG697" s="66">
        <v>29</v>
      </c>
      <c r="EH697" s="66">
        <v>22.3</v>
      </c>
      <c r="EI697" s="66">
        <v>32</v>
      </c>
      <c r="EJ697" s="66">
        <v>32</v>
      </c>
      <c r="EK697" s="20">
        <v>11454.26</v>
      </c>
      <c r="EL697" s="20">
        <v>11361.22</v>
      </c>
      <c r="EM697" s="20">
        <v>78.478888888888889</v>
      </c>
      <c r="EN697" s="20">
        <v>71.289473684210535</v>
      </c>
      <c r="EO697" s="20">
        <v>11.919600000000001</v>
      </c>
      <c r="EP697" s="20">
        <v>178.83500000000001</v>
      </c>
      <c r="EQ697" s="21">
        <v>84</v>
      </c>
      <c r="ER697" s="21">
        <v>85</v>
      </c>
      <c r="ES697" s="61" t="str">
        <f t="shared" si="36"/>
        <v>Texas Tech</v>
      </c>
      <c r="ET697" s="61">
        <f t="shared" si="37"/>
        <v>169</v>
      </c>
      <c r="EU697" s="61">
        <f t="shared" si="38"/>
        <v>-1</v>
      </c>
    </row>
    <row r="698" spans="1:151" x14ac:dyDescent="0.45">
      <c r="A698" s="64">
        <v>45318</v>
      </c>
      <c r="B698" s="21" t="s">
        <v>50</v>
      </c>
      <c r="C698" s="21">
        <v>222</v>
      </c>
      <c r="D698" s="21" t="s">
        <v>40</v>
      </c>
      <c r="E698" s="21">
        <v>348</v>
      </c>
      <c r="F698" s="50" t="s">
        <v>558</v>
      </c>
      <c r="G698" t="s">
        <v>50</v>
      </c>
      <c r="H698" t="s">
        <v>40</v>
      </c>
      <c r="I698" t="s">
        <v>50</v>
      </c>
      <c r="J698" t="s">
        <v>40</v>
      </c>
      <c r="K698" t="s">
        <v>421</v>
      </c>
      <c r="L698" t="s">
        <v>40</v>
      </c>
      <c r="M698" t="s">
        <v>575</v>
      </c>
      <c r="N698" t="s">
        <v>578</v>
      </c>
      <c r="O698" t="s">
        <v>1341</v>
      </c>
      <c r="P698" t="s">
        <v>40</v>
      </c>
      <c r="Q698" t="s">
        <v>421</v>
      </c>
      <c r="R698" t="s">
        <v>40</v>
      </c>
      <c r="S698" t="s">
        <v>21</v>
      </c>
      <c r="T698" t="s">
        <v>21</v>
      </c>
      <c r="U698">
        <v>19</v>
      </c>
      <c r="V698">
        <v>19</v>
      </c>
      <c r="W698" s="20">
        <v>0.42105263157894701</v>
      </c>
      <c r="X698" s="20">
        <v>4.9400000000000004</v>
      </c>
      <c r="Y698" s="20">
        <v>107.3</v>
      </c>
      <c r="Z698" s="20">
        <v>102.3</v>
      </c>
      <c r="AA698" s="20">
        <v>67.099999999999994</v>
      </c>
      <c r="AB698" s="20">
        <v>-0.123</v>
      </c>
      <c r="AC698" s="20">
        <v>1.97</v>
      </c>
      <c r="AD698" s="20">
        <v>107.4</v>
      </c>
      <c r="AE698" s="20">
        <v>105.4</v>
      </c>
      <c r="AF698" s="20">
        <v>-6.46</v>
      </c>
      <c r="AG698" s="20">
        <v>107</v>
      </c>
      <c r="AH698" s="20">
        <v>100.8</v>
      </c>
      <c r="AI698" s="20">
        <v>0.6643</v>
      </c>
      <c r="AJ698" s="20">
        <v>-5.4</v>
      </c>
      <c r="AK698" s="20">
        <v>-0.28421052631578947</v>
      </c>
      <c r="AL698" s="20">
        <v>1184</v>
      </c>
      <c r="AM698" s="20">
        <v>6</v>
      </c>
      <c r="AN698" s="20">
        <v>3.74</v>
      </c>
      <c r="AO698" s="20">
        <v>1366</v>
      </c>
      <c r="AP698" s="20">
        <v>1323</v>
      </c>
      <c r="AQ698" s="20">
        <v>1083</v>
      </c>
      <c r="AR698" s="20">
        <v>0.44900000000000001</v>
      </c>
      <c r="AS698" s="20">
        <v>173</v>
      </c>
      <c r="AT698" s="20">
        <v>485</v>
      </c>
      <c r="AU698" s="20">
        <v>0.35699999999999998</v>
      </c>
      <c r="AV698" s="20">
        <v>221</v>
      </c>
      <c r="AW698" s="20">
        <v>332</v>
      </c>
      <c r="AX698" s="20">
        <v>0.66600000000000004</v>
      </c>
      <c r="AY698" s="20">
        <v>182</v>
      </c>
      <c r="AZ698" s="20">
        <v>9.5789473684210531</v>
      </c>
      <c r="BA698" s="20">
        <v>673</v>
      </c>
      <c r="BB698" s="20">
        <v>35.421052631578945</v>
      </c>
      <c r="BC698" s="20">
        <v>277</v>
      </c>
      <c r="BD698" s="20">
        <v>119</v>
      </c>
      <c r="BE698" s="20">
        <v>55</v>
      </c>
      <c r="BF698" s="20">
        <v>257</v>
      </c>
      <c r="BG698" s="20">
        <v>305</v>
      </c>
      <c r="BH698" s="20">
        <v>71.900000000000006</v>
      </c>
      <c r="BI698" s="20">
        <v>69.632000000000005</v>
      </c>
      <c r="BJ698" s="20">
        <v>2.2629999999999999</v>
      </c>
      <c r="BK698" s="20">
        <v>1.0780000000000001</v>
      </c>
      <c r="BL698" s="20">
        <v>13.526</v>
      </c>
      <c r="BM698" s="20">
        <v>0.46300000000000002</v>
      </c>
      <c r="BN698" s="20">
        <v>25.5</v>
      </c>
      <c r="BO698" s="20">
        <v>17.5</v>
      </c>
      <c r="BP698" s="20">
        <v>2.9</v>
      </c>
      <c r="BQ698" s="20">
        <v>6.2631578947368425</v>
      </c>
      <c r="BR698" s="20">
        <v>16.100000000000001</v>
      </c>
      <c r="BS698" s="20">
        <v>221</v>
      </c>
      <c r="BT698" s="20">
        <v>0.47299999999999998</v>
      </c>
      <c r="BU698" s="20">
        <v>7</v>
      </c>
      <c r="BV698" s="66">
        <v>140</v>
      </c>
      <c r="BW698" s="66">
        <v>145</v>
      </c>
      <c r="BX698" s="66">
        <v>187</v>
      </c>
      <c r="BY698" s="66">
        <v>118</v>
      </c>
      <c r="BZ698" s="66">
        <v>117</v>
      </c>
      <c r="CA698" s="66">
        <v>126.5</v>
      </c>
      <c r="CB698" s="66">
        <v>222</v>
      </c>
      <c r="CC698" s="66">
        <v>216</v>
      </c>
      <c r="CD698" s="20">
        <v>0.36842105263157898</v>
      </c>
      <c r="CE698" s="20">
        <v>2.85</v>
      </c>
      <c r="CF698" s="20">
        <v>107.1</v>
      </c>
      <c r="CG698" s="20">
        <v>104.3</v>
      </c>
      <c r="CH698" s="20">
        <v>68.8</v>
      </c>
      <c r="CI698" s="20">
        <v>1.2E-2</v>
      </c>
      <c r="CJ698" s="20">
        <v>7.49</v>
      </c>
      <c r="CK698" s="20">
        <v>109.5</v>
      </c>
      <c r="CL698" s="20">
        <v>102</v>
      </c>
      <c r="CM698" s="20">
        <v>2.41</v>
      </c>
      <c r="CN698" s="20">
        <v>107.5</v>
      </c>
      <c r="CO698" s="20">
        <v>104.4</v>
      </c>
      <c r="CP698" s="63">
        <v>0.58289999999999997</v>
      </c>
      <c r="CQ698" s="20">
        <v>-5.3</v>
      </c>
      <c r="CR698" s="20">
        <v>-0.27894736842105261</v>
      </c>
      <c r="CS698" s="20">
        <v>1186</v>
      </c>
      <c r="CT698" s="20">
        <v>4.28</v>
      </c>
      <c r="CU698" s="20">
        <v>8.6</v>
      </c>
      <c r="CV698" s="20">
        <v>1299</v>
      </c>
      <c r="CW698" s="20">
        <v>1381</v>
      </c>
      <c r="CX698" s="20">
        <v>1064</v>
      </c>
      <c r="CY698" s="20">
        <v>0.41199999999999998</v>
      </c>
      <c r="CZ698" s="20">
        <v>130</v>
      </c>
      <c r="DA698" s="20">
        <v>402</v>
      </c>
      <c r="DB698" s="20">
        <v>0.32300000000000001</v>
      </c>
      <c r="DC698" s="20">
        <v>293</v>
      </c>
      <c r="DD698" s="20">
        <v>401</v>
      </c>
      <c r="DE698" s="20">
        <v>0.73099999999999998</v>
      </c>
      <c r="DF698" s="20">
        <v>182</v>
      </c>
      <c r="DG698" s="20">
        <v>9.5789473684210531</v>
      </c>
      <c r="DH698" s="20">
        <v>663</v>
      </c>
      <c r="DI698" s="20">
        <v>34.89473684210526</v>
      </c>
      <c r="DJ698" s="20">
        <v>241</v>
      </c>
      <c r="DK698" s="20">
        <v>85</v>
      </c>
      <c r="DL698" s="20">
        <v>69</v>
      </c>
      <c r="DM698" s="20">
        <v>229</v>
      </c>
      <c r="DN698" s="20">
        <v>282</v>
      </c>
      <c r="DO698" s="20">
        <v>68.400000000000006</v>
      </c>
      <c r="DP698" s="20">
        <v>72.683999999999997</v>
      </c>
      <c r="DQ698" s="20">
        <v>-4.3159999999999998</v>
      </c>
      <c r="DR698" s="20">
        <v>1.052</v>
      </c>
      <c r="DS698" s="20">
        <v>12.053000000000001</v>
      </c>
      <c r="DT698" s="20">
        <v>0.371</v>
      </c>
      <c r="DU698" s="20">
        <v>21.2</v>
      </c>
      <c r="DV698" s="20">
        <v>21.1</v>
      </c>
      <c r="DW698" s="20">
        <v>3.6</v>
      </c>
      <c r="DX698" s="20">
        <v>4.4736842105263159</v>
      </c>
      <c r="DY698" s="20">
        <v>14.8</v>
      </c>
      <c r="DZ698" s="20">
        <v>155</v>
      </c>
      <c r="EA698" s="20">
        <v>0.50900000000000001</v>
      </c>
      <c r="EB698" s="20">
        <v>-9</v>
      </c>
      <c r="EC698" s="66">
        <v>157</v>
      </c>
      <c r="ED698" s="66">
        <v>121</v>
      </c>
      <c r="EE698" s="66">
        <v>160</v>
      </c>
      <c r="EF698" s="66">
        <v>143</v>
      </c>
      <c r="EG698" s="66">
        <v>136</v>
      </c>
      <c r="EH698" s="66">
        <v>111.8</v>
      </c>
      <c r="EI698" s="66">
        <v>155</v>
      </c>
      <c r="EJ698" s="66">
        <v>227</v>
      </c>
      <c r="EK698" s="20">
        <v>11191.39</v>
      </c>
      <c r="EL698" s="20">
        <v>10956.33</v>
      </c>
      <c r="EM698" s="20">
        <v>60.511052631578949</v>
      </c>
      <c r="EN698" s="20">
        <v>75.489842105263165</v>
      </c>
      <c r="EO698" s="20">
        <v>11.7691</v>
      </c>
      <c r="EP698" s="20">
        <v>187.81200000000001</v>
      </c>
      <c r="EQ698" s="21">
        <v>70</v>
      </c>
      <c r="ER698" s="21">
        <v>66</v>
      </c>
      <c r="ES698" s="61" t="str">
        <f t="shared" si="36"/>
        <v>Oklahoma St.</v>
      </c>
      <c r="ET698" s="61">
        <f t="shared" si="37"/>
        <v>136</v>
      </c>
      <c r="EU698" s="61">
        <f t="shared" si="38"/>
        <v>4</v>
      </c>
    </row>
    <row r="699" spans="1:151" x14ac:dyDescent="0.45">
      <c r="A699" s="64">
        <v>45318</v>
      </c>
      <c r="B699" s="21" t="s">
        <v>367</v>
      </c>
      <c r="C699" s="21">
        <v>83</v>
      </c>
      <c r="D699" s="21" t="s">
        <v>293</v>
      </c>
      <c r="E699" s="21">
        <v>120</v>
      </c>
      <c r="F699" s="50" t="s">
        <v>558</v>
      </c>
      <c r="G699" t="s">
        <v>367</v>
      </c>
      <c r="H699" t="s">
        <v>293</v>
      </c>
      <c r="I699" t="s">
        <v>367</v>
      </c>
      <c r="J699" t="s">
        <v>293</v>
      </c>
      <c r="K699" t="s">
        <v>367</v>
      </c>
      <c r="L699" t="s">
        <v>474</v>
      </c>
      <c r="M699" t="s">
        <v>367</v>
      </c>
      <c r="N699" t="s">
        <v>694</v>
      </c>
      <c r="O699" t="s">
        <v>367</v>
      </c>
      <c r="P699" t="s">
        <v>293</v>
      </c>
      <c r="Q699" t="s">
        <v>367</v>
      </c>
      <c r="R699" t="s">
        <v>474</v>
      </c>
      <c r="S699" t="s">
        <v>114</v>
      </c>
      <c r="T699" t="s">
        <v>114</v>
      </c>
      <c r="U699">
        <v>20</v>
      </c>
      <c r="V699">
        <v>20</v>
      </c>
      <c r="W699" s="20">
        <v>0.55000000000000004</v>
      </c>
      <c r="X699" s="20">
        <v>-5.0199999999999996</v>
      </c>
      <c r="Y699" s="20">
        <v>103</v>
      </c>
      <c r="Z699" s="20">
        <v>108</v>
      </c>
      <c r="AA699" s="20">
        <v>70.2</v>
      </c>
      <c r="AB699" s="20">
        <v>0.10199999999999999</v>
      </c>
      <c r="AC699" s="20">
        <v>-0.15</v>
      </c>
      <c r="AD699" s="20">
        <v>106.3</v>
      </c>
      <c r="AE699" s="20">
        <v>106.5</v>
      </c>
      <c r="AF699" s="20">
        <v>-6.8</v>
      </c>
      <c r="AG699" s="20">
        <v>101.6</v>
      </c>
      <c r="AH699" s="20">
        <v>107.5</v>
      </c>
      <c r="AI699" s="20">
        <v>0.34439999999999998</v>
      </c>
      <c r="AJ699" s="20">
        <v>-3.8</v>
      </c>
      <c r="AK699" s="20">
        <v>-0.19</v>
      </c>
      <c r="AL699" s="20">
        <v>1124</v>
      </c>
      <c r="AM699" s="20">
        <v>-4.33</v>
      </c>
      <c r="AN699" s="20">
        <v>-0.17</v>
      </c>
      <c r="AO699" s="20">
        <v>1483</v>
      </c>
      <c r="AP699" s="20">
        <v>1492</v>
      </c>
      <c r="AQ699" s="20">
        <v>1219</v>
      </c>
      <c r="AR699" s="20">
        <v>0.45500000000000002</v>
      </c>
      <c r="AS699" s="20">
        <v>140</v>
      </c>
      <c r="AT699" s="20">
        <v>412</v>
      </c>
      <c r="AU699" s="20">
        <v>0.34</v>
      </c>
      <c r="AV699" s="20">
        <v>233</v>
      </c>
      <c r="AW699" s="20">
        <v>335</v>
      </c>
      <c r="AX699" s="20">
        <v>0.69599999999999995</v>
      </c>
      <c r="AY699" s="20">
        <v>169</v>
      </c>
      <c r="AZ699" s="20">
        <v>8.4499999999999993</v>
      </c>
      <c r="BA699" s="20">
        <v>705</v>
      </c>
      <c r="BB699" s="20">
        <v>35.25</v>
      </c>
      <c r="BC699" s="20">
        <v>287</v>
      </c>
      <c r="BD699" s="20">
        <v>138</v>
      </c>
      <c r="BE699" s="20">
        <v>70</v>
      </c>
      <c r="BF699" s="20">
        <v>238</v>
      </c>
      <c r="BG699" s="20">
        <v>299</v>
      </c>
      <c r="BH699" s="20">
        <v>74.2</v>
      </c>
      <c r="BI699" s="20">
        <v>74.599999999999994</v>
      </c>
      <c r="BJ699" s="20">
        <v>-0.45</v>
      </c>
      <c r="BK699" s="20">
        <v>1.206</v>
      </c>
      <c r="BL699" s="20">
        <v>11.9</v>
      </c>
      <c r="BM699" s="20">
        <v>0.57999999999999996</v>
      </c>
      <c r="BN699" s="20">
        <v>20.6</v>
      </c>
      <c r="BO699" s="20">
        <v>16.8</v>
      </c>
      <c r="BP699" s="20">
        <v>3.5</v>
      </c>
      <c r="BQ699" s="20">
        <v>6.9</v>
      </c>
      <c r="BR699" s="20">
        <v>15</v>
      </c>
      <c r="BS699" s="20">
        <v>153</v>
      </c>
      <c r="BT699" s="20">
        <v>0.50900000000000001</v>
      </c>
      <c r="BU699" s="20">
        <v>-2</v>
      </c>
      <c r="BV699" s="66">
        <v>207</v>
      </c>
      <c r="BW699" s="66">
        <v>237</v>
      </c>
      <c r="BX699" s="66">
        <v>151</v>
      </c>
      <c r="BY699" s="66">
        <v>243</v>
      </c>
      <c r="BZ699" s="66">
        <v>227</v>
      </c>
      <c r="CA699" s="66">
        <v>168.8</v>
      </c>
      <c r="CB699" s="66">
        <v>154</v>
      </c>
      <c r="CC699" s="66">
        <v>214</v>
      </c>
      <c r="CD699" s="20">
        <v>0.5</v>
      </c>
      <c r="CE699" s="20">
        <v>-4.3</v>
      </c>
      <c r="CF699" s="20">
        <v>100</v>
      </c>
      <c r="CG699" s="20">
        <v>104.3</v>
      </c>
      <c r="CH699" s="20">
        <v>65.599999999999994</v>
      </c>
      <c r="CI699" s="20">
        <v>5.5E-2</v>
      </c>
      <c r="CJ699" s="20">
        <v>-1.1599999999999999</v>
      </c>
      <c r="CK699" s="20">
        <v>107.8</v>
      </c>
      <c r="CL699" s="20">
        <v>108.9</v>
      </c>
      <c r="CM699" s="20">
        <v>-4.46</v>
      </c>
      <c r="CN699" s="20">
        <v>99.7</v>
      </c>
      <c r="CO699" s="20">
        <v>104.5</v>
      </c>
      <c r="CP699" s="63">
        <v>0.36909999999999998</v>
      </c>
      <c r="CQ699" s="20">
        <v>-5.9</v>
      </c>
      <c r="CR699" s="20">
        <v>-0.29500000000000004</v>
      </c>
      <c r="CS699" s="20">
        <v>1119</v>
      </c>
      <c r="CT699" s="20">
        <v>-2.93</v>
      </c>
      <c r="CU699" s="20">
        <v>-0.3</v>
      </c>
      <c r="CV699" s="20">
        <v>1339</v>
      </c>
      <c r="CW699" s="20">
        <v>1370</v>
      </c>
      <c r="CX699" s="20">
        <v>1121</v>
      </c>
      <c r="CY699" s="20">
        <v>0.41299999999999998</v>
      </c>
      <c r="CZ699" s="20">
        <v>122</v>
      </c>
      <c r="DA699" s="20">
        <v>438</v>
      </c>
      <c r="DB699" s="20">
        <v>0.27900000000000003</v>
      </c>
      <c r="DC699" s="20">
        <v>291</v>
      </c>
      <c r="DD699" s="20">
        <v>424</v>
      </c>
      <c r="DE699" s="20">
        <v>0.68600000000000005</v>
      </c>
      <c r="DF699" s="20">
        <v>215</v>
      </c>
      <c r="DG699" s="20">
        <v>10.75</v>
      </c>
      <c r="DH699" s="20">
        <v>717</v>
      </c>
      <c r="DI699" s="20">
        <v>35.85</v>
      </c>
      <c r="DJ699" s="20">
        <v>241</v>
      </c>
      <c r="DK699" s="20">
        <v>116</v>
      </c>
      <c r="DL699" s="20">
        <v>45</v>
      </c>
      <c r="DM699" s="20">
        <v>232</v>
      </c>
      <c r="DN699" s="20">
        <v>331</v>
      </c>
      <c r="DO699" s="20">
        <v>67</v>
      </c>
      <c r="DP699" s="20">
        <v>68.5</v>
      </c>
      <c r="DQ699" s="20">
        <v>-1.55</v>
      </c>
      <c r="DR699" s="20">
        <v>1.0389999999999999</v>
      </c>
      <c r="DS699" s="20">
        <v>11.6</v>
      </c>
      <c r="DT699" s="20">
        <v>0.5</v>
      </c>
      <c r="DU699" s="20">
        <v>21.9</v>
      </c>
      <c r="DV699" s="20">
        <v>21.2</v>
      </c>
      <c r="DW699" s="20">
        <v>2.2000000000000002</v>
      </c>
      <c r="DX699" s="20">
        <v>5.8</v>
      </c>
      <c r="DY699" s="20">
        <v>16.600000000000001</v>
      </c>
      <c r="DZ699" s="20">
        <v>195</v>
      </c>
      <c r="EA699" s="20">
        <v>0.48499999999999999</v>
      </c>
      <c r="EB699" s="20">
        <v>1</v>
      </c>
      <c r="EC699" s="66">
        <v>213</v>
      </c>
      <c r="ED699" s="66">
        <v>198</v>
      </c>
      <c r="EE699" s="66">
        <v>216</v>
      </c>
      <c r="EF699" s="66">
        <v>228</v>
      </c>
      <c r="EG699" s="66">
        <v>217</v>
      </c>
      <c r="EH699" s="66">
        <v>172.8</v>
      </c>
      <c r="EI699" s="66">
        <v>196</v>
      </c>
      <c r="EJ699" s="66">
        <v>212</v>
      </c>
      <c r="EK699" s="20">
        <v>10742.9</v>
      </c>
      <c r="EL699" s="20">
        <v>10800</v>
      </c>
      <c r="EM699" s="20">
        <v>69.02</v>
      </c>
      <c r="EN699" s="20">
        <v>80.040000000000006</v>
      </c>
      <c r="EO699" s="20">
        <v>10.290000000000001</v>
      </c>
      <c r="EP699" s="20">
        <v>230.37599999999998</v>
      </c>
      <c r="EQ699" s="21">
        <v>58</v>
      </c>
      <c r="ER699" s="21">
        <v>54</v>
      </c>
      <c r="ES699" s="61" t="str">
        <f t="shared" si="36"/>
        <v>Evansville</v>
      </c>
      <c r="ET699" s="61">
        <f t="shared" si="37"/>
        <v>112</v>
      </c>
      <c r="EU699" s="61">
        <f t="shared" si="38"/>
        <v>4</v>
      </c>
    </row>
    <row r="700" spans="1:151" x14ac:dyDescent="0.45">
      <c r="A700" s="64">
        <v>45318</v>
      </c>
      <c r="B700" s="21" t="s">
        <v>249</v>
      </c>
      <c r="C700" s="21">
        <v>67</v>
      </c>
      <c r="D700" s="21" t="s">
        <v>167</v>
      </c>
      <c r="E700" s="21">
        <v>306</v>
      </c>
      <c r="F700" s="50" t="s">
        <v>558</v>
      </c>
      <c r="G700" t="s">
        <v>249</v>
      </c>
      <c r="H700" t="s">
        <v>167</v>
      </c>
      <c r="I700" t="s">
        <v>249</v>
      </c>
      <c r="J700" t="s">
        <v>167</v>
      </c>
      <c r="K700" t="s">
        <v>249</v>
      </c>
      <c r="L700" t="s">
        <v>167</v>
      </c>
      <c r="M700" t="s">
        <v>249</v>
      </c>
      <c r="N700" t="s">
        <v>167</v>
      </c>
      <c r="O700" t="s">
        <v>249</v>
      </c>
      <c r="P700" t="s">
        <v>167</v>
      </c>
      <c r="Q700" t="s">
        <v>249</v>
      </c>
      <c r="R700" t="s">
        <v>167</v>
      </c>
      <c r="S700" t="s">
        <v>118</v>
      </c>
      <c r="T700" t="s">
        <v>118</v>
      </c>
      <c r="U700">
        <v>20</v>
      </c>
      <c r="V700">
        <v>20</v>
      </c>
      <c r="W700" s="20">
        <v>0.6</v>
      </c>
      <c r="X700" s="20">
        <v>2.21</v>
      </c>
      <c r="Y700" s="20">
        <v>109.2</v>
      </c>
      <c r="Z700" s="20">
        <v>107</v>
      </c>
      <c r="AA700" s="20">
        <v>68.099999999999994</v>
      </c>
      <c r="AB700" s="20">
        <v>-4.4999999999999998E-2</v>
      </c>
      <c r="AC700" s="20">
        <v>-2.23</v>
      </c>
      <c r="AD700" s="20">
        <v>106.2</v>
      </c>
      <c r="AE700" s="20">
        <v>108.4</v>
      </c>
      <c r="AF700" s="20">
        <v>-1.1399999999999999</v>
      </c>
      <c r="AG700" s="20">
        <v>108.9</v>
      </c>
      <c r="AH700" s="20">
        <v>106.3</v>
      </c>
      <c r="AI700" s="20">
        <v>0.5706</v>
      </c>
      <c r="AJ700" s="20">
        <v>-4.2</v>
      </c>
      <c r="AK700" s="20">
        <v>-0.21000000000000002</v>
      </c>
      <c r="AL700" s="20">
        <v>1197</v>
      </c>
      <c r="AM700" s="20">
        <v>0.54</v>
      </c>
      <c r="AN700" s="20">
        <v>-3.09</v>
      </c>
      <c r="AO700" s="20">
        <v>1525</v>
      </c>
      <c r="AP700" s="20">
        <v>1423</v>
      </c>
      <c r="AQ700" s="20">
        <v>1203</v>
      </c>
      <c r="AR700" s="20">
        <v>0.46700000000000003</v>
      </c>
      <c r="AS700" s="20">
        <v>148</v>
      </c>
      <c r="AT700" s="20">
        <v>420</v>
      </c>
      <c r="AU700" s="20">
        <v>0.35199999999999998</v>
      </c>
      <c r="AV700" s="20">
        <v>253</v>
      </c>
      <c r="AW700" s="20">
        <v>351</v>
      </c>
      <c r="AX700" s="20">
        <v>0.72099999999999997</v>
      </c>
      <c r="AY700" s="20">
        <v>191</v>
      </c>
      <c r="AZ700" s="20">
        <v>9.5500000000000007</v>
      </c>
      <c r="BA700" s="20">
        <v>709</v>
      </c>
      <c r="BB700" s="20">
        <v>35.450000000000003</v>
      </c>
      <c r="BC700" s="20">
        <v>302</v>
      </c>
      <c r="BD700" s="20">
        <v>125</v>
      </c>
      <c r="BE700" s="20">
        <v>53</v>
      </c>
      <c r="BF700" s="20">
        <v>206</v>
      </c>
      <c r="BG700" s="20">
        <v>310</v>
      </c>
      <c r="BH700" s="20">
        <v>76.2</v>
      </c>
      <c r="BI700" s="20">
        <v>71.150000000000006</v>
      </c>
      <c r="BJ700" s="20">
        <v>5.0999999999999996</v>
      </c>
      <c r="BK700" s="20">
        <v>1.466</v>
      </c>
      <c r="BL700" s="20">
        <v>10.3</v>
      </c>
      <c r="BM700" s="20">
        <v>0.60699999999999998</v>
      </c>
      <c r="BN700" s="20">
        <v>21</v>
      </c>
      <c r="BO700" s="20">
        <v>17.600000000000001</v>
      </c>
      <c r="BP700" s="20">
        <v>2.6</v>
      </c>
      <c r="BQ700" s="20">
        <v>6.25</v>
      </c>
      <c r="BR700" s="20">
        <v>15.5</v>
      </c>
      <c r="BS700" s="20">
        <v>146</v>
      </c>
      <c r="BT700" s="20">
        <v>0.51300000000000001</v>
      </c>
      <c r="BU700" s="20">
        <v>4</v>
      </c>
      <c r="BV700" s="66">
        <v>133</v>
      </c>
      <c r="BW700" s="66">
        <v>172</v>
      </c>
      <c r="BX700" s="66">
        <v>146</v>
      </c>
      <c r="BY700" s="66">
        <v>133</v>
      </c>
      <c r="BZ700" s="66">
        <v>143</v>
      </c>
      <c r="CA700" s="66">
        <v>127.8</v>
      </c>
      <c r="CB700" s="66">
        <v>144</v>
      </c>
      <c r="CC700" s="66">
        <v>125</v>
      </c>
      <c r="CD700" s="20">
        <v>0.6</v>
      </c>
      <c r="CE700" s="20">
        <v>1.02</v>
      </c>
      <c r="CF700" s="20">
        <v>105.9</v>
      </c>
      <c r="CG700" s="20">
        <v>104.9</v>
      </c>
      <c r="CH700" s="20">
        <v>61.5</v>
      </c>
      <c r="CI700" s="20">
        <v>0.06</v>
      </c>
      <c r="CJ700" s="20">
        <v>-0.52</v>
      </c>
      <c r="CK700" s="20">
        <v>106.3</v>
      </c>
      <c r="CL700" s="20">
        <v>106.8</v>
      </c>
      <c r="CM700" s="20">
        <v>0.28999999999999998</v>
      </c>
      <c r="CN700" s="20">
        <v>105.9</v>
      </c>
      <c r="CO700" s="20">
        <v>103.1</v>
      </c>
      <c r="CP700" s="63">
        <v>0.57650000000000001</v>
      </c>
      <c r="CQ700" s="20">
        <v>-3.2</v>
      </c>
      <c r="CR700" s="20">
        <v>-0.16</v>
      </c>
      <c r="CS700" s="20">
        <v>1225</v>
      </c>
      <c r="CT700" s="20">
        <v>0.66</v>
      </c>
      <c r="CU700" s="20">
        <v>-0.18</v>
      </c>
      <c r="CV700" s="20">
        <v>1353</v>
      </c>
      <c r="CW700" s="20">
        <v>1286</v>
      </c>
      <c r="CX700" s="20">
        <v>1137</v>
      </c>
      <c r="CY700" s="20">
        <v>0.42099999999999999</v>
      </c>
      <c r="CZ700" s="20">
        <v>132</v>
      </c>
      <c r="DA700" s="20">
        <v>390</v>
      </c>
      <c r="DB700" s="20">
        <v>0.33800000000000002</v>
      </c>
      <c r="DC700" s="20">
        <v>263</v>
      </c>
      <c r="DD700" s="20">
        <v>421</v>
      </c>
      <c r="DE700" s="20">
        <v>0.625</v>
      </c>
      <c r="DF700" s="20">
        <v>303</v>
      </c>
      <c r="DG700" s="20">
        <v>15.15</v>
      </c>
      <c r="DH700" s="20">
        <v>792</v>
      </c>
      <c r="DI700" s="20">
        <v>39.6</v>
      </c>
      <c r="DJ700" s="20">
        <v>221</v>
      </c>
      <c r="DK700" s="20">
        <v>123</v>
      </c>
      <c r="DL700" s="20">
        <v>86</v>
      </c>
      <c r="DM700" s="20">
        <v>248</v>
      </c>
      <c r="DN700" s="20">
        <v>331</v>
      </c>
      <c r="DO700" s="20">
        <v>67.599999999999994</v>
      </c>
      <c r="DP700" s="20">
        <v>64.3</v>
      </c>
      <c r="DQ700" s="20">
        <v>3.35</v>
      </c>
      <c r="DR700" s="20">
        <v>0.89100000000000001</v>
      </c>
      <c r="DS700" s="20">
        <v>12.4</v>
      </c>
      <c r="DT700" s="20">
        <v>0.496</v>
      </c>
      <c r="DU700" s="20">
        <v>19.5</v>
      </c>
      <c r="DV700" s="20">
        <v>21</v>
      </c>
      <c r="DW700" s="20">
        <v>4.3</v>
      </c>
      <c r="DX700" s="20">
        <v>6.15</v>
      </c>
      <c r="DY700" s="20">
        <v>16.600000000000001</v>
      </c>
      <c r="DZ700" s="20">
        <v>133</v>
      </c>
      <c r="EA700" s="20">
        <v>0.52400000000000002</v>
      </c>
      <c r="EB700" s="20">
        <v>14</v>
      </c>
      <c r="EC700" s="66">
        <v>146</v>
      </c>
      <c r="ED700" s="66">
        <v>113</v>
      </c>
      <c r="EE700" s="66">
        <v>132</v>
      </c>
      <c r="EF700" s="66">
        <v>136</v>
      </c>
      <c r="EG700" s="66">
        <v>153</v>
      </c>
      <c r="EH700" s="66">
        <v>112.2</v>
      </c>
      <c r="EI700" s="66">
        <v>134</v>
      </c>
      <c r="EJ700" s="66">
        <v>110</v>
      </c>
      <c r="EK700" s="20">
        <v>11455.080000000002</v>
      </c>
      <c r="EL700" s="20">
        <v>11331.300000000001</v>
      </c>
      <c r="EM700" s="20">
        <v>63.345000000000006</v>
      </c>
      <c r="EN700" s="20">
        <v>77.5</v>
      </c>
      <c r="EO700" s="20">
        <v>9.6875</v>
      </c>
      <c r="EP700" s="20">
        <v>238.65099999999998</v>
      </c>
      <c r="EQ700" s="21">
        <v>56</v>
      </c>
      <c r="ER700" s="21">
        <v>67</v>
      </c>
      <c r="ES700" s="61" t="str">
        <f t="shared" si="36"/>
        <v>Towson</v>
      </c>
      <c r="ET700" s="61">
        <f t="shared" si="37"/>
        <v>123</v>
      </c>
      <c r="EU700" s="61">
        <f t="shared" si="38"/>
        <v>-11</v>
      </c>
    </row>
    <row r="701" spans="1:151" x14ac:dyDescent="0.45">
      <c r="A701" s="64">
        <v>45318</v>
      </c>
      <c r="B701" s="21" t="s">
        <v>130</v>
      </c>
      <c r="C701" s="21">
        <v>305</v>
      </c>
      <c r="D701" s="21" t="s">
        <v>325</v>
      </c>
      <c r="E701" s="21">
        <v>28</v>
      </c>
      <c r="F701" s="50" t="s">
        <v>558</v>
      </c>
      <c r="G701" t="s">
        <v>130</v>
      </c>
      <c r="H701" t="s">
        <v>325</v>
      </c>
      <c r="I701" t="s">
        <v>130</v>
      </c>
      <c r="J701" t="s">
        <v>325</v>
      </c>
      <c r="K701" t="s">
        <v>130</v>
      </c>
      <c r="L701" t="s">
        <v>1315</v>
      </c>
      <c r="M701" t="s">
        <v>130</v>
      </c>
      <c r="N701" t="s">
        <v>585</v>
      </c>
      <c r="O701" t="s">
        <v>130</v>
      </c>
      <c r="P701" t="s">
        <v>325</v>
      </c>
      <c r="Q701" t="s">
        <v>130</v>
      </c>
      <c r="R701" t="s">
        <v>325</v>
      </c>
      <c r="S701" t="s">
        <v>86</v>
      </c>
      <c r="T701" t="s">
        <v>86</v>
      </c>
      <c r="U701">
        <v>19</v>
      </c>
      <c r="V701">
        <v>19</v>
      </c>
      <c r="W701" s="20">
        <v>0.63157894736842102</v>
      </c>
      <c r="X701" s="20">
        <v>2.23</v>
      </c>
      <c r="Y701" s="20">
        <v>112.8</v>
      </c>
      <c r="Z701" s="20">
        <v>110.5</v>
      </c>
      <c r="AA701" s="20">
        <v>69</v>
      </c>
      <c r="AB701" s="20">
        <v>5.2999999999999999E-2</v>
      </c>
      <c r="AC701" s="20">
        <v>-0.11</v>
      </c>
      <c r="AD701" s="20">
        <v>107.3</v>
      </c>
      <c r="AE701" s="20">
        <v>107.4</v>
      </c>
      <c r="AF701" s="20">
        <v>3.66</v>
      </c>
      <c r="AG701" s="20">
        <v>111.5</v>
      </c>
      <c r="AH701" s="20">
        <v>111.2</v>
      </c>
      <c r="AI701" s="20">
        <v>0.50790000000000002</v>
      </c>
      <c r="AJ701" s="20">
        <v>-2.8</v>
      </c>
      <c r="AK701" s="20">
        <v>-0.14736842105263157</v>
      </c>
      <c r="AL701" s="20">
        <v>1218</v>
      </c>
      <c r="AM701" s="20">
        <v>2.0299999999999998</v>
      </c>
      <c r="AN701" s="20">
        <v>-0.34</v>
      </c>
      <c r="AO701" s="20">
        <v>1495</v>
      </c>
      <c r="AP701" s="20">
        <v>1450</v>
      </c>
      <c r="AQ701" s="20">
        <v>1138</v>
      </c>
      <c r="AR701" s="20">
        <v>0.46800000000000003</v>
      </c>
      <c r="AS701" s="20">
        <v>116</v>
      </c>
      <c r="AT701" s="20">
        <v>316</v>
      </c>
      <c r="AU701" s="20">
        <v>0.36699999999999999</v>
      </c>
      <c r="AV701" s="20">
        <v>313</v>
      </c>
      <c r="AW701" s="20">
        <v>411</v>
      </c>
      <c r="AX701" s="20">
        <v>0.76200000000000001</v>
      </c>
      <c r="AY701" s="20">
        <v>197</v>
      </c>
      <c r="AZ701" s="20">
        <v>10.368421052631579</v>
      </c>
      <c r="BA701" s="20">
        <v>634</v>
      </c>
      <c r="BB701" s="20">
        <v>33.368421052631582</v>
      </c>
      <c r="BC701" s="20">
        <v>242</v>
      </c>
      <c r="BD701" s="20">
        <v>139</v>
      </c>
      <c r="BE701" s="20">
        <v>45</v>
      </c>
      <c r="BF701" s="20">
        <v>207</v>
      </c>
      <c r="BG701" s="20">
        <v>295</v>
      </c>
      <c r="BH701" s="20">
        <v>78.7</v>
      </c>
      <c r="BI701" s="20">
        <v>76.316000000000003</v>
      </c>
      <c r="BJ701" s="20">
        <v>2.3679999999999999</v>
      </c>
      <c r="BK701" s="20">
        <v>1.169</v>
      </c>
      <c r="BL701" s="20">
        <v>10.895</v>
      </c>
      <c r="BM701" s="20">
        <v>0.67100000000000004</v>
      </c>
      <c r="BN701" s="20">
        <v>16.600000000000001</v>
      </c>
      <c r="BO701" s="20">
        <v>21.6</v>
      </c>
      <c r="BP701" s="20">
        <v>2.4</v>
      </c>
      <c r="BQ701" s="20">
        <v>7.3157894736842106</v>
      </c>
      <c r="BR701" s="20">
        <v>15.5</v>
      </c>
      <c r="BS701" s="20">
        <v>124</v>
      </c>
      <c r="BT701" s="20">
        <v>0.53400000000000003</v>
      </c>
      <c r="BU701" s="20">
        <v>0</v>
      </c>
      <c r="BV701" s="66">
        <v>134</v>
      </c>
      <c r="BW701" s="66">
        <v>101</v>
      </c>
      <c r="BX701" s="66">
        <v>117</v>
      </c>
      <c r="BY701" s="66">
        <v>126</v>
      </c>
      <c r="BZ701" s="66">
        <v>142</v>
      </c>
      <c r="CA701" s="66">
        <v>99.2</v>
      </c>
      <c r="CB701" s="66">
        <v>123</v>
      </c>
      <c r="CC701" s="66">
        <v>60</v>
      </c>
      <c r="CD701" s="20">
        <v>0.73684210526315796</v>
      </c>
      <c r="CE701" s="20">
        <v>-3.53</v>
      </c>
      <c r="CF701" s="20">
        <v>104.7</v>
      </c>
      <c r="CG701" s="20">
        <v>108.3</v>
      </c>
      <c r="CH701" s="20">
        <v>68.900000000000006</v>
      </c>
      <c r="CI701" s="20">
        <v>0.127</v>
      </c>
      <c r="CJ701" s="20">
        <v>-7.2</v>
      </c>
      <c r="CK701" s="20">
        <v>103.7</v>
      </c>
      <c r="CL701" s="20">
        <v>110.9</v>
      </c>
      <c r="CM701" s="20">
        <v>-8.3000000000000007</v>
      </c>
      <c r="CN701" s="20">
        <v>104.9</v>
      </c>
      <c r="CO701" s="20">
        <v>107.6</v>
      </c>
      <c r="CP701" s="63">
        <v>0.42820000000000003</v>
      </c>
      <c r="CQ701" s="20">
        <v>-2.9</v>
      </c>
      <c r="CR701" s="20">
        <v>-0.15263157894736842</v>
      </c>
      <c r="CS701" s="20">
        <v>1192</v>
      </c>
      <c r="CT701" s="20">
        <v>-2.94</v>
      </c>
      <c r="CU701" s="20">
        <v>-5.53</v>
      </c>
      <c r="CV701" s="20">
        <v>1459</v>
      </c>
      <c r="CW701" s="20">
        <v>1346</v>
      </c>
      <c r="CX701" s="20">
        <v>1146</v>
      </c>
      <c r="CY701" s="20">
        <v>0.443</v>
      </c>
      <c r="CZ701" s="20">
        <v>137</v>
      </c>
      <c r="DA701" s="20">
        <v>437</v>
      </c>
      <c r="DB701" s="20">
        <v>0.314</v>
      </c>
      <c r="DC701" s="20">
        <v>306</v>
      </c>
      <c r="DD701" s="20">
        <v>447</v>
      </c>
      <c r="DE701" s="20">
        <v>0.68500000000000005</v>
      </c>
      <c r="DF701" s="20">
        <v>212</v>
      </c>
      <c r="DG701" s="20">
        <v>11.157894736842104</v>
      </c>
      <c r="DH701" s="20">
        <v>742</v>
      </c>
      <c r="DI701" s="20">
        <v>39.05263157894737</v>
      </c>
      <c r="DJ701" s="20">
        <v>222</v>
      </c>
      <c r="DK701" s="20">
        <v>120</v>
      </c>
      <c r="DL701" s="20">
        <v>53</v>
      </c>
      <c r="DM701" s="20">
        <v>221</v>
      </c>
      <c r="DN701" s="20">
        <v>305</v>
      </c>
      <c r="DO701" s="20">
        <v>76.8</v>
      </c>
      <c r="DP701" s="20">
        <v>70.841999999999999</v>
      </c>
      <c r="DQ701" s="20">
        <v>5.9470000000000001</v>
      </c>
      <c r="DR701" s="20">
        <v>1.0049999999999999</v>
      </c>
      <c r="DS701" s="20">
        <v>11.632</v>
      </c>
      <c r="DT701" s="20">
        <v>0.54300000000000004</v>
      </c>
      <c r="DU701" s="20">
        <v>23</v>
      </c>
      <c r="DV701" s="20">
        <v>23.5</v>
      </c>
      <c r="DW701" s="20">
        <v>2.8</v>
      </c>
      <c r="DX701" s="20">
        <v>6.3157894736842106</v>
      </c>
      <c r="DY701" s="20">
        <v>16.100000000000001</v>
      </c>
      <c r="DZ701" s="20">
        <v>199</v>
      </c>
      <c r="EA701" s="20">
        <v>0.48399999999999999</v>
      </c>
      <c r="EB701" s="20">
        <v>1</v>
      </c>
      <c r="EC701" s="66">
        <v>197</v>
      </c>
      <c r="ED701" s="66">
        <v>178</v>
      </c>
      <c r="EE701" s="66">
        <v>138</v>
      </c>
      <c r="EF701" s="66">
        <v>190</v>
      </c>
      <c r="EG701" s="66">
        <v>210</v>
      </c>
      <c r="EH701" s="66">
        <v>150.5</v>
      </c>
      <c r="EI701" s="66">
        <v>197</v>
      </c>
      <c r="EJ701" s="66">
        <v>183</v>
      </c>
      <c r="EK701" s="20">
        <v>12216.24</v>
      </c>
      <c r="EL701" s="20">
        <v>11569.35</v>
      </c>
      <c r="EM701" s="20">
        <v>68.810526315789474</v>
      </c>
      <c r="EN701" s="20">
        <v>85.09726315789473</v>
      </c>
      <c r="EO701" s="20">
        <v>10.617500000000001</v>
      </c>
      <c r="EP701" s="20">
        <v>232.41</v>
      </c>
      <c r="EQ701" s="21">
        <v>88</v>
      </c>
      <c r="ER701" s="21">
        <v>72</v>
      </c>
      <c r="ES701" s="61" t="str">
        <f t="shared" ref="ES701:ES702" si="39">IF(OR(ISBLANK(B701), ISBLANK(EQ701)),"",IF(EQ701&gt;ER701,B701,D701))</f>
        <v>Toledo</v>
      </c>
      <c r="ET701" s="61">
        <f t="shared" ref="ET701:ET702" si="40">SUM(EQ701:ER701)</f>
        <v>160</v>
      </c>
      <c r="EU701" s="61">
        <f t="shared" ref="EU701:EU702" si="41">IF(ISBLANK(EQ701), "",EQ701-ER701)</f>
        <v>16</v>
      </c>
    </row>
    <row r="702" spans="1:151" x14ac:dyDescent="0.45">
      <c r="A702" s="64">
        <v>45318</v>
      </c>
      <c r="B702" s="21" t="s">
        <v>213</v>
      </c>
      <c r="C702" s="21">
        <v>108</v>
      </c>
      <c r="D702" s="21" t="s">
        <v>107</v>
      </c>
      <c r="E702" s="21">
        <v>361</v>
      </c>
      <c r="F702" s="50" t="s">
        <v>558</v>
      </c>
      <c r="G702" t="s">
        <v>213</v>
      </c>
      <c r="H702" t="s">
        <v>107</v>
      </c>
      <c r="I702" t="s">
        <v>213</v>
      </c>
      <c r="J702" t="s">
        <v>107</v>
      </c>
      <c r="K702" t="s">
        <v>213</v>
      </c>
      <c r="L702" t="s">
        <v>107</v>
      </c>
      <c r="M702" t="s">
        <v>213</v>
      </c>
      <c r="N702" t="s">
        <v>107</v>
      </c>
      <c r="O702" t="s">
        <v>213</v>
      </c>
      <c r="P702" t="s">
        <v>107</v>
      </c>
      <c r="Q702" t="s">
        <v>213</v>
      </c>
      <c r="R702" t="s">
        <v>107</v>
      </c>
      <c r="S702" t="s">
        <v>108</v>
      </c>
      <c r="T702" t="s">
        <v>108</v>
      </c>
      <c r="U702">
        <v>16</v>
      </c>
      <c r="V702">
        <v>18</v>
      </c>
      <c r="W702" s="20">
        <v>0.625</v>
      </c>
      <c r="X702" s="20">
        <v>-2.74</v>
      </c>
      <c r="Y702" s="20">
        <v>104.8</v>
      </c>
      <c r="Z702" s="20">
        <v>107.5</v>
      </c>
      <c r="AA702" s="20">
        <v>68</v>
      </c>
      <c r="AB702" s="20">
        <v>0.12</v>
      </c>
      <c r="AC702" s="20">
        <v>-1.36</v>
      </c>
      <c r="AD702" s="20">
        <v>106.9</v>
      </c>
      <c r="AE702" s="20">
        <v>108.2</v>
      </c>
      <c r="AF702" s="20">
        <v>-2.44</v>
      </c>
      <c r="AG702" s="20">
        <v>104.8</v>
      </c>
      <c r="AH702" s="20">
        <v>106.6</v>
      </c>
      <c r="AI702" s="20">
        <v>0.45</v>
      </c>
      <c r="AJ702" s="20">
        <v>-2.6</v>
      </c>
      <c r="AK702" s="20">
        <v>-0.16250000000000001</v>
      </c>
      <c r="AL702" s="20">
        <v>1183</v>
      </c>
      <c r="AM702" s="20">
        <v>-2.56</v>
      </c>
      <c r="AN702" s="20">
        <v>-1.7</v>
      </c>
      <c r="AO702" s="20">
        <v>1154</v>
      </c>
      <c r="AP702" s="20">
        <v>1139</v>
      </c>
      <c r="AQ702" s="20">
        <v>905</v>
      </c>
      <c r="AR702" s="20">
        <v>0.44800000000000001</v>
      </c>
      <c r="AS702" s="20">
        <v>124</v>
      </c>
      <c r="AT702" s="20">
        <v>355</v>
      </c>
      <c r="AU702" s="20">
        <v>0.34899999999999998</v>
      </c>
      <c r="AV702" s="20">
        <v>220</v>
      </c>
      <c r="AW702" s="20">
        <v>314</v>
      </c>
      <c r="AX702" s="20">
        <v>0.70099999999999996</v>
      </c>
      <c r="AY702" s="20">
        <v>142</v>
      </c>
      <c r="AZ702" s="20">
        <v>8.875</v>
      </c>
      <c r="BA702" s="20">
        <v>572</v>
      </c>
      <c r="BB702" s="20">
        <v>35.75</v>
      </c>
      <c r="BC702" s="20">
        <v>214</v>
      </c>
      <c r="BD702" s="20">
        <v>88</v>
      </c>
      <c r="BE702" s="20">
        <v>67</v>
      </c>
      <c r="BF702" s="20">
        <v>187</v>
      </c>
      <c r="BG702" s="20">
        <v>238</v>
      </c>
      <c r="BH702" s="20">
        <v>72.099999999999994</v>
      </c>
      <c r="BI702" s="20">
        <v>71.188000000000002</v>
      </c>
      <c r="BJ702" s="20">
        <v>0.93799999999999994</v>
      </c>
      <c r="BK702" s="20">
        <v>1.1439999999999999</v>
      </c>
      <c r="BL702" s="20">
        <v>11.688000000000001</v>
      </c>
      <c r="BM702" s="20">
        <v>0.47099999999999997</v>
      </c>
      <c r="BN702" s="20">
        <v>22.2</v>
      </c>
      <c r="BO702" s="20">
        <v>19.600000000000001</v>
      </c>
      <c r="BP702" s="20">
        <v>4.2</v>
      </c>
      <c r="BQ702" s="20">
        <v>5.5</v>
      </c>
      <c r="BR702" s="20">
        <v>14.9</v>
      </c>
      <c r="BS702" s="20">
        <v>136</v>
      </c>
      <c r="BT702" s="20">
        <v>0.51900000000000002</v>
      </c>
      <c r="BU702" s="20">
        <v>-1</v>
      </c>
      <c r="BV702" s="66">
        <v>170</v>
      </c>
      <c r="BW702" s="66">
        <v>184</v>
      </c>
      <c r="BX702" s="66">
        <v>111</v>
      </c>
      <c r="BY702" s="66">
        <v>197</v>
      </c>
      <c r="BZ702" s="66">
        <v>199</v>
      </c>
      <c r="CA702" s="66">
        <v>139.5</v>
      </c>
      <c r="CB702" s="66">
        <v>133</v>
      </c>
      <c r="CC702" s="66">
        <v>163</v>
      </c>
      <c r="CD702" s="20">
        <v>0.66666666666666696</v>
      </c>
      <c r="CE702" s="20">
        <v>7.99</v>
      </c>
      <c r="CF702" s="20">
        <v>111.3</v>
      </c>
      <c r="CG702" s="20">
        <v>103.3</v>
      </c>
      <c r="CH702" s="20">
        <v>65.400000000000006</v>
      </c>
      <c r="CI702" s="20">
        <v>4.0000000000000001E-3</v>
      </c>
      <c r="CJ702" s="20">
        <v>2.09</v>
      </c>
      <c r="CK702" s="20">
        <v>108</v>
      </c>
      <c r="CL702" s="20">
        <v>105.9</v>
      </c>
      <c r="CM702" s="20">
        <v>4.55</v>
      </c>
      <c r="CN702" s="20">
        <v>110.9</v>
      </c>
      <c r="CO702" s="20">
        <v>102</v>
      </c>
      <c r="CP702" s="63">
        <v>0.72240000000000004</v>
      </c>
      <c r="CQ702" s="20">
        <v>-2</v>
      </c>
      <c r="CR702" s="20">
        <v>-0.1111111111111111</v>
      </c>
      <c r="CS702" s="20">
        <v>1283</v>
      </c>
      <c r="CT702" s="20">
        <v>3.2</v>
      </c>
      <c r="CU702" s="20">
        <v>-0.43</v>
      </c>
      <c r="CV702" s="20">
        <v>1372</v>
      </c>
      <c r="CW702" s="20">
        <v>1206</v>
      </c>
      <c r="CX702" s="20">
        <v>1115</v>
      </c>
      <c r="CY702" s="20">
        <v>0.46300000000000002</v>
      </c>
      <c r="CZ702" s="20">
        <v>128</v>
      </c>
      <c r="DA702" s="20">
        <v>377</v>
      </c>
      <c r="DB702" s="20">
        <v>0.34</v>
      </c>
      <c r="DC702" s="20">
        <v>212</v>
      </c>
      <c r="DD702" s="20">
        <v>288</v>
      </c>
      <c r="DE702" s="20">
        <v>0.73599999999999999</v>
      </c>
      <c r="DF702" s="20">
        <v>196</v>
      </c>
      <c r="DG702" s="20">
        <v>10.888888888888889</v>
      </c>
      <c r="DH702" s="20">
        <v>689</v>
      </c>
      <c r="DI702" s="20">
        <v>38.277777777777779</v>
      </c>
      <c r="DJ702" s="20">
        <v>261</v>
      </c>
      <c r="DK702" s="20">
        <v>114</v>
      </c>
      <c r="DL702" s="20">
        <v>66</v>
      </c>
      <c r="DM702" s="20">
        <v>180</v>
      </c>
      <c r="DN702" s="20">
        <v>264</v>
      </c>
      <c r="DO702" s="20">
        <v>76.2</v>
      </c>
      <c r="DP702" s="20">
        <v>67</v>
      </c>
      <c r="DQ702" s="20">
        <v>9.2219999999999995</v>
      </c>
      <c r="DR702" s="20">
        <v>1.45</v>
      </c>
      <c r="DS702" s="20">
        <v>10</v>
      </c>
      <c r="DT702" s="20">
        <v>0.63300000000000001</v>
      </c>
      <c r="DU702" s="20">
        <v>20.9</v>
      </c>
      <c r="DV702" s="20">
        <v>16</v>
      </c>
      <c r="DW702" s="20">
        <v>3.7</v>
      </c>
      <c r="DX702" s="20">
        <v>6.333333333333333</v>
      </c>
      <c r="DY702" s="20">
        <v>14.7</v>
      </c>
      <c r="DZ702" s="20">
        <v>78</v>
      </c>
      <c r="EA702" s="20">
        <v>0.56599999999999995</v>
      </c>
      <c r="EB702" s="20">
        <v>5</v>
      </c>
      <c r="EC702" s="66">
        <v>95</v>
      </c>
      <c r="ED702" s="66">
        <v>90</v>
      </c>
      <c r="EE702" s="66">
        <v>90</v>
      </c>
      <c r="EF702" s="66">
        <v>68</v>
      </c>
      <c r="EG702" s="66">
        <v>95</v>
      </c>
      <c r="EH702" s="66">
        <v>76.2</v>
      </c>
      <c r="EI702" s="66">
        <v>78</v>
      </c>
      <c r="EJ702" s="66">
        <v>31</v>
      </c>
      <c r="EK702" s="20">
        <v>10825.84</v>
      </c>
      <c r="EL702" s="20">
        <v>11964.75</v>
      </c>
      <c r="EM702" s="20">
        <v>74.024000000000001</v>
      </c>
      <c r="EN702" s="20">
        <v>55</v>
      </c>
      <c r="EO702" s="20">
        <v>10.9664</v>
      </c>
      <c r="EP702" s="20">
        <v>185.06399999999999</v>
      </c>
      <c r="EQ702" s="21">
        <v>65</v>
      </c>
      <c r="ER702" s="21">
        <v>78</v>
      </c>
      <c r="ES702" s="61" t="str">
        <f t="shared" si="39"/>
        <v>Yale</v>
      </c>
      <c r="ET702" s="61">
        <f t="shared" si="40"/>
        <v>143</v>
      </c>
      <c r="EU702" s="61">
        <f t="shared" si="41"/>
        <v>-13</v>
      </c>
    </row>
    <row r="703" spans="1:151" x14ac:dyDescent="0.45">
      <c r="A703" s="64">
        <v>45318</v>
      </c>
      <c r="B703" s="21" t="s">
        <v>57</v>
      </c>
      <c r="C703" s="21">
        <v>169</v>
      </c>
      <c r="D703" s="21" t="s">
        <v>90</v>
      </c>
      <c r="E703" s="21">
        <v>231</v>
      </c>
      <c r="F703" s="50" t="s">
        <v>558</v>
      </c>
      <c r="G703" t="s">
        <v>57</v>
      </c>
      <c r="H703" t="s">
        <v>90</v>
      </c>
      <c r="I703" t="s">
        <v>57</v>
      </c>
      <c r="J703" t="s">
        <v>90</v>
      </c>
      <c r="K703" t="s">
        <v>57</v>
      </c>
      <c r="L703" t="s">
        <v>90</v>
      </c>
      <c r="M703" t="s">
        <v>1258</v>
      </c>
      <c r="N703" t="s">
        <v>90</v>
      </c>
      <c r="O703" t="s">
        <v>1258</v>
      </c>
      <c r="P703" t="s">
        <v>90</v>
      </c>
      <c r="Q703" t="s">
        <v>406</v>
      </c>
      <c r="R703" t="s">
        <v>90</v>
      </c>
      <c r="S703" t="s">
        <v>29</v>
      </c>
      <c r="T703" t="s">
        <v>29</v>
      </c>
      <c r="U703">
        <v>19</v>
      </c>
      <c r="V703">
        <v>19</v>
      </c>
      <c r="W703" s="20">
        <v>0.68421052631579005</v>
      </c>
      <c r="X703" s="20">
        <v>12.47</v>
      </c>
      <c r="Y703" s="20">
        <v>116.2</v>
      </c>
      <c r="Z703" s="20">
        <v>103.7</v>
      </c>
      <c r="AA703" s="20">
        <v>70.3</v>
      </c>
      <c r="AB703" s="20">
        <v>7.0000000000000001E-3</v>
      </c>
      <c r="AC703" s="20">
        <v>2.89</v>
      </c>
      <c r="AD703" s="20">
        <v>106.9</v>
      </c>
      <c r="AE703" s="20">
        <v>104.1</v>
      </c>
      <c r="AF703" s="20">
        <v>-2.76</v>
      </c>
      <c r="AG703" s="20">
        <v>116.6</v>
      </c>
      <c r="AH703" s="20">
        <v>102</v>
      </c>
      <c r="AI703" s="20">
        <v>0.82220000000000004</v>
      </c>
      <c r="AJ703" s="20">
        <v>-0.3</v>
      </c>
      <c r="AK703" s="20">
        <v>-1.5789473684210527E-2</v>
      </c>
      <c r="AL703" s="20">
        <v>1336</v>
      </c>
      <c r="AM703" s="20">
        <v>13.05</v>
      </c>
      <c r="AN703" s="20">
        <v>3.42</v>
      </c>
      <c r="AO703" s="20">
        <v>1556</v>
      </c>
      <c r="AP703" s="20">
        <v>1373</v>
      </c>
      <c r="AQ703" s="20">
        <v>1161</v>
      </c>
      <c r="AR703" s="20">
        <v>0.49099999999999999</v>
      </c>
      <c r="AS703" s="20">
        <v>176</v>
      </c>
      <c r="AT703" s="20">
        <v>450</v>
      </c>
      <c r="AU703" s="20">
        <v>0.39100000000000001</v>
      </c>
      <c r="AV703" s="20">
        <v>240</v>
      </c>
      <c r="AW703" s="20">
        <v>313</v>
      </c>
      <c r="AX703" s="20">
        <v>0.76700000000000002</v>
      </c>
      <c r="AY703" s="20">
        <v>176</v>
      </c>
      <c r="AZ703" s="20">
        <v>9.2631578947368425</v>
      </c>
      <c r="BA703" s="20">
        <v>702</v>
      </c>
      <c r="BB703" s="20">
        <v>36.94736842105263</v>
      </c>
      <c r="BC703" s="20">
        <v>290</v>
      </c>
      <c r="BD703" s="20">
        <v>151</v>
      </c>
      <c r="BE703" s="20">
        <v>65</v>
      </c>
      <c r="BF703" s="20">
        <v>245</v>
      </c>
      <c r="BG703" s="20">
        <v>244</v>
      </c>
      <c r="BH703" s="20">
        <v>81.900000000000006</v>
      </c>
      <c r="BI703" s="20">
        <v>72.263000000000005</v>
      </c>
      <c r="BJ703" s="20">
        <v>9.6319999999999997</v>
      </c>
      <c r="BK703" s="20">
        <v>1.1839999999999999</v>
      </c>
      <c r="BL703" s="20">
        <v>12.895</v>
      </c>
      <c r="BM703" s="20">
        <v>0.61599999999999999</v>
      </c>
      <c r="BN703" s="20">
        <v>23.7</v>
      </c>
      <c r="BO703" s="20">
        <v>16.5</v>
      </c>
      <c r="BP703" s="20">
        <v>3.4</v>
      </c>
      <c r="BQ703" s="20">
        <v>7.9473684210526319</v>
      </c>
      <c r="BR703" s="20">
        <v>12.8</v>
      </c>
      <c r="BS703" s="20">
        <v>80</v>
      </c>
      <c r="BT703" s="20">
        <v>0.56399999999999995</v>
      </c>
      <c r="BU703" s="20">
        <v>1</v>
      </c>
      <c r="BV703" s="66">
        <v>63</v>
      </c>
      <c r="BW703" s="66">
        <v>50</v>
      </c>
      <c r="BX703" s="66">
        <v>68</v>
      </c>
      <c r="BY703" s="66">
        <v>41</v>
      </c>
      <c r="BZ703" s="66">
        <v>64</v>
      </c>
      <c r="CA703" s="66">
        <v>47.5</v>
      </c>
      <c r="CB703" s="66">
        <v>80</v>
      </c>
      <c r="CC703" s="66">
        <v>92</v>
      </c>
      <c r="CD703" s="20">
        <v>0.63157894736842102</v>
      </c>
      <c r="CE703" s="20">
        <v>11.62</v>
      </c>
      <c r="CF703" s="20">
        <v>112</v>
      </c>
      <c r="CG703" s="20">
        <v>100.4</v>
      </c>
      <c r="CH703" s="20">
        <v>66.2</v>
      </c>
      <c r="CI703" s="20">
        <v>-0.04</v>
      </c>
      <c r="CJ703" s="20">
        <v>1.84</v>
      </c>
      <c r="CK703" s="20">
        <v>108.5</v>
      </c>
      <c r="CL703" s="20">
        <v>106.7</v>
      </c>
      <c r="CM703" s="20">
        <v>-7.59</v>
      </c>
      <c r="CN703" s="20">
        <v>110.9</v>
      </c>
      <c r="CO703" s="20">
        <v>99.9</v>
      </c>
      <c r="CP703" s="63">
        <v>0.76770000000000005</v>
      </c>
      <c r="CQ703" s="20">
        <v>-1.9</v>
      </c>
      <c r="CR703" s="20">
        <v>-9.9999999999999992E-2</v>
      </c>
      <c r="CS703" s="20">
        <v>1305</v>
      </c>
      <c r="CT703" s="20">
        <v>12.81</v>
      </c>
      <c r="CU703" s="20">
        <v>3.18</v>
      </c>
      <c r="CV703" s="20">
        <v>1449</v>
      </c>
      <c r="CW703" s="20">
        <v>1266</v>
      </c>
      <c r="CX703" s="20">
        <v>1169</v>
      </c>
      <c r="CY703" s="20">
        <v>0.433</v>
      </c>
      <c r="CZ703" s="20">
        <v>176</v>
      </c>
      <c r="DA703" s="20">
        <v>518</v>
      </c>
      <c r="DB703" s="20">
        <v>0.34</v>
      </c>
      <c r="DC703" s="20">
        <v>261</v>
      </c>
      <c r="DD703" s="20">
        <v>381</v>
      </c>
      <c r="DE703" s="20">
        <v>0.68500000000000005</v>
      </c>
      <c r="DF703" s="20">
        <v>242</v>
      </c>
      <c r="DG703" s="20">
        <v>12.736842105263158</v>
      </c>
      <c r="DH703" s="20">
        <v>748</v>
      </c>
      <c r="DI703" s="20">
        <v>39.368421052631582</v>
      </c>
      <c r="DJ703" s="20">
        <v>270</v>
      </c>
      <c r="DK703" s="20">
        <v>127</v>
      </c>
      <c r="DL703" s="20">
        <v>97</v>
      </c>
      <c r="DM703" s="20">
        <v>191</v>
      </c>
      <c r="DN703" s="20">
        <v>295</v>
      </c>
      <c r="DO703" s="20">
        <v>76.3</v>
      </c>
      <c r="DP703" s="20">
        <v>66.632000000000005</v>
      </c>
      <c r="DQ703" s="20">
        <v>9.6319999999999997</v>
      </c>
      <c r="DR703" s="20">
        <v>1.4139999999999999</v>
      </c>
      <c r="DS703" s="20">
        <v>10.053000000000001</v>
      </c>
      <c r="DT703" s="20">
        <v>0.66500000000000004</v>
      </c>
      <c r="DU703" s="20">
        <v>27.3</v>
      </c>
      <c r="DV703" s="20">
        <v>20.100000000000001</v>
      </c>
      <c r="DW703" s="20">
        <v>5.0999999999999996</v>
      </c>
      <c r="DX703" s="20">
        <v>6.6842105263157894</v>
      </c>
      <c r="DY703" s="20">
        <v>15.5</v>
      </c>
      <c r="DZ703" s="20">
        <v>121</v>
      </c>
      <c r="EA703" s="20">
        <v>0.53500000000000003</v>
      </c>
      <c r="EB703" s="20">
        <v>-2</v>
      </c>
      <c r="EC703" s="66">
        <v>66</v>
      </c>
      <c r="ED703" s="66">
        <v>75</v>
      </c>
      <c r="EE703" s="66">
        <v>94</v>
      </c>
      <c r="EF703" s="66">
        <v>51</v>
      </c>
      <c r="EG703" s="66">
        <v>68</v>
      </c>
      <c r="EH703" s="66">
        <v>64.2</v>
      </c>
      <c r="EI703" s="66">
        <v>117</v>
      </c>
      <c r="EJ703" s="66">
        <v>120</v>
      </c>
      <c r="EK703" s="20">
        <v>11666.480000000001</v>
      </c>
      <c r="EL703" s="20">
        <v>11614.4</v>
      </c>
      <c r="EM703" s="20">
        <v>86.192894736842106</v>
      </c>
      <c r="EN703" s="20">
        <v>79.894894736842119</v>
      </c>
      <c r="EO703" s="20">
        <v>8.7680000000000007</v>
      </c>
      <c r="EP703" s="20">
        <v>226.26500000000001</v>
      </c>
      <c r="EQ703" s="21">
        <v>72</v>
      </c>
      <c r="ER703" s="21">
        <v>68</v>
      </c>
      <c r="ES703" s="61" t="s">
        <v>57</v>
      </c>
      <c r="ET703" s="61">
        <v>140</v>
      </c>
      <c r="EU703" s="61">
        <v>4</v>
      </c>
    </row>
    <row r="704" spans="1:151" x14ac:dyDescent="0.45">
      <c r="A704" s="64">
        <v>45318</v>
      </c>
      <c r="B704" s="21" t="s">
        <v>49</v>
      </c>
      <c r="C704" s="21">
        <v>118</v>
      </c>
      <c r="D704" s="21" t="s">
        <v>38</v>
      </c>
      <c r="E704" s="21">
        <v>122</v>
      </c>
      <c r="F704" s="50" t="s">
        <v>558</v>
      </c>
      <c r="G704" t="s">
        <v>49</v>
      </c>
      <c r="H704" t="s">
        <v>38</v>
      </c>
      <c r="I704" t="s">
        <v>49</v>
      </c>
      <c r="J704" t="s">
        <v>38</v>
      </c>
      <c r="K704" t="s">
        <v>49</v>
      </c>
      <c r="L704" t="s">
        <v>38</v>
      </c>
      <c r="M704" t="s">
        <v>49</v>
      </c>
      <c r="N704" t="s">
        <v>38</v>
      </c>
      <c r="O704" t="s">
        <v>49</v>
      </c>
      <c r="P704" t="s">
        <v>38</v>
      </c>
      <c r="Q704" t="s">
        <v>49</v>
      </c>
      <c r="R704" t="s">
        <v>38</v>
      </c>
      <c r="S704" t="s">
        <v>24</v>
      </c>
      <c r="T704" t="s">
        <v>24</v>
      </c>
      <c r="U704">
        <v>19</v>
      </c>
      <c r="V704">
        <v>19</v>
      </c>
      <c r="W704" s="20">
        <v>0.73684210526315796</v>
      </c>
      <c r="X704" s="20">
        <v>23.46</v>
      </c>
      <c r="Y704" s="20">
        <v>121.6</v>
      </c>
      <c r="Z704" s="20">
        <v>98.2</v>
      </c>
      <c r="AA704" s="20">
        <v>70.400000000000006</v>
      </c>
      <c r="AB704" s="20">
        <v>-8.6999999999999994E-2</v>
      </c>
      <c r="AC704" s="20">
        <v>5.62</v>
      </c>
      <c r="AD704" s="20">
        <v>108.7</v>
      </c>
      <c r="AE704" s="20">
        <v>103.1</v>
      </c>
      <c r="AF704" s="20">
        <v>-2.29</v>
      </c>
      <c r="AG704" s="20">
        <v>122.4</v>
      </c>
      <c r="AH704" s="20">
        <v>99</v>
      </c>
      <c r="AI704" s="20">
        <v>0.91990000000000005</v>
      </c>
      <c r="AJ704" s="20">
        <v>1.3</v>
      </c>
      <c r="AK704" s="20">
        <v>6.8421052631578952E-2</v>
      </c>
      <c r="AL704" s="20">
        <v>1390</v>
      </c>
      <c r="AM704" s="20">
        <v>19.86</v>
      </c>
      <c r="AN704" s="20">
        <v>6.12</v>
      </c>
      <c r="AO704" s="20">
        <v>1572</v>
      </c>
      <c r="AP704" s="20">
        <v>1311</v>
      </c>
      <c r="AQ704" s="20">
        <v>1197</v>
      </c>
      <c r="AR704" s="20">
        <v>0.46500000000000002</v>
      </c>
      <c r="AS704" s="20">
        <v>161</v>
      </c>
      <c r="AT704" s="20">
        <v>469</v>
      </c>
      <c r="AU704" s="20">
        <v>0.34300000000000003</v>
      </c>
      <c r="AV704" s="20">
        <v>297</v>
      </c>
      <c r="AW704" s="20">
        <v>411</v>
      </c>
      <c r="AX704" s="20">
        <v>0.72299999999999998</v>
      </c>
      <c r="AY704" s="20">
        <v>255</v>
      </c>
      <c r="AZ704" s="20">
        <v>13.421052631578947</v>
      </c>
      <c r="BA704" s="20">
        <v>822</v>
      </c>
      <c r="BB704" s="20">
        <v>43.263157894736842</v>
      </c>
      <c r="BC704" s="20">
        <v>252</v>
      </c>
      <c r="BD704" s="20">
        <v>89</v>
      </c>
      <c r="BE704" s="20">
        <v>80</v>
      </c>
      <c r="BF704" s="20">
        <v>218</v>
      </c>
      <c r="BG704" s="20">
        <v>265</v>
      </c>
      <c r="BH704" s="20">
        <v>82.7</v>
      </c>
      <c r="BI704" s="20">
        <v>69</v>
      </c>
      <c r="BJ704" s="20">
        <v>13.737</v>
      </c>
      <c r="BK704" s="20">
        <v>1.1559999999999999</v>
      </c>
      <c r="BL704" s="20">
        <v>11.474</v>
      </c>
      <c r="BM704" s="20">
        <v>0.40799999999999997</v>
      </c>
      <c r="BN704" s="20">
        <v>24.7</v>
      </c>
      <c r="BO704" s="20">
        <v>21.6</v>
      </c>
      <c r="BP704" s="20">
        <v>4.2</v>
      </c>
      <c r="BQ704" s="20">
        <v>4.6842105263157894</v>
      </c>
      <c r="BR704" s="20">
        <v>13.9</v>
      </c>
      <c r="BS704" s="20">
        <v>24</v>
      </c>
      <c r="BT704" s="20">
        <v>0.61099999999999999</v>
      </c>
      <c r="BU704" s="20">
        <v>1</v>
      </c>
      <c r="BV704" s="66">
        <v>13</v>
      </c>
      <c r="BW704" s="66">
        <v>22</v>
      </c>
      <c r="BX704" s="66">
        <v>29</v>
      </c>
      <c r="BY704" s="66">
        <v>11</v>
      </c>
      <c r="BZ704" s="66">
        <v>10</v>
      </c>
      <c r="CA704" s="66">
        <v>15.5</v>
      </c>
      <c r="CB704" s="66">
        <v>24</v>
      </c>
      <c r="CC704" s="66">
        <v>24</v>
      </c>
      <c r="CD704" s="20">
        <v>0.63157894736842102</v>
      </c>
      <c r="CE704" s="20">
        <v>8.09</v>
      </c>
      <c r="CF704" s="20">
        <v>110.3</v>
      </c>
      <c r="CG704" s="20">
        <v>102.3</v>
      </c>
      <c r="CH704" s="20">
        <v>69.7</v>
      </c>
      <c r="CI704" s="20">
        <v>0.13400000000000001</v>
      </c>
      <c r="CJ704" s="20">
        <v>6.72</v>
      </c>
      <c r="CK704" s="20">
        <v>111.1</v>
      </c>
      <c r="CL704" s="20">
        <v>104.3</v>
      </c>
      <c r="CM704" s="20">
        <v>-0.73</v>
      </c>
      <c r="CN704" s="20">
        <v>110.5</v>
      </c>
      <c r="CO704" s="20">
        <v>102</v>
      </c>
      <c r="CP704" s="63">
        <v>0.71450000000000002</v>
      </c>
      <c r="CQ704" s="20">
        <v>-0.3</v>
      </c>
      <c r="CR704" s="20">
        <v>-1.5789473684210527E-2</v>
      </c>
      <c r="CS704" s="20">
        <v>1303</v>
      </c>
      <c r="CT704" s="20">
        <v>6.81</v>
      </c>
      <c r="CU704" s="20">
        <v>6.91</v>
      </c>
      <c r="CV704" s="20">
        <v>1409</v>
      </c>
      <c r="CW704" s="20">
        <v>1411</v>
      </c>
      <c r="CX704" s="20">
        <v>1065</v>
      </c>
      <c r="CY704" s="20">
        <v>0.47899999999999998</v>
      </c>
      <c r="CZ704" s="20">
        <v>100</v>
      </c>
      <c r="DA704" s="20">
        <v>293</v>
      </c>
      <c r="DB704" s="20">
        <v>0.34100000000000003</v>
      </c>
      <c r="DC704" s="20">
        <v>289</v>
      </c>
      <c r="DD704" s="20">
        <v>435</v>
      </c>
      <c r="DE704" s="20">
        <v>0.66400000000000003</v>
      </c>
      <c r="DF704" s="20">
        <v>171</v>
      </c>
      <c r="DG704" s="20">
        <v>9</v>
      </c>
      <c r="DH704" s="20">
        <v>668</v>
      </c>
      <c r="DI704" s="20">
        <v>35.157894736842103</v>
      </c>
      <c r="DJ704" s="20">
        <v>286</v>
      </c>
      <c r="DK704" s="20">
        <v>113</v>
      </c>
      <c r="DL704" s="20">
        <v>75</v>
      </c>
      <c r="DM704" s="20">
        <v>231</v>
      </c>
      <c r="DN704" s="20">
        <v>325</v>
      </c>
      <c r="DO704" s="20">
        <v>74.2</v>
      </c>
      <c r="DP704" s="20">
        <v>74.263000000000005</v>
      </c>
      <c r="DQ704" s="20">
        <v>-0.105</v>
      </c>
      <c r="DR704" s="20">
        <v>1.238</v>
      </c>
      <c r="DS704" s="20">
        <v>12.157999999999999</v>
      </c>
      <c r="DT704" s="20">
        <v>0.48899999999999999</v>
      </c>
      <c r="DU704" s="20">
        <v>15.4</v>
      </c>
      <c r="DV704" s="20">
        <v>22.9</v>
      </c>
      <c r="DW704" s="20">
        <v>3.9</v>
      </c>
      <c r="DX704" s="20">
        <v>5.9473684210526319</v>
      </c>
      <c r="DY704" s="20">
        <v>17.100000000000001</v>
      </c>
      <c r="DZ704" s="20">
        <v>56</v>
      </c>
      <c r="EA704" s="20">
        <v>0.57999999999999996</v>
      </c>
      <c r="EB704" s="20">
        <v>2</v>
      </c>
      <c r="EC704" s="66">
        <v>98</v>
      </c>
      <c r="ED704" s="66">
        <v>53</v>
      </c>
      <c r="EE704" s="66">
        <v>60</v>
      </c>
      <c r="EF704" s="66">
        <v>102</v>
      </c>
      <c r="EG704" s="66">
        <v>94</v>
      </c>
      <c r="EH704" s="66">
        <v>63.3</v>
      </c>
      <c r="EI704" s="66">
        <v>62</v>
      </c>
      <c r="EJ704" s="66">
        <v>78</v>
      </c>
      <c r="EK704" s="20">
        <v>12439.679999999998</v>
      </c>
      <c r="EL704" s="20">
        <v>10831.46</v>
      </c>
      <c r="EM704" s="20">
        <v>68.240105263157901</v>
      </c>
      <c r="EN704" s="20">
        <v>56.950631578947366</v>
      </c>
      <c r="EO704" s="20">
        <v>9.2296000000000014</v>
      </c>
      <c r="EP704" s="20">
        <v>234.97499999999999</v>
      </c>
      <c r="EQ704" s="21">
        <v>70</v>
      </c>
      <c r="ER704" s="21">
        <v>62</v>
      </c>
      <c r="ES704" s="61" t="s">
        <v>49</v>
      </c>
      <c r="ET704" s="61">
        <v>132</v>
      </c>
      <c r="EU704" s="61">
        <v>8</v>
      </c>
    </row>
    <row r="705" spans="1:151" x14ac:dyDescent="0.45">
      <c r="A705" s="64">
        <v>45318</v>
      </c>
      <c r="B705" s="21" t="s">
        <v>120</v>
      </c>
      <c r="C705" s="21">
        <v>34</v>
      </c>
      <c r="D705" s="21" t="s">
        <v>70</v>
      </c>
      <c r="E705" s="21">
        <v>339</v>
      </c>
      <c r="F705" s="50" t="s">
        <v>558</v>
      </c>
      <c r="G705" t="s">
        <v>120</v>
      </c>
      <c r="H705" t="s">
        <v>70</v>
      </c>
      <c r="I705" t="s">
        <v>120</v>
      </c>
      <c r="J705" t="s">
        <v>70</v>
      </c>
      <c r="K705" t="s">
        <v>120</v>
      </c>
      <c r="L705" t="s">
        <v>70</v>
      </c>
      <c r="M705" t="s">
        <v>120</v>
      </c>
      <c r="N705" t="s">
        <v>70</v>
      </c>
      <c r="O705" t="s">
        <v>120</v>
      </c>
      <c r="P705" t="s">
        <v>70</v>
      </c>
      <c r="Q705" t="s">
        <v>120</v>
      </c>
      <c r="R705" t="s">
        <v>70</v>
      </c>
      <c r="S705" t="s">
        <v>15</v>
      </c>
      <c r="T705" t="s">
        <v>15</v>
      </c>
      <c r="U705">
        <v>20</v>
      </c>
      <c r="V705">
        <v>19</v>
      </c>
      <c r="W705" s="20">
        <v>0.65</v>
      </c>
      <c r="X705" s="20">
        <v>13.25</v>
      </c>
      <c r="Y705" s="20">
        <v>115.6</v>
      </c>
      <c r="Z705" s="20">
        <v>102.4</v>
      </c>
      <c r="AA705" s="20">
        <v>68.400000000000006</v>
      </c>
      <c r="AB705" s="20">
        <v>-2.4E-2</v>
      </c>
      <c r="AC705" s="20">
        <v>6.46</v>
      </c>
      <c r="AD705" s="20">
        <v>110.5</v>
      </c>
      <c r="AE705" s="20">
        <v>104.1</v>
      </c>
      <c r="AF705" s="20">
        <v>0.23</v>
      </c>
      <c r="AG705" s="20">
        <v>115.8</v>
      </c>
      <c r="AH705" s="20">
        <v>101.9</v>
      </c>
      <c r="AI705" s="20">
        <v>0.81320000000000003</v>
      </c>
      <c r="AJ705" s="20">
        <v>5</v>
      </c>
      <c r="AK705" s="20">
        <v>0.25</v>
      </c>
      <c r="AL705" s="20">
        <v>1327</v>
      </c>
      <c r="AM705" s="20">
        <v>13.22</v>
      </c>
      <c r="AN705" s="20">
        <v>6.01</v>
      </c>
      <c r="AO705" s="20">
        <v>1608</v>
      </c>
      <c r="AP705" s="20">
        <v>1445</v>
      </c>
      <c r="AQ705" s="20">
        <v>1253</v>
      </c>
      <c r="AR705" s="20">
        <v>0.46</v>
      </c>
      <c r="AS705" s="20">
        <v>163</v>
      </c>
      <c r="AT705" s="20">
        <v>456</v>
      </c>
      <c r="AU705" s="20">
        <v>0.35699999999999998</v>
      </c>
      <c r="AV705" s="20">
        <v>293</v>
      </c>
      <c r="AW705" s="20">
        <v>372</v>
      </c>
      <c r="AX705" s="20">
        <v>0.78800000000000003</v>
      </c>
      <c r="AY705" s="20">
        <v>209</v>
      </c>
      <c r="AZ705" s="20">
        <v>10.45</v>
      </c>
      <c r="BA705" s="20">
        <v>738</v>
      </c>
      <c r="BB705" s="20">
        <v>36.9</v>
      </c>
      <c r="BC705" s="20">
        <v>305</v>
      </c>
      <c r="BD705" s="20">
        <v>134</v>
      </c>
      <c r="BE705" s="20">
        <v>73</v>
      </c>
      <c r="BF705" s="20">
        <v>209</v>
      </c>
      <c r="BG705" s="20">
        <v>274</v>
      </c>
      <c r="BH705" s="20">
        <v>80.400000000000006</v>
      </c>
      <c r="BI705" s="20">
        <v>72.25</v>
      </c>
      <c r="BJ705" s="20">
        <v>8.15</v>
      </c>
      <c r="BK705" s="20">
        <v>1.4590000000000001</v>
      </c>
      <c r="BL705" s="20">
        <v>10.45</v>
      </c>
      <c r="BM705" s="20">
        <v>0.64100000000000001</v>
      </c>
      <c r="BN705" s="20">
        <v>22.8</v>
      </c>
      <c r="BO705" s="20">
        <v>18.600000000000001</v>
      </c>
      <c r="BP705" s="20">
        <v>3.6</v>
      </c>
      <c r="BQ705" s="20">
        <v>6.7</v>
      </c>
      <c r="BR705" s="20">
        <v>13.7</v>
      </c>
      <c r="BS705" s="20">
        <v>85</v>
      </c>
      <c r="BT705" s="20">
        <v>0.55800000000000005</v>
      </c>
      <c r="BU705" s="20">
        <v>0</v>
      </c>
      <c r="BV705" s="66">
        <v>60</v>
      </c>
      <c r="BW705" s="66">
        <v>95</v>
      </c>
      <c r="BX705" s="66">
        <v>58</v>
      </c>
      <c r="BY705" s="66">
        <v>72</v>
      </c>
      <c r="BZ705" s="66">
        <v>57</v>
      </c>
      <c r="CA705" s="66">
        <v>58.7</v>
      </c>
      <c r="CB705" s="66">
        <v>83</v>
      </c>
      <c r="CC705" s="66">
        <v>146</v>
      </c>
      <c r="CD705" s="20">
        <v>0.57894736842105299</v>
      </c>
      <c r="CE705" s="20">
        <v>16.48</v>
      </c>
      <c r="CF705" s="20">
        <v>114.7</v>
      </c>
      <c r="CG705" s="20">
        <v>98.3</v>
      </c>
      <c r="CH705" s="20">
        <v>64.7</v>
      </c>
      <c r="CI705" s="20">
        <v>-6.6000000000000003E-2</v>
      </c>
      <c r="CJ705" s="20">
        <v>9.4499999999999993</v>
      </c>
      <c r="CK705" s="20">
        <v>111.5</v>
      </c>
      <c r="CL705" s="20">
        <v>102.1</v>
      </c>
      <c r="CM705" s="20">
        <v>6.31</v>
      </c>
      <c r="CN705" s="20">
        <v>113.2</v>
      </c>
      <c r="CO705" s="20">
        <v>98.1</v>
      </c>
      <c r="CP705" s="63">
        <v>0.83850000000000002</v>
      </c>
      <c r="CQ705" s="20">
        <v>-0.5</v>
      </c>
      <c r="CR705" s="20">
        <v>-2.6315789473684209E-2</v>
      </c>
      <c r="CS705" s="20">
        <v>1315</v>
      </c>
      <c r="CT705" s="20">
        <v>14.59</v>
      </c>
      <c r="CU705" s="20">
        <v>8.64</v>
      </c>
      <c r="CV705" s="20">
        <v>1377</v>
      </c>
      <c r="CW705" s="20">
        <v>1264</v>
      </c>
      <c r="CX705" s="20">
        <v>1094</v>
      </c>
      <c r="CY705" s="20">
        <v>0.42</v>
      </c>
      <c r="CZ705" s="20">
        <v>173</v>
      </c>
      <c r="DA705" s="20">
        <v>530</v>
      </c>
      <c r="DB705" s="20">
        <v>0.32600000000000001</v>
      </c>
      <c r="DC705" s="20">
        <v>284</v>
      </c>
      <c r="DD705" s="20">
        <v>348</v>
      </c>
      <c r="DE705" s="20">
        <v>0.81599999999999995</v>
      </c>
      <c r="DF705" s="20">
        <v>191</v>
      </c>
      <c r="DG705" s="20">
        <v>10.052631578947368</v>
      </c>
      <c r="DH705" s="20">
        <v>688</v>
      </c>
      <c r="DI705" s="20">
        <v>36.210526315789473</v>
      </c>
      <c r="DJ705" s="20">
        <v>225</v>
      </c>
      <c r="DK705" s="20">
        <v>104</v>
      </c>
      <c r="DL705" s="20">
        <v>40</v>
      </c>
      <c r="DM705" s="20">
        <v>191</v>
      </c>
      <c r="DN705" s="20">
        <v>297</v>
      </c>
      <c r="DO705" s="20">
        <v>72.5</v>
      </c>
      <c r="DP705" s="20">
        <v>66.525999999999996</v>
      </c>
      <c r="DQ705" s="20">
        <v>5.9470000000000001</v>
      </c>
      <c r="DR705" s="20">
        <v>1.1779999999999999</v>
      </c>
      <c r="DS705" s="20">
        <v>10.053000000000001</v>
      </c>
      <c r="DT705" s="20">
        <v>0.54500000000000004</v>
      </c>
      <c r="DU705" s="20">
        <v>27.9</v>
      </c>
      <c r="DV705" s="20">
        <v>18.3</v>
      </c>
      <c r="DW705" s="20">
        <v>2.1</v>
      </c>
      <c r="DX705" s="20">
        <v>5.4736842105263159</v>
      </c>
      <c r="DY705" s="20">
        <v>15.6</v>
      </c>
      <c r="DZ705" s="20">
        <v>71</v>
      </c>
      <c r="EA705" s="20">
        <v>0.57399999999999995</v>
      </c>
      <c r="EB705" s="20">
        <v>-4</v>
      </c>
      <c r="EC705" s="66">
        <v>40</v>
      </c>
      <c r="ED705" s="66">
        <v>57</v>
      </c>
      <c r="EE705" s="66">
        <v>56</v>
      </c>
      <c r="EF705" s="66">
        <v>33</v>
      </c>
      <c r="EG705" s="66">
        <v>39</v>
      </c>
      <c r="EH705" s="66">
        <v>39.700000000000003</v>
      </c>
      <c r="EI705" s="66">
        <v>69</v>
      </c>
      <c r="EJ705" s="66">
        <v>50</v>
      </c>
      <c r="EK705" s="20">
        <v>11363.48</v>
      </c>
      <c r="EL705" s="20">
        <v>11745.28</v>
      </c>
      <c r="EM705" s="20">
        <v>57.199999999999996</v>
      </c>
      <c r="EN705" s="20">
        <v>67.355100000000007</v>
      </c>
      <c r="EO705" s="20">
        <v>11.179199999999998</v>
      </c>
      <c r="EP705" s="20">
        <v>234.036</v>
      </c>
      <c r="EQ705" s="21">
        <v>88</v>
      </c>
      <c r="ER705" s="21">
        <v>81</v>
      </c>
      <c r="ES705" s="61" t="s">
        <v>120</v>
      </c>
      <c r="ET705" s="61">
        <v>169</v>
      </c>
      <c r="EU705" s="61">
        <v>7</v>
      </c>
    </row>
    <row r="706" spans="1:151" x14ac:dyDescent="0.45">
      <c r="A706" s="64">
        <v>45318</v>
      </c>
      <c r="B706" s="21" t="s">
        <v>316</v>
      </c>
      <c r="C706" s="21">
        <v>327</v>
      </c>
      <c r="D706" s="21" t="s">
        <v>141</v>
      </c>
      <c r="E706" s="21">
        <v>105</v>
      </c>
      <c r="F706" s="50" t="s">
        <v>558</v>
      </c>
      <c r="G706" t="s">
        <v>316</v>
      </c>
      <c r="H706" t="s">
        <v>141</v>
      </c>
      <c r="I706" t="s">
        <v>316</v>
      </c>
      <c r="J706" t="s">
        <v>141</v>
      </c>
      <c r="K706" t="s">
        <v>316</v>
      </c>
      <c r="L706" t="s">
        <v>141</v>
      </c>
      <c r="M706" t="s">
        <v>684</v>
      </c>
      <c r="N706" t="s">
        <v>644</v>
      </c>
      <c r="O706" t="s">
        <v>316</v>
      </c>
      <c r="P706" t="s">
        <v>141</v>
      </c>
      <c r="Q706" t="s">
        <v>487</v>
      </c>
      <c r="R706" t="s">
        <v>141</v>
      </c>
      <c r="S706" t="s">
        <v>116</v>
      </c>
      <c r="T706" t="s">
        <v>116</v>
      </c>
      <c r="U706">
        <v>19</v>
      </c>
      <c r="V706">
        <v>20</v>
      </c>
      <c r="W706" s="20">
        <v>0.47368421052631599</v>
      </c>
      <c r="X706" s="20">
        <v>-1.1100000000000001</v>
      </c>
      <c r="Y706" s="20">
        <v>106.4</v>
      </c>
      <c r="Z706" s="20">
        <v>107.5</v>
      </c>
      <c r="AA706" s="20">
        <v>71.099999999999994</v>
      </c>
      <c r="AB706" s="20">
        <v>0.02</v>
      </c>
      <c r="AC706" s="20">
        <v>3.81</v>
      </c>
      <c r="AD706" s="20">
        <v>108</v>
      </c>
      <c r="AE706" s="20">
        <v>104.2</v>
      </c>
      <c r="AF706" s="20">
        <v>9.1999999999999993</v>
      </c>
      <c r="AG706" s="20">
        <v>105.5</v>
      </c>
      <c r="AH706" s="20">
        <v>108</v>
      </c>
      <c r="AI706" s="20">
        <v>0.43290000000000001</v>
      </c>
      <c r="AJ706" s="20">
        <v>-4.5</v>
      </c>
      <c r="AK706" s="20">
        <v>-0.23684210526315788</v>
      </c>
      <c r="AL706" s="20">
        <v>1135</v>
      </c>
      <c r="AM706" s="20">
        <v>-1.48</v>
      </c>
      <c r="AN706" s="20">
        <v>2.93</v>
      </c>
      <c r="AO706" s="20">
        <v>1409</v>
      </c>
      <c r="AP706" s="20">
        <v>1416</v>
      </c>
      <c r="AQ706" s="20">
        <v>1100</v>
      </c>
      <c r="AR706" s="20">
        <v>0.42499999999999999</v>
      </c>
      <c r="AS706" s="20">
        <v>169</v>
      </c>
      <c r="AT706" s="20">
        <v>498</v>
      </c>
      <c r="AU706" s="20">
        <v>0.33900000000000002</v>
      </c>
      <c r="AV706" s="20">
        <v>304</v>
      </c>
      <c r="AW706" s="20">
        <v>427</v>
      </c>
      <c r="AX706" s="20">
        <v>0.71199999999999997</v>
      </c>
      <c r="AY706" s="20">
        <v>238</v>
      </c>
      <c r="AZ706" s="20">
        <v>12.526315789473685</v>
      </c>
      <c r="BA706" s="20">
        <v>723</v>
      </c>
      <c r="BB706" s="20">
        <v>38.05263157894737</v>
      </c>
      <c r="BC706" s="20">
        <v>298</v>
      </c>
      <c r="BD706" s="20">
        <v>129</v>
      </c>
      <c r="BE706" s="20">
        <v>70</v>
      </c>
      <c r="BF706" s="20">
        <v>302</v>
      </c>
      <c r="BG706" s="20">
        <v>375</v>
      </c>
      <c r="BH706" s="20">
        <v>74.2</v>
      </c>
      <c r="BI706" s="20">
        <v>74.525999999999996</v>
      </c>
      <c r="BJ706" s="20">
        <v>-0.36799999999999999</v>
      </c>
      <c r="BK706" s="20">
        <v>0.98699999999999999</v>
      </c>
      <c r="BL706" s="20">
        <v>15.895</v>
      </c>
      <c r="BM706" s="20">
        <v>0.42699999999999999</v>
      </c>
      <c r="BN706" s="20">
        <v>26.2</v>
      </c>
      <c r="BO706" s="20">
        <v>22.5</v>
      </c>
      <c r="BP706" s="20">
        <v>3.7</v>
      </c>
      <c r="BQ706" s="20">
        <v>6.7894736842105265</v>
      </c>
      <c r="BR706" s="20">
        <v>19.7</v>
      </c>
      <c r="BS706" s="20">
        <v>189</v>
      </c>
      <c r="BT706" s="20">
        <v>0.49</v>
      </c>
      <c r="BU706" s="20">
        <v>3</v>
      </c>
      <c r="BV706" s="66">
        <v>182</v>
      </c>
      <c r="BW706" s="66">
        <v>212</v>
      </c>
      <c r="BX706" s="66">
        <v>186</v>
      </c>
      <c r="BY706" s="66">
        <v>198</v>
      </c>
      <c r="BZ706" s="66">
        <v>174</v>
      </c>
      <c r="CA706" s="66">
        <v>162</v>
      </c>
      <c r="CB706" s="66">
        <v>190</v>
      </c>
      <c r="CC706" s="66">
        <v>210</v>
      </c>
      <c r="CD706" s="20">
        <v>0.9</v>
      </c>
      <c r="CE706" s="20">
        <v>12.63</v>
      </c>
      <c r="CF706" s="20">
        <v>112.9</v>
      </c>
      <c r="CG706" s="20">
        <v>100.2</v>
      </c>
      <c r="CH706" s="20">
        <v>68.400000000000006</v>
      </c>
      <c r="CI706" s="20">
        <v>0.05</v>
      </c>
      <c r="CJ706" s="20">
        <v>-2.25</v>
      </c>
      <c r="CK706" s="20">
        <v>104.7</v>
      </c>
      <c r="CL706" s="20">
        <v>106.9</v>
      </c>
      <c r="CM706" s="20">
        <v>-1.9</v>
      </c>
      <c r="CN706" s="20">
        <v>111.2</v>
      </c>
      <c r="CO706" s="20">
        <v>100.9</v>
      </c>
      <c r="CP706" s="63">
        <v>0.752</v>
      </c>
      <c r="CQ706" s="20">
        <v>1.6</v>
      </c>
      <c r="CR706" s="20">
        <v>0.08</v>
      </c>
      <c r="CS706" s="20">
        <v>1366</v>
      </c>
      <c r="CT706" s="20">
        <v>9.6300000000000008</v>
      </c>
      <c r="CU706" s="20">
        <v>-1.58</v>
      </c>
      <c r="CV706" s="20">
        <v>1603</v>
      </c>
      <c r="CW706" s="20">
        <v>1340</v>
      </c>
      <c r="CX706" s="20">
        <v>1143</v>
      </c>
      <c r="CY706" s="20">
        <v>0.47899999999999998</v>
      </c>
      <c r="CZ706" s="20">
        <v>138</v>
      </c>
      <c r="DA706" s="20">
        <v>411</v>
      </c>
      <c r="DB706" s="20">
        <v>0.33600000000000002</v>
      </c>
      <c r="DC706" s="20">
        <v>369</v>
      </c>
      <c r="DD706" s="20">
        <v>503</v>
      </c>
      <c r="DE706" s="20">
        <v>0.73399999999999999</v>
      </c>
      <c r="DF706" s="20">
        <v>240</v>
      </c>
      <c r="DG706" s="20">
        <v>12</v>
      </c>
      <c r="DH706" s="20">
        <v>775</v>
      </c>
      <c r="DI706" s="20">
        <v>38.75</v>
      </c>
      <c r="DJ706" s="20">
        <v>245</v>
      </c>
      <c r="DK706" s="20">
        <v>166</v>
      </c>
      <c r="DL706" s="20">
        <v>112</v>
      </c>
      <c r="DM706" s="20">
        <v>260</v>
      </c>
      <c r="DN706" s="20">
        <v>354</v>
      </c>
      <c r="DO706" s="20">
        <v>80.2</v>
      </c>
      <c r="DP706" s="20">
        <v>67</v>
      </c>
      <c r="DQ706" s="20">
        <v>13.15</v>
      </c>
      <c r="DR706" s="20">
        <v>0.94199999999999995</v>
      </c>
      <c r="DS706" s="20">
        <v>13</v>
      </c>
      <c r="DT706" s="20">
        <v>0.63800000000000001</v>
      </c>
      <c r="DU706" s="20">
        <v>20.6</v>
      </c>
      <c r="DV706" s="20">
        <v>25.2</v>
      </c>
      <c r="DW706" s="20">
        <v>5.6</v>
      </c>
      <c r="DX706" s="20">
        <v>8.3000000000000007</v>
      </c>
      <c r="DY706" s="20">
        <v>17.7</v>
      </c>
      <c r="DZ706" s="20">
        <v>29</v>
      </c>
      <c r="EA706" s="20">
        <v>0.60299999999999998</v>
      </c>
      <c r="EB706" s="20">
        <v>6</v>
      </c>
      <c r="EC706" s="66">
        <v>48</v>
      </c>
      <c r="ED706" s="66">
        <v>32</v>
      </c>
      <c r="EE706" s="66">
        <v>31</v>
      </c>
      <c r="EF706" s="66">
        <v>62</v>
      </c>
      <c r="EG706" s="66">
        <v>63</v>
      </c>
      <c r="EH706" s="66">
        <v>41.2</v>
      </c>
      <c r="EI706" s="66">
        <v>29</v>
      </c>
      <c r="EJ706" s="66">
        <v>27</v>
      </c>
      <c r="EK706" s="20">
        <v>10661.28</v>
      </c>
      <c r="EL706" s="20">
        <v>12136.75</v>
      </c>
      <c r="EM706" s="20">
        <v>131.92850000000001</v>
      </c>
      <c r="EN706" s="20">
        <v>88.26315789473685</v>
      </c>
      <c r="EO706" s="20">
        <v>14.4598</v>
      </c>
      <c r="EP706" s="20">
        <v>252.048</v>
      </c>
      <c r="EQ706" s="21">
        <v>61</v>
      </c>
      <c r="ER706" s="21">
        <v>67</v>
      </c>
      <c r="ES706" s="61" t="s">
        <v>141</v>
      </c>
      <c r="ET706" s="61">
        <v>128</v>
      </c>
      <c r="EU706" s="61">
        <v>-6</v>
      </c>
    </row>
    <row r="707" spans="1:151" x14ac:dyDescent="0.45">
      <c r="A707" s="64">
        <v>45318</v>
      </c>
      <c r="B707" s="21" t="s">
        <v>191</v>
      </c>
      <c r="C707" s="21">
        <v>151</v>
      </c>
      <c r="D707" s="21" t="s">
        <v>152</v>
      </c>
      <c r="E707" s="21">
        <v>195</v>
      </c>
      <c r="F707" s="50" t="s">
        <v>558</v>
      </c>
      <c r="G707" t="s">
        <v>191</v>
      </c>
      <c r="H707" t="s">
        <v>152</v>
      </c>
      <c r="I707" t="s">
        <v>191</v>
      </c>
      <c r="J707" t="s">
        <v>152</v>
      </c>
      <c r="K707" t="s">
        <v>191</v>
      </c>
      <c r="L707" t="s">
        <v>437</v>
      </c>
      <c r="M707" t="s">
        <v>597</v>
      </c>
      <c r="N707" t="s">
        <v>669</v>
      </c>
      <c r="O707" t="s">
        <v>1357</v>
      </c>
      <c r="P707" t="s">
        <v>1363</v>
      </c>
      <c r="Q707" t="s">
        <v>191</v>
      </c>
      <c r="R707" t="s">
        <v>437</v>
      </c>
      <c r="S707" t="s">
        <v>56</v>
      </c>
      <c r="T707" t="s">
        <v>56</v>
      </c>
      <c r="U707">
        <v>20</v>
      </c>
      <c r="V707">
        <v>20</v>
      </c>
      <c r="W707" s="20">
        <v>0.7</v>
      </c>
      <c r="X707" s="20">
        <v>9.64</v>
      </c>
      <c r="Y707" s="20">
        <v>109.3</v>
      </c>
      <c r="Z707" s="20">
        <v>99.7</v>
      </c>
      <c r="AA707" s="20">
        <v>66.099999999999994</v>
      </c>
      <c r="AB707" s="20">
        <v>-7.9000000000000001E-2</v>
      </c>
      <c r="AC707" s="20">
        <v>1.9</v>
      </c>
      <c r="AD707" s="20">
        <v>106.9</v>
      </c>
      <c r="AE707" s="20">
        <v>105</v>
      </c>
      <c r="AF707" s="20">
        <v>3.14</v>
      </c>
      <c r="AG707" s="20">
        <v>108.4</v>
      </c>
      <c r="AH707" s="20">
        <v>99.7</v>
      </c>
      <c r="AI707" s="20">
        <v>0.72370000000000001</v>
      </c>
      <c r="AJ707" s="20">
        <v>-1.7</v>
      </c>
      <c r="AK707" s="20">
        <v>-8.4999999999999992E-2</v>
      </c>
      <c r="AL707" s="20">
        <v>1277</v>
      </c>
      <c r="AM707" s="20">
        <v>6.15</v>
      </c>
      <c r="AN707" s="20">
        <v>0.33</v>
      </c>
      <c r="AO707" s="20">
        <v>1511</v>
      </c>
      <c r="AP707" s="20">
        <v>1274</v>
      </c>
      <c r="AQ707" s="20">
        <v>1130</v>
      </c>
      <c r="AR707" s="20">
        <v>0.45600000000000002</v>
      </c>
      <c r="AS707" s="20">
        <v>151</v>
      </c>
      <c r="AT707" s="20">
        <v>414</v>
      </c>
      <c r="AU707" s="20">
        <v>0.36499999999999999</v>
      </c>
      <c r="AV707" s="20">
        <v>330</v>
      </c>
      <c r="AW707" s="20">
        <v>481</v>
      </c>
      <c r="AX707" s="20">
        <v>0.68600000000000005</v>
      </c>
      <c r="AY707" s="20">
        <v>236</v>
      </c>
      <c r="AZ707" s="20">
        <v>11.8</v>
      </c>
      <c r="BA707" s="20">
        <v>789</v>
      </c>
      <c r="BB707" s="20">
        <v>39.450000000000003</v>
      </c>
      <c r="BC707" s="20">
        <v>258</v>
      </c>
      <c r="BD707" s="20">
        <v>154</v>
      </c>
      <c r="BE707" s="20">
        <v>101</v>
      </c>
      <c r="BF707" s="20">
        <v>250</v>
      </c>
      <c r="BG707" s="20">
        <v>314</v>
      </c>
      <c r="BH707" s="20">
        <v>75.599999999999994</v>
      </c>
      <c r="BI707" s="20">
        <v>63.7</v>
      </c>
      <c r="BJ707" s="20">
        <v>11.85</v>
      </c>
      <c r="BK707" s="20">
        <v>1.032</v>
      </c>
      <c r="BL707" s="20">
        <v>12.5</v>
      </c>
      <c r="BM707" s="20">
        <v>0.61599999999999999</v>
      </c>
      <c r="BN707" s="20">
        <v>20.7</v>
      </c>
      <c r="BO707" s="20">
        <v>24</v>
      </c>
      <c r="BP707" s="20">
        <v>5</v>
      </c>
      <c r="BQ707" s="20">
        <v>7.7</v>
      </c>
      <c r="BR707" s="20">
        <v>15.7</v>
      </c>
      <c r="BS707" s="20">
        <v>67</v>
      </c>
      <c r="BT707" s="20">
        <v>0.57499999999999996</v>
      </c>
      <c r="BU707" s="20">
        <v>6</v>
      </c>
      <c r="BV707" s="66">
        <v>84</v>
      </c>
      <c r="BW707" s="66">
        <v>115</v>
      </c>
      <c r="BX707" s="66">
        <v>96</v>
      </c>
      <c r="BY707" s="66">
        <v>89</v>
      </c>
      <c r="BZ707" s="66">
        <v>83</v>
      </c>
      <c r="CA707" s="66">
        <v>83.3</v>
      </c>
      <c r="CB707" s="66">
        <v>66</v>
      </c>
      <c r="CC707" s="66">
        <v>52</v>
      </c>
      <c r="CD707" s="20">
        <v>0.45</v>
      </c>
      <c r="CE707" s="20">
        <v>-5.16</v>
      </c>
      <c r="CF707" s="20">
        <v>101.8</v>
      </c>
      <c r="CG707" s="20">
        <v>107</v>
      </c>
      <c r="CH707" s="20">
        <v>67.400000000000006</v>
      </c>
      <c r="CI707" s="20">
        <v>1.0999999999999999E-2</v>
      </c>
      <c r="CJ707" s="20">
        <v>3.41</v>
      </c>
      <c r="CK707" s="20">
        <v>107.2</v>
      </c>
      <c r="CL707" s="20">
        <v>103.8</v>
      </c>
      <c r="CM707" s="20">
        <v>7.63</v>
      </c>
      <c r="CN707" s="20">
        <v>101.2</v>
      </c>
      <c r="CO707" s="20">
        <v>106.6</v>
      </c>
      <c r="CP707" s="63">
        <v>0.35449999999999998</v>
      </c>
      <c r="CQ707" s="20">
        <v>-6.5</v>
      </c>
      <c r="CR707" s="20">
        <v>-0.32500000000000001</v>
      </c>
      <c r="CS707" s="20">
        <v>1080</v>
      </c>
      <c r="CT707" s="20">
        <v>-6</v>
      </c>
      <c r="CU707" s="20">
        <v>2.63</v>
      </c>
      <c r="CV707" s="20">
        <v>1405</v>
      </c>
      <c r="CW707" s="20">
        <v>1433</v>
      </c>
      <c r="CX707" s="20">
        <v>1132</v>
      </c>
      <c r="CY707" s="20">
        <v>0.42799999999999999</v>
      </c>
      <c r="CZ707" s="20">
        <v>134</v>
      </c>
      <c r="DA707" s="20">
        <v>394</v>
      </c>
      <c r="DB707" s="20">
        <v>0.34</v>
      </c>
      <c r="DC707" s="20">
        <v>301</v>
      </c>
      <c r="DD707" s="20">
        <v>422</v>
      </c>
      <c r="DE707" s="20">
        <v>0.71299999999999997</v>
      </c>
      <c r="DF707" s="20">
        <v>179</v>
      </c>
      <c r="DG707" s="20">
        <v>8.9499999999999993</v>
      </c>
      <c r="DH707" s="20">
        <v>693</v>
      </c>
      <c r="DI707" s="20">
        <v>34.65</v>
      </c>
      <c r="DJ707" s="20">
        <v>246</v>
      </c>
      <c r="DK707" s="20">
        <v>142</v>
      </c>
      <c r="DL707" s="20">
        <v>59</v>
      </c>
      <c r="DM707" s="20">
        <v>264</v>
      </c>
      <c r="DN707" s="20">
        <v>418</v>
      </c>
      <c r="DO707" s="20">
        <v>70.2</v>
      </c>
      <c r="DP707" s="20">
        <v>71.650000000000006</v>
      </c>
      <c r="DQ707" s="20">
        <v>-1.4</v>
      </c>
      <c r="DR707" s="20">
        <v>0.93200000000000005</v>
      </c>
      <c r="DS707" s="20">
        <v>13.2</v>
      </c>
      <c r="DT707" s="20">
        <v>0.53800000000000003</v>
      </c>
      <c r="DU707" s="20">
        <v>19.7</v>
      </c>
      <c r="DV707" s="20">
        <v>21.1</v>
      </c>
      <c r="DW707" s="20">
        <v>3</v>
      </c>
      <c r="DX707" s="20">
        <v>7.1</v>
      </c>
      <c r="DY707" s="20">
        <v>20.9</v>
      </c>
      <c r="DZ707" s="20">
        <v>236</v>
      </c>
      <c r="EA707" s="20">
        <v>0.46600000000000003</v>
      </c>
      <c r="EB707" s="20">
        <v>-16</v>
      </c>
      <c r="EC707" s="66">
        <v>265</v>
      </c>
      <c r="ED707" s="66">
        <v>235</v>
      </c>
      <c r="EE707" s="66">
        <v>246</v>
      </c>
      <c r="EF707" s="66">
        <v>272</v>
      </c>
      <c r="EG707" s="66">
        <v>230</v>
      </c>
      <c r="EH707" s="66">
        <v>200</v>
      </c>
      <c r="EI707" s="66">
        <v>235</v>
      </c>
      <c r="EJ707" s="66">
        <v>279</v>
      </c>
      <c r="EK707" s="20">
        <v>11695.1</v>
      </c>
      <c r="EL707" s="20">
        <v>10149.459999999999</v>
      </c>
      <c r="EM707" s="20">
        <v>88.75</v>
      </c>
      <c r="EN707" s="20">
        <v>101.64</v>
      </c>
      <c r="EO707" s="20">
        <v>11.194099999999999</v>
      </c>
      <c r="EP707" s="20">
        <v>286.74800000000005</v>
      </c>
      <c r="EQ707" s="21">
        <v>73</v>
      </c>
      <c r="ER707" s="21">
        <v>53</v>
      </c>
      <c r="ES707" s="61" t="s">
        <v>191</v>
      </c>
      <c r="ET707" s="61">
        <v>126</v>
      </c>
      <c r="EU707" s="61">
        <v>20</v>
      </c>
    </row>
    <row r="708" spans="1:151" x14ac:dyDescent="0.45">
      <c r="A708" s="64">
        <v>45318</v>
      </c>
      <c r="B708" s="21" t="s">
        <v>60</v>
      </c>
      <c r="C708" s="21">
        <v>177</v>
      </c>
      <c r="D708" s="21" t="s">
        <v>37</v>
      </c>
      <c r="E708" s="21">
        <v>17</v>
      </c>
      <c r="F708" s="50" t="s">
        <v>558</v>
      </c>
      <c r="G708" t="s">
        <v>60</v>
      </c>
      <c r="H708" t="s">
        <v>37</v>
      </c>
      <c r="I708" t="s">
        <v>60</v>
      </c>
      <c r="J708" t="s">
        <v>37</v>
      </c>
      <c r="K708" t="s">
        <v>418</v>
      </c>
      <c r="L708" t="s">
        <v>37</v>
      </c>
      <c r="M708" t="s">
        <v>582</v>
      </c>
      <c r="N708" t="s">
        <v>37</v>
      </c>
      <c r="O708" t="s">
        <v>1343</v>
      </c>
      <c r="P708" t="s">
        <v>37</v>
      </c>
      <c r="Q708" t="s">
        <v>418</v>
      </c>
      <c r="R708" t="s">
        <v>37</v>
      </c>
      <c r="S708" t="s">
        <v>17</v>
      </c>
      <c r="T708" t="s">
        <v>17</v>
      </c>
      <c r="U708">
        <v>19</v>
      </c>
      <c r="V708">
        <v>19</v>
      </c>
      <c r="W708" s="20">
        <v>0.68421052631579005</v>
      </c>
      <c r="X708" s="20">
        <v>16.600000000000001</v>
      </c>
      <c r="Y708" s="20">
        <v>112.4</v>
      </c>
      <c r="Z708" s="20">
        <v>95.8</v>
      </c>
      <c r="AA708" s="20">
        <v>67.599999999999994</v>
      </c>
      <c r="AB708" s="20">
        <v>-5.3999999999999999E-2</v>
      </c>
      <c r="AC708" s="20">
        <v>5.76</v>
      </c>
      <c r="AD708" s="20">
        <v>109.8</v>
      </c>
      <c r="AE708" s="20">
        <v>104</v>
      </c>
      <c r="AF708" s="20">
        <v>0.15</v>
      </c>
      <c r="AG708" s="20">
        <v>113.3</v>
      </c>
      <c r="AH708" s="20">
        <v>96.3</v>
      </c>
      <c r="AI708" s="20">
        <v>0.86599999999999999</v>
      </c>
      <c r="AJ708" s="20">
        <v>0.5</v>
      </c>
      <c r="AK708" s="20">
        <v>2.6315789473684209E-2</v>
      </c>
      <c r="AL708" s="20">
        <v>1350</v>
      </c>
      <c r="AM708" s="20">
        <v>13.94</v>
      </c>
      <c r="AN708" s="20">
        <v>5.63</v>
      </c>
      <c r="AO708" s="20">
        <v>1419</v>
      </c>
      <c r="AP708" s="20">
        <v>1261</v>
      </c>
      <c r="AQ708" s="20">
        <v>1120</v>
      </c>
      <c r="AR708" s="20">
        <v>0.44600000000000001</v>
      </c>
      <c r="AS708" s="20">
        <v>142</v>
      </c>
      <c r="AT708" s="20">
        <v>453</v>
      </c>
      <c r="AU708" s="20">
        <v>0.313</v>
      </c>
      <c r="AV708" s="20">
        <v>277</v>
      </c>
      <c r="AW708" s="20">
        <v>400</v>
      </c>
      <c r="AX708" s="20">
        <v>0.69299999999999995</v>
      </c>
      <c r="AY708" s="20">
        <v>233</v>
      </c>
      <c r="AZ708" s="20">
        <v>12.263157894736842</v>
      </c>
      <c r="BA708" s="20">
        <v>745</v>
      </c>
      <c r="BB708" s="20">
        <v>39.210526315789473</v>
      </c>
      <c r="BC708" s="20">
        <v>283</v>
      </c>
      <c r="BD708" s="20">
        <v>160</v>
      </c>
      <c r="BE708" s="20">
        <v>69</v>
      </c>
      <c r="BF708" s="20">
        <v>242</v>
      </c>
      <c r="BG708" s="20">
        <v>321</v>
      </c>
      <c r="BH708" s="20">
        <v>74.7</v>
      </c>
      <c r="BI708" s="20">
        <v>66.367999999999995</v>
      </c>
      <c r="BJ708" s="20">
        <v>8.3160000000000007</v>
      </c>
      <c r="BK708" s="20">
        <v>1.169</v>
      </c>
      <c r="BL708" s="20">
        <v>12.737</v>
      </c>
      <c r="BM708" s="20">
        <v>0.66100000000000003</v>
      </c>
      <c r="BN708" s="20">
        <v>23.8</v>
      </c>
      <c r="BO708" s="20">
        <v>21.1</v>
      </c>
      <c r="BP708" s="20">
        <v>3.6</v>
      </c>
      <c r="BQ708" s="20">
        <v>8.4210526315789469</v>
      </c>
      <c r="BR708" s="20">
        <v>16.899999999999999</v>
      </c>
      <c r="BS708" s="20">
        <v>48</v>
      </c>
      <c r="BT708" s="20">
        <v>0.58599999999999997</v>
      </c>
      <c r="BU708" s="20">
        <v>-1</v>
      </c>
      <c r="BV708" s="66">
        <v>43</v>
      </c>
      <c r="BW708" s="66">
        <v>58</v>
      </c>
      <c r="BX708" s="66">
        <v>52</v>
      </c>
      <c r="BY708" s="66">
        <v>35</v>
      </c>
      <c r="BZ708" s="66">
        <v>37</v>
      </c>
      <c r="CA708" s="66">
        <v>38.799999999999997</v>
      </c>
      <c r="CB708" s="66">
        <v>48</v>
      </c>
      <c r="CC708" s="66">
        <v>61</v>
      </c>
      <c r="CD708" s="20">
        <v>0.84210526315789502</v>
      </c>
      <c r="CE708" s="20">
        <v>26.83</v>
      </c>
      <c r="CF708" s="20">
        <v>120.4</v>
      </c>
      <c r="CG708" s="20">
        <v>93.5</v>
      </c>
      <c r="CH708" s="20">
        <v>70.099999999999994</v>
      </c>
      <c r="CI708" s="20">
        <v>-8.6999999999999994E-2</v>
      </c>
      <c r="CJ708" s="20">
        <v>4.03</v>
      </c>
      <c r="CK708" s="20">
        <v>108.4</v>
      </c>
      <c r="CL708" s="20">
        <v>104.4</v>
      </c>
      <c r="CM708" s="20">
        <v>0.55000000000000004</v>
      </c>
      <c r="CN708" s="20">
        <v>122.5</v>
      </c>
      <c r="CO708" s="20">
        <v>93.9</v>
      </c>
      <c r="CP708" s="63">
        <v>0.95530000000000004</v>
      </c>
      <c r="CQ708" s="20">
        <v>2.2999999999999998</v>
      </c>
      <c r="CR708" s="20">
        <v>0.12105263157894736</v>
      </c>
      <c r="CS708" s="20">
        <v>1440</v>
      </c>
      <c r="CT708" s="20">
        <v>21.79</v>
      </c>
      <c r="CU708" s="20">
        <v>4.53</v>
      </c>
      <c r="CV708" s="20">
        <v>1582</v>
      </c>
      <c r="CW708" s="20">
        <v>1254</v>
      </c>
      <c r="CX708" s="20">
        <v>1168</v>
      </c>
      <c r="CY708" s="20">
        <v>0.47</v>
      </c>
      <c r="CZ708" s="20">
        <v>149</v>
      </c>
      <c r="DA708" s="20">
        <v>450</v>
      </c>
      <c r="DB708" s="20">
        <v>0.33100000000000002</v>
      </c>
      <c r="DC708" s="20">
        <v>335</v>
      </c>
      <c r="DD708" s="20">
        <v>439</v>
      </c>
      <c r="DE708" s="20">
        <v>0.76300000000000001</v>
      </c>
      <c r="DF708" s="20">
        <v>229</v>
      </c>
      <c r="DG708" s="20">
        <v>12.052631578947368</v>
      </c>
      <c r="DH708" s="20">
        <v>744</v>
      </c>
      <c r="DI708" s="20">
        <v>39.157894736842103</v>
      </c>
      <c r="DJ708" s="20">
        <v>344</v>
      </c>
      <c r="DK708" s="20">
        <v>149</v>
      </c>
      <c r="DL708" s="20">
        <v>111</v>
      </c>
      <c r="DM708" s="20">
        <v>198</v>
      </c>
      <c r="DN708" s="20">
        <v>346</v>
      </c>
      <c r="DO708" s="20">
        <v>83.3</v>
      </c>
      <c r="DP708" s="20">
        <v>66</v>
      </c>
      <c r="DQ708" s="20">
        <v>17.263000000000002</v>
      </c>
      <c r="DR708" s="20">
        <v>1.7370000000000001</v>
      </c>
      <c r="DS708" s="20">
        <v>10.420999999999999</v>
      </c>
      <c r="DT708" s="20">
        <v>0.753</v>
      </c>
      <c r="DU708" s="20">
        <v>23.7</v>
      </c>
      <c r="DV708" s="20">
        <v>23.1</v>
      </c>
      <c r="DW708" s="20">
        <v>5.8</v>
      </c>
      <c r="DX708" s="20">
        <v>7.8421052631578947</v>
      </c>
      <c r="DY708" s="20">
        <v>18.2</v>
      </c>
      <c r="DZ708" s="20">
        <v>14</v>
      </c>
      <c r="EA708" s="20">
        <v>0.629</v>
      </c>
      <c r="EB708" s="20">
        <v>1</v>
      </c>
      <c r="EC708" s="66">
        <v>7</v>
      </c>
      <c r="ED708" s="66">
        <v>9</v>
      </c>
      <c r="EE708" s="66">
        <v>10</v>
      </c>
      <c r="EF708" s="66">
        <v>5</v>
      </c>
      <c r="EG708" s="66">
        <v>4</v>
      </c>
      <c r="EH708" s="66">
        <v>6.5</v>
      </c>
      <c r="EI708" s="66">
        <v>14</v>
      </c>
      <c r="EJ708" s="66">
        <v>12</v>
      </c>
      <c r="EK708" s="20">
        <v>10509.4</v>
      </c>
      <c r="EL708" s="20">
        <v>11534.32</v>
      </c>
      <c r="EM708" s="20">
        <v>99.884894736842099</v>
      </c>
      <c r="EN708" s="20">
        <v>87.755789473684203</v>
      </c>
      <c r="EO708" s="20">
        <v>12.894699999999998</v>
      </c>
      <c r="EP708" s="20">
        <v>239.77799999999999</v>
      </c>
      <c r="EQ708" s="21">
        <v>64</v>
      </c>
      <c r="ER708" s="21">
        <v>58</v>
      </c>
      <c r="ES708" s="61" t="s">
        <v>60</v>
      </c>
      <c r="ET708" s="61">
        <v>122</v>
      </c>
      <c r="EU708" s="61">
        <v>6</v>
      </c>
    </row>
    <row r="709" spans="1:151" x14ac:dyDescent="0.45">
      <c r="A709" s="64">
        <v>45318</v>
      </c>
      <c r="B709" s="21" t="s">
        <v>35</v>
      </c>
      <c r="C709" s="21">
        <v>74</v>
      </c>
      <c r="D709" s="21" t="s">
        <v>78</v>
      </c>
      <c r="E709" s="21">
        <v>53</v>
      </c>
      <c r="F709" s="50" t="s">
        <v>558</v>
      </c>
      <c r="G709" t="s">
        <v>35</v>
      </c>
      <c r="H709" t="s">
        <v>78</v>
      </c>
      <c r="I709" t="s">
        <v>35</v>
      </c>
      <c r="J709" t="s">
        <v>78</v>
      </c>
      <c r="K709" t="s">
        <v>35</v>
      </c>
      <c r="L709" t="s">
        <v>78</v>
      </c>
      <c r="M709" t="s">
        <v>35</v>
      </c>
      <c r="N709" t="s">
        <v>78</v>
      </c>
      <c r="O709" t="s">
        <v>35</v>
      </c>
      <c r="P709" t="s">
        <v>78</v>
      </c>
      <c r="Q709" t="s">
        <v>35</v>
      </c>
      <c r="R709" t="s">
        <v>78</v>
      </c>
      <c r="S709" t="s">
        <v>29</v>
      </c>
      <c r="T709" t="s">
        <v>29</v>
      </c>
      <c r="U709">
        <v>18</v>
      </c>
      <c r="V709">
        <v>18</v>
      </c>
      <c r="W709" s="20">
        <v>0.77777777777777801</v>
      </c>
      <c r="X709" s="20">
        <v>22.09</v>
      </c>
      <c r="Y709" s="20">
        <v>120.6</v>
      </c>
      <c r="Z709" s="20">
        <v>98.5</v>
      </c>
      <c r="AA709" s="20">
        <v>68</v>
      </c>
      <c r="AB709" s="20">
        <v>-7.9000000000000001E-2</v>
      </c>
      <c r="AC709" s="20">
        <v>2.2000000000000002</v>
      </c>
      <c r="AD709" s="20">
        <v>107.3</v>
      </c>
      <c r="AE709" s="20">
        <v>105.1</v>
      </c>
      <c r="AF709" s="20">
        <v>-1.53</v>
      </c>
      <c r="AG709" s="20">
        <v>120.2</v>
      </c>
      <c r="AH709" s="20">
        <v>101</v>
      </c>
      <c r="AI709" s="20">
        <v>0.88129999999999997</v>
      </c>
      <c r="AJ709" s="20">
        <v>13</v>
      </c>
      <c r="AK709" s="20">
        <v>0.72222222222222221</v>
      </c>
      <c r="AL709" s="20">
        <v>1391</v>
      </c>
      <c r="AM709" s="20">
        <v>18.850000000000001</v>
      </c>
      <c r="AN709" s="20">
        <v>4.13</v>
      </c>
      <c r="AO709" s="20">
        <v>1471</v>
      </c>
      <c r="AP709" s="20">
        <v>1206</v>
      </c>
      <c r="AQ709" s="20">
        <v>1071</v>
      </c>
      <c r="AR709" s="20">
        <v>0.48199999999999998</v>
      </c>
      <c r="AS709" s="20">
        <v>149</v>
      </c>
      <c r="AT709" s="20">
        <v>394</v>
      </c>
      <c r="AU709" s="20">
        <v>0.378</v>
      </c>
      <c r="AV709" s="20">
        <v>290</v>
      </c>
      <c r="AW709" s="20">
        <v>389</v>
      </c>
      <c r="AX709" s="20">
        <v>0.746</v>
      </c>
      <c r="AY709" s="20">
        <v>178</v>
      </c>
      <c r="AZ709" s="20">
        <v>9.8888888888888893</v>
      </c>
      <c r="BA709" s="20">
        <v>647</v>
      </c>
      <c r="BB709" s="20">
        <v>35.944444444444443</v>
      </c>
      <c r="BC709" s="20">
        <v>293</v>
      </c>
      <c r="BD709" s="20">
        <v>127</v>
      </c>
      <c r="BE709" s="20">
        <v>72</v>
      </c>
      <c r="BF709" s="20">
        <v>167</v>
      </c>
      <c r="BG709" s="20">
        <v>282</v>
      </c>
      <c r="BH709" s="20">
        <v>81.7</v>
      </c>
      <c r="BI709" s="20">
        <v>67</v>
      </c>
      <c r="BJ709" s="20">
        <v>14.722</v>
      </c>
      <c r="BK709" s="20">
        <v>1.754</v>
      </c>
      <c r="BL709" s="20">
        <v>9.2780000000000005</v>
      </c>
      <c r="BM709" s="20">
        <v>0.76</v>
      </c>
      <c r="BN709" s="20">
        <v>21.9</v>
      </c>
      <c r="BO709" s="20">
        <v>21.6</v>
      </c>
      <c r="BP709" s="20">
        <v>4</v>
      </c>
      <c r="BQ709" s="20">
        <v>7.0555555555555554</v>
      </c>
      <c r="BR709" s="20">
        <v>15.7</v>
      </c>
      <c r="BS709" s="20">
        <v>63</v>
      </c>
      <c r="BT709" s="20">
        <v>0.57699999999999996</v>
      </c>
      <c r="BU709" s="20">
        <v>-2</v>
      </c>
      <c r="BV709" s="66">
        <v>19</v>
      </c>
      <c r="BW709" s="66">
        <v>10</v>
      </c>
      <c r="BX709" s="66">
        <v>38</v>
      </c>
      <c r="BY709" s="66">
        <v>12</v>
      </c>
      <c r="BZ709" s="66">
        <v>13</v>
      </c>
      <c r="CA709" s="66">
        <v>18</v>
      </c>
      <c r="CB709" s="66">
        <v>63</v>
      </c>
      <c r="CC709" s="66">
        <v>22</v>
      </c>
      <c r="CD709" s="20">
        <v>0.72222222222222199</v>
      </c>
      <c r="CE709" s="20">
        <v>17.12</v>
      </c>
      <c r="CF709" s="20">
        <v>119.6</v>
      </c>
      <c r="CG709" s="20">
        <v>102.5</v>
      </c>
      <c r="CH709" s="20">
        <v>66.7</v>
      </c>
      <c r="CI709" s="20">
        <v>1.4999999999999999E-2</v>
      </c>
      <c r="CJ709" s="20">
        <v>8.2100000000000009</v>
      </c>
      <c r="CK709" s="20">
        <v>112</v>
      </c>
      <c r="CL709" s="20">
        <v>103.7</v>
      </c>
      <c r="CM709" s="20">
        <v>4.1100000000000003</v>
      </c>
      <c r="CN709" s="20">
        <v>120.9</v>
      </c>
      <c r="CO709" s="20">
        <v>102.7</v>
      </c>
      <c r="CP709" s="63">
        <v>0.86739999999999995</v>
      </c>
      <c r="CQ709" s="20">
        <v>1.7</v>
      </c>
      <c r="CR709" s="20">
        <v>9.4444444444444442E-2</v>
      </c>
      <c r="CS709" s="20">
        <v>1380</v>
      </c>
      <c r="CT709" s="20">
        <v>15.24</v>
      </c>
      <c r="CU709" s="20">
        <v>7.58</v>
      </c>
      <c r="CV709" s="20">
        <v>1453</v>
      </c>
      <c r="CW709" s="20">
        <v>1315</v>
      </c>
      <c r="CX709" s="20">
        <v>1095</v>
      </c>
      <c r="CY709" s="20">
        <v>0.48099999999999998</v>
      </c>
      <c r="CZ709" s="20">
        <v>153</v>
      </c>
      <c r="DA709" s="20">
        <v>425</v>
      </c>
      <c r="DB709" s="20">
        <v>0.36</v>
      </c>
      <c r="DC709" s="20">
        <v>246</v>
      </c>
      <c r="DD709" s="20">
        <v>319</v>
      </c>
      <c r="DE709" s="20">
        <v>0.77100000000000002</v>
      </c>
      <c r="DF709" s="20">
        <v>185</v>
      </c>
      <c r="DG709" s="20">
        <v>10.277777777777779</v>
      </c>
      <c r="DH709" s="20">
        <v>683</v>
      </c>
      <c r="DI709" s="20">
        <v>37.944444444444443</v>
      </c>
      <c r="DJ709" s="20">
        <v>285</v>
      </c>
      <c r="DK709" s="20">
        <v>88</v>
      </c>
      <c r="DL709" s="20">
        <v>83</v>
      </c>
      <c r="DM709" s="20">
        <v>188</v>
      </c>
      <c r="DN709" s="20">
        <v>289</v>
      </c>
      <c r="DO709" s="20">
        <v>80.7</v>
      </c>
      <c r="DP709" s="20">
        <v>73.055999999999997</v>
      </c>
      <c r="DQ709" s="20">
        <v>7.6669999999999998</v>
      </c>
      <c r="DR709" s="20">
        <v>1.516</v>
      </c>
      <c r="DS709" s="20">
        <v>10.444000000000001</v>
      </c>
      <c r="DT709" s="20">
        <v>0.46800000000000003</v>
      </c>
      <c r="DU709" s="20">
        <v>23.6</v>
      </c>
      <c r="DV709" s="20">
        <v>17.7</v>
      </c>
      <c r="DW709" s="20">
        <v>4.5999999999999996</v>
      </c>
      <c r="DX709" s="20">
        <v>4.8888888888888893</v>
      </c>
      <c r="DY709" s="20">
        <v>16.100000000000001</v>
      </c>
      <c r="DZ709" s="20">
        <v>13</v>
      </c>
      <c r="EA709" s="20">
        <v>0.63100000000000001</v>
      </c>
      <c r="EB709" s="20">
        <v>1</v>
      </c>
      <c r="EC709" s="66">
        <v>32</v>
      </c>
      <c r="ED709" s="66">
        <v>47</v>
      </c>
      <c r="EE709" s="66">
        <v>25</v>
      </c>
      <c r="EF709" s="66">
        <v>30</v>
      </c>
      <c r="EG709" s="66">
        <v>33</v>
      </c>
      <c r="EH709" s="66">
        <v>24</v>
      </c>
      <c r="EI709" s="66">
        <v>13</v>
      </c>
      <c r="EJ709" s="66">
        <v>20</v>
      </c>
      <c r="EK709" s="20">
        <v>12361.5</v>
      </c>
      <c r="EL709" s="20">
        <v>11780.599999999999</v>
      </c>
      <c r="EM709" s="20">
        <v>45.359111111111119</v>
      </c>
      <c r="EN709" s="20">
        <v>73.688222222222223</v>
      </c>
      <c r="EO709" s="20">
        <v>12.104699999999999</v>
      </c>
      <c r="EP709" s="20">
        <v>215.59399999999999</v>
      </c>
      <c r="EQ709" s="21">
        <v>72</v>
      </c>
      <c r="ER709" s="21">
        <v>71</v>
      </c>
      <c r="ES709" s="61" t="s">
        <v>35</v>
      </c>
      <c r="ET709" s="61">
        <v>143</v>
      </c>
      <c r="EU709" s="61">
        <v>1</v>
      </c>
    </row>
    <row r="710" spans="1:151" x14ac:dyDescent="0.45">
      <c r="A710" s="64">
        <v>45318</v>
      </c>
      <c r="B710" s="21" t="s">
        <v>34</v>
      </c>
      <c r="C710" s="21">
        <v>20</v>
      </c>
      <c r="D710" s="21" t="s">
        <v>58</v>
      </c>
      <c r="E710" s="21">
        <v>291</v>
      </c>
      <c r="F710" s="50" t="s">
        <v>558</v>
      </c>
      <c r="G710" t="s">
        <v>34</v>
      </c>
      <c r="H710" t="s">
        <v>58</v>
      </c>
      <c r="I710" t="s">
        <v>34</v>
      </c>
      <c r="J710" t="s">
        <v>58</v>
      </c>
      <c r="K710" t="s">
        <v>34</v>
      </c>
      <c r="L710" t="s">
        <v>58</v>
      </c>
      <c r="M710" t="s">
        <v>34</v>
      </c>
      <c r="N710" t="s">
        <v>588</v>
      </c>
      <c r="O710" t="s">
        <v>34</v>
      </c>
      <c r="P710" t="s">
        <v>58</v>
      </c>
      <c r="Q710" t="s">
        <v>34</v>
      </c>
      <c r="R710" t="s">
        <v>58</v>
      </c>
      <c r="S710" t="s">
        <v>21</v>
      </c>
      <c r="T710" t="s">
        <v>21</v>
      </c>
      <c r="U710">
        <v>18</v>
      </c>
      <c r="V710">
        <v>19</v>
      </c>
      <c r="W710" s="20">
        <v>0.77777777777777801</v>
      </c>
      <c r="X710" s="20">
        <v>21.65</v>
      </c>
      <c r="Y710" s="20">
        <v>122.1</v>
      </c>
      <c r="Z710" s="20">
        <v>100.4</v>
      </c>
      <c r="AA710" s="20">
        <v>66.8</v>
      </c>
      <c r="AB710" s="20">
        <v>2.1000000000000001E-2</v>
      </c>
      <c r="AC710" s="20">
        <v>6.94</v>
      </c>
      <c r="AD710" s="20">
        <v>110.3</v>
      </c>
      <c r="AE710" s="20">
        <v>103.3</v>
      </c>
      <c r="AF710" s="20">
        <v>1.26</v>
      </c>
      <c r="AG710" s="20">
        <v>121.3</v>
      </c>
      <c r="AH710" s="20">
        <v>101.4</v>
      </c>
      <c r="AI710" s="20">
        <v>0.88670000000000004</v>
      </c>
      <c r="AJ710" s="20">
        <v>2.2000000000000002</v>
      </c>
      <c r="AK710" s="20">
        <v>0.12222222222222223</v>
      </c>
      <c r="AL710" s="20">
        <v>1389</v>
      </c>
      <c r="AM710" s="20">
        <v>20.3</v>
      </c>
      <c r="AN710" s="20">
        <v>6</v>
      </c>
      <c r="AO710" s="20">
        <v>1514</v>
      </c>
      <c r="AP710" s="20">
        <v>1245</v>
      </c>
      <c r="AQ710" s="20">
        <v>1083</v>
      </c>
      <c r="AR710" s="20">
        <v>0.495</v>
      </c>
      <c r="AS710" s="20">
        <v>162</v>
      </c>
      <c r="AT710" s="20">
        <v>396</v>
      </c>
      <c r="AU710" s="20">
        <v>0.40899999999999997</v>
      </c>
      <c r="AV710" s="20">
        <v>280</v>
      </c>
      <c r="AW710" s="20">
        <v>387</v>
      </c>
      <c r="AX710" s="20">
        <v>0.72399999999999998</v>
      </c>
      <c r="AY710" s="20">
        <v>219</v>
      </c>
      <c r="AZ710" s="20">
        <v>12.166666666666666</v>
      </c>
      <c r="BA710" s="20">
        <v>646</v>
      </c>
      <c r="BB710" s="20">
        <v>35.888888888888886</v>
      </c>
      <c r="BC710" s="20">
        <v>279</v>
      </c>
      <c r="BD710" s="20">
        <v>120</v>
      </c>
      <c r="BE710" s="20">
        <v>67</v>
      </c>
      <c r="BF710" s="20">
        <v>204</v>
      </c>
      <c r="BG710" s="20">
        <v>299</v>
      </c>
      <c r="BH710" s="20">
        <v>84.1</v>
      </c>
      <c r="BI710" s="20">
        <v>69.167000000000002</v>
      </c>
      <c r="BJ710" s="20">
        <v>14.944000000000001</v>
      </c>
      <c r="BK710" s="20">
        <v>1.3680000000000001</v>
      </c>
      <c r="BL710" s="20">
        <v>11.333</v>
      </c>
      <c r="BM710" s="20">
        <v>0.58799999999999997</v>
      </c>
      <c r="BN710" s="20">
        <v>22</v>
      </c>
      <c r="BO710" s="20">
        <v>21.5</v>
      </c>
      <c r="BP710" s="20">
        <v>3.7</v>
      </c>
      <c r="BQ710" s="20">
        <v>6.666666666666667</v>
      </c>
      <c r="BR710" s="20">
        <v>16.600000000000001</v>
      </c>
      <c r="BS710" s="20">
        <v>27</v>
      </c>
      <c r="BT710" s="20">
        <v>0.60699999999999998</v>
      </c>
      <c r="BU710" s="20">
        <v>0</v>
      </c>
      <c r="BV710" s="66">
        <v>14</v>
      </c>
      <c r="BW710" s="66">
        <v>26</v>
      </c>
      <c r="BX710" s="66">
        <v>13</v>
      </c>
      <c r="BY710" s="66">
        <v>14</v>
      </c>
      <c r="BZ710" s="66">
        <v>14</v>
      </c>
      <c r="CA710" s="66">
        <v>15.7</v>
      </c>
      <c r="CB710" s="66">
        <v>28</v>
      </c>
      <c r="CC710" s="66">
        <v>23</v>
      </c>
      <c r="CD710" s="20">
        <v>0.73684210526315796</v>
      </c>
      <c r="CE710" s="20">
        <v>18.190000000000001</v>
      </c>
      <c r="CF710" s="20">
        <v>117</v>
      </c>
      <c r="CG710" s="20">
        <v>98.8</v>
      </c>
      <c r="CH710" s="20">
        <v>70.7</v>
      </c>
      <c r="CI710" s="20">
        <v>-5.7000000000000002E-2</v>
      </c>
      <c r="CJ710" s="20">
        <v>1.72</v>
      </c>
      <c r="CK710" s="20">
        <v>106.5</v>
      </c>
      <c r="CL710" s="20">
        <v>104.8</v>
      </c>
      <c r="CM710" s="20">
        <v>-7.36</v>
      </c>
      <c r="CN710" s="20">
        <v>116.9</v>
      </c>
      <c r="CO710" s="20">
        <v>100.5</v>
      </c>
      <c r="CP710" s="63">
        <v>0.85060000000000002</v>
      </c>
      <c r="CQ710" s="20">
        <v>0.9</v>
      </c>
      <c r="CR710" s="20">
        <v>4.736842105263158E-2</v>
      </c>
      <c r="CS710" s="20">
        <v>1368</v>
      </c>
      <c r="CT710" s="20">
        <v>16.010000000000002</v>
      </c>
      <c r="CU710" s="20">
        <v>2.38</v>
      </c>
      <c r="CV710" s="20">
        <v>1567</v>
      </c>
      <c r="CW710" s="20">
        <v>1308</v>
      </c>
      <c r="CX710" s="20">
        <v>1174</v>
      </c>
      <c r="CY710" s="20">
        <v>0.48699999999999999</v>
      </c>
      <c r="CZ710" s="20">
        <v>119</v>
      </c>
      <c r="DA710" s="20">
        <v>350</v>
      </c>
      <c r="DB710" s="20">
        <v>0.34</v>
      </c>
      <c r="DC710" s="20">
        <v>304</v>
      </c>
      <c r="DD710" s="20">
        <v>420</v>
      </c>
      <c r="DE710" s="20">
        <v>0.72399999999999998</v>
      </c>
      <c r="DF710" s="20">
        <v>240</v>
      </c>
      <c r="DG710" s="20">
        <v>12.631578947368421</v>
      </c>
      <c r="DH710" s="20">
        <v>741</v>
      </c>
      <c r="DI710" s="20">
        <v>39</v>
      </c>
      <c r="DJ710" s="20">
        <v>346</v>
      </c>
      <c r="DK710" s="20">
        <v>181</v>
      </c>
      <c r="DL710" s="20">
        <v>77</v>
      </c>
      <c r="DM710" s="20">
        <v>250</v>
      </c>
      <c r="DN710" s="20">
        <v>326</v>
      </c>
      <c r="DO710" s="20">
        <v>82.5</v>
      </c>
      <c r="DP710" s="20">
        <v>68.841999999999999</v>
      </c>
      <c r="DQ710" s="20">
        <v>13.632</v>
      </c>
      <c r="DR710" s="20">
        <v>1.3839999999999999</v>
      </c>
      <c r="DS710" s="20">
        <v>13.157999999999999</v>
      </c>
      <c r="DT710" s="20">
        <v>0.72399999999999998</v>
      </c>
      <c r="DU710" s="20">
        <v>18.399999999999999</v>
      </c>
      <c r="DV710" s="20">
        <v>22.1</v>
      </c>
      <c r="DW710" s="20">
        <v>4.0999999999999996</v>
      </c>
      <c r="DX710" s="20">
        <v>9.526315789473685</v>
      </c>
      <c r="DY710" s="20">
        <v>17.2</v>
      </c>
      <c r="DZ710" s="20">
        <v>88</v>
      </c>
      <c r="EA710" s="20">
        <v>0.55700000000000005</v>
      </c>
      <c r="EB710" s="20">
        <v>-4</v>
      </c>
      <c r="EC710" s="66">
        <v>38</v>
      </c>
      <c r="ED710" s="66">
        <v>34</v>
      </c>
      <c r="EE710" s="66">
        <v>41</v>
      </c>
      <c r="EF710" s="66">
        <v>22</v>
      </c>
      <c r="EG710" s="66">
        <v>26</v>
      </c>
      <c r="EH710" s="66">
        <v>32</v>
      </c>
      <c r="EI710" s="66">
        <v>85</v>
      </c>
      <c r="EJ710" s="66">
        <v>65</v>
      </c>
      <c r="EK710" s="20">
        <v>12063.48</v>
      </c>
      <c r="EL710" s="20">
        <v>11746.800000000001</v>
      </c>
      <c r="EM710" s="20">
        <v>107.96173684210527</v>
      </c>
      <c r="EN710" s="20">
        <v>87.72</v>
      </c>
      <c r="EO710" s="20">
        <v>12.018400000000002</v>
      </c>
      <c r="EP710" s="20">
        <v>236.024</v>
      </c>
      <c r="EQ710" s="21">
        <v>102</v>
      </c>
      <c r="ER710" s="21">
        <v>105</v>
      </c>
      <c r="ES710" s="61" t="s">
        <v>58</v>
      </c>
      <c r="ET710" s="61">
        <v>207</v>
      </c>
      <c r="EU710" s="61">
        <v>-3</v>
      </c>
    </row>
    <row r="711" spans="1:151" x14ac:dyDescent="0.45">
      <c r="A711" s="64">
        <v>45318</v>
      </c>
      <c r="B711" s="21" t="s">
        <v>169</v>
      </c>
      <c r="C711" s="21">
        <v>359</v>
      </c>
      <c r="D711" s="21" t="s">
        <v>127</v>
      </c>
      <c r="E711" s="21">
        <v>58</v>
      </c>
      <c r="F711" s="50" t="s">
        <v>558</v>
      </c>
      <c r="G711" t="s">
        <v>169</v>
      </c>
      <c r="H711" t="s">
        <v>127</v>
      </c>
      <c r="I711" t="s">
        <v>169</v>
      </c>
      <c r="J711" t="s">
        <v>127</v>
      </c>
      <c r="K711" t="s">
        <v>169</v>
      </c>
      <c r="L711" t="s">
        <v>427</v>
      </c>
      <c r="M711" t="s">
        <v>169</v>
      </c>
      <c r="N711" t="s">
        <v>653</v>
      </c>
      <c r="O711" t="s">
        <v>169</v>
      </c>
      <c r="P711" t="s">
        <v>1350</v>
      </c>
      <c r="Q711" t="s">
        <v>169</v>
      </c>
      <c r="R711" t="s">
        <v>427</v>
      </c>
      <c r="S711" t="s">
        <v>47</v>
      </c>
      <c r="T711" t="s">
        <v>47</v>
      </c>
      <c r="U711">
        <v>19</v>
      </c>
      <c r="V711">
        <v>19</v>
      </c>
      <c r="W711" s="20">
        <v>0.52631578947368396</v>
      </c>
      <c r="X711" s="20">
        <v>-2.58</v>
      </c>
      <c r="Y711" s="20">
        <v>107.4</v>
      </c>
      <c r="Z711" s="20">
        <v>109.9</v>
      </c>
      <c r="AA711" s="20">
        <v>67.7</v>
      </c>
      <c r="AB711" s="20">
        <v>0.13600000000000001</v>
      </c>
      <c r="AC711" s="20">
        <v>4.99</v>
      </c>
      <c r="AD711" s="20">
        <v>109.8</v>
      </c>
      <c r="AE711" s="20">
        <v>104.8</v>
      </c>
      <c r="AF711" s="20">
        <v>1.91</v>
      </c>
      <c r="AG711" s="20">
        <v>108.3</v>
      </c>
      <c r="AH711" s="20">
        <v>109.5</v>
      </c>
      <c r="AI711" s="20">
        <v>0.4672</v>
      </c>
      <c r="AJ711" s="20">
        <v>-3.5</v>
      </c>
      <c r="AK711" s="20">
        <v>-0.18421052631578946</v>
      </c>
      <c r="AL711" s="20">
        <v>1180</v>
      </c>
      <c r="AM711" s="20">
        <v>-1.1499999999999999</v>
      </c>
      <c r="AN711" s="20">
        <v>4.38</v>
      </c>
      <c r="AO711" s="20">
        <v>1398</v>
      </c>
      <c r="AP711" s="20">
        <v>1423</v>
      </c>
      <c r="AQ711" s="20">
        <v>1024</v>
      </c>
      <c r="AR711" s="20">
        <v>0.45500000000000002</v>
      </c>
      <c r="AS711" s="20">
        <v>142</v>
      </c>
      <c r="AT711" s="20">
        <v>359</v>
      </c>
      <c r="AU711" s="20">
        <v>0.39600000000000002</v>
      </c>
      <c r="AV711" s="20">
        <v>324</v>
      </c>
      <c r="AW711" s="20">
        <v>430</v>
      </c>
      <c r="AX711" s="20">
        <v>0.753</v>
      </c>
      <c r="AY711" s="20">
        <v>190</v>
      </c>
      <c r="AZ711" s="20">
        <v>10</v>
      </c>
      <c r="BA711" s="20">
        <v>654</v>
      </c>
      <c r="BB711" s="20">
        <v>34.421052631578945</v>
      </c>
      <c r="BC711" s="20">
        <v>224</v>
      </c>
      <c r="BD711" s="20">
        <v>101</v>
      </c>
      <c r="BE711" s="20">
        <v>56</v>
      </c>
      <c r="BF711" s="20">
        <v>280</v>
      </c>
      <c r="BG711" s="20">
        <v>297</v>
      </c>
      <c r="BH711" s="20">
        <v>73.599999999999994</v>
      </c>
      <c r="BI711" s="20">
        <v>74.894999999999996</v>
      </c>
      <c r="BJ711" s="20">
        <v>-1.3160000000000001</v>
      </c>
      <c r="BK711" s="20">
        <v>0.8</v>
      </c>
      <c r="BL711" s="20">
        <v>14.737</v>
      </c>
      <c r="BM711" s="20">
        <v>0.36099999999999999</v>
      </c>
      <c r="BN711" s="20">
        <v>18.899999999999999</v>
      </c>
      <c r="BO711" s="20">
        <v>22.6</v>
      </c>
      <c r="BP711" s="20">
        <v>2.9</v>
      </c>
      <c r="BQ711" s="20">
        <v>5.3157894736842106</v>
      </c>
      <c r="BR711" s="20">
        <v>15.6</v>
      </c>
      <c r="BS711" s="20">
        <v>117</v>
      </c>
      <c r="BT711" s="20">
        <v>0.53600000000000003</v>
      </c>
      <c r="BU711" s="20">
        <v>0</v>
      </c>
      <c r="BV711" s="66">
        <v>175</v>
      </c>
      <c r="BW711" s="66">
        <v>147</v>
      </c>
      <c r="BX711" s="66">
        <v>148</v>
      </c>
      <c r="BY711" s="66">
        <v>302</v>
      </c>
      <c r="BZ711" s="66">
        <v>197</v>
      </c>
      <c r="CA711" s="66">
        <v>154</v>
      </c>
      <c r="CB711" s="66">
        <v>118</v>
      </c>
      <c r="CC711" s="66">
        <v>196</v>
      </c>
      <c r="CD711" s="20">
        <v>0.78947368421052599</v>
      </c>
      <c r="CE711" s="20">
        <v>16.59</v>
      </c>
      <c r="CF711" s="20">
        <v>118.4</v>
      </c>
      <c r="CG711" s="20">
        <v>101.8</v>
      </c>
      <c r="CH711" s="20">
        <v>66.400000000000006</v>
      </c>
      <c r="CI711" s="20">
        <v>0.01</v>
      </c>
      <c r="CJ711" s="20">
        <v>7.7</v>
      </c>
      <c r="CK711" s="20">
        <v>112</v>
      </c>
      <c r="CL711" s="20">
        <v>104.3</v>
      </c>
      <c r="CM711" s="20">
        <v>5.36</v>
      </c>
      <c r="CN711" s="20">
        <v>117.7</v>
      </c>
      <c r="CO711" s="20">
        <v>102.4</v>
      </c>
      <c r="CP711" s="63">
        <v>0.83299999999999996</v>
      </c>
      <c r="CQ711" s="20">
        <v>2.1</v>
      </c>
      <c r="CR711" s="20">
        <v>0.11052631578947369</v>
      </c>
      <c r="CS711" s="20">
        <v>1359</v>
      </c>
      <c r="CT711" s="20">
        <v>15.37</v>
      </c>
      <c r="CU711" s="20">
        <v>7.61</v>
      </c>
      <c r="CV711" s="20">
        <v>1527</v>
      </c>
      <c r="CW711" s="20">
        <v>1318</v>
      </c>
      <c r="CX711" s="20">
        <v>1086</v>
      </c>
      <c r="CY711" s="20">
        <v>0.50700000000000001</v>
      </c>
      <c r="CZ711" s="20">
        <v>157</v>
      </c>
      <c r="DA711" s="20">
        <v>425</v>
      </c>
      <c r="DB711" s="20">
        <v>0.36899999999999999</v>
      </c>
      <c r="DC711" s="20">
        <v>268</v>
      </c>
      <c r="DD711" s="20">
        <v>352</v>
      </c>
      <c r="DE711" s="20">
        <v>0.76100000000000001</v>
      </c>
      <c r="DF711" s="20">
        <v>146</v>
      </c>
      <c r="DG711" s="20">
        <v>7.6842105263157894</v>
      </c>
      <c r="DH711" s="20">
        <v>613</v>
      </c>
      <c r="DI711" s="20">
        <v>32.263157894736842</v>
      </c>
      <c r="DJ711" s="20">
        <v>373</v>
      </c>
      <c r="DK711" s="20">
        <v>137</v>
      </c>
      <c r="DL711" s="20">
        <v>62</v>
      </c>
      <c r="DM711" s="20">
        <v>198</v>
      </c>
      <c r="DN711" s="20">
        <v>315</v>
      </c>
      <c r="DO711" s="20">
        <v>80.400000000000006</v>
      </c>
      <c r="DP711" s="20">
        <v>69.367999999999995</v>
      </c>
      <c r="DQ711" s="20">
        <v>11</v>
      </c>
      <c r="DR711" s="20">
        <v>1.8839999999999999</v>
      </c>
      <c r="DS711" s="20">
        <v>10.420999999999999</v>
      </c>
      <c r="DT711" s="20">
        <v>0.69199999999999995</v>
      </c>
      <c r="DU711" s="20">
        <v>22.4</v>
      </c>
      <c r="DV711" s="20">
        <v>18.5</v>
      </c>
      <c r="DW711" s="20">
        <v>3.3</v>
      </c>
      <c r="DX711" s="20">
        <v>7.2105263157894735</v>
      </c>
      <c r="DY711" s="20">
        <v>16.600000000000001</v>
      </c>
      <c r="DZ711" s="20">
        <v>10</v>
      </c>
      <c r="EA711" s="20">
        <v>0.64200000000000002</v>
      </c>
      <c r="EB711" s="20">
        <v>0</v>
      </c>
      <c r="EC711" s="66">
        <v>29</v>
      </c>
      <c r="ED711" s="66">
        <v>59</v>
      </c>
      <c r="EE711" s="66">
        <v>30</v>
      </c>
      <c r="EF711" s="66">
        <v>79</v>
      </c>
      <c r="EG711" s="66">
        <v>38</v>
      </c>
      <c r="EH711" s="66">
        <v>37.700000000000003</v>
      </c>
      <c r="EI711" s="66">
        <v>10</v>
      </c>
      <c r="EJ711" s="66">
        <v>14</v>
      </c>
      <c r="EK711" s="20">
        <v>10933.32</v>
      </c>
      <c r="EL711" s="20">
        <v>13012.160000000002</v>
      </c>
      <c r="EM711" s="20">
        <v>106.26152631578947</v>
      </c>
      <c r="EN711" s="20">
        <v>55.395842105263156</v>
      </c>
      <c r="EO711" s="20">
        <v>11.871599999999999</v>
      </c>
      <c r="EP711" s="20">
        <v>237.19499999999999</v>
      </c>
      <c r="EQ711" s="21">
        <v>79</v>
      </c>
      <c r="ER711" s="21">
        <v>76</v>
      </c>
      <c r="ES711" s="61" t="s">
        <v>169</v>
      </c>
      <c r="ET711" s="61">
        <v>155</v>
      </c>
      <c r="EU711" s="61">
        <v>3</v>
      </c>
    </row>
    <row r="712" spans="1:151" x14ac:dyDescent="0.45">
      <c r="A712" s="64">
        <v>45318</v>
      </c>
      <c r="B712" s="21" t="s">
        <v>80</v>
      </c>
      <c r="C712" s="21">
        <v>25</v>
      </c>
      <c r="D712" s="21" t="s">
        <v>59</v>
      </c>
      <c r="E712" s="21">
        <v>330</v>
      </c>
      <c r="F712" s="50" t="s">
        <v>558</v>
      </c>
      <c r="G712" t="s">
        <v>80</v>
      </c>
      <c r="H712" t="s">
        <v>59</v>
      </c>
      <c r="I712" t="s">
        <v>80</v>
      </c>
      <c r="J712" t="s">
        <v>59</v>
      </c>
      <c r="K712" t="s">
        <v>420</v>
      </c>
      <c r="L712" t="s">
        <v>417</v>
      </c>
      <c r="M712" t="s">
        <v>1270</v>
      </c>
      <c r="N712" t="s">
        <v>1264</v>
      </c>
      <c r="O712" t="s">
        <v>80</v>
      </c>
      <c r="P712" t="s">
        <v>59</v>
      </c>
      <c r="Q712" t="s">
        <v>420</v>
      </c>
      <c r="R712" t="s">
        <v>417</v>
      </c>
      <c r="S712" t="s">
        <v>47</v>
      </c>
      <c r="T712" t="s">
        <v>47</v>
      </c>
      <c r="U712">
        <v>19</v>
      </c>
      <c r="V712">
        <v>19</v>
      </c>
      <c r="W712" s="20">
        <v>0.73684210526315796</v>
      </c>
      <c r="X712" s="20">
        <v>13.23</v>
      </c>
      <c r="Y712" s="20">
        <v>110.1</v>
      </c>
      <c r="Z712" s="20">
        <v>96.9</v>
      </c>
      <c r="AA712" s="20">
        <v>67.599999999999994</v>
      </c>
      <c r="AB712" s="20">
        <v>6.4000000000000001E-2</v>
      </c>
      <c r="AC712" s="20">
        <v>7.5</v>
      </c>
      <c r="AD712" s="20">
        <v>110.4</v>
      </c>
      <c r="AE712" s="20">
        <v>102.9</v>
      </c>
      <c r="AF712" s="20">
        <v>6.76</v>
      </c>
      <c r="AG712" s="20">
        <v>110.9</v>
      </c>
      <c r="AH712" s="20">
        <v>96.3</v>
      </c>
      <c r="AI712" s="20">
        <v>0.83620000000000005</v>
      </c>
      <c r="AJ712" s="20">
        <v>13</v>
      </c>
      <c r="AK712" s="20">
        <v>0.68421052631578949</v>
      </c>
      <c r="AL712" s="20">
        <v>1353</v>
      </c>
      <c r="AM712" s="20">
        <v>12.19</v>
      </c>
      <c r="AN712" s="20">
        <v>7.19</v>
      </c>
      <c r="AO712" s="20">
        <v>1396</v>
      </c>
      <c r="AP712" s="20">
        <v>1238</v>
      </c>
      <c r="AQ712" s="20">
        <v>1083</v>
      </c>
      <c r="AR712" s="20">
        <v>0.45100000000000001</v>
      </c>
      <c r="AS712" s="20">
        <v>140</v>
      </c>
      <c r="AT712" s="20">
        <v>413</v>
      </c>
      <c r="AU712" s="20">
        <v>0.33900000000000002</v>
      </c>
      <c r="AV712" s="20">
        <v>280</v>
      </c>
      <c r="AW712" s="20">
        <v>391</v>
      </c>
      <c r="AX712" s="20">
        <v>0.71599999999999997</v>
      </c>
      <c r="AY712" s="20">
        <v>209</v>
      </c>
      <c r="AZ712" s="20">
        <v>11</v>
      </c>
      <c r="BA712" s="20">
        <v>700</v>
      </c>
      <c r="BB712" s="20">
        <v>36.842105263157897</v>
      </c>
      <c r="BC712" s="20">
        <v>236</v>
      </c>
      <c r="BD712" s="20">
        <v>115</v>
      </c>
      <c r="BE712" s="20">
        <v>43</v>
      </c>
      <c r="BF712" s="20">
        <v>227</v>
      </c>
      <c r="BG712" s="20">
        <v>303</v>
      </c>
      <c r="BH712" s="20">
        <v>73.5</v>
      </c>
      <c r="BI712" s="20">
        <v>65.158000000000001</v>
      </c>
      <c r="BJ712" s="20">
        <v>8.3160000000000007</v>
      </c>
      <c r="BK712" s="20">
        <v>1.04</v>
      </c>
      <c r="BL712" s="20">
        <v>11.946999999999999</v>
      </c>
      <c r="BM712" s="20">
        <v>0.50700000000000001</v>
      </c>
      <c r="BN712" s="20">
        <v>21.7</v>
      </c>
      <c r="BO712" s="20">
        <v>20.6</v>
      </c>
      <c r="BP712" s="20">
        <v>2.2999999999999998</v>
      </c>
      <c r="BQ712" s="20">
        <v>6.0526315789473681</v>
      </c>
      <c r="BR712" s="20">
        <v>15.9</v>
      </c>
      <c r="BS712" s="20">
        <v>26</v>
      </c>
      <c r="BT712" s="20">
        <v>0.60799999999999998</v>
      </c>
      <c r="BU712" s="20">
        <v>0</v>
      </c>
      <c r="BV712" s="66">
        <v>56</v>
      </c>
      <c r="BW712" s="66">
        <v>31</v>
      </c>
      <c r="BX712" s="66">
        <v>48</v>
      </c>
      <c r="BY712" s="66">
        <v>66</v>
      </c>
      <c r="BZ712" s="66">
        <v>58</v>
      </c>
      <c r="CA712" s="66">
        <v>38.700000000000003</v>
      </c>
      <c r="CB712" s="66">
        <v>27</v>
      </c>
      <c r="CC712" s="66">
        <v>25</v>
      </c>
      <c r="CD712" s="20">
        <v>0.89473684210526305</v>
      </c>
      <c r="CE712" s="20">
        <v>16.11</v>
      </c>
      <c r="CF712" s="20">
        <v>115.7</v>
      </c>
      <c r="CG712" s="20">
        <v>99.6</v>
      </c>
      <c r="CH712" s="20">
        <v>69.5</v>
      </c>
      <c r="CI712" s="20">
        <v>7.3999999999999996E-2</v>
      </c>
      <c r="CJ712" s="20">
        <v>3.19</v>
      </c>
      <c r="CK712" s="20">
        <v>108.5</v>
      </c>
      <c r="CL712" s="20">
        <v>105.3</v>
      </c>
      <c r="CM712" s="20">
        <v>1.88</v>
      </c>
      <c r="CN712" s="20">
        <v>115.1</v>
      </c>
      <c r="CO712" s="20">
        <v>100</v>
      </c>
      <c r="CP712" s="63">
        <v>0.8337</v>
      </c>
      <c r="CQ712" s="20">
        <v>2.6</v>
      </c>
      <c r="CR712" s="20">
        <v>0.1368421052631579</v>
      </c>
      <c r="CS712" s="20">
        <v>1407</v>
      </c>
      <c r="CT712" s="20">
        <v>14.14</v>
      </c>
      <c r="CU712" s="20">
        <v>3.25</v>
      </c>
      <c r="CV712" s="20">
        <v>1561</v>
      </c>
      <c r="CW712" s="20">
        <v>1292</v>
      </c>
      <c r="CX712" s="20">
        <v>1140</v>
      </c>
      <c r="CY712" s="20">
        <v>0.5</v>
      </c>
      <c r="CZ712" s="20">
        <v>114</v>
      </c>
      <c r="DA712" s="20">
        <v>353</v>
      </c>
      <c r="DB712" s="20">
        <v>0.32300000000000001</v>
      </c>
      <c r="DC712" s="20">
        <v>307</v>
      </c>
      <c r="DD712" s="20">
        <v>427</v>
      </c>
      <c r="DE712" s="20">
        <v>0.71899999999999997</v>
      </c>
      <c r="DF712" s="20">
        <v>209</v>
      </c>
      <c r="DG712" s="20">
        <v>11</v>
      </c>
      <c r="DH712" s="20">
        <v>723</v>
      </c>
      <c r="DI712" s="20">
        <v>38.05263157894737</v>
      </c>
      <c r="DJ712" s="20">
        <v>332</v>
      </c>
      <c r="DK712" s="20">
        <v>141</v>
      </c>
      <c r="DL712" s="20">
        <v>83</v>
      </c>
      <c r="DM712" s="20">
        <v>217</v>
      </c>
      <c r="DN712" s="20">
        <v>322</v>
      </c>
      <c r="DO712" s="20">
        <v>82.2</v>
      </c>
      <c r="DP712" s="20">
        <v>68</v>
      </c>
      <c r="DQ712" s="20">
        <v>14.157999999999999</v>
      </c>
      <c r="DR712" s="20">
        <v>1.53</v>
      </c>
      <c r="DS712" s="20">
        <v>11.420999999999999</v>
      </c>
      <c r="DT712" s="20">
        <v>0.65</v>
      </c>
      <c r="DU712" s="20">
        <v>18.600000000000001</v>
      </c>
      <c r="DV712" s="20">
        <v>22.5</v>
      </c>
      <c r="DW712" s="20">
        <v>4.4000000000000004</v>
      </c>
      <c r="DX712" s="20">
        <v>7.4210526315789478</v>
      </c>
      <c r="DY712" s="20">
        <v>16.899999999999999</v>
      </c>
      <c r="DZ712" s="20">
        <v>5</v>
      </c>
      <c r="EA712" s="20">
        <v>0.65700000000000003</v>
      </c>
      <c r="EB712" s="20">
        <v>0</v>
      </c>
      <c r="EC712" s="66">
        <v>24</v>
      </c>
      <c r="ED712" s="66">
        <v>17</v>
      </c>
      <c r="EE712" s="66">
        <v>11</v>
      </c>
      <c r="EF712" s="66">
        <v>56</v>
      </c>
      <c r="EG712" s="66">
        <v>43</v>
      </c>
      <c r="EH712" s="66">
        <v>23.5</v>
      </c>
      <c r="EI712" s="66">
        <v>5</v>
      </c>
      <c r="EJ712" s="66">
        <v>11</v>
      </c>
      <c r="EK712" s="20">
        <v>10965.96</v>
      </c>
      <c r="EL712" s="20">
        <v>11211.330000000002</v>
      </c>
      <c r="EM712" s="20">
        <v>88.659315789473681</v>
      </c>
      <c r="EN712" s="20">
        <v>69.127105263157887</v>
      </c>
      <c r="EO712" s="20">
        <v>11.4321</v>
      </c>
      <c r="EP712" s="20">
        <v>230.55199999999999</v>
      </c>
      <c r="EQ712" s="21">
        <v>84</v>
      </c>
      <c r="ER712" s="21">
        <v>90</v>
      </c>
      <c r="ES712" s="61" t="s">
        <v>59</v>
      </c>
      <c r="ET712" s="61">
        <v>174</v>
      </c>
      <c r="EU712" s="61">
        <v>-6</v>
      </c>
    </row>
    <row r="713" spans="1:151" x14ac:dyDescent="0.45">
      <c r="A713" s="64">
        <v>45318</v>
      </c>
      <c r="B713" s="21" t="s">
        <v>135</v>
      </c>
      <c r="C713" s="21">
        <v>308</v>
      </c>
      <c r="D713" s="21" t="s">
        <v>132</v>
      </c>
      <c r="E713" s="21">
        <v>49</v>
      </c>
      <c r="F713" s="50" t="s">
        <v>558</v>
      </c>
      <c r="G713" t="s">
        <v>135</v>
      </c>
      <c r="H713" t="s">
        <v>132</v>
      </c>
      <c r="I713" t="s">
        <v>135</v>
      </c>
      <c r="J713" t="s">
        <v>132</v>
      </c>
      <c r="K713" t="s">
        <v>135</v>
      </c>
      <c r="L713" t="s">
        <v>132</v>
      </c>
      <c r="M713" t="s">
        <v>135</v>
      </c>
      <c r="N713" t="s">
        <v>132</v>
      </c>
      <c r="O713" t="s">
        <v>135</v>
      </c>
      <c r="P713" t="s">
        <v>132</v>
      </c>
      <c r="Q713" t="s">
        <v>135</v>
      </c>
      <c r="R713" t="s">
        <v>132</v>
      </c>
      <c r="S713" t="s">
        <v>13</v>
      </c>
      <c r="T713" t="s">
        <v>13</v>
      </c>
      <c r="U713">
        <v>19</v>
      </c>
      <c r="V713">
        <v>19</v>
      </c>
      <c r="W713" s="20">
        <v>0.63157894736842102</v>
      </c>
      <c r="X713" s="20">
        <v>5.72</v>
      </c>
      <c r="Y713" s="20">
        <v>113.5</v>
      </c>
      <c r="Z713" s="20">
        <v>107.8</v>
      </c>
      <c r="AA713" s="20">
        <v>73</v>
      </c>
      <c r="AB713" s="20">
        <v>-0.01</v>
      </c>
      <c r="AC713" s="20">
        <v>-0.04</v>
      </c>
      <c r="AD713" s="20">
        <v>106.6</v>
      </c>
      <c r="AE713" s="20">
        <v>106.6</v>
      </c>
      <c r="AF713" s="20">
        <v>-3.65</v>
      </c>
      <c r="AG713" s="20">
        <v>113.4</v>
      </c>
      <c r="AH713" s="20">
        <v>108.5</v>
      </c>
      <c r="AI713" s="20">
        <v>0.62439999999999996</v>
      </c>
      <c r="AJ713" s="20">
        <v>-3</v>
      </c>
      <c r="AK713" s="20">
        <v>-0.15789473684210525</v>
      </c>
      <c r="AL713" s="20">
        <v>1220</v>
      </c>
      <c r="AM713" s="20">
        <v>5.88</v>
      </c>
      <c r="AN713" s="20">
        <v>0.72</v>
      </c>
      <c r="AO713" s="20">
        <v>1633</v>
      </c>
      <c r="AP713" s="20">
        <v>1510</v>
      </c>
      <c r="AQ713" s="20">
        <v>1108</v>
      </c>
      <c r="AR713" s="20">
        <v>0.49199999999999999</v>
      </c>
      <c r="AS713" s="20">
        <v>153</v>
      </c>
      <c r="AT713" s="20">
        <v>419</v>
      </c>
      <c r="AU713" s="20">
        <v>0.36499999999999999</v>
      </c>
      <c r="AV713" s="20">
        <v>390</v>
      </c>
      <c r="AW713" s="20">
        <v>528</v>
      </c>
      <c r="AX713" s="20">
        <v>0.73899999999999999</v>
      </c>
      <c r="AY713" s="20">
        <v>119</v>
      </c>
      <c r="AZ713" s="20">
        <v>6.2631578947368425</v>
      </c>
      <c r="BA713" s="20">
        <v>628</v>
      </c>
      <c r="BB713" s="20">
        <v>33.05263157894737</v>
      </c>
      <c r="BC713" s="20">
        <v>277</v>
      </c>
      <c r="BD713" s="20">
        <v>171</v>
      </c>
      <c r="BE713" s="20">
        <v>79</v>
      </c>
      <c r="BF713" s="20">
        <v>207</v>
      </c>
      <c r="BG713" s="20">
        <v>318</v>
      </c>
      <c r="BH713" s="20">
        <v>85.9</v>
      </c>
      <c r="BI713" s="20">
        <v>79.474000000000004</v>
      </c>
      <c r="BJ713" s="20">
        <v>6.4740000000000002</v>
      </c>
      <c r="BK713" s="20">
        <v>1.3380000000000001</v>
      </c>
      <c r="BL713" s="20">
        <v>10.895</v>
      </c>
      <c r="BM713" s="20">
        <v>0.82599999999999996</v>
      </c>
      <c r="BN713" s="20">
        <v>22.1</v>
      </c>
      <c r="BO713" s="20">
        <v>27.8</v>
      </c>
      <c r="BP713" s="20">
        <v>4.2</v>
      </c>
      <c r="BQ713" s="20">
        <v>9</v>
      </c>
      <c r="BR713" s="20">
        <v>16.7</v>
      </c>
      <c r="BS713" s="20">
        <v>132</v>
      </c>
      <c r="BT713" s="20">
        <v>0.52500000000000002</v>
      </c>
      <c r="BU713" s="20">
        <v>0</v>
      </c>
      <c r="BV713" s="66">
        <v>114</v>
      </c>
      <c r="BW713" s="66">
        <v>108</v>
      </c>
      <c r="BX713" s="66">
        <v>127</v>
      </c>
      <c r="BY713" s="66">
        <v>120</v>
      </c>
      <c r="BZ713" s="66">
        <v>111</v>
      </c>
      <c r="CA713" s="66">
        <v>98.2</v>
      </c>
      <c r="CB713" s="66">
        <v>132</v>
      </c>
      <c r="CC713" s="66">
        <v>109</v>
      </c>
      <c r="CD713" s="20">
        <v>0.63157894736842102</v>
      </c>
      <c r="CE713" s="20">
        <v>5.98</v>
      </c>
      <c r="CF713" s="20">
        <v>109.6</v>
      </c>
      <c r="CG713" s="20">
        <v>103.6</v>
      </c>
      <c r="CH713" s="20">
        <v>62.8</v>
      </c>
      <c r="CI713" s="20">
        <v>3.5999999999999997E-2</v>
      </c>
      <c r="CJ713" s="20">
        <v>2.75</v>
      </c>
      <c r="CK713" s="20">
        <v>108.2</v>
      </c>
      <c r="CL713" s="20">
        <v>105.5</v>
      </c>
      <c r="CM713" s="20">
        <v>2.25</v>
      </c>
      <c r="CN713" s="20">
        <v>110.5</v>
      </c>
      <c r="CO713" s="20">
        <v>102.5</v>
      </c>
      <c r="CP713" s="63">
        <v>0.70340000000000003</v>
      </c>
      <c r="CQ713" s="20">
        <v>-2.1</v>
      </c>
      <c r="CR713" s="20">
        <v>-0.11052631578947369</v>
      </c>
      <c r="CS713" s="20">
        <v>1271</v>
      </c>
      <c r="CT713" s="20">
        <v>5.83</v>
      </c>
      <c r="CU713" s="20">
        <v>3.55</v>
      </c>
      <c r="CV713" s="20">
        <v>1311</v>
      </c>
      <c r="CW713" s="20">
        <v>1223</v>
      </c>
      <c r="CX713" s="20">
        <v>1035</v>
      </c>
      <c r="CY713" s="20">
        <v>0.45600000000000002</v>
      </c>
      <c r="CZ713" s="20">
        <v>124</v>
      </c>
      <c r="DA713" s="20">
        <v>385</v>
      </c>
      <c r="DB713" s="20">
        <v>0.32200000000000001</v>
      </c>
      <c r="DC713" s="20">
        <v>243</v>
      </c>
      <c r="DD713" s="20">
        <v>326</v>
      </c>
      <c r="DE713" s="20">
        <v>0.745</v>
      </c>
      <c r="DF713" s="20">
        <v>165</v>
      </c>
      <c r="DG713" s="20">
        <v>8.6842105263157894</v>
      </c>
      <c r="DH713" s="20">
        <v>611</v>
      </c>
      <c r="DI713" s="20">
        <v>32.157894736842103</v>
      </c>
      <c r="DJ713" s="20">
        <v>262</v>
      </c>
      <c r="DK713" s="20">
        <v>121</v>
      </c>
      <c r="DL713" s="20">
        <v>67</v>
      </c>
      <c r="DM713" s="20">
        <v>181</v>
      </c>
      <c r="DN713" s="20">
        <v>294</v>
      </c>
      <c r="DO713" s="20">
        <v>69</v>
      </c>
      <c r="DP713" s="20">
        <v>64.367999999999995</v>
      </c>
      <c r="DQ713" s="20">
        <v>4.6319999999999997</v>
      </c>
      <c r="DR713" s="20">
        <v>1.448</v>
      </c>
      <c r="DS713" s="20">
        <v>9.5259999999999998</v>
      </c>
      <c r="DT713" s="20">
        <v>0.66900000000000004</v>
      </c>
      <c r="DU713" s="20">
        <v>20.3</v>
      </c>
      <c r="DV713" s="20">
        <v>17.2</v>
      </c>
      <c r="DW713" s="20">
        <v>3.5</v>
      </c>
      <c r="DX713" s="20">
        <v>6.3684210526315788</v>
      </c>
      <c r="DY713" s="20">
        <v>15.5</v>
      </c>
      <c r="DZ713" s="20">
        <v>75</v>
      </c>
      <c r="EA713" s="20">
        <v>0.56899999999999995</v>
      </c>
      <c r="EB713" s="20">
        <v>2</v>
      </c>
      <c r="EC713" s="66">
        <v>99</v>
      </c>
      <c r="ED713" s="66">
        <v>86</v>
      </c>
      <c r="EE713" s="66">
        <v>102</v>
      </c>
      <c r="EF713" s="66">
        <v>106</v>
      </c>
      <c r="EG713" s="66">
        <v>109</v>
      </c>
      <c r="EH713" s="66">
        <v>81.2</v>
      </c>
      <c r="EI713" s="66">
        <v>75</v>
      </c>
      <c r="EJ713" s="66">
        <v>86</v>
      </c>
      <c r="EK713" s="20">
        <v>11758.599999999999</v>
      </c>
      <c r="EL713" s="20">
        <v>11814.88</v>
      </c>
      <c r="EM713" s="20">
        <v>69.383947368421047</v>
      </c>
      <c r="EN713" s="20">
        <v>85.733999999999995</v>
      </c>
      <c r="EO713" s="20">
        <v>12.4415</v>
      </c>
      <c r="EP713" s="20">
        <v>217.26599999999999</v>
      </c>
      <c r="EQ713" s="21">
        <v>71</v>
      </c>
      <c r="ER713" s="21">
        <v>75</v>
      </c>
      <c r="ES713" s="61" t="s">
        <v>132</v>
      </c>
      <c r="ET713" s="61">
        <v>146</v>
      </c>
      <c r="EU713" s="61">
        <v>-4</v>
      </c>
    </row>
    <row r="714" spans="1:151" x14ac:dyDescent="0.45">
      <c r="A714" s="64">
        <v>45318</v>
      </c>
      <c r="B714" s="21" t="s">
        <v>198</v>
      </c>
      <c r="C714" s="21">
        <v>273</v>
      </c>
      <c r="D714" s="21" t="s">
        <v>366</v>
      </c>
      <c r="E714" s="21">
        <v>334</v>
      </c>
      <c r="F714" s="50" t="s">
        <v>558</v>
      </c>
      <c r="G714" t="s">
        <v>198</v>
      </c>
      <c r="H714" t="s">
        <v>366</v>
      </c>
      <c r="I714" t="s">
        <v>198</v>
      </c>
      <c r="J714" t="s">
        <v>366</v>
      </c>
      <c r="K714" t="s">
        <v>198</v>
      </c>
      <c r="L714" t="s">
        <v>366</v>
      </c>
      <c r="M714" t="s">
        <v>611</v>
      </c>
      <c r="N714" t="s">
        <v>366</v>
      </c>
      <c r="O714" t="s">
        <v>198</v>
      </c>
      <c r="P714" t="s">
        <v>366</v>
      </c>
      <c r="Q714" t="s">
        <v>198</v>
      </c>
      <c r="R714" t="s">
        <v>366</v>
      </c>
      <c r="S714" t="s">
        <v>13</v>
      </c>
      <c r="T714" t="s">
        <v>13</v>
      </c>
      <c r="U714">
        <v>17</v>
      </c>
      <c r="V714">
        <v>20</v>
      </c>
      <c r="W714" s="20">
        <v>0.70588235294117596</v>
      </c>
      <c r="X714" s="20">
        <v>3.33</v>
      </c>
      <c r="Y714" s="20">
        <v>107.9</v>
      </c>
      <c r="Z714" s="20">
        <v>104.6</v>
      </c>
      <c r="AA714" s="20">
        <v>68.5</v>
      </c>
      <c r="AB714" s="20">
        <v>5.1999999999999998E-2</v>
      </c>
      <c r="AC714" s="20">
        <v>-3.66</v>
      </c>
      <c r="AD714" s="20">
        <v>104.2</v>
      </c>
      <c r="AE714" s="20">
        <v>107.9</v>
      </c>
      <c r="AF714" s="20">
        <v>-5.63</v>
      </c>
      <c r="AG714" s="20">
        <v>107.8</v>
      </c>
      <c r="AH714" s="20">
        <v>106.7</v>
      </c>
      <c r="AI714" s="20">
        <v>0.53139999999999998</v>
      </c>
      <c r="AJ714" s="20">
        <v>-1.9</v>
      </c>
      <c r="AK714" s="20">
        <v>-0.11176470588235293</v>
      </c>
      <c r="AL714" s="20">
        <v>1246</v>
      </c>
      <c r="AM714" s="20">
        <v>4.3600000000000003</v>
      </c>
      <c r="AN714" s="20">
        <v>-1.35</v>
      </c>
      <c r="AO714" s="20">
        <v>1291</v>
      </c>
      <c r="AP714" s="20">
        <v>1194</v>
      </c>
      <c r="AQ714" s="20">
        <v>1007</v>
      </c>
      <c r="AR714" s="20">
        <v>0.42899999999999999</v>
      </c>
      <c r="AS714" s="20">
        <v>135</v>
      </c>
      <c r="AT714" s="20">
        <v>406</v>
      </c>
      <c r="AU714" s="20">
        <v>0.33300000000000002</v>
      </c>
      <c r="AV714" s="20">
        <v>292</v>
      </c>
      <c r="AW714" s="20">
        <v>394</v>
      </c>
      <c r="AX714" s="20">
        <v>0.74099999999999999</v>
      </c>
      <c r="AY714" s="20">
        <v>180</v>
      </c>
      <c r="AZ714" s="20">
        <v>10.588235294117647</v>
      </c>
      <c r="BA714" s="20">
        <v>618</v>
      </c>
      <c r="BB714" s="20">
        <v>36.352941176470587</v>
      </c>
      <c r="BC714" s="20">
        <v>244</v>
      </c>
      <c r="BD714" s="20">
        <v>124</v>
      </c>
      <c r="BE714" s="20">
        <v>55</v>
      </c>
      <c r="BF714" s="20">
        <v>182</v>
      </c>
      <c r="BG714" s="20">
        <v>301</v>
      </c>
      <c r="BH714" s="20">
        <v>75.900000000000006</v>
      </c>
      <c r="BI714" s="20">
        <v>70.234999999999999</v>
      </c>
      <c r="BJ714" s="20">
        <v>5.7060000000000004</v>
      </c>
      <c r="BK714" s="20">
        <v>1.341</v>
      </c>
      <c r="BL714" s="20">
        <v>10.706</v>
      </c>
      <c r="BM714" s="20">
        <v>0.68100000000000005</v>
      </c>
      <c r="BN714" s="20">
        <v>23.9</v>
      </c>
      <c r="BO714" s="20">
        <v>23.2</v>
      </c>
      <c r="BP714" s="20">
        <v>3.2</v>
      </c>
      <c r="BQ714" s="20">
        <v>7.2941176470588234</v>
      </c>
      <c r="BR714" s="20">
        <v>17.7</v>
      </c>
      <c r="BS714" s="20">
        <v>105</v>
      </c>
      <c r="BT714" s="20">
        <v>0.54400000000000004</v>
      </c>
      <c r="BU714" s="20">
        <v>2</v>
      </c>
      <c r="BV714" s="66">
        <v>122</v>
      </c>
      <c r="BW714" s="66">
        <v>96</v>
      </c>
      <c r="BX714" s="66">
        <v>106</v>
      </c>
      <c r="BY714" s="66">
        <v>134</v>
      </c>
      <c r="BZ714" s="66">
        <v>131</v>
      </c>
      <c r="CA714" s="66">
        <v>92</v>
      </c>
      <c r="CB714" s="66">
        <v>105</v>
      </c>
      <c r="CC714" s="66">
        <v>116</v>
      </c>
      <c r="CD714" s="20">
        <v>0.4</v>
      </c>
      <c r="CE714" s="20">
        <v>-8.3000000000000007</v>
      </c>
      <c r="CF714" s="20">
        <v>107.7</v>
      </c>
      <c r="CG714" s="20">
        <v>116</v>
      </c>
      <c r="CH714" s="20">
        <v>71.099999999999994</v>
      </c>
      <c r="CI714" s="20">
        <v>3.1E-2</v>
      </c>
      <c r="CJ714" s="20">
        <v>-2.76</v>
      </c>
      <c r="CK714" s="20">
        <v>105.2</v>
      </c>
      <c r="CL714" s="20">
        <v>107.9</v>
      </c>
      <c r="CM714" s="20">
        <v>-7.45</v>
      </c>
      <c r="CN714" s="20">
        <v>109.3</v>
      </c>
      <c r="CO714" s="20">
        <v>115.9</v>
      </c>
      <c r="CP714" s="63">
        <v>0.33700000000000002</v>
      </c>
      <c r="CQ714" s="20">
        <v>-8.6999999999999993</v>
      </c>
      <c r="CR714" s="20">
        <v>-0.43499999999999994</v>
      </c>
      <c r="CS714" s="20">
        <v>1054</v>
      </c>
      <c r="CT714" s="20">
        <v>-6.67</v>
      </c>
      <c r="CU714" s="20">
        <v>-2.15</v>
      </c>
      <c r="CV714" s="20">
        <v>1617</v>
      </c>
      <c r="CW714" s="20">
        <v>1670</v>
      </c>
      <c r="CX714" s="20">
        <v>1295</v>
      </c>
      <c r="CY714" s="20">
        <v>0.41899999999999998</v>
      </c>
      <c r="CZ714" s="20">
        <v>202</v>
      </c>
      <c r="DA714" s="20">
        <v>589</v>
      </c>
      <c r="DB714" s="20">
        <v>0.34300000000000003</v>
      </c>
      <c r="DC714" s="20">
        <v>329</v>
      </c>
      <c r="DD714" s="20">
        <v>457</v>
      </c>
      <c r="DE714" s="20">
        <v>0.72</v>
      </c>
      <c r="DF714" s="20">
        <v>261</v>
      </c>
      <c r="DG714" s="20">
        <v>13.05</v>
      </c>
      <c r="DH714" s="20">
        <v>810</v>
      </c>
      <c r="DI714" s="20">
        <v>40.5</v>
      </c>
      <c r="DJ714" s="20">
        <v>294</v>
      </c>
      <c r="DK714" s="20">
        <v>100</v>
      </c>
      <c r="DL714" s="20">
        <v>86</v>
      </c>
      <c r="DM714" s="20">
        <v>236</v>
      </c>
      <c r="DN714" s="20">
        <v>388</v>
      </c>
      <c r="DO714" s="20">
        <v>80.8</v>
      </c>
      <c r="DP714" s="20">
        <v>83.5</v>
      </c>
      <c r="DQ714" s="20">
        <v>-2.65</v>
      </c>
      <c r="DR714" s="20">
        <v>1.246</v>
      </c>
      <c r="DS714" s="20">
        <v>11.8</v>
      </c>
      <c r="DT714" s="20">
        <v>0.42399999999999999</v>
      </c>
      <c r="DU714" s="20">
        <v>29.4</v>
      </c>
      <c r="DV714" s="20">
        <v>22.8</v>
      </c>
      <c r="DW714" s="20">
        <v>4.3</v>
      </c>
      <c r="DX714" s="20">
        <v>5</v>
      </c>
      <c r="DY714" s="20">
        <v>19.399999999999999</v>
      </c>
      <c r="DZ714" s="20">
        <v>285</v>
      </c>
      <c r="EA714" s="20">
        <v>0.437</v>
      </c>
      <c r="EB714" s="20">
        <v>4</v>
      </c>
      <c r="EC714" s="66">
        <v>276</v>
      </c>
      <c r="ED714" s="66">
        <v>274</v>
      </c>
      <c r="EE714" s="66">
        <v>290</v>
      </c>
      <c r="EF714" s="66">
        <v>279</v>
      </c>
      <c r="EG714" s="66">
        <v>274</v>
      </c>
      <c r="EH714" s="66">
        <v>235</v>
      </c>
      <c r="EI714" s="66">
        <v>284</v>
      </c>
      <c r="EJ714" s="66">
        <v>313</v>
      </c>
      <c r="EK714" s="20">
        <v>12516.400000000001</v>
      </c>
      <c r="EL714" s="20">
        <v>11265.42</v>
      </c>
      <c r="EM714" s="20">
        <v>53.53</v>
      </c>
      <c r="EN714" s="20">
        <v>86.070588235294125</v>
      </c>
      <c r="EO714" s="20">
        <v>12.744</v>
      </c>
      <c r="EP714" s="20">
        <v>287.50799999999998</v>
      </c>
      <c r="EQ714" s="21">
        <v>89</v>
      </c>
      <c r="ER714" s="21">
        <v>72</v>
      </c>
      <c r="ES714" s="61" t="s">
        <v>198</v>
      </c>
      <c r="ET714" s="61">
        <v>161</v>
      </c>
      <c r="EU714" s="61">
        <v>17</v>
      </c>
    </row>
    <row r="715" spans="1:151" x14ac:dyDescent="0.45">
      <c r="A715" s="64">
        <v>45318</v>
      </c>
      <c r="B715" s="21" t="s">
        <v>330</v>
      </c>
      <c r="C715" s="21">
        <v>335</v>
      </c>
      <c r="D715" s="21" t="s">
        <v>150</v>
      </c>
      <c r="E715" s="21">
        <v>180</v>
      </c>
      <c r="F715" s="50" t="s">
        <v>558</v>
      </c>
      <c r="G715" t="s">
        <v>330</v>
      </c>
      <c r="H715" t="s">
        <v>150</v>
      </c>
      <c r="I715" t="s">
        <v>330</v>
      </c>
      <c r="J715" t="s">
        <v>150</v>
      </c>
      <c r="K715" t="s">
        <v>330</v>
      </c>
      <c r="L715" t="s">
        <v>444</v>
      </c>
      <c r="M715" t="s">
        <v>330</v>
      </c>
      <c r="N715" t="s">
        <v>638</v>
      </c>
      <c r="O715" t="s">
        <v>330</v>
      </c>
      <c r="P715" t="s">
        <v>150</v>
      </c>
      <c r="Q715" t="s">
        <v>330</v>
      </c>
      <c r="R715" t="s">
        <v>444</v>
      </c>
      <c r="S715" t="s">
        <v>114</v>
      </c>
      <c r="T715" t="s">
        <v>114</v>
      </c>
      <c r="U715">
        <v>20</v>
      </c>
      <c r="V715">
        <v>20</v>
      </c>
      <c r="W715" s="20">
        <v>0.3</v>
      </c>
      <c r="X715" s="20">
        <v>-9.15</v>
      </c>
      <c r="Y715" s="20">
        <v>100.4</v>
      </c>
      <c r="Z715" s="20">
        <v>109.5</v>
      </c>
      <c r="AA715" s="20">
        <v>67.400000000000006</v>
      </c>
      <c r="AB715" s="20">
        <v>-2.9000000000000001E-2</v>
      </c>
      <c r="AC715" s="20">
        <v>-0.46</v>
      </c>
      <c r="AD715" s="20">
        <v>106.1</v>
      </c>
      <c r="AE715" s="20">
        <v>106.6</v>
      </c>
      <c r="AF715" s="20">
        <v>-4.4800000000000004</v>
      </c>
      <c r="AG715" s="20">
        <v>101</v>
      </c>
      <c r="AH715" s="20">
        <v>109.4</v>
      </c>
      <c r="AI715" s="20">
        <v>0.2848</v>
      </c>
      <c r="AJ715" s="20">
        <v>-9.6</v>
      </c>
      <c r="AK715" s="20">
        <v>-0.48</v>
      </c>
      <c r="AL715" s="20">
        <v>1010</v>
      </c>
      <c r="AM715" s="20">
        <v>-6.23</v>
      </c>
      <c r="AN715" s="20">
        <v>-7.0000000000000007E-2</v>
      </c>
      <c r="AO715" s="20">
        <v>1359</v>
      </c>
      <c r="AP715" s="20">
        <v>1437</v>
      </c>
      <c r="AQ715" s="20">
        <v>1198</v>
      </c>
      <c r="AR715" s="20">
        <v>0.40899999999999997</v>
      </c>
      <c r="AS715" s="20">
        <v>138</v>
      </c>
      <c r="AT715" s="20">
        <v>428</v>
      </c>
      <c r="AU715" s="20">
        <v>0.32200000000000001</v>
      </c>
      <c r="AV715" s="20">
        <v>241</v>
      </c>
      <c r="AW715" s="20">
        <v>335</v>
      </c>
      <c r="AX715" s="20">
        <v>0.71899999999999997</v>
      </c>
      <c r="AY715" s="20">
        <v>213</v>
      </c>
      <c r="AZ715" s="20">
        <v>10.65</v>
      </c>
      <c r="BA715" s="20">
        <v>698</v>
      </c>
      <c r="BB715" s="20">
        <v>34.9</v>
      </c>
      <c r="BC715" s="20">
        <v>242</v>
      </c>
      <c r="BD715" s="20">
        <v>121</v>
      </c>
      <c r="BE715" s="20">
        <v>76</v>
      </c>
      <c r="BF715" s="20">
        <v>235</v>
      </c>
      <c r="BG715" s="20">
        <v>326</v>
      </c>
      <c r="BH715" s="20">
        <v>68</v>
      </c>
      <c r="BI715" s="20">
        <v>71.849999999999994</v>
      </c>
      <c r="BJ715" s="20">
        <v>-3.9</v>
      </c>
      <c r="BK715" s="20">
        <v>1.03</v>
      </c>
      <c r="BL715" s="20">
        <v>11.75</v>
      </c>
      <c r="BM715" s="20">
        <v>0.51500000000000001</v>
      </c>
      <c r="BN715" s="20">
        <v>21.4</v>
      </c>
      <c r="BO715" s="20">
        <v>16.8</v>
      </c>
      <c r="BP715" s="20">
        <v>3.8</v>
      </c>
      <c r="BQ715" s="20">
        <v>6.05</v>
      </c>
      <c r="BR715" s="20">
        <v>16.3</v>
      </c>
      <c r="BS715" s="20">
        <v>281</v>
      </c>
      <c r="BT715" s="20">
        <v>0.44</v>
      </c>
      <c r="BU715" s="20">
        <v>0</v>
      </c>
      <c r="BV715" s="66">
        <v>280</v>
      </c>
      <c r="BW715" s="66">
        <v>314</v>
      </c>
      <c r="BX715" s="66">
        <v>320</v>
      </c>
      <c r="BY715" s="66">
        <v>301</v>
      </c>
      <c r="BZ715" s="66">
        <v>282</v>
      </c>
      <c r="CA715" s="66">
        <v>249.3</v>
      </c>
      <c r="CB715" s="66">
        <v>280</v>
      </c>
      <c r="CC715" s="66">
        <v>298</v>
      </c>
      <c r="CD715" s="20">
        <v>0.55000000000000004</v>
      </c>
      <c r="CE715" s="20">
        <v>0.42</v>
      </c>
      <c r="CF715" s="20">
        <v>104</v>
      </c>
      <c r="CG715" s="20">
        <v>103.6</v>
      </c>
      <c r="CH715" s="20">
        <v>67.7</v>
      </c>
      <c r="CI715" s="20">
        <v>4.5999999999999999E-2</v>
      </c>
      <c r="CJ715" s="20">
        <v>-0.17</v>
      </c>
      <c r="CK715" s="20">
        <v>106.3</v>
      </c>
      <c r="CL715" s="20">
        <v>106.4</v>
      </c>
      <c r="CM715" s="20">
        <v>-4.24</v>
      </c>
      <c r="CN715" s="20">
        <v>104.2</v>
      </c>
      <c r="CO715" s="20">
        <v>103.1</v>
      </c>
      <c r="CP715" s="63">
        <v>0.53210000000000002</v>
      </c>
      <c r="CQ715" s="20">
        <v>-4.0999999999999996</v>
      </c>
      <c r="CR715" s="20">
        <v>-0.20499999999999999</v>
      </c>
      <c r="CS715" s="20">
        <v>1185</v>
      </c>
      <c r="CT715" s="20">
        <v>0.81</v>
      </c>
      <c r="CU715" s="20">
        <v>0.21</v>
      </c>
      <c r="CV715" s="20">
        <v>1415</v>
      </c>
      <c r="CW715" s="20">
        <v>1403</v>
      </c>
      <c r="CX715" s="20">
        <v>1157</v>
      </c>
      <c r="CY715" s="20">
        <v>0.43</v>
      </c>
      <c r="CZ715" s="20">
        <v>153</v>
      </c>
      <c r="DA715" s="20">
        <v>482</v>
      </c>
      <c r="DB715" s="20">
        <v>0.317</v>
      </c>
      <c r="DC715" s="20">
        <v>266</v>
      </c>
      <c r="DD715" s="20">
        <v>379</v>
      </c>
      <c r="DE715" s="20">
        <v>0.70199999999999996</v>
      </c>
      <c r="DF715" s="20">
        <v>200</v>
      </c>
      <c r="DG715" s="20">
        <v>10</v>
      </c>
      <c r="DH715" s="20">
        <v>778</v>
      </c>
      <c r="DI715" s="20">
        <v>38.9</v>
      </c>
      <c r="DJ715" s="20">
        <v>247</v>
      </c>
      <c r="DK715" s="20">
        <v>87</v>
      </c>
      <c r="DL715" s="20">
        <v>97</v>
      </c>
      <c r="DM715" s="20">
        <v>248</v>
      </c>
      <c r="DN715" s="20">
        <v>319</v>
      </c>
      <c r="DO715" s="20">
        <v>70.8</v>
      </c>
      <c r="DP715" s="20">
        <v>70.150000000000006</v>
      </c>
      <c r="DQ715" s="20">
        <v>0.6</v>
      </c>
      <c r="DR715" s="20">
        <v>0.996</v>
      </c>
      <c r="DS715" s="20">
        <v>12.4</v>
      </c>
      <c r="DT715" s="20">
        <v>0.35099999999999998</v>
      </c>
      <c r="DU715" s="20">
        <v>24.1</v>
      </c>
      <c r="DV715" s="20">
        <v>19</v>
      </c>
      <c r="DW715" s="20">
        <v>4.8</v>
      </c>
      <c r="DX715" s="20">
        <v>4.3499999999999996</v>
      </c>
      <c r="DY715" s="20">
        <v>16</v>
      </c>
      <c r="DZ715" s="20">
        <v>141</v>
      </c>
      <c r="EA715" s="20">
        <v>0.51600000000000001</v>
      </c>
      <c r="EB715" s="20">
        <v>3</v>
      </c>
      <c r="EC715" s="66">
        <v>149</v>
      </c>
      <c r="ED715" s="66">
        <v>150</v>
      </c>
      <c r="EE715" s="66">
        <v>155</v>
      </c>
      <c r="EF715" s="66">
        <v>158</v>
      </c>
      <c r="EG715" s="66">
        <v>160</v>
      </c>
      <c r="EH715" s="66">
        <v>125.3</v>
      </c>
      <c r="EI715" s="66">
        <v>143</v>
      </c>
      <c r="EJ715" s="66">
        <v>164</v>
      </c>
      <c r="EK715" s="20">
        <v>10401.44</v>
      </c>
      <c r="EL715" s="20">
        <v>11388</v>
      </c>
      <c r="EM715" s="20">
        <v>51.112499999999997</v>
      </c>
      <c r="EN715" s="20">
        <v>75.02</v>
      </c>
      <c r="EO715" s="20">
        <v>11.442600000000001</v>
      </c>
      <c r="EP715" s="20">
        <v>229.36099999999999</v>
      </c>
      <c r="EQ715" s="21">
        <v>70</v>
      </c>
      <c r="ER715" s="21">
        <v>81</v>
      </c>
      <c r="ES715" s="61" t="s">
        <v>150</v>
      </c>
      <c r="ET715" s="61">
        <v>151</v>
      </c>
      <c r="EU715" s="61">
        <v>-11</v>
      </c>
    </row>
    <row r="716" spans="1:151" x14ac:dyDescent="0.45">
      <c r="A716" s="64">
        <v>45318</v>
      </c>
      <c r="B716" s="21" t="s">
        <v>138</v>
      </c>
      <c r="C716" s="21">
        <v>96</v>
      </c>
      <c r="D716" s="21" t="s">
        <v>242</v>
      </c>
      <c r="E716" s="21">
        <v>243</v>
      </c>
      <c r="F716" s="50" t="s">
        <v>558</v>
      </c>
      <c r="G716" t="s">
        <v>138</v>
      </c>
      <c r="H716" t="s">
        <v>242</v>
      </c>
      <c r="I716" t="s">
        <v>138</v>
      </c>
      <c r="J716" t="s">
        <v>242</v>
      </c>
      <c r="K716" t="s">
        <v>138</v>
      </c>
      <c r="L716" t="s">
        <v>242</v>
      </c>
      <c r="M716" t="s">
        <v>616</v>
      </c>
      <c r="N716" t="s">
        <v>242</v>
      </c>
      <c r="O716" t="s">
        <v>138</v>
      </c>
      <c r="P716" t="s">
        <v>242</v>
      </c>
      <c r="Q716" t="s">
        <v>138</v>
      </c>
      <c r="R716" t="s">
        <v>242</v>
      </c>
      <c r="S716" t="s">
        <v>82</v>
      </c>
      <c r="T716" t="s">
        <v>82</v>
      </c>
      <c r="U716">
        <v>19</v>
      </c>
      <c r="V716">
        <v>19</v>
      </c>
      <c r="W716" s="20">
        <v>0.73684210526315796</v>
      </c>
      <c r="X716" s="20">
        <v>7.47</v>
      </c>
      <c r="Y716" s="20">
        <v>109.1</v>
      </c>
      <c r="Z716" s="20">
        <v>101.6</v>
      </c>
      <c r="AA716" s="20">
        <v>64.8</v>
      </c>
      <c r="AB716" s="20">
        <v>2.5000000000000001E-2</v>
      </c>
      <c r="AC716" s="20">
        <v>-0.92</v>
      </c>
      <c r="AD716" s="20">
        <v>107.2</v>
      </c>
      <c r="AE716" s="20">
        <v>108.2</v>
      </c>
      <c r="AF716" s="20">
        <v>-3.17</v>
      </c>
      <c r="AG716" s="20">
        <v>108.9</v>
      </c>
      <c r="AH716" s="20">
        <v>101.3</v>
      </c>
      <c r="AI716" s="20">
        <v>0.69550000000000001</v>
      </c>
      <c r="AJ716" s="20">
        <v>-0.9</v>
      </c>
      <c r="AK716" s="20">
        <v>-4.736842105263158E-2</v>
      </c>
      <c r="AL716" s="20">
        <v>1280</v>
      </c>
      <c r="AM716" s="20">
        <v>6.78</v>
      </c>
      <c r="AN716" s="20">
        <v>0.51</v>
      </c>
      <c r="AO716" s="20">
        <v>1386</v>
      </c>
      <c r="AP716" s="20">
        <v>1249</v>
      </c>
      <c r="AQ716" s="20">
        <v>1044</v>
      </c>
      <c r="AR716" s="20">
        <v>0.46300000000000002</v>
      </c>
      <c r="AS716" s="20">
        <v>133</v>
      </c>
      <c r="AT716" s="20">
        <v>381</v>
      </c>
      <c r="AU716" s="20">
        <v>0.34899999999999998</v>
      </c>
      <c r="AV716" s="20">
        <v>287</v>
      </c>
      <c r="AW716" s="20">
        <v>383</v>
      </c>
      <c r="AX716" s="20">
        <v>0.749</v>
      </c>
      <c r="AY716" s="20">
        <v>196</v>
      </c>
      <c r="AZ716" s="20">
        <v>10.315789473684211</v>
      </c>
      <c r="BA716" s="20">
        <v>716</v>
      </c>
      <c r="BB716" s="20">
        <v>37.684210526315788</v>
      </c>
      <c r="BC716" s="20">
        <v>222</v>
      </c>
      <c r="BD716" s="20">
        <v>104</v>
      </c>
      <c r="BE716" s="20">
        <v>68</v>
      </c>
      <c r="BF716" s="20">
        <v>224</v>
      </c>
      <c r="BG716" s="20">
        <v>306</v>
      </c>
      <c r="BH716" s="20">
        <v>72.900000000000006</v>
      </c>
      <c r="BI716" s="20">
        <v>65.736999999999995</v>
      </c>
      <c r="BJ716" s="20">
        <v>7.2110000000000003</v>
      </c>
      <c r="BK716" s="20">
        <v>0.99099999999999999</v>
      </c>
      <c r="BL716" s="20">
        <v>11.789</v>
      </c>
      <c r="BM716" s="20">
        <v>0.46400000000000002</v>
      </c>
      <c r="BN716" s="20">
        <v>20.100000000000001</v>
      </c>
      <c r="BO716" s="20">
        <v>20.2</v>
      </c>
      <c r="BP716" s="20">
        <v>3.6</v>
      </c>
      <c r="BQ716" s="20">
        <v>5.4736842105263159</v>
      </c>
      <c r="BR716" s="20">
        <v>16.100000000000001</v>
      </c>
      <c r="BS716" s="20">
        <v>58</v>
      </c>
      <c r="BT716" s="20">
        <v>0.57799999999999996</v>
      </c>
      <c r="BU716" s="20">
        <v>-2</v>
      </c>
      <c r="BV716" s="66">
        <v>82</v>
      </c>
      <c r="BW716" s="66">
        <v>87</v>
      </c>
      <c r="BX716" s="66">
        <v>84</v>
      </c>
      <c r="BY716" s="66">
        <v>112</v>
      </c>
      <c r="BZ716" s="66">
        <v>99</v>
      </c>
      <c r="CA716" s="66">
        <v>75</v>
      </c>
      <c r="CB716" s="66">
        <v>56</v>
      </c>
      <c r="CC716" s="66">
        <v>70</v>
      </c>
      <c r="CD716" s="20">
        <v>0.47368421052631599</v>
      </c>
      <c r="CE716" s="20">
        <v>-2.82</v>
      </c>
      <c r="CF716" s="20">
        <v>107.9</v>
      </c>
      <c r="CG716" s="20">
        <v>110.7</v>
      </c>
      <c r="CH716" s="20">
        <v>68.2</v>
      </c>
      <c r="CI716" s="20">
        <v>0.06</v>
      </c>
      <c r="CJ716" s="20">
        <v>2.39</v>
      </c>
      <c r="CK716" s="20">
        <v>107.8</v>
      </c>
      <c r="CL716" s="20">
        <v>105.4</v>
      </c>
      <c r="CM716" s="20">
        <v>-0.39</v>
      </c>
      <c r="CN716" s="20">
        <v>108.3</v>
      </c>
      <c r="CO716" s="20">
        <v>110.4</v>
      </c>
      <c r="CP716" s="63">
        <v>0.44359999999999999</v>
      </c>
      <c r="CQ716" s="20">
        <v>-5</v>
      </c>
      <c r="CR716" s="20">
        <v>-0.26315789473684209</v>
      </c>
      <c r="CS716" s="20">
        <v>1142</v>
      </c>
      <c r="CT716" s="20">
        <v>-1.74</v>
      </c>
      <c r="CU716" s="20">
        <v>2.82</v>
      </c>
      <c r="CV716" s="20">
        <v>1386</v>
      </c>
      <c r="CW716" s="20">
        <v>1430</v>
      </c>
      <c r="CX716" s="20">
        <v>1067</v>
      </c>
      <c r="CY716" s="20">
        <v>0.46800000000000003</v>
      </c>
      <c r="CZ716" s="20">
        <v>122</v>
      </c>
      <c r="DA716" s="20">
        <v>343</v>
      </c>
      <c r="DB716" s="20">
        <v>0.35599999999999998</v>
      </c>
      <c r="DC716" s="20">
        <v>266</v>
      </c>
      <c r="DD716" s="20">
        <v>425</v>
      </c>
      <c r="DE716" s="20">
        <v>0.626</v>
      </c>
      <c r="DF716" s="20">
        <v>212</v>
      </c>
      <c r="DG716" s="20">
        <v>11.157894736842104</v>
      </c>
      <c r="DH716" s="20">
        <v>728</v>
      </c>
      <c r="DI716" s="20">
        <v>38.315789473684212</v>
      </c>
      <c r="DJ716" s="20">
        <v>253</v>
      </c>
      <c r="DK716" s="20">
        <v>93</v>
      </c>
      <c r="DL716" s="20">
        <v>61</v>
      </c>
      <c r="DM716" s="20">
        <v>251</v>
      </c>
      <c r="DN716" s="20">
        <v>312</v>
      </c>
      <c r="DO716" s="20">
        <v>72.900000000000006</v>
      </c>
      <c r="DP716" s="20">
        <v>75.263000000000005</v>
      </c>
      <c r="DQ716" s="20">
        <v>-2.3159999999999998</v>
      </c>
      <c r="DR716" s="20">
        <v>1.008</v>
      </c>
      <c r="DS716" s="20">
        <v>13.211</v>
      </c>
      <c r="DT716" s="20">
        <v>0.371</v>
      </c>
      <c r="DU716" s="20">
        <v>18.100000000000001</v>
      </c>
      <c r="DV716" s="20">
        <v>22.4</v>
      </c>
      <c r="DW716" s="20">
        <v>3.2</v>
      </c>
      <c r="DX716" s="20">
        <v>4.8947368421052628</v>
      </c>
      <c r="DY716" s="20">
        <v>16.399999999999999</v>
      </c>
      <c r="DZ716" s="20">
        <v>140</v>
      </c>
      <c r="EA716" s="20">
        <v>0.51700000000000002</v>
      </c>
      <c r="EB716" s="20">
        <v>1</v>
      </c>
      <c r="EC716" s="66">
        <v>205</v>
      </c>
      <c r="ED716" s="66">
        <v>207</v>
      </c>
      <c r="EE716" s="66">
        <v>164</v>
      </c>
      <c r="EF716" s="66">
        <v>214</v>
      </c>
      <c r="EG716" s="66">
        <v>201</v>
      </c>
      <c r="EH716" s="66">
        <v>153.80000000000001</v>
      </c>
      <c r="EI716" s="66">
        <v>141</v>
      </c>
      <c r="EJ716" s="66">
        <v>195</v>
      </c>
      <c r="EK716" s="20">
        <v>12077.369999999999</v>
      </c>
      <c r="EL716" s="20">
        <v>10962.64</v>
      </c>
      <c r="EM716" s="20">
        <v>57.704052631578939</v>
      </c>
      <c r="EN716" s="20">
        <v>72.312842105263158</v>
      </c>
      <c r="EO716" s="20">
        <v>10.078600000000002</v>
      </c>
      <c r="EP716" s="20">
        <v>233.68799999999999</v>
      </c>
      <c r="EQ716" s="21">
        <v>92</v>
      </c>
      <c r="ER716" s="21">
        <v>84</v>
      </c>
      <c r="ES716" s="61" t="s">
        <v>138</v>
      </c>
      <c r="ET716" s="61">
        <v>176</v>
      </c>
      <c r="EU716" s="61">
        <v>8</v>
      </c>
    </row>
    <row r="717" spans="1:151" x14ac:dyDescent="0.45">
      <c r="A717" s="64">
        <v>45318</v>
      </c>
      <c r="B717" s="21" t="s">
        <v>94</v>
      </c>
      <c r="C717" s="21">
        <v>161</v>
      </c>
      <c r="D717" s="21" t="s">
        <v>163</v>
      </c>
      <c r="E717" s="21">
        <v>279</v>
      </c>
      <c r="F717" s="50" t="s">
        <v>558</v>
      </c>
      <c r="G717" t="s">
        <v>94</v>
      </c>
      <c r="H717" t="s">
        <v>163</v>
      </c>
      <c r="I717" t="s">
        <v>94</v>
      </c>
      <c r="J717" t="s">
        <v>163</v>
      </c>
      <c r="K717" t="s">
        <v>94</v>
      </c>
      <c r="L717" t="s">
        <v>1336</v>
      </c>
      <c r="M717" t="s">
        <v>94</v>
      </c>
      <c r="N717" t="s">
        <v>618</v>
      </c>
      <c r="O717" t="s">
        <v>94</v>
      </c>
      <c r="P717" t="s">
        <v>1345</v>
      </c>
      <c r="Q717" t="s">
        <v>94</v>
      </c>
      <c r="R717" t="s">
        <v>163</v>
      </c>
      <c r="S717" t="s">
        <v>95</v>
      </c>
      <c r="T717" t="s">
        <v>95</v>
      </c>
      <c r="U717">
        <v>21</v>
      </c>
      <c r="V717">
        <v>20</v>
      </c>
      <c r="W717" s="20">
        <v>0.476190476190476</v>
      </c>
      <c r="X717" s="20">
        <v>-3.48</v>
      </c>
      <c r="Y717" s="20">
        <v>101.6</v>
      </c>
      <c r="Z717" s="20">
        <v>105.1</v>
      </c>
      <c r="AA717" s="20">
        <v>71.900000000000006</v>
      </c>
      <c r="AB717" s="20">
        <v>3.3000000000000002E-2</v>
      </c>
      <c r="AC717" s="20">
        <v>-0.91</v>
      </c>
      <c r="AD717" s="20">
        <v>107.3</v>
      </c>
      <c r="AE717" s="20">
        <v>108.2</v>
      </c>
      <c r="AF717" s="20">
        <v>1.47</v>
      </c>
      <c r="AG717" s="20">
        <v>100.7</v>
      </c>
      <c r="AH717" s="20">
        <v>105.2</v>
      </c>
      <c r="AI717" s="20">
        <v>0.376</v>
      </c>
      <c r="AJ717" s="20">
        <v>-7</v>
      </c>
      <c r="AK717" s="20">
        <v>-0.33333333333333331</v>
      </c>
      <c r="AL717" s="20">
        <v>1115</v>
      </c>
      <c r="AM717" s="20">
        <v>-4.1900000000000004</v>
      </c>
      <c r="AN717" s="20">
        <v>-1.0900000000000001</v>
      </c>
      <c r="AO717" s="20">
        <v>1576</v>
      </c>
      <c r="AP717" s="20">
        <v>1605</v>
      </c>
      <c r="AQ717" s="20">
        <v>1334</v>
      </c>
      <c r="AR717" s="20">
        <v>0.41199999999999998</v>
      </c>
      <c r="AS717" s="20">
        <v>161</v>
      </c>
      <c r="AT717" s="20">
        <v>532</v>
      </c>
      <c r="AU717" s="20">
        <v>0.30299999999999999</v>
      </c>
      <c r="AV717" s="20">
        <v>317</v>
      </c>
      <c r="AW717" s="20">
        <v>440</v>
      </c>
      <c r="AX717" s="20">
        <v>0.72</v>
      </c>
      <c r="AY717" s="20">
        <v>257</v>
      </c>
      <c r="AZ717" s="20">
        <v>12.238095238095237</v>
      </c>
      <c r="BA717" s="20">
        <v>846</v>
      </c>
      <c r="BB717" s="20">
        <v>40.285714285714285</v>
      </c>
      <c r="BC717" s="20">
        <v>325</v>
      </c>
      <c r="BD717" s="20">
        <v>139</v>
      </c>
      <c r="BE717" s="20">
        <v>100</v>
      </c>
      <c r="BF717" s="20">
        <v>261</v>
      </c>
      <c r="BG717" s="20">
        <v>333</v>
      </c>
      <c r="BH717" s="20">
        <v>75</v>
      </c>
      <c r="BI717" s="20">
        <v>76.429000000000002</v>
      </c>
      <c r="BJ717" s="20">
        <v>-1.381</v>
      </c>
      <c r="BK717" s="20">
        <v>1.2450000000000001</v>
      </c>
      <c r="BL717" s="20">
        <v>12.429</v>
      </c>
      <c r="BM717" s="20">
        <v>0.53300000000000003</v>
      </c>
      <c r="BN717" s="20">
        <v>25.3</v>
      </c>
      <c r="BO717" s="20">
        <v>21</v>
      </c>
      <c r="BP717" s="20">
        <v>4.8</v>
      </c>
      <c r="BQ717" s="20">
        <v>6.6190476190476186</v>
      </c>
      <c r="BR717" s="20">
        <v>15.9</v>
      </c>
      <c r="BS717" s="20">
        <v>204</v>
      </c>
      <c r="BT717" s="20">
        <v>0.48299999999999998</v>
      </c>
      <c r="BU717" s="20">
        <v>-3</v>
      </c>
      <c r="BV717" s="66">
        <v>215</v>
      </c>
      <c r="BW717" s="66">
        <v>173</v>
      </c>
      <c r="BX717" s="66">
        <v>225</v>
      </c>
      <c r="BY717" s="66">
        <v>191</v>
      </c>
      <c r="BZ717" s="66">
        <v>208</v>
      </c>
      <c r="CA717" s="66">
        <v>169.3</v>
      </c>
      <c r="CB717" s="66">
        <v>201</v>
      </c>
      <c r="CC717" s="66">
        <v>160</v>
      </c>
      <c r="CD717" s="20">
        <v>0.6</v>
      </c>
      <c r="CE717" s="20">
        <v>-3.56</v>
      </c>
      <c r="CF717" s="20">
        <v>103.5</v>
      </c>
      <c r="CG717" s="20">
        <v>107</v>
      </c>
      <c r="CH717" s="20">
        <v>67.8</v>
      </c>
      <c r="CI717" s="20">
        <v>0.14599999999999999</v>
      </c>
      <c r="CJ717" s="20">
        <v>-0.82</v>
      </c>
      <c r="CK717" s="20">
        <v>107</v>
      </c>
      <c r="CL717" s="20">
        <v>107.8</v>
      </c>
      <c r="CM717" s="20">
        <v>1.24</v>
      </c>
      <c r="CN717" s="20">
        <v>102.4</v>
      </c>
      <c r="CO717" s="20">
        <v>107.5</v>
      </c>
      <c r="CP717" s="63">
        <v>0.36380000000000001</v>
      </c>
      <c r="CQ717" s="20">
        <v>-4.5</v>
      </c>
      <c r="CR717" s="20">
        <v>-0.22500000000000001</v>
      </c>
      <c r="CS717" s="20">
        <v>1168</v>
      </c>
      <c r="CT717" s="20">
        <v>-5.18</v>
      </c>
      <c r="CU717" s="20">
        <v>-2.35</v>
      </c>
      <c r="CV717" s="20">
        <v>1406</v>
      </c>
      <c r="CW717" s="20">
        <v>1404</v>
      </c>
      <c r="CX717" s="20">
        <v>1165</v>
      </c>
      <c r="CY717" s="20">
        <v>0.41799999999999998</v>
      </c>
      <c r="CZ717" s="20">
        <v>132</v>
      </c>
      <c r="DA717" s="20">
        <v>396</v>
      </c>
      <c r="DB717" s="20">
        <v>0.33300000000000002</v>
      </c>
      <c r="DC717" s="20">
        <v>300</v>
      </c>
      <c r="DD717" s="20">
        <v>432</v>
      </c>
      <c r="DE717" s="20">
        <v>0.69399999999999995</v>
      </c>
      <c r="DF717" s="20">
        <v>226</v>
      </c>
      <c r="DG717" s="20">
        <v>11.3</v>
      </c>
      <c r="DH717" s="20">
        <v>750</v>
      </c>
      <c r="DI717" s="20">
        <v>37.5</v>
      </c>
      <c r="DJ717" s="20">
        <v>248</v>
      </c>
      <c r="DK717" s="20">
        <v>147</v>
      </c>
      <c r="DL717" s="20">
        <v>97</v>
      </c>
      <c r="DM717" s="20">
        <v>241</v>
      </c>
      <c r="DN717" s="20">
        <v>337</v>
      </c>
      <c r="DO717" s="20">
        <v>70.3</v>
      </c>
      <c r="DP717" s="20">
        <v>70.2</v>
      </c>
      <c r="DQ717" s="20">
        <v>0.1</v>
      </c>
      <c r="DR717" s="20">
        <v>1.0289999999999999</v>
      </c>
      <c r="DS717" s="20">
        <v>12.05</v>
      </c>
      <c r="DT717" s="20">
        <v>0.61</v>
      </c>
      <c r="DU717" s="20">
        <v>19.8</v>
      </c>
      <c r="DV717" s="20">
        <v>21.6</v>
      </c>
      <c r="DW717" s="20">
        <v>4.8</v>
      </c>
      <c r="DX717" s="20">
        <v>7.35</v>
      </c>
      <c r="DY717" s="20">
        <v>16.8</v>
      </c>
      <c r="DZ717" s="20">
        <v>135</v>
      </c>
      <c r="EA717" s="20">
        <v>0.51900000000000002</v>
      </c>
      <c r="EB717" s="20">
        <v>7</v>
      </c>
      <c r="EC717" s="66">
        <v>206</v>
      </c>
      <c r="ED717" s="66">
        <v>130</v>
      </c>
      <c r="EE717" s="66">
        <v>159</v>
      </c>
      <c r="EF717" s="66">
        <v>234</v>
      </c>
      <c r="EG717" s="66">
        <v>211</v>
      </c>
      <c r="EH717" s="66">
        <v>149.69999999999999</v>
      </c>
      <c r="EI717" s="66">
        <v>138</v>
      </c>
      <c r="EJ717" s="66">
        <v>145</v>
      </c>
      <c r="EK717" s="20">
        <v>10871.199999999999</v>
      </c>
      <c r="EL717" s="20">
        <v>10877.849999999999</v>
      </c>
      <c r="EM717" s="20">
        <v>91.353149999999999</v>
      </c>
      <c r="EN717" s="20">
        <v>79.759523809523813</v>
      </c>
      <c r="EO717" s="20">
        <v>11.034599999999999</v>
      </c>
      <c r="EP717" s="20">
        <v>242.64</v>
      </c>
      <c r="EQ717" s="21">
        <v>83</v>
      </c>
      <c r="ER717" s="21">
        <v>67</v>
      </c>
      <c r="ES717" s="61" t="s">
        <v>94</v>
      </c>
      <c r="ET717" s="61">
        <v>150</v>
      </c>
      <c r="EU717" s="61">
        <v>16</v>
      </c>
    </row>
    <row r="718" spans="1:151" x14ac:dyDescent="0.45">
      <c r="A718" s="64">
        <v>45318</v>
      </c>
      <c r="B718" s="21" t="s">
        <v>97</v>
      </c>
      <c r="C718" s="21">
        <v>346</v>
      </c>
      <c r="D718" s="21" t="s">
        <v>75</v>
      </c>
      <c r="E718" s="21">
        <v>57</v>
      </c>
      <c r="F718" s="50" t="s">
        <v>558</v>
      </c>
      <c r="G718" t="s">
        <v>97</v>
      </c>
      <c r="H718" t="s">
        <v>75</v>
      </c>
      <c r="I718" t="s">
        <v>97</v>
      </c>
      <c r="J718" t="s">
        <v>75</v>
      </c>
      <c r="K718" t="s">
        <v>442</v>
      </c>
      <c r="L718" t="s">
        <v>75</v>
      </c>
      <c r="M718" t="s">
        <v>634</v>
      </c>
      <c r="N718" t="s">
        <v>75</v>
      </c>
      <c r="O718" t="s">
        <v>97</v>
      </c>
      <c r="P718" t="s">
        <v>75</v>
      </c>
      <c r="Q718" t="s">
        <v>442</v>
      </c>
      <c r="R718" t="s">
        <v>75</v>
      </c>
      <c r="S718" t="s">
        <v>19</v>
      </c>
      <c r="T718" t="s">
        <v>19</v>
      </c>
      <c r="U718">
        <v>20</v>
      </c>
      <c r="V718">
        <v>20</v>
      </c>
      <c r="W718" s="20">
        <v>0.7</v>
      </c>
      <c r="X718" s="20">
        <v>14.92</v>
      </c>
      <c r="Y718" s="20">
        <v>113.7</v>
      </c>
      <c r="Z718" s="20">
        <v>98.8</v>
      </c>
      <c r="AA718" s="20">
        <v>66</v>
      </c>
      <c r="AB718" s="20">
        <v>-1.0999999999999999E-2</v>
      </c>
      <c r="AC718" s="20">
        <v>3.86</v>
      </c>
      <c r="AD718" s="20">
        <v>108.8</v>
      </c>
      <c r="AE718" s="20">
        <v>104.9</v>
      </c>
      <c r="AF718" s="20">
        <v>-5.34</v>
      </c>
      <c r="AG718" s="20">
        <v>113</v>
      </c>
      <c r="AH718" s="20">
        <v>98.9</v>
      </c>
      <c r="AI718" s="20">
        <v>0.82289999999999996</v>
      </c>
      <c r="AJ718" s="20">
        <v>0.2</v>
      </c>
      <c r="AK718" s="20">
        <v>0.01</v>
      </c>
      <c r="AL718" s="20">
        <v>1357</v>
      </c>
      <c r="AM718" s="20">
        <v>13.58</v>
      </c>
      <c r="AN718" s="20">
        <v>4.68</v>
      </c>
      <c r="AO718" s="20">
        <v>1513</v>
      </c>
      <c r="AP718" s="20">
        <v>1335</v>
      </c>
      <c r="AQ718" s="20">
        <v>1172</v>
      </c>
      <c r="AR718" s="20">
        <v>0.47599999999999998</v>
      </c>
      <c r="AS718" s="20">
        <v>128</v>
      </c>
      <c r="AT718" s="20">
        <v>372</v>
      </c>
      <c r="AU718" s="20">
        <v>0.34399999999999997</v>
      </c>
      <c r="AV718" s="20">
        <v>269</v>
      </c>
      <c r="AW718" s="20">
        <v>391</v>
      </c>
      <c r="AX718" s="20">
        <v>0.68799999999999994</v>
      </c>
      <c r="AY718" s="20">
        <v>210</v>
      </c>
      <c r="AZ718" s="20">
        <v>10.5</v>
      </c>
      <c r="BA718" s="20">
        <v>762</v>
      </c>
      <c r="BB718" s="20">
        <v>38.1</v>
      </c>
      <c r="BC718" s="20">
        <v>255</v>
      </c>
      <c r="BD718" s="20">
        <v>107</v>
      </c>
      <c r="BE718" s="20">
        <v>109</v>
      </c>
      <c r="BF718" s="20">
        <v>211</v>
      </c>
      <c r="BG718" s="20">
        <v>348</v>
      </c>
      <c r="BH718" s="20">
        <v>75.599999999999994</v>
      </c>
      <c r="BI718" s="20">
        <v>66.75</v>
      </c>
      <c r="BJ718" s="20">
        <v>8.9</v>
      </c>
      <c r="BK718" s="20">
        <v>1.2090000000000001</v>
      </c>
      <c r="BL718" s="20">
        <v>10.55</v>
      </c>
      <c r="BM718" s="20">
        <v>0.50700000000000001</v>
      </c>
      <c r="BN718" s="20">
        <v>18.600000000000001</v>
      </c>
      <c r="BO718" s="20">
        <v>19.600000000000001</v>
      </c>
      <c r="BP718" s="20">
        <v>5.4</v>
      </c>
      <c r="BQ718" s="20">
        <v>5.35</v>
      </c>
      <c r="BR718" s="20">
        <v>17.399999999999999</v>
      </c>
      <c r="BS718" s="20">
        <v>64</v>
      </c>
      <c r="BT718" s="20">
        <v>0.57599999999999996</v>
      </c>
      <c r="BU718" s="20">
        <v>2</v>
      </c>
      <c r="BV718" s="66">
        <v>45</v>
      </c>
      <c r="BW718" s="66">
        <v>55</v>
      </c>
      <c r="BX718" s="66">
        <v>59</v>
      </c>
      <c r="BY718" s="66">
        <v>61</v>
      </c>
      <c r="BZ718" s="66">
        <v>46</v>
      </c>
      <c r="CA718" s="66">
        <v>46.5</v>
      </c>
      <c r="CB718" s="66">
        <v>64</v>
      </c>
      <c r="CC718" s="66">
        <v>73</v>
      </c>
      <c r="CD718" s="20">
        <v>0.75</v>
      </c>
      <c r="CE718" s="20">
        <v>19.16</v>
      </c>
      <c r="CF718" s="20">
        <v>118</v>
      </c>
      <c r="CG718" s="20">
        <v>98.8</v>
      </c>
      <c r="CH718" s="20">
        <v>69.099999999999994</v>
      </c>
      <c r="CI718" s="20">
        <v>2.3E-2</v>
      </c>
      <c r="CJ718" s="20">
        <v>4.21</v>
      </c>
      <c r="CK718" s="20">
        <v>109.4</v>
      </c>
      <c r="CL718" s="20">
        <v>105.2</v>
      </c>
      <c r="CM718" s="20">
        <v>-1.55</v>
      </c>
      <c r="CN718" s="20">
        <v>117.2</v>
      </c>
      <c r="CO718" s="20">
        <v>98.6</v>
      </c>
      <c r="CP718" s="63">
        <v>0.87880000000000003</v>
      </c>
      <c r="CQ718" s="20">
        <v>0.9</v>
      </c>
      <c r="CR718" s="20">
        <v>4.4999999999999998E-2</v>
      </c>
      <c r="CS718" s="20">
        <v>1390</v>
      </c>
      <c r="CT718" s="20">
        <v>16.829999999999998</v>
      </c>
      <c r="CU718" s="20">
        <v>5.73</v>
      </c>
      <c r="CV718" s="20">
        <v>1638</v>
      </c>
      <c r="CW718" s="20">
        <v>1416</v>
      </c>
      <c r="CX718" s="20">
        <v>1160</v>
      </c>
      <c r="CY718" s="20">
        <v>0.505</v>
      </c>
      <c r="CZ718" s="20">
        <v>133</v>
      </c>
      <c r="DA718" s="20">
        <v>337</v>
      </c>
      <c r="DB718" s="20">
        <v>0.39500000000000002</v>
      </c>
      <c r="DC718" s="20">
        <v>333</v>
      </c>
      <c r="DD718" s="20">
        <v>424</v>
      </c>
      <c r="DE718" s="20">
        <v>0.78500000000000003</v>
      </c>
      <c r="DF718" s="20">
        <v>206</v>
      </c>
      <c r="DG718" s="20">
        <v>10.3</v>
      </c>
      <c r="DH718" s="20">
        <v>756</v>
      </c>
      <c r="DI718" s="20">
        <v>37.799999999999997</v>
      </c>
      <c r="DJ718" s="20">
        <v>341</v>
      </c>
      <c r="DK718" s="20">
        <v>131</v>
      </c>
      <c r="DL718" s="20">
        <v>48</v>
      </c>
      <c r="DM718" s="20">
        <v>264</v>
      </c>
      <c r="DN718" s="20">
        <v>303</v>
      </c>
      <c r="DO718" s="20">
        <v>81.900000000000006</v>
      </c>
      <c r="DP718" s="20">
        <v>70.8</v>
      </c>
      <c r="DQ718" s="20">
        <v>11.1</v>
      </c>
      <c r="DR718" s="20">
        <v>1.292</v>
      </c>
      <c r="DS718" s="20">
        <v>13.2</v>
      </c>
      <c r="DT718" s="20">
        <v>0.496</v>
      </c>
      <c r="DU718" s="20">
        <v>16.8</v>
      </c>
      <c r="DV718" s="20">
        <v>21.2</v>
      </c>
      <c r="DW718" s="20">
        <v>2.4</v>
      </c>
      <c r="DX718" s="20">
        <v>6.55</v>
      </c>
      <c r="DY718" s="20">
        <v>15.2</v>
      </c>
      <c r="DZ718" s="20">
        <v>25</v>
      </c>
      <c r="EA718" s="20">
        <v>0.61</v>
      </c>
      <c r="EB718" s="20">
        <v>-1</v>
      </c>
      <c r="EC718" s="66">
        <v>26</v>
      </c>
      <c r="ED718" s="66">
        <v>25</v>
      </c>
      <c r="EE718" s="66">
        <v>47</v>
      </c>
      <c r="EF718" s="66">
        <v>53</v>
      </c>
      <c r="EG718" s="66">
        <v>21</v>
      </c>
      <c r="EH718" s="66">
        <v>29.3</v>
      </c>
      <c r="EI718" s="66">
        <v>25</v>
      </c>
      <c r="EJ718" s="66">
        <v>41</v>
      </c>
      <c r="EK718" s="20">
        <v>11233.56</v>
      </c>
      <c r="EL718" s="20">
        <v>11658.4</v>
      </c>
      <c r="EM718" s="20">
        <v>69.102500000000006</v>
      </c>
      <c r="EN718" s="20">
        <v>70.61999999999999</v>
      </c>
      <c r="EO718" s="20">
        <v>13.658999999999999</v>
      </c>
      <c r="EP718" s="20">
        <v>208.46399999999997</v>
      </c>
      <c r="EQ718" s="21">
        <v>78</v>
      </c>
      <c r="ER718" s="21">
        <v>69</v>
      </c>
      <c r="ES718" s="61" t="s">
        <v>97</v>
      </c>
      <c r="ET718" s="61">
        <v>147</v>
      </c>
      <c r="EU718" s="61">
        <v>9</v>
      </c>
    </row>
    <row r="719" spans="1:151" x14ac:dyDescent="0.45">
      <c r="A719" s="64">
        <v>45318</v>
      </c>
      <c r="B719" s="21" t="s">
        <v>53</v>
      </c>
      <c r="C719" s="21">
        <v>341</v>
      </c>
      <c r="D719" s="21" t="s">
        <v>159</v>
      </c>
      <c r="E719" s="21">
        <v>102</v>
      </c>
      <c r="F719" s="50" t="s">
        <v>558</v>
      </c>
      <c r="G719" t="s">
        <v>53</v>
      </c>
      <c r="H719" t="s">
        <v>159</v>
      </c>
      <c r="I719" t="s">
        <v>53</v>
      </c>
      <c r="J719" t="s">
        <v>159</v>
      </c>
      <c r="K719" t="s">
        <v>53</v>
      </c>
      <c r="L719" t="s">
        <v>159</v>
      </c>
      <c r="M719" t="s">
        <v>624</v>
      </c>
      <c r="N719" t="s">
        <v>663</v>
      </c>
      <c r="O719" t="s">
        <v>1344</v>
      </c>
      <c r="P719" t="s">
        <v>1361</v>
      </c>
      <c r="Q719" t="s">
        <v>53</v>
      </c>
      <c r="R719" t="s">
        <v>159</v>
      </c>
      <c r="S719" t="s">
        <v>29</v>
      </c>
      <c r="T719" t="s">
        <v>29</v>
      </c>
      <c r="U719">
        <v>19</v>
      </c>
      <c r="V719">
        <v>19</v>
      </c>
      <c r="W719" s="20">
        <v>0.63157894736842102</v>
      </c>
      <c r="X719" s="20">
        <v>13.12</v>
      </c>
      <c r="Y719" s="20">
        <v>112.7</v>
      </c>
      <c r="Z719" s="20">
        <v>99.6</v>
      </c>
      <c r="AA719" s="20">
        <v>68.2</v>
      </c>
      <c r="AB719" s="20">
        <v>4.0000000000000001E-3</v>
      </c>
      <c r="AC719" s="20">
        <v>6.49</v>
      </c>
      <c r="AD719" s="20">
        <v>110</v>
      </c>
      <c r="AE719" s="20">
        <v>103.5</v>
      </c>
      <c r="AF719" s="20">
        <v>1.43</v>
      </c>
      <c r="AG719" s="20">
        <v>111.4</v>
      </c>
      <c r="AH719" s="20">
        <v>98.7</v>
      </c>
      <c r="AI719" s="20">
        <v>0.80200000000000005</v>
      </c>
      <c r="AJ719" s="20">
        <v>-0.2</v>
      </c>
      <c r="AK719" s="20">
        <v>-1.0526315789473684E-2</v>
      </c>
      <c r="AL719" s="20">
        <v>1330</v>
      </c>
      <c r="AM719" s="20">
        <v>11.79</v>
      </c>
      <c r="AN719" s="20">
        <v>6.21</v>
      </c>
      <c r="AO719" s="20">
        <v>1403</v>
      </c>
      <c r="AP719" s="20">
        <v>1297</v>
      </c>
      <c r="AQ719" s="20">
        <v>1031</v>
      </c>
      <c r="AR719" s="20">
        <v>0.46200000000000002</v>
      </c>
      <c r="AS719" s="20">
        <v>157</v>
      </c>
      <c r="AT719" s="20">
        <v>435</v>
      </c>
      <c r="AU719" s="20">
        <v>0.36099999999999999</v>
      </c>
      <c r="AV719" s="20">
        <v>294</v>
      </c>
      <c r="AW719" s="20">
        <v>368</v>
      </c>
      <c r="AX719" s="20">
        <v>0.79900000000000004</v>
      </c>
      <c r="AY719" s="20">
        <v>151</v>
      </c>
      <c r="AZ719" s="20">
        <v>7.9473684210526319</v>
      </c>
      <c r="BA719" s="20">
        <v>635</v>
      </c>
      <c r="BB719" s="20">
        <v>33.421052631578945</v>
      </c>
      <c r="BC719" s="20">
        <v>287</v>
      </c>
      <c r="BD719" s="20">
        <v>106</v>
      </c>
      <c r="BE719" s="20">
        <v>52</v>
      </c>
      <c r="BF719" s="20">
        <v>239</v>
      </c>
      <c r="BG719" s="20">
        <v>301</v>
      </c>
      <c r="BH719" s="20">
        <v>73.8</v>
      </c>
      <c r="BI719" s="20">
        <v>68.263000000000005</v>
      </c>
      <c r="BJ719" s="20">
        <v>5.5789999999999997</v>
      </c>
      <c r="BK719" s="20">
        <v>1.2010000000000001</v>
      </c>
      <c r="BL719" s="20">
        <v>12.579000000000001</v>
      </c>
      <c r="BM719" s="20">
        <v>0.44400000000000001</v>
      </c>
      <c r="BN719" s="20">
        <v>22.9</v>
      </c>
      <c r="BO719" s="20">
        <v>19.399999999999999</v>
      </c>
      <c r="BP719" s="20">
        <v>2.7</v>
      </c>
      <c r="BQ719" s="20">
        <v>5.5789473684210522</v>
      </c>
      <c r="BR719" s="20">
        <v>15.8</v>
      </c>
      <c r="BS719" s="20">
        <v>45</v>
      </c>
      <c r="BT719" s="20">
        <v>0.59099999999999997</v>
      </c>
      <c r="BU719" s="20">
        <v>0</v>
      </c>
      <c r="BV719" s="66">
        <v>54</v>
      </c>
      <c r="BW719" s="66">
        <v>79</v>
      </c>
      <c r="BX719" s="66">
        <v>57</v>
      </c>
      <c r="BY719" s="66">
        <v>45</v>
      </c>
      <c r="BZ719" s="66">
        <v>59</v>
      </c>
      <c r="CA719" s="66">
        <v>48.3</v>
      </c>
      <c r="CB719" s="66">
        <v>44</v>
      </c>
      <c r="CC719" s="66">
        <v>68</v>
      </c>
      <c r="CD719" s="20">
        <v>0.47368421052631599</v>
      </c>
      <c r="CE719" s="20">
        <v>3.85</v>
      </c>
      <c r="CF719" s="20">
        <v>110.7</v>
      </c>
      <c r="CG719" s="20">
        <v>106.9</v>
      </c>
      <c r="CH719" s="20">
        <v>67.3</v>
      </c>
      <c r="CI719" s="20">
        <v>3.5999999999999997E-2</v>
      </c>
      <c r="CJ719" s="20">
        <v>7.12</v>
      </c>
      <c r="CK719" s="20">
        <v>109.8</v>
      </c>
      <c r="CL719" s="20">
        <v>102.7</v>
      </c>
      <c r="CM719" s="20">
        <v>3.2</v>
      </c>
      <c r="CN719" s="20">
        <v>111.2</v>
      </c>
      <c r="CO719" s="20">
        <v>106</v>
      </c>
      <c r="CP719" s="63">
        <v>0.63449999999999995</v>
      </c>
      <c r="CQ719" s="20">
        <v>-3.5</v>
      </c>
      <c r="CR719" s="20">
        <v>-0.18421052631578946</v>
      </c>
      <c r="CS719" s="20">
        <v>1221</v>
      </c>
      <c r="CT719" s="20">
        <v>4.84</v>
      </c>
      <c r="CU719" s="20">
        <v>6.84</v>
      </c>
      <c r="CV719" s="20">
        <v>1388</v>
      </c>
      <c r="CW719" s="20">
        <v>1426</v>
      </c>
      <c r="CX719" s="20">
        <v>1157</v>
      </c>
      <c r="CY719" s="20">
        <v>0.43</v>
      </c>
      <c r="CZ719" s="20">
        <v>151</v>
      </c>
      <c r="DA719" s="20">
        <v>472</v>
      </c>
      <c r="DB719" s="20">
        <v>0.32</v>
      </c>
      <c r="DC719" s="20">
        <v>241</v>
      </c>
      <c r="DD719" s="20">
        <v>358</v>
      </c>
      <c r="DE719" s="20">
        <v>0.67300000000000004</v>
      </c>
      <c r="DF719" s="20">
        <v>235</v>
      </c>
      <c r="DG719" s="20">
        <v>12.368421052631579</v>
      </c>
      <c r="DH719" s="20">
        <v>732</v>
      </c>
      <c r="DI719" s="20">
        <v>38.526315789473685</v>
      </c>
      <c r="DJ719" s="20">
        <v>255</v>
      </c>
      <c r="DK719" s="20">
        <v>92</v>
      </c>
      <c r="DL719" s="20">
        <v>83</v>
      </c>
      <c r="DM719" s="20">
        <v>237</v>
      </c>
      <c r="DN719" s="20">
        <v>323</v>
      </c>
      <c r="DO719" s="20">
        <v>73.099999999999994</v>
      </c>
      <c r="DP719" s="20">
        <v>75.052999999999997</v>
      </c>
      <c r="DQ719" s="20">
        <v>-2</v>
      </c>
      <c r="DR719" s="20">
        <v>1.0760000000000001</v>
      </c>
      <c r="DS719" s="20">
        <v>12.474</v>
      </c>
      <c r="DT719" s="20">
        <v>0.38800000000000001</v>
      </c>
      <c r="DU719" s="20">
        <v>24.8</v>
      </c>
      <c r="DV719" s="20">
        <v>18.8</v>
      </c>
      <c r="DW719" s="20">
        <v>4.4000000000000004</v>
      </c>
      <c r="DX719" s="20">
        <v>4.8421052631578947</v>
      </c>
      <c r="DY719" s="20">
        <v>17</v>
      </c>
      <c r="DZ719" s="20">
        <v>123</v>
      </c>
      <c r="EA719" s="20">
        <v>0.53400000000000003</v>
      </c>
      <c r="EB719" s="20">
        <v>-2</v>
      </c>
      <c r="EC719" s="66">
        <v>131</v>
      </c>
      <c r="ED719" s="66">
        <v>140</v>
      </c>
      <c r="EE719" s="66">
        <v>116</v>
      </c>
      <c r="EF719" s="66">
        <v>128</v>
      </c>
      <c r="EG719" s="66">
        <v>127</v>
      </c>
      <c r="EH719" s="66">
        <v>100.3</v>
      </c>
      <c r="EI719" s="66">
        <v>124</v>
      </c>
      <c r="EJ719" s="66">
        <v>191</v>
      </c>
      <c r="EK719" s="20">
        <v>12047.630000000001</v>
      </c>
      <c r="EL719" s="20">
        <v>11025.72</v>
      </c>
      <c r="EM719" s="20">
        <v>60.908842105263162</v>
      </c>
      <c r="EN719" s="20">
        <v>69.591789473684202</v>
      </c>
      <c r="EO719" s="20">
        <v>10.633400000000002</v>
      </c>
      <c r="EP719" s="20">
        <v>258.077</v>
      </c>
      <c r="EQ719" s="21">
        <v>91</v>
      </c>
      <c r="ER719" s="21">
        <v>67</v>
      </c>
      <c r="ES719" s="61" t="s">
        <v>53</v>
      </c>
      <c r="ET719" s="61">
        <v>158</v>
      </c>
      <c r="EU719" s="61">
        <v>24</v>
      </c>
    </row>
    <row r="720" spans="1:151" x14ac:dyDescent="0.45">
      <c r="A720" s="64">
        <v>45318</v>
      </c>
      <c r="B720" s="21" t="s">
        <v>88</v>
      </c>
      <c r="C720" s="21">
        <v>171</v>
      </c>
      <c r="D720" s="21" t="s">
        <v>68</v>
      </c>
      <c r="E720" s="21">
        <v>125</v>
      </c>
      <c r="F720" s="50" t="s">
        <v>558</v>
      </c>
      <c r="G720" t="s">
        <v>88</v>
      </c>
      <c r="H720" t="s">
        <v>68</v>
      </c>
      <c r="I720" t="s">
        <v>88</v>
      </c>
      <c r="J720" t="s">
        <v>68</v>
      </c>
      <c r="K720" t="s">
        <v>88</v>
      </c>
      <c r="L720" t="s">
        <v>68</v>
      </c>
      <c r="M720" t="s">
        <v>88</v>
      </c>
      <c r="N720" t="s">
        <v>68</v>
      </c>
      <c r="O720" t="s">
        <v>88</v>
      </c>
      <c r="P720" t="s">
        <v>68</v>
      </c>
      <c r="Q720" t="s">
        <v>88</v>
      </c>
      <c r="R720" t="s">
        <v>68</v>
      </c>
      <c r="S720" t="s">
        <v>24</v>
      </c>
      <c r="T720" t="s">
        <v>24</v>
      </c>
      <c r="U720">
        <v>19</v>
      </c>
      <c r="V720">
        <v>19</v>
      </c>
      <c r="W720" s="20">
        <v>0.36842105263157898</v>
      </c>
      <c r="X720" s="20">
        <v>9.77</v>
      </c>
      <c r="Y720" s="20">
        <v>115.7</v>
      </c>
      <c r="Z720" s="20">
        <v>105.9</v>
      </c>
      <c r="AA720" s="20">
        <v>67.7</v>
      </c>
      <c r="AB720" s="20">
        <v>-0.125</v>
      </c>
      <c r="AC720" s="20">
        <v>10.15</v>
      </c>
      <c r="AD720" s="20">
        <v>113.1</v>
      </c>
      <c r="AE720" s="20">
        <v>102.9</v>
      </c>
      <c r="AF720" s="20">
        <v>7.11</v>
      </c>
      <c r="AG720" s="20">
        <v>116.1</v>
      </c>
      <c r="AH720" s="20">
        <v>105.8</v>
      </c>
      <c r="AI720" s="20">
        <v>0.74450000000000005</v>
      </c>
      <c r="AJ720" s="20">
        <v>-4.3</v>
      </c>
      <c r="AK720" s="20">
        <v>-0.22631578947368419</v>
      </c>
      <c r="AL720" s="20">
        <v>1214</v>
      </c>
      <c r="AM720" s="20">
        <v>9.23</v>
      </c>
      <c r="AN720" s="20">
        <v>9.2799999999999994</v>
      </c>
      <c r="AO720" s="20">
        <v>1495</v>
      </c>
      <c r="AP720" s="20">
        <v>1496</v>
      </c>
      <c r="AQ720" s="20">
        <v>1151</v>
      </c>
      <c r="AR720" s="20">
        <v>0.46600000000000003</v>
      </c>
      <c r="AS720" s="20">
        <v>167</v>
      </c>
      <c r="AT720" s="20">
        <v>447</v>
      </c>
      <c r="AU720" s="20">
        <v>0.374</v>
      </c>
      <c r="AV720" s="20">
        <v>256</v>
      </c>
      <c r="AW720" s="20">
        <v>357</v>
      </c>
      <c r="AX720" s="20">
        <v>0.71699999999999997</v>
      </c>
      <c r="AY720" s="20">
        <v>206</v>
      </c>
      <c r="AZ720" s="20">
        <v>10.842105263157896</v>
      </c>
      <c r="BA720" s="20">
        <v>705</v>
      </c>
      <c r="BB720" s="20">
        <v>37.10526315789474</v>
      </c>
      <c r="BC720" s="20">
        <v>258</v>
      </c>
      <c r="BD720" s="20">
        <v>77</v>
      </c>
      <c r="BE720" s="20">
        <v>68</v>
      </c>
      <c r="BF720" s="20">
        <v>237</v>
      </c>
      <c r="BG720" s="20">
        <v>335</v>
      </c>
      <c r="BH720" s="20">
        <v>78.7</v>
      </c>
      <c r="BI720" s="20">
        <v>78.736999999999995</v>
      </c>
      <c r="BJ720" s="20">
        <v>-5.2999999999999999E-2</v>
      </c>
      <c r="BK720" s="20">
        <v>1.089</v>
      </c>
      <c r="BL720" s="20">
        <v>12.474</v>
      </c>
      <c r="BM720" s="20">
        <v>0.32500000000000001</v>
      </c>
      <c r="BN720" s="20">
        <v>23.5</v>
      </c>
      <c r="BO720" s="20">
        <v>18.8</v>
      </c>
      <c r="BP720" s="20">
        <v>3.6</v>
      </c>
      <c r="BQ720" s="20">
        <v>4.0526315789473681</v>
      </c>
      <c r="BR720" s="20">
        <v>17.600000000000001</v>
      </c>
      <c r="BS720" s="20">
        <v>104</v>
      </c>
      <c r="BT720" s="20">
        <v>0.54400000000000004</v>
      </c>
      <c r="BU720" s="20">
        <v>0</v>
      </c>
      <c r="BV720" s="66">
        <v>96</v>
      </c>
      <c r="BW720" s="66">
        <v>149</v>
      </c>
      <c r="BX720" s="66">
        <v>142</v>
      </c>
      <c r="BY720" s="66">
        <v>92</v>
      </c>
      <c r="BZ720" s="66">
        <v>80</v>
      </c>
      <c r="CA720" s="66">
        <v>92.7</v>
      </c>
      <c r="CB720" s="66">
        <v>102</v>
      </c>
      <c r="CC720" s="66">
        <v>150</v>
      </c>
      <c r="CD720" s="20">
        <v>0.57894736842105299</v>
      </c>
      <c r="CE720" s="20">
        <v>14.38</v>
      </c>
      <c r="CF720" s="20">
        <v>118.2</v>
      </c>
      <c r="CG720" s="20">
        <v>103.8</v>
      </c>
      <c r="CH720" s="20">
        <v>73.5</v>
      </c>
      <c r="CI720" s="20">
        <v>-5.8000000000000003E-2</v>
      </c>
      <c r="CJ720" s="20">
        <v>6.43</v>
      </c>
      <c r="CK720" s="20">
        <v>110.4</v>
      </c>
      <c r="CL720" s="20">
        <v>104</v>
      </c>
      <c r="CM720" s="20">
        <v>-2.74</v>
      </c>
      <c r="CN720" s="20">
        <v>117.1</v>
      </c>
      <c r="CO720" s="20">
        <v>103.4</v>
      </c>
      <c r="CP720" s="63">
        <v>0.80659999999999998</v>
      </c>
      <c r="CQ720" s="20">
        <v>-1</v>
      </c>
      <c r="CR720" s="20">
        <v>-5.2631578947368418E-2</v>
      </c>
      <c r="CS720" s="20">
        <v>1302</v>
      </c>
      <c r="CT720" s="20">
        <v>14.62</v>
      </c>
      <c r="CU720" s="20">
        <v>6.89</v>
      </c>
      <c r="CV720" s="20">
        <v>1617</v>
      </c>
      <c r="CW720" s="20">
        <v>1470</v>
      </c>
      <c r="CX720" s="20">
        <v>1246</v>
      </c>
      <c r="CY720" s="20">
        <v>0.47799999999999998</v>
      </c>
      <c r="CZ720" s="20">
        <v>131</v>
      </c>
      <c r="DA720" s="20">
        <v>383</v>
      </c>
      <c r="DB720" s="20">
        <v>0.34200000000000003</v>
      </c>
      <c r="DC720" s="20">
        <v>296</v>
      </c>
      <c r="DD720" s="20">
        <v>391</v>
      </c>
      <c r="DE720" s="20">
        <v>0.75700000000000001</v>
      </c>
      <c r="DF720" s="20">
        <v>203</v>
      </c>
      <c r="DG720" s="20">
        <v>10.684210526315789</v>
      </c>
      <c r="DH720" s="20">
        <v>714</v>
      </c>
      <c r="DI720" s="20">
        <v>37.578947368421055</v>
      </c>
      <c r="DJ720" s="20">
        <v>365</v>
      </c>
      <c r="DK720" s="20">
        <v>151</v>
      </c>
      <c r="DL720" s="20">
        <v>69</v>
      </c>
      <c r="DM720" s="20">
        <v>192</v>
      </c>
      <c r="DN720" s="20">
        <v>306</v>
      </c>
      <c r="DO720" s="20">
        <v>85.1</v>
      </c>
      <c r="DP720" s="20">
        <v>77.367999999999995</v>
      </c>
      <c r="DQ720" s="20">
        <v>7.7370000000000001</v>
      </c>
      <c r="DR720" s="20">
        <v>1.901</v>
      </c>
      <c r="DS720" s="20">
        <v>10.105</v>
      </c>
      <c r="DT720" s="20">
        <v>0.78600000000000003</v>
      </c>
      <c r="DU720" s="20">
        <v>20.2</v>
      </c>
      <c r="DV720" s="20">
        <v>20.6</v>
      </c>
      <c r="DW720" s="20">
        <v>3.6</v>
      </c>
      <c r="DX720" s="20">
        <v>7.9473684210526319</v>
      </c>
      <c r="DY720" s="20">
        <v>16.100000000000001</v>
      </c>
      <c r="DZ720" s="20">
        <v>94</v>
      </c>
      <c r="EA720" s="20">
        <v>0.55100000000000005</v>
      </c>
      <c r="EB720" s="20">
        <v>0</v>
      </c>
      <c r="EC720" s="66">
        <v>64</v>
      </c>
      <c r="ED720" s="66">
        <v>91</v>
      </c>
      <c r="EE720" s="66">
        <v>81</v>
      </c>
      <c r="EF720" s="66">
        <v>49</v>
      </c>
      <c r="EG720" s="66">
        <v>49</v>
      </c>
      <c r="EH720" s="66">
        <v>59.3</v>
      </c>
      <c r="EI720" s="66">
        <v>90</v>
      </c>
      <c r="EJ720" s="66">
        <v>122</v>
      </c>
      <c r="EK720" s="20">
        <v>12009.66</v>
      </c>
      <c r="EL720" s="20">
        <v>12517.380000000001</v>
      </c>
      <c r="EM720" s="20">
        <v>99.135473684210538</v>
      </c>
      <c r="EN720" s="20">
        <v>40.951842105263154</v>
      </c>
      <c r="EO720" s="20">
        <v>13.323200000000002</v>
      </c>
      <c r="EP720" s="20">
        <v>219.40199999999999</v>
      </c>
      <c r="EQ720" s="21">
        <v>78</v>
      </c>
      <c r="ER720" s="21">
        <v>88</v>
      </c>
      <c r="ES720" s="61" t="s">
        <v>68</v>
      </c>
      <c r="ET720" s="61">
        <v>166</v>
      </c>
      <c r="EU720" s="61">
        <v>-10</v>
      </c>
    </row>
    <row r="721" spans="1:151" x14ac:dyDescent="0.45">
      <c r="A721" s="64">
        <v>45318</v>
      </c>
      <c r="B721" s="21" t="s">
        <v>66</v>
      </c>
      <c r="C721" s="21">
        <v>225</v>
      </c>
      <c r="D721" s="21" t="s">
        <v>25</v>
      </c>
      <c r="E721" s="21">
        <v>11</v>
      </c>
      <c r="F721" s="50" t="s">
        <v>558</v>
      </c>
      <c r="G721" t="s">
        <v>66</v>
      </c>
      <c r="H721" t="s">
        <v>25</v>
      </c>
      <c r="I721" t="s">
        <v>66</v>
      </c>
      <c r="J721" t="s">
        <v>25</v>
      </c>
      <c r="K721" t="s">
        <v>66</v>
      </c>
      <c r="L721" t="s">
        <v>25</v>
      </c>
      <c r="M721" t="s">
        <v>66</v>
      </c>
      <c r="N721" t="s">
        <v>25</v>
      </c>
      <c r="O721" t="s">
        <v>66</v>
      </c>
      <c r="P721" t="s">
        <v>25</v>
      </c>
      <c r="Q721" t="s">
        <v>66</v>
      </c>
      <c r="R721" t="s">
        <v>25</v>
      </c>
      <c r="S721" t="s">
        <v>19</v>
      </c>
      <c r="T721" t="s">
        <v>19</v>
      </c>
      <c r="U721">
        <v>19</v>
      </c>
      <c r="V721">
        <v>19</v>
      </c>
      <c r="W721" s="20">
        <v>0.73684210526315796</v>
      </c>
      <c r="X721" s="20">
        <v>14.33</v>
      </c>
      <c r="Y721" s="20">
        <v>116.4</v>
      </c>
      <c r="Z721" s="20">
        <v>102.1</v>
      </c>
      <c r="AA721" s="20">
        <v>68.3</v>
      </c>
      <c r="AB721" s="20">
        <v>3.7999999999999999E-2</v>
      </c>
      <c r="AC721" s="20">
        <v>5.33</v>
      </c>
      <c r="AD721" s="20">
        <v>109.4</v>
      </c>
      <c r="AE721" s="20">
        <v>104.1</v>
      </c>
      <c r="AF721" s="20">
        <v>0.94</v>
      </c>
      <c r="AG721" s="20">
        <v>115.9</v>
      </c>
      <c r="AH721" s="20">
        <v>102.4</v>
      </c>
      <c r="AI721" s="20">
        <v>0.80549999999999999</v>
      </c>
      <c r="AJ721" s="20">
        <v>0.9</v>
      </c>
      <c r="AK721" s="20">
        <v>4.736842105263158E-2</v>
      </c>
      <c r="AL721" s="20">
        <v>1370</v>
      </c>
      <c r="AM721" s="20">
        <v>12.42</v>
      </c>
      <c r="AN721" s="20">
        <v>6.31</v>
      </c>
      <c r="AO721" s="20">
        <v>1487</v>
      </c>
      <c r="AP721" s="20">
        <v>1371</v>
      </c>
      <c r="AQ721" s="20">
        <v>1125</v>
      </c>
      <c r="AR721" s="20">
        <v>0.47199999999999998</v>
      </c>
      <c r="AS721" s="20">
        <v>159</v>
      </c>
      <c r="AT721" s="20">
        <v>423</v>
      </c>
      <c r="AU721" s="20">
        <v>0.376</v>
      </c>
      <c r="AV721" s="20">
        <v>266</v>
      </c>
      <c r="AW721" s="20">
        <v>384</v>
      </c>
      <c r="AX721" s="20">
        <v>0.69299999999999995</v>
      </c>
      <c r="AY721" s="20">
        <v>176</v>
      </c>
      <c r="AZ721" s="20">
        <v>9.2631578947368425</v>
      </c>
      <c r="BA721" s="20">
        <v>655</v>
      </c>
      <c r="BB721" s="20">
        <v>34.473684210526315</v>
      </c>
      <c r="BC721" s="20">
        <v>269</v>
      </c>
      <c r="BD721" s="20">
        <v>144</v>
      </c>
      <c r="BE721" s="20">
        <v>67</v>
      </c>
      <c r="BF721" s="20">
        <v>199</v>
      </c>
      <c r="BG721" s="20">
        <v>323</v>
      </c>
      <c r="BH721" s="20">
        <v>78.3</v>
      </c>
      <c r="BI721" s="20">
        <v>72.158000000000001</v>
      </c>
      <c r="BJ721" s="20">
        <v>6.1050000000000004</v>
      </c>
      <c r="BK721" s="20">
        <v>1.3520000000000001</v>
      </c>
      <c r="BL721" s="20">
        <v>10.474</v>
      </c>
      <c r="BM721" s="20">
        <v>0.72399999999999998</v>
      </c>
      <c r="BN721" s="20">
        <v>22.3</v>
      </c>
      <c r="BO721" s="20">
        <v>20.2</v>
      </c>
      <c r="BP721" s="20">
        <v>3.5</v>
      </c>
      <c r="BQ721" s="20">
        <v>7.5789473684210522</v>
      </c>
      <c r="BR721" s="20">
        <v>17</v>
      </c>
      <c r="BS721" s="20">
        <v>35</v>
      </c>
      <c r="BT721" s="20">
        <v>0.6</v>
      </c>
      <c r="BU721" s="20">
        <v>4</v>
      </c>
      <c r="BV721" s="66">
        <v>50</v>
      </c>
      <c r="BW721" s="66">
        <v>36</v>
      </c>
      <c r="BX721" s="66">
        <v>50</v>
      </c>
      <c r="BY721" s="66">
        <v>59</v>
      </c>
      <c r="BZ721" s="66">
        <v>51</v>
      </c>
      <c r="CA721" s="66">
        <v>39.799999999999997</v>
      </c>
      <c r="CB721" s="66">
        <v>36</v>
      </c>
      <c r="CC721" s="66">
        <v>40</v>
      </c>
      <c r="CD721" s="20">
        <v>0.73684210526315796</v>
      </c>
      <c r="CE721" s="20">
        <v>26.43</v>
      </c>
      <c r="CF721" s="20">
        <v>121.5</v>
      </c>
      <c r="CG721" s="20">
        <v>95</v>
      </c>
      <c r="CH721" s="20">
        <v>73.2</v>
      </c>
      <c r="CI721" s="20">
        <v>-5.5E-2</v>
      </c>
      <c r="CJ721" s="20">
        <v>9.7100000000000009</v>
      </c>
      <c r="CK721" s="20">
        <v>112.7</v>
      </c>
      <c r="CL721" s="20">
        <v>103</v>
      </c>
      <c r="CM721" s="20">
        <v>9.0500000000000007</v>
      </c>
      <c r="CN721" s="20">
        <v>121.1</v>
      </c>
      <c r="CO721" s="20">
        <v>95.7</v>
      </c>
      <c r="CP721" s="63">
        <v>0.93700000000000006</v>
      </c>
      <c r="CQ721" s="20">
        <v>2.5</v>
      </c>
      <c r="CR721" s="20">
        <v>0.13157894736842105</v>
      </c>
      <c r="CS721" s="20">
        <v>1394</v>
      </c>
      <c r="CT721" s="20">
        <v>26.26</v>
      </c>
      <c r="CU721" s="20">
        <v>9.0500000000000007</v>
      </c>
      <c r="CV721" s="20">
        <v>1698</v>
      </c>
      <c r="CW721" s="20">
        <v>1371</v>
      </c>
      <c r="CX721" s="20">
        <v>1257</v>
      </c>
      <c r="CY721" s="20">
        <v>0.48899999999999999</v>
      </c>
      <c r="CZ721" s="20">
        <v>145</v>
      </c>
      <c r="DA721" s="20">
        <v>399</v>
      </c>
      <c r="DB721" s="20">
        <v>0.36299999999999999</v>
      </c>
      <c r="DC721" s="20">
        <v>323</v>
      </c>
      <c r="DD721" s="20">
        <v>445</v>
      </c>
      <c r="DE721" s="20">
        <v>0.72599999999999998</v>
      </c>
      <c r="DF721" s="20">
        <v>267</v>
      </c>
      <c r="DG721" s="20">
        <v>14.052631578947368</v>
      </c>
      <c r="DH721" s="20">
        <v>824</v>
      </c>
      <c r="DI721" s="20">
        <v>43.368421052631582</v>
      </c>
      <c r="DJ721" s="20">
        <v>361</v>
      </c>
      <c r="DK721" s="20">
        <v>175</v>
      </c>
      <c r="DL721" s="20">
        <v>63</v>
      </c>
      <c r="DM721" s="20">
        <v>237</v>
      </c>
      <c r="DN721" s="20">
        <v>308</v>
      </c>
      <c r="DO721" s="20">
        <v>89.4</v>
      </c>
      <c r="DP721" s="20">
        <v>72.158000000000001</v>
      </c>
      <c r="DQ721" s="20">
        <v>17.210999999999999</v>
      </c>
      <c r="DR721" s="20">
        <v>1.5229999999999999</v>
      </c>
      <c r="DS721" s="20">
        <v>12.474</v>
      </c>
      <c r="DT721" s="20">
        <v>0.73799999999999999</v>
      </c>
      <c r="DU721" s="20">
        <v>21</v>
      </c>
      <c r="DV721" s="20">
        <v>23.4</v>
      </c>
      <c r="DW721" s="20">
        <v>3.3</v>
      </c>
      <c r="DX721" s="20">
        <v>9.2105263157894743</v>
      </c>
      <c r="DY721" s="20">
        <v>16.2</v>
      </c>
      <c r="DZ721" s="20">
        <v>18</v>
      </c>
      <c r="EA721" s="20">
        <v>0.623</v>
      </c>
      <c r="EB721" s="20">
        <v>-6</v>
      </c>
      <c r="EC721" s="66">
        <v>4</v>
      </c>
      <c r="ED721" s="66">
        <v>18</v>
      </c>
      <c r="EE721" s="66">
        <v>15</v>
      </c>
      <c r="EF721" s="66">
        <v>3</v>
      </c>
      <c r="EG721" s="66">
        <v>5</v>
      </c>
      <c r="EH721" s="66">
        <v>8</v>
      </c>
      <c r="EI721" s="66">
        <v>18</v>
      </c>
      <c r="EJ721" s="66">
        <v>9</v>
      </c>
      <c r="EK721" s="20">
        <v>11058</v>
      </c>
      <c r="EL721" s="20">
        <v>12405.15</v>
      </c>
      <c r="EM721" s="20">
        <v>96.471052631578956</v>
      </c>
      <c r="EN721" s="20">
        <v>94.539789473684209</v>
      </c>
      <c r="EO721" s="20">
        <v>12.341999999999999</v>
      </c>
      <c r="EP721" s="20">
        <v>213.44399999999999</v>
      </c>
      <c r="EQ721" s="21">
        <v>78</v>
      </c>
      <c r="ER721" s="21">
        <v>87</v>
      </c>
      <c r="ES721" s="61" t="s">
        <v>25</v>
      </c>
      <c r="ET721" s="61">
        <v>165</v>
      </c>
      <c r="EU721" s="61">
        <v>-9</v>
      </c>
    </row>
    <row r="722" spans="1:151" x14ac:dyDescent="0.45">
      <c r="A722" s="64">
        <v>45318</v>
      </c>
      <c r="B722" s="21" t="s">
        <v>129</v>
      </c>
      <c r="C722" s="21">
        <v>245</v>
      </c>
      <c r="D722" s="21" t="s">
        <v>81</v>
      </c>
      <c r="E722" s="21">
        <v>66</v>
      </c>
      <c r="F722" s="50" t="s">
        <v>558</v>
      </c>
      <c r="G722" t="s">
        <v>129</v>
      </c>
      <c r="H722" t="s">
        <v>81</v>
      </c>
      <c r="I722" t="s">
        <v>129</v>
      </c>
      <c r="J722" t="s">
        <v>81</v>
      </c>
      <c r="K722" t="s">
        <v>129</v>
      </c>
      <c r="L722" t="s">
        <v>81</v>
      </c>
      <c r="M722" t="s">
        <v>129</v>
      </c>
      <c r="N722" t="s">
        <v>81</v>
      </c>
      <c r="O722" t="s">
        <v>129</v>
      </c>
      <c r="P722" t="s">
        <v>81</v>
      </c>
      <c r="Q722" t="s">
        <v>129</v>
      </c>
      <c r="R722" t="s">
        <v>81</v>
      </c>
      <c r="S722" t="s">
        <v>82</v>
      </c>
      <c r="T722" t="s">
        <v>82</v>
      </c>
      <c r="U722">
        <v>19</v>
      </c>
      <c r="V722">
        <v>18</v>
      </c>
      <c r="W722" s="20">
        <v>0.73684210526315796</v>
      </c>
      <c r="X722" s="20">
        <v>9.4499999999999993</v>
      </c>
      <c r="Y722" s="20">
        <v>108.6</v>
      </c>
      <c r="Z722" s="20">
        <v>99.2</v>
      </c>
      <c r="AA722" s="20">
        <v>66.5</v>
      </c>
      <c r="AB722" s="20">
        <v>1.4999999999999999E-2</v>
      </c>
      <c r="AC722" s="20">
        <v>-0.06</v>
      </c>
      <c r="AD722" s="20">
        <v>106</v>
      </c>
      <c r="AE722" s="20">
        <v>106.1</v>
      </c>
      <c r="AF722" s="20">
        <v>-3.68</v>
      </c>
      <c r="AG722" s="20">
        <v>108.3</v>
      </c>
      <c r="AH722" s="20">
        <v>97.3</v>
      </c>
      <c r="AI722" s="20">
        <v>0.77559999999999996</v>
      </c>
      <c r="AJ722" s="20">
        <v>-0.1</v>
      </c>
      <c r="AK722" s="20">
        <v>-5.263157894736842E-3</v>
      </c>
      <c r="AL722" s="20">
        <v>1340</v>
      </c>
      <c r="AM722" s="20">
        <v>8.58</v>
      </c>
      <c r="AN722" s="20">
        <v>0.42</v>
      </c>
      <c r="AO722" s="20">
        <v>1389</v>
      </c>
      <c r="AP722" s="20">
        <v>1234</v>
      </c>
      <c r="AQ722" s="20">
        <v>1117</v>
      </c>
      <c r="AR722" s="20">
        <v>0.46400000000000002</v>
      </c>
      <c r="AS722" s="20">
        <v>152</v>
      </c>
      <c r="AT722" s="20">
        <v>411</v>
      </c>
      <c r="AU722" s="20">
        <v>0.37</v>
      </c>
      <c r="AV722" s="20">
        <v>201</v>
      </c>
      <c r="AW722" s="20">
        <v>278</v>
      </c>
      <c r="AX722" s="20">
        <v>0.72299999999999998</v>
      </c>
      <c r="AY722" s="20">
        <v>118</v>
      </c>
      <c r="AZ722" s="20">
        <v>6.2105263157894735</v>
      </c>
      <c r="BA722" s="20">
        <v>652</v>
      </c>
      <c r="BB722" s="20">
        <v>34.315789473684212</v>
      </c>
      <c r="BC722" s="20">
        <v>252</v>
      </c>
      <c r="BD722" s="20">
        <v>138</v>
      </c>
      <c r="BE722" s="20">
        <v>60</v>
      </c>
      <c r="BF722" s="20">
        <v>162</v>
      </c>
      <c r="BG722" s="20">
        <v>256</v>
      </c>
      <c r="BH722" s="20">
        <v>73.099999999999994</v>
      </c>
      <c r="BI722" s="20">
        <v>64.947000000000003</v>
      </c>
      <c r="BJ722" s="20">
        <v>8.1579999999999995</v>
      </c>
      <c r="BK722" s="20">
        <v>1.556</v>
      </c>
      <c r="BL722" s="20">
        <v>8.5259999999999998</v>
      </c>
      <c r="BM722" s="20">
        <v>0.85199999999999998</v>
      </c>
      <c r="BN722" s="20">
        <v>21.6</v>
      </c>
      <c r="BO722" s="20">
        <v>14.6</v>
      </c>
      <c r="BP722" s="20">
        <v>3.2</v>
      </c>
      <c r="BQ722" s="20">
        <v>7.2631578947368425</v>
      </c>
      <c r="BR722" s="20">
        <v>13.5</v>
      </c>
      <c r="BS722" s="20">
        <v>77</v>
      </c>
      <c r="BT722" s="20">
        <v>0.56699999999999995</v>
      </c>
      <c r="BU722" s="20">
        <v>-2</v>
      </c>
      <c r="BV722" s="66">
        <v>74</v>
      </c>
      <c r="BW722" s="66">
        <v>63</v>
      </c>
      <c r="BX722" s="66">
        <v>67</v>
      </c>
      <c r="BY722" s="66">
        <v>80</v>
      </c>
      <c r="BZ722" s="66">
        <v>84</v>
      </c>
      <c r="CA722" s="66">
        <v>59.5</v>
      </c>
      <c r="CB722" s="66">
        <v>77</v>
      </c>
      <c r="CC722" s="66">
        <v>56</v>
      </c>
      <c r="CD722" s="20">
        <v>0.88888888888888895</v>
      </c>
      <c r="CE722" s="20">
        <v>18.690000000000001</v>
      </c>
      <c r="CF722" s="20">
        <v>119.6</v>
      </c>
      <c r="CG722" s="20">
        <v>100.9</v>
      </c>
      <c r="CH722" s="20">
        <v>63</v>
      </c>
      <c r="CI722" s="20">
        <v>8.6999999999999994E-2</v>
      </c>
      <c r="CJ722" s="20">
        <v>4.3099999999999996</v>
      </c>
      <c r="CK722" s="20">
        <v>108.5</v>
      </c>
      <c r="CL722" s="20">
        <v>104.2</v>
      </c>
      <c r="CM722" s="20">
        <v>6.24</v>
      </c>
      <c r="CN722" s="20">
        <v>121.5</v>
      </c>
      <c r="CO722" s="20">
        <v>101</v>
      </c>
      <c r="CP722" s="63">
        <v>0.8931</v>
      </c>
      <c r="CQ722" s="20">
        <v>3.8</v>
      </c>
      <c r="CR722" s="20">
        <v>0.21111111111111111</v>
      </c>
      <c r="CS722" s="20">
        <v>1438</v>
      </c>
      <c r="CT722" s="20">
        <v>15.26</v>
      </c>
      <c r="CU722" s="20">
        <v>5.04</v>
      </c>
      <c r="CV722" s="20">
        <v>1333</v>
      </c>
      <c r="CW722" s="20">
        <v>1149</v>
      </c>
      <c r="CX722" s="20">
        <v>943</v>
      </c>
      <c r="CY722" s="20">
        <v>0.47799999999999998</v>
      </c>
      <c r="CZ722" s="20">
        <v>173</v>
      </c>
      <c r="DA722" s="20">
        <v>431</v>
      </c>
      <c r="DB722" s="20">
        <v>0.40100000000000002</v>
      </c>
      <c r="DC722" s="20">
        <v>258</v>
      </c>
      <c r="DD722" s="20">
        <v>350</v>
      </c>
      <c r="DE722" s="20">
        <v>0.73699999999999999</v>
      </c>
      <c r="DF722" s="20">
        <v>153</v>
      </c>
      <c r="DG722" s="20">
        <v>8.5</v>
      </c>
      <c r="DH722" s="20">
        <v>607</v>
      </c>
      <c r="DI722" s="20">
        <v>33.722222222222221</v>
      </c>
      <c r="DJ722" s="20">
        <v>276</v>
      </c>
      <c r="DK722" s="20">
        <v>103</v>
      </c>
      <c r="DL722" s="20">
        <v>78</v>
      </c>
      <c r="DM722" s="20">
        <v>181</v>
      </c>
      <c r="DN722" s="20">
        <v>233</v>
      </c>
      <c r="DO722" s="20">
        <v>74.099999999999994</v>
      </c>
      <c r="DP722" s="20">
        <v>63.832999999999998</v>
      </c>
      <c r="DQ722" s="20">
        <v>10.222</v>
      </c>
      <c r="DR722" s="20">
        <v>1.5249999999999999</v>
      </c>
      <c r="DS722" s="20">
        <v>10.055999999999999</v>
      </c>
      <c r="DT722" s="20">
        <v>0.56899999999999995</v>
      </c>
      <c r="DU722" s="20">
        <v>23.9</v>
      </c>
      <c r="DV722" s="20">
        <v>19.399999999999999</v>
      </c>
      <c r="DW722" s="20">
        <v>4.3</v>
      </c>
      <c r="DX722" s="20">
        <v>5.7222222222222223</v>
      </c>
      <c r="DY722" s="20">
        <v>12.9</v>
      </c>
      <c r="DZ722" s="20">
        <v>4</v>
      </c>
      <c r="EA722" s="20">
        <v>0.66</v>
      </c>
      <c r="EB722" s="20">
        <v>-1</v>
      </c>
      <c r="EC722" s="66">
        <v>15</v>
      </c>
      <c r="ED722" s="66">
        <v>15</v>
      </c>
      <c r="EE722" s="66">
        <v>5</v>
      </c>
      <c r="EF722" s="66">
        <v>25</v>
      </c>
      <c r="EG722" s="66">
        <v>24</v>
      </c>
      <c r="EH722" s="66">
        <v>12.8</v>
      </c>
      <c r="EI722" s="66">
        <v>4</v>
      </c>
      <c r="EJ722" s="66">
        <v>4</v>
      </c>
      <c r="EK722" s="20">
        <v>10957.74</v>
      </c>
      <c r="EL722" s="20">
        <v>11864.32</v>
      </c>
      <c r="EM722" s="20">
        <v>48.787666666666667</v>
      </c>
      <c r="EN722" s="20">
        <v>73.038315789473685</v>
      </c>
      <c r="EO722" s="20">
        <v>9.9495000000000005</v>
      </c>
      <c r="EP722" s="20">
        <v>168.459</v>
      </c>
      <c r="EQ722" s="21">
        <v>69</v>
      </c>
      <c r="ER722" s="21">
        <v>64</v>
      </c>
      <c r="ES722" s="61" t="s">
        <v>129</v>
      </c>
      <c r="ET722" s="61">
        <v>133</v>
      </c>
      <c r="EU722" s="61">
        <v>5</v>
      </c>
    </row>
    <row r="723" spans="1:151" x14ac:dyDescent="0.45">
      <c r="A723" s="64">
        <v>45318</v>
      </c>
      <c r="B723" s="21" t="s">
        <v>26</v>
      </c>
      <c r="C723" s="21">
        <v>4</v>
      </c>
      <c r="D723" s="21" t="s">
        <v>99</v>
      </c>
      <c r="E723" s="21">
        <v>156</v>
      </c>
      <c r="F723" s="50" t="s">
        <v>558</v>
      </c>
      <c r="G723" t="s">
        <v>26</v>
      </c>
      <c r="H723" t="s">
        <v>99</v>
      </c>
      <c r="I723" t="s">
        <v>26</v>
      </c>
      <c r="J723" t="s">
        <v>99</v>
      </c>
      <c r="K723" t="s">
        <v>26</v>
      </c>
      <c r="L723" t="s">
        <v>1323</v>
      </c>
      <c r="M723" t="s">
        <v>26</v>
      </c>
      <c r="N723" t="s">
        <v>99</v>
      </c>
      <c r="O723" t="s">
        <v>26</v>
      </c>
      <c r="P723" t="s">
        <v>99</v>
      </c>
      <c r="Q723" t="s">
        <v>26</v>
      </c>
      <c r="R723" t="s">
        <v>99</v>
      </c>
      <c r="S723" t="s">
        <v>17</v>
      </c>
      <c r="T723" t="s">
        <v>17</v>
      </c>
      <c r="U723">
        <v>19</v>
      </c>
      <c r="V723">
        <v>19</v>
      </c>
      <c r="W723" s="20">
        <v>0.68421052631579005</v>
      </c>
      <c r="X723" s="20">
        <v>24.84</v>
      </c>
      <c r="Y723" s="20">
        <v>125</v>
      </c>
      <c r="Z723" s="20">
        <v>100.2</v>
      </c>
      <c r="AA723" s="20">
        <v>72</v>
      </c>
      <c r="AB723" s="20">
        <v>-5.2999999999999999E-2</v>
      </c>
      <c r="AC723" s="20">
        <v>10.57</v>
      </c>
      <c r="AD723" s="20">
        <v>113.1</v>
      </c>
      <c r="AE723" s="20">
        <v>102.6</v>
      </c>
      <c r="AF723" s="20">
        <v>8.4499999999999993</v>
      </c>
      <c r="AG723" s="20">
        <v>126.5</v>
      </c>
      <c r="AH723" s="20">
        <v>99.7</v>
      </c>
      <c r="AI723" s="20">
        <v>0.93889999999999996</v>
      </c>
      <c r="AJ723" s="20">
        <v>22</v>
      </c>
      <c r="AK723" s="20">
        <v>1.1578947368421053</v>
      </c>
      <c r="AL723" s="20">
        <v>1404</v>
      </c>
      <c r="AM723" s="20">
        <v>23.63</v>
      </c>
      <c r="AN723" s="20">
        <v>9.9</v>
      </c>
      <c r="AO723" s="20">
        <v>1684</v>
      </c>
      <c r="AP723" s="20">
        <v>1423</v>
      </c>
      <c r="AQ723" s="20">
        <v>1166</v>
      </c>
      <c r="AR723" s="20">
        <v>0.48199999999999998</v>
      </c>
      <c r="AS723" s="20">
        <v>214</v>
      </c>
      <c r="AT723" s="20">
        <v>552</v>
      </c>
      <c r="AU723" s="20">
        <v>0.38800000000000001</v>
      </c>
      <c r="AV723" s="20">
        <v>346</v>
      </c>
      <c r="AW723" s="20">
        <v>441</v>
      </c>
      <c r="AX723" s="20">
        <v>0.78500000000000003</v>
      </c>
      <c r="AY723" s="20">
        <v>229</v>
      </c>
      <c r="AZ723" s="20">
        <v>12.052631578947368</v>
      </c>
      <c r="BA723" s="20">
        <v>754</v>
      </c>
      <c r="BB723" s="20">
        <v>39.684210526315788</v>
      </c>
      <c r="BC723" s="20">
        <v>292</v>
      </c>
      <c r="BD723" s="20">
        <v>139</v>
      </c>
      <c r="BE723" s="20">
        <v>80</v>
      </c>
      <c r="BF723" s="20">
        <v>240</v>
      </c>
      <c r="BG723" s="20">
        <v>349</v>
      </c>
      <c r="BH723" s="20">
        <v>88.6</v>
      </c>
      <c r="BI723" s="20">
        <v>74.894999999999996</v>
      </c>
      <c r="BJ723" s="20">
        <v>13.737</v>
      </c>
      <c r="BK723" s="20">
        <v>1.2170000000000001</v>
      </c>
      <c r="BL723" s="20">
        <v>12.632</v>
      </c>
      <c r="BM723" s="20">
        <v>0.57899999999999996</v>
      </c>
      <c r="BN723" s="20">
        <v>29.1</v>
      </c>
      <c r="BO723" s="20">
        <v>23.2</v>
      </c>
      <c r="BP723" s="20">
        <v>4.2</v>
      </c>
      <c r="BQ723" s="20">
        <v>7.3157894736842106</v>
      </c>
      <c r="BR723" s="20">
        <v>18.399999999999999</v>
      </c>
      <c r="BS723" s="20">
        <v>16</v>
      </c>
      <c r="BT723" s="20">
        <v>0.626</v>
      </c>
      <c r="BU723" s="20">
        <v>0</v>
      </c>
      <c r="BV723" s="66">
        <v>8</v>
      </c>
      <c r="BW723" s="66">
        <v>14</v>
      </c>
      <c r="BX723" s="66">
        <v>22</v>
      </c>
      <c r="BY723" s="66">
        <v>6</v>
      </c>
      <c r="BZ723" s="66">
        <v>8</v>
      </c>
      <c r="CA723" s="66">
        <v>10.3</v>
      </c>
      <c r="CB723" s="66">
        <v>17</v>
      </c>
      <c r="CC723" s="66">
        <v>10</v>
      </c>
      <c r="CD723" s="20">
        <v>0.57894736842105299</v>
      </c>
      <c r="CE723" s="20">
        <v>9.74</v>
      </c>
      <c r="CF723" s="20">
        <v>109.5</v>
      </c>
      <c r="CG723" s="20">
        <v>99.7</v>
      </c>
      <c r="CH723" s="20">
        <v>70.8</v>
      </c>
      <c r="CI723" s="20">
        <v>-0.05</v>
      </c>
      <c r="CJ723" s="20">
        <v>3.46</v>
      </c>
      <c r="CK723" s="20">
        <v>108.1</v>
      </c>
      <c r="CL723" s="20">
        <v>104.7</v>
      </c>
      <c r="CM723" s="20">
        <v>-2.2599999999999998</v>
      </c>
      <c r="CN723" s="20">
        <v>108.9</v>
      </c>
      <c r="CO723" s="20">
        <v>99.8</v>
      </c>
      <c r="CP723" s="63">
        <v>0.73129999999999995</v>
      </c>
      <c r="CQ723" s="20">
        <v>-2</v>
      </c>
      <c r="CR723" s="20">
        <v>-0.10526315789473684</v>
      </c>
      <c r="CS723" s="20">
        <v>1276</v>
      </c>
      <c r="CT723" s="20">
        <v>9.1</v>
      </c>
      <c r="CU723" s="20">
        <v>3.21</v>
      </c>
      <c r="CV723" s="20">
        <v>1445</v>
      </c>
      <c r="CW723" s="20">
        <v>1333</v>
      </c>
      <c r="CX723" s="20">
        <v>1100</v>
      </c>
      <c r="CY723" s="20">
        <v>0.45500000000000002</v>
      </c>
      <c r="CZ723" s="20">
        <v>144</v>
      </c>
      <c r="DA723" s="20">
        <v>419</v>
      </c>
      <c r="DB723" s="20">
        <v>0.34399999999999997</v>
      </c>
      <c r="DC723" s="20">
        <v>299</v>
      </c>
      <c r="DD723" s="20">
        <v>412</v>
      </c>
      <c r="DE723" s="20">
        <v>0.72599999999999998</v>
      </c>
      <c r="DF723" s="20">
        <v>195</v>
      </c>
      <c r="DG723" s="20">
        <v>10.263157894736842</v>
      </c>
      <c r="DH723" s="20">
        <v>696</v>
      </c>
      <c r="DI723" s="20">
        <v>36.631578947368418</v>
      </c>
      <c r="DJ723" s="20">
        <v>232</v>
      </c>
      <c r="DK723" s="20">
        <v>176</v>
      </c>
      <c r="DL723" s="20">
        <v>74</v>
      </c>
      <c r="DM723" s="20">
        <v>254</v>
      </c>
      <c r="DN723" s="20">
        <v>335</v>
      </c>
      <c r="DO723" s="20">
        <v>76.099999999999994</v>
      </c>
      <c r="DP723" s="20">
        <v>70.158000000000001</v>
      </c>
      <c r="DQ723" s="20">
        <v>5.8949999999999996</v>
      </c>
      <c r="DR723" s="20">
        <v>0.91300000000000003</v>
      </c>
      <c r="DS723" s="20">
        <v>13.368</v>
      </c>
      <c r="DT723" s="20">
        <v>0.69299999999999995</v>
      </c>
      <c r="DU723" s="20">
        <v>22.1</v>
      </c>
      <c r="DV723" s="20">
        <v>21.7</v>
      </c>
      <c r="DW723" s="20">
        <v>3.9</v>
      </c>
      <c r="DX723" s="20">
        <v>9.2631578947368425</v>
      </c>
      <c r="DY723" s="20">
        <v>17.600000000000001</v>
      </c>
      <c r="DZ723" s="20">
        <v>112</v>
      </c>
      <c r="EA723" s="20">
        <v>0.53900000000000003</v>
      </c>
      <c r="EB723" s="20">
        <v>3</v>
      </c>
      <c r="EC723" s="66">
        <v>91</v>
      </c>
      <c r="ED723" s="66">
        <v>112</v>
      </c>
      <c r="EE723" s="66">
        <v>95</v>
      </c>
      <c r="EF723" s="66">
        <v>85</v>
      </c>
      <c r="EG723" s="66">
        <v>81</v>
      </c>
      <c r="EH723" s="66">
        <v>77.2</v>
      </c>
      <c r="EI723" s="66">
        <v>113</v>
      </c>
      <c r="EJ723" s="66">
        <v>130</v>
      </c>
      <c r="EK723" s="20">
        <v>12462.5</v>
      </c>
      <c r="EL723" s="20">
        <v>10971.9</v>
      </c>
      <c r="EM723" s="20">
        <v>117.0122105263158</v>
      </c>
      <c r="EN723" s="20">
        <v>97.79747368421053</v>
      </c>
      <c r="EO723" s="20">
        <v>13.358399999999998</v>
      </c>
      <c r="EP723" s="20">
        <v>262.97500000000002</v>
      </c>
      <c r="EQ723" s="21">
        <v>109</v>
      </c>
      <c r="ER723" s="21">
        <v>88</v>
      </c>
      <c r="ES723" s="61" t="s">
        <v>26</v>
      </c>
      <c r="ET723" s="61">
        <v>197</v>
      </c>
      <c r="EU723" s="61">
        <v>21</v>
      </c>
    </row>
    <row r="724" spans="1:151" x14ac:dyDescent="0.45">
      <c r="A724" s="64">
        <v>45318</v>
      </c>
      <c r="B724" s="21" t="s">
        <v>96</v>
      </c>
      <c r="C724" s="21">
        <v>298</v>
      </c>
      <c r="D724" s="21" t="s">
        <v>93</v>
      </c>
      <c r="E724" s="21">
        <v>176</v>
      </c>
      <c r="F724" s="50" t="s">
        <v>558</v>
      </c>
      <c r="G724" t="s">
        <v>96</v>
      </c>
      <c r="H724" t="s">
        <v>93</v>
      </c>
      <c r="I724" t="s">
        <v>96</v>
      </c>
      <c r="J724" t="s">
        <v>93</v>
      </c>
      <c r="K724" t="s">
        <v>96</v>
      </c>
      <c r="L724" t="s">
        <v>93</v>
      </c>
      <c r="M724" t="s">
        <v>96</v>
      </c>
      <c r="N724" t="s">
        <v>93</v>
      </c>
      <c r="O724" t="s">
        <v>96</v>
      </c>
      <c r="P724" t="s">
        <v>433</v>
      </c>
      <c r="Q724" t="s">
        <v>96</v>
      </c>
      <c r="R724" t="s">
        <v>433</v>
      </c>
      <c r="S724" t="s">
        <v>17</v>
      </c>
      <c r="T724" t="s">
        <v>17</v>
      </c>
      <c r="U724">
        <v>19</v>
      </c>
      <c r="V724">
        <v>19</v>
      </c>
      <c r="W724" s="20">
        <v>0.63157894736842102</v>
      </c>
      <c r="X724" s="20">
        <v>16.18</v>
      </c>
      <c r="Y724" s="20">
        <v>116.3</v>
      </c>
      <c r="Z724" s="20">
        <v>100.1</v>
      </c>
      <c r="AA724" s="20">
        <v>65.2</v>
      </c>
      <c r="AB724" s="20">
        <v>-3.2000000000000001E-2</v>
      </c>
      <c r="AC724" s="20">
        <v>8.6</v>
      </c>
      <c r="AD724" s="20">
        <v>110.5</v>
      </c>
      <c r="AE724" s="20">
        <v>101.9</v>
      </c>
      <c r="AF724" s="20">
        <v>5.92</v>
      </c>
      <c r="AG724" s="20">
        <v>114.6</v>
      </c>
      <c r="AH724" s="20">
        <v>101.4</v>
      </c>
      <c r="AI724" s="20">
        <v>0.80200000000000005</v>
      </c>
      <c r="AJ724" s="20">
        <v>0.5</v>
      </c>
      <c r="AK724" s="20">
        <v>2.6315789473684209E-2</v>
      </c>
      <c r="AL724" s="20">
        <v>1332</v>
      </c>
      <c r="AM724" s="20">
        <v>13.52</v>
      </c>
      <c r="AN724" s="20">
        <v>7.62</v>
      </c>
      <c r="AO724" s="20">
        <v>1408</v>
      </c>
      <c r="AP724" s="20">
        <v>1296</v>
      </c>
      <c r="AQ724" s="20">
        <v>1223</v>
      </c>
      <c r="AR724" s="20">
        <v>0.39</v>
      </c>
      <c r="AS724" s="20">
        <v>129</v>
      </c>
      <c r="AT724" s="20">
        <v>486</v>
      </c>
      <c r="AU724" s="20">
        <v>0.26500000000000001</v>
      </c>
      <c r="AV724" s="20">
        <v>325</v>
      </c>
      <c r="AW724" s="20">
        <v>465</v>
      </c>
      <c r="AX724" s="20">
        <v>0.69899999999999995</v>
      </c>
      <c r="AY724" s="20">
        <v>355</v>
      </c>
      <c r="AZ724" s="20">
        <v>18.684210526315791</v>
      </c>
      <c r="BA724" s="20">
        <v>834</v>
      </c>
      <c r="BB724" s="20">
        <v>43.89473684210526</v>
      </c>
      <c r="BC724" s="20">
        <v>218</v>
      </c>
      <c r="BD724" s="20">
        <v>144</v>
      </c>
      <c r="BE724" s="20">
        <v>55</v>
      </c>
      <c r="BF724" s="20">
        <v>185</v>
      </c>
      <c r="BG724" s="20">
        <v>311</v>
      </c>
      <c r="BH724" s="20">
        <v>74.099999999999994</v>
      </c>
      <c r="BI724" s="20">
        <v>68.210999999999999</v>
      </c>
      <c r="BJ724" s="20">
        <v>5.8949999999999996</v>
      </c>
      <c r="BK724" s="20">
        <v>1.1779999999999999</v>
      </c>
      <c r="BL724" s="20">
        <v>9.7370000000000001</v>
      </c>
      <c r="BM724" s="20">
        <v>0.77800000000000002</v>
      </c>
      <c r="BN724" s="20">
        <v>25.6</v>
      </c>
      <c r="BO724" s="20">
        <v>24.5</v>
      </c>
      <c r="BP724" s="20">
        <v>2.9</v>
      </c>
      <c r="BQ724" s="20">
        <v>7.5789473684210522</v>
      </c>
      <c r="BR724" s="20">
        <v>16.399999999999999</v>
      </c>
      <c r="BS724" s="20">
        <v>54</v>
      </c>
      <c r="BT724" s="20">
        <v>0.57999999999999996</v>
      </c>
      <c r="BU724" s="20">
        <v>0</v>
      </c>
      <c r="BV724" s="66">
        <v>39</v>
      </c>
      <c r="BW724" s="66">
        <v>41</v>
      </c>
      <c r="BX724" s="66">
        <v>43</v>
      </c>
      <c r="BY724" s="66">
        <v>24</v>
      </c>
      <c r="BZ724" s="66">
        <v>42</v>
      </c>
      <c r="CA724" s="66">
        <v>34.200000000000003</v>
      </c>
      <c r="CB724" s="66">
        <v>54</v>
      </c>
      <c r="CC724" s="66">
        <v>39</v>
      </c>
      <c r="CD724" s="20">
        <v>0.84210526315789502</v>
      </c>
      <c r="CE724" s="20">
        <v>12.13</v>
      </c>
      <c r="CF724" s="20">
        <v>115.6</v>
      </c>
      <c r="CG724" s="20">
        <v>103.5</v>
      </c>
      <c r="CH724" s="20">
        <v>66.7</v>
      </c>
      <c r="CI724" s="20">
        <v>0.16300000000000001</v>
      </c>
      <c r="CJ724" s="20">
        <v>2.25</v>
      </c>
      <c r="CK724" s="20">
        <v>106.6</v>
      </c>
      <c r="CL724" s="20">
        <v>104.4</v>
      </c>
      <c r="CM724" s="20">
        <v>-2.33</v>
      </c>
      <c r="CN724" s="20">
        <v>117.1</v>
      </c>
      <c r="CO724" s="20">
        <v>102.5</v>
      </c>
      <c r="CP724" s="63">
        <v>0.82279999999999998</v>
      </c>
      <c r="CQ724" s="20">
        <v>2.2000000000000002</v>
      </c>
      <c r="CR724" s="20">
        <v>0.11578947368421054</v>
      </c>
      <c r="CS724" s="20">
        <v>1395</v>
      </c>
      <c r="CT724" s="20">
        <v>10.1</v>
      </c>
      <c r="CU724" s="20">
        <v>3.57</v>
      </c>
      <c r="CV724" s="20">
        <v>1458</v>
      </c>
      <c r="CW724" s="20">
        <v>1334</v>
      </c>
      <c r="CX724" s="20">
        <v>1127</v>
      </c>
      <c r="CY724" s="20">
        <v>0.45700000000000002</v>
      </c>
      <c r="CZ724" s="20">
        <v>141</v>
      </c>
      <c r="DA724" s="20">
        <v>369</v>
      </c>
      <c r="DB724" s="20">
        <v>0.38200000000000001</v>
      </c>
      <c r="DC724" s="20">
        <v>287</v>
      </c>
      <c r="DD724" s="20">
        <v>383</v>
      </c>
      <c r="DE724" s="20">
        <v>0.749</v>
      </c>
      <c r="DF724" s="20">
        <v>195</v>
      </c>
      <c r="DG724" s="20">
        <v>10.263157894736842</v>
      </c>
      <c r="DH724" s="20">
        <v>670</v>
      </c>
      <c r="DI724" s="20">
        <v>35.263157894736842</v>
      </c>
      <c r="DJ724" s="20">
        <v>292</v>
      </c>
      <c r="DK724" s="20">
        <v>166</v>
      </c>
      <c r="DL724" s="20">
        <v>121</v>
      </c>
      <c r="DM724" s="20">
        <v>199</v>
      </c>
      <c r="DN724" s="20">
        <v>288</v>
      </c>
      <c r="DO724" s="20">
        <v>76.7</v>
      </c>
      <c r="DP724" s="20">
        <v>70.210999999999999</v>
      </c>
      <c r="DQ724" s="20">
        <v>6.5259999999999998</v>
      </c>
      <c r="DR724" s="20">
        <v>1.4670000000000001</v>
      </c>
      <c r="DS724" s="20">
        <v>10.474</v>
      </c>
      <c r="DT724" s="20">
        <v>0.83399999999999996</v>
      </c>
      <c r="DU724" s="20">
        <v>19.399999999999999</v>
      </c>
      <c r="DV724" s="20">
        <v>20.2</v>
      </c>
      <c r="DW724" s="20">
        <v>6.4</v>
      </c>
      <c r="DX724" s="20">
        <v>8.7368421052631575</v>
      </c>
      <c r="DY724" s="20">
        <v>15.2</v>
      </c>
      <c r="DZ724" s="20">
        <v>15</v>
      </c>
      <c r="EA724" s="20">
        <v>0.628</v>
      </c>
      <c r="EB724" s="20">
        <v>2</v>
      </c>
      <c r="EC724" s="66">
        <v>62</v>
      </c>
      <c r="ED724" s="66">
        <v>46</v>
      </c>
      <c r="EE724" s="66">
        <v>17</v>
      </c>
      <c r="EF724" s="66">
        <v>81</v>
      </c>
      <c r="EG724" s="66">
        <v>66</v>
      </c>
      <c r="EH724" s="66">
        <v>38.200000000000003</v>
      </c>
      <c r="EI724" s="66">
        <v>15</v>
      </c>
      <c r="EJ724" s="66">
        <v>44</v>
      </c>
      <c r="EK724" s="20">
        <v>12037.05</v>
      </c>
      <c r="EL724" s="20">
        <v>11571.56</v>
      </c>
      <c r="EM724" s="20">
        <v>85.070631578947371</v>
      </c>
      <c r="EN724" s="20">
        <v>79.381894736842099</v>
      </c>
      <c r="EO724" s="20">
        <v>12.283599999999998</v>
      </c>
      <c r="EP724" s="20">
        <v>201.31199999999998</v>
      </c>
      <c r="EQ724" s="21">
        <v>68</v>
      </c>
      <c r="ER724" s="21">
        <v>71</v>
      </c>
      <c r="ES724" s="61" t="s">
        <v>93</v>
      </c>
      <c r="ET724" s="61">
        <v>139</v>
      </c>
      <c r="EU724" s="61">
        <v>-3</v>
      </c>
    </row>
    <row r="725" spans="1:151" x14ac:dyDescent="0.45">
      <c r="A725" s="64">
        <v>45318</v>
      </c>
      <c r="B725" s="21" t="s">
        <v>154</v>
      </c>
      <c r="C725" s="21">
        <v>123</v>
      </c>
      <c r="D725" s="21" t="s">
        <v>113</v>
      </c>
      <c r="E725" s="21">
        <v>29</v>
      </c>
      <c r="F725" s="50" t="s">
        <v>558</v>
      </c>
      <c r="G725" t="s">
        <v>154</v>
      </c>
      <c r="H725" t="s">
        <v>113</v>
      </c>
      <c r="I725" t="s">
        <v>154</v>
      </c>
      <c r="J725" t="s">
        <v>113</v>
      </c>
      <c r="K725" t="s">
        <v>448</v>
      </c>
      <c r="L725" t="s">
        <v>113</v>
      </c>
      <c r="M725" t="s">
        <v>641</v>
      </c>
      <c r="N725" t="s">
        <v>113</v>
      </c>
      <c r="O725" t="s">
        <v>154</v>
      </c>
      <c r="P725" t="s">
        <v>113</v>
      </c>
      <c r="Q725" t="s">
        <v>448</v>
      </c>
      <c r="R725" t="s">
        <v>113</v>
      </c>
      <c r="S725" t="s">
        <v>114</v>
      </c>
      <c r="T725" t="s">
        <v>114</v>
      </c>
      <c r="U725">
        <v>20</v>
      </c>
      <c r="V725">
        <v>20</v>
      </c>
      <c r="W725" s="20">
        <v>0.85</v>
      </c>
      <c r="X725" s="20">
        <v>15.85</v>
      </c>
      <c r="Y725" s="20">
        <v>118.9</v>
      </c>
      <c r="Z725" s="20">
        <v>103</v>
      </c>
      <c r="AA725" s="20">
        <v>71.2</v>
      </c>
      <c r="AB725" s="20">
        <v>0.06</v>
      </c>
      <c r="AC725" s="20">
        <v>0.31</v>
      </c>
      <c r="AD725" s="20">
        <v>107.5</v>
      </c>
      <c r="AE725" s="20">
        <v>107.2</v>
      </c>
      <c r="AF725" s="20">
        <v>-3.86</v>
      </c>
      <c r="AG725" s="20">
        <v>120.9</v>
      </c>
      <c r="AH725" s="20">
        <v>102.2</v>
      </c>
      <c r="AI725" s="20">
        <v>0.87290000000000001</v>
      </c>
      <c r="AJ725" s="20">
        <v>2.1</v>
      </c>
      <c r="AK725" s="20">
        <v>0.10500000000000001</v>
      </c>
      <c r="AL725" s="20">
        <v>1399</v>
      </c>
      <c r="AM725" s="20">
        <v>13.9</v>
      </c>
      <c r="AN725" s="20">
        <v>0.9</v>
      </c>
      <c r="AO725" s="20">
        <v>1718</v>
      </c>
      <c r="AP725" s="20">
        <v>1441</v>
      </c>
      <c r="AQ725" s="20">
        <v>1137</v>
      </c>
      <c r="AR725" s="20">
        <v>0.51200000000000001</v>
      </c>
      <c r="AS725" s="20">
        <v>235</v>
      </c>
      <c r="AT725" s="20">
        <v>573</v>
      </c>
      <c r="AU725" s="20">
        <v>0.41</v>
      </c>
      <c r="AV725" s="20">
        <v>319</v>
      </c>
      <c r="AW725" s="20">
        <v>412</v>
      </c>
      <c r="AX725" s="20">
        <v>0.77400000000000002</v>
      </c>
      <c r="AY725" s="20">
        <v>143</v>
      </c>
      <c r="AZ725" s="20">
        <v>7.15</v>
      </c>
      <c r="BA725" s="20">
        <v>698</v>
      </c>
      <c r="BB725" s="20">
        <v>34.9</v>
      </c>
      <c r="BC725" s="20">
        <v>354</v>
      </c>
      <c r="BD725" s="20">
        <v>133</v>
      </c>
      <c r="BE725" s="20">
        <v>37</v>
      </c>
      <c r="BF725" s="20">
        <v>248</v>
      </c>
      <c r="BG725" s="20">
        <v>345</v>
      </c>
      <c r="BH725" s="20">
        <v>85.9</v>
      </c>
      <c r="BI725" s="20">
        <v>72.05</v>
      </c>
      <c r="BJ725" s="20">
        <v>13.85</v>
      </c>
      <c r="BK725" s="20">
        <v>1.427</v>
      </c>
      <c r="BL725" s="20">
        <v>12.4</v>
      </c>
      <c r="BM725" s="20">
        <v>0.53600000000000003</v>
      </c>
      <c r="BN725" s="20">
        <v>28.6</v>
      </c>
      <c r="BO725" s="20">
        <v>20.6</v>
      </c>
      <c r="BP725" s="20">
        <v>1.8</v>
      </c>
      <c r="BQ725" s="20">
        <v>6.65</v>
      </c>
      <c r="BR725" s="20">
        <v>17.2</v>
      </c>
      <c r="BS725" s="20">
        <v>30</v>
      </c>
      <c r="BT725" s="20">
        <v>0.60299999999999998</v>
      </c>
      <c r="BU725" s="20">
        <v>-1</v>
      </c>
      <c r="BV725" s="66">
        <v>25</v>
      </c>
      <c r="BW725" s="66">
        <v>44</v>
      </c>
      <c r="BX725" s="66">
        <v>23</v>
      </c>
      <c r="BY725" s="66">
        <v>43</v>
      </c>
      <c r="BZ725" s="66">
        <v>44</v>
      </c>
      <c r="CA725" s="66">
        <v>34.700000000000003</v>
      </c>
      <c r="CB725" s="66">
        <v>30</v>
      </c>
      <c r="CC725" s="66">
        <v>21</v>
      </c>
      <c r="CD725" s="20">
        <v>0.75</v>
      </c>
      <c r="CE725" s="20">
        <v>11.04</v>
      </c>
      <c r="CF725" s="20">
        <v>112.3</v>
      </c>
      <c r="CG725" s="20">
        <v>101.3</v>
      </c>
      <c r="CH725" s="20">
        <v>66.5</v>
      </c>
      <c r="CI725" s="20">
        <v>1.4999999999999999E-2</v>
      </c>
      <c r="CJ725" s="20">
        <v>1.06</v>
      </c>
      <c r="CK725" s="20">
        <v>107.6</v>
      </c>
      <c r="CL725" s="20">
        <v>106.5</v>
      </c>
      <c r="CM725" s="20">
        <v>1.5</v>
      </c>
      <c r="CN725" s="20">
        <v>113.5</v>
      </c>
      <c r="CO725" s="20">
        <v>100.7</v>
      </c>
      <c r="CP725" s="63">
        <v>0.7994</v>
      </c>
      <c r="CQ725" s="20">
        <v>-0.8</v>
      </c>
      <c r="CR725" s="20">
        <v>-0.04</v>
      </c>
      <c r="CS725" s="20">
        <v>1322</v>
      </c>
      <c r="CT725" s="20">
        <v>10</v>
      </c>
      <c r="CU725" s="20">
        <v>1.79</v>
      </c>
      <c r="CV725" s="20">
        <v>1505</v>
      </c>
      <c r="CW725" s="20">
        <v>1327</v>
      </c>
      <c r="CX725" s="20">
        <v>1152</v>
      </c>
      <c r="CY725" s="20">
        <v>0.47699999999999998</v>
      </c>
      <c r="CZ725" s="20">
        <v>180</v>
      </c>
      <c r="DA725" s="20">
        <v>481</v>
      </c>
      <c r="DB725" s="20">
        <v>0.374</v>
      </c>
      <c r="DC725" s="20">
        <v>227</v>
      </c>
      <c r="DD725" s="20">
        <v>329</v>
      </c>
      <c r="DE725" s="20">
        <v>0.69</v>
      </c>
      <c r="DF725" s="20">
        <v>198</v>
      </c>
      <c r="DG725" s="20">
        <v>9.9</v>
      </c>
      <c r="DH725" s="20">
        <v>701</v>
      </c>
      <c r="DI725" s="20">
        <v>35.049999999999997</v>
      </c>
      <c r="DJ725" s="20">
        <v>277</v>
      </c>
      <c r="DK725" s="20">
        <v>157</v>
      </c>
      <c r="DL725" s="20">
        <v>79</v>
      </c>
      <c r="DM725" s="20">
        <v>246</v>
      </c>
      <c r="DN725" s="20">
        <v>329</v>
      </c>
      <c r="DO725" s="20">
        <v>75.2</v>
      </c>
      <c r="DP725" s="20">
        <v>66.349999999999994</v>
      </c>
      <c r="DQ725" s="20">
        <v>8.9</v>
      </c>
      <c r="DR725" s="20">
        <v>1.1259999999999999</v>
      </c>
      <c r="DS725" s="20">
        <v>12.3</v>
      </c>
      <c r="DT725" s="20">
        <v>0.63800000000000001</v>
      </c>
      <c r="DU725" s="20">
        <v>24</v>
      </c>
      <c r="DV725" s="20">
        <v>16.399999999999999</v>
      </c>
      <c r="DW725" s="20">
        <v>4</v>
      </c>
      <c r="DX725" s="20">
        <v>7.85</v>
      </c>
      <c r="DY725" s="20">
        <v>16.399999999999999</v>
      </c>
      <c r="DZ725" s="20">
        <v>40</v>
      </c>
      <c r="EA725" s="20">
        <v>0.59499999999999997</v>
      </c>
      <c r="EB725" s="20">
        <v>-2</v>
      </c>
      <c r="EC725" s="66">
        <v>65</v>
      </c>
      <c r="ED725" s="66">
        <v>56</v>
      </c>
      <c r="EE725" s="66">
        <v>80</v>
      </c>
      <c r="EF725" s="66">
        <v>87</v>
      </c>
      <c r="EG725" s="66">
        <v>77</v>
      </c>
      <c r="EH725" s="66">
        <v>58.7</v>
      </c>
      <c r="EI725" s="66">
        <v>40</v>
      </c>
      <c r="EJ725" s="66">
        <v>30</v>
      </c>
      <c r="EK725" s="20">
        <v>12044.57</v>
      </c>
      <c r="EL725" s="20">
        <v>11566.9</v>
      </c>
      <c r="EM725" s="20">
        <v>97.34</v>
      </c>
      <c r="EN725" s="20">
        <v>81.795000000000016</v>
      </c>
      <c r="EO725" s="20">
        <v>11.867999999999999</v>
      </c>
      <c r="EP725" s="20">
        <v>254.64600000000002</v>
      </c>
      <c r="EQ725" s="21">
        <v>95</v>
      </c>
      <c r="ER725" s="21">
        <v>86</v>
      </c>
      <c r="ES725" s="61" t="s">
        <v>154</v>
      </c>
      <c r="ET725" s="61">
        <v>181</v>
      </c>
      <c r="EU725" s="61">
        <v>9</v>
      </c>
    </row>
    <row r="726" spans="1:151" x14ac:dyDescent="0.45">
      <c r="A726" s="64">
        <v>45318</v>
      </c>
      <c r="B726" s="21" t="s">
        <v>125</v>
      </c>
      <c r="C726" s="21">
        <v>72</v>
      </c>
      <c r="D726" s="21" t="s">
        <v>221</v>
      </c>
      <c r="E726" s="21">
        <v>213</v>
      </c>
      <c r="F726" s="50" t="s">
        <v>558</v>
      </c>
      <c r="G726" t="s">
        <v>125</v>
      </c>
      <c r="H726" t="s">
        <v>221</v>
      </c>
      <c r="I726" t="s">
        <v>125</v>
      </c>
      <c r="J726" t="s">
        <v>221</v>
      </c>
      <c r="K726" t="s">
        <v>125</v>
      </c>
      <c r="L726" t="s">
        <v>221</v>
      </c>
      <c r="M726" t="s">
        <v>125</v>
      </c>
      <c r="N726" t="s">
        <v>674</v>
      </c>
      <c r="O726" t="s">
        <v>125</v>
      </c>
      <c r="P726" t="s">
        <v>1371</v>
      </c>
      <c r="Q726" t="s">
        <v>125</v>
      </c>
      <c r="R726" t="s">
        <v>221</v>
      </c>
      <c r="S726" t="s">
        <v>114</v>
      </c>
      <c r="T726" t="s">
        <v>114</v>
      </c>
      <c r="U726">
        <v>20</v>
      </c>
      <c r="V726">
        <v>20</v>
      </c>
      <c r="W726" s="20">
        <v>0.8</v>
      </c>
      <c r="X726" s="20">
        <v>13.64</v>
      </c>
      <c r="Y726" s="20">
        <v>115.3</v>
      </c>
      <c r="Z726" s="20">
        <v>101.7</v>
      </c>
      <c r="AA726" s="20">
        <v>67.400000000000006</v>
      </c>
      <c r="AB726" s="20">
        <v>2.9000000000000001E-2</v>
      </c>
      <c r="AC726" s="20">
        <v>-0.88</v>
      </c>
      <c r="AD726" s="20">
        <v>106.1</v>
      </c>
      <c r="AE726" s="20">
        <v>106.9</v>
      </c>
      <c r="AF726" s="20">
        <v>-2.2999999999999998</v>
      </c>
      <c r="AG726" s="20">
        <v>115.1</v>
      </c>
      <c r="AH726" s="20">
        <v>101.3</v>
      </c>
      <c r="AI726" s="20">
        <v>0.81299999999999994</v>
      </c>
      <c r="AJ726" s="20">
        <v>-0.3</v>
      </c>
      <c r="AK726" s="20">
        <v>-1.4999999999999999E-2</v>
      </c>
      <c r="AL726" s="20">
        <v>1338</v>
      </c>
      <c r="AM726" s="20">
        <v>11.3</v>
      </c>
      <c r="AN726" s="20">
        <v>-0.49</v>
      </c>
      <c r="AO726" s="20">
        <v>1595</v>
      </c>
      <c r="AP726" s="20">
        <v>1351</v>
      </c>
      <c r="AQ726" s="20">
        <v>1191</v>
      </c>
      <c r="AR726" s="20">
        <v>0.48899999999999999</v>
      </c>
      <c r="AS726" s="20">
        <v>167</v>
      </c>
      <c r="AT726" s="20">
        <v>481</v>
      </c>
      <c r="AU726" s="20">
        <v>0.34699999999999998</v>
      </c>
      <c r="AV726" s="20">
        <v>264</v>
      </c>
      <c r="AW726" s="20">
        <v>355</v>
      </c>
      <c r="AX726" s="20">
        <v>0.74399999999999999</v>
      </c>
      <c r="AY726" s="20">
        <v>164</v>
      </c>
      <c r="AZ726" s="20">
        <v>8.1999999999999993</v>
      </c>
      <c r="BA726" s="20">
        <v>685</v>
      </c>
      <c r="BB726" s="20">
        <v>34.25</v>
      </c>
      <c r="BC726" s="20">
        <v>327</v>
      </c>
      <c r="BD726" s="20">
        <v>134</v>
      </c>
      <c r="BE726" s="20">
        <v>39</v>
      </c>
      <c r="BF726" s="20">
        <v>193</v>
      </c>
      <c r="BG726" s="20">
        <v>320</v>
      </c>
      <c r="BH726" s="20">
        <v>79.8</v>
      </c>
      <c r="BI726" s="20">
        <v>67.55</v>
      </c>
      <c r="BJ726" s="20">
        <v>12.2</v>
      </c>
      <c r="BK726" s="20">
        <v>1.694</v>
      </c>
      <c r="BL726" s="20">
        <v>9.65</v>
      </c>
      <c r="BM726" s="20">
        <v>0.69399999999999995</v>
      </c>
      <c r="BN726" s="20">
        <v>24</v>
      </c>
      <c r="BO726" s="20">
        <v>17.8</v>
      </c>
      <c r="BP726" s="20">
        <v>2</v>
      </c>
      <c r="BQ726" s="20">
        <v>6.7</v>
      </c>
      <c r="BR726" s="20">
        <v>16</v>
      </c>
      <c r="BS726" s="20">
        <v>36</v>
      </c>
      <c r="BT726" s="20">
        <v>0.6</v>
      </c>
      <c r="BU726" s="20">
        <v>-4</v>
      </c>
      <c r="BV726" s="66">
        <v>51</v>
      </c>
      <c r="BW726" s="66">
        <v>48</v>
      </c>
      <c r="BX726" s="66">
        <v>71</v>
      </c>
      <c r="BY726" s="66">
        <v>58</v>
      </c>
      <c r="BZ726" s="66">
        <v>55</v>
      </c>
      <c r="CA726" s="66">
        <v>45.2</v>
      </c>
      <c r="CB726" s="66">
        <v>35</v>
      </c>
      <c r="CC726" s="66">
        <v>19</v>
      </c>
      <c r="CD726" s="20">
        <v>0.6</v>
      </c>
      <c r="CE726" s="20">
        <v>6.82</v>
      </c>
      <c r="CF726" s="20">
        <v>109.8</v>
      </c>
      <c r="CG726" s="20">
        <v>103</v>
      </c>
      <c r="CH726" s="20">
        <v>66.599999999999994</v>
      </c>
      <c r="CI726" s="20">
        <v>-4.0000000000000001E-3</v>
      </c>
      <c r="CJ726" s="20">
        <v>3.05</v>
      </c>
      <c r="CK726" s="20">
        <v>108.9</v>
      </c>
      <c r="CL726" s="20">
        <v>105.9</v>
      </c>
      <c r="CM726" s="20">
        <v>5.47</v>
      </c>
      <c r="CN726" s="20">
        <v>109.8</v>
      </c>
      <c r="CO726" s="20">
        <v>102.4</v>
      </c>
      <c r="CP726" s="63">
        <v>0.68920000000000003</v>
      </c>
      <c r="CQ726" s="20">
        <v>-2.7</v>
      </c>
      <c r="CR726" s="20">
        <v>-0.13500000000000001</v>
      </c>
      <c r="CS726" s="20">
        <v>1278</v>
      </c>
      <c r="CT726" s="20">
        <v>4.91</v>
      </c>
      <c r="CU726" s="20">
        <v>2.64</v>
      </c>
      <c r="CV726" s="20">
        <v>1492</v>
      </c>
      <c r="CW726" s="20">
        <v>1409</v>
      </c>
      <c r="CX726" s="20">
        <v>1120</v>
      </c>
      <c r="CY726" s="20">
        <v>0.46800000000000003</v>
      </c>
      <c r="CZ726" s="20">
        <v>154</v>
      </c>
      <c r="DA726" s="20">
        <v>426</v>
      </c>
      <c r="DB726" s="20">
        <v>0.36199999999999999</v>
      </c>
      <c r="DC726" s="20">
        <v>290</v>
      </c>
      <c r="DD726" s="20">
        <v>405</v>
      </c>
      <c r="DE726" s="20">
        <v>0.71599999999999997</v>
      </c>
      <c r="DF726" s="20">
        <v>148</v>
      </c>
      <c r="DG726" s="20">
        <v>7.4</v>
      </c>
      <c r="DH726" s="20">
        <v>675</v>
      </c>
      <c r="DI726" s="20">
        <v>33.75</v>
      </c>
      <c r="DJ726" s="20">
        <v>257</v>
      </c>
      <c r="DK726" s="20">
        <v>129</v>
      </c>
      <c r="DL726" s="20">
        <v>44</v>
      </c>
      <c r="DM726" s="20">
        <v>214</v>
      </c>
      <c r="DN726" s="20">
        <v>330</v>
      </c>
      <c r="DO726" s="20">
        <v>74.599999999999994</v>
      </c>
      <c r="DP726" s="20">
        <v>70.45</v>
      </c>
      <c r="DQ726" s="20">
        <v>4.1500000000000004</v>
      </c>
      <c r="DR726" s="20">
        <v>1.2010000000000001</v>
      </c>
      <c r="DS726" s="20">
        <v>10.7</v>
      </c>
      <c r="DT726" s="20">
        <v>0.60299999999999998</v>
      </c>
      <c r="DU726" s="20">
        <v>21.3</v>
      </c>
      <c r="DV726" s="20">
        <v>20.2</v>
      </c>
      <c r="DW726" s="20">
        <v>2.2000000000000002</v>
      </c>
      <c r="DX726" s="20">
        <v>6.45</v>
      </c>
      <c r="DY726" s="20">
        <v>16.5</v>
      </c>
      <c r="DZ726" s="20">
        <v>90</v>
      </c>
      <c r="EA726" s="20">
        <v>0.55500000000000005</v>
      </c>
      <c r="EB726" s="20">
        <v>0</v>
      </c>
      <c r="EC726" s="66">
        <v>104</v>
      </c>
      <c r="ED726" s="66">
        <v>97</v>
      </c>
      <c r="EE726" s="66">
        <v>115</v>
      </c>
      <c r="EF726" s="66">
        <v>117</v>
      </c>
      <c r="EG726" s="66">
        <v>101</v>
      </c>
      <c r="EH726" s="66">
        <v>87.3</v>
      </c>
      <c r="EI726" s="66">
        <v>89</v>
      </c>
      <c r="EJ726" s="66">
        <v>77</v>
      </c>
      <c r="EK726" s="20">
        <v>11875.9</v>
      </c>
      <c r="EL726" s="20">
        <v>11166.66</v>
      </c>
      <c r="EM726" s="20">
        <v>62.242500000000007</v>
      </c>
      <c r="EN726" s="20">
        <v>71.69</v>
      </c>
      <c r="EO726" s="20">
        <v>11.456</v>
      </c>
      <c r="EP726" s="20">
        <v>245.52</v>
      </c>
      <c r="EQ726" s="21">
        <v>77</v>
      </c>
      <c r="ER726" s="21">
        <v>63</v>
      </c>
      <c r="ES726" s="61" t="s">
        <v>125</v>
      </c>
      <c r="ET726" s="61">
        <v>140</v>
      </c>
      <c r="EU726" s="61">
        <v>14</v>
      </c>
    </row>
    <row r="727" spans="1:151" x14ac:dyDescent="0.45">
      <c r="A727" s="64">
        <v>45318</v>
      </c>
      <c r="B727" s="21" t="s">
        <v>253</v>
      </c>
      <c r="C727" s="21">
        <v>97</v>
      </c>
      <c r="D727" s="21" t="s">
        <v>295</v>
      </c>
      <c r="E727" s="21">
        <v>137</v>
      </c>
      <c r="F727" s="50" t="s">
        <v>558</v>
      </c>
      <c r="G727" t="s">
        <v>253</v>
      </c>
      <c r="H727" t="s">
        <v>295</v>
      </c>
      <c r="I727" t="s">
        <v>253</v>
      </c>
      <c r="J727" t="s">
        <v>295</v>
      </c>
      <c r="K727" t="s">
        <v>253</v>
      </c>
      <c r="L727" t="s">
        <v>295</v>
      </c>
      <c r="M727" t="s">
        <v>617</v>
      </c>
      <c r="N727" t="s">
        <v>295</v>
      </c>
      <c r="O727" t="s">
        <v>1369</v>
      </c>
      <c r="P727" t="s">
        <v>295</v>
      </c>
      <c r="Q727" t="s">
        <v>253</v>
      </c>
      <c r="R727" t="s">
        <v>295</v>
      </c>
      <c r="S727" t="s">
        <v>82</v>
      </c>
      <c r="T727" t="s">
        <v>82</v>
      </c>
      <c r="U727">
        <v>19</v>
      </c>
      <c r="V727">
        <v>19</v>
      </c>
      <c r="W727" s="20">
        <v>0.73684210526315796</v>
      </c>
      <c r="X727" s="20">
        <v>0.05</v>
      </c>
      <c r="Y727" s="20">
        <v>107.8</v>
      </c>
      <c r="Z727" s="20">
        <v>107.7</v>
      </c>
      <c r="AA727" s="20">
        <v>71.900000000000006</v>
      </c>
      <c r="AB727" s="20">
        <v>0.10299999999999999</v>
      </c>
      <c r="AC727" s="20">
        <v>-4.82</v>
      </c>
      <c r="AD727" s="20">
        <v>103.1</v>
      </c>
      <c r="AE727" s="20">
        <v>107.9</v>
      </c>
      <c r="AF727" s="20">
        <v>-10.82</v>
      </c>
      <c r="AG727" s="20">
        <v>107.8</v>
      </c>
      <c r="AH727" s="20">
        <v>106.7</v>
      </c>
      <c r="AI727" s="20">
        <v>0.52939999999999998</v>
      </c>
      <c r="AJ727" s="20">
        <v>-1.6</v>
      </c>
      <c r="AK727" s="20">
        <v>-8.4210526315789472E-2</v>
      </c>
      <c r="AL727" s="20">
        <v>1233</v>
      </c>
      <c r="AM727" s="20">
        <v>2.39</v>
      </c>
      <c r="AN727" s="20">
        <v>-2.67</v>
      </c>
      <c r="AO727" s="20">
        <v>1547</v>
      </c>
      <c r="AP727" s="20">
        <v>1441</v>
      </c>
      <c r="AQ727" s="20">
        <v>1152</v>
      </c>
      <c r="AR727" s="20">
        <v>0.45700000000000002</v>
      </c>
      <c r="AS727" s="20">
        <v>177</v>
      </c>
      <c r="AT727" s="20">
        <v>463</v>
      </c>
      <c r="AU727" s="20">
        <v>0.38200000000000001</v>
      </c>
      <c r="AV727" s="20">
        <v>316</v>
      </c>
      <c r="AW727" s="20">
        <v>424</v>
      </c>
      <c r="AX727" s="20">
        <v>0.745</v>
      </c>
      <c r="AY727" s="20">
        <v>177</v>
      </c>
      <c r="AZ727" s="20">
        <v>9.3157894736842106</v>
      </c>
      <c r="BA727" s="20">
        <v>756</v>
      </c>
      <c r="BB727" s="20">
        <v>39.789473684210527</v>
      </c>
      <c r="BC727" s="20">
        <v>249</v>
      </c>
      <c r="BD727" s="20">
        <v>120</v>
      </c>
      <c r="BE727" s="20">
        <v>106</v>
      </c>
      <c r="BF727" s="20">
        <v>269</v>
      </c>
      <c r="BG727" s="20">
        <v>268</v>
      </c>
      <c r="BH727" s="20">
        <v>81.400000000000006</v>
      </c>
      <c r="BI727" s="20">
        <v>75.841999999999999</v>
      </c>
      <c r="BJ727" s="20">
        <v>5.5789999999999997</v>
      </c>
      <c r="BK727" s="20">
        <v>0.92600000000000005</v>
      </c>
      <c r="BL727" s="20">
        <v>14.157999999999999</v>
      </c>
      <c r="BM727" s="20">
        <v>0.44600000000000001</v>
      </c>
      <c r="BN727" s="20">
        <v>24.4</v>
      </c>
      <c r="BO727" s="20">
        <v>22.3</v>
      </c>
      <c r="BP727" s="20">
        <v>5.6</v>
      </c>
      <c r="BQ727" s="20">
        <v>6.3157894736842106</v>
      </c>
      <c r="BR727" s="20">
        <v>14.1</v>
      </c>
      <c r="BS727" s="20">
        <v>127</v>
      </c>
      <c r="BT727" s="20">
        <v>0.53</v>
      </c>
      <c r="BU727" s="20">
        <v>0</v>
      </c>
      <c r="BV727" s="66">
        <v>144</v>
      </c>
      <c r="BW727" s="66">
        <v>104</v>
      </c>
      <c r="BX727" s="66">
        <v>101</v>
      </c>
      <c r="BY727" s="66">
        <v>194</v>
      </c>
      <c r="BZ727" s="66">
        <v>165</v>
      </c>
      <c r="CA727" s="66">
        <v>112.7</v>
      </c>
      <c r="CB727" s="66">
        <v>125</v>
      </c>
      <c r="CC727" s="66">
        <v>139</v>
      </c>
      <c r="CD727" s="20">
        <v>0.52631578947368396</v>
      </c>
      <c r="CE727" s="20">
        <v>-4.97</v>
      </c>
      <c r="CF727" s="20">
        <v>106</v>
      </c>
      <c r="CG727" s="20">
        <v>110.9</v>
      </c>
      <c r="CH727" s="20">
        <v>67</v>
      </c>
      <c r="CI727" s="20">
        <v>8.2000000000000003E-2</v>
      </c>
      <c r="CJ727" s="20">
        <v>-1.43</v>
      </c>
      <c r="CK727" s="20">
        <v>105.6</v>
      </c>
      <c r="CL727" s="20">
        <v>107</v>
      </c>
      <c r="CM727" s="20">
        <v>-7.45</v>
      </c>
      <c r="CN727" s="20">
        <v>106.2</v>
      </c>
      <c r="CO727" s="20">
        <v>110.4</v>
      </c>
      <c r="CP727" s="63">
        <v>0.38890000000000002</v>
      </c>
      <c r="CQ727" s="20">
        <v>-4.7</v>
      </c>
      <c r="CR727" s="20">
        <v>-0.2473684210526316</v>
      </c>
      <c r="CS727" s="20">
        <v>1118</v>
      </c>
      <c r="CT727" s="20">
        <v>-2.94</v>
      </c>
      <c r="CU727" s="20">
        <v>-0.11</v>
      </c>
      <c r="CV727" s="20">
        <v>1401</v>
      </c>
      <c r="CW727" s="20">
        <v>1386</v>
      </c>
      <c r="CX727" s="20">
        <v>1181</v>
      </c>
      <c r="CY727" s="20">
        <v>0.42899999999999999</v>
      </c>
      <c r="CZ727" s="20">
        <v>164</v>
      </c>
      <c r="DA727" s="20">
        <v>490</v>
      </c>
      <c r="DB727" s="20">
        <v>0.33500000000000002</v>
      </c>
      <c r="DC727" s="20">
        <v>223</v>
      </c>
      <c r="DD727" s="20">
        <v>306</v>
      </c>
      <c r="DE727" s="20">
        <v>0.72899999999999998</v>
      </c>
      <c r="DF727" s="20">
        <v>195</v>
      </c>
      <c r="DG727" s="20">
        <v>10.263157894736842</v>
      </c>
      <c r="DH727" s="20">
        <v>651</v>
      </c>
      <c r="DI727" s="20">
        <v>34.263157894736842</v>
      </c>
      <c r="DJ727" s="20">
        <v>285</v>
      </c>
      <c r="DK727" s="20">
        <v>130</v>
      </c>
      <c r="DL727" s="20">
        <v>61</v>
      </c>
      <c r="DM727" s="20">
        <v>182</v>
      </c>
      <c r="DN727" s="20">
        <v>313</v>
      </c>
      <c r="DO727" s="20">
        <v>73.7</v>
      </c>
      <c r="DP727" s="20">
        <v>72.947000000000003</v>
      </c>
      <c r="DQ727" s="20">
        <v>0.78900000000000003</v>
      </c>
      <c r="DR727" s="20">
        <v>1.5660000000000001</v>
      </c>
      <c r="DS727" s="20">
        <v>9.5790000000000006</v>
      </c>
      <c r="DT727" s="20">
        <v>0.71399999999999997</v>
      </c>
      <c r="DU727" s="20">
        <v>25.8</v>
      </c>
      <c r="DV727" s="20">
        <v>16.100000000000001</v>
      </c>
      <c r="DW727" s="20">
        <v>3.2</v>
      </c>
      <c r="DX727" s="20">
        <v>6.8421052631578947</v>
      </c>
      <c r="DY727" s="20">
        <v>16.5</v>
      </c>
      <c r="DZ727" s="20">
        <v>207</v>
      </c>
      <c r="EA727" s="20">
        <v>0.48199999999999998</v>
      </c>
      <c r="EB727" s="20">
        <v>-8</v>
      </c>
      <c r="EC727" s="66">
        <v>218</v>
      </c>
      <c r="ED727" s="66">
        <v>194</v>
      </c>
      <c r="EE727" s="66">
        <v>172</v>
      </c>
      <c r="EF727" s="66">
        <v>199</v>
      </c>
      <c r="EG727" s="66">
        <v>226</v>
      </c>
      <c r="EH727" s="66">
        <v>161.80000000000001</v>
      </c>
      <c r="EI727" s="66">
        <v>207</v>
      </c>
      <c r="EJ727" s="66">
        <v>223</v>
      </c>
      <c r="EK727" s="20">
        <v>11955.02</v>
      </c>
      <c r="EL727" s="20">
        <v>11416.2</v>
      </c>
      <c r="EM727" s="20">
        <v>96.870526315789476</v>
      </c>
      <c r="EN727" s="20">
        <v>60.498947368421057</v>
      </c>
      <c r="EO727" s="20">
        <v>10.2789</v>
      </c>
      <c r="EP727" s="20">
        <v>233.185</v>
      </c>
      <c r="EQ727" s="21">
        <v>70</v>
      </c>
      <c r="ER727" s="21">
        <v>80</v>
      </c>
      <c r="ES727" s="61" t="s">
        <v>295</v>
      </c>
      <c r="ET727" s="61">
        <v>150</v>
      </c>
      <c r="EU727" s="61">
        <v>-10</v>
      </c>
    </row>
    <row r="728" spans="1:151" x14ac:dyDescent="0.45">
      <c r="A728" s="64">
        <v>45318</v>
      </c>
      <c r="B728" s="21" t="s">
        <v>129</v>
      </c>
      <c r="C728" s="21">
        <v>245</v>
      </c>
      <c r="D728" s="21" t="s">
        <v>81</v>
      </c>
      <c r="E728" s="21">
        <v>66</v>
      </c>
      <c r="F728" s="50" t="s">
        <v>558</v>
      </c>
      <c r="G728" t="s">
        <v>129</v>
      </c>
      <c r="H728" t="s">
        <v>81</v>
      </c>
      <c r="I728" t="s">
        <v>129</v>
      </c>
      <c r="J728" t="s">
        <v>81</v>
      </c>
      <c r="K728" t="s">
        <v>129</v>
      </c>
      <c r="L728" t="s">
        <v>81</v>
      </c>
      <c r="M728" t="s">
        <v>129</v>
      </c>
      <c r="N728" t="s">
        <v>81</v>
      </c>
      <c r="O728" t="s">
        <v>129</v>
      </c>
      <c r="P728" t="s">
        <v>81</v>
      </c>
      <c r="Q728" t="s">
        <v>129</v>
      </c>
      <c r="R728" t="s">
        <v>81</v>
      </c>
      <c r="S728" t="s">
        <v>82</v>
      </c>
      <c r="T728" t="s">
        <v>82</v>
      </c>
      <c r="U728">
        <v>19</v>
      </c>
      <c r="V728">
        <v>18</v>
      </c>
      <c r="W728" s="20">
        <v>0.73684210526315796</v>
      </c>
      <c r="X728" s="20">
        <v>9.4499999999999993</v>
      </c>
      <c r="Y728" s="20">
        <v>108.6</v>
      </c>
      <c r="Z728" s="20">
        <v>99.2</v>
      </c>
      <c r="AA728" s="20">
        <v>66.5</v>
      </c>
      <c r="AB728" s="20">
        <v>1.4999999999999999E-2</v>
      </c>
      <c r="AC728" s="20">
        <v>-0.06</v>
      </c>
      <c r="AD728" s="20">
        <v>106</v>
      </c>
      <c r="AE728" s="20">
        <v>106.1</v>
      </c>
      <c r="AF728" s="20">
        <v>-3.68</v>
      </c>
      <c r="AG728" s="20">
        <v>108.3</v>
      </c>
      <c r="AH728" s="20">
        <v>97.3</v>
      </c>
      <c r="AI728" s="20">
        <v>0.77559999999999996</v>
      </c>
      <c r="AJ728" s="20">
        <v>-0.1</v>
      </c>
      <c r="AK728" s="20">
        <v>-5.263157894736842E-3</v>
      </c>
      <c r="AL728" s="20">
        <v>1340</v>
      </c>
      <c r="AM728" s="20">
        <v>8.58</v>
      </c>
      <c r="AN728" s="20">
        <v>0.42</v>
      </c>
      <c r="AO728" s="20">
        <v>1389</v>
      </c>
      <c r="AP728" s="20">
        <v>1234</v>
      </c>
      <c r="AQ728" s="20">
        <v>1117</v>
      </c>
      <c r="AR728" s="20">
        <v>0.46400000000000002</v>
      </c>
      <c r="AS728" s="20">
        <v>152</v>
      </c>
      <c r="AT728" s="20">
        <v>411</v>
      </c>
      <c r="AU728" s="20">
        <v>0.37</v>
      </c>
      <c r="AV728" s="20">
        <v>201</v>
      </c>
      <c r="AW728" s="20">
        <v>278</v>
      </c>
      <c r="AX728" s="20">
        <v>0.72299999999999998</v>
      </c>
      <c r="AY728" s="20">
        <v>118</v>
      </c>
      <c r="AZ728" s="20">
        <v>6.2105263157894735</v>
      </c>
      <c r="BA728" s="20">
        <v>652</v>
      </c>
      <c r="BB728" s="20">
        <v>34.315789473684212</v>
      </c>
      <c r="BC728" s="20">
        <v>252</v>
      </c>
      <c r="BD728" s="20">
        <v>138</v>
      </c>
      <c r="BE728" s="20">
        <v>60</v>
      </c>
      <c r="BF728" s="20">
        <v>162</v>
      </c>
      <c r="BG728" s="20">
        <v>256</v>
      </c>
      <c r="BH728" s="20">
        <v>73.099999999999994</v>
      </c>
      <c r="BI728" s="20">
        <v>64.947000000000003</v>
      </c>
      <c r="BJ728" s="20">
        <v>8.1579999999999995</v>
      </c>
      <c r="BK728" s="20">
        <v>1.556</v>
      </c>
      <c r="BL728" s="20">
        <v>8.5259999999999998</v>
      </c>
      <c r="BM728" s="20">
        <v>0.85199999999999998</v>
      </c>
      <c r="BN728" s="20">
        <v>21.6</v>
      </c>
      <c r="BO728" s="20">
        <v>14.6</v>
      </c>
      <c r="BP728" s="20">
        <v>3.2</v>
      </c>
      <c r="BQ728" s="20">
        <v>7.2631578947368425</v>
      </c>
      <c r="BR728" s="20">
        <v>13.5</v>
      </c>
      <c r="BS728" s="20">
        <v>77</v>
      </c>
      <c r="BT728" s="20">
        <v>0.56699999999999995</v>
      </c>
      <c r="BU728" s="20">
        <v>-2</v>
      </c>
      <c r="BV728" s="66">
        <v>74</v>
      </c>
      <c r="BW728" s="66">
        <v>63</v>
      </c>
      <c r="BX728" s="66">
        <v>67</v>
      </c>
      <c r="BY728" s="66">
        <v>80</v>
      </c>
      <c r="BZ728" s="66">
        <v>84</v>
      </c>
      <c r="CA728" s="66">
        <v>59.5</v>
      </c>
      <c r="CB728" s="66">
        <v>77</v>
      </c>
      <c r="CC728" s="66">
        <v>56</v>
      </c>
      <c r="CD728" s="20">
        <v>0.88888888888888895</v>
      </c>
      <c r="CE728" s="20">
        <v>18.690000000000001</v>
      </c>
      <c r="CF728" s="20">
        <v>119.6</v>
      </c>
      <c r="CG728" s="20">
        <v>100.9</v>
      </c>
      <c r="CH728" s="20">
        <v>63</v>
      </c>
      <c r="CI728" s="20">
        <v>8.6999999999999994E-2</v>
      </c>
      <c r="CJ728" s="20">
        <v>4.3099999999999996</v>
      </c>
      <c r="CK728" s="20">
        <v>108.5</v>
      </c>
      <c r="CL728" s="20">
        <v>104.2</v>
      </c>
      <c r="CM728" s="20">
        <v>6.24</v>
      </c>
      <c r="CN728" s="20">
        <v>121.5</v>
      </c>
      <c r="CO728" s="20">
        <v>101</v>
      </c>
      <c r="CP728" s="63">
        <v>0.8931</v>
      </c>
      <c r="CQ728" s="20">
        <v>3.8</v>
      </c>
      <c r="CR728" s="20">
        <v>0.21111111111111111</v>
      </c>
      <c r="CS728" s="20">
        <v>1438</v>
      </c>
      <c r="CT728" s="20">
        <v>15.26</v>
      </c>
      <c r="CU728" s="20">
        <v>5.04</v>
      </c>
      <c r="CV728" s="20">
        <v>1333</v>
      </c>
      <c r="CW728" s="20">
        <v>1149</v>
      </c>
      <c r="CX728" s="20">
        <v>943</v>
      </c>
      <c r="CY728" s="20">
        <v>0.47799999999999998</v>
      </c>
      <c r="CZ728" s="20">
        <v>173</v>
      </c>
      <c r="DA728" s="20">
        <v>431</v>
      </c>
      <c r="DB728" s="20">
        <v>0.40100000000000002</v>
      </c>
      <c r="DC728" s="20">
        <v>258</v>
      </c>
      <c r="DD728" s="20">
        <v>350</v>
      </c>
      <c r="DE728" s="20">
        <v>0.73699999999999999</v>
      </c>
      <c r="DF728" s="20">
        <v>153</v>
      </c>
      <c r="DG728" s="20">
        <v>8.5</v>
      </c>
      <c r="DH728" s="20">
        <v>607</v>
      </c>
      <c r="DI728" s="20">
        <v>33.722222222222221</v>
      </c>
      <c r="DJ728" s="20">
        <v>276</v>
      </c>
      <c r="DK728" s="20">
        <v>103</v>
      </c>
      <c r="DL728" s="20">
        <v>78</v>
      </c>
      <c r="DM728" s="20">
        <v>181</v>
      </c>
      <c r="DN728" s="20">
        <v>233</v>
      </c>
      <c r="DO728" s="20">
        <v>74.099999999999994</v>
      </c>
      <c r="DP728" s="20">
        <v>63.832999999999998</v>
      </c>
      <c r="DQ728" s="20">
        <v>10.222</v>
      </c>
      <c r="DR728" s="20">
        <v>1.5249999999999999</v>
      </c>
      <c r="DS728" s="20">
        <v>10.055999999999999</v>
      </c>
      <c r="DT728" s="20">
        <v>0.56899999999999995</v>
      </c>
      <c r="DU728" s="20">
        <v>23.9</v>
      </c>
      <c r="DV728" s="20">
        <v>19.399999999999999</v>
      </c>
      <c r="DW728" s="20">
        <v>4.3</v>
      </c>
      <c r="DX728" s="20">
        <v>5.7222222222222223</v>
      </c>
      <c r="DY728" s="20">
        <v>12.9</v>
      </c>
      <c r="DZ728" s="20">
        <v>4</v>
      </c>
      <c r="EA728" s="20">
        <v>0.66</v>
      </c>
      <c r="EB728" s="20">
        <v>-1</v>
      </c>
      <c r="EC728" s="66">
        <v>15</v>
      </c>
      <c r="ED728" s="66">
        <v>15</v>
      </c>
      <c r="EE728" s="66">
        <v>5</v>
      </c>
      <c r="EF728" s="66">
        <v>25</v>
      </c>
      <c r="EG728" s="66">
        <v>24</v>
      </c>
      <c r="EH728" s="66">
        <v>12.8</v>
      </c>
      <c r="EI728" s="66">
        <v>4</v>
      </c>
      <c r="EJ728" s="66">
        <v>4</v>
      </c>
      <c r="EK728" s="20">
        <v>10957.74</v>
      </c>
      <c r="EL728" s="20">
        <v>11864.32</v>
      </c>
      <c r="EM728" s="20">
        <v>48.787666666666667</v>
      </c>
      <c r="EN728" s="20">
        <v>73.038315789473685</v>
      </c>
      <c r="EO728" s="20">
        <v>9.9495000000000005</v>
      </c>
      <c r="EP728" s="20">
        <v>168.459</v>
      </c>
      <c r="ES728" s="61" t="s">
        <v>1648</v>
      </c>
      <c r="ET728" s="61"/>
      <c r="EU728" s="61" t="s">
        <v>1648</v>
      </c>
    </row>
    <row r="729" spans="1:151" x14ac:dyDescent="0.45">
      <c r="A729" s="64">
        <v>45318</v>
      </c>
      <c r="B729" s="21" t="s">
        <v>153</v>
      </c>
      <c r="C729" s="21">
        <v>173</v>
      </c>
      <c r="D729" s="21" t="s">
        <v>300</v>
      </c>
      <c r="E729" s="21">
        <v>86</v>
      </c>
      <c r="F729" s="50" t="s">
        <v>558</v>
      </c>
      <c r="G729" t="s">
        <v>153</v>
      </c>
      <c r="H729" t="s">
        <v>300</v>
      </c>
      <c r="I729" t="s">
        <v>153</v>
      </c>
      <c r="J729" t="s">
        <v>300</v>
      </c>
      <c r="K729" t="s">
        <v>153</v>
      </c>
      <c r="L729" t="s">
        <v>1319</v>
      </c>
      <c r="M729" t="s">
        <v>629</v>
      </c>
      <c r="N729" t="s">
        <v>655</v>
      </c>
      <c r="O729" t="s">
        <v>1346</v>
      </c>
      <c r="P729" t="s">
        <v>300</v>
      </c>
      <c r="Q729" t="s">
        <v>153</v>
      </c>
      <c r="R729" t="s">
        <v>300</v>
      </c>
      <c r="S729" t="s">
        <v>56</v>
      </c>
      <c r="T729" t="s">
        <v>56</v>
      </c>
      <c r="U729">
        <v>20</v>
      </c>
      <c r="V729">
        <v>20</v>
      </c>
      <c r="W729" s="20">
        <v>0.35</v>
      </c>
      <c r="X729" s="20">
        <v>-10</v>
      </c>
      <c r="Y729" s="20">
        <v>95.6</v>
      </c>
      <c r="Z729" s="20">
        <v>105.6</v>
      </c>
      <c r="AA729" s="20">
        <v>64.400000000000006</v>
      </c>
      <c r="AB729" s="20">
        <v>-1.0999999999999999E-2</v>
      </c>
      <c r="AC729" s="20">
        <v>-1.57</v>
      </c>
      <c r="AD729" s="20">
        <v>105.3</v>
      </c>
      <c r="AE729" s="20">
        <v>106.9</v>
      </c>
      <c r="AF729" s="20">
        <v>-1.62</v>
      </c>
      <c r="AG729" s="20">
        <v>95</v>
      </c>
      <c r="AH729" s="20">
        <v>103.5</v>
      </c>
      <c r="AI729" s="20">
        <v>0.27010000000000001</v>
      </c>
      <c r="AJ729" s="20">
        <v>-9.8000000000000007</v>
      </c>
      <c r="AK729" s="20">
        <v>-0.49000000000000005</v>
      </c>
      <c r="AL729" s="20">
        <v>997</v>
      </c>
      <c r="AM729" s="20">
        <v>-7.83</v>
      </c>
      <c r="AN729" s="20">
        <v>-0.44</v>
      </c>
      <c r="AO729" s="20">
        <v>1261</v>
      </c>
      <c r="AP729" s="20">
        <v>1331</v>
      </c>
      <c r="AQ729" s="20">
        <v>1119</v>
      </c>
      <c r="AR729" s="20">
        <v>0.40600000000000003</v>
      </c>
      <c r="AS729" s="20">
        <v>126</v>
      </c>
      <c r="AT729" s="20">
        <v>453</v>
      </c>
      <c r="AU729" s="20">
        <v>0.27800000000000002</v>
      </c>
      <c r="AV729" s="20">
        <v>227</v>
      </c>
      <c r="AW729" s="20">
        <v>343</v>
      </c>
      <c r="AX729" s="20">
        <v>0.66200000000000003</v>
      </c>
      <c r="AY729" s="20">
        <v>227</v>
      </c>
      <c r="AZ729" s="20">
        <v>11.35</v>
      </c>
      <c r="BA729" s="20">
        <v>701</v>
      </c>
      <c r="BB729" s="20">
        <v>35.049999999999997</v>
      </c>
      <c r="BC729" s="20">
        <v>193</v>
      </c>
      <c r="BD729" s="20">
        <v>124</v>
      </c>
      <c r="BE729" s="20">
        <v>92</v>
      </c>
      <c r="BF729" s="20">
        <v>293</v>
      </c>
      <c r="BG729" s="20">
        <v>314</v>
      </c>
      <c r="BH729" s="20">
        <v>63</v>
      </c>
      <c r="BI729" s="20">
        <v>66.55</v>
      </c>
      <c r="BJ729" s="20">
        <v>-3.5</v>
      </c>
      <c r="BK729" s="20">
        <v>0.65900000000000003</v>
      </c>
      <c r="BL729" s="20">
        <v>14.65</v>
      </c>
      <c r="BM729" s="20">
        <v>0.42299999999999999</v>
      </c>
      <c r="BN729" s="20">
        <v>22.6</v>
      </c>
      <c r="BO729" s="20">
        <v>17.2</v>
      </c>
      <c r="BP729" s="20">
        <v>4.5999999999999996</v>
      </c>
      <c r="BQ729" s="20">
        <v>6.2</v>
      </c>
      <c r="BR729" s="20">
        <v>15.7</v>
      </c>
      <c r="BS729" s="20">
        <v>316</v>
      </c>
      <c r="BT729" s="20">
        <v>0.41099999999999998</v>
      </c>
      <c r="BU729" s="20">
        <v>0</v>
      </c>
      <c r="BV729" s="66">
        <v>315</v>
      </c>
      <c r="BW729" s="66">
        <v>256</v>
      </c>
      <c r="BX729" s="66">
        <v>318</v>
      </c>
      <c r="BY729" s="66">
        <v>275</v>
      </c>
      <c r="BZ729" s="66">
        <v>289</v>
      </c>
      <c r="CA729" s="66">
        <v>237.7</v>
      </c>
      <c r="CB729" s="66">
        <v>316</v>
      </c>
      <c r="CC729" s="66">
        <v>293</v>
      </c>
      <c r="CD729" s="20">
        <v>0.35</v>
      </c>
      <c r="CE729" s="20">
        <v>-6.79</v>
      </c>
      <c r="CF729" s="20">
        <v>103.6</v>
      </c>
      <c r="CG729" s="20">
        <v>110.4</v>
      </c>
      <c r="CH729" s="20">
        <v>71</v>
      </c>
      <c r="CI729" s="20">
        <v>-2.8000000000000001E-2</v>
      </c>
      <c r="CJ729" s="20">
        <v>-1.62</v>
      </c>
      <c r="CK729" s="20">
        <v>104.9</v>
      </c>
      <c r="CL729" s="20">
        <v>106.5</v>
      </c>
      <c r="CM729" s="20">
        <v>-2.57</v>
      </c>
      <c r="CN729" s="20">
        <v>103.2</v>
      </c>
      <c r="CO729" s="20">
        <v>110.8</v>
      </c>
      <c r="CP729" s="63">
        <v>0.30620000000000003</v>
      </c>
      <c r="CQ729" s="20">
        <v>-9</v>
      </c>
      <c r="CR729" s="20">
        <v>-0.45</v>
      </c>
      <c r="CS729" s="20">
        <v>1030</v>
      </c>
      <c r="CT729" s="20">
        <v>-6.62</v>
      </c>
      <c r="CU729" s="20">
        <v>-1.67</v>
      </c>
      <c r="CV729" s="20">
        <v>1540</v>
      </c>
      <c r="CW729" s="20">
        <v>1543</v>
      </c>
      <c r="CX729" s="20">
        <v>1246</v>
      </c>
      <c r="CY729" s="20">
        <v>0.44900000000000001</v>
      </c>
      <c r="CZ729" s="20">
        <v>180</v>
      </c>
      <c r="DA729" s="20">
        <v>517</v>
      </c>
      <c r="DB729" s="20">
        <v>0.34799999999999998</v>
      </c>
      <c r="DC729" s="20">
        <v>240</v>
      </c>
      <c r="DD729" s="20">
        <v>359</v>
      </c>
      <c r="DE729" s="20">
        <v>0.66900000000000004</v>
      </c>
      <c r="DF729" s="20">
        <v>218</v>
      </c>
      <c r="DG729" s="20">
        <v>10.9</v>
      </c>
      <c r="DH729" s="20">
        <v>656</v>
      </c>
      <c r="DI729" s="20">
        <v>32.799999999999997</v>
      </c>
      <c r="DJ729" s="20">
        <v>311</v>
      </c>
      <c r="DK729" s="20">
        <v>228</v>
      </c>
      <c r="DL729" s="20">
        <v>65</v>
      </c>
      <c r="DM729" s="20">
        <v>294</v>
      </c>
      <c r="DN729" s="20">
        <v>377</v>
      </c>
      <c r="DO729" s="20">
        <v>77</v>
      </c>
      <c r="DP729" s="20">
        <v>77.150000000000006</v>
      </c>
      <c r="DQ729" s="20">
        <v>-0.15</v>
      </c>
      <c r="DR729" s="20">
        <v>1.0580000000000001</v>
      </c>
      <c r="DS729" s="20">
        <v>14.7</v>
      </c>
      <c r="DT729" s="20">
        <v>0.77600000000000002</v>
      </c>
      <c r="DU729" s="20">
        <v>25.8</v>
      </c>
      <c r="DV729" s="20">
        <v>18</v>
      </c>
      <c r="DW729" s="20">
        <v>3.2</v>
      </c>
      <c r="DX729" s="20">
        <v>11.4</v>
      </c>
      <c r="DY729" s="20">
        <v>18.8</v>
      </c>
      <c r="DZ729" s="20">
        <v>290</v>
      </c>
      <c r="EA729" s="20">
        <v>0.434</v>
      </c>
      <c r="EB729" s="20">
        <v>0</v>
      </c>
      <c r="EC729" s="66">
        <v>279</v>
      </c>
      <c r="ED729" s="66">
        <v>262</v>
      </c>
      <c r="EE729" s="66">
        <v>298</v>
      </c>
      <c r="EF729" s="66">
        <v>231</v>
      </c>
      <c r="EG729" s="66">
        <v>260</v>
      </c>
      <c r="EH729" s="66">
        <v>221.2</v>
      </c>
      <c r="EI729" s="66">
        <v>288</v>
      </c>
      <c r="EJ729" s="66">
        <v>301</v>
      </c>
      <c r="EK729" s="20">
        <v>10554.24</v>
      </c>
      <c r="EL729" s="20">
        <v>10940.159999999998</v>
      </c>
      <c r="EM729" s="20">
        <v>167.01000000000002</v>
      </c>
      <c r="EN729" s="20">
        <v>91.14</v>
      </c>
      <c r="EO729" s="20">
        <v>10.503299999999999</v>
      </c>
      <c r="EP729" s="20">
        <v>249.57400000000001</v>
      </c>
      <c r="EQ729" s="21">
        <v>79</v>
      </c>
      <c r="ER729" s="21">
        <v>61</v>
      </c>
      <c r="ES729" s="61" t="s">
        <v>153</v>
      </c>
      <c r="ET729" s="61">
        <v>140</v>
      </c>
      <c r="EU729" s="61">
        <v>18</v>
      </c>
    </row>
    <row r="730" spans="1:151" x14ac:dyDescent="0.45">
      <c r="A730" s="64">
        <v>45318</v>
      </c>
      <c r="B730" s="21" t="s">
        <v>62</v>
      </c>
      <c r="C730" s="21">
        <v>229</v>
      </c>
      <c r="D730" s="21" t="s">
        <v>238</v>
      </c>
      <c r="E730" s="21">
        <v>175</v>
      </c>
      <c r="F730" s="50" t="s">
        <v>558</v>
      </c>
      <c r="G730" t="s">
        <v>62</v>
      </c>
      <c r="H730" t="s">
        <v>238</v>
      </c>
      <c r="I730" t="s">
        <v>62</v>
      </c>
      <c r="J730" t="s">
        <v>238</v>
      </c>
      <c r="K730" t="s">
        <v>419</v>
      </c>
      <c r="L730" t="s">
        <v>238</v>
      </c>
      <c r="M730" t="s">
        <v>1261</v>
      </c>
      <c r="N730" t="s">
        <v>238</v>
      </c>
      <c r="O730" t="s">
        <v>62</v>
      </c>
      <c r="P730" t="s">
        <v>238</v>
      </c>
      <c r="Q730" t="s">
        <v>419</v>
      </c>
      <c r="R730" t="s">
        <v>238</v>
      </c>
      <c r="S730" t="s">
        <v>24</v>
      </c>
      <c r="T730" t="s">
        <v>24</v>
      </c>
      <c r="U730">
        <v>19</v>
      </c>
      <c r="V730">
        <v>19</v>
      </c>
      <c r="W730" s="20">
        <v>0.47368421052631599</v>
      </c>
      <c r="X730" s="20">
        <v>6.11</v>
      </c>
      <c r="Y730" s="20">
        <v>110.4</v>
      </c>
      <c r="Z730" s="20">
        <v>104.3</v>
      </c>
      <c r="AA730" s="20">
        <v>71.400000000000006</v>
      </c>
      <c r="AB730" s="20">
        <v>-6.9000000000000006E-2</v>
      </c>
      <c r="AC730" s="20">
        <v>4.55</v>
      </c>
      <c r="AD730" s="20">
        <v>109.5</v>
      </c>
      <c r="AE730" s="20">
        <v>105</v>
      </c>
      <c r="AF730" s="20">
        <v>-6.32</v>
      </c>
      <c r="AG730" s="20">
        <v>110</v>
      </c>
      <c r="AH730" s="20">
        <v>103</v>
      </c>
      <c r="AI730" s="20">
        <v>0.68010000000000004</v>
      </c>
      <c r="AJ730" s="20">
        <v>-3.8</v>
      </c>
      <c r="AK730" s="20">
        <v>-0.19999999999999998</v>
      </c>
      <c r="AL730" s="20">
        <v>1223</v>
      </c>
      <c r="AM730" s="20">
        <v>7.02</v>
      </c>
      <c r="AN730" s="20">
        <v>4.97</v>
      </c>
      <c r="AO730" s="20">
        <v>1451</v>
      </c>
      <c r="AP730" s="20">
        <v>1412</v>
      </c>
      <c r="AQ730" s="20">
        <v>1166</v>
      </c>
      <c r="AR730" s="20">
        <v>0.434</v>
      </c>
      <c r="AS730" s="20">
        <v>146</v>
      </c>
      <c r="AT730" s="20">
        <v>469</v>
      </c>
      <c r="AU730" s="20">
        <v>0.311</v>
      </c>
      <c r="AV730" s="20">
        <v>293</v>
      </c>
      <c r="AW730" s="20">
        <v>396</v>
      </c>
      <c r="AX730" s="20">
        <v>0.74</v>
      </c>
      <c r="AY730" s="20">
        <v>192</v>
      </c>
      <c r="AZ730" s="20">
        <v>10.105263157894736</v>
      </c>
      <c r="BA730" s="20">
        <v>615</v>
      </c>
      <c r="BB730" s="20">
        <v>32.368421052631582</v>
      </c>
      <c r="BC730" s="20">
        <v>224</v>
      </c>
      <c r="BD730" s="20">
        <v>170</v>
      </c>
      <c r="BE730" s="20">
        <v>55</v>
      </c>
      <c r="BF730" s="20">
        <v>207</v>
      </c>
      <c r="BG730" s="20">
        <v>345</v>
      </c>
      <c r="BH730" s="20">
        <v>76.400000000000006</v>
      </c>
      <c r="BI730" s="20">
        <v>74.316000000000003</v>
      </c>
      <c r="BJ730" s="20">
        <v>2.0529999999999999</v>
      </c>
      <c r="BK730" s="20">
        <v>1.0820000000000001</v>
      </c>
      <c r="BL730" s="20">
        <v>10.895</v>
      </c>
      <c r="BM730" s="20">
        <v>0.82099999999999995</v>
      </c>
      <c r="BN730" s="20">
        <v>24.7</v>
      </c>
      <c r="BO730" s="20">
        <v>20.8</v>
      </c>
      <c r="BP730" s="20">
        <v>2.9</v>
      </c>
      <c r="BQ730" s="20">
        <v>8.9473684210526319</v>
      </c>
      <c r="BR730" s="20">
        <v>18.2</v>
      </c>
      <c r="BS730" s="20">
        <v>173</v>
      </c>
      <c r="BT730" s="20">
        <v>0.501</v>
      </c>
      <c r="BU730" s="20">
        <v>1</v>
      </c>
      <c r="BV730" s="66">
        <v>118</v>
      </c>
      <c r="BW730" s="66">
        <v>110</v>
      </c>
      <c r="BX730" s="66">
        <v>135</v>
      </c>
      <c r="BY730" s="66">
        <v>111</v>
      </c>
      <c r="BZ730" s="66">
        <v>107</v>
      </c>
      <c r="CA730" s="66">
        <v>98.3</v>
      </c>
      <c r="CB730" s="66">
        <v>179</v>
      </c>
      <c r="CC730" s="66">
        <v>208</v>
      </c>
      <c r="CD730" s="20">
        <v>0.63157894736842102</v>
      </c>
      <c r="CE730" s="20">
        <v>8.93</v>
      </c>
      <c r="CF730" s="20">
        <v>110</v>
      </c>
      <c r="CG730" s="20">
        <v>101</v>
      </c>
      <c r="CH730" s="20">
        <v>67.599999999999994</v>
      </c>
      <c r="CI730" s="20">
        <v>-6.2E-2</v>
      </c>
      <c r="CJ730" s="20">
        <v>-1.1200000000000001</v>
      </c>
      <c r="CK730" s="20">
        <v>107.4</v>
      </c>
      <c r="CL730" s="20">
        <v>108.5</v>
      </c>
      <c r="CM730" s="20">
        <v>-13.57</v>
      </c>
      <c r="CN730" s="20">
        <v>109</v>
      </c>
      <c r="CO730" s="20">
        <v>101.2</v>
      </c>
      <c r="CP730" s="63">
        <v>0.70320000000000005</v>
      </c>
      <c r="CQ730" s="20">
        <v>-2.2000000000000002</v>
      </c>
      <c r="CR730" s="20">
        <v>-0.11578947368421054</v>
      </c>
      <c r="CS730" s="20">
        <v>1262</v>
      </c>
      <c r="CT730" s="20">
        <v>9.23</v>
      </c>
      <c r="CU730" s="20">
        <v>1.02</v>
      </c>
      <c r="CV730" s="20">
        <v>1448</v>
      </c>
      <c r="CW730" s="20">
        <v>1292</v>
      </c>
      <c r="CX730" s="20">
        <v>1104</v>
      </c>
      <c r="CY730" s="20">
        <v>0.47499999999999998</v>
      </c>
      <c r="CZ730" s="20">
        <v>151</v>
      </c>
      <c r="DA730" s="20">
        <v>442</v>
      </c>
      <c r="DB730" s="20">
        <v>0.34200000000000003</v>
      </c>
      <c r="DC730" s="20">
        <v>249</v>
      </c>
      <c r="DD730" s="20">
        <v>375</v>
      </c>
      <c r="DE730" s="20">
        <v>0.66400000000000003</v>
      </c>
      <c r="DF730" s="20">
        <v>213</v>
      </c>
      <c r="DG730" s="20">
        <v>11.210526315789474</v>
      </c>
      <c r="DH730" s="20">
        <v>713</v>
      </c>
      <c r="DI730" s="20">
        <v>37.526315789473685</v>
      </c>
      <c r="DJ730" s="20">
        <v>354</v>
      </c>
      <c r="DK730" s="20">
        <v>127</v>
      </c>
      <c r="DL730" s="20">
        <v>92</v>
      </c>
      <c r="DM730" s="20">
        <v>239</v>
      </c>
      <c r="DN730" s="20">
        <v>311</v>
      </c>
      <c r="DO730" s="20">
        <v>76.2</v>
      </c>
      <c r="DP730" s="20">
        <v>68</v>
      </c>
      <c r="DQ730" s="20">
        <v>8.2110000000000003</v>
      </c>
      <c r="DR730" s="20">
        <v>1.4810000000000001</v>
      </c>
      <c r="DS730" s="20">
        <v>12.579000000000001</v>
      </c>
      <c r="DT730" s="20">
        <v>0.53100000000000003</v>
      </c>
      <c r="DU730" s="20">
        <v>23.3</v>
      </c>
      <c r="DV730" s="20">
        <v>19.7</v>
      </c>
      <c r="DW730" s="20">
        <v>4.8</v>
      </c>
      <c r="DX730" s="20">
        <v>6.6842105263157894</v>
      </c>
      <c r="DY730" s="20">
        <v>16.399999999999999</v>
      </c>
      <c r="DZ730" s="20">
        <v>177</v>
      </c>
      <c r="EA730" s="20">
        <v>0.5</v>
      </c>
      <c r="EB730" s="20">
        <v>-5</v>
      </c>
      <c r="EC730" s="66">
        <v>97</v>
      </c>
      <c r="ED730" s="66">
        <v>119</v>
      </c>
      <c r="EE730" s="66">
        <v>108</v>
      </c>
      <c r="EF730" s="66">
        <v>101</v>
      </c>
      <c r="EG730" s="66">
        <v>88</v>
      </c>
      <c r="EH730" s="66">
        <v>90</v>
      </c>
      <c r="EI730" s="66">
        <v>175</v>
      </c>
      <c r="EJ730" s="66">
        <v>233</v>
      </c>
      <c r="EK730" s="20">
        <v>11150.400000000001</v>
      </c>
      <c r="EL730" s="20">
        <v>11473</v>
      </c>
      <c r="EM730" s="20">
        <v>72.824473684210517</v>
      </c>
      <c r="EN730" s="20">
        <v>112.54894736842107</v>
      </c>
      <c r="EO730" s="20">
        <v>12.0848</v>
      </c>
      <c r="EP730" s="20">
        <v>230.14</v>
      </c>
      <c r="EQ730" s="21">
        <v>74</v>
      </c>
      <c r="ER730" s="21">
        <v>83</v>
      </c>
      <c r="ES730" s="61" t="s">
        <v>238</v>
      </c>
      <c r="ET730" s="61">
        <v>157</v>
      </c>
      <c r="EU730" s="61">
        <v>-9</v>
      </c>
    </row>
    <row r="731" spans="1:151" x14ac:dyDescent="0.45">
      <c r="A731" s="64">
        <v>45318</v>
      </c>
      <c r="B731" s="21" t="s">
        <v>259</v>
      </c>
      <c r="C731" s="21">
        <v>226</v>
      </c>
      <c r="D731" s="21" t="s">
        <v>904</v>
      </c>
      <c r="E731" s="21">
        <v>12</v>
      </c>
      <c r="F731" s="50" t="s">
        <v>558</v>
      </c>
      <c r="G731" t="s">
        <v>259</v>
      </c>
      <c r="H731" t="s">
        <v>904</v>
      </c>
      <c r="I731" t="s">
        <v>259</v>
      </c>
      <c r="J731" t="s">
        <v>904</v>
      </c>
      <c r="K731" t="s">
        <v>453</v>
      </c>
      <c r="L731" t="s">
        <v>413</v>
      </c>
      <c r="M731" t="s">
        <v>679</v>
      </c>
      <c r="N731" t="s">
        <v>626</v>
      </c>
      <c r="O731" t="s">
        <v>259</v>
      </c>
      <c r="P731" t="s">
        <v>904</v>
      </c>
      <c r="Q731" t="s">
        <v>453</v>
      </c>
      <c r="R731" t="s">
        <v>413</v>
      </c>
      <c r="S731" t="s">
        <v>19</v>
      </c>
      <c r="T731" t="s">
        <v>19</v>
      </c>
      <c r="U731">
        <v>19</v>
      </c>
      <c r="V731">
        <v>19</v>
      </c>
      <c r="W731" s="20">
        <v>0.52631578947368396</v>
      </c>
      <c r="X731" s="20">
        <v>0.57999999999999996</v>
      </c>
      <c r="Y731" s="20">
        <v>106.6</v>
      </c>
      <c r="Z731" s="20">
        <v>106</v>
      </c>
      <c r="AA731" s="20">
        <v>65.3</v>
      </c>
      <c r="AB731" s="20">
        <v>0.112</v>
      </c>
      <c r="AC731" s="20">
        <v>6.32</v>
      </c>
      <c r="AD731" s="20">
        <v>109.9</v>
      </c>
      <c r="AE731" s="20">
        <v>103.6</v>
      </c>
      <c r="AF731" s="20">
        <v>-1.24</v>
      </c>
      <c r="AG731" s="20">
        <v>105.8</v>
      </c>
      <c r="AH731" s="20">
        <v>105.9</v>
      </c>
      <c r="AI731" s="20">
        <v>0.4975</v>
      </c>
      <c r="AJ731" s="20">
        <v>-3</v>
      </c>
      <c r="AK731" s="20">
        <v>-0.15789473684210525</v>
      </c>
      <c r="AL731" s="20">
        <v>1202</v>
      </c>
      <c r="AM731" s="20">
        <v>3.18</v>
      </c>
      <c r="AN731" s="20">
        <v>7.34</v>
      </c>
      <c r="AO731" s="20">
        <v>1336</v>
      </c>
      <c r="AP731" s="20">
        <v>1375</v>
      </c>
      <c r="AQ731" s="20">
        <v>1049</v>
      </c>
      <c r="AR731" s="20">
        <v>0.438</v>
      </c>
      <c r="AS731" s="20">
        <v>122</v>
      </c>
      <c r="AT731" s="20">
        <v>363</v>
      </c>
      <c r="AU731" s="20">
        <v>0.33600000000000002</v>
      </c>
      <c r="AV731" s="20">
        <v>296</v>
      </c>
      <c r="AW731" s="20">
        <v>397</v>
      </c>
      <c r="AX731" s="20">
        <v>0.746</v>
      </c>
      <c r="AY731" s="20">
        <v>170</v>
      </c>
      <c r="AZ731" s="20">
        <v>8.9473684210526319</v>
      </c>
      <c r="BA731" s="20">
        <v>638</v>
      </c>
      <c r="BB731" s="20">
        <v>33.578947368421055</v>
      </c>
      <c r="BC731" s="20">
        <v>218</v>
      </c>
      <c r="BD731" s="20">
        <v>123</v>
      </c>
      <c r="BE731" s="20">
        <v>74</v>
      </c>
      <c r="BF731" s="20">
        <v>248</v>
      </c>
      <c r="BG731" s="20">
        <v>366</v>
      </c>
      <c r="BH731" s="20">
        <v>70.3</v>
      </c>
      <c r="BI731" s="20">
        <v>72.367999999999995</v>
      </c>
      <c r="BJ731" s="20">
        <v>-2.0529999999999999</v>
      </c>
      <c r="BK731" s="20">
        <v>0.879</v>
      </c>
      <c r="BL731" s="20">
        <v>13.053000000000001</v>
      </c>
      <c r="BM731" s="20">
        <v>0.496</v>
      </c>
      <c r="BN731" s="20">
        <v>19.100000000000001</v>
      </c>
      <c r="BO731" s="20">
        <v>20.9</v>
      </c>
      <c r="BP731" s="20">
        <v>3.9</v>
      </c>
      <c r="BQ731" s="20">
        <v>6.4736842105263159</v>
      </c>
      <c r="BR731" s="20">
        <v>19.3</v>
      </c>
      <c r="BS731" s="20">
        <v>147</v>
      </c>
      <c r="BT731" s="20">
        <v>0.51300000000000001</v>
      </c>
      <c r="BU731" s="20">
        <v>30</v>
      </c>
      <c r="BV731" s="66">
        <v>166</v>
      </c>
      <c r="BW731" s="66">
        <v>159</v>
      </c>
      <c r="BX731" s="66">
        <v>122</v>
      </c>
      <c r="BY731" s="66">
        <v>204</v>
      </c>
      <c r="BZ731" s="66">
        <v>157</v>
      </c>
      <c r="CA731" s="66">
        <v>129.19999999999999</v>
      </c>
      <c r="CB731" s="66">
        <v>147</v>
      </c>
      <c r="CC731" s="66">
        <v>251</v>
      </c>
      <c r="CD731" s="20">
        <v>0.57894736842105299</v>
      </c>
      <c r="CE731" s="20">
        <v>6.73</v>
      </c>
      <c r="CF731" s="20">
        <v>105.3</v>
      </c>
      <c r="CG731" s="20">
        <v>98.6</v>
      </c>
      <c r="CH731" s="20">
        <v>69.599999999999994</v>
      </c>
      <c r="CI731" s="20">
        <v>0.13100000000000001</v>
      </c>
      <c r="CJ731" s="20">
        <v>8.56</v>
      </c>
      <c r="CK731" s="20">
        <v>110.7</v>
      </c>
      <c r="CL731" s="20">
        <v>102.2</v>
      </c>
      <c r="CM731" s="20">
        <v>5.95</v>
      </c>
      <c r="CN731" s="20">
        <v>104.6</v>
      </c>
      <c r="CO731" s="20">
        <v>97.9</v>
      </c>
      <c r="CP731" s="63">
        <v>0.68049999999999999</v>
      </c>
      <c r="CQ731" s="20">
        <v>-1.2</v>
      </c>
      <c r="CR731" s="20">
        <v>-6.3157894736842107E-2</v>
      </c>
      <c r="CS731" s="20">
        <v>1287</v>
      </c>
      <c r="CT731" s="20">
        <v>6.8</v>
      </c>
      <c r="CU731" s="20">
        <v>8.3800000000000008</v>
      </c>
      <c r="CV731" s="20">
        <v>1317</v>
      </c>
      <c r="CW731" s="20">
        <v>1347</v>
      </c>
      <c r="CX731" s="20">
        <v>1109</v>
      </c>
      <c r="CY731" s="20">
        <v>0.42099999999999999</v>
      </c>
      <c r="CZ731" s="20">
        <v>132</v>
      </c>
      <c r="DA731" s="20">
        <v>424</v>
      </c>
      <c r="DB731" s="20">
        <v>0.311</v>
      </c>
      <c r="DC731" s="20">
        <v>251</v>
      </c>
      <c r="DD731" s="20">
        <v>392</v>
      </c>
      <c r="DE731" s="20">
        <v>0.64</v>
      </c>
      <c r="DF731" s="20">
        <v>148</v>
      </c>
      <c r="DG731" s="20">
        <v>7.7894736842105265</v>
      </c>
      <c r="DH731" s="20">
        <v>639</v>
      </c>
      <c r="DI731" s="20">
        <v>33.631578947368418</v>
      </c>
      <c r="DJ731" s="20">
        <v>230</v>
      </c>
      <c r="DK731" s="20">
        <v>160</v>
      </c>
      <c r="DL731" s="20">
        <v>78</v>
      </c>
      <c r="DM731" s="20">
        <v>201</v>
      </c>
      <c r="DN731" s="20">
        <v>291</v>
      </c>
      <c r="DO731" s="20">
        <v>69.3</v>
      </c>
      <c r="DP731" s="20">
        <v>70.894999999999996</v>
      </c>
      <c r="DQ731" s="20">
        <v>-1.579</v>
      </c>
      <c r="DR731" s="20">
        <v>1.1439999999999999</v>
      </c>
      <c r="DS731" s="20">
        <v>10.579000000000001</v>
      </c>
      <c r="DT731" s="20">
        <v>0.79600000000000004</v>
      </c>
      <c r="DU731" s="20">
        <v>22.3</v>
      </c>
      <c r="DV731" s="20">
        <v>20.6</v>
      </c>
      <c r="DW731" s="20">
        <v>4.0999999999999996</v>
      </c>
      <c r="DX731" s="20">
        <v>8.4210526315789469</v>
      </c>
      <c r="DY731" s="20">
        <v>15.3</v>
      </c>
      <c r="DZ731" s="20">
        <v>81</v>
      </c>
      <c r="EA731" s="20">
        <v>0.56299999999999994</v>
      </c>
      <c r="EB731" s="20">
        <v>-5</v>
      </c>
      <c r="EC731" s="66">
        <v>113</v>
      </c>
      <c r="ED731" s="66">
        <v>84</v>
      </c>
      <c r="EE731" s="66">
        <v>79</v>
      </c>
      <c r="EF731" s="66">
        <v>119</v>
      </c>
      <c r="EG731" s="66">
        <v>104</v>
      </c>
      <c r="EH731" s="66">
        <v>75</v>
      </c>
      <c r="EI731" s="66">
        <v>81</v>
      </c>
      <c r="EJ731" s="66">
        <v>96</v>
      </c>
      <c r="EK731" s="20">
        <v>10510.759999999998</v>
      </c>
      <c r="EL731" s="20">
        <v>11161.8</v>
      </c>
      <c r="EM731" s="20">
        <v>109.92</v>
      </c>
      <c r="EN731" s="20">
        <v>68.485105263157905</v>
      </c>
      <c r="EO731" s="20">
        <v>12.352</v>
      </c>
      <c r="EP731" s="20">
        <v>217.08600000000001</v>
      </c>
      <c r="EQ731" s="21">
        <v>84</v>
      </c>
      <c r="ER731" s="21">
        <v>71</v>
      </c>
      <c r="ES731" s="61" t="s">
        <v>259</v>
      </c>
      <c r="ET731" s="61">
        <v>155</v>
      </c>
      <c r="EU731" s="61">
        <v>13</v>
      </c>
    </row>
    <row r="732" spans="1:151" x14ac:dyDescent="0.45">
      <c r="A732" s="64">
        <v>45318</v>
      </c>
      <c r="B732" s="21" t="s">
        <v>112</v>
      </c>
      <c r="C732" s="21">
        <v>289</v>
      </c>
      <c r="D732" s="21" t="s">
        <v>903</v>
      </c>
      <c r="E732" s="21">
        <v>188</v>
      </c>
      <c r="F732" s="50" t="s">
        <v>558</v>
      </c>
      <c r="G732" t="s">
        <v>112</v>
      </c>
      <c r="H732" t="s">
        <v>534</v>
      </c>
      <c r="I732" t="s">
        <v>112</v>
      </c>
      <c r="J732" t="s">
        <v>534</v>
      </c>
      <c r="K732" t="s">
        <v>112</v>
      </c>
      <c r="L732" t="s">
        <v>619</v>
      </c>
      <c r="M732" t="s">
        <v>112</v>
      </c>
      <c r="N732" t="s">
        <v>619</v>
      </c>
      <c r="O732" t="s">
        <v>112</v>
      </c>
      <c r="P732" t="s">
        <v>619</v>
      </c>
      <c r="Q732" t="s">
        <v>112</v>
      </c>
      <c r="R732" t="s">
        <v>425</v>
      </c>
      <c r="S732" t="s">
        <v>29</v>
      </c>
      <c r="T732" t="s">
        <v>29</v>
      </c>
      <c r="U732">
        <v>19</v>
      </c>
      <c r="V732">
        <v>19</v>
      </c>
      <c r="W732" s="20">
        <v>0.68421052631579005</v>
      </c>
      <c r="X732" s="20">
        <v>9.67</v>
      </c>
      <c r="Y732" s="20">
        <v>107.9</v>
      </c>
      <c r="Z732" s="20">
        <v>98.3</v>
      </c>
      <c r="AA732" s="20">
        <v>71.099999999999994</v>
      </c>
      <c r="AB732" s="20">
        <v>0.152</v>
      </c>
      <c r="AC732" s="20">
        <v>8.2799999999999994</v>
      </c>
      <c r="AD732" s="20">
        <v>111.4</v>
      </c>
      <c r="AE732" s="20">
        <v>103.1</v>
      </c>
      <c r="AF732" s="20">
        <v>2.94</v>
      </c>
      <c r="AG732" s="20">
        <v>106.8</v>
      </c>
      <c r="AH732" s="20">
        <v>97.4</v>
      </c>
      <c r="AI732" s="20">
        <v>0.74250000000000005</v>
      </c>
      <c r="AJ732" s="20">
        <v>0.6</v>
      </c>
      <c r="AK732" s="20">
        <v>3.1578947368421054E-2</v>
      </c>
      <c r="AL732" s="20">
        <v>1341</v>
      </c>
      <c r="AM732" s="20">
        <v>9.17</v>
      </c>
      <c r="AN732" s="20">
        <v>8.7799999999999994</v>
      </c>
      <c r="AO732" s="20">
        <v>1431</v>
      </c>
      <c r="AP732" s="20">
        <v>1375</v>
      </c>
      <c r="AQ732" s="20">
        <v>1165</v>
      </c>
      <c r="AR732" s="20">
        <v>0.443</v>
      </c>
      <c r="AS732" s="20">
        <v>129</v>
      </c>
      <c r="AT732" s="20">
        <v>400</v>
      </c>
      <c r="AU732" s="20">
        <v>0.32300000000000001</v>
      </c>
      <c r="AV732" s="20">
        <v>270</v>
      </c>
      <c r="AW732" s="20">
        <v>369</v>
      </c>
      <c r="AX732" s="20">
        <v>0.73199999999999998</v>
      </c>
      <c r="AY732" s="20">
        <v>191</v>
      </c>
      <c r="AZ732" s="20">
        <v>10.052631578947368</v>
      </c>
      <c r="BA732" s="20">
        <v>703</v>
      </c>
      <c r="BB732" s="20">
        <v>37</v>
      </c>
      <c r="BC732" s="20">
        <v>258</v>
      </c>
      <c r="BD732" s="20">
        <v>170</v>
      </c>
      <c r="BE732" s="20">
        <v>92</v>
      </c>
      <c r="BF732" s="20">
        <v>236</v>
      </c>
      <c r="BG732" s="20">
        <v>292</v>
      </c>
      <c r="BH732" s="20">
        <v>75.3</v>
      </c>
      <c r="BI732" s="20">
        <v>72.367999999999995</v>
      </c>
      <c r="BJ732" s="20">
        <v>2.9470000000000001</v>
      </c>
      <c r="BK732" s="20">
        <v>1.093</v>
      </c>
      <c r="BL732" s="20">
        <v>12.420999999999999</v>
      </c>
      <c r="BM732" s="20">
        <v>0.72</v>
      </c>
      <c r="BN732" s="20">
        <v>21.1</v>
      </c>
      <c r="BO732" s="20">
        <v>19.399999999999999</v>
      </c>
      <c r="BP732" s="20">
        <v>4.8</v>
      </c>
      <c r="BQ732" s="20">
        <v>8.9473684210526319</v>
      </c>
      <c r="BR732" s="20">
        <v>15.4</v>
      </c>
      <c r="BS732" s="20">
        <v>17</v>
      </c>
      <c r="BT732" s="20">
        <v>0.625</v>
      </c>
      <c r="BU732" s="20">
        <v>1</v>
      </c>
      <c r="BV732" s="66">
        <v>79</v>
      </c>
      <c r="BW732" s="66">
        <v>52</v>
      </c>
      <c r="BX732" s="66">
        <v>40</v>
      </c>
      <c r="BY732" s="66">
        <v>100</v>
      </c>
      <c r="BZ732" s="66">
        <v>82</v>
      </c>
      <c r="CA732" s="66">
        <v>50.8</v>
      </c>
      <c r="CB732" s="66">
        <v>16</v>
      </c>
      <c r="CC732" s="66">
        <v>33</v>
      </c>
      <c r="CD732" s="20">
        <v>0.68421052631579005</v>
      </c>
      <c r="CE732" s="20">
        <v>11.16</v>
      </c>
      <c r="CF732" s="20">
        <v>111</v>
      </c>
      <c r="CG732" s="20">
        <v>99.9</v>
      </c>
      <c r="CH732" s="20">
        <v>69.3</v>
      </c>
      <c r="CI732" s="20">
        <v>1.4E-2</v>
      </c>
      <c r="CJ732" s="20">
        <v>2.69</v>
      </c>
      <c r="CK732" s="20">
        <v>107.4</v>
      </c>
      <c r="CL732" s="20">
        <v>104.7</v>
      </c>
      <c r="CM732" s="20">
        <v>-5.96</v>
      </c>
      <c r="CN732" s="20">
        <v>110.3</v>
      </c>
      <c r="CO732" s="20">
        <v>100.6</v>
      </c>
      <c r="CP732" s="63">
        <v>0.74360000000000004</v>
      </c>
      <c r="CQ732" s="20">
        <v>-0.3</v>
      </c>
      <c r="CR732" s="20">
        <v>-1.5789473684210527E-2</v>
      </c>
      <c r="CS732" s="20">
        <v>1317</v>
      </c>
      <c r="CT732" s="20">
        <v>10.029999999999999</v>
      </c>
      <c r="CU732" s="20">
        <v>3.61</v>
      </c>
      <c r="CV732" s="20">
        <v>1445</v>
      </c>
      <c r="CW732" s="20">
        <v>1323</v>
      </c>
      <c r="CX732" s="20">
        <v>1186</v>
      </c>
      <c r="CY732" s="20">
        <v>0.443</v>
      </c>
      <c r="CZ732" s="20">
        <v>132</v>
      </c>
      <c r="DA732" s="20">
        <v>402</v>
      </c>
      <c r="DB732" s="20">
        <v>0.32800000000000001</v>
      </c>
      <c r="DC732" s="20">
        <v>263</v>
      </c>
      <c r="DD732" s="20">
        <v>362</v>
      </c>
      <c r="DE732" s="20">
        <v>0.72699999999999998</v>
      </c>
      <c r="DF732" s="20">
        <v>203</v>
      </c>
      <c r="DG732" s="20">
        <v>10.684210526315789</v>
      </c>
      <c r="DH732" s="20">
        <v>681</v>
      </c>
      <c r="DI732" s="20">
        <v>35.842105263157897</v>
      </c>
      <c r="DJ732" s="20">
        <v>247</v>
      </c>
      <c r="DK732" s="20">
        <v>157</v>
      </c>
      <c r="DL732" s="20">
        <v>60</v>
      </c>
      <c r="DM732" s="20">
        <v>186</v>
      </c>
      <c r="DN732" s="20">
        <v>330</v>
      </c>
      <c r="DO732" s="20">
        <v>76.099999999999994</v>
      </c>
      <c r="DP732" s="20">
        <v>69.632000000000005</v>
      </c>
      <c r="DQ732" s="20">
        <v>6.4210000000000003</v>
      </c>
      <c r="DR732" s="20">
        <v>1.3280000000000001</v>
      </c>
      <c r="DS732" s="20">
        <v>9.7889999999999997</v>
      </c>
      <c r="DT732" s="20">
        <v>0.84399999999999997</v>
      </c>
      <c r="DU732" s="20">
        <v>21.2</v>
      </c>
      <c r="DV732" s="20">
        <v>19.100000000000001</v>
      </c>
      <c r="DW732" s="20">
        <v>3.2</v>
      </c>
      <c r="DX732" s="20">
        <v>8.2631578947368425</v>
      </c>
      <c r="DY732" s="20">
        <v>17.399999999999999</v>
      </c>
      <c r="DZ732" s="20">
        <v>95</v>
      </c>
      <c r="EA732" s="20">
        <v>0.55000000000000004</v>
      </c>
      <c r="EB732" s="20">
        <v>3</v>
      </c>
      <c r="EC732" s="66">
        <v>76</v>
      </c>
      <c r="ED732" s="66">
        <v>72</v>
      </c>
      <c r="EE732" s="66">
        <v>64</v>
      </c>
      <c r="EF732" s="66">
        <v>64</v>
      </c>
      <c r="EG732" s="66">
        <v>75</v>
      </c>
      <c r="EH732" s="66">
        <v>59.2</v>
      </c>
      <c r="EI732" s="66">
        <v>95</v>
      </c>
      <c r="EJ732" s="66">
        <v>118</v>
      </c>
      <c r="EK732" s="20">
        <v>10779.210000000001</v>
      </c>
      <c r="EL732" s="20">
        <v>10911.3</v>
      </c>
      <c r="EM732" s="20">
        <v>102.63668421052631</v>
      </c>
      <c r="EN732" s="20">
        <v>87.585789473684216</v>
      </c>
      <c r="EO732" s="20">
        <v>11.1958</v>
      </c>
      <c r="EP732" s="20">
        <v>241.56</v>
      </c>
      <c r="EQ732" s="21">
        <v>77</v>
      </c>
      <c r="ER732" s="21">
        <v>65</v>
      </c>
      <c r="ES732" s="61" t="s">
        <v>112</v>
      </c>
      <c r="ET732" s="61">
        <v>142</v>
      </c>
      <c r="EU732" s="61">
        <v>12</v>
      </c>
    </row>
    <row r="733" spans="1:151" x14ac:dyDescent="0.45">
      <c r="A733" s="64">
        <v>45318</v>
      </c>
      <c r="B733" s="21" t="s">
        <v>174</v>
      </c>
      <c r="C733" s="21">
        <v>93</v>
      </c>
      <c r="D733" s="21" t="s">
        <v>205</v>
      </c>
      <c r="E733" s="21">
        <v>2</v>
      </c>
      <c r="F733" s="50" t="s">
        <v>558</v>
      </c>
      <c r="G733" t="s">
        <v>174</v>
      </c>
      <c r="H733" t="s">
        <v>205</v>
      </c>
      <c r="I733" t="s">
        <v>174</v>
      </c>
      <c r="J733" t="s">
        <v>205</v>
      </c>
      <c r="K733" t="s">
        <v>454</v>
      </c>
      <c r="L733" t="s">
        <v>205</v>
      </c>
      <c r="M733" t="s">
        <v>581</v>
      </c>
      <c r="N733" t="s">
        <v>205</v>
      </c>
      <c r="O733" t="s">
        <v>174</v>
      </c>
      <c r="P733" t="s">
        <v>205</v>
      </c>
      <c r="Q733" t="s">
        <v>454</v>
      </c>
      <c r="R733" t="s">
        <v>205</v>
      </c>
      <c r="S733" t="s">
        <v>47</v>
      </c>
      <c r="T733" t="s">
        <v>47</v>
      </c>
      <c r="U733">
        <v>19</v>
      </c>
      <c r="V733">
        <v>18</v>
      </c>
      <c r="W733" s="20">
        <v>0.42105263157894701</v>
      </c>
      <c r="X733" s="20">
        <v>-3.91</v>
      </c>
      <c r="Y733" s="20">
        <v>105</v>
      </c>
      <c r="Z733" s="20">
        <v>108.9</v>
      </c>
      <c r="AA733" s="20">
        <v>66</v>
      </c>
      <c r="AB733" s="20">
        <v>-5.0000000000000001E-3</v>
      </c>
      <c r="AC733" s="20">
        <v>1.34</v>
      </c>
      <c r="AD733" s="20">
        <v>107.3</v>
      </c>
      <c r="AE733" s="20">
        <v>105.9</v>
      </c>
      <c r="AF733" s="20">
        <v>-3.55</v>
      </c>
      <c r="AG733" s="20">
        <v>104.4</v>
      </c>
      <c r="AH733" s="20">
        <v>108.9</v>
      </c>
      <c r="AI733" s="20">
        <v>0.38140000000000002</v>
      </c>
      <c r="AJ733" s="20">
        <v>-6.2</v>
      </c>
      <c r="AK733" s="20">
        <v>-0.32631578947368423</v>
      </c>
      <c r="AL733" s="20">
        <v>1099</v>
      </c>
      <c r="AM733" s="20">
        <v>-3.19</v>
      </c>
      <c r="AN733" s="20">
        <v>1.58</v>
      </c>
      <c r="AO733" s="20">
        <v>1314</v>
      </c>
      <c r="AP733" s="20">
        <v>1389</v>
      </c>
      <c r="AQ733" s="20">
        <v>1041</v>
      </c>
      <c r="AR733" s="20">
        <v>0.47399999999999998</v>
      </c>
      <c r="AS733" s="20">
        <v>125</v>
      </c>
      <c r="AT733" s="20">
        <v>372</v>
      </c>
      <c r="AU733" s="20">
        <v>0.33600000000000002</v>
      </c>
      <c r="AV733" s="20">
        <v>203</v>
      </c>
      <c r="AW733" s="20">
        <v>312</v>
      </c>
      <c r="AX733" s="20">
        <v>0.65100000000000002</v>
      </c>
      <c r="AY733" s="20">
        <v>154</v>
      </c>
      <c r="AZ733" s="20">
        <v>8.1052631578947363</v>
      </c>
      <c r="BA733" s="20">
        <v>620</v>
      </c>
      <c r="BB733" s="20">
        <v>32.631578947368418</v>
      </c>
      <c r="BC733" s="20">
        <v>239</v>
      </c>
      <c r="BD733" s="20">
        <v>121</v>
      </c>
      <c r="BE733" s="20">
        <v>55</v>
      </c>
      <c r="BF733" s="20">
        <v>257</v>
      </c>
      <c r="BG733" s="20">
        <v>291</v>
      </c>
      <c r="BH733" s="20">
        <v>69.2</v>
      </c>
      <c r="BI733" s="20">
        <v>73.105000000000004</v>
      </c>
      <c r="BJ733" s="20">
        <v>-3.9470000000000001</v>
      </c>
      <c r="BK733" s="20">
        <v>0.93</v>
      </c>
      <c r="BL733" s="20">
        <v>13.526</v>
      </c>
      <c r="BM733" s="20">
        <v>0.47099999999999997</v>
      </c>
      <c r="BN733" s="20">
        <v>19.600000000000001</v>
      </c>
      <c r="BO733" s="20">
        <v>16.399999999999999</v>
      </c>
      <c r="BP733" s="20">
        <v>2.9</v>
      </c>
      <c r="BQ733" s="20">
        <v>6.3684210526315788</v>
      </c>
      <c r="BR733" s="20">
        <v>15.3</v>
      </c>
      <c r="BS733" s="20">
        <v>213</v>
      </c>
      <c r="BT733" s="20">
        <v>0.47799999999999998</v>
      </c>
      <c r="BU733" s="20">
        <v>0</v>
      </c>
      <c r="BV733" s="66">
        <v>237</v>
      </c>
      <c r="BW733" s="66">
        <v>200</v>
      </c>
      <c r="BX733" s="66">
        <v>237</v>
      </c>
      <c r="BY733" s="66">
        <v>242</v>
      </c>
      <c r="BZ733" s="66">
        <v>214</v>
      </c>
      <c r="CA733" s="66">
        <v>182</v>
      </c>
      <c r="CB733" s="66">
        <v>213</v>
      </c>
      <c r="CC733" s="66">
        <v>241</v>
      </c>
      <c r="CD733" s="20">
        <v>0.44444444444444398</v>
      </c>
      <c r="CE733" s="20">
        <v>-1.07</v>
      </c>
      <c r="CF733" s="20">
        <v>104.9</v>
      </c>
      <c r="CG733" s="20">
        <v>106</v>
      </c>
      <c r="CH733" s="20">
        <v>62.8</v>
      </c>
      <c r="CI733" s="20">
        <v>-6.4000000000000001E-2</v>
      </c>
      <c r="CJ733" s="20">
        <v>-2.72</v>
      </c>
      <c r="CK733" s="20">
        <v>106.3</v>
      </c>
      <c r="CL733" s="20">
        <v>109.1</v>
      </c>
      <c r="CM733" s="20">
        <v>-9.7899999999999991</v>
      </c>
      <c r="CN733" s="20">
        <v>104.7</v>
      </c>
      <c r="CO733" s="20">
        <v>105.9</v>
      </c>
      <c r="CP733" s="63">
        <v>0.46750000000000003</v>
      </c>
      <c r="CQ733" s="20">
        <v>-6.2</v>
      </c>
      <c r="CR733" s="20">
        <v>-0.34444444444444444</v>
      </c>
      <c r="CS733" s="20">
        <v>1114</v>
      </c>
      <c r="CT733" s="20">
        <v>-1.59</v>
      </c>
      <c r="CU733" s="20">
        <v>-2.15</v>
      </c>
      <c r="CV733" s="20">
        <v>1236</v>
      </c>
      <c r="CW733" s="20">
        <v>1226</v>
      </c>
      <c r="CX733" s="20">
        <v>938</v>
      </c>
      <c r="CY733" s="20">
        <v>0.46200000000000002</v>
      </c>
      <c r="CZ733" s="20">
        <v>155</v>
      </c>
      <c r="DA733" s="20">
        <v>416</v>
      </c>
      <c r="DB733" s="20">
        <v>0.373</v>
      </c>
      <c r="DC733" s="20">
        <v>215</v>
      </c>
      <c r="DD733" s="20">
        <v>317</v>
      </c>
      <c r="DE733" s="20">
        <v>0.67800000000000005</v>
      </c>
      <c r="DF733" s="20">
        <v>136</v>
      </c>
      <c r="DG733" s="20">
        <v>7.5555555555555554</v>
      </c>
      <c r="DH733" s="20">
        <v>563</v>
      </c>
      <c r="DI733" s="20">
        <v>31.277777777777779</v>
      </c>
      <c r="DJ733" s="20">
        <v>283</v>
      </c>
      <c r="DK733" s="20">
        <v>127</v>
      </c>
      <c r="DL733" s="20">
        <v>82</v>
      </c>
      <c r="DM733" s="20">
        <v>229</v>
      </c>
      <c r="DN733" s="20">
        <v>310</v>
      </c>
      <c r="DO733" s="20">
        <v>68.7</v>
      </c>
      <c r="DP733" s="20">
        <v>68.111000000000004</v>
      </c>
      <c r="DQ733" s="20">
        <v>0.55600000000000005</v>
      </c>
      <c r="DR733" s="20">
        <v>1.236</v>
      </c>
      <c r="DS733" s="20">
        <v>12.722</v>
      </c>
      <c r="DT733" s="20">
        <v>0.55500000000000005</v>
      </c>
      <c r="DU733" s="20">
        <v>23.1</v>
      </c>
      <c r="DV733" s="20">
        <v>17.600000000000001</v>
      </c>
      <c r="DW733" s="20">
        <v>4.5999999999999996</v>
      </c>
      <c r="DX733" s="20">
        <v>7.0555555555555554</v>
      </c>
      <c r="DY733" s="20">
        <v>17.2</v>
      </c>
      <c r="DZ733" s="20">
        <v>247</v>
      </c>
      <c r="EA733" s="20">
        <v>0.46</v>
      </c>
      <c r="EB733" s="20">
        <v>-1</v>
      </c>
      <c r="EC733" s="66">
        <v>198</v>
      </c>
      <c r="ED733" s="66">
        <v>233</v>
      </c>
      <c r="EE733" s="66">
        <v>245</v>
      </c>
      <c r="EF733" s="66">
        <v>294</v>
      </c>
      <c r="EG733" s="66">
        <v>173</v>
      </c>
      <c r="EH733" s="66">
        <v>195.3</v>
      </c>
      <c r="EI733" s="66">
        <v>248</v>
      </c>
      <c r="EJ733" s="66">
        <v>249</v>
      </c>
      <c r="EK733" s="20">
        <v>11130</v>
      </c>
      <c r="EL733" s="20">
        <v>11423.61</v>
      </c>
      <c r="EM733" s="20">
        <v>95.433444444444447</v>
      </c>
      <c r="EN733" s="20">
        <v>81.019052631578944</v>
      </c>
      <c r="EO733" s="20">
        <v>10.373400000000002</v>
      </c>
      <c r="EP733" s="20">
        <v>201.81</v>
      </c>
      <c r="EQ733" s="21">
        <v>84</v>
      </c>
      <c r="ER733" s="21">
        <v>70</v>
      </c>
      <c r="ES733" s="61" t="s">
        <v>174</v>
      </c>
      <c r="ET733" s="61">
        <v>154</v>
      </c>
      <c r="EU733" s="61">
        <v>14</v>
      </c>
    </row>
    <row r="734" spans="1:151" x14ac:dyDescent="0.45">
      <c r="A734" s="64">
        <v>45318</v>
      </c>
      <c r="B734" s="21" t="s">
        <v>71</v>
      </c>
      <c r="C734" s="21">
        <v>215</v>
      </c>
      <c r="D734" s="21" t="s">
        <v>33</v>
      </c>
      <c r="E734" s="21">
        <v>220</v>
      </c>
      <c r="F734" s="50" t="s">
        <v>558</v>
      </c>
      <c r="G734" t="s">
        <v>71</v>
      </c>
      <c r="H734" t="s">
        <v>33</v>
      </c>
      <c r="I734" t="s">
        <v>71</v>
      </c>
      <c r="J734" t="s">
        <v>33</v>
      </c>
      <c r="K734" t="s">
        <v>71</v>
      </c>
      <c r="L734" t="s">
        <v>415</v>
      </c>
      <c r="M734" t="s">
        <v>71</v>
      </c>
      <c r="N734" t="s">
        <v>1259</v>
      </c>
      <c r="O734" t="s">
        <v>71</v>
      </c>
      <c r="P734" t="s">
        <v>33</v>
      </c>
      <c r="Q734" t="s">
        <v>71</v>
      </c>
      <c r="R734" t="s">
        <v>415</v>
      </c>
      <c r="S734" t="s">
        <v>24</v>
      </c>
      <c r="T734" t="s">
        <v>24</v>
      </c>
      <c r="U734">
        <v>19</v>
      </c>
      <c r="V734">
        <v>19</v>
      </c>
      <c r="W734" s="20">
        <v>0.73684210526315796</v>
      </c>
      <c r="X734" s="20">
        <v>13.41</v>
      </c>
      <c r="Y734" s="20">
        <v>115.7</v>
      </c>
      <c r="Z734" s="20">
        <v>102.3</v>
      </c>
      <c r="AA734" s="20">
        <v>64.2</v>
      </c>
      <c r="AB734" s="20">
        <v>8.2000000000000003E-2</v>
      </c>
      <c r="AC734" s="20">
        <v>5.14</v>
      </c>
      <c r="AD734" s="20">
        <v>109.9</v>
      </c>
      <c r="AE734" s="20">
        <v>104.8</v>
      </c>
      <c r="AF734" s="20">
        <v>-6.67</v>
      </c>
      <c r="AG734" s="20">
        <v>115.8</v>
      </c>
      <c r="AH734" s="20">
        <v>102.2</v>
      </c>
      <c r="AI734" s="20">
        <v>0.80810000000000004</v>
      </c>
      <c r="AJ734" s="20">
        <v>1.7</v>
      </c>
      <c r="AK734" s="20">
        <v>8.9473684210526316E-2</v>
      </c>
      <c r="AL734" s="20">
        <v>1369</v>
      </c>
      <c r="AM734" s="20">
        <v>10.65</v>
      </c>
      <c r="AN734" s="20">
        <v>5.38</v>
      </c>
      <c r="AO734" s="20">
        <v>1405</v>
      </c>
      <c r="AP734" s="20">
        <v>1305</v>
      </c>
      <c r="AQ734" s="20">
        <v>1099</v>
      </c>
      <c r="AR734" s="20">
        <v>0.46899999999999997</v>
      </c>
      <c r="AS734" s="20">
        <v>151</v>
      </c>
      <c r="AT734" s="20">
        <v>404</v>
      </c>
      <c r="AU734" s="20">
        <v>0.374</v>
      </c>
      <c r="AV734" s="20">
        <v>224</v>
      </c>
      <c r="AW734" s="20">
        <v>309</v>
      </c>
      <c r="AX734" s="20">
        <v>0.72499999999999998</v>
      </c>
      <c r="AY734" s="20">
        <v>159</v>
      </c>
      <c r="AZ734" s="20">
        <v>8.3684210526315788</v>
      </c>
      <c r="BA734" s="20">
        <v>575</v>
      </c>
      <c r="BB734" s="20">
        <v>30.263157894736842</v>
      </c>
      <c r="BC734" s="20">
        <v>308</v>
      </c>
      <c r="BD734" s="20">
        <v>150</v>
      </c>
      <c r="BE734" s="20">
        <v>64</v>
      </c>
      <c r="BF734" s="20">
        <v>170</v>
      </c>
      <c r="BG734" s="20">
        <v>330</v>
      </c>
      <c r="BH734" s="20">
        <v>73.900000000000006</v>
      </c>
      <c r="BI734" s="20">
        <v>68.683999999999997</v>
      </c>
      <c r="BJ734" s="20">
        <v>5.2629999999999999</v>
      </c>
      <c r="BK734" s="20">
        <v>1.8120000000000001</v>
      </c>
      <c r="BL734" s="20">
        <v>8.9469999999999992</v>
      </c>
      <c r="BM734" s="20">
        <v>0.88200000000000001</v>
      </c>
      <c r="BN734" s="20">
        <v>21.3</v>
      </c>
      <c r="BO734" s="20">
        <v>16.3</v>
      </c>
      <c r="BP734" s="20">
        <v>3.4</v>
      </c>
      <c r="BQ734" s="20">
        <v>7.8947368421052628</v>
      </c>
      <c r="BR734" s="20">
        <v>17.399999999999999</v>
      </c>
      <c r="BS734" s="20">
        <v>39</v>
      </c>
      <c r="BT734" s="20">
        <v>0.59599999999999997</v>
      </c>
      <c r="BU734" s="20">
        <v>-3</v>
      </c>
      <c r="BV734" s="66">
        <v>69</v>
      </c>
      <c r="BW734" s="66">
        <v>35</v>
      </c>
      <c r="BX734" s="66">
        <v>27</v>
      </c>
      <c r="BY734" s="66">
        <v>54</v>
      </c>
      <c r="BZ734" s="66">
        <v>56</v>
      </c>
      <c r="CA734" s="66">
        <v>34.200000000000003</v>
      </c>
      <c r="CB734" s="66">
        <v>39</v>
      </c>
      <c r="CC734" s="66">
        <v>51</v>
      </c>
      <c r="CD734" s="20">
        <v>0.68421052631579005</v>
      </c>
      <c r="CE734" s="20">
        <v>14.34</v>
      </c>
      <c r="CF734" s="20">
        <v>116.2</v>
      </c>
      <c r="CG734" s="20">
        <v>101.9</v>
      </c>
      <c r="CH734" s="20">
        <v>65.599999999999994</v>
      </c>
      <c r="CI734" s="20">
        <v>-2.3E-2</v>
      </c>
      <c r="CJ734" s="20">
        <v>3.5</v>
      </c>
      <c r="CK734" s="20">
        <v>108.5</v>
      </c>
      <c r="CL734" s="20">
        <v>105</v>
      </c>
      <c r="CM734" s="20">
        <v>-2.5099999999999998</v>
      </c>
      <c r="CN734" s="20">
        <v>116.8</v>
      </c>
      <c r="CO734" s="20">
        <v>100.2</v>
      </c>
      <c r="CP734" s="63">
        <v>0.85360000000000003</v>
      </c>
      <c r="CQ734" s="20">
        <v>-0.7</v>
      </c>
      <c r="CR734" s="20">
        <v>-3.6842105263157891E-2</v>
      </c>
      <c r="CS734" s="20">
        <v>1331</v>
      </c>
      <c r="CT734" s="20">
        <v>13.38</v>
      </c>
      <c r="CU734" s="20">
        <v>4.75</v>
      </c>
      <c r="CV734" s="20">
        <v>1445</v>
      </c>
      <c r="CW734" s="20">
        <v>1281</v>
      </c>
      <c r="CX734" s="20">
        <v>1140</v>
      </c>
      <c r="CY734" s="20">
        <v>0.44800000000000001</v>
      </c>
      <c r="CZ734" s="20">
        <v>146</v>
      </c>
      <c r="DA734" s="20">
        <v>424</v>
      </c>
      <c r="DB734" s="20">
        <v>0.34399999999999997</v>
      </c>
      <c r="DC734" s="20">
        <v>277</v>
      </c>
      <c r="DD734" s="20">
        <v>369</v>
      </c>
      <c r="DE734" s="20">
        <v>0.751</v>
      </c>
      <c r="DF734" s="20">
        <v>232</v>
      </c>
      <c r="DG734" s="20">
        <v>12.210526315789474</v>
      </c>
      <c r="DH734" s="20">
        <v>743</v>
      </c>
      <c r="DI734" s="20">
        <v>39.10526315789474</v>
      </c>
      <c r="DJ734" s="20">
        <v>283</v>
      </c>
      <c r="DK734" s="20">
        <v>102</v>
      </c>
      <c r="DL734" s="20">
        <v>91</v>
      </c>
      <c r="DM734" s="20">
        <v>200</v>
      </c>
      <c r="DN734" s="20">
        <v>299</v>
      </c>
      <c r="DO734" s="20">
        <v>76.099999999999994</v>
      </c>
      <c r="DP734" s="20">
        <v>67.421000000000006</v>
      </c>
      <c r="DQ734" s="20">
        <v>8.6319999999999997</v>
      </c>
      <c r="DR734" s="20">
        <v>1.415</v>
      </c>
      <c r="DS734" s="20">
        <v>10.526</v>
      </c>
      <c r="DT734" s="20">
        <v>0.51</v>
      </c>
      <c r="DU734" s="20">
        <v>22.3</v>
      </c>
      <c r="DV734" s="20">
        <v>19.399999999999999</v>
      </c>
      <c r="DW734" s="20">
        <v>4.8</v>
      </c>
      <c r="DX734" s="20">
        <v>5.3684210526315788</v>
      </c>
      <c r="DY734" s="20">
        <v>15.7</v>
      </c>
      <c r="DZ734" s="20">
        <v>79</v>
      </c>
      <c r="EA734" s="20">
        <v>0.56499999999999995</v>
      </c>
      <c r="EB734" s="20">
        <v>1</v>
      </c>
      <c r="EC734" s="66">
        <v>57</v>
      </c>
      <c r="ED734" s="66">
        <v>61</v>
      </c>
      <c r="EE734" s="66">
        <v>72</v>
      </c>
      <c r="EF734" s="66">
        <v>50</v>
      </c>
      <c r="EG734" s="66">
        <v>50</v>
      </c>
      <c r="EH734" s="66">
        <v>50</v>
      </c>
      <c r="EI734" s="66">
        <v>79</v>
      </c>
      <c r="EJ734" s="66">
        <v>98</v>
      </c>
      <c r="EK734" s="20">
        <v>11789.830000000002</v>
      </c>
      <c r="EL734" s="20">
        <v>11887.26</v>
      </c>
      <c r="EM734" s="20">
        <v>48.031263157894728</v>
      </c>
      <c r="EN734" s="20">
        <v>83.1</v>
      </c>
      <c r="EO734" s="20">
        <v>13.067399999999999</v>
      </c>
      <c r="EP734" s="20">
        <v>216.77500000000001</v>
      </c>
      <c r="EQ734" s="21">
        <v>83</v>
      </c>
      <c r="ER734" s="21">
        <v>58</v>
      </c>
      <c r="ES734" s="61" t="s">
        <v>71</v>
      </c>
      <c r="ET734" s="61">
        <v>141</v>
      </c>
      <c r="EU734" s="61">
        <v>25</v>
      </c>
    </row>
    <row r="735" spans="1:151" x14ac:dyDescent="0.45">
      <c r="A735" s="64">
        <v>45318</v>
      </c>
      <c r="B735" s="21" t="s">
        <v>155</v>
      </c>
      <c r="C735" s="21">
        <v>65</v>
      </c>
      <c r="D735" s="21" t="s">
        <v>139</v>
      </c>
      <c r="E735" s="21">
        <v>337</v>
      </c>
      <c r="F735" s="50" t="s">
        <v>558</v>
      </c>
      <c r="G735" t="s">
        <v>155</v>
      </c>
      <c r="H735" t="s">
        <v>139</v>
      </c>
      <c r="I735" t="s">
        <v>155</v>
      </c>
      <c r="J735" t="s">
        <v>139</v>
      </c>
      <c r="K735" t="s">
        <v>155</v>
      </c>
      <c r="L735" t="s">
        <v>1339</v>
      </c>
      <c r="M735" t="s">
        <v>155</v>
      </c>
      <c r="N735" t="s">
        <v>139</v>
      </c>
      <c r="O735" t="s">
        <v>155</v>
      </c>
      <c r="P735" t="s">
        <v>139</v>
      </c>
      <c r="Q735" t="s">
        <v>155</v>
      </c>
      <c r="R735" t="s">
        <v>139</v>
      </c>
      <c r="S735" t="s">
        <v>82</v>
      </c>
      <c r="T735" t="s">
        <v>82</v>
      </c>
      <c r="U735">
        <v>19</v>
      </c>
      <c r="V735">
        <v>19</v>
      </c>
      <c r="W735" s="20">
        <v>0.63157894736842102</v>
      </c>
      <c r="X735" s="20">
        <v>4.4800000000000004</v>
      </c>
      <c r="Y735" s="20">
        <v>107</v>
      </c>
      <c r="Z735" s="20">
        <v>102.6</v>
      </c>
      <c r="AA735" s="20">
        <v>66.5</v>
      </c>
      <c r="AB735" s="20">
        <v>1.7999999999999999E-2</v>
      </c>
      <c r="AC735" s="20">
        <v>0.71</v>
      </c>
      <c r="AD735" s="20">
        <v>107.6</v>
      </c>
      <c r="AE735" s="20">
        <v>106.9</v>
      </c>
      <c r="AF735" s="20">
        <v>-0.73</v>
      </c>
      <c r="AG735" s="20">
        <v>105.9</v>
      </c>
      <c r="AH735" s="20">
        <v>101.9</v>
      </c>
      <c r="AI735" s="20">
        <v>0.61080000000000001</v>
      </c>
      <c r="AJ735" s="20">
        <v>-2.6</v>
      </c>
      <c r="AK735" s="20">
        <v>-0.1368421052631579</v>
      </c>
      <c r="AL735" s="20">
        <v>1225</v>
      </c>
      <c r="AM735" s="20">
        <v>3.9</v>
      </c>
      <c r="AN735" s="20">
        <v>1.37</v>
      </c>
      <c r="AO735" s="20">
        <v>1386</v>
      </c>
      <c r="AP735" s="20">
        <v>1285</v>
      </c>
      <c r="AQ735" s="20">
        <v>1087</v>
      </c>
      <c r="AR735" s="20">
        <v>0.442</v>
      </c>
      <c r="AS735" s="20">
        <v>159</v>
      </c>
      <c r="AT735" s="20">
        <v>475</v>
      </c>
      <c r="AU735" s="20">
        <v>0.33500000000000002</v>
      </c>
      <c r="AV735" s="20">
        <v>267</v>
      </c>
      <c r="AW735" s="20">
        <v>375</v>
      </c>
      <c r="AX735" s="20">
        <v>0.71199999999999997</v>
      </c>
      <c r="AY735" s="20">
        <v>179</v>
      </c>
      <c r="AZ735" s="20">
        <v>9.4210526315789469</v>
      </c>
      <c r="BA735" s="20">
        <v>671</v>
      </c>
      <c r="BB735" s="20">
        <v>35.315789473684212</v>
      </c>
      <c r="BC735" s="20">
        <v>247</v>
      </c>
      <c r="BD735" s="20">
        <v>126</v>
      </c>
      <c r="BE735" s="20">
        <v>46</v>
      </c>
      <c r="BF735" s="20">
        <v>196</v>
      </c>
      <c r="BG735" s="20">
        <v>284</v>
      </c>
      <c r="BH735" s="20">
        <v>72.900000000000006</v>
      </c>
      <c r="BI735" s="20">
        <v>67.632000000000005</v>
      </c>
      <c r="BJ735" s="20">
        <v>5.3159999999999998</v>
      </c>
      <c r="BK735" s="20">
        <v>1.26</v>
      </c>
      <c r="BL735" s="20">
        <v>10.316000000000001</v>
      </c>
      <c r="BM735" s="20">
        <v>0.64300000000000002</v>
      </c>
      <c r="BN735" s="20">
        <v>25</v>
      </c>
      <c r="BO735" s="20">
        <v>19.7</v>
      </c>
      <c r="BP735" s="20">
        <v>2.4</v>
      </c>
      <c r="BQ735" s="20">
        <v>6.6315789473684212</v>
      </c>
      <c r="BR735" s="20">
        <v>14.9</v>
      </c>
      <c r="BS735" s="20">
        <v>113</v>
      </c>
      <c r="BT735" s="20">
        <v>0.53900000000000003</v>
      </c>
      <c r="BU735" s="20">
        <v>7</v>
      </c>
      <c r="BV735" s="66">
        <v>117</v>
      </c>
      <c r="BW735" s="66">
        <v>116</v>
      </c>
      <c r="BX735" s="66">
        <v>113</v>
      </c>
      <c r="BY735" s="66">
        <v>149</v>
      </c>
      <c r="BZ735" s="66">
        <v>122</v>
      </c>
      <c r="CA735" s="66">
        <v>103.3</v>
      </c>
      <c r="CB735" s="66">
        <v>111</v>
      </c>
      <c r="CC735" s="66">
        <v>93</v>
      </c>
      <c r="CD735" s="20">
        <v>0.63157894736842102</v>
      </c>
      <c r="CE735" s="20">
        <v>7.95</v>
      </c>
      <c r="CF735" s="20">
        <v>110.6</v>
      </c>
      <c r="CG735" s="20">
        <v>102.7</v>
      </c>
      <c r="CH735" s="20">
        <v>65.7</v>
      </c>
      <c r="CI735" s="20">
        <v>-7.3999999999999996E-2</v>
      </c>
      <c r="CJ735" s="20">
        <v>-0.76</v>
      </c>
      <c r="CK735" s="20">
        <v>106.1</v>
      </c>
      <c r="CL735" s="20">
        <v>106.8</v>
      </c>
      <c r="CM735" s="20">
        <v>-1.21</v>
      </c>
      <c r="CN735" s="20">
        <v>110.8</v>
      </c>
      <c r="CO735" s="20">
        <v>103.1</v>
      </c>
      <c r="CP735" s="63">
        <v>0.69640000000000002</v>
      </c>
      <c r="CQ735" s="20">
        <v>-2.9</v>
      </c>
      <c r="CR735" s="20">
        <v>-0.15263157894736842</v>
      </c>
      <c r="CS735" s="20">
        <v>1251</v>
      </c>
      <c r="CT735" s="20">
        <v>8.59</v>
      </c>
      <c r="CU735" s="20">
        <v>2.0099999999999998</v>
      </c>
      <c r="CV735" s="20">
        <v>1403</v>
      </c>
      <c r="CW735" s="20">
        <v>1278</v>
      </c>
      <c r="CX735" s="20">
        <v>1037</v>
      </c>
      <c r="CY735" s="20">
        <v>0.45500000000000002</v>
      </c>
      <c r="CZ735" s="20">
        <v>159</v>
      </c>
      <c r="DA735" s="20">
        <v>442</v>
      </c>
      <c r="DB735" s="20">
        <v>0.36</v>
      </c>
      <c r="DC735" s="20">
        <v>300</v>
      </c>
      <c r="DD735" s="20">
        <v>388</v>
      </c>
      <c r="DE735" s="20">
        <v>0.77300000000000002</v>
      </c>
      <c r="DF735" s="20">
        <v>185</v>
      </c>
      <c r="DG735" s="20">
        <v>9.7368421052631575</v>
      </c>
      <c r="DH735" s="20">
        <v>693</v>
      </c>
      <c r="DI735" s="20">
        <v>36.473684210526315</v>
      </c>
      <c r="DJ735" s="20">
        <v>271</v>
      </c>
      <c r="DK735" s="20">
        <v>118</v>
      </c>
      <c r="DL735" s="20">
        <v>94</v>
      </c>
      <c r="DM735" s="20">
        <v>244</v>
      </c>
      <c r="DN735" s="20">
        <v>318</v>
      </c>
      <c r="DO735" s="20">
        <v>73.8</v>
      </c>
      <c r="DP735" s="20">
        <v>67.263000000000005</v>
      </c>
      <c r="DQ735" s="20">
        <v>6.5789999999999997</v>
      </c>
      <c r="DR735" s="20">
        <v>1.111</v>
      </c>
      <c r="DS735" s="20">
        <v>12.842000000000001</v>
      </c>
      <c r="DT735" s="20">
        <v>0.48399999999999999</v>
      </c>
      <c r="DU735" s="20">
        <v>23.3</v>
      </c>
      <c r="DV735" s="20">
        <v>20.399999999999999</v>
      </c>
      <c r="DW735" s="20">
        <v>4.9000000000000004</v>
      </c>
      <c r="DX735" s="20">
        <v>6.2105263157894735</v>
      </c>
      <c r="DY735" s="20">
        <v>16.7</v>
      </c>
      <c r="DZ735" s="20">
        <v>114</v>
      </c>
      <c r="EA735" s="20">
        <v>0.53800000000000003</v>
      </c>
      <c r="EB735" s="20">
        <v>0</v>
      </c>
      <c r="EC735" s="66">
        <v>92</v>
      </c>
      <c r="ED735" s="66">
        <v>71</v>
      </c>
      <c r="EE735" s="66">
        <v>128</v>
      </c>
      <c r="EF735" s="66">
        <v>99</v>
      </c>
      <c r="EG735" s="66">
        <v>96</v>
      </c>
      <c r="EH735" s="66">
        <v>78.7</v>
      </c>
      <c r="EI735" s="66">
        <v>114</v>
      </c>
      <c r="EJ735" s="66">
        <v>46</v>
      </c>
      <c r="EK735" s="20">
        <v>10988.9</v>
      </c>
      <c r="EL735" s="20">
        <v>11347.56</v>
      </c>
      <c r="EM735" s="20">
        <v>64.067789473684215</v>
      </c>
      <c r="EN735" s="20">
        <v>85.162736842105275</v>
      </c>
      <c r="EO735" s="20">
        <v>11.517700000000001</v>
      </c>
      <c r="EP735" s="20">
        <v>226.416</v>
      </c>
      <c r="EQ735" s="21">
        <v>58</v>
      </c>
      <c r="ER735" s="21">
        <v>63</v>
      </c>
      <c r="ES735" s="61" t="s">
        <v>139</v>
      </c>
      <c r="ET735" s="61">
        <v>121</v>
      </c>
      <c r="EU735" s="61">
        <v>-5</v>
      </c>
    </row>
    <row r="736" spans="1:151" x14ac:dyDescent="0.45">
      <c r="A736" s="64">
        <v>45318</v>
      </c>
      <c r="B736" s="21" t="s">
        <v>98</v>
      </c>
      <c r="C736" s="21">
        <v>253</v>
      </c>
      <c r="D736" s="21" t="s">
        <v>161</v>
      </c>
      <c r="E736" s="21">
        <v>164</v>
      </c>
      <c r="F736" s="50" t="s">
        <v>558</v>
      </c>
      <c r="G736" t="s">
        <v>98</v>
      </c>
      <c r="H736" t="s">
        <v>161</v>
      </c>
      <c r="I736" t="s">
        <v>98</v>
      </c>
      <c r="J736" t="s">
        <v>161</v>
      </c>
      <c r="K736" t="s">
        <v>98</v>
      </c>
      <c r="L736" t="s">
        <v>161</v>
      </c>
      <c r="M736" t="s">
        <v>98</v>
      </c>
      <c r="N736" t="s">
        <v>612</v>
      </c>
      <c r="O736" t="s">
        <v>98</v>
      </c>
      <c r="P736" t="s">
        <v>161</v>
      </c>
      <c r="Q736" t="s">
        <v>98</v>
      </c>
      <c r="R736" t="s">
        <v>426</v>
      </c>
      <c r="S736" t="s">
        <v>82</v>
      </c>
      <c r="T736" t="s">
        <v>82</v>
      </c>
      <c r="U736">
        <v>19</v>
      </c>
      <c r="V736">
        <v>19</v>
      </c>
      <c r="W736" s="20">
        <v>0.42105263157894701</v>
      </c>
      <c r="X736" s="20">
        <v>-4.6100000000000003</v>
      </c>
      <c r="Y736" s="20">
        <v>109.4</v>
      </c>
      <c r="Z736" s="20">
        <v>114</v>
      </c>
      <c r="AA736" s="20">
        <v>68.599999999999994</v>
      </c>
      <c r="AB736" s="20">
        <v>0.09</v>
      </c>
      <c r="AC736" s="20">
        <v>3.85</v>
      </c>
      <c r="AD736" s="20">
        <v>107.6</v>
      </c>
      <c r="AE736" s="20">
        <v>103.7</v>
      </c>
      <c r="AF736" s="20">
        <v>1.32</v>
      </c>
      <c r="AG736" s="20">
        <v>110.6</v>
      </c>
      <c r="AH736" s="20">
        <v>113.8</v>
      </c>
      <c r="AI736" s="20">
        <v>0.4204</v>
      </c>
      <c r="AJ736" s="20">
        <v>-5.7</v>
      </c>
      <c r="AK736" s="20">
        <v>-0.3</v>
      </c>
      <c r="AL736" s="20">
        <v>1118</v>
      </c>
      <c r="AM736" s="20">
        <v>-3.1</v>
      </c>
      <c r="AN736" s="20">
        <v>3.73</v>
      </c>
      <c r="AO736" s="20">
        <v>1377</v>
      </c>
      <c r="AP736" s="20">
        <v>1464</v>
      </c>
      <c r="AQ736" s="20">
        <v>1073</v>
      </c>
      <c r="AR736" s="20">
        <v>0.438</v>
      </c>
      <c r="AS736" s="20">
        <v>143</v>
      </c>
      <c r="AT736" s="20">
        <v>398</v>
      </c>
      <c r="AU736" s="20">
        <v>0.35899999999999999</v>
      </c>
      <c r="AV736" s="20">
        <v>294</v>
      </c>
      <c r="AW736" s="20">
        <v>404</v>
      </c>
      <c r="AX736" s="20">
        <v>0.72799999999999998</v>
      </c>
      <c r="AY736" s="20">
        <v>167</v>
      </c>
      <c r="AZ736" s="20">
        <v>8.7894736842105257</v>
      </c>
      <c r="BA736" s="20">
        <v>648</v>
      </c>
      <c r="BB736" s="20">
        <v>34.10526315789474</v>
      </c>
      <c r="BC736" s="20">
        <v>226</v>
      </c>
      <c r="BD736" s="20">
        <v>110</v>
      </c>
      <c r="BE736" s="20">
        <v>49</v>
      </c>
      <c r="BF736" s="20">
        <v>224</v>
      </c>
      <c r="BG736" s="20">
        <v>339</v>
      </c>
      <c r="BH736" s="20">
        <v>72.5</v>
      </c>
      <c r="BI736" s="20">
        <v>77.052999999999997</v>
      </c>
      <c r="BJ736" s="20">
        <v>-4.5789999999999997</v>
      </c>
      <c r="BK736" s="20">
        <v>1.0089999999999999</v>
      </c>
      <c r="BL736" s="20">
        <v>11.789</v>
      </c>
      <c r="BM736" s="20">
        <v>0.49099999999999999</v>
      </c>
      <c r="BN736" s="20">
        <v>20.9</v>
      </c>
      <c r="BO736" s="20">
        <v>21.3</v>
      </c>
      <c r="BP736" s="20">
        <v>2.6</v>
      </c>
      <c r="BQ736" s="20">
        <v>5.7894736842105265</v>
      </c>
      <c r="BR736" s="20">
        <v>17.8</v>
      </c>
      <c r="BS736" s="20">
        <v>162</v>
      </c>
      <c r="BT736" s="20">
        <v>0.50700000000000001</v>
      </c>
      <c r="BU736" s="20">
        <v>1</v>
      </c>
      <c r="BV736" s="66">
        <v>240</v>
      </c>
      <c r="BW736" s="66">
        <v>161</v>
      </c>
      <c r="BX736" s="66">
        <v>195</v>
      </c>
      <c r="BY736" s="66">
        <v>233</v>
      </c>
      <c r="BZ736" s="66">
        <v>222</v>
      </c>
      <c r="CA736" s="66">
        <v>158.19999999999999</v>
      </c>
      <c r="CB736" s="66">
        <v>160</v>
      </c>
      <c r="CC736" s="66">
        <v>197</v>
      </c>
      <c r="CD736" s="20">
        <v>0.63157894736842102</v>
      </c>
      <c r="CE736" s="20">
        <v>7.91</v>
      </c>
      <c r="CF736" s="20">
        <v>112.6</v>
      </c>
      <c r="CG736" s="20">
        <v>104.7</v>
      </c>
      <c r="CH736" s="20">
        <v>70.099999999999994</v>
      </c>
      <c r="CI736" s="20">
        <v>-0.13200000000000001</v>
      </c>
      <c r="CJ736" s="20">
        <v>-2.64</v>
      </c>
      <c r="CK736" s="20">
        <v>105.2</v>
      </c>
      <c r="CL736" s="20">
        <v>107.9</v>
      </c>
      <c r="CM736" s="20">
        <v>-5.89</v>
      </c>
      <c r="CN736" s="20">
        <v>112.9</v>
      </c>
      <c r="CO736" s="20">
        <v>104.4</v>
      </c>
      <c r="CP736" s="63">
        <v>0.71099999999999997</v>
      </c>
      <c r="CQ736" s="20">
        <v>-3.4</v>
      </c>
      <c r="CR736" s="20">
        <v>-0.17894736842105263</v>
      </c>
      <c r="CS736" s="20">
        <v>1236</v>
      </c>
      <c r="CT736" s="20">
        <v>8.73</v>
      </c>
      <c r="CU736" s="20">
        <v>-0.49</v>
      </c>
      <c r="CV736" s="20">
        <v>1543</v>
      </c>
      <c r="CW736" s="20">
        <v>1368</v>
      </c>
      <c r="CX736" s="20">
        <v>1206</v>
      </c>
      <c r="CY736" s="20">
        <v>0.46200000000000002</v>
      </c>
      <c r="CZ736" s="20">
        <v>122</v>
      </c>
      <c r="DA736" s="20">
        <v>388</v>
      </c>
      <c r="DB736" s="20">
        <v>0.314</v>
      </c>
      <c r="DC736" s="20">
        <v>307</v>
      </c>
      <c r="DD736" s="20">
        <v>444</v>
      </c>
      <c r="DE736" s="20">
        <v>0.69099999999999995</v>
      </c>
      <c r="DF736" s="20">
        <v>262</v>
      </c>
      <c r="DG736" s="20">
        <v>13.789473684210526</v>
      </c>
      <c r="DH736" s="20">
        <v>739</v>
      </c>
      <c r="DI736" s="20">
        <v>38.89473684210526</v>
      </c>
      <c r="DJ736" s="20">
        <v>318</v>
      </c>
      <c r="DK736" s="20">
        <v>162</v>
      </c>
      <c r="DL736" s="20">
        <v>58</v>
      </c>
      <c r="DM736" s="20">
        <v>211</v>
      </c>
      <c r="DN736" s="20">
        <v>377</v>
      </c>
      <c r="DO736" s="20">
        <v>81.2</v>
      </c>
      <c r="DP736" s="20">
        <v>72</v>
      </c>
      <c r="DQ736" s="20">
        <v>9.2110000000000003</v>
      </c>
      <c r="DR736" s="20">
        <v>1.5069999999999999</v>
      </c>
      <c r="DS736" s="20">
        <v>11.105</v>
      </c>
      <c r="DT736" s="20">
        <v>0.76800000000000002</v>
      </c>
      <c r="DU736" s="20">
        <v>20.399999999999999</v>
      </c>
      <c r="DV736" s="20">
        <v>23.4</v>
      </c>
      <c r="DW736" s="20">
        <v>3.1</v>
      </c>
      <c r="DX736" s="20">
        <v>8.526315789473685</v>
      </c>
      <c r="DY736" s="20">
        <v>19.8</v>
      </c>
      <c r="DZ736" s="20">
        <v>100</v>
      </c>
      <c r="EA736" s="20">
        <v>0.54700000000000004</v>
      </c>
      <c r="EB736" s="20">
        <v>-1</v>
      </c>
      <c r="EC736" s="66">
        <v>90</v>
      </c>
      <c r="ED736" s="66">
        <v>137</v>
      </c>
      <c r="EE736" s="66">
        <v>140</v>
      </c>
      <c r="EF736" s="66">
        <v>95</v>
      </c>
      <c r="EG736" s="66">
        <v>98</v>
      </c>
      <c r="EH736" s="66">
        <v>93.7</v>
      </c>
      <c r="EI736" s="66">
        <v>100</v>
      </c>
      <c r="EJ736" s="66">
        <v>140</v>
      </c>
      <c r="EK736" s="20">
        <v>11454.18</v>
      </c>
      <c r="EL736" s="20">
        <v>12836.4</v>
      </c>
      <c r="EM736" s="20">
        <v>100.51673684210527</v>
      </c>
      <c r="EN736" s="20">
        <v>64.292105263157893</v>
      </c>
      <c r="EO736" s="20">
        <v>12.299799999999999</v>
      </c>
      <c r="EP736" s="20">
        <v>274.45600000000002</v>
      </c>
      <c r="EQ736" s="21">
        <v>73</v>
      </c>
      <c r="ER736" s="21">
        <v>84</v>
      </c>
      <c r="ES736" s="61" t="s">
        <v>161</v>
      </c>
      <c r="ET736" s="61">
        <v>157</v>
      </c>
      <c r="EU736" s="61">
        <v>-11</v>
      </c>
    </row>
    <row r="737" spans="1:151" x14ac:dyDescent="0.45">
      <c r="A737" s="64">
        <v>45321</v>
      </c>
      <c r="B737" s="21" t="s">
        <v>16</v>
      </c>
      <c r="C737" s="21">
        <v>293</v>
      </c>
      <c r="D737" s="21" t="s">
        <v>234</v>
      </c>
      <c r="E737" s="21">
        <v>269</v>
      </c>
      <c r="F737" s="50" t="s">
        <v>558</v>
      </c>
      <c r="G737" t="s">
        <v>16</v>
      </c>
      <c r="H737" t="s">
        <v>234</v>
      </c>
      <c r="I737" t="s">
        <v>16</v>
      </c>
      <c r="J737" t="s">
        <v>234</v>
      </c>
      <c r="K737" t="s">
        <v>16</v>
      </c>
      <c r="L737" t="s">
        <v>234</v>
      </c>
      <c r="M737" t="s">
        <v>16</v>
      </c>
      <c r="N737" t="s">
        <v>598</v>
      </c>
      <c r="O737" t="s">
        <v>16</v>
      </c>
      <c r="P737" t="s">
        <v>234</v>
      </c>
      <c r="Q737" t="s">
        <v>16</v>
      </c>
      <c r="R737" t="s">
        <v>234</v>
      </c>
      <c r="S737" t="s">
        <v>17</v>
      </c>
      <c r="T737" t="s">
        <v>17</v>
      </c>
      <c r="U737">
        <v>19</v>
      </c>
      <c r="V737">
        <v>20</v>
      </c>
      <c r="W737" s="20">
        <v>0.78947368421052599</v>
      </c>
      <c r="X737" s="20">
        <v>27.41</v>
      </c>
      <c r="Y737" s="20">
        <v>118.4</v>
      </c>
      <c r="Z737" s="20">
        <v>91</v>
      </c>
      <c r="AA737" s="20">
        <v>69.3</v>
      </c>
      <c r="AB737" s="20">
        <v>-5.2999999999999999E-2</v>
      </c>
      <c r="AC737" s="20">
        <v>10</v>
      </c>
      <c r="AD737" s="20">
        <v>112</v>
      </c>
      <c r="AE737" s="20">
        <v>102</v>
      </c>
      <c r="AF737" s="20">
        <v>7.43</v>
      </c>
      <c r="AG737" s="20">
        <v>117.5</v>
      </c>
      <c r="AH737" s="20">
        <v>91.8</v>
      </c>
      <c r="AI737" s="20">
        <v>0.9446</v>
      </c>
      <c r="AJ737" s="20">
        <v>3.9</v>
      </c>
      <c r="AK737" s="20">
        <v>0.20526315789473684</v>
      </c>
      <c r="AL737" s="20">
        <v>1450</v>
      </c>
      <c r="AM737" s="20">
        <v>22.23</v>
      </c>
      <c r="AN737" s="20">
        <v>8.81</v>
      </c>
      <c r="AO737" s="20">
        <v>1510</v>
      </c>
      <c r="AP737" s="20">
        <v>1255</v>
      </c>
      <c r="AQ737" s="20">
        <v>1166</v>
      </c>
      <c r="AR737" s="20">
        <v>0.45</v>
      </c>
      <c r="AS737" s="20">
        <v>164</v>
      </c>
      <c r="AT737" s="20">
        <v>481</v>
      </c>
      <c r="AU737" s="20">
        <v>0.34100000000000003</v>
      </c>
      <c r="AV737" s="20">
        <v>296</v>
      </c>
      <c r="AW737" s="20">
        <v>390</v>
      </c>
      <c r="AX737" s="20">
        <v>0.75900000000000001</v>
      </c>
      <c r="AY737" s="20">
        <v>227</v>
      </c>
      <c r="AZ737" s="20">
        <v>11.947368421052632</v>
      </c>
      <c r="BA737" s="20">
        <v>752</v>
      </c>
      <c r="BB737" s="20">
        <v>39.578947368421055</v>
      </c>
      <c r="BC737" s="20">
        <v>325</v>
      </c>
      <c r="BD737" s="20">
        <v>154</v>
      </c>
      <c r="BE737" s="20">
        <v>93</v>
      </c>
      <c r="BF737" s="20">
        <v>206</v>
      </c>
      <c r="BG737" s="20">
        <v>324</v>
      </c>
      <c r="BH737" s="20">
        <v>79.5</v>
      </c>
      <c r="BI737" s="20">
        <v>66.052999999999997</v>
      </c>
      <c r="BJ737" s="20">
        <v>13.420999999999999</v>
      </c>
      <c r="BK737" s="20">
        <v>1.5780000000000001</v>
      </c>
      <c r="BL737" s="20">
        <v>10.842000000000001</v>
      </c>
      <c r="BM737" s="20">
        <v>0.748</v>
      </c>
      <c r="BN737" s="20">
        <v>25.3</v>
      </c>
      <c r="BO737" s="20">
        <v>20.5</v>
      </c>
      <c r="BP737" s="20">
        <v>4.9000000000000004</v>
      </c>
      <c r="BQ737" s="20">
        <v>8.1052631578947363</v>
      </c>
      <c r="BR737" s="20">
        <v>17.100000000000001</v>
      </c>
      <c r="BS737" s="20">
        <v>2</v>
      </c>
      <c r="BT737" s="20">
        <v>0.67</v>
      </c>
      <c r="BU737" s="20">
        <v>0</v>
      </c>
      <c r="BV737" s="66">
        <v>4</v>
      </c>
      <c r="BW737" s="66">
        <v>5</v>
      </c>
      <c r="BX737" s="66">
        <v>6</v>
      </c>
      <c r="BY737" s="66">
        <v>4</v>
      </c>
      <c r="BZ737" s="66">
        <v>4</v>
      </c>
      <c r="CA737" s="66">
        <v>3.7</v>
      </c>
      <c r="CB737" s="66">
        <v>2</v>
      </c>
      <c r="CC737" s="66">
        <v>3</v>
      </c>
      <c r="CD737" s="20">
        <v>0.85</v>
      </c>
      <c r="CE737" s="20">
        <v>13.78</v>
      </c>
      <c r="CF737" s="20">
        <v>113.5</v>
      </c>
      <c r="CG737" s="20">
        <v>99.7</v>
      </c>
      <c r="CH737" s="20">
        <v>63.6</v>
      </c>
      <c r="CI737" s="20">
        <v>0.105</v>
      </c>
      <c r="CJ737" s="20">
        <v>0.95</v>
      </c>
      <c r="CK737" s="20">
        <v>106.9</v>
      </c>
      <c r="CL737" s="20">
        <v>105.9</v>
      </c>
      <c r="CM737" s="20">
        <v>-6.34</v>
      </c>
      <c r="CN737" s="20">
        <v>113.1</v>
      </c>
      <c r="CO737" s="20">
        <v>98.8</v>
      </c>
      <c r="CP737" s="63">
        <v>0.82620000000000005</v>
      </c>
      <c r="CQ737" s="20">
        <v>2.4</v>
      </c>
      <c r="CR737" s="20">
        <v>0.12</v>
      </c>
      <c r="CS737" s="20">
        <v>1411</v>
      </c>
      <c r="CT737" s="20">
        <v>11.36</v>
      </c>
      <c r="CU737" s="20">
        <v>2.61</v>
      </c>
      <c r="CV737" s="20">
        <v>1464</v>
      </c>
      <c r="CW737" s="20">
        <v>1289</v>
      </c>
      <c r="CX737" s="20">
        <v>1153</v>
      </c>
      <c r="CY737" s="20">
        <v>0.441</v>
      </c>
      <c r="CZ737" s="20">
        <v>171</v>
      </c>
      <c r="DA737" s="20">
        <v>495</v>
      </c>
      <c r="DB737" s="20">
        <v>0.34499999999999997</v>
      </c>
      <c r="DC737" s="20">
        <v>277</v>
      </c>
      <c r="DD737" s="20">
        <v>385</v>
      </c>
      <c r="DE737" s="20">
        <v>0.71899999999999997</v>
      </c>
      <c r="DF737" s="20">
        <v>235</v>
      </c>
      <c r="DG737" s="20">
        <v>11.75</v>
      </c>
      <c r="DH737" s="20">
        <v>730</v>
      </c>
      <c r="DI737" s="20">
        <v>36.5</v>
      </c>
      <c r="DJ737" s="20">
        <v>300</v>
      </c>
      <c r="DK737" s="20">
        <v>97</v>
      </c>
      <c r="DL737" s="20">
        <v>69</v>
      </c>
      <c r="DM737" s="20">
        <v>211</v>
      </c>
      <c r="DN737" s="20">
        <v>321</v>
      </c>
      <c r="DO737" s="20">
        <v>73.2</v>
      </c>
      <c r="DP737" s="20">
        <v>64.45</v>
      </c>
      <c r="DQ737" s="20">
        <v>8.75</v>
      </c>
      <c r="DR737" s="20">
        <v>1.4219999999999999</v>
      </c>
      <c r="DS737" s="20">
        <v>10.55</v>
      </c>
      <c r="DT737" s="20">
        <v>0.46</v>
      </c>
      <c r="DU737" s="20">
        <v>24.8</v>
      </c>
      <c r="DV737" s="20">
        <v>19.2</v>
      </c>
      <c r="DW737" s="20">
        <v>3.4</v>
      </c>
      <c r="DX737" s="20">
        <v>4.8499999999999996</v>
      </c>
      <c r="DY737" s="20">
        <v>16</v>
      </c>
      <c r="DZ737" s="20">
        <v>36</v>
      </c>
      <c r="EA737" s="20">
        <v>0.59799999999999998</v>
      </c>
      <c r="EB737" s="20">
        <v>0</v>
      </c>
      <c r="EC737" s="66">
        <v>49</v>
      </c>
      <c r="ED737" s="66">
        <v>36</v>
      </c>
      <c r="EE737" s="66">
        <v>16</v>
      </c>
      <c r="EF737" s="66">
        <v>65</v>
      </c>
      <c r="EG737" s="66">
        <v>53</v>
      </c>
      <c r="EH737" s="66">
        <v>32</v>
      </c>
      <c r="EI737" s="66">
        <v>36</v>
      </c>
      <c r="EJ737" s="66">
        <v>66</v>
      </c>
      <c r="EK737" s="20">
        <v>11804.480000000001</v>
      </c>
      <c r="EL737" s="20">
        <v>10328.5</v>
      </c>
      <c r="EM737" s="20">
        <v>52.5837</v>
      </c>
      <c r="EN737" s="20">
        <v>85.510526315789477</v>
      </c>
      <c r="EO737" s="20">
        <v>12.2949</v>
      </c>
      <c r="EP737" s="20">
        <v>243.63900000000001</v>
      </c>
      <c r="EQ737" s="21">
        <v>59</v>
      </c>
      <c r="ER737" s="21">
        <v>63</v>
      </c>
      <c r="ES737" s="61" t="str">
        <f t="shared" ref="ES737:ES744" si="42">IF(OR(ISBLANK(B737), ISBLANK(EQ737)),"",IF(EQ737&gt;ER737,B737,D737))</f>
        <v>South Carolina</v>
      </c>
      <c r="ET737" s="61">
        <f t="shared" ref="ET737:ET744" si="43">SUM(EQ737:ER737)</f>
        <v>122</v>
      </c>
      <c r="EU737" s="61">
        <f t="shared" ref="EU737:EU744" si="44">IF(ISBLANK(EQ737), "",EQ737-ER737)</f>
        <v>-4</v>
      </c>
    </row>
    <row r="738" spans="1:151" x14ac:dyDescent="0.45">
      <c r="A738" s="64">
        <v>45321</v>
      </c>
      <c r="B738" s="21" t="s">
        <v>159</v>
      </c>
      <c r="C738" s="21">
        <v>102</v>
      </c>
      <c r="D738" s="21" t="s">
        <v>45</v>
      </c>
      <c r="E738" s="21">
        <v>202</v>
      </c>
      <c r="F738" s="50" t="s">
        <v>558</v>
      </c>
      <c r="G738" t="s">
        <v>159</v>
      </c>
      <c r="H738" t="s">
        <v>45</v>
      </c>
      <c r="I738" t="s">
        <v>159</v>
      </c>
      <c r="J738" t="s">
        <v>45</v>
      </c>
      <c r="K738" t="s">
        <v>159</v>
      </c>
      <c r="L738" t="s">
        <v>45</v>
      </c>
      <c r="M738" t="s">
        <v>663</v>
      </c>
      <c r="N738" t="s">
        <v>591</v>
      </c>
      <c r="O738" t="s">
        <v>1361</v>
      </c>
      <c r="P738" t="s">
        <v>1342</v>
      </c>
      <c r="Q738" t="s">
        <v>159</v>
      </c>
      <c r="R738" t="s">
        <v>45</v>
      </c>
      <c r="S738" t="s">
        <v>29</v>
      </c>
      <c r="T738" t="s">
        <v>29</v>
      </c>
      <c r="U738">
        <v>20</v>
      </c>
      <c r="V738">
        <v>20</v>
      </c>
      <c r="W738" s="20">
        <v>0.45</v>
      </c>
      <c r="X738" s="20">
        <v>2.91</v>
      </c>
      <c r="Y738" s="20">
        <v>110.3</v>
      </c>
      <c r="Z738" s="20">
        <v>107.4</v>
      </c>
      <c r="AA738" s="20">
        <v>67.2</v>
      </c>
      <c r="AB738" s="20">
        <v>4.3999999999999997E-2</v>
      </c>
      <c r="AC738" s="20">
        <v>7.71</v>
      </c>
      <c r="AD738" s="20">
        <v>109.5</v>
      </c>
      <c r="AE738" s="20">
        <v>101.8</v>
      </c>
      <c r="AF738" s="20">
        <v>3</v>
      </c>
      <c r="AG738" s="20">
        <v>110.6</v>
      </c>
      <c r="AH738" s="20">
        <v>106.3</v>
      </c>
      <c r="AI738" s="20">
        <v>0.61150000000000004</v>
      </c>
      <c r="AJ738" s="20">
        <v>-3.8</v>
      </c>
      <c r="AK738" s="20">
        <v>-0.19</v>
      </c>
      <c r="AL738" s="20">
        <v>1211</v>
      </c>
      <c r="AM738" s="20">
        <v>3.95</v>
      </c>
      <c r="AN738" s="20">
        <v>7.05</v>
      </c>
      <c r="AO738" s="20">
        <v>1455</v>
      </c>
      <c r="AP738" s="20">
        <v>1517</v>
      </c>
      <c r="AQ738" s="20">
        <v>1223</v>
      </c>
      <c r="AR738" s="20">
        <v>0.42799999999999999</v>
      </c>
      <c r="AS738" s="20">
        <v>159</v>
      </c>
      <c r="AT738" s="20">
        <v>494</v>
      </c>
      <c r="AU738" s="20">
        <v>0.32200000000000001</v>
      </c>
      <c r="AV738" s="20">
        <v>250</v>
      </c>
      <c r="AW738" s="20">
        <v>372</v>
      </c>
      <c r="AX738" s="20">
        <v>0.67200000000000004</v>
      </c>
      <c r="AY738" s="20">
        <v>248</v>
      </c>
      <c r="AZ738" s="20">
        <v>12.4</v>
      </c>
      <c r="BA738" s="20">
        <v>763</v>
      </c>
      <c r="BB738" s="20">
        <v>38.15</v>
      </c>
      <c r="BC738" s="20">
        <v>269</v>
      </c>
      <c r="BD738" s="20">
        <v>94</v>
      </c>
      <c r="BE738" s="20">
        <v>88</v>
      </c>
      <c r="BF738" s="20">
        <v>242</v>
      </c>
      <c r="BG738" s="20">
        <v>339</v>
      </c>
      <c r="BH738" s="20">
        <v>72.8</v>
      </c>
      <c r="BI738" s="20">
        <v>75.849999999999994</v>
      </c>
      <c r="BJ738" s="20">
        <v>-3.1</v>
      </c>
      <c r="BK738" s="20">
        <v>1.1120000000000001</v>
      </c>
      <c r="BL738" s="20">
        <v>12.1</v>
      </c>
      <c r="BM738" s="20">
        <v>0.38800000000000001</v>
      </c>
      <c r="BN738" s="20">
        <v>24.7</v>
      </c>
      <c r="BO738" s="20">
        <v>18.600000000000001</v>
      </c>
      <c r="BP738" s="20">
        <v>4.4000000000000004</v>
      </c>
      <c r="BQ738" s="20">
        <v>4.7</v>
      </c>
      <c r="BR738" s="20">
        <v>17</v>
      </c>
      <c r="BS738" s="20">
        <v>125</v>
      </c>
      <c r="BT738" s="20">
        <v>0.53</v>
      </c>
      <c r="BU738" s="20">
        <v>1</v>
      </c>
      <c r="BV738" s="66">
        <v>134</v>
      </c>
      <c r="BW738" s="66">
        <v>154</v>
      </c>
      <c r="BX738" s="66">
        <v>121</v>
      </c>
      <c r="BY738" s="66">
        <v>135</v>
      </c>
      <c r="BZ738" s="66">
        <v>134</v>
      </c>
      <c r="CA738" s="66">
        <v>107.8</v>
      </c>
      <c r="CB738" s="66">
        <v>125</v>
      </c>
      <c r="CC738" s="66">
        <v>191</v>
      </c>
      <c r="CD738" s="20">
        <v>0.85</v>
      </c>
      <c r="CE738" s="20">
        <v>26.39</v>
      </c>
      <c r="CF738" s="20">
        <v>118.7</v>
      </c>
      <c r="CG738" s="20">
        <v>92.3</v>
      </c>
      <c r="CH738" s="20">
        <v>70.900000000000006</v>
      </c>
      <c r="CI738" s="20">
        <v>-2.1000000000000001E-2</v>
      </c>
      <c r="CJ738" s="20">
        <v>8.92</v>
      </c>
      <c r="CK738" s="20">
        <v>110.5</v>
      </c>
      <c r="CL738" s="20">
        <v>101.6</v>
      </c>
      <c r="CM738" s="20">
        <v>6.38</v>
      </c>
      <c r="CN738" s="20">
        <v>117.2</v>
      </c>
      <c r="CO738" s="20">
        <v>92.6</v>
      </c>
      <c r="CP738" s="63">
        <v>0.9375</v>
      </c>
      <c r="CQ738" s="20">
        <v>4.7</v>
      </c>
      <c r="CR738" s="20">
        <v>0.23500000000000001</v>
      </c>
      <c r="CS738" s="20">
        <v>1485</v>
      </c>
      <c r="CT738" s="20">
        <v>22.3</v>
      </c>
      <c r="CU738" s="20">
        <v>8.1999999999999993</v>
      </c>
      <c r="CV738" s="20">
        <v>1662</v>
      </c>
      <c r="CW738" s="20">
        <v>1380</v>
      </c>
      <c r="CX738" s="20">
        <v>1240</v>
      </c>
      <c r="CY738" s="20">
        <v>0.45600000000000002</v>
      </c>
      <c r="CZ738" s="20">
        <v>152</v>
      </c>
      <c r="DA738" s="20">
        <v>426</v>
      </c>
      <c r="DB738" s="20">
        <v>0.35699999999999998</v>
      </c>
      <c r="DC738" s="20">
        <v>378</v>
      </c>
      <c r="DD738" s="20">
        <v>496</v>
      </c>
      <c r="DE738" s="20">
        <v>0.76200000000000001</v>
      </c>
      <c r="DF738" s="20">
        <v>240</v>
      </c>
      <c r="DG738" s="20">
        <v>12</v>
      </c>
      <c r="DH738" s="20">
        <v>825</v>
      </c>
      <c r="DI738" s="20">
        <v>41.25</v>
      </c>
      <c r="DJ738" s="20">
        <v>278</v>
      </c>
      <c r="DK738" s="20">
        <v>117</v>
      </c>
      <c r="DL738" s="20">
        <v>93</v>
      </c>
      <c r="DM738" s="20">
        <v>214</v>
      </c>
      <c r="DN738" s="20">
        <v>336</v>
      </c>
      <c r="DO738" s="20">
        <v>83.1</v>
      </c>
      <c r="DP738" s="20">
        <v>69</v>
      </c>
      <c r="DQ738" s="20">
        <v>14.1</v>
      </c>
      <c r="DR738" s="20">
        <v>1.2989999999999999</v>
      </c>
      <c r="DS738" s="20">
        <v>10.7</v>
      </c>
      <c r="DT738" s="20">
        <v>0.54700000000000004</v>
      </c>
      <c r="DU738" s="20">
        <v>21.3</v>
      </c>
      <c r="DV738" s="20">
        <v>24.8</v>
      </c>
      <c r="DW738" s="20">
        <v>4.5999999999999996</v>
      </c>
      <c r="DX738" s="20">
        <v>5.85</v>
      </c>
      <c r="DY738" s="20">
        <v>16.8</v>
      </c>
      <c r="DZ738" s="20">
        <v>7</v>
      </c>
      <c r="EA738" s="20">
        <v>0.65100000000000002</v>
      </c>
      <c r="EB738" s="20">
        <v>0</v>
      </c>
      <c r="EC738" s="66">
        <v>8</v>
      </c>
      <c r="ED738" s="66">
        <v>4</v>
      </c>
      <c r="EE738" s="66">
        <v>4</v>
      </c>
      <c r="EF738" s="66">
        <v>9</v>
      </c>
      <c r="EG738" s="66">
        <v>6</v>
      </c>
      <c r="EH738" s="66">
        <v>4.2</v>
      </c>
      <c r="EI738" s="66">
        <v>7</v>
      </c>
      <c r="EJ738" s="66">
        <v>6</v>
      </c>
      <c r="EK738" s="20">
        <v>10180.689999999999</v>
      </c>
      <c r="EL738" s="20">
        <v>12748.380000000001</v>
      </c>
      <c r="EM738" s="20">
        <v>70.784999999999997</v>
      </c>
      <c r="EN738" s="20">
        <v>50.29</v>
      </c>
      <c r="EO738" s="20">
        <v>12.954000000000001</v>
      </c>
      <c r="EP738" s="20">
        <v>225.792</v>
      </c>
      <c r="EQ738" s="21">
        <v>74</v>
      </c>
      <c r="ER738" s="21">
        <v>73</v>
      </c>
      <c r="ES738" s="61" t="str">
        <f t="shared" si="42"/>
        <v>Georgia Tech</v>
      </c>
      <c r="ET738" s="61">
        <f t="shared" si="43"/>
        <v>147</v>
      </c>
      <c r="EU738" s="61">
        <f t="shared" si="44"/>
        <v>1</v>
      </c>
    </row>
    <row r="739" spans="1:151" x14ac:dyDescent="0.45">
      <c r="A739" s="64">
        <v>45321</v>
      </c>
      <c r="B739" s="21" t="s">
        <v>33</v>
      </c>
      <c r="C739" s="21">
        <v>220</v>
      </c>
      <c r="D739" s="21" t="s">
        <v>49</v>
      </c>
      <c r="E739" s="21">
        <v>118</v>
      </c>
      <c r="F739" s="50" t="s">
        <v>558</v>
      </c>
      <c r="G739" t="s">
        <v>33</v>
      </c>
      <c r="H739" t="s">
        <v>49</v>
      </c>
      <c r="I739" t="s">
        <v>33</v>
      </c>
      <c r="J739" t="s">
        <v>49</v>
      </c>
      <c r="K739" t="s">
        <v>415</v>
      </c>
      <c r="L739" t="s">
        <v>49</v>
      </c>
      <c r="M739" t="s">
        <v>1259</v>
      </c>
      <c r="N739" t="s">
        <v>49</v>
      </c>
      <c r="O739" t="s">
        <v>33</v>
      </c>
      <c r="P739" t="s">
        <v>49</v>
      </c>
      <c r="Q739" t="s">
        <v>415</v>
      </c>
      <c r="R739" t="s">
        <v>49</v>
      </c>
      <c r="S739" t="s">
        <v>24</v>
      </c>
      <c r="T739" t="s">
        <v>24</v>
      </c>
      <c r="U739">
        <v>20</v>
      </c>
      <c r="V739">
        <v>20</v>
      </c>
      <c r="W739" s="20">
        <v>0.65</v>
      </c>
      <c r="X739" s="20">
        <v>12.65</v>
      </c>
      <c r="Y739" s="20">
        <v>115</v>
      </c>
      <c r="Z739" s="20">
        <v>102.3</v>
      </c>
      <c r="AA739" s="20">
        <v>65.599999999999994</v>
      </c>
      <c r="AB739" s="20">
        <v>-2E-3</v>
      </c>
      <c r="AC739" s="20">
        <v>4.3499999999999996</v>
      </c>
      <c r="AD739" s="20">
        <v>108.4</v>
      </c>
      <c r="AE739" s="20">
        <v>104</v>
      </c>
      <c r="AF739" s="20">
        <v>-2.4</v>
      </c>
      <c r="AG739" s="20">
        <v>115.1</v>
      </c>
      <c r="AH739" s="20">
        <v>100.1</v>
      </c>
      <c r="AI739" s="20">
        <v>0.83360000000000001</v>
      </c>
      <c r="AJ739" s="20">
        <v>-0.9</v>
      </c>
      <c r="AK739" s="20">
        <v>-4.4999999999999998E-2</v>
      </c>
      <c r="AL739" s="20">
        <v>1318</v>
      </c>
      <c r="AM739" s="20">
        <v>12.09</v>
      </c>
      <c r="AN739" s="20">
        <v>5.14</v>
      </c>
      <c r="AO739" s="20">
        <v>1503</v>
      </c>
      <c r="AP739" s="20">
        <v>1364</v>
      </c>
      <c r="AQ739" s="20">
        <v>1181</v>
      </c>
      <c r="AR739" s="20">
        <v>0.44500000000000001</v>
      </c>
      <c r="AS739" s="20">
        <v>151</v>
      </c>
      <c r="AT739" s="20">
        <v>445</v>
      </c>
      <c r="AU739" s="20">
        <v>0.33900000000000002</v>
      </c>
      <c r="AV739" s="20">
        <v>302</v>
      </c>
      <c r="AW739" s="20">
        <v>402</v>
      </c>
      <c r="AX739" s="20">
        <v>0.751</v>
      </c>
      <c r="AY739" s="20">
        <v>240</v>
      </c>
      <c r="AZ739" s="20">
        <v>12</v>
      </c>
      <c r="BA739" s="20">
        <v>771</v>
      </c>
      <c r="BB739" s="20">
        <v>38.549999999999997</v>
      </c>
      <c r="BC739" s="20">
        <v>292</v>
      </c>
      <c r="BD739" s="20">
        <v>107</v>
      </c>
      <c r="BE739" s="20">
        <v>95</v>
      </c>
      <c r="BF739" s="20">
        <v>211</v>
      </c>
      <c r="BG739" s="20">
        <v>315</v>
      </c>
      <c r="BH739" s="20">
        <v>75.2</v>
      </c>
      <c r="BI739" s="20">
        <v>68.2</v>
      </c>
      <c r="BJ739" s="20">
        <v>6.95</v>
      </c>
      <c r="BK739" s="20">
        <v>1.3839999999999999</v>
      </c>
      <c r="BL739" s="20">
        <v>10.55</v>
      </c>
      <c r="BM739" s="20">
        <v>0.50700000000000001</v>
      </c>
      <c r="BN739" s="20">
        <v>22.2</v>
      </c>
      <c r="BO739" s="20">
        <v>20.100000000000001</v>
      </c>
      <c r="BP739" s="20">
        <v>4.8</v>
      </c>
      <c r="BQ739" s="20">
        <v>5.35</v>
      </c>
      <c r="BR739" s="20">
        <v>15.8</v>
      </c>
      <c r="BS739" s="20">
        <v>85</v>
      </c>
      <c r="BT739" s="20">
        <v>0.56200000000000006</v>
      </c>
      <c r="BU739" s="20">
        <v>-1</v>
      </c>
      <c r="BV739" s="66">
        <v>68</v>
      </c>
      <c r="BW739" s="66">
        <v>69</v>
      </c>
      <c r="BX739" s="66">
        <v>76</v>
      </c>
      <c r="BY739" s="66">
        <v>62</v>
      </c>
      <c r="BZ739" s="66">
        <v>61</v>
      </c>
      <c r="CA739" s="66">
        <v>56.2</v>
      </c>
      <c r="CB739" s="66">
        <v>84</v>
      </c>
      <c r="CC739" s="66">
        <v>106</v>
      </c>
      <c r="CD739" s="20">
        <v>0.75</v>
      </c>
      <c r="CE739" s="20">
        <v>23.39</v>
      </c>
      <c r="CF739" s="20">
        <v>120.4</v>
      </c>
      <c r="CG739" s="20">
        <v>97</v>
      </c>
      <c r="CH739" s="20">
        <v>70.2</v>
      </c>
      <c r="CI739" s="20">
        <v>-7.4999999999999997E-2</v>
      </c>
      <c r="CJ739" s="20">
        <v>5.81</v>
      </c>
      <c r="CK739" s="20">
        <v>108.1</v>
      </c>
      <c r="CL739" s="20">
        <v>102.3</v>
      </c>
      <c r="CM739" s="20">
        <v>-2.08</v>
      </c>
      <c r="CN739" s="20">
        <v>120.5</v>
      </c>
      <c r="CO739" s="20">
        <v>97.3</v>
      </c>
      <c r="CP739" s="63">
        <v>0.92169999999999996</v>
      </c>
      <c r="CQ739" s="20">
        <v>1.7</v>
      </c>
      <c r="CR739" s="20">
        <v>8.4999999999999992E-2</v>
      </c>
      <c r="CS739" s="20">
        <v>1400</v>
      </c>
      <c r="CT739" s="20">
        <v>19.91</v>
      </c>
      <c r="CU739" s="20">
        <v>6.46</v>
      </c>
      <c r="CV739" s="20">
        <v>1642</v>
      </c>
      <c r="CW739" s="20">
        <v>1373</v>
      </c>
      <c r="CX739" s="20">
        <v>1259</v>
      </c>
      <c r="CY739" s="20">
        <v>0.46100000000000002</v>
      </c>
      <c r="CZ739" s="20">
        <v>168</v>
      </c>
      <c r="DA739" s="20">
        <v>492</v>
      </c>
      <c r="DB739" s="20">
        <v>0.34100000000000003</v>
      </c>
      <c r="DC739" s="20">
        <v>314</v>
      </c>
      <c r="DD739" s="20">
        <v>437</v>
      </c>
      <c r="DE739" s="20">
        <v>0.71899999999999997</v>
      </c>
      <c r="DF739" s="20">
        <v>269</v>
      </c>
      <c r="DG739" s="20">
        <v>13.45</v>
      </c>
      <c r="DH739" s="20">
        <v>864</v>
      </c>
      <c r="DI739" s="20">
        <v>43.2</v>
      </c>
      <c r="DJ739" s="20">
        <v>260</v>
      </c>
      <c r="DK739" s="20">
        <v>95</v>
      </c>
      <c r="DL739" s="20">
        <v>84</v>
      </c>
      <c r="DM739" s="20">
        <v>227</v>
      </c>
      <c r="DN739" s="20">
        <v>283</v>
      </c>
      <c r="DO739" s="20">
        <v>82.1</v>
      </c>
      <c r="DP739" s="20">
        <v>68.650000000000006</v>
      </c>
      <c r="DQ739" s="20">
        <v>13.45</v>
      </c>
      <c r="DR739" s="20">
        <v>1.145</v>
      </c>
      <c r="DS739" s="20">
        <v>11.35</v>
      </c>
      <c r="DT739" s="20">
        <v>0.41899999999999998</v>
      </c>
      <c r="DU739" s="20">
        <v>24.6</v>
      </c>
      <c r="DV739" s="20">
        <v>21.8</v>
      </c>
      <c r="DW739" s="20">
        <v>4.2</v>
      </c>
      <c r="DX739" s="20">
        <v>4.75</v>
      </c>
      <c r="DY739" s="20">
        <v>14.2</v>
      </c>
      <c r="DZ739" s="20">
        <v>22</v>
      </c>
      <c r="EA739" s="20">
        <v>0.61599999999999999</v>
      </c>
      <c r="EB739" s="20">
        <v>0</v>
      </c>
      <c r="EC739" s="66">
        <v>14</v>
      </c>
      <c r="ED739" s="66">
        <v>20</v>
      </c>
      <c r="EE739" s="66">
        <v>25</v>
      </c>
      <c r="EF739" s="66">
        <v>12</v>
      </c>
      <c r="EG739" s="66">
        <v>10</v>
      </c>
      <c r="EH739" s="66">
        <v>14.3</v>
      </c>
      <c r="EI739" s="66">
        <v>22</v>
      </c>
      <c r="EJ739" s="66">
        <v>23</v>
      </c>
      <c r="EK739" s="20">
        <v>11155</v>
      </c>
      <c r="EL739" s="20">
        <v>12316.92</v>
      </c>
      <c r="EM739" s="20">
        <v>50.112500000000004</v>
      </c>
      <c r="EN739" s="20">
        <v>60.722499999999997</v>
      </c>
      <c r="EO739" s="20">
        <v>11.360200000000001</v>
      </c>
      <c r="EP739" s="20">
        <v>212.53299999999999</v>
      </c>
      <c r="EQ739" s="21">
        <v>75</v>
      </c>
      <c r="ER739" s="21">
        <v>87</v>
      </c>
      <c r="ES739" s="61" t="str">
        <f t="shared" si="42"/>
        <v>Illinois</v>
      </c>
      <c r="ET739" s="61">
        <f t="shared" si="43"/>
        <v>162</v>
      </c>
      <c r="EU739" s="61">
        <f t="shared" si="44"/>
        <v>-12</v>
      </c>
    </row>
    <row r="740" spans="1:151" x14ac:dyDescent="0.45">
      <c r="A740" s="64">
        <v>45321</v>
      </c>
      <c r="B740" s="21" t="s">
        <v>70</v>
      </c>
      <c r="C740" s="21">
        <v>339</v>
      </c>
      <c r="D740" s="21" t="s">
        <v>42</v>
      </c>
      <c r="E740" s="21">
        <v>160</v>
      </c>
      <c r="F740" s="50" t="s">
        <v>558</v>
      </c>
      <c r="G740" t="s">
        <v>70</v>
      </c>
      <c r="H740" t="s">
        <v>42</v>
      </c>
      <c r="I740" t="s">
        <v>70</v>
      </c>
      <c r="J740" t="s">
        <v>42</v>
      </c>
      <c r="K740" t="s">
        <v>70</v>
      </c>
      <c r="L740" t="s">
        <v>42</v>
      </c>
      <c r="M740" t="s">
        <v>70</v>
      </c>
      <c r="N740" t="s">
        <v>42</v>
      </c>
      <c r="O740" t="s">
        <v>70</v>
      </c>
      <c r="P740" t="s">
        <v>42</v>
      </c>
      <c r="Q740" t="s">
        <v>70</v>
      </c>
      <c r="R740" t="s">
        <v>42</v>
      </c>
      <c r="S740" t="s">
        <v>15</v>
      </c>
      <c r="T740" t="s">
        <v>15</v>
      </c>
      <c r="U740">
        <v>20</v>
      </c>
      <c r="V740">
        <v>20</v>
      </c>
      <c r="W740" s="20">
        <v>0.55000000000000004</v>
      </c>
      <c r="X740" s="20">
        <v>16.12</v>
      </c>
      <c r="Y740" s="20">
        <v>113.5</v>
      </c>
      <c r="Z740" s="20">
        <v>97.4</v>
      </c>
      <c r="AA740" s="20">
        <v>64.7</v>
      </c>
      <c r="AB740" s="20">
        <v>-8.3000000000000004E-2</v>
      </c>
      <c r="AC740" s="20">
        <v>9.9700000000000006</v>
      </c>
      <c r="AD740" s="20">
        <v>111.4</v>
      </c>
      <c r="AE740" s="20">
        <v>101.4</v>
      </c>
      <c r="AF740" s="20">
        <v>6.27</v>
      </c>
      <c r="AG740" s="20">
        <v>112</v>
      </c>
      <c r="AH740" s="20">
        <v>96.5</v>
      </c>
      <c r="AI740" s="20">
        <v>0.8468</v>
      </c>
      <c r="AJ740" s="20">
        <v>-0.8</v>
      </c>
      <c r="AK740" s="20">
        <v>-0.04</v>
      </c>
      <c r="AL740" s="20">
        <v>1305</v>
      </c>
      <c r="AM740" s="20">
        <v>14.19</v>
      </c>
      <c r="AN740" s="20">
        <v>8.89</v>
      </c>
      <c r="AO740" s="20">
        <v>1458</v>
      </c>
      <c r="AP740" s="20">
        <v>1352</v>
      </c>
      <c r="AQ740" s="20">
        <v>1165</v>
      </c>
      <c r="AR740" s="20">
        <v>0.42399999999999999</v>
      </c>
      <c r="AS740" s="20">
        <v>180</v>
      </c>
      <c r="AT740" s="20">
        <v>553</v>
      </c>
      <c r="AU740" s="20">
        <v>0.32500000000000001</v>
      </c>
      <c r="AV740" s="20">
        <v>290</v>
      </c>
      <c r="AW740" s="20">
        <v>357</v>
      </c>
      <c r="AX740" s="20">
        <v>0.81200000000000006</v>
      </c>
      <c r="AY740" s="20">
        <v>196</v>
      </c>
      <c r="AZ740" s="20">
        <v>9.8000000000000007</v>
      </c>
      <c r="BA740" s="20">
        <v>721</v>
      </c>
      <c r="BB740" s="20">
        <v>36.049999999999997</v>
      </c>
      <c r="BC740" s="20">
        <v>242</v>
      </c>
      <c r="BD740" s="20">
        <v>109</v>
      </c>
      <c r="BE740" s="20">
        <v>44</v>
      </c>
      <c r="BF740" s="20">
        <v>205</v>
      </c>
      <c r="BG740" s="20">
        <v>313</v>
      </c>
      <c r="BH740" s="20">
        <v>72.900000000000006</v>
      </c>
      <c r="BI740" s="20">
        <v>67.599999999999994</v>
      </c>
      <c r="BJ740" s="20">
        <v>5.3</v>
      </c>
      <c r="BK740" s="20">
        <v>1.18</v>
      </c>
      <c r="BL740" s="20">
        <v>10.25</v>
      </c>
      <c r="BM740" s="20">
        <v>0.53200000000000003</v>
      </c>
      <c r="BN740" s="20">
        <v>27.6</v>
      </c>
      <c r="BO740" s="20">
        <v>17.8</v>
      </c>
      <c r="BP740" s="20">
        <v>2.2000000000000002</v>
      </c>
      <c r="BQ740" s="20">
        <v>5.45</v>
      </c>
      <c r="BR740" s="20">
        <v>15.6</v>
      </c>
      <c r="BS740" s="20">
        <v>74</v>
      </c>
      <c r="BT740" s="20">
        <v>0.56799999999999995</v>
      </c>
      <c r="BU740" s="20">
        <v>0</v>
      </c>
      <c r="BV740" s="66">
        <v>43</v>
      </c>
      <c r="BW740" s="66">
        <v>72</v>
      </c>
      <c r="BX740" s="66">
        <v>66</v>
      </c>
      <c r="BY740" s="66">
        <v>34</v>
      </c>
      <c r="BZ740" s="66">
        <v>39</v>
      </c>
      <c r="CA740" s="66">
        <v>45.2</v>
      </c>
      <c r="CB740" s="66">
        <v>74</v>
      </c>
      <c r="CC740" s="66">
        <v>60</v>
      </c>
      <c r="CD740" s="20">
        <v>0.75</v>
      </c>
      <c r="CE740" s="20">
        <v>21.6</v>
      </c>
      <c r="CF740" s="20">
        <v>116.1</v>
      </c>
      <c r="CG740" s="20">
        <v>94.5</v>
      </c>
      <c r="CH740" s="20">
        <v>69.8</v>
      </c>
      <c r="CI740" s="20">
        <v>-8.0000000000000002E-3</v>
      </c>
      <c r="CJ740" s="20">
        <v>8.93</v>
      </c>
      <c r="CK740" s="20">
        <v>110.8</v>
      </c>
      <c r="CL740" s="20">
        <v>101.8</v>
      </c>
      <c r="CM740" s="20">
        <v>7.15</v>
      </c>
      <c r="CN740" s="20">
        <v>115.1</v>
      </c>
      <c r="CO740" s="20">
        <v>94</v>
      </c>
      <c r="CP740" s="63">
        <v>0.91149999999999998</v>
      </c>
      <c r="CQ740" s="20">
        <v>31</v>
      </c>
      <c r="CR740" s="20">
        <v>1.55</v>
      </c>
      <c r="CS740" s="20">
        <v>1416</v>
      </c>
      <c r="CT740" s="20">
        <v>18.91</v>
      </c>
      <c r="CU740" s="20">
        <v>9.01</v>
      </c>
      <c r="CV740" s="20">
        <v>1550</v>
      </c>
      <c r="CW740" s="20">
        <v>1352</v>
      </c>
      <c r="CX740" s="20">
        <v>1219</v>
      </c>
      <c r="CY740" s="20">
        <v>0.47099999999999997</v>
      </c>
      <c r="CZ740" s="20">
        <v>170</v>
      </c>
      <c r="DA740" s="20">
        <v>517</v>
      </c>
      <c r="DB740" s="20">
        <v>0.32900000000000001</v>
      </c>
      <c r="DC740" s="20">
        <v>232</v>
      </c>
      <c r="DD740" s="20">
        <v>319</v>
      </c>
      <c r="DE740" s="20">
        <v>0.72699999999999998</v>
      </c>
      <c r="DF740" s="20">
        <v>182</v>
      </c>
      <c r="DG740" s="20">
        <v>9.1</v>
      </c>
      <c r="DH740" s="20">
        <v>663</v>
      </c>
      <c r="DI740" s="20">
        <v>33.15</v>
      </c>
      <c r="DJ740" s="20">
        <v>327</v>
      </c>
      <c r="DK740" s="20">
        <v>180</v>
      </c>
      <c r="DL740" s="20">
        <v>55</v>
      </c>
      <c r="DM740" s="20">
        <v>206</v>
      </c>
      <c r="DN740" s="20">
        <v>300</v>
      </c>
      <c r="DO740" s="20">
        <v>77.5</v>
      </c>
      <c r="DP740" s="20">
        <v>67.599999999999994</v>
      </c>
      <c r="DQ740" s="20">
        <v>9.9</v>
      </c>
      <c r="DR740" s="20">
        <v>1.587</v>
      </c>
      <c r="DS740" s="20">
        <v>10.3</v>
      </c>
      <c r="DT740" s="20">
        <v>0.874</v>
      </c>
      <c r="DU740" s="20">
        <v>25.8</v>
      </c>
      <c r="DV740" s="20">
        <v>16</v>
      </c>
      <c r="DW740" s="20">
        <v>2.8</v>
      </c>
      <c r="DX740" s="20">
        <v>9</v>
      </c>
      <c r="DY740" s="20">
        <v>15</v>
      </c>
      <c r="DZ740" s="20">
        <v>19</v>
      </c>
      <c r="EA740" s="20">
        <v>0.61899999999999999</v>
      </c>
      <c r="EB740" s="20">
        <v>0</v>
      </c>
      <c r="EC740" s="66">
        <v>16</v>
      </c>
      <c r="ED740" s="66">
        <v>9</v>
      </c>
      <c r="EE740" s="66">
        <v>12</v>
      </c>
      <c r="EF740" s="66">
        <v>15</v>
      </c>
      <c r="EG740" s="66">
        <v>14</v>
      </c>
      <c r="EH740" s="66">
        <v>10.8</v>
      </c>
      <c r="EI740" s="66">
        <v>19</v>
      </c>
      <c r="EJ740" s="66">
        <v>20</v>
      </c>
      <c r="EK740" s="20">
        <v>10725.75</v>
      </c>
      <c r="EL740" s="20">
        <v>11308.14</v>
      </c>
      <c r="EM740" s="20">
        <v>92.25</v>
      </c>
      <c r="EN740" s="20">
        <v>56.135000000000005</v>
      </c>
      <c r="EO740" s="20">
        <v>11.341199999999999</v>
      </c>
      <c r="EP740" s="20">
        <v>243.60000000000002</v>
      </c>
      <c r="EQ740" s="21">
        <v>80</v>
      </c>
      <c r="ER740" s="21">
        <v>65</v>
      </c>
      <c r="ES740" s="61" t="str">
        <f t="shared" si="42"/>
        <v>Villanova</v>
      </c>
      <c r="ET740" s="61">
        <f t="shared" si="43"/>
        <v>145</v>
      </c>
      <c r="EU740" s="61">
        <f t="shared" si="44"/>
        <v>15</v>
      </c>
    </row>
    <row r="741" spans="1:151" x14ac:dyDescent="0.45">
      <c r="A741" s="64">
        <v>45321</v>
      </c>
      <c r="B741" s="21" t="s">
        <v>194</v>
      </c>
      <c r="C741" s="21">
        <v>26</v>
      </c>
      <c r="D741" s="21" t="s">
        <v>112</v>
      </c>
      <c r="E741" s="21">
        <v>289</v>
      </c>
      <c r="F741" s="50" t="s">
        <v>558</v>
      </c>
      <c r="G741" t="s">
        <v>194</v>
      </c>
      <c r="H741" t="s">
        <v>112</v>
      </c>
      <c r="I741" t="s">
        <v>194</v>
      </c>
      <c r="J741" t="s">
        <v>112</v>
      </c>
      <c r="K741" t="s">
        <v>194</v>
      </c>
      <c r="L741" t="s">
        <v>112</v>
      </c>
      <c r="M741" t="s">
        <v>584</v>
      </c>
      <c r="N741" t="s">
        <v>112</v>
      </c>
      <c r="O741" t="s">
        <v>194</v>
      </c>
      <c r="P741" t="s">
        <v>112</v>
      </c>
      <c r="Q741" t="s">
        <v>194</v>
      </c>
      <c r="R741" t="s">
        <v>112</v>
      </c>
      <c r="S741" t="s">
        <v>29</v>
      </c>
      <c r="T741" t="s">
        <v>29</v>
      </c>
      <c r="U741">
        <v>20</v>
      </c>
      <c r="V741">
        <v>20</v>
      </c>
      <c r="W741" s="20">
        <v>0.6</v>
      </c>
      <c r="X741" s="20">
        <v>8.74</v>
      </c>
      <c r="Y741" s="20">
        <v>113.8</v>
      </c>
      <c r="Z741" s="20">
        <v>105</v>
      </c>
      <c r="AA741" s="20">
        <v>68</v>
      </c>
      <c r="AB741" s="20">
        <v>-2.7E-2</v>
      </c>
      <c r="AC741" s="20">
        <v>4.57</v>
      </c>
      <c r="AD741" s="20">
        <v>107.5</v>
      </c>
      <c r="AE741" s="20">
        <v>102.9</v>
      </c>
      <c r="AF741" s="20">
        <v>-1.86</v>
      </c>
      <c r="AG741" s="20">
        <v>113.9</v>
      </c>
      <c r="AH741" s="20">
        <v>104.6</v>
      </c>
      <c r="AI741" s="20">
        <v>0.72689999999999999</v>
      </c>
      <c r="AJ741" s="20">
        <v>-1.8</v>
      </c>
      <c r="AK741" s="20">
        <v>-0.09</v>
      </c>
      <c r="AL741" s="20">
        <v>1290</v>
      </c>
      <c r="AM741" s="20">
        <v>8.3800000000000008</v>
      </c>
      <c r="AN741" s="20">
        <v>4.58</v>
      </c>
      <c r="AO741" s="20">
        <v>1524</v>
      </c>
      <c r="AP741" s="20">
        <v>1448</v>
      </c>
      <c r="AQ741" s="20">
        <v>1215</v>
      </c>
      <c r="AR741" s="20">
        <v>0.45900000000000002</v>
      </c>
      <c r="AS741" s="20">
        <v>154</v>
      </c>
      <c r="AT741" s="20">
        <v>431</v>
      </c>
      <c r="AU741" s="20">
        <v>0.35699999999999998</v>
      </c>
      <c r="AV741" s="20">
        <v>254</v>
      </c>
      <c r="AW741" s="20">
        <v>338</v>
      </c>
      <c r="AX741" s="20">
        <v>0.751</v>
      </c>
      <c r="AY741" s="20">
        <v>187</v>
      </c>
      <c r="AZ741" s="20">
        <v>9.35</v>
      </c>
      <c r="BA741" s="20">
        <v>693</v>
      </c>
      <c r="BB741" s="20">
        <v>34.65</v>
      </c>
      <c r="BC741" s="20">
        <v>275</v>
      </c>
      <c r="BD741" s="20">
        <v>130</v>
      </c>
      <c r="BE741" s="20">
        <v>75</v>
      </c>
      <c r="BF741" s="20">
        <v>197</v>
      </c>
      <c r="BG741" s="20">
        <v>317</v>
      </c>
      <c r="BH741" s="20">
        <v>76.2</v>
      </c>
      <c r="BI741" s="20">
        <v>72.400000000000006</v>
      </c>
      <c r="BJ741" s="20">
        <v>3.8</v>
      </c>
      <c r="BK741" s="20">
        <v>1.3959999999999999</v>
      </c>
      <c r="BL741" s="20">
        <v>9.85</v>
      </c>
      <c r="BM741" s="20">
        <v>0.66</v>
      </c>
      <c r="BN741" s="20">
        <v>21.6</v>
      </c>
      <c r="BO741" s="20">
        <v>16.899999999999999</v>
      </c>
      <c r="BP741" s="20">
        <v>3.8</v>
      </c>
      <c r="BQ741" s="20">
        <v>6.5</v>
      </c>
      <c r="BR741" s="20">
        <v>15.8</v>
      </c>
      <c r="BS741" s="20">
        <v>91</v>
      </c>
      <c r="BT741" s="20">
        <v>0.55500000000000005</v>
      </c>
      <c r="BU741" s="20">
        <v>0</v>
      </c>
      <c r="BV741" s="66">
        <v>90</v>
      </c>
      <c r="BW741" s="66">
        <v>110</v>
      </c>
      <c r="BX741" s="66">
        <v>92</v>
      </c>
      <c r="BY741" s="66">
        <v>93</v>
      </c>
      <c r="BZ741" s="66">
        <v>89</v>
      </c>
      <c r="CA741" s="66">
        <v>78</v>
      </c>
      <c r="CB741" s="66">
        <v>91</v>
      </c>
      <c r="CC741" s="66">
        <v>142</v>
      </c>
      <c r="CD741" s="20">
        <v>0.7</v>
      </c>
      <c r="CE741" s="20">
        <v>10.41</v>
      </c>
      <c r="CF741" s="20">
        <v>107.5</v>
      </c>
      <c r="CG741" s="20">
        <v>97.1</v>
      </c>
      <c r="CH741" s="20">
        <v>71.099999999999994</v>
      </c>
      <c r="CI741" s="20">
        <v>0.154</v>
      </c>
      <c r="CJ741" s="20">
        <v>8.14</v>
      </c>
      <c r="CK741" s="20">
        <v>110.6</v>
      </c>
      <c r="CL741" s="20">
        <v>102.4</v>
      </c>
      <c r="CM741" s="20">
        <v>2.99</v>
      </c>
      <c r="CN741" s="20">
        <v>106.2</v>
      </c>
      <c r="CO741" s="20">
        <v>95.6</v>
      </c>
      <c r="CP741" s="63">
        <v>0.77090000000000003</v>
      </c>
      <c r="CQ741" s="20">
        <v>0.8</v>
      </c>
      <c r="CR741" s="20">
        <v>0.04</v>
      </c>
      <c r="CS741" s="20">
        <v>1356</v>
      </c>
      <c r="CT741" s="20">
        <v>9.82</v>
      </c>
      <c r="CU741" s="20">
        <v>8.82</v>
      </c>
      <c r="CV741" s="20">
        <v>1508</v>
      </c>
      <c r="CW741" s="20">
        <v>1440</v>
      </c>
      <c r="CX741" s="20">
        <v>1221</v>
      </c>
      <c r="CY741" s="20">
        <v>0.443</v>
      </c>
      <c r="CZ741" s="20">
        <v>136</v>
      </c>
      <c r="DA741" s="20">
        <v>418</v>
      </c>
      <c r="DB741" s="20">
        <v>0.32500000000000001</v>
      </c>
      <c r="DC741" s="20">
        <v>290</v>
      </c>
      <c r="DD741" s="20">
        <v>401</v>
      </c>
      <c r="DE741" s="20">
        <v>0.72299999999999998</v>
      </c>
      <c r="DF741" s="20">
        <v>200</v>
      </c>
      <c r="DG741" s="20">
        <v>10</v>
      </c>
      <c r="DH741" s="20">
        <v>743</v>
      </c>
      <c r="DI741" s="20">
        <v>37.15</v>
      </c>
      <c r="DJ741" s="20">
        <v>273</v>
      </c>
      <c r="DK741" s="20">
        <v>180</v>
      </c>
      <c r="DL741" s="20">
        <v>96</v>
      </c>
      <c r="DM741" s="20">
        <v>245</v>
      </c>
      <c r="DN741" s="20">
        <v>305</v>
      </c>
      <c r="DO741" s="20">
        <v>75.400000000000006</v>
      </c>
      <c r="DP741" s="20">
        <v>72</v>
      </c>
      <c r="DQ741" s="20">
        <v>3.4</v>
      </c>
      <c r="DR741" s="20">
        <v>1.1140000000000001</v>
      </c>
      <c r="DS741" s="20">
        <v>12.25</v>
      </c>
      <c r="DT741" s="20">
        <v>0.73499999999999999</v>
      </c>
      <c r="DU741" s="20">
        <v>20.9</v>
      </c>
      <c r="DV741" s="20">
        <v>20</v>
      </c>
      <c r="DW741" s="20">
        <v>4.8</v>
      </c>
      <c r="DX741" s="20">
        <v>9</v>
      </c>
      <c r="DY741" s="20">
        <v>15.2</v>
      </c>
      <c r="DZ741" s="20">
        <v>15</v>
      </c>
      <c r="EA741" s="20">
        <v>0.627</v>
      </c>
      <c r="EB741" s="20">
        <v>0</v>
      </c>
      <c r="EC741" s="66">
        <v>78</v>
      </c>
      <c r="ED741" s="66">
        <v>45</v>
      </c>
      <c r="EE741" s="66">
        <v>34</v>
      </c>
      <c r="EF741" s="66">
        <v>95</v>
      </c>
      <c r="EG741" s="66">
        <v>79</v>
      </c>
      <c r="EH741" s="66">
        <v>46.3</v>
      </c>
      <c r="EI741" s="66">
        <v>15</v>
      </c>
      <c r="EJ741" s="66">
        <v>37</v>
      </c>
      <c r="EK741" s="20">
        <v>11049.98</v>
      </c>
      <c r="EL741" s="20">
        <v>11287.5</v>
      </c>
      <c r="EM741" s="20">
        <v>88.649999999999991</v>
      </c>
      <c r="EN741" s="20">
        <v>79.625</v>
      </c>
      <c r="EO741" s="20">
        <v>11.423400000000001</v>
      </c>
      <c r="EP741" s="20">
        <v>229.05500000000001</v>
      </c>
      <c r="EQ741" s="21">
        <v>80</v>
      </c>
      <c r="ER741" s="21">
        <v>75</v>
      </c>
      <c r="ES741" s="61" t="str">
        <f t="shared" si="42"/>
        <v>Boston College</v>
      </c>
      <c r="ET741" s="61">
        <f t="shared" si="43"/>
        <v>155</v>
      </c>
      <c r="EU741" s="61">
        <f t="shared" si="44"/>
        <v>5</v>
      </c>
    </row>
    <row r="742" spans="1:151" x14ac:dyDescent="0.45">
      <c r="A742" s="64">
        <v>45321</v>
      </c>
      <c r="B742" s="21" t="s">
        <v>58</v>
      </c>
      <c r="C742" s="21">
        <v>291</v>
      </c>
      <c r="D742" s="21" t="s">
        <v>51</v>
      </c>
      <c r="E742" s="21">
        <v>303</v>
      </c>
      <c r="F742" s="50" t="s">
        <v>558</v>
      </c>
      <c r="G742" t="s">
        <v>58</v>
      </c>
      <c r="H742" t="s">
        <v>51</v>
      </c>
      <c r="I742" t="s">
        <v>58</v>
      </c>
      <c r="J742" t="s">
        <v>51</v>
      </c>
      <c r="K742" t="s">
        <v>58</v>
      </c>
      <c r="L742" t="s">
        <v>51</v>
      </c>
      <c r="M742" t="s">
        <v>588</v>
      </c>
      <c r="N742" t="s">
        <v>51</v>
      </c>
      <c r="O742" t="s">
        <v>58</v>
      </c>
      <c r="P742" t="s">
        <v>51</v>
      </c>
      <c r="Q742" t="s">
        <v>58</v>
      </c>
      <c r="R742" t="s">
        <v>51</v>
      </c>
      <c r="S742" t="s">
        <v>21</v>
      </c>
      <c r="T742" t="s">
        <v>21</v>
      </c>
      <c r="U742">
        <v>20</v>
      </c>
      <c r="V742">
        <v>19</v>
      </c>
      <c r="W742" s="20">
        <v>0.75</v>
      </c>
      <c r="X742" s="20">
        <v>18.75</v>
      </c>
      <c r="Y742" s="20">
        <v>116.9</v>
      </c>
      <c r="Z742" s="20">
        <v>98.2</v>
      </c>
      <c r="AA742" s="20">
        <v>70.400000000000006</v>
      </c>
      <c r="AB742" s="20">
        <v>-3.7999999999999999E-2</v>
      </c>
      <c r="AC742" s="20">
        <v>2.96</v>
      </c>
      <c r="AD742" s="20">
        <v>106.7</v>
      </c>
      <c r="AE742" s="20">
        <v>103.7</v>
      </c>
      <c r="AF742" s="20">
        <v>-7.5</v>
      </c>
      <c r="AG742" s="20">
        <v>116.3</v>
      </c>
      <c r="AH742" s="20">
        <v>99.4</v>
      </c>
      <c r="AI742" s="20">
        <v>0.8579</v>
      </c>
      <c r="AJ742" s="20">
        <v>1.6</v>
      </c>
      <c r="AK742" s="20">
        <v>0.08</v>
      </c>
      <c r="AL742" s="20">
        <v>1391</v>
      </c>
      <c r="AM742" s="20">
        <v>16.329999999999998</v>
      </c>
      <c r="AN742" s="20">
        <v>3.23</v>
      </c>
      <c r="AO742" s="20">
        <v>1672</v>
      </c>
      <c r="AP742" s="20">
        <v>1410</v>
      </c>
      <c r="AQ742" s="20">
        <v>1250</v>
      </c>
      <c r="AR742" s="20">
        <v>0.49</v>
      </c>
      <c r="AS742" s="20">
        <v>127</v>
      </c>
      <c r="AT742" s="20">
        <v>370</v>
      </c>
      <c r="AU742" s="20">
        <v>0.34300000000000003</v>
      </c>
      <c r="AV742" s="20">
        <v>321</v>
      </c>
      <c r="AW742" s="20">
        <v>444</v>
      </c>
      <c r="AX742" s="20">
        <v>0.72299999999999998</v>
      </c>
      <c r="AY742" s="20">
        <v>252</v>
      </c>
      <c r="AZ742" s="20">
        <v>12.6</v>
      </c>
      <c r="BA742" s="20">
        <v>778</v>
      </c>
      <c r="BB742" s="20">
        <v>38.9</v>
      </c>
      <c r="BC742" s="20">
        <v>362</v>
      </c>
      <c r="BD742" s="20">
        <v>193</v>
      </c>
      <c r="BE742" s="20">
        <v>80</v>
      </c>
      <c r="BF742" s="20">
        <v>263</v>
      </c>
      <c r="BG742" s="20">
        <v>349</v>
      </c>
      <c r="BH742" s="20">
        <v>83.6</v>
      </c>
      <c r="BI742" s="20">
        <v>70.5</v>
      </c>
      <c r="BJ742" s="20">
        <v>13.1</v>
      </c>
      <c r="BK742" s="20">
        <v>1.3759999999999999</v>
      </c>
      <c r="BL742" s="20">
        <v>13.15</v>
      </c>
      <c r="BM742" s="20">
        <v>0.73399999999999999</v>
      </c>
      <c r="BN742" s="20">
        <v>18.5</v>
      </c>
      <c r="BO742" s="20">
        <v>22.2</v>
      </c>
      <c r="BP742" s="20">
        <v>4</v>
      </c>
      <c r="BQ742" s="20">
        <v>9.65</v>
      </c>
      <c r="BR742" s="20">
        <v>17.399999999999999</v>
      </c>
      <c r="BS742" s="20">
        <v>72</v>
      </c>
      <c r="BT742" s="20">
        <v>0.56899999999999995</v>
      </c>
      <c r="BU742" s="20">
        <v>3</v>
      </c>
      <c r="BV742" s="66">
        <v>30</v>
      </c>
      <c r="BW742" s="66">
        <v>24</v>
      </c>
      <c r="BX742" s="66">
        <v>27</v>
      </c>
      <c r="BY742" s="66">
        <v>20</v>
      </c>
      <c r="BZ742" s="66">
        <v>23</v>
      </c>
      <c r="CA742" s="66">
        <v>25.8</v>
      </c>
      <c r="CB742" s="66">
        <v>72</v>
      </c>
      <c r="CC742" s="66">
        <v>59</v>
      </c>
      <c r="CD742" s="20">
        <v>0.84210526315789502</v>
      </c>
      <c r="CE742" s="20">
        <v>18.16</v>
      </c>
      <c r="CF742" s="20">
        <v>118.5</v>
      </c>
      <c r="CG742" s="20">
        <v>100.4</v>
      </c>
      <c r="CH742" s="20">
        <v>66.2</v>
      </c>
      <c r="CI742" s="20">
        <v>0.10299999999999999</v>
      </c>
      <c r="CJ742" s="20">
        <v>3.52</v>
      </c>
      <c r="CK742" s="20">
        <v>107.8</v>
      </c>
      <c r="CL742" s="20">
        <v>104.3</v>
      </c>
      <c r="CM742" s="20">
        <v>-2.54</v>
      </c>
      <c r="CN742" s="20">
        <v>119.7</v>
      </c>
      <c r="CO742" s="20">
        <v>100.7</v>
      </c>
      <c r="CP742" s="63">
        <v>0.87939999999999996</v>
      </c>
      <c r="CQ742" s="20">
        <v>31</v>
      </c>
      <c r="CR742" s="20">
        <v>1.631578947368421</v>
      </c>
      <c r="CS742" s="20">
        <v>1436</v>
      </c>
      <c r="CT742" s="20">
        <v>15.55</v>
      </c>
      <c r="CU742" s="20">
        <v>5.55</v>
      </c>
      <c r="CV742" s="20">
        <v>1466</v>
      </c>
      <c r="CW742" s="20">
        <v>1276</v>
      </c>
      <c r="CX742" s="20">
        <v>1094</v>
      </c>
      <c r="CY742" s="20">
        <v>0.46300000000000002</v>
      </c>
      <c r="CZ742" s="20">
        <v>165</v>
      </c>
      <c r="DA742" s="20">
        <v>448</v>
      </c>
      <c r="DB742" s="20">
        <v>0.36799999999999999</v>
      </c>
      <c r="DC742" s="20">
        <v>287</v>
      </c>
      <c r="DD742" s="20">
        <v>369</v>
      </c>
      <c r="DE742" s="20">
        <v>0.77800000000000002</v>
      </c>
      <c r="DF742" s="20">
        <v>192</v>
      </c>
      <c r="DG742" s="20">
        <v>10.105263157894736</v>
      </c>
      <c r="DH742" s="20">
        <v>670</v>
      </c>
      <c r="DI742" s="20">
        <v>35.263157894736842</v>
      </c>
      <c r="DJ742" s="20">
        <v>285</v>
      </c>
      <c r="DK742" s="20">
        <v>116</v>
      </c>
      <c r="DL742" s="20">
        <v>62</v>
      </c>
      <c r="DM742" s="20">
        <v>199</v>
      </c>
      <c r="DN742" s="20">
        <v>254</v>
      </c>
      <c r="DO742" s="20">
        <v>77.2</v>
      </c>
      <c r="DP742" s="20">
        <v>67.158000000000001</v>
      </c>
      <c r="DQ742" s="20">
        <v>10</v>
      </c>
      <c r="DR742" s="20">
        <v>1.4319999999999999</v>
      </c>
      <c r="DS742" s="20">
        <v>10.474</v>
      </c>
      <c r="DT742" s="20">
        <v>0.58299999999999996</v>
      </c>
      <c r="DU742" s="20">
        <v>23.6</v>
      </c>
      <c r="DV742" s="20">
        <v>19.399999999999999</v>
      </c>
      <c r="DW742" s="20">
        <v>3.3</v>
      </c>
      <c r="DX742" s="20">
        <v>6.1052631578947372</v>
      </c>
      <c r="DY742" s="20">
        <v>13.4</v>
      </c>
      <c r="DZ742" s="20">
        <v>24</v>
      </c>
      <c r="EA742" s="20">
        <v>0.61199999999999999</v>
      </c>
      <c r="EB742" s="20">
        <v>0</v>
      </c>
      <c r="EC742" s="66">
        <v>26</v>
      </c>
      <c r="ED742" s="66">
        <v>18</v>
      </c>
      <c r="EE742" s="66">
        <v>9</v>
      </c>
      <c r="EF742" s="66">
        <v>25</v>
      </c>
      <c r="EG742" s="66">
        <v>26</v>
      </c>
      <c r="EH742" s="66">
        <v>16.8</v>
      </c>
      <c r="EI742" s="66">
        <v>24</v>
      </c>
      <c r="EJ742" s="66">
        <v>17</v>
      </c>
      <c r="EK742" s="20">
        <v>11736.760000000002</v>
      </c>
      <c r="EL742" s="20">
        <v>11636.7</v>
      </c>
      <c r="EM742" s="20">
        <v>80.284210526315789</v>
      </c>
      <c r="EN742" s="20">
        <v>101.0741</v>
      </c>
      <c r="EO742" s="20">
        <v>13.537199999999999</v>
      </c>
      <c r="EP742" s="20">
        <v>183.642</v>
      </c>
      <c r="EQ742" s="21">
        <v>85</v>
      </c>
      <c r="ER742" s="21">
        <v>78</v>
      </c>
      <c r="ES742" s="61" t="str">
        <f t="shared" si="42"/>
        <v>TCU</v>
      </c>
      <c r="ET742" s="61">
        <f t="shared" si="43"/>
        <v>163</v>
      </c>
      <c r="EU742" s="61">
        <f t="shared" si="44"/>
        <v>7</v>
      </c>
    </row>
    <row r="743" spans="1:151" x14ac:dyDescent="0.45">
      <c r="A743" s="64">
        <v>45321</v>
      </c>
      <c r="B743" s="21" t="s">
        <v>38</v>
      </c>
      <c r="C743" s="21">
        <v>122</v>
      </c>
      <c r="D743" s="21" t="s">
        <v>68</v>
      </c>
      <c r="E743" s="21">
        <v>125</v>
      </c>
      <c r="F743" s="50" t="s">
        <v>558</v>
      </c>
      <c r="G743" t="s">
        <v>38</v>
      </c>
      <c r="H743" t="s">
        <v>68</v>
      </c>
      <c r="I743" t="s">
        <v>38</v>
      </c>
      <c r="J743" t="s">
        <v>68</v>
      </c>
      <c r="K743" t="s">
        <v>38</v>
      </c>
      <c r="L743" t="s">
        <v>68</v>
      </c>
      <c r="M743" t="s">
        <v>38</v>
      </c>
      <c r="N743" t="s">
        <v>68</v>
      </c>
      <c r="O743" t="s">
        <v>38</v>
      </c>
      <c r="P743" t="s">
        <v>68</v>
      </c>
      <c r="Q743" t="s">
        <v>38</v>
      </c>
      <c r="R743" t="s">
        <v>68</v>
      </c>
      <c r="S743" t="s">
        <v>24</v>
      </c>
      <c r="T743" t="s">
        <v>24</v>
      </c>
      <c r="U743">
        <v>20</v>
      </c>
      <c r="V743">
        <v>20</v>
      </c>
      <c r="W743" s="20">
        <v>0.6</v>
      </c>
      <c r="X743" s="20">
        <v>8.31</v>
      </c>
      <c r="Y743" s="20">
        <v>109.3</v>
      </c>
      <c r="Z743" s="20">
        <v>100.9</v>
      </c>
      <c r="AA743" s="20">
        <v>69.400000000000006</v>
      </c>
      <c r="AB743" s="20">
        <v>0.115</v>
      </c>
      <c r="AC743" s="20">
        <v>7.79</v>
      </c>
      <c r="AD743" s="20">
        <v>111.1</v>
      </c>
      <c r="AE743" s="20">
        <v>103.3</v>
      </c>
      <c r="AF743" s="20">
        <v>-1.05</v>
      </c>
      <c r="AG743" s="20">
        <v>109.1</v>
      </c>
      <c r="AH743" s="20">
        <v>99.9</v>
      </c>
      <c r="AI743" s="20">
        <v>0.73340000000000005</v>
      </c>
      <c r="AJ743" s="20">
        <v>-0.4</v>
      </c>
      <c r="AK743" s="20">
        <v>-0.02</v>
      </c>
      <c r="AL743" s="20">
        <v>1297</v>
      </c>
      <c r="AM743" s="20">
        <v>7.12</v>
      </c>
      <c r="AN743" s="20">
        <v>7.62</v>
      </c>
      <c r="AO743" s="20">
        <v>1471</v>
      </c>
      <c r="AP743" s="20">
        <v>1481</v>
      </c>
      <c r="AQ743" s="20">
        <v>1119</v>
      </c>
      <c r="AR743" s="20">
        <v>0.47799999999999998</v>
      </c>
      <c r="AS743" s="20">
        <v>100</v>
      </c>
      <c r="AT743" s="20">
        <v>302</v>
      </c>
      <c r="AU743" s="20">
        <v>0.33100000000000002</v>
      </c>
      <c r="AV743" s="20">
        <v>301</v>
      </c>
      <c r="AW743" s="20">
        <v>457</v>
      </c>
      <c r="AX743" s="20">
        <v>0.65900000000000003</v>
      </c>
      <c r="AY743" s="20">
        <v>178</v>
      </c>
      <c r="AZ743" s="20">
        <v>8.9</v>
      </c>
      <c r="BA743" s="20">
        <v>703</v>
      </c>
      <c r="BB743" s="20">
        <v>35.15</v>
      </c>
      <c r="BC743" s="20">
        <v>294</v>
      </c>
      <c r="BD743" s="20">
        <v>116</v>
      </c>
      <c r="BE743" s="20">
        <v>77</v>
      </c>
      <c r="BF743" s="20">
        <v>240</v>
      </c>
      <c r="BG743" s="20">
        <v>347</v>
      </c>
      <c r="BH743" s="20">
        <v>73.599999999999994</v>
      </c>
      <c r="BI743" s="20">
        <v>74.05</v>
      </c>
      <c r="BJ743" s="20">
        <v>-0.5</v>
      </c>
      <c r="BK743" s="20">
        <v>1.2250000000000001</v>
      </c>
      <c r="BL743" s="20">
        <v>12</v>
      </c>
      <c r="BM743" s="20">
        <v>0.48299999999999998</v>
      </c>
      <c r="BN743" s="20">
        <v>15.1</v>
      </c>
      <c r="BO743" s="20">
        <v>22.8</v>
      </c>
      <c r="BP743" s="20">
        <v>3.8</v>
      </c>
      <c r="BQ743" s="20">
        <v>5.8</v>
      </c>
      <c r="BR743" s="20">
        <v>17.399999999999999</v>
      </c>
      <c r="BS743" s="20">
        <v>66</v>
      </c>
      <c r="BT743" s="20">
        <v>0.57499999999999996</v>
      </c>
      <c r="BU743" s="20">
        <v>1</v>
      </c>
      <c r="BV743" s="66">
        <v>96</v>
      </c>
      <c r="BW743" s="66">
        <v>61</v>
      </c>
      <c r="BX743" s="66">
        <v>65</v>
      </c>
      <c r="BY743" s="66">
        <v>103</v>
      </c>
      <c r="BZ743" s="66">
        <v>92</v>
      </c>
      <c r="CA743" s="66">
        <v>66.2</v>
      </c>
      <c r="CB743" s="66">
        <v>70</v>
      </c>
      <c r="CC743" s="66">
        <v>79</v>
      </c>
      <c r="CD743" s="20">
        <v>0.6</v>
      </c>
      <c r="CE743" s="20">
        <v>15.17</v>
      </c>
      <c r="CF743" s="20">
        <v>118.2</v>
      </c>
      <c r="CG743" s="20">
        <v>103</v>
      </c>
      <c r="CH743" s="20">
        <v>73.3</v>
      </c>
      <c r="CI743" s="20">
        <v>-4.4999999999999998E-2</v>
      </c>
      <c r="CJ743" s="20">
        <v>6.99</v>
      </c>
      <c r="CK743" s="20">
        <v>110.4</v>
      </c>
      <c r="CL743" s="20">
        <v>103.4</v>
      </c>
      <c r="CM743" s="20">
        <v>-2.76</v>
      </c>
      <c r="CN743" s="20">
        <v>116.7</v>
      </c>
      <c r="CO743" s="20">
        <v>102.1</v>
      </c>
      <c r="CP743" s="63">
        <v>0.82340000000000002</v>
      </c>
      <c r="CQ743" s="20">
        <v>-0.4</v>
      </c>
      <c r="CR743" s="20">
        <v>-0.02</v>
      </c>
      <c r="CS743" s="20">
        <v>1322</v>
      </c>
      <c r="CT743" s="20">
        <v>14.86</v>
      </c>
      <c r="CU743" s="20">
        <v>7.01</v>
      </c>
      <c r="CV743" s="20">
        <v>1705</v>
      </c>
      <c r="CW743" s="20">
        <v>1548</v>
      </c>
      <c r="CX743" s="20">
        <v>1304</v>
      </c>
      <c r="CY743" s="20">
        <v>0.48</v>
      </c>
      <c r="CZ743" s="20">
        <v>139</v>
      </c>
      <c r="DA743" s="20">
        <v>399</v>
      </c>
      <c r="DB743" s="20">
        <v>0.34799999999999998</v>
      </c>
      <c r="DC743" s="20">
        <v>314</v>
      </c>
      <c r="DD743" s="20">
        <v>409</v>
      </c>
      <c r="DE743" s="20">
        <v>0.76800000000000002</v>
      </c>
      <c r="DF743" s="20">
        <v>210</v>
      </c>
      <c r="DG743" s="20">
        <v>10.5</v>
      </c>
      <c r="DH743" s="20">
        <v>743</v>
      </c>
      <c r="DI743" s="20">
        <v>37.15</v>
      </c>
      <c r="DJ743" s="20">
        <v>379</v>
      </c>
      <c r="DK743" s="20">
        <v>156</v>
      </c>
      <c r="DL743" s="20">
        <v>75</v>
      </c>
      <c r="DM743" s="20">
        <v>203</v>
      </c>
      <c r="DN743" s="20">
        <v>324</v>
      </c>
      <c r="DO743" s="20">
        <v>85.2</v>
      </c>
      <c r="DP743" s="20">
        <v>77.400000000000006</v>
      </c>
      <c r="DQ743" s="20">
        <v>7.85</v>
      </c>
      <c r="DR743" s="20">
        <v>1.867</v>
      </c>
      <c r="DS743" s="20">
        <v>10.15</v>
      </c>
      <c r="DT743" s="20">
        <v>0.76800000000000002</v>
      </c>
      <c r="DU743" s="20">
        <v>20</v>
      </c>
      <c r="DV743" s="20">
        <v>20.399999999999999</v>
      </c>
      <c r="DW743" s="20">
        <v>3.8</v>
      </c>
      <c r="DX743" s="20">
        <v>7.8</v>
      </c>
      <c r="DY743" s="20">
        <v>16.2</v>
      </c>
      <c r="DZ743" s="20">
        <v>92</v>
      </c>
      <c r="EA743" s="20">
        <v>0.55500000000000005</v>
      </c>
      <c r="EB743" s="20">
        <v>0</v>
      </c>
      <c r="EC743" s="66">
        <v>56</v>
      </c>
      <c r="ED743" s="66">
        <v>80</v>
      </c>
      <c r="EE743" s="66">
        <v>70</v>
      </c>
      <c r="EF743" s="66">
        <v>42</v>
      </c>
      <c r="EG743" s="66">
        <v>44</v>
      </c>
      <c r="EH743" s="66">
        <v>52.3</v>
      </c>
      <c r="EI743" s="66">
        <v>89</v>
      </c>
      <c r="EJ743" s="66">
        <v>126</v>
      </c>
      <c r="EK743" s="20">
        <v>11257.9</v>
      </c>
      <c r="EL743" s="20">
        <v>11926.380000000001</v>
      </c>
      <c r="EM743" s="20">
        <v>93.6</v>
      </c>
      <c r="EN743" s="20">
        <v>58.87</v>
      </c>
      <c r="EO743" s="20">
        <v>13.363199999999999</v>
      </c>
      <c r="EP743" s="20">
        <v>213.51600000000002</v>
      </c>
      <c r="EQ743" s="21">
        <v>74</v>
      </c>
      <c r="ER743" s="21">
        <v>68</v>
      </c>
      <c r="ES743" s="61" t="str">
        <f t="shared" si="42"/>
        <v>Indiana</v>
      </c>
      <c r="ET743" s="61">
        <f t="shared" si="43"/>
        <v>142</v>
      </c>
      <c r="EU743" s="61">
        <f t="shared" si="44"/>
        <v>6</v>
      </c>
    </row>
    <row r="744" spans="1:151" x14ac:dyDescent="0.45">
      <c r="A744" s="64">
        <v>45321</v>
      </c>
      <c r="B744" s="21" t="s">
        <v>81</v>
      </c>
      <c r="C744" s="21">
        <v>66</v>
      </c>
      <c r="D744" s="21" t="s">
        <v>253</v>
      </c>
      <c r="E744" s="21">
        <v>97</v>
      </c>
      <c r="F744" s="50" t="s">
        <v>558</v>
      </c>
      <c r="G744" t="s">
        <v>81</v>
      </c>
      <c r="H744" t="s">
        <v>253</v>
      </c>
      <c r="I744" t="s">
        <v>81</v>
      </c>
      <c r="J744" t="s">
        <v>253</v>
      </c>
      <c r="K744" t="s">
        <v>81</v>
      </c>
      <c r="L744" t="s">
        <v>253</v>
      </c>
      <c r="M744" t="s">
        <v>81</v>
      </c>
      <c r="N744" t="s">
        <v>617</v>
      </c>
      <c r="O744" t="s">
        <v>81</v>
      </c>
      <c r="P744" t="s">
        <v>1369</v>
      </c>
      <c r="Q744" t="s">
        <v>81</v>
      </c>
      <c r="R744" t="s">
        <v>253</v>
      </c>
      <c r="S744" t="s">
        <v>82</v>
      </c>
      <c r="T744" t="s">
        <v>82</v>
      </c>
      <c r="U744">
        <v>19</v>
      </c>
      <c r="V744">
        <v>20</v>
      </c>
      <c r="W744" s="20">
        <v>0.84210526315789502</v>
      </c>
      <c r="X744" s="20">
        <v>18.21</v>
      </c>
      <c r="Y744" s="20">
        <v>118.1</v>
      </c>
      <c r="Z744" s="20">
        <v>99.9</v>
      </c>
      <c r="AA744" s="20">
        <v>63.4</v>
      </c>
      <c r="AB744" s="20">
        <v>6.2E-2</v>
      </c>
      <c r="AC744" s="20">
        <v>5.04</v>
      </c>
      <c r="AD744" s="20">
        <v>108.1</v>
      </c>
      <c r="AE744" s="20">
        <v>103.1</v>
      </c>
      <c r="AF744" s="20">
        <v>6.24</v>
      </c>
      <c r="AG744" s="20">
        <v>119.4</v>
      </c>
      <c r="AH744" s="20">
        <v>99.5</v>
      </c>
      <c r="AI744" s="20">
        <v>0.8911</v>
      </c>
      <c r="AJ744" s="20">
        <v>3.4</v>
      </c>
      <c r="AK744" s="20">
        <v>0.17894736842105263</v>
      </c>
      <c r="AL744" s="20">
        <v>1421</v>
      </c>
      <c r="AM744" s="20">
        <v>14.74</v>
      </c>
      <c r="AN744" s="20">
        <v>5.32</v>
      </c>
      <c r="AO744" s="20">
        <v>1397</v>
      </c>
      <c r="AP744" s="20">
        <v>1218</v>
      </c>
      <c r="AQ744" s="20">
        <v>1002</v>
      </c>
      <c r="AR744" s="20">
        <v>0.47</v>
      </c>
      <c r="AS744" s="20">
        <v>183</v>
      </c>
      <c r="AT744" s="20">
        <v>464</v>
      </c>
      <c r="AU744" s="20">
        <v>0.39400000000000002</v>
      </c>
      <c r="AV744" s="20">
        <v>272</v>
      </c>
      <c r="AW744" s="20">
        <v>370</v>
      </c>
      <c r="AX744" s="20">
        <v>0.73499999999999999</v>
      </c>
      <c r="AY744" s="20">
        <v>165</v>
      </c>
      <c r="AZ744" s="20">
        <v>8.6842105263157894</v>
      </c>
      <c r="BA744" s="20">
        <v>649</v>
      </c>
      <c r="BB744" s="20">
        <v>34.157894736842103</v>
      </c>
      <c r="BC744" s="20">
        <v>283</v>
      </c>
      <c r="BD744" s="20">
        <v>107</v>
      </c>
      <c r="BE744" s="20">
        <v>82</v>
      </c>
      <c r="BF744" s="20">
        <v>192</v>
      </c>
      <c r="BG744" s="20">
        <v>256</v>
      </c>
      <c r="BH744" s="20">
        <v>73.5</v>
      </c>
      <c r="BI744" s="20">
        <v>64.105000000000004</v>
      </c>
      <c r="BJ744" s="20">
        <v>9.4209999999999994</v>
      </c>
      <c r="BK744" s="20">
        <v>1.474</v>
      </c>
      <c r="BL744" s="20">
        <v>10.105</v>
      </c>
      <c r="BM744" s="20">
        <v>0.55700000000000005</v>
      </c>
      <c r="BN744" s="20">
        <v>24.4</v>
      </c>
      <c r="BO744" s="20">
        <v>19.5</v>
      </c>
      <c r="BP744" s="20">
        <v>4.3</v>
      </c>
      <c r="BQ744" s="20">
        <v>5.6315789473684212</v>
      </c>
      <c r="BR744" s="20">
        <v>13.5</v>
      </c>
      <c r="BS744" s="20">
        <v>6</v>
      </c>
      <c r="BT744" s="20">
        <v>0.65600000000000003</v>
      </c>
      <c r="BU744" s="20">
        <v>0</v>
      </c>
      <c r="BV744" s="66">
        <v>19</v>
      </c>
      <c r="BW744" s="66">
        <v>25</v>
      </c>
      <c r="BX744" s="66">
        <v>8</v>
      </c>
      <c r="BY744" s="66">
        <v>27</v>
      </c>
      <c r="BZ744" s="66">
        <v>25</v>
      </c>
      <c r="CA744" s="66">
        <v>15.5</v>
      </c>
      <c r="CB744" s="66">
        <v>6</v>
      </c>
      <c r="CC744" s="66">
        <v>8</v>
      </c>
      <c r="CD744" s="20">
        <v>0.7</v>
      </c>
      <c r="CE744" s="20">
        <v>-1.19</v>
      </c>
      <c r="CF744" s="20">
        <v>106.2</v>
      </c>
      <c r="CG744" s="20">
        <v>107.4</v>
      </c>
      <c r="CH744" s="20">
        <v>72</v>
      </c>
      <c r="CI744" s="20">
        <v>8.4000000000000005E-2</v>
      </c>
      <c r="CJ744" s="20">
        <v>-5.21</v>
      </c>
      <c r="CK744" s="20">
        <v>102.3</v>
      </c>
      <c r="CL744" s="20">
        <v>107.5</v>
      </c>
      <c r="CM744" s="20">
        <v>-11.05</v>
      </c>
      <c r="CN744" s="20">
        <v>105.9</v>
      </c>
      <c r="CO744" s="20">
        <v>106</v>
      </c>
      <c r="CP744" s="63">
        <v>0.497</v>
      </c>
      <c r="CQ744" s="20">
        <v>-2.6</v>
      </c>
      <c r="CR744" s="20">
        <v>-0.13</v>
      </c>
      <c r="CS744" s="20">
        <v>1202</v>
      </c>
      <c r="CT744" s="20">
        <v>1.63</v>
      </c>
      <c r="CU744" s="20">
        <v>-2.63</v>
      </c>
      <c r="CV744" s="20">
        <v>1617</v>
      </c>
      <c r="CW744" s="20">
        <v>1521</v>
      </c>
      <c r="CX744" s="20">
        <v>1216</v>
      </c>
      <c r="CY744" s="20">
        <v>0.45300000000000001</v>
      </c>
      <c r="CZ744" s="20">
        <v>180</v>
      </c>
      <c r="DA744" s="20">
        <v>481</v>
      </c>
      <c r="DB744" s="20">
        <v>0.374</v>
      </c>
      <c r="DC744" s="20">
        <v>335</v>
      </c>
      <c r="DD744" s="20">
        <v>448</v>
      </c>
      <c r="DE744" s="20">
        <v>0.748</v>
      </c>
      <c r="DF744" s="20">
        <v>189</v>
      </c>
      <c r="DG744" s="20">
        <v>9.4499999999999993</v>
      </c>
      <c r="DH744" s="20">
        <v>794</v>
      </c>
      <c r="DI744" s="20">
        <v>39.700000000000003</v>
      </c>
      <c r="DJ744" s="20">
        <v>256</v>
      </c>
      <c r="DK744" s="20">
        <v>128</v>
      </c>
      <c r="DL744" s="20">
        <v>111</v>
      </c>
      <c r="DM744" s="20">
        <v>278</v>
      </c>
      <c r="DN744" s="20">
        <v>284</v>
      </c>
      <c r="DO744" s="20">
        <v>80.8</v>
      </c>
      <c r="DP744" s="20">
        <v>76.05</v>
      </c>
      <c r="DQ744" s="20">
        <v>4.8</v>
      </c>
      <c r="DR744" s="20">
        <v>0.92100000000000004</v>
      </c>
      <c r="DS744" s="20">
        <v>13.9</v>
      </c>
      <c r="DT744" s="20">
        <v>0.46</v>
      </c>
      <c r="DU744" s="20">
        <v>24</v>
      </c>
      <c r="DV744" s="20">
        <v>22.4</v>
      </c>
      <c r="DW744" s="20">
        <v>5.6</v>
      </c>
      <c r="DX744" s="20">
        <v>6.4</v>
      </c>
      <c r="DY744" s="20">
        <v>14.2</v>
      </c>
      <c r="DZ744" s="20">
        <v>147</v>
      </c>
      <c r="EA744" s="20">
        <v>0.51400000000000001</v>
      </c>
      <c r="EB744" s="20">
        <v>1</v>
      </c>
      <c r="EC744" s="66">
        <v>163</v>
      </c>
      <c r="ED744" s="66">
        <v>126</v>
      </c>
      <c r="EE744" s="66">
        <v>116</v>
      </c>
      <c r="EF744" s="66">
        <v>206</v>
      </c>
      <c r="EG744" s="66">
        <v>176</v>
      </c>
      <c r="EH744" s="66">
        <v>123.8</v>
      </c>
      <c r="EI744" s="66">
        <v>148</v>
      </c>
      <c r="EJ744" s="66">
        <v>158</v>
      </c>
      <c r="EK744" s="20">
        <v>12683.94</v>
      </c>
      <c r="EL744" s="20">
        <v>10609.380000000001</v>
      </c>
      <c r="EM744" s="20">
        <v>64.672000000000011</v>
      </c>
      <c r="EN744" s="20">
        <v>78.278947368421058</v>
      </c>
      <c r="EO744" s="20">
        <v>10.098000000000001</v>
      </c>
      <c r="EP744" s="20">
        <v>208.74</v>
      </c>
      <c r="EQ744" s="21">
        <v>83</v>
      </c>
      <c r="ER744" s="21">
        <v>61</v>
      </c>
      <c r="ES744" s="61" t="str">
        <f t="shared" si="42"/>
        <v>Dayton</v>
      </c>
      <c r="ET744" s="61">
        <f t="shared" si="43"/>
        <v>144</v>
      </c>
      <c r="EU744" s="61">
        <f t="shared" si="44"/>
        <v>22</v>
      </c>
    </row>
    <row r="745" spans="1:151" x14ac:dyDescent="0.45">
      <c r="A745" s="64">
        <v>45321</v>
      </c>
      <c r="B745" s="21" t="s">
        <v>200</v>
      </c>
      <c r="C745" s="21">
        <v>281</v>
      </c>
      <c r="D745" s="21" t="s">
        <v>139</v>
      </c>
      <c r="E745" s="21">
        <v>337</v>
      </c>
      <c r="F745" s="50" t="s">
        <v>558</v>
      </c>
      <c r="G745" t="s">
        <v>200</v>
      </c>
      <c r="H745" t="s">
        <v>139</v>
      </c>
      <c r="I745" t="s">
        <v>200</v>
      </c>
      <c r="J745" t="s">
        <v>139</v>
      </c>
      <c r="K745" t="s">
        <v>200</v>
      </c>
      <c r="L745" t="s">
        <v>1339</v>
      </c>
      <c r="M745" t="s">
        <v>654</v>
      </c>
      <c r="N745" t="s">
        <v>139</v>
      </c>
      <c r="O745" t="s">
        <v>1366</v>
      </c>
      <c r="P745" t="s">
        <v>139</v>
      </c>
      <c r="Q745" t="s">
        <v>432</v>
      </c>
      <c r="R745" t="s">
        <v>139</v>
      </c>
      <c r="S745" t="s">
        <v>82</v>
      </c>
      <c r="T745" t="s">
        <v>82</v>
      </c>
      <c r="U745">
        <v>19</v>
      </c>
      <c r="V745">
        <v>20</v>
      </c>
      <c r="W745" s="20">
        <v>0.63157894736842102</v>
      </c>
      <c r="X745" s="20">
        <v>10.06</v>
      </c>
      <c r="Y745" s="20">
        <v>110.9</v>
      </c>
      <c r="Z745" s="20">
        <v>100.8</v>
      </c>
      <c r="AA745" s="20">
        <v>66.2</v>
      </c>
      <c r="AB745" s="20">
        <v>-5.2999999999999999E-2</v>
      </c>
      <c r="AC745" s="20">
        <v>-0.54</v>
      </c>
      <c r="AD745" s="20">
        <v>105.5</v>
      </c>
      <c r="AE745" s="20">
        <v>106.1</v>
      </c>
      <c r="AF745" s="20">
        <v>-4.8899999999999997</v>
      </c>
      <c r="AG745" s="20">
        <v>110.8</v>
      </c>
      <c r="AH745" s="20">
        <v>99.9</v>
      </c>
      <c r="AI745" s="20">
        <v>0.76670000000000005</v>
      </c>
      <c r="AJ745" s="20">
        <v>-2.2999999999999998</v>
      </c>
      <c r="AK745" s="20">
        <v>-0.12105263157894736</v>
      </c>
      <c r="AL745" s="20">
        <v>1258</v>
      </c>
      <c r="AM745" s="20">
        <v>8.82</v>
      </c>
      <c r="AN745" s="20">
        <v>0.61</v>
      </c>
      <c r="AO745" s="20">
        <v>1409</v>
      </c>
      <c r="AP745" s="20">
        <v>1253</v>
      </c>
      <c r="AQ745" s="20">
        <v>1101</v>
      </c>
      <c r="AR745" s="20">
        <v>0.46200000000000002</v>
      </c>
      <c r="AS745" s="20">
        <v>153</v>
      </c>
      <c r="AT745" s="20">
        <v>414</v>
      </c>
      <c r="AU745" s="20">
        <v>0.37</v>
      </c>
      <c r="AV745" s="20">
        <v>238</v>
      </c>
      <c r="AW745" s="20">
        <v>305</v>
      </c>
      <c r="AX745" s="20">
        <v>0.78</v>
      </c>
      <c r="AY745" s="20">
        <v>192</v>
      </c>
      <c r="AZ745" s="20">
        <v>10.105263157894736</v>
      </c>
      <c r="BA745" s="20">
        <v>632</v>
      </c>
      <c r="BB745" s="20">
        <v>33.263157894736842</v>
      </c>
      <c r="BC745" s="20">
        <v>248</v>
      </c>
      <c r="BD745" s="20">
        <v>127</v>
      </c>
      <c r="BE745" s="20">
        <v>75</v>
      </c>
      <c r="BF745" s="20">
        <v>207</v>
      </c>
      <c r="BG745" s="20">
        <v>318</v>
      </c>
      <c r="BH745" s="20">
        <v>74.2</v>
      </c>
      <c r="BI745" s="20">
        <v>65.947000000000003</v>
      </c>
      <c r="BJ745" s="20">
        <v>8.2110000000000003</v>
      </c>
      <c r="BK745" s="20">
        <v>1.198</v>
      </c>
      <c r="BL745" s="20">
        <v>10.895</v>
      </c>
      <c r="BM745" s="20">
        <v>0.61399999999999999</v>
      </c>
      <c r="BN745" s="20">
        <v>21.8</v>
      </c>
      <c r="BO745" s="20">
        <v>16.100000000000001</v>
      </c>
      <c r="BP745" s="20">
        <v>3.9</v>
      </c>
      <c r="BQ745" s="20">
        <v>6.6842105263157894</v>
      </c>
      <c r="BR745" s="20">
        <v>16.7</v>
      </c>
      <c r="BS745" s="20">
        <v>102</v>
      </c>
      <c r="BT745" s="20">
        <v>0.54600000000000004</v>
      </c>
      <c r="BU745" s="20">
        <v>0</v>
      </c>
      <c r="BV745" s="66">
        <v>72</v>
      </c>
      <c r="BW745" s="66">
        <v>134</v>
      </c>
      <c r="BX745" s="66">
        <v>107</v>
      </c>
      <c r="BY745" s="66">
        <v>78</v>
      </c>
      <c r="BZ745" s="66">
        <v>83</v>
      </c>
      <c r="CA745" s="66">
        <v>85.7</v>
      </c>
      <c r="CB745" s="66">
        <v>101</v>
      </c>
      <c r="CC745" s="66">
        <v>100</v>
      </c>
      <c r="CD745" s="20">
        <v>0.65</v>
      </c>
      <c r="CE745" s="20">
        <v>8.41</v>
      </c>
      <c r="CF745" s="20">
        <v>110</v>
      </c>
      <c r="CG745" s="20">
        <v>101.6</v>
      </c>
      <c r="CH745" s="20">
        <v>65.5</v>
      </c>
      <c r="CI745" s="20">
        <v>-5.8999999999999997E-2</v>
      </c>
      <c r="CJ745" s="20">
        <v>-0.27</v>
      </c>
      <c r="CK745" s="20">
        <v>105.7</v>
      </c>
      <c r="CL745" s="20">
        <v>105.9</v>
      </c>
      <c r="CM745" s="20">
        <v>-1.33</v>
      </c>
      <c r="CN745" s="20">
        <v>109.5</v>
      </c>
      <c r="CO745" s="20">
        <v>101.8</v>
      </c>
      <c r="CP745" s="63">
        <v>0.69899999999999995</v>
      </c>
      <c r="CQ745" s="20">
        <v>-2.6</v>
      </c>
      <c r="CR745" s="20">
        <v>-0.13</v>
      </c>
      <c r="CS745" s="20">
        <v>1270</v>
      </c>
      <c r="CT745" s="20">
        <v>8.66</v>
      </c>
      <c r="CU745" s="20">
        <v>2.16</v>
      </c>
      <c r="CV745" s="20">
        <v>1466</v>
      </c>
      <c r="CW745" s="20">
        <v>1336</v>
      </c>
      <c r="CX745" s="20">
        <v>1085</v>
      </c>
      <c r="CY745" s="20">
        <v>0.45200000000000001</v>
      </c>
      <c r="CZ745" s="20">
        <v>169</v>
      </c>
      <c r="DA745" s="20">
        <v>468</v>
      </c>
      <c r="DB745" s="20">
        <v>0.36099999999999999</v>
      </c>
      <c r="DC745" s="20">
        <v>317</v>
      </c>
      <c r="DD745" s="20">
        <v>409</v>
      </c>
      <c r="DE745" s="20">
        <v>0.77500000000000002</v>
      </c>
      <c r="DF745" s="20">
        <v>190</v>
      </c>
      <c r="DG745" s="20">
        <v>9.5</v>
      </c>
      <c r="DH745" s="20">
        <v>720</v>
      </c>
      <c r="DI745" s="20">
        <v>36</v>
      </c>
      <c r="DJ745" s="20">
        <v>283</v>
      </c>
      <c r="DK745" s="20">
        <v>127</v>
      </c>
      <c r="DL745" s="20">
        <v>96</v>
      </c>
      <c r="DM745" s="20">
        <v>250</v>
      </c>
      <c r="DN745" s="20">
        <v>335</v>
      </c>
      <c r="DO745" s="20">
        <v>73.3</v>
      </c>
      <c r="DP745" s="20">
        <v>66.8</v>
      </c>
      <c r="DQ745" s="20">
        <v>6.5</v>
      </c>
      <c r="DR745" s="20">
        <v>1.1319999999999999</v>
      </c>
      <c r="DS745" s="20">
        <v>12.5</v>
      </c>
      <c r="DT745" s="20">
        <v>0.50800000000000001</v>
      </c>
      <c r="DU745" s="20">
        <v>23.4</v>
      </c>
      <c r="DV745" s="20">
        <v>20.399999999999999</v>
      </c>
      <c r="DW745" s="20">
        <v>4.8</v>
      </c>
      <c r="DX745" s="20">
        <v>6.35</v>
      </c>
      <c r="DY745" s="20">
        <v>16.8</v>
      </c>
      <c r="DZ745" s="20">
        <v>95</v>
      </c>
      <c r="EA745" s="20">
        <v>0.55000000000000004</v>
      </c>
      <c r="EB745" s="20">
        <v>1</v>
      </c>
      <c r="EC745" s="66">
        <v>89</v>
      </c>
      <c r="ED745" s="66">
        <v>57</v>
      </c>
      <c r="EE745" s="66">
        <v>117</v>
      </c>
      <c r="EF745" s="66">
        <v>98</v>
      </c>
      <c r="EG745" s="66">
        <v>91</v>
      </c>
      <c r="EH745" s="66">
        <v>72.2</v>
      </c>
      <c r="EI745" s="66">
        <v>95</v>
      </c>
      <c r="EJ745" s="66">
        <v>44</v>
      </c>
      <c r="EK745" s="20">
        <v>11267.44</v>
      </c>
      <c r="EL745" s="20">
        <v>11088</v>
      </c>
      <c r="EM745" s="20">
        <v>69.183249999999987</v>
      </c>
      <c r="EN745" s="20">
        <v>83.55263157894737</v>
      </c>
      <c r="EO745" s="20">
        <v>12.942499999999999</v>
      </c>
      <c r="EP745" s="20">
        <v>261.3</v>
      </c>
      <c r="EQ745" s="21">
        <v>67</v>
      </c>
      <c r="ER745" s="21">
        <v>62</v>
      </c>
      <c r="ES745" s="61" t="s">
        <v>200</v>
      </c>
      <c r="ET745" s="61">
        <v>129</v>
      </c>
      <c r="EU745" s="61">
        <v>5</v>
      </c>
    </row>
    <row r="746" spans="1:151" x14ac:dyDescent="0.45">
      <c r="A746" s="64">
        <v>45321</v>
      </c>
      <c r="B746" s="21" t="s">
        <v>308</v>
      </c>
      <c r="C746" s="21">
        <v>46</v>
      </c>
      <c r="D746" s="21" t="s">
        <v>341</v>
      </c>
      <c r="E746" s="21">
        <v>212</v>
      </c>
      <c r="F746" s="50" t="s">
        <v>558</v>
      </c>
      <c r="G746" t="s">
        <v>308</v>
      </c>
      <c r="H746" t="s">
        <v>341</v>
      </c>
      <c r="I746" t="s">
        <v>308</v>
      </c>
      <c r="J746" t="s">
        <v>341</v>
      </c>
      <c r="K746" t="s">
        <v>308</v>
      </c>
      <c r="L746" t="s">
        <v>341</v>
      </c>
      <c r="M746" t="s">
        <v>587</v>
      </c>
      <c r="N746" t="s">
        <v>675</v>
      </c>
      <c r="O746" t="s">
        <v>1404</v>
      </c>
      <c r="P746" t="s">
        <v>1382</v>
      </c>
      <c r="Q746" t="s">
        <v>308</v>
      </c>
      <c r="R746" t="s">
        <v>341</v>
      </c>
      <c r="S746" t="s">
        <v>86</v>
      </c>
      <c r="T746" t="s">
        <v>86</v>
      </c>
      <c r="U746">
        <v>20</v>
      </c>
      <c r="V746">
        <v>19</v>
      </c>
      <c r="W746" s="20">
        <v>0.55000000000000004</v>
      </c>
      <c r="X746" s="20">
        <v>-7.57</v>
      </c>
      <c r="Y746" s="20">
        <v>98.4</v>
      </c>
      <c r="Z746" s="20">
        <v>105.9</v>
      </c>
      <c r="AA746" s="20">
        <v>66.8</v>
      </c>
      <c r="AB746" s="20">
        <v>0.13900000000000001</v>
      </c>
      <c r="AC746" s="20">
        <v>-2.19</v>
      </c>
      <c r="AD746" s="20">
        <v>105</v>
      </c>
      <c r="AE746" s="20">
        <v>107.2</v>
      </c>
      <c r="AF746" s="20">
        <v>2.44</v>
      </c>
      <c r="AG746" s="20">
        <v>96.9</v>
      </c>
      <c r="AH746" s="20">
        <v>104.2</v>
      </c>
      <c r="AI746" s="20">
        <v>0.3029</v>
      </c>
      <c r="AJ746" s="20">
        <v>-4.5</v>
      </c>
      <c r="AK746" s="20">
        <v>-0.22500000000000001</v>
      </c>
      <c r="AL746" s="20">
        <v>1136</v>
      </c>
      <c r="AM746" s="20">
        <v>-7.63</v>
      </c>
      <c r="AN746" s="20">
        <v>-1.68</v>
      </c>
      <c r="AO746" s="20">
        <v>1336</v>
      </c>
      <c r="AP746" s="20">
        <v>1425</v>
      </c>
      <c r="AQ746" s="20">
        <v>1155</v>
      </c>
      <c r="AR746" s="20">
        <v>0.435</v>
      </c>
      <c r="AS746" s="20">
        <v>123</v>
      </c>
      <c r="AT746" s="20">
        <v>387</v>
      </c>
      <c r="AU746" s="20">
        <v>0.318</v>
      </c>
      <c r="AV746" s="20">
        <v>209</v>
      </c>
      <c r="AW746" s="20">
        <v>309</v>
      </c>
      <c r="AX746" s="20">
        <v>0.67600000000000005</v>
      </c>
      <c r="AY746" s="20">
        <v>195</v>
      </c>
      <c r="AZ746" s="20">
        <v>9.75</v>
      </c>
      <c r="BA746" s="20">
        <v>676</v>
      </c>
      <c r="BB746" s="20">
        <v>33.799999999999997</v>
      </c>
      <c r="BC746" s="20">
        <v>237</v>
      </c>
      <c r="BD746" s="20">
        <v>128</v>
      </c>
      <c r="BE746" s="20">
        <v>64</v>
      </c>
      <c r="BF746" s="20">
        <v>251</v>
      </c>
      <c r="BG746" s="20">
        <v>328</v>
      </c>
      <c r="BH746" s="20">
        <v>66.8</v>
      </c>
      <c r="BI746" s="20">
        <v>71.25</v>
      </c>
      <c r="BJ746" s="20">
        <v>-4.45</v>
      </c>
      <c r="BK746" s="20">
        <v>0.94399999999999995</v>
      </c>
      <c r="BL746" s="20">
        <v>12.55</v>
      </c>
      <c r="BM746" s="20">
        <v>0.51</v>
      </c>
      <c r="BN746" s="20">
        <v>19.399999999999999</v>
      </c>
      <c r="BO746" s="20">
        <v>15.4</v>
      </c>
      <c r="BP746" s="20">
        <v>3.2</v>
      </c>
      <c r="BQ746" s="20">
        <v>6.4</v>
      </c>
      <c r="BR746" s="20">
        <v>16.399999999999999</v>
      </c>
      <c r="BS746" s="20">
        <v>182</v>
      </c>
      <c r="BT746" s="20">
        <v>0.495</v>
      </c>
      <c r="BU746" s="20">
        <v>1</v>
      </c>
      <c r="BV746" s="66">
        <v>258</v>
      </c>
      <c r="BW746" s="66">
        <v>198</v>
      </c>
      <c r="BX746" s="66">
        <v>157</v>
      </c>
      <c r="BY746" s="66">
        <v>288</v>
      </c>
      <c r="BZ746" s="66">
        <v>265</v>
      </c>
      <c r="CA746" s="66">
        <v>184.2</v>
      </c>
      <c r="CB746" s="66">
        <v>181</v>
      </c>
      <c r="CC746" s="66">
        <v>218</v>
      </c>
      <c r="CD746" s="20">
        <v>0.31578947368421001</v>
      </c>
      <c r="CE746" s="20">
        <v>-9.49</v>
      </c>
      <c r="CF746" s="20">
        <v>104.7</v>
      </c>
      <c r="CG746" s="20">
        <v>114.2</v>
      </c>
      <c r="CH746" s="20">
        <v>69.8</v>
      </c>
      <c r="CI746" s="20">
        <v>2.3E-2</v>
      </c>
      <c r="CJ746" s="20">
        <v>2.96</v>
      </c>
      <c r="CK746" s="20">
        <v>109.1</v>
      </c>
      <c r="CL746" s="20">
        <v>106.1</v>
      </c>
      <c r="CM746" s="20">
        <v>7.22</v>
      </c>
      <c r="CN746" s="20">
        <v>103.9</v>
      </c>
      <c r="CO746" s="20">
        <v>113.3</v>
      </c>
      <c r="CP746" s="63">
        <v>0.26960000000000001</v>
      </c>
      <c r="CQ746" s="20">
        <v>-8.5</v>
      </c>
      <c r="CR746" s="20">
        <v>-0.44736842105263158</v>
      </c>
      <c r="CS746" s="20">
        <v>993</v>
      </c>
      <c r="CT746" s="20">
        <v>-6.88</v>
      </c>
      <c r="CU746" s="20">
        <v>2.6</v>
      </c>
      <c r="CV746" s="20">
        <v>1458</v>
      </c>
      <c r="CW746" s="20">
        <v>1523</v>
      </c>
      <c r="CX746" s="20">
        <v>1123</v>
      </c>
      <c r="CY746" s="20">
        <v>0.46200000000000002</v>
      </c>
      <c r="CZ746" s="20">
        <v>149</v>
      </c>
      <c r="DA746" s="20">
        <v>428</v>
      </c>
      <c r="DB746" s="20">
        <v>0.34799999999999998</v>
      </c>
      <c r="DC746" s="20">
        <v>271</v>
      </c>
      <c r="DD746" s="20">
        <v>407</v>
      </c>
      <c r="DE746" s="20">
        <v>0.66600000000000004</v>
      </c>
      <c r="DF746" s="20">
        <v>177</v>
      </c>
      <c r="DG746" s="20">
        <v>9.3157894736842106</v>
      </c>
      <c r="DH746" s="20">
        <v>664</v>
      </c>
      <c r="DI746" s="20">
        <v>34.94736842105263</v>
      </c>
      <c r="DJ746" s="20">
        <v>205</v>
      </c>
      <c r="DK746" s="20">
        <v>107</v>
      </c>
      <c r="DL746" s="20">
        <v>99</v>
      </c>
      <c r="DM746" s="20">
        <v>240</v>
      </c>
      <c r="DN746" s="20">
        <v>343</v>
      </c>
      <c r="DO746" s="20">
        <v>76.7</v>
      </c>
      <c r="DP746" s="20">
        <v>80.158000000000001</v>
      </c>
      <c r="DQ746" s="20">
        <v>-3.4209999999999998</v>
      </c>
      <c r="DR746" s="20">
        <v>0.85399999999999998</v>
      </c>
      <c r="DS746" s="20">
        <v>12.632</v>
      </c>
      <c r="DT746" s="20">
        <v>0.44600000000000001</v>
      </c>
      <c r="DU746" s="20">
        <v>22.5</v>
      </c>
      <c r="DV746" s="20">
        <v>21.4</v>
      </c>
      <c r="DW746" s="20">
        <v>5.2</v>
      </c>
      <c r="DX746" s="20">
        <v>5.6315789473684212</v>
      </c>
      <c r="DY746" s="20">
        <v>18.100000000000001</v>
      </c>
      <c r="DZ746" s="20">
        <v>231</v>
      </c>
      <c r="EA746" s="20">
        <v>0.46899999999999997</v>
      </c>
      <c r="EB746" s="20">
        <v>-2</v>
      </c>
      <c r="EC746" s="66">
        <v>284</v>
      </c>
      <c r="ED746" s="66">
        <v>323</v>
      </c>
      <c r="EE746" s="66">
        <v>255</v>
      </c>
      <c r="EF746" s="66">
        <v>269</v>
      </c>
      <c r="EG746" s="66">
        <v>289</v>
      </c>
      <c r="EH746" s="66">
        <v>229.8</v>
      </c>
      <c r="EI746" s="66">
        <v>231</v>
      </c>
      <c r="EJ746" s="66">
        <v>281</v>
      </c>
      <c r="EK746" s="20">
        <v>11237.28</v>
      </c>
      <c r="EL746" s="20">
        <v>11087.730000000001</v>
      </c>
      <c r="EM746" s="20">
        <v>70.676315789473691</v>
      </c>
      <c r="EN746" s="20">
        <v>80.844800000000006</v>
      </c>
      <c r="EO746" s="20">
        <v>10.9224</v>
      </c>
      <c r="EP746" s="20">
        <v>231.86800000000002</v>
      </c>
      <c r="EQ746" s="21">
        <v>84</v>
      </c>
      <c r="ER746" s="21">
        <v>77</v>
      </c>
      <c r="ES746" s="61" t="s">
        <v>308</v>
      </c>
      <c r="ET746" s="61">
        <v>161</v>
      </c>
      <c r="EU746" s="61">
        <v>7</v>
      </c>
    </row>
    <row r="747" spans="1:151" x14ac:dyDescent="0.45">
      <c r="A747" s="64">
        <v>45321</v>
      </c>
      <c r="B747" s="21" t="s">
        <v>188</v>
      </c>
      <c r="C747" s="21">
        <v>219</v>
      </c>
      <c r="D747" s="21" t="s">
        <v>233</v>
      </c>
      <c r="E747" s="21">
        <v>33</v>
      </c>
      <c r="F747" s="50" t="s">
        <v>558</v>
      </c>
      <c r="G747" t="s">
        <v>188</v>
      </c>
      <c r="H747" t="s">
        <v>233</v>
      </c>
      <c r="I747" t="s">
        <v>188</v>
      </c>
      <c r="J747" t="s">
        <v>233</v>
      </c>
      <c r="K747" t="s">
        <v>188</v>
      </c>
      <c r="L747" t="s">
        <v>233</v>
      </c>
      <c r="M747" t="s">
        <v>188</v>
      </c>
      <c r="N747" t="s">
        <v>233</v>
      </c>
      <c r="O747" t="s">
        <v>188</v>
      </c>
      <c r="P747" t="s">
        <v>233</v>
      </c>
      <c r="Q747" t="s">
        <v>188</v>
      </c>
      <c r="R747" t="s">
        <v>233</v>
      </c>
      <c r="S747" t="s">
        <v>86</v>
      </c>
      <c r="T747" t="s">
        <v>86</v>
      </c>
      <c r="U747">
        <v>20</v>
      </c>
      <c r="V747">
        <v>19</v>
      </c>
      <c r="W747" s="20">
        <v>0.5</v>
      </c>
      <c r="X747" s="20">
        <v>-0.22</v>
      </c>
      <c r="Y747" s="20">
        <v>108.7</v>
      </c>
      <c r="Z747" s="20">
        <v>108.9</v>
      </c>
      <c r="AA747" s="20">
        <v>67.8</v>
      </c>
      <c r="AB747" s="20">
        <v>-0.14199999999999999</v>
      </c>
      <c r="AC747" s="20">
        <v>-4.37</v>
      </c>
      <c r="AD747" s="20">
        <v>103.8</v>
      </c>
      <c r="AE747" s="20">
        <v>108.1</v>
      </c>
      <c r="AF747" s="20">
        <v>-4.1900000000000004</v>
      </c>
      <c r="AG747" s="20">
        <v>107.6</v>
      </c>
      <c r="AH747" s="20">
        <v>108.4</v>
      </c>
      <c r="AI747" s="20">
        <v>0.47949999999999998</v>
      </c>
      <c r="AJ747" s="20">
        <v>-7.4</v>
      </c>
      <c r="AK747" s="20">
        <v>-0.37</v>
      </c>
      <c r="AL747" s="20">
        <v>1127</v>
      </c>
      <c r="AM747" s="20">
        <v>-0.65</v>
      </c>
      <c r="AN747" s="20">
        <v>-3.38</v>
      </c>
      <c r="AO747" s="20">
        <v>1551</v>
      </c>
      <c r="AP747" s="20">
        <v>1419</v>
      </c>
      <c r="AQ747" s="20">
        <v>1220</v>
      </c>
      <c r="AR747" s="20">
        <v>0.45700000000000002</v>
      </c>
      <c r="AS747" s="20">
        <v>167</v>
      </c>
      <c r="AT747" s="20">
        <v>481</v>
      </c>
      <c r="AU747" s="20">
        <v>0.34699999999999998</v>
      </c>
      <c r="AV747" s="20">
        <v>270</v>
      </c>
      <c r="AW747" s="20">
        <v>385</v>
      </c>
      <c r="AX747" s="20">
        <v>0.70099999999999996</v>
      </c>
      <c r="AY747" s="20">
        <v>211</v>
      </c>
      <c r="AZ747" s="20">
        <v>10.55</v>
      </c>
      <c r="BA747" s="20">
        <v>718</v>
      </c>
      <c r="BB747" s="20">
        <v>35.9</v>
      </c>
      <c r="BC747" s="20">
        <v>276</v>
      </c>
      <c r="BD747" s="20">
        <v>132</v>
      </c>
      <c r="BE747" s="20">
        <v>71</v>
      </c>
      <c r="BF747" s="20">
        <v>199</v>
      </c>
      <c r="BG747" s="20">
        <v>367</v>
      </c>
      <c r="BH747" s="20">
        <v>77.599999999999994</v>
      </c>
      <c r="BI747" s="20">
        <v>70.95</v>
      </c>
      <c r="BJ747" s="20">
        <v>6.6</v>
      </c>
      <c r="BK747" s="20">
        <v>1.387</v>
      </c>
      <c r="BL747" s="20">
        <v>9.9499999999999993</v>
      </c>
      <c r="BM747" s="20">
        <v>0.66300000000000003</v>
      </c>
      <c r="BN747" s="20">
        <v>24</v>
      </c>
      <c r="BO747" s="20">
        <v>19.2</v>
      </c>
      <c r="BP747" s="20">
        <v>3.6</v>
      </c>
      <c r="BQ747" s="20">
        <v>6.6</v>
      </c>
      <c r="BR747" s="20">
        <v>18.399999999999999</v>
      </c>
      <c r="BS747" s="20">
        <v>245</v>
      </c>
      <c r="BT747" s="20">
        <v>0.46300000000000002</v>
      </c>
      <c r="BU747" s="20">
        <v>-1</v>
      </c>
      <c r="BV747" s="66">
        <v>172</v>
      </c>
      <c r="BW747" s="66">
        <v>189</v>
      </c>
      <c r="BX747" s="66">
        <v>239</v>
      </c>
      <c r="BY747" s="66">
        <v>137</v>
      </c>
      <c r="BZ747" s="66">
        <v>166</v>
      </c>
      <c r="CA747" s="66">
        <v>157.80000000000001</v>
      </c>
      <c r="CB747" s="66">
        <v>245</v>
      </c>
      <c r="CC747" s="66">
        <v>170</v>
      </c>
      <c r="CD747" s="20">
        <v>0.105263157894737</v>
      </c>
      <c r="CE747" s="20">
        <v>-18</v>
      </c>
      <c r="CF747" s="20">
        <v>96.2</v>
      </c>
      <c r="CG747" s="20">
        <v>114.2</v>
      </c>
      <c r="CH747" s="20">
        <v>68.5</v>
      </c>
      <c r="CI747" s="20">
        <v>-0.04</v>
      </c>
      <c r="CJ747" s="20">
        <v>-1.0900000000000001</v>
      </c>
      <c r="CK747" s="20">
        <v>105.9</v>
      </c>
      <c r="CL747" s="20">
        <v>107</v>
      </c>
      <c r="CM747" s="20">
        <v>1.18</v>
      </c>
      <c r="CN747" s="20">
        <v>95.2</v>
      </c>
      <c r="CO747" s="20">
        <v>113.8</v>
      </c>
      <c r="CP747" s="63">
        <v>0.1134</v>
      </c>
      <c r="CQ747" s="20">
        <v>-13</v>
      </c>
      <c r="CR747" s="20">
        <v>-0.68421052631578949</v>
      </c>
      <c r="CS747" s="20">
        <v>869</v>
      </c>
      <c r="CT747" s="20">
        <v>-14.37</v>
      </c>
      <c r="CU747" s="20">
        <v>-1.0900000000000001</v>
      </c>
      <c r="CV747" s="20">
        <v>1274</v>
      </c>
      <c r="CW747" s="20">
        <v>1507</v>
      </c>
      <c r="CX747" s="20">
        <v>1125</v>
      </c>
      <c r="CY747" s="20">
        <v>0.41199999999999998</v>
      </c>
      <c r="CZ747" s="20">
        <v>125</v>
      </c>
      <c r="DA747" s="20">
        <v>481</v>
      </c>
      <c r="DB747" s="20">
        <v>0.26</v>
      </c>
      <c r="DC747" s="20">
        <v>223</v>
      </c>
      <c r="DD747" s="20">
        <v>314</v>
      </c>
      <c r="DE747" s="20">
        <v>0.71</v>
      </c>
      <c r="DF747" s="20">
        <v>223</v>
      </c>
      <c r="DG747" s="20">
        <v>11.736842105263158</v>
      </c>
      <c r="DH747" s="20">
        <v>682</v>
      </c>
      <c r="DI747" s="20">
        <v>35.89473684210526</v>
      </c>
      <c r="DJ747" s="20">
        <v>236</v>
      </c>
      <c r="DK747" s="20">
        <v>114</v>
      </c>
      <c r="DL747" s="20">
        <v>85</v>
      </c>
      <c r="DM747" s="20">
        <v>290</v>
      </c>
      <c r="DN747" s="20">
        <v>290</v>
      </c>
      <c r="DO747" s="20">
        <v>67.099999999999994</v>
      </c>
      <c r="DP747" s="20">
        <v>79.316000000000003</v>
      </c>
      <c r="DQ747" s="20">
        <v>-12.263</v>
      </c>
      <c r="DR747" s="20">
        <v>0.81399999999999995</v>
      </c>
      <c r="DS747" s="20">
        <v>15.263</v>
      </c>
      <c r="DT747" s="20">
        <v>0.39300000000000002</v>
      </c>
      <c r="DU747" s="20">
        <v>25.3</v>
      </c>
      <c r="DV747" s="20">
        <v>16.5</v>
      </c>
      <c r="DW747" s="20">
        <v>4.5</v>
      </c>
      <c r="DX747" s="20">
        <v>6</v>
      </c>
      <c r="DY747" s="20">
        <v>15.3</v>
      </c>
      <c r="DZ747" s="20">
        <v>331</v>
      </c>
      <c r="EA747" s="20">
        <v>0.40200000000000002</v>
      </c>
      <c r="EB747" s="20">
        <v>0</v>
      </c>
      <c r="EC747" s="66">
        <v>346</v>
      </c>
      <c r="ED747" s="66">
        <v>338</v>
      </c>
      <c r="EE747" s="66">
        <v>356</v>
      </c>
      <c r="EF747" s="66">
        <v>343</v>
      </c>
      <c r="EG747" s="66">
        <v>342</v>
      </c>
      <c r="EH747" s="66">
        <v>288</v>
      </c>
      <c r="EI747" s="66">
        <v>332</v>
      </c>
      <c r="EJ747" s="66">
        <v>335</v>
      </c>
      <c r="EK747" s="20">
        <v>12413.54</v>
      </c>
      <c r="EL747" s="20">
        <v>10476.18</v>
      </c>
      <c r="EM747" s="20">
        <v>59.699999999999996</v>
      </c>
      <c r="EN747" s="20">
        <v>100.7358</v>
      </c>
      <c r="EO747" s="20">
        <v>13.063999999999998</v>
      </c>
      <c r="EP747" s="20">
        <v>203.29</v>
      </c>
      <c r="EQ747" s="21">
        <v>91</v>
      </c>
      <c r="ER747" s="21">
        <v>70</v>
      </c>
      <c r="ES747" s="61" t="s">
        <v>188</v>
      </c>
      <c r="ET747" s="61">
        <v>161</v>
      </c>
      <c r="EU747" s="61">
        <v>21</v>
      </c>
    </row>
    <row r="748" spans="1:151" x14ac:dyDescent="0.45">
      <c r="A748" s="64">
        <v>45321</v>
      </c>
      <c r="B748" s="21" t="s">
        <v>199</v>
      </c>
      <c r="C748" s="21">
        <v>19</v>
      </c>
      <c r="D748" s="21" t="s">
        <v>325</v>
      </c>
      <c r="E748" s="21">
        <v>28</v>
      </c>
      <c r="F748" s="50" t="s">
        <v>558</v>
      </c>
      <c r="G748" t="s">
        <v>199</v>
      </c>
      <c r="H748" t="s">
        <v>325</v>
      </c>
      <c r="I748" t="s">
        <v>199</v>
      </c>
      <c r="J748" t="s">
        <v>325</v>
      </c>
      <c r="K748" t="s">
        <v>443</v>
      </c>
      <c r="L748" t="s">
        <v>1315</v>
      </c>
      <c r="M748" t="s">
        <v>1271</v>
      </c>
      <c r="N748" t="s">
        <v>585</v>
      </c>
      <c r="O748" t="s">
        <v>199</v>
      </c>
      <c r="P748" t="s">
        <v>325</v>
      </c>
      <c r="Q748" t="s">
        <v>443</v>
      </c>
      <c r="R748" t="s">
        <v>325</v>
      </c>
      <c r="S748" t="s">
        <v>86</v>
      </c>
      <c r="T748" t="s">
        <v>86</v>
      </c>
      <c r="U748">
        <v>20</v>
      </c>
      <c r="V748">
        <v>20</v>
      </c>
      <c r="W748" s="20">
        <v>0.55000000000000004</v>
      </c>
      <c r="X748" s="20">
        <v>-6.2</v>
      </c>
      <c r="Y748" s="20">
        <v>104.6</v>
      </c>
      <c r="Z748" s="20">
        <v>110.8</v>
      </c>
      <c r="AA748" s="20">
        <v>66.7</v>
      </c>
      <c r="AB748" s="20">
        <v>0</v>
      </c>
      <c r="AC748" s="20">
        <v>-6.98</v>
      </c>
      <c r="AD748" s="20">
        <v>103.6</v>
      </c>
      <c r="AE748" s="20">
        <v>110.5</v>
      </c>
      <c r="AF748" s="20">
        <v>-7.73</v>
      </c>
      <c r="AG748" s="20">
        <v>104.2</v>
      </c>
      <c r="AH748" s="20">
        <v>110.6</v>
      </c>
      <c r="AI748" s="20">
        <v>0.33300000000000002</v>
      </c>
      <c r="AJ748" s="20">
        <v>-6.5</v>
      </c>
      <c r="AK748" s="20">
        <v>-0.32500000000000001</v>
      </c>
      <c r="AL748" s="20">
        <v>1080</v>
      </c>
      <c r="AM748" s="20">
        <v>-5.1100000000000003</v>
      </c>
      <c r="AN748" s="20">
        <v>-5.28</v>
      </c>
      <c r="AO748" s="20">
        <v>1506</v>
      </c>
      <c r="AP748" s="20">
        <v>1401</v>
      </c>
      <c r="AQ748" s="20">
        <v>1107</v>
      </c>
      <c r="AR748" s="20">
        <v>0.46100000000000002</v>
      </c>
      <c r="AS748" s="20">
        <v>157</v>
      </c>
      <c r="AT748" s="20">
        <v>417</v>
      </c>
      <c r="AU748" s="20">
        <v>0.376</v>
      </c>
      <c r="AV748" s="20">
        <v>329</v>
      </c>
      <c r="AW748" s="20">
        <v>428</v>
      </c>
      <c r="AX748" s="20">
        <v>0.76900000000000002</v>
      </c>
      <c r="AY748" s="20">
        <v>188</v>
      </c>
      <c r="AZ748" s="20">
        <v>9.4</v>
      </c>
      <c r="BA748" s="20">
        <v>706</v>
      </c>
      <c r="BB748" s="20">
        <v>35.299999999999997</v>
      </c>
      <c r="BC748" s="20">
        <v>251</v>
      </c>
      <c r="BD748" s="20">
        <v>114</v>
      </c>
      <c r="BE748" s="20">
        <v>62</v>
      </c>
      <c r="BF748" s="20">
        <v>246</v>
      </c>
      <c r="BG748" s="20">
        <v>300</v>
      </c>
      <c r="BH748" s="20">
        <v>75.3</v>
      </c>
      <c r="BI748" s="20">
        <v>70.05</v>
      </c>
      <c r="BJ748" s="20">
        <v>5.25</v>
      </c>
      <c r="BK748" s="20">
        <v>1.02</v>
      </c>
      <c r="BL748" s="20">
        <v>12.3</v>
      </c>
      <c r="BM748" s="20">
        <v>0.46300000000000002</v>
      </c>
      <c r="BN748" s="20">
        <v>20.8</v>
      </c>
      <c r="BO748" s="20">
        <v>21.4</v>
      </c>
      <c r="BP748" s="20">
        <v>3.1</v>
      </c>
      <c r="BQ748" s="20">
        <v>5.7</v>
      </c>
      <c r="BR748" s="20">
        <v>15</v>
      </c>
      <c r="BS748" s="20">
        <v>278</v>
      </c>
      <c r="BT748" s="20">
        <v>0.44500000000000001</v>
      </c>
      <c r="BU748" s="20">
        <v>0</v>
      </c>
      <c r="BV748" s="66">
        <v>253</v>
      </c>
      <c r="BW748" s="66">
        <v>216</v>
      </c>
      <c r="BX748" s="66">
        <v>240</v>
      </c>
      <c r="BY748" s="66">
        <v>219</v>
      </c>
      <c r="BZ748" s="66">
        <v>252</v>
      </c>
      <c r="CA748" s="66">
        <v>194.7</v>
      </c>
      <c r="CB748" s="66">
        <v>278</v>
      </c>
      <c r="CC748" s="66">
        <v>237</v>
      </c>
      <c r="CD748" s="20">
        <v>0.7</v>
      </c>
      <c r="CE748" s="20">
        <v>-4.2</v>
      </c>
      <c r="CF748" s="20">
        <v>104.1</v>
      </c>
      <c r="CG748" s="20">
        <v>108.3</v>
      </c>
      <c r="CH748" s="20">
        <v>68.900000000000006</v>
      </c>
      <c r="CI748" s="20">
        <v>0.12</v>
      </c>
      <c r="CJ748" s="20">
        <v>-6.48</v>
      </c>
      <c r="CK748" s="20">
        <v>103.6</v>
      </c>
      <c r="CL748" s="20">
        <v>110</v>
      </c>
      <c r="CM748" s="20">
        <v>-8.44</v>
      </c>
      <c r="CN748" s="20">
        <v>103.9</v>
      </c>
      <c r="CO748" s="20">
        <v>107</v>
      </c>
      <c r="CP748" s="63">
        <v>0.41510000000000002</v>
      </c>
      <c r="CQ748" s="20">
        <v>-3.8</v>
      </c>
      <c r="CR748" s="20">
        <v>-0.19</v>
      </c>
      <c r="CS748" s="20">
        <v>1178</v>
      </c>
      <c r="CT748" s="20">
        <v>-3.51</v>
      </c>
      <c r="CU748" s="20">
        <v>-5.07</v>
      </c>
      <c r="CV748" s="20">
        <v>1531</v>
      </c>
      <c r="CW748" s="20">
        <v>1434</v>
      </c>
      <c r="CX748" s="20">
        <v>1207</v>
      </c>
      <c r="CY748" s="20">
        <v>0.44500000000000001</v>
      </c>
      <c r="CZ748" s="20">
        <v>145</v>
      </c>
      <c r="DA748" s="20">
        <v>460</v>
      </c>
      <c r="DB748" s="20">
        <v>0.315</v>
      </c>
      <c r="DC748" s="20">
        <v>312</v>
      </c>
      <c r="DD748" s="20">
        <v>454</v>
      </c>
      <c r="DE748" s="20">
        <v>0.68700000000000006</v>
      </c>
      <c r="DF748" s="20">
        <v>216</v>
      </c>
      <c r="DG748" s="20">
        <v>10.8</v>
      </c>
      <c r="DH748" s="20">
        <v>768</v>
      </c>
      <c r="DI748" s="20">
        <v>38.4</v>
      </c>
      <c r="DJ748" s="20">
        <v>233</v>
      </c>
      <c r="DK748" s="20">
        <v>127</v>
      </c>
      <c r="DL748" s="20">
        <v>55</v>
      </c>
      <c r="DM748" s="20">
        <v>232</v>
      </c>
      <c r="DN748" s="20">
        <v>320</v>
      </c>
      <c r="DO748" s="20">
        <v>76.599999999999994</v>
      </c>
      <c r="DP748" s="20">
        <v>71.7</v>
      </c>
      <c r="DQ748" s="20">
        <v>4.8499999999999996</v>
      </c>
      <c r="DR748" s="20">
        <v>1.004</v>
      </c>
      <c r="DS748" s="20">
        <v>11.6</v>
      </c>
      <c r="DT748" s="20">
        <v>0.54700000000000004</v>
      </c>
      <c r="DU748" s="20">
        <v>23</v>
      </c>
      <c r="DV748" s="20">
        <v>22.7</v>
      </c>
      <c r="DW748" s="20">
        <v>2.8</v>
      </c>
      <c r="DX748" s="20">
        <v>6.35</v>
      </c>
      <c r="DY748" s="20">
        <v>16</v>
      </c>
      <c r="DZ748" s="20">
        <v>198</v>
      </c>
      <c r="EA748" s="20">
        <v>0.48599999999999999</v>
      </c>
      <c r="EB748" s="20">
        <v>2</v>
      </c>
      <c r="EC748" s="66">
        <v>210</v>
      </c>
      <c r="ED748" s="66">
        <v>191</v>
      </c>
      <c r="EE748" s="66">
        <v>148</v>
      </c>
      <c r="EF748" s="66">
        <v>201</v>
      </c>
      <c r="EG748" s="66">
        <v>219</v>
      </c>
      <c r="EH748" s="66">
        <v>158.69999999999999</v>
      </c>
      <c r="EI748" s="66">
        <v>199</v>
      </c>
      <c r="EJ748" s="66">
        <v>197</v>
      </c>
      <c r="EK748" s="20">
        <v>11328.179999999998</v>
      </c>
      <c r="EL748" s="20">
        <v>11534.279999999999</v>
      </c>
      <c r="EM748" s="20">
        <v>78.105000000000004</v>
      </c>
      <c r="EN748" s="20">
        <v>66.12</v>
      </c>
      <c r="EO748" s="20">
        <v>10.305000000000001</v>
      </c>
      <c r="EP748" s="20">
        <v>246.08</v>
      </c>
      <c r="EQ748" s="21">
        <v>72</v>
      </c>
      <c r="ER748" s="21">
        <v>81</v>
      </c>
      <c r="ES748" s="61" t="s">
        <v>325</v>
      </c>
      <c r="ET748" s="61">
        <v>153</v>
      </c>
      <c r="EU748" s="61">
        <v>-9</v>
      </c>
    </row>
    <row r="749" spans="1:151" x14ac:dyDescent="0.45">
      <c r="A749" s="64">
        <v>45321</v>
      </c>
      <c r="B749" s="21" t="s">
        <v>344</v>
      </c>
      <c r="C749" s="21">
        <v>80</v>
      </c>
      <c r="D749" s="21" t="s">
        <v>158</v>
      </c>
      <c r="E749" s="21">
        <v>3</v>
      </c>
      <c r="F749" s="50" t="s">
        <v>558</v>
      </c>
      <c r="G749" t="s">
        <v>344</v>
      </c>
      <c r="H749" t="s">
        <v>158</v>
      </c>
      <c r="I749" t="s">
        <v>344</v>
      </c>
      <c r="J749" t="s">
        <v>158</v>
      </c>
      <c r="K749" t="s">
        <v>344</v>
      </c>
      <c r="L749" t="s">
        <v>158</v>
      </c>
      <c r="M749" t="s">
        <v>586</v>
      </c>
      <c r="N749" t="s">
        <v>158</v>
      </c>
      <c r="O749" t="s">
        <v>1401</v>
      </c>
      <c r="P749" t="s">
        <v>158</v>
      </c>
      <c r="Q749" t="s">
        <v>344</v>
      </c>
      <c r="R749" t="s">
        <v>158</v>
      </c>
      <c r="S749" t="s">
        <v>86</v>
      </c>
      <c r="T749" t="s">
        <v>86</v>
      </c>
      <c r="U749">
        <v>20</v>
      </c>
      <c r="V749">
        <v>20</v>
      </c>
      <c r="W749" s="20">
        <v>0.45</v>
      </c>
      <c r="X749" s="20">
        <v>-15.48</v>
      </c>
      <c r="Y749" s="20">
        <v>98.2</v>
      </c>
      <c r="Z749" s="20">
        <v>113.7</v>
      </c>
      <c r="AA749" s="20">
        <v>65.599999999999994</v>
      </c>
      <c r="AB749" s="20">
        <v>0.104</v>
      </c>
      <c r="AC749" s="20">
        <v>-5.42</v>
      </c>
      <c r="AD749" s="20">
        <v>104.6</v>
      </c>
      <c r="AE749" s="20">
        <v>110</v>
      </c>
      <c r="AF749" s="20">
        <v>-4.42</v>
      </c>
      <c r="AG749" s="20">
        <v>97.9</v>
      </c>
      <c r="AH749" s="20">
        <v>112.3</v>
      </c>
      <c r="AI749" s="20">
        <v>0.1721</v>
      </c>
      <c r="AJ749" s="20">
        <v>-7.9</v>
      </c>
      <c r="AK749" s="20">
        <v>-0.39500000000000002</v>
      </c>
      <c r="AL749" s="20">
        <v>999</v>
      </c>
      <c r="AM749" s="20">
        <v>-13.23</v>
      </c>
      <c r="AN749" s="20">
        <v>-4.34</v>
      </c>
      <c r="AO749" s="20">
        <v>1346</v>
      </c>
      <c r="AP749" s="20">
        <v>1488</v>
      </c>
      <c r="AQ749" s="20">
        <v>1158</v>
      </c>
      <c r="AR749" s="20">
        <v>0.438</v>
      </c>
      <c r="AS749" s="20">
        <v>111</v>
      </c>
      <c r="AT749" s="20">
        <v>362</v>
      </c>
      <c r="AU749" s="20">
        <v>0.307</v>
      </c>
      <c r="AV749" s="20">
        <v>221</v>
      </c>
      <c r="AW749" s="20">
        <v>326</v>
      </c>
      <c r="AX749" s="20">
        <v>0.67800000000000005</v>
      </c>
      <c r="AY749" s="20">
        <v>196</v>
      </c>
      <c r="AZ749" s="20">
        <v>9.8000000000000007</v>
      </c>
      <c r="BA749" s="20">
        <v>679</v>
      </c>
      <c r="BB749" s="20">
        <v>33.950000000000003</v>
      </c>
      <c r="BC749" s="20">
        <v>216</v>
      </c>
      <c r="BD749" s="20">
        <v>112</v>
      </c>
      <c r="BE749" s="20">
        <v>45</v>
      </c>
      <c r="BF749" s="20">
        <v>236</v>
      </c>
      <c r="BG749" s="20">
        <v>325</v>
      </c>
      <c r="BH749" s="20">
        <v>67.3</v>
      </c>
      <c r="BI749" s="20">
        <v>74.400000000000006</v>
      </c>
      <c r="BJ749" s="20">
        <v>-7.1</v>
      </c>
      <c r="BK749" s="20">
        <v>0.91500000000000004</v>
      </c>
      <c r="BL749" s="20">
        <v>11.8</v>
      </c>
      <c r="BM749" s="20">
        <v>0.47499999999999998</v>
      </c>
      <c r="BN749" s="20">
        <v>18.100000000000001</v>
      </c>
      <c r="BO749" s="20">
        <v>16.3</v>
      </c>
      <c r="BP749" s="20">
        <v>2.2000000000000002</v>
      </c>
      <c r="BQ749" s="20">
        <v>5.6</v>
      </c>
      <c r="BR749" s="20">
        <v>16.2</v>
      </c>
      <c r="BS749" s="20">
        <v>309</v>
      </c>
      <c r="BT749" s="20">
        <v>0.41899999999999998</v>
      </c>
      <c r="BU749" s="20">
        <v>0</v>
      </c>
      <c r="BV749" s="66">
        <v>331</v>
      </c>
      <c r="BW749" s="66">
        <v>306</v>
      </c>
      <c r="BX749" s="66">
        <v>278</v>
      </c>
      <c r="BY749" s="66">
        <v>339</v>
      </c>
      <c r="BZ749" s="66">
        <v>326</v>
      </c>
      <c r="CA749" s="66">
        <v>254.3</v>
      </c>
      <c r="CB749" s="66">
        <v>309</v>
      </c>
      <c r="CC749" s="66">
        <v>338</v>
      </c>
      <c r="CD749" s="20">
        <v>0.75</v>
      </c>
      <c r="CE749" s="20">
        <v>7.65</v>
      </c>
      <c r="CF749" s="20">
        <v>109.8</v>
      </c>
      <c r="CG749" s="20">
        <v>102.1</v>
      </c>
      <c r="CH749" s="20">
        <v>65.2</v>
      </c>
      <c r="CI749" s="20">
        <v>5.0000000000000001E-3</v>
      </c>
      <c r="CJ749" s="20">
        <v>-0.7</v>
      </c>
      <c r="CK749" s="20">
        <v>106.7</v>
      </c>
      <c r="CL749" s="20">
        <v>107.4</v>
      </c>
      <c r="CM749" s="20">
        <v>4.2699999999999996</v>
      </c>
      <c r="CN749" s="20">
        <v>107.9</v>
      </c>
      <c r="CO749" s="20">
        <v>102.5</v>
      </c>
      <c r="CP749" s="63">
        <v>0.64529999999999998</v>
      </c>
      <c r="CQ749" s="20">
        <v>-1.2</v>
      </c>
      <c r="CR749" s="20">
        <v>-0.06</v>
      </c>
      <c r="CS749" s="20">
        <v>1275</v>
      </c>
      <c r="CT749" s="20">
        <v>5.31</v>
      </c>
      <c r="CU749" s="20">
        <v>-0.64</v>
      </c>
      <c r="CV749" s="20">
        <v>1523</v>
      </c>
      <c r="CW749" s="20">
        <v>1315</v>
      </c>
      <c r="CX749" s="20">
        <v>1135</v>
      </c>
      <c r="CY749" s="20">
        <v>0.46700000000000003</v>
      </c>
      <c r="CZ749" s="20">
        <v>177</v>
      </c>
      <c r="DA749" s="20">
        <v>492</v>
      </c>
      <c r="DB749" s="20">
        <v>0.36</v>
      </c>
      <c r="DC749" s="20">
        <v>286</v>
      </c>
      <c r="DD749" s="20">
        <v>391</v>
      </c>
      <c r="DE749" s="20">
        <v>0.73099999999999998</v>
      </c>
      <c r="DF749" s="20">
        <v>205</v>
      </c>
      <c r="DG749" s="20">
        <v>10.25</v>
      </c>
      <c r="DH749" s="20">
        <v>720</v>
      </c>
      <c r="DI749" s="20">
        <v>36</v>
      </c>
      <c r="DJ749" s="20">
        <v>277</v>
      </c>
      <c r="DK749" s="20">
        <v>129</v>
      </c>
      <c r="DL749" s="20">
        <v>57</v>
      </c>
      <c r="DM749" s="20">
        <v>230</v>
      </c>
      <c r="DN749" s="20">
        <v>325</v>
      </c>
      <c r="DO749" s="20">
        <v>76.2</v>
      </c>
      <c r="DP749" s="20">
        <v>65.75</v>
      </c>
      <c r="DQ749" s="20">
        <v>10.4</v>
      </c>
      <c r="DR749" s="20">
        <v>1.204</v>
      </c>
      <c r="DS749" s="20">
        <v>11.5</v>
      </c>
      <c r="DT749" s="20">
        <v>0.56100000000000005</v>
      </c>
      <c r="DU749" s="20">
        <v>24.6</v>
      </c>
      <c r="DV749" s="20">
        <v>19.600000000000001</v>
      </c>
      <c r="DW749" s="20">
        <v>2.8</v>
      </c>
      <c r="DX749" s="20">
        <v>6.45</v>
      </c>
      <c r="DY749" s="20">
        <v>16.2</v>
      </c>
      <c r="DZ749" s="20">
        <v>79</v>
      </c>
      <c r="EA749" s="20">
        <v>0.56399999999999995</v>
      </c>
      <c r="EB749" s="20">
        <v>0</v>
      </c>
      <c r="EC749" s="66">
        <v>93</v>
      </c>
      <c r="ED749" s="66">
        <v>92</v>
      </c>
      <c r="EE749" s="66">
        <v>81</v>
      </c>
      <c r="EF749" s="66">
        <v>89</v>
      </c>
      <c r="EG749" s="66">
        <v>97</v>
      </c>
      <c r="EH749" s="66">
        <v>77.3</v>
      </c>
      <c r="EI749" s="66">
        <v>79</v>
      </c>
      <c r="EJ749" s="66">
        <v>63</v>
      </c>
      <c r="EK749" s="20">
        <v>10026.219999999999</v>
      </c>
      <c r="EL749" s="20">
        <v>12484.26</v>
      </c>
      <c r="EM749" s="20">
        <v>76.110000000000014</v>
      </c>
      <c r="EN749" s="20">
        <v>64.399999999999991</v>
      </c>
      <c r="EO749" s="20">
        <v>11.8422</v>
      </c>
      <c r="EP749" s="20">
        <v>220.35000000000002</v>
      </c>
      <c r="EQ749" s="21">
        <v>46</v>
      </c>
      <c r="ER749" s="21">
        <v>77</v>
      </c>
      <c r="ES749" s="61" t="s">
        <v>158</v>
      </c>
      <c r="ET749" s="61">
        <v>123</v>
      </c>
      <c r="EU749" s="61">
        <v>-31</v>
      </c>
    </row>
    <row r="750" spans="1:151" x14ac:dyDescent="0.45">
      <c r="A750" s="64">
        <v>45321</v>
      </c>
      <c r="B750" s="21" t="s">
        <v>85</v>
      </c>
      <c r="C750" s="21">
        <v>135</v>
      </c>
      <c r="D750" s="21" t="s">
        <v>335</v>
      </c>
      <c r="E750" s="21">
        <v>170</v>
      </c>
      <c r="F750" s="50" t="s">
        <v>558</v>
      </c>
      <c r="G750" t="s">
        <v>85</v>
      </c>
      <c r="H750" t="s">
        <v>335</v>
      </c>
      <c r="I750" t="s">
        <v>85</v>
      </c>
      <c r="J750" t="s">
        <v>335</v>
      </c>
      <c r="K750" t="s">
        <v>416</v>
      </c>
      <c r="L750" t="s">
        <v>335</v>
      </c>
      <c r="M750" t="s">
        <v>1260</v>
      </c>
      <c r="N750" t="s">
        <v>1258</v>
      </c>
      <c r="O750" t="s">
        <v>85</v>
      </c>
      <c r="P750" t="s">
        <v>1392</v>
      </c>
      <c r="Q750" t="s">
        <v>416</v>
      </c>
      <c r="R750" t="s">
        <v>478</v>
      </c>
      <c r="S750" t="s">
        <v>86</v>
      </c>
      <c r="T750" t="s">
        <v>86</v>
      </c>
      <c r="U750">
        <v>20</v>
      </c>
      <c r="V750">
        <v>20</v>
      </c>
      <c r="W750" s="20">
        <v>0.5</v>
      </c>
      <c r="X750" s="20">
        <v>-1.31</v>
      </c>
      <c r="Y750" s="20">
        <v>107.1</v>
      </c>
      <c r="Z750" s="20">
        <v>108.4</v>
      </c>
      <c r="AA750" s="20">
        <v>67.8</v>
      </c>
      <c r="AB750" s="20">
        <v>-5.6000000000000001E-2</v>
      </c>
      <c r="AC750" s="20">
        <v>-1.29</v>
      </c>
      <c r="AD750" s="20">
        <v>106.2</v>
      </c>
      <c r="AE750" s="20">
        <v>107.5</v>
      </c>
      <c r="AF750" s="20">
        <v>1.34</v>
      </c>
      <c r="AG750" s="20">
        <v>106.5</v>
      </c>
      <c r="AH750" s="20">
        <v>108</v>
      </c>
      <c r="AI750" s="20">
        <v>0.4582</v>
      </c>
      <c r="AJ750" s="20">
        <v>-6.4</v>
      </c>
      <c r="AK750" s="20">
        <v>-0.32</v>
      </c>
      <c r="AL750" s="20">
        <v>1124</v>
      </c>
      <c r="AM750" s="20">
        <v>-0.46</v>
      </c>
      <c r="AN750" s="20">
        <v>-0.62</v>
      </c>
      <c r="AO750" s="20">
        <v>1555</v>
      </c>
      <c r="AP750" s="20">
        <v>1489</v>
      </c>
      <c r="AQ750" s="20">
        <v>1185</v>
      </c>
      <c r="AR750" s="20">
        <v>0.45300000000000001</v>
      </c>
      <c r="AS750" s="20">
        <v>161</v>
      </c>
      <c r="AT750" s="20">
        <v>449</v>
      </c>
      <c r="AU750" s="20">
        <v>0.35899999999999999</v>
      </c>
      <c r="AV750" s="20">
        <v>320</v>
      </c>
      <c r="AW750" s="20">
        <v>426</v>
      </c>
      <c r="AX750" s="20">
        <v>0.751</v>
      </c>
      <c r="AY750" s="20">
        <v>220</v>
      </c>
      <c r="AZ750" s="20">
        <v>11</v>
      </c>
      <c r="BA750" s="20">
        <v>695</v>
      </c>
      <c r="BB750" s="20">
        <v>34.75</v>
      </c>
      <c r="BC750" s="20">
        <v>262</v>
      </c>
      <c r="BD750" s="20">
        <v>142</v>
      </c>
      <c r="BE750" s="20">
        <v>53</v>
      </c>
      <c r="BF750" s="20">
        <v>253</v>
      </c>
      <c r="BG750" s="20">
        <v>356</v>
      </c>
      <c r="BH750" s="20">
        <v>77.8</v>
      </c>
      <c r="BI750" s="20">
        <v>74.45</v>
      </c>
      <c r="BJ750" s="20">
        <v>3.3</v>
      </c>
      <c r="BK750" s="20">
        <v>1.036</v>
      </c>
      <c r="BL750" s="20">
        <v>12.65</v>
      </c>
      <c r="BM750" s="20">
        <v>0.56100000000000005</v>
      </c>
      <c r="BN750" s="20">
        <v>22.4</v>
      </c>
      <c r="BO750" s="20">
        <v>21.3</v>
      </c>
      <c r="BP750" s="20">
        <v>2.6</v>
      </c>
      <c r="BQ750" s="20">
        <v>7.1</v>
      </c>
      <c r="BR750" s="20">
        <v>17.8</v>
      </c>
      <c r="BS750" s="20">
        <v>176</v>
      </c>
      <c r="BT750" s="20">
        <v>0.498</v>
      </c>
      <c r="BU750" s="20">
        <v>0</v>
      </c>
      <c r="BV750" s="66">
        <v>177</v>
      </c>
      <c r="BW750" s="66">
        <v>163</v>
      </c>
      <c r="BX750" s="66">
        <v>219</v>
      </c>
      <c r="BY750" s="66">
        <v>159</v>
      </c>
      <c r="BZ750" s="66">
        <v>178</v>
      </c>
      <c r="CA750" s="66">
        <v>150</v>
      </c>
      <c r="CB750" s="66">
        <v>176</v>
      </c>
      <c r="CC750" s="66">
        <v>182</v>
      </c>
      <c r="CD750" s="20">
        <v>0.5</v>
      </c>
      <c r="CE750" s="20">
        <v>-5.76</v>
      </c>
      <c r="CF750" s="20">
        <v>104</v>
      </c>
      <c r="CG750" s="20">
        <v>109.8</v>
      </c>
      <c r="CH750" s="20">
        <v>67.599999999999994</v>
      </c>
      <c r="CI750" s="20">
        <v>-5.0000000000000001E-3</v>
      </c>
      <c r="CJ750" s="20">
        <v>-2.93</v>
      </c>
      <c r="CK750" s="20">
        <v>104.1</v>
      </c>
      <c r="CL750" s="20">
        <v>107.1</v>
      </c>
      <c r="CM750" s="20">
        <v>0.16</v>
      </c>
      <c r="CN750" s="20">
        <v>103.4</v>
      </c>
      <c r="CO750" s="20">
        <v>109.4</v>
      </c>
      <c r="CP750" s="63">
        <v>0.34399999999999997</v>
      </c>
      <c r="CQ750" s="20">
        <v>-6.6</v>
      </c>
      <c r="CR750" s="20">
        <v>-0.32999999999999996</v>
      </c>
      <c r="CS750" s="20">
        <v>1102</v>
      </c>
      <c r="CT750" s="20">
        <v>-5.35</v>
      </c>
      <c r="CU750" s="20">
        <v>-3.29</v>
      </c>
      <c r="CV750" s="20">
        <v>1478</v>
      </c>
      <c r="CW750" s="20">
        <v>1426</v>
      </c>
      <c r="CX750" s="20">
        <v>1115</v>
      </c>
      <c r="CY750" s="20">
        <v>0.47</v>
      </c>
      <c r="CZ750" s="20">
        <v>162</v>
      </c>
      <c r="DA750" s="20">
        <v>432</v>
      </c>
      <c r="DB750" s="20">
        <v>0.375</v>
      </c>
      <c r="DC750" s="20">
        <v>268</v>
      </c>
      <c r="DD750" s="20">
        <v>386</v>
      </c>
      <c r="DE750" s="20">
        <v>0.69399999999999995</v>
      </c>
      <c r="DF750" s="20">
        <v>150</v>
      </c>
      <c r="DG750" s="20">
        <v>7.5</v>
      </c>
      <c r="DH750" s="20">
        <v>654</v>
      </c>
      <c r="DI750" s="20">
        <v>32.700000000000003</v>
      </c>
      <c r="DJ750" s="20">
        <v>310</v>
      </c>
      <c r="DK750" s="20">
        <v>116</v>
      </c>
      <c r="DL750" s="20">
        <v>49</v>
      </c>
      <c r="DM750" s="20">
        <v>239</v>
      </c>
      <c r="DN750" s="20">
        <v>367</v>
      </c>
      <c r="DO750" s="20">
        <v>73.900000000000006</v>
      </c>
      <c r="DP750" s="20">
        <v>71.3</v>
      </c>
      <c r="DQ750" s="20">
        <v>2.6</v>
      </c>
      <c r="DR750" s="20">
        <v>1.2969999999999999</v>
      </c>
      <c r="DS750" s="20">
        <v>11.95</v>
      </c>
      <c r="DT750" s="20">
        <v>0.48499999999999999</v>
      </c>
      <c r="DU750" s="20">
        <v>21.6</v>
      </c>
      <c r="DV750" s="20">
        <v>19.3</v>
      </c>
      <c r="DW750" s="20">
        <v>2.4</v>
      </c>
      <c r="DX750" s="20">
        <v>5.8</v>
      </c>
      <c r="DY750" s="20">
        <v>18.399999999999999</v>
      </c>
      <c r="DZ750" s="20">
        <v>81</v>
      </c>
      <c r="EA750" s="20">
        <v>0.56299999999999994</v>
      </c>
      <c r="EB750" s="20">
        <v>-1</v>
      </c>
      <c r="EC750" s="66">
        <v>229</v>
      </c>
      <c r="ED750" s="66">
        <v>228</v>
      </c>
      <c r="EE750" s="66">
        <v>225</v>
      </c>
      <c r="EF750" s="66">
        <v>227</v>
      </c>
      <c r="EG750" s="66">
        <v>246</v>
      </c>
      <c r="EH750" s="66">
        <v>189</v>
      </c>
      <c r="EI750" s="66">
        <v>218</v>
      </c>
      <c r="EJ750" s="66">
        <v>243</v>
      </c>
      <c r="EK750" s="20">
        <v>11759.58</v>
      </c>
      <c r="EL750" s="20">
        <v>11273.6</v>
      </c>
      <c r="EM750" s="20">
        <v>73.37</v>
      </c>
      <c r="EN750" s="20">
        <v>84.844999999999985</v>
      </c>
      <c r="EO750" s="20">
        <v>12.353199999999999</v>
      </c>
      <c r="EP750" s="20">
        <v>275.61700000000002</v>
      </c>
      <c r="EQ750" s="21">
        <v>67</v>
      </c>
      <c r="ER750" s="21">
        <v>71</v>
      </c>
      <c r="ES750" s="61" t="s">
        <v>335</v>
      </c>
      <c r="ET750" s="61">
        <v>138</v>
      </c>
      <c r="EU750" s="61">
        <v>-4</v>
      </c>
    </row>
    <row r="751" spans="1:151" x14ac:dyDescent="0.45">
      <c r="A751" s="64">
        <v>45321</v>
      </c>
      <c r="B751" s="21" t="s">
        <v>130</v>
      </c>
      <c r="C751" s="21">
        <v>305</v>
      </c>
      <c r="D751" s="21" t="s">
        <v>351</v>
      </c>
      <c r="E751" s="21">
        <v>352</v>
      </c>
      <c r="F751" s="50" t="s">
        <v>558</v>
      </c>
      <c r="G751" t="s">
        <v>130</v>
      </c>
      <c r="H751" t="s">
        <v>351</v>
      </c>
      <c r="I751" t="s">
        <v>130</v>
      </c>
      <c r="J751" t="s">
        <v>351</v>
      </c>
      <c r="K751" t="s">
        <v>130</v>
      </c>
      <c r="L751" t="s">
        <v>351</v>
      </c>
      <c r="M751" t="s">
        <v>130</v>
      </c>
      <c r="N751" t="s">
        <v>726</v>
      </c>
      <c r="O751" t="s">
        <v>130</v>
      </c>
      <c r="P751" t="s">
        <v>1402</v>
      </c>
      <c r="Q751" t="s">
        <v>130</v>
      </c>
      <c r="R751" t="s">
        <v>351</v>
      </c>
      <c r="S751" t="s">
        <v>86</v>
      </c>
      <c r="T751" t="s">
        <v>86</v>
      </c>
      <c r="U751">
        <v>20</v>
      </c>
      <c r="V751">
        <v>20</v>
      </c>
      <c r="W751" s="20">
        <v>0.65</v>
      </c>
      <c r="X751" s="20">
        <v>2.99</v>
      </c>
      <c r="Y751" s="20">
        <v>112.8</v>
      </c>
      <c r="Z751" s="20">
        <v>109.8</v>
      </c>
      <c r="AA751" s="20">
        <v>69</v>
      </c>
      <c r="AB751" s="20">
        <v>0.05</v>
      </c>
      <c r="AC751" s="20">
        <v>-0.42</v>
      </c>
      <c r="AD751" s="20">
        <v>106.4</v>
      </c>
      <c r="AE751" s="20">
        <v>106.8</v>
      </c>
      <c r="AF751" s="20">
        <v>3.88</v>
      </c>
      <c r="AG751" s="20">
        <v>110.8</v>
      </c>
      <c r="AH751" s="20">
        <v>110.1</v>
      </c>
      <c r="AI751" s="20">
        <v>0.51849999999999996</v>
      </c>
      <c r="AJ751" s="20">
        <v>-2.7</v>
      </c>
      <c r="AK751" s="20">
        <v>-0.13500000000000001</v>
      </c>
      <c r="AL751" s="20">
        <v>1230</v>
      </c>
      <c r="AM751" s="20">
        <v>2.84</v>
      </c>
      <c r="AN751" s="20">
        <v>-0.21</v>
      </c>
      <c r="AO751" s="20">
        <v>1583</v>
      </c>
      <c r="AP751" s="20">
        <v>1522</v>
      </c>
      <c r="AQ751" s="20">
        <v>1197</v>
      </c>
      <c r="AR751" s="20">
        <v>0.47299999999999998</v>
      </c>
      <c r="AS751" s="20">
        <v>127</v>
      </c>
      <c r="AT751" s="20">
        <v>342</v>
      </c>
      <c r="AU751" s="20">
        <v>0.371</v>
      </c>
      <c r="AV751" s="20">
        <v>324</v>
      </c>
      <c r="AW751" s="20">
        <v>428</v>
      </c>
      <c r="AX751" s="20">
        <v>0.75700000000000001</v>
      </c>
      <c r="AY751" s="20">
        <v>205</v>
      </c>
      <c r="AZ751" s="20">
        <v>10.25</v>
      </c>
      <c r="BA751" s="20">
        <v>670</v>
      </c>
      <c r="BB751" s="20">
        <v>33.5</v>
      </c>
      <c r="BC751" s="20">
        <v>262</v>
      </c>
      <c r="BD751" s="20">
        <v>147</v>
      </c>
      <c r="BE751" s="20">
        <v>47</v>
      </c>
      <c r="BF751" s="20">
        <v>217</v>
      </c>
      <c r="BG751" s="20">
        <v>304</v>
      </c>
      <c r="BH751" s="20">
        <v>79.2</v>
      </c>
      <c r="BI751" s="20">
        <v>76.099999999999994</v>
      </c>
      <c r="BJ751" s="20">
        <v>3.05</v>
      </c>
      <c r="BK751" s="20">
        <v>1.2070000000000001</v>
      </c>
      <c r="BL751" s="20">
        <v>10.85</v>
      </c>
      <c r="BM751" s="20">
        <v>0.67700000000000005</v>
      </c>
      <c r="BN751" s="20">
        <v>17.100000000000001</v>
      </c>
      <c r="BO751" s="20">
        <v>21.4</v>
      </c>
      <c r="BP751" s="20">
        <v>2.4</v>
      </c>
      <c r="BQ751" s="20">
        <v>7.35</v>
      </c>
      <c r="BR751" s="20">
        <v>15.2</v>
      </c>
      <c r="BS751" s="20">
        <v>101</v>
      </c>
      <c r="BT751" s="20">
        <v>0.54600000000000004</v>
      </c>
      <c r="BU751" s="20">
        <v>0</v>
      </c>
      <c r="BV751" s="66">
        <v>128</v>
      </c>
      <c r="BW751" s="66">
        <v>94</v>
      </c>
      <c r="BX751" s="66">
        <v>112</v>
      </c>
      <c r="BY751" s="66">
        <v>123</v>
      </c>
      <c r="BZ751" s="66">
        <v>133</v>
      </c>
      <c r="CA751" s="66">
        <v>93.8</v>
      </c>
      <c r="CB751" s="66">
        <v>100</v>
      </c>
      <c r="CC751" s="66">
        <v>64</v>
      </c>
      <c r="CD751" s="20">
        <v>0.4</v>
      </c>
      <c r="CE751" s="20">
        <v>-9.1</v>
      </c>
      <c r="CF751" s="20">
        <v>101.3</v>
      </c>
      <c r="CG751" s="20">
        <v>110.4</v>
      </c>
      <c r="CH751" s="20">
        <v>69.099999999999994</v>
      </c>
      <c r="CI751" s="20">
        <v>3.6999999999999998E-2</v>
      </c>
      <c r="CJ751" s="20">
        <v>-2.85</v>
      </c>
      <c r="CK751" s="20">
        <v>104.8</v>
      </c>
      <c r="CL751" s="20">
        <v>107.6</v>
      </c>
      <c r="CM751" s="20">
        <v>0.18</v>
      </c>
      <c r="CN751" s="20">
        <v>100.2</v>
      </c>
      <c r="CO751" s="20">
        <v>111</v>
      </c>
      <c r="CP751" s="63">
        <v>0.23669999999999999</v>
      </c>
      <c r="CQ751" s="20">
        <v>-8.3000000000000007</v>
      </c>
      <c r="CR751" s="20">
        <v>-0.41500000000000004</v>
      </c>
      <c r="CS751" s="20">
        <v>1046</v>
      </c>
      <c r="CT751" s="20">
        <v>-6.89</v>
      </c>
      <c r="CU751" s="20">
        <v>-2.52</v>
      </c>
      <c r="CV751" s="20">
        <v>1471</v>
      </c>
      <c r="CW751" s="20">
        <v>1498</v>
      </c>
      <c r="CX751" s="20">
        <v>1200</v>
      </c>
      <c r="CY751" s="20">
        <v>0.45100000000000001</v>
      </c>
      <c r="CZ751" s="20">
        <v>161</v>
      </c>
      <c r="DA751" s="20">
        <v>455</v>
      </c>
      <c r="DB751" s="20">
        <v>0.35399999999999998</v>
      </c>
      <c r="DC751" s="20">
        <v>228</v>
      </c>
      <c r="DD751" s="20">
        <v>374</v>
      </c>
      <c r="DE751" s="20">
        <v>0.61</v>
      </c>
      <c r="DF751" s="20">
        <v>253</v>
      </c>
      <c r="DG751" s="20">
        <v>12.65</v>
      </c>
      <c r="DH751" s="20">
        <v>767</v>
      </c>
      <c r="DI751" s="20">
        <v>38.35</v>
      </c>
      <c r="DJ751" s="20">
        <v>280</v>
      </c>
      <c r="DK751" s="20">
        <v>107</v>
      </c>
      <c r="DL751" s="20">
        <v>50</v>
      </c>
      <c r="DM751" s="20">
        <v>273</v>
      </c>
      <c r="DN751" s="20">
        <v>349</v>
      </c>
      <c r="DO751" s="20">
        <v>73.599999999999994</v>
      </c>
      <c r="DP751" s="20">
        <v>74.900000000000006</v>
      </c>
      <c r="DQ751" s="20">
        <v>-1.35</v>
      </c>
      <c r="DR751" s="20">
        <v>1.026</v>
      </c>
      <c r="DS751" s="20">
        <v>13.65</v>
      </c>
      <c r="DT751" s="20">
        <v>0.39200000000000002</v>
      </c>
      <c r="DU751" s="20">
        <v>22.8</v>
      </c>
      <c r="DV751" s="20">
        <v>18.7</v>
      </c>
      <c r="DW751" s="20">
        <v>2.5</v>
      </c>
      <c r="DX751" s="20">
        <v>5.35</v>
      </c>
      <c r="DY751" s="20">
        <v>17.399999999999999</v>
      </c>
      <c r="DZ751" s="20">
        <v>283</v>
      </c>
      <c r="EA751" s="20">
        <v>0.44</v>
      </c>
      <c r="EB751" s="20">
        <v>0</v>
      </c>
      <c r="EC751" s="66">
        <v>274</v>
      </c>
      <c r="ED751" s="66">
        <v>276</v>
      </c>
      <c r="EE751" s="66">
        <v>276</v>
      </c>
      <c r="EF751" s="66">
        <v>280</v>
      </c>
      <c r="EG751" s="66">
        <v>285</v>
      </c>
      <c r="EH751" s="66">
        <v>233.7</v>
      </c>
      <c r="EI751" s="66">
        <v>283</v>
      </c>
      <c r="EJ751" s="66">
        <v>302</v>
      </c>
      <c r="EK751" s="20">
        <v>12453.12</v>
      </c>
      <c r="EL751" s="20">
        <v>11122.74</v>
      </c>
      <c r="EM751" s="20">
        <v>58.047499999999992</v>
      </c>
      <c r="EN751" s="20">
        <v>100.3275</v>
      </c>
      <c r="EO751" s="20">
        <v>9.2720000000000002</v>
      </c>
      <c r="EP751" s="20">
        <v>264.19299999999998</v>
      </c>
      <c r="EQ751" s="21">
        <v>88</v>
      </c>
      <c r="ER751" s="21">
        <v>63</v>
      </c>
      <c r="ES751" s="61" t="s">
        <v>130</v>
      </c>
      <c r="ET751" s="61">
        <v>151</v>
      </c>
      <c r="EU751" s="61">
        <v>25</v>
      </c>
    </row>
    <row r="752" spans="1:151" x14ac:dyDescent="0.45">
      <c r="A752" s="64">
        <v>45321</v>
      </c>
      <c r="B752" s="21" t="s">
        <v>73</v>
      </c>
      <c r="C752" s="21">
        <v>133</v>
      </c>
      <c r="D752" s="21" t="s">
        <v>52</v>
      </c>
      <c r="E752" s="21">
        <v>221</v>
      </c>
      <c r="F752" s="50" t="s">
        <v>558</v>
      </c>
      <c r="G752" t="s">
        <v>73</v>
      </c>
      <c r="H752" t="s">
        <v>52</v>
      </c>
      <c r="I752" t="s">
        <v>73</v>
      </c>
      <c r="J752" t="s">
        <v>52</v>
      </c>
      <c r="K752" t="s">
        <v>412</v>
      </c>
      <c r="L752" t="s">
        <v>52</v>
      </c>
      <c r="M752" t="s">
        <v>583</v>
      </c>
      <c r="N752" t="s">
        <v>52</v>
      </c>
      <c r="O752" t="s">
        <v>73</v>
      </c>
      <c r="P752" t="s">
        <v>52</v>
      </c>
      <c r="Q752" t="s">
        <v>412</v>
      </c>
      <c r="R752" t="s">
        <v>52</v>
      </c>
      <c r="S752" t="s">
        <v>21</v>
      </c>
      <c r="T752" t="s">
        <v>21</v>
      </c>
      <c r="U752">
        <v>20</v>
      </c>
      <c r="V752">
        <v>20</v>
      </c>
      <c r="W752" s="20">
        <v>0.7</v>
      </c>
      <c r="X752" s="20">
        <v>12.46</v>
      </c>
      <c r="Y752" s="20">
        <v>108.4</v>
      </c>
      <c r="Z752" s="20">
        <v>95.9</v>
      </c>
      <c r="AA752" s="20">
        <v>66.7</v>
      </c>
      <c r="AB752" s="20">
        <v>7.8E-2</v>
      </c>
      <c r="AC752" s="20">
        <v>5.6</v>
      </c>
      <c r="AD752" s="20">
        <v>108.8</v>
      </c>
      <c r="AE752" s="20">
        <v>103.2</v>
      </c>
      <c r="AF752" s="20">
        <v>-0.13</v>
      </c>
      <c r="AG752" s="20">
        <v>107.2</v>
      </c>
      <c r="AH752" s="20">
        <v>95.2</v>
      </c>
      <c r="AI752" s="20">
        <v>0.79679999999999995</v>
      </c>
      <c r="AJ752" s="20">
        <v>14</v>
      </c>
      <c r="AK752" s="20">
        <v>0.7</v>
      </c>
      <c r="AL752" s="20">
        <v>1362</v>
      </c>
      <c r="AM752" s="20">
        <v>11.6</v>
      </c>
      <c r="AN752" s="20">
        <v>6.75</v>
      </c>
      <c r="AO752" s="20">
        <v>1460</v>
      </c>
      <c r="AP752" s="20">
        <v>1363</v>
      </c>
      <c r="AQ752" s="20">
        <v>1148</v>
      </c>
      <c r="AR752" s="20">
        <v>0.437</v>
      </c>
      <c r="AS752" s="20">
        <v>152</v>
      </c>
      <c r="AT752" s="20">
        <v>479</v>
      </c>
      <c r="AU752" s="20">
        <v>0.317</v>
      </c>
      <c r="AV752" s="20">
        <v>304</v>
      </c>
      <c r="AW752" s="20">
        <v>417</v>
      </c>
      <c r="AX752" s="20">
        <v>0.72899999999999998</v>
      </c>
      <c r="AY752" s="20">
        <v>246</v>
      </c>
      <c r="AZ752" s="20">
        <v>12.3</v>
      </c>
      <c r="BA752" s="20">
        <v>759</v>
      </c>
      <c r="BB752" s="20">
        <v>37.950000000000003</v>
      </c>
      <c r="BC752" s="20">
        <v>296</v>
      </c>
      <c r="BD752" s="20">
        <v>138</v>
      </c>
      <c r="BE752" s="20">
        <v>91</v>
      </c>
      <c r="BF752" s="20">
        <v>299</v>
      </c>
      <c r="BG752" s="20">
        <v>333</v>
      </c>
      <c r="BH752" s="20">
        <v>73</v>
      </c>
      <c r="BI752" s="20">
        <v>68.150000000000006</v>
      </c>
      <c r="BJ752" s="20">
        <v>4.8499999999999996</v>
      </c>
      <c r="BK752" s="20">
        <v>0.99</v>
      </c>
      <c r="BL752" s="20">
        <v>14.95</v>
      </c>
      <c r="BM752" s="20">
        <v>0.46200000000000002</v>
      </c>
      <c r="BN752" s="20">
        <v>24</v>
      </c>
      <c r="BO752" s="20">
        <v>20.8</v>
      </c>
      <c r="BP752" s="20">
        <v>4.5999999999999996</v>
      </c>
      <c r="BQ752" s="20">
        <v>6.9</v>
      </c>
      <c r="BR752" s="20">
        <v>16.600000000000001</v>
      </c>
      <c r="BS752" s="20">
        <v>60</v>
      </c>
      <c r="BT752" s="20">
        <v>0.57799999999999996</v>
      </c>
      <c r="BU752" s="20">
        <v>1</v>
      </c>
      <c r="BV752" s="66">
        <v>73</v>
      </c>
      <c r="BW752" s="66">
        <v>30</v>
      </c>
      <c r="BX752" s="66">
        <v>36</v>
      </c>
      <c r="BY752" s="66">
        <v>46</v>
      </c>
      <c r="BZ752" s="66">
        <v>65</v>
      </c>
      <c r="CA752" s="66">
        <v>39.799999999999997</v>
      </c>
      <c r="CB752" s="66">
        <v>62</v>
      </c>
      <c r="CC752" s="66">
        <v>65</v>
      </c>
      <c r="CD752" s="20">
        <v>0.75</v>
      </c>
      <c r="CE752" s="20">
        <v>17.71</v>
      </c>
      <c r="CF752" s="20">
        <v>114.2</v>
      </c>
      <c r="CG752" s="20">
        <v>96.5</v>
      </c>
      <c r="CH752" s="20">
        <v>67.900000000000006</v>
      </c>
      <c r="CI752" s="20">
        <v>-1.2E-2</v>
      </c>
      <c r="CJ752" s="20">
        <v>3.17</v>
      </c>
      <c r="CK752" s="20">
        <v>107.3</v>
      </c>
      <c r="CL752" s="20">
        <v>104.2</v>
      </c>
      <c r="CM752" s="20">
        <v>-5.59</v>
      </c>
      <c r="CN752" s="20">
        <v>112.7</v>
      </c>
      <c r="CO752" s="20">
        <v>96</v>
      </c>
      <c r="CP752" s="63">
        <v>0.86409999999999998</v>
      </c>
      <c r="CQ752" s="20">
        <v>1.2</v>
      </c>
      <c r="CR752" s="20">
        <v>0.06</v>
      </c>
      <c r="CS752" s="20">
        <v>1364</v>
      </c>
      <c r="CT752" s="20">
        <v>16.21</v>
      </c>
      <c r="CU752" s="20">
        <v>4.21</v>
      </c>
      <c r="CV752" s="20">
        <v>1571</v>
      </c>
      <c r="CW752" s="20">
        <v>1331</v>
      </c>
      <c r="CX752" s="20">
        <v>1164</v>
      </c>
      <c r="CY752" s="20">
        <v>0.48</v>
      </c>
      <c r="CZ752" s="20">
        <v>152</v>
      </c>
      <c r="DA752" s="20">
        <v>439</v>
      </c>
      <c r="DB752" s="20">
        <v>0.34599999999999997</v>
      </c>
      <c r="DC752" s="20">
        <v>301</v>
      </c>
      <c r="DD752" s="20">
        <v>400</v>
      </c>
      <c r="DE752" s="20">
        <v>0.753</v>
      </c>
      <c r="DF752" s="20">
        <v>211</v>
      </c>
      <c r="DG752" s="20">
        <v>10.55</v>
      </c>
      <c r="DH752" s="20">
        <v>745</v>
      </c>
      <c r="DI752" s="20">
        <v>37.25</v>
      </c>
      <c r="DJ752" s="20">
        <v>287</v>
      </c>
      <c r="DK752" s="20">
        <v>135</v>
      </c>
      <c r="DL752" s="20">
        <v>69</v>
      </c>
      <c r="DM752" s="20">
        <v>255</v>
      </c>
      <c r="DN752" s="20">
        <v>311</v>
      </c>
      <c r="DO752" s="20">
        <v>78.599999999999994</v>
      </c>
      <c r="DP752" s="20">
        <v>66.55</v>
      </c>
      <c r="DQ752" s="20">
        <v>12</v>
      </c>
      <c r="DR752" s="20">
        <v>1.125</v>
      </c>
      <c r="DS752" s="20">
        <v>12.75</v>
      </c>
      <c r="DT752" s="20">
        <v>0.52900000000000003</v>
      </c>
      <c r="DU752" s="20">
        <v>22</v>
      </c>
      <c r="DV752" s="20">
        <v>20</v>
      </c>
      <c r="DW752" s="20">
        <v>3.4</v>
      </c>
      <c r="DX752" s="20">
        <v>6.75</v>
      </c>
      <c r="DY752" s="20">
        <v>15.6</v>
      </c>
      <c r="DZ752" s="20">
        <v>59</v>
      </c>
      <c r="EA752" s="20">
        <v>0.57899999999999996</v>
      </c>
      <c r="EB752" s="20">
        <v>1</v>
      </c>
      <c r="EC752" s="66">
        <v>33</v>
      </c>
      <c r="ED752" s="66">
        <v>52</v>
      </c>
      <c r="EE752" s="66">
        <v>31</v>
      </c>
      <c r="EF752" s="66">
        <v>32</v>
      </c>
      <c r="EG752" s="66">
        <v>28</v>
      </c>
      <c r="EH752" s="66">
        <v>31.2</v>
      </c>
      <c r="EI752" s="66">
        <v>59</v>
      </c>
      <c r="EJ752" s="66">
        <v>92</v>
      </c>
      <c r="EK752" s="20">
        <v>10460.6</v>
      </c>
      <c r="EL752" s="20">
        <v>10951.78</v>
      </c>
      <c r="EM752" s="20">
        <v>100.91249999999999</v>
      </c>
      <c r="EN752" s="20">
        <v>87.975000000000009</v>
      </c>
      <c r="EO752" s="20">
        <v>12.4998</v>
      </c>
      <c r="EP752" s="20">
        <v>226.71899999999999</v>
      </c>
      <c r="EQ752" s="21">
        <v>53</v>
      </c>
      <c r="ER752" s="21">
        <v>73</v>
      </c>
      <c r="ES752" s="61" t="s">
        <v>52</v>
      </c>
      <c r="ET752" s="61">
        <v>126</v>
      </c>
      <c r="EU752" s="61">
        <v>-20</v>
      </c>
    </row>
    <row r="753" spans="1:151" x14ac:dyDescent="0.45">
      <c r="A753" s="64">
        <v>45321</v>
      </c>
      <c r="B753" s="21" t="s">
        <v>217</v>
      </c>
      <c r="C753" s="21">
        <v>187</v>
      </c>
      <c r="D753" s="21" t="s">
        <v>293</v>
      </c>
      <c r="E753" s="21">
        <v>120</v>
      </c>
      <c r="F753" s="50" t="s">
        <v>558</v>
      </c>
      <c r="G753" t="s">
        <v>217</v>
      </c>
      <c r="H753" t="s">
        <v>293</v>
      </c>
      <c r="I753" t="s">
        <v>217</v>
      </c>
      <c r="J753" t="s">
        <v>293</v>
      </c>
      <c r="K753" t="s">
        <v>439</v>
      </c>
      <c r="L753" t="s">
        <v>474</v>
      </c>
      <c r="M753" t="s">
        <v>600</v>
      </c>
      <c r="N753" t="s">
        <v>694</v>
      </c>
      <c r="O753" t="s">
        <v>217</v>
      </c>
      <c r="P753" t="s">
        <v>293</v>
      </c>
      <c r="Q753" t="s">
        <v>439</v>
      </c>
      <c r="R753" t="s">
        <v>474</v>
      </c>
      <c r="S753" t="s">
        <v>114</v>
      </c>
      <c r="T753" t="s">
        <v>114</v>
      </c>
      <c r="U753">
        <v>21</v>
      </c>
      <c r="V753">
        <v>21</v>
      </c>
      <c r="W753" s="20">
        <v>0.38095238095238099</v>
      </c>
      <c r="X753" s="20">
        <v>2.2200000000000002</v>
      </c>
      <c r="Y753" s="20">
        <v>108.2</v>
      </c>
      <c r="Z753" s="20">
        <v>105.9</v>
      </c>
      <c r="AA753" s="20">
        <v>65.900000000000006</v>
      </c>
      <c r="AB753" s="20">
        <v>-0.155</v>
      </c>
      <c r="AC753" s="20">
        <v>1.67</v>
      </c>
      <c r="AD753" s="20">
        <v>105.8</v>
      </c>
      <c r="AE753" s="20">
        <v>104.1</v>
      </c>
      <c r="AF753" s="20">
        <v>-0.69</v>
      </c>
      <c r="AG753" s="20">
        <v>108.2</v>
      </c>
      <c r="AH753" s="20">
        <v>104.1</v>
      </c>
      <c r="AI753" s="20">
        <v>0.60950000000000004</v>
      </c>
      <c r="AJ753" s="20">
        <v>-7.9</v>
      </c>
      <c r="AK753" s="20">
        <v>-0.37619047619047619</v>
      </c>
      <c r="AL753" s="20">
        <v>1131</v>
      </c>
      <c r="AM753" s="20">
        <v>1.69</v>
      </c>
      <c r="AN753" s="20">
        <v>1.59</v>
      </c>
      <c r="AO753" s="20">
        <v>1490</v>
      </c>
      <c r="AP753" s="20">
        <v>1455</v>
      </c>
      <c r="AQ753" s="20">
        <v>1214</v>
      </c>
      <c r="AR753" s="20">
        <v>0.44500000000000001</v>
      </c>
      <c r="AS753" s="20">
        <v>147</v>
      </c>
      <c r="AT753" s="20">
        <v>448</v>
      </c>
      <c r="AU753" s="20">
        <v>0.32800000000000001</v>
      </c>
      <c r="AV753" s="20">
        <v>263</v>
      </c>
      <c r="AW753" s="20">
        <v>379</v>
      </c>
      <c r="AX753" s="20">
        <v>0.69399999999999995</v>
      </c>
      <c r="AY753" s="20">
        <v>194</v>
      </c>
      <c r="AZ753" s="20">
        <v>9.2380952380952372</v>
      </c>
      <c r="BA753" s="20">
        <v>703</v>
      </c>
      <c r="BB753" s="20">
        <v>33.476190476190474</v>
      </c>
      <c r="BC753" s="20">
        <v>263</v>
      </c>
      <c r="BD753" s="20">
        <v>126</v>
      </c>
      <c r="BE753" s="20">
        <v>65</v>
      </c>
      <c r="BF753" s="20">
        <v>203</v>
      </c>
      <c r="BG753" s="20">
        <v>322</v>
      </c>
      <c r="BH753" s="20">
        <v>71</v>
      </c>
      <c r="BI753" s="20">
        <v>69.286000000000001</v>
      </c>
      <c r="BJ753" s="20">
        <v>1.667</v>
      </c>
      <c r="BK753" s="20">
        <v>1.296</v>
      </c>
      <c r="BL753" s="20">
        <v>9.6669999999999998</v>
      </c>
      <c r="BM753" s="20">
        <v>0.621</v>
      </c>
      <c r="BN753" s="20">
        <v>21.3</v>
      </c>
      <c r="BO753" s="20">
        <v>18</v>
      </c>
      <c r="BP753" s="20">
        <v>3.1</v>
      </c>
      <c r="BQ753" s="20">
        <v>6</v>
      </c>
      <c r="BR753" s="20">
        <v>15.3</v>
      </c>
      <c r="BS753" s="20">
        <v>214</v>
      </c>
      <c r="BT753" s="20">
        <v>0.47699999999999998</v>
      </c>
      <c r="BU753" s="20">
        <v>3</v>
      </c>
      <c r="BV753" s="66">
        <v>160</v>
      </c>
      <c r="BW753" s="66">
        <v>219</v>
      </c>
      <c r="BX753" s="66">
        <v>249</v>
      </c>
      <c r="BY753" s="66">
        <v>156</v>
      </c>
      <c r="BZ753" s="66">
        <v>138</v>
      </c>
      <c r="CA753" s="66">
        <v>160.80000000000001</v>
      </c>
      <c r="CB753" s="66">
        <v>215</v>
      </c>
      <c r="CC753" s="66">
        <v>196</v>
      </c>
      <c r="CD753" s="20">
        <v>0.476190476190476</v>
      </c>
      <c r="CE753" s="20">
        <v>-4.47</v>
      </c>
      <c r="CF753" s="20">
        <v>99</v>
      </c>
      <c r="CG753" s="20">
        <v>103.5</v>
      </c>
      <c r="CH753" s="20">
        <v>65.2</v>
      </c>
      <c r="CI753" s="20">
        <v>3.5999999999999997E-2</v>
      </c>
      <c r="CJ753" s="20">
        <v>-1.1399999999999999</v>
      </c>
      <c r="CK753" s="20">
        <v>106.6</v>
      </c>
      <c r="CL753" s="20">
        <v>107.8</v>
      </c>
      <c r="CM753" s="20">
        <v>-4.6500000000000004</v>
      </c>
      <c r="CN753" s="20">
        <v>98.3</v>
      </c>
      <c r="CO753" s="20">
        <v>103.4</v>
      </c>
      <c r="CP753" s="63">
        <v>0.35830000000000001</v>
      </c>
      <c r="CQ753" s="20">
        <v>-6.8</v>
      </c>
      <c r="CR753" s="20">
        <v>-0.32380952380952382</v>
      </c>
      <c r="CS753" s="20">
        <v>1105</v>
      </c>
      <c r="CT753" s="20">
        <v>-3.14</v>
      </c>
      <c r="CU753" s="20">
        <v>-0.44</v>
      </c>
      <c r="CV753" s="20">
        <v>1393</v>
      </c>
      <c r="CW753" s="20">
        <v>1428</v>
      </c>
      <c r="CX753" s="20">
        <v>1171</v>
      </c>
      <c r="CY753" s="20">
        <v>0.40899999999999997</v>
      </c>
      <c r="CZ753" s="20">
        <v>123</v>
      </c>
      <c r="DA753" s="20">
        <v>459</v>
      </c>
      <c r="DB753" s="20">
        <v>0.26800000000000002</v>
      </c>
      <c r="DC753" s="20">
        <v>312</v>
      </c>
      <c r="DD753" s="20">
        <v>448</v>
      </c>
      <c r="DE753" s="20">
        <v>0.69599999999999995</v>
      </c>
      <c r="DF753" s="20">
        <v>225</v>
      </c>
      <c r="DG753" s="20">
        <v>10.714285714285714</v>
      </c>
      <c r="DH753" s="20">
        <v>750</v>
      </c>
      <c r="DI753" s="20">
        <v>35.714285714285715</v>
      </c>
      <c r="DJ753" s="20">
        <v>246</v>
      </c>
      <c r="DK753" s="20">
        <v>121</v>
      </c>
      <c r="DL753" s="20">
        <v>46</v>
      </c>
      <c r="DM753" s="20">
        <v>243</v>
      </c>
      <c r="DN753" s="20">
        <v>353</v>
      </c>
      <c r="DO753" s="20">
        <v>66.3</v>
      </c>
      <c r="DP753" s="20">
        <v>68</v>
      </c>
      <c r="DQ753" s="20">
        <v>-1.667</v>
      </c>
      <c r="DR753" s="20">
        <v>1.012</v>
      </c>
      <c r="DS753" s="20">
        <v>11.571</v>
      </c>
      <c r="DT753" s="20">
        <v>0.498</v>
      </c>
      <c r="DU753" s="20">
        <v>21.9</v>
      </c>
      <c r="DV753" s="20">
        <v>21.3</v>
      </c>
      <c r="DW753" s="20">
        <v>2.2000000000000002</v>
      </c>
      <c r="DX753" s="20">
        <v>5.7619047619047619</v>
      </c>
      <c r="DY753" s="20">
        <v>16.8</v>
      </c>
      <c r="DZ753" s="20">
        <v>201</v>
      </c>
      <c r="EA753" s="20">
        <v>0.48499999999999999</v>
      </c>
      <c r="EB753" s="20">
        <v>3</v>
      </c>
      <c r="EC753" s="66">
        <v>221</v>
      </c>
      <c r="ED753" s="66">
        <v>221</v>
      </c>
      <c r="EE753" s="66">
        <v>226</v>
      </c>
      <c r="EF753" s="66">
        <v>226</v>
      </c>
      <c r="EG753" s="66">
        <v>222</v>
      </c>
      <c r="EH753" s="66">
        <v>180.7</v>
      </c>
      <c r="EI753" s="66">
        <v>201</v>
      </c>
      <c r="EJ753" s="66">
        <v>226</v>
      </c>
      <c r="EK753" s="20">
        <v>11198.7</v>
      </c>
      <c r="EL753" s="20">
        <v>10484.1</v>
      </c>
      <c r="EM753" s="20">
        <v>55.700333333333333</v>
      </c>
      <c r="EN753" s="20">
        <v>69.426000000000002</v>
      </c>
      <c r="EO753" s="20">
        <v>10.6488</v>
      </c>
      <c r="EP753" s="20">
        <v>244.98199999999997</v>
      </c>
      <c r="EQ753" s="21">
        <v>59</v>
      </c>
      <c r="ER753" s="21">
        <v>61</v>
      </c>
      <c r="ES753" s="61" t="s">
        <v>293</v>
      </c>
      <c r="ET753" s="61">
        <v>120</v>
      </c>
      <c r="EU753" s="61">
        <v>-2</v>
      </c>
    </row>
    <row r="754" spans="1:151" x14ac:dyDescent="0.45">
      <c r="A754" s="64">
        <v>45321</v>
      </c>
      <c r="B754" s="21" t="s">
        <v>172</v>
      </c>
      <c r="C754" s="21">
        <v>153</v>
      </c>
      <c r="D754" s="21" t="s">
        <v>98</v>
      </c>
      <c r="E754" s="21">
        <v>253</v>
      </c>
      <c r="F754" s="50" t="s">
        <v>558</v>
      </c>
      <c r="G754" t="s">
        <v>172</v>
      </c>
      <c r="H754" t="s">
        <v>98</v>
      </c>
      <c r="I754" t="s">
        <v>172</v>
      </c>
      <c r="J754" t="s">
        <v>98</v>
      </c>
      <c r="K754" t="s">
        <v>1325</v>
      </c>
      <c r="L754" t="s">
        <v>98</v>
      </c>
      <c r="M754" t="s">
        <v>693</v>
      </c>
      <c r="N754" t="s">
        <v>98</v>
      </c>
      <c r="O754" t="s">
        <v>1388</v>
      </c>
      <c r="P754" t="s">
        <v>98</v>
      </c>
      <c r="Q754" t="s">
        <v>438</v>
      </c>
      <c r="R754" t="s">
        <v>98</v>
      </c>
      <c r="S754" t="s">
        <v>82</v>
      </c>
      <c r="T754" t="s">
        <v>82</v>
      </c>
      <c r="U754">
        <v>20</v>
      </c>
      <c r="V754">
        <v>20</v>
      </c>
      <c r="W754" s="20">
        <v>0.65</v>
      </c>
      <c r="X754" s="20">
        <v>4.38</v>
      </c>
      <c r="Y754" s="20">
        <v>104.1</v>
      </c>
      <c r="Z754" s="20">
        <v>99.7</v>
      </c>
      <c r="AA754" s="20">
        <v>68.7</v>
      </c>
      <c r="AB754" s="20">
        <v>4.4999999999999998E-2</v>
      </c>
      <c r="AC754" s="20">
        <v>-0.02</v>
      </c>
      <c r="AD754" s="20">
        <v>105.8</v>
      </c>
      <c r="AE754" s="20">
        <v>105.8</v>
      </c>
      <c r="AF754" s="20">
        <v>-4.22</v>
      </c>
      <c r="AG754" s="20">
        <v>103</v>
      </c>
      <c r="AH754" s="20">
        <v>96.9</v>
      </c>
      <c r="AI754" s="20">
        <v>0.66810000000000003</v>
      </c>
      <c r="AJ754" s="20">
        <v>-2.4</v>
      </c>
      <c r="AK754" s="20">
        <v>-0.12</v>
      </c>
      <c r="AL754" s="20">
        <v>1260</v>
      </c>
      <c r="AM754" s="20">
        <v>4.43</v>
      </c>
      <c r="AN754" s="20">
        <v>1.38</v>
      </c>
      <c r="AO754" s="20">
        <v>1462</v>
      </c>
      <c r="AP754" s="20">
        <v>1353</v>
      </c>
      <c r="AQ754" s="20">
        <v>1140</v>
      </c>
      <c r="AR754" s="20">
        <v>0.46100000000000002</v>
      </c>
      <c r="AS754" s="20">
        <v>159</v>
      </c>
      <c r="AT754" s="20">
        <v>457</v>
      </c>
      <c r="AU754" s="20">
        <v>0.34799999999999998</v>
      </c>
      <c r="AV754" s="20">
        <v>251</v>
      </c>
      <c r="AW754" s="20">
        <v>368</v>
      </c>
      <c r="AX754" s="20">
        <v>0.68200000000000005</v>
      </c>
      <c r="AY754" s="20">
        <v>174</v>
      </c>
      <c r="AZ754" s="20">
        <v>8.6999999999999993</v>
      </c>
      <c r="BA754" s="20">
        <v>736</v>
      </c>
      <c r="BB754" s="20">
        <v>36.799999999999997</v>
      </c>
      <c r="BC754" s="20">
        <v>330</v>
      </c>
      <c r="BD754" s="20">
        <v>134</v>
      </c>
      <c r="BE754" s="20">
        <v>97</v>
      </c>
      <c r="BF754" s="20">
        <v>262</v>
      </c>
      <c r="BG754" s="20">
        <v>381</v>
      </c>
      <c r="BH754" s="20">
        <v>73.099999999999994</v>
      </c>
      <c r="BI754" s="20">
        <v>67.650000000000006</v>
      </c>
      <c r="BJ754" s="20">
        <v>5.45</v>
      </c>
      <c r="BK754" s="20">
        <v>1.26</v>
      </c>
      <c r="BL754" s="20">
        <v>13.1</v>
      </c>
      <c r="BM754" s="20">
        <v>0.51100000000000001</v>
      </c>
      <c r="BN754" s="20">
        <v>22.8</v>
      </c>
      <c r="BO754" s="20">
        <v>18.399999999999999</v>
      </c>
      <c r="BP754" s="20">
        <v>4.8</v>
      </c>
      <c r="BQ754" s="20">
        <v>6.7</v>
      </c>
      <c r="BR754" s="20">
        <v>19</v>
      </c>
      <c r="BS754" s="20">
        <v>98</v>
      </c>
      <c r="BT754" s="20">
        <v>0.54800000000000004</v>
      </c>
      <c r="BU754" s="20">
        <v>0</v>
      </c>
      <c r="BV754" s="66">
        <v>121</v>
      </c>
      <c r="BW754" s="66">
        <v>135</v>
      </c>
      <c r="BX754" s="66">
        <v>106</v>
      </c>
      <c r="BY754" s="66">
        <v>126</v>
      </c>
      <c r="BZ754" s="66">
        <v>125</v>
      </c>
      <c r="CA754" s="66">
        <v>98.7</v>
      </c>
      <c r="CB754" s="66">
        <v>97</v>
      </c>
      <c r="CC754" s="66">
        <v>119</v>
      </c>
      <c r="CD754" s="20">
        <v>0.4</v>
      </c>
      <c r="CE754" s="20">
        <v>-5.01</v>
      </c>
      <c r="CF754" s="20">
        <v>108.8</v>
      </c>
      <c r="CG754" s="20">
        <v>113.8</v>
      </c>
      <c r="CH754" s="20">
        <v>68.3</v>
      </c>
      <c r="CI754" s="20">
        <v>8.1000000000000003E-2</v>
      </c>
      <c r="CJ754" s="20">
        <v>3.96</v>
      </c>
      <c r="CK754" s="20">
        <v>107.2</v>
      </c>
      <c r="CL754" s="20">
        <v>103.3</v>
      </c>
      <c r="CM754" s="20">
        <v>1.68</v>
      </c>
      <c r="CN754" s="20">
        <v>109.7</v>
      </c>
      <c r="CO754" s="20">
        <v>112.9</v>
      </c>
      <c r="CP754" s="63">
        <v>0.41789999999999999</v>
      </c>
      <c r="CQ754" s="20">
        <v>-6.5</v>
      </c>
      <c r="CR754" s="20">
        <v>-0.32500000000000001</v>
      </c>
      <c r="CS754" s="20">
        <v>1103</v>
      </c>
      <c r="CT754" s="20">
        <v>-2.94</v>
      </c>
      <c r="CU754" s="20">
        <v>4.12</v>
      </c>
      <c r="CV754" s="20">
        <v>1450</v>
      </c>
      <c r="CW754" s="20">
        <v>1548</v>
      </c>
      <c r="CX754" s="20">
        <v>1128</v>
      </c>
      <c r="CY754" s="20">
        <v>0.438</v>
      </c>
      <c r="CZ754" s="20">
        <v>154</v>
      </c>
      <c r="DA754" s="20">
        <v>423</v>
      </c>
      <c r="DB754" s="20">
        <v>0.36399999999999999</v>
      </c>
      <c r="DC754" s="20">
        <v>308</v>
      </c>
      <c r="DD754" s="20">
        <v>420</v>
      </c>
      <c r="DE754" s="20">
        <v>0.73299999999999998</v>
      </c>
      <c r="DF754" s="20">
        <v>175</v>
      </c>
      <c r="DG754" s="20">
        <v>8.75</v>
      </c>
      <c r="DH754" s="20">
        <v>677</v>
      </c>
      <c r="DI754" s="20">
        <v>33.85</v>
      </c>
      <c r="DJ754" s="20">
        <v>242</v>
      </c>
      <c r="DK754" s="20">
        <v>115</v>
      </c>
      <c r="DL754" s="20">
        <v>50</v>
      </c>
      <c r="DM754" s="20">
        <v>236</v>
      </c>
      <c r="DN754" s="20">
        <v>358</v>
      </c>
      <c r="DO754" s="20">
        <v>72.5</v>
      </c>
      <c r="DP754" s="20">
        <v>77.400000000000006</v>
      </c>
      <c r="DQ754" s="20">
        <v>-4.9000000000000004</v>
      </c>
      <c r="DR754" s="20">
        <v>1.0249999999999999</v>
      </c>
      <c r="DS754" s="20">
        <v>11.8</v>
      </c>
      <c r="DT754" s="20">
        <v>0.48699999999999999</v>
      </c>
      <c r="DU754" s="20">
        <v>21.2</v>
      </c>
      <c r="DV754" s="20">
        <v>21</v>
      </c>
      <c r="DW754" s="20">
        <v>2.5</v>
      </c>
      <c r="DX754" s="20">
        <v>5.75</v>
      </c>
      <c r="DY754" s="20">
        <v>17.899999999999999</v>
      </c>
      <c r="DZ754" s="20">
        <v>166</v>
      </c>
      <c r="EA754" s="20">
        <v>0.502</v>
      </c>
      <c r="EB754" s="20">
        <v>0</v>
      </c>
      <c r="EC754" s="66">
        <v>246</v>
      </c>
      <c r="ED754" s="66">
        <v>177</v>
      </c>
      <c r="EE754" s="66">
        <v>207</v>
      </c>
      <c r="EF754" s="66">
        <v>234</v>
      </c>
      <c r="EG754" s="66">
        <v>233</v>
      </c>
      <c r="EH754" s="66">
        <v>165.7</v>
      </c>
      <c r="EI754" s="66">
        <v>165</v>
      </c>
      <c r="EJ754" s="66">
        <v>204</v>
      </c>
      <c r="EK754" s="20">
        <v>11846.58</v>
      </c>
      <c r="EL754" s="20">
        <v>10847.36</v>
      </c>
      <c r="EM754" s="20">
        <v>75.325000000000003</v>
      </c>
      <c r="EN754" s="20">
        <v>79.06</v>
      </c>
      <c r="EO754" s="20">
        <v>13.927</v>
      </c>
      <c r="EP754" s="20">
        <v>244.15600000000001</v>
      </c>
      <c r="EQ754" s="21">
        <v>77</v>
      </c>
      <c r="ER754" s="21">
        <v>62</v>
      </c>
      <c r="ES754" s="61" t="s">
        <v>172</v>
      </c>
      <c r="ET754" s="61">
        <v>139</v>
      </c>
      <c r="EU754" s="61">
        <v>15</v>
      </c>
    </row>
    <row r="755" spans="1:151" x14ac:dyDescent="0.45">
      <c r="A755" s="64">
        <v>45321</v>
      </c>
      <c r="B755" s="21" t="s">
        <v>93</v>
      </c>
      <c r="C755" s="21">
        <v>176</v>
      </c>
      <c r="D755" s="21" t="s">
        <v>60</v>
      </c>
      <c r="E755" s="21">
        <v>177</v>
      </c>
      <c r="F755" s="50" t="s">
        <v>558</v>
      </c>
      <c r="G755" t="s">
        <v>93</v>
      </c>
      <c r="H755" t="s">
        <v>60</v>
      </c>
      <c r="I755" t="s">
        <v>93</v>
      </c>
      <c r="J755" t="s">
        <v>60</v>
      </c>
      <c r="K755" t="s">
        <v>93</v>
      </c>
      <c r="L755" t="s">
        <v>418</v>
      </c>
      <c r="M755" t="s">
        <v>93</v>
      </c>
      <c r="N755" t="s">
        <v>582</v>
      </c>
      <c r="O755" t="s">
        <v>433</v>
      </c>
      <c r="P755" t="s">
        <v>1343</v>
      </c>
      <c r="Q755" t="s">
        <v>433</v>
      </c>
      <c r="R755" t="s">
        <v>418</v>
      </c>
      <c r="S755" t="s">
        <v>17</v>
      </c>
      <c r="T755" t="s">
        <v>17</v>
      </c>
      <c r="U755">
        <v>20</v>
      </c>
      <c r="V755">
        <v>20</v>
      </c>
      <c r="W755" s="20">
        <v>0.85</v>
      </c>
      <c r="X755" s="20">
        <v>12.55</v>
      </c>
      <c r="Y755" s="20">
        <v>115.1</v>
      </c>
      <c r="Z755" s="20">
        <v>102.5</v>
      </c>
      <c r="AA755" s="20">
        <v>66.900000000000006</v>
      </c>
      <c r="AB755" s="20">
        <v>0.17100000000000001</v>
      </c>
      <c r="AC755" s="20">
        <v>2.87</v>
      </c>
      <c r="AD755" s="20">
        <v>106.3</v>
      </c>
      <c r="AE755" s="20">
        <v>103.5</v>
      </c>
      <c r="AF755" s="20">
        <v>-2.61</v>
      </c>
      <c r="AG755" s="20">
        <v>115.9</v>
      </c>
      <c r="AH755" s="20">
        <v>101.2</v>
      </c>
      <c r="AI755" s="20">
        <v>0.82699999999999996</v>
      </c>
      <c r="AJ755" s="20">
        <v>2.7</v>
      </c>
      <c r="AK755" s="20">
        <v>0.13500000000000001</v>
      </c>
      <c r="AL755" s="20">
        <v>1412</v>
      </c>
      <c r="AM755" s="20">
        <v>10.24</v>
      </c>
      <c r="AN755" s="20">
        <v>3.89</v>
      </c>
      <c r="AO755" s="20">
        <v>1529</v>
      </c>
      <c r="AP755" s="20">
        <v>1402</v>
      </c>
      <c r="AQ755" s="20">
        <v>1187</v>
      </c>
      <c r="AR755" s="20">
        <v>0.45500000000000002</v>
      </c>
      <c r="AS755" s="20">
        <v>151</v>
      </c>
      <c r="AT755" s="20">
        <v>393</v>
      </c>
      <c r="AU755" s="20">
        <v>0.38400000000000001</v>
      </c>
      <c r="AV755" s="20">
        <v>298</v>
      </c>
      <c r="AW755" s="20">
        <v>398</v>
      </c>
      <c r="AX755" s="20">
        <v>0.749</v>
      </c>
      <c r="AY755" s="20">
        <v>208</v>
      </c>
      <c r="AZ755" s="20">
        <v>10.4</v>
      </c>
      <c r="BA755" s="20">
        <v>704</v>
      </c>
      <c r="BB755" s="20">
        <v>35.200000000000003</v>
      </c>
      <c r="BC755" s="20">
        <v>307</v>
      </c>
      <c r="BD755" s="20">
        <v>172</v>
      </c>
      <c r="BE755" s="20">
        <v>126</v>
      </c>
      <c r="BF755" s="20">
        <v>210</v>
      </c>
      <c r="BG755" s="20">
        <v>307</v>
      </c>
      <c r="BH755" s="20">
        <v>76.400000000000006</v>
      </c>
      <c r="BI755" s="20">
        <v>70.099999999999994</v>
      </c>
      <c r="BJ755" s="20">
        <v>6.35</v>
      </c>
      <c r="BK755" s="20">
        <v>1.462</v>
      </c>
      <c r="BL755" s="20">
        <v>10.5</v>
      </c>
      <c r="BM755" s="20">
        <v>0.81899999999999995</v>
      </c>
      <c r="BN755" s="20">
        <v>19.600000000000001</v>
      </c>
      <c r="BO755" s="20">
        <v>19.899999999999999</v>
      </c>
      <c r="BP755" s="20">
        <v>6.3</v>
      </c>
      <c r="BQ755" s="20">
        <v>8.6</v>
      </c>
      <c r="BR755" s="20">
        <v>15.4</v>
      </c>
      <c r="BS755" s="20">
        <v>14</v>
      </c>
      <c r="BT755" s="20">
        <v>0.629</v>
      </c>
      <c r="BU755" s="20">
        <v>0</v>
      </c>
      <c r="BV755" s="66">
        <v>57</v>
      </c>
      <c r="BW755" s="66">
        <v>38</v>
      </c>
      <c r="BX755" s="66">
        <v>10</v>
      </c>
      <c r="BY755" s="66">
        <v>69</v>
      </c>
      <c r="BZ755" s="66">
        <v>63</v>
      </c>
      <c r="CA755" s="66">
        <v>32.200000000000003</v>
      </c>
      <c r="CB755" s="66">
        <v>14</v>
      </c>
      <c r="CC755" s="66">
        <v>36</v>
      </c>
      <c r="CD755" s="20">
        <v>0.7</v>
      </c>
      <c r="CE755" s="20">
        <v>17.329999999999998</v>
      </c>
      <c r="CF755" s="20">
        <v>111.4</v>
      </c>
      <c r="CG755" s="20">
        <v>94.1</v>
      </c>
      <c r="CH755" s="20">
        <v>67.5</v>
      </c>
      <c r="CI755" s="20">
        <v>-4.1000000000000002E-2</v>
      </c>
      <c r="CJ755" s="20">
        <v>6.67</v>
      </c>
      <c r="CK755" s="20">
        <v>109.6</v>
      </c>
      <c r="CL755" s="20">
        <v>103</v>
      </c>
      <c r="CM755" s="20">
        <v>0.15</v>
      </c>
      <c r="CN755" s="20">
        <v>111.9</v>
      </c>
      <c r="CO755" s="20">
        <v>94</v>
      </c>
      <c r="CP755" s="63">
        <v>0.88139999999999996</v>
      </c>
      <c r="CQ755" s="20">
        <v>1.2</v>
      </c>
      <c r="CR755" s="20">
        <v>0.06</v>
      </c>
      <c r="CS755" s="20">
        <v>1371</v>
      </c>
      <c r="CT755" s="20">
        <v>14.78</v>
      </c>
      <c r="CU755" s="20">
        <v>6.58</v>
      </c>
      <c r="CV755" s="20">
        <v>1483</v>
      </c>
      <c r="CW755" s="20">
        <v>1319</v>
      </c>
      <c r="CX755" s="20">
        <v>1177</v>
      </c>
      <c r="CY755" s="20">
        <v>0.44600000000000001</v>
      </c>
      <c r="CZ755" s="20">
        <v>147</v>
      </c>
      <c r="DA755" s="20">
        <v>474</v>
      </c>
      <c r="DB755" s="20">
        <v>0.31</v>
      </c>
      <c r="DC755" s="20">
        <v>286</v>
      </c>
      <c r="DD755" s="20">
        <v>418</v>
      </c>
      <c r="DE755" s="20">
        <v>0.68400000000000005</v>
      </c>
      <c r="DF755" s="20">
        <v>247</v>
      </c>
      <c r="DG755" s="20">
        <v>12.35</v>
      </c>
      <c r="DH755" s="20">
        <v>790</v>
      </c>
      <c r="DI755" s="20">
        <v>39.5</v>
      </c>
      <c r="DJ755" s="20">
        <v>294</v>
      </c>
      <c r="DK755" s="20">
        <v>165</v>
      </c>
      <c r="DL755" s="20">
        <v>72</v>
      </c>
      <c r="DM755" s="20">
        <v>256</v>
      </c>
      <c r="DN755" s="20">
        <v>334</v>
      </c>
      <c r="DO755" s="20">
        <v>74.2</v>
      </c>
      <c r="DP755" s="20">
        <v>65.95</v>
      </c>
      <c r="DQ755" s="20">
        <v>8.1999999999999993</v>
      </c>
      <c r="DR755" s="20">
        <v>1.1479999999999999</v>
      </c>
      <c r="DS755" s="20">
        <v>12.8</v>
      </c>
      <c r="DT755" s="20">
        <v>0.64500000000000002</v>
      </c>
      <c r="DU755" s="20">
        <v>23.7</v>
      </c>
      <c r="DV755" s="20">
        <v>20.9</v>
      </c>
      <c r="DW755" s="20">
        <v>3.6</v>
      </c>
      <c r="DX755" s="20">
        <v>8.25</v>
      </c>
      <c r="DY755" s="20">
        <v>16.7</v>
      </c>
      <c r="DZ755" s="20">
        <v>35</v>
      </c>
      <c r="EA755" s="20">
        <v>0.59799999999999998</v>
      </c>
      <c r="EB755" s="20">
        <v>-1</v>
      </c>
      <c r="EC755" s="66">
        <v>37</v>
      </c>
      <c r="ED755" s="66">
        <v>40</v>
      </c>
      <c r="EE755" s="66">
        <v>41</v>
      </c>
      <c r="EF755" s="66">
        <v>35</v>
      </c>
      <c r="EG755" s="66">
        <v>32</v>
      </c>
      <c r="EH755" s="66">
        <v>30.5</v>
      </c>
      <c r="EI755" s="66">
        <v>35</v>
      </c>
      <c r="EJ755" s="66">
        <v>30</v>
      </c>
      <c r="EK755" s="20">
        <v>10830.909999999998</v>
      </c>
      <c r="EL755" s="20">
        <v>11418.5</v>
      </c>
      <c r="EM755" s="20">
        <v>86.625</v>
      </c>
      <c r="EN755" s="20">
        <v>110.08</v>
      </c>
      <c r="EO755" s="20">
        <v>10.533600000000002</v>
      </c>
      <c r="EP755" s="20">
        <v>250.166</v>
      </c>
      <c r="EQ755" s="21">
        <v>86</v>
      </c>
      <c r="ER755" s="21">
        <v>82</v>
      </c>
      <c r="ES755" s="61" t="s">
        <v>93</v>
      </c>
      <c r="ET755" s="61">
        <v>168</v>
      </c>
      <c r="EU755" s="61">
        <v>4</v>
      </c>
    </row>
    <row r="756" spans="1:151" x14ac:dyDescent="0.45">
      <c r="A756" s="64">
        <v>45321</v>
      </c>
      <c r="B756" s="21" t="s">
        <v>391</v>
      </c>
      <c r="C756" s="21">
        <v>143</v>
      </c>
      <c r="D756" s="21" t="s">
        <v>307</v>
      </c>
      <c r="E756" s="21">
        <v>274</v>
      </c>
      <c r="F756" s="50" t="s">
        <v>558</v>
      </c>
      <c r="G756" t="s">
        <v>391</v>
      </c>
      <c r="H756" t="s">
        <v>307</v>
      </c>
      <c r="I756" t="s">
        <v>391</v>
      </c>
      <c r="J756" t="s">
        <v>307</v>
      </c>
      <c r="K756" t="s">
        <v>391</v>
      </c>
      <c r="L756" t="s">
        <v>734</v>
      </c>
      <c r="M756" t="s">
        <v>391</v>
      </c>
      <c r="N756" t="s">
        <v>681</v>
      </c>
      <c r="O756" t="s">
        <v>391</v>
      </c>
      <c r="P756" t="s">
        <v>1379</v>
      </c>
      <c r="Q756" t="s">
        <v>391</v>
      </c>
      <c r="R756" t="s">
        <v>490</v>
      </c>
      <c r="S756" t="s">
        <v>216</v>
      </c>
      <c r="T756" t="s">
        <v>216</v>
      </c>
      <c r="U756">
        <v>21</v>
      </c>
      <c r="V756">
        <v>21</v>
      </c>
      <c r="W756" s="20">
        <v>0.33333333333333298</v>
      </c>
      <c r="X756" s="20">
        <v>-19.71</v>
      </c>
      <c r="Y756" s="20">
        <v>93.8</v>
      </c>
      <c r="Z756" s="20">
        <v>113.5</v>
      </c>
      <c r="AA756" s="20">
        <v>68.099999999999994</v>
      </c>
      <c r="AB756" s="20">
        <v>7.0000000000000001E-3</v>
      </c>
      <c r="AC756" s="20">
        <v>-5.68</v>
      </c>
      <c r="AD756" s="20">
        <v>102.5</v>
      </c>
      <c r="AE756" s="20">
        <v>108.1</v>
      </c>
      <c r="AF756" s="20">
        <v>-2.2400000000000002</v>
      </c>
      <c r="AG756" s="20">
        <v>93.2</v>
      </c>
      <c r="AH756" s="20">
        <v>113.5</v>
      </c>
      <c r="AI756" s="20">
        <v>9.3799999999999994E-2</v>
      </c>
      <c r="AJ756" s="20">
        <v>-10</v>
      </c>
      <c r="AK756" s="20">
        <v>-0.47619047619047616</v>
      </c>
      <c r="AL756" s="20">
        <v>918</v>
      </c>
      <c r="AM756" s="20">
        <v>-17.28</v>
      </c>
      <c r="AN756" s="20">
        <v>-5.66</v>
      </c>
      <c r="AO756" s="20">
        <v>1391</v>
      </c>
      <c r="AP756" s="20">
        <v>1525</v>
      </c>
      <c r="AQ756" s="20">
        <v>1158</v>
      </c>
      <c r="AR756" s="20">
        <v>0.41599999999999998</v>
      </c>
      <c r="AS756" s="20">
        <v>101</v>
      </c>
      <c r="AT756" s="20">
        <v>356</v>
      </c>
      <c r="AU756" s="20">
        <v>0.28399999999999997</v>
      </c>
      <c r="AV756" s="20">
        <v>326</v>
      </c>
      <c r="AW756" s="20">
        <v>445</v>
      </c>
      <c r="AX756" s="20">
        <v>0.73299999999999998</v>
      </c>
      <c r="AY756" s="20">
        <v>175</v>
      </c>
      <c r="AZ756" s="20">
        <v>8.3333333333333339</v>
      </c>
      <c r="BA756" s="20">
        <v>667</v>
      </c>
      <c r="BB756" s="20">
        <v>31.761904761904763</v>
      </c>
      <c r="BC756" s="20">
        <v>170</v>
      </c>
      <c r="BD756" s="20">
        <v>123</v>
      </c>
      <c r="BE756" s="20">
        <v>51</v>
      </c>
      <c r="BF756" s="20">
        <v>260</v>
      </c>
      <c r="BG756" s="20">
        <v>367</v>
      </c>
      <c r="BH756" s="20">
        <v>66.2</v>
      </c>
      <c r="BI756" s="20">
        <v>72.619</v>
      </c>
      <c r="BJ756" s="20">
        <v>-6.3810000000000002</v>
      </c>
      <c r="BK756" s="20">
        <v>0.65400000000000003</v>
      </c>
      <c r="BL756" s="20">
        <v>12.381</v>
      </c>
      <c r="BM756" s="20">
        <v>0.47299999999999998</v>
      </c>
      <c r="BN756" s="20">
        <v>17</v>
      </c>
      <c r="BO756" s="20">
        <v>21.2</v>
      </c>
      <c r="BP756" s="20">
        <v>2.4</v>
      </c>
      <c r="BQ756" s="20">
        <v>5.8571428571428568</v>
      </c>
      <c r="BR756" s="20">
        <v>17.5</v>
      </c>
      <c r="BS756" s="20">
        <v>347</v>
      </c>
      <c r="BT756" s="20">
        <v>0.38</v>
      </c>
      <c r="BU756" s="20">
        <v>0</v>
      </c>
      <c r="BV756" s="66">
        <v>350</v>
      </c>
      <c r="BW756" s="66">
        <v>356</v>
      </c>
      <c r="BX756" s="66">
        <v>346</v>
      </c>
      <c r="BY756" s="66">
        <v>349</v>
      </c>
      <c r="BZ756" s="66">
        <v>347</v>
      </c>
      <c r="CA756" s="66">
        <v>291</v>
      </c>
      <c r="CB756" s="66">
        <v>347</v>
      </c>
      <c r="CC756" s="66">
        <v>353</v>
      </c>
      <c r="CD756" s="20">
        <v>0.33333333333333298</v>
      </c>
      <c r="CE756" s="20">
        <v>-20.8</v>
      </c>
      <c r="CF756" s="20">
        <v>90.7</v>
      </c>
      <c r="CG756" s="20">
        <v>111.5</v>
      </c>
      <c r="CH756" s="20">
        <v>69.7</v>
      </c>
      <c r="CI756" s="20">
        <v>6.9000000000000006E-2</v>
      </c>
      <c r="CJ756" s="20">
        <v>-4.07</v>
      </c>
      <c r="CK756" s="20">
        <v>103.4</v>
      </c>
      <c r="CL756" s="20">
        <v>107.5</v>
      </c>
      <c r="CM756" s="20">
        <v>0.9</v>
      </c>
      <c r="CN756" s="20">
        <v>89.4</v>
      </c>
      <c r="CO756" s="20">
        <v>111.4</v>
      </c>
      <c r="CP756" s="63">
        <v>7.3700000000000002E-2</v>
      </c>
      <c r="CQ756" s="20">
        <v>-11</v>
      </c>
      <c r="CR756" s="20">
        <v>-0.52380952380952384</v>
      </c>
      <c r="CS756" s="20">
        <v>917</v>
      </c>
      <c r="CT756" s="20">
        <v>-18.63</v>
      </c>
      <c r="CU756" s="20">
        <v>-4.8</v>
      </c>
      <c r="CV756" s="20">
        <v>1421</v>
      </c>
      <c r="CW756" s="20">
        <v>1540</v>
      </c>
      <c r="CX756" s="20">
        <v>1256</v>
      </c>
      <c r="CY756" s="20">
        <v>0.41599999999999998</v>
      </c>
      <c r="CZ756" s="20">
        <v>134</v>
      </c>
      <c r="DA756" s="20">
        <v>452</v>
      </c>
      <c r="DB756" s="20">
        <v>0.29599999999999999</v>
      </c>
      <c r="DC756" s="20">
        <v>241</v>
      </c>
      <c r="DD756" s="20">
        <v>356</v>
      </c>
      <c r="DE756" s="20">
        <v>0.67700000000000005</v>
      </c>
      <c r="DF756" s="20">
        <v>196</v>
      </c>
      <c r="DG756" s="20">
        <v>9.3333333333333339</v>
      </c>
      <c r="DH756" s="20">
        <v>680</v>
      </c>
      <c r="DI756" s="20">
        <v>32.38095238095238</v>
      </c>
      <c r="DJ756" s="20">
        <v>267</v>
      </c>
      <c r="DK756" s="20">
        <v>122</v>
      </c>
      <c r="DL756" s="20">
        <v>56</v>
      </c>
      <c r="DM756" s="20">
        <v>270</v>
      </c>
      <c r="DN756" s="20">
        <v>412</v>
      </c>
      <c r="DO756" s="20">
        <v>67.7</v>
      </c>
      <c r="DP756" s="20">
        <v>73.332999999999998</v>
      </c>
      <c r="DQ756" s="20">
        <v>-5.6669999999999998</v>
      </c>
      <c r="DR756" s="20">
        <v>0.98899999999999999</v>
      </c>
      <c r="DS756" s="20">
        <v>12.856999999999999</v>
      </c>
      <c r="DT756" s="20">
        <v>0.45200000000000001</v>
      </c>
      <c r="DU756" s="20">
        <v>21.5</v>
      </c>
      <c r="DV756" s="20">
        <v>17</v>
      </c>
      <c r="DW756" s="20">
        <v>2.7</v>
      </c>
      <c r="DX756" s="20">
        <v>5.8095238095238093</v>
      </c>
      <c r="DY756" s="20">
        <v>19.600000000000001</v>
      </c>
      <c r="DZ756" s="20">
        <v>348</v>
      </c>
      <c r="EA756" s="20">
        <v>0.378</v>
      </c>
      <c r="EB756" s="20">
        <v>0</v>
      </c>
      <c r="EC756" s="66">
        <v>347</v>
      </c>
      <c r="ED756" s="66">
        <v>341</v>
      </c>
      <c r="EE756" s="66">
        <v>343</v>
      </c>
      <c r="EF756" s="66">
        <v>347</v>
      </c>
      <c r="EG756" s="66">
        <v>353</v>
      </c>
      <c r="EH756" s="66">
        <v>285.3</v>
      </c>
      <c r="EI756" s="66">
        <v>348</v>
      </c>
      <c r="EJ756" s="66">
        <v>350</v>
      </c>
      <c r="EK756" s="20">
        <v>10458.699999999999</v>
      </c>
      <c r="EL756" s="20">
        <v>10294.450000000001</v>
      </c>
      <c r="EM756" s="20">
        <v>71.927714285714288</v>
      </c>
      <c r="EN756" s="20">
        <v>75.305285714285702</v>
      </c>
      <c r="EO756" s="20">
        <v>11.8475</v>
      </c>
      <c r="EP756" s="20">
        <v>301.99599999999998</v>
      </c>
      <c r="EQ756" s="21">
        <v>58</v>
      </c>
      <c r="ER756" s="21">
        <v>54</v>
      </c>
      <c r="ES756" s="61" t="s">
        <v>391</v>
      </c>
      <c r="ET756" s="61">
        <v>112</v>
      </c>
      <c r="EU756" s="61">
        <v>4</v>
      </c>
    </row>
    <row r="757" spans="1:151" x14ac:dyDescent="0.45">
      <c r="A757" s="64">
        <v>45321</v>
      </c>
      <c r="B757" s="21" t="s">
        <v>20</v>
      </c>
      <c r="C757" s="21">
        <v>132</v>
      </c>
      <c r="D757" s="21" t="s">
        <v>50</v>
      </c>
      <c r="E757" s="21">
        <v>222</v>
      </c>
      <c r="F757" s="50" t="s">
        <v>558</v>
      </c>
      <c r="G757" t="s">
        <v>20</v>
      </c>
      <c r="H757" t="s">
        <v>50</v>
      </c>
      <c r="I757" t="s">
        <v>20</v>
      </c>
      <c r="J757" t="s">
        <v>50</v>
      </c>
      <c r="K757" t="s">
        <v>20</v>
      </c>
      <c r="L757" t="s">
        <v>421</v>
      </c>
      <c r="M757" t="s">
        <v>20</v>
      </c>
      <c r="N757" t="s">
        <v>575</v>
      </c>
      <c r="O757" t="s">
        <v>20</v>
      </c>
      <c r="P757" t="s">
        <v>1341</v>
      </c>
      <c r="Q757" t="s">
        <v>20</v>
      </c>
      <c r="R757" t="s">
        <v>421</v>
      </c>
      <c r="S757" t="s">
        <v>21</v>
      </c>
      <c r="T757" t="s">
        <v>21</v>
      </c>
      <c r="U757">
        <v>20</v>
      </c>
      <c r="V757">
        <v>20</v>
      </c>
      <c r="W757" s="20">
        <v>0.8</v>
      </c>
      <c r="X757" s="20">
        <v>20.88</v>
      </c>
      <c r="Y757" s="20">
        <v>117.2</v>
      </c>
      <c r="Z757" s="20">
        <v>96.3</v>
      </c>
      <c r="AA757" s="20">
        <v>69.099999999999994</v>
      </c>
      <c r="AB757" s="20">
        <v>3.7999999999999999E-2</v>
      </c>
      <c r="AC757" s="20">
        <v>8.7799999999999994</v>
      </c>
      <c r="AD757" s="20">
        <v>109.4</v>
      </c>
      <c r="AE757" s="20">
        <v>100.6</v>
      </c>
      <c r="AF757" s="20">
        <v>4.2699999999999996</v>
      </c>
      <c r="AG757" s="20">
        <v>117.6</v>
      </c>
      <c r="AH757" s="20">
        <v>96.8</v>
      </c>
      <c r="AI757" s="20">
        <v>0.90380000000000005</v>
      </c>
      <c r="AJ757" s="20">
        <v>3.4</v>
      </c>
      <c r="AK757" s="20">
        <v>0.16999999999999998</v>
      </c>
      <c r="AL757" s="20">
        <v>1419</v>
      </c>
      <c r="AM757" s="20">
        <v>17.87</v>
      </c>
      <c r="AN757" s="20">
        <v>8.0299999999999994</v>
      </c>
      <c r="AO757" s="20">
        <v>1580</v>
      </c>
      <c r="AP757" s="20">
        <v>1366</v>
      </c>
      <c r="AQ757" s="20">
        <v>1162</v>
      </c>
      <c r="AR757" s="20">
        <v>0.505</v>
      </c>
      <c r="AS757" s="20">
        <v>127</v>
      </c>
      <c r="AT757" s="20">
        <v>355</v>
      </c>
      <c r="AU757" s="20">
        <v>0.35799999999999998</v>
      </c>
      <c r="AV757" s="20">
        <v>279</v>
      </c>
      <c r="AW757" s="20">
        <v>377</v>
      </c>
      <c r="AX757" s="20">
        <v>0.74</v>
      </c>
      <c r="AY757" s="20">
        <v>174</v>
      </c>
      <c r="AZ757" s="20">
        <v>8.6999999999999993</v>
      </c>
      <c r="BA757" s="20">
        <v>740</v>
      </c>
      <c r="BB757" s="20">
        <v>37</v>
      </c>
      <c r="BC757" s="20">
        <v>413</v>
      </c>
      <c r="BD757" s="20">
        <v>150</v>
      </c>
      <c r="BE757" s="20">
        <v>83</v>
      </c>
      <c r="BF757" s="20">
        <v>237</v>
      </c>
      <c r="BG757" s="20">
        <v>295</v>
      </c>
      <c r="BH757" s="20">
        <v>79</v>
      </c>
      <c r="BI757" s="20">
        <v>68.3</v>
      </c>
      <c r="BJ757" s="20">
        <v>10.7</v>
      </c>
      <c r="BK757" s="20">
        <v>1.7430000000000001</v>
      </c>
      <c r="BL757" s="20">
        <v>11.85</v>
      </c>
      <c r="BM757" s="20">
        <v>0.63300000000000001</v>
      </c>
      <c r="BN757" s="20">
        <v>17.8</v>
      </c>
      <c r="BO757" s="20">
        <v>18.8</v>
      </c>
      <c r="BP757" s="20">
        <v>4.2</v>
      </c>
      <c r="BQ757" s="20">
        <v>7.5</v>
      </c>
      <c r="BR757" s="20">
        <v>14.8</v>
      </c>
      <c r="BS757" s="20">
        <v>9</v>
      </c>
      <c r="BT757" s="20">
        <v>0.64300000000000002</v>
      </c>
      <c r="BU757" s="20">
        <v>0</v>
      </c>
      <c r="BV757" s="66">
        <v>13</v>
      </c>
      <c r="BW757" s="66">
        <v>8</v>
      </c>
      <c r="BX757" s="66">
        <v>7</v>
      </c>
      <c r="BY757" s="66">
        <v>17</v>
      </c>
      <c r="BZ757" s="66">
        <v>17</v>
      </c>
      <c r="CA757" s="66">
        <v>9.6999999999999993</v>
      </c>
      <c r="CB757" s="66">
        <v>9</v>
      </c>
      <c r="CC757" s="66">
        <v>11</v>
      </c>
      <c r="CD757" s="20">
        <v>0.45</v>
      </c>
      <c r="CE757" s="20">
        <v>4.8</v>
      </c>
      <c r="CF757" s="20">
        <v>106.2</v>
      </c>
      <c r="CG757" s="20">
        <v>101.4</v>
      </c>
      <c r="CH757" s="20">
        <v>67.2</v>
      </c>
      <c r="CI757" s="20">
        <v>-9.8000000000000004E-2</v>
      </c>
      <c r="CJ757" s="20">
        <v>1.69</v>
      </c>
      <c r="CK757" s="20">
        <v>106.7</v>
      </c>
      <c r="CL757" s="20">
        <v>105</v>
      </c>
      <c r="CM757" s="20">
        <v>-6.54</v>
      </c>
      <c r="CN757" s="20">
        <v>105.4</v>
      </c>
      <c r="CO757" s="20">
        <v>99.3</v>
      </c>
      <c r="CP757" s="63">
        <v>0.66600000000000004</v>
      </c>
      <c r="CQ757" s="20">
        <v>-5.2</v>
      </c>
      <c r="CR757" s="20">
        <v>-0.26</v>
      </c>
      <c r="CS757" s="20">
        <v>1195</v>
      </c>
      <c r="CT757" s="20">
        <v>6.11</v>
      </c>
      <c r="CU757" s="20">
        <v>3.76</v>
      </c>
      <c r="CV757" s="20">
        <v>1436</v>
      </c>
      <c r="CW757" s="20">
        <v>1389</v>
      </c>
      <c r="CX757" s="20">
        <v>1135</v>
      </c>
      <c r="CY757" s="20">
        <v>0.44700000000000001</v>
      </c>
      <c r="CZ757" s="20">
        <v>181</v>
      </c>
      <c r="DA757" s="20">
        <v>512</v>
      </c>
      <c r="DB757" s="20">
        <v>0.35399999999999998</v>
      </c>
      <c r="DC757" s="20">
        <v>241</v>
      </c>
      <c r="DD757" s="20">
        <v>358</v>
      </c>
      <c r="DE757" s="20">
        <v>0.67300000000000004</v>
      </c>
      <c r="DF757" s="20">
        <v>189</v>
      </c>
      <c r="DG757" s="20">
        <v>9.4499999999999993</v>
      </c>
      <c r="DH757" s="20">
        <v>707</v>
      </c>
      <c r="DI757" s="20">
        <v>35.35</v>
      </c>
      <c r="DJ757" s="20">
        <v>293</v>
      </c>
      <c r="DK757" s="20">
        <v>127</v>
      </c>
      <c r="DL757" s="20">
        <v>56</v>
      </c>
      <c r="DM757" s="20">
        <v>270</v>
      </c>
      <c r="DN757" s="20">
        <v>316</v>
      </c>
      <c r="DO757" s="20">
        <v>71.8</v>
      </c>
      <c r="DP757" s="20">
        <v>69.45</v>
      </c>
      <c r="DQ757" s="20">
        <v>2.35</v>
      </c>
      <c r="DR757" s="20">
        <v>1.085</v>
      </c>
      <c r="DS757" s="20">
        <v>13.5</v>
      </c>
      <c r="DT757" s="20">
        <v>0.47</v>
      </c>
      <c r="DU757" s="20">
        <v>25.6</v>
      </c>
      <c r="DV757" s="20">
        <v>17.899999999999999</v>
      </c>
      <c r="DW757" s="20">
        <v>2.8</v>
      </c>
      <c r="DX757" s="20">
        <v>6.35</v>
      </c>
      <c r="DY757" s="20">
        <v>15.8</v>
      </c>
      <c r="DZ757" s="20">
        <v>213</v>
      </c>
      <c r="EA757" s="20">
        <v>0.47899999999999998</v>
      </c>
      <c r="EB757" s="20">
        <v>0</v>
      </c>
      <c r="EC757" s="66">
        <v>139</v>
      </c>
      <c r="ED757" s="66">
        <v>128</v>
      </c>
      <c r="EE757" s="66">
        <v>174</v>
      </c>
      <c r="EF757" s="66">
        <v>121</v>
      </c>
      <c r="EG757" s="66">
        <v>119</v>
      </c>
      <c r="EH757" s="66">
        <v>119.3</v>
      </c>
      <c r="EI757" s="66">
        <v>213</v>
      </c>
      <c r="EJ757" s="66">
        <v>217</v>
      </c>
      <c r="EK757" s="20">
        <v>11884.080000000002</v>
      </c>
      <c r="EL757" s="20">
        <v>10227.06</v>
      </c>
      <c r="EM757" s="20">
        <v>75.247499999999988</v>
      </c>
      <c r="EN757" s="20">
        <v>101.25</v>
      </c>
      <c r="EO757" s="20">
        <v>9.9604000000000017</v>
      </c>
      <c r="EP757" s="20">
        <v>233.84</v>
      </c>
      <c r="EQ757" s="21">
        <v>83</v>
      </c>
      <c r="ER757" s="21">
        <v>54</v>
      </c>
      <c r="ES757" s="61" t="s">
        <v>20</v>
      </c>
      <c r="ET757" s="61">
        <v>137</v>
      </c>
      <c r="EU757" s="61">
        <v>29</v>
      </c>
    </row>
    <row r="758" spans="1:151" x14ac:dyDescent="0.45">
      <c r="A758" s="64">
        <v>45321</v>
      </c>
      <c r="B758" s="21" t="s">
        <v>127</v>
      </c>
      <c r="C758" s="21">
        <v>58</v>
      </c>
      <c r="D758" s="21" t="s">
        <v>46</v>
      </c>
      <c r="E758" s="21">
        <v>259</v>
      </c>
      <c r="F758" s="50" t="s">
        <v>558</v>
      </c>
      <c r="G758" t="s">
        <v>127</v>
      </c>
      <c r="H758" t="s">
        <v>46</v>
      </c>
      <c r="I758" t="s">
        <v>127</v>
      </c>
      <c r="J758" t="s">
        <v>46</v>
      </c>
      <c r="K758" t="s">
        <v>427</v>
      </c>
      <c r="L758" t="s">
        <v>408</v>
      </c>
      <c r="M758" t="s">
        <v>653</v>
      </c>
      <c r="N758" t="s">
        <v>595</v>
      </c>
      <c r="O758" t="s">
        <v>1350</v>
      </c>
      <c r="P758" t="s">
        <v>46</v>
      </c>
      <c r="Q758" t="s">
        <v>427</v>
      </c>
      <c r="R758" t="s">
        <v>408</v>
      </c>
      <c r="S758" t="s">
        <v>47</v>
      </c>
      <c r="T758" t="s">
        <v>47</v>
      </c>
      <c r="U758">
        <v>20</v>
      </c>
      <c r="V758">
        <v>20</v>
      </c>
      <c r="W758" s="20">
        <v>0.75</v>
      </c>
      <c r="X758" s="20">
        <v>15.77</v>
      </c>
      <c r="Y758" s="20">
        <v>116.8</v>
      </c>
      <c r="Z758" s="20">
        <v>101.1</v>
      </c>
      <c r="AA758" s="20">
        <v>66.400000000000006</v>
      </c>
      <c r="AB758" s="20">
        <v>-1.7000000000000001E-2</v>
      </c>
      <c r="AC758" s="20">
        <v>7.52</v>
      </c>
      <c r="AD758" s="20">
        <v>111.4</v>
      </c>
      <c r="AE758" s="20">
        <v>103.9</v>
      </c>
      <c r="AF758" s="20">
        <v>5.51</v>
      </c>
      <c r="AG758" s="20">
        <v>115.4</v>
      </c>
      <c r="AH758" s="20">
        <v>101</v>
      </c>
      <c r="AI758" s="20">
        <v>0.82250000000000001</v>
      </c>
      <c r="AJ758" s="20">
        <v>1.4</v>
      </c>
      <c r="AK758" s="20">
        <v>6.9999999999999993E-2</v>
      </c>
      <c r="AL758" s="20">
        <v>1335</v>
      </c>
      <c r="AM758" s="20">
        <v>14.42</v>
      </c>
      <c r="AN758" s="20">
        <v>7.26</v>
      </c>
      <c r="AO758" s="20">
        <v>1603</v>
      </c>
      <c r="AP758" s="20">
        <v>1397</v>
      </c>
      <c r="AQ758" s="20">
        <v>1155</v>
      </c>
      <c r="AR758" s="20">
        <v>0.501</v>
      </c>
      <c r="AS758" s="20">
        <v>167</v>
      </c>
      <c r="AT758" s="20">
        <v>454</v>
      </c>
      <c r="AU758" s="20">
        <v>0.36799999999999999</v>
      </c>
      <c r="AV758" s="20">
        <v>278</v>
      </c>
      <c r="AW758" s="20">
        <v>368</v>
      </c>
      <c r="AX758" s="20">
        <v>0.755</v>
      </c>
      <c r="AY758" s="20">
        <v>158</v>
      </c>
      <c r="AZ758" s="20">
        <v>7.9</v>
      </c>
      <c r="BA758" s="20">
        <v>659</v>
      </c>
      <c r="BB758" s="20">
        <v>32.950000000000003</v>
      </c>
      <c r="BC758" s="20">
        <v>387</v>
      </c>
      <c r="BD758" s="20">
        <v>143</v>
      </c>
      <c r="BE758" s="20">
        <v>65</v>
      </c>
      <c r="BF758" s="20">
        <v>209</v>
      </c>
      <c r="BG758" s="20">
        <v>340</v>
      </c>
      <c r="BH758" s="20">
        <v>80.2</v>
      </c>
      <c r="BI758" s="20">
        <v>69.849999999999994</v>
      </c>
      <c r="BJ758" s="20">
        <v>10.3</v>
      </c>
      <c r="BK758" s="20">
        <v>1.8520000000000001</v>
      </c>
      <c r="BL758" s="20">
        <v>10.45</v>
      </c>
      <c r="BM758" s="20">
        <v>0.68400000000000005</v>
      </c>
      <c r="BN758" s="20">
        <v>22.7</v>
      </c>
      <c r="BO758" s="20">
        <v>18.399999999999999</v>
      </c>
      <c r="BP758" s="20">
        <v>3.2</v>
      </c>
      <c r="BQ758" s="20">
        <v>7.15</v>
      </c>
      <c r="BR758" s="20">
        <v>17</v>
      </c>
      <c r="BS758" s="20">
        <v>13</v>
      </c>
      <c r="BT758" s="20">
        <v>0.63</v>
      </c>
      <c r="BU758" s="20">
        <v>0</v>
      </c>
      <c r="BV758" s="66">
        <v>34</v>
      </c>
      <c r="BW758" s="66">
        <v>79</v>
      </c>
      <c r="BX758" s="66">
        <v>44</v>
      </c>
      <c r="BY758" s="66">
        <v>82</v>
      </c>
      <c r="BZ758" s="66">
        <v>41</v>
      </c>
      <c r="CA758" s="66">
        <v>45.3</v>
      </c>
      <c r="CB758" s="66">
        <v>13</v>
      </c>
      <c r="CC758" s="66">
        <v>25</v>
      </c>
      <c r="CD758" s="20">
        <v>0.8</v>
      </c>
      <c r="CE758" s="20">
        <v>19.16</v>
      </c>
      <c r="CF758" s="20">
        <v>114.4</v>
      </c>
      <c r="CG758" s="20">
        <v>95.3</v>
      </c>
      <c r="CH758" s="20">
        <v>67.2</v>
      </c>
      <c r="CI758" s="20">
        <v>3.9E-2</v>
      </c>
      <c r="CJ758" s="20">
        <v>8.5299999999999994</v>
      </c>
      <c r="CK758" s="20">
        <v>110.6</v>
      </c>
      <c r="CL758" s="20">
        <v>102.1</v>
      </c>
      <c r="CM758" s="20">
        <v>10.220000000000001</v>
      </c>
      <c r="CN758" s="20">
        <v>112.6</v>
      </c>
      <c r="CO758" s="20">
        <v>94.8</v>
      </c>
      <c r="CP758" s="63">
        <v>0.87890000000000001</v>
      </c>
      <c r="CQ758" s="20">
        <v>2.9</v>
      </c>
      <c r="CR758" s="20">
        <v>0.14499999999999999</v>
      </c>
      <c r="CS758" s="20">
        <v>1390</v>
      </c>
      <c r="CT758" s="20">
        <v>15.57</v>
      </c>
      <c r="CU758" s="20">
        <v>8.02</v>
      </c>
      <c r="CV758" s="20">
        <v>1525</v>
      </c>
      <c r="CW758" s="20">
        <v>1335</v>
      </c>
      <c r="CX758" s="20">
        <v>1180</v>
      </c>
      <c r="CY758" s="20">
        <v>0.44800000000000001</v>
      </c>
      <c r="CZ758" s="20">
        <v>140</v>
      </c>
      <c r="DA758" s="20">
        <v>447</v>
      </c>
      <c r="DB758" s="20">
        <v>0.313</v>
      </c>
      <c r="DC758" s="20">
        <v>327</v>
      </c>
      <c r="DD758" s="20">
        <v>450</v>
      </c>
      <c r="DE758" s="20">
        <v>0.72699999999999998</v>
      </c>
      <c r="DF758" s="20">
        <v>220</v>
      </c>
      <c r="DG758" s="20">
        <v>11</v>
      </c>
      <c r="DH758" s="20">
        <v>753</v>
      </c>
      <c r="DI758" s="20">
        <v>37.65</v>
      </c>
      <c r="DJ758" s="20">
        <v>253</v>
      </c>
      <c r="DK758" s="20">
        <v>150</v>
      </c>
      <c r="DL758" s="20">
        <v>71</v>
      </c>
      <c r="DM758" s="20">
        <v>218</v>
      </c>
      <c r="DN758" s="20">
        <v>347</v>
      </c>
      <c r="DO758" s="20">
        <v>76.2</v>
      </c>
      <c r="DP758" s="20">
        <v>66.75</v>
      </c>
      <c r="DQ758" s="20">
        <v>9.5</v>
      </c>
      <c r="DR758" s="20">
        <v>1.161</v>
      </c>
      <c r="DS758" s="20">
        <v>10.9</v>
      </c>
      <c r="DT758" s="20">
        <v>0.68799999999999994</v>
      </c>
      <c r="DU758" s="20">
        <v>22.4</v>
      </c>
      <c r="DV758" s="20">
        <v>22.5</v>
      </c>
      <c r="DW758" s="20">
        <v>3.6</v>
      </c>
      <c r="DX758" s="20">
        <v>7.5</v>
      </c>
      <c r="DY758" s="20">
        <v>17.399999999999999</v>
      </c>
      <c r="DZ758" s="20">
        <v>5</v>
      </c>
      <c r="EA758" s="20">
        <v>0.66</v>
      </c>
      <c r="EB758" s="20">
        <v>0</v>
      </c>
      <c r="EC758" s="66">
        <v>20</v>
      </c>
      <c r="ED758" s="66">
        <v>19</v>
      </c>
      <c r="EE758" s="66">
        <v>15</v>
      </c>
      <c r="EF758" s="66">
        <v>37</v>
      </c>
      <c r="EG758" s="66">
        <v>21</v>
      </c>
      <c r="EH758" s="66">
        <v>18.2</v>
      </c>
      <c r="EI758" s="66">
        <v>5</v>
      </c>
      <c r="EJ758" s="66">
        <v>4</v>
      </c>
      <c r="EK758" s="20">
        <v>11131.039999999999</v>
      </c>
      <c r="EL758" s="20">
        <v>11565.84</v>
      </c>
      <c r="EM758" s="20">
        <v>78.375</v>
      </c>
      <c r="EN758" s="20">
        <v>77.935000000000002</v>
      </c>
      <c r="EO758" s="20">
        <v>12.359</v>
      </c>
      <c r="EP758" s="20">
        <v>261.98500000000001</v>
      </c>
      <c r="EQ758" s="21">
        <v>79</v>
      </c>
      <c r="ER758" s="21">
        <v>71</v>
      </c>
      <c r="ES758" s="61" t="s">
        <v>127</v>
      </c>
      <c r="ET758" s="61">
        <v>150</v>
      </c>
      <c r="EU758" s="61">
        <v>8</v>
      </c>
    </row>
    <row r="759" spans="1:151" x14ac:dyDescent="0.45">
      <c r="A759" s="64">
        <v>45321</v>
      </c>
      <c r="B759" s="21" t="s">
        <v>59</v>
      </c>
      <c r="C759" s="21">
        <v>330</v>
      </c>
      <c r="D759" s="21" t="s">
        <v>179</v>
      </c>
      <c r="E759" s="21">
        <v>261</v>
      </c>
      <c r="F759" s="50" t="s">
        <v>558</v>
      </c>
      <c r="G759" t="s">
        <v>59</v>
      </c>
      <c r="H759" t="s">
        <v>179</v>
      </c>
      <c r="I759" t="s">
        <v>59</v>
      </c>
      <c r="J759" t="s">
        <v>179</v>
      </c>
      <c r="K759" t="s">
        <v>417</v>
      </c>
      <c r="L759" t="s">
        <v>436</v>
      </c>
      <c r="M759" t="s">
        <v>1264</v>
      </c>
      <c r="N759" t="s">
        <v>622</v>
      </c>
      <c r="O759" t="s">
        <v>59</v>
      </c>
      <c r="P759" t="s">
        <v>179</v>
      </c>
      <c r="Q759" t="s">
        <v>417</v>
      </c>
      <c r="R759" t="s">
        <v>436</v>
      </c>
      <c r="S759" t="s">
        <v>47</v>
      </c>
      <c r="T759" t="s">
        <v>47</v>
      </c>
      <c r="U759">
        <v>20</v>
      </c>
      <c r="V759">
        <v>20</v>
      </c>
      <c r="W759" s="20">
        <v>0.9</v>
      </c>
      <c r="X759" s="20">
        <v>16.850000000000001</v>
      </c>
      <c r="Y759" s="20">
        <v>115.8</v>
      </c>
      <c r="Z759" s="20">
        <v>98.9</v>
      </c>
      <c r="AA759" s="20">
        <v>69.599999999999994</v>
      </c>
      <c r="AB759" s="20">
        <v>8.2000000000000003E-2</v>
      </c>
      <c r="AC759" s="20">
        <v>4.09</v>
      </c>
      <c r="AD759" s="20">
        <v>108.3</v>
      </c>
      <c r="AE759" s="20">
        <v>104.2</v>
      </c>
      <c r="AF759" s="20">
        <v>1.89</v>
      </c>
      <c r="AG759" s="20">
        <v>114.7</v>
      </c>
      <c r="AH759" s="20">
        <v>98.9</v>
      </c>
      <c r="AI759" s="20">
        <v>0.84589999999999999</v>
      </c>
      <c r="AJ759" s="20">
        <v>3.2</v>
      </c>
      <c r="AK759" s="20">
        <v>0.16</v>
      </c>
      <c r="AL759" s="20">
        <v>1427</v>
      </c>
      <c r="AM759" s="20">
        <v>14.52</v>
      </c>
      <c r="AN759" s="20">
        <v>3.91</v>
      </c>
      <c r="AO759" s="20">
        <v>1651</v>
      </c>
      <c r="AP759" s="20">
        <v>1376</v>
      </c>
      <c r="AQ759" s="20">
        <v>1200</v>
      </c>
      <c r="AR759" s="20">
        <v>0.499</v>
      </c>
      <c r="AS759" s="20">
        <v>120</v>
      </c>
      <c r="AT759" s="20">
        <v>376</v>
      </c>
      <c r="AU759" s="20">
        <v>0.31900000000000001</v>
      </c>
      <c r="AV759" s="20">
        <v>333</v>
      </c>
      <c r="AW759" s="20">
        <v>458</v>
      </c>
      <c r="AX759" s="20">
        <v>0.72699999999999998</v>
      </c>
      <c r="AY759" s="20">
        <v>217</v>
      </c>
      <c r="AZ759" s="20">
        <v>10.85</v>
      </c>
      <c r="BA759" s="20">
        <v>759</v>
      </c>
      <c r="BB759" s="20">
        <v>37.950000000000003</v>
      </c>
      <c r="BC759" s="20">
        <v>349</v>
      </c>
      <c r="BD759" s="20">
        <v>147</v>
      </c>
      <c r="BE759" s="20">
        <v>86</v>
      </c>
      <c r="BF759" s="20">
        <v>229</v>
      </c>
      <c r="BG759" s="20">
        <v>344</v>
      </c>
      <c r="BH759" s="20">
        <v>82.6</v>
      </c>
      <c r="BI759" s="20">
        <v>68.8</v>
      </c>
      <c r="BJ759" s="20">
        <v>13.75</v>
      </c>
      <c r="BK759" s="20">
        <v>1.524</v>
      </c>
      <c r="BL759" s="20">
        <v>11.45</v>
      </c>
      <c r="BM759" s="20">
        <v>0.64200000000000002</v>
      </c>
      <c r="BN759" s="20">
        <v>18.8</v>
      </c>
      <c r="BO759" s="20">
        <v>22.9</v>
      </c>
      <c r="BP759" s="20">
        <v>4.3</v>
      </c>
      <c r="BQ759" s="20">
        <v>7.35</v>
      </c>
      <c r="BR759" s="20">
        <v>17.2</v>
      </c>
      <c r="BS759" s="20">
        <v>4</v>
      </c>
      <c r="BT759" s="20">
        <v>0.66200000000000003</v>
      </c>
      <c r="BU759" s="20">
        <v>-1</v>
      </c>
      <c r="BV759" s="66">
        <v>22</v>
      </c>
      <c r="BW759" s="66">
        <v>13</v>
      </c>
      <c r="BX759" s="66">
        <v>11</v>
      </c>
      <c r="BY759" s="66">
        <v>48</v>
      </c>
      <c r="BZ759" s="66">
        <v>34</v>
      </c>
      <c r="CA759" s="66">
        <v>19.5</v>
      </c>
      <c r="CB759" s="66">
        <v>4</v>
      </c>
      <c r="CC759" s="66">
        <v>5</v>
      </c>
      <c r="CD759" s="20">
        <v>0.4</v>
      </c>
      <c r="CE759" s="20">
        <v>-2.1</v>
      </c>
      <c r="CF759" s="20">
        <v>109.1</v>
      </c>
      <c r="CG759" s="20">
        <v>111.2</v>
      </c>
      <c r="CH759" s="20">
        <v>65.8</v>
      </c>
      <c r="CI759" s="20">
        <v>-7.6999999999999999E-2</v>
      </c>
      <c r="CJ759" s="20">
        <v>0.31</v>
      </c>
      <c r="CK759" s="20">
        <v>107.1</v>
      </c>
      <c r="CL759" s="20">
        <v>106.7</v>
      </c>
      <c r="CM759" s="20">
        <v>-4.1500000000000004</v>
      </c>
      <c r="CN759" s="20">
        <v>110.4</v>
      </c>
      <c r="CO759" s="20">
        <v>109.9</v>
      </c>
      <c r="CP759" s="63">
        <v>0.51280000000000003</v>
      </c>
      <c r="CQ759" s="20">
        <v>-7.7</v>
      </c>
      <c r="CR759" s="20">
        <v>-0.38500000000000001</v>
      </c>
      <c r="CS759" s="20">
        <v>1100</v>
      </c>
      <c r="CT759" s="20">
        <v>-1.19</v>
      </c>
      <c r="CU759" s="20">
        <v>0.44</v>
      </c>
      <c r="CV759" s="20">
        <v>1496</v>
      </c>
      <c r="CW759" s="20">
        <v>1482</v>
      </c>
      <c r="CX759" s="20">
        <v>1180</v>
      </c>
      <c r="CY759" s="20">
        <v>0.46700000000000003</v>
      </c>
      <c r="CZ759" s="20">
        <v>187</v>
      </c>
      <c r="DA759" s="20">
        <v>513</v>
      </c>
      <c r="DB759" s="20">
        <v>0.36499999999999999</v>
      </c>
      <c r="DC759" s="20">
        <v>207</v>
      </c>
      <c r="DD759" s="20">
        <v>298</v>
      </c>
      <c r="DE759" s="20">
        <v>0.69499999999999995</v>
      </c>
      <c r="DF759" s="20">
        <v>172</v>
      </c>
      <c r="DG759" s="20">
        <v>8.6</v>
      </c>
      <c r="DH759" s="20">
        <v>646</v>
      </c>
      <c r="DI759" s="20">
        <v>32.299999999999997</v>
      </c>
      <c r="DJ759" s="20">
        <v>285</v>
      </c>
      <c r="DK759" s="20">
        <v>106</v>
      </c>
      <c r="DL759" s="20">
        <v>79</v>
      </c>
      <c r="DM759" s="20">
        <v>211</v>
      </c>
      <c r="DN759" s="20">
        <v>335</v>
      </c>
      <c r="DO759" s="20">
        <v>74.8</v>
      </c>
      <c r="DP759" s="20">
        <v>74.099999999999994</v>
      </c>
      <c r="DQ759" s="20">
        <v>0.7</v>
      </c>
      <c r="DR759" s="20">
        <v>1.351</v>
      </c>
      <c r="DS759" s="20">
        <v>10.55</v>
      </c>
      <c r="DT759" s="20">
        <v>0.502</v>
      </c>
      <c r="DU759" s="20">
        <v>25.6</v>
      </c>
      <c r="DV759" s="20">
        <v>14.9</v>
      </c>
      <c r="DW759" s="20">
        <v>4</v>
      </c>
      <c r="DX759" s="20">
        <v>5.3</v>
      </c>
      <c r="DY759" s="20">
        <v>16.8</v>
      </c>
      <c r="DZ759" s="20">
        <v>258</v>
      </c>
      <c r="EA759" s="20">
        <v>0.45600000000000002</v>
      </c>
      <c r="EB759" s="20">
        <v>0</v>
      </c>
      <c r="EC759" s="66">
        <v>188</v>
      </c>
      <c r="ED759" s="66">
        <v>213</v>
      </c>
      <c r="EE759" s="66">
        <v>258</v>
      </c>
      <c r="EF759" s="66">
        <v>181</v>
      </c>
      <c r="EG759" s="66">
        <v>189</v>
      </c>
      <c r="EH759" s="66">
        <v>177.2</v>
      </c>
      <c r="EI759" s="66">
        <v>258</v>
      </c>
      <c r="EJ759" s="66">
        <v>221</v>
      </c>
      <c r="EK759" s="20">
        <v>12876.96</v>
      </c>
      <c r="EL759" s="20">
        <v>10789.99</v>
      </c>
      <c r="EM759" s="20">
        <v>60.684999999999995</v>
      </c>
      <c r="EN759" s="20">
        <v>77.542500000000004</v>
      </c>
      <c r="EO759" s="20">
        <v>11.953999999999999</v>
      </c>
      <c r="EP759" s="20">
        <v>243.54499999999999</v>
      </c>
      <c r="EQ759" s="21">
        <v>82</v>
      </c>
      <c r="ER759" s="21">
        <v>61</v>
      </c>
      <c r="ES759" s="61" t="s">
        <v>59</v>
      </c>
      <c r="ET759" s="61">
        <v>143</v>
      </c>
      <c r="EU759" s="61">
        <v>21</v>
      </c>
    </row>
    <row r="760" spans="1:151" x14ac:dyDescent="0.45">
      <c r="A760" s="64">
        <v>45321</v>
      </c>
      <c r="B760" s="21" t="s">
        <v>78</v>
      </c>
      <c r="C760" s="21">
        <v>53</v>
      </c>
      <c r="D760" s="21" t="s">
        <v>297</v>
      </c>
      <c r="E760" s="21">
        <v>152</v>
      </c>
      <c r="F760" s="50" t="s">
        <v>558</v>
      </c>
      <c r="G760" t="s">
        <v>78</v>
      </c>
      <c r="H760" t="s">
        <v>297</v>
      </c>
      <c r="I760" t="s">
        <v>78</v>
      </c>
      <c r="J760" t="s">
        <v>297</v>
      </c>
      <c r="K760" t="s">
        <v>78</v>
      </c>
      <c r="L760" t="s">
        <v>297</v>
      </c>
      <c r="M760" t="s">
        <v>78</v>
      </c>
      <c r="N760" t="s">
        <v>297</v>
      </c>
      <c r="O760" t="s">
        <v>78</v>
      </c>
      <c r="P760" t="s">
        <v>297</v>
      </c>
      <c r="Q760" t="s">
        <v>78</v>
      </c>
      <c r="R760" t="s">
        <v>297</v>
      </c>
      <c r="S760" t="s">
        <v>29</v>
      </c>
      <c r="T760" t="s">
        <v>29</v>
      </c>
      <c r="U760">
        <v>19</v>
      </c>
      <c r="V760">
        <v>20</v>
      </c>
      <c r="W760" s="20">
        <v>0.68421052631579005</v>
      </c>
      <c r="X760" s="20">
        <v>17.62</v>
      </c>
      <c r="Y760" s="20">
        <v>118.6</v>
      </c>
      <c r="Z760" s="20">
        <v>101</v>
      </c>
      <c r="AA760" s="20">
        <v>66.8</v>
      </c>
      <c r="AB760" s="20">
        <v>-1.4999999999999999E-2</v>
      </c>
      <c r="AC760" s="20">
        <v>9.24</v>
      </c>
      <c r="AD760" s="20">
        <v>112.1</v>
      </c>
      <c r="AE760" s="20">
        <v>102.8</v>
      </c>
      <c r="AF760" s="20">
        <v>4.2</v>
      </c>
      <c r="AG760" s="20">
        <v>119.1</v>
      </c>
      <c r="AH760" s="20">
        <v>100.7</v>
      </c>
      <c r="AI760" s="20">
        <v>0.87319999999999998</v>
      </c>
      <c r="AJ760" s="20">
        <v>1.5</v>
      </c>
      <c r="AK760" s="20">
        <v>7.8947368421052627E-2</v>
      </c>
      <c r="AL760" s="20">
        <v>1370</v>
      </c>
      <c r="AM760" s="20">
        <v>15.47</v>
      </c>
      <c r="AN760" s="20">
        <v>8.26</v>
      </c>
      <c r="AO760" s="20">
        <v>1524</v>
      </c>
      <c r="AP760" s="20">
        <v>1387</v>
      </c>
      <c r="AQ760" s="20">
        <v>1155</v>
      </c>
      <c r="AR760" s="20">
        <v>0.47599999999999998</v>
      </c>
      <c r="AS760" s="20">
        <v>160</v>
      </c>
      <c r="AT760" s="20">
        <v>448</v>
      </c>
      <c r="AU760" s="20">
        <v>0.35699999999999998</v>
      </c>
      <c r="AV760" s="20">
        <v>264</v>
      </c>
      <c r="AW760" s="20">
        <v>341</v>
      </c>
      <c r="AX760" s="20">
        <v>0.77400000000000002</v>
      </c>
      <c r="AY760" s="20">
        <v>196</v>
      </c>
      <c r="AZ760" s="20">
        <v>10.315789473684211</v>
      </c>
      <c r="BA760" s="20">
        <v>725</v>
      </c>
      <c r="BB760" s="20">
        <v>38.157894736842103</v>
      </c>
      <c r="BC760" s="20">
        <v>299</v>
      </c>
      <c r="BD760" s="20">
        <v>91</v>
      </c>
      <c r="BE760" s="20">
        <v>85</v>
      </c>
      <c r="BF760" s="20">
        <v>197</v>
      </c>
      <c r="BG760" s="20">
        <v>309</v>
      </c>
      <c r="BH760" s="20">
        <v>80.2</v>
      </c>
      <c r="BI760" s="20">
        <v>73</v>
      </c>
      <c r="BJ760" s="20">
        <v>7.2110000000000003</v>
      </c>
      <c r="BK760" s="20">
        <v>1.518</v>
      </c>
      <c r="BL760" s="20">
        <v>10.368</v>
      </c>
      <c r="BM760" s="20">
        <v>0.46200000000000002</v>
      </c>
      <c r="BN760" s="20">
        <v>23.6</v>
      </c>
      <c r="BO760" s="20">
        <v>17.899999999999999</v>
      </c>
      <c r="BP760" s="20">
        <v>4.5</v>
      </c>
      <c r="BQ760" s="20">
        <v>4.7894736842105265</v>
      </c>
      <c r="BR760" s="20">
        <v>16.3</v>
      </c>
      <c r="BS760" s="20">
        <v>16</v>
      </c>
      <c r="BT760" s="20">
        <v>0.626</v>
      </c>
      <c r="BU760" s="20">
        <v>1</v>
      </c>
      <c r="BV760" s="66">
        <v>28</v>
      </c>
      <c r="BW760" s="66">
        <v>56</v>
      </c>
      <c r="BX760" s="66">
        <v>29</v>
      </c>
      <c r="BY760" s="66">
        <v>23</v>
      </c>
      <c r="BZ760" s="66">
        <v>29</v>
      </c>
      <c r="CA760" s="66">
        <v>24.5</v>
      </c>
      <c r="CB760" s="66">
        <v>16</v>
      </c>
      <c r="CC760" s="66">
        <v>18</v>
      </c>
      <c r="CD760" s="20">
        <v>0.3</v>
      </c>
      <c r="CE760" s="20">
        <v>-3.51</v>
      </c>
      <c r="CF760" s="20">
        <v>105.9</v>
      </c>
      <c r="CG760" s="20">
        <v>109.4</v>
      </c>
      <c r="CH760" s="20">
        <v>69.099999999999994</v>
      </c>
      <c r="CI760" s="20">
        <v>-2.8000000000000001E-2</v>
      </c>
      <c r="CJ760" s="20">
        <v>4.96</v>
      </c>
      <c r="CK760" s="20">
        <v>108.4</v>
      </c>
      <c r="CL760" s="20">
        <v>103.5</v>
      </c>
      <c r="CM760" s="20">
        <v>-5.39</v>
      </c>
      <c r="CN760" s="20">
        <v>104.6</v>
      </c>
      <c r="CO760" s="20">
        <v>109.8</v>
      </c>
      <c r="CP760" s="63">
        <v>0.36509999999999998</v>
      </c>
      <c r="CQ760" s="20">
        <v>-7.5</v>
      </c>
      <c r="CR760" s="20">
        <v>-0.375</v>
      </c>
      <c r="CS760" s="20">
        <v>1077</v>
      </c>
      <c r="CT760" s="20">
        <v>-0.55000000000000004</v>
      </c>
      <c r="CU760" s="20">
        <v>5.25</v>
      </c>
      <c r="CV760" s="20">
        <v>1437</v>
      </c>
      <c r="CW760" s="20">
        <v>1553</v>
      </c>
      <c r="CX760" s="20">
        <v>1141</v>
      </c>
      <c r="CY760" s="20">
        <v>0.434</v>
      </c>
      <c r="CZ760" s="20">
        <v>115</v>
      </c>
      <c r="DA760" s="20">
        <v>359</v>
      </c>
      <c r="DB760" s="20">
        <v>0.32</v>
      </c>
      <c r="DC760" s="20">
        <v>332</v>
      </c>
      <c r="DD760" s="20">
        <v>450</v>
      </c>
      <c r="DE760" s="20">
        <v>0.73799999999999999</v>
      </c>
      <c r="DF760" s="20">
        <v>202</v>
      </c>
      <c r="DG760" s="20">
        <v>10.1</v>
      </c>
      <c r="DH760" s="20">
        <v>693</v>
      </c>
      <c r="DI760" s="20">
        <v>34.65</v>
      </c>
      <c r="DJ760" s="20">
        <v>221</v>
      </c>
      <c r="DK760" s="20">
        <v>105</v>
      </c>
      <c r="DL760" s="20">
        <v>54</v>
      </c>
      <c r="DM760" s="20">
        <v>248</v>
      </c>
      <c r="DN760" s="20">
        <v>336</v>
      </c>
      <c r="DO760" s="20">
        <v>71.8</v>
      </c>
      <c r="DP760" s="20">
        <v>77.650000000000006</v>
      </c>
      <c r="DQ760" s="20">
        <v>-5.8</v>
      </c>
      <c r="DR760" s="20">
        <v>0.89100000000000001</v>
      </c>
      <c r="DS760" s="20">
        <v>12.4</v>
      </c>
      <c r="DT760" s="20">
        <v>0.42299999999999999</v>
      </c>
      <c r="DU760" s="20">
        <v>18</v>
      </c>
      <c r="DV760" s="20">
        <v>22.5</v>
      </c>
      <c r="DW760" s="20">
        <v>2.7</v>
      </c>
      <c r="DX760" s="20">
        <v>5.25</v>
      </c>
      <c r="DY760" s="20">
        <v>16.8</v>
      </c>
      <c r="DZ760" s="20">
        <v>264</v>
      </c>
      <c r="EA760" s="20">
        <v>0.45200000000000001</v>
      </c>
      <c r="EB760" s="20">
        <v>-1</v>
      </c>
      <c r="EC760" s="66">
        <v>231</v>
      </c>
      <c r="ED760" s="66">
        <v>258</v>
      </c>
      <c r="EE760" s="66">
        <v>235</v>
      </c>
      <c r="EF760" s="66">
        <v>236</v>
      </c>
      <c r="EG760" s="66">
        <v>207</v>
      </c>
      <c r="EH760" s="66">
        <v>192.5</v>
      </c>
      <c r="EI760" s="66">
        <v>264</v>
      </c>
      <c r="EJ760" s="66">
        <v>289</v>
      </c>
      <c r="EK760" s="20">
        <v>12974.84</v>
      </c>
      <c r="EL760" s="20">
        <v>10695.900000000001</v>
      </c>
      <c r="EM760" s="20">
        <v>54.432000000000002</v>
      </c>
      <c r="EN760" s="20">
        <v>59.389473684210529</v>
      </c>
      <c r="EO760" s="20">
        <v>12.029400000000001</v>
      </c>
      <c r="EP760" s="20">
        <v>260.06400000000002</v>
      </c>
      <c r="EQ760" s="21">
        <v>70</v>
      </c>
      <c r="ER760" s="21">
        <v>64</v>
      </c>
      <c r="ES760" s="61" t="s">
        <v>78</v>
      </c>
      <c r="ET760" s="61">
        <v>134</v>
      </c>
      <c r="EU760" s="61">
        <v>6</v>
      </c>
    </row>
    <row r="761" spans="1:151" x14ac:dyDescent="0.45">
      <c r="A761" s="64">
        <v>45321</v>
      </c>
      <c r="B761" s="21" t="s">
        <v>903</v>
      </c>
      <c r="C761" s="21">
        <v>188</v>
      </c>
      <c r="D761" s="21" t="s">
        <v>57</v>
      </c>
      <c r="E761" s="21">
        <v>169</v>
      </c>
      <c r="F761" s="50" t="s">
        <v>558</v>
      </c>
      <c r="G761" t="s">
        <v>534</v>
      </c>
      <c r="H761" t="s">
        <v>57</v>
      </c>
      <c r="I761" t="s">
        <v>534</v>
      </c>
      <c r="J761" t="s">
        <v>57</v>
      </c>
      <c r="K761" t="s">
        <v>619</v>
      </c>
      <c r="L761" t="s">
        <v>57</v>
      </c>
      <c r="M761" t="s">
        <v>619</v>
      </c>
      <c r="N761" t="s">
        <v>1258</v>
      </c>
      <c r="O761" t="s">
        <v>619</v>
      </c>
      <c r="P761" t="s">
        <v>1258</v>
      </c>
      <c r="Q761" t="s">
        <v>425</v>
      </c>
      <c r="R761" t="s">
        <v>406</v>
      </c>
      <c r="S761" t="s">
        <v>29</v>
      </c>
      <c r="T761" t="s">
        <v>29</v>
      </c>
      <c r="U761">
        <v>20</v>
      </c>
      <c r="V761">
        <v>20</v>
      </c>
      <c r="W761" s="20">
        <v>0.65</v>
      </c>
      <c r="X761" s="20">
        <v>10.34</v>
      </c>
      <c r="Y761" s="20">
        <v>109.9</v>
      </c>
      <c r="Z761" s="20">
        <v>99.5</v>
      </c>
      <c r="AA761" s="20">
        <v>69.400000000000006</v>
      </c>
      <c r="AB761" s="20">
        <v>4.0000000000000001E-3</v>
      </c>
      <c r="AC761" s="20">
        <v>3.34</v>
      </c>
      <c r="AD761" s="20">
        <v>106.9</v>
      </c>
      <c r="AE761" s="20">
        <v>103.6</v>
      </c>
      <c r="AF761" s="20">
        <v>-6.49</v>
      </c>
      <c r="AG761" s="20">
        <v>108.5</v>
      </c>
      <c r="AH761" s="20">
        <v>99.7</v>
      </c>
      <c r="AI761" s="20">
        <v>0.72540000000000004</v>
      </c>
      <c r="AJ761" s="20">
        <v>-0.7</v>
      </c>
      <c r="AK761" s="20">
        <v>-3.4999999999999996E-2</v>
      </c>
      <c r="AL761" s="20">
        <v>1303</v>
      </c>
      <c r="AM761" s="20">
        <v>9.39</v>
      </c>
      <c r="AN761" s="20">
        <v>3.89</v>
      </c>
      <c r="AO761" s="20">
        <v>1510</v>
      </c>
      <c r="AP761" s="20">
        <v>1400</v>
      </c>
      <c r="AQ761" s="20">
        <v>1253</v>
      </c>
      <c r="AR761" s="20">
        <v>0.438</v>
      </c>
      <c r="AS761" s="20">
        <v>140</v>
      </c>
      <c r="AT761" s="20">
        <v>427</v>
      </c>
      <c r="AU761" s="20">
        <v>0.32800000000000001</v>
      </c>
      <c r="AV761" s="20">
        <v>272</v>
      </c>
      <c r="AW761" s="20">
        <v>373</v>
      </c>
      <c r="AX761" s="20">
        <v>0.72899999999999998</v>
      </c>
      <c r="AY761" s="20">
        <v>217</v>
      </c>
      <c r="AZ761" s="20">
        <v>10.85</v>
      </c>
      <c r="BA761" s="20">
        <v>722</v>
      </c>
      <c r="BB761" s="20">
        <v>36.1</v>
      </c>
      <c r="BC761" s="20">
        <v>261</v>
      </c>
      <c r="BD761" s="20">
        <v>161</v>
      </c>
      <c r="BE761" s="20">
        <v>62</v>
      </c>
      <c r="BF761" s="20">
        <v>200</v>
      </c>
      <c r="BG761" s="20">
        <v>353</v>
      </c>
      <c r="BH761" s="20">
        <v>75.5</v>
      </c>
      <c r="BI761" s="20">
        <v>70</v>
      </c>
      <c r="BJ761" s="20">
        <v>5.5</v>
      </c>
      <c r="BK761" s="20">
        <v>1.3049999999999999</v>
      </c>
      <c r="BL761" s="20">
        <v>10</v>
      </c>
      <c r="BM761" s="20">
        <v>0.80500000000000005</v>
      </c>
      <c r="BN761" s="20">
        <v>21.4</v>
      </c>
      <c r="BO761" s="20">
        <v>18.600000000000001</v>
      </c>
      <c r="BP761" s="20">
        <v>3.1</v>
      </c>
      <c r="BQ761" s="20">
        <v>8.0500000000000007</v>
      </c>
      <c r="BR761" s="20">
        <v>17.600000000000001</v>
      </c>
      <c r="BS761" s="20">
        <v>99</v>
      </c>
      <c r="BT761" s="20">
        <v>0.54800000000000004</v>
      </c>
      <c r="BU761" s="20">
        <v>-4</v>
      </c>
      <c r="BV761" s="66">
        <v>84</v>
      </c>
      <c r="BW761" s="66">
        <v>88</v>
      </c>
      <c r="BX761" s="66">
        <v>72</v>
      </c>
      <c r="BY761" s="66">
        <v>71</v>
      </c>
      <c r="BZ761" s="66">
        <v>80</v>
      </c>
      <c r="CA761" s="66">
        <v>65.7</v>
      </c>
      <c r="CB761" s="66">
        <v>98</v>
      </c>
      <c r="CC761" s="66">
        <v>118</v>
      </c>
      <c r="CD761" s="20">
        <v>0.7</v>
      </c>
      <c r="CE761" s="20">
        <v>12.35</v>
      </c>
      <c r="CF761" s="20">
        <v>115.4</v>
      </c>
      <c r="CG761" s="20">
        <v>103</v>
      </c>
      <c r="CH761" s="20">
        <v>70.2</v>
      </c>
      <c r="CI761" s="20">
        <v>2.3E-2</v>
      </c>
      <c r="CJ761" s="20">
        <v>3.02</v>
      </c>
      <c r="CK761" s="20">
        <v>106.4</v>
      </c>
      <c r="CL761" s="20">
        <v>103.4</v>
      </c>
      <c r="CM761" s="20">
        <v>-2.99</v>
      </c>
      <c r="CN761" s="20">
        <v>115.7</v>
      </c>
      <c r="CO761" s="20">
        <v>100.6</v>
      </c>
      <c r="CP761" s="63">
        <v>0.83440000000000003</v>
      </c>
      <c r="CQ761" s="20">
        <v>0</v>
      </c>
      <c r="CR761" s="20">
        <v>0</v>
      </c>
      <c r="CS761" s="20">
        <v>1350</v>
      </c>
      <c r="CT761" s="20">
        <v>13.2</v>
      </c>
      <c r="CU761" s="20">
        <v>3.85</v>
      </c>
      <c r="CV761" s="20">
        <v>1628</v>
      </c>
      <c r="CW761" s="20">
        <v>1441</v>
      </c>
      <c r="CX761" s="20">
        <v>1224</v>
      </c>
      <c r="CY761" s="20">
        <v>0.48899999999999999</v>
      </c>
      <c r="CZ761" s="20">
        <v>186</v>
      </c>
      <c r="DA761" s="20">
        <v>481</v>
      </c>
      <c r="DB761" s="20">
        <v>0.38700000000000001</v>
      </c>
      <c r="DC761" s="20">
        <v>246</v>
      </c>
      <c r="DD761" s="20">
        <v>321</v>
      </c>
      <c r="DE761" s="20">
        <v>0.76600000000000001</v>
      </c>
      <c r="DF761" s="20">
        <v>185</v>
      </c>
      <c r="DG761" s="20">
        <v>9.25</v>
      </c>
      <c r="DH761" s="20">
        <v>743</v>
      </c>
      <c r="DI761" s="20">
        <v>37.15</v>
      </c>
      <c r="DJ761" s="20">
        <v>306</v>
      </c>
      <c r="DK761" s="20">
        <v>153</v>
      </c>
      <c r="DL761" s="20">
        <v>69</v>
      </c>
      <c r="DM761" s="20">
        <v>253</v>
      </c>
      <c r="DN761" s="20">
        <v>256</v>
      </c>
      <c r="DO761" s="20">
        <v>81.400000000000006</v>
      </c>
      <c r="DP761" s="20">
        <v>72.05</v>
      </c>
      <c r="DQ761" s="20">
        <v>9.35</v>
      </c>
      <c r="DR761" s="20">
        <v>1.2090000000000001</v>
      </c>
      <c r="DS761" s="20">
        <v>12.65</v>
      </c>
      <c r="DT761" s="20">
        <v>0.60499999999999998</v>
      </c>
      <c r="DU761" s="20">
        <v>24</v>
      </c>
      <c r="DV761" s="20">
        <v>16</v>
      </c>
      <c r="DW761" s="20">
        <v>3.4</v>
      </c>
      <c r="DX761" s="20">
        <v>7.65</v>
      </c>
      <c r="DY761" s="20">
        <v>12.8</v>
      </c>
      <c r="DZ761" s="20">
        <v>81</v>
      </c>
      <c r="EA761" s="20">
        <v>0.56299999999999994</v>
      </c>
      <c r="EB761" s="20">
        <v>-1</v>
      </c>
      <c r="EC761" s="66">
        <v>61</v>
      </c>
      <c r="ED761" s="66">
        <v>42</v>
      </c>
      <c r="EE761" s="66">
        <v>61</v>
      </c>
      <c r="EF761" s="66">
        <v>44</v>
      </c>
      <c r="EG761" s="66">
        <v>66</v>
      </c>
      <c r="EH761" s="66">
        <v>45.2</v>
      </c>
      <c r="EI761" s="66">
        <v>81</v>
      </c>
      <c r="EJ761" s="66">
        <v>93</v>
      </c>
      <c r="EK761" s="20">
        <v>11319.7</v>
      </c>
      <c r="EL761" s="20">
        <v>11482.300000000001</v>
      </c>
      <c r="EM761" s="20">
        <v>76.5</v>
      </c>
      <c r="EN761" s="20">
        <v>101.83250000000001</v>
      </c>
      <c r="EO761" s="20">
        <v>13.481600000000002</v>
      </c>
      <c r="EP761" s="20">
        <v>186.624</v>
      </c>
      <c r="EQ761" s="21">
        <v>74</v>
      </c>
      <c r="ER761" s="21">
        <v>68</v>
      </c>
      <c r="ES761" s="61" t="s">
        <v>903</v>
      </c>
      <c r="ET761" s="61">
        <v>142</v>
      </c>
      <c r="EU761" s="61">
        <v>6</v>
      </c>
    </row>
    <row r="762" spans="1:151" x14ac:dyDescent="0.45">
      <c r="A762" s="64">
        <v>45321</v>
      </c>
      <c r="B762" s="21" t="s">
        <v>63</v>
      </c>
      <c r="C762" s="21">
        <v>172</v>
      </c>
      <c r="D762" s="21" t="s">
        <v>88</v>
      </c>
      <c r="E762" s="21">
        <v>171</v>
      </c>
      <c r="F762" s="50" t="s">
        <v>558</v>
      </c>
      <c r="G762" t="s">
        <v>63</v>
      </c>
      <c r="H762" t="s">
        <v>88</v>
      </c>
      <c r="I762" t="s">
        <v>63</v>
      </c>
      <c r="J762" t="s">
        <v>88</v>
      </c>
      <c r="K762" t="s">
        <v>411</v>
      </c>
      <c r="L762" t="s">
        <v>88</v>
      </c>
      <c r="M762" t="s">
        <v>594</v>
      </c>
      <c r="N762" t="s">
        <v>88</v>
      </c>
      <c r="O762" t="s">
        <v>63</v>
      </c>
      <c r="P762" t="s">
        <v>88</v>
      </c>
      <c r="Q762" t="s">
        <v>411</v>
      </c>
      <c r="R762" t="s">
        <v>88</v>
      </c>
      <c r="S762" t="s">
        <v>24</v>
      </c>
      <c r="T762" t="s">
        <v>24</v>
      </c>
      <c r="U762">
        <v>20</v>
      </c>
      <c r="V762">
        <v>20</v>
      </c>
      <c r="W762" s="20">
        <v>0.6</v>
      </c>
      <c r="X762" s="20">
        <v>20.43</v>
      </c>
      <c r="Y762" s="20">
        <v>116.1</v>
      </c>
      <c r="Z762" s="20">
        <v>95.7</v>
      </c>
      <c r="AA762" s="20">
        <v>66.099999999999994</v>
      </c>
      <c r="AB762" s="20">
        <v>-9.9000000000000005E-2</v>
      </c>
      <c r="AC762" s="20">
        <v>9.19</v>
      </c>
      <c r="AD762" s="20">
        <v>111.8</v>
      </c>
      <c r="AE762" s="20">
        <v>102.6</v>
      </c>
      <c r="AF762" s="20">
        <v>2.72</v>
      </c>
      <c r="AG762" s="20">
        <v>116.6</v>
      </c>
      <c r="AH762" s="20">
        <v>94.8</v>
      </c>
      <c r="AI762" s="20">
        <v>0.91539999999999999</v>
      </c>
      <c r="AJ762" s="20">
        <v>-0.1</v>
      </c>
      <c r="AK762" s="20">
        <v>-5.0000000000000001E-3</v>
      </c>
      <c r="AL762" s="20">
        <v>1361</v>
      </c>
      <c r="AM762" s="20">
        <v>18.559999999999999</v>
      </c>
      <c r="AN762" s="20">
        <v>8.86</v>
      </c>
      <c r="AO762" s="20">
        <v>1514</v>
      </c>
      <c r="AP762" s="20">
        <v>1320</v>
      </c>
      <c r="AQ762" s="20">
        <v>1187</v>
      </c>
      <c r="AR762" s="20">
        <v>0.47099999999999997</v>
      </c>
      <c r="AS762" s="20">
        <v>136</v>
      </c>
      <c r="AT762" s="20">
        <v>373</v>
      </c>
      <c r="AU762" s="20">
        <v>0.36499999999999999</v>
      </c>
      <c r="AV762" s="20">
        <v>260</v>
      </c>
      <c r="AW762" s="20">
        <v>369</v>
      </c>
      <c r="AX762" s="20">
        <v>0.70499999999999996</v>
      </c>
      <c r="AY762" s="20">
        <v>203</v>
      </c>
      <c r="AZ762" s="20">
        <v>10.15</v>
      </c>
      <c r="BA762" s="20">
        <v>711</v>
      </c>
      <c r="BB762" s="20">
        <v>35.549999999999997</v>
      </c>
      <c r="BC762" s="20">
        <v>349</v>
      </c>
      <c r="BD762" s="20">
        <v>140</v>
      </c>
      <c r="BE762" s="20">
        <v>83</v>
      </c>
      <c r="BF762" s="20">
        <v>204</v>
      </c>
      <c r="BG762" s="20">
        <v>326</v>
      </c>
      <c r="BH762" s="20">
        <v>75.7</v>
      </c>
      <c r="BI762" s="20">
        <v>66</v>
      </c>
      <c r="BJ762" s="20">
        <v>9.6999999999999993</v>
      </c>
      <c r="BK762" s="20">
        <v>1.7110000000000001</v>
      </c>
      <c r="BL762" s="20">
        <v>10.199999999999999</v>
      </c>
      <c r="BM762" s="20">
        <v>0.68600000000000005</v>
      </c>
      <c r="BN762" s="20">
        <v>18.600000000000001</v>
      </c>
      <c r="BO762" s="20">
        <v>18.399999999999999</v>
      </c>
      <c r="BP762" s="20">
        <v>4.2</v>
      </c>
      <c r="BQ762" s="20">
        <v>7</v>
      </c>
      <c r="BR762" s="20">
        <v>16.3</v>
      </c>
      <c r="BS762" s="20">
        <v>52</v>
      </c>
      <c r="BT762" s="20">
        <v>0.58199999999999996</v>
      </c>
      <c r="BU762" s="20">
        <v>4</v>
      </c>
      <c r="BV762" s="66">
        <v>25</v>
      </c>
      <c r="BW762" s="66">
        <v>28</v>
      </c>
      <c r="BX762" s="66">
        <v>54</v>
      </c>
      <c r="BY762" s="66">
        <v>18</v>
      </c>
      <c r="BZ762" s="66">
        <v>18</v>
      </c>
      <c r="CA762" s="66">
        <v>27.8</v>
      </c>
      <c r="CB762" s="66">
        <v>52</v>
      </c>
      <c r="CC762" s="66">
        <v>31</v>
      </c>
      <c r="CD762" s="20">
        <v>0.35</v>
      </c>
      <c r="CE762" s="20">
        <v>9.1999999999999993</v>
      </c>
      <c r="CF762" s="20">
        <v>115</v>
      </c>
      <c r="CG762" s="20">
        <v>105.8</v>
      </c>
      <c r="CH762" s="20">
        <v>67.5</v>
      </c>
      <c r="CI762" s="20">
        <v>-0.13</v>
      </c>
      <c r="CJ762" s="20">
        <v>10.3</v>
      </c>
      <c r="CK762" s="20">
        <v>112.7</v>
      </c>
      <c r="CL762" s="20">
        <v>102.4</v>
      </c>
      <c r="CM762" s="20">
        <v>7.31</v>
      </c>
      <c r="CN762" s="20">
        <v>115.1</v>
      </c>
      <c r="CO762" s="20">
        <v>104.9</v>
      </c>
      <c r="CP762" s="63">
        <v>0.74470000000000003</v>
      </c>
      <c r="CQ762" s="20">
        <v>-4.9000000000000004</v>
      </c>
      <c r="CR762" s="20">
        <v>-0.24500000000000002</v>
      </c>
      <c r="CS762" s="20">
        <v>1199</v>
      </c>
      <c r="CT762" s="20">
        <v>9.17</v>
      </c>
      <c r="CU762" s="20">
        <v>9.7200000000000006</v>
      </c>
      <c r="CV762" s="20">
        <v>1573</v>
      </c>
      <c r="CW762" s="20">
        <v>1584</v>
      </c>
      <c r="CX762" s="20">
        <v>1214</v>
      </c>
      <c r="CY762" s="20">
        <v>0.46400000000000002</v>
      </c>
      <c r="CZ762" s="20">
        <v>176</v>
      </c>
      <c r="DA762" s="20">
        <v>473</v>
      </c>
      <c r="DB762" s="20">
        <v>0.372</v>
      </c>
      <c r="DC762" s="20">
        <v>271</v>
      </c>
      <c r="DD762" s="20">
        <v>377</v>
      </c>
      <c r="DE762" s="20">
        <v>0.71899999999999997</v>
      </c>
      <c r="DF762" s="20">
        <v>219</v>
      </c>
      <c r="DG762" s="20">
        <v>10.95</v>
      </c>
      <c r="DH762" s="20">
        <v>737</v>
      </c>
      <c r="DI762" s="20">
        <v>36.85</v>
      </c>
      <c r="DJ762" s="20">
        <v>276</v>
      </c>
      <c r="DK762" s="20">
        <v>81</v>
      </c>
      <c r="DL762" s="20">
        <v>73</v>
      </c>
      <c r="DM762" s="20">
        <v>246</v>
      </c>
      <c r="DN762" s="20">
        <v>349</v>
      </c>
      <c r="DO762" s="20">
        <v>78.599999999999994</v>
      </c>
      <c r="DP762" s="20">
        <v>79.2</v>
      </c>
      <c r="DQ762" s="20">
        <v>-0.55000000000000004</v>
      </c>
      <c r="DR762" s="20">
        <v>1.1220000000000001</v>
      </c>
      <c r="DS762" s="20">
        <v>12.3</v>
      </c>
      <c r="DT762" s="20">
        <v>0.32900000000000001</v>
      </c>
      <c r="DU762" s="20">
        <v>23.6</v>
      </c>
      <c r="DV762" s="20">
        <v>18.8</v>
      </c>
      <c r="DW762" s="20">
        <v>3.6</v>
      </c>
      <c r="DX762" s="20">
        <v>4.05</v>
      </c>
      <c r="DY762" s="20">
        <v>17.399999999999999</v>
      </c>
      <c r="DZ762" s="20">
        <v>115</v>
      </c>
      <c r="EA762" s="20">
        <v>0.53700000000000003</v>
      </c>
      <c r="EB762" s="20">
        <v>-1</v>
      </c>
      <c r="EC762" s="66">
        <v>101</v>
      </c>
      <c r="ED762" s="66">
        <v>161</v>
      </c>
      <c r="EE762" s="66">
        <v>145</v>
      </c>
      <c r="EF762" s="66">
        <v>100</v>
      </c>
      <c r="EG762" s="66">
        <v>86</v>
      </c>
      <c r="EH762" s="66">
        <v>99.3</v>
      </c>
      <c r="EI762" s="66">
        <v>114</v>
      </c>
      <c r="EJ762" s="66">
        <v>151</v>
      </c>
      <c r="EK762" s="20">
        <v>12283.38</v>
      </c>
      <c r="EL762" s="20">
        <v>11005.5</v>
      </c>
      <c r="EM762" s="20">
        <v>41.309999999999995</v>
      </c>
      <c r="EN762" s="20">
        <v>86.100000000000009</v>
      </c>
      <c r="EO762" s="20">
        <v>11.7197</v>
      </c>
      <c r="EP762" s="20">
        <v>246.04499999999999</v>
      </c>
      <c r="EQ762" s="21">
        <v>81</v>
      </c>
      <c r="ER762" s="21">
        <v>62</v>
      </c>
      <c r="ES762" s="61" t="s">
        <v>63</v>
      </c>
      <c r="ET762" s="61">
        <v>143</v>
      </c>
      <c r="EU762" s="61">
        <v>19</v>
      </c>
    </row>
    <row r="763" spans="1:151" x14ac:dyDescent="0.45">
      <c r="A763" s="64">
        <v>45321</v>
      </c>
      <c r="B763" s="21" t="s">
        <v>160</v>
      </c>
      <c r="C763" s="21">
        <v>70</v>
      </c>
      <c r="D763" s="21" t="s">
        <v>79</v>
      </c>
      <c r="E763" s="21">
        <v>264</v>
      </c>
      <c r="F763" s="50" t="s">
        <v>558</v>
      </c>
      <c r="G763" t="s">
        <v>160</v>
      </c>
      <c r="H763" t="s">
        <v>79</v>
      </c>
      <c r="I763" t="s">
        <v>160</v>
      </c>
      <c r="J763" t="s">
        <v>79</v>
      </c>
      <c r="K763" t="s">
        <v>160</v>
      </c>
      <c r="L763" t="s">
        <v>79</v>
      </c>
      <c r="M763" t="s">
        <v>160</v>
      </c>
      <c r="N763" t="s">
        <v>79</v>
      </c>
      <c r="O763" t="s">
        <v>160</v>
      </c>
      <c r="P763" t="s">
        <v>79</v>
      </c>
      <c r="Q763" t="s">
        <v>160</v>
      </c>
      <c r="R763" t="s">
        <v>79</v>
      </c>
      <c r="S763" t="s">
        <v>15</v>
      </c>
      <c r="T763" t="s">
        <v>15</v>
      </c>
      <c r="U763">
        <v>20</v>
      </c>
      <c r="V763">
        <v>21</v>
      </c>
      <c r="W763" s="20">
        <v>0.15</v>
      </c>
      <c r="X763" s="20">
        <v>-8.84</v>
      </c>
      <c r="Y763" s="20">
        <v>102.2</v>
      </c>
      <c r="Z763" s="20">
        <v>111.1</v>
      </c>
      <c r="AA763" s="20">
        <v>67.7</v>
      </c>
      <c r="AB763" s="20">
        <v>-2.5999999999999999E-2</v>
      </c>
      <c r="AC763" s="20">
        <v>8.7100000000000009</v>
      </c>
      <c r="AD763" s="20">
        <v>110.7</v>
      </c>
      <c r="AE763" s="20">
        <v>102</v>
      </c>
      <c r="AF763" s="20">
        <v>0.37</v>
      </c>
      <c r="AG763" s="20">
        <v>101.2</v>
      </c>
      <c r="AH763" s="20">
        <v>110.7</v>
      </c>
      <c r="AI763" s="20">
        <v>0.26179999999999998</v>
      </c>
      <c r="AJ763" s="20">
        <v>-9.1999999999999993</v>
      </c>
      <c r="AK763" s="20">
        <v>-0.45999999999999996</v>
      </c>
      <c r="AL763" s="20">
        <v>1003</v>
      </c>
      <c r="AM763" s="20">
        <v>-4.8099999999999996</v>
      </c>
      <c r="AN763" s="20">
        <v>8.84</v>
      </c>
      <c r="AO763" s="20">
        <v>1308</v>
      </c>
      <c r="AP763" s="20">
        <v>1581</v>
      </c>
      <c r="AQ763" s="20">
        <v>1079</v>
      </c>
      <c r="AR763" s="20">
        <v>0.43099999999999999</v>
      </c>
      <c r="AS763" s="20">
        <v>128</v>
      </c>
      <c r="AT763" s="20">
        <v>371</v>
      </c>
      <c r="AU763" s="20">
        <v>0.34499999999999997</v>
      </c>
      <c r="AV763" s="20">
        <v>250</v>
      </c>
      <c r="AW763" s="20">
        <v>345</v>
      </c>
      <c r="AX763" s="20">
        <v>0.72499999999999998</v>
      </c>
      <c r="AY763" s="20">
        <v>141</v>
      </c>
      <c r="AZ763" s="20">
        <v>7.05</v>
      </c>
      <c r="BA763" s="20">
        <v>597</v>
      </c>
      <c r="BB763" s="20">
        <v>29.85</v>
      </c>
      <c r="BC763" s="20">
        <v>261</v>
      </c>
      <c r="BD763" s="20">
        <v>96</v>
      </c>
      <c r="BE763" s="20">
        <v>72</v>
      </c>
      <c r="BF763" s="20">
        <v>263</v>
      </c>
      <c r="BG763" s="20">
        <v>319</v>
      </c>
      <c r="BH763" s="20">
        <v>65.400000000000006</v>
      </c>
      <c r="BI763" s="20">
        <v>79.05</v>
      </c>
      <c r="BJ763" s="20">
        <v>-13.65</v>
      </c>
      <c r="BK763" s="20">
        <v>0.99199999999999999</v>
      </c>
      <c r="BL763" s="20">
        <v>13.15</v>
      </c>
      <c r="BM763" s="20">
        <v>0.36499999999999999</v>
      </c>
      <c r="BN763" s="20">
        <v>18.600000000000001</v>
      </c>
      <c r="BO763" s="20">
        <v>17.2</v>
      </c>
      <c r="BP763" s="20">
        <v>3.6</v>
      </c>
      <c r="BQ763" s="20">
        <v>4.8</v>
      </c>
      <c r="BR763" s="20">
        <v>16</v>
      </c>
      <c r="BS763" s="20">
        <v>268</v>
      </c>
      <c r="BT763" s="20">
        <v>0.44900000000000001</v>
      </c>
      <c r="BU763" s="20">
        <v>-2</v>
      </c>
      <c r="BV763" s="66">
        <v>300</v>
      </c>
      <c r="BW763" s="66">
        <v>286</v>
      </c>
      <c r="BX763" s="66">
        <v>287</v>
      </c>
      <c r="BY763" s="66">
        <v>285</v>
      </c>
      <c r="BZ763" s="66">
        <v>283</v>
      </c>
      <c r="CA763" s="66">
        <v>233</v>
      </c>
      <c r="CB763" s="66">
        <v>269</v>
      </c>
      <c r="CC763" s="66">
        <v>286</v>
      </c>
      <c r="CD763" s="20">
        <v>0.61904761904761896</v>
      </c>
      <c r="CE763" s="20">
        <v>12.17</v>
      </c>
      <c r="CF763" s="20">
        <v>113.6</v>
      </c>
      <c r="CG763" s="20">
        <v>101.4</v>
      </c>
      <c r="CH763" s="20">
        <v>65.5</v>
      </c>
      <c r="CI763" s="20">
        <v>3.1E-2</v>
      </c>
      <c r="CJ763" s="20">
        <v>8.0299999999999994</v>
      </c>
      <c r="CK763" s="20">
        <v>110.1</v>
      </c>
      <c r="CL763" s="20">
        <v>102</v>
      </c>
      <c r="CM763" s="20">
        <v>-1.77</v>
      </c>
      <c r="CN763" s="20">
        <v>113.9</v>
      </c>
      <c r="CO763" s="20">
        <v>101</v>
      </c>
      <c r="CP763" s="63">
        <v>0.8004</v>
      </c>
      <c r="CQ763" s="20">
        <v>-0.1</v>
      </c>
      <c r="CR763" s="20">
        <v>-4.7619047619047623E-3</v>
      </c>
      <c r="CS763" s="20">
        <v>1334</v>
      </c>
      <c r="CT763" s="20">
        <v>11.17</v>
      </c>
      <c r="CU763" s="20">
        <v>7.79</v>
      </c>
      <c r="CV763" s="20">
        <v>1546</v>
      </c>
      <c r="CW763" s="20">
        <v>1475</v>
      </c>
      <c r="CX763" s="20">
        <v>1246</v>
      </c>
      <c r="CY763" s="20">
        <v>0.44900000000000001</v>
      </c>
      <c r="CZ763" s="20">
        <v>116</v>
      </c>
      <c r="DA763" s="20">
        <v>359</v>
      </c>
      <c r="DB763" s="20">
        <v>0.32300000000000001</v>
      </c>
      <c r="DC763" s="20">
        <v>310</v>
      </c>
      <c r="DD763" s="20">
        <v>394</v>
      </c>
      <c r="DE763" s="20">
        <v>0.78700000000000003</v>
      </c>
      <c r="DF763" s="20">
        <v>284</v>
      </c>
      <c r="DG763" s="20">
        <v>13.523809523809524</v>
      </c>
      <c r="DH763" s="20">
        <v>808</v>
      </c>
      <c r="DI763" s="20">
        <v>38.476190476190474</v>
      </c>
      <c r="DJ763" s="20">
        <v>268</v>
      </c>
      <c r="DK763" s="20">
        <v>154</v>
      </c>
      <c r="DL763" s="20">
        <v>96</v>
      </c>
      <c r="DM763" s="20">
        <v>277</v>
      </c>
      <c r="DN763" s="20">
        <v>326</v>
      </c>
      <c r="DO763" s="20">
        <v>73.599999999999994</v>
      </c>
      <c r="DP763" s="20">
        <v>70.238</v>
      </c>
      <c r="DQ763" s="20">
        <v>3.3809999999999998</v>
      </c>
      <c r="DR763" s="20">
        <v>0.96799999999999997</v>
      </c>
      <c r="DS763" s="20">
        <v>13.19</v>
      </c>
      <c r="DT763" s="20">
        <v>0.55600000000000005</v>
      </c>
      <c r="DU763" s="20">
        <v>17.100000000000001</v>
      </c>
      <c r="DV763" s="20">
        <v>18.8</v>
      </c>
      <c r="DW763" s="20">
        <v>4.5999999999999996</v>
      </c>
      <c r="DX763" s="20">
        <v>7.333333333333333</v>
      </c>
      <c r="DY763" s="20">
        <v>15.5</v>
      </c>
      <c r="DZ763" s="20">
        <v>70</v>
      </c>
      <c r="EA763" s="20">
        <v>0.57299999999999995</v>
      </c>
      <c r="EB763" s="20">
        <v>0</v>
      </c>
      <c r="EC763" s="66">
        <v>74</v>
      </c>
      <c r="ED763" s="66">
        <v>65</v>
      </c>
      <c r="EE763" s="66">
        <v>49</v>
      </c>
      <c r="EF763" s="66">
        <v>75</v>
      </c>
      <c r="EG763" s="66">
        <v>68</v>
      </c>
      <c r="EH763" s="66">
        <v>52</v>
      </c>
      <c r="EI763" s="66">
        <v>68</v>
      </c>
      <c r="EJ763" s="66">
        <v>90</v>
      </c>
      <c r="EK763" s="20">
        <v>10363.080000000002</v>
      </c>
      <c r="EL763" s="20">
        <v>12620.96</v>
      </c>
      <c r="EM763" s="20">
        <v>96.433333333333337</v>
      </c>
      <c r="EN763" s="20">
        <v>63.311999999999998</v>
      </c>
      <c r="EO763" s="20">
        <v>12.592000000000001</v>
      </c>
      <c r="EP763" s="20">
        <v>236.35</v>
      </c>
      <c r="EQ763" s="21">
        <v>39</v>
      </c>
      <c r="ER763" s="21">
        <v>72</v>
      </c>
      <c r="ES763" s="61" t="s">
        <v>79</v>
      </c>
      <c r="ET763" s="61">
        <v>111</v>
      </c>
      <c r="EU763" s="61">
        <v>-33</v>
      </c>
    </row>
    <row r="764" spans="1:151" x14ac:dyDescent="0.45">
      <c r="A764" s="64">
        <v>45321</v>
      </c>
      <c r="B764" s="21" t="s">
        <v>205</v>
      </c>
      <c r="C764" s="21">
        <v>2</v>
      </c>
      <c r="D764" s="21" t="s">
        <v>169</v>
      </c>
      <c r="E764" s="21">
        <v>359</v>
      </c>
      <c r="F764" s="50" t="s">
        <v>558</v>
      </c>
      <c r="G764" t="s">
        <v>205</v>
      </c>
      <c r="H764" t="s">
        <v>169</v>
      </c>
      <c r="I764" t="s">
        <v>205</v>
      </c>
      <c r="J764" t="s">
        <v>169</v>
      </c>
      <c r="K764" t="s">
        <v>205</v>
      </c>
      <c r="L764" t="s">
        <v>169</v>
      </c>
      <c r="M764" t="s">
        <v>205</v>
      </c>
      <c r="N764" t="s">
        <v>169</v>
      </c>
      <c r="O764" t="s">
        <v>205</v>
      </c>
      <c r="P764" t="s">
        <v>169</v>
      </c>
      <c r="Q764" t="s">
        <v>205</v>
      </c>
      <c r="R764" t="s">
        <v>169</v>
      </c>
      <c r="S764" t="s">
        <v>47</v>
      </c>
      <c r="T764" t="s">
        <v>47</v>
      </c>
      <c r="U764">
        <v>19</v>
      </c>
      <c r="V764">
        <v>20</v>
      </c>
      <c r="W764" s="20">
        <v>0.42105263157894701</v>
      </c>
      <c r="X764" s="20">
        <v>-2.0499999999999998</v>
      </c>
      <c r="Y764" s="20">
        <v>104.8</v>
      </c>
      <c r="Z764" s="20">
        <v>106.9</v>
      </c>
      <c r="AA764" s="20">
        <v>62.8</v>
      </c>
      <c r="AB764" s="20">
        <v>-6.6000000000000003E-2</v>
      </c>
      <c r="AC764" s="20">
        <v>-2.39</v>
      </c>
      <c r="AD764" s="20">
        <v>105.8</v>
      </c>
      <c r="AE764" s="20">
        <v>108.2</v>
      </c>
      <c r="AF764" s="20">
        <v>-9.6999999999999993</v>
      </c>
      <c r="AG764" s="20">
        <v>104.6</v>
      </c>
      <c r="AH764" s="20">
        <v>106.6</v>
      </c>
      <c r="AI764" s="20">
        <v>0.4461</v>
      </c>
      <c r="AJ764" s="20">
        <v>-7.1</v>
      </c>
      <c r="AK764" s="20">
        <v>-0.37368421052631579</v>
      </c>
      <c r="AL764" s="20">
        <v>1097</v>
      </c>
      <c r="AM764" s="20">
        <v>-2.33</v>
      </c>
      <c r="AN764" s="20">
        <v>-2.12</v>
      </c>
      <c r="AO764" s="20">
        <v>1306</v>
      </c>
      <c r="AP764" s="20">
        <v>1310</v>
      </c>
      <c r="AQ764" s="20">
        <v>993</v>
      </c>
      <c r="AR764" s="20">
        <v>0.46300000000000002</v>
      </c>
      <c r="AS764" s="20">
        <v>166</v>
      </c>
      <c r="AT764" s="20">
        <v>441</v>
      </c>
      <c r="AU764" s="20">
        <v>0.376</v>
      </c>
      <c r="AV764" s="20">
        <v>220</v>
      </c>
      <c r="AW764" s="20">
        <v>325</v>
      </c>
      <c r="AX764" s="20">
        <v>0.67700000000000005</v>
      </c>
      <c r="AY764" s="20">
        <v>143</v>
      </c>
      <c r="AZ764" s="20">
        <v>7.5263157894736841</v>
      </c>
      <c r="BA764" s="20">
        <v>586</v>
      </c>
      <c r="BB764" s="20">
        <v>30.842105263157894</v>
      </c>
      <c r="BC764" s="20">
        <v>296</v>
      </c>
      <c r="BD764" s="20">
        <v>134</v>
      </c>
      <c r="BE764" s="20">
        <v>85</v>
      </c>
      <c r="BF764" s="20">
        <v>240</v>
      </c>
      <c r="BG764" s="20">
        <v>327</v>
      </c>
      <c r="BH764" s="20">
        <v>68.7</v>
      </c>
      <c r="BI764" s="20">
        <v>68.947000000000003</v>
      </c>
      <c r="BJ764" s="20">
        <v>-0.21099999999999999</v>
      </c>
      <c r="BK764" s="20">
        <v>1.2330000000000001</v>
      </c>
      <c r="BL764" s="20">
        <v>12.632</v>
      </c>
      <c r="BM764" s="20">
        <v>0.55800000000000005</v>
      </c>
      <c r="BN764" s="20">
        <v>23.2</v>
      </c>
      <c r="BO764" s="20">
        <v>17.100000000000001</v>
      </c>
      <c r="BP764" s="20">
        <v>4.5</v>
      </c>
      <c r="BQ764" s="20">
        <v>7.0526315789473681</v>
      </c>
      <c r="BR764" s="20">
        <v>17.2</v>
      </c>
      <c r="BS764" s="20">
        <v>259</v>
      </c>
      <c r="BT764" s="20">
        <v>0.45600000000000002</v>
      </c>
      <c r="BU764" s="20">
        <v>0</v>
      </c>
      <c r="BV764" s="66">
        <v>212</v>
      </c>
      <c r="BW764" s="66">
        <v>244</v>
      </c>
      <c r="BX764" s="66">
        <v>253</v>
      </c>
      <c r="BY764" s="66">
        <v>298</v>
      </c>
      <c r="BZ764" s="66">
        <v>187</v>
      </c>
      <c r="CA764" s="66">
        <v>202.3</v>
      </c>
      <c r="CB764" s="66">
        <v>260</v>
      </c>
      <c r="CC764" s="66">
        <v>256</v>
      </c>
      <c r="CD764" s="20">
        <v>0.55000000000000004</v>
      </c>
      <c r="CE764" s="20">
        <v>-1.74</v>
      </c>
      <c r="CF764" s="20">
        <v>106.7</v>
      </c>
      <c r="CG764" s="20">
        <v>108.4</v>
      </c>
      <c r="CH764" s="20">
        <v>67.7</v>
      </c>
      <c r="CI764" s="20">
        <v>0.155</v>
      </c>
      <c r="CJ764" s="20">
        <v>5.1100000000000003</v>
      </c>
      <c r="CK764" s="20">
        <v>109.5</v>
      </c>
      <c r="CL764" s="20">
        <v>104.4</v>
      </c>
      <c r="CM764" s="20">
        <v>1.52</v>
      </c>
      <c r="CN764" s="20">
        <v>107.1</v>
      </c>
      <c r="CO764" s="20">
        <v>107.6</v>
      </c>
      <c r="CP764" s="63">
        <v>0.4874</v>
      </c>
      <c r="CQ764" s="20">
        <v>-3.1</v>
      </c>
      <c r="CR764" s="20">
        <v>-0.155</v>
      </c>
      <c r="CS764" s="20">
        <v>1203</v>
      </c>
      <c r="CT764" s="20">
        <v>-0.11</v>
      </c>
      <c r="CU764" s="20">
        <v>4.95</v>
      </c>
      <c r="CV764" s="20">
        <v>1477</v>
      </c>
      <c r="CW764" s="20">
        <v>1499</v>
      </c>
      <c r="CX764" s="20">
        <v>1085</v>
      </c>
      <c r="CY764" s="20">
        <v>0.45400000000000001</v>
      </c>
      <c r="CZ764" s="20">
        <v>147</v>
      </c>
      <c r="DA764" s="20">
        <v>381</v>
      </c>
      <c r="DB764" s="20">
        <v>0.38600000000000001</v>
      </c>
      <c r="DC764" s="20">
        <v>344</v>
      </c>
      <c r="DD764" s="20">
        <v>459</v>
      </c>
      <c r="DE764" s="20">
        <v>0.749</v>
      </c>
      <c r="DF764" s="20">
        <v>198</v>
      </c>
      <c r="DG764" s="20">
        <v>9.9</v>
      </c>
      <c r="DH764" s="20">
        <v>695</v>
      </c>
      <c r="DI764" s="20">
        <v>34.75</v>
      </c>
      <c r="DJ764" s="20">
        <v>233</v>
      </c>
      <c r="DK764" s="20">
        <v>106</v>
      </c>
      <c r="DL764" s="20">
        <v>58</v>
      </c>
      <c r="DM764" s="20">
        <v>287</v>
      </c>
      <c r="DN764" s="20">
        <v>313</v>
      </c>
      <c r="DO764" s="20">
        <v>73.8</v>
      </c>
      <c r="DP764" s="20">
        <v>74.95</v>
      </c>
      <c r="DQ764" s="20">
        <v>-1.1000000000000001</v>
      </c>
      <c r="DR764" s="20">
        <v>0.81200000000000006</v>
      </c>
      <c r="DS764" s="20">
        <v>14.35</v>
      </c>
      <c r="DT764" s="20">
        <v>0.36899999999999999</v>
      </c>
      <c r="DU764" s="20">
        <v>19</v>
      </c>
      <c r="DV764" s="20">
        <v>23</v>
      </c>
      <c r="DW764" s="20">
        <v>2.9</v>
      </c>
      <c r="DX764" s="20">
        <v>5.3</v>
      </c>
      <c r="DY764" s="20">
        <v>15.6</v>
      </c>
      <c r="DZ764" s="20">
        <v>110</v>
      </c>
      <c r="EA764" s="20">
        <v>0.54200000000000004</v>
      </c>
      <c r="EB764" s="20">
        <v>-1</v>
      </c>
      <c r="EC764" s="66">
        <v>167</v>
      </c>
      <c r="ED764" s="66">
        <v>123</v>
      </c>
      <c r="EE764" s="66">
        <v>139</v>
      </c>
      <c r="EF764" s="66">
        <v>295</v>
      </c>
      <c r="EG764" s="66">
        <v>184</v>
      </c>
      <c r="EH764" s="66">
        <v>144.19999999999999</v>
      </c>
      <c r="EI764" s="66">
        <v>110</v>
      </c>
      <c r="EJ764" s="66">
        <v>181</v>
      </c>
      <c r="EK764" s="20">
        <v>11360.32</v>
      </c>
      <c r="EL764" s="20">
        <v>11406.230000000001</v>
      </c>
      <c r="EM764" s="20">
        <v>66.94959999999999</v>
      </c>
      <c r="EN764" s="20">
        <v>101.20526315789473</v>
      </c>
      <c r="EO764" s="20">
        <v>12.8828</v>
      </c>
      <c r="EP764" s="20">
        <v>211.90100000000001</v>
      </c>
      <c r="EQ764" s="21">
        <v>72</v>
      </c>
      <c r="ER764" s="21">
        <v>83</v>
      </c>
      <c r="ES764" s="61" t="s">
        <v>169</v>
      </c>
      <c r="ET764" s="61">
        <v>155</v>
      </c>
      <c r="EU764" s="61">
        <v>-11</v>
      </c>
    </row>
    <row r="765" spans="1:151" x14ac:dyDescent="0.45">
      <c r="A765" s="64">
        <v>45321</v>
      </c>
      <c r="B765" s="21" t="s">
        <v>30</v>
      </c>
      <c r="C765" s="21">
        <v>103</v>
      </c>
      <c r="D765" s="21" t="s">
        <v>131</v>
      </c>
      <c r="E765" s="21">
        <v>154</v>
      </c>
      <c r="F765" s="50" t="s">
        <v>558</v>
      </c>
      <c r="G765" t="s">
        <v>30</v>
      </c>
      <c r="H765" t="s">
        <v>131</v>
      </c>
      <c r="I765" t="s">
        <v>30</v>
      </c>
      <c r="J765" t="s">
        <v>131</v>
      </c>
      <c r="K765" t="s">
        <v>30</v>
      </c>
      <c r="L765" t="s">
        <v>131</v>
      </c>
      <c r="M765" t="s">
        <v>30</v>
      </c>
      <c r="N765" t="s">
        <v>627</v>
      </c>
      <c r="O765" t="s">
        <v>30</v>
      </c>
      <c r="P765" t="s">
        <v>1347</v>
      </c>
      <c r="Q765" t="s">
        <v>30</v>
      </c>
      <c r="R765" t="s">
        <v>424</v>
      </c>
      <c r="S765" t="s">
        <v>31</v>
      </c>
      <c r="T765" t="s">
        <v>31</v>
      </c>
      <c r="U765">
        <v>20</v>
      </c>
      <c r="V765">
        <v>21</v>
      </c>
      <c r="W765" s="20">
        <v>0.75</v>
      </c>
      <c r="X765" s="20">
        <v>18.899999999999999</v>
      </c>
      <c r="Y765" s="20">
        <v>117</v>
      </c>
      <c r="Z765" s="20">
        <v>98.1</v>
      </c>
      <c r="AA765" s="20">
        <v>70.7</v>
      </c>
      <c r="AB765" s="20">
        <v>-5.6000000000000001E-2</v>
      </c>
      <c r="AC765" s="20">
        <v>1.19</v>
      </c>
      <c r="AD765" s="20">
        <v>106.5</v>
      </c>
      <c r="AE765" s="20">
        <v>105.3</v>
      </c>
      <c r="AF765" s="20">
        <v>4.59</v>
      </c>
      <c r="AG765" s="20">
        <v>115.9</v>
      </c>
      <c r="AH765" s="20">
        <v>98.4</v>
      </c>
      <c r="AI765" s="20">
        <v>0.86780000000000002</v>
      </c>
      <c r="AJ765" s="20">
        <v>0.1</v>
      </c>
      <c r="AK765" s="20">
        <v>5.0000000000000001E-3</v>
      </c>
      <c r="AL765" s="20">
        <v>1340</v>
      </c>
      <c r="AM765" s="20">
        <v>15.62</v>
      </c>
      <c r="AN765" s="20">
        <v>1.72</v>
      </c>
      <c r="AO765" s="20">
        <v>1699</v>
      </c>
      <c r="AP765" s="20">
        <v>1369</v>
      </c>
      <c r="AQ765" s="20">
        <v>1265</v>
      </c>
      <c r="AR765" s="20">
        <v>0.504</v>
      </c>
      <c r="AS765" s="20">
        <v>135</v>
      </c>
      <c r="AT765" s="20">
        <v>410</v>
      </c>
      <c r="AU765" s="20">
        <v>0.32900000000000001</v>
      </c>
      <c r="AV765" s="20">
        <v>290</v>
      </c>
      <c r="AW765" s="20">
        <v>421</v>
      </c>
      <c r="AX765" s="20">
        <v>0.68899999999999995</v>
      </c>
      <c r="AY765" s="20">
        <v>240</v>
      </c>
      <c r="AZ765" s="20">
        <v>12</v>
      </c>
      <c r="BA765" s="20">
        <v>827</v>
      </c>
      <c r="BB765" s="20">
        <v>41.35</v>
      </c>
      <c r="BC765" s="20">
        <v>324</v>
      </c>
      <c r="BD765" s="20">
        <v>148</v>
      </c>
      <c r="BE765" s="20">
        <v>73</v>
      </c>
      <c r="BF765" s="20">
        <v>221</v>
      </c>
      <c r="BG765" s="20">
        <v>322</v>
      </c>
      <c r="BH765" s="20">
        <v>85</v>
      </c>
      <c r="BI765" s="20">
        <v>68.45</v>
      </c>
      <c r="BJ765" s="20">
        <v>16.5</v>
      </c>
      <c r="BK765" s="20">
        <v>1.466</v>
      </c>
      <c r="BL765" s="20">
        <v>11.05</v>
      </c>
      <c r="BM765" s="20">
        <v>0.67</v>
      </c>
      <c r="BN765" s="20">
        <v>20.5</v>
      </c>
      <c r="BO765" s="20">
        <v>21</v>
      </c>
      <c r="BP765" s="20">
        <v>3.6</v>
      </c>
      <c r="BQ765" s="20">
        <v>7.4</v>
      </c>
      <c r="BR765" s="20">
        <v>16.100000000000001</v>
      </c>
      <c r="BS765" s="20">
        <v>67</v>
      </c>
      <c r="BT765" s="20">
        <v>0.57499999999999996</v>
      </c>
      <c r="BU765" s="20">
        <v>1</v>
      </c>
      <c r="BV765" s="66">
        <v>31</v>
      </c>
      <c r="BW765" s="66">
        <v>23</v>
      </c>
      <c r="BX765" s="66">
        <v>62</v>
      </c>
      <c r="BY765" s="66">
        <v>22</v>
      </c>
      <c r="BZ765" s="66">
        <v>22</v>
      </c>
      <c r="CA765" s="66">
        <v>34</v>
      </c>
      <c r="CB765" s="66">
        <v>66</v>
      </c>
      <c r="CC765" s="66">
        <v>49</v>
      </c>
      <c r="CD765" s="20">
        <v>0.476190476190476</v>
      </c>
      <c r="CE765" s="20">
        <v>1.48</v>
      </c>
      <c r="CF765" s="20">
        <v>108.4</v>
      </c>
      <c r="CG765" s="20">
        <v>107</v>
      </c>
      <c r="CH765" s="20">
        <v>66.099999999999994</v>
      </c>
      <c r="CI765" s="20">
        <v>-0.1</v>
      </c>
      <c r="CJ765" s="20">
        <v>-1.06</v>
      </c>
      <c r="CK765" s="20">
        <v>105.4</v>
      </c>
      <c r="CL765" s="20">
        <v>106.5</v>
      </c>
      <c r="CM765" s="20">
        <v>-2.48</v>
      </c>
      <c r="CN765" s="20">
        <v>107.8</v>
      </c>
      <c r="CO765" s="20">
        <v>106.1</v>
      </c>
      <c r="CP765" s="63">
        <v>0.5454</v>
      </c>
      <c r="CQ765" s="20">
        <v>-6.3</v>
      </c>
      <c r="CR765" s="20">
        <v>-0.3</v>
      </c>
      <c r="CS765" s="20">
        <v>1135</v>
      </c>
      <c r="CT765" s="20">
        <v>2.52</v>
      </c>
      <c r="CU765" s="20">
        <v>0.27</v>
      </c>
      <c r="CV765" s="20">
        <v>1546</v>
      </c>
      <c r="CW765" s="20">
        <v>1460</v>
      </c>
      <c r="CX765" s="20">
        <v>1210</v>
      </c>
      <c r="CY765" s="20">
        <v>0.44500000000000001</v>
      </c>
      <c r="CZ765" s="20">
        <v>178</v>
      </c>
      <c r="DA765" s="20">
        <v>494</v>
      </c>
      <c r="DB765" s="20">
        <v>0.36</v>
      </c>
      <c r="DC765" s="20">
        <v>292</v>
      </c>
      <c r="DD765" s="20">
        <v>396</v>
      </c>
      <c r="DE765" s="20">
        <v>0.73699999999999999</v>
      </c>
      <c r="DF765" s="20">
        <v>216</v>
      </c>
      <c r="DG765" s="20">
        <v>10.285714285714286</v>
      </c>
      <c r="DH765" s="20">
        <v>765</v>
      </c>
      <c r="DI765" s="20">
        <v>36.428571428571431</v>
      </c>
      <c r="DJ765" s="20">
        <v>251</v>
      </c>
      <c r="DK765" s="20">
        <v>81</v>
      </c>
      <c r="DL765" s="20">
        <v>54</v>
      </c>
      <c r="DM765" s="20">
        <v>237</v>
      </c>
      <c r="DN765" s="20">
        <v>364</v>
      </c>
      <c r="DO765" s="20">
        <v>73.599999999999994</v>
      </c>
      <c r="DP765" s="20">
        <v>69.524000000000001</v>
      </c>
      <c r="DQ765" s="20">
        <v>4.0949999999999998</v>
      </c>
      <c r="DR765" s="20">
        <v>1.0589999999999999</v>
      </c>
      <c r="DS765" s="20">
        <v>11.286</v>
      </c>
      <c r="DT765" s="20">
        <v>0.34200000000000003</v>
      </c>
      <c r="DU765" s="20">
        <v>23.5</v>
      </c>
      <c r="DV765" s="20">
        <v>18.899999999999999</v>
      </c>
      <c r="DW765" s="20">
        <v>2.6</v>
      </c>
      <c r="DX765" s="20">
        <v>3.8571428571428572</v>
      </c>
      <c r="DY765" s="20">
        <v>17.3</v>
      </c>
      <c r="DZ765" s="20">
        <v>236</v>
      </c>
      <c r="EA765" s="20">
        <v>0.46700000000000003</v>
      </c>
      <c r="EB765" s="20">
        <v>-3</v>
      </c>
      <c r="EC765" s="66">
        <v>165</v>
      </c>
      <c r="ED765" s="66">
        <v>172</v>
      </c>
      <c r="EE765" s="66">
        <v>222</v>
      </c>
      <c r="EF765" s="66">
        <v>157</v>
      </c>
      <c r="EG765" s="66">
        <v>148</v>
      </c>
      <c r="EH765" s="66">
        <v>147.19999999999999</v>
      </c>
      <c r="EI765" s="66">
        <v>227</v>
      </c>
      <c r="EJ765" s="66">
        <v>222</v>
      </c>
      <c r="EK765" s="20">
        <v>12519</v>
      </c>
      <c r="EL765" s="20">
        <v>10634.039999999999</v>
      </c>
      <c r="EM765" s="20">
        <v>42.621428571428574</v>
      </c>
      <c r="EN765" s="20">
        <v>83.516400000000004</v>
      </c>
      <c r="EO765" s="20">
        <v>11.8657</v>
      </c>
      <c r="EP765" s="20">
        <v>250.79599999999999</v>
      </c>
      <c r="EQ765" s="21">
        <v>92</v>
      </c>
      <c r="ER765" s="21">
        <v>58</v>
      </c>
      <c r="ES765" s="61" t="s">
        <v>30</v>
      </c>
      <c r="ET765" s="61">
        <v>150</v>
      </c>
      <c r="EU765" s="61">
        <v>34</v>
      </c>
    </row>
    <row r="766" spans="1:151" x14ac:dyDescent="0.45">
      <c r="A766" s="64">
        <v>45321</v>
      </c>
      <c r="B766" s="21" t="s">
        <v>105</v>
      </c>
      <c r="C766" s="21">
        <v>324</v>
      </c>
      <c r="D766" s="21" t="s">
        <v>174</v>
      </c>
      <c r="E766" s="21">
        <v>93</v>
      </c>
      <c r="F766" s="50" t="s">
        <v>558</v>
      </c>
      <c r="G766" t="s">
        <v>105</v>
      </c>
      <c r="H766" t="s">
        <v>174</v>
      </c>
      <c r="I766" t="s">
        <v>105</v>
      </c>
      <c r="J766" t="s">
        <v>174</v>
      </c>
      <c r="K766" t="s">
        <v>1329</v>
      </c>
      <c r="L766" t="s">
        <v>454</v>
      </c>
      <c r="M766" t="s">
        <v>105</v>
      </c>
      <c r="N766" t="s">
        <v>581</v>
      </c>
      <c r="O766" t="s">
        <v>105</v>
      </c>
      <c r="P766" t="s">
        <v>174</v>
      </c>
      <c r="Q766" t="s">
        <v>105</v>
      </c>
      <c r="R766" t="s">
        <v>454</v>
      </c>
      <c r="S766" t="s">
        <v>47</v>
      </c>
      <c r="T766" t="s">
        <v>47</v>
      </c>
      <c r="U766">
        <v>19</v>
      </c>
      <c r="V766">
        <v>20</v>
      </c>
      <c r="W766" s="20">
        <v>0.52631578947368396</v>
      </c>
      <c r="X766" s="20">
        <v>7.61</v>
      </c>
      <c r="Y766" s="20">
        <v>114.4</v>
      </c>
      <c r="Z766" s="20">
        <v>106.7</v>
      </c>
      <c r="AA766" s="20">
        <v>65.8</v>
      </c>
      <c r="AB766" s="20">
        <v>-3.5000000000000003E-2</v>
      </c>
      <c r="AC766" s="20">
        <v>7.38</v>
      </c>
      <c r="AD766" s="20">
        <v>109.7</v>
      </c>
      <c r="AE766" s="20">
        <v>102.3</v>
      </c>
      <c r="AF766" s="20">
        <v>3.49</v>
      </c>
      <c r="AG766" s="20">
        <v>114.5</v>
      </c>
      <c r="AH766" s="20">
        <v>106</v>
      </c>
      <c r="AI766" s="20">
        <v>0.70889999999999997</v>
      </c>
      <c r="AJ766" s="20">
        <v>-3</v>
      </c>
      <c r="AK766" s="20">
        <v>-0.15789473684210525</v>
      </c>
      <c r="AL766" s="20">
        <v>1228</v>
      </c>
      <c r="AM766" s="20">
        <v>7.27</v>
      </c>
      <c r="AN766" s="20">
        <v>7.27</v>
      </c>
      <c r="AO766" s="20">
        <v>1438</v>
      </c>
      <c r="AP766" s="20">
        <v>1346</v>
      </c>
      <c r="AQ766" s="20">
        <v>1138</v>
      </c>
      <c r="AR766" s="20">
        <v>0.47099999999999997</v>
      </c>
      <c r="AS766" s="20">
        <v>142</v>
      </c>
      <c r="AT766" s="20">
        <v>425</v>
      </c>
      <c r="AU766" s="20">
        <v>0.33400000000000002</v>
      </c>
      <c r="AV766" s="20">
        <v>224</v>
      </c>
      <c r="AW766" s="20">
        <v>320</v>
      </c>
      <c r="AX766" s="20">
        <v>0.7</v>
      </c>
      <c r="AY766" s="20">
        <v>193</v>
      </c>
      <c r="AZ766" s="20">
        <v>10.157894736842104</v>
      </c>
      <c r="BA766" s="20">
        <v>637</v>
      </c>
      <c r="BB766" s="20">
        <v>33.526315789473685</v>
      </c>
      <c r="BC766" s="20">
        <v>285</v>
      </c>
      <c r="BD766" s="20">
        <v>132</v>
      </c>
      <c r="BE766" s="20">
        <v>85</v>
      </c>
      <c r="BF766" s="20">
        <v>201</v>
      </c>
      <c r="BG766" s="20">
        <v>302</v>
      </c>
      <c r="BH766" s="20">
        <v>75.7</v>
      </c>
      <c r="BI766" s="20">
        <v>70.841999999999999</v>
      </c>
      <c r="BJ766" s="20">
        <v>4.8419999999999996</v>
      </c>
      <c r="BK766" s="20">
        <v>1.4179999999999999</v>
      </c>
      <c r="BL766" s="20">
        <v>10.579000000000001</v>
      </c>
      <c r="BM766" s="20">
        <v>0.65700000000000003</v>
      </c>
      <c r="BN766" s="20">
        <v>22.4</v>
      </c>
      <c r="BO766" s="20">
        <v>16.8</v>
      </c>
      <c r="BP766" s="20">
        <v>4.5</v>
      </c>
      <c r="BQ766" s="20">
        <v>6.9473684210526319</v>
      </c>
      <c r="BR766" s="20">
        <v>15.9</v>
      </c>
      <c r="BS766" s="20">
        <v>88</v>
      </c>
      <c r="BT766" s="20">
        <v>0.55900000000000005</v>
      </c>
      <c r="BU766" s="20">
        <v>0</v>
      </c>
      <c r="BV766" s="66">
        <v>98</v>
      </c>
      <c r="BW766" s="66">
        <v>115</v>
      </c>
      <c r="BX766" s="66">
        <v>114</v>
      </c>
      <c r="BY766" s="66">
        <v>77</v>
      </c>
      <c r="BZ766" s="66">
        <v>98</v>
      </c>
      <c r="CA766" s="66">
        <v>82.8</v>
      </c>
      <c r="CB766" s="66">
        <v>92</v>
      </c>
      <c r="CC766" s="66">
        <v>115</v>
      </c>
      <c r="CD766" s="20">
        <v>0.45</v>
      </c>
      <c r="CE766" s="20">
        <v>-3.02</v>
      </c>
      <c r="CF766" s="20">
        <v>106</v>
      </c>
      <c r="CG766" s="20">
        <v>109</v>
      </c>
      <c r="CH766" s="20">
        <v>65.900000000000006</v>
      </c>
      <c r="CI766" s="20">
        <v>3.0000000000000001E-3</v>
      </c>
      <c r="CJ766" s="20">
        <v>0.65</v>
      </c>
      <c r="CK766" s="20">
        <v>106.2</v>
      </c>
      <c r="CL766" s="20">
        <v>105.5</v>
      </c>
      <c r="CM766" s="20">
        <v>-3.49</v>
      </c>
      <c r="CN766" s="20">
        <v>104.8</v>
      </c>
      <c r="CO766" s="20">
        <v>108.5</v>
      </c>
      <c r="CP766" s="63">
        <v>0.4017</v>
      </c>
      <c r="CQ766" s="20">
        <v>-6.1</v>
      </c>
      <c r="CR766" s="20">
        <v>-0.30499999999999999</v>
      </c>
      <c r="CS766" s="20">
        <v>1114</v>
      </c>
      <c r="CT766" s="20">
        <v>-2.3199999999999998</v>
      </c>
      <c r="CU766" s="20">
        <v>1.47</v>
      </c>
      <c r="CV766" s="20">
        <v>1398</v>
      </c>
      <c r="CW766" s="20">
        <v>1459</v>
      </c>
      <c r="CX766" s="20">
        <v>1092</v>
      </c>
      <c r="CY766" s="20">
        <v>0.47599999999999998</v>
      </c>
      <c r="CZ766" s="20">
        <v>136</v>
      </c>
      <c r="DA766" s="20">
        <v>397</v>
      </c>
      <c r="DB766" s="20">
        <v>0.34300000000000003</v>
      </c>
      <c r="DC766" s="20">
        <v>222</v>
      </c>
      <c r="DD766" s="20">
        <v>337</v>
      </c>
      <c r="DE766" s="20">
        <v>0.65900000000000003</v>
      </c>
      <c r="DF766" s="20">
        <v>166</v>
      </c>
      <c r="DG766" s="20">
        <v>8.3000000000000007</v>
      </c>
      <c r="DH766" s="20">
        <v>654</v>
      </c>
      <c r="DI766" s="20">
        <v>32.700000000000003</v>
      </c>
      <c r="DJ766" s="20">
        <v>258</v>
      </c>
      <c r="DK766" s="20">
        <v>130</v>
      </c>
      <c r="DL766" s="20">
        <v>56</v>
      </c>
      <c r="DM766" s="20">
        <v>267</v>
      </c>
      <c r="DN766" s="20">
        <v>302</v>
      </c>
      <c r="DO766" s="20">
        <v>69.900000000000006</v>
      </c>
      <c r="DP766" s="20">
        <v>72.95</v>
      </c>
      <c r="DQ766" s="20">
        <v>-3.05</v>
      </c>
      <c r="DR766" s="20">
        <v>0.96599999999999997</v>
      </c>
      <c r="DS766" s="20">
        <v>13.35</v>
      </c>
      <c r="DT766" s="20">
        <v>0.48699999999999999</v>
      </c>
      <c r="DU766" s="20">
        <v>19.8</v>
      </c>
      <c r="DV766" s="20">
        <v>16.8</v>
      </c>
      <c r="DW766" s="20">
        <v>2.8</v>
      </c>
      <c r="DX766" s="20">
        <v>6.5</v>
      </c>
      <c r="DY766" s="20">
        <v>15.1</v>
      </c>
      <c r="DZ766" s="20">
        <v>209</v>
      </c>
      <c r="EA766" s="20">
        <v>0.48199999999999998</v>
      </c>
      <c r="EB766" s="20">
        <v>-2</v>
      </c>
      <c r="EC766" s="66">
        <v>225</v>
      </c>
      <c r="ED766" s="66">
        <v>185</v>
      </c>
      <c r="EE766" s="66">
        <v>229</v>
      </c>
      <c r="EF766" s="66">
        <v>232</v>
      </c>
      <c r="EG766" s="66">
        <v>199</v>
      </c>
      <c r="EH766" s="66">
        <v>172.7</v>
      </c>
      <c r="EI766" s="66">
        <v>208</v>
      </c>
      <c r="EJ766" s="66">
        <v>231</v>
      </c>
      <c r="EK766" s="20">
        <v>12469.6</v>
      </c>
      <c r="EL766" s="20">
        <v>11310.2</v>
      </c>
      <c r="EM766" s="20">
        <v>68.763500000000008</v>
      </c>
      <c r="EN766" s="20">
        <v>92.747368421052627</v>
      </c>
      <c r="EO766" s="20">
        <v>10.478100000000001</v>
      </c>
      <c r="EP766" s="20">
        <v>211.39999999999998</v>
      </c>
      <c r="EQ766" s="21">
        <v>78</v>
      </c>
      <c r="ER766" s="21">
        <v>69</v>
      </c>
      <c r="ES766" s="61" t="s">
        <v>105</v>
      </c>
      <c r="ET766" s="61">
        <v>147</v>
      </c>
      <c r="EU766" s="61">
        <v>9</v>
      </c>
    </row>
    <row r="767" spans="1:151" x14ac:dyDescent="0.45">
      <c r="A767" s="68">
        <v>45322</v>
      </c>
      <c r="B767" s="21" t="s">
        <v>23</v>
      </c>
      <c r="C767" s="21">
        <v>238</v>
      </c>
      <c r="D767" s="21" t="s">
        <v>71</v>
      </c>
      <c r="E767" s="21">
        <v>215</v>
      </c>
      <c r="F767" s="50" t="s">
        <v>558</v>
      </c>
      <c r="G767" t="s">
        <v>23</v>
      </c>
      <c r="H767" t="s">
        <v>71</v>
      </c>
      <c r="I767" t="s">
        <v>23</v>
      </c>
      <c r="J767" t="s">
        <v>71</v>
      </c>
      <c r="K767" t="s">
        <v>23</v>
      </c>
      <c r="L767" t="s">
        <v>71</v>
      </c>
      <c r="M767" t="s">
        <v>23</v>
      </c>
      <c r="N767" t="s">
        <v>71</v>
      </c>
      <c r="O767" t="s">
        <v>23</v>
      </c>
      <c r="P767" t="s">
        <v>71</v>
      </c>
      <c r="Q767" t="s">
        <v>23</v>
      </c>
      <c r="R767" t="s">
        <v>71</v>
      </c>
      <c r="S767" t="s">
        <v>24</v>
      </c>
      <c r="T767" t="s">
        <v>24</v>
      </c>
      <c r="U767">
        <v>21</v>
      </c>
      <c r="V767">
        <v>20</v>
      </c>
      <c r="W767" s="20">
        <v>0.90476190476190499</v>
      </c>
      <c r="X767" s="20">
        <v>30.7</v>
      </c>
      <c r="Y767" s="20">
        <v>124.9</v>
      </c>
      <c r="Z767" s="20">
        <v>94.2</v>
      </c>
      <c r="AA767" s="20">
        <v>68</v>
      </c>
      <c r="AB767" s="20">
        <v>5.5E-2</v>
      </c>
      <c r="AC767" s="20">
        <v>11.92</v>
      </c>
      <c r="AD767" s="20">
        <v>112.8</v>
      </c>
      <c r="AE767" s="20">
        <v>100.9</v>
      </c>
      <c r="AF767" s="20">
        <v>9.76</v>
      </c>
      <c r="AG767" s="20">
        <v>126.4</v>
      </c>
      <c r="AH767" s="20">
        <v>92.4</v>
      </c>
      <c r="AI767" s="20">
        <v>0.97340000000000004</v>
      </c>
      <c r="AJ767" s="20">
        <v>7.2</v>
      </c>
      <c r="AK767" s="20">
        <v>0.34285714285714286</v>
      </c>
      <c r="AL767" s="20">
        <v>1515</v>
      </c>
      <c r="AM767" s="20">
        <v>26.37</v>
      </c>
      <c r="AN767" s="20">
        <v>10.27</v>
      </c>
      <c r="AO767" s="20">
        <v>1783</v>
      </c>
      <c r="AP767" s="20">
        <v>1445</v>
      </c>
      <c r="AQ767" s="20">
        <v>1252</v>
      </c>
      <c r="AR767" s="20">
        <v>0.49099999999999999</v>
      </c>
      <c r="AS767" s="20">
        <v>185</v>
      </c>
      <c r="AT767" s="20">
        <v>462</v>
      </c>
      <c r="AU767" s="20">
        <v>0.4</v>
      </c>
      <c r="AV767" s="20">
        <v>368</v>
      </c>
      <c r="AW767" s="20">
        <v>508</v>
      </c>
      <c r="AX767" s="20">
        <v>0.72399999999999998</v>
      </c>
      <c r="AY767" s="20">
        <v>250</v>
      </c>
      <c r="AZ767" s="20">
        <v>11.904761904761905</v>
      </c>
      <c r="BA767" s="20">
        <v>866</v>
      </c>
      <c r="BB767" s="20">
        <v>41.238095238095241</v>
      </c>
      <c r="BC767" s="20">
        <v>393</v>
      </c>
      <c r="BD767" s="20">
        <v>120</v>
      </c>
      <c r="BE767" s="20">
        <v>90</v>
      </c>
      <c r="BF767" s="20">
        <v>248</v>
      </c>
      <c r="BG767" s="20">
        <v>291</v>
      </c>
      <c r="BH767" s="20">
        <v>84.9</v>
      </c>
      <c r="BI767" s="20">
        <v>68.81</v>
      </c>
      <c r="BJ767" s="20">
        <v>16.094999999999999</v>
      </c>
      <c r="BK767" s="20">
        <v>1.585</v>
      </c>
      <c r="BL767" s="20">
        <v>11.81</v>
      </c>
      <c r="BM767" s="20">
        <v>0.48399999999999999</v>
      </c>
      <c r="BN767" s="20">
        <v>22</v>
      </c>
      <c r="BO767" s="20">
        <v>24.2</v>
      </c>
      <c r="BP767" s="20">
        <v>4.3</v>
      </c>
      <c r="BQ767" s="20">
        <v>5.7142857142857144</v>
      </c>
      <c r="BR767" s="20">
        <v>13.9</v>
      </c>
      <c r="BS767" s="20">
        <v>1</v>
      </c>
      <c r="BT767" s="20">
        <v>0.69399999999999995</v>
      </c>
      <c r="BU767" s="20">
        <v>0</v>
      </c>
      <c r="BV767" s="66">
        <v>2</v>
      </c>
      <c r="BW767" s="66">
        <v>1</v>
      </c>
      <c r="BX767" s="66">
        <v>1</v>
      </c>
      <c r="BY767" s="66">
        <v>2</v>
      </c>
      <c r="BZ767" s="66">
        <v>2</v>
      </c>
      <c r="CA767" s="66">
        <v>1.2</v>
      </c>
      <c r="CB767" s="66">
        <v>1</v>
      </c>
      <c r="CC767" s="66">
        <v>1</v>
      </c>
      <c r="CD767" s="20">
        <v>0.75</v>
      </c>
      <c r="CE767" s="20">
        <v>14.91</v>
      </c>
      <c r="CF767" s="20">
        <v>116.2</v>
      </c>
      <c r="CG767" s="20">
        <v>101.3</v>
      </c>
      <c r="CH767" s="20">
        <v>64.2</v>
      </c>
      <c r="CI767" s="20">
        <v>7.1999999999999995E-2</v>
      </c>
      <c r="CJ767" s="20">
        <v>5.0599999999999996</v>
      </c>
      <c r="CK767" s="20">
        <v>109.4</v>
      </c>
      <c r="CL767" s="20">
        <v>104.4</v>
      </c>
      <c r="CM767" s="20">
        <v>-7.14</v>
      </c>
      <c r="CN767" s="20">
        <v>116.1</v>
      </c>
      <c r="CO767" s="20">
        <v>100.6</v>
      </c>
      <c r="CP767" s="63">
        <v>0.83940000000000003</v>
      </c>
      <c r="CQ767" s="20">
        <v>22</v>
      </c>
      <c r="CR767" s="20">
        <v>1.1000000000000001</v>
      </c>
      <c r="CS767" s="20">
        <v>1387</v>
      </c>
      <c r="CT767" s="20">
        <v>11.81</v>
      </c>
      <c r="CU767" s="20">
        <v>5.56</v>
      </c>
      <c r="CV767" s="20">
        <v>1488</v>
      </c>
      <c r="CW767" s="20">
        <v>1363</v>
      </c>
      <c r="CX767" s="20">
        <v>1151</v>
      </c>
      <c r="CY767" s="20">
        <v>0.47399999999999998</v>
      </c>
      <c r="CZ767" s="20">
        <v>161</v>
      </c>
      <c r="DA767" s="20">
        <v>423</v>
      </c>
      <c r="DB767" s="20">
        <v>0.38100000000000001</v>
      </c>
      <c r="DC767" s="20">
        <v>237</v>
      </c>
      <c r="DD767" s="20">
        <v>326</v>
      </c>
      <c r="DE767" s="20">
        <v>0.72699999999999998</v>
      </c>
      <c r="DF767" s="20">
        <v>163</v>
      </c>
      <c r="DG767" s="20">
        <v>8.15</v>
      </c>
      <c r="DH767" s="20">
        <v>605</v>
      </c>
      <c r="DI767" s="20">
        <v>30.25</v>
      </c>
      <c r="DJ767" s="20">
        <v>324</v>
      </c>
      <c r="DK767" s="20">
        <v>154</v>
      </c>
      <c r="DL767" s="20">
        <v>66</v>
      </c>
      <c r="DM767" s="20">
        <v>177</v>
      </c>
      <c r="DN767" s="20">
        <v>353</v>
      </c>
      <c r="DO767" s="20">
        <v>74.400000000000006</v>
      </c>
      <c r="DP767" s="20">
        <v>68.150000000000006</v>
      </c>
      <c r="DQ767" s="20">
        <v>6.25</v>
      </c>
      <c r="DR767" s="20">
        <v>1.831</v>
      </c>
      <c r="DS767" s="20">
        <v>8.85</v>
      </c>
      <c r="DT767" s="20">
        <v>0.87</v>
      </c>
      <c r="DU767" s="20">
        <v>21.2</v>
      </c>
      <c r="DV767" s="20">
        <v>16.3</v>
      </c>
      <c r="DW767" s="20">
        <v>3.3</v>
      </c>
      <c r="DX767" s="20">
        <v>7.7</v>
      </c>
      <c r="DY767" s="20">
        <v>17.600000000000001</v>
      </c>
      <c r="DZ767" s="20">
        <v>36</v>
      </c>
      <c r="EA767" s="20">
        <v>0.59699999999999998</v>
      </c>
      <c r="EB767" s="20">
        <v>-2</v>
      </c>
      <c r="EC767" s="66">
        <v>59</v>
      </c>
      <c r="ED767" s="66">
        <v>28</v>
      </c>
      <c r="EE767" s="66">
        <v>27</v>
      </c>
      <c r="EF767" s="66">
        <v>42</v>
      </c>
      <c r="EG767" s="66">
        <v>47</v>
      </c>
      <c r="EH767" s="66">
        <v>29</v>
      </c>
      <c r="EI767" s="66">
        <v>36</v>
      </c>
      <c r="EJ767" s="66">
        <v>44</v>
      </c>
      <c r="EK767" s="20">
        <v>12652.37</v>
      </c>
      <c r="EL767" s="20">
        <v>10946.04</v>
      </c>
      <c r="EM767" s="20">
        <v>90.937000000000012</v>
      </c>
      <c r="EN767" s="20">
        <v>50.571428571428569</v>
      </c>
      <c r="EO767" s="20">
        <v>10.1053</v>
      </c>
      <c r="EP767" s="20">
        <v>255.572</v>
      </c>
      <c r="EQ767" s="21">
        <v>105</v>
      </c>
      <c r="ER767" s="21">
        <v>96</v>
      </c>
      <c r="ES767" s="61" t="str">
        <f t="shared" ref="ES767:ES780" si="45">IF(OR(ISBLANK(B767), ISBLANK(EQ767)),"",IF(EQ767&gt;ER767,B767,D767))</f>
        <v>Purdue</v>
      </c>
      <c r="ET767" s="61">
        <f t="shared" ref="ET767:ET780" si="46">SUM(EQ767:ER767)</f>
        <v>201</v>
      </c>
      <c r="EU767" s="61">
        <f t="shared" ref="EU767:EU780" si="47">IF(ISBLANK(EQ767), "",EQ767-ER767)</f>
        <v>9</v>
      </c>
    </row>
    <row r="768" spans="1:151" x14ac:dyDescent="0.45">
      <c r="A768" s="68">
        <v>45322</v>
      </c>
      <c r="B768" s="21" t="s">
        <v>41</v>
      </c>
      <c r="C768" s="21">
        <v>360</v>
      </c>
      <c r="D768" s="21" t="s">
        <v>91</v>
      </c>
      <c r="E768" s="21">
        <v>282</v>
      </c>
      <c r="F768" s="50" t="s">
        <v>558</v>
      </c>
      <c r="G768" t="s">
        <v>41</v>
      </c>
      <c r="H768" t="s">
        <v>91</v>
      </c>
      <c r="I768" t="s">
        <v>41</v>
      </c>
      <c r="J768" t="s">
        <v>91</v>
      </c>
      <c r="K768" t="s">
        <v>41</v>
      </c>
      <c r="L768" t="s">
        <v>1337</v>
      </c>
      <c r="M768" t="s">
        <v>41</v>
      </c>
      <c r="N768" t="s">
        <v>580</v>
      </c>
      <c r="O768" t="s">
        <v>41</v>
      </c>
      <c r="P768" t="s">
        <v>91</v>
      </c>
      <c r="Q768" t="s">
        <v>41</v>
      </c>
      <c r="R768" t="s">
        <v>423</v>
      </c>
      <c r="S768" t="s">
        <v>15</v>
      </c>
      <c r="T768" t="s">
        <v>15</v>
      </c>
      <c r="U768">
        <v>20</v>
      </c>
      <c r="V768">
        <v>20</v>
      </c>
      <c r="W768" s="20">
        <v>0.5</v>
      </c>
      <c r="X768" s="20">
        <v>15.6</v>
      </c>
      <c r="Y768" s="20">
        <v>114.2</v>
      </c>
      <c r="Z768" s="20">
        <v>98.6</v>
      </c>
      <c r="AA768" s="20">
        <v>70.8</v>
      </c>
      <c r="AB768" s="20">
        <v>-6.9000000000000006E-2</v>
      </c>
      <c r="AC768" s="20">
        <v>11.04</v>
      </c>
      <c r="AD768" s="20">
        <v>112</v>
      </c>
      <c r="AE768" s="20">
        <v>100.9</v>
      </c>
      <c r="AF768" s="20">
        <v>4.46</v>
      </c>
      <c r="AG768" s="20">
        <v>113.4</v>
      </c>
      <c r="AH768" s="20">
        <v>98.9</v>
      </c>
      <c r="AI768" s="20">
        <v>0.82799999999999996</v>
      </c>
      <c r="AJ768" s="20">
        <v>-1</v>
      </c>
      <c r="AK768" s="20">
        <v>-0.05</v>
      </c>
      <c r="AL768" s="20">
        <v>1301</v>
      </c>
      <c r="AM768" s="20">
        <v>13.29</v>
      </c>
      <c r="AN768" s="20">
        <v>10.59</v>
      </c>
      <c r="AO768" s="20">
        <v>1515</v>
      </c>
      <c r="AP768" s="20">
        <v>1461</v>
      </c>
      <c r="AQ768" s="20">
        <v>1245</v>
      </c>
      <c r="AR768" s="20">
        <v>0.437</v>
      </c>
      <c r="AS768" s="20">
        <v>140</v>
      </c>
      <c r="AT768" s="20">
        <v>400</v>
      </c>
      <c r="AU768" s="20">
        <v>0.35</v>
      </c>
      <c r="AV768" s="20">
        <v>287</v>
      </c>
      <c r="AW768" s="20">
        <v>396</v>
      </c>
      <c r="AX768" s="20">
        <v>0.72499999999999998</v>
      </c>
      <c r="AY768" s="20">
        <v>248</v>
      </c>
      <c r="AZ768" s="20">
        <v>12.4</v>
      </c>
      <c r="BA768" s="20">
        <v>795</v>
      </c>
      <c r="BB768" s="20">
        <v>39.75</v>
      </c>
      <c r="BC768" s="20">
        <v>326</v>
      </c>
      <c r="BD768" s="20">
        <v>131</v>
      </c>
      <c r="BE768" s="20">
        <v>75</v>
      </c>
      <c r="BF768" s="20">
        <v>234</v>
      </c>
      <c r="BG768" s="20">
        <v>343</v>
      </c>
      <c r="BH768" s="20">
        <v>75.8</v>
      </c>
      <c r="BI768" s="20">
        <v>73.05</v>
      </c>
      <c r="BJ768" s="20">
        <v>2.7</v>
      </c>
      <c r="BK768" s="20">
        <v>1.393</v>
      </c>
      <c r="BL768" s="20">
        <v>11.7</v>
      </c>
      <c r="BM768" s="20">
        <v>0.56000000000000005</v>
      </c>
      <c r="BN768" s="20">
        <v>20</v>
      </c>
      <c r="BO768" s="20">
        <v>19.8</v>
      </c>
      <c r="BP768" s="20">
        <v>3.8</v>
      </c>
      <c r="BQ768" s="20">
        <v>6.55</v>
      </c>
      <c r="BR768" s="20">
        <v>17.2</v>
      </c>
      <c r="BS768" s="20">
        <v>73</v>
      </c>
      <c r="BT768" s="20">
        <v>0.56699999999999995</v>
      </c>
      <c r="BU768" s="20">
        <v>2</v>
      </c>
      <c r="BV768" s="66">
        <v>52</v>
      </c>
      <c r="BW768" s="66">
        <v>67</v>
      </c>
      <c r="BX768" s="66">
        <v>72</v>
      </c>
      <c r="BY768" s="66">
        <v>47</v>
      </c>
      <c r="BZ768" s="66">
        <v>41</v>
      </c>
      <c r="CA768" s="66">
        <v>48.8</v>
      </c>
      <c r="CB768" s="66">
        <v>73</v>
      </c>
      <c r="CC768" s="66">
        <v>93</v>
      </c>
      <c r="CD768" s="20">
        <v>0.65</v>
      </c>
      <c r="CE768" s="20">
        <v>17.18</v>
      </c>
      <c r="CF768" s="20">
        <v>115.5</v>
      </c>
      <c r="CG768" s="20">
        <v>98.3</v>
      </c>
      <c r="CH768" s="20">
        <v>69.400000000000006</v>
      </c>
      <c r="CI768" s="20">
        <v>-3.5000000000000003E-2</v>
      </c>
      <c r="CJ768" s="20">
        <v>8.66</v>
      </c>
      <c r="CK768" s="20">
        <v>111</v>
      </c>
      <c r="CL768" s="20">
        <v>102.4</v>
      </c>
      <c r="CM768" s="20">
        <v>0.81</v>
      </c>
      <c r="CN768" s="20">
        <v>115.8</v>
      </c>
      <c r="CO768" s="20">
        <v>96</v>
      </c>
      <c r="CP768" s="63">
        <v>0.89610000000000001</v>
      </c>
      <c r="CQ768" s="20">
        <v>0.8</v>
      </c>
      <c r="CR768" s="20">
        <v>0.04</v>
      </c>
      <c r="CS768" s="20">
        <v>1368</v>
      </c>
      <c r="CT768" s="20">
        <v>16.25</v>
      </c>
      <c r="CU768" s="20">
        <v>8.6</v>
      </c>
      <c r="CV768" s="20">
        <v>1544</v>
      </c>
      <c r="CW768" s="20">
        <v>1391</v>
      </c>
      <c r="CX768" s="20">
        <v>1297</v>
      </c>
      <c r="CY768" s="20">
        <v>0.44500000000000001</v>
      </c>
      <c r="CZ768" s="20">
        <v>139</v>
      </c>
      <c r="DA768" s="20">
        <v>417</v>
      </c>
      <c r="DB768" s="20">
        <v>0.33300000000000002</v>
      </c>
      <c r="DC768" s="20">
        <v>251</v>
      </c>
      <c r="DD768" s="20">
        <v>356</v>
      </c>
      <c r="DE768" s="20">
        <v>0.70499999999999996</v>
      </c>
      <c r="DF768" s="20">
        <v>304</v>
      </c>
      <c r="DG768" s="20">
        <v>15.2</v>
      </c>
      <c r="DH768" s="20">
        <v>804</v>
      </c>
      <c r="DI768" s="20">
        <v>40.200000000000003</v>
      </c>
      <c r="DJ768" s="20">
        <v>311</v>
      </c>
      <c r="DK768" s="20">
        <v>132</v>
      </c>
      <c r="DL768" s="20">
        <v>100</v>
      </c>
      <c r="DM768" s="20">
        <v>235</v>
      </c>
      <c r="DN768" s="20">
        <v>355</v>
      </c>
      <c r="DO768" s="20">
        <v>77.2</v>
      </c>
      <c r="DP768" s="20">
        <v>69.55</v>
      </c>
      <c r="DQ768" s="20">
        <v>7.65</v>
      </c>
      <c r="DR768" s="20">
        <v>1.323</v>
      </c>
      <c r="DS768" s="20">
        <v>11.75</v>
      </c>
      <c r="DT768" s="20">
        <v>0.56200000000000006</v>
      </c>
      <c r="DU768" s="20">
        <v>20.8</v>
      </c>
      <c r="DV768" s="20">
        <v>17.8</v>
      </c>
      <c r="DW768" s="20">
        <v>5</v>
      </c>
      <c r="DX768" s="20">
        <v>6.6</v>
      </c>
      <c r="DY768" s="20">
        <v>17.8</v>
      </c>
      <c r="DZ768" s="20">
        <v>49</v>
      </c>
      <c r="EA768" s="20">
        <v>0.58499999999999996</v>
      </c>
      <c r="EB768" s="20">
        <v>0</v>
      </c>
      <c r="EC768" s="66">
        <v>35</v>
      </c>
      <c r="ED768" s="66">
        <v>35</v>
      </c>
      <c r="EE768" s="66">
        <v>42</v>
      </c>
      <c r="EF768" s="66">
        <v>30</v>
      </c>
      <c r="EG768" s="66">
        <v>32</v>
      </c>
      <c r="EH768" s="66">
        <v>30.8</v>
      </c>
      <c r="EI768" s="66">
        <v>51</v>
      </c>
      <c r="EJ768" s="66">
        <v>72</v>
      </c>
      <c r="EK768" s="20">
        <v>11225.86</v>
      </c>
      <c r="EL768" s="20">
        <v>11388.3</v>
      </c>
      <c r="EM768" s="20">
        <v>77.219999999999985</v>
      </c>
      <c r="EN768" s="20">
        <v>76.962499999999991</v>
      </c>
      <c r="EO768" s="20">
        <v>12.125999999999999</v>
      </c>
      <c r="EP768" s="20">
        <v>257.375</v>
      </c>
      <c r="EQ768" s="21">
        <v>88</v>
      </c>
      <c r="ER768" s="21">
        <v>77</v>
      </c>
      <c r="ES768" s="61" t="str">
        <f t="shared" si="45"/>
        <v>Xavier</v>
      </c>
      <c r="ET768" s="61">
        <f t="shared" si="46"/>
        <v>165</v>
      </c>
      <c r="EU768" s="61">
        <f t="shared" si="47"/>
        <v>11</v>
      </c>
    </row>
    <row r="769" spans="1:151" x14ac:dyDescent="0.45">
      <c r="A769" s="68">
        <v>45322</v>
      </c>
      <c r="B769" s="21" t="s">
        <v>137</v>
      </c>
      <c r="C769" s="21">
        <v>99</v>
      </c>
      <c r="D769" s="21" t="s">
        <v>26</v>
      </c>
      <c r="E769" s="21">
        <v>4</v>
      </c>
      <c r="F769" s="50" t="s">
        <v>558</v>
      </c>
      <c r="G769" t="s">
        <v>137</v>
      </c>
      <c r="H769" t="s">
        <v>26</v>
      </c>
      <c r="I769" t="s">
        <v>137</v>
      </c>
      <c r="J769" t="s">
        <v>26</v>
      </c>
      <c r="K769" t="s">
        <v>137</v>
      </c>
      <c r="L769" t="s">
        <v>26</v>
      </c>
      <c r="M769" t="s">
        <v>137</v>
      </c>
      <c r="N769" t="s">
        <v>26</v>
      </c>
      <c r="O769" t="s">
        <v>137</v>
      </c>
      <c r="P769" t="s">
        <v>26</v>
      </c>
      <c r="Q769" t="s">
        <v>137</v>
      </c>
      <c r="R769" t="s">
        <v>26</v>
      </c>
      <c r="S769" t="s">
        <v>17</v>
      </c>
      <c r="T769" t="s">
        <v>17</v>
      </c>
      <c r="U769">
        <v>20</v>
      </c>
      <c r="V769">
        <v>20</v>
      </c>
      <c r="W769" s="20">
        <v>0.7</v>
      </c>
      <c r="X769" s="20">
        <v>11.71</v>
      </c>
      <c r="Y769" s="20">
        <v>111.2</v>
      </c>
      <c r="Z769" s="20">
        <v>99.5</v>
      </c>
      <c r="AA769" s="20">
        <v>69.7</v>
      </c>
      <c r="AB769" s="20">
        <v>1.4E-2</v>
      </c>
      <c r="AC769" s="20">
        <v>5.41</v>
      </c>
      <c r="AD769" s="20">
        <v>109.5</v>
      </c>
      <c r="AE769" s="20">
        <v>104</v>
      </c>
      <c r="AF769" s="20">
        <v>-0.28000000000000003</v>
      </c>
      <c r="AG769" s="20">
        <v>110.5</v>
      </c>
      <c r="AH769" s="20">
        <v>99.2</v>
      </c>
      <c r="AI769" s="20">
        <v>0.77590000000000003</v>
      </c>
      <c r="AJ769" s="20">
        <v>0.6</v>
      </c>
      <c r="AK769" s="20">
        <v>0.03</v>
      </c>
      <c r="AL769" s="20">
        <v>1358</v>
      </c>
      <c r="AM769" s="20">
        <v>9.67</v>
      </c>
      <c r="AN769" s="20">
        <v>5.52</v>
      </c>
      <c r="AO769" s="20">
        <v>1546</v>
      </c>
      <c r="AP769" s="20">
        <v>1463</v>
      </c>
      <c r="AQ769" s="20">
        <v>1183</v>
      </c>
      <c r="AR769" s="20">
        <v>0.434</v>
      </c>
      <c r="AS769" s="20">
        <v>165</v>
      </c>
      <c r="AT769" s="20">
        <v>470</v>
      </c>
      <c r="AU769" s="20">
        <v>0.35099999999999998</v>
      </c>
      <c r="AV769" s="20">
        <v>355</v>
      </c>
      <c r="AW769" s="20">
        <v>496</v>
      </c>
      <c r="AX769" s="20">
        <v>0.71599999999999997</v>
      </c>
      <c r="AY769" s="20">
        <v>202</v>
      </c>
      <c r="AZ769" s="20">
        <v>10.1</v>
      </c>
      <c r="BA769" s="20">
        <v>738</v>
      </c>
      <c r="BB769" s="20">
        <v>36.9</v>
      </c>
      <c r="BC769" s="20">
        <v>254</v>
      </c>
      <c r="BD769" s="20">
        <v>133</v>
      </c>
      <c r="BE769" s="20">
        <v>71</v>
      </c>
      <c r="BF769" s="20">
        <v>227</v>
      </c>
      <c r="BG769" s="20">
        <v>343</v>
      </c>
      <c r="BH769" s="20">
        <v>77.3</v>
      </c>
      <c r="BI769" s="20">
        <v>73.150000000000006</v>
      </c>
      <c r="BJ769" s="20">
        <v>4.1500000000000004</v>
      </c>
      <c r="BK769" s="20">
        <v>1.119</v>
      </c>
      <c r="BL769" s="20">
        <v>11.35</v>
      </c>
      <c r="BM769" s="20">
        <v>0.58599999999999997</v>
      </c>
      <c r="BN769" s="20">
        <v>23.5</v>
      </c>
      <c r="BO769" s="20">
        <v>24.8</v>
      </c>
      <c r="BP769" s="20">
        <v>3.6</v>
      </c>
      <c r="BQ769" s="20">
        <v>6.65</v>
      </c>
      <c r="BR769" s="20">
        <v>17.2</v>
      </c>
      <c r="BS769" s="20">
        <v>39</v>
      </c>
      <c r="BT769" s="20">
        <v>0.59499999999999997</v>
      </c>
      <c r="BU769" s="20">
        <v>1</v>
      </c>
      <c r="BV769" s="66">
        <v>78</v>
      </c>
      <c r="BW769" s="66">
        <v>60</v>
      </c>
      <c r="BX769" s="66">
        <v>41</v>
      </c>
      <c r="BY769" s="66">
        <v>73</v>
      </c>
      <c r="BZ769" s="66">
        <v>69</v>
      </c>
      <c r="CA769" s="66">
        <v>46.8</v>
      </c>
      <c r="CB769" s="66">
        <v>39</v>
      </c>
      <c r="CC769" s="66">
        <v>80</v>
      </c>
      <c r="CD769" s="20">
        <v>0.7</v>
      </c>
      <c r="CE769" s="20">
        <v>24.99</v>
      </c>
      <c r="CF769" s="20">
        <v>125.3</v>
      </c>
      <c r="CG769" s="20">
        <v>100.3</v>
      </c>
      <c r="CH769" s="20">
        <v>72.2</v>
      </c>
      <c r="CI769" s="20">
        <v>-4.5999999999999999E-2</v>
      </c>
      <c r="CJ769" s="20">
        <v>10.01</v>
      </c>
      <c r="CK769" s="20">
        <v>112.2</v>
      </c>
      <c r="CL769" s="20">
        <v>102.1</v>
      </c>
      <c r="CM769" s="20">
        <v>8.18</v>
      </c>
      <c r="CN769" s="20">
        <v>126.3</v>
      </c>
      <c r="CO769" s="20">
        <v>99.3</v>
      </c>
      <c r="CP769" s="63">
        <v>0.94120000000000004</v>
      </c>
      <c r="CQ769" s="20">
        <v>2.2000000000000002</v>
      </c>
      <c r="CR769" s="20">
        <v>0.11000000000000001</v>
      </c>
      <c r="CS769" s="20">
        <v>1411</v>
      </c>
      <c r="CT769" s="20">
        <v>23.86</v>
      </c>
      <c r="CU769" s="20">
        <v>9.76</v>
      </c>
      <c r="CV769" s="20">
        <v>1793</v>
      </c>
      <c r="CW769" s="20">
        <v>1511</v>
      </c>
      <c r="CX769" s="20">
        <v>1229</v>
      </c>
      <c r="CY769" s="20">
        <v>0.48599999999999999</v>
      </c>
      <c r="CZ769" s="20">
        <v>228</v>
      </c>
      <c r="DA769" s="20">
        <v>586</v>
      </c>
      <c r="DB769" s="20">
        <v>0.38900000000000001</v>
      </c>
      <c r="DC769" s="20">
        <v>371</v>
      </c>
      <c r="DD769" s="20">
        <v>469</v>
      </c>
      <c r="DE769" s="20">
        <v>0.79100000000000004</v>
      </c>
      <c r="DF769" s="20">
        <v>240</v>
      </c>
      <c r="DG769" s="20">
        <v>12</v>
      </c>
      <c r="DH769" s="20">
        <v>796</v>
      </c>
      <c r="DI769" s="20">
        <v>39.799999999999997</v>
      </c>
      <c r="DJ769" s="20">
        <v>315</v>
      </c>
      <c r="DK769" s="20">
        <v>147</v>
      </c>
      <c r="DL769" s="20">
        <v>84</v>
      </c>
      <c r="DM769" s="20">
        <v>252</v>
      </c>
      <c r="DN769" s="20">
        <v>368</v>
      </c>
      <c r="DO769" s="20">
        <v>89.6</v>
      </c>
      <c r="DP769" s="20">
        <v>75.55</v>
      </c>
      <c r="DQ769" s="20">
        <v>14.1</v>
      </c>
      <c r="DR769" s="20">
        <v>1.25</v>
      </c>
      <c r="DS769" s="20">
        <v>12.6</v>
      </c>
      <c r="DT769" s="20">
        <v>0.58299999999999996</v>
      </c>
      <c r="DU769" s="20">
        <v>29.3</v>
      </c>
      <c r="DV769" s="20">
        <v>23.4</v>
      </c>
      <c r="DW769" s="20">
        <v>4.2</v>
      </c>
      <c r="DX769" s="20">
        <v>7.35</v>
      </c>
      <c r="DY769" s="20">
        <v>18.399999999999999</v>
      </c>
      <c r="DZ769" s="20">
        <v>16</v>
      </c>
      <c r="EA769" s="20">
        <v>0.623</v>
      </c>
      <c r="EB769" s="20">
        <v>1</v>
      </c>
      <c r="EC769" s="66">
        <v>7</v>
      </c>
      <c r="ED769" s="66">
        <v>14</v>
      </c>
      <c r="EE769" s="66">
        <v>17</v>
      </c>
      <c r="EF769" s="66">
        <v>4</v>
      </c>
      <c r="EG769" s="66">
        <v>8</v>
      </c>
      <c r="EH769" s="66">
        <v>9.1999999999999993</v>
      </c>
      <c r="EI769" s="66">
        <v>16</v>
      </c>
      <c r="EJ769" s="66">
        <v>8</v>
      </c>
      <c r="EK769" s="20">
        <v>11153.36</v>
      </c>
      <c r="EL769" s="20">
        <v>12467.35</v>
      </c>
      <c r="EM769" s="20">
        <v>83.422499999999999</v>
      </c>
      <c r="EN769" s="20">
        <v>83.79</v>
      </c>
      <c r="EO769" s="20">
        <v>13.6052</v>
      </c>
      <c r="EP769" s="20">
        <v>263.488</v>
      </c>
      <c r="EQ769" s="21">
        <v>76</v>
      </c>
      <c r="ER769" s="21">
        <v>85</v>
      </c>
      <c r="ES769" s="61" t="str">
        <f t="shared" si="45"/>
        <v>Alabama</v>
      </c>
      <c r="ET769" s="61">
        <f t="shared" si="46"/>
        <v>161</v>
      </c>
      <c r="EU769" s="61">
        <f t="shared" si="47"/>
        <v>-9</v>
      </c>
    </row>
    <row r="770" spans="1:151" x14ac:dyDescent="0.45">
      <c r="A770" s="68">
        <v>45322</v>
      </c>
      <c r="B770" s="21" t="s">
        <v>74</v>
      </c>
      <c r="C770" s="21">
        <v>316</v>
      </c>
      <c r="D770" s="21" t="s">
        <v>34</v>
      </c>
      <c r="E770" s="21">
        <v>20</v>
      </c>
      <c r="F770" s="50" t="s">
        <v>558</v>
      </c>
      <c r="G770" t="s">
        <v>74</v>
      </c>
      <c r="H770" t="s">
        <v>34</v>
      </c>
      <c r="I770" t="s">
        <v>74</v>
      </c>
      <c r="J770" t="s">
        <v>34</v>
      </c>
      <c r="K770" t="s">
        <v>1318</v>
      </c>
      <c r="L770" t="s">
        <v>34</v>
      </c>
      <c r="M770" t="s">
        <v>74</v>
      </c>
      <c r="N770" t="s">
        <v>34</v>
      </c>
      <c r="O770" t="s">
        <v>74</v>
      </c>
      <c r="P770" t="s">
        <v>34</v>
      </c>
      <c r="Q770" t="s">
        <v>74</v>
      </c>
      <c r="R770" t="s">
        <v>34</v>
      </c>
      <c r="S770" t="s">
        <v>21</v>
      </c>
      <c r="T770" t="s">
        <v>21</v>
      </c>
      <c r="U770">
        <v>19</v>
      </c>
      <c r="V770">
        <v>19</v>
      </c>
      <c r="W770" s="20">
        <v>0.63157894736842102</v>
      </c>
      <c r="X770" s="20">
        <v>11.22</v>
      </c>
      <c r="Y770" s="20">
        <v>104.7</v>
      </c>
      <c r="Z770" s="20">
        <v>93.4</v>
      </c>
      <c r="AA770" s="20">
        <v>68.900000000000006</v>
      </c>
      <c r="AB770" s="20">
        <v>-1.6E-2</v>
      </c>
      <c r="AC770" s="20">
        <v>2.83</v>
      </c>
      <c r="AD770" s="20">
        <v>107.7</v>
      </c>
      <c r="AE770" s="20">
        <v>104.9</v>
      </c>
      <c r="AF770" s="20">
        <v>-6.26</v>
      </c>
      <c r="AG770" s="20">
        <v>102.2</v>
      </c>
      <c r="AH770" s="20">
        <v>91.2</v>
      </c>
      <c r="AI770" s="20">
        <v>0.78700000000000003</v>
      </c>
      <c r="AJ770" s="20">
        <v>-0.9</v>
      </c>
      <c r="AK770" s="20">
        <v>-4.736842105263158E-2</v>
      </c>
      <c r="AL770" s="20">
        <v>1311</v>
      </c>
      <c r="AM770" s="20">
        <v>11.7</v>
      </c>
      <c r="AN770" s="20">
        <v>4.28</v>
      </c>
      <c r="AO770" s="20">
        <v>1366</v>
      </c>
      <c r="AP770" s="20">
        <v>1225</v>
      </c>
      <c r="AQ770" s="20">
        <v>1139</v>
      </c>
      <c r="AR770" s="20">
        <v>0.41</v>
      </c>
      <c r="AS770" s="20">
        <v>132</v>
      </c>
      <c r="AT770" s="20">
        <v>419</v>
      </c>
      <c r="AU770" s="20">
        <v>0.315</v>
      </c>
      <c r="AV770" s="20">
        <v>300</v>
      </c>
      <c r="AW770" s="20">
        <v>425</v>
      </c>
      <c r="AX770" s="20">
        <v>0.70599999999999996</v>
      </c>
      <c r="AY770" s="20">
        <v>251</v>
      </c>
      <c r="AZ770" s="20">
        <v>13.210526315789474</v>
      </c>
      <c r="BA770" s="20">
        <v>751</v>
      </c>
      <c r="BB770" s="20">
        <v>39.526315789473685</v>
      </c>
      <c r="BC770" s="20">
        <v>228</v>
      </c>
      <c r="BD770" s="20">
        <v>171</v>
      </c>
      <c r="BE770" s="20">
        <v>104</v>
      </c>
      <c r="BF770" s="20">
        <v>248</v>
      </c>
      <c r="BG770" s="20">
        <v>324</v>
      </c>
      <c r="BH770" s="20">
        <v>71.900000000000006</v>
      </c>
      <c r="BI770" s="20">
        <v>64.474000000000004</v>
      </c>
      <c r="BJ770" s="20">
        <v>7.4210000000000003</v>
      </c>
      <c r="BK770" s="20">
        <v>0.91900000000000004</v>
      </c>
      <c r="BL770" s="20">
        <v>13.053000000000001</v>
      </c>
      <c r="BM770" s="20">
        <v>0.69</v>
      </c>
      <c r="BN770" s="20">
        <v>22.1</v>
      </c>
      <c r="BO770" s="20">
        <v>22.4</v>
      </c>
      <c r="BP770" s="20">
        <v>5.5</v>
      </c>
      <c r="BQ770" s="20">
        <v>9</v>
      </c>
      <c r="BR770" s="20">
        <v>17.100000000000001</v>
      </c>
      <c r="BS770" s="20">
        <v>83</v>
      </c>
      <c r="BT770" s="20">
        <v>0.56100000000000005</v>
      </c>
      <c r="BU770" s="20">
        <v>0</v>
      </c>
      <c r="BV770" s="66">
        <v>72</v>
      </c>
      <c r="BW770" s="66">
        <v>85</v>
      </c>
      <c r="BX770" s="66">
        <v>76</v>
      </c>
      <c r="BY770" s="66">
        <v>56</v>
      </c>
      <c r="BZ770" s="66">
        <v>71</v>
      </c>
      <c r="CA770" s="66">
        <v>60</v>
      </c>
      <c r="CB770" s="66">
        <v>82</v>
      </c>
      <c r="CC770" s="66">
        <v>132</v>
      </c>
      <c r="CD770" s="20">
        <v>0.73684210526315796</v>
      </c>
      <c r="CE770" s="20">
        <v>21.01</v>
      </c>
      <c r="CF770" s="20">
        <v>121.5</v>
      </c>
      <c r="CG770" s="20">
        <v>100.5</v>
      </c>
      <c r="CH770" s="20">
        <v>66.5</v>
      </c>
      <c r="CI770" s="20">
        <v>-0.01</v>
      </c>
      <c r="CJ770" s="20">
        <v>7.53</v>
      </c>
      <c r="CK770" s="20">
        <v>109.9</v>
      </c>
      <c r="CL770" s="20">
        <v>102.4</v>
      </c>
      <c r="CM770" s="20">
        <v>1.63</v>
      </c>
      <c r="CN770" s="20">
        <v>120.4</v>
      </c>
      <c r="CO770" s="20">
        <v>100.5</v>
      </c>
      <c r="CP770" s="63">
        <v>0.88839999999999997</v>
      </c>
      <c r="CQ770" s="20">
        <v>1.7</v>
      </c>
      <c r="CR770" s="20">
        <v>8.9473684210526316E-2</v>
      </c>
      <c r="CS770" s="20">
        <v>1369</v>
      </c>
      <c r="CT770" s="20">
        <v>20.03</v>
      </c>
      <c r="CU770" s="20">
        <v>6.7</v>
      </c>
      <c r="CV770" s="20">
        <v>1616</v>
      </c>
      <c r="CW770" s="20">
        <v>1350</v>
      </c>
      <c r="CX770" s="20">
        <v>1156</v>
      </c>
      <c r="CY770" s="20">
        <v>0.49399999999999999</v>
      </c>
      <c r="CZ770" s="20">
        <v>167</v>
      </c>
      <c r="DA770" s="20">
        <v>418</v>
      </c>
      <c r="DB770" s="20">
        <v>0.4</v>
      </c>
      <c r="DC770" s="20">
        <v>307</v>
      </c>
      <c r="DD770" s="20">
        <v>425</v>
      </c>
      <c r="DE770" s="20">
        <v>0.72199999999999998</v>
      </c>
      <c r="DF770" s="20">
        <v>236</v>
      </c>
      <c r="DG770" s="20">
        <v>12.421052631578947</v>
      </c>
      <c r="DH770" s="20">
        <v>690</v>
      </c>
      <c r="DI770" s="20">
        <v>36.315789473684212</v>
      </c>
      <c r="DJ770" s="20">
        <v>300</v>
      </c>
      <c r="DK770" s="20">
        <v>125</v>
      </c>
      <c r="DL770" s="20">
        <v>69</v>
      </c>
      <c r="DM770" s="20">
        <v>221</v>
      </c>
      <c r="DN770" s="20">
        <v>317</v>
      </c>
      <c r="DO770" s="20">
        <v>85.1</v>
      </c>
      <c r="DP770" s="20">
        <v>71.052999999999997</v>
      </c>
      <c r="DQ770" s="20">
        <v>14</v>
      </c>
      <c r="DR770" s="20">
        <v>1.357</v>
      </c>
      <c r="DS770" s="20">
        <v>11.632</v>
      </c>
      <c r="DT770" s="20">
        <v>0.56599999999999995</v>
      </c>
      <c r="DU770" s="20">
        <v>22</v>
      </c>
      <c r="DV770" s="20">
        <v>22.4</v>
      </c>
      <c r="DW770" s="20">
        <v>3.6</v>
      </c>
      <c r="DX770" s="20">
        <v>6.5789473684210522</v>
      </c>
      <c r="DY770" s="20">
        <v>16.7</v>
      </c>
      <c r="DZ770" s="20">
        <v>42</v>
      </c>
      <c r="EA770" s="20">
        <v>0.59299999999999997</v>
      </c>
      <c r="EB770" s="20">
        <v>0</v>
      </c>
      <c r="EC770" s="66">
        <v>19</v>
      </c>
      <c r="ED770" s="66">
        <v>32</v>
      </c>
      <c r="EE770" s="66">
        <v>28</v>
      </c>
      <c r="EF770" s="66">
        <v>17</v>
      </c>
      <c r="EG770" s="66">
        <v>18</v>
      </c>
      <c r="EH770" s="66">
        <v>20.7</v>
      </c>
      <c r="EI770" s="66">
        <v>42</v>
      </c>
      <c r="EJ770" s="66">
        <v>38</v>
      </c>
      <c r="EK770" s="20">
        <v>10522.35</v>
      </c>
      <c r="EL770" s="20">
        <v>11348.1</v>
      </c>
      <c r="EM770" s="20">
        <v>85.875</v>
      </c>
      <c r="EN770" s="20">
        <v>104.688</v>
      </c>
      <c r="EO770" s="20">
        <v>12.346200000000001</v>
      </c>
      <c r="EP770" s="20">
        <v>223.80199999999999</v>
      </c>
      <c r="EQ770" s="21">
        <v>69</v>
      </c>
      <c r="ER770" s="21">
        <v>77</v>
      </c>
      <c r="ES770" s="61" t="str">
        <f t="shared" si="45"/>
        <v>Baylor</v>
      </c>
      <c r="ET770" s="61">
        <f t="shared" si="46"/>
        <v>146</v>
      </c>
      <c r="EU770" s="61">
        <f t="shared" si="47"/>
        <v>-8</v>
      </c>
    </row>
    <row r="771" spans="1:151" x14ac:dyDescent="0.45">
      <c r="A771" s="68">
        <v>45322</v>
      </c>
      <c r="B771" s="21" t="s">
        <v>28</v>
      </c>
      <c r="C771" s="21">
        <v>340</v>
      </c>
      <c r="D771" s="21" t="s">
        <v>142</v>
      </c>
      <c r="E771" s="21">
        <v>217</v>
      </c>
      <c r="F771" s="50" t="s">
        <v>558</v>
      </c>
      <c r="G771" t="s">
        <v>28</v>
      </c>
      <c r="H771" t="s">
        <v>142</v>
      </c>
      <c r="I771" t="s">
        <v>28</v>
      </c>
      <c r="J771" t="s">
        <v>142</v>
      </c>
      <c r="K771" t="s">
        <v>28</v>
      </c>
      <c r="L771" t="s">
        <v>142</v>
      </c>
      <c r="M771" t="s">
        <v>28</v>
      </c>
      <c r="N771" t="s">
        <v>142</v>
      </c>
      <c r="O771" t="s">
        <v>28</v>
      </c>
      <c r="P771" t="s">
        <v>142</v>
      </c>
      <c r="Q771" t="s">
        <v>28</v>
      </c>
      <c r="R771" t="s">
        <v>142</v>
      </c>
      <c r="S771" t="s">
        <v>29</v>
      </c>
      <c r="T771" t="s">
        <v>29</v>
      </c>
      <c r="U771">
        <v>20</v>
      </c>
      <c r="V771">
        <v>20</v>
      </c>
      <c r="W771" s="20">
        <v>0.75</v>
      </c>
      <c r="X771" s="20">
        <v>12.85</v>
      </c>
      <c r="Y771" s="20">
        <v>106.1</v>
      </c>
      <c r="Z771" s="20">
        <v>93.2</v>
      </c>
      <c r="AA771" s="20">
        <v>61.2</v>
      </c>
      <c r="AB771" s="20">
        <v>9.8000000000000004E-2</v>
      </c>
      <c r="AC771" s="20">
        <v>2.64</v>
      </c>
      <c r="AD771" s="20">
        <v>107.4</v>
      </c>
      <c r="AE771" s="20">
        <v>104.8</v>
      </c>
      <c r="AF771" s="20">
        <v>-2.23</v>
      </c>
      <c r="AG771" s="20">
        <v>104.1</v>
      </c>
      <c r="AH771" s="20">
        <v>92.5</v>
      </c>
      <c r="AI771" s="20">
        <v>0.7954</v>
      </c>
      <c r="AJ771" s="20">
        <v>0.5</v>
      </c>
      <c r="AK771" s="20">
        <v>2.5000000000000001E-2</v>
      </c>
      <c r="AL771" s="20">
        <v>1366</v>
      </c>
      <c r="AM771" s="20">
        <v>11.03</v>
      </c>
      <c r="AN771" s="20">
        <v>3.33</v>
      </c>
      <c r="AO771" s="20">
        <v>1307</v>
      </c>
      <c r="AP771" s="20">
        <v>1153</v>
      </c>
      <c r="AQ771" s="20">
        <v>1106</v>
      </c>
      <c r="AR771" s="20">
        <v>0.44500000000000001</v>
      </c>
      <c r="AS771" s="20">
        <v>130</v>
      </c>
      <c r="AT771" s="20">
        <v>359</v>
      </c>
      <c r="AU771" s="20">
        <v>0.36199999999999999</v>
      </c>
      <c r="AV771" s="20">
        <v>193</v>
      </c>
      <c r="AW771" s="20">
        <v>297</v>
      </c>
      <c r="AX771" s="20">
        <v>0.65</v>
      </c>
      <c r="AY771" s="20">
        <v>174</v>
      </c>
      <c r="AZ771" s="20">
        <v>8.6999999999999993</v>
      </c>
      <c r="BA771" s="20">
        <v>660</v>
      </c>
      <c r="BB771" s="20">
        <v>33</v>
      </c>
      <c r="BC771" s="20">
        <v>314</v>
      </c>
      <c r="BD771" s="20">
        <v>168</v>
      </c>
      <c r="BE771" s="20">
        <v>98</v>
      </c>
      <c r="BF771" s="20">
        <v>174</v>
      </c>
      <c r="BG771" s="20">
        <v>270</v>
      </c>
      <c r="BH771" s="20">
        <v>65.400000000000006</v>
      </c>
      <c r="BI771" s="20">
        <v>57.65</v>
      </c>
      <c r="BJ771" s="20">
        <v>7.7</v>
      </c>
      <c r="BK771" s="20">
        <v>1.8049999999999999</v>
      </c>
      <c r="BL771" s="20">
        <v>8.6999999999999993</v>
      </c>
      <c r="BM771" s="20">
        <v>0.96599999999999997</v>
      </c>
      <c r="BN771" s="20">
        <v>18</v>
      </c>
      <c r="BO771" s="20">
        <v>14.8</v>
      </c>
      <c r="BP771" s="20">
        <v>4.9000000000000004</v>
      </c>
      <c r="BQ771" s="20">
        <v>8.4</v>
      </c>
      <c r="BR771" s="20">
        <v>13.5</v>
      </c>
      <c r="BS771" s="20">
        <v>45</v>
      </c>
      <c r="BT771" s="20">
        <v>0.59</v>
      </c>
      <c r="BU771" s="20">
        <v>1</v>
      </c>
      <c r="BV771" s="66">
        <v>47</v>
      </c>
      <c r="BW771" s="66">
        <v>34</v>
      </c>
      <c r="BX771" s="66">
        <v>44</v>
      </c>
      <c r="BY771" s="66">
        <v>38</v>
      </c>
      <c r="BZ771" s="66">
        <v>58</v>
      </c>
      <c r="CA771" s="66">
        <v>37.200000000000003</v>
      </c>
      <c r="CB771" s="66">
        <v>45</v>
      </c>
      <c r="CC771" s="66">
        <v>50</v>
      </c>
      <c r="CD771" s="20">
        <v>0.35</v>
      </c>
      <c r="CE771" s="20">
        <v>-0.04</v>
      </c>
      <c r="CF771" s="20">
        <v>98.2</v>
      </c>
      <c r="CG771" s="20">
        <v>98.3</v>
      </c>
      <c r="CH771" s="20">
        <v>64.400000000000006</v>
      </c>
      <c r="CI771" s="20">
        <v>-6.5000000000000002E-2</v>
      </c>
      <c r="CJ771" s="20">
        <v>4.3600000000000003</v>
      </c>
      <c r="CK771" s="20">
        <v>108.4</v>
      </c>
      <c r="CL771" s="20">
        <v>104</v>
      </c>
      <c r="CM771" s="20">
        <v>-1.93</v>
      </c>
      <c r="CN771" s="20">
        <v>97.7</v>
      </c>
      <c r="CO771" s="20">
        <v>95.6</v>
      </c>
      <c r="CP771" s="63">
        <v>0.56100000000000005</v>
      </c>
      <c r="CQ771" s="20">
        <v>-6.6</v>
      </c>
      <c r="CR771" s="20">
        <v>-0.32999999999999996</v>
      </c>
      <c r="CS771" s="20">
        <v>1145</v>
      </c>
      <c r="CT771" s="20">
        <v>2.75</v>
      </c>
      <c r="CU771" s="20">
        <v>5.6</v>
      </c>
      <c r="CV771" s="20">
        <v>1249</v>
      </c>
      <c r="CW771" s="20">
        <v>1306</v>
      </c>
      <c r="CX771" s="20">
        <v>1113</v>
      </c>
      <c r="CY771" s="20">
        <v>0.39900000000000002</v>
      </c>
      <c r="CZ771" s="20">
        <v>147</v>
      </c>
      <c r="DA771" s="20">
        <v>494</v>
      </c>
      <c r="DB771" s="20">
        <v>0.29799999999999999</v>
      </c>
      <c r="DC771" s="20">
        <v>214</v>
      </c>
      <c r="DD771" s="20">
        <v>299</v>
      </c>
      <c r="DE771" s="20">
        <v>0.71599999999999997</v>
      </c>
      <c r="DF771" s="20">
        <v>206</v>
      </c>
      <c r="DG771" s="20">
        <v>10.3</v>
      </c>
      <c r="DH771" s="20">
        <v>747</v>
      </c>
      <c r="DI771" s="20">
        <v>37.35</v>
      </c>
      <c r="DJ771" s="20">
        <v>195</v>
      </c>
      <c r="DK771" s="20">
        <v>115</v>
      </c>
      <c r="DL771" s="20">
        <v>55</v>
      </c>
      <c r="DM771" s="20">
        <v>273</v>
      </c>
      <c r="DN771" s="20">
        <v>305</v>
      </c>
      <c r="DO771" s="20">
        <v>62.4</v>
      </c>
      <c r="DP771" s="20">
        <v>65.3</v>
      </c>
      <c r="DQ771" s="20">
        <v>-2.85</v>
      </c>
      <c r="DR771" s="20">
        <v>0.71399999999999997</v>
      </c>
      <c r="DS771" s="20">
        <v>13.65</v>
      </c>
      <c r="DT771" s="20">
        <v>0.42099999999999999</v>
      </c>
      <c r="DU771" s="20">
        <v>24.7</v>
      </c>
      <c r="DV771" s="20">
        <v>15</v>
      </c>
      <c r="DW771" s="20">
        <v>2.8</v>
      </c>
      <c r="DX771" s="20">
        <v>5.75</v>
      </c>
      <c r="DY771" s="20">
        <v>15.2</v>
      </c>
      <c r="DZ771" s="20">
        <v>206</v>
      </c>
      <c r="EA771" s="20">
        <v>0.48399999999999999</v>
      </c>
      <c r="EB771" s="20">
        <v>-1</v>
      </c>
      <c r="EC771" s="66">
        <v>171</v>
      </c>
      <c r="ED771" s="66">
        <v>217</v>
      </c>
      <c r="EE771" s="66">
        <v>215</v>
      </c>
      <c r="EF771" s="66">
        <v>173</v>
      </c>
      <c r="EG771" s="66">
        <v>164</v>
      </c>
      <c r="EH771" s="66">
        <v>157.30000000000001</v>
      </c>
      <c r="EI771" s="66">
        <v>206</v>
      </c>
      <c r="EJ771" s="66">
        <v>241</v>
      </c>
      <c r="EK771" s="20">
        <v>10429.629999999999</v>
      </c>
      <c r="EL771" s="20">
        <v>9152.24</v>
      </c>
      <c r="EM771" s="20">
        <v>50.024999999999999</v>
      </c>
      <c r="EN771" s="20">
        <v>114.66000000000001</v>
      </c>
      <c r="EO771" s="20">
        <v>9.6660000000000004</v>
      </c>
      <c r="EP771" s="20">
        <v>198.25</v>
      </c>
      <c r="EQ771" s="21">
        <v>65</v>
      </c>
      <c r="ER771" s="21">
        <v>53</v>
      </c>
      <c r="ES771" s="61" t="str">
        <f t="shared" si="45"/>
        <v>Virginia</v>
      </c>
      <c r="ET771" s="61">
        <f t="shared" si="46"/>
        <v>118</v>
      </c>
      <c r="EU771" s="61">
        <f t="shared" si="47"/>
        <v>12</v>
      </c>
    </row>
    <row r="772" spans="1:151" x14ac:dyDescent="0.45">
      <c r="A772" s="68">
        <v>45322</v>
      </c>
      <c r="B772" s="21" t="s">
        <v>90</v>
      </c>
      <c r="C772" s="21">
        <v>231</v>
      </c>
      <c r="D772" s="21" t="s">
        <v>109</v>
      </c>
      <c r="E772" s="21">
        <v>344</v>
      </c>
      <c r="F772" s="50" t="s">
        <v>558</v>
      </c>
      <c r="G772" t="s">
        <v>90</v>
      </c>
      <c r="H772" t="s">
        <v>109</v>
      </c>
      <c r="I772" t="s">
        <v>90</v>
      </c>
      <c r="J772" t="s">
        <v>109</v>
      </c>
      <c r="K772" t="s">
        <v>90</v>
      </c>
      <c r="L772" t="s">
        <v>109</v>
      </c>
      <c r="M772" t="s">
        <v>90</v>
      </c>
      <c r="N772" t="s">
        <v>109</v>
      </c>
      <c r="O772" t="s">
        <v>90</v>
      </c>
      <c r="P772" t="s">
        <v>109</v>
      </c>
      <c r="Q772" t="s">
        <v>90</v>
      </c>
      <c r="R772" t="s">
        <v>109</v>
      </c>
      <c r="S772" t="s">
        <v>29</v>
      </c>
      <c r="T772" t="s">
        <v>29</v>
      </c>
      <c r="U772">
        <v>20</v>
      </c>
      <c r="V772">
        <v>19</v>
      </c>
      <c r="W772" s="20">
        <v>0.6</v>
      </c>
      <c r="X772" s="20">
        <v>11.67</v>
      </c>
      <c r="Y772" s="20">
        <v>111.5</v>
      </c>
      <c r="Z772" s="20">
        <v>99.8</v>
      </c>
      <c r="AA772" s="20">
        <v>66</v>
      </c>
      <c r="AB772" s="20">
        <v>-6.3E-2</v>
      </c>
      <c r="AC772" s="20">
        <v>2.84</v>
      </c>
      <c r="AD772" s="20">
        <v>108.3</v>
      </c>
      <c r="AE772" s="20">
        <v>105.5</v>
      </c>
      <c r="AF772" s="20">
        <v>-7.39</v>
      </c>
      <c r="AG772" s="20">
        <v>109.5</v>
      </c>
      <c r="AH772" s="20">
        <v>98.9</v>
      </c>
      <c r="AI772" s="20">
        <v>0.76239999999999997</v>
      </c>
      <c r="AJ772" s="20">
        <v>-2.1</v>
      </c>
      <c r="AK772" s="20">
        <v>-0.10500000000000001</v>
      </c>
      <c r="AL772" s="20">
        <v>1294</v>
      </c>
      <c r="AM772" s="20">
        <v>12.64</v>
      </c>
      <c r="AN772" s="20">
        <v>3.69</v>
      </c>
      <c r="AO772" s="20">
        <v>1517</v>
      </c>
      <c r="AP772" s="20">
        <v>1338</v>
      </c>
      <c r="AQ772" s="20">
        <v>1233</v>
      </c>
      <c r="AR772" s="20">
        <v>0.43</v>
      </c>
      <c r="AS772" s="20">
        <v>187</v>
      </c>
      <c r="AT772" s="20">
        <v>554</v>
      </c>
      <c r="AU772" s="20">
        <v>0.33800000000000002</v>
      </c>
      <c r="AV772" s="20">
        <v>270</v>
      </c>
      <c r="AW772" s="20">
        <v>397</v>
      </c>
      <c r="AX772" s="20">
        <v>0.68</v>
      </c>
      <c r="AY772" s="20">
        <v>251</v>
      </c>
      <c r="AZ772" s="20">
        <v>12.55</v>
      </c>
      <c r="BA772" s="20">
        <v>785</v>
      </c>
      <c r="BB772" s="20">
        <v>39.25</v>
      </c>
      <c r="BC772" s="20">
        <v>285</v>
      </c>
      <c r="BD772" s="20">
        <v>134</v>
      </c>
      <c r="BE772" s="20">
        <v>102</v>
      </c>
      <c r="BF772" s="20">
        <v>195</v>
      </c>
      <c r="BG772" s="20">
        <v>305</v>
      </c>
      <c r="BH772" s="20">
        <v>75.8</v>
      </c>
      <c r="BI772" s="20">
        <v>66.900000000000006</v>
      </c>
      <c r="BJ772" s="20">
        <v>8.9499999999999993</v>
      </c>
      <c r="BK772" s="20">
        <v>1.462</v>
      </c>
      <c r="BL772" s="20">
        <v>9.75</v>
      </c>
      <c r="BM772" s="20">
        <v>0.68700000000000006</v>
      </c>
      <c r="BN772" s="20">
        <v>27.7</v>
      </c>
      <c r="BO772" s="20">
        <v>19.8</v>
      </c>
      <c r="BP772" s="20">
        <v>5.0999999999999996</v>
      </c>
      <c r="BQ772" s="20">
        <v>6.7</v>
      </c>
      <c r="BR772" s="20">
        <v>15.2</v>
      </c>
      <c r="BS772" s="20">
        <v>116</v>
      </c>
      <c r="BT772" s="20">
        <v>0.53500000000000003</v>
      </c>
      <c r="BU772" s="20">
        <v>-2</v>
      </c>
      <c r="BV772" s="66">
        <v>65</v>
      </c>
      <c r="BW772" s="66">
        <v>88</v>
      </c>
      <c r="BX772" s="66">
        <v>101</v>
      </c>
      <c r="BY772" s="66">
        <v>48</v>
      </c>
      <c r="BZ772" s="66">
        <v>70</v>
      </c>
      <c r="CA772" s="66">
        <v>67.7</v>
      </c>
      <c r="CB772" s="66">
        <v>116</v>
      </c>
      <c r="CC772" s="66">
        <v>130</v>
      </c>
      <c r="CD772" s="20">
        <v>0.68421052631579005</v>
      </c>
      <c r="CE772" s="20">
        <v>16.13</v>
      </c>
      <c r="CF772" s="20">
        <v>116.2</v>
      </c>
      <c r="CG772" s="20">
        <v>100.1</v>
      </c>
      <c r="CH772" s="20">
        <v>68.599999999999994</v>
      </c>
      <c r="CI772" s="20">
        <v>-7.0999999999999994E-2</v>
      </c>
      <c r="CJ772" s="20">
        <v>3.89</v>
      </c>
      <c r="CK772" s="20">
        <v>107.5</v>
      </c>
      <c r="CL772" s="20">
        <v>103.6</v>
      </c>
      <c r="CM772" s="20">
        <v>-2.93</v>
      </c>
      <c r="CN772" s="20">
        <v>114.8</v>
      </c>
      <c r="CO772" s="20">
        <v>99.8</v>
      </c>
      <c r="CP772" s="63">
        <v>0.83399999999999996</v>
      </c>
      <c r="CQ772" s="20">
        <v>-0.1</v>
      </c>
      <c r="CR772" s="20">
        <v>-5.263157894736842E-3</v>
      </c>
      <c r="CS772" s="20">
        <v>1354</v>
      </c>
      <c r="CT772" s="20">
        <v>14.04</v>
      </c>
      <c r="CU772" s="20">
        <v>4.47</v>
      </c>
      <c r="CV772" s="20">
        <v>1524</v>
      </c>
      <c r="CW772" s="20">
        <v>1342</v>
      </c>
      <c r="CX772" s="20">
        <v>1128</v>
      </c>
      <c r="CY772" s="20">
        <v>0.47099999999999997</v>
      </c>
      <c r="CZ772" s="20">
        <v>166</v>
      </c>
      <c r="DA772" s="20">
        <v>435</v>
      </c>
      <c r="DB772" s="20">
        <v>0.38200000000000001</v>
      </c>
      <c r="DC772" s="20">
        <v>296</v>
      </c>
      <c r="DD772" s="20">
        <v>371</v>
      </c>
      <c r="DE772" s="20">
        <v>0.79800000000000004</v>
      </c>
      <c r="DF772" s="20">
        <v>164</v>
      </c>
      <c r="DG772" s="20">
        <v>8.6315789473684212</v>
      </c>
      <c r="DH772" s="20">
        <v>662</v>
      </c>
      <c r="DI772" s="20">
        <v>34.842105263157897</v>
      </c>
      <c r="DJ772" s="20">
        <v>234</v>
      </c>
      <c r="DK772" s="20">
        <v>113</v>
      </c>
      <c r="DL772" s="20">
        <v>86</v>
      </c>
      <c r="DM772" s="20">
        <v>212</v>
      </c>
      <c r="DN772" s="20">
        <v>296</v>
      </c>
      <c r="DO772" s="20">
        <v>80.2</v>
      </c>
      <c r="DP772" s="20">
        <v>70.632000000000005</v>
      </c>
      <c r="DQ772" s="20">
        <v>9.5790000000000006</v>
      </c>
      <c r="DR772" s="20">
        <v>1.1040000000000001</v>
      </c>
      <c r="DS772" s="20">
        <v>11.157999999999999</v>
      </c>
      <c r="DT772" s="20">
        <v>0.53300000000000003</v>
      </c>
      <c r="DU772" s="20">
        <v>22.9</v>
      </c>
      <c r="DV772" s="20">
        <v>19.5</v>
      </c>
      <c r="DW772" s="20">
        <v>4.5</v>
      </c>
      <c r="DX772" s="20">
        <v>5.9473684210526319</v>
      </c>
      <c r="DY772" s="20">
        <v>15.6</v>
      </c>
      <c r="DZ772" s="20">
        <v>62</v>
      </c>
      <c r="EA772" s="20">
        <v>0.57699999999999996</v>
      </c>
      <c r="EB772" s="20">
        <v>-4</v>
      </c>
      <c r="EC772" s="66">
        <v>44</v>
      </c>
      <c r="ED772" s="66">
        <v>69</v>
      </c>
      <c r="EE772" s="66">
        <v>61</v>
      </c>
      <c r="EF772" s="66">
        <v>33</v>
      </c>
      <c r="EG772" s="66">
        <v>39</v>
      </c>
      <c r="EH772" s="66">
        <v>42.2</v>
      </c>
      <c r="EI772" s="66">
        <v>61</v>
      </c>
      <c r="EJ772" s="66">
        <v>74</v>
      </c>
      <c r="EK772" s="20">
        <v>11161.15</v>
      </c>
      <c r="EL772" s="20">
        <v>11596.76</v>
      </c>
      <c r="EM772" s="20">
        <v>57.986842105263158</v>
      </c>
      <c r="EN772" s="20">
        <v>74.758600000000001</v>
      </c>
      <c r="EO772" s="20">
        <v>12.1296</v>
      </c>
      <c r="EP772" s="20">
        <v>201.28</v>
      </c>
      <c r="EQ772" s="21">
        <v>77</v>
      </c>
      <c r="ER772" s="21">
        <v>72</v>
      </c>
      <c r="ES772" s="61" t="str">
        <f t="shared" si="45"/>
        <v>Pittsburgh</v>
      </c>
      <c r="ET772" s="61">
        <f t="shared" si="46"/>
        <v>149</v>
      </c>
      <c r="EU772" s="61">
        <f t="shared" si="47"/>
        <v>5</v>
      </c>
    </row>
    <row r="773" spans="1:151" x14ac:dyDescent="0.45">
      <c r="A773" s="68">
        <v>45322</v>
      </c>
      <c r="B773" s="21" t="s">
        <v>40</v>
      </c>
      <c r="C773" s="21">
        <v>348</v>
      </c>
      <c r="D773" s="21" t="s">
        <v>89</v>
      </c>
      <c r="E773" s="21">
        <v>52</v>
      </c>
      <c r="F773" s="50" t="s">
        <v>558</v>
      </c>
      <c r="G773" t="s">
        <v>40</v>
      </c>
      <c r="H773" t="s">
        <v>89</v>
      </c>
      <c r="I773" t="s">
        <v>40</v>
      </c>
      <c r="J773" t="s">
        <v>89</v>
      </c>
      <c r="K773" t="s">
        <v>40</v>
      </c>
      <c r="L773" t="s">
        <v>89</v>
      </c>
      <c r="M773" t="s">
        <v>578</v>
      </c>
      <c r="N773" t="s">
        <v>89</v>
      </c>
      <c r="O773" t="s">
        <v>40</v>
      </c>
      <c r="P773" t="s">
        <v>89</v>
      </c>
      <c r="Q773" t="s">
        <v>40</v>
      </c>
      <c r="R773" t="s">
        <v>89</v>
      </c>
      <c r="S773" t="s">
        <v>21</v>
      </c>
      <c r="T773" t="s">
        <v>21</v>
      </c>
      <c r="U773">
        <v>20</v>
      </c>
      <c r="V773">
        <v>20</v>
      </c>
      <c r="W773" s="20">
        <v>0.35</v>
      </c>
      <c r="X773" s="20">
        <v>2.81</v>
      </c>
      <c r="Y773" s="20">
        <v>106.2</v>
      </c>
      <c r="Z773" s="20">
        <v>103.4</v>
      </c>
      <c r="AA773" s="20">
        <v>68.8</v>
      </c>
      <c r="AB773" s="20">
        <v>-4.0000000000000001E-3</v>
      </c>
      <c r="AC773" s="20">
        <v>7.54</v>
      </c>
      <c r="AD773" s="20">
        <v>109</v>
      </c>
      <c r="AE773" s="20">
        <v>101.4</v>
      </c>
      <c r="AF773" s="20">
        <v>2.5299999999999998</v>
      </c>
      <c r="AG773" s="20">
        <v>106.2</v>
      </c>
      <c r="AH773" s="20">
        <v>102.7</v>
      </c>
      <c r="AI773" s="20">
        <v>0.59589999999999999</v>
      </c>
      <c r="AJ773" s="20">
        <v>-5.8</v>
      </c>
      <c r="AK773" s="20">
        <v>-0.28999999999999998</v>
      </c>
      <c r="AL773" s="20">
        <v>1176</v>
      </c>
      <c r="AM773" s="20">
        <v>4.1900000000000004</v>
      </c>
      <c r="AN773" s="20">
        <v>8.49</v>
      </c>
      <c r="AO773" s="20">
        <v>1365</v>
      </c>
      <c r="AP773" s="20">
        <v>1451</v>
      </c>
      <c r="AQ773" s="20">
        <v>1120</v>
      </c>
      <c r="AR773" s="20">
        <v>0.41299999999999998</v>
      </c>
      <c r="AS773" s="20">
        <v>140</v>
      </c>
      <c r="AT773" s="20">
        <v>424</v>
      </c>
      <c r="AU773" s="20">
        <v>0.33</v>
      </c>
      <c r="AV773" s="20">
        <v>301</v>
      </c>
      <c r="AW773" s="20">
        <v>413</v>
      </c>
      <c r="AX773" s="20">
        <v>0.72899999999999998</v>
      </c>
      <c r="AY773" s="20">
        <v>188</v>
      </c>
      <c r="AZ773" s="20">
        <v>9.4</v>
      </c>
      <c r="BA773" s="20">
        <v>692</v>
      </c>
      <c r="BB773" s="20">
        <v>34.6</v>
      </c>
      <c r="BC773" s="20">
        <v>252</v>
      </c>
      <c r="BD773" s="20">
        <v>92</v>
      </c>
      <c r="BE773" s="20">
        <v>71</v>
      </c>
      <c r="BF773" s="20">
        <v>241</v>
      </c>
      <c r="BG773" s="20">
        <v>300</v>
      </c>
      <c r="BH773" s="20">
        <v>68.2</v>
      </c>
      <c r="BI773" s="20">
        <v>72.55</v>
      </c>
      <c r="BJ773" s="20">
        <v>-4.3</v>
      </c>
      <c r="BK773" s="20">
        <v>1.046</v>
      </c>
      <c r="BL773" s="20">
        <v>12.05</v>
      </c>
      <c r="BM773" s="20">
        <v>0.38200000000000001</v>
      </c>
      <c r="BN773" s="20">
        <v>21.2</v>
      </c>
      <c r="BO773" s="20">
        <v>20.6</v>
      </c>
      <c r="BP773" s="20">
        <v>3.6</v>
      </c>
      <c r="BQ773" s="20">
        <v>4.5999999999999996</v>
      </c>
      <c r="BR773" s="20">
        <v>15</v>
      </c>
      <c r="BS773" s="20">
        <v>173</v>
      </c>
      <c r="BT773" s="20">
        <v>0.499</v>
      </c>
      <c r="BU773" s="20">
        <v>-1</v>
      </c>
      <c r="BV773" s="66">
        <v>152</v>
      </c>
      <c r="BW773" s="66">
        <v>143</v>
      </c>
      <c r="BX773" s="66">
        <v>165</v>
      </c>
      <c r="BY773" s="66">
        <v>136</v>
      </c>
      <c r="BZ773" s="66">
        <v>135</v>
      </c>
      <c r="CA773" s="66">
        <v>116.2</v>
      </c>
      <c r="CB773" s="66">
        <v>173</v>
      </c>
      <c r="CC773" s="66">
        <v>227</v>
      </c>
      <c r="CD773" s="20">
        <v>0.7</v>
      </c>
      <c r="CE773" s="20">
        <v>17.690000000000001</v>
      </c>
      <c r="CF773" s="20">
        <v>112.6</v>
      </c>
      <c r="CG773" s="20">
        <v>94.9</v>
      </c>
      <c r="CH773" s="20">
        <v>68</v>
      </c>
      <c r="CI773" s="20">
        <v>-7.2999999999999995E-2</v>
      </c>
      <c r="CJ773" s="20">
        <v>3.5</v>
      </c>
      <c r="CK773" s="20">
        <v>108.1</v>
      </c>
      <c r="CL773" s="20">
        <v>104.6</v>
      </c>
      <c r="CM773" s="20">
        <v>-4.46</v>
      </c>
      <c r="CN773" s="20">
        <v>110</v>
      </c>
      <c r="CO773" s="20">
        <v>95.2</v>
      </c>
      <c r="CP773" s="63">
        <v>0.84089999999999998</v>
      </c>
      <c r="CQ773" s="20">
        <v>0.1</v>
      </c>
      <c r="CR773" s="20">
        <v>5.0000000000000001E-3</v>
      </c>
      <c r="CS773" s="20">
        <v>1349</v>
      </c>
      <c r="CT773" s="20">
        <v>16.47</v>
      </c>
      <c r="CU773" s="20">
        <v>5.27</v>
      </c>
      <c r="CV773" s="20">
        <v>1553</v>
      </c>
      <c r="CW773" s="20">
        <v>1329</v>
      </c>
      <c r="CX773" s="20">
        <v>1270</v>
      </c>
      <c r="CY773" s="20">
        <v>0.45</v>
      </c>
      <c r="CZ773" s="20">
        <v>144</v>
      </c>
      <c r="DA773" s="20">
        <v>435</v>
      </c>
      <c r="DB773" s="20">
        <v>0.33100000000000002</v>
      </c>
      <c r="DC773" s="20">
        <v>265</v>
      </c>
      <c r="DD773" s="20">
        <v>392</v>
      </c>
      <c r="DE773" s="20">
        <v>0.67600000000000005</v>
      </c>
      <c r="DF773" s="20">
        <v>280</v>
      </c>
      <c r="DG773" s="20">
        <v>14</v>
      </c>
      <c r="DH773" s="20">
        <v>829</v>
      </c>
      <c r="DI773" s="20">
        <v>41.45</v>
      </c>
      <c r="DJ773" s="20">
        <v>319</v>
      </c>
      <c r="DK773" s="20">
        <v>123</v>
      </c>
      <c r="DL773" s="20">
        <v>84</v>
      </c>
      <c r="DM773" s="20">
        <v>230</v>
      </c>
      <c r="DN773" s="20">
        <v>291</v>
      </c>
      <c r="DO773" s="20">
        <v>77.599999999999994</v>
      </c>
      <c r="DP773" s="20">
        <v>66.45</v>
      </c>
      <c r="DQ773" s="20">
        <v>11.2</v>
      </c>
      <c r="DR773" s="20">
        <v>1.387</v>
      </c>
      <c r="DS773" s="20">
        <v>11.5</v>
      </c>
      <c r="DT773" s="20">
        <v>0.53500000000000003</v>
      </c>
      <c r="DU773" s="20">
        <v>21.8</v>
      </c>
      <c r="DV773" s="20">
        <v>19.600000000000001</v>
      </c>
      <c r="DW773" s="20">
        <v>4.2</v>
      </c>
      <c r="DX773" s="20">
        <v>6.15</v>
      </c>
      <c r="DY773" s="20">
        <v>14.6</v>
      </c>
      <c r="DZ773" s="20">
        <v>59</v>
      </c>
      <c r="EA773" s="20">
        <v>0.57899999999999996</v>
      </c>
      <c r="EB773" s="20">
        <v>3</v>
      </c>
      <c r="EC773" s="66">
        <v>33</v>
      </c>
      <c r="ED773" s="66">
        <v>53</v>
      </c>
      <c r="EE773" s="66">
        <v>50</v>
      </c>
      <c r="EF773" s="66">
        <v>25</v>
      </c>
      <c r="EG773" s="66">
        <v>29</v>
      </c>
      <c r="EH773" s="66">
        <v>34.799999999999997</v>
      </c>
      <c r="EI773" s="66">
        <v>59</v>
      </c>
      <c r="EJ773" s="66">
        <v>82</v>
      </c>
      <c r="EK773" s="20">
        <v>10078.380000000001</v>
      </c>
      <c r="EL773" s="20">
        <v>11642.84</v>
      </c>
      <c r="EM773" s="20">
        <v>74.107500000000002</v>
      </c>
      <c r="EN773" s="20">
        <v>52.9</v>
      </c>
      <c r="EO773" s="20">
        <v>10.14</v>
      </c>
      <c r="EP773" s="20">
        <v>212.13899999999998</v>
      </c>
      <c r="EQ773" s="21">
        <v>69</v>
      </c>
      <c r="ER773" s="21">
        <v>65</v>
      </c>
      <c r="ES773" s="61" t="str">
        <f t="shared" si="45"/>
        <v>West Virginia</v>
      </c>
      <c r="ET773" s="61">
        <f t="shared" si="46"/>
        <v>134</v>
      </c>
      <c r="EU773" s="61">
        <f t="shared" si="47"/>
        <v>4</v>
      </c>
    </row>
    <row r="774" spans="1:151" x14ac:dyDescent="0.45">
      <c r="A774" s="68">
        <v>45322</v>
      </c>
      <c r="B774" s="21" t="s">
        <v>262</v>
      </c>
      <c r="C774" s="21">
        <v>309</v>
      </c>
      <c r="D774" s="21" t="s">
        <v>121</v>
      </c>
      <c r="E774" s="21">
        <v>353</v>
      </c>
      <c r="F774" s="50" t="s">
        <v>558</v>
      </c>
      <c r="G774" t="s">
        <v>262</v>
      </c>
      <c r="H774" t="s">
        <v>121</v>
      </c>
      <c r="I774" t="s">
        <v>262</v>
      </c>
      <c r="J774" t="s">
        <v>121</v>
      </c>
      <c r="K774" t="s">
        <v>262</v>
      </c>
      <c r="L774" t="s">
        <v>434</v>
      </c>
      <c r="M774" t="s">
        <v>262</v>
      </c>
      <c r="N774" t="s">
        <v>589</v>
      </c>
      <c r="O774" t="s">
        <v>262</v>
      </c>
      <c r="P774" t="s">
        <v>121</v>
      </c>
      <c r="Q774" t="s">
        <v>262</v>
      </c>
      <c r="R774" t="s">
        <v>434</v>
      </c>
      <c r="S774" t="s">
        <v>13</v>
      </c>
      <c r="T774" t="s">
        <v>13</v>
      </c>
      <c r="U774">
        <v>19</v>
      </c>
      <c r="V774">
        <v>20</v>
      </c>
      <c r="W774" s="20">
        <v>0.57894736842105299</v>
      </c>
      <c r="X774" s="20">
        <v>-0.97</v>
      </c>
      <c r="Y774" s="20">
        <v>103.1</v>
      </c>
      <c r="Z774" s="20">
        <v>104</v>
      </c>
      <c r="AA774" s="20">
        <v>71.400000000000006</v>
      </c>
      <c r="AB774" s="20">
        <v>-4.2000000000000003E-2</v>
      </c>
      <c r="AC774" s="20">
        <v>-4.75</v>
      </c>
      <c r="AD774" s="20">
        <v>104</v>
      </c>
      <c r="AE774" s="20">
        <v>108.7</v>
      </c>
      <c r="AF774" s="20">
        <v>-10.65</v>
      </c>
      <c r="AG774" s="20">
        <v>102.4</v>
      </c>
      <c r="AH774" s="20">
        <v>102.9</v>
      </c>
      <c r="AI774" s="20">
        <v>0.48699999999999999</v>
      </c>
      <c r="AJ774" s="20">
        <v>-4.8</v>
      </c>
      <c r="AK774" s="20">
        <v>-0.25263157894736843</v>
      </c>
      <c r="AL774" s="20">
        <v>1150</v>
      </c>
      <c r="AM774" s="20">
        <v>0.45</v>
      </c>
      <c r="AN774" s="20">
        <v>-3.27</v>
      </c>
      <c r="AO774" s="20">
        <v>1483</v>
      </c>
      <c r="AP774" s="20">
        <v>1375</v>
      </c>
      <c r="AQ774" s="20">
        <v>1109</v>
      </c>
      <c r="AR774" s="20">
        <v>0.44500000000000001</v>
      </c>
      <c r="AS774" s="20">
        <v>162</v>
      </c>
      <c r="AT774" s="20">
        <v>468</v>
      </c>
      <c r="AU774" s="20">
        <v>0.34599999999999997</v>
      </c>
      <c r="AV774" s="20">
        <v>335</v>
      </c>
      <c r="AW774" s="20">
        <v>455</v>
      </c>
      <c r="AX774" s="20">
        <v>0.73599999999999999</v>
      </c>
      <c r="AY774" s="20">
        <v>182</v>
      </c>
      <c r="AZ774" s="20">
        <v>9.5789473684210531</v>
      </c>
      <c r="BA774" s="20">
        <v>694</v>
      </c>
      <c r="BB774" s="20">
        <v>36.526315789473685</v>
      </c>
      <c r="BC774" s="20">
        <v>255</v>
      </c>
      <c r="BD774" s="20">
        <v>161</v>
      </c>
      <c r="BE774" s="20">
        <v>68</v>
      </c>
      <c r="BF774" s="20">
        <v>266</v>
      </c>
      <c r="BG774" s="20">
        <v>326</v>
      </c>
      <c r="BH774" s="20">
        <v>78.099999999999994</v>
      </c>
      <c r="BI774" s="20">
        <v>72.367999999999995</v>
      </c>
      <c r="BJ774" s="20">
        <v>5.6840000000000002</v>
      </c>
      <c r="BK774" s="20">
        <v>0.95899999999999996</v>
      </c>
      <c r="BL774" s="20">
        <v>14</v>
      </c>
      <c r="BM774" s="20">
        <v>0.60499999999999998</v>
      </c>
      <c r="BN774" s="20">
        <v>24.6</v>
      </c>
      <c r="BO774" s="20">
        <v>23.9</v>
      </c>
      <c r="BP774" s="20">
        <v>3.6</v>
      </c>
      <c r="BQ774" s="20">
        <v>8.473684210526315</v>
      </c>
      <c r="BR774" s="20">
        <v>17.2</v>
      </c>
      <c r="BS774" s="20">
        <v>240</v>
      </c>
      <c r="BT774" s="20">
        <v>0.46400000000000002</v>
      </c>
      <c r="BU774" s="20">
        <v>-1</v>
      </c>
      <c r="BV774" s="66">
        <v>178</v>
      </c>
      <c r="BW774" s="66">
        <v>226</v>
      </c>
      <c r="BX774" s="66">
        <v>185</v>
      </c>
      <c r="BY774" s="66">
        <v>182</v>
      </c>
      <c r="BZ774" s="66">
        <v>174</v>
      </c>
      <c r="CA774" s="66">
        <v>159.30000000000001</v>
      </c>
      <c r="CB774" s="66">
        <v>240</v>
      </c>
      <c r="CC774" s="66">
        <v>256</v>
      </c>
      <c r="CD774" s="20">
        <v>0.45</v>
      </c>
      <c r="CE774" s="20">
        <v>1.1299999999999999</v>
      </c>
      <c r="CF774" s="20">
        <v>105.1</v>
      </c>
      <c r="CG774" s="20">
        <v>104</v>
      </c>
      <c r="CH774" s="20">
        <v>70</v>
      </c>
      <c r="CI774" s="20">
        <v>-1.7000000000000001E-2</v>
      </c>
      <c r="CJ774" s="20">
        <v>3.55</v>
      </c>
      <c r="CK774" s="20">
        <v>108.1</v>
      </c>
      <c r="CL774" s="20">
        <v>104.5</v>
      </c>
      <c r="CM774" s="20">
        <v>1.52</v>
      </c>
      <c r="CN774" s="20">
        <v>105.2</v>
      </c>
      <c r="CO774" s="20">
        <v>102.9</v>
      </c>
      <c r="CP774" s="63">
        <v>0.56310000000000004</v>
      </c>
      <c r="CQ774" s="20">
        <v>-5.9</v>
      </c>
      <c r="CR774" s="20">
        <v>-0.29500000000000004</v>
      </c>
      <c r="CS774" s="20">
        <v>1146</v>
      </c>
      <c r="CT774" s="20">
        <v>2.5</v>
      </c>
      <c r="CU774" s="20">
        <v>4.55</v>
      </c>
      <c r="CV774" s="20">
        <v>1462</v>
      </c>
      <c r="CW774" s="20">
        <v>1471</v>
      </c>
      <c r="CX774" s="20">
        <v>1230</v>
      </c>
      <c r="CY774" s="20">
        <v>0.44900000000000001</v>
      </c>
      <c r="CZ774" s="20">
        <v>125</v>
      </c>
      <c r="DA774" s="20">
        <v>400</v>
      </c>
      <c r="DB774" s="20">
        <v>0.313</v>
      </c>
      <c r="DC774" s="20">
        <v>233</v>
      </c>
      <c r="DD774" s="20">
        <v>343</v>
      </c>
      <c r="DE774" s="20">
        <v>0.67900000000000005</v>
      </c>
      <c r="DF774" s="20">
        <v>240</v>
      </c>
      <c r="DG774" s="20">
        <v>12</v>
      </c>
      <c r="DH774" s="20">
        <v>811</v>
      </c>
      <c r="DI774" s="20">
        <v>40.549999999999997</v>
      </c>
      <c r="DJ774" s="20">
        <v>231</v>
      </c>
      <c r="DK774" s="20">
        <v>118</v>
      </c>
      <c r="DL774" s="20">
        <v>92</v>
      </c>
      <c r="DM774" s="20">
        <v>259</v>
      </c>
      <c r="DN774" s="20">
        <v>296</v>
      </c>
      <c r="DO774" s="20">
        <v>73.099999999999994</v>
      </c>
      <c r="DP774" s="20">
        <v>73.55</v>
      </c>
      <c r="DQ774" s="20">
        <v>-0.45</v>
      </c>
      <c r="DR774" s="20">
        <v>0.89200000000000002</v>
      </c>
      <c r="DS774" s="20">
        <v>12.95</v>
      </c>
      <c r="DT774" s="20">
        <v>0.45600000000000002</v>
      </c>
      <c r="DU774" s="20">
        <v>20</v>
      </c>
      <c r="DV774" s="20">
        <v>17.2</v>
      </c>
      <c r="DW774" s="20">
        <v>4.5999999999999996</v>
      </c>
      <c r="DX774" s="20">
        <v>5.9</v>
      </c>
      <c r="DY774" s="20">
        <v>14.8</v>
      </c>
      <c r="DZ774" s="20">
        <v>159</v>
      </c>
      <c r="EA774" s="20">
        <v>0.50700000000000001</v>
      </c>
      <c r="EB774" s="20">
        <v>0</v>
      </c>
      <c r="EC774" s="66">
        <v>148</v>
      </c>
      <c r="ED774" s="66">
        <v>160</v>
      </c>
      <c r="EE774" s="66">
        <v>173</v>
      </c>
      <c r="EF774" s="66">
        <v>135</v>
      </c>
      <c r="EG774" s="66">
        <v>151</v>
      </c>
      <c r="EH774" s="66">
        <v>125.7</v>
      </c>
      <c r="EI774" s="66">
        <v>156</v>
      </c>
      <c r="EJ774" s="66">
        <v>181</v>
      </c>
      <c r="EK774" s="20">
        <v>10722.4</v>
      </c>
      <c r="EL774" s="20">
        <v>10930.4</v>
      </c>
      <c r="EM774" s="20">
        <v>82.600000000000009</v>
      </c>
      <c r="EN774" s="20">
        <v>109.73421052631578</v>
      </c>
      <c r="EO774" s="20">
        <v>11.678800000000001</v>
      </c>
      <c r="EP774" s="20">
        <v>217.85599999999999</v>
      </c>
      <c r="EQ774" s="21">
        <v>79</v>
      </c>
      <c r="ER774" s="21">
        <v>68</v>
      </c>
      <c r="ES774" s="61" t="str">
        <f t="shared" si="45"/>
        <v>Tulsa</v>
      </c>
      <c r="ET774" s="61">
        <f t="shared" si="46"/>
        <v>147</v>
      </c>
      <c r="EU774" s="61">
        <f t="shared" si="47"/>
        <v>11</v>
      </c>
    </row>
    <row r="775" spans="1:151" x14ac:dyDescent="0.45">
      <c r="A775" s="68">
        <v>45322</v>
      </c>
      <c r="B775" s="21" t="s">
        <v>231</v>
      </c>
      <c r="C775" s="21">
        <v>76</v>
      </c>
      <c r="D775" s="21" t="s">
        <v>198</v>
      </c>
      <c r="E775" s="21">
        <v>273</v>
      </c>
      <c r="F775" s="50" t="s">
        <v>558</v>
      </c>
      <c r="G775" t="s">
        <v>231</v>
      </c>
      <c r="H775" t="s">
        <v>198</v>
      </c>
      <c r="I775" t="s">
        <v>231</v>
      </c>
      <c r="J775" t="s">
        <v>198</v>
      </c>
      <c r="K775" t="s">
        <v>231</v>
      </c>
      <c r="L775" t="s">
        <v>198</v>
      </c>
      <c r="M775" t="s">
        <v>601</v>
      </c>
      <c r="N775" t="s">
        <v>611</v>
      </c>
      <c r="O775" t="s">
        <v>231</v>
      </c>
      <c r="P775" t="s">
        <v>198</v>
      </c>
      <c r="Q775" t="s">
        <v>231</v>
      </c>
      <c r="R775" t="s">
        <v>198</v>
      </c>
      <c r="S775" t="s">
        <v>13</v>
      </c>
      <c r="T775" t="s">
        <v>13</v>
      </c>
      <c r="U775">
        <v>21</v>
      </c>
      <c r="V775">
        <v>18</v>
      </c>
      <c r="W775" s="20">
        <v>0.52380952380952395</v>
      </c>
      <c r="X775" s="20">
        <v>-1.19</v>
      </c>
      <c r="Y775" s="20">
        <v>104.8</v>
      </c>
      <c r="Z775" s="20">
        <v>106</v>
      </c>
      <c r="AA775" s="20">
        <v>65</v>
      </c>
      <c r="AB775" s="20">
        <v>-1.7000000000000001E-2</v>
      </c>
      <c r="AC775" s="20">
        <v>-2.64</v>
      </c>
      <c r="AD775" s="20">
        <v>104.5</v>
      </c>
      <c r="AE775" s="20">
        <v>107.1</v>
      </c>
      <c r="AF775" s="20">
        <v>-7.79</v>
      </c>
      <c r="AG775" s="20">
        <v>104.1</v>
      </c>
      <c r="AH775" s="20">
        <v>103.8</v>
      </c>
      <c r="AI775" s="20">
        <v>0.5091</v>
      </c>
      <c r="AJ775" s="20">
        <v>-5.7</v>
      </c>
      <c r="AK775" s="20">
        <v>-0.27142857142857146</v>
      </c>
      <c r="AL775" s="20">
        <v>1153</v>
      </c>
      <c r="AM775" s="20">
        <v>0.36</v>
      </c>
      <c r="AN775" s="20">
        <v>-0.28999999999999998</v>
      </c>
      <c r="AO775" s="20">
        <v>1471</v>
      </c>
      <c r="AP775" s="20">
        <v>1428</v>
      </c>
      <c r="AQ775" s="20">
        <v>1220</v>
      </c>
      <c r="AR775" s="20">
        <v>0.41899999999999998</v>
      </c>
      <c r="AS775" s="20">
        <v>134</v>
      </c>
      <c r="AT775" s="20">
        <v>443</v>
      </c>
      <c r="AU775" s="20">
        <v>0.30199999999999999</v>
      </c>
      <c r="AV775" s="20">
        <v>315</v>
      </c>
      <c r="AW775" s="20">
        <v>452</v>
      </c>
      <c r="AX775" s="20">
        <v>0.69699999999999995</v>
      </c>
      <c r="AY775" s="20">
        <v>269</v>
      </c>
      <c r="AZ775" s="20">
        <v>12.80952380952381</v>
      </c>
      <c r="BA775" s="20">
        <v>761</v>
      </c>
      <c r="BB775" s="20">
        <v>36.238095238095241</v>
      </c>
      <c r="BC775" s="20">
        <v>233</v>
      </c>
      <c r="BD775" s="20">
        <v>169</v>
      </c>
      <c r="BE775" s="20">
        <v>56</v>
      </c>
      <c r="BF775" s="20">
        <v>226</v>
      </c>
      <c r="BG775" s="20">
        <v>331</v>
      </c>
      <c r="BH775" s="20">
        <v>70</v>
      </c>
      <c r="BI775" s="20">
        <v>68</v>
      </c>
      <c r="BJ775" s="20">
        <v>2.048</v>
      </c>
      <c r="BK775" s="20">
        <v>1.0309999999999999</v>
      </c>
      <c r="BL775" s="20">
        <v>10.762</v>
      </c>
      <c r="BM775" s="20">
        <v>0.748</v>
      </c>
      <c r="BN775" s="20">
        <v>21.1</v>
      </c>
      <c r="BO775" s="20">
        <v>21.5</v>
      </c>
      <c r="BP775" s="20">
        <v>2.7</v>
      </c>
      <c r="BQ775" s="20">
        <v>8.0476190476190474</v>
      </c>
      <c r="BR775" s="20">
        <v>15.8</v>
      </c>
      <c r="BS775" s="20">
        <v>215</v>
      </c>
      <c r="BT775" s="20">
        <v>0.47599999999999998</v>
      </c>
      <c r="BU775" s="20">
        <v>2</v>
      </c>
      <c r="BV775" s="66">
        <v>185</v>
      </c>
      <c r="BW775" s="66">
        <v>157</v>
      </c>
      <c r="BX775" s="66">
        <v>204</v>
      </c>
      <c r="BY775" s="66">
        <v>179</v>
      </c>
      <c r="BZ775" s="66">
        <v>177</v>
      </c>
      <c r="CA775" s="66">
        <v>152.19999999999999</v>
      </c>
      <c r="CB775" s="66">
        <v>216</v>
      </c>
      <c r="CC775" s="66">
        <v>218</v>
      </c>
      <c r="CD775" s="20">
        <v>0.72222222222222199</v>
      </c>
      <c r="CE775" s="20">
        <v>4.03</v>
      </c>
      <c r="CF775" s="20">
        <v>108.6</v>
      </c>
      <c r="CG775" s="20">
        <v>104.5</v>
      </c>
      <c r="CH775" s="20">
        <v>68.099999999999994</v>
      </c>
      <c r="CI775" s="20">
        <v>4.8000000000000001E-2</v>
      </c>
      <c r="CJ775" s="20">
        <v>-4.03</v>
      </c>
      <c r="CK775" s="20">
        <v>103.7</v>
      </c>
      <c r="CL775" s="20">
        <v>107.7</v>
      </c>
      <c r="CM775" s="20">
        <v>-5.16</v>
      </c>
      <c r="CN775" s="20">
        <v>108.2</v>
      </c>
      <c r="CO775" s="20">
        <v>105.8</v>
      </c>
      <c r="CP775" s="63">
        <v>0.56459999999999999</v>
      </c>
      <c r="CQ775" s="20">
        <v>-1.9</v>
      </c>
      <c r="CR775" s="20">
        <v>-0.10555555555555556</v>
      </c>
      <c r="CS775" s="20">
        <v>1260</v>
      </c>
      <c r="CT775" s="20">
        <v>4.83</v>
      </c>
      <c r="CU775" s="20">
        <v>-1.5</v>
      </c>
      <c r="CV775" s="20">
        <v>1380</v>
      </c>
      <c r="CW775" s="20">
        <v>1266</v>
      </c>
      <c r="CX775" s="20">
        <v>1067</v>
      </c>
      <c r="CY775" s="20">
        <v>0.435</v>
      </c>
      <c r="CZ775" s="20">
        <v>153</v>
      </c>
      <c r="DA775" s="20">
        <v>439</v>
      </c>
      <c r="DB775" s="20">
        <v>0.34899999999999998</v>
      </c>
      <c r="DC775" s="20">
        <v>299</v>
      </c>
      <c r="DD775" s="20">
        <v>404</v>
      </c>
      <c r="DE775" s="20">
        <v>0.74</v>
      </c>
      <c r="DF775" s="20">
        <v>188</v>
      </c>
      <c r="DG775" s="20">
        <v>10.444444444444445</v>
      </c>
      <c r="DH775" s="20">
        <v>655</v>
      </c>
      <c r="DI775" s="20">
        <v>36.388888888888886</v>
      </c>
      <c r="DJ775" s="20">
        <v>269</v>
      </c>
      <c r="DK775" s="20">
        <v>126</v>
      </c>
      <c r="DL775" s="20">
        <v>59</v>
      </c>
      <c r="DM775" s="20">
        <v>190</v>
      </c>
      <c r="DN775" s="20">
        <v>313</v>
      </c>
      <c r="DO775" s="20">
        <v>76.7</v>
      </c>
      <c r="DP775" s="20">
        <v>70.332999999999998</v>
      </c>
      <c r="DQ775" s="20">
        <v>6.3330000000000002</v>
      </c>
      <c r="DR775" s="20">
        <v>1.4159999999999999</v>
      </c>
      <c r="DS775" s="20">
        <v>10.555999999999999</v>
      </c>
      <c r="DT775" s="20">
        <v>0.66300000000000003</v>
      </c>
      <c r="DU775" s="20">
        <v>24.4</v>
      </c>
      <c r="DV775" s="20">
        <v>22.4</v>
      </c>
      <c r="DW775" s="20">
        <v>3.3</v>
      </c>
      <c r="DX775" s="20">
        <v>7</v>
      </c>
      <c r="DY775" s="20">
        <v>17.399999999999999</v>
      </c>
      <c r="DZ775" s="20">
        <v>104</v>
      </c>
      <c r="EA775" s="20">
        <v>0.54500000000000004</v>
      </c>
      <c r="EB775" s="20">
        <v>3</v>
      </c>
      <c r="EC775" s="66">
        <v>117</v>
      </c>
      <c r="ED775" s="66">
        <v>95</v>
      </c>
      <c r="EE775" s="66">
        <v>104</v>
      </c>
      <c r="EF775" s="66">
        <v>131</v>
      </c>
      <c r="EG775" s="66">
        <v>128</v>
      </c>
      <c r="EH775" s="66">
        <v>90.8</v>
      </c>
      <c r="EI775" s="66">
        <v>103</v>
      </c>
      <c r="EJ775" s="66">
        <v>96</v>
      </c>
      <c r="EK775" s="20">
        <v>10951.6</v>
      </c>
      <c r="EL775" s="20">
        <v>11511.599999999999</v>
      </c>
      <c r="EM775" s="20">
        <v>75.334000000000003</v>
      </c>
      <c r="EN775" s="20">
        <v>84.950666666666663</v>
      </c>
      <c r="EO775" s="20">
        <v>11.692</v>
      </c>
      <c r="EP775" s="20">
        <v>218.16099999999997</v>
      </c>
      <c r="EQ775" s="21">
        <v>60</v>
      </c>
      <c r="ER775" s="21">
        <v>71</v>
      </c>
      <c r="ES775" s="61" t="str">
        <f t="shared" si="45"/>
        <v>South Florida</v>
      </c>
      <c r="ET775" s="61">
        <f t="shared" si="46"/>
        <v>131</v>
      </c>
      <c r="EU775" s="61">
        <f t="shared" si="47"/>
        <v>-11</v>
      </c>
    </row>
    <row r="776" spans="1:151" x14ac:dyDescent="0.45">
      <c r="A776" s="68">
        <v>45322</v>
      </c>
      <c r="B776" s="21" t="s">
        <v>347</v>
      </c>
      <c r="C776" s="21">
        <v>235</v>
      </c>
      <c r="D776" s="21" t="s">
        <v>345</v>
      </c>
      <c r="E776" s="21">
        <v>326</v>
      </c>
      <c r="F776" s="50" t="s">
        <v>558</v>
      </c>
      <c r="G776" t="s">
        <v>347</v>
      </c>
      <c r="H776" t="s">
        <v>345</v>
      </c>
      <c r="I776" t="s">
        <v>347</v>
      </c>
      <c r="J776" t="s">
        <v>345</v>
      </c>
      <c r="K776" t="s">
        <v>347</v>
      </c>
      <c r="L776" t="s">
        <v>473</v>
      </c>
      <c r="M776" t="s">
        <v>347</v>
      </c>
      <c r="N776" t="s">
        <v>678</v>
      </c>
      <c r="O776" t="s">
        <v>347</v>
      </c>
      <c r="P776" t="s">
        <v>678</v>
      </c>
      <c r="Q776" t="s">
        <v>493</v>
      </c>
      <c r="R776" t="s">
        <v>473</v>
      </c>
      <c r="S776" t="s">
        <v>177</v>
      </c>
      <c r="T776" t="s">
        <v>177</v>
      </c>
      <c r="U776">
        <v>22</v>
      </c>
      <c r="V776">
        <v>20</v>
      </c>
      <c r="W776" s="20">
        <v>0.40909090909090901</v>
      </c>
      <c r="X776" s="20">
        <v>-12.04</v>
      </c>
      <c r="Y776" s="20">
        <v>101.1</v>
      </c>
      <c r="Z776" s="20">
        <v>113.1</v>
      </c>
      <c r="AA776" s="20">
        <v>67.8</v>
      </c>
      <c r="AB776" s="20">
        <v>1.4E-2</v>
      </c>
      <c r="AC776" s="20">
        <v>-4.97</v>
      </c>
      <c r="AD776" s="20">
        <v>104.3</v>
      </c>
      <c r="AE776" s="20">
        <v>109.3</v>
      </c>
      <c r="AF776" s="20">
        <v>-7.42</v>
      </c>
      <c r="AG776" s="20">
        <v>99.6</v>
      </c>
      <c r="AH776" s="20">
        <v>114.5</v>
      </c>
      <c r="AI776" s="20">
        <v>0.16850000000000001</v>
      </c>
      <c r="AJ776" s="20">
        <v>-10</v>
      </c>
      <c r="AK776" s="20">
        <v>-0.45454545454545453</v>
      </c>
      <c r="AL776" s="20">
        <v>970</v>
      </c>
      <c r="AM776" s="20">
        <v>-10.61</v>
      </c>
      <c r="AN776" s="20">
        <v>-5.71</v>
      </c>
      <c r="AO776" s="20">
        <v>1665</v>
      </c>
      <c r="AP776" s="20">
        <v>1625</v>
      </c>
      <c r="AQ776" s="20">
        <v>1262</v>
      </c>
      <c r="AR776" s="20">
        <v>0.47899999999999998</v>
      </c>
      <c r="AS776" s="20">
        <v>150</v>
      </c>
      <c r="AT776" s="20">
        <v>432</v>
      </c>
      <c r="AU776" s="20">
        <v>0.34699999999999998</v>
      </c>
      <c r="AV776" s="20">
        <v>307</v>
      </c>
      <c r="AW776" s="20">
        <v>469</v>
      </c>
      <c r="AX776" s="20">
        <v>0.65500000000000003</v>
      </c>
      <c r="AY776" s="20">
        <v>196</v>
      </c>
      <c r="AZ776" s="20">
        <v>8.9090909090909083</v>
      </c>
      <c r="BA776" s="20">
        <v>738</v>
      </c>
      <c r="BB776" s="20">
        <v>33.545454545454547</v>
      </c>
      <c r="BC776" s="20">
        <v>302</v>
      </c>
      <c r="BD776" s="20">
        <v>139</v>
      </c>
      <c r="BE776" s="20">
        <v>67</v>
      </c>
      <c r="BF776" s="20">
        <v>256</v>
      </c>
      <c r="BG776" s="20">
        <v>409</v>
      </c>
      <c r="BH776" s="20">
        <v>75.7</v>
      </c>
      <c r="BI776" s="20">
        <v>73.864000000000004</v>
      </c>
      <c r="BJ776" s="20">
        <v>1.8180000000000001</v>
      </c>
      <c r="BK776" s="20">
        <v>1.18</v>
      </c>
      <c r="BL776" s="20">
        <v>11.635999999999999</v>
      </c>
      <c r="BM776" s="20">
        <v>0.54300000000000004</v>
      </c>
      <c r="BN776" s="20">
        <v>19.600000000000001</v>
      </c>
      <c r="BO776" s="20">
        <v>21.3</v>
      </c>
      <c r="BP776" s="20">
        <v>3</v>
      </c>
      <c r="BQ776" s="20">
        <v>6.3181818181818183</v>
      </c>
      <c r="BR776" s="20">
        <v>18.600000000000001</v>
      </c>
      <c r="BS776" s="20">
        <v>322</v>
      </c>
      <c r="BT776" s="20">
        <v>0.40799999999999997</v>
      </c>
      <c r="BU776" s="20">
        <v>0</v>
      </c>
      <c r="BV776" s="66">
        <v>304</v>
      </c>
      <c r="BW776" s="66">
        <v>342</v>
      </c>
      <c r="BX776" s="66">
        <v>315</v>
      </c>
      <c r="BY776" s="66">
        <v>294</v>
      </c>
      <c r="BZ776" s="66">
        <v>310</v>
      </c>
      <c r="CA776" s="66">
        <v>263.8</v>
      </c>
      <c r="CB776" s="66">
        <v>321</v>
      </c>
      <c r="CC776" s="66">
        <v>326</v>
      </c>
      <c r="CD776" s="20">
        <v>0.3</v>
      </c>
      <c r="CE776" s="20">
        <v>-10.48</v>
      </c>
      <c r="CF776" s="20">
        <v>102.4</v>
      </c>
      <c r="CG776" s="20">
        <v>112.9</v>
      </c>
      <c r="CH776" s="20">
        <v>66.099999999999994</v>
      </c>
      <c r="CI776" s="20">
        <v>-6.0000000000000001E-3</v>
      </c>
      <c r="CJ776" s="20">
        <v>0.83</v>
      </c>
      <c r="CK776" s="20">
        <v>106.9</v>
      </c>
      <c r="CL776" s="20">
        <v>106</v>
      </c>
      <c r="CM776" s="20">
        <v>2.5099999999999998</v>
      </c>
      <c r="CN776" s="20">
        <v>101.8</v>
      </c>
      <c r="CO776" s="20">
        <v>112.7</v>
      </c>
      <c r="CP776" s="63">
        <v>0.23669999999999999</v>
      </c>
      <c r="CQ776" s="20">
        <v>-10</v>
      </c>
      <c r="CR776" s="20">
        <v>-0.5</v>
      </c>
      <c r="CS776" s="20">
        <v>989</v>
      </c>
      <c r="CT776" s="20">
        <v>-9.93</v>
      </c>
      <c r="CU776" s="20">
        <v>-1.4</v>
      </c>
      <c r="CV776" s="20">
        <v>1427</v>
      </c>
      <c r="CW776" s="20">
        <v>1459</v>
      </c>
      <c r="CX776" s="20">
        <v>1179</v>
      </c>
      <c r="CY776" s="20">
        <v>0.443</v>
      </c>
      <c r="CZ776" s="20">
        <v>155</v>
      </c>
      <c r="DA776" s="20">
        <v>460</v>
      </c>
      <c r="DB776" s="20">
        <v>0.33700000000000002</v>
      </c>
      <c r="DC776" s="20">
        <v>228</v>
      </c>
      <c r="DD776" s="20">
        <v>361</v>
      </c>
      <c r="DE776" s="20">
        <v>0.63200000000000001</v>
      </c>
      <c r="DF776" s="20">
        <v>189</v>
      </c>
      <c r="DG776" s="20">
        <v>9.4499999999999993</v>
      </c>
      <c r="DH776" s="20">
        <v>635</v>
      </c>
      <c r="DI776" s="20">
        <v>31.75</v>
      </c>
      <c r="DJ776" s="20">
        <v>256</v>
      </c>
      <c r="DK776" s="20">
        <v>152</v>
      </c>
      <c r="DL776" s="20">
        <v>62</v>
      </c>
      <c r="DM776" s="20">
        <v>228</v>
      </c>
      <c r="DN776" s="20">
        <v>393</v>
      </c>
      <c r="DO776" s="20">
        <v>71.400000000000006</v>
      </c>
      <c r="DP776" s="20">
        <v>72.95</v>
      </c>
      <c r="DQ776" s="20">
        <v>-1.6</v>
      </c>
      <c r="DR776" s="20">
        <v>1.123</v>
      </c>
      <c r="DS776" s="20">
        <v>11.4</v>
      </c>
      <c r="DT776" s="20">
        <v>0.66700000000000004</v>
      </c>
      <c r="DU776" s="20">
        <v>23</v>
      </c>
      <c r="DV776" s="20">
        <v>18</v>
      </c>
      <c r="DW776" s="20">
        <v>3.1</v>
      </c>
      <c r="DX776" s="20">
        <v>7.6</v>
      </c>
      <c r="DY776" s="20">
        <v>19.600000000000001</v>
      </c>
      <c r="DZ776" s="20">
        <v>298</v>
      </c>
      <c r="EA776" s="20">
        <v>0.43</v>
      </c>
      <c r="EB776" s="20">
        <v>0</v>
      </c>
      <c r="EC776" s="66">
        <v>307</v>
      </c>
      <c r="ED776" s="66">
        <v>313</v>
      </c>
      <c r="EE776" s="66">
        <v>313</v>
      </c>
      <c r="EF776" s="66">
        <v>291</v>
      </c>
      <c r="EG776" s="66">
        <v>294</v>
      </c>
      <c r="EH776" s="66">
        <v>251</v>
      </c>
      <c r="EI776" s="66">
        <v>298</v>
      </c>
      <c r="EJ776" s="66">
        <v>320</v>
      </c>
      <c r="EK776" s="20">
        <v>11414.19</v>
      </c>
      <c r="EL776" s="20">
        <v>11581.44</v>
      </c>
      <c r="EM776" s="20">
        <v>88.433599999999984</v>
      </c>
      <c r="EN776" s="20">
        <v>72.027272727272731</v>
      </c>
      <c r="EO776" s="20">
        <v>11.7552</v>
      </c>
      <c r="EP776" s="20">
        <v>257.41500000000002</v>
      </c>
      <c r="EQ776" s="21">
        <v>80</v>
      </c>
      <c r="ER776" s="21">
        <v>73</v>
      </c>
      <c r="ES776" s="61" t="str">
        <f t="shared" si="45"/>
        <v>Presbyterian</v>
      </c>
      <c r="ET776" s="61">
        <f t="shared" si="46"/>
        <v>153</v>
      </c>
      <c r="EU776" s="61">
        <f t="shared" si="47"/>
        <v>7</v>
      </c>
    </row>
    <row r="777" spans="1:151" x14ac:dyDescent="0.45">
      <c r="A777" s="68">
        <v>45322</v>
      </c>
      <c r="B777" s="21" t="s">
        <v>151</v>
      </c>
      <c r="C777" s="21">
        <v>75</v>
      </c>
      <c r="D777" s="21" t="s">
        <v>352</v>
      </c>
      <c r="E777" s="21">
        <v>51</v>
      </c>
      <c r="F777" s="50" t="s">
        <v>558</v>
      </c>
      <c r="G777" t="s">
        <v>151</v>
      </c>
      <c r="H777" t="s">
        <v>352</v>
      </c>
      <c r="I777" t="s">
        <v>151</v>
      </c>
      <c r="J777" t="s">
        <v>352</v>
      </c>
      <c r="K777" t="s">
        <v>151</v>
      </c>
      <c r="L777" t="s">
        <v>505</v>
      </c>
      <c r="M777" t="s">
        <v>151</v>
      </c>
      <c r="N777" t="s">
        <v>702</v>
      </c>
      <c r="O777" t="s">
        <v>151</v>
      </c>
      <c r="P777" t="s">
        <v>352</v>
      </c>
      <c r="Q777" t="s">
        <v>151</v>
      </c>
      <c r="R777" t="s">
        <v>505</v>
      </c>
      <c r="S777" t="s">
        <v>82</v>
      </c>
      <c r="T777" t="s">
        <v>353</v>
      </c>
      <c r="U777">
        <v>19</v>
      </c>
      <c r="V777">
        <v>26</v>
      </c>
      <c r="W777" s="20">
        <v>0.57894736842105299</v>
      </c>
      <c r="X777" s="20">
        <v>6.8</v>
      </c>
      <c r="Y777" s="20">
        <v>107.5</v>
      </c>
      <c r="Z777" s="20">
        <v>100.7</v>
      </c>
      <c r="AA777" s="20">
        <v>67.400000000000006</v>
      </c>
      <c r="AB777" s="20">
        <v>-2.5000000000000001E-2</v>
      </c>
      <c r="AC777" s="20">
        <v>3.91</v>
      </c>
      <c r="AD777" s="20">
        <v>107.9</v>
      </c>
      <c r="AE777" s="20">
        <v>104</v>
      </c>
      <c r="AF777" s="20">
        <v>1.5</v>
      </c>
      <c r="AG777" s="20">
        <v>106.1</v>
      </c>
      <c r="AH777" s="20">
        <v>98.5</v>
      </c>
      <c r="AI777" s="20">
        <v>0.70030000000000003</v>
      </c>
      <c r="AJ777" s="20">
        <v>-2.9</v>
      </c>
      <c r="AK777" s="20">
        <v>-0.15263157894736842</v>
      </c>
      <c r="AL777" s="20">
        <v>1230</v>
      </c>
      <c r="AM777" s="20">
        <v>6.69</v>
      </c>
      <c r="AN777" s="20">
        <v>4.3099999999999996</v>
      </c>
      <c r="AO777" s="20">
        <v>1375</v>
      </c>
      <c r="AP777" s="20">
        <v>1284</v>
      </c>
      <c r="AQ777" s="20">
        <v>1112</v>
      </c>
      <c r="AR777" s="20">
        <v>0.42899999999999999</v>
      </c>
      <c r="AS777" s="20">
        <v>150</v>
      </c>
      <c r="AT777" s="20">
        <v>456</v>
      </c>
      <c r="AU777" s="20">
        <v>0.32900000000000001</v>
      </c>
      <c r="AV777" s="20">
        <v>271</v>
      </c>
      <c r="AW777" s="20">
        <v>390</v>
      </c>
      <c r="AX777" s="20">
        <v>0.69499999999999995</v>
      </c>
      <c r="AY777" s="20">
        <v>221</v>
      </c>
      <c r="AZ777" s="20">
        <v>11.631578947368421</v>
      </c>
      <c r="BA777" s="20">
        <v>690</v>
      </c>
      <c r="BB777" s="20">
        <v>36.315789473684212</v>
      </c>
      <c r="BC777" s="20">
        <v>245</v>
      </c>
      <c r="BD777" s="20">
        <v>144</v>
      </c>
      <c r="BE777" s="20">
        <v>85</v>
      </c>
      <c r="BF777" s="20">
        <v>226</v>
      </c>
      <c r="BG777" s="20">
        <v>342</v>
      </c>
      <c r="BH777" s="20">
        <v>72.400000000000006</v>
      </c>
      <c r="BI777" s="20">
        <v>67.578999999999994</v>
      </c>
      <c r="BJ777" s="20">
        <v>4.7889999999999997</v>
      </c>
      <c r="BK777" s="20">
        <v>1.0840000000000001</v>
      </c>
      <c r="BL777" s="20">
        <v>11.895</v>
      </c>
      <c r="BM777" s="20">
        <v>0.63700000000000001</v>
      </c>
      <c r="BN777" s="20">
        <v>24</v>
      </c>
      <c r="BO777" s="20">
        <v>20.5</v>
      </c>
      <c r="BP777" s="20">
        <v>4.5</v>
      </c>
      <c r="BQ777" s="20">
        <v>7.5789473684210522</v>
      </c>
      <c r="BR777" s="20">
        <v>18</v>
      </c>
      <c r="BS777" s="20">
        <v>64</v>
      </c>
      <c r="BT777" s="20">
        <v>0.57699999999999996</v>
      </c>
      <c r="BU777" s="20">
        <v>1</v>
      </c>
      <c r="BV777" s="66">
        <v>97</v>
      </c>
      <c r="BW777" s="66">
        <v>133</v>
      </c>
      <c r="BX777" s="66">
        <v>115</v>
      </c>
      <c r="BY777" s="66">
        <v>106</v>
      </c>
      <c r="BZ777" s="66">
        <v>103</v>
      </c>
      <c r="CA777" s="66">
        <v>88.5</v>
      </c>
      <c r="CB777" s="66">
        <v>63</v>
      </c>
      <c r="CC777" s="66">
        <v>69</v>
      </c>
      <c r="CD777" s="20">
        <v>0.42307692307692302</v>
      </c>
      <c r="CE777" s="20">
        <v>-10.220000000000001</v>
      </c>
      <c r="CF777" s="20">
        <v>99.2</v>
      </c>
      <c r="CG777" s="20">
        <v>109.4</v>
      </c>
      <c r="CH777" s="20">
        <v>64.8</v>
      </c>
      <c r="CI777" s="20">
        <v>0.06</v>
      </c>
      <c r="CJ777" s="20">
        <v>-2.64</v>
      </c>
      <c r="CK777" s="20">
        <v>104.3</v>
      </c>
      <c r="CL777" s="20">
        <v>106.9</v>
      </c>
      <c r="CM777" s="20">
        <v>-2.64</v>
      </c>
      <c r="CN777" s="20">
        <v>98.4</v>
      </c>
      <c r="CO777" s="20">
        <v>106.7</v>
      </c>
      <c r="CP777" s="63">
        <v>0.28249999999999997</v>
      </c>
      <c r="CQ777" s="20">
        <v>-9.8000000000000007</v>
      </c>
      <c r="CR777" s="20">
        <v>-0.37692307692307697</v>
      </c>
      <c r="CS777" s="20">
        <v>1069</v>
      </c>
      <c r="CT777" s="20">
        <v>-8.69</v>
      </c>
      <c r="CU777" s="20">
        <v>-2.81</v>
      </c>
      <c r="CV777" s="20">
        <v>1792</v>
      </c>
      <c r="CW777" s="20">
        <v>1807</v>
      </c>
      <c r="CX777" s="20">
        <v>1468</v>
      </c>
      <c r="CY777" s="20">
        <v>0.42299999999999999</v>
      </c>
      <c r="CZ777" s="20">
        <v>163</v>
      </c>
      <c r="DA777" s="20">
        <v>520</v>
      </c>
      <c r="DB777" s="20">
        <v>0.313</v>
      </c>
      <c r="DC777" s="20">
        <v>387</v>
      </c>
      <c r="DD777" s="20">
        <v>548</v>
      </c>
      <c r="DE777" s="20">
        <v>0.70599999999999996</v>
      </c>
      <c r="DF777" s="20">
        <v>313</v>
      </c>
      <c r="DG777" s="20">
        <v>12.038461538461538</v>
      </c>
      <c r="DH777" s="20">
        <v>864</v>
      </c>
      <c r="DI777" s="20">
        <v>33.230769230769234</v>
      </c>
      <c r="DJ777" s="20">
        <v>289</v>
      </c>
      <c r="DK777" s="20">
        <v>238</v>
      </c>
      <c r="DL777" s="20">
        <v>81</v>
      </c>
      <c r="DM777" s="20">
        <v>350</v>
      </c>
      <c r="DN777" s="20">
        <v>454</v>
      </c>
      <c r="DO777" s="20">
        <v>68.900000000000006</v>
      </c>
      <c r="DP777" s="20">
        <v>69.5</v>
      </c>
      <c r="DQ777" s="20">
        <v>-0.57699999999999996</v>
      </c>
      <c r="DR777" s="20">
        <v>0.82599999999999996</v>
      </c>
      <c r="DS777" s="20">
        <v>13.462</v>
      </c>
      <c r="DT777" s="20">
        <v>0.68</v>
      </c>
      <c r="DU777" s="20">
        <v>20</v>
      </c>
      <c r="DV777" s="20">
        <v>21.1</v>
      </c>
      <c r="DW777" s="20">
        <v>3.1</v>
      </c>
      <c r="DX777" s="20">
        <v>9.1538461538461533</v>
      </c>
      <c r="DY777" s="20">
        <v>17.5</v>
      </c>
      <c r="DZ777" s="20">
        <v>250</v>
      </c>
      <c r="EA777" s="20">
        <v>0.46100000000000002</v>
      </c>
      <c r="EB777" s="20">
        <v>0</v>
      </c>
      <c r="EC777" s="66">
        <v>287</v>
      </c>
      <c r="ED777" s="66">
        <v>271</v>
      </c>
      <c r="EE777" s="66">
        <v>299</v>
      </c>
      <c r="EF777" s="66">
        <v>280</v>
      </c>
      <c r="EG777" s="66">
        <v>293</v>
      </c>
      <c r="EH777" s="66">
        <v>232.8</v>
      </c>
      <c r="EI777" s="66">
        <v>250</v>
      </c>
      <c r="EJ777" s="66">
        <v>266</v>
      </c>
      <c r="EK777" s="20">
        <v>11760.5</v>
      </c>
      <c r="EL777" s="20">
        <v>9989.44</v>
      </c>
      <c r="EM777" s="20">
        <v>108.88499999999999</v>
      </c>
      <c r="EN777" s="20">
        <v>102.02778947368421</v>
      </c>
      <c r="EO777" s="20">
        <v>12.707999999999998</v>
      </c>
      <c r="EP777" s="20">
        <v>315.52999999999997</v>
      </c>
      <c r="EQ777" s="21">
        <v>65</v>
      </c>
      <c r="ER777" s="21">
        <v>60</v>
      </c>
      <c r="ES777" s="61" t="str">
        <f t="shared" si="45"/>
        <v>Duquesne</v>
      </c>
      <c r="ET777" s="61">
        <f t="shared" si="46"/>
        <v>125</v>
      </c>
      <c r="EU777" s="61">
        <f t="shared" si="47"/>
        <v>5</v>
      </c>
    </row>
    <row r="778" spans="1:151" x14ac:dyDescent="0.45">
      <c r="A778" s="68">
        <v>45322</v>
      </c>
      <c r="B778" s="21" t="s">
        <v>225</v>
      </c>
      <c r="C778" s="21">
        <v>92</v>
      </c>
      <c r="D778" s="21" t="s">
        <v>129</v>
      </c>
      <c r="E778" s="21">
        <v>245</v>
      </c>
      <c r="F778" s="50" t="s">
        <v>558</v>
      </c>
      <c r="G778" t="s">
        <v>225</v>
      </c>
      <c r="H778" t="s">
        <v>129</v>
      </c>
      <c r="I778" t="s">
        <v>225</v>
      </c>
      <c r="J778" t="s">
        <v>129</v>
      </c>
      <c r="K778" t="s">
        <v>225</v>
      </c>
      <c r="L778" t="s">
        <v>129</v>
      </c>
      <c r="M778" t="s">
        <v>225</v>
      </c>
      <c r="N778" t="s">
        <v>129</v>
      </c>
      <c r="O778" t="s">
        <v>225</v>
      </c>
      <c r="P778" t="s">
        <v>129</v>
      </c>
      <c r="Q778" t="s">
        <v>225</v>
      </c>
      <c r="R778" t="s">
        <v>129</v>
      </c>
      <c r="S778" t="s">
        <v>82</v>
      </c>
      <c r="T778" t="s">
        <v>82</v>
      </c>
      <c r="U778">
        <v>20</v>
      </c>
      <c r="V778">
        <v>20</v>
      </c>
      <c r="W778" s="20">
        <v>0.45</v>
      </c>
      <c r="X778" s="20">
        <v>-2.37</v>
      </c>
      <c r="Y778" s="20">
        <v>101.6</v>
      </c>
      <c r="Z778" s="20">
        <v>104</v>
      </c>
      <c r="AA778" s="20">
        <v>70.400000000000006</v>
      </c>
      <c r="AB778" s="20">
        <v>-6.0999999999999999E-2</v>
      </c>
      <c r="AC778" s="20">
        <v>-2.74</v>
      </c>
      <c r="AD778" s="20">
        <v>104.7</v>
      </c>
      <c r="AE778" s="20">
        <v>107.4</v>
      </c>
      <c r="AF778" s="20">
        <v>-6.3</v>
      </c>
      <c r="AG778" s="20">
        <v>101.5</v>
      </c>
      <c r="AH778" s="20">
        <v>102.8</v>
      </c>
      <c r="AI778" s="20">
        <v>0.46379999999999999</v>
      </c>
      <c r="AJ778" s="20">
        <v>-6.9</v>
      </c>
      <c r="AK778" s="20">
        <v>-0.34500000000000003</v>
      </c>
      <c r="AL778" s="20">
        <v>1124</v>
      </c>
      <c r="AM778" s="20">
        <v>-0.25</v>
      </c>
      <c r="AN778" s="20">
        <v>-0.9</v>
      </c>
      <c r="AO778" s="20">
        <v>1483</v>
      </c>
      <c r="AP778" s="20">
        <v>1470</v>
      </c>
      <c r="AQ778" s="20">
        <v>1227</v>
      </c>
      <c r="AR778" s="20">
        <v>0.41299999999999998</v>
      </c>
      <c r="AS778" s="20">
        <v>159</v>
      </c>
      <c r="AT778" s="20">
        <v>497</v>
      </c>
      <c r="AU778" s="20">
        <v>0.32</v>
      </c>
      <c r="AV778" s="20">
        <v>310</v>
      </c>
      <c r="AW778" s="20">
        <v>480</v>
      </c>
      <c r="AX778" s="20">
        <v>0.64600000000000002</v>
      </c>
      <c r="AY778" s="20">
        <v>269</v>
      </c>
      <c r="AZ778" s="20">
        <v>13.45</v>
      </c>
      <c r="BA778" s="20">
        <v>772</v>
      </c>
      <c r="BB778" s="20">
        <v>38.6</v>
      </c>
      <c r="BC778" s="20">
        <v>269</v>
      </c>
      <c r="BD778" s="20">
        <v>170</v>
      </c>
      <c r="BE778" s="20">
        <v>98</v>
      </c>
      <c r="BF778" s="20">
        <v>272</v>
      </c>
      <c r="BG778" s="20">
        <v>416</v>
      </c>
      <c r="BH778" s="20">
        <v>74.2</v>
      </c>
      <c r="BI778" s="20">
        <v>73.5</v>
      </c>
      <c r="BJ778" s="20">
        <v>0.65</v>
      </c>
      <c r="BK778" s="20">
        <v>0.98899999999999999</v>
      </c>
      <c r="BL778" s="20">
        <v>13.6</v>
      </c>
      <c r="BM778" s="20">
        <v>0.625</v>
      </c>
      <c r="BN778" s="20">
        <v>24.8</v>
      </c>
      <c r="BO778" s="20">
        <v>24</v>
      </c>
      <c r="BP778" s="20">
        <v>4.9000000000000004</v>
      </c>
      <c r="BQ778" s="20">
        <v>8.5</v>
      </c>
      <c r="BR778" s="20">
        <v>20.8</v>
      </c>
      <c r="BS778" s="20">
        <v>208</v>
      </c>
      <c r="BT778" s="20">
        <v>0.48199999999999998</v>
      </c>
      <c r="BU778" s="20">
        <v>-1</v>
      </c>
      <c r="BV778" s="66">
        <v>176</v>
      </c>
      <c r="BW778" s="66">
        <v>166</v>
      </c>
      <c r="BX778" s="66">
        <v>235</v>
      </c>
      <c r="BY778" s="66">
        <v>188</v>
      </c>
      <c r="BZ778" s="66">
        <v>189</v>
      </c>
      <c r="CA778" s="66">
        <v>163.30000000000001</v>
      </c>
      <c r="CB778" s="66">
        <v>208</v>
      </c>
      <c r="CC778" s="66">
        <v>221</v>
      </c>
      <c r="CD778" s="20">
        <v>0.75</v>
      </c>
      <c r="CE778" s="20">
        <v>10.1</v>
      </c>
      <c r="CF778" s="20">
        <v>107.8</v>
      </c>
      <c r="CG778" s="20">
        <v>97.7</v>
      </c>
      <c r="CH778" s="20">
        <v>66.8</v>
      </c>
      <c r="CI778" s="20">
        <v>2.7E-2</v>
      </c>
      <c r="CJ778" s="20">
        <v>0.71</v>
      </c>
      <c r="CK778" s="20">
        <v>106.1</v>
      </c>
      <c r="CL778" s="20">
        <v>105.3</v>
      </c>
      <c r="CM778" s="20">
        <v>-3.7</v>
      </c>
      <c r="CN778" s="20">
        <v>106.8</v>
      </c>
      <c r="CO778" s="20">
        <v>95.3</v>
      </c>
      <c r="CP778" s="63">
        <v>0.78790000000000004</v>
      </c>
      <c r="CQ778" s="20">
        <v>0.4</v>
      </c>
      <c r="CR778" s="20">
        <v>0.02</v>
      </c>
      <c r="CS778" s="20">
        <v>1357</v>
      </c>
      <c r="CT778" s="20">
        <v>9.17</v>
      </c>
      <c r="CU778" s="20">
        <v>1.17</v>
      </c>
      <c r="CV778" s="20">
        <v>1458</v>
      </c>
      <c r="CW778" s="20">
        <v>1298</v>
      </c>
      <c r="CX778" s="20">
        <v>1172</v>
      </c>
      <c r="CY778" s="20">
        <v>0.46</v>
      </c>
      <c r="CZ778" s="20">
        <v>156</v>
      </c>
      <c r="DA778" s="20">
        <v>430</v>
      </c>
      <c r="DB778" s="20">
        <v>0.36299999999999999</v>
      </c>
      <c r="DC778" s="20">
        <v>224</v>
      </c>
      <c r="DD778" s="20">
        <v>308</v>
      </c>
      <c r="DE778" s="20">
        <v>0.72699999999999998</v>
      </c>
      <c r="DF778" s="20">
        <v>126</v>
      </c>
      <c r="DG778" s="20">
        <v>6.3</v>
      </c>
      <c r="DH778" s="20">
        <v>691</v>
      </c>
      <c r="DI778" s="20">
        <v>34.549999999999997</v>
      </c>
      <c r="DJ778" s="20">
        <v>260</v>
      </c>
      <c r="DK778" s="20">
        <v>143</v>
      </c>
      <c r="DL778" s="20">
        <v>61</v>
      </c>
      <c r="DM778" s="20">
        <v>170</v>
      </c>
      <c r="DN778" s="20">
        <v>274</v>
      </c>
      <c r="DO778" s="20">
        <v>72.900000000000006</v>
      </c>
      <c r="DP778" s="20">
        <v>64.900000000000006</v>
      </c>
      <c r="DQ778" s="20">
        <v>8</v>
      </c>
      <c r="DR778" s="20">
        <v>1.5289999999999999</v>
      </c>
      <c r="DS778" s="20">
        <v>8.5</v>
      </c>
      <c r="DT778" s="20">
        <v>0.84099999999999997</v>
      </c>
      <c r="DU778" s="20">
        <v>21.5</v>
      </c>
      <c r="DV778" s="20">
        <v>15.4</v>
      </c>
      <c r="DW778" s="20">
        <v>3</v>
      </c>
      <c r="DX778" s="20">
        <v>7.15</v>
      </c>
      <c r="DY778" s="20">
        <v>13.7</v>
      </c>
      <c r="DZ778" s="20">
        <v>52</v>
      </c>
      <c r="EA778" s="20">
        <v>0.58199999999999996</v>
      </c>
      <c r="EB778" s="20">
        <v>2</v>
      </c>
      <c r="EC778" s="66">
        <v>70</v>
      </c>
      <c r="ED778" s="66">
        <v>46</v>
      </c>
      <c r="EE778" s="66">
        <v>55</v>
      </c>
      <c r="EF778" s="66">
        <v>74</v>
      </c>
      <c r="EG778" s="66">
        <v>82</v>
      </c>
      <c r="EH778" s="66">
        <v>49.7</v>
      </c>
      <c r="EI778" s="66">
        <v>52</v>
      </c>
      <c r="EJ778" s="66">
        <v>42</v>
      </c>
      <c r="EK778" s="20">
        <v>9926.32</v>
      </c>
      <c r="EL778" s="20">
        <v>11211.199999999999</v>
      </c>
      <c r="EM778" s="20">
        <v>97.240000000000009</v>
      </c>
      <c r="EN778" s="20">
        <v>72.25</v>
      </c>
      <c r="EO778" s="20">
        <v>15.121600000000001</v>
      </c>
      <c r="EP778" s="20">
        <v>177.00400000000002</v>
      </c>
      <c r="EQ778" s="21">
        <v>69</v>
      </c>
      <c r="ER778" s="21">
        <v>83</v>
      </c>
      <c r="ES778" s="61" t="str">
        <f t="shared" si="45"/>
        <v>Richmond</v>
      </c>
      <c r="ET778" s="61">
        <f t="shared" si="46"/>
        <v>152</v>
      </c>
      <c r="EU778" s="61">
        <f t="shared" si="47"/>
        <v>-14</v>
      </c>
    </row>
    <row r="779" spans="1:151" x14ac:dyDescent="0.45">
      <c r="A779" s="68">
        <v>45322</v>
      </c>
      <c r="B779" s="21" t="s">
        <v>195</v>
      </c>
      <c r="C779" s="21">
        <v>257</v>
      </c>
      <c r="D779" s="21" t="s">
        <v>202</v>
      </c>
      <c r="E779" s="21">
        <v>357</v>
      </c>
      <c r="F779" s="50" t="s">
        <v>558</v>
      </c>
      <c r="G779" t="s">
        <v>195</v>
      </c>
      <c r="H779" t="s">
        <v>202</v>
      </c>
      <c r="I779" t="s">
        <v>195</v>
      </c>
      <c r="J779" t="s">
        <v>202</v>
      </c>
      <c r="K779" t="s">
        <v>195</v>
      </c>
      <c r="L779" t="s">
        <v>202</v>
      </c>
      <c r="M779" t="s">
        <v>195</v>
      </c>
      <c r="N779" t="s">
        <v>202</v>
      </c>
      <c r="O779" t="s">
        <v>195</v>
      </c>
      <c r="P779" t="s">
        <v>202</v>
      </c>
      <c r="Q779" t="s">
        <v>195</v>
      </c>
      <c r="R779" t="s">
        <v>202</v>
      </c>
      <c r="S779" t="s">
        <v>124</v>
      </c>
      <c r="T779" t="s">
        <v>124</v>
      </c>
      <c r="U779">
        <v>21</v>
      </c>
      <c r="V779">
        <v>21</v>
      </c>
      <c r="W779" s="20">
        <v>0.85714285714285698</v>
      </c>
      <c r="X779" s="20">
        <v>8.7799999999999994</v>
      </c>
      <c r="Y779" s="20">
        <v>113.4</v>
      </c>
      <c r="Z779" s="20">
        <v>104.6</v>
      </c>
      <c r="AA779" s="20">
        <v>73.7</v>
      </c>
      <c r="AB779" s="20">
        <v>0.15</v>
      </c>
      <c r="AC779" s="20">
        <v>-4.75</v>
      </c>
      <c r="AD779" s="20">
        <v>102.8</v>
      </c>
      <c r="AE779" s="20">
        <v>107.5</v>
      </c>
      <c r="AF779" s="20">
        <v>-6.46</v>
      </c>
      <c r="AG779" s="20">
        <v>113.6</v>
      </c>
      <c r="AH779" s="20">
        <v>103.7</v>
      </c>
      <c r="AI779" s="20">
        <v>0.74180000000000001</v>
      </c>
      <c r="AJ779" s="20">
        <v>0.4</v>
      </c>
      <c r="AK779" s="20">
        <v>1.9047619047619049E-2</v>
      </c>
      <c r="AL779" s="20">
        <v>1339</v>
      </c>
      <c r="AM779" s="20">
        <v>6.28</v>
      </c>
      <c r="AN779" s="20">
        <v>-3.72</v>
      </c>
      <c r="AO779" s="20">
        <v>1860</v>
      </c>
      <c r="AP779" s="20">
        <v>1580</v>
      </c>
      <c r="AQ779" s="20">
        <v>1350</v>
      </c>
      <c r="AR779" s="20">
        <v>0.49299999999999999</v>
      </c>
      <c r="AS779" s="20">
        <v>216</v>
      </c>
      <c r="AT779" s="20">
        <v>539</v>
      </c>
      <c r="AU779" s="20">
        <v>0.40100000000000002</v>
      </c>
      <c r="AV779" s="20">
        <v>314</v>
      </c>
      <c r="AW779" s="20">
        <v>431</v>
      </c>
      <c r="AX779" s="20">
        <v>0.72899999999999998</v>
      </c>
      <c r="AY779" s="20">
        <v>247</v>
      </c>
      <c r="AZ779" s="20">
        <v>11.761904761904763</v>
      </c>
      <c r="BA779" s="20">
        <v>782</v>
      </c>
      <c r="BB779" s="20">
        <v>37.238095238095241</v>
      </c>
      <c r="BC779" s="20">
        <v>398</v>
      </c>
      <c r="BD779" s="20">
        <v>235</v>
      </c>
      <c r="BE779" s="20">
        <v>85</v>
      </c>
      <c r="BF779" s="20">
        <v>289</v>
      </c>
      <c r="BG779" s="20">
        <v>401</v>
      </c>
      <c r="BH779" s="20">
        <v>88.6</v>
      </c>
      <c r="BI779" s="20">
        <v>75.238</v>
      </c>
      <c r="BJ779" s="20">
        <v>13.333</v>
      </c>
      <c r="BK779" s="20">
        <v>1.377</v>
      </c>
      <c r="BL779" s="20">
        <v>13.762</v>
      </c>
      <c r="BM779" s="20">
        <v>0.81299999999999994</v>
      </c>
      <c r="BN779" s="20">
        <v>25.7</v>
      </c>
      <c r="BO779" s="20">
        <v>20.5</v>
      </c>
      <c r="BP779" s="20">
        <v>4</v>
      </c>
      <c r="BQ779" s="20">
        <v>11.19047619047619</v>
      </c>
      <c r="BR779" s="20">
        <v>19.100000000000001</v>
      </c>
      <c r="BS779" s="20">
        <v>58</v>
      </c>
      <c r="BT779" s="20">
        <v>0.57999999999999996</v>
      </c>
      <c r="BU779" s="20">
        <v>-3</v>
      </c>
      <c r="BV779" s="66">
        <v>85</v>
      </c>
      <c r="BW779" s="66">
        <v>59</v>
      </c>
      <c r="BX779" s="66">
        <v>64</v>
      </c>
      <c r="BY779" s="66">
        <v>104</v>
      </c>
      <c r="BZ779" s="66">
        <v>89</v>
      </c>
      <c r="CA779" s="66">
        <v>66.3</v>
      </c>
      <c r="CB779" s="66">
        <v>58</v>
      </c>
      <c r="CC779" s="66">
        <v>34</v>
      </c>
      <c r="CD779" s="20">
        <v>0.57142857142857095</v>
      </c>
      <c r="CE779" s="20">
        <v>-4.55</v>
      </c>
      <c r="CF779" s="20">
        <v>108.3</v>
      </c>
      <c r="CG779" s="20">
        <v>112.8</v>
      </c>
      <c r="CH779" s="20">
        <v>67.400000000000006</v>
      </c>
      <c r="CI779" s="20">
        <v>0.11600000000000001</v>
      </c>
      <c r="CJ779" s="20">
        <v>-0.06</v>
      </c>
      <c r="CK779" s="20">
        <v>106</v>
      </c>
      <c r="CL779" s="20">
        <v>106.1</v>
      </c>
      <c r="CM779" s="20">
        <v>3.23</v>
      </c>
      <c r="CN779" s="20">
        <v>108</v>
      </c>
      <c r="CO779" s="20">
        <v>113.5</v>
      </c>
      <c r="CP779" s="63">
        <v>0.36049999999999999</v>
      </c>
      <c r="CQ779" s="20">
        <v>-4.8</v>
      </c>
      <c r="CR779" s="20">
        <v>-0.22857142857142856</v>
      </c>
      <c r="CS779" s="20">
        <v>1144</v>
      </c>
      <c r="CT779" s="20">
        <v>-4.3600000000000003</v>
      </c>
      <c r="CU779" s="20">
        <v>-1.0900000000000001</v>
      </c>
      <c r="CV779" s="20">
        <v>1616</v>
      </c>
      <c r="CW779" s="20">
        <v>1587</v>
      </c>
      <c r="CX779" s="20">
        <v>1284</v>
      </c>
      <c r="CY779" s="20">
        <v>0.46300000000000002</v>
      </c>
      <c r="CZ779" s="20">
        <v>196</v>
      </c>
      <c r="DA779" s="20">
        <v>554</v>
      </c>
      <c r="DB779" s="20">
        <v>0.35399999999999998</v>
      </c>
      <c r="DC779" s="20">
        <v>232</v>
      </c>
      <c r="DD779" s="20">
        <v>372</v>
      </c>
      <c r="DE779" s="20">
        <v>0.624</v>
      </c>
      <c r="DF779" s="20">
        <v>221</v>
      </c>
      <c r="DG779" s="20">
        <v>10.523809523809524</v>
      </c>
      <c r="DH779" s="20">
        <v>798</v>
      </c>
      <c r="DI779" s="20">
        <v>38</v>
      </c>
      <c r="DJ779" s="20">
        <v>318</v>
      </c>
      <c r="DK779" s="20">
        <v>77</v>
      </c>
      <c r="DL779" s="20">
        <v>60</v>
      </c>
      <c r="DM779" s="20">
        <v>237</v>
      </c>
      <c r="DN779" s="20">
        <v>341</v>
      </c>
      <c r="DO779" s="20">
        <v>77</v>
      </c>
      <c r="DP779" s="20">
        <v>75.570999999999998</v>
      </c>
      <c r="DQ779" s="20">
        <v>1.381</v>
      </c>
      <c r="DR779" s="20">
        <v>1.3420000000000001</v>
      </c>
      <c r="DS779" s="20">
        <v>11.286</v>
      </c>
      <c r="DT779" s="20">
        <v>0.32500000000000001</v>
      </c>
      <c r="DU779" s="20">
        <v>26.4</v>
      </c>
      <c r="DV779" s="20">
        <v>17.7</v>
      </c>
      <c r="DW779" s="20">
        <v>2.9</v>
      </c>
      <c r="DX779" s="20">
        <v>3.6666666666666665</v>
      </c>
      <c r="DY779" s="20">
        <v>16.2</v>
      </c>
      <c r="DZ779" s="20">
        <v>155</v>
      </c>
      <c r="EA779" s="20">
        <v>0.50900000000000001</v>
      </c>
      <c r="EB779" s="20">
        <v>-3</v>
      </c>
      <c r="EC779" s="66">
        <v>208</v>
      </c>
      <c r="ED779" s="66">
        <v>176</v>
      </c>
      <c r="EE779" s="66">
        <v>171</v>
      </c>
      <c r="EF779" s="66">
        <v>243</v>
      </c>
      <c r="EG779" s="66">
        <v>224</v>
      </c>
      <c r="EH779" s="66">
        <v>164.5</v>
      </c>
      <c r="EI779" s="66">
        <v>164</v>
      </c>
      <c r="EJ779" s="66">
        <v>156</v>
      </c>
      <c r="EK779" s="20">
        <v>12791.52</v>
      </c>
      <c r="EL779" s="20">
        <v>11328.179999999998</v>
      </c>
      <c r="EM779" s="20">
        <v>50.460666666666668</v>
      </c>
      <c r="EN779" s="20">
        <v>126.29571428571427</v>
      </c>
      <c r="EO779" s="20">
        <v>11.9184</v>
      </c>
      <c r="EP779" s="20">
        <v>248.589</v>
      </c>
      <c r="EQ779" s="21">
        <v>81</v>
      </c>
      <c r="ER779" s="21">
        <v>79</v>
      </c>
      <c r="ES779" s="61" t="str">
        <f t="shared" si="45"/>
        <v>Samford</v>
      </c>
      <c r="ET779" s="61">
        <f t="shared" si="46"/>
        <v>160</v>
      </c>
      <c r="EU779" s="61">
        <f t="shared" si="47"/>
        <v>2</v>
      </c>
    </row>
    <row r="780" spans="1:151" x14ac:dyDescent="0.45">
      <c r="A780" s="68">
        <v>45322</v>
      </c>
      <c r="B780" s="21" t="s">
        <v>32</v>
      </c>
      <c r="C780" s="21">
        <v>136</v>
      </c>
      <c r="D780" s="21" t="s">
        <v>65</v>
      </c>
      <c r="E780" s="21">
        <v>87</v>
      </c>
      <c r="F780" s="50" t="s">
        <v>558</v>
      </c>
      <c r="G780" t="s">
        <v>32</v>
      </c>
      <c r="H780" t="s">
        <v>65</v>
      </c>
      <c r="I780" t="s">
        <v>32</v>
      </c>
      <c r="J780" t="s">
        <v>65</v>
      </c>
      <c r="K780" t="s">
        <v>32</v>
      </c>
      <c r="L780" t="s">
        <v>65</v>
      </c>
      <c r="M780" t="s">
        <v>32</v>
      </c>
      <c r="N780" t="s">
        <v>65</v>
      </c>
      <c r="O780" t="s">
        <v>32</v>
      </c>
      <c r="P780" t="s">
        <v>65</v>
      </c>
      <c r="Q780" t="s">
        <v>32</v>
      </c>
      <c r="R780" t="s">
        <v>65</v>
      </c>
      <c r="S780" t="s">
        <v>17</v>
      </c>
      <c r="T780" t="s">
        <v>17</v>
      </c>
      <c r="U780">
        <v>19</v>
      </c>
      <c r="V780">
        <v>20</v>
      </c>
      <c r="W780" s="20">
        <v>0.78947368421052599</v>
      </c>
      <c r="X780" s="20">
        <v>19.36</v>
      </c>
      <c r="Y780" s="20">
        <v>120</v>
      </c>
      <c r="Z780" s="20">
        <v>100.6</v>
      </c>
      <c r="AA780" s="20">
        <v>73</v>
      </c>
      <c r="AB780" s="20">
        <v>8.9999999999999993E-3</v>
      </c>
      <c r="AC780" s="20">
        <v>4.8600000000000003</v>
      </c>
      <c r="AD780" s="20">
        <v>108.3</v>
      </c>
      <c r="AE780" s="20">
        <v>103.4</v>
      </c>
      <c r="AF780" s="20">
        <v>-0.98</v>
      </c>
      <c r="AG780" s="20">
        <v>120.4</v>
      </c>
      <c r="AH780" s="20">
        <v>100.8</v>
      </c>
      <c r="AI780" s="20">
        <v>0.88600000000000001</v>
      </c>
      <c r="AJ780" s="20">
        <v>22</v>
      </c>
      <c r="AK780" s="20">
        <v>1.1578947368421053</v>
      </c>
      <c r="AL780" s="20">
        <v>1414</v>
      </c>
      <c r="AM780" s="20">
        <v>17.04</v>
      </c>
      <c r="AN780" s="20">
        <v>4.78</v>
      </c>
      <c r="AO780" s="20">
        <v>1682</v>
      </c>
      <c r="AP780" s="20">
        <v>1449</v>
      </c>
      <c r="AQ780" s="20">
        <v>1242</v>
      </c>
      <c r="AR780" s="20">
        <v>0.49099999999999999</v>
      </c>
      <c r="AS780" s="20">
        <v>188</v>
      </c>
      <c r="AT780" s="20">
        <v>468</v>
      </c>
      <c r="AU780" s="20">
        <v>0.40200000000000002</v>
      </c>
      <c r="AV780" s="20">
        <v>274</v>
      </c>
      <c r="AW780" s="20">
        <v>366</v>
      </c>
      <c r="AX780" s="20">
        <v>0.749</v>
      </c>
      <c r="AY780" s="20">
        <v>184</v>
      </c>
      <c r="AZ780" s="20">
        <v>9.6842105263157894</v>
      </c>
      <c r="BA780" s="20">
        <v>723</v>
      </c>
      <c r="BB780" s="20">
        <v>38.05263157894737</v>
      </c>
      <c r="BC780" s="20">
        <v>342</v>
      </c>
      <c r="BD780" s="20">
        <v>153</v>
      </c>
      <c r="BE780" s="20">
        <v>108</v>
      </c>
      <c r="BF780" s="20">
        <v>188</v>
      </c>
      <c r="BG780" s="20">
        <v>305</v>
      </c>
      <c r="BH780" s="20">
        <v>88.5</v>
      </c>
      <c r="BI780" s="20">
        <v>76.263000000000005</v>
      </c>
      <c r="BJ780" s="20">
        <v>12.263</v>
      </c>
      <c r="BK780" s="20">
        <v>1.819</v>
      </c>
      <c r="BL780" s="20">
        <v>9.8949999999999996</v>
      </c>
      <c r="BM780" s="20">
        <v>0.81399999999999995</v>
      </c>
      <c r="BN780" s="20">
        <v>24.6</v>
      </c>
      <c r="BO780" s="20">
        <v>19.3</v>
      </c>
      <c r="BP780" s="20">
        <v>5.7</v>
      </c>
      <c r="BQ780" s="20">
        <v>8.0526315789473681</v>
      </c>
      <c r="BR780" s="20">
        <v>16.100000000000001</v>
      </c>
      <c r="BS780" s="20">
        <v>24</v>
      </c>
      <c r="BT780" s="20">
        <v>0.60899999999999999</v>
      </c>
      <c r="BU780" s="20">
        <v>1</v>
      </c>
      <c r="BV780" s="66">
        <v>21</v>
      </c>
      <c r="BW780" s="66">
        <v>13</v>
      </c>
      <c r="BX780" s="66">
        <v>21</v>
      </c>
      <c r="BY780" s="66">
        <v>22</v>
      </c>
      <c r="BZ780" s="66">
        <v>21</v>
      </c>
      <c r="CA780" s="66">
        <v>15.3</v>
      </c>
      <c r="CB780" s="66">
        <v>24</v>
      </c>
      <c r="CC780" s="66">
        <v>18</v>
      </c>
      <c r="CD780" s="20">
        <v>0.7</v>
      </c>
      <c r="CE780" s="20">
        <v>16.5</v>
      </c>
      <c r="CF780" s="20">
        <v>118.7</v>
      </c>
      <c r="CG780" s="20">
        <v>102.2</v>
      </c>
      <c r="CH780" s="20">
        <v>72.400000000000006</v>
      </c>
      <c r="CI780" s="20">
        <v>-1.4999999999999999E-2</v>
      </c>
      <c r="CJ780" s="20">
        <v>6.2</v>
      </c>
      <c r="CK780" s="20">
        <v>108.5</v>
      </c>
      <c r="CL780" s="20">
        <v>102.4</v>
      </c>
      <c r="CM780" s="20">
        <v>1.37</v>
      </c>
      <c r="CN780" s="20">
        <v>119.7</v>
      </c>
      <c r="CO780" s="20">
        <v>101.1</v>
      </c>
      <c r="CP780" s="63">
        <v>0.87429999999999997</v>
      </c>
      <c r="CQ780" s="20">
        <v>0.8</v>
      </c>
      <c r="CR780" s="20">
        <v>0.04</v>
      </c>
      <c r="CS780" s="20">
        <v>1382</v>
      </c>
      <c r="CT780" s="20">
        <v>14.6</v>
      </c>
      <c r="CU780" s="20">
        <v>6</v>
      </c>
      <c r="CV780" s="20">
        <v>1708</v>
      </c>
      <c r="CW780" s="20">
        <v>1536</v>
      </c>
      <c r="CX780" s="20">
        <v>1321</v>
      </c>
      <c r="CY780" s="20">
        <v>0.45900000000000002</v>
      </c>
      <c r="CZ780" s="20">
        <v>151</v>
      </c>
      <c r="DA780" s="20">
        <v>456</v>
      </c>
      <c r="DB780" s="20">
        <v>0.33100000000000002</v>
      </c>
      <c r="DC780" s="20">
        <v>345</v>
      </c>
      <c r="DD780" s="20">
        <v>504</v>
      </c>
      <c r="DE780" s="20">
        <v>0.68500000000000005</v>
      </c>
      <c r="DF780" s="20">
        <v>325</v>
      </c>
      <c r="DG780" s="20">
        <v>16.25</v>
      </c>
      <c r="DH780" s="20">
        <v>893</v>
      </c>
      <c r="DI780" s="20">
        <v>44.65</v>
      </c>
      <c r="DJ780" s="20">
        <v>307</v>
      </c>
      <c r="DK780" s="20">
        <v>136</v>
      </c>
      <c r="DL780" s="20">
        <v>98</v>
      </c>
      <c r="DM780" s="20">
        <v>257</v>
      </c>
      <c r="DN780" s="20">
        <v>343</v>
      </c>
      <c r="DO780" s="20">
        <v>85.4</v>
      </c>
      <c r="DP780" s="20">
        <v>76.8</v>
      </c>
      <c r="DQ780" s="20">
        <v>8.6</v>
      </c>
      <c r="DR780" s="20">
        <v>1.1950000000000001</v>
      </c>
      <c r="DS780" s="20">
        <v>12.85</v>
      </c>
      <c r="DT780" s="20">
        <v>0.52900000000000003</v>
      </c>
      <c r="DU780" s="20">
        <v>22.8</v>
      </c>
      <c r="DV780" s="20">
        <v>25.2</v>
      </c>
      <c r="DW780" s="20">
        <v>4.9000000000000004</v>
      </c>
      <c r="DX780" s="20">
        <v>6.8</v>
      </c>
      <c r="DY780" s="20">
        <v>17.2</v>
      </c>
      <c r="DZ780" s="20">
        <v>30</v>
      </c>
      <c r="EA780" s="20">
        <v>0.60099999999999998</v>
      </c>
      <c r="EB780" s="20">
        <v>-1</v>
      </c>
      <c r="EC780" s="66">
        <v>41</v>
      </c>
      <c r="ED780" s="66">
        <v>29</v>
      </c>
      <c r="EE780" s="66">
        <v>38</v>
      </c>
      <c r="EF780" s="66">
        <v>32</v>
      </c>
      <c r="EG780" s="66">
        <v>36</v>
      </c>
      <c r="EH780" s="66">
        <v>27.7</v>
      </c>
      <c r="EI780" s="66">
        <v>31</v>
      </c>
      <c r="EJ780" s="66">
        <v>65</v>
      </c>
      <c r="EK780" s="20">
        <v>12264</v>
      </c>
      <c r="EL780" s="20">
        <v>11941.22</v>
      </c>
      <c r="EM780" s="20">
        <v>67.286000000000001</v>
      </c>
      <c r="EN780" s="20">
        <v>103.47631578947367</v>
      </c>
      <c r="EO780" s="20">
        <v>11.028500000000001</v>
      </c>
      <c r="EP780" s="20">
        <v>256.90699999999998</v>
      </c>
      <c r="EQ780" s="21">
        <v>91</v>
      </c>
      <c r="ER780" s="21">
        <v>94</v>
      </c>
      <c r="ES780" s="61" t="str">
        <f t="shared" si="45"/>
        <v>Florida</v>
      </c>
      <c r="ET780" s="61">
        <f t="shared" si="46"/>
        <v>185</v>
      </c>
      <c r="EU780" s="61">
        <f t="shared" si="47"/>
        <v>-3</v>
      </c>
    </row>
    <row r="781" spans="1:151" x14ac:dyDescent="0.45">
      <c r="A781" s="68">
        <v>45322</v>
      </c>
      <c r="B781" s="21" t="s">
        <v>48</v>
      </c>
      <c r="C781" s="21">
        <v>166</v>
      </c>
      <c r="D781" s="21" t="s">
        <v>214</v>
      </c>
      <c r="E781" s="21">
        <v>244</v>
      </c>
      <c r="F781" s="50" t="s">
        <v>558</v>
      </c>
      <c r="G781" t="s">
        <v>48</v>
      </c>
      <c r="H781" t="s">
        <v>214</v>
      </c>
      <c r="I781" t="s">
        <v>48</v>
      </c>
      <c r="J781" t="s">
        <v>214</v>
      </c>
      <c r="K781" t="s">
        <v>48</v>
      </c>
      <c r="L781" t="s">
        <v>214</v>
      </c>
      <c r="M781" t="s">
        <v>48</v>
      </c>
      <c r="N781" t="s">
        <v>214</v>
      </c>
      <c r="O781" t="s">
        <v>48</v>
      </c>
      <c r="P781" t="s">
        <v>214</v>
      </c>
      <c r="Q781" t="s">
        <v>48</v>
      </c>
      <c r="R781" t="s">
        <v>214</v>
      </c>
      <c r="S781" t="s">
        <v>13</v>
      </c>
      <c r="T781" t="s">
        <v>13</v>
      </c>
      <c r="U781">
        <v>20</v>
      </c>
      <c r="V781">
        <v>20</v>
      </c>
      <c r="W781" s="20">
        <v>0.75</v>
      </c>
      <c r="X781" s="20">
        <v>12.6</v>
      </c>
      <c r="Y781" s="20">
        <v>114.1</v>
      </c>
      <c r="Z781" s="20">
        <v>101.5</v>
      </c>
      <c r="AA781" s="20">
        <v>72</v>
      </c>
      <c r="AB781" s="20">
        <v>4.1000000000000002E-2</v>
      </c>
      <c r="AC781" s="20">
        <v>4.87</v>
      </c>
      <c r="AD781" s="20">
        <v>108.8</v>
      </c>
      <c r="AE781" s="20">
        <v>103.9</v>
      </c>
      <c r="AF781" s="20">
        <v>5.75</v>
      </c>
      <c r="AG781" s="20">
        <v>112.7</v>
      </c>
      <c r="AH781" s="20">
        <v>102.5</v>
      </c>
      <c r="AI781" s="20">
        <v>0.74919999999999998</v>
      </c>
      <c r="AJ781" s="20">
        <v>1.1000000000000001</v>
      </c>
      <c r="AK781" s="20">
        <v>5.5000000000000007E-2</v>
      </c>
      <c r="AL781" s="20">
        <v>1342</v>
      </c>
      <c r="AM781" s="20">
        <v>10.31</v>
      </c>
      <c r="AN781" s="20">
        <v>4.6100000000000003</v>
      </c>
      <c r="AO781" s="20">
        <v>1630</v>
      </c>
      <c r="AP781" s="20">
        <v>1516</v>
      </c>
      <c r="AQ781" s="20">
        <v>1204</v>
      </c>
      <c r="AR781" s="20">
        <v>0.46600000000000003</v>
      </c>
      <c r="AS781" s="20">
        <v>167</v>
      </c>
      <c r="AT781" s="20">
        <v>467</v>
      </c>
      <c r="AU781" s="20">
        <v>0.35799999999999998</v>
      </c>
      <c r="AV781" s="20">
        <v>339</v>
      </c>
      <c r="AW781" s="20">
        <v>460</v>
      </c>
      <c r="AX781" s="20">
        <v>0.73699999999999999</v>
      </c>
      <c r="AY781" s="20">
        <v>222</v>
      </c>
      <c r="AZ781" s="20">
        <v>11.1</v>
      </c>
      <c r="BA781" s="20">
        <v>741</v>
      </c>
      <c r="BB781" s="20">
        <v>37.049999999999997</v>
      </c>
      <c r="BC781" s="20">
        <v>268</v>
      </c>
      <c r="BD781" s="20">
        <v>172</v>
      </c>
      <c r="BE781" s="20">
        <v>101</v>
      </c>
      <c r="BF781" s="20">
        <v>271</v>
      </c>
      <c r="BG781" s="20">
        <v>349</v>
      </c>
      <c r="BH781" s="20">
        <v>81.5</v>
      </c>
      <c r="BI781" s="20">
        <v>75.8</v>
      </c>
      <c r="BJ781" s="20">
        <v>5.7</v>
      </c>
      <c r="BK781" s="20">
        <v>0.98899999999999999</v>
      </c>
      <c r="BL781" s="20">
        <v>13.55</v>
      </c>
      <c r="BM781" s="20">
        <v>0.63500000000000001</v>
      </c>
      <c r="BN781" s="20">
        <v>23.4</v>
      </c>
      <c r="BO781" s="20">
        <v>23</v>
      </c>
      <c r="BP781" s="20">
        <v>5</v>
      </c>
      <c r="BQ781" s="20">
        <v>8.6</v>
      </c>
      <c r="BR781" s="20">
        <v>17.399999999999999</v>
      </c>
      <c r="BS781" s="20">
        <v>31</v>
      </c>
      <c r="BT781" s="20">
        <v>0.60099999999999998</v>
      </c>
      <c r="BU781" s="20">
        <v>-1</v>
      </c>
      <c r="BV781" s="66">
        <v>68</v>
      </c>
      <c r="BW781" s="66">
        <v>39</v>
      </c>
      <c r="BX781" s="66">
        <v>39</v>
      </c>
      <c r="BY781" s="66">
        <v>68</v>
      </c>
      <c r="BZ781" s="66">
        <v>63</v>
      </c>
      <c r="CA781" s="66">
        <v>40.299999999999997</v>
      </c>
      <c r="CB781" s="66">
        <v>32</v>
      </c>
      <c r="CC781" s="66">
        <v>29</v>
      </c>
      <c r="CD781" s="20">
        <v>0.35</v>
      </c>
      <c r="CE781" s="20">
        <v>-4.66</v>
      </c>
      <c r="CF781" s="20">
        <v>104.9</v>
      </c>
      <c r="CG781" s="20">
        <v>109.6</v>
      </c>
      <c r="CH781" s="20">
        <v>67.3</v>
      </c>
      <c r="CI781" s="20">
        <v>-7.8E-2</v>
      </c>
      <c r="CJ781" s="20">
        <v>0.67</v>
      </c>
      <c r="CK781" s="20">
        <v>106.8</v>
      </c>
      <c r="CL781" s="20">
        <v>106.1</v>
      </c>
      <c r="CM781" s="20">
        <v>-0.4</v>
      </c>
      <c r="CN781" s="20">
        <v>103.4</v>
      </c>
      <c r="CO781" s="20">
        <v>107.3</v>
      </c>
      <c r="CP781" s="63">
        <v>0.39460000000000001</v>
      </c>
      <c r="CQ781" s="20">
        <v>-7.8</v>
      </c>
      <c r="CR781" s="20">
        <v>-0.39</v>
      </c>
      <c r="CS781" s="20">
        <v>1053</v>
      </c>
      <c r="CT781" s="20">
        <v>-3.11</v>
      </c>
      <c r="CU781" s="20">
        <v>2</v>
      </c>
      <c r="CV781" s="20">
        <v>1461</v>
      </c>
      <c r="CW781" s="20">
        <v>1514</v>
      </c>
      <c r="CX781" s="20">
        <v>1213</v>
      </c>
      <c r="CY781" s="20">
        <v>0.435</v>
      </c>
      <c r="CZ781" s="20">
        <v>160</v>
      </c>
      <c r="DA781" s="20">
        <v>496</v>
      </c>
      <c r="DB781" s="20">
        <v>0.32300000000000001</v>
      </c>
      <c r="DC781" s="20">
        <v>245</v>
      </c>
      <c r="DD781" s="20">
        <v>349</v>
      </c>
      <c r="DE781" s="20">
        <v>0.70199999999999996</v>
      </c>
      <c r="DF781" s="20">
        <v>225</v>
      </c>
      <c r="DG781" s="20">
        <v>11.25</v>
      </c>
      <c r="DH781" s="20">
        <v>736</v>
      </c>
      <c r="DI781" s="20">
        <v>36.799999999999997</v>
      </c>
      <c r="DJ781" s="20">
        <v>302</v>
      </c>
      <c r="DK781" s="20">
        <v>123</v>
      </c>
      <c r="DL781" s="20">
        <v>66</v>
      </c>
      <c r="DM781" s="20">
        <v>249</v>
      </c>
      <c r="DN781" s="20">
        <v>295</v>
      </c>
      <c r="DO781" s="20">
        <v>73</v>
      </c>
      <c r="DP781" s="20">
        <v>75.7</v>
      </c>
      <c r="DQ781" s="20">
        <v>-2.65</v>
      </c>
      <c r="DR781" s="20">
        <v>1.2130000000000001</v>
      </c>
      <c r="DS781" s="20">
        <v>12.45</v>
      </c>
      <c r="DT781" s="20">
        <v>0.49399999999999999</v>
      </c>
      <c r="DU781" s="20">
        <v>24.8</v>
      </c>
      <c r="DV781" s="20">
        <v>17.399999999999999</v>
      </c>
      <c r="DW781" s="20">
        <v>3.3</v>
      </c>
      <c r="DX781" s="20">
        <v>6.15</v>
      </c>
      <c r="DY781" s="20">
        <v>14.8</v>
      </c>
      <c r="DZ781" s="20">
        <v>237</v>
      </c>
      <c r="EA781" s="20">
        <v>0.46600000000000003</v>
      </c>
      <c r="EB781" s="20">
        <v>1</v>
      </c>
      <c r="EC781" s="66">
        <v>248</v>
      </c>
      <c r="ED781" s="66">
        <v>241</v>
      </c>
      <c r="EE781" s="66">
        <v>270</v>
      </c>
      <c r="EF781" s="66">
        <v>213</v>
      </c>
      <c r="EG781" s="66">
        <v>228</v>
      </c>
      <c r="EH781" s="66">
        <v>197.3</v>
      </c>
      <c r="EI781" s="66">
        <v>237</v>
      </c>
      <c r="EJ781" s="66">
        <v>234</v>
      </c>
      <c r="EK781" s="20">
        <v>12505.359999999999</v>
      </c>
      <c r="EL781" s="20">
        <v>10647.35</v>
      </c>
      <c r="EM781" s="20">
        <v>83.33250000000001</v>
      </c>
      <c r="EN781" s="20">
        <v>107.07</v>
      </c>
      <c r="EO781" s="20">
        <v>12.214799999999999</v>
      </c>
      <c r="EP781" s="20">
        <v>217.41499999999999</v>
      </c>
      <c r="EQ781" s="21">
        <v>71</v>
      </c>
      <c r="ER781" s="21">
        <v>74</v>
      </c>
      <c r="ES781" s="61" t="s">
        <v>214</v>
      </c>
      <c r="ET781" s="61">
        <v>145</v>
      </c>
      <c r="EU781" s="61">
        <v>-3</v>
      </c>
    </row>
    <row r="782" spans="1:151" x14ac:dyDescent="0.45">
      <c r="A782" s="68">
        <v>45323</v>
      </c>
      <c r="B782" s="21" t="s">
        <v>399</v>
      </c>
      <c r="C782" s="21">
        <v>106</v>
      </c>
      <c r="D782" s="21" t="s">
        <v>403</v>
      </c>
      <c r="E782" s="21">
        <v>127</v>
      </c>
      <c r="F782" s="50" t="s">
        <v>558</v>
      </c>
      <c r="G782" t="s">
        <v>399</v>
      </c>
      <c r="H782" t="s">
        <v>403</v>
      </c>
      <c r="I782" t="s">
        <v>399</v>
      </c>
      <c r="J782" t="s">
        <v>403</v>
      </c>
      <c r="K782" t="s">
        <v>399</v>
      </c>
      <c r="L782" t="s">
        <v>403</v>
      </c>
      <c r="M782" t="s">
        <v>614</v>
      </c>
      <c r="N782" t="s">
        <v>403</v>
      </c>
      <c r="O782" t="s">
        <v>399</v>
      </c>
      <c r="P782" t="s">
        <v>403</v>
      </c>
      <c r="Q782" t="s">
        <v>399</v>
      </c>
      <c r="R782" t="s">
        <v>403</v>
      </c>
      <c r="S782" t="s">
        <v>166</v>
      </c>
      <c r="T782" t="s">
        <v>166</v>
      </c>
      <c r="U782">
        <v>23</v>
      </c>
      <c r="V782">
        <v>23</v>
      </c>
      <c r="W782" s="20">
        <v>0.60869565217391297</v>
      </c>
      <c r="X782" s="20">
        <v>-3.3</v>
      </c>
      <c r="Y782" s="20">
        <v>104.7</v>
      </c>
      <c r="Z782" s="20">
        <v>108</v>
      </c>
      <c r="AA782" s="20">
        <v>63.3</v>
      </c>
      <c r="AB782" s="20">
        <v>8.5000000000000006E-2</v>
      </c>
      <c r="AC782" s="20">
        <v>-3.3</v>
      </c>
      <c r="AD782" s="20">
        <v>105.2</v>
      </c>
      <c r="AE782" s="20">
        <v>108.5</v>
      </c>
      <c r="AF782" s="20">
        <v>1.89</v>
      </c>
      <c r="AG782" s="20">
        <v>103.3</v>
      </c>
      <c r="AH782" s="20">
        <v>107.7</v>
      </c>
      <c r="AI782" s="20">
        <v>0.38109999999999999</v>
      </c>
      <c r="AJ782" s="20">
        <v>-5</v>
      </c>
      <c r="AK782" s="20">
        <v>-0.21739130434782608</v>
      </c>
      <c r="AL782" s="20">
        <v>1176</v>
      </c>
      <c r="AM782" s="20">
        <v>-3.83</v>
      </c>
      <c r="AN782" s="20">
        <v>-3.21</v>
      </c>
      <c r="AO782" s="20">
        <v>1568</v>
      </c>
      <c r="AP782" s="20">
        <v>1532</v>
      </c>
      <c r="AQ782" s="20">
        <v>1228</v>
      </c>
      <c r="AR782" s="20">
        <v>0.46</v>
      </c>
      <c r="AS782" s="20">
        <v>209</v>
      </c>
      <c r="AT782" s="20">
        <v>597</v>
      </c>
      <c r="AU782" s="20">
        <v>0.35</v>
      </c>
      <c r="AV782" s="20">
        <v>229</v>
      </c>
      <c r="AW782" s="20">
        <v>314</v>
      </c>
      <c r="AX782" s="20">
        <v>0.72899999999999998</v>
      </c>
      <c r="AY782" s="20">
        <v>193</v>
      </c>
      <c r="AZ782" s="20">
        <v>8.3913043478260878</v>
      </c>
      <c r="BA782" s="20">
        <v>760</v>
      </c>
      <c r="BB782" s="20">
        <v>33.043478260869563</v>
      </c>
      <c r="BC782" s="20">
        <v>292</v>
      </c>
      <c r="BD782" s="20">
        <v>107</v>
      </c>
      <c r="BE782" s="20">
        <v>53</v>
      </c>
      <c r="BF782" s="20">
        <v>287</v>
      </c>
      <c r="BG782" s="20">
        <v>392</v>
      </c>
      <c r="BH782" s="20">
        <v>68.2</v>
      </c>
      <c r="BI782" s="20">
        <v>66.608999999999995</v>
      </c>
      <c r="BJ782" s="20">
        <v>1.5649999999999999</v>
      </c>
      <c r="BK782" s="20">
        <v>1.0169999999999999</v>
      </c>
      <c r="BL782" s="20">
        <v>12.478</v>
      </c>
      <c r="BM782" s="20">
        <v>0.373</v>
      </c>
      <c r="BN782" s="20">
        <v>26</v>
      </c>
      <c r="BO782" s="20">
        <v>13.7</v>
      </c>
      <c r="BP782" s="20">
        <v>2.2999999999999998</v>
      </c>
      <c r="BQ782" s="20">
        <v>4.6521739130434785</v>
      </c>
      <c r="BR782" s="20">
        <v>17</v>
      </c>
      <c r="BS782" s="20">
        <v>168</v>
      </c>
      <c r="BT782" s="20">
        <v>0.5</v>
      </c>
      <c r="BU782" s="20">
        <v>3</v>
      </c>
      <c r="BV782" s="66">
        <v>195</v>
      </c>
      <c r="BW782" s="66">
        <v>200</v>
      </c>
      <c r="BX782" s="66">
        <v>175</v>
      </c>
      <c r="BY782" s="66">
        <v>245</v>
      </c>
      <c r="BZ782" s="66">
        <v>205</v>
      </c>
      <c r="CA782" s="66">
        <v>168.2</v>
      </c>
      <c r="CB782" s="66">
        <v>170</v>
      </c>
      <c r="CC782" s="66">
        <v>187</v>
      </c>
      <c r="CD782" s="20">
        <v>0.26086956521739102</v>
      </c>
      <c r="CE782" s="20">
        <v>-22.99</v>
      </c>
      <c r="CF782" s="20">
        <v>93.8</v>
      </c>
      <c r="CG782" s="20">
        <v>116.8</v>
      </c>
      <c r="CH782" s="20">
        <v>67</v>
      </c>
      <c r="CI782" s="20">
        <v>-8.9999999999999993E-3</v>
      </c>
      <c r="CJ782" s="20">
        <v>-4.22</v>
      </c>
      <c r="CK782" s="20">
        <v>105.6</v>
      </c>
      <c r="CL782" s="20">
        <v>109.8</v>
      </c>
      <c r="CM782" s="20">
        <v>-3.82</v>
      </c>
      <c r="CN782" s="20">
        <v>93.2</v>
      </c>
      <c r="CO782" s="20">
        <v>115.4</v>
      </c>
      <c r="CP782" s="63">
        <v>7.8700000000000006E-2</v>
      </c>
      <c r="CQ782" s="20">
        <v>-13</v>
      </c>
      <c r="CR782" s="20">
        <v>-0.56521739130434778</v>
      </c>
      <c r="CS782" s="20">
        <v>887</v>
      </c>
      <c r="CT782" s="20">
        <v>-18.78</v>
      </c>
      <c r="CU782" s="20">
        <v>-3.68</v>
      </c>
      <c r="CV782" s="20">
        <v>1529</v>
      </c>
      <c r="CW782" s="20">
        <v>1793</v>
      </c>
      <c r="CX782" s="20">
        <v>1284</v>
      </c>
      <c r="CY782" s="20">
        <v>0.438</v>
      </c>
      <c r="CZ782" s="20">
        <v>85</v>
      </c>
      <c r="DA782" s="20">
        <v>336</v>
      </c>
      <c r="DB782" s="20">
        <v>0.253</v>
      </c>
      <c r="DC782" s="20">
        <v>320</v>
      </c>
      <c r="DD782" s="20">
        <v>432</v>
      </c>
      <c r="DE782" s="20">
        <v>0.74099999999999999</v>
      </c>
      <c r="DF782" s="20">
        <v>227</v>
      </c>
      <c r="DG782" s="20">
        <v>9.8695652173913047</v>
      </c>
      <c r="DH782" s="20">
        <v>691</v>
      </c>
      <c r="DI782" s="20">
        <v>30.043478260869566</v>
      </c>
      <c r="DJ782" s="20">
        <v>232</v>
      </c>
      <c r="DK782" s="20">
        <v>180</v>
      </c>
      <c r="DL782" s="20">
        <v>46</v>
      </c>
      <c r="DM782" s="20">
        <v>320</v>
      </c>
      <c r="DN782" s="20">
        <v>400</v>
      </c>
      <c r="DO782" s="20">
        <v>66.5</v>
      </c>
      <c r="DP782" s="20">
        <v>77.956999999999994</v>
      </c>
      <c r="DQ782" s="20">
        <v>-11.478</v>
      </c>
      <c r="DR782" s="20">
        <v>0.72499999999999998</v>
      </c>
      <c r="DS782" s="20">
        <v>13.913</v>
      </c>
      <c r="DT782" s="20">
        <v>0.56200000000000006</v>
      </c>
      <c r="DU782" s="20">
        <v>14.6</v>
      </c>
      <c r="DV782" s="20">
        <v>18.8</v>
      </c>
      <c r="DW782" s="20">
        <v>2</v>
      </c>
      <c r="DX782" s="20">
        <v>7.8260869565217392</v>
      </c>
      <c r="DY782" s="20">
        <v>17.399999999999999</v>
      </c>
      <c r="DZ782" s="20">
        <v>350</v>
      </c>
      <c r="EA782" s="20">
        <v>0.375</v>
      </c>
      <c r="EB782" s="20">
        <v>-1</v>
      </c>
      <c r="EC782" s="66">
        <v>359</v>
      </c>
      <c r="ED782" s="66">
        <v>357</v>
      </c>
      <c r="EE782" s="66">
        <v>355</v>
      </c>
      <c r="EF782" s="66">
        <v>360</v>
      </c>
      <c r="EG782" s="66">
        <v>360</v>
      </c>
      <c r="EH782" s="66">
        <v>297.3</v>
      </c>
      <c r="EI782" s="66">
        <v>350</v>
      </c>
      <c r="EJ782" s="66">
        <v>352</v>
      </c>
      <c r="EK782" s="20">
        <v>12228.96</v>
      </c>
      <c r="EL782" s="20">
        <v>10130.4</v>
      </c>
      <c r="EM782" s="20">
        <v>97.653913043478255</v>
      </c>
      <c r="EN782" s="20">
        <v>64.725695652173911</v>
      </c>
      <c r="EO782" s="20">
        <v>12.597</v>
      </c>
      <c r="EP782" s="20">
        <v>291.59999999999997</v>
      </c>
      <c r="EQ782" s="21">
        <v>79</v>
      </c>
      <c r="ER782" s="21">
        <v>56</v>
      </c>
      <c r="ES782" s="61" t="s">
        <v>399</v>
      </c>
      <c r="ET782" s="61">
        <v>135</v>
      </c>
      <c r="EU782" s="61">
        <v>23</v>
      </c>
    </row>
    <row r="783" spans="1:151" x14ac:dyDescent="0.45">
      <c r="A783" s="68">
        <v>45323</v>
      </c>
      <c r="B783" s="21" t="s">
        <v>379</v>
      </c>
      <c r="C783" s="21">
        <v>24</v>
      </c>
      <c r="D783" s="21" t="s">
        <v>378</v>
      </c>
      <c r="E783" s="21">
        <v>199</v>
      </c>
      <c r="F783" s="50" t="s">
        <v>558</v>
      </c>
      <c r="G783" t="s">
        <v>379</v>
      </c>
      <c r="H783" t="s">
        <v>378</v>
      </c>
      <c r="I783" t="s">
        <v>379</v>
      </c>
      <c r="J783" t="s">
        <v>378</v>
      </c>
      <c r="K783" t="s">
        <v>379</v>
      </c>
      <c r="L783" t="s">
        <v>378</v>
      </c>
      <c r="M783" t="s">
        <v>379</v>
      </c>
      <c r="N783" t="s">
        <v>378</v>
      </c>
      <c r="O783" t="s">
        <v>379</v>
      </c>
      <c r="P783" t="s">
        <v>1407</v>
      </c>
      <c r="Q783" t="s">
        <v>379</v>
      </c>
      <c r="R783" t="s">
        <v>378</v>
      </c>
      <c r="S783" t="s">
        <v>149</v>
      </c>
      <c r="T783" t="s">
        <v>149</v>
      </c>
      <c r="U783">
        <v>19</v>
      </c>
      <c r="V783">
        <v>19</v>
      </c>
      <c r="W783" s="20">
        <v>0.47368421052631599</v>
      </c>
      <c r="X783" s="20">
        <v>-11.07</v>
      </c>
      <c r="Y783" s="20">
        <v>101</v>
      </c>
      <c r="Z783" s="20">
        <v>112</v>
      </c>
      <c r="AA783" s="20">
        <v>68</v>
      </c>
      <c r="AB783" s="20">
        <v>7.1999999999999995E-2</v>
      </c>
      <c r="AC783" s="20">
        <v>-2.63</v>
      </c>
      <c r="AD783" s="20">
        <v>103.4</v>
      </c>
      <c r="AE783" s="20">
        <v>106</v>
      </c>
      <c r="AF783" s="20">
        <v>-4.95</v>
      </c>
      <c r="AG783" s="20">
        <v>100.2</v>
      </c>
      <c r="AH783" s="20">
        <v>111.3</v>
      </c>
      <c r="AI783" s="20">
        <v>0.23</v>
      </c>
      <c r="AJ783" s="20">
        <v>-6.7</v>
      </c>
      <c r="AK783" s="20">
        <v>-0.35263157894736841</v>
      </c>
      <c r="AL783" s="20">
        <v>1061</v>
      </c>
      <c r="AM783" s="20">
        <v>-11.1</v>
      </c>
      <c r="AN783" s="20">
        <v>-4.04</v>
      </c>
      <c r="AO783" s="20">
        <v>1375</v>
      </c>
      <c r="AP783" s="20">
        <v>1385</v>
      </c>
      <c r="AQ783" s="20">
        <v>1115</v>
      </c>
      <c r="AR783" s="20">
        <v>0.45800000000000002</v>
      </c>
      <c r="AS783" s="20">
        <v>101</v>
      </c>
      <c r="AT783" s="20">
        <v>342</v>
      </c>
      <c r="AU783" s="20">
        <v>0.29499999999999998</v>
      </c>
      <c r="AV783" s="20">
        <v>252</v>
      </c>
      <c r="AW783" s="20">
        <v>387</v>
      </c>
      <c r="AX783" s="20">
        <v>0.65100000000000002</v>
      </c>
      <c r="AY783" s="20">
        <v>206</v>
      </c>
      <c r="AZ783" s="20">
        <v>10.842105263157896</v>
      </c>
      <c r="BA783" s="20">
        <v>733</v>
      </c>
      <c r="BB783" s="20">
        <v>38.578947368421055</v>
      </c>
      <c r="BC783" s="20">
        <v>278</v>
      </c>
      <c r="BD783" s="20">
        <v>100</v>
      </c>
      <c r="BE783" s="20">
        <v>75</v>
      </c>
      <c r="BF783" s="20">
        <v>234</v>
      </c>
      <c r="BG783" s="20">
        <v>317</v>
      </c>
      <c r="BH783" s="20">
        <v>72.400000000000006</v>
      </c>
      <c r="BI783" s="20">
        <v>72.894999999999996</v>
      </c>
      <c r="BJ783" s="20">
        <v>-0.52600000000000002</v>
      </c>
      <c r="BK783" s="20">
        <v>1.1879999999999999</v>
      </c>
      <c r="BL783" s="20">
        <v>12.316000000000001</v>
      </c>
      <c r="BM783" s="20">
        <v>0.42699999999999999</v>
      </c>
      <c r="BN783" s="20">
        <v>18</v>
      </c>
      <c r="BO783" s="20">
        <v>20.399999999999999</v>
      </c>
      <c r="BP783" s="20">
        <v>3.9</v>
      </c>
      <c r="BQ783" s="20">
        <v>5.2631578947368425</v>
      </c>
      <c r="BR783" s="20">
        <v>16.7</v>
      </c>
      <c r="BS783" s="20">
        <v>222</v>
      </c>
      <c r="BT783" s="20">
        <v>0.47199999999999998</v>
      </c>
      <c r="BU783" s="20">
        <v>0</v>
      </c>
      <c r="BV783" s="66">
        <v>281</v>
      </c>
      <c r="BW783" s="66">
        <v>263</v>
      </c>
      <c r="BX783" s="66">
        <v>217</v>
      </c>
      <c r="BY783" s="66">
        <v>250</v>
      </c>
      <c r="BZ783" s="66">
        <v>298</v>
      </c>
      <c r="CA783" s="66">
        <v>211</v>
      </c>
      <c r="CB783" s="66">
        <v>223</v>
      </c>
      <c r="CC783" s="66">
        <v>207</v>
      </c>
      <c r="CD783" s="20">
        <v>0.26315789473684198</v>
      </c>
      <c r="CE783" s="20">
        <v>-16.48</v>
      </c>
      <c r="CF783" s="20">
        <v>96.5</v>
      </c>
      <c r="CG783" s="20">
        <v>113</v>
      </c>
      <c r="CH783" s="20">
        <v>66.900000000000006</v>
      </c>
      <c r="CI783" s="20">
        <v>5.0000000000000001E-3</v>
      </c>
      <c r="CJ783" s="20">
        <v>-3.61</v>
      </c>
      <c r="CK783" s="20">
        <v>103.8</v>
      </c>
      <c r="CL783" s="20">
        <v>107.4</v>
      </c>
      <c r="CM783" s="20">
        <v>-3.19</v>
      </c>
      <c r="CN783" s="20">
        <v>96.2</v>
      </c>
      <c r="CO783" s="20">
        <v>110.7</v>
      </c>
      <c r="CP783" s="63">
        <v>0.1663</v>
      </c>
      <c r="CQ783" s="20">
        <v>-10</v>
      </c>
      <c r="CR783" s="20">
        <v>-0.52631578947368418</v>
      </c>
      <c r="CS783" s="20">
        <v>951</v>
      </c>
      <c r="CT783" s="20">
        <v>-14.09</v>
      </c>
      <c r="CU783" s="20">
        <v>-3.93</v>
      </c>
      <c r="CV783" s="20">
        <v>1311</v>
      </c>
      <c r="CW783" s="20">
        <v>1418</v>
      </c>
      <c r="CX783" s="20">
        <v>1143</v>
      </c>
      <c r="CY783" s="20">
        <v>0.39700000000000002</v>
      </c>
      <c r="CZ783" s="20">
        <v>142</v>
      </c>
      <c r="DA783" s="20">
        <v>464</v>
      </c>
      <c r="DB783" s="20">
        <v>0.30599999999999999</v>
      </c>
      <c r="DC783" s="20">
        <v>261</v>
      </c>
      <c r="DD783" s="20">
        <v>373</v>
      </c>
      <c r="DE783" s="20">
        <v>0.7</v>
      </c>
      <c r="DF783" s="20">
        <v>237</v>
      </c>
      <c r="DG783" s="20">
        <v>12.473684210526315</v>
      </c>
      <c r="DH783" s="20">
        <v>678</v>
      </c>
      <c r="DI783" s="20">
        <v>35.684210526315788</v>
      </c>
      <c r="DJ783" s="20">
        <v>211</v>
      </c>
      <c r="DK783" s="20">
        <v>137</v>
      </c>
      <c r="DL783" s="20">
        <v>69</v>
      </c>
      <c r="DM783" s="20">
        <v>233</v>
      </c>
      <c r="DN783" s="20">
        <v>376</v>
      </c>
      <c r="DO783" s="20">
        <v>69</v>
      </c>
      <c r="DP783" s="20">
        <v>74.632000000000005</v>
      </c>
      <c r="DQ783" s="20">
        <v>-5.6319999999999997</v>
      </c>
      <c r="DR783" s="20">
        <v>0.90600000000000003</v>
      </c>
      <c r="DS783" s="20">
        <v>12.263</v>
      </c>
      <c r="DT783" s="20">
        <v>0.58799999999999997</v>
      </c>
      <c r="DU783" s="20">
        <v>24.4</v>
      </c>
      <c r="DV783" s="20">
        <v>19.600000000000001</v>
      </c>
      <c r="DW783" s="20">
        <v>3.6</v>
      </c>
      <c r="DX783" s="20">
        <v>7.2105263157894735</v>
      </c>
      <c r="DY783" s="20">
        <v>19.8</v>
      </c>
      <c r="DZ783" s="20">
        <v>311</v>
      </c>
      <c r="EA783" s="20">
        <v>0.41899999999999998</v>
      </c>
      <c r="EB783" s="20">
        <v>-4</v>
      </c>
      <c r="EC783" s="66">
        <v>332</v>
      </c>
      <c r="ED783" s="66">
        <v>339</v>
      </c>
      <c r="EE783" s="66">
        <v>323</v>
      </c>
      <c r="EF783" s="66">
        <v>322</v>
      </c>
      <c r="EG783" s="66">
        <v>337</v>
      </c>
      <c r="EH783" s="66">
        <v>274.7</v>
      </c>
      <c r="EI783" s="66">
        <v>311</v>
      </c>
      <c r="EJ783" s="66">
        <v>319</v>
      </c>
      <c r="EK783" s="20">
        <v>11413</v>
      </c>
      <c r="EL783" s="20">
        <v>10808</v>
      </c>
      <c r="EM783" s="20">
        <v>88.804842105263162</v>
      </c>
      <c r="EN783" s="20">
        <v>64.542105263157893</v>
      </c>
      <c r="EO783" s="20">
        <v>11.69</v>
      </c>
      <c r="EP783" s="20">
        <v>244.77600000000001</v>
      </c>
      <c r="EQ783" s="21">
        <v>75</v>
      </c>
      <c r="ER783" s="21">
        <v>66</v>
      </c>
      <c r="ES783" s="61" t="s">
        <v>379</v>
      </c>
      <c r="ET783" s="61">
        <v>141</v>
      </c>
      <c r="EU783" s="61">
        <v>9</v>
      </c>
    </row>
    <row r="784" spans="1:151" x14ac:dyDescent="0.45">
      <c r="A784" s="68">
        <v>45323</v>
      </c>
      <c r="B784" s="21" t="s">
        <v>148</v>
      </c>
      <c r="C784" s="21">
        <v>318</v>
      </c>
      <c r="D784" s="21" t="s">
        <v>346</v>
      </c>
      <c r="E784" s="21">
        <v>157</v>
      </c>
      <c r="F784" s="50" t="s">
        <v>558</v>
      </c>
      <c r="G784" t="s">
        <v>148</v>
      </c>
      <c r="H784" t="s">
        <v>346</v>
      </c>
      <c r="I784" t="s">
        <v>148</v>
      </c>
      <c r="J784" t="s">
        <v>346</v>
      </c>
      <c r="K784" t="s">
        <v>1328</v>
      </c>
      <c r="L784" t="s">
        <v>346</v>
      </c>
      <c r="M784" t="s">
        <v>645</v>
      </c>
      <c r="N784" t="s">
        <v>346</v>
      </c>
      <c r="O784" t="s">
        <v>148</v>
      </c>
      <c r="P784" t="s">
        <v>346</v>
      </c>
      <c r="Q784" t="s">
        <v>428</v>
      </c>
      <c r="R784" t="s">
        <v>346</v>
      </c>
      <c r="S784" t="s">
        <v>149</v>
      </c>
      <c r="T784" t="s">
        <v>149</v>
      </c>
      <c r="U784">
        <v>19</v>
      </c>
      <c r="V784">
        <v>21</v>
      </c>
      <c r="W784" s="20">
        <v>0.73684210526315796</v>
      </c>
      <c r="X784" s="20">
        <v>2.59</v>
      </c>
      <c r="Y784" s="20">
        <v>105.8</v>
      </c>
      <c r="Z784" s="20">
        <v>103.2</v>
      </c>
      <c r="AA784" s="20">
        <v>69.2</v>
      </c>
      <c r="AB784" s="20">
        <v>-0.02</v>
      </c>
      <c r="AC784" s="20">
        <v>-5.0599999999999996</v>
      </c>
      <c r="AD784" s="20">
        <v>101.7</v>
      </c>
      <c r="AE784" s="20">
        <v>106.7</v>
      </c>
      <c r="AF784" s="20">
        <v>-3.36</v>
      </c>
      <c r="AG784" s="20">
        <v>104.8</v>
      </c>
      <c r="AH784" s="20">
        <v>102.1</v>
      </c>
      <c r="AI784" s="20">
        <v>0.57579999999999998</v>
      </c>
      <c r="AJ784" s="20">
        <v>-2.5</v>
      </c>
      <c r="AK784" s="20">
        <v>-0.13157894736842105</v>
      </c>
      <c r="AL784" s="20">
        <v>1242</v>
      </c>
      <c r="AM784" s="20">
        <v>-0.46</v>
      </c>
      <c r="AN784" s="20">
        <v>-6.64</v>
      </c>
      <c r="AO784" s="20">
        <v>1530</v>
      </c>
      <c r="AP784" s="20">
        <v>1270</v>
      </c>
      <c r="AQ784" s="20">
        <v>1148</v>
      </c>
      <c r="AR784" s="20">
        <v>0.49</v>
      </c>
      <c r="AS784" s="20">
        <v>105</v>
      </c>
      <c r="AT784" s="20">
        <v>329</v>
      </c>
      <c r="AU784" s="20">
        <v>0.31900000000000001</v>
      </c>
      <c r="AV784" s="20">
        <v>299</v>
      </c>
      <c r="AW784" s="20">
        <v>406</v>
      </c>
      <c r="AX784" s="20">
        <v>0.73599999999999999</v>
      </c>
      <c r="AY784" s="20">
        <v>218</v>
      </c>
      <c r="AZ784" s="20">
        <v>11.473684210526315</v>
      </c>
      <c r="BA784" s="20">
        <v>775</v>
      </c>
      <c r="BB784" s="20">
        <v>40.789473684210527</v>
      </c>
      <c r="BC784" s="20">
        <v>257</v>
      </c>
      <c r="BD784" s="20">
        <v>133</v>
      </c>
      <c r="BE784" s="20">
        <v>94</v>
      </c>
      <c r="BF784" s="20">
        <v>256</v>
      </c>
      <c r="BG784" s="20">
        <v>278</v>
      </c>
      <c r="BH784" s="20">
        <v>80.5</v>
      </c>
      <c r="BI784" s="20">
        <v>66.841999999999999</v>
      </c>
      <c r="BJ784" s="20">
        <v>13.683999999999999</v>
      </c>
      <c r="BK784" s="20">
        <v>1.004</v>
      </c>
      <c r="BL784" s="20">
        <v>13.474</v>
      </c>
      <c r="BM784" s="20">
        <v>0.52</v>
      </c>
      <c r="BN784" s="20">
        <v>17.3</v>
      </c>
      <c r="BO784" s="20">
        <v>21.4</v>
      </c>
      <c r="BP784" s="20">
        <v>4.9000000000000004</v>
      </c>
      <c r="BQ784" s="20">
        <v>7</v>
      </c>
      <c r="BR784" s="20">
        <v>14.6</v>
      </c>
      <c r="BS784" s="20">
        <v>131</v>
      </c>
      <c r="BT784" s="20">
        <v>0.51900000000000002</v>
      </c>
      <c r="BU784" s="20">
        <v>0</v>
      </c>
      <c r="BV784" s="66">
        <v>123</v>
      </c>
      <c r="BW784" s="66">
        <v>136</v>
      </c>
      <c r="BX784" s="66">
        <v>112</v>
      </c>
      <c r="BY784" s="66">
        <v>110</v>
      </c>
      <c r="BZ784" s="66">
        <v>136</v>
      </c>
      <c r="CA784" s="66">
        <v>105.2</v>
      </c>
      <c r="CB784" s="66">
        <v>133</v>
      </c>
      <c r="CC784" s="66">
        <v>112</v>
      </c>
      <c r="CD784" s="20">
        <v>0.476190476190476</v>
      </c>
      <c r="CE784" s="20">
        <v>-5.25</v>
      </c>
      <c r="CF784" s="20">
        <v>98.7</v>
      </c>
      <c r="CG784" s="20">
        <v>104</v>
      </c>
      <c r="CH784" s="20">
        <v>65.599999999999994</v>
      </c>
      <c r="CI784" s="20">
        <v>-2.1999999999999999E-2</v>
      </c>
      <c r="CJ784" s="20">
        <v>-4.4400000000000004</v>
      </c>
      <c r="CK784" s="20">
        <v>103.5</v>
      </c>
      <c r="CL784" s="20">
        <v>108</v>
      </c>
      <c r="CM784" s="20">
        <v>-2.61</v>
      </c>
      <c r="CN784" s="20">
        <v>96.8</v>
      </c>
      <c r="CO784" s="20">
        <v>103.1</v>
      </c>
      <c r="CP784" s="63">
        <v>0.3281</v>
      </c>
      <c r="CQ784" s="20">
        <v>-7.6</v>
      </c>
      <c r="CR784" s="20">
        <v>-0.3619047619047619</v>
      </c>
      <c r="CS784" s="20">
        <v>1074</v>
      </c>
      <c r="CT784" s="20">
        <v>-6.03</v>
      </c>
      <c r="CU784" s="20">
        <v>-5.13</v>
      </c>
      <c r="CV784" s="20">
        <v>1430</v>
      </c>
      <c r="CW784" s="20">
        <v>1396</v>
      </c>
      <c r="CX784" s="20">
        <v>1185</v>
      </c>
      <c r="CY784" s="20">
        <v>0.45</v>
      </c>
      <c r="CZ784" s="20">
        <v>118</v>
      </c>
      <c r="DA784" s="20">
        <v>390</v>
      </c>
      <c r="DB784" s="20">
        <v>0.30299999999999999</v>
      </c>
      <c r="DC784" s="20">
        <v>246</v>
      </c>
      <c r="DD784" s="20">
        <v>333</v>
      </c>
      <c r="DE784" s="20">
        <v>0.73899999999999999</v>
      </c>
      <c r="DF784" s="20">
        <v>161</v>
      </c>
      <c r="DG784" s="20">
        <v>7.666666666666667</v>
      </c>
      <c r="DH784" s="20">
        <v>685</v>
      </c>
      <c r="DI784" s="20">
        <v>32.61904761904762</v>
      </c>
      <c r="DJ784" s="20">
        <v>276</v>
      </c>
      <c r="DK784" s="20">
        <v>176</v>
      </c>
      <c r="DL784" s="20">
        <v>63</v>
      </c>
      <c r="DM784" s="20">
        <v>242</v>
      </c>
      <c r="DN784" s="20">
        <v>350</v>
      </c>
      <c r="DO784" s="20">
        <v>68.099999999999994</v>
      </c>
      <c r="DP784" s="20">
        <v>66.475999999999999</v>
      </c>
      <c r="DQ784" s="20">
        <v>1.619</v>
      </c>
      <c r="DR784" s="20">
        <v>1.1399999999999999</v>
      </c>
      <c r="DS784" s="20">
        <v>11.523999999999999</v>
      </c>
      <c r="DT784" s="20">
        <v>0.72699999999999998</v>
      </c>
      <c r="DU784" s="20">
        <v>18.600000000000001</v>
      </c>
      <c r="DV784" s="20">
        <v>15.9</v>
      </c>
      <c r="DW784" s="20">
        <v>3</v>
      </c>
      <c r="DX784" s="20">
        <v>8.3809523809523814</v>
      </c>
      <c r="DY784" s="20">
        <v>16.7</v>
      </c>
      <c r="DZ784" s="20">
        <v>238</v>
      </c>
      <c r="EA784" s="20">
        <v>0.46600000000000003</v>
      </c>
      <c r="EB784" s="20">
        <v>3</v>
      </c>
      <c r="EC784" s="66">
        <v>237</v>
      </c>
      <c r="ED784" s="66">
        <v>269</v>
      </c>
      <c r="EE784" s="66">
        <v>231</v>
      </c>
      <c r="EF784" s="66">
        <v>189</v>
      </c>
      <c r="EG784" s="66">
        <v>235</v>
      </c>
      <c r="EH784" s="66">
        <v>196.7</v>
      </c>
      <c r="EI784" s="66">
        <v>238</v>
      </c>
      <c r="EJ784" s="66">
        <v>258</v>
      </c>
      <c r="EK784" s="20">
        <v>11003.199999999999</v>
      </c>
      <c r="EL784" s="20">
        <v>10185.84</v>
      </c>
      <c r="EM784" s="20">
        <v>112.92495238095239</v>
      </c>
      <c r="EN784" s="20">
        <v>80.667999999999992</v>
      </c>
      <c r="EO784" s="20">
        <v>10.789399999999999</v>
      </c>
      <c r="EP784" s="20">
        <v>257.60000000000002</v>
      </c>
      <c r="EQ784" s="21">
        <v>76</v>
      </c>
      <c r="ER784" s="21">
        <v>62</v>
      </c>
      <c r="ES784" s="61" t="s">
        <v>148</v>
      </c>
      <c r="ET784" s="61">
        <v>138</v>
      </c>
      <c r="EU784" s="61">
        <v>14</v>
      </c>
    </row>
    <row r="785" spans="1:151" x14ac:dyDescent="0.45">
      <c r="A785" s="68">
        <v>45323</v>
      </c>
      <c r="B785" s="21" t="s">
        <v>189</v>
      </c>
      <c r="C785" s="21">
        <v>267</v>
      </c>
      <c r="D785" s="21" t="s">
        <v>135</v>
      </c>
      <c r="E785" s="21">
        <v>308</v>
      </c>
      <c r="F785" s="50" t="s">
        <v>558</v>
      </c>
      <c r="G785" t="s">
        <v>189</v>
      </c>
      <c r="H785" t="s">
        <v>135</v>
      </c>
      <c r="I785" t="s">
        <v>189</v>
      </c>
      <c r="J785" t="s">
        <v>135</v>
      </c>
      <c r="K785" t="s">
        <v>1335</v>
      </c>
      <c r="L785" t="s">
        <v>135</v>
      </c>
      <c r="M785" t="s">
        <v>667</v>
      </c>
      <c r="N785" t="s">
        <v>135</v>
      </c>
      <c r="O785" t="s">
        <v>189</v>
      </c>
      <c r="P785" t="s">
        <v>135</v>
      </c>
      <c r="Q785" t="s">
        <v>189</v>
      </c>
      <c r="R785" t="s">
        <v>135</v>
      </c>
      <c r="S785" t="s">
        <v>13</v>
      </c>
      <c r="T785" t="s">
        <v>13</v>
      </c>
      <c r="U785">
        <v>20</v>
      </c>
      <c r="V785">
        <v>20</v>
      </c>
      <c r="W785" s="20">
        <v>0.65</v>
      </c>
      <c r="X785" s="20">
        <v>15.13</v>
      </c>
      <c r="Y785" s="20">
        <v>111.7</v>
      </c>
      <c r="Z785" s="20">
        <v>96.6</v>
      </c>
      <c r="AA785" s="20">
        <v>67.7</v>
      </c>
      <c r="AB785" s="20">
        <v>-0.13</v>
      </c>
      <c r="AC785" s="20">
        <v>1.82</v>
      </c>
      <c r="AD785" s="20">
        <v>106.1</v>
      </c>
      <c r="AE785" s="20">
        <v>104.3</v>
      </c>
      <c r="AF785" s="20">
        <v>0.56999999999999995</v>
      </c>
      <c r="AG785" s="20">
        <v>112.3</v>
      </c>
      <c r="AH785" s="20">
        <v>94.5</v>
      </c>
      <c r="AI785" s="20">
        <v>0.87870000000000004</v>
      </c>
      <c r="AJ785" s="20">
        <v>-1.8</v>
      </c>
      <c r="AK785" s="20">
        <v>-0.09</v>
      </c>
      <c r="AL785" s="20">
        <v>1297</v>
      </c>
      <c r="AM785" s="20">
        <v>14.09</v>
      </c>
      <c r="AN785" s="20">
        <v>2.2999999999999998</v>
      </c>
      <c r="AO785" s="20">
        <v>1511</v>
      </c>
      <c r="AP785" s="20">
        <v>1268</v>
      </c>
      <c r="AQ785" s="20">
        <v>1220</v>
      </c>
      <c r="AR785" s="20">
        <v>0.45900000000000002</v>
      </c>
      <c r="AS785" s="20">
        <v>148</v>
      </c>
      <c r="AT785" s="20">
        <v>420</v>
      </c>
      <c r="AU785" s="20">
        <v>0.35199999999999998</v>
      </c>
      <c r="AV785" s="20">
        <v>243</v>
      </c>
      <c r="AW785" s="20">
        <v>353</v>
      </c>
      <c r="AX785" s="20">
        <v>0.68799999999999994</v>
      </c>
      <c r="AY785" s="20">
        <v>266</v>
      </c>
      <c r="AZ785" s="20">
        <v>13.3</v>
      </c>
      <c r="BA785" s="20">
        <v>793</v>
      </c>
      <c r="BB785" s="20">
        <v>39.65</v>
      </c>
      <c r="BC785" s="20">
        <v>314</v>
      </c>
      <c r="BD785" s="20">
        <v>169</v>
      </c>
      <c r="BE785" s="20">
        <v>100</v>
      </c>
      <c r="BF785" s="20">
        <v>243</v>
      </c>
      <c r="BG785" s="20">
        <v>339</v>
      </c>
      <c r="BH785" s="20">
        <v>75.599999999999994</v>
      </c>
      <c r="BI785" s="20">
        <v>63.4</v>
      </c>
      <c r="BJ785" s="20">
        <v>12.15</v>
      </c>
      <c r="BK785" s="20">
        <v>1.292</v>
      </c>
      <c r="BL785" s="20">
        <v>12.15</v>
      </c>
      <c r="BM785" s="20">
        <v>0.69499999999999995</v>
      </c>
      <c r="BN785" s="20">
        <v>21</v>
      </c>
      <c r="BO785" s="20">
        <v>17.600000000000001</v>
      </c>
      <c r="BP785" s="20">
        <v>5</v>
      </c>
      <c r="BQ785" s="20">
        <v>8.4499999999999993</v>
      </c>
      <c r="BR785" s="20">
        <v>17</v>
      </c>
      <c r="BS785" s="20">
        <v>107</v>
      </c>
      <c r="BT785" s="20">
        <v>0.54300000000000004</v>
      </c>
      <c r="BU785" s="20">
        <v>-2</v>
      </c>
      <c r="BV785" s="66">
        <v>38</v>
      </c>
      <c r="BW785" s="66">
        <v>143</v>
      </c>
      <c r="BX785" s="66">
        <v>97</v>
      </c>
      <c r="BY785" s="66">
        <v>49</v>
      </c>
      <c r="BZ785" s="66">
        <v>43</v>
      </c>
      <c r="CA785" s="66">
        <v>72</v>
      </c>
      <c r="CB785" s="66">
        <v>107</v>
      </c>
      <c r="CC785" s="66">
        <v>83</v>
      </c>
      <c r="CD785" s="20">
        <v>0.6</v>
      </c>
      <c r="CE785" s="20">
        <v>5.21</v>
      </c>
      <c r="CF785" s="20">
        <v>112.5</v>
      </c>
      <c r="CG785" s="20">
        <v>107.3</v>
      </c>
      <c r="CH785" s="20">
        <v>72.900000000000006</v>
      </c>
      <c r="CI785" s="20">
        <v>-3.2000000000000001E-2</v>
      </c>
      <c r="CJ785" s="20">
        <v>0.05</v>
      </c>
      <c r="CK785" s="20">
        <v>106.3</v>
      </c>
      <c r="CL785" s="20">
        <v>106.3</v>
      </c>
      <c r="CM785" s="20">
        <v>-3.78</v>
      </c>
      <c r="CN785" s="20">
        <v>111.2</v>
      </c>
      <c r="CO785" s="20">
        <v>107</v>
      </c>
      <c r="CP785" s="63">
        <v>0.60960000000000003</v>
      </c>
      <c r="CQ785" s="20">
        <v>-3.8</v>
      </c>
      <c r="CR785" s="20">
        <v>-0.19</v>
      </c>
      <c r="CS785" s="20">
        <v>1200</v>
      </c>
      <c r="CT785" s="20">
        <v>5.71</v>
      </c>
      <c r="CU785" s="20">
        <v>1.03</v>
      </c>
      <c r="CV785" s="20">
        <v>1704</v>
      </c>
      <c r="CW785" s="20">
        <v>1585</v>
      </c>
      <c r="CX785" s="20">
        <v>1176</v>
      </c>
      <c r="CY785" s="20">
        <v>0.48699999999999999</v>
      </c>
      <c r="CZ785" s="20">
        <v>159</v>
      </c>
      <c r="DA785" s="20">
        <v>442</v>
      </c>
      <c r="DB785" s="20">
        <v>0.36</v>
      </c>
      <c r="DC785" s="20">
        <v>399</v>
      </c>
      <c r="DD785" s="20">
        <v>542</v>
      </c>
      <c r="DE785" s="20">
        <v>0.73599999999999999</v>
      </c>
      <c r="DF785" s="20">
        <v>130</v>
      </c>
      <c r="DG785" s="20">
        <v>6.5</v>
      </c>
      <c r="DH785" s="20">
        <v>662</v>
      </c>
      <c r="DI785" s="20">
        <v>33.1</v>
      </c>
      <c r="DJ785" s="20">
        <v>290</v>
      </c>
      <c r="DK785" s="20">
        <v>176</v>
      </c>
      <c r="DL785" s="20">
        <v>83</v>
      </c>
      <c r="DM785" s="20">
        <v>210</v>
      </c>
      <c r="DN785" s="20">
        <v>338</v>
      </c>
      <c r="DO785" s="20">
        <v>85.2</v>
      </c>
      <c r="DP785" s="20">
        <v>79.25</v>
      </c>
      <c r="DQ785" s="20">
        <v>5.95</v>
      </c>
      <c r="DR785" s="20">
        <v>1.381</v>
      </c>
      <c r="DS785" s="20">
        <v>10.5</v>
      </c>
      <c r="DT785" s="20">
        <v>0.83799999999999997</v>
      </c>
      <c r="DU785" s="20">
        <v>22.1</v>
      </c>
      <c r="DV785" s="20">
        <v>27.1</v>
      </c>
      <c r="DW785" s="20">
        <v>4.2</v>
      </c>
      <c r="DX785" s="20">
        <v>8.8000000000000007</v>
      </c>
      <c r="DY785" s="20">
        <v>16.899999999999999</v>
      </c>
      <c r="DZ785" s="20">
        <v>141</v>
      </c>
      <c r="EA785" s="20">
        <v>0.51600000000000001</v>
      </c>
      <c r="EB785" s="20">
        <v>0</v>
      </c>
      <c r="EC785" s="66">
        <v>119</v>
      </c>
      <c r="ED785" s="66">
        <v>124</v>
      </c>
      <c r="EE785" s="66">
        <v>141</v>
      </c>
      <c r="EF785" s="66">
        <v>126</v>
      </c>
      <c r="EG785" s="66">
        <v>116</v>
      </c>
      <c r="EH785" s="66">
        <v>105.7</v>
      </c>
      <c r="EI785" s="66">
        <v>143</v>
      </c>
      <c r="EJ785" s="66">
        <v>127</v>
      </c>
      <c r="EK785" s="20">
        <v>11985.41</v>
      </c>
      <c r="EL785" s="20">
        <v>10867.5</v>
      </c>
      <c r="EM785" s="20">
        <v>106.92000000000002</v>
      </c>
      <c r="EN785" s="20">
        <v>88.724999999999994</v>
      </c>
      <c r="EO785" s="20">
        <v>12.512</v>
      </c>
      <c r="EP785" s="20">
        <v>232.54399999999998</v>
      </c>
      <c r="EQ785" s="21">
        <v>80</v>
      </c>
      <c r="ER785" s="21">
        <v>76</v>
      </c>
      <c r="ES785" s="61" t="s">
        <v>189</v>
      </c>
      <c r="ET785" s="61">
        <v>156</v>
      </c>
      <c r="EU785" s="61">
        <v>4</v>
      </c>
    </row>
    <row r="786" spans="1:151" x14ac:dyDescent="0.45">
      <c r="A786" s="68">
        <v>45323</v>
      </c>
      <c r="B786" s="21" t="s">
        <v>156</v>
      </c>
      <c r="C786" s="21">
        <v>111</v>
      </c>
      <c r="D786" s="21" t="s">
        <v>372</v>
      </c>
      <c r="E786" s="21">
        <v>288</v>
      </c>
      <c r="F786" s="50" t="s">
        <v>558</v>
      </c>
      <c r="G786" t="s">
        <v>156</v>
      </c>
      <c r="H786" t="s">
        <v>372</v>
      </c>
      <c r="I786" t="s">
        <v>156</v>
      </c>
      <c r="J786" t="s">
        <v>372</v>
      </c>
      <c r="K786" t="s">
        <v>156</v>
      </c>
      <c r="L786" t="s">
        <v>372</v>
      </c>
      <c r="M786" t="s">
        <v>156</v>
      </c>
      <c r="N786" t="s">
        <v>372</v>
      </c>
      <c r="O786" t="s">
        <v>156</v>
      </c>
      <c r="P786" t="s">
        <v>372</v>
      </c>
      <c r="Q786" t="s">
        <v>156</v>
      </c>
      <c r="R786" t="s">
        <v>372</v>
      </c>
      <c r="S786" t="s">
        <v>118</v>
      </c>
      <c r="T786" t="s">
        <v>118</v>
      </c>
      <c r="U786">
        <v>21</v>
      </c>
      <c r="V786">
        <v>21</v>
      </c>
      <c r="W786" s="20">
        <v>0.52380952380952395</v>
      </c>
      <c r="X786" s="20">
        <v>1.94</v>
      </c>
      <c r="Y786" s="20">
        <v>107.3</v>
      </c>
      <c r="Z786" s="20">
        <v>105.3</v>
      </c>
      <c r="AA786" s="20">
        <v>66.8</v>
      </c>
      <c r="AB786" s="20">
        <v>-0.05</v>
      </c>
      <c r="AC786" s="20">
        <v>-0.13</v>
      </c>
      <c r="AD786" s="20">
        <v>108.2</v>
      </c>
      <c r="AE786" s="20">
        <v>108.3</v>
      </c>
      <c r="AF786" s="20">
        <v>4.16</v>
      </c>
      <c r="AG786" s="20">
        <v>106.7</v>
      </c>
      <c r="AH786" s="20">
        <v>104.1</v>
      </c>
      <c r="AI786" s="20">
        <v>0.5706</v>
      </c>
      <c r="AJ786" s="20">
        <v>-5.4</v>
      </c>
      <c r="AK786" s="20">
        <v>-0.25714285714285717</v>
      </c>
      <c r="AL786" s="20">
        <v>1174</v>
      </c>
      <c r="AM786" s="20">
        <v>0.76</v>
      </c>
      <c r="AN786" s="20">
        <v>-0.89</v>
      </c>
      <c r="AO786" s="20">
        <v>1582</v>
      </c>
      <c r="AP786" s="20">
        <v>1496</v>
      </c>
      <c r="AQ786" s="20">
        <v>1248</v>
      </c>
      <c r="AR786" s="20">
        <v>0.46600000000000003</v>
      </c>
      <c r="AS786" s="20">
        <v>220</v>
      </c>
      <c r="AT786" s="20">
        <v>604</v>
      </c>
      <c r="AU786" s="20">
        <v>0.36399999999999999</v>
      </c>
      <c r="AV786" s="20">
        <v>198</v>
      </c>
      <c r="AW786" s="20">
        <v>263</v>
      </c>
      <c r="AX786" s="20">
        <v>0.753</v>
      </c>
      <c r="AY786" s="20">
        <v>170</v>
      </c>
      <c r="AZ786" s="20">
        <v>8.0952380952380949</v>
      </c>
      <c r="BA786" s="20">
        <v>703</v>
      </c>
      <c r="BB786" s="20">
        <v>33.476190476190474</v>
      </c>
      <c r="BC786" s="20">
        <v>330</v>
      </c>
      <c r="BD786" s="20">
        <v>124</v>
      </c>
      <c r="BE786" s="20">
        <v>80</v>
      </c>
      <c r="BF786" s="20">
        <v>233</v>
      </c>
      <c r="BG786" s="20">
        <v>317</v>
      </c>
      <c r="BH786" s="20">
        <v>75.3</v>
      </c>
      <c r="BI786" s="20">
        <v>71.238</v>
      </c>
      <c r="BJ786" s="20">
        <v>4.0949999999999998</v>
      </c>
      <c r="BK786" s="20">
        <v>1.4159999999999999</v>
      </c>
      <c r="BL786" s="20">
        <v>11.095000000000001</v>
      </c>
      <c r="BM786" s="20">
        <v>0.53200000000000003</v>
      </c>
      <c r="BN786" s="20">
        <v>28.8</v>
      </c>
      <c r="BO786" s="20">
        <v>12.5</v>
      </c>
      <c r="BP786" s="20">
        <v>3.8</v>
      </c>
      <c r="BQ786" s="20">
        <v>5.9047619047619051</v>
      </c>
      <c r="BR786" s="20">
        <v>15.1</v>
      </c>
      <c r="BS786" s="20">
        <v>150</v>
      </c>
      <c r="BT786" s="20">
        <v>0.51300000000000001</v>
      </c>
      <c r="BU786" s="20">
        <v>-2</v>
      </c>
      <c r="BV786" s="66">
        <v>139</v>
      </c>
      <c r="BW786" s="66">
        <v>164</v>
      </c>
      <c r="BX786" s="66">
        <v>170</v>
      </c>
      <c r="BY786" s="66">
        <v>119</v>
      </c>
      <c r="BZ786" s="66">
        <v>141</v>
      </c>
      <c r="CA786" s="66">
        <v>122.5</v>
      </c>
      <c r="CB786" s="66">
        <v>141</v>
      </c>
      <c r="CC786" s="66">
        <v>123</v>
      </c>
      <c r="CD786" s="20">
        <v>0.52380952380952395</v>
      </c>
      <c r="CE786" s="20">
        <v>-3.64</v>
      </c>
      <c r="CF786" s="20">
        <v>104.8</v>
      </c>
      <c r="CG786" s="20">
        <v>108.4</v>
      </c>
      <c r="CH786" s="20">
        <v>67.3</v>
      </c>
      <c r="CI786" s="20">
        <v>7.6999999999999999E-2</v>
      </c>
      <c r="CJ786" s="20">
        <v>-0.78</v>
      </c>
      <c r="CK786" s="20">
        <v>105.4</v>
      </c>
      <c r="CL786" s="20">
        <v>106.2</v>
      </c>
      <c r="CM786" s="20">
        <v>-0.68</v>
      </c>
      <c r="CN786" s="20">
        <v>104.9</v>
      </c>
      <c r="CO786" s="20">
        <v>107.1</v>
      </c>
      <c r="CP786" s="63">
        <v>0.44169999999999998</v>
      </c>
      <c r="CQ786" s="20">
        <v>-5.0999999999999996</v>
      </c>
      <c r="CR786" s="20">
        <v>-0.24285714285714283</v>
      </c>
      <c r="CS786" s="20">
        <v>1163</v>
      </c>
      <c r="CT786" s="20">
        <v>-4.1900000000000004</v>
      </c>
      <c r="CU786" s="20">
        <v>-1.29</v>
      </c>
      <c r="CV786" s="20">
        <v>1505</v>
      </c>
      <c r="CW786" s="20">
        <v>1522</v>
      </c>
      <c r="CX786" s="20">
        <v>1267</v>
      </c>
      <c r="CY786" s="20">
        <v>0.42899999999999999</v>
      </c>
      <c r="CZ786" s="20">
        <v>159</v>
      </c>
      <c r="DA786" s="20">
        <v>473</v>
      </c>
      <c r="DB786" s="20">
        <v>0.33600000000000002</v>
      </c>
      <c r="DC786" s="20">
        <v>258</v>
      </c>
      <c r="DD786" s="20">
        <v>364</v>
      </c>
      <c r="DE786" s="20">
        <v>0.70899999999999996</v>
      </c>
      <c r="DF786" s="20">
        <v>218</v>
      </c>
      <c r="DG786" s="20">
        <v>10.380952380952381</v>
      </c>
      <c r="DH786" s="20">
        <v>762</v>
      </c>
      <c r="DI786" s="20">
        <v>36.285714285714285</v>
      </c>
      <c r="DJ786" s="20">
        <v>242</v>
      </c>
      <c r="DK786" s="20">
        <v>135</v>
      </c>
      <c r="DL786" s="20">
        <v>73</v>
      </c>
      <c r="DM786" s="20">
        <v>223</v>
      </c>
      <c r="DN786" s="20">
        <v>312</v>
      </c>
      <c r="DO786" s="20">
        <v>71.7</v>
      </c>
      <c r="DP786" s="20">
        <v>72.475999999999999</v>
      </c>
      <c r="DQ786" s="20">
        <v>-0.81</v>
      </c>
      <c r="DR786" s="20">
        <v>1.085</v>
      </c>
      <c r="DS786" s="20">
        <v>10.619</v>
      </c>
      <c r="DT786" s="20">
        <v>0.60499999999999998</v>
      </c>
      <c r="DU786" s="20">
        <v>22.5</v>
      </c>
      <c r="DV786" s="20">
        <v>17.3</v>
      </c>
      <c r="DW786" s="20">
        <v>3.5</v>
      </c>
      <c r="DX786" s="20">
        <v>6.4285714285714288</v>
      </c>
      <c r="DY786" s="20">
        <v>14.9</v>
      </c>
      <c r="DZ786" s="20">
        <v>186</v>
      </c>
      <c r="EA786" s="20">
        <v>0.49199999999999999</v>
      </c>
      <c r="EB786" s="20">
        <v>-2</v>
      </c>
      <c r="EC786" s="66">
        <v>212</v>
      </c>
      <c r="ED786" s="66">
        <v>186</v>
      </c>
      <c r="EE786" s="66">
        <v>163</v>
      </c>
      <c r="EF786" s="66">
        <v>197</v>
      </c>
      <c r="EG786" s="66">
        <v>209</v>
      </c>
      <c r="EH786" s="66">
        <v>153.80000000000001</v>
      </c>
      <c r="EI786" s="66">
        <v>186</v>
      </c>
      <c r="EJ786" s="66">
        <v>178</v>
      </c>
      <c r="EK786" s="20">
        <v>11631.32</v>
      </c>
      <c r="EL786" s="20">
        <v>11035.439999999999</v>
      </c>
      <c r="EM786" s="20">
        <v>71.325000000000003</v>
      </c>
      <c r="EN786" s="20">
        <v>62.702666666666666</v>
      </c>
      <c r="EO786" s="20">
        <v>10.7059</v>
      </c>
      <c r="EP786" s="20">
        <v>234.93600000000001</v>
      </c>
      <c r="EQ786" s="21">
        <v>72</v>
      </c>
      <c r="ER786" s="21">
        <v>71</v>
      </c>
      <c r="ES786" s="61" t="s">
        <v>156</v>
      </c>
      <c r="ET786" s="61">
        <v>143</v>
      </c>
      <c r="EU786" s="61">
        <v>1</v>
      </c>
    </row>
    <row r="787" spans="1:151" x14ac:dyDescent="0.45">
      <c r="A787" s="68">
        <v>45323</v>
      </c>
      <c r="B787" s="21" t="s">
        <v>167</v>
      </c>
      <c r="C787" s="21">
        <v>306</v>
      </c>
      <c r="D787" s="21" t="s">
        <v>287</v>
      </c>
      <c r="E787" s="21">
        <v>209</v>
      </c>
      <c r="F787" s="50" t="s">
        <v>558</v>
      </c>
      <c r="G787" t="s">
        <v>167</v>
      </c>
      <c r="H787" t="s">
        <v>287</v>
      </c>
      <c r="I787" t="s">
        <v>167</v>
      </c>
      <c r="J787" t="s">
        <v>287</v>
      </c>
      <c r="K787" t="s">
        <v>167</v>
      </c>
      <c r="L787" t="s">
        <v>287</v>
      </c>
      <c r="M787" t="s">
        <v>167</v>
      </c>
      <c r="N787" t="s">
        <v>596</v>
      </c>
      <c r="O787" t="s">
        <v>167</v>
      </c>
      <c r="P787" t="s">
        <v>287</v>
      </c>
      <c r="Q787" t="s">
        <v>167</v>
      </c>
      <c r="R787" t="s">
        <v>287</v>
      </c>
      <c r="S787" t="s">
        <v>118</v>
      </c>
      <c r="T787" t="s">
        <v>118</v>
      </c>
      <c r="U787">
        <v>21</v>
      </c>
      <c r="V787">
        <v>21</v>
      </c>
      <c r="W787" s="20">
        <v>0.61904761904761896</v>
      </c>
      <c r="X787" s="20">
        <v>2.0099999999999998</v>
      </c>
      <c r="Y787" s="20">
        <v>105.1</v>
      </c>
      <c r="Z787" s="20">
        <v>103.1</v>
      </c>
      <c r="AA787" s="20">
        <v>61.7</v>
      </c>
      <c r="AB787" s="20">
        <v>6.7000000000000004E-2</v>
      </c>
      <c r="AC787" s="20">
        <v>-0.27</v>
      </c>
      <c r="AD787" s="20">
        <v>106.1</v>
      </c>
      <c r="AE787" s="20">
        <v>106.3</v>
      </c>
      <c r="AF787" s="20">
        <v>0.13</v>
      </c>
      <c r="AG787" s="20">
        <v>104.2</v>
      </c>
      <c r="AH787" s="20">
        <v>100.5</v>
      </c>
      <c r="AI787" s="20">
        <v>0.60289999999999999</v>
      </c>
      <c r="AJ787" s="20">
        <v>-3.1</v>
      </c>
      <c r="AK787" s="20">
        <v>-0.14761904761904762</v>
      </c>
      <c r="AL787" s="20">
        <v>1247</v>
      </c>
      <c r="AM787" s="20">
        <v>1.04</v>
      </c>
      <c r="AN787" s="20">
        <v>-0.31</v>
      </c>
      <c r="AO787" s="20">
        <v>1420</v>
      </c>
      <c r="AP787" s="20">
        <v>1342</v>
      </c>
      <c r="AQ787" s="20">
        <v>1196</v>
      </c>
      <c r="AR787" s="20">
        <v>0.41899999999999998</v>
      </c>
      <c r="AS787" s="20">
        <v>136</v>
      </c>
      <c r="AT787" s="20">
        <v>408</v>
      </c>
      <c r="AU787" s="20">
        <v>0.33300000000000002</v>
      </c>
      <c r="AV787" s="20">
        <v>282</v>
      </c>
      <c r="AW787" s="20">
        <v>447</v>
      </c>
      <c r="AX787" s="20">
        <v>0.63100000000000001</v>
      </c>
      <c r="AY787" s="20">
        <v>318</v>
      </c>
      <c r="AZ787" s="20">
        <v>15.142857142857142</v>
      </c>
      <c r="BA787" s="20">
        <v>836</v>
      </c>
      <c r="BB787" s="20">
        <v>39.80952380952381</v>
      </c>
      <c r="BC787" s="20">
        <v>227</v>
      </c>
      <c r="BD787" s="20">
        <v>132</v>
      </c>
      <c r="BE787" s="20">
        <v>87</v>
      </c>
      <c r="BF787" s="20">
        <v>256</v>
      </c>
      <c r="BG787" s="20">
        <v>350</v>
      </c>
      <c r="BH787" s="20">
        <v>67.599999999999994</v>
      </c>
      <c r="BI787" s="20">
        <v>63.905000000000001</v>
      </c>
      <c r="BJ787" s="20">
        <v>3.714</v>
      </c>
      <c r="BK787" s="20">
        <v>0.88700000000000001</v>
      </c>
      <c r="BL787" s="20">
        <v>12.19</v>
      </c>
      <c r="BM787" s="20">
        <v>0.51600000000000001</v>
      </c>
      <c r="BN787" s="20">
        <v>19.399999999999999</v>
      </c>
      <c r="BO787" s="20">
        <v>21.3</v>
      </c>
      <c r="BP787" s="20">
        <v>4.0999999999999996</v>
      </c>
      <c r="BQ787" s="20">
        <v>6.2857142857142856</v>
      </c>
      <c r="BR787" s="20">
        <v>16.7</v>
      </c>
      <c r="BS787" s="20">
        <v>123</v>
      </c>
      <c r="BT787" s="20">
        <v>0.53</v>
      </c>
      <c r="BU787" s="20">
        <v>-2</v>
      </c>
      <c r="BV787" s="66">
        <v>132</v>
      </c>
      <c r="BW787" s="66">
        <v>103</v>
      </c>
      <c r="BX787" s="66">
        <v>121</v>
      </c>
      <c r="BY787" s="66">
        <v>130</v>
      </c>
      <c r="BZ787" s="66">
        <v>138</v>
      </c>
      <c r="CA787" s="66">
        <v>102.2</v>
      </c>
      <c r="CB787" s="66">
        <v>123</v>
      </c>
      <c r="CC787" s="66">
        <v>95</v>
      </c>
      <c r="CD787" s="20">
        <v>0.38095238095238099</v>
      </c>
      <c r="CE787" s="20">
        <v>-6.13</v>
      </c>
      <c r="CF787" s="20">
        <v>106.7</v>
      </c>
      <c r="CG787" s="20">
        <v>112.8</v>
      </c>
      <c r="CH787" s="20">
        <v>65.400000000000006</v>
      </c>
      <c r="CI787" s="20">
        <v>-1.7000000000000001E-2</v>
      </c>
      <c r="CJ787" s="20">
        <v>-2.0499999999999998</v>
      </c>
      <c r="CK787" s="20">
        <v>105.5</v>
      </c>
      <c r="CL787" s="20">
        <v>107.5</v>
      </c>
      <c r="CM787" s="20">
        <v>0.8</v>
      </c>
      <c r="CN787" s="20">
        <v>106.4</v>
      </c>
      <c r="CO787" s="20">
        <v>111.1</v>
      </c>
      <c r="CP787" s="63">
        <v>0.378</v>
      </c>
      <c r="CQ787" s="20">
        <v>-8.9</v>
      </c>
      <c r="CR787" s="20">
        <v>-0.4238095238095238</v>
      </c>
      <c r="CS787" s="20">
        <v>1076</v>
      </c>
      <c r="CT787" s="20">
        <v>-5.63</v>
      </c>
      <c r="CU787" s="20">
        <v>-2.67</v>
      </c>
      <c r="CV787" s="20">
        <v>1470</v>
      </c>
      <c r="CW787" s="20">
        <v>1532</v>
      </c>
      <c r="CX787" s="20">
        <v>1146</v>
      </c>
      <c r="CY787" s="20">
        <v>0.46200000000000002</v>
      </c>
      <c r="CZ787" s="20">
        <v>119</v>
      </c>
      <c r="DA787" s="20">
        <v>392</v>
      </c>
      <c r="DB787" s="20">
        <v>0.30399999999999999</v>
      </c>
      <c r="DC787" s="20">
        <v>293</v>
      </c>
      <c r="DD787" s="20">
        <v>391</v>
      </c>
      <c r="DE787" s="20">
        <v>0.749</v>
      </c>
      <c r="DF787" s="20">
        <v>227</v>
      </c>
      <c r="DG787" s="20">
        <v>10.80952380952381</v>
      </c>
      <c r="DH787" s="20">
        <v>696</v>
      </c>
      <c r="DI787" s="20">
        <v>33.142857142857146</v>
      </c>
      <c r="DJ787" s="20">
        <v>274</v>
      </c>
      <c r="DK787" s="20">
        <v>129</v>
      </c>
      <c r="DL787" s="20">
        <v>61</v>
      </c>
      <c r="DM787" s="20">
        <v>273</v>
      </c>
      <c r="DN787" s="20">
        <v>313</v>
      </c>
      <c r="DO787" s="20">
        <v>70</v>
      </c>
      <c r="DP787" s="20">
        <v>72.951999999999998</v>
      </c>
      <c r="DQ787" s="20">
        <v>-2.952</v>
      </c>
      <c r="DR787" s="20">
        <v>1.004</v>
      </c>
      <c r="DS787" s="20">
        <v>13</v>
      </c>
      <c r="DT787" s="20">
        <v>0.47299999999999998</v>
      </c>
      <c r="DU787" s="20">
        <v>18.7</v>
      </c>
      <c r="DV787" s="20">
        <v>18.600000000000001</v>
      </c>
      <c r="DW787" s="20">
        <v>2.9</v>
      </c>
      <c r="DX787" s="20">
        <v>6.1428571428571432</v>
      </c>
      <c r="DY787" s="20">
        <v>14.9</v>
      </c>
      <c r="DZ787" s="20">
        <v>224</v>
      </c>
      <c r="EA787" s="20">
        <v>0.47099999999999997</v>
      </c>
      <c r="EB787" s="20">
        <v>-1</v>
      </c>
      <c r="EC787" s="66">
        <v>245</v>
      </c>
      <c r="ED787" s="66">
        <v>267</v>
      </c>
      <c r="EE787" s="66">
        <v>252</v>
      </c>
      <c r="EF787" s="66">
        <v>220</v>
      </c>
      <c r="EG787" s="66">
        <v>251</v>
      </c>
      <c r="EH787" s="66">
        <v>205.7</v>
      </c>
      <c r="EI787" s="66">
        <v>225</v>
      </c>
      <c r="EJ787" s="66">
        <v>240</v>
      </c>
      <c r="EK787" s="20">
        <v>11855.279999999999</v>
      </c>
      <c r="EL787" s="20">
        <v>11000.77</v>
      </c>
      <c r="EM787" s="20">
        <v>74.881428571428572</v>
      </c>
      <c r="EN787" s="20">
        <v>81.714285714285708</v>
      </c>
      <c r="EO787" s="20">
        <v>12.5083</v>
      </c>
      <c r="EP787" s="20">
        <v>197.50300000000001</v>
      </c>
      <c r="EQ787" s="21">
        <v>83</v>
      </c>
      <c r="ER787" s="21">
        <v>76</v>
      </c>
      <c r="ES787" s="61" t="s">
        <v>167</v>
      </c>
      <c r="ET787" s="61">
        <v>159</v>
      </c>
      <c r="EU787" s="61">
        <v>7</v>
      </c>
    </row>
    <row r="788" spans="1:151" x14ac:dyDescent="0.45">
      <c r="A788" s="68">
        <v>45323</v>
      </c>
      <c r="B788" s="21" t="s">
        <v>117</v>
      </c>
      <c r="C788" s="21">
        <v>47</v>
      </c>
      <c r="D788" s="21" t="s">
        <v>146</v>
      </c>
      <c r="E788" s="21">
        <v>323</v>
      </c>
      <c r="F788" s="50" t="s">
        <v>558</v>
      </c>
      <c r="G788" t="s">
        <v>907</v>
      </c>
      <c r="H788" t="s">
        <v>146</v>
      </c>
      <c r="I788" t="s">
        <v>907</v>
      </c>
      <c r="J788" t="s">
        <v>146</v>
      </c>
      <c r="K788" t="s">
        <v>907</v>
      </c>
      <c r="L788" t="s">
        <v>146</v>
      </c>
      <c r="M788" t="s">
        <v>620</v>
      </c>
      <c r="N788" t="s">
        <v>631</v>
      </c>
      <c r="O788" t="s">
        <v>117</v>
      </c>
      <c r="P788" t="s">
        <v>410</v>
      </c>
      <c r="Q788" t="s">
        <v>117</v>
      </c>
      <c r="R788" t="s">
        <v>410</v>
      </c>
      <c r="S788" t="s">
        <v>118</v>
      </c>
      <c r="T788" t="s">
        <v>118</v>
      </c>
      <c r="U788">
        <v>21</v>
      </c>
      <c r="V788">
        <v>20</v>
      </c>
      <c r="W788" s="20">
        <v>0.71428571428571397</v>
      </c>
      <c r="X788" s="20">
        <v>4.5999999999999996</v>
      </c>
      <c r="Y788" s="20">
        <v>112.1</v>
      </c>
      <c r="Z788" s="20">
        <v>107.5</v>
      </c>
      <c r="AA788" s="20">
        <v>71.3</v>
      </c>
      <c r="AB788" s="20">
        <v>4.9000000000000002E-2</v>
      </c>
      <c r="AC788" s="20">
        <v>-2.15</v>
      </c>
      <c r="AD788" s="20">
        <v>106.1</v>
      </c>
      <c r="AE788" s="20">
        <v>108.2</v>
      </c>
      <c r="AF788" s="20">
        <v>-0.62</v>
      </c>
      <c r="AG788" s="20">
        <v>112.6</v>
      </c>
      <c r="AH788" s="20">
        <v>106.6</v>
      </c>
      <c r="AI788" s="20">
        <v>0.65100000000000002</v>
      </c>
      <c r="AJ788" s="20">
        <v>-2.2999999999999998</v>
      </c>
      <c r="AK788" s="20">
        <v>-0.10952380952380951</v>
      </c>
      <c r="AL788" s="20">
        <v>1281</v>
      </c>
      <c r="AM788" s="20">
        <v>2.75</v>
      </c>
      <c r="AN788" s="20">
        <v>-1.9</v>
      </c>
      <c r="AO788" s="20">
        <v>1705</v>
      </c>
      <c r="AP788" s="20">
        <v>1575</v>
      </c>
      <c r="AQ788" s="20">
        <v>1378</v>
      </c>
      <c r="AR788" s="20">
        <v>0.436</v>
      </c>
      <c r="AS788" s="20">
        <v>212</v>
      </c>
      <c r="AT788" s="20">
        <v>667</v>
      </c>
      <c r="AU788" s="20">
        <v>0.318</v>
      </c>
      <c r="AV788" s="20">
        <v>291</v>
      </c>
      <c r="AW788" s="20">
        <v>400</v>
      </c>
      <c r="AX788" s="20">
        <v>0.72799999999999998</v>
      </c>
      <c r="AY788" s="20">
        <v>282</v>
      </c>
      <c r="AZ788" s="20">
        <v>13.428571428571429</v>
      </c>
      <c r="BA788" s="20">
        <v>853</v>
      </c>
      <c r="BB788" s="20">
        <v>40.61904761904762</v>
      </c>
      <c r="BC788" s="20">
        <v>303</v>
      </c>
      <c r="BD788" s="20">
        <v>121</v>
      </c>
      <c r="BE788" s="20">
        <v>62</v>
      </c>
      <c r="BF788" s="20">
        <v>218</v>
      </c>
      <c r="BG788" s="20">
        <v>337</v>
      </c>
      <c r="BH788" s="20">
        <v>81.2</v>
      </c>
      <c r="BI788" s="20">
        <v>75</v>
      </c>
      <c r="BJ788" s="20">
        <v>6.19</v>
      </c>
      <c r="BK788" s="20">
        <v>1.39</v>
      </c>
      <c r="BL788" s="20">
        <v>10.381</v>
      </c>
      <c r="BM788" s="20">
        <v>0.55500000000000005</v>
      </c>
      <c r="BN788" s="20">
        <v>31.8</v>
      </c>
      <c r="BO788" s="20">
        <v>19</v>
      </c>
      <c r="BP788" s="20">
        <v>3</v>
      </c>
      <c r="BQ788" s="20">
        <v>5.7619047619047619</v>
      </c>
      <c r="BR788" s="20">
        <v>16</v>
      </c>
      <c r="BS788" s="20">
        <v>100</v>
      </c>
      <c r="BT788" s="20">
        <v>0.54800000000000004</v>
      </c>
      <c r="BU788" s="20">
        <v>1</v>
      </c>
      <c r="BV788" s="66">
        <v>115</v>
      </c>
      <c r="BW788" s="66">
        <v>69</v>
      </c>
      <c r="BX788" s="66">
        <v>100</v>
      </c>
      <c r="BY788" s="66">
        <v>113</v>
      </c>
      <c r="BZ788" s="66">
        <v>120</v>
      </c>
      <c r="CA788" s="66">
        <v>85.3</v>
      </c>
      <c r="CB788" s="66">
        <v>100</v>
      </c>
      <c r="CC788" s="66">
        <v>72</v>
      </c>
      <c r="CD788" s="20">
        <v>0.7</v>
      </c>
      <c r="CE788" s="20">
        <v>5.83</v>
      </c>
      <c r="CF788" s="20">
        <v>112.1</v>
      </c>
      <c r="CG788" s="20">
        <v>106.3</v>
      </c>
      <c r="CH788" s="20">
        <v>66.599999999999994</v>
      </c>
      <c r="CI788" s="20">
        <v>7.6999999999999999E-2</v>
      </c>
      <c r="CJ788" s="20">
        <v>2.5299999999999998</v>
      </c>
      <c r="CK788" s="20">
        <v>108.2</v>
      </c>
      <c r="CL788" s="20">
        <v>105.7</v>
      </c>
      <c r="CM788" s="20">
        <v>5.0999999999999996</v>
      </c>
      <c r="CN788" s="20">
        <v>112.7</v>
      </c>
      <c r="CO788" s="20">
        <v>105.5</v>
      </c>
      <c r="CP788" s="63">
        <v>0.67969999999999997</v>
      </c>
      <c r="CQ788" s="20">
        <v>-1.7</v>
      </c>
      <c r="CR788" s="20">
        <v>-8.4999999999999992E-2</v>
      </c>
      <c r="CS788" s="20">
        <v>1278</v>
      </c>
      <c r="CT788" s="20">
        <v>1.65</v>
      </c>
      <c r="CU788" s="20">
        <v>-0.57999999999999996</v>
      </c>
      <c r="CV788" s="20">
        <v>1619</v>
      </c>
      <c r="CW788" s="20">
        <v>1437</v>
      </c>
      <c r="CX788" s="20">
        <v>1224</v>
      </c>
      <c r="CY788" s="20">
        <v>0.45500000000000002</v>
      </c>
      <c r="CZ788" s="20">
        <v>172</v>
      </c>
      <c r="DA788" s="20">
        <v>483</v>
      </c>
      <c r="DB788" s="20">
        <v>0.35599999999999998</v>
      </c>
      <c r="DC788" s="20">
        <v>333</v>
      </c>
      <c r="DD788" s="20">
        <v>438</v>
      </c>
      <c r="DE788" s="20">
        <v>0.76</v>
      </c>
      <c r="DF788" s="20">
        <v>212</v>
      </c>
      <c r="DG788" s="20">
        <v>10.6</v>
      </c>
      <c r="DH788" s="20">
        <v>707</v>
      </c>
      <c r="DI788" s="20">
        <v>35.35</v>
      </c>
      <c r="DJ788" s="20">
        <v>247</v>
      </c>
      <c r="DK788" s="20">
        <v>131</v>
      </c>
      <c r="DL788" s="20">
        <v>52</v>
      </c>
      <c r="DM788" s="20">
        <v>174</v>
      </c>
      <c r="DN788" s="20">
        <v>352</v>
      </c>
      <c r="DO788" s="20">
        <v>81</v>
      </c>
      <c r="DP788" s="20">
        <v>71.849999999999994</v>
      </c>
      <c r="DQ788" s="20">
        <v>9.1</v>
      </c>
      <c r="DR788" s="20">
        <v>1.42</v>
      </c>
      <c r="DS788" s="20">
        <v>8.6999999999999993</v>
      </c>
      <c r="DT788" s="20">
        <v>0.753</v>
      </c>
      <c r="DU788" s="20">
        <v>24.2</v>
      </c>
      <c r="DV788" s="20">
        <v>21.9</v>
      </c>
      <c r="DW788" s="20">
        <v>2.6</v>
      </c>
      <c r="DX788" s="20">
        <v>6.55</v>
      </c>
      <c r="DY788" s="20">
        <v>17.600000000000001</v>
      </c>
      <c r="DZ788" s="20">
        <v>61</v>
      </c>
      <c r="EA788" s="20">
        <v>0.57599999999999996</v>
      </c>
      <c r="EB788" s="20">
        <v>-1</v>
      </c>
      <c r="EC788" s="66">
        <v>113</v>
      </c>
      <c r="ED788" s="66">
        <v>102</v>
      </c>
      <c r="EE788" s="66">
        <v>85</v>
      </c>
      <c r="EF788" s="66">
        <v>101</v>
      </c>
      <c r="EG788" s="66">
        <v>111</v>
      </c>
      <c r="EH788" s="66">
        <v>81.8</v>
      </c>
      <c r="EI788" s="66">
        <v>60</v>
      </c>
      <c r="EJ788" s="66">
        <v>54</v>
      </c>
      <c r="EK788" s="20">
        <v>11916.23</v>
      </c>
      <c r="EL788" s="20">
        <v>12050.75</v>
      </c>
      <c r="EM788" s="20">
        <v>67.995549999999994</v>
      </c>
      <c r="EN788" s="20">
        <v>50.128571428571426</v>
      </c>
      <c r="EO788" s="20">
        <v>12.16</v>
      </c>
      <c r="EP788" s="20">
        <v>256.25599999999997</v>
      </c>
      <c r="EQ788" s="21">
        <v>74</v>
      </c>
      <c r="ER788" s="21">
        <v>80</v>
      </c>
      <c r="ES788" s="61" t="s">
        <v>146</v>
      </c>
      <c r="ET788" s="61">
        <v>154</v>
      </c>
      <c r="EU788" s="61">
        <v>-6</v>
      </c>
    </row>
    <row r="789" spans="1:151" x14ac:dyDescent="0.45">
      <c r="A789" s="68">
        <v>45323</v>
      </c>
      <c r="B789" s="21" t="s">
        <v>324</v>
      </c>
      <c r="C789" s="21">
        <v>203</v>
      </c>
      <c r="D789" s="21" t="s">
        <v>381</v>
      </c>
      <c r="E789" s="21">
        <v>107</v>
      </c>
      <c r="F789" s="50" t="s">
        <v>558</v>
      </c>
      <c r="G789" t="s">
        <v>324</v>
      </c>
      <c r="H789" t="s">
        <v>381</v>
      </c>
      <c r="I789" t="s">
        <v>324</v>
      </c>
      <c r="J789" t="s">
        <v>381</v>
      </c>
      <c r="K789" t="s">
        <v>324</v>
      </c>
      <c r="L789" t="s">
        <v>381</v>
      </c>
      <c r="M789" t="s">
        <v>691</v>
      </c>
      <c r="N789" t="s">
        <v>381</v>
      </c>
      <c r="O789" t="s">
        <v>691</v>
      </c>
      <c r="P789" t="s">
        <v>381</v>
      </c>
      <c r="Q789" t="s">
        <v>324</v>
      </c>
      <c r="R789" t="s">
        <v>381</v>
      </c>
      <c r="S789" t="s">
        <v>118</v>
      </c>
      <c r="T789" t="s">
        <v>118</v>
      </c>
      <c r="U789">
        <v>21</v>
      </c>
      <c r="V789">
        <v>21</v>
      </c>
      <c r="W789" s="20">
        <v>0.28571428571428598</v>
      </c>
      <c r="X789" s="20">
        <v>-16.05</v>
      </c>
      <c r="Y789" s="20">
        <v>100.2</v>
      </c>
      <c r="Z789" s="20">
        <v>116.2</v>
      </c>
      <c r="AA789" s="20">
        <v>69.400000000000006</v>
      </c>
      <c r="AB789" s="20">
        <v>6.3E-2</v>
      </c>
      <c r="AC789" s="20">
        <v>-2.12</v>
      </c>
      <c r="AD789" s="20">
        <v>104.7</v>
      </c>
      <c r="AE789" s="20">
        <v>106.8</v>
      </c>
      <c r="AF789" s="20">
        <v>0.95</v>
      </c>
      <c r="AG789" s="20">
        <v>99.8</v>
      </c>
      <c r="AH789" s="20">
        <v>115.4</v>
      </c>
      <c r="AI789" s="20">
        <v>0.159</v>
      </c>
      <c r="AJ789" s="20">
        <v>-10</v>
      </c>
      <c r="AK789" s="20">
        <v>-0.47619047619047616</v>
      </c>
      <c r="AL789" s="20">
        <v>995</v>
      </c>
      <c r="AM789" s="20">
        <v>-14.39</v>
      </c>
      <c r="AN789" s="20">
        <v>-3.2</v>
      </c>
      <c r="AO789" s="20">
        <v>1446</v>
      </c>
      <c r="AP789" s="20">
        <v>1681</v>
      </c>
      <c r="AQ789" s="20">
        <v>1229</v>
      </c>
      <c r="AR789" s="20">
        <v>0.40300000000000002</v>
      </c>
      <c r="AS789" s="20">
        <v>137</v>
      </c>
      <c r="AT789" s="20">
        <v>451</v>
      </c>
      <c r="AU789" s="20">
        <v>0.30399999999999999</v>
      </c>
      <c r="AV789" s="20">
        <v>319</v>
      </c>
      <c r="AW789" s="20">
        <v>443</v>
      </c>
      <c r="AX789" s="20">
        <v>0.72</v>
      </c>
      <c r="AY789" s="20">
        <v>180</v>
      </c>
      <c r="AZ789" s="20">
        <v>8.5714285714285712</v>
      </c>
      <c r="BA789" s="20">
        <v>636</v>
      </c>
      <c r="BB789" s="20">
        <v>30.285714285714285</v>
      </c>
      <c r="BC789" s="20">
        <v>227</v>
      </c>
      <c r="BD789" s="20">
        <v>123</v>
      </c>
      <c r="BE789" s="20">
        <v>73</v>
      </c>
      <c r="BF789" s="20">
        <v>198</v>
      </c>
      <c r="BG789" s="20">
        <v>337</v>
      </c>
      <c r="BH789" s="20">
        <v>68.900000000000006</v>
      </c>
      <c r="BI789" s="20">
        <v>80.048000000000002</v>
      </c>
      <c r="BJ789" s="20">
        <v>-11.19</v>
      </c>
      <c r="BK789" s="20">
        <v>1.1459999999999999</v>
      </c>
      <c r="BL789" s="20">
        <v>9.4290000000000003</v>
      </c>
      <c r="BM789" s="20">
        <v>0.621</v>
      </c>
      <c r="BN789" s="20">
        <v>21.5</v>
      </c>
      <c r="BO789" s="20">
        <v>21.1</v>
      </c>
      <c r="BP789" s="20">
        <v>3.5</v>
      </c>
      <c r="BQ789" s="20">
        <v>5.8571428571428568</v>
      </c>
      <c r="BR789" s="20">
        <v>16</v>
      </c>
      <c r="BS789" s="20">
        <v>288</v>
      </c>
      <c r="BT789" s="20">
        <v>0.436</v>
      </c>
      <c r="BU789" s="20">
        <v>1</v>
      </c>
      <c r="BV789" s="66">
        <v>330</v>
      </c>
      <c r="BW789" s="66">
        <v>300</v>
      </c>
      <c r="BX789" s="66">
        <v>305</v>
      </c>
      <c r="BY789" s="66">
        <v>330</v>
      </c>
      <c r="BZ789" s="66">
        <v>330</v>
      </c>
      <c r="CA789" s="66">
        <v>261.5</v>
      </c>
      <c r="CB789" s="66">
        <v>288</v>
      </c>
      <c r="CC789" s="66">
        <v>290</v>
      </c>
      <c r="CD789" s="20">
        <v>0.19047619047618999</v>
      </c>
      <c r="CE789" s="20">
        <v>-20.079999999999998</v>
      </c>
      <c r="CF789" s="20">
        <v>97.7</v>
      </c>
      <c r="CG789" s="20">
        <v>117.8</v>
      </c>
      <c r="CH789" s="20">
        <v>70.900000000000006</v>
      </c>
      <c r="CI789" s="20">
        <v>-7.9000000000000001E-2</v>
      </c>
      <c r="CJ789" s="20">
        <v>-4.66</v>
      </c>
      <c r="CK789" s="20">
        <v>105.1</v>
      </c>
      <c r="CL789" s="20">
        <v>109.8</v>
      </c>
      <c r="CM789" s="20">
        <v>-4.0599999999999996</v>
      </c>
      <c r="CN789" s="20">
        <v>99.2</v>
      </c>
      <c r="CO789" s="20">
        <v>116.5</v>
      </c>
      <c r="CP789" s="63">
        <v>0.13689999999999999</v>
      </c>
      <c r="CQ789" s="20">
        <v>-14</v>
      </c>
      <c r="CR789" s="20">
        <v>-0.66666666666666663</v>
      </c>
      <c r="CS789" s="20">
        <v>857</v>
      </c>
      <c r="CT789" s="20">
        <v>-17.82</v>
      </c>
      <c r="CU789" s="20">
        <v>-4.93</v>
      </c>
      <c r="CV789" s="20">
        <v>1607</v>
      </c>
      <c r="CW789" s="20">
        <v>1674</v>
      </c>
      <c r="CX789" s="20">
        <v>1297</v>
      </c>
      <c r="CY789" s="20">
        <v>0.44600000000000001</v>
      </c>
      <c r="CZ789" s="20">
        <v>168</v>
      </c>
      <c r="DA789" s="20">
        <v>502</v>
      </c>
      <c r="DB789" s="20">
        <v>0.33500000000000002</v>
      </c>
      <c r="DC789" s="20">
        <v>281</v>
      </c>
      <c r="DD789" s="20">
        <v>392</v>
      </c>
      <c r="DE789" s="20">
        <v>0.71699999999999997</v>
      </c>
      <c r="DF789" s="20">
        <v>241</v>
      </c>
      <c r="DG789" s="20">
        <v>11.476190476190476</v>
      </c>
      <c r="DH789" s="20">
        <v>775</v>
      </c>
      <c r="DI789" s="20">
        <v>36.904761904761905</v>
      </c>
      <c r="DJ789" s="20">
        <v>289</v>
      </c>
      <c r="DK789" s="20">
        <v>138</v>
      </c>
      <c r="DL789" s="20">
        <v>57</v>
      </c>
      <c r="DM789" s="20">
        <v>279</v>
      </c>
      <c r="DN789" s="20">
        <v>369</v>
      </c>
      <c r="DO789" s="20">
        <v>76.5</v>
      </c>
      <c r="DP789" s="20">
        <v>79.713999999999999</v>
      </c>
      <c r="DQ789" s="20">
        <v>-3.19</v>
      </c>
      <c r="DR789" s="20">
        <v>1.036</v>
      </c>
      <c r="DS789" s="20">
        <v>13.286</v>
      </c>
      <c r="DT789" s="20">
        <v>0.495</v>
      </c>
      <c r="DU789" s="20">
        <v>23.9</v>
      </c>
      <c r="DV789" s="20">
        <v>18.7</v>
      </c>
      <c r="DW789" s="20">
        <v>2.7</v>
      </c>
      <c r="DX789" s="20">
        <v>6.5714285714285712</v>
      </c>
      <c r="DY789" s="20">
        <v>17.600000000000001</v>
      </c>
      <c r="DZ789" s="20">
        <v>361</v>
      </c>
      <c r="EA789" s="20">
        <v>0.34899999999999998</v>
      </c>
      <c r="EB789" s="20">
        <v>0</v>
      </c>
      <c r="EC789" s="66">
        <v>357</v>
      </c>
      <c r="ED789" s="66">
        <v>360</v>
      </c>
      <c r="EE789" s="66">
        <v>357</v>
      </c>
      <c r="EF789" s="66">
        <v>325</v>
      </c>
      <c r="EG789" s="66">
        <v>350</v>
      </c>
      <c r="EH789" s="66">
        <v>291.8</v>
      </c>
      <c r="EI789" s="66">
        <v>361</v>
      </c>
      <c r="EJ789" s="66">
        <v>359</v>
      </c>
      <c r="EK789" s="20">
        <v>11803.56</v>
      </c>
      <c r="EL789" s="20">
        <v>11352.74</v>
      </c>
      <c r="EM789" s="20">
        <v>61.961999999999996</v>
      </c>
      <c r="EN789" s="20">
        <v>77.817999999999998</v>
      </c>
      <c r="EO789" s="20">
        <v>11.472</v>
      </c>
      <c r="EP789" s="20">
        <v>265.68</v>
      </c>
      <c r="EQ789" s="21">
        <v>59</v>
      </c>
      <c r="ER789" s="21">
        <v>58</v>
      </c>
      <c r="ES789" s="61" t="s">
        <v>324</v>
      </c>
      <c r="ET789" s="61">
        <v>117</v>
      </c>
      <c r="EU789" s="61">
        <v>1</v>
      </c>
    </row>
    <row r="790" spans="1:151" x14ac:dyDescent="0.45">
      <c r="A790" s="68">
        <v>45323</v>
      </c>
      <c r="B790" s="21" t="s">
        <v>392</v>
      </c>
      <c r="C790" s="21">
        <v>181</v>
      </c>
      <c r="D790" s="21" t="s">
        <v>229</v>
      </c>
      <c r="E790" s="21">
        <v>73</v>
      </c>
      <c r="F790" s="50" t="s">
        <v>558</v>
      </c>
      <c r="G790" t="s">
        <v>392</v>
      </c>
      <c r="H790" t="s">
        <v>229</v>
      </c>
      <c r="I790" t="s">
        <v>392</v>
      </c>
      <c r="J790" t="s">
        <v>229</v>
      </c>
      <c r="K790" t="s">
        <v>392</v>
      </c>
      <c r="L790" t="s">
        <v>229</v>
      </c>
      <c r="M790" t="s">
        <v>392</v>
      </c>
      <c r="N790" t="s">
        <v>229</v>
      </c>
      <c r="O790" t="s">
        <v>392</v>
      </c>
      <c r="P790" t="s">
        <v>229</v>
      </c>
      <c r="Q790" t="s">
        <v>392</v>
      </c>
      <c r="R790" t="s">
        <v>229</v>
      </c>
      <c r="S790" t="s">
        <v>118</v>
      </c>
      <c r="T790" t="s">
        <v>118</v>
      </c>
      <c r="U790">
        <v>21</v>
      </c>
      <c r="V790">
        <v>22</v>
      </c>
      <c r="W790" s="20">
        <v>0.52380952380952395</v>
      </c>
      <c r="X790" s="20">
        <v>-2.4500000000000002</v>
      </c>
      <c r="Y790" s="20">
        <v>105.5</v>
      </c>
      <c r="Z790" s="20">
        <v>107.9</v>
      </c>
      <c r="AA790" s="20">
        <v>67.8</v>
      </c>
      <c r="AB790" s="20">
        <v>7.3999999999999996E-2</v>
      </c>
      <c r="AC790" s="20">
        <v>0.15</v>
      </c>
      <c r="AD790" s="20">
        <v>106.7</v>
      </c>
      <c r="AE790" s="20">
        <v>106.5</v>
      </c>
      <c r="AF790" s="20">
        <v>0.65</v>
      </c>
      <c r="AG790" s="20">
        <v>104.7</v>
      </c>
      <c r="AH790" s="20">
        <v>106.2</v>
      </c>
      <c r="AI790" s="20">
        <v>0.45860000000000001</v>
      </c>
      <c r="AJ790" s="20">
        <v>-4.7</v>
      </c>
      <c r="AK790" s="20">
        <v>-0.22380952380952382</v>
      </c>
      <c r="AL790" s="20">
        <v>1174</v>
      </c>
      <c r="AM790" s="20">
        <v>-2.02</v>
      </c>
      <c r="AN790" s="20">
        <v>-0.78</v>
      </c>
      <c r="AO790" s="20">
        <v>1504</v>
      </c>
      <c r="AP790" s="20">
        <v>1530</v>
      </c>
      <c r="AQ790" s="20">
        <v>1235</v>
      </c>
      <c r="AR790" s="20">
        <v>0.42799999999999999</v>
      </c>
      <c r="AS790" s="20">
        <v>166</v>
      </c>
      <c r="AT790" s="20">
        <v>451</v>
      </c>
      <c r="AU790" s="20">
        <v>0.36799999999999999</v>
      </c>
      <c r="AV790" s="20">
        <v>282</v>
      </c>
      <c r="AW790" s="20">
        <v>392</v>
      </c>
      <c r="AX790" s="20">
        <v>0.71899999999999997</v>
      </c>
      <c r="AY790" s="20">
        <v>224</v>
      </c>
      <c r="AZ790" s="20">
        <v>10.666666666666666</v>
      </c>
      <c r="BA790" s="20">
        <v>733</v>
      </c>
      <c r="BB790" s="20">
        <v>34.904761904761905</v>
      </c>
      <c r="BC790" s="20">
        <v>262</v>
      </c>
      <c r="BD790" s="20">
        <v>153</v>
      </c>
      <c r="BE790" s="20">
        <v>73</v>
      </c>
      <c r="BF790" s="20">
        <v>242</v>
      </c>
      <c r="BG790" s="20">
        <v>356</v>
      </c>
      <c r="BH790" s="20">
        <v>71.599999999999994</v>
      </c>
      <c r="BI790" s="20">
        <v>72.856999999999999</v>
      </c>
      <c r="BJ790" s="20">
        <v>-1.238</v>
      </c>
      <c r="BK790" s="20">
        <v>1.083</v>
      </c>
      <c r="BL790" s="20">
        <v>11.523999999999999</v>
      </c>
      <c r="BM790" s="20">
        <v>0.63200000000000001</v>
      </c>
      <c r="BN790" s="20">
        <v>21.5</v>
      </c>
      <c r="BO790" s="20">
        <v>18.7</v>
      </c>
      <c r="BP790" s="20">
        <v>3.5</v>
      </c>
      <c r="BQ790" s="20">
        <v>7.2857142857142856</v>
      </c>
      <c r="BR790" s="20">
        <v>17</v>
      </c>
      <c r="BS790" s="20">
        <v>143</v>
      </c>
      <c r="BT790" s="20">
        <v>0.51600000000000001</v>
      </c>
      <c r="BU790" s="20">
        <v>1</v>
      </c>
      <c r="BV790" s="66">
        <v>177</v>
      </c>
      <c r="BW790" s="66">
        <v>205</v>
      </c>
      <c r="BX790" s="66">
        <v>146</v>
      </c>
      <c r="BY790" s="66">
        <v>200</v>
      </c>
      <c r="BZ790" s="66">
        <v>191</v>
      </c>
      <c r="CA790" s="66">
        <v>147.69999999999999</v>
      </c>
      <c r="CB790" s="66">
        <v>144</v>
      </c>
      <c r="CC790" s="66">
        <v>166</v>
      </c>
      <c r="CD790" s="20">
        <v>0.68181818181818199</v>
      </c>
      <c r="CE790" s="20">
        <v>6.71</v>
      </c>
      <c r="CF790" s="20">
        <v>108.7</v>
      </c>
      <c r="CG790" s="20">
        <v>102</v>
      </c>
      <c r="CH790" s="20">
        <v>63.6</v>
      </c>
      <c r="CI790" s="20">
        <v>-4.9000000000000002E-2</v>
      </c>
      <c r="CJ790" s="20">
        <v>-3.9</v>
      </c>
      <c r="CK790" s="20">
        <v>104.4</v>
      </c>
      <c r="CL790" s="20">
        <v>108.4</v>
      </c>
      <c r="CM790" s="20">
        <v>-0.23</v>
      </c>
      <c r="CN790" s="20">
        <v>108</v>
      </c>
      <c r="CO790" s="20">
        <v>102.1</v>
      </c>
      <c r="CP790" s="63">
        <v>0.65580000000000005</v>
      </c>
      <c r="CQ790" s="20">
        <v>-3.4</v>
      </c>
      <c r="CR790" s="20">
        <v>-0.15454545454545454</v>
      </c>
      <c r="CS790" s="20">
        <v>1262</v>
      </c>
      <c r="CT790" s="20">
        <v>3.06</v>
      </c>
      <c r="CU790" s="20">
        <v>-4.18</v>
      </c>
      <c r="CV790" s="20">
        <v>1620</v>
      </c>
      <c r="CW790" s="20">
        <v>1400</v>
      </c>
      <c r="CX790" s="20">
        <v>1296</v>
      </c>
      <c r="CY790" s="20">
        <v>0.46100000000000002</v>
      </c>
      <c r="CZ790" s="20">
        <v>142</v>
      </c>
      <c r="DA790" s="20">
        <v>423</v>
      </c>
      <c r="DB790" s="20">
        <v>0.33600000000000002</v>
      </c>
      <c r="DC790" s="20">
        <v>284</v>
      </c>
      <c r="DD790" s="20">
        <v>394</v>
      </c>
      <c r="DE790" s="20">
        <v>0.72099999999999997</v>
      </c>
      <c r="DF790" s="20">
        <v>271</v>
      </c>
      <c r="DG790" s="20">
        <v>12.318181818181818</v>
      </c>
      <c r="DH790" s="20">
        <v>895</v>
      </c>
      <c r="DI790" s="20">
        <v>40.68181818181818</v>
      </c>
      <c r="DJ790" s="20">
        <v>286</v>
      </c>
      <c r="DK790" s="20">
        <v>113</v>
      </c>
      <c r="DL790" s="20">
        <v>95</v>
      </c>
      <c r="DM790" s="20">
        <v>241</v>
      </c>
      <c r="DN790" s="20">
        <v>340</v>
      </c>
      <c r="DO790" s="20">
        <v>73.599999999999994</v>
      </c>
      <c r="DP790" s="20">
        <v>63.636000000000003</v>
      </c>
      <c r="DQ790" s="20">
        <v>10</v>
      </c>
      <c r="DR790" s="20">
        <v>1.1870000000000001</v>
      </c>
      <c r="DS790" s="20">
        <v>10.955</v>
      </c>
      <c r="DT790" s="20">
        <v>0.46899999999999997</v>
      </c>
      <c r="DU790" s="20">
        <v>19.2</v>
      </c>
      <c r="DV790" s="20">
        <v>17.899999999999999</v>
      </c>
      <c r="DW790" s="20">
        <v>4.3</v>
      </c>
      <c r="DX790" s="20">
        <v>5.1363636363636367</v>
      </c>
      <c r="DY790" s="20">
        <v>15.5</v>
      </c>
      <c r="DZ790" s="20">
        <v>127</v>
      </c>
      <c r="EA790" s="20">
        <v>0.52800000000000002</v>
      </c>
      <c r="EB790" s="20">
        <v>0</v>
      </c>
      <c r="EC790" s="66">
        <v>105</v>
      </c>
      <c r="ED790" s="66">
        <v>126</v>
      </c>
      <c r="EE790" s="66">
        <v>122</v>
      </c>
      <c r="EF790" s="66">
        <v>86</v>
      </c>
      <c r="EG790" s="66">
        <v>104</v>
      </c>
      <c r="EH790" s="66">
        <v>95.7</v>
      </c>
      <c r="EI790" s="66">
        <v>127</v>
      </c>
      <c r="EJ790" s="66">
        <v>121</v>
      </c>
      <c r="EK790" s="20">
        <v>10761</v>
      </c>
      <c r="EL790" s="20">
        <v>11728.730000000001</v>
      </c>
      <c r="EM790" s="20">
        <v>59.191454545454548</v>
      </c>
      <c r="EN790" s="20">
        <v>79.814999999999998</v>
      </c>
      <c r="EO790" s="20">
        <v>12.257</v>
      </c>
      <c r="EP790" s="20">
        <v>244.45999999999998</v>
      </c>
      <c r="EQ790" s="21">
        <v>67</v>
      </c>
      <c r="ER790" s="21">
        <v>72</v>
      </c>
      <c r="ES790" s="61" t="s">
        <v>229</v>
      </c>
      <c r="ET790" s="61">
        <v>139</v>
      </c>
      <c r="EU790" s="61">
        <v>-5</v>
      </c>
    </row>
    <row r="791" spans="1:151" x14ac:dyDescent="0.45">
      <c r="A791" s="68">
        <v>45323</v>
      </c>
      <c r="B791" s="21" t="s">
        <v>350</v>
      </c>
      <c r="C791" s="21">
        <v>354</v>
      </c>
      <c r="D791" s="21" t="s">
        <v>249</v>
      </c>
      <c r="E791" s="21">
        <v>67</v>
      </c>
      <c r="F791" s="50" t="s">
        <v>558</v>
      </c>
      <c r="G791" t="s">
        <v>350</v>
      </c>
      <c r="H791" t="s">
        <v>249</v>
      </c>
      <c r="I791" t="s">
        <v>350</v>
      </c>
      <c r="J791" t="s">
        <v>249</v>
      </c>
      <c r="K791" t="s">
        <v>350</v>
      </c>
      <c r="L791" t="s">
        <v>249</v>
      </c>
      <c r="M791" t="s">
        <v>690</v>
      </c>
      <c r="N791" t="s">
        <v>249</v>
      </c>
      <c r="O791" t="s">
        <v>350</v>
      </c>
      <c r="P791" t="s">
        <v>249</v>
      </c>
      <c r="Q791" t="s">
        <v>350</v>
      </c>
      <c r="R791" t="s">
        <v>249</v>
      </c>
      <c r="S791" t="s">
        <v>118</v>
      </c>
      <c r="T791" t="s">
        <v>118</v>
      </c>
      <c r="U791">
        <v>21</v>
      </c>
      <c r="V791">
        <v>21</v>
      </c>
      <c r="W791" s="20">
        <v>0.38095238095238099</v>
      </c>
      <c r="X791" s="20">
        <v>-13.66</v>
      </c>
      <c r="Y791" s="20">
        <v>101.4</v>
      </c>
      <c r="Z791" s="20">
        <v>115</v>
      </c>
      <c r="AA791" s="20">
        <v>66.599999999999994</v>
      </c>
      <c r="AB791" s="20">
        <v>-2.7E-2</v>
      </c>
      <c r="AC791" s="20">
        <v>-6.63</v>
      </c>
      <c r="AD791" s="20">
        <v>103.5</v>
      </c>
      <c r="AE791" s="20">
        <v>110.1</v>
      </c>
      <c r="AF791" s="20">
        <v>-5.32</v>
      </c>
      <c r="AG791" s="20">
        <v>99.6</v>
      </c>
      <c r="AH791" s="20">
        <v>114.6</v>
      </c>
      <c r="AI791" s="20">
        <v>0.16569999999999999</v>
      </c>
      <c r="AJ791" s="20">
        <v>-10</v>
      </c>
      <c r="AK791" s="20">
        <v>-0.47619047619047616</v>
      </c>
      <c r="AL791" s="20">
        <v>978</v>
      </c>
      <c r="AM791" s="20">
        <v>-11.7</v>
      </c>
      <c r="AN791" s="20">
        <v>-6.33</v>
      </c>
      <c r="AO791" s="20">
        <v>1520</v>
      </c>
      <c r="AP791" s="20">
        <v>1518</v>
      </c>
      <c r="AQ791" s="20">
        <v>1183</v>
      </c>
      <c r="AR791" s="20">
        <v>0.42899999999999999</v>
      </c>
      <c r="AS791" s="20">
        <v>190</v>
      </c>
      <c r="AT791" s="20">
        <v>574</v>
      </c>
      <c r="AU791" s="20">
        <v>0.33100000000000002</v>
      </c>
      <c r="AV791" s="20">
        <v>314</v>
      </c>
      <c r="AW791" s="20">
        <v>436</v>
      </c>
      <c r="AX791" s="20">
        <v>0.72</v>
      </c>
      <c r="AY791" s="20">
        <v>195</v>
      </c>
      <c r="AZ791" s="20">
        <v>9.2857142857142865</v>
      </c>
      <c r="BA791" s="20">
        <v>734</v>
      </c>
      <c r="BB791" s="20">
        <v>34.952380952380949</v>
      </c>
      <c r="BC791" s="20">
        <v>264</v>
      </c>
      <c r="BD791" s="20">
        <v>97</v>
      </c>
      <c r="BE791" s="20">
        <v>33</v>
      </c>
      <c r="BF791" s="20">
        <v>232</v>
      </c>
      <c r="BG791" s="20">
        <v>364</v>
      </c>
      <c r="BH791" s="20">
        <v>72.400000000000006</v>
      </c>
      <c r="BI791" s="20">
        <v>72.286000000000001</v>
      </c>
      <c r="BJ791" s="20">
        <v>9.5000000000000001E-2</v>
      </c>
      <c r="BK791" s="20">
        <v>1.1379999999999999</v>
      </c>
      <c r="BL791" s="20">
        <v>11.048</v>
      </c>
      <c r="BM791" s="20">
        <v>0.41799999999999998</v>
      </c>
      <c r="BN791" s="20">
        <v>27.3</v>
      </c>
      <c r="BO791" s="20">
        <v>20.8</v>
      </c>
      <c r="BP791" s="20">
        <v>1.6</v>
      </c>
      <c r="BQ791" s="20">
        <v>4.6190476190476186</v>
      </c>
      <c r="BR791" s="20">
        <v>17.3</v>
      </c>
      <c r="BS791" s="20">
        <v>338</v>
      </c>
      <c r="BT791" s="20">
        <v>0.39100000000000001</v>
      </c>
      <c r="BU791" s="20">
        <v>1</v>
      </c>
      <c r="BV791" s="66">
        <v>319</v>
      </c>
      <c r="BW791" s="66">
        <v>315</v>
      </c>
      <c r="BX791" s="66">
        <v>322</v>
      </c>
      <c r="BY791" s="66">
        <v>296</v>
      </c>
      <c r="BZ791" s="66">
        <v>320</v>
      </c>
      <c r="CA791" s="66">
        <v>265.2</v>
      </c>
      <c r="CB791" s="66">
        <v>338</v>
      </c>
      <c r="CC791" s="66">
        <v>333</v>
      </c>
      <c r="CD791" s="20">
        <v>0.57142857142857095</v>
      </c>
      <c r="CE791" s="20">
        <v>0.73</v>
      </c>
      <c r="CF791" s="20">
        <v>107.3</v>
      </c>
      <c r="CG791" s="20">
        <v>106.5</v>
      </c>
      <c r="CH791" s="20">
        <v>68.2</v>
      </c>
      <c r="CI791" s="20">
        <v>-4.7E-2</v>
      </c>
      <c r="CJ791" s="20">
        <v>-2.72</v>
      </c>
      <c r="CK791" s="20">
        <v>105.2</v>
      </c>
      <c r="CL791" s="20">
        <v>108</v>
      </c>
      <c r="CM791" s="20">
        <v>-1.65</v>
      </c>
      <c r="CN791" s="20">
        <v>106.2</v>
      </c>
      <c r="CO791" s="20">
        <v>105</v>
      </c>
      <c r="CP791" s="63">
        <v>0.53180000000000005</v>
      </c>
      <c r="CQ791" s="20">
        <v>-5.3</v>
      </c>
      <c r="CR791" s="20">
        <v>-0.25238095238095237</v>
      </c>
      <c r="CS791" s="20">
        <v>1170</v>
      </c>
      <c r="CT791" s="20">
        <v>-0.37</v>
      </c>
      <c r="CU791" s="20">
        <v>-3.27</v>
      </c>
      <c r="CV791" s="20">
        <v>1581</v>
      </c>
      <c r="CW791" s="20">
        <v>1490</v>
      </c>
      <c r="CX791" s="20">
        <v>1249</v>
      </c>
      <c r="CY791" s="20">
        <v>0.46400000000000002</v>
      </c>
      <c r="CZ791" s="20">
        <v>153</v>
      </c>
      <c r="DA791" s="20">
        <v>439</v>
      </c>
      <c r="DB791" s="20">
        <v>0.34899999999999998</v>
      </c>
      <c r="DC791" s="20">
        <v>268</v>
      </c>
      <c r="DD791" s="20">
        <v>372</v>
      </c>
      <c r="DE791" s="20">
        <v>0.72</v>
      </c>
      <c r="DF791" s="20">
        <v>195</v>
      </c>
      <c r="DG791" s="20">
        <v>9.2857142857142865</v>
      </c>
      <c r="DH791" s="20">
        <v>740</v>
      </c>
      <c r="DI791" s="20">
        <v>35.238095238095241</v>
      </c>
      <c r="DJ791" s="20">
        <v>310</v>
      </c>
      <c r="DK791" s="20">
        <v>128</v>
      </c>
      <c r="DL791" s="20">
        <v>56</v>
      </c>
      <c r="DM791" s="20">
        <v>220</v>
      </c>
      <c r="DN791" s="20">
        <v>328</v>
      </c>
      <c r="DO791" s="20">
        <v>75.3</v>
      </c>
      <c r="DP791" s="20">
        <v>70.951999999999998</v>
      </c>
      <c r="DQ791" s="20">
        <v>4.3330000000000002</v>
      </c>
      <c r="DR791" s="20">
        <v>1.409</v>
      </c>
      <c r="DS791" s="20">
        <v>10.476000000000001</v>
      </c>
      <c r="DT791" s="20">
        <v>0.58199999999999996</v>
      </c>
      <c r="DU791" s="20">
        <v>20.9</v>
      </c>
      <c r="DV791" s="20">
        <v>17.7</v>
      </c>
      <c r="DW791" s="20">
        <v>2.7</v>
      </c>
      <c r="DX791" s="20">
        <v>6.0952380952380949</v>
      </c>
      <c r="DY791" s="20">
        <v>15.6</v>
      </c>
      <c r="DZ791" s="20">
        <v>170</v>
      </c>
      <c r="EA791" s="20">
        <v>0.5</v>
      </c>
      <c r="EB791" s="20">
        <v>4</v>
      </c>
      <c r="EC791" s="66">
        <v>155</v>
      </c>
      <c r="ED791" s="66">
        <v>180</v>
      </c>
      <c r="EE791" s="66">
        <v>168</v>
      </c>
      <c r="EF791" s="66">
        <v>143</v>
      </c>
      <c r="EG791" s="66">
        <v>157</v>
      </c>
      <c r="EH791" s="66">
        <v>137.5</v>
      </c>
      <c r="EI791" s="66">
        <v>172</v>
      </c>
      <c r="EJ791" s="66">
        <v>154</v>
      </c>
      <c r="EK791" s="20">
        <v>10799.1</v>
      </c>
      <c r="EL791" s="20">
        <v>12339.5</v>
      </c>
      <c r="EM791" s="20">
        <v>67.340190476190472</v>
      </c>
      <c r="EN791" s="20">
        <v>48.389142857142858</v>
      </c>
      <c r="EO791" s="20">
        <v>12.456</v>
      </c>
      <c r="EP791" s="20">
        <v>236.16</v>
      </c>
      <c r="EQ791" s="21">
        <v>53</v>
      </c>
      <c r="ER791" s="21">
        <v>81</v>
      </c>
      <c r="ES791" s="61" t="s">
        <v>249</v>
      </c>
      <c r="ET791" s="61">
        <v>134</v>
      </c>
      <c r="EU791" s="61">
        <v>-28</v>
      </c>
    </row>
    <row r="792" spans="1:151" x14ac:dyDescent="0.45">
      <c r="A792" s="68">
        <v>45323</v>
      </c>
      <c r="B792" s="21" t="s">
        <v>311</v>
      </c>
      <c r="C792" s="21">
        <v>343</v>
      </c>
      <c r="D792" s="21" t="s">
        <v>906</v>
      </c>
      <c r="E792" s="21">
        <v>140</v>
      </c>
      <c r="F792" s="50" t="s">
        <v>558</v>
      </c>
      <c r="G792" t="s">
        <v>311</v>
      </c>
      <c r="H792" t="s">
        <v>906</v>
      </c>
      <c r="I792" t="s">
        <v>311</v>
      </c>
      <c r="J792" t="s">
        <v>906</v>
      </c>
      <c r="K792" t="s">
        <v>311</v>
      </c>
      <c r="L792" t="s">
        <v>906</v>
      </c>
      <c r="M792" t="s">
        <v>311</v>
      </c>
      <c r="N792" t="s">
        <v>906</v>
      </c>
      <c r="O792" t="s">
        <v>311</v>
      </c>
      <c r="P792" t="s">
        <v>906</v>
      </c>
      <c r="Q792" t="s">
        <v>311</v>
      </c>
      <c r="R792" t="s">
        <v>906</v>
      </c>
      <c r="S792" t="s">
        <v>312</v>
      </c>
      <c r="T792" t="s">
        <v>312</v>
      </c>
      <c r="U792">
        <v>19</v>
      </c>
      <c r="V792">
        <v>20</v>
      </c>
      <c r="W792" s="20">
        <v>0.47368421052631599</v>
      </c>
      <c r="X792" s="20">
        <v>-11.18</v>
      </c>
      <c r="Y792" s="20">
        <v>97.4</v>
      </c>
      <c r="Z792" s="20">
        <v>108.6</v>
      </c>
      <c r="AA792" s="20">
        <v>61.4</v>
      </c>
      <c r="AB792" s="20">
        <v>0.02</v>
      </c>
      <c r="AC792" s="20">
        <v>-6.28</v>
      </c>
      <c r="AD792" s="20">
        <v>100.2</v>
      </c>
      <c r="AE792" s="20">
        <v>106.5</v>
      </c>
      <c r="AF792" s="20">
        <v>-2.17</v>
      </c>
      <c r="AG792" s="20">
        <v>97.1</v>
      </c>
      <c r="AH792" s="20">
        <v>108.3</v>
      </c>
      <c r="AI792" s="20">
        <v>0.2223</v>
      </c>
      <c r="AJ792" s="20">
        <v>-7.1</v>
      </c>
      <c r="AK792" s="20">
        <v>-0.37368421052631579</v>
      </c>
      <c r="AL792" s="20">
        <v>1038</v>
      </c>
      <c r="AM792" s="20">
        <v>-11.3</v>
      </c>
      <c r="AN792" s="20">
        <v>-7.48</v>
      </c>
      <c r="AO792" s="20">
        <v>1211</v>
      </c>
      <c r="AP792" s="20">
        <v>1192</v>
      </c>
      <c r="AQ792" s="20">
        <v>1104</v>
      </c>
      <c r="AR792" s="20">
        <v>0.39200000000000002</v>
      </c>
      <c r="AS792" s="20">
        <v>143</v>
      </c>
      <c r="AT792" s="20">
        <v>432</v>
      </c>
      <c r="AU792" s="20">
        <v>0.33100000000000002</v>
      </c>
      <c r="AV792" s="20">
        <v>202</v>
      </c>
      <c r="AW792" s="20">
        <v>289</v>
      </c>
      <c r="AX792" s="20">
        <v>0.69899999999999995</v>
      </c>
      <c r="AY792" s="20">
        <v>213</v>
      </c>
      <c r="AZ792" s="20">
        <v>11.210526315789474</v>
      </c>
      <c r="BA792" s="20">
        <v>678</v>
      </c>
      <c r="BB792" s="20">
        <v>35.684210526315788</v>
      </c>
      <c r="BC792" s="20">
        <v>245</v>
      </c>
      <c r="BD792" s="20">
        <v>121</v>
      </c>
      <c r="BE792" s="20">
        <v>41</v>
      </c>
      <c r="BF792" s="20">
        <v>187</v>
      </c>
      <c r="BG792" s="20">
        <v>288</v>
      </c>
      <c r="BH792" s="20">
        <v>63.7</v>
      </c>
      <c r="BI792" s="20">
        <v>62.737000000000002</v>
      </c>
      <c r="BJ792" s="20">
        <v>1</v>
      </c>
      <c r="BK792" s="20">
        <v>1.31</v>
      </c>
      <c r="BL792" s="20">
        <v>9.8420000000000005</v>
      </c>
      <c r="BM792" s="20">
        <v>0.64700000000000002</v>
      </c>
      <c r="BN792" s="20">
        <v>22.7</v>
      </c>
      <c r="BO792" s="20">
        <v>15.2</v>
      </c>
      <c r="BP792" s="20">
        <v>2.2000000000000002</v>
      </c>
      <c r="BQ792" s="20">
        <v>6.3684210526315788</v>
      </c>
      <c r="BR792" s="20">
        <v>15.2</v>
      </c>
      <c r="BS792" s="20">
        <v>296</v>
      </c>
      <c r="BT792" s="20">
        <v>0.432</v>
      </c>
      <c r="BU792" s="20">
        <v>-2</v>
      </c>
      <c r="BV792" s="66">
        <v>295</v>
      </c>
      <c r="BW792" s="66">
        <v>293</v>
      </c>
      <c r="BX792" s="66">
        <v>261</v>
      </c>
      <c r="BY792" s="66">
        <v>278</v>
      </c>
      <c r="BZ792" s="66">
        <v>299</v>
      </c>
      <c r="CA792" s="66">
        <v>239.8</v>
      </c>
      <c r="CB792" s="66">
        <v>297</v>
      </c>
      <c r="CC792" s="66">
        <v>256</v>
      </c>
      <c r="CD792" s="20">
        <v>0.45</v>
      </c>
      <c r="CE792" s="20">
        <v>-12.03</v>
      </c>
      <c r="CF792" s="20">
        <v>101.7</v>
      </c>
      <c r="CG792" s="20">
        <v>113.7</v>
      </c>
      <c r="CH792" s="20">
        <v>67.7</v>
      </c>
      <c r="CI792" s="20">
        <v>-7.4999999999999997E-2</v>
      </c>
      <c r="CJ792" s="20">
        <v>-5.82</v>
      </c>
      <c r="CK792" s="20">
        <v>102.3</v>
      </c>
      <c r="CL792" s="20">
        <v>108.1</v>
      </c>
      <c r="CM792" s="20">
        <v>-0.81</v>
      </c>
      <c r="CN792" s="20">
        <v>101.2</v>
      </c>
      <c r="CO792" s="20">
        <v>113.7</v>
      </c>
      <c r="CP792" s="63">
        <v>0.20849999999999999</v>
      </c>
      <c r="CQ792" s="20">
        <v>-8.1999999999999993</v>
      </c>
      <c r="CR792" s="20">
        <v>-0.41</v>
      </c>
      <c r="CS792" s="20">
        <v>1022</v>
      </c>
      <c r="CT792" s="20">
        <v>-10.57</v>
      </c>
      <c r="CU792" s="20">
        <v>-6.92</v>
      </c>
      <c r="CV792" s="20">
        <v>1499</v>
      </c>
      <c r="CW792" s="20">
        <v>1444</v>
      </c>
      <c r="CX792" s="20">
        <v>1218</v>
      </c>
      <c r="CY792" s="20">
        <v>0.439</v>
      </c>
      <c r="CZ792" s="20">
        <v>209</v>
      </c>
      <c r="DA792" s="20">
        <v>584</v>
      </c>
      <c r="DB792" s="20">
        <v>0.35799999999999998</v>
      </c>
      <c r="DC792" s="20">
        <v>220</v>
      </c>
      <c r="DD792" s="20">
        <v>286</v>
      </c>
      <c r="DE792" s="20">
        <v>0.76900000000000002</v>
      </c>
      <c r="DF792" s="20">
        <v>173</v>
      </c>
      <c r="DG792" s="20">
        <v>8.65</v>
      </c>
      <c r="DH792" s="20">
        <v>657</v>
      </c>
      <c r="DI792" s="20">
        <v>32.85</v>
      </c>
      <c r="DJ792" s="20">
        <v>322</v>
      </c>
      <c r="DK792" s="20">
        <v>179</v>
      </c>
      <c r="DL792" s="20">
        <v>70</v>
      </c>
      <c r="DM792" s="20">
        <v>230</v>
      </c>
      <c r="DN792" s="20">
        <v>302</v>
      </c>
      <c r="DO792" s="20">
        <v>75</v>
      </c>
      <c r="DP792" s="20">
        <v>72.2</v>
      </c>
      <c r="DQ792" s="20">
        <v>2.75</v>
      </c>
      <c r="DR792" s="20">
        <v>1.4</v>
      </c>
      <c r="DS792" s="20">
        <v>11.5</v>
      </c>
      <c r="DT792" s="20">
        <v>0.77800000000000002</v>
      </c>
      <c r="DU792" s="20">
        <v>29.2</v>
      </c>
      <c r="DV792" s="20">
        <v>14.3</v>
      </c>
      <c r="DW792" s="20">
        <v>3.5</v>
      </c>
      <c r="DX792" s="20">
        <v>8.9499999999999993</v>
      </c>
      <c r="DY792" s="20">
        <v>15.1</v>
      </c>
      <c r="DZ792" s="20">
        <v>309</v>
      </c>
      <c r="EA792" s="20">
        <v>0.42</v>
      </c>
      <c r="EB792" s="20">
        <v>0</v>
      </c>
      <c r="EC792" s="66">
        <v>294</v>
      </c>
      <c r="ED792" s="66">
        <v>310</v>
      </c>
      <c r="EE792" s="66">
        <v>0</v>
      </c>
      <c r="EF792" s="66">
        <v>0</v>
      </c>
      <c r="EG792" s="66">
        <v>311</v>
      </c>
      <c r="EH792" s="66">
        <v>156.5</v>
      </c>
      <c r="EI792" s="66">
        <v>309</v>
      </c>
      <c r="EJ792" s="66">
        <v>288</v>
      </c>
      <c r="EK792" s="20">
        <v>11074.380000000001</v>
      </c>
      <c r="EL792" s="20">
        <v>11044.619999999999</v>
      </c>
      <c r="EM792" s="20">
        <v>88.085899999999995</v>
      </c>
      <c r="EN792" s="20">
        <v>73.23684210526315</v>
      </c>
      <c r="EO792" s="20">
        <v>11.688800000000001</v>
      </c>
      <c r="EP792" s="20">
        <v>211.09799999999998</v>
      </c>
      <c r="EQ792" s="21">
        <v>80</v>
      </c>
      <c r="ER792" s="21">
        <v>57</v>
      </c>
      <c r="ES792" s="61" t="s">
        <v>311</v>
      </c>
      <c r="ET792" s="61">
        <v>137</v>
      </c>
      <c r="EU792" s="61">
        <v>23</v>
      </c>
    </row>
    <row r="793" spans="1:151" x14ac:dyDescent="0.45">
      <c r="A793" s="68">
        <v>45323</v>
      </c>
      <c r="B793" s="21" t="s">
        <v>263</v>
      </c>
      <c r="C793" s="21">
        <v>358</v>
      </c>
      <c r="D793" s="21" t="s">
        <v>165</v>
      </c>
      <c r="E793" s="21">
        <v>362</v>
      </c>
      <c r="F793" s="50" t="s">
        <v>558</v>
      </c>
      <c r="G793" t="s">
        <v>263</v>
      </c>
      <c r="H793" t="s">
        <v>165</v>
      </c>
      <c r="I793" t="s">
        <v>263</v>
      </c>
      <c r="J793" t="s">
        <v>165</v>
      </c>
      <c r="K793" t="s">
        <v>456</v>
      </c>
      <c r="L793" t="s">
        <v>441</v>
      </c>
      <c r="M793" t="s">
        <v>1272</v>
      </c>
      <c r="N793" t="s">
        <v>637</v>
      </c>
      <c r="O793" t="s">
        <v>263</v>
      </c>
      <c r="P793" t="s">
        <v>165</v>
      </c>
      <c r="Q793" t="s">
        <v>456</v>
      </c>
      <c r="R793" t="s">
        <v>441</v>
      </c>
      <c r="S793" t="s">
        <v>166</v>
      </c>
      <c r="T793" t="s">
        <v>166</v>
      </c>
      <c r="U793">
        <v>22</v>
      </c>
      <c r="V793">
        <v>22</v>
      </c>
      <c r="W793" s="20">
        <v>0.54545454545454497</v>
      </c>
      <c r="X793" s="20">
        <v>1.18</v>
      </c>
      <c r="Y793" s="20">
        <v>116.5</v>
      </c>
      <c r="Z793" s="20">
        <v>115.3</v>
      </c>
      <c r="AA793" s="20">
        <v>71.5</v>
      </c>
      <c r="AB793" s="20">
        <v>-5.8999999999999997E-2</v>
      </c>
      <c r="AC793" s="20">
        <v>-1.6</v>
      </c>
      <c r="AD793" s="20">
        <v>106.1</v>
      </c>
      <c r="AE793" s="20">
        <v>107.7</v>
      </c>
      <c r="AF793" s="20">
        <v>3.05</v>
      </c>
      <c r="AG793" s="20">
        <v>116.9</v>
      </c>
      <c r="AH793" s="20">
        <v>114.5</v>
      </c>
      <c r="AI793" s="20">
        <v>0.55959999999999999</v>
      </c>
      <c r="AJ793" s="20">
        <v>-6.2</v>
      </c>
      <c r="AK793" s="20">
        <v>-0.2818181818181818</v>
      </c>
      <c r="AL793" s="20">
        <v>1188</v>
      </c>
      <c r="AM793" s="20">
        <v>0.02</v>
      </c>
      <c r="AN793" s="20">
        <v>-2.23</v>
      </c>
      <c r="AO793" s="20">
        <v>1895</v>
      </c>
      <c r="AP793" s="20">
        <v>1784</v>
      </c>
      <c r="AQ793" s="20">
        <v>1337</v>
      </c>
      <c r="AR793" s="20">
        <v>0.53600000000000003</v>
      </c>
      <c r="AS793" s="20">
        <v>143</v>
      </c>
      <c r="AT793" s="20">
        <v>368</v>
      </c>
      <c r="AU793" s="20">
        <v>0.38900000000000001</v>
      </c>
      <c r="AV793" s="20">
        <v>320</v>
      </c>
      <c r="AW793" s="20">
        <v>416</v>
      </c>
      <c r="AX793" s="20">
        <v>0.76900000000000002</v>
      </c>
      <c r="AY793" s="20">
        <v>188</v>
      </c>
      <c r="AZ793" s="20">
        <v>8.545454545454545</v>
      </c>
      <c r="BA793" s="20">
        <v>750</v>
      </c>
      <c r="BB793" s="20">
        <v>34.090909090909093</v>
      </c>
      <c r="BC793" s="20">
        <v>360</v>
      </c>
      <c r="BD793" s="20">
        <v>126</v>
      </c>
      <c r="BE793" s="20">
        <v>65</v>
      </c>
      <c r="BF793" s="20">
        <v>252</v>
      </c>
      <c r="BG793" s="20">
        <v>349</v>
      </c>
      <c r="BH793" s="20">
        <v>86.1</v>
      </c>
      <c r="BI793" s="20">
        <v>81.090999999999994</v>
      </c>
      <c r="BJ793" s="20">
        <v>5.0449999999999999</v>
      </c>
      <c r="BK793" s="20">
        <v>1.429</v>
      </c>
      <c r="BL793" s="20">
        <v>11.455</v>
      </c>
      <c r="BM793" s="20">
        <v>0.5</v>
      </c>
      <c r="BN793" s="20">
        <v>16.7</v>
      </c>
      <c r="BO793" s="20">
        <v>18.899999999999999</v>
      </c>
      <c r="BP793" s="20">
        <v>3</v>
      </c>
      <c r="BQ793" s="20">
        <v>5.7272727272727275</v>
      </c>
      <c r="BR793" s="20">
        <v>15.9</v>
      </c>
      <c r="BS793" s="20">
        <v>154</v>
      </c>
      <c r="BT793" s="20">
        <v>0.51200000000000001</v>
      </c>
      <c r="BU793" s="20">
        <v>-2</v>
      </c>
      <c r="BV793" s="66">
        <v>145</v>
      </c>
      <c r="BW793" s="66">
        <v>168</v>
      </c>
      <c r="BX793" s="66">
        <v>203</v>
      </c>
      <c r="BY793" s="66">
        <v>156</v>
      </c>
      <c r="BZ793" s="66">
        <v>150</v>
      </c>
      <c r="CA793" s="66">
        <v>139.19999999999999</v>
      </c>
      <c r="CB793" s="66">
        <v>153</v>
      </c>
      <c r="CC793" s="66">
        <v>139</v>
      </c>
      <c r="CD793" s="20">
        <v>0.72727272727272696</v>
      </c>
      <c r="CE793" s="20">
        <v>4.6500000000000004</v>
      </c>
      <c r="CF793" s="20">
        <v>108.8</v>
      </c>
      <c r="CG793" s="20">
        <v>104.1</v>
      </c>
      <c r="CH793" s="20">
        <v>69</v>
      </c>
      <c r="CI793" s="20">
        <v>-6.0000000000000001E-3</v>
      </c>
      <c r="CJ793" s="20">
        <v>-4.3600000000000003</v>
      </c>
      <c r="CK793" s="20">
        <v>104.9</v>
      </c>
      <c r="CL793" s="20">
        <v>109.3</v>
      </c>
      <c r="CM793" s="20">
        <v>1.77</v>
      </c>
      <c r="CN793" s="20">
        <v>108.2</v>
      </c>
      <c r="CO793" s="20">
        <v>102.6</v>
      </c>
      <c r="CP793" s="63">
        <v>0.64829999999999999</v>
      </c>
      <c r="CQ793" s="20">
        <v>-2.9</v>
      </c>
      <c r="CR793" s="20">
        <v>-0.13181818181818181</v>
      </c>
      <c r="CS793" s="20">
        <v>1247</v>
      </c>
      <c r="CT793" s="20">
        <v>3.25</v>
      </c>
      <c r="CU793" s="20">
        <v>-4.08</v>
      </c>
      <c r="CV793" s="20">
        <v>1798</v>
      </c>
      <c r="CW793" s="20">
        <v>1507</v>
      </c>
      <c r="CX793" s="20">
        <v>1418</v>
      </c>
      <c r="CY793" s="20">
        <v>0.46300000000000002</v>
      </c>
      <c r="CZ793" s="20">
        <v>202</v>
      </c>
      <c r="DA793" s="20">
        <v>601</v>
      </c>
      <c r="DB793" s="20">
        <v>0.33600000000000002</v>
      </c>
      <c r="DC793" s="20">
        <v>282</v>
      </c>
      <c r="DD793" s="20">
        <v>368</v>
      </c>
      <c r="DE793" s="20">
        <v>0.76600000000000001</v>
      </c>
      <c r="DF793" s="20">
        <v>272</v>
      </c>
      <c r="DG793" s="20">
        <v>12.363636363636363</v>
      </c>
      <c r="DH793" s="20">
        <v>882</v>
      </c>
      <c r="DI793" s="20">
        <v>40.090909090909093</v>
      </c>
      <c r="DJ793" s="20">
        <v>358</v>
      </c>
      <c r="DK793" s="20">
        <v>141</v>
      </c>
      <c r="DL793" s="20">
        <v>112</v>
      </c>
      <c r="DM793" s="20">
        <v>245</v>
      </c>
      <c r="DN793" s="20">
        <v>349</v>
      </c>
      <c r="DO793" s="20">
        <v>81.7</v>
      </c>
      <c r="DP793" s="20">
        <v>68.5</v>
      </c>
      <c r="DQ793" s="20">
        <v>13.227</v>
      </c>
      <c r="DR793" s="20">
        <v>1.4610000000000001</v>
      </c>
      <c r="DS793" s="20">
        <v>11.135999999999999</v>
      </c>
      <c r="DT793" s="20">
        <v>0.57599999999999996</v>
      </c>
      <c r="DU793" s="20">
        <v>27.3</v>
      </c>
      <c r="DV793" s="20">
        <v>16.7</v>
      </c>
      <c r="DW793" s="20">
        <v>5.0999999999999996</v>
      </c>
      <c r="DX793" s="20">
        <v>6.4090909090909092</v>
      </c>
      <c r="DY793" s="20">
        <v>15.9</v>
      </c>
      <c r="DZ793" s="20">
        <v>132</v>
      </c>
      <c r="EA793" s="20">
        <v>0.51800000000000002</v>
      </c>
      <c r="EB793" s="20">
        <v>2</v>
      </c>
      <c r="EC793" s="66">
        <v>111</v>
      </c>
      <c r="ED793" s="66">
        <v>118</v>
      </c>
      <c r="EE793" s="66">
        <v>125</v>
      </c>
      <c r="EF793" s="66">
        <v>122</v>
      </c>
      <c r="EG793" s="66">
        <v>119</v>
      </c>
      <c r="EH793" s="66">
        <v>105</v>
      </c>
      <c r="EI793" s="66">
        <v>137</v>
      </c>
      <c r="EJ793" s="66">
        <v>116</v>
      </c>
      <c r="EK793" s="20">
        <v>12127.65</v>
      </c>
      <c r="EL793" s="20">
        <v>12544.64</v>
      </c>
      <c r="EM793" s="20">
        <v>73.416136363636369</v>
      </c>
      <c r="EN793" s="20">
        <v>63.778909090909089</v>
      </c>
      <c r="EO793" s="20">
        <v>12.179400000000001</v>
      </c>
      <c r="EP793" s="20">
        <v>268.38100000000003</v>
      </c>
      <c r="EQ793" s="21">
        <v>77</v>
      </c>
      <c r="ER793" s="21">
        <v>88</v>
      </c>
      <c r="ES793" s="61" t="s">
        <v>165</v>
      </c>
      <c r="ET793" s="61">
        <v>165</v>
      </c>
      <c r="EU793" s="61">
        <v>-11</v>
      </c>
    </row>
    <row r="794" spans="1:151" x14ac:dyDescent="0.45">
      <c r="A794" s="68">
        <v>45323</v>
      </c>
      <c r="B794" s="21" t="s">
        <v>106</v>
      </c>
      <c r="C794" s="21">
        <v>131</v>
      </c>
      <c r="D794" s="21" t="s">
        <v>254</v>
      </c>
      <c r="E794" s="21">
        <v>55</v>
      </c>
      <c r="F794" s="50" t="s">
        <v>558</v>
      </c>
      <c r="G794" t="s">
        <v>106</v>
      </c>
      <c r="H794" t="s">
        <v>254</v>
      </c>
      <c r="I794" t="s">
        <v>106</v>
      </c>
      <c r="J794" t="s">
        <v>254</v>
      </c>
      <c r="K794" t="s">
        <v>106</v>
      </c>
      <c r="L794" t="s">
        <v>254</v>
      </c>
      <c r="M794" t="s">
        <v>639</v>
      </c>
      <c r="N794" t="s">
        <v>613</v>
      </c>
      <c r="O794" t="s">
        <v>106</v>
      </c>
      <c r="P794" t="s">
        <v>1393</v>
      </c>
      <c r="Q794" t="s">
        <v>106</v>
      </c>
      <c r="R794" t="s">
        <v>254</v>
      </c>
      <c r="S794" t="s">
        <v>95</v>
      </c>
      <c r="T794" t="s">
        <v>95</v>
      </c>
      <c r="U794">
        <v>21</v>
      </c>
      <c r="V794">
        <v>20</v>
      </c>
      <c r="W794" s="20">
        <v>0.85714285714285698</v>
      </c>
      <c r="X794" s="20">
        <v>10.97</v>
      </c>
      <c r="Y794" s="20">
        <v>111</v>
      </c>
      <c r="Z794" s="20">
        <v>100</v>
      </c>
      <c r="AA794" s="20">
        <v>71.2</v>
      </c>
      <c r="AB794" s="20">
        <v>7.0000000000000001E-3</v>
      </c>
      <c r="AC794" s="20">
        <v>-5.17</v>
      </c>
      <c r="AD794" s="20">
        <v>102.8</v>
      </c>
      <c r="AE794" s="20">
        <v>108</v>
      </c>
      <c r="AF794" s="20">
        <v>-7.84</v>
      </c>
      <c r="AG794" s="20">
        <v>108.4</v>
      </c>
      <c r="AH794" s="20">
        <v>99.3</v>
      </c>
      <c r="AI794" s="20">
        <v>0.73340000000000005</v>
      </c>
      <c r="AJ794" s="20">
        <v>0.3</v>
      </c>
      <c r="AK794" s="20">
        <v>1.4285714285714285E-2</v>
      </c>
      <c r="AL794" s="20">
        <v>1320</v>
      </c>
      <c r="AM794" s="20">
        <v>8.11</v>
      </c>
      <c r="AN794" s="20">
        <v>-4.74</v>
      </c>
      <c r="AO794" s="20">
        <v>1786</v>
      </c>
      <c r="AP794" s="20">
        <v>1458</v>
      </c>
      <c r="AQ794" s="20">
        <v>1395</v>
      </c>
      <c r="AR794" s="20">
        <v>0.47</v>
      </c>
      <c r="AS794" s="20">
        <v>182</v>
      </c>
      <c r="AT794" s="20">
        <v>535</v>
      </c>
      <c r="AU794" s="20">
        <v>0.34</v>
      </c>
      <c r="AV794" s="20">
        <v>292</v>
      </c>
      <c r="AW794" s="20">
        <v>417</v>
      </c>
      <c r="AX794" s="20">
        <v>0.7</v>
      </c>
      <c r="AY794" s="20">
        <v>264</v>
      </c>
      <c r="AZ794" s="20">
        <v>12.571428571428571</v>
      </c>
      <c r="BA794" s="20">
        <v>852</v>
      </c>
      <c r="BB794" s="20">
        <v>40.571428571428569</v>
      </c>
      <c r="BC794" s="20">
        <v>351</v>
      </c>
      <c r="BD794" s="20">
        <v>192</v>
      </c>
      <c r="BE794" s="20">
        <v>70</v>
      </c>
      <c r="BF794" s="20">
        <v>235</v>
      </c>
      <c r="BG794" s="20">
        <v>369</v>
      </c>
      <c r="BH794" s="20">
        <v>85</v>
      </c>
      <c r="BI794" s="20">
        <v>69.429000000000002</v>
      </c>
      <c r="BJ794" s="20">
        <v>15.619</v>
      </c>
      <c r="BK794" s="20">
        <v>1.494</v>
      </c>
      <c r="BL794" s="20">
        <v>11.19</v>
      </c>
      <c r="BM794" s="20">
        <v>0.81699999999999995</v>
      </c>
      <c r="BN794" s="20">
        <v>25.5</v>
      </c>
      <c r="BO794" s="20">
        <v>19.899999999999999</v>
      </c>
      <c r="BP794" s="20">
        <v>3.3</v>
      </c>
      <c r="BQ794" s="20">
        <v>9.1428571428571423</v>
      </c>
      <c r="BR794" s="20">
        <v>17.600000000000001</v>
      </c>
      <c r="BS794" s="20">
        <v>109</v>
      </c>
      <c r="BT794" s="20">
        <v>0.54100000000000004</v>
      </c>
      <c r="BU794" s="20">
        <v>-1</v>
      </c>
      <c r="BV794" s="66">
        <v>66</v>
      </c>
      <c r="BW794" s="66">
        <v>65</v>
      </c>
      <c r="BX794" s="66">
        <v>51</v>
      </c>
      <c r="BY794" s="66">
        <v>54</v>
      </c>
      <c r="BZ794" s="66">
        <v>73</v>
      </c>
      <c r="CA794" s="66">
        <v>56.5</v>
      </c>
      <c r="CB794" s="66">
        <v>111</v>
      </c>
      <c r="CC794" s="66">
        <v>78</v>
      </c>
      <c r="CD794" s="20">
        <v>0.3</v>
      </c>
      <c r="CE794" s="20">
        <v>-12.78</v>
      </c>
      <c r="CF794" s="20">
        <v>100.7</v>
      </c>
      <c r="CG794" s="20">
        <v>113.5</v>
      </c>
      <c r="CH794" s="20">
        <v>69.3</v>
      </c>
      <c r="CI794" s="20">
        <v>-6.0000000000000001E-3</v>
      </c>
      <c r="CJ794" s="20">
        <v>-4.04</v>
      </c>
      <c r="CK794" s="20">
        <v>104.3</v>
      </c>
      <c r="CL794" s="20">
        <v>108.4</v>
      </c>
      <c r="CM794" s="20">
        <v>-6.34</v>
      </c>
      <c r="CN794" s="20">
        <v>99.5</v>
      </c>
      <c r="CO794" s="20">
        <v>112</v>
      </c>
      <c r="CP794" s="63">
        <v>0.2046</v>
      </c>
      <c r="CQ794" s="20">
        <v>-11</v>
      </c>
      <c r="CR794" s="20">
        <v>-0.55000000000000004</v>
      </c>
      <c r="CS794" s="20">
        <v>948</v>
      </c>
      <c r="CT794" s="20">
        <v>-9.8800000000000008</v>
      </c>
      <c r="CU794" s="20">
        <v>-2.82</v>
      </c>
      <c r="CV794" s="20">
        <v>1501</v>
      </c>
      <c r="CW794" s="20">
        <v>1562</v>
      </c>
      <c r="CX794" s="20">
        <v>1266</v>
      </c>
      <c r="CY794" s="20">
        <v>0.44400000000000001</v>
      </c>
      <c r="CZ794" s="20">
        <v>126</v>
      </c>
      <c r="DA794" s="20">
        <v>413</v>
      </c>
      <c r="DB794" s="20">
        <v>0.30499999999999999</v>
      </c>
      <c r="DC794" s="20">
        <v>251</v>
      </c>
      <c r="DD794" s="20">
        <v>398</v>
      </c>
      <c r="DE794" s="20">
        <v>0.63100000000000001</v>
      </c>
      <c r="DF794" s="20">
        <v>260</v>
      </c>
      <c r="DG794" s="20">
        <v>13</v>
      </c>
      <c r="DH794" s="20">
        <v>830</v>
      </c>
      <c r="DI794" s="20">
        <v>41.5</v>
      </c>
      <c r="DJ794" s="20">
        <v>257</v>
      </c>
      <c r="DK794" s="20">
        <v>120</v>
      </c>
      <c r="DL794" s="20">
        <v>76</v>
      </c>
      <c r="DM794" s="20">
        <v>258</v>
      </c>
      <c r="DN794" s="20">
        <v>331</v>
      </c>
      <c r="DO794" s="20">
        <v>75</v>
      </c>
      <c r="DP794" s="20">
        <v>78.099999999999994</v>
      </c>
      <c r="DQ794" s="20">
        <v>-3.05</v>
      </c>
      <c r="DR794" s="20">
        <v>0.996</v>
      </c>
      <c r="DS794" s="20">
        <v>12.9</v>
      </c>
      <c r="DT794" s="20">
        <v>0.46500000000000002</v>
      </c>
      <c r="DU794" s="20">
        <v>20.6</v>
      </c>
      <c r="DV794" s="20">
        <v>19.899999999999999</v>
      </c>
      <c r="DW794" s="20">
        <v>3.8</v>
      </c>
      <c r="DX794" s="20">
        <v>6</v>
      </c>
      <c r="DY794" s="20">
        <v>16.600000000000001</v>
      </c>
      <c r="DZ794" s="20">
        <v>336</v>
      </c>
      <c r="EA794" s="20">
        <v>0.39400000000000002</v>
      </c>
      <c r="EB794" s="20">
        <v>0</v>
      </c>
      <c r="EC794" s="66">
        <v>325</v>
      </c>
      <c r="ED794" s="66">
        <v>318</v>
      </c>
      <c r="EE794" s="66">
        <v>337</v>
      </c>
      <c r="EF794" s="66">
        <v>312</v>
      </c>
      <c r="EG794" s="66">
        <v>316</v>
      </c>
      <c r="EH794" s="66">
        <v>267.7</v>
      </c>
      <c r="EI794" s="66">
        <v>337</v>
      </c>
      <c r="EJ794" s="66">
        <v>328</v>
      </c>
      <c r="EK794" s="20">
        <v>12598.5</v>
      </c>
      <c r="EL794" s="20">
        <v>10070</v>
      </c>
      <c r="EM794" s="20">
        <v>67.14</v>
      </c>
      <c r="EN794" s="20">
        <v>117.94285714285714</v>
      </c>
      <c r="EO794" s="20">
        <v>11.105600000000001</v>
      </c>
      <c r="EP794" s="20">
        <v>231.7</v>
      </c>
      <c r="EQ794" s="21">
        <v>105</v>
      </c>
      <c r="ER794" s="21">
        <v>67</v>
      </c>
      <c r="ES794" s="61" t="s">
        <v>106</v>
      </c>
      <c r="ET794" s="61">
        <v>172</v>
      </c>
      <c r="EU794" s="61">
        <v>38</v>
      </c>
    </row>
    <row r="795" spans="1:151" x14ac:dyDescent="0.45">
      <c r="A795" s="68">
        <v>45323</v>
      </c>
      <c r="B795" s="21" t="s">
        <v>25</v>
      </c>
      <c r="C795" s="21">
        <v>11</v>
      </c>
      <c r="D795" s="21" t="s">
        <v>288</v>
      </c>
      <c r="E795" s="21">
        <v>41</v>
      </c>
      <c r="F795" s="50" t="s">
        <v>558</v>
      </c>
      <c r="G795" t="s">
        <v>25</v>
      </c>
      <c r="H795" t="s">
        <v>288</v>
      </c>
      <c r="I795" t="s">
        <v>25</v>
      </c>
      <c r="J795" t="s">
        <v>288</v>
      </c>
      <c r="K795" t="s">
        <v>25</v>
      </c>
      <c r="L795" t="s">
        <v>288</v>
      </c>
      <c r="M795" t="s">
        <v>25</v>
      </c>
      <c r="N795" t="s">
        <v>288</v>
      </c>
      <c r="O795" t="s">
        <v>25</v>
      </c>
      <c r="P795" t="s">
        <v>288</v>
      </c>
      <c r="Q795" t="s">
        <v>25</v>
      </c>
      <c r="R795" t="s">
        <v>288</v>
      </c>
      <c r="S795" t="s">
        <v>19</v>
      </c>
      <c r="T795" t="s">
        <v>19</v>
      </c>
      <c r="U795">
        <v>20</v>
      </c>
      <c r="V795">
        <v>20</v>
      </c>
      <c r="W795" s="20">
        <v>0.75</v>
      </c>
      <c r="X795" s="20">
        <v>26.76</v>
      </c>
      <c r="Y795" s="20">
        <v>121.5</v>
      </c>
      <c r="Z795" s="20">
        <v>94.7</v>
      </c>
      <c r="AA795" s="20">
        <v>73</v>
      </c>
      <c r="AB795" s="20">
        <v>-4.2000000000000003E-2</v>
      </c>
      <c r="AC795" s="20">
        <v>10.28</v>
      </c>
      <c r="AD795" s="20">
        <v>112.4</v>
      </c>
      <c r="AE795" s="20">
        <v>102.1</v>
      </c>
      <c r="AF795" s="20">
        <v>9.39</v>
      </c>
      <c r="AG795" s="20">
        <v>120.7</v>
      </c>
      <c r="AH795" s="20">
        <v>94.5</v>
      </c>
      <c r="AI795" s="20">
        <v>0.94320000000000004</v>
      </c>
      <c r="AJ795" s="20">
        <v>3.1</v>
      </c>
      <c r="AK795" s="20">
        <v>0.155</v>
      </c>
      <c r="AL795" s="20">
        <v>1414</v>
      </c>
      <c r="AM795" s="20">
        <v>26.11</v>
      </c>
      <c r="AN795" s="20">
        <v>9.31</v>
      </c>
      <c r="AO795" s="20">
        <v>1785</v>
      </c>
      <c r="AP795" s="20">
        <v>1449</v>
      </c>
      <c r="AQ795" s="20">
        <v>1314</v>
      </c>
      <c r="AR795" s="20">
        <v>0.48899999999999999</v>
      </c>
      <c r="AS795" s="20">
        <v>155</v>
      </c>
      <c r="AT795" s="20">
        <v>418</v>
      </c>
      <c r="AU795" s="20">
        <v>0.371</v>
      </c>
      <c r="AV795" s="20">
        <v>344</v>
      </c>
      <c r="AW795" s="20">
        <v>472</v>
      </c>
      <c r="AX795" s="20">
        <v>0.72899999999999998</v>
      </c>
      <c r="AY795" s="20">
        <v>277</v>
      </c>
      <c r="AZ795" s="20">
        <v>13.85</v>
      </c>
      <c r="BA795" s="20">
        <v>858</v>
      </c>
      <c r="BB795" s="20">
        <v>42.9</v>
      </c>
      <c r="BC795" s="20">
        <v>376</v>
      </c>
      <c r="BD795" s="20">
        <v>182</v>
      </c>
      <c r="BE795" s="20">
        <v>66</v>
      </c>
      <c r="BF795" s="20">
        <v>247</v>
      </c>
      <c r="BG795" s="20">
        <v>329</v>
      </c>
      <c r="BH795" s="20">
        <v>89.2</v>
      </c>
      <c r="BI795" s="20">
        <v>72.45</v>
      </c>
      <c r="BJ795" s="20">
        <v>16.8</v>
      </c>
      <c r="BK795" s="20">
        <v>1.522</v>
      </c>
      <c r="BL795" s="20">
        <v>12.35</v>
      </c>
      <c r="BM795" s="20">
        <v>0.73699999999999999</v>
      </c>
      <c r="BN795" s="20">
        <v>20.9</v>
      </c>
      <c r="BO795" s="20">
        <v>23.6</v>
      </c>
      <c r="BP795" s="20">
        <v>3.3</v>
      </c>
      <c r="BQ795" s="20">
        <v>9.1</v>
      </c>
      <c r="BR795" s="20">
        <v>16.399999999999999</v>
      </c>
      <c r="BS795" s="20">
        <v>12</v>
      </c>
      <c r="BT795" s="20">
        <v>0.63600000000000001</v>
      </c>
      <c r="BU795" s="20">
        <v>0</v>
      </c>
      <c r="BV795" s="66">
        <v>3</v>
      </c>
      <c r="BW795" s="66">
        <v>15</v>
      </c>
      <c r="BX795" s="66">
        <v>13</v>
      </c>
      <c r="BY795" s="66">
        <v>3</v>
      </c>
      <c r="BZ795" s="66">
        <v>4</v>
      </c>
      <c r="CA795" s="66">
        <v>7</v>
      </c>
      <c r="CB795" s="66">
        <v>12</v>
      </c>
      <c r="CC795" s="66">
        <v>5</v>
      </c>
      <c r="CD795" s="20">
        <v>0.4</v>
      </c>
      <c r="CE795" s="20">
        <v>4.84</v>
      </c>
      <c r="CF795" s="20">
        <v>110.1</v>
      </c>
      <c r="CG795" s="20">
        <v>105.3</v>
      </c>
      <c r="CH795" s="20">
        <v>68.099999999999994</v>
      </c>
      <c r="CI795" s="20">
        <v>-8.2000000000000003E-2</v>
      </c>
      <c r="CJ795" s="20">
        <v>5.93</v>
      </c>
      <c r="CK795" s="20">
        <v>109.3</v>
      </c>
      <c r="CL795" s="20">
        <v>103.4</v>
      </c>
      <c r="CM795" s="20">
        <v>0.5</v>
      </c>
      <c r="CN795" s="20">
        <v>109.8</v>
      </c>
      <c r="CO795" s="20">
        <v>103.3</v>
      </c>
      <c r="CP795" s="63">
        <v>0.66910000000000003</v>
      </c>
      <c r="CQ795" s="20">
        <v>-5.8</v>
      </c>
      <c r="CR795" s="20">
        <v>-0.28999999999999998</v>
      </c>
      <c r="CS795" s="20">
        <v>1214</v>
      </c>
      <c r="CT795" s="20">
        <v>5.84</v>
      </c>
      <c r="CU795" s="20">
        <v>6.64</v>
      </c>
      <c r="CV795" s="20">
        <v>1510</v>
      </c>
      <c r="CW795" s="20">
        <v>1526</v>
      </c>
      <c r="CX795" s="20">
        <v>1231</v>
      </c>
      <c r="CY795" s="20">
        <v>0.43</v>
      </c>
      <c r="CZ795" s="20">
        <v>173</v>
      </c>
      <c r="DA795" s="20">
        <v>510</v>
      </c>
      <c r="DB795" s="20">
        <v>0.33900000000000002</v>
      </c>
      <c r="DC795" s="20">
        <v>279</v>
      </c>
      <c r="DD795" s="20">
        <v>389</v>
      </c>
      <c r="DE795" s="20">
        <v>0.71699999999999997</v>
      </c>
      <c r="DF795" s="20">
        <v>221</v>
      </c>
      <c r="DG795" s="20">
        <v>11.05</v>
      </c>
      <c r="DH795" s="20">
        <v>749</v>
      </c>
      <c r="DI795" s="20">
        <v>37.450000000000003</v>
      </c>
      <c r="DJ795" s="20">
        <v>241</v>
      </c>
      <c r="DK795" s="20">
        <v>115</v>
      </c>
      <c r="DL795" s="20">
        <v>55</v>
      </c>
      <c r="DM795" s="20">
        <v>231</v>
      </c>
      <c r="DN795" s="20">
        <v>354</v>
      </c>
      <c r="DO795" s="20">
        <v>75.5</v>
      </c>
      <c r="DP795" s="20">
        <v>76.3</v>
      </c>
      <c r="DQ795" s="20">
        <v>-0.8</v>
      </c>
      <c r="DR795" s="20">
        <v>1.0429999999999999</v>
      </c>
      <c r="DS795" s="20">
        <v>11.55</v>
      </c>
      <c r="DT795" s="20">
        <v>0.498</v>
      </c>
      <c r="DU795" s="20">
        <v>25.5</v>
      </c>
      <c r="DV795" s="20">
        <v>19.399999999999999</v>
      </c>
      <c r="DW795" s="20">
        <v>2.8</v>
      </c>
      <c r="DX795" s="20">
        <v>5.75</v>
      </c>
      <c r="DY795" s="20">
        <v>17.7</v>
      </c>
      <c r="DZ795" s="20">
        <v>184</v>
      </c>
      <c r="EA795" s="20">
        <v>0.49299999999999999</v>
      </c>
      <c r="EB795" s="20">
        <v>-3</v>
      </c>
      <c r="EC795" s="66">
        <v>134</v>
      </c>
      <c r="ED795" s="66">
        <v>169</v>
      </c>
      <c r="EE795" s="66">
        <v>186</v>
      </c>
      <c r="EF795" s="66">
        <v>134</v>
      </c>
      <c r="EG795" s="66">
        <v>118</v>
      </c>
      <c r="EH795" s="66">
        <v>125.3</v>
      </c>
      <c r="EI795" s="66">
        <v>184</v>
      </c>
      <c r="EJ795" s="66">
        <v>237</v>
      </c>
      <c r="EK795" s="20">
        <v>12793.949999999999</v>
      </c>
      <c r="EL795" s="20">
        <v>10426.469999999999</v>
      </c>
      <c r="EM795" s="20">
        <v>71.012500000000003</v>
      </c>
      <c r="EN795" s="20">
        <v>105.105</v>
      </c>
      <c r="EO795" s="20">
        <v>11.758799999999999</v>
      </c>
      <c r="EP795" s="20">
        <v>258.06599999999997</v>
      </c>
      <c r="EQ795" s="21">
        <v>91</v>
      </c>
      <c r="ER795" s="21">
        <v>65</v>
      </c>
      <c r="ES795" s="61" t="s">
        <v>25</v>
      </c>
      <c r="ET795" s="61">
        <v>156</v>
      </c>
      <c r="EU795" s="61">
        <v>26</v>
      </c>
    </row>
    <row r="796" spans="1:151" x14ac:dyDescent="0.45">
      <c r="A796" s="68">
        <v>45323</v>
      </c>
      <c r="B796" s="21" t="s">
        <v>100</v>
      </c>
      <c r="C796" s="21">
        <v>190</v>
      </c>
      <c r="D796" s="21" t="s">
        <v>61</v>
      </c>
      <c r="E796" s="21">
        <v>356</v>
      </c>
      <c r="F796" s="50" t="s">
        <v>558</v>
      </c>
      <c r="G796" t="s">
        <v>100</v>
      </c>
      <c r="H796" t="s">
        <v>61</v>
      </c>
      <c r="I796" t="s">
        <v>100</v>
      </c>
      <c r="J796" t="s">
        <v>61</v>
      </c>
      <c r="K796" t="s">
        <v>100</v>
      </c>
      <c r="L796" t="s">
        <v>61</v>
      </c>
      <c r="M796" t="s">
        <v>100</v>
      </c>
      <c r="N796" t="s">
        <v>61</v>
      </c>
      <c r="O796" t="s">
        <v>100</v>
      </c>
      <c r="P796" t="s">
        <v>61</v>
      </c>
      <c r="Q796" t="s">
        <v>100</v>
      </c>
      <c r="R796" t="s">
        <v>61</v>
      </c>
      <c r="S796" t="s">
        <v>24</v>
      </c>
      <c r="T796" t="s">
        <v>24</v>
      </c>
      <c r="U796">
        <v>21</v>
      </c>
      <c r="V796">
        <v>20</v>
      </c>
      <c r="W796" s="20">
        <v>0.71428571428571397</v>
      </c>
      <c r="X796" s="20">
        <v>13.7</v>
      </c>
      <c r="Y796" s="20">
        <v>116.5</v>
      </c>
      <c r="Z796" s="20">
        <v>102.8</v>
      </c>
      <c r="AA796" s="20">
        <v>68.400000000000006</v>
      </c>
      <c r="AB796" s="20">
        <v>5.7000000000000002E-2</v>
      </c>
      <c r="AC796" s="20">
        <v>4.57</v>
      </c>
      <c r="AD796" s="20">
        <v>107.9</v>
      </c>
      <c r="AE796" s="20">
        <v>103.3</v>
      </c>
      <c r="AF796" s="20">
        <v>-7.46</v>
      </c>
      <c r="AG796" s="20">
        <v>116.6</v>
      </c>
      <c r="AH796" s="20">
        <v>102.1</v>
      </c>
      <c r="AI796" s="20">
        <v>0.82110000000000005</v>
      </c>
      <c r="AJ796" s="20">
        <v>0.9</v>
      </c>
      <c r="AK796" s="20">
        <v>4.2857142857142858E-2</v>
      </c>
      <c r="AL796" s="20">
        <v>1356</v>
      </c>
      <c r="AM796" s="20">
        <v>12.06</v>
      </c>
      <c r="AN796" s="20">
        <v>4.96</v>
      </c>
      <c r="AO796" s="20">
        <v>1622</v>
      </c>
      <c r="AP796" s="20">
        <v>1473</v>
      </c>
      <c r="AQ796" s="20">
        <v>1228</v>
      </c>
      <c r="AR796" s="20">
        <v>0.45</v>
      </c>
      <c r="AS796" s="20">
        <v>201</v>
      </c>
      <c r="AT796" s="20">
        <v>552</v>
      </c>
      <c r="AU796" s="20">
        <v>0.36399999999999999</v>
      </c>
      <c r="AV796" s="20">
        <v>315</v>
      </c>
      <c r="AW796" s="20">
        <v>419</v>
      </c>
      <c r="AX796" s="20">
        <v>0.752</v>
      </c>
      <c r="AY796" s="20">
        <v>215</v>
      </c>
      <c r="AZ796" s="20">
        <v>10.238095238095237</v>
      </c>
      <c r="BA796" s="20">
        <v>806</v>
      </c>
      <c r="BB796" s="20">
        <v>38.38095238095238</v>
      </c>
      <c r="BC796" s="20">
        <v>333</v>
      </c>
      <c r="BD796" s="20">
        <v>135</v>
      </c>
      <c r="BE796" s="20">
        <v>60</v>
      </c>
      <c r="BF796" s="20">
        <v>239</v>
      </c>
      <c r="BG796" s="20">
        <v>312</v>
      </c>
      <c r="BH796" s="20">
        <v>77.2</v>
      </c>
      <c r="BI796" s="20">
        <v>70.143000000000001</v>
      </c>
      <c r="BJ796" s="20">
        <v>7.0949999999999998</v>
      </c>
      <c r="BK796" s="20">
        <v>1.393</v>
      </c>
      <c r="BL796" s="20">
        <v>11.381</v>
      </c>
      <c r="BM796" s="20">
        <v>0.56499999999999995</v>
      </c>
      <c r="BN796" s="20">
        <v>26.3</v>
      </c>
      <c r="BO796" s="20">
        <v>20</v>
      </c>
      <c r="BP796" s="20">
        <v>2.9</v>
      </c>
      <c r="BQ796" s="20">
        <v>6.4285714285714288</v>
      </c>
      <c r="BR796" s="20">
        <v>14.9</v>
      </c>
      <c r="BS796" s="20">
        <v>41</v>
      </c>
      <c r="BT796" s="20">
        <v>0.59299999999999997</v>
      </c>
      <c r="BU796" s="20">
        <v>0</v>
      </c>
      <c r="BV796" s="66">
        <v>58</v>
      </c>
      <c r="BW796" s="66">
        <v>48</v>
      </c>
      <c r="BX796" s="66">
        <v>36</v>
      </c>
      <c r="BY796" s="66">
        <v>65</v>
      </c>
      <c r="BZ796" s="66">
        <v>53</v>
      </c>
      <c r="CA796" s="66">
        <v>38.200000000000003</v>
      </c>
      <c r="CB796" s="66">
        <v>41</v>
      </c>
      <c r="CC796" s="66">
        <v>89</v>
      </c>
      <c r="CD796" s="20">
        <v>0.8</v>
      </c>
      <c r="CE796" s="20">
        <v>23.52</v>
      </c>
      <c r="CF796" s="20">
        <v>121.8</v>
      </c>
      <c r="CG796" s="20">
        <v>98.3</v>
      </c>
      <c r="CH796" s="20">
        <v>64.8</v>
      </c>
      <c r="CI796" s="20">
        <v>3.4000000000000002E-2</v>
      </c>
      <c r="CJ796" s="20">
        <v>9.86</v>
      </c>
      <c r="CK796" s="20">
        <v>110.9</v>
      </c>
      <c r="CL796" s="20">
        <v>101</v>
      </c>
      <c r="CM796" s="20">
        <v>6.34</v>
      </c>
      <c r="CN796" s="20">
        <v>121.8</v>
      </c>
      <c r="CO796" s="20">
        <v>98.6</v>
      </c>
      <c r="CP796" s="63">
        <v>0.91930000000000001</v>
      </c>
      <c r="CQ796" s="20">
        <v>4.2</v>
      </c>
      <c r="CR796" s="20">
        <v>0.21000000000000002</v>
      </c>
      <c r="CS796" s="20">
        <v>1451</v>
      </c>
      <c r="CT796" s="20">
        <v>18.64</v>
      </c>
      <c r="CU796" s="20">
        <v>9.5399999999999991</v>
      </c>
      <c r="CV796" s="20">
        <v>1519</v>
      </c>
      <c r="CW796" s="20">
        <v>1337</v>
      </c>
      <c r="CX796" s="20">
        <v>1114</v>
      </c>
      <c r="CY796" s="20">
        <v>0.47699999999999998</v>
      </c>
      <c r="CZ796" s="20">
        <v>139</v>
      </c>
      <c r="DA796" s="20">
        <v>385</v>
      </c>
      <c r="DB796" s="20">
        <v>0.36099999999999999</v>
      </c>
      <c r="DC796" s="20">
        <v>318</v>
      </c>
      <c r="DD796" s="20">
        <v>410</v>
      </c>
      <c r="DE796" s="20">
        <v>0.77600000000000002</v>
      </c>
      <c r="DF796" s="20">
        <v>199</v>
      </c>
      <c r="DG796" s="20">
        <v>9.9499999999999993</v>
      </c>
      <c r="DH796" s="20">
        <v>679</v>
      </c>
      <c r="DI796" s="20">
        <v>33.950000000000003</v>
      </c>
      <c r="DJ796" s="20">
        <v>251</v>
      </c>
      <c r="DK796" s="20">
        <v>119</v>
      </c>
      <c r="DL796" s="20">
        <v>34</v>
      </c>
      <c r="DM796" s="20">
        <v>196</v>
      </c>
      <c r="DN796" s="20">
        <v>301</v>
      </c>
      <c r="DO796" s="20">
        <v>76</v>
      </c>
      <c r="DP796" s="20">
        <v>66.849999999999994</v>
      </c>
      <c r="DQ796" s="20">
        <v>9.1</v>
      </c>
      <c r="DR796" s="20">
        <v>1.2809999999999999</v>
      </c>
      <c r="DS796" s="20">
        <v>9.8000000000000007</v>
      </c>
      <c r="DT796" s="20">
        <v>0.60699999999999998</v>
      </c>
      <c r="DU796" s="20">
        <v>19.2</v>
      </c>
      <c r="DV796" s="20">
        <v>20.5</v>
      </c>
      <c r="DW796" s="20">
        <v>1.7</v>
      </c>
      <c r="DX796" s="20">
        <v>5.95</v>
      </c>
      <c r="DY796" s="20">
        <v>15</v>
      </c>
      <c r="DZ796" s="20">
        <v>7</v>
      </c>
      <c r="EA796" s="20">
        <v>0.64700000000000002</v>
      </c>
      <c r="EB796" s="20">
        <v>0</v>
      </c>
      <c r="EC796" s="66">
        <v>11</v>
      </c>
      <c r="ED796" s="66">
        <v>4</v>
      </c>
      <c r="EE796" s="66">
        <v>4</v>
      </c>
      <c r="EF796" s="66">
        <v>13</v>
      </c>
      <c r="EG796" s="66">
        <v>11</v>
      </c>
      <c r="EH796" s="66">
        <v>6.2</v>
      </c>
      <c r="EI796" s="66">
        <v>7</v>
      </c>
      <c r="EJ796" s="66">
        <v>4</v>
      </c>
      <c r="EK796" s="20">
        <v>11451.949999999999</v>
      </c>
      <c r="EL796" s="20">
        <v>12521.039999999999</v>
      </c>
      <c r="EM796" s="20">
        <v>67.716949999999997</v>
      </c>
      <c r="EN796" s="20">
        <v>63.000000000000007</v>
      </c>
      <c r="EO796" s="20">
        <v>11.5624</v>
      </c>
      <c r="EP796" s="20">
        <v>226.352</v>
      </c>
      <c r="EQ796" s="21">
        <v>80</v>
      </c>
      <c r="ER796" s="21">
        <v>72</v>
      </c>
      <c r="ES796" s="61" t="s">
        <v>100</v>
      </c>
      <c r="ET796" s="61">
        <v>152</v>
      </c>
      <c r="EU796" s="61">
        <v>8</v>
      </c>
    </row>
    <row r="797" spans="1:151" x14ac:dyDescent="0.45">
      <c r="A797" s="68">
        <v>45323</v>
      </c>
      <c r="B797" s="21" t="s">
        <v>904</v>
      </c>
      <c r="C797" s="21">
        <v>12</v>
      </c>
      <c r="D797" s="21" t="s">
        <v>92</v>
      </c>
      <c r="E797" s="21">
        <v>284</v>
      </c>
      <c r="F797" s="50" t="s">
        <v>558</v>
      </c>
      <c r="G797" t="s">
        <v>904</v>
      </c>
      <c r="H797" t="s">
        <v>92</v>
      </c>
      <c r="I797" t="s">
        <v>904</v>
      </c>
      <c r="J797" t="s">
        <v>92</v>
      </c>
      <c r="K797" t="s">
        <v>413</v>
      </c>
      <c r="L797" t="s">
        <v>92</v>
      </c>
      <c r="M797" t="s">
        <v>626</v>
      </c>
      <c r="N797" t="s">
        <v>92</v>
      </c>
      <c r="O797" t="s">
        <v>904</v>
      </c>
      <c r="P797" t="s">
        <v>92</v>
      </c>
      <c r="Q797" t="s">
        <v>413</v>
      </c>
      <c r="R797" t="s">
        <v>92</v>
      </c>
      <c r="S797" t="s">
        <v>19</v>
      </c>
      <c r="T797" t="s">
        <v>19</v>
      </c>
      <c r="U797">
        <v>20</v>
      </c>
      <c r="V797">
        <v>19</v>
      </c>
      <c r="W797" s="20">
        <v>0.55000000000000004</v>
      </c>
      <c r="X797" s="20">
        <v>5.86</v>
      </c>
      <c r="Y797" s="20">
        <v>104.4</v>
      </c>
      <c r="Z797" s="20">
        <v>98.5</v>
      </c>
      <c r="AA797" s="20">
        <v>70.099999999999994</v>
      </c>
      <c r="AB797" s="20">
        <v>0.11700000000000001</v>
      </c>
      <c r="AC797" s="20">
        <v>8.41</v>
      </c>
      <c r="AD797" s="20">
        <v>110</v>
      </c>
      <c r="AE797" s="20">
        <v>101.6</v>
      </c>
      <c r="AF797" s="20">
        <v>6.09</v>
      </c>
      <c r="AG797" s="20">
        <v>102.9</v>
      </c>
      <c r="AH797" s="20">
        <v>97.3</v>
      </c>
      <c r="AI797" s="20">
        <v>0.65680000000000005</v>
      </c>
      <c r="AJ797" s="20">
        <v>-1.8</v>
      </c>
      <c r="AK797" s="20">
        <v>-0.09</v>
      </c>
      <c r="AL797" s="20">
        <v>1270</v>
      </c>
      <c r="AM797" s="20">
        <v>6.01</v>
      </c>
      <c r="AN797" s="20">
        <v>8.16</v>
      </c>
      <c r="AO797" s="20">
        <v>1388</v>
      </c>
      <c r="AP797" s="20">
        <v>1431</v>
      </c>
      <c r="AQ797" s="20">
        <v>1175</v>
      </c>
      <c r="AR797" s="20">
        <v>0.41699999999999998</v>
      </c>
      <c r="AS797" s="20">
        <v>135</v>
      </c>
      <c r="AT797" s="20">
        <v>450</v>
      </c>
      <c r="AU797" s="20">
        <v>0.3</v>
      </c>
      <c r="AV797" s="20">
        <v>273</v>
      </c>
      <c r="AW797" s="20">
        <v>417</v>
      </c>
      <c r="AX797" s="20">
        <v>0.65500000000000003</v>
      </c>
      <c r="AY797" s="20">
        <v>156</v>
      </c>
      <c r="AZ797" s="20">
        <v>7.8</v>
      </c>
      <c r="BA797" s="20">
        <v>665</v>
      </c>
      <c r="BB797" s="20">
        <v>33.25</v>
      </c>
      <c r="BC797" s="20">
        <v>239</v>
      </c>
      <c r="BD797" s="20">
        <v>171</v>
      </c>
      <c r="BE797" s="20">
        <v>80</v>
      </c>
      <c r="BF797" s="20">
        <v>208</v>
      </c>
      <c r="BG797" s="20">
        <v>320</v>
      </c>
      <c r="BH797" s="20">
        <v>69.400000000000006</v>
      </c>
      <c r="BI797" s="20">
        <v>71.55</v>
      </c>
      <c r="BJ797" s="20">
        <v>-2.15</v>
      </c>
      <c r="BK797" s="20">
        <v>1.149</v>
      </c>
      <c r="BL797" s="20">
        <v>10.4</v>
      </c>
      <c r="BM797" s="20">
        <v>0.82199999999999995</v>
      </c>
      <c r="BN797" s="20">
        <v>22.5</v>
      </c>
      <c r="BO797" s="20">
        <v>20.8</v>
      </c>
      <c r="BP797" s="20">
        <v>4</v>
      </c>
      <c r="BQ797" s="20">
        <v>8.5500000000000007</v>
      </c>
      <c r="BR797" s="20">
        <v>16</v>
      </c>
      <c r="BS797" s="20">
        <v>85</v>
      </c>
      <c r="BT797" s="20">
        <v>0.55600000000000005</v>
      </c>
      <c r="BU797" s="20">
        <v>2</v>
      </c>
      <c r="BV797" s="66">
        <v>120</v>
      </c>
      <c r="BW797" s="66">
        <v>97</v>
      </c>
      <c r="BX797" s="66">
        <v>93</v>
      </c>
      <c r="BY797" s="66">
        <v>125</v>
      </c>
      <c r="BZ797" s="66">
        <v>113</v>
      </c>
      <c r="CA797" s="66">
        <v>83.2</v>
      </c>
      <c r="CB797" s="66">
        <v>85</v>
      </c>
      <c r="CC797" s="66">
        <v>129</v>
      </c>
      <c r="CD797" s="20">
        <v>0.52631578947368396</v>
      </c>
      <c r="CE797" s="20">
        <v>8.44</v>
      </c>
      <c r="CF797" s="20">
        <v>111.6</v>
      </c>
      <c r="CG797" s="20">
        <v>103.2</v>
      </c>
      <c r="CH797" s="20">
        <v>70.099999999999994</v>
      </c>
      <c r="CI797" s="20">
        <v>-4.2000000000000003E-2</v>
      </c>
      <c r="CJ797" s="20">
        <v>4.7699999999999996</v>
      </c>
      <c r="CK797" s="20">
        <v>108.7</v>
      </c>
      <c r="CL797" s="20">
        <v>103.9</v>
      </c>
      <c r="CM797" s="20">
        <v>-1.46</v>
      </c>
      <c r="CN797" s="20">
        <v>110.8</v>
      </c>
      <c r="CO797" s="20">
        <v>102</v>
      </c>
      <c r="CP797" s="63">
        <v>0.72019999999999995</v>
      </c>
      <c r="CQ797" s="20">
        <v>-3.5</v>
      </c>
      <c r="CR797" s="20">
        <v>-0.18421052631578946</v>
      </c>
      <c r="CS797" s="20">
        <v>1260</v>
      </c>
      <c r="CT797" s="20">
        <v>8.3000000000000007</v>
      </c>
      <c r="CU797" s="20">
        <v>5.72</v>
      </c>
      <c r="CV797" s="20">
        <v>1498</v>
      </c>
      <c r="CW797" s="20">
        <v>1449</v>
      </c>
      <c r="CX797" s="20">
        <v>1126</v>
      </c>
      <c r="CY797" s="20">
        <v>0.47799999999999998</v>
      </c>
      <c r="CZ797" s="20">
        <v>178</v>
      </c>
      <c r="DA797" s="20">
        <v>451</v>
      </c>
      <c r="DB797" s="20">
        <v>0.39500000000000002</v>
      </c>
      <c r="DC797" s="20">
        <v>244</v>
      </c>
      <c r="DD797" s="20">
        <v>329</v>
      </c>
      <c r="DE797" s="20">
        <v>0.74199999999999999</v>
      </c>
      <c r="DF797" s="20">
        <v>137</v>
      </c>
      <c r="DG797" s="20">
        <v>7.2105263157894735</v>
      </c>
      <c r="DH797" s="20">
        <v>668</v>
      </c>
      <c r="DI797" s="20">
        <v>35.157894736842103</v>
      </c>
      <c r="DJ797" s="20">
        <v>334</v>
      </c>
      <c r="DK797" s="20">
        <v>97</v>
      </c>
      <c r="DL797" s="20">
        <v>59</v>
      </c>
      <c r="DM797" s="20">
        <v>245</v>
      </c>
      <c r="DN797" s="20">
        <v>303</v>
      </c>
      <c r="DO797" s="20">
        <v>78.8</v>
      </c>
      <c r="DP797" s="20">
        <v>76.263000000000005</v>
      </c>
      <c r="DQ797" s="20">
        <v>2.5790000000000002</v>
      </c>
      <c r="DR797" s="20">
        <v>1.363</v>
      </c>
      <c r="DS797" s="20">
        <v>12.895</v>
      </c>
      <c r="DT797" s="20">
        <v>0.39600000000000002</v>
      </c>
      <c r="DU797" s="20">
        <v>23.7</v>
      </c>
      <c r="DV797" s="20">
        <v>17.3</v>
      </c>
      <c r="DW797" s="20">
        <v>3.1</v>
      </c>
      <c r="DX797" s="20">
        <v>5.1052631578947372</v>
      </c>
      <c r="DY797" s="20">
        <v>15.9</v>
      </c>
      <c r="DZ797" s="20">
        <v>145</v>
      </c>
      <c r="EA797" s="20">
        <v>0.51500000000000001</v>
      </c>
      <c r="EB797" s="20">
        <v>0</v>
      </c>
      <c r="EC797" s="66">
        <v>109</v>
      </c>
      <c r="ED797" s="66">
        <v>111</v>
      </c>
      <c r="EE797" s="66">
        <v>128</v>
      </c>
      <c r="EF797" s="66">
        <v>94</v>
      </c>
      <c r="EG797" s="66">
        <v>92</v>
      </c>
      <c r="EH797" s="66">
        <v>86</v>
      </c>
      <c r="EI797" s="66">
        <v>147</v>
      </c>
      <c r="EJ797" s="66">
        <v>158</v>
      </c>
      <c r="EK797" s="20">
        <v>10774.080000000002</v>
      </c>
      <c r="EL797" s="20">
        <v>10992.599999999999</v>
      </c>
      <c r="EM797" s="20">
        <v>53.09473684210527</v>
      </c>
      <c r="EN797" s="20">
        <v>110.25225</v>
      </c>
      <c r="EO797" s="20">
        <v>11.872</v>
      </c>
      <c r="EP797" s="20">
        <v>198.465</v>
      </c>
      <c r="EQ797" s="21">
        <v>62</v>
      </c>
      <c r="ER797" s="21">
        <v>71</v>
      </c>
      <c r="ES797" s="61" t="s">
        <v>92</v>
      </c>
      <c r="ET797" s="61">
        <v>133</v>
      </c>
      <c r="EU797" s="61">
        <v>-9</v>
      </c>
    </row>
    <row r="798" spans="1:151" x14ac:dyDescent="0.45">
      <c r="A798" s="68">
        <v>45323</v>
      </c>
      <c r="B798" s="21" t="s">
        <v>152</v>
      </c>
      <c r="C798" s="21">
        <v>195</v>
      </c>
      <c r="D798" s="21" t="s">
        <v>101</v>
      </c>
      <c r="E798" s="21">
        <v>142</v>
      </c>
      <c r="F798" s="50" t="s">
        <v>558</v>
      </c>
      <c r="G798" t="s">
        <v>152</v>
      </c>
      <c r="H798" t="s">
        <v>101</v>
      </c>
      <c r="I798" t="s">
        <v>152</v>
      </c>
      <c r="J798" t="s">
        <v>101</v>
      </c>
      <c r="K798" t="s">
        <v>437</v>
      </c>
      <c r="L798" t="s">
        <v>101</v>
      </c>
      <c r="M798" t="s">
        <v>669</v>
      </c>
      <c r="N798" t="s">
        <v>101</v>
      </c>
      <c r="O798" t="s">
        <v>1363</v>
      </c>
      <c r="P798" t="s">
        <v>101</v>
      </c>
      <c r="Q798" t="s">
        <v>437</v>
      </c>
      <c r="R798" t="s">
        <v>101</v>
      </c>
      <c r="S798" t="s">
        <v>56</v>
      </c>
      <c r="T798" t="s">
        <v>56</v>
      </c>
      <c r="U798">
        <v>21</v>
      </c>
      <c r="V798">
        <v>21</v>
      </c>
      <c r="W798" s="20">
        <v>0.42857142857142899</v>
      </c>
      <c r="X798" s="20">
        <v>-5.61</v>
      </c>
      <c r="Y798" s="20">
        <v>100.8</v>
      </c>
      <c r="Z798" s="20">
        <v>106.4</v>
      </c>
      <c r="AA798" s="20">
        <v>67.400000000000006</v>
      </c>
      <c r="AB798" s="20">
        <v>1.0999999999999999E-2</v>
      </c>
      <c r="AC798" s="20">
        <v>4.16</v>
      </c>
      <c r="AD798" s="20">
        <v>107</v>
      </c>
      <c r="AE798" s="20">
        <v>102.8</v>
      </c>
      <c r="AF798" s="20">
        <v>7.72</v>
      </c>
      <c r="AG798" s="20">
        <v>99.1</v>
      </c>
      <c r="AH798" s="20">
        <v>105</v>
      </c>
      <c r="AI798" s="20">
        <v>0.33939999999999998</v>
      </c>
      <c r="AJ798" s="20">
        <v>-7.1</v>
      </c>
      <c r="AK798" s="20">
        <v>-0.33809523809523806</v>
      </c>
      <c r="AL798" s="20">
        <v>1070</v>
      </c>
      <c r="AM798" s="20">
        <v>-6.35</v>
      </c>
      <c r="AN798" s="20">
        <v>2.94</v>
      </c>
      <c r="AO798" s="20">
        <v>1458</v>
      </c>
      <c r="AP798" s="20">
        <v>1506</v>
      </c>
      <c r="AQ798" s="20">
        <v>1193</v>
      </c>
      <c r="AR798" s="20">
        <v>0.42299999999999999</v>
      </c>
      <c r="AS798" s="20">
        <v>137</v>
      </c>
      <c r="AT798" s="20">
        <v>408</v>
      </c>
      <c r="AU798" s="20">
        <v>0.33600000000000002</v>
      </c>
      <c r="AV798" s="20">
        <v>311</v>
      </c>
      <c r="AW798" s="20">
        <v>438</v>
      </c>
      <c r="AX798" s="20">
        <v>0.71</v>
      </c>
      <c r="AY798" s="20">
        <v>192</v>
      </c>
      <c r="AZ798" s="20">
        <v>9.1428571428571423</v>
      </c>
      <c r="BA798" s="20">
        <v>731</v>
      </c>
      <c r="BB798" s="20">
        <v>34.80952380952381</v>
      </c>
      <c r="BC798" s="20">
        <v>250</v>
      </c>
      <c r="BD798" s="20">
        <v>145</v>
      </c>
      <c r="BE798" s="20">
        <v>60</v>
      </c>
      <c r="BF798" s="20">
        <v>273</v>
      </c>
      <c r="BG798" s="20">
        <v>439</v>
      </c>
      <c r="BH798" s="20">
        <v>69.400000000000006</v>
      </c>
      <c r="BI798" s="20">
        <v>71.713999999999999</v>
      </c>
      <c r="BJ798" s="20">
        <v>-2.286</v>
      </c>
      <c r="BK798" s="20">
        <v>0.91600000000000004</v>
      </c>
      <c r="BL798" s="20">
        <v>13</v>
      </c>
      <c r="BM798" s="20">
        <v>0.53100000000000003</v>
      </c>
      <c r="BN798" s="20">
        <v>19.399999999999999</v>
      </c>
      <c r="BO798" s="20">
        <v>20.9</v>
      </c>
      <c r="BP798" s="20">
        <v>2.9</v>
      </c>
      <c r="BQ798" s="20">
        <v>6.9047619047619051</v>
      </c>
      <c r="BR798" s="20">
        <v>20.9</v>
      </c>
      <c r="BS798" s="20">
        <v>239</v>
      </c>
      <c r="BT798" s="20">
        <v>0.46500000000000002</v>
      </c>
      <c r="BU798" s="20">
        <v>-12</v>
      </c>
      <c r="BV798" s="66">
        <v>266</v>
      </c>
      <c r="BW798" s="66">
        <v>242</v>
      </c>
      <c r="BX798" s="66">
        <v>242</v>
      </c>
      <c r="BY798" s="66">
        <v>273</v>
      </c>
      <c r="BZ798" s="66">
        <v>237</v>
      </c>
      <c r="CA798" s="66">
        <v>202.5</v>
      </c>
      <c r="CB798" s="66">
        <v>239</v>
      </c>
      <c r="CC798" s="66">
        <v>282</v>
      </c>
      <c r="CD798" s="20">
        <v>0.61904761904761896</v>
      </c>
      <c r="CE798" s="20">
        <v>7.15</v>
      </c>
      <c r="CF798" s="20">
        <v>112.6</v>
      </c>
      <c r="CG798" s="20">
        <v>105.4</v>
      </c>
      <c r="CH798" s="20">
        <v>64</v>
      </c>
      <c r="CI798" s="20">
        <v>-0.03</v>
      </c>
      <c r="CJ798" s="20">
        <v>1.32</v>
      </c>
      <c r="CK798" s="20">
        <v>105.6</v>
      </c>
      <c r="CL798" s="20">
        <v>104.2</v>
      </c>
      <c r="CM798" s="20">
        <v>2.2000000000000002</v>
      </c>
      <c r="CN798" s="20">
        <v>110.9</v>
      </c>
      <c r="CO798" s="20">
        <v>106.1</v>
      </c>
      <c r="CP798" s="63">
        <v>0.62509999999999999</v>
      </c>
      <c r="CQ798" s="20">
        <v>-3.6</v>
      </c>
      <c r="CR798" s="20">
        <v>-0.17142857142857143</v>
      </c>
      <c r="CS798" s="20">
        <v>1200</v>
      </c>
      <c r="CT798" s="20">
        <v>4.21</v>
      </c>
      <c r="CU798" s="20">
        <v>-7.0000000000000007E-2</v>
      </c>
      <c r="CV798" s="20">
        <v>1591</v>
      </c>
      <c r="CW798" s="20">
        <v>1339</v>
      </c>
      <c r="CX798" s="20">
        <v>1258</v>
      </c>
      <c r="CY798" s="20">
        <v>0.46600000000000003</v>
      </c>
      <c r="CZ798" s="20">
        <v>228</v>
      </c>
      <c r="DA798" s="20">
        <v>618</v>
      </c>
      <c r="DB798" s="20">
        <v>0.36899999999999999</v>
      </c>
      <c r="DC798" s="20">
        <v>191</v>
      </c>
      <c r="DD798" s="20">
        <v>292</v>
      </c>
      <c r="DE798" s="20">
        <v>0.65400000000000003</v>
      </c>
      <c r="DF798" s="20">
        <v>210</v>
      </c>
      <c r="DG798" s="20">
        <v>10</v>
      </c>
      <c r="DH798" s="20">
        <v>748</v>
      </c>
      <c r="DI798" s="20">
        <v>35.61904761904762</v>
      </c>
      <c r="DJ798" s="20">
        <v>361</v>
      </c>
      <c r="DK798" s="20">
        <v>115</v>
      </c>
      <c r="DL798" s="20">
        <v>38</v>
      </c>
      <c r="DM798" s="20">
        <v>196</v>
      </c>
      <c r="DN798" s="20">
        <v>304</v>
      </c>
      <c r="DO798" s="20">
        <v>75.8</v>
      </c>
      <c r="DP798" s="20">
        <v>63.762</v>
      </c>
      <c r="DQ798" s="20">
        <v>12</v>
      </c>
      <c r="DR798" s="20">
        <v>1.8420000000000001</v>
      </c>
      <c r="DS798" s="20">
        <v>9.3330000000000002</v>
      </c>
      <c r="DT798" s="20">
        <v>0.58699999999999997</v>
      </c>
      <c r="DU798" s="20">
        <v>29.4</v>
      </c>
      <c r="DV798" s="20">
        <v>13.9</v>
      </c>
      <c r="DW798" s="20">
        <v>1.8</v>
      </c>
      <c r="DX798" s="20">
        <v>5.4761904761904763</v>
      </c>
      <c r="DY798" s="20">
        <v>14.5</v>
      </c>
      <c r="DZ798" s="20">
        <v>129</v>
      </c>
      <c r="EA798" s="20">
        <v>0.52200000000000002</v>
      </c>
      <c r="EB798" s="20">
        <v>0</v>
      </c>
      <c r="EC798" s="66">
        <v>110</v>
      </c>
      <c r="ED798" s="66">
        <v>137</v>
      </c>
      <c r="EE798" s="66">
        <v>136</v>
      </c>
      <c r="EF798" s="66">
        <v>78</v>
      </c>
      <c r="EG798" s="66">
        <v>102</v>
      </c>
      <c r="EH798" s="66">
        <v>97</v>
      </c>
      <c r="EI798" s="66">
        <v>130</v>
      </c>
      <c r="EJ798" s="66">
        <v>84</v>
      </c>
      <c r="EK798" s="20">
        <v>10624.32</v>
      </c>
      <c r="EL798" s="20">
        <v>11980.64</v>
      </c>
      <c r="EM798" s="20">
        <v>71.19047619047619</v>
      </c>
      <c r="EN798" s="20">
        <v>64.442142857142855</v>
      </c>
      <c r="EO798" s="20">
        <v>13.6686</v>
      </c>
      <c r="EP798" s="20">
        <v>215.83999999999997</v>
      </c>
      <c r="EQ798" s="21">
        <v>79</v>
      </c>
      <c r="ER798" s="21">
        <v>73</v>
      </c>
      <c r="ES798" s="61" t="s">
        <v>152</v>
      </c>
      <c r="ET798" s="61">
        <v>152</v>
      </c>
      <c r="EU798" s="61">
        <v>6</v>
      </c>
    </row>
    <row r="799" spans="1:151" x14ac:dyDescent="0.45">
      <c r="A799" s="68">
        <v>45323</v>
      </c>
      <c r="B799" s="21" t="s">
        <v>323</v>
      </c>
      <c r="C799" s="21">
        <v>314</v>
      </c>
      <c r="D799" s="21" t="s">
        <v>356</v>
      </c>
      <c r="E799" s="21">
        <v>40</v>
      </c>
      <c r="F799" s="50" t="s">
        <v>558</v>
      </c>
      <c r="G799" t="s">
        <v>323</v>
      </c>
      <c r="H799" t="s">
        <v>356</v>
      </c>
      <c r="I799" t="s">
        <v>323</v>
      </c>
      <c r="J799" t="s">
        <v>356</v>
      </c>
      <c r="K799" t="s">
        <v>323</v>
      </c>
      <c r="L799" t="s">
        <v>503</v>
      </c>
      <c r="M799" t="s">
        <v>1256</v>
      </c>
      <c r="N799" t="s">
        <v>730</v>
      </c>
      <c r="O799" t="s">
        <v>323</v>
      </c>
      <c r="P799" t="s">
        <v>1408</v>
      </c>
      <c r="Q799" t="s">
        <v>323</v>
      </c>
      <c r="R799" t="s">
        <v>503</v>
      </c>
      <c r="S799" t="s">
        <v>134</v>
      </c>
      <c r="T799" t="s">
        <v>134</v>
      </c>
      <c r="U799">
        <v>21</v>
      </c>
      <c r="V799">
        <v>21</v>
      </c>
      <c r="W799" s="20">
        <v>0.66666666666666696</v>
      </c>
      <c r="X799" s="20">
        <v>6.29</v>
      </c>
      <c r="Y799" s="20">
        <v>111.3</v>
      </c>
      <c r="Z799" s="20">
        <v>105</v>
      </c>
      <c r="AA799" s="20">
        <v>65.7</v>
      </c>
      <c r="AB799" s="20">
        <v>-2.5000000000000001E-2</v>
      </c>
      <c r="AC799" s="20">
        <v>-1.65</v>
      </c>
      <c r="AD799" s="20">
        <v>104.5</v>
      </c>
      <c r="AE799" s="20">
        <v>106.2</v>
      </c>
      <c r="AF799" s="20">
        <v>-1.01</v>
      </c>
      <c r="AG799" s="20">
        <v>111.3</v>
      </c>
      <c r="AH799" s="20">
        <v>103.7</v>
      </c>
      <c r="AI799" s="20">
        <v>0.69320000000000004</v>
      </c>
      <c r="AJ799" s="20">
        <v>-3.2</v>
      </c>
      <c r="AK799" s="20">
        <v>-0.15238095238095239</v>
      </c>
      <c r="AL799" s="20">
        <v>1261</v>
      </c>
      <c r="AM799" s="20">
        <v>4.57</v>
      </c>
      <c r="AN799" s="20">
        <v>-1.49</v>
      </c>
      <c r="AO799" s="20">
        <v>1613</v>
      </c>
      <c r="AP799" s="20">
        <v>1408</v>
      </c>
      <c r="AQ799" s="20">
        <v>1222</v>
      </c>
      <c r="AR799" s="20">
        <v>0.46</v>
      </c>
      <c r="AS799" s="20">
        <v>190</v>
      </c>
      <c r="AT799" s="20">
        <v>524</v>
      </c>
      <c r="AU799" s="20">
        <v>0.36299999999999999</v>
      </c>
      <c r="AV799" s="20">
        <v>299</v>
      </c>
      <c r="AW799" s="20">
        <v>391</v>
      </c>
      <c r="AX799" s="20">
        <v>0.76500000000000001</v>
      </c>
      <c r="AY799" s="20">
        <v>194</v>
      </c>
      <c r="AZ799" s="20">
        <v>9.2380952380952372</v>
      </c>
      <c r="BA799" s="20">
        <v>731</v>
      </c>
      <c r="BB799" s="20">
        <v>34.80952380952381</v>
      </c>
      <c r="BC799" s="20">
        <v>278</v>
      </c>
      <c r="BD799" s="20">
        <v>140</v>
      </c>
      <c r="BE799" s="20">
        <v>64</v>
      </c>
      <c r="BF799" s="20">
        <v>204</v>
      </c>
      <c r="BG799" s="20">
        <v>329</v>
      </c>
      <c r="BH799" s="20">
        <v>76.8</v>
      </c>
      <c r="BI799" s="20">
        <v>67.048000000000002</v>
      </c>
      <c r="BJ799" s="20">
        <v>9.7620000000000005</v>
      </c>
      <c r="BK799" s="20">
        <v>1.363</v>
      </c>
      <c r="BL799" s="20">
        <v>9.7140000000000004</v>
      </c>
      <c r="BM799" s="20">
        <v>0.68600000000000005</v>
      </c>
      <c r="BN799" s="20">
        <v>25</v>
      </c>
      <c r="BO799" s="20">
        <v>18.600000000000001</v>
      </c>
      <c r="BP799" s="20">
        <v>3</v>
      </c>
      <c r="BQ799" s="20">
        <v>6.666666666666667</v>
      </c>
      <c r="BR799" s="20">
        <v>15.7</v>
      </c>
      <c r="BS799" s="20">
        <v>136</v>
      </c>
      <c r="BT799" s="20">
        <v>0.51800000000000002</v>
      </c>
      <c r="BU799" s="20">
        <v>-1</v>
      </c>
      <c r="BV799" s="66">
        <v>107</v>
      </c>
      <c r="BW799" s="66">
        <v>154</v>
      </c>
      <c r="BX799" s="66">
        <v>139</v>
      </c>
      <c r="BY799" s="66">
        <v>132</v>
      </c>
      <c r="BZ799" s="66">
        <v>107</v>
      </c>
      <c r="CA799" s="66">
        <v>113.5</v>
      </c>
      <c r="CB799" s="66">
        <v>131</v>
      </c>
      <c r="CC799" s="66">
        <v>135</v>
      </c>
      <c r="CD799" s="20">
        <v>0.61904761904761896</v>
      </c>
      <c r="CE799" s="20">
        <v>-5.49</v>
      </c>
      <c r="CF799" s="20">
        <v>101.2</v>
      </c>
      <c r="CG799" s="20">
        <v>106.7</v>
      </c>
      <c r="CH799" s="20">
        <v>73.599999999999994</v>
      </c>
      <c r="CI799" s="20">
        <v>5.5E-2</v>
      </c>
      <c r="CJ799" s="20">
        <v>-5.0599999999999996</v>
      </c>
      <c r="CK799" s="20">
        <v>102</v>
      </c>
      <c r="CL799" s="20">
        <v>107.1</v>
      </c>
      <c r="CM799" s="20">
        <v>-7.88</v>
      </c>
      <c r="CN799" s="20">
        <v>100.2</v>
      </c>
      <c r="CO799" s="20">
        <v>105.9</v>
      </c>
      <c r="CP799" s="63">
        <v>0.34720000000000001</v>
      </c>
      <c r="CQ799" s="20">
        <v>-5</v>
      </c>
      <c r="CR799" s="20">
        <v>-0.23809523809523808</v>
      </c>
      <c r="CS799" s="20">
        <v>1129</v>
      </c>
      <c r="CT799" s="20">
        <v>-4.3</v>
      </c>
      <c r="CU799" s="20">
        <v>-5.3</v>
      </c>
      <c r="CV799" s="20">
        <v>1616</v>
      </c>
      <c r="CW799" s="20">
        <v>1528</v>
      </c>
      <c r="CX799" s="20">
        <v>1294</v>
      </c>
      <c r="CY799" s="20">
        <v>0.45700000000000002</v>
      </c>
      <c r="CZ799" s="20">
        <v>104</v>
      </c>
      <c r="DA799" s="20">
        <v>329</v>
      </c>
      <c r="DB799" s="20">
        <v>0.316</v>
      </c>
      <c r="DC799" s="20">
        <v>328</v>
      </c>
      <c r="DD799" s="20">
        <v>483</v>
      </c>
      <c r="DE799" s="20">
        <v>0.67900000000000005</v>
      </c>
      <c r="DF799" s="20">
        <v>266</v>
      </c>
      <c r="DG799" s="20">
        <v>12.666666666666666</v>
      </c>
      <c r="DH799" s="20">
        <v>870</v>
      </c>
      <c r="DI799" s="20">
        <v>41.428571428571431</v>
      </c>
      <c r="DJ799" s="20">
        <v>292</v>
      </c>
      <c r="DK799" s="20">
        <v>174</v>
      </c>
      <c r="DL799" s="20">
        <v>77</v>
      </c>
      <c r="DM799" s="20">
        <v>311</v>
      </c>
      <c r="DN799" s="20">
        <v>439</v>
      </c>
      <c r="DO799" s="20">
        <v>77</v>
      </c>
      <c r="DP799" s="20">
        <v>72.762</v>
      </c>
      <c r="DQ799" s="20">
        <v>4.1900000000000004</v>
      </c>
      <c r="DR799" s="20">
        <v>0.93899999999999995</v>
      </c>
      <c r="DS799" s="20">
        <v>14.81</v>
      </c>
      <c r="DT799" s="20">
        <v>0.55900000000000005</v>
      </c>
      <c r="DU799" s="20">
        <v>15.7</v>
      </c>
      <c r="DV799" s="20">
        <v>23</v>
      </c>
      <c r="DW799" s="20">
        <v>3.7</v>
      </c>
      <c r="DX799" s="20">
        <v>8.2857142857142865</v>
      </c>
      <c r="DY799" s="20">
        <v>20.9</v>
      </c>
      <c r="DZ799" s="20">
        <v>223</v>
      </c>
      <c r="EA799" s="20">
        <v>0.47199999999999998</v>
      </c>
      <c r="EB799" s="20">
        <v>-3</v>
      </c>
      <c r="EC799" s="66">
        <v>219</v>
      </c>
      <c r="ED799" s="66">
        <v>238</v>
      </c>
      <c r="EE799" s="66">
        <v>195</v>
      </c>
      <c r="EF799" s="66">
        <v>232</v>
      </c>
      <c r="EG799" s="66">
        <v>238</v>
      </c>
      <c r="EH799" s="66">
        <v>188</v>
      </c>
      <c r="EI799" s="66">
        <v>224</v>
      </c>
      <c r="EJ799" s="66">
        <v>261</v>
      </c>
      <c r="EK799" s="20">
        <v>11875.71</v>
      </c>
      <c r="EL799" s="20">
        <v>10626</v>
      </c>
      <c r="EM799" s="20">
        <v>80.48742857142858</v>
      </c>
      <c r="EN799" s="20">
        <v>98.733333333333334</v>
      </c>
      <c r="EO799" s="20">
        <v>10.660299999999999</v>
      </c>
      <c r="EP799" s="20">
        <v>335.83499999999998</v>
      </c>
      <c r="EQ799" s="21">
        <v>83</v>
      </c>
      <c r="ER799" s="21">
        <v>62</v>
      </c>
      <c r="ES799" s="61" t="s">
        <v>323</v>
      </c>
      <c r="ET799" s="61">
        <v>145</v>
      </c>
      <c r="EU799" s="61">
        <v>21</v>
      </c>
    </row>
    <row r="800" spans="1:151" x14ac:dyDescent="0.45">
      <c r="A800" s="68">
        <v>45323</v>
      </c>
      <c r="B800" s="21" t="s">
        <v>136</v>
      </c>
      <c r="C800" s="21">
        <v>315</v>
      </c>
      <c r="D800" s="21" t="s">
        <v>228</v>
      </c>
      <c r="E800" s="21">
        <v>311</v>
      </c>
      <c r="F800" s="50" t="s">
        <v>558</v>
      </c>
      <c r="G800" t="s">
        <v>136</v>
      </c>
      <c r="H800" t="s">
        <v>228</v>
      </c>
      <c r="I800" t="s">
        <v>136</v>
      </c>
      <c r="J800" t="s">
        <v>228</v>
      </c>
      <c r="K800" t="s">
        <v>136</v>
      </c>
      <c r="L800" t="s">
        <v>228</v>
      </c>
      <c r="M800" t="s">
        <v>640</v>
      </c>
      <c r="N800" t="s">
        <v>228</v>
      </c>
      <c r="O800" t="s">
        <v>640</v>
      </c>
      <c r="P800" t="s">
        <v>228</v>
      </c>
      <c r="Q800" t="s">
        <v>136</v>
      </c>
      <c r="R800" t="s">
        <v>228</v>
      </c>
      <c r="S800" t="s">
        <v>134</v>
      </c>
      <c r="T800" t="s">
        <v>134</v>
      </c>
      <c r="U800">
        <v>19</v>
      </c>
      <c r="V800">
        <v>20</v>
      </c>
      <c r="W800" s="20">
        <v>0.63157894736842102</v>
      </c>
      <c r="X800" s="20">
        <v>1.84</v>
      </c>
      <c r="Y800" s="20">
        <v>108.7</v>
      </c>
      <c r="Z800" s="20">
        <v>106.9</v>
      </c>
      <c r="AA800" s="20">
        <v>68.3</v>
      </c>
      <c r="AB800" s="20">
        <v>-1.7000000000000001E-2</v>
      </c>
      <c r="AC800" s="20">
        <v>-3.76</v>
      </c>
      <c r="AD800" s="20">
        <v>103.1</v>
      </c>
      <c r="AE800" s="20">
        <v>106.8</v>
      </c>
      <c r="AF800" s="20">
        <v>-4.2</v>
      </c>
      <c r="AG800" s="20">
        <v>106.9</v>
      </c>
      <c r="AH800" s="20">
        <v>106.2</v>
      </c>
      <c r="AI800" s="20">
        <v>0.51859999999999995</v>
      </c>
      <c r="AJ800" s="20">
        <v>-4.3</v>
      </c>
      <c r="AK800" s="20">
        <v>-0.22631578947368419</v>
      </c>
      <c r="AL800" s="20">
        <v>1187</v>
      </c>
      <c r="AM800" s="20">
        <v>0.1</v>
      </c>
      <c r="AN800" s="20">
        <v>-3.25</v>
      </c>
      <c r="AO800" s="20">
        <v>1494</v>
      </c>
      <c r="AP800" s="20">
        <v>1375</v>
      </c>
      <c r="AQ800" s="20">
        <v>1043</v>
      </c>
      <c r="AR800" s="20">
        <v>0.51400000000000001</v>
      </c>
      <c r="AS800" s="20">
        <v>125</v>
      </c>
      <c r="AT800" s="20">
        <v>323</v>
      </c>
      <c r="AU800" s="20">
        <v>0.38700000000000001</v>
      </c>
      <c r="AV800" s="20">
        <v>297</v>
      </c>
      <c r="AW800" s="20">
        <v>413</v>
      </c>
      <c r="AX800" s="20">
        <v>0.71899999999999997</v>
      </c>
      <c r="AY800" s="20">
        <v>164</v>
      </c>
      <c r="AZ800" s="20">
        <v>8.6315789473684212</v>
      </c>
      <c r="BA800" s="20">
        <v>707</v>
      </c>
      <c r="BB800" s="20">
        <v>37.210526315789473</v>
      </c>
      <c r="BC800" s="20">
        <v>281</v>
      </c>
      <c r="BD800" s="20">
        <v>80</v>
      </c>
      <c r="BE800" s="20">
        <v>68</v>
      </c>
      <c r="BF800" s="20">
        <v>261</v>
      </c>
      <c r="BG800" s="20">
        <v>305</v>
      </c>
      <c r="BH800" s="20">
        <v>78.599999999999994</v>
      </c>
      <c r="BI800" s="20">
        <v>72.367999999999995</v>
      </c>
      <c r="BJ800" s="20">
        <v>6.2629999999999999</v>
      </c>
      <c r="BK800" s="20">
        <v>1.077</v>
      </c>
      <c r="BL800" s="20">
        <v>13.737</v>
      </c>
      <c r="BM800" s="20">
        <v>0.307</v>
      </c>
      <c r="BN800" s="20">
        <v>17</v>
      </c>
      <c r="BO800" s="20">
        <v>21.7</v>
      </c>
      <c r="BP800" s="20">
        <v>3.6</v>
      </c>
      <c r="BQ800" s="20">
        <v>4.2105263157894735</v>
      </c>
      <c r="BR800" s="20">
        <v>16.100000000000001</v>
      </c>
      <c r="BS800" s="20">
        <v>169</v>
      </c>
      <c r="BT800" s="20">
        <v>0.5</v>
      </c>
      <c r="BU800" s="20">
        <v>-1</v>
      </c>
      <c r="BV800" s="66">
        <v>153</v>
      </c>
      <c r="BW800" s="66">
        <v>144</v>
      </c>
      <c r="BX800" s="66">
        <v>177</v>
      </c>
      <c r="BY800" s="66">
        <v>176</v>
      </c>
      <c r="BZ800" s="66">
        <v>142</v>
      </c>
      <c r="CA800" s="66">
        <v>135.5</v>
      </c>
      <c r="CB800" s="66">
        <v>171</v>
      </c>
      <c r="CC800" s="66">
        <v>169</v>
      </c>
      <c r="CD800" s="20">
        <v>0.6</v>
      </c>
      <c r="CE800" s="20">
        <v>-0.52</v>
      </c>
      <c r="CF800" s="20">
        <v>102.6</v>
      </c>
      <c r="CG800" s="20">
        <v>103.1</v>
      </c>
      <c r="CH800" s="20">
        <v>68.3</v>
      </c>
      <c r="CI800" s="20">
        <v>5.0000000000000001E-3</v>
      </c>
      <c r="CJ800" s="20">
        <v>-3.49</v>
      </c>
      <c r="CK800" s="20">
        <v>104.2</v>
      </c>
      <c r="CL800" s="20">
        <v>107.7</v>
      </c>
      <c r="CM800" s="20">
        <v>-4.25</v>
      </c>
      <c r="CN800" s="20">
        <v>101.9</v>
      </c>
      <c r="CO800" s="20">
        <v>101</v>
      </c>
      <c r="CP800" s="63">
        <v>0.52700000000000002</v>
      </c>
      <c r="CQ800" s="20">
        <v>-4.9000000000000004</v>
      </c>
      <c r="CR800" s="20">
        <v>-0.24500000000000002</v>
      </c>
      <c r="CS800" s="20">
        <v>1186</v>
      </c>
      <c r="CT800" s="20">
        <v>-0.35</v>
      </c>
      <c r="CU800" s="20">
        <v>-2.2400000000000002</v>
      </c>
      <c r="CV800" s="20">
        <v>1444</v>
      </c>
      <c r="CW800" s="20">
        <v>1352</v>
      </c>
      <c r="CX800" s="20">
        <v>1098</v>
      </c>
      <c r="CY800" s="20">
        <v>0.443</v>
      </c>
      <c r="CZ800" s="20">
        <v>148</v>
      </c>
      <c r="DA800" s="20">
        <v>424</v>
      </c>
      <c r="DB800" s="20">
        <v>0.34899999999999998</v>
      </c>
      <c r="DC800" s="20">
        <v>324</v>
      </c>
      <c r="DD800" s="20">
        <v>453</v>
      </c>
      <c r="DE800" s="20">
        <v>0.71499999999999997</v>
      </c>
      <c r="DF800" s="20">
        <v>210</v>
      </c>
      <c r="DG800" s="20">
        <v>10.5</v>
      </c>
      <c r="DH800" s="20">
        <v>687</v>
      </c>
      <c r="DI800" s="20">
        <v>34.35</v>
      </c>
      <c r="DJ800" s="20">
        <v>248</v>
      </c>
      <c r="DK800" s="20">
        <v>156</v>
      </c>
      <c r="DL800" s="20">
        <v>75</v>
      </c>
      <c r="DM800" s="20">
        <v>287</v>
      </c>
      <c r="DN800" s="20">
        <v>387</v>
      </c>
      <c r="DO800" s="20">
        <v>72.2</v>
      </c>
      <c r="DP800" s="20">
        <v>67.599999999999994</v>
      </c>
      <c r="DQ800" s="20">
        <v>4.5999999999999996</v>
      </c>
      <c r="DR800" s="20">
        <v>0.86399999999999999</v>
      </c>
      <c r="DS800" s="20">
        <v>14.35</v>
      </c>
      <c r="DT800" s="20">
        <v>0.54400000000000004</v>
      </c>
      <c r="DU800" s="20">
        <v>21.2</v>
      </c>
      <c r="DV800" s="20">
        <v>22.6</v>
      </c>
      <c r="DW800" s="20">
        <v>3.8</v>
      </c>
      <c r="DX800" s="20">
        <v>7.8</v>
      </c>
      <c r="DY800" s="20">
        <v>19.399999999999999</v>
      </c>
      <c r="DZ800" s="20">
        <v>195</v>
      </c>
      <c r="EA800" s="20">
        <v>0.48799999999999999</v>
      </c>
      <c r="EB800" s="20">
        <v>0</v>
      </c>
      <c r="EC800" s="66">
        <v>168</v>
      </c>
      <c r="ED800" s="66">
        <v>150</v>
      </c>
      <c r="EE800" s="66">
        <v>196</v>
      </c>
      <c r="EF800" s="66">
        <v>192</v>
      </c>
      <c r="EG800" s="66">
        <v>169</v>
      </c>
      <c r="EH800" s="66">
        <v>147.5</v>
      </c>
      <c r="EI800" s="66">
        <v>196</v>
      </c>
      <c r="EJ800" s="66">
        <v>164</v>
      </c>
      <c r="EK800" s="20">
        <v>11206.97</v>
      </c>
      <c r="EL800" s="20">
        <v>10967.94</v>
      </c>
      <c r="EM800" s="20">
        <v>107.1486</v>
      </c>
      <c r="EN800" s="20">
        <v>60.421052631578945</v>
      </c>
      <c r="EO800" s="20">
        <v>11.5115</v>
      </c>
      <c r="EP800" s="20">
        <v>278.25299999999999</v>
      </c>
      <c r="EQ800" s="21">
        <v>69</v>
      </c>
      <c r="ER800" s="21">
        <v>79</v>
      </c>
      <c r="ES800" s="61" t="s">
        <v>228</v>
      </c>
      <c r="ET800" s="61">
        <v>148</v>
      </c>
      <c r="EU800" s="61">
        <v>-10</v>
      </c>
    </row>
    <row r="801" spans="1:151" x14ac:dyDescent="0.45">
      <c r="A801" s="68">
        <v>45323</v>
      </c>
      <c r="B801" s="21" t="s">
        <v>87</v>
      </c>
      <c r="C801" s="21">
        <v>325</v>
      </c>
      <c r="D801" s="21" t="s">
        <v>66</v>
      </c>
      <c r="E801" s="21">
        <v>225</v>
      </c>
      <c r="F801" s="50" t="s">
        <v>558</v>
      </c>
      <c r="G801" t="s">
        <v>87</v>
      </c>
      <c r="H801" t="s">
        <v>66</v>
      </c>
      <c r="I801" t="s">
        <v>87</v>
      </c>
      <c r="J801" t="s">
        <v>66</v>
      </c>
      <c r="K801" t="s">
        <v>1334</v>
      </c>
      <c r="L801" t="s">
        <v>66</v>
      </c>
      <c r="M801" t="s">
        <v>87</v>
      </c>
      <c r="N801" t="s">
        <v>66</v>
      </c>
      <c r="O801" t="s">
        <v>87</v>
      </c>
      <c r="P801" t="s">
        <v>66</v>
      </c>
      <c r="Q801" t="s">
        <v>87</v>
      </c>
      <c r="R801" t="s">
        <v>66</v>
      </c>
      <c r="S801" t="s">
        <v>19</v>
      </c>
      <c r="T801" t="s">
        <v>19</v>
      </c>
      <c r="U801">
        <v>20</v>
      </c>
      <c r="V801">
        <v>20</v>
      </c>
      <c r="W801" s="20">
        <v>0.4</v>
      </c>
      <c r="X801" s="20">
        <v>8.16</v>
      </c>
      <c r="Y801" s="20">
        <v>110.7</v>
      </c>
      <c r="Z801" s="20">
        <v>102.5</v>
      </c>
      <c r="AA801" s="20">
        <v>69.400000000000006</v>
      </c>
      <c r="AB801" s="20">
        <v>-8.8999999999999996E-2</v>
      </c>
      <c r="AC801" s="20">
        <v>8.56</v>
      </c>
      <c r="AD801" s="20">
        <v>109.5</v>
      </c>
      <c r="AE801" s="20">
        <v>101</v>
      </c>
      <c r="AF801" s="20">
        <v>5.79</v>
      </c>
      <c r="AG801" s="20">
        <v>110.1</v>
      </c>
      <c r="AH801" s="20">
        <v>101.6</v>
      </c>
      <c r="AI801" s="20">
        <v>0.71389999999999998</v>
      </c>
      <c r="AJ801" s="20">
        <v>-4.5999999999999996</v>
      </c>
      <c r="AK801" s="20">
        <v>-0.22999999999999998</v>
      </c>
      <c r="AL801" s="20">
        <v>1200</v>
      </c>
      <c r="AM801" s="20">
        <v>7.84</v>
      </c>
      <c r="AN801" s="20">
        <v>8.09</v>
      </c>
      <c r="AO801" s="20">
        <v>1489</v>
      </c>
      <c r="AP801" s="20">
        <v>1494</v>
      </c>
      <c r="AQ801" s="20">
        <v>1174</v>
      </c>
      <c r="AR801" s="20">
        <v>0.44500000000000001</v>
      </c>
      <c r="AS801" s="20">
        <v>161</v>
      </c>
      <c r="AT801" s="20">
        <v>448</v>
      </c>
      <c r="AU801" s="20">
        <v>0.35899999999999999</v>
      </c>
      <c r="AV801" s="20">
        <v>282</v>
      </c>
      <c r="AW801" s="20">
        <v>401</v>
      </c>
      <c r="AX801" s="20">
        <v>0.70299999999999996</v>
      </c>
      <c r="AY801" s="20">
        <v>220</v>
      </c>
      <c r="AZ801" s="20">
        <v>11</v>
      </c>
      <c r="BA801" s="20">
        <v>725</v>
      </c>
      <c r="BB801" s="20">
        <v>36.25</v>
      </c>
      <c r="BC801" s="20">
        <v>305</v>
      </c>
      <c r="BD801" s="20">
        <v>135</v>
      </c>
      <c r="BE801" s="20">
        <v>96</v>
      </c>
      <c r="BF801" s="20">
        <v>273</v>
      </c>
      <c r="BG801" s="20">
        <v>335</v>
      </c>
      <c r="BH801" s="20">
        <v>74.400000000000006</v>
      </c>
      <c r="BI801" s="20">
        <v>74.7</v>
      </c>
      <c r="BJ801" s="20">
        <v>-0.25</v>
      </c>
      <c r="BK801" s="20">
        <v>1.117</v>
      </c>
      <c r="BL801" s="20">
        <v>13.65</v>
      </c>
      <c r="BM801" s="20">
        <v>0.495</v>
      </c>
      <c r="BN801" s="20">
        <v>22.4</v>
      </c>
      <c r="BO801" s="20">
        <v>20</v>
      </c>
      <c r="BP801" s="20">
        <v>4.8</v>
      </c>
      <c r="BQ801" s="20">
        <v>6.75</v>
      </c>
      <c r="BR801" s="20">
        <v>16.8</v>
      </c>
      <c r="BS801" s="20">
        <v>135</v>
      </c>
      <c r="BT801" s="20">
        <v>0.51800000000000002</v>
      </c>
      <c r="BU801" s="20">
        <v>3</v>
      </c>
      <c r="BV801" s="66">
        <v>100</v>
      </c>
      <c r="BW801" s="66">
        <v>147</v>
      </c>
      <c r="BX801" s="66">
        <v>150</v>
      </c>
      <c r="BY801" s="66">
        <v>92</v>
      </c>
      <c r="BZ801" s="66">
        <v>95</v>
      </c>
      <c r="CA801" s="66">
        <v>101.2</v>
      </c>
      <c r="CB801" s="66">
        <v>136</v>
      </c>
      <c r="CC801" s="66">
        <v>176</v>
      </c>
      <c r="CD801" s="20">
        <v>0.7</v>
      </c>
      <c r="CE801" s="20">
        <v>13.91</v>
      </c>
      <c r="CF801" s="20">
        <v>115.9</v>
      </c>
      <c r="CG801" s="20">
        <v>102</v>
      </c>
      <c r="CH801" s="20">
        <v>68.099999999999994</v>
      </c>
      <c r="CI801" s="20">
        <v>2.5999999999999999E-2</v>
      </c>
      <c r="CJ801" s="20">
        <v>6.05</v>
      </c>
      <c r="CK801" s="20">
        <v>109.4</v>
      </c>
      <c r="CL801" s="20">
        <v>103.4</v>
      </c>
      <c r="CM801" s="20">
        <v>0.62</v>
      </c>
      <c r="CN801" s="20">
        <v>114.6</v>
      </c>
      <c r="CO801" s="20">
        <v>101.5</v>
      </c>
      <c r="CP801" s="63">
        <v>0.80269999999999997</v>
      </c>
      <c r="CQ801" s="20">
        <v>0.5</v>
      </c>
      <c r="CR801" s="20">
        <v>2.5000000000000001E-2</v>
      </c>
      <c r="CS801" s="20">
        <v>1349</v>
      </c>
      <c r="CT801" s="20">
        <v>12.46</v>
      </c>
      <c r="CU801" s="20">
        <v>7.11</v>
      </c>
      <c r="CV801" s="20">
        <v>1565</v>
      </c>
      <c r="CW801" s="20">
        <v>1458</v>
      </c>
      <c r="CX801" s="20">
        <v>1183</v>
      </c>
      <c r="CY801" s="20">
        <v>0.47099999999999997</v>
      </c>
      <c r="CZ801" s="20">
        <v>166</v>
      </c>
      <c r="DA801" s="20">
        <v>441</v>
      </c>
      <c r="DB801" s="20">
        <v>0.376</v>
      </c>
      <c r="DC801" s="20">
        <v>285</v>
      </c>
      <c r="DD801" s="20">
        <v>408</v>
      </c>
      <c r="DE801" s="20">
        <v>0.69899999999999995</v>
      </c>
      <c r="DF801" s="20">
        <v>188</v>
      </c>
      <c r="DG801" s="20">
        <v>9.4</v>
      </c>
      <c r="DH801" s="20">
        <v>688</v>
      </c>
      <c r="DI801" s="20">
        <v>34.4</v>
      </c>
      <c r="DJ801" s="20">
        <v>284</v>
      </c>
      <c r="DK801" s="20">
        <v>150</v>
      </c>
      <c r="DL801" s="20">
        <v>73</v>
      </c>
      <c r="DM801" s="20">
        <v>213</v>
      </c>
      <c r="DN801" s="20">
        <v>341</v>
      </c>
      <c r="DO801" s="20">
        <v>78.2</v>
      </c>
      <c r="DP801" s="20">
        <v>72.900000000000006</v>
      </c>
      <c r="DQ801" s="20">
        <v>5.35</v>
      </c>
      <c r="DR801" s="20">
        <v>1.333</v>
      </c>
      <c r="DS801" s="20">
        <v>10.65</v>
      </c>
      <c r="DT801" s="20">
        <v>0.70399999999999996</v>
      </c>
      <c r="DU801" s="20">
        <v>22</v>
      </c>
      <c r="DV801" s="20">
        <v>20.399999999999999</v>
      </c>
      <c r="DW801" s="20">
        <v>3.6</v>
      </c>
      <c r="DX801" s="20">
        <v>7.5</v>
      </c>
      <c r="DY801" s="20">
        <v>17</v>
      </c>
      <c r="DZ801" s="20">
        <v>46</v>
      </c>
      <c r="EA801" s="20">
        <v>0.58499999999999996</v>
      </c>
      <c r="EB801" s="20">
        <v>2</v>
      </c>
      <c r="EC801" s="66">
        <v>55</v>
      </c>
      <c r="ED801" s="66">
        <v>44</v>
      </c>
      <c r="EE801" s="66">
        <v>58</v>
      </c>
      <c r="EF801" s="66">
        <v>62</v>
      </c>
      <c r="EG801" s="66">
        <v>51</v>
      </c>
      <c r="EH801" s="66">
        <v>43.3</v>
      </c>
      <c r="EI801" s="66">
        <v>46</v>
      </c>
      <c r="EJ801" s="66">
        <v>36</v>
      </c>
      <c r="EK801" s="20">
        <v>11291.4</v>
      </c>
      <c r="EL801" s="20">
        <v>11879.75</v>
      </c>
      <c r="EM801" s="20">
        <v>102.375</v>
      </c>
      <c r="EN801" s="20">
        <v>71.887500000000003</v>
      </c>
      <c r="EO801" s="20">
        <v>11.7432</v>
      </c>
      <c r="EP801" s="20">
        <v>239.72299999999998</v>
      </c>
      <c r="EQ801" s="21">
        <v>69</v>
      </c>
      <c r="ER801" s="21">
        <v>78</v>
      </c>
      <c r="ES801" s="61" t="s">
        <v>66</v>
      </c>
      <c r="ET801" s="61">
        <v>147</v>
      </c>
      <c r="EU801" s="61">
        <v>-9</v>
      </c>
    </row>
    <row r="802" spans="1:151" x14ac:dyDescent="0.45">
      <c r="A802" s="68">
        <v>45323</v>
      </c>
      <c r="B802" s="21" t="s">
        <v>18</v>
      </c>
      <c r="C802" s="21">
        <v>317</v>
      </c>
      <c r="D802" s="21" t="s">
        <v>259</v>
      </c>
      <c r="E802" s="21">
        <v>226</v>
      </c>
      <c r="F802" s="50" t="s">
        <v>558</v>
      </c>
      <c r="G802" t="s">
        <v>18</v>
      </c>
      <c r="H802" t="s">
        <v>259</v>
      </c>
      <c r="I802" t="s">
        <v>18</v>
      </c>
      <c r="J802" t="s">
        <v>259</v>
      </c>
      <c r="K802" t="s">
        <v>18</v>
      </c>
      <c r="L802" t="s">
        <v>453</v>
      </c>
      <c r="M802" t="s">
        <v>18</v>
      </c>
      <c r="N802" t="s">
        <v>679</v>
      </c>
      <c r="O802" t="s">
        <v>18</v>
      </c>
      <c r="P802" t="s">
        <v>259</v>
      </c>
      <c r="Q802" t="s">
        <v>18</v>
      </c>
      <c r="R802" t="s">
        <v>453</v>
      </c>
      <c r="S802" t="s">
        <v>19</v>
      </c>
      <c r="T802" t="s">
        <v>19</v>
      </c>
      <c r="U802">
        <v>20</v>
      </c>
      <c r="V802">
        <v>20</v>
      </c>
      <c r="W802" s="20">
        <v>0.45</v>
      </c>
      <c r="X802" s="20">
        <v>7.5</v>
      </c>
      <c r="Y802" s="20">
        <v>104.8</v>
      </c>
      <c r="Z802" s="20">
        <v>97.3</v>
      </c>
      <c r="AA802" s="20">
        <v>63.9</v>
      </c>
      <c r="AB802" s="20">
        <v>-8.2000000000000003E-2</v>
      </c>
      <c r="AC802" s="20">
        <v>6.73</v>
      </c>
      <c r="AD802" s="20">
        <v>109.1</v>
      </c>
      <c r="AE802" s="20">
        <v>102.4</v>
      </c>
      <c r="AF802" s="20">
        <v>-0.84</v>
      </c>
      <c r="AG802" s="20">
        <v>102.2</v>
      </c>
      <c r="AH802" s="20">
        <v>97.1</v>
      </c>
      <c r="AI802" s="20">
        <v>0.6421</v>
      </c>
      <c r="AJ802" s="20">
        <v>-4.2</v>
      </c>
      <c r="AK802" s="20">
        <v>-0.21000000000000002</v>
      </c>
      <c r="AL802" s="20">
        <v>1220</v>
      </c>
      <c r="AM802" s="20">
        <v>5.91</v>
      </c>
      <c r="AN802" s="20">
        <v>5.96</v>
      </c>
      <c r="AO802" s="20">
        <v>1304</v>
      </c>
      <c r="AP802" s="20">
        <v>1277</v>
      </c>
      <c r="AQ802" s="20">
        <v>1101</v>
      </c>
      <c r="AR802" s="20">
        <v>0.41599999999999998</v>
      </c>
      <c r="AS802" s="20">
        <v>97</v>
      </c>
      <c r="AT802" s="20">
        <v>316</v>
      </c>
      <c r="AU802" s="20">
        <v>0.307</v>
      </c>
      <c r="AV802" s="20">
        <v>291</v>
      </c>
      <c r="AW802" s="20">
        <v>405</v>
      </c>
      <c r="AX802" s="20">
        <v>0.71899999999999997</v>
      </c>
      <c r="AY802" s="20">
        <v>211</v>
      </c>
      <c r="AZ802" s="20">
        <v>10.55</v>
      </c>
      <c r="BA802" s="20">
        <v>699</v>
      </c>
      <c r="BB802" s="20">
        <v>34.950000000000003</v>
      </c>
      <c r="BC802" s="20">
        <v>238</v>
      </c>
      <c r="BD802" s="20">
        <v>122</v>
      </c>
      <c r="BE802" s="20">
        <v>73</v>
      </c>
      <c r="BF802" s="20">
        <v>245</v>
      </c>
      <c r="BG802" s="20">
        <v>386</v>
      </c>
      <c r="BH802" s="20">
        <v>65.2</v>
      </c>
      <c r="BI802" s="20">
        <v>63.85</v>
      </c>
      <c r="BJ802" s="20">
        <v>1.35</v>
      </c>
      <c r="BK802" s="20">
        <v>0.97099999999999997</v>
      </c>
      <c r="BL802" s="20">
        <v>12.25</v>
      </c>
      <c r="BM802" s="20">
        <v>0.498</v>
      </c>
      <c r="BN802" s="20">
        <v>15.8</v>
      </c>
      <c r="BO802" s="20">
        <v>20.2</v>
      </c>
      <c r="BP802" s="20">
        <v>3.6</v>
      </c>
      <c r="BQ802" s="20">
        <v>6.1</v>
      </c>
      <c r="BR802" s="20">
        <v>19.3</v>
      </c>
      <c r="BS802" s="20">
        <v>178</v>
      </c>
      <c r="BT802" s="20">
        <v>0.495</v>
      </c>
      <c r="BU802" s="20">
        <v>0</v>
      </c>
      <c r="BV802" s="66">
        <v>135</v>
      </c>
      <c r="BW802" s="66">
        <v>99</v>
      </c>
      <c r="BX802" s="66">
        <v>142</v>
      </c>
      <c r="BY802" s="66">
        <v>118</v>
      </c>
      <c r="BZ802" s="66">
        <v>99</v>
      </c>
      <c r="CA802" s="66">
        <v>100</v>
      </c>
      <c r="CB802" s="66">
        <v>178</v>
      </c>
      <c r="CC802" s="66">
        <v>151</v>
      </c>
      <c r="CD802" s="20">
        <v>0.55000000000000004</v>
      </c>
      <c r="CE802" s="20">
        <v>1.43</v>
      </c>
      <c r="CF802" s="20">
        <v>106.4</v>
      </c>
      <c r="CG802" s="20">
        <v>105</v>
      </c>
      <c r="CH802" s="20">
        <v>65.8</v>
      </c>
      <c r="CI802" s="20">
        <v>0.11799999999999999</v>
      </c>
      <c r="CJ802" s="20">
        <v>5.76</v>
      </c>
      <c r="CK802" s="20">
        <v>108.9</v>
      </c>
      <c r="CL802" s="20">
        <v>103.2</v>
      </c>
      <c r="CM802" s="20">
        <v>-1.49</v>
      </c>
      <c r="CN802" s="20">
        <v>105.5</v>
      </c>
      <c r="CO802" s="20">
        <v>103.7</v>
      </c>
      <c r="CP802" s="63">
        <v>0.54949999999999999</v>
      </c>
      <c r="CQ802" s="20">
        <v>-2.9</v>
      </c>
      <c r="CR802" s="20">
        <v>-0.14499999999999999</v>
      </c>
      <c r="CS802" s="20">
        <v>1226</v>
      </c>
      <c r="CT802" s="20">
        <v>3.85</v>
      </c>
      <c r="CU802" s="20">
        <v>7.11</v>
      </c>
      <c r="CV802" s="20">
        <v>1420</v>
      </c>
      <c r="CW802" s="20">
        <v>1446</v>
      </c>
      <c r="CX802" s="20">
        <v>1095</v>
      </c>
      <c r="CY802" s="20">
        <v>0.443</v>
      </c>
      <c r="CZ802" s="20">
        <v>125</v>
      </c>
      <c r="DA802" s="20">
        <v>377</v>
      </c>
      <c r="DB802" s="20">
        <v>0.33200000000000002</v>
      </c>
      <c r="DC802" s="20">
        <v>325</v>
      </c>
      <c r="DD802" s="20">
        <v>446</v>
      </c>
      <c r="DE802" s="20">
        <v>0.72899999999999998</v>
      </c>
      <c r="DF802" s="20">
        <v>179</v>
      </c>
      <c r="DG802" s="20">
        <v>8.9499999999999993</v>
      </c>
      <c r="DH802" s="20">
        <v>685</v>
      </c>
      <c r="DI802" s="20">
        <v>34.25</v>
      </c>
      <c r="DJ802" s="20">
        <v>229</v>
      </c>
      <c r="DK802" s="20">
        <v>127</v>
      </c>
      <c r="DL802" s="20">
        <v>75</v>
      </c>
      <c r="DM802" s="20">
        <v>263</v>
      </c>
      <c r="DN802" s="20">
        <v>386</v>
      </c>
      <c r="DO802" s="20">
        <v>71</v>
      </c>
      <c r="DP802" s="20">
        <v>72.3</v>
      </c>
      <c r="DQ802" s="20">
        <v>-1.3</v>
      </c>
      <c r="DR802" s="20">
        <v>0.871</v>
      </c>
      <c r="DS802" s="20">
        <v>13.15</v>
      </c>
      <c r="DT802" s="20">
        <v>0.48299999999999998</v>
      </c>
      <c r="DU802" s="20">
        <v>18.8</v>
      </c>
      <c r="DV802" s="20">
        <v>22.3</v>
      </c>
      <c r="DW802" s="20">
        <v>3.8</v>
      </c>
      <c r="DX802" s="20">
        <v>6.35</v>
      </c>
      <c r="DY802" s="20">
        <v>19.3</v>
      </c>
      <c r="DZ802" s="20">
        <v>134</v>
      </c>
      <c r="EA802" s="20">
        <v>0.51800000000000002</v>
      </c>
      <c r="EB802" s="20">
        <v>6</v>
      </c>
      <c r="EC802" s="66">
        <v>162</v>
      </c>
      <c r="ED802" s="66">
        <v>141</v>
      </c>
      <c r="EE802" s="66">
        <v>116</v>
      </c>
      <c r="EF802" s="66">
        <v>193</v>
      </c>
      <c r="EG802" s="66">
        <v>148</v>
      </c>
      <c r="EH802" s="66">
        <v>117.8</v>
      </c>
      <c r="EI802" s="66">
        <v>135</v>
      </c>
      <c r="EJ802" s="66">
        <v>239</v>
      </c>
      <c r="EK802" s="20">
        <v>11004</v>
      </c>
      <c r="EL802" s="20">
        <v>10352.719999999999</v>
      </c>
      <c r="EM802" s="20">
        <v>77.787499999999994</v>
      </c>
      <c r="EN802" s="20">
        <v>80.215000000000003</v>
      </c>
      <c r="EO802" s="20">
        <v>14.069700000000001</v>
      </c>
      <c r="EP802" s="20">
        <v>277.53399999999999</v>
      </c>
      <c r="EQ802" s="21">
        <v>71</v>
      </c>
      <c r="ER802" s="21">
        <v>63</v>
      </c>
      <c r="ES802" s="61" t="s">
        <v>18</v>
      </c>
      <c r="ET802" s="61">
        <v>134</v>
      </c>
      <c r="EU802" s="61">
        <v>8</v>
      </c>
    </row>
    <row r="803" spans="1:151" x14ac:dyDescent="0.45">
      <c r="A803" s="68">
        <v>45325</v>
      </c>
      <c r="B803" s="21" t="s">
        <v>30</v>
      </c>
      <c r="C803" s="21">
        <v>103</v>
      </c>
      <c r="D803" s="21" t="s">
        <v>36</v>
      </c>
      <c r="E803" s="21">
        <v>254</v>
      </c>
      <c r="F803" s="50" t="s">
        <v>558</v>
      </c>
      <c r="G803" t="s">
        <v>30</v>
      </c>
      <c r="H803" t="s">
        <v>36</v>
      </c>
      <c r="I803" t="s">
        <v>30</v>
      </c>
      <c r="J803" t="s">
        <v>36</v>
      </c>
      <c r="K803" t="s">
        <v>30</v>
      </c>
      <c r="L803" t="s">
        <v>1332</v>
      </c>
      <c r="M803" t="s">
        <v>30</v>
      </c>
      <c r="N803" t="s">
        <v>607</v>
      </c>
      <c r="O803" t="s">
        <v>30</v>
      </c>
      <c r="P803" t="s">
        <v>36</v>
      </c>
      <c r="Q803" t="s">
        <v>30</v>
      </c>
      <c r="R803" t="s">
        <v>409</v>
      </c>
      <c r="S803" t="s">
        <v>31</v>
      </c>
      <c r="T803" t="s">
        <v>31</v>
      </c>
      <c r="U803">
        <v>21</v>
      </c>
      <c r="V803">
        <v>23</v>
      </c>
      <c r="W803" s="20">
        <v>0.76190476190476197</v>
      </c>
      <c r="X803" s="20">
        <v>19.71</v>
      </c>
      <c r="Y803" s="20">
        <v>117.4</v>
      </c>
      <c r="Z803" s="20">
        <v>97.7</v>
      </c>
      <c r="AA803" s="20">
        <v>70.599999999999994</v>
      </c>
      <c r="AB803" s="20">
        <v>-5.7000000000000002E-2</v>
      </c>
      <c r="AC803" s="20">
        <v>0.83</v>
      </c>
      <c r="AD803" s="20">
        <v>106.8</v>
      </c>
      <c r="AE803" s="20">
        <v>105.9</v>
      </c>
      <c r="AF803" s="20">
        <v>4.54</v>
      </c>
      <c r="AG803" s="20">
        <v>116.3</v>
      </c>
      <c r="AH803" s="20">
        <v>97.7</v>
      </c>
      <c r="AI803" s="20">
        <v>0.88229999999999997</v>
      </c>
      <c r="AJ803" s="20">
        <v>0.1</v>
      </c>
      <c r="AK803" s="20">
        <v>4.7619047619047623E-3</v>
      </c>
      <c r="AL803" s="20">
        <v>1348</v>
      </c>
      <c r="AM803" s="20">
        <v>16.690000000000001</v>
      </c>
      <c r="AN803" s="20">
        <v>1.79</v>
      </c>
      <c r="AO803" s="20">
        <v>1791</v>
      </c>
      <c r="AP803" s="20">
        <v>1427</v>
      </c>
      <c r="AQ803" s="20">
        <v>1326</v>
      </c>
      <c r="AR803" s="20">
        <v>0.50800000000000001</v>
      </c>
      <c r="AS803" s="20">
        <v>142</v>
      </c>
      <c r="AT803" s="20">
        <v>425</v>
      </c>
      <c r="AU803" s="20">
        <v>0.33400000000000002</v>
      </c>
      <c r="AV803" s="20">
        <v>303</v>
      </c>
      <c r="AW803" s="20">
        <v>438</v>
      </c>
      <c r="AX803" s="20">
        <v>0.69199999999999995</v>
      </c>
      <c r="AY803" s="20">
        <v>246</v>
      </c>
      <c r="AZ803" s="20">
        <v>11.714285714285714</v>
      </c>
      <c r="BA803" s="20">
        <v>857</v>
      </c>
      <c r="BB803" s="20">
        <v>40.80952380952381</v>
      </c>
      <c r="BC803" s="20">
        <v>343</v>
      </c>
      <c r="BD803" s="20">
        <v>160</v>
      </c>
      <c r="BE803" s="20">
        <v>82</v>
      </c>
      <c r="BF803" s="20">
        <v>226</v>
      </c>
      <c r="BG803" s="20">
        <v>330</v>
      </c>
      <c r="BH803" s="20">
        <v>85.3</v>
      </c>
      <c r="BI803" s="20">
        <v>67.951999999999998</v>
      </c>
      <c r="BJ803" s="20">
        <v>17.332999999999998</v>
      </c>
      <c r="BK803" s="20">
        <v>1.518</v>
      </c>
      <c r="BL803" s="20">
        <v>10.762</v>
      </c>
      <c r="BM803" s="20">
        <v>0.70799999999999996</v>
      </c>
      <c r="BN803" s="20">
        <v>20.2</v>
      </c>
      <c r="BO803" s="20">
        <v>20.9</v>
      </c>
      <c r="BP803" s="20">
        <v>3.9</v>
      </c>
      <c r="BQ803" s="20">
        <v>7.6190476190476186</v>
      </c>
      <c r="BR803" s="20">
        <v>15.7</v>
      </c>
      <c r="BS803" s="20">
        <v>67</v>
      </c>
      <c r="BT803" s="20">
        <v>0.57299999999999995</v>
      </c>
      <c r="BU803" s="20">
        <v>1</v>
      </c>
      <c r="BV803" s="66">
        <v>26</v>
      </c>
      <c r="BW803" s="66">
        <v>23</v>
      </c>
      <c r="BX803" s="66">
        <v>60</v>
      </c>
      <c r="BY803" s="66">
        <v>19</v>
      </c>
      <c r="BZ803" s="66">
        <v>19</v>
      </c>
      <c r="CA803" s="66">
        <v>32</v>
      </c>
      <c r="CB803" s="66">
        <v>67</v>
      </c>
      <c r="CC803" s="66">
        <v>48</v>
      </c>
      <c r="CD803" s="20">
        <v>0.73913043478260898</v>
      </c>
      <c r="CE803" s="20">
        <v>17.16</v>
      </c>
      <c r="CF803" s="20">
        <v>112.5</v>
      </c>
      <c r="CG803" s="20">
        <v>95.3</v>
      </c>
      <c r="CH803" s="20">
        <v>62.6</v>
      </c>
      <c r="CI803" s="20">
        <v>3.0000000000000001E-3</v>
      </c>
      <c r="CJ803" s="20">
        <v>2.56</v>
      </c>
      <c r="CK803" s="20">
        <v>107.8</v>
      </c>
      <c r="CL803" s="20">
        <v>105.2</v>
      </c>
      <c r="CM803" s="20">
        <v>4.5999999999999996</v>
      </c>
      <c r="CN803" s="20">
        <v>113.8</v>
      </c>
      <c r="CO803" s="20">
        <v>92.9</v>
      </c>
      <c r="CP803" s="63">
        <v>0.91159999999999997</v>
      </c>
      <c r="CQ803" s="20">
        <v>-0.3</v>
      </c>
      <c r="CR803" s="20">
        <v>-1.3043478260869565E-2</v>
      </c>
      <c r="CS803" s="20">
        <v>1369</v>
      </c>
      <c r="CT803" s="20">
        <v>15.59</v>
      </c>
      <c r="CU803" s="20">
        <v>4</v>
      </c>
      <c r="CV803" s="20">
        <v>1677</v>
      </c>
      <c r="CW803" s="20">
        <v>1343</v>
      </c>
      <c r="CX803" s="20">
        <v>1357</v>
      </c>
      <c r="CY803" s="20">
        <v>0.45400000000000001</v>
      </c>
      <c r="CZ803" s="20">
        <v>162</v>
      </c>
      <c r="DA803" s="20">
        <v>502</v>
      </c>
      <c r="DB803" s="20">
        <v>0.32300000000000001</v>
      </c>
      <c r="DC803" s="20">
        <v>283</v>
      </c>
      <c r="DD803" s="20">
        <v>410</v>
      </c>
      <c r="DE803" s="20">
        <v>0.69</v>
      </c>
      <c r="DF803" s="20">
        <v>320</v>
      </c>
      <c r="DG803" s="20">
        <v>13.913043478260869</v>
      </c>
      <c r="DH803" s="20">
        <v>922</v>
      </c>
      <c r="DI803" s="20">
        <v>40.086956521739133</v>
      </c>
      <c r="DJ803" s="20">
        <v>362</v>
      </c>
      <c r="DK803" s="20">
        <v>160</v>
      </c>
      <c r="DL803" s="20">
        <v>103</v>
      </c>
      <c r="DM803" s="20">
        <v>246</v>
      </c>
      <c r="DN803" s="20">
        <v>383</v>
      </c>
      <c r="DO803" s="20">
        <v>72.900000000000006</v>
      </c>
      <c r="DP803" s="20">
        <v>58.390999999999998</v>
      </c>
      <c r="DQ803" s="20">
        <v>14.522</v>
      </c>
      <c r="DR803" s="20">
        <v>1.472</v>
      </c>
      <c r="DS803" s="20">
        <v>10.696</v>
      </c>
      <c r="DT803" s="20">
        <v>0.65</v>
      </c>
      <c r="DU803" s="20">
        <v>21.8</v>
      </c>
      <c r="DV803" s="20">
        <v>17.8</v>
      </c>
      <c r="DW803" s="20">
        <v>4.5</v>
      </c>
      <c r="DX803" s="20">
        <v>6.9565217391304346</v>
      </c>
      <c r="DY803" s="20">
        <v>16.7</v>
      </c>
      <c r="DZ803" s="20">
        <v>59</v>
      </c>
      <c r="EA803" s="20">
        <v>0.57899999999999996</v>
      </c>
      <c r="EB803" s="20">
        <v>0</v>
      </c>
      <c r="EC803" s="66">
        <v>21</v>
      </c>
      <c r="ED803" s="66">
        <v>17</v>
      </c>
      <c r="EE803" s="66">
        <v>72</v>
      </c>
      <c r="EF803" s="66">
        <v>21</v>
      </c>
      <c r="EG803" s="66">
        <v>30</v>
      </c>
      <c r="EH803" s="66">
        <v>31.3</v>
      </c>
      <c r="EI803" s="66">
        <v>59</v>
      </c>
      <c r="EJ803" s="66">
        <v>52</v>
      </c>
      <c r="EK803" s="20">
        <v>11188.22</v>
      </c>
      <c r="EL803" s="20">
        <v>10991.25</v>
      </c>
      <c r="EM803" s="20">
        <v>74.866086956521741</v>
      </c>
      <c r="EN803" s="20">
        <v>81.493333333333325</v>
      </c>
      <c r="EO803" s="20">
        <v>10.832999999999998</v>
      </c>
      <c r="EP803" s="20">
        <v>265.036</v>
      </c>
      <c r="EQ803" s="21">
        <v>62</v>
      </c>
      <c r="ER803" s="21">
        <v>64</v>
      </c>
      <c r="ES803" s="61" t="str">
        <f t="shared" ref="ES803:ES826" si="48">IF(OR(ISBLANK(B803), ISBLANK(EQ803)),"",IF(EQ803&gt;ER803,B803,D803))</f>
        <v>Saint Mary's</v>
      </c>
      <c r="ET803" s="61">
        <f t="shared" ref="ET803:ET826" si="49">SUM(EQ803:ER803)</f>
        <v>126</v>
      </c>
      <c r="EU803" s="61">
        <f t="shared" ref="EU803:EU826" si="50">IF(ISBLANK(EQ803), "",EQ803-ER803)</f>
        <v>-2</v>
      </c>
    </row>
    <row r="804" spans="1:151" x14ac:dyDescent="0.45">
      <c r="A804" s="68">
        <v>45325</v>
      </c>
      <c r="B804" s="21" t="s">
        <v>18</v>
      </c>
      <c r="C804" s="21">
        <v>317</v>
      </c>
      <c r="D804" s="21" t="s">
        <v>66</v>
      </c>
      <c r="E804" s="21">
        <v>225</v>
      </c>
      <c r="F804" s="50" t="s">
        <v>558</v>
      </c>
      <c r="G804" t="s">
        <v>18</v>
      </c>
      <c r="H804" t="s">
        <v>66</v>
      </c>
      <c r="I804" t="s">
        <v>18</v>
      </c>
      <c r="J804" t="s">
        <v>66</v>
      </c>
      <c r="K804" t="s">
        <v>18</v>
      </c>
      <c r="L804" t="s">
        <v>66</v>
      </c>
      <c r="M804" t="s">
        <v>18</v>
      </c>
      <c r="N804" t="s">
        <v>66</v>
      </c>
      <c r="O804" t="s">
        <v>18</v>
      </c>
      <c r="P804" t="s">
        <v>66</v>
      </c>
      <c r="Q804" t="s">
        <v>18</v>
      </c>
      <c r="R804" t="s">
        <v>66</v>
      </c>
      <c r="S804" t="s">
        <v>19</v>
      </c>
      <c r="T804" t="s">
        <v>19</v>
      </c>
      <c r="U804">
        <v>21</v>
      </c>
      <c r="V804">
        <v>21</v>
      </c>
      <c r="W804" s="20">
        <v>0.476190476190476</v>
      </c>
      <c r="X804" s="20">
        <v>7.5</v>
      </c>
      <c r="Y804" s="20">
        <v>105.3</v>
      </c>
      <c r="Z804" s="20">
        <v>97.8</v>
      </c>
      <c r="AA804" s="20">
        <v>63.9</v>
      </c>
      <c r="AB804" s="20">
        <v>-6.4000000000000001E-2</v>
      </c>
      <c r="AC804" s="20">
        <v>6.08</v>
      </c>
      <c r="AD804" s="20">
        <v>108.9</v>
      </c>
      <c r="AE804" s="20">
        <v>102.8</v>
      </c>
      <c r="AF804" s="20">
        <v>-0.8</v>
      </c>
      <c r="AG804" s="20">
        <v>103.1</v>
      </c>
      <c r="AH804" s="20">
        <v>97.8</v>
      </c>
      <c r="AI804" s="20">
        <v>0.64649999999999996</v>
      </c>
      <c r="AJ804" s="20">
        <v>-4</v>
      </c>
      <c r="AK804" s="20">
        <v>-0.19047619047619047</v>
      </c>
      <c r="AL804" s="20">
        <v>1231</v>
      </c>
      <c r="AM804" s="20">
        <v>6.3</v>
      </c>
      <c r="AN804" s="20">
        <v>5.95</v>
      </c>
      <c r="AO804" s="20">
        <v>1375</v>
      </c>
      <c r="AP804" s="20">
        <v>1340</v>
      </c>
      <c r="AQ804" s="20">
        <v>1160</v>
      </c>
      <c r="AR804" s="20">
        <v>0.41599999999999998</v>
      </c>
      <c r="AS804" s="20">
        <v>104</v>
      </c>
      <c r="AT804" s="20">
        <v>335</v>
      </c>
      <c r="AU804" s="20">
        <v>0.31</v>
      </c>
      <c r="AV804" s="20">
        <v>305</v>
      </c>
      <c r="AW804" s="20">
        <v>424</v>
      </c>
      <c r="AX804" s="20">
        <v>0.71899999999999997</v>
      </c>
      <c r="AY804" s="20">
        <v>225</v>
      </c>
      <c r="AZ804" s="20">
        <v>10.714285714285714</v>
      </c>
      <c r="BA804" s="20">
        <v>735</v>
      </c>
      <c r="BB804" s="20">
        <v>35</v>
      </c>
      <c r="BC804" s="20">
        <v>249</v>
      </c>
      <c r="BD804" s="20">
        <v>126</v>
      </c>
      <c r="BE804" s="20">
        <v>75</v>
      </c>
      <c r="BF804" s="20">
        <v>253</v>
      </c>
      <c r="BG804" s="20">
        <v>401</v>
      </c>
      <c r="BH804" s="20">
        <v>65.5</v>
      </c>
      <c r="BI804" s="20">
        <v>63.81</v>
      </c>
      <c r="BJ804" s="20">
        <v>1.667</v>
      </c>
      <c r="BK804" s="20">
        <v>0.98399999999999999</v>
      </c>
      <c r="BL804" s="20">
        <v>12.048</v>
      </c>
      <c r="BM804" s="20">
        <v>0.498</v>
      </c>
      <c r="BN804" s="20">
        <v>16</v>
      </c>
      <c r="BO804" s="20">
        <v>20.2</v>
      </c>
      <c r="BP804" s="20">
        <v>3.6</v>
      </c>
      <c r="BQ804" s="20">
        <v>6</v>
      </c>
      <c r="BR804" s="20">
        <v>19.100000000000001</v>
      </c>
      <c r="BS804" s="20">
        <v>173</v>
      </c>
      <c r="BT804" s="20">
        <v>0.499</v>
      </c>
      <c r="BU804" s="20">
        <v>-1</v>
      </c>
      <c r="BV804" s="66">
        <v>133</v>
      </c>
      <c r="BW804" s="66">
        <v>92</v>
      </c>
      <c r="BX804" s="66">
        <v>140</v>
      </c>
      <c r="BY804" s="66">
        <v>118</v>
      </c>
      <c r="BZ804" s="66">
        <v>97</v>
      </c>
      <c r="CA804" s="66">
        <v>97</v>
      </c>
      <c r="CB804" s="66">
        <v>174</v>
      </c>
      <c r="CC804" s="66">
        <v>149</v>
      </c>
      <c r="CD804" s="20">
        <v>0.71428571428571397</v>
      </c>
      <c r="CE804" s="20">
        <v>14.47</v>
      </c>
      <c r="CF804" s="20">
        <v>116.4</v>
      </c>
      <c r="CG804" s="20">
        <v>101.9</v>
      </c>
      <c r="CH804" s="20">
        <v>67.900000000000006</v>
      </c>
      <c r="CI804" s="20">
        <v>3.1E-2</v>
      </c>
      <c r="CJ804" s="20">
        <v>6.37</v>
      </c>
      <c r="CK804" s="20">
        <v>109.7</v>
      </c>
      <c r="CL804" s="20">
        <v>103.4</v>
      </c>
      <c r="CM804" s="20">
        <v>0.64</v>
      </c>
      <c r="CN804" s="20">
        <v>115.5</v>
      </c>
      <c r="CO804" s="20">
        <v>101.5</v>
      </c>
      <c r="CP804" s="63">
        <v>0.81610000000000005</v>
      </c>
      <c r="CQ804" s="20">
        <v>0.9</v>
      </c>
      <c r="CR804" s="20">
        <v>4.2857142857142858E-2</v>
      </c>
      <c r="CS804" s="20">
        <v>1364</v>
      </c>
      <c r="CT804" s="20">
        <v>12.78</v>
      </c>
      <c r="CU804" s="20">
        <v>7.26</v>
      </c>
      <c r="CV804" s="20">
        <v>1643</v>
      </c>
      <c r="CW804" s="20">
        <v>1527</v>
      </c>
      <c r="CX804" s="20">
        <v>1248</v>
      </c>
      <c r="CY804" s="20">
        <v>0.46600000000000003</v>
      </c>
      <c r="CZ804" s="20">
        <v>178</v>
      </c>
      <c r="DA804" s="20">
        <v>473</v>
      </c>
      <c r="DB804" s="20">
        <v>0.376</v>
      </c>
      <c r="DC804" s="20">
        <v>303</v>
      </c>
      <c r="DD804" s="20">
        <v>429</v>
      </c>
      <c r="DE804" s="20">
        <v>0.70599999999999996</v>
      </c>
      <c r="DF804" s="20">
        <v>205</v>
      </c>
      <c r="DG804" s="20">
        <v>9.7619047619047628</v>
      </c>
      <c r="DH804" s="20">
        <v>723</v>
      </c>
      <c r="DI804" s="20">
        <v>34.428571428571431</v>
      </c>
      <c r="DJ804" s="20">
        <v>303</v>
      </c>
      <c r="DK804" s="20">
        <v>158</v>
      </c>
      <c r="DL804" s="20">
        <v>79</v>
      </c>
      <c r="DM804" s="20">
        <v>222</v>
      </c>
      <c r="DN804" s="20">
        <v>352</v>
      </c>
      <c r="DO804" s="20">
        <v>78.2</v>
      </c>
      <c r="DP804" s="20">
        <v>72.713999999999999</v>
      </c>
      <c r="DQ804" s="20">
        <v>5.524</v>
      </c>
      <c r="DR804" s="20">
        <v>1.365</v>
      </c>
      <c r="DS804" s="20">
        <v>10.571</v>
      </c>
      <c r="DT804" s="20">
        <v>0.71199999999999997</v>
      </c>
      <c r="DU804" s="20">
        <v>22.5</v>
      </c>
      <c r="DV804" s="20">
        <v>20.399999999999999</v>
      </c>
      <c r="DW804" s="20">
        <v>3.8</v>
      </c>
      <c r="DX804" s="20">
        <v>7.5238095238095237</v>
      </c>
      <c r="DY804" s="20">
        <v>16.8</v>
      </c>
      <c r="DZ804" s="20">
        <v>42</v>
      </c>
      <c r="EA804" s="20">
        <v>0.59</v>
      </c>
      <c r="EB804" s="20">
        <v>1</v>
      </c>
      <c r="EC804" s="66">
        <v>51</v>
      </c>
      <c r="ED804" s="66">
        <v>39</v>
      </c>
      <c r="EE804" s="66">
        <v>44</v>
      </c>
      <c r="EF804" s="66">
        <v>53</v>
      </c>
      <c r="EG804" s="66">
        <v>50</v>
      </c>
      <c r="EH804" s="66">
        <v>38.5</v>
      </c>
      <c r="EI804" s="66">
        <v>43</v>
      </c>
      <c r="EJ804" s="66">
        <v>35</v>
      </c>
      <c r="EK804" s="20">
        <v>10730.07</v>
      </c>
      <c r="EL804" s="20">
        <v>11383.92</v>
      </c>
      <c r="EM804" s="20">
        <v>90.646857142857144</v>
      </c>
      <c r="EN804" s="20">
        <v>63.426000000000002</v>
      </c>
      <c r="EO804" s="20">
        <v>13.4846</v>
      </c>
      <c r="EP804" s="20">
        <v>253.08799999999999</v>
      </c>
      <c r="EQ804" s="21">
        <v>71</v>
      </c>
      <c r="ER804" s="21">
        <v>63</v>
      </c>
      <c r="ES804" s="61" t="str">
        <f t="shared" si="48"/>
        <v>UCLA</v>
      </c>
      <c r="ET804" s="61">
        <f t="shared" si="49"/>
        <v>134</v>
      </c>
      <c r="EU804" s="61">
        <f t="shared" si="50"/>
        <v>8</v>
      </c>
    </row>
    <row r="805" spans="1:151" x14ac:dyDescent="0.45">
      <c r="A805" s="68">
        <v>45325</v>
      </c>
      <c r="B805" s="21" t="s">
        <v>63</v>
      </c>
      <c r="C805" s="21">
        <v>172</v>
      </c>
      <c r="D805" s="21" t="s">
        <v>43</v>
      </c>
      <c r="E805" s="21">
        <v>162</v>
      </c>
      <c r="F805" s="50" t="s">
        <v>558</v>
      </c>
      <c r="G805" t="s">
        <v>63</v>
      </c>
      <c r="H805" t="s">
        <v>43</v>
      </c>
      <c r="I805" t="s">
        <v>63</v>
      </c>
      <c r="J805" t="s">
        <v>43</v>
      </c>
      <c r="K805" t="s">
        <v>411</v>
      </c>
      <c r="L805" t="s">
        <v>43</v>
      </c>
      <c r="M805" t="s">
        <v>594</v>
      </c>
      <c r="N805" t="s">
        <v>43</v>
      </c>
      <c r="O805" t="s">
        <v>63</v>
      </c>
      <c r="P805" t="s">
        <v>43</v>
      </c>
      <c r="Q805" t="s">
        <v>411</v>
      </c>
      <c r="R805" t="s">
        <v>43</v>
      </c>
      <c r="S805" t="s">
        <v>24</v>
      </c>
      <c r="T805" t="s">
        <v>24</v>
      </c>
      <c r="U805">
        <v>21</v>
      </c>
      <c r="V805">
        <v>21</v>
      </c>
      <c r="W805" s="20">
        <v>0.61904761904761896</v>
      </c>
      <c r="X805" s="20">
        <v>21.25</v>
      </c>
      <c r="Y805" s="20">
        <v>117.1</v>
      </c>
      <c r="Z805" s="20">
        <v>95.8</v>
      </c>
      <c r="AA805" s="20">
        <v>65.8</v>
      </c>
      <c r="AB805" s="20">
        <v>-9.4E-2</v>
      </c>
      <c r="AC805" s="20">
        <v>9.0500000000000007</v>
      </c>
      <c r="AD805" s="20">
        <v>112.1</v>
      </c>
      <c r="AE805" s="20">
        <v>103.1</v>
      </c>
      <c r="AF805" s="20">
        <v>3.08</v>
      </c>
      <c r="AG805" s="20">
        <v>117.4</v>
      </c>
      <c r="AH805" s="20">
        <v>95.3</v>
      </c>
      <c r="AI805" s="20">
        <v>0.91679999999999995</v>
      </c>
      <c r="AJ805" s="20">
        <v>0.2</v>
      </c>
      <c r="AK805" s="20">
        <v>9.5238095238095247E-3</v>
      </c>
      <c r="AL805" s="20">
        <v>1368</v>
      </c>
      <c r="AM805" s="20">
        <v>19.09</v>
      </c>
      <c r="AN805" s="20">
        <v>8.94</v>
      </c>
      <c r="AO805" s="20">
        <v>1595</v>
      </c>
      <c r="AP805" s="20">
        <v>1382</v>
      </c>
      <c r="AQ805" s="20">
        <v>1248</v>
      </c>
      <c r="AR805" s="20">
        <v>0.47499999999999998</v>
      </c>
      <c r="AS805" s="20">
        <v>145</v>
      </c>
      <c r="AT805" s="20">
        <v>394</v>
      </c>
      <c r="AU805" s="20">
        <v>0.36799999999999999</v>
      </c>
      <c r="AV805" s="20">
        <v>264</v>
      </c>
      <c r="AW805" s="20">
        <v>377</v>
      </c>
      <c r="AX805" s="20">
        <v>0.7</v>
      </c>
      <c r="AY805" s="20">
        <v>212</v>
      </c>
      <c r="AZ805" s="20">
        <v>10.095238095238095</v>
      </c>
      <c r="BA805" s="20">
        <v>737</v>
      </c>
      <c r="BB805" s="20">
        <v>35.095238095238095</v>
      </c>
      <c r="BC805" s="20">
        <v>370</v>
      </c>
      <c r="BD805" s="20">
        <v>151</v>
      </c>
      <c r="BE805" s="20">
        <v>88</v>
      </c>
      <c r="BF805" s="20">
        <v>210</v>
      </c>
      <c r="BG805" s="20">
        <v>345</v>
      </c>
      <c r="BH805" s="20">
        <v>76</v>
      </c>
      <c r="BI805" s="20">
        <v>65.81</v>
      </c>
      <c r="BJ805" s="20">
        <v>10.143000000000001</v>
      </c>
      <c r="BK805" s="20">
        <v>1.762</v>
      </c>
      <c r="BL805" s="20">
        <v>10</v>
      </c>
      <c r="BM805" s="20">
        <v>0.71899999999999997</v>
      </c>
      <c r="BN805" s="20">
        <v>18.8</v>
      </c>
      <c r="BO805" s="20">
        <v>18</v>
      </c>
      <c r="BP805" s="20">
        <v>4.2</v>
      </c>
      <c r="BQ805" s="20">
        <v>7.1904761904761907</v>
      </c>
      <c r="BR805" s="20">
        <v>16.399999999999999</v>
      </c>
      <c r="BS805" s="20">
        <v>56</v>
      </c>
      <c r="BT805" s="20">
        <v>0.58099999999999996</v>
      </c>
      <c r="BU805" s="20">
        <v>0</v>
      </c>
      <c r="BV805" s="66">
        <v>22</v>
      </c>
      <c r="BW805" s="66">
        <v>27</v>
      </c>
      <c r="BX805" s="66">
        <v>49</v>
      </c>
      <c r="BY805" s="66">
        <v>18</v>
      </c>
      <c r="BZ805" s="66">
        <v>17</v>
      </c>
      <c r="CA805" s="66">
        <v>26.2</v>
      </c>
      <c r="CB805" s="66">
        <v>56</v>
      </c>
      <c r="CC805" s="66">
        <v>31</v>
      </c>
      <c r="CD805" s="20">
        <v>0.61904761904761896</v>
      </c>
      <c r="CE805" s="20">
        <v>14.03</v>
      </c>
      <c r="CF805" s="20">
        <v>107.1</v>
      </c>
      <c r="CG805" s="20">
        <v>93.1</v>
      </c>
      <c r="CH805" s="20">
        <v>65.3</v>
      </c>
      <c r="CI805" s="20">
        <v>-5.2999999999999999E-2</v>
      </c>
      <c r="CJ805" s="20">
        <v>4.59</v>
      </c>
      <c r="CK805" s="20">
        <v>109.5</v>
      </c>
      <c r="CL805" s="20">
        <v>104.9</v>
      </c>
      <c r="CM805" s="20">
        <v>-7.07</v>
      </c>
      <c r="CN805" s="20">
        <v>105</v>
      </c>
      <c r="CO805" s="20">
        <v>93.8</v>
      </c>
      <c r="CP805" s="63">
        <v>0.78549999999999998</v>
      </c>
      <c r="CQ805" s="20">
        <v>-1</v>
      </c>
      <c r="CR805" s="20">
        <v>-4.7619047619047616E-2</v>
      </c>
      <c r="CS805" s="20">
        <v>1322</v>
      </c>
      <c r="CT805" s="20">
        <v>11.35</v>
      </c>
      <c r="CU805" s="20">
        <v>4.4400000000000004</v>
      </c>
      <c r="CV805" s="20">
        <v>1476</v>
      </c>
      <c r="CW805" s="20">
        <v>1331</v>
      </c>
      <c r="CX805" s="20">
        <v>1184</v>
      </c>
      <c r="CY805" s="20">
        <v>0.41799999999999998</v>
      </c>
      <c r="CZ805" s="20">
        <v>135</v>
      </c>
      <c r="DA805" s="20">
        <v>454</v>
      </c>
      <c r="DB805" s="20">
        <v>0.29699999999999999</v>
      </c>
      <c r="DC805" s="20">
        <v>351</v>
      </c>
      <c r="DD805" s="20">
        <v>498</v>
      </c>
      <c r="DE805" s="20">
        <v>0.70499999999999996</v>
      </c>
      <c r="DF805" s="20">
        <v>258</v>
      </c>
      <c r="DG805" s="20">
        <v>12.285714285714286</v>
      </c>
      <c r="DH805" s="20">
        <v>775</v>
      </c>
      <c r="DI805" s="20">
        <v>36.904761904761905</v>
      </c>
      <c r="DJ805" s="20">
        <v>232</v>
      </c>
      <c r="DK805" s="20">
        <v>150</v>
      </c>
      <c r="DL805" s="20">
        <v>113</v>
      </c>
      <c r="DM805" s="20">
        <v>251</v>
      </c>
      <c r="DN805" s="20">
        <v>364</v>
      </c>
      <c r="DO805" s="20">
        <v>70.3</v>
      </c>
      <c r="DP805" s="20">
        <v>63.381</v>
      </c>
      <c r="DQ805" s="20">
        <v>6.9050000000000002</v>
      </c>
      <c r="DR805" s="20">
        <v>0.92400000000000004</v>
      </c>
      <c r="DS805" s="20">
        <v>11.952</v>
      </c>
      <c r="DT805" s="20">
        <v>0.59799999999999998</v>
      </c>
      <c r="DU805" s="20">
        <v>21.6</v>
      </c>
      <c r="DV805" s="20">
        <v>23.7</v>
      </c>
      <c r="DW805" s="20">
        <v>5.4</v>
      </c>
      <c r="DX805" s="20">
        <v>7.1428571428571432</v>
      </c>
      <c r="DY805" s="20">
        <v>17.3</v>
      </c>
      <c r="DZ805" s="20">
        <v>112</v>
      </c>
      <c r="EA805" s="20">
        <v>0.53800000000000003</v>
      </c>
      <c r="EB805" s="20">
        <v>4</v>
      </c>
      <c r="EC805" s="66">
        <v>78</v>
      </c>
      <c r="ED805" s="66">
        <v>43</v>
      </c>
      <c r="EE805" s="66">
        <v>76</v>
      </c>
      <c r="EF805" s="66">
        <v>58</v>
      </c>
      <c r="EG805" s="66">
        <v>53</v>
      </c>
      <c r="EH805" s="66">
        <v>52</v>
      </c>
      <c r="EI805" s="66">
        <v>112</v>
      </c>
      <c r="EJ805" s="66">
        <v>88</v>
      </c>
      <c r="EK805" s="20">
        <v>10902.009999999998</v>
      </c>
      <c r="EL805" s="20">
        <v>10260.179999999998</v>
      </c>
      <c r="EM805" s="20">
        <v>71.428571428571431</v>
      </c>
      <c r="EN805" s="20">
        <v>85.940571428571431</v>
      </c>
      <c r="EO805" s="20">
        <v>11.561999999999998</v>
      </c>
      <c r="EP805" s="20">
        <v>254.79999999999998</v>
      </c>
      <c r="EQ805" s="21">
        <v>63</v>
      </c>
      <c r="ER805" s="21">
        <v>54</v>
      </c>
      <c r="ES805" s="61" t="str">
        <f t="shared" si="48"/>
        <v>Michigan St.</v>
      </c>
      <c r="ET805" s="61">
        <f t="shared" si="49"/>
        <v>117</v>
      </c>
      <c r="EU805" s="61">
        <f t="shared" si="50"/>
        <v>9</v>
      </c>
    </row>
    <row r="806" spans="1:151" x14ac:dyDescent="0.45">
      <c r="A806" s="68">
        <v>45325</v>
      </c>
      <c r="B806" s="21" t="s">
        <v>91</v>
      </c>
      <c r="C806" s="21">
        <v>282</v>
      </c>
      <c r="D806" s="21" t="s">
        <v>14</v>
      </c>
      <c r="E806" s="21">
        <v>60</v>
      </c>
      <c r="F806" s="50" t="s">
        <v>1644</v>
      </c>
      <c r="G806" t="s">
        <v>91</v>
      </c>
      <c r="H806" t="s">
        <v>14</v>
      </c>
      <c r="I806" t="s">
        <v>91</v>
      </c>
      <c r="J806" t="s">
        <v>14</v>
      </c>
      <c r="K806" t="s">
        <v>1337</v>
      </c>
      <c r="L806" t="s">
        <v>14</v>
      </c>
      <c r="M806" t="s">
        <v>580</v>
      </c>
      <c r="N806" t="s">
        <v>14</v>
      </c>
      <c r="O806" t="s">
        <v>91</v>
      </c>
      <c r="P806" t="s">
        <v>1340</v>
      </c>
      <c r="Q806" t="s">
        <v>423</v>
      </c>
      <c r="R806" t="s">
        <v>14</v>
      </c>
      <c r="S806" t="s">
        <v>15</v>
      </c>
      <c r="T806" t="s">
        <v>15</v>
      </c>
      <c r="U806">
        <v>21</v>
      </c>
      <c r="V806">
        <v>21</v>
      </c>
      <c r="W806" s="20">
        <v>0.61904761904761896</v>
      </c>
      <c r="X806" s="20">
        <v>16.62</v>
      </c>
      <c r="Y806" s="20">
        <v>115.5</v>
      </c>
      <c r="Z806" s="20">
        <v>98.9</v>
      </c>
      <c r="AA806" s="20">
        <v>69.400000000000006</v>
      </c>
      <c r="AB806" s="20">
        <v>-4.5999999999999999E-2</v>
      </c>
      <c r="AC806" s="20">
        <v>9.3699999999999992</v>
      </c>
      <c r="AD806" s="20">
        <v>111.7</v>
      </c>
      <c r="AE806" s="20">
        <v>102.3</v>
      </c>
      <c r="AF806" s="20">
        <v>0.69</v>
      </c>
      <c r="AG806" s="20">
        <v>115.5</v>
      </c>
      <c r="AH806" s="20">
        <v>96.6</v>
      </c>
      <c r="AI806" s="20">
        <v>0.88670000000000004</v>
      </c>
      <c r="AJ806" s="20">
        <v>0.4</v>
      </c>
      <c r="AK806" s="20">
        <v>1.9047619047619049E-2</v>
      </c>
      <c r="AL806" s="20">
        <v>1352</v>
      </c>
      <c r="AM806" s="20">
        <v>15.65</v>
      </c>
      <c r="AN806" s="20">
        <v>8.89</v>
      </c>
      <c r="AO806" s="20">
        <v>1621</v>
      </c>
      <c r="AP806" s="20">
        <v>1479</v>
      </c>
      <c r="AQ806" s="20">
        <v>1360</v>
      </c>
      <c r="AR806" s="20">
        <v>0.44400000000000001</v>
      </c>
      <c r="AS806" s="20">
        <v>141</v>
      </c>
      <c r="AT806" s="20">
        <v>431</v>
      </c>
      <c r="AU806" s="20">
        <v>0.32700000000000001</v>
      </c>
      <c r="AV806" s="20">
        <v>272</v>
      </c>
      <c r="AW806" s="20">
        <v>386</v>
      </c>
      <c r="AX806" s="20">
        <v>0.70499999999999996</v>
      </c>
      <c r="AY806" s="20">
        <v>317</v>
      </c>
      <c r="AZ806" s="20">
        <v>15.095238095238095</v>
      </c>
      <c r="BA806" s="20">
        <v>838</v>
      </c>
      <c r="BB806" s="20">
        <v>39.904761904761905</v>
      </c>
      <c r="BC806" s="20">
        <v>322</v>
      </c>
      <c r="BD806" s="20">
        <v>138</v>
      </c>
      <c r="BE806" s="20">
        <v>111</v>
      </c>
      <c r="BF806" s="20">
        <v>244</v>
      </c>
      <c r="BG806" s="20">
        <v>379</v>
      </c>
      <c r="BH806" s="20">
        <v>77.2</v>
      </c>
      <c r="BI806" s="20">
        <v>70.429000000000002</v>
      </c>
      <c r="BJ806" s="20">
        <v>6.7619999999999996</v>
      </c>
      <c r="BK806" s="20">
        <v>1.32</v>
      </c>
      <c r="BL806" s="20">
        <v>11.619</v>
      </c>
      <c r="BM806" s="20">
        <v>0.56599999999999995</v>
      </c>
      <c r="BN806" s="20">
        <v>20.5</v>
      </c>
      <c r="BO806" s="20">
        <v>18.399999999999999</v>
      </c>
      <c r="BP806" s="20">
        <v>5.3</v>
      </c>
      <c r="BQ806" s="20">
        <v>6.5714285714285712</v>
      </c>
      <c r="BR806" s="20">
        <v>18</v>
      </c>
      <c r="BS806" s="20">
        <v>60</v>
      </c>
      <c r="BT806" s="20">
        <v>0.57899999999999996</v>
      </c>
      <c r="BU806" s="20">
        <v>-2</v>
      </c>
      <c r="BV806" s="66">
        <v>38</v>
      </c>
      <c r="BW806" s="66">
        <v>47</v>
      </c>
      <c r="BX806" s="66">
        <v>43</v>
      </c>
      <c r="BY806" s="66">
        <v>32</v>
      </c>
      <c r="BZ806" s="66">
        <v>36</v>
      </c>
      <c r="CA806" s="66">
        <v>35.299999999999997</v>
      </c>
      <c r="CB806" s="66">
        <v>60</v>
      </c>
      <c r="CC806" s="66">
        <v>81</v>
      </c>
      <c r="CD806" s="20">
        <v>0.90476190476190499</v>
      </c>
      <c r="CE806" s="20">
        <v>27.8</v>
      </c>
      <c r="CF806" s="20">
        <v>123.8</v>
      </c>
      <c r="CG806" s="20">
        <v>96</v>
      </c>
      <c r="CH806" s="20">
        <v>64.8</v>
      </c>
      <c r="CI806" s="20">
        <v>4.5999999999999999E-2</v>
      </c>
      <c r="CJ806" s="20">
        <v>5.57</v>
      </c>
      <c r="CK806" s="20">
        <v>108.8</v>
      </c>
      <c r="CL806" s="20">
        <v>103.3</v>
      </c>
      <c r="CM806" s="20">
        <v>-3.45</v>
      </c>
      <c r="CN806" s="20">
        <v>124</v>
      </c>
      <c r="CO806" s="20">
        <v>95.6</v>
      </c>
      <c r="CP806" s="63">
        <v>0.95199999999999996</v>
      </c>
      <c r="CQ806" s="20">
        <v>5.6</v>
      </c>
      <c r="CR806" s="20">
        <v>0.26666666666666666</v>
      </c>
      <c r="CS806" s="20">
        <v>1492</v>
      </c>
      <c r="CT806" s="20">
        <v>22.13</v>
      </c>
      <c r="CU806" s="20">
        <v>4.75</v>
      </c>
      <c r="CV806" s="20">
        <v>1713</v>
      </c>
      <c r="CW806" s="20">
        <v>1348</v>
      </c>
      <c r="CX806" s="20">
        <v>1230</v>
      </c>
      <c r="CY806" s="20">
        <v>0.49399999999999999</v>
      </c>
      <c r="CZ806" s="20">
        <v>185</v>
      </c>
      <c r="DA806" s="20">
        <v>519</v>
      </c>
      <c r="DB806" s="20">
        <v>0.35599999999999998</v>
      </c>
      <c r="DC806" s="20">
        <v>312</v>
      </c>
      <c r="DD806" s="20">
        <v>429</v>
      </c>
      <c r="DE806" s="20">
        <v>0.72699999999999998</v>
      </c>
      <c r="DF806" s="20">
        <v>249</v>
      </c>
      <c r="DG806" s="20">
        <v>11.857142857142858</v>
      </c>
      <c r="DH806" s="20">
        <v>808</v>
      </c>
      <c r="DI806" s="20">
        <v>38.476190476190474</v>
      </c>
      <c r="DJ806" s="20">
        <v>375</v>
      </c>
      <c r="DK806" s="20">
        <v>133</v>
      </c>
      <c r="DL806" s="20">
        <v>114</v>
      </c>
      <c r="DM806" s="20">
        <v>216</v>
      </c>
      <c r="DN806" s="20">
        <v>360</v>
      </c>
      <c r="DO806" s="20">
        <v>81.599999999999994</v>
      </c>
      <c r="DP806" s="20">
        <v>64.19</v>
      </c>
      <c r="DQ806" s="20">
        <v>17.381</v>
      </c>
      <c r="DR806" s="20">
        <v>1.736</v>
      </c>
      <c r="DS806" s="20">
        <v>10.286</v>
      </c>
      <c r="DT806" s="20">
        <v>0.61599999999999999</v>
      </c>
      <c r="DU806" s="20">
        <v>24.7</v>
      </c>
      <c r="DV806" s="20">
        <v>20.399999999999999</v>
      </c>
      <c r="DW806" s="20">
        <v>5.4</v>
      </c>
      <c r="DX806" s="20">
        <v>6.333333333333333</v>
      </c>
      <c r="DY806" s="20">
        <v>17.100000000000001</v>
      </c>
      <c r="DZ806" s="20">
        <v>11</v>
      </c>
      <c r="EA806" s="20">
        <v>0.63700000000000001</v>
      </c>
      <c r="EB806" s="20">
        <v>0</v>
      </c>
      <c r="EC806" s="66">
        <v>4</v>
      </c>
      <c r="ED806" s="66">
        <v>2</v>
      </c>
      <c r="EE806" s="66">
        <v>3</v>
      </c>
      <c r="EF806" s="66">
        <v>5</v>
      </c>
      <c r="EG806" s="66">
        <v>3</v>
      </c>
      <c r="EH806" s="66">
        <v>3</v>
      </c>
      <c r="EI806" s="66">
        <v>11</v>
      </c>
      <c r="EJ806" s="66">
        <v>13</v>
      </c>
      <c r="EK806" s="20">
        <v>11088</v>
      </c>
      <c r="EL806" s="20">
        <v>12243.82</v>
      </c>
      <c r="EM806" s="20">
        <v>73.586999999999989</v>
      </c>
      <c r="EN806" s="20">
        <v>67.593714285714285</v>
      </c>
      <c r="EO806" s="20">
        <v>13.086</v>
      </c>
      <c r="EP806" s="20">
        <v>253.79999999999998</v>
      </c>
      <c r="EQ806" s="21">
        <v>64</v>
      </c>
      <c r="ER806" s="21">
        <v>77</v>
      </c>
      <c r="ES806" s="61" t="str">
        <f t="shared" si="48"/>
        <v>Connecticut</v>
      </c>
      <c r="ET806" s="61">
        <f t="shared" si="49"/>
        <v>141</v>
      </c>
      <c r="EU806" s="61">
        <f t="shared" si="50"/>
        <v>-13</v>
      </c>
    </row>
    <row r="807" spans="1:151" x14ac:dyDescent="0.45">
      <c r="A807" s="68">
        <v>45325</v>
      </c>
      <c r="B807" s="21" t="s">
        <v>57</v>
      </c>
      <c r="C807" s="21">
        <v>169</v>
      </c>
      <c r="D807" s="21" t="s">
        <v>53</v>
      </c>
      <c r="E807" s="21">
        <v>341</v>
      </c>
      <c r="F807" s="50" t="s">
        <v>558</v>
      </c>
      <c r="G807" t="s">
        <v>57</v>
      </c>
      <c r="H807" t="s">
        <v>53</v>
      </c>
      <c r="I807" t="s">
        <v>57</v>
      </c>
      <c r="J807" t="s">
        <v>53</v>
      </c>
      <c r="K807" t="s">
        <v>57</v>
      </c>
      <c r="L807" t="s">
        <v>53</v>
      </c>
      <c r="M807" t="s">
        <v>1258</v>
      </c>
      <c r="N807" t="s">
        <v>624</v>
      </c>
      <c r="O807" t="s">
        <v>1258</v>
      </c>
      <c r="P807" t="s">
        <v>1344</v>
      </c>
      <c r="Q807" t="s">
        <v>406</v>
      </c>
      <c r="R807" t="s">
        <v>53</v>
      </c>
      <c r="S807" t="s">
        <v>29</v>
      </c>
      <c r="T807" t="s">
        <v>29</v>
      </c>
      <c r="U807">
        <v>21</v>
      </c>
      <c r="V807">
        <v>21</v>
      </c>
      <c r="W807" s="20">
        <v>0.66666666666666696</v>
      </c>
      <c r="X807" s="20">
        <v>11.89</v>
      </c>
      <c r="Y807" s="20">
        <v>115.4</v>
      </c>
      <c r="Z807" s="20">
        <v>103.5</v>
      </c>
      <c r="AA807" s="20">
        <v>69.8</v>
      </c>
      <c r="AB807" s="20">
        <v>1E-3</v>
      </c>
      <c r="AC807" s="20">
        <v>3.61</v>
      </c>
      <c r="AD807" s="20">
        <v>106.9</v>
      </c>
      <c r="AE807" s="20">
        <v>103.3</v>
      </c>
      <c r="AF807" s="20">
        <v>-3.33</v>
      </c>
      <c r="AG807" s="20">
        <v>115.4</v>
      </c>
      <c r="AH807" s="20">
        <v>101</v>
      </c>
      <c r="AI807" s="20">
        <v>0.82269999999999999</v>
      </c>
      <c r="AJ807" s="20">
        <v>-0.6</v>
      </c>
      <c r="AK807" s="20">
        <v>-2.8571428571428571E-2</v>
      </c>
      <c r="AL807" s="20">
        <v>1330</v>
      </c>
      <c r="AM807" s="20">
        <v>12.68</v>
      </c>
      <c r="AN807" s="20">
        <v>4.0599999999999996</v>
      </c>
      <c r="AO807" s="20">
        <v>1696</v>
      </c>
      <c r="AP807" s="20">
        <v>1515</v>
      </c>
      <c r="AQ807" s="20">
        <v>1290</v>
      </c>
      <c r="AR807" s="20">
        <v>0.48199999999999998</v>
      </c>
      <c r="AS807" s="20">
        <v>193</v>
      </c>
      <c r="AT807" s="20">
        <v>509</v>
      </c>
      <c r="AU807" s="20">
        <v>0.379</v>
      </c>
      <c r="AV807" s="20">
        <v>259</v>
      </c>
      <c r="AW807" s="20">
        <v>339</v>
      </c>
      <c r="AX807" s="20">
        <v>0.76400000000000001</v>
      </c>
      <c r="AY807" s="20">
        <v>205</v>
      </c>
      <c r="AZ807" s="20">
        <v>9.7619047619047628</v>
      </c>
      <c r="BA807" s="20">
        <v>789</v>
      </c>
      <c r="BB807" s="20">
        <v>37.571428571428569</v>
      </c>
      <c r="BC807" s="20">
        <v>319</v>
      </c>
      <c r="BD807" s="20">
        <v>158</v>
      </c>
      <c r="BE807" s="20">
        <v>70</v>
      </c>
      <c r="BF807" s="20">
        <v>265</v>
      </c>
      <c r="BG807" s="20">
        <v>272</v>
      </c>
      <c r="BH807" s="20">
        <v>80.8</v>
      </c>
      <c r="BI807" s="20">
        <v>72.143000000000001</v>
      </c>
      <c r="BJ807" s="20">
        <v>8.6189999999999998</v>
      </c>
      <c r="BK807" s="20">
        <v>1.204</v>
      </c>
      <c r="BL807" s="20">
        <v>12.619</v>
      </c>
      <c r="BM807" s="20">
        <v>0.59599999999999997</v>
      </c>
      <c r="BN807" s="20">
        <v>24.2</v>
      </c>
      <c r="BO807" s="20">
        <v>16.100000000000001</v>
      </c>
      <c r="BP807" s="20">
        <v>3.3</v>
      </c>
      <c r="BQ807" s="20">
        <v>7.5238095238095237</v>
      </c>
      <c r="BR807" s="20">
        <v>13</v>
      </c>
      <c r="BS807" s="20">
        <v>93</v>
      </c>
      <c r="BT807" s="20">
        <v>0.55300000000000005</v>
      </c>
      <c r="BU807" s="20">
        <v>0</v>
      </c>
      <c r="BV807" s="66">
        <v>67</v>
      </c>
      <c r="BW807" s="66">
        <v>56</v>
      </c>
      <c r="BX807" s="66">
        <v>70</v>
      </c>
      <c r="BY807" s="66">
        <v>48</v>
      </c>
      <c r="BZ807" s="66">
        <v>68</v>
      </c>
      <c r="CA807" s="66">
        <v>51.2</v>
      </c>
      <c r="CB807" s="66">
        <v>91</v>
      </c>
      <c r="CC807" s="66">
        <v>105</v>
      </c>
      <c r="CD807" s="20">
        <v>0.61904761904761896</v>
      </c>
      <c r="CE807" s="20">
        <v>13.59</v>
      </c>
      <c r="CF807" s="20">
        <v>113.5</v>
      </c>
      <c r="CG807" s="20">
        <v>99.9</v>
      </c>
      <c r="CH807" s="20">
        <v>67.8</v>
      </c>
      <c r="CI807" s="20">
        <v>-1.2E-2</v>
      </c>
      <c r="CJ807" s="20">
        <v>6.8</v>
      </c>
      <c r="CK807" s="20">
        <v>109.7</v>
      </c>
      <c r="CL807" s="20">
        <v>102.9</v>
      </c>
      <c r="CM807" s="20">
        <v>1.86</v>
      </c>
      <c r="CN807" s="20">
        <v>112.5</v>
      </c>
      <c r="CO807" s="20">
        <v>98.6</v>
      </c>
      <c r="CP807" s="63">
        <v>0.81940000000000002</v>
      </c>
      <c r="CQ807" s="20">
        <v>-0.5</v>
      </c>
      <c r="CR807" s="20">
        <v>-2.3809523809523808E-2</v>
      </c>
      <c r="CS807" s="20">
        <v>1321</v>
      </c>
      <c r="CT807" s="20">
        <v>12.63</v>
      </c>
      <c r="CU807" s="20">
        <v>6.91</v>
      </c>
      <c r="CV807" s="20">
        <v>1561</v>
      </c>
      <c r="CW807" s="20">
        <v>1441</v>
      </c>
      <c r="CX807" s="20">
        <v>1147</v>
      </c>
      <c r="CY807" s="20">
        <v>0.46600000000000003</v>
      </c>
      <c r="CZ807" s="20">
        <v>175</v>
      </c>
      <c r="DA807" s="20">
        <v>484</v>
      </c>
      <c r="DB807" s="20">
        <v>0.36199999999999999</v>
      </c>
      <c r="DC807" s="20">
        <v>318</v>
      </c>
      <c r="DD807" s="20">
        <v>397</v>
      </c>
      <c r="DE807" s="20">
        <v>0.80100000000000005</v>
      </c>
      <c r="DF807" s="20">
        <v>163</v>
      </c>
      <c r="DG807" s="20">
        <v>7.7619047619047619</v>
      </c>
      <c r="DH807" s="20">
        <v>692</v>
      </c>
      <c r="DI807" s="20">
        <v>32.952380952380949</v>
      </c>
      <c r="DJ807" s="20">
        <v>325</v>
      </c>
      <c r="DK807" s="20">
        <v>112</v>
      </c>
      <c r="DL807" s="20">
        <v>58</v>
      </c>
      <c r="DM807" s="20">
        <v>250</v>
      </c>
      <c r="DN807" s="20">
        <v>328</v>
      </c>
      <c r="DO807" s="20">
        <v>74.3</v>
      </c>
      <c r="DP807" s="20">
        <v>68.619</v>
      </c>
      <c r="DQ807" s="20">
        <v>5.7140000000000004</v>
      </c>
      <c r="DR807" s="20">
        <v>1.3</v>
      </c>
      <c r="DS807" s="20">
        <v>11.904999999999999</v>
      </c>
      <c r="DT807" s="20">
        <v>0.44800000000000001</v>
      </c>
      <c r="DU807" s="20">
        <v>23</v>
      </c>
      <c r="DV807" s="20">
        <v>18.899999999999999</v>
      </c>
      <c r="DW807" s="20">
        <v>2.8</v>
      </c>
      <c r="DX807" s="20">
        <v>5.333333333333333</v>
      </c>
      <c r="DY807" s="20">
        <v>15.6</v>
      </c>
      <c r="DZ807" s="20">
        <v>54</v>
      </c>
      <c r="EA807" s="20">
        <v>0.58099999999999996</v>
      </c>
      <c r="EB807" s="20">
        <v>0</v>
      </c>
      <c r="EC807" s="66">
        <v>49</v>
      </c>
      <c r="ED807" s="66">
        <v>77</v>
      </c>
      <c r="EE807" s="66">
        <v>61</v>
      </c>
      <c r="EF807" s="66">
        <v>39</v>
      </c>
      <c r="EG807" s="66">
        <v>57</v>
      </c>
      <c r="EH807" s="66">
        <v>47.2</v>
      </c>
      <c r="EI807" s="66">
        <v>54</v>
      </c>
      <c r="EJ807" s="66">
        <v>70</v>
      </c>
      <c r="EK807" s="20">
        <v>11528.460000000001</v>
      </c>
      <c r="EL807" s="20">
        <v>11747.25</v>
      </c>
      <c r="EM807" s="20">
        <v>67.301333333333332</v>
      </c>
      <c r="EN807" s="20">
        <v>89.570952380952377</v>
      </c>
      <c r="EO807" s="20">
        <v>10.413</v>
      </c>
      <c r="EP807" s="20">
        <v>250.59200000000001</v>
      </c>
      <c r="EQ807" s="21">
        <v>82</v>
      </c>
      <c r="ER807" s="21">
        <v>74</v>
      </c>
      <c r="ES807" s="61" t="str">
        <f t="shared" si="48"/>
        <v>Miami FL</v>
      </c>
      <c r="ET807" s="61">
        <f t="shared" si="49"/>
        <v>156</v>
      </c>
      <c r="EU807" s="61">
        <f t="shared" si="50"/>
        <v>8</v>
      </c>
    </row>
    <row r="808" spans="1:151" x14ac:dyDescent="0.45">
      <c r="A808" s="68">
        <v>45325</v>
      </c>
      <c r="B808" s="21" t="s">
        <v>38</v>
      </c>
      <c r="C808" s="21">
        <v>122</v>
      </c>
      <c r="D808" s="21" t="s">
        <v>62</v>
      </c>
      <c r="E808" s="21">
        <v>229</v>
      </c>
      <c r="F808" s="50" t="s">
        <v>558</v>
      </c>
      <c r="G808" t="s">
        <v>38</v>
      </c>
      <c r="H808" t="s">
        <v>62</v>
      </c>
      <c r="I808" t="s">
        <v>38</v>
      </c>
      <c r="J808" t="s">
        <v>62</v>
      </c>
      <c r="K808" t="s">
        <v>38</v>
      </c>
      <c r="L808" t="s">
        <v>419</v>
      </c>
      <c r="M808" t="s">
        <v>38</v>
      </c>
      <c r="N808" t="s">
        <v>1261</v>
      </c>
      <c r="O808" t="s">
        <v>38</v>
      </c>
      <c r="P808" t="s">
        <v>62</v>
      </c>
      <c r="Q808" t="s">
        <v>38</v>
      </c>
      <c r="R808" t="s">
        <v>419</v>
      </c>
      <c r="S808" t="s">
        <v>24</v>
      </c>
      <c r="T808" t="s">
        <v>24</v>
      </c>
      <c r="U808">
        <v>21</v>
      </c>
      <c r="V808">
        <v>21</v>
      </c>
      <c r="W808" s="20">
        <v>0.61904761904761896</v>
      </c>
      <c r="X808" s="20">
        <v>8.82</v>
      </c>
      <c r="Y808" s="20">
        <v>109.7</v>
      </c>
      <c r="Z808" s="20">
        <v>100.9</v>
      </c>
      <c r="AA808" s="20">
        <v>68.900000000000006</v>
      </c>
      <c r="AB808" s="20">
        <v>0.124</v>
      </c>
      <c r="AC808" s="20">
        <v>7.93</v>
      </c>
      <c r="AD808" s="20">
        <v>111.4</v>
      </c>
      <c r="AE808" s="20">
        <v>103.5</v>
      </c>
      <c r="AF808" s="20">
        <v>-0.83</v>
      </c>
      <c r="AG808" s="20">
        <v>109.7</v>
      </c>
      <c r="AH808" s="20">
        <v>99.7</v>
      </c>
      <c r="AI808" s="20">
        <v>0.74870000000000003</v>
      </c>
      <c r="AJ808" s="20">
        <v>-0.1</v>
      </c>
      <c r="AK808" s="20">
        <v>-4.7619047619047623E-3</v>
      </c>
      <c r="AL808" s="20">
        <v>1313</v>
      </c>
      <c r="AM808" s="20">
        <v>7.81</v>
      </c>
      <c r="AN808" s="20">
        <v>8</v>
      </c>
      <c r="AO808" s="20">
        <v>1545</v>
      </c>
      <c r="AP808" s="20">
        <v>1549</v>
      </c>
      <c r="AQ808" s="20">
        <v>1176</v>
      </c>
      <c r="AR808" s="20">
        <v>0.47699999999999998</v>
      </c>
      <c r="AS808" s="20">
        <v>108</v>
      </c>
      <c r="AT808" s="20">
        <v>324</v>
      </c>
      <c r="AU808" s="20">
        <v>0.33300000000000002</v>
      </c>
      <c r="AV808" s="20">
        <v>315</v>
      </c>
      <c r="AW808" s="20">
        <v>479</v>
      </c>
      <c r="AX808" s="20">
        <v>0.65800000000000003</v>
      </c>
      <c r="AY808" s="20">
        <v>191</v>
      </c>
      <c r="AZ808" s="20">
        <v>9.0952380952380949</v>
      </c>
      <c r="BA808" s="20">
        <v>748</v>
      </c>
      <c r="BB808" s="20">
        <v>35.61904761904762</v>
      </c>
      <c r="BC808" s="20">
        <v>312</v>
      </c>
      <c r="BD808" s="20">
        <v>119</v>
      </c>
      <c r="BE808" s="20">
        <v>85</v>
      </c>
      <c r="BF808" s="20">
        <v>251</v>
      </c>
      <c r="BG808" s="20">
        <v>364</v>
      </c>
      <c r="BH808" s="20">
        <v>73.599999999999994</v>
      </c>
      <c r="BI808" s="20">
        <v>73.762</v>
      </c>
      <c r="BJ808" s="20">
        <v>-0.19</v>
      </c>
      <c r="BK808" s="20">
        <v>1.2430000000000001</v>
      </c>
      <c r="BL808" s="20">
        <v>11.952</v>
      </c>
      <c r="BM808" s="20">
        <v>0.47399999999999998</v>
      </c>
      <c r="BN808" s="20">
        <v>15.4</v>
      </c>
      <c r="BO808" s="20">
        <v>22.8</v>
      </c>
      <c r="BP808" s="20">
        <v>4</v>
      </c>
      <c r="BQ808" s="20">
        <v>5.666666666666667</v>
      </c>
      <c r="BR808" s="20">
        <v>17.3</v>
      </c>
      <c r="BS808" s="20">
        <v>61</v>
      </c>
      <c r="BT808" s="20">
        <v>0.57799999999999996</v>
      </c>
      <c r="BU808" s="20">
        <v>0</v>
      </c>
      <c r="BV808" s="66">
        <v>94</v>
      </c>
      <c r="BW808" s="66">
        <v>50</v>
      </c>
      <c r="BX808" s="66">
        <v>57</v>
      </c>
      <c r="BY808" s="66">
        <v>100</v>
      </c>
      <c r="BZ808" s="66">
        <v>89</v>
      </c>
      <c r="CA808" s="66">
        <v>60.7</v>
      </c>
      <c r="CB808" s="66">
        <v>62</v>
      </c>
      <c r="CC808" s="66">
        <v>69</v>
      </c>
      <c r="CD808" s="20">
        <v>0.476190476190476</v>
      </c>
      <c r="CE808" s="20">
        <v>6.96</v>
      </c>
      <c r="CF808" s="20">
        <v>109.7</v>
      </c>
      <c r="CG808" s="20">
        <v>102.8</v>
      </c>
      <c r="CH808" s="20">
        <v>71</v>
      </c>
      <c r="CI808" s="20">
        <v>-7.0000000000000007E-2</v>
      </c>
      <c r="CJ808" s="20">
        <v>5.2</v>
      </c>
      <c r="CK808" s="20">
        <v>109.1</v>
      </c>
      <c r="CL808" s="20">
        <v>103.9</v>
      </c>
      <c r="CM808" s="20">
        <v>-5.75</v>
      </c>
      <c r="CN808" s="20">
        <v>108.7</v>
      </c>
      <c r="CO808" s="20">
        <v>100.8</v>
      </c>
      <c r="CP808" s="63">
        <v>0.7046</v>
      </c>
      <c r="CQ808" s="20">
        <v>-4.0999999999999996</v>
      </c>
      <c r="CR808" s="20">
        <v>-0.19523809523809521</v>
      </c>
      <c r="CS808" s="20">
        <v>1231</v>
      </c>
      <c r="CT808" s="20">
        <v>7.55</v>
      </c>
      <c r="CU808" s="20">
        <v>5.41</v>
      </c>
      <c r="CV808" s="20">
        <v>1586</v>
      </c>
      <c r="CW808" s="20">
        <v>1541</v>
      </c>
      <c r="CX808" s="20">
        <v>1280</v>
      </c>
      <c r="CY808" s="20">
        <v>0.433</v>
      </c>
      <c r="CZ808" s="20">
        <v>156</v>
      </c>
      <c r="DA808" s="20">
        <v>511</v>
      </c>
      <c r="DB808" s="20">
        <v>0.30499999999999999</v>
      </c>
      <c r="DC808" s="20">
        <v>322</v>
      </c>
      <c r="DD808" s="20">
        <v>435</v>
      </c>
      <c r="DE808" s="20">
        <v>0.74</v>
      </c>
      <c r="DF808" s="20">
        <v>213</v>
      </c>
      <c r="DG808" s="20">
        <v>10.142857142857142</v>
      </c>
      <c r="DH808" s="20">
        <v>683</v>
      </c>
      <c r="DI808" s="20">
        <v>32.523809523809526</v>
      </c>
      <c r="DJ808" s="20">
        <v>250</v>
      </c>
      <c r="DK808" s="20">
        <v>192</v>
      </c>
      <c r="DL808" s="20">
        <v>63</v>
      </c>
      <c r="DM808" s="20">
        <v>230</v>
      </c>
      <c r="DN808" s="20">
        <v>384</v>
      </c>
      <c r="DO808" s="20">
        <v>75.5</v>
      </c>
      <c r="DP808" s="20">
        <v>73.381</v>
      </c>
      <c r="DQ808" s="20">
        <v>2.1429999999999998</v>
      </c>
      <c r="DR808" s="20">
        <v>1.087</v>
      </c>
      <c r="DS808" s="20">
        <v>10.952</v>
      </c>
      <c r="DT808" s="20">
        <v>0.83499999999999996</v>
      </c>
      <c r="DU808" s="20">
        <v>24.3</v>
      </c>
      <c r="DV808" s="20">
        <v>20.7</v>
      </c>
      <c r="DW808" s="20">
        <v>3</v>
      </c>
      <c r="DX808" s="20">
        <v>9.1428571428571423</v>
      </c>
      <c r="DY808" s="20">
        <v>18.3</v>
      </c>
      <c r="DZ808" s="20">
        <v>158</v>
      </c>
      <c r="EA808" s="20">
        <v>0.50600000000000001</v>
      </c>
      <c r="EB808" s="20">
        <v>-1</v>
      </c>
      <c r="EC808" s="66">
        <v>112</v>
      </c>
      <c r="ED808" s="66">
        <v>112</v>
      </c>
      <c r="EE808" s="66">
        <v>131</v>
      </c>
      <c r="EF808" s="66">
        <v>106</v>
      </c>
      <c r="EG808" s="66">
        <v>101</v>
      </c>
      <c r="EH808" s="66">
        <v>95.5</v>
      </c>
      <c r="EI808" s="66">
        <v>164</v>
      </c>
      <c r="EJ808" s="66">
        <v>212</v>
      </c>
      <c r="EK808" s="20">
        <v>11277.16</v>
      </c>
      <c r="EL808" s="20">
        <v>11068.730000000001</v>
      </c>
      <c r="EM808" s="20">
        <v>109.27542857142856</v>
      </c>
      <c r="EN808" s="20">
        <v>62.061333333333337</v>
      </c>
      <c r="EO808" s="20">
        <v>12.802</v>
      </c>
      <c r="EP808" s="20">
        <v>252.67200000000003</v>
      </c>
      <c r="EQ808" s="21">
        <v>71</v>
      </c>
      <c r="ER808" s="21">
        <v>85</v>
      </c>
      <c r="ES808" s="61" t="str">
        <f t="shared" si="48"/>
        <v>Penn St.</v>
      </c>
      <c r="ET808" s="61">
        <f t="shared" si="49"/>
        <v>156</v>
      </c>
      <c r="EU808" s="61">
        <f t="shared" si="50"/>
        <v>-14</v>
      </c>
    </row>
    <row r="809" spans="1:151" x14ac:dyDescent="0.45">
      <c r="A809" s="68">
        <v>45325</v>
      </c>
      <c r="B809" s="21" t="s">
        <v>143</v>
      </c>
      <c r="C809" s="21">
        <v>56</v>
      </c>
      <c r="D809" s="21" t="s">
        <v>208</v>
      </c>
      <c r="E809" s="21">
        <v>189</v>
      </c>
      <c r="F809" s="50" t="s">
        <v>558</v>
      </c>
      <c r="G809" t="s">
        <v>143</v>
      </c>
      <c r="H809" t="s">
        <v>208</v>
      </c>
      <c r="I809" t="s">
        <v>143</v>
      </c>
      <c r="J809" t="s">
        <v>208</v>
      </c>
      <c r="K809" t="s">
        <v>143</v>
      </c>
      <c r="L809" t="s">
        <v>208</v>
      </c>
      <c r="M809" t="s">
        <v>143</v>
      </c>
      <c r="N809" t="s">
        <v>208</v>
      </c>
      <c r="O809" t="s">
        <v>143</v>
      </c>
      <c r="P809" t="s">
        <v>208</v>
      </c>
      <c r="Q809" t="s">
        <v>143</v>
      </c>
      <c r="R809" t="s">
        <v>208</v>
      </c>
      <c r="S809" t="s">
        <v>144</v>
      </c>
      <c r="T809" t="s">
        <v>144</v>
      </c>
      <c r="U809">
        <v>22</v>
      </c>
      <c r="V809">
        <v>20</v>
      </c>
      <c r="W809" s="20">
        <v>0.63636363636363602</v>
      </c>
      <c r="X809" s="20">
        <v>1.37</v>
      </c>
      <c r="Y809" s="20">
        <v>105.5</v>
      </c>
      <c r="Z809" s="20">
        <v>104.2</v>
      </c>
      <c r="AA809" s="20">
        <v>66.099999999999994</v>
      </c>
      <c r="AB809" s="20">
        <v>5.3999999999999999E-2</v>
      </c>
      <c r="AC809" s="20">
        <v>-2.95</v>
      </c>
      <c r="AD809" s="20">
        <v>103.8</v>
      </c>
      <c r="AE809" s="20">
        <v>106.8</v>
      </c>
      <c r="AF809" s="20">
        <v>6.25</v>
      </c>
      <c r="AG809" s="20">
        <v>102.3</v>
      </c>
      <c r="AH809" s="20">
        <v>104.3</v>
      </c>
      <c r="AI809" s="20">
        <v>0.44450000000000001</v>
      </c>
      <c r="AJ809" s="20">
        <v>-3.3</v>
      </c>
      <c r="AK809" s="20">
        <v>-0.15</v>
      </c>
      <c r="AL809" s="20">
        <v>1203</v>
      </c>
      <c r="AM809" s="20">
        <v>-0.25</v>
      </c>
      <c r="AN809" s="20">
        <v>-2.59</v>
      </c>
      <c r="AO809" s="20">
        <v>1552</v>
      </c>
      <c r="AP809" s="20">
        <v>1425</v>
      </c>
      <c r="AQ809" s="20">
        <v>1281</v>
      </c>
      <c r="AR809" s="20">
        <v>0.44700000000000001</v>
      </c>
      <c r="AS809" s="20">
        <v>190</v>
      </c>
      <c r="AT809" s="20">
        <v>524</v>
      </c>
      <c r="AU809" s="20">
        <v>0.36299999999999999</v>
      </c>
      <c r="AV809" s="20">
        <v>216</v>
      </c>
      <c r="AW809" s="20">
        <v>316</v>
      </c>
      <c r="AX809" s="20">
        <v>0.68400000000000005</v>
      </c>
      <c r="AY809" s="20">
        <v>201</v>
      </c>
      <c r="AZ809" s="20">
        <v>9.1363636363636367</v>
      </c>
      <c r="BA809" s="20">
        <v>808</v>
      </c>
      <c r="BB809" s="20">
        <v>36.727272727272727</v>
      </c>
      <c r="BC809" s="20">
        <v>336</v>
      </c>
      <c r="BD809" s="20">
        <v>143</v>
      </c>
      <c r="BE809" s="20">
        <v>64</v>
      </c>
      <c r="BF809" s="20">
        <v>240</v>
      </c>
      <c r="BG809" s="20">
        <v>309</v>
      </c>
      <c r="BH809" s="20">
        <v>70.5</v>
      </c>
      <c r="BI809" s="20">
        <v>64.772999999999996</v>
      </c>
      <c r="BJ809" s="20">
        <v>5.7729999999999997</v>
      </c>
      <c r="BK809" s="20">
        <v>1.4</v>
      </c>
      <c r="BL809" s="20">
        <v>10.909000000000001</v>
      </c>
      <c r="BM809" s="20">
        <v>0.59599999999999997</v>
      </c>
      <c r="BN809" s="20">
        <v>23.8</v>
      </c>
      <c r="BO809" s="20">
        <v>14.4</v>
      </c>
      <c r="BP809" s="20">
        <v>2.9</v>
      </c>
      <c r="BQ809" s="20">
        <v>6.5</v>
      </c>
      <c r="BR809" s="20">
        <v>14</v>
      </c>
      <c r="BS809" s="20">
        <v>133</v>
      </c>
      <c r="BT809" s="20">
        <v>0.52200000000000002</v>
      </c>
      <c r="BU809" s="20">
        <v>3</v>
      </c>
      <c r="BV809" s="66">
        <v>137</v>
      </c>
      <c r="BW809" s="66">
        <v>113</v>
      </c>
      <c r="BX809" s="66">
        <v>127</v>
      </c>
      <c r="BY809" s="66">
        <v>111</v>
      </c>
      <c r="BZ809" s="66">
        <v>150</v>
      </c>
      <c r="CA809" s="66">
        <v>109.7</v>
      </c>
      <c r="CB809" s="66">
        <v>134</v>
      </c>
      <c r="CC809" s="66">
        <v>104</v>
      </c>
      <c r="CD809" s="20">
        <v>0.4</v>
      </c>
      <c r="CE809" s="20">
        <v>-12.49</v>
      </c>
      <c r="CF809" s="20">
        <v>98.5</v>
      </c>
      <c r="CG809" s="20">
        <v>111</v>
      </c>
      <c r="CH809" s="20">
        <v>65.5</v>
      </c>
      <c r="CI809" s="20">
        <v>-0.06</v>
      </c>
      <c r="CJ809" s="20">
        <v>-9.33</v>
      </c>
      <c r="CK809" s="20">
        <v>99.4</v>
      </c>
      <c r="CL809" s="20">
        <v>108.7</v>
      </c>
      <c r="CM809" s="20">
        <v>-6.02</v>
      </c>
      <c r="CN809" s="20">
        <v>96.9</v>
      </c>
      <c r="CO809" s="20">
        <v>112.4</v>
      </c>
      <c r="CP809" s="63">
        <v>0.15390000000000001</v>
      </c>
      <c r="CQ809" s="20">
        <v>-9.8000000000000007</v>
      </c>
      <c r="CR809" s="20">
        <v>-0.49000000000000005</v>
      </c>
      <c r="CS809" s="20">
        <v>966</v>
      </c>
      <c r="CT809" s="20">
        <v>-9.98</v>
      </c>
      <c r="CU809" s="20">
        <v>-8.19</v>
      </c>
      <c r="CV809" s="20">
        <v>1352</v>
      </c>
      <c r="CW809" s="20">
        <v>1328</v>
      </c>
      <c r="CX809" s="20">
        <v>1177</v>
      </c>
      <c r="CY809" s="20">
        <v>0.39900000000000002</v>
      </c>
      <c r="CZ809" s="20">
        <v>115</v>
      </c>
      <c r="DA809" s="20">
        <v>393</v>
      </c>
      <c r="DB809" s="20">
        <v>0.29299999999999998</v>
      </c>
      <c r="DC809" s="20">
        <v>297</v>
      </c>
      <c r="DD809" s="20">
        <v>424</v>
      </c>
      <c r="DE809" s="20">
        <v>0.7</v>
      </c>
      <c r="DF809" s="20">
        <v>243</v>
      </c>
      <c r="DG809" s="20">
        <v>12.15</v>
      </c>
      <c r="DH809" s="20">
        <v>699</v>
      </c>
      <c r="DI809" s="20">
        <v>34.950000000000003</v>
      </c>
      <c r="DJ809" s="20">
        <v>243</v>
      </c>
      <c r="DK809" s="20">
        <v>163</v>
      </c>
      <c r="DL809" s="20">
        <v>35</v>
      </c>
      <c r="DM809" s="20">
        <v>202</v>
      </c>
      <c r="DN809" s="20">
        <v>370</v>
      </c>
      <c r="DO809" s="20">
        <v>67.599999999999994</v>
      </c>
      <c r="DP809" s="20">
        <v>66.400000000000006</v>
      </c>
      <c r="DQ809" s="20">
        <v>1.2</v>
      </c>
      <c r="DR809" s="20">
        <v>1.2030000000000001</v>
      </c>
      <c r="DS809" s="20">
        <v>10.1</v>
      </c>
      <c r="DT809" s="20">
        <v>0.80700000000000005</v>
      </c>
      <c r="DU809" s="20">
        <v>19.600000000000001</v>
      </c>
      <c r="DV809" s="20">
        <v>21.2</v>
      </c>
      <c r="DW809" s="20">
        <v>1.8</v>
      </c>
      <c r="DX809" s="20">
        <v>8.15</v>
      </c>
      <c r="DY809" s="20">
        <v>18.5</v>
      </c>
      <c r="DZ809" s="20">
        <v>345</v>
      </c>
      <c r="EA809" s="20">
        <v>0.38300000000000001</v>
      </c>
      <c r="EB809" s="20">
        <v>0</v>
      </c>
      <c r="EC809" s="66">
        <v>301</v>
      </c>
      <c r="ED809" s="66">
        <v>302</v>
      </c>
      <c r="EE809" s="66">
        <v>319</v>
      </c>
      <c r="EF809" s="66">
        <v>278</v>
      </c>
      <c r="EG809" s="66">
        <v>312</v>
      </c>
      <c r="EH809" s="66">
        <v>258.3</v>
      </c>
      <c r="EI809" s="66">
        <v>345</v>
      </c>
      <c r="EJ809" s="66">
        <v>317</v>
      </c>
      <c r="EK809" s="20">
        <v>11710.5</v>
      </c>
      <c r="EL809" s="20">
        <v>10263.700000000001</v>
      </c>
      <c r="EM809" s="20">
        <v>88.908350000000013</v>
      </c>
      <c r="EN809" s="20">
        <v>65.649999999999991</v>
      </c>
      <c r="EO809" s="20">
        <v>9.7999999999999989</v>
      </c>
      <c r="EP809" s="20">
        <v>253.08</v>
      </c>
      <c r="EQ809" s="21">
        <v>88</v>
      </c>
      <c r="ER809" s="21">
        <v>64</v>
      </c>
      <c r="ES809" s="61" t="str">
        <f t="shared" si="48"/>
        <v>Colgate</v>
      </c>
      <c r="ET809" s="61">
        <f t="shared" si="49"/>
        <v>152</v>
      </c>
      <c r="EU809" s="61">
        <f t="shared" si="50"/>
        <v>24</v>
      </c>
    </row>
    <row r="810" spans="1:151" x14ac:dyDescent="0.45">
      <c r="A810" s="68">
        <v>45325</v>
      </c>
      <c r="B810" s="21" t="s">
        <v>99</v>
      </c>
      <c r="C810" s="21">
        <v>156</v>
      </c>
      <c r="D810" s="21" t="s">
        <v>27</v>
      </c>
      <c r="E810" s="21">
        <v>13</v>
      </c>
      <c r="F810" s="50" t="s">
        <v>558</v>
      </c>
      <c r="G810" t="s">
        <v>99</v>
      </c>
      <c r="H810" t="s">
        <v>27</v>
      </c>
      <c r="I810" t="s">
        <v>99</v>
      </c>
      <c r="J810" t="s">
        <v>27</v>
      </c>
      <c r="K810" t="s">
        <v>1323</v>
      </c>
      <c r="L810" t="s">
        <v>27</v>
      </c>
      <c r="M810" t="s">
        <v>99</v>
      </c>
      <c r="N810" t="s">
        <v>27</v>
      </c>
      <c r="O810" t="s">
        <v>99</v>
      </c>
      <c r="P810" t="s">
        <v>27</v>
      </c>
      <c r="Q810" t="s">
        <v>99</v>
      </c>
      <c r="R810" t="s">
        <v>27</v>
      </c>
      <c r="S810" t="s">
        <v>17</v>
      </c>
      <c r="T810" t="s">
        <v>17</v>
      </c>
      <c r="U810">
        <v>20</v>
      </c>
      <c r="V810">
        <v>21</v>
      </c>
      <c r="W810" s="20">
        <v>0.55000000000000004</v>
      </c>
      <c r="X810" s="20">
        <v>9.2899999999999991</v>
      </c>
      <c r="Y810" s="20">
        <v>109.4</v>
      </c>
      <c r="Z810" s="20">
        <v>100.1</v>
      </c>
      <c r="AA810" s="20">
        <v>70.8</v>
      </c>
      <c r="AB810" s="20">
        <v>-4.9000000000000002E-2</v>
      </c>
      <c r="AC810" s="20">
        <v>4.7300000000000004</v>
      </c>
      <c r="AD810" s="20">
        <v>108.7</v>
      </c>
      <c r="AE810" s="20">
        <v>104</v>
      </c>
      <c r="AF810" s="20">
        <v>-2.15</v>
      </c>
      <c r="AG810" s="20">
        <v>108.9</v>
      </c>
      <c r="AH810" s="20">
        <v>99.3</v>
      </c>
      <c r="AI810" s="20">
        <v>0.74250000000000005</v>
      </c>
      <c r="AJ810" s="20">
        <v>-2.2000000000000002</v>
      </c>
      <c r="AK810" s="20">
        <v>-0.11000000000000001</v>
      </c>
      <c r="AL810" s="20">
        <v>1270</v>
      </c>
      <c r="AM810" s="20">
        <v>8.77</v>
      </c>
      <c r="AN810" s="20">
        <v>4.22</v>
      </c>
      <c r="AO810" s="20">
        <v>1533</v>
      </c>
      <c r="AP810" s="20">
        <v>1442</v>
      </c>
      <c r="AQ810" s="20">
        <v>1171</v>
      </c>
      <c r="AR810" s="20">
        <v>0.45300000000000001</v>
      </c>
      <c r="AS810" s="20">
        <v>155</v>
      </c>
      <c r="AT810" s="20">
        <v>447</v>
      </c>
      <c r="AU810" s="20">
        <v>0.34699999999999998</v>
      </c>
      <c r="AV810" s="20">
        <v>316</v>
      </c>
      <c r="AW810" s="20">
        <v>439</v>
      </c>
      <c r="AX810" s="20">
        <v>0.72</v>
      </c>
      <c r="AY810" s="20">
        <v>209</v>
      </c>
      <c r="AZ810" s="20">
        <v>10.45</v>
      </c>
      <c r="BA810" s="20">
        <v>729</v>
      </c>
      <c r="BB810" s="20">
        <v>36.450000000000003</v>
      </c>
      <c r="BC810" s="20">
        <v>245</v>
      </c>
      <c r="BD810" s="20">
        <v>183</v>
      </c>
      <c r="BE810" s="20">
        <v>78</v>
      </c>
      <c r="BF810" s="20">
        <v>264</v>
      </c>
      <c r="BG810" s="20">
        <v>359</v>
      </c>
      <c r="BH810" s="20">
        <v>76.599999999999994</v>
      </c>
      <c r="BI810" s="20">
        <v>72.099999999999994</v>
      </c>
      <c r="BJ810" s="20">
        <v>4.55</v>
      </c>
      <c r="BK810" s="20">
        <v>0.92800000000000005</v>
      </c>
      <c r="BL810" s="20">
        <v>13.2</v>
      </c>
      <c r="BM810" s="20">
        <v>0.69299999999999995</v>
      </c>
      <c r="BN810" s="20">
        <v>22.4</v>
      </c>
      <c r="BO810" s="20">
        <v>22</v>
      </c>
      <c r="BP810" s="20">
        <v>3.9</v>
      </c>
      <c r="BQ810" s="20">
        <v>9.15</v>
      </c>
      <c r="BR810" s="20">
        <v>18</v>
      </c>
      <c r="BS810" s="20">
        <v>126</v>
      </c>
      <c r="BT810" s="20">
        <v>0.53</v>
      </c>
      <c r="BU810" s="20">
        <v>0</v>
      </c>
      <c r="BV810" s="66">
        <v>95</v>
      </c>
      <c r="BW810" s="66">
        <v>122</v>
      </c>
      <c r="BX810" s="66">
        <v>100</v>
      </c>
      <c r="BY810" s="66">
        <v>87</v>
      </c>
      <c r="BZ810" s="66">
        <v>86</v>
      </c>
      <c r="CA810" s="66">
        <v>83</v>
      </c>
      <c r="CB810" s="66">
        <v>126</v>
      </c>
      <c r="CC810" s="66">
        <v>136</v>
      </c>
      <c r="CD810" s="20">
        <v>0.52380952380952395</v>
      </c>
      <c r="CE810" s="20">
        <v>6.37</v>
      </c>
      <c r="CF810" s="20">
        <v>108.6</v>
      </c>
      <c r="CG810" s="20">
        <v>102.2</v>
      </c>
      <c r="CH810" s="20">
        <v>70.400000000000006</v>
      </c>
      <c r="CI810" s="20">
        <v>6.4000000000000001E-2</v>
      </c>
      <c r="CJ810" s="20">
        <v>7.78</v>
      </c>
      <c r="CK810" s="20">
        <v>111.4</v>
      </c>
      <c r="CL810" s="20">
        <v>103.6</v>
      </c>
      <c r="CM810" s="20">
        <v>2.17</v>
      </c>
      <c r="CN810" s="20">
        <v>106.7</v>
      </c>
      <c r="CO810" s="20">
        <v>100.9</v>
      </c>
      <c r="CP810" s="63">
        <v>0.65510000000000002</v>
      </c>
      <c r="CQ810" s="20">
        <v>-2.7</v>
      </c>
      <c r="CR810" s="20">
        <v>-0.12857142857142859</v>
      </c>
      <c r="CS810" s="20">
        <v>1252</v>
      </c>
      <c r="CT810" s="20">
        <v>6.17</v>
      </c>
      <c r="CU810" s="20">
        <v>7.32</v>
      </c>
      <c r="CV810" s="20">
        <v>1596</v>
      </c>
      <c r="CW810" s="20">
        <v>1620</v>
      </c>
      <c r="CX810" s="20">
        <v>1214</v>
      </c>
      <c r="CY810" s="20">
        <v>0.443</v>
      </c>
      <c r="CZ810" s="20">
        <v>128</v>
      </c>
      <c r="DA810" s="20">
        <v>397</v>
      </c>
      <c r="DB810" s="20">
        <v>0.32200000000000001</v>
      </c>
      <c r="DC810" s="20">
        <v>392</v>
      </c>
      <c r="DD810" s="20">
        <v>543</v>
      </c>
      <c r="DE810" s="20">
        <v>0.72199999999999998</v>
      </c>
      <c r="DF810" s="20">
        <v>191</v>
      </c>
      <c r="DG810" s="20">
        <v>9.0952380952380949</v>
      </c>
      <c r="DH810" s="20">
        <v>761</v>
      </c>
      <c r="DI810" s="20">
        <v>36.238095238095241</v>
      </c>
      <c r="DJ810" s="20">
        <v>242</v>
      </c>
      <c r="DK810" s="20">
        <v>113</v>
      </c>
      <c r="DL810" s="20">
        <v>140</v>
      </c>
      <c r="DM810" s="20">
        <v>252</v>
      </c>
      <c r="DN810" s="20">
        <v>406</v>
      </c>
      <c r="DO810" s="20">
        <v>76</v>
      </c>
      <c r="DP810" s="20">
        <v>77.143000000000001</v>
      </c>
      <c r="DQ810" s="20">
        <v>-1.143</v>
      </c>
      <c r="DR810" s="20">
        <v>0.96</v>
      </c>
      <c r="DS810" s="20">
        <v>12</v>
      </c>
      <c r="DT810" s="20">
        <v>0.44800000000000001</v>
      </c>
      <c r="DU810" s="20">
        <v>18.899999999999999</v>
      </c>
      <c r="DV810" s="20">
        <v>25.9</v>
      </c>
      <c r="DW810" s="20">
        <v>6.7</v>
      </c>
      <c r="DX810" s="20">
        <v>5.3809523809523814</v>
      </c>
      <c r="DY810" s="20">
        <v>19.3</v>
      </c>
      <c r="DZ810" s="20">
        <v>92</v>
      </c>
      <c r="EA810" s="20">
        <v>0.55400000000000005</v>
      </c>
      <c r="EB810" s="20">
        <v>0</v>
      </c>
      <c r="EC810" s="66">
        <v>120</v>
      </c>
      <c r="ED810" s="66">
        <v>74</v>
      </c>
      <c r="EE810" s="66">
        <v>99</v>
      </c>
      <c r="EF810" s="66">
        <v>113</v>
      </c>
      <c r="EG810" s="66">
        <v>107</v>
      </c>
      <c r="EH810" s="66">
        <v>80.2</v>
      </c>
      <c r="EI810" s="66">
        <v>93</v>
      </c>
      <c r="EJ810" s="66">
        <v>122</v>
      </c>
      <c r="EK810" s="20">
        <v>11180.68</v>
      </c>
      <c r="EL810" s="20">
        <v>10870.859999999999</v>
      </c>
      <c r="EM810" s="20">
        <v>71.028571428571425</v>
      </c>
      <c r="EN810" s="20">
        <v>109.80000000000001</v>
      </c>
      <c r="EO810" s="20">
        <v>12.995999999999999</v>
      </c>
      <c r="EP810" s="20">
        <v>292.32</v>
      </c>
      <c r="EQ810" s="21">
        <v>95</v>
      </c>
      <c r="ER810" s="21">
        <v>74</v>
      </c>
      <c r="ES810" s="61" t="str">
        <f t="shared" si="48"/>
        <v>LSU</v>
      </c>
      <c r="ET810" s="61">
        <f t="shared" si="49"/>
        <v>169</v>
      </c>
      <c r="EU810" s="61">
        <f t="shared" si="50"/>
        <v>21</v>
      </c>
    </row>
    <row r="811" spans="1:151" x14ac:dyDescent="0.45">
      <c r="A811" s="68">
        <v>45325</v>
      </c>
      <c r="B811" s="21" t="s">
        <v>161</v>
      </c>
      <c r="C811" s="21">
        <v>164</v>
      </c>
      <c r="D811" s="21" t="s">
        <v>138</v>
      </c>
      <c r="E811" s="21">
        <v>96</v>
      </c>
      <c r="F811" s="50" t="s">
        <v>558</v>
      </c>
      <c r="G811" t="s">
        <v>161</v>
      </c>
      <c r="H811" t="s">
        <v>138</v>
      </c>
      <c r="I811" t="s">
        <v>161</v>
      </c>
      <c r="J811" t="s">
        <v>138</v>
      </c>
      <c r="K811" t="s">
        <v>161</v>
      </c>
      <c r="L811" t="s">
        <v>138</v>
      </c>
      <c r="M811" t="s">
        <v>612</v>
      </c>
      <c r="N811" t="s">
        <v>616</v>
      </c>
      <c r="O811" t="s">
        <v>161</v>
      </c>
      <c r="P811" t="s">
        <v>138</v>
      </c>
      <c r="Q811" t="s">
        <v>426</v>
      </c>
      <c r="R811" t="s">
        <v>138</v>
      </c>
      <c r="S811" t="s">
        <v>82</v>
      </c>
      <c r="T811" t="s">
        <v>82</v>
      </c>
      <c r="U811">
        <v>20</v>
      </c>
      <c r="V811">
        <v>21</v>
      </c>
      <c r="W811" s="20">
        <v>0.65</v>
      </c>
      <c r="X811" s="20">
        <v>8.2899999999999991</v>
      </c>
      <c r="Y811" s="20">
        <v>113</v>
      </c>
      <c r="Z811" s="20">
        <v>104.7</v>
      </c>
      <c r="AA811" s="20">
        <v>69.599999999999994</v>
      </c>
      <c r="AB811" s="20">
        <v>-0.123</v>
      </c>
      <c r="AC811" s="20">
        <v>-2.65</v>
      </c>
      <c r="AD811" s="20">
        <v>104.7</v>
      </c>
      <c r="AE811" s="20">
        <v>107.4</v>
      </c>
      <c r="AF811" s="20">
        <v>-5.92</v>
      </c>
      <c r="AG811" s="20">
        <v>112.6</v>
      </c>
      <c r="AH811" s="20">
        <v>104.2</v>
      </c>
      <c r="AI811" s="20">
        <v>0.70899999999999996</v>
      </c>
      <c r="AJ811" s="20">
        <v>-3.3</v>
      </c>
      <c r="AK811" s="20">
        <v>-0.16499999999999998</v>
      </c>
      <c r="AL811" s="20">
        <v>1250</v>
      </c>
      <c r="AM811" s="20">
        <v>8.6</v>
      </c>
      <c r="AN811" s="20">
        <v>-0.7</v>
      </c>
      <c r="AO811" s="20">
        <v>1627</v>
      </c>
      <c r="AP811" s="20">
        <v>1441</v>
      </c>
      <c r="AQ811" s="20">
        <v>1267</v>
      </c>
      <c r="AR811" s="20">
        <v>0.46300000000000002</v>
      </c>
      <c r="AS811" s="20">
        <v>129</v>
      </c>
      <c r="AT811" s="20">
        <v>410</v>
      </c>
      <c r="AU811" s="20">
        <v>0.315</v>
      </c>
      <c r="AV811" s="20">
        <v>326</v>
      </c>
      <c r="AW811" s="20">
        <v>467</v>
      </c>
      <c r="AX811" s="20">
        <v>0.69799999999999995</v>
      </c>
      <c r="AY811" s="20">
        <v>276</v>
      </c>
      <c r="AZ811" s="20">
        <v>13.8</v>
      </c>
      <c r="BA811" s="20">
        <v>777</v>
      </c>
      <c r="BB811" s="20">
        <v>38.85</v>
      </c>
      <c r="BC811" s="20">
        <v>331</v>
      </c>
      <c r="BD811" s="20">
        <v>170</v>
      </c>
      <c r="BE811" s="20">
        <v>63</v>
      </c>
      <c r="BF811" s="20">
        <v>218</v>
      </c>
      <c r="BG811" s="20">
        <v>391</v>
      </c>
      <c r="BH811" s="20">
        <v>81.400000000000006</v>
      </c>
      <c r="BI811" s="20">
        <v>72.05</v>
      </c>
      <c r="BJ811" s="20">
        <v>9.3000000000000007</v>
      </c>
      <c r="BK811" s="20">
        <v>1.518</v>
      </c>
      <c r="BL811" s="20">
        <v>10.9</v>
      </c>
      <c r="BM811" s="20">
        <v>0.78</v>
      </c>
      <c r="BN811" s="20">
        <v>20.5</v>
      </c>
      <c r="BO811" s="20">
        <v>23.4</v>
      </c>
      <c r="BP811" s="20">
        <v>3.2</v>
      </c>
      <c r="BQ811" s="20">
        <v>8.5</v>
      </c>
      <c r="BR811" s="20">
        <v>19.600000000000001</v>
      </c>
      <c r="BS811" s="20">
        <v>88</v>
      </c>
      <c r="BT811" s="20">
        <v>0.55600000000000005</v>
      </c>
      <c r="BU811" s="20">
        <v>2</v>
      </c>
      <c r="BV811" s="66">
        <v>91</v>
      </c>
      <c r="BW811" s="66">
        <v>131</v>
      </c>
      <c r="BX811" s="66">
        <v>129</v>
      </c>
      <c r="BY811" s="66">
        <v>92</v>
      </c>
      <c r="BZ811" s="66">
        <v>93</v>
      </c>
      <c r="CA811" s="66">
        <v>88.5</v>
      </c>
      <c r="CB811" s="66">
        <v>89</v>
      </c>
      <c r="CC811" s="66">
        <v>87</v>
      </c>
      <c r="CD811" s="20">
        <v>0.71428571428571397</v>
      </c>
      <c r="CE811" s="20">
        <v>7.6</v>
      </c>
      <c r="CF811" s="20">
        <v>110.6</v>
      </c>
      <c r="CG811" s="20">
        <v>103</v>
      </c>
      <c r="CH811" s="20">
        <v>65</v>
      </c>
      <c r="CI811" s="20">
        <v>5.0000000000000001E-3</v>
      </c>
      <c r="CJ811" s="20">
        <v>-0.55000000000000004</v>
      </c>
      <c r="CK811" s="20">
        <v>106.8</v>
      </c>
      <c r="CL811" s="20">
        <v>107.3</v>
      </c>
      <c r="CM811" s="20">
        <v>-3.3</v>
      </c>
      <c r="CN811" s="20">
        <v>109.6</v>
      </c>
      <c r="CO811" s="20">
        <v>102.3</v>
      </c>
      <c r="CP811" s="63">
        <v>0.68810000000000004</v>
      </c>
      <c r="CQ811" s="20">
        <v>-1.3</v>
      </c>
      <c r="CR811" s="20">
        <v>-6.1904761904761907E-2</v>
      </c>
      <c r="CS811" s="20">
        <v>1273</v>
      </c>
      <c r="CT811" s="20">
        <v>6.66</v>
      </c>
      <c r="CU811" s="20">
        <v>0.71</v>
      </c>
      <c r="CV811" s="20">
        <v>1551</v>
      </c>
      <c r="CW811" s="20">
        <v>1408</v>
      </c>
      <c r="CX811" s="20">
        <v>1164</v>
      </c>
      <c r="CY811" s="20">
        <v>0.46500000000000002</v>
      </c>
      <c r="CZ811" s="20">
        <v>150</v>
      </c>
      <c r="DA811" s="20">
        <v>430</v>
      </c>
      <c r="DB811" s="20">
        <v>0.34899999999999998</v>
      </c>
      <c r="DC811" s="20">
        <v>319</v>
      </c>
      <c r="DD811" s="20">
        <v>427</v>
      </c>
      <c r="DE811" s="20">
        <v>0.747</v>
      </c>
      <c r="DF811" s="20">
        <v>215</v>
      </c>
      <c r="DG811" s="20">
        <v>10.238095238095237</v>
      </c>
      <c r="DH811" s="20">
        <v>785</v>
      </c>
      <c r="DI811" s="20">
        <v>37.38095238095238</v>
      </c>
      <c r="DJ811" s="20">
        <v>248</v>
      </c>
      <c r="DK811" s="20">
        <v>113</v>
      </c>
      <c r="DL811" s="20">
        <v>73</v>
      </c>
      <c r="DM811" s="20">
        <v>236</v>
      </c>
      <c r="DN811" s="20">
        <v>337</v>
      </c>
      <c r="DO811" s="20">
        <v>73.900000000000006</v>
      </c>
      <c r="DP811" s="20">
        <v>67.048000000000002</v>
      </c>
      <c r="DQ811" s="20">
        <v>6.81</v>
      </c>
      <c r="DR811" s="20">
        <v>1.0509999999999999</v>
      </c>
      <c r="DS811" s="20">
        <v>11.238</v>
      </c>
      <c r="DT811" s="20">
        <v>0.47899999999999998</v>
      </c>
      <c r="DU811" s="20">
        <v>20.5</v>
      </c>
      <c r="DV811" s="20">
        <v>20.3</v>
      </c>
      <c r="DW811" s="20">
        <v>3.5</v>
      </c>
      <c r="DX811" s="20">
        <v>5.3809523809523814</v>
      </c>
      <c r="DY811" s="20">
        <v>16</v>
      </c>
      <c r="DZ811" s="20">
        <v>64</v>
      </c>
      <c r="EA811" s="20">
        <v>0.57299999999999995</v>
      </c>
      <c r="EB811" s="20">
        <v>-1</v>
      </c>
      <c r="EC811" s="66">
        <v>83</v>
      </c>
      <c r="ED811" s="66">
        <v>96</v>
      </c>
      <c r="EE811" s="66">
        <v>83</v>
      </c>
      <c r="EF811" s="66">
        <v>107</v>
      </c>
      <c r="EG811" s="66">
        <v>95</v>
      </c>
      <c r="EH811" s="66">
        <v>75</v>
      </c>
      <c r="EI811" s="66">
        <v>64</v>
      </c>
      <c r="EJ811" s="66">
        <v>64</v>
      </c>
      <c r="EK811" s="20">
        <v>11639</v>
      </c>
      <c r="EL811" s="20">
        <v>11579.82</v>
      </c>
      <c r="EM811" s="20">
        <v>58.652380952380959</v>
      </c>
      <c r="EN811" s="20">
        <v>95.522999999999996</v>
      </c>
      <c r="EO811" s="20">
        <v>14.641200000000001</v>
      </c>
      <c r="EP811" s="20">
        <v>235.22599999999997</v>
      </c>
      <c r="EQ811" s="21">
        <v>66</v>
      </c>
      <c r="ER811" s="21">
        <v>65</v>
      </c>
      <c r="ES811" s="61" t="str">
        <f t="shared" si="48"/>
        <v>Massachusetts</v>
      </c>
      <c r="ET811" s="61">
        <f t="shared" si="49"/>
        <v>131</v>
      </c>
      <c r="EU811" s="61">
        <f t="shared" si="50"/>
        <v>1</v>
      </c>
    </row>
    <row r="812" spans="1:151" x14ac:dyDescent="0.45">
      <c r="A812" s="68">
        <v>45325</v>
      </c>
      <c r="B812" s="21" t="s">
        <v>295</v>
      </c>
      <c r="C812" s="21">
        <v>137</v>
      </c>
      <c r="D812" s="21" t="s">
        <v>257</v>
      </c>
      <c r="E812" s="21">
        <v>252</v>
      </c>
      <c r="F812" s="50" t="s">
        <v>558</v>
      </c>
      <c r="G812" t="s">
        <v>295</v>
      </c>
      <c r="H812" t="s">
        <v>257</v>
      </c>
      <c r="I812" t="s">
        <v>295</v>
      </c>
      <c r="J812" t="s">
        <v>257</v>
      </c>
      <c r="K812" t="s">
        <v>295</v>
      </c>
      <c r="L812" t="s">
        <v>257</v>
      </c>
      <c r="M812" t="s">
        <v>295</v>
      </c>
      <c r="N812" t="s">
        <v>658</v>
      </c>
      <c r="O812" t="s">
        <v>295</v>
      </c>
      <c r="P812" t="s">
        <v>257</v>
      </c>
      <c r="Q812" t="s">
        <v>295</v>
      </c>
      <c r="R812" t="s">
        <v>257</v>
      </c>
      <c r="S812" t="s">
        <v>82</v>
      </c>
      <c r="T812" t="s">
        <v>82</v>
      </c>
      <c r="U812">
        <v>21</v>
      </c>
      <c r="V812">
        <v>21</v>
      </c>
      <c r="W812" s="20">
        <v>0.52380952380952395</v>
      </c>
      <c r="X812" s="20">
        <v>-3.86</v>
      </c>
      <c r="Y812" s="20">
        <v>104.9</v>
      </c>
      <c r="Z812" s="20">
        <v>108.8</v>
      </c>
      <c r="AA812" s="20">
        <v>67.2</v>
      </c>
      <c r="AB812" s="20">
        <v>6.4000000000000001E-2</v>
      </c>
      <c r="AC812" s="20">
        <v>-1.18</v>
      </c>
      <c r="AD812" s="20">
        <v>105.7</v>
      </c>
      <c r="AE812" s="20">
        <v>106.9</v>
      </c>
      <c r="AF812" s="20">
        <v>-7.8</v>
      </c>
      <c r="AG812" s="20">
        <v>104.1</v>
      </c>
      <c r="AH812" s="20">
        <v>107.3</v>
      </c>
      <c r="AI812" s="20">
        <v>0.41289999999999999</v>
      </c>
      <c r="AJ812" s="20">
        <v>-5.3</v>
      </c>
      <c r="AK812" s="20">
        <v>-0.25238095238095237</v>
      </c>
      <c r="AL812" s="20">
        <v>1132</v>
      </c>
      <c r="AM812" s="20">
        <v>-2.5099999999999998</v>
      </c>
      <c r="AN812" s="20">
        <v>-0.36</v>
      </c>
      <c r="AO812" s="20">
        <v>1550</v>
      </c>
      <c r="AP812" s="20">
        <v>1527</v>
      </c>
      <c r="AQ812" s="20">
        <v>1313</v>
      </c>
      <c r="AR812" s="20">
        <v>0.42899999999999999</v>
      </c>
      <c r="AS812" s="20">
        <v>182</v>
      </c>
      <c r="AT812" s="20">
        <v>540</v>
      </c>
      <c r="AU812" s="20">
        <v>0.33700000000000002</v>
      </c>
      <c r="AV812" s="20">
        <v>242</v>
      </c>
      <c r="AW812" s="20">
        <v>337</v>
      </c>
      <c r="AX812" s="20">
        <v>0.71799999999999997</v>
      </c>
      <c r="AY812" s="20">
        <v>215</v>
      </c>
      <c r="AZ812" s="20">
        <v>10.238095238095237</v>
      </c>
      <c r="BA812" s="20">
        <v>728</v>
      </c>
      <c r="BB812" s="20">
        <v>34.666666666666664</v>
      </c>
      <c r="BC812" s="20">
        <v>315</v>
      </c>
      <c r="BD812" s="20">
        <v>143</v>
      </c>
      <c r="BE812" s="20">
        <v>72</v>
      </c>
      <c r="BF812" s="20">
        <v>202</v>
      </c>
      <c r="BG812" s="20">
        <v>347</v>
      </c>
      <c r="BH812" s="20">
        <v>73.8</v>
      </c>
      <c r="BI812" s="20">
        <v>72.713999999999999</v>
      </c>
      <c r="BJ812" s="20">
        <v>1.095</v>
      </c>
      <c r="BK812" s="20">
        <v>1.5589999999999999</v>
      </c>
      <c r="BL812" s="20">
        <v>9.6189999999999998</v>
      </c>
      <c r="BM812" s="20">
        <v>0.70799999999999996</v>
      </c>
      <c r="BN812" s="20">
        <v>25.7</v>
      </c>
      <c r="BO812" s="20">
        <v>16</v>
      </c>
      <c r="BP812" s="20">
        <v>3.4</v>
      </c>
      <c r="BQ812" s="20">
        <v>6.8095238095238093</v>
      </c>
      <c r="BR812" s="20">
        <v>16.5</v>
      </c>
      <c r="BS812" s="20">
        <v>191</v>
      </c>
      <c r="BT812" s="20">
        <v>0.49</v>
      </c>
      <c r="BU812" s="20">
        <v>-2</v>
      </c>
      <c r="BV812" s="66">
        <v>209</v>
      </c>
      <c r="BW812" s="66">
        <v>194</v>
      </c>
      <c r="BX812" s="66">
        <v>166</v>
      </c>
      <c r="BY812" s="66">
        <v>181</v>
      </c>
      <c r="BZ812" s="66">
        <v>215</v>
      </c>
      <c r="CA812" s="66">
        <v>155.69999999999999</v>
      </c>
      <c r="CB812" s="66">
        <v>192</v>
      </c>
      <c r="CC812" s="66">
        <v>215</v>
      </c>
      <c r="CD812" s="20">
        <v>0.66666666666666696</v>
      </c>
      <c r="CE812" s="20">
        <v>7.59</v>
      </c>
      <c r="CF812" s="20">
        <v>111.3</v>
      </c>
      <c r="CG812" s="20">
        <v>103.7</v>
      </c>
      <c r="CH812" s="20">
        <v>68.3</v>
      </c>
      <c r="CI812" s="20">
        <v>-3.6999999999999998E-2</v>
      </c>
      <c r="CJ812" s="20">
        <v>-2.2000000000000002</v>
      </c>
      <c r="CK812" s="20">
        <v>105.5</v>
      </c>
      <c r="CL812" s="20">
        <v>107.7</v>
      </c>
      <c r="CM812" s="20">
        <v>-6.42</v>
      </c>
      <c r="CN812" s="20">
        <v>112.6</v>
      </c>
      <c r="CO812" s="20">
        <v>102.4</v>
      </c>
      <c r="CP812" s="63">
        <v>0.74839999999999995</v>
      </c>
      <c r="CQ812" s="20">
        <v>-2.4</v>
      </c>
      <c r="CR812" s="20">
        <v>-0.11428571428571428</v>
      </c>
      <c r="CS812" s="20">
        <v>1272</v>
      </c>
      <c r="CT812" s="20">
        <v>7.32</v>
      </c>
      <c r="CU812" s="20">
        <v>-0.68</v>
      </c>
      <c r="CV812" s="20">
        <v>1625</v>
      </c>
      <c r="CW812" s="20">
        <v>1457</v>
      </c>
      <c r="CX812" s="20">
        <v>1261</v>
      </c>
      <c r="CY812" s="20">
        <v>0.45600000000000002</v>
      </c>
      <c r="CZ812" s="20">
        <v>220</v>
      </c>
      <c r="DA812" s="20">
        <v>594</v>
      </c>
      <c r="DB812" s="20">
        <v>0.37</v>
      </c>
      <c r="DC812" s="20">
        <v>255</v>
      </c>
      <c r="DD812" s="20">
        <v>351</v>
      </c>
      <c r="DE812" s="20">
        <v>0.72599999999999998</v>
      </c>
      <c r="DF812" s="20">
        <v>218</v>
      </c>
      <c r="DG812" s="20">
        <v>10.380952380952381</v>
      </c>
      <c r="DH812" s="20">
        <v>783</v>
      </c>
      <c r="DI812" s="20">
        <v>37.285714285714285</v>
      </c>
      <c r="DJ812" s="20">
        <v>322</v>
      </c>
      <c r="DK812" s="20">
        <v>149</v>
      </c>
      <c r="DL812" s="20">
        <v>79</v>
      </c>
      <c r="DM812" s="20">
        <v>241</v>
      </c>
      <c r="DN812" s="20">
        <v>328</v>
      </c>
      <c r="DO812" s="20">
        <v>77.400000000000006</v>
      </c>
      <c r="DP812" s="20">
        <v>69.381</v>
      </c>
      <c r="DQ812" s="20">
        <v>8</v>
      </c>
      <c r="DR812" s="20">
        <v>1.3360000000000001</v>
      </c>
      <c r="DS812" s="20">
        <v>11.476000000000001</v>
      </c>
      <c r="DT812" s="20">
        <v>0.61799999999999999</v>
      </c>
      <c r="DU812" s="20">
        <v>28.3</v>
      </c>
      <c r="DV812" s="20">
        <v>16.7</v>
      </c>
      <c r="DW812" s="20">
        <v>3.8</v>
      </c>
      <c r="DX812" s="20">
        <v>7.0952380952380949</v>
      </c>
      <c r="DY812" s="20">
        <v>15.6</v>
      </c>
      <c r="DZ812" s="20">
        <v>111</v>
      </c>
      <c r="EA812" s="20">
        <v>0.53900000000000003</v>
      </c>
      <c r="EB812" s="20">
        <v>-3</v>
      </c>
      <c r="EC812" s="66">
        <v>86</v>
      </c>
      <c r="ED812" s="66">
        <v>102</v>
      </c>
      <c r="EE812" s="66">
        <v>105</v>
      </c>
      <c r="EF812" s="66">
        <v>84</v>
      </c>
      <c r="EG812" s="66">
        <v>96</v>
      </c>
      <c r="EH812" s="66">
        <v>81.2</v>
      </c>
      <c r="EI812" s="66">
        <v>111</v>
      </c>
      <c r="EJ812" s="66">
        <v>115</v>
      </c>
      <c r="EK812" s="20">
        <v>10878.130000000001</v>
      </c>
      <c r="EL812" s="20">
        <v>12109.439999999999</v>
      </c>
      <c r="EM812" s="20">
        <v>68.249095238095236</v>
      </c>
      <c r="EN812" s="20">
        <v>78.146095238095242</v>
      </c>
      <c r="EO812" s="20">
        <v>11.978999999999999</v>
      </c>
      <c r="EP812" s="20">
        <v>235.50399999999999</v>
      </c>
      <c r="EQ812" s="21">
        <v>82</v>
      </c>
      <c r="ER812" s="21">
        <v>88</v>
      </c>
      <c r="ES812" s="61" t="str">
        <f t="shared" si="48"/>
        <v>Saint Joseph's</v>
      </c>
      <c r="ET812" s="61">
        <f t="shared" si="49"/>
        <v>170</v>
      </c>
      <c r="EU812" s="61">
        <f t="shared" si="50"/>
        <v>-6</v>
      </c>
    </row>
    <row r="813" spans="1:151" x14ac:dyDescent="0.45">
      <c r="A813" s="68">
        <v>45325</v>
      </c>
      <c r="B813" s="21" t="s">
        <v>242</v>
      </c>
      <c r="C813" s="21">
        <v>243</v>
      </c>
      <c r="D813" s="21" t="s">
        <v>151</v>
      </c>
      <c r="E813" s="21">
        <v>75</v>
      </c>
      <c r="F813" s="50" t="s">
        <v>558</v>
      </c>
      <c r="G813" t="s">
        <v>242</v>
      </c>
      <c r="H813" t="s">
        <v>151</v>
      </c>
      <c r="I813" t="s">
        <v>242</v>
      </c>
      <c r="J813" t="s">
        <v>151</v>
      </c>
      <c r="K813" t="s">
        <v>242</v>
      </c>
      <c r="L813" t="s">
        <v>151</v>
      </c>
      <c r="M813" t="s">
        <v>242</v>
      </c>
      <c r="N813" t="s">
        <v>151</v>
      </c>
      <c r="O813" t="s">
        <v>242</v>
      </c>
      <c r="P813" t="s">
        <v>151</v>
      </c>
      <c r="Q813" t="s">
        <v>242</v>
      </c>
      <c r="R813" t="s">
        <v>151</v>
      </c>
      <c r="S813" t="s">
        <v>82</v>
      </c>
      <c r="T813" t="s">
        <v>82</v>
      </c>
      <c r="U813">
        <v>21</v>
      </c>
      <c r="V813">
        <v>20</v>
      </c>
      <c r="W813" s="20">
        <v>0.476190476190476</v>
      </c>
      <c r="X813" s="20">
        <v>-2.77</v>
      </c>
      <c r="Y813" s="20">
        <v>107.7</v>
      </c>
      <c r="Z813" s="20">
        <v>110.5</v>
      </c>
      <c r="AA813" s="20">
        <v>68.5</v>
      </c>
      <c r="AB813" s="20">
        <v>6.7000000000000004E-2</v>
      </c>
      <c r="AC813" s="20">
        <v>2.35</v>
      </c>
      <c r="AD813" s="20">
        <v>107.7</v>
      </c>
      <c r="AE813" s="20">
        <v>105.4</v>
      </c>
      <c r="AF813" s="20">
        <v>-0.26</v>
      </c>
      <c r="AG813" s="20">
        <v>107.9</v>
      </c>
      <c r="AH813" s="20">
        <v>109.3</v>
      </c>
      <c r="AI813" s="20">
        <v>0.46300000000000002</v>
      </c>
      <c r="AJ813" s="20">
        <v>-5.4</v>
      </c>
      <c r="AK813" s="20">
        <v>-0.25714285714285717</v>
      </c>
      <c r="AL813" s="20">
        <v>1152</v>
      </c>
      <c r="AM813" s="20">
        <v>-1.51</v>
      </c>
      <c r="AN813" s="20">
        <v>2.9</v>
      </c>
      <c r="AO813" s="20">
        <v>1541</v>
      </c>
      <c r="AP813" s="20">
        <v>1591</v>
      </c>
      <c r="AQ813" s="20">
        <v>1180</v>
      </c>
      <c r="AR813" s="20">
        <v>0.46800000000000003</v>
      </c>
      <c r="AS813" s="20">
        <v>140</v>
      </c>
      <c r="AT813" s="20">
        <v>382</v>
      </c>
      <c r="AU813" s="20">
        <v>0.36599999999999999</v>
      </c>
      <c r="AV813" s="20">
        <v>297</v>
      </c>
      <c r="AW813" s="20">
        <v>476</v>
      </c>
      <c r="AX813" s="20">
        <v>0.624</v>
      </c>
      <c r="AY813" s="20">
        <v>231</v>
      </c>
      <c r="AZ813" s="20">
        <v>11</v>
      </c>
      <c r="BA813" s="20">
        <v>806</v>
      </c>
      <c r="BB813" s="20">
        <v>38.38095238095238</v>
      </c>
      <c r="BC813" s="20">
        <v>278</v>
      </c>
      <c r="BD813" s="20">
        <v>96</v>
      </c>
      <c r="BE813" s="20">
        <v>65</v>
      </c>
      <c r="BF813" s="20">
        <v>271</v>
      </c>
      <c r="BG813" s="20">
        <v>358</v>
      </c>
      <c r="BH813" s="20">
        <v>73.400000000000006</v>
      </c>
      <c r="BI813" s="20">
        <v>75.762</v>
      </c>
      <c r="BJ813" s="20">
        <v>-2.3809999999999998</v>
      </c>
      <c r="BK813" s="20">
        <v>1.026</v>
      </c>
      <c r="BL813" s="20">
        <v>12.904999999999999</v>
      </c>
      <c r="BM813" s="20">
        <v>0.35399999999999998</v>
      </c>
      <c r="BN813" s="20">
        <v>18.2</v>
      </c>
      <c r="BO813" s="20">
        <v>22.7</v>
      </c>
      <c r="BP813" s="20">
        <v>3.1</v>
      </c>
      <c r="BQ813" s="20">
        <v>4.5714285714285712</v>
      </c>
      <c r="BR813" s="20">
        <v>17</v>
      </c>
      <c r="BS813" s="20">
        <v>138</v>
      </c>
      <c r="BT813" s="20">
        <v>0.51700000000000002</v>
      </c>
      <c r="BU813" s="20">
        <v>2</v>
      </c>
      <c r="BV813" s="66">
        <v>196</v>
      </c>
      <c r="BW813" s="66">
        <v>195</v>
      </c>
      <c r="BX813" s="66">
        <v>158</v>
      </c>
      <c r="BY813" s="66">
        <v>211</v>
      </c>
      <c r="BZ813" s="66">
        <v>192</v>
      </c>
      <c r="CA813" s="66">
        <v>148</v>
      </c>
      <c r="CB813" s="66">
        <v>141</v>
      </c>
      <c r="CC813" s="66">
        <v>211</v>
      </c>
      <c r="CD813" s="20">
        <v>0.6</v>
      </c>
      <c r="CE813" s="20">
        <v>6.12</v>
      </c>
      <c r="CF813" s="20">
        <v>106.7</v>
      </c>
      <c r="CG813" s="20">
        <v>100.6</v>
      </c>
      <c r="CH813" s="20">
        <v>67.5</v>
      </c>
      <c r="CI813" s="20">
        <v>-8.9999999999999993E-3</v>
      </c>
      <c r="CJ813" s="20">
        <v>3</v>
      </c>
      <c r="CK813" s="20">
        <v>107.6</v>
      </c>
      <c r="CL813" s="20">
        <v>104.6</v>
      </c>
      <c r="CM813" s="20">
        <v>0.21</v>
      </c>
      <c r="CN813" s="20">
        <v>105.1</v>
      </c>
      <c r="CO813" s="20">
        <v>98.4</v>
      </c>
      <c r="CP813" s="63">
        <v>0.68100000000000005</v>
      </c>
      <c r="CQ813" s="20">
        <v>-2.9</v>
      </c>
      <c r="CR813" s="20">
        <v>-0.14499999999999999</v>
      </c>
      <c r="CS813" s="20">
        <v>1233</v>
      </c>
      <c r="CT813" s="20">
        <v>6.2</v>
      </c>
      <c r="CU813" s="20">
        <v>3.68</v>
      </c>
      <c r="CV813" s="20">
        <v>1440</v>
      </c>
      <c r="CW813" s="20">
        <v>1344</v>
      </c>
      <c r="CX813" s="20">
        <v>1174</v>
      </c>
      <c r="CY813" s="20">
        <v>0.42599999999999999</v>
      </c>
      <c r="CZ813" s="20">
        <v>153</v>
      </c>
      <c r="DA813" s="20">
        <v>476</v>
      </c>
      <c r="DB813" s="20">
        <v>0.32100000000000001</v>
      </c>
      <c r="DC813" s="20">
        <v>287</v>
      </c>
      <c r="DD813" s="20">
        <v>415</v>
      </c>
      <c r="DE813" s="20">
        <v>0.69199999999999995</v>
      </c>
      <c r="DF813" s="20">
        <v>238</v>
      </c>
      <c r="DG813" s="20">
        <v>11.9</v>
      </c>
      <c r="DH813" s="20">
        <v>731</v>
      </c>
      <c r="DI813" s="20">
        <v>36.549999999999997</v>
      </c>
      <c r="DJ813" s="20">
        <v>256</v>
      </c>
      <c r="DK813" s="20">
        <v>154</v>
      </c>
      <c r="DL813" s="20">
        <v>89</v>
      </c>
      <c r="DM813" s="20">
        <v>237</v>
      </c>
      <c r="DN813" s="20">
        <v>360</v>
      </c>
      <c r="DO813" s="20">
        <v>72</v>
      </c>
      <c r="DP813" s="20">
        <v>67.2</v>
      </c>
      <c r="DQ813" s="20">
        <v>4.8</v>
      </c>
      <c r="DR813" s="20">
        <v>1.08</v>
      </c>
      <c r="DS813" s="20">
        <v>11.85</v>
      </c>
      <c r="DT813" s="20">
        <v>0.65</v>
      </c>
      <c r="DU813" s="20">
        <v>23.8</v>
      </c>
      <c r="DV813" s="20">
        <v>20.8</v>
      </c>
      <c r="DW813" s="20">
        <v>4.4000000000000004</v>
      </c>
      <c r="DX813" s="20">
        <v>7.7</v>
      </c>
      <c r="DY813" s="20">
        <v>18</v>
      </c>
      <c r="DZ813" s="20">
        <v>72</v>
      </c>
      <c r="EA813" s="20">
        <v>0.57099999999999995</v>
      </c>
      <c r="EB813" s="20">
        <v>-5</v>
      </c>
      <c r="EC813" s="66">
        <v>102</v>
      </c>
      <c r="ED813" s="66">
        <v>130</v>
      </c>
      <c r="EE813" s="66">
        <v>111</v>
      </c>
      <c r="EF813" s="66">
        <v>108</v>
      </c>
      <c r="EG813" s="66">
        <v>111</v>
      </c>
      <c r="EH813" s="66">
        <v>89.7</v>
      </c>
      <c r="EI813" s="66">
        <v>72</v>
      </c>
      <c r="EJ813" s="66">
        <v>73</v>
      </c>
      <c r="EK813" s="20">
        <v>10834.619999999999</v>
      </c>
      <c r="EL813" s="20">
        <v>11790.35</v>
      </c>
      <c r="EM813" s="20">
        <v>99.368499999999997</v>
      </c>
      <c r="EN813" s="20">
        <v>54.171428571428564</v>
      </c>
      <c r="EO813" s="20">
        <v>11.763999999999999</v>
      </c>
      <c r="EP813" s="20">
        <v>224.64</v>
      </c>
      <c r="EQ813" s="21">
        <v>71</v>
      </c>
      <c r="ER813" s="21">
        <v>85</v>
      </c>
      <c r="ES813" s="61" t="str">
        <f t="shared" si="48"/>
        <v>Duquesne</v>
      </c>
      <c r="ET813" s="61">
        <f t="shared" si="49"/>
        <v>156</v>
      </c>
      <c r="EU813" s="61">
        <f t="shared" si="50"/>
        <v>-14</v>
      </c>
    </row>
    <row r="814" spans="1:151" x14ac:dyDescent="0.45">
      <c r="A814" s="68">
        <v>45325</v>
      </c>
      <c r="B814" s="21" t="s">
        <v>48</v>
      </c>
      <c r="C814" s="21">
        <v>166</v>
      </c>
      <c r="D814" s="21" t="s">
        <v>121</v>
      </c>
      <c r="E814" s="21">
        <v>353</v>
      </c>
      <c r="F814" s="50" t="s">
        <v>558</v>
      </c>
      <c r="G814" t="s">
        <v>48</v>
      </c>
      <c r="H814" t="s">
        <v>121</v>
      </c>
      <c r="I814" t="s">
        <v>48</v>
      </c>
      <c r="J814" t="s">
        <v>121</v>
      </c>
      <c r="K814" t="s">
        <v>48</v>
      </c>
      <c r="L814" t="s">
        <v>434</v>
      </c>
      <c r="M814" t="s">
        <v>48</v>
      </c>
      <c r="N814" t="s">
        <v>589</v>
      </c>
      <c r="O814" t="s">
        <v>48</v>
      </c>
      <c r="P814" t="s">
        <v>121</v>
      </c>
      <c r="Q814" t="s">
        <v>48</v>
      </c>
      <c r="R814" t="s">
        <v>434</v>
      </c>
      <c r="S814" t="s">
        <v>13</v>
      </c>
      <c r="T814" t="s">
        <v>13</v>
      </c>
      <c r="U814">
        <v>21</v>
      </c>
      <c r="V814">
        <v>21</v>
      </c>
      <c r="W814" s="20">
        <v>0.71428571428571397</v>
      </c>
      <c r="X814" s="20">
        <v>11.24</v>
      </c>
      <c r="Y814" s="20">
        <v>113.3</v>
      </c>
      <c r="Z814" s="20">
        <v>102</v>
      </c>
      <c r="AA814" s="20">
        <v>71.900000000000006</v>
      </c>
      <c r="AB814" s="20">
        <v>1.7999999999999999E-2</v>
      </c>
      <c r="AC814" s="20">
        <v>4.1500000000000004</v>
      </c>
      <c r="AD814" s="20">
        <v>108.7</v>
      </c>
      <c r="AE814" s="20">
        <v>104.5</v>
      </c>
      <c r="AF814" s="20">
        <v>5.54</v>
      </c>
      <c r="AG814" s="20">
        <v>111.8</v>
      </c>
      <c r="AH814" s="20">
        <v>103</v>
      </c>
      <c r="AI814" s="20">
        <v>0.71879999999999999</v>
      </c>
      <c r="AJ814" s="20">
        <v>0.1</v>
      </c>
      <c r="AK814" s="20">
        <v>4.7619047619047623E-3</v>
      </c>
      <c r="AL814" s="20">
        <v>1305</v>
      </c>
      <c r="AM814" s="20">
        <v>9.5</v>
      </c>
      <c r="AN814" s="20">
        <v>4.21</v>
      </c>
      <c r="AO814" s="20">
        <v>1701</v>
      </c>
      <c r="AP814" s="20">
        <v>1590</v>
      </c>
      <c r="AQ814" s="20">
        <v>1264</v>
      </c>
      <c r="AR814" s="20">
        <v>0.46400000000000002</v>
      </c>
      <c r="AS814" s="20">
        <v>170</v>
      </c>
      <c r="AT814" s="20">
        <v>485</v>
      </c>
      <c r="AU814" s="20">
        <v>0.35099999999999998</v>
      </c>
      <c r="AV814" s="20">
        <v>357</v>
      </c>
      <c r="AW814" s="20">
        <v>481</v>
      </c>
      <c r="AX814" s="20">
        <v>0.74199999999999999</v>
      </c>
      <c r="AY814" s="20">
        <v>237</v>
      </c>
      <c r="AZ814" s="20">
        <v>11.285714285714286</v>
      </c>
      <c r="BA814" s="20">
        <v>776</v>
      </c>
      <c r="BB814" s="20">
        <v>36.952380952380949</v>
      </c>
      <c r="BC814" s="20">
        <v>278</v>
      </c>
      <c r="BD814" s="20">
        <v>182</v>
      </c>
      <c r="BE814" s="20">
        <v>105</v>
      </c>
      <c r="BF814" s="20">
        <v>287</v>
      </c>
      <c r="BG814" s="20">
        <v>368</v>
      </c>
      <c r="BH814" s="20">
        <v>81</v>
      </c>
      <c r="BI814" s="20">
        <v>75.713999999999999</v>
      </c>
      <c r="BJ814" s="20">
        <v>5.2859999999999996</v>
      </c>
      <c r="BK814" s="20">
        <v>0.96899999999999997</v>
      </c>
      <c r="BL814" s="20">
        <v>13.667</v>
      </c>
      <c r="BM814" s="20">
        <v>0.63400000000000001</v>
      </c>
      <c r="BN814" s="20">
        <v>23.1</v>
      </c>
      <c r="BO814" s="20">
        <v>22.9</v>
      </c>
      <c r="BP814" s="20">
        <v>5</v>
      </c>
      <c r="BQ814" s="20">
        <v>8.6666666666666661</v>
      </c>
      <c r="BR814" s="20">
        <v>17.5</v>
      </c>
      <c r="BS814" s="20">
        <v>55</v>
      </c>
      <c r="BT814" s="20">
        <v>0.58099999999999996</v>
      </c>
      <c r="BU814" s="20">
        <v>0</v>
      </c>
      <c r="BV814" s="66">
        <v>77</v>
      </c>
      <c r="BW814" s="66">
        <v>62</v>
      </c>
      <c r="BX814" s="66">
        <v>58</v>
      </c>
      <c r="BY814" s="66">
        <v>76</v>
      </c>
      <c r="BZ814" s="66">
        <v>72</v>
      </c>
      <c r="CA814" s="66">
        <v>53.3</v>
      </c>
      <c r="CB814" s="66">
        <v>55</v>
      </c>
      <c r="CC814" s="66">
        <v>47</v>
      </c>
      <c r="CD814" s="20">
        <v>0.42857142857142899</v>
      </c>
      <c r="CE814" s="20">
        <v>0.05</v>
      </c>
      <c r="CF814" s="20">
        <v>105.2</v>
      </c>
      <c r="CG814" s="20">
        <v>105.1</v>
      </c>
      <c r="CH814" s="20">
        <v>69.5</v>
      </c>
      <c r="CI814" s="20">
        <v>-2.3E-2</v>
      </c>
      <c r="CJ814" s="20">
        <v>3.14</v>
      </c>
      <c r="CK814" s="20">
        <v>107.9</v>
      </c>
      <c r="CL814" s="20">
        <v>104.7</v>
      </c>
      <c r="CM814" s="20">
        <v>1.05</v>
      </c>
      <c r="CN814" s="20">
        <v>105.4</v>
      </c>
      <c r="CO814" s="20">
        <v>103.8</v>
      </c>
      <c r="CP814" s="63">
        <v>0.5423</v>
      </c>
      <c r="CQ814" s="20">
        <v>-6.9</v>
      </c>
      <c r="CR814" s="20">
        <v>-0.32857142857142857</v>
      </c>
      <c r="CS814" s="20">
        <v>1128</v>
      </c>
      <c r="CT814" s="20">
        <v>1.56</v>
      </c>
      <c r="CU814" s="20">
        <v>4.0599999999999996</v>
      </c>
      <c r="CV814" s="20">
        <v>1530</v>
      </c>
      <c r="CW814" s="20">
        <v>1550</v>
      </c>
      <c r="CX814" s="20">
        <v>1295</v>
      </c>
      <c r="CY814" s="20">
        <v>0.44900000000000001</v>
      </c>
      <c r="CZ814" s="20">
        <v>131</v>
      </c>
      <c r="DA814" s="20">
        <v>421</v>
      </c>
      <c r="DB814" s="20">
        <v>0.311</v>
      </c>
      <c r="DC814" s="20">
        <v>235</v>
      </c>
      <c r="DD814" s="20">
        <v>346</v>
      </c>
      <c r="DE814" s="20">
        <v>0.67900000000000005</v>
      </c>
      <c r="DF814" s="20">
        <v>250</v>
      </c>
      <c r="DG814" s="20">
        <v>11.904761904761905</v>
      </c>
      <c r="DH814" s="20">
        <v>845</v>
      </c>
      <c r="DI814" s="20">
        <v>40.238095238095241</v>
      </c>
      <c r="DJ814" s="20">
        <v>242</v>
      </c>
      <c r="DK814" s="20">
        <v>124</v>
      </c>
      <c r="DL814" s="20">
        <v>94</v>
      </c>
      <c r="DM814" s="20">
        <v>270</v>
      </c>
      <c r="DN814" s="20">
        <v>316</v>
      </c>
      <c r="DO814" s="20">
        <v>72.900000000000006</v>
      </c>
      <c r="DP814" s="20">
        <v>73.81</v>
      </c>
      <c r="DQ814" s="20">
        <v>-0.95199999999999996</v>
      </c>
      <c r="DR814" s="20">
        <v>0.89600000000000002</v>
      </c>
      <c r="DS814" s="20">
        <v>12.856999999999999</v>
      </c>
      <c r="DT814" s="20">
        <v>0.45900000000000002</v>
      </c>
      <c r="DU814" s="20">
        <v>20</v>
      </c>
      <c r="DV814" s="20">
        <v>16.5</v>
      </c>
      <c r="DW814" s="20">
        <v>4.5</v>
      </c>
      <c r="DX814" s="20">
        <v>5.9047619047619051</v>
      </c>
      <c r="DY814" s="20">
        <v>15</v>
      </c>
      <c r="DZ814" s="20">
        <v>179</v>
      </c>
      <c r="EA814" s="20">
        <v>0.496</v>
      </c>
      <c r="EB814" s="20">
        <v>0</v>
      </c>
      <c r="EC814" s="66">
        <v>158</v>
      </c>
      <c r="ED814" s="66">
        <v>178</v>
      </c>
      <c r="EE814" s="66">
        <v>188</v>
      </c>
      <c r="EF814" s="66">
        <v>142</v>
      </c>
      <c r="EG814" s="66">
        <v>160</v>
      </c>
      <c r="EH814" s="66">
        <v>137.19999999999999</v>
      </c>
      <c r="EI814" s="66">
        <v>176</v>
      </c>
      <c r="EJ814" s="66">
        <v>190</v>
      </c>
      <c r="EK814" s="20">
        <v>11907.83</v>
      </c>
      <c r="EL814" s="20">
        <v>10730.4</v>
      </c>
      <c r="EM814" s="20">
        <v>80.700380952380954</v>
      </c>
      <c r="EN814" s="20">
        <v>111.42733333333332</v>
      </c>
      <c r="EO814" s="20">
        <v>11.8825</v>
      </c>
      <c r="EP814" s="20">
        <v>234.47200000000001</v>
      </c>
      <c r="EQ814" s="21">
        <v>65</v>
      </c>
      <c r="ER814" s="21">
        <v>63</v>
      </c>
      <c r="ES814" s="61" t="str">
        <f t="shared" si="48"/>
        <v>Memphis</v>
      </c>
      <c r="ET814" s="61">
        <f t="shared" si="49"/>
        <v>128</v>
      </c>
      <c r="EU814" s="61">
        <f t="shared" si="50"/>
        <v>2</v>
      </c>
    </row>
    <row r="815" spans="1:151" x14ac:dyDescent="0.45">
      <c r="A815" s="68">
        <v>45325</v>
      </c>
      <c r="B815" s="21" t="s">
        <v>302</v>
      </c>
      <c r="C815" s="21">
        <v>27</v>
      </c>
      <c r="D815" s="21" t="s">
        <v>368</v>
      </c>
      <c r="E815" s="21">
        <v>141</v>
      </c>
      <c r="F815" s="50" t="s">
        <v>558</v>
      </c>
      <c r="G815" t="s">
        <v>302</v>
      </c>
      <c r="H815" t="s">
        <v>368</v>
      </c>
      <c r="I815" t="s">
        <v>302</v>
      </c>
      <c r="J815" t="s">
        <v>368</v>
      </c>
      <c r="K815" t="s">
        <v>302</v>
      </c>
      <c r="L815" t="s">
        <v>368</v>
      </c>
      <c r="M815" t="s">
        <v>695</v>
      </c>
      <c r="N815" t="s">
        <v>368</v>
      </c>
      <c r="O815" t="s">
        <v>1383</v>
      </c>
      <c r="P815" t="s">
        <v>368</v>
      </c>
      <c r="Q815" t="s">
        <v>302</v>
      </c>
      <c r="R815" t="s">
        <v>368</v>
      </c>
      <c r="S815" t="s">
        <v>144</v>
      </c>
      <c r="T815" t="s">
        <v>144</v>
      </c>
      <c r="U815">
        <v>22</v>
      </c>
      <c r="V815">
        <v>20</v>
      </c>
      <c r="W815" s="20">
        <v>0.36363636363636398</v>
      </c>
      <c r="X815" s="20">
        <v>-11.74</v>
      </c>
      <c r="Y815" s="20">
        <v>94.9</v>
      </c>
      <c r="Z815" s="20">
        <v>106.6</v>
      </c>
      <c r="AA815" s="20">
        <v>66.599999999999994</v>
      </c>
      <c r="AB815" s="20">
        <v>-5.5E-2</v>
      </c>
      <c r="AC815" s="20">
        <v>-6.66</v>
      </c>
      <c r="AD815" s="20">
        <v>100.9</v>
      </c>
      <c r="AE815" s="20">
        <v>107.5</v>
      </c>
      <c r="AF815" s="20">
        <v>-2.85</v>
      </c>
      <c r="AG815" s="20">
        <v>94.3</v>
      </c>
      <c r="AH815" s="20">
        <v>105.4</v>
      </c>
      <c r="AI815" s="20">
        <v>0.2177</v>
      </c>
      <c r="AJ815" s="20">
        <v>-11</v>
      </c>
      <c r="AK815" s="20">
        <v>-0.5</v>
      </c>
      <c r="AL815" s="20">
        <v>984</v>
      </c>
      <c r="AM815" s="20">
        <v>-10.99</v>
      </c>
      <c r="AN815" s="20">
        <v>-7.18</v>
      </c>
      <c r="AO815" s="20">
        <v>1400</v>
      </c>
      <c r="AP815" s="20">
        <v>1439</v>
      </c>
      <c r="AQ815" s="20">
        <v>1251</v>
      </c>
      <c r="AR815" s="20">
        <v>0.39700000000000002</v>
      </c>
      <c r="AS815" s="20">
        <v>164</v>
      </c>
      <c r="AT815" s="20">
        <v>522</v>
      </c>
      <c r="AU815" s="20">
        <v>0.314</v>
      </c>
      <c r="AV815" s="20">
        <v>242</v>
      </c>
      <c r="AW815" s="20">
        <v>363</v>
      </c>
      <c r="AX815" s="20">
        <v>0.66700000000000004</v>
      </c>
      <c r="AY815" s="20">
        <v>213</v>
      </c>
      <c r="AZ815" s="20">
        <v>9.6818181818181817</v>
      </c>
      <c r="BA815" s="20">
        <v>794</v>
      </c>
      <c r="BB815" s="20">
        <v>36.090909090909093</v>
      </c>
      <c r="BC815" s="20">
        <v>266</v>
      </c>
      <c r="BD815" s="20">
        <v>149</v>
      </c>
      <c r="BE815" s="20">
        <v>53</v>
      </c>
      <c r="BF815" s="20">
        <v>257</v>
      </c>
      <c r="BG815" s="20">
        <v>373</v>
      </c>
      <c r="BH815" s="20">
        <v>63.6</v>
      </c>
      <c r="BI815" s="20">
        <v>65.409000000000006</v>
      </c>
      <c r="BJ815" s="20">
        <v>-1.7729999999999999</v>
      </c>
      <c r="BK815" s="20">
        <v>1.0349999999999999</v>
      </c>
      <c r="BL815" s="20">
        <v>11.682</v>
      </c>
      <c r="BM815" s="20">
        <v>0.57999999999999996</v>
      </c>
      <c r="BN815" s="20">
        <v>23.7</v>
      </c>
      <c r="BO815" s="20">
        <v>16.5</v>
      </c>
      <c r="BP815" s="20">
        <v>2.4</v>
      </c>
      <c r="BQ815" s="20">
        <v>6.7727272727272725</v>
      </c>
      <c r="BR815" s="20">
        <v>17</v>
      </c>
      <c r="BS815" s="20">
        <v>325</v>
      </c>
      <c r="BT815" s="20">
        <v>0.40500000000000003</v>
      </c>
      <c r="BU815" s="20">
        <v>-1</v>
      </c>
      <c r="BV815" s="66">
        <v>299</v>
      </c>
      <c r="BW815" s="66">
        <v>317</v>
      </c>
      <c r="BX815" s="66">
        <v>324</v>
      </c>
      <c r="BY815" s="66">
        <v>303</v>
      </c>
      <c r="BZ815" s="66">
        <v>306</v>
      </c>
      <c r="CA815" s="66">
        <v>266.8</v>
      </c>
      <c r="CB815" s="66">
        <v>325</v>
      </c>
      <c r="CC815" s="66">
        <v>313</v>
      </c>
      <c r="CD815" s="20">
        <v>0.35</v>
      </c>
      <c r="CE815" s="20">
        <v>-8.94</v>
      </c>
      <c r="CF815" s="20">
        <v>97.8</v>
      </c>
      <c r="CG815" s="20">
        <v>106.8</v>
      </c>
      <c r="CH815" s="20">
        <v>71.599999999999994</v>
      </c>
      <c r="CI815" s="20">
        <v>-7.2999999999999995E-2</v>
      </c>
      <c r="CJ815" s="20">
        <v>-4.3099999999999996</v>
      </c>
      <c r="CK815" s="20">
        <v>104.7</v>
      </c>
      <c r="CL815" s="20">
        <v>109</v>
      </c>
      <c r="CM815" s="20">
        <v>5.08</v>
      </c>
      <c r="CN815" s="20">
        <v>96.5</v>
      </c>
      <c r="CO815" s="20">
        <v>105.7</v>
      </c>
      <c r="CP815" s="63">
        <v>0.25969999999999999</v>
      </c>
      <c r="CQ815" s="20">
        <v>-9.3000000000000007</v>
      </c>
      <c r="CR815" s="20">
        <v>-0.46500000000000002</v>
      </c>
      <c r="CS815" s="20">
        <v>1004</v>
      </c>
      <c r="CT815" s="20">
        <v>-8.02</v>
      </c>
      <c r="CU815" s="20">
        <v>-4.3499999999999996</v>
      </c>
      <c r="CV815" s="20">
        <v>1465</v>
      </c>
      <c r="CW815" s="20">
        <v>1451</v>
      </c>
      <c r="CX815" s="20">
        <v>1200</v>
      </c>
      <c r="CY815" s="20">
        <v>0.441</v>
      </c>
      <c r="CZ815" s="20">
        <v>141</v>
      </c>
      <c r="DA815" s="20">
        <v>453</v>
      </c>
      <c r="DB815" s="20">
        <v>0.311</v>
      </c>
      <c r="DC815" s="20">
        <v>266</v>
      </c>
      <c r="DD815" s="20">
        <v>371</v>
      </c>
      <c r="DE815" s="20">
        <v>0.71699999999999997</v>
      </c>
      <c r="DF815" s="20">
        <v>171</v>
      </c>
      <c r="DG815" s="20">
        <v>8.5500000000000007</v>
      </c>
      <c r="DH815" s="20">
        <v>726</v>
      </c>
      <c r="DI815" s="20">
        <v>36.299999999999997</v>
      </c>
      <c r="DJ815" s="20">
        <v>273</v>
      </c>
      <c r="DK815" s="20">
        <v>139</v>
      </c>
      <c r="DL815" s="20">
        <v>39</v>
      </c>
      <c r="DM815" s="20">
        <v>253</v>
      </c>
      <c r="DN815" s="20">
        <v>351</v>
      </c>
      <c r="DO815" s="20">
        <v>73.2</v>
      </c>
      <c r="DP815" s="20">
        <v>72.55</v>
      </c>
      <c r="DQ815" s="20">
        <v>0.7</v>
      </c>
      <c r="DR815" s="20">
        <v>1.079</v>
      </c>
      <c r="DS815" s="20">
        <v>12.65</v>
      </c>
      <c r="DT815" s="20">
        <v>0.54900000000000004</v>
      </c>
      <c r="DU815" s="20">
        <v>22.6</v>
      </c>
      <c r="DV815" s="20">
        <v>18.600000000000001</v>
      </c>
      <c r="DW815" s="20">
        <v>2</v>
      </c>
      <c r="DX815" s="20">
        <v>6.95</v>
      </c>
      <c r="DY815" s="20">
        <v>17.600000000000001</v>
      </c>
      <c r="DZ815" s="20">
        <v>314</v>
      </c>
      <c r="EA815" s="20">
        <v>0.41799999999999998</v>
      </c>
      <c r="EB815" s="20">
        <v>-1</v>
      </c>
      <c r="EC815" s="66">
        <v>287</v>
      </c>
      <c r="ED815" s="66">
        <v>300</v>
      </c>
      <c r="EE815" s="66">
        <v>311</v>
      </c>
      <c r="EF815" s="66">
        <v>259</v>
      </c>
      <c r="EG815" s="66">
        <v>285</v>
      </c>
      <c r="EH815" s="66">
        <v>249.2</v>
      </c>
      <c r="EI815" s="66">
        <v>314</v>
      </c>
      <c r="EJ815" s="66">
        <v>315</v>
      </c>
      <c r="EK815" s="20">
        <v>10135.32</v>
      </c>
      <c r="EL815" s="20">
        <v>10425.48</v>
      </c>
      <c r="EM815" s="20">
        <v>81.189900000000009</v>
      </c>
      <c r="EN815" s="20">
        <v>85.674999999999997</v>
      </c>
      <c r="EO815" s="20">
        <v>12.189</v>
      </c>
      <c r="EP815" s="20">
        <v>234.11700000000002</v>
      </c>
      <c r="EQ815" s="21">
        <v>72</v>
      </c>
      <c r="ER815" s="21">
        <v>71</v>
      </c>
      <c r="ES815" s="61" t="str">
        <f t="shared" si="48"/>
        <v>Boston University</v>
      </c>
      <c r="ET815" s="61">
        <f t="shared" si="49"/>
        <v>143</v>
      </c>
      <c r="EU815" s="61">
        <f t="shared" si="50"/>
        <v>1</v>
      </c>
    </row>
    <row r="816" spans="1:151" x14ac:dyDescent="0.45">
      <c r="A816" s="68">
        <v>45325</v>
      </c>
      <c r="B816" s="21" t="s">
        <v>137</v>
      </c>
      <c r="C816" s="21">
        <v>99</v>
      </c>
      <c r="D816" s="21" t="s">
        <v>234</v>
      </c>
      <c r="E816" s="21">
        <v>269</v>
      </c>
      <c r="F816" s="50" t="s">
        <v>558</v>
      </c>
      <c r="G816" t="s">
        <v>137</v>
      </c>
      <c r="H816" t="s">
        <v>234</v>
      </c>
      <c r="I816" t="s">
        <v>137</v>
      </c>
      <c r="J816" t="s">
        <v>234</v>
      </c>
      <c r="K816" t="s">
        <v>137</v>
      </c>
      <c r="L816" t="s">
        <v>234</v>
      </c>
      <c r="M816" t="s">
        <v>137</v>
      </c>
      <c r="N816" t="s">
        <v>598</v>
      </c>
      <c r="O816" t="s">
        <v>137</v>
      </c>
      <c r="P816" t="s">
        <v>234</v>
      </c>
      <c r="Q816" t="s">
        <v>137</v>
      </c>
      <c r="R816" t="s">
        <v>234</v>
      </c>
      <c r="S816" t="s">
        <v>17</v>
      </c>
      <c r="T816" t="s">
        <v>17</v>
      </c>
      <c r="U816">
        <v>21</v>
      </c>
      <c r="V816">
        <v>21</v>
      </c>
      <c r="W816" s="20">
        <v>0.66666666666666696</v>
      </c>
      <c r="X816" s="20">
        <v>11.6</v>
      </c>
      <c r="Y816" s="20">
        <v>111.3</v>
      </c>
      <c r="Z816" s="20">
        <v>99.7</v>
      </c>
      <c r="AA816" s="20">
        <v>69.5</v>
      </c>
      <c r="AB816" s="20">
        <v>0.01</v>
      </c>
      <c r="AC816" s="20">
        <v>6.38</v>
      </c>
      <c r="AD816" s="20">
        <v>110.4</v>
      </c>
      <c r="AE816" s="20">
        <v>104</v>
      </c>
      <c r="AF816" s="20">
        <v>0</v>
      </c>
      <c r="AG816" s="20">
        <v>111.2</v>
      </c>
      <c r="AH816" s="20">
        <v>99.1</v>
      </c>
      <c r="AI816" s="20">
        <v>0.79110000000000003</v>
      </c>
      <c r="AJ816" s="20">
        <v>0.2</v>
      </c>
      <c r="AK816" s="20">
        <v>9.5238095238095247E-3</v>
      </c>
      <c r="AL816" s="20">
        <v>1341</v>
      </c>
      <c r="AM816" s="20">
        <v>10.029999999999999</v>
      </c>
      <c r="AN816" s="20">
        <v>6.51</v>
      </c>
      <c r="AO816" s="20">
        <v>1622</v>
      </c>
      <c r="AP816" s="20">
        <v>1548</v>
      </c>
      <c r="AQ816" s="20">
        <v>1244</v>
      </c>
      <c r="AR816" s="20">
        <v>0.434</v>
      </c>
      <c r="AS816" s="20">
        <v>172</v>
      </c>
      <c r="AT816" s="20">
        <v>487</v>
      </c>
      <c r="AU816" s="20">
        <v>0.35299999999999998</v>
      </c>
      <c r="AV816" s="20">
        <v>370</v>
      </c>
      <c r="AW816" s="20">
        <v>514</v>
      </c>
      <c r="AX816" s="20">
        <v>0.72</v>
      </c>
      <c r="AY816" s="20">
        <v>219</v>
      </c>
      <c r="AZ816" s="20">
        <v>10.428571428571429</v>
      </c>
      <c r="BA816" s="20">
        <v>777</v>
      </c>
      <c r="BB816" s="20">
        <v>37</v>
      </c>
      <c r="BC816" s="20">
        <v>264</v>
      </c>
      <c r="BD816" s="20">
        <v>141</v>
      </c>
      <c r="BE816" s="20">
        <v>74</v>
      </c>
      <c r="BF816" s="20">
        <v>246</v>
      </c>
      <c r="BG816" s="20">
        <v>361</v>
      </c>
      <c r="BH816" s="20">
        <v>77.2</v>
      </c>
      <c r="BI816" s="20">
        <v>73.713999999999999</v>
      </c>
      <c r="BJ816" s="20">
        <v>3.524</v>
      </c>
      <c r="BK816" s="20">
        <v>1.073</v>
      </c>
      <c r="BL816" s="20">
        <v>11.714</v>
      </c>
      <c r="BM816" s="20">
        <v>0.57299999999999995</v>
      </c>
      <c r="BN816" s="20">
        <v>23.2</v>
      </c>
      <c r="BO816" s="20">
        <v>24.5</v>
      </c>
      <c r="BP816" s="20">
        <v>3.5</v>
      </c>
      <c r="BQ816" s="20">
        <v>6.7142857142857144</v>
      </c>
      <c r="BR816" s="20">
        <v>17.2</v>
      </c>
      <c r="BS816" s="20">
        <v>49</v>
      </c>
      <c r="BT816" s="20">
        <v>0.58499999999999996</v>
      </c>
      <c r="BU816" s="20">
        <v>0</v>
      </c>
      <c r="BV816" s="66">
        <v>81</v>
      </c>
      <c r="BW816" s="66">
        <v>70</v>
      </c>
      <c r="BX816" s="66">
        <v>46</v>
      </c>
      <c r="BY816" s="66">
        <v>77</v>
      </c>
      <c r="BZ816" s="66">
        <v>71</v>
      </c>
      <c r="CA816" s="66">
        <v>50.8</v>
      </c>
      <c r="CB816" s="66">
        <v>49</v>
      </c>
      <c r="CC816" s="66">
        <v>113</v>
      </c>
      <c r="CD816" s="20">
        <v>0.85714285714285698</v>
      </c>
      <c r="CE816" s="20">
        <v>14.87</v>
      </c>
      <c r="CF816" s="20">
        <v>113.6</v>
      </c>
      <c r="CG816" s="20">
        <v>98.8</v>
      </c>
      <c r="CH816" s="20">
        <v>63.4</v>
      </c>
      <c r="CI816" s="20">
        <v>0.113</v>
      </c>
      <c r="CJ816" s="20">
        <v>2.0499999999999998</v>
      </c>
      <c r="CK816" s="20">
        <v>107.6</v>
      </c>
      <c r="CL816" s="20">
        <v>105.5</v>
      </c>
      <c r="CM816" s="20">
        <v>-6.56</v>
      </c>
      <c r="CN816" s="20">
        <v>113</v>
      </c>
      <c r="CO816" s="20">
        <v>97.8</v>
      </c>
      <c r="CP816" s="63">
        <v>0.84050000000000002</v>
      </c>
      <c r="CQ816" s="20">
        <v>3.1</v>
      </c>
      <c r="CR816" s="20">
        <v>0.14761904761904762</v>
      </c>
      <c r="CS816" s="20">
        <v>1438</v>
      </c>
      <c r="CT816" s="20">
        <v>11.92</v>
      </c>
      <c r="CU816" s="20">
        <v>3.4</v>
      </c>
      <c r="CV816" s="20">
        <v>1527</v>
      </c>
      <c r="CW816" s="20">
        <v>1348</v>
      </c>
      <c r="CX816" s="20">
        <v>1209</v>
      </c>
      <c r="CY816" s="20">
        <v>0.436</v>
      </c>
      <c r="CZ816" s="20">
        <v>181</v>
      </c>
      <c r="DA816" s="20">
        <v>524</v>
      </c>
      <c r="DB816" s="20">
        <v>0.34499999999999997</v>
      </c>
      <c r="DC816" s="20">
        <v>292</v>
      </c>
      <c r="DD816" s="20">
        <v>403</v>
      </c>
      <c r="DE816" s="20">
        <v>0.72499999999999998</v>
      </c>
      <c r="DF816" s="20">
        <v>244</v>
      </c>
      <c r="DG816" s="20">
        <v>11.619047619047619</v>
      </c>
      <c r="DH816" s="20">
        <v>770</v>
      </c>
      <c r="DI816" s="20">
        <v>36.666666666666664</v>
      </c>
      <c r="DJ816" s="20">
        <v>315</v>
      </c>
      <c r="DK816" s="20">
        <v>102</v>
      </c>
      <c r="DL816" s="20">
        <v>69</v>
      </c>
      <c r="DM816" s="20">
        <v>221</v>
      </c>
      <c r="DN816" s="20">
        <v>339</v>
      </c>
      <c r="DO816" s="20">
        <v>72.7</v>
      </c>
      <c r="DP816" s="20">
        <v>64.19</v>
      </c>
      <c r="DQ816" s="20">
        <v>8.5239999999999991</v>
      </c>
      <c r="DR816" s="20">
        <v>1.425</v>
      </c>
      <c r="DS816" s="20">
        <v>10.523999999999999</v>
      </c>
      <c r="DT816" s="20">
        <v>0.46200000000000002</v>
      </c>
      <c r="DU816" s="20">
        <v>25</v>
      </c>
      <c r="DV816" s="20">
        <v>19.2</v>
      </c>
      <c r="DW816" s="20">
        <v>3.3</v>
      </c>
      <c r="DX816" s="20">
        <v>4.8571428571428568</v>
      </c>
      <c r="DY816" s="20">
        <v>16.100000000000001</v>
      </c>
      <c r="DZ816" s="20">
        <v>29</v>
      </c>
      <c r="EA816" s="20">
        <v>0.60499999999999998</v>
      </c>
      <c r="EB816" s="20">
        <v>0</v>
      </c>
      <c r="EC816" s="66">
        <v>41</v>
      </c>
      <c r="ED816" s="66">
        <v>26</v>
      </c>
      <c r="EE816" s="66">
        <v>10</v>
      </c>
      <c r="EF816" s="66">
        <v>59</v>
      </c>
      <c r="EG816" s="66">
        <v>45</v>
      </c>
      <c r="EH816" s="66">
        <v>26.2</v>
      </c>
      <c r="EI816" s="66">
        <v>29</v>
      </c>
      <c r="EJ816" s="66">
        <v>59</v>
      </c>
      <c r="EK816" s="20">
        <v>10996.439999999999</v>
      </c>
      <c r="EL816" s="20">
        <v>11325.92</v>
      </c>
      <c r="EM816" s="20">
        <v>56.896571428571427</v>
      </c>
      <c r="EN816" s="20">
        <v>70.661142857142849</v>
      </c>
      <c r="EO816" s="20">
        <v>12.469999999999999</v>
      </c>
      <c r="EP816" s="20">
        <v>244.07999999999998</v>
      </c>
      <c r="EQ816" s="21">
        <v>62</v>
      </c>
      <c r="ER816" s="21">
        <v>72</v>
      </c>
      <c r="ES816" s="61" t="str">
        <f t="shared" si="48"/>
        <v>South Carolina</v>
      </c>
      <c r="ET816" s="61">
        <f t="shared" si="49"/>
        <v>134</v>
      </c>
      <c r="EU816" s="61">
        <f t="shared" si="50"/>
        <v>-10</v>
      </c>
    </row>
    <row r="817" spans="1:151" x14ac:dyDescent="0.45">
      <c r="A817" s="68">
        <v>45325</v>
      </c>
      <c r="B817" s="21" t="s">
        <v>351</v>
      </c>
      <c r="C817" s="21">
        <v>352</v>
      </c>
      <c r="D817" s="21" t="s">
        <v>199</v>
      </c>
      <c r="E817" s="21">
        <v>19</v>
      </c>
      <c r="F817" s="50" t="s">
        <v>558</v>
      </c>
      <c r="G817" t="s">
        <v>351</v>
      </c>
      <c r="H817" t="s">
        <v>199</v>
      </c>
      <c r="I817" t="s">
        <v>351</v>
      </c>
      <c r="J817" t="s">
        <v>199</v>
      </c>
      <c r="K817" t="s">
        <v>351</v>
      </c>
      <c r="L817" t="s">
        <v>443</v>
      </c>
      <c r="M817" t="s">
        <v>726</v>
      </c>
      <c r="N817" t="s">
        <v>1271</v>
      </c>
      <c r="O817" t="s">
        <v>1402</v>
      </c>
      <c r="P817" t="s">
        <v>199</v>
      </c>
      <c r="Q817" t="s">
        <v>351</v>
      </c>
      <c r="R817" t="s">
        <v>443</v>
      </c>
      <c r="S817" t="s">
        <v>86</v>
      </c>
      <c r="T817" t="s">
        <v>86</v>
      </c>
      <c r="U817">
        <v>21</v>
      </c>
      <c r="V817">
        <v>21</v>
      </c>
      <c r="W817" s="20">
        <v>0.38095238095238099</v>
      </c>
      <c r="X817" s="20">
        <v>-9.86</v>
      </c>
      <c r="Y817" s="20">
        <v>101.2</v>
      </c>
      <c r="Z817" s="20">
        <v>111.1</v>
      </c>
      <c r="AA817" s="20">
        <v>69</v>
      </c>
      <c r="AB817" s="20">
        <v>4.2000000000000003E-2</v>
      </c>
      <c r="AC817" s="20">
        <v>-2.27</v>
      </c>
      <c r="AD817" s="20">
        <v>105.5</v>
      </c>
      <c r="AE817" s="20">
        <v>107.7</v>
      </c>
      <c r="AF817" s="20">
        <v>7.0000000000000007E-2</v>
      </c>
      <c r="AG817" s="20">
        <v>99.7</v>
      </c>
      <c r="AH817" s="20">
        <v>111.8</v>
      </c>
      <c r="AI817" s="20">
        <v>0.21010000000000001</v>
      </c>
      <c r="AJ817" s="20">
        <v>-9</v>
      </c>
      <c r="AK817" s="20">
        <v>-0.42857142857142855</v>
      </c>
      <c r="AL817" s="20">
        <v>1033</v>
      </c>
      <c r="AM817" s="20">
        <v>-7.72</v>
      </c>
      <c r="AN817" s="20">
        <v>-2.3199999999999998</v>
      </c>
      <c r="AO817" s="20">
        <v>1534</v>
      </c>
      <c r="AP817" s="20">
        <v>1586</v>
      </c>
      <c r="AQ817" s="20">
        <v>1257</v>
      </c>
      <c r="AR817" s="20">
        <v>0.45100000000000001</v>
      </c>
      <c r="AS817" s="20">
        <v>167</v>
      </c>
      <c r="AT817" s="20">
        <v>476</v>
      </c>
      <c r="AU817" s="20">
        <v>0.35099999999999998</v>
      </c>
      <c r="AV817" s="20">
        <v>233</v>
      </c>
      <c r="AW817" s="20">
        <v>386</v>
      </c>
      <c r="AX817" s="20">
        <v>0.60399999999999998</v>
      </c>
      <c r="AY817" s="20">
        <v>263</v>
      </c>
      <c r="AZ817" s="20">
        <v>12.523809523809524</v>
      </c>
      <c r="BA817" s="20">
        <v>791</v>
      </c>
      <c r="BB817" s="20">
        <v>37.666666666666664</v>
      </c>
      <c r="BC817" s="20">
        <v>298</v>
      </c>
      <c r="BD817" s="20">
        <v>117</v>
      </c>
      <c r="BE817" s="20">
        <v>50</v>
      </c>
      <c r="BF817" s="20">
        <v>289</v>
      </c>
      <c r="BG817" s="20">
        <v>364</v>
      </c>
      <c r="BH817" s="20">
        <v>73</v>
      </c>
      <c r="BI817" s="20">
        <v>75.524000000000001</v>
      </c>
      <c r="BJ817" s="20">
        <v>-2.476</v>
      </c>
      <c r="BK817" s="20">
        <v>1.0309999999999999</v>
      </c>
      <c r="BL817" s="20">
        <v>13.762</v>
      </c>
      <c r="BM817" s="20">
        <v>0.40500000000000003</v>
      </c>
      <c r="BN817" s="20">
        <v>22.7</v>
      </c>
      <c r="BO817" s="20">
        <v>18.399999999999999</v>
      </c>
      <c r="BP817" s="20">
        <v>2.4</v>
      </c>
      <c r="BQ817" s="20">
        <v>5.5714285714285712</v>
      </c>
      <c r="BR817" s="20">
        <v>17.3</v>
      </c>
      <c r="BS817" s="20">
        <v>284</v>
      </c>
      <c r="BT817" s="20">
        <v>0.441</v>
      </c>
      <c r="BU817" s="20">
        <v>0</v>
      </c>
      <c r="BV817" s="66">
        <v>283</v>
      </c>
      <c r="BW817" s="66">
        <v>285</v>
      </c>
      <c r="BX817" s="66">
        <v>278</v>
      </c>
      <c r="BY817" s="66">
        <v>291</v>
      </c>
      <c r="BZ817" s="66">
        <v>294</v>
      </c>
      <c r="CA817" s="66">
        <v>238.5</v>
      </c>
      <c r="CB817" s="66">
        <v>284</v>
      </c>
      <c r="CC817" s="66">
        <v>316</v>
      </c>
      <c r="CD817" s="20">
        <v>0.52380952380952395</v>
      </c>
      <c r="CE817" s="20">
        <v>-7</v>
      </c>
      <c r="CF817" s="20">
        <v>104.9</v>
      </c>
      <c r="CG817" s="20">
        <v>111.9</v>
      </c>
      <c r="CH817" s="20">
        <v>66.599999999999994</v>
      </c>
      <c r="CI817" s="20">
        <v>-1.2999999999999999E-2</v>
      </c>
      <c r="CJ817" s="20">
        <v>-7.04</v>
      </c>
      <c r="CK817" s="20">
        <v>103.6</v>
      </c>
      <c r="CL817" s="20">
        <v>110.6</v>
      </c>
      <c r="CM817" s="20">
        <v>-7.6</v>
      </c>
      <c r="CN817" s="20">
        <v>104.7</v>
      </c>
      <c r="CO817" s="20">
        <v>111.6</v>
      </c>
      <c r="CP817" s="63">
        <v>0.32319999999999999</v>
      </c>
      <c r="CQ817" s="20">
        <v>-7.4</v>
      </c>
      <c r="CR817" s="20">
        <v>-0.35238095238095241</v>
      </c>
      <c r="CS817" s="20">
        <v>1062</v>
      </c>
      <c r="CT817" s="20">
        <v>-5.44</v>
      </c>
      <c r="CU817" s="20">
        <v>-5.13</v>
      </c>
      <c r="CV817" s="20">
        <v>1578</v>
      </c>
      <c r="CW817" s="20">
        <v>1482</v>
      </c>
      <c r="CX817" s="20">
        <v>1159</v>
      </c>
      <c r="CY817" s="20">
        <v>0.46100000000000002</v>
      </c>
      <c r="CZ817" s="20">
        <v>163</v>
      </c>
      <c r="DA817" s="20">
        <v>431</v>
      </c>
      <c r="DB817" s="20">
        <v>0.378</v>
      </c>
      <c r="DC817" s="20">
        <v>347</v>
      </c>
      <c r="DD817" s="20">
        <v>450</v>
      </c>
      <c r="DE817" s="20">
        <v>0.77100000000000002</v>
      </c>
      <c r="DF817" s="20">
        <v>196</v>
      </c>
      <c r="DG817" s="20">
        <v>9.3333333333333339</v>
      </c>
      <c r="DH817" s="20">
        <v>732</v>
      </c>
      <c r="DI817" s="20">
        <v>34.857142857142854</v>
      </c>
      <c r="DJ817" s="20">
        <v>261</v>
      </c>
      <c r="DK817" s="20">
        <v>116</v>
      </c>
      <c r="DL817" s="20">
        <v>65</v>
      </c>
      <c r="DM817" s="20">
        <v>259</v>
      </c>
      <c r="DN817" s="20">
        <v>316</v>
      </c>
      <c r="DO817" s="20">
        <v>75.099999999999994</v>
      </c>
      <c r="DP817" s="20">
        <v>70.570999999999998</v>
      </c>
      <c r="DQ817" s="20">
        <v>4.5709999999999997</v>
      </c>
      <c r="DR817" s="20">
        <v>1.008</v>
      </c>
      <c r="DS817" s="20">
        <v>12.333</v>
      </c>
      <c r="DT817" s="20">
        <v>0.44800000000000001</v>
      </c>
      <c r="DU817" s="20">
        <v>20.5</v>
      </c>
      <c r="DV817" s="20">
        <v>21.4</v>
      </c>
      <c r="DW817" s="20">
        <v>3.1</v>
      </c>
      <c r="DX817" s="20">
        <v>5.5238095238095237</v>
      </c>
      <c r="DY817" s="20">
        <v>15</v>
      </c>
      <c r="DZ817" s="20">
        <v>276</v>
      </c>
      <c r="EA817" s="20">
        <v>0.44400000000000001</v>
      </c>
      <c r="EB817" s="20">
        <v>3</v>
      </c>
      <c r="EC817" s="66">
        <v>264</v>
      </c>
      <c r="ED817" s="66">
        <v>229</v>
      </c>
      <c r="EE817" s="66">
        <v>257</v>
      </c>
      <c r="EF817" s="66">
        <v>231</v>
      </c>
      <c r="EG817" s="66">
        <v>263</v>
      </c>
      <c r="EH817" s="66">
        <v>203.3</v>
      </c>
      <c r="EI817" s="66">
        <v>276</v>
      </c>
      <c r="EJ817" s="66">
        <v>291</v>
      </c>
      <c r="EK817" s="20">
        <v>11324.28</v>
      </c>
      <c r="EL817" s="20">
        <v>11654.39</v>
      </c>
      <c r="EM817" s="20">
        <v>76.018666666666661</v>
      </c>
      <c r="EN817" s="20">
        <v>68.712428571428575</v>
      </c>
      <c r="EO817" s="20">
        <v>13.3383</v>
      </c>
      <c r="EP817" s="20">
        <v>190.864</v>
      </c>
      <c r="EQ817" s="21">
        <v>67</v>
      </c>
      <c r="ER817" s="21">
        <v>77</v>
      </c>
      <c r="ES817" s="61" t="str">
        <f t="shared" si="48"/>
        <v>Ball St.</v>
      </c>
      <c r="ET817" s="61">
        <f t="shared" si="49"/>
        <v>144</v>
      </c>
      <c r="EU817" s="61">
        <f t="shared" si="50"/>
        <v>-10</v>
      </c>
    </row>
    <row r="818" spans="1:151" x14ac:dyDescent="0.45">
      <c r="A818" s="68">
        <v>45325</v>
      </c>
      <c r="B818" s="21" t="s">
        <v>239</v>
      </c>
      <c r="C818" s="21">
        <v>71</v>
      </c>
      <c r="D818" s="21" t="s">
        <v>267</v>
      </c>
      <c r="E818" s="21">
        <v>247</v>
      </c>
      <c r="F818" s="50" t="s">
        <v>558</v>
      </c>
      <c r="G818" t="s">
        <v>476</v>
      </c>
      <c r="H818" t="s">
        <v>267</v>
      </c>
      <c r="I818" t="s">
        <v>476</v>
      </c>
      <c r="J818" t="s">
        <v>267</v>
      </c>
      <c r="K818" t="s">
        <v>239</v>
      </c>
      <c r="L818" t="s">
        <v>267</v>
      </c>
      <c r="M818" t="s">
        <v>476</v>
      </c>
      <c r="N818" t="s">
        <v>604</v>
      </c>
      <c r="O818" t="s">
        <v>476</v>
      </c>
      <c r="P818" t="s">
        <v>267</v>
      </c>
      <c r="Q818" t="s">
        <v>476</v>
      </c>
      <c r="R818" t="s">
        <v>267</v>
      </c>
      <c r="S818" t="s">
        <v>166</v>
      </c>
      <c r="T818" t="s">
        <v>166</v>
      </c>
      <c r="U818">
        <v>23</v>
      </c>
      <c r="V818">
        <v>22</v>
      </c>
      <c r="W818" s="20">
        <v>0</v>
      </c>
      <c r="X818" s="20">
        <v>-22.62</v>
      </c>
      <c r="Y818" s="20">
        <v>94</v>
      </c>
      <c r="Z818" s="20">
        <v>116.6</v>
      </c>
      <c r="AA818" s="20">
        <v>67.8</v>
      </c>
      <c r="AB818" s="20">
        <v>-5.7000000000000002E-2</v>
      </c>
      <c r="AC818" s="20">
        <v>-0.17</v>
      </c>
      <c r="AD818" s="20">
        <v>107.3</v>
      </c>
      <c r="AE818" s="20">
        <v>107.5</v>
      </c>
      <c r="AF818" s="20">
        <v>5.69</v>
      </c>
      <c r="AG818" s="20">
        <v>92.7</v>
      </c>
      <c r="AH818" s="20">
        <v>115.7</v>
      </c>
      <c r="AI818" s="20">
        <v>7.3099999999999998E-2</v>
      </c>
      <c r="AJ818" s="20">
        <v>-17</v>
      </c>
      <c r="AK818" s="20">
        <v>-0.73913043478260865</v>
      </c>
      <c r="AL818" s="20">
        <v>832</v>
      </c>
      <c r="AM818" s="20">
        <v>-18.399999999999999</v>
      </c>
      <c r="AN818" s="20">
        <v>-1.31</v>
      </c>
      <c r="AO818" s="20">
        <v>1460</v>
      </c>
      <c r="AP818" s="20">
        <v>1853</v>
      </c>
      <c r="AQ818" s="20">
        <v>1322</v>
      </c>
      <c r="AR818" s="20">
        <v>0.39700000000000002</v>
      </c>
      <c r="AS818" s="20">
        <v>128</v>
      </c>
      <c r="AT818" s="20">
        <v>487</v>
      </c>
      <c r="AU818" s="20">
        <v>0.26300000000000001</v>
      </c>
      <c r="AV818" s="20">
        <v>282</v>
      </c>
      <c r="AW818" s="20">
        <v>384</v>
      </c>
      <c r="AX818" s="20">
        <v>0.73399999999999999</v>
      </c>
      <c r="AY818" s="20">
        <v>225</v>
      </c>
      <c r="AZ818" s="20">
        <v>9.7826086956521738</v>
      </c>
      <c r="BA818" s="20">
        <v>707</v>
      </c>
      <c r="BB818" s="20">
        <v>30.739130434782609</v>
      </c>
      <c r="BC818" s="20">
        <v>233</v>
      </c>
      <c r="BD818" s="20">
        <v>155</v>
      </c>
      <c r="BE818" s="20">
        <v>53</v>
      </c>
      <c r="BF818" s="20">
        <v>316</v>
      </c>
      <c r="BG818" s="20">
        <v>400</v>
      </c>
      <c r="BH818" s="20">
        <v>63.5</v>
      </c>
      <c r="BI818" s="20">
        <v>80.564999999999998</v>
      </c>
      <c r="BJ818" s="20">
        <v>-17.087</v>
      </c>
      <c r="BK818" s="20">
        <v>0.73699999999999999</v>
      </c>
      <c r="BL818" s="20">
        <v>13.739000000000001</v>
      </c>
      <c r="BM818" s="20">
        <v>0.49099999999999999</v>
      </c>
      <c r="BN818" s="20">
        <v>21.2</v>
      </c>
      <c r="BO818" s="20">
        <v>16.7</v>
      </c>
      <c r="BP818" s="20">
        <v>2.2999999999999998</v>
      </c>
      <c r="BQ818" s="20">
        <v>6.7391304347826084</v>
      </c>
      <c r="BR818" s="20">
        <v>17.399999999999999</v>
      </c>
      <c r="BS818" s="20">
        <v>352</v>
      </c>
      <c r="BT818" s="20">
        <v>0.373</v>
      </c>
      <c r="BU818" s="20">
        <v>0</v>
      </c>
      <c r="BV818" s="66">
        <v>361</v>
      </c>
      <c r="BW818" s="66">
        <v>359</v>
      </c>
      <c r="BX818" s="66">
        <v>360</v>
      </c>
      <c r="BY818" s="66">
        <v>356</v>
      </c>
      <c r="BZ818" s="66">
        <v>359</v>
      </c>
      <c r="CA818" s="66">
        <v>298</v>
      </c>
      <c r="CB818" s="66">
        <v>352</v>
      </c>
      <c r="CC818" s="66">
        <v>352</v>
      </c>
      <c r="CD818" s="20">
        <v>0.36363636363636398</v>
      </c>
      <c r="CE818" s="20">
        <v>-9.5</v>
      </c>
      <c r="CF818" s="20">
        <v>103.9</v>
      </c>
      <c r="CG818" s="20">
        <v>113.4</v>
      </c>
      <c r="CH818" s="20">
        <v>68</v>
      </c>
      <c r="CI818" s="20">
        <v>-0.11899999999999999</v>
      </c>
      <c r="CJ818" s="20">
        <v>-3.68</v>
      </c>
      <c r="CK818" s="20">
        <v>105.5</v>
      </c>
      <c r="CL818" s="20">
        <v>109.2</v>
      </c>
      <c r="CM818" s="20">
        <v>-0.67</v>
      </c>
      <c r="CN818" s="20">
        <v>103.5</v>
      </c>
      <c r="CO818" s="20">
        <v>113.4</v>
      </c>
      <c r="CP818" s="63">
        <v>0.26029999999999998</v>
      </c>
      <c r="CQ818" s="20">
        <v>-10</v>
      </c>
      <c r="CR818" s="20">
        <v>-0.45454545454545453</v>
      </c>
      <c r="CS818" s="20">
        <v>1014</v>
      </c>
      <c r="CT818" s="20">
        <v>-7.3</v>
      </c>
      <c r="CU818" s="20">
        <v>-3.95</v>
      </c>
      <c r="CV818" s="20">
        <v>1654</v>
      </c>
      <c r="CW818" s="20">
        <v>1662</v>
      </c>
      <c r="CX818" s="20">
        <v>1335</v>
      </c>
      <c r="CY818" s="20">
        <v>0.44400000000000001</v>
      </c>
      <c r="CZ818" s="20">
        <v>180</v>
      </c>
      <c r="DA818" s="20">
        <v>534</v>
      </c>
      <c r="DB818" s="20">
        <v>0.33700000000000002</v>
      </c>
      <c r="DC818" s="20">
        <v>288</v>
      </c>
      <c r="DD818" s="20">
        <v>403</v>
      </c>
      <c r="DE818" s="20">
        <v>0.71499999999999997</v>
      </c>
      <c r="DF818" s="20">
        <v>281</v>
      </c>
      <c r="DG818" s="20">
        <v>12.772727272727273</v>
      </c>
      <c r="DH818" s="20">
        <v>797</v>
      </c>
      <c r="DI818" s="20">
        <v>36.227272727272727</v>
      </c>
      <c r="DJ818" s="20">
        <v>296</v>
      </c>
      <c r="DK818" s="20">
        <v>125</v>
      </c>
      <c r="DL818" s="20">
        <v>57</v>
      </c>
      <c r="DM818" s="20">
        <v>311</v>
      </c>
      <c r="DN818" s="20">
        <v>388</v>
      </c>
      <c r="DO818" s="20">
        <v>75.2</v>
      </c>
      <c r="DP818" s="20">
        <v>75.545000000000002</v>
      </c>
      <c r="DQ818" s="20">
        <v>-0.36399999999999999</v>
      </c>
      <c r="DR818" s="20">
        <v>0.95199999999999996</v>
      </c>
      <c r="DS818" s="20">
        <v>14.135999999999999</v>
      </c>
      <c r="DT818" s="20">
        <v>0.40200000000000002</v>
      </c>
      <c r="DU818" s="20">
        <v>24.3</v>
      </c>
      <c r="DV818" s="20">
        <v>18.3</v>
      </c>
      <c r="DW818" s="20">
        <v>2.6</v>
      </c>
      <c r="DX818" s="20">
        <v>5.6818181818181817</v>
      </c>
      <c r="DY818" s="20">
        <v>17.600000000000001</v>
      </c>
      <c r="DZ818" s="20">
        <v>305</v>
      </c>
      <c r="EA818" s="20">
        <v>0.42599999999999999</v>
      </c>
      <c r="EB818" s="20">
        <v>-2</v>
      </c>
      <c r="EC818" s="66">
        <v>278</v>
      </c>
      <c r="ED818" s="66">
        <v>289</v>
      </c>
      <c r="EE818" s="66">
        <v>315</v>
      </c>
      <c r="EF818" s="66">
        <v>267</v>
      </c>
      <c r="EG818" s="66">
        <v>288</v>
      </c>
      <c r="EH818" s="66">
        <v>240</v>
      </c>
      <c r="EI818" s="66">
        <v>305</v>
      </c>
      <c r="EJ818" s="66">
        <v>284</v>
      </c>
      <c r="EK818" s="20">
        <v>10659.6</v>
      </c>
      <c r="EL818" s="20">
        <v>12114.74</v>
      </c>
      <c r="EM818" s="20">
        <v>78.0625</v>
      </c>
      <c r="EN818" s="20">
        <v>95.264347826086947</v>
      </c>
      <c r="EO818" s="20">
        <v>12.440999999999999</v>
      </c>
      <c r="EP818" s="20">
        <v>284.79199999999997</v>
      </c>
      <c r="EQ818" s="21">
        <v>67</v>
      </c>
      <c r="ER818" s="21">
        <v>75</v>
      </c>
      <c r="ES818" s="61" t="str">
        <f t="shared" si="48"/>
        <v>Robert Morris</v>
      </c>
      <c r="ET818" s="61">
        <f t="shared" si="49"/>
        <v>142</v>
      </c>
      <c r="EU818" s="61">
        <f t="shared" si="50"/>
        <v>-8</v>
      </c>
    </row>
    <row r="819" spans="1:151" x14ac:dyDescent="0.45">
      <c r="A819" s="68">
        <v>45325</v>
      </c>
      <c r="B819" s="21" t="s">
        <v>331</v>
      </c>
      <c r="C819" s="21">
        <v>218</v>
      </c>
      <c r="D819" s="21" t="s">
        <v>260</v>
      </c>
      <c r="E819" s="21">
        <v>54</v>
      </c>
      <c r="F819" s="50" t="s">
        <v>558</v>
      </c>
      <c r="G819" t="s">
        <v>331</v>
      </c>
      <c r="H819" t="s">
        <v>260</v>
      </c>
      <c r="I819" t="s">
        <v>331</v>
      </c>
      <c r="J819" t="s">
        <v>260</v>
      </c>
      <c r="K819" t="s">
        <v>331</v>
      </c>
      <c r="L819" t="s">
        <v>459</v>
      </c>
      <c r="M819" t="s">
        <v>331</v>
      </c>
      <c r="N819" t="s">
        <v>657</v>
      </c>
      <c r="O819" t="s">
        <v>331</v>
      </c>
      <c r="P819" t="s">
        <v>1362</v>
      </c>
      <c r="Q819" t="s">
        <v>331</v>
      </c>
      <c r="R819" t="s">
        <v>459</v>
      </c>
      <c r="S819" t="s">
        <v>166</v>
      </c>
      <c r="T819" t="s">
        <v>166</v>
      </c>
      <c r="U819">
        <v>23</v>
      </c>
      <c r="V819">
        <v>23</v>
      </c>
      <c r="W819" s="20">
        <v>0.60869565217391297</v>
      </c>
      <c r="X819" s="20">
        <v>1.81</v>
      </c>
      <c r="Y819" s="20">
        <v>109</v>
      </c>
      <c r="Z819" s="20">
        <v>107.2</v>
      </c>
      <c r="AA819" s="20">
        <v>67.599999999999994</v>
      </c>
      <c r="AB819" s="20">
        <v>8.6999999999999994E-2</v>
      </c>
      <c r="AC819" s="20">
        <v>0.71</v>
      </c>
      <c r="AD819" s="20">
        <v>107.8</v>
      </c>
      <c r="AE819" s="20">
        <v>107.1</v>
      </c>
      <c r="AF819" s="20">
        <v>9.75</v>
      </c>
      <c r="AG819" s="20">
        <v>108.6</v>
      </c>
      <c r="AH819" s="20">
        <v>106.4</v>
      </c>
      <c r="AI819" s="20">
        <v>0.55730000000000002</v>
      </c>
      <c r="AJ819" s="20">
        <v>-2.9</v>
      </c>
      <c r="AK819" s="20">
        <v>-0.12608695652173912</v>
      </c>
      <c r="AL819" s="20">
        <v>1251</v>
      </c>
      <c r="AM819" s="20">
        <v>1.54</v>
      </c>
      <c r="AN819" s="20">
        <v>0.54</v>
      </c>
      <c r="AO819" s="20">
        <v>1729</v>
      </c>
      <c r="AP819" s="20">
        <v>1706</v>
      </c>
      <c r="AQ819" s="20">
        <v>1373</v>
      </c>
      <c r="AR819" s="20">
        <v>0.44700000000000001</v>
      </c>
      <c r="AS819" s="20">
        <v>191</v>
      </c>
      <c r="AT819" s="20">
        <v>553</v>
      </c>
      <c r="AU819" s="20">
        <v>0.34499999999999997</v>
      </c>
      <c r="AV819" s="20">
        <v>310</v>
      </c>
      <c r="AW819" s="20">
        <v>423</v>
      </c>
      <c r="AX819" s="20">
        <v>0.73299999999999998</v>
      </c>
      <c r="AY819" s="20">
        <v>237</v>
      </c>
      <c r="AZ819" s="20">
        <v>10.304347826086957</v>
      </c>
      <c r="BA819" s="20">
        <v>805</v>
      </c>
      <c r="BB819" s="20">
        <v>35</v>
      </c>
      <c r="BC819" s="20">
        <v>311</v>
      </c>
      <c r="BD819" s="20">
        <v>155</v>
      </c>
      <c r="BE819" s="20">
        <v>50</v>
      </c>
      <c r="BF819" s="20">
        <v>268</v>
      </c>
      <c r="BG819" s="20">
        <v>352</v>
      </c>
      <c r="BH819" s="20">
        <v>75.2</v>
      </c>
      <c r="BI819" s="20">
        <v>74.174000000000007</v>
      </c>
      <c r="BJ819" s="20">
        <v>1</v>
      </c>
      <c r="BK819" s="20">
        <v>1.1599999999999999</v>
      </c>
      <c r="BL819" s="20">
        <v>11.651999999999999</v>
      </c>
      <c r="BM819" s="20">
        <v>0.57799999999999996</v>
      </c>
      <c r="BN819" s="20">
        <v>24</v>
      </c>
      <c r="BO819" s="20">
        <v>18.399999999999999</v>
      </c>
      <c r="BP819" s="20">
        <v>2.2000000000000002</v>
      </c>
      <c r="BQ819" s="20">
        <v>6.7391304347826084</v>
      </c>
      <c r="BR819" s="20">
        <v>15.3</v>
      </c>
      <c r="BS819" s="20">
        <v>83</v>
      </c>
      <c r="BT819" s="20">
        <v>0.56100000000000005</v>
      </c>
      <c r="BU819" s="20">
        <v>-1</v>
      </c>
      <c r="BV819" s="66">
        <v>140</v>
      </c>
      <c r="BW819" s="66">
        <v>126</v>
      </c>
      <c r="BX819" s="66">
        <v>112</v>
      </c>
      <c r="BY819" s="66">
        <v>141</v>
      </c>
      <c r="BZ819" s="66">
        <v>144</v>
      </c>
      <c r="CA819" s="66">
        <v>105.7</v>
      </c>
      <c r="CB819" s="66">
        <v>83</v>
      </c>
      <c r="CC819" s="66">
        <v>107</v>
      </c>
      <c r="CD819" s="20">
        <v>0.60869565217391297</v>
      </c>
      <c r="CE819" s="20">
        <v>-2.99</v>
      </c>
      <c r="CF819" s="20">
        <v>107.5</v>
      </c>
      <c r="CG819" s="20">
        <v>110.5</v>
      </c>
      <c r="CH819" s="20">
        <v>67.8</v>
      </c>
      <c r="CI819" s="20">
        <v>4.4999999999999998E-2</v>
      </c>
      <c r="CJ819" s="20">
        <v>-5.2</v>
      </c>
      <c r="CK819" s="20">
        <v>104.7</v>
      </c>
      <c r="CL819" s="20">
        <v>109.9</v>
      </c>
      <c r="CM819" s="20">
        <v>-3.03</v>
      </c>
      <c r="CN819" s="20">
        <v>106.5</v>
      </c>
      <c r="CO819" s="20">
        <v>110.1</v>
      </c>
      <c r="CP819" s="63">
        <v>0.40600000000000003</v>
      </c>
      <c r="CQ819" s="20">
        <v>-5.0999999999999996</v>
      </c>
      <c r="CR819" s="20">
        <v>-0.22173913043478261</v>
      </c>
      <c r="CS819" s="20">
        <v>1152</v>
      </c>
      <c r="CT819" s="20">
        <v>-2.93</v>
      </c>
      <c r="CU819" s="20">
        <v>-4.1100000000000003</v>
      </c>
      <c r="CV819" s="20">
        <v>1777</v>
      </c>
      <c r="CW819" s="20">
        <v>1690</v>
      </c>
      <c r="CX819" s="20">
        <v>1443</v>
      </c>
      <c r="CY819" s="20">
        <v>0.44600000000000001</v>
      </c>
      <c r="CZ819" s="20">
        <v>168</v>
      </c>
      <c r="DA819" s="20">
        <v>461</v>
      </c>
      <c r="DB819" s="20">
        <v>0.36399999999999999</v>
      </c>
      <c r="DC819" s="20">
        <v>323</v>
      </c>
      <c r="DD819" s="20">
        <v>487</v>
      </c>
      <c r="DE819" s="20">
        <v>0.66300000000000003</v>
      </c>
      <c r="DF819" s="20">
        <v>312</v>
      </c>
      <c r="DG819" s="20">
        <v>13.565217391304348</v>
      </c>
      <c r="DH819" s="20">
        <v>824</v>
      </c>
      <c r="DI819" s="20">
        <v>35.826086956521742</v>
      </c>
      <c r="DJ819" s="20">
        <v>301</v>
      </c>
      <c r="DK819" s="20">
        <v>197</v>
      </c>
      <c r="DL819" s="20">
        <v>106</v>
      </c>
      <c r="DM819" s="20">
        <v>252</v>
      </c>
      <c r="DN819" s="20">
        <v>436</v>
      </c>
      <c r="DO819" s="20">
        <v>77.3</v>
      </c>
      <c r="DP819" s="20">
        <v>73.477999999999994</v>
      </c>
      <c r="DQ819" s="20">
        <v>3.7829999999999999</v>
      </c>
      <c r="DR819" s="20">
        <v>1.194</v>
      </c>
      <c r="DS819" s="20">
        <v>10.957000000000001</v>
      </c>
      <c r="DT819" s="20">
        <v>0.78200000000000003</v>
      </c>
      <c r="DU819" s="20">
        <v>20</v>
      </c>
      <c r="DV819" s="20">
        <v>21.2</v>
      </c>
      <c r="DW819" s="20">
        <v>4.5999999999999996</v>
      </c>
      <c r="DX819" s="20">
        <v>8.5652173913043477</v>
      </c>
      <c r="DY819" s="20">
        <v>19</v>
      </c>
      <c r="DZ819" s="20">
        <v>187</v>
      </c>
      <c r="EA819" s="20">
        <v>0.49199999999999999</v>
      </c>
      <c r="EB819" s="20">
        <v>0</v>
      </c>
      <c r="EC819" s="66">
        <v>202</v>
      </c>
      <c r="ED819" s="66">
        <v>162</v>
      </c>
      <c r="EE819" s="66">
        <v>171</v>
      </c>
      <c r="EF819" s="66">
        <v>178</v>
      </c>
      <c r="EG819" s="66">
        <v>199</v>
      </c>
      <c r="EH819" s="66">
        <v>145</v>
      </c>
      <c r="EI819" s="66">
        <v>187</v>
      </c>
      <c r="EJ819" s="66">
        <v>162</v>
      </c>
      <c r="EK819" s="20">
        <v>12044.5</v>
      </c>
      <c r="EL819" s="20">
        <v>11524</v>
      </c>
      <c r="EM819" s="20">
        <v>99.801913043478251</v>
      </c>
      <c r="EN819" s="20">
        <v>73.840652173913043</v>
      </c>
      <c r="EO819" s="20">
        <v>10.1439</v>
      </c>
      <c r="EP819" s="20">
        <v>319.58799999999997</v>
      </c>
      <c r="EQ819" s="21">
        <v>83</v>
      </c>
      <c r="ER819" s="21">
        <v>71</v>
      </c>
      <c r="ES819" s="61" t="str">
        <f t="shared" si="48"/>
        <v>Oakland</v>
      </c>
      <c r="ET819" s="61">
        <f t="shared" si="49"/>
        <v>154</v>
      </c>
      <c r="EU819" s="61">
        <f t="shared" si="50"/>
        <v>12</v>
      </c>
    </row>
    <row r="820" spans="1:151" x14ac:dyDescent="0.45">
      <c r="A820" s="68">
        <v>45325</v>
      </c>
      <c r="B820" s="21" t="s">
        <v>204</v>
      </c>
      <c r="C820" s="21">
        <v>98</v>
      </c>
      <c r="D820" s="21" t="s">
        <v>42</v>
      </c>
      <c r="E820" s="21">
        <v>160</v>
      </c>
      <c r="F820" s="50" t="s">
        <v>558</v>
      </c>
      <c r="G820" t="s">
        <v>204</v>
      </c>
      <c r="H820" t="s">
        <v>42</v>
      </c>
      <c r="I820" t="s">
        <v>204</v>
      </c>
      <c r="J820" t="s">
        <v>42</v>
      </c>
      <c r="K820" t="s">
        <v>204</v>
      </c>
      <c r="L820" t="s">
        <v>42</v>
      </c>
      <c r="M820" t="s">
        <v>204</v>
      </c>
      <c r="N820" t="s">
        <v>42</v>
      </c>
      <c r="O820" t="s">
        <v>204</v>
      </c>
      <c r="P820" t="s">
        <v>42</v>
      </c>
      <c r="Q820" t="s">
        <v>204</v>
      </c>
      <c r="R820" t="s">
        <v>42</v>
      </c>
      <c r="S820" t="s">
        <v>15</v>
      </c>
      <c r="T820" t="s">
        <v>15</v>
      </c>
      <c r="U820">
        <v>20</v>
      </c>
      <c r="V820">
        <v>21</v>
      </c>
      <c r="W820" s="20">
        <v>0.4</v>
      </c>
      <c r="X820" s="20">
        <v>-0.88</v>
      </c>
      <c r="Y820" s="20">
        <v>111</v>
      </c>
      <c r="Z820" s="20">
        <v>111.8</v>
      </c>
      <c r="AA820" s="20">
        <v>66.7</v>
      </c>
      <c r="AB820" s="20">
        <v>-2.5999999999999999E-2</v>
      </c>
      <c r="AC820" s="20">
        <v>3.52</v>
      </c>
      <c r="AD820" s="20">
        <v>107</v>
      </c>
      <c r="AE820" s="20">
        <v>103.5</v>
      </c>
      <c r="AF820" s="20">
        <v>-7.45</v>
      </c>
      <c r="AG820" s="20">
        <v>110.4</v>
      </c>
      <c r="AH820" s="20">
        <v>109.6</v>
      </c>
      <c r="AI820" s="20">
        <v>0.52129999999999999</v>
      </c>
      <c r="AJ820" s="20">
        <v>-5.5</v>
      </c>
      <c r="AK820" s="20">
        <v>-0.27500000000000002</v>
      </c>
      <c r="AL820" s="20">
        <v>1150</v>
      </c>
      <c r="AM820" s="20">
        <v>1.81</v>
      </c>
      <c r="AN820" s="20">
        <v>4.1100000000000003</v>
      </c>
      <c r="AO820" s="20">
        <v>1456</v>
      </c>
      <c r="AP820" s="20">
        <v>1502</v>
      </c>
      <c r="AQ820" s="20">
        <v>1167</v>
      </c>
      <c r="AR820" s="20">
        <v>0.42</v>
      </c>
      <c r="AS820" s="20">
        <v>169</v>
      </c>
      <c r="AT820" s="20">
        <v>488</v>
      </c>
      <c r="AU820" s="20">
        <v>0.34599999999999997</v>
      </c>
      <c r="AV820" s="20">
        <v>307</v>
      </c>
      <c r="AW820" s="20">
        <v>421</v>
      </c>
      <c r="AX820" s="20">
        <v>0.72899999999999998</v>
      </c>
      <c r="AY820" s="20">
        <v>250</v>
      </c>
      <c r="AZ820" s="20">
        <v>12.5</v>
      </c>
      <c r="BA820" s="20">
        <v>702</v>
      </c>
      <c r="BB820" s="20">
        <v>35.1</v>
      </c>
      <c r="BC820" s="20">
        <v>253</v>
      </c>
      <c r="BD820" s="20">
        <v>120</v>
      </c>
      <c r="BE820" s="20">
        <v>74</v>
      </c>
      <c r="BF820" s="20">
        <v>255</v>
      </c>
      <c r="BG820" s="20">
        <v>328</v>
      </c>
      <c r="BH820" s="20">
        <v>72.8</v>
      </c>
      <c r="BI820" s="20">
        <v>75.099999999999994</v>
      </c>
      <c r="BJ820" s="20">
        <v>-2.2999999999999998</v>
      </c>
      <c r="BK820" s="20">
        <v>0.99199999999999999</v>
      </c>
      <c r="BL820" s="20">
        <v>12.75</v>
      </c>
      <c r="BM820" s="20">
        <v>0.47099999999999997</v>
      </c>
      <c r="BN820" s="20">
        <v>24.4</v>
      </c>
      <c r="BO820" s="20">
        <v>21</v>
      </c>
      <c r="BP820" s="20">
        <v>3.7</v>
      </c>
      <c r="BQ820" s="20">
        <v>6</v>
      </c>
      <c r="BR820" s="20">
        <v>16.399999999999999</v>
      </c>
      <c r="BS820" s="20">
        <v>238</v>
      </c>
      <c r="BT820" s="20">
        <v>0.46700000000000003</v>
      </c>
      <c r="BU820" s="20">
        <v>3</v>
      </c>
      <c r="BV820" s="66">
        <v>183</v>
      </c>
      <c r="BW820" s="66">
        <v>230</v>
      </c>
      <c r="BX820" s="66">
        <v>186</v>
      </c>
      <c r="BY820" s="66">
        <v>163</v>
      </c>
      <c r="BZ820" s="66">
        <v>174</v>
      </c>
      <c r="CA820" s="66">
        <v>161.19999999999999</v>
      </c>
      <c r="CB820" s="66">
        <v>238</v>
      </c>
      <c r="CC820" s="66">
        <v>278</v>
      </c>
      <c r="CD820" s="20">
        <v>0.76190476190476197</v>
      </c>
      <c r="CE820" s="20">
        <v>21.98</v>
      </c>
      <c r="CF820" s="20">
        <v>117.1</v>
      </c>
      <c r="CG820" s="20">
        <v>95.1</v>
      </c>
      <c r="CH820" s="20">
        <v>69.8</v>
      </c>
      <c r="CI820" s="20">
        <v>4.0000000000000001E-3</v>
      </c>
      <c r="CJ820" s="20">
        <v>9.6999999999999993</v>
      </c>
      <c r="CK820" s="20">
        <v>111.5</v>
      </c>
      <c r="CL820" s="20">
        <v>101.8</v>
      </c>
      <c r="CM820" s="20">
        <v>7.3</v>
      </c>
      <c r="CN820" s="20">
        <v>116.4</v>
      </c>
      <c r="CO820" s="20">
        <v>94.5</v>
      </c>
      <c r="CP820" s="63">
        <v>0.9163</v>
      </c>
      <c r="CQ820" s="20">
        <v>3.6</v>
      </c>
      <c r="CR820" s="20">
        <v>0.17142857142857143</v>
      </c>
      <c r="CS820" s="20">
        <v>1432</v>
      </c>
      <c r="CT820" s="20">
        <v>18.95</v>
      </c>
      <c r="CU820" s="20">
        <v>9.2899999999999991</v>
      </c>
      <c r="CV820" s="20">
        <v>1635</v>
      </c>
      <c r="CW820" s="20">
        <v>1432</v>
      </c>
      <c r="CX820" s="20">
        <v>1273</v>
      </c>
      <c r="CY820" s="20">
        <v>0.47199999999999998</v>
      </c>
      <c r="CZ820" s="20">
        <v>180</v>
      </c>
      <c r="DA820" s="20">
        <v>539</v>
      </c>
      <c r="DB820" s="20">
        <v>0.33400000000000002</v>
      </c>
      <c r="DC820" s="20">
        <v>253</v>
      </c>
      <c r="DD820" s="20">
        <v>348</v>
      </c>
      <c r="DE820" s="20">
        <v>0.72699999999999998</v>
      </c>
      <c r="DF820" s="20">
        <v>190</v>
      </c>
      <c r="DG820" s="20">
        <v>9.0476190476190474</v>
      </c>
      <c r="DH820" s="20">
        <v>700</v>
      </c>
      <c r="DI820" s="20">
        <v>33.333333333333336</v>
      </c>
      <c r="DJ820" s="20">
        <v>343</v>
      </c>
      <c r="DK820" s="20">
        <v>186</v>
      </c>
      <c r="DL820" s="20">
        <v>59</v>
      </c>
      <c r="DM820" s="20">
        <v>216</v>
      </c>
      <c r="DN820" s="20">
        <v>314</v>
      </c>
      <c r="DO820" s="20">
        <v>77.900000000000006</v>
      </c>
      <c r="DP820" s="20">
        <v>68.19</v>
      </c>
      <c r="DQ820" s="20">
        <v>9.6669999999999998</v>
      </c>
      <c r="DR820" s="20">
        <v>1.5880000000000001</v>
      </c>
      <c r="DS820" s="20">
        <v>10.286</v>
      </c>
      <c r="DT820" s="20">
        <v>0.86099999999999999</v>
      </c>
      <c r="DU820" s="20">
        <v>25.7</v>
      </c>
      <c r="DV820" s="20">
        <v>16.600000000000001</v>
      </c>
      <c r="DW820" s="20">
        <v>2.8</v>
      </c>
      <c r="DX820" s="20">
        <v>8.8571428571428577</v>
      </c>
      <c r="DY820" s="20">
        <v>15</v>
      </c>
      <c r="DZ820" s="20">
        <v>16</v>
      </c>
      <c r="EA820" s="20">
        <v>0.622</v>
      </c>
      <c r="EB820" s="20">
        <v>0</v>
      </c>
      <c r="EC820" s="66">
        <v>14</v>
      </c>
      <c r="ED820" s="66">
        <v>7</v>
      </c>
      <c r="EE820" s="66">
        <v>5</v>
      </c>
      <c r="EF820" s="66">
        <v>14</v>
      </c>
      <c r="EG820" s="66">
        <v>14</v>
      </c>
      <c r="EH820" s="66">
        <v>9</v>
      </c>
      <c r="EI820" s="66">
        <v>16</v>
      </c>
      <c r="EJ820" s="66">
        <v>21</v>
      </c>
      <c r="EK820" s="20">
        <v>10556.099999999999</v>
      </c>
      <c r="EL820" s="20">
        <v>13091.779999999999</v>
      </c>
      <c r="EM820" s="20">
        <v>112.92857142857143</v>
      </c>
      <c r="EN820" s="20">
        <v>61.715999999999994</v>
      </c>
      <c r="EO820" s="20">
        <v>11.922799999999999</v>
      </c>
      <c r="EP820" s="20">
        <v>228.90600000000001</v>
      </c>
      <c r="EQ820" s="21">
        <v>57</v>
      </c>
      <c r="ER820" s="21">
        <v>91</v>
      </c>
      <c r="ES820" s="61" t="str">
        <f t="shared" si="48"/>
        <v>Marquette</v>
      </c>
      <c r="ET820" s="61">
        <f t="shared" si="49"/>
        <v>148</v>
      </c>
      <c r="EU820" s="61">
        <f t="shared" si="50"/>
        <v>-34</v>
      </c>
    </row>
    <row r="821" spans="1:151" x14ac:dyDescent="0.45">
      <c r="A821" s="68">
        <v>45325</v>
      </c>
      <c r="B821" s="21" t="s">
        <v>78</v>
      </c>
      <c r="C821" s="21">
        <v>53</v>
      </c>
      <c r="D821" s="21" t="s">
        <v>28</v>
      </c>
      <c r="E821" s="21">
        <v>340</v>
      </c>
      <c r="F821" s="50" t="s">
        <v>558</v>
      </c>
      <c r="G821" t="s">
        <v>78</v>
      </c>
      <c r="H821" t="s">
        <v>28</v>
      </c>
      <c r="I821" t="s">
        <v>78</v>
      </c>
      <c r="J821" t="s">
        <v>28</v>
      </c>
      <c r="K821" t="s">
        <v>78</v>
      </c>
      <c r="L821" t="s">
        <v>28</v>
      </c>
      <c r="M821" t="s">
        <v>78</v>
      </c>
      <c r="N821" t="s">
        <v>28</v>
      </c>
      <c r="O821" t="s">
        <v>78</v>
      </c>
      <c r="P821" t="s">
        <v>28</v>
      </c>
      <c r="Q821" t="s">
        <v>78</v>
      </c>
      <c r="R821" t="s">
        <v>28</v>
      </c>
      <c r="S821" t="s">
        <v>29</v>
      </c>
      <c r="T821" t="s">
        <v>29</v>
      </c>
      <c r="U821">
        <v>20</v>
      </c>
      <c r="V821">
        <v>21</v>
      </c>
      <c r="W821" s="20">
        <v>0.7</v>
      </c>
      <c r="X821" s="20">
        <v>16.989999999999998</v>
      </c>
      <c r="Y821" s="20">
        <v>117.7</v>
      </c>
      <c r="Z821" s="20">
        <v>100.7</v>
      </c>
      <c r="AA821" s="20">
        <v>66.900000000000006</v>
      </c>
      <c r="AB821" s="20">
        <v>-3.0000000000000001E-3</v>
      </c>
      <c r="AC821" s="20">
        <v>8.42</v>
      </c>
      <c r="AD821" s="20">
        <v>111.9</v>
      </c>
      <c r="AE821" s="20">
        <v>103.4</v>
      </c>
      <c r="AF821" s="20">
        <v>4.42</v>
      </c>
      <c r="AG821" s="20">
        <v>117.9</v>
      </c>
      <c r="AH821" s="20">
        <v>100.2</v>
      </c>
      <c r="AI821" s="20">
        <v>0.86729999999999996</v>
      </c>
      <c r="AJ821" s="20">
        <v>1.5</v>
      </c>
      <c r="AK821" s="20">
        <v>7.4999999999999997E-2</v>
      </c>
      <c r="AL821" s="20">
        <v>1372</v>
      </c>
      <c r="AM821" s="20">
        <v>15.09</v>
      </c>
      <c r="AN821" s="20">
        <v>7.94</v>
      </c>
      <c r="AO821" s="20">
        <v>1594</v>
      </c>
      <c r="AP821" s="20">
        <v>1451</v>
      </c>
      <c r="AQ821" s="20">
        <v>1206</v>
      </c>
      <c r="AR821" s="20">
        <v>0.47399999999999998</v>
      </c>
      <c r="AS821" s="20">
        <v>165</v>
      </c>
      <c r="AT821" s="20">
        <v>470</v>
      </c>
      <c r="AU821" s="20">
        <v>0.35099999999999998</v>
      </c>
      <c r="AV821" s="20">
        <v>285</v>
      </c>
      <c r="AW821" s="20">
        <v>366</v>
      </c>
      <c r="AX821" s="20">
        <v>0.77900000000000003</v>
      </c>
      <c r="AY821" s="20">
        <v>200</v>
      </c>
      <c r="AZ821" s="20">
        <v>10</v>
      </c>
      <c r="BA821" s="20">
        <v>754</v>
      </c>
      <c r="BB821" s="20">
        <v>37.700000000000003</v>
      </c>
      <c r="BC821" s="20">
        <v>312</v>
      </c>
      <c r="BD821" s="20">
        <v>95</v>
      </c>
      <c r="BE821" s="20">
        <v>91</v>
      </c>
      <c r="BF821" s="20">
        <v>210</v>
      </c>
      <c r="BG821" s="20">
        <v>329</v>
      </c>
      <c r="BH821" s="20">
        <v>79.7</v>
      </c>
      <c r="BI821" s="20">
        <v>72.55</v>
      </c>
      <c r="BJ821" s="20">
        <v>7.15</v>
      </c>
      <c r="BK821" s="20">
        <v>1.486</v>
      </c>
      <c r="BL821" s="20">
        <v>10.5</v>
      </c>
      <c r="BM821" s="20">
        <v>0.45200000000000001</v>
      </c>
      <c r="BN821" s="20">
        <v>23.5</v>
      </c>
      <c r="BO821" s="20">
        <v>18.3</v>
      </c>
      <c r="BP821" s="20">
        <v>4.5999999999999996</v>
      </c>
      <c r="BQ821" s="20">
        <v>4.75</v>
      </c>
      <c r="BR821" s="20">
        <v>16.399999999999999</v>
      </c>
      <c r="BS821" s="20">
        <v>17</v>
      </c>
      <c r="BT821" s="20">
        <v>0.621</v>
      </c>
      <c r="BU821" s="20">
        <v>1</v>
      </c>
      <c r="BV821" s="66">
        <v>33</v>
      </c>
      <c r="BW821" s="66">
        <v>54</v>
      </c>
      <c r="BX821" s="66">
        <v>28</v>
      </c>
      <c r="BY821" s="66">
        <v>29</v>
      </c>
      <c r="BZ821" s="66">
        <v>31</v>
      </c>
      <c r="CA821" s="66">
        <v>25.3</v>
      </c>
      <c r="CB821" s="66">
        <v>17</v>
      </c>
      <c r="CC821" s="66">
        <v>16</v>
      </c>
      <c r="CD821" s="20">
        <v>0.76190476190476197</v>
      </c>
      <c r="CE821" s="20">
        <v>12.85</v>
      </c>
      <c r="CF821" s="20">
        <v>106.8</v>
      </c>
      <c r="CG821" s="20">
        <v>94</v>
      </c>
      <c r="CH821" s="20">
        <v>61.1</v>
      </c>
      <c r="CI821" s="20">
        <v>0.10100000000000001</v>
      </c>
      <c r="CJ821" s="20">
        <v>2.14</v>
      </c>
      <c r="CK821" s="20">
        <v>106.9</v>
      </c>
      <c r="CL821" s="20">
        <v>104.8</v>
      </c>
      <c r="CM821" s="20">
        <v>-2.31</v>
      </c>
      <c r="CN821" s="20">
        <v>105.7</v>
      </c>
      <c r="CO821" s="20">
        <v>93.3</v>
      </c>
      <c r="CP821" s="63">
        <v>0.80830000000000002</v>
      </c>
      <c r="CQ821" s="20">
        <v>0.6</v>
      </c>
      <c r="CR821" s="20">
        <v>2.8571428571428571E-2</v>
      </c>
      <c r="CS821" s="20">
        <v>1370</v>
      </c>
      <c r="CT821" s="20">
        <v>11.2</v>
      </c>
      <c r="CU821" s="20">
        <v>3.3</v>
      </c>
      <c r="CV821" s="20">
        <v>1372</v>
      </c>
      <c r="CW821" s="20">
        <v>1206</v>
      </c>
      <c r="CX821" s="20">
        <v>1159</v>
      </c>
      <c r="CY821" s="20">
        <v>0.44500000000000001</v>
      </c>
      <c r="CZ821" s="20">
        <v>143</v>
      </c>
      <c r="DA821" s="20">
        <v>384</v>
      </c>
      <c r="DB821" s="20">
        <v>0.372</v>
      </c>
      <c r="DC821" s="20">
        <v>197</v>
      </c>
      <c r="DD821" s="20">
        <v>303</v>
      </c>
      <c r="DE821" s="20">
        <v>0.65</v>
      </c>
      <c r="DF821" s="20">
        <v>184</v>
      </c>
      <c r="DG821" s="20">
        <v>8.7619047619047628</v>
      </c>
      <c r="DH821" s="20">
        <v>685</v>
      </c>
      <c r="DI821" s="20">
        <v>32.61904761904762</v>
      </c>
      <c r="DJ821" s="20">
        <v>335</v>
      </c>
      <c r="DK821" s="20">
        <v>176</v>
      </c>
      <c r="DL821" s="20">
        <v>104</v>
      </c>
      <c r="DM821" s="20">
        <v>184</v>
      </c>
      <c r="DN821" s="20">
        <v>279</v>
      </c>
      <c r="DO821" s="20">
        <v>65.3</v>
      </c>
      <c r="DP821" s="20">
        <v>57.429000000000002</v>
      </c>
      <c r="DQ821" s="20">
        <v>7.9050000000000002</v>
      </c>
      <c r="DR821" s="20">
        <v>1.821</v>
      </c>
      <c r="DS821" s="20">
        <v>8.7620000000000005</v>
      </c>
      <c r="DT821" s="20">
        <v>0.95699999999999996</v>
      </c>
      <c r="DU821" s="20">
        <v>18.3</v>
      </c>
      <c r="DV821" s="20">
        <v>14.4</v>
      </c>
      <c r="DW821" s="20">
        <v>5</v>
      </c>
      <c r="DX821" s="20">
        <v>8.3809523809523814</v>
      </c>
      <c r="DY821" s="20">
        <v>13.3</v>
      </c>
      <c r="DZ821" s="20">
        <v>46</v>
      </c>
      <c r="EA821" s="20">
        <v>0.58799999999999997</v>
      </c>
      <c r="EB821" s="20">
        <v>-1</v>
      </c>
      <c r="EC821" s="66">
        <v>44</v>
      </c>
      <c r="ED821" s="66">
        <v>35</v>
      </c>
      <c r="EE821" s="66">
        <v>42</v>
      </c>
      <c r="EF821" s="66">
        <v>38</v>
      </c>
      <c r="EG821" s="66">
        <v>60</v>
      </c>
      <c r="EH821" s="66">
        <v>37.5</v>
      </c>
      <c r="EI821" s="66">
        <v>46</v>
      </c>
      <c r="EJ821" s="66">
        <v>51</v>
      </c>
      <c r="EK821" s="20">
        <v>11063.800000000001</v>
      </c>
      <c r="EL821" s="20">
        <v>10754.76</v>
      </c>
      <c r="EM821" s="20">
        <v>88</v>
      </c>
      <c r="EN821" s="20">
        <v>41.619500000000002</v>
      </c>
      <c r="EO821" s="20">
        <v>10.66</v>
      </c>
      <c r="EP821" s="20">
        <v>217.34100000000001</v>
      </c>
      <c r="EQ821" s="21">
        <v>65</v>
      </c>
      <c r="ER821" s="21">
        <v>66</v>
      </c>
      <c r="ES821" s="61" t="str">
        <f t="shared" si="48"/>
        <v>Virginia</v>
      </c>
      <c r="ET821" s="61">
        <f t="shared" si="49"/>
        <v>131</v>
      </c>
      <c r="EU821" s="61">
        <f t="shared" si="50"/>
        <v>-1</v>
      </c>
    </row>
    <row r="822" spans="1:151" x14ac:dyDescent="0.45">
      <c r="A822" s="68">
        <v>45325</v>
      </c>
      <c r="B822" s="21" t="s">
        <v>58</v>
      </c>
      <c r="C822" s="21">
        <v>291</v>
      </c>
      <c r="D822" s="21" t="s">
        <v>22</v>
      </c>
      <c r="E822" s="21">
        <v>297</v>
      </c>
      <c r="F822" s="50" t="s">
        <v>558</v>
      </c>
      <c r="G822" t="s">
        <v>58</v>
      </c>
      <c r="H822" t="s">
        <v>22</v>
      </c>
      <c r="I822" t="s">
        <v>58</v>
      </c>
      <c r="J822" t="s">
        <v>22</v>
      </c>
      <c r="K822" t="s">
        <v>58</v>
      </c>
      <c r="L822" t="s">
        <v>22</v>
      </c>
      <c r="M822" t="s">
        <v>588</v>
      </c>
      <c r="N822" t="s">
        <v>22</v>
      </c>
      <c r="O822" t="s">
        <v>58</v>
      </c>
      <c r="P822" t="s">
        <v>22</v>
      </c>
      <c r="Q822" t="s">
        <v>58</v>
      </c>
      <c r="R822" t="s">
        <v>22</v>
      </c>
      <c r="S822" t="s">
        <v>21</v>
      </c>
      <c r="T822" t="s">
        <v>21</v>
      </c>
      <c r="U822">
        <v>21</v>
      </c>
      <c r="V822">
        <v>21</v>
      </c>
      <c r="W822" s="20">
        <v>0.76190476190476197</v>
      </c>
      <c r="X822" s="20">
        <v>19.12</v>
      </c>
      <c r="Y822" s="20">
        <v>117.9</v>
      </c>
      <c r="Z822" s="20">
        <v>98.7</v>
      </c>
      <c r="AA822" s="20">
        <v>70.400000000000006</v>
      </c>
      <c r="AB822" s="20">
        <v>-2.7E-2</v>
      </c>
      <c r="AC822" s="20">
        <v>3.76</v>
      </c>
      <c r="AD822" s="20">
        <v>107.5</v>
      </c>
      <c r="AE822" s="20">
        <v>103.7</v>
      </c>
      <c r="AF822" s="20">
        <v>-7.48</v>
      </c>
      <c r="AG822" s="20">
        <v>117.2</v>
      </c>
      <c r="AH822" s="20">
        <v>99.6</v>
      </c>
      <c r="AI822" s="20">
        <v>0.86739999999999995</v>
      </c>
      <c r="AJ822" s="20">
        <v>22</v>
      </c>
      <c r="AK822" s="20">
        <v>1.0476190476190477</v>
      </c>
      <c r="AL822" s="20">
        <v>1406</v>
      </c>
      <c r="AM822" s="20">
        <v>16.62</v>
      </c>
      <c r="AN822" s="20">
        <v>3.81</v>
      </c>
      <c r="AO822" s="20">
        <v>1757</v>
      </c>
      <c r="AP822" s="20">
        <v>1488</v>
      </c>
      <c r="AQ822" s="20">
        <v>1308</v>
      </c>
      <c r="AR822" s="20">
        <v>0.48699999999999999</v>
      </c>
      <c r="AS822" s="20">
        <v>138</v>
      </c>
      <c r="AT822" s="20">
        <v>390</v>
      </c>
      <c r="AU822" s="20">
        <v>0.35399999999999998</v>
      </c>
      <c r="AV822" s="20">
        <v>345</v>
      </c>
      <c r="AW822" s="20">
        <v>476</v>
      </c>
      <c r="AX822" s="20">
        <v>0.72499999999999998</v>
      </c>
      <c r="AY822" s="20">
        <v>264</v>
      </c>
      <c r="AZ822" s="20">
        <v>12.571428571428571</v>
      </c>
      <c r="BA822" s="20">
        <v>812</v>
      </c>
      <c r="BB822" s="20">
        <v>38.666666666666664</v>
      </c>
      <c r="BC822" s="20">
        <v>379</v>
      </c>
      <c r="BD822" s="20">
        <v>198</v>
      </c>
      <c r="BE822" s="20">
        <v>81</v>
      </c>
      <c r="BF822" s="20">
        <v>272</v>
      </c>
      <c r="BG822" s="20">
        <v>365</v>
      </c>
      <c r="BH822" s="20">
        <v>83.7</v>
      </c>
      <c r="BI822" s="20">
        <v>70.856999999999999</v>
      </c>
      <c r="BJ822" s="20">
        <v>12.81</v>
      </c>
      <c r="BK822" s="20">
        <v>1.393</v>
      </c>
      <c r="BL822" s="20">
        <v>12.952</v>
      </c>
      <c r="BM822" s="20">
        <v>0.72799999999999998</v>
      </c>
      <c r="BN822" s="20">
        <v>18.600000000000001</v>
      </c>
      <c r="BO822" s="20">
        <v>22.7</v>
      </c>
      <c r="BP822" s="20">
        <v>3.9</v>
      </c>
      <c r="BQ822" s="20">
        <v>9.4285714285714288</v>
      </c>
      <c r="BR822" s="20">
        <v>17.399999999999999</v>
      </c>
      <c r="BS822" s="20">
        <v>53</v>
      </c>
      <c r="BT822" s="20">
        <v>0.58099999999999996</v>
      </c>
      <c r="BU822" s="20">
        <v>0</v>
      </c>
      <c r="BV822" s="66">
        <v>30</v>
      </c>
      <c r="BW822" s="66">
        <v>16</v>
      </c>
      <c r="BX822" s="66">
        <v>21</v>
      </c>
      <c r="BY822" s="66">
        <v>20</v>
      </c>
      <c r="BZ822" s="66">
        <v>22</v>
      </c>
      <c r="CA822" s="66">
        <v>20.5</v>
      </c>
      <c r="CB822" s="66">
        <v>53</v>
      </c>
      <c r="CC822" s="66">
        <v>54</v>
      </c>
      <c r="CD822" s="20">
        <v>0.66666666666666696</v>
      </c>
      <c r="CE822" s="20">
        <v>16.82</v>
      </c>
      <c r="CF822" s="20">
        <v>117.5</v>
      </c>
      <c r="CG822" s="20">
        <v>100.7</v>
      </c>
      <c r="CH822" s="20">
        <v>66.8</v>
      </c>
      <c r="CI822" s="20">
        <v>-3.1E-2</v>
      </c>
      <c r="CJ822" s="20">
        <v>4.84</v>
      </c>
      <c r="CK822" s="20">
        <v>108</v>
      </c>
      <c r="CL822" s="20">
        <v>103.1</v>
      </c>
      <c r="CM822" s="20">
        <v>-4.68</v>
      </c>
      <c r="CN822" s="20">
        <v>117.8</v>
      </c>
      <c r="CO822" s="20">
        <v>99.4</v>
      </c>
      <c r="CP822" s="63">
        <v>0.876</v>
      </c>
      <c r="CQ822" s="20">
        <v>0.3</v>
      </c>
      <c r="CR822" s="20">
        <v>1.4285714285714285E-2</v>
      </c>
      <c r="CS822" s="20">
        <v>1346</v>
      </c>
      <c r="CT822" s="20">
        <v>14.55</v>
      </c>
      <c r="CU822" s="20">
        <v>6.22</v>
      </c>
      <c r="CV822" s="20">
        <v>1608</v>
      </c>
      <c r="CW822" s="20">
        <v>1433</v>
      </c>
      <c r="CX822" s="20">
        <v>1225</v>
      </c>
      <c r="CY822" s="20">
        <v>0.48</v>
      </c>
      <c r="CZ822" s="20">
        <v>160</v>
      </c>
      <c r="DA822" s="20">
        <v>428</v>
      </c>
      <c r="DB822" s="20">
        <v>0.374</v>
      </c>
      <c r="DC822" s="20">
        <v>272</v>
      </c>
      <c r="DD822" s="20">
        <v>371</v>
      </c>
      <c r="DE822" s="20">
        <v>0.73299999999999998</v>
      </c>
      <c r="DF822" s="20">
        <v>213</v>
      </c>
      <c r="DG822" s="20">
        <v>10.142857142857142</v>
      </c>
      <c r="DH822" s="20">
        <v>739</v>
      </c>
      <c r="DI822" s="20">
        <v>35.19047619047619</v>
      </c>
      <c r="DJ822" s="20">
        <v>333</v>
      </c>
      <c r="DK822" s="20">
        <v>143</v>
      </c>
      <c r="DL822" s="20">
        <v>99</v>
      </c>
      <c r="DM822" s="20">
        <v>251</v>
      </c>
      <c r="DN822" s="20">
        <v>353</v>
      </c>
      <c r="DO822" s="20">
        <v>76.599999999999994</v>
      </c>
      <c r="DP822" s="20">
        <v>68.238</v>
      </c>
      <c r="DQ822" s="20">
        <v>8.3330000000000002</v>
      </c>
      <c r="DR822" s="20">
        <v>1.327</v>
      </c>
      <c r="DS822" s="20">
        <v>11.952</v>
      </c>
      <c r="DT822" s="20">
        <v>0.56999999999999995</v>
      </c>
      <c r="DU822" s="20">
        <v>20.399999999999999</v>
      </c>
      <c r="DV822" s="20">
        <v>17.7</v>
      </c>
      <c r="DW822" s="20">
        <v>4.7</v>
      </c>
      <c r="DX822" s="20">
        <v>6.8095238095238093</v>
      </c>
      <c r="DY822" s="20">
        <v>16.8</v>
      </c>
      <c r="DZ822" s="20">
        <v>75</v>
      </c>
      <c r="EA822" s="20">
        <v>0.56899999999999995</v>
      </c>
      <c r="EB822" s="20">
        <v>-2</v>
      </c>
      <c r="EC822" s="66">
        <v>39</v>
      </c>
      <c r="ED822" s="66">
        <v>45</v>
      </c>
      <c r="EE822" s="66">
        <v>45</v>
      </c>
      <c r="EF822" s="66">
        <v>26</v>
      </c>
      <c r="EG822" s="66">
        <v>35</v>
      </c>
      <c r="EH822" s="66">
        <v>35</v>
      </c>
      <c r="EI822" s="66">
        <v>75</v>
      </c>
      <c r="EJ822" s="66">
        <v>74</v>
      </c>
      <c r="EK822" s="20">
        <v>11872.53</v>
      </c>
      <c r="EL822" s="20">
        <v>11597.25</v>
      </c>
      <c r="EM822" s="20">
        <v>88.196952380952382</v>
      </c>
      <c r="EN822" s="20">
        <v>112.69028571428572</v>
      </c>
      <c r="EO822" s="20">
        <v>12.754199999999999</v>
      </c>
      <c r="EP822" s="20">
        <v>255.92499999999998</v>
      </c>
      <c r="EQ822" s="21">
        <v>66</v>
      </c>
      <c r="ER822" s="21">
        <v>77</v>
      </c>
      <c r="ES822" s="61" t="str">
        <f t="shared" si="48"/>
        <v>Texas</v>
      </c>
      <c r="ET822" s="61">
        <f t="shared" si="49"/>
        <v>143</v>
      </c>
      <c r="EU822" s="61">
        <f t="shared" si="50"/>
        <v>-11</v>
      </c>
    </row>
    <row r="823" spans="1:151" x14ac:dyDescent="0.45">
      <c r="A823" s="68">
        <v>45325</v>
      </c>
      <c r="B823" s="21" t="s">
        <v>50</v>
      </c>
      <c r="C823" s="21">
        <v>222</v>
      </c>
      <c r="D823" s="21" t="s">
        <v>73</v>
      </c>
      <c r="E823" s="21">
        <v>133</v>
      </c>
      <c r="F823" s="50" t="s">
        <v>558</v>
      </c>
      <c r="G823" t="s">
        <v>50</v>
      </c>
      <c r="H823" t="s">
        <v>73</v>
      </c>
      <c r="I823" t="s">
        <v>50</v>
      </c>
      <c r="J823" t="s">
        <v>73</v>
      </c>
      <c r="K823" t="s">
        <v>421</v>
      </c>
      <c r="L823" t="s">
        <v>412</v>
      </c>
      <c r="M823" t="s">
        <v>575</v>
      </c>
      <c r="N823" t="s">
        <v>583</v>
      </c>
      <c r="O823" t="s">
        <v>1341</v>
      </c>
      <c r="P823" t="s">
        <v>73</v>
      </c>
      <c r="Q823" t="s">
        <v>421</v>
      </c>
      <c r="R823" t="s">
        <v>412</v>
      </c>
      <c r="S823" t="s">
        <v>21</v>
      </c>
      <c r="T823" t="s">
        <v>21</v>
      </c>
      <c r="U823">
        <v>21</v>
      </c>
      <c r="V823">
        <v>21</v>
      </c>
      <c r="W823" s="20">
        <v>0.42857142857142899</v>
      </c>
      <c r="X823" s="20">
        <v>4.08</v>
      </c>
      <c r="Y823" s="20">
        <v>105.7</v>
      </c>
      <c r="Z823" s="20">
        <v>101.6</v>
      </c>
      <c r="AA823" s="20">
        <v>67.2</v>
      </c>
      <c r="AB823" s="20">
        <v>-8.1000000000000003E-2</v>
      </c>
      <c r="AC823" s="20">
        <v>3.06</v>
      </c>
      <c r="AD823" s="20">
        <v>107.9</v>
      </c>
      <c r="AE823" s="20">
        <v>104.8</v>
      </c>
      <c r="AF823" s="20">
        <v>-6.41</v>
      </c>
      <c r="AG823" s="20">
        <v>104.4</v>
      </c>
      <c r="AH823" s="20">
        <v>99.4</v>
      </c>
      <c r="AI823" s="20">
        <v>0.63590000000000002</v>
      </c>
      <c r="AJ823" s="20">
        <v>-5.5</v>
      </c>
      <c r="AK823" s="20">
        <v>-0.26190476190476192</v>
      </c>
      <c r="AL823" s="20">
        <v>1185</v>
      </c>
      <c r="AM823" s="20">
        <v>5.38</v>
      </c>
      <c r="AN823" s="20">
        <v>4.5199999999999996</v>
      </c>
      <c r="AO823" s="20">
        <v>1490</v>
      </c>
      <c r="AP823" s="20">
        <v>1472</v>
      </c>
      <c r="AQ823" s="20">
        <v>1193</v>
      </c>
      <c r="AR823" s="20">
        <v>0.439</v>
      </c>
      <c r="AS823" s="20">
        <v>189</v>
      </c>
      <c r="AT823" s="20">
        <v>541</v>
      </c>
      <c r="AU823" s="20">
        <v>0.34899999999999998</v>
      </c>
      <c r="AV823" s="20">
        <v>253</v>
      </c>
      <c r="AW823" s="20">
        <v>377</v>
      </c>
      <c r="AX823" s="20">
        <v>0.67100000000000004</v>
      </c>
      <c r="AY823" s="20">
        <v>198</v>
      </c>
      <c r="AZ823" s="20">
        <v>9.4285714285714288</v>
      </c>
      <c r="BA823" s="20">
        <v>737</v>
      </c>
      <c r="BB823" s="20">
        <v>35.095238095238095</v>
      </c>
      <c r="BC823" s="20">
        <v>301</v>
      </c>
      <c r="BD823" s="20">
        <v>133</v>
      </c>
      <c r="BE823" s="20">
        <v>57</v>
      </c>
      <c r="BF823" s="20">
        <v>280</v>
      </c>
      <c r="BG823" s="20">
        <v>330</v>
      </c>
      <c r="BH823" s="20">
        <v>71</v>
      </c>
      <c r="BI823" s="20">
        <v>70.094999999999999</v>
      </c>
      <c r="BJ823" s="20">
        <v>0.85699999999999998</v>
      </c>
      <c r="BK823" s="20">
        <v>1.075</v>
      </c>
      <c r="BL823" s="20">
        <v>13.333</v>
      </c>
      <c r="BM823" s="20">
        <v>0.47499999999999998</v>
      </c>
      <c r="BN823" s="20">
        <v>25.8</v>
      </c>
      <c r="BO823" s="20">
        <v>18</v>
      </c>
      <c r="BP823" s="20">
        <v>2.7</v>
      </c>
      <c r="BQ823" s="20">
        <v>6.333333333333333</v>
      </c>
      <c r="BR823" s="20">
        <v>15.7</v>
      </c>
      <c r="BS823" s="20">
        <v>207</v>
      </c>
      <c r="BT823" s="20">
        <v>0.48099999999999998</v>
      </c>
      <c r="BU823" s="20">
        <v>-1</v>
      </c>
      <c r="BV823" s="66">
        <v>146</v>
      </c>
      <c r="BW823" s="66">
        <v>137</v>
      </c>
      <c r="BX823" s="66">
        <v>170</v>
      </c>
      <c r="BY823" s="66">
        <v>130</v>
      </c>
      <c r="BZ823" s="66">
        <v>125</v>
      </c>
      <c r="CA823" s="66">
        <v>121.5</v>
      </c>
      <c r="CB823" s="66">
        <v>207</v>
      </c>
      <c r="CC823" s="66">
        <v>229</v>
      </c>
      <c r="CD823" s="20">
        <v>0.66666666666666696</v>
      </c>
      <c r="CE823" s="20">
        <v>10.93</v>
      </c>
      <c r="CF823" s="20">
        <v>107.2</v>
      </c>
      <c r="CG823" s="20">
        <v>96.3</v>
      </c>
      <c r="CH823" s="20">
        <v>66.900000000000006</v>
      </c>
      <c r="CI823" s="20">
        <v>7.6999999999999999E-2</v>
      </c>
      <c r="CJ823" s="20">
        <v>5.94</v>
      </c>
      <c r="CK823" s="20">
        <v>109.2</v>
      </c>
      <c r="CL823" s="20">
        <v>103.3</v>
      </c>
      <c r="CM823" s="20">
        <v>-0.39</v>
      </c>
      <c r="CN823" s="20">
        <v>105.7</v>
      </c>
      <c r="CO823" s="20">
        <v>95.4</v>
      </c>
      <c r="CP823" s="63">
        <v>0.76500000000000001</v>
      </c>
      <c r="CQ823" s="20">
        <v>0.3</v>
      </c>
      <c r="CR823" s="20">
        <v>1.4285714285714285E-2</v>
      </c>
      <c r="CS823" s="20">
        <v>1335</v>
      </c>
      <c r="CT823" s="20">
        <v>10.79</v>
      </c>
      <c r="CU823" s="20">
        <v>7.13</v>
      </c>
      <c r="CV823" s="20">
        <v>1513</v>
      </c>
      <c r="CW823" s="20">
        <v>1436</v>
      </c>
      <c r="CX823" s="20">
        <v>1201</v>
      </c>
      <c r="CY823" s="20">
        <v>0.43099999999999999</v>
      </c>
      <c r="CZ823" s="20">
        <v>156</v>
      </c>
      <c r="DA823" s="20">
        <v>507</v>
      </c>
      <c r="DB823" s="20">
        <v>0.308</v>
      </c>
      <c r="DC823" s="20">
        <v>321</v>
      </c>
      <c r="DD823" s="20">
        <v>442</v>
      </c>
      <c r="DE823" s="20">
        <v>0.72599999999999998</v>
      </c>
      <c r="DF823" s="20">
        <v>256</v>
      </c>
      <c r="DG823" s="20">
        <v>12.19047619047619</v>
      </c>
      <c r="DH823" s="20">
        <v>794</v>
      </c>
      <c r="DI823" s="20">
        <v>37.80952380952381</v>
      </c>
      <c r="DJ823" s="20">
        <v>304</v>
      </c>
      <c r="DK823" s="20">
        <v>143</v>
      </c>
      <c r="DL823" s="20">
        <v>96</v>
      </c>
      <c r="DM823" s="20">
        <v>313</v>
      </c>
      <c r="DN823" s="20">
        <v>360</v>
      </c>
      <c r="DO823" s="20">
        <v>72</v>
      </c>
      <c r="DP823" s="20">
        <v>68.381</v>
      </c>
      <c r="DQ823" s="20">
        <v>3.6669999999999998</v>
      </c>
      <c r="DR823" s="20">
        <v>0.97099999999999997</v>
      </c>
      <c r="DS823" s="20">
        <v>14.904999999999999</v>
      </c>
      <c r="DT823" s="20">
        <v>0.45700000000000002</v>
      </c>
      <c r="DU823" s="20">
        <v>24.1</v>
      </c>
      <c r="DV823" s="20">
        <v>21</v>
      </c>
      <c r="DW823" s="20">
        <v>4.5999999999999996</v>
      </c>
      <c r="DX823" s="20">
        <v>6.8095238095238093</v>
      </c>
      <c r="DY823" s="20">
        <v>17.100000000000001</v>
      </c>
      <c r="DZ823" s="20">
        <v>80</v>
      </c>
      <c r="EA823" s="20">
        <v>0.56599999999999995</v>
      </c>
      <c r="EB823" s="20">
        <v>-1</v>
      </c>
      <c r="EC823" s="66">
        <v>82</v>
      </c>
      <c r="ED823" s="66">
        <v>44</v>
      </c>
      <c r="EE823" s="66">
        <v>48</v>
      </c>
      <c r="EF823" s="66">
        <v>57</v>
      </c>
      <c r="EG823" s="66">
        <v>74</v>
      </c>
      <c r="EH823" s="66">
        <v>48.3</v>
      </c>
      <c r="EI823" s="66">
        <v>80</v>
      </c>
      <c r="EJ823" s="66">
        <v>99</v>
      </c>
      <c r="EK823" s="20">
        <v>10178.91</v>
      </c>
      <c r="EL823" s="20">
        <v>10891.52</v>
      </c>
      <c r="EM823" s="20">
        <v>90.791380952380948</v>
      </c>
      <c r="EN823" s="20">
        <v>94.398333333333326</v>
      </c>
      <c r="EO823" s="20">
        <v>11.398199999999999</v>
      </c>
      <c r="EP823" s="20">
        <v>241.56</v>
      </c>
      <c r="EQ823" s="21">
        <v>75</v>
      </c>
      <c r="ER823" s="21">
        <v>72</v>
      </c>
      <c r="ES823" s="61" t="str">
        <f t="shared" si="48"/>
        <v>Oklahoma St.</v>
      </c>
      <c r="ET823" s="61">
        <f t="shared" si="49"/>
        <v>147</v>
      </c>
      <c r="EU823" s="61">
        <f t="shared" si="50"/>
        <v>3</v>
      </c>
    </row>
    <row r="824" spans="1:151" x14ac:dyDescent="0.45">
      <c r="A824" s="68">
        <v>45325</v>
      </c>
      <c r="B824" s="21" t="s">
        <v>132</v>
      </c>
      <c r="C824" s="21">
        <v>49</v>
      </c>
      <c r="D824" s="21" t="s">
        <v>231</v>
      </c>
      <c r="E824" s="21">
        <v>76</v>
      </c>
      <c r="F824" s="50" t="s">
        <v>558</v>
      </c>
      <c r="G824" t="s">
        <v>132</v>
      </c>
      <c r="H824" t="s">
        <v>231</v>
      </c>
      <c r="I824" t="s">
        <v>132</v>
      </c>
      <c r="J824" t="s">
        <v>231</v>
      </c>
      <c r="K824" t="s">
        <v>132</v>
      </c>
      <c r="L824" t="s">
        <v>231</v>
      </c>
      <c r="M824" t="s">
        <v>132</v>
      </c>
      <c r="N824" t="s">
        <v>601</v>
      </c>
      <c r="O824" t="s">
        <v>132</v>
      </c>
      <c r="P824" t="s">
        <v>231</v>
      </c>
      <c r="Q824" t="s">
        <v>132</v>
      </c>
      <c r="R824" t="s">
        <v>231</v>
      </c>
      <c r="S824" t="s">
        <v>13</v>
      </c>
      <c r="T824" t="s">
        <v>13</v>
      </c>
      <c r="U824">
        <v>20</v>
      </c>
      <c r="V824">
        <v>22</v>
      </c>
      <c r="W824" s="20">
        <v>0.65</v>
      </c>
      <c r="X824" s="20">
        <v>6.66</v>
      </c>
      <c r="Y824" s="20">
        <v>109.4</v>
      </c>
      <c r="Z824" s="20">
        <v>102.8</v>
      </c>
      <c r="AA824" s="20">
        <v>62.5</v>
      </c>
      <c r="AB824" s="20">
        <v>5.1999999999999998E-2</v>
      </c>
      <c r="AC824" s="20">
        <v>3.27</v>
      </c>
      <c r="AD824" s="20">
        <v>108.4</v>
      </c>
      <c r="AE824" s="20">
        <v>105.1</v>
      </c>
      <c r="AF824" s="20">
        <v>2.16</v>
      </c>
      <c r="AG824" s="20">
        <v>109.9</v>
      </c>
      <c r="AH824" s="20">
        <v>100.9</v>
      </c>
      <c r="AI824" s="20">
        <v>0.72660000000000002</v>
      </c>
      <c r="AJ824" s="20">
        <v>-1.8</v>
      </c>
      <c r="AK824" s="20">
        <v>-0.09</v>
      </c>
      <c r="AL824" s="20">
        <v>1293</v>
      </c>
      <c r="AM824" s="20">
        <v>6.09</v>
      </c>
      <c r="AN824" s="20">
        <v>3.72</v>
      </c>
      <c r="AO824" s="20">
        <v>1386</v>
      </c>
      <c r="AP824" s="20">
        <v>1294</v>
      </c>
      <c r="AQ824" s="20">
        <v>1089</v>
      </c>
      <c r="AR824" s="20">
        <v>0.45500000000000002</v>
      </c>
      <c r="AS824" s="20">
        <v>130</v>
      </c>
      <c r="AT824" s="20">
        <v>408</v>
      </c>
      <c r="AU824" s="20">
        <v>0.31900000000000001</v>
      </c>
      <c r="AV824" s="20">
        <v>266</v>
      </c>
      <c r="AW824" s="20">
        <v>354</v>
      </c>
      <c r="AX824" s="20">
        <v>0.751</v>
      </c>
      <c r="AY824" s="20">
        <v>175</v>
      </c>
      <c r="AZ824" s="20">
        <v>8.75</v>
      </c>
      <c r="BA824" s="20">
        <v>653</v>
      </c>
      <c r="BB824" s="20">
        <v>32.65</v>
      </c>
      <c r="BC824" s="20">
        <v>273</v>
      </c>
      <c r="BD824" s="20">
        <v>122</v>
      </c>
      <c r="BE824" s="20">
        <v>73</v>
      </c>
      <c r="BF824" s="20">
        <v>190</v>
      </c>
      <c r="BG824" s="20">
        <v>311</v>
      </c>
      <c r="BH824" s="20">
        <v>69.3</v>
      </c>
      <c r="BI824" s="20">
        <v>64.7</v>
      </c>
      <c r="BJ824" s="20">
        <v>4.5999999999999996</v>
      </c>
      <c r="BK824" s="20">
        <v>1.4370000000000001</v>
      </c>
      <c r="BL824" s="20">
        <v>9.5</v>
      </c>
      <c r="BM824" s="20">
        <v>0.64200000000000002</v>
      </c>
      <c r="BN824" s="20">
        <v>20.399999999999999</v>
      </c>
      <c r="BO824" s="20">
        <v>17.7</v>
      </c>
      <c r="BP824" s="20">
        <v>3.6</v>
      </c>
      <c r="BQ824" s="20">
        <v>6.1</v>
      </c>
      <c r="BR824" s="20">
        <v>15.6</v>
      </c>
      <c r="BS824" s="20">
        <v>71</v>
      </c>
      <c r="BT824" s="20">
        <v>0.57099999999999995</v>
      </c>
      <c r="BU824" s="20">
        <v>-1</v>
      </c>
      <c r="BV824" s="66">
        <v>96</v>
      </c>
      <c r="BW824" s="66">
        <v>75</v>
      </c>
      <c r="BX824" s="66">
        <v>89</v>
      </c>
      <c r="BY824" s="66">
        <v>103</v>
      </c>
      <c r="BZ824" s="66">
        <v>102</v>
      </c>
      <c r="CA824" s="66">
        <v>74.3</v>
      </c>
      <c r="CB824" s="66">
        <v>71</v>
      </c>
      <c r="CC824" s="66">
        <v>62</v>
      </c>
      <c r="CD824" s="20">
        <v>0.5</v>
      </c>
      <c r="CE824" s="20">
        <v>-2.06</v>
      </c>
      <c r="CF824" s="20">
        <v>103.9</v>
      </c>
      <c r="CG824" s="20">
        <v>105.9</v>
      </c>
      <c r="CH824" s="20">
        <v>65.2</v>
      </c>
      <c r="CI824" s="20">
        <v>-2.4E-2</v>
      </c>
      <c r="CJ824" s="20">
        <v>-2.57</v>
      </c>
      <c r="CK824" s="20">
        <v>104.9</v>
      </c>
      <c r="CL824" s="20">
        <v>107.4</v>
      </c>
      <c r="CM824" s="20">
        <v>-7.85</v>
      </c>
      <c r="CN824" s="20">
        <v>103</v>
      </c>
      <c r="CO824" s="20">
        <v>103.7</v>
      </c>
      <c r="CP824" s="63">
        <v>0.4803</v>
      </c>
      <c r="CQ824" s="20">
        <v>-6.7</v>
      </c>
      <c r="CR824" s="20">
        <v>-0.30454545454545456</v>
      </c>
      <c r="CS824" s="20">
        <v>1133</v>
      </c>
      <c r="CT824" s="20">
        <v>-0.01</v>
      </c>
      <c r="CU824" s="20">
        <v>-0.1</v>
      </c>
      <c r="CV824" s="20">
        <v>1531</v>
      </c>
      <c r="CW824" s="20">
        <v>1499</v>
      </c>
      <c r="CX824" s="20">
        <v>1281</v>
      </c>
      <c r="CY824" s="20">
        <v>0.41799999999999998</v>
      </c>
      <c r="CZ824" s="20">
        <v>139</v>
      </c>
      <c r="DA824" s="20">
        <v>465</v>
      </c>
      <c r="DB824" s="20">
        <v>0.29899999999999999</v>
      </c>
      <c r="DC824" s="20">
        <v>322</v>
      </c>
      <c r="DD824" s="20">
        <v>463</v>
      </c>
      <c r="DE824" s="20">
        <v>0.69499999999999995</v>
      </c>
      <c r="DF824" s="20">
        <v>279</v>
      </c>
      <c r="DG824" s="20">
        <v>12.681818181818182</v>
      </c>
      <c r="DH824" s="20">
        <v>793</v>
      </c>
      <c r="DI824" s="20">
        <v>36.045454545454547</v>
      </c>
      <c r="DJ824" s="20">
        <v>244</v>
      </c>
      <c r="DK824" s="20">
        <v>177</v>
      </c>
      <c r="DL824" s="20">
        <v>60</v>
      </c>
      <c r="DM824" s="20">
        <v>238</v>
      </c>
      <c r="DN824" s="20">
        <v>346</v>
      </c>
      <c r="DO824" s="20">
        <v>69.599999999999994</v>
      </c>
      <c r="DP824" s="20">
        <v>68.135999999999996</v>
      </c>
      <c r="DQ824" s="20">
        <v>1.4550000000000001</v>
      </c>
      <c r="DR824" s="20">
        <v>1.0249999999999999</v>
      </c>
      <c r="DS824" s="20">
        <v>10.818</v>
      </c>
      <c r="DT824" s="20">
        <v>0.74399999999999999</v>
      </c>
      <c r="DU824" s="20">
        <v>21.1</v>
      </c>
      <c r="DV824" s="20">
        <v>21</v>
      </c>
      <c r="DW824" s="20">
        <v>2.7</v>
      </c>
      <c r="DX824" s="20">
        <v>8.045454545454545</v>
      </c>
      <c r="DY824" s="20">
        <v>15.7</v>
      </c>
      <c r="DZ824" s="20">
        <v>220</v>
      </c>
      <c r="EA824" s="20">
        <v>0.47399999999999998</v>
      </c>
      <c r="EB824" s="20">
        <v>0</v>
      </c>
      <c r="EC824" s="66">
        <v>195</v>
      </c>
      <c r="ED824" s="66">
        <v>158</v>
      </c>
      <c r="EE824" s="66">
        <v>222</v>
      </c>
      <c r="EF824" s="66">
        <v>185</v>
      </c>
      <c r="EG824" s="66">
        <v>186</v>
      </c>
      <c r="EH824" s="66">
        <v>159.19999999999999</v>
      </c>
      <c r="EI824" s="66">
        <v>221</v>
      </c>
      <c r="EJ824" s="66">
        <v>236</v>
      </c>
      <c r="EK824" s="20">
        <v>11585.460000000001</v>
      </c>
      <c r="EL824" s="20">
        <v>10680.92</v>
      </c>
      <c r="EM824" s="20">
        <v>76.431818181818173</v>
      </c>
      <c r="EN824" s="20">
        <v>65.989799999999988</v>
      </c>
      <c r="EO824" s="20">
        <v>10.841999999999999</v>
      </c>
      <c r="EP824" s="20">
        <v>259.846</v>
      </c>
      <c r="EQ824" s="21">
        <v>67</v>
      </c>
      <c r="ER824" s="21">
        <v>62</v>
      </c>
      <c r="ES824" s="61" t="str">
        <f t="shared" si="48"/>
        <v>Charlotte</v>
      </c>
      <c r="ET824" s="61">
        <f t="shared" si="49"/>
        <v>129</v>
      </c>
      <c r="EU824" s="61">
        <f t="shared" si="50"/>
        <v>5</v>
      </c>
    </row>
    <row r="825" spans="1:151" x14ac:dyDescent="0.45">
      <c r="A825" s="68">
        <v>45325</v>
      </c>
      <c r="B825" s="21" t="s">
        <v>256</v>
      </c>
      <c r="C825" s="21">
        <v>321</v>
      </c>
      <c r="D825" s="21" t="s">
        <v>283</v>
      </c>
      <c r="E825" s="21">
        <v>355</v>
      </c>
      <c r="F825" s="50" t="s">
        <v>558</v>
      </c>
      <c r="G825" t="s">
        <v>256</v>
      </c>
      <c r="H825" t="s">
        <v>283</v>
      </c>
      <c r="I825" t="s">
        <v>256</v>
      </c>
      <c r="J825" t="s">
        <v>283</v>
      </c>
      <c r="K825" t="s">
        <v>256</v>
      </c>
      <c r="L825" t="s">
        <v>283</v>
      </c>
      <c r="M825" t="s">
        <v>635</v>
      </c>
      <c r="N825" t="s">
        <v>283</v>
      </c>
      <c r="O825" t="s">
        <v>1354</v>
      </c>
      <c r="P825" t="s">
        <v>283</v>
      </c>
      <c r="Q825" t="s">
        <v>256</v>
      </c>
      <c r="R825" t="s">
        <v>283</v>
      </c>
      <c r="S825" t="s">
        <v>177</v>
      </c>
      <c r="T825" t="s">
        <v>177</v>
      </c>
      <c r="U825">
        <v>23</v>
      </c>
      <c r="V825">
        <v>23</v>
      </c>
      <c r="W825" s="20">
        <v>0.60869565217391297</v>
      </c>
      <c r="X825" s="20">
        <v>-0.02</v>
      </c>
      <c r="Y825" s="20">
        <v>108</v>
      </c>
      <c r="Z825" s="20">
        <v>108</v>
      </c>
      <c r="AA825" s="20">
        <v>68.3</v>
      </c>
      <c r="AB825" s="20">
        <v>7.0999999999999994E-2</v>
      </c>
      <c r="AC825" s="20">
        <v>0.13</v>
      </c>
      <c r="AD825" s="20">
        <v>107.8</v>
      </c>
      <c r="AE825" s="20">
        <v>107.7</v>
      </c>
      <c r="AF825" s="20">
        <v>2.62</v>
      </c>
      <c r="AG825" s="20">
        <v>108</v>
      </c>
      <c r="AH825" s="20">
        <v>106.7</v>
      </c>
      <c r="AI825" s="20">
        <v>0.53269999999999995</v>
      </c>
      <c r="AJ825" s="20">
        <v>-4.5</v>
      </c>
      <c r="AK825" s="20">
        <v>-0.19565217391304349</v>
      </c>
      <c r="AL825" s="20">
        <v>1219</v>
      </c>
      <c r="AM825" s="20">
        <v>-2.2200000000000002</v>
      </c>
      <c r="AN825" s="20">
        <v>-1.47</v>
      </c>
      <c r="AO825" s="20">
        <v>1855</v>
      </c>
      <c r="AP825" s="20">
        <v>1706</v>
      </c>
      <c r="AQ825" s="20">
        <v>1327</v>
      </c>
      <c r="AR825" s="20">
        <v>0.46899999999999997</v>
      </c>
      <c r="AS825" s="20">
        <v>188</v>
      </c>
      <c r="AT825" s="20">
        <v>505</v>
      </c>
      <c r="AU825" s="20">
        <v>0.372</v>
      </c>
      <c r="AV825" s="20">
        <v>423</v>
      </c>
      <c r="AW825" s="20">
        <v>577</v>
      </c>
      <c r="AX825" s="20">
        <v>0.73299999999999998</v>
      </c>
      <c r="AY825" s="20">
        <v>231</v>
      </c>
      <c r="AZ825" s="20">
        <v>10.043478260869565</v>
      </c>
      <c r="BA825" s="20">
        <v>812</v>
      </c>
      <c r="BB825" s="20">
        <v>35.304347826086953</v>
      </c>
      <c r="BC825" s="20">
        <v>359</v>
      </c>
      <c r="BD825" s="20">
        <v>139</v>
      </c>
      <c r="BE825" s="20">
        <v>97</v>
      </c>
      <c r="BF825" s="20">
        <v>286</v>
      </c>
      <c r="BG825" s="20">
        <v>410</v>
      </c>
      <c r="BH825" s="20">
        <v>80.7</v>
      </c>
      <c r="BI825" s="20">
        <v>74.174000000000007</v>
      </c>
      <c r="BJ825" s="20">
        <v>6.4779999999999998</v>
      </c>
      <c r="BK825" s="20">
        <v>1.2549999999999999</v>
      </c>
      <c r="BL825" s="20">
        <v>12.435</v>
      </c>
      <c r="BM825" s="20">
        <v>0.48599999999999999</v>
      </c>
      <c r="BN825" s="20">
        <v>22</v>
      </c>
      <c r="BO825" s="20">
        <v>25.1</v>
      </c>
      <c r="BP825" s="20">
        <v>4.2</v>
      </c>
      <c r="BQ825" s="20">
        <v>6.0434782608695654</v>
      </c>
      <c r="BR825" s="20">
        <v>17.8</v>
      </c>
      <c r="BS825" s="20">
        <v>121</v>
      </c>
      <c r="BT825" s="20">
        <v>0.53200000000000003</v>
      </c>
      <c r="BU825" s="20">
        <v>-1</v>
      </c>
      <c r="BV825" s="66">
        <v>159</v>
      </c>
      <c r="BW825" s="66">
        <v>124</v>
      </c>
      <c r="BX825" s="66">
        <v>145</v>
      </c>
      <c r="BY825" s="66">
        <v>152</v>
      </c>
      <c r="BZ825" s="66">
        <v>161</v>
      </c>
      <c r="CA825" s="66">
        <v>119.3</v>
      </c>
      <c r="CB825" s="66">
        <v>122</v>
      </c>
      <c r="CC825" s="66">
        <v>110</v>
      </c>
      <c r="CD825" s="20">
        <v>0.60869565217391297</v>
      </c>
      <c r="CE825" s="20">
        <v>1.01</v>
      </c>
      <c r="CF825" s="20">
        <v>107.8</v>
      </c>
      <c r="CG825" s="20">
        <v>106.8</v>
      </c>
      <c r="CH825" s="20">
        <v>67.2</v>
      </c>
      <c r="CI825" s="20">
        <v>-2.1999999999999999E-2</v>
      </c>
      <c r="CJ825" s="20">
        <v>-2.4</v>
      </c>
      <c r="CK825" s="20">
        <v>106.2</v>
      </c>
      <c r="CL825" s="20">
        <v>108.6</v>
      </c>
      <c r="CM825" s="20">
        <v>0.11</v>
      </c>
      <c r="CN825" s="20">
        <v>106.8</v>
      </c>
      <c r="CO825" s="20">
        <v>104</v>
      </c>
      <c r="CP825" s="63">
        <v>0.57389999999999997</v>
      </c>
      <c r="CQ825" s="20">
        <v>-4.5</v>
      </c>
      <c r="CR825" s="20">
        <v>-0.19565217391304349</v>
      </c>
      <c r="CS825" s="20">
        <v>1192</v>
      </c>
      <c r="CT825" s="20">
        <v>-0.04</v>
      </c>
      <c r="CU825" s="20">
        <v>-2.59</v>
      </c>
      <c r="CV825" s="20">
        <v>1817</v>
      </c>
      <c r="CW825" s="20">
        <v>1620</v>
      </c>
      <c r="CX825" s="20">
        <v>1272</v>
      </c>
      <c r="CY825" s="20">
        <v>0.46899999999999997</v>
      </c>
      <c r="CZ825" s="20">
        <v>176</v>
      </c>
      <c r="DA825" s="20">
        <v>494</v>
      </c>
      <c r="DB825" s="20">
        <v>0.35599999999999998</v>
      </c>
      <c r="DC825" s="20">
        <v>449</v>
      </c>
      <c r="DD825" s="20">
        <v>634</v>
      </c>
      <c r="DE825" s="20">
        <v>0.70799999999999996</v>
      </c>
      <c r="DF825" s="20">
        <v>250</v>
      </c>
      <c r="DG825" s="20">
        <v>10.869565217391305</v>
      </c>
      <c r="DH825" s="20">
        <v>832</v>
      </c>
      <c r="DI825" s="20">
        <v>36.173913043478258</v>
      </c>
      <c r="DJ825" s="20">
        <v>277</v>
      </c>
      <c r="DK825" s="20">
        <v>152</v>
      </c>
      <c r="DL825" s="20">
        <v>60</v>
      </c>
      <c r="DM825" s="20">
        <v>305</v>
      </c>
      <c r="DN825" s="20">
        <v>405</v>
      </c>
      <c r="DO825" s="20">
        <v>79</v>
      </c>
      <c r="DP825" s="20">
        <v>70.435000000000002</v>
      </c>
      <c r="DQ825" s="20">
        <v>8.5649999999999995</v>
      </c>
      <c r="DR825" s="20">
        <v>0.90800000000000003</v>
      </c>
      <c r="DS825" s="20">
        <v>13.260999999999999</v>
      </c>
      <c r="DT825" s="20">
        <v>0.498</v>
      </c>
      <c r="DU825" s="20">
        <v>21.5</v>
      </c>
      <c r="DV825" s="20">
        <v>27.6</v>
      </c>
      <c r="DW825" s="20">
        <v>2.6</v>
      </c>
      <c r="DX825" s="20">
        <v>6.6086956521739131</v>
      </c>
      <c r="DY825" s="20">
        <v>17.600000000000001</v>
      </c>
      <c r="DZ825" s="20">
        <v>165</v>
      </c>
      <c r="EA825" s="20">
        <v>0.504</v>
      </c>
      <c r="EB825" s="20">
        <v>-2</v>
      </c>
      <c r="EC825" s="66">
        <v>161</v>
      </c>
      <c r="ED825" s="66">
        <v>191</v>
      </c>
      <c r="EE825" s="66">
        <v>153</v>
      </c>
      <c r="EF825" s="66">
        <v>129</v>
      </c>
      <c r="EG825" s="66">
        <v>152</v>
      </c>
      <c r="EH825" s="66">
        <v>131.69999999999999</v>
      </c>
      <c r="EI825" s="66">
        <v>168</v>
      </c>
      <c r="EJ825" s="66">
        <v>194</v>
      </c>
      <c r="EK825" s="20">
        <v>11534.4</v>
      </c>
      <c r="EL825" s="20">
        <v>11642.4</v>
      </c>
      <c r="EM825" s="20">
        <v>82.179130434782607</v>
      </c>
      <c r="EN825" s="20">
        <v>80.142565217391308</v>
      </c>
      <c r="EO825" s="20">
        <v>12.602399999999999</v>
      </c>
      <c r="EP825" s="20">
        <v>296.86500000000001</v>
      </c>
      <c r="EQ825" s="21">
        <v>82</v>
      </c>
      <c r="ER825" s="21">
        <v>78</v>
      </c>
      <c r="ES825" s="61" t="str">
        <f t="shared" si="48"/>
        <v>UNC Asheville</v>
      </c>
      <c r="ET825" s="61">
        <f t="shared" si="49"/>
        <v>160</v>
      </c>
      <c r="EU825" s="61">
        <f t="shared" si="50"/>
        <v>4</v>
      </c>
    </row>
    <row r="826" spans="1:151" x14ac:dyDescent="0.45">
      <c r="A826" s="68">
        <v>45325</v>
      </c>
      <c r="B826" s="21" t="s">
        <v>357</v>
      </c>
      <c r="C826" s="21">
        <v>48</v>
      </c>
      <c r="D826" s="21" t="s">
        <v>176</v>
      </c>
      <c r="E826" s="21">
        <v>148</v>
      </c>
      <c r="F826" s="50" t="s">
        <v>558</v>
      </c>
      <c r="G826" t="s">
        <v>357</v>
      </c>
      <c r="H826" t="s">
        <v>176</v>
      </c>
      <c r="I826" t="s">
        <v>357</v>
      </c>
      <c r="J826" t="s">
        <v>176</v>
      </c>
      <c r="K826" t="s">
        <v>357</v>
      </c>
      <c r="L826" t="s">
        <v>176</v>
      </c>
      <c r="M826" t="s">
        <v>715</v>
      </c>
      <c r="N826" t="s">
        <v>176</v>
      </c>
      <c r="O826" t="s">
        <v>1396</v>
      </c>
      <c r="P826" t="s">
        <v>176</v>
      </c>
      <c r="Q826" t="s">
        <v>357</v>
      </c>
      <c r="R826" t="s">
        <v>176</v>
      </c>
      <c r="S826" t="s">
        <v>177</v>
      </c>
      <c r="T826" t="s">
        <v>177</v>
      </c>
      <c r="U826">
        <v>21</v>
      </c>
      <c r="V826">
        <v>23</v>
      </c>
      <c r="W826" s="20">
        <v>0.33333333333333298</v>
      </c>
      <c r="X826" s="20">
        <v>-13.34</v>
      </c>
      <c r="Y826" s="20">
        <v>99.1</v>
      </c>
      <c r="Z826" s="20">
        <v>112.5</v>
      </c>
      <c r="AA826" s="20">
        <v>66.2</v>
      </c>
      <c r="AB826" s="20">
        <v>1.2999999999999999E-2</v>
      </c>
      <c r="AC826" s="20">
        <v>0.68</v>
      </c>
      <c r="AD826" s="20">
        <v>107.2</v>
      </c>
      <c r="AE826" s="20">
        <v>106.6</v>
      </c>
      <c r="AF826" s="20">
        <v>4.26</v>
      </c>
      <c r="AG826" s="20">
        <v>98.9</v>
      </c>
      <c r="AH826" s="20">
        <v>111.6</v>
      </c>
      <c r="AI826" s="20">
        <v>0.19939999999999999</v>
      </c>
      <c r="AJ826" s="20">
        <v>-9.1999999999999993</v>
      </c>
      <c r="AK826" s="20">
        <v>-0.43809523809523804</v>
      </c>
      <c r="AL826" s="20">
        <v>990</v>
      </c>
      <c r="AM826" s="20">
        <v>-12.07</v>
      </c>
      <c r="AN826" s="20">
        <v>-0.69</v>
      </c>
      <c r="AO826" s="20">
        <v>1467</v>
      </c>
      <c r="AP826" s="20">
        <v>1572</v>
      </c>
      <c r="AQ826" s="20">
        <v>1183</v>
      </c>
      <c r="AR826" s="20">
        <v>0.433</v>
      </c>
      <c r="AS826" s="20">
        <v>146</v>
      </c>
      <c r="AT826" s="20">
        <v>420</v>
      </c>
      <c r="AU826" s="20">
        <v>0.34799999999999998</v>
      </c>
      <c r="AV826" s="20">
        <v>297</v>
      </c>
      <c r="AW826" s="20">
        <v>391</v>
      </c>
      <c r="AX826" s="20">
        <v>0.76</v>
      </c>
      <c r="AY826" s="20">
        <v>198</v>
      </c>
      <c r="AZ826" s="20">
        <v>9.4285714285714288</v>
      </c>
      <c r="BA826" s="20">
        <v>717</v>
      </c>
      <c r="BB826" s="20">
        <v>34.142857142857146</v>
      </c>
      <c r="BC826" s="20">
        <v>219</v>
      </c>
      <c r="BD826" s="20">
        <v>76</v>
      </c>
      <c r="BE826" s="20">
        <v>61</v>
      </c>
      <c r="BF826" s="20">
        <v>254</v>
      </c>
      <c r="BG826" s="20">
        <v>344</v>
      </c>
      <c r="BH826" s="20">
        <v>69.900000000000006</v>
      </c>
      <c r="BI826" s="20">
        <v>74.856999999999999</v>
      </c>
      <c r="BJ826" s="20">
        <v>-5</v>
      </c>
      <c r="BK826" s="20">
        <v>0.86199999999999999</v>
      </c>
      <c r="BL826" s="20">
        <v>12.095000000000001</v>
      </c>
      <c r="BM826" s="20">
        <v>0.29899999999999999</v>
      </c>
      <c r="BN826" s="20">
        <v>20</v>
      </c>
      <c r="BO826" s="20">
        <v>18.600000000000001</v>
      </c>
      <c r="BP826" s="20">
        <v>2.9</v>
      </c>
      <c r="BQ826" s="20">
        <v>3.6190476190476191</v>
      </c>
      <c r="BR826" s="20">
        <v>16.399999999999999</v>
      </c>
      <c r="BS826" s="20">
        <v>292</v>
      </c>
      <c r="BT826" s="20">
        <v>0.436</v>
      </c>
      <c r="BU826" s="20">
        <v>0</v>
      </c>
      <c r="BV826" s="66">
        <v>317</v>
      </c>
      <c r="BW826" s="66">
        <v>322</v>
      </c>
      <c r="BX826" s="66">
        <v>299</v>
      </c>
      <c r="BY826" s="66">
        <v>320</v>
      </c>
      <c r="BZ826" s="66">
        <v>317</v>
      </c>
      <c r="CA826" s="66">
        <v>258.8</v>
      </c>
      <c r="CB826" s="66">
        <v>292</v>
      </c>
      <c r="CC826" s="66">
        <v>319</v>
      </c>
      <c r="CD826" s="20">
        <v>0.60869565217391297</v>
      </c>
      <c r="CE826" s="20">
        <v>-1.92</v>
      </c>
      <c r="CF826" s="20">
        <v>103.2</v>
      </c>
      <c r="CG826" s="20">
        <v>105.1</v>
      </c>
      <c r="CH826" s="20">
        <v>66.599999999999994</v>
      </c>
      <c r="CI826" s="20">
        <v>-6.0999999999999999E-2</v>
      </c>
      <c r="CJ826" s="20">
        <v>-6.96</v>
      </c>
      <c r="CK826" s="20">
        <v>102.5</v>
      </c>
      <c r="CL826" s="20">
        <v>109.4</v>
      </c>
      <c r="CM826" s="20">
        <v>-8.77</v>
      </c>
      <c r="CN826" s="20">
        <v>101.5</v>
      </c>
      <c r="CO826" s="20">
        <v>103.5</v>
      </c>
      <c r="CP826" s="63">
        <v>0.44419999999999998</v>
      </c>
      <c r="CQ826" s="20">
        <v>-5.8</v>
      </c>
      <c r="CR826" s="20">
        <v>-0.25217391304347825</v>
      </c>
      <c r="CS826" s="20">
        <v>1118</v>
      </c>
      <c r="CT826" s="20">
        <v>-2.5</v>
      </c>
      <c r="CU826" s="20">
        <v>-6.6</v>
      </c>
      <c r="CV826" s="20">
        <v>1724</v>
      </c>
      <c r="CW826" s="20">
        <v>1510</v>
      </c>
      <c r="CX826" s="20">
        <v>1373</v>
      </c>
      <c r="CY826" s="20">
        <v>0.45400000000000001</v>
      </c>
      <c r="CZ826" s="20">
        <v>119</v>
      </c>
      <c r="DA826" s="20">
        <v>378</v>
      </c>
      <c r="DB826" s="20">
        <v>0.315</v>
      </c>
      <c r="DC826" s="20">
        <v>357</v>
      </c>
      <c r="DD826" s="20">
        <v>531</v>
      </c>
      <c r="DE826" s="20">
        <v>0.67200000000000004</v>
      </c>
      <c r="DF826" s="20">
        <v>327</v>
      </c>
      <c r="DG826" s="20">
        <v>14.217391304347826</v>
      </c>
      <c r="DH826" s="20">
        <v>921</v>
      </c>
      <c r="DI826" s="20">
        <v>40.043478260869563</v>
      </c>
      <c r="DJ826" s="20">
        <v>296</v>
      </c>
      <c r="DK826" s="20">
        <v>165</v>
      </c>
      <c r="DL826" s="20">
        <v>66</v>
      </c>
      <c r="DM826" s="20">
        <v>293</v>
      </c>
      <c r="DN826" s="20">
        <v>414</v>
      </c>
      <c r="DO826" s="20">
        <v>75</v>
      </c>
      <c r="DP826" s="20">
        <v>65.652000000000001</v>
      </c>
      <c r="DQ826" s="20">
        <v>9.3040000000000003</v>
      </c>
      <c r="DR826" s="20">
        <v>1.01</v>
      </c>
      <c r="DS826" s="20">
        <v>12.739000000000001</v>
      </c>
      <c r="DT826" s="20">
        <v>0.56299999999999994</v>
      </c>
      <c r="DU826" s="20">
        <v>16.399999999999999</v>
      </c>
      <c r="DV826" s="20">
        <v>23.1</v>
      </c>
      <c r="DW826" s="20">
        <v>2.9</v>
      </c>
      <c r="DX826" s="20">
        <v>7.1739130434782608</v>
      </c>
      <c r="DY826" s="20">
        <v>18</v>
      </c>
      <c r="DZ826" s="20">
        <v>212</v>
      </c>
      <c r="EA826" s="20">
        <v>0.47699999999999998</v>
      </c>
      <c r="EB826" s="20">
        <v>-1</v>
      </c>
      <c r="EC826" s="66">
        <v>178</v>
      </c>
      <c r="ED826" s="66">
        <v>239</v>
      </c>
      <c r="EE826" s="66">
        <v>203</v>
      </c>
      <c r="EF826" s="66">
        <v>157</v>
      </c>
      <c r="EG826" s="66">
        <v>183</v>
      </c>
      <c r="EH826" s="66">
        <v>166.8</v>
      </c>
      <c r="EI826" s="66">
        <v>212</v>
      </c>
      <c r="EJ826" s="66">
        <v>169</v>
      </c>
      <c r="EK826" s="20">
        <v>10415.409999999998</v>
      </c>
      <c r="EL826" s="20">
        <v>11610</v>
      </c>
      <c r="EM826" s="20">
        <v>86.768478260869571</v>
      </c>
      <c r="EN826" s="20">
        <v>46.103047619047622</v>
      </c>
      <c r="EO826" s="20">
        <v>11.020799999999999</v>
      </c>
      <c r="EP826" s="20">
        <v>314.64</v>
      </c>
      <c r="EQ826" s="21">
        <v>83</v>
      </c>
      <c r="ER826" s="21">
        <v>77</v>
      </c>
      <c r="ES826" s="61" t="str">
        <f t="shared" si="48"/>
        <v>Charleston Southern</v>
      </c>
      <c r="ET826" s="61">
        <f t="shared" si="49"/>
        <v>160</v>
      </c>
      <c r="EU826" s="61">
        <f t="shared" si="50"/>
        <v>6</v>
      </c>
    </row>
    <row r="827" spans="1:151" x14ac:dyDescent="0.45">
      <c r="A827" s="68">
        <v>45325</v>
      </c>
      <c r="B827" s="21" t="s">
        <v>249</v>
      </c>
      <c r="C827" s="21">
        <v>67</v>
      </c>
      <c r="D827" s="21" t="s">
        <v>392</v>
      </c>
      <c r="E827" s="21">
        <v>181</v>
      </c>
      <c r="F827" s="50" t="s">
        <v>558</v>
      </c>
      <c r="G827" t="s">
        <v>249</v>
      </c>
      <c r="H827" t="s">
        <v>392</v>
      </c>
      <c r="I827" t="s">
        <v>249</v>
      </c>
      <c r="J827" t="s">
        <v>392</v>
      </c>
      <c r="K827" t="s">
        <v>249</v>
      </c>
      <c r="L827" t="s">
        <v>392</v>
      </c>
      <c r="M827" t="s">
        <v>249</v>
      </c>
      <c r="N827" t="s">
        <v>392</v>
      </c>
      <c r="O827" t="s">
        <v>249</v>
      </c>
      <c r="P827" t="s">
        <v>392</v>
      </c>
      <c r="Q827" t="s">
        <v>249</v>
      </c>
      <c r="R827" t="s">
        <v>392</v>
      </c>
      <c r="S827" t="s">
        <v>118</v>
      </c>
      <c r="T827" t="s">
        <v>118</v>
      </c>
      <c r="U827">
        <v>22</v>
      </c>
      <c r="V827">
        <v>22</v>
      </c>
      <c r="W827" s="20">
        <v>0.59090909090909105</v>
      </c>
      <c r="X827" s="20">
        <v>2.19</v>
      </c>
      <c r="Y827" s="20">
        <v>108.1</v>
      </c>
      <c r="Z827" s="20">
        <v>105.9</v>
      </c>
      <c r="AA827" s="20">
        <v>68</v>
      </c>
      <c r="AB827" s="20">
        <v>-5.6000000000000001E-2</v>
      </c>
      <c r="AC827" s="20">
        <v>-2.99</v>
      </c>
      <c r="AD827" s="20">
        <v>105.3</v>
      </c>
      <c r="AE827" s="20">
        <v>108.3</v>
      </c>
      <c r="AF827" s="20">
        <v>-1.51</v>
      </c>
      <c r="AG827" s="20">
        <v>106.9</v>
      </c>
      <c r="AH827" s="20">
        <v>104.6</v>
      </c>
      <c r="AI827" s="20">
        <v>0.56399999999999995</v>
      </c>
      <c r="AJ827" s="20">
        <v>-5.2</v>
      </c>
      <c r="AK827" s="20">
        <v>-0.23636363636363636</v>
      </c>
      <c r="AL827" s="20">
        <v>1190</v>
      </c>
      <c r="AM827" s="20">
        <v>0.55000000000000004</v>
      </c>
      <c r="AN827" s="20">
        <v>-3.55</v>
      </c>
      <c r="AO827" s="20">
        <v>1662</v>
      </c>
      <c r="AP827" s="20">
        <v>1543</v>
      </c>
      <c r="AQ827" s="20">
        <v>1306</v>
      </c>
      <c r="AR827" s="20">
        <v>0.47</v>
      </c>
      <c r="AS827" s="20">
        <v>161</v>
      </c>
      <c r="AT827" s="20">
        <v>459</v>
      </c>
      <c r="AU827" s="20">
        <v>0.35099999999999998</v>
      </c>
      <c r="AV827" s="20">
        <v>273</v>
      </c>
      <c r="AW827" s="20">
        <v>382</v>
      </c>
      <c r="AX827" s="20">
        <v>0.71499999999999997</v>
      </c>
      <c r="AY827" s="20">
        <v>202</v>
      </c>
      <c r="AZ827" s="20">
        <v>9.1818181818181817</v>
      </c>
      <c r="BA827" s="20">
        <v>780</v>
      </c>
      <c r="BB827" s="20">
        <v>35.454545454545453</v>
      </c>
      <c r="BC827" s="20">
        <v>327</v>
      </c>
      <c r="BD827" s="20">
        <v>134</v>
      </c>
      <c r="BE827" s="20">
        <v>62</v>
      </c>
      <c r="BF827" s="20">
        <v>228</v>
      </c>
      <c r="BG827" s="20">
        <v>339</v>
      </c>
      <c r="BH827" s="20">
        <v>75.5</v>
      </c>
      <c r="BI827" s="20">
        <v>70.135999999999996</v>
      </c>
      <c r="BJ827" s="20">
        <v>5.4089999999999998</v>
      </c>
      <c r="BK827" s="20">
        <v>1.4339999999999999</v>
      </c>
      <c r="BL827" s="20">
        <v>10.364000000000001</v>
      </c>
      <c r="BM827" s="20">
        <v>0.58799999999999997</v>
      </c>
      <c r="BN827" s="20">
        <v>20.9</v>
      </c>
      <c r="BO827" s="20">
        <v>17.399999999999999</v>
      </c>
      <c r="BP827" s="20">
        <v>2.8</v>
      </c>
      <c r="BQ827" s="20">
        <v>6.0909090909090908</v>
      </c>
      <c r="BR827" s="20">
        <v>15.4</v>
      </c>
      <c r="BS827" s="20">
        <v>163</v>
      </c>
      <c r="BT827" s="20">
        <v>0.504</v>
      </c>
      <c r="BU827" s="20">
        <v>2</v>
      </c>
      <c r="BV827" s="66">
        <v>141</v>
      </c>
      <c r="BW827" s="66">
        <v>166</v>
      </c>
      <c r="BX827" s="66">
        <v>157</v>
      </c>
      <c r="BY827" s="66">
        <v>131</v>
      </c>
      <c r="BZ827" s="66">
        <v>140</v>
      </c>
      <c r="CA827" s="66">
        <v>126.7</v>
      </c>
      <c r="CB827" s="66">
        <v>162</v>
      </c>
      <c r="CC827" s="66">
        <v>153</v>
      </c>
      <c r="CD827" s="20">
        <v>0.54545454545454497</v>
      </c>
      <c r="CE827" s="20">
        <v>-1.84</v>
      </c>
      <c r="CF827" s="20">
        <v>105.4</v>
      </c>
      <c r="CG827" s="20">
        <v>107.3</v>
      </c>
      <c r="CH827" s="20">
        <v>68</v>
      </c>
      <c r="CI827" s="20">
        <v>8.5999999999999993E-2</v>
      </c>
      <c r="CJ827" s="20">
        <v>0.18</v>
      </c>
      <c r="CK827" s="20">
        <v>106.7</v>
      </c>
      <c r="CL827" s="20">
        <v>106.6</v>
      </c>
      <c r="CM827" s="20">
        <v>0.61</v>
      </c>
      <c r="CN827" s="20">
        <v>104.8</v>
      </c>
      <c r="CO827" s="20">
        <v>105.5</v>
      </c>
      <c r="CP827" s="63">
        <v>0.4824</v>
      </c>
      <c r="CQ827" s="20">
        <v>-4.5999999999999996</v>
      </c>
      <c r="CR827" s="20">
        <v>-0.20909090909090908</v>
      </c>
      <c r="CS827" s="20">
        <v>1194</v>
      </c>
      <c r="CT827" s="20">
        <v>-1.55</v>
      </c>
      <c r="CU827" s="20">
        <v>-0.59</v>
      </c>
      <c r="CV827" s="20">
        <v>1571</v>
      </c>
      <c r="CW827" s="20">
        <v>1592</v>
      </c>
      <c r="CX827" s="20">
        <v>1291</v>
      </c>
      <c r="CY827" s="20">
        <v>0.42799999999999999</v>
      </c>
      <c r="CZ827" s="20">
        <v>174</v>
      </c>
      <c r="DA827" s="20">
        <v>474</v>
      </c>
      <c r="DB827" s="20">
        <v>0.36699999999999999</v>
      </c>
      <c r="DC827" s="20">
        <v>293</v>
      </c>
      <c r="DD827" s="20">
        <v>409</v>
      </c>
      <c r="DE827" s="20">
        <v>0.71599999999999997</v>
      </c>
      <c r="DF827" s="20">
        <v>232</v>
      </c>
      <c r="DG827" s="20">
        <v>10.545454545454545</v>
      </c>
      <c r="DH827" s="20">
        <v>768</v>
      </c>
      <c r="DI827" s="20">
        <v>34.909090909090907</v>
      </c>
      <c r="DJ827" s="20">
        <v>268</v>
      </c>
      <c r="DK827" s="20">
        <v>162</v>
      </c>
      <c r="DL827" s="20">
        <v>77</v>
      </c>
      <c r="DM827" s="20">
        <v>254</v>
      </c>
      <c r="DN827" s="20">
        <v>372</v>
      </c>
      <c r="DO827" s="20">
        <v>71.400000000000006</v>
      </c>
      <c r="DP827" s="20">
        <v>72.364000000000004</v>
      </c>
      <c r="DQ827" s="20">
        <v>-0.95499999999999996</v>
      </c>
      <c r="DR827" s="20">
        <v>1.0549999999999999</v>
      </c>
      <c r="DS827" s="20">
        <v>11.545</v>
      </c>
      <c r="DT827" s="20">
        <v>0.63800000000000001</v>
      </c>
      <c r="DU827" s="20">
        <v>21.5</v>
      </c>
      <c r="DV827" s="20">
        <v>18.600000000000001</v>
      </c>
      <c r="DW827" s="20">
        <v>3.5</v>
      </c>
      <c r="DX827" s="20">
        <v>7.3636363636363633</v>
      </c>
      <c r="DY827" s="20">
        <v>16.899999999999999</v>
      </c>
      <c r="DZ827" s="20">
        <v>134</v>
      </c>
      <c r="EA827" s="20">
        <v>0.52100000000000002</v>
      </c>
      <c r="EB827" s="20">
        <v>-2</v>
      </c>
      <c r="EC827" s="66">
        <v>177</v>
      </c>
      <c r="ED827" s="66">
        <v>171</v>
      </c>
      <c r="EE827" s="66">
        <v>138</v>
      </c>
      <c r="EF827" s="66">
        <v>187</v>
      </c>
      <c r="EG827" s="66">
        <v>182</v>
      </c>
      <c r="EH827" s="66">
        <v>134.80000000000001</v>
      </c>
      <c r="EI827" s="66">
        <v>135</v>
      </c>
      <c r="EJ827" s="66">
        <v>145</v>
      </c>
      <c r="EK827" s="20">
        <v>11599.13</v>
      </c>
      <c r="EL827" s="20">
        <v>11161.86</v>
      </c>
      <c r="EM827" s="20">
        <v>76.316727272727277</v>
      </c>
      <c r="EN827" s="20">
        <v>70.319545454545448</v>
      </c>
      <c r="EO827" s="20">
        <v>11.026400000000001</v>
      </c>
      <c r="EP827" s="20">
        <v>265.97999999999996</v>
      </c>
      <c r="EQ827" s="21">
        <v>84</v>
      </c>
      <c r="ER827" s="21">
        <v>80</v>
      </c>
      <c r="ES827" s="61" t="str">
        <f t="shared" ref="ES827:ES857" si="51">IF(OR(ISBLANK(B827), ISBLANK(EQ827)),"",IF(EQ827&gt;ER827,B827,D827))</f>
        <v>Delaware</v>
      </c>
      <c r="ET827" s="61">
        <f t="shared" ref="ET827:ET857" si="52">SUM(EQ827:ER827)</f>
        <v>164</v>
      </c>
      <c r="EU827" s="61">
        <f t="shared" ref="EU827:EU857" si="53">IF(ISBLANK(EQ827), "",EQ827-ER827)</f>
        <v>4</v>
      </c>
    </row>
    <row r="828" spans="1:151" x14ac:dyDescent="0.45">
      <c r="A828" s="68">
        <v>45325</v>
      </c>
      <c r="B828" s="21" t="s">
        <v>324</v>
      </c>
      <c r="C828" s="21">
        <v>203</v>
      </c>
      <c r="D828" s="21" t="s">
        <v>384</v>
      </c>
      <c r="E828" s="21">
        <v>82</v>
      </c>
      <c r="F828" s="50" t="s">
        <v>558</v>
      </c>
      <c r="G828" t="s">
        <v>324</v>
      </c>
      <c r="H828" t="s">
        <v>384</v>
      </c>
      <c r="I828" t="s">
        <v>324</v>
      </c>
      <c r="J828" t="s">
        <v>384</v>
      </c>
      <c r="K828" t="s">
        <v>324</v>
      </c>
      <c r="L828" t="s">
        <v>384</v>
      </c>
      <c r="M828" t="s">
        <v>691</v>
      </c>
      <c r="N828" t="s">
        <v>384</v>
      </c>
      <c r="O828" t="s">
        <v>691</v>
      </c>
      <c r="P828" t="s">
        <v>384</v>
      </c>
      <c r="Q828" t="s">
        <v>324</v>
      </c>
      <c r="R828" t="s">
        <v>384</v>
      </c>
      <c r="S828" t="s">
        <v>118</v>
      </c>
      <c r="T828" t="s">
        <v>118</v>
      </c>
      <c r="U828">
        <v>22</v>
      </c>
      <c r="V828">
        <v>22</v>
      </c>
      <c r="W828" s="20">
        <v>0.31818181818181801</v>
      </c>
      <c r="X828" s="20">
        <v>-16.41</v>
      </c>
      <c r="Y828" s="20">
        <v>99.6</v>
      </c>
      <c r="Z828" s="20">
        <v>116</v>
      </c>
      <c r="AA828" s="20">
        <v>68.7</v>
      </c>
      <c r="AB828" s="20">
        <v>8.5000000000000006E-2</v>
      </c>
      <c r="AC828" s="20">
        <v>-3.16</v>
      </c>
      <c r="AD828" s="20">
        <v>104.3</v>
      </c>
      <c r="AE828" s="20">
        <v>107.5</v>
      </c>
      <c r="AF828" s="20">
        <v>0.97</v>
      </c>
      <c r="AG828" s="20">
        <v>99.4</v>
      </c>
      <c r="AH828" s="20">
        <v>115</v>
      </c>
      <c r="AI828" s="20">
        <v>0.15820000000000001</v>
      </c>
      <c r="AJ828" s="20">
        <v>-10</v>
      </c>
      <c r="AK828" s="20">
        <v>-0.45454545454545453</v>
      </c>
      <c r="AL828" s="20">
        <v>1002</v>
      </c>
      <c r="AM828" s="20">
        <v>-14.49</v>
      </c>
      <c r="AN828" s="20">
        <v>-3.85</v>
      </c>
      <c r="AO828" s="20">
        <v>1505</v>
      </c>
      <c r="AP828" s="20">
        <v>1739</v>
      </c>
      <c r="AQ828" s="20">
        <v>1293</v>
      </c>
      <c r="AR828" s="20">
        <v>0.40100000000000002</v>
      </c>
      <c r="AS828" s="20">
        <v>145</v>
      </c>
      <c r="AT828" s="20">
        <v>473</v>
      </c>
      <c r="AU828" s="20">
        <v>0.307</v>
      </c>
      <c r="AV828" s="20">
        <v>322</v>
      </c>
      <c r="AW828" s="20">
        <v>450</v>
      </c>
      <c r="AX828" s="20">
        <v>0.71599999999999997</v>
      </c>
      <c r="AY828" s="20">
        <v>193</v>
      </c>
      <c r="AZ828" s="20">
        <v>8.7727272727272734</v>
      </c>
      <c r="BA828" s="20">
        <v>674</v>
      </c>
      <c r="BB828" s="20">
        <v>30.636363636363637</v>
      </c>
      <c r="BC828" s="20">
        <v>240</v>
      </c>
      <c r="BD828" s="20">
        <v>131</v>
      </c>
      <c r="BE828" s="20">
        <v>77</v>
      </c>
      <c r="BF828" s="20">
        <v>203</v>
      </c>
      <c r="BG828" s="20">
        <v>349</v>
      </c>
      <c r="BH828" s="20">
        <v>68.400000000000006</v>
      </c>
      <c r="BI828" s="20">
        <v>79.045000000000002</v>
      </c>
      <c r="BJ828" s="20">
        <v>-10.635999999999999</v>
      </c>
      <c r="BK828" s="20">
        <v>1.1819999999999999</v>
      </c>
      <c r="BL828" s="20">
        <v>9.2270000000000003</v>
      </c>
      <c r="BM828" s="20">
        <v>0.64500000000000002</v>
      </c>
      <c r="BN828" s="20">
        <v>21.5</v>
      </c>
      <c r="BO828" s="20">
        <v>20.5</v>
      </c>
      <c r="BP828" s="20">
        <v>3.5</v>
      </c>
      <c r="BQ828" s="20">
        <v>5.9545454545454541</v>
      </c>
      <c r="BR828" s="20">
        <v>15.9</v>
      </c>
      <c r="BS828" s="20">
        <v>300</v>
      </c>
      <c r="BT828" s="20">
        <v>0.43099999999999999</v>
      </c>
      <c r="BU828" s="20">
        <v>-1</v>
      </c>
      <c r="BV828" s="66">
        <v>330</v>
      </c>
      <c r="BW828" s="66">
        <v>296</v>
      </c>
      <c r="BX828" s="66">
        <v>306</v>
      </c>
      <c r="BY828" s="66">
        <v>330</v>
      </c>
      <c r="BZ828" s="66">
        <v>336</v>
      </c>
      <c r="CA828" s="66">
        <v>262.3</v>
      </c>
      <c r="CB828" s="66">
        <v>300</v>
      </c>
      <c r="CC828" s="66">
        <v>294</v>
      </c>
      <c r="CD828" s="20">
        <v>0.40909090909090901</v>
      </c>
      <c r="CE828" s="20">
        <v>-13.4</v>
      </c>
      <c r="CF828" s="20">
        <v>104.3</v>
      </c>
      <c r="CG828" s="20">
        <v>117.7</v>
      </c>
      <c r="CH828" s="20">
        <v>68.400000000000006</v>
      </c>
      <c r="CI828" s="20">
        <v>1.7999999999999999E-2</v>
      </c>
      <c r="CJ828" s="20">
        <v>-5.57</v>
      </c>
      <c r="CK828" s="20">
        <v>104.4</v>
      </c>
      <c r="CL828" s="20">
        <v>110</v>
      </c>
      <c r="CM828" s="20">
        <v>-2.9</v>
      </c>
      <c r="CN828" s="20">
        <v>103.9</v>
      </c>
      <c r="CO828" s="20">
        <v>116.9</v>
      </c>
      <c r="CP828" s="63">
        <v>0.2054</v>
      </c>
      <c r="CQ828" s="20">
        <v>-9.4</v>
      </c>
      <c r="CR828" s="20">
        <v>-0.4272727272727273</v>
      </c>
      <c r="CS828" s="20">
        <v>992</v>
      </c>
      <c r="CT828" s="20">
        <v>-11.04</v>
      </c>
      <c r="CU828" s="20">
        <v>-5.39</v>
      </c>
      <c r="CV828" s="20">
        <v>1682</v>
      </c>
      <c r="CW828" s="20">
        <v>1690</v>
      </c>
      <c r="CX828" s="20">
        <v>1307</v>
      </c>
      <c r="CY828" s="20">
        <v>0.45800000000000002</v>
      </c>
      <c r="CZ828" s="20">
        <v>190</v>
      </c>
      <c r="DA828" s="20">
        <v>525</v>
      </c>
      <c r="DB828" s="20">
        <v>0.36199999999999999</v>
      </c>
      <c r="DC828" s="20">
        <v>296</v>
      </c>
      <c r="DD828" s="20">
        <v>408</v>
      </c>
      <c r="DE828" s="20">
        <v>0.72499999999999998</v>
      </c>
      <c r="DF828" s="20">
        <v>241</v>
      </c>
      <c r="DG828" s="20">
        <v>10.954545454545455</v>
      </c>
      <c r="DH828" s="20">
        <v>764</v>
      </c>
      <c r="DI828" s="20">
        <v>34.727272727272727</v>
      </c>
      <c r="DJ828" s="20">
        <v>297</v>
      </c>
      <c r="DK828" s="20">
        <v>134</v>
      </c>
      <c r="DL828" s="20">
        <v>69</v>
      </c>
      <c r="DM828" s="20">
        <v>259</v>
      </c>
      <c r="DN828" s="20">
        <v>365</v>
      </c>
      <c r="DO828" s="20">
        <v>76.5</v>
      </c>
      <c r="DP828" s="20">
        <v>76.817999999999998</v>
      </c>
      <c r="DQ828" s="20">
        <v>-0.36399999999999999</v>
      </c>
      <c r="DR828" s="20">
        <v>1.147</v>
      </c>
      <c r="DS828" s="20">
        <v>11.773</v>
      </c>
      <c r="DT828" s="20">
        <v>0.51700000000000002</v>
      </c>
      <c r="DU828" s="20">
        <v>23.9</v>
      </c>
      <c r="DV828" s="20">
        <v>18.5</v>
      </c>
      <c r="DW828" s="20">
        <v>3.1</v>
      </c>
      <c r="DX828" s="20">
        <v>6.0909090909090908</v>
      </c>
      <c r="DY828" s="20">
        <v>16.600000000000001</v>
      </c>
      <c r="DZ828" s="20">
        <v>312</v>
      </c>
      <c r="EA828" s="20">
        <v>0.41899999999999998</v>
      </c>
      <c r="EB828" s="20">
        <v>0</v>
      </c>
      <c r="EC828" s="66">
        <v>314</v>
      </c>
      <c r="ED828" s="66">
        <v>320</v>
      </c>
      <c r="EE828" s="66">
        <v>307</v>
      </c>
      <c r="EF828" s="66">
        <v>289</v>
      </c>
      <c r="EG828" s="66">
        <v>319</v>
      </c>
      <c r="EH828" s="66">
        <v>255.2</v>
      </c>
      <c r="EI828" s="66">
        <v>311</v>
      </c>
      <c r="EJ828" s="66">
        <v>324</v>
      </c>
      <c r="EK828" s="20">
        <v>11722.92</v>
      </c>
      <c r="EL828" s="20">
        <v>12098.8</v>
      </c>
      <c r="EM828" s="20">
        <v>56.200818181818185</v>
      </c>
      <c r="EN828" s="20">
        <v>70.102863636363637</v>
      </c>
      <c r="EO828" s="20">
        <v>11.5275</v>
      </c>
      <c r="EP828" s="20">
        <v>261.33999999999997</v>
      </c>
      <c r="EQ828" s="21">
        <v>65</v>
      </c>
      <c r="ER828" s="21">
        <v>69</v>
      </c>
      <c r="ES828" s="61" t="str">
        <f t="shared" si="51"/>
        <v>Elon</v>
      </c>
      <c r="ET828" s="61">
        <f t="shared" si="52"/>
        <v>134</v>
      </c>
      <c r="EU828" s="61">
        <f t="shared" si="53"/>
        <v>-4</v>
      </c>
    </row>
    <row r="829" spans="1:151" x14ac:dyDescent="0.45">
      <c r="A829" s="68">
        <v>45325</v>
      </c>
      <c r="B829" s="21" t="s">
        <v>350</v>
      </c>
      <c r="C829" s="21">
        <v>354</v>
      </c>
      <c r="D829" s="21" t="s">
        <v>117</v>
      </c>
      <c r="E829" s="21">
        <v>47</v>
      </c>
      <c r="F829" s="50" t="s">
        <v>558</v>
      </c>
      <c r="G829" t="s">
        <v>350</v>
      </c>
      <c r="H829" t="s">
        <v>907</v>
      </c>
      <c r="I829" t="s">
        <v>350</v>
      </c>
      <c r="J829" t="s">
        <v>907</v>
      </c>
      <c r="K829" t="s">
        <v>350</v>
      </c>
      <c r="L829" t="s">
        <v>907</v>
      </c>
      <c r="M829" t="s">
        <v>690</v>
      </c>
      <c r="N829" t="s">
        <v>620</v>
      </c>
      <c r="O829" t="s">
        <v>350</v>
      </c>
      <c r="P829" t="s">
        <v>117</v>
      </c>
      <c r="Q829" t="s">
        <v>350</v>
      </c>
      <c r="R829" t="s">
        <v>117</v>
      </c>
      <c r="S829" t="s">
        <v>118</v>
      </c>
      <c r="T829" t="s">
        <v>118</v>
      </c>
      <c r="U829">
        <v>22</v>
      </c>
      <c r="V829">
        <v>22</v>
      </c>
      <c r="W829" s="20">
        <v>0.36363636363636398</v>
      </c>
      <c r="X829" s="20">
        <v>-15</v>
      </c>
      <c r="Y829" s="20">
        <v>100.8</v>
      </c>
      <c r="Z829" s="20">
        <v>115.8</v>
      </c>
      <c r="AA829" s="20">
        <v>66.3</v>
      </c>
      <c r="AB829" s="20">
        <v>-1.9E-2</v>
      </c>
      <c r="AC829" s="20">
        <v>-6.36</v>
      </c>
      <c r="AD829" s="20">
        <v>103.8</v>
      </c>
      <c r="AE829" s="20">
        <v>110.2</v>
      </c>
      <c r="AF829" s="20">
        <v>-5.22</v>
      </c>
      <c r="AG829" s="20">
        <v>99.1</v>
      </c>
      <c r="AH829" s="20">
        <v>115.1</v>
      </c>
      <c r="AI829" s="20">
        <v>0.15210000000000001</v>
      </c>
      <c r="AJ829" s="20">
        <v>-11</v>
      </c>
      <c r="AK829" s="20">
        <v>-0.5</v>
      </c>
      <c r="AL829" s="20">
        <v>964</v>
      </c>
      <c r="AM829" s="20">
        <v>-12.4</v>
      </c>
      <c r="AN829" s="20">
        <v>-5.9</v>
      </c>
      <c r="AO829" s="20">
        <v>1573</v>
      </c>
      <c r="AP829" s="20">
        <v>1599</v>
      </c>
      <c r="AQ829" s="20">
        <v>1248</v>
      </c>
      <c r="AR829" s="20">
        <v>0.42399999999999999</v>
      </c>
      <c r="AS829" s="20">
        <v>196</v>
      </c>
      <c r="AT829" s="20">
        <v>601</v>
      </c>
      <c r="AU829" s="20">
        <v>0.32600000000000001</v>
      </c>
      <c r="AV829" s="20">
        <v>319</v>
      </c>
      <c r="AW829" s="20">
        <v>448</v>
      </c>
      <c r="AX829" s="20">
        <v>0.71199999999999997</v>
      </c>
      <c r="AY829" s="20">
        <v>211</v>
      </c>
      <c r="AZ829" s="20">
        <v>9.5909090909090917</v>
      </c>
      <c r="BA829" s="20">
        <v>771</v>
      </c>
      <c r="BB829" s="20">
        <v>35.045454545454547</v>
      </c>
      <c r="BC829" s="20">
        <v>273</v>
      </c>
      <c r="BD829" s="20">
        <v>102</v>
      </c>
      <c r="BE829" s="20">
        <v>34</v>
      </c>
      <c r="BF829" s="20">
        <v>242</v>
      </c>
      <c r="BG829" s="20">
        <v>375</v>
      </c>
      <c r="BH829" s="20">
        <v>71.5</v>
      </c>
      <c r="BI829" s="20">
        <v>72.682000000000002</v>
      </c>
      <c r="BJ829" s="20">
        <v>-1.1819999999999999</v>
      </c>
      <c r="BK829" s="20">
        <v>1.1279999999999999</v>
      </c>
      <c r="BL829" s="20">
        <v>11</v>
      </c>
      <c r="BM829" s="20">
        <v>0.42099999999999999</v>
      </c>
      <c r="BN829" s="20">
        <v>27.3</v>
      </c>
      <c r="BO829" s="20">
        <v>20.399999999999999</v>
      </c>
      <c r="BP829" s="20">
        <v>1.5</v>
      </c>
      <c r="BQ829" s="20">
        <v>4.6363636363636367</v>
      </c>
      <c r="BR829" s="20">
        <v>17</v>
      </c>
      <c r="BS829" s="20">
        <v>339</v>
      </c>
      <c r="BT829" s="20">
        <v>0.39</v>
      </c>
      <c r="BU829" s="20">
        <v>0</v>
      </c>
      <c r="BV829" s="66">
        <v>328</v>
      </c>
      <c r="BW829" s="66">
        <v>316</v>
      </c>
      <c r="BX829" s="66">
        <v>325</v>
      </c>
      <c r="BY829" s="66">
        <v>312</v>
      </c>
      <c r="BZ829" s="66">
        <v>325</v>
      </c>
      <c r="CA829" s="66">
        <v>269.3</v>
      </c>
      <c r="CB829" s="66">
        <v>339</v>
      </c>
      <c r="CC829" s="66">
        <v>334</v>
      </c>
      <c r="CD829" s="20">
        <v>0.68181818181818199</v>
      </c>
      <c r="CE829" s="20">
        <v>4.0999999999999996</v>
      </c>
      <c r="CF829" s="20">
        <v>112.1</v>
      </c>
      <c r="CG829" s="20">
        <v>108</v>
      </c>
      <c r="CH829" s="20">
        <v>71.2</v>
      </c>
      <c r="CI829" s="20">
        <v>3.1E-2</v>
      </c>
      <c r="CJ829" s="20">
        <v>-1.83</v>
      </c>
      <c r="CK829" s="20">
        <v>106.4</v>
      </c>
      <c r="CL829" s="20">
        <v>108.3</v>
      </c>
      <c r="CM829" s="20">
        <v>-0.6</v>
      </c>
      <c r="CN829" s="20">
        <v>112.9</v>
      </c>
      <c r="CO829" s="20">
        <v>107</v>
      </c>
      <c r="CP829" s="63">
        <v>0.64880000000000004</v>
      </c>
      <c r="CQ829" s="20">
        <v>-3</v>
      </c>
      <c r="CR829" s="20">
        <v>-0.13636363636363635</v>
      </c>
      <c r="CS829" s="20">
        <v>1260</v>
      </c>
      <c r="CT829" s="20">
        <v>2.4900000000000002</v>
      </c>
      <c r="CU829" s="20">
        <v>-1.65</v>
      </c>
      <c r="CV829" s="20">
        <v>1779</v>
      </c>
      <c r="CW829" s="20">
        <v>1655</v>
      </c>
      <c r="CX829" s="20">
        <v>1442</v>
      </c>
      <c r="CY829" s="20">
        <v>0.435</v>
      </c>
      <c r="CZ829" s="20">
        <v>221</v>
      </c>
      <c r="DA829" s="20">
        <v>691</v>
      </c>
      <c r="DB829" s="20">
        <v>0.32</v>
      </c>
      <c r="DC829" s="20">
        <v>304</v>
      </c>
      <c r="DD829" s="20">
        <v>418</v>
      </c>
      <c r="DE829" s="20">
        <v>0.72699999999999998</v>
      </c>
      <c r="DF829" s="20">
        <v>296</v>
      </c>
      <c r="DG829" s="20">
        <v>13.454545454545455</v>
      </c>
      <c r="DH829" s="20">
        <v>892</v>
      </c>
      <c r="DI829" s="20">
        <v>40.545454545454547</v>
      </c>
      <c r="DJ829" s="20">
        <v>317</v>
      </c>
      <c r="DK829" s="20">
        <v>123</v>
      </c>
      <c r="DL829" s="20">
        <v>65</v>
      </c>
      <c r="DM829" s="20">
        <v>228</v>
      </c>
      <c r="DN829" s="20">
        <v>353</v>
      </c>
      <c r="DO829" s="20">
        <v>80.900000000000006</v>
      </c>
      <c r="DP829" s="20">
        <v>75.227000000000004</v>
      </c>
      <c r="DQ829" s="20">
        <v>5.6360000000000001</v>
      </c>
      <c r="DR829" s="20">
        <v>1.39</v>
      </c>
      <c r="DS829" s="20">
        <v>10.364000000000001</v>
      </c>
      <c r="DT829" s="20">
        <v>0.53900000000000003</v>
      </c>
      <c r="DU829" s="20">
        <v>31.4</v>
      </c>
      <c r="DV829" s="20">
        <v>19</v>
      </c>
      <c r="DW829" s="20">
        <v>3</v>
      </c>
      <c r="DX829" s="20">
        <v>5.5909090909090908</v>
      </c>
      <c r="DY829" s="20">
        <v>16</v>
      </c>
      <c r="DZ829" s="20">
        <v>108</v>
      </c>
      <c r="EA829" s="20">
        <v>0.54100000000000004</v>
      </c>
      <c r="EB829" s="20">
        <v>1</v>
      </c>
      <c r="EC829" s="66">
        <v>117</v>
      </c>
      <c r="ED829" s="66">
        <v>89</v>
      </c>
      <c r="EE829" s="66">
        <v>108</v>
      </c>
      <c r="EF829" s="66">
        <v>119</v>
      </c>
      <c r="EG829" s="66">
        <v>124</v>
      </c>
      <c r="EH829" s="66">
        <v>92</v>
      </c>
      <c r="EI829" s="66">
        <v>108</v>
      </c>
      <c r="EJ829" s="66">
        <v>83</v>
      </c>
      <c r="EK829" s="20">
        <v>10886.4</v>
      </c>
      <c r="EL829" s="20">
        <v>12981.179999999998</v>
      </c>
      <c r="EM829" s="20">
        <v>61.5</v>
      </c>
      <c r="EN829" s="20">
        <v>48.051272727272732</v>
      </c>
      <c r="EO829" s="20">
        <v>12.359</v>
      </c>
      <c r="EP829" s="20">
        <v>251.33599999999998</v>
      </c>
      <c r="EQ829" s="21">
        <v>83</v>
      </c>
      <c r="ER829" s="21">
        <v>84</v>
      </c>
      <c r="ES829" s="61" t="str">
        <f t="shared" si="51"/>
        <v>Charleston</v>
      </c>
      <c r="ET829" s="61">
        <f t="shared" si="52"/>
        <v>167</v>
      </c>
      <c r="EU829" s="61">
        <f t="shared" si="53"/>
        <v>-1</v>
      </c>
    </row>
    <row r="830" spans="1:151" x14ac:dyDescent="0.45">
      <c r="A830" s="68">
        <v>45325</v>
      </c>
      <c r="B830" s="21" t="s">
        <v>238</v>
      </c>
      <c r="C830" s="21">
        <v>175</v>
      </c>
      <c r="D830" s="21" t="s">
        <v>71</v>
      </c>
      <c r="E830" s="21">
        <v>215</v>
      </c>
      <c r="F830" s="50" t="s">
        <v>558</v>
      </c>
      <c r="G830" t="s">
        <v>238</v>
      </c>
      <c r="H830" t="s">
        <v>71</v>
      </c>
      <c r="I830" t="s">
        <v>238</v>
      </c>
      <c r="J830" t="s">
        <v>71</v>
      </c>
      <c r="K830" t="s">
        <v>238</v>
      </c>
      <c r="L830" t="s">
        <v>71</v>
      </c>
      <c r="M830" t="s">
        <v>238</v>
      </c>
      <c r="N830" t="s">
        <v>71</v>
      </c>
      <c r="O830" t="s">
        <v>238</v>
      </c>
      <c r="P830" t="s">
        <v>71</v>
      </c>
      <c r="Q830" t="s">
        <v>238</v>
      </c>
      <c r="R830" t="s">
        <v>71</v>
      </c>
      <c r="S830" t="s">
        <v>24</v>
      </c>
      <c r="T830" t="s">
        <v>24</v>
      </c>
      <c r="U830">
        <v>20</v>
      </c>
      <c r="V830">
        <v>21</v>
      </c>
      <c r="W830" s="20">
        <v>0.65</v>
      </c>
      <c r="X830" s="20">
        <v>9.84</v>
      </c>
      <c r="Y830" s="20">
        <v>110.6</v>
      </c>
      <c r="Z830" s="20">
        <v>100.8</v>
      </c>
      <c r="AA830" s="20">
        <v>67.400000000000006</v>
      </c>
      <c r="AB830" s="20">
        <v>-0.05</v>
      </c>
      <c r="AC830" s="20">
        <v>-0.28000000000000003</v>
      </c>
      <c r="AD830" s="20">
        <v>107.3</v>
      </c>
      <c r="AE830" s="20">
        <v>107.6</v>
      </c>
      <c r="AF830" s="20">
        <v>-13.55</v>
      </c>
      <c r="AG830" s="20">
        <v>109</v>
      </c>
      <c r="AH830" s="20">
        <v>100.4</v>
      </c>
      <c r="AI830" s="20">
        <v>0.72130000000000005</v>
      </c>
      <c r="AJ830" s="20">
        <v>-1.7</v>
      </c>
      <c r="AK830" s="20">
        <v>-8.4999999999999992E-2</v>
      </c>
      <c r="AL830" s="20">
        <v>1285</v>
      </c>
      <c r="AM830" s="20">
        <v>9.64</v>
      </c>
      <c r="AN830" s="20">
        <v>1.39</v>
      </c>
      <c r="AO830" s="20">
        <v>1531</v>
      </c>
      <c r="AP830" s="20">
        <v>1366</v>
      </c>
      <c r="AQ830" s="20">
        <v>1156</v>
      </c>
      <c r="AR830" s="20">
        <v>0.47799999999999998</v>
      </c>
      <c r="AS830" s="20">
        <v>155</v>
      </c>
      <c r="AT830" s="20">
        <v>456</v>
      </c>
      <c r="AU830" s="20">
        <v>0.34</v>
      </c>
      <c r="AV830" s="20">
        <v>272</v>
      </c>
      <c r="AW830" s="20">
        <v>401</v>
      </c>
      <c r="AX830" s="20">
        <v>0.67800000000000005</v>
      </c>
      <c r="AY830" s="20">
        <v>221</v>
      </c>
      <c r="AZ830" s="20">
        <v>11.05</v>
      </c>
      <c r="BA830" s="20">
        <v>746</v>
      </c>
      <c r="BB830" s="20">
        <v>37.299999999999997</v>
      </c>
      <c r="BC830" s="20">
        <v>372</v>
      </c>
      <c r="BD830" s="20">
        <v>130</v>
      </c>
      <c r="BE830" s="20">
        <v>96</v>
      </c>
      <c r="BF830" s="20">
        <v>251</v>
      </c>
      <c r="BG830" s="20">
        <v>327</v>
      </c>
      <c r="BH830" s="20">
        <v>76.599999999999994</v>
      </c>
      <c r="BI830" s="20">
        <v>68.3</v>
      </c>
      <c r="BJ830" s="20">
        <v>8.25</v>
      </c>
      <c r="BK830" s="20">
        <v>1.482</v>
      </c>
      <c r="BL830" s="20">
        <v>12.55</v>
      </c>
      <c r="BM830" s="20">
        <v>0.51800000000000002</v>
      </c>
      <c r="BN830" s="20">
        <v>22.8</v>
      </c>
      <c r="BO830" s="20">
        <v>20</v>
      </c>
      <c r="BP830" s="20">
        <v>4.8</v>
      </c>
      <c r="BQ830" s="20">
        <v>6.5</v>
      </c>
      <c r="BR830" s="20">
        <v>16.399999999999999</v>
      </c>
      <c r="BS830" s="20">
        <v>155</v>
      </c>
      <c r="BT830" s="20">
        <v>0.50700000000000001</v>
      </c>
      <c r="BU830" s="20">
        <v>1</v>
      </c>
      <c r="BV830" s="66">
        <v>93</v>
      </c>
      <c r="BW830" s="66">
        <v>107</v>
      </c>
      <c r="BX830" s="66">
        <v>95</v>
      </c>
      <c r="BY830" s="66">
        <v>96</v>
      </c>
      <c r="BZ830" s="66">
        <v>84</v>
      </c>
      <c r="CA830" s="66">
        <v>83.2</v>
      </c>
      <c r="CB830" s="66">
        <v>155</v>
      </c>
      <c r="CC830" s="66">
        <v>214</v>
      </c>
      <c r="CD830" s="20">
        <v>0.71428571428571397</v>
      </c>
      <c r="CE830" s="20">
        <v>15.38</v>
      </c>
      <c r="CF830" s="20">
        <v>117.6</v>
      </c>
      <c r="CG830" s="20">
        <v>102.3</v>
      </c>
      <c r="CH830" s="20">
        <v>64.3</v>
      </c>
      <c r="CI830" s="20">
        <v>5.3999999999999999E-2</v>
      </c>
      <c r="CJ830" s="20">
        <v>6.62</v>
      </c>
      <c r="CK830" s="20">
        <v>110.4</v>
      </c>
      <c r="CL830" s="20">
        <v>103.8</v>
      </c>
      <c r="CM830" s="20">
        <v>-7.17</v>
      </c>
      <c r="CN830" s="20">
        <v>118.1</v>
      </c>
      <c r="CO830" s="20">
        <v>101.4</v>
      </c>
      <c r="CP830" s="63">
        <v>0.85229999999999995</v>
      </c>
      <c r="CQ830" s="20">
        <v>1.9</v>
      </c>
      <c r="CR830" s="20">
        <v>9.0476190476190474E-2</v>
      </c>
      <c r="CS830" s="20">
        <v>1382</v>
      </c>
      <c r="CT830" s="20">
        <v>12.18</v>
      </c>
      <c r="CU830" s="20">
        <v>6.65</v>
      </c>
      <c r="CV830" s="20">
        <v>1584</v>
      </c>
      <c r="CW830" s="20">
        <v>1468</v>
      </c>
      <c r="CX830" s="20">
        <v>1217</v>
      </c>
      <c r="CY830" s="20">
        <v>0.47899999999999998</v>
      </c>
      <c r="CZ830" s="20">
        <v>175</v>
      </c>
      <c r="DA830" s="20">
        <v>450</v>
      </c>
      <c r="DB830" s="20">
        <v>0.38900000000000001</v>
      </c>
      <c r="DC830" s="20">
        <v>243</v>
      </c>
      <c r="DD830" s="20">
        <v>334</v>
      </c>
      <c r="DE830" s="20">
        <v>0.72799999999999998</v>
      </c>
      <c r="DF830" s="20">
        <v>166</v>
      </c>
      <c r="DG830" s="20">
        <v>7.9047619047619051</v>
      </c>
      <c r="DH830" s="20">
        <v>627</v>
      </c>
      <c r="DI830" s="20">
        <v>29.857142857142858</v>
      </c>
      <c r="DJ830" s="20">
        <v>347</v>
      </c>
      <c r="DK830" s="20">
        <v>160</v>
      </c>
      <c r="DL830" s="20">
        <v>68</v>
      </c>
      <c r="DM830" s="20">
        <v>185</v>
      </c>
      <c r="DN830" s="20">
        <v>383</v>
      </c>
      <c r="DO830" s="20">
        <v>75.400000000000006</v>
      </c>
      <c r="DP830" s="20">
        <v>69.905000000000001</v>
      </c>
      <c r="DQ830" s="20">
        <v>5.524</v>
      </c>
      <c r="DR830" s="20">
        <v>1.8759999999999999</v>
      </c>
      <c r="DS830" s="20">
        <v>8.81</v>
      </c>
      <c r="DT830" s="20">
        <v>0.86499999999999999</v>
      </c>
      <c r="DU830" s="20">
        <v>21.4</v>
      </c>
      <c r="DV830" s="20">
        <v>15.9</v>
      </c>
      <c r="DW830" s="20">
        <v>3.2</v>
      </c>
      <c r="DX830" s="20">
        <v>7.6190476190476186</v>
      </c>
      <c r="DY830" s="20">
        <v>18.2</v>
      </c>
      <c r="DZ830" s="20">
        <v>32</v>
      </c>
      <c r="EA830" s="20">
        <v>0.6</v>
      </c>
      <c r="EB830" s="20">
        <v>0</v>
      </c>
      <c r="EC830" s="66">
        <v>58</v>
      </c>
      <c r="ED830" s="66">
        <v>34</v>
      </c>
      <c r="EE830" s="66">
        <v>26</v>
      </c>
      <c r="EF830" s="66">
        <v>40</v>
      </c>
      <c r="EG830" s="66">
        <v>43</v>
      </c>
      <c r="EH830" s="66">
        <v>29.3</v>
      </c>
      <c r="EI830" s="66">
        <v>32</v>
      </c>
      <c r="EJ830" s="66">
        <v>42</v>
      </c>
      <c r="EK830" s="20">
        <v>11314.38</v>
      </c>
      <c r="EL830" s="20">
        <v>11854.08</v>
      </c>
      <c r="EM830" s="20">
        <v>95.61904761904762</v>
      </c>
      <c r="EN830" s="20">
        <v>57.265000000000001</v>
      </c>
      <c r="EO830" s="20">
        <v>11.939199999999998</v>
      </c>
      <c r="EP830" s="20">
        <v>259.67400000000004</v>
      </c>
      <c r="EQ830" s="21">
        <v>75</v>
      </c>
      <c r="ER830" s="21">
        <v>66</v>
      </c>
      <c r="ES830" s="61" t="str">
        <f t="shared" si="51"/>
        <v>Minnesota</v>
      </c>
      <c r="ET830" s="61">
        <f t="shared" si="52"/>
        <v>141</v>
      </c>
      <c r="EU830" s="61">
        <f t="shared" si="53"/>
        <v>9</v>
      </c>
    </row>
    <row r="831" spans="1:151" x14ac:dyDescent="0.45">
      <c r="A831" s="68">
        <v>45325</v>
      </c>
      <c r="B831" s="21" t="s">
        <v>365</v>
      </c>
      <c r="C831" s="21">
        <v>250</v>
      </c>
      <c r="D831" s="21" t="s">
        <v>906</v>
      </c>
      <c r="E831" s="21">
        <v>140</v>
      </c>
      <c r="F831" s="50" t="s">
        <v>558</v>
      </c>
      <c r="G831" t="s">
        <v>365</v>
      </c>
      <c r="H831" t="s">
        <v>906</v>
      </c>
      <c r="I831" t="s">
        <v>365</v>
      </c>
      <c r="J831" t="s">
        <v>906</v>
      </c>
      <c r="K831" t="s">
        <v>365</v>
      </c>
      <c r="L831" t="s">
        <v>906</v>
      </c>
      <c r="M831" t="s">
        <v>606</v>
      </c>
      <c r="N831" t="s">
        <v>906</v>
      </c>
      <c r="O831" t="s">
        <v>365</v>
      </c>
      <c r="P831" t="s">
        <v>906</v>
      </c>
      <c r="Q831" t="s">
        <v>365</v>
      </c>
      <c r="R831" t="s">
        <v>906</v>
      </c>
      <c r="S831" t="s">
        <v>312</v>
      </c>
      <c r="T831" t="s">
        <v>312</v>
      </c>
      <c r="U831">
        <v>23</v>
      </c>
      <c r="V831">
        <v>21</v>
      </c>
      <c r="W831" s="20">
        <v>0.47826086956521702</v>
      </c>
      <c r="X831" s="20">
        <v>-11.34</v>
      </c>
      <c r="Y831" s="20">
        <v>101.4</v>
      </c>
      <c r="Z831" s="20">
        <v>112.8</v>
      </c>
      <c r="AA831" s="20">
        <v>69.099999999999994</v>
      </c>
      <c r="AB831" s="20">
        <v>-2.5999999999999999E-2</v>
      </c>
      <c r="AC831" s="20">
        <v>-9.69</v>
      </c>
      <c r="AD831" s="20">
        <v>100.3</v>
      </c>
      <c r="AE831" s="20">
        <v>110</v>
      </c>
      <c r="AF831" s="20">
        <v>-5.33</v>
      </c>
      <c r="AG831" s="20">
        <v>100.8</v>
      </c>
      <c r="AH831" s="20">
        <v>112.5</v>
      </c>
      <c r="AI831" s="20">
        <v>0.2205</v>
      </c>
      <c r="AJ831" s="20">
        <v>-8.9</v>
      </c>
      <c r="AK831" s="20">
        <v>-0.38695652173913048</v>
      </c>
      <c r="AL831" s="20">
        <v>1021</v>
      </c>
      <c r="AM831" s="20">
        <v>-10.35</v>
      </c>
      <c r="AN831" s="20">
        <v>-8.35</v>
      </c>
      <c r="AO831" s="20">
        <v>1703</v>
      </c>
      <c r="AP831" s="20">
        <v>1672</v>
      </c>
      <c r="AQ831" s="20">
        <v>1376</v>
      </c>
      <c r="AR831" s="20">
        <v>0.44900000000000001</v>
      </c>
      <c r="AS831" s="20">
        <v>167</v>
      </c>
      <c r="AT831" s="20">
        <v>469</v>
      </c>
      <c r="AU831" s="20">
        <v>0.35599999999999998</v>
      </c>
      <c r="AV831" s="20">
        <v>300</v>
      </c>
      <c r="AW831" s="20">
        <v>423</v>
      </c>
      <c r="AX831" s="20">
        <v>0.70899999999999996</v>
      </c>
      <c r="AY831" s="20">
        <v>228</v>
      </c>
      <c r="AZ831" s="20">
        <v>9.9130434782608692</v>
      </c>
      <c r="BA831" s="20">
        <v>772</v>
      </c>
      <c r="BB831" s="20">
        <v>33.565217391304351</v>
      </c>
      <c r="BC831" s="20">
        <v>305</v>
      </c>
      <c r="BD831" s="20">
        <v>206</v>
      </c>
      <c r="BE831" s="20">
        <v>115</v>
      </c>
      <c r="BF831" s="20">
        <v>276</v>
      </c>
      <c r="BG831" s="20">
        <v>391</v>
      </c>
      <c r="BH831" s="20">
        <v>74</v>
      </c>
      <c r="BI831" s="20">
        <v>72.695999999999998</v>
      </c>
      <c r="BJ831" s="20">
        <v>1.3480000000000001</v>
      </c>
      <c r="BK831" s="20">
        <v>1.105</v>
      </c>
      <c r="BL831" s="20">
        <v>12</v>
      </c>
      <c r="BM831" s="20">
        <v>0.746</v>
      </c>
      <c r="BN831" s="20">
        <v>20.399999999999999</v>
      </c>
      <c r="BO831" s="20">
        <v>18.399999999999999</v>
      </c>
      <c r="BP831" s="20">
        <v>5</v>
      </c>
      <c r="BQ831" s="20">
        <v>8.9565217391304355</v>
      </c>
      <c r="BR831" s="20">
        <v>17</v>
      </c>
      <c r="BS831" s="20">
        <v>322</v>
      </c>
      <c r="BT831" s="20">
        <v>0.41</v>
      </c>
      <c r="BU831" s="20">
        <v>0</v>
      </c>
      <c r="BV831" s="66">
        <v>294</v>
      </c>
      <c r="BW831" s="66">
        <v>295</v>
      </c>
      <c r="BX831" s="66">
        <v>300</v>
      </c>
      <c r="BY831" s="66">
        <v>274</v>
      </c>
      <c r="BZ831" s="66">
        <v>302</v>
      </c>
      <c r="CA831" s="66">
        <v>247.7</v>
      </c>
      <c r="CB831" s="66">
        <v>322</v>
      </c>
      <c r="CC831" s="66">
        <v>285</v>
      </c>
      <c r="CD831" s="20">
        <v>0.42857142857142899</v>
      </c>
      <c r="CE831" s="20">
        <v>-13.29</v>
      </c>
      <c r="CF831" s="20">
        <v>101.6</v>
      </c>
      <c r="CG831" s="20">
        <v>114.9</v>
      </c>
      <c r="CH831" s="20">
        <v>67.8</v>
      </c>
      <c r="CI831" s="20">
        <v>-7.0999999999999994E-2</v>
      </c>
      <c r="CJ831" s="20">
        <v>-5.87</v>
      </c>
      <c r="CK831" s="20">
        <v>102.2</v>
      </c>
      <c r="CL831" s="20">
        <v>108.1</v>
      </c>
      <c r="CM831" s="20">
        <v>-0.98</v>
      </c>
      <c r="CN831" s="20">
        <v>101.1</v>
      </c>
      <c r="CO831" s="20">
        <v>115.3</v>
      </c>
      <c r="CP831" s="63">
        <v>0.1812</v>
      </c>
      <c r="CQ831" s="20">
        <v>-9.1999999999999993</v>
      </c>
      <c r="CR831" s="20">
        <v>-0.43809523809523804</v>
      </c>
      <c r="CS831" s="20">
        <v>1006</v>
      </c>
      <c r="CT831" s="20">
        <v>-11.77</v>
      </c>
      <c r="CU831" s="20">
        <v>-7.05</v>
      </c>
      <c r="CV831" s="20">
        <v>1556</v>
      </c>
      <c r="CW831" s="20">
        <v>1524</v>
      </c>
      <c r="CX831" s="20">
        <v>1276</v>
      </c>
      <c r="CY831" s="20">
        <v>0.437</v>
      </c>
      <c r="CZ831" s="20">
        <v>216</v>
      </c>
      <c r="DA831" s="20">
        <v>609</v>
      </c>
      <c r="DB831" s="20">
        <v>0.35499999999999998</v>
      </c>
      <c r="DC831" s="20">
        <v>226</v>
      </c>
      <c r="DD831" s="20">
        <v>294</v>
      </c>
      <c r="DE831" s="20">
        <v>0.76900000000000002</v>
      </c>
      <c r="DF831" s="20">
        <v>183</v>
      </c>
      <c r="DG831" s="20">
        <v>8.7142857142857135</v>
      </c>
      <c r="DH831" s="20">
        <v>689</v>
      </c>
      <c r="DI831" s="20">
        <v>32.80952380952381</v>
      </c>
      <c r="DJ831" s="20">
        <v>337</v>
      </c>
      <c r="DK831" s="20">
        <v>182</v>
      </c>
      <c r="DL831" s="20">
        <v>70</v>
      </c>
      <c r="DM831" s="20">
        <v>240</v>
      </c>
      <c r="DN831" s="20">
        <v>316</v>
      </c>
      <c r="DO831" s="20">
        <v>74.099999999999994</v>
      </c>
      <c r="DP831" s="20">
        <v>72.570999999999998</v>
      </c>
      <c r="DQ831" s="20">
        <v>1.524</v>
      </c>
      <c r="DR831" s="20">
        <v>1.4039999999999999</v>
      </c>
      <c r="DS831" s="20">
        <v>11.429</v>
      </c>
      <c r="DT831" s="20">
        <v>0.75800000000000001</v>
      </c>
      <c r="DU831" s="20">
        <v>29</v>
      </c>
      <c r="DV831" s="20">
        <v>14</v>
      </c>
      <c r="DW831" s="20">
        <v>3.3</v>
      </c>
      <c r="DX831" s="20">
        <v>8.6666666666666661</v>
      </c>
      <c r="DY831" s="20">
        <v>15</v>
      </c>
      <c r="DZ831" s="20">
        <v>317</v>
      </c>
      <c r="EA831" s="20">
        <v>0.41399999999999998</v>
      </c>
      <c r="EB831" s="20">
        <v>-1</v>
      </c>
      <c r="EC831" s="66">
        <v>303</v>
      </c>
      <c r="ED831" s="66">
        <v>321</v>
      </c>
      <c r="EE831" s="66">
        <v>0</v>
      </c>
      <c r="EF831" s="66">
        <v>0</v>
      </c>
      <c r="EG831" s="66">
        <v>316</v>
      </c>
      <c r="EH831" s="66">
        <v>160.30000000000001</v>
      </c>
      <c r="EI831" s="66">
        <v>317</v>
      </c>
      <c r="EJ831" s="66">
        <v>305</v>
      </c>
      <c r="EK831" s="20">
        <v>11650.86</v>
      </c>
      <c r="EL831" s="20">
        <v>11460.48</v>
      </c>
      <c r="EM831" s="20">
        <v>104</v>
      </c>
      <c r="EN831" s="20">
        <v>102.36408695652175</v>
      </c>
      <c r="EO831" s="20">
        <v>13.073</v>
      </c>
      <c r="EP831" s="20">
        <v>224.04399999999998</v>
      </c>
      <c r="EQ831" s="21">
        <v>87</v>
      </c>
      <c r="ER831" s="21">
        <v>81</v>
      </c>
      <c r="ES831" s="61" t="str">
        <f t="shared" si="51"/>
        <v>Sacred Heart</v>
      </c>
      <c r="ET831" s="61">
        <f t="shared" si="52"/>
        <v>168</v>
      </c>
      <c r="EU831" s="61">
        <f t="shared" si="53"/>
        <v>6</v>
      </c>
    </row>
    <row r="832" spans="1:151" x14ac:dyDescent="0.45">
      <c r="A832" s="68">
        <v>45325</v>
      </c>
      <c r="B832" s="21" t="s">
        <v>370</v>
      </c>
      <c r="C832" s="21">
        <v>287</v>
      </c>
      <c r="D832" s="21" t="s">
        <v>311</v>
      </c>
      <c r="E832" s="21">
        <v>343</v>
      </c>
      <c r="F832" s="50" t="s">
        <v>558</v>
      </c>
      <c r="G832" t="s">
        <v>370</v>
      </c>
      <c r="H832" t="s">
        <v>311</v>
      </c>
      <c r="I832" t="s">
        <v>370</v>
      </c>
      <c r="J832" t="s">
        <v>311</v>
      </c>
      <c r="K832" t="s">
        <v>370</v>
      </c>
      <c r="L832" t="s">
        <v>311</v>
      </c>
      <c r="M832" t="s">
        <v>370</v>
      </c>
      <c r="N832" t="s">
        <v>311</v>
      </c>
      <c r="O832" t="s">
        <v>370</v>
      </c>
      <c r="P832" t="s">
        <v>311</v>
      </c>
      <c r="Q832" t="s">
        <v>370</v>
      </c>
      <c r="R832" t="s">
        <v>311</v>
      </c>
      <c r="S832" t="s">
        <v>312</v>
      </c>
      <c r="T832" t="s">
        <v>312</v>
      </c>
      <c r="U832">
        <v>23</v>
      </c>
      <c r="V832">
        <v>20</v>
      </c>
      <c r="W832" s="20">
        <v>8.6956521739130405E-2</v>
      </c>
      <c r="X832" s="20">
        <v>-21.14</v>
      </c>
      <c r="Y832" s="20">
        <v>91</v>
      </c>
      <c r="Z832" s="20">
        <v>112.2</v>
      </c>
      <c r="AA832" s="20">
        <v>68.599999999999994</v>
      </c>
      <c r="AB832" s="20">
        <v>-9.7000000000000003E-2</v>
      </c>
      <c r="AC832" s="20">
        <v>-2.48</v>
      </c>
      <c r="AD832" s="20">
        <v>104</v>
      </c>
      <c r="AE832" s="20">
        <v>106.5</v>
      </c>
      <c r="AF832" s="20">
        <v>3.6</v>
      </c>
      <c r="AG832" s="20">
        <v>89.7</v>
      </c>
      <c r="AH832" s="20">
        <v>110.7</v>
      </c>
      <c r="AI832" s="20">
        <v>8.1900000000000001E-2</v>
      </c>
      <c r="AJ832" s="20">
        <v>-15</v>
      </c>
      <c r="AK832" s="20">
        <v>-0.65217391304347827</v>
      </c>
      <c r="AL832" s="20">
        <v>841</v>
      </c>
      <c r="AM832" s="20">
        <v>-19.78</v>
      </c>
      <c r="AN832" s="20">
        <v>-3.97</v>
      </c>
      <c r="AO832" s="20">
        <v>1456</v>
      </c>
      <c r="AP832" s="20">
        <v>1777</v>
      </c>
      <c r="AQ832" s="20">
        <v>1334</v>
      </c>
      <c r="AR832" s="20">
        <v>0.39400000000000002</v>
      </c>
      <c r="AS832" s="20">
        <v>192</v>
      </c>
      <c r="AT832" s="20">
        <v>618</v>
      </c>
      <c r="AU832" s="20">
        <v>0.311</v>
      </c>
      <c r="AV832" s="20">
        <v>214</v>
      </c>
      <c r="AW832" s="20">
        <v>311</v>
      </c>
      <c r="AX832" s="20">
        <v>0.68799999999999994</v>
      </c>
      <c r="AY832" s="20">
        <v>186</v>
      </c>
      <c r="AZ832" s="20">
        <v>8.0869565217391308</v>
      </c>
      <c r="BA832" s="20">
        <v>744</v>
      </c>
      <c r="BB832" s="20">
        <v>32.347826086956523</v>
      </c>
      <c r="BC832" s="20">
        <v>261</v>
      </c>
      <c r="BD832" s="20">
        <v>171</v>
      </c>
      <c r="BE832" s="20">
        <v>57</v>
      </c>
      <c r="BF832" s="20">
        <v>328</v>
      </c>
      <c r="BG832" s="20">
        <v>367</v>
      </c>
      <c r="BH832" s="20">
        <v>63.3</v>
      </c>
      <c r="BI832" s="20">
        <v>77.260999999999996</v>
      </c>
      <c r="BJ832" s="20">
        <v>-13.957000000000001</v>
      </c>
      <c r="BK832" s="20">
        <v>0.79600000000000004</v>
      </c>
      <c r="BL832" s="20">
        <v>14.260999999999999</v>
      </c>
      <c r="BM832" s="20">
        <v>0.52100000000000002</v>
      </c>
      <c r="BN832" s="20">
        <v>26.9</v>
      </c>
      <c r="BO832" s="20">
        <v>13.5</v>
      </c>
      <c r="BP832" s="20">
        <v>2.5</v>
      </c>
      <c r="BQ832" s="20">
        <v>7.4347826086956523</v>
      </c>
      <c r="BR832" s="20">
        <v>16</v>
      </c>
      <c r="BS832" s="20">
        <v>359</v>
      </c>
      <c r="BT832" s="20">
        <v>0.36</v>
      </c>
      <c r="BU832" s="20">
        <v>0</v>
      </c>
      <c r="BV832" s="66">
        <v>357</v>
      </c>
      <c r="BW832" s="66">
        <v>361</v>
      </c>
      <c r="BX832" s="66">
        <v>358</v>
      </c>
      <c r="BY832" s="66">
        <v>352</v>
      </c>
      <c r="BZ832" s="66">
        <v>354</v>
      </c>
      <c r="CA832" s="66">
        <v>297</v>
      </c>
      <c r="CB832" s="66">
        <v>359</v>
      </c>
      <c r="CC832" s="66">
        <v>360</v>
      </c>
      <c r="CD832" s="20">
        <v>0.5</v>
      </c>
      <c r="CE832" s="20">
        <v>-9.6999999999999993</v>
      </c>
      <c r="CF832" s="20">
        <v>98.5</v>
      </c>
      <c r="CG832" s="20">
        <v>108.2</v>
      </c>
      <c r="CH832" s="20">
        <v>61.4</v>
      </c>
      <c r="CI832" s="20">
        <v>5.0000000000000001E-3</v>
      </c>
      <c r="CJ832" s="20">
        <v>-7.04</v>
      </c>
      <c r="CK832" s="20">
        <v>100.3</v>
      </c>
      <c r="CL832" s="20">
        <v>107.4</v>
      </c>
      <c r="CM832" s="20">
        <v>-2.0699999999999998</v>
      </c>
      <c r="CN832" s="20">
        <v>98.4</v>
      </c>
      <c r="CO832" s="20">
        <v>107.9</v>
      </c>
      <c r="CP832" s="63">
        <v>0.2571</v>
      </c>
      <c r="CQ832" s="20">
        <v>-7</v>
      </c>
      <c r="CR832" s="20">
        <v>-0.35</v>
      </c>
      <c r="CS832" s="20">
        <v>1054</v>
      </c>
      <c r="CT832" s="20">
        <v>-9.93</v>
      </c>
      <c r="CU832" s="20">
        <v>-7.59</v>
      </c>
      <c r="CV832" s="20">
        <v>1291</v>
      </c>
      <c r="CW832" s="20">
        <v>1249</v>
      </c>
      <c r="CX832" s="20">
        <v>1163</v>
      </c>
      <c r="CY832" s="20">
        <v>0.39800000000000002</v>
      </c>
      <c r="CZ832" s="20">
        <v>156</v>
      </c>
      <c r="DA832" s="20">
        <v>459</v>
      </c>
      <c r="DB832" s="20">
        <v>0.34</v>
      </c>
      <c r="DC832" s="20">
        <v>209</v>
      </c>
      <c r="DD832" s="20">
        <v>300</v>
      </c>
      <c r="DE832" s="20">
        <v>0.69699999999999995</v>
      </c>
      <c r="DF832" s="20">
        <v>222</v>
      </c>
      <c r="DG832" s="20">
        <v>11.1</v>
      </c>
      <c r="DH832" s="20">
        <v>714</v>
      </c>
      <c r="DI832" s="20">
        <v>35.700000000000003</v>
      </c>
      <c r="DJ832" s="20">
        <v>268</v>
      </c>
      <c r="DK832" s="20">
        <v>126</v>
      </c>
      <c r="DL832" s="20">
        <v>41</v>
      </c>
      <c r="DM832" s="20">
        <v>196</v>
      </c>
      <c r="DN832" s="20">
        <v>299</v>
      </c>
      <c r="DO832" s="20">
        <v>64.599999999999994</v>
      </c>
      <c r="DP832" s="20">
        <v>62.45</v>
      </c>
      <c r="DQ832" s="20">
        <v>2.1</v>
      </c>
      <c r="DR832" s="20">
        <v>1.367</v>
      </c>
      <c r="DS832" s="20">
        <v>9.8000000000000007</v>
      </c>
      <c r="DT832" s="20">
        <v>0.64300000000000002</v>
      </c>
      <c r="DU832" s="20">
        <v>23</v>
      </c>
      <c r="DV832" s="20">
        <v>15</v>
      </c>
      <c r="DW832" s="20">
        <v>2</v>
      </c>
      <c r="DX832" s="20">
        <v>6.3</v>
      </c>
      <c r="DY832" s="20">
        <v>15</v>
      </c>
      <c r="DZ832" s="20">
        <v>297</v>
      </c>
      <c r="EA832" s="20">
        <v>0.434</v>
      </c>
      <c r="EB832" s="20">
        <v>-2</v>
      </c>
      <c r="EC832" s="66">
        <v>288</v>
      </c>
      <c r="ED832" s="66">
        <v>283</v>
      </c>
      <c r="EE832" s="66">
        <v>258</v>
      </c>
      <c r="EF832" s="66">
        <v>265</v>
      </c>
      <c r="EG832" s="66">
        <v>291</v>
      </c>
      <c r="EH832" s="66">
        <v>232.8</v>
      </c>
      <c r="EI832" s="66">
        <v>297</v>
      </c>
      <c r="EJ832" s="66">
        <v>257</v>
      </c>
      <c r="EK832" s="20">
        <v>9846.2000000000007</v>
      </c>
      <c r="EL832" s="20">
        <v>11051.7</v>
      </c>
      <c r="EM832" s="20">
        <v>89.84429999999999</v>
      </c>
      <c r="EN832" s="20">
        <v>72.860869565217399</v>
      </c>
      <c r="EO832" s="20">
        <v>11.151999999999999</v>
      </c>
      <c r="EP832" s="20">
        <v>205.71199999999999</v>
      </c>
      <c r="EQ832" s="21">
        <v>71</v>
      </c>
      <c r="ER832" s="21">
        <v>61</v>
      </c>
      <c r="ES832" s="61" t="str">
        <f t="shared" si="51"/>
        <v>Stonehill</v>
      </c>
      <c r="ET832" s="61">
        <f t="shared" si="52"/>
        <v>132</v>
      </c>
      <c r="EU832" s="61">
        <f t="shared" si="53"/>
        <v>10</v>
      </c>
    </row>
    <row r="833" spans="1:151" x14ac:dyDescent="0.45">
      <c r="A833" s="68">
        <v>45325</v>
      </c>
      <c r="B833" s="21" t="s">
        <v>188</v>
      </c>
      <c r="C833" s="21">
        <v>219</v>
      </c>
      <c r="D833" s="21" t="s">
        <v>335</v>
      </c>
      <c r="E833" s="21">
        <v>170</v>
      </c>
      <c r="F833" s="50" t="s">
        <v>558</v>
      </c>
      <c r="G833" t="s">
        <v>188</v>
      </c>
      <c r="H833" t="s">
        <v>335</v>
      </c>
      <c r="I833" t="s">
        <v>188</v>
      </c>
      <c r="J833" t="s">
        <v>335</v>
      </c>
      <c r="K833" t="s">
        <v>188</v>
      </c>
      <c r="L833" t="s">
        <v>335</v>
      </c>
      <c r="M833" t="s">
        <v>188</v>
      </c>
      <c r="N833" t="s">
        <v>1258</v>
      </c>
      <c r="O833" t="s">
        <v>188</v>
      </c>
      <c r="P833" t="s">
        <v>1392</v>
      </c>
      <c r="Q833" t="s">
        <v>188</v>
      </c>
      <c r="R833" t="s">
        <v>478</v>
      </c>
      <c r="S833" t="s">
        <v>86</v>
      </c>
      <c r="T833" t="s">
        <v>86</v>
      </c>
      <c r="U833">
        <v>21</v>
      </c>
      <c r="V833">
        <v>21</v>
      </c>
      <c r="W833" s="20">
        <v>0.52380952380952395</v>
      </c>
      <c r="X833" s="20">
        <v>-0.05</v>
      </c>
      <c r="Y833" s="20">
        <v>109.2</v>
      </c>
      <c r="Z833" s="20">
        <v>109.2</v>
      </c>
      <c r="AA833" s="20">
        <v>68.099999999999994</v>
      </c>
      <c r="AB833" s="20">
        <v>-0.14199999999999999</v>
      </c>
      <c r="AC833" s="20">
        <v>-5.23</v>
      </c>
      <c r="AD833" s="20">
        <v>103.4</v>
      </c>
      <c r="AE833" s="20">
        <v>108.6</v>
      </c>
      <c r="AF833" s="20">
        <v>-4.1500000000000004</v>
      </c>
      <c r="AG833" s="20">
        <v>108</v>
      </c>
      <c r="AH833" s="20">
        <v>108.7</v>
      </c>
      <c r="AI833" s="20">
        <v>0.48170000000000002</v>
      </c>
      <c r="AJ833" s="20">
        <v>-7.4</v>
      </c>
      <c r="AK833" s="20">
        <v>-0.35238095238095241</v>
      </c>
      <c r="AL833" s="20">
        <v>1130</v>
      </c>
      <c r="AM833" s="20">
        <v>-0.34</v>
      </c>
      <c r="AN833" s="20">
        <v>-3.99</v>
      </c>
      <c r="AO833" s="20">
        <v>1642</v>
      </c>
      <c r="AP833" s="20">
        <v>1489</v>
      </c>
      <c r="AQ833" s="20">
        <v>1291</v>
      </c>
      <c r="AR833" s="20">
        <v>0.45600000000000002</v>
      </c>
      <c r="AS833" s="20">
        <v>178</v>
      </c>
      <c r="AT833" s="20">
        <v>509</v>
      </c>
      <c r="AU833" s="20">
        <v>0.35</v>
      </c>
      <c r="AV833" s="20">
        <v>286</v>
      </c>
      <c r="AW833" s="20">
        <v>402</v>
      </c>
      <c r="AX833" s="20">
        <v>0.71099999999999997</v>
      </c>
      <c r="AY833" s="20">
        <v>223</v>
      </c>
      <c r="AZ833" s="20">
        <v>10.619047619047619</v>
      </c>
      <c r="BA833" s="20">
        <v>765</v>
      </c>
      <c r="BB833" s="20">
        <v>36.428571428571431</v>
      </c>
      <c r="BC833" s="20">
        <v>292</v>
      </c>
      <c r="BD833" s="20">
        <v>143</v>
      </c>
      <c r="BE833" s="20">
        <v>75</v>
      </c>
      <c r="BF833" s="20">
        <v>205</v>
      </c>
      <c r="BG833" s="20">
        <v>378</v>
      </c>
      <c r="BH833" s="20">
        <v>78.2</v>
      </c>
      <c r="BI833" s="20">
        <v>70.905000000000001</v>
      </c>
      <c r="BJ833" s="20">
        <v>7.2859999999999996</v>
      </c>
      <c r="BK833" s="20">
        <v>1.4239999999999999</v>
      </c>
      <c r="BL833" s="20">
        <v>9.7620000000000005</v>
      </c>
      <c r="BM833" s="20">
        <v>0.69799999999999995</v>
      </c>
      <c r="BN833" s="20">
        <v>24.2</v>
      </c>
      <c r="BO833" s="20">
        <v>19.100000000000001</v>
      </c>
      <c r="BP833" s="20">
        <v>3.6</v>
      </c>
      <c r="BQ833" s="20">
        <v>6.8095238095238093</v>
      </c>
      <c r="BR833" s="20">
        <v>18</v>
      </c>
      <c r="BS833" s="20">
        <v>252</v>
      </c>
      <c r="BT833" s="20">
        <v>0.46</v>
      </c>
      <c r="BU833" s="20">
        <v>3</v>
      </c>
      <c r="BV833" s="66">
        <v>167</v>
      </c>
      <c r="BW833" s="66">
        <v>175</v>
      </c>
      <c r="BX833" s="66">
        <v>233</v>
      </c>
      <c r="BY833" s="66">
        <v>139</v>
      </c>
      <c r="BZ833" s="66">
        <v>162</v>
      </c>
      <c r="CA833" s="66">
        <v>154</v>
      </c>
      <c r="CB833" s="66">
        <v>253</v>
      </c>
      <c r="CC833" s="66">
        <v>223</v>
      </c>
      <c r="CD833" s="20">
        <v>0.52380952380952395</v>
      </c>
      <c r="CE833" s="20">
        <v>-5.09</v>
      </c>
      <c r="CF833" s="20">
        <v>104.1</v>
      </c>
      <c r="CG833" s="20">
        <v>109.2</v>
      </c>
      <c r="CH833" s="20">
        <v>67.599999999999994</v>
      </c>
      <c r="CI833" s="20">
        <v>1.7999999999999999E-2</v>
      </c>
      <c r="CJ833" s="20">
        <v>-2.59</v>
      </c>
      <c r="CK833" s="20">
        <v>104.6</v>
      </c>
      <c r="CL833" s="20">
        <v>107.2</v>
      </c>
      <c r="CM833" s="20">
        <v>0.13</v>
      </c>
      <c r="CN833" s="20">
        <v>103.6</v>
      </c>
      <c r="CO833" s="20">
        <v>108.4</v>
      </c>
      <c r="CP833" s="63">
        <v>0.37280000000000002</v>
      </c>
      <c r="CQ833" s="20">
        <v>-6.4</v>
      </c>
      <c r="CR833" s="20">
        <v>-0.30476190476190479</v>
      </c>
      <c r="CS833" s="20">
        <v>1131</v>
      </c>
      <c r="CT833" s="20">
        <v>-4.8600000000000003</v>
      </c>
      <c r="CU833" s="20">
        <v>-3.13</v>
      </c>
      <c r="CV833" s="20">
        <v>1549</v>
      </c>
      <c r="CW833" s="20">
        <v>1493</v>
      </c>
      <c r="CX833" s="20">
        <v>1169</v>
      </c>
      <c r="CY833" s="20">
        <v>0.47</v>
      </c>
      <c r="CZ833" s="20">
        <v>167</v>
      </c>
      <c r="DA833" s="20">
        <v>449</v>
      </c>
      <c r="DB833" s="20">
        <v>0.372</v>
      </c>
      <c r="DC833" s="20">
        <v>284</v>
      </c>
      <c r="DD833" s="20">
        <v>405</v>
      </c>
      <c r="DE833" s="20">
        <v>0.70099999999999996</v>
      </c>
      <c r="DF833" s="20">
        <v>157</v>
      </c>
      <c r="DG833" s="20">
        <v>7.4761904761904763</v>
      </c>
      <c r="DH833" s="20">
        <v>686</v>
      </c>
      <c r="DI833" s="20">
        <v>32.666666666666664</v>
      </c>
      <c r="DJ833" s="20">
        <v>320</v>
      </c>
      <c r="DK833" s="20">
        <v>124</v>
      </c>
      <c r="DL833" s="20">
        <v>53</v>
      </c>
      <c r="DM833" s="20">
        <v>251</v>
      </c>
      <c r="DN833" s="20">
        <v>391</v>
      </c>
      <c r="DO833" s="20">
        <v>73.8</v>
      </c>
      <c r="DP833" s="20">
        <v>71.094999999999999</v>
      </c>
      <c r="DQ833" s="20">
        <v>2.6669999999999998</v>
      </c>
      <c r="DR833" s="20">
        <v>1.2749999999999999</v>
      </c>
      <c r="DS833" s="20">
        <v>11.952</v>
      </c>
      <c r="DT833" s="20">
        <v>0.49399999999999999</v>
      </c>
      <c r="DU833" s="20">
        <v>21.4</v>
      </c>
      <c r="DV833" s="20">
        <v>19.3</v>
      </c>
      <c r="DW833" s="20">
        <v>2.5</v>
      </c>
      <c r="DX833" s="20">
        <v>5.9047619047619051</v>
      </c>
      <c r="DY833" s="20">
        <v>18.600000000000001</v>
      </c>
      <c r="DZ833" s="20">
        <v>93</v>
      </c>
      <c r="EA833" s="20">
        <v>0.55300000000000005</v>
      </c>
      <c r="EB833" s="20">
        <v>0</v>
      </c>
      <c r="EC833" s="66">
        <v>211</v>
      </c>
      <c r="ED833" s="66">
        <v>212</v>
      </c>
      <c r="EE833" s="66">
        <v>206</v>
      </c>
      <c r="EF833" s="66">
        <v>217</v>
      </c>
      <c r="EG833" s="66">
        <v>232</v>
      </c>
      <c r="EH833" s="66">
        <v>176.3</v>
      </c>
      <c r="EI833" s="66">
        <v>197</v>
      </c>
      <c r="EJ833" s="66">
        <v>196</v>
      </c>
      <c r="EK833" s="20">
        <v>11924.640000000001</v>
      </c>
      <c r="EL833" s="20">
        <v>11367.72</v>
      </c>
      <c r="EM833" s="20">
        <v>57.64228571428572</v>
      </c>
      <c r="EN833" s="20">
        <v>81.387428571428572</v>
      </c>
      <c r="EO833" s="20">
        <v>12.617999999999999</v>
      </c>
      <c r="EP833" s="20">
        <v>278.00099999999998</v>
      </c>
      <c r="EQ833" s="21">
        <v>78</v>
      </c>
      <c r="ER833" s="21">
        <v>69</v>
      </c>
      <c r="ES833" s="61" t="str">
        <f t="shared" si="51"/>
        <v>Ohio</v>
      </c>
      <c r="ET833" s="61">
        <f t="shared" si="52"/>
        <v>147</v>
      </c>
      <c r="EU833" s="61">
        <f t="shared" si="53"/>
        <v>9</v>
      </c>
    </row>
    <row r="834" spans="1:151" x14ac:dyDescent="0.45">
      <c r="A834" s="68">
        <v>45325</v>
      </c>
      <c r="B834" s="21" t="s">
        <v>206</v>
      </c>
      <c r="C834" s="21">
        <v>167</v>
      </c>
      <c r="D834" s="21" t="s">
        <v>360</v>
      </c>
      <c r="E834" s="21">
        <v>342</v>
      </c>
      <c r="F834" s="50" t="s">
        <v>558</v>
      </c>
      <c r="G834" t="s">
        <v>206</v>
      </c>
      <c r="H834" t="s">
        <v>360</v>
      </c>
      <c r="I834" t="s">
        <v>206</v>
      </c>
      <c r="J834" t="s">
        <v>360</v>
      </c>
      <c r="K834" t="s">
        <v>206</v>
      </c>
      <c r="L834" t="s">
        <v>360</v>
      </c>
      <c r="M834" t="s">
        <v>206</v>
      </c>
      <c r="N834" t="s">
        <v>360</v>
      </c>
      <c r="O834" t="s">
        <v>206</v>
      </c>
      <c r="P834" t="s">
        <v>360</v>
      </c>
      <c r="Q834" t="s">
        <v>206</v>
      </c>
      <c r="R834" t="s">
        <v>360</v>
      </c>
      <c r="S834" t="s">
        <v>124</v>
      </c>
      <c r="T834" t="s">
        <v>124</v>
      </c>
      <c r="U834">
        <v>22</v>
      </c>
      <c r="V834">
        <v>22</v>
      </c>
      <c r="W834" s="20">
        <v>0.40909090909090901</v>
      </c>
      <c r="X834" s="20">
        <v>-6.07</v>
      </c>
      <c r="Y834" s="20">
        <v>100.2</v>
      </c>
      <c r="Z834" s="20">
        <v>106.3</v>
      </c>
      <c r="AA834" s="20">
        <v>65.900000000000006</v>
      </c>
      <c r="AB834" s="20">
        <v>-1.4E-2</v>
      </c>
      <c r="AC834" s="20">
        <v>-1.52</v>
      </c>
      <c r="AD834" s="20">
        <v>106.3</v>
      </c>
      <c r="AE834" s="20">
        <v>107.8</v>
      </c>
      <c r="AF834" s="20">
        <v>-2.4</v>
      </c>
      <c r="AG834" s="20">
        <v>99.9</v>
      </c>
      <c r="AH834" s="20">
        <v>104.6</v>
      </c>
      <c r="AI834" s="20">
        <v>0.37209999999999999</v>
      </c>
      <c r="AJ834" s="20">
        <v>-9</v>
      </c>
      <c r="AK834" s="20">
        <v>-0.40909090909090912</v>
      </c>
      <c r="AL834" s="20">
        <v>1067</v>
      </c>
      <c r="AM834" s="20">
        <v>-5.94</v>
      </c>
      <c r="AN834" s="20">
        <v>-2.41</v>
      </c>
      <c r="AO834" s="20">
        <v>1515</v>
      </c>
      <c r="AP834" s="20">
        <v>1542</v>
      </c>
      <c r="AQ834" s="20">
        <v>1292</v>
      </c>
      <c r="AR834" s="20">
        <v>0.437</v>
      </c>
      <c r="AS834" s="20">
        <v>144</v>
      </c>
      <c r="AT834" s="20">
        <v>431</v>
      </c>
      <c r="AU834" s="20">
        <v>0.33400000000000002</v>
      </c>
      <c r="AV834" s="20">
        <v>243</v>
      </c>
      <c r="AW834" s="20">
        <v>370</v>
      </c>
      <c r="AX834" s="20">
        <v>0.65700000000000003</v>
      </c>
      <c r="AY834" s="20">
        <v>245</v>
      </c>
      <c r="AZ834" s="20">
        <v>11.136363636363637</v>
      </c>
      <c r="BA834" s="20">
        <v>752</v>
      </c>
      <c r="BB834" s="20">
        <v>34.18181818181818</v>
      </c>
      <c r="BC834" s="20">
        <v>290</v>
      </c>
      <c r="BD834" s="20">
        <v>158</v>
      </c>
      <c r="BE834" s="20">
        <v>74</v>
      </c>
      <c r="BF834" s="20">
        <v>261</v>
      </c>
      <c r="BG834" s="20">
        <v>435</v>
      </c>
      <c r="BH834" s="20">
        <v>68.900000000000006</v>
      </c>
      <c r="BI834" s="20">
        <v>70.090999999999994</v>
      </c>
      <c r="BJ834" s="20">
        <v>-1.2270000000000001</v>
      </c>
      <c r="BK834" s="20">
        <v>1.111</v>
      </c>
      <c r="BL834" s="20">
        <v>11.864000000000001</v>
      </c>
      <c r="BM834" s="20">
        <v>0.60499999999999998</v>
      </c>
      <c r="BN834" s="20">
        <v>19.600000000000001</v>
      </c>
      <c r="BO834" s="20">
        <v>16.8</v>
      </c>
      <c r="BP834" s="20">
        <v>3.4</v>
      </c>
      <c r="BQ834" s="20">
        <v>7.1818181818181817</v>
      </c>
      <c r="BR834" s="20">
        <v>19.8</v>
      </c>
      <c r="BS834" s="20">
        <v>256</v>
      </c>
      <c r="BT834" s="20">
        <v>0.45800000000000002</v>
      </c>
      <c r="BU834" s="20">
        <v>0</v>
      </c>
      <c r="BV834" s="66">
        <v>249</v>
      </c>
      <c r="BW834" s="66">
        <v>291</v>
      </c>
      <c r="BX834" s="66">
        <v>294</v>
      </c>
      <c r="BY834" s="66">
        <v>280</v>
      </c>
      <c r="BZ834" s="66">
        <v>248</v>
      </c>
      <c r="CA834" s="66">
        <v>233.5</v>
      </c>
      <c r="CB834" s="66">
        <v>247</v>
      </c>
      <c r="CC834" s="66">
        <v>262</v>
      </c>
      <c r="CD834" s="20">
        <v>0.18181818181818199</v>
      </c>
      <c r="CE834" s="20">
        <v>-19.38</v>
      </c>
      <c r="CF834" s="20">
        <v>92</v>
      </c>
      <c r="CG834" s="20">
        <v>111.4</v>
      </c>
      <c r="CH834" s="20">
        <v>74.8</v>
      </c>
      <c r="CI834" s="20">
        <v>-8.1000000000000003E-2</v>
      </c>
      <c r="CJ834" s="20">
        <v>-1.69</v>
      </c>
      <c r="CK834" s="20">
        <v>106</v>
      </c>
      <c r="CL834" s="20">
        <v>107.7</v>
      </c>
      <c r="CM834" s="20">
        <v>-2.87</v>
      </c>
      <c r="CN834" s="20">
        <v>89.9</v>
      </c>
      <c r="CO834" s="20">
        <v>110.8</v>
      </c>
      <c r="CP834" s="63">
        <v>8.2699999999999996E-2</v>
      </c>
      <c r="CQ834" s="20">
        <v>-14</v>
      </c>
      <c r="CR834" s="20">
        <v>-0.63636363636363635</v>
      </c>
      <c r="CS834" s="20">
        <v>871</v>
      </c>
      <c r="CT834" s="20">
        <v>-18.2</v>
      </c>
      <c r="CU834" s="20">
        <v>-2.73</v>
      </c>
      <c r="CV834" s="20">
        <v>1569</v>
      </c>
      <c r="CW834" s="20">
        <v>1775</v>
      </c>
      <c r="CX834" s="20">
        <v>1338</v>
      </c>
      <c r="CY834" s="20">
        <v>0.436</v>
      </c>
      <c r="CZ834" s="20">
        <v>158</v>
      </c>
      <c r="DA834" s="20">
        <v>471</v>
      </c>
      <c r="DB834" s="20">
        <v>0.33500000000000002</v>
      </c>
      <c r="DC834" s="20">
        <v>243</v>
      </c>
      <c r="DD834" s="20">
        <v>355</v>
      </c>
      <c r="DE834" s="20">
        <v>0.68500000000000005</v>
      </c>
      <c r="DF834" s="20">
        <v>220</v>
      </c>
      <c r="DG834" s="20">
        <v>10</v>
      </c>
      <c r="DH834" s="20">
        <v>843</v>
      </c>
      <c r="DI834" s="20">
        <v>38.31818181818182</v>
      </c>
      <c r="DJ834" s="20">
        <v>243</v>
      </c>
      <c r="DK834" s="20">
        <v>119</v>
      </c>
      <c r="DL834" s="20">
        <v>53</v>
      </c>
      <c r="DM834" s="20">
        <v>358</v>
      </c>
      <c r="DN834" s="20">
        <v>381</v>
      </c>
      <c r="DO834" s="20">
        <v>71.3</v>
      </c>
      <c r="DP834" s="20">
        <v>80.682000000000002</v>
      </c>
      <c r="DQ834" s="20">
        <v>-9.3640000000000008</v>
      </c>
      <c r="DR834" s="20">
        <v>0.67900000000000005</v>
      </c>
      <c r="DS834" s="20">
        <v>16.273</v>
      </c>
      <c r="DT834" s="20">
        <v>0.33200000000000002</v>
      </c>
      <c r="DU834" s="20">
        <v>21.4</v>
      </c>
      <c r="DV834" s="20">
        <v>16.100000000000001</v>
      </c>
      <c r="DW834" s="20">
        <v>2.4</v>
      </c>
      <c r="DX834" s="20">
        <v>5.4090909090909092</v>
      </c>
      <c r="DY834" s="20">
        <v>17.3</v>
      </c>
      <c r="DZ834" s="20">
        <v>347</v>
      </c>
      <c r="EA834" s="20">
        <v>0.378</v>
      </c>
      <c r="EB834" s="20">
        <v>0</v>
      </c>
      <c r="EC834" s="66">
        <v>349</v>
      </c>
      <c r="ED834" s="66">
        <v>358</v>
      </c>
      <c r="EE834" s="66">
        <v>357</v>
      </c>
      <c r="EF834" s="66">
        <v>350</v>
      </c>
      <c r="EG834" s="66">
        <v>344</v>
      </c>
      <c r="EH834" s="66">
        <v>292.7</v>
      </c>
      <c r="EI834" s="66">
        <v>347</v>
      </c>
      <c r="EJ834" s="66">
        <v>346</v>
      </c>
      <c r="EK834" s="20">
        <v>11162.28</v>
      </c>
      <c r="EL834" s="20">
        <v>9779.6</v>
      </c>
      <c r="EM834" s="20">
        <v>64.173454545454547</v>
      </c>
      <c r="EN834" s="20">
        <v>116.86972727272727</v>
      </c>
      <c r="EO834" s="20">
        <v>13.563000000000002</v>
      </c>
      <c r="EP834" s="20">
        <v>250.31700000000001</v>
      </c>
      <c r="EQ834" s="21">
        <v>90</v>
      </c>
      <c r="ER834" s="21">
        <v>69</v>
      </c>
      <c r="ES834" s="61" t="str">
        <f t="shared" si="51"/>
        <v>Mercer</v>
      </c>
      <c r="ET834" s="61">
        <f t="shared" si="52"/>
        <v>159</v>
      </c>
      <c r="EU834" s="61">
        <f t="shared" si="53"/>
        <v>21</v>
      </c>
    </row>
    <row r="835" spans="1:151" x14ac:dyDescent="0.45">
      <c r="A835" s="68">
        <v>45325</v>
      </c>
      <c r="B835" s="21" t="s">
        <v>193</v>
      </c>
      <c r="C835" s="21">
        <v>338</v>
      </c>
      <c r="D835" s="21" t="s">
        <v>379</v>
      </c>
      <c r="E835" s="21">
        <v>24</v>
      </c>
      <c r="F835" s="50" t="s">
        <v>558</v>
      </c>
      <c r="G835" t="s">
        <v>193</v>
      </c>
      <c r="H835" t="s">
        <v>379</v>
      </c>
      <c r="I835" t="s">
        <v>193</v>
      </c>
      <c r="J835" t="s">
        <v>379</v>
      </c>
      <c r="K835" t="s">
        <v>193</v>
      </c>
      <c r="L835" t="s">
        <v>379</v>
      </c>
      <c r="M835" t="s">
        <v>193</v>
      </c>
      <c r="N835" t="s">
        <v>379</v>
      </c>
      <c r="O835" t="s">
        <v>193</v>
      </c>
      <c r="P835" t="s">
        <v>379</v>
      </c>
      <c r="Q835" t="s">
        <v>193</v>
      </c>
      <c r="R835" t="s">
        <v>379</v>
      </c>
      <c r="S835" t="s">
        <v>149</v>
      </c>
      <c r="T835" t="s">
        <v>149</v>
      </c>
      <c r="U835">
        <v>22</v>
      </c>
      <c r="V835">
        <v>20</v>
      </c>
      <c r="W835" s="20">
        <v>0.77272727272727304</v>
      </c>
      <c r="X835" s="20">
        <v>6.64</v>
      </c>
      <c r="Y835" s="20">
        <v>109.3</v>
      </c>
      <c r="Z835" s="20">
        <v>102.7</v>
      </c>
      <c r="AA835" s="20">
        <v>63.7</v>
      </c>
      <c r="AB835" s="20">
        <v>6.4000000000000001E-2</v>
      </c>
      <c r="AC835" s="20">
        <v>-1.85</v>
      </c>
      <c r="AD835" s="20">
        <v>105.3</v>
      </c>
      <c r="AE835" s="20">
        <v>107.2</v>
      </c>
      <c r="AF835" s="20">
        <v>1.51</v>
      </c>
      <c r="AG835" s="20">
        <v>107.5</v>
      </c>
      <c r="AH835" s="20">
        <v>101.6</v>
      </c>
      <c r="AI835" s="20">
        <v>0.65469999999999995</v>
      </c>
      <c r="AJ835" s="20">
        <v>-1.1000000000000001</v>
      </c>
      <c r="AK835" s="20">
        <v>-0.05</v>
      </c>
      <c r="AL835" s="20">
        <v>1313</v>
      </c>
      <c r="AM835" s="20">
        <v>3.13</v>
      </c>
      <c r="AN835" s="20">
        <v>-2.67</v>
      </c>
      <c r="AO835" s="20">
        <v>1618</v>
      </c>
      <c r="AP835" s="20">
        <v>1402</v>
      </c>
      <c r="AQ835" s="20">
        <v>1254</v>
      </c>
      <c r="AR835" s="20">
        <v>0.47499999999999998</v>
      </c>
      <c r="AS835" s="20">
        <v>196</v>
      </c>
      <c r="AT835" s="20">
        <v>553</v>
      </c>
      <c r="AU835" s="20">
        <v>0.35399999999999998</v>
      </c>
      <c r="AV835" s="20">
        <v>230</v>
      </c>
      <c r="AW835" s="20">
        <v>322</v>
      </c>
      <c r="AX835" s="20">
        <v>0.71399999999999997</v>
      </c>
      <c r="AY835" s="20">
        <v>162</v>
      </c>
      <c r="AZ835" s="20">
        <v>7.3636363636363633</v>
      </c>
      <c r="BA835" s="20">
        <v>758</v>
      </c>
      <c r="BB835" s="20">
        <v>34.454545454545453</v>
      </c>
      <c r="BC835" s="20">
        <v>314</v>
      </c>
      <c r="BD835" s="20">
        <v>123</v>
      </c>
      <c r="BE835" s="20">
        <v>78</v>
      </c>
      <c r="BF835" s="20">
        <v>202</v>
      </c>
      <c r="BG835" s="20">
        <v>298</v>
      </c>
      <c r="BH835" s="20">
        <v>73.5</v>
      </c>
      <c r="BI835" s="20">
        <v>63.726999999999997</v>
      </c>
      <c r="BJ835" s="20">
        <v>9.8179999999999996</v>
      </c>
      <c r="BK835" s="20">
        <v>1.554</v>
      </c>
      <c r="BL835" s="20">
        <v>9.1820000000000004</v>
      </c>
      <c r="BM835" s="20">
        <v>0.60899999999999999</v>
      </c>
      <c r="BN835" s="20">
        <v>25.1</v>
      </c>
      <c r="BO835" s="20">
        <v>14.6</v>
      </c>
      <c r="BP835" s="20">
        <v>3.5</v>
      </c>
      <c r="BQ835" s="20">
        <v>5.5909090909090908</v>
      </c>
      <c r="BR835" s="20">
        <v>13.5</v>
      </c>
      <c r="BS835" s="20">
        <v>78</v>
      </c>
      <c r="BT835" s="20">
        <v>0.56799999999999995</v>
      </c>
      <c r="BU835" s="20">
        <v>-2</v>
      </c>
      <c r="BV835" s="66">
        <v>100</v>
      </c>
      <c r="BW835" s="66">
        <v>58</v>
      </c>
      <c r="BX835" s="66">
        <v>71</v>
      </c>
      <c r="BY835" s="66">
        <v>88</v>
      </c>
      <c r="BZ835" s="66">
        <v>103</v>
      </c>
      <c r="CA835" s="66">
        <v>68.7</v>
      </c>
      <c r="CB835" s="66">
        <v>78</v>
      </c>
      <c r="CC835" s="66">
        <v>36</v>
      </c>
      <c r="CD835" s="20">
        <v>0.5</v>
      </c>
      <c r="CE835" s="20">
        <v>-11</v>
      </c>
      <c r="CF835" s="20">
        <v>101.5</v>
      </c>
      <c r="CG835" s="20">
        <v>112.5</v>
      </c>
      <c r="CH835" s="20">
        <v>67.599999999999994</v>
      </c>
      <c r="CI835" s="20">
        <v>8.4000000000000005E-2</v>
      </c>
      <c r="CJ835" s="20">
        <v>-3.83</v>
      </c>
      <c r="CK835" s="20">
        <v>103</v>
      </c>
      <c r="CL835" s="20">
        <v>106.9</v>
      </c>
      <c r="CM835" s="20">
        <v>-5.0599999999999996</v>
      </c>
      <c r="CN835" s="20">
        <v>101</v>
      </c>
      <c r="CO835" s="20">
        <v>112</v>
      </c>
      <c r="CP835" s="63">
        <v>0.2339</v>
      </c>
      <c r="CQ835" s="20">
        <v>-6.7</v>
      </c>
      <c r="CR835" s="20">
        <v>-0.33500000000000002</v>
      </c>
      <c r="CS835" s="20">
        <v>1066</v>
      </c>
      <c r="CT835" s="20">
        <v>-10.81</v>
      </c>
      <c r="CU835" s="20">
        <v>-4.6399999999999997</v>
      </c>
      <c r="CV835" s="20">
        <v>1450</v>
      </c>
      <c r="CW835" s="20">
        <v>1451</v>
      </c>
      <c r="CX835" s="20">
        <v>1173</v>
      </c>
      <c r="CY835" s="20">
        <v>0.46</v>
      </c>
      <c r="CZ835" s="20">
        <v>104</v>
      </c>
      <c r="DA835" s="20">
        <v>357</v>
      </c>
      <c r="DB835" s="20">
        <v>0.29099999999999998</v>
      </c>
      <c r="DC835" s="20">
        <v>268</v>
      </c>
      <c r="DD835" s="20">
        <v>409</v>
      </c>
      <c r="DE835" s="20">
        <v>0.65500000000000003</v>
      </c>
      <c r="DF835" s="20">
        <v>218</v>
      </c>
      <c r="DG835" s="20">
        <v>10.9</v>
      </c>
      <c r="DH835" s="20">
        <v>773</v>
      </c>
      <c r="DI835" s="20">
        <v>38.65</v>
      </c>
      <c r="DJ835" s="20">
        <v>292</v>
      </c>
      <c r="DK835" s="20">
        <v>103</v>
      </c>
      <c r="DL835" s="20">
        <v>79</v>
      </c>
      <c r="DM835" s="20">
        <v>241</v>
      </c>
      <c r="DN835" s="20">
        <v>330</v>
      </c>
      <c r="DO835" s="20">
        <v>72.5</v>
      </c>
      <c r="DP835" s="20">
        <v>72.55</v>
      </c>
      <c r="DQ835" s="20">
        <v>-0.05</v>
      </c>
      <c r="DR835" s="20">
        <v>1.212</v>
      </c>
      <c r="DS835" s="20">
        <v>12.05</v>
      </c>
      <c r="DT835" s="20">
        <v>0.42699999999999999</v>
      </c>
      <c r="DU835" s="20">
        <v>17.8</v>
      </c>
      <c r="DV835" s="20">
        <v>20.399999999999999</v>
      </c>
      <c r="DW835" s="20">
        <v>4</v>
      </c>
      <c r="DX835" s="20">
        <v>5.15</v>
      </c>
      <c r="DY835" s="20">
        <v>16.5</v>
      </c>
      <c r="DZ835" s="20">
        <v>228</v>
      </c>
      <c r="EA835" s="20">
        <v>0.47099999999999997</v>
      </c>
      <c r="EB835" s="20">
        <v>-3</v>
      </c>
      <c r="EC835" s="66">
        <v>285</v>
      </c>
      <c r="ED835" s="66">
        <v>253</v>
      </c>
      <c r="EE835" s="66">
        <v>208</v>
      </c>
      <c r="EF835" s="66">
        <v>254</v>
      </c>
      <c r="EG835" s="66">
        <v>298</v>
      </c>
      <c r="EH835" s="66">
        <v>207.2</v>
      </c>
      <c r="EI835" s="66">
        <v>228</v>
      </c>
      <c r="EJ835" s="66">
        <v>207</v>
      </c>
      <c r="EK835" s="20">
        <v>12296.25</v>
      </c>
      <c r="EL835" s="20">
        <v>10424.050000000001</v>
      </c>
      <c r="EM835" s="20">
        <v>47.287300000000002</v>
      </c>
      <c r="EN835" s="20">
        <v>67.37045454545455</v>
      </c>
      <c r="EO835" s="20">
        <v>8.8425000000000011</v>
      </c>
      <c r="EP835" s="20">
        <v>235.61999999999998</v>
      </c>
      <c r="EQ835" s="21">
        <v>62</v>
      </c>
      <c r="ER835" s="21">
        <v>49</v>
      </c>
      <c r="ES835" s="61" t="str">
        <f t="shared" si="51"/>
        <v>Vermont</v>
      </c>
      <c r="ET835" s="61">
        <f t="shared" si="52"/>
        <v>111</v>
      </c>
      <c r="EU835" s="61">
        <f t="shared" si="53"/>
        <v>13</v>
      </c>
    </row>
    <row r="836" spans="1:151" x14ac:dyDescent="0.45">
      <c r="A836" s="68">
        <v>45325</v>
      </c>
      <c r="B836" s="21" t="s">
        <v>300</v>
      </c>
      <c r="C836" s="21">
        <v>86</v>
      </c>
      <c r="D836" s="21" t="s">
        <v>115</v>
      </c>
      <c r="E836" s="21">
        <v>256</v>
      </c>
      <c r="F836" s="50" t="s">
        <v>558</v>
      </c>
      <c r="G836" t="s">
        <v>300</v>
      </c>
      <c r="H836" t="s">
        <v>115</v>
      </c>
      <c r="I836" t="s">
        <v>300</v>
      </c>
      <c r="J836" t="s">
        <v>115</v>
      </c>
      <c r="K836" t="s">
        <v>1319</v>
      </c>
      <c r="L836" t="s">
        <v>1333</v>
      </c>
      <c r="M836" t="s">
        <v>655</v>
      </c>
      <c r="N836" t="s">
        <v>621</v>
      </c>
      <c r="O836" t="s">
        <v>300</v>
      </c>
      <c r="P836" t="s">
        <v>1333</v>
      </c>
      <c r="Q836" t="s">
        <v>300</v>
      </c>
      <c r="R836" t="s">
        <v>429</v>
      </c>
      <c r="S836" t="s">
        <v>56</v>
      </c>
      <c r="T836" t="s">
        <v>56</v>
      </c>
      <c r="U836">
        <v>22</v>
      </c>
      <c r="V836">
        <v>22</v>
      </c>
      <c r="W836" s="20">
        <v>0.31818181818181801</v>
      </c>
      <c r="X836" s="20">
        <v>-9.75</v>
      </c>
      <c r="Y836" s="20">
        <v>102.1</v>
      </c>
      <c r="Z836" s="20">
        <v>111.9</v>
      </c>
      <c r="AA836" s="20">
        <v>70.8</v>
      </c>
      <c r="AB836" s="20">
        <v>-1.9E-2</v>
      </c>
      <c r="AC836" s="20">
        <v>-1.48</v>
      </c>
      <c r="AD836" s="20">
        <v>104.3</v>
      </c>
      <c r="AE836" s="20">
        <v>105.8</v>
      </c>
      <c r="AF836" s="20">
        <v>-2.8</v>
      </c>
      <c r="AG836" s="20">
        <v>101.3</v>
      </c>
      <c r="AH836" s="20">
        <v>112.1</v>
      </c>
      <c r="AI836" s="20">
        <v>0.2369</v>
      </c>
      <c r="AJ836" s="20">
        <v>-10</v>
      </c>
      <c r="AK836" s="20">
        <v>-0.45454545454545453</v>
      </c>
      <c r="AL836" s="20">
        <v>997</v>
      </c>
      <c r="AM836" s="20">
        <v>-8.8000000000000007</v>
      </c>
      <c r="AN836" s="20">
        <v>-1.57</v>
      </c>
      <c r="AO836" s="20">
        <v>1654</v>
      </c>
      <c r="AP836" s="20">
        <v>1715</v>
      </c>
      <c r="AQ836" s="20">
        <v>1363</v>
      </c>
      <c r="AR836" s="20">
        <v>0.442</v>
      </c>
      <c r="AS836" s="20">
        <v>192</v>
      </c>
      <c r="AT836" s="20">
        <v>559</v>
      </c>
      <c r="AU836" s="20">
        <v>0.34300000000000003</v>
      </c>
      <c r="AV836" s="20">
        <v>256</v>
      </c>
      <c r="AW836" s="20">
        <v>380</v>
      </c>
      <c r="AX836" s="20">
        <v>0.67400000000000004</v>
      </c>
      <c r="AY836" s="20">
        <v>242</v>
      </c>
      <c r="AZ836" s="20">
        <v>11</v>
      </c>
      <c r="BA836" s="20">
        <v>709</v>
      </c>
      <c r="BB836" s="20">
        <v>32.227272727272727</v>
      </c>
      <c r="BC836" s="20">
        <v>329</v>
      </c>
      <c r="BD836" s="20">
        <v>245</v>
      </c>
      <c r="BE836" s="20">
        <v>70</v>
      </c>
      <c r="BF836" s="20">
        <v>325</v>
      </c>
      <c r="BG836" s="20">
        <v>407</v>
      </c>
      <c r="BH836" s="20">
        <v>75.2</v>
      </c>
      <c r="BI836" s="20">
        <v>77.954999999999998</v>
      </c>
      <c r="BJ836" s="20">
        <v>-2.7730000000000001</v>
      </c>
      <c r="BK836" s="20">
        <v>1.012</v>
      </c>
      <c r="BL836" s="20">
        <v>14.773</v>
      </c>
      <c r="BM836" s="20">
        <v>0.754</v>
      </c>
      <c r="BN836" s="20">
        <v>25.4</v>
      </c>
      <c r="BO836" s="20">
        <v>17.3</v>
      </c>
      <c r="BP836" s="20">
        <v>3.2</v>
      </c>
      <c r="BQ836" s="20">
        <v>11.136363636363637</v>
      </c>
      <c r="BR836" s="20">
        <v>18.5</v>
      </c>
      <c r="BS836" s="20">
        <v>311</v>
      </c>
      <c r="BT836" s="20">
        <v>0.42</v>
      </c>
      <c r="BU836" s="20">
        <v>-1</v>
      </c>
      <c r="BV836" s="66">
        <v>300</v>
      </c>
      <c r="BW836" s="66">
        <v>293</v>
      </c>
      <c r="BX836" s="66">
        <v>314</v>
      </c>
      <c r="BY836" s="66">
        <v>268</v>
      </c>
      <c r="BZ836" s="66">
        <v>292</v>
      </c>
      <c r="CA836" s="66">
        <v>244.3</v>
      </c>
      <c r="CB836" s="66">
        <v>312</v>
      </c>
      <c r="CC836" s="66">
        <v>312</v>
      </c>
      <c r="CD836" s="20">
        <v>0.59090909090909105</v>
      </c>
      <c r="CE836" s="20">
        <v>-1.1499999999999999</v>
      </c>
      <c r="CF836" s="20">
        <v>104.3</v>
      </c>
      <c r="CG836" s="20">
        <v>105.4</v>
      </c>
      <c r="CH836" s="20">
        <v>68.400000000000006</v>
      </c>
      <c r="CI836" s="20">
        <v>0.11</v>
      </c>
      <c r="CJ836" s="20">
        <v>0.62</v>
      </c>
      <c r="CK836" s="20">
        <v>104.6</v>
      </c>
      <c r="CL836" s="20">
        <v>103.9</v>
      </c>
      <c r="CM836" s="20">
        <v>1.48</v>
      </c>
      <c r="CN836" s="20">
        <v>103</v>
      </c>
      <c r="CO836" s="20">
        <v>105</v>
      </c>
      <c r="CP836" s="63">
        <v>0.4451</v>
      </c>
      <c r="CQ836" s="20">
        <v>-4.0999999999999996</v>
      </c>
      <c r="CR836" s="20">
        <v>-0.18636363636363634</v>
      </c>
      <c r="CS836" s="20">
        <v>1205</v>
      </c>
      <c r="CT836" s="20">
        <v>-2.62</v>
      </c>
      <c r="CU836" s="20">
        <v>-0.42</v>
      </c>
      <c r="CV836" s="20">
        <v>1580</v>
      </c>
      <c r="CW836" s="20">
        <v>1567</v>
      </c>
      <c r="CX836" s="20">
        <v>1346</v>
      </c>
      <c r="CY836" s="20">
        <v>0.41199999999999998</v>
      </c>
      <c r="CZ836" s="20">
        <v>159</v>
      </c>
      <c r="DA836" s="20">
        <v>483</v>
      </c>
      <c r="DB836" s="20">
        <v>0.32900000000000001</v>
      </c>
      <c r="DC836" s="20">
        <v>313</v>
      </c>
      <c r="DD836" s="20">
        <v>441</v>
      </c>
      <c r="DE836" s="20">
        <v>0.71</v>
      </c>
      <c r="DF836" s="20">
        <v>272</v>
      </c>
      <c r="DG836" s="20">
        <v>12.363636363636363</v>
      </c>
      <c r="DH836" s="20">
        <v>843</v>
      </c>
      <c r="DI836" s="20">
        <v>38.31818181818182</v>
      </c>
      <c r="DJ836" s="20">
        <v>287</v>
      </c>
      <c r="DK836" s="20">
        <v>155</v>
      </c>
      <c r="DL836" s="20">
        <v>56</v>
      </c>
      <c r="DM836" s="20">
        <v>286</v>
      </c>
      <c r="DN836" s="20">
        <v>382</v>
      </c>
      <c r="DO836" s="20">
        <v>71.8</v>
      </c>
      <c r="DP836" s="20">
        <v>71.227000000000004</v>
      </c>
      <c r="DQ836" s="20">
        <v>0.59099999999999997</v>
      </c>
      <c r="DR836" s="20">
        <v>1.0029999999999999</v>
      </c>
      <c r="DS836" s="20">
        <v>13</v>
      </c>
      <c r="DT836" s="20">
        <v>0.54200000000000004</v>
      </c>
      <c r="DU836" s="20">
        <v>22</v>
      </c>
      <c r="DV836" s="20">
        <v>20</v>
      </c>
      <c r="DW836" s="20">
        <v>2.5</v>
      </c>
      <c r="DX836" s="20">
        <v>7.0454545454545459</v>
      </c>
      <c r="DY836" s="20">
        <v>17.399999999999999</v>
      </c>
      <c r="DZ836" s="20">
        <v>119</v>
      </c>
      <c r="EA836" s="20">
        <v>0.53200000000000003</v>
      </c>
      <c r="EB836" s="20">
        <v>-1</v>
      </c>
      <c r="EC836" s="66">
        <v>182</v>
      </c>
      <c r="ED836" s="66">
        <v>100</v>
      </c>
      <c r="EE836" s="66">
        <v>143</v>
      </c>
      <c r="EF836" s="66">
        <v>200</v>
      </c>
      <c r="EG836" s="66">
        <v>177</v>
      </c>
      <c r="EH836" s="66">
        <v>128.80000000000001</v>
      </c>
      <c r="EI836" s="66">
        <v>120</v>
      </c>
      <c r="EJ836" s="66">
        <v>124</v>
      </c>
      <c r="EK836" s="20">
        <v>10761.34</v>
      </c>
      <c r="EL836" s="20">
        <v>11671.17</v>
      </c>
      <c r="EM836" s="20">
        <v>104.08250000000001</v>
      </c>
      <c r="EN836" s="20">
        <v>144.77272727272728</v>
      </c>
      <c r="EO836" s="20">
        <v>13.135</v>
      </c>
      <c r="EP836" s="20">
        <v>257.46800000000002</v>
      </c>
      <c r="EQ836" s="21">
        <v>68</v>
      </c>
      <c r="ER836" s="21">
        <v>61</v>
      </c>
      <c r="ES836" s="61" t="str">
        <f t="shared" si="51"/>
        <v>FIU</v>
      </c>
      <c r="ET836" s="61">
        <f t="shared" si="52"/>
        <v>129</v>
      </c>
      <c r="EU836" s="61">
        <f t="shared" si="53"/>
        <v>7</v>
      </c>
    </row>
    <row r="837" spans="1:151" x14ac:dyDescent="0.45">
      <c r="A837" s="68">
        <v>45325</v>
      </c>
      <c r="B837" s="21" t="s">
        <v>98</v>
      </c>
      <c r="C837" s="21">
        <v>253</v>
      </c>
      <c r="D837" s="21" t="s">
        <v>225</v>
      </c>
      <c r="E837" s="21">
        <v>92</v>
      </c>
      <c r="F837" s="50" t="s">
        <v>558</v>
      </c>
      <c r="G837" t="s">
        <v>98</v>
      </c>
      <c r="H837" t="s">
        <v>225</v>
      </c>
      <c r="I837" t="s">
        <v>98</v>
      </c>
      <c r="J837" t="s">
        <v>225</v>
      </c>
      <c r="K837" t="s">
        <v>98</v>
      </c>
      <c r="L837" t="s">
        <v>225</v>
      </c>
      <c r="M837" t="s">
        <v>98</v>
      </c>
      <c r="N837" t="s">
        <v>225</v>
      </c>
      <c r="O837" t="s">
        <v>98</v>
      </c>
      <c r="P837" t="s">
        <v>225</v>
      </c>
      <c r="Q837" t="s">
        <v>98</v>
      </c>
      <c r="R837" t="s">
        <v>225</v>
      </c>
      <c r="S837" t="s">
        <v>82</v>
      </c>
      <c r="T837" t="s">
        <v>82</v>
      </c>
      <c r="U837">
        <v>21</v>
      </c>
      <c r="V837">
        <v>21</v>
      </c>
      <c r="W837" s="20">
        <v>0.38095238095238099</v>
      </c>
      <c r="X837" s="20">
        <v>-5.22</v>
      </c>
      <c r="Y837" s="20">
        <v>108.3</v>
      </c>
      <c r="Z837" s="20">
        <v>113.5</v>
      </c>
      <c r="AA837" s="20">
        <v>68.599999999999994</v>
      </c>
      <c r="AB837" s="20">
        <v>7.5999999999999998E-2</v>
      </c>
      <c r="AC837" s="20">
        <v>4.4400000000000004</v>
      </c>
      <c r="AD837" s="20">
        <v>107.6</v>
      </c>
      <c r="AE837" s="20">
        <v>103.2</v>
      </c>
      <c r="AF837" s="20">
        <v>1.98</v>
      </c>
      <c r="AG837" s="20">
        <v>109</v>
      </c>
      <c r="AH837" s="20">
        <v>112.2</v>
      </c>
      <c r="AI837" s="20">
        <v>0.41799999999999998</v>
      </c>
      <c r="AJ837" s="20">
        <v>-7.1</v>
      </c>
      <c r="AK837" s="20">
        <v>-0.33809523809523806</v>
      </c>
      <c r="AL837" s="20">
        <v>1098</v>
      </c>
      <c r="AM837" s="20">
        <v>-3.18</v>
      </c>
      <c r="AN837" s="20">
        <v>4.2699999999999996</v>
      </c>
      <c r="AO837" s="20">
        <v>1512</v>
      </c>
      <c r="AP837" s="20">
        <v>1625</v>
      </c>
      <c r="AQ837" s="20">
        <v>1184</v>
      </c>
      <c r="AR837" s="20">
        <v>0.434</v>
      </c>
      <c r="AS837" s="20">
        <v>156</v>
      </c>
      <c r="AT837" s="20">
        <v>437</v>
      </c>
      <c r="AU837" s="20">
        <v>0.35699999999999998</v>
      </c>
      <c r="AV837" s="20">
        <v>328</v>
      </c>
      <c r="AW837" s="20">
        <v>448</v>
      </c>
      <c r="AX837" s="20">
        <v>0.73199999999999998</v>
      </c>
      <c r="AY837" s="20">
        <v>184</v>
      </c>
      <c r="AZ837" s="20">
        <v>8.7619047619047628</v>
      </c>
      <c r="BA837" s="20">
        <v>709</v>
      </c>
      <c r="BB837" s="20">
        <v>33.761904761904759</v>
      </c>
      <c r="BC837" s="20">
        <v>251</v>
      </c>
      <c r="BD837" s="20">
        <v>121</v>
      </c>
      <c r="BE837" s="20">
        <v>56</v>
      </c>
      <c r="BF837" s="20">
        <v>248</v>
      </c>
      <c r="BG837" s="20">
        <v>381</v>
      </c>
      <c r="BH837" s="20">
        <v>72</v>
      </c>
      <c r="BI837" s="20">
        <v>77.381</v>
      </c>
      <c r="BJ837" s="20">
        <v>-5.3810000000000002</v>
      </c>
      <c r="BK837" s="20">
        <v>1.012</v>
      </c>
      <c r="BL837" s="20">
        <v>11.81</v>
      </c>
      <c r="BM837" s="20">
        <v>0.48799999999999999</v>
      </c>
      <c r="BN837" s="20">
        <v>20.8</v>
      </c>
      <c r="BO837" s="20">
        <v>21.3</v>
      </c>
      <c r="BP837" s="20">
        <v>2.7</v>
      </c>
      <c r="BQ837" s="20">
        <v>5.7619047619047619</v>
      </c>
      <c r="BR837" s="20">
        <v>18.100000000000001</v>
      </c>
      <c r="BS837" s="20">
        <v>168</v>
      </c>
      <c r="BT837" s="20">
        <v>0.502</v>
      </c>
      <c r="BU837" s="20">
        <v>0</v>
      </c>
      <c r="BV837" s="66">
        <v>247</v>
      </c>
      <c r="BW837" s="66">
        <v>189</v>
      </c>
      <c r="BX837" s="66">
        <v>209</v>
      </c>
      <c r="BY837" s="66">
        <v>237</v>
      </c>
      <c r="BZ837" s="66">
        <v>233</v>
      </c>
      <c r="CA837" s="66">
        <v>169.2</v>
      </c>
      <c r="CB837" s="66">
        <v>167</v>
      </c>
      <c r="CC837" s="66">
        <v>209</v>
      </c>
      <c r="CD837" s="20">
        <v>0.42857142857142899</v>
      </c>
      <c r="CE837" s="20">
        <v>-3.02</v>
      </c>
      <c r="CF837" s="20">
        <v>102.1</v>
      </c>
      <c r="CG837" s="20">
        <v>105.1</v>
      </c>
      <c r="CH837" s="20">
        <v>70.400000000000006</v>
      </c>
      <c r="CI837" s="20">
        <v>-5.8999999999999997E-2</v>
      </c>
      <c r="CJ837" s="20">
        <v>-2.3199999999999998</v>
      </c>
      <c r="CK837" s="20">
        <v>104.7</v>
      </c>
      <c r="CL837" s="20">
        <v>107.1</v>
      </c>
      <c r="CM837" s="20">
        <v>-6.32</v>
      </c>
      <c r="CN837" s="20">
        <v>102.4</v>
      </c>
      <c r="CO837" s="20">
        <v>104.2</v>
      </c>
      <c r="CP837" s="63">
        <v>0.44940000000000002</v>
      </c>
      <c r="CQ837" s="20">
        <v>-7.7</v>
      </c>
      <c r="CR837" s="20">
        <v>-0.3666666666666667</v>
      </c>
      <c r="CS837" s="20">
        <v>1113</v>
      </c>
      <c r="CT837" s="20">
        <v>-0.51</v>
      </c>
      <c r="CU837" s="20">
        <v>-0.46</v>
      </c>
      <c r="CV837" s="20">
        <v>1552</v>
      </c>
      <c r="CW837" s="20">
        <v>1553</v>
      </c>
      <c r="CX837" s="20">
        <v>1283</v>
      </c>
      <c r="CY837" s="20">
        <v>0.41299999999999998</v>
      </c>
      <c r="CZ837" s="20">
        <v>168</v>
      </c>
      <c r="DA837" s="20">
        <v>524</v>
      </c>
      <c r="DB837" s="20">
        <v>0.32100000000000001</v>
      </c>
      <c r="DC837" s="20">
        <v>324</v>
      </c>
      <c r="DD837" s="20">
        <v>500</v>
      </c>
      <c r="DE837" s="20">
        <v>0.64800000000000002</v>
      </c>
      <c r="DF837" s="20">
        <v>278</v>
      </c>
      <c r="DG837" s="20">
        <v>13.238095238095237</v>
      </c>
      <c r="DH837" s="20">
        <v>804</v>
      </c>
      <c r="DI837" s="20">
        <v>38.285714285714285</v>
      </c>
      <c r="DJ837" s="20">
        <v>280</v>
      </c>
      <c r="DK837" s="20">
        <v>175</v>
      </c>
      <c r="DL837" s="20">
        <v>102</v>
      </c>
      <c r="DM837" s="20">
        <v>284</v>
      </c>
      <c r="DN837" s="20">
        <v>431</v>
      </c>
      <c r="DO837" s="20">
        <v>73.900000000000006</v>
      </c>
      <c r="DP837" s="20">
        <v>73.951999999999998</v>
      </c>
      <c r="DQ837" s="20">
        <v>-4.8000000000000001E-2</v>
      </c>
      <c r="DR837" s="20">
        <v>0.98599999999999999</v>
      </c>
      <c r="DS837" s="20">
        <v>13.523999999999999</v>
      </c>
      <c r="DT837" s="20">
        <v>0.61599999999999999</v>
      </c>
      <c r="DU837" s="20">
        <v>25</v>
      </c>
      <c r="DV837" s="20">
        <v>23.8</v>
      </c>
      <c r="DW837" s="20">
        <v>4.9000000000000004</v>
      </c>
      <c r="DX837" s="20">
        <v>8.3333333333333339</v>
      </c>
      <c r="DY837" s="20">
        <v>20.5</v>
      </c>
      <c r="DZ837" s="20">
        <v>210</v>
      </c>
      <c r="EA837" s="20">
        <v>0.47899999999999998</v>
      </c>
      <c r="EB837" s="20">
        <v>0</v>
      </c>
      <c r="EC837" s="66">
        <v>185</v>
      </c>
      <c r="ED837" s="66">
        <v>167</v>
      </c>
      <c r="EE837" s="66">
        <v>246</v>
      </c>
      <c r="EF837" s="66">
        <v>191</v>
      </c>
      <c r="EG837" s="66">
        <v>200</v>
      </c>
      <c r="EH837" s="66">
        <v>168.3</v>
      </c>
      <c r="EI837" s="66">
        <v>210</v>
      </c>
      <c r="EJ837" s="66">
        <v>210</v>
      </c>
      <c r="EK837" s="20">
        <v>11382.33</v>
      </c>
      <c r="EL837" s="20">
        <v>11588.349999999999</v>
      </c>
      <c r="EM837" s="20">
        <v>98.416666666666671</v>
      </c>
      <c r="EN837" s="20">
        <v>77.923999999999992</v>
      </c>
      <c r="EO837" s="20">
        <v>11.728800000000001</v>
      </c>
      <c r="EP837" s="20">
        <v>315.49200000000002</v>
      </c>
      <c r="EQ837" s="21">
        <v>65</v>
      </c>
      <c r="ER837" s="21">
        <v>67</v>
      </c>
      <c r="ES837" s="61" t="str">
        <f t="shared" si="51"/>
        <v>Fordham</v>
      </c>
      <c r="ET837" s="61">
        <f t="shared" si="52"/>
        <v>132</v>
      </c>
      <c r="EU837" s="61">
        <f t="shared" si="53"/>
        <v>-2</v>
      </c>
    </row>
    <row r="838" spans="1:151" x14ac:dyDescent="0.45">
      <c r="A838" s="68">
        <v>45325</v>
      </c>
      <c r="B838" s="21" t="s">
        <v>904</v>
      </c>
      <c r="C838" s="21">
        <v>12</v>
      </c>
      <c r="D838" s="21" t="s">
        <v>288</v>
      </c>
      <c r="E838" s="21">
        <v>41</v>
      </c>
      <c r="F838" s="50" t="s">
        <v>558</v>
      </c>
      <c r="G838" t="s">
        <v>904</v>
      </c>
      <c r="H838" t="s">
        <v>288</v>
      </c>
      <c r="I838" t="s">
        <v>904</v>
      </c>
      <c r="J838" t="s">
        <v>288</v>
      </c>
      <c r="K838" t="s">
        <v>413</v>
      </c>
      <c r="L838" t="s">
        <v>288</v>
      </c>
      <c r="M838" t="s">
        <v>626</v>
      </c>
      <c r="N838" t="s">
        <v>288</v>
      </c>
      <c r="O838" t="s">
        <v>904</v>
      </c>
      <c r="P838" t="s">
        <v>288</v>
      </c>
      <c r="Q838" t="s">
        <v>413</v>
      </c>
      <c r="R838" t="s">
        <v>288</v>
      </c>
      <c r="S838" t="s">
        <v>19</v>
      </c>
      <c r="T838" t="s">
        <v>19</v>
      </c>
      <c r="U838">
        <v>21</v>
      </c>
      <c r="V838">
        <v>21</v>
      </c>
      <c r="W838" s="20">
        <v>0.52380952380952395</v>
      </c>
      <c r="X838" s="20">
        <v>5.17</v>
      </c>
      <c r="Y838" s="20">
        <v>103.8</v>
      </c>
      <c r="Z838" s="20">
        <v>98.6</v>
      </c>
      <c r="AA838" s="20">
        <v>69.900000000000006</v>
      </c>
      <c r="AB838" s="20">
        <v>0.10199999999999999</v>
      </c>
      <c r="AC838" s="20">
        <v>8.23</v>
      </c>
      <c r="AD838" s="20">
        <v>110.3</v>
      </c>
      <c r="AE838" s="20">
        <v>102</v>
      </c>
      <c r="AF838" s="20">
        <v>6.1</v>
      </c>
      <c r="AG838" s="20">
        <v>102.7</v>
      </c>
      <c r="AH838" s="20">
        <v>97.3</v>
      </c>
      <c r="AI838" s="20">
        <v>0.65</v>
      </c>
      <c r="AJ838" s="20">
        <v>-2.6</v>
      </c>
      <c r="AK838" s="20">
        <v>-0.12380952380952381</v>
      </c>
      <c r="AL838" s="20">
        <v>1247</v>
      </c>
      <c r="AM838" s="20">
        <v>5.83</v>
      </c>
      <c r="AN838" s="20">
        <v>8.3000000000000007</v>
      </c>
      <c r="AO838" s="20">
        <v>1450</v>
      </c>
      <c r="AP838" s="20">
        <v>1502</v>
      </c>
      <c r="AQ838" s="20">
        <v>1235</v>
      </c>
      <c r="AR838" s="20">
        <v>0.41499999999999998</v>
      </c>
      <c r="AS838" s="20">
        <v>143</v>
      </c>
      <c r="AT838" s="20">
        <v>482</v>
      </c>
      <c r="AU838" s="20">
        <v>0.29699999999999999</v>
      </c>
      <c r="AV838" s="20">
        <v>281</v>
      </c>
      <c r="AW838" s="20">
        <v>430</v>
      </c>
      <c r="AX838" s="20">
        <v>0.65300000000000002</v>
      </c>
      <c r="AY838" s="20">
        <v>164</v>
      </c>
      <c r="AZ838" s="20">
        <v>7.8095238095238093</v>
      </c>
      <c r="BA838" s="20">
        <v>698</v>
      </c>
      <c r="BB838" s="20">
        <v>33.238095238095241</v>
      </c>
      <c r="BC838" s="20">
        <v>252</v>
      </c>
      <c r="BD838" s="20">
        <v>180</v>
      </c>
      <c r="BE838" s="20">
        <v>83</v>
      </c>
      <c r="BF838" s="20">
        <v>219</v>
      </c>
      <c r="BG838" s="20">
        <v>335</v>
      </c>
      <c r="BH838" s="20">
        <v>69</v>
      </c>
      <c r="BI838" s="20">
        <v>71.524000000000001</v>
      </c>
      <c r="BJ838" s="20">
        <v>-2.476</v>
      </c>
      <c r="BK838" s="20">
        <v>1.151</v>
      </c>
      <c r="BL838" s="20">
        <v>10.429</v>
      </c>
      <c r="BM838" s="20">
        <v>0.82199999999999995</v>
      </c>
      <c r="BN838" s="20">
        <v>23</v>
      </c>
      <c r="BO838" s="20">
        <v>20.5</v>
      </c>
      <c r="BP838" s="20">
        <v>4</v>
      </c>
      <c r="BQ838" s="20">
        <v>8.5714285714285712</v>
      </c>
      <c r="BR838" s="20">
        <v>16</v>
      </c>
      <c r="BS838" s="20">
        <v>102</v>
      </c>
      <c r="BT838" s="20">
        <v>0.54600000000000004</v>
      </c>
      <c r="BU838" s="20">
        <v>0</v>
      </c>
      <c r="BV838" s="66">
        <v>128</v>
      </c>
      <c r="BW838" s="66">
        <v>114</v>
      </c>
      <c r="BX838" s="66">
        <v>103</v>
      </c>
      <c r="BY838" s="66">
        <v>132</v>
      </c>
      <c r="BZ838" s="66">
        <v>117</v>
      </c>
      <c r="CA838" s="66">
        <v>90.3</v>
      </c>
      <c r="CB838" s="66">
        <v>102</v>
      </c>
      <c r="CC838" s="66">
        <v>139</v>
      </c>
      <c r="CD838" s="20">
        <v>0.38095238095238099</v>
      </c>
      <c r="CE838" s="20">
        <v>4.84</v>
      </c>
      <c r="CF838" s="20">
        <v>110.1</v>
      </c>
      <c r="CG838" s="20">
        <v>105.2</v>
      </c>
      <c r="CH838" s="20">
        <v>68.3</v>
      </c>
      <c r="CI838" s="20">
        <v>-0.06</v>
      </c>
      <c r="CJ838" s="20">
        <v>7.23</v>
      </c>
      <c r="CK838" s="20">
        <v>110.2</v>
      </c>
      <c r="CL838" s="20">
        <v>103</v>
      </c>
      <c r="CM838" s="20">
        <v>0.85</v>
      </c>
      <c r="CN838" s="20">
        <v>109.3</v>
      </c>
      <c r="CO838" s="20">
        <v>103.3</v>
      </c>
      <c r="CP838" s="63">
        <v>0.65600000000000003</v>
      </c>
      <c r="CQ838" s="20">
        <v>-5.9</v>
      </c>
      <c r="CR838" s="20">
        <v>-0.28095238095238095</v>
      </c>
      <c r="CS838" s="20">
        <v>1209</v>
      </c>
      <c r="CT838" s="20">
        <v>5.84</v>
      </c>
      <c r="CU838" s="20">
        <v>7.84</v>
      </c>
      <c r="CV838" s="20">
        <v>1575</v>
      </c>
      <c r="CW838" s="20">
        <v>1617</v>
      </c>
      <c r="CX838" s="20">
        <v>1301</v>
      </c>
      <c r="CY838" s="20">
        <v>0.42699999999999999</v>
      </c>
      <c r="CZ838" s="20">
        <v>180</v>
      </c>
      <c r="DA838" s="20">
        <v>538</v>
      </c>
      <c r="DB838" s="20">
        <v>0.33500000000000002</v>
      </c>
      <c r="DC838" s="20">
        <v>285</v>
      </c>
      <c r="DD838" s="20">
        <v>398</v>
      </c>
      <c r="DE838" s="20">
        <v>0.71599999999999997</v>
      </c>
      <c r="DF838" s="20">
        <v>228</v>
      </c>
      <c r="DG838" s="20">
        <v>10.857142857142858</v>
      </c>
      <c r="DH838" s="20">
        <v>781</v>
      </c>
      <c r="DI838" s="20">
        <v>37.19047619047619</v>
      </c>
      <c r="DJ838" s="20">
        <v>251</v>
      </c>
      <c r="DK838" s="20">
        <v>123</v>
      </c>
      <c r="DL838" s="20">
        <v>58</v>
      </c>
      <c r="DM838" s="20">
        <v>243</v>
      </c>
      <c r="DN838" s="20">
        <v>374</v>
      </c>
      <c r="DO838" s="20">
        <v>75</v>
      </c>
      <c r="DP838" s="20">
        <v>77</v>
      </c>
      <c r="DQ838" s="20">
        <v>-2</v>
      </c>
      <c r="DR838" s="20">
        <v>1.0329999999999999</v>
      </c>
      <c r="DS838" s="20">
        <v>11.571</v>
      </c>
      <c r="DT838" s="20">
        <v>0.50600000000000001</v>
      </c>
      <c r="DU838" s="20">
        <v>25.6</v>
      </c>
      <c r="DV838" s="20">
        <v>19</v>
      </c>
      <c r="DW838" s="20">
        <v>2.8</v>
      </c>
      <c r="DX838" s="20">
        <v>5.8571428571428568</v>
      </c>
      <c r="DY838" s="20">
        <v>17.8</v>
      </c>
      <c r="DZ838" s="20">
        <v>175</v>
      </c>
      <c r="EA838" s="20">
        <v>0.498</v>
      </c>
      <c r="EB838" s="20">
        <v>1</v>
      </c>
      <c r="EC838" s="66">
        <v>135</v>
      </c>
      <c r="ED838" s="66">
        <v>176</v>
      </c>
      <c r="EE838" s="66">
        <v>178</v>
      </c>
      <c r="EF838" s="66">
        <v>138</v>
      </c>
      <c r="EG838" s="66">
        <v>120</v>
      </c>
      <c r="EH838" s="66">
        <v>126.8</v>
      </c>
      <c r="EI838" s="66">
        <v>177</v>
      </c>
      <c r="EJ838" s="66">
        <v>235</v>
      </c>
      <c r="EK838" s="20">
        <v>10919.76</v>
      </c>
      <c r="EL838" s="20">
        <v>10855.859999999999</v>
      </c>
      <c r="EM838" s="20">
        <v>61.084142857142858</v>
      </c>
      <c r="EN838" s="20">
        <v>99.179999999999993</v>
      </c>
      <c r="EO838" s="20">
        <v>11.456</v>
      </c>
      <c r="EP838" s="20">
        <v>244.22200000000001</v>
      </c>
      <c r="EQ838" s="21">
        <v>66</v>
      </c>
      <c r="ER838" s="21">
        <v>81</v>
      </c>
      <c r="ES838" s="61" t="str">
        <f t="shared" si="51"/>
        <v>California</v>
      </c>
      <c r="ET838" s="61">
        <f t="shared" si="52"/>
        <v>147</v>
      </c>
      <c r="EU838" s="61">
        <f t="shared" si="53"/>
        <v>-15</v>
      </c>
    </row>
    <row r="839" spans="1:151" x14ac:dyDescent="0.45">
      <c r="A839" s="68">
        <v>45325</v>
      </c>
      <c r="B839" s="21" t="s">
        <v>366</v>
      </c>
      <c r="C839" s="21">
        <v>334</v>
      </c>
      <c r="D839" s="21" t="s">
        <v>214</v>
      </c>
      <c r="E839" s="21">
        <v>244</v>
      </c>
      <c r="F839" s="50" t="s">
        <v>558</v>
      </c>
      <c r="G839" t="s">
        <v>366</v>
      </c>
      <c r="H839" t="s">
        <v>214</v>
      </c>
      <c r="I839" t="s">
        <v>366</v>
      </c>
      <c r="J839" t="s">
        <v>214</v>
      </c>
      <c r="K839" t="s">
        <v>366</v>
      </c>
      <c r="L839" t="s">
        <v>214</v>
      </c>
      <c r="M839" t="s">
        <v>366</v>
      </c>
      <c r="N839" t="s">
        <v>214</v>
      </c>
      <c r="O839" t="s">
        <v>366</v>
      </c>
      <c r="P839" t="s">
        <v>214</v>
      </c>
      <c r="Q839" t="s">
        <v>366</v>
      </c>
      <c r="R839" t="s">
        <v>214</v>
      </c>
      <c r="S839" t="s">
        <v>13</v>
      </c>
      <c r="T839" t="s">
        <v>13</v>
      </c>
      <c r="U839">
        <v>21</v>
      </c>
      <c r="V839">
        <v>21</v>
      </c>
      <c r="W839" s="20">
        <v>0.38095238095238099</v>
      </c>
      <c r="X839" s="20">
        <v>-8.6</v>
      </c>
      <c r="Y839" s="20">
        <v>107.8</v>
      </c>
      <c r="Z839" s="20">
        <v>116.4</v>
      </c>
      <c r="AA839" s="20">
        <v>70.5</v>
      </c>
      <c r="AB839" s="20">
        <v>3.4000000000000002E-2</v>
      </c>
      <c r="AC839" s="20">
        <v>-1.9</v>
      </c>
      <c r="AD839" s="20">
        <v>105.3</v>
      </c>
      <c r="AE839" s="20">
        <v>107.2</v>
      </c>
      <c r="AF839" s="20">
        <v>-7.49</v>
      </c>
      <c r="AG839" s="20">
        <v>108.5</v>
      </c>
      <c r="AH839" s="20">
        <v>115.8</v>
      </c>
      <c r="AI839" s="20">
        <v>0.31990000000000002</v>
      </c>
      <c r="AJ839" s="20">
        <v>-9.4</v>
      </c>
      <c r="AK839" s="20">
        <v>-0.44761904761904764</v>
      </c>
      <c r="AL839" s="20">
        <v>1045</v>
      </c>
      <c r="AM839" s="20">
        <v>-6.81</v>
      </c>
      <c r="AN839" s="20">
        <v>-1.66</v>
      </c>
      <c r="AO839" s="20">
        <v>1689</v>
      </c>
      <c r="AP839" s="20">
        <v>1759</v>
      </c>
      <c r="AQ839" s="20">
        <v>1363</v>
      </c>
      <c r="AR839" s="20">
        <v>0.41699999999999998</v>
      </c>
      <c r="AS839" s="20">
        <v>212</v>
      </c>
      <c r="AT839" s="20">
        <v>618</v>
      </c>
      <c r="AU839" s="20">
        <v>0.34300000000000003</v>
      </c>
      <c r="AV839" s="20">
        <v>339</v>
      </c>
      <c r="AW839" s="20">
        <v>472</v>
      </c>
      <c r="AX839" s="20">
        <v>0.71799999999999997</v>
      </c>
      <c r="AY839" s="20">
        <v>277</v>
      </c>
      <c r="AZ839" s="20">
        <v>13.19047619047619</v>
      </c>
      <c r="BA839" s="20">
        <v>846</v>
      </c>
      <c r="BB839" s="20">
        <v>40.285714285714285</v>
      </c>
      <c r="BC839" s="20">
        <v>309</v>
      </c>
      <c r="BD839" s="20">
        <v>104</v>
      </c>
      <c r="BE839" s="20">
        <v>88</v>
      </c>
      <c r="BF839" s="20">
        <v>240</v>
      </c>
      <c r="BG839" s="20">
        <v>396</v>
      </c>
      <c r="BH839" s="20">
        <v>80.400000000000006</v>
      </c>
      <c r="BI839" s="20">
        <v>83.762</v>
      </c>
      <c r="BJ839" s="20">
        <v>-3.3330000000000002</v>
      </c>
      <c r="BK839" s="20">
        <v>1.288</v>
      </c>
      <c r="BL839" s="20">
        <v>11.429</v>
      </c>
      <c r="BM839" s="20">
        <v>0.433</v>
      </c>
      <c r="BN839" s="20">
        <v>29.4</v>
      </c>
      <c r="BO839" s="20">
        <v>22.5</v>
      </c>
      <c r="BP839" s="20">
        <v>4.2</v>
      </c>
      <c r="BQ839" s="20">
        <v>4.9523809523809526</v>
      </c>
      <c r="BR839" s="20">
        <v>18.899999999999999</v>
      </c>
      <c r="BS839" s="20">
        <v>274</v>
      </c>
      <c r="BT839" s="20">
        <v>0.44400000000000001</v>
      </c>
      <c r="BU839" s="20">
        <v>1</v>
      </c>
      <c r="BV839" s="66">
        <v>280</v>
      </c>
      <c r="BW839" s="66">
        <v>278</v>
      </c>
      <c r="BX839" s="66">
        <v>284</v>
      </c>
      <c r="BY839" s="66">
        <v>281</v>
      </c>
      <c r="BZ839" s="66">
        <v>279</v>
      </c>
      <c r="CA839" s="66">
        <v>233.5</v>
      </c>
      <c r="CB839" s="66">
        <v>274</v>
      </c>
      <c r="CC839" s="66">
        <v>306</v>
      </c>
      <c r="CD839" s="20">
        <v>0.38095238095238099</v>
      </c>
      <c r="CE839" s="20">
        <v>-3.33</v>
      </c>
      <c r="CF839" s="20">
        <v>105.5</v>
      </c>
      <c r="CG839" s="20">
        <v>108.9</v>
      </c>
      <c r="CH839" s="20">
        <v>67.2</v>
      </c>
      <c r="CI839" s="20">
        <v>-4.9000000000000002E-2</v>
      </c>
      <c r="CJ839" s="20">
        <v>1.81</v>
      </c>
      <c r="CK839" s="20">
        <v>107.5</v>
      </c>
      <c r="CL839" s="20">
        <v>105.7</v>
      </c>
      <c r="CM839" s="20">
        <v>-0.32</v>
      </c>
      <c r="CN839" s="20">
        <v>104</v>
      </c>
      <c r="CO839" s="20">
        <v>106.6</v>
      </c>
      <c r="CP839" s="63">
        <v>0.42899999999999999</v>
      </c>
      <c r="CQ839" s="20">
        <v>-7.3</v>
      </c>
      <c r="CR839" s="20">
        <v>-0.34761904761904761</v>
      </c>
      <c r="CS839" s="20">
        <v>1091</v>
      </c>
      <c r="CT839" s="20">
        <v>-2.29</v>
      </c>
      <c r="CU839" s="20">
        <v>2.41</v>
      </c>
      <c r="CV839" s="20">
        <v>1535</v>
      </c>
      <c r="CW839" s="20">
        <v>1585</v>
      </c>
      <c r="CX839" s="20">
        <v>1264</v>
      </c>
      <c r="CY839" s="20">
        <v>0.438</v>
      </c>
      <c r="CZ839" s="20">
        <v>170</v>
      </c>
      <c r="DA839" s="20">
        <v>517</v>
      </c>
      <c r="DB839" s="20">
        <v>0.32900000000000001</v>
      </c>
      <c r="DC839" s="20">
        <v>259</v>
      </c>
      <c r="DD839" s="20">
        <v>373</v>
      </c>
      <c r="DE839" s="20">
        <v>0.69399999999999995</v>
      </c>
      <c r="DF839" s="20">
        <v>235</v>
      </c>
      <c r="DG839" s="20">
        <v>11.19047619047619</v>
      </c>
      <c r="DH839" s="20">
        <v>766</v>
      </c>
      <c r="DI839" s="20">
        <v>36.476190476190474</v>
      </c>
      <c r="DJ839" s="20">
        <v>311</v>
      </c>
      <c r="DK839" s="20">
        <v>133</v>
      </c>
      <c r="DL839" s="20">
        <v>70</v>
      </c>
      <c r="DM839" s="20">
        <v>265</v>
      </c>
      <c r="DN839" s="20">
        <v>315</v>
      </c>
      <c r="DO839" s="20">
        <v>73.099999999999994</v>
      </c>
      <c r="DP839" s="20">
        <v>75.475999999999999</v>
      </c>
      <c r="DQ839" s="20">
        <v>-2.3809999999999998</v>
      </c>
      <c r="DR839" s="20">
        <v>1.1739999999999999</v>
      </c>
      <c r="DS839" s="20">
        <v>12.619</v>
      </c>
      <c r="DT839" s="20">
        <v>0.502</v>
      </c>
      <c r="DU839" s="20">
        <v>24.6</v>
      </c>
      <c r="DV839" s="20">
        <v>17.8</v>
      </c>
      <c r="DW839" s="20">
        <v>3.3</v>
      </c>
      <c r="DX839" s="20">
        <v>6.333333333333333</v>
      </c>
      <c r="DY839" s="20">
        <v>15</v>
      </c>
      <c r="DZ839" s="20">
        <v>200</v>
      </c>
      <c r="EA839" s="20">
        <v>0.48499999999999999</v>
      </c>
      <c r="EB839" s="20">
        <v>3</v>
      </c>
      <c r="EC839" s="66">
        <v>222</v>
      </c>
      <c r="ED839" s="66">
        <v>217</v>
      </c>
      <c r="EE839" s="66">
        <v>245</v>
      </c>
      <c r="EF839" s="66">
        <v>193</v>
      </c>
      <c r="EG839" s="66">
        <v>205</v>
      </c>
      <c r="EH839" s="66">
        <v>175.7</v>
      </c>
      <c r="EI839" s="66">
        <v>200</v>
      </c>
      <c r="EJ839" s="66">
        <v>225</v>
      </c>
      <c r="EK839" s="20">
        <v>11739.42</v>
      </c>
      <c r="EL839" s="20">
        <v>12280.2</v>
      </c>
      <c r="EM839" s="20">
        <v>72.38366666666667</v>
      </c>
      <c r="EN839" s="20">
        <v>62.494095238095241</v>
      </c>
      <c r="EO839" s="20">
        <v>13.116599999999998</v>
      </c>
      <c r="EP839" s="20">
        <v>226.17</v>
      </c>
      <c r="EQ839" s="21">
        <v>76</v>
      </c>
      <c r="ER839" s="21">
        <v>80</v>
      </c>
      <c r="ES839" s="61" t="str">
        <f t="shared" si="51"/>
        <v>Rice</v>
      </c>
      <c r="ET839" s="61">
        <f t="shared" si="52"/>
        <v>156</v>
      </c>
      <c r="EU839" s="61">
        <f t="shared" si="53"/>
        <v>-4</v>
      </c>
    </row>
    <row r="840" spans="1:151" x14ac:dyDescent="0.45">
      <c r="A840" s="68">
        <v>45325</v>
      </c>
      <c r="B840" s="21" t="s">
        <v>393</v>
      </c>
      <c r="C840" s="21">
        <v>168</v>
      </c>
      <c r="D840" s="21" t="s">
        <v>382</v>
      </c>
      <c r="E840" s="21">
        <v>45</v>
      </c>
      <c r="F840" s="50" t="s">
        <v>558</v>
      </c>
      <c r="G840" t="s">
        <v>393</v>
      </c>
      <c r="H840" t="s">
        <v>382</v>
      </c>
      <c r="I840" t="s">
        <v>393</v>
      </c>
      <c r="J840" t="s">
        <v>382</v>
      </c>
      <c r="K840" t="s">
        <v>393</v>
      </c>
      <c r="L840" t="s">
        <v>1317</v>
      </c>
      <c r="M840" t="s">
        <v>393</v>
      </c>
      <c r="N840" t="s">
        <v>725</v>
      </c>
      <c r="O840" t="s">
        <v>393</v>
      </c>
      <c r="P840" t="s">
        <v>1409</v>
      </c>
      <c r="Q840" t="s">
        <v>393</v>
      </c>
      <c r="R840" t="s">
        <v>382</v>
      </c>
      <c r="S840" t="s">
        <v>312</v>
      </c>
      <c r="T840" t="s">
        <v>312</v>
      </c>
      <c r="U840">
        <v>22</v>
      </c>
      <c r="V840">
        <v>21</v>
      </c>
      <c r="W840" s="20">
        <v>0.54545454545454497</v>
      </c>
      <c r="X840" s="20">
        <v>-2.93</v>
      </c>
      <c r="Y840" s="20">
        <v>97.2</v>
      </c>
      <c r="Z840" s="20">
        <v>100.1</v>
      </c>
      <c r="AA840" s="20">
        <v>67.5</v>
      </c>
      <c r="AB840" s="20">
        <v>-3.1E-2</v>
      </c>
      <c r="AC840" s="20">
        <v>-4.07</v>
      </c>
      <c r="AD840" s="20">
        <v>103.7</v>
      </c>
      <c r="AE840" s="20">
        <v>107.8</v>
      </c>
      <c r="AF840" s="20">
        <v>3.35</v>
      </c>
      <c r="AG840" s="20">
        <v>95.8</v>
      </c>
      <c r="AH840" s="20">
        <v>97.7</v>
      </c>
      <c r="AI840" s="20">
        <v>0.44479999999999997</v>
      </c>
      <c r="AJ840" s="20">
        <v>-5.9</v>
      </c>
      <c r="AK840" s="20">
        <v>-0.26818181818181819</v>
      </c>
      <c r="AL840" s="20">
        <v>1148</v>
      </c>
      <c r="AM840" s="20">
        <v>-3.57</v>
      </c>
      <c r="AN840" s="20">
        <v>-4.7699999999999996</v>
      </c>
      <c r="AO840" s="20">
        <v>1505</v>
      </c>
      <c r="AP840" s="20">
        <v>1456</v>
      </c>
      <c r="AQ840" s="20">
        <v>1216</v>
      </c>
      <c r="AR840" s="20">
        <v>0.435</v>
      </c>
      <c r="AS840" s="20">
        <v>150</v>
      </c>
      <c r="AT840" s="20">
        <v>518</v>
      </c>
      <c r="AU840" s="20">
        <v>0.28999999999999998</v>
      </c>
      <c r="AV840" s="20">
        <v>297</v>
      </c>
      <c r="AW840" s="20">
        <v>410</v>
      </c>
      <c r="AX840" s="20">
        <v>0.72399999999999998</v>
      </c>
      <c r="AY840" s="20">
        <v>177</v>
      </c>
      <c r="AZ840" s="20">
        <v>8.045454545454545</v>
      </c>
      <c r="BA840" s="20">
        <v>694</v>
      </c>
      <c r="BB840" s="20">
        <v>31.545454545454547</v>
      </c>
      <c r="BC840" s="20">
        <v>275</v>
      </c>
      <c r="BD840" s="20">
        <v>213</v>
      </c>
      <c r="BE840" s="20">
        <v>76</v>
      </c>
      <c r="BF840" s="20">
        <v>286</v>
      </c>
      <c r="BG840" s="20">
        <v>360</v>
      </c>
      <c r="BH840" s="20">
        <v>68.400000000000006</v>
      </c>
      <c r="BI840" s="20">
        <v>66.182000000000002</v>
      </c>
      <c r="BJ840" s="20">
        <v>2.2269999999999999</v>
      </c>
      <c r="BK840" s="20">
        <v>0.96199999999999997</v>
      </c>
      <c r="BL840" s="20">
        <v>13</v>
      </c>
      <c r="BM840" s="20">
        <v>0.745</v>
      </c>
      <c r="BN840" s="20">
        <v>23.5</v>
      </c>
      <c r="BO840" s="20">
        <v>18.600000000000001</v>
      </c>
      <c r="BP840" s="20">
        <v>3.5</v>
      </c>
      <c r="BQ840" s="20">
        <v>9.6818181818181817</v>
      </c>
      <c r="BR840" s="20">
        <v>16.399999999999999</v>
      </c>
      <c r="BS840" s="20">
        <v>183</v>
      </c>
      <c r="BT840" s="20">
        <v>0.49399999999999999</v>
      </c>
      <c r="BU840" s="20">
        <v>-2</v>
      </c>
      <c r="BV840" s="66">
        <v>190</v>
      </c>
      <c r="BW840" s="66">
        <v>211</v>
      </c>
      <c r="BX840" s="66">
        <v>193</v>
      </c>
      <c r="BY840" s="66">
        <v>197</v>
      </c>
      <c r="BZ840" s="66">
        <v>197</v>
      </c>
      <c r="CA840" s="66">
        <v>171.7</v>
      </c>
      <c r="CB840" s="66">
        <v>183</v>
      </c>
      <c r="CC840" s="66">
        <v>150</v>
      </c>
      <c r="CD840" s="20">
        <v>0.61904761904761896</v>
      </c>
      <c r="CE840" s="20">
        <v>-6.54</v>
      </c>
      <c r="CF840" s="20">
        <v>101.9</v>
      </c>
      <c r="CG840" s="20">
        <v>108.5</v>
      </c>
      <c r="CH840" s="20">
        <v>66.8</v>
      </c>
      <c r="CI840" s="20">
        <v>3.5000000000000003E-2</v>
      </c>
      <c r="CJ840" s="20">
        <v>-8.49</v>
      </c>
      <c r="CK840" s="20">
        <v>101</v>
      </c>
      <c r="CL840" s="20">
        <v>109.5</v>
      </c>
      <c r="CM840" s="20">
        <v>-1.94</v>
      </c>
      <c r="CN840" s="20">
        <v>101.2</v>
      </c>
      <c r="CO840" s="20">
        <v>107.7</v>
      </c>
      <c r="CP840" s="63">
        <v>0.32929999999999998</v>
      </c>
      <c r="CQ840" s="20">
        <v>-5.4</v>
      </c>
      <c r="CR840" s="20">
        <v>-0.25714285714285717</v>
      </c>
      <c r="CS840" s="20">
        <v>1139</v>
      </c>
      <c r="CT840" s="20">
        <v>-7.2</v>
      </c>
      <c r="CU840" s="20">
        <v>-8.41</v>
      </c>
      <c r="CV840" s="20">
        <v>1532</v>
      </c>
      <c r="CW840" s="20">
        <v>1391</v>
      </c>
      <c r="CX840" s="20">
        <v>1240</v>
      </c>
      <c r="CY840" s="20">
        <v>0.45700000000000002</v>
      </c>
      <c r="CZ840" s="20">
        <v>133</v>
      </c>
      <c r="DA840" s="20">
        <v>425</v>
      </c>
      <c r="DB840" s="20">
        <v>0.313</v>
      </c>
      <c r="DC840" s="20">
        <v>265</v>
      </c>
      <c r="DD840" s="20">
        <v>371</v>
      </c>
      <c r="DE840" s="20">
        <v>0.71399999999999997</v>
      </c>
      <c r="DF840" s="20">
        <v>203</v>
      </c>
      <c r="DG840" s="20">
        <v>9.6666666666666661</v>
      </c>
      <c r="DH840" s="20">
        <v>745</v>
      </c>
      <c r="DI840" s="20">
        <v>35.476190476190474</v>
      </c>
      <c r="DJ840" s="20">
        <v>312</v>
      </c>
      <c r="DK840" s="20">
        <v>164</v>
      </c>
      <c r="DL840" s="20">
        <v>109</v>
      </c>
      <c r="DM840" s="20">
        <v>232</v>
      </c>
      <c r="DN840" s="20">
        <v>289</v>
      </c>
      <c r="DO840" s="20">
        <v>73</v>
      </c>
      <c r="DP840" s="20">
        <v>66.238</v>
      </c>
      <c r="DQ840" s="20">
        <v>6.7140000000000004</v>
      </c>
      <c r="DR840" s="20">
        <v>1.345</v>
      </c>
      <c r="DS840" s="20">
        <v>11.048</v>
      </c>
      <c r="DT840" s="20">
        <v>0.70699999999999996</v>
      </c>
      <c r="DU840" s="20">
        <v>20.2</v>
      </c>
      <c r="DV840" s="20">
        <v>17.7</v>
      </c>
      <c r="DW840" s="20">
        <v>5.2</v>
      </c>
      <c r="DX840" s="20">
        <v>7.8095238095238093</v>
      </c>
      <c r="DY840" s="20">
        <v>13.8</v>
      </c>
      <c r="DZ840" s="20">
        <v>227</v>
      </c>
      <c r="EA840" s="20">
        <v>0.47099999999999997</v>
      </c>
      <c r="EB840" s="20">
        <v>2</v>
      </c>
      <c r="EC840" s="66">
        <v>229</v>
      </c>
      <c r="ED840" s="66">
        <v>218</v>
      </c>
      <c r="EE840" s="66">
        <v>196</v>
      </c>
      <c r="EF840" s="66">
        <v>218</v>
      </c>
      <c r="EG840" s="66">
        <v>256</v>
      </c>
      <c r="EH840" s="66">
        <v>188.5</v>
      </c>
      <c r="EI840" s="66">
        <v>227</v>
      </c>
      <c r="EJ840" s="66">
        <v>231</v>
      </c>
      <c r="EK840" s="20">
        <v>10546.2</v>
      </c>
      <c r="EL840" s="20">
        <v>10200.19</v>
      </c>
      <c r="EM840" s="20">
        <v>101.52380952380952</v>
      </c>
      <c r="EN840" s="20">
        <v>106.96472727272727</v>
      </c>
      <c r="EO840" s="20">
        <v>11.709599999999998</v>
      </c>
      <c r="EP840" s="20">
        <v>209.23599999999999</v>
      </c>
      <c r="EQ840" s="21">
        <v>71</v>
      </c>
      <c r="ER840" s="21">
        <v>68</v>
      </c>
      <c r="ES840" s="61" t="str">
        <f t="shared" si="51"/>
        <v>Merrimack</v>
      </c>
      <c r="ET840" s="61">
        <f t="shared" si="52"/>
        <v>139</v>
      </c>
      <c r="EU840" s="61">
        <f t="shared" si="53"/>
        <v>3</v>
      </c>
    </row>
    <row r="841" spans="1:151" x14ac:dyDescent="0.45">
      <c r="A841" s="68">
        <v>45325</v>
      </c>
      <c r="B841" s="21" t="s">
        <v>270</v>
      </c>
      <c r="C841" s="21">
        <v>100</v>
      </c>
      <c r="D841" s="21" t="s">
        <v>268</v>
      </c>
      <c r="E841" s="21">
        <v>10</v>
      </c>
      <c r="F841" s="50" t="s">
        <v>558</v>
      </c>
      <c r="G841" t="s">
        <v>270</v>
      </c>
      <c r="H841" t="s">
        <v>268</v>
      </c>
      <c r="I841" t="s">
        <v>270</v>
      </c>
      <c r="J841" t="s">
        <v>268</v>
      </c>
      <c r="K841" t="s">
        <v>270</v>
      </c>
      <c r="L841" t="s">
        <v>472</v>
      </c>
      <c r="M841" t="s">
        <v>670</v>
      </c>
      <c r="N841" t="s">
        <v>660</v>
      </c>
      <c r="O841" t="s">
        <v>1368</v>
      </c>
      <c r="P841" t="s">
        <v>1364</v>
      </c>
      <c r="Q841" t="s">
        <v>270</v>
      </c>
      <c r="R841" t="s">
        <v>472</v>
      </c>
      <c r="S841" t="s">
        <v>95</v>
      </c>
      <c r="T841" t="s">
        <v>95</v>
      </c>
      <c r="U841">
        <v>22</v>
      </c>
      <c r="V841">
        <v>22</v>
      </c>
      <c r="W841" s="20">
        <v>0.22727272727272699</v>
      </c>
      <c r="X841" s="20">
        <v>-11.92</v>
      </c>
      <c r="Y841" s="20">
        <v>101.8</v>
      </c>
      <c r="Z841" s="20">
        <v>113.7</v>
      </c>
      <c r="AA841" s="20">
        <v>68.900000000000006</v>
      </c>
      <c r="AB841" s="20">
        <v>-2.1999999999999999E-2</v>
      </c>
      <c r="AC841" s="20">
        <v>-1.0900000000000001</v>
      </c>
      <c r="AD841" s="20">
        <v>106.3</v>
      </c>
      <c r="AE841" s="20">
        <v>107.4</v>
      </c>
      <c r="AF841" s="20">
        <v>0.57999999999999996</v>
      </c>
      <c r="AG841" s="20">
        <v>101.4</v>
      </c>
      <c r="AH841" s="20">
        <v>113.1</v>
      </c>
      <c r="AI841" s="20">
        <v>0.22209999999999999</v>
      </c>
      <c r="AJ841" s="20">
        <v>-12</v>
      </c>
      <c r="AK841" s="20">
        <v>-0.54545454545454541</v>
      </c>
      <c r="AL841" s="20">
        <v>992</v>
      </c>
      <c r="AM841" s="20">
        <v>-11.6</v>
      </c>
      <c r="AN841" s="20">
        <v>-2.5499999999999998</v>
      </c>
      <c r="AO841" s="20">
        <v>1542</v>
      </c>
      <c r="AP841" s="20">
        <v>1741</v>
      </c>
      <c r="AQ841" s="20">
        <v>1277</v>
      </c>
      <c r="AR841" s="20">
        <v>0.41499999999999998</v>
      </c>
      <c r="AS841" s="20">
        <v>211</v>
      </c>
      <c r="AT841" s="20">
        <v>597</v>
      </c>
      <c r="AU841" s="20">
        <v>0.35299999999999998</v>
      </c>
      <c r="AV841" s="20">
        <v>271</v>
      </c>
      <c r="AW841" s="20">
        <v>379</v>
      </c>
      <c r="AX841" s="20">
        <v>0.71499999999999997</v>
      </c>
      <c r="AY841" s="20">
        <v>221</v>
      </c>
      <c r="AZ841" s="20">
        <v>10.045454545454545</v>
      </c>
      <c r="BA841" s="20">
        <v>735</v>
      </c>
      <c r="BB841" s="20">
        <v>33.409090909090907</v>
      </c>
      <c r="BC841" s="20">
        <v>231</v>
      </c>
      <c r="BD841" s="20">
        <v>152</v>
      </c>
      <c r="BE841" s="20">
        <v>85</v>
      </c>
      <c r="BF841" s="20">
        <v>298</v>
      </c>
      <c r="BG841" s="20">
        <v>438</v>
      </c>
      <c r="BH841" s="20">
        <v>70.099999999999994</v>
      </c>
      <c r="BI841" s="20">
        <v>79.135999999999996</v>
      </c>
      <c r="BJ841" s="20">
        <v>-9.0449999999999999</v>
      </c>
      <c r="BK841" s="20">
        <v>0.77500000000000002</v>
      </c>
      <c r="BL841" s="20">
        <v>13.545</v>
      </c>
      <c r="BM841" s="20">
        <v>0.51</v>
      </c>
      <c r="BN841" s="20">
        <v>27.1</v>
      </c>
      <c r="BO841" s="20">
        <v>17.2</v>
      </c>
      <c r="BP841" s="20">
        <v>3.9</v>
      </c>
      <c r="BQ841" s="20">
        <v>6.9090909090909092</v>
      </c>
      <c r="BR841" s="20">
        <v>19.899999999999999</v>
      </c>
      <c r="BS841" s="20">
        <v>326</v>
      </c>
      <c r="BT841" s="20">
        <v>0.40500000000000003</v>
      </c>
      <c r="BU841" s="20">
        <v>0</v>
      </c>
      <c r="BV841" s="66">
        <v>310</v>
      </c>
      <c r="BW841" s="66">
        <v>287</v>
      </c>
      <c r="BX841" s="66">
        <v>328</v>
      </c>
      <c r="BY841" s="66">
        <v>301</v>
      </c>
      <c r="BZ841" s="66">
        <v>307</v>
      </c>
      <c r="CA841" s="66">
        <v>259.3</v>
      </c>
      <c r="CB841" s="66">
        <v>326</v>
      </c>
      <c r="CC841" s="66">
        <v>311</v>
      </c>
      <c r="CD841" s="20">
        <v>0.81818181818181801</v>
      </c>
      <c r="CE841" s="20">
        <v>10.37</v>
      </c>
      <c r="CF841" s="20">
        <v>108.1</v>
      </c>
      <c r="CG841" s="20">
        <v>97.7</v>
      </c>
      <c r="CH841" s="20">
        <v>67.5</v>
      </c>
      <c r="CI841" s="20">
        <v>2.9000000000000001E-2</v>
      </c>
      <c r="CJ841" s="20">
        <v>-1.85</v>
      </c>
      <c r="CK841" s="20">
        <v>105.8</v>
      </c>
      <c r="CL841" s="20">
        <v>107.7</v>
      </c>
      <c r="CM841" s="20">
        <v>0.08</v>
      </c>
      <c r="CN841" s="20">
        <v>106.2</v>
      </c>
      <c r="CO841" s="20">
        <v>97.1</v>
      </c>
      <c r="CP841" s="63">
        <v>0.73860000000000003</v>
      </c>
      <c r="CQ841" s="20">
        <v>-0.1</v>
      </c>
      <c r="CR841" s="20">
        <v>-4.5454545454545461E-3</v>
      </c>
      <c r="CS841" s="20">
        <v>1339</v>
      </c>
      <c r="CT841" s="20">
        <v>6.66</v>
      </c>
      <c r="CU841" s="20">
        <v>-2.34</v>
      </c>
      <c r="CV841" s="20">
        <v>1715</v>
      </c>
      <c r="CW841" s="20">
        <v>1421</v>
      </c>
      <c r="CX841" s="20">
        <v>1367</v>
      </c>
      <c r="CY841" s="20">
        <v>0.46800000000000003</v>
      </c>
      <c r="CZ841" s="20">
        <v>147</v>
      </c>
      <c r="DA841" s="20">
        <v>471</v>
      </c>
      <c r="DB841" s="20">
        <v>0.312</v>
      </c>
      <c r="DC841" s="20">
        <v>288</v>
      </c>
      <c r="DD841" s="20">
        <v>438</v>
      </c>
      <c r="DE841" s="20">
        <v>0.65800000000000003</v>
      </c>
      <c r="DF841" s="20">
        <v>253</v>
      </c>
      <c r="DG841" s="20">
        <v>11.5</v>
      </c>
      <c r="DH841" s="20">
        <v>940</v>
      </c>
      <c r="DI841" s="20">
        <v>42.727272727272727</v>
      </c>
      <c r="DJ841" s="20">
        <v>338</v>
      </c>
      <c r="DK841" s="20">
        <v>141</v>
      </c>
      <c r="DL841" s="20">
        <v>157</v>
      </c>
      <c r="DM841" s="20">
        <v>232</v>
      </c>
      <c r="DN841" s="20">
        <v>299</v>
      </c>
      <c r="DO841" s="20">
        <v>78</v>
      </c>
      <c r="DP841" s="20">
        <v>64.590999999999994</v>
      </c>
      <c r="DQ841" s="20">
        <v>13.364000000000001</v>
      </c>
      <c r="DR841" s="20">
        <v>1.4570000000000001</v>
      </c>
      <c r="DS841" s="20">
        <v>10.545</v>
      </c>
      <c r="DT841" s="20">
        <v>0.60799999999999998</v>
      </c>
      <c r="DU841" s="20">
        <v>21.4</v>
      </c>
      <c r="DV841" s="20">
        <v>19.899999999999999</v>
      </c>
      <c r="DW841" s="20">
        <v>7.1</v>
      </c>
      <c r="DX841" s="20">
        <v>6.4090909090909092</v>
      </c>
      <c r="DY841" s="20">
        <v>13.6</v>
      </c>
      <c r="DZ841" s="20">
        <v>74</v>
      </c>
      <c r="EA841" s="20">
        <v>0.56899999999999995</v>
      </c>
      <c r="EB841" s="20">
        <v>0</v>
      </c>
      <c r="EC841" s="66">
        <v>73</v>
      </c>
      <c r="ED841" s="66">
        <v>85</v>
      </c>
      <c r="EE841" s="66">
        <v>63</v>
      </c>
      <c r="EF841" s="66">
        <v>75</v>
      </c>
      <c r="EG841" s="66">
        <v>81</v>
      </c>
      <c r="EH841" s="66">
        <v>66.2</v>
      </c>
      <c r="EI841" s="66">
        <v>74</v>
      </c>
      <c r="EJ841" s="66">
        <v>44</v>
      </c>
      <c r="EK841" s="20">
        <v>9945.86</v>
      </c>
      <c r="EL841" s="20">
        <v>12290.97</v>
      </c>
      <c r="EM841" s="20">
        <v>86.811136363636365</v>
      </c>
      <c r="EN841" s="20">
        <v>72.856363636363639</v>
      </c>
      <c r="EO841" s="20">
        <v>13.094199999999999</v>
      </c>
      <c r="EP841" s="20">
        <v>213.785</v>
      </c>
      <c r="EQ841" s="21">
        <v>84</v>
      </c>
      <c r="ER841" s="21">
        <v>85</v>
      </c>
      <c r="ES841" s="61" t="str">
        <f t="shared" si="51"/>
        <v>Appalachian St.</v>
      </c>
      <c r="ET841" s="61">
        <f t="shared" si="52"/>
        <v>169</v>
      </c>
      <c r="EU841" s="61">
        <f t="shared" si="53"/>
        <v>-1</v>
      </c>
    </row>
    <row r="842" spans="1:151" x14ac:dyDescent="0.45">
      <c r="A842" s="68">
        <v>45325</v>
      </c>
      <c r="B842" s="21" t="s">
        <v>346</v>
      </c>
      <c r="C842" s="21">
        <v>157</v>
      </c>
      <c r="D842" s="21" t="s">
        <v>209</v>
      </c>
      <c r="E842" s="21">
        <v>31</v>
      </c>
      <c r="F842" s="50" t="s">
        <v>558</v>
      </c>
      <c r="G842" t="s">
        <v>346</v>
      </c>
      <c r="H842" t="s">
        <v>209</v>
      </c>
      <c r="I842" t="s">
        <v>346</v>
      </c>
      <c r="J842" t="s">
        <v>209</v>
      </c>
      <c r="K842" t="s">
        <v>346</v>
      </c>
      <c r="L842" t="s">
        <v>209</v>
      </c>
      <c r="M842" t="s">
        <v>346</v>
      </c>
      <c r="N842" t="s">
        <v>209</v>
      </c>
      <c r="O842" t="s">
        <v>346</v>
      </c>
      <c r="P842" t="s">
        <v>209</v>
      </c>
      <c r="Q842" t="s">
        <v>346</v>
      </c>
      <c r="R842" t="s">
        <v>209</v>
      </c>
      <c r="S842" t="s">
        <v>149</v>
      </c>
      <c r="T842" t="s">
        <v>149</v>
      </c>
      <c r="U842">
        <v>22</v>
      </c>
      <c r="V842">
        <v>22</v>
      </c>
      <c r="W842" s="20">
        <v>0.45454545454545398</v>
      </c>
      <c r="X842" s="20">
        <v>-5.65</v>
      </c>
      <c r="Y842" s="20">
        <v>98.7</v>
      </c>
      <c r="Z842" s="20">
        <v>104.4</v>
      </c>
      <c r="AA842" s="20">
        <v>65.7</v>
      </c>
      <c r="AB842" s="20">
        <v>-2.4E-2</v>
      </c>
      <c r="AC842" s="20">
        <v>-3.92</v>
      </c>
      <c r="AD842" s="20">
        <v>103.9</v>
      </c>
      <c r="AE842" s="20">
        <v>107.8</v>
      </c>
      <c r="AF842" s="20">
        <v>-2.8</v>
      </c>
      <c r="AG842" s="20">
        <v>97.1</v>
      </c>
      <c r="AH842" s="20">
        <v>103.7</v>
      </c>
      <c r="AI842" s="20">
        <v>0.31940000000000002</v>
      </c>
      <c r="AJ842" s="20">
        <v>-8.1999999999999993</v>
      </c>
      <c r="AK842" s="20">
        <v>-0.37272727272727268</v>
      </c>
      <c r="AL842" s="20">
        <v>1064</v>
      </c>
      <c r="AM842" s="20">
        <v>-6.43</v>
      </c>
      <c r="AN842" s="20">
        <v>-4.9000000000000004</v>
      </c>
      <c r="AO842" s="20">
        <v>1492</v>
      </c>
      <c r="AP842" s="20">
        <v>1472</v>
      </c>
      <c r="AQ842" s="20">
        <v>1241</v>
      </c>
      <c r="AR842" s="20">
        <v>0.45</v>
      </c>
      <c r="AS842" s="20">
        <v>124</v>
      </c>
      <c r="AT842" s="20">
        <v>402</v>
      </c>
      <c r="AU842" s="20">
        <v>0.308</v>
      </c>
      <c r="AV842" s="20">
        <v>252</v>
      </c>
      <c r="AW842" s="20">
        <v>345</v>
      </c>
      <c r="AX842" s="20">
        <v>0.73</v>
      </c>
      <c r="AY842" s="20">
        <v>168</v>
      </c>
      <c r="AZ842" s="20">
        <v>7.6363636363636367</v>
      </c>
      <c r="BA842" s="20">
        <v>718</v>
      </c>
      <c r="BB842" s="20">
        <v>32.636363636363633</v>
      </c>
      <c r="BC842" s="20">
        <v>286</v>
      </c>
      <c r="BD842" s="20">
        <v>182</v>
      </c>
      <c r="BE842" s="20">
        <v>66</v>
      </c>
      <c r="BF842" s="20">
        <v>256</v>
      </c>
      <c r="BG842" s="20">
        <v>369</v>
      </c>
      <c r="BH842" s="20">
        <v>67.8</v>
      </c>
      <c r="BI842" s="20">
        <v>66.909000000000006</v>
      </c>
      <c r="BJ842" s="20">
        <v>0.90900000000000003</v>
      </c>
      <c r="BK842" s="20">
        <v>1.117</v>
      </c>
      <c r="BL842" s="20">
        <v>11.635999999999999</v>
      </c>
      <c r="BM842" s="20">
        <v>0.71099999999999997</v>
      </c>
      <c r="BN842" s="20">
        <v>18.3</v>
      </c>
      <c r="BO842" s="20">
        <v>15.7</v>
      </c>
      <c r="BP842" s="20">
        <v>3</v>
      </c>
      <c r="BQ842" s="20">
        <v>8.2727272727272734</v>
      </c>
      <c r="BR842" s="20">
        <v>16.8</v>
      </c>
      <c r="BS842" s="20">
        <v>235</v>
      </c>
      <c r="BT842" s="20">
        <v>0.46700000000000003</v>
      </c>
      <c r="BU842" s="20">
        <v>2</v>
      </c>
      <c r="BV842" s="66">
        <v>239</v>
      </c>
      <c r="BW842" s="66">
        <v>280</v>
      </c>
      <c r="BX842" s="66">
        <v>241</v>
      </c>
      <c r="BY842" s="66">
        <v>192</v>
      </c>
      <c r="BZ842" s="66">
        <v>242</v>
      </c>
      <c r="CA842" s="66">
        <v>202</v>
      </c>
      <c r="CB842" s="66">
        <v>235</v>
      </c>
      <c r="CC842" s="66">
        <v>260</v>
      </c>
      <c r="CD842" s="20">
        <v>0.63636363636363602</v>
      </c>
      <c r="CE842" s="20">
        <v>-0.44</v>
      </c>
      <c r="CF842" s="20">
        <v>101</v>
      </c>
      <c r="CG842" s="20">
        <v>101.5</v>
      </c>
      <c r="CH842" s="20">
        <v>74.599999999999994</v>
      </c>
      <c r="CI842" s="20">
        <v>9.6000000000000002E-2</v>
      </c>
      <c r="CJ842" s="20">
        <v>-1.64</v>
      </c>
      <c r="CK842" s="20">
        <v>104.9</v>
      </c>
      <c r="CL842" s="20">
        <v>106.5</v>
      </c>
      <c r="CM842" s="20">
        <v>2.99</v>
      </c>
      <c r="CN842" s="20">
        <v>100</v>
      </c>
      <c r="CO842" s="20">
        <v>99.4</v>
      </c>
      <c r="CP842" s="63">
        <v>0.51780000000000004</v>
      </c>
      <c r="CQ842" s="20">
        <v>-3.4</v>
      </c>
      <c r="CR842" s="20">
        <v>-0.15454545454545454</v>
      </c>
      <c r="CS842" s="20">
        <v>1230</v>
      </c>
      <c r="CT842" s="20">
        <v>-2.52</v>
      </c>
      <c r="CU842" s="20">
        <v>-2.67</v>
      </c>
      <c r="CV842" s="20">
        <v>1764</v>
      </c>
      <c r="CW842" s="20">
        <v>1666</v>
      </c>
      <c r="CX842" s="20">
        <v>1415</v>
      </c>
      <c r="CY842" s="20">
        <v>0.45500000000000002</v>
      </c>
      <c r="CZ842" s="20">
        <v>197</v>
      </c>
      <c r="DA842" s="20">
        <v>570</v>
      </c>
      <c r="DB842" s="20">
        <v>0.34599999999999997</v>
      </c>
      <c r="DC842" s="20">
        <v>279</v>
      </c>
      <c r="DD842" s="20">
        <v>426</v>
      </c>
      <c r="DE842" s="20">
        <v>0.65500000000000003</v>
      </c>
      <c r="DF842" s="20">
        <v>171</v>
      </c>
      <c r="DG842" s="20">
        <v>7.7727272727272725</v>
      </c>
      <c r="DH842" s="20">
        <v>839</v>
      </c>
      <c r="DI842" s="20">
        <v>38.136363636363633</v>
      </c>
      <c r="DJ842" s="20">
        <v>331</v>
      </c>
      <c r="DK842" s="20">
        <v>162</v>
      </c>
      <c r="DL842" s="20">
        <v>142</v>
      </c>
      <c r="DM842" s="20">
        <v>254</v>
      </c>
      <c r="DN842" s="20">
        <v>378</v>
      </c>
      <c r="DO842" s="20">
        <v>80.2</v>
      </c>
      <c r="DP842" s="20">
        <v>75.727000000000004</v>
      </c>
      <c r="DQ842" s="20">
        <v>4.4550000000000001</v>
      </c>
      <c r="DR842" s="20">
        <v>1.3029999999999999</v>
      </c>
      <c r="DS842" s="20">
        <v>11.545</v>
      </c>
      <c r="DT842" s="20">
        <v>0.63800000000000001</v>
      </c>
      <c r="DU842" s="20">
        <v>25.9</v>
      </c>
      <c r="DV842" s="20">
        <v>19.399999999999999</v>
      </c>
      <c r="DW842" s="20">
        <v>6.5</v>
      </c>
      <c r="DX842" s="20">
        <v>7.3636363636363633</v>
      </c>
      <c r="DY842" s="20">
        <v>17.2</v>
      </c>
      <c r="DZ842" s="20">
        <v>127</v>
      </c>
      <c r="EA842" s="20">
        <v>0.52800000000000002</v>
      </c>
      <c r="EB842" s="20">
        <v>2</v>
      </c>
      <c r="EC842" s="66">
        <v>149</v>
      </c>
      <c r="ED842" s="66">
        <v>144</v>
      </c>
      <c r="EE842" s="66">
        <v>117</v>
      </c>
      <c r="EF842" s="66">
        <v>155</v>
      </c>
      <c r="EG842" s="66">
        <v>168</v>
      </c>
      <c r="EH842" s="66">
        <v>121.3</v>
      </c>
      <c r="EI842" s="66">
        <v>127</v>
      </c>
      <c r="EJ842" s="66">
        <v>94</v>
      </c>
      <c r="EK842" s="20">
        <v>10018.050000000001</v>
      </c>
      <c r="EL842" s="20">
        <v>10544.400000000001</v>
      </c>
      <c r="EM842" s="20">
        <v>85.683272727272723</v>
      </c>
      <c r="EN842" s="20">
        <v>95.50863636363637</v>
      </c>
      <c r="EO842" s="20">
        <v>11.004000000000001</v>
      </c>
      <c r="EP842" s="20">
        <v>275.94</v>
      </c>
      <c r="EQ842" s="21">
        <v>79</v>
      </c>
      <c r="ER842" s="21">
        <v>72</v>
      </c>
      <c r="ES842" s="61" t="str">
        <f t="shared" si="51"/>
        <v>Maine</v>
      </c>
      <c r="ET842" s="61">
        <f t="shared" si="52"/>
        <v>151</v>
      </c>
      <c r="EU842" s="61">
        <f t="shared" si="53"/>
        <v>7</v>
      </c>
    </row>
    <row r="843" spans="1:151" x14ac:dyDescent="0.45">
      <c r="A843" s="68">
        <v>45325</v>
      </c>
      <c r="B843" s="21" t="s">
        <v>46</v>
      </c>
      <c r="C843" s="21">
        <v>259</v>
      </c>
      <c r="D843" s="21" t="s">
        <v>59</v>
      </c>
      <c r="E843" s="21">
        <v>330</v>
      </c>
      <c r="F843" s="50" t="s">
        <v>558</v>
      </c>
      <c r="G843" t="s">
        <v>46</v>
      </c>
      <c r="H843" t="s">
        <v>59</v>
      </c>
      <c r="I843" t="s">
        <v>46</v>
      </c>
      <c r="J843" t="s">
        <v>59</v>
      </c>
      <c r="K843" t="s">
        <v>408</v>
      </c>
      <c r="L843" t="s">
        <v>417</v>
      </c>
      <c r="M843" t="s">
        <v>595</v>
      </c>
      <c r="N843" t="s">
        <v>1264</v>
      </c>
      <c r="O843" t="s">
        <v>46</v>
      </c>
      <c r="P843" t="s">
        <v>59</v>
      </c>
      <c r="Q843" t="s">
        <v>408</v>
      </c>
      <c r="R843" t="s">
        <v>417</v>
      </c>
      <c r="S843" t="s">
        <v>47</v>
      </c>
      <c r="T843" t="s">
        <v>47</v>
      </c>
      <c r="U843">
        <v>21</v>
      </c>
      <c r="V843">
        <v>21</v>
      </c>
      <c r="W843" s="20">
        <v>0.76190476190476197</v>
      </c>
      <c r="X843" s="20">
        <v>18.72</v>
      </c>
      <c r="Y843" s="20">
        <v>114.7</v>
      </c>
      <c r="Z843" s="20">
        <v>96</v>
      </c>
      <c r="AA843" s="20">
        <v>67.2</v>
      </c>
      <c r="AB843" s="20">
        <v>2.5000000000000001E-2</v>
      </c>
      <c r="AC843" s="20">
        <v>9.3699999999999992</v>
      </c>
      <c r="AD843" s="20">
        <v>111.6</v>
      </c>
      <c r="AE843" s="20">
        <v>102.2</v>
      </c>
      <c r="AF843" s="20">
        <v>10.31</v>
      </c>
      <c r="AG843" s="20">
        <v>112.5</v>
      </c>
      <c r="AH843" s="20">
        <v>95.5</v>
      </c>
      <c r="AI843" s="20">
        <v>0.86770000000000003</v>
      </c>
      <c r="AJ843" s="20">
        <v>2.5</v>
      </c>
      <c r="AK843" s="20">
        <v>0.11904761904761904</v>
      </c>
      <c r="AL843" s="20">
        <v>1374</v>
      </c>
      <c r="AM843" s="20">
        <v>15.16</v>
      </c>
      <c r="AN843" s="20">
        <v>8.43</v>
      </c>
      <c r="AO843" s="20">
        <v>1596</v>
      </c>
      <c r="AP843" s="20">
        <v>1414</v>
      </c>
      <c r="AQ843" s="20">
        <v>1240</v>
      </c>
      <c r="AR843" s="20">
        <v>0.44800000000000001</v>
      </c>
      <c r="AS843" s="20">
        <v>150</v>
      </c>
      <c r="AT843" s="20">
        <v>470</v>
      </c>
      <c r="AU843" s="20">
        <v>0.31900000000000001</v>
      </c>
      <c r="AV843" s="20">
        <v>334</v>
      </c>
      <c r="AW843" s="20">
        <v>457</v>
      </c>
      <c r="AX843" s="20">
        <v>0.73099999999999998</v>
      </c>
      <c r="AY843" s="20">
        <v>232</v>
      </c>
      <c r="AZ843" s="20">
        <v>11.047619047619047</v>
      </c>
      <c r="BA843" s="20">
        <v>784</v>
      </c>
      <c r="BB843" s="20">
        <v>37.333333333333336</v>
      </c>
      <c r="BC843" s="20">
        <v>267</v>
      </c>
      <c r="BD843" s="20">
        <v>158</v>
      </c>
      <c r="BE843" s="20">
        <v>73</v>
      </c>
      <c r="BF843" s="20">
        <v>233</v>
      </c>
      <c r="BG843" s="20">
        <v>363</v>
      </c>
      <c r="BH843" s="20">
        <v>76</v>
      </c>
      <c r="BI843" s="20">
        <v>67.332999999999998</v>
      </c>
      <c r="BJ843" s="20">
        <v>8.6669999999999998</v>
      </c>
      <c r="BK843" s="20">
        <v>1.1459999999999999</v>
      </c>
      <c r="BL843" s="20">
        <v>11.095000000000001</v>
      </c>
      <c r="BM843" s="20">
        <v>0.67800000000000005</v>
      </c>
      <c r="BN843" s="20">
        <v>22.4</v>
      </c>
      <c r="BO843" s="20">
        <v>21.8</v>
      </c>
      <c r="BP843" s="20">
        <v>3.5</v>
      </c>
      <c r="BQ843" s="20">
        <v>7.5238095238095237</v>
      </c>
      <c r="BR843" s="20">
        <v>17.3</v>
      </c>
      <c r="BS843" s="20">
        <v>5</v>
      </c>
      <c r="BT843" s="20">
        <v>0.65400000000000003</v>
      </c>
      <c r="BU843" s="20">
        <v>0</v>
      </c>
      <c r="BV843" s="66">
        <v>23</v>
      </c>
      <c r="BW843" s="66">
        <v>30</v>
      </c>
      <c r="BX843" s="66">
        <v>25</v>
      </c>
      <c r="BY843" s="66">
        <v>42</v>
      </c>
      <c r="BZ843" s="66">
        <v>23</v>
      </c>
      <c r="CA843" s="66">
        <v>23.7</v>
      </c>
      <c r="CB843" s="66">
        <v>5</v>
      </c>
      <c r="CC843" s="66">
        <v>3</v>
      </c>
      <c r="CD843" s="20">
        <v>0.90476190476190499</v>
      </c>
      <c r="CE843" s="20">
        <v>17.309999999999999</v>
      </c>
      <c r="CF843" s="20">
        <v>115.9</v>
      </c>
      <c r="CG843" s="20">
        <v>98.6</v>
      </c>
      <c r="CH843" s="20">
        <v>69.5</v>
      </c>
      <c r="CI843" s="20">
        <v>7.2999999999999995E-2</v>
      </c>
      <c r="CJ843" s="20">
        <v>3.5</v>
      </c>
      <c r="CK843" s="20">
        <v>108.6</v>
      </c>
      <c r="CL843" s="20">
        <v>105.1</v>
      </c>
      <c r="CM843" s="20">
        <v>1.98</v>
      </c>
      <c r="CN843" s="20">
        <v>114.3</v>
      </c>
      <c r="CO843" s="20">
        <v>98.4</v>
      </c>
      <c r="CP843" s="63">
        <v>0.84809999999999997</v>
      </c>
      <c r="CQ843" s="20">
        <v>3.3</v>
      </c>
      <c r="CR843" s="20">
        <v>0.15714285714285714</v>
      </c>
      <c r="CS843" s="20">
        <v>1430</v>
      </c>
      <c r="CT843" s="20">
        <v>14.81</v>
      </c>
      <c r="CU843" s="20">
        <v>3.66</v>
      </c>
      <c r="CV843" s="20">
        <v>1733</v>
      </c>
      <c r="CW843" s="20">
        <v>1437</v>
      </c>
      <c r="CX843" s="20">
        <v>1250</v>
      </c>
      <c r="CY843" s="20">
        <v>0.503</v>
      </c>
      <c r="CZ843" s="20">
        <v>126</v>
      </c>
      <c r="DA843" s="20">
        <v>388</v>
      </c>
      <c r="DB843" s="20">
        <v>0.32500000000000001</v>
      </c>
      <c r="DC843" s="20">
        <v>349</v>
      </c>
      <c r="DD843" s="20">
        <v>481</v>
      </c>
      <c r="DE843" s="20">
        <v>0.72599999999999998</v>
      </c>
      <c r="DF843" s="20">
        <v>224</v>
      </c>
      <c r="DG843" s="20">
        <v>10.666666666666666</v>
      </c>
      <c r="DH843" s="20">
        <v>798</v>
      </c>
      <c r="DI843" s="20">
        <v>38</v>
      </c>
      <c r="DJ843" s="20">
        <v>365</v>
      </c>
      <c r="DK843" s="20">
        <v>153</v>
      </c>
      <c r="DL843" s="20">
        <v>89</v>
      </c>
      <c r="DM843" s="20">
        <v>243</v>
      </c>
      <c r="DN843" s="20">
        <v>359</v>
      </c>
      <c r="DO843" s="20">
        <v>82.5</v>
      </c>
      <c r="DP843" s="20">
        <v>68.429000000000002</v>
      </c>
      <c r="DQ843" s="20">
        <v>14.095000000000001</v>
      </c>
      <c r="DR843" s="20">
        <v>1.502</v>
      </c>
      <c r="DS843" s="20">
        <v>11.571</v>
      </c>
      <c r="DT843" s="20">
        <v>0.63</v>
      </c>
      <c r="DU843" s="20">
        <v>18.5</v>
      </c>
      <c r="DV843" s="20">
        <v>22.9</v>
      </c>
      <c r="DW843" s="20">
        <v>4.2</v>
      </c>
      <c r="DX843" s="20">
        <v>7.2857142857142856</v>
      </c>
      <c r="DY843" s="20">
        <v>17.100000000000001</v>
      </c>
      <c r="DZ843" s="20">
        <v>4</v>
      </c>
      <c r="EA843" s="20">
        <v>0.65600000000000003</v>
      </c>
      <c r="EB843" s="20">
        <v>0</v>
      </c>
      <c r="EC843" s="66">
        <v>20</v>
      </c>
      <c r="ED843" s="66">
        <v>11</v>
      </c>
      <c r="EE843" s="66">
        <v>12</v>
      </c>
      <c r="EF843" s="66">
        <v>46</v>
      </c>
      <c r="EG843" s="66">
        <v>29</v>
      </c>
      <c r="EH843" s="66">
        <v>18.5</v>
      </c>
      <c r="EI843" s="66">
        <v>4</v>
      </c>
      <c r="EJ843" s="66">
        <v>8</v>
      </c>
      <c r="EK843" s="20">
        <v>11309.42</v>
      </c>
      <c r="EL843" s="20">
        <v>11126.400000000001</v>
      </c>
      <c r="EM843" s="20">
        <v>80.835000000000008</v>
      </c>
      <c r="EN843" s="20">
        <v>87.057999999999993</v>
      </c>
      <c r="EO843" s="20">
        <v>12.559800000000001</v>
      </c>
      <c r="EP843" s="20">
        <v>262.42899999999997</v>
      </c>
      <c r="EQ843" s="21">
        <v>81</v>
      </c>
      <c r="ER843" s="21">
        <v>67</v>
      </c>
      <c r="ES843" s="61" t="str">
        <f t="shared" si="51"/>
        <v>San Diego St.</v>
      </c>
      <c r="ET843" s="61">
        <f t="shared" si="52"/>
        <v>148</v>
      </c>
      <c r="EU843" s="61">
        <f t="shared" si="53"/>
        <v>14</v>
      </c>
    </row>
    <row r="844" spans="1:151" x14ac:dyDescent="0.45">
      <c r="A844" s="68">
        <v>45325</v>
      </c>
      <c r="B844" s="21" t="s">
        <v>128</v>
      </c>
      <c r="C844" s="21">
        <v>336</v>
      </c>
      <c r="D844" s="21" t="s">
        <v>54</v>
      </c>
      <c r="E844" s="21">
        <v>179</v>
      </c>
      <c r="F844" s="50" t="s">
        <v>558</v>
      </c>
      <c r="G844" t="s">
        <v>128</v>
      </c>
      <c r="H844" t="s">
        <v>54</v>
      </c>
      <c r="I844" t="s">
        <v>128</v>
      </c>
      <c r="J844" t="s">
        <v>54</v>
      </c>
      <c r="K844" t="s">
        <v>128</v>
      </c>
      <c r="L844" t="s">
        <v>54</v>
      </c>
      <c r="M844" t="s">
        <v>128</v>
      </c>
      <c r="N844" t="s">
        <v>54</v>
      </c>
      <c r="O844" t="s">
        <v>128</v>
      </c>
      <c r="P844" t="s">
        <v>54</v>
      </c>
      <c r="Q844" t="s">
        <v>128</v>
      </c>
      <c r="R844" t="s">
        <v>54</v>
      </c>
      <c r="S844" t="s">
        <v>17</v>
      </c>
      <c r="T844" t="s">
        <v>17</v>
      </c>
      <c r="U844">
        <v>20</v>
      </c>
      <c r="V844">
        <v>21</v>
      </c>
      <c r="W844" s="20">
        <v>0.25</v>
      </c>
      <c r="X844" s="20">
        <v>-2.74</v>
      </c>
      <c r="Y844" s="20">
        <v>103.3</v>
      </c>
      <c r="Z844" s="20">
        <v>106</v>
      </c>
      <c r="AA844" s="20">
        <v>66.099999999999994</v>
      </c>
      <c r="AB844" s="20">
        <v>-4.8000000000000001E-2</v>
      </c>
      <c r="AC844" s="20">
        <v>6.68</v>
      </c>
      <c r="AD844" s="20">
        <v>109.7</v>
      </c>
      <c r="AE844" s="20">
        <v>103.1</v>
      </c>
      <c r="AF844" s="20">
        <v>-2.99</v>
      </c>
      <c r="AG844" s="20">
        <v>100.8</v>
      </c>
      <c r="AH844" s="20">
        <v>103.9</v>
      </c>
      <c r="AI844" s="20">
        <v>0.41510000000000002</v>
      </c>
      <c r="AJ844" s="20">
        <v>-7.7</v>
      </c>
      <c r="AK844" s="20">
        <v>-0.38500000000000001</v>
      </c>
      <c r="AL844" s="20">
        <v>1074</v>
      </c>
      <c r="AM844" s="20">
        <v>-0.53</v>
      </c>
      <c r="AN844" s="20">
        <v>5.73</v>
      </c>
      <c r="AO844" s="20">
        <v>1326</v>
      </c>
      <c r="AP844" s="20">
        <v>1451</v>
      </c>
      <c r="AQ844" s="20">
        <v>1153</v>
      </c>
      <c r="AR844" s="20">
        <v>0.39100000000000001</v>
      </c>
      <c r="AS844" s="20">
        <v>134</v>
      </c>
      <c r="AT844" s="20">
        <v>474</v>
      </c>
      <c r="AU844" s="20">
        <v>0.28299999999999997</v>
      </c>
      <c r="AV844" s="20">
        <v>290</v>
      </c>
      <c r="AW844" s="20">
        <v>409</v>
      </c>
      <c r="AX844" s="20">
        <v>0.70899999999999996</v>
      </c>
      <c r="AY844" s="20">
        <v>209</v>
      </c>
      <c r="AZ844" s="20">
        <v>10.45</v>
      </c>
      <c r="BA844" s="20">
        <v>706</v>
      </c>
      <c r="BB844" s="20">
        <v>35.299999999999997</v>
      </c>
      <c r="BC844" s="20">
        <v>190</v>
      </c>
      <c r="BD844" s="20">
        <v>128</v>
      </c>
      <c r="BE844" s="20">
        <v>60</v>
      </c>
      <c r="BF844" s="20">
        <v>218</v>
      </c>
      <c r="BG844" s="20">
        <v>311</v>
      </c>
      <c r="BH844" s="20">
        <v>66.3</v>
      </c>
      <c r="BI844" s="20">
        <v>72.55</v>
      </c>
      <c r="BJ844" s="20">
        <v>-6.25</v>
      </c>
      <c r="BK844" s="20">
        <v>0.872</v>
      </c>
      <c r="BL844" s="20">
        <v>10.9</v>
      </c>
      <c r="BM844" s="20">
        <v>0.58699999999999997</v>
      </c>
      <c r="BN844" s="20">
        <v>23.7</v>
      </c>
      <c r="BO844" s="20">
        <v>20.399999999999999</v>
      </c>
      <c r="BP844" s="20">
        <v>3</v>
      </c>
      <c r="BQ844" s="20">
        <v>6.4</v>
      </c>
      <c r="BR844" s="20">
        <v>15.6</v>
      </c>
      <c r="BS844" s="20">
        <v>253</v>
      </c>
      <c r="BT844" s="20">
        <v>0.45900000000000002</v>
      </c>
      <c r="BU844" s="20">
        <v>-1</v>
      </c>
      <c r="BV844" s="66">
        <v>235</v>
      </c>
      <c r="BW844" s="66">
        <v>207</v>
      </c>
      <c r="BX844" s="66">
        <v>251</v>
      </c>
      <c r="BY844" s="66">
        <v>199</v>
      </c>
      <c r="BZ844" s="66">
        <v>191</v>
      </c>
      <c r="CA844" s="66">
        <v>178</v>
      </c>
      <c r="CB844" s="66">
        <v>254</v>
      </c>
      <c r="CC844" s="66">
        <v>268</v>
      </c>
      <c r="CD844" s="20">
        <v>0.38095238095238099</v>
      </c>
      <c r="CE844" s="20">
        <v>5</v>
      </c>
      <c r="CF844" s="20">
        <v>110.1</v>
      </c>
      <c r="CG844" s="20">
        <v>105.1</v>
      </c>
      <c r="CH844" s="20">
        <v>67.099999999999994</v>
      </c>
      <c r="CI844" s="20">
        <v>-0.11600000000000001</v>
      </c>
      <c r="CJ844" s="20">
        <v>6.16</v>
      </c>
      <c r="CK844" s="20">
        <v>110.5</v>
      </c>
      <c r="CL844" s="20">
        <v>104.3</v>
      </c>
      <c r="CM844" s="20">
        <v>-1.96</v>
      </c>
      <c r="CN844" s="20">
        <v>109.2</v>
      </c>
      <c r="CO844" s="20">
        <v>104.6</v>
      </c>
      <c r="CP844" s="63">
        <v>0.621</v>
      </c>
      <c r="CQ844" s="20">
        <v>-5.4</v>
      </c>
      <c r="CR844" s="20">
        <v>-0.25714285714285717</v>
      </c>
      <c r="CS844" s="20">
        <v>1165</v>
      </c>
      <c r="CT844" s="20">
        <v>5.29</v>
      </c>
      <c r="CU844" s="20">
        <v>5.52</v>
      </c>
      <c r="CV844" s="20">
        <v>1556</v>
      </c>
      <c r="CW844" s="20">
        <v>1561</v>
      </c>
      <c r="CX844" s="20">
        <v>1245</v>
      </c>
      <c r="CY844" s="20">
        <v>0.44800000000000001</v>
      </c>
      <c r="CZ844" s="20">
        <v>168</v>
      </c>
      <c r="DA844" s="20">
        <v>507</v>
      </c>
      <c r="DB844" s="20">
        <v>0.33100000000000002</v>
      </c>
      <c r="DC844" s="20">
        <v>272</v>
      </c>
      <c r="DD844" s="20">
        <v>350</v>
      </c>
      <c r="DE844" s="20">
        <v>0.77700000000000002</v>
      </c>
      <c r="DF844" s="20">
        <v>197</v>
      </c>
      <c r="DG844" s="20">
        <v>9.3809523809523814</v>
      </c>
      <c r="DH844" s="20">
        <v>673</v>
      </c>
      <c r="DI844" s="20">
        <v>32.047619047619051</v>
      </c>
      <c r="DJ844" s="20">
        <v>278</v>
      </c>
      <c r="DK844" s="20">
        <v>173</v>
      </c>
      <c r="DL844" s="20">
        <v>108</v>
      </c>
      <c r="DM844" s="20">
        <v>237</v>
      </c>
      <c r="DN844" s="20">
        <v>404</v>
      </c>
      <c r="DO844" s="20">
        <v>74.099999999999994</v>
      </c>
      <c r="DP844" s="20">
        <v>74.332999999999998</v>
      </c>
      <c r="DQ844" s="20">
        <v>-0.23799999999999999</v>
      </c>
      <c r="DR844" s="20">
        <v>1.173</v>
      </c>
      <c r="DS844" s="20">
        <v>11.286</v>
      </c>
      <c r="DT844" s="20">
        <v>0.73</v>
      </c>
      <c r="DU844" s="20">
        <v>24.1</v>
      </c>
      <c r="DV844" s="20">
        <v>16.7</v>
      </c>
      <c r="DW844" s="20">
        <v>5.0999999999999996</v>
      </c>
      <c r="DX844" s="20">
        <v>8.2380952380952372</v>
      </c>
      <c r="DY844" s="20">
        <v>19.2</v>
      </c>
      <c r="DZ844" s="20">
        <v>166</v>
      </c>
      <c r="EA844" s="20">
        <v>0.502</v>
      </c>
      <c r="EB844" s="20">
        <v>1</v>
      </c>
      <c r="EC844" s="66">
        <v>131</v>
      </c>
      <c r="ED844" s="66">
        <v>157</v>
      </c>
      <c r="EE844" s="66">
        <v>164</v>
      </c>
      <c r="EF844" s="66">
        <v>114</v>
      </c>
      <c r="EG844" s="66">
        <v>118</v>
      </c>
      <c r="EH844" s="66">
        <v>117.5</v>
      </c>
      <c r="EI844" s="66">
        <v>165</v>
      </c>
      <c r="EJ844" s="66">
        <v>233</v>
      </c>
      <c r="EK844" s="20">
        <v>10856.83</v>
      </c>
      <c r="EL844" s="20">
        <v>11670.599999999999</v>
      </c>
      <c r="EM844" s="20">
        <v>89.795238095238091</v>
      </c>
      <c r="EN844" s="20">
        <v>72.230400000000003</v>
      </c>
      <c r="EO844" s="20">
        <v>12.1212</v>
      </c>
      <c r="EP844" s="20">
        <v>286.43599999999998</v>
      </c>
      <c r="EQ844" s="21">
        <v>68</v>
      </c>
      <c r="ER844" s="21">
        <v>61</v>
      </c>
      <c r="ES844" s="61" t="str">
        <f t="shared" si="51"/>
        <v>Vanderbilt</v>
      </c>
      <c r="ET844" s="61">
        <f t="shared" si="52"/>
        <v>129</v>
      </c>
      <c r="EU844" s="61">
        <f t="shared" si="53"/>
        <v>7</v>
      </c>
    </row>
    <row r="845" spans="1:151" x14ac:dyDescent="0.45">
      <c r="A845" s="68">
        <v>45325</v>
      </c>
      <c r="B845" s="21" t="s">
        <v>281</v>
      </c>
      <c r="C845" s="21">
        <v>101</v>
      </c>
      <c r="D845" s="21" t="s">
        <v>173</v>
      </c>
      <c r="E845" s="21">
        <v>307</v>
      </c>
      <c r="F845" s="50" t="s">
        <v>558</v>
      </c>
      <c r="G845" t="s">
        <v>281</v>
      </c>
      <c r="H845" t="s">
        <v>173</v>
      </c>
      <c r="I845" t="s">
        <v>281</v>
      </c>
      <c r="J845" t="s">
        <v>173</v>
      </c>
      <c r="K845" t="s">
        <v>445</v>
      </c>
      <c r="L845" t="s">
        <v>173</v>
      </c>
      <c r="M845" t="s">
        <v>699</v>
      </c>
      <c r="N845" t="s">
        <v>173</v>
      </c>
      <c r="O845" t="s">
        <v>281</v>
      </c>
      <c r="P845" t="s">
        <v>173</v>
      </c>
      <c r="Q845" t="s">
        <v>445</v>
      </c>
      <c r="R845" t="s">
        <v>173</v>
      </c>
      <c r="S845" t="s">
        <v>95</v>
      </c>
      <c r="T845" t="s">
        <v>95</v>
      </c>
      <c r="U845">
        <v>21</v>
      </c>
      <c r="V845">
        <v>22</v>
      </c>
      <c r="W845" s="20">
        <v>0.42857142857142899</v>
      </c>
      <c r="X845" s="20">
        <v>-4.41</v>
      </c>
      <c r="Y845" s="20">
        <v>105.6</v>
      </c>
      <c r="Z845" s="20">
        <v>110</v>
      </c>
      <c r="AA845" s="20">
        <v>68.8</v>
      </c>
      <c r="AB845" s="20">
        <v>-5.7000000000000002E-2</v>
      </c>
      <c r="AC845" s="20">
        <v>-1.9</v>
      </c>
      <c r="AD845" s="20">
        <v>106.1</v>
      </c>
      <c r="AE845" s="20">
        <v>108</v>
      </c>
      <c r="AF845" s="20">
        <v>-0.39</v>
      </c>
      <c r="AG845" s="20">
        <v>104.4</v>
      </c>
      <c r="AH845" s="20">
        <v>109.7</v>
      </c>
      <c r="AI845" s="20">
        <v>0.3609</v>
      </c>
      <c r="AJ845" s="20">
        <v>-8.1999999999999993</v>
      </c>
      <c r="AK845" s="20">
        <v>-0.39047619047619042</v>
      </c>
      <c r="AL845" s="20">
        <v>1059</v>
      </c>
      <c r="AM845" s="20">
        <v>-5.39</v>
      </c>
      <c r="AN845" s="20">
        <v>-3.12</v>
      </c>
      <c r="AO845" s="20">
        <v>1649</v>
      </c>
      <c r="AP845" s="20">
        <v>1583</v>
      </c>
      <c r="AQ845" s="20">
        <v>1367</v>
      </c>
      <c r="AR845" s="20">
        <v>0.441</v>
      </c>
      <c r="AS845" s="20">
        <v>160</v>
      </c>
      <c r="AT845" s="20">
        <v>495</v>
      </c>
      <c r="AU845" s="20">
        <v>0.32300000000000001</v>
      </c>
      <c r="AV845" s="20">
        <v>283</v>
      </c>
      <c r="AW845" s="20">
        <v>377</v>
      </c>
      <c r="AX845" s="20">
        <v>0.751</v>
      </c>
      <c r="AY845" s="20">
        <v>231</v>
      </c>
      <c r="AZ845" s="20">
        <v>11</v>
      </c>
      <c r="BA845" s="20">
        <v>815</v>
      </c>
      <c r="BB845" s="20">
        <v>38.80952380952381</v>
      </c>
      <c r="BC845" s="20">
        <v>259</v>
      </c>
      <c r="BD845" s="20">
        <v>121</v>
      </c>
      <c r="BE845" s="20">
        <v>60</v>
      </c>
      <c r="BF845" s="20">
        <v>207</v>
      </c>
      <c r="BG845" s="20">
        <v>379</v>
      </c>
      <c r="BH845" s="20">
        <v>78.5</v>
      </c>
      <c r="BI845" s="20">
        <v>75.381</v>
      </c>
      <c r="BJ845" s="20">
        <v>3.1429999999999998</v>
      </c>
      <c r="BK845" s="20">
        <v>1.2509999999999999</v>
      </c>
      <c r="BL845" s="20">
        <v>9.8569999999999993</v>
      </c>
      <c r="BM845" s="20">
        <v>0.58499999999999996</v>
      </c>
      <c r="BN845" s="20">
        <v>23.6</v>
      </c>
      <c r="BO845" s="20">
        <v>18</v>
      </c>
      <c r="BP845" s="20">
        <v>2.9</v>
      </c>
      <c r="BQ845" s="20">
        <v>5.7619047619047619</v>
      </c>
      <c r="BR845" s="20">
        <v>18</v>
      </c>
      <c r="BS845" s="20">
        <v>268</v>
      </c>
      <c r="BT845" s="20">
        <v>0.44800000000000001</v>
      </c>
      <c r="BU845" s="20">
        <v>0</v>
      </c>
      <c r="BV845" s="66">
        <v>236</v>
      </c>
      <c r="BW845" s="66">
        <v>304</v>
      </c>
      <c r="BX845" s="66">
        <v>267</v>
      </c>
      <c r="BY845" s="66">
        <v>189</v>
      </c>
      <c r="BZ845" s="66">
        <v>223</v>
      </c>
      <c r="CA845" s="66">
        <v>213.3</v>
      </c>
      <c r="CB845" s="66">
        <v>268</v>
      </c>
      <c r="CC845" s="66">
        <v>252</v>
      </c>
      <c r="CD845" s="20">
        <v>0.63636363636363602</v>
      </c>
      <c r="CE845" s="20">
        <v>2.76</v>
      </c>
      <c r="CF845" s="20">
        <v>106.6</v>
      </c>
      <c r="CG845" s="20">
        <v>103.9</v>
      </c>
      <c r="CH845" s="20">
        <v>69.599999999999994</v>
      </c>
      <c r="CI845" s="20">
        <v>-4.9000000000000002E-2</v>
      </c>
      <c r="CJ845" s="20">
        <v>-2.87</v>
      </c>
      <c r="CK845" s="20">
        <v>104.9</v>
      </c>
      <c r="CL845" s="20">
        <v>107.8</v>
      </c>
      <c r="CM845" s="20">
        <v>0.79</v>
      </c>
      <c r="CN845" s="20">
        <v>106.1</v>
      </c>
      <c r="CO845" s="20">
        <v>102.8</v>
      </c>
      <c r="CP845" s="63">
        <v>0.58819999999999995</v>
      </c>
      <c r="CQ845" s="20">
        <v>-4.5</v>
      </c>
      <c r="CR845" s="20">
        <v>-0.20454545454545456</v>
      </c>
      <c r="CS845" s="20">
        <v>1207</v>
      </c>
      <c r="CT845" s="20">
        <v>1.06</v>
      </c>
      <c r="CU845" s="20">
        <v>-3.04</v>
      </c>
      <c r="CV845" s="20">
        <v>1763</v>
      </c>
      <c r="CW845" s="20">
        <v>1528</v>
      </c>
      <c r="CX845" s="20">
        <v>1365</v>
      </c>
      <c r="CY845" s="20">
        <v>0.438</v>
      </c>
      <c r="CZ845" s="20">
        <v>202</v>
      </c>
      <c r="DA845" s="20">
        <v>563</v>
      </c>
      <c r="DB845" s="20">
        <v>0.35899999999999999</v>
      </c>
      <c r="DC845" s="20">
        <v>365</v>
      </c>
      <c r="DD845" s="20">
        <v>506</v>
      </c>
      <c r="DE845" s="20">
        <v>0.72099999999999997</v>
      </c>
      <c r="DF845" s="20">
        <v>307</v>
      </c>
      <c r="DG845" s="20">
        <v>13.954545454545455</v>
      </c>
      <c r="DH845" s="20">
        <v>878</v>
      </c>
      <c r="DI845" s="20">
        <v>39.909090909090907</v>
      </c>
      <c r="DJ845" s="20">
        <v>320</v>
      </c>
      <c r="DK845" s="20">
        <v>219</v>
      </c>
      <c r="DL845" s="20">
        <v>73</v>
      </c>
      <c r="DM845" s="20">
        <v>301</v>
      </c>
      <c r="DN845" s="20">
        <v>413</v>
      </c>
      <c r="DO845" s="20">
        <v>80.099999999999994</v>
      </c>
      <c r="DP845" s="20">
        <v>69.454999999999998</v>
      </c>
      <c r="DQ845" s="20">
        <v>10.682</v>
      </c>
      <c r="DR845" s="20">
        <v>1.0629999999999999</v>
      </c>
      <c r="DS845" s="20">
        <v>13.682</v>
      </c>
      <c r="DT845" s="20">
        <v>0.72799999999999998</v>
      </c>
      <c r="DU845" s="20">
        <v>25.6</v>
      </c>
      <c r="DV845" s="20">
        <v>23</v>
      </c>
      <c r="DW845" s="20">
        <v>3.3</v>
      </c>
      <c r="DX845" s="20">
        <v>9.954545454545455</v>
      </c>
      <c r="DY845" s="20">
        <v>18.8</v>
      </c>
      <c r="DZ845" s="20">
        <v>143</v>
      </c>
      <c r="EA845" s="20">
        <v>0.51500000000000001</v>
      </c>
      <c r="EB845" s="20">
        <v>-1</v>
      </c>
      <c r="EC845" s="66">
        <v>144</v>
      </c>
      <c r="ED845" s="66">
        <v>125</v>
      </c>
      <c r="EE845" s="66">
        <v>163</v>
      </c>
      <c r="EF845" s="66">
        <v>137</v>
      </c>
      <c r="EG845" s="66">
        <v>138</v>
      </c>
      <c r="EH845" s="66">
        <v>120.2</v>
      </c>
      <c r="EI845" s="66">
        <v>144</v>
      </c>
      <c r="EJ845" s="66">
        <v>93</v>
      </c>
      <c r="EK845" s="20">
        <v>10971.84</v>
      </c>
      <c r="EL845" s="20">
        <v>11726</v>
      </c>
      <c r="EM845" s="20">
        <v>98.121954545454543</v>
      </c>
      <c r="EN845" s="20">
        <v>78.834380952380954</v>
      </c>
      <c r="EO845" s="20">
        <v>12.978</v>
      </c>
      <c r="EP845" s="20">
        <v>310.16300000000001</v>
      </c>
      <c r="EQ845" s="21">
        <v>74</v>
      </c>
      <c r="ER845" s="21">
        <v>78</v>
      </c>
      <c r="ES845" s="61" t="str">
        <f t="shared" si="51"/>
        <v>Troy</v>
      </c>
      <c r="ET845" s="61">
        <f t="shared" si="52"/>
        <v>152</v>
      </c>
      <c r="EU845" s="61">
        <f t="shared" si="53"/>
        <v>-4</v>
      </c>
    </row>
    <row r="846" spans="1:151" x14ac:dyDescent="0.45">
      <c r="A846" s="68">
        <v>45325</v>
      </c>
      <c r="B846" s="21" t="s">
        <v>333</v>
      </c>
      <c r="C846" s="21">
        <v>15</v>
      </c>
      <c r="D846" s="21" t="s">
        <v>361</v>
      </c>
      <c r="E846" s="21">
        <v>150</v>
      </c>
      <c r="F846" s="50" t="s">
        <v>558</v>
      </c>
      <c r="G846" t="s">
        <v>333</v>
      </c>
      <c r="H846" t="s">
        <v>361</v>
      </c>
      <c r="I846" t="s">
        <v>333</v>
      </c>
      <c r="J846" t="s">
        <v>361</v>
      </c>
      <c r="K846" t="s">
        <v>449</v>
      </c>
      <c r="L846" t="s">
        <v>1324</v>
      </c>
      <c r="M846" t="s">
        <v>719</v>
      </c>
      <c r="N846" t="s">
        <v>1263</v>
      </c>
      <c r="O846" t="s">
        <v>333</v>
      </c>
      <c r="P846" t="s">
        <v>1394</v>
      </c>
      <c r="Q846" t="s">
        <v>449</v>
      </c>
      <c r="R846" t="s">
        <v>489</v>
      </c>
      <c r="S846" t="s">
        <v>95</v>
      </c>
      <c r="T846" t="s">
        <v>95</v>
      </c>
      <c r="U846">
        <v>22</v>
      </c>
      <c r="V846">
        <v>20</v>
      </c>
      <c r="W846" s="20">
        <v>0.40909090909090901</v>
      </c>
      <c r="X846" s="20">
        <v>-0.28000000000000003</v>
      </c>
      <c r="Y846" s="20">
        <v>110.7</v>
      </c>
      <c r="Z846" s="20">
        <v>111</v>
      </c>
      <c r="AA846" s="20">
        <v>68.7</v>
      </c>
      <c r="AB846" s="20">
        <v>-0.10199999999999999</v>
      </c>
      <c r="AC846" s="20">
        <v>-1.72</v>
      </c>
      <c r="AD846" s="20">
        <v>106.3</v>
      </c>
      <c r="AE846" s="20">
        <v>108</v>
      </c>
      <c r="AF846" s="20">
        <v>1.39</v>
      </c>
      <c r="AG846" s="20">
        <v>110.2</v>
      </c>
      <c r="AH846" s="20">
        <v>111.2</v>
      </c>
      <c r="AI846" s="20">
        <v>0.47420000000000001</v>
      </c>
      <c r="AJ846" s="20">
        <v>-8.4</v>
      </c>
      <c r="AK846" s="20">
        <v>-0.38181818181818183</v>
      </c>
      <c r="AL846" s="20">
        <v>1112</v>
      </c>
      <c r="AM846" s="20">
        <v>-2.34</v>
      </c>
      <c r="AN846" s="20">
        <v>-2.0699999999999998</v>
      </c>
      <c r="AO846" s="20">
        <v>1722</v>
      </c>
      <c r="AP846" s="20">
        <v>1728</v>
      </c>
      <c r="AQ846" s="20">
        <v>1376</v>
      </c>
      <c r="AR846" s="20">
        <v>0.43</v>
      </c>
      <c r="AS846" s="20">
        <v>218</v>
      </c>
      <c r="AT846" s="20">
        <v>631</v>
      </c>
      <c r="AU846" s="20">
        <v>0.34499999999999997</v>
      </c>
      <c r="AV846" s="20">
        <v>322</v>
      </c>
      <c r="AW846" s="20">
        <v>464</v>
      </c>
      <c r="AX846" s="20">
        <v>0.69399999999999995</v>
      </c>
      <c r="AY846" s="20">
        <v>288</v>
      </c>
      <c r="AZ846" s="20">
        <v>13.090909090909092</v>
      </c>
      <c r="BA846" s="20">
        <v>843</v>
      </c>
      <c r="BB846" s="20">
        <v>38.31818181818182</v>
      </c>
      <c r="BC846" s="20">
        <v>326</v>
      </c>
      <c r="BD846" s="20">
        <v>118</v>
      </c>
      <c r="BE846" s="20">
        <v>97</v>
      </c>
      <c r="BF846" s="20">
        <v>263</v>
      </c>
      <c r="BG846" s="20">
        <v>420</v>
      </c>
      <c r="BH846" s="20">
        <v>78.3</v>
      </c>
      <c r="BI846" s="20">
        <v>78.545000000000002</v>
      </c>
      <c r="BJ846" s="20">
        <v>-0.27300000000000002</v>
      </c>
      <c r="BK846" s="20">
        <v>1.24</v>
      </c>
      <c r="BL846" s="20">
        <v>11.955</v>
      </c>
      <c r="BM846" s="20">
        <v>0.44900000000000001</v>
      </c>
      <c r="BN846" s="20">
        <v>28.7</v>
      </c>
      <c r="BO846" s="20">
        <v>21.1</v>
      </c>
      <c r="BP846" s="20">
        <v>4.4000000000000004</v>
      </c>
      <c r="BQ846" s="20">
        <v>5.3636363636363633</v>
      </c>
      <c r="BR846" s="20">
        <v>19.100000000000001</v>
      </c>
      <c r="BS846" s="20">
        <v>259</v>
      </c>
      <c r="BT846" s="20">
        <v>0.45500000000000002</v>
      </c>
      <c r="BU846" s="20">
        <v>1</v>
      </c>
      <c r="BV846" s="66">
        <v>188</v>
      </c>
      <c r="BW846" s="66">
        <v>246</v>
      </c>
      <c r="BX846" s="66">
        <v>263</v>
      </c>
      <c r="BY846" s="66">
        <v>165</v>
      </c>
      <c r="BZ846" s="66">
        <v>165</v>
      </c>
      <c r="CA846" s="66">
        <v>181.2</v>
      </c>
      <c r="CB846" s="66">
        <v>259</v>
      </c>
      <c r="CC846" s="66">
        <v>219</v>
      </c>
      <c r="CD846" s="20">
        <v>0.35</v>
      </c>
      <c r="CE846" s="20">
        <v>-10.82</v>
      </c>
      <c r="CF846" s="20">
        <v>98.7</v>
      </c>
      <c r="CG846" s="20">
        <v>109.5</v>
      </c>
      <c r="CH846" s="20">
        <v>67</v>
      </c>
      <c r="CI846" s="20">
        <v>-2E-3</v>
      </c>
      <c r="CJ846" s="20">
        <v>-0.12</v>
      </c>
      <c r="CK846" s="20">
        <v>105.4</v>
      </c>
      <c r="CL846" s="20">
        <v>105.5</v>
      </c>
      <c r="CM846" s="20">
        <v>3.75</v>
      </c>
      <c r="CN846" s="20">
        <v>98.3</v>
      </c>
      <c r="CO846" s="20">
        <v>108.7</v>
      </c>
      <c r="CP846" s="63">
        <v>0.2387</v>
      </c>
      <c r="CQ846" s="20">
        <v>-8.6</v>
      </c>
      <c r="CR846" s="20">
        <v>-0.43</v>
      </c>
      <c r="CS846" s="20">
        <v>1004</v>
      </c>
      <c r="CT846" s="20">
        <v>-9.8000000000000007</v>
      </c>
      <c r="CU846" s="20">
        <v>-1.08</v>
      </c>
      <c r="CV846" s="20">
        <v>1391</v>
      </c>
      <c r="CW846" s="20">
        <v>1472</v>
      </c>
      <c r="CX846" s="20">
        <v>1206</v>
      </c>
      <c r="CY846" s="20">
        <v>0.41899999999999998</v>
      </c>
      <c r="CZ846" s="20">
        <v>96</v>
      </c>
      <c r="DA846" s="20">
        <v>349</v>
      </c>
      <c r="DB846" s="20">
        <v>0.27500000000000002</v>
      </c>
      <c r="DC846" s="20">
        <v>285</v>
      </c>
      <c r="DD846" s="20">
        <v>433</v>
      </c>
      <c r="DE846" s="20">
        <v>0.65800000000000003</v>
      </c>
      <c r="DF846" s="20">
        <v>277</v>
      </c>
      <c r="DG846" s="20">
        <v>13.85</v>
      </c>
      <c r="DH846" s="20">
        <v>793</v>
      </c>
      <c r="DI846" s="20">
        <v>39.65</v>
      </c>
      <c r="DJ846" s="20">
        <v>267</v>
      </c>
      <c r="DK846" s="20">
        <v>137</v>
      </c>
      <c r="DL846" s="20">
        <v>54</v>
      </c>
      <c r="DM846" s="20">
        <v>264</v>
      </c>
      <c r="DN846" s="20">
        <v>371</v>
      </c>
      <c r="DO846" s="20">
        <v>69.599999999999994</v>
      </c>
      <c r="DP846" s="20">
        <v>73.599999999999994</v>
      </c>
      <c r="DQ846" s="20">
        <v>-4.05</v>
      </c>
      <c r="DR846" s="20">
        <v>1.0109999999999999</v>
      </c>
      <c r="DS846" s="20">
        <v>13.2</v>
      </c>
      <c r="DT846" s="20">
        <v>0.51900000000000002</v>
      </c>
      <c r="DU846" s="20">
        <v>17.399999999999999</v>
      </c>
      <c r="DV846" s="20">
        <v>21.6</v>
      </c>
      <c r="DW846" s="20">
        <v>2.7</v>
      </c>
      <c r="DX846" s="20">
        <v>6.85</v>
      </c>
      <c r="DY846" s="20">
        <v>18.600000000000001</v>
      </c>
      <c r="DZ846" s="20">
        <v>286</v>
      </c>
      <c r="EA846" s="20">
        <v>0.44</v>
      </c>
      <c r="EB846" s="20">
        <v>1</v>
      </c>
      <c r="EC846" s="66">
        <v>307</v>
      </c>
      <c r="ED846" s="66">
        <v>299</v>
      </c>
      <c r="EE846" s="66">
        <v>290</v>
      </c>
      <c r="EF846" s="66">
        <v>311</v>
      </c>
      <c r="EG846" s="66">
        <v>297</v>
      </c>
      <c r="EH846" s="66">
        <v>248.5</v>
      </c>
      <c r="EI846" s="66">
        <v>286</v>
      </c>
      <c r="EJ846" s="66">
        <v>282</v>
      </c>
      <c r="EK846" s="20">
        <v>12121.65</v>
      </c>
      <c r="EL846" s="20">
        <v>10955.7</v>
      </c>
      <c r="EM846" s="20">
        <v>81.891750000000002</v>
      </c>
      <c r="EN846" s="20">
        <v>70.8</v>
      </c>
      <c r="EO846" s="20">
        <v>12.567800000000002</v>
      </c>
      <c r="EP846" s="20">
        <v>257.47399999999999</v>
      </c>
      <c r="EQ846" s="21">
        <v>95</v>
      </c>
      <c r="ER846" s="21">
        <v>80</v>
      </c>
      <c r="ES846" s="61" t="str">
        <f t="shared" si="51"/>
        <v>Arkansas St.</v>
      </c>
      <c r="ET846" s="61">
        <f t="shared" si="52"/>
        <v>175</v>
      </c>
      <c r="EU846" s="61">
        <f t="shared" si="53"/>
        <v>15</v>
      </c>
    </row>
    <row r="847" spans="1:151" x14ac:dyDescent="0.45">
      <c r="A847" s="68">
        <v>45325</v>
      </c>
      <c r="B847" s="21" t="s">
        <v>20</v>
      </c>
      <c r="C847" s="21">
        <v>132</v>
      </c>
      <c r="D847" s="21" t="s">
        <v>12</v>
      </c>
      <c r="E847" s="21">
        <v>113</v>
      </c>
      <c r="F847" s="50" t="s">
        <v>558</v>
      </c>
      <c r="G847" t="s">
        <v>20</v>
      </c>
      <c r="H847" t="s">
        <v>12</v>
      </c>
      <c r="I847" t="s">
        <v>20</v>
      </c>
      <c r="J847" t="s">
        <v>12</v>
      </c>
      <c r="K847" t="s">
        <v>20</v>
      </c>
      <c r="L847" t="s">
        <v>12</v>
      </c>
      <c r="M847" t="s">
        <v>20</v>
      </c>
      <c r="N847" t="s">
        <v>12</v>
      </c>
      <c r="O847" t="s">
        <v>20</v>
      </c>
      <c r="P847" t="s">
        <v>12</v>
      </c>
      <c r="Q847" t="s">
        <v>20</v>
      </c>
      <c r="R847" t="s">
        <v>12</v>
      </c>
      <c r="S847" t="s">
        <v>21</v>
      </c>
      <c r="T847" t="s">
        <v>21</v>
      </c>
      <c r="U847">
        <v>21</v>
      </c>
      <c r="V847">
        <v>21</v>
      </c>
      <c r="W847" s="20">
        <v>0.80952380952380998</v>
      </c>
      <c r="X847" s="20">
        <v>21.5</v>
      </c>
      <c r="Y847" s="20">
        <v>117.6</v>
      </c>
      <c r="Z847" s="20">
        <v>96.1</v>
      </c>
      <c r="AA847" s="20">
        <v>69.099999999999994</v>
      </c>
      <c r="AB847" s="20">
        <v>3.2000000000000001E-2</v>
      </c>
      <c r="AC847" s="20">
        <v>8.1</v>
      </c>
      <c r="AD847" s="20">
        <v>109.2</v>
      </c>
      <c r="AE847" s="20">
        <v>101.1</v>
      </c>
      <c r="AF847" s="20">
        <v>4.07</v>
      </c>
      <c r="AG847" s="20">
        <v>118.2</v>
      </c>
      <c r="AH847" s="20">
        <v>96</v>
      </c>
      <c r="AI847" s="20">
        <v>0.91610000000000003</v>
      </c>
      <c r="AJ847" s="20">
        <v>3.5</v>
      </c>
      <c r="AK847" s="20">
        <v>0.16666666666666666</v>
      </c>
      <c r="AL847" s="20">
        <v>1425</v>
      </c>
      <c r="AM847" s="20">
        <v>18.71</v>
      </c>
      <c r="AN847" s="20">
        <v>7.91</v>
      </c>
      <c r="AO847" s="20">
        <v>1663</v>
      </c>
      <c r="AP847" s="20">
        <v>1420</v>
      </c>
      <c r="AQ847" s="20">
        <v>1221</v>
      </c>
      <c r="AR847" s="20">
        <v>0.50900000000000001</v>
      </c>
      <c r="AS847" s="20">
        <v>135</v>
      </c>
      <c r="AT847" s="20">
        <v>373</v>
      </c>
      <c r="AU847" s="20">
        <v>0.36199999999999999</v>
      </c>
      <c r="AV847" s="20">
        <v>286</v>
      </c>
      <c r="AW847" s="20">
        <v>386</v>
      </c>
      <c r="AX847" s="20">
        <v>0.74099999999999999</v>
      </c>
      <c r="AY847" s="20">
        <v>179</v>
      </c>
      <c r="AZ847" s="20">
        <v>8.5238095238095237</v>
      </c>
      <c r="BA847" s="20">
        <v>781</v>
      </c>
      <c r="BB847" s="20">
        <v>37.19047619047619</v>
      </c>
      <c r="BC847" s="20">
        <v>435</v>
      </c>
      <c r="BD847" s="20">
        <v>157</v>
      </c>
      <c r="BE847" s="20">
        <v>87</v>
      </c>
      <c r="BF847" s="20">
        <v>247</v>
      </c>
      <c r="BG847" s="20">
        <v>307</v>
      </c>
      <c r="BH847" s="20">
        <v>79.2</v>
      </c>
      <c r="BI847" s="20">
        <v>67.619</v>
      </c>
      <c r="BJ847" s="20">
        <v>11.571</v>
      </c>
      <c r="BK847" s="20">
        <v>1.7609999999999999</v>
      </c>
      <c r="BL847" s="20">
        <v>11.762</v>
      </c>
      <c r="BM847" s="20">
        <v>0.63600000000000001</v>
      </c>
      <c r="BN847" s="20">
        <v>17.8</v>
      </c>
      <c r="BO847" s="20">
        <v>18.399999999999999</v>
      </c>
      <c r="BP847" s="20">
        <v>4.0999999999999996</v>
      </c>
      <c r="BQ847" s="20">
        <v>7.4761904761904763</v>
      </c>
      <c r="BR847" s="20">
        <v>14.6</v>
      </c>
      <c r="BS847" s="20">
        <v>9</v>
      </c>
      <c r="BT847" s="20">
        <v>0.63900000000000001</v>
      </c>
      <c r="BU847" s="20">
        <v>1</v>
      </c>
      <c r="BV847" s="66">
        <v>13</v>
      </c>
      <c r="BW847" s="66">
        <v>4</v>
      </c>
      <c r="BX847" s="66">
        <v>8</v>
      </c>
      <c r="BY847" s="66">
        <v>17</v>
      </c>
      <c r="BZ847" s="66">
        <v>15</v>
      </c>
      <c r="CA847" s="66">
        <v>8.8000000000000007</v>
      </c>
      <c r="CB847" s="66">
        <v>9</v>
      </c>
      <c r="CC847" s="66">
        <v>6</v>
      </c>
      <c r="CD847" s="20">
        <v>0.90476190476190499</v>
      </c>
      <c r="CE847" s="20">
        <v>33.909999999999997</v>
      </c>
      <c r="CF847" s="20">
        <v>118.6</v>
      </c>
      <c r="CG847" s="20">
        <v>84.7</v>
      </c>
      <c r="CH847" s="20">
        <v>63.3</v>
      </c>
      <c r="CI847" s="20">
        <v>-7.0000000000000001E-3</v>
      </c>
      <c r="CJ847" s="20">
        <v>5.33</v>
      </c>
      <c r="CK847" s="20">
        <v>109.1</v>
      </c>
      <c r="CL847" s="20">
        <v>103.8</v>
      </c>
      <c r="CM847" s="20">
        <v>-1.42</v>
      </c>
      <c r="CN847" s="20">
        <v>118</v>
      </c>
      <c r="CO847" s="20">
        <v>83</v>
      </c>
      <c r="CP847" s="63">
        <v>0.9829</v>
      </c>
      <c r="CQ847" s="20">
        <v>5.2</v>
      </c>
      <c r="CR847" s="20">
        <v>0.24761904761904763</v>
      </c>
      <c r="CS847" s="20">
        <v>1492</v>
      </c>
      <c r="CT847" s="20">
        <v>27.9</v>
      </c>
      <c r="CU847" s="20">
        <v>6.71</v>
      </c>
      <c r="CV847" s="20">
        <v>1555</v>
      </c>
      <c r="CW847" s="20">
        <v>1110</v>
      </c>
      <c r="CX847" s="20">
        <v>1287</v>
      </c>
      <c r="CY847" s="20">
        <v>0.436</v>
      </c>
      <c r="CZ847" s="20">
        <v>163</v>
      </c>
      <c r="DA847" s="20">
        <v>463</v>
      </c>
      <c r="DB847" s="20">
        <v>0.35199999999999998</v>
      </c>
      <c r="DC847" s="20">
        <v>270</v>
      </c>
      <c r="DD847" s="20">
        <v>398</v>
      </c>
      <c r="DE847" s="20">
        <v>0.67800000000000005</v>
      </c>
      <c r="DF847" s="20">
        <v>312</v>
      </c>
      <c r="DG847" s="20">
        <v>14.857142857142858</v>
      </c>
      <c r="DH847" s="20">
        <v>853</v>
      </c>
      <c r="DI847" s="20">
        <v>40.61904761904762</v>
      </c>
      <c r="DJ847" s="20">
        <v>277</v>
      </c>
      <c r="DK847" s="20">
        <v>213</v>
      </c>
      <c r="DL847" s="20">
        <v>111</v>
      </c>
      <c r="DM847" s="20">
        <v>191</v>
      </c>
      <c r="DN847" s="20">
        <v>379</v>
      </c>
      <c r="DO847" s="20">
        <v>74</v>
      </c>
      <c r="DP847" s="20">
        <v>52.856999999999999</v>
      </c>
      <c r="DQ847" s="20">
        <v>21.19</v>
      </c>
      <c r="DR847" s="20">
        <v>1.45</v>
      </c>
      <c r="DS847" s="20">
        <v>9.0950000000000006</v>
      </c>
      <c r="DT847" s="20">
        <v>1.115</v>
      </c>
      <c r="DU847" s="20">
        <v>22</v>
      </c>
      <c r="DV847" s="20">
        <v>19</v>
      </c>
      <c r="DW847" s="20">
        <v>5.3</v>
      </c>
      <c r="DX847" s="20">
        <v>10.142857142857142</v>
      </c>
      <c r="DY847" s="20">
        <v>18</v>
      </c>
      <c r="DZ847" s="20">
        <v>2</v>
      </c>
      <c r="EA847" s="20">
        <v>0.66700000000000004</v>
      </c>
      <c r="EB847" s="20">
        <v>0</v>
      </c>
      <c r="EC847" s="66">
        <v>1</v>
      </c>
      <c r="ED847" s="66">
        <v>3</v>
      </c>
      <c r="EE847" s="66">
        <v>2</v>
      </c>
      <c r="EF847" s="66">
        <v>1</v>
      </c>
      <c r="EG847" s="66">
        <v>1</v>
      </c>
      <c r="EH847" s="66">
        <v>1.5</v>
      </c>
      <c r="EI847" s="66">
        <v>2</v>
      </c>
      <c r="EJ847" s="66">
        <v>2</v>
      </c>
      <c r="EK847" s="20">
        <v>9960.7199999999993</v>
      </c>
      <c r="EL847" s="20">
        <v>11397.46</v>
      </c>
      <c r="EM847" s="20">
        <v>119.30028571428571</v>
      </c>
      <c r="EN847" s="20">
        <v>67.995952380952389</v>
      </c>
      <c r="EO847" s="20">
        <v>9.8987999999999996</v>
      </c>
      <c r="EP847" s="20">
        <v>280.839</v>
      </c>
      <c r="EQ847" s="21">
        <v>78</v>
      </c>
      <c r="ER847" s="21">
        <v>65</v>
      </c>
      <c r="ES847" s="61" t="str">
        <f t="shared" si="51"/>
        <v>Kansas</v>
      </c>
      <c r="ET847" s="61">
        <f t="shared" si="52"/>
        <v>143</v>
      </c>
      <c r="EU847" s="61">
        <f t="shared" si="53"/>
        <v>13</v>
      </c>
    </row>
    <row r="848" spans="1:151" x14ac:dyDescent="0.45">
      <c r="A848" s="68">
        <v>45325</v>
      </c>
      <c r="B848" s="21" t="s">
        <v>74</v>
      </c>
      <c r="C848" s="21">
        <v>316</v>
      </c>
      <c r="D848" s="21" t="s">
        <v>52</v>
      </c>
      <c r="E848" s="21">
        <v>221</v>
      </c>
      <c r="F848" s="50" t="s">
        <v>558</v>
      </c>
      <c r="G848" t="s">
        <v>74</v>
      </c>
      <c r="H848" t="s">
        <v>52</v>
      </c>
      <c r="I848" t="s">
        <v>74</v>
      </c>
      <c r="J848" t="s">
        <v>52</v>
      </c>
      <c r="K848" t="s">
        <v>1318</v>
      </c>
      <c r="L848" t="s">
        <v>52</v>
      </c>
      <c r="M848" t="s">
        <v>74</v>
      </c>
      <c r="N848" t="s">
        <v>52</v>
      </c>
      <c r="O848" t="s">
        <v>74</v>
      </c>
      <c r="P848" t="s">
        <v>52</v>
      </c>
      <c r="Q848" t="s">
        <v>74</v>
      </c>
      <c r="R848" t="s">
        <v>52</v>
      </c>
      <c r="S848" t="s">
        <v>21</v>
      </c>
      <c r="T848" t="s">
        <v>21</v>
      </c>
      <c r="U848">
        <v>20</v>
      </c>
      <c r="V848">
        <v>21</v>
      </c>
      <c r="W848" s="20">
        <v>0.6</v>
      </c>
      <c r="X848" s="20">
        <v>10.74</v>
      </c>
      <c r="Y848" s="20">
        <v>105.3</v>
      </c>
      <c r="Z848" s="20">
        <v>94.5</v>
      </c>
      <c r="AA848" s="20">
        <v>68.599999999999994</v>
      </c>
      <c r="AB848" s="20">
        <v>-3.2000000000000001E-2</v>
      </c>
      <c r="AC848" s="20">
        <v>3.56</v>
      </c>
      <c r="AD848" s="20">
        <v>108.4</v>
      </c>
      <c r="AE848" s="20">
        <v>104.9</v>
      </c>
      <c r="AF848" s="20">
        <v>-6.53</v>
      </c>
      <c r="AG848" s="20">
        <v>103.3</v>
      </c>
      <c r="AH848" s="20">
        <v>92.3</v>
      </c>
      <c r="AI848" s="20">
        <v>0.7863</v>
      </c>
      <c r="AJ848" s="20">
        <v>-1.5</v>
      </c>
      <c r="AK848" s="20">
        <v>-7.4999999999999997E-2</v>
      </c>
      <c r="AL848" s="20">
        <v>1292</v>
      </c>
      <c r="AM848" s="20">
        <v>11.65</v>
      </c>
      <c r="AN848" s="20">
        <v>5</v>
      </c>
      <c r="AO848" s="20">
        <v>1435</v>
      </c>
      <c r="AP848" s="20">
        <v>1302</v>
      </c>
      <c r="AQ848" s="20">
        <v>1189</v>
      </c>
      <c r="AR848" s="20">
        <v>0.41499999999999998</v>
      </c>
      <c r="AS848" s="20">
        <v>146</v>
      </c>
      <c r="AT848" s="20">
        <v>446</v>
      </c>
      <c r="AU848" s="20">
        <v>0.32700000000000001</v>
      </c>
      <c r="AV848" s="20">
        <v>301</v>
      </c>
      <c r="AW848" s="20">
        <v>432</v>
      </c>
      <c r="AX848" s="20">
        <v>0.69699999999999995</v>
      </c>
      <c r="AY848" s="20">
        <v>259</v>
      </c>
      <c r="AZ848" s="20">
        <v>12.95</v>
      </c>
      <c r="BA848" s="20">
        <v>780</v>
      </c>
      <c r="BB848" s="20">
        <v>39</v>
      </c>
      <c r="BC848" s="20">
        <v>245</v>
      </c>
      <c r="BD848" s="20">
        <v>177</v>
      </c>
      <c r="BE848" s="20">
        <v>107</v>
      </c>
      <c r="BF848" s="20">
        <v>264</v>
      </c>
      <c r="BG848" s="20">
        <v>343</v>
      </c>
      <c r="BH848" s="20">
        <v>71.8</v>
      </c>
      <c r="BI848" s="20">
        <v>65.099999999999994</v>
      </c>
      <c r="BJ848" s="20">
        <v>6.65</v>
      </c>
      <c r="BK848" s="20">
        <v>0.92800000000000005</v>
      </c>
      <c r="BL848" s="20">
        <v>13.2</v>
      </c>
      <c r="BM848" s="20">
        <v>0.67</v>
      </c>
      <c r="BN848" s="20">
        <v>22.3</v>
      </c>
      <c r="BO848" s="20">
        <v>21.6</v>
      </c>
      <c r="BP848" s="20">
        <v>5.4</v>
      </c>
      <c r="BQ848" s="20">
        <v>8.85</v>
      </c>
      <c r="BR848" s="20">
        <v>17.2</v>
      </c>
      <c r="BS848" s="20">
        <v>99</v>
      </c>
      <c r="BT848" s="20">
        <v>0.55000000000000004</v>
      </c>
      <c r="BU848" s="20">
        <v>0</v>
      </c>
      <c r="BV848" s="66">
        <v>75</v>
      </c>
      <c r="BW848" s="66">
        <v>91</v>
      </c>
      <c r="BX848" s="66">
        <v>84</v>
      </c>
      <c r="BY848" s="66">
        <v>62</v>
      </c>
      <c r="BZ848" s="66">
        <v>76</v>
      </c>
      <c r="CA848" s="66">
        <v>65.7</v>
      </c>
      <c r="CB848" s="66">
        <v>98</v>
      </c>
      <c r="CC848" s="66">
        <v>147</v>
      </c>
      <c r="CD848" s="20">
        <v>0.76190476190476197</v>
      </c>
      <c r="CE848" s="20">
        <v>19.190000000000001</v>
      </c>
      <c r="CF848" s="20">
        <v>114.6</v>
      </c>
      <c r="CG848" s="20">
        <v>95.4</v>
      </c>
      <c r="CH848" s="20">
        <v>67.900000000000006</v>
      </c>
      <c r="CI848" s="20">
        <v>-1.2E-2</v>
      </c>
      <c r="CJ848" s="20">
        <v>4.0199999999999996</v>
      </c>
      <c r="CK848" s="20">
        <v>107.8</v>
      </c>
      <c r="CL848" s="20">
        <v>103.8</v>
      </c>
      <c r="CM848" s="20">
        <v>-5.64</v>
      </c>
      <c r="CN848" s="20">
        <v>113.1</v>
      </c>
      <c r="CO848" s="20">
        <v>94.8</v>
      </c>
      <c r="CP848" s="63">
        <v>0.88349999999999995</v>
      </c>
      <c r="CQ848" s="20">
        <v>1.8</v>
      </c>
      <c r="CR848" s="20">
        <v>8.5714285714285715E-2</v>
      </c>
      <c r="CS848" s="20">
        <v>1390</v>
      </c>
      <c r="CT848" s="20">
        <v>16.89</v>
      </c>
      <c r="CU848" s="20">
        <v>4.5</v>
      </c>
      <c r="CV848" s="20">
        <v>1644</v>
      </c>
      <c r="CW848" s="20">
        <v>1384</v>
      </c>
      <c r="CX848" s="20">
        <v>1218</v>
      </c>
      <c r="CY848" s="20">
        <v>0.47799999999999998</v>
      </c>
      <c r="CZ848" s="20">
        <v>155</v>
      </c>
      <c r="DA848" s="20">
        <v>453</v>
      </c>
      <c r="DB848" s="20">
        <v>0.34200000000000003</v>
      </c>
      <c r="DC848" s="20">
        <v>325</v>
      </c>
      <c r="DD848" s="20">
        <v>439</v>
      </c>
      <c r="DE848" s="20">
        <v>0.74</v>
      </c>
      <c r="DF848" s="20">
        <v>223</v>
      </c>
      <c r="DG848" s="20">
        <v>10.619047619047619</v>
      </c>
      <c r="DH848" s="20">
        <v>784</v>
      </c>
      <c r="DI848" s="20">
        <v>37.333333333333336</v>
      </c>
      <c r="DJ848" s="20">
        <v>300</v>
      </c>
      <c r="DK848" s="20">
        <v>143</v>
      </c>
      <c r="DL848" s="20">
        <v>69</v>
      </c>
      <c r="DM848" s="20">
        <v>264</v>
      </c>
      <c r="DN848" s="20">
        <v>332</v>
      </c>
      <c r="DO848" s="20">
        <v>78.3</v>
      </c>
      <c r="DP848" s="20">
        <v>65.905000000000001</v>
      </c>
      <c r="DQ848" s="20">
        <v>12.381</v>
      </c>
      <c r="DR848" s="20">
        <v>1.1359999999999999</v>
      </c>
      <c r="DS848" s="20">
        <v>12.571</v>
      </c>
      <c r="DT848" s="20">
        <v>0.54200000000000004</v>
      </c>
      <c r="DU848" s="20">
        <v>21.6</v>
      </c>
      <c r="DV848" s="20">
        <v>20.9</v>
      </c>
      <c r="DW848" s="20">
        <v>3.3</v>
      </c>
      <c r="DX848" s="20">
        <v>6.8095238095238093</v>
      </c>
      <c r="DY848" s="20">
        <v>15.8</v>
      </c>
      <c r="DZ848" s="20">
        <v>45</v>
      </c>
      <c r="EA848" s="20">
        <v>0.58799999999999997</v>
      </c>
      <c r="EB848" s="20">
        <v>1</v>
      </c>
      <c r="EC848" s="66">
        <v>27</v>
      </c>
      <c r="ED848" s="66">
        <v>38</v>
      </c>
      <c r="EE848" s="66">
        <v>23</v>
      </c>
      <c r="EF848" s="66">
        <v>23</v>
      </c>
      <c r="EG848" s="66">
        <v>21</v>
      </c>
      <c r="EH848" s="66">
        <v>22.5</v>
      </c>
      <c r="EI848" s="66">
        <v>45</v>
      </c>
      <c r="EJ848" s="66">
        <v>72</v>
      </c>
      <c r="EK848" s="20">
        <v>10045.620000000001</v>
      </c>
      <c r="EL848" s="20">
        <v>10829.699999999999</v>
      </c>
      <c r="EM848" s="20">
        <v>89.885714285714272</v>
      </c>
      <c r="EN848" s="20">
        <v>111.25335</v>
      </c>
      <c r="EO848" s="20">
        <v>12.728</v>
      </c>
      <c r="EP848" s="20">
        <v>231.404</v>
      </c>
      <c r="EQ848" s="21">
        <v>74</v>
      </c>
      <c r="ER848" s="21">
        <v>63</v>
      </c>
      <c r="ES848" s="61" t="str">
        <f t="shared" si="51"/>
        <v>UCF</v>
      </c>
      <c r="ET848" s="61">
        <f t="shared" si="52"/>
        <v>137</v>
      </c>
      <c r="EU848" s="61">
        <f t="shared" si="53"/>
        <v>11</v>
      </c>
    </row>
    <row r="849" spans="1:151" x14ac:dyDescent="0.45">
      <c r="A849" s="68">
        <v>45325</v>
      </c>
      <c r="B849" s="21" t="s">
        <v>320</v>
      </c>
      <c r="C849" s="21">
        <v>115</v>
      </c>
      <c r="D849" s="21" t="s">
        <v>381</v>
      </c>
      <c r="E849" s="21">
        <v>107</v>
      </c>
      <c r="F849" s="50" t="s">
        <v>558</v>
      </c>
      <c r="G849" t="s">
        <v>320</v>
      </c>
      <c r="H849" t="s">
        <v>381</v>
      </c>
      <c r="I849" t="s">
        <v>320</v>
      </c>
      <c r="J849" t="s">
        <v>381</v>
      </c>
      <c r="K849" t="s">
        <v>320</v>
      </c>
      <c r="L849" t="s">
        <v>381</v>
      </c>
      <c r="M849" t="s">
        <v>320</v>
      </c>
      <c r="N849" t="s">
        <v>381</v>
      </c>
      <c r="O849" t="s">
        <v>320</v>
      </c>
      <c r="P849" t="s">
        <v>381</v>
      </c>
      <c r="Q849" t="s">
        <v>320</v>
      </c>
      <c r="R849" t="s">
        <v>381</v>
      </c>
      <c r="S849" t="s">
        <v>236</v>
      </c>
      <c r="T849" t="s">
        <v>118</v>
      </c>
      <c r="U849">
        <v>22</v>
      </c>
      <c r="V849">
        <v>22</v>
      </c>
      <c r="W849" s="20">
        <v>0.40909090909090901</v>
      </c>
      <c r="X849" s="20">
        <v>-7.9</v>
      </c>
      <c r="Y849" s="20">
        <v>106.8</v>
      </c>
      <c r="Z849" s="20">
        <v>114.7</v>
      </c>
      <c r="AA849" s="20">
        <v>67.599999999999994</v>
      </c>
      <c r="AB849" s="20">
        <v>-3.5999999999999997E-2</v>
      </c>
      <c r="AC849" s="20">
        <v>-3.47</v>
      </c>
      <c r="AD849" s="20">
        <v>102.5</v>
      </c>
      <c r="AE849" s="20">
        <v>106</v>
      </c>
      <c r="AF849" s="20">
        <v>0.94</v>
      </c>
      <c r="AG849" s="20">
        <v>106.3</v>
      </c>
      <c r="AH849" s="20">
        <v>115.4</v>
      </c>
      <c r="AI849" s="20">
        <v>0.28050000000000003</v>
      </c>
      <c r="AJ849" s="20">
        <v>-9.4</v>
      </c>
      <c r="AK849" s="20">
        <v>-0.4272727272727273</v>
      </c>
      <c r="AL849" s="20">
        <v>1032</v>
      </c>
      <c r="AM849" s="20">
        <v>-8.24</v>
      </c>
      <c r="AN849" s="20">
        <v>-5.09</v>
      </c>
      <c r="AO849" s="20">
        <v>1664</v>
      </c>
      <c r="AP849" s="20">
        <v>1682</v>
      </c>
      <c r="AQ849" s="20">
        <v>1225</v>
      </c>
      <c r="AR849" s="20">
        <v>0.46</v>
      </c>
      <c r="AS849" s="20">
        <v>172</v>
      </c>
      <c r="AT849" s="20">
        <v>479</v>
      </c>
      <c r="AU849" s="20">
        <v>0.35899999999999999</v>
      </c>
      <c r="AV849" s="20">
        <v>366</v>
      </c>
      <c r="AW849" s="20">
        <v>497</v>
      </c>
      <c r="AX849" s="20">
        <v>0.73599999999999999</v>
      </c>
      <c r="AY849" s="20">
        <v>234</v>
      </c>
      <c r="AZ849" s="20">
        <v>10.636363636363637</v>
      </c>
      <c r="BA849" s="20">
        <v>786</v>
      </c>
      <c r="BB849" s="20">
        <v>35.727272727272727</v>
      </c>
      <c r="BC849" s="20">
        <v>301</v>
      </c>
      <c r="BD849" s="20">
        <v>140</v>
      </c>
      <c r="BE849" s="20">
        <v>59</v>
      </c>
      <c r="BF849" s="20">
        <v>347</v>
      </c>
      <c r="BG849" s="20">
        <v>425</v>
      </c>
      <c r="BH849" s="20">
        <v>75.599999999999994</v>
      </c>
      <c r="BI849" s="20">
        <v>76.454999999999998</v>
      </c>
      <c r="BJ849" s="20">
        <v>-0.81799999999999995</v>
      </c>
      <c r="BK849" s="20">
        <v>0.86699999999999999</v>
      </c>
      <c r="BL849" s="20">
        <v>15.773</v>
      </c>
      <c r="BM849" s="20">
        <v>0.40300000000000002</v>
      </c>
      <c r="BN849" s="20">
        <v>21.8</v>
      </c>
      <c r="BO849" s="20">
        <v>22.6</v>
      </c>
      <c r="BP849" s="20">
        <v>2.7</v>
      </c>
      <c r="BQ849" s="20">
        <v>6.3636363636363633</v>
      </c>
      <c r="BR849" s="20">
        <v>19.3</v>
      </c>
      <c r="BS849" s="20">
        <v>308</v>
      </c>
      <c r="BT849" s="20">
        <v>0.42199999999999999</v>
      </c>
      <c r="BU849" s="20">
        <v>0</v>
      </c>
      <c r="BV849" s="66">
        <v>276</v>
      </c>
      <c r="BW849" s="66">
        <v>262</v>
      </c>
      <c r="BX849" s="66">
        <v>277</v>
      </c>
      <c r="BY849" s="66">
        <v>258</v>
      </c>
      <c r="BZ849" s="66">
        <v>272</v>
      </c>
      <c r="CA849" s="66">
        <v>226.3</v>
      </c>
      <c r="CB849" s="66">
        <v>308</v>
      </c>
      <c r="CC849" s="66">
        <v>256</v>
      </c>
      <c r="CD849" s="20">
        <v>0.18181818181818199</v>
      </c>
      <c r="CE849" s="20">
        <v>-19.829999999999998</v>
      </c>
      <c r="CF849" s="20">
        <v>97.4</v>
      </c>
      <c r="CG849" s="20">
        <v>117.3</v>
      </c>
      <c r="CH849" s="20">
        <v>70.099999999999994</v>
      </c>
      <c r="CI849" s="20">
        <v>-9.2999999999999999E-2</v>
      </c>
      <c r="CJ849" s="20">
        <v>-5</v>
      </c>
      <c r="CK849" s="20">
        <v>105.1</v>
      </c>
      <c r="CL849" s="20">
        <v>110.1</v>
      </c>
      <c r="CM849" s="20">
        <v>-3.77</v>
      </c>
      <c r="CN849" s="20">
        <v>99.2</v>
      </c>
      <c r="CO849" s="20">
        <v>116</v>
      </c>
      <c r="CP849" s="63">
        <v>0.14149999999999999</v>
      </c>
      <c r="CQ849" s="20">
        <v>-15</v>
      </c>
      <c r="CR849" s="20">
        <v>-0.68181818181818177</v>
      </c>
      <c r="CS849" s="20">
        <v>853</v>
      </c>
      <c r="CT849" s="20">
        <v>-17.559999999999999</v>
      </c>
      <c r="CU849" s="20">
        <v>-5.29</v>
      </c>
      <c r="CV849" s="20">
        <v>1665</v>
      </c>
      <c r="CW849" s="20">
        <v>1733</v>
      </c>
      <c r="CX849" s="20">
        <v>1349</v>
      </c>
      <c r="CY849" s="20">
        <v>0.44600000000000001</v>
      </c>
      <c r="CZ849" s="20">
        <v>171</v>
      </c>
      <c r="DA849" s="20">
        <v>515</v>
      </c>
      <c r="DB849" s="20">
        <v>0.33200000000000002</v>
      </c>
      <c r="DC849" s="20">
        <v>290</v>
      </c>
      <c r="DD849" s="20">
        <v>407</v>
      </c>
      <c r="DE849" s="20">
        <v>0.71299999999999997</v>
      </c>
      <c r="DF849" s="20">
        <v>249</v>
      </c>
      <c r="DG849" s="20">
        <v>11.318181818181818</v>
      </c>
      <c r="DH849" s="20">
        <v>812</v>
      </c>
      <c r="DI849" s="20">
        <v>36.909090909090907</v>
      </c>
      <c r="DJ849" s="20">
        <v>300</v>
      </c>
      <c r="DK849" s="20">
        <v>140</v>
      </c>
      <c r="DL849" s="20">
        <v>63</v>
      </c>
      <c r="DM849" s="20">
        <v>289</v>
      </c>
      <c r="DN849" s="20">
        <v>380</v>
      </c>
      <c r="DO849" s="20">
        <v>75.7</v>
      </c>
      <c r="DP849" s="20">
        <v>78.772999999999996</v>
      </c>
      <c r="DQ849" s="20">
        <v>-3.0910000000000002</v>
      </c>
      <c r="DR849" s="20">
        <v>1.038</v>
      </c>
      <c r="DS849" s="20">
        <v>13.135999999999999</v>
      </c>
      <c r="DT849" s="20">
        <v>0.48399999999999999</v>
      </c>
      <c r="DU849" s="20">
        <v>23.4</v>
      </c>
      <c r="DV849" s="20">
        <v>18.5</v>
      </c>
      <c r="DW849" s="20">
        <v>2.9</v>
      </c>
      <c r="DX849" s="20">
        <v>6.3636363636363633</v>
      </c>
      <c r="DY849" s="20">
        <v>17.3</v>
      </c>
      <c r="DZ849" s="20">
        <v>361</v>
      </c>
      <c r="EA849" s="20">
        <v>0.34499999999999997</v>
      </c>
      <c r="EB849" s="20">
        <v>0</v>
      </c>
      <c r="EC849" s="66">
        <v>354</v>
      </c>
      <c r="ED849" s="66">
        <v>360</v>
      </c>
      <c r="EE849" s="66">
        <v>356</v>
      </c>
      <c r="EF849" s="66">
        <v>325</v>
      </c>
      <c r="EG849" s="66">
        <v>347</v>
      </c>
      <c r="EH849" s="66">
        <v>291.3</v>
      </c>
      <c r="EI849" s="66">
        <v>361</v>
      </c>
      <c r="EJ849" s="66">
        <v>359</v>
      </c>
      <c r="EK849" s="20">
        <v>12527.64</v>
      </c>
      <c r="EL849" s="20">
        <v>11171.78</v>
      </c>
      <c r="EM849" s="20">
        <v>100.37363636363635</v>
      </c>
      <c r="EN849" s="20">
        <v>83.592727272727259</v>
      </c>
      <c r="EO849" s="20">
        <v>13.760899999999999</v>
      </c>
      <c r="EP849" s="20">
        <v>279.68</v>
      </c>
      <c r="EQ849" s="21">
        <v>61</v>
      </c>
      <c r="ER849" s="21">
        <v>63</v>
      </c>
      <c r="ES849" s="61" t="str">
        <f t="shared" si="51"/>
        <v>Hampton</v>
      </c>
      <c r="ET849" s="61">
        <f t="shared" si="52"/>
        <v>124</v>
      </c>
      <c r="EU849" s="61">
        <f t="shared" si="53"/>
        <v>-2</v>
      </c>
    </row>
    <row r="850" spans="1:151" x14ac:dyDescent="0.45">
      <c r="A850" s="68">
        <v>45325</v>
      </c>
      <c r="B850" s="21" t="s">
        <v>383</v>
      </c>
      <c r="C850" s="21">
        <v>270</v>
      </c>
      <c r="D850" s="21" t="s">
        <v>309</v>
      </c>
      <c r="E850" s="21">
        <v>185</v>
      </c>
      <c r="F850" s="50" t="s">
        <v>558</v>
      </c>
      <c r="G850" t="s">
        <v>383</v>
      </c>
      <c r="H850" t="s">
        <v>309</v>
      </c>
      <c r="I850" t="s">
        <v>383</v>
      </c>
      <c r="J850" t="s">
        <v>309</v>
      </c>
      <c r="K850" t="s">
        <v>495</v>
      </c>
      <c r="L850" t="s">
        <v>488</v>
      </c>
      <c r="M850" t="s">
        <v>717</v>
      </c>
      <c r="N850" t="s">
        <v>696</v>
      </c>
      <c r="O850" t="s">
        <v>1411</v>
      </c>
      <c r="P850" t="s">
        <v>309</v>
      </c>
      <c r="Q850" t="s">
        <v>495</v>
      </c>
      <c r="R850" t="s">
        <v>488</v>
      </c>
      <c r="S850" t="s">
        <v>236</v>
      </c>
      <c r="T850" t="s">
        <v>236</v>
      </c>
      <c r="U850">
        <v>21</v>
      </c>
      <c r="V850">
        <v>21</v>
      </c>
      <c r="W850" s="20">
        <v>0.33333333333333298</v>
      </c>
      <c r="X850" s="20">
        <v>-13.74</v>
      </c>
      <c r="Y850" s="20">
        <v>99.9</v>
      </c>
      <c r="Z850" s="20">
        <v>113.6</v>
      </c>
      <c r="AA850" s="20">
        <v>70.2</v>
      </c>
      <c r="AB850" s="20">
        <v>3.2000000000000001E-2</v>
      </c>
      <c r="AC850" s="20">
        <v>-0.53</v>
      </c>
      <c r="AD850" s="20">
        <v>105.5</v>
      </c>
      <c r="AE850" s="20">
        <v>106.1</v>
      </c>
      <c r="AF850" s="20">
        <v>3.96</v>
      </c>
      <c r="AG850" s="20">
        <v>98.7</v>
      </c>
      <c r="AH850" s="20">
        <v>113.2</v>
      </c>
      <c r="AI850" s="20">
        <v>0.1719</v>
      </c>
      <c r="AJ850" s="20">
        <v>-9.6999999999999993</v>
      </c>
      <c r="AK850" s="20">
        <v>-0.46190476190476187</v>
      </c>
      <c r="AL850" s="20">
        <v>1002</v>
      </c>
      <c r="AM850" s="20">
        <v>-13.47</v>
      </c>
      <c r="AN850" s="20">
        <v>-2.36</v>
      </c>
      <c r="AO850" s="20">
        <v>1486</v>
      </c>
      <c r="AP850" s="20">
        <v>1672</v>
      </c>
      <c r="AQ850" s="20">
        <v>1310</v>
      </c>
      <c r="AR850" s="20">
        <v>0.40899999999999997</v>
      </c>
      <c r="AS850" s="20">
        <v>117</v>
      </c>
      <c r="AT850" s="20">
        <v>387</v>
      </c>
      <c r="AU850" s="20">
        <v>0.30199999999999999</v>
      </c>
      <c r="AV850" s="20">
        <v>297</v>
      </c>
      <c r="AW850" s="20">
        <v>449</v>
      </c>
      <c r="AX850" s="20">
        <v>0.66100000000000003</v>
      </c>
      <c r="AY850" s="20">
        <v>315</v>
      </c>
      <c r="AZ850" s="20">
        <v>15</v>
      </c>
      <c r="BA850" s="20">
        <v>794</v>
      </c>
      <c r="BB850" s="20">
        <v>37.80952380952381</v>
      </c>
      <c r="BC850" s="20">
        <v>293</v>
      </c>
      <c r="BD850" s="20">
        <v>179</v>
      </c>
      <c r="BE850" s="20">
        <v>67</v>
      </c>
      <c r="BF850" s="20">
        <v>305</v>
      </c>
      <c r="BG850" s="20">
        <v>441</v>
      </c>
      <c r="BH850" s="20">
        <v>70.8</v>
      </c>
      <c r="BI850" s="20">
        <v>79.619</v>
      </c>
      <c r="BJ850" s="20">
        <v>-8.8569999999999993</v>
      </c>
      <c r="BK850" s="20">
        <v>0.96099999999999997</v>
      </c>
      <c r="BL850" s="20">
        <v>14.523999999999999</v>
      </c>
      <c r="BM850" s="20">
        <v>0.58699999999999997</v>
      </c>
      <c r="BN850" s="20">
        <v>18.399999999999999</v>
      </c>
      <c r="BO850" s="20">
        <v>21.4</v>
      </c>
      <c r="BP850" s="20">
        <v>3.2</v>
      </c>
      <c r="BQ850" s="20">
        <v>8.5238095238095237</v>
      </c>
      <c r="BR850" s="20">
        <v>21</v>
      </c>
      <c r="BS850" s="20">
        <v>294</v>
      </c>
      <c r="BT850" s="20">
        <v>0.435</v>
      </c>
      <c r="BU850" s="20">
        <v>0</v>
      </c>
      <c r="BV850" s="66">
        <v>315</v>
      </c>
      <c r="BW850" s="66">
        <v>308</v>
      </c>
      <c r="BX850" s="66">
        <v>296</v>
      </c>
      <c r="BY850" s="66">
        <v>333</v>
      </c>
      <c r="BZ850" s="66">
        <v>322</v>
      </c>
      <c r="CA850" s="66">
        <v>260</v>
      </c>
      <c r="CB850" s="66">
        <v>294</v>
      </c>
      <c r="CC850" s="66">
        <v>295</v>
      </c>
      <c r="CD850" s="20">
        <v>0.28571428571428598</v>
      </c>
      <c r="CE850" s="20">
        <v>-18.96</v>
      </c>
      <c r="CF850" s="20">
        <v>97.7</v>
      </c>
      <c r="CG850" s="20">
        <v>116.7</v>
      </c>
      <c r="CH850" s="20">
        <v>71.5</v>
      </c>
      <c r="CI850" s="20">
        <v>-3.5999999999999997E-2</v>
      </c>
      <c r="CJ850" s="20">
        <v>-2.48</v>
      </c>
      <c r="CK850" s="20">
        <v>104.1</v>
      </c>
      <c r="CL850" s="20">
        <v>106.6</v>
      </c>
      <c r="CM850" s="20">
        <v>2.56</v>
      </c>
      <c r="CN850" s="20">
        <v>98</v>
      </c>
      <c r="CO850" s="20">
        <v>117.1</v>
      </c>
      <c r="CP850" s="63">
        <v>0.1147</v>
      </c>
      <c r="CQ850" s="20">
        <v>-10</v>
      </c>
      <c r="CR850" s="20">
        <v>-0.47619047619047616</v>
      </c>
      <c r="CS850" s="20">
        <v>937</v>
      </c>
      <c r="CT850" s="20">
        <v>-17.399999999999999</v>
      </c>
      <c r="CU850" s="20">
        <v>-2.34</v>
      </c>
      <c r="CV850" s="20">
        <v>1528</v>
      </c>
      <c r="CW850" s="20">
        <v>1663</v>
      </c>
      <c r="CX850" s="20">
        <v>1282</v>
      </c>
      <c r="CY850" s="20">
        <v>0.45100000000000001</v>
      </c>
      <c r="CZ850" s="20">
        <v>117</v>
      </c>
      <c r="DA850" s="20">
        <v>367</v>
      </c>
      <c r="DB850" s="20">
        <v>0.31900000000000001</v>
      </c>
      <c r="DC850" s="20">
        <v>255</v>
      </c>
      <c r="DD850" s="20">
        <v>347</v>
      </c>
      <c r="DE850" s="20">
        <v>0.73499999999999999</v>
      </c>
      <c r="DF850" s="20">
        <v>236</v>
      </c>
      <c r="DG850" s="20">
        <v>11.238095238095237</v>
      </c>
      <c r="DH850" s="20">
        <v>751</v>
      </c>
      <c r="DI850" s="20">
        <v>35.761904761904759</v>
      </c>
      <c r="DJ850" s="20">
        <v>269</v>
      </c>
      <c r="DK850" s="20">
        <v>135</v>
      </c>
      <c r="DL850" s="20">
        <v>69</v>
      </c>
      <c r="DM850" s="20">
        <v>317</v>
      </c>
      <c r="DN850" s="20">
        <v>401</v>
      </c>
      <c r="DO850" s="20">
        <v>72.8</v>
      </c>
      <c r="DP850" s="20">
        <v>79.19</v>
      </c>
      <c r="DQ850" s="20">
        <v>-6.4290000000000003</v>
      </c>
      <c r="DR850" s="20">
        <v>0.84899999999999998</v>
      </c>
      <c r="DS850" s="20">
        <v>15.095000000000001</v>
      </c>
      <c r="DT850" s="20">
        <v>0.42599999999999999</v>
      </c>
      <c r="DU850" s="20">
        <v>17.5</v>
      </c>
      <c r="DV850" s="20">
        <v>16.5</v>
      </c>
      <c r="DW850" s="20">
        <v>3.3</v>
      </c>
      <c r="DX850" s="20">
        <v>6.4285714285714288</v>
      </c>
      <c r="DY850" s="20">
        <v>19.100000000000001</v>
      </c>
      <c r="DZ850" s="20">
        <v>335</v>
      </c>
      <c r="EA850" s="20">
        <v>0.39400000000000002</v>
      </c>
      <c r="EB850" s="20">
        <v>0</v>
      </c>
      <c r="EC850" s="66">
        <v>348</v>
      </c>
      <c r="ED850" s="66">
        <v>333</v>
      </c>
      <c r="EE850" s="66">
        <v>334</v>
      </c>
      <c r="EF850" s="66">
        <v>327</v>
      </c>
      <c r="EG850" s="66">
        <v>343</v>
      </c>
      <c r="EH850" s="66">
        <v>278.7</v>
      </c>
      <c r="EI850" s="66">
        <v>335</v>
      </c>
      <c r="EJ850" s="66">
        <v>336</v>
      </c>
      <c r="EK850" s="20">
        <v>11658.330000000002</v>
      </c>
      <c r="EL850" s="20">
        <v>11098.72</v>
      </c>
      <c r="EM850" s="20">
        <v>93.368571428571428</v>
      </c>
      <c r="EN850" s="20">
        <v>128.66690476190476</v>
      </c>
      <c r="EO850" s="20">
        <v>15.435</v>
      </c>
      <c r="EP850" s="20">
        <v>265.06100000000004</v>
      </c>
      <c r="EQ850" s="21">
        <v>70</v>
      </c>
      <c r="ER850" s="21">
        <v>72</v>
      </c>
      <c r="ES850" s="61" t="str">
        <f t="shared" si="51"/>
        <v>Morgan St.</v>
      </c>
      <c r="ET850" s="61">
        <f t="shared" si="52"/>
        <v>142</v>
      </c>
      <c r="EU850" s="61">
        <f t="shared" si="53"/>
        <v>-2</v>
      </c>
    </row>
    <row r="851" spans="1:151" x14ac:dyDescent="0.45">
      <c r="A851" s="68">
        <v>45325</v>
      </c>
      <c r="B851" s="21" t="s">
        <v>330</v>
      </c>
      <c r="C851" s="21">
        <v>335</v>
      </c>
      <c r="D851" s="21" t="s">
        <v>367</v>
      </c>
      <c r="E851" s="21">
        <v>83</v>
      </c>
      <c r="F851" s="50" t="s">
        <v>558</v>
      </c>
      <c r="G851" t="s">
        <v>330</v>
      </c>
      <c r="H851" t="s">
        <v>367</v>
      </c>
      <c r="I851" t="s">
        <v>330</v>
      </c>
      <c r="J851" t="s">
        <v>367</v>
      </c>
      <c r="K851" t="s">
        <v>330</v>
      </c>
      <c r="L851" t="s">
        <v>367</v>
      </c>
      <c r="M851" t="s">
        <v>330</v>
      </c>
      <c r="N851" t="s">
        <v>367</v>
      </c>
      <c r="O851" t="s">
        <v>330</v>
      </c>
      <c r="P851" t="s">
        <v>367</v>
      </c>
      <c r="Q851" t="s">
        <v>330</v>
      </c>
      <c r="R851" t="s">
        <v>367</v>
      </c>
      <c r="S851" t="s">
        <v>114</v>
      </c>
      <c r="T851" t="s">
        <v>114</v>
      </c>
      <c r="U851">
        <v>22</v>
      </c>
      <c r="V851">
        <v>22</v>
      </c>
      <c r="W851" s="20">
        <v>0.27272727272727298</v>
      </c>
      <c r="X851" s="20">
        <v>-8.84</v>
      </c>
      <c r="Y851" s="20">
        <v>100.4</v>
      </c>
      <c r="Z851" s="20">
        <v>109.2</v>
      </c>
      <c r="AA851" s="20">
        <v>68</v>
      </c>
      <c r="AB851" s="20">
        <v>-3.3000000000000002E-2</v>
      </c>
      <c r="AC851" s="20">
        <v>0.39</v>
      </c>
      <c r="AD851" s="20">
        <v>106</v>
      </c>
      <c r="AE851" s="20">
        <v>105.6</v>
      </c>
      <c r="AF851" s="20">
        <v>-4.3099999999999996</v>
      </c>
      <c r="AG851" s="20">
        <v>100.2</v>
      </c>
      <c r="AH851" s="20">
        <v>108.7</v>
      </c>
      <c r="AI851" s="20">
        <v>0.28100000000000003</v>
      </c>
      <c r="AJ851" s="20">
        <v>-10</v>
      </c>
      <c r="AK851" s="20">
        <v>-0.45454545454545453</v>
      </c>
      <c r="AL851" s="20">
        <v>992</v>
      </c>
      <c r="AM851" s="20">
        <v>-5.99</v>
      </c>
      <c r="AN851" s="20">
        <v>0.63</v>
      </c>
      <c r="AO851" s="20">
        <v>1499</v>
      </c>
      <c r="AP851" s="20">
        <v>1599</v>
      </c>
      <c r="AQ851" s="20">
        <v>1321</v>
      </c>
      <c r="AR851" s="20">
        <v>0.40799999999999997</v>
      </c>
      <c r="AS851" s="20">
        <v>156</v>
      </c>
      <c r="AT851" s="20">
        <v>475</v>
      </c>
      <c r="AU851" s="20">
        <v>0.32800000000000001</v>
      </c>
      <c r="AV851" s="20">
        <v>265</v>
      </c>
      <c r="AW851" s="20">
        <v>366</v>
      </c>
      <c r="AX851" s="20">
        <v>0.72399999999999998</v>
      </c>
      <c r="AY851" s="20">
        <v>221</v>
      </c>
      <c r="AZ851" s="20">
        <v>10.045454545454545</v>
      </c>
      <c r="BA851" s="20">
        <v>761</v>
      </c>
      <c r="BB851" s="20">
        <v>34.590909090909093</v>
      </c>
      <c r="BC851" s="20">
        <v>265</v>
      </c>
      <c r="BD851" s="20">
        <v>133</v>
      </c>
      <c r="BE851" s="20">
        <v>89</v>
      </c>
      <c r="BF851" s="20">
        <v>249</v>
      </c>
      <c r="BG851" s="20">
        <v>360</v>
      </c>
      <c r="BH851" s="20">
        <v>68.099999999999994</v>
      </c>
      <c r="BI851" s="20">
        <v>72.682000000000002</v>
      </c>
      <c r="BJ851" s="20">
        <v>-4.5449999999999999</v>
      </c>
      <c r="BK851" s="20">
        <v>1.0640000000000001</v>
      </c>
      <c r="BL851" s="20">
        <v>11.318</v>
      </c>
      <c r="BM851" s="20">
        <v>0.53400000000000003</v>
      </c>
      <c r="BN851" s="20">
        <v>21.6</v>
      </c>
      <c r="BO851" s="20">
        <v>16.600000000000001</v>
      </c>
      <c r="BP851" s="20">
        <v>4</v>
      </c>
      <c r="BQ851" s="20">
        <v>6.0454545454545459</v>
      </c>
      <c r="BR851" s="20">
        <v>16.399999999999999</v>
      </c>
      <c r="BS851" s="20">
        <v>277</v>
      </c>
      <c r="BT851" s="20">
        <v>0.44400000000000001</v>
      </c>
      <c r="BU851" s="20">
        <v>1</v>
      </c>
      <c r="BV851" s="66">
        <v>282</v>
      </c>
      <c r="BW851" s="66">
        <v>325</v>
      </c>
      <c r="BX851" s="66">
        <v>323</v>
      </c>
      <c r="BY851" s="66">
        <v>298</v>
      </c>
      <c r="BZ851" s="66">
        <v>282</v>
      </c>
      <c r="CA851" s="66">
        <v>250</v>
      </c>
      <c r="CB851" s="66">
        <v>277</v>
      </c>
      <c r="CC851" s="66">
        <v>299</v>
      </c>
      <c r="CD851" s="20">
        <v>0.59090909090909105</v>
      </c>
      <c r="CE851" s="20">
        <v>-3.43</v>
      </c>
      <c r="CF851" s="20">
        <v>102.4</v>
      </c>
      <c r="CG851" s="20">
        <v>105.9</v>
      </c>
      <c r="CH851" s="20">
        <v>69.900000000000006</v>
      </c>
      <c r="CI851" s="20">
        <v>0.123</v>
      </c>
      <c r="CJ851" s="20">
        <v>-0.83</v>
      </c>
      <c r="CK851" s="20">
        <v>105.4</v>
      </c>
      <c r="CL851" s="20">
        <v>106.2</v>
      </c>
      <c r="CM851" s="20">
        <v>-6.07</v>
      </c>
      <c r="CN851" s="20">
        <v>100.1</v>
      </c>
      <c r="CO851" s="20">
        <v>104.8</v>
      </c>
      <c r="CP851" s="63">
        <v>0.36909999999999998</v>
      </c>
      <c r="CQ851" s="20">
        <v>-3.6</v>
      </c>
      <c r="CR851" s="20">
        <v>-0.16363636363636364</v>
      </c>
      <c r="CS851" s="20">
        <v>1151</v>
      </c>
      <c r="CT851" s="20">
        <v>-2.81</v>
      </c>
      <c r="CU851" s="20">
        <v>-0.05</v>
      </c>
      <c r="CV851" s="20">
        <v>1618</v>
      </c>
      <c r="CW851" s="20">
        <v>1606</v>
      </c>
      <c r="CX851" s="20">
        <v>1314</v>
      </c>
      <c r="CY851" s="20">
        <v>0.45700000000000002</v>
      </c>
      <c r="CZ851" s="20">
        <v>147</v>
      </c>
      <c r="DA851" s="20">
        <v>436</v>
      </c>
      <c r="DB851" s="20">
        <v>0.33700000000000002</v>
      </c>
      <c r="DC851" s="20">
        <v>271</v>
      </c>
      <c r="DD851" s="20">
        <v>387</v>
      </c>
      <c r="DE851" s="20">
        <v>0.7</v>
      </c>
      <c r="DF851" s="20">
        <v>182</v>
      </c>
      <c r="DG851" s="20">
        <v>8.2727272727272734</v>
      </c>
      <c r="DH851" s="20">
        <v>774</v>
      </c>
      <c r="DI851" s="20">
        <v>35.18181818181818</v>
      </c>
      <c r="DJ851" s="20">
        <v>308</v>
      </c>
      <c r="DK851" s="20">
        <v>145</v>
      </c>
      <c r="DL851" s="20">
        <v>77</v>
      </c>
      <c r="DM851" s="20">
        <v>265</v>
      </c>
      <c r="DN851" s="20">
        <v>330</v>
      </c>
      <c r="DO851" s="20">
        <v>73.5</v>
      </c>
      <c r="DP851" s="20">
        <v>73</v>
      </c>
      <c r="DQ851" s="20">
        <v>0.54500000000000004</v>
      </c>
      <c r="DR851" s="20">
        <v>1.1619999999999999</v>
      </c>
      <c r="DS851" s="20">
        <v>12.045</v>
      </c>
      <c r="DT851" s="20">
        <v>0.54700000000000004</v>
      </c>
      <c r="DU851" s="20">
        <v>19.8</v>
      </c>
      <c r="DV851" s="20">
        <v>17.600000000000001</v>
      </c>
      <c r="DW851" s="20">
        <v>3.5</v>
      </c>
      <c r="DX851" s="20">
        <v>6.5909090909090908</v>
      </c>
      <c r="DY851" s="20">
        <v>15</v>
      </c>
      <c r="DZ851" s="20">
        <v>137</v>
      </c>
      <c r="EA851" s="20">
        <v>0.51800000000000002</v>
      </c>
      <c r="EB851" s="20">
        <v>0</v>
      </c>
      <c r="EC851" s="66">
        <v>187</v>
      </c>
      <c r="ED851" s="66">
        <v>214</v>
      </c>
      <c r="EE851" s="66">
        <v>141</v>
      </c>
      <c r="EF851" s="66">
        <v>228</v>
      </c>
      <c r="EG851" s="66">
        <v>207</v>
      </c>
      <c r="EH851" s="66">
        <v>155.30000000000001</v>
      </c>
      <c r="EI851" s="66">
        <v>140</v>
      </c>
      <c r="EJ851" s="66">
        <v>185</v>
      </c>
      <c r="EK851" s="20">
        <v>10632.36</v>
      </c>
      <c r="EL851" s="20">
        <v>11182.080000000002</v>
      </c>
      <c r="EM851" s="20">
        <v>74.595909090909089</v>
      </c>
      <c r="EN851" s="20">
        <v>72.81750000000001</v>
      </c>
      <c r="EO851" s="20">
        <v>11.479999999999999</v>
      </c>
      <c r="EP851" s="20">
        <v>238.92</v>
      </c>
      <c r="EQ851" s="21">
        <v>62</v>
      </c>
      <c r="ER851" s="21">
        <v>63</v>
      </c>
      <c r="ES851" s="61" t="str">
        <f t="shared" si="51"/>
        <v>Evansville</v>
      </c>
      <c r="ET851" s="61">
        <f t="shared" si="52"/>
        <v>125</v>
      </c>
      <c r="EU851" s="61">
        <f t="shared" si="53"/>
        <v>-1</v>
      </c>
    </row>
    <row r="852" spans="1:151" x14ac:dyDescent="0.45">
      <c r="A852" s="68">
        <v>45325</v>
      </c>
      <c r="B852" s="21" t="s">
        <v>345</v>
      </c>
      <c r="C852" s="21">
        <v>326</v>
      </c>
      <c r="D852" s="21" t="s">
        <v>252</v>
      </c>
      <c r="E852" s="21">
        <v>242</v>
      </c>
      <c r="F852" s="50" t="s">
        <v>558</v>
      </c>
      <c r="G852" t="s">
        <v>345</v>
      </c>
      <c r="H852" t="s">
        <v>252</v>
      </c>
      <c r="I852" t="s">
        <v>345</v>
      </c>
      <c r="J852" t="s">
        <v>252</v>
      </c>
      <c r="K852" t="s">
        <v>473</v>
      </c>
      <c r="L852" t="s">
        <v>252</v>
      </c>
      <c r="M852" t="s">
        <v>678</v>
      </c>
      <c r="N852" t="s">
        <v>252</v>
      </c>
      <c r="O852" t="s">
        <v>678</v>
      </c>
      <c r="P852" t="s">
        <v>252</v>
      </c>
      <c r="Q852" t="s">
        <v>473</v>
      </c>
      <c r="R852" t="s">
        <v>252</v>
      </c>
      <c r="S852" t="s">
        <v>177</v>
      </c>
      <c r="T852" t="s">
        <v>177</v>
      </c>
      <c r="U852">
        <v>21</v>
      </c>
      <c r="V852">
        <v>23</v>
      </c>
      <c r="W852" s="20">
        <v>0.28571428571428598</v>
      </c>
      <c r="X852" s="20">
        <v>-11.02</v>
      </c>
      <c r="Y852" s="20">
        <v>102.7</v>
      </c>
      <c r="Z852" s="20">
        <v>113.8</v>
      </c>
      <c r="AA852" s="20">
        <v>66</v>
      </c>
      <c r="AB852" s="20">
        <v>-1.0999999999999999E-2</v>
      </c>
      <c r="AC852" s="20">
        <v>0.21</v>
      </c>
      <c r="AD852" s="20">
        <v>106.8</v>
      </c>
      <c r="AE852" s="20">
        <v>106.6</v>
      </c>
      <c r="AF852" s="20">
        <v>2.13</v>
      </c>
      <c r="AG852" s="20">
        <v>102.1</v>
      </c>
      <c r="AH852" s="20">
        <v>113.6</v>
      </c>
      <c r="AI852" s="20">
        <v>0.2268</v>
      </c>
      <c r="AJ852" s="20">
        <v>-11</v>
      </c>
      <c r="AK852" s="20">
        <v>-0.52380952380952384</v>
      </c>
      <c r="AL852" s="20">
        <v>972</v>
      </c>
      <c r="AM852" s="20">
        <v>-10.42</v>
      </c>
      <c r="AN852" s="20">
        <v>-1.98</v>
      </c>
      <c r="AO852" s="20">
        <v>1500</v>
      </c>
      <c r="AP852" s="20">
        <v>1539</v>
      </c>
      <c r="AQ852" s="20">
        <v>1240</v>
      </c>
      <c r="AR852" s="20">
        <v>0.44700000000000001</v>
      </c>
      <c r="AS852" s="20">
        <v>159</v>
      </c>
      <c r="AT852" s="20">
        <v>480</v>
      </c>
      <c r="AU852" s="20">
        <v>0.33100000000000002</v>
      </c>
      <c r="AV852" s="20">
        <v>233</v>
      </c>
      <c r="AW852" s="20">
        <v>371</v>
      </c>
      <c r="AX852" s="20">
        <v>0.628</v>
      </c>
      <c r="AY852" s="20">
        <v>198</v>
      </c>
      <c r="AZ852" s="20">
        <v>9.4285714285714288</v>
      </c>
      <c r="BA852" s="20">
        <v>660</v>
      </c>
      <c r="BB852" s="20">
        <v>31.428571428571427</v>
      </c>
      <c r="BC852" s="20">
        <v>266</v>
      </c>
      <c r="BD852" s="20">
        <v>160</v>
      </c>
      <c r="BE852" s="20">
        <v>66</v>
      </c>
      <c r="BF852" s="20">
        <v>238</v>
      </c>
      <c r="BG852" s="20">
        <v>410</v>
      </c>
      <c r="BH852" s="20">
        <v>71.400000000000006</v>
      </c>
      <c r="BI852" s="20">
        <v>73.286000000000001</v>
      </c>
      <c r="BJ852" s="20">
        <v>-1.857</v>
      </c>
      <c r="BK852" s="20">
        <v>1.1180000000000001</v>
      </c>
      <c r="BL852" s="20">
        <v>11.333</v>
      </c>
      <c r="BM852" s="20">
        <v>0.67200000000000004</v>
      </c>
      <c r="BN852" s="20">
        <v>22.9</v>
      </c>
      <c r="BO852" s="20">
        <v>17.7</v>
      </c>
      <c r="BP852" s="20">
        <v>3.1</v>
      </c>
      <c r="BQ852" s="20">
        <v>7.6190476190476186</v>
      </c>
      <c r="BR852" s="20">
        <v>19.5</v>
      </c>
      <c r="BS852" s="20">
        <v>313</v>
      </c>
      <c r="BT852" s="20">
        <v>0.41899999999999998</v>
      </c>
      <c r="BU852" s="20">
        <v>1</v>
      </c>
      <c r="BV852" s="66">
        <v>316</v>
      </c>
      <c r="BW852" s="66">
        <v>327</v>
      </c>
      <c r="BX852" s="66">
        <v>321</v>
      </c>
      <c r="BY852" s="66">
        <v>292</v>
      </c>
      <c r="BZ852" s="66">
        <v>299</v>
      </c>
      <c r="CA852" s="66">
        <v>258.8</v>
      </c>
      <c r="CB852" s="66">
        <v>313</v>
      </c>
      <c r="CC852" s="66">
        <v>325</v>
      </c>
      <c r="CD852" s="20">
        <v>0.565217391304348</v>
      </c>
      <c r="CE852" s="20">
        <v>-2.59</v>
      </c>
      <c r="CF852" s="20">
        <v>106.8</v>
      </c>
      <c r="CG852" s="20">
        <v>109.4</v>
      </c>
      <c r="CH852" s="20">
        <v>63.3</v>
      </c>
      <c r="CI852" s="20">
        <v>4.7E-2</v>
      </c>
      <c r="CJ852" s="20">
        <v>-2.44</v>
      </c>
      <c r="CK852" s="20">
        <v>105.5</v>
      </c>
      <c r="CL852" s="20">
        <v>108</v>
      </c>
      <c r="CM852" s="20">
        <v>-0.19</v>
      </c>
      <c r="CN852" s="20">
        <v>106.5</v>
      </c>
      <c r="CO852" s="20">
        <v>108.4</v>
      </c>
      <c r="CP852" s="63">
        <v>0.45069999999999999</v>
      </c>
      <c r="CQ852" s="20">
        <v>-5.4</v>
      </c>
      <c r="CR852" s="20">
        <v>-0.23478260869565218</v>
      </c>
      <c r="CS852" s="20">
        <v>1145</v>
      </c>
      <c r="CT852" s="20">
        <v>-3.58</v>
      </c>
      <c r="CU852" s="20">
        <v>-2.63</v>
      </c>
      <c r="CV852" s="20">
        <v>1665</v>
      </c>
      <c r="CW852" s="20">
        <v>1601</v>
      </c>
      <c r="CX852" s="20">
        <v>1332</v>
      </c>
      <c r="CY852" s="20">
        <v>0.45800000000000002</v>
      </c>
      <c r="CZ852" s="20">
        <v>183</v>
      </c>
      <c r="DA852" s="20">
        <v>490</v>
      </c>
      <c r="DB852" s="20">
        <v>0.373</v>
      </c>
      <c r="DC852" s="20">
        <v>262</v>
      </c>
      <c r="DD852" s="20">
        <v>352</v>
      </c>
      <c r="DE852" s="20">
        <v>0.74399999999999999</v>
      </c>
      <c r="DF852" s="20">
        <v>229</v>
      </c>
      <c r="DG852" s="20">
        <v>9.9565217391304355</v>
      </c>
      <c r="DH852" s="20">
        <v>796</v>
      </c>
      <c r="DI852" s="20">
        <v>34.608695652173914</v>
      </c>
      <c r="DJ852" s="20">
        <v>264</v>
      </c>
      <c r="DK852" s="20">
        <v>139</v>
      </c>
      <c r="DL852" s="20">
        <v>86</v>
      </c>
      <c r="DM852" s="20">
        <v>263</v>
      </c>
      <c r="DN852" s="20">
        <v>392</v>
      </c>
      <c r="DO852" s="20">
        <v>72.400000000000006</v>
      </c>
      <c r="DP852" s="20">
        <v>69.608999999999995</v>
      </c>
      <c r="DQ852" s="20">
        <v>2.7829999999999999</v>
      </c>
      <c r="DR852" s="20">
        <v>1.004</v>
      </c>
      <c r="DS852" s="20">
        <v>11.435</v>
      </c>
      <c r="DT852" s="20">
        <v>0.52900000000000003</v>
      </c>
      <c r="DU852" s="20">
        <v>21.3</v>
      </c>
      <c r="DV852" s="20">
        <v>15.3</v>
      </c>
      <c r="DW852" s="20">
        <v>3.7</v>
      </c>
      <c r="DX852" s="20">
        <v>6.0434782608695654</v>
      </c>
      <c r="DY852" s="20">
        <v>17</v>
      </c>
      <c r="DZ852" s="20">
        <v>188</v>
      </c>
      <c r="EA852" s="20">
        <v>0.49099999999999999</v>
      </c>
      <c r="EB852" s="20">
        <v>0</v>
      </c>
      <c r="EC852" s="66">
        <v>205</v>
      </c>
      <c r="ED852" s="66">
        <v>203</v>
      </c>
      <c r="EE852" s="66">
        <v>167</v>
      </c>
      <c r="EF852" s="66">
        <v>170</v>
      </c>
      <c r="EG852" s="66">
        <v>188</v>
      </c>
      <c r="EH852" s="66">
        <v>155</v>
      </c>
      <c r="EI852" s="66">
        <v>188</v>
      </c>
      <c r="EJ852" s="66">
        <v>146</v>
      </c>
      <c r="EK852" s="20">
        <v>11235.380000000001</v>
      </c>
      <c r="EL852" s="20">
        <v>12153.84</v>
      </c>
      <c r="EM852" s="20">
        <v>68.49073913043479</v>
      </c>
      <c r="EN852" s="20">
        <v>87.123809523809527</v>
      </c>
      <c r="EO852" s="20">
        <v>14.507999999999999</v>
      </c>
      <c r="EP852" s="20">
        <v>246.17599999999999</v>
      </c>
      <c r="EQ852" s="21">
        <v>78</v>
      </c>
      <c r="ER852" s="21">
        <v>69</v>
      </c>
      <c r="ES852" s="61" t="str">
        <f t="shared" si="51"/>
        <v>USC Upstate</v>
      </c>
      <c r="ET852" s="61">
        <f t="shared" si="52"/>
        <v>147</v>
      </c>
      <c r="EU852" s="61">
        <f t="shared" si="53"/>
        <v>9</v>
      </c>
    </row>
    <row r="853" spans="1:151" x14ac:dyDescent="0.45">
      <c r="A853" s="68">
        <v>45325</v>
      </c>
      <c r="B853" s="21" t="s">
        <v>88</v>
      </c>
      <c r="C853" s="21">
        <v>171</v>
      </c>
      <c r="D853" s="21" t="s">
        <v>39</v>
      </c>
      <c r="E853" s="21">
        <v>248</v>
      </c>
      <c r="F853" s="50" t="s">
        <v>558</v>
      </c>
      <c r="G853" t="s">
        <v>88</v>
      </c>
      <c r="H853" t="s">
        <v>39</v>
      </c>
      <c r="I853" t="s">
        <v>88</v>
      </c>
      <c r="J853" t="s">
        <v>39</v>
      </c>
      <c r="K853" t="s">
        <v>88</v>
      </c>
      <c r="L853" t="s">
        <v>39</v>
      </c>
      <c r="M853" t="s">
        <v>88</v>
      </c>
      <c r="N853" t="s">
        <v>39</v>
      </c>
      <c r="O853" t="s">
        <v>88</v>
      </c>
      <c r="P853" t="s">
        <v>39</v>
      </c>
      <c r="Q853" t="s">
        <v>88</v>
      </c>
      <c r="R853" t="s">
        <v>39</v>
      </c>
      <c r="S853" t="s">
        <v>24</v>
      </c>
      <c r="T853" t="s">
        <v>24</v>
      </c>
      <c r="U853">
        <v>21</v>
      </c>
      <c r="V853">
        <v>20</v>
      </c>
      <c r="W853" s="20">
        <v>0.33333333333333298</v>
      </c>
      <c r="X853" s="20">
        <v>8.5399999999999991</v>
      </c>
      <c r="Y853" s="20">
        <v>115.3</v>
      </c>
      <c r="Z853" s="20">
        <v>106.7</v>
      </c>
      <c r="AA853" s="20">
        <v>67.3</v>
      </c>
      <c r="AB853" s="20">
        <v>-0.12</v>
      </c>
      <c r="AC853" s="20">
        <v>11.05</v>
      </c>
      <c r="AD853" s="20">
        <v>113.3</v>
      </c>
      <c r="AE853" s="20">
        <v>102.3</v>
      </c>
      <c r="AF853" s="20">
        <v>7.16</v>
      </c>
      <c r="AG853" s="20">
        <v>115.5</v>
      </c>
      <c r="AH853" s="20">
        <v>105.3</v>
      </c>
      <c r="AI853" s="20">
        <v>0.74250000000000005</v>
      </c>
      <c r="AJ853" s="20">
        <v>-5.0999999999999996</v>
      </c>
      <c r="AK853" s="20">
        <v>-0.24285714285714283</v>
      </c>
      <c r="AL853" s="20">
        <v>1191</v>
      </c>
      <c r="AM853" s="20">
        <v>8.6199999999999992</v>
      </c>
      <c r="AN853" s="20">
        <v>10.050000000000001</v>
      </c>
      <c r="AO853" s="20">
        <v>1635</v>
      </c>
      <c r="AP853" s="20">
        <v>1665</v>
      </c>
      <c r="AQ853" s="20">
        <v>1261</v>
      </c>
      <c r="AR853" s="20">
        <v>0.46200000000000002</v>
      </c>
      <c r="AS853" s="20">
        <v>184</v>
      </c>
      <c r="AT853" s="20">
        <v>493</v>
      </c>
      <c r="AU853" s="20">
        <v>0.373</v>
      </c>
      <c r="AV853" s="20">
        <v>285</v>
      </c>
      <c r="AW853" s="20">
        <v>403</v>
      </c>
      <c r="AX853" s="20">
        <v>0.70699999999999996</v>
      </c>
      <c r="AY853" s="20">
        <v>232</v>
      </c>
      <c r="AZ853" s="20">
        <v>11.047619047619047</v>
      </c>
      <c r="BA853" s="20">
        <v>771</v>
      </c>
      <c r="BB853" s="20">
        <v>36.714285714285715</v>
      </c>
      <c r="BC853" s="20">
        <v>287</v>
      </c>
      <c r="BD853" s="20">
        <v>84</v>
      </c>
      <c r="BE853" s="20">
        <v>78</v>
      </c>
      <c r="BF853" s="20">
        <v>259</v>
      </c>
      <c r="BG853" s="20">
        <v>363</v>
      </c>
      <c r="BH853" s="20">
        <v>77.900000000000006</v>
      </c>
      <c r="BI853" s="20">
        <v>79.286000000000001</v>
      </c>
      <c r="BJ853" s="20">
        <v>-1.429</v>
      </c>
      <c r="BK853" s="20">
        <v>1.1080000000000001</v>
      </c>
      <c r="BL853" s="20">
        <v>12.333</v>
      </c>
      <c r="BM853" s="20">
        <v>0.32400000000000001</v>
      </c>
      <c r="BN853" s="20">
        <v>23.5</v>
      </c>
      <c r="BO853" s="20">
        <v>19.2</v>
      </c>
      <c r="BP853" s="20">
        <v>3.7</v>
      </c>
      <c r="BQ853" s="20">
        <v>4</v>
      </c>
      <c r="BR853" s="20">
        <v>17.3</v>
      </c>
      <c r="BS853" s="20">
        <v>122</v>
      </c>
      <c r="BT853" s="20">
        <v>0.53100000000000003</v>
      </c>
      <c r="BU853" s="20">
        <v>0</v>
      </c>
      <c r="BV853" s="66">
        <v>104</v>
      </c>
      <c r="BW853" s="66">
        <v>159</v>
      </c>
      <c r="BX853" s="66">
        <v>146</v>
      </c>
      <c r="BY853" s="66">
        <v>101</v>
      </c>
      <c r="BZ853" s="66">
        <v>91</v>
      </c>
      <c r="CA853" s="66">
        <v>101</v>
      </c>
      <c r="CB853" s="66">
        <v>119</v>
      </c>
      <c r="CC853" s="66">
        <v>157</v>
      </c>
      <c r="CD853" s="20">
        <v>0.5</v>
      </c>
      <c r="CE853" s="20">
        <v>6.47</v>
      </c>
      <c r="CF853" s="20">
        <v>99.9</v>
      </c>
      <c r="CG853" s="20">
        <v>93.4</v>
      </c>
      <c r="CH853" s="20">
        <v>68.2</v>
      </c>
      <c r="CI853" s="20">
        <v>-0.01</v>
      </c>
      <c r="CJ853" s="20">
        <v>6.99</v>
      </c>
      <c r="CK853" s="20">
        <v>110.4</v>
      </c>
      <c r="CL853" s="20">
        <v>103.4</v>
      </c>
      <c r="CM853" s="20">
        <v>-3.79</v>
      </c>
      <c r="CN853" s="20">
        <v>97.6</v>
      </c>
      <c r="CO853" s="20">
        <v>92.2</v>
      </c>
      <c r="CP853" s="63">
        <v>0.65849999999999997</v>
      </c>
      <c r="CQ853" s="20">
        <v>-2.4</v>
      </c>
      <c r="CR853" s="20">
        <v>-0.12</v>
      </c>
      <c r="CS853" s="20">
        <v>1236</v>
      </c>
      <c r="CT853" s="20">
        <v>6.67</v>
      </c>
      <c r="CU853" s="20">
        <v>6.17</v>
      </c>
      <c r="CV853" s="20">
        <v>1336</v>
      </c>
      <c r="CW853" s="20">
        <v>1326</v>
      </c>
      <c r="CX853" s="20">
        <v>1223</v>
      </c>
      <c r="CY853" s="20">
        <v>0.38700000000000001</v>
      </c>
      <c r="CZ853" s="20">
        <v>115</v>
      </c>
      <c r="DA853" s="20">
        <v>405</v>
      </c>
      <c r="DB853" s="20">
        <v>0.28399999999999997</v>
      </c>
      <c r="DC853" s="20">
        <v>275</v>
      </c>
      <c r="DD853" s="20">
        <v>425</v>
      </c>
      <c r="DE853" s="20">
        <v>0.64700000000000002</v>
      </c>
      <c r="DF853" s="20">
        <v>262</v>
      </c>
      <c r="DG853" s="20">
        <v>13.1</v>
      </c>
      <c r="DH853" s="20">
        <v>773</v>
      </c>
      <c r="DI853" s="20">
        <v>38.65</v>
      </c>
      <c r="DJ853" s="20">
        <v>236</v>
      </c>
      <c r="DK853" s="20">
        <v>141</v>
      </c>
      <c r="DL853" s="20">
        <v>105</v>
      </c>
      <c r="DM853" s="20">
        <v>239</v>
      </c>
      <c r="DN853" s="20">
        <v>328</v>
      </c>
      <c r="DO853" s="20">
        <v>66.8</v>
      </c>
      <c r="DP853" s="20">
        <v>66.3</v>
      </c>
      <c r="DQ853" s="20">
        <v>0.5</v>
      </c>
      <c r="DR853" s="20">
        <v>0.98699999999999999</v>
      </c>
      <c r="DS853" s="20">
        <v>11.95</v>
      </c>
      <c r="DT853" s="20">
        <v>0.59</v>
      </c>
      <c r="DU853" s="20">
        <v>20.2</v>
      </c>
      <c r="DV853" s="20">
        <v>21.2</v>
      </c>
      <c r="DW853" s="20">
        <v>5.2</v>
      </c>
      <c r="DX853" s="20">
        <v>7.05</v>
      </c>
      <c r="DY853" s="20">
        <v>16.399999999999999</v>
      </c>
      <c r="DZ853" s="20">
        <v>131</v>
      </c>
      <c r="EA853" s="20">
        <v>0.52300000000000002</v>
      </c>
      <c r="EB853" s="20">
        <v>0</v>
      </c>
      <c r="EC853" s="66">
        <v>114</v>
      </c>
      <c r="ED853" s="66">
        <v>129</v>
      </c>
      <c r="EE853" s="66">
        <v>107</v>
      </c>
      <c r="EF853" s="66">
        <v>104</v>
      </c>
      <c r="EG853" s="66">
        <v>106</v>
      </c>
      <c r="EH853" s="66">
        <v>92.3</v>
      </c>
      <c r="EI853" s="66">
        <v>132</v>
      </c>
      <c r="EJ853" s="66">
        <v>167</v>
      </c>
      <c r="EK853" s="20">
        <v>10769.02</v>
      </c>
      <c r="EL853" s="20">
        <v>10659.330000000002</v>
      </c>
      <c r="EM853" s="20">
        <v>86.947649999999996</v>
      </c>
      <c r="EN853" s="20">
        <v>47.8</v>
      </c>
      <c r="EO853" s="20">
        <v>11.193100000000001</v>
      </c>
      <c r="EP853" s="20">
        <v>231.89599999999999</v>
      </c>
      <c r="EQ853" s="21">
        <v>59</v>
      </c>
      <c r="ER853" s="21">
        <v>69</v>
      </c>
      <c r="ES853" s="61" t="str">
        <f t="shared" si="51"/>
        <v>Rutgers</v>
      </c>
      <c r="ET853" s="61">
        <f t="shared" si="52"/>
        <v>128</v>
      </c>
      <c r="EU853" s="61">
        <f t="shared" si="53"/>
        <v>-10</v>
      </c>
    </row>
    <row r="854" spans="1:151" x14ac:dyDescent="0.45">
      <c r="A854" s="68">
        <v>45325</v>
      </c>
      <c r="B854" s="21" t="s">
        <v>96</v>
      </c>
      <c r="C854" s="21">
        <v>298</v>
      </c>
      <c r="D854" s="21" t="s">
        <v>65</v>
      </c>
      <c r="E854" s="21">
        <v>87</v>
      </c>
      <c r="F854" s="50" t="s">
        <v>558</v>
      </c>
      <c r="G854" t="s">
        <v>96</v>
      </c>
      <c r="H854" t="s">
        <v>65</v>
      </c>
      <c r="I854" t="s">
        <v>96</v>
      </c>
      <c r="J854" t="s">
        <v>65</v>
      </c>
      <c r="K854" t="s">
        <v>96</v>
      </c>
      <c r="L854" t="s">
        <v>65</v>
      </c>
      <c r="M854" t="s">
        <v>96</v>
      </c>
      <c r="N854" t="s">
        <v>65</v>
      </c>
      <c r="O854" t="s">
        <v>96</v>
      </c>
      <c r="P854" t="s">
        <v>65</v>
      </c>
      <c r="Q854" t="s">
        <v>96</v>
      </c>
      <c r="R854" t="s">
        <v>65</v>
      </c>
      <c r="S854" t="s">
        <v>17</v>
      </c>
      <c r="T854" t="s">
        <v>17</v>
      </c>
      <c r="U854">
        <v>20</v>
      </c>
      <c r="V854">
        <v>21</v>
      </c>
      <c r="W854" s="20">
        <v>0.6</v>
      </c>
      <c r="X854" s="20">
        <v>14.87</v>
      </c>
      <c r="Y854" s="20">
        <v>115.1</v>
      </c>
      <c r="Z854" s="20">
        <v>100.2</v>
      </c>
      <c r="AA854" s="20">
        <v>65.099999999999994</v>
      </c>
      <c r="AB854" s="20">
        <v>-5.5E-2</v>
      </c>
      <c r="AC854" s="20">
        <v>7.89</v>
      </c>
      <c r="AD854" s="20">
        <v>109.9</v>
      </c>
      <c r="AE854" s="20">
        <v>102</v>
      </c>
      <c r="AF854" s="20">
        <v>5.0999999999999996</v>
      </c>
      <c r="AG854" s="20">
        <v>112.7</v>
      </c>
      <c r="AH854" s="20">
        <v>100.1</v>
      </c>
      <c r="AI854" s="20">
        <v>0.79679999999999995</v>
      </c>
      <c r="AJ854" s="20">
        <v>-0.2</v>
      </c>
      <c r="AK854" s="20">
        <v>-0.01</v>
      </c>
      <c r="AL854" s="20">
        <v>1312</v>
      </c>
      <c r="AM854" s="20">
        <v>12.82</v>
      </c>
      <c r="AN854" s="20">
        <v>7.37</v>
      </c>
      <c r="AO854" s="20">
        <v>1476</v>
      </c>
      <c r="AP854" s="20">
        <v>1367</v>
      </c>
      <c r="AQ854" s="20">
        <v>1286</v>
      </c>
      <c r="AR854" s="20">
        <v>0.39</v>
      </c>
      <c r="AS854" s="20">
        <v>135</v>
      </c>
      <c r="AT854" s="20">
        <v>506</v>
      </c>
      <c r="AU854" s="20">
        <v>0.26700000000000002</v>
      </c>
      <c r="AV854" s="20">
        <v>337</v>
      </c>
      <c r="AW854" s="20">
        <v>487</v>
      </c>
      <c r="AX854" s="20">
        <v>0.69199999999999995</v>
      </c>
      <c r="AY854" s="20">
        <v>373</v>
      </c>
      <c r="AZ854" s="20">
        <v>18.649999999999999</v>
      </c>
      <c r="BA854" s="20">
        <v>876</v>
      </c>
      <c r="BB854" s="20">
        <v>43.8</v>
      </c>
      <c r="BC854" s="20">
        <v>228</v>
      </c>
      <c r="BD854" s="20">
        <v>151</v>
      </c>
      <c r="BE854" s="20">
        <v>56</v>
      </c>
      <c r="BF854" s="20">
        <v>195</v>
      </c>
      <c r="BG854" s="20">
        <v>328</v>
      </c>
      <c r="BH854" s="20">
        <v>73.8</v>
      </c>
      <c r="BI854" s="20">
        <v>68.349999999999994</v>
      </c>
      <c r="BJ854" s="20">
        <v>5.45</v>
      </c>
      <c r="BK854" s="20">
        <v>1.169</v>
      </c>
      <c r="BL854" s="20">
        <v>9.75</v>
      </c>
      <c r="BM854" s="20">
        <v>0.77400000000000002</v>
      </c>
      <c r="BN854" s="20">
        <v>25.3</v>
      </c>
      <c r="BO854" s="20">
        <v>24.4</v>
      </c>
      <c r="BP854" s="20">
        <v>2.8</v>
      </c>
      <c r="BQ854" s="20">
        <v>7.55</v>
      </c>
      <c r="BR854" s="20">
        <v>16.399999999999999</v>
      </c>
      <c r="BS854" s="20">
        <v>79</v>
      </c>
      <c r="BT854" s="20">
        <v>0.56599999999999995</v>
      </c>
      <c r="BU854" s="20">
        <v>-2</v>
      </c>
      <c r="BV854" s="66">
        <v>46</v>
      </c>
      <c r="BW854" s="66">
        <v>48</v>
      </c>
      <c r="BX854" s="66">
        <v>59</v>
      </c>
      <c r="BY854" s="66">
        <v>31</v>
      </c>
      <c r="BZ854" s="66">
        <v>46</v>
      </c>
      <c r="CA854" s="66">
        <v>41.2</v>
      </c>
      <c r="CB854" s="66">
        <v>79</v>
      </c>
      <c r="CC854" s="66">
        <v>60</v>
      </c>
      <c r="CD854" s="20">
        <v>0.71428571428571397</v>
      </c>
      <c r="CE854" s="20">
        <v>16.97</v>
      </c>
      <c r="CF854" s="20">
        <v>119.1</v>
      </c>
      <c r="CG854" s="20">
        <v>102.1</v>
      </c>
      <c r="CH854" s="20">
        <v>71.900000000000006</v>
      </c>
      <c r="CI854" s="20">
        <v>2E-3</v>
      </c>
      <c r="CJ854" s="20">
        <v>7.07</v>
      </c>
      <c r="CK854" s="20">
        <v>109.4</v>
      </c>
      <c r="CL854" s="20">
        <v>102.4</v>
      </c>
      <c r="CM854" s="20">
        <v>1.36</v>
      </c>
      <c r="CN854" s="20">
        <v>119.5</v>
      </c>
      <c r="CO854" s="20">
        <v>100.8</v>
      </c>
      <c r="CP854" s="63">
        <v>0.87639999999999996</v>
      </c>
      <c r="CQ854" s="20">
        <v>1.5</v>
      </c>
      <c r="CR854" s="20">
        <v>7.1428571428571425E-2</v>
      </c>
      <c r="CS854" s="20">
        <v>1406</v>
      </c>
      <c r="CT854" s="20">
        <v>14.85</v>
      </c>
      <c r="CU854" s="20">
        <v>6.52</v>
      </c>
      <c r="CV854" s="20">
        <v>1802</v>
      </c>
      <c r="CW854" s="20">
        <v>1627</v>
      </c>
      <c r="CX854" s="20">
        <v>1399</v>
      </c>
      <c r="CY854" s="20">
        <v>0.45600000000000002</v>
      </c>
      <c r="CZ854" s="20">
        <v>163</v>
      </c>
      <c r="DA854" s="20">
        <v>484</v>
      </c>
      <c r="DB854" s="20">
        <v>0.33700000000000002</v>
      </c>
      <c r="DC854" s="20">
        <v>363</v>
      </c>
      <c r="DD854" s="20">
        <v>526</v>
      </c>
      <c r="DE854" s="20">
        <v>0.69</v>
      </c>
      <c r="DF854" s="20">
        <v>342</v>
      </c>
      <c r="DG854" s="20">
        <v>16.285714285714285</v>
      </c>
      <c r="DH854" s="20">
        <v>943</v>
      </c>
      <c r="DI854" s="20">
        <v>44.904761904761905</v>
      </c>
      <c r="DJ854" s="20">
        <v>324</v>
      </c>
      <c r="DK854" s="20">
        <v>142</v>
      </c>
      <c r="DL854" s="20">
        <v>104</v>
      </c>
      <c r="DM854" s="20">
        <v>266</v>
      </c>
      <c r="DN854" s="20">
        <v>360</v>
      </c>
      <c r="DO854" s="20">
        <v>85.8</v>
      </c>
      <c r="DP854" s="20">
        <v>77.475999999999999</v>
      </c>
      <c r="DQ854" s="20">
        <v>8.3330000000000002</v>
      </c>
      <c r="DR854" s="20">
        <v>1.218</v>
      </c>
      <c r="DS854" s="20">
        <v>12.667</v>
      </c>
      <c r="DT854" s="20">
        <v>0.53400000000000003</v>
      </c>
      <c r="DU854" s="20">
        <v>23</v>
      </c>
      <c r="DV854" s="20">
        <v>25</v>
      </c>
      <c r="DW854" s="20">
        <v>5</v>
      </c>
      <c r="DX854" s="20">
        <v>6.7619047619047619</v>
      </c>
      <c r="DY854" s="20">
        <v>17.100000000000001</v>
      </c>
      <c r="DZ854" s="20">
        <v>24</v>
      </c>
      <c r="EA854" s="20">
        <v>0.61099999999999999</v>
      </c>
      <c r="EB854" s="20">
        <v>0</v>
      </c>
      <c r="EC854" s="66">
        <v>36</v>
      </c>
      <c r="ED854" s="66">
        <v>22</v>
      </c>
      <c r="EE854" s="66">
        <v>29</v>
      </c>
      <c r="EF854" s="66">
        <v>28</v>
      </c>
      <c r="EG854" s="66">
        <v>32</v>
      </c>
      <c r="EH854" s="66">
        <v>21.8</v>
      </c>
      <c r="EI854" s="66">
        <v>24</v>
      </c>
      <c r="EJ854" s="66">
        <v>61</v>
      </c>
      <c r="EK854" s="20">
        <v>11751.71</v>
      </c>
      <c r="EL854" s="20">
        <v>11933.82</v>
      </c>
      <c r="EM854" s="20">
        <v>65.928571428571431</v>
      </c>
      <c r="EN854" s="20">
        <v>95.635849999999991</v>
      </c>
      <c r="EO854" s="20">
        <v>11.315999999999999</v>
      </c>
      <c r="EP854" s="20">
        <v>249.11999999999998</v>
      </c>
      <c r="EQ854" s="21">
        <v>67</v>
      </c>
      <c r="ER854" s="21">
        <v>66</v>
      </c>
      <c r="ES854" s="61" t="str">
        <f t="shared" si="51"/>
        <v>Texas A&amp;M</v>
      </c>
      <c r="ET854" s="61">
        <f t="shared" si="52"/>
        <v>133</v>
      </c>
      <c r="EU854" s="61">
        <f t="shared" si="53"/>
        <v>1</v>
      </c>
    </row>
    <row r="855" spans="1:151" x14ac:dyDescent="0.45">
      <c r="A855" s="68">
        <v>45325</v>
      </c>
      <c r="B855" s="21" t="s">
        <v>139</v>
      </c>
      <c r="C855" s="21">
        <v>337</v>
      </c>
      <c r="D855" s="21" t="s">
        <v>129</v>
      </c>
      <c r="E855" s="21">
        <v>245</v>
      </c>
      <c r="F855" s="50" t="s">
        <v>558</v>
      </c>
      <c r="G855" t="s">
        <v>139</v>
      </c>
      <c r="H855" t="s">
        <v>129</v>
      </c>
      <c r="I855" t="s">
        <v>139</v>
      </c>
      <c r="J855" t="s">
        <v>129</v>
      </c>
      <c r="K855" t="s">
        <v>1339</v>
      </c>
      <c r="L855" t="s">
        <v>129</v>
      </c>
      <c r="M855" t="s">
        <v>139</v>
      </c>
      <c r="N855" t="s">
        <v>129</v>
      </c>
      <c r="O855" t="s">
        <v>139</v>
      </c>
      <c r="P855" t="s">
        <v>129</v>
      </c>
      <c r="Q855" t="s">
        <v>139</v>
      </c>
      <c r="R855" t="s">
        <v>129</v>
      </c>
      <c r="S855" t="s">
        <v>82</v>
      </c>
      <c r="T855" t="s">
        <v>82</v>
      </c>
      <c r="U855">
        <v>21</v>
      </c>
      <c r="V855">
        <v>21</v>
      </c>
      <c r="W855" s="20">
        <v>0.61904761904761896</v>
      </c>
      <c r="X855" s="20">
        <v>8.41</v>
      </c>
      <c r="Y855" s="20">
        <v>110</v>
      </c>
      <c r="Z855" s="20">
        <v>101.6</v>
      </c>
      <c r="AA855" s="20">
        <v>65.5</v>
      </c>
      <c r="AB855" s="20">
        <v>-7.3999999999999996E-2</v>
      </c>
      <c r="AC855" s="20">
        <v>0.5</v>
      </c>
      <c r="AD855" s="20">
        <v>106.2</v>
      </c>
      <c r="AE855" s="20">
        <v>105.7</v>
      </c>
      <c r="AF855" s="20">
        <v>-1.33</v>
      </c>
      <c r="AG855" s="20">
        <v>109.6</v>
      </c>
      <c r="AH855" s="20">
        <v>101.5</v>
      </c>
      <c r="AI855" s="20">
        <v>0.70689999999999997</v>
      </c>
      <c r="AJ855" s="20">
        <v>-3.1</v>
      </c>
      <c r="AK855" s="20">
        <v>-0.14761904761904762</v>
      </c>
      <c r="AL855" s="20">
        <v>1259</v>
      </c>
      <c r="AM855" s="20">
        <v>8.3800000000000008</v>
      </c>
      <c r="AN855" s="20">
        <v>2.4300000000000002</v>
      </c>
      <c r="AO855" s="20">
        <v>1528</v>
      </c>
      <c r="AP855" s="20">
        <v>1403</v>
      </c>
      <c r="AQ855" s="20">
        <v>1138</v>
      </c>
      <c r="AR855" s="20">
        <v>0.44900000000000001</v>
      </c>
      <c r="AS855" s="20">
        <v>180</v>
      </c>
      <c r="AT855" s="20">
        <v>497</v>
      </c>
      <c r="AU855" s="20">
        <v>0.36199999999999999</v>
      </c>
      <c r="AV855" s="20">
        <v>326</v>
      </c>
      <c r="AW855" s="20">
        <v>420</v>
      </c>
      <c r="AX855" s="20">
        <v>0.77600000000000002</v>
      </c>
      <c r="AY855" s="20">
        <v>195</v>
      </c>
      <c r="AZ855" s="20">
        <v>9.2857142857142865</v>
      </c>
      <c r="BA855" s="20">
        <v>750</v>
      </c>
      <c r="BB855" s="20">
        <v>35.714285714285715</v>
      </c>
      <c r="BC855" s="20">
        <v>294</v>
      </c>
      <c r="BD855" s="20">
        <v>130</v>
      </c>
      <c r="BE855" s="20">
        <v>98</v>
      </c>
      <c r="BF855" s="20">
        <v>263</v>
      </c>
      <c r="BG855" s="20">
        <v>353</v>
      </c>
      <c r="BH855" s="20">
        <v>72.8</v>
      </c>
      <c r="BI855" s="20">
        <v>66.81</v>
      </c>
      <c r="BJ855" s="20">
        <v>5.952</v>
      </c>
      <c r="BK855" s="20">
        <v>1.1180000000000001</v>
      </c>
      <c r="BL855" s="20">
        <v>12.523999999999999</v>
      </c>
      <c r="BM855" s="20">
        <v>0.49399999999999999</v>
      </c>
      <c r="BN855" s="20">
        <v>23.7</v>
      </c>
      <c r="BO855" s="20">
        <v>20</v>
      </c>
      <c r="BP855" s="20">
        <v>4.7</v>
      </c>
      <c r="BQ855" s="20">
        <v>6.1904761904761907</v>
      </c>
      <c r="BR855" s="20">
        <v>16.8</v>
      </c>
      <c r="BS855" s="20">
        <v>106</v>
      </c>
      <c r="BT855" s="20">
        <v>0.54300000000000004</v>
      </c>
      <c r="BU855" s="20">
        <v>-1</v>
      </c>
      <c r="BV855" s="66">
        <v>92</v>
      </c>
      <c r="BW855" s="66">
        <v>82</v>
      </c>
      <c r="BX855" s="66">
        <v>125</v>
      </c>
      <c r="BY855" s="66">
        <v>97</v>
      </c>
      <c r="BZ855" s="66">
        <v>92</v>
      </c>
      <c r="CA855" s="66">
        <v>78.5</v>
      </c>
      <c r="CB855" s="66">
        <v>106</v>
      </c>
      <c r="CC855" s="66">
        <v>63</v>
      </c>
      <c r="CD855" s="20">
        <v>0.76190476190476197</v>
      </c>
      <c r="CE855" s="20">
        <v>10.56</v>
      </c>
      <c r="CF855" s="20">
        <v>108.5</v>
      </c>
      <c r="CG855" s="20">
        <v>97.9</v>
      </c>
      <c r="CH855" s="20">
        <v>66.8</v>
      </c>
      <c r="CI855" s="20">
        <v>2.8000000000000001E-2</v>
      </c>
      <c r="CJ855" s="20">
        <v>0.61</v>
      </c>
      <c r="CK855" s="20">
        <v>106.1</v>
      </c>
      <c r="CL855" s="20">
        <v>105.5</v>
      </c>
      <c r="CM855" s="20">
        <v>-3.97</v>
      </c>
      <c r="CN855" s="20">
        <v>107.6</v>
      </c>
      <c r="CO855" s="20">
        <v>95.8</v>
      </c>
      <c r="CP855" s="63">
        <v>0.79300000000000004</v>
      </c>
      <c r="CQ855" s="20">
        <v>0.5</v>
      </c>
      <c r="CR855" s="20">
        <v>2.3809523809523808E-2</v>
      </c>
      <c r="CS855" s="20">
        <v>1367</v>
      </c>
      <c r="CT855" s="20">
        <v>9.2200000000000006</v>
      </c>
      <c r="CU855" s="20">
        <v>0.94</v>
      </c>
      <c r="CV855" s="20">
        <v>1541</v>
      </c>
      <c r="CW855" s="20">
        <v>1367</v>
      </c>
      <c r="CX855" s="20">
        <v>1225</v>
      </c>
      <c r="CY855" s="20">
        <v>0.46500000000000002</v>
      </c>
      <c r="CZ855" s="20">
        <v>164</v>
      </c>
      <c r="DA855" s="20">
        <v>444</v>
      </c>
      <c r="DB855" s="20">
        <v>0.36899999999999999</v>
      </c>
      <c r="DC855" s="20">
        <v>237</v>
      </c>
      <c r="DD855" s="20">
        <v>324</v>
      </c>
      <c r="DE855" s="20">
        <v>0.73099999999999998</v>
      </c>
      <c r="DF855" s="20">
        <v>127</v>
      </c>
      <c r="DG855" s="20">
        <v>6.0476190476190474</v>
      </c>
      <c r="DH855" s="20">
        <v>719</v>
      </c>
      <c r="DI855" s="20">
        <v>34.238095238095241</v>
      </c>
      <c r="DJ855" s="20">
        <v>274</v>
      </c>
      <c r="DK855" s="20">
        <v>149</v>
      </c>
      <c r="DL855" s="20">
        <v>62</v>
      </c>
      <c r="DM855" s="20">
        <v>181</v>
      </c>
      <c r="DN855" s="20">
        <v>290</v>
      </c>
      <c r="DO855" s="20">
        <v>73.400000000000006</v>
      </c>
      <c r="DP855" s="20">
        <v>65.094999999999999</v>
      </c>
      <c r="DQ855" s="20">
        <v>8.2859999999999996</v>
      </c>
      <c r="DR855" s="20">
        <v>1.514</v>
      </c>
      <c r="DS855" s="20">
        <v>8.6189999999999998</v>
      </c>
      <c r="DT855" s="20">
        <v>0.82299999999999995</v>
      </c>
      <c r="DU855" s="20">
        <v>21.1</v>
      </c>
      <c r="DV855" s="20">
        <v>15.4</v>
      </c>
      <c r="DW855" s="20">
        <v>3</v>
      </c>
      <c r="DX855" s="20">
        <v>7.0952380952380949</v>
      </c>
      <c r="DY855" s="20">
        <v>13.8</v>
      </c>
      <c r="DZ855" s="20">
        <v>50</v>
      </c>
      <c r="EA855" s="20">
        <v>0.58299999999999996</v>
      </c>
      <c r="EB855" s="20">
        <v>-2</v>
      </c>
      <c r="EC855" s="66">
        <v>68</v>
      </c>
      <c r="ED855" s="66">
        <v>40</v>
      </c>
      <c r="EE855" s="66">
        <v>54</v>
      </c>
      <c r="EF855" s="66">
        <v>72</v>
      </c>
      <c r="EG855" s="66">
        <v>80</v>
      </c>
      <c r="EH855" s="66">
        <v>47.7</v>
      </c>
      <c r="EI855" s="66">
        <v>50</v>
      </c>
      <c r="EJ855" s="66">
        <v>41</v>
      </c>
      <c r="EK855" s="20">
        <v>10769</v>
      </c>
      <c r="EL855" s="20">
        <v>11023.599999999999</v>
      </c>
      <c r="EM855" s="20">
        <v>88.860761904761901</v>
      </c>
      <c r="EN855" s="20">
        <v>53.355714285714285</v>
      </c>
      <c r="EO855" s="20">
        <v>12.280800000000001</v>
      </c>
      <c r="EP855" s="20">
        <v>225.04000000000002</v>
      </c>
      <c r="EQ855" s="21">
        <v>63</v>
      </c>
      <c r="ER855" s="21">
        <v>52</v>
      </c>
      <c r="ES855" s="61" t="str">
        <f t="shared" si="51"/>
        <v>VCU</v>
      </c>
      <c r="ET855" s="61">
        <f t="shared" si="52"/>
        <v>115</v>
      </c>
      <c r="EU855" s="61">
        <f t="shared" si="53"/>
        <v>11</v>
      </c>
    </row>
    <row r="856" spans="1:151" x14ac:dyDescent="0.45">
      <c r="A856" s="68">
        <v>45325</v>
      </c>
      <c r="B856" s="21" t="s">
        <v>230</v>
      </c>
      <c r="C856" s="21">
        <v>9</v>
      </c>
      <c r="D856" s="21" t="s">
        <v>289</v>
      </c>
      <c r="E856" s="21">
        <v>32</v>
      </c>
      <c r="F856" s="50" t="s">
        <v>558</v>
      </c>
      <c r="G856" t="s">
        <v>230</v>
      </c>
      <c r="H856" t="s">
        <v>289</v>
      </c>
      <c r="I856" t="s">
        <v>230</v>
      </c>
      <c r="J856" t="s">
        <v>289</v>
      </c>
      <c r="K856" t="s">
        <v>230</v>
      </c>
      <c r="L856" t="s">
        <v>289</v>
      </c>
      <c r="M856" t="s">
        <v>230</v>
      </c>
      <c r="N856" t="s">
        <v>289</v>
      </c>
      <c r="O856" t="s">
        <v>230</v>
      </c>
      <c r="P856" t="s">
        <v>289</v>
      </c>
      <c r="Q856" t="s">
        <v>230</v>
      </c>
      <c r="R856" t="s">
        <v>289</v>
      </c>
      <c r="S856" t="s">
        <v>144</v>
      </c>
      <c r="T856" t="s">
        <v>144</v>
      </c>
      <c r="U856">
        <v>22</v>
      </c>
      <c r="V856">
        <v>22</v>
      </c>
      <c r="W856" s="20">
        <v>0.54545454545454497</v>
      </c>
      <c r="X856" s="20">
        <v>-8.1999999999999993</v>
      </c>
      <c r="Y856" s="20">
        <v>107.3</v>
      </c>
      <c r="Z856" s="20">
        <v>115.5</v>
      </c>
      <c r="AA856" s="20">
        <v>63.8</v>
      </c>
      <c r="AB856" s="20">
        <v>3.3000000000000002E-2</v>
      </c>
      <c r="AC856" s="20">
        <v>-8.43</v>
      </c>
      <c r="AD856" s="20">
        <v>100.8</v>
      </c>
      <c r="AE856" s="20">
        <v>109.2</v>
      </c>
      <c r="AF856" s="20">
        <v>-5.83</v>
      </c>
      <c r="AG856" s="20">
        <v>107.3</v>
      </c>
      <c r="AH856" s="20">
        <v>115.2</v>
      </c>
      <c r="AI856" s="20">
        <v>0.30580000000000002</v>
      </c>
      <c r="AJ856" s="20">
        <v>-6.8</v>
      </c>
      <c r="AK856" s="20">
        <v>-0.30909090909090908</v>
      </c>
      <c r="AL856" s="20">
        <v>1091</v>
      </c>
      <c r="AM856" s="20">
        <v>-7.72</v>
      </c>
      <c r="AN856" s="20">
        <v>-7.62</v>
      </c>
      <c r="AO856" s="20">
        <v>1592</v>
      </c>
      <c r="AP856" s="20">
        <v>1565</v>
      </c>
      <c r="AQ856" s="20">
        <v>1243</v>
      </c>
      <c r="AR856" s="20">
        <v>0.46100000000000002</v>
      </c>
      <c r="AS856" s="20">
        <v>207</v>
      </c>
      <c r="AT856" s="20">
        <v>575</v>
      </c>
      <c r="AU856" s="20">
        <v>0.36</v>
      </c>
      <c r="AV856" s="20">
        <v>237</v>
      </c>
      <c r="AW856" s="20">
        <v>336</v>
      </c>
      <c r="AX856" s="20">
        <v>0.70499999999999996</v>
      </c>
      <c r="AY856" s="20">
        <v>208</v>
      </c>
      <c r="AZ856" s="20">
        <v>9.454545454545455</v>
      </c>
      <c r="BA856" s="20">
        <v>729</v>
      </c>
      <c r="BB856" s="20">
        <v>33.136363636363633</v>
      </c>
      <c r="BC856" s="20">
        <v>330</v>
      </c>
      <c r="BD856" s="20">
        <v>137</v>
      </c>
      <c r="BE856" s="20">
        <v>40</v>
      </c>
      <c r="BF856" s="20">
        <v>242</v>
      </c>
      <c r="BG856" s="20">
        <v>374</v>
      </c>
      <c r="BH856" s="20">
        <v>72.400000000000006</v>
      </c>
      <c r="BI856" s="20">
        <v>71.135999999999996</v>
      </c>
      <c r="BJ856" s="20">
        <v>1.2270000000000001</v>
      </c>
      <c r="BK856" s="20">
        <v>1.3640000000000001</v>
      </c>
      <c r="BL856" s="20">
        <v>11</v>
      </c>
      <c r="BM856" s="20">
        <v>0.56599999999999995</v>
      </c>
      <c r="BN856" s="20">
        <v>26.1</v>
      </c>
      <c r="BO856" s="20">
        <v>15.3</v>
      </c>
      <c r="BP856" s="20">
        <v>1.8</v>
      </c>
      <c r="BQ856" s="20">
        <v>6.2272727272727275</v>
      </c>
      <c r="BR856" s="20">
        <v>17</v>
      </c>
      <c r="BS856" s="20">
        <v>302</v>
      </c>
      <c r="BT856" s="20">
        <v>0.43</v>
      </c>
      <c r="BU856" s="20">
        <v>-1</v>
      </c>
      <c r="BV856" s="66">
        <v>274</v>
      </c>
      <c r="BW856" s="66">
        <v>249</v>
      </c>
      <c r="BX856" s="66">
        <v>240</v>
      </c>
      <c r="BY856" s="66">
        <v>247</v>
      </c>
      <c r="BZ856" s="66">
        <v>275</v>
      </c>
      <c r="CA856" s="66">
        <v>219.7</v>
      </c>
      <c r="CB856" s="66">
        <v>301</v>
      </c>
      <c r="CC856" s="66">
        <v>251</v>
      </c>
      <c r="CD856" s="20">
        <v>0.40909090909090901</v>
      </c>
      <c r="CE856" s="20">
        <v>-9.84</v>
      </c>
      <c r="CF856" s="20">
        <v>102.1</v>
      </c>
      <c r="CG856" s="20">
        <v>111.9</v>
      </c>
      <c r="CH856" s="20">
        <v>65.099999999999994</v>
      </c>
      <c r="CI856" s="20">
        <v>2.1999999999999999E-2</v>
      </c>
      <c r="CJ856" s="20">
        <v>-4.51</v>
      </c>
      <c r="CK856" s="20">
        <v>102.8</v>
      </c>
      <c r="CL856" s="20">
        <v>107.4</v>
      </c>
      <c r="CM856" s="20">
        <v>1.42</v>
      </c>
      <c r="CN856" s="20">
        <v>102.1</v>
      </c>
      <c r="CO856" s="20">
        <v>110.8</v>
      </c>
      <c r="CP856" s="63">
        <v>0.2802</v>
      </c>
      <c r="CQ856" s="20">
        <v>-9.1999999999999993</v>
      </c>
      <c r="CR856" s="20">
        <v>-0.41818181818181815</v>
      </c>
      <c r="CS856" s="20">
        <v>1057</v>
      </c>
      <c r="CT856" s="20">
        <v>-8.15</v>
      </c>
      <c r="CU856" s="20">
        <v>-4.33</v>
      </c>
      <c r="CV856" s="20">
        <v>1446</v>
      </c>
      <c r="CW856" s="20">
        <v>1530</v>
      </c>
      <c r="CX856" s="20">
        <v>1168</v>
      </c>
      <c r="CY856" s="20">
        <v>0.432</v>
      </c>
      <c r="CZ856" s="20">
        <v>177</v>
      </c>
      <c r="DA856" s="20">
        <v>503</v>
      </c>
      <c r="DB856" s="20">
        <v>0.35199999999999998</v>
      </c>
      <c r="DC856" s="20">
        <v>261</v>
      </c>
      <c r="DD856" s="20">
        <v>350</v>
      </c>
      <c r="DE856" s="20">
        <v>0.746</v>
      </c>
      <c r="DF856" s="20">
        <v>181</v>
      </c>
      <c r="DG856" s="20">
        <v>8.2272727272727266</v>
      </c>
      <c r="DH856" s="20">
        <v>703</v>
      </c>
      <c r="DI856" s="20">
        <v>31.954545454545453</v>
      </c>
      <c r="DJ856" s="20">
        <v>273</v>
      </c>
      <c r="DK856" s="20">
        <v>132</v>
      </c>
      <c r="DL856" s="20">
        <v>76</v>
      </c>
      <c r="DM856" s="20">
        <v>282</v>
      </c>
      <c r="DN856" s="20">
        <v>378</v>
      </c>
      <c r="DO856" s="20">
        <v>65.7</v>
      </c>
      <c r="DP856" s="20">
        <v>69.545000000000002</v>
      </c>
      <c r="DQ856" s="20">
        <v>-3.8180000000000001</v>
      </c>
      <c r="DR856" s="20">
        <v>0.96799999999999997</v>
      </c>
      <c r="DS856" s="20">
        <v>12.818</v>
      </c>
      <c r="DT856" s="20">
        <v>0.46800000000000003</v>
      </c>
      <c r="DU856" s="20">
        <v>22.9</v>
      </c>
      <c r="DV856" s="20">
        <v>15.9</v>
      </c>
      <c r="DW856" s="20">
        <v>3.5</v>
      </c>
      <c r="DX856" s="20">
        <v>6</v>
      </c>
      <c r="DY856" s="20">
        <v>17.2</v>
      </c>
      <c r="DZ856" s="20">
        <v>282</v>
      </c>
      <c r="EA856" s="20">
        <v>0.442</v>
      </c>
      <c r="EB856" s="20">
        <v>-8</v>
      </c>
      <c r="EC856" s="66">
        <v>284</v>
      </c>
      <c r="ED856" s="66">
        <v>260</v>
      </c>
      <c r="EE856" s="66">
        <v>269</v>
      </c>
      <c r="EF856" s="66">
        <v>284</v>
      </c>
      <c r="EG856" s="66">
        <v>293</v>
      </c>
      <c r="EH856" s="66">
        <v>232.2</v>
      </c>
      <c r="EI856" s="66">
        <v>282</v>
      </c>
      <c r="EJ856" s="66">
        <v>244</v>
      </c>
      <c r="EK856" s="20">
        <v>12006.87</v>
      </c>
      <c r="EL856" s="20">
        <v>11792.55</v>
      </c>
      <c r="EM856" s="20">
        <v>66</v>
      </c>
      <c r="EN856" s="20">
        <v>79.821181818181813</v>
      </c>
      <c r="EO856" s="20">
        <v>12.682</v>
      </c>
      <c r="EP856" s="20">
        <v>266.49</v>
      </c>
      <c r="EQ856" s="21">
        <v>75</v>
      </c>
      <c r="ER856" s="21">
        <v>66</v>
      </c>
      <c r="ES856" s="61" t="str">
        <f t="shared" si="51"/>
        <v>American</v>
      </c>
      <c r="ET856" s="61">
        <f t="shared" si="52"/>
        <v>141</v>
      </c>
      <c r="EU856" s="61">
        <f t="shared" si="53"/>
        <v>9</v>
      </c>
    </row>
    <row r="857" spans="1:151" x14ac:dyDescent="0.45">
      <c r="A857" s="68">
        <v>45325</v>
      </c>
      <c r="B857" s="21" t="s">
        <v>80</v>
      </c>
      <c r="C857" s="21">
        <v>25</v>
      </c>
      <c r="D857" s="21" t="s">
        <v>205</v>
      </c>
      <c r="E857" s="21">
        <v>2</v>
      </c>
      <c r="F857" s="50" t="s">
        <v>558</v>
      </c>
      <c r="G857" t="s">
        <v>80</v>
      </c>
      <c r="H857" t="s">
        <v>205</v>
      </c>
      <c r="I857" t="s">
        <v>80</v>
      </c>
      <c r="J857" t="s">
        <v>205</v>
      </c>
      <c r="K857" t="s">
        <v>420</v>
      </c>
      <c r="L857" t="s">
        <v>205</v>
      </c>
      <c r="M857" t="s">
        <v>1270</v>
      </c>
      <c r="N857" t="s">
        <v>205</v>
      </c>
      <c r="O857" t="s">
        <v>80</v>
      </c>
      <c r="P857" t="s">
        <v>205</v>
      </c>
      <c r="Q857" t="s">
        <v>420</v>
      </c>
      <c r="R857" t="s">
        <v>205</v>
      </c>
      <c r="S857" t="s">
        <v>47</v>
      </c>
      <c r="T857" t="s">
        <v>47</v>
      </c>
      <c r="U857">
        <v>21</v>
      </c>
      <c r="V857">
        <v>20</v>
      </c>
      <c r="W857" s="20">
        <v>0.71428571428571397</v>
      </c>
      <c r="X857" s="20">
        <v>13.96</v>
      </c>
      <c r="Y857" s="20">
        <v>111</v>
      </c>
      <c r="Z857" s="20">
        <v>97</v>
      </c>
      <c r="AA857" s="20">
        <v>67.400000000000006</v>
      </c>
      <c r="AB857" s="20">
        <v>4.8000000000000001E-2</v>
      </c>
      <c r="AC857" s="20">
        <v>8.6999999999999993</v>
      </c>
      <c r="AD857" s="20">
        <v>110.8</v>
      </c>
      <c r="AE857" s="20">
        <v>102.1</v>
      </c>
      <c r="AF857" s="20">
        <v>6.85</v>
      </c>
      <c r="AG857" s="20">
        <v>111.4</v>
      </c>
      <c r="AH857" s="20">
        <v>96</v>
      </c>
      <c r="AI857" s="20">
        <v>0.84640000000000004</v>
      </c>
      <c r="AJ857" s="20">
        <v>1.1000000000000001</v>
      </c>
      <c r="AK857" s="20">
        <v>5.2380952380952382E-2</v>
      </c>
      <c r="AL857" s="20">
        <v>1360</v>
      </c>
      <c r="AM857" s="20">
        <v>12.72</v>
      </c>
      <c r="AN857" s="20">
        <v>8.14</v>
      </c>
      <c r="AO857" s="20">
        <v>1566</v>
      </c>
      <c r="AP857" s="20">
        <v>1406</v>
      </c>
      <c r="AQ857" s="20">
        <v>1214</v>
      </c>
      <c r="AR857" s="20">
        <v>0.45</v>
      </c>
      <c r="AS857" s="20">
        <v>158</v>
      </c>
      <c r="AT857" s="20">
        <v>468</v>
      </c>
      <c r="AU857" s="20">
        <v>0.33800000000000002</v>
      </c>
      <c r="AV857" s="20">
        <v>316</v>
      </c>
      <c r="AW857" s="20">
        <v>439</v>
      </c>
      <c r="AX857" s="20">
        <v>0.72</v>
      </c>
      <c r="AY857" s="20">
        <v>236</v>
      </c>
      <c r="AZ857" s="20">
        <v>11.238095238095237</v>
      </c>
      <c r="BA857" s="20">
        <v>780</v>
      </c>
      <c r="BB857" s="20">
        <v>37.142857142857146</v>
      </c>
      <c r="BC857" s="20">
        <v>261</v>
      </c>
      <c r="BD857" s="20">
        <v>127</v>
      </c>
      <c r="BE857" s="20">
        <v>50</v>
      </c>
      <c r="BF857" s="20">
        <v>250</v>
      </c>
      <c r="BG857" s="20">
        <v>339</v>
      </c>
      <c r="BH857" s="20">
        <v>74.599999999999994</v>
      </c>
      <c r="BI857" s="20">
        <v>66.951999999999998</v>
      </c>
      <c r="BJ857" s="20">
        <v>7.6189999999999998</v>
      </c>
      <c r="BK857" s="20">
        <v>1.044</v>
      </c>
      <c r="BL857" s="20">
        <v>11.904999999999999</v>
      </c>
      <c r="BM857" s="20">
        <v>0.50800000000000001</v>
      </c>
      <c r="BN857" s="20">
        <v>22.3</v>
      </c>
      <c r="BO857" s="20">
        <v>20.9</v>
      </c>
      <c r="BP857" s="20">
        <v>2.4</v>
      </c>
      <c r="BQ857" s="20">
        <v>6.0476190476190474</v>
      </c>
      <c r="BR857" s="20">
        <v>16.100000000000001</v>
      </c>
      <c r="BS857" s="20">
        <v>25</v>
      </c>
      <c r="BT857" s="20">
        <v>0.61099999999999999</v>
      </c>
      <c r="BU857" s="20">
        <v>0</v>
      </c>
      <c r="BV857" s="66">
        <v>43</v>
      </c>
      <c r="BW857" s="66">
        <v>29</v>
      </c>
      <c r="BX857" s="66">
        <v>41</v>
      </c>
      <c r="BY857" s="66">
        <v>69</v>
      </c>
      <c r="BZ857" s="66">
        <v>54</v>
      </c>
      <c r="CA857" s="66">
        <v>36.5</v>
      </c>
      <c r="CB857" s="66">
        <v>25</v>
      </c>
      <c r="CC857" s="66">
        <v>28</v>
      </c>
      <c r="CD857" s="20">
        <v>0.4</v>
      </c>
      <c r="CE857" s="20">
        <v>-3.29</v>
      </c>
      <c r="CF857" s="20">
        <v>105.6</v>
      </c>
      <c r="CG857" s="20">
        <v>108.9</v>
      </c>
      <c r="CH857" s="20">
        <v>62.6</v>
      </c>
      <c r="CI857" s="20">
        <v>-7.0999999999999994E-2</v>
      </c>
      <c r="CJ857" s="20">
        <v>-2.74</v>
      </c>
      <c r="CK857" s="20">
        <v>105.8</v>
      </c>
      <c r="CL857" s="20">
        <v>108.6</v>
      </c>
      <c r="CM857" s="20">
        <v>-9.89</v>
      </c>
      <c r="CN857" s="20">
        <v>105.7</v>
      </c>
      <c r="CO857" s="20">
        <v>108.5</v>
      </c>
      <c r="CP857" s="63">
        <v>0.4269</v>
      </c>
      <c r="CQ857" s="20">
        <v>-8</v>
      </c>
      <c r="CR857" s="20">
        <v>-0.4</v>
      </c>
      <c r="CS857" s="20">
        <v>1077</v>
      </c>
      <c r="CT857" s="20">
        <v>-2.78</v>
      </c>
      <c r="CU857" s="20">
        <v>-2.0299999999999998</v>
      </c>
      <c r="CV857" s="20">
        <v>1378</v>
      </c>
      <c r="CW857" s="20">
        <v>1393</v>
      </c>
      <c r="CX857" s="20">
        <v>1045</v>
      </c>
      <c r="CY857" s="20">
        <v>0.46500000000000002</v>
      </c>
      <c r="CZ857" s="20">
        <v>179</v>
      </c>
      <c r="DA857" s="20">
        <v>474</v>
      </c>
      <c r="DB857" s="20">
        <v>0.378</v>
      </c>
      <c r="DC857" s="20">
        <v>227</v>
      </c>
      <c r="DD857" s="20">
        <v>335</v>
      </c>
      <c r="DE857" s="20">
        <v>0.67800000000000005</v>
      </c>
      <c r="DF857" s="20">
        <v>148</v>
      </c>
      <c r="DG857" s="20">
        <v>7.4</v>
      </c>
      <c r="DH857" s="20">
        <v>607</v>
      </c>
      <c r="DI857" s="20">
        <v>30.35</v>
      </c>
      <c r="DJ857" s="20">
        <v>314</v>
      </c>
      <c r="DK857" s="20">
        <v>138</v>
      </c>
      <c r="DL857" s="20">
        <v>88</v>
      </c>
      <c r="DM857" s="20">
        <v>249</v>
      </c>
      <c r="DN857" s="20">
        <v>344</v>
      </c>
      <c r="DO857" s="20">
        <v>68.900000000000006</v>
      </c>
      <c r="DP857" s="20">
        <v>69.650000000000006</v>
      </c>
      <c r="DQ857" s="20">
        <v>-0.75</v>
      </c>
      <c r="DR857" s="20">
        <v>1.2609999999999999</v>
      </c>
      <c r="DS857" s="20">
        <v>12.45</v>
      </c>
      <c r="DT857" s="20">
        <v>0.55400000000000005</v>
      </c>
      <c r="DU857" s="20">
        <v>23.7</v>
      </c>
      <c r="DV857" s="20">
        <v>16.8</v>
      </c>
      <c r="DW857" s="20">
        <v>4.4000000000000004</v>
      </c>
      <c r="DX857" s="20">
        <v>6.9</v>
      </c>
      <c r="DY857" s="20">
        <v>17.2</v>
      </c>
      <c r="DZ857" s="20">
        <v>264</v>
      </c>
      <c r="EA857" s="20">
        <v>0.45200000000000001</v>
      </c>
      <c r="EB857" s="20">
        <v>0</v>
      </c>
      <c r="EC857" s="66">
        <v>226</v>
      </c>
      <c r="ED857" s="66">
        <v>259</v>
      </c>
      <c r="EE857" s="66">
        <v>275</v>
      </c>
      <c r="EF857" s="66">
        <v>304</v>
      </c>
      <c r="EG857" s="66">
        <v>202</v>
      </c>
      <c r="EH857" s="66">
        <v>212.2</v>
      </c>
      <c r="EI857" s="66">
        <v>264</v>
      </c>
      <c r="EJ857" s="66">
        <v>281</v>
      </c>
      <c r="EK857" s="20">
        <v>12087.900000000001</v>
      </c>
      <c r="EL857" s="20">
        <v>10243.199999999999</v>
      </c>
      <c r="EM857" s="20">
        <v>82.144499999999994</v>
      </c>
      <c r="EN857" s="20">
        <v>75.29285714285713</v>
      </c>
      <c r="EO857" s="20">
        <v>10.915800000000001</v>
      </c>
      <c r="EP857" s="20">
        <v>247.67999999999998</v>
      </c>
      <c r="EQ857" s="21">
        <v>84</v>
      </c>
      <c r="ER857" s="21">
        <v>56</v>
      </c>
      <c r="ES857" s="61" t="str">
        <f t="shared" si="51"/>
        <v>Boise St.</v>
      </c>
      <c r="ET857" s="61">
        <f t="shared" si="52"/>
        <v>140</v>
      </c>
      <c r="EU857" s="61">
        <f t="shared" si="53"/>
        <v>28</v>
      </c>
    </row>
    <row r="858" spans="1:151" x14ac:dyDescent="0.45">
      <c r="A858" s="68">
        <v>45325</v>
      </c>
      <c r="B858" s="21" t="s">
        <v>235</v>
      </c>
      <c r="C858" s="21">
        <v>200</v>
      </c>
      <c r="D858" s="21" t="s">
        <v>400</v>
      </c>
      <c r="E858" s="21">
        <v>68</v>
      </c>
      <c r="F858" s="50" t="s">
        <v>558</v>
      </c>
      <c r="G858" t="s">
        <v>235</v>
      </c>
      <c r="H858" t="s">
        <v>400</v>
      </c>
      <c r="I858" t="s">
        <v>235</v>
      </c>
      <c r="J858" t="s">
        <v>400</v>
      </c>
      <c r="K858" t="s">
        <v>435</v>
      </c>
      <c r="L858" t="s">
        <v>507</v>
      </c>
      <c r="M858" t="s">
        <v>642</v>
      </c>
      <c r="N858" t="s">
        <v>720</v>
      </c>
      <c r="O858" t="s">
        <v>235</v>
      </c>
      <c r="P858" t="s">
        <v>400</v>
      </c>
      <c r="Q858" t="s">
        <v>435</v>
      </c>
      <c r="R858" t="s">
        <v>507</v>
      </c>
      <c r="S858" t="s">
        <v>236</v>
      </c>
      <c r="T858" t="s">
        <v>236</v>
      </c>
      <c r="U858">
        <v>22</v>
      </c>
      <c r="V858">
        <v>21</v>
      </c>
      <c r="W858" s="20">
        <v>0.63636363636363602</v>
      </c>
      <c r="X858" s="20">
        <v>-4.26</v>
      </c>
      <c r="Y858" s="20">
        <v>103.4</v>
      </c>
      <c r="Z858" s="20">
        <v>107.7</v>
      </c>
      <c r="AA858" s="20">
        <v>66.099999999999994</v>
      </c>
      <c r="AB858" s="20">
        <v>6.9000000000000006E-2</v>
      </c>
      <c r="AC858" s="20">
        <v>-3.54</v>
      </c>
      <c r="AD858" s="20">
        <v>103.9</v>
      </c>
      <c r="AE858" s="20">
        <v>107.4</v>
      </c>
      <c r="AF858" s="20">
        <v>0.12</v>
      </c>
      <c r="AG858" s="20">
        <v>102.7</v>
      </c>
      <c r="AH858" s="20">
        <v>106.3</v>
      </c>
      <c r="AI858" s="20">
        <v>0.4022</v>
      </c>
      <c r="AJ858" s="20">
        <v>-4.5</v>
      </c>
      <c r="AK858" s="20">
        <v>-0.20454545454545456</v>
      </c>
      <c r="AL858" s="20">
        <v>1163</v>
      </c>
      <c r="AM858" s="20">
        <v>-5.19</v>
      </c>
      <c r="AN858" s="20">
        <v>-4.63</v>
      </c>
      <c r="AO858" s="20">
        <v>1657</v>
      </c>
      <c r="AP858" s="20">
        <v>1485</v>
      </c>
      <c r="AQ858" s="20">
        <v>1250</v>
      </c>
      <c r="AR858" s="20">
        <v>0.45500000000000002</v>
      </c>
      <c r="AS858" s="20">
        <v>142</v>
      </c>
      <c r="AT858" s="20">
        <v>418</v>
      </c>
      <c r="AU858" s="20">
        <v>0.34</v>
      </c>
      <c r="AV858" s="20">
        <v>377</v>
      </c>
      <c r="AW858" s="20">
        <v>509</v>
      </c>
      <c r="AX858" s="20">
        <v>0.74099999999999999</v>
      </c>
      <c r="AY858" s="20">
        <v>254</v>
      </c>
      <c r="AZ858" s="20">
        <v>11.545454545454545</v>
      </c>
      <c r="BA858" s="20">
        <v>789</v>
      </c>
      <c r="BB858" s="20">
        <v>35.863636363636367</v>
      </c>
      <c r="BC858" s="20">
        <v>268</v>
      </c>
      <c r="BD858" s="20">
        <v>194</v>
      </c>
      <c r="BE858" s="20">
        <v>63</v>
      </c>
      <c r="BF858" s="20">
        <v>274</v>
      </c>
      <c r="BG858" s="20">
        <v>412</v>
      </c>
      <c r="BH858" s="20">
        <v>75.3</v>
      </c>
      <c r="BI858" s="20">
        <v>67.5</v>
      </c>
      <c r="BJ858" s="20">
        <v>7.8179999999999996</v>
      </c>
      <c r="BK858" s="20">
        <v>0.97799999999999998</v>
      </c>
      <c r="BL858" s="20">
        <v>12.455</v>
      </c>
      <c r="BM858" s="20">
        <v>0.70799999999999996</v>
      </c>
      <c r="BN858" s="20">
        <v>19</v>
      </c>
      <c r="BO858" s="20">
        <v>23.1</v>
      </c>
      <c r="BP858" s="20">
        <v>2.9</v>
      </c>
      <c r="BQ858" s="20">
        <v>8.8181818181818183</v>
      </c>
      <c r="BR858" s="20">
        <v>18.7</v>
      </c>
      <c r="BS858" s="20">
        <v>214</v>
      </c>
      <c r="BT858" s="20">
        <v>0.47699999999999998</v>
      </c>
      <c r="BU858" s="20">
        <v>0</v>
      </c>
      <c r="BV858" s="66">
        <v>198</v>
      </c>
      <c r="BW858" s="66">
        <v>160</v>
      </c>
      <c r="BX858" s="66">
        <v>155</v>
      </c>
      <c r="BY858" s="66">
        <v>175</v>
      </c>
      <c r="BZ858" s="66">
        <v>221</v>
      </c>
      <c r="CA858" s="66">
        <v>152.69999999999999</v>
      </c>
      <c r="CB858" s="66">
        <v>214</v>
      </c>
      <c r="CC858" s="66">
        <v>165</v>
      </c>
      <c r="CD858" s="20">
        <v>0.476190476190476</v>
      </c>
      <c r="CE858" s="20">
        <v>-12.77</v>
      </c>
      <c r="CF858" s="20">
        <v>93.8</v>
      </c>
      <c r="CG858" s="20">
        <v>106.6</v>
      </c>
      <c r="CH858" s="20">
        <v>69.5</v>
      </c>
      <c r="CI858" s="20">
        <v>6.3E-2</v>
      </c>
      <c r="CJ858" s="20">
        <v>-7.33</v>
      </c>
      <c r="CK858" s="20">
        <v>101.1</v>
      </c>
      <c r="CL858" s="20">
        <v>108.5</v>
      </c>
      <c r="CM858" s="20">
        <v>-2.56</v>
      </c>
      <c r="CN858" s="20">
        <v>92.3</v>
      </c>
      <c r="CO858" s="20">
        <v>104.6</v>
      </c>
      <c r="CP858" s="63">
        <v>0.19159999999999999</v>
      </c>
      <c r="CQ858" s="20">
        <v>-7.9</v>
      </c>
      <c r="CR858" s="20">
        <v>-0.37619047619047619</v>
      </c>
      <c r="CS858" s="20">
        <v>1021</v>
      </c>
      <c r="CT858" s="20">
        <v>-11.58</v>
      </c>
      <c r="CU858" s="20">
        <v>-6.37</v>
      </c>
      <c r="CV858" s="20">
        <v>1492</v>
      </c>
      <c r="CW858" s="20">
        <v>1511</v>
      </c>
      <c r="CX858" s="20">
        <v>1253</v>
      </c>
      <c r="CY858" s="20">
        <v>0.433</v>
      </c>
      <c r="CZ858" s="20">
        <v>87</v>
      </c>
      <c r="DA858" s="20">
        <v>299</v>
      </c>
      <c r="DB858" s="20">
        <v>0.29099999999999998</v>
      </c>
      <c r="DC858" s="20">
        <v>321</v>
      </c>
      <c r="DD858" s="20">
        <v>459</v>
      </c>
      <c r="DE858" s="20">
        <v>0.69899999999999995</v>
      </c>
      <c r="DF858" s="20">
        <v>233</v>
      </c>
      <c r="DG858" s="20">
        <v>11.095238095238095</v>
      </c>
      <c r="DH858" s="20">
        <v>742</v>
      </c>
      <c r="DI858" s="20">
        <v>35.333333333333336</v>
      </c>
      <c r="DJ858" s="20">
        <v>259</v>
      </c>
      <c r="DK858" s="20">
        <v>173</v>
      </c>
      <c r="DL858" s="20">
        <v>38</v>
      </c>
      <c r="DM858" s="20">
        <v>319</v>
      </c>
      <c r="DN858" s="20">
        <v>350</v>
      </c>
      <c r="DO858" s="20">
        <v>71</v>
      </c>
      <c r="DP858" s="20">
        <v>71.951999999999998</v>
      </c>
      <c r="DQ858" s="20">
        <v>-0.90500000000000003</v>
      </c>
      <c r="DR858" s="20">
        <v>0.81200000000000006</v>
      </c>
      <c r="DS858" s="20">
        <v>15.19</v>
      </c>
      <c r="DT858" s="20">
        <v>0.54200000000000004</v>
      </c>
      <c r="DU858" s="20">
        <v>14.2</v>
      </c>
      <c r="DV858" s="20">
        <v>21.9</v>
      </c>
      <c r="DW858" s="20">
        <v>1.8</v>
      </c>
      <c r="DX858" s="20">
        <v>8.2380952380952372</v>
      </c>
      <c r="DY858" s="20">
        <v>16.7</v>
      </c>
      <c r="DZ858" s="20">
        <v>318</v>
      </c>
      <c r="EA858" s="20">
        <v>0.41399999999999998</v>
      </c>
      <c r="EB858" s="20">
        <v>-1</v>
      </c>
      <c r="EC858" s="66">
        <v>318</v>
      </c>
      <c r="ED858" s="66">
        <v>298</v>
      </c>
      <c r="EE858" s="66">
        <v>274</v>
      </c>
      <c r="EF858" s="66">
        <v>314</v>
      </c>
      <c r="EG858" s="66">
        <v>313</v>
      </c>
      <c r="EH858" s="66">
        <v>250.5</v>
      </c>
      <c r="EI858" s="66">
        <v>318</v>
      </c>
      <c r="EJ858" s="66">
        <v>327</v>
      </c>
      <c r="EK858" s="20">
        <v>11022.44</v>
      </c>
      <c r="EL858" s="20">
        <v>10102.26</v>
      </c>
      <c r="EM858" s="20">
        <v>102.60547619047618</v>
      </c>
      <c r="EN858" s="20">
        <v>133.94818181818181</v>
      </c>
      <c r="EO858" s="20">
        <v>13.071299999999999</v>
      </c>
      <c r="EP858" s="20">
        <v>259.35000000000002</v>
      </c>
      <c r="EQ858" s="21">
        <v>65</v>
      </c>
      <c r="ER858" s="21">
        <v>64</v>
      </c>
      <c r="ES858" s="61" t="str">
        <f t="shared" ref="ES858:ES903" si="54">IF(OR(ISBLANK(B858), ISBLANK(EQ858)),"",IF(EQ858&gt;ER858,B858,D858))</f>
        <v>Norfolk St.</v>
      </c>
      <c r="ET858" s="61">
        <f t="shared" ref="ET858:ET903" si="55">SUM(EQ858:ER858)</f>
        <v>129</v>
      </c>
      <c r="EU858" s="61">
        <f t="shared" ref="EU858:EU903" si="56">IF(ISBLANK(EQ858), "",EQ858-ER858)</f>
        <v>1</v>
      </c>
    </row>
    <row r="859" spans="1:151" x14ac:dyDescent="0.45">
      <c r="A859" s="68">
        <v>45325</v>
      </c>
      <c r="B859" s="21" t="s">
        <v>240</v>
      </c>
      <c r="C859" s="21">
        <v>204</v>
      </c>
      <c r="D859" s="21" t="s">
        <v>337</v>
      </c>
      <c r="E859" s="21">
        <v>61</v>
      </c>
      <c r="F859" s="50" t="s">
        <v>558</v>
      </c>
      <c r="G859" t="s">
        <v>240</v>
      </c>
      <c r="H859" t="s">
        <v>337</v>
      </c>
      <c r="I859" t="s">
        <v>240</v>
      </c>
      <c r="J859" t="s">
        <v>337</v>
      </c>
      <c r="K859" t="s">
        <v>240</v>
      </c>
      <c r="L859" t="s">
        <v>483</v>
      </c>
      <c r="M859" t="s">
        <v>680</v>
      </c>
      <c r="N859" t="s">
        <v>1269</v>
      </c>
      <c r="O859" t="s">
        <v>680</v>
      </c>
      <c r="P859" t="s">
        <v>337</v>
      </c>
      <c r="Q859" t="s">
        <v>240</v>
      </c>
      <c r="R859" t="s">
        <v>483</v>
      </c>
      <c r="S859" t="s">
        <v>236</v>
      </c>
      <c r="T859" t="s">
        <v>236</v>
      </c>
      <c r="U859">
        <v>20</v>
      </c>
      <c r="V859">
        <v>19</v>
      </c>
      <c r="W859" s="20">
        <v>0.6</v>
      </c>
      <c r="X859" s="20">
        <v>-6.86</v>
      </c>
      <c r="Y859" s="20">
        <v>100.2</v>
      </c>
      <c r="Z859" s="20">
        <v>107.1</v>
      </c>
      <c r="AA859" s="20">
        <v>66.8</v>
      </c>
      <c r="AB859" s="20">
        <v>8.1000000000000003E-2</v>
      </c>
      <c r="AC859" s="20">
        <v>-4.18</v>
      </c>
      <c r="AD859" s="20">
        <v>103.3</v>
      </c>
      <c r="AE859" s="20">
        <v>107.4</v>
      </c>
      <c r="AF859" s="20">
        <v>-0.17</v>
      </c>
      <c r="AG859" s="20">
        <v>98.3</v>
      </c>
      <c r="AH859" s="20">
        <v>105.8</v>
      </c>
      <c r="AI859" s="20">
        <v>0.2989</v>
      </c>
      <c r="AJ859" s="20">
        <v>-4.9000000000000004</v>
      </c>
      <c r="AK859" s="20">
        <v>-0.24500000000000002</v>
      </c>
      <c r="AL859" s="20">
        <v>1112</v>
      </c>
      <c r="AM859" s="20">
        <v>-7.96</v>
      </c>
      <c r="AN859" s="20">
        <v>-4.9000000000000004</v>
      </c>
      <c r="AO859" s="20">
        <v>1503</v>
      </c>
      <c r="AP859" s="20">
        <v>1342</v>
      </c>
      <c r="AQ859" s="20">
        <v>1172</v>
      </c>
      <c r="AR859" s="20">
        <v>0.44500000000000001</v>
      </c>
      <c r="AS859" s="20">
        <v>139</v>
      </c>
      <c r="AT859" s="20">
        <v>436</v>
      </c>
      <c r="AU859" s="20">
        <v>0.31900000000000001</v>
      </c>
      <c r="AV859" s="20">
        <v>320</v>
      </c>
      <c r="AW859" s="20">
        <v>457</v>
      </c>
      <c r="AX859" s="20">
        <v>0.7</v>
      </c>
      <c r="AY859" s="20">
        <v>216</v>
      </c>
      <c r="AZ859" s="20">
        <v>10.8</v>
      </c>
      <c r="BA859" s="20">
        <v>704</v>
      </c>
      <c r="BB859" s="20">
        <v>35.200000000000003</v>
      </c>
      <c r="BC859" s="20">
        <v>249</v>
      </c>
      <c r="BD859" s="20">
        <v>169</v>
      </c>
      <c r="BE859" s="20">
        <v>57</v>
      </c>
      <c r="BF859" s="20">
        <v>242</v>
      </c>
      <c r="BG859" s="20">
        <v>357</v>
      </c>
      <c r="BH859" s="20">
        <v>75.2</v>
      </c>
      <c r="BI859" s="20">
        <v>67.099999999999994</v>
      </c>
      <c r="BJ859" s="20">
        <v>8.0500000000000007</v>
      </c>
      <c r="BK859" s="20">
        <v>1.0289999999999999</v>
      </c>
      <c r="BL859" s="20">
        <v>12.1</v>
      </c>
      <c r="BM859" s="20">
        <v>0.69799999999999995</v>
      </c>
      <c r="BN859" s="20">
        <v>21.8</v>
      </c>
      <c r="BO859" s="20">
        <v>22.8</v>
      </c>
      <c r="BP859" s="20">
        <v>2.8</v>
      </c>
      <c r="BQ859" s="20">
        <v>8.4499999999999993</v>
      </c>
      <c r="BR859" s="20">
        <v>17.8</v>
      </c>
      <c r="BS859" s="20">
        <v>205</v>
      </c>
      <c r="BT859" s="20">
        <v>0.48199999999999998</v>
      </c>
      <c r="BU859" s="20">
        <v>3</v>
      </c>
      <c r="BV859" s="66">
        <v>266</v>
      </c>
      <c r="BW859" s="66">
        <v>180</v>
      </c>
      <c r="BX859" s="66">
        <v>184</v>
      </c>
      <c r="BY859" s="66">
        <v>212</v>
      </c>
      <c r="BZ859" s="66">
        <v>259</v>
      </c>
      <c r="CA859" s="66">
        <v>180</v>
      </c>
      <c r="CB859" s="66">
        <v>205</v>
      </c>
      <c r="CC859" s="66">
        <v>205</v>
      </c>
      <c r="CD859" s="20">
        <v>0.105263157894737</v>
      </c>
      <c r="CE859" s="20">
        <v>-23.15</v>
      </c>
      <c r="CF859" s="20">
        <v>85.6</v>
      </c>
      <c r="CG859" s="20">
        <v>108.7</v>
      </c>
      <c r="CH859" s="20">
        <v>66.8</v>
      </c>
      <c r="CI859" s="20">
        <v>-4.2999999999999997E-2</v>
      </c>
      <c r="CJ859" s="20">
        <v>-3.5</v>
      </c>
      <c r="CK859" s="20">
        <v>103.8</v>
      </c>
      <c r="CL859" s="20">
        <v>107.3</v>
      </c>
      <c r="CM859" s="20">
        <v>0.34</v>
      </c>
      <c r="CN859" s="20">
        <v>83.5</v>
      </c>
      <c r="CO859" s="20">
        <v>106</v>
      </c>
      <c r="CP859" s="63">
        <v>6.0299999999999999E-2</v>
      </c>
      <c r="CQ859" s="20">
        <v>-13</v>
      </c>
      <c r="CR859" s="20">
        <v>-0.68421052631578949</v>
      </c>
      <c r="CS859" s="20">
        <v>876</v>
      </c>
      <c r="CT859" s="20">
        <v>-19.53</v>
      </c>
      <c r="CU859" s="20">
        <v>-4.17</v>
      </c>
      <c r="CV859" s="20">
        <v>1082</v>
      </c>
      <c r="CW859" s="20">
        <v>1374</v>
      </c>
      <c r="CX859" s="20">
        <v>1035</v>
      </c>
      <c r="CY859" s="20">
        <v>0.373</v>
      </c>
      <c r="CZ859" s="20">
        <v>88</v>
      </c>
      <c r="DA859" s="20">
        <v>332</v>
      </c>
      <c r="DB859" s="20">
        <v>0.26500000000000001</v>
      </c>
      <c r="DC859" s="20">
        <v>222</v>
      </c>
      <c r="DD859" s="20">
        <v>318</v>
      </c>
      <c r="DE859" s="20">
        <v>0.69799999999999995</v>
      </c>
      <c r="DF859" s="20">
        <v>186</v>
      </c>
      <c r="DG859" s="20">
        <v>9.7894736842105257</v>
      </c>
      <c r="DH859" s="20">
        <v>582</v>
      </c>
      <c r="DI859" s="20">
        <v>30.631578947368421</v>
      </c>
      <c r="DJ859" s="20">
        <v>158</v>
      </c>
      <c r="DK859" s="20">
        <v>156</v>
      </c>
      <c r="DL859" s="20">
        <v>56</v>
      </c>
      <c r="DM859" s="20">
        <v>312</v>
      </c>
      <c r="DN859" s="20">
        <v>338</v>
      </c>
      <c r="DO859" s="20">
        <v>56.9</v>
      </c>
      <c r="DP859" s="20">
        <v>72.316000000000003</v>
      </c>
      <c r="DQ859" s="20">
        <v>-15.368</v>
      </c>
      <c r="DR859" s="20">
        <v>0.50600000000000001</v>
      </c>
      <c r="DS859" s="20">
        <v>16.420999999999999</v>
      </c>
      <c r="DT859" s="20">
        <v>0.5</v>
      </c>
      <c r="DU859" s="20">
        <v>17.5</v>
      </c>
      <c r="DV859" s="20">
        <v>16.7</v>
      </c>
      <c r="DW859" s="20">
        <v>2.9</v>
      </c>
      <c r="DX859" s="20">
        <v>8.2105263157894743</v>
      </c>
      <c r="DY859" s="20">
        <v>17.8</v>
      </c>
      <c r="DZ859" s="20">
        <v>362</v>
      </c>
      <c r="EA859" s="20">
        <v>0.34300000000000003</v>
      </c>
      <c r="EB859" s="20">
        <v>0</v>
      </c>
      <c r="EC859" s="66">
        <v>360</v>
      </c>
      <c r="ED859" s="66">
        <v>355</v>
      </c>
      <c r="EE859" s="66">
        <v>355</v>
      </c>
      <c r="EF859" s="66">
        <v>357</v>
      </c>
      <c r="EG859" s="66">
        <v>360</v>
      </c>
      <c r="EH859" s="66">
        <v>298</v>
      </c>
      <c r="EI859" s="66">
        <v>362</v>
      </c>
      <c r="EJ859" s="66">
        <v>362</v>
      </c>
      <c r="EK859" s="20">
        <v>10891.74</v>
      </c>
      <c r="EL859" s="20">
        <v>9167.7599999999984</v>
      </c>
      <c r="EM859" s="20">
        <v>99.347368421052636</v>
      </c>
      <c r="EN859" s="20">
        <v>138.75744999999998</v>
      </c>
      <c r="EO859" s="20">
        <v>12.4244</v>
      </c>
      <c r="EP859" s="20">
        <v>236.6</v>
      </c>
      <c r="EQ859" s="21">
        <v>77</v>
      </c>
      <c r="ER859" s="21">
        <v>46</v>
      </c>
      <c r="ES859" s="61" t="str">
        <f t="shared" si="54"/>
        <v>North Carolina Central</v>
      </c>
      <c r="ET859" s="61">
        <f t="shared" si="55"/>
        <v>123</v>
      </c>
      <c r="EU859" s="61">
        <f t="shared" si="56"/>
        <v>31</v>
      </c>
    </row>
    <row r="860" spans="1:151" x14ac:dyDescent="0.45">
      <c r="A860" s="68">
        <v>45325</v>
      </c>
      <c r="B860" s="21" t="s">
        <v>341</v>
      </c>
      <c r="C860" s="21">
        <v>212</v>
      </c>
      <c r="D860" s="21" t="s">
        <v>344</v>
      </c>
      <c r="E860" s="21">
        <v>80</v>
      </c>
      <c r="F860" s="50" t="s">
        <v>558</v>
      </c>
      <c r="G860" t="s">
        <v>341</v>
      </c>
      <c r="H860" t="s">
        <v>344</v>
      </c>
      <c r="I860" t="s">
        <v>341</v>
      </c>
      <c r="J860" t="s">
        <v>344</v>
      </c>
      <c r="K860" t="s">
        <v>341</v>
      </c>
      <c r="L860" t="s">
        <v>344</v>
      </c>
      <c r="M860" t="s">
        <v>675</v>
      </c>
      <c r="N860" t="s">
        <v>586</v>
      </c>
      <c r="O860" t="s">
        <v>1382</v>
      </c>
      <c r="P860" t="s">
        <v>1401</v>
      </c>
      <c r="Q860" t="s">
        <v>341</v>
      </c>
      <c r="R860" t="s">
        <v>344</v>
      </c>
      <c r="S860" t="s">
        <v>86</v>
      </c>
      <c r="T860" t="s">
        <v>86</v>
      </c>
      <c r="U860">
        <v>20</v>
      </c>
      <c r="V860">
        <v>21</v>
      </c>
      <c r="W860" s="20">
        <v>0.3</v>
      </c>
      <c r="X860" s="20">
        <v>-9.6199999999999992</v>
      </c>
      <c r="Y860" s="20">
        <v>104.8</v>
      </c>
      <c r="Z860" s="20">
        <v>114.4</v>
      </c>
      <c r="AA860" s="20">
        <v>69.3</v>
      </c>
      <c r="AB860" s="20">
        <v>1.2E-2</v>
      </c>
      <c r="AC860" s="20">
        <v>2.6</v>
      </c>
      <c r="AD860" s="20">
        <v>108.8</v>
      </c>
      <c r="AE860" s="20">
        <v>106.2</v>
      </c>
      <c r="AF860" s="20">
        <v>7.06</v>
      </c>
      <c r="AG860" s="20">
        <v>104</v>
      </c>
      <c r="AH860" s="20">
        <v>113.4</v>
      </c>
      <c r="AI860" s="20">
        <v>0.2697</v>
      </c>
      <c r="AJ860" s="20">
        <v>-9.4</v>
      </c>
      <c r="AK860" s="20">
        <v>-0.47000000000000003</v>
      </c>
      <c r="AL860" s="20">
        <v>987</v>
      </c>
      <c r="AM860" s="20">
        <v>-7.35</v>
      </c>
      <c r="AN860" s="20">
        <v>1.99</v>
      </c>
      <c r="AO860" s="20">
        <v>1535</v>
      </c>
      <c r="AP860" s="20">
        <v>1607</v>
      </c>
      <c r="AQ860" s="20">
        <v>1189</v>
      </c>
      <c r="AR860" s="20">
        <v>0.45900000000000002</v>
      </c>
      <c r="AS860" s="20">
        <v>156</v>
      </c>
      <c r="AT860" s="20">
        <v>454</v>
      </c>
      <c r="AU860" s="20">
        <v>0.34399999999999997</v>
      </c>
      <c r="AV860" s="20">
        <v>287</v>
      </c>
      <c r="AW860" s="20">
        <v>432</v>
      </c>
      <c r="AX860" s="20">
        <v>0.66400000000000003</v>
      </c>
      <c r="AY860" s="20">
        <v>190</v>
      </c>
      <c r="AZ860" s="20">
        <v>9.5</v>
      </c>
      <c r="BA860" s="20">
        <v>705</v>
      </c>
      <c r="BB860" s="20">
        <v>35.25</v>
      </c>
      <c r="BC860" s="20">
        <v>212</v>
      </c>
      <c r="BD860" s="20">
        <v>109</v>
      </c>
      <c r="BE860" s="20">
        <v>104</v>
      </c>
      <c r="BF860" s="20">
        <v>254</v>
      </c>
      <c r="BG860" s="20">
        <v>368</v>
      </c>
      <c r="BH860" s="20">
        <v>76.8</v>
      </c>
      <c r="BI860" s="20">
        <v>80.349999999999994</v>
      </c>
      <c r="BJ860" s="20">
        <v>-3.6</v>
      </c>
      <c r="BK860" s="20">
        <v>0.83499999999999996</v>
      </c>
      <c r="BL860" s="20">
        <v>12.7</v>
      </c>
      <c r="BM860" s="20">
        <v>0.42899999999999999</v>
      </c>
      <c r="BN860" s="20">
        <v>22.7</v>
      </c>
      <c r="BO860" s="20">
        <v>21.6</v>
      </c>
      <c r="BP860" s="20">
        <v>5.2</v>
      </c>
      <c r="BQ860" s="20">
        <v>5.45</v>
      </c>
      <c r="BR860" s="20">
        <v>18.399999999999999</v>
      </c>
      <c r="BS860" s="20">
        <v>242</v>
      </c>
      <c r="BT860" s="20">
        <v>0.46400000000000002</v>
      </c>
      <c r="BU860" s="20">
        <v>3</v>
      </c>
      <c r="BV860" s="66">
        <v>290</v>
      </c>
      <c r="BW860" s="66">
        <v>328</v>
      </c>
      <c r="BX860" s="66">
        <v>276</v>
      </c>
      <c r="BY860" s="66">
        <v>273</v>
      </c>
      <c r="BZ860" s="66">
        <v>290</v>
      </c>
      <c r="CA860" s="66">
        <v>235.7</v>
      </c>
      <c r="CB860" s="66">
        <v>242</v>
      </c>
      <c r="CC860" s="66">
        <v>253</v>
      </c>
      <c r="CD860" s="20">
        <v>0.42857142857142899</v>
      </c>
      <c r="CE860" s="20">
        <v>-16.690000000000001</v>
      </c>
      <c r="CF860" s="20">
        <v>97.2</v>
      </c>
      <c r="CG860" s="20">
        <v>113.9</v>
      </c>
      <c r="CH860" s="20">
        <v>65.8</v>
      </c>
      <c r="CI860" s="20">
        <v>0.10299999999999999</v>
      </c>
      <c r="CJ860" s="20">
        <v>-4.99</v>
      </c>
      <c r="CK860" s="20">
        <v>105.1</v>
      </c>
      <c r="CL860" s="20">
        <v>110.1</v>
      </c>
      <c r="CM860" s="20">
        <v>-4.59</v>
      </c>
      <c r="CN860" s="20">
        <v>96</v>
      </c>
      <c r="CO860" s="20">
        <v>112.2</v>
      </c>
      <c r="CP860" s="63">
        <v>0.14369999999999999</v>
      </c>
      <c r="CQ860" s="20">
        <v>-8.6999999999999993</v>
      </c>
      <c r="CR860" s="20">
        <v>-0.41428571428571426</v>
      </c>
      <c r="CS860" s="20">
        <v>984</v>
      </c>
      <c r="CT860" s="20">
        <v>-13.9</v>
      </c>
      <c r="CU860" s="20">
        <v>-3.85</v>
      </c>
      <c r="CV860" s="20">
        <v>1392</v>
      </c>
      <c r="CW860" s="20">
        <v>1565</v>
      </c>
      <c r="CX860" s="20">
        <v>1208</v>
      </c>
      <c r="CY860" s="20">
        <v>0.435</v>
      </c>
      <c r="CZ860" s="20">
        <v>113</v>
      </c>
      <c r="DA860" s="20">
        <v>381</v>
      </c>
      <c r="DB860" s="20">
        <v>0.29699999999999999</v>
      </c>
      <c r="DC860" s="20">
        <v>229</v>
      </c>
      <c r="DD860" s="20">
        <v>340</v>
      </c>
      <c r="DE860" s="20">
        <v>0.67400000000000004</v>
      </c>
      <c r="DF860" s="20">
        <v>199</v>
      </c>
      <c r="DG860" s="20">
        <v>9.4761904761904763</v>
      </c>
      <c r="DH860" s="20">
        <v>700</v>
      </c>
      <c r="DI860" s="20">
        <v>33.333333333333336</v>
      </c>
      <c r="DJ860" s="20">
        <v>220</v>
      </c>
      <c r="DK860" s="20">
        <v>115</v>
      </c>
      <c r="DL860" s="20">
        <v>47</v>
      </c>
      <c r="DM860" s="20">
        <v>250</v>
      </c>
      <c r="DN860" s="20">
        <v>335</v>
      </c>
      <c r="DO860" s="20">
        <v>66.3</v>
      </c>
      <c r="DP860" s="20">
        <v>74.524000000000001</v>
      </c>
      <c r="DQ860" s="20">
        <v>-8.2379999999999995</v>
      </c>
      <c r="DR860" s="20">
        <v>0.88</v>
      </c>
      <c r="DS860" s="20">
        <v>11.904999999999999</v>
      </c>
      <c r="DT860" s="20">
        <v>0.46</v>
      </c>
      <c r="DU860" s="20">
        <v>18.100000000000001</v>
      </c>
      <c r="DV860" s="20">
        <v>16.2</v>
      </c>
      <c r="DW860" s="20">
        <v>2.2000000000000002</v>
      </c>
      <c r="DX860" s="20">
        <v>5.4761904761904763</v>
      </c>
      <c r="DY860" s="20">
        <v>16</v>
      </c>
      <c r="DZ860" s="20">
        <v>309</v>
      </c>
      <c r="EA860" s="20">
        <v>0.42199999999999999</v>
      </c>
      <c r="EB860" s="20">
        <v>0</v>
      </c>
      <c r="EC860" s="66">
        <v>334</v>
      </c>
      <c r="ED860" s="66">
        <v>305</v>
      </c>
      <c r="EE860" s="66">
        <v>283</v>
      </c>
      <c r="EF860" s="66">
        <v>339</v>
      </c>
      <c r="EG860" s="66">
        <v>338</v>
      </c>
      <c r="EH860" s="66">
        <v>256.7</v>
      </c>
      <c r="EI860" s="66">
        <v>309</v>
      </c>
      <c r="EJ860" s="66">
        <v>335</v>
      </c>
      <c r="EK860" s="20">
        <v>11936.720000000001</v>
      </c>
      <c r="EL860" s="20">
        <v>11119.68</v>
      </c>
      <c r="EM860" s="20">
        <v>69.547619047619051</v>
      </c>
      <c r="EN860" s="20">
        <v>64.882249999999999</v>
      </c>
      <c r="EO860" s="20">
        <v>12.4016</v>
      </c>
      <c r="EP860" s="20">
        <v>222.44</v>
      </c>
      <c r="EQ860" s="21">
        <v>76</v>
      </c>
      <c r="ER860" s="21">
        <v>66</v>
      </c>
      <c r="ES860" s="61" t="str">
        <f t="shared" si="54"/>
        <v>Northern Illinois</v>
      </c>
      <c r="ET860" s="61">
        <f t="shared" si="55"/>
        <v>142</v>
      </c>
      <c r="EU860" s="61">
        <f t="shared" si="56"/>
        <v>10</v>
      </c>
    </row>
    <row r="861" spans="1:151" x14ac:dyDescent="0.45">
      <c r="A861" s="68">
        <v>45325</v>
      </c>
      <c r="B861" s="21" t="s">
        <v>202</v>
      </c>
      <c r="C861" s="21">
        <v>357</v>
      </c>
      <c r="D861" s="21" t="s">
        <v>359</v>
      </c>
      <c r="E861" s="21">
        <v>349</v>
      </c>
      <c r="F861" s="50" t="s">
        <v>558</v>
      </c>
      <c r="G861" t="s">
        <v>202</v>
      </c>
      <c r="H861" t="s">
        <v>359</v>
      </c>
      <c r="I861" t="s">
        <v>202</v>
      </c>
      <c r="J861" t="s">
        <v>359</v>
      </c>
      <c r="K861" t="s">
        <v>202</v>
      </c>
      <c r="L861" t="s">
        <v>359</v>
      </c>
      <c r="M861" t="s">
        <v>202</v>
      </c>
      <c r="N861" t="s">
        <v>677</v>
      </c>
      <c r="O861" t="s">
        <v>202</v>
      </c>
      <c r="P861" t="s">
        <v>1374</v>
      </c>
      <c r="Q861" t="s">
        <v>202</v>
      </c>
      <c r="R861" t="s">
        <v>359</v>
      </c>
      <c r="S861" t="s">
        <v>124</v>
      </c>
      <c r="T861" t="s">
        <v>124</v>
      </c>
      <c r="U861">
        <v>22</v>
      </c>
      <c r="V861">
        <v>22</v>
      </c>
      <c r="W861" s="20">
        <v>0.54545454545454497</v>
      </c>
      <c r="X861" s="20">
        <v>-3.78</v>
      </c>
      <c r="Y861" s="20">
        <v>109.3</v>
      </c>
      <c r="Z861" s="20">
        <v>113.1</v>
      </c>
      <c r="AA861" s="20">
        <v>66.900000000000006</v>
      </c>
      <c r="AB861" s="20">
        <v>9.0999999999999998E-2</v>
      </c>
      <c r="AC861" s="20">
        <v>0.74</v>
      </c>
      <c r="AD861" s="20">
        <v>106.8</v>
      </c>
      <c r="AE861" s="20">
        <v>106.1</v>
      </c>
      <c r="AF861" s="20">
        <v>3.24</v>
      </c>
      <c r="AG861" s="20">
        <v>109</v>
      </c>
      <c r="AH861" s="20">
        <v>113.6</v>
      </c>
      <c r="AI861" s="20">
        <v>0.3831</v>
      </c>
      <c r="AJ861" s="20">
        <v>-5.4</v>
      </c>
      <c r="AK861" s="20">
        <v>-0.24545454545454548</v>
      </c>
      <c r="AL861" s="20">
        <v>1146</v>
      </c>
      <c r="AM861" s="20">
        <v>-3.94</v>
      </c>
      <c r="AN861" s="20">
        <v>-0.73</v>
      </c>
      <c r="AO861" s="20">
        <v>1695</v>
      </c>
      <c r="AP861" s="20">
        <v>1668</v>
      </c>
      <c r="AQ861" s="20">
        <v>1345</v>
      </c>
      <c r="AR861" s="20">
        <v>0.46400000000000002</v>
      </c>
      <c r="AS861" s="20">
        <v>213</v>
      </c>
      <c r="AT861" s="20">
        <v>587</v>
      </c>
      <c r="AU861" s="20">
        <v>0.36299999999999999</v>
      </c>
      <c r="AV861" s="20">
        <v>234</v>
      </c>
      <c r="AW861" s="20">
        <v>376</v>
      </c>
      <c r="AX861" s="20">
        <v>0.622</v>
      </c>
      <c r="AY861" s="20">
        <v>233</v>
      </c>
      <c r="AZ861" s="20">
        <v>10.590909090909092</v>
      </c>
      <c r="BA861" s="20">
        <v>830</v>
      </c>
      <c r="BB861" s="20">
        <v>37.727272727272727</v>
      </c>
      <c r="BC861" s="20">
        <v>341</v>
      </c>
      <c r="BD861" s="20">
        <v>83</v>
      </c>
      <c r="BE861" s="20">
        <v>62</v>
      </c>
      <c r="BF861" s="20">
        <v>252</v>
      </c>
      <c r="BG861" s="20">
        <v>355</v>
      </c>
      <c r="BH861" s="20">
        <v>77</v>
      </c>
      <c r="BI861" s="20">
        <v>75.817999999999998</v>
      </c>
      <c r="BJ861" s="20">
        <v>1.2270000000000001</v>
      </c>
      <c r="BK861" s="20">
        <v>1.353</v>
      </c>
      <c r="BL861" s="20">
        <v>11.455</v>
      </c>
      <c r="BM861" s="20">
        <v>0.32900000000000001</v>
      </c>
      <c r="BN861" s="20">
        <v>26.7</v>
      </c>
      <c r="BO861" s="20">
        <v>17.100000000000001</v>
      </c>
      <c r="BP861" s="20">
        <v>2.8</v>
      </c>
      <c r="BQ861" s="20">
        <v>3.7727272727272729</v>
      </c>
      <c r="BR861" s="20">
        <v>16.100000000000001</v>
      </c>
      <c r="BS861" s="20">
        <v>146</v>
      </c>
      <c r="BT861" s="20">
        <v>0.51300000000000001</v>
      </c>
      <c r="BU861" s="20">
        <v>0</v>
      </c>
      <c r="BV861" s="66">
        <v>197</v>
      </c>
      <c r="BW861" s="66">
        <v>182</v>
      </c>
      <c r="BX861" s="66">
        <v>175</v>
      </c>
      <c r="BY861" s="66">
        <v>238</v>
      </c>
      <c r="BZ861" s="66">
        <v>212</v>
      </c>
      <c r="CA861" s="66">
        <v>162.69999999999999</v>
      </c>
      <c r="CB861" s="66">
        <v>154</v>
      </c>
      <c r="CC861" s="66">
        <v>155</v>
      </c>
      <c r="CD861" s="20">
        <v>0.72727272727272696</v>
      </c>
      <c r="CE861" s="20">
        <v>3.81</v>
      </c>
      <c r="CF861" s="20">
        <v>108.4</v>
      </c>
      <c r="CG861" s="20">
        <v>104.6</v>
      </c>
      <c r="CH861" s="20">
        <v>67.8</v>
      </c>
      <c r="CI861" s="20">
        <v>2.4E-2</v>
      </c>
      <c r="CJ861" s="20">
        <v>-1.89</v>
      </c>
      <c r="CK861" s="20">
        <v>105.5</v>
      </c>
      <c r="CL861" s="20">
        <v>107.4</v>
      </c>
      <c r="CM861" s="20">
        <v>-1.1599999999999999</v>
      </c>
      <c r="CN861" s="20">
        <v>107.9</v>
      </c>
      <c r="CO861" s="20">
        <v>102.4</v>
      </c>
      <c r="CP861" s="63">
        <v>0.64780000000000004</v>
      </c>
      <c r="CQ861" s="20">
        <v>-2.9</v>
      </c>
      <c r="CR861" s="20">
        <v>-0.13181818181818181</v>
      </c>
      <c r="CS861" s="20">
        <v>1243</v>
      </c>
      <c r="CT861" s="20">
        <v>1.18</v>
      </c>
      <c r="CU861" s="20">
        <v>-3.35</v>
      </c>
      <c r="CV861" s="20">
        <v>1699</v>
      </c>
      <c r="CW861" s="20">
        <v>1506</v>
      </c>
      <c r="CX861" s="20">
        <v>1361</v>
      </c>
      <c r="CY861" s="20">
        <v>0.46100000000000002</v>
      </c>
      <c r="CZ861" s="20">
        <v>182</v>
      </c>
      <c r="DA861" s="20">
        <v>509</v>
      </c>
      <c r="DB861" s="20">
        <v>0.35799999999999998</v>
      </c>
      <c r="DC861" s="20">
        <v>263</v>
      </c>
      <c r="DD861" s="20">
        <v>377</v>
      </c>
      <c r="DE861" s="20">
        <v>0.69799999999999995</v>
      </c>
      <c r="DF861" s="20">
        <v>235</v>
      </c>
      <c r="DG861" s="20">
        <v>10.681818181818182</v>
      </c>
      <c r="DH861" s="20">
        <v>890</v>
      </c>
      <c r="DI861" s="20">
        <v>40.454545454545453</v>
      </c>
      <c r="DJ861" s="20">
        <v>257</v>
      </c>
      <c r="DK861" s="20">
        <v>99</v>
      </c>
      <c r="DL861" s="20">
        <v>84</v>
      </c>
      <c r="DM861" s="20">
        <v>226</v>
      </c>
      <c r="DN861" s="20">
        <v>364</v>
      </c>
      <c r="DO861" s="20">
        <v>77.2</v>
      </c>
      <c r="DP861" s="20">
        <v>68.454999999999998</v>
      </c>
      <c r="DQ861" s="20">
        <v>8.7729999999999997</v>
      </c>
      <c r="DR861" s="20">
        <v>1.137</v>
      </c>
      <c r="DS861" s="20">
        <v>10.273</v>
      </c>
      <c r="DT861" s="20">
        <v>0.438</v>
      </c>
      <c r="DU861" s="20">
        <v>23.1</v>
      </c>
      <c r="DV861" s="20">
        <v>17.100000000000001</v>
      </c>
      <c r="DW861" s="20">
        <v>3.8</v>
      </c>
      <c r="DX861" s="20">
        <v>4.5</v>
      </c>
      <c r="DY861" s="20">
        <v>16.5</v>
      </c>
      <c r="DZ861" s="20">
        <v>120</v>
      </c>
      <c r="EA861" s="20">
        <v>0.53200000000000003</v>
      </c>
      <c r="EB861" s="20">
        <v>-1</v>
      </c>
      <c r="EC861" s="66">
        <v>121</v>
      </c>
      <c r="ED861" s="66">
        <v>152</v>
      </c>
      <c r="EE861" s="66">
        <v>122</v>
      </c>
      <c r="EF861" s="66">
        <v>144</v>
      </c>
      <c r="EG861" s="66">
        <v>129</v>
      </c>
      <c r="EH861" s="66">
        <v>112.3</v>
      </c>
      <c r="EI861" s="66">
        <v>121</v>
      </c>
      <c r="EJ861" s="66">
        <v>137</v>
      </c>
      <c r="EK861" s="20">
        <v>11432.779999999999</v>
      </c>
      <c r="EL861" s="20">
        <v>12260.04</v>
      </c>
      <c r="EM861" s="20">
        <v>51.547499999999999</v>
      </c>
      <c r="EN861" s="20">
        <v>38.75722727272727</v>
      </c>
      <c r="EO861" s="20">
        <v>11.2378</v>
      </c>
      <c r="EP861" s="20">
        <v>226.40799999999999</v>
      </c>
      <c r="EQ861" s="21">
        <v>88</v>
      </c>
      <c r="ER861" s="21">
        <v>86</v>
      </c>
      <c r="ES861" s="61" t="str">
        <f t="shared" si="54"/>
        <v>Wofford</v>
      </c>
      <c r="ET861" s="61">
        <f t="shared" si="55"/>
        <v>174</v>
      </c>
      <c r="EU861" s="61">
        <f t="shared" si="56"/>
        <v>2</v>
      </c>
    </row>
    <row r="862" spans="1:151" x14ac:dyDescent="0.45">
      <c r="A862" s="68">
        <v>45325</v>
      </c>
      <c r="B862" s="21" t="s">
        <v>286</v>
      </c>
      <c r="C862" s="21">
        <v>77</v>
      </c>
      <c r="D862" s="21" t="s">
        <v>304</v>
      </c>
      <c r="E862" s="21">
        <v>304</v>
      </c>
      <c r="F862" s="50" t="s">
        <v>558</v>
      </c>
      <c r="G862" t="s">
        <v>286</v>
      </c>
      <c r="H862" t="s">
        <v>304</v>
      </c>
      <c r="I862" t="s">
        <v>286</v>
      </c>
      <c r="J862" t="s">
        <v>304</v>
      </c>
      <c r="K862" t="s">
        <v>479</v>
      </c>
      <c r="L862" t="s">
        <v>304</v>
      </c>
      <c r="M862" t="s">
        <v>713</v>
      </c>
      <c r="N862" t="s">
        <v>602</v>
      </c>
      <c r="O862" t="s">
        <v>1385</v>
      </c>
      <c r="P862" t="s">
        <v>304</v>
      </c>
      <c r="Q862" t="s">
        <v>479</v>
      </c>
      <c r="R862" t="s">
        <v>304</v>
      </c>
      <c r="S862" t="s">
        <v>124</v>
      </c>
      <c r="T862" t="s">
        <v>124</v>
      </c>
      <c r="U862">
        <v>22</v>
      </c>
      <c r="V862">
        <v>22</v>
      </c>
      <c r="W862" s="20">
        <v>0.5</v>
      </c>
      <c r="X862" s="20">
        <v>-3.82</v>
      </c>
      <c r="Y862" s="20">
        <v>103.5</v>
      </c>
      <c r="Z862" s="20">
        <v>107.3</v>
      </c>
      <c r="AA862" s="20">
        <v>67</v>
      </c>
      <c r="AB862" s="20">
        <v>3.7999999999999999E-2</v>
      </c>
      <c r="AC862" s="20">
        <v>-0.47</v>
      </c>
      <c r="AD862" s="20">
        <v>106.1</v>
      </c>
      <c r="AE862" s="20">
        <v>106.6</v>
      </c>
      <c r="AF862" s="20">
        <v>0.23</v>
      </c>
      <c r="AG862" s="20">
        <v>102.5</v>
      </c>
      <c r="AH862" s="20">
        <v>106.5</v>
      </c>
      <c r="AI862" s="20">
        <v>0.39100000000000001</v>
      </c>
      <c r="AJ862" s="20">
        <v>-6.6</v>
      </c>
      <c r="AK862" s="20">
        <v>-0.3</v>
      </c>
      <c r="AL862" s="20">
        <v>1128</v>
      </c>
      <c r="AM862" s="20">
        <v>-4.7699999999999996</v>
      </c>
      <c r="AN862" s="20">
        <v>-2.0699999999999998</v>
      </c>
      <c r="AO862" s="20">
        <v>1559</v>
      </c>
      <c r="AP862" s="20">
        <v>1534</v>
      </c>
      <c r="AQ862" s="20">
        <v>1345</v>
      </c>
      <c r="AR862" s="20">
        <v>0.4</v>
      </c>
      <c r="AS862" s="20">
        <v>169</v>
      </c>
      <c r="AT862" s="20">
        <v>563</v>
      </c>
      <c r="AU862" s="20">
        <v>0.3</v>
      </c>
      <c r="AV862" s="20">
        <v>314</v>
      </c>
      <c r="AW862" s="20">
        <v>441</v>
      </c>
      <c r="AX862" s="20">
        <v>0.71199999999999997</v>
      </c>
      <c r="AY862" s="20">
        <v>298</v>
      </c>
      <c r="AZ862" s="20">
        <v>13.545454545454545</v>
      </c>
      <c r="BA862" s="20">
        <v>860</v>
      </c>
      <c r="BB862" s="20">
        <v>39.090909090909093</v>
      </c>
      <c r="BC862" s="20">
        <v>252</v>
      </c>
      <c r="BD862" s="20">
        <v>155</v>
      </c>
      <c r="BE862" s="20">
        <v>101</v>
      </c>
      <c r="BF862" s="20">
        <v>268</v>
      </c>
      <c r="BG862" s="20">
        <v>407</v>
      </c>
      <c r="BH862" s="20">
        <v>70.900000000000006</v>
      </c>
      <c r="BI862" s="20">
        <v>69.727000000000004</v>
      </c>
      <c r="BJ862" s="20">
        <v>1.1359999999999999</v>
      </c>
      <c r="BK862" s="20">
        <v>0.94</v>
      </c>
      <c r="BL862" s="20">
        <v>12.182</v>
      </c>
      <c r="BM862" s="20">
        <v>0.57799999999999996</v>
      </c>
      <c r="BN862" s="20">
        <v>25.6</v>
      </c>
      <c r="BO862" s="20">
        <v>20</v>
      </c>
      <c r="BP862" s="20">
        <v>4.5999999999999996</v>
      </c>
      <c r="BQ862" s="20">
        <v>7.0454545454545459</v>
      </c>
      <c r="BR862" s="20">
        <v>18.5</v>
      </c>
      <c r="BS862" s="20">
        <v>174</v>
      </c>
      <c r="BT862" s="20">
        <v>0.499</v>
      </c>
      <c r="BU862" s="20">
        <v>0</v>
      </c>
      <c r="BV862" s="66">
        <v>213</v>
      </c>
      <c r="BW862" s="66">
        <v>235</v>
      </c>
      <c r="BX862" s="66">
        <v>218</v>
      </c>
      <c r="BY862" s="66">
        <v>213</v>
      </c>
      <c r="BZ862" s="66">
        <v>214</v>
      </c>
      <c r="CA862" s="66">
        <v>180.5</v>
      </c>
      <c r="CB862" s="66">
        <v>175</v>
      </c>
      <c r="CC862" s="66">
        <v>218</v>
      </c>
      <c r="CD862" s="20">
        <v>0.40909090909090901</v>
      </c>
      <c r="CE862" s="20">
        <v>-6.94</v>
      </c>
      <c r="CF862" s="20">
        <v>103.5</v>
      </c>
      <c r="CG862" s="20">
        <v>110.4</v>
      </c>
      <c r="CH862" s="20">
        <v>64.5</v>
      </c>
      <c r="CI862" s="20">
        <v>-9.7000000000000003E-2</v>
      </c>
      <c r="CJ862" s="20">
        <v>-2.06</v>
      </c>
      <c r="CK862" s="20">
        <v>105.3</v>
      </c>
      <c r="CL862" s="20">
        <v>107.4</v>
      </c>
      <c r="CM862" s="20">
        <v>-2.72</v>
      </c>
      <c r="CN862" s="20">
        <v>102.1</v>
      </c>
      <c r="CO862" s="20">
        <v>110.6</v>
      </c>
      <c r="CP862" s="63">
        <v>0.28310000000000002</v>
      </c>
      <c r="CQ862" s="20">
        <v>-9.6</v>
      </c>
      <c r="CR862" s="20">
        <v>-0.43636363636363634</v>
      </c>
      <c r="CS862" s="20">
        <v>1018</v>
      </c>
      <c r="CT862" s="20">
        <v>-6</v>
      </c>
      <c r="CU862" s="20">
        <v>-3.11</v>
      </c>
      <c r="CV862" s="20">
        <v>1567</v>
      </c>
      <c r="CW862" s="20">
        <v>1546</v>
      </c>
      <c r="CX862" s="20">
        <v>1244</v>
      </c>
      <c r="CY862" s="20">
        <v>0.45500000000000002</v>
      </c>
      <c r="CZ862" s="20">
        <v>146</v>
      </c>
      <c r="DA862" s="20">
        <v>433</v>
      </c>
      <c r="DB862" s="20">
        <v>0.33700000000000002</v>
      </c>
      <c r="DC862" s="20">
        <v>289</v>
      </c>
      <c r="DD862" s="20">
        <v>399</v>
      </c>
      <c r="DE862" s="20">
        <v>0.72399999999999998</v>
      </c>
      <c r="DF862" s="20">
        <v>222</v>
      </c>
      <c r="DG862" s="20">
        <v>10.090909090909092</v>
      </c>
      <c r="DH862" s="20">
        <v>793</v>
      </c>
      <c r="DI862" s="20">
        <v>36.045454545454547</v>
      </c>
      <c r="DJ862" s="20">
        <v>253</v>
      </c>
      <c r="DK862" s="20">
        <v>116</v>
      </c>
      <c r="DL862" s="20">
        <v>59</v>
      </c>
      <c r="DM862" s="20">
        <v>264</v>
      </c>
      <c r="DN862" s="20">
        <v>297</v>
      </c>
      <c r="DO862" s="20">
        <v>71.2</v>
      </c>
      <c r="DP862" s="20">
        <v>70.272999999999996</v>
      </c>
      <c r="DQ862" s="20">
        <v>0.95499999999999996</v>
      </c>
      <c r="DR862" s="20">
        <v>0.95799999999999996</v>
      </c>
      <c r="DS862" s="20">
        <v>12</v>
      </c>
      <c r="DT862" s="20">
        <v>0.439</v>
      </c>
      <c r="DU862" s="20">
        <v>19.7</v>
      </c>
      <c r="DV862" s="20">
        <v>18.100000000000001</v>
      </c>
      <c r="DW862" s="20">
        <v>2.7</v>
      </c>
      <c r="DX862" s="20">
        <v>5.2727272727272725</v>
      </c>
      <c r="DY862" s="20">
        <v>13.5</v>
      </c>
      <c r="DZ862" s="20">
        <v>285</v>
      </c>
      <c r="EA862" s="20">
        <v>0.441</v>
      </c>
      <c r="EB862" s="20">
        <v>1</v>
      </c>
      <c r="EC862" s="66">
        <v>256</v>
      </c>
      <c r="ED862" s="66">
        <v>315</v>
      </c>
      <c r="EE862" s="66">
        <v>302</v>
      </c>
      <c r="EF862" s="66">
        <v>272</v>
      </c>
      <c r="EG862" s="66">
        <v>262</v>
      </c>
      <c r="EH862" s="66">
        <v>238.5</v>
      </c>
      <c r="EI862" s="66">
        <v>285</v>
      </c>
      <c r="EJ862" s="66">
        <v>296</v>
      </c>
      <c r="EK862" s="20">
        <v>11426.400000000001</v>
      </c>
      <c r="EL862" s="20">
        <v>11105.55</v>
      </c>
      <c r="EM862" s="20">
        <v>64.23236363636363</v>
      </c>
      <c r="EN862" s="20">
        <v>84.545454545454547</v>
      </c>
      <c r="EO862" s="20">
        <v>13.394</v>
      </c>
      <c r="EP862" s="20">
        <v>211.464</v>
      </c>
      <c r="EQ862" s="21">
        <v>62</v>
      </c>
      <c r="ER862" s="21">
        <v>60</v>
      </c>
      <c r="ES862" s="61" t="str">
        <f t="shared" si="54"/>
        <v>East Tennessee St.</v>
      </c>
      <c r="ET862" s="61">
        <f t="shared" si="55"/>
        <v>122</v>
      </c>
      <c r="EU862" s="61">
        <f t="shared" si="56"/>
        <v>2</v>
      </c>
    </row>
    <row r="863" spans="1:151" x14ac:dyDescent="0.45">
      <c r="A863" s="68">
        <v>45325</v>
      </c>
      <c r="B863" s="21" t="s">
        <v>376</v>
      </c>
      <c r="C863" s="21">
        <v>296</v>
      </c>
      <c r="D863" s="21" t="s">
        <v>318</v>
      </c>
      <c r="E863" s="21">
        <v>184</v>
      </c>
      <c r="F863" s="50" t="s">
        <v>558</v>
      </c>
      <c r="G863" t="s">
        <v>376</v>
      </c>
      <c r="H863" t="s">
        <v>318</v>
      </c>
      <c r="I863" t="s">
        <v>376</v>
      </c>
      <c r="J863" t="s">
        <v>318</v>
      </c>
      <c r="K863" t="s">
        <v>376</v>
      </c>
      <c r="L863" t="s">
        <v>452</v>
      </c>
      <c r="M863" t="s">
        <v>701</v>
      </c>
      <c r="N863" t="s">
        <v>656</v>
      </c>
      <c r="O863" t="s">
        <v>1390</v>
      </c>
      <c r="P863" t="s">
        <v>318</v>
      </c>
      <c r="Q863" t="s">
        <v>376</v>
      </c>
      <c r="R863" t="s">
        <v>452</v>
      </c>
      <c r="S863" t="s">
        <v>216</v>
      </c>
      <c r="T863" t="s">
        <v>216</v>
      </c>
      <c r="U863">
        <v>22</v>
      </c>
      <c r="V863">
        <v>22</v>
      </c>
      <c r="W863" s="20">
        <v>0.31818181818181801</v>
      </c>
      <c r="X863" s="20">
        <v>-16.37</v>
      </c>
      <c r="Y863" s="20">
        <v>97.5</v>
      </c>
      <c r="Z863" s="20">
        <v>113.9</v>
      </c>
      <c r="AA863" s="20">
        <v>66.3</v>
      </c>
      <c r="AB863" s="20">
        <v>-3.5999999999999997E-2</v>
      </c>
      <c r="AC863" s="20">
        <v>-3.66</v>
      </c>
      <c r="AD863" s="20">
        <v>104.1</v>
      </c>
      <c r="AE863" s="20">
        <v>107.8</v>
      </c>
      <c r="AF863" s="20">
        <v>1.41</v>
      </c>
      <c r="AG863" s="20">
        <v>95.7</v>
      </c>
      <c r="AH863" s="20">
        <v>114.6</v>
      </c>
      <c r="AI863" s="20">
        <v>0.1113</v>
      </c>
      <c r="AJ863" s="20">
        <v>-11</v>
      </c>
      <c r="AK863" s="20">
        <v>-0.5</v>
      </c>
      <c r="AL863" s="20">
        <v>929</v>
      </c>
      <c r="AM863" s="20">
        <v>-15.11</v>
      </c>
      <c r="AN863" s="20">
        <v>-4.6399999999999997</v>
      </c>
      <c r="AO863" s="20">
        <v>1509</v>
      </c>
      <c r="AP863" s="20">
        <v>1663</v>
      </c>
      <c r="AQ863" s="20">
        <v>1204</v>
      </c>
      <c r="AR863" s="20">
        <v>0.45500000000000002</v>
      </c>
      <c r="AS863" s="20">
        <v>145</v>
      </c>
      <c r="AT863" s="20">
        <v>445</v>
      </c>
      <c r="AU863" s="20">
        <v>0.32600000000000001</v>
      </c>
      <c r="AV863" s="20">
        <v>268</v>
      </c>
      <c r="AW863" s="20">
        <v>377</v>
      </c>
      <c r="AX863" s="20">
        <v>0.71099999999999997</v>
      </c>
      <c r="AY863" s="20">
        <v>126</v>
      </c>
      <c r="AZ863" s="20">
        <v>5.7272727272727275</v>
      </c>
      <c r="BA863" s="20">
        <v>673</v>
      </c>
      <c r="BB863" s="20">
        <v>30.59090909090909</v>
      </c>
      <c r="BC863" s="20">
        <v>271</v>
      </c>
      <c r="BD863" s="20">
        <v>110</v>
      </c>
      <c r="BE863" s="20">
        <v>63</v>
      </c>
      <c r="BF863" s="20">
        <v>267</v>
      </c>
      <c r="BG863" s="20">
        <v>309</v>
      </c>
      <c r="BH863" s="20">
        <v>68.599999999999994</v>
      </c>
      <c r="BI863" s="20">
        <v>75.590999999999994</v>
      </c>
      <c r="BJ863" s="20">
        <v>-7</v>
      </c>
      <c r="BK863" s="20">
        <v>1.0149999999999999</v>
      </c>
      <c r="BL863" s="20">
        <v>12.135999999999999</v>
      </c>
      <c r="BM863" s="20">
        <v>0.41199999999999998</v>
      </c>
      <c r="BN863" s="20">
        <v>20.2</v>
      </c>
      <c r="BO863" s="20">
        <v>17.100000000000001</v>
      </c>
      <c r="BP863" s="20">
        <v>2.9</v>
      </c>
      <c r="BQ863" s="20">
        <v>5</v>
      </c>
      <c r="BR863" s="20">
        <v>14</v>
      </c>
      <c r="BS863" s="20">
        <v>336</v>
      </c>
      <c r="BT863" s="20">
        <v>0.39100000000000001</v>
      </c>
      <c r="BU863" s="20">
        <v>1</v>
      </c>
      <c r="BV863" s="66">
        <v>338</v>
      </c>
      <c r="BW863" s="66">
        <v>337</v>
      </c>
      <c r="BX863" s="66">
        <v>339</v>
      </c>
      <c r="BY863" s="66">
        <v>340</v>
      </c>
      <c r="BZ863" s="66">
        <v>334</v>
      </c>
      <c r="CA863" s="66">
        <v>280.2</v>
      </c>
      <c r="CB863" s="66">
        <v>336</v>
      </c>
      <c r="CC863" s="66">
        <v>339</v>
      </c>
      <c r="CD863" s="20">
        <v>0.77272727272727304</v>
      </c>
      <c r="CE863" s="20">
        <v>6.34</v>
      </c>
      <c r="CF863" s="20">
        <v>109.4</v>
      </c>
      <c r="CG863" s="20">
        <v>103</v>
      </c>
      <c r="CH863" s="20">
        <v>65</v>
      </c>
      <c r="CI863" s="20">
        <v>9.2999999999999999E-2</v>
      </c>
      <c r="CJ863" s="20">
        <v>-2.85</v>
      </c>
      <c r="CK863" s="20">
        <v>104.5</v>
      </c>
      <c r="CL863" s="20">
        <v>107.3</v>
      </c>
      <c r="CM863" s="20">
        <v>6.87</v>
      </c>
      <c r="CN863" s="20">
        <v>108.5</v>
      </c>
      <c r="CO863" s="20">
        <v>102.5</v>
      </c>
      <c r="CP863" s="63">
        <v>0.65880000000000005</v>
      </c>
      <c r="CQ863" s="20">
        <v>-1.1000000000000001</v>
      </c>
      <c r="CR863" s="20">
        <v>-0.05</v>
      </c>
      <c r="CS863" s="20">
        <v>1288</v>
      </c>
      <c r="CT863" s="20">
        <v>1.91</v>
      </c>
      <c r="CU863" s="20">
        <v>-3.15</v>
      </c>
      <c r="CV863" s="20">
        <v>1680</v>
      </c>
      <c r="CW863" s="20">
        <v>1361</v>
      </c>
      <c r="CX863" s="20">
        <v>1305</v>
      </c>
      <c r="CY863" s="20">
        <v>0.46800000000000003</v>
      </c>
      <c r="CZ863" s="20">
        <v>196</v>
      </c>
      <c r="DA863" s="20">
        <v>566</v>
      </c>
      <c r="DB863" s="20">
        <v>0.34599999999999997</v>
      </c>
      <c r="DC863" s="20">
        <v>262</v>
      </c>
      <c r="DD863" s="20">
        <v>374</v>
      </c>
      <c r="DE863" s="20">
        <v>0.70099999999999996</v>
      </c>
      <c r="DF863" s="20">
        <v>284</v>
      </c>
      <c r="DG863" s="20">
        <v>12.909090909090908</v>
      </c>
      <c r="DH863" s="20">
        <v>906</v>
      </c>
      <c r="DI863" s="20">
        <v>41.18181818181818</v>
      </c>
      <c r="DJ863" s="20">
        <v>335</v>
      </c>
      <c r="DK863" s="20">
        <v>135</v>
      </c>
      <c r="DL863" s="20">
        <v>108</v>
      </c>
      <c r="DM863" s="20">
        <v>268</v>
      </c>
      <c r="DN863" s="20">
        <v>358</v>
      </c>
      <c r="DO863" s="20">
        <v>76.400000000000006</v>
      </c>
      <c r="DP863" s="20">
        <v>61.863999999999997</v>
      </c>
      <c r="DQ863" s="20">
        <v>14.5</v>
      </c>
      <c r="DR863" s="20">
        <v>1.25</v>
      </c>
      <c r="DS863" s="20">
        <v>12.182</v>
      </c>
      <c r="DT863" s="20">
        <v>0.504</v>
      </c>
      <c r="DU863" s="20">
        <v>25.7</v>
      </c>
      <c r="DV863" s="20">
        <v>17</v>
      </c>
      <c r="DW863" s="20">
        <v>4.9000000000000004</v>
      </c>
      <c r="DX863" s="20">
        <v>6.1363636363636367</v>
      </c>
      <c r="DY863" s="20">
        <v>16.3</v>
      </c>
      <c r="DZ863" s="20">
        <v>90</v>
      </c>
      <c r="EA863" s="20">
        <v>0.55500000000000005</v>
      </c>
      <c r="EB863" s="20">
        <v>1</v>
      </c>
      <c r="EC863" s="66">
        <v>97</v>
      </c>
      <c r="ED863" s="66">
        <v>106</v>
      </c>
      <c r="EE863" s="66">
        <v>91</v>
      </c>
      <c r="EF863" s="66">
        <v>90</v>
      </c>
      <c r="EG863" s="66">
        <v>108</v>
      </c>
      <c r="EH863" s="66">
        <v>87.2</v>
      </c>
      <c r="EI863" s="66">
        <v>90</v>
      </c>
      <c r="EJ863" s="66">
        <v>75</v>
      </c>
      <c r="EK863" s="20">
        <v>10042.5</v>
      </c>
      <c r="EL863" s="20">
        <v>12460.660000000002</v>
      </c>
      <c r="EM863" s="20">
        <v>74.470909090909089</v>
      </c>
      <c r="EN863" s="20">
        <v>60.910000000000004</v>
      </c>
      <c r="EO863" s="20">
        <v>9.8140000000000001</v>
      </c>
      <c r="EP863" s="20">
        <v>254.53799999999998</v>
      </c>
      <c r="EQ863" s="21">
        <v>70</v>
      </c>
      <c r="ER863" s="21">
        <v>72</v>
      </c>
      <c r="ES863" s="61" t="str">
        <f t="shared" si="54"/>
        <v>Morehead St.</v>
      </c>
      <c r="ET863" s="61">
        <f t="shared" si="55"/>
        <v>142</v>
      </c>
      <c r="EU863" s="61">
        <f t="shared" si="56"/>
        <v>-2</v>
      </c>
    </row>
    <row r="864" spans="1:151" x14ac:dyDescent="0.45">
      <c r="A864" s="68">
        <v>45325</v>
      </c>
      <c r="B864" s="21" t="s">
        <v>106</v>
      </c>
      <c r="C864" s="21">
        <v>131</v>
      </c>
      <c r="D864" s="21" t="s">
        <v>196</v>
      </c>
      <c r="E864" s="21">
        <v>223</v>
      </c>
      <c r="F864" s="50" t="s">
        <v>558</v>
      </c>
      <c r="G864" t="s">
        <v>106</v>
      </c>
      <c r="H864" t="s">
        <v>196</v>
      </c>
      <c r="I864" t="s">
        <v>106</v>
      </c>
      <c r="J864" t="s">
        <v>196</v>
      </c>
      <c r="K864" t="s">
        <v>106</v>
      </c>
      <c r="L864" t="s">
        <v>196</v>
      </c>
      <c r="M864" t="s">
        <v>639</v>
      </c>
      <c r="N864" t="s">
        <v>196</v>
      </c>
      <c r="O864" t="s">
        <v>106</v>
      </c>
      <c r="P864" t="s">
        <v>196</v>
      </c>
      <c r="Q864" t="s">
        <v>106</v>
      </c>
      <c r="R864" t="s">
        <v>196</v>
      </c>
      <c r="S864" t="s">
        <v>95</v>
      </c>
      <c r="T864" t="s">
        <v>95</v>
      </c>
      <c r="U864">
        <v>22</v>
      </c>
      <c r="V864">
        <v>22</v>
      </c>
      <c r="W864" s="20">
        <v>0.86363636363636398</v>
      </c>
      <c r="X864" s="20">
        <v>11.69</v>
      </c>
      <c r="Y864" s="20">
        <v>111.7</v>
      </c>
      <c r="Z864" s="20">
        <v>100</v>
      </c>
      <c r="AA864" s="20">
        <v>71.3</v>
      </c>
      <c r="AB864" s="20">
        <v>7.0000000000000001E-3</v>
      </c>
      <c r="AC864" s="20">
        <v>-5.77</v>
      </c>
      <c r="AD864" s="20">
        <v>102.7</v>
      </c>
      <c r="AE864" s="20">
        <v>108.5</v>
      </c>
      <c r="AF864" s="20">
        <v>-7.67</v>
      </c>
      <c r="AG864" s="20">
        <v>109.3</v>
      </c>
      <c r="AH864" s="20">
        <v>99.4</v>
      </c>
      <c r="AI864" s="20">
        <v>0.74839999999999995</v>
      </c>
      <c r="AJ864" s="20">
        <v>0.4</v>
      </c>
      <c r="AK864" s="20">
        <v>1.8181818181818184E-2</v>
      </c>
      <c r="AL864" s="20">
        <v>1326</v>
      </c>
      <c r="AM864" s="20">
        <v>9.1300000000000008</v>
      </c>
      <c r="AN864" s="20">
        <v>-4.91</v>
      </c>
      <c r="AO864" s="20">
        <v>1891</v>
      </c>
      <c r="AP864" s="20">
        <v>1525</v>
      </c>
      <c r="AQ864" s="20">
        <v>1463</v>
      </c>
      <c r="AR864" s="20">
        <v>0.47599999999999998</v>
      </c>
      <c r="AS864" s="20">
        <v>195</v>
      </c>
      <c r="AT864" s="20">
        <v>565</v>
      </c>
      <c r="AU864" s="20">
        <v>0.34499999999999997</v>
      </c>
      <c r="AV864" s="20">
        <v>302</v>
      </c>
      <c r="AW864" s="20">
        <v>433</v>
      </c>
      <c r="AX864" s="20">
        <v>0.69699999999999995</v>
      </c>
      <c r="AY864" s="20">
        <v>274</v>
      </c>
      <c r="AZ864" s="20">
        <v>12.454545454545455</v>
      </c>
      <c r="BA864" s="20">
        <v>887</v>
      </c>
      <c r="BB864" s="20">
        <v>40.31818181818182</v>
      </c>
      <c r="BC864" s="20">
        <v>378</v>
      </c>
      <c r="BD864" s="20">
        <v>209</v>
      </c>
      <c r="BE864" s="20">
        <v>71</v>
      </c>
      <c r="BF864" s="20">
        <v>245</v>
      </c>
      <c r="BG864" s="20">
        <v>383</v>
      </c>
      <c r="BH864" s="20">
        <v>86</v>
      </c>
      <c r="BI864" s="20">
        <v>69.317999999999998</v>
      </c>
      <c r="BJ864" s="20">
        <v>16.635999999999999</v>
      </c>
      <c r="BK864" s="20">
        <v>1.5429999999999999</v>
      </c>
      <c r="BL864" s="20">
        <v>11.135999999999999</v>
      </c>
      <c r="BM864" s="20">
        <v>0.85299999999999998</v>
      </c>
      <c r="BN864" s="20">
        <v>25.7</v>
      </c>
      <c r="BO864" s="20">
        <v>19.7</v>
      </c>
      <c r="BP864" s="20">
        <v>3.2</v>
      </c>
      <c r="BQ864" s="20">
        <v>9.5</v>
      </c>
      <c r="BR864" s="20">
        <v>17.399999999999999</v>
      </c>
      <c r="BS864" s="20">
        <v>109</v>
      </c>
      <c r="BT864" s="20">
        <v>0.54</v>
      </c>
      <c r="BU864" s="20">
        <v>1</v>
      </c>
      <c r="BV864" s="66">
        <v>63</v>
      </c>
      <c r="BW864" s="66">
        <v>67</v>
      </c>
      <c r="BX864" s="66">
        <v>52</v>
      </c>
      <c r="BY864" s="66">
        <v>49</v>
      </c>
      <c r="BZ864" s="66">
        <v>70</v>
      </c>
      <c r="CA864" s="66">
        <v>57.3</v>
      </c>
      <c r="CB864" s="66">
        <v>109</v>
      </c>
      <c r="CC864" s="66">
        <v>77</v>
      </c>
      <c r="CD864" s="20">
        <v>0.27272727272727298</v>
      </c>
      <c r="CE864" s="20">
        <v>-7.96</v>
      </c>
      <c r="CF864" s="20">
        <v>100.9</v>
      </c>
      <c r="CG864" s="20">
        <v>108.8</v>
      </c>
      <c r="CH864" s="20">
        <v>70.400000000000006</v>
      </c>
      <c r="CI864" s="20">
        <v>-6.9000000000000006E-2</v>
      </c>
      <c r="CJ864" s="20">
        <v>-0.59</v>
      </c>
      <c r="CK864" s="20">
        <v>106.8</v>
      </c>
      <c r="CL864" s="20">
        <v>107.4</v>
      </c>
      <c r="CM864" s="20">
        <v>2.4500000000000002</v>
      </c>
      <c r="CN864" s="20">
        <v>99</v>
      </c>
      <c r="CO864" s="20">
        <v>109.1</v>
      </c>
      <c r="CP864" s="63">
        <v>0.24529999999999999</v>
      </c>
      <c r="CQ864" s="20">
        <v>-12</v>
      </c>
      <c r="CR864" s="20">
        <v>-0.54545454545454541</v>
      </c>
      <c r="CS864" s="20">
        <v>981</v>
      </c>
      <c r="CT864" s="20">
        <v>-7.25</v>
      </c>
      <c r="CU864" s="20">
        <v>-1.1499999999999999</v>
      </c>
      <c r="CV864" s="20">
        <v>1586</v>
      </c>
      <c r="CW864" s="20">
        <v>1700</v>
      </c>
      <c r="CX864" s="20">
        <v>1388</v>
      </c>
      <c r="CY864" s="20">
        <v>0.42799999999999999</v>
      </c>
      <c r="CZ864" s="20">
        <v>152</v>
      </c>
      <c r="DA864" s="20">
        <v>473</v>
      </c>
      <c r="DB864" s="20">
        <v>0.32100000000000001</v>
      </c>
      <c r="DC864" s="20">
        <v>246</v>
      </c>
      <c r="DD864" s="20">
        <v>372</v>
      </c>
      <c r="DE864" s="20">
        <v>0.66100000000000003</v>
      </c>
      <c r="DF864" s="20">
        <v>218</v>
      </c>
      <c r="DG864" s="20">
        <v>9.9090909090909083</v>
      </c>
      <c r="DH864" s="20">
        <v>774</v>
      </c>
      <c r="DI864" s="20">
        <v>35.18181818181818</v>
      </c>
      <c r="DJ864" s="20">
        <v>235</v>
      </c>
      <c r="DK864" s="20">
        <v>177</v>
      </c>
      <c r="DL864" s="20">
        <v>73</v>
      </c>
      <c r="DM864" s="20">
        <v>237</v>
      </c>
      <c r="DN864" s="20">
        <v>395</v>
      </c>
      <c r="DO864" s="20">
        <v>72.099999999999994</v>
      </c>
      <c r="DP864" s="20">
        <v>77.272999999999996</v>
      </c>
      <c r="DQ864" s="20">
        <v>-5.1820000000000004</v>
      </c>
      <c r="DR864" s="20">
        <v>0.99199999999999999</v>
      </c>
      <c r="DS864" s="20">
        <v>10.773</v>
      </c>
      <c r="DT864" s="20">
        <v>0.747</v>
      </c>
      <c r="DU864" s="20">
        <v>21.5</v>
      </c>
      <c r="DV864" s="20">
        <v>16.899999999999999</v>
      </c>
      <c r="DW864" s="20">
        <v>3.3</v>
      </c>
      <c r="DX864" s="20">
        <v>8.045454545454545</v>
      </c>
      <c r="DY864" s="20">
        <v>18</v>
      </c>
      <c r="DZ864" s="20">
        <v>315</v>
      </c>
      <c r="EA864" s="20">
        <v>0.41799999999999998</v>
      </c>
      <c r="EB864" s="20">
        <v>-4</v>
      </c>
      <c r="EC864" s="66">
        <v>289</v>
      </c>
      <c r="ED864" s="66">
        <v>275</v>
      </c>
      <c r="EE864" s="66">
        <v>317</v>
      </c>
      <c r="EF864" s="66">
        <v>261</v>
      </c>
      <c r="EG864" s="66">
        <v>273</v>
      </c>
      <c r="EH864" s="66">
        <v>242</v>
      </c>
      <c r="EI864" s="66">
        <v>315</v>
      </c>
      <c r="EJ864" s="66">
        <v>290</v>
      </c>
      <c r="EK864" s="20">
        <v>12152.96</v>
      </c>
      <c r="EL864" s="20">
        <v>10090</v>
      </c>
      <c r="EM864" s="20">
        <v>89.594181818181809</v>
      </c>
      <c r="EN864" s="20">
        <v>102.34349999999999</v>
      </c>
      <c r="EO864" s="20">
        <v>11.5014</v>
      </c>
      <c r="EP864" s="20">
        <v>275.315</v>
      </c>
      <c r="EQ864" s="21">
        <v>78</v>
      </c>
      <c r="ER864" s="21">
        <v>63</v>
      </c>
      <c r="ES864" s="61" t="str">
        <f t="shared" si="54"/>
        <v>James Madison</v>
      </c>
      <c r="ET864" s="61">
        <f t="shared" si="55"/>
        <v>141</v>
      </c>
      <c r="EU864" s="61">
        <f t="shared" si="56"/>
        <v>15</v>
      </c>
    </row>
    <row r="865" spans="1:151" x14ac:dyDescent="0.45">
      <c r="A865" s="68">
        <v>45325</v>
      </c>
      <c r="B865" s="21" t="s">
        <v>94</v>
      </c>
      <c r="C865" s="21">
        <v>161</v>
      </c>
      <c r="D865" s="21" t="s">
        <v>254</v>
      </c>
      <c r="E865" s="21">
        <v>55</v>
      </c>
      <c r="F865" s="50" t="s">
        <v>558</v>
      </c>
      <c r="G865" t="s">
        <v>94</v>
      </c>
      <c r="H865" t="s">
        <v>254</v>
      </c>
      <c r="I865" t="s">
        <v>94</v>
      </c>
      <c r="J865" t="s">
        <v>254</v>
      </c>
      <c r="K865" t="s">
        <v>94</v>
      </c>
      <c r="L865" t="s">
        <v>254</v>
      </c>
      <c r="M865" t="s">
        <v>94</v>
      </c>
      <c r="N865" t="s">
        <v>613</v>
      </c>
      <c r="O865" t="s">
        <v>94</v>
      </c>
      <c r="P865" t="s">
        <v>1393</v>
      </c>
      <c r="Q865" t="s">
        <v>94</v>
      </c>
      <c r="R865" t="s">
        <v>254</v>
      </c>
      <c r="S865" t="s">
        <v>95</v>
      </c>
      <c r="T865" t="s">
        <v>95</v>
      </c>
      <c r="U865">
        <v>23</v>
      </c>
      <c r="V865">
        <v>21</v>
      </c>
      <c r="W865" s="20">
        <v>0.47826086956521702</v>
      </c>
      <c r="X865" s="20">
        <v>-3.56</v>
      </c>
      <c r="Y865" s="20">
        <v>102.2</v>
      </c>
      <c r="Z865" s="20">
        <v>105.8</v>
      </c>
      <c r="AA865" s="20">
        <v>71.400000000000006</v>
      </c>
      <c r="AB865" s="20">
        <v>1.4999999999999999E-2</v>
      </c>
      <c r="AC865" s="20">
        <v>-1.93</v>
      </c>
      <c r="AD865" s="20">
        <v>106</v>
      </c>
      <c r="AE865" s="20">
        <v>107.9</v>
      </c>
      <c r="AF865" s="20">
        <v>1.43</v>
      </c>
      <c r="AG865" s="20">
        <v>101.1</v>
      </c>
      <c r="AH865" s="20">
        <v>105.4</v>
      </c>
      <c r="AI865" s="20">
        <v>0.38119999999999998</v>
      </c>
      <c r="AJ865" s="20">
        <v>-7.9</v>
      </c>
      <c r="AK865" s="20">
        <v>-0.34347826086956523</v>
      </c>
      <c r="AL865" s="20">
        <v>1100</v>
      </c>
      <c r="AM865" s="20">
        <v>-3.86</v>
      </c>
      <c r="AN865" s="20">
        <v>-1.45</v>
      </c>
      <c r="AO865" s="20">
        <v>1735</v>
      </c>
      <c r="AP865" s="20">
        <v>1755</v>
      </c>
      <c r="AQ865" s="20">
        <v>1455</v>
      </c>
      <c r="AR865" s="20">
        <v>0.41799999999999998</v>
      </c>
      <c r="AS865" s="20">
        <v>180</v>
      </c>
      <c r="AT865" s="20">
        <v>587</v>
      </c>
      <c r="AU865" s="20">
        <v>0.307</v>
      </c>
      <c r="AV865" s="20">
        <v>339</v>
      </c>
      <c r="AW865" s="20">
        <v>476</v>
      </c>
      <c r="AX865" s="20">
        <v>0.71199999999999997</v>
      </c>
      <c r="AY865" s="20">
        <v>278</v>
      </c>
      <c r="AZ865" s="20">
        <v>12.086956521739131</v>
      </c>
      <c r="BA865" s="20">
        <v>916</v>
      </c>
      <c r="BB865" s="20">
        <v>39.826086956521742</v>
      </c>
      <c r="BC865" s="20">
        <v>364</v>
      </c>
      <c r="BD865" s="20">
        <v>157</v>
      </c>
      <c r="BE865" s="20">
        <v>106</v>
      </c>
      <c r="BF865" s="20">
        <v>283</v>
      </c>
      <c r="BG865" s="20">
        <v>360</v>
      </c>
      <c r="BH865" s="20">
        <v>75.400000000000006</v>
      </c>
      <c r="BI865" s="20">
        <v>76.304000000000002</v>
      </c>
      <c r="BJ865" s="20">
        <v>-0.87</v>
      </c>
      <c r="BK865" s="20">
        <v>1.286</v>
      </c>
      <c r="BL865" s="20">
        <v>12.304</v>
      </c>
      <c r="BM865" s="20">
        <v>0.55500000000000005</v>
      </c>
      <c r="BN865" s="20">
        <v>25.5</v>
      </c>
      <c r="BO865" s="20">
        <v>20.7</v>
      </c>
      <c r="BP865" s="20">
        <v>4.5999999999999996</v>
      </c>
      <c r="BQ865" s="20">
        <v>6.8260869565217392</v>
      </c>
      <c r="BR865" s="20">
        <v>15.7</v>
      </c>
      <c r="BS865" s="20">
        <v>216</v>
      </c>
      <c r="BT865" s="20">
        <v>0.47499999999999998</v>
      </c>
      <c r="BU865" s="20">
        <v>-1</v>
      </c>
      <c r="BV865" s="66">
        <v>219</v>
      </c>
      <c r="BW865" s="66">
        <v>169</v>
      </c>
      <c r="BX865" s="66">
        <v>230</v>
      </c>
      <c r="BY865" s="66">
        <v>195</v>
      </c>
      <c r="BZ865" s="66">
        <v>208</v>
      </c>
      <c r="CA865" s="66">
        <v>171.8</v>
      </c>
      <c r="CB865" s="66">
        <v>217</v>
      </c>
      <c r="CC865" s="66">
        <v>168</v>
      </c>
      <c r="CD865" s="20">
        <v>0.28571428571428598</v>
      </c>
      <c r="CE865" s="20">
        <v>-13.4</v>
      </c>
      <c r="CF865" s="20">
        <v>100.7</v>
      </c>
      <c r="CG865" s="20">
        <v>114.1</v>
      </c>
      <c r="CH865" s="20">
        <v>69.5</v>
      </c>
      <c r="CI865" s="20">
        <v>-1.2E-2</v>
      </c>
      <c r="CJ865" s="20">
        <v>-3.07</v>
      </c>
      <c r="CK865" s="20">
        <v>104.9</v>
      </c>
      <c r="CL865" s="20">
        <v>108</v>
      </c>
      <c r="CM865" s="20">
        <v>-6.51</v>
      </c>
      <c r="CN865" s="20">
        <v>99.8</v>
      </c>
      <c r="CO865" s="20">
        <v>112.9</v>
      </c>
      <c r="CP865" s="63">
        <v>0.19470000000000001</v>
      </c>
      <c r="CQ865" s="20">
        <v>-11</v>
      </c>
      <c r="CR865" s="20">
        <v>-0.52380952380952384</v>
      </c>
      <c r="CS865" s="20">
        <v>945</v>
      </c>
      <c r="CT865" s="20">
        <v>-10.88</v>
      </c>
      <c r="CU865" s="20">
        <v>-2.19</v>
      </c>
      <c r="CV865" s="20">
        <v>1568</v>
      </c>
      <c r="CW865" s="20">
        <v>1667</v>
      </c>
      <c r="CX865" s="20">
        <v>1319</v>
      </c>
      <c r="CY865" s="20">
        <v>0.44500000000000001</v>
      </c>
      <c r="CZ865" s="20">
        <v>132</v>
      </c>
      <c r="DA865" s="20">
        <v>432</v>
      </c>
      <c r="DB865" s="20">
        <v>0.30599999999999999</v>
      </c>
      <c r="DC865" s="20">
        <v>262</v>
      </c>
      <c r="DD865" s="20">
        <v>411</v>
      </c>
      <c r="DE865" s="20">
        <v>0.63700000000000001</v>
      </c>
      <c r="DF865" s="20">
        <v>264</v>
      </c>
      <c r="DG865" s="20">
        <v>12.571428571428571</v>
      </c>
      <c r="DH865" s="20">
        <v>853</v>
      </c>
      <c r="DI865" s="20">
        <v>40.61904761904762</v>
      </c>
      <c r="DJ865" s="20">
        <v>266</v>
      </c>
      <c r="DK865" s="20">
        <v>127</v>
      </c>
      <c r="DL865" s="20">
        <v>76</v>
      </c>
      <c r="DM865" s="20">
        <v>280</v>
      </c>
      <c r="DN865" s="20">
        <v>343</v>
      </c>
      <c r="DO865" s="20">
        <v>74.7</v>
      </c>
      <c r="DP865" s="20">
        <v>79.381</v>
      </c>
      <c r="DQ865" s="20">
        <v>-4.7140000000000004</v>
      </c>
      <c r="DR865" s="20">
        <v>0.95</v>
      </c>
      <c r="DS865" s="20">
        <v>13.333</v>
      </c>
      <c r="DT865" s="20">
        <v>0.45400000000000001</v>
      </c>
      <c r="DU865" s="20">
        <v>20.6</v>
      </c>
      <c r="DV865" s="20">
        <v>19.600000000000001</v>
      </c>
      <c r="DW865" s="20">
        <v>3.6</v>
      </c>
      <c r="DX865" s="20">
        <v>6.0476190476190474</v>
      </c>
      <c r="DY865" s="20">
        <v>16.3</v>
      </c>
      <c r="DZ865" s="20">
        <v>329</v>
      </c>
      <c r="EA865" s="20">
        <v>0.40300000000000002</v>
      </c>
      <c r="EB865" s="20">
        <v>0</v>
      </c>
      <c r="EC865" s="66">
        <v>329</v>
      </c>
      <c r="ED865" s="66">
        <v>319</v>
      </c>
      <c r="EE865" s="66">
        <v>333</v>
      </c>
      <c r="EF865" s="66">
        <v>318</v>
      </c>
      <c r="EG865" s="66">
        <v>318</v>
      </c>
      <c r="EH865" s="66">
        <v>267.7</v>
      </c>
      <c r="EI865" s="66">
        <v>329</v>
      </c>
      <c r="EJ865" s="66">
        <v>330</v>
      </c>
      <c r="EK865" s="20">
        <v>11661.02</v>
      </c>
      <c r="EL865" s="20">
        <v>10654.06</v>
      </c>
      <c r="EM865" s="20">
        <v>74.409904761904755</v>
      </c>
      <c r="EN865" s="20">
        <v>91.012217391304347</v>
      </c>
      <c r="EO865" s="20">
        <v>10.0009</v>
      </c>
      <c r="EP865" s="20">
        <v>244.21599999999998</v>
      </c>
      <c r="EQ865" s="21">
        <v>91</v>
      </c>
      <c r="ER865" s="21">
        <v>74</v>
      </c>
      <c r="ES865" s="61" t="str">
        <f t="shared" si="54"/>
        <v>Marshall</v>
      </c>
      <c r="ET865" s="61">
        <f t="shared" si="55"/>
        <v>165</v>
      </c>
      <c r="EU865" s="61">
        <f t="shared" si="56"/>
        <v>17</v>
      </c>
    </row>
    <row r="866" spans="1:151" x14ac:dyDescent="0.45">
      <c r="A866" s="68">
        <v>45325</v>
      </c>
      <c r="B866" s="21" t="s">
        <v>298</v>
      </c>
      <c r="C866" s="21">
        <v>216</v>
      </c>
      <c r="D866" s="21" t="s">
        <v>339</v>
      </c>
      <c r="E866" s="21">
        <v>299</v>
      </c>
      <c r="F866" s="50" t="s">
        <v>558</v>
      </c>
      <c r="G866" t="s">
        <v>298</v>
      </c>
      <c r="H866" t="s">
        <v>339</v>
      </c>
      <c r="I866" t="s">
        <v>298</v>
      </c>
      <c r="J866" t="s">
        <v>339</v>
      </c>
      <c r="K866" t="s">
        <v>462</v>
      </c>
      <c r="L866" t="s">
        <v>497</v>
      </c>
      <c r="M866" t="s">
        <v>648</v>
      </c>
      <c r="N866" t="s">
        <v>704</v>
      </c>
      <c r="O866" t="s">
        <v>298</v>
      </c>
      <c r="P866" t="s">
        <v>704</v>
      </c>
      <c r="Q866" t="s">
        <v>462</v>
      </c>
      <c r="R866" t="s">
        <v>497</v>
      </c>
      <c r="S866" t="s">
        <v>251</v>
      </c>
      <c r="T866" t="s">
        <v>251</v>
      </c>
      <c r="U866">
        <v>21</v>
      </c>
      <c r="V866">
        <v>21</v>
      </c>
      <c r="W866" s="20">
        <v>0.238095238095238</v>
      </c>
      <c r="X866" s="20">
        <v>-16.260000000000002</v>
      </c>
      <c r="Y866" s="20">
        <v>98.9</v>
      </c>
      <c r="Z866" s="20">
        <v>115.1</v>
      </c>
      <c r="AA866" s="20">
        <v>69</v>
      </c>
      <c r="AB866" s="20">
        <v>-8.8999999999999996E-2</v>
      </c>
      <c r="AC866" s="20">
        <v>-1.04</v>
      </c>
      <c r="AD866" s="20">
        <v>106</v>
      </c>
      <c r="AE866" s="20">
        <v>107</v>
      </c>
      <c r="AF866" s="20">
        <v>2.87</v>
      </c>
      <c r="AG866" s="20">
        <v>98.2</v>
      </c>
      <c r="AH866" s="20">
        <v>113.1</v>
      </c>
      <c r="AI866" s="20">
        <v>0.1638</v>
      </c>
      <c r="AJ866" s="20">
        <v>-11</v>
      </c>
      <c r="AK866" s="20">
        <v>-0.52380952380952384</v>
      </c>
      <c r="AL866" s="20">
        <v>941</v>
      </c>
      <c r="AM866" s="20">
        <v>-15.68</v>
      </c>
      <c r="AN866" s="20">
        <v>-2.36</v>
      </c>
      <c r="AO866" s="20">
        <v>1481</v>
      </c>
      <c r="AP866" s="20">
        <v>1663</v>
      </c>
      <c r="AQ866" s="20">
        <v>1221</v>
      </c>
      <c r="AR866" s="20">
        <v>0.43</v>
      </c>
      <c r="AS866" s="20">
        <v>148</v>
      </c>
      <c r="AT866" s="20">
        <v>468</v>
      </c>
      <c r="AU866" s="20">
        <v>0.316</v>
      </c>
      <c r="AV866" s="20">
        <v>283</v>
      </c>
      <c r="AW866" s="20">
        <v>422</v>
      </c>
      <c r="AX866" s="20">
        <v>0.67100000000000004</v>
      </c>
      <c r="AY866" s="20">
        <v>229</v>
      </c>
      <c r="AZ866" s="20">
        <v>10.904761904761905</v>
      </c>
      <c r="BA866" s="20">
        <v>702</v>
      </c>
      <c r="BB866" s="20">
        <v>33.428571428571431</v>
      </c>
      <c r="BC866" s="20">
        <v>247</v>
      </c>
      <c r="BD866" s="20">
        <v>140</v>
      </c>
      <c r="BE866" s="20">
        <v>70</v>
      </c>
      <c r="BF866" s="20">
        <v>293</v>
      </c>
      <c r="BG866" s="20">
        <v>388</v>
      </c>
      <c r="BH866" s="20">
        <v>70.5</v>
      </c>
      <c r="BI866" s="20">
        <v>79.19</v>
      </c>
      <c r="BJ866" s="20">
        <v>-8.6669999999999998</v>
      </c>
      <c r="BK866" s="20">
        <v>0.84299999999999997</v>
      </c>
      <c r="BL866" s="20">
        <v>13.952</v>
      </c>
      <c r="BM866" s="20">
        <v>0.47799999999999998</v>
      </c>
      <c r="BN866" s="20">
        <v>22.3</v>
      </c>
      <c r="BO866" s="20">
        <v>20.100000000000001</v>
      </c>
      <c r="BP866" s="20">
        <v>3.3</v>
      </c>
      <c r="BQ866" s="20">
        <v>6.666666666666667</v>
      </c>
      <c r="BR866" s="20">
        <v>18.5</v>
      </c>
      <c r="BS866" s="20">
        <v>341</v>
      </c>
      <c r="BT866" s="20">
        <v>0.38900000000000001</v>
      </c>
      <c r="BU866" s="20">
        <v>0</v>
      </c>
      <c r="BV866" s="66">
        <v>340</v>
      </c>
      <c r="BW866" s="66">
        <v>318</v>
      </c>
      <c r="BX866" s="66">
        <v>338</v>
      </c>
      <c r="BY866" s="66">
        <v>341</v>
      </c>
      <c r="BZ866" s="66">
        <v>332</v>
      </c>
      <c r="CA866" s="66">
        <v>277.2</v>
      </c>
      <c r="CB866" s="66">
        <v>341</v>
      </c>
      <c r="CC866" s="66">
        <v>304</v>
      </c>
      <c r="CD866" s="20">
        <v>0.38095238095238099</v>
      </c>
      <c r="CE866" s="20">
        <v>-12.8</v>
      </c>
      <c r="CF866" s="20">
        <v>96</v>
      </c>
      <c r="CG866" s="20">
        <v>108.8</v>
      </c>
      <c r="CH866" s="20">
        <v>66.400000000000006</v>
      </c>
      <c r="CI866" s="20">
        <v>1.7999999999999999E-2</v>
      </c>
      <c r="CJ866" s="20">
        <v>0.03</v>
      </c>
      <c r="CK866" s="20">
        <v>107.3</v>
      </c>
      <c r="CL866" s="20">
        <v>107.2</v>
      </c>
      <c r="CM866" s="20">
        <v>9.9700000000000006</v>
      </c>
      <c r="CN866" s="20">
        <v>94.7</v>
      </c>
      <c r="CO866" s="20">
        <v>108.2</v>
      </c>
      <c r="CP866" s="63">
        <v>0.17699999999999999</v>
      </c>
      <c r="CQ866" s="20">
        <v>-8</v>
      </c>
      <c r="CR866" s="20">
        <v>-0.38095238095238093</v>
      </c>
      <c r="CS866" s="20">
        <v>979</v>
      </c>
      <c r="CT866" s="20">
        <v>-11.44</v>
      </c>
      <c r="CU866" s="20">
        <v>-0.66</v>
      </c>
      <c r="CV866" s="20">
        <v>1524</v>
      </c>
      <c r="CW866" s="20">
        <v>1539</v>
      </c>
      <c r="CX866" s="20">
        <v>1281</v>
      </c>
      <c r="CY866" s="20">
        <v>0.42799999999999999</v>
      </c>
      <c r="CZ866" s="20">
        <v>199</v>
      </c>
      <c r="DA866" s="20">
        <v>622</v>
      </c>
      <c r="DB866" s="20">
        <v>0.32</v>
      </c>
      <c r="DC866" s="20">
        <v>229</v>
      </c>
      <c r="DD866" s="20">
        <v>328</v>
      </c>
      <c r="DE866" s="20">
        <v>0.69799999999999995</v>
      </c>
      <c r="DF866" s="20">
        <v>195</v>
      </c>
      <c r="DG866" s="20">
        <v>9.2857142857142865</v>
      </c>
      <c r="DH866" s="20">
        <v>683</v>
      </c>
      <c r="DI866" s="20">
        <v>32.523809523809526</v>
      </c>
      <c r="DJ866" s="20">
        <v>321</v>
      </c>
      <c r="DK866" s="20">
        <v>185</v>
      </c>
      <c r="DL866" s="20">
        <v>120</v>
      </c>
      <c r="DM866" s="20">
        <v>256</v>
      </c>
      <c r="DN866" s="20">
        <v>392</v>
      </c>
      <c r="DO866" s="20">
        <v>72.599999999999994</v>
      </c>
      <c r="DP866" s="20">
        <v>73.286000000000001</v>
      </c>
      <c r="DQ866" s="20">
        <v>-0.71399999999999997</v>
      </c>
      <c r="DR866" s="20">
        <v>1.254</v>
      </c>
      <c r="DS866" s="20">
        <v>12.19</v>
      </c>
      <c r="DT866" s="20">
        <v>0.72299999999999998</v>
      </c>
      <c r="DU866" s="20">
        <v>29.6</v>
      </c>
      <c r="DV866" s="20">
        <v>15.6</v>
      </c>
      <c r="DW866" s="20">
        <v>5.7</v>
      </c>
      <c r="DX866" s="20">
        <v>8.8095238095238102</v>
      </c>
      <c r="DY866" s="20">
        <v>18.7</v>
      </c>
      <c r="DZ866" s="20">
        <v>296</v>
      </c>
      <c r="EA866" s="20">
        <v>0.434</v>
      </c>
      <c r="EB866" s="20">
        <v>0</v>
      </c>
      <c r="EC866" s="66">
        <v>319</v>
      </c>
      <c r="ED866" s="66">
        <v>330</v>
      </c>
      <c r="EE866" s="66">
        <v>287</v>
      </c>
      <c r="EF866" s="66">
        <v>305</v>
      </c>
      <c r="EG866" s="66">
        <v>314</v>
      </c>
      <c r="EH866" s="66">
        <v>253.7</v>
      </c>
      <c r="EI866" s="66">
        <v>296</v>
      </c>
      <c r="EJ866" s="66">
        <v>309</v>
      </c>
      <c r="EK866" s="20">
        <v>10760.32</v>
      </c>
      <c r="EL866" s="20">
        <v>11049.599999999999</v>
      </c>
      <c r="EM866" s="20">
        <v>122.9104761904762</v>
      </c>
      <c r="EN866" s="20">
        <v>81.266666666666666</v>
      </c>
      <c r="EO866" s="20">
        <v>12.912999999999998</v>
      </c>
      <c r="EP866" s="20">
        <v>263.03200000000004</v>
      </c>
      <c r="EQ866" s="21">
        <v>70</v>
      </c>
      <c r="ER866" s="21">
        <v>57</v>
      </c>
      <c r="ES866" s="61" t="str">
        <f t="shared" si="54"/>
        <v>Northwestern St.</v>
      </c>
      <c r="ET866" s="61">
        <f t="shared" si="55"/>
        <v>127</v>
      </c>
      <c r="EU866" s="61">
        <f t="shared" si="56"/>
        <v>13</v>
      </c>
    </row>
    <row r="867" spans="1:151" x14ac:dyDescent="0.45">
      <c r="A867" s="68">
        <v>45325</v>
      </c>
      <c r="B867" s="21" t="s">
        <v>265</v>
      </c>
      <c r="C867" s="21">
        <v>198</v>
      </c>
      <c r="D867" s="21" t="s">
        <v>390</v>
      </c>
      <c r="E867" s="21">
        <v>114</v>
      </c>
      <c r="F867" s="50" t="s">
        <v>558</v>
      </c>
      <c r="G867" t="s">
        <v>265</v>
      </c>
      <c r="H867" t="s">
        <v>390</v>
      </c>
      <c r="I867" t="s">
        <v>265</v>
      </c>
      <c r="J867" t="s">
        <v>390</v>
      </c>
      <c r="K867" t="s">
        <v>733</v>
      </c>
      <c r="L867" t="s">
        <v>390</v>
      </c>
      <c r="M867" t="s">
        <v>468</v>
      </c>
      <c r="N867" t="s">
        <v>729</v>
      </c>
      <c r="O867" t="s">
        <v>265</v>
      </c>
      <c r="P867" t="s">
        <v>1413</v>
      </c>
      <c r="Q867" t="s">
        <v>468</v>
      </c>
      <c r="R867" t="s">
        <v>390</v>
      </c>
      <c r="S867" t="s">
        <v>251</v>
      </c>
      <c r="T867" t="s">
        <v>251</v>
      </c>
      <c r="U867">
        <v>20</v>
      </c>
      <c r="V867">
        <v>19</v>
      </c>
      <c r="W867" s="20">
        <v>0.5</v>
      </c>
      <c r="X867" s="20">
        <v>-7.16</v>
      </c>
      <c r="Y867" s="20">
        <v>102.3</v>
      </c>
      <c r="Z867" s="20">
        <v>109.5</v>
      </c>
      <c r="AA867" s="20">
        <v>66.400000000000006</v>
      </c>
      <c r="AB867" s="20">
        <v>0.112</v>
      </c>
      <c r="AC867" s="20">
        <v>1</v>
      </c>
      <c r="AD867" s="20">
        <v>106.7</v>
      </c>
      <c r="AE867" s="20">
        <v>105.7</v>
      </c>
      <c r="AF867" s="20">
        <v>10.53</v>
      </c>
      <c r="AG867" s="20">
        <v>101.4</v>
      </c>
      <c r="AH867" s="20">
        <v>108.8</v>
      </c>
      <c r="AI867" s="20">
        <v>0.30830000000000002</v>
      </c>
      <c r="AJ867" s="20">
        <v>-5.3</v>
      </c>
      <c r="AK867" s="20">
        <v>-0.26500000000000001</v>
      </c>
      <c r="AL867" s="20">
        <v>1097</v>
      </c>
      <c r="AM867" s="20">
        <v>-6.93</v>
      </c>
      <c r="AN867" s="20">
        <v>-1.58</v>
      </c>
      <c r="AO867" s="20">
        <v>1481</v>
      </c>
      <c r="AP867" s="20">
        <v>1519</v>
      </c>
      <c r="AQ867" s="20">
        <v>1156</v>
      </c>
      <c r="AR867" s="20">
        <v>0.433</v>
      </c>
      <c r="AS867" s="20">
        <v>162</v>
      </c>
      <c r="AT867" s="20">
        <v>461</v>
      </c>
      <c r="AU867" s="20">
        <v>0.35099999999999998</v>
      </c>
      <c r="AV867" s="20">
        <v>319</v>
      </c>
      <c r="AW867" s="20">
        <v>434</v>
      </c>
      <c r="AX867" s="20">
        <v>0.73499999999999999</v>
      </c>
      <c r="AY867" s="20">
        <v>196</v>
      </c>
      <c r="AZ867" s="20">
        <v>9.8000000000000007</v>
      </c>
      <c r="BA867" s="20">
        <v>721</v>
      </c>
      <c r="BB867" s="20">
        <v>36.049999999999997</v>
      </c>
      <c r="BC867" s="20">
        <v>206</v>
      </c>
      <c r="BD867" s="20">
        <v>143</v>
      </c>
      <c r="BE867" s="20">
        <v>90</v>
      </c>
      <c r="BF867" s="20">
        <v>269</v>
      </c>
      <c r="BG867" s="20">
        <v>381</v>
      </c>
      <c r="BH867" s="20">
        <v>74</v>
      </c>
      <c r="BI867" s="20">
        <v>75.95</v>
      </c>
      <c r="BJ867" s="20">
        <v>-1.9</v>
      </c>
      <c r="BK867" s="20">
        <v>0.76600000000000001</v>
      </c>
      <c r="BL867" s="20">
        <v>13.45</v>
      </c>
      <c r="BM867" s="20">
        <v>0.53200000000000003</v>
      </c>
      <c r="BN867" s="20">
        <v>23</v>
      </c>
      <c r="BO867" s="20">
        <v>21.7</v>
      </c>
      <c r="BP867" s="20">
        <v>4.5</v>
      </c>
      <c r="BQ867" s="20">
        <v>7.15</v>
      </c>
      <c r="BR867" s="20">
        <v>19</v>
      </c>
      <c r="BS867" s="20">
        <v>204</v>
      </c>
      <c r="BT867" s="20">
        <v>0.48199999999999998</v>
      </c>
      <c r="BU867" s="20">
        <v>3</v>
      </c>
      <c r="BV867" s="66">
        <v>243</v>
      </c>
      <c r="BW867" s="66">
        <v>256</v>
      </c>
      <c r="BX867" s="66">
        <v>198</v>
      </c>
      <c r="BY867" s="66">
        <v>277</v>
      </c>
      <c r="BZ867" s="66">
        <v>265</v>
      </c>
      <c r="CA867" s="66">
        <v>203.5</v>
      </c>
      <c r="CB867" s="66">
        <v>204</v>
      </c>
      <c r="CC867" s="66">
        <v>206</v>
      </c>
      <c r="CD867" s="20">
        <v>0.26315789473684198</v>
      </c>
      <c r="CE867" s="20">
        <v>-19.399999999999999</v>
      </c>
      <c r="CF867" s="20">
        <v>94</v>
      </c>
      <c r="CG867" s="20">
        <v>113.4</v>
      </c>
      <c r="CH867" s="20">
        <v>72.099999999999994</v>
      </c>
      <c r="CI867" s="20">
        <v>1.0999999999999999E-2</v>
      </c>
      <c r="CJ867" s="20">
        <v>-1.02</v>
      </c>
      <c r="CK867" s="20">
        <v>106.3</v>
      </c>
      <c r="CL867" s="20">
        <v>107.3</v>
      </c>
      <c r="CM867" s="20">
        <v>11.8</v>
      </c>
      <c r="CN867" s="20">
        <v>93.5</v>
      </c>
      <c r="CO867" s="20">
        <v>111.9</v>
      </c>
      <c r="CP867" s="63">
        <v>0.1129</v>
      </c>
      <c r="CQ867" s="20">
        <v>-9.1999999999999993</v>
      </c>
      <c r="CR867" s="20">
        <v>-0.48421052631578942</v>
      </c>
      <c r="CS867" s="20">
        <v>930</v>
      </c>
      <c r="CT867" s="20">
        <v>-16.53</v>
      </c>
      <c r="CU867" s="20">
        <v>-0.94</v>
      </c>
      <c r="CV867" s="20">
        <v>1351</v>
      </c>
      <c r="CW867" s="20">
        <v>1544</v>
      </c>
      <c r="CX867" s="20">
        <v>1172</v>
      </c>
      <c r="CY867" s="20">
        <v>0.435</v>
      </c>
      <c r="CZ867" s="20">
        <v>88</v>
      </c>
      <c r="DA867" s="20">
        <v>304</v>
      </c>
      <c r="DB867" s="20">
        <v>0.28899999999999998</v>
      </c>
      <c r="DC867" s="20">
        <v>243</v>
      </c>
      <c r="DD867" s="20">
        <v>392</v>
      </c>
      <c r="DE867" s="20">
        <v>0.62</v>
      </c>
      <c r="DF867" s="20">
        <v>233</v>
      </c>
      <c r="DG867" s="20">
        <v>12.263157894736842</v>
      </c>
      <c r="DH867" s="20">
        <v>749</v>
      </c>
      <c r="DI867" s="20">
        <v>39.421052631578945</v>
      </c>
      <c r="DJ867" s="20">
        <v>228</v>
      </c>
      <c r="DK867" s="20">
        <v>120</v>
      </c>
      <c r="DL867" s="20">
        <v>62</v>
      </c>
      <c r="DM867" s="20">
        <v>309</v>
      </c>
      <c r="DN867" s="20">
        <v>267</v>
      </c>
      <c r="DO867" s="20">
        <v>71.099999999999994</v>
      </c>
      <c r="DP867" s="20">
        <v>81.263000000000005</v>
      </c>
      <c r="DQ867" s="20">
        <v>-10.157999999999999</v>
      </c>
      <c r="DR867" s="20">
        <v>0.73799999999999999</v>
      </c>
      <c r="DS867" s="20">
        <v>16.263000000000002</v>
      </c>
      <c r="DT867" s="20">
        <v>0.38800000000000001</v>
      </c>
      <c r="DU867" s="20">
        <v>16</v>
      </c>
      <c r="DV867" s="20">
        <v>20.6</v>
      </c>
      <c r="DW867" s="20">
        <v>3.3</v>
      </c>
      <c r="DX867" s="20">
        <v>6.3157894736842106</v>
      </c>
      <c r="DY867" s="20">
        <v>14.1</v>
      </c>
      <c r="DZ867" s="20">
        <v>348</v>
      </c>
      <c r="EA867" s="20">
        <v>0.376</v>
      </c>
      <c r="EB867" s="20">
        <v>0</v>
      </c>
      <c r="EC867" s="66">
        <v>345</v>
      </c>
      <c r="ED867" s="66">
        <v>347</v>
      </c>
      <c r="EE867" s="66">
        <v>327</v>
      </c>
      <c r="EF867" s="66">
        <v>346</v>
      </c>
      <c r="EG867" s="66">
        <v>345</v>
      </c>
      <c r="EH867" s="66">
        <v>284.8</v>
      </c>
      <c r="EI867" s="66">
        <v>348</v>
      </c>
      <c r="EJ867" s="66">
        <v>347</v>
      </c>
      <c r="EK867" s="20">
        <v>11600.82</v>
      </c>
      <c r="EL867" s="20">
        <v>10293</v>
      </c>
      <c r="EM867" s="20">
        <v>84.94736842105263</v>
      </c>
      <c r="EN867" s="20">
        <v>116.28045000000002</v>
      </c>
      <c r="EO867" s="20">
        <v>11.78</v>
      </c>
      <c r="EP867" s="20">
        <v>196.245</v>
      </c>
      <c r="EQ867" s="21">
        <v>83</v>
      </c>
      <c r="ER867" s="21">
        <v>73</v>
      </c>
      <c r="ES867" s="61" t="str">
        <f t="shared" si="54"/>
        <v>Nicholls St.</v>
      </c>
      <c r="ET867" s="61">
        <f t="shared" si="55"/>
        <v>156</v>
      </c>
      <c r="EU867" s="61">
        <f t="shared" si="56"/>
        <v>10</v>
      </c>
    </row>
    <row r="868" spans="1:151" x14ac:dyDescent="0.45">
      <c r="A868" s="68">
        <v>45325</v>
      </c>
      <c r="B868" s="21" t="s">
        <v>218</v>
      </c>
      <c r="C868" s="21">
        <v>240</v>
      </c>
      <c r="D868" s="21" t="s">
        <v>315</v>
      </c>
      <c r="E868" s="21">
        <v>21</v>
      </c>
      <c r="F868" s="50" t="s">
        <v>558</v>
      </c>
      <c r="G868" t="s">
        <v>218</v>
      </c>
      <c r="H868" t="s">
        <v>315</v>
      </c>
      <c r="I868" t="s">
        <v>218</v>
      </c>
      <c r="J868" t="s">
        <v>315</v>
      </c>
      <c r="K868" t="s">
        <v>1331</v>
      </c>
      <c r="L868" t="s">
        <v>315</v>
      </c>
      <c r="M868" t="s">
        <v>218</v>
      </c>
      <c r="N868" t="s">
        <v>315</v>
      </c>
      <c r="O868" t="s">
        <v>218</v>
      </c>
      <c r="P868" t="s">
        <v>315</v>
      </c>
      <c r="Q868" t="s">
        <v>218</v>
      </c>
      <c r="R868" t="s">
        <v>315</v>
      </c>
      <c r="S868" t="s">
        <v>102</v>
      </c>
      <c r="T868" t="s">
        <v>102</v>
      </c>
      <c r="U868">
        <v>23</v>
      </c>
      <c r="V868">
        <v>23</v>
      </c>
      <c r="W868" s="20">
        <v>0.39130434782608697</v>
      </c>
      <c r="X868" s="20">
        <v>-8.64</v>
      </c>
      <c r="Y868" s="20">
        <v>102.6</v>
      </c>
      <c r="Z868" s="20">
        <v>111.3</v>
      </c>
      <c r="AA868" s="20">
        <v>73.8</v>
      </c>
      <c r="AB868" s="20">
        <v>3.5999999999999997E-2</v>
      </c>
      <c r="AC868" s="20">
        <v>0.17</v>
      </c>
      <c r="AD868" s="20">
        <v>107.5</v>
      </c>
      <c r="AE868" s="20">
        <v>107.3</v>
      </c>
      <c r="AF868" s="20">
        <v>5.01</v>
      </c>
      <c r="AG868" s="20">
        <v>102.1</v>
      </c>
      <c r="AH868" s="20">
        <v>110.7</v>
      </c>
      <c r="AI868" s="20">
        <v>0.28160000000000002</v>
      </c>
      <c r="AJ868" s="20">
        <v>-9</v>
      </c>
      <c r="AK868" s="20">
        <v>-0.39130434782608697</v>
      </c>
      <c r="AL868" s="20">
        <v>1041</v>
      </c>
      <c r="AM868" s="20">
        <v>-9.34</v>
      </c>
      <c r="AN868" s="20">
        <v>-1.48</v>
      </c>
      <c r="AO868" s="20">
        <v>1846</v>
      </c>
      <c r="AP868" s="20">
        <v>1898</v>
      </c>
      <c r="AQ868" s="20">
        <v>1483</v>
      </c>
      <c r="AR868" s="20">
        <v>0.439</v>
      </c>
      <c r="AS868" s="20">
        <v>211</v>
      </c>
      <c r="AT868" s="20">
        <v>629</v>
      </c>
      <c r="AU868" s="20">
        <v>0.33500000000000002</v>
      </c>
      <c r="AV868" s="20">
        <v>333</v>
      </c>
      <c r="AW868" s="20">
        <v>476</v>
      </c>
      <c r="AX868" s="20">
        <v>0.7</v>
      </c>
      <c r="AY868" s="20">
        <v>268</v>
      </c>
      <c r="AZ868" s="20">
        <v>11.652173913043478</v>
      </c>
      <c r="BA868" s="20">
        <v>864</v>
      </c>
      <c r="BB868" s="20">
        <v>37.565217391304351</v>
      </c>
      <c r="BC868" s="20">
        <v>320</v>
      </c>
      <c r="BD868" s="20">
        <v>175</v>
      </c>
      <c r="BE868" s="20">
        <v>69</v>
      </c>
      <c r="BF868" s="20">
        <v>284</v>
      </c>
      <c r="BG868" s="20">
        <v>403</v>
      </c>
      <c r="BH868" s="20">
        <v>80.3</v>
      </c>
      <c r="BI868" s="20">
        <v>82.522000000000006</v>
      </c>
      <c r="BJ868" s="20">
        <v>-2.2610000000000001</v>
      </c>
      <c r="BK868" s="20">
        <v>1.127</v>
      </c>
      <c r="BL868" s="20">
        <v>12.348000000000001</v>
      </c>
      <c r="BM868" s="20">
        <v>0.61599999999999999</v>
      </c>
      <c r="BN868" s="20">
        <v>27.3</v>
      </c>
      <c r="BO868" s="20">
        <v>20.7</v>
      </c>
      <c r="BP868" s="20">
        <v>3</v>
      </c>
      <c r="BQ868" s="20">
        <v>7.6086956521739131</v>
      </c>
      <c r="BR868" s="20">
        <v>17.5</v>
      </c>
      <c r="BS868" s="20">
        <v>247</v>
      </c>
      <c r="BT868" s="20">
        <v>0.46100000000000002</v>
      </c>
      <c r="BU868" s="20">
        <v>0</v>
      </c>
      <c r="BV868" s="66">
        <v>279</v>
      </c>
      <c r="BW868" s="66">
        <v>272</v>
      </c>
      <c r="BX868" s="66">
        <v>253</v>
      </c>
      <c r="BY868" s="66">
        <v>256</v>
      </c>
      <c r="BZ868" s="66">
        <v>280</v>
      </c>
      <c r="CA868" s="66">
        <v>216.3</v>
      </c>
      <c r="CB868" s="66">
        <v>249</v>
      </c>
      <c r="CC868" s="66">
        <v>240</v>
      </c>
      <c r="CD868" s="20">
        <v>0.26086956521739102</v>
      </c>
      <c r="CE868" s="20">
        <v>-11.34</v>
      </c>
      <c r="CF868" s="20">
        <v>101.8</v>
      </c>
      <c r="CG868" s="20">
        <v>113.1</v>
      </c>
      <c r="CH868" s="20">
        <v>64.099999999999994</v>
      </c>
      <c r="CI868" s="20">
        <v>-6.9000000000000006E-2</v>
      </c>
      <c r="CJ868" s="20">
        <v>2.29</v>
      </c>
      <c r="CK868" s="20">
        <v>108.8</v>
      </c>
      <c r="CL868" s="20">
        <v>106.5</v>
      </c>
      <c r="CM868" s="20">
        <v>8.6</v>
      </c>
      <c r="CN868" s="20">
        <v>100.9</v>
      </c>
      <c r="CO868" s="20">
        <v>112</v>
      </c>
      <c r="CP868" s="63">
        <v>0.23150000000000001</v>
      </c>
      <c r="CQ868" s="20">
        <v>-11</v>
      </c>
      <c r="CR868" s="20">
        <v>-0.47826086956521741</v>
      </c>
      <c r="CS868" s="20">
        <v>971</v>
      </c>
      <c r="CT868" s="20">
        <v>-10.77</v>
      </c>
      <c r="CU868" s="20">
        <v>0.18</v>
      </c>
      <c r="CV868" s="20">
        <v>1573</v>
      </c>
      <c r="CW868" s="20">
        <v>1698</v>
      </c>
      <c r="CX868" s="20">
        <v>1342</v>
      </c>
      <c r="CY868" s="20">
        <v>0.42799999999999999</v>
      </c>
      <c r="CZ868" s="20">
        <v>179</v>
      </c>
      <c r="DA868" s="20">
        <v>517</v>
      </c>
      <c r="DB868" s="20">
        <v>0.34599999999999997</v>
      </c>
      <c r="DC868" s="20">
        <v>246</v>
      </c>
      <c r="DD868" s="20">
        <v>315</v>
      </c>
      <c r="DE868" s="20">
        <v>0.78100000000000003</v>
      </c>
      <c r="DF868" s="20">
        <v>193</v>
      </c>
      <c r="DG868" s="20">
        <v>8.3913043478260878</v>
      </c>
      <c r="DH868" s="20">
        <v>750</v>
      </c>
      <c r="DI868" s="20">
        <v>32.608695652173914</v>
      </c>
      <c r="DJ868" s="20">
        <v>316</v>
      </c>
      <c r="DK868" s="20">
        <v>124</v>
      </c>
      <c r="DL868" s="20">
        <v>46</v>
      </c>
      <c r="DM868" s="20">
        <v>235</v>
      </c>
      <c r="DN868" s="20">
        <v>352</v>
      </c>
      <c r="DO868" s="20">
        <v>68.400000000000006</v>
      </c>
      <c r="DP868" s="20">
        <v>73.825999999999993</v>
      </c>
      <c r="DQ868" s="20">
        <v>-5.4349999999999996</v>
      </c>
      <c r="DR868" s="20">
        <v>1.345</v>
      </c>
      <c r="DS868" s="20">
        <v>10.217000000000001</v>
      </c>
      <c r="DT868" s="20">
        <v>0.52800000000000002</v>
      </c>
      <c r="DU868" s="20">
        <v>22.5</v>
      </c>
      <c r="DV868" s="20">
        <v>13.7</v>
      </c>
      <c r="DW868" s="20">
        <v>2</v>
      </c>
      <c r="DX868" s="20">
        <v>5.3913043478260869</v>
      </c>
      <c r="DY868" s="20">
        <v>15.3</v>
      </c>
      <c r="DZ868" s="20">
        <v>304</v>
      </c>
      <c r="EA868" s="20">
        <v>0.42699999999999999</v>
      </c>
      <c r="EB868" s="20">
        <v>-2</v>
      </c>
      <c r="EC868" s="66">
        <v>305</v>
      </c>
      <c r="ED868" s="66">
        <v>311</v>
      </c>
      <c r="EE868" s="66">
        <v>320</v>
      </c>
      <c r="EF868" s="66">
        <v>295</v>
      </c>
      <c r="EG868" s="66">
        <v>301</v>
      </c>
      <c r="EH868" s="66">
        <v>254.8</v>
      </c>
      <c r="EI868" s="66">
        <v>304</v>
      </c>
      <c r="EJ868" s="66">
        <v>331</v>
      </c>
      <c r="EK868" s="20">
        <v>11604.06</v>
      </c>
      <c r="EL868" s="20">
        <v>11330.34</v>
      </c>
      <c r="EM868" s="20">
        <v>66.57182608695652</v>
      </c>
      <c r="EN868" s="20">
        <v>77.738043478260877</v>
      </c>
      <c r="EO868" s="20">
        <v>13.6675</v>
      </c>
      <c r="EP868" s="20">
        <v>246.39999999999998</v>
      </c>
      <c r="EQ868" s="21">
        <v>85</v>
      </c>
      <c r="ER868" s="21">
        <v>75</v>
      </c>
      <c r="ES868" s="61" t="str">
        <f t="shared" si="54"/>
        <v>Queens</v>
      </c>
      <c r="ET868" s="61">
        <f t="shared" si="55"/>
        <v>160</v>
      </c>
      <c r="EU868" s="61">
        <f t="shared" si="56"/>
        <v>10</v>
      </c>
    </row>
    <row r="869" spans="1:151" x14ac:dyDescent="0.45">
      <c r="A869" s="68">
        <v>45325</v>
      </c>
      <c r="B869" s="21" t="s">
        <v>126</v>
      </c>
      <c r="C869" s="21">
        <v>332</v>
      </c>
      <c r="D869" s="21" t="s">
        <v>141</v>
      </c>
      <c r="E869" s="21">
        <v>105</v>
      </c>
      <c r="F869" s="50" t="s">
        <v>558</v>
      </c>
      <c r="G869" t="s">
        <v>126</v>
      </c>
      <c r="H869" t="s">
        <v>141</v>
      </c>
      <c r="I869" t="s">
        <v>126</v>
      </c>
      <c r="J869" t="s">
        <v>141</v>
      </c>
      <c r="K869" t="s">
        <v>126</v>
      </c>
      <c r="L869" t="s">
        <v>141</v>
      </c>
      <c r="M869" t="s">
        <v>126</v>
      </c>
      <c r="N869" t="s">
        <v>644</v>
      </c>
      <c r="O869" t="s">
        <v>126</v>
      </c>
      <c r="P869" t="s">
        <v>141</v>
      </c>
      <c r="Q869" t="s">
        <v>126</v>
      </c>
      <c r="R869" t="s">
        <v>141</v>
      </c>
      <c r="S869" t="s">
        <v>116</v>
      </c>
      <c r="T869" t="s">
        <v>116</v>
      </c>
      <c r="U869">
        <v>21</v>
      </c>
      <c r="V869">
        <v>22</v>
      </c>
      <c r="W869" s="20">
        <v>0.42857142857142899</v>
      </c>
      <c r="X869" s="20">
        <v>-1.48</v>
      </c>
      <c r="Y869" s="20">
        <v>101</v>
      </c>
      <c r="Z869" s="20">
        <v>102.5</v>
      </c>
      <c r="AA869" s="20">
        <v>68</v>
      </c>
      <c r="AB869" s="20">
        <v>-1.2E-2</v>
      </c>
      <c r="AC869" s="20">
        <v>3.23</v>
      </c>
      <c r="AD869" s="20">
        <v>107.2</v>
      </c>
      <c r="AE869" s="20">
        <v>104</v>
      </c>
      <c r="AF869" s="20">
        <v>6.86</v>
      </c>
      <c r="AG869" s="20">
        <v>98.5</v>
      </c>
      <c r="AH869" s="20">
        <v>102.7</v>
      </c>
      <c r="AI869" s="20">
        <v>0.38269999999999998</v>
      </c>
      <c r="AJ869" s="20">
        <v>-7</v>
      </c>
      <c r="AK869" s="20">
        <v>-0.33333333333333331</v>
      </c>
      <c r="AL869" s="20">
        <v>1096</v>
      </c>
      <c r="AM869" s="20">
        <v>-2.2400000000000002</v>
      </c>
      <c r="AN869" s="20">
        <v>1.45</v>
      </c>
      <c r="AO869" s="20">
        <v>1444</v>
      </c>
      <c r="AP869" s="20">
        <v>1471</v>
      </c>
      <c r="AQ869" s="20">
        <v>1182</v>
      </c>
      <c r="AR869" s="20">
        <v>0.42399999999999999</v>
      </c>
      <c r="AS869" s="20">
        <v>102</v>
      </c>
      <c r="AT869" s="20">
        <v>376</v>
      </c>
      <c r="AU869" s="20">
        <v>0.27100000000000002</v>
      </c>
      <c r="AV869" s="20">
        <v>340</v>
      </c>
      <c r="AW869" s="20">
        <v>490</v>
      </c>
      <c r="AX869" s="20">
        <v>0.69399999999999995</v>
      </c>
      <c r="AY869" s="20">
        <v>206</v>
      </c>
      <c r="AZ869" s="20">
        <v>9.8095238095238102</v>
      </c>
      <c r="BA869" s="20">
        <v>738</v>
      </c>
      <c r="BB869" s="20">
        <v>35.142857142857146</v>
      </c>
      <c r="BC869" s="20">
        <v>301</v>
      </c>
      <c r="BD869" s="20">
        <v>158</v>
      </c>
      <c r="BE869" s="20">
        <v>78</v>
      </c>
      <c r="BF869" s="20">
        <v>264</v>
      </c>
      <c r="BG869" s="20">
        <v>390</v>
      </c>
      <c r="BH869" s="20">
        <v>68.8</v>
      </c>
      <c r="BI869" s="20">
        <v>70.048000000000002</v>
      </c>
      <c r="BJ869" s="20">
        <v>-1.286</v>
      </c>
      <c r="BK869" s="20">
        <v>1.1399999999999999</v>
      </c>
      <c r="BL869" s="20">
        <v>12.571</v>
      </c>
      <c r="BM869" s="20">
        <v>0.59799999999999998</v>
      </c>
      <c r="BN869" s="20">
        <v>17.899999999999999</v>
      </c>
      <c r="BO869" s="20">
        <v>23.3</v>
      </c>
      <c r="BP869" s="20">
        <v>3.7</v>
      </c>
      <c r="BQ869" s="20">
        <v>7.5238095238095237</v>
      </c>
      <c r="BR869" s="20">
        <v>18.600000000000001</v>
      </c>
      <c r="BS869" s="20">
        <v>185</v>
      </c>
      <c r="BT869" s="20">
        <v>0.49299999999999999</v>
      </c>
      <c r="BU869" s="20">
        <v>0</v>
      </c>
      <c r="BV869" s="66">
        <v>184</v>
      </c>
      <c r="BW869" s="66">
        <v>200</v>
      </c>
      <c r="BX869" s="66">
        <v>214</v>
      </c>
      <c r="BY869" s="66">
        <v>241</v>
      </c>
      <c r="BZ869" s="66">
        <v>180</v>
      </c>
      <c r="CA869" s="66">
        <v>170</v>
      </c>
      <c r="CB869" s="66">
        <v>185</v>
      </c>
      <c r="CC869" s="66">
        <v>188</v>
      </c>
      <c r="CD869" s="20">
        <v>0.90909090909090895</v>
      </c>
      <c r="CE869" s="20">
        <v>12.67</v>
      </c>
      <c r="CF869" s="20">
        <v>112.5</v>
      </c>
      <c r="CG869" s="20">
        <v>99.8</v>
      </c>
      <c r="CH869" s="20">
        <v>68.5</v>
      </c>
      <c r="CI869" s="20">
        <v>6.2E-2</v>
      </c>
      <c r="CJ869" s="20">
        <v>-1.61</v>
      </c>
      <c r="CK869" s="20">
        <v>104.1</v>
      </c>
      <c r="CL869" s="20">
        <v>105.7</v>
      </c>
      <c r="CM869" s="20">
        <v>-1.59</v>
      </c>
      <c r="CN869" s="20">
        <v>110.2</v>
      </c>
      <c r="CO869" s="20">
        <v>100</v>
      </c>
      <c r="CP869" s="63">
        <v>0.75290000000000001</v>
      </c>
      <c r="CQ869" s="20">
        <v>22</v>
      </c>
      <c r="CR869" s="20">
        <v>1</v>
      </c>
      <c r="CS869" s="20">
        <v>1383</v>
      </c>
      <c r="CT869" s="20">
        <v>9.68</v>
      </c>
      <c r="CU869" s="20">
        <v>-1.08</v>
      </c>
      <c r="CV869" s="20">
        <v>1765</v>
      </c>
      <c r="CW869" s="20">
        <v>1489</v>
      </c>
      <c r="CX869" s="20">
        <v>1263</v>
      </c>
      <c r="CY869" s="20">
        <v>0.47299999999999998</v>
      </c>
      <c r="CZ869" s="20">
        <v>150</v>
      </c>
      <c r="DA869" s="20">
        <v>450</v>
      </c>
      <c r="DB869" s="20">
        <v>0.33300000000000002</v>
      </c>
      <c r="DC869" s="20">
        <v>421</v>
      </c>
      <c r="DD869" s="20">
        <v>564</v>
      </c>
      <c r="DE869" s="20">
        <v>0.746</v>
      </c>
      <c r="DF869" s="20">
        <v>265</v>
      </c>
      <c r="DG869" s="20">
        <v>12.045454545454545</v>
      </c>
      <c r="DH869" s="20">
        <v>844</v>
      </c>
      <c r="DI869" s="20">
        <v>38.363636363636367</v>
      </c>
      <c r="DJ869" s="20">
        <v>264</v>
      </c>
      <c r="DK869" s="20">
        <v>185</v>
      </c>
      <c r="DL869" s="20">
        <v>118</v>
      </c>
      <c r="DM869" s="20">
        <v>291</v>
      </c>
      <c r="DN869" s="20">
        <v>388</v>
      </c>
      <c r="DO869" s="20">
        <v>80.2</v>
      </c>
      <c r="DP869" s="20">
        <v>67.682000000000002</v>
      </c>
      <c r="DQ869" s="20">
        <v>12.545</v>
      </c>
      <c r="DR869" s="20">
        <v>0.90700000000000003</v>
      </c>
      <c r="DS869" s="20">
        <v>13.227</v>
      </c>
      <c r="DT869" s="20">
        <v>0.63600000000000001</v>
      </c>
      <c r="DU869" s="20">
        <v>20.5</v>
      </c>
      <c r="DV869" s="20">
        <v>25.6</v>
      </c>
      <c r="DW869" s="20">
        <v>5.4</v>
      </c>
      <c r="DX869" s="20">
        <v>8.4090909090909083</v>
      </c>
      <c r="DY869" s="20">
        <v>17.600000000000001</v>
      </c>
      <c r="DZ869" s="20">
        <v>27</v>
      </c>
      <c r="EA869" s="20">
        <v>0.60699999999999998</v>
      </c>
      <c r="EB869" s="20">
        <v>0</v>
      </c>
      <c r="EC869" s="66">
        <v>47</v>
      </c>
      <c r="ED869" s="66">
        <v>28</v>
      </c>
      <c r="EE869" s="66">
        <v>27</v>
      </c>
      <c r="EF869" s="66">
        <v>66</v>
      </c>
      <c r="EG869" s="66">
        <v>62</v>
      </c>
      <c r="EH869" s="66">
        <v>38.299999999999997</v>
      </c>
      <c r="EI869" s="66">
        <v>27</v>
      </c>
      <c r="EJ869" s="66">
        <v>26</v>
      </c>
      <c r="EK869" s="20">
        <v>10079.799999999999</v>
      </c>
      <c r="EL869" s="20">
        <v>11531.25</v>
      </c>
      <c r="EM869" s="20">
        <v>105.71068181818181</v>
      </c>
      <c r="EN869" s="20">
        <v>99.517428571428567</v>
      </c>
      <c r="EO869" s="20">
        <v>13.8756</v>
      </c>
      <c r="EP869" s="20">
        <v>269.27199999999999</v>
      </c>
      <c r="EQ869" s="21">
        <v>67</v>
      </c>
      <c r="ER869" s="21">
        <v>86</v>
      </c>
      <c r="ES869" s="61" t="str">
        <f t="shared" si="54"/>
        <v>Grand Canyon</v>
      </c>
      <c r="ET869" s="61">
        <f t="shared" si="55"/>
        <v>153</v>
      </c>
      <c r="EU869" s="61">
        <f t="shared" si="56"/>
        <v>-19</v>
      </c>
    </row>
    <row r="870" spans="1:151" x14ac:dyDescent="0.45">
      <c r="A870" s="68">
        <v>45325</v>
      </c>
      <c r="B870" s="21" t="s">
        <v>317</v>
      </c>
      <c r="C870" s="21">
        <v>210</v>
      </c>
      <c r="D870" s="21" t="s">
        <v>326</v>
      </c>
      <c r="E870" s="21">
        <v>117</v>
      </c>
      <c r="F870" s="50" t="s">
        <v>558</v>
      </c>
      <c r="G870" t="s">
        <v>317</v>
      </c>
      <c r="H870" t="s">
        <v>326</v>
      </c>
      <c r="I870" t="s">
        <v>317</v>
      </c>
      <c r="J870" t="s">
        <v>326</v>
      </c>
      <c r="K870" t="s">
        <v>317</v>
      </c>
      <c r="L870" t="s">
        <v>499</v>
      </c>
      <c r="M870" t="s">
        <v>718</v>
      </c>
      <c r="N870" t="s">
        <v>1267</v>
      </c>
      <c r="O870" t="s">
        <v>1373</v>
      </c>
      <c r="P870" t="s">
        <v>326</v>
      </c>
      <c r="Q870" t="s">
        <v>317</v>
      </c>
      <c r="R870" t="s">
        <v>499</v>
      </c>
      <c r="S870" t="s">
        <v>182</v>
      </c>
      <c r="T870" t="s">
        <v>182</v>
      </c>
      <c r="U870">
        <v>22</v>
      </c>
      <c r="V870">
        <v>22</v>
      </c>
      <c r="W870" s="20">
        <v>0.45454545454545398</v>
      </c>
      <c r="X870" s="20">
        <v>-10.25</v>
      </c>
      <c r="Y870" s="20">
        <v>98.5</v>
      </c>
      <c r="Z870" s="20">
        <v>108.7</v>
      </c>
      <c r="AA870" s="20">
        <v>68.2</v>
      </c>
      <c r="AB870" s="20">
        <v>0.129</v>
      </c>
      <c r="AC870" s="20">
        <v>-0.87</v>
      </c>
      <c r="AD870" s="20">
        <v>106.2</v>
      </c>
      <c r="AE870" s="20">
        <v>107.1</v>
      </c>
      <c r="AF870" s="20">
        <v>0.13</v>
      </c>
      <c r="AG870" s="20">
        <v>96.9</v>
      </c>
      <c r="AH870" s="20">
        <v>109.1</v>
      </c>
      <c r="AI870" s="20">
        <v>0.2034</v>
      </c>
      <c r="AJ870" s="20">
        <v>-7.1</v>
      </c>
      <c r="AK870" s="20">
        <v>-0.3227272727272727</v>
      </c>
      <c r="AL870" s="20">
        <v>1079</v>
      </c>
      <c r="AM870" s="20">
        <v>-11.46</v>
      </c>
      <c r="AN870" s="20">
        <v>-2.5</v>
      </c>
      <c r="AO870" s="20">
        <v>1465</v>
      </c>
      <c r="AP870" s="20">
        <v>1662</v>
      </c>
      <c r="AQ870" s="20">
        <v>1248</v>
      </c>
      <c r="AR870" s="20">
        <v>0.42899999999999999</v>
      </c>
      <c r="AS870" s="20">
        <v>142</v>
      </c>
      <c r="AT870" s="20">
        <v>463</v>
      </c>
      <c r="AU870" s="20">
        <v>0.307</v>
      </c>
      <c r="AV870" s="20">
        <v>253</v>
      </c>
      <c r="AW870" s="20">
        <v>376</v>
      </c>
      <c r="AX870" s="20">
        <v>0.67300000000000004</v>
      </c>
      <c r="AY870" s="20">
        <v>176</v>
      </c>
      <c r="AZ870" s="20">
        <v>8</v>
      </c>
      <c r="BA870" s="20">
        <v>674</v>
      </c>
      <c r="BB870" s="20">
        <v>30.636363636363637</v>
      </c>
      <c r="BC870" s="20">
        <v>294</v>
      </c>
      <c r="BD870" s="20">
        <v>131</v>
      </c>
      <c r="BE870" s="20">
        <v>66</v>
      </c>
      <c r="BF870" s="20">
        <v>281</v>
      </c>
      <c r="BG870" s="20">
        <v>410</v>
      </c>
      <c r="BH870" s="20">
        <v>66.599999999999994</v>
      </c>
      <c r="BI870" s="20">
        <v>75.545000000000002</v>
      </c>
      <c r="BJ870" s="20">
        <v>-8.9550000000000001</v>
      </c>
      <c r="BK870" s="20">
        <v>1.046</v>
      </c>
      <c r="BL870" s="20">
        <v>12.773</v>
      </c>
      <c r="BM870" s="20">
        <v>0.46600000000000003</v>
      </c>
      <c r="BN870" s="20">
        <v>21</v>
      </c>
      <c r="BO870" s="20">
        <v>17.100000000000001</v>
      </c>
      <c r="BP870" s="20">
        <v>3</v>
      </c>
      <c r="BQ870" s="20">
        <v>5.9545454545454541</v>
      </c>
      <c r="BR870" s="20">
        <v>18.600000000000001</v>
      </c>
      <c r="BS870" s="20">
        <v>190</v>
      </c>
      <c r="BT870" s="20">
        <v>0.49</v>
      </c>
      <c r="BU870" s="20">
        <v>1</v>
      </c>
      <c r="BV870" s="66">
        <v>297</v>
      </c>
      <c r="BW870" s="66">
        <v>244</v>
      </c>
      <c r="BX870" s="66">
        <v>231</v>
      </c>
      <c r="BY870" s="66">
        <v>345</v>
      </c>
      <c r="BZ870" s="66">
        <v>296</v>
      </c>
      <c r="CA870" s="66">
        <v>223.2</v>
      </c>
      <c r="CB870" s="66">
        <v>191</v>
      </c>
      <c r="CC870" s="66">
        <v>255</v>
      </c>
      <c r="CD870" s="20">
        <v>0.36363636363636398</v>
      </c>
      <c r="CE870" s="20">
        <v>-8.36</v>
      </c>
      <c r="CF870" s="20">
        <v>102.9</v>
      </c>
      <c r="CG870" s="20">
        <v>111.3</v>
      </c>
      <c r="CH870" s="20">
        <v>64</v>
      </c>
      <c r="CI870" s="20">
        <v>-2.7E-2</v>
      </c>
      <c r="CJ870" s="20">
        <v>-1.74</v>
      </c>
      <c r="CK870" s="20">
        <v>106.4</v>
      </c>
      <c r="CL870" s="20">
        <v>108.1</v>
      </c>
      <c r="CM870" s="20">
        <v>-0.6</v>
      </c>
      <c r="CN870" s="20">
        <v>102.2</v>
      </c>
      <c r="CO870" s="20">
        <v>111.2</v>
      </c>
      <c r="CP870" s="63">
        <v>0.27450000000000002</v>
      </c>
      <c r="CQ870" s="20">
        <v>-10</v>
      </c>
      <c r="CR870" s="20">
        <v>-0.45454545454545453</v>
      </c>
      <c r="CS870" s="20">
        <v>1029</v>
      </c>
      <c r="CT870" s="20">
        <v>-8.07</v>
      </c>
      <c r="CU870" s="20">
        <v>-3.07</v>
      </c>
      <c r="CV870" s="20">
        <v>1524</v>
      </c>
      <c r="CW870" s="20">
        <v>1534</v>
      </c>
      <c r="CX870" s="20">
        <v>1233</v>
      </c>
      <c r="CY870" s="20">
        <v>0.45300000000000001</v>
      </c>
      <c r="CZ870" s="20">
        <v>144</v>
      </c>
      <c r="DA870" s="20">
        <v>450</v>
      </c>
      <c r="DB870" s="20">
        <v>0.32</v>
      </c>
      <c r="DC870" s="20">
        <v>262</v>
      </c>
      <c r="DD870" s="20">
        <v>380</v>
      </c>
      <c r="DE870" s="20">
        <v>0.68899999999999995</v>
      </c>
      <c r="DF870" s="20">
        <v>223</v>
      </c>
      <c r="DG870" s="20">
        <v>10.136363636363637</v>
      </c>
      <c r="DH870" s="20">
        <v>719</v>
      </c>
      <c r="DI870" s="20">
        <v>32.68181818181818</v>
      </c>
      <c r="DJ870" s="20">
        <v>271</v>
      </c>
      <c r="DK870" s="20">
        <v>152</v>
      </c>
      <c r="DL870" s="20">
        <v>84</v>
      </c>
      <c r="DM870" s="20">
        <v>255</v>
      </c>
      <c r="DN870" s="20">
        <v>362</v>
      </c>
      <c r="DO870" s="20">
        <v>69.3</v>
      </c>
      <c r="DP870" s="20">
        <v>69.727000000000004</v>
      </c>
      <c r="DQ870" s="20">
        <v>-0.45500000000000002</v>
      </c>
      <c r="DR870" s="20">
        <v>1.0629999999999999</v>
      </c>
      <c r="DS870" s="20">
        <v>11.590999999999999</v>
      </c>
      <c r="DT870" s="20">
        <v>0.59599999999999997</v>
      </c>
      <c r="DU870" s="20">
        <v>20.5</v>
      </c>
      <c r="DV870" s="20">
        <v>17.3</v>
      </c>
      <c r="DW870" s="20">
        <v>3.8</v>
      </c>
      <c r="DX870" s="20">
        <v>6.9090909090909092</v>
      </c>
      <c r="DY870" s="20">
        <v>16.5</v>
      </c>
      <c r="DZ870" s="20">
        <v>306</v>
      </c>
      <c r="EA870" s="20">
        <v>0.42299999999999999</v>
      </c>
      <c r="EB870" s="20">
        <v>-1</v>
      </c>
      <c r="EC870" s="66">
        <v>272</v>
      </c>
      <c r="ED870" s="66">
        <v>306</v>
      </c>
      <c r="EE870" s="66">
        <v>318</v>
      </c>
      <c r="EF870" s="66">
        <v>306</v>
      </c>
      <c r="EG870" s="66">
        <v>276</v>
      </c>
      <c r="EH870" s="66">
        <v>252.5</v>
      </c>
      <c r="EI870" s="66">
        <v>306</v>
      </c>
      <c r="EJ870" s="66">
        <v>303</v>
      </c>
      <c r="EK870" s="20">
        <v>10963.05</v>
      </c>
      <c r="EL870" s="20">
        <v>11185.230000000001</v>
      </c>
      <c r="EM870" s="20">
        <v>88.249818181818185</v>
      </c>
      <c r="EN870" s="20">
        <v>69.019136363636349</v>
      </c>
      <c r="EO870" s="20">
        <v>12.8154</v>
      </c>
      <c r="EP870" s="20">
        <v>243.626</v>
      </c>
      <c r="EQ870" s="21">
        <v>79</v>
      </c>
      <c r="ER870" s="21">
        <v>81</v>
      </c>
      <c r="ES870" s="61" t="str">
        <f t="shared" si="54"/>
        <v>Idaho St.</v>
      </c>
      <c r="ET870" s="61">
        <f t="shared" si="55"/>
        <v>160</v>
      </c>
      <c r="EU870" s="61">
        <f t="shared" si="56"/>
        <v>-2</v>
      </c>
    </row>
    <row r="871" spans="1:151" x14ac:dyDescent="0.45">
      <c r="A871" s="68">
        <v>45325</v>
      </c>
      <c r="B871" s="21" t="s">
        <v>190</v>
      </c>
      <c r="C871" s="21">
        <v>50</v>
      </c>
      <c r="D871" s="21" t="s">
        <v>195</v>
      </c>
      <c r="E871" s="21">
        <v>257</v>
      </c>
      <c r="F871" s="50" t="s">
        <v>558</v>
      </c>
      <c r="G871" t="s">
        <v>190</v>
      </c>
      <c r="H871" t="s">
        <v>195</v>
      </c>
      <c r="I871" t="s">
        <v>190</v>
      </c>
      <c r="J871" t="s">
        <v>195</v>
      </c>
      <c r="K871" t="s">
        <v>190</v>
      </c>
      <c r="L871" t="s">
        <v>195</v>
      </c>
      <c r="M871" t="s">
        <v>190</v>
      </c>
      <c r="N871" t="s">
        <v>195</v>
      </c>
      <c r="O871" t="s">
        <v>190</v>
      </c>
      <c r="P871" t="s">
        <v>195</v>
      </c>
      <c r="Q871" t="s">
        <v>190</v>
      </c>
      <c r="R871" t="s">
        <v>195</v>
      </c>
      <c r="S871" t="s">
        <v>124</v>
      </c>
      <c r="T871" t="s">
        <v>124</v>
      </c>
      <c r="U871">
        <v>22</v>
      </c>
      <c r="V871">
        <v>22</v>
      </c>
      <c r="W871" s="20">
        <v>0.68181818181818199</v>
      </c>
      <c r="X871" s="20">
        <v>2.62</v>
      </c>
      <c r="Y871" s="20">
        <v>109.9</v>
      </c>
      <c r="Z871" s="20">
        <v>107.3</v>
      </c>
      <c r="AA871" s="20">
        <v>67.400000000000006</v>
      </c>
      <c r="AB871" s="20">
        <v>4.4999999999999998E-2</v>
      </c>
      <c r="AC871" s="20">
        <v>-3.52</v>
      </c>
      <c r="AD871" s="20">
        <v>104.5</v>
      </c>
      <c r="AE871" s="20">
        <v>108.1</v>
      </c>
      <c r="AF871" s="20">
        <v>-5.33</v>
      </c>
      <c r="AG871" s="20">
        <v>109.6</v>
      </c>
      <c r="AH871" s="20">
        <v>107.4</v>
      </c>
      <c r="AI871" s="20">
        <v>0.55779999999999996</v>
      </c>
      <c r="AJ871" s="20">
        <v>-3.2</v>
      </c>
      <c r="AK871" s="20">
        <v>-0.14545454545454548</v>
      </c>
      <c r="AL871" s="20">
        <v>1246</v>
      </c>
      <c r="AM871" s="20">
        <v>0.5</v>
      </c>
      <c r="AN871" s="20">
        <v>-4.1500000000000004</v>
      </c>
      <c r="AO871" s="20">
        <v>1750</v>
      </c>
      <c r="AP871" s="20">
        <v>1551</v>
      </c>
      <c r="AQ871" s="20">
        <v>1296</v>
      </c>
      <c r="AR871" s="20">
        <v>0.47699999999999998</v>
      </c>
      <c r="AS871" s="20">
        <v>230</v>
      </c>
      <c r="AT871" s="20">
        <v>653</v>
      </c>
      <c r="AU871" s="20">
        <v>0.35199999999999998</v>
      </c>
      <c r="AV871" s="20">
        <v>284</v>
      </c>
      <c r="AW871" s="20">
        <v>385</v>
      </c>
      <c r="AX871" s="20">
        <v>0.73799999999999999</v>
      </c>
      <c r="AY871" s="20">
        <v>204</v>
      </c>
      <c r="AZ871" s="20">
        <v>9.2727272727272734</v>
      </c>
      <c r="BA871" s="20">
        <v>824</v>
      </c>
      <c r="BB871" s="20">
        <v>37.454545454545453</v>
      </c>
      <c r="BC871" s="20">
        <v>309</v>
      </c>
      <c r="BD871" s="20">
        <v>146</v>
      </c>
      <c r="BE871" s="20">
        <v>87</v>
      </c>
      <c r="BF871" s="20">
        <v>262</v>
      </c>
      <c r="BG871" s="20">
        <v>364</v>
      </c>
      <c r="BH871" s="20">
        <v>79.5</v>
      </c>
      <c r="BI871" s="20">
        <v>70.5</v>
      </c>
      <c r="BJ871" s="20">
        <v>9.0449999999999999</v>
      </c>
      <c r="BK871" s="20">
        <v>1.179</v>
      </c>
      <c r="BL871" s="20">
        <v>11.909000000000001</v>
      </c>
      <c r="BM871" s="20">
        <v>0.55700000000000005</v>
      </c>
      <c r="BN871" s="20">
        <v>29.7</v>
      </c>
      <c r="BO871" s="20">
        <v>17.5</v>
      </c>
      <c r="BP871" s="20">
        <v>4</v>
      </c>
      <c r="BQ871" s="20">
        <v>6.6363636363636367</v>
      </c>
      <c r="BR871" s="20">
        <v>16.5</v>
      </c>
      <c r="BS871" s="20">
        <v>139</v>
      </c>
      <c r="BT871" s="20">
        <v>0.51700000000000002</v>
      </c>
      <c r="BU871" s="20">
        <v>0</v>
      </c>
      <c r="BV871" s="66">
        <v>129</v>
      </c>
      <c r="BW871" s="66">
        <v>134</v>
      </c>
      <c r="BX871" s="66">
        <v>136</v>
      </c>
      <c r="BY871" s="66">
        <v>136</v>
      </c>
      <c r="BZ871" s="66">
        <v>139</v>
      </c>
      <c r="CA871" s="66">
        <v>113.5</v>
      </c>
      <c r="CB871" s="66">
        <v>142</v>
      </c>
      <c r="CC871" s="66">
        <v>116</v>
      </c>
      <c r="CD871" s="20">
        <v>0.86363636363636398</v>
      </c>
      <c r="CE871" s="20">
        <v>8.09</v>
      </c>
      <c r="CF871" s="20">
        <v>113.7</v>
      </c>
      <c r="CG871" s="20">
        <v>105.7</v>
      </c>
      <c r="CH871" s="20">
        <v>73.3</v>
      </c>
      <c r="CI871" s="20">
        <v>0.161</v>
      </c>
      <c r="CJ871" s="20">
        <v>-4.9400000000000004</v>
      </c>
      <c r="CK871" s="20">
        <v>103.2</v>
      </c>
      <c r="CL871" s="20">
        <v>108.1</v>
      </c>
      <c r="CM871" s="20">
        <v>-6.46</v>
      </c>
      <c r="CN871" s="20">
        <v>113.7</v>
      </c>
      <c r="CO871" s="20">
        <v>104.6</v>
      </c>
      <c r="CP871" s="63">
        <v>0.72109999999999996</v>
      </c>
      <c r="CQ871" s="20">
        <v>0.4</v>
      </c>
      <c r="CR871" s="20">
        <v>1.8181818181818184E-2</v>
      </c>
      <c r="CS871" s="20">
        <v>1340</v>
      </c>
      <c r="CT871" s="20">
        <v>5.91</v>
      </c>
      <c r="CU871" s="20">
        <v>-3.69</v>
      </c>
      <c r="CV871" s="20">
        <v>1941</v>
      </c>
      <c r="CW871" s="20">
        <v>1659</v>
      </c>
      <c r="CX871" s="20">
        <v>1407</v>
      </c>
      <c r="CY871" s="20">
        <v>0.49299999999999999</v>
      </c>
      <c r="CZ871" s="20">
        <v>228</v>
      </c>
      <c r="DA871" s="20">
        <v>565</v>
      </c>
      <c r="DB871" s="20">
        <v>0.40400000000000003</v>
      </c>
      <c r="DC871" s="20">
        <v>325</v>
      </c>
      <c r="DD871" s="20">
        <v>445</v>
      </c>
      <c r="DE871" s="20">
        <v>0.73</v>
      </c>
      <c r="DF871" s="20">
        <v>256</v>
      </c>
      <c r="DG871" s="20">
        <v>11.636363636363637</v>
      </c>
      <c r="DH871" s="20">
        <v>810</v>
      </c>
      <c r="DI871" s="20">
        <v>36.81818181818182</v>
      </c>
      <c r="DJ871" s="20">
        <v>418</v>
      </c>
      <c r="DK871" s="20">
        <v>244</v>
      </c>
      <c r="DL871" s="20">
        <v>89</v>
      </c>
      <c r="DM871" s="20">
        <v>300</v>
      </c>
      <c r="DN871" s="20">
        <v>412</v>
      </c>
      <c r="DO871" s="20">
        <v>88.2</v>
      </c>
      <c r="DP871" s="20">
        <v>75.409000000000006</v>
      </c>
      <c r="DQ871" s="20">
        <v>12.818</v>
      </c>
      <c r="DR871" s="20">
        <v>1.393</v>
      </c>
      <c r="DS871" s="20">
        <v>13.635999999999999</v>
      </c>
      <c r="DT871" s="20">
        <v>0.81299999999999994</v>
      </c>
      <c r="DU871" s="20">
        <v>25.7</v>
      </c>
      <c r="DV871" s="20">
        <v>20.2</v>
      </c>
      <c r="DW871" s="20">
        <v>4</v>
      </c>
      <c r="DX871" s="20">
        <v>11.090909090909092</v>
      </c>
      <c r="DY871" s="20">
        <v>18.7</v>
      </c>
      <c r="DZ871" s="20">
        <v>52</v>
      </c>
      <c r="EA871" s="20">
        <v>0.58199999999999996</v>
      </c>
      <c r="EB871" s="20">
        <v>-1</v>
      </c>
      <c r="EC871" s="66">
        <v>90</v>
      </c>
      <c r="ED871" s="66">
        <v>55</v>
      </c>
      <c r="EE871" s="66">
        <v>62</v>
      </c>
      <c r="EF871" s="66">
        <v>105</v>
      </c>
      <c r="EG871" s="66">
        <v>94</v>
      </c>
      <c r="EH871" s="66">
        <v>66.7</v>
      </c>
      <c r="EI871" s="66">
        <v>52</v>
      </c>
      <c r="EJ871" s="66">
        <v>39</v>
      </c>
      <c r="EK871" s="20">
        <v>11616.43</v>
      </c>
      <c r="EL871" s="20">
        <v>12200.01</v>
      </c>
      <c r="EM871" s="20">
        <v>132.08163636363639</v>
      </c>
      <c r="EN871" s="20">
        <v>90.49345454545454</v>
      </c>
      <c r="EO871" s="20">
        <v>12.045</v>
      </c>
      <c r="EP871" s="20">
        <v>304.05599999999998</v>
      </c>
      <c r="EQ871" s="21">
        <v>56</v>
      </c>
      <c r="ER871" s="21">
        <v>78</v>
      </c>
      <c r="ES871" s="61" t="str">
        <f t="shared" si="54"/>
        <v>Samford</v>
      </c>
      <c r="ET871" s="61">
        <f t="shared" si="55"/>
        <v>134</v>
      </c>
      <c r="EU871" s="61">
        <f t="shared" si="56"/>
        <v>-22</v>
      </c>
    </row>
    <row r="872" spans="1:151" x14ac:dyDescent="0.45">
      <c r="A872" s="68">
        <v>45325</v>
      </c>
      <c r="B872" s="21" t="s">
        <v>343</v>
      </c>
      <c r="C872" s="21">
        <v>295</v>
      </c>
      <c r="D872" s="21" t="s">
        <v>282</v>
      </c>
      <c r="E872" s="21">
        <v>278</v>
      </c>
      <c r="F872" s="50" t="s">
        <v>558</v>
      </c>
      <c r="G872" t="s">
        <v>343</v>
      </c>
      <c r="H872" t="s">
        <v>282</v>
      </c>
      <c r="I872" t="s">
        <v>343</v>
      </c>
      <c r="J872" t="s">
        <v>282</v>
      </c>
      <c r="K872" t="s">
        <v>482</v>
      </c>
      <c r="L872" t="s">
        <v>282</v>
      </c>
      <c r="M872" t="s">
        <v>708</v>
      </c>
      <c r="N872" t="s">
        <v>692</v>
      </c>
      <c r="O872" t="s">
        <v>343</v>
      </c>
      <c r="P872" t="s">
        <v>282</v>
      </c>
      <c r="Q872" t="s">
        <v>482</v>
      </c>
      <c r="R872" t="s">
        <v>282</v>
      </c>
      <c r="S872" t="s">
        <v>216</v>
      </c>
      <c r="T872" t="s">
        <v>216</v>
      </c>
      <c r="U872">
        <v>22</v>
      </c>
      <c r="V872">
        <v>22</v>
      </c>
      <c r="W872" s="20">
        <v>0.54545454545454497</v>
      </c>
      <c r="X872" s="20">
        <v>-6.91</v>
      </c>
      <c r="Y872" s="20">
        <v>100.8</v>
      </c>
      <c r="Z872" s="20">
        <v>107.7</v>
      </c>
      <c r="AA872" s="20">
        <v>68.400000000000006</v>
      </c>
      <c r="AB872" s="20">
        <v>-6.0000000000000001E-3</v>
      </c>
      <c r="AC872" s="20">
        <v>-4.54</v>
      </c>
      <c r="AD872" s="20">
        <v>104.3</v>
      </c>
      <c r="AE872" s="20">
        <v>108.8</v>
      </c>
      <c r="AF872" s="20">
        <v>0.39</v>
      </c>
      <c r="AG872" s="20">
        <v>98.8</v>
      </c>
      <c r="AH872" s="20">
        <v>106.8</v>
      </c>
      <c r="AI872" s="20">
        <v>0.29020000000000001</v>
      </c>
      <c r="AJ872" s="20">
        <v>-6.8</v>
      </c>
      <c r="AK872" s="20">
        <v>-0.30909090909090908</v>
      </c>
      <c r="AL872" s="20">
        <v>1078</v>
      </c>
      <c r="AM872" s="20">
        <v>-7.37</v>
      </c>
      <c r="AN872" s="20">
        <v>-5.32</v>
      </c>
      <c r="AO872" s="20">
        <v>1630</v>
      </c>
      <c r="AP872" s="20">
        <v>1552</v>
      </c>
      <c r="AQ872" s="20">
        <v>1296</v>
      </c>
      <c r="AR872" s="20">
        <v>0.44400000000000001</v>
      </c>
      <c r="AS872" s="20">
        <v>155</v>
      </c>
      <c r="AT872" s="20">
        <v>466</v>
      </c>
      <c r="AU872" s="20">
        <v>0.33300000000000002</v>
      </c>
      <c r="AV872" s="20">
        <v>323</v>
      </c>
      <c r="AW872" s="20">
        <v>429</v>
      </c>
      <c r="AX872" s="20">
        <v>0.753</v>
      </c>
      <c r="AY872" s="20">
        <v>220</v>
      </c>
      <c r="AZ872" s="20">
        <v>10</v>
      </c>
      <c r="BA872" s="20">
        <v>767</v>
      </c>
      <c r="BB872" s="20">
        <v>34.863636363636367</v>
      </c>
      <c r="BC872" s="20">
        <v>275</v>
      </c>
      <c r="BD872" s="20">
        <v>139</v>
      </c>
      <c r="BE872" s="20">
        <v>72</v>
      </c>
      <c r="BF872" s="20">
        <v>274</v>
      </c>
      <c r="BG872" s="20">
        <v>404</v>
      </c>
      <c r="BH872" s="20">
        <v>74.099999999999994</v>
      </c>
      <c r="BI872" s="20">
        <v>70.545000000000002</v>
      </c>
      <c r="BJ872" s="20">
        <v>3.5449999999999999</v>
      </c>
      <c r="BK872" s="20">
        <v>1.004</v>
      </c>
      <c r="BL872" s="20">
        <v>12.455</v>
      </c>
      <c r="BM872" s="20">
        <v>0.50700000000000001</v>
      </c>
      <c r="BN872" s="20">
        <v>21.2</v>
      </c>
      <c r="BO872" s="20">
        <v>19.5</v>
      </c>
      <c r="BP872" s="20">
        <v>3.3</v>
      </c>
      <c r="BQ872" s="20">
        <v>6.3181818181818183</v>
      </c>
      <c r="BR872" s="20">
        <v>18.399999999999999</v>
      </c>
      <c r="BS872" s="20">
        <v>258</v>
      </c>
      <c r="BT872" s="20">
        <v>0.45600000000000002</v>
      </c>
      <c r="BU872" s="20">
        <v>1</v>
      </c>
      <c r="BV872" s="66">
        <v>261</v>
      </c>
      <c r="BW872" s="66">
        <v>243</v>
      </c>
      <c r="BX872" s="66">
        <v>235</v>
      </c>
      <c r="BY872" s="66">
        <v>266</v>
      </c>
      <c r="BZ872" s="66">
        <v>260</v>
      </c>
      <c r="CA872" s="66">
        <v>211.2</v>
      </c>
      <c r="CB872" s="66">
        <v>258</v>
      </c>
      <c r="CC872" s="66">
        <v>193</v>
      </c>
      <c r="CD872" s="20">
        <v>0.27272727272727298</v>
      </c>
      <c r="CE872" s="20">
        <v>-15.76</v>
      </c>
      <c r="CF872" s="20">
        <v>93.9</v>
      </c>
      <c r="CG872" s="20">
        <v>109.7</v>
      </c>
      <c r="CH872" s="20">
        <v>69.5</v>
      </c>
      <c r="CI872" s="20">
        <v>-6.0999999999999999E-2</v>
      </c>
      <c r="CJ872" s="20">
        <v>-3.99</v>
      </c>
      <c r="CK872" s="20">
        <v>104.3</v>
      </c>
      <c r="CL872" s="20">
        <v>108.3</v>
      </c>
      <c r="CM872" s="20">
        <v>4.32</v>
      </c>
      <c r="CN872" s="20">
        <v>93.6</v>
      </c>
      <c r="CO872" s="20">
        <v>108.7</v>
      </c>
      <c r="CP872" s="63">
        <v>0.151</v>
      </c>
      <c r="CQ872" s="20">
        <v>-12</v>
      </c>
      <c r="CR872" s="20">
        <v>-0.54545454545454541</v>
      </c>
      <c r="CS872" s="20">
        <v>923</v>
      </c>
      <c r="CT872" s="20">
        <v>-13.03</v>
      </c>
      <c r="CU872" s="20">
        <v>-3.18</v>
      </c>
      <c r="CV872" s="20">
        <v>1487</v>
      </c>
      <c r="CW872" s="20">
        <v>1581</v>
      </c>
      <c r="CX872" s="20">
        <v>1247</v>
      </c>
      <c r="CY872" s="20">
        <v>0.40600000000000003</v>
      </c>
      <c r="CZ872" s="20">
        <v>144</v>
      </c>
      <c r="DA872" s="20">
        <v>448</v>
      </c>
      <c r="DB872" s="20">
        <v>0.32100000000000001</v>
      </c>
      <c r="DC872" s="20">
        <v>331</v>
      </c>
      <c r="DD872" s="20">
        <v>448</v>
      </c>
      <c r="DE872" s="20">
        <v>0.73899999999999999</v>
      </c>
      <c r="DF872" s="20">
        <v>223</v>
      </c>
      <c r="DG872" s="20">
        <v>10.136363636363637</v>
      </c>
      <c r="DH872" s="20">
        <v>806</v>
      </c>
      <c r="DI872" s="20">
        <v>36.636363636363633</v>
      </c>
      <c r="DJ872" s="20">
        <v>260</v>
      </c>
      <c r="DK872" s="20">
        <v>141</v>
      </c>
      <c r="DL872" s="20">
        <v>67</v>
      </c>
      <c r="DM872" s="20">
        <v>308</v>
      </c>
      <c r="DN872" s="20">
        <v>449</v>
      </c>
      <c r="DO872" s="20">
        <v>67.599999999999994</v>
      </c>
      <c r="DP872" s="20">
        <v>71.864000000000004</v>
      </c>
      <c r="DQ872" s="20">
        <v>-4.2729999999999997</v>
      </c>
      <c r="DR872" s="20">
        <v>0.84399999999999997</v>
      </c>
      <c r="DS872" s="20">
        <v>14</v>
      </c>
      <c r="DT872" s="20">
        <v>0.45800000000000002</v>
      </c>
      <c r="DU872" s="20">
        <v>20.399999999999999</v>
      </c>
      <c r="DV872" s="20">
        <v>20.399999999999999</v>
      </c>
      <c r="DW872" s="20">
        <v>3</v>
      </c>
      <c r="DX872" s="20">
        <v>6.4090909090909092</v>
      </c>
      <c r="DY872" s="20">
        <v>20.399999999999999</v>
      </c>
      <c r="DZ872" s="20">
        <v>333</v>
      </c>
      <c r="EA872" s="20">
        <v>0.39800000000000002</v>
      </c>
      <c r="EB872" s="20">
        <v>1</v>
      </c>
      <c r="EC872" s="66">
        <v>331</v>
      </c>
      <c r="ED872" s="66">
        <v>343</v>
      </c>
      <c r="EE872" s="66">
        <v>345</v>
      </c>
      <c r="EF872" s="66">
        <v>337</v>
      </c>
      <c r="EG872" s="66">
        <v>329</v>
      </c>
      <c r="EH872" s="66">
        <v>281.7</v>
      </c>
      <c r="EI872" s="66">
        <v>333</v>
      </c>
      <c r="EJ872" s="66">
        <v>321</v>
      </c>
      <c r="EK872" s="20">
        <v>11057.76</v>
      </c>
      <c r="EL872" s="20">
        <v>10113.030000000001</v>
      </c>
      <c r="EM872" s="20">
        <v>79.825227272727275</v>
      </c>
      <c r="EN872" s="20">
        <v>88.454545454545453</v>
      </c>
      <c r="EO872" s="20">
        <v>13.597599999999998</v>
      </c>
      <c r="EP872" s="20">
        <v>338.09699999999998</v>
      </c>
      <c r="EQ872" s="21">
        <v>79</v>
      </c>
      <c r="ER872" s="21">
        <v>74</v>
      </c>
      <c r="ES872" s="61" t="str">
        <f t="shared" si="54"/>
        <v>Tennessee St.</v>
      </c>
      <c r="ET872" s="61">
        <f t="shared" si="55"/>
        <v>153</v>
      </c>
      <c r="EU872" s="61">
        <f t="shared" si="56"/>
        <v>5</v>
      </c>
    </row>
    <row r="873" spans="1:151" x14ac:dyDescent="0.45">
      <c r="A873" s="68">
        <v>45325</v>
      </c>
      <c r="B873" s="21" t="s">
        <v>215</v>
      </c>
      <c r="C873" s="21">
        <v>266</v>
      </c>
      <c r="D873" s="21" t="s">
        <v>342</v>
      </c>
      <c r="E873" s="21">
        <v>294</v>
      </c>
      <c r="F873" s="50" t="s">
        <v>558</v>
      </c>
      <c r="G873" t="s">
        <v>215</v>
      </c>
      <c r="H873" t="s">
        <v>342</v>
      </c>
      <c r="I873" t="s">
        <v>215</v>
      </c>
      <c r="J873" t="s">
        <v>342</v>
      </c>
      <c r="K873" t="s">
        <v>215</v>
      </c>
      <c r="L873" t="s">
        <v>484</v>
      </c>
      <c r="M873" t="s">
        <v>659</v>
      </c>
      <c r="N873" t="s">
        <v>689</v>
      </c>
      <c r="O873" t="s">
        <v>451</v>
      </c>
      <c r="P873" t="s">
        <v>1381</v>
      </c>
      <c r="Q873" t="s">
        <v>451</v>
      </c>
      <c r="R873" t="s">
        <v>484</v>
      </c>
      <c r="S873" t="s">
        <v>216</v>
      </c>
      <c r="T873" t="s">
        <v>216</v>
      </c>
      <c r="U873">
        <v>22</v>
      </c>
      <c r="V873">
        <v>22</v>
      </c>
      <c r="W873" s="20">
        <v>0.59090909090909105</v>
      </c>
      <c r="X873" s="20">
        <v>-6.86</v>
      </c>
      <c r="Y873" s="20">
        <v>101.6</v>
      </c>
      <c r="Z873" s="20">
        <v>108.5</v>
      </c>
      <c r="AA873" s="20">
        <v>64.7</v>
      </c>
      <c r="AB873" s="20">
        <v>5.1999999999999998E-2</v>
      </c>
      <c r="AC873" s="20">
        <v>-6.43</v>
      </c>
      <c r="AD873" s="20">
        <v>103.3</v>
      </c>
      <c r="AE873" s="20">
        <v>109.8</v>
      </c>
      <c r="AF873" s="20">
        <v>1.02</v>
      </c>
      <c r="AG873" s="20">
        <v>100.6</v>
      </c>
      <c r="AH873" s="20">
        <v>105.9</v>
      </c>
      <c r="AI873" s="20">
        <v>0.35659999999999997</v>
      </c>
      <c r="AJ873" s="20">
        <v>-5.8</v>
      </c>
      <c r="AK873" s="20">
        <v>-0.26363636363636361</v>
      </c>
      <c r="AL873" s="20">
        <v>1111</v>
      </c>
      <c r="AM873" s="20">
        <v>-6.49</v>
      </c>
      <c r="AN873" s="20">
        <v>-5.7</v>
      </c>
      <c r="AO873" s="20">
        <v>1551</v>
      </c>
      <c r="AP873" s="20">
        <v>1474</v>
      </c>
      <c r="AQ873" s="20">
        <v>1257</v>
      </c>
      <c r="AR873" s="20">
        <v>0.432</v>
      </c>
      <c r="AS873" s="20">
        <v>161</v>
      </c>
      <c r="AT873" s="20">
        <v>454</v>
      </c>
      <c r="AU873" s="20">
        <v>0.35499999999999998</v>
      </c>
      <c r="AV873" s="20">
        <v>304</v>
      </c>
      <c r="AW873" s="20">
        <v>427</v>
      </c>
      <c r="AX873" s="20">
        <v>0.71199999999999997</v>
      </c>
      <c r="AY873" s="20">
        <v>233</v>
      </c>
      <c r="AZ873" s="20">
        <v>10.590909090909092</v>
      </c>
      <c r="BA873" s="20">
        <v>762</v>
      </c>
      <c r="BB873" s="20">
        <v>34.636363636363633</v>
      </c>
      <c r="BC873" s="20">
        <v>252</v>
      </c>
      <c r="BD873" s="20">
        <v>148</v>
      </c>
      <c r="BE873" s="20">
        <v>101</v>
      </c>
      <c r="BF873" s="20">
        <v>231</v>
      </c>
      <c r="BG873" s="20">
        <v>341</v>
      </c>
      <c r="BH873" s="20">
        <v>70.5</v>
      </c>
      <c r="BI873" s="20">
        <v>67</v>
      </c>
      <c r="BJ873" s="20">
        <v>3.5</v>
      </c>
      <c r="BK873" s="20">
        <v>1.091</v>
      </c>
      <c r="BL873" s="20">
        <v>10.5</v>
      </c>
      <c r="BM873" s="20">
        <v>0.64100000000000001</v>
      </c>
      <c r="BN873" s="20">
        <v>20.6</v>
      </c>
      <c r="BO873" s="20">
        <v>19.399999999999999</v>
      </c>
      <c r="BP873" s="20">
        <v>4.5999999999999996</v>
      </c>
      <c r="BQ873" s="20">
        <v>6.7272727272727275</v>
      </c>
      <c r="BR873" s="20">
        <v>15.5</v>
      </c>
      <c r="BS873" s="20">
        <v>226</v>
      </c>
      <c r="BT873" s="20">
        <v>0.47099999999999997</v>
      </c>
      <c r="BU873" s="20">
        <v>2</v>
      </c>
      <c r="BV873" s="66">
        <v>257</v>
      </c>
      <c r="BW873" s="66">
        <v>234</v>
      </c>
      <c r="BX873" s="66">
        <v>224</v>
      </c>
      <c r="BY873" s="66">
        <v>262</v>
      </c>
      <c r="BZ873" s="66">
        <v>258</v>
      </c>
      <c r="CA873" s="66">
        <v>201</v>
      </c>
      <c r="CB873" s="66">
        <v>226</v>
      </c>
      <c r="CC873" s="66">
        <v>182</v>
      </c>
      <c r="CD873" s="20">
        <v>0.59090909090909105</v>
      </c>
      <c r="CE873" s="20">
        <v>-5.61</v>
      </c>
      <c r="CF873" s="20">
        <v>105.5</v>
      </c>
      <c r="CG873" s="20">
        <v>111.1</v>
      </c>
      <c r="CH873" s="20">
        <v>72.8</v>
      </c>
      <c r="CI873" s="20">
        <v>0.02</v>
      </c>
      <c r="CJ873" s="20">
        <v>-4.71</v>
      </c>
      <c r="CK873" s="20">
        <v>102.8</v>
      </c>
      <c r="CL873" s="20">
        <v>107.5</v>
      </c>
      <c r="CM873" s="20">
        <v>2.78</v>
      </c>
      <c r="CN873" s="20">
        <v>104.2</v>
      </c>
      <c r="CO873" s="20">
        <v>110.5</v>
      </c>
      <c r="CP873" s="63">
        <v>0.3367</v>
      </c>
      <c r="CQ873" s="20">
        <v>-5.7</v>
      </c>
      <c r="CR873" s="20">
        <v>-0.25909090909090909</v>
      </c>
      <c r="CS873" s="20">
        <v>1110</v>
      </c>
      <c r="CT873" s="20">
        <v>-6.08</v>
      </c>
      <c r="CU873" s="20">
        <v>-5.52</v>
      </c>
      <c r="CV873" s="20">
        <v>1793</v>
      </c>
      <c r="CW873" s="20">
        <v>1696</v>
      </c>
      <c r="CX873" s="20">
        <v>1422</v>
      </c>
      <c r="CY873" s="20">
        <v>0.44700000000000001</v>
      </c>
      <c r="CZ873" s="20">
        <v>190</v>
      </c>
      <c r="DA873" s="20">
        <v>536</v>
      </c>
      <c r="DB873" s="20">
        <v>0.35399999999999998</v>
      </c>
      <c r="DC873" s="20">
        <v>333</v>
      </c>
      <c r="DD873" s="20">
        <v>443</v>
      </c>
      <c r="DE873" s="20">
        <v>0.752</v>
      </c>
      <c r="DF873" s="20">
        <v>226</v>
      </c>
      <c r="DG873" s="20">
        <v>10.272727272727273</v>
      </c>
      <c r="DH873" s="20">
        <v>918</v>
      </c>
      <c r="DI873" s="20">
        <v>41.727272727272727</v>
      </c>
      <c r="DJ873" s="20">
        <v>287</v>
      </c>
      <c r="DK873" s="20">
        <v>145</v>
      </c>
      <c r="DL873" s="20">
        <v>60</v>
      </c>
      <c r="DM873" s="20">
        <v>269</v>
      </c>
      <c r="DN873" s="20">
        <v>314</v>
      </c>
      <c r="DO873" s="20">
        <v>81.5</v>
      </c>
      <c r="DP873" s="20">
        <v>77.090999999999994</v>
      </c>
      <c r="DQ873" s="20">
        <v>4.4089999999999998</v>
      </c>
      <c r="DR873" s="20">
        <v>1.0669999999999999</v>
      </c>
      <c r="DS873" s="20">
        <v>12.227</v>
      </c>
      <c r="DT873" s="20">
        <v>0.53900000000000003</v>
      </c>
      <c r="DU873" s="20">
        <v>24.4</v>
      </c>
      <c r="DV873" s="20">
        <v>20.100000000000001</v>
      </c>
      <c r="DW873" s="20">
        <v>2.7</v>
      </c>
      <c r="DX873" s="20">
        <v>6.5909090909090908</v>
      </c>
      <c r="DY873" s="20">
        <v>14.3</v>
      </c>
      <c r="DZ873" s="20">
        <v>208</v>
      </c>
      <c r="EA873" s="20">
        <v>0.48099999999999998</v>
      </c>
      <c r="EB873" s="20">
        <v>1</v>
      </c>
      <c r="EC873" s="66">
        <v>228</v>
      </c>
      <c r="ED873" s="66">
        <v>241</v>
      </c>
      <c r="EE873" s="66">
        <v>199</v>
      </c>
      <c r="EF873" s="66">
        <v>255</v>
      </c>
      <c r="EG873" s="66">
        <v>241</v>
      </c>
      <c r="EH873" s="66">
        <v>193.8</v>
      </c>
      <c r="EI873" s="66">
        <v>208</v>
      </c>
      <c r="EJ873" s="66">
        <v>199</v>
      </c>
      <c r="EK873" s="20">
        <v>11287.759999999998</v>
      </c>
      <c r="EL873" s="20">
        <v>11446.75</v>
      </c>
      <c r="EM873" s="20">
        <v>69.204545454545453</v>
      </c>
      <c r="EN873" s="20">
        <v>82.254363636363635</v>
      </c>
      <c r="EO873" s="20">
        <v>11.656000000000001</v>
      </c>
      <c r="EP873" s="20">
        <v>223.56799999999998</v>
      </c>
      <c r="EQ873" s="21">
        <v>79</v>
      </c>
      <c r="ER873" s="21">
        <v>90</v>
      </c>
      <c r="ES873" s="61" t="str">
        <f t="shared" si="54"/>
        <v>Tennessee Martin</v>
      </c>
      <c r="ET873" s="61">
        <f t="shared" si="55"/>
        <v>169</v>
      </c>
      <c r="EU873" s="61">
        <f t="shared" si="56"/>
        <v>-11</v>
      </c>
    </row>
    <row r="874" spans="1:151" x14ac:dyDescent="0.45">
      <c r="A874" s="68">
        <v>45325</v>
      </c>
      <c r="B874" s="21" t="s">
        <v>389</v>
      </c>
      <c r="C874" s="21">
        <v>78</v>
      </c>
      <c r="D874" s="21" t="s">
        <v>354</v>
      </c>
      <c r="E874" s="21">
        <v>145</v>
      </c>
      <c r="F874" s="50" t="s">
        <v>558</v>
      </c>
      <c r="G874" t="s">
        <v>389</v>
      </c>
      <c r="H874" t="s">
        <v>354</v>
      </c>
      <c r="I874" t="s">
        <v>389</v>
      </c>
      <c r="J874" t="s">
        <v>354</v>
      </c>
      <c r="K874" t="s">
        <v>389</v>
      </c>
      <c r="L874" t="s">
        <v>354</v>
      </c>
      <c r="M874" t="s">
        <v>723</v>
      </c>
      <c r="N874" t="s">
        <v>728</v>
      </c>
      <c r="O874" t="s">
        <v>1410</v>
      </c>
      <c r="P874" t="s">
        <v>354</v>
      </c>
      <c r="Q874" t="s">
        <v>389</v>
      </c>
      <c r="R874" t="s">
        <v>354</v>
      </c>
      <c r="S874" t="s">
        <v>216</v>
      </c>
      <c r="T874" t="s">
        <v>216</v>
      </c>
      <c r="U874">
        <v>22</v>
      </c>
      <c r="V874">
        <v>22</v>
      </c>
      <c r="W874" s="20">
        <v>0.45454545454545398</v>
      </c>
      <c r="X874" s="20">
        <v>-13.62</v>
      </c>
      <c r="Y874" s="20">
        <v>96.3</v>
      </c>
      <c r="Z874" s="20">
        <v>110</v>
      </c>
      <c r="AA874" s="20">
        <v>65.8</v>
      </c>
      <c r="AB874" s="20">
        <v>2.8000000000000001E-2</v>
      </c>
      <c r="AC874" s="20">
        <v>-4.33</v>
      </c>
      <c r="AD874" s="20">
        <v>103.3</v>
      </c>
      <c r="AE874" s="20">
        <v>107.6</v>
      </c>
      <c r="AF874" s="20">
        <v>2.83</v>
      </c>
      <c r="AG874" s="20">
        <v>95.9</v>
      </c>
      <c r="AH874" s="20">
        <v>108.7</v>
      </c>
      <c r="AI874" s="20">
        <v>0.19059999999999999</v>
      </c>
      <c r="AJ874" s="20">
        <v>-7.9</v>
      </c>
      <c r="AK874" s="20">
        <v>-0.35909090909090913</v>
      </c>
      <c r="AL874" s="20">
        <v>997</v>
      </c>
      <c r="AM874" s="20">
        <v>-10.8</v>
      </c>
      <c r="AN874" s="20">
        <v>-3.75</v>
      </c>
      <c r="AO874" s="20">
        <v>1525</v>
      </c>
      <c r="AP874" s="20">
        <v>1477</v>
      </c>
      <c r="AQ874" s="20">
        <v>1344</v>
      </c>
      <c r="AR874" s="20">
        <v>0.42899999999999999</v>
      </c>
      <c r="AS874" s="20">
        <v>125</v>
      </c>
      <c r="AT874" s="20">
        <v>388</v>
      </c>
      <c r="AU874" s="20">
        <v>0.32200000000000001</v>
      </c>
      <c r="AV874" s="20">
        <v>248</v>
      </c>
      <c r="AW874" s="20">
        <v>340</v>
      </c>
      <c r="AX874" s="20">
        <v>0.72899999999999998</v>
      </c>
      <c r="AY874" s="20">
        <v>243</v>
      </c>
      <c r="AZ874" s="20">
        <v>11.045454545454545</v>
      </c>
      <c r="BA874" s="20">
        <v>777</v>
      </c>
      <c r="BB874" s="20">
        <v>35.31818181818182</v>
      </c>
      <c r="BC874" s="20">
        <v>303</v>
      </c>
      <c r="BD874" s="20">
        <v>181</v>
      </c>
      <c r="BE874" s="20">
        <v>57</v>
      </c>
      <c r="BF874" s="20">
        <v>236</v>
      </c>
      <c r="BG874" s="20">
        <v>377</v>
      </c>
      <c r="BH874" s="20">
        <v>69.3</v>
      </c>
      <c r="BI874" s="20">
        <v>67.135999999999996</v>
      </c>
      <c r="BJ874" s="20">
        <v>2.1819999999999999</v>
      </c>
      <c r="BK874" s="20">
        <v>1.284</v>
      </c>
      <c r="BL874" s="20">
        <v>10.727</v>
      </c>
      <c r="BM874" s="20">
        <v>0.76700000000000002</v>
      </c>
      <c r="BN874" s="20">
        <v>17.600000000000001</v>
      </c>
      <c r="BO874" s="20">
        <v>15.5</v>
      </c>
      <c r="BP874" s="20">
        <v>2.6</v>
      </c>
      <c r="BQ874" s="20">
        <v>8.2272727272727266</v>
      </c>
      <c r="BR874" s="20">
        <v>17.100000000000001</v>
      </c>
      <c r="BS874" s="20">
        <v>280</v>
      </c>
      <c r="BT874" s="20">
        <v>0.443</v>
      </c>
      <c r="BU874" s="20">
        <v>2</v>
      </c>
      <c r="BV874" s="66">
        <v>311</v>
      </c>
      <c r="BW874" s="66">
        <v>323</v>
      </c>
      <c r="BX874" s="66">
        <v>297</v>
      </c>
      <c r="BY874" s="66">
        <v>294</v>
      </c>
      <c r="BZ874" s="66">
        <v>321</v>
      </c>
      <c r="CA874" s="66">
        <v>252</v>
      </c>
      <c r="CB874" s="66">
        <v>280</v>
      </c>
      <c r="CC874" s="66">
        <v>297</v>
      </c>
      <c r="CD874" s="20">
        <v>0.5</v>
      </c>
      <c r="CE874" s="20">
        <v>-8.51</v>
      </c>
      <c r="CF874" s="20">
        <v>105.9</v>
      </c>
      <c r="CG874" s="20">
        <v>114.4</v>
      </c>
      <c r="CH874" s="20">
        <v>70.599999999999994</v>
      </c>
      <c r="CI874" s="20">
        <v>-4.0000000000000001E-3</v>
      </c>
      <c r="CJ874" s="20">
        <v>-8.7899999999999991</v>
      </c>
      <c r="CK874" s="20">
        <v>101.5</v>
      </c>
      <c r="CL874" s="20">
        <v>110.3</v>
      </c>
      <c r="CM874" s="20">
        <v>-6.84</v>
      </c>
      <c r="CN874" s="20">
        <v>105.5</v>
      </c>
      <c r="CO874" s="20">
        <v>113.4</v>
      </c>
      <c r="CP874" s="63">
        <v>0.30420000000000003</v>
      </c>
      <c r="CQ874" s="20">
        <v>-9.1</v>
      </c>
      <c r="CR874" s="20">
        <v>-0.41363636363636364</v>
      </c>
      <c r="CS874" s="20">
        <v>1054</v>
      </c>
      <c r="CT874" s="20">
        <v>-7.16</v>
      </c>
      <c r="CU874" s="20">
        <v>-7.16</v>
      </c>
      <c r="CV874" s="20">
        <v>1725</v>
      </c>
      <c r="CW874" s="20">
        <v>1725</v>
      </c>
      <c r="CX874" s="20">
        <v>1342</v>
      </c>
      <c r="CY874" s="20">
        <v>0.46100000000000002</v>
      </c>
      <c r="CZ874" s="20">
        <v>150</v>
      </c>
      <c r="DA874" s="20">
        <v>448</v>
      </c>
      <c r="DB874" s="20">
        <v>0.33500000000000002</v>
      </c>
      <c r="DC874" s="20">
        <v>339</v>
      </c>
      <c r="DD874" s="20">
        <v>473</v>
      </c>
      <c r="DE874" s="20">
        <v>0.71699999999999997</v>
      </c>
      <c r="DF874" s="20">
        <v>252</v>
      </c>
      <c r="DG874" s="20">
        <v>11.454545454545455</v>
      </c>
      <c r="DH874" s="20">
        <v>794</v>
      </c>
      <c r="DI874" s="20">
        <v>36.090909090909093</v>
      </c>
      <c r="DJ874" s="20">
        <v>324</v>
      </c>
      <c r="DK874" s="20">
        <v>135</v>
      </c>
      <c r="DL874" s="20">
        <v>94</v>
      </c>
      <c r="DM874" s="20">
        <v>278</v>
      </c>
      <c r="DN874" s="20">
        <v>423</v>
      </c>
      <c r="DO874" s="20">
        <v>78.400000000000006</v>
      </c>
      <c r="DP874" s="20">
        <v>78.409000000000006</v>
      </c>
      <c r="DQ874" s="20">
        <v>0</v>
      </c>
      <c r="DR874" s="20">
        <v>1.165</v>
      </c>
      <c r="DS874" s="20">
        <v>12.635999999999999</v>
      </c>
      <c r="DT874" s="20">
        <v>0.48599999999999999</v>
      </c>
      <c r="DU874" s="20">
        <v>20.399999999999999</v>
      </c>
      <c r="DV874" s="20">
        <v>21.5</v>
      </c>
      <c r="DW874" s="20">
        <v>4.3</v>
      </c>
      <c r="DX874" s="20">
        <v>6.1363636363636367</v>
      </c>
      <c r="DY874" s="20">
        <v>19.2</v>
      </c>
      <c r="DZ874" s="20">
        <v>327</v>
      </c>
      <c r="EA874" s="20">
        <v>0.40400000000000003</v>
      </c>
      <c r="EB874" s="20">
        <v>0</v>
      </c>
      <c r="EC874" s="66">
        <v>281</v>
      </c>
      <c r="ED874" s="66">
        <v>292</v>
      </c>
      <c r="EE874" s="66">
        <v>295</v>
      </c>
      <c r="EF874" s="66">
        <v>271</v>
      </c>
      <c r="EG874" s="66">
        <v>278</v>
      </c>
      <c r="EH874" s="66">
        <v>243</v>
      </c>
      <c r="EI874" s="66">
        <v>327</v>
      </c>
      <c r="EJ874" s="66">
        <v>307</v>
      </c>
      <c r="EK874" s="20">
        <v>11016.72</v>
      </c>
      <c r="EL874" s="20">
        <v>11649</v>
      </c>
      <c r="EM874" s="20">
        <v>65.82477272727273</v>
      </c>
      <c r="EN874" s="20">
        <v>103.95981818181816</v>
      </c>
      <c r="EO874" s="20">
        <v>12.2607</v>
      </c>
      <c r="EP874" s="20">
        <v>308.36700000000002</v>
      </c>
      <c r="EQ874" s="21">
        <v>47</v>
      </c>
      <c r="ER874" s="21">
        <v>71</v>
      </c>
      <c r="ES874" s="61" t="str">
        <f t="shared" si="54"/>
        <v>Little Rock</v>
      </c>
      <c r="ET874" s="61">
        <f t="shared" si="55"/>
        <v>118</v>
      </c>
      <c r="EU874" s="61">
        <f t="shared" si="56"/>
        <v>-24</v>
      </c>
    </row>
    <row r="875" spans="1:151" x14ac:dyDescent="0.45">
      <c r="A875" s="68">
        <v>45325</v>
      </c>
      <c r="B875" s="21" t="s">
        <v>250</v>
      </c>
      <c r="C875" s="21">
        <v>300</v>
      </c>
      <c r="D875" s="21" t="s">
        <v>402</v>
      </c>
      <c r="E875" s="21">
        <v>139</v>
      </c>
      <c r="F875" s="50" t="s">
        <v>558</v>
      </c>
      <c r="G875" t="s">
        <v>250</v>
      </c>
      <c r="H875" t="s">
        <v>402</v>
      </c>
      <c r="I875" t="s">
        <v>250</v>
      </c>
      <c r="J875" t="s">
        <v>402</v>
      </c>
      <c r="K875" t="s">
        <v>475</v>
      </c>
      <c r="L875" t="s">
        <v>402</v>
      </c>
      <c r="M875" t="s">
        <v>676</v>
      </c>
      <c r="N875" t="s">
        <v>402</v>
      </c>
      <c r="O875" t="s">
        <v>676</v>
      </c>
      <c r="P875" t="s">
        <v>402</v>
      </c>
      <c r="Q875" t="s">
        <v>475</v>
      </c>
      <c r="R875" t="s">
        <v>402</v>
      </c>
      <c r="S875" t="s">
        <v>251</v>
      </c>
      <c r="T875" t="s">
        <v>251</v>
      </c>
      <c r="U875">
        <v>21</v>
      </c>
      <c r="V875">
        <v>21</v>
      </c>
      <c r="W875" s="20">
        <v>0.61904761904761896</v>
      </c>
      <c r="X875" s="20">
        <v>-3.43</v>
      </c>
      <c r="Y875" s="20">
        <v>100.5</v>
      </c>
      <c r="Z875" s="20">
        <v>103.9</v>
      </c>
      <c r="AA875" s="20">
        <v>69.2</v>
      </c>
      <c r="AB875" s="20">
        <v>2.7E-2</v>
      </c>
      <c r="AC875" s="20">
        <v>-4.9000000000000004</v>
      </c>
      <c r="AD875" s="20">
        <v>103.3</v>
      </c>
      <c r="AE875" s="20">
        <v>108.2</v>
      </c>
      <c r="AF875" s="20">
        <v>1.57</v>
      </c>
      <c r="AG875" s="20">
        <v>99.6</v>
      </c>
      <c r="AH875" s="20">
        <v>101.7</v>
      </c>
      <c r="AI875" s="20">
        <v>0.44109999999999999</v>
      </c>
      <c r="AJ875" s="20">
        <v>-4.4000000000000004</v>
      </c>
      <c r="AK875" s="20">
        <v>-0.20952380952380953</v>
      </c>
      <c r="AL875" s="20">
        <v>1159</v>
      </c>
      <c r="AM875" s="20">
        <v>-4.8099999999999996</v>
      </c>
      <c r="AN875" s="20">
        <v>-4.7</v>
      </c>
      <c r="AO875" s="20">
        <v>1587</v>
      </c>
      <c r="AP875" s="20">
        <v>1390</v>
      </c>
      <c r="AQ875" s="20">
        <v>1323</v>
      </c>
      <c r="AR875" s="20">
        <v>0.43</v>
      </c>
      <c r="AS875" s="20">
        <v>119</v>
      </c>
      <c r="AT875" s="20">
        <v>408</v>
      </c>
      <c r="AU875" s="20">
        <v>0.29199999999999998</v>
      </c>
      <c r="AV875" s="20">
        <v>330</v>
      </c>
      <c r="AW875" s="20">
        <v>480</v>
      </c>
      <c r="AX875" s="20">
        <v>0.68799999999999994</v>
      </c>
      <c r="AY875" s="20">
        <v>289</v>
      </c>
      <c r="AZ875" s="20">
        <v>13.761904761904763</v>
      </c>
      <c r="BA875" s="20">
        <v>866</v>
      </c>
      <c r="BB875" s="20">
        <v>41.238095238095241</v>
      </c>
      <c r="BC875" s="20">
        <v>315</v>
      </c>
      <c r="BD875" s="20">
        <v>192</v>
      </c>
      <c r="BE875" s="20">
        <v>64</v>
      </c>
      <c r="BF875" s="20">
        <v>254</v>
      </c>
      <c r="BG875" s="20">
        <v>442</v>
      </c>
      <c r="BH875" s="20">
        <v>75.599999999999994</v>
      </c>
      <c r="BI875" s="20">
        <v>66.19</v>
      </c>
      <c r="BJ875" s="20">
        <v>9.3810000000000002</v>
      </c>
      <c r="BK875" s="20">
        <v>1.24</v>
      </c>
      <c r="BL875" s="20">
        <v>12.095000000000001</v>
      </c>
      <c r="BM875" s="20">
        <v>0.75600000000000001</v>
      </c>
      <c r="BN875" s="20">
        <v>19.399999999999999</v>
      </c>
      <c r="BO875" s="20">
        <v>22.9</v>
      </c>
      <c r="BP875" s="20">
        <v>3</v>
      </c>
      <c r="BQ875" s="20">
        <v>9.1428571428571423</v>
      </c>
      <c r="BR875" s="20">
        <v>21</v>
      </c>
      <c r="BS875" s="20">
        <v>232</v>
      </c>
      <c r="BT875" s="20">
        <v>0.46899999999999997</v>
      </c>
      <c r="BU875" s="20">
        <v>2</v>
      </c>
      <c r="BV875" s="66">
        <v>200</v>
      </c>
      <c r="BW875" s="66">
        <v>173</v>
      </c>
      <c r="BX875" s="66">
        <v>185</v>
      </c>
      <c r="BY875" s="66">
        <v>176</v>
      </c>
      <c r="BZ875" s="66">
        <v>206</v>
      </c>
      <c r="CA875" s="66">
        <v>166.3</v>
      </c>
      <c r="CB875" s="66">
        <v>232</v>
      </c>
      <c r="CC875" s="66">
        <v>189</v>
      </c>
      <c r="CD875" s="20">
        <v>0.57142857142857095</v>
      </c>
      <c r="CE875" s="20">
        <v>-5.52</v>
      </c>
      <c r="CF875" s="20">
        <v>106</v>
      </c>
      <c r="CG875" s="20">
        <v>111.5</v>
      </c>
      <c r="CH875" s="20">
        <v>70.3</v>
      </c>
      <c r="CI875" s="20">
        <v>-3.7999999999999999E-2</v>
      </c>
      <c r="CJ875" s="20">
        <v>-8.58</v>
      </c>
      <c r="CK875" s="20">
        <v>101.5</v>
      </c>
      <c r="CL875" s="20">
        <v>110.1</v>
      </c>
      <c r="CM875" s="20">
        <v>-4.93</v>
      </c>
      <c r="CN875" s="20">
        <v>105.5</v>
      </c>
      <c r="CO875" s="20">
        <v>111.5</v>
      </c>
      <c r="CP875" s="63">
        <v>0.34570000000000001</v>
      </c>
      <c r="CQ875" s="20">
        <v>-6.1</v>
      </c>
      <c r="CR875" s="20">
        <v>-0.29047619047619044</v>
      </c>
      <c r="CS875" s="20">
        <v>1101</v>
      </c>
      <c r="CT875" s="20">
        <v>-4.8099999999999996</v>
      </c>
      <c r="CU875" s="20">
        <v>-7.28</v>
      </c>
      <c r="CV875" s="20">
        <v>1709</v>
      </c>
      <c r="CW875" s="20">
        <v>1587</v>
      </c>
      <c r="CX875" s="20">
        <v>1323</v>
      </c>
      <c r="CY875" s="20">
        <v>0.45500000000000002</v>
      </c>
      <c r="CZ875" s="20">
        <v>171</v>
      </c>
      <c r="DA875" s="20">
        <v>466</v>
      </c>
      <c r="DB875" s="20">
        <v>0.36699999999999999</v>
      </c>
      <c r="DC875" s="20">
        <v>334</v>
      </c>
      <c r="DD875" s="20">
        <v>455</v>
      </c>
      <c r="DE875" s="20">
        <v>0.73399999999999999</v>
      </c>
      <c r="DF875" s="20">
        <v>274</v>
      </c>
      <c r="DG875" s="20">
        <v>13.047619047619047</v>
      </c>
      <c r="DH875" s="20">
        <v>820</v>
      </c>
      <c r="DI875" s="20">
        <v>39.047619047619051</v>
      </c>
      <c r="DJ875" s="20">
        <v>352</v>
      </c>
      <c r="DK875" s="20">
        <v>160</v>
      </c>
      <c r="DL875" s="20">
        <v>81</v>
      </c>
      <c r="DM875" s="20">
        <v>279</v>
      </c>
      <c r="DN875" s="20">
        <v>408</v>
      </c>
      <c r="DO875" s="20">
        <v>81.400000000000006</v>
      </c>
      <c r="DP875" s="20">
        <v>75.570999999999998</v>
      </c>
      <c r="DQ875" s="20">
        <v>5.81</v>
      </c>
      <c r="DR875" s="20">
        <v>1.262</v>
      </c>
      <c r="DS875" s="20">
        <v>13.286</v>
      </c>
      <c r="DT875" s="20">
        <v>0.57299999999999995</v>
      </c>
      <c r="DU875" s="20">
        <v>22.2</v>
      </c>
      <c r="DV875" s="20">
        <v>21.7</v>
      </c>
      <c r="DW875" s="20">
        <v>3.9</v>
      </c>
      <c r="DX875" s="20">
        <v>7.6190476190476186</v>
      </c>
      <c r="DY875" s="20">
        <v>19.399999999999999</v>
      </c>
      <c r="DZ875" s="20">
        <v>275</v>
      </c>
      <c r="EA875" s="20">
        <v>0.44400000000000001</v>
      </c>
      <c r="EB875" s="20">
        <v>1</v>
      </c>
      <c r="EC875" s="66">
        <v>234</v>
      </c>
      <c r="ED875" s="66">
        <v>258</v>
      </c>
      <c r="EE875" s="66">
        <v>242</v>
      </c>
      <c r="EF875" s="66">
        <v>249</v>
      </c>
      <c r="EG875" s="66">
        <v>238</v>
      </c>
      <c r="EH875" s="66">
        <v>209.2</v>
      </c>
      <c r="EI875" s="66">
        <v>275</v>
      </c>
      <c r="EJ875" s="66">
        <v>266</v>
      </c>
      <c r="EK875" s="20">
        <v>11205.75</v>
      </c>
      <c r="EL875" s="20">
        <v>11013.400000000001</v>
      </c>
      <c r="EM875" s="20">
        <v>92.152380952380952</v>
      </c>
      <c r="EN875" s="20">
        <v>121.47199999999999</v>
      </c>
      <c r="EO875" s="20">
        <v>15.414</v>
      </c>
      <c r="EP875" s="20">
        <v>280.70399999999995</v>
      </c>
      <c r="EQ875" s="21">
        <v>79</v>
      </c>
      <c r="ER875" s="21">
        <v>71</v>
      </c>
      <c r="ES875" s="61" t="str">
        <f t="shared" si="54"/>
        <v>Texas A&amp;M Corpus Chris</v>
      </c>
      <c r="ET875" s="61">
        <f t="shared" si="55"/>
        <v>150</v>
      </c>
      <c r="EU875" s="61">
        <f t="shared" si="56"/>
        <v>8</v>
      </c>
    </row>
    <row r="876" spans="1:151" x14ac:dyDescent="0.45">
      <c r="A876" s="68">
        <v>45325</v>
      </c>
      <c r="B876" s="21" t="s">
        <v>375</v>
      </c>
      <c r="C876" s="21">
        <v>205</v>
      </c>
      <c r="D876" s="21" t="s">
        <v>303</v>
      </c>
      <c r="E876" s="21">
        <v>206</v>
      </c>
      <c r="F876" s="50" t="s">
        <v>558</v>
      </c>
      <c r="G876" t="s">
        <v>375</v>
      </c>
      <c r="H876" t="s">
        <v>303</v>
      </c>
      <c r="I876" t="s">
        <v>375</v>
      </c>
      <c r="J876" t="s">
        <v>303</v>
      </c>
      <c r="K876" t="s">
        <v>375</v>
      </c>
      <c r="L876" t="s">
        <v>481</v>
      </c>
      <c r="M876" t="s">
        <v>375</v>
      </c>
      <c r="N876" t="s">
        <v>682</v>
      </c>
      <c r="O876" t="s">
        <v>375</v>
      </c>
      <c r="P876" t="s">
        <v>1370</v>
      </c>
      <c r="Q876" t="s">
        <v>375</v>
      </c>
      <c r="R876" t="s">
        <v>481</v>
      </c>
      <c r="S876" t="s">
        <v>104</v>
      </c>
      <c r="T876" t="s">
        <v>104</v>
      </c>
      <c r="U876">
        <v>23</v>
      </c>
      <c r="V876">
        <v>22</v>
      </c>
      <c r="W876" s="20">
        <v>0.565217391304348</v>
      </c>
      <c r="X876" s="20">
        <v>-6.26</v>
      </c>
      <c r="Y876" s="20">
        <v>106.1</v>
      </c>
      <c r="Z876" s="20">
        <v>112.3</v>
      </c>
      <c r="AA876" s="20">
        <v>67</v>
      </c>
      <c r="AB876" s="20">
        <v>6.2E-2</v>
      </c>
      <c r="AC876" s="20">
        <v>-4.53</v>
      </c>
      <c r="AD876" s="20">
        <v>105.3</v>
      </c>
      <c r="AE876" s="20">
        <v>109.8</v>
      </c>
      <c r="AF876" s="20">
        <v>-5.95</v>
      </c>
      <c r="AG876" s="20">
        <v>105.2</v>
      </c>
      <c r="AH876" s="20">
        <v>112</v>
      </c>
      <c r="AI876" s="20">
        <v>0.32840000000000003</v>
      </c>
      <c r="AJ876" s="20">
        <v>-6.7</v>
      </c>
      <c r="AK876" s="20">
        <v>-0.29130434782608694</v>
      </c>
      <c r="AL876" s="20">
        <v>1122</v>
      </c>
      <c r="AM876" s="20">
        <v>-7.81</v>
      </c>
      <c r="AN876" s="20">
        <v>-5.36</v>
      </c>
      <c r="AO876" s="20">
        <v>1735</v>
      </c>
      <c r="AP876" s="20">
        <v>1672</v>
      </c>
      <c r="AQ876" s="20">
        <v>1407</v>
      </c>
      <c r="AR876" s="20">
        <v>0.438</v>
      </c>
      <c r="AS876" s="20">
        <v>191</v>
      </c>
      <c r="AT876" s="20">
        <v>599</v>
      </c>
      <c r="AU876" s="20">
        <v>0.31900000000000001</v>
      </c>
      <c r="AV876" s="20">
        <v>312</v>
      </c>
      <c r="AW876" s="20">
        <v>444</v>
      </c>
      <c r="AX876" s="20">
        <v>0.70299999999999996</v>
      </c>
      <c r="AY876" s="20">
        <v>279</v>
      </c>
      <c r="AZ876" s="20">
        <v>12.130434782608695</v>
      </c>
      <c r="BA876" s="20">
        <v>858</v>
      </c>
      <c r="BB876" s="20">
        <v>37.304347826086953</v>
      </c>
      <c r="BC876" s="20">
        <v>265</v>
      </c>
      <c r="BD876" s="20">
        <v>137</v>
      </c>
      <c r="BE876" s="20">
        <v>66</v>
      </c>
      <c r="BF876" s="20">
        <v>238</v>
      </c>
      <c r="BG876" s="20">
        <v>357</v>
      </c>
      <c r="BH876" s="20">
        <v>75.400000000000006</v>
      </c>
      <c r="BI876" s="20">
        <v>72.695999999999998</v>
      </c>
      <c r="BJ876" s="20">
        <v>2.7389999999999999</v>
      </c>
      <c r="BK876" s="20">
        <v>1.113</v>
      </c>
      <c r="BL876" s="20">
        <v>10.348000000000001</v>
      </c>
      <c r="BM876" s="20">
        <v>0.57599999999999996</v>
      </c>
      <c r="BN876" s="20">
        <v>26</v>
      </c>
      <c r="BO876" s="20">
        <v>19.3</v>
      </c>
      <c r="BP876" s="20">
        <v>2.9</v>
      </c>
      <c r="BQ876" s="20">
        <v>5.9565217391304346</v>
      </c>
      <c r="BR876" s="20">
        <v>15.5</v>
      </c>
      <c r="BS876" s="20">
        <v>243</v>
      </c>
      <c r="BT876" s="20">
        <v>0.46400000000000002</v>
      </c>
      <c r="BU876" s="20">
        <v>3</v>
      </c>
      <c r="BV876" s="66">
        <v>259</v>
      </c>
      <c r="BW876" s="66">
        <v>221</v>
      </c>
      <c r="BX876" s="66">
        <v>243</v>
      </c>
      <c r="BY876" s="66">
        <v>246</v>
      </c>
      <c r="BZ876" s="66">
        <v>251</v>
      </c>
      <c r="CA876" s="66">
        <v>201.8</v>
      </c>
      <c r="CB876" s="66">
        <v>243</v>
      </c>
      <c r="CC876" s="66">
        <v>264</v>
      </c>
      <c r="CD876" s="20">
        <v>0.45454545454545398</v>
      </c>
      <c r="CE876" s="20">
        <v>-7.42</v>
      </c>
      <c r="CF876" s="20">
        <v>106</v>
      </c>
      <c r="CG876" s="20">
        <v>113.4</v>
      </c>
      <c r="CH876" s="20">
        <v>66.400000000000006</v>
      </c>
      <c r="CI876" s="20">
        <v>8.5999999999999993E-2</v>
      </c>
      <c r="CJ876" s="20">
        <v>0.38</v>
      </c>
      <c r="CK876" s="20">
        <v>108</v>
      </c>
      <c r="CL876" s="20">
        <v>107.6</v>
      </c>
      <c r="CM876" s="20">
        <v>2.95</v>
      </c>
      <c r="CN876" s="20">
        <v>106.3</v>
      </c>
      <c r="CO876" s="20">
        <v>112.3</v>
      </c>
      <c r="CP876" s="63">
        <v>0.34599999999999997</v>
      </c>
      <c r="CQ876" s="20">
        <v>-7.6</v>
      </c>
      <c r="CR876" s="20">
        <v>-0.34545454545454546</v>
      </c>
      <c r="CS876" s="20">
        <v>1085</v>
      </c>
      <c r="CT876" s="20">
        <v>-7</v>
      </c>
      <c r="CU876" s="20">
        <v>-1.1599999999999999</v>
      </c>
      <c r="CV876" s="20">
        <v>1699</v>
      </c>
      <c r="CW876" s="20">
        <v>1660</v>
      </c>
      <c r="CX876" s="20">
        <v>1311</v>
      </c>
      <c r="CY876" s="20">
        <v>0.47499999999999998</v>
      </c>
      <c r="CZ876" s="20">
        <v>179</v>
      </c>
      <c r="DA876" s="20">
        <v>467</v>
      </c>
      <c r="DB876" s="20">
        <v>0.38300000000000001</v>
      </c>
      <c r="DC876" s="20">
        <v>274</v>
      </c>
      <c r="DD876" s="20">
        <v>391</v>
      </c>
      <c r="DE876" s="20">
        <v>0.70099999999999996</v>
      </c>
      <c r="DF876" s="20">
        <v>202</v>
      </c>
      <c r="DG876" s="20">
        <v>9.1818181818181817</v>
      </c>
      <c r="DH876" s="20">
        <v>768</v>
      </c>
      <c r="DI876" s="20">
        <v>34.909090909090907</v>
      </c>
      <c r="DJ876" s="20">
        <v>271</v>
      </c>
      <c r="DK876" s="20">
        <v>104</v>
      </c>
      <c r="DL876" s="20">
        <v>30</v>
      </c>
      <c r="DM876" s="20">
        <v>239</v>
      </c>
      <c r="DN876" s="20">
        <v>338</v>
      </c>
      <c r="DO876" s="20">
        <v>77.2</v>
      </c>
      <c r="DP876" s="20">
        <v>75.454999999999998</v>
      </c>
      <c r="DQ876" s="20">
        <v>1.7729999999999999</v>
      </c>
      <c r="DR876" s="20">
        <v>1.1339999999999999</v>
      </c>
      <c r="DS876" s="20">
        <v>10.864000000000001</v>
      </c>
      <c r="DT876" s="20">
        <v>0.435</v>
      </c>
      <c r="DU876" s="20">
        <v>21.2</v>
      </c>
      <c r="DV876" s="20">
        <v>17.8</v>
      </c>
      <c r="DW876" s="20">
        <v>1.4</v>
      </c>
      <c r="DX876" s="20">
        <v>4.7272727272727275</v>
      </c>
      <c r="DY876" s="20">
        <v>15.4</v>
      </c>
      <c r="DZ876" s="20">
        <v>234</v>
      </c>
      <c r="EA876" s="20">
        <v>0.46899999999999997</v>
      </c>
      <c r="EB876" s="20">
        <v>-3</v>
      </c>
      <c r="EC876" s="66">
        <v>254</v>
      </c>
      <c r="ED876" s="66">
        <v>233</v>
      </c>
      <c r="EE876" s="66">
        <v>250</v>
      </c>
      <c r="EF876" s="66">
        <v>252</v>
      </c>
      <c r="EG876" s="66">
        <v>270</v>
      </c>
      <c r="EH876" s="66">
        <v>209</v>
      </c>
      <c r="EI876" s="66">
        <v>234</v>
      </c>
      <c r="EJ876" s="66">
        <v>208</v>
      </c>
      <c r="EK876" s="20">
        <v>12031.74</v>
      </c>
      <c r="EL876" s="20">
        <v>11903.8</v>
      </c>
      <c r="EM876" s="20">
        <v>48.917818181818191</v>
      </c>
      <c r="EN876" s="20">
        <v>64.711652173913052</v>
      </c>
      <c r="EO876" s="20">
        <v>10.865499999999999</v>
      </c>
      <c r="EP876" s="20">
        <v>237.61399999999998</v>
      </c>
      <c r="EQ876" s="21">
        <v>60</v>
      </c>
      <c r="ER876" s="21">
        <v>58</v>
      </c>
      <c r="ES876" s="61" t="str">
        <f t="shared" si="54"/>
        <v>North Dakota</v>
      </c>
      <c r="ET876" s="61">
        <f t="shared" si="55"/>
        <v>118</v>
      </c>
      <c r="EU876" s="61">
        <f t="shared" si="56"/>
        <v>2</v>
      </c>
    </row>
    <row r="877" spans="1:151" x14ac:dyDescent="0.45">
      <c r="A877" s="68">
        <v>45325</v>
      </c>
      <c r="B877" s="21" t="s">
        <v>334</v>
      </c>
      <c r="C877" s="21">
        <v>275</v>
      </c>
      <c r="D877" s="21" t="s">
        <v>394</v>
      </c>
      <c r="E877" s="21">
        <v>165</v>
      </c>
      <c r="F877" s="50" t="s">
        <v>558</v>
      </c>
      <c r="G877" t="s">
        <v>334</v>
      </c>
      <c r="H877" t="s">
        <v>394</v>
      </c>
      <c r="I877" t="s">
        <v>334</v>
      </c>
      <c r="J877" t="s">
        <v>394</v>
      </c>
      <c r="K877" t="s">
        <v>334</v>
      </c>
      <c r="L877" t="s">
        <v>735</v>
      </c>
      <c r="M877" t="s">
        <v>687</v>
      </c>
      <c r="N877" t="s">
        <v>712</v>
      </c>
      <c r="O877" t="s">
        <v>687</v>
      </c>
      <c r="P877" t="s">
        <v>394</v>
      </c>
      <c r="Q877" t="s">
        <v>334</v>
      </c>
      <c r="R877" t="s">
        <v>494</v>
      </c>
      <c r="S877" t="s">
        <v>251</v>
      </c>
      <c r="T877" t="s">
        <v>251</v>
      </c>
      <c r="U877">
        <v>21</v>
      </c>
      <c r="V877">
        <v>21</v>
      </c>
      <c r="W877" s="20">
        <v>0.38095238095238099</v>
      </c>
      <c r="X877" s="20">
        <v>-9.15</v>
      </c>
      <c r="Y877" s="20">
        <v>101.1</v>
      </c>
      <c r="Z877" s="20">
        <v>110.3</v>
      </c>
      <c r="AA877" s="20">
        <v>63.5</v>
      </c>
      <c r="AB877" s="20">
        <v>-3.4000000000000002E-2</v>
      </c>
      <c r="AC877" s="20">
        <v>-0.13</v>
      </c>
      <c r="AD877" s="20">
        <v>105.5</v>
      </c>
      <c r="AE877" s="20">
        <v>105.6</v>
      </c>
      <c r="AF877" s="20">
        <v>7.55</v>
      </c>
      <c r="AG877" s="20">
        <v>98.7</v>
      </c>
      <c r="AH877" s="20">
        <v>110.7</v>
      </c>
      <c r="AI877" s="20">
        <v>0.21099999999999999</v>
      </c>
      <c r="AJ877" s="20">
        <v>-8.1</v>
      </c>
      <c r="AK877" s="20">
        <v>-0.38571428571428568</v>
      </c>
      <c r="AL877" s="20">
        <v>1007</v>
      </c>
      <c r="AM877" s="20">
        <v>-10.41</v>
      </c>
      <c r="AN877" s="20">
        <v>-1.97</v>
      </c>
      <c r="AO877" s="20">
        <v>1417</v>
      </c>
      <c r="AP877" s="20">
        <v>1481</v>
      </c>
      <c r="AQ877" s="20">
        <v>1170</v>
      </c>
      <c r="AR877" s="20">
        <v>0.42799999999999999</v>
      </c>
      <c r="AS877" s="20">
        <v>142</v>
      </c>
      <c r="AT877" s="20">
        <v>436</v>
      </c>
      <c r="AU877" s="20">
        <v>0.32600000000000001</v>
      </c>
      <c r="AV877" s="20">
        <v>273</v>
      </c>
      <c r="AW877" s="20">
        <v>381</v>
      </c>
      <c r="AX877" s="20">
        <v>0.71699999999999997</v>
      </c>
      <c r="AY877" s="20">
        <v>234</v>
      </c>
      <c r="AZ877" s="20">
        <v>11.142857142857142</v>
      </c>
      <c r="BA877" s="20">
        <v>722</v>
      </c>
      <c r="BB877" s="20">
        <v>34.38095238095238</v>
      </c>
      <c r="BC877" s="20">
        <v>298</v>
      </c>
      <c r="BD877" s="20">
        <v>151</v>
      </c>
      <c r="BE877" s="20">
        <v>35</v>
      </c>
      <c r="BF877" s="20">
        <v>280</v>
      </c>
      <c r="BG877" s="20">
        <v>343</v>
      </c>
      <c r="BH877" s="20">
        <v>67.5</v>
      </c>
      <c r="BI877" s="20">
        <v>70.524000000000001</v>
      </c>
      <c r="BJ877" s="20">
        <v>-3.048</v>
      </c>
      <c r="BK877" s="20">
        <v>1.0640000000000001</v>
      </c>
      <c r="BL877" s="20">
        <v>13.333</v>
      </c>
      <c r="BM877" s="20">
        <v>0.53900000000000003</v>
      </c>
      <c r="BN877" s="20">
        <v>20.8</v>
      </c>
      <c r="BO877" s="20">
        <v>18.100000000000001</v>
      </c>
      <c r="BP877" s="20">
        <v>1.7</v>
      </c>
      <c r="BQ877" s="20">
        <v>7.1904761904761907</v>
      </c>
      <c r="BR877" s="20">
        <v>16.3</v>
      </c>
      <c r="BS877" s="20">
        <v>298</v>
      </c>
      <c r="BT877" s="20">
        <v>0.433</v>
      </c>
      <c r="BU877" s="20">
        <v>0</v>
      </c>
      <c r="BV877" s="66">
        <v>295</v>
      </c>
      <c r="BW877" s="66">
        <v>303</v>
      </c>
      <c r="BX877" s="66">
        <v>289</v>
      </c>
      <c r="BY877" s="66">
        <v>288</v>
      </c>
      <c r="BZ877" s="66">
        <v>287</v>
      </c>
      <c r="CA877" s="66">
        <v>245</v>
      </c>
      <c r="CB877" s="66">
        <v>298</v>
      </c>
      <c r="CC877" s="66">
        <v>267</v>
      </c>
      <c r="CD877" s="20">
        <v>0.90476190476190499</v>
      </c>
      <c r="CE877" s="20">
        <v>10.71</v>
      </c>
      <c r="CF877" s="20">
        <v>113.5</v>
      </c>
      <c r="CG877" s="20">
        <v>102.8</v>
      </c>
      <c r="CH877" s="20">
        <v>65.400000000000006</v>
      </c>
      <c r="CI877" s="20">
        <v>3.2000000000000001E-2</v>
      </c>
      <c r="CJ877" s="20">
        <v>-4.09</v>
      </c>
      <c r="CK877" s="20">
        <v>104.4</v>
      </c>
      <c r="CL877" s="20">
        <v>108.5</v>
      </c>
      <c r="CM877" s="20">
        <v>3.81</v>
      </c>
      <c r="CN877" s="20">
        <v>111.4</v>
      </c>
      <c r="CO877" s="20">
        <v>102.4</v>
      </c>
      <c r="CP877" s="63">
        <v>0.72460000000000002</v>
      </c>
      <c r="CQ877" s="20">
        <v>1.1000000000000001</v>
      </c>
      <c r="CR877" s="20">
        <v>5.2380952380952382E-2</v>
      </c>
      <c r="CS877" s="20">
        <v>1352</v>
      </c>
      <c r="CT877" s="20">
        <v>6.59</v>
      </c>
      <c r="CU877" s="20">
        <v>-4.82</v>
      </c>
      <c r="CV877" s="20">
        <v>1686</v>
      </c>
      <c r="CW877" s="20">
        <v>1286</v>
      </c>
      <c r="CX877" s="20">
        <v>1239</v>
      </c>
      <c r="CY877" s="20">
        <v>0.49199999999999999</v>
      </c>
      <c r="CZ877" s="20">
        <v>163</v>
      </c>
      <c r="DA877" s="20">
        <v>405</v>
      </c>
      <c r="DB877" s="20">
        <v>0.40200000000000002</v>
      </c>
      <c r="DC877" s="20">
        <v>303</v>
      </c>
      <c r="DD877" s="20">
        <v>439</v>
      </c>
      <c r="DE877" s="20">
        <v>0.69</v>
      </c>
      <c r="DF877" s="20">
        <v>232</v>
      </c>
      <c r="DG877" s="20">
        <v>11.047619047619047</v>
      </c>
      <c r="DH877" s="20">
        <v>769</v>
      </c>
      <c r="DI877" s="20">
        <v>36.61904761904762</v>
      </c>
      <c r="DJ877" s="20">
        <v>304</v>
      </c>
      <c r="DK877" s="20">
        <v>219</v>
      </c>
      <c r="DL877" s="20">
        <v>67</v>
      </c>
      <c r="DM877" s="20">
        <v>205</v>
      </c>
      <c r="DN877" s="20">
        <v>349</v>
      </c>
      <c r="DO877" s="20">
        <v>80.3</v>
      </c>
      <c r="DP877" s="20">
        <v>61.238</v>
      </c>
      <c r="DQ877" s="20">
        <v>19.047999999999998</v>
      </c>
      <c r="DR877" s="20">
        <v>1.4830000000000001</v>
      </c>
      <c r="DS877" s="20">
        <v>9.7620000000000005</v>
      </c>
      <c r="DT877" s="20">
        <v>1.0680000000000001</v>
      </c>
      <c r="DU877" s="20">
        <v>19.3</v>
      </c>
      <c r="DV877" s="20">
        <v>20.9</v>
      </c>
      <c r="DW877" s="20">
        <v>3.2</v>
      </c>
      <c r="DX877" s="20">
        <v>10.428571428571429</v>
      </c>
      <c r="DY877" s="20">
        <v>16.600000000000001</v>
      </c>
      <c r="DZ877" s="20">
        <v>65</v>
      </c>
      <c r="EA877" s="20">
        <v>0.57299999999999995</v>
      </c>
      <c r="EB877" s="20">
        <v>1</v>
      </c>
      <c r="EC877" s="66">
        <v>65</v>
      </c>
      <c r="ED877" s="66">
        <v>103</v>
      </c>
      <c r="EE877" s="66">
        <v>34</v>
      </c>
      <c r="EF877" s="66">
        <v>63</v>
      </c>
      <c r="EG877" s="66">
        <v>77</v>
      </c>
      <c r="EH877" s="66">
        <v>61</v>
      </c>
      <c r="EI877" s="66">
        <v>65</v>
      </c>
      <c r="EJ877" s="66">
        <v>56</v>
      </c>
      <c r="EK877" s="20">
        <v>10393.08</v>
      </c>
      <c r="EL877" s="20">
        <v>12519.05</v>
      </c>
      <c r="EM877" s="20">
        <v>139.04414285714287</v>
      </c>
      <c r="EN877" s="20">
        <v>70.193428571428583</v>
      </c>
      <c r="EO877" s="20">
        <v>11.247</v>
      </c>
      <c r="EP877" s="20">
        <v>250.23299999999998</v>
      </c>
      <c r="EQ877" s="21">
        <v>77</v>
      </c>
      <c r="ER877" s="21">
        <v>74</v>
      </c>
      <c r="ES877" s="61" t="str">
        <f t="shared" si="54"/>
        <v>Southeastern Louisiana</v>
      </c>
      <c r="ET877" s="61">
        <f t="shared" si="55"/>
        <v>151</v>
      </c>
      <c r="EU877" s="61">
        <f t="shared" si="56"/>
        <v>3</v>
      </c>
    </row>
    <row r="878" spans="1:151" x14ac:dyDescent="0.45">
      <c r="A878" s="68">
        <v>45325</v>
      </c>
      <c r="B878" s="21" t="s">
        <v>371</v>
      </c>
      <c r="C878" s="21">
        <v>44</v>
      </c>
      <c r="D878" s="21" t="s">
        <v>276</v>
      </c>
      <c r="E878" s="21">
        <v>286</v>
      </c>
      <c r="F878" s="50" t="s">
        <v>558</v>
      </c>
      <c r="G878" t="s">
        <v>371</v>
      </c>
      <c r="H878" t="s">
        <v>276</v>
      </c>
      <c r="I878" t="s">
        <v>371</v>
      </c>
      <c r="J878" t="s">
        <v>276</v>
      </c>
      <c r="K878" t="s">
        <v>371</v>
      </c>
      <c r="L878" t="s">
        <v>276</v>
      </c>
      <c r="M878" t="s">
        <v>703</v>
      </c>
      <c r="N878" t="s">
        <v>276</v>
      </c>
      <c r="O878" t="s">
        <v>1403</v>
      </c>
      <c r="P878" t="s">
        <v>276</v>
      </c>
      <c r="Q878" t="s">
        <v>371</v>
      </c>
      <c r="R878" t="s">
        <v>276</v>
      </c>
      <c r="S878" t="s">
        <v>102</v>
      </c>
      <c r="T878" t="s">
        <v>102</v>
      </c>
      <c r="U878">
        <v>24</v>
      </c>
      <c r="V878">
        <v>23</v>
      </c>
      <c r="W878" s="20">
        <v>0.33333333333333298</v>
      </c>
      <c r="X878" s="20">
        <v>-17.87</v>
      </c>
      <c r="Y878" s="20">
        <v>99.8</v>
      </c>
      <c r="Z878" s="20">
        <v>117.7</v>
      </c>
      <c r="AA878" s="20">
        <v>69.2</v>
      </c>
      <c r="AB878" s="20">
        <v>5.3999999999999999E-2</v>
      </c>
      <c r="AC878" s="20">
        <v>-4.75</v>
      </c>
      <c r="AD878" s="20">
        <v>104.1</v>
      </c>
      <c r="AE878" s="20">
        <v>108.9</v>
      </c>
      <c r="AF878" s="20">
        <v>-4</v>
      </c>
      <c r="AG878" s="20">
        <v>99.4</v>
      </c>
      <c r="AH878" s="20">
        <v>117.9</v>
      </c>
      <c r="AI878" s="20">
        <v>0.1234</v>
      </c>
      <c r="AJ878" s="20">
        <v>-12</v>
      </c>
      <c r="AK878" s="20">
        <v>-0.5</v>
      </c>
      <c r="AL878" s="20">
        <v>967</v>
      </c>
      <c r="AM878" s="20">
        <v>-15.9</v>
      </c>
      <c r="AN878" s="20">
        <v>-4.9000000000000004</v>
      </c>
      <c r="AO878" s="20">
        <v>1753</v>
      </c>
      <c r="AP878" s="20">
        <v>1886</v>
      </c>
      <c r="AQ878" s="20">
        <v>1482</v>
      </c>
      <c r="AR878" s="20">
        <v>0.41699999999999998</v>
      </c>
      <c r="AS878" s="20">
        <v>196</v>
      </c>
      <c r="AT878" s="20">
        <v>576</v>
      </c>
      <c r="AU878" s="20">
        <v>0.34</v>
      </c>
      <c r="AV878" s="20">
        <v>321</v>
      </c>
      <c r="AW878" s="20">
        <v>435</v>
      </c>
      <c r="AX878" s="20">
        <v>0.73799999999999999</v>
      </c>
      <c r="AY878" s="20">
        <v>277</v>
      </c>
      <c r="AZ878" s="20">
        <v>11.541666666666666</v>
      </c>
      <c r="BA878" s="20">
        <v>868</v>
      </c>
      <c r="BB878" s="20">
        <v>36.166666666666664</v>
      </c>
      <c r="BC878" s="20">
        <v>332</v>
      </c>
      <c r="BD878" s="20">
        <v>180</v>
      </c>
      <c r="BE878" s="20">
        <v>76</v>
      </c>
      <c r="BF878" s="20">
        <v>310</v>
      </c>
      <c r="BG878" s="20">
        <v>413</v>
      </c>
      <c r="BH878" s="20">
        <v>73</v>
      </c>
      <c r="BI878" s="20">
        <v>78.582999999999998</v>
      </c>
      <c r="BJ878" s="20">
        <v>-5.5419999999999998</v>
      </c>
      <c r="BK878" s="20">
        <v>1.071</v>
      </c>
      <c r="BL878" s="20">
        <v>12.917</v>
      </c>
      <c r="BM878" s="20">
        <v>0.58099999999999996</v>
      </c>
      <c r="BN878" s="20">
        <v>24</v>
      </c>
      <c r="BO878" s="20">
        <v>18.100000000000001</v>
      </c>
      <c r="BP878" s="20">
        <v>3.2</v>
      </c>
      <c r="BQ878" s="20">
        <v>7.5</v>
      </c>
      <c r="BR878" s="20">
        <v>17.2</v>
      </c>
      <c r="BS878" s="20">
        <v>338</v>
      </c>
      <c r="BT878" s="20">
        <v>0.39</v>
      </c>
      <c r="BU878" s="20">
        <v>0</v>
      </c>
      <c r="BV878" s="66">
        <v>343</v>
      </c>
      <c r="BW878" s="66">
        <v>314</v>
      </c>
      <c r="BX878" s="66">
        <v>335</v>
      </c>
      <c r="BY878" s="66">
        <v>336</v>
      </c>
      <c r="BZ878" s="66">
        <v>341</v>
      </c>
      <c r="CA878" s="66">
        <v>277.8</v>
      </c>
      <c r="CB878" s="66">
        <v>338</v>
      </c>
      <c r="CC878" s="66">
        <v>344</v>
      </c>
      <c r="CD878" s="20">
        <v>0.565217391304348</v>
      </c>
      <c r="CE878" s="20">
        <v>-3.72</v>
      </c>
      <c r="CF878" s="20">
        <v>110.1</v>
      </c>
      <c r="CG878" s="20">
        <v>113.8</v>
      </c>
      <c r="CH878" s="20">
        <v>66.099999999999994</v>
      </c>
      <c r="CI878" s="20">
        <v>0.08</v>
      </c>
      <c r="CJ878" s="20">
        <v>-0.26</v>
      </c>
      <c r="CK878" s="20">
        <v>106.4</v>
      </c>
      <c r="CL878" s="20">
        <v>106.6</v>
      </c>
      <c r="CM878" s="20">
        <v>4.32</v>
      </c>
      <c r="CN878" s="20">
        <v>109.2</v>
      </c>
      <c r="CO878" s="20">
        <v>113.6</v>
      </c>
      <c r="CP878" s="63">
        <v>0.38990000000000002</v>
      </c>
      <c r="CQ878" s="20">
        <v>-5.3</v>
      </c>
      <c r="CR878" s="20">
        <v>-0.23043478260869565</v>
      </c>
      <c r="CS878" s="20">
        <v>1135</v>
      </c>
      <c r="CT878" s="20">
        <v>-4.16</v>
      </c>
      <c r="CU878" s="20">
        <v>-1.1100000000000001</v>
      </c>
      <c r="CV878" s="20">
        <v>1761</v>
      </c>
      <c r="CW878" s="20">
        <v>1642</v>
      </c>
      <c r="CX878" s="20">
        <v>1367</v>
      </c>
      <c r="CY878" s="20">
        <v>0.46300000000000002</v>
      </c>
      <c r="CZ878" s="20">
        <v>221</v>
      </c>
      <c r="DA878" s="20">
        <v>598</v>
      </c>
      <c r="DB878" s="20">
        <v>0.37</v>
      </c>
      <c r="DC878" s="20">
        <v>274</v>
      </c>
      <c r="DD878" s="20">
        <v>354</v>
      </c>
      <c r="DE878" s="20">
        <v>0.77400000000000002</v>
      </c>
      <c r="DF878" s="20">
        <v>225</v>
      </c>
      <c r="DG878" s="20">
        <v>9.7826086956521738</v>
      </c>
      <c r="DH878" s="20">
        <v>809</v>
      </c>
      <c r="DI878" s="20">
        <v>35.173913043478258</v>
      </c>
      <c r="DJ878" s="20">
        <v>334</v>
      </c>
      <c r="DK878" s="20">
        <v>121</v>
      </c>
      <c r="DL878" s="20">
        <v>65</v>
      </c>
      <c r="DM878" s="20">
        <v>247</v>
      </c>
      <c r="DN878" s="20">
        <v>337</v>
      </c>
      <c r="DO878" s="20">
        <v>76.599999999999994</v>
      </c>
      <c r="DP878" s="20">
        <v>71.391000000000005</v>
      </c>
      <c r="DQ878" s="20">
        <v>5.1740000000000004</v>
      </c>
      <c r="DR878" s="20">
        <v>1.3520000000000001</v>
      </c>
      <c r="DS878" s="20">
        <v>10.739000000000001</v>
      </c>
      <c r="DT878" s="20">
        <v>0.49</v>
      </c>
      <c r="DU878" s="20">
        <v>26</v>
      </c>
      <c r="DV878" s="20">
        <v>15.4</v>
      </c>
      <c r="DW878" s="20">
        <v>2.8</v>
      </c>
      <c r="DX878" s="20">
        <v>5.2608695652173916</v>
      </c>
      <c r="DY878" s="20">
        <v>14.7</v>
      </c>
      <c r="DZ878" s="20">
        <v>152</v>
      </c>
      <c r="EA878" s="20">
        <v>0.50900000000000001</v>
      </c>
      <c r="EB878" s="20">
        <v>0</v>
      </c>
      <c r="EC878" s="66">
        <v>210</v>
      </c>
      <c r="ED878" s="66">
        <v>215</v>
      </c>
      <c r="EE878" s="66">
        <v>162</v>
      </c>
      <c r="EF878" s="66">
        <v>164</v>
      </c>
      <c r="EG878" s="66">
        <v>211</v>
      </c>
      <c r="EH878" s="66">
        <v>155.69999999999999</v>
      </c>
      <c r="EI878" s="66">
        <v>151</v>
      </c>
      <c r="EJ878" s="66">
        <v>154</v>
      </c>
      <c r="EK878" s="20">
        <v>11357.24</v>
      </c>
      <c r="EL878" s="20">
        <v>12958.77</v>
      </c>
      <c r="EM878" s="20">
        <v>67.954652173913047</v>
      </c>
      <c r="EN878" s="20">
        <v>80.542500000000004</v>
      </c>
      <c r="EO878" s="20">
        <v>13.312799999999999</v>
      </c>
      <c r="EP878" s="20">
        <v>248.70599999999999</v>
      </c>
      <c r="EQ878" s="21">
        <v>62</v>
      </c>
      <c r="ER878" s="21">
        <v>73</v>
      </c>
      <c r="ES878" s="61" t="str">
        <f t="shared" si="54"/>
        <v>Stetson</v>
      </c>
      <c r="ET878" s="61">
        <f t="shared" si="55"/>
        <v>135</v>
      </c>
      <c r="EU878" s="61">
        <f t="shared" si="56"/>
        <v>-11</v>
      </c>
    </row>
    <row r="879" spans="1:151" x14ac:dyDescent="0.45">
      <c r="A879" s="68">
        <v>45325</v>
      </c>
      <c r="B879" s="21" t="s">
        <v>307</v>
      </c>
      <c r="C879" s="21">
        <v>274</v>
      </c>
      <c r="D879" s="21" t="s">
        <v>305</v>
      </c>
      <c r="E879" s="21">
        <v>350</v>
      </c>
      <c r="F879" s="50" t="s">
        <v>558</v>
      </c>
      <c r="G879" t="s">
        <v>307</v>
      </c>
      <c r="H879" t="s">
        <v>305</v>
      </c>
      <c r="I879" t="s">
        <v>307</v>
      </c>
      <c r="J879" t="s">
        <v>305</v>
      </c>
      <c r="K879" t="s">
        <v>734</v>
      </c>
      <c r="L879" t="s">
        <v>305</v>
      </c>
      <c r="M879" t="s">
        <v>681</v>
      </c>
      <c r="N879" t="s">
        <v>671</v>
      </c>
      <c r="O879" t="s">
        <v>1379</v>
      </c>
      <c r="P879" t="s">
        <v>1380</v>
      </c>
      <c r="Q879" t="s">
        <v>490</v>
      </c>
      <c r="R879" t="s">
        <v>305</v>
      </c>
      <c r="S879" t="s">
        <v>216</v>
      </c>
      <c r="T879" t="s">
        <v>216</v>
      </c>
      <c r="U879">
        <v>22</v>
      </c>
      <c r="V879">
        <v>22</v>
      </c>
      <c r="W879" s="20">
        <v>0.31818181818181801</v>
      </c>
      <c r="X879" s="20">
        <v>-20.73</v>
      </c>
      <c r="Y879" s="20">
        <v>90</v>
      </c>
      <c r="Z879" s="20">
        <v>110.8</v>
      </c>
      <c r="AA879" s="20">
        <v>69.3</v>
      </c>
      <c r="AB879" s="20">
        <v>5.2999999999999999E-2</v>
      </c>
      <c r="AC879" s="20">
        <v>-4.41</v>
      </c>
      <c r="AD879" s="20">
        <v>103.6</v>
      </c>
      <c r="AE879" s="20">
        <v>108</v>
      </c>
      <c r="AF879" s="20">
        <v>1.44</v>
      </c>
      <c r="AG879" s="20">
        <v>88.6</v>
      </c>
      <c r="AH879" s="20">
        <v>110.3</v>
      </c>
      <c r="AI879" s="20">
        <v>7.4700000000000003E-2</v>
      </c>
      <c r="AJ879" s="20">
        <v>-12</v>
      </c>
      <c r="AK879" s="20">
        <v>-0.54545454545454541</v>
      </c>
      <c r="AL879" s="20">
        <v>906</v>
      </c>
      <c r="AM879" s="20">
        <v>-18.559999999999999</v>
      </c>
      <c r="AN879" s="20">
        <v>-5.28</v>
      </c>
      <c r="AO879" s="20">
        <v>1475</v>
      </c>
      <c r="AP879" s="20">
        <v>1598</v>
      </c>
      <c r="AQ879" s="20">
        <v>1302</v>
      </c>
      <c r="AR879" s="20">
        <v>0.41699999999999998</v>
      </c>
      <c r="AS879" s="20">
        <v>135</v>
      </c>
      <c r="AT879" s="20">
        <v>462</v>
      </c>
      <c r="AU879" s="20">
        <v>0.29199999999999998</v>
      </c>
      <c r="AV879" s="20">
        <v>254</v>
      </c>
      <c r="AW879" s="20">
        <v>373</v>
      </c>
      <c r="AX879" s="20">
        <v>0.68100000000000005</v>
      </c>
      <c r="AY879" s="20">
        <v>205</v>
      </c>
      <c r="AZ879" s="20">
        <v>9.3181818181818183</v>
      </c>
      <c r="BA879" s="20">
        <v>714</v>
      </c>
      <c r="BB879" s="20">
        <v>32.454545454545453</v>
      </c>
      <c r="BC879" s="20">
        <v>276</v>
      </c>
      <c r="BD879" s="20">
        <v>127</v>
      </c>
      <c r="BE879" s="20">
        <v>61</v>
      </c>
      <c r="BF879" s="20">
        <v>288</v>
      </c>
      <c r="BG879" s="20">
        <v>435</v>
      </c>
      <c r="BH879" s="20">
        <v>67</v>
      </c>
      <c r="BI879" s="20">
        <v>72.635999999999996</v>
      </c>
      <c r="BJ879" s="20">
        <v>-5.5910000000000002</v>
      </c>
      <c r="BK879" s="20">
        <v>0.95799999999999996</v>
      </c>
      <c r="BL879" s="20">
        <v>13.090999999999999</v>
      </c>
      <c r="BM879" s="20">
        <v>0.441</v>
      </c>
      <c r="BN879" s="20">
        <v>21</v>
      </c>
      <c r="BO879" s="20">
        <v>17</v>
      </c>
      <c r="BP879" s="20">
        <v>2.8</v>
      </c>
      <c r="BQ879" s="20">
        <v>5.7727272727272725</v>
      </c>
      <c r="BR879" s="20">
        <v>19.8</v>
      </c>
      <c r="BS879" s="20">
        <v>350</v>
      </c>
      <c r="BT879" s="20">
        <v>0.375</v>
      </c>
      <c r="BU879" s="20">
        <v>1</v>
      </c>
      <c r="BV879" s="66">
        <v>346</v>
      </c>
      <c r="BW879" s="66">
        <v>348</v>
      </c>
      <c r="BX879" s="66">
        <v>344</v>
      </c>
      <c r="BY879" s="66">
        <v>347</v>
      </c>
      <c r="BZ879" s="66">
        <v>353</v>
      </c>
      <c r="CA879" s="66">
        <v>287.3</v>
      </c>
      <c r="CB879" s="66">
        <v>350</v>
      </c>
      <c r="CC879" s="66">
        <v>349</v>
      </c>
      <c r="CD879" s="20">
        <v>0.63636363636363602</v>
      </c>
      <c r="CE879" s="20">
        <v>-6.1</v>
      </c>
      <c r="CF879" s="20">
        <v>101</v>
      </c>
      <c r="CG879" s="20">
        <v>107.1</v>
      </c>
      <c r="CH879" s="20">
        <v>64.3</v>
      </c>
      <c r="CI879" s="20">
        <v>0.11899999999999999</v>
      </c>
      <c r="CJ879" s="20">
        <v>-4.62</v>
      </c>
      <c r="CK879" s="20">
        <v>103.5</v>
      </c>
      <c r="CL879" s="20">
        <v>108.1</v>
      </c>
      <c r="CM879" s="20">
        <v>1.92</v>
      </c>
      <c r="CN879" s="20">
        <v>100.2</v>
      </c>
      <c r="CO879" s="20">
        <v>105.9</v>
      </c>
      <c r="CP879" s="63">
        <v>0.3468</v>
      </c>
      <c r="CQ879" s="20">
        <v>-4.0999999999999996</v>
      </c>
      <c r="CR879" s="20">
        <v>-0.18636363636363634</v>
      </c>
      <c r="CS879" s="20">
        <v>1147</v>
      </c>
      <c r="CT879" s="20">
        <v>-7.77</v>
      </c>
      <c r="CU879" s="20">
        <v>-5.22</v>
      </c>
      <c r="CV879" s="20">
        <v>1544</v>
      </c>
      <c r="CW879" s="20">
        <v>1445</v>
      </c>
      <c r="CX879" s="20">
        <v>1290</v>
      </c>
      <c r="CY879" s="20">
        <v>0.436</v>
      </c>
      <c r="CZ879" s="20">
        <v>136</v>
      </c>
      <c r="DA879" s="20">
        <v>398</v>
      </c>
      <c r="DB879" s="20">
        <v>0.34200000000000003</v>
      </c>
      <c r="DC879" s="20">
        <v>282</v>
      </c>
      <c r="DD879" s="20">
        <v>464</v>
      </c>
      <c r="DE879" s="20">
        <v>0.60799999999999998</v>
      </c>
      <c r="DF879" s="20">
        <v>324</v>
      </c>
      <c r="DG879" s="20">
        <v>14.727272727272727</v>
      </c>
      <c r="DH879" s="20">
        <v>945</v>
      </c>
      <c r="DI879" s="20">
        <v>42.954545454545453</v>
      </c>
      <c r="DJ879" s="20">
        <v>284</v>
      </c>
      <c r="DK879" s="20">
        <v>113</v>
      </c>
      <c r="DL879" s="20">
        <v>134</v>
      </c>
      <c r="DM879" s="20">
        <v>299</v>
      </c>
      <c r="DN879" s="20">
        <v>327</v>
      </c>
      <c r="DO879" s="20">
        <v>70.2</v>
      </c>
      <c r="DP879" s="20">
        <v>65.682000000000002</v>
      </c>
      <c r="DQ879" s="20">
        <v>4.5</v>
      </c>
      <c r="DR879" s="20">
        <v>0.95</v>
      </c>
      <c r="DS879" s="20">
        <v>13.590999999999999</v>
      </c>
      <c r="DT879" s="20">
        <v>0.378</v>
      </c>
      <c r="DU879" s="20">
        <v>18.100000000000001</v>
      </c>
      <c r="DV879" s="20">
        <v>21.1</v>
      </c>
      <c r="DW879" s="20">
        <v>6.1</v>
      </c>
      <c r="DX879" s="20">
        <v>5.1363636363636367</v>
      </c>
      <c r="DY879" s="20">
        <v>14.9</v>
      </c>
      <c r="DZ879" s="20">
        <v>182</v>
      </c>
      <c r="EA879" s="20">
        <v>0.49399999999999999</v>
      </c>
      <c r="EB879" s="20">
        <v>1</v>
      </c>
      <c r="EC879" s="66">
        <v>232</v>
      </c>
      <c r="ED879" s="66">
        <v>225</v>
      </c>
      <c r="EE879" s="66">
        <v>168</v>
      </c>
      <c r="EF879" s="66">
        <v>253</v>
      </c>
      <c r="EG879" s="66">
        <v>250</v>
      </c>
      <c r="EH879" s="66">
        <v>185.7</v>
      </c>
      <c r="EI879" s="66">
        <v>182</v>
      </c>
      <c r="EJ879" s="66">
        <v>166</v>
      </c>
      <c r="EK879" s="20">
        <v>9639</v>
      </c>
      <c r="EL879" s="20">
        <v>11190.8</v>
      </c>
      <c r="EM879" s="20">
        <v>67.240136363636367</v>
      </c>
      <c r="EN879" s="20">
        <v>78.457136363636351</v>
      </c>
      <c r="EO879" s="20">
        <v>12.038399999999999</v>
      </c>
      <c r="EP879" s="20">
        <v>222.68700000000001</v>
      </c>
      <c r="EQ879" s="21">
        <v>55</v>
      </c>
      <c r="ER879" s="21">
        <v>76</v>
      </c>
      <c r="ES879" s="61" t="str">
        <f t="shared" si="54"/>
        <v>Western Illinois</v>
      </c>
      <c r="ET879" s="61">
        <f t="shared" si="55"/>
        <v>131</v>
      </c>
      <c r="EU879" s="61">
        <f t="shared" si="56"/>
        <v>-21</v>
      </c>
    </row>
    <row r="880" spans="1:151" x14ac:dyDescent="0.45">
      <c r="A880" s="68">
        <v>45325</v>
      </c>
      <c r="B880" s="21" t="s">
        <v>64</v>
      </c>
      <c r="C880" s="21">
        <v>329</v>
      </c>
      <c r="D880" s="21" t="s">
        <v>75</v>
      </c>
      <c r="E880" s="21">
        <v>57</v>
      </c>
      <c r="F880" s="50" t="s">
        <v>558</v>
      </c>
      <c r="G880" t="s">
        <v>64</v>
      </c>
      <c r="H880" t="s">
        <v>75</v>
      </c>
      <c r="I880" t="s">
        <v>64</v>
      </c>
      <c r="J880" t="s">
        <v>75</v>
      </c>
      <c r="K880" t="s">
        <v>64</v>
      </c>
      <c r="L880" t="s">
        <v>75</v>
      </c>
      <c r="M880" t="s">
        <v>64</v>
      </c>
      <c r="N880" t="s">
        <v>75</v>
      </c>
      <c r="O880" t="s">
        <v>64</v>
      </c>
      <c r="P880" t="s">
        <v>75</v>
      </c>
      <c r="Q880" t="s">
        <v>64</v>
      </c>
      <c r="R880" t="s">
        <v>75</v>
      </c>
      <c r="S880" t="s">
        <v>19</v>
      </c>
      <c r="T880" t="s">
        <v>19</v>
      </c>
      <c r="U880">
        <v>21</v>
      </c>
      <c r="V880">
        <v>21</v>
      </c>
      <c r="W880" s="20">
        <v>0.66666666666666696</v>
      </c>
      <c r="X880" s="20">
        <v>16.11</v>
      </c>
      <c r="Y880" s="20">
        <v>116.3</v>
      </c>
      <c r="Z880" s="20">
        <v>100.1</v>
      </c>
      <c r="AA880" s="20">
        <v>70</v>
      </c>
      <c r="AB880" s="20">
        <v>2.5000000000000001E-2</v>
      </c>
      <c r="AC880" s="20">
        <v>8.7200000000000006</v>
      </c>
      <c r="AD880" s="20">
        <v>110.5</v>
      </c>
      <c r="AE880" s="20">
        <v>101.8</v>
      </c>
      <c r="AF880" s="20">
        <v>4.8499999999999996</v>
      </c>
      <c r="AG880" s="20">
        <v>115.3</v>
      </c>
      <c r="AH880" s="20">
        <v>98.6</v>
      </c>
      <c r="AI880" s="20">
        <v>0.85780000000000001</v>
      </c>
      <c r="AJ880" s="20">
        <v>1.1000000000000001</v>
      </c>
      <c r="AK880" s="20">
        <v>5.2380952380952382E-2</v>
      </c>
      <c r="AL880" s="20">
        <v>1352</v>
      </c>
      <c r="AM880" s="20">
        <v>16.420000000000002</v>
      </c>
      <c r="AN880" s="20">
        <v>9.1300000000000008</v>
      </c>
      <c r="AO880" s="20">
        <v>1652</v>
      </c>
      <c r="AP880" s="20">
        <v>1499</v>
      </c>
      <c r="AQ880" s="20">
        <v>1298</v>
      </c>
      <c r="AR880" s="20">
        <v>0.47299999999999998</v>
      </c>
      <c r="AS880" s="20">
        <v>187</v>
      </c>
      <c r="AT880" s="20">
        <v>505</v>
      </c>
      <c r="AU880" s="20">
        <v>0.37</v>
      </c>
      <c r="AV880" s="20">
        <v>237</v>
      </c>
      <c r="AW880" s="20">
        <v>363</v>
      </c>
      <c r="AX880" s="20">
        <v>0.65300000000000002</v>
      </c>
      <c r="AY880" s="20">
        <v>216</v>
      </c>
      <c r="AZ880" s="20">
        <v>10.285714285714286</v>
      </c>
      <c r="BA880" s="20">
        <v>821</v>
      </c>
      <c r="BB880" s="20">
        <v>39.095238095238095</v>
      </c>
      <c r="BC880" s="20">
        <v>363</v>
      </c>
      <c r="BD880" s="20">
        <v>134</v>
      </c>
      <c r="BE880" s="20">
        <v>94</v>
      </c>
      <c r="BF880" s="20">
        <v>244</v>
      </c>
      <c r="BG880" s="20">
        <v>328</v>
      </c>
      <c r="BH880" s="20">
        <v>78.7</v>
      </c>
      <c r="BI880" s="20">
        <v>71.381</v>
      </c>
      <c r="BJ880" s="20">
        <v>7.2859999999999996</v>
      </c>
      <c r="BK880" s="20">
        <v>1.488</v>
      </c>
      <c r="BL880" s="20">
        <v>11.619</v>
      </c>
      <c r="BM880" s="20">
        <v>0.54900000000000004</v>
      </c>
      <c r="BN880" s="20">
        <v>24</v>
      </c>
      <c r="BO880" s="20">
        <v>17.3</v>
      </c>
      <c r="BP880" s="20">
        <v>4.5</v>
      </c>
      <c r="BQ880" s="20">
        <v>6.3809523809523814</v>
      </c>
      <c r="BR880" s="20">
        <v>15.6</v>
      </c>
      <c r="BS880" s="20">
        <v>39</v>
      </c>
      <c r="BT880" s="20">
        <v>0.59499999999999997</v>
      </c>
      <c r="BU880" s="20">
        <v>1</v>
      </c>
      <c r="BV880" s="66">
        <v>34</v>
      </c>
      <c r="BW880" s="66">
        <v>79</v>
      </c>
      <c r="BX880" s="66">
        <v>36</v>
      </c>
      <c r="BY880" s="66">
        <v>44</v>
      </c>
      <c r="BZ880" s="66">
        <v>40</v>
      </c>
      <c r="CA880" s="66">
        <v>39.200000000000003</v>
      </c>
      <c r="CB880" s="66">
        <v>39</v>
      </c>
      <c r="CC880" s="66">
        <v>49</v>
      </c>
      <c r="CD880" s="20">
        <v>0.71428571428571397</v>
      </c>
      <c r="CE880" s="20">
        <v>18.670000000000002</v>
      </c>
      <c r="CF880" s="20">
        <v>117.7</v>
      </c>
      <c r="CG880" s="20">
        <v>99</v>
      </c>
      <c r="CH880" s="20">
        <v>69</v>
      </c>
      <c r="CI880" s="20">
        <v>7.0000000000000001E-3</v>
      </c>
      <c r="CJ880" s="20">
        <v>5.07</v>
      </c>
      <c r="CK880" s="20">
        <v>109.2</v>
      </c>
      <c r="CL880" s="20">
        <v>104.2</v>
      </c>
      <c r="CM880" s="20">
        <v>-1.5</v>
      </c>
      <c r="CN880" s="20">
        <v>116.2</v>
      </c>
      <c r="CO880" s="20">
        <v>98.1</v>
      </c>
      <c r="CP880" s="63">
        <v>0.87480000000000002</v>
      </c>
      <c r="CQ880" s="20">
        <v>0.6</v>
      </c>
      <c r="CR880" s="20">
        <v>2.8571428571428571E-2</v>
      </c>
      <c r="CS880" s="20">
        <v>1376</v>
      </c>
      <c r="CT880" s="20">
        <v>16.41</v>
      </c>
      <c r="CU880" s="20">
        <v>6.26</v>
      </c>
      <c r="CV880" s="20">
        <v>1707</v>
      </c>
      <c r="CW880" s="20">
        <v>1494</v>
      </c>
      <c r="CX880" s="20">
        <v>1217</v>
      </c>
      <c r="CY880" s="20">
        <v>0.5</v>
      </c>
      <c r="CZ880" s="20">
        <v>140</v>
      </c>
      <c r="DA880" s="20">
        <v>354</v>
      </c>
      <c r="DB880" s="20">
        <v>0.39500000000000002</v>
      </c>
      <c r="DC880" s="20">
        <v>351</v>
      </c>
      <c r="DD880" s="20">
        <v>446</v>
      </c>
      <c r="DE880" s="20">
        <v>0.78700000000000003</v>
      </c>
      <c r="DF880" s="20">
        <v>216</v>
      </c>
      <c r="DG880" s="20">
        <v>10.285714285714286</v>
      </c>
      <c r="DH880" s="20">
        <v>791</v>
      </c>
      <c r="DI880" s="20">
        <v>37.666666666666664</v>
      </c>
      <c r="DJ880" s="20">
        <v>347</v>
      </c>
      <c r="DK880" s="20">
        <v>134</v>
      </c>
      <c r="DL880" s="20">
        <v>49</v>
      </c>
      <c r="DM880" s="20">
        <v>273</v>
      </c>
      <c r="DN880" s="20">
        <v>320</v>
      </c>
      <c r="DO880" s="20">
        <v>81.3</v>
      </c>
      <c r="DP880" s="20">
        <v>71.143000000000001</v>
      </c>
      <c r="DQ880" s="20">
        <v>10.143000000000001</v>
      </c>
      <c r="DR880" s="20">
        <v>1.2709999999999999</v>
      </c>
      <c r="DS880" s="20">
        <v>13</v>
      </c>
      <c r="DT880" s="20">
        <v>0.49099999999999999</v>
      </c>
      <c r="DU880" s="20">
        <v>16.899999999999999</v>
      </c>
      <c r="DV880" s="20">
        <v>21.2</v>
      </c>
      <c r="DW880" s="20">
        <v>2.2999999999999998</v>
      </c>
      <c r="DX880" s="20">
        <v>6.3809523809523814</v>
      </c>
      <c r="DY880" s="20">
        <v>15.2</v>
      </c>
      <c r="DZ880" s="20">
        <v>28</v>
      </c>
      <c r="EA880" s="20">
        <v>0.60599999999999998</v>
      </c>
      <c r="EB880" s="20">
        <v>0</v>
      </c>
      <c r="EC880" s="66">
        <v>31</v>
      </c>
      <c r="ED880" s="66">
        <v>37</v>
      </c>
      <c r="EE880" s="66">
        <v>55</v>
      </c>
      <c r="EF880" s="66">
        <v>51</v>
      </c>
      <c r="EG880" s="66">
        <v>25</v>
      </c>
      <c r="EH880" s="66">
        <v>33.700000000000003</v>
      </c>
      <c r="EI880" s="66">
        <v>28</v>
      </c>
      <c r="EJ880" s="66">
        <v>43</v>
      </c>
      <c r="EK880" s="20">
        <v>11513.699999999999</v>
      </c>
      <c r="EL880" s="20">
        <v>11781.77</v>
      </c>
      <c r="EM880" s="20">
        <v>74.140285714285724</v>
      </c>
      <c r="EN880" s="20">
        <v>82.952380952380963</v>
      </c>
      <c r="EO880" s="20">
        <v>12.277200000000001</v>
      </c>
      <c r="EP880" s="20">
        <v>208.96</v>
      </c>
      <c r="EQ880" s="21">
        <v>73</v>
      </c>
      <c r="ER880" s="21">
        <v>68</v>
      </c>
      <c r="ES880" s="61" t="str">
        <f t="shared" si="54"/>
        <v>Utah</v>
      </c>
      <c r="ET880" s="61">
        <f t="shared" si="55"/>
        <v>141</v>
      </c>
      <c r="EU880" s="61">
        <f t="shared" si="56"/>
        <v>5</v>
      </c>
    </row>
    <row r="881" spans="1:151" x14ac:dyDescent="0.45">
      <c r="A881" s="68">
        <v>45325</v>
      </c>
      <c r="B881" s="21" t="s">
        <v>362</v>
      </c>
      <c r="C881" s="21">
        <v>155</v>
      </c>
      <c r="D881" s="21" t="s">
        <v>386</v>
      </c>
      <c r="E881" s="21">
        <v>112</v>
      </c>
      <c r="F881" s="50" t="s">
        <v>558</v>
      </c>
      <c r="G881" t="s">
        <v>362</v>
      </c>
      <c r="H881" t="s">
        <v>386</v>
      </c>
      <c r="I881" t="s">
        <v>362</v>
      </c>
      <c r="J881" t="s">
        <v>386</v>
      </c>
      <c r="K881" t="s">
        <v>362</v>
      </c>
      <c r="L881" t="s">
        <v>386</v>
      </c>
      <c r="M881" t="s">
        <v>714</v>
      </c>
      <c r="N881" t="s">
        <v>386</v>
      </c>
      <c r="O881" t="s">
        <v>1400</v>
      </c>
      <c r="P881" t="s">
        <v>386</v>
      </c>
      <c r="Q881" t="s">
        <v>492</v>
      </c>
      <c r="R881" t="s">
        <v>386</v>
      </c>
      <c r="S881" t="s">
        <v>144</v>
      </c>
      <c r="T881" t="s">
        <v>144</v>
      </c>
      <c r="U881">
        <v>22</v>
      </c>
      <c r="V881">
        <v>22</v>
      </c>
      <c r="W881" s="20">
        <v>0.18181818181818199</v>
      </c>
      <c r="X881" s="20">
        <v>-20.21</v>
      </c>
      <c r="Y881" s="20">
        <v>94.3</v>
      </c>
      <c r="Z881" s="20">
        <v>114.6</v>
      </c>
      <c r="AA881" s="20">
        <v>65.900000000000006</v>
      </c>
      <c r="AB881" s="20">
        <v>-1.4E-2</v>
      </c>
      <c r="AC881" s="20">
        <v>-5.61</v>
      </c>
      <c r="AD881" s="20">
        <v>103.1</v>
      </c>
      <c r="AE881" s="20">
        <v>108.7</v>
      </c>
      <c r="AF881" s="20">
        <v>-1.32</v>
      </c>
      <c r="AG881" s="20">
        <v>94.8</v>
      </c>
      <c r="AH881" s="20">
        <v>113.6</v>
      </c>
      <c r="AI881" s="20">
        <v>0.1101</v>
      </c>
      <c r="AJ881" s="20">
        <v>-14</v>
      </c>
      <c r="AK881" s="20">
        <v>-0.63636363636363635</v>
      </c>
      <c r="AL881" s="20">
        <v>887</v>
      </c>
      <c r="AM881" s="20">
        <v>-16.64</v>
      </c>
      <c r="AN881" s="20">
        <v>-5.54</v>
      </c>
      <c r="AO881" s="20">
        <v>1423</v>
      </c>
      <c r="AP881" s="20">
        <v>1622</v>
      </c>
      <c r="AQ881" s="20">
        <v>1199</v>
      </c>
      <c r="AR881" s="20">
        <v>0.433</v>
      </c>
      <c r="AS881" s="20">
        <v>158</v>
      </c>
      <c r="AT881" s="20">
        <v>466</v>
      </c>
      <c r="AU881" s="20">
        <v>0.33900000000000002</v>
      </c>
      <c r="AV881" s="20">
        <v>227</v>
      </c>
      <c r="AW881" s="20">
        <v>361</v>
      </c>
      <c r="AX881" s="20">
        <v>0.629</v>
      </c>
      <c r="AY881" s="20">
        <v>216</v>
      </c>
      <c r="AZ881" s="20">
        <v>9.8181818181818183</v>
      </c>
      <c r="BA881" s="20">
        <v>750</v>
      </c>
      <c r="BB881" s="20">
        <v>34.090909090909093</v>
      </c>
      <c r="BC881" s="20">
        <v>295</v>
      </c>
      <c r="BD881" s="20">
        <v>128</v>
      </c>
      <c r="BE881" s="20">
        <v>50</v>
      </c>
      <c r="BF881" s="20">
        <v>323</v>
      </c>
      <c r="BG881" s="20">
        <v>363</v>
      </c>
      <c r="BH881" s="20">
        <v>64.7</v>
      </c>
      <c r="BI881" s="20">
        <v>73.727000000000004</v>
      </c>
      <c r="BJ881" s="20">
        <v>-9.0449999999999999</v>
      </c>
      <c r="BK881" s="20">
        <v>0.91300000000000003</v>
      </c>
      <c r="BL881" s="20">
        <v>14.682</v>
      </c>
      <c r="BM881" s="20">
        <v>0.39600000000000002</v>
      </c>
      <c r="BN881" s="20">
        <v>21.2</v>
      </c>
      <c r="BO881" s="20">
        <v>16.399999999999999</v>
      </c>
      <c r="BP881" s="20">
        <v>2.2999999999999998</v>
      </c>
      <c r="BQ881" s="20">
        <v>5.8181818181818183</v>
      </c>
      <c r="BR881" s="20">
        <v>16.5</v>
      </c>
      <c r="BS881" s="20">
        <v>358</v>
      </c>
      <c r="BT881" s="20">
        <v>0.36299999999999999</v>
      </c>
      <c r="BU881" s="20">
        <v>0</v>
      </c>
      <c r="BV881" s="66">
        <v>347</v>
      </c>
      <c r="BW881" s="66">
        <v>351</v>
      </c>
      <c r="BX881" s="66">
        <v>353</v>
      </c>
      <c r="BY881" s="66">
        <v>338</v>
      </c>
      <c r="BZ881" s="66">
        <v>350</v>
      </c>
      <c r="CA881" s="66">
        <v>292.5</v>
      </c>
      <c r="CB881" s="66">
        <v>358</v>
      </c>
      <c r="CC881" s="66">
        <v>355</v>
      </c>
      <c r="CD881" s="20">
        <v>0.27272727272727298</v>
      </c>
      <c r="CE881" s="20">
        <v>-20.59</v>
      </c>
      <c r="CF881" s="20">
        <v>99.8</v>
      </c>
      <c r="CG881" s="20">
        <v>120.4</v>
      </c>
      <c r="CH881" s="20">
        <v>65.5</v>
      </c>
      <c r="CI881" s="20">
        <v>4.0000000000000001E-3</v>
      </c>
      <c r="CJ881" s="20">
        <v>-7.97</v>
      </c>
      <c r="CK881" s="20">
        <v>101.3</v>
      </c>
      <c r="CL881" s="20">
        <v>109.2</v>
      </c>
      <c r="CM881" s="20">
        <v>-3.93</v>
      </c>
      <c r="CN881" s="20">
        <v>99.2</v>
      </c>
      <c r="CO881" s="20">
        <v>120.1</v>
      </c>
      <c r="CP881" s="63">
        <v>0.1007</v>
      </c>
      <c r="CQ881" s="20">
        <v>-13</v>
      </c>
      <c r="CR881" s="20">
        <v>-0.59090909090909094</v>
      </c>
      <c r="CS881" s="20">
        <v>914</v>
      </c>
      <c r="CT881" s="20">
        <v>-17.649999999999999</v>
      </c>
      <c r="CU881" s="20">
        <v>-7.03</v>
      </c>
      <c r="CV881" s="20">
        <v>1470</v>
      </c>
      <c r="CW881" s="20">
        <v>1665</v>
      </c>
      <c r="CX881" s="20">
        <v>1251</v>
      </c>
      <c r="CY881" s="20">
        <v>0.442</v>
      </c>
      <c r="CZ881" s="20">
        <v>166</v>
      </c>
      <c r="DA881" s="20">
        <v>469</v>
      </c>
      <c r="DB881" s="20">
        <v>0.35399999999999998</v>
      </c>
      <c r="DC881" s="20">
        <v>198</v>
      </c>
      <c r="DD881" s="20">
        <v>306</v>
      </c>
      <c r="DE881" s="20">
        <v>0.64700000000000002</v>
      </c>
      <c r="DF881" s="20">
        <v>186</v>
      </c>
      <c r="DG881" s="20">
        <v>8.454545454545455</v>
      </c>
      <c r="DH881" s="20">
        <v>715</v>
      </c>
      <c r="DI881" s="20">
        <v>32.5</v>
      </c>
      <c r="DJ881" s="20">
        <v>244</v>
      </c>
      <c r="DK881" s="20">
        <v>92</v>
      </c>
      <c r="DL881" s="20">
        <v>74</v>
      </c>
      <c r="DM881" s="20">
        <v>254</v>
      </c>
      <c r="DN881" s="20">
        <v>365</v>
      </c>
      <c r="DO881" s="20">
        <v>66.8</v>
      </c>
      <c r="DP881" s="20">
        <v>75.682000000000002</v>
      </c>
      <c r="DQ881" s="20">
        <v>-8.8640000000000008</v>
      </c>
      <c r="DR881" s="20">
        <v>0.96099999999999997</v>
      </c>
      <c r="DS881" s="20">
        <v>11.545</v>
      </c>
      <c r="DT881" s="20">
        <v>0.36199999999999999</v>
      </c>
      <c r="DU881" s="20">
        <v>21.3</v>
      </c>
      <c r="DV881" s="20">
        <v>13.9</v>
      </c>
      <c r="DW881" s="20">
        <v>3.4</v>
      </c>
      <c r="DX881" s="20">
        <v>4.1818181818181817</v>
      </c>
      <c r="DY881" s="20">
        <v>16.600000000000001</v>
      </c>
      <c r="DZ881" s="20">
        <v>355</v>
      </c>
      <c r="EA881" s="20">
        <v>0.36699999999999999</v>
      </c>
      <c r="EB881" s="20">
        <v>1</v>
      </c>
      <c r="EC881" s="66">
        <v>352</v>
      </c>
      <c r="ED881" s="66">
        <v>346</v>
      </c>
      <c r="EE881" s="66">
        <v>347</v>
      </c>
      <c r="EF881" s="66">
        <v>343</v>
      </c>
      <c r="EG881" s="66">
        <v>352</v>
      </c>
      <c r="EH881" s="66">
        <v>291.2</v>
      </c>
      <c r="EI881" s="66">
        <v>355</v>
      </c>
      <c r="EJ881" s="66">
        <v>354</v>
      </c>
      <c r="EK881" s="20">
        <v>11353.72</v>
      </c>
      <c r="EL881" s="20">
        <v>11437.08</v>
      </c>
      <c r="EM881" s="20">
        <v>61.397454545454544</v>
      </c>
      <c r="EN881" s="20">
        <v>67.170909090909092</v>
      </c>
      <c r="EO881" s="20">
        <v>10.6755</v>
      </c>
      <c r="EP881" s="20">
        <v>229.58500000000001</v>
      </c>
      <c r="EQ881" s="21">
        <v>67</v>
      </c>
      <c r="ER881" s="21">
        <v>70</v>
      </c>
      <c r="ES881" s="61" t="str">
        <f t="shared" si="54"/>
        <v>Holy Cross</v>
      </c>
      <c r="ET881" s="61">
        <f t="shared" si="55"/>
        <v>137</v>
      </c>
      <c r="EU881" s="61">
        <f t="shared" si="56"/>
        <v>-3</v>
      </c>
    </row>
    <row r="882" spans="1:151" x14ac:dyDescent="0.45">
      <c r="A882" s="68">
        <v>45325</v>
      </c>
      <c r="B882" s="21" t="s">
        <v>903</v>
      </c>
      <c r="C882" s="21">
        <v>188</v>
      </c>
      <c r="D882" s="21" t="s">
        <v>159</v>
      </c>
      <c r="E882" s="21">
        <v>102</v>
      </c>
      <c r="F882" s="50" t="s">
        <v>558</v>
      </c>
      <c r="G882" t="s">
        <v>534</v>
      </c>
      <c r="H882" t="s">
        <v>159</v>
      </c>
      <c r="I882" t="s">
        <v>534</v>
      </c>
      <c r="J882" t="s">
        <v>159</v>
      </c>
      <c r="K882" t="s">
        <v>619</v>
      </c>
      <c r="L882" t="s">
        <v>159</v>
      </c>
      <c r="M882" t="s">
        <v>619</v>
      </c>
      <c r="N882" t="s">
        <v>663</v>
      </c>
      <c r="O882" t="s">
        <v>619</v>
      </c>
      <c r="P882" t="s">
        <v>1361</v>
      </c>
      <c r="Q882" t="s">
        <v>425</v>
      </c>
      <c r="R882" t="s">
        <v>159</v>
      </c>
      <c r="S882" t="s">
        <v>29</v>
      </c>
      <c r="T882" t="s">
        <v>29</v>
      </c>
      <c r="U882">
        <v>21</v>
      </c>
      <c r="V882">
        <v>21</v>
      </c>
      <c r="W882" s="20">
        <v>0.66666666666666696</v>
      </c>
      <c r="X882" s="20">
        <v>10.63</v>
      </c>
      <c r="Y882" s="20">
        <v>110.3</v>
      </c>
      <c r="Z882" s="20">
        <v>99.6</v>
      </c>
      <c r="AA882" s="20">
        <v>68.900000000000006</v>
      </c>
      <c r="AB882" s="20">
        <v>1.6E-2</v>
      </c>
      <c r="AC882" s="20">
        <v>3.64</v>
      </c>
      <c r="AD882" s="20">
        <v>107.4</v>
      </c>
      <c r="AE882" s="20">
        <v>103.8</v>
      </c>
      <c r="AF882" s="20">
        <v>-6.35</v>
      </c>
      <c r="AG882" s="20">
        <v>109</v>
      </c>
      <c r="AH882" s="20">
        <v>99.5</v>
      </c>
      <c r="AI882" s="20">
        <v>0.74080000000000001</v>
      </c>
      <c r="AJ882" s="20">
        <v>-0.4</v>
      </c>
      <c r="AK882" s="20">
        <v>-1.9047619047619049E-2</v>
      </c>
      <c r="AL882" s="20">
        <v>1319</v>
      </c>
      <c r="AM882" s="20">
        <v>9.85</v>
      </c>
      <c r="AN882" s="20">
        <v>4.33</v>
      </c>
      <c r="AO882" s="20">
        <v>1584</v>
      </c>
      <c r="AP882" s="20">
        <v>1468</v>
      </c>
      <c r="AQ882" s="20">
        <v>1307</v>
      </c>
      <c r="AR882" s="20">
        <v>0.44</v>
      </c>
      <c r="AS882" s="20">
        <v>149</v>
      </c>
      <c r="AT882" s="20">
        <v>448</v>
      </c>
      <c r="AU882" s="20">
        <v>0.33300000000000002</v>
      </c>
      <c r="AV882" s="20">
        <v>285</v>
      </c>
      <c r="AW882" s="20">
        <v>391</v>
      </c>
      <c r="AX882" s="20">
        <v>0.72899999999999998</v>
      </c>
      <c r="AY882" s="20">
        <v>223</v>
      </c>
      <c r="AZ882" s="20">
        <v>10.619047619047619</v>
      </c>
      <c r="BA882" s="20">
        <v>753</v>
      </c>
      <c r="BB882" s="20">
        <v>35.857142857142854</v>
      </c>
      <c r="BC882" s="20">
        <v>278</v>
      </c>
      <c r="BD882" s="20">
        <v>170</v>
      </c>
      <c r="BE882" s="20">
        <v>67</v>
      </c>
      <c r="BF882" s="20">
        <v>208</v>
      </c>
      <c r="BG882" s="20">
        <v>371</v>
      </c>
      <c r="BH882" s="20">
        <v>75.400000000000006</v>
      </c>
      <c r="BI882" s="20">
        <v>69.905000000000001</v>
      </c>
      <c r="BJ882" s="20">
        <v>5.524</v>
      </c>
      <c r="BK882" s="20">
        <v>1.337</v>
      </c>
      <c r="BL882" s="20">
        <v>9.9049999999999994</v>
      </c>
      <c r="BM882" s="20">
        <v>0.81699999999999995</v>
      </c>
      <c r="BN882" s="20">
        <v>21.3</v>
      </c>
      <c r="BO882" s="20">
        <v>18.600000000000001</v>
      </c>
      <c r="BP882" s="20">
        <v>3.2</v>
      </c>
      <c r="BQ882" s="20">
        <v>8.0952380952380949</v>
      </c>
      <c r="BR882" s="20">
        <v>17.7</v>
      </c>
      <c r="BS882" s="20">
        <v>94</v>
      </c>
      <c r="BT882" s="20">
        <v>0.55200000000000005</v>
      </c>
      <c r="BU882" s="20">
        <v>0</v>
      </c>
      <c r="BV882" s="66">
        <v>80</v>
      </c>
      <c r="BW882" s="66">
        <v>66</v>
      </c>
      <c r="BX882" s="66">
        <v>68</v>
      </c>
      <c r="BY882" s="66">
        <v>73</v>
      </c>
      <c r="BZ882" s="66">
        <v>78</v>
      </c>
      <c r="CA882" s="66">
        <v>60.7</v>
      </c>
      <c r="CB882" s="66">
        <v>92</v>
      </c>
      <c r="CC882" s="66">
        <v>121</v>
      </c>
      <c r="CD882" s="20">
        <v>0.476190476190476</v>
      </c>
      <c r="CE882" s="20">
        <v>4</v>
      </c>
      <c r="CF882" s="20">
        <v>110.5</v>
      </c>
      <c r="CG882" s="20">
        <v>106.5</v>
      </c>
      <c r="CH882" s="20">
        <v>67.3</v>
      </c>
      <c r="CI882" s="20">
        <v>6.6000000000000003E-2</v>
      </c>
      <c r="CJ882" s="20">
        <v>8.65</v>
      </c>
      <c r="CK882" s="20">
        <v>110.3</v>
      </c>
      <c r="CL882" s="20">
        <v>101.6</v>
      </c>
      <c r="CM882" s="20">
        <v>3.28</v>
      </c>
      <c r="CN882" s="20">
        <v>110.9</v>
      </c>
      <c r="CO882" s="20">
        <v>105.5</v>
      </c>
      <c r="CP882" s="63">
        <v>0.63919999999999999</v>
      </c>
      <c r="CQ882" s="20">
        <v>-3.1</v>
      </c>
      <c r="CR882" s="20">
        <v>-0.14761904761904762</v>
      </c>
      <c r="CS882" s="20">
        <v>1237</v>
      </c>
      <c r="CT882" s="20">
        <v>4.95</v>
      </c>
      <c r="CU882" s="20">
        <v>7.85</v>
      </c>
      <c r="CV882" s="20">
        <v>1529</v>
      </c>
      <c r="CW882" s="20">
        <v>1590</v>
      </c>
      <c r="CX882" s="20">
        <v>1284</v>
      </c>
      <c r="CY882" s="20">
        <v>0.42699999999999999</v>
      </c>
      <c r="CZ882" s="20">
        <v>168</v>
      </c>
      <c r="DA882" s="20">
        <v>514</v>
      </c>
      <c r="DB882" s="20">
        <v>0.32700000000000001</v>
      </c>
      <c r="DC882" s="20">
        <v>265</v>
      </c>
      <c r="DD882" s="20">
        <v>389</v>
      </c>
      <c r="DE882" s="20">
        <v>0.68100000000000005</v>
      </c>
      <c r="DF882" s="20">
        <v>258</v>
      </c>
      <c r="DG882" s="20">
        <v>12.285714285714286</v>
      </c>
      <c r="DH882" s="20">
        <v>804</v>
      </c>
      <c r="DI882" s="20">
        <v>38.285714285714285</v>
      </c>
      <c r="DJ882" s="20">
        <v>279</v>
      </c>
      <c r="DK882" s="20">
        <v>98</v>
      </c>
      <c r="DL882" s="20">
        <v>96</v>
      </c>
      <c r="DM882" s="20">
        <v>256</v>
      </c>
      <c r="DN882" s="20">
        <v>356</v>
      </c>
      <c r="DO882" s="20">
        <v>72.8</v>
      </c>
      <c r="DP882" s="20">
        <v>75.713999999999999</v>
      </c>
      <c r="DQ882" s="20">
        <v>-2.9049999999999998</v>
      </c>
      <c r="DR882" s="20">
        <v>1.0900000000000001</v>
      </c>
      <c r="DS882" s="20">
        <v>12.19</v>
      </c>
      <c r="DT882" s="20">
        <v>0.38300000000000001</v>
      </c>
      <c r="DU882" s="20">
        <v>24.5</v>
      </c>
      <c r="DV882" s="20">
        <v>18.5</v>
      </c>
      <c r="DW882" s="20">
        <v>4.5999999999999996</v>
      </c>
      <c r="DX882" s="20">
        <v>4.666666666666667</v>
      </c>
      <c r="DY882" s="20">
        <v>17</v>
      </c>
      <c r="DZ882" s="20">
        <v>107</v>
      </c>
      <c r="EA882" s="20">
        <v>0.54200000000000004</v>
      </c>
      <c r="EB882" s="20">
        <v>0</v>
      </c>
      <c r="EC882" s="66">
        <v>127</v>
      </c>
      <c r="ED882" s="66">
        <v>127</v>
      </c>
      <c r="EE882" s="66">
        <v>102</v>
      </c>
      <c r="EF882" s="66">
        <v>134</v>
      </c>
      <c r="EG882" s="66">
        <v>127</v>
      </c>
      <c r="EH882" s="66">
        <v>93.8</v>
      </c>
      <c r="EI882" s="66">
        <v>107</v>
      </c>
      <c r="EJ882" s="66">
        <v>158</v>
      </c>
      <c r="EK882" s="20">
        <v>11746.949999999999</v>
      </c>
      <c r="EL882" s="20">
        <v>11005.8</v>
      </c>
      <c r="EM882" s="20">
        <v>46.223333333333336</v>
      </c>
      <c r="EN882" s="20">
        <v>98.680952380952377</v>
      </c>
      <c r="EO882" s="20">
        <v>12.053700000000001</v>
      </c>
      <c r="EP882" s="20">
        <v>259.524</v>
      </c>
      <c r="EQ882" s="21">
        <v>82</v>
      </c>
      <c r="ER882" s="21">
        <v>76</v>
      </c>
      <c r="ES882" s="61" t="str">
        <f t="shared" si="54"/>
        <v>N.C. State</v>
      </c>
      <c r="ET882" s="61">
        <f t="shared" si="55"/>
        <v>158</v>
      </c>
      <c r="EU882" s="61">
        <f t="shared" si="56"/>
        <v>6</v>
      </c>
    </row>
    <row r="883" spans="1:151" x14ac:dyDescent="0.45">
      <c r="A883" s="68">
        <v>45325</v>
      </c>
      <c r="B883" s="21" t="s">
        <v>93</v>
      </c>
      <c r="C883" s="21">
        <v>176</v>
      </c>
      <c r="D883" s="21" t="s">
        <v>37</v>
      </c>
      <c r="E883" s="21">
        <v>17</v>
      </c>
      <c r="F883" s="50" t="s">
        <v>558</v>
      </c>
      <c r="G883" t="s">
        <v>93</v>
      </c>
      <c r="H883" t="s">
        <v>37</v>
      </c>
      <c r="I883" t="s">
        <v>93</v>
      </c>
      <c r="J883" t="s">
        <v>37</v>
      </c>
      <c r="K883" t="s">
        <v>93</v>
      </c>
      <c r="L883" t="s">
        <v>37</v>
      </c>
      <c r="M883" t="s">
        <v>93</v>
      </c>
      <c r="N883" t="s">
        <v>37</v>
      </c>
      <c r="O883" t="s">
        <v>433</v>
      </c>
      <c r="P883" t="s">
        <v>37</v>
      </c>
      <c r="Q883" t="s">
        <v>433</v>
      </c>
      <c r="R883" t="s">
        <v>37</v>
      </c>
      <c r="S883" t="s">
        <v>17</v>
      </c>
      <c r="T883" t="s">
        <v>17</v>
      </c>
      <c r="U883">
        <v>21</v>
      </c>
      <c r="V883">
        <v>21</v>
      </c>
      <c r="W883" s="20">
        <v>0.85714285714285698</v>
      </c>
      <c r="X883" s="20">
        <v>12.81</v>
      </c>
      <c r="Y883" s="20">
        <v>116.5</v>
      </c>
      <c r="Z883" s="20">
        <v>103.7</v>
      </c>
      <c r="AA883" s="20">
        <v>66.8</v>
      </c>
      <c r="AB883" s="20">
        <v>0.17699999999999999</v>
      </c>
      <c r="AC883" s="20">
        <v>3.33</v>
      </c>
      <c r="AD883" s="20">
        <v>106.7</v>
      </c>
      <c r="AE883" s="20">
        <v>103.4</v>
      </c>
      <c r="AF883" s="20">
        <v>-2.67</v>
      </c>
      <c r="AG883" s="20">
        <v>117.4</v>
      </c>
      <c r="AH883" s="20">
        <v>102.2</v>
      </c>
      <c r="AI883" s="20">
        <v>0.83169999999999999</v>
      </c>
      <c r="AJ883" s="20">
        <v>3.1</v>
      </c>
      <c r="AK883" s="20">
        <v>0.14761904761904762</v>
      </c>
      <c r="AL883" s="20">
        <v>1423</v>
      </c>
      <c r="AM883" s="20">
        <v>10.57</v>
      </c>
      <c r="AN883" s="20">
        <v>4.33</v>
      </c>
      <c r="AO883" s="20">
        <v>1615</v>
      </c>
      <c r="AP883" s="20">
        <v>1484</v>
      </c>
      <c r="AQ883" s="20">
        <v>1250</v>
      </c>
      <c r="AR883" s="20">
        <v>0.45800000000000002</v>
      </c>
      <c r="AS883" s="20">
        <v>163</v>
      </c>
      <c r="AT883" s="20">
        <v>423</v>
      </c>
      <c r="AU883" s="20">
        <v>0.38500000000000001</v>
      </c>
      <c r="AV883" s="20">
        <v>308</v>
      </c>
      <c r="AW883" s="20">
        <v>411</v>
      </c>
      <c r="AX883" s="20">
        <v>0.749</v>
      </c>
      <c r="AY883" s="20">
        <v>217</v>
      </c>
      <c r="AZ883" s="20">
        <v>10.333333333333334</v>
      </c>
      <c r="BA883" s="20">
        <v>729</v>
      </c>
      <c r="BB883" s="20">
        <v>34.714285714285715</v>
      </c>
      <c r="BC883" s="20">
        <v>329</v>
      </c>
      <c r="BD883" s="20">
        <v>184</v>
      </c>
      <c r="BE883" s="20">
        <v>128</v>
      </c>
      <c r="BF883" s="20">
        <v>217</v>
      </c>
      <c r="BG883" s="20">
        <v>325</v>
      </c>
      <c r="BH883" s="20">
        <v>76.900000000000006</v>
      </c>
      <c r="BI883" s="20">
        <v>70.667000000000002</v>
      </c>
      <c r="BJ883" s="20">
        <v>6.2380000000000004</v>
      </c>
      <c r="BK883" s="20">
        <v>1.516</v>
      </c>
      <c r="BL883" s="20">
        <v>10.333</v>
      </c>
      <c r="BM883" s="20">
        <v>0.84799999999999998</v>
      </c>
      <c r="BN883" s="20">
        <v>20.100000000000001</v>
      </c>
      <c r="BO883" s="20">
        <v>19.600000000000001</v>
      </c>
      <c r="BP883" s="20">
        <v>6.1</v>
      </c>
      <c r="BQ883" s="20">
        <v>8.7619047619047628</v>
      </c>
      <c r="BR883" s="20">
        <v>15.5</v>
      </c>
      <c r="BS883" s="20">
        <v>13</v>
      </c>
      <c r="BT883" s="20">
        <v>0.63200000000000001</v>
      </c>
      <c r="BU883" s="20">
        <v>0</v>
      </c>
      <c r="BV883" s="66">
        <v>59</v>
      </c>
      <c r="BW883" s="66">
        <v>32</v>
      </c>
      <c r="BX883" s="66">
        <v>9</v>
      </c>
      <c r="BY883" s="66">
        <v>74</v>
      </c>
      <c r="BZ883" s="66">
        <v>61</v>
      </c>
      <c r="CA883" s="66">
        <v>31.3</v>
      </c>
      <c r="CB883" s="66">
        <v>13</v>
      </c>
      <c r="CC883" s="66">
        <v>30</v>
      </c>
      <c r="CD883" s="20">
        <v>0.80952380952380998</v>
      </c>
      <c r="CE883" s="20">
        <v>26.27</v>
      </c>
      <c r="CF883" s="20">
        <v>118.1</v>
      </c>
      <c r="CG883" s="20">
        <v>91.9</v>
      </c>
      <c r="CH883" s="20">
        <v>70.099999999999994</v>
      </c>
      <c r="CI883" s="20">
        <v>-9.8000000000000004E-2</v>
      </c>
      <c r="CJ883" s="20">
        <v>4.24</v>
      </c>
      <c r="CK883" s="20">
        <v>108.3</v>
      </c>
      <c r="CL883" s="20">
        <v>104.1</v>
      </c>
      <c r="CM883" s="20">
        <v>0.66</v>
      </c>
      <c r="CN883" s="20">
        <v>119.1</v>
      </c>
      <c r="CO883" s="20">
        <v>91.4</v>
      </c>
      <c r="CP883" s="63">
        <v>0.95430000000000004</v>
      </c>
      <c r="CQ883" s="20">
        <v>2.2000000000000002</v>
      </c>
      <c r="CR883" s="20">
        <v>0.10476190476190476</v>
      </c>
      <c r="CS883" s="20">
        <v>1427</v>
      </c>
      <c r="CT883" s="20">
        <v>21.42</v>
      </c>
      <c r="CU883" s="20">
        <v>4.8</v>
      </c>
      <c r="CV883" s="20">
        <v>1721</v>
      </c>
      <c r="CW883" s="20">
        <v>1372</v>
      </c>
      <c r="CX883" s="20">
        <v>1287</v>
      </c>
      <c r="CY883" s="20">
        <v>0.46300000000000002</v>
      </c>
      <c r="CZ883" s="20">
        <v>165</v>
      </c>
      <c r="DA883" s="20">
        <v>500</v>
      </c>
      <c r="DB883" s="20">
        <v>0.33</v>
      </c>
      <c r="DC883" s="20">
        <v>364</v>
      </c>
      <c r="DD883" s="20">
        <v>476</v>
      </c>
      <c r="DE883" s="20">
        <v>0.76500000000000001</v>
      </c>
      <c r="DF883" s="20">
        <v>247</v>
      </c>
      <c r="DG883" s="20">
        <v>11.761904761904763</v>
      </c>
      <c r="DH883" s="20">
        <v>819</v>
      </c>
      <c r="DI883" s="20">
        <v>39</v>
      </c>
      <c r="DJ883" s="20">
        <v>377</v>
      </c>
      <c r="DK883" s="20">
        <v>162</v>
      </c>
      <c r="DL883" s="20">
        <v>124</v>
      </c>
      <c r="DM883" s="20">
        <v>222</v>
      </c>
      <c r="DN883" s="20">
        <v>383</v>
      </c>
      <c r="DO883" s="20">
        <v>82</v>
      </c>
      <c r="DP883" s="20">
        <v>65.332999999999998</v>
      </c>
      <c r="DQ883" s="20">
        <v>16.619</v>
      </c>
      <c r="DR883" s="20">
        <v>1.698</v>
      </c>
      <c r="DS883" s="20">
        <v>10.571</v>
      </c>
      <c r="DT883" s="20">
        <v>0.73</v>
      </c>
      <c r="DU883" s="20">
        <v>23.8</v>
      </c>
      <c r="DV883" s="20">
        <v>22.7</v>
      </c>
      <c r="DW883" s="20">
        <v>5.9</v>
      </c>
      <c r="DX883" s="20">
        <v>7.7142857142857144</v>
      </c>
      <c r="DY883" s="20">
        <v>18.2</v>
      </c>
      <c r="DZ883" s="20">
        <v>23</v>
      </c>
      <c r="EA883" s="20">
        <v>0.61399999999999999</v>
      </c>
      <c r="EB883" s="20">
        <v>0</v>
      </c>
      <c r="EC883" s="66">
        <v>8</v>
      </c>
      <c r="ED883" s="66">
        <v>18</v>
      </c>
      <c r="EE883" s="66">
        <v>20</v>
      </c>
      <c r="EF883" s="66">
        <v>6</v>
      </c>
      <c r="EG883" s="66">
        <v>5</v>
      </c>
      <c r="EH883" s="66">
        <v>12</v>
      </c>
      <c r="EI883" s="66">
        <v>23</v>
      </c>
      <c r="EJ883" s="66">
        <v>11</v>
      </c>
      <c r="EK883" s="20">
        <v>10706.35</v>
      </c>
      <c r="EL883" s="20">
        <v>12246.97</v>
      </c>
      <c r="EM883" s="20">
        <v>79.711714285714294</v>
      </c>
      <c r="EN883" s="20">
        <v>92.622095238095241</v>
      </c>
      <c r="EO883" s="20">
        <v>11.8575</v>
      </c>
      <c r="EP883" s="20">
        <v>286.86700000000002</v>
      </c>
      <c r="EQ883" s="21">
        <v>77</v>
      </c>
      <c r="ER883" s="21">
        <v>91</v>
      </c>
      <c r="ES883" s="61" t="str">
        <f t="shared" si="54"/>
        <v>Auburn</v>
      </c>
      <c r="ET883" s="61">
        <f t="shared" si="55"/>
        <v>168</v>
      </c>
      <c r="EU883" s="61">
        <f t="shared" si="56"/>
        <v>-14</v>
      </c>
    </row>
    <row r="884" spans="1:151" x14ac:dyDescent="0.45">
      <c r="A884" s="68">
        <v>45325</v>
      </c>
      <c r="B884" s="21" t="s">
        <v>40</v>
      </c>
      <c r="C884" s="21">
        <v>348</v>
      </c>
      <c r="D884" s="21" t="s">
        <v>111</v>
      </c>
      <c r="E884" s="21">
        <v>35</v>
      </c>
      <c r="F884" s="50" t="s">
        <v>558</v>
      </c>
      <c r="G884" t="s">
        <v>40</v>
      </c>
      <c r="H884" t="s">
        <v>111</v>
      </c>
      <c r="I884" t="s">
        <v>40</v>
      </c>
      <c r="J884" t="s">
        <v>111</v>
      </c>
      <c r="K884" t="s">
        <v>40</v>
      </c>
      <c r="L884" t="s">
        <v>1316</v>
      </c>
      <c r="M884" t="s">
        <v>578</v>
      </c>
      <c r="N884" t="s">
        <v>111</v>
      </c>
      <c r="O884" t="s">
        <v>40</v>
      </c>
      <c r="P884" t="s">
        <v>111</v>
      </c>
      <c r="Q884" t="s">
        <v>40</v>
      </c>
      <c r="R884" t="s">
        <v>111</v>
      </c>
      <c r="S884" t="s">
        <v>21</v>
      </c>
      <c r="T884" t="s">
        <v>21</v>
      </c>
      <c r="U884">
        <v>21</v>
      </c>
      <c r="V884">
        <v>20</v>
      </c>
      <c r="W884" s="20">
        <v>0.38095238095238099</v>
      </c>
      <c r="X884" s="20">
        <v>3.44</v>
      </c>
      <c r="Y884" s="20">
        <v>106.6</v>
      </c>
      <c r="Z884" s="20">
        <v>103.1</v>
      </c>
      <c r="AA884" s="20">
        <v>68.5</v>
      </c>
      <c r="AB884" s="20">
        <v>1.6E-2</v>
      </c>
      <c r="AC884" s="20">
        <v>7.73</v>
      </c>
      <c r="AD884" s="20">
        <v>109.2</v>
      </c>
      <c r="AE884" s="20">
        <v>101.5</v>
      </c>
      <c r="AF884" s="20">
        <v>2.48</v>
      </c>
      <c r="AG884" s="20">
        <v>106.6</v>
      </c>
      <c r="AH884" s="20">
        <v>102.5</v>
      </c>
      <c r="AI884" s="20">
        <v>0.6109</v>
      </c>
      <c r="AJ884" s="20">
        <v>-5.5</v>
      </c>
      <c r="AK884" s="20">
        <v>-0.26190476190476192</v>
      </c>
      <c r="AL884" s="20">
        <v>1197</v>
      </c>
      <c r="AM884" s="20">
        <v>4.93</v>
      </c>
      <c r="AN884" s="20">
        <v>8.83</v>
      </c>
      <c r="AO884" s="20">
        <v>1434</v>
      </c>
      <c r="AP884" s="20">
        <v>1516</v>
      </c>
      <c r="AQ884" s="20">
        <v>1171</v>
      </c>
      <c r="AR884" s="20">
        <v>0.41499999999999998</v>
      </c>
      <c r="AS884" s="20">
        <v>145</v>
      </c>
      <c r="AT884" s="20">
        <v>435</v>
      </c>
      <c r="AU884" s="20">
        <v>0.33300000000000002</v>
      </c>
      <c r="AV884" s="20">
        <v>317</v>
      </c>
      <c r="AW884" s="20">
        <v>441</v>
      </c>
      <c r="AX884" s="20">
        <v>0.71899999999999997</v>
      </c>
      <c r="AY884" s="20">
        <v>197</v>
      </c>
      <c r="AZ884" s="20">
        <v>9.3809523809523814</v>
      </c>
      <c r="BA884" s="20">
        <v>725</v>
      </c>
      <c r="BB884" s="20">
        <v>34.523809523809526</v>
      </c>
      <c r="BC884" s="20">
        <v>267</v>
      </c>
      <c r="BD884" s="20">
        <v>96</v>
      </c>
      <c r="BE884" s="20">
        <v>78</v>
      </c>
      <c r="BF884" s="20">
        <v>252</v>
      </c>
      <c r="BG884" s="20">
        <v>311</v>
      </c>
      <c r="BH884" s="20">
        <v>68.3</v>
      </c>
      <c r="BI884" s="20">
        <v>72.19</v>
      </c>
      <c r="BJ884" s="20">
        <v>-3.9049999999999998</v>
      </c>
      <c r="BK884" s="20">
        <v>1.06</v>
      </c>
      <c r="BL884" s="20">
        <v>12</v>
      </c>
      <c r="BM884" s="20">
        <v>0.38100000000000001</v>
      </c>
      <c r="BN884" s="20">
        <v>20.7</v>
      </c>
      <c r="BO884" s="20">
        <v>21</v>
      </c>
      <c r="BP884" s="20">
        <v>3.7</v>
      </c>
      <c r="BQ884" s="20">
        <v>4.5714285714285712</v>
      </c>
      <c r="BR884" s="20">
        <v>14.8</v>
      </c>
      <c r="BS884" s="20">
        <v>157</v>
      </c>
      <c r="BT884" s="20">
        <v>0.50600000000000001</v>
      </c>
      <c r="BU884" s="20">
        <v>-2</v>
      </c>
      <c r="BV884" s="66">
        <v>145</v>
      </c>
      <c r="BW884" s="66">
        <v>116</v>
      </c>
      <c r="BX884" s="66">
        <v>147</v>
      </c>
      <c r="BY884" s="66">
        <v>135</v>
      </c>
      <c r="BZ884" s="66">
        <v>131</v>
      </c>
      <c r="CA884" s="66">
        <v>106.5</v>
      </c>
      <c r="CB884" s="66">
        <v>157</v>
      </c>
      <c r="CC884" s="66">
        <v>200</v>
      </c>
      <c r="CD884" s="20">
        <v>0.75</v>
      </c>
      <c r="CE884" s="20">
        <v>24</v>
      </c>
      <c r="CF884" s="20">
        <v>120.2</v>
      </c>
      <c r="CG884" s="20">
        <v>96.2</v>
      </c>
      <c r="CH884" s="20">
        <v>68.900000000000006</v>
      </c>
      <c r="CI884" s="20">
        <v>-6.6000000000000003E-2</v>
      </c>
      <c r="CJ884" s="20">
        <v>3.83</v>
      </c>
      <c r="CK884" s="20">
        <v>108.2</v>
      </c>
      <c r="CL884" s="20">
        <v>104.4</v>
      </c>
      <c r="CM884" s="20">
        <v>-5.53</v>
      </c>
      <c r="CN884" s="20">
        <v>120.8</v>
      </c>
      <c r="CO884" s="20">
        <v>95.7</v>
      </c>
      <c r="CP884" s="63">
        <v>0.93620000000000003</v>
      </c>
      <c r="CQ884" s="20">
        <v>1.5</v>
      </c>
      <c r="CR884" s="20">
        <v>7.4999999999999997E-2</v>
      </c>
      <c r="CS884" s="20">
        <v>1389</v>
      </c>
      <c r="CT884" s="20">
        <v>23.94</v>
      </c>
      <c r="CU884" s="20">
        <v>5.29</v>
      </c>
      <c r="CV884" s="20">
        <v>1687</v>
      </c>
      <c r="CW884" s="20">
        <v>1314</v>
      </c>
      <c r="CX884" s="20">
        <v>1296</v>
      </c>
      <c r="CY884" s="20">
        <v>0.47899999999999998</v>
      </c>
      <c r="CZ884" s="20">
        <v>242</v>
      </c>
      <c r="DA884" s="20">
        <v>664</v>
      </c>
      <c r="DB884" s="20">
        <v>0.36399999999999999</v>
      </c>
      <c r="DC884" s="20">
        <v>203</v>
      </c>
      <c r="DD884" s="20">
        <v>276</v>
      </c>
      <c r="DE884" s="20">
        <v>0.73599999999999999</v>
      </c>
      <c r="DF884" s="20">
        <v>250</v>
      </c>
      <c r="DG884" s="20">
        <v>12.5</v>
      </c>
      <c r="DH884" s="20">
        <v>829</v>
      </c>
      <c r="DI884" s="20">
        <v>41.45</v>
      </c>
      <c r="DJ884" s="20">
        <v>404</v>
      </c>
      <c r="DK884" s="20">
        <v>129</v>
      </c>
      <c r="DL884" s="20">
        <v>58</v>
      </c>
      <c r="DM884" s="20">
        <v>224</v>
      </c>
      <c r="DN884" s="20">
        <v>344</v>
      </c>
      <c r="DO884" s="20">
        <v>84.4</v>
      </c>
      <c r="DP884" s="20">
        <v>65.7</v>
      </c>
      <c r="DQ884" s="20">
        <v>18.649999999999999</v>
      </c>
      <c r="DR884" s="20">
        <v>1.804</v>
      </c>
      <c r="DS884" s="20">
        <v>11.2</v>
      </c>
      <c r="DT884" s="20">
        <v>0.57599999999999996</v>
      </c>
      <c r="DU884" s="20">
        <v>33.200000000000003</v>
      </c>
      <c r="DV884" s="20">
        <v>13.8</v>
      </c>
      <c r="DW884" s="20">
        <v>2.9</v>
      </c>
      <c r="DX884" s="20">
        <v>6.45</v>
      </c>
      <c r="DY884" s="20">
        <v>17.2</v>
      </c>
      <c r="DZ884" s="20">
        <v>44</v>
      </c>
      <c r="EA884" s="20">
        <v>0.58899999999999997</v>
      </c>
      <c r="EB884" s="20">
        <v>0</v>
      </c>
      <c r="EC884" s="66">
        <v>6</v>
      </c>
      <c r="ED884" s="66">
        <v>46</v>
      </c>
      <c r="EE884" s="66">
        <v>30</v>
      </c>
      <c r="EF884" s="66">
        <v>13</v>
      </c>
      <c r="EG884" s="66">
        <v>9</v>
      </c>
      <c r="EH884" s="66">
        <v>22.2</v>
      </c>
      <c r="EI884" s="66">
        <v>44</v>
      </c>
      <c r="EJ884" s="66">
        <v>50</v>
      </c>
      <c r="EK884" s="20">
        <v>10254.92</v>
      </c>
      <c r="EL884" s="20">
        <v>12392.619999999999</v>
      </c>
      <c r="EM884" s="20">
        <v>77.400000000000006</v>
      </c>
      <c r="EN884" s="20">
        <v>51.199999999999996</v>
      </c>
      <c r="EO884" s="20">
        <v>10.892800000000001</v>
      </c>
      <c r="EP884" s="20">
        <v>247.33599999999998</v>
      </c>
      <c r="EQ884" s="21">
        <v>73</v>
      </c>
      <c r="ER884" s="21">
        <v>86</v>
      </c>
      <c r="ES884" s="61" t="str">
        <f t="shared" si="54"/>
        <v>BYU</v>
      </c>
      <c r="ET884" s="61">
        <f t="shared" si="55"/>
        <v>159</v>
      </c>
      <c r="EU884" s="61">
        <f t="shared" si="56"/>
        <v>-13</v>
      </c>
    </row>
    <row r="885" spans="1:151" x14ac:dyDescent="0.45">
      <c r="A885" s="68">
        <v>45325</v>
      </c>
      <c r="B885" s="21" t="s">
        <v>55</v>
      </c>
      <c r="C885" s="21">
        <v>89</v>
      </c>
      <c r="D885" s="21" t="s">
        <v>262</v>
      </c>
      <c r="E885" s="21">
        <v>309</v>
      </c>
      <c r="F885" s="50" t="s">
        <v>558</v>
      </c>
      <c r="G885" t="s">
        <v>55</v>
      </c>
      <c r="H885" t="s">
        <v>262</v>
      </c>
      <c r="I885" t="s">
        <v>55</v>
      </c>
      <c r="J885" t="s">
        <v>262</v>
      </c>
      <c r="K885" t="s">
        <v>55</v>
      </c>
      <c r="L885" t="s">
        <v>262</v>
      </c>
      <c r="M885" t="s">
        <v>605</v>
      </c>
      <c r="N885" t="s">
        <v>262</v>
      </c>
      <c r="O885" t="s">
        <v>414</v>
      </c>
      <c r="P885" t="s">
        <v>262</v>
      </c>
      <c r="Q885" t="s">
        <v>414</v>
      </c>
      <c r="R885" t="s">
        <v>262</v>
      </c>
      <c r="S885" t="s">
        <v>13</v>
      </c>
      <c r="T885" t="s">
        <v>13</v>
      </c>
      <c r="U885">
        <v>21</v>
      </c>
      <c r="V885">
        <v>20</v>
      </c>
      <c r="W885" s="20">
        <v>0.80952380952380998</v>
      </c>
      <c r="X885" s="20">
        <v>17.739999999999998</v>
      </c>
      <c r="Y885" s="20">
        <v>119.3</v>
      </c>
      <c r="Z885" s="20">
        <v>101.5</v>
      </c>
      <c r="AA885" s="20">
        <v>67.599999999999994</v>
      </c>
      <c r="AB885" s="20">
        <v>2.8000000000000001E-2</v>
      </c>
      <c r="AC885" s="20">
        <v>3.81</v>
      </c>
      <c r="AD885" s="20">
        <v>109</v>
      </c>
      <c r="AE885" s="20">
        <v>105.2</v>
      </c>
      <c r="AF885" s="20">
        <v>5.69</v>
      </c>
      <c r="AG885" s="20">
        <v>117.4</v>
      </c>
      <c r="AH885" s="20">
        <v>102.6</v>
      </c>
      <c r="AI885" s="20">
        <v>0.8246</v>
      </c>
      <c r="AJ885" s="20">
        <v>2.1</v>
      </c>
      <c r="AK885" s="20">
        <v>0.1</v>
      </c>
      <c r="AL885" s="20">
        <v>1381</v>
      </c>
      <c r="AM885" s="20">
        <v>15.11</v>
      </c>
      <c r="AN885" s="20">
        <v>4.3</v>
      </c>
      <c r="AO885" s="20">
        <v>1733</v>
      </c>
      <c r="AP885" s="20">
        <v>1506</v>
      </c>
      <c r="AQ885" s="20">
        <v>1288</v>
      </c>
      <c r="AR885" s="20">
        <v>0.48599999999999999</v>
      </c>
      <c r="AS885" s="20">
        <v>187</v>
      </c>
      <c r="AT885" s="20">
        <v>508</v>
      </c>
      <c r="AU885" s="20">
        <v>0.36799999999999999</v>
      </c>
      <c r="AV885" s="20">
        <v>294</v>
      </c>
      <c r="AW885" s="20">
        <v>422</v>
      </c>
      <c r="AX885" s="20">
        <v>0.69699999999999995</v>
      </c>
      <c r="AY885" s="20">
        <v>253</v>
      </c>
      <c r="AZ885" s="20">
        <v>12.047619047619047</v>
      </c>
      <c r="BA885" s="20">
        <v>799</v>
      </c>
      <c r="BB885" s="20">
        <v>38.047619047619051</v>
      </c>
      <c r="BC885" s="20">
        <v>319</v>
      </c>
      <c r="BD885" s="20">
        <v>155</v>
      </c>
      <c r="BE885" s="20">
        <v>60</v>
      </c>
      <c r="BF885" s="20">
        <v>238</v>
      </c>
      <c r="BG885" s="20">
        <v>333</v>
      </c>
      <c r="BH885" s="20">
        <v>82.5</v>
      </c>
      <c r="BI885" s="20">
        <v>71.713999999999999</v>
      </c>
      <c r="BJ885" s="20">
        <v>10.81</v>
      </c>
      <c r="BK885" s="20">
        <v>1.34</v>
      </c>
      <c r="BL885" s="20">
        <v>11.333</v>
      </c>
      <c r="BM885" s="20">
        <v>0.65100000000000002</v>
      </c>
      <c r="BN885" s="20">
        <v>24.2</v>
      </c>
      <c r="BO885" s="20">
        <v>20.100000000000001</v>
      </c>
      <c r="BP885" s="20">
        <v>2.9</v>
      </c>
      <c r="BQ885" s="20">
        <v>7.3809523809523814</v>
      </c>
      <c r="BR885" s="20">
        <v>15.9</v>
      </c>
      <c r="BS885" s="20">
        <v>21</v>
      </c>
      <c r="BT885" s="20">
        <v>0.61599999999999999</v>
      </c>
      <c r="BU885" s="20">
        <v>1</v>
      </c>
      <c r="BV885" s="66">
        <v>28</v>
      </c>
      <c r="BW885" s="66">
        <v>10</v>
      </c>
      <c r="BX885" s="66">
        <v>24</v>
      </c>
      <c r="BY885" s="66">
        <v>24</v>
      </c>
      <c r="BZ885" s="66">
        <v>28</v>
      </c>
      <c r="CA885" s="66">
        <v>18.5</v>
      </c>
      <c r="CB885" s="66">
        <v>21</v>
      </c>
      <c r="CC885" s="66">
        <v>15</v>
      </c>
      <c r="CD885" s="20">
        <v>0.6</v>
      </c>
      <c r="CE885" s="20">
        <v>-0.22</v>
      </c>
      <c r="CF885" s="20">
        <v>104.1</v>
      </c>
      <c r="CG885" s="20">
        <v>104.3</v>
      </c>
      <c r="CH885" s="20">
        <v>71</v>
      </c>
      <c r="CI885" s="20">
        <v>-3.1E-2</v>
      </c>
      <c r="CJ885" s="20">
        <v>-4.6900000000000004</v>
      </c>
      <c r="CK885" s="20">
        <v>103.9</v>
      </c>
      <c r="CL885" s="20">
        <v>108.6</v>
      </c>
      <c r="CM885" s="20">
        <v>-10.62</v>
      </c>
      <c r="CN885" s="20">
        <v>103.3</v>
      </c>
      <c r="CO885" s="20">
        <v>103.7</v>
      </c>
      <c r="CP885" s="63">
        <v>0.4884</v>
      </c>
      <c r="CQ885" s="20">
        <v>-4.8</v>
      </c>
      <c r="CR885" s="20">
        <v>-0.24</v>
      </c>
      <c r="CS885" s="20">
        <v>1163</v>
      </c>
      <c r="CT885" s="20">
        <v>1.1100000000000001</v>
      </c>
      <c r="CU885" s="20">
        <v>-3</v>
      </c>
      <c r="CV885" s="20">
        <v>1562</v>
      </c>
      <c r="CW885" s="20">
        <v>1443</v>
      </c>
      <c r="CX885" s="20">
        <v>1164</v>
      </c>
      <c r="CY885" s="20">
        <v>0.44400000000000001</v>
      </c>
      <c r="CZ885" s="20">
        <v>173</v>
      </c>
      <c r="DA885" s="20">
        <v>495</v>
      </c>
      <c r="DB885" s="20">
        <v>0.34899999999999998</v>
      </c>
      <c r="DC885" s="20">
        <v>355</v>
      </c>
      <c r="DD885" s="20">
        <v>479</v>
      </c>
      <c r="DE885" s="20">
        <v>0.74099999999999999</v>
      </c>
      <c r="DF885" s="20">
        <v>191</v>
      </c>
      <c r="DG885" s="20">
        <v>9.5500000000000007</v>
      </c>
      <c r="DH885" s="20">
        <v>727</v>
      </c>
      <c r="DI885" s="20">
        <v>36.35</v>
      </c>
      <c r="DJ885" s="20">
        <v>267</v>
      </c>
      <c r="DK885" s="20">
        <v>169</v>
      </c>
      <c r="DL885" s="20">
        <v>72</v>
      </c>
      <c r="DM885" s="20">
        <v>276</v>
      </c>
      <c r="DN885" s="20">
        <v>336</v>
      </c>
      <c r="DO885" s="20">
        <v>78.099999999999994</v>
      </c>
      <c r="DP885" s="20">
        <v>72.150000000000006</v>
      </c>
      <c r="DQ885" s="20">
        <v>5.95</v>
      </c>
      <c r="DR885" s="20">
        <v>0.96699999999999997</v>
      </c>
      <c r="DS885" s="20">
        <v>13.8</v>
      </c>
      <c r="DT885" s="20">
        <v>0.61199999999999999</v>
      </c>
      <c r="DU885" s="20">
        <v>24.8</v>
      </c>
      <c r="DV885" s="20">
        <v>24</v>
      </c>
      <c r="DW885" s="20">
        <v>3.6</v>
      </c>
      <c r="DX885" s="20">
        <v>8.4499999999999993</v>
      </c>
      <c r="DY885" s="20">
        <v>16.8</v>
      </c>
      <c r="DZ885" s="20">
        <v>230</v>
      </c>
      <c r="EA885" s="20">
        <v>0.47</v>
      </c>
      <c r="EB885" s="20">
        <v>2</v>
      </c>
      <c r="EC885" s="66">
        <v>173</v>
      </c>
      <c r="ED885" s="66">
        <v>209</v>
      </c>
      <c r="EE885" s="66">
        <v>165</v>
      </c>
      <c r="EF885" s="66">
        <v>173</v>
      </c>
      <c r="EG885" s="66">
        <v>164</v>
      </c>
      <c r="EH885" s="66">
        <v>146.80000000000001</v>
      </c>
      <c r="EI885" s="66">
        <v>230</v>
      </c>
      <c r="EJ885" s="66">
        <v>254</v>
      </c>
      <c r="EK885" s="20">
        <v>12442.99</v>
      </c>
      <c r="EL885" s="20">
        <v>10566.15</v>
      </c>
      <c r="EM885" s="20">
        <v>95.763849999999991</v>
      </c>
      <c r="EN885" s="20">
        <v>101.85714285714286</v>
      </c>
      <c r="EO885" s="20">
        <v>11.7819</v>
      </c>
      <c r="EP885" s="20">
        <v>234.19199999999998</v>
      </c>
      <c r="EQ885" s="21">
        <v>102</v>
      </c>
      <c r="ER885" s="21">
        <v>70</v>
      </c>
      <c r="ES885" s="61" t="str">
        <f t="shared" si="54"/>
        <v>Florida Atlantic</v>
      </c>
      <c r="ET885" s="61">
        <f t="shared" si="55"/>
        <v>172</v>
      </c>
      <c r="EU885" s="61">
        <f t="shared" si="56"/>
        <v>32</v>
      </c>
    </row>
    <row r="886" spans="1:151" x14ac:dyDescent="0.45">
      <c r="A886" s="68">
        <v>45325</v>
      </c>
      <c r="B886" s="21" t="s">
        <v>340</v>
      </c>
      <c r="C886" s="21">
        <v>16</v>
      </c>
      <c r="D886" s="21" t="s">
        <v>322</v>
      </c>
      <c r="E886" s="21">
        <v>138</v>
      </c>
      <c r="F886" s="50" t="s">
        <v>558</v>
      </c>
      <c r="G886" t="s">
        <v>340</v>
      </c>
      <c r="H886" t="s">
        <v>322</v>
      </c>
      <c r="I886" t="s">
        <v>340</v>
      </c>
      <c r="J886" t="s">
        <v>322</v>
      </c>
      <c r="K886" t="s">
        <v>340</v>
      </c>
      <c r="L886" t="s">
        <v>322</v>
      </c>
      <c r="M886" t="s">
        <v>340</v>
      </c>
      <c r="N886" t="s">
        <v>322</v>
      </c>
      <c r="O886" t="s">
        <v>340</v>
      </c>
      <c r="P886" t="s">
        <v>322</v>
      </c>
      <c r="Q886" t="s">
        <v>340</v>
      </c>
      <c r="R886" t="s">
        <v>322</v>
      </c>
      <c r="S886" t="s">
        <v>144</v>
      </c>
      <c r="T886" t="s">
        <v>144</v>
      </c>
      <c r="U886">
        <v>22</v>
      </c>
      <c r="V886">
        <v>22</v>
      </c>
      <c r="W886" s="20">
        <v>0.27272727272727298</v>
      </c>
      <c r="X886" s="20">
        <v>-16.32</v>
      </c>
      <c r="Y886" s="20">
        <v>92.4</v>
      </c>
      <c r="Z886" s="20">
        <v>108.7</v>
      </c>
      <c r="AA886" s="20">
        <v>63.3</v>
      </c>
      <c r="AB886" s="20">
        <v>-0.104</v>
      </c>
      <c r="AC886" s="20">
        <v>-8.11</v>
      </c>
      <c r="AD886" s="20">
        <v>101.5</v>
      </c>
      <c r="AE886" s="20">
        <v>109.6</v>
      </c>
      <c r="AF886" s="20">
        <v>-7.04</v>
      </c>
      <c r="AG886" s="20">
        <v>92</v>
      </c>
      <c r="AH886" s="20">
        <v>107.9</v>
      </c>
      <c r="AI886" s="20">
        <v>0.13819999999999999</v>
      </c>
      <c r="AJ886" s="20">
        <v>-13</v>
      </c>
      <c r="AK886" s="20">
        <v>-0.59090909090909094</v>
      </c>
      <c r="AL886" s="20">
        <v>908</v>
      </c>
      <c r="AM886" s="20">
        <v>-13.48</v>
      </c>
      <c r="AN886" s="20">
        <v>-7.73</v>
      </c>
      <c r="AO886" s="20">
        <v>1331</v>
      </c>
      <c r="AP886" s="20">
        <v>1403</v>
      </c>
      <c r="AQ886" s="20">
        <v>1212</v>
      </c>
      <c r="AR886" s="20">
        <v>0.4</v>
      </c>
      <c r="AS886" s="20">
        <v>179</v>
      </c>
      <c r="AT886" s="20">
        <v>564</v>
      </c>
      <c r="AU886" s="20">
        <v>0.317</v>
      </c>
      <c r="AV886" s="20">
        <v>182</v>
      </c>
      <c r="AW886" s="20">
        <v>310</v>
      </c>
      <c r="AX886" s="20">
        <v>0.58699999999999997</v>
      </c>
      <c r="AY886" s="20">
        <v>228</v>
      </c>
      <c r="AZ886" s="20">
        <v>10.363636363636363</v>
      </c>
      <c r="BA886" s="20">
        <v>761</v>
      </c>
      <c r="BB886" s="20">
        <v>34.590909090909093</v>
      </c>
      <c r="BC886" s="20">
        <v>284</v>
      </c>
      <c r="BD886" s="20">
        <v>133</v>
      </c>
      <c r="BE886" s="20">
        <v>85</v>
      </c>
      <c r="BF886" s="20">
        <v>278</v>
      </c>
      <c r="BG886" s="20">
        <v>343</v>
      </c>
      <c r="BH886" s="20">
        <v>60.5</v>
      </c>
      <c r="BI886" s="20">
        <v>63.773000000000003</v>
      </c>
      <c r="BJ886" s="20">
        <v>-3.2730000000000001</v>
      </c>
      <c r="BK886" s="20">
        <v>1.022</v>
      </c>
      <c r="BL886" s="20">
        <v>12.635999999999999</v>
      </c>
      <c r="BM886" s="20">
        <v>0.47799999999999998</v>
      </c>
      <c r="BN886" s="20">
        <v>25.6</v>
      </c>
      <c r="BO886" s="20">
        <v>14.1</v>
      </c>
      <c r="BP886" s="20">
        <v>3.9</v>
      </c>
      <c r="BQ886" s="20">
        <v>6.0454545454545459</v>
      </c>
      <c r="BR886" s="20">
        <v>15.6</v>
      </c>
      <c r="BS886" s="20">
        <v>353</v>
      </c>
      <c r="BT886" s="20">
        <v>0.373</v>
      </c>
      <c r="BU886" s="20">
        <v>0</v>
      </c>
      <c r="BV886" s="66">
        <v>335</v>
      </c>
      <c r="BW886" s="66">
        <v>342</v>
      </c>
      <c r="BX886" s="66">
        <v>351</v>
      </c>
      <c r="BY886" s="66">
        <v>323</v>
      </c>
      <c r="BZ886" s="66">
        <v>333</v>
      </c>
      <c r="CA886" s="66">
        <v>284</v>
      </c>
      <c r="CB886" s="66">
        <v>353</v>
      </c>
      <c r="CC886" s="66">
        <v>343</v>
      </c>
      <c r="CD886" s="20">
        <v>0.36363636363636398</v>
      </c>
      <c r="CE886" s="20">
        <v>-12.34</v>
      </c>
      <c r="CF886" s="20">
        <v>93.3</v>
      </c>
      <c r="CG886" s="20">
        <v>105.6</v>
      </c>
      <c r="CH886" s="20">
        <v>66.2</v>
      </c>
      <c r="CI886" s="20">
        <v>-2E-3</v>
      </c>
      <c r="CJ886" s="20">
        <v>-4.24</v>
      </c>
      <c r="CK886" s="20">
        <v>103.8</v>
      </c>
      <c r="CL886" s="20">
        <v>108</v>
      </c>
      <c r="CM886" s="20">
        <v>2.0499999999999998</v>
      </c>
      <c r="CN886" s="20">
        <v>92.6</v>
      </c>
      <c r="CO886" s="20">
        <v>103.5</v>
      </c>
      <c r="CP886" s="63">
        <v>0.217</v>
      </c>
      <c r="CQ886" s="20">
        <v>-10</v>
      </c>
      <c r="CR886" s="20">
        <v>-0.45454545454545453</v>
      </c>
      <c r="CS886" s="20">
        <v>1015</v>
      </c>
      <c r="CT886" s="20">
        <v>-10.15</v>
      </c>
      <c r="CU886" s="20">
        <v>-4.01</v>
      </c>
      <c r="CV886" s="20">
        <v>1355</v>
      </c>
      <c r="CW886" s="20">
        <v>1468</v>
      </c>
      <c r="CX886" s="20">
        <v>1253</v>
      </c>
      <c r="CY886" s="20">
        <v>0.40300000000000002</v>
      </c>
      <c r="CZ886" s="20">
        <v>149</v>
      </c>
      <c r="DA886" s="20">
        <v>505</v>
      </c>
      <c r="DB886" s="20">
        <v>0.29499999999999998</v>
      </c>
      <c r="DC886" s="20">
        <v>196</v>
      </c>
      <c r="DD886" s="20">
        <v>290</v>
      </c>
      <c r="DE886" s="20">
        <v>0.67600000000000005</v>
      </c>
      <c r="DF886" s="20">
        <v>194</v>
      </c>
      <c r="DG886" s="20">
        <v>8.8181818181818183</v>
      </c>
      <c r="DH886" s="20">
        <v>736</v>
      </c>
      <c r="DI886" s="20">
        <v>33.454545454545453</v>
      </c>
      <c r="DJ886" s="20">
        <v>292</v>
      </c>
      <c r="DK886" s="20">
        <v>147</v>
      </c>
      <c r="DL886" s="20">
        <v>95</v>
      </c>
      <c r="DM886" s="20">
        <v>269</v>
      </c>
      <c r="DN886" s="20">
        <v>341</v>
      </c>
      <c r="DO886" s="20">
        <v>61.6</v>
      </c>
      <c r="DP886" s="20">
        <v>66.727000000000004</v>
      </c>
      <c r="DQ886" s="20">
        <v>-5.1360000000000001</v>
      </c>
      <c r="DR886" s="20">
        <v>1.0860000000000001</v>
      </c>
      <c r="DS886" s="20">
        <v>12.227</v>
      </c>
      <c r="DT886" s="20">
        <v>0.54600000000000004</v>
      </c>
      <c r="DU886" s="20">
        <v>23</v>
      </c>
      <c r="DV886" s="20">
        <v>13.2</v>
      </c>
      <c r="DW886" s="20">
        <v>4.3</v>
      </c>
      <c r="DX886" s="20">
        <v>6.6818181818181817</v>
      </c>
      <c r="DY886" s="20">
        <v>15.5</v>
      </c>
      <c r="DZ886" s="20">
        <v>295</v>
      </c>
      <c r="EA886" s="20">
        <v>0.434</v>
      </c>
      <c r="EB886" s="20">
        <v>-2</v>
      </c>
      <c r="EC886" s="66">
        <v>304</v>
      </c>
      <c r="ED886" s="66">
        <v>288</v>
      </c>
      <c r="EE886" s="66">
        <v>305</v>
      </c>
      <c r="EF886" s="66">
        <v>313</v>
      </c>
      <c r="EG886" s="66">
        <v>310</v>
      </c>
      <c r="EH886" s="66">
        <v>253.5</v>
      </c>
      <c r="EI886" s="66">
        <v>295</v>
      </c>
      <c r="EJ886" s="66">
        <v>302</v>
      </c>
      <c r="EK886" s="20">
        <v>9757.44</v>
      </c>
      <c r="EL886" s="20">
        <v>10141.709999999999</v>
      </c>
      <c r="EM886" s="20">
        <v>84.431454545454542</v>
      </c>
      <c r="EN886" s="20">
        <v>73.917772727272734</v>
      </c>
      <c r="EO886" s="20">
        <v>10.5456</v>
      </c>
      <c r="EP886" s="20">
        <v>200.167</v>
      </c>
      <c r="EQ886" s="21">
        <v>56</v>
      </c>
      <c r="ER886" s="21">
        <v>64</v>
      </c>
      <c r="ES886" s="61" t="str">
        <f t="shared" si="54"/>
        <v>Lafayette</v>
      </c>
      <c r="ET886" s="61">
        <f t="shared" si="55"/>
        <v>120</v>
      </c>
      <c r="EU886" s="61">
        <f t="shared" si="56"/>
        <v>-8</v>
      </c>
    </row>
    <row r="887" spans="1:151" x14ac:dyDescent="0.45">
      <c r="A887" s="68">
        <v>45325</v>
      </c>
      <c r="B887" s="21" t="s">
        <v>90</v>
      </c>
      <c r="C887" s="21">
        <v>231</v>
      </c>
      <c r="D887" s="21" t="s">
        <v>142</v>
      </c>
      <c r="E887" s="21">
        <v>217</v>
      </c>
      <c r="F887" s="50" t="s">
        <v>558</v>
      </c>
      <c r="G887" t="s">
        <v>90</v>
      </c>
      <c r="H887" t="s">
        <v>142</v>
      </c>
      <c r="I887" t="s">
        <v>90</v>
      </c>
      <c r="J887" t="s">
        <v>142</v>
      </c>
      <c r="K887" t="s">
        <v>90</v>
      </c>
      <c r="L887" t="s">
        <v>142</v>
      </c>
      <c r="M887" t="s">
        <v>90</v>
      </c>
      <c r="N887" t="s">
        <v>142</v>
      </c>
      <c r="O887" t="s">
        <v>90</v>
      </c>
      <c r="P887" t="s">
        <v>142</v>
      </c>
      <c r="Q887" t="s">
        <v>90</v>
      </c>
      <c r="R887" t="s">
        <v>142</v>
      </c>
      <c r="S887" t="s">
        <v>29</v>
      </c>
      <c r="T887" t="s">
        <v>29</v>
      </c>
      <c r="U887">
        <v>21</v>
      </c>
      <c r="V887">
        <v>21</v>
      </c>
      <c r="W887" s="20">
        <v>0.61904761904761896</v>
      </c>
      <c r="X887" s="20">
        <v>12.15</v>
      </c>
      <c r="Y887" s="20">
        <v>112</v>
      </c>
      <c r="Z887" s="20">
        <v>99.9</v>
      </c>
      <c r="AA887" s="20">
        <v>66.099999999999994</v>
      </c>
      <c r="AB887" s="20">
        <v>-4.3999999999999997E-2</v>
      </c>
      <c r="AC887" s="20">
        <v>3.48</v>
      </c>
      <c r="AD887" s="20">
        <v>108.8</v>
      </c>
      <c r="AE887" s="20">
        <v>105.3</v>
      </c>
      <c r="AF887" s="20">
        <v>-7.16</v>
      </c>
      <c r="AG887" s="20">
        <v>110.1</v>
      </c>
      <c r="AH887" s="20">
        <v>99.3</v>
      </c>
      <c r="AI887" s="20">
        <v>0.76680000000000004</v>
      </c>
      <c r="AJ887" s="20">
        <v>-1.8</v>
      </c>
      <c r="AK887" s="20">
        <v>-8.5714285714285715E-2</v>
      </c>
      <c r="AL887" s="20">
        <v>1309</v>
      </c>
      <c r="AM887" s="20">
        <v>13.12</v>
      </c>
      <c r="AN887" s="20">
        <v>4.3600000000000003</v>
      </c>
      <c r="AO887" s="20">
        <v>1594</v>
      </c>
      <c r="AP887" s="20">
        <v>1410</v>
      </c>
      <c r="AQ887" s="20">
        <v>1290</v>
      </c>
      <c r="AR887" s="20">
        <v>0.43099999999999999</v>
      </c>
      <c r="AS887" s="20">
        <v>195</v>
      </c>
      <c r="AT887" s="20">
        <v>573</v>
      </c>
      <c r="AU887" s="20">
        <v>0.34</v>
      </c>
      <c r="AV887" s="20">
        <v>287</v>
      </c>
      <c r="AW887" s="20">
        <v>418</v>
      </c>
      <c r="AX887" s="20">
        <v>0.68700000000000006</v>
      </c>
      <c r="AY887" s="20">
        <v>260</v>
      </c>
      <c r="AZ887" s="20">
        <v>12.380952380952381</v>
      </c>
      <c r="BA887" s="20">
        <v>814</v>
      </c>
      <c r="BB887" s="20">
        <v>38.761904761904759</v>
      </c>
      <c r="BC887" s="20">
        <v>292</v>
      </c>
      <c r="BD887" s="20">
        <v>145</v>
      </c>
      <c r="BE887" s="20">
        <v>106</v>
      </c>
      <c r="BF887" s="20">
        <v>205</v>
      </c>
      <c r="BG887" s="20">
        <v>319</v>
      </c>
      <c r="BH887" s="20">
        <v>75.900000000000006</v>
      </c>
      <c r="BI887" s="20">
        <v>67.143000000000001</v>
      </c>
      <c r="BJ887" s="20">
        <v>8.7620000000000005</v>
      </c>
      <c r="BK887" s="20">
        <v>1.4239999999999999</v>
      </c>
      <c r="BL887" s="20">
        <v>9.7620000000000005</v>
      </c>
      <c r="BM887" s="20">
        <v>0.70699999999999996</v>
      </c>
      <c r="BN887" s="20">
        <v>27.3</v>
      </c>
      <c r="BO887" s="20">
        <v>19.899999999999999</v>
      </c>
      <c r="BP887" s="20">
        <v>5</v>
      </c>
      <c r="BQ887" s="20">
        <v>6.9047619047619051</v>
      </c>
      <c r="BR887" s="20">
        <v>15.2</v>
      </c>
      <c r="BS887" s="20">
        <v>104</v>
      </c>
      <c r="BT887" s="20">
        <v>0.54500000000000004</v>
      </c>
      <c r="BU887" s="20">
        <v>0</v>
      </c>
      <c r="BV887" s="66">
        <v>64</v>
      </c>
      <c r="BW887" s="66">
        <v>69</v>
      </c>
      <c r="BX887" s="66">
        <v>86</v>
      </c>
      <c r="BY887" s="66">
        <v>45</v>
      </c>
      <c r="BZ887" s="66">
        <v>65</v>
      </c>
      <c r="CA887" s="66">
        <v>58.3</v>
      </c>
      <c r="CB887" s="66">
        <v>104</v>
      </c>
      <c r="CC887" s="66">
        <v>129</v>
      </c>
      <c r="CD887" s="20">
        <v>0.33333333333333298</v>
      </c>
      <c r="CE887" s="20">
        <v>-0.22</v>
      </c>
      <c r="CF887" s="20">
        <v>98.9</v>
      </c>
      <c r="CG887" s="20">
        <v>99.1</v>
      </c>
      <c r="CH887" s="20">
        <v>64.2</v>
      </c>
      <c r="CI887" s="20">
        <v>-6.5000000000000002E-2</v>
      </c>
      <c r="CJ887" s="20">
        <v>5.04</v>
      </c>
      <c r="CK887" s="20">
        <v>108.6</v>
      </c>
      <c r="CL887" s="20">
        <v>103.5</v>
      </c>
      <c r="CM887" s="20">
        <v>-2.04</v>
      </c>
      <c r="CN887" s="20">
        <v>98.3</v>
      </c>
      <c r="CO887" s="20">
        <v>96.7</v>
      </c>
      <c r="CP887" s="63">
        <v>0.54690000000000005</v>
      </c>
      <c r="CQ887" s="20">
        <v>-7</v>
      </c>
      <c r="CR887" s="20">
        <v>-0.33333333333333331</v>
      </c>
      <c r="CS887" s="20">
        <v>1137</v>
      </c>
      <c r="CT887" s="20">
        <v>2.62</v>
      </c>
      <c r="CU887" s="20">
        <v>5.91</v>
      </c>
      <c r="CV887" s="20">
        <v>1302</v>
      </c>
      <c r="CW887" s="20">
        <v>1371</v>
      </c>
      <c r="CX887" s="20">
        <v>1156</v>
      </c>
      <c r="CY887" s="20">
        <v>0.40100000000000002</v>
      </c>
      <c r="CZ887" s="20">
        <v>156</v>
      </c>
      <c r="DA887" s="20">
        <v>512</v>
      </c>
      <c r="DB887" s="20">
        <v>0.30499999999999999</v>
      </c>
      <c r="DC887" s="20">
        <v>218</v>
      </c>
      <c r="DD887" s="20">
        <v>305</v>
      </c>
      <c r="DE887" s="20">
        <v>0.71499999999999997</v>
      </c>
      <c r="DF887" s="20">
        <v>214</v>
      </c>
      <c r="DG887" s="20">
        <v>10.19047619047619</v>
      </c>
      <c r="DH887" s="20">
        <v>775</v>
      </c>
      <c r="DI887" s="20">
        <v>36.904761904761905</v>
      </c>
      <c r="DJ887" s="20">
        <v>205</v>
      </c>
      <c r="DK887" s="20">
        <v>123</v>
      </c>
      <c r="DL887" s="20">
        <v>55</v>
      </c>
      <c r="DM887" s="20">
        <v>291</v>
      </c>
      <c r="DN887" s="20">
        <v>311</v>
      </c>
      <c r="DO887" s="20">
        <v>62</v>
      </c>
      <c r="DP887" s="20">
        <v>65.286000000000001</v>
      </c>
      <c r="DQ887" s="20">
        <v>-3.286</v>
      </c>
      <c r="DR887" s="20">
        <v>0.70399999999999996</v>
      </c>
      <c r="DS887" s="20">
        <v>13.856999999999999</v>
      </c>
      <c r="DT887" s="20">
        <v>0.42299999999999999</v>
      </c>
      <c r="DU887" s="20">
        <v>24.4</v>
      </c>
      <c r="DV887" s="20">
        <v>14.5</v>
      </c>
      <c r="DW887" s="20">
        <v>2.6</v>
      </c>
      <c r="DX887" s="20">
        <v>5.8571428571428568</v>
      </c>
      <c r="DY887" s="20">
        <v>14.8</v>
      </c>
      <c r="DZ887" s="20">
        <v>201</v>
      </c>
      <c r="EA887" s="20">
        <v>0.48499999999999999</v>
      </c>
      <c r="EB887" s="20">
        <v>1</v>
      </c>
      <c r="EC887" s="66">
        <v>170</v>
      </c>
      <c r="ED887" s="66">
        <v>222</v>
      </c>
      <c r="EE887" s="66">
        <v>212</v>
      </c>
      <c r="EF887" s="66">
        <v>174</v>
      </c>
      <c r="EG887" s="66">
        <v>163</v>
      </c>
      <c r="EH887" s="66">
        <v>157.30000000000001</v>
      </c>
      <c r="EI887" s="66">
        <v>201</v>
      </c>
      <c r="EJ887" s="66">
        <v>245</v>
      </c>
      <c r="EK887" s="20">
        <v>11099.199999999999</v>
      </c>
      <c r="EL887" s="20">
        <v>9880.11</v>
      </c>
      <c r="EM887" s="20">
        <v>57.177428571428571</v>
      </c>
      <c r="EN887" s="20">
        <v>95.679285714285712</v>
      </c>
      <c r="EO887" s="20">
        <v>10.867999999999999</v>
      </c>
      <c r="EP887" s="20">
        <v>213.65700000000001</v>
      </c>
      <c r="EQ887" s="21">
        <v>70</v>
      </c>
      <c r="ER887" s="21">
        <v>60</v>
      </c>
      <c r="ES887" s="61" t="str">
        <f t="shared" si="54"/>
        <v>Pittsburgh</v>
      </c>
      <c r="ET887" s="61">
        <f t="shared" si="55"/>
        <v>130</v>
      </c>
      <c r="EU887" s="61">
        <f t="shared" si="56"/>
        <v>10</v>
      </c>
    </row>
    <row r="888" spans="1:151" x14ac:dyDescent="0.45">
      <c r="A888" s="68">
        <v>45325</v>
      </c>
      <c r="B888" s="21" t="s">
        <v>51</v>
      </c>
      <c r="C888" s="21">
        <v>303</v>
      </c>
      <c r="D888" s="21" t="s">
        <v>89</v>
      </c>
      <c r="E888" s="21">
        <v>52</v>
      </c>
      <c r="F888" s="50" t="s">
        <v>558</v>
      </c>
      <c r="G888" t="s">
        <v>51</v>
      </c>
      <c r="H888" t="s">
        <v>89</v>
      </c>
      <c r="I888" t="s">
        <v>51</v>
      </c>
      <c r="J888" t="s">
        <v>89</v>
      </c>
      <c r="K888" t="s">
        <v>51</v>
      </c>
      <c r="L888" t="s">
        <v>89</v>
      </c>
      <c r="M888" t="s">
        <v>51</v>
      </c>
      <c r="N888" t="s">
        <v>89</v>
      </c>
      <c r="O888" t="s">
        <v>51</v>
      </c>
      <c r="P888" t="s">
        <v>89</v>
      </c>
      <c r="Q888" t="s">
        <v>51</v>
      </c>
      <c r="R888" t="s">
        <v>89</v>
      </c>
      <c r="S888" t="s">
        <v>21</v>
      </c>
      <c r="T888" t="s">
        <v>21</v>
      </c>
      <c r="U888">
        <v>20</v>
      </c>
      <c r="V888">
        <v>21</v>
      </c>
      <c r="W888" s="20">
        <v>0.8</v>
      </c>
      <c r="X888" s="20">
        <v>17.87</v>
      </c>
      <c r="Y888" s="20">
        <v>119.1</v>
      </c>
      <c r="Z888" s="20">
        <v>101.2</v>
      </c>
      <c r="AA888" s="20">
        <v>66.099999999999994</v>
      </c>
      <c r="AB888" s="20">
        <v>7.9000000000000001E-2</v>
      </c>
      <c r="AC888" s="20">
        <v>4.47</v>
      </c>
      <c r="AD888" s="20">
        <v>108.6</v>
      </c>
      <c r="AE888" s="20">
        <v>104.1</v>
      </c>
      <c r="AF888" s="20">
        <v>-2.69</v>
      </c>
      <c r="AG888" s="20">
        <v>120.1</v>
      </c>
      <c r="AH888" s="20">
        <v>101.3</v>
      </c>
      <c r="AI888" s="20">
        <v>0.87560000000000004</v>
      </c>
      <c r="AJ888" s="20">
        <v>2.6</v>
      </c>
      <c r="AK888" s="20">
        <v>0.13</v>
      </c>
      <c r="AL888" s="20">
        <v>1420</v>
      </c>
      <c r="AM888" s="20">
        <v>15.12</v>
      </c>
      <c r="AN888" s="20">
        <v>5.97</v>
      </c>
      <c r="AO888" s="20">
        <v>1544</v>
      </c>
      <c r="AP888" s="20">
        <v>1361</v>
      </c>
      <c r="AQ888" s="20">
        <v>1146</v>
      </c>
      <c r="AR888" s="20">
        <v>0.46600000000000003</v>
      </c>
      <c r="AS888" s="20">
        <v>179</v>
      </c>
      <c r="AT888" s="20">
        <v>476</v>
      </c>
      <c r="AU888" s="20">
        <v>0.376</v>
      </c>
      <c r="AV888" s="20">
        <v>297</v>
      </c>
      <c r="AW888" s="20">
        <v>383</v>
      </c>
      <c r="AX888" s="20">
        <v>0.77500000000000002</v>
      </c>
      <c r="AY888" s="20">
        <v>196</v>
      </c>
      <c r="AZ888" s="20">
        <v>9.8000000000000007</v>
      </c>
      <c r="BA888" s="20">
        <v>697</v>
      </c>
      <c r="BB888" s="20">
        <v>34.85</v>
      </c>
      <c r="BC888" s="20">
        <v>308</v>
      </c>
      <c r="BD888" s="20">
        <v>119</v>
      </c>
      <c r="BE888" s="20">
        <v>64</v>
      </c>
      <c r="BF888" s="20">
        <v>212</v>
      </c>
      <c r="BG888" s="20">
        <v>275</v>
      </c>
      <c r="BH888" s="20">
        <v>77.2</v>
      </c>
      <c r="BI888" s="20">
        <v>68.05</v>
      </c>
      <c r="BJ888" s="20">
        <v>9.15</v>
      </c>
      <c r="BK888" s="20">
        <v>1.4530000000000001</v>
      </c>
      <c r="BL888" s="20">
        <v>10.6</v>
      </c>
      <c r="BM888" s="20">
        <v>0.56100000000000005</v>
      </c>
      <c r="BN888" s="20">
        <v>23.8</v>
      </c>
      <c r="BO888" s="20">
        <v>19.2</v>
      </c>
      <c r="BP888" s="20">
        <v>3.2</v>
      </c>
      <c r="BQ888" s="20">
        <v>5.95</v>
      </c>
      <c r="BR888" s="20">
        <v>13.8</v>
      </c>
      <c r="BS888" s="20">
        <v>26</v>
      </c>
      <c r="BT888" s="20">
        <v>0.60899999999999999</v>
      </c>
      <c r="BU888" s="20">
        <v>0</v>
      </c>
      <c r="BV888" s="66">
        <v>29</v>
      </c>
      <c r="BW888" s="66">
        <v>24</v>
      </c>
      <c r="BX888" s="66">
        <v>15</v>
      </c>
      <c r="BY888" s="66">
        <v>27</v>
      </c>
      <c r="BZ888" s="66">
        <v>27</v>
      </c>
      <c r="CA888" s="66">
        <v>20.7</v>
      </c>
      <c r="CB888" s="66">
        <v>26</v>
      </c>
      <c r="CC888" s="66">
        <v>27</v>
      </c>
      <c r="CD888" s="20">
        <v>0.66666666666666696</v>
      </c>
      <c r="CE888" s="20">
        <v>16.87</v>
      </c>
      <c r="CF888" s="20">
        <v>112.3</v>
      </c>
      <c r="CG888" s="20">
        <v>95.4</v>
      </c>
      <c r="CH888" s="20">
        <v>67.7</v>
      </c>
      <c r="CI888" s="20">
        <v>-9.0999999999999998E-2</v>
      </c>
      <c r="CJ888" s="20">
        <v>3.73</v>
      </c>
      <c r="CK888" s="20">
        <v>108.3</v>
      </c>
      <c r="CL888" s="20">
        <v>104.6</v>
      </c>
      <c r="CM888" s="20">
        <v>-4.5199999999999996</v>
      </c>
      <c r="CN888" s="20">
        <v>109.9</v>
      </c>
      <c r="CO888" s="20">
        <v>95.3</v>
      </c>
      <c r="CP888" s="63">
        <v>0.83689999999999998</v>
      </c>
      <c r="CQ888" s="20">
        <v>-0.4</v>
      </c>
      <c r="CR888" s="20">
        <v>-1.9047619047619049E-2</v>
      </c>
      <c r="CS888" s="20">
        <v>1327</v>
      </c>
      <c r="CT888" s="20">
        <v>15.75</v>
      </c>
      <c r="CU888" s="20">
        <v>5.27</v>
      </c>
      <c r="CV888" s="20">
        <v>1618</v>
      </c>
      <c r="CW888" s="20">
        <v>1398</v>
      </c>
      <c r="CX888" s="20">
        <v>1336</v>
      </c>
      <c r="CY888" s="20">
        <v>0.44700000000000001</v>
      </c>
      <c r="CZ888" s="20">
        <v>153</v>
      </c>
      <c r="DA888" s="20">
        <v>467</v>
      </c>
      <c r="DB888" s="20">
        <v>0.32800000000000001</v>
      </c>
      <c r="DC888" s="20">
        <v>271</v>
      </c>
      <c r="DD888" s="20">
        <v>400</v>
      </c>
      <c r="DE888" s="20">
        <v>0.67800000000000005</v>
      </c>
      <c r="DF888" s="20">
        <v>298</v>
      </c>
      <c r="DG888" s="20">
        <v>14.19047619047619</v>
      </c>
      <c r="DH888" s="20">
        <v>871</v>
      </c>
      <c r="DI888" s="20">
        <v>41.476190476190474</v>
      </c>
      <c r="DJ888" s="20">
        <v>331</v>
      </c>
      <c r="DK888" s="20">
        <v>131</v>
      </c>
      <c r="DL888" s="20">
        <v>89</v>
      </c>
      <c r="DM888" s="20">
        <v>243</v>
      </c>
      <c r="DN888" s="20">
        <v>309</v>
      </c>
      <c r="DO888" s="20">
        <v>77</v>
      </c>
      <c r="DP888" s="20">
        <v>66.570999999999998</v>
      </c>
      <c r="DQ888" s="20">
        <v>10.476000000000001</v>
      </c>
      <c r="DR888" s="20">
        <v>1.3620000000000001</v>
      </c>
      <c r="DS888" s="20">
        <v>11.571</v>
      </c>
      <c r="DT888" s="20">
        <v>0.53900000000000003</v>
      </c>
      <c r="DU888" s="20">
        <v>22.2</v>
      </c>
      <c r="DV888" s="20">
        <v>19</v>
      </c>
      <c r="DW888" s="20">
        <v>4.2</v>
      </c>
      <c r="DX888" s="20">
        <v>6.2380952380952381</v>
      </c>
      <c r="DY888" s="20">
        <v>14.7</v>
      </c>
      <c r="DZ888" s="20">
        <v>76</v>
      </c>
      <c r="EA888" s="20">
        <v>0.56799999999999995</v>
      </c>
      <c r="EB888" s="20">
        <v>-1</v>
      </c>
      <c r="EC888" s="66">
        <v>35</v>
      </c>
      <c r="ED888" s="66">
        <v>73</v>
      </c>
      <c r="EE888" s="66">
        <v>65</v>
      </c>
      <c r="EF888" s="66">
        <v>30</v>
      </c>
      <c r="EG888" s="66">
        <v>34</v>
      </c>
      <c r="EH888" s="66">
        <v>44</v>
      </c>
      <c r="EI888" s="66">
        <v>76</v>
      </c>
      <c r="EJ888" s="66">
        <v>102</v>
      </c>
      <c r="EK888" s="20">
        <v>11362.14</v>
      </c>
      <c r="EL888" s="20">
        <v>11364.76</v>
      </c>
      <c r="EM888" s="20">
        <v>66.123809523809527</v>
      </c>
      <c r="EN888" s="20">
        <v>68.847449999999995</v>
      </c>
      <c r="EO888" s="20">
        <v>9.3564000000000007</v>
      </c>
      <c r="EP888" s="20">
        <v>239.47499999999999</v>
      </c>
      <c r="EQ888" s="21">
        <v>72</v>
      </c>
      <c r="ER888" s="21">
        <v>75</v>
      </c>
      <c r="ES888" s="61" t="str">
        <f t="shared" si="54"/>
        <v>Cincinnati</v>
      </c>
      <c r="ET888" s="61">
        <f t="shared" si="55"/>
        <v>147</v>
      </c>
      <c r="EU888" s="61">
        <f t="shared" si="56"/>
        <v>-3</v>
      </c>
    </row>
    <row r="889" spans="1:151" x14ac:dyDescent="0.45">
      <c r="A889" s="68">
        <v>45325</v>
      </c>
      <c r="B889" s="21" t="s">
        <v>77</v>
      </c>
      <c r="C889" s="21">
        <v>208</v>
      </c>
      <c r="D889" s="21" t="s">
        <v>198</v>
      </c>
      <c r="E889" s="21">
        <v>273</v>
      </c>
      <c r="F889" s="50" t="s">
        <v>558</v>
      </c>
      <c r="G889" t="s">
        <v>77</v>
      </c>
      <c r="H889" t="s">
        <v>198</v>
      </c>
      <c r="I889" t="s">
        <v>77</v>
      </c>
      <c r="J889" t="s">
        <v>198</v>
      </c>
      <c r="K889" t="s">
        <v>77</v>
      </c>
      <c r="L889" t="s">
        <v>198</v>
      </c>
      <c r="M889" t="s">
        <v>77</v>
      </c>
      <c r="N889" t="s">
        <v>611</v>
      </c>
      <c r="O889" t="s">
        <v>77</v>
      </c>
      <c r="P889" t="s">
        <v>198</v>
      </c>
      <c r="Q889" t="s">
        <v>77</v>
      </c>
      <c r="R889" t="s">
        <v>198</v>
      </c>
      <c r="S889" t="s">
        <v>13</v>
      </c>
      <c r="T889" t="s">
        <v>13</v>
      </c>
      <c r="U889">
        <v>20</v>
      </c>
      <c r="V889">
        <v>19</v>
      </c>
      <c r="W889" s="20">
        <v>0.6</v>
      </c>
      <c r="X889" s="20">
        <v>10.87</v>
      </c>
      <c r="Y889" s="20">
        <v>109.1</v>
      </c>
      <c r="Z889" s="20">
        <v>98.3</v>
      </c>
      <c r="AA889" s="20">
        <v>60.6</v>
      </c>
      <c r="AB889" s="20">
        <v>-0.10100000000000001</v>
      </c>
      <c r="AC889" s="20">
        <v>3.8</v>
      </c>
      <c r="AD889" s="20">
        <v>107.6</v>
      </c>
      <c r="AE889" s="20">
        <v>103.8</v>
      </c>
      <c r="AF889" s="20">
        <v>2.82</v>
      </c>
      <c r="AG889" s="20">
        <v>109.5</v>
      </c>
      <c r="AH889" s="20">
        <v>96.5</v>
      </c>
      <c r="AI889" s="20">
        <v>0.81110000000000004</v>
      </c>
      <c r="AJ889" s="20">
        <v>-2.7</v>
      </c>
      <c r="AK889" s="20">
        <v>-0.13500000000000001</v>
      </c>
      <c r="AL889" s="20">
        <v>1260</v>
      </c>
      <c r="AM889" s="20">
        <v>9.2100000000000009</v>
      </c>
      <c r="AN889" s="20">
        <v>3.65</v>
      </c>
      <c r="AO889" s="20">
        <v>1357</v>
      </c>
      <c r="AP889" s="20">
        <v>1205</v>
      </c>
      <c r="AQ889" s="20">
        <v>1114</v>
      </c>
      <c r="AR889" s="20">
        <v>0.43099999999999999</v>
      </c>
      <c r="AS889" s="20">
        <v>158</v>
      </c>
      <c r="AT889" s="20">
        <v>440</v>
      </c>
      <c r="AU889" s="20">
        <v>0.35899999999999999</v>
      </c>
      <c r="AV889" s="20">
        <v>239</v>
      </c>
      <c r="AW889" s="20">
        <v>327</v>
      </c>
      <c r="AX889" s="20">
        <v>0.73099999999999998</v>
      </c>
      <c r="AY889" s="20">
        <v>247</v>
      </c>
      <c r="AZ889" s="20">
        <v>12.35</v>
      </c>
      <c r="BA889" s="20">
        <v>730</v>
      </c>
      <c r="BB889" s="20">
        <v>36.5</v>
      </c>
      <c r="BC889" s="20">
        <v>214</v>
      </c>
      <c r="BD889" s="20">
        <v>135</v>
      </c>
      <c r="BE889" s="20">
        <v>62</v>
      </c>
      <c r="BF889" s="20">
        <v>235</v>
      </c>
      <c r="BG889" s="20">
        <v>337</v>
      </c>
      <c r="BH889" s="20">
        <v>67.8</v>
      </c>
      <c r="BI889" s="20">
        <v>60.25</v>
      </c>
      <c r="BJ889" s="20">
        <v>7.6</v>
      </c>
      <c r="BK889" s="20">
        <v>0.91100000000000003</v>
      </c>
      <c r="BL889" s="20">
        <v>11.75</v>
      </c>
      <c r="BM889" s="20">
        <v>0.57399999999999995</v>
      </c>
      <c r="BN889" s="20">
        <v>22</v>
      </c>
      <c r="BO889" s="20">
        <v>16.399999999999999</v>
      </c>
      <c r="BP889" s="20">
        <v>3.1</v>
      </c>
      <c r="BQ889" s="20">
        <v>6.75</v>
      </c>
      <c r="BR889" s="20">
        <v>16.8</v>
      </c>
      <c r="BS889" s="20">
        <v>124</v>
      </c>
      <c r="BT889" s="20">
        <v>0.53100000000000003</v>
      </c>
      <c r="BU889" s="20">
        <v>0</v>
      </c>
      <c r="BV889" s="66">
        <v>79</v>
      </c>
      <c r="BW889" s="66">
        <v>97</v>
      </c>
      <c r="BX889" s="66">
        <v>109</v>
      </c>
      <c r="BY889" s="66">
        <v>95</v>
      </c>
      <c r="BZ889" s="66">
        <v>75</v>
      </c>
      <c r="CA889" s="66">
        <v>82</v>
      </c>
      <c r="CB889" s="66">
        <v>124</v>
      </c>
      <c r="CC889" s="66">
        <v>112</v>
      </c>
      <c r="CD889" s="20">
        <v>0.73684210526315796</v>
      </c>
      <c r="CE889" s="20">
        <v>4.71</v>
      </c>
      <c r="CF889" s="20">
        <v>108.5</v>
      </c>
      <c r="CG889" s="20">
        <v>103.8</v>
      </c>
      <c r="CH889" s="20">
        <v>68.2</v>
      </c>
      <c r="CI889" s="20">
        <v>5.1999999999999998E-2</v>
      </c>
      <c r="CJ889" s="20">
        <v>-3.72</v>
      </c>
      <c r="CK889" s="20">
        <v>104</v>
      </c>
      <c r="CL889" s="20">
        <v>107.7</v>
      </c>
      <c r="CM889" s="20">
        <v>-5.35</v>
      </c>
      <c r="CN889" s="20">
        <v>108.3</v>
      </c>
      <c r="CO889" s="20">
        <v>104.9</v>
      </c>
      <c r="CP889" s="63">
        <v>0.5927</v>
      </c>
      <c r="CQ889" s="20">
        <v>-1.7</v>
      </c>
      <c r="CR889" s="20">
        <v>-8.9473684210526316E-2</v>
      </c>
      <c r="CS889" s="20">
        <v>1278</v>
      </c>
      <c r="CT889" s="20">
        <v>5.04</v>
      </c>
      <c r="CU889" s="20">
        <v>-1.54</v>
      </c>
      <c r="CV889" s="20">
        <v>1451</v>
      </c>
      <c r="CW889" s="20">
        <v>1326</v>
      </c>
      <c r="CX889" s="20">
        <v>1120</v>
      </c>
      <c r="CY889" s="20">
        <v>0.438</v>
      </c>
      <c r="CZ889" s="20">
        <v>163</v>
      </c>
      <c r="DA889" s="20">
        <v>464</v>
      </c>
      <c r="DB889" s="20">
        <v>0.35099999999999998</v>
      </c>
      <c r="DC889" s="20">
        <v>306</v>
      </c>
      <c r="DD889" s="20">
        <v>417</v>
      </c>
      <c r="DE889" s="20">
        <v>0.73399999999999999</v>
      </c>
      <c r="DF889" s="20">
        <v>196</v>
      </c>
      <c r="DG889" s="20">
        <v>10.315789473684211</v>
      </c>
      <c r="DH889" s="20">
        <v>691</v>
      </c>
      <c r="DI889" s="20">
        <v>36.368421052631582</v>
      </c>
      <c r="DJ889" s="20">
        <v>285</v>
      </c>
      <c r="DK889" s="20">
        <v>133</v>
      </c>
      <c r="DL889" s="20">
        <v>63</v>
      </c>
      <c r="DM889" s="20">
        <v>207</v>
      </c>
      <c r="DN889" s="20">
        <v>326</v>
      </c>
      <c r="DO889" s="20">
        <v>76.400000000000006</v>
      </c>
      <c r="DP889" s="20">
        <v>69.789000000000001</v>
      </c>
      <c r="DQ889" s="20">
        <v>6.5789999999999997</v>
      </c>
      <c r="DR889" s="20">
        <v>1.377</v>
      </c>
      <c r="DS889" s="20">
        <v>10.895</v>
      </c>
      <c r="DT889" s="20">
        <v>0.64300000000000002</v>
      </c>
      <c r="DU889" s="20">
        <v>24.4</v>
      </c>
      <c r="DV889" s="20">
        <v>21.9</v>
      </c>
      <c r="DW889" s="20">
        <v>3.3</v>
      </c>
      <c r="DX889" s="20">
        <v>7</v>
      </c>
      <c r="DY889" s="20">
        <v>17.2</v>
      </c>
      <c r="DZ889" s="20">
        <v>95</v>
      </c>
      <c r="EA889" s="20">
        <v>0.55100000000000005</v>
      </c>
      <c r="EB889" s="20">
        <v>1</v>
      </c>
      <c r="EC889" s="66">
        <v>113</v>
      </c>
      <c r="ED889" s="66">
        <v>88</v>
      </c>
      <c r="EE889" s="66">
        <v>98</v>
      </c>
      <c r="EF889" s="66">
        <v>125</v>
      </c>
      <c r="EG889" s="66">
        <v>122</v>
      </c>
      <c r="EH889" s="66">
        <v>87.3</v>
      </c>
      <c r="EI889" s="66">
        <v>94</v>
      </c>
      <c r="EJ889" s="66">
        <v>82</v>
      </c>
      <c r="EK889" s="20">
        <v>11324.58</v>
      </c>
      <c r="EL889" s="20">
        <v>10665.55</v>
      </c>
      <c r="EM889" s="20">
        <v>82.25</v>
      </c>
      <c r="EN889" s="20">
        <v>73.541249999999991</v>
      </c>
      <c r="EO889" s="20">
        <v>12.331200000000001</v>
      </c>
      <c r="EP889" s="20">
        <v>238.30599999999998</v>
      </c>
      <c r="EQ889" s="21">
        <v>55</v>
      </c>
      <c r="ER889" s="21">
        <v>60</v>
      </c>
      <c r="ES889" s="61" t="str">
        <f t="shared" si="54"/>
        <v>South Florida</v>
      </c>
      <c r="ET889" s="61">
        <f t="shared" si="55"/>
        <v>115</v>
      </c>
      <c r="EU889" s="61">
        <f t="shared" si="56"/>
        <v>-5</v>
      </c>
    </row>
    <row r="890" spans="1:151" x14ac:dyDescent="0.45">
      <c r="A890" s="68">
        <v>45325</v>
      </c>
      <c r="B890" s="21" t="s">
        <v>154</v>
      </c>
      <c r="C890" s="21">
        <v>123</v>
      </c>
      <c r="D890" s="21" t="s">
        <v>125</v>
      </c>
      <c r="E890" s="21">
        <v>72</v>
      </c>
      <c r="F890" s="50" t="s">
        <v>558</v>
      </c>
      <c r="G890" t="s">
        <v>154</v>
      </c>
      <c r="H890" t="s">
        <v>125</v>
      </c>
      <c r="I890" t="s">
        <v>154</v>
      </c>
      <c r="J890" t="s">
        <v>125</v>
      </c>
      <c r="K890" t="s">
        <v>448</v>
      </c>
      <c r="L890" t="s">
        <v>125</v>
      </c>
      <c r="M890" t="s">
        <v>641</v>
      </c>
      <c r="N890" t="s">
        <v>125</v>
      </c>
      <c r="O890" t="s">
        <v>154</v>
      </c>
      <c r="P890" t="s">
        <v>125</v>
      </c>
      <c r="Q890" t="s">
        <v>448</v>
      </c>
      <c r="R890" t="s">
        <v>125</v>
      </c>
      <c r="S890" t="s">
        <v>114</v>
      </c>
      <c r="T890" t="s">
        <v>114</v>
      </c>
      <c r="U890">
        <v>22</v>
      </c>
      <c r="V890">
        <v>22</v>
      </c>
      <c r="W890" s="20">
        <v>0.86363636363636398</v>
      </c>
      <c r="X890" s="20">
        <v>16.3</v>
      </c>
      <c r="Y890" s="20">
        <v>119.5</v>
      </c>
      <c r="Z890" s="20">
        <v>103.2</v>
      </c>
      <c r="AA890" s="20">
        <v>70.400000000000006</v>
      </c>
      <c r="AB890" s="20">
        <v>7.2999999999999995E-2</v>
      </c>
      <c r="AC890" s="20">
        <v>1.05</v>
      </c>
      <c r="AD890" s="20">
        <v>107.5</v>
      </c>
      <c r="AE890" s="20">
        <v>106.4</v>
      </c>
      <c r="AF890" s="20">
        <v>-3.8</v>
      </c>
      <c r="AG890" s="20">
        <v>120.3</v>
      </c>
      <c r="AH890" s="20">
        <v>102.4</v>
      </c>
      <c r="AI890" s="20">
        <v>0.8649</v>
      </c>
      <c r="AJ890" s="20">
        <v>2.7</v>
      </c>
      <c r="AK890" s="20">
        <v>0.12272727272727274</v>
      </c>
      <c r="AL890" s="20">
        <v>1414</v>
      </c>
      <c r="AM890" s="20">
        <v>13.86</v>
      </c>
      <c r="AN890" s="20">
        <v>1.39</v>
      </c>
      <c r="AO890" s="20">
        <v>1891</v>
      </c>
      <c r="AP890" s="20">
        <v>1599</v>
      </c>
      <c r="AQ890" s="20">
        <v>1254</v>
      </c>
      <c r="AR890" s="20">
        <v>0.51</v>
      </c>
      <c r="AS890" s="20">
        <v>257</v>
      </c>
      <c r="AT890" s="20">
        <v>632</v>
      </c>
      <c r="AU890" s="20">
        <v>0.40699999999999997</v>
      </c>
      <c r="AV890" s="20">
        <v>354</v>
      </c>
      <c r="AW890" s="20">
        <v>453</v>
      </c>
      <c r="AX890" s="20">
        <v>0.78100000000000003</v>
      </c>
      <c r="AY890" s="20">
        <v>160</v>
      </c>
      <c r="AZ890" s="20">
        <v>7.2727272727272725</v>
      </c>
      <c r="BA890" s="20">
        <v>771</v>
      </c>
      <c r="BB890" s="20">
        <v>35.045454545454547</v>
      </c>
      <c r="BC890" s="20">
        <v>386</v>
      </c>
      <c r="BD890" s="20">
        <v>140</v>
      </c>
      <c r="BE890" s="20">
        <v>39</v>
      </c>
      <c r="BF890" s="20">
        <v>269</v>
      </c>
      <c r="BG890" s="20">
        <v>368</v>
      </c>
      <c r="BH890" s="20">
        <v>86</v>
      </c>
      <c r="BI890" s="20">
        <v>72.682000000000002</v>
      </c>
      <c r="BJ890" s="20">
        <v>13.273</v>
      </c>
      <c r="BK890" s="20">
        <v>1.4350000000000001</v>
      </c>
      <c r="BL890" s="20">
        <v>12.227</v>
      </c>
      <c r="BM890" s="20">
        <v>0.52</v>
      </c>
      <c r="BN890" s="20">
        <v>28.7</v>
      </c>
      <c r="BO890" s="20">
        <v>20.6</v>
      </c>
      <c r="BP890" s="20">
        <v>1.8</v>
      </c>
      <c r="BQ890" s="20">
        <v>6.3636363636363633</v>
      </c>
      <c r="BR890" s="20">
        <v>16.7</v>
      </c>
      <c r="BS890" s="20">
        <v>20</v>
      </c>
      <c r="BT890" s="20">
        <v>0.61699999999999999</v>
      </c>
      <c r="BU890" s="20">
        <v>1</v>
      </c>
      <c r="BV890" s="66">
        <v>24</v>
      </c>
      <c r="BW890" s="66">
        <v>33</v>
      </c>
      <c r="BX890" s="66">
        <v>19</v>
      </c>
      <c r="BY890" s="66">
        <v>41</v>
      </c>
      <c r="BZ890" s="66">
        <v>38</v>
      </c>
      <c r="CA890" s="66">
        <v>28</v>
      </c>
      <c r="CB890" s="66">
        <v>20</v>
      </c>
      <c r="CC890" s="66">
        <v>19</v>
      </c>
      <c r="CD890" s="20">
        <v>0.81818181818181801</v>
      </c>
      <c r="CE890" s="20">
        <v>13.81</v>
      </c>
      <c r="CF890" s="20">
        <v>115</v>
      </c>
      <c r="CG890" s="20">
        <v>101.2</v>
      </c>
      <c r="CH890" s="20">
        <v>67.599999999999994</v>
      </c>
      <c r="CI890" s="20">
        <v>3.5999999999999997E-2</v>
      </c>
      <c r="CJ890" s="20">
        <v>-1.3</v>
      </c>
      <c r="CK890" s="20">
        <v>105.3</v>
      </c>
      <c r="CL890" s="20">
        <v>106.6</v>
      </c>
      <c r="CM890" s="20">
        <v>-2.65</v>
      </c>
      <c r="CN890" s="20">
        <v>114</v>
      </c>
      <c r="CO890" s="20">
        <v>100.2</v>
      </c>
      <c r="CP890" s="63">
        <v>0.81540000000000001</v>
      </c>
      <c r="CQ890" s="20">
        <v>-0.1</v>
      </c>
      <c r="CR890" s="20">
        <v>-4.5454545454545461E-3</v>
      </c>
      <c r="CS890" s="20">
        <v>1347</v>
      </c>
      <c r="CT890" s="20">
        <v>11.43</v>
      </c>
      <c r="CU890" s="20">
        <v>-0.42</v>
      </c>
      <c r="CV890" s="20">
        <v>1753</v>
      </c>
      <c r="CW890" s="20">
        <v>1484</v>
      </c>
      <c r="CX890" s="20">
        <v>1310</v>
      </c>
      <c r="CY890" s="20">
        <v>0.48199999999999998</v>
      </c>
      <c r="CZ890" s="20">
        <v>187</v>
      </c>
      <c r="DA890" s="20">
        <v>533</v>
      </c>
      <c r="DB890" s="20">
        <v>0.35099999999999998</v>
      </c>
      <c r="DC890" s="20">
        <v>304</v>
      </c>
      <c r="DD890" s="20">
        <v>405</v>
      </c>
      <c r="DE890" s="20">
        <v>0.751</v>
      </c>
      <c r="DF890" s="20">
        <v>186</v>
      </c>
      <c r="DG890" s="20">
        <v>8.454545454545455</v>
      </c>
      <c r="DH890" s="20">
        <v>771</v>
      </c>
      <c r="DI890" s="20">
        <v>35.045454545454547</v>
      </c>
      <c r="DJ890" s="20">
        <v>357</v>
      </c>
      <c r="DK890" s="20">
        <v>144</v>
      </c>
      <c r="DL890" s="20">
        <v>41</v>
      </c>
      <c r="DM890" s="20">
        <v>212</v>
      </c>
      <c r="DN890" s="20">
        <v>350</v>
      </c>
      <c r="DO890" s="20">
        <v>79.7</v>
      </c>
      <c r="DP890" s="20">
        <v>67.454999999999998</v>
      </c>
      <c r="DQ890" s="20">
        <v>12.227</v>
      </c>
      <c r="DR890" s="20">
        <v>1.6839999999999999</v>
      </c>
      <c r="DS890" s="20">
        <v>9.6359999999999992</v>
      </c>
      <c r="DT890" s="20">
        <v>0.67900000000000005</v>
      </c>
      <c r="DU890" s="20">
        <v>24.2</v>
      </c>
      <c r="DV890" s="20">
        <v>18.399999999999999</v>
      </c>
      <c r="DW890" s="20">
        <v>1.9</v>
      </c>
      <c r="DX890" s="20">
        <v>6.5454545454545459</v>
      </c>
      <c r="DY890" s="20">
        <v>15.9</v>
      </c>
      <c r="DZ890" s="20">
        <v>30</v>
      </c>
      <c r="EA890" s="20">
        <v>0.60399999999999998</v>
      </c>
      <c r="EB890" s="20">
        <v>0</v>
      </c>
      <c r="EC890" s="66">
        <v>52</v>
      </c>
      <c r="ED890" s="66">
        <v>41</v>
      </c>
      <c r="EE890" s="66">
        <v>69</v>
      </c>
      <c r="EF890" s="66">
        <v>56</v>
      </c>
      <c r="EG890" s="66">
        <v>56</v>
      </c>
      <c r="EH890" s="66">
        <v>43.3</v>
      </c>
      <c r="EI890" s="66">
        <v>30</v>
      </c>
      <c r="EJ890" s="66">
        <v>17</v>
      </c>
      <c r="EK890" s="20">
        <v>12093.4</v>
      </c>
      <c r="EL890" s="20">
        <v>11868</v>
      </c>
      <c r="EM890" s="20">
        <v>80.031272727272736</v>
      </c>
      <c r="EN890" s="20">
        <v>61.319999999999993</v>
      </c>
      <c r="EO890" s="20">
        <v>12.541699999999999</v>
      </c>
      <c r="EP890" s="20">
        <v>273.35000000000002</v>
      </c>
      <c r="EQ890" s="21">
        <v>75</v>
      </c>
      <c r="ER890" s="21">
        <v>67</v>
      </c>
      <c r="ES890" s="61" t="str">
        <f t="shared" si="54"/>
        <v>Indiana St.</v>
      </c>
      <c r="ET890" s="61">
        <f t="shared" si="55"/>
        <v>142</v>
      </c>
      <c r="EU890" s="61">
        <f t="shared" si="56"/>
        <v>8</v>
      </c>
    </row>
    <row r="891" spans="1:151" x14ac:dyDescent="0.45">
      <c r="A891" s="68">
        <v>45325</v>
      </c>
      <c r="B891" s="21" t="s">
        <v>45</v>
      </c>
      <c r="C891" s="21">
        <v>202</v>
      </c>
      <c r="D891" s="21" t="s">
        <v>35</v>
      </c>
      <c r="E891" s="21">
        <v>74</v>
      </c>
      <c r="F891" s="50" t="s">
        <v>558</v>
      </c>
      <c r="G891" t="s">
        <v>45</v>
      </c>
      <c r="H891" t="s">
        <v>35</v>
      </c>
      <c r="I891" t="s">
        <v>45</v>
      </c>
      <c r="J891" t="s">
        <v>35</v>
      </c>
      <c r="K891" t="s">
        <v>45</v>
      </c>
      <c r="L891" t="s">
        <v>35</v>
      </c>
      <c r="M891" t="s">
        <v>591</v>
      </c>
      <c r="N891" t="s">
        <v>35</v>
      </c>
      <c r="O891" t="s">
        <v>1342</v>
      </c>
      <c r="P891" t="s">
        <v>35</v>
      </c>
      <c r="Q891" t="s">
        <v>45</v>
      </c>
      <c r="R891" t="s">
        <v>35</v>
      </c>
      <c r="S891" t="s">
        <v>29</v>
      </c>
      <c r="T891" t="s">
        <v>29</v>
      </c>
      <c r="U891">
        <v>21</v>
      </c>
      <c r="V891">
        <v>20</v>
      </c>
      <c r="W891" s="20">
        <v>0.80952380952380998</v>
      </c>
      <c r="X891" s="20">
        <v>25.34</v>
      </c>
      <c r="Y891" s="20">
        <v>118</v>
      </c>
      <c r="Z891" s="20">
        <v>92.7</v>
      </c>
      <c r="AA891" s="20">
        <v>70.900000000000006</v>
      </c>
      <c r="AB891" s="20">
        <v>-4.7E-2</v>
      </c>
      <c r="AC891" s="20">
        <v>8.85</v>
      </c>
      <c r="AD891" s="20">
        <v>110.8</v>
      </c>
      <c r="AE891" s="20">
        <v>101.9</v>
      </c>
      <c r="AF891" s="20">
        <v>6.29</v>
      </c>
      <c r="AG891" s="20">
        <v>116.4</v>
      </c>
      <c r="AH891" s="20">
        <v>92.7</v>
      </c>
      <c r="AI891" s="20">
        <v>0.93169999999999997</v>
      </c>
      <c r="AJ891" s="20">
        <v>44</v>
      </c>
      <c r="AK891" s="20">
        <v>2.0952380952380953</v>
      </c>
      <c r="AL891" s="20">
        <v>1462</v>
      </c>
      <c r="AM891" s="20">
        <v>21.46</v>
      </c>
      <c r="AN891" s="20">
        <v>8.08</v>
      </c>
      <c r="AO891" s="20">
        <v>1735</v>
      </c>
      <c r="AP891" s="20">
        <v>1454</v>
      </c>
      <c r="AQ891" s="20">
        <v>1317</v>
      </c>
      <c r="AR891" s="20">
        <v>0.45100000000000001</v>
      </c>
      <c r="AS891" s="20">
        <v>160</v>
      </c>
      <c r="AT891" s="20">
        <v>454</v>
      </c>
      <c r="AU891" s="20">
        <v>0.35199999999999998</v>
      </c>
      <c r="AV891" s="20">
        <v>387</v>
      </c>
      <c r="AW891" s="20">
        <v>513</v>
      </c>
      <c r="AX891" s="20">
        <v>0.754</v>
      </c>
      <c r="AY891" s="20">
        <v>262</v>
      </c>
      <c r="AZ891" s="20">
        <v>12.476190476190476</v>
      </c>
      <c r="BA891" s="20">
        <v>873</v>
      </c>
      <c r="BB891" s="20">
        <v>41.571428571428569</v>
      </c>
      <c r="BC891" s="20">
        <v>295</v>
      </c>
      <c r="BD891" s="20">
        <v>125</v>
      </c>
      <c r="BE891" s="20">
        <v>93</v>
      </c>
      <c r="BF891" s="20">
        <v>225</v>
      </c>
      <c r="BG891" s="20">
        <v>352</v>
      </c>
      <c r="BH891" s="20">
        <v>82.6</v>
      </c>
      <c r="BI891" s="20">
        <v>69.238</v>
      </c>
      <c r="BJ891" s="20">
        <v>13.381</v>
      </c>
      <c r="BK891" s="20">
        <v>1.3109999999999999</v>
      </c>
      <c r="BL891" s="20">
        <v>10.714</v>
      </c>
      <c r="BM891" s="20">
        <v>0.55600000000000005</v>
      </c>
      <c r="BN891" s="20">
        <v>21.6</v>
      </c>
      <c r="BO891" s="20">
        <v>24.4</v>
      </c>
      <c r="BP891" s="20">
        <v>4.4000000000000004</v>
      </c>
      <c r="BQ891" s="20">
        <v>5.9523809523809526</v>
      </c>
      <c r="BR891" s="20">
        <v>16.8</v>
      </c>
      <c r="BS891" s="20">
        <v>8</v>
      </c>
      <c r="BT891" s="20">
        <v>0.64</v>
      </c>
      <c r="BU891" s="20">
        <v>0</v>
      </c>
      <c r="BV891" s="66">
        <v>9</v>
      </c>
      <c r="BW891" s="66">
        <v>6</v>
      </c>
      <c r="BX891" s="66">
        <v>4</v>
      </c>
      <c r="BY891" s="66">
        <v>9</v>
      </c>
      <c r="BZ891" s="66">
        <v>7</v>
      </c>
      <c r="CA891" s="66">
        <v>4.8</v>
      </c>
      <c r="CB891" s="66">
        <v>8</v>
      </c>
      <c r="CC891" s="66">
        <v>10</v>
      </c>
      <c r="CD891" s="20">
        <v>0.8</v>
      </c>
      <c r="CE891" s="20">
        <v>22.54</v>
      </c>
      <c r="CF891" s="20">
        <v>120.1</v>
      </c>
      <c r="CG891" s="20">
        <v>97.5</v>
      </c>
      <c r="CH891" s="20">
        <v>67.8</v>
      </c>
      <c r="CI891" s="20">
        <v>-4.8000000000000001E-2</v>
      </c>
      <c r="CJ891" s="20">
        <v>4.01</v>
      </c>
      <c r="CK891" s="20">
        <v>108.1</v>
      </c>
      <c r="CL891" s="20">
        <v>104</v>
      </c>
      <c r="CM891" s="20">
        <v>-1.03</v>
      </c>
      <c r="CN891" s="20">
        <v>119.1</v>
      </c>
      <c r="CO891" s="20">
        <v>98.9</v>
      </c>
      <c r="CP891" s="63">
        <v>0.89500000000000002</v>
      </c>
      <c r="CQ891" s="20">
        <v>22</v>
      </c>
      <c r="CR891" s="20">
        <v>1.1000000000000001</v>
      </c>
      <c r="CS891" s="20">
        <v>1423</v>
      </c>
      <c r="CT891" s="20">
        <v>19.18</v>
      </c>
      <c r="CU891" s="20">
        <v>5.38</v>
      </c>
      <c r="CV891" s="20">
        <v>1620</v>
      </c>
      <c r="CW891" s="20">
        <v>1344</v>
      </c>
      <c r="CX891" s="20">
        <v>1178</v>
      </c>
      <c r="CY891" s="20">
        <v>0.48199999999999998</v>
      </c>
      <c r="CZ891" s="20">
        <v>167</v>
      </c>
      <c r="DA891" s="20">
        <v>432</v>
      </c>
      <c r="DB891" s="20">
        <v>0.38700000000000001</v>
      </c>
      <c r="DC891" s="20">
        <v>317</v>
      </c>
      <c r="DD891" s="20">
        <v>432</v>
      </c>
      <c r="DE891" s="20">
        <v>0.73399999999999999</v>
      </c>
      <c r="DF891" s="20">
        <v>192</v>
      </c>
      <c r="DG891" s="20">
        <v>9.6</v>
      </c>
      <c r="DH891" s="20">
        <v>718</v>
      </c>
      <c r="DI891" s="20">
        <v>35.9</v>
      </c>
      <c r="DJ891" s="20">
        <v>320</v>
      </c>
      <c r="DK891" s="20">
        <v>135</v>
      </c>
      <c r="DL891" s="20">
        <v>79</v>
      </c>
      <c r="DM891" s="20">
        <v>188</v>
      </c>
      <c r="DN891" s="20">
        <v>317</v>
      </c>
      <c r="DO891" s="20">
        <v>81</v>
      </c>
      <c r="DP891" s="20">
        <v>67.2</v>
      </c>
      <c r="DQ891" s="20">
        <v>13.8</v>
      </c>
      <c r="DR891" s="20">
        <v>1.702</v>
      </c>
      <c r="DS891" s="20">
        <v>9.4</v>
      </c>
      <c r="DT891" s="20">
        <v>0.71799999999999997</v>
      </c>
      <c r="DU891" s="20">
        <v>21.6</v>
      </c>
      <c r="DV891" s="20">
        <v>21.6</v>
      </c>
      <c r="DW891" s="20">
        <v>4</v>
      </c>
      <c r="DX891" s="20">
        <v>6.75</v>
      </c>
      <c r="DY891" s="20">
        <v>15.8</v>
      </c>
      <c r="DZ891" s="20">
        <v>37</v>
      </c>
      <c r="EA891" s="20">
        <v>0.59599999999999997</v>
      </c>
      <c r="EB891" s="20">
        <v>1</v>
      </c>
      <c r="EC891" s="66">
        <v>16</v>
      </c>
      <c r="ED891" s="66">
        <v>5</v>
      </c>
      <c r="EE891" s="66">
        <v>22</v>
      </c>
      <c r="EF891" s="66">
        <v>11</v>
      </c>
      <c r="EG891" s="66">
        <v>12</v>
      </c>
      <c r="EH891" s="66">
        <v>11</v>
      </c>
      <c r="EI891" s="66">
        <v>37</v>
      </c>
      <c r="EJ891" s="66">
        <v>20</v>
      </c>
      <c r="EK891" s="20">
        <v>11505</v>
      </c>
      <c r="EL891" s="20">
        <v>11133.27</v>
      </c>
      <c r="EM891" s="20">
        <v>72.319500000000005</v>
      </c>
      <c r="EN891" s="20">
        <v>55.952380952380956</v>
      </c>
      <c r="EO891" s="20">
        <v>12.331200000000001</v>
      </c>
      <c r="EP891" s="20">
        <v>239.018</v>
      </c>
      <c r="EQ891" s="21">
        <v>93</v>
      </c>
      <c r="ER891" s="21">
        <v>84</v>
      </c>
      <c r="ES891" s="61" t="str">
        <f t="shared" si="54"/>
        <v>North Carolina</v>
      </c>
      <c r="ET891" s="61">
        <f t="shared" si="55"/>
        <v>177</v>
      </c>
      <c r="EU891" s="61">
        <f t="shared" si="56"/>
        <v>9</v>
      </c>
    </row>
    <row r="892" spans="1:151" x14ac:dyDescent="0.45">
      <c r="A892" s="68">
        <v>45325</v>
      </c>
      <c r="B892" s="21" t="s">
        <v>109</v>
      </c>
      <c r="C892" s="21">
        <v>344</v>
      </c>
      <c r="D892" s="21" t="s">
        <v>112</v>
      </c>
      <c r="E892" s="21">
        <v>289</v>
      </c>
      <c r="F892" s="50" t="s">
        <v>558</v>
      </c>
      <c r="G892" t="s">
        <v>109</v>
      </c>
      <c r="H892" t="s">
        <v>112</v>
      </c>
      <c r="I892" t="s">
        <v>109</v>
      </c>
      <c r="J892" t="s">
        <v>112</v>
      </c>
      <c r="K892" t="s">
        <v>109</v>
      </c>
      <c r="L892" t="s">
        <v>112</v>
      </c>
      <c r="M892" t="s">
        <v>109</v>
      </c>
      <c r="N892" t="s">
        <v>112</v>
      </c>
      <c r="O892" t="s">
        <v>109</v>
      </c>
      <c r="P892" t="s">
        <v>112</v>
      </c>
      <c r="Q892" t="s">
        <v>109</v>
      </c>
      <c r="R892" t="s">
        <v>112</v>
      </c>
      <c r="S892" t="s">
        <v>29</v>
      </c>
      <c r="T892" t="s">
        <v>29</v>
      </c>
      <c r="U892">
        <v>20</v>
      </c>
      <c r="V892">
        <v>21</v>
      </c>
      <c r="W892" s="20">
        <v>0.65</v>
      </c>
      <c r="X892" s="20">
        <v>15.82</v>
      </c>
      <c r="Y892" s="20">
        <v>116.3</v>
      </c>
      <c r="Z892" s="20">
        <v>100.5</v>
      </c>
      <c r="AA892" s="20">
        <v>68.599999999999994</v>
      </c>
      <c r="AB892" s="20">
        <v>-8.7999999999999995E-2</v>
      </c>
      <c r="AC892" s="20">
        <v>4.6399999999999997</v>
      </c>
      <c r="AD892" s="20">
        <v>108</v>
      </c>
      <c r="AE892" s="20">
        <v>103.4</v>
      </c>
      <c r="AF892" s="20">
        <v>-3.05</v>
      </c>
      <c r="AG892" s="20">
        <v>115.2</v>
      </c>
      <c r="AH892" s="20">
        <v>100.1</v>
      </c>
      <c r="AI892" s="20">
        <v>0.83320000000000005</v>
      </c>
      <c r="AJ892" s="20">
        <v>-0.6</v>
      </c>
      <c r="AK892" s="20">
        <v>-0.03</v>
      </c>
      <c r="AL892" s="20">
        <v>1339</v>
      </c>
      <c r="AM892" s="20">
        <v>13.83</v>
      </c>
      <c r="AN892" s="20">
        <v>4.9800000000000004</v>
      </c>
      <c r="AO892" s="20">
        <v>1596</v>
      </c>
      <c r="AP892" s="20">
        <v>1419</v>
      </c>
      <c r="AQ892" s="20">
        <v>1188</v>
      </c>
      <c r="AR892" s="20">
        <v>0.47099999999999997</v>
      </c>
      <c r="AS892" s="20">
        <v>172</v>
      </c>
      <c r="AT892" s="20">
        <v>457</v>
      </c>
      <c r="AU892" s="20">
        <v>0.376</v>
      </c>
      <c r="AV892" s="20">
        <v>306</v>
      </c>
      <c r="AW892" s="20">
        <v>383</v>
      </c>
      <c r="AX892" s="20">
        <v>0.79900000000000004</v>
      </c>
      <c r="AY892" s="20">
        <v>176</v>
      </c>
      <c r="AZ892" s="20">
        <v>8.8000000000000007</v>
      </c>
      <c r="BA892" s="20">
        <v>697</v>
      </c>
      <c r="BB892" s="20">
        <v>34.85</v>
      </c>
      <c r="BC892" s="20">
        <v>243</v>
      </c>
      <c r="BD892" s="20">
        <v>117</v>
      </c>
      <c r="BE892" s="20">
        <v>91</v>
      </c>
      <c r="BF892" s="20">
        <v>227</v>
      </c>
      <c r="BG892" s="20">
        <v>315</v>
      </c>
      <c r="BH892" s="20">
        <v>79.8</v>
      </c>
      <c r="BI892" s="20">
        <v>70.95</v>
      </c>
      <c r="BJ892" s="20">
        <v>8.85</v>
      </c>
      <c r="BK892" s="20">
        <v>1.07</v>
      </c>
      <c r="BL892" s="20">
        <v>11.35</v>
      </c>
      <c r="BM892" s="20">
        <v>0.51500000000000001</v>
      </c>
      <c r="BN892" s="20">
        <v>22.8</v>
      </c>
      <c r="BO892" s="20">
        <v>19.2</v>
      </c>
      <c r="BP892" s="20">
        <v>4.5999999999999996</v>
      </c>
      <c r="BQ892" s="20">
        <v>5.85</v>
      </c>
      <c r="BR892" s="20">
        <v>15.8</v>
      </c>
      <c r="BS892" s="20">
        <v>70</v>
      </c>
      <c r="BT892" s="20">
        <v>0.57099999999999995</v>
      </c>
      <c r="BU892" s="20">
        <v>-1</v>
      </c>
      <c r="BV892" s="66">
        <v>50</v>
      </c>
      <c r="BW892" s="66">
        <v>86</v>
      </c>
      <c r="BX892" s="66">
        <v>67</v>
      </c>
      <c r="BY892" s="66">
        <v>34</v>
      </c>
      <c r="BZ892" s="66">
        <v>41</v>
      </c>
      <c r="CA892" s="66">
        <v>48</v>
      </c>
      <c r="CB892" s="66">
        <v>70</v>
      </c>
      <c r="CC892" s="66">
        <v>76</v>
      </c>
      <c r="CD892" s="20">
        <v>0.66666666666666696</v>
      </c>
      <c r="CE892" s="20">
        <v>10.33</v>
      </c>
      <c r="CF892" s="20">
        <v>107.7</v>
      </c>
      <c r="CG892" s="20">
        <v>97.4</v>
      </c>
      <c r="CH892" s="20">
        <v>71.2</v>
      </c>
      <c r="CI892" s="20">
        <v>0.127</v>
      </c>
      <c r="CJ892" s="20">
        <v>8.5299999999999994</v>
      </c>
      <c r="CK892" s="20">
        <v>111.1</v>
      </c>
      <c r="CL892" s="20">
        <v>102.5</v>
      </c>
      <c r="CM892" s="20">
        <v>3.05</v>
      </c>
      <c r="CN892" s="20">
        <v>106.4</v>
      </c>
      <c r="CO892" s="20">
        <v>96</v>
      </c>
      <c r="CP892" s="63">
        <v>0.76539999999999997</v>
      </c>
      <c r="CQ892" s="20">
        <v>0.3</v>
      </c>
      <c r="CR892" s="20">
        <v>1.4285714285714285E-2</v>
      </c>
      <c r="CS892" s="20">
        <v>1342</v>
      </c>
      <c r="CT892" s="20">
        <v>9.5500000000000007</v>
      </c>
      <c r="CU892" s="20">
        <v>8.85</v>
      </c>
      <c r="CV892" s="20">
        <v>1583</v>
      </c>
      <c r="CW892" s="20">
        <v>1520</v>
      </c>
      <c r="CX892" s="20">
        <v>1285</v>
      </c>
      <c r="CY892" s="20">
        <v>0.44400000000000001</v>
      </c>
      <c r="CZ892" s="20">
        <v>144</v>
      </c>
      <c r="DA892" s="20">
        <v>441</v>
      </c>
      <c r="DB892" s="20">
        <v>0.32700000000000001</v>
      </c>
      <c r="DC892" s="20">
        <v>297</v>
      </c>
      <c r="DD892" s="20">
        <v>415</v>
      </c>
      <c r="DE892" s="20">
        <v>0.71599999999999997</v>
      </c>
      <c r="DF892" s="20">
        <v>209</v>
      </c>
      <c r="DG892" s="20">
        <v>9.9523809523809526</v>
      </c>
      <c r="DH892" s="20">
        <v>770</v>
      </c>
      <c r="DI892" s="20">
        <v>36.666666666666664</v>
      </c>
      <c r="DJ892" s="20">
        <v>290</v>
      </c>
      <c r="DK892" s="20">
        <v>192</v>
      </c>
      <c r="DL892" s="20">
        <v>98</v>
      </c>
      <c r="DM892" s="20">
        <v>256</v>
      </c>
      <c r="DN892" s="20">
        <v>324</v>
      </c>
      <c r="DO892" s="20">
        <v>75.400000000000006</v>
      </c>
      <c r="DP892" s="20">
        <v>72.381</v>
      </c>
      <c r="DQ892" s="20">
        <v>3</v>
      </c>
      <c r="DR892" s="20">
        <v>1.133</v>
      </c>
      <c r="DS892" s="20">
        <v>12.19</v>
      </c>
      <c r="DT892" s="20">
        <v>0.75</v>
      </c>
      <c r="DU892" s="20">
        <v>21</v>
      </c>
      <c r="DV892" s="20">
        <v>19.8</v>
      </c>
      <c r="DW892" s="20">
        <v>4.7</v>
      </c>
      <c r="DX892" s="20">
        <v>9.1428571428571423</v>
      </c>
      <c r="DY892" s="20">
        <v>15.4</v>
      </c>
      <c r="DZ892" s="20">
        <v>18</v>
      </c>
      <c r="EA892" s="20">
        <v>0.621</v>
      </c>
      <c r="EB892" s="20">
        <v>2</v>
      </c>
      <c r="EC892" s="66">
        <v>76</v>
      </c>
      <c r="ED892" s="66">
        <v>61</v>
      </c>
      <c r="EE892" s="66">
        <v>39</v>
      </c>
      <c r="EF892" s="66">
        <v>94</v>
      </c>
      <c r="EG892" s="66">
        <v>83</v>
      </c>
      <c r="EH892" s="66">
        <v>51.5</v>
      </c>
      <c r="EI892" s="66">
        <v>18</v>
      </c>
      <c r="EJ892" s="66">
        <v>45</v>
      </c>
      <c r="EK892" s="20">
        <v>11327.62</v>
      </c>
      <c r="EL892" s="20">
        <v>10823.85</v>
      </c>
      <c r="EM892" s="20">
        <v>103.77142857142856</v>
      </c>
      <c r="EN892" s="20">
        <v>71.311499999999995</v>
      </c>
      <c r="EO892" s="20">
        <v>11.312799999999999</v>
      </c>
      <c r="EP892" s="20">
        <v>258.87600000000003</v>
      </c>
      <c r="EQ892" s="21">
        <v>99</v>
      </c>
      <c r="ER892" s="21">
        <v>70</v>
      </c>
      <c r="ES892" s="61" t="str">
        <f t="shared" si="54"/>
        <v>Wake Forest</v>
      </c>
      <c r="ET892" s="61">
        <f t="shared" si="55"/>
        <v>169</v>
      </c>
      <c r="EU892" s="61">
        <f t="shared" si="56"/>
        <v>29</v>
      </c>
    </row>
    <row r="893" spans="1:151" x14ac:dyDescent="0.45">
      <c r="A893" s="68">
        <v>45325</v>
      </c>
      <c r="B893" s="21" t="s">
        <v>34</v>
      </c>
      <c r="C893" s="21">
        <v>20</v>
      </c>
      <c r="D893" s="21" t="s">
        <v>72</v>
      </c>
      <c r="E893" s="21">
        <v>126</v>
      </c>
      <c r="F893" s="50" t="s">
        <v>558</v>
      </c>
      <c r="G893" t="s">
        <v>34</v>
      </c>
      <c r="H893" t="s">
        <v>72</v>
      </c>
      <c r="I893" t="s">
        <v>34</v>
      </c>
      <c r="J893" t="s">
        <v>72</v>
      </c>
      <c r="K893" t="s">
        <v>34</v>
      </c>
      <c r="L893" t="s">
        <v>407</v>
      </c>
      <c r="M893" t="s">
        <v>34</v>
      </c>
      <c r="N893" t="s">
        <v>1266</v>
      </c>
      <c r="O893" t="s">
        <v>34</v>
      </c>
      <c r="P893" t="s">
        <v>72</v>
      </c>
      <c r="Q893" t="s">
        <v>34</v>
      </c>
      <c r="R893" t="s">
        <v>407</v>
      </c>
      <c r="S893" t="s">
        <v>21</v>
      </c>
      <c r="T893" t="s">
        <v>21</v>
      </c>
      <c r="U893">
        <v>20</v>
      </c>
      <c r="V893">
        <v>20</v>
      </c>
      <c r="W893" s="20">
        <v>0.75</v>
      </c>
      <c r="X893" s="20">
        <v>21.44</v>
      </c>
      <c r="Y893" s="20">
        <v>122.8</v>
      </c>
      <c r="Z893" s="20">
        <v>101.3</v>
      </c>
      <c r="AA893" s="20">
        <v>66.2</v>
      </c>
      <c r="AB893" s="20">
        <v>2E-3</v>
      </c>
      <c r="AC893" s="20">
        <v>8.11</v>
      </c>
      <c r="AD893" s="20">
        <v>109.9</v>
      </c>
      <c r="AE893" s="20">
        <v>101.8</v>
      </c>
      <c r="AF893" s="20">
        <v>1.75</v>
      </c>
      <c r="AG893" s="20">
        <v>122</v>
      </c>
      <c r="AH893" s="20">
        <v>101.9</v>
      </c>
      <c r="AI893" s="20">
        <v>0.88800000000000001</v>
      </c>
      <c r="AJ893" s="20">
        <v>2.2000000000000002</v>
      </c>
      <c r="AK893" s="20">
        <v>0.11000000000000001</v>
      </c>
      <c r="AL893" s="20">
        <v>1387</v>
      </c>
      <c r="AM893" s="20">
        <v>20.07</v>
      </c>
      <c r="AN893" s="20">
        <v>7.02</v>
      </c>
      <c r="AO893" s="20">
        <v>1693</v>
      </c>
      <c r="AP893" s="20">
        <v>1419</v>
      </c>
      <c r="AQ893" s="20">
        <v>1207</v>
      </c>
      <c r="AR893" s="20">
        <v>0.49299999999999999</v>
      </c>
      <c r="AS893" s="20">
        <v>176</v>
      </c>
      <c r="AT893" s="20">
        <v>438</v>
      </c>
      <c r="AU893" s="20">
        <v>0.40200000000000002</v>
      </c>
      <c r="AV893" s="20">
        <v>327</v>
      </c>
      <c r="AW893" s="20">
        <v>450</v>
      </c>
      <c r="AX893" s="20">
        <v>0.72699999999999998</v>
      </c>
      <c r="AY893" s="20">
        <v>244</v>
      </c>
      <c r="AZ893" s="20">
        <v>12.2</v>
      </c>
      <c r="BA893" s="20">
        <v>716</v>
      </c>
      <c r="BB893" s="20">
        <v>35.799999999999997</v>
      </c>
      <c r="BC893" s="20">
        <v>319</v>
      </c>
      <c r="BD893" s="20">
        <v>133</v>
      </c>
      <c r="BE893" s="20">
        <v>72</v>
      </c>
      <c r="BF893" s="20">
        <v>230</v>
      </c>
      <c r="BG893" s="20">
        <v>329</v>
      </c>
      <c r="BH893" s="20">
        <v>84.6</v>
      </c>
      <c r="BI893" s="20">
        <v>70.95</v>
      </c>
      <c r="BJ893" s="20">
        <v>13.7</v>
      </c>
      <c r="BK893" s="20">
        <v>1.387</v>
      </c>
      <c r="BL893" s="20">
        <v>11.5</v>
      </c>
      <c r="BM893" s="20">
        <v>0.57799999999999996</v>
      </c>
      <c r="BN893" s="20">
        <v>21.9</v>
      </c>
      <c r="BO893" s="20">
        <v>22.5</v>
      </c>
      <c r="BP893" s="20">
        <v>3.6</v>
      </c>
      <c r="BQ893" s="20">
        <v>6.65</v>
      </c>
      <c r="BR893" s="20">
        <v>16.399999999999999</v>
      </c>
      <c r="BS893" s="20">
        <v>31</v>
      </c>
      <c r="BT893" s="20">
        <v>0.60199999999999998</v>
      </c>
      <c r="BU893" s="20">
        <v>0</v>
      </c>
      <c r="BV893" s="66">
        <v>15</v>
      </c>
      <c r="BW893" s="66">
        <v>31</v>
      </c>
      <c r="BX893" s="66">
        <v>18</v>
      </c>
      <c r="BY893" s="66">
        <v>15</v>
      </c>
      <c r="BZ893" s="66">
        <v>16</v>
      </c>
      <c r="CA893" s="66">
        <v>17.3</v>
      </c>
      <c r="CB893" s="66">
        <v>31</v>
      </c>
      <c r="CC893" s="66">
        <v>29</v>
      </c>
      <c r="CD893" s="20">
        <v>0.8</v>
      </c>
      <c r="CE893" s="20">
        <v>22.23</v>
      </c>
      <c r="CF893" s="20">
        <v>115</v>
      </c>
      <c r="CG893" s="20">
        <v>92.8</v>
      </c>
      <c r="CH893" s="20">
        <v>68.900000000000006</v>
      </c>
      <c r="CI893" s="20">
        <v>-2E-3</v>
      </c>
      <c r="CJ893" s="20">
        <v>1.8</v>
      </c>
      <c r="CK893" s="20">
        <v>106.4</v>
      </c>
      <c r="CL893" s="20">
        <v>104.6</v>
      </c>
      <c r="CM893" s="20">
        <v>-7.54</v>
      </c>
      <c r="CN893" s="20">
        <v>115.6</v>
      </c>
      <c r="CO893" s="20">
        <v>91.2</v>
      </c>
      <c r="CP893" s="63">
        <v>0.93810000000000004</v>
      </c>
      <c r="CQ893" s="20">
        <v>22</v>
      </c>
      <c r="CR893" s="20">
        <v>1.1000000000000001</v>
      </c>
      <c r="CS893" s="20">
        <v>1424</v>
      </c>
      <c r="CT893" s="20">
        <v>22.62</v>
      </c>
      <c r="CU893" s="20">
        <v>3.92</v>
      </c>
      <c r="CV893" s="20">
        <v>1609</v>
      </c>
      <c r="CW893" s="20">
        <v>1235</v>
      </c>
      <c r="CX893" s="20">
        <v>1186</v>
      </c>
      <c r="CY893" s="20">
        <v>0.48299999999999998</v>
      </c>
      <c r="CZ893" s="20">
        <v>136</v>
      </c>
      <c r="DA893" s="20">
        <v>383</v>
      </c>
      <c r="DB893" s="20">
        <v>0.35499999999999998</v>
      </c>
      <c r="DC893" s="20">
        <v>327</v>
      </c>
      <c r="DD893" s="20">
        <v>473</v>
      </c>
      <c r="DE893" s="20">
        <v>0.69099999999999995</v>
      </c>
      <c r="DF893" s="20">
        <v>227</v>
      </c>
      <c r="DG893" s="20">
        <v>11.35</v>
      </c>
      <c r="DH893" s="20">
        <v>714</v>
      </c>
      <c r="DI893" s="20">
        <v>35.700000000000003</v>
      </c>
      <c r="DJ893" s="20">
        <v>349</v>
      </c>
      <c r="DK893" s="20">
        <v>223</v>
      </c>
      <c r="DL893" s="20">
        <v>59</v>
      </c>
      <c r="DM893" s="20">
        <v>222</v>
      </c>
      <c r="DN893" s="20">
        <v>318</v>
      </c>
      <c r="DO893" s="20">
        <v>80.400000000000006</v>
      </c>
      <c r="DP893" s="20">
        <v>61.75</v>
      </c>
      <c r="DQ893" s="20">
        <v>18.7</v>
      </c>
      <c r="DR893" s="20">
        <v>1.5720000000000001</v>
      </c>
      <c r="DS893" s="20">
        <v>11.1</v>
      </c>
      <c r="DT893" s="20">
        <v>1.0049999999999999</v>
      </c>
      <c r="DU893" s="20">
        <v>19.2</v>
      </c>
      <c r="DV893" s="20">
        <v>23.6</v>
      </c>
      <c r="DW893" s="20">
        <v>3</v>
      </c>
      <c r="DX893" s="20">
        <v>11.15</v>
      </c>
      <c r="DY893" s="20">
        <v>15.9</v>
      </c>
      <c r="DZ893" s="20">
        <v>36</v>
      </c>
      <c r="EA893" s="20">
        <v>0.59799999999999998</v>
      </c>
      <c r="EB893" s="20">
        <v>1</v>
      </c>
      <c r="EC893" s="66">
        <v>10</v>
      </c>
      <c r="ED893" s="66">
        <v>15</v>
      </c>
      <c r="EE893" s="66">
        <v>16</v>
      </c>
      <c r="EF893" s="66">
        <v>8</v>
      </c>
      <c r="EG893" s="66">
        <v>13</v>
      </c>
      <c r="EH893" s="66">
        <v>13.5</v>
      </c>
      <c r="EI893" s="66">
        <v>35</v>
      </c>
      <c r="EJ893" s="66">
        <v>23</v>
      </c>
      <c r="EK893" s="20">
        <v>11395.84</v>
      </c>
      <c r="EL893" s="20">
        <v>11649.5</v>
      </c>
      <c r="EM893" s="20">
        <v>128.22499999999999</v>
      </c>
      <c r="EN893" s="20">
        <v>73.814999999999998</v>
      </c>
      <c r="EO893" s="20">
        <v>11.332399999999998</v>
      </c>
      <c r="EP893" s="20">
        <v>231.18600000000001</v>
      </c>
      <c r="EQ893" s="21">
        <v>70</v>
      </c>
      <c r="ER893" s="21">
        <v>68</v>
      </c>
      <c r="ES893" s="61" t="str">
        <f t="shared" si="54"/>
        <v>Baylor</v>
      </c>
      <c r="ET893" s="61">
        <f t="shared" si="55"/>
        <v>138</v>
      </c>
      <c r="EU893" s="61">
        <f t="shared" si="56"/>
        <v>2</v>
      </c>
    </row>
    <row r="894" spans="1:151" x14ac:dyDescent="0.45">
      <c r="A894" s="68">
        <v>45325</v>
      </c>
      <c r="B894" s="21" t="s">
        <v>297</v>
      </c>
      <c r="C894" s="21">
        <v>152</v>
      </c>
      <c r="D894" s="21" t="s">
        <v>186</v>
      </c>
      <c r="E894" s="21">
        <v>91</v>
      </c>
      <c r="F894" s="50" t="s">
        <v>558</v>
      </c>
      <c r="G894" t="s">
        <v>297</v>
      </c>
      <c r="H894" t="s">
        <v>186</v>
      </c>
      <c r="I894" t="s">
        <v>297</v>
      </c>
      <c r="J894" t="s">
        <v>186</v>
      </c>
      <c r="K894" t="s">
        <v>297</v>
      </c>
      <c r="L894" t="s">
        <v>446</v>
      </c>
      <c r="M894" t="s">
        <v>297</v>
      </c>
      <c r="N894" t="s">
        <v>664</v>
      </c>
      <c r="O894" t="s">
        <v>297</v>
      </c>
      <c r="P894" t="s">
        <v>186</v>
      </c>
      <c r="Q894" t="s">
        <v>297</v>
      </c>
      <c r="R894" t="s">
        <v>446</v>
      </c>
      <c r="S894" t="s">
        <v>29</v>
      </c>
      <c r="T894" t="s">
        <v>29</v>
      </c>
      <c r="U894">
        <v>21</v>
      </c>
      <c r="V894">
        <v>20</v>
      </c>
      <c r="W894" s="20">
        <v>0.28571428571428598</v>
      </c>
      <c r="X894" s="20">
        <v>-2.7</v>
      </c>
      <c r="Y894" s="20">
        <v>105.7</v>
      </c>
      <c r="Z894" s="20">
        <v>108.4</v>
      </c>
      <c r="AA894" s="20">
        <v>69.2</v>
      </c>
      <c r="AB894" s="20">
        <v>-3.9E-2</v>
      </c>
      <c r="AC894" s="20">
        <v>6</v>
      </c>
      <c r="AD894" s="20">
        <v>109.4</v>
      </c>
      <c r="AE894" s="20">
        <v>103.4</v>
      </c>
      <c r="AF894" s="20">
        <v>-5.24</v>
      </c>
      <c r="AG894" s="20">
        <v>104</v>
      </c>
      <c r="AH894" s="20">
        <v>108.6</v>
      </c>
      <c r="AI894" s="20">
        <v>0.37859999999999999</v>
      </c>
      <c r="AJ894" s="20">
        <v>-7.8</v>
      </c>
      <c r="AK894" s="20">
        <v>-0.37142857142857144</v>
      </c>
      <c r="AL894" s="20">
        <v>1078</v>
      </c>
      <c r="AM894" s="20">
        <v>0.01</v>
      </c>
      <c r="AN894" s="20">
        <v>5.82</v>
      </c>
      <c r="AO894" s="20">
        <v>1501</v>
      </c>
      <c r="AP894" s="20">
        <v>1623</v>
      </c>
      <c r="AQ894" s="20">
        <v>1205</v>
      </c>
      <c r="AR894" s="20">
        <v>0.42899999999999999</v>
      </c>
      <c r="AS894" s="20">
        <v>117</v>
      </c>
      <c r="AT894" s="20">
        <v>379</v>
      </c>
      <c r="AU894" s="20">
        <v>0.309</v>
      </c>
      <c r="AV894" s="20">
        <v>350</v>
      </c>
      <c r="AW894" s="20">
        <v>473</v>
      </c>
      <c r="AX894" s="20">
        <v>0.74</v>
      </c>
      <c r="AY894" s="20">
        <v>223</v>
      </c>
      <c r="AZ894" s="20">
        <v>10.619047619047619</v>
      </c>
      <c r="BA894" s="20">
        <v>741</v>
      </c>
      <c r="BB894" s="20">
        <v>35.285714285714285</v>
      </c>
      <c r="BC894" s="20">
        <v>225</v>
      </c>
      <c r="BD894" s="20">
        <v>112</v>
      </c>
      <c r="BE894" s="20">
        <v>54</v>
      </c>
      <c r="BF894" s="20">
        <v>264</v>
      </c>
      <c r="BG894" s="20">
        <v>355</v>
      </c>
      <c r="BH894" s="20">
        <v>71.5</v>
      </c>
      <c r="BI894" s="20">
        <v>77.286000000000001</v>
      </c>
      <c r="BJ894" s="20">
        <v>-5.81</v>
      </c>
      <c r="BK894" s="20">
        <v>0.85199999999999998</v>
      </c>
      <c r="BL894" s="20">
        <v>12.571</v>
      </c>
      <c r="BM894" s="20">
        <v>0.42399999999999999</v>
      </c>
      <c r="BN894" s="20">
        <v>18</v>
      </c>
      <c r="BO894" s="20">
        <v>22.5</v>
      </c>
      <c r="BP894" s="20">
        <v>2.6</v>
      </c>
      <c r="BQ894" s="20">
        <v>5.333333333333333</v>
      </c>
      <c r="BR894" s="20">
        <v>16.899999999999999</v>
      </c>
      <c r="BS894" s="20">
        <v>257</v>
      </c>
      <c r="BT894" s="20">
        <v>0.45600000000000002</v>
      </c>
      <c r="BU894" s="20">
        <v>1</v>
      </c>
      <c r="BV894" s="66">
        <v>212</v>
      </c>
      <c r="BW894" s="66">
        <v>265</v>
      </c>
      <c r="BX894" s="66">
        <v>238</v>
      </c>
      <c r="BY894" s="66">
        <v>225</v>
      </c>
      <c r="BZ894" s="66">
        <v>190</v>
      </c>
      <c r="CA894" s="66">
        <v>189</v>
      </c>
      <c r="CB894" s="66">
        <v>257</v>
      </c>
      <c r="CC894" s="66">
        <v>283</v>
      </c>
      <c r="CD894" s="20">
        <v>0.6</v>
      </c>
      <c r="CE894" s="20">
        <v>10.98</v>
      </c>
      <c r="CF894" s="20">
        <v>109</v>
      </c>
      <c r="CG894" s="20">
        <v>98</v>
      </c>
      <c r="CH894" s="20">
        <v>70.900000000000006</v>
      </c>
      <c r="CI894" s="20">
        <v>8.0000000000000002E-3</v>
      </c>
      <c r="CJ894" s="20">
        <v>7.56</v>
      </c>
      <c r="CK894" s="20">
        <v>110.7</v>
      </c>
      <c r="CL894" s="20">
        <v>103.2</v>
      </c>
      <c r="CM894" s="20">
        <v>2.54</v>
      </c>
      <c r="CN894" s="20">
        <v>108.3</v>
      </c>
      <c r="CO894" s="20">
        <v>97</v>
      </c>
      <c r="CP894" s="63">
        <v>0.77929999999999999</v>
      </c>
      <c r="CQ894" s="20">
        <v>-0.9</v>
      </c>
      <c r="CR894" s="20">
        <v>-4.4999999999999998E-2</v>
      </c>
      <c r="CS894" s="20">
        <v>1321</v>
      </c>
      <c r="CT894" s="20">
        <v>11.23</v>
      </c>
      <c r="CU894" s="20">
        <v>8.0299999999999994</v>
      </c>
      <c r="CV894" s="20">
        <v>1531</v>
      </c>
      <c r="CW894" s="20">
        <v>1467</v>
      </c>
      <c r="CX894" s="20">
        <v>1233</v>
      </c>
      <c r="CY894" s="20">
        <v>0.442</v>
      </c>
      <c r="CZ894" s="20">
        <v>131</v>
      </c>
      <c r="DA894" s="20">
        <v>393</v>
      </c>
      <c r="DB894" s="20">
        <v>0.33300000000000002</v>
      </c>
      <c r="DC894" s="20">
        <v>310</v>
      </c>
      <c r="DD894" s="20">
        <v>450</v>
      </c>
      <c r="DE894" s="20">
        <v>0.68899999999999995</v>
      </c>
      <c r="DF894" s="20">
        <v>212</v>
      </c>
      <c r="DG894" s="20">
        <v>10.6</v>
      </c>
      <c r="DH894" s="20">
        <v>703</v>
      </c>
      <c r="DI894" s="20">
        <v>35.15</v>
      </c>
      <c r="DJ894" s="20">
        <v>258</v>
      </c>
      <c r="DK894" s="20">
        <v>185</v>
      </c>
      <c r="DL894" s="20">
        <v>79</v>
      </c>
      <c r="DM894" s="20">
        <v>241</v>
      </c>
      <c r="DN894" s="20">
        <v>402</v>
      </c>
      <c r="DO894" s="20">
        <v>76.599999999999994</v>
      </c>
      <c r="DP894" s="20">
        <v>73.349999999999994</v>
      </c>
      <c r="DQ894" s="20">
        <v>3.2</v>
      </c>
      <c r="DR894" s="20">
        <v>1.071</v>
      </c>
      <c r="DS894" s="20">
        <v>12.05</v>
      </c>
      <c r="DT894" s="20">
        <v>0.76800000000000002</v>
      </c>
      <c r="DU894" s="20">
        <v>19.600000000000001</v>
      </c>
      <c r="DV894" s="20">
        <v>22.5</v>
      </c>
      <c r="DW894" s="20">
        <v>4</v>
      </c>
      <c r="DX894" s="20">
        <v>9.25</v>
      </c>
      <c r="DY894" s="20">
        <v>20.100000000000001</v>
      </c>
      <c r="DZ894" s="20">
        <v>51</v>
      </c>
      <c r="EA894" s="20">
        <v>0.58299999999999996</v>
      </c>
      <c r="EB894" s="20">
        <v>-1</v>
      </c>
      <c r="EC894" s="66">
        <v>88</v>
      </c>
      <c r="ED894" s="66">
        <v>84</v>
      </c>
      <c r="EE894" s="66">
        <v>75</v>
      </c>
      <c r="EF894" s="66">
        <v>79</v>
      </c>
      <c r="EG894" s="66">
        <v>73</v>
      </c>
      <c r="EH894" s="66">
        <v>58.3</v>
      </c>
      <c r="EI894" s="66">
        <v>51</v>
      </c>
      <c r="EJ894" s="66">
        <v>114</v>
      </c>
      <c r="EK894" s="20">
        <v>10358.6</v>
      </c>
      <c r="EL894" s="20">
        <v>11815.6</v>
      </c>
      <c r="EM894" s="20">
        <v>116.28175</v>
      </c>
      <c r="EN894" s="20">
        <v>64.266666666666666</v>
      </c>
      <c r="EO894" s="20">
        <v>11.644099999999998</v>
      </c>
      <c r="EP894" s="20">
        <v>297.48</v>
      </c>
      <c r="EQ894" s="21">
        <v>101</v>
      </c>
      <c r="ER894" s="21">
        <v>92</v>
      </c>
      <c r="ES894" s="61" t="str">
        <f t="shared" si="54"/>
        <v>Louisville</v>
      </c>
      <c r="ET894" s="61">
        <f t="shared" si="55"/>
        <v>193</v>
      </c>
      <c r="EU894" s="61">
        <f t="shared" si="56"/>
        <v>9</v>
      </c>
    </row>
    <row r="895" spans="1:151" x14ac:dyDescent="0.45">
      <c r="A895" s="68">
        <v>45325</v>
      </c>
      <c r="B895" s="21" t="s">
        <v>105</v>
      </c>
      <c r="C895" s="21">
        <v>324</v>
      </c>
      <c r="D895" s="21" t="s">
        <v>169</v>
      </c>
      <c r="E895" s="21">
        <v>359</v>
      </c>
      <c r="F895" s="50" t="s">
        <v>558</v>
      </c>
      <c r="G895" t="s">
        <v>105</v>
      </c>
      <c r="H895" t="s">
        <v>169</v>
      </c>
      <c r="I895" t="s">
        <v>105</v>
      </c>
      <c r="J895" t="s">
        <v>169</v>
      </c>
      <c r="K895" t="s">
        <v>1329</v>
      </c>
      <c r="L895" t="s">
        <v>169</v>
      </c>
      <c r="M895" t="s">
        <v>105</v>
      </c>
      <c r="N895" t="s">
        <v>169</v>
      </c>
      <c r="O895" t="s">
        <v>105</v>
      </c>
      <c r="P895" t="s">
        <v>169</v>
      </c>
      <c r="Q895" t="s">
        <v>105</v>
      </c>
      <c r="R895" t="s">
        <v>169</v>
      </c>
      <c r="S895" t="s">
        <v>47</v>
      </c>
      <c r="T895" t="s">
        <v>47</v>
      </c>
      <c r="U895">
        <v>20</v>
      </c>
      <c r="V895">
        <v>21</v>
      </c>
      <c r="W895" s="20">
        <v>0.55000000000000004</v>
      </c>
      <c r="X895" s="20">
        <v>7.31</v>
      </c>
      <c r="Y895" s="20">
        <v>113.8</v>
      </c>
      <c r="Z895" s="20">
        <v>106.5</v>
      </c>
      <c r="AA895" s="20">
        <v>66.2</v>
      </c>
      <c r="AB895" s="20">
        <v>-1.7999999999999999E-2</v>
      </c>
      <c r="AC895" s="20">
        <v>6.32</v>
      </c>
      <c r="AD895" s="20">
        <v>109.6</v>
      </c>
      <c r="AE895" s="20">
        <v>103.3</v>
      </c>
      <c r="AF895" s="20">
        <v>3.39</v>
      </c>
      <c r="AG895" s="20">
        <v>113.6</v>
      </c>
      <c r="AH895" s="20">
        <v>105.3</v>
      </c>
      <c r="AI895" s="20">
        <v>0.70530000000000004</v>
      </c>
      <c r="AJ895" s="20">
        <v>-3</v>
      </c>
      <c r="AK895" s="20">
        <v>-0.15</v>
      </c>
      <c r="AL895" s="20">
        <v>1235</v>
      </c>
      <c r="AM895" s="20">
        <v>7.11</v>
      </c>
      <c r="AN895" s="20">
        <v>6.61</v>
      </c>
      <c r="AO895" s="20">
        <v>1516</v>
      </c>
      <c r="AP895" s="20">
        <v>1415</v>
      </c>
      <c r="AQ895" s="20">
        <v>1198</v>
      </c>
      <c r="AR895" s="20">
        <v>0.47</v>
      </c>
      <c r="AS895" s="20">
        <v>148</v>
      </c>
      <c r="AT895" s="20">
        <v>443</v>
      </c>
      <c r="AU895" s="20">
        <v>0.33400000000000002</v>
      </c>
      <c r="AV895" s="20">
        <v>242</v>
      </c>
      <c r="AW895" s="20">
        <v>345</v>
      </c>
      <c r="AX895" s="20">
        <v>0.70099999999999996</v>
      </c>
      <c r="AY895" s="20">
        <v>206</v>
      </c>
      <c r="AZ895" s="20">
        <v>10.3</v>
      </c>
      <c r="BA895" s="20">
        <v>672</v>
      </c>
      <c r="BB895" s="20">
        <v>33.6</v>
      </c>
      <c r="BC895" s="20">
        <v>302</v>
      </c>
      <c r="BD895" s="20">
        <v>137</v>
      </c>
      <c r="BE895" s="20">
        <v>90</v>
      </c>
      <c r="BF895" s="20">
        <v>214</v>
      </c>
      <c r="BG895" s="20">
        <v>319</v>
      </c>
      <c r="BH895" s="20">
        <v>75.8</v>
      </c>
      <c r="BI895" s="20">
        <v>70.75</v>
      </c>
      <c r="BJ895" s="20">
        <v>5.05</v>
      </c>
      <c r="BK895" s="20">
        <v>1.411</v>
      </c>
      <c r="BL895" s="20">
        <v>10.7</v>
      </c>
      <c r="BM895" s="20">
        <v>0.64</v>
      </c>
      <c r="BN895" s="20">
        <v>22.2</v>
      </c>
      <c r="BO895" s="20">
        <v>17.2</v>
      </c>
      <c r="BP895" s="20">
        <v>4.5</v>
      </c>
      <c r="BQ895" s="20">
        <v>6.85</v>
      </c>
      <c r="BR895" s="20">
        <v>16</v>
      </c>
      <c r="BS895" s="20">
        <v>91</v>
      </c>
      <c r="BT895" s="20">
        <v>0.55500000000000005</v>
      </c>
      <c r="BU895" s="20">
        <v>-4</v>
      </c>
      <c r="BV895" s="66">
        <v>98</v>
      </c>
      <c r="BW895" s="66">
        <v>110</v>
      </c>
      <c r="BX895" s="66">
        <v>113</v>
      </c>
      <c r="BY895" s="66">
        <v>85</v>
      </c>
      <c r="BZ895" s="66">
        <v>99</v>
      </c>
      <c r="CA895" s="66">
        <v>83.8</v>
      </c>
      <c r="CB895" s="66">
        <v>99</v>
      </c>
      <c r="CC895" s="66">
        <v>118</v>
      </c>
      <c r="CD895" s="20">
        <v>0.57142857142857095</v>
      </c>
      <c r="CE895" s="20">
        <v>-0.55000000000000004</v>
      </c>
      <c r="CF895" s="20">
        <v>108.7</v>
      </c>
      <c r="CG895" s="20">
        <v>109.3</v>
      </c>
      <c r="CH895" s="20">
        <v>67.5</v>
      </c>
      <c r="CI895" s="20">
        <v>0.152</v>
      </c>
      <c r="CJ895" s="20">
        <v>4.84</v>
      </c>
      <c r="CK895" s="20">
        <v>109.5</v>
      </c>
      <c r="CL895" s="20">
        <v>104.6</v>
      </c>
      <c r="CM895" s="20">
        <v>1.39</v>
      </c>
      <c r="CN895" s="20">
        <v>108.8</v>
      </c>
      <c r="CO895" s="20">
        <v>108.6</v>
      </c>
      <c r="CP895" s="63">
        <v>0.50639999999999996</v>
      </c>
      <c r="CQ895" s="20">
        <v>-3</v>
      </c>
      <c r="CR895" s="20">
        <v>-0.14285714285714285</v>
      </c>
      <c r="CS895" s="20">
        <v>1222</v>
      </c>
      <c r="CT895" s="20">
        <v>0.25</v>
      </c>
      <c r="CU895" s="20">
        <v>4.46</v>
      </c>
      <c r="CV895" s="20">
        <v>1560</v>
      </c>
      <c r="CW895" s="20">
        <v>1571</v>
      </c>
      <c r="CX895" s="20">
        <v>1135</v>
      </c>
      <c r="CY895" s="20">
        <v>0.45900000000000002</v>
      </c>
      <c r="CZ895" s="20">
        <v>159</v>
      </c>
      <c r="DA895" s="20">
        <v>400</v>
      </c>
      <c r="DB895" s="20">
        <v>0.39800000000000002</v>
      </c>
      <c r="DC895" s="20">
        <v>359</v>
      </c>
      <c r="DD895" s="20">
        <v>477</v>
      </c>
      <c r="DE895" s="20">
        <v>0.753</v>
      </c>
      <c r="DF895" s="20">
        <v>205</v>
      </c>
      <c r="DG895" s="20">
        <v>9.7619047619047628</v>
      </c>
      <c r="DH895" s="20">
        <v>725</v>
      </c>
      <c r="DI895" s="20">
        <v>34.523809523809526</v>
      </c>
      <c r="DJ895" s="20">
        <v>249</v>
      </c>
      <c r="DK895" s="20">
        <v>108</v>
      </c>
      <c r="DL895" s="20">
        <v>58</v>
      </c>
      <c r="DM895" s="20">
        <v>296</v>
      </c>
      <c r="DN895" s="20">
        <v>324</v>
      </c>
      <c r="DO895" s="20">
        <v>74.3</v>
      </c>
      <c r="DP895" s="20">
        <v>74.81</v>
      </c>
      <c r="DQ895" s="20">
        <v>-0.52400000000000002</v>
      </c>
      <c r="DR895" s="20">
        <v>0.84099999999999997</v>
      </c>
      <c r="DS895" s="20">
        <v>14.095000000000001</v>
      </c>
      <c r="DT895" s="20">
        <v>0.36499999999999999</v>
      </c>
      <c r="DU895" s="20">
        <v>19</v>
      </c>
      <c r="DV895" s="20">
        <v>22.7</v>
      </c>
      <c r="DW895" s="20">
        <v>2.8</v>
      </c>
      <c r="DX895" s="20">
        <v>5.1428571428571432</v>
      </c>
      <c r="DY895" s="20">
        <v>15.4</v>
      </c>
      <c r="DZ895" s="20">
        <v>100</v>
      </c>
      <c r="EA895" s="20">
        <v>0.54800000000000004</v>
      </c>
      <c r="EB895" s="20">
        <v>0</v>
      </c>
      <c r="EC895" s="66">
        <v>151</v>
      </c>
      <c r="ED895" s="66">
        <v>115</v>
      </c>
      <c r="EE895" s="66">
        <v>132</v>
      </c>
      <c r="EF895" s="66">
        <v>285</v>
      </c>
      <c r="EG895" s="66">
        <v>170</v>
      </c>
      <c r="EH895" s="66">
        <v>136.80000000000001</v>
      </c>
      <c r="EI895" s="66">
        <v>100</v>
      </c>
      <c r="EJ895" s="66">
        <v>160</v>
      </c>
      <c r="EK895" s="20">
        <v>12438.34</v>
      </c>
      <c r="EL895" s="20">
        <v>11576.550000000001</v>
      </c>
      <c r="EM895" s="20">
        <v>55.028571428571432</v>
      </c>
      <c r="EN895" s="20">
        <v>96.550749999999994</v>
      </c>
      <c r="EO895" s="20">
        <v>12.048</v>
      </c>
      <c r="EP895" s="20">
        <v>227.124</v>
      </c>
      <c r="EQ895" s="21">
        <v>62</v>
      </c>
      <c r="ER895" s="21">
        <v>48</v>
      </c>
      <c r="ES895" s="61" t="str">
        <f t="shared" si="54"/>
        <v>UNLV</v>
      </c>
      <c r="ET895" s="61">
        <f t="shared" si="55"/>
        <v>110</v>
      </c>
      <c r="EU895" s="61">
        <f t="shared" si="56"/>
        <v>14</v>
      </c>
    </row>
    <row r="896" spans="1:151" x14ac:dyDescent="0.45">
      <c r="A896" s="68">
        <v>45325</v>
      </c>
      <c r="B896" s="21" t="s">
        <v>178</v>
      </c>
      <c r="C896" s="21">
        <v>232</v>
      </c>
      <c r="D896" s="21" t="s">
        <v>175</v>
      </c>
      <c r="E896" s="21">
        <v>230</v>
      </c>
      <c r="F896" s="50" t="s">
        <v>558</v>
      </c>
      <c r="G896" t="s">
        <v>178</v>
      </c>
      <c r="H896" t="s">
        <v>175</v>
      </c>
      <c r="I896" t="s">
        <v>178</v>
      </c>
      <c r="J896" t="s">
        <v>175</v>
      </c>
      <c r="K896" t="s">
        <v>178</v>
      </c>
      <c r="L896" t="s">
        <v>175</v>
      </c>
      <c r="M896" t="s">
        <v>178</v>
      </c>
      <c r="N896" t="s">
        <v>175</v>
      </c>
      <c r="O896" t="s">
        <v>178</v>
      </c>
      <c r="P896" t="s">
        <v>175</v>
      </c>
      <c r="Q896" t="s">
        <v>178</v>
      </c>
      <c r="R896" t="s">
        <v>175</v>
      </c>
      <c r="S896" t="s">
        <v>31</v>
      </c>
      <c r="T896" t="s">
        <v>31</v>
      </c>
      <c r="U896">
        <v>23</v>
      </c>
      <c r="V896">
        <v>23</v>
      </c>
      <c r="W896" s="20">
        <v>0.34782608695652201</v>
      </c>
      <c r="X896" s="20">
        <v>-11.05</v>
      </c>
      <c r="Y896" s="20">
        <v>102.2</v>
      </c>
      <c r="Z896" s="20">
        <v>113.2</v>
      </c>
      <c r="AA896" s="20">
        <v>69.3</v>
      </c>
      <c r="AB896" s="20">
        <v>1.2E-2</v>
      </c>
      <c r="AC896" s="20">
        <v>0.2</v>
      </c>
      <c r="AD896" s="20">
        <v>106.2</v>
      </c>
      <c r="AE896" s="20">
        <v>106</v>
      </c>
      <c r="AF896" s="20">
        <v>-0.79</v>
      </c>
      <c r="AG896" s="20">
        <v>102.1</v>
      </c>
      <c r="AH896" s="20">
        <v>112.6</v>
      </c>
      <c r="AI896" s="20">
        <v>0.24349999999999999</v>
      </c>
      <c r="AJ896" s="20">
        <v>-10</v>
      </c>
      <c r="AK896" s="20">
        <v>-0.43478260869565216</v>
      </c>
      <c r="AL896" s="20">
        <v>1006</v>
      </c>
      <c r="AM896" s="20">
        <v>-9.8699999999999992</v>
      </c>
      <c r="AN896" s="20">
        <v>-0.16</v>
      </c>
      <c r="AO896" s="20">
        <v>1672</v>
      </c>
      <c r="AP896" s="20">
        <v>1836</v>
      </c>
      <c r="AQ896" s="20">
        <v>1311</v>
      </c>
      <c r="AR896" s="20">
        <v>0.44500000000000001</v>
      </c>
      <c r="AS896" s="20">
        <v>202</v>
      </c>
      <c r="AT896" s="20">
        <v>589</v>
      </c>
      <c r="AU896" s="20">
        <v>0.34300000000000003</v>
      </c>
      <c r="AV896" s="20">
        <v>304</v>
      </c>
      <c r="AW896" s="20">
        <v>428</v>
      </c>
      <c r="AX896" s="20">
        <v>0.71</v>
      </c>
      <c r="AY896" s="20">
        <v>194</v>
      </c>
      <c r="AZ896" s="20">
        <v>8.4347826086956523</v>
      </c>
      <c r="BA896" s="20">
        <v>786</v>
      </c>
      <c r="BB896" s="20">
        <v>34.173913043478258</v>
      </c>
      <c r="BC896" s="20">
        <v>319</v>
      </c>
      <c r="BD896" s="20">
        <v>110</v>
      </c>
      <c r="BE896" s="20">
        <v>57</v>
      </c>
      <c r="BF896" s="20">
        <v>309</v>
      </c>
      <c r="BG896" s="20">
        <v>377</v>
      </c>
      <c r="BH896" s="20">
        <v>72.7</v>
      </c>
      <c r="BI896" s="20">
        <v>79.825999999999993</v>
      </c>
      <c r="BJ896" s="20">
        <v>-7.13</v>
      </c>
      <c r="BK896" s="20">
        <v>1.032</v>
      </c>
      <c r="BL896" s="20">
        <v>13.435</v>
      </c>
      <c r="BM896" s="20">
        <v>0.35599999999999998</v>
      </c>
      <c r="BN896" s="20">
        <v>25.6</v>
      </c>
      <c r="BO896" s="20">
        <v>18.600000000000001</v>
      </c>
      <c r="BP896" s="20">
        <v>2.5</v>
      </c>
      <c r="BQ896" s="20">
        <v>4.7826086956521738</v>
      </c>
      <c r="BR896" s="20">
        <v>16.399999999999999</v>
      </c>
      <c r="BS896" s="20">
        <v>272</v>
      </c>
      <c r="BT896" s="20">
        <v>0.44700000000000001</v>
      </c>
      <c r="BU896" s="20">
        <v>0</v>
      </c>
      <c r="BV896" s="66">
        <v>306</v>
      </c>
      <c r="BW896" s="66">
        <v>277</v>
      </c>
      <c r="BX896" s="66">
        <v>312</v>
      </c>
      <c r="BY896" s="66">
        <v>321</v>
      </c>
      <c r="BZ896" s="66">
        <v>300</v>
      </c>
      <c r="CA896" s="66">
        <v>246.2</v>
      </c>
      <c r="CB896" s="66">
        <v>272</v>
      </c>
      <c r="CC896" s="66">
        <v>292</v>
      </c>
      <c r="CD896" s="20">
        <v>0.39130434782608697</v>
      </c>
      <c r="CE896" s="20">
        <v>-5.53</v>
      </c>
      <c r="CF896" s="20">
        <v>105.2</v>
      </c>
      <c r="CG896" s="20">
        <v>110.7</v>
      </c>
      <c r="CH896" s="20">
        <v>67</v>
      </c>
      <c r="CI896" s="20">
        <v>-7.0999999999999994E-2</v>
      </c>
      <c r="CJ896" s="20">
        <v>0.65</v>
      </c>
      <c r="CK896" s="20">
        <v>106.6</v>
      </c>
      <c r="CL896" s="20">
        <v>106</v>
      </c>
      <c r="CM896" s="20">
        <v>0.06</v>
      </c>
      <c r="CN896" s="20">
        <v>103.6</v>
      </c>
      <c r="CO896" s="20">
        <v>110</v>
      </c>
      <c r="CP896" s="63">
        <v>0.33539999999999998</v>
      </c>
      <c r="CQ896" s="20">
        <v>-8.6999999999999993</v>
      </c>
      <c r="CR896" s="20">
        <v>-0.37826086956521737</v>
      </c>
      <c r="CS896" s="20">
        <v>1028</v>
      </c>
      <c r="CT896" s="20">
        <v>-2.44</v>
      </c>
      <c r="CU896" s="20">
        <v>1.7</v>
      </c>
      <c r="CV896" s="20">
        <v>1650</v>
      </c>
      <c r="CW896" s="20">
        <v>1689</v>
      </c>
      <c r="CX896" s="20">
        <v>1361</v>
      </c>
      <c r="CY896" s="20">
        <v>0.442</v>
      </c>
      <c r="CZ896" s="20">
        <v>152</v>
      </c>
      <c r="DA896" s="20">
        <v>437</v>
      </c>
      <c r="DB896" s="20">
        <v>0.34799999999999998</v>
      </c>
      <c r="DC896" s="20">
        <v>296</v>
      </c>
      <c r="DD896" s="20">
        <v>432</v>
      </c>
      <c r="DE896" s="20">
        <v>0.68500000000000005</v>
      </c>
      <c r="DF896" s="20">
        <v>247</v>
      </c>
      <c r="DG896" s="20">
        <v>10.739130434782609</v>
      </c>
      <c r="DH896" s="20">
        <v>781</v>
      </c>
      <c r="DI896" s="20">
        <v>33.956521739130437</v>
      </c>
      <c r="DJ896" s="20">
        <v>307</v>
      </c>
      <c r="DK896" s="20">
        <v>127</v>
      </c>
      <c r="DL896" s="20">
        <v>65</v>
      </c>
      <c r="DM896" s="20">
        <v>263</v>
      </c>
      <c r="DN896" s="20">
        <v>380</v>
      </c>
      <c r="DO896" s="20">
        <v>71.7</v>
      </c>
      <c r="DP896" s="20">
        <v>73.435000000000002</v>
      </c>
      <c r="DQ896" s="20">
        <v>-1.696</v>
      </c>
      <c r="DR896" s="20">
        <v>1.167</v>
      </c>
      <c r="DS896" s="20">
        <v>11.435</v>
      </c>
      <c r="DT896" s="20">
        <v>0.48299999999999998</v>
      </c>
      <c r="DU896" s="20">
        <v>19</v>
      </c>
      <c r="DV896" s="20">
        <v>18.8</v>
      </c>
      <c r="DW896" s="20">
        <v>2.8</v>
      </c>
      <c r="DX896" s="20">
        <v>5.5217391304347823</v>
      </c>
      <c r="DY896" s="20">
        <v>16.5</v>
      </c>
      <c r="DZ896" s="20">
        <v>271</v>
      </c>
      <c r="EA896" s="20">
        <v>0.44700000000000001</v>
      </c>
      <c r="EB896" s="20">
        <v>0</v>
      </c>
      <c r="EC896" s="66">
        <v>253</v>
      </c>
      <c r="ED896" s="66">
        <v>282</v>
      </c>
      <c r="EE896" s="66">
        <v>280</v>
      </c>
      <c r="EF896" s="66">
        <v>264</v>
      </c>
      <c r="EG896" s="66">
        <v>239</v>
      </c>
      <c r="EH896" s="66">
        <v>216</v>
      </c>
      <c r="EI896" s="66">
        <v>271</v>
      </c>
      <c r="EJ896" s="66">
        <v>275</v>
      </c>
      <c r="EK896" s="20">
        <v>11313.54</v>
      </c>
      <c r="EL896" s="20">
        <v>11908.640000000001</v>
      </c>
      <c r="EM896" s="20">
        <v>74.184565217391309</v>
      </c>
      <c r="EN896" s="20">
        <v>54.689130434782612</v>
      </c>
      <c r="EO896" s="20">
        <v>11.234</v>
      </c>
      <c r="EP896" s="20">
        <v>269.8</v>
      </c>
      <c r="EQ896" s="21">
        <v>93</v>
      </c>
      <c r="ER896" s="21">
        <v>89</v>
      </c>
      <c r="ES896" s="61" t="str">
        <f t="shared" si="54"/>
        <v>Portland</v>
      </c>
      <c r="ET896" s="61">
        <f t="shared" si="55"/>
        <v>182</v>
      </c>
      <c r="EU896" s="61">
        <f t="shared" si="56"/>
        <v>4</v>
      </c>
    </row>
    <row r="897" spans="1:151" x14ac:dyDescent="0.45">
      <c r="A897" s="68">
        <v>45325</v>
      </c>
      <c r="B897" s="21" t="s">
        <v>170</v>
      </c>
      <c r="C897" s="21">
        <v>149</v>
      </c>
      <c r="D897" s="21" t="s">
        <v>210</v>
      </c>
      <c r="E897" s="21">
        <v>268</v>
      </c>
      <c r="F897" s="50" t="s">
        <v>558</v>
      </c>
      <c r="G897" t="s">
        <v>535</v>
      </c>
      <c r="H897" t="s">
        <v>210</v>
      </c>
      <c r="I897" t="s">
        <v>535</v>
      </c>
      <c r="J897" t="s">
        <v>210</v>
      </c>
      <c r="K897" t="s">
        <v>170</v>
      </c>
      <c r="L897" t="s">
        <v>210</v>
      </c>
      <c r="M897" t="s">
        <v>170</v>
      </c>
      <c r="N897" t="s">
        <v>666</v>
      </c>
      <c r="O897" t="s">
        <v>170</v>
      </c>
      <c r="P897" t="s">
        <v>210</v>
      </c>
      <c r="Q897" t="s">
        <v>170</v>
      </c>
      <c r="R897" t="s">
        <v>210</v>
      </c>
      <c r="S897" t="s">
        <v>95</v>
      </c>
      <c r="T897" t="s">
        <v>95</v>
      </c>
      <c r="U897">
        <v>22</v>
      </c>
      <c r="V897">
        <v>22</v>
      </c>
      <c r="W897" s="20">
        <v>0.63636363636363602</v>
      </c>
      <c r="X897" s="20">
        <v>3.88</v>
      </c>
      <c r="Y897" s="20">
        <v>109.1</v>
      </c>
      <c r="Z897" s="20">
        <v>105.2</v>
      </c>
      <c r="AA897" s="20">
        <v>68.400000000000006</v>
      </c>
      <c r="AB897" s="20">
        <v>-4.0000000000000001E-3</v>
      </c>
      <c r="AC897" s="20">
        <v>0.06</v>
      </c>
      <c r="AD897" s="20">
        <v>107.2</v>
      </c>
      <c r="AE897" s="20">
        <v>107.1</v>
      </c>
      <c r="AF897" s="20">
        <v>3.08</v>
      </c>
      <c r="AG897" s="20">
        <v>107.8</v>
      </c>
      <c r="AH897" s="20">
        <v>103.6</v>
      </c>
      <c r="AI897" s="20">
        <v>0.61250000000000004</v>
      </c>
      <c r="AJ897" s="20">
        <v>-3.8</v>
      </c>
      <c r="AK897" s="20">
        <v>-0.17272727272727273</v>
      </c>
      <c r="AL897" s="20">
        <v>1241</v>
      </c>
      <c r="AM897" s="20">
        <v>1.1599999999999999</v>
      </c>
      <c r="AN897" s="20">
        <v>-1.84</v>
      </c>
      <c r="AO897" s="20">
        <v>1706</v>
      </c>
      <c r="AP897" s="20">
        <v>1571</v>
      </c>
      <c r="AQ897" s="20">
        <v>1333</v>
      </c>
      <c r="AR897" s="20">
        <v>0.46700000000000003</v>
      </c>
      <c r="AS897" s="20">
        <v>183</v>
      </c>
      <c r="AT897" s="20">
        <v>495</v>
      </c>
      <c r="AU897" s="20">
        <v>0.37</v>
      </c>
      <c r="AV897" s="20">
        <v>279</v>
      </c>
      <c r="AW897" s="20">
        <v>375</v>
      </c>
      <c r="AX897" s="20">
        <v>0.74399999999999999</v>
      </c>
      <c r="AY897" s="20">
        <v>244</v>
      </c>
      <c r="AZ897" s="20">
        <v>11.090909090909092</v>
      </c>
      <c r="BA897" s="20">
        <v>736</v>
      </c>
      <c r="BB897" s="20">
        <v>33.454545454545453</v>
      </c>
      <c r="BC897" s="20">
        <v>289</v>
      </c>
      <c r="BD897" s="20">
        <v>194</v>
      </c>
      <c r="BE897" s="20">
        <v>91</v>
      </c>
      <c r="BF897" s="20">
        <v>268</v>
      </c>
      <c r="BG897" s="20">
        <v>409</v>
      </c>
      <c r="BH897" s="20">
        <v>77.5</v>
      </c>
      <c r="BI897" s="20">
        <v>71.409000000000006</v>
      </c>
      <c r="BJ897" s="20">
        <v>6.1360000000000001</v>
      </c>
      <c r="BK897" s="20">
        <v>1.0780000000000001</v>
      </c>
      <c r="BL897" s="20">
        <v>12.182</v>
      </c>
      <c r="BM897" s="20">
        <v>0.72399999999999998</v>
      </c>
      <c r="BN897" s="20">
        <v>22.5</v>
      </c>
      <c r="BO897" s="20">
        <v>17</v>
      </c>
      <c r="BP897" s="20">
        <v>4.0999999999999996</v>
      </c>
      <c r="BQ897" s="20">
        <v>8.8181818181818183</v>
      </c>
      <c r="BR897" s="20">
        <v>18.600000000000001</v>
      </c>
      <c r="BS897" s="20">
        <v>117</v>
      </c>
      <c r="BT897" s="20">
        <v>0.53400000000000003</v>
      </c>
      <c r="BU897" s="20">
        <v>0</v>
      </c>
      <c r="BV897" s="66">
        <v>119</v>
      </c>
      <c r="BW897" s="66">
        <v>111</v>
      </c>
      <c r="BX897" s="66">
        <v>130</v>
      </c>
      <c r="BY897" s="66">
        <v>143</v>
      </c>
      <c r="BZ897" s="66">
        <v>128</v>
      </c>
      <c r="CA897" s="66">
        <v>110.5</v>
      </c>
      <c r="CB897" s="66">
        <v>117</v>
      </c>
      <c r="CC897" s="66">
        <v>65</v>
      </c>
      <c r="CD897" s="20">
        <v>0.45454545454545398</v>
      </c>
      <c r="CE897" s="20">
        <v>-5.51</v>
      </c>
      <c r="CF897" s="20">
        <v>105.6</v>
      </c>
      <c r="CG897" s="20">
        <v>111.1</v>
      </c>
      <c r="CH897" s="20">
        <v>68.400000000000006</v>
      </c>
      <c r="CI897" s="20">
        <v>3.7999999999999999E-2</v>
      </c>
      <c r="CJ897" s="20">
        <v>-1.22</v>
      </c>
      <c r="CK897" s="20">
        <v>104.8</v>
      </c>
      <c r="CL897" s="20">
        <v>106</v>
      </c>
      <c r="CM897" s="20">
        <v>-4.08</v>
      </c>
      <c r="CN897" s="20">
        <v>104</v>
      </c>
      <c r="CO897" s="20">
        <v>110.5</v>
      </c>
      <c r="CP897" s="63">
        <v>0.3327</v>
      </c>
      <c r="CQ897" s="20">
        <v>-8</v>
      </c>
      <c r="CR897" s="20">
        <v>-0.36363636363636365</v>
      </c>
      <c r="CS897" s="20">
        <v>1073</v>
      </c>
      <c r="CT897" s="20">
        <v>-7.31</v>
      </c>
      <c r="CU897" s="20">
        <v>-1.99</v>
      </c>
      <c r="CV897" s="20">
        <v>1624</v>
      </c>
      <c r="CW897" s="20">
        <v>1705</v>
      </c>
      <c r="CX897" s="20">
        <v>1343</v>
      </c>
      <c r="CY897" s="20">
        <v>0.432</v>
      </c>
      <c r="CZ897" s="20">
        <v>167</v>
      </c>
      <c r="DA897" s="20">
        <v>507</v>
      </c>
      <c r="DB897" s="20">
        <v>0.32900000000000001</v>
      </c>
      <c r="DC897" s="20">
        <v>297</v>
      </c>
      <c r="DD897" s="20">
        <v>400</v>
      </c>
      <c r="DE897" s="20">
        <v>0.74299999999999999</v>
      </c>
      <c r="DF897" s="20">
        <v>189</v>
      </c>
      <c r="DG897" s="20">
        <v>8.5909090909090917</v>
      </c>
      <c r="DH897" s="20">
        <v>741</v>
      </c>
      <c r="DI897" s="20">
        <v>33.68181818181818</v>
      </c>
      <c r="DJ897" s="20">
        <v>236</v>
      </c>
      <c r="DK897" s="20">
        <v>151</v>
      </c>
      <c r="DL897" s="20">
        <v>60</v>
      </c>
      <c r="DM897" s="20">
        <v>244</v>
      </c>
      <c r="DN897" s="20">
        <v>372</v>
      </c>
      <c r="DO897" s="20">
        <v>73.8</v>
      </c>
      <c r="DP897" s="20">
        <v>77.5</v>
      </c>
      <c r="DQ897" s="20">
        <v>-3.6819999999999999</v>
      </c>
      <c r="DR897" s="20">
        <v>0.96699999999999997</v>
      </c>
      <c r="DS897" s="20">
        <v>11.090999999999999</v>
      </c>
      <c r="DT897" s="20">
        <v>0.61899999999999999</v>
      </c>
      <c r="DU897" s="20">
        <v>23</v>
      </c>
      <c r="DV897" s="20">
        <v>18.2</v>
      </c>
      <c r="DW897" s="20">
        <v>2.7</v>
      </c>
      <c r="DX897" s="20">
        <v>6.8636363636363633</v>
      </c>
      <c r="DY897" s="20">
        <v>16.899999999999999</v>
      </c>
      <c r="DZ897" s="20">
        <v>246</v>
      </c>
      <c r="EA897" s="20">
        <v>0.46100000000000002</v>
      </c>
      <c r="EB897" s="20">
        <v>2</v>
      </c>
      <c r="EC897" s="66">
        <v>267</v>
      </c>
      <c r="ED897" s="66">
        <v>227</v>
      </c>
      <c r="EE897" s="66">
        <v>256</v>
      </c>
      <c r="EF897" s="66">
        <v>310</v>
      </c>
      <c r="EG897" s="66">
        <v>237</v>
      </c>
      <c r="EH897" s="66">
        <v>220.5</v>
      </c>
      <c r="EI897" s="66">
        <v>248</v>
      </c>
      <c r="EJ897" s="66">
        <v>213</v>
      </c>
      <c r="EK897" s="20">
        <v>12121.009999999998</v>
      </c>
      <c r="EL897" s="20">
        <v>11109.119999999999</v>
      </c>
      <c r="EM897" s="20">
        <v>83.612818181818184</v>
      </c>
      <c r="EN897" s="20">
        <v>97.802454545454538</v>
      </c>
      <c r="EO897" s="20">
        <v>13.819800000000001</v>
      </c>
      <c r="EP897" s="20">
        <v>276.76799999999997</v>
      </c>
      <c r="EQ897" s="21">
        <v>80</v>
      </c>
      <c r="ER897" s="21">
        <v>60</v>
      </c>
      <c r="ES897" s="61" t="str">
        <f t="shared" si="54"/>
        <v>Louisiana</v>
      </c>
      <c r="ET897" s="61">
        <f t="shared" si="55"/>
        <v>140</v>
      </c>
      <c r="EU897" s="61">
        <f t="shared" si="56"/>
        <v>20</v>
      </c>
    </row>
    <row r="898" spans="1:151" x14ac:dyDescent="0.45">
      <c r="A898" s="68">
        <v>45325</v>
      </c>
      <c r="B898" s="21" t="s">
        <v>181</v>
      </c>
      <c r="C898" s="21">
        <v>183</v>
      </c>
      <c r="D898" s="21" t="s">
        <v>349</v>
      </c>
      <c r="E898" s="21">
        <v>116</v>
      </c>
      <c r="F898" s="50" t="s">
        <v>558</v>
      </c>
      <c r="G898" t="s">
        <v>181</v>
      </c>
      <c r="H898" t="s">
        <v>349</v>
      </c>
      <c r="I898" t="s">
        <v>181</v>
      </c>
      <c r="J898" t="s">
        <v>349</v>
      </c>
      <c r="K898" t="s">
        <v>430</v>
      </c>
      <c r="L898" t="s">
        <v>349</v>
      </c>
      <c r="M898" t="s">
        <v>643</v>
      </c>
      <c r="N898" t="s">
        <v>349</v>
      </c>
      <c r="O898" t="s">
        <v>181</v>
      </c>
      <c r="P898" t="s">
        <v>349</v>
      </c>
      <c r="Q898" t="s">
        <v>430</v>
      </c>
      <c r="R898" t="s">
        <v>349</v>
      </c>
      <c r="S898" t="s">
        <v>182</v>
      </c>
      <c r="T898" t="s">
        <v>182</v>
      </c>
      <c r="U898">
        <v>22</v>
      </c>
      <c r="V898">
        <v>21</v>
      </c>
      <c r="W898" s="20">
        <v>0.5</v>
      </c>
      <c r="X898" s="20">
        <v>-4.91</v>
      </c>
      <c r="Y898" s="20">
        <v>102.8</v>
      </c>
      <c r="Z898" s="20">
        <v>107.7</v>
      </c>
      <c r="AA898" s="20">
        <v>68.2</v>
      </c>
      <c r="AB898" s="20">
        <v>2.9000000000000001E-2</v>
      </c>
      <c r="AC898" s="20">
        <v>-2.39</v>
      </c>
      <c r="AD898" s="20">
        <v>106.1</v>
      </c>
      <c r="AE898" s="20">
        <v>108.5</v>
      </c>
      <c r="AF898" s="20">
        <v>-0.37</v>
      </c>
      <c r="AG898" s="20">
        <v>102.8</v>
      </c>
      <c r="AH898" s="20">
        <v>106.5</v>
      </c>
      <c r="AI898" s="20">
        <v>0.40039999999999998</v>
      </c>
      <c r="AJ898" s="20">
        <v>-7.8</v>
      </c>
      <c r="AK898" s="20">
        <v>-0.35454545454545455</v>
      </c>
      <c r="AL898" s="20">
        <v>1126</v>
      </c>
      <c r="AM898" s="20">
        <v>-4.46</v>
      </c>
      <c r="AN898" s="20">
        <v>-2.41</v>
      </c>
      <c r="AO898" s="20">
        <v>1642</v>
      </c>
      <c r="AP898" s="20">
        <v>1624</v>
      </c>
      <c r="AQ898" s="20">
        <v>1255</v>
      </c>
      <c r="AR898" s="20">
        <v>0.46300000000000002</v>
      </c>
      <c r="AS898" s="20">
        <v>192</v>
      </c>
      <c r="AT898" s="20">
        <v>548</v>
      </c>
      <c r="AU898" s="20">
        <v>0.35</v>
      </c>
      <c r="AV898" s="20">
        <v>288</v>
      </c>
      <c r="AW898" s="20">
        <v>392</v>
      </c>
      <c r="AX898" s="20">
        <v>0.73499999999999999</v>
      </c>
      <c r="AY898" s="20">
        <v>151</v>
      </c>
      <c r="AZ898" s="20">
        <v>6.8636363636363633</v>
      </c>
      <c r="BA898" s="20">
        <v>677</v>
      </c>
      <c r="BB898" s="20">
        <v>30.772727272727273</v>
      </c>
      <c r="BC898" s="20">
        <v>288</v>
      </c>
      <c r="BD898" s="20">
        <v>183</v>
      </c>
      <c r="BE898" s="20">
        <v>46</v>
      </c>
      <c r="BF898" s="20">
        <v>263</v>
      </c>
      <c r="BG898" s="20">
        <v>424</v>
      </c>
      <c r="BH898" s="20">
        <v>74.599999999999994</v>
      </c>
      <c r="BI898" s="20">
        <v>73.817999999999998</v>
      </c>
      <c r="BJ898" s="20">
        <v>0.81799999999999995</v>
      </c>
      <c r="BK898" s="20">
        <v>1.095</v>
      </c>
      <c r="BL898" s="20">
        <v>11.955</v>
      </c>
      <c r="BM898" s="20">
        <v>0.69599999999999995</v>
      </c>
      <c r="BN898" s="20">
        <v>24.9</v>
      </c>
      <c r="BO898" s="20">
        <v>17.8</v>
      </c>
      <c r="BP898" s="20">
        <v>2.1</v>
      </c>
      <c r="BQ898" s="20">
        <v>8.3181818181818183</v>
      </c>
      <c r="BR898" s="20">
        <v>19.3</v>
      </c>
      <c r="BS898" s="20">
        <v>240</v>
      </c>
      <c r="BT898" s="20">
        <v>0.46600000000000003</v>
      </c>
      <c r="BU898" s="20">
        <v>-1</v>
      </c>
      <c r="BV898" s="66">
        <v>220</v>
      </c>
      <c r="BW898" s="66">
        <v>161</v>
      </c>
      <c r="BX898" s="66">
        <v>264</v>
      </c>
      <c r="BY898" s="66">
        <v>297</v>
      </c>
      <c r="BZ898" s="66">
        <v>230</v>
      </c>
      <c r="CA898" s="66">
        <v>201</v>
      </c>
      <c r="CB898" s="66">
        <v>240</v>
      </c>
      <c r="CC898" s="66">
        <v>184</v>
      </c>
      <c r="CD898" s="20">
        <v>0.33333333333333298</v>
      </c>
      <c r="CE898" s="20">
        <v>-15.02</v>
      </c>
      <c r="CF898" s="20">
        <v>99.6</v>
      </c>
      <c r="CG898" s="20">
        <v>114.7</v>
      </c>
      <c r="CH898" s="20">
        <v>65.5</v>
      </c>
      <c r="CI898" s="20">
        <v>-3.5999999999999997E-2</v>
      </c>
      <c r="CJ898" s="20">
        <v>-3.33</v>
      </c>
      <c r="CK898" s="20">
        <v>104.8</v>
      </c>
      <c r="CL898" s="20">
        <v>108.2</v>
      </c>
      <c r="CM898" s="20">
        <v>-2.16</v>
      </c>
      <c r="CN898" s="20">
        <v>101.3</v>
      </c>
      <c r="CO898" s="20">
        <v>112</v>
      </c>
      <c r="CP898" s="63">
        <v>0.23960000000000001</v>
      </c>
      <c r="CQ898" s="20">
        <v>-10</v>
      </c>
      <c r="CR898" s="20">
        <v>-0.47619047619047616</v>
      </c>
      <c r="CS898" s="20">
        <v>970</v>
      </c>
      <c r="CT898" s="20">
        <v>-10.78</v>
      </c>
      <c r="CU898" s="20">
        <v>-2.94</v>
      </c>
      <c r="CV898" s="20">
        <v>1451</v>
      </c>
      <c r="CW898" s="20">
        <v>1510</v>
      </c>
      <c r="CX898" s="20">
        <v>1198</v>
      </c>
      <c r="CY898" s="20">
        <v>0.437</v>
      </c>
      <c r="CZ898" s="20">
        <v>167</v>
      </c>
      <c r="DA898" s="20">
        <v>496</v>
      </c>
      <c r="DB898" s="20">
        <v>0.33700000000000002</v>
      </c>
      <c r="DC898" s="20">
        <v>236</v>
      </c>
      <c r="DD898" s="20">
        <v>331</v>
      </c>
      <c r="DE898" s="20">
        <v>0.71299999999999997</v>
      </c>
      <c r="DF898" s="20">
        <v>177</v>
      </c>
      <c r="DG898" s="20">
        <v>8.4285714285714288</v>
      </c>
      <c r="DH898" s="20">
        <v>687</v>
      </c>
      <c r="DI898" s="20">
        <v>32.714285714285715</v>
      </c>
      <c r="DJ898" s="20">
        <v>261</v>
      </c>
      <c r="DK898" s="20">
        <v>125</v>
      </c>
      <c r="DL898" s="20">
        <v>76</v>
      </c>
      <c r="DM898" s="20">
        <v>228</v>
      </c>
      <c r="DN898" s="20">
        <v>364</v>
      </c>
      <c r="DO898" s="20">
        <v>69.099999999999994</v>
      </c>
      <c r="DP898" s="20">
        <v>71.905000000000001</v>
      </c>
      <c r="DQ898" s="20">
        <v>-2.81</v>
      </c>
      <c r="DR898" s="20">
        <v>1.145</v>
      </c>
      <c r="DS898" s="20">
        <v>10.856999999999999</v>
      </c>
      <c r="DT898" s="20">
        <v>0.54800000000000004</v>
      </c>
      <c r="DU898" s="20">
        <v>23.6</v>
      </c>
      <c r="DV898" s="20">
        <v>15.8</v>
      </c>
      <c r="DW898" s="20">
        <v>3.6</v>
      </c>
      <c r="DX898" s="20">
        <v>5.9523809523809526</v>
      </c>
      <c r="DY898" s="20">
        <v>17.3</v>
      </c>
      <c r="DZ898" s="20">
        <v>330</v>
      </c>
      <c r="EA898" s="20">
        <v>0.40200000000000002</v>
      </c>
      <c r="EB898" s="20">
        <v>0</v>
      </c>
      <c r="EC898" s="66">
        <v>322</v>
      </c>
      <c r="ED898" s="66">
        <v>339</v>
      </c>
      <c r="EE898" s="66">
        <v>337</v>
      </c>
      <c r="EF898" s="66">
        <v>332</v>
      </c>
      <c r="EG898" s="66">
        <v>326</v>
      </c>
      <c r="EH898" s="66">
        <v>274.2</v>
      </c>
      <c r="EI898" s="66">
        <v>328</v>
      </c>
      <c r="EJ898" s="66">
        <v>337</v>
      </c>
      <c r="EK898" s="20">
        <v>11791.16</v>
      </c>
      <c r="EL898" s="20">
        <v>10726.92</v>
      </c>
      <c r="EM898" s="20">
        <v>71.160714285714292</v>
      </c>
      <c r="EN898" s="20">
        <v>90.31049999999999</v>
      </c>
      <c r="EO898" s="20">
        <v>13.760899999999999</v>
      </c>
      <c r="EP898" s="20">
        <v>267.54000000000002</v>
      </c>
      <c r="ES898" s="61" t="str">
        <f t="shared" si="54"/>
        <v/>
      </c>
      <c r="ET898" s="61">
        <f t="shared" si="55"/>
        <v>0</v>
      </c>
      <c r="EU898" s="61" t="str">
        <f t="shared" si="56"/>
        <v/>
      </c>
    </row>
    <row r="899" spans="1:151" x14ac:dyDescent="0.45">
      <c r="A899" s="68">
        <v>45325</v>
      </c>
      <c r="B899" s="21" t="s">
        <v>32</v>
      </c>
      <c r="C899" s="21">
        <v>136</v>
      </c>
      <c r="D899" s="21" t="s">
        <v>16</v>
      </c>
      <c r="E899" s="21">
        <v>293</v>
      </c>
      <c r="F899" s="50" t="s">
        <v>558</v>
      </c>
      <c r="G899" t="s">
        <v>32</v>
      </c>
      <c r="H899" t="s">
        <v>16</v>
      </c>
      <c r="I899" t="s">
        <v>32</v>
      </c>
      <c r="J899" t="s">
        <v>16</v>
      </c>
      <c r="K899" t="s">
        <v>32</v>
      </c>
      <c r="L899" t="s">
        <v>16</v>
      </c>
      <c r="M899" t="s">
        <v>32</v>
      </c>
      <c r="N899" t="s">
        <v>16</v>
      </c>
      <c r="O899" t="s">
        <v>32</v>
      </c>
      <c r="P899" t="s">
        <v>16</v>
      </c>
      <c r="Q899" t="s">
        <v>32</v>
      </c>
      <c r="R899" t="s">
        <v>16</v>
      </c>
      <c r="S899" t="s">
        <v>17</v>
      </c>
      <c r="T899" t="s">
        <v>17</v>
      </c>
      <c r="U899">
        <v>20</v>
      </c>
      <c r="V899">
        <v>20</v>
      </c>
      <c r="W899" s="20">
        <v>0.75</v>
      </c>
      <c r="X899" s="20">
        <v>18.72</v>
      </c>
      <c r="Y899" s="20">
        <v>119.9</v>
      </c>
      <c r="Z899" s="20">
        <v>101.1</v>
      </c>
      <c r="AA899" s="20">
        <v>72.5</v>
      </c>
      <c r="AB899" s="20">
        <v>-1.7000000000000001E-2</v>
      </c>
      <c r="AC899" s="20">
        <v>5.29</v>
      </c>
      <c r="AD899" s="20">
        <v>108.9</v>
      </c>
      <c r="AE899" s="20">
        <v>103.6</v>
      </c>
      <c r="AF899" s="20">
        <v>-1.08</v>
      </c>
      <c r="AG899" s="20">
        <v>120.3</v>
      </c>
      <c r="AH899" s="20">
        <v>101</v>
      </c>
      <c r="AI899" s="20">
        <v>0.88260000000000005</v>
      </c>
      <c r="AJ899" s="20">
        <v>1.4</v>
      </c>
      <c r="AK899" s="20">
        <v>6.9999999999999993E-2</v>
      </c>
      <c r="AL899" s="20">
        <v>1391</v>
      </c>
      <c r="AM899" s="20">
        <v>16.850000000000001</v>
      </c>
      <c r="AN899" s="20">
        <v>5.35</v>
      </c>
      <c r="AO899" s="20">
        <v>1773</v>
      </c>
      <c r="AP899" s="20">
        <v>1543</v>
      </c>
      <c r="AQ899" s="20">
        <v>1320</v>
      </c>
      <c r="AR899" s="20">
        <v>0.48899999999999999</v>
      </c>
      <c r="AS899" s="20">
        <v>198</v>
      </c>
      <c r="AT899" s="20">
        <v>494</v>
      </c>
      <c r="AU899" s="20">
        <v>0.40100000000000002</v>
      </c>
      <c r="AV899" s="20">
        <v>285</v>
      </c>
      <c r="AW899" s="20">
        <v>383</v>
      </c>
      <c r="AX899" s="20">
        <v>0.74399999999999999</v>
      </c>
      <c r="AY899" s="20">
        <v>199</v>
      </c>
      <c r="AZ899" s="20">
        <v>9.9499999999999993</v>
      </c>
      <c r="BA899" s="20">
        <v>771</v>
      </c>
      <c r="BB899" s="20">
        <v>38.549999999999997</v>
      </c>
      <c r="BC899" s="20">
        <v>359</v>
      </c>
      <c r="BD899" s="20">
        <v>159</v>
      </c>
      <c r="BE899" s="20">
        <v>122</v>
      </c>
      <c r="BF899" s="20">
        <v>197</v>
      </c>
      <c r="BG899" s="20">
        <v>319</v>
      </c>
      <c r="BH899" s="20">
        <v>88.6</v>
      </c>
      <c r="BI899" s="20">
        <v>77.150000000000006</v>
      </c>
      <c r="BJ899" s="20">
        <v>11.5</v>
      </c>
      <c r="BK899" s="20">
        <v>1.8220000000000001</v>
      </c>
      <c r="BL899" s="20">
        <v>9.85</v>
      </c>
      <c r="BM899" s="20">
        <v>0.80700000000000005</v>
      </c>
      <c r="BN899" s="20">
        <v>24.7</v>
      </c>
      <c r="BO899" s="20">
        <v>19.2</v>
      </c>
      <c r="BP899" s="20">
        <v>6.1</v>
      </c>
      <c r="BQ899" s="20">
        <v>7.95</v>
      </c>
      <c r="BR899" s="20">
        <v>16</v>
      </c>
      <c r="BS899" s="20">
        <v>35</v>
      </c>
      <c r="BT899" s="20">
        <v>0.59899999999999998</v>
      </c>
      <c r="BU899" s="20">
        <v>0</v>
      </c>
      <c r="BV899" s="66">
        <v>25</v>
      </c>
      <c r="BW899" s="66">
        <v>20</v>
      </c>
      <c r="BX899" s="66">
        <v>31</v>
      </c>
      <c r="BY899" s="66">
        <v>22</v>
      </c>
      <c r="BZ899" s="66">
        <v>24</v>
      </c>
      <c r="CA899" s="66">
        <v>20.7</v>
      </c>
      <c r="CB899" s="66">
        <v>36</v>
      </c>
      <c r="CC899" s="66">
        <v>33</v>
      </c>
      <c r="CD899" s="20">
        <v>0.75</v>
      </c>
      <c r="CE899" s="20">
        <v>26.02</v>
      </c>
      <c r="CF899" s="20">
        <v>117.1</v>
      </c>
      <c r="CG899" s="20">
        <v>91</v>
      </c>
      <c r="CH899" s="20">
        <v>69.3</v>
      </c>
      <c r="CI899" s="20">
        <v>-7.1999999999999995E-2</v>
      </c>
      <c r="CJ899" s="20">
        <v>9.99</v>
      </c>
      <c r="CK899" s="20">
        <v>112.4</v>
      </c>
      <c r="CL899" s="20">
        <v>102.4</v>
      </c>
      <c r="CM899" s="20">
        <v>7.46</v>
      </c>
      <c r="CN899" s="20">
        <v>116.1</v>
      </c>
      <c r="CO899" s="20">
        <v>91.7</v>
      </c>
      <c r="CP899" s="63">
        <v>0.93779999999999997</v>
      </c>
      <c r="CQ899" s="20">
        <v>3.2</v>
      </c>
      <c r="CR899" s="20">
        <v>0.16</v>
      </c>
      <c r="CS899" s="20">
        <v>1427</v>
      </c>
      <c r="CT899" s="20">
        <v>21.43</v>
      </c>
      <c r="CU899" s="20">
        <v>8.8800000000000008</v>
      </c>
      <c r="CV899" s="20">
        <v>1569</v>
      </c>
      <c r="CW899" s="20">
        <v>1318</v>
      </c>
      <c r="CX899" s="20">
        <v>1224</v>
      </c>
      <c r="CY899" s="20">
        <v>0.44600000000000001</v>
      </c>
      <c r="CZ899" s="20">
        <v>169</v>
      </c>
      <c r="DA899" s="20">
        <v>502</v>
      </c>
      <c r="DB899" s="20">
        <v>0.33700000000000002</v>
      </c>
      <c r="DC899" s="20">
        <v>308</v>
      </c>
      <c r="DD899" s="20">
        <v>410</v>
      </c>
      <c r="DE899" s="20">
        <v>0.751</v>
      </c>
      <c r="DF899" s="20">
        <v>236</v>
      </c>
      <c r="DG899" s="20">
        <v>11.8</v>
      </c>
      <c r="DH899" s="20">
        <v>789</v>
      </c>
      <c r="DI899" s="20">
        <v>39.450000000000003</v>
      </c>
      <c r="DJ899" s="20">
        <v>336</v>
      </c>
      <c r="DK899" s="20">
        <v>159</v>
      </c>
      <c r="DL899" s="20">
        <v>95</v>
      </c>
      <c r="DM899" s="20">
        <v>212</v>
      </c>
      <c r="DN899" s="20">
        <v>340</v>
      </c>
      <c r="DO899" s="20">
        <v>78.400000000000006</v>
      </c>
      <c r="DP899" s="20">
        <v>65.900000000000006</v>
      </c>
      <c r="DQ899" s="20">
        <v>12.55</v>
      </c>
      <c r="DR899" s="20">
        <v>1.585</v>
      </c>
      <c r="DS899" s="20">
        <v>10.6</v>
      </c>
      <c r="DT899" s="20">
        <v>0.75</v>
      </c>
      <c r="DU899" s="20">
        <v>25.1</v>
      </c>
      <c r="DV899" s="20">
        <v>20.5</v>
      </c>
      <c r="DW899" s="20">
        <v>4.8</v>
      </c>
      <c r="DX899" s="20">
        <v>7.95</v>
      </c>
      <c r="DY899" s="20">
        <v>17</v>
      </c>
      <c r="DZ899" s="20">
        <v>6</v>
      </c>
      <c r="EA899" s="20">
        <v>0.65200000000000002</v>
      </c>
      <c r="EB899" s="20">
        <v>0</v>
      </c>
      <c r="EC899" s="66">
        <v>5</v>
      </c>
      <c r="ED899" s="66">
        <v>8</v>
      </c>
      <c r="EE899" s="66">
        <v>11</v>
      </c>
      <c r="EF899" s="66">
        <v>7</v>
      </c>
      <c r="EG899" s="66">
        <v>6</v>
      </c>
      <c r="EH899" s="66">
        <v>6</v>
      </c>
      <c r="EI899" s="66">
        <v>6</v>
      </c>
      <c r="EJ899" s="66">
        <v>9</v>
      </c>
      <c r="EK899" s="20">
        <v>10910.9</v>
      </c>
      <c r="EL899" s="20">
        <v>11838.81</v>
      </c>
      <c r="EM899" s="20">
        <v>78.307500000000005</v>
      </c>
      <c r="EN899" s="20">
        <v>84.27</v>
      </c>
      <c r="EO899" s="20">
        <v>12.016</v>
      </c>
      <c r="EP899" s="20">
        <v>252.96</v>
      </c>
      <c r="EQ899" s="21">
        <v>92</v>
      </c>
      <c r="ER899" s="21">
        <v>103</v>
      </c>
      <c r="ES899" s="61" t="str">
        <f t="shared" si="54"/>
        <v>Tennessee</v>
      </c>
      <c r="ET899" s="61">
        <f t="shared" si="55"/>
        <v>195</v>
      </c>
      <c r="EU899" s="61">
        <f t="shared" si="56"/>
        <v>-11</v>
      </c>
    </row>
    <row r="900" spans="1:151" x14ac:dyDescent="0.45">
      <c r="A900" s="68">
        <v>45325</v>
      </c>
      <c r="B900" s="21" t="s">
        <v>26</v>
      </c>
      <c r="C900" s="21">
        <v>4</v>
      </c>
      <c r="D900" s="21" t="s">
        <v>60</v>
      </c>
      <c r="E900" s="21">
        <v>177</v>
      </c>
      <c r="F900" s="50" t="s">
        <v>558</v>
      </c>
      <c r="G900" t="s">
        <v>26</v>
      </c>
      <c r="H900" t="s">
        <v>60</v>
      </c>
      <c r="I900" t="s">
        <v>26</v>
      </c>
      <c r="J900" t="s">
        <v>60</v>
      </c>
      <c r="K900" t="s">
        <v>26</v>
      </c>
      <c r="L900" t="s">
        <v>418</v>
      </c>
      <c r="M900" t="s">
        <v>26</v>
      </c>
      <c r="N900" t="s">
        <v>582</v>
      </c>
      <c r="O900" t="s">
        <v>26</v>
      </c>
      <c r="P900" t="s">
        <v>1343</v>
      </c>
      <c r="Q900" t="s">
        <v>26</v>
      </c>
      <c r="R900" t="s">
        <v>418</v>
      </c>
      <c r="S900" t="s">
        <v>17</v>
      </c>
      <c r="T900" t="s">
        <v>17</v>
      </c>
      <c r="U900">
        <v>21</v>
      </c>
      <c r="V900">
        <v>21</v>
      </c>
      <c r="W900" s="20">
        <v>0.71428571428571397</v>
      </c>
      <c r="X900" s="20">
        <v>25.06</v>
      </c>
      <c r="Y900" s="20">
        <v>125.6</v>
      </c>
      <c r="Z900" s="20">
        <v>100.5</v>
      </c>
      <c r="AA900" s="20">
        <v>72</v>
      </c>
      <c r="AB900" s="20">
        <v>-3.4000000000000002E-2</v>
      </c>
      <c r="AC900" s="20">
        <v>10.29</v>
      </c>
      <c r="AD900" s="20">
        <v>112.4</v>
      </c>
      <c r="AE900" s="20">
        <v>102.1</v>
      </c>
      <c r="AF900" s="20">
        <v>8.1300000000000008</v>
      </c>
      <c r="AG900" s="20">
        <v>125.9</v>
      </c>
      <c r="AH900" s="20">
        <v>99.8</v>
      </c>
      <c r="AI900" s="20">
        <v>0.9355</v>
      </c>
      <c r="AJ900" s="20">
        <v>2.7</v>
      </c>
      <c r="AK900" s="20">
        <v>0.12857142857142859</v>
      </c>
      <c r="AL900" s="20">
        <v>1427</v>
      </c>
      <c r="AM900" s="20">
        <v>23.52</v>
      </c>
      <c r="AN900" s="20">
        <v>9.66</v>
      </c>
      <c r="AO900" s="20">
        <v>1878</v>
      </c>
      <c r="AP900" s="20">
        <v>1587</v>
      </c>
      <c r="AQ900" s="20">
        <v>1289</v>
      </c>
      <c r="AR900" s="20">
        <v>0.48799999999999999</v>
      </c>
      <c r="AS900" s="20">
        <v>236</v>
      </c>
      <c r="AT900" s="20">
        <v>609</v>
      </c>
      <c r="AU900" s="20">
        <v>0.38800000000000001</v>
      </c>
      <c r="AV900" s="20">
        <v>384</v>
      </c>
      <c r="AW900" s="20">
        <v>488</v>
      </c>
      <c r="AX900" s="20">
        <v>0.78700000000000003</v>
      </c>
      <c r="AY900" s="20">
        <v>247</v>
      </c>
      <c r="AZ900" s="20">
        <v>11.761904761904763</v>
      </c>
      <c r="BA900" s="20">
        <v>822</v>
      </c>
      <c r="BB900" s="20">
        <v>39.142857142857146</v>
      </c>
      <c r="BC900" s="20">
        <v>329</v>
      </c>
      <c r="BD900" s="20">
        <v>160</v>
      </c>
      <c r="BE900" s="20">
        <v>89</v>
      </c>
      <c r="BF900" s="20">
        <v>261</v>
      </c>
      <c r="BG900" s="20">
        <v>385</v>
      </c>
      <c r="BH900" s="20">
        <v>89.4</v>
      </c>
      <c r="BI900" s="20">
        <v>75.570999999999998</v>
      </c>
      <c r="BJ900" s="20">
        <v>13.856999999999999</v>
      </c>
      <c r="BK900" s="20">
        <v>1.2609999999999999</v>
      </c>
      <c r="BL900" s="20">
        <v>12.429</v>
      </c>
      <c r="BM900" s="20">
        <v>0.61299999999999999</v>
      </c>
      <c r="BN900" s="20">
        <v>29</v>
      </c>
      <c r="BO900" s="20">
        <v>23.2</v>
      </c>
      <c r="BP900" s="20">
        <v>4.2</v>
      </c>
      <c r="BQ900" s="20">
        <v>7.6190476190476186</v>
      </c>
      <c r="BR900" s="20">
        <v>18.3</v>
      </c>
      <c r="BS900" s="20">
        <v>14</v>
      </c>
      <c r="BT900" s="20">
        <v>0.629</v>
      </c>
      <c r="BU900" s="20">
        <v>0</v>
      </c>
      <c r="BV900" s="66">
        <v>7</v>
      </c>
      <c r="BW900" s="66">
        <v>9</v>
      </c>
      <c r="BX900" s="66">
        <v>14</v>
      </c>
      <c r="BY900" s="66">
        <v>4</v>
      </c>
      <c r="BZ900" s="66">
        <v>8</v>
      </c>
      <c r="CA900" s="66">
        <v>7.7</v>
      </c>
      <c r="CB900" s="66">
        <v>14</v>
      </c>
      <c r="CC900" s="66">
        <v>7</v>
      </c>
      <c r="CD900" s="20">
        <v>0.66666666666666696</v>
      </c>
      <c r="CE900" s="20">
        <v>16.96</v>
      </c>
      <c r="CF900" s="20">
        <v>112.7</v>
      </c>
      <c r="CG900" s="20">
        <v>95.8</v>
      </c>
      <c r="CH900" s="20">
        <v>67.5</v>
      </c>
      <c r="CI900" s="20">
        <v>-0.06</v>
      </c>
      <c r="CJ900" s="20">
        <v>7.22</v>
      </c>
      <c r="CK900" s="20">
        <v>110.1</v>
      </c>
      <c r="CL900" s="20">
        <v>102.9</v>
      </c>
      <c r="CM900" s="20">
        <v>0.08</v>
      </c>
      <c r="CN900" s="20">
        <v>113.2</v>
      </c>
      <c r="CO900" s="20">
        <v>95.5</v>
      </c>
      <c r="CP900" s="63">
        <v>0.87580000000000002</v>
      </c>
      <c r="CQ900" s="20">
        <v>0.8</v>
      </c>
      <c r="CR900" s="20">
        <v>3.8095238095238099E-2</v>
      </c>
      <c r="CS900" s="20">
        <v>1359</v>
      </c>
      <c r="CT900" s="20">
        <v>14.35</v>
      </c>
      <c r="CU900" s="20">
        <v>6.74</v>
      </c>
      <c r="CV900" s="20">
        <v>1565</v>
      </c>
      <c r="CW900" s="20">
        <v>1405</v>
      </c>
      <c r="CX900" s="20">
        <v>1233</v>
      </c>
      <c r="CY900" s="20">
        <v>0.45</v>
      </c>
      <c r="CZ900" s="20">
        <v>155</v>
      </c>
      <c r="DA900" s="20">
        <v>492</v>
      </c>
      <c r="DB900" s="20">
        <v>0.315</v>
      </c>
      <c r="DC900" s="20">
        <v>300</v>
      </c>
      <c r="DD900" s="20">
        <v>438</v>
      </c>
      <c r="DE900" s="20">
        <v>0.68500000000000005</v>
      </c>
      <c r="DF900" s="20">
        <v>261</v>
      </c>
      <c r="DG900" s="20">
        <v>12.428571428571429</v>
      </c>
      <c r="DH900" s="20">
        <v>828</v>
      </c>
      <c r="DI900" s="20">
        <v>39.428571428571431</v>
      </c>
      <c r="DJ900" s="20">
        <v>313</v>
      </c>
      <c r="DK900" s="20">
        <v>169</v>
      </c>
      <c r="DL900" s="20">
        <v>72</v>
      </c>
      <c r="DM900" s="20">
        <v>271</v>
      </c>
      <c r="DN900" s="20">
        <v>349</v>
      </c>
      <c r="DO900" s="20">
        <v>74.5</v>
      </c>
      <c r="DP900" s="20">
        <v>66.905000000000001</v>
      </c>
      <c r="DQ900" s="20">
        <v>7.6189999999999998</v>
      </c>
      <c r="DR900" s="20">
        <v>1.155</v>
      </c>
      <c r="DS900" s="20">
        <v>12.904999999999999</v>
      </c>
      <c r="DT900" s="20">
        <v>0.624</v>
      </c>
      <c r="DU900" s="20">
        <v>23.4</v>
      </c>
      <c r="DV900" s="20">
        <v>20.9</v>
      </c>
      <c r="DW900" s="20">
        <v>3.4</v>
      </c>
      <c r="DX900" s="20">
        <v>8.0476190476190474</v>
      </c>
      <c r="DY900" s="20">
        <v>16.600000000000001</v>
      </c>
      <c r="DZ900" s="20">
        <v>38</v>
      </c>
      <c r="EA900" s="20">
        <v>0.59499999999999997</v>
      </c>
      <c r="EB900" s="20">
        <v>1</v>
      </c>
      <c r="EC900" s="66">
        <v>37</v>
      </c>
      <c r="ED900" s="66">
        <v>49</v>
      </c>
      <c r="EE900" s="66">
        <v>47</v>
      </c>
      <c r="EF900" s="66">
        <v>33</v>
      </c>
      <c r="EG900" s="66">
        <v>33</v>
      </c>
      <c r="EH900" s="66">
        <v>34.200000000000003</v>
      </c>
      <c r="EI900" s="66">
        <v>38</v>
      </c>
      <c r="EJ900" s="66">
        <v>32</v>
      </c>
      <c r="EK900" s="20">
        <v>12032.48</v>
      </c>
      <c r="EL900" s="20">
        <v>11326.35</v>
      </c>
      <c r="EM900" s="20">
        <v>100.02385714285714</v>
      </c>
      <c r="EN900" s="20">
        <v>98.323809523809516</v>
      </c>
      <c r="EO900" s="20">
        <v>12.535500000000001</v>
      </c>
      <c r="EP900" s="20">
        <v>274.66300000000001</v>
      </c>
      <c r="EQ900" s="21">
        <v>99</v>
      </c>
      <c r="ER900" s="21">
        <v>67</v>
      </c>
      <c r="ES900" s="61" t="str">
        <f t="shared" si="54"/>
        <v>Alabama</v>
      </c>
      <c r="ET900" s="61">
        <f t="shared" si="55"/>
        <v>166</v>
      </c>
      <c r="EU900" s="61">
        <f t="shared" si="56"/>
        <v>32</v>
      </c>
    </row>
    <row r="901" spans="1:151" x14ac:dyDescent="0.45">
      <c r="A901" s="68">
        <v>45325</v>
      </c>
      <c r="B901" s="21" t="s">
        <v>160</v>
      </c>
      <c r="C901" s="21">
        <v>70</v>
      </c>
      <c r="D901" s="21" t="s">
        <v>41</v>
      </c>
      <c r="E901" s="21">
        <v>360</v>
      </c>
      <c r="F901" s="50" t="s">
        <v>558</v>
      </c>
      <c r="G901" t="s">
        <v>160</v>
      </c>
      <c r="H901" t="s">
        <v>41</v>
      </c>
      <c r="I901" t="s">
        <v>160</v>
      </c>
      <c r="J901" t="s">
        <v>41</v>
      </c>
      <c r="K901" t="s">
        <v>160</v>
      </c>
      <c r="L901" t="s">
        <v>41</v>
      </c>
      <c r="M901" t="s">
        <v>160</v>
      </c>
      <c r="N901" t="s">
        <v>41</v>
      </c>
      <c r="O901" t="s">
        <v>160</v>
      </c>
      <c r="P901" t="s">
        <v>41</v>
      </c>
      <c r="Q901" t="s">
        <v>160</v>
      </c>
      <c r="R901" t="s">
        <v>41</v>
      </c>
      <c r="S901" t="s">
        <v>15</v>
      </c>
      <c r="T901" t="s">
        <v>15</v>
      </c>
      <c r="U901">
        <v>21</v>
      </c>
      <c r="V901">
        <v>21</v>
      </c>
      <c r="W901" s="20">
        <v>0.14285714285714299</v>
      </c>
      <c r="X901" s="20">
        <v>-10.25</v>
      </c>
      <c r="Y901" s="20">
        <v>100.5</v>
      </c>
      <c r="Z901" s="20">
        <v>110.7</v>
      </c>
      <c r="AA901" s="20">
        <v>67.599999999999994</v>
      </c>
      <c r="AB901" s="20">
        <v>-2.1999999999999999E-2</v>
      </c>
      <c r="AC901" s="20">
        <v>8.67</v>
      </c>
      <c r="AD901" s="20">
        <v>111.2</v>
      </c>
      <c r="AE901" s="20">
        <v>102.5</v>
      </c>
      <c r="AF901" s="20">
        <v>0.37</v>
      </c>
      <c r="AG901" s="20">
        <v>98.5</v>
      </c>
      <c r="AH901" s="20">
        <v>109.5</v>
      </c>
      <c r="AI901" s="20">
        <v>0.22989999999999999</v>
      </c>
      <c r="AJ901" s="20">
        <v>-9.9</v>
      </c>
      <c r="AK901" s="20">
        <v>-0.47142857142857142</v>
      </c>
      <c r="AL901" s="20">
        <v>991</v>
      </c>
      <c r="AM901" s="20">
        <v>-5.65</v>
      </c>
      <c r="AN901" s="20">
        <v>8.93</v>
      </c>
      <c r="AO901" s="20">
        <v>1347</v>
      </c>
      <c r="AP901" s="20">
        <v>1653</v>
      </c>
      <c r="AQ901" s="20">
        <v>1129</v>
      </c>
      <c r="AR901" s="20">
        <v>0.42199999999999999</v>
      </c>
      <c r="AS901" s="20">
        <v>131</v>
      </c>
      <c r="AT901" s="20">
        <v>391</v>
      </c>
      <c r="AU901" s="20">
        <v>0.33500000000000002</v>
      </c>
      <c r="AV901" s="20">
        <v>264</v>
      </c>
      <c r="AW901" s="20">
        <v>367</v>
      </c>
      <c r="AX901" s="20">
        <v>0.71899999999999997</v>
      </c>
      <c r="AY901" s="20">
        <v>148</v>
      </c>
      <c r="AZ901" s="20">
        <v>7.0476190476190474</v>
      </c>
      <c r="BA901" s="20">
        <v>627</v>
      </c>
      <c r="BB901" s="20">
        <v>29.857142857142858</v>
      </c>
      <c r="BC901" s="20">
        <v>265</v>
      </c>
      <c r="BD901" s="20">
        <v>105</v>
      </c>
      <c r="BE901" s="20">
        <v>75</v>
      </c>
      <c r="BF901" s="20">
        <v>278</v>
      </c>
      <c r="BG901" s="20">
        <v>332</v>
      </c>
      <c r="BH901" s="20">
        <v>64.099999999999994</v>
      </c>
      <c r="BI901" s="20">
        <v>78.713999999999999</v>
      </c>
      <c r="BJ901" s="20">
        <v>-14.571</v>
      </c>
      <c r="BK901" s="20">
        <v>0.95299999999999996</v>
      </c>
      <c r="BL901" s="20">
        <v>13.238</v>
      </c>
      <c r="BM901" s="20">
        <v>0.378</v>
      </c>
      <c r="BN901" s="20">
        <v>18.600000000000001</v>
      </c>
      <c r="BO901" s="20">
        <v>17.5</v>
      </c>
      <c r="BP901" s="20">
        <v>3.6</v>
      </c>
      <c r="BQ901" s="20">
        <v>5</v>
      </c>
      <c r="BR901" s="20">
        <v>15.8</v>
      </c>
      <c r="BS901" s="20">
        <v>279</v>
      </c>
      <c r="BT901" s="20">
        <v>0.443</v>
      </c>
      <c r="BU901" s="20">
        <v>-2</v>
      </c>
      <c r="BV901" s="66">
        <v>312</v>
      </c>
      <c r="BW901" s="66">
        <v>294</v>
      </c>
      <c r="BX901" s="66">
        <v>291</v>
      </c>
      <c r="BY901" s="66">
        <v>296</v>
      </c>
      <c r="BZ901" s="66">
        <v>295</v>
      </c>
      <c r="CA901" s="66">
        <v>240</v>
      </c>
      <c r="CB901" s="66">
        <v>279</v>
      </c>
      <c r="CC901" s="66">
        <v>288</v>
      </c>
      <c r="CD901" s="20">
        <v>0.52380952380952395</v>
      </c>
      <c r="CE901" s="20">
        <v>16.170000000000002</v>
      </c>
      <c r="CF901" s="20">
        <v>114.7</v>
      </c>
      <c r="CG901" s="20">
        <v>98.5</v>
      </c>
      <c r="CH901" s="20">
        <v>70.8</v>
      </c>
      <c r="CI901" s="20">
        <v>-5.5E-2</v>
      </c>
      <c r="CJ901" s="20">
        <v>11.14</v>
      </c>
      <c r="CK901" s="20">
        <v>112.4</v>
      </c>
      <c r="CL901" s="20">
        <v>101.3</v>
      </c>
      <c r="CM901" s="20">
        <v>4.63</v>
      </c>
      <c r="CN901" s="20">
        <v>114.1</v>
      </c>
      <c r="CO901" s="20">
        <v>98.8</v>
      </c>
      <c r="CP901" s="63">
        <v>0.83950000000000002</v>
      </c>
      <c r="CQ901" s="20">
        <v>-0.6</v>
      </c>
      <c r="CR901" s="20">
        <v>-2.8571428571428571E-2</v>
      </c>
      <c r="CS901" s="20">
        <v>1318</v>
      </c>
      <c r="CT901" s="20">
        <v>14</v>
      </c>
      <c r="CU901" s="20">
        <v>10.9</v>
      </c>
      <c r="CV901" s="20">
        <v>1603</v>
      </c>
      <c r="CW901" s="20">
        <v>1538</v>
      </c>
      <c r="CX901" s="20">
        <v>1306</v>
      </c>
      <c r="CY901" s="20">
        <v>0.437</v>
      </c>
      <c r="CZ901" s="20">
        <v>147</v>
      </c>
      <c r="DA901" s="20">
        <v>419</v>
      </c>
      <c r="DB901" s="20">
        <v>0.35099999999999998</v>
      </c>
      <c r="DC901" s="20">
        <v>314</v>
      </c>
      <c r="DD901" s="20">
        <v>428</v>
      </c>
      <c r="DE901" s="20">
        <v>0.73399999999999999</v>
      </c>
      <c r="DF901" s="20">
        <v>264</v>
      </c>
      <c r="DG901" s="20">
        <v>12.571428571428571</v>
      </c>
      <c r="DH901" s="20">
        <v>839</v>
      </c>
      <c r="DI901" s="20">
        <v>39.952380952380949</v>
      </c>
      <c r="DJ901" s="20">
        <v>345</v>
      </c>
      <c r="DK901" s="20">
        <v>140</v>
      </c>
      <c r="DL901" s="20">
        <v>78</v>
      </c>
      <c r="DM901" s="20">
        <v>247</v>
      </c>
      <c r="DN901" s="20">
        <v>365</v>
      </c>
      <c r="DO901" s="20">
        <v>76.3</v>
      </c>
      <c r="DP901" s="20">
        <v>73.238</v>
      </c>
      <c r="DQ901" s="20">
        <v>3.0950000000000002</v>
      </c>
      <c r="DR901" s="20">
        <v>1.397</v>
      </c>
      <c r="DS901" s="20">
        <v>11.762</v>
      </c>
      <c r="DT901" s="20">
        <v>0.56699999999999995</v>
      </c>
      <c r="DU901" s="20">
        <v>20</v>
      </c>
      <c r="DV901" s="20">
        <v>20.399999999999999</v>
      </c>
      <c r="DW901" s="20">
        <v>3.7</v>
      </c>
      <c r="DX901" s="20">
        <v>6.666666666666667</v>
      </c>
      <c r="DY901" s="20">
        <v>17.399999999999999</v>
      </c>
      <c r="DZ901" s="20">
        <v>66</v>
      </c>
      <c r="EA901" s="20">
        <v>0.57299999999999995</v>
      </c>
      <c r="EB901" s="20">
        <v>-1</v>
      </c>
      <c r="EC901" s="66">
        <v>48</v>
      </c>
      <c r="ED901" s="66">
        <v>53</v>
      </c>
      <c r="EE901" s="66">
        <v>66</v>
      </c>
      <c r="EF901" s="66">
        <v>43</v>
      </c>
      <c r="EG901" s="66">
        <v>39</v>
      </c>
      <c r="EH901" s="66">
        <v>42.7</v>
      </c>
      <c r="EI901" s="66">
        <v>66</v>
      </c>
      <c r="EJ901" s="66">
        <v>68</v>
      </c>
      <c r="EK901" s="20">
        <v>9899.25</v>
      </c>
      <c r="EL901" s="20">
        <v>12697.29</v>
      </c>
      <c r="EM901" s="20">
        <v>88.25333333333333</v>
      </c>
      <c r="EN901" s="20">
        <v>58.81</v>
      </c>
      <c r="EO901" s="20">
        <v>11.597200000000001</v>
      </c>
      <c r="EP901" s="20">
        <v>262.435</v>
      </c>
      <c r="EQ901" s="21">
        <v>68</v>
      </c>
      <c r="ER901" s="21">
        <v>93</v>
      </c>
      <c r="ES901" s="61" t="str">
        <f t="shared" si="54"/>
        <v>Xavier</v>
      </c>
      <c r="ET901" s="61">
        <f t="shared" si="55"/>
        <v>161</v>
      </c>
      <c r="EU901" s="61">
        <f t="shared" si="56"/>
        <v>-25</v>
      </c>
    </row>
    <row r="902" spans="1:151" x14ac:dyDescent="0.45">
      <c r="A902" s="68">
        <v>45325</v>
      </c>
      <c r="B902" s="21" t="s">
        <v>174</v>
      </c>
      <c r="C902" s="21">
        <v>93</v>
      </c>
      <c r="D902" s="21" t="s">
        <v>127</v>
      </c>
      <c r="E902" s="21">
        <v>58</v>
      </c>
      <c r="F902" s="50" t="s">
        <v>558</v>
      </c>
      <c r="G902" t="s">
        <v>174</v>
      </c>
      <c r="H902" t="s">
        <v>127</v>
      </c>
      <c r="I902" t="s">
        <v>174</v>
      </c>
      <c r="J902" t="s">
        <v>127</v>
      </c>
      <c r="K902" t="s">
        <v>454</v>
      </c>
      <c r="L902" t="s">
        <v>427</v>
      </c>
      <c r="M902" t="s">
        <v>581</v>
      </c>
      <c r="N902" t="s">
        <v>653</v>
      </c>
      <c r="O902" t="s">
        <v>174</v>
      </c>
      <c r="P902" t="s">
        <v>1350</v>
      </c>
      <c r="Q902" t="s">
        <v>454</v>
      </c>
      <c r="R902" t="s">
        <v>427</v>
      </c>
      <c r="S902" t="s">
        <v>47</v>
      </c>
      <c r="T902" t="s">
        <v>47</v>
      </c>
      <c r="U902">
        <v>21</v>
      </c>
      <c r="V902">
        <v>21</v>
      </c>
      <c r="W902" s="20">
        <v>0.42857142857142899</v>
      </c>
      <c r="X902" s="20">
        <v>-2.88</v>
      </c>
      <c r="Y902" s="20">
        <v>105.7</v>
      </c>
      <c r="Z902" s="20">
        <v>108.6</v>
      </c>
      <c r="AA902" s="20">
        <v>66.3</v>
      </c>
      <c r="AB902" s="20">
        <v>-0.01</v>
      </c>
      <c r="AC902" s="20">
        <v>1.51</v>
      </c>
      <c r="AD902" s="20">
        <v>107.2</v>
      </c>
      <c r="AE902" s="20">
        <v>105.7</v>
      </c>
      <c r="AF902" s="20">
        <v>-3.39</v>
      </c>
      <c r="AG902" s="20">
        <v>104.2</v>
      </c>
      <c r="AH902" s="20">
        <v>108</v>
      </c>
      <c r="AI902" s="20">
        <v>0.39950000000000002</v>
      </c>
      <c r="AJ902" s="20">
        <v>-6.6</v>
      </c>
      <c r="AK902" s="20">
        <v>-0.31428571428571428</v>
      </c>
      <c r="AL902" s="20">
        <v>1106</v>
      </c>
      <c r="AM902" s="20">
        <v>-2.1800000000000002</v>
      </c>
      <c r="AN902" s="20">
        <v>1.87</v>
      </c>
      <c r="AO902" s="20">
        <v>1467</v>
      </c>
      <c r="AP902" s="20">
        <v>1537</v>
      </c>
      <c r="AQ902" s="20">
        <v>1137</v>
      </c>
      <c r="AR902" s="20">
        <v>0.47799999999999998</v>
      </c>
      <c r="AS902" s="20">
        <v>143</v>
      </c>
      <c r="AT902" s="20">
        <v>419</v>
      </c>
      <c r="AU902" s="20">
        <v>0.34100000000000003</v>
      </c>
      <c r="AV902" s="20">
        <v>238</v>
      </c>
      <c r="AW902" s="20">
        <v>359</v>
      </c>
      <c r="AX902" s="20">
        <v>0.66300000000000003</v>
      </c>
      <c r="AY902" s="20">
        <v>170</v>
      </c>
      <c r="AZ902" s="20">
        <v>8.0952380952380949</v>
      </c>
      <c r="BA902" s="20">
        <v>682</v>
      </c>
      <c r="BB902" s="20">
        <v>32.476190476190474</v>
      </c>
      <c r="BC902" s="20">
        <v>275</v>
      </c>
      <c r="BD902" s="20">
        <v>138</v>
      </c>
      <c r="BE902" s="20">
        <v>62</v>
      </c>
      <c r="BF902" s="20">
        <v>288</v>
      </c>
      <c r="BG902" s="20">
        <v>321</v>
      </c>
      <c r="BH902" s="20">
        <v>69.900000000000006</v>
      </c>
      <c r="BI902" s="20">
        <v>73.19</v>
      </c>
      <c r="BJ902" s="20">
        <v>-3.3330000000000002</v>
      </c>
      <c r="BK902" s="20">
        <v>0.95499999999999996</v>
      </c>
      <c r="BL902" s="20">
        <v>13.714</v>
      </c>
      <c r="BM902" s="20">
        <v>0.47899999999999998</v>
      </c>
      <c r="BN902" s="20">
        <v>20</v>
      </c>
      <c r="BO902" s="20">
        <v>17.100000000000001</v>
      </c>
      <c r="BP902" s="20">
        <v>3</v>
      </c>
      <c r="BQ902" s="20">
        <v>6.5714285714285712</v>
      </c>
      <c r="BR902" s="20">
        <v>15.3</v>
      </c>
      <c r="BS902" s="20">
        <v>211</v>
      </c>
      <c r="BT902" s="20">
        <v>0.47799999999999998</v>
      </c>
      <c r="BU902" s="20">
        <v>1</v>
      </c>
      <c r="BV902" s="66">
        <v>217</v>
      </c>
      <c r="BW902" s="66">
        <v>202</v>
      </c>
      <c r="BX902" s="66">
        <v>229</v>
      </c>
      <c r="BY902" s="66">
        <v>226</v>
      </c>
      <c r="BZ902" s="66">
        <v>195</v>
      </c>
      <c r="CA902" s="66">
        <v>174.8</v>
      </c>
      <c r="CB902" s="66">
        <v>211</v>
      </c>
      <c r="CC902" s="66">
        <v>217</v>
      </c>
      <c r="CD902" s="20">
        <v>0.76190476190476197</v>
      </c>
      <c r="CE902" s="20">
        <v>16.440000000000001</v>
      </c>
      <c r="CF902" s="20">
        <v>117.5</v>
      </c>
      <c r="CG902" s="20">
        <v>101</v>
      </c>
      <c r="CH902" s="20">
        <v>66.3</v>
      </c>
      <c r="CI902" s="20">
        <v>-0.01</v>
      </c>
      <c r="CJ902" s="20">
        <v>7.93</v>
      </c>
      <c r="CK902" s="20">
        <v>112</v>
      </c>
      <c r="CL902" s="20">
        <v>104</v>
      </c>
      <c r="CM902" s="20">
        <v>5.45</v>
      </c>
      <c r="CN902" s="20">
        <v>116.2</v>
      </c>
      <c r="CO902" s="20">
        <v>100.8</v>
      </c>
      <c r="CP902" s="63">
        <v>0.83720000000000006</v>
      </c>
      <c r="CQ902" s="20">
        <v>1.8</v>
      </c>
      <c r="CR902" s="20">
        <v>8.5714285714285715E-2</v>
      </c>
      <c r="CS902" s="20">
        <v>1354</v>
      </c>
      <c r="CT902" s="20">
        <v>14.94</v>
      </c>
      <c r="CU902" s="20">
        <v>7.73</v>
      </c>
      <c r="CV902" s="20">
        <v>1682</v>
      </c>
      <c r="CW902" s="20">
        <v>1468</v>
      </c>
      <c r="CX902" s="20">
        <v>1207</v>
      </c>
      <c r="CY902" s="20">
        <v>0.503</v>
      </c>
      <c r="CZ902" s="20">
        <v>174</v>
      </c>
      <c r="DA902" s="20">
        <v>475</v>
      </c>
      <c r="DB902" s="20">
        <v>0.36599999999999999</v>
      </c>
      <c r="DC902" s="20">
        <v>294</v>
      </c>
      <c r="DD902" s="20">
        <v>390</v>
      </c>
      <c r="DE902" s="20">
        <v>0.754</v>
      </c>
      <c r="DF902" s="20">
        <v>165</v>
      </c>
      <c r="DG902" s="20">
        <v>7.8571428571428568</v>
      </c>
      <c r="DH902" s="20">
        <v>687</v>
      </c>
      <c r="DI902" s="20">
        <v>32.714285714285715</v>
      </c>
      <c r="DJ902" s="20">
        <v>405</v>
      </c>
      <c r="DK902" s="20">
        <v>154</v>
      </c>
      <c r="DL902" s="20">
        <v>68</v>
      </c>
      <c r="DM902" s="20">
        <v>219</v>
      </c>
      <c r="DN902" s="20">
        <v>351</v>
      </c>
      <c r="DO902" s="20">
        <v>80.099999999999994</v>
      </c>
      <c r="DP902" s="20">
        <v>69.905000000000001</v>
      </c>
      <c r="DQ902" s="20">
        <v>10.19</v>
      </c>
      <c r="DR902" s="20">
        <v>1.849</v>
      </c>
      <c r="DS902" s="20">
        <v>10.429</v>
      </c>
      <c r="DT902" s="20">
        <v>0.70299999999999996</v>
      </c>
      <c r="DU902" s="20">
        <v>22.6</v>
      </c>
      <c r="DV902" s="20">
        <v>18.600000000000001</v>
      </c>
      <c r="DW902" s="20">
        <v>3.2</v>
      </c>
      <c r="DX902" s="20">
        <v>7.333333333333333</v>
      </c>
      <c r="DY902" s="20">
        <v>16.7</v>
      </c>
      <c r="DZ902" s="20">
        <v>10</v>
      </c>
      <c r="EA902" s="20">
        <v>0.63800000000000001</v>
      </c>
      <c r="EB902" s="20">
        <v>-1</v>
      </c>
      <c r="EC902" s="66">
        <v>32</v>
      </c>
      <c r="ED902" s="66">
        <v>59</v>
      </c>
      <c r="EE902" s="66">
        <v>38</v>
      </c>
      <c r="EF902" s="66">
        <v>80</v>
      </c>
      <c r="EG902" s="66">
        <v>37</v>
      </c>
      <c r="EH902" s="66">
        <v>38.700000000000003</v>
      </c>
      <c r="EI902" s="66">
        <v>10</v>
      </c>
      <c r="EJ902" s="66">
        <v>14</v>
      </c>
      <c r="EK902" s="20">
        <v>10675.7</v>
      </c>
      <c r="EL902" s="20">
        <v>12760.5</v>
      </c>
      <c r="EM902" s="20">
        <v>100.56933333333333</v>
      </c>
      <c r="EN902" s="20">
        <v>68.533428571428573</v>
      </c>
      <c r="EO902" s="20">
        <v>11.536200000000001</v>
      </c>
      <c r="EP902" s="20">
        <v>232.71300000000002</v>
      </c>
      <c r="EQ902" s="21">
        <v>61</v>
      </c>
      <c r="ER902" s="21">
        <v>73</v>
      </c>
      <c r="ES902" s="61" t="str">
        <f t="shared" si="54"/>
        <v>Colorado St.</v>
      </c>
      <c r="ET902" s="61">
        <f t="shared" si="55"/>
        <v>134</v>
      </c>
      <c r="EU902" s="61">
        <f t="shared" si="56"/>
        <v>-12</v>
      </c>
    </row>
    <row r="903" spans="1:151" x14ac:dyDescent="0.45">
      <c r="A903" s="68">
        <v>45325</v>
      </c>
      <c r="B903" s="21" t="s">
        <v>119</v>
      </c>
      <c r="C903" s="21">
        <v>260</v>
      </c>
      <c r="D903" s="21" t="s">
        <v>285</v>
      </c>
      <c r="E903" s="21">
        <v>227</v>
      </c>
      <c r="F903" s="50" t="s">
        <v>558</v>
      </c>
      <c r="G903" t="s">
        <v>119</v>
      </c>
      <c r="H903" t="s">
        <v>285</v>
      </c>
      <c r="I903" t="s">
        <v>119</v>
      </c>
      <c r="J903" t="s">
        <v>285</v>
      </c>
      <c r="K903" t="s">
        <v>119</v>
      </c>
      <c r="L903" t="s">
        <v>285</v>
      </c>
      <c r="M903" t="s">
        <v>119</v>
      </c>
      <c r="N903" t="s">
        <v>285</v>
      </c>
      <c r="O903" t="s">
        <v>1349</v>
      </c>
      <c r="P903" t="s">
        <v>285</v>
      </c>
      <c r="Q903" t="s">
        <v>119</v>
      </c>
      <c r="R903" t="s">
        <v>285</v>
      </c>
      <c r="S903" t="s">
        <v>31</v>
      </c>
      <c r="T903" t="s">
        <v>31</v>
      </c>
      <c r="U903">
        <v>23</v>
      </c>
      <c r="V903">
        <v>23</v>
      </c>
      <c r="W903" s="20">
        <v>0.73913043478260898</v>
      </c>
      <c r="X903" s="20">
        <v>12.44</v>
      </c>
      <c r="Y903" s="20">
        <v>110.3</v>
      </c>
      <c r="Z903" s="20">
        <v>97.8</v>
      </c>
      <c r="AA903" s="20">
        <v>67.599999999999994</v>
      </c>
      <c r="AB903" s="20">
        <v>-4.2000000000000003E-2</v>
      </c>
      <c r="AC903" s="20">
        <v>-3.16</v>
      </c>
      <c r="AD903" s="20">
        <v>103.7</v>
      </c>
      <c r="AE903" s="20">
        <v>106.9</v>
      </c>
      <c r="AF903" s="20">
        <v>-3.06</v>
      </c>
      <c r="AG903" s="20">
        <v>109</v>
      </c>
      <c r="AH903" s="20">
        <v>98.2</v>
      </c>
      <c r="AI903" s="20">
        <v>0.76910000000000001</v>
      </c>
      <c r="AJ903" s="20">
        <v>-1.3</v>
      </c>
      <c r="AK903" s="20">
        <v>-5.6521739130434782E-2</v>
      </c>
      <c r="AL903" s="20">
        <v>1300</v>
      </c>
      <c r="AM903" s="20">
        <v>10.79</v>
      </c>
      <c r="AN903" s="20">
        <v>-1.62</v>
      </c>
      <c r="AO903" s="20">
        <v>1822</v>
      </c>
      <c r="AP903" s="20">
        <v>1480</v>
      </c>
      <c r="AQ903" s="20">
        <v>1387</v>
      </c>
      <c r="AR903" s="20">
        <v>0.495</v>
      </c>
      <c r="AS903" s="20">
        <v>199</v>
      </c>
      <c r="AT903" s="20">
        <v>566</v>
      </c>
      <c r="AU903" s="20">
        <v>0.35199999999999998</v>
      </c>
      <c r="AV903" s="20">
        <v>249</v>
      </c>
      <c r="AW903" s="20">
        <v>330</v>
      </c>
      <c r="AX903" s="20">
        <v>0.755</v>
      </c>
      <c r="AY903" s="20">
        <v>228</v>
      </c>
      <c r="AZ903" s="20">
        <v>9.9130434782608692</v>
      </c>
      <c r="BA903" s="20">
        <v>804</v>
      </c>
      <c r="BB903" s="20">
        <v>34.956521739130437</v>
      </c>
      <c r="BC903" s="20">
        <v>382</v>
      </c>
      <c r="BD903" s="20">
        <v>208</v>
      </c>
      <c r="BE903" s="20">
        <v>85</v>
      </c>
      <c r="BF903" s="20">
        <v>283</v>
      </c>
      <c r="BG903" s="20">
        <v>403</v>
      </c>
      <c r="BH903" s="20">
        <v>79.2</v>
      </c>
      <c r="BI903" s="20">
        <v>64.347999999999999</v>
      </c>
      <c r="BJ903" s="20">
        <v>14.87</v>
      </c>
      <c r="BK903" s="20">
        <v>1.35</v>
      </c>
      <c r="BL903" s="20">
        <v>12.304</v>
      </c>
      <c r="BM903" s="20">
        <v>0.73499999999999999</v>
      </c>
      <c r="BN903" s="20">
        <v>24.6</v>
      </c>
      <c r="BO903" s="20">
        <v>14.3</v>
      </c>
      <c r="BP903" s="20">
        <v>3.7</v>
      </c>
      <c r="BQ903" s="20">
        <v>9.0434782608695645</v>
      </c>
      <c r="BR903" s="20">
        <v>17.5</v>
      </c>
      <c r="BS903" s="20">
        <v>103</v>
      </c>
      <c r="BT903" s="20">
        <v>0.54600000000000004</v>
      </c>
      <c r="BU903" s="20">
        <v>0</v>
      </c>
      <c r="BV903" s="66">
        <v>61</v>
      </c>
      <c r="BW903" s="66">
        <v>72</v>
      </c>
      <c r="BX903" s="66">
        <v>92</v>
      </c>
      <c r="BY903" s="66">
        <v>50</v>
      </c>
      <c r="BZ903" s="66">
        <v>63</v>
      </c>
      <c r="CA903" s="66">
        <v>65.2</v>
      </c>
      <c r="CB903" s="66">
        <v>103</v>
      </c>
      <c r="CC903" s="66">
        <v>123</v>
      </c>
      <c r="CD903" s="20">
        <v>0.26086956521739102</v>
      </c>
      <c r="CE903" s="20">
        <v>-19.45</v>
      </c>
      <c r="CF903" s="20">
        <v>95</v>
      </c>
      <c r="CG903" s="20">
        <v>114.4</v>
      </c>
      <c r="CH903" s="20">
        <v>68.3</v>
      </c>
      <c r="CI903" s="20">
        <v>8.9999999999999993E-3</v>
      </c>
      <c r="CJ903" s="20">
        <v>-2.48</v>
      </c>
      <c r="CK903" s="20">
        <v>104.9</v>
      </c>
      <c r="CL903" s="20">
        <v>107.3</v>
      </c>
      <c r="CM903" s="20">
        <v>-6.11</v>
      </c>
      <c r="CN903" s="20">
        <v>95.4</v>
      </c>
      <c r="CO903" s="20">
        <v>114.2</v>
      </c>
      <c r="CP903" s="63">
        <v>0.1124</v>
      </c>
      <c r="CQ903" s="20">
        <v>-12</v>
      </c>
      <c r="CR903" s="20">
        <v>-0.52173913043478259</v>
      </c>
      <c r="CS903" s="20">
        <v>902</v>
      </c>
      <c r="CT903" s="20">
        <v>-16.32</v>
      </c>
      <c r="CU903" s="20">
        <v>-1.98</v>
      </c>
      <c r="CV903" s="20">
        <v>1497</v>
      </c>
      <c r="CW903" s="20">
        <v>1762</v>
      </c>
      <c r="CX903" s="20">
        <v>1276</v>
      </c>
      <c r="CY903" s="20">
        <v>0.41599999999999998</v>
      </c>
      <c r="CZ903" s="20">
        <v>154</v>
      </c>
      <c r="DA903" s="20">
        <v>496</v>
      </c>
      <c r="DB903" s="20">
        <v>0.31</v>
      </c>
      <c r="DC903" s="20">
        <v>281</v>
      </c>
      <c r="DD903" s="20">
        <v>444</v>
      </c>
      <c r="DE903" s="20">
        <v>0.63300000000000001</v>
      </c>
      <c r="DF903" s="20">
        <v>142</v>
      </c>
      <c r="DG903" s="20">
        <v>6.1739130434782608</v>
      </c>
      <c r="DH903" s="20">
        <v>632</v>
      </c>
      <c r="DI903" s="20">
        <v>27.478260869565219</v>
      </c>
      <c r="DJ903" s="20">
        <v>317</v>
      </c>
      <c r="DK903" s="20">
        <v>146</v>
      </c>
      <c r="DL903" s="20">
        <v>44</v>
      </c>
      <c r="DM903" s="20">
        <v>279</v>
      </c>
      <c r="DN903" s="20">
        <v>395</v>
      </c>
      <c r="DO903" s="20">
        <v>65.099999999999994</v>
      </c>
      <c r="DP903" s="20">
        <v>76.608999999999995</v>
      </c>
      <c r="DQ903" s="20">
        <v>-11.522</v>
      </c>
      <c r="DR903" s="20">
        <v>1.1359999999999999</v>
      </c>
      <c r="DS903" s="20">
        <v>12.13</v>
      </c>
      <c r="DT903" s="20">
        <v>0.52300000000000002</v>
      </c>
      <c r="DU903" s="20">
        <v>21.6</v>
      </c>
      <c r="DV903" s="20">
        <v>19.3</v>
      </c>
      <c r="DW903" s="20">
        <v>1.9</v>
      </c>
      <c r="DX903" s="20">
        <v>6.3478260869565215</v>
      </c>
      <c r="DY903" s="20">
        <v>17.2</v>
      </c>
      <c r="DZ903" s="20">
        <v>342</v>
      </c>
      <c r="EA903" s="20">
        <v>0.38900000000000001</v>
      </c>
      <c r="EB903" s="20">
        <v>0</v>
      </c>
      <c r="EC903" s="66">
        <v>355</v>
      </c>
      <c r="ED903" s="66">
        <v>338</v>
      </c>
      <c r="EE903" s="66">
        <v>349</v>
      </c>
      <c r="EF903" s="66">
        <v>359</v>
      </c>
      <c r="EG903" s="66">
        <v>346</v>
      </c>
      <c r="EH903" s="66">
        <v>286.5</v>
      </c>
      <c r="EI903" s="66">
        <v>342</v>
      </c>
      <c r="EJ903" s="66">
        <v>342</v>
      </c>
      <c r="EK903" s="20">
        <v>12618.32</v>
      </c>
      <c r="EL903" s="20">
        <v>9291</v>
      </c>
      <c r="EM903" s="20">
        <v>78.103652173913048</v>
      </c>
      <c r="EN903" s="20">
        <v>109.69739130434782</v>
      </c>
      <c r="EO903" s="20">
        <v>11.077500000000001</v>
      </c>
      <c r="EP903" s="20">
        <v>298.22500000000002</v>
      </c>
      <c r="EQ903" s="21">
        <v>79</v>
      </c>
      <c r="ER903" s="21">
        <v>73</v>
      </c>
      <c r="ES903" s="61" t="str">
        <f t="shared" si="54"/>
        <v>San Francisco</v>
      </c>
      <c r="ET903" s="61">
        <f t="shared" si="55"/>
        <v>152</v>
      </c>
      <c r="EU903" s="61">
        <f t="shared" si="56"/>
        <v>6</v>
      </c>
    </row>
    <row r="904" spans="1:151" x14ac:dyDescent="0.45">
      <c r="C904" s="21" t="s">
        <v>1648</v>
      </c>
    </row>
    <row r="905" spans="1:151" x14ac:dyDescent="0.45">
      <c r="C905" s="21" t="s">
        <v>1648</v>
      </c>
    </row>
    <row r="906" spans="1:151" x14ac:dyDescent="0.45">
      <c r="C906" s="21" t="s">
        <v>1648</v>
      </c>
    </row>
    <row r="907" spans="1:151" x14ac:dyDescent="0.45">
      <c r="C907" s="21" t="s">
        <v>1648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82D7B11-7A28-4382-8189-EEEC1AC5762A}">
          <x14:formula1>
            <xm:f>Names!$A$2:$A$363</xm:f>
          </x14:formula1>
          <xm:sqref>D2:D756 B2:B544 B546:B756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7EBCC-CC50-4DEF-9635-4A1DEE6C9D93}">
  <sheetPr codeName="Sheet2"/>
  <dimension ref="A1:CI1363"/>
  <sheetViews>
    <sheetView topLeftCell="BO563" workbookViewId="0">
      <selection activeCell="A802" sqref="A802:CI1023"/>
    </sheetView>
  </sheetViews>
  <sheetFormatPr defaultRowHeight="14.25" x14ac:dyDescent="0.45"/>
  <cols>
    <col min="1" max="6" width="9.06640625" style="21"/>
    <col min="7" max="18" width="9.06640625" customWidth="1"/>
    <col min="84" max="87" width="9.06640625" style="21"/>
  </cols>
  <sheetData>
    <row r="1" spans="1:87" s="51" customFormat="1" x14ac:dyDescent="0.45">
      <c r="A1" s="49" t="s">
        <v>1509</v>
      </c>
      <c r="B1" s="49" t="s">
        <v>739</v>
      </c>
      <c r="C1" s="49" t="s">
        <v>1510</v>
      </c>
      <c r="D1" s="49" t="s">
        <v>740</v>
      </c>
      <c r="E1" s="49" t="s">
        <v>1511</v>
      </c>
      <c r="F1" s="49" t="s">
        <v>828</v>
      </c>
      <c r="G1" s="51" t="s">
        <v>1512</v>
      </c>
      <c r="H1" s="51" t="s">
        <v>1513</v>
      </c>
      <c r="I1" s="51" t="s">
        <v>1514</v>
      </c>
      <c r="J1" s="51" t="s">
        <v>1515</v>
      </c>
      <c r="K1" s="51" t="s">
        <v>1516</v>
      </c>
      <c r="L1" s="51" t="s">
        <v>1517</v>
      </c>
      <c r="M1" s="51" t="s">
        <v>1518</v>
      </c>
      <c r="N1" s="51" t="s">
        <v>1519</v>
      </c>
      <c r="O1" s="51" t="s">
        <v>1520</v>
      </c>
      <c r="P1" s="51" t="s">
        <v>1521</v>
      </c>
      <c r="Q1" s="51" t="s">
        <v>1522</v>
      </c>
      <c r="R1" s="51" t="s">
        <v>1523</v>
      </c>
      <c r="S1" s="52" t="s">
        <v>902</v>
      </c>
      <c r="T1" s="53" t="s">
        <v>3</v>
      </c>
      <c r="U1" s="53" t="s">
        <v>4</v>
      </c>
      <c r="V1" s="53" t="s">
        <v>5</v>
      </c>
      <c r="W1" s="53" t="s">
        <v>6</v>
      </c>
      <c r="X1" s="53" t="s">
        <v>7</v>
      </c>
      <c r="Y1" s="53" t="s">
        <v>8</v>
      </c>
      <c r="Z1" s="53" t="s">
        <v>9</v>
      </c>
      <c r="AA1" s="53" t="s">
        <v>10</v>
      </c>
      <c r="AB1" s="53" t="s">
        <v>11</v>
      </c>
      <c r="AC1" s="54" t="s">
        <v>913</v>
      </c>
      <c r="AD1" s="54" t="s">
        <v>914</v>
      </c>
      <c r="AE1" s="54" t="s">
        <v>1275</v>
      </c>
      <c r="AF1" s="54" t="s">
        <v>910</v>
      </c>
      <c r="AG1" s="54" t="s">
        <v>1653</v>
      </c>
      <c r="AH1" s="55" t="s">
        <v>1250</v>
      </c>
      <c r="AI1" s="56" t="s">
        <v>1279</v>
      </c>
      <c r="AJ1" s="56" t="s">
        <v>1280</v>
      </c>
      <c r="AK1" s="56" t="s">
        <v>1664</v>
      </c>
      <c r="AL1" s="56" t="s">
        <v>1665</v>
      </c>
      <c r="AM1" s="56" t="s">
        <v>1283</v>
      </c>
      <c r="AN1" s="56" t="s">
        <v>1284</v>
      </c>
      <c r="AO1" s="56" t="s">
        <v>1285</v>
      </c>
      <c r="AP1" s="56" t="s">
        <v>1286</v>
      </c>
      <c r="AQ1" s="56" t="s">
        <v>1287</v>
      </c>
      <c r="AR1" s="56" t="s">
        <v>1288</v>
      </c>
      <c r="AS1" s="56" t="s">
        <v>1289</v>
      </c>
      <c r="AT1" s="56" t="s">
        <v>1290</v>
      </c>
      <c r="AU1" s="56" t="s">
        <v>1291</v>
      </c>
      <c r="AV1" s="56" t="s">
        <v>1655</v>
      </c>
      <c r="AW1" s="56" t="s">
        <v>1292</v>
      </c>
      <c r="AX1" s="56" t="s">
        <v>1660</v>
      </c>
      <c r="AY1" s="56" t="s">
        <v>1293</v>
      </c>
      <c r="AZ1" s="56" t="s">
        <v>1294</v>
      </c>
      <c r="BA1" s="56" t="s">
        <v>1295</v>
      </c>
      <c r="BB1" s="56" t="s">
        <v>1296</v>
      </c>
      <c r="BC1" s="56" t="s">
        <v>1297</v>
      </c>
      <c r="BD1" s="56" t="s">
        <v>1298</v>
      </c>
      <c r="BE1" s="56" t="s">
        <v>1299</v>
      </c>
      <c r="BF1" s="56" t="s">
        <v>1300</v>
      </c>
      <c r="BG1" s="56" t="s">
        <v>1301</v>
      </c>
      <c r="BH1" s="56" t="s">
        <v>1302</v>
      </c>
      <c r="BI1" s="56" t="s">
        <v>1303</v>
      </c>
      <c r="BJ1" s="56" t="s">
        <v>1304</v>
      </c>
      <c r="BK1" s="56" t="s">
        <v>1305</v>
      </c>
      <c r="BL1" s="56" t="s">
        <v>1306</v>
      </c>
      <c r="BM1" s="56" t="s">
        <v>1654</v>
      </c>
      <c r="BN1" s="56" t="s">
        <v>1307</v>
      </c>
      <c r="BO1" s="57" t="s">
        <v>1661</v>
      </c>
      <c r="BP1" s="57" t="s">
        <v>1662</v>
      </c>
      <c r="BQ1" s="57" t="s">
        <v>1663</v>
      </c>
      <c r="BR1" s="58" t="s">
        <v>559</v>
      </c>
      <c r="BS1" s="58" t="s">
        <v>405</v>
      </c>
      <c r="BT1" s="58" t="s">
        <v>561</v>
      </c>
      <c r="BU1" s="58" t="s">
        <v>562</v>
      </c>
      <c r="BV1" s="58" t="s">
        <v>563</v>
      </c>
      <c r="BW1" s="58" t="s">
        <v>610</v>
      </c>
      <c r="BX1" s="58" t="s">
        <v>565</v>
      </c>
      <c r="BY1" s="58" t="s">
        <v>566</v>
      </c>
      <c r="BZ1" s="62" t="s">
        <v>1529</v>
      </c>
      <c r="CA1" s="62" t="s">
        <v>1528</v>
      </c>
      <c r="CB1" s="62" t="s">
        <v>1530</v>
      </c>
      <c r="CC1" s="62" t="s">
        <v>1531</v>
      </c>
      <c r="CD1" s="62" t="s">
        <v>1532</v>
      </c>
      <c r="CE1" s="62" t="s">
        <v>1533</v>
      </c>
      <c r="CF1" s="48" t="s">
        <v>1524</v>
      </c>
      <c r="CG1" s="48" t="s">
        <v>1525</v>
      </c>
      <c r="CH1" s="60" t="s">
        <v>1526</v>
      </c>
      <c r="CI1" s="60" t="s">
        <v>1527</v>
      </c>
    </row>
    <row r="2" spans="1:87" x14ac:dyDescent="0.45">
      <c r="A2" s="50">
        <f>IF(ISBLANK(Data!A2), "", Data!A2)</f>
        <v>45265</v>
      </c>
      <c r="B2" s="50" t="str">
        <f>IF(ISBLANK(Data!B2), "", Data!B2)</f>
        <v>Tennessee</v>
      </c>
      <c r="C2" s="50">
        <f>IF(ISBLANK(Data!C2), "", Data!C2)</f>
        <v>293</v>
      </c>
      <c r="D2" s="50" t="str">
        <f>IF(ISBLANK(Data!D2), "", Data!D2)</f>
        <v>George Mason</v>
      </c>
      <c r="E2" s="50">
        <f>IF(ISBLANK(Data!E2), "", Data!E2)</f>
        <v>131</v>
      </c>
      <c r="F2" s="50" t="str">
        <f>IF(ISBLANK(Data!F2), "", Data!F2)</f>
        <v>N</v>
      </c>
      <c r="G2" s="50" t="str">
        <f>IF(ISBLANK(Data!G2), "", Data!G2)</f>
        <v>Tennessee</v>
      </c>
      <c r="H2" s="50" t="str">
        <f>IF(ISBLANK(Data!H2), "", Data!H2)</f>
        <v>James Madison</v>
      </c>
      <c r="I2" s="50" t="str">
        <f>IF(ISBLANK(Data!I2), "", Data!I2)</f>
        <v>Tennessee</v>
      </c>
      <c r="J2" s="50" t="str">
        <f>IF(ISBLANK(Data!J2), "", Data!J2)</f>
        <v>James Madison</v>
      </c>
      <c r="K2" s="50" t="str">
        <f>IF(ISBLANK(Data!K2), "", Data!K2)</f>
        <v>Tennessee</v>
      </c>
      <c r="L2" s="50" t="str">
        <f>IF(ISBLANK(Data!L2), "", Data!L2)</f>
        <v>James Madison</v>
      </c>
      <c r="M2" s="50" t="str">
        <f>IF(ISBLANK(Data!M2), "", Data!M2)</f>
        <v>Tennessee</v>
      </c>
      <c r="N2" s="50" t="str">
        <f>IF(ISBLANK(Data!N2), "", Data!N2)</f>
        <v>James Mad</v>
      </c>
      <c r="O2" s="50" t="str">
        <f>IF(ISBLANK(Data!O2), "", Data!O2)</f>
        <v>Tennessee</v>
      </c>
      <c r="P2" s="50" t="str">
        <f>IF(ISBLANK(Data!P2), "", Data!P2)</f>
        <v>James Madison</v>
      </c>
      <c r="Q2" s="50" t="str">
        <f>IF(ISBLANK(Data!Q2), "", Data!Q2)</f>
        <v>Tennessee</v>
      </c>
      <c r="R2" s="50" t="str">
        <f>IF(ISBLANK(Data!R2), "", Data!R2)</f>
        <v>James Madison</v>
      </c>
      <c r="S2" s="20">
        <f>Data!W2-Data!CD2</f>
        <v>-0.30357142857142905</v>
      </c>
      <c r="T2" s="20">
        <f>Data!X2-Data!CE2</f>
        <v>16.64</v>
      </c>
      <c r="U2" s="20">
        <f>Data!Y2-Data!CF2</f>
        <v>5.0999999999999943</v>
      </c>
      <c r="V2" s="20">
        <f>Data!Z2-Data!CG2</f>
        <v>-11.5</v>
      </c>
      <c r="W2" s="20">
        <f>Data!AA2-Data!CH2</f>
        <v>4.9000000000000057</v>
      </c>
      <c r="X2" s="20">
        <f>Data!AB2-Data!CI2</f>
        <v>-0.157</v>
      </c>
      <c r="Y2" s="20">
        <f>Data!AC2-Data!CJ2</f>
        <v>18.810000000000002</v>
      </c>
      <c r="Z2" s="20">
        <f>Data!AD2-Data!CK2</f>
        <v>8.9000000000000057</v>
      </c>
      <c r="AA2" s="20">
        <f>Data!AE2-Data!CL2</f>
        <v>-9.8999999999999915</v>
      </c>
      <c r="AB2" s="20">
        <f>Data!AF2-Data!CM2</f>
        <v>18.810000000000002</v>
      </c>
      <c r="AC2" s="20">
        <f>Data!AG2-Data!CN2</f>
        <v>-2</v>
      </c>
      <c r="AD2" s="20">
        <f>Data!AH2-Data!CO2</f>
        <v>-10.700000000000003</v>
      </c>
      <c r="AE2" s="20">
        <f>Data!AI2-Data!CP2</f>
        <v>0.13700000000000001</v>
      </c>
      <c r="AF2" s="20">
        <f>Data!AJ2-Data!CQ2</f>
        <v>-1.5</v>
      </c>
      <c r="AG2" s="20">
        <f>Data!AK2-Data!CR2</f>
        <v>-0.18214285714285716</v>
      </c>
      <c r="AH2" s="20">
        <f>Data!AL2-Data!CS2</f>
        <v>10</v>
      </c>
      <c r="AI2" s="20">
        <f>Data!AM2-Data!CT2</f>
        <v>6.83</v>
      </c>
      <c r="AJ2" s="20">
        <f>Data!AN2-Data!CU2</f>
        <v>9.5499999999999989</v>
      </c>
      <c r="AK2" s="20">
        <f>Data!AO2-Data!CV2</f>
        <v>-229</v>
      </c>
      <c r="AL2" s="20">
        <f>Data!AP2-Data!CW2</f>
        <v>-139</v>
      </c>
      <c r="AM2" s="20">
        <f>Data!AQ2-Data!CX2</f>
        <v>-122</v>
      </c>
      <c r="AN2" s="20">
        <f>Data!AR2-Data!CY2</f>
        <v>-7.2000000000000008E-2</v>
      </c>
      <c r="AO2" s="20">
        <f>Data!AS2-Data!CZ2</f>
        <v>-20</v>
      </c>
      <c r="AP2" s="20">
        <f>Data!AT2-Data!DA2</f>
        <v>-24</v>
      </c>
      <c r="AQ2" s="20">
        <f>Data!AU2-Data!DB2</f>
        <v>-5.8999999999999997E-2</v>
      </c>
      <c r="AR2" s="20">
        <f>Data!AV2-Data!DC2</f>
        <v>-25</v>
      </c>
      <c r="AS2" s="20">
        <f>Data!AW2-Data!DD2</f>
        <v>-50</v>
      </c>
      <c r="AT2" s="20">
        <f>Data!AX2-Data!DE2</f>
        <v>7.5000000000000067E-2</v>
      </c>
      <c r="AU2" s="20">
        <f>Data!AY2-Data!DF2</f>
        <v>-32</v>
      </c>
      <c r="AV2" s="20">
        <f>Data!AZ2-Data!DG2</f>
        <v>-2.7857142857142865</v>
      </c>
      <c r="AW2" s="20">
        <f>Data!BA2-Data!DH2</f>
        <v>-70</v>
      </c>
      <c r="AX2" s="20">
        <f>Data!BB2-Data!DI2</f>
        <v>-4.125</v>
      </c>
      <c r="AY2" s="20">
        <f>Data!BC2-Data!DJ2</f>
        <v>-42</v>
      </c>
      <c r="AZ2" s="20">
        <f>Data!BD2-Data!DK2</f>
        <v>-28</v>
      </c>
      <c r="BA2" s="20">
        <f>Data!BE2-Data!DL2</f>
        <v>2</v>
      </c>
      <c r="BB2" s="20">
        <f>Data!BF2-Data!DM2</f>
        <v>-21</v>
      </c>
      <c r="BC2" s="20">
        <f>Data!BG2-Data!DN2</f>
        <v>-12</v>
      </c>
      <c r="BD2" s="20">
        <f>Data!BH2-Data!DO2</f>
        <v>-19.100000000000009</v>
      </c>
      <c r="BE2" s="20">
        <f>Data!BI2-Data!DP2</f>
        <v>-9</v>
      </c>
      <c r="BF2" s="20">
        <f>Data!BJ2-Data!DQ2</f>
        <v>-10.089</v>
      </c>
      <c r="BG2" s="20">
        <f>Data!BK2-Data!DR2</f>
        <v>-0.15100000000000002</v>
      </c>
      <c r="BH2" s="20">
        <f>Data!BL2-Data!DS2</f>
        <v>-1.3390000000000004</v>
      </c>
      <c r="BI2" s="20">
        <f>Data!BM2-Data!DT2</f>
        <v>-0.13800000000000001</v>
      </c>
      <c r="BJ2" s="20">
        <f>Data!BN2-Data!DU2</f>
        <v>0.20000000000000284</v>
      </c>
      <c r="BK2" s="20">
        <f>Data!BO2-Data!DV2</f>
        <v>-3.7999999999999972</v>
      </c>
      <c r="BL2" s="20">
        <f>Data!BP2-Data!DW2</f>
        <v>0.90000000000000036</v>
      </c>
      <c r="BM2" s="20">
        <f>Data!BQ2-Data!DX2</f>
        <v>-2.5714285714285712</v>
      </c>
      <c r="BN2" s="20">
        <f>Data!BR2-Data!DY2</f>
        <v>1</v>
      </c>
      <c r="BO2" s="20">
        <f>Data!BS2-Data!DZ2</f>
        <v>10</v>
      </c>
      <c r="BP2" s="20">
        <f>Data!BT2-Data!EA2</f>
        <v>-1.3000000000000012E-2</v>
      </c>
      <c r="BQ2" s="20">
        <f>Data!BU2-Data!EB2</f>
        <v>-1</v>
      </c>
      <c r="BR2" s="20">
        <f>Data!BV2-Data!EC2</f>
        <v>-19</v>
      </c>
      <c r="BS2" s="20">
        <f>Data!BW2-Data!ED2</f>
        <v>-21</v>
      </c>
      <c r="BT2" s="20">
        <f>Data!BX2-Data!EE2</f>
        <v>35</v>
      </c>
      <c r="BU2" s="20">
        <f>Data!BY2-Data!EF2</f>
        <v>6</v>
      </c>
      <c r="BV2" s="20">
        <f>Data!BZ2-Data!EG2</f>
        <v>-62</v>
      </c>
      <c r="BW2" s="20">
        <f>Data!CA2-Data!EH2</f>
        <v>-7</v>
      </c>
      <c r="BX2" s="20">
        <f>Data!CB2-Data!EI2</f>
        <v>11</v>
      </c>
      <c r="BY2" s="20">
        <f>Data!CC2-Data!EJ2</f>
        <v>-31</v>
      </c>
      <c r="BZ2" s="20">
        <f>Data!EK2</f>
        <v>11605.199999999999</v>
      </c>
      <c r="CA2" s="20">
        <f>Data!EL2</f>
        <v>9833.67</v>
      </c>
      <c r="CB2" s="20">
        <f>Data!EM2</f>
        <v>102.86</v>
      </c>
      <c r="CC2" s="20">
        <f>Data!EN2</f>
        <v>86.357142857142861</v>
      </c>
      <c r="CD2" s="20">
        <f>Data!EO2</f>
        <v>14.049399999999999</v>
      </c>
      <c r="CE2" s="20">
        <f>Data!EP2</f>
        <v>117.931</v>
      </c>
      <c r="CF2" s="50">
        <f>IF(ISBLANK(Data!EQ2), "", Data!EQ2)</f>
        <v>87</v>
      </c>
      <c r="CG2" s="50">
        <f>IF(ISBLANK(Data!ER2), "", Data!ER2)</f>
        <v>66</v>
      </c>
      <c r="CH2" s="61" t="str">
        <f>IF(ISBLANK(Data!ES2), "", Data!ES2)</f>
        <v>Tennessee</v>
      </c>
      <c r="CI2" s="61">
        <f>IF(ISBLANK(Data!ET2), "", Data!ET2)</f>
        <v>153</v>
      </c>
    </row>
    <row r="3" spans="1:87" x14ac:dyDescent="0.45">
      <c r="A3" s="50">
        <f>IF(ISBLANK(Data!A3), "", Data!A3)</f>
        <v>45265</v>
      </c>
      <c r="B3" s="50" t="str">
        <f>IF(ISBLANK(Data!B3), "", Data!B3)</f>
        <v>Illinois</v>
      </c>
      <c r="C3" s="50">
        <f>IF(ISBLANK(Data!C3), "", Data!C3)</f>
        <v>118</v>
      </c>
      <c r="D3" s="50" t="str">
        <f>IF(ISBLANK(Data!D3), "", Data!D3)</f>
        <v>Florida Atlantic</v>
      </c>
      <c r="E3" s="50">
        <f>IF(ISBLANK(Data!E3), "", Data!E3)</f>
        <v>89</v>
      </c>
      <c r="F3" s="50" t="str">
        <f>IF(ISBLANK(Data!F3), "", Data!F3)</f>
        <v>Y</v>
      </c>
      <c r="G3" s="50" t="str">
        <f>IF(ISBLANK(Data!G3), "", Data!G3)</f>
        <v>Illinois</v>
      </c>
      <c r="H3" s="50" t="str">
        <f>IF(ISBLANK(Data!H3), "", Data!H3)</f>
        <v>Florida Atlantic</v>
      </c>
      <c r="I3" s="50" t="str">
        <f>IF(ISBLANK(Data!I3), "", Data!I3)</f>
        <v>Illinois</v>
      </c>
      <c r="J3" s="50" t="str">
        <f>IF(ISBLANK(Data!J3), "", Data!J3)</f>
        <v>Florida Atlantic</v>
      </c>
      <c r="K3" s="50" t="str">
        <f>IF(ISBLANK(Data!K3), "", Data!K3)</f>
        <v>Illinois</v>
      </c>
      <c r="L3" s="50" t="str">
        <f>IF(ISBLANK(Data!L3), "", Data!L3)</f>
        <v>Florida Atlantic</v>
      </c>
      <c r="M3" s="50" t="str">
        <f>IF(ISBLANK(Data!M3), "", Data!M3)</f>
        <v>Illinois</v>
      </c>
      <c r="N3" s="50" t="str">
        <f>IF(ISBLANK(Data!N3), "", Data!N3)</f>
        <v>Fla Atlantic</v>
      </c>
      <c r="O3" s="50" t="str">
        <f>IF(ISBLANK(Data!O3), "", Data!O3)</f>
        <v>Illinois</v>
      </c>
      <c r="P3" s="50" t="str">
        <f>IF(ISBLANK(Data!P3), "", Data!P3)</f>
        <v>FAU</v>
      </c>
      <c r="Q3" s="50" t="str">
        <f>IF(ISBLANK(Data!Q3), "", Data!Q3)</f>
        <v>Illinois</v>
      </c>
      <c r="R3" s="50" t="str">
        <f>IF(ISBLANK(Data!R3), "", Data!R3)</f>
        <v>FAU</v>
      </c>
      <c r="S3" s="20">
        <f>Data!W3-Data!CD3</f>
        <v>-1.7857142857143016E-2</v>
      </c>
      <c r="T3" s="20">
        <f>Data!X3-Data!CE3</f>
        <v>-0.94999999999999929</v>
      </c>
      <c r="U3" s="20">
        <f>Data!Y3-Data!CF3</f>
        <v>-6.5999999999999943</v>
      </c>
      <c r="V3" s="20">
        <f>Data!Z3-Data!CG3</f>
        <v>-5.6000000000000085</v>
      </c>
      <c r="W3" s="20">
        <f>Data!AA3-Data!CH3</f>
        <v>1.8999999999999915</v>
      </c>
      <c r="X3" s="20">
        <f>Data!AB3-Data!CI3</f>
        <v>-9.9000000000000005E-2</v>
      </c>
      <c r="Y3" s="20">
        <f>Data!AC3-Data!CJ3</f>
        <v>-11.030000000000001</v>
      </c>
      <c r="Z3" s="20">
        <f>Data!AD3-Data!CK3</f>
        <v>-8.2000000000000028</v>
      </c>
      <c r="AA3" s="20">
        <f>Data!AE3-Data!CL3</f>
        <v>2.7999999999999972</v>
      </c>
      <c r="AB3" s="20">
        <f>Data!AF3-Data!CM3</f>
        <v>-14.68</v>
      </c>
      <c r="AC3" s="20">
        <f>Data!AG3-Data!CN3</f>
        <v>-9.4000000000000057</v>
      </c>
      <c r="AD3" s="20">
        <f>Data!AH3-Data!CO3</f>
        <v>-3.0999999999999943</v>
      </c>
      <c r="AE3" s="20">
        <f>Data!AI3-Data!CP3</f>
        <v>-5.6199999999999917E-2</v>
      </c>
      <c r="AF3" s="20">
        <f>Data!AJ3-Data!CQ3</f>
        <v>-1.0999999999999999</v>
      </c>
      <c r="AG3" s="20">
        <f>Data!AK3-Data!CR3</f>
        <v>-0.13214285714285712</v>
      </c>
      <c r="AH3" s="20">
        <f>Data!AL3-Data!CS3</f>
        <v>-22</v>
      </c>
      <c r="AI3" s="20">
        <f>Data!AM3-Data!CT3</f>
        <v>-4.0100000000000016</v>
      </c>
      <c r="AJ3" s="20">
        <f>Data!AN3-Data!CU3</f>
        <v>-6.26</v>
      </c>
      <c r="AK3" s="20">
        <f>Data!AO3-Data!CV3</f>
        <v>-128</v>
      </c>
      <c r="AL3" s="20">
        <f>Data!AP3-Data!CW3</f>
        <v>-127</v>
      </c>
      <c r="AM3" s="20">
        <f>Data!AQ3-Data!CX3</f>
        <v>-28</v>
      </c>
      <c r="AN3" s="20">
        <f>Data!AR3-Data!CY3</f>
        <v>-4.1999999999999982E-2</v>
      </c>
      <c r="AO3" s="20">
        <f>Data!AS3-Data!CZ3</f>
        <v>-13</v>
      </c>
      <c r="AP3" s="20">
        <f>Data!AT3-Data!DA3</f>
        <v>-9</v>
      </c>
      <c r="AQ3" s="20">
        <f>Data!AU3-Data!DB3</f>
        <v>-5.3999999999999992E-2</v>
      </c>
      <c r="AR3" s="20">
        <f>Data!AV3-Data!DC3</f>
        <v>-49</v>
      </c>
      <c r="AS3" s="20">
        <f>Data!AW3-Data!DD3</f>
        <v>-48</v>
      </c>
      <c r="AT3" s="20">
        <f>Data!AX3-Data!DE3</f>
        <v>-0.129</v>
      </c>
      <c r="AU3" s="20">
        <f>Data!AY3-Data!DF3</f>
        <v>12</v>
      </c>
      <c r="AV3" s="20">
        <f>Data!AZ3-Data!DG3</f>
        <v>3.2142857142857135</v>
      </c>
      <c r="AW3" s="20">
        <f>Data!BA3-Data!DH3</f>
        <v>41</v>
      </c>
      <c r="AX3" s="20">
        <f>Data!BB3-Data!DI3</f>
        <v>11.285714285714285</v>
      </c>
      <c r="AY3" s="20">
        <f>Data!BC3-Data!DJ3</f>
        <v>-25</v>
      </c>
      <c r="AZ3" s="20">
        <f>Data!BD3-Data!DK3</f>
        <v>-34</v>
      </c>
      <c r="BA3" s="20">
        <f>Data!BE3-Data!DL3</f>
        <v>7</v>
      </c>
      <c r="BB3" s="20">
        <f>Data!BF3-Data!DM3</f>
        <v>7</v>
      </c>
      <c r="BC3" s="20">
        <f>Data!BG3-Data!DN3</f>
        <v>-49</v>
      </c>
      <c r="BD3" s="20">
        <f>Data!BH3-Data!DO3</f>
        <v>-6.3000000000000114</v>
      </c>
      <c r="BE3" s="20">
        <f>Data!BI3-Data!DP3</f>
        <v>-8.554000000000002</v>
      </c>
      <c r="BF3" s="20">
        <f>Data!BJ3-Data!DQ3</f>
        <v>2.25</v>
      </c>
      <c r="BG3" s="20">
        <f>Data!BK3-Data!DR3</f>
        <v>-0.376</v>
      </c>
      <c r="BH3" s="20">
        <f>Data!BL3-Data!DS3</f>
        <v>2.5180000000000007</v>
      </c>
      <c r="BI3" s="20">
        <f>Data!BM3-Data!DT3</f>
        <v>-0.42599999999999999</v>
      </c>
      <c r="BJ3" s="20">
        <f>Data!BN3-Data!DU3</f>
        <v>2</v>
      </c>
      <c r="BK3" s="20">
        <f>Data!BO3-Data!DV3</f>
        <v>-3.8999999999999986</v>
      </c>
      <c r="BL3" s="20">
        <f>Data!BP3-Data!DW3</f>
        <v>1.5000000000000004</v>
      </c>
      <c r="BM3" s="20">
        <f>Data!BQ3-Data!DX3</f>
        <v>-3.7321428571428568</v>
      </c>
      <c r="BN3" s="20">
        <f>Data!BR3-Data!DY3</f>
        <v>-4.5000000000000018</v>
      </c>
      <c r="BO3" s="20">
        <f>Data!BS3-Data!DZ3</f>
        <v>72</v>
      </c>
      <c r="BP3" s="20">
        <f>Data!BT3-Data!EA3</f>
        <v>-0.11699999999999999</v>
      </c>
      <c r="BQ3" s="20">
        <f>Data!BU3-Data!EB3</f>
        <v>1</v>
      </c>
      <c r="BR3" s="20">
        <f>Data!BV3-Data!EC3</f>
        <v>12</v>
      </c>
      <c r="BS3" s="20">
        <f>Data!BW3-Data!ED3</f>
        <v>19</v>
      </c>
      <c r="BT3" s="20">
        <f>Data!BX3-Data!EE3</f>
        <v>21</v>
      </c>
      <c r="BU3" s="20">
        <f>Data!BY3-Data!EF3</f>
        <v>-10</v>
      </c>
      <c r="BV3" s="20">
        <f>Data!BZ3-Data!EG3</f>
        <v>2</v>
      </c>
      <c r="BW3" s="20">
        <f>Data!CA3-Data!EH3</f>
        <v>5.3999999999999986</v>
      </c>
      <c r="BX3" s="20">
        <f>Data!CB3-Data!EI3</f>
        <v>72</v>
      </c>
      <c r="BY3" s="20">
        <f>Data!CC3-Data!EJ3</f>
        <v>25</v>
      </c>
      <c r="BZ3" s="20">
        <f>Data!EK3</f>
        <v>10935</v>
      </c>
      <c r="CA3" s="20">
        <f>Data!EL3</f>
        <v>10909.56</v>
      </c>
      <c r="CB3" s="20">
        <f>Data!EM3</f>
        <v>103.501125</v>
      </c>
      <c r="CC3" s="20">
        <f>Data!EN3</f>
        <v>44.017857142857146</v>
      </c>
      <c r="CD3" s="20">
        <f>Data!EO3</f>
        <v>9.2616999999999994</v>
      </c>
      <c r="CE3" s="20">
        <f>Data!EP3</f>
        <v>81.49799999999999</v>
      </c>
      <c r="CF3" s="50">
        <f>IF(ISBLANK(Data!EQ3), "", Data!EQ3)</f>
        <v>98</v>
      </c>
      <c r="CG3" s="50">
        <f>IF(ISBLANK(Data!ER3), "", Data!ER3)</f>
        <v>89</v>
      </c>
      <c r="CH3" s="61" t="str">
        <f>IF(ISBLANK(Data!ES3), "", Data!ES3)</f>
        <v>Illinois</v>
      </c>
      <c r="CI3" s="61">
        <f>IF(ISBLANK(Data!ET3), "", Data!ET3)</f>
        <v>187</v>
      </c>
    </row>
    <row r="4" spans="1:87" x14ac:dyDescent="0.45">
      <c r="A4" s="50">
        <f>IF(ISBLANK(Data!A4), "", Data!A4)</f>
        <v>45265</v>
      </c>
      <c r="B4" s="50" t="str">
        <f>IF(ISBLANK(Data!B4), "", Data!B4)</f>
        <v>Kansas St.</v>
      </c>
      <c r="C4" s="50">
        <f>IF(ISBLANK(Data!C4), "", Data!C4)</f>
        <v>133</v>
      </c>
      <c r="D4" s="50" t="str">
        <f>IF(ISBLANK(Data!D4), "", Data!D4)</f>
        <v>Villanova</v>
      </c>
      <c r="E4" s="50">
        <f>IF(ISBLANK(Data!E4), "", Data!E4)</f>
        <v>339</v>
      </c>
      <c r="F4" s="50" t="str">
        <f>IF(ISBLANK(Data!F4), "", Data!F4)</f>
        <v>N</v>
      </c>
      <c r="G4" s="50" t="str">
        <f>IF(ISBLANK(Data!G4), "", Data!G4)</f>
        <v>Kansas St.</v>
      </c>
      <c r="H4" s="50" t="str">
        <f>IF(ISBLANK(Data!H4), "", Data!H4)</f>
        <v>Villanova</v>
      </c>
      <c r="I4" s="50" t="str">
        <f>IF(ISBLANK(Data!I4), "", Data!I4)</f>
        <v>Kansas St.</v>
      </c>
      <c r="J4" s="50" t="str">
        <f>IF(ISBLANK(Data!J4), "", Data!J4)</f>
        <v>Villanova</v>
      </c>
      <c r="K4" s="50" t="str">
        <f>IF(ISBLANK(Data!K4), "", Data!K4)</f>
        <v>Kansas State</v>
      </c>
      <c r="L4" s="50" t="str">
        <f>IF(ISBLANK(Data!L4), "", Data!L4)</f>
        <v>Villanova</v>
      </c>
      <c r="M4" s="50" t="str">
        <f>IF(ISBLANK(Data!M4), "", Data!M4)</f>
        <v>Kansas St</v>
      </c>
      <c r="N4" s="50" t="str">
        <f>IF(ISBLANK(Data!N4), "", Data!N4)</f>
        <v>Villanova</v>
      </c>
      <c r="O4" s="50" t="str">
        <f>IF(ISBLANK(Data!O4), "", Data!O4)</f>
        <v>Kansas St.</v>
      </c>
      <c r="P4" s="50" t="str">
        <f>IF(ISBLANK(Data!P4), "", Data!P4)</f>
        <v>Villanova</v>
      </c>
      <c r="Q4" s="50" t="str">
        <f>IF(ISBLANK(Data!Q4), "", Data!Q4)</f>
        <v>Kansas State</v>
      </c>
      <c r="R4" s="50" t="str">
        <f>IF(ISBLANK(Data!R4), "", Data!R4)</f>
        <v>Villanova</v>
      </c>
      <c r="S4" s="20">
        <f>Data!W4-Data!CD4</f>
        <v>8.3333333333333037E-2</v>
      </c>
      <c r="T4" s="20">
        <f>Data!X4-Data!CE4</f>
        <v>-3.7700000000000014</v>
      </c>
      <c r="U4" s="20">
        <f>Data!Y4-Data!CF4</f>
        <v>-3.2999999999999972</v>
      </c>
      <c r="V4" s="20">
        <f>Data!Z4-Data!CG4</f>
        <v>0.5</v>
      </c>
      <c r="W4" s="20">
        <f>Data!AA4-Data!CH4</f>
        <v>4.7000000000000028</v>
      </c>
      <c r="X4" s="20">
        <f>Data!AB4-Data!CI4</f>
        <v>0.14300000000000002</v>
      </c>
      <c r="Y4" s="20">
        <f>Data!AC4-Data!CJ4</f>
        <v>-3.29</v>
      </c>
      <c r="Z4" s="20">
        <f>Data!AD4-Data!CK4</f>
        <v>-0.10000000000000853</v>
      </c>
      <c r="AA4" s="20">
        <f>Data!AE4-Data!CL4</f>
        <v>3.2000000000000028</v>
      </c>
      <c r="AB4" s="20">
        <f>Data!AF4-Data!CM4</f>
        <v>-3.29</v>
      </c>
      <c r="AC4" s="20">
        <f>Data!AG4-Data!CN4</f>
        <v>-4</v>
      </c>
      <c r="AD4" s="20">
        <f>Data!AH4-Data!CO4</f>
        <v>2.2000000000000028</v>
      </c>
      <c r="AE4" s="20">
        <f>Data!AI4-Data!CP4</f>
        <v>-8.9100000000000068E-2</v>
      </c>
      <c r="AF4" s="20">
        <f>Data!AJ4-Data!CQ4</f>
        <v>0.30000000000000004</v>
      </c>
      <c r="AG4" s="20">
        <f>Data!AK4-Data!CR4</f>
        <v>3.4722222222222224E-2</v>
      </c>
      <c r="AH4" s="20">
        <f>Data!AL4-Data!CS4</f>
        <v>-15</v>
      </c>
      <c r="AI4" s="20">
        <f>Data!AM4-Data!CT4</f>
        <v>-2.33</v>
      </c>
      <c r="AJ4" s="20">
        <f>Data!AN4-Data!CU4</f>
        <v>-1.3800000000000001</v>
      </c>
      <c r="AK4" s="20">
        <f>Data!AO4-Data!CV4</f>
        <v>-7</v>
      </c>
      <c r="AL4" s="20">
        <f>Data!AP4-Data!CW4</f>
        <v>10</v>
      </c>
      <c r="AM4" s="20">
        <f>Data!AQ4-Data!CX4</f>
        <v>-2</v>
      </c>
      <c r="AN4" s="20">
        <f>Data!AR4-Data!CY4</f>
        <v>2.1000000000000019E-2</v>
      </c>
      <c r="AO4" s="20">
        <f>Data!AS4-Data!CZ4</f>
        <v>-15</v>
      </c>
      <c r="AP4" s="20">
        <f>Data!AT4-Data!DA4</f>
        <v>-46</v>
      </c>
      <c r="AQ4" s="20">
        <f>Data!AU4-Data!DB4</f>
        <v>-2.0000000000000018E-3</v>
      </c>
      <c r="AR4" s="20">
        <f>Data!AV4-Data!DC4</f>
        <v>-12</v>
      </c>
      <c r="AS4" s="20">
        <f>Data!AW4-Data!DD4</f>
        <v>6</v>
      </c>
      <c r="AT4" s="20">
        <f>Data!AX4-Data!DE4</f>
        <v>-8.7999999999999967E-2</v>
      </c>
      <c r="AU4" s="20">
        <f>Data!AY4-Data!DF4</f>
        <v>24</v>
      </c>
      <c r="AV4" s="20">
        <f>Data!AZ4-Data!DG4</f>
        <v>4.4444444444444446</v>
      </c>
      <c r="AW4" s="20">
        <f>Data!BA4-Data!DH4</f>
        <v>-8</v>
      </c>
      <c r="AX4" s="20">
        <f>Data!BB4-Data!DI4</f>
        <v>3.7777777777777786</v>
      </c>
      <c r="AY4" s="20">
        <f>Data!BC4-Data!DJ4</f>
        <v>27</v>
      </c>
      <c r="AZ4" s="20">
        <f>Data!BD4-Data!DK4</f>
        <v>5</v>
      </c>
      <c r="BA4" s="20">
        <f>Data!BE4-Data!DL4</f>
        <v>13</v>
      </c>
      <c r="BB4" s="20">
        <f>Data!BF4-Data!DM4</f>
        <v>22</v>
      </c>
      <c r="BC4" s="20">
        <f>Data!BG4-Data!DN4</f>
        <v>-22</v>
      </c>
      <c r="BD4" s="20">
        <f>Data!BH4-Data!DO4</f>
        <v>8.5</v>
      </c>
      <c r="BE4" s="20">
        <f>Data!BI4-Data!DP4</f>
        <v>9.3610000000000042</v>
      </c>
      <c r="BF4" s="20">
        <f>Data!BJ4-Data!DQ4</f>
        <v>-0.94400000000000084</v>
      </c>
      <c r="BG4" s="20">
        <f>Data!BK4-Data!DR4</f>
        <v>1.4000000000000012E-2</v>
      </c>
      <c r="BH4" s="20">
        <f>Data!BL4-Data!DS4</f>
        <v>4.0139999999999993</v>
      </c>
      <c r="BI4" s="20">
        <f>Data!BM4-Data!DT4</f>
        <v>-6.2000000000000055E-2</v>
      </c>
      <c r="BJ4" s="20">
        <f>Data!BN4-Data!DU4</f>
        <v>-2.1000000000000014</v>
      </c>
      <c r="BK4" s="20">
        <f>Data!BO4-Data!DV4</f>
        <v>3.3000000000000007</v>
      </c>
      <c r="BL4" s="20">
        <f>Data!BP4-Data!DW4</f>
        <v>1.8</v>
      </c>
      <c r="BM4" s="20">
        <f>Data!BQ4-Data!DX4</f>
        <v>1.3194444444444446</v>
      </c>
      <c r="BN4" s="20">
        <f>Data!BR4-Data!DY4</f>
        <v>-0.60000000000000142</v>
      </c>
      <c r="BO4" s="20">
        <f>Data!BS4-Data!DZ4</f>
        <v>50</v>
      </c>
      <c r="BP4" s="20">
        <f>Data!BT4-Data!EA4</f>
        <v>-4.2999999999999927E-2</v>
      </c>
      <c r="BQ4" s="20">
        <f>Data!BU4-Data!EB4</f>
        <v>1</v>
      </c>
      <c r="BR4" s="20">
        <f>Data!BV4-Data!EC4</f>
        <v>50</v>
      </c>
      <c r="BS4" s="20">
        <f>Data!BW4-Data!ED4</f>
        <v>-1</v>
      </c>
      <c r="BT4" s="20">
        <f>Data!BX4-Data!EE4</f>
        <v>0</v>
      </c>
      <c r="BU4" s="20">
        <f>Data!BY4-Data!EF4</f>
        <v>9</v>
      </c>
      <c r="BV4" s="20">
        <f>Data!BZ4-Data!EG4</f>
        <v>19</v>
      </c>
      <c r="BW4" s="20">
        <f>Data!CA4-Data!EH4</f>
        <v>4.5</v>
      </c>
      <c r="BX4" s="20">
        <f>Data!CB4-Data!EI4</f>
        <v>43</v>
      </c>
      <c r="BY4" s="20">
        <f>Data!CC4-Data!EJ4</f>
        <v>7</v>
      </c>
      <c r="BZ4" s="20">
        <f>Data!EK4</f>
        <v>11020.800000000001</v>
      </c>
      <c r="CA4" s="20">
        <f>Data!EL4</f>
        <v>11403.17</v>
      </c>
      <c r="CB4" s="20">
        <f>Data!EM4</f>
        <v>78.472222222222214</v>
      </c>
      <c r="CC4" s="20">
        <f>Data!EN4</f>
        <v>69.513125000000002</v>
      </c>
      <c r="CD4" s="20">
        <f>Data!EO4</f>
        <v>13.596</v>
      </c>
      <c r="CE4" s="20">
        <f>Data!EP4</f>
        <v>113.34399999999999</v>
      </c>
      <c r="CF4" s="50">
        <f>IF(ISBLANK(Data!EQ4), "", Data!EQ4)</f>
        <v>72</v>
      </c>
      <c r="CG4" s="50">
        <f>IF(ISBLANK(Data!ER4), "", Data!ER4)</f>
        <v>71</v>
      </c>
      <c r="CH4" s="61" t="str">
        <f>IF(ISBLANK(Data!ES4), "", Data!ES4)</f>
        <v>Kansas St.</v>
      </c>
      <c r="CI4" s="61">
        <f>IF(ISBLANK(Data!ET4), "", Data!ET4)</f>
        <v>143</v>
      </c>
    </row>
    <row r="5" spans="1:87" x14ac:dyDescent="0.45">
      <c r="A5" s="50">
        <f>IF(ISBLANK(Data!A5), "", Data!A5)</f>
        <v>45265</v>
      </c>
      <c r="B5" s="50" t="str">
        <f>IF(ISBLANK(Data!B5), "", Data!B5)</f>
        <v>Michigan St.</v>
      </c>
      <c r="C5" s="50">
        <f>IF(ISBLANK(Data!C5), "", Data!C5)</f>
        <v>172</v>
      </c>
      <c r="D5" s="50" t="str">
        <f>IF(ISBLANK(Data!D5), "", Data!D5)</f>
        <v>Wisconsin</v>
      </c>
      <c r="E5" s="50">
        <f>IF(ISBLANK(Data!E5), "", Data!E5)</f>
        <v>356</v>
      </c>
      <c r="F5" s="50" t="str">
        <f>IF(ISBLANK(Data!F5), "", Data!F5)</f>
        <v>N</v>
      </c>
      <c r="G5" s="50" t="str">
        <f>IF(ISBLANK(Data!G5), "", Data!G5)</f>
        <v>Michigan St.</v>
      </c>
      <c r="H5" s="50" t="str">
        <f>IF(ISBLANK(Data!H5), "", Data!H5)</f>
        <v>Wisconsin</v>
      </c>
      <c r="I5" s="50" t="str">
        <f>IF(ISBLANK(Data!I5), "", Data!I5)</f>
        <v>Michigan St.</v>
      </c>
      <c r="J5" s="50" t="str">
        <f>IF(ISBLANK(Data!J5), "", Data!J5)</f>
        <v>Wisconsin</v>
      </c>
      <c r="K5" s="50" t="str">
        <f>IF(ISBLANK(Data!K5), "", Data!K5)</f>
        <v>Michigan State</v>
      </c>
      <c r="L5" s="50" t="str">
        <f>IF(ISBLANK(Data!L5), "", Data!L5)</f>
        <v>Wisconsin</v>
      </c>
      <c r="M5" s="50" t="str">
        <f>IF(ISBLANK(Data!M5), "", Data!M5)</f>
        <v>Michigan St</v>
      </c>
      <c r="N5" s="50" t="str">
        <f>IF(ISBLANK(Data!N5), "", Data!N5)</f>
        <v>Wisconsin</v>
      </c>
      <c r="O5" s="50" t="str">
        <f>IF(ISBLANK(Data!O5), "", Data!O5)</f>
        <v>Michigan St.</v>
      </c>
      <c r="P5" s="50" t="str">
        <f>IF(ISBLANK(Data!P5), "", Data!P5)</f>
        <v>Wisconsin</v>
      </c>
      <c r="Q5" s="50" t="str">
        <f>IF(ISBLANK(Data!Q5), "", Data!Q5)</f>
        <v>Michigan State</v>
      </c>
      <c r="R5" s="50" t="str">
        <f>IF(ISBLANK(Data!R5), "", Data!R5)</f>
        <v>Wisconsin</v>
      </c>
      <c r="S5" s="20">
        <f>Data!W5-Data!CD5</f>
        <v>-0.17857142857142905</v>
      </c>
      <c r="T5" s="20">
        <f>Data!X5-Data!CE5</f>
        <v>-1.2300000000000004</v>
      </c>
      <c r="U5" s="20">
        <f>Data!Y5-Data!CF5</f>
        <v>-5.2000000000000028</v>
      </c>
      <c r="V5" s="20">
        <f>Data!Z5-Data!CG5</f>
        <v>-4</v>
      </c>
      <c r="W5" s="20">
        <f>Data!AA5-Data!CH5</f>
        <v>0.5</v>
      </c>
      <c r="X5" s="20">
        <f>Data!AB5-Data!CI5</f>
        <v>-0.184</v>
      </c>
      <c r="Y5" s="20">
        <f>Data!AC5-Data!CJ5</f>
        <v>-4.9799999999999995</v>
      </c>
      <c r="Z5" s="20">
        <f>Data!AD5-Data!CK5</f>
        <v>0.70000000000000284</v>
      </c>
      <c r="AA5" s="20">
        <f>Data!AE5-Data!CL5</f>
        <v>5.7000000000000028</v>
      </c>
      <c r="AB5" s="20">
        <f>Data!AF5-Data!CM5</f>
        <v>-4.9799999999999995</v>
      </c>
      <c r="AC5" s="20">
        <f>Data!AG5-Data!CN5</f>
        <v>0.40000000000000568</v>
      </c>
      <c r="AD5" s="20">
        <f>Data!AH5-Data!CO5</f>
        <v>-3.0999999999999943</v>
      </c>
      <c r="AE5" s="20">
        <f>Data!AI5-Data!CP5</f>
        <v>4.3100000000000027E-2</v>
      </c>
      <c r="AF5" s="20">
        <f>Data!AJ5-Data!CQ5</f>
        <v>-1.7000000000000002</v>
      </c>
      <c r="AG5" s="20">
        <f>Data!AK5-Data!CR5</f>
        <v>-0.22857142857142859</v>
      </c>
      <c r="AH5" s="20">
        <f>Data!AL5-Data!CS5</f>
        <v>-42</v>
      </c>
      <c r="AI5" s="20">
        <f>Data!AM5-Data!CT5</f>
        <v>1.2000000000000028</v>
      </c>
      <c r="AJ5" s="20">
        <f>Data!AN5-Data!CU5</f>
        <v>-1.2400000000000002</v>
      </c>
      <c r="AK5" s="20">
        <f>Data!AO5-Data!CV5</f>
        <v>-68</v>
      </c>
      <c r="AL5" s="20">
        <f>Data!AP5-Data!CW5</f>
        <v>-75</v>
      </c>
      <c r="AM5" s="20">
        <f>Data!AQ5-Data!CX5</f>
        <v>-26</v>
      </c>
      <c r="AN5" s="20">
        <f>Data!AR5-Data!CY5</f>
        <v>-9.000000000000008E-3</v>
      </c>
      <c r="AO5" s="20">
        <f>Data!AS5-Data!CZ5</f>
        <v>-11</v>
      </c>
      <c r="AP5" s="20">
        <f>Data!AT5-Data!DA5</f>
        <v>-23</v>
      </c>
      <c r="AQ5" s="20">
        <f>Data!AU5-Data!DB5</f>
        <v>-3.1999999999999973E-2</v>
      </c>
      <c r="AR5" s="20">
        <f>Data!AV5-Data!DC5</f>
        <v>-25</v>
      </c>
      <c r="AS5" s="20">
        <f>Data!AW5-Data!DD5</f>
        <v>-13</v>
      </c>
      <c r="AT5" s="20">
        <f>Data!AX5-Data!DE5</f>
        <v>-9.5999999999999974E-2</v>
      </c>
      <c r="AU5" s="20">
        <f>Data!AY5-Data!DF5</f>
        <v>-11</v>
      </c>
      <c r="AV5" s="20">
        <f>Data!AZ5-Data!DG5</f>
        <v>0.14285714285714235</v>
      </c>
      <c r="AW5" s="20">
        <f>Data!BA5-Data!DH5</f>
        <v>5</v>
      </c>
      <c r="AX5" s="20">
        <f>Data!BB5-Data!DI5</f>
        <v>5.5892857142857153</v>
      </c>
      <c r="AY5" s="20">
        <f>Data!BC5-Data!DJ5</f>
        <v>36</v>
      </c>
      <c r="AZ5" s="20">
        <f>Data!BD5-Data!DK5</f>
        <v>-2</v>
      </c>
      <c r="BA5" s="20">
        <f>Data!BE5-Data!DL5</f>
        <v>22</v>
      </c>
      <c r="BB5" s="20">
        <f>Data!BF5-Data!DM5</f>
        <v>-5</v>
      </c>
      <c r="BC5" s="20">
        <f>Data!BG5-Data!DN5</f>
        <v>0</v>
      </c>
      <c r="BD5" s="20">
        <f>Data!BH5-Data!DO5</f>
        <v>0.90000000000000568</v>
      </c>
      <c r="BE5" s="20">
        <f>Data!BI5-Data!DP5</f>
        <v>-1.5889999999999986</v>
      </c>
      <c r="BF5" s="20">
        <f>Data!BJ5-Data!DQ5</f>
        <v>2.4459999999999997</v>
      </c>
      <c r="BG5" s="20">
        <f>Data!BK5-Data!DR5</f>
        <v>0.51800000000000002</v>
      </c>
      <c r="BH5" s="20">
        <f>Data!BL5-Data!DS5</f>
        <v>0.78599999999999959</v>
      </c>
      <c r="BI5" s="20">
        <f>Data!BM5-Data!DT5</f>
        <v>1.5000000000000013E-2</v>
      </c>
      <c r="BJ5" s="20">
        <f>Data!BN5-Data!DU5</f>
        <v>-0.5</v>
      </c>
      <c r="BK5" s="20">
        <f>Data!BO5-Data!DV5</f>
        <v>1.1999999999999993</v>
      </c>
      <c r="BL5" s="20">
        <f>Data!BP5-Data!DW5</f>
        <v>3.3000000000000003</v>
      </c>
      <c r="BM5" s="20">
        <f>Data!BQ5-Data!DX5</f>
        <v>0.66071428571428559</v>
      </c>
      <c r="BN5" s="20">
        <f>Data!BR5-Data!DY5</f>
        <v>2.1999999999999993</v>
      </c>
      <c r="BO5" s="20">
        <f>Data!BS5-Data!DZ5</f>
        <v>147</v>
      </c>
      <c r="BP5" s="20">
        <f>Data!BT5-Data!EA5</f>
        <v>-0.11099999999999999</v>
      </c>
      <c r="BQ5" s="20">
        <f>Data!BU5-Data!EB5</f>
        <v>6</v>
      </c>
      <c r="BR5" s="20">
        <f>Data!BV5-Data!EC5</f>
        <v>26</v>
      </c>
      <c r="BS5" s="20">
        <f>Data!BW5-Data!ED5</f>
        <v>7</v>
      </c>
      <c r="BT5" s="20">
        <f>Data!BX5-Data!EE5</f>
        <v>-31</v>
      </c>
      <c r="BU5" s="20">
        <f>Data!BY5-Data!EF5</f>
        <v>4</v>
      </c>
      <c r="BV5" s="20">
        <f>Data!BZ5-Data!EG5</f>
        <v>4</v>
      </c>
      <c r="BW5" s="20">
        <f>Data!CA5-Data!EH5</f>
        <v>-2.6999999999999993</v>
      </c>
      <c r="BX5" s="20">
        <f>Data!CB5-Data!EI5</f>
        <v>149</v>
      </c>
      <c r="BY5" s="20">
        <f>Data!CC5-Data!EJ5</f>
        <v>-4</v>
      </c>
      <c r="BZ5" s="20">
        <f>Data!EK5</f>
        <v>10648.25</v>
      </c>
      <c r="CA5" s="20">
        <f>Data!EL5</f>
        <v>10678.050000000001</v>
      </c>
      <c r="CB5" s="20">
        <f>Data!EM5</f>
        <v>74.769750000000002</v>
      </c>
      <c r="CC5" s="20">
        <f>Data!EN5</f>
        <v>76.5</v>
      </c>
      <c r="CD5" s="20">
        <f>Data!EO5</f>
        <v>13.5405</v>
      </c>
      <c r="CE5" s="20">
        <f>Data!EP5</f>
        <v>82.956000000000003</v>
      </c>
      <c r="CF5" s="50">
        <f>IF(ISBLANK(Data!EQ5), "", Data!EQ5)</f>
        <v>57</v>
      </c>
      <c r="CG5" s="50">
        <f>IF(ISBLANK(Data!ER5), "", Data!ER5)</f>
        <v>70</v>
      </c>
      <c r="CH5" s="61" t="str">
        <f>IF(ISBLANK(Data!ES5), "", Data!ES5)</f>
        <v>Wisconsin</v>
      </c>
      <c r="CI5" s="61">
        <f>IF(ISBLANK(Data!ET5), "", Data!ET5)</f>
        <v>127</v>
      </c>
    </row>
    <row r="6" spans="1:87" x14ac:dyDescent="0.45">
      <c r="A6" s="50">
        <f>IF(ISBLANK(Data!A6), "", Data!A6)</f>
        <v>45265</v>
      </c>
      <c r="B6" s="50" t="str">
        <f>IF(ISBLANK(Data!B6), "", Data!B6)</f>
        <v>Princeton</v>
      </c>
      <c r="C6" s="50">
        <f>IF(ISBLANK(Data!C6), "", Data!C6)</f>
        <v>236</v>
      </c>
      <c r="D6" s="50" t="str">
        <f>IF(ISBLANK(Data!D6), "", Data!D6)</f>
        <v>Drexel</v>
      </c>
      <c r="E6" s="50">
        <f>IF(ISBLANK(Data!E6), "", Data!E6)</f>
        <v>73</v>
      </c>
      <c r="F6" s="50" t="str">
        <f>IF(ISBLANK(Data!F6), "", Data!F6)</f>
        <v>N</v>
      </c>
      <c r="G6" s="50" t="str">
        <f>IF(ISBLANK(Data!G6), "", Data!G6)</f>
        <v>Princeton</v>
      </c>
      <c r="H6" s="50" t="str">
        <f>IF(ISBLANK(Data!H6), "", Data!H6)</f>
        <v>Drexel</v>
      </c>
      <c r="I6" s="50" t="str">
        <f>IF(ISBLANK(Data!I6), "", Data!I6)</f>
        <v>Princeton</v>
      </c>
      <c r="J6" s="50" t="str">
        <f>IF(ISBLANK(Data!J6), "", Data!J6)</f>
        <v>Drexel</v>
      </c>
      <c r="K6" s="50" t="str">
        <f>IF(ISBLANK(Data!K6), "", Data!K6)</f>
        <v>Princeton</v>
      </c>
      <c r="L6" s="50" t="str">
        <f>IF(ISBLANK(Data!L6), "", Data!L6)</f>
        <v>Drexel</v>
      </c>
      <c r="M6" s="50" t="str">
        <f>IF(ISBLANK(Data!M6), "", Data!M6)</f>
        <v>Princeton</v>
      </c>
      <c r="N6" s="50" t="str">
        <f>IF(ISBLANK(Data!N6), "", Data!N6)</f>
        <v>Drexel</v>
      </c>
      <c r="O6" s="50" t="str">
        <f>IF(ISBLANK(Data!O6), "", Data!O6)</f>
        <v>Princeton</v>
      </c>
      <c r="P6" s="50" t="str">
        <f>IF(ISBLANK(Data!P6), "", Data!P6)</f>
        <v>Drexel</v>
      </c>
      <c r="Q6" s="50" t="str">
        <f>IF(ISBLANK(Data!Q6), "", Data!Q6)</f>
        <v>Princeton</v>
      </c>
      <c r="R6" s="50" t="str">
        <f>IF(ISBLANK(Data!R6), "", Data!R6)</f>
        <v>Drexel</v>
      </c>
      <c r="S6" s="20">
        <f>Data!W6-Data!CD6</f>
        <v>0.375</v>
      </c>
      <c r="T6" s="20">
        <f>Data!X6-Data!CE6</f>
        <v>7.98</v>
      </c>
      <c r="U6" s="20">
        <f>Data!Y6-Data!CF6</f>
        <v>12.699999999999989</v>
      </c>
      <c r="V6" s="20">
        <f>Data!Z6-Data!CG6</f>
        <v>4.7999999999999972</v>
      </c>
      <c r="W6" s="20">
        <f>Data!AA6-Data!CH6</f>
        <v>0.60000000000000142</v>
      </c>
      <c r="X6" s="20">
        <f>Data!AB6-Data!CI6</f>
        <v>0.13900000000000001</v>
      </c>
      <c r="Y6" s="20">
        <f>Data!AC6-Data!CJ6</f>
        <v>4.42</v>
      </c>
      <c r="Z6" s="20">
        <f>Data!AD6-Data!CK6</f>
        <v>2.2000000000000028</v>
      </c>
      <c r="AA6" s="20">
        <f>Data!AE6-Data!CL6</f>
        <v>-2.2999999999999972</v>
      </c>
      <c r="AB6" s="20">
        <f>Data!AF6-Data!CM6</f>
        <v>4.42</v>
      </c>
      <c r="AC6" s="20">
        <f>Data!AG6-Data!CN6</f>
        <v>8.8999999999999915</v>
      </c>
      <c r="AD6" s="20">
        <f>Data!AH6-Data!CO6</f>
        <v>6.8999999999999915</v>
      </c>
      <c r="AE6" s="20">
        <f>Data!AI6-Data!CP6</f>
        <v>3.4100000000000019E-2</v>
      </c>
      <c r="AF6" s="20">
        <f>Data!AJ6-Data!CQ6</f>
        <v>3.4</v>
      </c>
      <c r="AG6" s="20">
        <f>Data!AK6-Data!CR6</f>
        <v>0.42499999999999999</v>
      </c>
      <c r="AH6" s="20">
        <f>Data!AL6-Data!CS6</f>
        <v>107</v>
      </c>
      <c r="AI6" s="20">
        <f>Data!AM6-Data!CT6</f>
        <v>11.399999999999999</v>
      </c>
      <c r="AJ6" s="20">
        <f>Data!AN6-Data!CU6</f>
        <v>4.78</v>
      </c>
      <c r="AK6" s="20">
        <f>Data!AO6-Data!CV6</f>
        <v>92</v>
      </c>
      <c r="AL6" s="20">
        <f>Data!AP6-Data!CW6</f>
        <v>39</v>
      </c>
      <c r="AM6" s="20">
        <f>Data!AQ6-Data!CX6</f>
        <v>21</v>
      </c>
      <c r="AN6" s="20">
        <f>Data!AR6-Data!CY6</f>
        <v>2.8000000000000025E-2</v>
      </c>
      <c r="AO6" s="20">
        <f>Data!AS6-Data!CZ6</f>
        <v>36</v>
      </c>
      <c r="AP6" s="20">
        <f>Data!AT6-Data!DA6</f>
        <v>73</v>
      </c>
      <c r="AQ6" s="20">
        <f>Data!AU6-Data!DB6</f>
        <v>7.5000000000000011E-2</v>
      </c>
      <c r="AR6" s="20">
        <f>Data!AV6-Data!DC6</f>
        <v>12</v>
      </c>
      <c r="AS6" s="20">
        <f>Data!AW6-Data!DD6</f>
        <v>-4</v>
      </c>
      <c r="AT6" s="20">
        <f>Data!AX6-Data!DE6</f>
        <v>0.11599999999999999</v>
      </c>
      <c r="AU6" s="20">
        <f>Data!AY6-Data!DF6</f>
        <v>-6</v>
      </c>
      <c r="AV6" s="20">
        <f>Data!AZ6-Data!DG6</f>
        <v>-0.75</v>
      </c>
      <c r="AW6" s="20">
        <f>Data!BA6-Data!DH6</f>
        <v>-55</v>
      </c>
      <c r="AX6" s="20">
        <f>Data!BB6-Data!DI6</f>
        <v>-6.875</v>
      </c>
      <c r="AY6" s="20">
        <f>Data!BC6-Data!DJ6</f>
        <v>17</v>
      </c>
      <c r="AZ6" s="20">
        <f>Data!BD6-Data!DK6</f>
        <v>19</v>
      </c>
      <c r="BA6" s="20">
        <f>Data!BE6-Data!DL6</f>
        <v>-28</v>
      </c>
      <c r="BB6" s="20">
        <f>Data!BF6-Data!DM6</f>
        <v>-28</v>
      </c>
      <c r="BC6" s="20">
        <f>Data!BG6-Data!DN6</f>
        <v>-26</v>
      </c>
      <c r="BD6" s="20">
        <f>Data!BH6-Data!DO6</f>
        <v>11.5</v>
      </c>
      <c r="BE6" s="20">
        <f>Data!BI6-Data!DP6</f>
        <v>4.875</v>
      </c>
      <c r="BF6" s="20">
        <f>Data!BJ6-Data!DQ6</f>
        <v>6.625</v>
      </c>
      <c r="BG6" s="20">
        <f>Data!BK6-Data!DR6</f>
        <v>0.56699999999999995</v>
      </c>
      <c r="BH6" s="20">
        <f>Data!BL6-Data!DS6</f>
        <v>-3.5</v>
      </c>
      <c r="BI6" s="20">
        <f>Data!BM6-Data!DT6</f>
        <v>0.39700000000000002</v>
      </c>
      <c r="BJ6" s="20">
        <f>Data!BN6-Data!DU6</f>
        <v>9.1999999999999993</v>
      </c>
      <c r="BK6" s="20">
        <f>Data!BO6-Data!DV6</f>
        <v>-0.49999999999999822</v>
      </c>
      <c r="BL6" s="20">
        <f>Data!BP6-Data!DW6</f>
        <v>-3.5</v>
      </c>
      <c r="BM6" s="20">
        <f>Data!BQ6-Data!DX6</f>
        <v>2.375</v>
      </c>
      <c r="BN6" s="20">
        <f>Data!BR6-Data!DY6</f>
        <v>-3.1999999999999993</v>
      </c>
      <c r="BO6" s="20">
        <f>Data!BS6-Data!DZ6</f>
        <v>-142</v>
      </c>
      <c r="BP6" s="20">
        <f>Data!BT6-Data!EA6</f>
        <v>0.16700000000000004</v>
      </c>
      <c r="BQ6" s="20">
        <f>Data!BU6-Data!EB6</f>
        <v>-1</v>
      </c>
      <c r="BR6" s="20">
        <f>Data!BV6-Data!EC6</f>
        <v>-114</v>
      </c>
      <c r="BS6" s="20">
        <f>Data!BW6-Data!ED6</f>
        <v>-133</v>
      </c>
      <c r="BT6" s="20">
        <f>Data!BX6-Data!EE6</f>
        <v>7</v>
      </c>
      <c r="BU6" s="20">
        <f>Data!BY6-Data!EF6</f>
        <v>0</v>
      </c>
      <c r="BV6" s="20">
        <f>Data!BZ6-Data!EG6</f>
        <v>-57</v>
      </c>
      <c r="BW6" s="20">
        <f>Data!CA6-Data!EH6</f>
        <v>-30.499999999999996</v>
      </c>
      <c r="BX6" s="20">
        <f>Data!CB6-Data!EI6</f>
        <v>-142</v>
      </c>
      <c r="BY6" s="20">
        <f>Data!CC6-Data!EJ6</f>
        <v>-129</v>
      </c>
      <c r="BZ6" s="20">
        <f>Data!EK6</f>
        <v>11047.44</v>
      </c>
      <c r="CA6" s="20">
        <f>Data!EL6</f>
        <v>10312.280000000001</v>
      </c>
      <c r="CB6" s="20">
        <f>Data!EM6</f>
        <v>41.0625</v>
      </c>
      <c r="CC6" s="20">
        <f>Data!EN6</f>
        <v>86.796875</v>
      </c>
      <c r="CD6" s="20">
        <f>Data!EO6</f>
        <v>8.9310000000000009</v>
      </c>
      <c r="CE6" s="20">
        <f>Data!EP6</f>
        <v>104.39</v>
      </c>
      <c r="CF6" s="50">
        <f>IF(ISBLANK(Data!EQ6), "", Data!EQ6)</f>
        <v>81</v>
      </c>
      <c r="CG6" s="50">
        <f>IF(ISBLANK(Data!ER6), "", Data!ER6)</f>
        <v>70</v>
      </c>
      <c r="CH6" s="61" t="str">
        <f>IF(ISBLANK(Data!ES6), "", Data!ES6)</f>
        <v>Princeton</v>
      </c>
      <c r="CI6" s="61">
        <f>IF(ISBLANK(Data!ET6), "", Data!ET6)</f>
        <v>151</v>
      </c>
    </row>
    <row r="7" spans="1:87" x14ac:dyDescent="0.45">
      <c r="A7" s="50">
        <f>IF(ISBLANK(Data!A7), "", Data!A7)</f>
        <v>45265</v>
      </c>
      <c r="B7" s="50" t="str">
        <f>IF(ISBLANK(Data!B7), "", Data!B7)</f>
        <v>Oklahoma</v>
      </c>
      <c r="C7" s="50">
        <f>IF(ISBLANK(Data!C7), "", Data!C7)</f>
        <v>221</v>
      </c>
      <c r="D7" s="50" t="str">
        <f>IF(ISBLANK(Data!D7), "", Data!D7)</f>
        <v>Providence</v>
      </c>
      <c r="E7" s="50">
        <f>IF(ISBLANK(Data!E7), "", Data!E7)</f>
        <v>237</v>
      </c>
      <c r="F7" s="50" t="str">
        <f>IF(ISBLANK(Data!F7), "", Data!F7)</f>
        <v>N</v>
      </c>
      <c r="G7" s="50" t="str">
        <f>IF(ISBLANK(Data!G7), "", Data!G7)</f>
        <v>Oklahoma</v>
      </c>
      <c r="H7" s="50" t="str">
        <f>IF(ISBLANK(Data!H7), "", Data!H7)</f>
        <v>Providence</v>
      </c>
      <c r="I7" s="50" t="str">
        <f>IF(ISBLANK(Data!I7), "", Data!I7)</f>
        <v>Oklahoma</v>
      </c>
      <c r="J7" s="50" t="str">
        <f>IF(ISBLANK(Data!J7), "", Data!J7)</f>
        <v>Providence</v>
      </c>
      <c r="K7" s="50" t="str">
        <f>IF(ISBLANK(Data!K7), "", Data!K7)</f>
        <v>Oklahoma</v>
      </c>
      <c r="L7" s="50" t="str">
        <f>IF(ISBLANK(Data!L7), "", Data!L7)</f>
        <v>Providence</v>
      </c>
      <c r="M7" s="50" t="str">
        <f>IF(ISBLANK(Data!M7), "", Data!M7)</f>
        <v>Oklahoma</v>
      </c>
      <c r="N7" s="50" t="str">
        <f>IF(ISBLANK(Data!N7), "", Data!N7)</f>
        <v>Providence</v>
      </c>
      <c r="O7" s="50" t="str">
        <f>IF(ISBLANK(Data!O7), "", Data!O7)</f>
        <v>Oklahoma</v>
      </c>
      <c r="P7" s="50" t="str">
        <f>IF(ISBLANK(Data!P7), "", Data!P7)</f>
        <v>Providence</v>
      </c>
      <c r="Q7" s="50" t="str">
        <f>IF(ISBLANK(Data!Q7), "", Data!Q7)</f>
        <v>Oklahoma</v>
      </c>
      <c r="R7" s="50" t="str">
        <f>IF(ISBLANK(Data!R7), "", Data!R7)</f>
        <v>Providence</v>
      </c>
      <c r="S7" s="20">
        <f>Data!W7-Data!CD7</f>
        <v>0.125</v>
      </c>
      <c r="T7" s="20">
        <f>Data!X7-Data!CE7</f>
        <v>3.6799999999999979</v>
      </c>
      <c r="U7" s="20">
        <f>Data!Y7-Data!CF7</f>
        <v>4.0999999999999943</v>
      </c>
      <c r="V7" s="20">
        <f>Data!Z7-Data!CG7</f>
        <v>0.40000000000000568</v>
      </c>
      <c r="W7" s="20">
        <f>Data!AA7-Data!CH7</f>
        <v>-0.70000000000000284</v>
      </c>
      <c r="X7" s="20">
        <f>Data!AB7-Data!CI7</f>
        <v>0.08</v>
      </c>
      <c r="Y7" s="20">
        <f>Data!AC7-Data!CJ7</f>
        <v>-7.6000000000000005</v>
      </c>
      <c r="Z7" s="20">
        <f>Data!AD7-Data!CK7</f>
        <v>-3.5</v>
      </c>
      <c r="AA7" s="20">
        <f>Data!AE7-Data!CL7</f>
        <v>4.1000000000000085</v>
      </c>
      <c r="AB7" s="20">
        <f>Data!AF7-Data!CM7</f>
        <v>-7.6000000000000005</v>
      </c>
      <c r="AC7" s="20">
        <f>Data!AG7-Data!CN7</f>
        <v>0.5</v>
      </c>
      <c r="AD7" s="20">
        <f>Data!AH7-Data!CO7</f>
        <v>1.2000000000000028</v>
      </c>
      <c r="AE7" s="20">
        <f>Data!AI7-Data!CP7</f>
        <v>-1.3100000000000001E-2</v>
      </c>
      <c r="AF7" s="20">
        <f>Data!AJ7-Data!CQ7</f>
        <v>0.6</v>
      </c>
      <c r="AG7" s="20">
        <f>Data!AK7-Data!CR7</f>
        <v>9.6428571428571433E-2</v>
      </c>
      <c r="AH7" s="20">
        <f>Data!AL7-Data!CS7</f>
        <v>13</v>
      </c>
      <c r="AI7" s="20">
        <f>Data!AM7-Data!CT7</f>
        <v>3.5299999999999976</v>
      </c>
      <c r="AJ7" s="20">
        <f>Data!AN7-Data!CU7</f>
        <v>-6.7</v>
      </c>
      <c r="AK7" s="20">
        <f>Data!AO7-Data!CV7</f>
        <v>-6</v>
      </c>
      <c r="AL7" s="20">
        <f>Data!AP7-Data!CW7</f>
        <v>-64</v>
      </c>
      <c r="AM7" s="20">
        <f>Data!AQ7-Data!CX7</f>
        <v>-39</v>
      </c>
      <c r="AN7" s="20">
        <f>Data!AR7-Data!CY7</f>
        <v>4.500000000000004E-2</v>
      </c>
      <c r="AO7" s="20">
        <f>Data!AS7-Data!CZ7</f>
        <v>-3</v>
      </c>
      <c r="AP7" s="20">
        <f>Data!AT7-Data!DA7</f>
        <v>-20</v>
      </c>
      <c r="AQ7" s="20">
        <f>Data!AU7-Data!DB7</f>
        <v>2.0999999999999963E-2</v>
      </c>
      <c r="AR7" s="20">
        <f>Data!AV7-Data!DC7</f>
        <v>-5</v>
      </c>
      <c r="AS7" s="20">
        <f>Data!AW7-Data!DD7</f>
        <v>-25</v>
      </c>
      <c r="AT7" s="20">
        <f>Data!AX7-Data!DE7</f>
        <v>9.000000000000008E-2</v>
      </c>
      <c r="AU7" s="20">
        <f>Data!AY7-Data!DF7</f>
        <v>-2</v>
      </c>
      <c r="AV7" s="20">
        <f>Data!AZ7-Data!DG7</f>
        <v>1.2321428571428577</v>
      </c>
      <c r="AW7" s="20">
        <f>Data!BA7-Data!DH7</f>
        <v>-42</v>
      </c>
      <c r="AX7" s="20">
        <f>Data!BB7-Data!DI7</f>
        <v>-0.2142857142857153</v>
      </c>
      <c r="AY7" s="20">
        <f>Data!BC7-Data!DJ7</f>
        <v>-3</v>
      </c>
      <c r="AZ7" s="20">
        <f>Data!BD7-Data!DK7</f>
        <v>-1</v>
      </c>
      <c r="BA7" s="20">
        <f>Data!BE7-Data!DL7</f>
        <v>-17</v>
      </c>
      <c r="BB7" s="20">
        <f>Data!BF7-Data!DM7</f>
        <v>-22</v>
      </c>
      <c r="BC7" s="20">
        <f>Data!BG7-Data!DN7</f>
        <v>-16</v>
      </c>
      <c r="BD7" s="20">
        <f>Data!BH7-Data!DO7</f>
        <v>10.200000000000003</v>
      </c>
      <c r="BE7" s="20">
        <f>Data!BI7-Data!DP7</f>
        <v>-5.4000000000002046E-2</v>
      </c>
      <c r="BF7" s="20">
        <f>Data!BJ7-Data!DQ7</f>
        <v>10.231999999999999</v>
      </c>
      <c r="BG7" s="20">
        <f>Data!BK7-Data!DR7</f>
        <v>0.2430000000000001</v>
      </c>
      <c r="BH7" s="20">
        <f>Data!BL7-Data!DS7</f>
        <v>-1.2319999999999993</v>
      </c>
      <c r="BI7" s="20">
        <f>Data!BM7-Data!DT7</f>
        <v>0.11399999999999999</v>
      </c>
      <c r="BJ7" s="20">
        <f>Data!BN7-Data!DU7</f>
        <v>0.5</v>
      </c>
      <c r="BK7" s="20">
        <f>Data!BO7-Data!DV7</f>
        <v>-0.59999999999999787</v>
      </c>
      <c r="BL7" s="20">
        <f>Data!BP7-Data!DW7</f>
        <v>-1.5</v>
      </c>
      <c r="BM7" s="20">
        <f>Data!BQ7-Data!DX7</f>
        <v>0.78571428571428559</v>
      </c>
      <c r="BN7" s="20">
        <f>Data!BR7-Data!DY7</f>
        <v>-9.9999999999999645E-2</v>
      </c>
      <c r="BO7" s="20">
        <f>Data!BS7-Data!DZ7</f>
        <v>33</v>
      </c>
      <c r="BP7" s="20">
        <f>Data!BT7-Data!EA7</f>
        <v>-3.1000000000000028E-2</v>
      </c>
      <c r="BQ7" s="20">
        <f>Data!BU7-Data!EB7</f>
        <v>-12</v>
      </c>
      <c r="BR7" s="20">
        <f>Data!BV7-Data!EC7</f>
        <v>-42</v>
      </c>
      <c r="BS7" s="20">
        <f>Data!BW7-Data!ED7</f>
        <v>-6</v>
      </c>
      <c r="BT7" s="20">
        <f>Data!BX7-Data!EE7</f>
        <v>-26</v>
      </c>
      <c r="BU7" s="20">
        <f>Data!BY7-Data!EF7</f>
        <v>-19</v>
      </c>
      <c r="BV7" s="20">
        <f>Data!BZ7-Data!EG7</f>
        <v>-19</v>
      </c>
      <c r="BW7" s="20">
        <f>Data!CA7-Data!EH7</f>
        <v>-11.7</v>
      </c>
      <c r="BX7" s="20">
        <f>Data!CB7-Data!EI7</f>
        <v>32</v>
      </c>
      <c r="BY7" s="20">
        <f>Data!CC7-Data!EJ7</f>
        <v>-13</v>
      </c>
      <c r="BZ7" s="20">
        <f>Data!EK7</f>
        <v>10839.5</v>
      </c>
      <c r="CA7" s="20">
        <f>Data!EL7</f>
        <v>10494</v>
      </c>
      <c r="CB7" s="20">
        <f>Data!EM7</f>
        <v>78.929500000000004</v>
      </c>
      <c r="CC7" s="20">
        <f>Data!EN7</f>
        <v>97.446428571428569</v>
      </c>
      <c r="CD7" s="20">
        <f>Data!EO7</f>
        <v>10.364999999999998</v>
      </c>
      <c r="CE7" s="20">
        <f>Data!EP7</f>
        <v>94.501000000000005</v>
      </c>
      <c r="CF7" s="50">
        <f>IF(ISBLANK(Data!EQ7), "", Data!EQ7)</f>
        <v>72</v>
      </c>
      <c r="CG7" s="50">
        <f>IF(ISBLANK(Data!ER7), "", Data!ER7)</f>
        <v>51</v>
      </c>
      <c r="CH7" s="61" t="str">
        <f>IF(ISBLANK(Data!ES7), "", Data!ES7)</f>
        <v>Oklahoma</v>
      </c>
      <c r="CI7" s="61">
        <f>IF(ISBLANK(Data!ET7), "", Data!ET7)</f>
        <v>123</v>
      </c>
    </row>
    <row r="8" spans="1:87" x14ac:dyDescent="0.45">
      <c r="A8" s="50">
        <f>IF(ISBLANK(Data!A8), "", Data!A8)</f>
        <v>45265</v>
      </c>
      <c r="B8" s="50" t="str">
        <f>IF(ISBLANK(Data!B8), "", Data!B8)</f>
        <v>Georgia</v>
      </c>
      <c r="C8" s="50">
        <f>IF(ISBLANK(Data!C8), "", Data!C8)</f>
        <v>99</v>
      </c>
      <c r="D8" s="50" t="str">
        <f>IF(ISBLANK(Data!D8), "", Data!D8)</f>
        <v>Georgia Tech</v>
      </c>
      <c r="E8" s="50">
        <f>IF(ISBLANK(Data!E8), "", Data!E8)</f>
        <v>102</v>
      </c>
      <c r="F8" s="50" t="str">
        <f>IF(ISBLANK(Data!F8), "", Data!F8)</f>
        <v>N</v>
      </c>
      <c r="G8" s="50" t="str">
        <f>IF(ISBLANK(Data!G8), "", Data!G8)</f>
        <v>Georgia</v>
      </c>
      <c r="H8" s="50" t="str">
        <f>IF(ISBLANK(Data!H8), "", Data!H8)</f>
        <v>Georgia Tech</v>
      </c>
      <c r="I8" s="50" t="str">
        <f>IF(ISBLANK(Data!I8), "", Data!I8)</f>
        <v>Georgia</v>
      </c>
      <c r="J8" s="50" t="str">
        <f>IF(ISBLANK(Data!J8), "", Data!J8)</f>
        <v>Georgia Tech</v>
      </c>
      <c r="K8" s="50" t="str">
        <f>IF(ISBLANK(Data!K8), "", Data!K8)</f>
        <v>Georgia</v>
      </c>
      <c r="L8" s="50" t="str">
        <f>IF(ISBLANK(Data!L8), "", Data!L8)</f>
        <v>Georgia Tech</v>
      </c>
      <c r="M8" s="50" t="str">
        <f>IF(ISBLANK(Data!M8), "", Data!M8)</f>
        <v>Georgia</v>
      </c>
      <c r="N8" s="50" t="str">
        <f>IF(ISBLANK(Data!N8), "", Data!N8)</f>
        <v>GA Tech</v>
      </c>
      <c r="O8" s="50" t="str">
        <f>IF(ISBLANK(Data!O8), "", Data!O8)</f>
        <v>Georgia</v>
      </c>
      <c r="P8" s="50" t="str">
        <f>IF(ISBLANK(Data!P8), "", Data!P8)</f>
        <v>Ga. Tech</v>
      </c>
      <c r="Q8" s="50" t="str">
        <f>IF(ISBLANK(Data!Q8), "", Data!Q8)</f>
        <v>Georgia</v>
      </c>
      <c r="R8" s="50" t="str">
        <f>IF(ISBLANK(Data!R8), "", Data!R8)</f>
        <v>Georgia Tech</v>
      </c>
      <c r="S8" s="20">
        <f>Data!W8-Data!CD8</f>
        <v>-4.1666666666666963E-2</v>
      </c>
      <c r="T8" s="20">
        <f>Data!X8-Data!CE8</f>
        <v>4.2699999999999996</v>
      </c>
      <c r="U8" s="20">
        <f>Data!Y8-Data!CF8</f>
        <v>-9.9999999999994316E-2</v>
      </c>
      <c r="V8" s="20">
        <f>Data!Z8-Data!CG8</f>
        <v>-4.4000000000000057</v>
      </c>
      <c r="W8" s="20">
        <f>Data!AA8-Data!CH8</f>
        <v>0.20000000000000284</v>
      </c>
      <c r="X8" s="20">
        <f>Data!AB8-Data!CI8</f>
        <v>-9.7000000000000017E-2</v>
      </c>
      <c r="Y8" s="20">
        <f>Data!AC8-Data!CJ8</f>
        <v>0.76999999999999957</v>
      </c>
      <c r="Z8" s="20">
        <f>Data!AD8-Data!CK8</f>
        <v>1.2000000000000028</v>
      </c>
      <c r="AA8" s="20">
        <f>Data!AE8-Data!CL8</f>
        <v>0.5</v>
      </c>
      <c r="AB8" s="20">
        <f>Data!AF8-Data!CM8</f>
        <v>3.8899999999999997</v>
      </c>
      <c r="AC8" s="20">
        <f>Data!AG8-Data!CN8</f>
        <v>-0.5</v>
      </c>
      <c r="AD8" s="20">
        <f>Data!AH8-Data!CO8</f>
        <v>0.70000000000000284</v>
      </c>
      <c r="AE8" s="20">
        <f>Data!AI8-Data!CP8</f>
        <v>-2.8699999999999948E-2</v>
      </c>
      <c r="AF8" s="20">
        <f>Data!AJ8-Data!CQ8</f>
        <v>-0.4</v>
      </c>
      <c r="AG8" s="20">
        <f>Data!AK8-Data!CR8</f>
        <v>-4.5833333333333337E-2</v>
      </c>
      <c r="AH8" s="20">
        <f>Data!AL8-Data!CS8</f>
        <v>-8</v>
      </c>
      <c r="AI8" s="20">
        <f>Data!AM8-Data!CT8</f>
        <v>-0.33999999999999986</v>
      </c>
      <c r="AJ8" s="20">
        <f>Data!AN8-Data!CU8</f>
        <v>-1.25</v>
      </c>
      <c r="AK8" s="20">
        <f>Data!AO8-Data!CV8</f>
        <v>137</v>
      </c>
      <c r="AL8" s="20">
        <f>Data!AP8-Data!CW8</f>
        <v>130</v>
      </c>
      <c r="AM8" s="20">
        <f>Data!AQ8-Data!CX8</f>
        <v>90</v>
      </c>
      <c r="AN8" s="20">
        <f>Data!AR8-Data!CY8</f>
        <v>-6.9999999999999507E-3</v>
      </c>
      <c r="AO8" s="20">
        <f>Data!AS8-Data!CZ8</f>
        <v>19</v>
      </c>
      <c r="AP8" s="20">
        <f>Data!AT8-Data!DA8</f>
        <v>50</v>
      </c>
      <c r="AQ8" s="20">
        <f>Data!AU8-Data!DB8</f>
        <v>2.1000000000000019E-2</v>
      </c>
      <c r="AR8" s="20">
        <f>Data!AV8-Data!DC8</f>
        <v>50</v>
      </c>
      <c r="AS8" s="20">
        <f>Data!AW8-Data!DD8</f>
        <v>64</v>
      </c>
      <c r="AT8" s="20">
        <f>Data!AX8-Data!DE8</f>
        <v>3.499999999999992E-2</v>
      </c>
      <c r="AU8" s="20">
        <f>Data!AY8-Data!DF8</f>
        <v>-2</v>
      </c>
      <c r="AV8" s="20">
        <f>Data!AZ8-Data!DG8</f>
        <v>-3.5833333333333339</v>
      </c>
      <c r="AW8" s="20">
        <f>Data!BA8-Data!DH8</f>
        <v>61</v>
      </c>
      <c r="AX8" s="20">
        <f>Data!BB8-Data!DI8</f>
        <v>-2.125</v>
      </c>
      <c r="AY8" s="20">
        <f>Data!BC8-Data!DJ8</f>
        <v>12</v>
      </c>
      <c r="AZ8" s="20">
        <f>Data!BD8-Data!DK8</f>
        <v>14</v>
      </c>
      <c r="BA8" s="20">
        <f>Data!BE8-Data!DL8</f>
        <v>-13</v>
      </c>
      <c r="BB8" s="20">
        <f>Data!BF8-Data!DM8</f>
        <v>20</v>
      </c>
      <c r="BC8" s="20">
        <f>Data!BG8-Data!DN8</f>
        <v>41</v>
      </c>
      <c r="BD8" s="20">
        <f>Data!BH8-Data!DO8</f>
        <v>-1.1000000000000085</v>
      </c>
      <c r="BE8" s="20">
        <f>Data!BI8-Data!DP8</f>
        <v>-1.9579999999999984</v>
      </c>
      <c r="BF8" s="20">
        <f>Data!BJ8-Data!DQ8</f>
        <v>0.91700000000000004</v>
      </c>
      <c r="BG8" s="20">
        <f>Data!BK8-Data!DR8</f>
        <v>-8.7999999999999967E-2</v>
      </c>
      <c r="BH8" s="20">
        <f>Data!BL8-Data!DS8</f>
        <v>-0.58300000000000018</v>
      </c>
      <c r="BI8" s="20">
        <f>Data!BM8-Data!DT8</f>
        <v>5.3999999999999992E-2</v>
      </c>
      <c r="BJ8" s="20">
        <f>Data!BN8-Data!DU8</f>
        <v>0.19999999999999929</v>
      </c>
      <c r="BK8" s="20">
        <f>Data!BO8-Data!DV8</f>
        <v>2.5</v>
      </c>
      <c r="BL8" s="20">
        <f>Data!BP8-Data!DW8</f>
        <v>-3.1</v>
      </c>
      <c r="BM8" s="20">
        <f>Data!BQ8-Data!DX8</f>
        <v>0.375</v>
      </c>
      <c r="BN8" s="20">
        <f>Data!BR8-Data!DY8</f>
        <v>0.69999999999999929</v>
      </c>
      <c r="BO8" s="20">
        <f>Data!BS8-Data!DZ8</f>
        <v>-34</v>
      </c>
      <c r="BP8" s="20">
        <f>Data!BT8-Data!EA8</f>
        <v>2.9999999999999916E-2</v>
      </c>
      <c r="BQ8" s="20">
        <f>Data!BU8-Data!EB8</f>
        <v>-3</v>
      </c>
      <c r="BR8" s="20">
        <f>Data!BV8-Data!EC8</f>
        <v>6</v>
      </c>
      <c r="BS8" s="20">
        <f>Data!BW8-Data!ED8</f>
        <v>33</v>
      </c>
      <c r="BT8" s="20">
        <f>Data!BX8-Data!EE8</f>
        <v>0</v>
      </c>
      <c r="BU8" s="20">
        <f>Data!BY8-Data!EF8</f>
        <v>0</v>
      </c>
      <c r="BV8" s="20">
        <f>Data!BZ8-Data!EG8</f>
        <v>-38</v>
      </c>
      <c r="BW8" s="20">
        <f>Data!CA8-Data!EH8</f>
        <v>-0.90000000000000568</v>
      </c>
      <c r="BX8" s="20">
        <f>Data!CB8-Data!EI8</f>
        <v>-35</v>
      </c>
      <c r="BY8" s="20">
        <f>Data!CC8-Data!EJ8</f>
        <v>14</v>
      </c>
      <c r="BZ8" s="20">
        <f>Data!EK8</f>
        <v>10988.9</v>
      </c>
      <c r="CA8" s="20">
        <f>Data!EL8</f>
        <v>10527.929999999998</v>
      </c>
      <c r="CB8" s="20">
        <f>Data!EM8</f>
        <v>64.625</v>
      </c>
      <c r="CC8" s="20">
        <f>Data!EN8</f>
        <v>72.456374999999994</v>
      </c>
      <c r="CD8" s="20">
        <f>Data!EO8</f>
        <v>12.2668</v>
      </c>
      <c r="CE8" s="20">
        <f>Data!EP8</f>
        <v>74.444999999999993</v>
      </c>
      <c r="CF8" s="50">
        <f>IF(ISBLANK(Data!EQ8), "", Data!EQ8)</f>
        <v>76</v>
      </c>
      <c r="CG8" s="50">
        <f>IF(ISBLANK(Data!ER8), "", Data!ER8)</f>
        <v>62</v>
      </c>
      <c r="CH8" s="61" t="str">
        <f>IF(ISBLANK(Data!ES8), "", Data!ES8)</f>
        <v>Georgia</v>
      </c>
      <c r="CI8" s="61">
        <f>IF(ISBLANK(Data!ET8), "", Data!ET8)</f>
        <v>138</v>
      </c>
    </row>
    <row r="9" spans="1:87" x14ac:dyDescent="0.45">
      <c r="A9" s="50">
        <f>IF(ISBLANK(Data!A9), "", Data!A9)</f>
        <v>45265</v>
      </c>
      <c r="B9" s="50" t="str">
        <f>IF(ISBLANK(Data!B9), "", Data!B9)</f>
        <v>Syracuse</v>
      </c>
      <c r="C9" s="50">
        <f>IF(ISBLANK(Data!C9), "", Data!C9)</f>
        <v>289</v>
      </c>
      <c r="D9" s="50" t="str">
        <f>IF(ISBLANK(Data!D9), "", Data!D9)</f>
        <v>Cornell</v>
      </c>
      <c r="E9" s="50">
        <f>IF(ISBLANK(Data!E9), "", Data!E9)</f>
        <v>62</v>
      </c>
      <c r="F9" s="50" t="str">
        <f>IF(ISBLANK(Data!F9), "", Data!F9)</f>
        <v>N</v>
      </c>
      <c r="G9" s="50" t="str">
        <f>IF(ISBLANK(Data!G9), "", Data!G9)</f>
        <v>Syracuse</v>
      </c>
      <c r="H9" s="50" t="str">
        <f>IF(ISBLANK(Data!H9), "", Data!H9)</f>
        <v>Cornell</v>
      </c>
      <c r="I9" s="50" t="str">
        <f>IF(ISBLANK(Data!I9), "", Data!I9)</f>
        <v>Syracuse</v>
      </c>
      <c r="J9" s="50" t="str">
        <f>IF(ISBLANK(Data!J9), "", Data!J9)</f>
        <v>Cornell</v>
      </c>
      <c r="K9" s="50" t="str">
        <f>IF(ISBLANK(Data!K9), "", Data!K9)</f>
        <v>Syracuse</v>
      </c>
      <c r="L9" s="50" t="str">
        <f>IF(ISBLANK(Data!L9), "", Data!L9)</f>
        <v>Cornell</v>
      </c>
      <c r="M9" s="50" t="str">
        <f>IF(ISBLANK(Data!M9), "", Data!M9)</f>
        <v>Syracuse</v>
      </c>
      <c r="N9" s="50" t="str">
        <f>IF(ISBLANK(Data!N9), "", Data!N9)</f>
        <v>Cornell</v>
      </c>
      <c r="O9" s="50" t="str">
        <f>IF(ISBLANK(Data!O9), "", Data!O9)</f>
        <v>Syracuse</v>
      </c>
      <c r="P9" s="50" t="str">
        <f>IF(ISBLANK(Data!P9), "", Data!P9)</f>
        <v>Cornell</v>
      </c>
      <c r="Q9" s="50" t="str">
        <f>IF(ISBLANK(Data!Q9), "", Data!Q9)</f>
        <v>Syracuse</v>
      </c>
      <c r="R9" s="50" t="str">
        <f>IF(ISBLANK(Data!R9), "", Data!R9)</f>
        <v>Cornell</v>
      </c>
      <c r="S9" s="20">
        <f>Data!W9-Data!CD9</f>
        <v>-0.25</v>
      </c>
      <c r="T9" s="20">
        <f>Data!X9-Data!CE9</f>
        <v>0.75999999999999979</v>
      </c>
      <c r="U9" s="20">
        <f>Data!Y9-Data!CF9</f>
        <v>-4.7999999999999972</v>
      </c>
      <c r="V9" s="20">
        <f>Data!Z9-Data!CG9</f>
        <v>-5.5999999999999943</v>
      </c>
      <c r="W9" s="20">
        <f>Data!AA9-Data!CH9</f>
        <v>-0.60000000000000853</v>
      </c>
      <c r="X9" s="20">
        <f>Data!AB9-Data!CI9</f>
        <v>4.2999999999999997E-2</v>
      </c>
      <c r="Y9" s="20">
        <f>Data!AC9-Data!CJ9</f>
        <v>9.6499999999999986</v>
      </c>
      <c r="Z9" s="20">
        <f>Data!AD9-Data!CK9</f>
        <v>6.4000000000000057</v>
      </c>
      <c r="AA9" s="20">
        <f>Data!AE9-Data!CL9</f>
        <v>-3.2999999999999972</v>
      </c>
      <c r="AB9" s="20">
        <f>Data!AF9-Data!CM9</f>
        <v>6.63</v>
      </c>
      <c r="AC9" s="20">
        <f>Data!AG9-Data!CN9</f>
        <v>-5</v>
      </c>
      <c r="AD9" s="20">
        <f>Data!AH9-Data!CO9</f>
        <v>-5.5</v>
      </c>
      <c r="AE9" s="20">
        <f>Data!AI9-Data!CP9</f>
        <v>1.760000000000006E-2</v>
      </c>
      <c r="AF9" s="20">
        <f>Data!AJ9-Data!CQ9</f>
        <v>-0.60000000000000009</v>
      </c>
      <c r="AG9" s="20">
        <f>Data!AK9-Data!CR9</f>
        <v>-8.5714285714285715E-2</v>
      </c>
      <c r="AH9" s="20">
        <f>Data!AL9-Data!CS9</f>
        <v>-13</v>
      </c>
      <c r="AI9" s="20">
        <f>Data!AM9-Data!CT9</f>
        <v>4.3699999999999992</v>
      </c>
      <c r="AJ9" s="20">
        <f>Data!AN9-Data!CU9</f>
        <v>12.22</v>
      </c>
      <c r="AK9" s="20">
        <f>Data!AO9-Data!CV9</f>
        <v>-73</v>
      </c>
      <c r="AL9" s="20">
        <f>Data!AP9-Data!CW9</f>
        <v>-46</v>
      </c>
      <c r="AM9" s="20">
        <f>Data!AQ9-Data!CX9</f>
        <v>43</v>
      </c>
      <c r="AN9" s="20">
        <f>Data!AR9-Data!CY9</f>
        <v>-8.0000000000000016E-2</v>
      </c>
      <c r="AO9" s="20">
        <f>Data!AS9-Data!CZ9</f>
        <v>-22</v>
      </c>
      <c r="AP9" s="20">
        <f>Data!AT9-Data!DA9</f>
        <v>-40</v>
      </c>
      <c r="AQ9" s="20">
        <f>Data!AU9-Data!DB9</f>
        <v>-4.1999999999999982E-2</v>
      </c>
      <c r="AR9" s="20">
        <f>Data!AV9-Data!DC9</f>
        <v>-13</v>
      </c>
      <c r="AS9" s="20">
        <f>Data!AW9-Data!DD9</f>
        <v>-24</v>
      </c>
      <c r="AT9" s="20">
        <f>Data!AX9-Data!DE9</f>
        <v>2.6000000000000023E-2</v>
      </c>
      <c r="AU9" s="20">
        <f>Data!AY9-Data!DF9</f>
        <v>14</v>
      </c>
      <c r="AV9" s="20">
        <f>Data!AZ9-Data!DG9</f>
        <v>2</v>
      </c>
      <c r="AW9" s="20">
        <f>Data!BA9-Data!DH9</f>
        <v>1</v>
      </c>
      <c r="AX9" s="20">
        <f>Data!BB9-Data!DI9</f>
        <v>0.1428571428571459</v>
      </c>
      <c r="AY9" s="20">
        <f>Data!BC9-Data!DJ9</f>
        <v>-39</v>
      </c>
      <c r="AZ9" s="20">
        <f>Data!BD9-Data!DK9</f>
        <v>6</v>
      </c>
      <c r="BA9" s="20">
        <f>Data!BE9-Data!DL9</f>
        <v>23</v>
      </c>
      <c r="BB9" s="20">
        <f>Data!BF9-Data!DM9</f>
        <v>-29</v>
      </c>
      <c r="BC9" s="20">
        <f>Data!BG9-Data!DN9</f>
        <v>-33</v>
      </c>
      <c r="BD9" s="20">
        <f>Data!BH9-Data!DO9</f>
        <v>-9.0999999999999943</v>
      </c>
      <c r="BE9" s="20">
        <f>Data!BI9-Data!DP9</f>
        <v>-5.75</v>
      </c>
      <c r="BF9" s="20">
        <f>Data!BJ9-Data!DQ9</f>
        <v>-3.375</v>
      </c>
      <c r="BG9" s="20">
        <f>Data!BK9-Data!DR9</f>
        <v>-5.2999999999999936E-2</v>
      </c>
      <c r="BH9" s="20">
        <f>Data!BL9-Data!DS9</f>
        <v>-3.625</v>
      </c>
      <c r="BI9" s="20">
        <f>Data!BM9-Data!DT9</f>
        <v>0.22099999999999997</v>
      </c>
      <c r="BJ9" s="20">
        <f>Data!BN9-Data!DU9</f>
        <v>-5</v>
      </c>
      <c r="BK9" s="20">
        <f>Data!BO9-Data!DV9</f>
        <v>-3</v>
      </c>
      <c r="BL9" s="20">
        <f>Data!BP9-Data!DW9</f>
        <v>2.9</v>
      </c>
      <c r="BM9" s="20">
        <f>Data!BQ9-Data!DX9</f>
        <v>0.75</v>
      </c>
      <c r="BN9" s="20">
        <f>Data!BR9-Data!DY9</f>
        <v>-4.1000000000000014</v>
      </c>
      <c r="BO9" s="20">
        <f>Data!BS9-Data!DZ9</f>
        <v>-10</v>
      </c>
      <c r="BP9" s="20">
        <f>Data!BT9-Data!EA9</f>
        <v>1.100000000000001E-2</v>
      </c>
      <c r="BQ9" s="20">
        <f>Data!BU9-Data!EB9</f>
        <v>-1</v>
      </c>
      <c r="BR9" s="20">
        <f>Data!BV9-Data!EC9</f>
        <v>85</v>
      </c>
      <c r="BS9" s="20">
        <f>Data!BW9-Data!ED9</f>
        <v>-7</v>
      </c>
      <c r="BT9" s="20">
        <f>Data!BX9-Data!EE9</f>
        <v>-46</v>
      </c>
      <c r="BU9" s="20">
        <f>Data!BY9-Data!EF9</f>
        <v>0</v>
      </c>
      <c r="BV9" s="20">
        <f>Data!BZ9-Data!EG9</f>
        <v>-9</v>
      </c>
      <c r="BW9" s="20">
        <f>Data!CA9-Data!EH9</f>
        <v>-10.299999999999997</v>
      </c>
      <c r="BX9" s="20">
        <f>Data!CB9-Data!EI9</f>
        <v>-9</v>
      </c>
      <c r="BY9" s="20">
        <f>Data!CC9-Data!EJ9</f>
        <v>43</v>
      </c>
      <c r="BZ9" s="20">
        <f>Data!EK9</f>
        <v>11577.75</v>
      </c>
      <c r="CA9" s="20">
        <f>Data!EL9</f>
        <v>11463.75</v>
      </c>
      <c r="CB9" s="20">
        <f>Data!EM9</f>
        <v>95</v>
      </c>
      <c r="CC9" s="20">
        <f>Data!EN9</f>
        <v>135.625</v>
      </c>
      <c r="CD9" s="20">
        <f>Data!EO9</f>
        <v>9.7859999999999996</v>
      </c>
      <c r="CE9" s="20">
        <f>Data!EP9</f>
        <v>105.125</v>
      </c>
      <c r="CF9" s="50">
        <f>IF(ISBLANK(Data!EQ9), "", Data!EQ9)</f>
        <v>81</v>
      </c>
      <c r="CG9" s="50">
        <f>IF(ISBLANK(Data!ER9), "", Data!ER9)</f>
        <v>70</v>
      </c>
      <c r="CH9" s="61" t="str">
        <f>IF(ISBLANK(Data!ES9), "", Data!ES9)</f>
        <v>Syracuse</v>
      </c>
      <c r="CI9" s="61">
        <f>IF(ISBLANK(Data!ET9), "", Data!ET9)</f>
        <v>151</v>
      </c>
    </row>
    <row r="10" spans="1:87" x14ac:dyDescent="0.45">
      <c r="A10" s="50">
        <f>IF(ISBLANK(Data!A10), "", Data!A10)</f>
        <v>45265</v>
      </c>
      <c r="B10" s="50" t="str">
        <f>IF(ISBLANK(Data!B10), "", Data!B10)</f>
        <v>Connecticut</v>
      </c>
      <c r="C10" s="50">
        <f>IF(ISBLANK(Data!C10), "", Data!C10)</f>
        <v>60</v>
      </c>
      <c r="D10" s="50" t="str">
        <f>IF(ISBLANK(Data!D10), "", Data!D10)</f>
        <v>North Carolina</v>
      </c>
      <c r="E10" s="50">
        <f>IF(ISBLANK(Data!E10), "", Data!E10)</f>
        <v>202</v>
      </c>
      <c r="F10" s="50" t="str">
        <f>IF(ISBLANK(Data!F10), "", Data!F10)</f>
        <v>Y</v>
      </c>
      <c r="G10" s="50" t="str">
        <f>IF(ISBLANK(Data!G10), "", Data!G10)</f>
        <v>Connecticut</v>
      </c>
      <c r="H10" s="50" t="str">
        <f>IF(ISBLANK(Data!H10), "", Data!H10)</f>
        <v>North Carolina</v>
      </c>
      <c r="I10" s="50" t="str">
        <f>IF(ISBLANK(Data!I10), "", Data!I10)</f>
        <v>Connecticut</v>
      </c>
      <c r="J10" s="50" t="str">
        <f>IF(ISBLANK(Data!J10), "", Data!J10)</f>
        <v>North Carolina</v>
      </c>
      <c r="K10" s="50" t="str">
        <f>IF(ISBLANK(Data!K10), "", Data!K10)</f>
        <v>Connecticut</v>
      </c>
      <c r="L10" s="50" t="str">
        <f>IF(ISBLANK(Data!L10), "", Data!L10)</f>
        <v>North Carolina</v>
      </c>
      <c r="M10" s="50" t="str">
        <f>IF(ISBLANK(Data!M10), "", Data!M10)</f>
        <v>Connecticut</v>
      </c>
      <c r="N10" s="50" t="str">
        <f>IF(ISBLANK(Data!N10), "", Data!N10)</f>
        <v>N Carolina</v>
      </c>
      <c r="O10" s="50" t="str">
        <f>IF(ISBLANK(Data!O10), "", Data!O10)</f>
        <v>UConn</v>
      </c>
      <c r="P10" s="50" t="str">
        <f>IF(ISBLANK(Data!P10), "", Data!P10)</f>
        <v>N. Carolina</v>
      </c>
      <c r="Q10" s="50" t="str">
        <f>IF(ISBLANK(Data!Q10), "", Data!Q10)</f>
        <v>Connecticut</v>
      </c>
      <c r="R10" s="50" t="str">
        <f>IF(ISBLANK(Data!R10), "", Data!R10)</f>
        <v>North Carolina</v>
      </c>
      <c r="S10" s="20">
        <f>Data!W10-Data!CD10</f>
        <v>0</v>
      </c>
      <c r="T10" s="20">
        <f>Data!X10-Data!CE10</f>
        <v>4.9199999999999982</v>
      </c>
      <c r="U10" s="20">
        <f>Data!Y10-Data!CF10</f>
        <v>1.6000000000000085</v>
      </c>
      <c r="V10" s="20">
        <f>Data!Z10-Data!CG10</f>
        <v>-3.3999999999999915</v>
      </c>
      <c r="W10" s="20">
        <f>Data!AA10-Data!CH10</f>
        <v>-5.5</v>
      </c>
      <c r="X10" s="20">
        <f>Data!AB10-Data!CI10</f>
        <v>5.0000000000000044E-3</v>
      </c>
      <c r="Y10" s="20">
        <f>Data!AC10-Data!CJ10</f>
        <v>-10.11</v>
      </c>
      <c r="Z10" s="20">
        <f>Data!AD10-Data!CK10</f>
        <v>-6.4000000000000057</v>
      </c>
      <c r="AA10" s="20">
        <f>Data!AE10-Data!CL10</f>
        <v>3.7000000000000028</v>
      </c>
      <c r="AB10" s="20">
        <f>Data!AF10-Data!CM10</f>
        <v>-9.7799999999999994</v>
      </c>
      <c r="AC10" s="20">
        <f>Data!AG10-Data!CN10</f>
        <v>-0.40000000000000568</v>
      </c>
      <c r="AD10" s="20">
        <f>Data!AH10-Data!CO10</f>
        <v>-3.7000000000000028</v>
      </c>
      <c r="AE10" s="20">
        <f>Data!AI10-Data!CP10</f>
        <v>2.9200000000000004E-2</v>
      </c>
      <c r="AF10" s="20">
        <f>Data!AJ10-Data!CQ10</f>
        <v>-0.5</v>
      </c>
      <c r="AG10" s="20">
        <f>Data!AK10-Data!CR10</f>
        <v>-6.25E-2</v>
      </c>
      <c r="AH10" s="20">
        <f>Data!AL10-Data!CS10</f>
        <v>2</v>
      </c>
      <c r="AI10" s="20">
        <f>Data!AM10-Data!CT10</f>
        <v>1.0600000000000023</v>
      </c>
      <c r="AJ10" s="20">
        <f>Data!AN10-Data!CU10</f>
        <v>-8.82</v>
      </c>
      <c r="AK10" s="20">
        <f>Data!AO10-Data!CV10</f>
        <v>-4</v>
      </c>
      <c r="AL10" s="20">
        <f>Data!AP10-Data!CW10</f>
        <v>-83</v>
      </c>
      <c r="AM10" s="20">
        <f>Data!AQ10-Data!CX10</f>
        <v>-4</v>
      </c>
      <c r="AN10" s="20">
        <f>Data!AR10-Data!CY10</f>
        <v>4.2999999999999983E-2</v>
      </c>
      <c r="AO10" s="20">
        <f>Data!AS10-Data!CZ10</f>
        <v>4</v>
      </c>
      <c r="AP10" s="20">
        <f>Data!AT10-Data!DA10</f>
        <v>34</v>
      </c>
      <c r="AQ10" s="20">
        <f>Data!AU10-Data!DB10</f>
        <v>-3.999999999999998E-2</v>
      </c>
      <c r="AR10" s="20">
        <f>Data!AV10-Data!DC10</f>
        <v>-46</v>
      </c>
      <c r="AS10" s="20">
        <f>Data!AW10-Data!DD10</f>
        <v>-51</v>
      </c>
      <c r="AT10" s="20">
        <f>Data!AX10-Data!DE10</f>
        <v>-3.7000000000000033E-2</v>
      </c>
      <c r="AU10" s="20">
        <f>Data!AY10-Data!DF10</f>
        <v>8</v>
      </c>
      <c r="AV10" s="20">
        <f>Data!AZ10-Data!DG10</f>
        <v>1</v>
      </c>
      <c r="AW10" s="20">
        <f>Data!BA10-Data!DH10</f>
        <v>18</v>
      </c>
      <c r="AX10" s="20">
        <f>Data!BB10-Data!DI10</f>
        <v>2.25</v>
      </c>
      <c r="AY10" s="20">
        <f>Data!BC10-Data!DJ10</f>
        <v>30</v>
      </c>
      <c r="AZ10" s="20">
        <f>Data!BD10-Data!DK10</f>
        <v>11</v>
      </c>
      <c r="BA10" s="20">
        <f>Data!BE10-Data!DL10</f>
        <v>8</v>
      </c>
      <c r="BB10" s="20">
        <f>Data!BF10-Data!DM10</f>
        <v>-2</v>
      </c>
      <c r="BC10" s="20">
        <f>Data!BG10-Data!DN10</f>
        <v>-8</v>
      </c>
      <c r="BD10" s="20">
        <f>Data!BH10-Data!DO10</f>
        <v>-0.40000000000000568</v>
      </c>
      <c r="BE10" s="20">
        <f>Data!BI10-Data!DP10</f>
        <v>-10.375</v>
      </c>
      <c r="BF10" s="20">
        <f>Data!BJ10-Data!DQ10</f>
        <v>9.875</v>
      </c>
      <c r="BG10" s="20">
        <f>Data!BK10-Data!DR10</f>
        <v>0.39900000000000002</v>
      </c>
      <c r="BH10" s="20">
        <f>Data!BL10-Data!DS10</f>
        <v>-0.25</v>
      </c>
      <c r="BI10" s="20">
        <f>Data!BM10-Data!DT10</f>
        <v>0.14700000000000002</v>
      </c>
      <c r="BJ10" s="20">
        <f>Data!BN10-Data!DU10</f>
        <v>4.3000000000000007</v>
      </c>
      <c r="BK10" s="20">
        <f>Data!BO10-Data!DV10</f>
        <v>-6.4000000000000021</v>
      </c>
      <c r="BL10" s="20">
        <f>Data!BP10-Data!DW10</f>
        <v>1</v>
      </c>
      <c r="BM10" s="20">
        <f>Data!BQ10-Data!DX10</f>
        <v>1.375</v>
      </c>
      <c r="BN10" s="20">
        <f>Data!BR10-Data!DY10</f>
        <v>-0.99999999999999822</v>
      </c>
      <c r="BO10" s="20">
        <f>Data!BS10-Data!DZ10</f>
        <v>-47</v>
      </c>
      <c r="BP10" s="20">
        <f>Data!BT10-Data!EA10</f>
        <v>6.5000000000000058E-2</v>
      </c>
      <c r="BQ10" s="20">
        <f>Data!BU10-Data!EB10</f>
        <v>-2</v>
      </c>
      <c r="BR10" s="20">
        <f>Data!BV10-Data!EC10</f>
        <v>-21</v>
      </c>
      <c r="BS10" s="20">
        <f>Data!BW10-Data!ED10</f>
        <v>-5</v>
      </c>
      <c r="BT10" s="20">
        <f>Data!BX10-Data!EE10</f>
        <v>-2</v>
      </c>
      <c r="BU10" s="20">
        <f>Data!BY10-Data!EF10</f>
        <v>-9</v>
      </c>
      <c r="BV10" s="20">
        <f>Data!BZ10-Data!EG10</f>
        <v>-8</v>
      </c>
      <c r="BW10" s="20">
        <f>Data!CA10-Data!EH10</f>
        <v>-4</v>
      </c>
      <c r="BX10" s="20">
        <f>Data!CB10-Data!EI10</f>
        <v>-46</v>
      </c>
      <c r="BY10" s="20">
        <f>Data!CC10-Data!EJ10</f>
        <v>-9</v>
      </c>
      <c r="BZ10" s="20">
        <f>Data!EK10</f>
        <v>11768.52</v>
      </c>
      <c r="CA10" s="20">
        <f>Data!EL10</f>
        <v>11206.52</v>
      </c>
      <c r="CB10" s="20">
        <f>Data!EM10</f>
        <v>57.65625</v>
      </c>
      <c r="CC10" s="20">
        <f>Data!EN10</f>
        <v>73.5</v>
      </c>
      <c r="CD10" s="20">
        <f>Data!EO10</f>
        <v>12.306600000000001</v>
      </c>
      <c r="CE10" s="20">
        <f>Data!EP10</f>
        <v>99.495000000000005</v>
      </c>
      <c r="CF10" s="50">
        <f>IF(ISBLANK(Data!EQ10), "", Data!EQ10)</f>
        <v>87</v>
      </c>
      <c r="CG10" s="50">
        <f>IF(ISBLANK(Data!ER10), "", Data!ER10)</f>
        <v>76</v>
      </c>
      <c r="CH10" s="61" t="str">
        <f>IF(ISBLANK(Data!ES10), "", Data!ES10)</f>
        <v>Connecticut</v>
      </c>
      <c r="CI10" s="61">
        <f>IF(ISBLANK(Data!ET10), "", Data!ET10)</f>
        <v>163</v>
      </c>
    </row>
    <row r="11" spans="1:87" x14ac:dyDescent="0.45">
      <c r="A11" s="50">
        <f>IF(ISBLANK(Data!A11), "", Data!A11)</f>
        <v>45265</v>
      </c>
      <c r="B11" s="50" t="str">
        <f>IF(ISBLANK(Data!B11), "", Data!B11)</f>
        <v>Baylor</v>
      </c>
      <c r="C11" s="50">
        <f>IF(ISBLANK(Data!C11), "", Data!C11)</f>
        <v>20</v>
      </c>
      <c r="D11" s="50" t="str">
        <f>IF(ISBLANK(Data!D11), "", Data!D11)</f>
        <v>Seton Hall</v>
      </c>
      <c r="E11" s="50">
        <f>IF(ISBLANK(Data!E11), "", Data!E11)</f>
        <v>264</v>
      </c>
      <c r="F11" s="50" t="str">
        <f>IF(ISBLANK(Data!F11), "", Data!F11)</f>
        <v>N</v>
      </c>
      <c r="G11" s="50" t="str">
        <f>IF(ISBLANK(Data!G11), "", Data!G11)</f>
        <v>Baylor</v>
      </c>
      <c r="H11" s="50" t="str">
        <f>IF(ISBLANK(Data!H11), "", Data!H11)</f>
        <v>Seton Hall</v>
      </c>
      <c r="I11" s="50" t="str">
        <f>IF(ISBLANK(Data!I11), "", Data!I11)</f>
        <v>Baylor</v>
      </c>
      <c r="J11" s="50" t="str">
        <f>IF(ISBLANK(Data!J11), "", Data!J11)</f>
        <v>Seton Hall</v>
      </c>
      <c r="K11" s="50" t="str">
        <f>IF(ISBLANK(Data!K11), "", Data!K11)</f>
        <v>Baylor</v>
      </c>
      <c r="L11" s="50" t="str">
        <f>IF(ISBLANK(Data!L11), "", Data!L11)</f>
        <v>Seton Hall</v>
      </c>
      <c r="M11" s="50" t="str">
        <f>IF(ISBLANK(Data!M11), "", Data!M11)</f>
        <v>Baylor</v>
      </c>
      <c r="N11" s="50" t="str">
        <f>IF(ISBLANK(Data!N11), "", Data!N11)</f>
        <v>Seton Hall</v>
      </c>
      <c r="O11" s="50" t="str">
        <f>IF(ISBLANK(Data!O11), "", Data!O11)</f>
        <v>Baylor</v>
      </c>
      <c r="P11" s="50" t="str">
        <f>IF(ISBLANK(Data!P11), "", Data!P11)</f>
        <v>Seton Hall</v>
      </c>
      <c r="Q11" s="50" t="str">
        <f>IF(ISBLANK(Data!Q11), "", Data!Q11)</f>
        <v>Baylor</v>
      </c>
      <c r="R11" s="50" t="str">
        <f>IF(ISBLANK(Data!R11), "", Data!R11)</f>
        <v>Seton Hall</v>
      </c>
      <c r="S11" s="20">
        <f>Data!W11-Data!CD11</f>
        <v>0.28571428571428603</v>
      </c>
      <c r="T11" s="20">
        <f>Data!X11-Data!CE11</f>
        <v>13.329999999999998</v>
      </c>
      <c r="U11" s="20">
        <f>Data!Y11-Data!CF11</f>
        <v>11.700000000000003</v>
      </c>
      <c r="V11" s="20">
        <f>Data!Z11-Data!CG11</f>
        <v>-1.6000000000000085</v>
      </c>
      <c r="W11" s="20">
        <f>Data!AA11-Data!CH11</f>
        <v>2.2999999999999972</v>
      </c>
      <c r="X11" s="20">
        <f>Data!AB11-Data!CI11</f>
        <v>0.154</v>
      </c>
      <c r="Y11" s="20">
        <f>Data!AC11-Data!CJ11</f>
        <v>2.0699999999999998</v>
      </c>
      <c r="Z11" s="20">
        <f>Data!AD11-Data!CK11</f>
        <v>-0.5</v>
      </c>
      <c r="AA11" s="20">
        <f>Data!AE11-Data!CL11</f>
        <v>-2.5</v>
      </c>
      <c r="AB11" s="20">
        <f>Data!AF11-Data!CM11</f>
        <v>2.0699999999999998</v>
      </c>
      <c r="AC11" s="20">
        <f>Data!AG11-Data!CN11</f>
        <v>11.299999999999997</v>
      </c>
      <c r="AD11" s="20">
        <f>Data!AH11-Data!CO11</f>
        <v>1.2000000000000028</v>
      </c>
      <c r="AE11" s="20">
        <f>Data!AI11-Data!CP11</f>
        <v>0.13380000000000003</v>
      </c>
      <c r="AF11" s="20">
        <f>Data!AJ11-Data!CQ11</f>
        <v>2.2000000000000002</v>
      </c>
      <c r="AG11" s="20">
        <f>Data!AK11-Data!CR11</f>
        <v>0.31428571428571428</v>
      </c>
      <c r="AH11" s="20">
        <f>Data!AL11-Data!CS11</f>
        <v>113</v>
      </c>
      <c r="AI11" s="20">
        <f>Data!AM11-Data!CT11</f>
        <v>15.68</v>
      </c>
      <c r="AJ11" s="20">
        <f>Data!AN11-Data!CU11</f>
        <v>2.96</v>
      </c>
      <c r="AK11" s="20">
        <f>Data!AO11-Data!CV11</f>
        <v>196</v>
      </c>
      <c r="AL11" s="20">
        <f>Data!AP11-Data!CW11</f>
        <v>81</v>
      </c>
      <c r="AM11" s="20">
        <f>Data!AQ11-Data!CX11</f>
        <v>67</v>
      </c>
      <c r="AN11" s="20">
        <f>Data!AR11-Data!CY11</f>
        <v>4.9000000000000044E-2</v>
      </c>
      <c r="AO11" s="20">
        <f>Data!AS11-Data!CZ11</f>
        <v>31</v>
      </c>
      <c r="AP11" s="20">
        <f>Data!AT11-Data!DA11</f>
        <v>37</v>
      </c>
      <c r="AQ11" s="20">
        <f>Data!AU11-Data!DB11</f>
        <v>0.11599999999999999</v>
      </c>
      <c r="AR11" s="20">
        <f>Data!AV11-Data!DC11</f>
        <v>53</v>
      </c>
      <c r="AS11" s="20">
        <f>Data!AW11-Data!DD11</f>
        <v>82</v>
      </c>
      <c r="AT11" s="20">
        <f>Data!AX11-Data!DE11</f>
        <v>-5.600000000000005E-2</v>
      </c>
      <c r="AU11" s="20">
        <f>Data!AY11-Data!DF11</f>
        <v>25</v>
      </c>
      <c r="AV11" s="20">
        <f>Data!AZ11-Data!DG11</f>
        <v>3.5714285714285712</v>
      </c>
      <c r="AW11" s="20">
        <f>Data!BA11-Data!DH11</f>
        <v>56</v>
      </c>
      <c r="AX11" s="20">
        <f>Data!BB11-Data!DI11</f>
        <v>8</v>
      </c>
      <c r="AY11" s="20">
        <f>Data!BC11-Data!DJ11</f>
        <v>36</v>
      </c>
      <c r="AZ11" s="20">
        <f>Data!BD11-Data!DK11</f>
        <v>-3</v>
      </c>
      <c r="BA11" s="20">
        <f>Data!BE11-Data!DL11</f>
        <v>19</v>
      </c>
      <c r="BB11" s="20">
        <f>Data!BF11-Data!DM11</f>
        <v>10</v>
      </c>
      <c r="BC11" s="20">
        <f>Data!BG11-Data!DN11</f>
        <v>15</v>
      </c>
      <c r="BD11" s="20">
        <f>Data!BH11-Data!DO11</f>
        <v>14.799999999999997</v>
      </c>
      <c r="BE11" s="20">
        <f>Data!BI11-Data!DP11</f>
        <v>1.7860000000000014</v>
      </c>
      <c r="BF11" s="20">
        <f>Data!BJ11-Data!DQ11</f>
        <v>12.964</v>
      </c>
      <c r="BG11" s="20">
        <f>Data!BK11-Data!DR11</f>
        <v>0.26</v>
      </c>
      <c r="BH11" s="20">
        <f>Data!BL11-Data!DS11</f>
        <v>-0.25</v>
      </c>
      <c r="BI11" s="20">
        <f>Data!BM11-Data!DT11</f>
        <v>-0.11299999999999999</v>
      </c>
      <c r="BJ11" s="20">
        <f>Data!BN11-Data!DU11</f>
        <v>2.3000000000000007</v>
      </c>
      <c r="BK11" s="20">
        <f>Data!BO11-Data!DV11</f>
        <v>7.8999999999999986</v>
      </c>
      <c r="BL11" s="20">
        <f>Data!BP11-Data!DW11</f>
        <v>2</v>
      </c>
      <c r="BM11" s="20">
        <f>Data!BQ11-Data!DX11</f>
        <v>-1.5178571428571423</v>
      </c>
      <c r="BN11" s="20">
        <f>Data!BR11-Data!DY11</f>
        <v>-9.9999999999999645E-2</v>
      </c>
      <c r="BO11" s="20">
        <f>Data!BS11-Data!DZ11</f>
        <v>-78</v>
      </c>
      <c r="BP11" s="20">
        <f>Data!BT11-Data!EA11</f>
        <v>7.4999999999999956E-2</v>
      </c>
      <c r="BQ11" s="20">
        <f>Data!BU11-Data!EB11</f>
        <v>9</v>
      </c>
      <c r="BR11" s="20">
        <f>Data!BV11-Data!EC11</f>
        <v>-75</v>
      </c>
      <c r="BS11" s="20">
        <f>Data!BW11-Data!ED11</f>
        <v>-104</v>
      </c>
      <c r="BT11" s="20">
        <f>Data!BX11-Data!EE11</f>
        <v>8</v>
      </c>
      <c r="BU11" s="20">
        <f>Data!BY11-Data!EF11</f>
        <v>5</v>
      </c>
      <c r="BV11" s="20">
        <f>Data!BZ11-Data!EG11</f>
        <v>-56</v>
      </c>
      <c r="BW11" s="20">
        <f>Data!CA11-Data!EH11</f>
        <v>-24.5</v>
      </c>
      <c r="BX11" s="20">
        <f>Data!CB11-Data!EI11</f>
        <v>-76</v>
      </c>
      <c r="BY11" s="20">
        <f>Data!CC11-Data!EJ11</f>
        <v>-125</v>
      </c>
      <c r="BZ11" s="20">
        <f>Data!EK11</f>
        <v>12253.130000000001</v>
      </c>
      <c r="CA11" s="20">
        <f>Data!EL11</f>
        <v>10908.72</v>
      </c>
      <c r="CB11" s="20">
        <f>Data!EM11</f>
        <v>107.42857142857142</v>
      </c>
      <c r="CC11" s="20">
        <f>Data!EN11</f>
        <v>91.5</v>
      </c>
      <c r="CD11" s="20">
        <f>Data!EO11</f>
        <v>12.5136</v>
      </c>
      <c r="CE11" s="20">
        <f>Data!EP11</f>
        <v>81.695999999999998</v>
      </c>
      <c r="CF11" s="50">
        <f>IF(ISBLANK(Data!EQ11), "", Data!EQ11)</f>
        <v>78</v>
      </c>
      <c r="CG11" s="50">
        <f>IF(ISBLANK(Data!ER11), "", Data!ER11)</f>
        <v>60</v>
      </c>
      <c r="CH11" s="61" t="str">
        <f>IF(ISBLANK(Data!ES11), "", Data!ES11)</f>
        <v>Baylor</v>
      </c>
      <c r="CI11" s="61">
        <f>IF(ISBLANK(Data!ET11), "", Data!ET11)</f>
        <v>138</v>
      </c>
    </row>
    <row r="12" spans="1:87" x14ac:dyDescent="0.45">
      <c r="A12" s="50">
        <f>IF(ISBLANK(Data!A12), "", Data!A12)</f>
        <v>45265</v>
      </c>
      <c r="B12" s="50" t="str">
        <f>IF(ISBLANK(Data!B12), "", Data!B12)</f>
        <v>Michigan</v>
      </c>
      <c r="C12" s="50">
        <f>IF(ISBLANK(Data!C12), "", Data!C12)</f>
        <v>171</v>
      </c>
      <c r="D12" s="50" t="str">
        <f>IF(ISBLANK(Data!D12), "", Data!D12)</f>
        <v>Indiana</v>
      </c>
      <c r="E12" s="50">
        <f>IF(ISBLANK(Data!E12), "", Data!E12)</f>
        <v>122</v>
      </c>
      <c r="F12" s="50" t="str">
        <f>IF(ISBLANK(Data!F12), "", Data!F12)</f>
        <v>N</v>
      </c>
      <c r="G12" s="50" t="str">
        <f>IF(ISBLANK(Data!G12), "", Data!G12)</f>
        <v>Michigan</v>
      </c>
      <c r="H12" s="50" t="str">
        <f>IF(ISBLANK(Data!H12), "", Data!H12)</f>
        <v>Indiana</v>
      </c>
      <c r="I12" s="50" t="str">
        <f>IF(ISBLANK(Data!I12), "", Data!I12)</f>
        <v>Michigan</v>
      </c>
      <c r="J12" s="50" t="str">
        <f>IF(ISBLANK(Data!J12), "", Data!J12)</f>
        <v>Indiana</v>
      </c>
      <c r="K12" s="50" t="str">
        <f>IF(ISBLANK(Data!K12), "", Data!K12)</f>
        <v>Michigan</v>
      </c>
      <c r="L12" s="50" t="str">
        <f>IF(ISBLANK(Data!L12), "", Data!L12)</f>
        <v>Indiana</v>
      </c>
      <c r="M12" s="50" t="str">
        <f>IF(ISBLANK(Data!M12), "", Data!M12)</f>
        <v>Michigan</v>
      </c>
      <c r="N12" s="50" t="str">
        <f>IF(ISBLANK(Data!N12), "", Data!N12)</f>
        <v>Indiana</v>
      </c>
      <c r="O12" s="50" t="str">
        <f>IF(ISBLANK(Data!O12), "", Data!O12)</f>
        <v>Michigan</v>
      </c>
      <c r="P12" s="50" t="str">
        <f>IF(ISBLANK(Data!P12), "", Data!P12)</f>
        <v>Indiana</v>
      </c>
      <c r="Q12" s="50" t="str">
        <f>IF(ISBLANK(Data!Q12), "", Data!Q12)</f>
        <v>Michigan</v>
      </c>
      <c r="R12" s="50" t="str">
        <f>IF(ISBLANK(Data!R12), "", Data!R12)</f>
        <v>Indiana</v>
      </c>
      <c r="S12" s="20">
        <f>Data!W12-Data!CD12</f>
        <v>-0.35714285714285698</v>
      </c>
      <c r="T12" s="20">
        <f>Data!X12-Data!CE12</f>
        <v>3.1300000000000008</v>
      </c>
      <c r="U12" s="20">
        <f>Data!Y12-Data!CF12</f>
        <v>7.2000000000000028</v>
      </c>
      <c r="V12" s="20">
        <f>Data!Z12-Data!CG12</f>
        <v>4</v>
      </c>
      <c r="W12" s="20">
        <f>Data!AA12-Data!CH12</f>
        <v>-3.0999999999999943</v>
      </c>
      <c r="X12" s="20">
        <f>Data!AB12-Data!CI12</f>
        <v>-0.313</v>
      </c>
      <c r="Y12" s="20">
        <f>Data!AC12-Data!CJ12</f>
        <v>8.2799999999999994</v>
      </c>
      <c r="Z12" s="20">
        <f>Data!AD12-Data!CK12</f>
        <v>4.5</v>
      </c>
      <c r="AA12" s="20">
        <f>Data!AE12-Data!CL12</f>
        <v>-3.7999999999999972</v>
      </c>
      <c r="AB12" s="20">
        <f>Data!AF12-Data!CM12</f>
        <v>9.64</v>
      </c>
      <c r="AC12" s="20">
        <f>Data!AG12-Data!CN12</f>
        <v>4.5999999999999943</v>
      </c>
      <c r="AD12" s="20">
        <f>Data!AH12-Data!CO12</f>
        <v>4.1000000000000085</v>
      </c>
      <c r="AE12" s="20">
        <f>Data!AI12-Data!CP12</f>
        <v>-2.3999999999999577E-3</v>
      </c>
      <c r="AF12" s="20">
        <f>Data!AJ12-Data!CQ12</f>
        <v>-1.8</v>
      </c>
      <c r="AG12" s="20">
        <f>Data!AK12-Data!CR12</f>
        <v>-0.23749999999999999</v>
      </c>
      <c r="AH12" s="20">
        <f>Data!AL12-Data!CS12</f>
        <v>-50</v>
      </c>
      <c r="AI12" s="20">
        <f>Data!AM12-Data!CT12</f>
        <v>5.1100000000000003</v>
      </c>
      <c r="AJ12" s="20">
        <f>Data!AN12-Data!CU12</f>
        <v>4.63</v>
      </c>
      <c r="AK12" s="20">
        <f>Data!AO12-Data!CV12</f>
        <v>141</v>
      </c>
      <c r="AL12" s="20">
        <f>Data!AP12-Data!CW12</f>
        <v>132</v>
      </c>
      <c r="AM12" s="20">
        <f>Data!AQ12-Data!CX12</f>
        <v>123</v>
      </c>
      <c r="AN12" s="20">
        <f>Data!AR12-Data!CY12</f>
        <v>-5.0000000000000044E-3</v>
      </c>
      <c r="AO12" s="20">
        <f>Data!AS12-Data!CZ12</f>
        <v>54</v>
      </c>
      <c r="AP12" s="20">
        <f>Data!AT12-Data!DA12</f>
        <v>111</v>
      </c>
      <c r="AQ12" s="20">
        <f>Data!AU12-Data!DB12</f>
        <v>0.13200000000000001</v>
      </c>
      <c r="AR12" s="20">
        <f>Data!AV12-Data!DC12</f>
        <v>-31</v>
      </c>
      <c r="AS12" s="20">
        <f>Data!AW12-Data!DD12</f>
        <v>-37</v>
      </c>
      <c r="AT12" s="20">
        <f>Data!AX12-Data!DE12</f>
        <v>-3.7999999999999923E-2</v>
      </c>
      <c r="AU12" s="20">
        <f>Data!AY12-Data!DF12</f>
        <v>40</v>
      </c>
      <c r="AV12" s="20">
        <f>Data!AZ12-Data!DG12</f>
        <v>3.9821428571428577</v>
      </c>
      <c r="AW12" s="20">
        <f>Data!BA12-Data!DH12</f>
        <v>64</v>
      </c>
      <c r="AX12" s="20">
        <f>Data!BB12-Data!DI12</f>
        <v>3.7142857142857153</v>
      </c>
      <c r="AY12" s="20">
        <f>Data!BC12-Data!DJ12</f>
        <v>7</v>
      </c>
      <c r="AZ12" s="20">
        <f>Data!BD12-Data!DK12</f>
        <v>-5</v>
      </c>
      <c r="BA12" s="20">
        <f>Data!BE12-Data!DL12</f>
        <v>-3</v>
      </c>
      <c r="BB12" s="20">
        <f>Data!BF12-Data!DM12</f>
        <v>16</v>
      </c>
      <c r="BC12" s="20">
        <f>Data!BG12-Data!DN12</f>
        <v>20</v>
      </c>
      <c r="BD12" s="20">
        <f>Data!BH12-Data!DO12</f>
        <v>8.4000000000000057</v>
      </c>
      <c r="BE12" s="20">
        <f>Data!BI12-Data!DP12</f>
        <v>7.945999999999998</v>
      </c>
      <c r="BF12" s="20">
        <f>Data!BJ12-Data!DQ12</f>
        <v>0.48200000000000021</v>
      </c>
      <c r="BG12" s="20">
        <f>Data!BK12-Data!DR12</f>
        <v>-0.121</v>
      </c>
      <c r="BH12" s="20">
        <f>Data!BL12-Data!DS12</f>
        <v>0.42900000000000027</v>
      </c>
      <c r="BI12" s="20">
        <f>Data!BM12-Data!DT12</f>
        <v>-0.125</v>
      </c>
      <c r="BJ12" s="20">
        <f>Data!BN12-Data!DU12</f>
        <v>12.299999999999999</v>
      </c>
      <c r="BK12" s="20">
        <f>Data!BO12-Data!DV12</f>
        <v>-7.8999999999999986</v>
      </c>
      <c r="BL12" s="20">
        <f>Data!BP12-Data!DW12</f>
        <v>-1.0000000000000004</v>
      </c>
      <c r="BM12" s="20">
        <f>Data!BQ12-Data!DX12</f>
        <v>-1.4107142857142856</v>
      </c>
      <c r="BN12" s="20">
        <f>Data!BR12-Data!DY12</f>
        <v>0.49999999999999822</v>
      </c>
      <c r="BO12" s="20">
        <f>Data!BS12-Data!DZ12</f>
        <v>18</v>
      </c>
      <c r="BP12" s="20">
        <f>Data!BT12-Data!EA12</f>
        <v>-1.5999999999999903E-2</v>
      </c>
      <c r="BQ12" s="20">
        <f>Data!BU12-Data!EB12</f>
        <v>0</v>
      </c>
      <c r="BR12" s="20">
        <f>Data!BV12-Data!EC12</f>
        <v>-47</v>
      </c>
      <c r="BS12" s="20">
        <f>Data!BW12-Data!ED12</f>
        <v>73</v>
      </c>
      <c r="BT12" s="20">
        <f>Data!BX12-Data!EE12</f>
        <v>-37</v>
      </c>
      <c r="BU12" s="20">
        <f>Data!BY12-Data!EF12</f>
        <v>50</v>
      </c>
      <c r="BV12" s="20">
        <f>Data!BZ12-Data!EG12</f>
        <v>-20</v>
      </c>
      <c r="BW12" s="20">
        <f>Data!CA12-Data!EH12</f>
        <v>11</v>
      </c>
      <c r="BX12" s="20">
        <f>Data!CB12-Data!EI12</f>
        <v>15</v>
      </c>
      <c r="BY12" s="20">
        <f>Data!CC12-Data!EJ12</f>
        <v>52</v>
      </c>
      <c r="BZ12" s="20">
        <f>Data!EK12</f>
        <v>11488.68</v>
      </c>
      <c r="CA12" s="20">
        <f>Data!EL12</f>
        <v>11214.84</v>
      </c>
      <c r="CB12" s="20">
        <f>Data!EM12</f>
        <v>81.714285714285708</v>
      </c>
      <c r="CC12" s="20">
        <f>Data!EN12</f>
        <v>61.283625000000001</v>
      </c>
      <c r="CD12" s="20">
        <f>Data!EO12</f>
        <v>11.332399999999998</v>
      </c>
      <c r="CE12" s="20">
        <f>Data!EP12</f>
        <v>72.483000000000004</v>
      </c>
      <c r="CF12" s="50">
        <f>IF(ISBLANK(Data!EQ12), "", Data!EQ12)</f>
        <v>75</v>
      </c>
      <c r="CG12" s="50">
        <f>IF(ISBLANK(Data!ER12), "", Data!ER12)</f>
        <v>78</v>
      </c>
      <c r="CH12" s="61" t="str">
        <f>IF(ISBLANK(Data!ES12), "", Data!ES12)</f>
        <v>Indiana</v>
      </c>
      <c r="CI12" s="61">
        <f>IF(ISBLANK(Data!ET12), "", Data!ET12)</f>
        <v>153</v>
      </c>
    </row>
    <row r="13" spans="1:87" x14ac:dyDescent="0.45">
      <c r="A13" s="50">
        <f>IF(ISBLANK(Data!A13), "", Data!A13)</f>
        <v>45265</v>
      </c>
      <c r="B13" s="50" t="str">
        <f>IF(ISBLANK(Data!B13), "", Data!B13)</f>
        <v>Butler</v>
      </c>
      <c r="C13" s="50">
        <f>IF(ISBLANK(Data!C13), "", Data!C13)</f>
        <v>34</v>
      </c>
      <c r="D13" s="50" t="str">
        <f>IF(ISBLANK(Data!D13), "", Data!D13)</f>
        <v>Buffalo</v>
      </c>
      <c r="E13" s="50">
        <f>IF(ISBLANK(Data!E13), "", Data!E13)</f>
        <v>33</v>
      </c>
      <c r="F13" s="50" t="str">
        <f>IF(ISBLANK(Data!F13), "", Data!F13)</f>
        <v>N</v>
      </c>
      <c r="G13" s="50" t="str">
        <f>IF(ISBLANK(Data!G13), "", Data!G13)</f>
        <v>Butler</v>
      </c>
      <c r="H13" s="50" t="str">
        <f>IF(ISBLANK(Data!H13), "", Data!H13)</f>
        <v>Buffalo</v>
      </c>
      <c r="I13" s="50" t="str">
        <f>IF(ISBLANK(Data!I13), "", Data!I13)</f>
        <v>Butler</v>
      </c>
      <c r="J13" s="50" t="str">
        <f>IF(ISBLANK(Data!J13), "", Data!J13)</f>
        <v>Buffalo</v>
      </c>
      <c r="K13" s="50" t="str">
        <f>IF(ISBLANK(Data!K13), "", Data!K13)</f>
        <v>Butler</v>
      </c>
      <c r="L13" s="50" t="str">
        <f>IF(ISBLANK(Data!L13), "", Data!L13)</f>
        <v>Buffalo</v>
      </c>
      <c r="M13" s="50" t="str">
        <f>IF(ISBLANK(Data!M13), "", Data!M13)</f>
        <v>Butler</v>
      </c>
      <c r="N13" s="50" t="str">
        <f>IF(ISBLANK(Data!N13), "", Data!N13)</f>
        <v>Buffalo</v>
      </c>
      <c r="O13" s="50" t="str">
        <f>IF(ISBLANK(Data!O13), "", Data!O13)</f>
        <v>Butler</v>
      </c>
      <c r="P13" s="50" t="str">
        <f>IF(ISBLANK(Data!P13), "", Data!P13)</f>
        <v>Buffalo</v>
      </c>
      <c r="Q13" s="50" t="str">
        <f>IF(ISBLANK(Data!Q13), "", Data!Q13)</f>
        <v>Butler</v>
      </c>
      <c r="R13" s="50" t="str">
        <f>IF(ISBLANK(Data!R13), "", Data!R13)</f>
        <v>Buffalo</v>
      </c>
      <c r="S13" s="20">
        <f>Data!W13-Data!CD13</f>
        <v>0.625</v>
      </c>
      <c r="T13" s="20">
        <f>Data!X13-Data!CE13</f>
        <v>29.369999999999997</v>
      </c>
      <c r="U13" s="20">
        <f>Data!Y13-Data!CF13</f>
        <v>17.600000000000009</v>
      </c>
      <c r="V13" s="20">
        <f>Data!Z13-Data!CG13</f>
        <v>-11.799999999999997</v>
      </c>
      <c r="W13" s="20">
        <f>Data!AA13-Data!CH13</f>
        <v>1.3999999999999915</v>
      </c>
      <c r="X13" s="20">
        <f>Data!AB13-Data!CI13</f>
        <v>4.3999999999999997E-2</v>
      </c>
      <c r="Y13" s="20">
        <f>Data!AC13-Data!CJ13</f>
        <v>3.55</v>
      </c>
      <c r="Z13" s="20">
        <f>Data!AD13-Data!CK13</f>
        <v>-1.5</v>
      </c>
      <c r="AA13" s="20">
        <f>Data!AE13-Data!CL13</f>
        <v>-5</v>
      </c>
      <c r="AB13" s="20">
        <f>Data!AF13-Data!CM13</f>
        <v>3.55</v>
      </c>
      <c r="AC13" s="20">
        <f>Data!AG13-Data!CN13</f>
        <v>13.799999999999997</v>
      </c>
      <c r="AD13" s="20">
        <f>Data!AH13-Data!CO13</f>
        <v>-11.200000000000003</v>
      </c>
      <c r="AE13" s="20">
        <f>Data!AI13-Data!CP13</f>
        <v>0.58840000000000003</v>
      </c>
      <c r="AF13" s="20">
        <f>Data!AJ13-Data!CQ13</f>
        <v>6</v>
      </c>
      <c r="AG13" s="20">
        <f>Data!AK13-Data!CR13</f>
        <v>0.8482142857142857</v>
      </c>
      <c r="AH13" s="20">
        <f>Data!AL13-Data!CS13</f>
        <v>396</v>
      </c>
      <c r="AI13" s="20">
        <f>Data!AM13-Data!CT13</f>
        <v>35.72</v>
      </c>
      <c r="AJ13" s="20">
        <f>Data!AN13-Data!CU13</f>
        <v>4.6400000000000006</v>
      </c>
      <c r="AK13" s="20">
        <f>Data!AO13-Data!CV13</f>
        <v>113</v>
      </c>
      <c r="AL13" s="20">
        <f>Data!AP13-Data!CW13</f>
        <v>-113</v>
      </c>
      <c r="AM13" s="20">
        <f>Data!AQ13-Data!CX13</f>
        <v>42</v>
      </c>
      <c r="AN13" s="20">
        <f>Data!AR13-Data!CY13</f>
        <v>6.5000000000000002E-2</v>
      </c>
      <c r="AO13" s="20">
        <f>Data!AS13-Data!CZ13</f>
        <v>16</v>
      </c>
      <c r="AP13" s="20">
        <f>Data!AT13-Data!DA13</f>
        <v>11</v>
      </c>
      <c r="AQ13" s="20">
        <f>Data!AU13-Data!DB13</f>
        <v>6.8000000000000005E-2</v>
      </c>
      <c r="AR13" s="20">
        <f>Data!AV13-Data!DC13</f>
        <v>-1</v>
      </c>
      <c r="AS13" s="20">
        <f>Data!AW13-Data!DD13</f>
        <v>-17</v>
      </c>
      <c r="AT13" s="20">
        <f>Data!AX13-Data!DE13</f>
        <v>6.700000000000006E-2</v>
      </c>
      <c r="AU13" s="20">
        <f>Data!AY13-Data!DF13</f>
        <v>-30</v>
      </c>
      <c r="AV13" s="20">
        <f>Data!AZ13-Data!DG13</f>
        <v>-5.5714285714285712</v>
      </c>
      <c r="AW13" s="20">
        <f>Data!BA13-Data!DH13</f>
        <v>7</v>
      </c>
      <c r="AX13" s="20">
        <f>Data!BB13-Data!DI13</f>
        <v>-4.3928571428571459</v>
      </c>
      <c r="AY13" s="20">
        <f>Data!BC13-Data!DJ13</f>
        <v>27</v>
      </c>
      <c r="AZ13" s="20">
        <f>Data!BD13-Data!DK13</f>
        <v>-4</v>
      </c>
      <c r="BA13" s="20">
        <f>Data!BE13-Data!DL13</f>
        <v>-4</v>
      </c>
      <c r="BB13" s="20">
        <f>Data!BF13-Data!DM13</f>
        <v>-59</v>
      </c>
      <c r="BC13" s="20">
        <f>Data!BG13-Data!DN13</f>
        <v>-15</v>
      </c>
      <c r="BD13" s="20">
        <f>Data!BH13-Data!DO13</f>
        <v>14.200000000000003</v>
      </c>
      <c r="BE13" s="20">
        <f>Data!BI13-Data!DP13</f>
        <v>-14.125</v>
      </c>
      <c r="BF13" s="20">
        <f>Data!BJ13-Data!DQ13</f>
        <v>28.25</v>
      </c>
      <c r="BG13" s="20">
        <f>Data!BK13-Data!DR13</f>
        <v>0.7609999999999999</v>
      </c>
      <c r="BH13" s="20">
        <f>Data!BL13-Data!DS13</f>
        <v>-7.375</v>
      </c>
      <c r="BI13" s="20">
        <f>Data!BM13-Data!DT13</f>
        <v>0.189</v>
      </c>
      <c r="BJ13" s="20">
        <f>Data!BN13-Data!DU13</f>
        <v>1.3999999999999986</v>
      </c>
      <c r="BK13" s="20">
        <f>Data!BO13-Data!DV13</f>
        <v>-2.1000000000000014</v>
      </c>
      <c r="BL13" s="20">
        <f>Data!BP13-Data!DW13</f>
        <v>-0.49999999999999956</v>
      </c>
      <c r="BM13" s="20">
        <f>Data!BQ13-Data!DX13</f>
        <v>-0.5</v>
      </c>
      <c r="BN13" s="20">
        <f>Data!BR13-Data!DY13</f>
        <v>-1.9000000000000004</v>
      </c>
      <c r="BO13" s="20">
        <f>Data!BS13-Data!DZ13</f>
        <v>-298</v>
      </c>
      <c r="BP13" s="20">
        <f>Data!BT13-Data!EA13</f>
        <v>0.24</v>
      </c>
      <c r="BQ13" s="20">
        <f>Data!BU13-Data!EB13</f>
        <v>1</v>
      </c>
      <c r="BR13" s="20">
        <f>Data!BV13-Data!EC13</f>
        <v>-322</v>
      </c>
      <c r="BS13" s="20">
        <f>Data!BW13-Data!ED13</f>
        <v>-185</v>
      </c>
      <c r="BT13" s="20">
        <f>Data!BX13-Data!EE13</f>
        <v>41</v>
      </c>
      <c r="BU13" s="20">
        <f>Data!BY13-Data!EF13</f>
        <v>40</v>
      </c>
      <c r="BV13" s="20">
        <f>Data!BZ13-Data!EG13</f>
        <v>-288</v>
      </c>
      <c r="BW13" s="20">
        <f>Data!CA13-Data!EH13</f>
        <v>-65.400000000000006</v>
      </c>
      <c r="BX13" s="20">
        <f>Data!CB13-Data!EI13</f>
        <v>-298</v>
      </c>
      <c r="BY13" s="20">
        <f>Data!CC13-Data!EJ13</f>
        <v>-112</v>
      </c>
      <c r="BZ13" s="20">
        <f>Data!EK13</f>
        <v>12972.57</v>
      </c>
      <c r="CA13" s="20">
        <f>Data!EL13</f>
        <v>9836.23</v>
      </c>
      <c r="CB13" s="20">
        <f>Data!EM13</f>
        <v>65.078125</v>
      </c>
      <c r="CC13" s="20">
        <f>Data!EN13</f>
        <v>101.25</v>
      </c>
      <c r="CD13" s="20">
        <f>Data!EO13</f>
        <v>9.9107000000000003</v>
      </c>
      <c r="CE13" s="20">
        <f>Data!EP13</f>
        <v>98.28</v>
      </c>
      <c r="CF13" s="50">
        <f>IF(ISBLANK(Data!EQ13), "", Data!EQ13)</f>
        <v>72</v>
      </c>
      <c r="CG13" s="50">
        <f>IF(ISBLANK(Data!ER13), "", Data!ER13)</f>
        <v>59</v>
      </c>
      <c r="CH13" s="61" t="str">
        <f>IF(ISBLANK(Data!ES13), "", Data!ES13)</f>
        <v>Butler</v>
      </c>
      <c r="CI13" s="61">
        <f>IF(ISBLANK(Data!ET13), "", Data!ET13)</f>
        <v>131</v>
      </c>
    </row>
    <row r="14" spans="1:87" x14ac:dyDescent="0.45">
      <c r="A14" s="50">
        <f>IF(ISBLANK(Data!A14), "", Data!A14)</f>
        <v>45265</v>
      </c>
      <c r="B14" s="50" t="str">
        <f>IF(ISBLANK(Data!B14), "", Data!B14)</f>
        <v>Akron</v>
      </c>
      <c r="C14" s="50">
        <f>IF(ISBLANK(Data!C14), "", Data!C14)</f>
        <v>3</v>
      </c>
      <c r="D14" s="50" t="str">
        <f>IF(ISBLANK(Data!D14), "", Data!D14)</f>
        <v>Bradley</v>
      </c>
      <c r="E14" s="50">
        <f>IF(ISBLANK(Data!E14), "", Data!E14)</f>
        <v>29</v>
      </c>
      <c r="F14" s="50" t="str">
        <f>IF(ISBLANK(Data!F14), "", Data!F14)</f>
        <v>N</v>
      </c>
      <c r="G14" s="50" t="str">
        <f>IF(ISBLANK(Data!G14), "", Data!G14)</f>
        <v>Akron</v>
      </c>
      <c r="H14" s="50" t="str">
        <f>IF(ISBLANK(Data!H14), "", Data!H14)</f>
        <v>Bradley</v>
      </c>
      <c r="I14" s="50" t="str">
        <f>IF(ISBLANK(Data!I14), "", Data!I14)</f>
        <v>Akron</v>
      </c>
      <c r="J14" s="50" t="str">
        <f>IF(ISBLANK(Data!J14), "", Data!J14)</f>
        <v>Bradley</v>
      </c>
      <c r="K14" s="50" t="str">
        <f>IF(ISBLANK(Data!K14), "", Data!K14)</f>
        <v>Akron</v>
      </c>
      <c r="L14" s="50" t="str">
        <f>IF(ISBLANK(Data!L14), "", Data!L14)</f>
        <v>Bradley</v>
      </c>
      <c r="M14" s="50" t="str">
        <f>IF(ISBLANK(Data!M14), "", Data!M14)</f>
        <v>Akron</v>
      </c>
      <c r="N14" s="50" t="str">
        <f>IF(ISBLANK(Data!N14), "", Data!N14)</f>
        <v>Bradley</v>
      </c>
      <c r="O14" s="50" t="str">
        <f>IF(ISBLANK(Data!O14), "", Data!O14)</f>
        <v>Akron</v>
      </c>
      <c r="P14" s="50" t="str">
        <f>IF(ISBLANK(Data!P14), "", Data!P14)</f>
        <v>Bradley</v>
      </c>
      <c r="Q14" s="50" t="str">
        <f>IF(ISBLANK(Data!Q14), "", Data!Q14)</f>
        <v>Akron</v>
      </c>
      <c r="R14" s="50" t="str">
        <f>IF(ISBLANK(Data!R14), "", Data!R14)</f>
        <v>Bradley</v>
      </c>
      <c r="S14" s="20">
        <f>Data!W14-Data!CD14</f>
        <v>-0.17857142857142905</v>
      </c>
      <c r="T14" s="20">
        <f>Data!X14-Data!CE14</f>
        <v>-2.21</v>
      </c>
      <c r="U14" s="20">
        <f>Data!Y14-Data!CF14</f>
        <v>-1.9000000000000057</v>
      </c>
      <c r="V14" s="20">
        <f>Data!Z14-Data!CG14</f>
        <v>0.30000000000001137</v>
      </c>
      <c r="W14" s="20">
        <f>Data!AA14-Data!CH14</f>
        <v>1.0999999999999943</v>
      </c>
      <c r="X14" s="20">
        <f>Data!AB14-Data!CI14</f>
        <v>-0.107</v>
      </c>
      <c r="Y14" s="20">
        <f>Data!AC14-Data!CJ14</f>
        <v>1.23</v>
      </c>
      <c r="Z14" s="20">
        <f>Data!AD14-Data!CK14</f>
        <v>1.0999999999999943</v>
      </c>
      <c r="AA14" s="20">
        <f>Data!AE14-Data!CL14</f>
        <v>-9.9999999999994316E-2</v>
      </c>
      <c r="AB14" s="20">
        <f>Data!AF14-Data!CM14</f>
        <v>2.1100000000000003</v>
      </c>
      <c r="AC14" s="20">
        <f>Data!AG14-Data!CN14</f>
        <v>-1.5</v>
      </c>
      <c r="AD14" s="20">
        <f>Data!AH14-Data!CO14</f>
        <v>2.5999999999999943</v>
      </c>
      <c r="AE14" s="20">
        <f>Data!AI14-Data!CP14</f>
        <v>-0.10749999999999993</v>
      </c>
      <c r="AF14" s="20">
        <f>Data!AJ14-Data!CQ14</f>
        <v>-1.2999999999999998</v>
      </c>
      <c r="AG14" s="20">
        <f>Data!AK14-Data!CR14</f>
        <v>-0.2208333333333333</v>
      </c>
      <c r="AH14" s="20">
        <f>Data!AL14-Data!CS14</f>
        <v>-70</v>
      </c>
      <c r="AI14" s="20">
        <f>Data!AM14-Data!CT14</f>
        <v>-6.64</v>
      </c>
      <c r="AJ14" s="20">
        <f>Data!AN14-Data!CU14</f>
        <v>-3.4699999999999998</v>
      </c>
      <c r="AK14" s="20">
        <f>Data!AO14-Data!CV14</f>
        <v>-67</v>
      </c>
      <c r="AL14" s="20">
        <f>Data!AP14-Data!CW14</f>
        <v>-98</v>
      </c>
      <c r="AM14" s="20">
        <f>Data!AQ14-Data!CX14</f>
        <v>-67</v>
      </c>
      <c r="AN14" s="20">
        <f>Data!AR14-Data!CY14</f>
        <v>5.0000000000000044E-3</v>
      </c>
      <c r="AO14" s="20">
        <f>Data!AS14-Data!CZ14</f>
        <v>3</v>
      </c>
      <c r="AP14" s="20">
        <f>Data!AT14-Data!DA14</f>
        <v>3</v>
      </c>
      <c r="AQ14" s="20">
        <f>Data!AU14-Data!DB14</f>
        <v>1.100000000000001E-2</v>
      </c>
      <c r="AR14" s="20">
        <f>Data!AV14-Data!DC14</f>
        <v>-12</v>
      </c>
      <c r="AS14" s="20">
        <f>Data!AW14-Data!DD14</f>
        <v>-27</v>
      </c>
      <c r="AT14" s="20">
        <f>Data!AX14-Data!DE14</f>
        <v>5.5000000000000049E-2</v>
      </c>
      <c r="AU14" s="20">
        <f>Data!AY14-Data!DF14</f>
        <v>-6</v>
      </c>
      <c r="AV14" s="20">
        <f>Data!AZ14-Data!DG14</f>
        <v>2.0833333333333339</v>
      </c>
      <c r="AW14" s="20">
        <f>Data!BA14-Data!DH14</f>
        <v>-32</v>
      </c>
      <c r="AX14" s="20">
        <f>Data!BB14-Data!DI14</f>
        <v>6.4166666666666643</v>
      </c>
      <c r="AY14" s="20">
        <f>Data!BC14-Data!DJ14</f>
        <v>4</v>
      </c>
      <c r="AZ14" s="20">
        <f>Data!BD14-Data!DK14</f>
        <v>-8</v>
      </c>
      <c r="BA14" s="20">
        <f>Data!BE14-Data!DL14</f>
        <v>-10</v>
      </c>
      <c r="BB14" s="20">
        <f>Data!BF14-Data!DM14</f>
        <v>-2</v>
      </c>
      <c r="BC14" s="20">
        <f>Data!BG14-Data!DN14</f>
        <v>-29</v>
      </c>
      <c r="BD14" s="20">
        <f>Data!BH14-Data!DO14</f>
        <v>1.2000000000000028</v>
      </c>
      <c r="BE14" s="20">
        <f>Data!BI14-Data!DP14</f>
        <v>-3.820999999999998</v>
      </c>
      <c r="BF14" s="20">
        <f>Data!BJ14-Data!DQ14</f>
        <v>5</v>
      </c>
      <c r="BG14" s="20">
        <f>Data!BK14-Data!DR14</f>
        <v>6.0999999999999943E-2</v>
      </c>
      <c r="BH14" s="20">
        <f>Data!BL14-Data!DS14</f>
        <v>1.5180000000000007</v>
      </c>
      <c r="BI14" s="20">
        <f>Data!BM14-Data!DT14</f>
        <v>-6.899999999999995E-2</v>
      </c>
      <c r="BJ14" s="20">
        <f>Data!BN14-Data!DU14</f>
        <v>3.7999999999999972</v>
      </c>
      <c r="BK14" s="20">
        <f>Data!BO14-Data!DV14</f>
        <v>-1.1000000000000014</v>
      </c>
      <c r="BL14" s="20">
        <f>Data!BP14-Data!DW14</f>
        <v>-0.89999999999999991</v>
      </c>
      <c r="BM14" s="20">
        <f>Data!BQ14-Data!DX14</f>
        <v>-0.125</v>
      </c>
      <c r="BN14" s="20">
        <f>Data!BR14-Data!DY14</f>
        <v>-1.6000000000000014</v>
      </c>
      <c r="BO14" s="20">
        <f>Data!BS14-Data!DZ14</f>
        <v>136</v>
      </c>
      <c r="BP14" s="20">
        <f>Data!BT14-Data!EA14</f>
        <v>-0.14900000000000002</v>
      </c>
      <c r="BQ14" s="20">
        <f>Data!BU14-Data!EB14</f>
        <v>0</v>
      </c>
      <c r="BR14" s="20">
        <f>Data!BV14-Data!EC14</f>
        <v>50</v>
      </c>
      <c r="BS14" s="20">
        <f>Data!BW14-Data!ED14</f>
        <v>74</v>
      </c>
      <c r="BT14" s="20">
        <f>Data!BX14-Data!EE14</f>
        <v>0</v>
      </c>
      <c r="BU14" s="20">
        <f>Data!BY14-Data!EF14</f>
        <v>0</v>
      </c>
      <c r="BV14" s="20">
        <f>Data!BZ14-Data!EG14</f>
        <v>22</v>
      </c>
      <c r="BW14" s="20">
        <f>Data!CA14-Data!EH14</f>
        <v>15.999999999999996</v>
      </c>
      <c r="BX14" s="20">
        <f>Data!CB14-Data!EI14</f>
        <v>136</v>
      </c>
      <c r="BY14" s="20">
        <f>Data!CC14-Data!EJ14</f>
        <v>25</v>
      </c>
      <c r="BZ14" s="20">
        <f>Data!EK14</f>
        <v>10643.48</v>
      </c>
      <c r="CA14" s="20">
        <f>Data!EL14</f>
        <v>10866.93</v>
      </c>
      <c r="CB14" s="20">
        <f>Data!EM14</f>
        <v>100.76887500000001</v>
      </c>
      <c r="CC14" s="20">
        <f>Data!EN14</f>
        <v>88.375</v>
      </c>
      <c r="CD14" s="20">
        <f>Data!EO14</f>
        <v>11.183999999999999</v>
      </c>
      <c r="CE14" s="20">
        <f>Data!EP14</f>
        <v>106.31400000000001</v>
      </c>
      <c r="CF14" s="50">
        <f>IF(ISBLANK(Data!EQ14), "", Data!EQ14)</f>
        <v>67</v>
      </c>
      <c r="CG14" s="50">
        <f>IF(ISBLANK(Data!ER14), "", Data!ER14)</f>
        <v>52</v>
      </c>
      <c r="CH14" s="61" t="str">
        <f>IF(ISBLANK(Data!ES14), "", Data!ES14)</f>
        <v>Akron</v>
      </c>
      <c r="CI14" s="61">
        <f>IF(ISBLANK(Data!ET14), "", Data!ET14)</f>
        <v>119</v>
      </c>
    </row>
    <row r="15" spans="1:87" x14ac:dyDescent="0.45">
      <c r="A15" s="50">
        <f>IF(ISBLANK(Data!A15), "", Data!A15)</f>
        <v>45266</v>
      </c>
      <c r="B15" s="50" t="str">
        <f>IF(ISBLANK(Data!B15), "", Data!B15)</f>
        <v>Wake Forest</v>
      </c>
      <c r="C15" s="50">
        <f>IF(ISBLANK(Data!C15), "", Data!C15)</f>
        <v>344</v>
      </c>
      <c r="D15" s="50" t="str">
        <f>IF(ISBLANK(Data!D15), "", Data!D15)</f>
        <v>Rutgers</v>
      </c>
      <c r="E15" s="50">
        <f>IF(ISBLANK(Data!E15), "", Data!E15)</f>
        <v>248</v>
      </c>
      <c r="F15" s="50" t="str">
        <f>IF(ISBLANK(Data!F15), "", Data!F15)</f>
        <v>N</v>
      </c>
      <c r="G15" s="50" t="str">
        <f>IF(ISBLANK(Data!G15), "", Data!G15)</f>
        <v>Wake Forest</v>
      </c>
      <c r="H15" s="50" t="str">
        <f>IF(ISBLANK(Data!H15), "", Data!H15)</f>
        <v>Rutgers</v>
      </c>
      <c r="I15" s="50" t="str">
        <f>IF(ISBLANK(Data!I15), "", Data!I15)</f>
        <v>Wake Forest</v>
      </c>
      <c r="J15" s="50" t="str">
        <f>IF(ISBLANK(Data!J15), "", Data!J15)</f>
        <v>Rutgers</v>
      </c>
      <c r="K15" s="50" t="str">
        <f>IF(ISBLANK(Data!K15), "", Data!K15)</f>
        <v>Wake Forest</v>
      </c>
      <c r="L15" s="50" t="str">
        <f>IF(ISBLANK(Data!L15), "", Data!L15)</f>
        <v>Rutgers</v>
      </c>
      <c r="M15" s="50" t="str">
        <f>IF(ISBLANK(Data!M15), "", Data!M15)</f>
        <v>Wake Forest</v>
      </c>
      <c r="N15" s="50" t="str">
        <f>IF(ISBLANK(Data!N15), "", Data!N15)</f>
        <v>Rutgers</v>
      </c>
      <c r="O15" s="50" t="str">
        <f>IF(ISBLANK(Data!O15), "", Data!O15)</f>
        <v>Wake Forest</v>
      </c>
      <c r="P15" s="50" t="str">
        <f>IF(ISBLANK(Data!P15), "", Data!P15)</f>
        <v>Rutgers</v>
      </c>
      <c r="Q15" s="50" t="str">
        <f>IF(ISBLANK(Data!Q15), "", Data!Q15)</f>
        <v>Wake Forest</v>
      </c>
      <c r="R15" s="50" t="str">
        <f>IF(ISBLANK(Data!R15), "", Data!R15)</f>
        <v>Rutgers</v>
      </c>
      <c r="S15" s="20">
        <f>Data!W15-Data!CD15</f>
        <v>-0.14285714285714302</v>
      </c>
      <c r="T15" s="20">
        <f>Data!X15-Data!CE15</f>
        <v>-1.620000000000001</v>
      </c>
      <c r="U15" s="20">
        <f>Data!Y15-Data!CF15</f>
        <v>7.5</v>
      </c>
      <c r="V15" s="20">
        <f>Data!Z15-Data!CG15</f>
        <v>9</v>
      </c>
      <c r="W15" s="20">
        <f>Data!AA15-Data!CH15</f>
        <v>0.30000000000001137</v>
      </c>
      <c r="X15" s="20">
        <f>Data!AB15-Data!CI15</f>
        <v>-0.13400000000000001</v>
      </c>
      <c r="Y15" s="20">
        <f>Data!AC15-Data!CJ15</f>
        <v>5.22</v>
      </c>
      <c r="Z15" s="20">
        <f>Data!AD15-Data!CK15</f>
        <v>4</v>
      </c>
      <c r="AA15" s="20">
        <f>Data!AE15-Data!CL15</f>
        <v>-1.2000000000000028</v>
      </c>
      <c r="AB15" s="20">
        <f>Data!AF15-Data!CM15</f>
        <v>8.2100000000000009</v>
      </c>
      <c r="AC15" s="20">
        <f>Data!AG15-Data!CN15</f>
        <v>8.2000000000000028</v>
      </c>
      <c r="AD15" s="20">
        <f>Data!AH15-Data!CO15</f>
        <v>10.5</v>
      </c>
      <c r="AE15" s="20">
        <f>Data!AI15-Data!CP15</f>
        <v>-6.8599999999999994E-2</v>
      </c>
      <c r="AF15" s="20">
        <f>Data!AJ15-Data!CQ15</f>
        <v>-0.40000000000000013</v>
      </c>
      <c r="AG15" s="20">
        <f>Data!AK15-Data!CR15</f>
        <v>-5.7142857142857176E-2</v>
      </c>
      <c r="AH15" s="20">
        <f>Data!AL15-Data!CS15</f>
        <v>-25</v>
      </c>
      <c r="AI15" s="20">
        <f>Data!AM15-Data!CT15</f>
        <v>-6.3100000000000005</v>
      </c>
      <c r="AJ15" s="20">
        <f>Data!AN15-Data!CU15</f>
        <v>-2.17</v>
      </c>
      <c r="AK15" s="20">
        <f>Data!AO15-Data!CV15</f>
        <v>71</v>
      </c>
      <c r="AL15" s="20">
        <f>Data!AP15-Data!CW15</f>
        <v>100</v>
      </c>
      <c r="AM15" s="20">
        <f>Data!AQ15-Data!CX15</f>
        <v>5</v>
      </c>
      <c r="AN15" s="20">
        <f>Data!AR15-Data!CY15</f>
        <v>6.6000000000000003E-2</v>
      </c>
      <c r="AO15" s="20">
        <f>Data!AS15-Data!CZ15</f>
        <v>15</v>
      </c>
      <c r="AP15" s="20">
        <f>Data!AT15-Data!DA15</f>
        <v>20</v>
      </c>
      <c r="AQ15" s="20">
        <f>Data!AU15-Data!DB15</f>
        <v>5.6999999999999995E-2</v>
      </c>
      <c r="AR15" s="20">
        <f>Data!AV15-Data!DC15</f>
        <v>-2</v>
      </c>
      <c r="AS15" s="20">
        <f>Data!AW15-Data!DD15</f>
        <v>-35</v>
      </c>
      <c r="AT15" s="20">
        <f>Data!AX15-Data!DE15</f>
        <v>0.15000000000000002</v>
      </c>
      <c r="AU15" s="20">
        <f>Data!AY15-Data!DF15</f>
        <v>-27</v>
      </c>
      <c r="AV15" s="20">
        <f>Data!AZ15-Data!DG15</f>
        <v>-3.8571428571428577</v>
      </c>
      <c r="AW15" s="20">
        <f>Data!BA15-Data!DH15</f>
        <v>-28</v>
      </c>
      <c r="AX15" s="20">
        <f>Data!BB15-Data!DI15</f>
        <v>-4</v>
      </c>
      <c r="AY15" s="20">
        <f>Data!BC15-Data!DJ15</f>
        <v>-10</v>
      </c>
      <c r="AZ15" s="20">
        <f>Data!BD15-Data!DK15</f>
        <v>-17</v>
      </c>
      <c r="BA15" s="20">
        <f>Data!BE15-Data!DL15</f>
        <v>-9</v>
      </c>
      <c r="BB15" s="20">
        <f>Data!BF15-Data!DM15</f>
        <v>1</v>
      </c>
      <c r="BC15" s="20">
        <f>Data!BG15-Data!DN15</f>
        <v>-4</v>
      </c>
      <c r="BD15" s="20">
        <f>Data!BH15-Data!DO15</f>
        <v>10.200000000000003</v>
      </c>
      <c r="BE15" s="20">
        <f>Data!BI15-Data!DP15</f>
        <v>14.284999999999997</v>
      </c>
      <c r="BF15" s="20">
        <f>Data!BJ15-Data!DQ15</f>
        <v>-4.1429999999999998</v>
      </c>
      <c r="BG15" s="20">
        <f>Data!BK15-Data!DR15</f>
        <v>-0.14300000000000002</v>
      </c>
      <c r="BH15" s="20">
        <f>Data!BL15-Data!DS15</f>
        <v>0.14300000000000068</v>
      </c>
      <c r="BI15" s="20">
        <f>Data!BM15-Data!DT15</f>
        <v>-0.22799999999999998</v>
      </c>
      <c r="BJ15" s="20">
        <f>Data!BN15-Data!DU15</f>
        <v>2.8000000000000007</v>
      </c>
      <c r="BK15" s="20">
        <f>Data!BO15-Data!DV15</f>
        <v>-5</v>
      </c>
      <c r="BL15" s="20">
        <f>Data!BP15-Data!DW15</f>
        <v>-1.2999999999999998</v>
      </c>
      <c r="BM15" s="20">
        <f>Data!BQ15-Data!DX15</f>
        <v>-2.4285714285714279</v>
      </c>
      <c r="BN15" s="20">
        <f>Data!BR15-Data!DY15</f>
        <v>-0.60000000000000142</v>
      </c>
      <c r="BO15" s="20">
        <f>Data!BS15-Data!DZ15</f>
        <v>75</v>
      </c>
      <c r="BP15" s="20">
        <f>Data!BT15-Data!EA15</f>
        <v>-5.4999999999999938E-2</v>
      </c>
      <c r="BQ15" s="20">
        <f>Data!BU15-Data!EB15</f>
        <v>-1</v>
      </c>
      <c r="BR15" s="20">
        <f>Data!BV15-Data!EC15</f>
        <v>60</v>
      </c>
      <c r="BS15" s="20">
        <f>Data!BW15-Data!ED15</f>
        <v>20</v>
      </c>
      <c r="BT15" s="20">
        <f>Data!BX15-Data!EE15</f>
        <v>0</v>
      </c>
      <c r="BU15" s="20">
        <f>Data!BY15-Data!EF15</f>
        <v>0</v>
      </c>
      <c r="BV15" s="20">
        <f>Data!BZ15-Data!EG15</f>
        <v>12</v>
      </c>
      <c r="BW15" s="20">
        <f>Data!CA15-Data!EH15</f>
        <v>5.3000000000000007</v>
      </c>
      <c r="BX15" s="20">
        <f>Data!CB15-Data!EI15</f>
        <v>76</v>
      </c>
      <c r="BY15" s="20">
        <f>Data!CC15-Data!EJ15</f>
        <v>21</v>
      </c>
      <c r="BZ15" s="20">
        <f>Data!EK15</f>
        <v>10518.75</v>
      </c>
      <c r="CA15" s="20">
        <f>Data!EL15</f>
        <v>10762.5</v>
      </c>
      <c r="CB15" s="20">
        <f>Data!EM15</f>
        <v>95.511428571428581</v>
      </c>
      <c r="CC15" s="20">
        <f>Data!EN15</f>
        <v>67.571428571428569</v>
      </c>
      <c r="CD15" s="20">
        <f>Data!EO15</f>
        <v>10.1579</v>
      </c>
      <c r="CE15" s="20">
        <f>Data!EP15</f>
        <v>90.858000000000004</v>
      </c>
      <c r="CF15" s="50">
        <f>IF(ISBLANK(Data!EQ15), "", Data!EQ15)</f>
        <v>76</v>
      </c>
      <c r="CG15" s="50">
        <f>IF(ISBLANK(Data!ER15), "", Data!ER15)</f>
        <v>57</v>
      </c>
      <c r="CH15" s="61" t="str">
        <f>IF(ISBLANK(Data!ES15), "", Data!ES15)</f>
        <v>Wake Forest</v>
      </c>
      <c r="CI15" s="61">
        <f>IF(ISBLANK(Data!ET15), "", Data!ET15)</f>
        <v>133</v>
      </c>
    </row>
    <row r="16" spans="1:87" x14ac:dyDescent="0.45">
      <c r="A16" s="50">
        <f>IF(ISBLANK(Data!A16), "", Data!A16)</f>
        <v>45266</v>
      </c>
      <c r="B16" s="50" t="str">
        <f>IF(ISBLANK(Data!B16), "", Data!B16)</f>
        <v>Maryland</v>
      </c>
      <c r="C16" s="50">
        <f>IF(ISBLANK(Data!C16), "", Data!C16)</f>
        <v>162</v>
      </c>
      <c r="D16" s="50" t="str">
        <f>IF(ISBLANK(Data!D16), "", Data!D16)</f>
        <v>Penn St.</v>
      </c>
      <c r="E16" s="50">
        <f>IF(ISBLANK(Data!E16), "", Data!E16)</f>
        <v>229</v>
      </c>
      <c r="F16" s="50" t="str">
        <f>IF(ISBLANK(Data!F16), "", Data!F16)</f>
        <v>N</v>
      </c>
      <c r="G16" s="50" t="str">
        <f>IF(ISBLANK(Data!G16), "", Data!G16)</f>
        <v>Maryland</v>
      </c>
      <c r="H16" s="50" t="str">
        <f>IF(ISBLANK(Data!H16), "", Data!H16)</f>
        <v>Penn St.</v>
      </c>
      <c r="I16" s="50" t="str">
        <f>IF(ISBLANK(Data!I16), "", Data!I16)</f>
        <v>Maryland</v>
      </c>
      <c r="J16" s="50" t="str">
        <f>IF(ISBLANK(Data!J16), "", Data!J16)</f>
        <v>Penn St.</v>
      </c>
      <c r="K16" s="50" t="str">
        <f>IF(ISBLANK(Data!K16), "", Data!K16)</f>
        <v>Maryland</v>
      </c>
      <c r="L16" s="50" t="str">
        <f>IF(ISBLANK(Data!L16), "", Data!L16)</f>
        <v>Penn State</v>
      </c>
      <c r="M16" s="50" t="str">
        <f>IF(ISBLANK(Data!M16), "", Data!M16)</f>
        <v>Maryland</v>
      </c>
      <c r="N16" s="50" t="str">
        <f>IF(ISBLANK(Data!N16), "", Data!N16)</f>
        <v>Penn St</v>
      </c>
      <c r="O16" s="50" t="str">
        <f>IF(ISBLANK(Data!O16), "", Data!O16)</f>
        <v>Maryland</v>
      </c>
      <c r="P16" s="50" t="str">
        <f>IF(ISBLANK(Data!P16), "", Data!P16)</f>
        <v>Penn St.</v>
      </c>
      <c r="Q16" s="50" t="str">
        <f>IF(ISBLANK(Data!Q16), "", Data!Q16)</f>
        <v>Maryland</v>
      </c>
      <c r="R16" s="50" t="str">
        <f>IF(ISBLANK(Data!R16), "", Data!R16)</f>
        <v>Penn State</v>
      </c>
      <c r="S16" s="20">
        <f>Data!W16-Data!CD16</f>
        <v>0</v>
      </c>
      <c r="T16" s="20">
        <f>Data!X16-Data!CE16</f>
        <v>6.74</v>
      </c>
      <c r="U16" s="20">
        <f>Data!Y16-Data!CF16</f>
        <v>-2.2000000000000028</v>
      </c>
      <c r="V16" s="20">
        <f>Data!Z16-Data!CG16</f>
        <v>-9</v>
      </c>
      <c r="W16" s="20">
        <f>Data!AA16-Data!CH16</f>
        <v>-4.7000000000000028</v>
      </c>
      <c r="X16" s="20">
        <f>Data!AB16-Data!CI16</f>
        <v>9.999999999999995E-3</v>
      </c>
      <c r="Y16" s="20">
        <f>Data!AC16-Data!CJ16</f>
        <v>3.44</v>
      </c>
      <c r="Z16" s="20">
        <f>Data!AD16-Data!CK16</f>
        <v>2.8999999999999915</v>
      </c>
      <c r="AA16" s="20">
        <f>Data!AE16-Data!CL16</f>
        <v>-0.39999999999999147</v>
      </c>
      <c r="AB16" s="20">
        <f>Data!AF16-Data!CM16</f>
        <v>0.75</v>
      </c>
      <c r="AC16" s="20">
        <f>Data!AG16-Data!CN16</f>
        <v>0.39999999999999147</v>
      </c>
      <c r="AD16" s="20">
        <f>Data!AH16-Data!CO16</f>
        <v>-6.7999999999999972</v>
      </c>
      <c r="AE16" s="20">
        <f>Data!AI16-Data!CP16</f>
        <v>0.17769999999999997</v>
      </c>
      <c r="AF16" s="20">
        <f>Data!AJ16-Data!CQ16</f>
        <v>0.39999999999999991</v>
      </c>
      <c r="AG16" s="20">
        <f>Data!AK16-Data!CR16</f>
        <v>4.9999999999999989E-2</v>
      </c>
      <c r="AH16" s="20">
        <f>Data!AL16-Data!CS16</f>
        <v>74</v>
      </c>
      <c r="AI16" s="20">
        <f>Data!AM16-Data!CT16</f>
        <v>-4.3600000000000003</v>
      </c>
      <c r="AJ16" s="20">
        <f>Data!AN16-Data!CU16</f>
        <v>-3.24</v>
      </c>
      <c r="AK16" s="20">
        <f>Data!AO16-Data!CV16</f>
        <v>-58</v>
      </c>
      <c r="AL16" s="20">
        <f>Data!AP16-Data!CW16</f>
        <v>-49</v>
      </c>
      <c r="AM16" s="20">
        <f>Data!AQ16-Data!CX16</f>
        <v>-23</v>
      </c>
      <c r="AN16" s="20">
        <f>Data!AR16-Data!CY16</f>
        <v>-2.9000000000000026E-2</v>
      </c>
      <c r="AO16" s="20">
        <f>Data!AS16-Data!CZ16</f>
        <v>-17</v>
      </c>
      <c r="AP16" s="20">
        <f>Data!AT16-Data!DA16</f>
        <v>-18</v>
      </c>
      <c r="AQ16" s="20">
        <f>Data!AU16-Data!DB16</f>
        <v>-6.6999999999999976E-2</v>
      </c>
      <c r="AR16" s="20">
        <f>Data!AV16-Data!DC16</f>
        <v>5</v>
      </c>
      <c r="AS16" s="20">
        <f>Data!AW16-Data!DD16</f>
        <v>20</v>
      </c>
      <c r="AT16" s="20">
        <f>Data!AX16-Data!DE16</f>
        <v>-4.6999999999999931E-2</v>
      </c>
      <c r="AU16" s="20">
        <f>Data!AY16-Data!DF16</f>
        <v>19</v>
      </c>
      <c r="AV16" s="20">
        <f>Data!AZ16-Data!DG16</f>
        <v>2.375</v>
      </c>
      <c r="AW16" s="20">
        <f>Data!BA16-Data!DH16</f>
        <v>21</v>
      </c>
      <c r="AX16" s="20">
        <f>Data!BB16-Data!DI16</f>
        <v>2.625</v>
      </c>
      <c r="AY16" s="20">
        <f>Data!BC16-Data!DJ16</f>
        <v>0</v>
      </c>
      <c r="AZ16" s="20">
        <f>Data!BD16-Data!DK16</f>
        <v>4</v>
      </c>
      <c r="BA16" s="20">
        <f>Data!BE16-Data!DL16</f>
        <v>13</v>
      </c>
      <c r="BB16" s="20">
        <f>Data!BF16-Data!DM16</f>
        <v>7</v>
      </c>
      <c r="BC16" s="20">
        <f>Data!BG16-Data!DN16</f>
        <v>11</v>
      </c>
      <c r="BD16" s="20">
        <f>Data!BH16-Data!DO16</f>
        <v>-7.2999999999999972</v>
      </c>
      <c r="BE16" s="20">
        <f>Data!BI16-Data!DP16</f>
        <v>-6.125</v>
      </c>
      <c r="BF16" s="20">
        <f>Data!BJ16-Data!DQ16</f>
        <v>-1.125</v>
      </c>
      <c r="BG16" s="20">
        <f>Data!BK16-Data!DR16</f>
        <v>-6.2000000000000055E-2</v>
      </c>
      <c r="BH16" s="20">
        <f>Data!BL16-Data!DS16</f>
        <v>0.875</v>
      </c>
      <c r="BI16" s="20">
        <f>Data!BM16-Data!DT16</f>
        <v>-1.0000000000000009E-2</v>
      </c>
      <c r="BJ16" s="20">
        <f>Data!BN16-Data!DU16</f>
        <v>-2.1999999999999993</v>
      </c>
      <c r="BK16" s="20">
        <f>Data!BO16-Data!DV16</f>
        <v>2.5</v>
      </c>
      <c r="BL16" s="20">
        <f>Data!BP16-Data!DW16</f>
        <v>1.6</v>
      </c>
      <c r="BM16" s="20">
        <f>Data!BQ16-Data!DX16</f>
        <v>0.5</v>
      </c>
      <c r="BN16" s="20">
        <f>Data!BR16-Data!DY16</f>
        <v>1.4000000000000021</v>
      </c>
      <c r="BO16" s="20">
        <f>Data!BS16-Data!DZ16</f>
        <v>-14</v>
      </c>
      <c r="BP16" s="20">
        <f>Data!BT16-Data!EA16</f>
        <v>7.0000000000000062E-3</v>
      </c>
      <c r="BQ16" s="20">
        <f>Data!BU16-Data!EB16</f>
        <v>1</v>
      </c>
      <c r="BR16" s="20">
        <f>Data!BV16-Data!EC16</f>
        <v>41</v>
      </c>
      <c r="BS16" s="20">
        <f>Data!BW16-Data!ED16</f>
        <v>-62</v>
      </c>
      <c r="BT16" s="20">
        <f>Data!BX16-Data!EE16</f>
        <v>0</v>
      </c>
      <c r="BU16" s="20">
        <f>Data!BY16-Data!EF16</f>
        <v>0</v>
      </c>
      <c r="BV16" s="20">
        <f>Data!BZ16-Data!EG16</f>
        <v>-57</v>
      </c>
      <c r="BW16" s="20">
        <f>Data!CA16-Data!EH16</f>
        <v>-19.8</v>
      </c>
      <c r="BX16" s="20">
        <f>Data!CB16-Data!EI16</f>
        <v>-14</v>
      </c>
      <c r="BY16" s="20">
        <f>Data!CC16-Data!EJ16</f>
        <v>-85</v>
      </c>
      <c r="BZ16" s="20">
        <f>Data!EK16</f>
        <v>10898.869999999999</v>
      </c>
      <c r="CA16" s="20">
        <f>Data!EL16</f>
        <v>10161.31</v>
      </c>
      <c r="CB16" s="20">
        <f>Data!EM16</f>
        <v>105.734375</v>
      </c>
      <c r="CC16" s="20">
        <f>Data!EN16</f>
        <v>104.28125</v>
      </c>
      <c r="CD16" s="20">
        <f>Data!EO16</f>
        <v>12.8872</v>
      </c>
      <c r="CE16" s="20">
        <f>Data!EP16</f>
        <v>88.687000000000012</v>
      </c>
      <c r="CF16" s="50">
        <f>IF(ISBLANK(Data!EQ16), "", Data!EQ16)</f>
        <v>81</v>
      </c>
      <c r="CG16" s="50">
        <f>IF(ISBLANK(Data!ER16), "", Data!ER16)</f>
        <v>75</v>
      </c>
      <c r="CH16" s="61" t="str">
        <f>IF(ISBLANK(Data!ES16), "", Data!ES16)</f>
        <v>Maryland</v>
      </c>
      <c r="CI16" s="61">
        <f>IF(ISBLANK(Data!ET16), "", Data!ET16)</f>
        <v>156</v>
      </c>
    </row>
    <row r="17" spans="1:87" x14ac:dyDescent="0.45">
      <c r="A17" s="50">
        <f>IF(ISBLANK(Data!A17), "", Data!A17)</f>
        <v>45266</v>
      </c>
      <c r="B17" s="50" t="str">
        <f>IF(ISBLANK(Data!B17), "", Data!B17)</f>
        <v>Miami FL</v>
      </c>
      <c r="C17" s="50">
        <f>IF(ISBLANK(Data!C17), "", Data!C17)</f>
        <v>169</v>
      </c>
      <c r="D17" s="50" t="str">
        <f>IF(ISBLANK(Data!D17), "", Data!D17)</f>
        <v>LIU</v>
      </c>
      <c r="E17" s="50">
        <f>IF(ISBLANK(Data!E17), "", Data!E17)</f>
        <v>146</v>
      </c>
      <c r="F17" s="50" t="str">
        <f>IF(ISBLANK(Data!F17), "", Data!F17)</f>
        <v>N</v>
      </c>
      <c r="G17" s="50" t="str">
        <f>IF(ISBLANK(Data!G17), "", Data!G17)</f>
        <v>Miami FL</v>
      </c>
      <c r="H17" s="50" t="str">
        <f>IF(ISBLANK(Data!H17), "", Data!H17)</f>
        <v>LIU Brooklyn</v>
      </c>
      <c r="I17" s="50" t="str">
        <f>IF(ISBLANK(Data!I17), "", Data!I17)</f>
        <v>Miami FL</v>
      </c>
      <c r="J17" s="50" t="str">
        <f>IF(ISBLANK(Data!J17), "", Data!J17)</f>
        <v>LIU Brooklyn</v>
      </c>
      <c r="K17" s="50" t="str">
        <f>IF(ISBLANK(Data!K17), "", Data!K17)</f>
        <v>Miami FL</v>
      </c>
      <c r="L17" s="50" t="str">
        <f>IF(ISBLANK(Data!L17), "", Data!L17)</f>
        <v>Long Island University</v>
      </c>
      <c r="M17" s="50" t="str">
        <f>IF(ISBLANK(Data!M17), "", Data!M17)</f>
        <v>Miami</v>
      </c>
      <c r="N17" s="50" t="str">
        <f>IF(ISBLANK(Data!N17), "", Data!N17)</f>
        <v>LIU</v>
      </c>
      <c r="O17" s="50" t="str">
        <f>IF(ISBLANK(Data!O17), "", Data!O17)</f>
        <v>Miami</v>
      </c>
      <c r="P17" s="50" t="str">
        <f>IF(ISBLANK(Data!P17), "", Data!P17)</f>
        <v>LIU</v>
      </c>
      <c r="Q17" s="50" t="str">
        <f>IF(ISBLANK(Data!Q17), "", Data!Q17)</f>
        <v>Miami (FL)</v>
      </c>
      <c r="R17" s="50" t="str">
        <f>IF(ISBLANK(Data!R17), "", Data!R17)</f>
        <v>Long Island</v>
      </c>
      <c r="S17" s="20">
        <f>Data!W17-Data!CD17</f>
        <v>0.71428571428571397</v>
      </c>
      <c r="T17" s="20">
        <f>Data!X17-Data!CE17</f>
        <v>30.779999999999998</v>
      </c>
      <c r="U17" s="20">
        <f>Data!Y17-Data!CF17</f>
        <v>22.799999999999997</v>
      </c>
      <c r="V17" s="20">
        <f>Data!Z17-Data!CG17</f>
        <v>-8</v>
      </c>
      <c r="W17" s="20">
        <f>Data!AA17-Data!CH17</f>
        <v>-2.7999999999999972</v>
      </c>
      <c r="X17" s="20">
        <f>Data!AB17-Data!CI17</f>
        <v>0.19799999999999998</v>
      </c>
      <c r="Y17" s="20">
        <f>Data!AC17-Data!CJ17</f>
        <v>1.01</v>
      </c>
      <c r="Z17" s="20">
        <f>Data!AD17-Data!CK17</f>
        <v>0.60000000000000853</v>
      </c>
      <c r="AA17" s="20">
        <f>Data!AE17-Data!CL17</f>
        <v>-0.40000000000000568</v>
      </c>
      <c r="AB17" s="20">
        <f>Data!AF17-Data!CM17</f>
        <v>2.84</v>
      </c>
      <c r="AC17" s="20">
        <f>Data!AG17-Data!CN17</f>
        <v>22.299999999999997</v>
      </c>
      <c r="AD17" s="20">
        <f>Data!AH17-Data!CO17</f>
        <v>-11.599999999999994</v>
      </c>
      <c r="AE17" s="20">
        <f>Data!AI17-Data!CP17</f>
        <v>0.72750000000000004</v>
      </c>
      <c r="AF17" s="20">
        <f>Data!AJ17-Data!CQ17</f>
        <v>5.5</v>
      </c>
      <c r="AG17" s="20">
        <f>Data!AK17-Data!CR17</f>
        <v>0.7857142857142857</v>
      </c>
      <c r="AH17" s="20">
        <f>Data!AL17-Data!CS17</f>
        <v>405</v>
      </c>
      <c r="AI17" s="20">
        <f>Data!AM17-Data!CT17</f>
        <v>25.62</v>
      </c>
      <c r="AJ17" s="20">
        <f>Data!AN17-Data!CU17</f>
        <v>2.62</v>
      </c>
      <c r="AK17" s="20">
        <f>Data!AO17-Data!CV17</f>
        <v>129</v>
      </c>
      <c r="AL17" s="20">
        <f>Data!AP17-Data!CW17</f>
        <v>-32</v>
      </c>
      <c r="AM17" s="20">
        <f>Data!AQ17-Data!CX17</f>
        <v>23</v>
      </c>
      <c r="AN17" s="20">
        <f>Data!AR17-Data!CY17</f>
        <v>9.9999999999999978E-2</v>
      </c>
      <c r="AO17" s="20">
        <f>Data!AS17-Data!CZ17</f>
        <v>22</v>
      </c>
      <c r="AP17" s="20">
        <f>Data!AT17-Data!DA17</f>
        <v>20</v>
      </c>
      <c r="AQ17" s="20">
        <f>Data!AU17-Data!DB17</f>
        <v>9.9999999999999978E-2</v>
      </c>
      <c r="AR17" s="20">
        <f>Data!AV17-Data!DC17</f>
        <v>7</v>
      </c>
      <c r="AS17" s="20">
        <f>Data!AW17-Data!DD17</f>
        <v>-7</v>
      </c>
      <c r="AT17" s="20">
        <f>Data!AX17-Data!DE17</f>
        <v>9.4000000000000083E-2</v>
      </c>
      <c r="AU17" s="20">
        <f>Data!AY17-Data!DF17</f>
        <v>6</v>
      </c>
      <c r="AV17" s="20">
        <f>Data!AZ17-Data!DG17</f>
        <v>0.85714285714285676</v>
      </c>
      <c r="AW17" s="20">
        <f>Data!BA17-Data!DH17</f>
        <v>23</v>
      </c>
      <c r="AX17" s="20">
        <f>Data!BB17-Data!DI17</f>
        <v>3.2857142857142847</v>
      </c>
      <c r="AY17" s="20">
        <f>Data!BC17-Data!DJ17</f>
        <v>31</v>
      </c>
      <c r="AZ17" s="20">
        <f>Data!BD17-Data!DK17</f>
        <v>12</v>
      </c>
      <c r="BA17" s="20">
        <f>Data!BE17-Data!DL17</f>
        <v>14</v>
      </c>
      <c r="BB17" s="20">
        <f>Data!BF17-Data!DM17</f>
        <v>-25</v>
      </c>
      <c r="BC17" s="20">
        <f>Data!BG17-Data!DN17</f>
        <v>-48</v>
      </c>
      <c r="BD17" s="20">
        <f>Data!BH17-Data!DO17</f>
        <v>18.5</v>
      </c>
      <c r="BE17" s="20">
        <f>Data!BI17-Data!DP17</f>
        <v>-4.570999999999998</v>
      </c>
      <c r="BF17" s="20">
        <f>Data!BJ17-Data!DQ17</f>
        <v>23</v>
      </c>
      <c r="BG17" s="20">
        <f>Data!BK17-Data!DR17</f>
        <v>0.51100000000000001</v>
      </c>
      <c r="BH17" s="20">
        <f>Data!BL17-Data!DS17</f>
        <v>-3.5719999999999992</v>
      </c>
      <c r="BI17" s="20">
        <f>Data!BM17-Data!DT17</f>
        <v>0.23899999999999999</v>
      </c>
      <c r="BJ17" s="20">
        <f>Data!BN17-Data!DU17</f>
        <v>2.8000000000000007</v>
      </c>
      <c r="BK17" s="20">
        <f>Data!BO17-Data!DV17</f>
        <v>-1</v>
      </c>
      <c r="BL17" s="20">
        <f>Data!BP17-Data!DW17</f>
        <v>2</v>
      </c>
      <c r="BM17" s="20">
        <f>Data!BQ17-Data!DX17</f>
        <v>1.7142857142857144</v>
      </c>
      <c r="BN17" s="20">
        <f>Data!BR17-Data!DY17</f>
        <v>-6.9</v>
      </c>
      <c r="BO17" s="20">
        <f>Data!BS17-Data!DZ17</f>
        <v>-317</v>
      </c>
      <c r="BP17" s="20">
        <f>Data!BT17-Data!EA17</f>
        <v>0.26900000000000002</v>
      </c>
      <c r="BQ17" s="20">
        <f>Data!BU17-Data!EB17</f>
        <v>3</v>
      </c>
      <c r="BR17" s="20">
        <f>Data!BV17-Data!EC17</f>
        <v>-253</v>
      </c>
      <c r="BS17" s="20">
        <f>Data!BW17-Data!ED17</f>
        <v>-345</v>
      </c>
      <c r="BT17" s="20">
        <f>Data!BX17-Data!EE17</f>
        <v>25</v>
      </c>
      <c r="BU17" s="20">
        <f>Data!BY17-Data!EF17</f>
        <v>42</v>
      </c>
      <c r="BV17" s="20">
        <f>Data!BZ17-Data!EG17</f>
        <v>-293</v>
      </c>
      <c r="BW17" s="20">
        <f>Data!CA17-Data!EH17</f>
        <v>-95.2</v>
      </c>
      <c r="BX17" s="20">
        <f>Data!CB17-Data!EI17</f>
        <v>-317</v>
      </c>
      <c r="BY17" s="20">
        <f>Data!CC17-Data!EJ17</f>
        <v>-317</v>
      </c>
      <c r="BZ17" s="20">
        <f>Data!EK17</f>
        <v>12712.949999999999</v>
      </c>
      <c r="CA17" s="20">
        <f>Data!EL17</f>
        <v>9469.9499999999989</v>
      </c>
      <c r="CB17" s="20">
        <f>Data!EM17</f>
        <v>80.815428571428569</v>
      </c>
      <c r="CC17" s="20">
        <f>Data!EN17</f>
        <v>131.43199999999999</v>
      </c>
      <c r="CD17" s="20">
        <f>Data!EO17</f>
        <v>9.9969000000000001</v>
      </c>
      <c r="CE17" s="20">
        <f>Data!EP17</f>
        <v>118.04100000000001</v>
      </c>
      <c r="CF17" s="50">
        <f>IF(ISBLANK(Data!EQ17), "", Data!EQ17)</f>
        <v>97</v>
      </c>
      <c r="CG17" s="50">
        <f>IF(ISBLANK(Data!ER17), "", Data!ER17)</f>
        <v>49</v>
      </c>
      <c r="CH17" s="61" t="str">
        <f>IF(ISBLANK(Data!ES17), "", Data!ES17)</f>
        <v>Miami FL</v>
      </c>
      <c r="CI17" s="61">
        <f>IF(ISBLANK(Data!ET17), "", Data!ET17)</f>
        <v>146</v>
      </c>
    </row>
    <row r="18" spans="1:87" x14ac:dyDescent="0.45">
      <c r="A18" s="50">
        <f>IF(ISBLANK(Data!A18), "", Data!A18)</f>
        <v>45266</v>
      </c>
      <c r="B18" s="50" t="str">
        <f>IF(ISBLANK(Data!B18), "", Data!B18)</f>
        <v>Stony Brook</v>
      </c>
      <c r="C18" s="50">
        <f>IF(ISBLANK(Data!C18), "", Data!C18)</f>
        <v>288</v>
      </c>
      <c r="D18" s="50" t="str">
        <f>IF(ISBLANK(Data!D18), "", Data!D18)</f>
        <v>Stonehill</v>
      </c>
      <c r="E18" s="50">
        <f>IF(ISBLANK(Data!E18), "", Data!E18)</f>
        <v>287</v>
      </c>
      <c r="F18" s="50" t="str">
        <f>IF(ISBLANK(Data!F18), "", Data!F18)</f>
        <v>N</v>
      </c>
      <c r="G18" s="50" t="str">
        <f>IF(ISBLANK(Data!G18), "", Data!G18)</f>
        <v>Stony Brook</v>
      </c>
      <c r="H18" s="50" t="str">
        <f>IF(ISBLANK(Data!H18), "", Data!H18)</f>
        <v>Stonehill</v>
      </c>
      <c r="I18" s="50" t="str">
        <f>IF(ISBLANK(Data!I18), "", Data!I18)</f>
        <v>Stony Brook</v>
      </c>
      <c r="J18" s="50" t="str">
        <f>IF(ISBLANK(Data!J18), "", Data!J18)</f>
        <v>Stonehill</v>
      </c>
      <c r="K18" s="50" t="str">
        <f>IF(ISBLANK(Data!K18), "", Data!K18)</f>
        <v>Stony Brook</v>
      </c>
      <c r="L18" s="50" t="str">
        <f>IF(ISBLANK(Data!L18), "", Data!L18)</f>
        <v>Stonehill</v>
      </c>
      <c r="M18" s="50" t="str">
        <f>IF(ISBLANK(Data!M18), "", Data!M18)</f>
        <v>Stony Brook</v>
      </c>
      <c r="N18" s="50" t="str">
        <f>IF(ISBLANK(Data!N18), "", Data!N18)</f>
        <v>Stonehill</v>
      </c>
      <c r="O18" s="50" t="str">
        <f>IF(ISBLANK(Data!O18), "", Data!O18)</f>
        <v>Stony Brook</v>
      </c>
      <c r="P18" s="50" t="str">
        <f>IF(ISBLANK(Data!P18), "", Data!P18)</f>
        <v>Stonehill</v>
      </c>
      <c r="Q18" s="50" t="str">
        <f>IF(ISBLANK(Data!Q18), "", Data!Q18)</f>
        <v>Stony Brook</v>
      </c>
      <c r="R18" s="50" t="str">
        <f>IF(ISBLANK(Data!R18), "", Data!R18)</f>
        <v>Stonehill</v>
      </c>
      <c r="S18" s="20">
        <f>Data!W18-Data!CD18</f>
        <v>0.17460317460317498</v>
      </c>
      <c r="T18" s="20">
        <f>Data!X18-Data!CE18</f>
        <v>10.290000000000001</v>
      </c>
      <c r="U18" s="20">
        <f>Data!Y18-Data!CF18</f>
        <v>2</v>
      </c>
      <c r="V18" s="20">
        <f>Data!Z18-Data!CG18</f>
        <v>-8.1999999999999886</v>
      </c>
      <c r="W18" s="20">
        <f>Data!AA18-Data!CH18</f>
        <v>-2.1000000000000085</v>
      </c>
      <c r="X18" s="20">
        <f>Data!AB18-Data!CI18</f>
        <v>1.2000000000000004E-2</v>
      </c>
      <c r="Y18" s="20">
        <f>Data!AC18-Data!CJ18</f>
        <v>4.0999999999999996</v>
      </c>
      <c r="Z18" s="20">
        <f>Data!AD18-Data!CK18</f>
        <v>3.5999999999999943</v>
      </c>
      <c r="AA18" s="20">
        <f>Data!AE18-Data!CL18</f>
        <v>-0.5</v>
      </c>
      <c r="AB18" s="20">
        <f>Data!AF18-Data!CM18</f>
        <v>4.0999999999999996</v>
      </c>
      <c r="AC18" s="20">
        <f>Data!AG18-Data!CN18</f>
        <v>6.6999999999999886</v>
      </c>
      <c r="AD18" s="20">
        <f>Data!AH18-Data!CO18</f>
        <v>-9.2000000000000028</v>
      </c>
      <c r="AE18" s="20">
        <f>Data!AI18-Data!CP18</f>
        <v>0.32019999999999998</v>
      </c>
      <c r="AF18" s="20">
        <f>Data!AJ18-Data!CQ18</f>
        <v>2.5000000000000004</v>
      </c>
      <c r="AG18" s="20">
        <f>Data!AK18-Data!CR18</f>
        <v>0.11666666666666675</v>
      </c>
      <c r="AH18" s="20">
        <f>Data!AL18-Data!CS18</f>
        <v>159</v>
      </c>
      <c r="AI18" s="20">
        <f>Data!AM18-Data!CT18</f>
        <v>11.549999999999999</v>
      </c>
      <c r="AJ18" s="20">
        <f>Data!AN18-Data!CU18</f>
        <v>0.28000000000000014</v>
      </c>
      <c r="AK18" s="20">
        <f>Data!AO18-Data!CV18</f>
        <v>-108</v>
      </c>
      <c r="AL18" s="20">
        <f>Data!AP18-Data!CW18</f>
        <v>-281</v>
      </c>
      <c r="AM18" s="20">
        <f>Data!AQ18-Data!CX18</f>
        <v>-93</v>
      </c>
      <c r="AN18" s="20">
        <f>Data!AR18-Data!CY18</f>
        <v>5.0000000000000044E-3</v>
      </c>
      <c r="AO18" s="20">
        <f>Data!AS18-Data!CZ18</f>
        <v>-24</v>
      </c>
      <c r="AP18" s="20">
        <f>Data!AT18-Data!DA18</f>
        <v>-73</v>
      </c>
      <c r="AQ18" s="20">
        <f>Data!AU18-Data!DB18</f>
        <v>-5.0000000000000044E-3</v>
      </c>
      <c r="AR18" s="20">
        <f>Data!AV18-Data!DC18</f>
        <v>-14</v>
      </c>
      <c r="AS18" s="20">
        <f>Data!AW18-Data!DD18</f>
        <v>-9</v>
      </c>
      <c r="AT18" s="20">
        <f>Data!AX18-Data!DE18</f>
        <v>-6.6999999999999948E-2</v>
      </c>
      <c r="AU18" s="20">
        <f>Data!AY18-Data!DF18</f>
        <v>18</v>
      </c>
      <c r="AV18" s="20">
        <f>Data!AZ18-Data!DG18</f>
        <v>6.6111111111111116</v>
      </c>
      <c r="AW18" s="20">
        <f>Data!BA18-Data!DH18</f>
        <v>-6</v>
      </c>
      <c r="AX18" s="20">
        <f>Data!BB18-Data!DI18</f>
        <v>13.888888888888886</v>
      </c>
      <c r="AY18" s="20">
        <f>Data!BC18-Data!DJ18</f>
        <v>-23</v>
      </c>
      <c r="AZ18" s="20">
        <f>Data!BD18-Data!DK18</f>
        <v>-14</v>
      </c>
      <c r="BA18" s="20">
        <f>Data!BE18-Data!DL18</f>
        <v>6</v>
      </c>
      <c r="BB18" s="20">
        <f>Data!BF18-Data!DM18</f>
        <v>-52</v>
      </c>
      <c r="BC18" s="20">
        <f>Data!BG18-Data!DN18</f>
        <v>-41</v>
      </c>
      <c r="BD18" s="20">
        <f>Data!BH18-Data!DO18</f>
        <v>3.0999999999999943</v>
      </c>
      <c r="BE18" s="20">
        <f>Data!BI18-Data!DP18</f>
        <v>-15.475999999999999</v>
      </c>
      <c r="BF18" s="20">
        <f>Data!BJ18-Data!DQ18</f>
        <v>18.587</v>
      </c>
      <c r="BG18" s="20">
        <f>Data!BK18-Data!DR18</f>
        <v>0.22799999999999998</v>
      </c>
      <c r="BH18" s="20">
        <f>Data!BL18-Data!DS18</f>
        <v>-3.3970000000000002</v>
      </c>
      <c r="BI18" s="20">
        <f>Data!BM18-Data!DT18</f>
        <v>0.14100000000000001</v>
      </c>
      <c r="BJ18" s="20">
        <f>Data!BN18-Data!DU18</f>
        <v>-2.9000000000000021</v>
      </c>
      <c r="BK18" s="20">
        <f>Data!BO18-Data!DV18</f>
        <v>2.5999999999999996</v>
      </c>
      <c r="BL18" s="20">
        <f>Data!BP18-Data!DW18</f>
        <v>1.6</v>
      </c>
      <c r="BM18" s="20">
        <f>Data!BQ18-Data!DX18</f>
        <v>-9.5238095238095788E-2</v>
      </c>
      <c r="BN18" s="20">
        <f>Data!BR18-Data!DY18</f>
        <v>-1.5</v>
      </c>
      <c r="BO18" s="20">
        <f>Data!BS18-Data!DZ18</f>
        <v>25</v>
      </c>
      <c r="BP18" s="20">
        <f>Data!BT18-Data!EA18</f>
        <v>-2.3999999999999966E-2</v>
      </c>
      <c r="BQ18" s="20">
        <f>Data!BU18-Data!EB18</f>
        <v>-1</v>
      </c>
      <c r="BR18" s="20">
        <f>Data!BV18-Data!EC18</f>
        <v>-29</v>
      </c>
      <c r="BS18" s="20">
        <f>Data!BW18-Data!ED18</f>
        <v>-30</v>
      </c>
      <c r="BT18" s="20">
        <f>Data!BX18-Data!EE18</f>
        <v>0</v>
      </c>
      <c r="BU18" s="20">
        <f>Data!BY18-Data!EF18</f>
        <v>0</v>
      </c>
      <c r="BV18" s="20">
        <f>Data!BZ18-Data!EG18</f>
        <v>-69</v>
      </c>
      <c r="BW18" s="20">
        <f>Data!CA18-Data!EH18</f>
        <v>-16.5</v>
      </c>
      <c r="BX18" s="20">
        <f>Data!CB18-Data!EI18</f>
        <v>28</v>
      </c>
      <c r="BY18" s="20">
        <f>Data!CC18-Data!EJ18</f>
        <v>2</v>
      </c>
      <c r="BZ18" s="20">
        <f>Data!EK18</f>
        <v>11233.759999999998</v>
      </c>
      <c r="CA18" s="20">
        <f>Data!EL18</f>
        <v>10219.64</v>
      </c>
      <c r="CB18" s="20">
        <f>Data!EM18</f>
        <v>71.426666666666677</v>
      </c>
      <c r="CC18" s="20">
        <f>Data!EN18</f>
        <v>92.729428571428571</v>
      </c>
      <c r="CD18" s="20">
        <f>Data!EO18</f>
        <v>9.86</v>
      </c>
      <c r="CE18" s="20">
        <f>Data!EP18</f>
        <v>89.488</v>
      </c>
      <c r="CF18" s="50">
        <f>IF(ISBLANK(Data!EQ18), "", Data!EQ18)</f>
        <v>81</v>
      </c>
      <c r="CG18" s="50">
        <f>IF(ISBLANK(Data!ER18), "", Data!ER18)</f>
        <v>63</v>
      </c>
      <c r="CH18" s="61" t="str">
        <f>IF(ISBLANK(Data!ES18), "", Data!ES18)</f>
        <v>Stony Brook</v>
      </c>
      <c r="CI18" s="61">
        <f>IF(ISBLANK(Data!ET18), "", Data!ET18)</f>
        <v>144</v>
      </c>
    </row>
    <row r="19" spans="1:87" x14ac:dyDescent="0.45">
      <c r="A19" s="50">
        <f>IF(ISBLANK(Data!A19), "", Data!A19)</f>
        <v>45266</v>
      </c>
      <c r="B19" s="50" t="str">
        <f>IF(ISBLANK(Data!B19), "", Data!B19)</f>
        <v>Vanderbilt</v>
      </c>
      <c r="C19" s="50">
        <f>IF(ISBLANK(Data!C19), "", Data!C19)</f>
        <v>336</v>
      </c>
      <c r="D19" s="50" t="str">
        <f>IF(ISBLANK(Data!D19), "", Data!D19)</f>
        <v>San Francisco</v>
      </c>
      <c r="E19" s="50">
        <f>IF(ISBLANK(Data!E19), "", Data!E19)</f>
        <v>260</v>
      </c>
      <c r="F19" s="50" t="str">
        <f>IF(ISBLANK(Data!F19), "", Data!F19)</f>
        <v>N</v>
      </c>
      <c r="G19" s="50" t="str">
        <f>IF(ISBLANK(Data!G19), "", Data!G19)</f>
        <v>Vanderbilt</v>
      </c>
      <c r="H19" s="50" t="str">
        <f>IF(ISBLANK(Data!H19), "", Data!H19)</f>
        <v>San Francisco</v>
      </c>
      <c r="I19" s="50" t="str">
        <f>IF(ISBLANK(Data!I19), "", Data!I19)</f>
        <v>Vanderbilt</v>
      </c>
      <c r="J19" s="50" t="str">
        <f>IF(ISBLANK(Data!J19), "", Data!J19)</f>
        <v>San Francisco</v>
      </c>
      <c r="K19" s="50" t="str">
        <f>IF(ISBLANK(Data!K19), "", Data!K19)</f>
        <v>Vanderbilt</v>
      </c>
      <c r="L19" s="50" t="str">
        <f>IF(ISBLANK(Data!L19), "", Data!L19)</f>
        <v>San Francisco</v>
      </c>
      <c r="M19" s="50" t="str">
        <f>IF(ISBLANK(Data!M19), "", Data!M19)</f>
        <v>Vanderbilt</v>
      </c>
      <c r="N19" s="50" t="str">
        <f>IF(ISBLANK(Data!N19), "", Data!N19)</f>
        <v>San Francisco</v>
      </c>
      <c r="O19" s="50" t="str">
        <f>IF(ISBLANK(Data!O19), "", Data!O19)</f>
        <v>Vanderbilt</v>
      </c>
      <c r="P19" s="50" t="str">
        <f>IF(ISBLANK(Data!P19), "", Data!P19)</f>
        <v>San Fran.</v>
      </c>
      <c r="Q19" s="50" t="str">
        <f>IF(ISBLANK(Data!Q19), "", Data!Q19)</f>
        <v>Vanderbilt</v>
      </c>
      <c r="R19" s="50" t="str">
        <f>IF(ISBLANK(Data!R19), "", Data!R19)</f>
        <v>San Francisco</v>
      </c>
      <c r="S19" s="20">
        <f>Data!W19-Data!CD19</f>
        <v>-0.125</v>
      </c>
      <c r="T19" s="20">
        <f>Data!X19-Data!CE19</f>
        <v>-12.07</v>
      </c>
      <c r="U19" s="20">
        <f>Data!Y19-Data!CF19</f>
        <v>0.40000000000000568</v>
      </c>
      <c r="V19" s="20">
        <f>Data!Z19-Data!CG19</f>
        <v>12.5</v>
      </c>
      <c r="W19" s="20">
        <f>Data!AA19-Data!CH19</f>
        <v>-0.5</v>
      </c>
      <c r="X19" s="20">
        <f>Data!AB19-Data!CI19</f>
        <v>0.19700000000000001</v>
      </c>
      <c r="Y19" s="20">
        <f>Data!AC19-Data!CJ19</f>
        <v>-8.6</v>
      </c>
      <c r="Z19" s="20">
        <f>Data!AD19-Data!CK19</f>
        <v>-4.4000000000000057</v>
      </c>
      <c r="AA19" s="20">
        <f>Data!AE19-Data!CL19</f>
        <v>4.2000000000000028</v>
      </c>
      <c r="AB19" s="20">
        <f>Data!AF19-Data!CM19</f>
        <v>-8.6</v>
      </c>
      <c r="AC19" s="20">
        <f>Data!AG19-Data!CN19</f>
        <v>3.4000000000000057</v>
      </c>
      <c r="AD19" s="20">
        <f>Data!AH19-Data!CO19</f>
        <v>7</v>
      </c>
      <c r="AE19" s="20">
        <f>Data!AI19-Data!CP19</f>
        <v>-0.10020000000000007</v>
      </c>
      <c r="AF19" s="20">
        <f>Data!AJ19-Data!CQ19</f>
        <v>-1.2</v>
      </c>
      <c r="AG19" s="20">
        <f>Data!AK19-Data!CR19</f>
        <v>-0.12678571428571428</v>
      </c>
      <c r="AH19" s="20">
        <f>Data!AL19-Data!CS19</f>
        <v>-40</v>
      </c>
      <c r="AI19" s="20">
        <f>Data!AM19-Data!CT19</f>
        <v>-17.010000000000002</v>
      </c>
      <c r="AJ19" s="20">
        <f>Data!AN19-Data!CU19</f>
        <v>-6.77</v>
      </c>
      <c r="AK19" s="20">
        <f>Data!AO19-Data!CV19</f>
        <v>-55</v>
      </c>
      <c r="AL19" s="20">
        <f>Data!AP19-Data!CW19</f>
        <v>87</v>
      </c>
      <c r="AM19" s="20">
        <f>Data!AQ19-Data!CX19</f>
        <v>-44</v>
      </c>
      <c r="AN19" s="20">
        <f>Data!AR19-Data!CY19</f>
        <v>-8.2999999999999963E-2</v>
      </c>
      <c r="AO19" s="20">
        <f>Data!AS19-Data!CZ19</f>
        <v>2</v>
      </c>
      <c r="AP19" s="20">
        <f>Data!AT19-Data!DA19</f>
        <v>24</v>
      </c>
      <c r="AQ19" s="20">
        <f>Data!AU19-Data!DB19</f>
        <v>-2.8000000000000025E-2</v>
      </c>
      <c r="AR19" s="20">
        <f>Data!AV19-Data!DC19</f>
        <v>61</v>
      </c>
      <c r="AS19" s="20">
        <f>Data!AW19-Data!DD19</f>
        <v>85</v>
      </c>
      <c r="AT19" s="20">
        <f>Data!AX19-Data!DE19</f>
        <v>-8.0000000000000071E-3</v>
      </c>
      <c r="AU19" s="20">
        <f>Data!AY19-Data!DF19</f>
        <v>5</v>
      </c>
      <c r="AV19" s="20">
        <f>Data!AZ19-Data!DG19</f>
        <v>-1.0178571428571423</v>
      </c>
      <c r="AW19" s="20">
        <f>Data!BA19-Data!DH19</f>
        <v>20</v>
      </c>
      <c r="AX19" s="20">
        <f>Data!BB19-Data!DI19</f>
        <v>-2.6785714285714306</v>
      </c>
      <c r="AY19" s="20">
        <f>Data!BC19-Data!DJ19</f>
        <v>-42</v>
      </c>
      <c r="AZ19" s="20">
        <f>Data!BD19-Data!DK19</f>
        <v>-33</v>
      </c>
      <c r="BA19" s="20">
        <f>Data!BE19-Data!DL19</f>
        <v>-14</v>
      </c>
      <c r="BB19" s="20">
        <f>Data!BF19-Data!DM19</f>
        <v>-10</v>
      </c>
      <c r="BC19" s="20">
        <f>Data!BG19-Data!DN19</f>
        <v>-19</v>
      </c>
      <c r="BD19" s="20">
        <f>Data!BH19-Data!DO19</f>
        <v>-6.8999999999999915</v>
      </c>
      <c r="BE19" s="20">
        <f>Data!BI19-Data!DP19</f>
        <v>10.875</v>
      </c>
      <c r="BF19" s="20">
        <f>Data!BJ19-Data!DQ19</f>
        <v>-17.75</v>
      </c>
      <c r="BG19" s="20">
        <f>Data!BK19-Data!DR19</f>
        <v>-0.30899999999999994</v>
      </c>
      <c r="BH19" s="20">
        <f>Data!BL19-Data!DS19</f>
        <v>-1.25</v>
      </c>
      <c r="BI19" s="20">
        <f>Data!BM19-Data!DT19</f>
        <v>-0.26799999999999996</v>
      </c>
      <c r="BJ19" s="20">
        <f>Data!BN19-Data!DU19</f>
        <v>3</v>
      </c>
      <c r="BK19" s="20">
        <f>Data!BO19-Data!DV19</f>
        <v>10.599999999999998</v>
      </c>
      <c r="BL19" s="20">
        <f>Data!BP19-Data!DW19</f>
        <v>-1.7999999999999998</v>
      </c>
      <c r="BM19" s="20">
        <f>Data!BQ19-Data!DX19</f>
        <v>-4.125</v>
      </c>
      <c r="BN19" s="20">
        <f>Data!BR19-Data!DY19</f>
        <v>-2.3999999999999986</v>
      </c>
      <c r="BO19" s="20">
        <f>Data!BS19-Data!DZ19</f>
        <v>169</v>
      </c>
      <c r="BP19" s="20">
        <f>Data!BT19-Data!EA19</f>
        <v>-0.11699999999999994</v>
      </c>
      <c r="BQ19" s="20">
        <f>Data!BU19-Data!EB19</f>
        <v>1</v>
      </c>
      <c r="BR19" s="20">
        <f>Data!BV19-Data!EC19</f>
        <v>226</v>
      </c>
      <c r="BS19" s="20">
        <f>Data!BW19-Data!ED19</f>
        <v>13</v>
      </c>
      <c r="BT19" s="20">
        <f>Data!BX19-Data!EE19</f>
        <v>0</v>
      </c>
      <c r="BU19" s="20">
        <f>Data!BY19-Data!EF19</f>
        <v>0</v>
      </c>
      <c r="BV19" s="20">
        <f>Data!BZ19-Data!EG19</f>
        <v>110</v>
      </c>
      <c r="BW19" s="20">
        <f>Data!CA19-Data!EH19</f>
        <v>20.499999999999996</v>
      </c>
      <c r="BX19" s="20">
        <f>Data!CB19-Data!EI19</f>
        <v>160</v>
      </c>
      <c r="BY19" s="20">
        <f>Data!CC19-Data!EJ19</f>
        <v>115</v>
      </c>
      <c r="BZ19" s="20">
        <f>Data!EK19</f>
        <v>10243.200000000001</v>
      </c>
      <c r="CA19" s="20">
        <f>Data!EL19</f>
        <v>11533.55</v>
      </c>
      <c r="CB19" s="20">
        <f>Data!EM19</f>
        <v>115.5</v>
      </c>
      <c r="CC19" s="20">
        <f>Data!EN19</f>
        <v>72.875</v>
      </c>
      <c r="CD19" s="20">
        <f>Data!EO19</f>
        <v>11.04</v>
      </c>
      <c r="CE19" s="20">
        <f>Data!EP19</f>
        <v>101.19199999999999</v>
      </c>
      <c r="CF19" s="50">
        <f>IF(ISBLANK(Data!EQ19), "", Data!EQ19)</f>
        <v>60</v>
      </c>
      <c r="CG19" s="50">
        <f>IF(ISBLANK(Data!ER19), "", Data!ER19)</f>
        <v>73</v>
      </c>
      <c r="CH19" s="61" t="str">
        <f>IF(ISBLANK(Data!ES19), "", Data!ES19)</f>
        <v>San Francisco</v>
      </c>
      <c r="CI19" s="61">
        <f>IF(ISBLANK(Data!ET19), "", Data!ET19)</f>
        <v>133</v>
      </c>
    </row>
    <row r="20" spans="1:87" x14ac:dyDescent="0.45">
      <c r="A20" s="50">
        <f>IF(ISBLANK(Data!A20), "", Data!A20)</f>
        <v>45266</v>
      </c>
      <c r="B20" s="50" t="str">
        <f>IF(ISBLANK(Data!B20), "", Data!B20)</f>
        <v>Clemson</v>
      </c>
      <c r="C20" s="50">
        <f>IF(ISBLANK(Data!C20), "", Data!C20)</f>
        <v>53</v>
      </c>
      <c r="D20" s="50" t="str">
        <f>IF(ISBLANK(Data!D20), "", Data!D20)</f>
        <v>South Carolina</v>
      </c>
      <c r="E20" s="50">
        <f>IF(ISBLANK(Data!E20), "", Data!E20)</f>
        <v>269</v>
      </c>
      <c r="F20" s="50" t="str">
        <f>IF(ISBLANK(Data!F20), "", Data!F20)</f>
        <v>N</v>
      </c>
      <c r="G20" s="50" t="str">
        <f>IF(ISBLANK(Data!G20), "", Data!G20)</f>
        <v>Clemson</v>
      </c>
      <c r="H20" s="50" t="str">
        <f>IF(ISBLANK(Data!H20), "", Data!H20)</f>
        <v>South Carolina</v>
      </c>
      <c r="I20" s="50" t="str">
        <f>IF(ISBLANK(Data!I20), "", Data!I20)</f>
        <v>Clemson</v>
      </c>
      <c r="J20" s="50" t="str">
        <f>IF(ISBLANK(Data!J20), "", Data!J20)</f>
        <v>South Carolina</v>
      </c>
      <c r="K20" s="50" t="str">
        <f>IF(ISBLANK(Data!K20), "", Data!K20)</f>
        <v>Clemson</v>
      </c>
      <c r="L20" s="50" t="str">
        <f>IF(ISBLANK(Data!L20), "", Data!L20)</f>
        <v>South Carolina</v>
      </c>
      <c r="M20" s="50" t="str">
        <f>IF(ISBLANK(Data!M20), "", Data!M20)</f>
        <v>Clemson</v>
      </c>
      <c r="N20" s="50" t="str">
        <f>IF(ISBLANK(Data!N20), "", Data!N20)</f>
        <v>S Carolina</v>
      </c>
      <c r="O20" s="50" t="str">
        <f>IF(ISBLANK(Data!O20), "", Data!O20)</f>
        <v>Clemson</v>
      </c>
      <c r="P20" s="50" t="str">
        <f>IF(ISBLANK(Data!P20), "", Data!P20)</f>
        <v>South Carolina</v>
      </c>
      <c r="Q20" s="50" t="str">
        <f>IF(ISBLANK(Data!Q20), "", Data!Q20)</f>
        <v>Clemson</v>
      </c>
      <c r="R20" s="50" t="str">
        <f>IF(ISBLANK(Data!R20), "", Data!R20)</f>
        <v>South Carolina</v>
      </c>
      <c r="S20" s="20">
        <f>Data!W20-Data!CD20</f>
        <v>0</v>
      </c>
      <c r="T20" s="20">
        <f>Data!X20-Data!CE20</f>
        <v>5.5400000000000009</v>
      </c>
      <c r="U20" s="20">
        <f>Data!Y20-Data!CF20</f>
        <v>2.7999999999999972</v>
      </c>
      <c r="V20" s="20">
        <f>Data!Z20-Data!CG20</f>
        <v>-2.7000000000000028</v>
      </c>
      <c r="W20" s="20">
        <f>Data!AA20-Data!CH20</f>
        <v>2.7000000000000028</v>
      </c>
      <c r="X20" s="20">
        <f>Data!AB20-Data!CI20</f>
        <v>-1.4999999999999999E-2</v>
      </c>
      <c r="Y20" s="20">
        <f>Data!AC20-Data!CJ20</f>
        <v>8.5399999999999991</v>
      </c>
      <c r="Z20" s="20">
        <f>Data!AD20-Data!CK20</f>
        <v>7.3000000000000114</v>
      </c>
      <c r="AA20" s="20">
        <f>Data!AE20-Data!CL20</f>
        <v>-1.3000000000000114</v>
      </c>
      <c r="AB20" s="20">
        <f>Data!AF20-Data!CM20</f>
        <v>6.15</v>
      </c>
      <c r="AC20" s="20">
        <f>Data!AG20-Data!CN20</f>
        <v>6.2000000000000028</v>
      </c>
      <c r="AD20" s="20">
        <f>Data!AH20-Data!CO20</f>
        <v>-3</v>
      </c>
      <c r="AE20" s="20">
        <f>Data!AI20-Data!CP20</f>
        <v>0.15460000000000007</v>
      </c>
      <c r="AF20" s="20">
        <f>Data!AJ20-Data!CQ20</f>
        <v>1.1000000000000001</v>
      </c>
      <c r="AG20" s="20">
        <f>Data!AK20-Data!CR20</f>
        <v>0.15714285714285717</v>
      </c>
      <c r="AH20" s="20">
        <f>Data!AL20-Data!CS20</f>
        <v>72</v>
      </c>
      <c r="AI20" s="20">
        <f>Data!AM20-Data!CT20</f>
        <v>3.9800000000000022</v>
      </c>
      <c r="AJ20" s="20">
        <f>Data!AN20-Data!CU20</f>
        <v>4.84</v>
      </c>
      <c r="AK20" s="20">
        <f>Data!AO20-Data!CV20</f>
        <v>25</v>
      </c>
      <c r="AL20" s="20">
        <f>Data!AP20-Data!CW20</f>
        <v>31</v>
      </c>
      <c r="AM20" s="20">
        <f>Data!AQ20-Data!CX20</f>
        <v>27</v>
      </c>
      <c r="AN20" s="20">
        <f>Data!AR20-Data!CY20</f>
        <v>1.0000000000000009E-2</v>
      </c>
      <c r="AO20" s="20">
        <f>Data!AS20-Data!CZ20</f>
        <v>6</v>
      </c>
      <c r="AP20" s="20">
        <f>Data!AT20-Data!DA20</f>
        <v>13</v>
      </c>
      <c r="AQ20" s="20">
        <f>Data!AU20-Data!DB20</f>
        <v>4.9999999999999489E-3</v>
      </c>
      <c r="AR20" s="20">
        <f>Data!AV20-Data!DC20</f>
        <v>-15</v>
      </c>
      <c r="AS20" s="20">
        <f>Data!AW20-Data!DD20</f>
        <v>-24</v>
      </c>
      <c r="AT20" s="20">
        <f>Data!AX20-Data!DE20</f>
        <v>1.7000000000000015E-2</v>
      </c>
      <c r="AU20" s="20">
        <f>Data!AY20-Data!DF20</f>
        <v>-3</v>
      </c>
      <c r="AV20" s="20">
        <f>Data!AZ20-Data!DG20</f>
        <v>-0.42857142857142883</v>
      </c>
      <c r="AW20" s="20">
        <f>Data!BA20-Data!DH20</f>
        <v>15</v>
      </c>
      <c r="AX20" s="20">
        <f>Data!BB20-Data!DI20</f>
        <v>2.1428571428571459</v>
      </c>
      <c r="AY20" s="20">
        <f>Data!BC20-Data!DJ20</f>
        <v>16</v>
      </c>
      <c r="AZ20" s="20">
        <f>Data!BD20-Data!DK20</f>
        <v>-9</v>
      </c>
      <c r="BA20" s="20">
        <f>Data!BE20-Data!DL20</f>
        <v>12</v>
      </c>
      <c r="BB20" s="20">
        <f>Data!BF20-Data!DM20</f>
        <v>-3</v>
      </c>
      <c r="BC20" s="20">
        <f>Data!BG20-Data!DN20</f>
        <v>1</v>
      </c>
      <c r="BD20" s="20">
        <f>Data!BH20-Data!DO20</f>
        <v>3.5999999999999943</v>
      </c>
      <c r="BE20" s="20">
        <f>Data!BI20-Data!DP20</f>
        <v>4.4279999999999973</v>
      </c>
      <c r="BF20" s="20">
        <f>Data!BJ20-Data!DQ20</f>
        <v>-0.85800000000000054</v>
      </c>
      <c r="BG20" s="20">
        <f>Data!BK20-Data!DR20</f>
        <v>0.29600000000000004</v>
      </c>
      <c r="BH20" s="20">
        <f>Data!BL20-Data!DS20</f>
        <v>-0.42900000000000027</v>
      </c>
      <c r="BI20" s="20">
        <f>Data!BM20-Data!DT20</f>
        <v>-0.10700000000000004</v>
      </c>
      <c r="BJ20" s="20">
        <f>Data!BN20-Data!DU20</f>
        <v>1.9000000000000021</v>
      </c>
      <c r="BK20" s="20">
        <f>Data!BO20-Data!DV20</f>
        <v>-3.4000000000000004</v>
      </c>
      <c r="BL20" s="20">
        <f>Data!BP20-Data!DW20</f>
        <v>1.7000000000000002</v>
      </c>
      <c r="BM20" s="20">
        <f>Data!BQ20-Data!DX20</f>
        <v>-1.2857142857142856</v>
      </c>
      <c r="BN20" s="20">
        <f>Data!BR20-Data!DY20</f>
        <v>0.20000000000000284</v>
      </c>
      <c r="BO20" s="20">
        <f>Data!BS20-Data!DZ20</f>
        <v>-8</v>
      </c>
      <c r="BP20" s="20">
        <f>Data!BT20-Data!EA20</f>
        <v>3.1000000000000028E-2</v>
      </c>
      <c r="BQ20" s="20">
        <f>Data!BU20-Data!EB20</f>
        <v>0</v>
      </c>
      <c r="BR20" s="20">
        <f>Data!BV20-Data!EC20</f>
        <v>-10</v>
      </c>
      <c r="BS20" s="20">
        <f>Data!BW20-Data!ED20</f>
        <v>-56</v>
      </c>
      <c r="BT20" s="20">
        <f>Data!BX20-Data!EE20</f>
        <v>-11</v>
      </c>
      <c r="BU20" s="20">
        <f>Data!BY20-Data!EF20</f>
        <v>27</v>
      </c>
      <c r="BV20" s="20">
        <f>Data!BZ20-Data!EG20</f>
        <v>-26</v>
      </c>
      <c r="BW20" s="20">
        <f>Data!CA20-Data!EH20</f>
        <v>-11</v>
      </c>
      <c r="BX20" s="20">
        <f>Data!CB20-Data!EI20</f>
        <v>-8</v>
      </c>
      <c r="BY20" s="20">
        <f>Data!CC20-Data!EJ20</f>
        <v>-135</v>
      </c>
      <c r="BZ20" s="20">
        <f>Data!EK20</f>
        <v>11646.400000000001</v>
      </c>
      <c r="CA20" s="20">
        <f>Data!EL20</f>
        <v>11059.640000000001</v>
      </c>
      <c r="CB20" s="20">
        <f>Data!EM20</f>
        <v>56.325714285714284</v>
      </c>
      <c r="CC20" s="20">
        <f>Data!EN20</f>
        <v>45.552285714285716</v>
      </c>
      <c r="CD20" s="20">
        <f>Data!EO20</f>
        <v>12.3904</v>
      </c>
      <c r="CE20" s="20">
        <f>Data!EP20</f>
        <v>87.962000000000003</v>
      </c>
      <c r="CF20" s="50">
        <f>IF(ISBLANK(Data!EQ20), "", Data!EQ20)</f>
        <v>72</v>
      </c>
      <c r="CG20" s="50">
        <f>IF(ISBLANK(Data!ER20), "", Data!ER20)</f>
        <v>67</v>
      </c>
      <c r="CH20" s="61" t="str">
        <f>IF(ISBLANK(Data!ES20), "", Data!ES20)</f>
        <v>Clemson</v>
      </c>
      <c r="CI20" s="61">
        <f>IF(ISBLANK(Data!ET20), "", Data!ET20)</f>
        <v>139</v>
      </c>
    </row>
    <row r="21" spans="1:87" x14ac:dyDescent="0.45">
      <c r="A21" s="50">
        <f>IF(ISBLANK(Data!A21), "", Data!A21)</f>
        <v>45266</v>
      </c>
      <c r="B21" s="50" t="str">
        <f>IF(ISBLANK(Data!B21), "", Data!B21)</f>
        <v>Marquette</v>
      </c>
      <c r="C21" s="50">
        <f>IF(ISBLANK(Data!C21), "", Data!C21)</f>
        <v>160</v>
      </c>
      <c r="D21" s="50" t="str">
        <f>IF(ISBLANK(Data!D21), "", Data!D21)</f>
        <v>Texas</v>
      </c>
      <c r="E21" s="50">
        <f>IF(ISBLANK(Data!E21), "", Data!E21)</f>
        <v>297</v>
      </c>
      <c r="F21" s="50" t="str">
        <f>IF(ISBLANK(Data!F21), "", Data!F21)</f>
        <v>N</v>
      </c>
      <c r="G21" s="50" t="str">
        <f>IF(ISBLANK(Data!G21), "", Data!G21)</f>
        <v>Marquette</v>
      </c>
      <c r="H21" s="50" t="str">
        <f>IF(ISBLANK(Data!H21), "", Data!H21)</f>
        <v>Texas</v>
      </c>
      <c r="I21" s="50" t="str">
        <f>IF(ISBLANK(Data!I21), "", Data!I21)</f>
        <v>Marquette</v>
      </c>
      <c r="J21" s="50" t="str">
        <f>IF(ISBLANK(Data!J21), "", Data!J21)</f>
        <v>Texas</v>
      </c>
      <c r="K21" s="50" t="str">
        <f>IF(ISBLANK(Data!K21), "", Data!K21)</f>
        <v>Marquette</v>
      </c>
      <c r="L21" s="50" t="str">
        <f>IF(ISBLANK(Data!L21), "", Data!L21)</f>
        <v>Texas</v>
      </c>
      <c r="M21" s="50" t="str">
        <f>IF(ISBLANK(Data!M21), "", Data!M21)</f>
        <v>Marquette</v>
      </c>
      <c r="N21" s="50" t="str">
        <f>IF(ISBLANK(Data!N21), "", Data!N21)</f>
        <v>Texas</v>
      </c>
      <c r="O21" s="50" t="str">
        <f>IF(ISBLANK(Data!O21), "", Data!O21)</f>
        <v>Marquette</v>
      </c>
      <c r="P21" s="50" t="str">
        <f>IF(ISBLANK(Data!P21), "", Data!P21)</f>
        <v>Texas</v>
      </c>
      <c r="Q21" s="50" t="str">
        <f>IF(ISBLANK(Data!Q21), "", Data!Q21)</f>
        <v>Marquette</v>
      </c>
      <c r="R21" s="50" t="str">
        <f>IF(ISBLANK(Data!R21), "", Data!R21)</f>
        <v>Texas</v>
      </c>
      <c r="S21" s="20">
        <f>Data!W21-Data!CD21</f>
        <v>-0.10714285714285698</v>
      </c>
      <c r="T21" s="20">
        <f>Data!X21-Data!CE21</f>
        <v>6.870000000000001</v>
      </c>
      <c r="U21" s="20">
        <f>Data!Y21-Data!CF21</f>
        <v>2.9000000000000057</v>
      </c>
      <c r="V21" s="20">
        <f>Data!Z21-Data!CG21</f>
        <v>-3.9000000000000057</v>
      </c>
      <c r="W21" s="20">
        <f>Data!AA21-Data!CH21</f>
        <v>0.5</v>
      </c>
      <c r="X21" s="20">
        <f>Data!AB21-Data!CI21</f>
        <v>-2.3E-2</v>
      </c>
      <c r="Y21" s="20">
        <f>Data!AC21-Data!CJ21</f>
        <v>19.03</v>
      </c>
      <c r="Z21" s="20">
        <f>Data!AD21-Data!CK21</f>
        <v>9.5</v>
      </c>
      <c r="AA21" s="20">
        <f>Data!AE21-Data!CL21</f>
        <v>-9.5999999999999943</v>
      </c>
      <c r="AB21" s="20">
        <f>Data!AF21-Data!CM21</f>
        <v>19.03</v>
      </c>
      <c r="AC21" s="20">
        <f>Data!AG21-Data!CN21</f>
        <v>2.9000000000000057</v>
      </c>
      <c r="AD21" s="20">
        <f>Data!AH21-Data!CO21</f>
        <v>-1.3999999999999915</v>
      </c>
      <c r="AE21" s="20">
        <f>Data!AI21-Data!CP21</f>
        <v>4.6099999999999919E-2</v>
      </c>
      <c r="AF21" s="20">
        <f>Data!AJ21-Data!CQ21</f>
        <v>1.3</v>
      </c>
      <c r="AG21" s="20">
        <f>Data!AK21-Data!CR21</f>
        <v>0.15892857142857142</v>
      </c>
      <c r="AH21" s="20">
        <f>Data!AL21-Data!CS21</f>
        <v>34</v>
      </c>
      <c r="AI21" s="20">
        <f>Data!AM21-Data!CT21</f>
        <v>9.9300000000000015</v>
      </c>
      <c r="AJ21" s="20">
        <f>Data!AN21-Data!CU21</f>
        <v>13.11</v>
      </c>
      <c r="AK21" s="20">
        <f>Data!AO21-Data!CV21</f>
        <v>65</v>
      </c>
      <c r="AL21" s="20">
        <f>Data!AP21-Data!CW21</f>
        <v>75</v>
      </c>
      <c r="AM21" s="20">
        <f>Data!AQ21-Data!CX21</f>
        <v>71</v>
      </c>
      <c r="AN21" s="20">
        <f>Data!AR21-Data!CY21</f>
        <v>-2.200000000000002E-2</v>
      </c>
      <c r="AO21" s="20">
        <f>Data!AS21-Data!CZ21</f>
        <v>14</v>
      </c>
      <c r="AP21" s="20">
        <f>Data!AT21-Data!DA21</f>
        <v>67</v>
      </c>
      <c r="AQ21" s="20">
        <f>Data!AU21-Data!DB21</f>
        <v>-4.9999999999999989E-2</v>
      </c>
      <c r="AR21" s="20">
        <f>Data!AV21-Data!DC21</f>
        <v>1</v>
      </c>
      <c r="AS21" s="20">
        <f>Data!AW21-Data!DD21</f>
        <v>7</v>
      </c>
      <c r="AT21" s="20">
        <f>Data!AX21-Data!DE21</f>
        <v>-2.9000000000000026E-2</v>
      </c>
      <c r="AU21" s="20">
        <f>Data!AY21-Data!DF21</f>
        <v>-7</v>
      </c>
      <c r="AV21" s="20">
        <f>Data!AZ21-Data!DG21</f>
        <v>-2.25</v>
      </c>
      <c r="AW21" s="20">
        <f>Data!BA21-Data!DH21</f>
        <v>-2</v>
      </c>
      <c r="AX21" s="20">
        <f>Data!BB21-Data!DI21</f>
        <v>-4.9642857142857153</v>
      </c>
      <c r="AY21" s="20">
        <f>Data!BC21-Data!DJ21</f>
        <v>1</v>
      </c>
      <c r="AZ21" s="20">
        <f>Data!BD21-Data!DK21</f>
        <v>20</v>
      </c>
      <c r="BA21" s="20">
        <f>Data!BE21-Data!DL21</f>
        <v>-21</v>
      </c>
      <c r="BB21" s="20">
        <f>Data!BF21-Data!DM21</f>
        <v>-13</v>
      </c>
      <c r="BC21" s="20">
        <f>Data!BG21-Data!DN21</f>
        <v>9</v>
      </c>
      <c r="BD21" s="20">
        <f>Data!BH21-Data!DO21</f>
        <v>-2.0999999999999943</v>
      </c>
      <c r="BE21" s="20">
        <f>Data!BI21-Data!DP21</f>
        <v>1.1430000000000007</v>
      </c>
      <c r="BF21" s="20">
        <f>Data!BJ21-Data!DQ21</f>
        <v>-3.1790000000000003</v>
      </c>
      <c r="BG21" s="20">
        <f>Data!BK21-Data!DR21</f>
        <v>0.27499999999999991</v>
      </c>
      <c r="BH21" s="20">
        <f>Data!BL21-Data!DS21</f>
        <v>-3.125</v>
      </c>
      <c r="BI21" s="20">
        <f>Data!BM21-Data!DT21</f>
        <v>0.39300000000000002</v>
      </c>
      <c r="BJ21" s="20">
        <f>Data!BN21-Data!DU21</f>
        <v>5.8000000000000007</v>
      </c>
      <c r="BK21" s="20">
        <f>Data!BO21-Data!DV21</f>
        <v>-1.5</v>
      </c>
      <c r="BL21" s="20">
        <f>Data!BP21-Data!DW21</f>
        <v>-3.3999999999999995</v>
      </c>
      <c r="BM21" s="20">
        <f>Data!BQ21-Data!DX21</f>
        <v>1.5892857142857144</v>
      </c>
      <c r="BN21" s="20">
        <f>Data!BR21-Data!DY21</f>
        <v>-1</v>
      </c>
      <c r="BO21" s="20">
        <f>Data!BS21-Data!DZ21</f>
        <v>-61</v>
      </c>
      <c r="BP21" s="20">
        <f>Data!BT21-Data!EA21</f>
        <v>9.2000000000000082E-2</v>
      </c>
      <c r="BQ21" s="20">
        <f>Data!BU21-Data!EB21</f>
        <v>1</v>
      </c>
      <c r="BR21" s="20">
        <f>Data!BV21-Data!EC21</f>
        <v>-52</v>
      </c>
      <c r="BS21" s="20">
        <f>Data!BW21-Data!ED21</f>
        <v>-8</v>
      </c>
      <c r="BT21" s="20">
        <f>Data!BX21-Data!EE21</f>
        <v>11</v>
      </c>
      <c r="BU21" s="20">
        <f>Data!BY21-Data!EF21</f>
        <v>-13</v>
      </c>
      <c r="BV21" s="20">
        <f>Data!BZ21-Data!EG21</f>
        <v>-24</v>
      </c>
      <c r="BW21" s="20">
        <f>Data!CA21-Data!EH21</f>
        <v>-5.6000000000000005</v>
      </c>
      <c r="BX21" s="20">
        <f>Data!CB21-Data!EI21</f>
        <v>-61</v>
      </c>
      <c r="BY21" s="20">
        <f>Data!CC21-Data!EJ21</f>
        <v>-26</v>
      </c>
      <c r="BZ21" s="20">
        <f>Data!EK21</f>
        <v>11640.310000000001</v>
      </c>
      <c r="CA21" s="20">
        <f>Data!EL21</f>
        <v>10904</v>
      </c>
      <c r="CB21" s="20">
        <f>Data!EM21</f>
        <v>64.660714285714278</v>
      </c>
      <c r="CC21" s="20">
        <f>Data!EN21</f>
        <v>106.5</v>
      </c>
      <c r="CD21" s="20">
        <f>Data!EO21</f>
        <v>11.575900000000001</v>
      </c>
      <c r="CE21" s="20">
        <f>Data!EP21</f>
        <v>82.8</v>
      </c>
      <c r="CF21" s="50">
        <f>IF(ISBLANK(Data!EQ21), "", Data!EQ21)</f>
        <v>86</v>
      </c>
      <c r="CG21" s="50">
        <f>IF(ISBLANK(Data!ER21), "", Data!ER21)</f>
        <v>65</v>
      </c>
      <c r="CH21" s="61" t="str">
        <f>IF(ISBLANK(Data!ES21), "", Data!ES21)</f>
        <v>Marquette</v>
      </c>
      <c r="CI21" s="61">
        <f>IF(ISBLANK(Data!ET21), "", Data!ET21)</f>
        <v>151</v>
      </c>
    </row>
    <row r="22" spans="1:87" x14ac:dyDescent="0.45">
      <c r="A22" s="50">
        <f>IF(ISBLANK(Data!A22), "", Data!A22)</f>
        <v>45266</v>
      </c>
      <c r="B22" s="50" t="str">
        <f>IF(ISBLANK(Data!B22), "", Data!B22)</f>
        <v>Houston</v>
      </c>
      <c r="C22" s="50">
        <f>IF(ISBLANK(Data!C22), "", Data!C22)</f>
        <v>113</v>
      </c>
      <c r="D22" s="50" t="str">
        <f>IF(ISBLANK(Data!D22), "", Data!D22)</f>
        <v>Rice</v>
      </c>
      <c r="E22" s="50">
        <f>IF(ISBLANK(Data!E22), "", Data!E22)</f>
        <v>244</v>
      </c>
      <c r="F22" s="50" t="str">
        <f>IF(ISBLANK(Data!F22), "", Data!F22)</f>
        <v>N</v>
      </c>
      <c r="G22" s="50" t="str">
        <f>IF(ISBLANK(Data!G22), "", Data!G22)</f>
        <v>Houston</v>
      </c>
      <c r="H22" s="50" t="str">
        <f>IF(ISBLANK(Data!H22), "", Data!H22)</f>
        <v>Rice</v>
      </c>
      <c r="I22" s="50" t="str">
        <f>IF(ISBLANK(Data!I22), "", Data!I22)</f>
        <v>Houston</v>
      </c>
      <c r="J22" s="50" t="str">
        <f>IF(ISBLANK(Data!J22), "", Data!J22)</f>
        <v>Rice</v>
      </c>
      <c r="K22" s="50" t="str">
        <f>IF(ISBLANK(Data!K22), "", Data!K22)</f>
        <v>Houston</v>
      </c>
      <c r="L22" s="50" t="str">
        <f>IF(ISBLANK(Data!L22), "", Data!L22)</f>
        <v>Rice</v>
      </c>
      <c r="M22" s="50" t="str">
        <f>IF(ISBLANK(Data!M22), "", Data!M22)</f>
        <v>Houston</v>
      </c>
      <c r="N22" s="50" t="str">
        <f>IF(ISBLANK(Data!N22), "", Data!N22)</f>
        <v>Rice</v>
      </c>
      <c r="O22" s="50" t="str">
        <f>IF(ISBLANK(Data!O22), "", Data!O22)</f>
        <v>Houston</v>
      </c>
      <c r="P22" s="50" t="str">
        <f>IF(ISBLANK(Data!P22), "", Data!P22)</f>
        <v>Rice</v>
      </c>
      <c r="Q22" s="50" t="str">
        <f>IF(ISBLANK(Data!Q22), "", Data!Q22)</f>
        <v>Houston</v>
      </c>
      <c r="R22" s="50" t="str">
        <f>IF(ISBLANK(Data!R22), "", Data!R22)</f>
        <v>Rice</v>
      </c>
      <c r="S22" s="20">
        <f>Data!W22-Data!CD22</f>
        <v>0.625</v>
      </c>
      <c r="T22" s="20">
        <f>Data!X22-Data!CE22</f>
        <v>34.35</v>
      </c>
      <c r="U22" s="20">
        <f>Data!Y22-Data!CF22</f>
        <v>12.799999999999997</v>
      </c>
      <c r="V22" s="20">
        <f>Data!Z22-Data!CG22</f>
        <v>-21.599999999999994</v>
      </c>
      <c r="W22" s="20">
        <f>Data!AA22-Data!CH22</f>
        <v>-5.2999999999999972</v>
      </c>
      <c r="X22" s="20">
        <f>Data!AB22-Data!CI22</f>
        <v>7.1999999999999995E-2</v>
      </c>
      <c r="Y22" s="20">
        <f>Data!AC22-Data!CJ22</f>
        <v>-4.01</v>
      </c>
      <c r="Z22" s="20">
        <f>Data!AD22-Data!CK22</f>
        <v>-2.2999999999999972</v>
      </c>
      <c r="AA22" s="20">
        <f>Data!AE22-Data!CL22</f>
        <v>1.7000000000000028</v>
      </c>
      <c r="AB22" s="20">
        <f>Data!AF22-Data!CM22</f>
        <v>-4.01</v>
      </c>
      <c r="AC22" s="20">
        <f>Data!AG22-Data!CN22</f>
        <v>10.600000000000009</v>
      </c>
      <c r="AD22" s="20">
        <f>Data!AH22-Data!CO22</f>
        <v>-20.200000000000003</v>
      </c>
      <c r="AE22" s="20">
        <f>Data!AI22-Data!CP22</f>
        <v>0.56569999999999998</v>
      </c>
      <c r="AF22" s="20">
        <f>Data!AJ22-Data!CQ22</f>
        <v>4.8</v>
      </c>
      <c r="AG22" s="20">
        <f>Data!AK22-Data!CR22</f>
        <v>0.65178571428571419</v>
      </c>
      <c r="AH22" s="20">
        <f>Data!AL22-Data!CS22</f>
        <v>345</v>
      </c>
      <c r="AI22" s="20">
        <f>Data!AM22-Data!CT22</f>
        <v>30.83</v>
      </c>
      <c r="AJ22" s="20">
        <f>Data!AN22-Data!CU22</f>
        <v>-2.9299999999999997</v>
      </c>
      <c r="AK22" s="20">
        <f>Data!AO22-Data!CV22</f>
        <v>-16</v>
      </c>
      <c r="AL22" s="20">
        <f>Data!AP22-Data!CW22</f>
        <v>-233</v>
      </c>
      <c r="AM22" s="20">
        <f>Data!AQ22-Data!CX22</f>
        <v>-13</v>
      </c>
      <c r="AN22" s="20">
        <f>Data!AR22-Data!CY22</f>
        <v>-5.0000000000000044E-3</v>
      </c>
      <c r="AO22" s="20">
        <f>Data!AS22-Data!CZ22</f>
        <v>3</v>
      </c>
      <c r="AP22" s="20">
        <f>Data!AT22-Data!DA22</f>
        <v>-9</v>
      </c>
      <c r="AQ22" s="20">
        <f>Data!AU22-Data!DB22</f>
        <v>3.1000000000000028E-2</v>
      </c>
      <c r="AR22" s="20">
        <f>Data!AV22-Data!DC22</f>
        <v>-3</v>
      </c>
      <c r="AS22" s="20">
        <f>Data!AW22-Data!DD22</f>
        <v>9</v>
      </c>
      <c r="AT22" s="20">
        <f>Data!AX22-Data!DE22</f>
        <v>-5.1999999999999935E-2</v>
      </c>
      <c r="AU22" s="20">
        <f>Data!AY22-Data!DF22</f>
        <v>36</v>
      </c>
      <c r="AV22" s="20">
        <f>Data!AZ22-Data!DG22</f>
        <v>3</v>
      </c>
      <c r="AW22" s="20">
        <f>Data!BA22-Data!DH22</f>
        <v>35</v>
      </c>
      <c r="AX22" s="20">
        <f>Data!BB22-Data!DI22</f>
        <v>-0.875</v>
      </c>
      <c r="AY22" s="20">
        <f>Data!BC22-Data!DJ22</f>
        <v>-13</v>
      </c>
      <c r="AZ22" s="20">
        <f>Data!BD22-Data!DK22</f>
        <v>34</v>
      </c>
      <c r="BA22" s="20">
        <f>Data!BE22-Data!DL22</f>
        <v>10</v>
      </c>
      <c r="BB22" s="20">
        <f>Data!BF22-Data!DM22</f>
        <v>-19</v>
      </c>
      <c r="BC22" s="20">
        <f>Data!BG22-Data!DN22</f>
        <v>25</v>
      </c>
      <c r="BD22" s="20">
        <f>Data!BH22-Data!DO22</f>
        <v>-2</v>
      </c>
      <c r="BE22" s="20">
        <f>Data!BI22-Data!DP22</f>
        <v>-29.125</v>
      </c>
      <c r="BF22" s="20">
        <f>Data!BJ22-Data!DQ22</f>
        <v>27.125</v>
      </c>
      <c r="BG22" s="20">
        <f>Data!BK22-Data!DR22</f>
        <v>0.20100000000000007</v>
      </c>
      <c r="BH22" s="20">
        <f>Data!BL22-Data!DS22</f>
        <v>-2.375</v>
      </c>
      <c r="BI22" s="20">
        <f>Data!BM22-Data!DT22</f>
        <v>0.66400000000000003</v>
      </c>
      <c r="BJ22" s="20">
        <f>Data!BN22-Data!DU22</f>
        <v>-1.1000000000000014</v>
      </c>
      <c r="BK22" s="20">
        <f>Data!BO22-Data!DV22</f>
        <v>1.1999999999999993</v>
      </c>
      <c r="BL22" s="20">
        <f>Data!BP22-Data!DW22</f>
        <v>1.3000000000000003</v>
      </c>
      <c r="BM22" s="20">
        <f>Data!BQ22-Data!DX22</f>
        <v>4.25</v>
      </c>
      <c r="BN22" s="20">
        <f>Data!BR22-Data!DY22</f>
        <v>3.0999999999999996</v>
      </c>
      <c r="BO22" s="20">
        <f>Data!BS22-Data!DZ22</f>
        <v>-209</v>
      </c>
      <c r="BP22" s="20">
        <f>Data!BT22-Data!EA22</f>
        <v>0.19700000000000006</v>
      </c>
      <c r="BQ22" s="20">
        <f>Data!BU22-Data!EB22</f>
        <v>-3</v>
      </c>
      <c r="BR22" s="20">
        <f>Data!BV22-Data!EC22</f>
        <v>-272</v>
      </c>
      <c r="BS22" s="20">
        <f>Data!BW22-Data!ED22</f>
        <v>-196</v>
      </c>
      <c r="BT22" s="20">
        <f>Data!BX22-Data!EE22</f>
        <v>6</v>
      </c>
      <c r="BU22" s="20">
        <f>Data!BY22-Data!EF22</f>
        <v>1</v>
      </c>
      <c r="BV22" s="20">
        <f>Data!BZ22-Data!EG22</f>
        <v>-219</v>
      </c>
      <c r="BW22" s="20">
        <f>Data!CA22-Data!EH22</f>
        <v>-68</v>
      </c>
      <c r="BX22" s="20">
        <f>Data!CB22-Data!EI22</f>
        <v>-212</v>
      </c>
      <c r="BY22" s="20">
        <f>Data!CC22-Data!EJ22</f>
        <v>-225</v>
      </c>
      <c r="BZ22" s="20">
        <f>Data!EK22</f>
        <v>12805.76</v>
      </c>
      <c r="CA22" s="20">
        <f>Data!EL22</f>
        <v>9147.2800000000007</v>
      </c>
      <c r="CB22" s="20">
        <f>Data!EM22</f>
        <v>54.1875</v>
      </c>
      <c r="CC22" s="20">
        <f>Data!EN22</f>
        <v>115.546875</v>
      </c>
      <c r="CD22" s="20">
        <f>Data!EO22</f>
        <v>12.630799999999999</v>
      </c>
      <c r="CE22" s="20">
        <f>Data!EP22</f>
        <v>77.682000000000002</v>
      </c>
      <c r="CF22" s="50">
        <f>IF(ISBLANK(Data!EQ22), "", Data!EQ22)</f>
        <v>75</v>
      </c>
      <c r="CG22" s="50">
        <f>IF(ISBLANK(Data!ER22), "", Data!ER22)</f>
        <v>39</v>
      </c>
      <c r="CH22" s="61" t="str">
        <f>IF(ISBLANK(Data!ES22), "", Data!ES22)</f>
        <v>Houston</v>
      </c>
      <c r="CI22" s="61">
        <f>IF(ISBLANK(Data!ET22), "", Data!ET22)</f>
        <v>114</v>
      </c>
    </row>
    <row r="23" spans="1:87" x14ac:dyDescent="0.45">
      <c r="A23" s="50">
        <f>IF(ISBLANK(Data!A23), "", Data!A23)</f>
        <v>45266</v>
      </c>
      <c r="B23" s="50" t="str">
        <f>IF(ISBLANK(Data!B23), "", Data!B23)</f>
        <v>VCU</v>
      </c>
      <c r="C23" s="50">
        <f>IF(ISBLANK(Data!C23), "", Data!C23)</f>
        <v>337</v>
      </c>
      <c r="D23" s="50" t="str">
        <f>IF(ISBLANK(Data!D23), "", Data!D23)</f>
        <v>Memphis</v>
      </c>
      <c r="E23" s="50">
        <f>IF(ISBLANK(Data!E23), "", Data!E23)</f>
        <v>166</v>
      </c>
      <c r="F23" s="50" t="str">
        <f>IF(ISBLANK(Data!F23), "", Data!F23)</f>
        <v>N</v>
      </c>
      <c r="G23" s="50" t="str">
        <f>IF(ISBLANK(Data!G23), "", Data!G23)</f>
        <v>VCU</v>
      </c>
      <c r="H23" s="50" t="str">
        <f>IF(ISBLANK(Data!H23), "", Data!H23)</f>
        <v>Memphis</v>
      </c>
      <c r="I23" s="50" t="str">
        <f>IF(ISBLANK(Data!I23), "", Data!I23)</f>
        <v>VCU</v>
      </c>
      <c r="J23" s="50" t="str">
        <f>IF(ISBLANK(Data!J23), "", Data!J23)</f>
        <v>Memphis</v>
      </c>
      <c r="K23" s="50" t="str">
        <f>IF(ISBLANK(Data!K23), "", Data!K23)</f>
        <v>Virginia Commonwealth</v>
      </c>
      <c r="L23" s="50" t="str">
        <f>IF(ISBLANK(Data!L23), "", Data!L23)</f>
        <v>Memphis</v>
      </c>
      <c r="M23" s="50" t="str">
        <f>IF(ISBLANK(Data!M23), "", Data!M23)</f>
        <v>VCU</v>
      </c>
      <c r="N23" s="50" t="str">
        <f>IF(ISBLANK(Data!N23), "", Data!N23)</f>
        <v>Memphis</v>
      </c>
      <c r="O23" s="50" t="str">
        <f>IF(ISBLANK(Data!O23), "", Data!O23)</f>
        <v>VCU</v>
      </c>
      <c r="P23" s="50" t="str">
        <f>IF(ISBLANK(Data!P23), "", Data!P23)</f>
        <v>Memphis</v>
      </c>
      <c r="Q23" s="50" t="str">
        <f>IF(ISBLANK(Data!Q23), "", Data!Q23)</f>
        <v>VCU</v>
      </c>
      <c r="R23" s="50" t="str">
        <f>IF(ISBLANK(Data!R23), "", Data!R23)</f>
        <v>Memphis</v>
      </c>
      <c r="S23" s="20">
        <f>Data!W23-Data!CD23</f>
        <v>-0.21428571428571397</v>
      </c>
      <c r="T23" s="20">
        <f>Data!X23-Data!CE23</f>
        <v>-8.83</v>
      </c>
      <c r="U23" s="20">
        <f>Data!Y23-Data!CF23</f>
        <v>-6.5999999999999943</v>
      </c>
      <c r="V23" s="20">
        <f>Data!Z23-Data!CG23</f>
        <v>2.2000000000000028</v>
      </c>
      <c r="W23" s="20">
        <f>Data!AA23-Data!CH23</f>
        <v>-8.2000000000000028</v>
      </c>
      <c r="X23" s="20">
        <f>Data!AB23-Data!CI23</f>
        <v>-0.157</v>
      </c>
      <c r="Y23" s="20">
        <f>Data!AC23-Data!CJ23</f>
        <v>-5.71</v>
      </c>
      <c r="Z23" s="20">
        <f>Data!AD23-Data!CK23</f>
        <v>-3.7999999999999972</v>
      </c>
      <c r="AA23" s="20">
        <f>Data!AE23-Data!CL23</f>
        <v>2</v>
      </c>
      <c r="AB23" s="20">
        <f>Data!AF23-Data!CM23</f>
        <v>-5.71</v>
      </c>
      <c r="AC23" s="20">
        <f>Data!AG23-Data!CN23</f>
        <v>-6.7999999999999972</v>
      </c>
      <c r="AD23" s="20">
        <f>Data!AH23-Data!CO23</f>
        <v>0.79999999999999716</v>
      </c>
      <c r="AE23" s="20">
        <f>Data!AI23-Data!CP23</f>
        <v>-0.14380000000000004</v>
      </c>
      <c r="AF23" s="20">
        <f>Data!AJ23-Data!CQ23</f>
        <v>-2.7</v>
      </c>
      <c r="AG23" s="20">
        <f>Data!AK23-Data!CR23</f>
        <v>-0.3482142857142857</v>
      </c>
      <c r="AH23" s="20">
        <f>Data!AL23-Data!CS23</f>
        <v>-119</v>
      </c>
      <c r="AI23" s="20">
        <f>Data!AM23-Data!CT23</f>
        <v>1.3100000000000005</v>
      </c>
      <c r="AJ23" s="20">
        <f>Data!AN23-Data!CU23</f>
        <v>3.51</v>
      </c>
      <c r="AK23" s="20">
        <f>Data!AO23-Data!CV23</f>
        <v>-7</v>
      </c>
      <c r="AL23" s="20">
        <f>Data!AP23-Data!CW23</f>
        <v>5</v>
      </c>
      <c r="AM23" s="20">
        <f>Data!AQ23-Data!CX23</f>
        <v>-32</v>
      </c>
      <c r="AN23" s="20">
        <f>Data!AR23-Data!CY23</f>
        <v>-1.100000000000001E-2</v>
      </c>
      <c r="AO23" s="20">
        <f>Data!AS23-Data!CZ23</f>
        <v>2</v>
      </c>
      <c r="AP23" s="20">
        <f>Data!AT23-Data!DA23</f>
        <v>20</v>
      </c>
      <c r="AQ23" s="20">
        <f>Data!AU23-Data!DB23</f>
        <v>-2.6999999999999968E-2</v>
      </c>
      <c r="AR23" s="20">
        <f>Data!AV23-Data!DC23</f>
        <v>29</v>
      </c>
      <c r="AS23" s="20">
        <f>Data!AW23-Data!DD23</f>
        <v>24</v>
      </c>
      <c r="AT23" s="20">
        <f>Data!AX23-Data!DE23</f>
        <v>7.0000000000000062E-2</v>
      </c>
      <c r="AU23" s="20">
        <f>Data!AY23-Data!DF23</f>
        <v>-6</v>
      </c>
      <c r="AV23" s="20">
        <f>Data!AZ23-Data!DG23</f>
        <v>-2.1071428571428577</v>
      </c>
      <c r="AW23" s="20">
        <f>Data!BA23-Data!DH23</f>
        <v>25</v>
      </c>
      <c r="AX23" s="20">
        <f>Data!BB23-Data!DI23</f>
        <v>-1.5357142857142847</v>
      </c>
      <c r="AY23" s="20">
        <f>Data!BC23-Data!DJ23</f>
        <v>7</v>
      </c>
      <c r="AZ23" s="20">
        <f>Data!BD23-Data!DK23</f>
        <v>-18</v>
      </c>
      <c r="BA23" s="20">
        <f>Data!BE23-Data!DL23</f>
        <v>4</v>
      </c>
      <c r="BB23" s="20">
        <f>Data!BF23-Data!DM23</f>
        <v>29</v>
      </c>
      <c r="BC23" s="20">
        <f>Data!BG23-Data!DN23</f>
        <v>21</v>
      </c>
      <c r="BD23" s="20">
        <f>Data!BH23-Data!DO23</f>
        <v>-10.700000000000003</v>
      </c>
      <c r="BE23" s="20">
        <f>Data!BI23-Data!DP23</f>
        <v>-8.5180000000000007</v>
      </c>
      <c r="BF23" s="20">
        <f>Data!BJ23-Data!DQ23</f>
        <v>-2.1959999999999997</v>
      </c>
      <c r="BG23" s="20">
        <f>Data!BK23-Data!DR23</f>
        <v>-0.18499999999999994</v>
      </c>
      <c r="BH23" s="20">
        <f>Data!BL23-Data!DS23</f>
        <v>1.9819999999999993</v>
      </c>
      <c r="BI23" s="20">
        <f>Data!BM23-Data!DT23</f>
        <v>-0.31000000000000005</v>
      </c>
      <c r="BJ23" s="20">
        <f>Data!BN23-Data!DU23</f>
        <v>-0.39999999999999858</v>
      </c>
      <c r="BK23" s="20">
        <f>Data!BO23-Data!DV23</f>
        <v>0.30000000000000071</v>
      </c>
      <c r="BL23" s="20">
        <f>Data!BP23-Data!DW23</f>
        <v>-0.19999999999999929</v>
      </c>
      <c r="BM23" s="20">
        <f>Data!BQ23-Data!DX23</f>
        <v>-3.3571428571428577</v>
      </c>
      <c r="BN23" s="20">
        <f>Data!BR23-Data!DY23</f>
        <v>0.5</v>
      </c>
      <c r="BO23" s="20">
        <f>Data!BS23-Data!DZ23</f>
        <v>133</v>
      </c>
      <c r="BP23" s="20">
        <f>Data!BT23-Data!EA23</f>
        <v>-0.128</v>
      </c>
      <c r="BQ23" s="20">
        <f>Data!BU23-Data!EB23</f>
        <v>-4</v>
      </c>
      <c r="BR23" s="20">
        <f>Data!BV23-Data!EC23</f>
        <v>70</v>
      </c>
      <c r="BS23" s="20">
        <f>Data!BW23-Data!ED23</f>
        <v>52</v>
      </c>
      <c r="BT23" s="20">
        <f>Data!BX23-Data!EE23</f>
        <v>-34</v>
      </c>
      <c r="BU23" s="20">
        <f>Data!BY23-Data!EF23</f>
        <v>-37</v>
      </c>
      <c r="BV23" s="20">
        <f>Data!BZ23-Data!EG23</f>
        <v>61</v>
      </c>
      <c r="BW23" s="20">
        <f>Data!CA23-Data!EH23</f>
        <v>7</v>
      </c>
      <c r="BX23" s="20">
        <f>Data!CB23-Data!EI23</f>
        <v>133</v>
      </c>
      <c r="BY23" s="20">
        <f>Data!CC23-Data!EJ23</f>
        <v>33</v>
      </c>
      <c r="BZ23" s="20">
        <f>Data!EK23</f>
        <v>10162.32</v>
      </c>
      <c r="CA23" s="20">
        <f>Data!EL23</f>
        <v>11045.84</v>
      </c>
      <c r="CB23" s="20">
        <f>Data!EM23</f>
        <v>133.96428571428572</v>
      </c>
      <c r="CC23" s="20">
        <f>Data!EN23</f>
        <v>72.286500000000004</v>
      </c>
      <c r="CD23" s="20">
        <f>Data!EO23</f>
        <v>12.6736</v>
      </c>
      <c r="CE23" s="20">
        <f>Data!EP23</f>
        <v>94.622</v>
      </c>
      <c r="CF23" s="50">
        <f>IF(ISBLANK(Data!EQ23), "", Data!EQ23)</f>
        <v>80</v>
      </c>
      <c r="CG23" s="50">
        <f>IF(ISBLANK(Data!ER23), "", Data!ER23)</f>
        <v>85</v>
      </c>
      <c r="CH23" s="61" t="str">
        <f>IF(ISBLANK(Data!ES23), "", Data!ES23)</f>
        <v>Memphis</v>
      </c>
      <c r="CI23" s="61">
        <f>IF(ISBLANK(Data!ET23), "", Data!ET23)</f>
        <v>165</v>
      </c>
    </row>
    <row r="24" spans="1:87" x14ac:dyDescent="0.45">
      <c r="A24" s="50">
        <f>IF(ISBLANK(Data!A24), "", Data!A24)</f>
        <v>45266</v>
      </c>
      <c r="B24" s="50" t="str">
        <f>IF(ISBLANK(Data!B24), "", Data!B24)</f>
        <v>Drake</v>
      </c>
      <c r="C24" s="50">
        <f>IF(ISBLANK(Data!C24), "", Data!C24)</f>
        <v>72</v>
      </c>
      <c r="D24" s="50" t="str">
        <f>IF(ISBLANK(Data!D24), "", Data!D24)</f>
        <v>Saint Louis</v>
      </c>
      <c r="E24" s="50">
        <f>IF(ISBLANK(Data!E24), "", Data!E24)</f>
        <v>253</v>
      </c>
      <c r="F24" s="50" t="str">
        <f>IF(ISBLANK(Data!F24), "", Data!F24)</f>
        <v>N</v>
      </c>
      <c r="G24" s="50" t="str">
        <f>IF(ISBLANK(Data!G24), "", Data!G24)</f>
        <v>Drake</v>
      </c>
      <c r="H24" s="50" t="str">
        <f>IF(ISBLANK(Data!H24), "", Data!H24)</f>
        <v>Saint Louis</v>
      </c>
      <c r="I24" s="50" t="str">
        <f>IF(ISBLANK(Data!I24), "", Data!I24)</f>
        <v>Drake</v>
      </c>
      <c r="J24" s="50" t="str">
        <f>IF(ISBLANK(Data!J24), "", Data!J24)</f>
        <v>Saint Louis</v>
      </c>
      <c r="K24" s="50" t="str">
        <f>IF(ISBLANK(Data!K24), "", Data!K24)</f>
        <v>Drake</v>
      </c>
      <c r="L24" s="50" t="str">
        <f>IF(ISBLANK(Data!L24), "", Data!L24)</f>
        <v>Saint Louis</v>
      </c>
      <c r="M24" s="50" t="str">
        <f>IF(ISBLANK(Data!M24), "", Data!M24)</f>
        <v>Drake</v>
      </c>
      <c r="N24" s="50" t="str">
        <f>IF(ISBLANK(Data!N24), "", Data!N24)</f>
        <v>Saint Louis</v>
      </c>
      <c r="O24" s="50" t="str">
        <f>IF(ISBLANK(Data!O24), "", Data!O24)</f>
        <v>Drake</v>
      </c>
      <c r="P24" s="50" t="str">
        <f>IF(ISBLANK(Data!P24), "", Data!P24)</f>
        <v>Saint Louis</v>
      </c>
      <c r="Q24" s="50" t="str">
        <f>IF(ISBLANK(Data!Q24), "", Data!Q24)</f>
        <v>Drake</v>
      </c>
      <c r="R24" s="50" t="str">
        <f>IF(ISBLANK(Data!R24), "", Data!R24)</f>
        <v>Saint Louis</v>
      </c>
      <c r="S24" s="20">
        <f>Data!W24-Data!CD24</f>
        <v>0.31944444444444398</v>
      </c>
      <c r="T24" s="20">
        <f>Data!X24-Data!CE24</f>
        <v>13.39</v>
      </c>
      <c r="U24" s="20">
        <f>Data!Y24-Data!CF24</f>
        <v>7.1000000000000085</v>
      </c>
      <c r="V24" s="20">
        <f>Data!Z24-Data!CG24</f>
        <v>-6.3000000000000114</v>
      </c>
      <c r="W24" s="20">
        <f>Data!AA24-Data!CH24</f>
        <v>-4.2000000000000028</v>
      </c>
      <c r="X24" s="20">
        <f>Data!AB24-Data!CI24</f>
        <v>2.0999999999999991E-2</v>
      </c>
      <c r="Y24" s="20">
        <f>Data!AC24-Data!CJ24</f>
        <v>0.40000000000000013</v>
      </c>
      <c r="Z24" s="20">
        <f>Data!AD24-Data!CK24</f>
        <v>0.20000000000000284</v>
      </c>
      <c r="AA24" s="20">
        <f>Data!AE24-Data!CL24</f>
        <v>-0.20000000000000284</v>
      </c>
      <c r="AB24" s="20">
        <f>Data!AF24-Data!CM24</f>
        <v>1.33</v>
      </c>
      <c r="AC24" s="20">
        <f>Data!AG24-Data!CN24</f>
        <v>5.7000000000000028</v>
      </c>
      <c r="AD24" s="20">
        <f>Data!AH24-Data!CO24</f>
        <v>-4.0999999999999943</v>
      </c>
      <c r="AE24" s="20">
        <f>Data!AI24-Data!CP24</f>
        <v>0.2495</v>
      </c>
      <c r="AF24" s="20">
        <f>Data!AJ24-Data!CQ24</f>
        <v>2.7</v>
      </c>
      <c r="AG24" s="20">
        <f>Data!AK24-Data!CR24</f>
        <v>0.34107142857142858</v>
      </c>
      <c r="AH24" s="20">
        <f>Data!AL24-Data!CS24</f>
        <v>155</v>
      </c>
      <c r="AI24" s="20">
        <f>Data!AM24-Data!CT24</f>
        <v>14</v>
      </c>
      <c r="AJ24" s="20">
        <f>Data!AN24-Data!CU24</f>
        <v>0.30000000000000004</v>
      </c>
      <c r="AK24" s="20">
        <f>Data!AO24-Data!CV24</f>
        <v>-39</v>
      </c>
      <c r="AL24" s="20">
        <f>Data!AP24-Data!CW24</f>
        <v>-124</v>
      </c>
      <c r="AM24" s="20">
        <f>Data!AQ24-Data!CX24</f>
        <v>-44</v>
      </c>
      <c r="AN24" s="20">
        <f>Data!AR24-Data!CY24</f>
        <v>5.2999999999999992E-2</v>
      </c>
      <c r="AO24" s="20">
        <f>Data!AS24-Data!CZ24</f>
        <v>-7</v>
      </c>
      <c r="AP24" s="20">
        <f>Data!AT24-Data!DA24</f>
        <v>5</v>
      </c>
      <c r="AQ24" s="20">
        <f>Data!AU24-Data!DB24</f>
        <v>-4.6999999999999986E-2</v>
      </c>
      <c r="AR24" s="20">
        <f>Data!AV24-Data!DC24</f>
        <v>-44</v>
      </c>
      <c r="AS24" s="20">
        <f>Data!AW24-Data!DD24</f>
        <v>-71</v>
      </c>
      <c r="AT24" s="20">
        <f>Data!AX24-Data!DE24</f>
        <v>4.8000000000000043E-2</v>
      </c>
      <c r="AU24" s="20">
        <f>Data!AY24-Data!DF24</f>
        <v>0</v>
      </c>
      <c r="AV24" s="20">
        <f>Data!AZ24-Data!DG24</f>
        <v>1.2678571428571423</v>
      </c>
      <c r="AW24" s="20">
        <f>Data!BA24-Data!DH24</f>
        <v>-29</v>
      </c>
      <c r="AX24" s="20">
        <f>Data!BB24-Data!DI24</f>
        <v>1.1964285714285694</v>
      </c>
      <c r="AY24" s="20">
        <f>Data!BC24-Data!DJ24</f>
        <v>21</v>
      </c>
      <c r="AZ24" s="20">
        <f>Data!BD24-Data!DK24</f>
        <v>-18</v>
      </c>
      <c r="BA24" s="20">
        <f>Data!BE24-Data!DL24</f>
        <v>-12</v>
      </c>
      <c r="BB24" s="20">
        <f>Data!BF24-Data!DM24</f>
        <v>-24</v>
      </c>
      <c r="BC24" s="20">
        <f>Data!BG24-Data!DN24</f>
        <v>-30</v>
      </c>
      <c r="BD24" s="20">
        <f>Data!BH24-Data!DO24</f>
        <v>4.5999999999999943</v>
      </c>
      <c r="BE24" s="20">
        <f>Data!BI24-Data!DP24</f>
        <v>-6.0280000000000058</v>
      </c>
      <c r="BF24" s="20">
        <f>Data!BJ24-Data!DQ24</f>
        <v>10.556000000000001</v>
      </c>
      <c r="BG24" s="20">
        <f>Data!BK24-Data!DR24</f>
        <v>0.64999999999999991</v>
      </c>
      <c r="BH24" s="20">
        <f>Data!BL24-Data!DS24</f>
        <v>-1.6530000000000005</v>
      </c>
      <c r="BI24" s="20">
        <f>Data!BM24-Data!DT24</f>
        <v>-1.0000000000000009E-2</v>
      </c>
      <c r="BJ24" s="20">
        <f>Data!BN24-Data!DU24</f>
        <v>3.2000000000000028</v>
      </c>
      <c r="BK24" s="20">
        <f>Data!BO24-Data!DV24</f>
        <v>-5.8000000000000007</v>
      </c>
      <c r="BL24" s="20">
        <f>Data!BP24-Data!DW24</f>
        <v>-1.2000000000000002</v>
      </c>
      <c r="BM24" s="20">
        <f>Data!BQ24-Data!DX24</f>
        <v>-1.2777777777777777</v>
      </c>
      <c r="BN24" s="20">
        <f>Data!BR24-Data!DY24</f>
        <v>-1.7000000000000011</v>
      </c>
      <c r="BO24" s="20">
        <f>Data!BS24-Data!DZ24</f>
        <v>-153</v>
      </c>
      <c r="BP24" s="20">
        <f>Data!BT24-Data!EA24</f>
        <v>0.125</v>
      </c>
      <c r="BQ24" s="20">
        <f>Data!BU24-Data!EB24</f>
        <v>1</v>
      </c>
      <c r="BR24" s="20">
        <f>Data!BV24-Data!EC24</f>
        <v>-202</v>
      </c>
      <c r="BS24" s="20">
        <f>Data!BW24-Data!ED24</f>
        <v>-86</v>
      </c>
      <c r="BT24" s="20">
        <f>Data!BX24-Data!EE24</f>
        <v>44</v>
      </c>
      <c r="BU24" s="20">
        <f>Data!BY24-Data!EF24</f>
        <v>0</v>
      </c>
      <c r="BV24" s="20">
        <f>Data!BZ24-Data!EG24</f>
        <v>-138</v>
      </c>
      <c r="BW24" s="20">
        <f>Data!CA24-Data!EH24</f>
        <v>-29.999999999999996</v>
      </c>
      <c r="BX24" s="20">
        <f>Data!CB24-Data!EI24</f>
        <v>-152</v>
      </c>
      <c r="BY24" s="20">
        <f>Data!CC24-Data!EJ24</f>
        <v>-115</v>
      </c>
      <c r="BZ24" s="20">
        <f>Data!EK24</f>
        <v>12351.260000000002</v>
      </c>
      <c r="CA24" s="20">
        <f>Data!EL24</f>
        <v>10907.98</v>
      </c>
      <c r="CB24" s="20">
        <f>Data!EM24</f>
        <v>70.972222222222214</v>
      </c>
      <c r="CC24" s="20">
        <f>Data!EN24</f>
        <v>70.057000000000002</v>
      </c>
      <c r="CD24" s="20">
        <f>Data!EO24</f>
        <v>10.497399999999999</v>
      </c>
      <c r="CE24" s="20">
        <f>Data!EP24</f>
        <v>112.749</v>
      </c>
      <c r="CF24" s="50">
        <f>IF(ISBLANK(Data!EQ24), "", Data!EQ24)</f>
        <v>75</v>
      </c>
      <c r="CG24" s="50">
        <f>IF(ISBLANK(Data!ER24), "", Data!ER24)</f>
        <v>69</v>
      </c>
      <c r="CH24" s="61" t="str">
        <f>IF(ISBLANK(Data!ES24), "", Data!ES24)</f>
        <v>Drake</v>
      </c>
      <c r="CI24" s="61">
        <f>IF(ISBLANK(Data!ET24), "", Data!ET24)</f>
        <v>144</v>
      </c>
    </row>
    <row r="25" spans="1:87" x14ac:dyDescent="0.45">
      <c r="A25" s="50">
        <f>IF(ISBLANK(Data!A25), "", Data!A25)</f>
        <v>45266</v>
      </c>
      <c r="B25" s="50" t="str">
        <f>IF(ISBLANK(Data!B25), "", Data!B25)</f>
        <v>Northern Iowa</v>
      </c>
      <c r="C25" s="50">
        <f>IF(ISBLANK(Data!C25), "", Data!C25)</f>
        <v>213</v>
      </c>
      <c r="D25" s="50" t="str">
        <f>IF(ISBLANK(Data!D25), "", Data!D25)</f>
        <v>Richmond</v>
      </c>
      <c r="E25" s="50">
        <f>IF(ISBLANK(Data!E25), "", Data!E25)</f>
        <v>245</v>
      </c>
      <c r="F25" s="50" t="str">
        <f>IF(ISBLANK(Data!F25), "", Data!F25)</f>
        <v>N</v>
      </c>
      <c r="G25" s="50" t="str">
        <f>IF(ISBLANK(Data!G25), "", Data!G25)</f>
        <v>Northern Iowa</v>
      </c>
      <c r="H25" s="50" t="str">
        <f>IF(ISBLANK(Data!H25), "", Data!H25)</f>
        <v>Richmond</v>
      </c>
      <c r="I25" s="50" t="str">
        <f>IF(ISBLANK(Data!I25), "", Data!I25)</f>
        <v>Northern Iowa</v>
      </c>
      <c r="J25" s="50" t="str">
        <f>IF(ISBLANK(Data!J25), "", Data!J25)</f>
        <v>Richmond</v>
      </c>
      <c r="K25" s="50" t="str">
        <f>IF(ISBLANK(Data!K25), "", Data!K25)</f>
        <v>Northern Iowa</v>
      </c>
      <c r="L25" s="50" t="str">
        <f>IF(ISBLANK(Data!L25), "", Data!L25)</f>
        <v>Richmond</v>
      </c>
      <c r="M25" s="50" t="str">
        <f>IF(ISBLANK(Data!M25), "", Data!M25)</f>
        <v>N Iowa</v>
      </c>
      <c r="N25" s="50" t="str">
        <f>IF(ISBLANK(Data!N25), "", Data!N25)</f>
        <v>Richmond</v>
      </c>
      <c r="O25" s="50" t="str">
        <f>IF(ISBLANK(Data!O25), "", Data!O25)</f>
        <v>N. Iowa</v>
      </c>
      <c r="P25" s="50" t="str">
        <f>IF(ISBLANK(Data!P25), "", Data!P25)</f>
        <v>Richmond</v>
      </c>
      <c r="Q25" s="50" t="str">
        <f>IF(ISBLANK(Data!Q25), "", Data!Q25)</f>
        <v>Northern Iowa</v>
      </c>
      <c r="R25" s="50" t="str">
        <f>IF(ISBLANK(Data!R25), "", Data!R25)</f>
        <v>Richmond</v>
      </c>
      <c r="S25" s="20">
        <f>Data!W25-Data!CD25</f>
        <v>-0.375</v>
      </c>
      <c r="T25" s="20">
        <f>Data!X25-Data!CE25</f>
        <v>-5.0199999999999996</v>
      </c>
      <c r="U25" s="20">
        <f>Data!Y25-Data!CF25</f>
        <v>-1.7000000000000028</v>
      </c>
      <c r="V25" s="20">
        <f>Data!Z25-Data!CG25</f>
        <v>3.2999999999999972</v>
      </c>
      <c r="W25" s="20">
        <f>Data!AA25-Data!CH25</f>
        <v>1.0999999999999943</v>
      </c>
      <c r="X25" s="20">
        <f>Data!AB25-Data!CI25</f>
        <v>-0.10099999999999999</v>
      </c>
      <c r="Y25" s="20">
        <f>Data!AC25-Data!CJ25</f>
        <v>12.14</v>
      </c>
      <c r="Z25" s="20">
        <f>Data!AD25-Data!CK25</f>
        <v>5.2000000000000028</v>
      </c>
      <c r="AA25" s="20">
        <f>Data!AE25-Data!CL25</f>
        <v>-7</v>
      </c>
      <c r="AB25" s="20">
        <f>Data!AF25-Data!CM25</f>
        <v>16.11</v>
      </c>
      <c r="AC25" s="20">
        <f>Data!AG25-Data!CN25</f>
        <v>-0.79999999999999716</v>
      </c>
      <c r="AD25" s="20">
        <f>Data!AH25-Data!CO25</f>
        <v>2.7000000000000028</v>
      </c>
      <c r="AE25" s="20">
        <f>Data!AI25-Data!CP25</f>
        <v>-8.7199999999999944E-2</v>
      </c>
      <c r="AF25" s="20">
        <f>Data!AJ25-Data!CQ25</f>
        <v>-2.5</v>
      </c>
      <c r="AG25" s="20">
        <f>Data!AK25-Data!CR25</f>
        <v>-0.37857142857142856</v>
      </c>
      <c r="AH25" s="20">
        <f>Data!AL25-Data!CS25</f>
        <v>-85</v>
      </c>
      <c r="AI25" s="20">
        <f>Data!AM25-Data!CT25</f>
        <v>-8.99</v>
      </c>
      <c r="AJ25" s="20">
        <f>Data!AN25-Data!CU25</f>
        <v>9.2100000000000009</v>
      </c>
      <c r="AK25" s="20">
        <f>Data!AO25-Data!CV25</f>
        <v>-28</v>
      </c>
      <c r="AL25" s="20">
        <f>Data!AP25-Data!CW25</f>
        <v>72</v>
      </c>
      <c r="AM25" s="20">
        <f>Data!AQ25-Data!CX25</f>
        <v>-9</v>
      </c>
      <c r="AN25" s="20">
        <f>Data!AR25-Data!CY25</f>
        <v>-3.7999999999999978E-2</v>
      </c>
      <c r="AO25" s="20">
        <f>Data!AS25-Data!CZ25</f>
        <v>-4</v>
      </c>
      <c r="AP25" s="20">
        <f>Data!AT25-Data!DA25</f>
        <v>1</v>
      </c>
      <c r="AQ25" s="20">
        <f>Data!AU25-Data!DB25</f>
        <v>-2.300000000000002E-2</v>
      </c>
      <c r="AR25" s="20">
        <f>Data!AV25-Data!DC25</f>
        <v>22</v>
      </c>
      <c r="AS25" s="20">
        <f>Data!AW25-Data!DD25</f>
        <v>42</v>
      </c>
      <c r="AT25" s="20">
        <f>Data!AX25-Data!DE25</f>
        <v>-5.699999999999994E-2</v>
      </c>
      <c r="AU25" s="20">
        <f>Data!AY25-Data!DF25</f>
        <v>14</v>
      </c>
      <c r="AV25" s="20">
        <f>Data!AZ25-Data!DG25</f>
        <v>2.9285714285714288</v>
      </c>
      <c r="AW25" s="20">
        <f>Data!BA25-Data!DH25</f>
        <v>14</v>
      </c>
      <c r="AX25" s="20">
        <f>Data!BB25-Data!DI25</f>
        <v>6.7678571428571459</v>
      </c>
      <c r="AY25" s="20">
        <f>Data!BC25-Data!DJ25</f>
        <v>3</v>
      </c>
      <c r="AZ25" s="20">
        <f>Data!BD25-Data!DK25</f>
        <v>-10</v>
      </c>
      <c r="BA25" s="20">
        <f>Data!BE25-Data!DL25</f>
        <v>-16</v>
      </c>
      <c r="BB25" s="20">
        <f>Data!BF25-Data!DM25</f>
        <v>29</v>
      </c>
      <c r="BC25" s="20">
        <f>Data!BG25-Data!DN25</f>
        <v>40</v>
      </c>
      <c r="BD25" s="20">
        <f>Data!BH25-Data!DO25</f>
        <v>-3.5</v>
      </c>
      <c r="BE25" s="20">
        <f>Data!BI25-Data!DP25</f>
        <v>9</v>
      </c>
      <c r="BF25" s="20">
        <f>Data!BJ25-Data!DQ25</f>
        <v>-12.5</v>
      </c>
      <c r="BG25" s="20">
        <f>Data!BK25-Data!DR25</f>
        <v>-0.58600000000000008</v>
      </c>
      <c r="BH25" s="20">
        <f>Data!BL25-Data!DS25</f>
        <v>3.625</v>
      </c>
      <c r="BI25" s="20">
        <f>Data!BM25-Data!DT25</f>
        <v>-0.43199999999999994</v>
      </c>
      <c r="BJ25" s="20">
        <f>Data!BN25-Data!DU25</f>
        <v>0.19999999999999929</v>
      </c>
      <c r="BK25" s="20">
        <f>Data!BO25-Data!DV25</f>
        <v>5.3000000000000007</v>
      </c>
      <c r="BL25" s="20">
        <f>Data!BP25-Data!DW25</f>
        <v>-2</v>
      </c>
      <c r="BM25" s="20">
        <f>Data!BQ25-Data!DX25</f>
        <v>-1.25</v>
      </c>
      <c r="BN25" s="20">
        <f>Data!BR25-Data!DY25</f>
        <v>4.9999999999999982</v>
      </c>
      <c r="BO25" s="20">
        <f>Data!BS25-Data!DZ25</f>
        <v>77</v>
      </c>
      <c r="BP25" s="20">
        <f>Data!BT25-Data!EA25</f>
        <v>-5.099999999999999E-2</v>
      </c>
      <c r="BQ25" s="20">
        <f>Data!BU25-Data!EB25</f>
        <v>1</v>
      </c>
      <c r="BR25" s="20">
        <f>Data!BV25-Data!EC25</f>
        <v>128</v>
      </c>
      <c r="BS25" s="20">
        <f>Data!BW25-Data!ED25</f>
        <v>102</v>
      </c>
      <c r="BT25" s="20">
        <f>Data!BX25-Data!EE25</f>
        <v>0</v>
      </c>
      <c r="BU25" s="20">
        <f>Data!BY25-Data!EF25</f>
        <v>0</v>
      </c>
      <c r="BV25" s="20">
        <f>Data!BZ25-Data!EG25</f>
        <v>49</v>
      </c>
      <c r="BW25" s="20">
        <f>Data!CA25-Data!EH25</f>
        <v>25.200000000000003</v>
      </c>
      <c r="BX25" s="20">
        <f>Data!CB25-Data!EI25</f>
        <v>78</v>
      </c>
      <c r="BY25" s="20">
        <f>Data!CC25-Data!EJ25</f>
        <v>131</v>
      </c>
      <c r="BZ25" s="20">
        <f>Data!EK25</f>
        <v>11152</v>
      </c>
      <c r="CA25" s="20">
        <f>Data!EL25</f>
        <v>11690.9</v>
      </c>
      <c r="CB25" s="20">
        <f>Data!EM25</f>
        <v>78.375</v>
      </c>
      <c r="CC25" s="20">
        <f>Data!EN25</f>
        <v>43.328125</v>
      </c>
      <c r="CD25" s="20">
        <f>Data!EO25</f>
        <v>13.494599999999998</v>
      </c>
      <c r="CE25" s="20">
        <f>Data!EP25</f>
        <v>72.927000000000007</v>
      </c>
      <c r="CF25" s="50">
        <f>IF(ISBLANK(Data!EQ25), "", Data!EQ25)</f>
        <v>78</v>
      </c>
      <c r="CG25" s="50">
        <f>IF(ISBLANK(Data!ER25), "", Data!ER25)</f>
        <v>73</v>
      </c>
      <c r="CH25" s="61" t="str">
        <f>IF(ISBLANK(Data!ES25), "", Data!ES25)</f>
        <v>Northern Iowa</v>
      </c>
      <c r="CI25" s="61">
        <f>IF(ISBLANK(Data!ET25), "", Data!ET25)</f>
        <v>151</v>
      </c>
    </row>
    <row r="26" spans="1:87" x14ac:dyDescent="0.45">
      <c r="A26" s="50">
        <f>IF(ISBLANK(Data!A26), "", Data!A26)</f>
        <v>45266</v>
      </c>
      <c r="B26" s="50" t="str">
        <f>IF(ISBLANK(Data!B26), "", Data!B26)</f>
        <v>Texas A&amp;M</v>
      </c>
      <c r="C26" s="50">
        <f>IF(ISBLANK(Data!C26), "", Data!C26)</f>
        <v>298</v>
      </c>
      <c r="D26" s="50" t="str">
        <f>IF(ISBLANK(Data!D26), "", Data!D26)</f>
        <v>DePaul</v>
      </c>
      <c r="E26" s="50">
        <f>IF(ISBLANK(Data!E26), "", Data!E26)</f>
        <v>70</v>
      </c>
      <c r="F26" s="50" t="str">
        <f>IF(ISBLANK(Data!F26), "", Data!F26)</f>
        <v>N</v>
      </c>
      <c r="G26" s="50" t="str">
        <f>IF(ISBLANK(Data!G26), "", Data!G26)</f>
        <v>Texas A&amp;M</v>
      </c>
      <c r="H26" s="50" t="str">
        <f>IF(ISBLANK(Data!H26), "", Data!H26)</f>
        <v>DePaul</v>
      </c>
      <c r="I26" s="50" t="str">
        <f>IF(ISBLANK(Data!I26), "", Data!I26)</f>
        <v>Texas A&amp;M</v>
      </c>
      <c r="J26" s="50" t="str">
        <f>IF(ISBLANK(Data!J26), "", Data!J26)</f>
        <v>DePaul</v>
      </c>
      <c r="K26" s="50" t="str">
        <f>IF(ISBLANK(Data!K26), "", Data!K26)</f>
        <v>Texas A&amp;M</v>
      </c>
      <c r="L26" s="50" t="str">
        <f>IF(ISBLANK(Data!L26), "", Data!L26)</f>
        <v>DePaul</v>
      </c>
      <c r="M26" s="50" t="str">
        <f>IF(ISBLANK(Data!M26), "", Data!M26)</f>
        <v>Texas A&amp;M</v>
      </c>
      <c r="N26" s="50" t="str">
        <f>IF(ISBLANK(Data!N26), "", Data!N26)</f>
        <v>DePaul</v>
      </c>
      <c r="O26" s="50" t="str">
        <f>IF(ISBLANK(Data!O26), "", Data!O26)</f>
        <v>Texas A&amp;M</v>
      </c>
      <c r="P26" s="50" t="str">
        <f>IF(ISBLANK(Data!P26), "", Data!P26)</f>
        <v>DePaul</v>
      </c>
      <c r="Q26" s="50" t="str">
        <f>IF(ISBLANK(Data!Q26), "", Data!Q26)</f>
        <v>Texas A&amp;M</v>
      </c>
      <c r="R26" s="50" t="str">
        <f>IF(ISBLANK(Data!R26), "", Data!R26)</f>
        <v>DePaul</v>
      </c>
      <c r="S26" s="20">
        <f>Data!W26-Data!CD26</f>
        <v>0.60714285714285698</v>
      </c>
      <c r="T26" s="20">
        <f>Data!X26-Data!CE26</f>
        <v>22.21</v>
      </c>
      <c r="U26" s="20">
        <f>Data!Y26-Data!CF26</f>
        <v>14.800000000000011</v>
      </c>
      <c r="V26" s="20">
        <f>Data!Z26-Data!CG26</f>
        <v>-7.2999999999999972</v>
      </c>
      <c r="W26" s="20">
        <f>Data!AA26-Data!CH26</f>
        <v>-3.4000000000000057</v>
      </c>
      <c r="X26" s="20">
        <f>Data!AB26-Data!CI26</f>
        <v>0.16700000000000001</v>
      </c>
      <c r="Y26" s="20">
        <f>Data!AC26-Data!CJ26</f>
        <v>9.7600000000000016</v>
      </c>
      <c r="Z26" s="20">
        <f>Data!AD26-Data!CK26</f>
        <v>4.2999999999999972</v>
      </c>
      <c r="AA26" s="20">
        <f>Data!AE26-Data!CL26</f>
        <v>-5.5</v>
      </c>
      <c r="AB26" s="20">
        <f>Data!AF26-Data!CM26</f>
        <v>9.7600000000000016</v>
      </c>
      <c r="AC26" s="20">
        <f>Data!AG26-Data!CN26</f>
        <v>13</v>
      </c>
      <c r="AD26" s="20">
        <f>Data!AH26-Data!CO26</f>
        <v>-7.0999999999999943</v>
      </c>
      <c r="AE26" s="20">
        <f>Data!AI26-Data!CP26</f>
        <v>0.42620000000000002</v>
      </c>
      <c r="AF26" s="20">
        <f>Data!AJ26-Data!CQ26</f>
        <v>5.8</v>
      </c>
      <c r="AG26" s="20">
        <f>Data!AK26-Data!CR26</f>
        <v>0.80535714285714288</v>
      </c>
      <c r="AH26" s="20">
        <f>Data!AL26-Data!CS26</f>
        <v>287</v>
      </c>
      <c r="AI26" s="20">
        <f>Data!AM26-Data!CT26</f>
        <v>17.43</v>
      </c>
      <c r="AJ26" s="20">
        <f>Data!AN26-Data!CU26</f>
        <v>3.16</v>
      </c>
      <c r="AK26" s="20">
        <f>Data!AO26-Data!CV26</f>
        <v>102</v>
      </c>
      <c r="AL26" s="20">
        <f>Data!AP26-Data!CW26</f>
        <v>-5</v>
      </c>
      <c r="AM26" s="20">
        <f>Data!AQ26-Data!CX26</f>
        <v>116</v>
      </c>
      <c r="AN26" s="20">
        <f>Data!AR26-Data!CY26</f>
        <v>-1.3000000000000012E-2</v>
      </c>
      <c r="AO26" s="20">
        <f>Data!AS26-Data!CZ26</f>
        <v>-3</v>
      </c>
      <c r="AP26" s="20">
        <f>Data!AT26-Data!DA26</f>
        <v>41</v>
      </c>
      <c r="AQ26" s="20">
        <f>Data!AU26-Data!DB26</f>
        <v>-0.10499999999999998</v>
      </c>
      <c r="AR26" s="20">
        <f>Data!AV26-Data!DC26</f>
        <v>17</v>
      </c>
      <c r="AS26" s="20">
        <f>Data!AW26-Data!DD26</f>
        <v>25</v>
      </c>
      <c r="AT26" s="20">
        <f>Data!AX26-Data!DE26</f>
        <v>-9.000000000000008E-3</v>
      </c>
      <c r="AU26" s="20">
        <f>Data!AY26-Data!DF26</f>
        <v>87</v>
      </c>
      <c r="AV26" s="20">
        <f>Data!AZ26-Data!DG26</f>
        <v>9.8571428571428577</v>
      </c>
      <c r="AW26" s="20">
        <f>Data!BA26-Data!DH26</f>
        <v>124</v>
      </c>
      <c r="AX26" s="20">
        <f>Data!BB26-Data!DI26</f>
        <v>11.535714285714285</v>
      </c>
      <c r="AY26" s="20">
        <f>Data!BC26-Data!DJ26</f>
        <v>-9</v>
      </c>
      <c r="AZ26" s="20">
        <f>Data!BD26-Data!DK26</f>
        <v>17</v>
      </c>
      <c r="BA26" s="20">
        <f>Data!BE26-Data!DL26</f>
        <v>-4</v>
      </c>
      <c r="BB26" s="20">
        <f>Data!BF26-Data!DM26</f>
        <v>-23</v>
      </c>
      <c r="BC26" s="20">
        <f>Data!BG26-Data!DN26</f>
        <v>-4</v>
      </c>
      <c r="BD26" s="20">
        <f>Data!BH26-Data!DO26</f>
        <v>3.7999999999999972</v>
      </c>
      <c r="BE26" s="20">
        <f>Data!BI26-Data!DP26</f>
        <v>-10.445999999999998</v>
      </c>
      <c r="BF26" s="20">
        <f>Data!BJ26-Data!DQ26</f>
        <v>14.268000000000001</v>
      </c>
      <c r="BG26" s="20">
        <f>Data!BK26-Data!DR26</f>
        <v>0.17199999999999993</v>
      </c>
      <c r="BH26" s="20">
        <f>Data!BL26-Data!DS26</f>
        <v>-4.7140000000000004</v>
      </c>
      <c r="BI26" s="20">
        <f>Data!BM26-Data!DT26</f>
        <v>0.31</v>
      </c>
      <c r="BJ26" s="20">
        <f>Data!BN26-Data!DU26</f>
        <v>2.6999999999999993</v>
      </c>
      <c r="BK26" s="20">
        <f>Data!BO26-Data!DV26</f>
        <v>0.5</v>
      </c>
      <c r="BL26" s="20">
        <f>Data!BP26-Data!DW26</f>
        <v>-0.99999999999999956</v>
      </c>
      <c r="BM26" s="20">
        <f>Data!BQ26-Data!DX26</f>
        <v>1.5</v>
      </c>
      <c r="BN26" s="20">
        <f>Data!BR26-Data!DY26</f>
        <v>-2.8000000000000007</v>
      </c>
      <c r="BO26" s="20">
        <f>Data!BS26-Data!DZ26</f>
        <v>-206</v>
      </c>
      <c r="BP26" s="20">
        <f>Data!BT26-Data!EA26</f>
        <v>0.20500000000000007</v>
      </c>
      <c r="BQ26" s="20">
        <f>Data!BU26-Data!EB26</f>
        <v>0</v>
      </c>
      <c r="BR26" s="20">
        <f>Data!BV26-Data!EC26</f>
        <v>-253</v>
      </c>
      <c r="BS26" s="20">
        <f>Data!BW26-Data!ED26</f>
        <v>-264</v>
      </c>
      <c r="BT26" s="20">
        <f>Data!BX26-Data!EE26</f>
        <v>15</v>
      </c>
      <c r="BU26" s="20">
        <f>Data!BY26-Data!EF26</f>
        <v>11</v>
      </c>
      <c r="BV26" s="20">
        <f>Data!BZ26-Data!EG26</f>
        <v>-178</v>
      </c>
      <c r="BW26" s="20">
        <f>Data!CA26-Data!EH26</f>
        <v>-69.3</v>
      </c>
      <c r="BX26" s="20">
        <f>Data!CB26-Data!EI26</f>
        <v>-208</v>
      </c>
      <c r="BY26" s="20">
        <f>Data!CC26-Data!EJ26</f>
        <v>-247</v>
      </c>
      <c r="BZ26" s="20">
        <f>Data!EK26</f>
        <v>12562.24</v>
      </c>
      <c r="CA26" s="20">
        <f>Data!EL26</f>
        <v>10235.679999999998</v>
      </c>
      <c r="CB26" s="20">
        <f>Data!EM26</f>
        <v>50</v>
      </c>
      <c r="CC26" s="20">
        <f>Data!EN26</f>
        <v>95.641000000000005</v>
      </c>
      <c r="CD26" s="20">
        <f>Data!EO26</f>
        <v>11.7394</v>
      </c>
      <c r="CE26" s="20">
        <f>Data!EP26</f>
        <v>95.42</v>
      </c>
      <c r="CF26" s="50">
        <f>IF(ISBLANK(Data!EQ26), "", Data!EQ26)</f>
        <v>89</v>
      </c>
      <c r="CG26" s="50">
        <f>IF(ISBLANK(Data!ER26), "", Data!ER26)</f>
        <v>64</v>
      </c>
      <c r="CH26" s="61" t="str">
        <f>IF(ISBLANK(Data!ES26), "", Data!ES26)</f>
        <v>Texas A&amp;M</v>
      </c>
      <c r="CI26" s="61">
        <f>IF(ISBLANK(Data!ET26), "", Data!ET26)</f>
        <v>153</v>
      </c>
    </row>
    <row r="27" spans="1:87" x14ac:dyDescent="0.45">
      <c r="A27" s="50">
        <f>IF(ISBLANK(Data!A27), "", Data!A27)</f>
        <v>45266</v>
      </c>
      <c r="B27" s="50" t="str">
        <f>IF(ISBLANK(Data!B27), "", Data!B27)</f>
        <v>West Virginia</v>
      </c>
      <c r="C27" s="50">
        <f>IF(ISBLANK(Data!C27), "", Data!C27)</f>
        <v>348</v>
      </c>
      <c r="D27" s="50" t="str">
        <f>IF(ISBLANK(Data!D27), "", Data!D27)</f>
        <v>Pittsburgh</v>
      </c>
      <c r="E27" s="50">
        <f>IF(ISBLANK(Data!E27), "", Data!E27)</f>
        <v>231</v>
      </c>
      <c r="F27" s="50" t="str">
        <f>IF(ISBLANK(Data!F27), "", Data!F27)</f>
        <v>N</v>
      </c>
      <c r="G27" s="50" t="str">
        <f>IF(ISBLANK(Data!G27), "", Data!G27)</f>
        <v>West Virginia</v>
      </c>
      <c r="H27" s="50" t="str">
        <f>IF(ISBLANK(Data!H27), "", Data!H27)</f>
        <v>Pittsburgh</v>
      </c>
      <c r="I27" s="50" t="str">
        <f>IF(ISBLANK(Data!I27), "", Data!I27)</f>
        <v>West Virginia</v>
      </c>
      <c r="J27" s="50" t="str">
        <f>IF(ISBLANK(Data!J27), "", Data!J27)</f>
        <v>Pittsburgh</v>
      </c>
      <c r="K27" s="50" t="str">
        <f>IF(ISBLANK(Data!K27), "", Data!K27)</f>
        <v>West Virginia</v>
      </c>
      <c r="L27" s="50" t="str">
        <f>IF(ISBLANK(Data!L27), "", Data!L27)</f>
        <v>Pittsburgh</v>
      </c>
      <c r="M27" s="50" t="str">
        <f>IF(ISBLANK(Data!M27), "", Data!M27)</f>
        <v>W Virginia</v>
      </c>
      <c r="N27" s="50" t="str">
        <f>IF(ISBLANK(Data!N27), "", Data!N27)</f>
        <v>Pittsburgh</v>
      </c>
      <c r="O27" s="50" t="str">
        <f>IF(ISBLANK(Data!O27), "", Data!O27)</f>
        <v>West Virginia</v>
      </c>
      <c r="P27" s="50" t="str">
        <f>IF(ISBLANK(Data!P27), "", Data!P27)</f>
        <v>Pittsburgh</v>
      </c>
      <c r="Q27" s="50" t="str">
        <f>IF(ISBLANK(Data!Q27), "", Data!Q27)</f>
        <v>West Virginia</v>
      </c>
      <c r="R27" s="50" t="str">
        <f>IF(ISBLANK(Data!R27), "", Data!R27)</f>
        <v>Pittsburgh</v>
      </c>
      <c r="S27" s="20">
        <f>Data!W27-Data!CD27</f>
        <v>-0.19642857142857101</v>
      </c>
      <c r="T27" s="20">
        <f>Data!X27-Data!CE27</f>
        <v>-6.9699999999999989</v>
      </c>
      <c r="U27" s="20">
        <f>Data!Y27-Data!CF27</f>
        <v>-5.9000000000000057</v>
      </c>
      <c r="V27" s="20">
        <f>Data!Z27-Data!CG27</f>
        <v>1.1000000000000085</v>
      </c>
      <c r="W27" s="20">
        <f>Data!AA27-Data!CH27</f>
        <v>-3.9000000000000057</v>
      </c>
      <c r="X27" s="20">
        <f>Data!AB27-Data!CI27</f>
        <v>6.1999999999999993E-2</v>
      </c>
      <c r="Y27" s="20">
        <f>Data!AC27-Data!CJ27</f>
        <v>4.5599999999999996</v>
      </c>
      <c r="Z27" s="20">
        <f>Data!AD27-Data!CK27</f>
        <v>-0.10000000000000853</v>
      </c>
      <c r="AA27" s="20">
        <f>Data!AE27-Data!CL27</f>
        <v>-4.6000000000000085</v>
      </c>
      <c r="AB27" s="20">
        <f>Data!AF27-Data!CM27</f>
        <v>7.29</v>
      </c>
      <c r="AC27" s="20">
        <f>Data!AG27-Data!CN27</f>
        <v>-5.3999999999999915</v>
      </c>
      <c r="AD27" s="20">
        <f>Data!AH27-Data!CO27</f>
        <v>-0.59999999999999432</v>
      </c>
      <c r="AE27" s="20">
        <f>Data!AI27-Data!CP27</f>
        <v>-9.1799999999999993E-2</v>
      </c>
      <c r="AF27" s="20">
        <f>Data!AJ27-Data!CQ27</f>
        <v>-1.0999999999999999</v>
      </c>
      <c r="AG27" s="20">
        <f>Data!AK27-Data!CR27</f>
        <v>-0.17857142857142858</v>
      </c>
      <c r="AH27" s="20">
        <f>Data!AL27-Data!CS27</f>
        <v>-59</v>
      </c>
      <c r="AI27" s="20">
        <f>Data!AM27-Data!CT27</f>
        <v>-11.36</v>
      </c>
      <c r="AJ27" s="20">
        <f>Data!AN27-Data!CU27</f>
        <v>5.82</v>
      </c>
      <c r="AK27" s="20">
        <f>Data!AO27-Data!CV27</f>
        <v>-214</v>
      </c>
      <c r="AL27" s="20">
        <f>Data!AP27-Data!CW27</f>
        <v>-77</v>
      </c>
      <c r="AM27" s="20">
        <f>Data!AQ27-Data!CX27</f>
        <v>-123</v>
      </c>
      <c r="AN27" s="20">
        <f>Data!AR27-Data!CY27</f>
        <v>-5.8999999999999997E-2</v>
      </c>
      <c r="AO27" s="20">
        <f>Data!AS27-Data!CZ27</f>
        <v>-37</v>
      </c>
      <c r="AP27" s="20">
        <f>Data!AT27-Data!DA27</f>
        <v>-97</v>
      </c>
      <c r="AQ27" s="20">
        <f>Data!AU27-Data!DB27</f>
        <v>-3.2000000000000028E-2</v>
      </c>
      <c r="AR27" s="20">
        <f>Data!AV27-Data!DC27</f>
        <v>-23</v>
      </c>
      <c r="AS27" s="20">
        <f>Data!AW27-Data!DD27</f>
        <v>-43</v>
      </c>
      <c r="AT27" s="20">
        <f>Data!AX27-Data!DE27</f>
        <v>3.5999999999999921E-2</v>
      </c>
      <c r="AU27" s="20">
        <f>Data!AY27-Data!DF27</f>
        <v>-32</v>
      </c>
      <c r="AV27" s="20">
        <f>Data!AZ27-Data!DG27</f>
        <v>-2.5</v>
      </c>
      <c r="AW27" s="20">
        <f>Data!BA27-Data!DH27</f>
        <v>-81</v>
      </c>
      <c r="AX27" s="20">
        <f>Data!BB27-Data!DI27</f>
        <v>-5.1964285714285694</v>
      </c>
      <c r="AY27" s="20">
        <f>Data!BC27-Data!DJ27</f>
        <v>-47</v>
      </c>
      <c r="AZ27" s="20">
        <f>Data!BD27-Data!DK27</f>
        <v>-25</v>
      </c>
      <c r="BA27" s="20">
        <f>Data!BE27-Data!DL27</f>
        <v>-14</v>
      </c>
      <c r="BB27" s="20">
        <f>Data!BF27-Data!DM27</f>
        <v>8</v>
      </c>
      <c r="BC27" s="20">
        <f>Data!BG27-Data!DN27</f>
        <v>-43</v>
      </c>
      <c r="BD27" s="20">
        <f>Data!BH27-Data!DO27</f>
        <v>-18.800000000000011</v>
      </c>
      <c r="BE27" s="20">
        <f>Data!BI27-Data!DP27</f>
        <v>-1.554000000000002</v>
      </c>
      <c r="BF27" s="20">
        <f>Data!BJ27-Data!DQ27</f>
        <v>-17.178999999999998</v>
      </c>
      <c r="BG27" s="20">
        <f>Data!BK27-Data!DR27</f>
        <v>-0.69599999999999995</v>
      </c>
      <c r="BH27" s="20">
        <f>Data!BL27-Data!DS27</f>
        <v>2.5359999999999996</v>
      </c>
      <c r="BI27" s="20">
        <f>Data!BM27-Data!DT27</f>
        <v>-0.35000000000000003</v>
      </c>
      <c r="BJ27" s="20">
        <f>Data!BN27-Data!DU27</f>
        <v>-9.6999999999999993</v>
      </c>
      <c r="BK27" s="20">
        <f>Data!BO27-Data!DV27</f>
        <v>-2.4000000000000021</v>
      </c>
      <c r="BL27" s="20">
        <f>Data!BP27-Data!DW27</f>
        <v>-1.2000000000000002</v>
      </c>
      <c r="BM27" s="20">
        <f>Data!BQ27-Data!DX27</f>
        <v>-2.6785714285714284</v>
      </c>
      <c r="BN27" s="20">
        <f>Data!BR27-Data!DY27</f>
        <v>-3.7999999999999989</v>
      </c>
      <c r="BO27" s="20">
        <f>Data!BS27-Data!DZ27</f>
        <v>76</v>
      </c>
      <c r="BP27" s="20">
        <f>Data!BT27-Data!EA27</f>
        <v>-4.8000000000000043E-2</v>
      </c>
      <c r="BQ27" s="20">
        <f>Data!BU27-Data!EB27</f>
        <v>-6</v>
      </c>
      <c r="BR27" s="20">
        <f>Data!BV27-Data!EC27</f>
        <v>150</v>
      </c>
      <c r="BS27" s="20">
        <f>Data!BW27-Data!ED27</f>
        <v>37</v>
      </c>
      <c r="BT27" s="20">
        <f>Data!BX27-Data!EE27</f>
        <v>0</v>
      </c>
      <c r="BU27" s="20">
        <f>Data!BY27-Data!EF27</f>
        <v>-47</v>
      </c>
      <c r="BV27" s="20">
        <f>Data!BZ27-Data!EG27</f>
        <v>54</v>
      </c>
      <c r="BW27" s="20">
        <f>Data!CA27-Data!EH27</f>
        <v>7.4000000000000021</v>
      </c>
      <c r="BX27" s="20">
        <f>Data!CB27-Data!EI27</f>
        <v>78</v>
      </c>
      <c r="BY27" s="20">
        <f>Data!CC27-Data!EJ27</f>
        <v>-5</v>
      </c>
      <c r="BZ27" s="20">
        <f>Data!EK27</f>
        <v>10486.08</v>
      </c>
      <c r="CA27" s="20">
        <f>Data!EL27</f>
        <v>11194.6</v>
      </c>
      <c r="CB27" s="20">
        <f>Data!EM27</f>
        <v>76.787499999999994</v>
      </c>
      <c r="CC27" s="20">
        <f>Data!EN27</f>
        <v>34.821428571428577</v>
      </c>
      <c r="CD27" s="20">
        <f>Data!EO27</f>
        <v>8.370000000000001</v>
      </c>
      <c r="CE27" s="20">
        <f>Data!EP27</f>
        <v>92.429999999999993</v>
      </c>
      <c r="CF27" s="50">
        <f>IF(ISBLANK(Data!EQ27), "", Data!EQ27)</f>
        <v>63</v>
      </c>
      <c r="CG27" s="50">
        <f>IF(ISBLANK(Data!ER27), "", Data!ER27)</f>
        <v>80</v>
      </c>
      <c r="CH27" s="61" t="str">
        <f>IF(ISBLANK(Data!ES27), "", Data!ES27)</f>
        <v>Pittsburgh</v>
      </c>
      <c r="CI27" s="61">
        <f>IF(ISBLANK(Data!ET27), "", Data!ET27)</f>
        <v>143</v>
      </c>
    </row>
    <row r="28" spans="1:87" x14ac:dyDescent="0.45">
      <c r="A28" s="50">
        <f>IF(ISBLANK(Data!A28), "", Data!A28)</f>
        <v>45266</v>
      </c>
      <c r="B28" s="50" t="str">
        <f>IF(ISBLANK(Data!B28), "", Data!B28)</f>
        <v>Arizona St.</v>
      </c>
      <c r="C28" s="50">
        <f>IF(ISBLANK(Data!C28), "", Data!C28)</f>
        <v>12</v>
      </c>
      <c r="D28" s="50" t="str">
        <f>IF(ISBLANK(Data!D28), "", Data!D28)</f>
        <v>SMU</v>
      </c>
      <c r="E28" s="50">
        <f>IF(ISBLANK(Data!E28), "", Data!E28)</f>
        <v>267</v>
      </c>
      <c r="F28" s="50" t="str">
        <f>IF(ISBLANK(Data!F28), "", Data!F28)</f>
        <v>N</v>
      </c>
      <c r="G28" s="50" t="str">
        <f>IF(ISBLANK(Data!G28), "", Data!G28)</f>
        <v>Arizona St.</v>
      </c>
      <c r="H28" s="50" t="str">
        <f>IF(ISBLANK(Data!H28), "", Data!H28)</f>
        <v>SMU</v>
      </c>
      <c r="I28" s="50" t="str">
        <f>IF(ISBLANK(Data!I28), "", Data!I28)</f>
        <v>Arizona St.</v>
      </c>
      <c r="J28" s="50" t="str">
        <f>IF(ISBLANK(Data!J28), "", Data!J28)</f>
        <v>SMU</v>
      </c>
      <c r="K28" s="50" t="str">
        <f>IF(ISBLANK(Data!K28), "", Data!K28)</f>
        <v>Arizona State</v>
      </c>
      <c r="L28" s="50" t="str">
        <f>IF(ISBLANK(Data!L28), "", Data!L28)</f>
        <v>Southern Methodist</v>
      </c>
      <c r="M28" s="50" t="str">
        <f>IF(ISBLANK(Data!M28), "", Data!M28)</f>
        <v>Arizona St</v>
      </c>
      <c r="N28" s="50" t="str">
        <f>IF(ISBLANK(Data!N28), "", Data!N28)</f>
        <v>S Methodist</v>
      </c>
      <c r="O28" s="50" t="str">
        <f>IF(ISBLANK(Data!O28), "", Data!O28)</f>
        <v>Arizona St.</v>
      </c>
      <c r="P28" s="50" t="str">
        <f>IF(ISBLANK(Data!P28), "", Data!P28)</f>
        <v>SMU</v>
      </c>
      <c r="Q28" s="50" t="str">
        <f>IF(ISBLANK(Data!Q28), "", Data!Q28)</f>
        <v>Arizona State</v>
      </c>
      <c r="R28" s="50" t="str">
        <f>IF(ISBLANK(Data!R28), "", Data!R28)</f>
        <v>SMU</v>
      </c>
      <c r="S28" s="20">
        <f>Data!W28-Data!CD28</f>
        <v>4.7619047619047006E-2</v>
      </c>
      <c r="T28" s="20">
        <f>Data!X28-Data!CE28</f>
        <v>-1.4499999999999993</v>
      </c>
      <c r="U28" s="20">
        <f>Data!Y28-Data!CF28</f>
        <v>-4.2000000000000028</v>
      </c>
      <c r="V28" s="20">
        <f>Data!Z28-Data!CG28</f>
        <v>-2.7999999999999972</v>
      </c>
      <c r="W28" s="20">
        <f>Data!AA28-Data!CH28</f>
        <v>2.5</v>
      </c>
      <c r="X28" s="20">
        <f>Data!AB28-Data!CI28</f>
        <v>0.27200000000000002</v>
      </c>
      <c r="Y28" s="20">
        <f>Data!AC28-Data!CJ28</f>
        <v>6.71</v>
      </c>
      <c r="Z28" s="20">
        <f>Data!AD28-Data!CK28</f>
        <v>1.7000000000000028</v>
      </c>
      <c r="AA28" s="20">
        <f>Data!AE28-Data!CL28</f>
        <v>-4.9000000000000057</v>
      </c>
      <c r="AB28" s="20">
        <f>Data!AF28-Data!CM28</f>
        <v>6.71</v>
      </c>
      <c r="AC28" s="20">
        <f>Data!AG28-Data!CN28</f>
        <v>-2.9000000000000057</v>
      </c>
      <c r="AD28" s="20">
        <f>Data!AH28-Data!CO28</f>
        <v>-3.4000000000000057</v>
      </c>
      <c r="AE28" s="20">
        <f>Data!AI28-Data!CP28</f>
        <v>1.5800000000000036E-2</v>
      </c>
      <c r="AF28" s="20">
        <f>Data!AJ28-Data!CQ28</f>
        <v>1.2000000000000002</v>
      </c>
      <c r="AG28" s="20">
        <f>Data!AK28-Data!CR28</f>
        <v>0.1517857142857143</v>
      </c>
      <c r="AH28" s="20">
        <f>Data!AL28-Data!CS28</f>
        <v>73</v>
      </c>
      <c r="AI28" s="20">
        <f>Data!AM28-Data!CT28</f>
        <v>-5.0300000000000011</v>
      </c>
      <c r="AJ28" s="20">
        <f>Data!AN28-Data!CU28</f>
        <v>4.74</v>
      </c>
      <c r="AK28" s="20">
        <f>Data!AO28-Data!CV28</f>
        <v>-199</v>
      </c>
      <c r="AL28" s="20">
        <f>Data!AP28-Data!CW28</f>
        <v>-100</v>
      </c>
      <c r="AM28" s="20">
        <f>Data!AQ28-Data!CX28</f>
        <v>-142</v>
      </c>
      <c r="AN28" s="20">
        <f>Data!AR28-Data!CY28</f>
        <v>-2.9000000000000026E-2</v>
      </c>
      <c r="AO28" s="20">
        <f>Data!AS28-Data!CZ28</f>
        <v>-25</v>
      </c>
      <c r="AP28" s="20">
        <f>Data!AT28-Data!DA28</f>
        <v>-49</v>
      </c>
      <c r="AQ28" s="20">
        <f>Data!AU28-Data!DB28</f>
        <v>-5.8999999999999997E-2</v>
      </c>
      <c r="AR28" s="20">
        <f>Data!AV28-Data!DC28</f>
        <v>-22</v>
      </c>
      <c r="AS28" s="20">
        <f>Data!AW28-Data!DD28</f>
        <v>-6</v>
      </c>
      <c r="AT28" s="20">
        <f>Data!AX28-Data!DE28</f>
        <v>-0.11799999999999999</v>
      </c>
      <c r="AU28" s="20">
        <f>Data!AY28-Data!DF28</f>
        <v>-58</v>
      </c>
      <c r="AV28" s="20">
        <f>Data!AZ28-Data!DG28</f>
        <v>-6.1071428571428577</v>
      </c>
      <c r="AW28" s="20">
        <f>Data!BA28-Data!DH28</f>
        <v>-99</v>
      </c>
      <c r="AX28" s="20">
        <f>Data!BB28-Data!DI28</f>
        <v>-7.7678571428571459</v>
      </c>
      <c r="AY28" s="20">
        <f>Data!BC28-Data!DJ28</f>
        <v>-55</v>
      </c>
      <c r="AZ28" s="20">
        <f>Data!BD28-Data!DK28</f>
        <v>-21</v>
      </c>
      <c r="BA28" s="20">
        <f>Data!BE28-Data!DL28</f>
        <v>-16</v>
      </c>
      <c r="BB28" s="20">
        <f>Data!BF28-Data!DM28</f>
        <v>-30</v>
      </c>
      <c r="BC28" s="20">
        <f>Data!BG28-Data!DN28</f>
        <v>-34</v>
      </c>
      <c r="BD28" s="20">
        <f>Data!BH28-Data!DO28</f>
        <v>-7.1000000000000085</v>
      </c>
      <c r="BE28" s="20">
        <f>Data!BI28-Data!DP28</f>
        <v>3.429000000000002</v>
      </c>
      <c r="BF28" s="20">
        <f>Data!BJ28-Data!DQ28</f>
        <v>-10.587000000000002</v>
      </c>
      <c r="BG28" s="20">
        <f>Data!BK28-Data!DR28</f>
        <v>-0.19500000000000006</v>
      </c>
      <c r="BH28" s="20">
        <f>Data!BL28-Data!DS28</f>
        <v>-0.92100000000000115</v>
      </c>
      <c r="BI28" s="20">
        <f>Data!BM28-Data!DT28</f>
        <v>1.4000000000000012E-2</v>
      </c>
      <c r="BJ28" s="20">
        <f>Data!BN28-Data!DU28</f>
        <v>-1.0999999999999979</v>
      </c>
      <c r="BK28" s="20">
        <f>Data!BO28-Data!DV28</f>
        <v>4.0999999999999979</v>
      </c>
      <c r="BL28" s="20">
        <f>Data!BP28-Data!DW28</f>
        <v>-0.99999999999999956</v>
      </c>
      <c r="BM28" s="20">
        <f>Data!BQ28-Data!DX28</f>
        <v>-0.52380952380952372</v>
      </c>
      <c r="BN28" s="20">
        <f>Data!BR28-Data!DY28</f>
        <v>-0.30000000000000071</v>
      </c>
      <c r="BO28" s="20">
        <f>Data!BS28-Data!DZ28</f>
        <v>-106</v>
      </c>
      <c r="BP28" s="20">
        <f>Data!BT28-Data!EA28</f>
        <v>8.4999999999999964E-2</v>
      </c>
      <c r="BQ28" s="20">
        <f>Data!BU28-Data!EB28</f>
        <v>0</v>
      </c>
      <c r="BR28" s="20">
        <f>Data!BV28-Data!EC28</f>
        <v>15</v>
      </c>
      <c r="BS28" s="20">
        <f>Data!BW28-Data!ED28</f>
        <v>-125</v>
      </c>
      <c r="BT28" s="20">
        <f>Data!BX28-Data!EE28</f>
        <v>0</v>
      </c>
      <c r="BU28" s="20">
        <f>Data!BY28-Data!EF28</f>
        <v>0</v>
      </c>
      <c r="BV28" s="20">
        <f>Data!BZ28-Data!EG28</f>
        <v>9</v>
      </c>
      <c r="BW28" s="20">
        <f>Data!CA28-Data!EH28</f>
        <v>-19.400000000000002</v>
      </c>
      <c r="BX28" s="20">
        <f>Data!CB28-Data!EI28</f>
        <v>-106</v>
      </c>
      <c r="BY28" s="20">
        <f>Data!CC28-Data!EJ28</f>
        <v>-77</v>
      </c>
      <c r="BZ28" s="20">
        <f>Data!EK28</f>
        <v>10234.679999999998</v>
      </c>
      <c r="CA28" s="20">
        <f>Data!EL28</f>
        <v>10346.4</v>
      </c>
      <c r="CB28" s="20">
        <f>Data!EM28</f>
        <v>94.093999999999994</v>
      </c>
      <c r="CC28" s="20">
        <f>Data!EN28</f>
        <v>95.906571428571425</v>
      </c>
      <c r="CD28" s="20">
        <f>Data!EO28</f>
        <v>11.068499999999998</v>
      </c>
      <c r="CE28" s="20">
        <f>Data!EP28</f>
        <v>84.527999999999992</v>
      </c>
      <c r="CF28" s="50">
        <f>IF(ISBLANK(Data!EQ28), "", Data!EQ28)</f>
        <v>76</v>
      </c>
      <c r="CG28" s="50">
        <f>IF(ISBLANK(Data!ER28), "", Data!ER28)</f>
        <v>74</v>
      </c>
      <c r="CH28" s="61" t="str">
        <f>IF(ISBLANK(Data!ES28), "", Data!ES28)</f>
        <v>Arizona St.</v>
      </c>
      <c r="CI28" s="61">
        <f>IF(ISBLANK(Data!ET28), "", Data!ET28)</f>
        <v>150</v>
      </c>
    </row>
    <row r="29" spans="1:87" x14ac:dyDescent="0.45">
      <c r="A29" s="50">
        <f>IF(ISBLANK(Data!A29), "", Data!A29)</f>
        <v>45266</v>
      </c>
      <c r="B29" s="50" t="str">
        <f>IF(ISBLANK(Data!B29), "", Data!B29)</f>
        <v>Pepperdine</v>
      </c>
      <c r="C29" s="50">
        <f>IF(ISBLANK(Data!C29), "", Data!C29)</f>
        <v>230</v>
      </c>
      <c r="D29" s="50" t="str">
        <f>IF(ISBLANK(Data!D29), "", Data!D29)</f>
        <v>Cal St. Fullerton</v>
      </c>
      <c r="E29" s="50">
        <f>IF(ISBLANK(Data!E29), "", Data!E29)</f>
        <v>39</v>
      </c>
      <c r="F29" s="50" t="str">
        <f>IF(ISBLANK(Data!F29), "", Data!F29)</f>
        <v>N</v>
      </c>
      <c r="G29" s="50" t="str">
        <f>IF(ISBLANK(Data!G29), "", Data!G29)</f>
        <v>Pepperdine</v>
      </c>
      <c r="H29" s="50" t="str">
        <f>IF(ISBLANK(Data!H29), "", Data!H29)</f>
        <v>Cal St. Fullerton</v>
      </c>
      <c r="I29" s="50" t="str">
        <f>IF(ISBLANK(Data!I29), "", Data!I29)</f>
        <v>Pepperdine</v>
      </c>
      <c r="J29" s="50" t="str">
        <f>IF(ISBLANK(Data!J29), "", Data!J29)</f>
        <v>Cal St. Fullerton</v>
      </c>
      <c r="K29" s="50" t="str">
        <f>IF(ISBLANK(Data!K29), "", Data!K29)</f>
        <v>Pepperdine</v>
      </c>
      <c r="L29" s="50" t="str">
        <f>IF(ISBLANK(Data!L29), "", Data!L29)</f>
        <v>Cal State Fullerton</v>
      </c>
      <c r="M29" s="50" t="str">
        <f>IF(ISBLANK(Data!M29), "", Data!M29)</f>
        <v>Pepperdine</v>
      </c>
      <c r="N29" s="50" t="str">
        <f>IF(ISBLANK(Data!N29), "", Data!N29)</f>
        <v>CS Fullerton</v>
      </c>
      <c r="O29" s="50" t="str">
        <f>IF(ISBLANK(Data!O29), "", Data!O29)</f>
        <v>Pepperdine</v>
      </c>
      <c r="P29" s="50" t="str">
        <f>IF(ISBLANK(Data!P29), "", Data!P29)</f>
        <v>CS Fullerton</v>
      </c>
      <c r="Q29" s="50" t="str">
        <f>IF(ISBLANK(Data!Q29), "", Data!Q29)</f>
        <v>Pepperdine</v>
      </c>
      <c r="R29" s="50" t="str">
        <f>IF(ISBLANK(Data!R29), "", Data!R29)</f>
        <v>Cal State Fullerton</v>
      </c>
      <c r="S29" s="20">
        <f>Data!W29-Data!CD29</f>
        <v>-9.9999999999999978E-2</v>
      </c>
      <c r="T29" s="20">
        <f>Data!X29-Data!CE29</f>
        <v>1.34</v>
      </c>
      <c r="U29" s="20">
        <f>Data!Y29-Data!CF29</f>
        <v>4.7999999999999972</v>
      </c>
      <c r="V29" s="20">
        <f>Data!Z29-Data!CG29</f>
        <v>3.5</v>
      </c>
      <c r="W29" s="20">
        <f>Data!AA29-Data!CH29</f>
        <v>2.2000000000000028</v>
      </c>
      <c r="X29" s="20">
        <f>Data!AB29-Data!CI29</f>
        <v>-0.21599999999999997</v>
      </c>
      <c r="Y29" s="20">
        <f>Data!AC29-Data!CJ29</f>
        <v>-6.46</v>
      </c>
      <c r="Z29" s="20">
        <f>Data!AD29-Data!CK29</f>
        <v>-4.5</v>
      </c>
      <c r="AA29" s="20">
        <f>Data!AE29-Data!CL29</f>
        <v>1.9000000000000057</v>
      </c>
      <c r="AB29" s="20">
        <f>Data!AF29-Data!CM29</f>
        <v>-6.46</v>
      </c>
      <c r="AC29" s="20">
        <f>Data!AG29-Data!CN29</f>
        <v>1.0999999999999943</v>
      </c>
      <c r="AD29" s="20">
        <f>Data!AH29-Data!CO29</f>
        <v>3.7999999999999972</v>
      </c>
      <c r="AE29" s="20">
        <f>Data!AI29-Data!CP29</f>
        <v>-7.400000000000001E-2</v>
      </c>
      <c r="AF29" s="20">
        <f>Data!AJ29-Data!CQ29</f>
        <v>-1.7000000000000002</v>
      </c>
      <c r="AG29" s="20">
        <f>Data!AK29-Data!CR29</f>
        <v>-8.333333333333337E-2</v>
      </c>
      <c r="AH29" s="20">
        <f>Data!AL29-Data!CS29</f>
        <v>-67</v>
      </c>
      <c r="AI29" s="20">
        <f>Data!AM29-Data!CT29</f>
        <v>9.74</v>
      </c>
      <c r="AJ29" s="20">
        <f>Data!AN29-Data!CU29</f>
        <v>-0.48</v>
      </c>
      <c r="AK29" s="20">
        <f>Data!AO29-Data!CV29</f>
        <v>181</v>
      </c>
      <c r="AL29" s="20">
        <f>Data!AP29-Data!CW29</f>
        <v>191</v>
      </c>
      <c r="AM29" s="20">
        <f>Data!AQ29-Data!CX29</f>
        <v>168</v>
      </c>
      <c r="AN29" s="20">
        <f>Data!AR29-Data!CY29</f>
        <v>1.5000000000000013E-2</v>
      </c>
      <c r="AO29" s="20">
        <f>Data!AS29-Data!CZ29</f>
        <v>17</v>
      </c>
      <c r="AP29" s="20">
        <f>Data!AT29-Data!DA29</f>
        <v>15</v>
      </c>
      <c r="AQ29" s="20">
        <f>Data!AU29-Data!DB29</f>
        <v>7.0000000000000007E-2</v>
      </c>
      <c r="AR29" s="20">
        <f>Data!AV29-Data!DC29</f>
        <v>-2</v>
      </c>
      <c r="AS29" s="20">
        <f>Data!AW29-Data!DD29</f>
        <v>-7</v>
      </c>
      <c r="AT29" s="20">
        <f>Data!AX29-Data!DE29</f>
        <v>1.8000000000000016E-2</v>
      </c>
      <c r="AU29" s="20">
        <f>Data!AY29-Data!DF29</f>
        <v>23</v>
      </c>
      <c r="AV29" s="20">
        <f>Data!AZ29-Data!DG29</f>
        <v>-2.0555555555555554</v>
      </c>
      <c r="AW29" s="20">
        <f>Data!BA29-Data!DH29</f>
        <v>46</v>
      </c>
      <c r="AX29" s="20">
        <f>Data!BB29-Data!DI29</f>
        <v>-10.944444444444443</v>
      </c>
      <c r="AY29" s="20">
        <f>Data!BC29-Data!DJ29</f>
        <v>52</v>
      </c>
      <c r="AZ29" s="20">
        <f>Data!BD29-Data!DK29</f>
        <v>5</v>
      </c>
      <c r="BA29" s="20">
        <f>Data!BE29-Data!DL29</f>
        <v>-2</v>
      </c>
      <c r="BB29" s="20">
        <f>Data!BF29-Data!DM29</f>
        <v>13</v>
      </c>
      <c r="BC29" s="20">
        <f>Data!BG29-Data!DN29</f>
        <v>43</v>
      </c>
      <c r="BD29" s="20">
        <f>Data!BH29-Data!DO29</f>
        <v>4.1000000000000085</v>
      </c>
      <c r="BE29" s="20">
        <f>Data!BI29-Data!DP29</f>
        <v>5.375</v>
      </c>
      <c r="BF29" s="20">
        <f>Data!BJ29-Data!DQ29</f>
        <v>-1.3</v>
      </c>
      <c r="BG29" s="20">
        <f>Data!BK29-Data!DR29</f>
        <v>0.32599999999999996</v>
      </c>
      <c r="BH29" s="20">
        <f>Data!BL29-Data!DS29</f>
        <v>-1.6750000000000007</v>
      </c>
      <c r="BI29" s="20">
        <f>Data!BM29-Data!DT29</f>
        <v>-7.0000000000000062E-3</v>
      </c>
      <c r="BJ29" s="20">
        <f>Data!BN29-Data!DU29</f>
        <v>-2.5</v>
      </c>
      <c r="BK29" s="20">
        <f>Data!BO29-Data!DV29</f>
        <v>-5.1999999999999993</v>
      </c>
      <c r="BL29" s="20">
        <f>Data!BP29-Data!DW29</f>
        <v>-0.80000000000000027</v>
      </c>
      <c r="BM29" s="20">
        <f>Data!BQ29-Data!DX29</f>
        <v>-0.84999999999999964</v>
      </c>
      <c r="BN29" s="20">
        <f>Data!BR29-Data!DY29</f>
        <v>0.90000000000000213</v>
      </c>
      <c r="BO29" s="20">
        <f>Data!BS29-Data!DZ29</f>
        <v>210</v>
      </c>
      <c r="BP29" s="20">
        <f>Data!BT29-Data!EA29</f>
        <v>-0.15200000000000002</v>
      </c>
      <c r="BQ29" s="20">
        <f>Data!BU29-Data!EB29</f>
        <v>0</v>
      </c>
      <c r="BR29" s="20">
        <f>Data!BV29-Data!EC29</f>
        <v>5</v>
      </c>
      <c r="BS29" s="20">
        <f>Data!BW29-Data!ED29</f>
        <v>151</v>
      </c>
      <c r="BT29" s="20">
        <f>Data!BX29-Data!EE29</f>
        <v>0</v>
      </c>
      <c r="BU29" s="20">
        <f>Data!BY29-Data!EF29</f>
        <v>0</v>
      </c>
      <c r="BV29" s="20">
        <f>Data!BZ29-Data!EG29</f>
        <v>-27</v>
      </c>
      <c r="BW29" s="20">
        <f>Data!CA29-Data!EH29</f>
        <v>20.700000000000003</v>
      </c>
      <c r="BX29" s="20">
        <f>Data!CB29-Data!EI29</f>
        <v>210</v>
      </c>
      <c r="BY29" s="20">
        <f>Data!CC29-Data!EJ29</f>
        <v>172</v>
      </c>
      <c r="BZ29" s="20">
        <f>Data!EK29</f>
        <v>11066.23</v>
      </c>
      <c r="CA29" s="20">
        <f>Data!EL29</f>
        <v>10920.14</v>
      </c>
      <c r="CB29" s="20">
        <f>Data!EM29</f>
        <v>89.1</v>
      </c>
      <c r="CC29" s="20">
        <f>Data!EN29</f>
        <v>87.762500000000003</v>
      </c>
      <c r="CD29" s="20">
        <f>Data!EO29</f>
        <v>12.620200000000001</v>
      </c>
      <c r="CE29" s="20">
        <f>Data!EP29</f>
        <v>98.144999999999996</v>
      </c>
      <c r="CF29" s="50">
        <f>IF(ISBLANK(Data!EQ29), "", Data!EQ29)</f>
        <v>55</v>
      </c>
      <c r="CG29" s="50">
        <f>IF(ISBLANK(Data!ER29), "", Data!ER29)</f>
        <v>60</v>
      </c>
      <c r="CH29" s="61" t="str">
        <f>IF(ISBLANK(Data!ES29), "", Data!ES29)</f>
        <v>Cal St. Fullerton</v>
      </c>
      <c r="CI29" s="61">
        <f>IF(ISBLANK(Data!ET29), "", Data!ET29)</f>
        <v>115</v>
      </c>
    </row>
    <row r="30" spans="1:87" x14ac:dyDescent="0.45">
      <c r="A30" s="50">
        <f>IF(ISBLANK(Data!A30), "", Data!A30)</f>
        <v>45266</v>
      </c>
      <c r="B30" s="50" t="str">
        <f>IF(ISBLANK(Data!B30), "", Data!B30)</f>
        <v>Ohio St.</v>
      </c>
      <c r="C30" s="50">
        <f>IF(ISBLANK(Data!C30), "", Data!C30)</f>
        <v>220</v>
      </c>
      <c r="D30" s="50" t="str">
        <f>IF(ISBLANK(Data!D30), "", Data!D30)</f>
        <v>Miami OH</v>
      </c>
      <c r="E30" s="50">
        <f>IF(ISBLANK(Data!E30), "", Data!E30)</f>
        <v>170</v>
      </c>
      <c r="F30" s="50" t="str">
        <f>IF(ISBLANK(Data!F30), "", Data!F30)</f>
        <v>N</v>
      </c>
      <c r="G30" s="50" t="str">
        <f>IF(ISBLANK(Data!G30), "", Data!G30)</f>
        <v>Ohio St.</v>
      </c>
      <c r="H30" s="50" t="str">
        <f>IF(ISBLANK(Data!H30), "", Data!H30)</f>
        <v>Miami OH</v>
      </c>
      <c r="I30" s="50" t="str">
        <f>IF(ISBLANK(Data!I30), "", Data!I30)</f>
        <v>Ohio St.</v>
      </c>
      <c r="J30" s="50" t="str">
        <f>IF(ISBLANK(Data!J30), "", Data!J30)</f>
        <v>Miami OH</v>
      </c>
      <c r="K30" s="50" t="str">
        <f>IF(ISBLANK(Data!K30), "", Data!K30)</f>
        <v>Ohio State</v>
      </c>
      <c r="L30" s="50" t="str">
        <f>IF(ISBLANK(Data!L30), "", Data!L30)</f>
        <v>Miami OH</v>
      </c>
      <c r="M30" s="50" t="str">
        <f>IF(ISBLANK(Data!M30), "", Data!M30)</f>
        <v>Ohio St</v>
      </c>
      <c r="N30" s="50" t="str">
        <f>IF(ISBLANK(Data!N30), "", Data!N30)</f>
        <v>Miami</v>
      </c>
      <c r="O30" s="50" t="str">
        <f>IF(ISBLANK(Data!O30), "", Data!O30)</f>
        <v>Ohio St.</v>
      </c>
      <c r="P30" s="50" t="str">
        <f>IF(ISBLANK(Data!P30), "", Data!P30)</f>
        <v>Miami (Ohio)</v>
      </c>
      <c r="Q30" s="50" t="str">
        <f>IF(ISBLANK(Data!Q30), "", Data!Q30)</f>
        <v>Ohio State</v>
      </c>
      <c r="R30" s="50" t="str">
        <f>IF(ISBLANK(Data!R30), "", Data!R30)</f>
        <v>Miami (OH)</v>
      </c>
      <c r="S30" s="20">
        <f>Data!W30-Data!CD30</f>
        <v>0.30357142857142905</v>
      </c>
      <c r="T30" s="20">
        <f>Data!X30-Data!CE30</f>
        <v>24.97</v>
      </c>
      <c r="U30" s="20">
        <f>Data!Y30-Data!CF30</f>
        <v>15.700000000000003</v>
      </c>
      <c r="V30" s="20">
        <f>Data!Z30-Data!CG30</f>
        <v>-9.2000000000000028</v>
      </c>
      <c r="W30" s="20">
        <f>Data!AA30-Data!CH30</f>
        <v>-2.9000000000000057</v>
      </c>
      <c r="X30" s="20">
        <f>Data!AB30-Data!CI30</f>
        <v>-1.4999999999999999E-2</v>
      </c>
      <c r="Y30" s="20">
        <f>Data!AC30-Data!CJ30</f>
        <v>4.2699999999999996</v>
      </c>
      <c r="Z30" s="20">
        <f>Data!AD30-Data!CK30</f>
        <v>5.0999999999999943</v>
      </c>
      <c r="AA30" s="20">
        <f>Data!AE30-Data!CL30</f>
        <v>0.90000000000000568</v>
      </c>
      <c r="AB30" s="20">
        <f>Data!AF30-Data!CM30</f>
        <v>3.95</v>
      </c>
      <c r="AC30" s="20">
        <f>Data!AG30-Data!CN30</f>
        <v>14.599999999999994</v>
      </c>
      <c r="AD30" s="20">
        <f>Data!AH30-Data!CO30</f>
        <v>-10.200000000000003</v>
      </c>
      <c r="AE30" s="20">
        <f>Data!AI30-Data!CP30</f>
        <v>0.5544</v>
      </c>
      <c r="AF30" s="20">
        <f>Data!AJ30-Data!CQ30</f>
        <v>3.1</v>
      </c>
      <c r="AG30" s="20">
        <f>Data!AK30-Data!CR30</f>
        <v>0.47916666666666669</v>
      </c>
      <c r="AH30" s="20">
        <f>Data!AL30-Data!CS30</f>
        <v>299</v>
      </c>
      <c r="AI30" s="20">
        <f>Data!AM30-Data!CT30</f>
        <v>25.9</v>
      </c>
      <c r="AJ30" s="20">
        <f>Data!AN30-Data!CU30</f>
        <v>10.65</v>
      </c>
      <c r="AK30" s="20">
        <f>Data!AO30-Data!CV30</f>
        <v>142</v>
      </c>
      <c r="AL30" s="20">
        <f>Data!AP30-Data!CW30</f>
        <v>60</v>
      </c>
      <c r="AM30" s="20">
        <f>Data!AQ30-Data!CX30</f>
        <v>94</v>
      </c>
      <c r="AN30" s="20">
        <f>Data!AR30-Data!CY30</f>
        <v>2.9999999999999971E-2</v>
      </c>
      <c r="AO30" s="20">
        <f>Data!AS30-Data!CZ30</f>
        <v>7</v>
      </c>
      <c r="AP30" s="20">
        <f>Data!AT30-Data!DA30</f>
        <v>9</v>
      </c>
      <c r="AQ30" s="20">
        <f>Data!AU30-Data!DB30</f>
        <v>2.1000000000000019E-2</v>
      </c>
      <c r="AR30" s="20">
        <f>Data!AV30-Data!DC30</f>
        <v>23</v>
      </c>
      <c r="AS30" s="20">
        <f>Data!AW30-Data!DD30</f>
        <v>14</v>
      </c>
      <c r="AT30" s="20">
        <f>Data!AX30-Data!DE30</f>
        <v>7.8000000000000069E-2</v>
      </c>
      <c r="AU30" s="20">
        <f>Data!AY30-Data!DF30</f>
        <v>42</v>
      </c>
      <c r="AV30" s="20">
        <f>Data!AZ30-Data!DG30</f>
        <v>3.0416666666666661</v>
      </c>
      <c r="AW30" s="20">
        <f>Data!BA30-Data!DH30</f>
        <v>69</v>
      </c>
      <c r="AX30" s="20">
        <f>Data!BB30-Data!DI30</f>
        <v>-1.125</v>
      </c>
      <c r="AY30" s="20">
        <f>Data!BC30-Data!DJ30</f>
        <v>15</v>
      </c>
      <c r="AZ30" s="20">
        <f>Data!BD30-Data!DK30</f>
        <v>8</v>
      </c>
      <c r="BA30" s="20">
        <f>Data!BE30-Data!DL30</f>
        <v>15</v>
      </c>
      <c r="BB30" s="20">
        <f>Data!BF30-Data!DM30</f>
        <v>-10</v>
      </c>
      <c r="BC30" s="20">
        <f>Data!BG30-Data!DN30</f>
        <v>16</v>
      </c>
      <c r="BD30" s="20">
        <f>Data!BH30-Data!DO30</f>
        <v>8.7999999999999972</v>
      </c>
      <c r="BE30" s="20">
        <f>Data!BI30-Data!DP30</f>
        <v>-0.82099999999999795</v>
      </c>
      <c r="BF30" s="20">
        <f>Data!BJ30-Data!DQ30</f>
        <v>9.6069999999999993</v>
      </c>
      <c r="BG30" s="20">
        <f>Data!BK30-Data!DR30</f>
        <v>0.30799999999999983</v>
      </c>
      <c r="BH30" s="20">
        <f>Data!BL30-Data!DS30</f>
        <v>-2.9459999999999997</v>
      </c>
      <c r="BI30" s="20">
        <f>Data!BM30-Data!DT30</f>
        <v>0.15100000000000002</v>
      </c>
      <c r="BJ30" s="20">
        <f>Data!BN30-Data!DU30</f>
        <v>-1.7999999999999972</v>
      </c>
      <c r="BK30" s="20">
        <f>Data!BO30-Data!DV30</f>
        <v>-1</v>
      </c>
      <c r="BL30" s="20">
        <f>Data!BP30-Data!DW30</f>
        <v>1.5</v>
      </c>
      <c r="BM30" s="20">
        <f>Data!BQ30-Data!DX30</f>
        <v>0.17857142857142883</v>
      </c>
      <c r="BN30" s="20">
        <f>Data!BR30-Data!DY30</f>
        <v>-0.19999999999999929</v>
      </c>
      <c r="BO30" s="20">
        <f>Data!BS30-Data!DZ30</f>
        <v>5</v>
      </c>
      <c r="BP30" s="20">
        <f>Data!BT30-Data!EA30</f>
        <v>-6.0000000000000053E-3</v>
      </c>
      <c r="BQ30" s="20">
        <f>Data!BU30-Data!EB30</f>
        <v>-1</v>
      </c>
      <c r="BR30" s="20">
        <f>Data!BV30-Data!EC30</f>
        <v>-223</v>
      </c>
      <c r="BS30" s="20">
        <f>Data!BW30-Data!ED30</f>
        <v>-244</v>
      </c>
      <c r="BT30" s="20">
        <f>Data!BX30-Data!EE30</f>
        <v>29</v>
      </c>
      <c r="BU30" s="20">
        <f>Data!BY30-Data!EF30</f>
        <v>35</v>
      </c>
      <c r="BV30" s="20">
        <f>Data!BZ30-Data!EG30</f>
        <v>-224</v>
      </c>
      <c r="BW30" s="20">
        <f>Data!CA30-Data!EH30</f>
        <v>-67.3</v>
      </c>
      <c r="BX30" s="20">
        <f>Data!CB30-Data!EI30</f>
        <v>-226</v>
      </c>
      <c r="BY30" s="20">
        <f>Data!CC30-Data!EJ30</f>
        <v>-203</v>
      </c>
      <c r="BZ30" s="20">
        <f>Data!EK30</f>
        <v>12745.96</v>
      </c>
      <c r="CA30" s="20">
        <f>Data!EL30</f>
        <v>10107.9</v>
      </c>
      <c r="CB30" s="20">
        <f>Data!EM30</f>
        <v>69.821428571428569</v>
      </c>
      <c r="CC30" s="20">
        <f>Data!EN30</f>
        <v>91.604249999999993</v>
      </c>
      <c r="CD30" s="20">
        <f>Data!EO30</f>
        <v>12.145</v>
      </c>
      <c r="CE30" s="20">
        <f>Data!EP30</f>
        <v>95.728000000000009</v>
      </c>
      <c r="CF30" s="50">
        <f>IF(ISBLANK(Data!EQ30), "", Data!EQ30)</f>
        <v>84</v>
      </c>
      <c r="CG30" s="50">
        <f>IF(ISBLANK(Data!ER30), "", Data!ER30)</f>
        <v>64</v>
      </c>
      <c r="CH30" s="61" t="str">
        <f>IF(ISBLANK(Data!ES30), "", Data!ES30)</f>
        <v>Ohio St.</v>
      </c>
      <c r="CI30" s="61">
        <f>IF(ISBLANK(Data!ET30), "", Data!ET30)</f>
        <v>148</v>
      </c>
    </row>
    <row r="31" spans="1:87" x14ac:dyDescent="0.45">
      <c r="A31" s="50">
        <f>IF(ISBLANK(Data!A31), "", Data!A31)</f>
        <v>45267</v>
      </c>
      <c r="B31" s="50" t="str">
        <f>IF(ISBLANK(Data!B31), "", Data!B31)</f>
        <v>Iowa St.</v>
      </c>
      <c r="C31" s="50">
        <f>IF(ISBLANK(Data!C31), "", Data!C31)</f>
        <v>126</v>
      </c>
      <c r="D31" s="50" t="str">
        <f>IF(ISBLANK(Data!D31), "", Data!D31)</f>
        <v>Iowa</v>
      </c>
      <c r="E31" s="50">
        <f>IF(ISBLANK(Data!E31), "", Data!E31)</f>
        <v>125</v>
      </c>
      <c r="F31" s="50" t="str">
        <f>IF(ISBLANK(Data!F31), "", Data!F31)</f>
        <v>N</v>
      </c>
      <c r="G31" s="50" t="str">
        <f>IF(ISBLANK(Data!G31), "", Data!G31)</f>
        <v>Iowa St.</v>
      </c>
      <c r="H31" s="50" t="str">
        <f>IF(ISBLANK(Data!H31), "", Data!H31)</f>
        <v>Iowa</v>
      </c>
      <c r="I31" s="50" t="str">
        <f>IF(ISBLANK(Data!I31), "", Data!I31)</f>
        <v>Iowa St.</v>
      </c>
      <c r="J31" s="50" t="str">
        <f>IF(ISBLANK(Data!J31), "", Data!J31)</f>
        <v>Iowa</v>
      </c>
      <c r="K31" s="50" t="str">
        <f>IF(ISBLANK(Data!K31), "", Data!K31)</f>
        <v>Iowa State</v>
      </c>
      <c r="L31" s="50" t="str">
        <f>IF(ISBLANK(Data!L31), "", Data!L31)</f>
        <v>Iowa</v>
      </c>
      <c r="M31" s="50" t="str">
        <f>IF(ISBLANK(Data!M31), "", Data!M31)</f>
        <v>Iowa St</v>
      </c>
      <c r="N31" s="50" t="str">
        <f>IF(ISBLANK(Data!N31), "", Data!N31)</f>
        <v>Iowa</v>
      </c>
      <c r="O31" s="50" t="str">
        <f>IF(ISBLANK(Data!O31), "", Data!O31)</f>
        <v>Iowa St.</v>
      </c>
      <c r="P31" s="50" t="str">
        <f>IF(ISBLANK(Data!P31), "", Data!P31)</f>
        <v>Iowa</v>
      </c>
      <c r="Q31" s="50" t="str">
        <f>IF(ISBLANK(Data!Q31), "", Data!Q31)</f>
        <v>Iowa State</v>
      </c>
      <c r="R31" s="50" t="str">
        <f>IF(ISBLANK(Data!R31), "", Data!R31)</f>
        <v>Iowa</v>
      </c>
      <c r="S31" s="20">
        <f>Data!W31-Data!CD31</f>
        <v>0.125</v>
      </c>
      <c r="T31" s="20">
        <f>Data!X31-Data!CE31</f>
        <v>3.4499999999999993</v>
      </c>
      <c r="U31" s="20">
        <f>Data!Y31-Data!CF31</f>
        <v>-7.2000000000000028</v>
      </c>
      <c r="V31" s="20">
        <f>Data!Z31-Data!CG31</f>
        <v>-10.700000000000003</v>
      </c>
      <c r="W31" s="20">
        <f>Data!AA31-Data!CH31</f>
        <v>-2.2999999999999972</v>
      </c>
      <c r="X31" s="20">
        <f>Data!AB31-Data!CI31</f>
        <v>-2.5999999999999995E-2</v>
      </c>
      <c r="Y31" s="20">
        <f>Data!AC31-Data!CJ31</f>
        <v>-8.26</v>
      </c>
      <c r="Z31" s="20">
        <f>Data!AD31-Data!CK31</f>
        <v>-4.5999999999999943</v>
      </c>
      <c r="AA31" s="20">
        <f>Data!AE31-Data!CL31</f>
        <v>3.5999999999999943</v>
      </c>
      <c r="AB31" s="20">
        <f>Data!AF31-Data!CM31</f>
        <v>-3.6099999999999994</v>
      </c>
      <c r="AC31" s="20">
        <f>Data!AG31-Data!CN31</f>
        <v>-6.7999999999999972</v>
      </c>
      <c r="AD31" s="20">
        <f>Data!AH31-Data!CO31</f>
        <v>-9.5999999999999943</v>
      </c>
      <c r="AE31" s="20">
        <f>Data!AI31-Data!CP31</f>
        <v>5.8599999999999985E-2</v>
      </c>
      <c r="AF31" s="20">
        <f>Data!AJ31-Data!CQ31</f>
        <v>-9.9999999999999978E-2</v>
      </c>
      <c r="AG31" s="20">
        <f>Data!AK31-Data!CR31</f>
        <v>-1.2499999999999997E-2</v>
      </c>
      <c r="AH31" s="20">
        <f>Data!AL31-Data!CS31</f>
        <v>26</v>
      </c>
      <c r="AI31" s="20">
        <f>Data!AM31-Data!CT31</f>
        <v>6.16</v>
      </c>
      <c r="AJ31" s="20">
        <f>Data!AN31-Data!CU31</f>
        <v>-7.09</v>
      </c>
      <c r="AK31" s="20">
        <f>Data!AO31-Data!CV31</f>
        <v>-40</v>
      </c>
      <c r="AL31" s="20">
        <f>Data!AP31-Data!CW31</f>
        <v>-146</v>
      </c>
      <c r="AM31" s="20">
        <f>Data!AQ31-Data!CX31</f>
        <v>-34</v>
      </c>
      <c r="AN31" s="20">
        <f>Data!AR31-Data!CY31</f>
        <v>9.000000000000008E-3</v>
      </c>
      <c r="AO31" s="20">
        <f>Data!AS31-Data!CZ31</f>
        <v>-5</v>
      </c>
      <c r="AP31" s="20">
        <f>Data!AT31-Data!DA31</f>
        <v>-2</v>
      </c>
      <c r="AQ31" s="20">
        <f>Data!AU31-Data!DB31</f>
        <v>-2.7999999999999969E-2</v>
      </c>
      <c r="AR31" s="20">
        <f>Data!AV31-Data!DC31</f>
        <v>-11</v>
      </c>
      <c r="AS31" s="20">
        <f>Data!AW31-Data!DD31</f>
        <v>9</v>
      </c>
      <c r="AT31" s="20">
        <f>Data!AX31-Data!DE31</f>
        <v>-8.7999999999999967E-2</v>
      </c>
      <c r="AU31" s="20">
        <f>Data!AY31-Data!DF31</f>
        <v>10</v>
      </c>
      <c r="AV31" s="20">
        <f>Data!AZ31-Data!DG31</f>
        <v>1.25</v>
      </c>
      <c r="AW31" s="20">
        <f>Data!BA31-Data!DH31</f>
        <v>-7</v>
      </c>
      <c r="AX31" s="20">
        <f>Data!BB31-Data!DI31</f>
        <v>-0.875</v>
      </c>
      <c r="AY31" s="20">
        <f>Data!BC31-Data!DJ31</f>
        <v>-6</v>
      </c>
      <c r="AZ31" s="20">
        <f>Data!BD31-Data!DK31</f>
        <v>36</v>
      </c>
      <c r="BA31" s="20">
        <f>Data!BE31-Data!DL31</f>
        <v>-12</v>
      </c>
      <c r="BB31" s="20">
        <f>Data!BF31-Data!DM31</f>
        <v>9</v>
      </c>
      <c r="BC31" s="20">
        <f>Data!BG31-Data!DN31</f>
        <v>12</v>
      </c>
      <c r="BD31" s="20">
        <f>Data!BH31-Data!DO31</f>
        <v>-5</v>
      </c>
      <c r="BE31" s="20">
        <f>Data!BI31-Data!DP31</f>
        <v>-18.25</v>
      </c>
      <c r="BF31" s="20">
        <f>Data!BJ31-Data!DQ31</f>
        <v>13.25</v>
      </c>
      <c r="BG31" s="20">
        <f>Data!BK31-Data!DR31</f>
        <v>-0.31000000000000005</v>
      </c>
      <c r="BH31" s="20">
        <f>Data!BL31-Data!DS31</f>
        <v>1.125</v>
      </c>
      <c r="BI31" s="20">
        <f>Data!BM31-Data!DT31</f>
        <v>0.3580000000000001</v>
      </c>
      <c r="BJ31" s="20">
        <f>Data!BN31-Data!DU31</f>
        <v>-0.20000000000000284</v>
      </c>
      <c r="BK31" s="20">
        <f>Data!BO31-Data!DV31</f>
        <v>1.1000000000000014</v>
      </c>
      <c r="BL31" s="20">
        <f>Data!BP31-Data!DW31</f>
        <v>-1.4000000000000004</v>
      </c>
      <c r="BM31" s="20">
        <f>Data!BQ31-Data!DX31</f>
        <v>4.5</v>
      </c>
      <c r="BN31" s="20">
        <f>Data!BR31-Data!DY31</f>
        <v>1.6000000000000014</v>
      </c>
      <c r="BO31" s="20">
        <f>Data!BS31-Data!DZ31</f>
        <v>116</v>
      </c>
      <c r="BP31" s="20">
        <f>Data!BT31-Data!EA31</f>
        <v>-9.6999999999999975E-2</v>
      </c>
      <c r="BQ31" s="20">
        <f>Data!BU31-Data!EB31</f>
        <v>-25</v>
      </c>
      <c r="BR31" s="20">
        <f>Data!BV31-Data!EC31</f>
        <v>-14</v>
      </c>
      <c r="BS31" s="20">
        <f>Data!BW31-Data!ED31</f>
        <v>-28</v>
      </c>
      <c r="BT31" s="20">
        <f>Data!BX31-Data!EE31</f>
        <v>4</v>
      </c>
      <c r="BU31" s="20">
        <f>Data!BY31-Data!EF31</f>
        <v>-20</v>
      </c>
      <c r="BV31" s="20">
        <f>Data!BZ31-Data!EG31</f>
        <v>-14</v>
      </c>
      <c r="BW31" s="20">
        <f>Data!CA31-Data!EH31</f>
        <v>-9.6999999999999993</v>
      </c>
      <c r="BX31" s="20">
        <f>Data!CB31-Data!EI31</f>
        <v>117</v>
      </c>
      <c r="BY31" s="20">
        <f>Data!CC31-Data!EJ31</f>
        <v>-15</v>
      </c>
      <c r="BZ31" s="20">
        <f>Data!EK31</f>
        <v>11453.6</v>
      </c>
      <c r="CA31" s="20">
        <f>Data!EL31</f>
        <v>10928.32</v>
      </c>
      <c r="CB31" s="20">
        <f>Data!EM31</f>
        <v>72.5</v>
      </c>
      <c r="CC31" s="20">
        <f>Data!EN31</f>
        <v>104.28125</v>
      </c>
      <c r="CD31" s="20">
        <f>Data!EO31</f>
        <v>12.8352</v>
      </c>
      <c r="CE31" s="20">
        <f>Data!EP31</f>
        <v>82.472000000000008</v>
      </c>
      <c r="CF31" s="50">
        <f>IF(ISBLANK(Data!EQ31), "", Data!EQ31)</f>
        <v>90</v>
      </c>
      <c r="CG31" s="50">
        <f>IF(ISBLANK(Data!ER31), "", Data!ER31)</f>
        <v>65</v>
      </c>
      <c r="CH31" s="61" t="str">
        <f>IF(ISBLANK(Data!ES31), "", Data!ES31)</f>
        <v>Iowa St.</v>
      </c>
      <c r="CI31" s="61">
        <f>IF(ISBLANK(Data!ET31), "", Data!ET31)</f>
        <v>155</v>
      </c>
    </row>
    <row r="32" spans="1:87" x14ac:dyDescent="0.45">
      <c r="A32" s="50">
        <f>IF(ISBLANK(Data!A32), "", Data!A32)</f>
        <v>45267</v>
      </c>
      <c r="B32" s="50" t="str">
        <f>IF(ISBLANK(Data!B32), "", Data!B32)</f>
        <v>North Dakota St.</v>
      </c>
      <c r="C32" s="50">
        <f>IF(ISBLANK(Data!C32), "", Data!C32)</f>
        <v>206</v>
      </c>
      <c r="D32" s="50" t="str">
        <f>IF(ISBLANK(Data!D32), "", Data!D32)</f>
        <v>Portland</v>
      </c>
      <c r="E32" s="50">
        <f>IF(ISBLANK(Data!E32), "", Data!E32)</f>
        <v>232</v>
      </c>
      <c r="F32" s="50" t="str">
        <f>IF(ISBLANK(Data!F32), "", Data!F32)</f>
        <v>N</v>
      </c>
      <c r="G32" s="50" t="str">
        <f>IF(ISBLANK(Data!G32), "", Data!G32)</f>
        <v>North Dakota St.</v>
      </c>
      <c r="H32" s="50" t="str">
        <f>IF(ISBLANK(Data!H32), "", Data!H32)</f>
        <v>Portland</v>
      </c>
      <c r="I32" s="50" t="str">
        <f>IF(ISBLANK(Data!I32), "", Data!I32)</f>
        <v>North Dakota St.</v>
      </c>
      <c r="J32" s="50" t="str">
        <f>IF(ISBLANK(Data!J32), "", Data!J32)</f>
        <v>Portland</v>
      </c>
      <c r="K32" s="50" t="str">
        <f>IF(ISBLANK(Data!K32), "", Data!K32)</f>
        <v>North Dakota State</v>
      </c>
      <c r="L32" s="50" t="str">
        <f>IF(ISBLANK(Data!L32), "", Data!L32)</f>
        <v>Portland</v>
      </c>
      <c r="M32" s="50" t="str">
        <f>IF(ISBLANK(Data!M32), "", Data!M32)</f>
        <v>N Dakota St</v>
      </c>
      <c r="N32" s="50" t="str">
        <f>IF(ISBLANK(Data!N32), "", Data!N32)</f>
        <v>Portland</v>
      </c>
      <c r="O32" s="50" t="str">
        <f>IF(ISBLANK(Data!O32), "", Data!O32)</f>
        <v>N. Dak. St.</v>
      </c>
      <c r="P32" s="50" t="str">
        <f>IF(ISBLANK(Data!P32), "", Data!P32)</f>
        <v>Portland</v>
      </c>
      <c r="Q32" s="50" t="str">
        <f>IF(ISBLANK(Data!Q32), "", Data!Q32)</f>
        <v>North Dakota State</v>
      </c>
      <c r="R32" s="50" t="str">
        <f>IF(ISBLANK(Data!R32), "", Data!R32)</f>
        <v>Portland</v>
      </c>
      <c r="S32" s="20">
        <f>Data!W32-Data!CD32</f>
        <v>0</v>
      </c>
      <c r="T32" s="20">
        <f>Data!X32-Data!CE32</f>
        <v>-0.71</v>
      </c>
      <c r="U32" s="20">
        <f>Data!Y32-Data!CF32</f>
        <v>1.3999999999999915</v>
      </c>
      <c r="V32" s="20">
        <f>Data!Z32-Data!CG32</f>
        <v>2.0999999999999943</v>
      </c>
      <c r="W32" s="20">
        <f>Data!AA32-Data!CH32</f>
        <v>-6</v>
      </c>
      <c r="X32" s="20">
        <f>Data!AB32-Data!CI32</f>
        <v>9.9999999999999992E-2</v>
      </c>
      <c r="Y32" s="20">
        <f>Data!AC32-Data!CJ32</f>
        <v>7.32</v>
      </c>
      <c r="Z32" s="20">
        <f>Data!AD32-Data!CK32</f>
        <v>4.2999999999999972</v>
      </c>
      <c r="AA32" s="20">
        <f>Data!AE32-Data!CL32</f>
        <v>-3</v>
      </c>
      <c r="AB32" s="20">
        <f>Data!AF32-Data!CM32</f>
        <v>7.32</v>
      </c>
      <c r="AC32" s="20">
        <f>Data!AG32-Data!CN32</f>
        <v>-3.2999999999999972</v>
      </c>
      <c r="AD32" s="20">
        <f>Data!AH32-Data!CO32</f>
        <v>-1.3000000000000114</v>
      </c>
      <c r="AE32" s="20">
        <f>Data!AI32-Data!CP32</f>
        <v>-5.4600000000000037E-2</v>
      </c>
      <c r="AF32" s="20">
        <f>Data!AJ32-Data!CQ32</f>
        <v>0.8</v>
      </c>
      <c r="AG32" s="20">
        <f>Data!AK32-Data!CR32</f>
        <v>0.11428571428571427</v>
      </c>
      <c r="AH32" s="20">
        <f>Data!AL32-Data!CS32</f>
        <v>8</v>
      </c>
      <c r="AI32" s="20">
        <f>Data!AM32-Data!CT32</f>
        <v>0.54</v>
      </c>
      <c r="AJ32" s="20">
        <f>Data!AN32-Data!CU32</f>
        <v>3.83</v>
      </c>
      <c r="AK32" s="20">
        <f>Data!AO32-Data!CV32</f>
        <v>-27</v>
      </c>
      <c r="AL32" s="20">
        <f>Data!AP32-Data!CW32</f>
        <v>-20</v>
      </c>
      <c r="AM32" s="20">
        <f>Data!AQ32-Data!CX32</f>
        <v>9</v>
      </c>
      <c r="AN32" s="20">
        <f>Data!AR32-Data!CY32</f>
        <v>-2.0999999999999963E-2</v>
      </c>
      <c r="AO32" s="20">
        <f>Data!AS32-Data!CZ32</f>
        <v>-4</v>
      </c>
      <c r="AP32" s="20">
        <f>Data!AT32-Data!DA32</f>
        <v>-37</v>
      </c>
      <c r="AQ32" s="20">
        <f>Data!AU32-Data!DB32</f>
        <v>4.4999999999999984E-2</v>
      </c>
      <c r="AR32" s="20">
        <f>Data!AV32-Data!DC32</f>
        <v>-9</v>
      </c>
      <c r="AS32" s="20">
        <f>Data!AW32-Data!DD32</f>
        <v>-1</v>
      </c>
      <c r="AT32" s="20">
        <f>Data!AX32-Data!DE32</f>
        <v>-4.4999999999999929E-2</v>
      </c>
      <c r="AU32" s="20">
        <f>Data!AY32-Data!DF32</f>
        <v>12</v>
      </c>
      <c r="AV32" s="20">
        <f>Data!AZ32-Data!DG32</f>
        <v>1.7142857142857153</v>
      </c>
      <c r="AW32" s="20">
        <f>Data!BA32-Data!DH32</f>
        <v>-2</v>
      </c>
      <c r="AX32" s="20">
        <f>Data!BB32-Data!DI32</f>
        <v>-0.2857142857142847</v>
      </c>
      <c r="AY32" s="20">
        <f>Data!BC32-Data!DJ32</f>
        <v>-43</v>
      </c>
      <c r="AZ32" s="20">
        <f>Data!BD32-Data!DK32</f>
        <v>-9</v>
      </c>
      <c r="BA32" s="20">
        <f>Data!BE32-Data!DL32</f>
        <v>-20</v>
      </c>
      <c r="BB32" s="20">
        <f>Data!BF32-Data!DM32</f>
        <v>-45</v>
      </c>
      <c r="BC32" s="20">
        <f>Data!BG32-Data!DN32</f>
        <v>-28</v>
      </c>
      <c r="BD32" s="20">
        <f>Data!BH32-Data!DO32</f>
        <v>-3</v>
      </c>
      <c r="BE32" s="20">
        <f>Data!BI32-Data!DP32</f>
        <v>-2.2219999999999942</v>
      </c>
      <c r="BF32" s="20">
        <f>Data!BJ32-Data!DQ32</f>
        <v>-0.77800000000000002</v>
      </c>
      <c r="BG32" s="20">
        <f>Data!BK32-Data!DR32</f>
        <v>4.1000000000000147E-2</v>
      </c>
      <c r="BH32" s="20">
        <f>Data!BL32-Data!DS32</f>
        <v>-5</v>
      </c>
      <c r="BI32" s="20">
        <f>Data!BM32-Data!DT32</f>
        <v>8.2000000000000017E-2</v>
      </c>
      <c r="BJ32" s="20">
        <f>Data!BN32-Data!DU32</f>
        <v>-4.0999999999999979</v>
      </c>
      <c r="BK32" s="20">
        <f>Data!BO32-Data!DV32</f>
        <v>-9.9999999999997868E-2</v>
      </c>
      <c r="BL32" s="20">
        <f>Data!BP32-Data!DW32</f>
        <v>-2.1999999999999997</v>
      </c>
      <c r="BM32" s="20">
        <f>Data!BQ32-Data!DX32</f>
        <v>-1</v>
      </c>
      <c r="BN32" s="20">
        <f>Data!BR32-Data!DY32</f>
        <v>-3.0999999999999979</v>
      </c>
      <c r="BO32" s="20">
        <f>Data!BS32-Data!DZ32</f>
        <v>-12</v>
      </c>
      <c r="BP32" s="20">
        <f>Data!BT32-Data!EA32</f>
        <v>8.0000000000000071E-3</v>
      </c>
      <c r="BQ32" s="20">
        <f>Data!BU32-Data!EB32</f>
        <v>6</v>
      </c>
      <c r="BR32" s="20">
        <f>Data!BV32-Data!EC32</f>
        <v>-73</v>
      </c>
      <c r="BS32" s="20">
        <f>Data!BW32-Data!ED32</f>
        <v>-63</v>
      </c>
      <c r="BT32" s="20">
        <f>Data!BX32-Data!EE32</f>
        <v>-104</v>
      </c>
      <c r="BU32" s="20">
        <f>Data!BY32-Data!EF32</f>
        <v>-5</v>
      </c>
      <c r="BV32" s="20">
        <f>Data!BZ32-Data!EG32</f>
        <v>10</v>
      </c>
      <c r="BW32" s="20">
        <f>Data!CA32-Data!EH32</f>
        <v>-27</v>
      </c>
      <c r="BX32" s="20">
        <f>Data!CB32-Data!EI32</f>
        <v>-12</v>
      </c>
      <c r="BY32" s="20">
        <f>Data!CC32-Data!EJ32</f>
        <v>-73</v>
      </c>
      <c r="BZ32" s="20">
        <f>Data!EK32</f>
        <v>11511.849999999999</v>
      </c>
      <c r="CA32" s="20">
        <f>Data!EL32</f>
        <v>11579.82</v>
      </c>
      <c r="CB32" s="20">
        <f>Data!EM32</f>
        <v>60.990222222222215</v>
      </c>
      <c r="CC32" s="20">
        <f>Data!EN32</f>
        <v>74.323111111111103</v>
      </c>
      <c r="CD32" s="20">
        <f>Data!EO32</f>
        <v>10.3675</v>
      </c>
      <c r="CE32" s="20">
        <f>Data!EP32</f>
        <v>106.76</v>
      </c>
      <c r="CF32" s="50">
        <f>IF(ISBLANK(Data!EQ32), "", Data!EQ32)</f>
        <v>78</v>
      </c>
      <c r="CG32" s="50">
        <f>IF(ISBLANK(Data!ER32), "", Data!ER32)</f>
        <v>67</v>
      </c>
      <c r="CH32" s="61" t="str">
        <f>IF(ISBLANK(Data!ES32), "", Data!ES32)</f>
        <v>North Dakota St.</v>
      </c>
      <c r="CI32" s="61">
        <f>IF(ISBLANK(Data!ET32), "", Data!ET32)</f>
        <v>145</v>
      </c>
    </row>
    <row r="33" spans="1:87" x14ac:dyDescent="0.45">
      <c r="A33" s="50">
        <f>IF(ISBLANK(Data!A33), "", Data!A33)</f>
        <v>45267</v>
      </c>
      <c r="B33" s="50" t="str">
        <f>IF(ISBLANK(Data!B33), "", Data!B33)</f>
        <v>UNC Greensboro</v>
      </c>
      <c r="C33" s="50">
        <f>IF(ISBLANK(Data!C33), "", Data!C33)</f>
        <v>322</v>
      </c>
      <c r="D33" s="50" t="str">
        <f>IF(ISBLANK(Data!D33), "", Data!D33)</f>
        <v>Eastern Kentucky</v>
      </c>
      <c r="E33" s="50">
        <f>IF(ISBLANK(Data!E33), "", Data!E33)</f>
        <v>79</v>
      </c>
      <c r="F33" s="50" t="str">
        <f>IF(ISBLANK(Data!F33), "", Data!F33)</f>
        <v>N</v>
      </c>
      <c r="G33" s="50" t="str">
        <f>IF(ISBLANK(Data!G33), "", Data!G33)</f>
        <v>UNC Greensboro</v>
      </c>
      <c r="H33" s="50" t="str">
        <f>IF(ISBLANK(Data!H33), "", Data!H33)</f>
        <v>Eastern Kentucky</v>
      </c>
      <c r="I33" s="50" t="str">
        <f>IF(ISBLANK(Data!I33), "", Data!I33)</f>
        <v>UNC Greensboro</v>
      </c>
      <c r="J33" s="50" t="str">
        <f>IF(ISBLANK(Data!J33), "", Data!J33)</f>
        <v>Eastern Kentucky</v>
      </c>
      <c r="K33" s="50" t="str">
        <f>IF(ISBLANK(Data!K33), "", Data!K33)</f>
        <v>UNC Greensboro</v>
      </c>
      <c r="L33" s="50" t="str">
        <f>IF(ISBLANK(Data!L33), "", Data!L33)</f>
        <v>Eastern Kentucky</v>
      </c>
      <c r="M33" s="50" t="str">
        <f>IF(ISBLANK(Data!M33), "", Data!M33)</f>
        <v>NC-Grnsboro</v>
      </c>
      <c r="N33" s="50" t="str">
        <f>IF(ISBLANK(Data!N33), "", Data!N33)</f>
        <v>E Kentucky</v>
      </c>
      <c r="O33" s="50" t="str">
        <f>IF(ISBLANK(Data!O33), "", Data!O33)</f>
        <v>UNCG</v>
      </c>
      <c r="P33" s="50" t="str">
        <f>IF(ISBLANK(Data!P33), "", Data!P33)</f>
        <v>E. Kentucky</v>
      </c>
      <c r="Q33" s="50" t="str">
        <f>IF(ISBLANK(Data!Q33), "", Data!Q33)</f>
        <v>UNCG</v>
      </c>
      <c r="R33" s="50" t="str">
        <f>IF(ISBLANK(Data!R33), "", Data!R33)</f>
        <v>Eastern Kentucky</v>
      </c>
      <c r="S33" s="20">
        <f>Data!W33-Data!CD33</f>
        <v>0.35714285714285698</v>
      </c>
      <c r="T33" s="20">
        <f>Data!X33-Data!CE33</f>
        <v>11.52</v>
      </c>
      <c r="U33" s="20">
        <f>Data!Y33-Data!CF33</f>
        <v>6.2999999999999972</v>
      </c>
      <c r="V33" s="20">
        <f>Data!Z33-Data!CG33</f>
        <v>-5.3000000000000114</v>
      </c>
      <c r="W33" s="20">
        <f>Data!AA33-Data!CH33</f>
        <v>-2.4000000000000057</v>
      </c>
      <c r="X33" s="20">
        <f>Data!AB33-Data!CI33</f>
        <v>-0.113</v>
      </c>
      <c r="Y33" s="20">
        <f>Data!AC33-Data!CJ33</f>
        <v>5.99</v>
      </c>
      <c r="Z33" s="20">
        <f>Data!AD33-Data!CK33</f>
        <v>5.1000000000000085</v>
      </c>
      <c r="AA33" s="20">
        <f>Data!AE33-Data!CL33</f>
        <v>-1</v>
      </c>
      <c r="AB33" s="20">
        <f>Data!AF33-Data!CM33</f>
        <v>5.99</v>
      </c>
      <c r="AC33" s="20">
        <f>Data!AG33-Data!CN33</f>
        <v>1.9000000000000057</v>
      </c>
      <c r="AD33" s="20">
        <f>Data!AH33-Data!CO33</f>
        <v>-3.5</v>
      </c>
      <c r="AE33" s="20">
        <f>Data!AI33-Data!CP33</f>
        <v>0.13829999999999998</v>
      </c>
      <c r="AF33" s="20">
        <f>Data!AJ33-Data!CQ33</f>
        <v>2.9</v>
      </c>
      <c r="AG33" s="20">
        <f>Data!AK33-Data!CR33</f>
        <v>0.70000000000000007</v>
      </c>
      <c r="AH33" s="20">
        <f>Data!AL33-Data!CS33</f>
        <v>148</v>
      </c>
      <c r="AI33" s="20">
        <f>Data!AM33-Data!CT33</f>
        <v>17.25</v>
      </c>
      <c r="AJ33" s="20">
        <f>Data!AN33-Data!CU33</f>
        <v>3.5</v>
      </c>
      <c r="AK33" s="20">
        <f>Data!AO33-Data!CV33</f>
        <v>27</v>
      </c>
      <c r="AL33" s="20">
        <f>Data!AP33-Data!CW33</f>
        <v>20</v>
      </c>
      <c r="AM33" s="20">
        <f>Data!AQ33-Data!CX33</f>
        <v>-24</v>
      </c>
      <c r="AN33" s="20">
        <f>Data!AR33-Data!CY33</f>
        <v>1.8999999999999961E-2</v>
      </c>
      <c r="AO33" s="20">
        <f>Data!AS33-Data!CZ33</f>
        <v>13</v>
      </c>
      <c r="AP33" s="20">
        <f>Data!AT33-Data!DA33</f>
        <v>8</v>
      </c>
      <c r="AQ33" s="20">
        <f>Data!AU33-Data!DB33</f>
        <v>0.06</v>
      </c>
      <c r="AR33" s="20">
        <f>Data!AV33-Data!DC33</f>
        <v>20</v>
      </c>
      <c r="AS33" s="20">
        <f>Data!AW33-Data!DD33</f>
        <v>9</v>
      </c>
      <c r="AT33" s="20">
        <f>Data!AX33-Data!DE33</f>
        <v>0.10999999999999999</v>
      </c>
      <c r="AU33" s="20">
        <f>Data!AY33-Data!DF33</f>
        <v>-37</v>
      </c>
      <c r="AV33" s="20">
        <f>Data!AZ33-Data!DG33</f>
        <v>-14.666666666666666</v>
      </c>
      <c r="AW33" s="20">
        <f>Data!BA33-Data!DH33</f>
        <v>-36</v>
      </c>
      <c r="AX33" s="20">
        <f>Data!BB33-Data!DI33</f>
        <v>-29.666666666666664</v>
      </c>
      <c r="AY33" s="20">
        <f>Data!BC33-Data!DJ33</f>
        <v>-12</v>
      </c>
      <c r="AZ33" s="20">
        <f>Data!BD33-Data!DK33</f>
        <v>3</v>
      </c>
      <c r="BA33" s="20">
        <f>Data!BE33-Data!DL33</f>
        <v>-38</v>
      </c>
      <c r="BB33" s="20">
        <f>Data!BF33-Data!DM33</f>
        <v>-15</v>
      </c>
      <c r="BC33" s="20">
        <f>Data!BG33-Data!DN33</f>
        <v>36</v>
      </c>
      <c r="BD33" s="20">
        <f>Data!BH33-Data!DO33</f>
        <v>-8.5999999999999943</v>
      </c>
      <c r="BE33" s="20">
        <f>Data!BI33-Data!DP33</f>
        <v>-8.046999999999997</v>
      </c>
      <c r="BF33" s="20">
        <f>Data!BJ33-Data!DQ33</f>
        <v>-0.59600000000000009</v>
      </c>
      <c r="BG33" s="20">
        <f>Data!BK33-Data!DR33</f>
        <v>0.14900000000000002</v>
      </c>
      <c r="BH33" s="20">
        <f>Data!BL33-Data!DS33</f>
        <v>-3.9529999999999994</v>
      </c>
      <c r="BI33" s="20">
        <f>Data!BM33-Data!DT33</f>
        <v>0.20199999999999996</v>
      </c>
      <c r="BJ33" s="20">
        <f>Data!BN33-Data!DU33</f>
        <v>-2.8000000000000007</v>
      </c>
      <c r="BK33" s="20">
        <f>Data!BO33-Data!DV33</f>
        <v>-1.6999999999999993</v>
      </c>
      <c r="BL33" s="20">
        <f>Data!BP33-Data!DW33</f>
        <v>-6.6999999999999993</v>
      </c>
      <c r="BM33" s="20">
        <f>Data!BQ33-Data!DX33</f>
        <v>-0.6904761904761898</v>
      </c>
      <c r="BN33" s="20">
        <f>Data!BR33-Data!DY33</f>
        <v>2.8999999999999986</v>
      </c>
      <c r="BO33" s="20">
        <f>Data!BS33-Data!DZ33</f>
        <v>-295</v>
      </c>
      <c r="BP33" s="20">
        <f>Data!BT33-Data!EA33</f>
        <v>0.24699999999999994</v>
      </c>
      <c r="BQ33" s="20">
        <f>Data!BU33-Data!EB33</f>
        <v>-3</v>
      </c>
      <c r="BR33" s="20">
        <f>Data!BV33-Data!EC33</f>
        <v>-246</v>
      </c>
      <c r="BS33" s="20">
        <f>Data!BW33-Data!ED33</f>
        <v>-87</v>
      </c>
      <c r="BT33" s="20">
        <f>Data!BX33-Data!EE33</f>
        <v>-249</v>
      </c>
      <c r="BU33" s="20">
        <f>Data!BY33-Data!EF33</f>
        <v>-51</v>
      </c>
      <c r="BV33" s="20">
        <f>Data!BZ33-Data!EG33</f>
        <v>-135</v>
      </c>
      <c r="BW33" s="20">
        <f>Data!CA33-Data!EH33</f>
        <v>-86.999999999999986</v>
      </c>
      <c r="BX33" s="20">
        <f>Data!CB33-Data!EI33</f>
        <v>-294</v>
      </c>
      <c r="BY33" s="20">
        <f>Data!CC33-Data!EJ33</f>
        <v>-151</v>
      </c>
      <c r="BZ33" s="20">
        <f>Data!EK33</f>
        <v>11717.34</v>
      </c>
      <c r="CA33" s="20">
        <f>Data!EL33</f>
        <v>10495.88</v>
      </c>
      <c r="CB33" s="20">
        <f>Data!EM33</f>
        <v>68.259666666666661</v>
      </c>
      <c r="CC33" s="20">
        <f>Data!EN33</f>
        <v>90.478571428571428</v>
      </c>
      <c r="CD33" s="20">
        <f>Data!EO33</f>
        <v>11.1639</v>
      </c>
      <c r="CE33" s="20">
        <f>Data!EP33</f>
        <v>67.164999999999992</v>
      </c>
      <c r="CF33" s="50">
        <f>IF(ISBLANK(Data!EQ33), "", Data!EQ33)</f>
        <v>87</v>
      </c>
      <c r="CG33" s="50">
        <f>IF(ISBLANK(Data!ER33), "", Data!ER33)</f>
        <v>85</v>
      </c>
      <c r="CH33" s="61" t="str">
        <f>IF(ISBLANK(Data!ES33), "", Data!ES33)</f>
        <v>UNC Greensboro</v>
      </c>
      <c r="CI33" s="61">
        <f>IF(ISBLANK(Data!ET33), "", Data!ET33)</f>
        <v>172</v>
      </c>
    </row>
    <row r="34" spans="1:87" x14ac:dyDescent="0.45">
      <c r="A34" s="50">
        <f>IF(ISBLANK(Data!A34), "", Data!A34)</f>
        <v>45268</v>
      </c>
      <c r="B34" s="50" t="str">
        <f>IF(ISBLANK(Data!B34), "", Data!B34)</f>
        <v>Duquesne</v>
      </c>
      <c r="C34" s="50">
        <f>IF(ISBLANK(Data!C34), "", Data!C34)</f>
        <v>75</v>
      </c>
      <c r="D34" s="50" t="str">
        <f>IF(ISBLANK(Data!D34), "", Data!D34)</f>
        <v>Saint Peter's</v>
      </c>
      <c r="E34" s="50">
        <f>IF(ISBLANK(Data!E34), "", Data!E34)</f>
        <v>255</v>
      </c>
      <c r="F34" s="50" t="str">
        <f>IF(ISBLANK(Data!F34), "", Data!F34)</f>
        <v>N</v>
      </c>
      <c r="G34" s="50" t="str">
        <f>IF(ISBLANK(Data!G34), "", Data!G34)</f>
        <v>Duquesne</v>
      </c>
      <c r="H34" s="50" t="str">
        <f>IF(ISBLANK(Data!H34), "", Data!H34)</f>
        <v>Saint Peter's</v>
      </c>
      <c r="I34" s="50" t="str">
        <f>IF(ISBLANK(Data!I34), "", Data!I34)</f>
        <v>Duquesne</v>
      </c>
      <c r="J34" s="50" t="str">
        <f>IF(ISBLANK(Data!J34), "", Data!J34)</f>
        <v>Saint Peter's</v>
      </c>
      <c r="K34" s="50" t="str">
        <f>IF(ISBLANK(Data!K34), "", Data!K34)</f>
        <v>Duquesne</v>
      </c>
      <c r="L34" s="50" t="str">
        <f>IF(ISBLANK(Data!L34), "", Data!L34)</f>
        <v>Saint Peter's</v>
      </c>
      <c r="M34" s="50" t="str">
        <f>IF(ISBLANK(Data!M34), "", Data!M34)</f>
        <v>Duquesne</v>
      </c>
      <c r="N34" s="50" t="str">
        <f>IF(ISBLANK(Data!N34), "", Data!N34)</f>
        <v>St Peters</v>
      </c>
      <c r="O34" s="50" t="str">
        <f>IF(ISBLANK(Data!O34), "", Data!O34)</f>
        <v>Duquesne</v>
      </c>
      <c r="P34" s="50" t="str">
        <f>IF(ISBLANK(Data!P34), "", Data!P34)</f>
        <v>St. Peter's</v>
      </c>
      <c r="Q34" s="50" t="str">
        <f>IF(ISBLANK(Data!Q34), "", Data!Q34)</f>
        <v>Duquesne</v>
      </c>
      <c r="R34" s="50" t="str">
        <f>IF(ISBLANK(Data!R34), "", Data!R34)</f>
        <v>Saint Peter's</v>
      </c>
      <c r="S34" s="20">
        <f>Data!W34-Data!CD34</f>
        <v>0.32142857142857101</v>
      </c>
      <c r="T34" s="20">
        <f>Data!X34-Data!CE34</f>
        <v>14.7</v>
      </c>
      <c r="U34" s="20">
        <f>Data!Y34-Data!CF34</f>
        <v>15.099999999999994</v>
      </c>
      <c r="V34" s="20">
        <f>Data!Z34-Data!CG34</f>
        <v>0.40000000000000568</v>
      </c>
      <c r="W34" s="20">
        <f>Data!AA34-Data!CH34</f>
        <v>5.2999999999999972</v>
      </c>
      <c r="X34" s="20">
        <f>Data!AB34-Data!CI34</f>
        <v>2.5999999999999999E-2</v>
      </c>
      <c r="Y34" s="20">
        <f>Data!AC34-Data!CJ34</f>
        <v>-0.13</v>
      </c>
      <c r="Z34" s="20">
        <f>Data!AD34-Data!CK34</f>
        <v>0</v>
      </c>
      <c r="AA34" s="20">
        <f>Data!AE34-Data!CL34</f>
        <v>9.9999999999994316E-2</v>
      </c>
      <c r="AB34" s="20">
        <f>Data!AF34-Data!CM34</f>
        <v>-1.53</v>
      </c>
      <c r="AC34" s="20">
        <f>Data!AG34-Data!CN34</f>
        <v>18.5</v>
      </c>
      <c r="AD34" s="20">
        <f>Data!AH34-Data!CO34</f>
        <v>-1.2000000000000028</v>
      </c>
      <c r="AE34" s="20">
        <f>Data!AI34-Data!CP34</f>
        <v>0.48930000000000001</v>
      </c>
      <c r="AF34" s="20">
        <f>Data!AJ34-Data!CQ34</f>
        <v>2.5</v>
      </c>
      <c r="AG34" s="20">
        <f>Data!AK34-Data!CR34</f>
        <v>0.35892857142857143</v>
      </c>
      <c r="AH34" s="20">
        <f>Data!AL34-Data!CS34</f>
        <v>209</v>
      </c>
      <c r="AI34" s="20">
        <f>Data!AM34-Data!CT34</f>
        <v>14.77</v>
      </c>
      <c r="AJ34" s="20">
        <f>Data!AN34-Data!CU34</f>
        <v>4.22</v>
      </c>
      <c r="AK34" s="20">
        <f>Data!AO34-Data!CV34</f>
        <v>197</v>
      </c>
      <c r="AL34" s="20">
        <f>Data!AP34-Data!CW34</f>
        <v>115</v>
      </c>
      <c r="AM34" s="20">
        <f>Data!AQ34-Data!CX34</f>
        <v>101</v>
      </c>
      <c r="AN34" s="20">
        <f>Data!AR34-Data!CY34</f>
        <v>6.2E-2</v>
      </c>
      <c r="AO34" s="20">
        <f>Data!AS34-Data!CZ34</f>
        <v>37</v>
      </c>
      <c r="AP34" s="20">
        <f>Data!AT34-Data!DA34</f>
        <v>76</v>
      </c>
      <c r="AQ34" s="20">
        <f>Data!AU34-Data!DB34</f>
        <v>7.0000000000000007E-2</v>
      </c>
      <c r="AR34" s="20">
        <f>Data!AV34-Data!DC34</f>
        <v>22</v>
      </c>
      <c r="AS34" s="20">
        <f>Data!AW34-Data!DD34</f>
        <v>37</v>
      </c>
      <c r="AT34" s="20">
        <f>Data!AX34-Data!DE34</f>
        <v>-3.400000000000003E-2</v>
      </c>
      <c r="AU34" s="20">
        <f>Data!AY34-Data!DF34</f>
        <v>-1</v>
      </c>
      <c r="AV34" s="20">
        <f>Data!AZ34-Data!DG34</f>
        <v>-1.8035714285714288</v>
      </c>
      <c r="AW34" s="20">
        <f>Data!BA34-Data!DH34</f>
        <v>58</v>
      </c>
      <c r="AX34" s="20">
        <f>Data!BB34-Data!DI34</f>
        <v>2.8214285714285694</v>
      </c>
      <c r="AY34" s="20">
        <f>Data!BC34-Data!DJ34</f>
        <v>44</v>
      </c>
      <c r="AZ34" s="20">
        <f>Data!BD34-Data!DK34</f>
        <v>10</v>
      </c>
      <c r="BA34" s="20">
        <f>Data!BE34-Data!DL34</f>
        <v>22</v>
      </c>
      <c r="BB34" s="20">
        <f>Data!BF34-Data!DM34</f>
        <v>-15</v>
      </c>
      <c r="BC34" s="20">
        <f>Data!BG34-Data!DN34</f>
        <v>-11</v>
      </c>
      <c r="BD34" s="20">
        <f>Data!BH34-Data!DO34</f>
        <v>16.899999999999999</v>
      </c>
      <c r="BE34" s="20">
        <f>Data!BI34-Data!DP34</f>
        <v>6.375</v>
      </c>
      <c r="BF34" s="20">
        <f>Data!BJ34-Data!DQ34</f>
        <v>10.554</v>
      </c>
      <c r="BG34" s="20">
        <f>Data!BK34-Data!DR34</f>
        <v>0.57800000000000007</v>
      </c>
      <c r="BH34" s="20">
        <f>Data!BL34-Data!DS34</f>
        <v>-3.7859999999999996</v>
      </c>
      <c r="BI34" s="20">
        <f>Data!BM34-Data!DT34</f>
        <v>0.17599999999999999</v>
      </c>
      <c r="BJ34" s="20">
        <f>Data!BN34-Data!DU34</f>
        <v>7.1000000000000014</v>
      </c>
      <c r="BK34" s="20">
        <f>Data!BO34-Data!DV34</f>
        <v>2.3000000000000007</v>
      </c>
      <c r="BL34" s="20">
        <f>Data!BP34-Data!DW34</f>
        <v>2.4</v>
      </c>
      <c r="BM34" s="20">
        <f>Data!BQ34-Data!DX34</f>
        <v>0.46428571428571441</v>
      </c>
      <c r="BN34" s="20">
        <f>Data!BR34-Data!DY34</f>
        <v>-4.1999999999999993</v>
      </c>
      <c r="BO34" s="20">
        <f>Data!BS34-Data!DZ34</f>
        <v>-113</v>
      </c>
      <c r="BP34" s="20">
        <f>Data!BT34-Data!EA34</f>
        <v>8.1999999999999962E-2</v>
      </c>
      <c r="BQ34" s="20">
        <f>Data!BU34-Data!EB34</f>
        <v>0</v>
      </c>
      <c r="BR34" s="20">
        <f>Data!BV34-Data!EC34</f>
        <v>-95</v>
      </c>
      <c r="BS34" s="20">
        <f>Data!BW34-Data!ED34</f>
        <v>-132</v>
      </c>
      <c r="BT34" s="20">
        <f>Data!BX34-Data!EE34</f>
        <v>-112</v>
      </c>
      <c r="BU34" s="20">
        <f>Data!BY34-Data!EF34</f>
        <v>-162</v>
      </c>
      <c r="BV34" s="20">
        <f>Data!BZ34-Data!EG34</f>
        <v>-163</v>
      </c>
      <c r="BW34" s="20">
        <f>Data!CA34-Data!EH34</f>
        <v>-94.800000000000011</v>
      </c>
      <c r="BX34" s="20">
        <f>Data!CB34-Data!EI34</f>
        <v>-126</v>
      </c>
      <c r="BY34" s="20">
        <f>Data!CC34-Data!EJ34</f>
        <v>-144</v>
      </c>
      <c r="BZ34" s="20">
        <f>Data!EK34</f>
        <v>11373</v>
      </c>
      <c r="CA34" s="20">
        <f>Data!EL34</f>
        <v>9871.36</v>
      </c>
      <c r="CB34" s="20">
        <f>Data!EM34</f>
        <v>72.285714285714278</v>
      </c>
      <c r="CC34" s="20">
        <f>Data!EN34</f>
        <v>103.18049999999999</v>
      </c>
      <c r="CD34" s="20">
        <f>Data!EO34</f>
        <v>13.5388</v>
      </c>
      <c r="CE34" s="20">
        <f>Data!EP34</f>
        <v>111.384</v>
      </c>
      <c r="CF34" s="50">
        <f>IF(ISBLANK(Data!EQ34), "", Data!EQ34)</f>
        <v>68</v>
      </c>
      <c r="CG34" s="50">
        <f>IF(ISBLANK(Data!ER34), "", Data!ER34)</f>
        <v>59</v>
      </c>
      <c r="CH34" s="61" t="str">
        <f>IF(ISBLANK(Data!ES34), "", Data!ES34)</f>
        <v>Duquesne</v>
      </c>
      <c r="CI34" s="61">
        <f>IF(ISBLANK(Data!ET34), "", Data!ET34)</f>
        <v>127</v>
      </c>
    </row>
    <row r="35" spans="1:87" x14ac:dyDescent="0.45">
      <c r="A35" s="50">
        <f>IF(ISBLANK(Data!A35), "", Data!A35)</f>
        <v>45268</v>
      </c>
      <c r="B35" s="50" t="str">
        <f>IF(ISBLANK(Data!B35), "", Data!B35)</f>
        <v>Boston College</v>
      </c>
      <c r="C35" s="50">
        <f>IF(ISBLANK(Data!C35), "", Data!C35)</f>
        <v>26</v>
      </c>
      <c r="D35" s="50" t="str">
        <f>IF(ISBLANK(Data!D35), "", Data!D35)</f>
        <v>Holy Cross</v>
      </c>
      <c r="E35" s="50">
        <f>IF(ISBLANK(Data!E35), "", Data!E35)</f>
        <v>112</v>
      </c>
      <c r="F35" s="50" t="str">
        <f>IF(ISBLANK(Data!F35), "", Data!F35)</f>
        <v>N</v>
      </c>
      <c r="G35" s="50" t="str">
        <f>IF(ISBLANK(Data!G35), "", Data!G35)</f>
        <v>Boston College</v>
      </c>
      <c r="H35" s="50" t="str">
        <f>IF(ISBLANK(Data!H35), "", Data!H35)</f>
        <v>Holy Cross</v>
      </c>
      <c r="I35" s="50" t="str">
        <f>IF(ISBLANK(Data!I35), "", Data!I35)</f>
        <v>Boston College</v>
      </c>
      <c r="J35" s="50" t="str">
        <f>IF(ISBLANK(Data!J35), "", Data!J35)</f>
        <v>Holy Cross</v>
      </c>
      <c r="K35" s="50" t="str">
        <f>IF(ISBLANK(Data!K35), "", Data!K35)</f>
        <v>Boston College</v>
      </c>
      <c r="L35" s="50" t="str">
        <f>IF(ISBLANK(Data!L35), "", Data!L35)</f>
        <v>Holy Cross</v>
      </c>
      <c r="M35" s="50" t="str">
        <f>IF(ISBLANK(Data!M35), "", Data!M35)</f>
        <v>Boston Col</v>
      </c>
      <c r="N35" s="50" t="str">
        <f>IF(ISBLANK(Data!N35), "", Data!N35)</f>
        <v>Holy Cross</v>
      </c>
      <c r="O35" s="50" t="str">
        <f>IF(ISBLANK(Data!O35), "", Data!O35)</f>
        <v>Boston College</v>
      </c>
      <c r="P35" s="50" t="str">
        <f>IF(ISBLANK(Data!P35), "", Data!P35)</f>
        <v>Holy Cross</v>
      </c>
      <c r="Q35" s="50" t="str">
        <f>IF(ISBLANK(Data!Q35), "", Data!Q35)</f>
        <v>Boston College</v>
      </c>
      <c r="R35" s="50" t="str">
        <f>IF(ISBLANK(Data!R35), "", Data!R35)</f>
        <v>Holy Cross</v>
      </c>
      <c r="S35" s="20">
        <f>Data!W35-Data!CD35</f>
        <v>0.44444444444444497</v>
      </c>
      <c r="T35" s="20">
        <f>Data!X35-Data!CE35</f>
        <v>25.19</v>
      </c>
      <c r="U35" s="20">
        <f>Data!Y35-Data!CF35</f>
        <v>10</v>
      </c>
      <c r="V35" s="20">
        <f>Data!Z35-Data!CG35</f>
        <v>-15.300000000000011</v>
      </c>
      <c r="W35" s="20">
        <f>Data!AA35-Data!CH35</f>
        <v>4.2999999999999972</v>
      </c>
      <c r="X35" s="20">
        <f>Data!AB35-Data!CI35</f>
        <v>-1.6000000000000004E-2</v>
      </c>
      <c r="Y35" s="20">
        <f>Data!AC35-Data!CJ35</f>
        <v>6.0600000000000005</v>
      </c>
      <c r="Z35" s="20">
        <f>Data!AD35-Data!CK35</f>
        <v>3</v>
      </c>
      <c r="AA35" s="20">
        <f>Data!AE35-Data!CL35</f>
        <v>-3.1000000000000085</v>
      </c>
      <c r="AB35" s="20">
        <f>Data!AF35-Data!CM35</f>
        <v>5.09</v>
      </c>
      <c r="AC35" s="20">
        <f>Data!AG35-Data!CN35</f>
        <v>9.2000000000000028</v>
      </c>
      <c r="AD35" s="20">
        <f>Data!AH35-Data!CO35</f>
        <v>-13.799999999999997</v>
      </c>
      <c r="AE35" s="20">
        <f>Data!AI35-Data!CP35</f>
        <v>0.53879999999999995</v>
      </c>
      <c r="AF35" s="20">
        <f>Data!AJ35-Data!CQ35</f>
        <v>4.5</v>
      </c>
      <c r="AG35" s="20">
        <f>Data!AK35-Data!CR35</f>
        <v>0.5</v>
      </c>
      <c r="AH35" s="20">
        <f>Data!AL35-Data!CS35</f>
        <v>312</v>
      </c>
      <c r="AI35" s="20">
        <f>Data!AM35-Data!CT35</f>
        <v>28.87</v>
      </c>
      <c r="AJ35" s="20">
        <f>Data!AN35-Data!CU35</f>
        <v>10.09</v>
      </c>
      <c r="AK35" s="20">
        <f>Data!AO35-Data!CV35</f>
        <v>108</v>
      </c>
      <c r="AL35" s="20">
        <f>Data!AP35-Data!CW35</f>
        <v>-61</v>
      </c>
      <c r="AM35" s="20">
        <f>Data!AQ35-Data!CX35</f>
        <v>42</v>
      </c>
      <c r="AN35" s="20">
        <f>Data!AR35-Data!CY35</f>
        <v>2.5000000000000022E-2</v>
      </c>
      <c r="AO35" s="20">
        <f>Data!AS35-Data!CZ35</f>
        <v>-2</v>
      </c>
      <c r="AP35" s="20">
        <f>Data!AT35-Data!DA35</f>
        <v>-7</v>
      </c>
      <c r="AQ35" s="20">
        <f>Data!AU35-Data!DB35</f>
        <v>1.0000000000000009E-3</v>
      </c>
      <c r="AR35" s="20">
        <f>Data!AV35-Data!DC35</f>
        <v>46</v>
      </c>
      <c r="AS35" s="20">
        <f>Data!AW35-Data!DD35</f>
        <v>37</v>
      </c>
      <c r="AT35" s="20">
        <f>Data!AX35-Data!DE35</f>
        <v>0.15400000000000003</v>
      </c>
      <c r="AU35" s="20">
        <f>Data!AY35-Data!DF35</f>
        <v>0</v>
      </c>
      <c r="AV35" s="20">
        <f>Data!AZ35-Data!DG35</f>
        <v>0</v>
      </c>
      <c r="AW35" s="20">
        <f>Data!BA35-Data!DH35</f>
        <v>34</v>
      </c>
      <c r="AX35" s="20">
        <f>Data!BB35-Data!DI35</f>
        <v>3.7777777777777786</v>
      </c>
      <c r="AY35" s="20">
        <f>Data!BC35-Data!DJ35</f>
        <v>21</v>
      </c>
      <c r="AZ35" s="20">
        <f>Data!BD35-Data!DK35</f>
        <v>31</v>
      </c>
      <c r="BA35" s="20">
        <f>Data!BE35-Data!DL35</f>
        <v>17</v>
      </c>
      <c r="BB35" s="20">
        <f>Data!BF35-Data!DM35</f>
        <v>-15</v>
      </c>
      <c r="BC35" s="20">
        <f>Data!BG35-Data!DN35</f>
        <v>-15</v>
      </c>
      <c r="BD35" s="20">
        <f>Data!BH35-Data!DO35</f>
        <v>12</v>
      </c>
      <c r="BE35" s="20">
        <f>Data!BI35-Data!DP35</f>
        <v>-6.7779999999999916</v>
      </c>
      <c r="BF35" s="20">
        <f>Data!BJ35-Data!DQ35</f>
        <v>18.777999999999999</v>
      </c>
      <c r="BG35" s="20">
        <f>Data!BK35-Data!DR35</f>
        <v>0.37499999999999989</v>
      </c>
      <c r="BH35" s="20">
        <f>Data!BL35-Data!DS35</f>
        <v>-1.6669999999999998</v>
      </c>
      <c r="BI35" s="20">
        <f>Data!BM35-Data!DT35</f>
        <v>0.38599999999999995</v>
      </c>
      <c r="BJ35" s="20">
        <f>Data!BN35-Data!DU35</f>
        <v>-0.80000000000000071</v>
      </c>
      <c r="BK35" s="20">
        <f>Data!BO35-Data!DV35</f>
        <v>4.2000000000000011</v>
      </c>
      <c r="BL35" s="20">
        <f>Data!BP35-Data!DW35</f>
        <v>1.9</v>
      </c>
      <c r="BM35" s="20">
        <f>Data!BQ35-Data!DX35</f>
        <v>3.4444444444444442</v>
      </c>
      <c r="BN35" s="20">
        <f>Data!BR35-Data!DY35</f>
        <v>-1.6999999999999993</v>
      </c>
      <c r="BO35" s="20">
        <f>Data!BS35-Data!DZ35</f>
        <v>-256</v>
      </c>
      <c r="BP35" s="20">
        <f>Data!BT35-Data!EA35</f>
        <v>0.19099999999999995</v>
      </c>
      <c r="BQ35" s="20">
        <f>Data!BU35-Data!EB35</f>
        <v>2</v>
      </c>
      <c r="BR35" s="20">
        <f>Data!BV35-Data!EC35</f>
        <v>-259</v>
      </c>
      <c r="BS35" s="20">
        <f>Data!BW35-Data!ED35</f>
        <v>-241</v>
      </c>
      <c r="BT35" s="20">
        <f>Data!BX35-Data!EE35</f>
        <v>-227</v>
      </c>
      <c r="BU35" s="20">
        <f>Data!BY35-Data!EF35</f>
        <v>-230</v>
      </c>
      <c r="BV35" s="20">
        <f>Data!BZ35-Data!EG35</f>
        <v>-248</v>
      </c>
      <c r="BW35" s="20">
        <f>Data!CA35-Data!EH35</f>
        <v>-157.69999999999999</v>
      </c>
      <c r="BX35" s="20">
        <f>Data!CB35-Data!EI35</f>
        <v>-257</v>
      </c>
      <c r="BY35" s="20">
        <f>Data!CC35-Data!EJ35</f>
        <v>-169</v>
      </c>
      <c r="BZ35" s="20">
        <f>Data!EK35</f>
        <v>12613.510000000002</v>
      </c>
      <c r="CA35" s="20">
        <f>Data!EL35</f>
        <v>9946.64</v>
      </c>
      <c r="CB35" s="20">
        <f>Data!EM35</f>
        <v>40.183888888888887</v>
      </c>
      <c r="CC35" s="20">
        <f>Data!EN35</f>
        <v>88</v>
      </c>
      <c r="CD35" s="20">
        <f>Data!EO35</f>
        <v>9.375</v>
      </c>
      <c r="CE35" s="20">
        <f>Data!EP35</f>
        <v>116.85000000000001</v>
      </c>
      <c r="CF35" s="50">
        <f>IF(ISBLANK(Data!EQ35), "", Data!EQ35)</f>
        <v>95</v>
      </c>
      <c r="CG35" s="50">
        <f>IF(ISBLANK(Data!ER35), "", Data!ER35)</f>
        <v>64</v>
      </c>
      <c r="CH35" s="61" t="str">
        <f>IF(ISBLANK(Data!ES35), "", Data!ES35)</f>
        <v>Boston College</v>
      </c>
      <c r="CI35" s="61">
        <f>IF(ISBLANK(Data!ET35), "", Data!ET35)</f>
        <v>159</v>
      </c>
    </row>
    <row r="36" spans="1:87" x14ac:dyDescent="0.45">
      <c r="A36" s="50">
        <f>IF(ISBLANK(Data!A36), "", Data!A36)</f>
        <v>45268</v>
      </c>
      <c r="B36" s="50" t="str">
        <f>IF(ISBLANK(Data!B36), "", Data!B36)</f>
        <v>Manhattan</v>
      </c>
      <c r="C36" s="50">
        <f>IF(ISBLANK(Data!C36), "", Data!C36)</f>
        <v>158</v>
      </c>
      <c r="D36" s="50" t="str">
        <f>IF(ISBLANK(Data!D36), "", Data!D36)</f>
        <v>Fairleigh Dickinson</v>
      </c>
      <c r="E36" s="50">
        <f>IF(ISBLANK(Data!E36), "", Data!E36)</f>
        <v>85</v>
      </c>
      <c r="F36" s="50" t="str">
        <f>IF(ISBLANK(Data!F36), "", Data!F36)</f>
        <v>N</v>
      </c>
      <c r="G36" s="50" t="str">
        <f>IF(ISBLANK(Data!G36), "", Data!G36)</f>
        <v>Manhattan</v>
      </c>
      <c r="H36" s="50" t="str">
        <f>IF(ISBLANK(Data!H36), "", Data!H36)</f>
        <v>Fairleigh Dickinson</v>
      </c>
      <c r="I36" s="50" t="str">
        <f>IF(ISBLANK(Data!I36), "", Data!I36)</f>
        <v>Manhattan</v>
      </c>
      <c r="J36" s="50" t="str">
        <f>IF(ISBLANK(Data!J36), "", Data!J36)</f>
        <v>Fairleigh Dickinson</v>
      </c>
      <c r="K36" s="50" t="str">
        <f>IF(ISBLANK(Data!K36), "", Data!K36)</f>
        <v>Manhattan</v>
      </c>
      <c r="L36" s="50" t="str">
        <f>IF(ISBLANK(Data!L36), "", Data!L36)</f>
        <v>Fairleigh Dickinson</v>
      </c>
      <c r="M36" s="50" t="str">
        <f>IF(ISBLANK(Data!M36), "", Data!M36)</f>
        <v>Manhattan</v>
      </c>
      <c r="N36" s="50" t="str">
        <f>IF(ISBLANK(Data!N36), "", Data!N36)</f>
        <v>F Dickinson</v>
      </c>
      <c r="O36" s="50" t="str">
        <f>IF(ISBLANK(Data!O36), "", Data!O36)</f>
        <v>Manhattan</v>
      </c>
      <c r="P36" s="50" t="str">
        <f>IF(ISBLANK(Data!P36), "", Data!P36)</f>
        <v>FDU</v>
      </c>
      <c r="Q36" s="50" t="str">
        <f>IF(ISBLANK(Data!Q36), "", Data!Q36)</f>
        <v>Manhattan</v>
      </c>
      <c r="R36" s="50" t="str">
        <f>IF(ISBLANK(Data!R36), "", Data!R36)</f>
        <v>Fairleigh Dickinson</v>
      </c>
      <c r="S36" s="20">
        <f>Data!W36-Data!CD36</f>
        <v>0</v>
      </c>
      <c r="T36" s="20">
        <f>Data!X36-Data!CE36</f>
        <v>-0.4399999999999995</v>
      </c>
      <c r="U36" s="20">
        <f>Data!Y36-Data!CF36</f>
        <v>-7.1000000000000085</v>
      </c>
      <c r="V36" s="20">
        <f>Data!Z36-Data!CG36</f>
        <v>-6.6999999999999886</v>
      </c>
      <c r="W36" s="20">
        <f>Data!AA36-Data!CH36</f>
        <v>-5.4000000000000057</v>
      </c>
      <c r="X36" s="20">
        <f>Data!AB36-Data!CI36</f>
        <v>0.11400000000000002</v>
      </c>
      <c r="Y36" s="20">
        <f>Data!AC36-Data!CJ36</f>
        <v>9.73</v>
      </c>
      <c r="Z36" s="20">
        <f>Data!AD36-Data!CK36</f>
        <v>3.7999999999999972</v>
      </c>
      <c r="AA36" s="20">
        <f>Data!AE36-Data!CL36</f>
        <v>-5.9000000000000057</v>
      </c>
      <c r="AB36" s="20">
        <f>Data!AF36-Data!CM36</f>
        <v>15.219999999999999</v>
      </c>
      <c r="AC36" s="20">
        <f>Data!AG36-Data!CN36</f>
        <v>-6.7999999999999972</v>
      </c>
      <c r="AD36" s="20">
        <f>Data!AH36-Data!CO36</f>
        <v>-7.5999999999999943</v>
      </c>
      <c r="AE36" s="20">
        <f>Data!AI36-Data!CP36</f>
        <v>-3.2000000000000084E-3</v>
      </c>
      <c r="AF36" s="20">
        <f>Data!AJ36-Data!CQ36</f>
        <v>2.2000000000000002</v>
      </c>
      <c r="AG36" s="20">
        <f>Data!AK36-Data!CR36</f>
        <v>0.24464285714285713</v>
      </c>
      <c r="AH36" s="20">
        <f>Data!AL36-Data!CS36</f>
        <v>28</v>
      </c>
      <c r="AI36" s="20">
        <f>Data!AM36-Data!CT36</f>
        <v>3.2699999999999996</v>
      </c>
      <c r="AJ36" s="20">
        <f>Data!AN36-Data!CU36</f>
        <v>9.43</v>
      </c>
      <c r="AK36" s="20">
        <f>Data!AO36-Data!CV36</f>
        <v>-312</v>
      </c>
      <c r="AL36" s="20">
        <f>Data!AP36-Data!CW36</f>
        <v>-188</v>
      </c>
      <c r="AM36" s="20">
        <f>Data!AQ36-Data!CX36</f>
        <v>-150</v>
      </c>
      <c r="AN36" s="20">
        <f>Data!AR36-Data!CY36</f>
        <v>-4.1000000000000036E-2</v>
      </c>
      <c r="AO36" s="20">
        <f>Data!AS36-Data!CZ36</f>
        <v>-46</v>
      </c>
      <c r="AP36" s="20">
        <f>Data!AT36-Data!DA36</f>
        <v>-116</v>
      </c>
      <c r="AQ36" s="20">
        <f>Data!AU36-Data!DB36</f>
        <v>-3.0999999999999972E-2</v>
      </c>
      <c r="AR36" s="20">
        <f>Data!AV36-Data!DC36</f>
        <v>-92</v>
      </c>
      <c r="AS36" s="20">
        <f>Data!AW36-Data!DD36</f>
        <v>-141</v>
      </c>
      <c r="AT36" s="20">
        <f>Data!AX36-Data!DE36</f>
        <v>5.5000000000000049E-2</v>
      </c>
      <c r="AU36" s="20">
        <f>Data!AY36-Data!DF36</f>
        <v>-43</v>
      </c>
      <c r="AV36" s="20">
        <f>Data!AZ36-Data!DG36</f>
        <v>-4.1785714285714288</v>
      </c>
      <c r="AW36" s="20">
        <f>Data!BA36-Data!DH36</f>
        <v>-113</v>
      </c>
      <c r="AX36" s="20">
        <f>Data!BB36-Data!DI36</f>
        <v>-9.3392857142857153</v>
      </c>
      <c r="AY36" s="20">
        <f>Data!BC36-Data!DJ36</f>
        <v>-60</v>
      </c>
      <c r="AZ36" s="20">
        <f>Data!BD36-Data!DK36</f>
        <v>-28</v>
      </c>
      <c r="BA36" s="20">
        <f>Data!BE36-Data!DL36</f>
        <v>-6</v>
      </c>
      <c r="BB36" s="20">
        <f>Data!BF36-Data!DM36</f>
        <v>-19</v>
      </c>
      <c r="BC36" s="20">
        <f>Data!BG36-Data!DN36</f>
        <v>-94</v>
      </c>
      <c r="BD36" s="20">
        <f>Data!BH36-Data!DO36</f>
        <v>-18.200000000000003</v>
      </c>
      <c r="BE36" s="20">
        <f>Data!BI36-Data!DP36</f>
        <v>-3.4249999999999972</v>
      </c>
      <c r="BF36" s="20">
        <f>Data!BJ36-Data!DQ36</f>
        <v>-14.775</v>
      </c>
      <c r="BG36" s="20">
        <f>Data!BK36-Data!DR36</f>
        <v>-0.31999999999999995</v>
      </c>
      <c r="BH36" s="20">
        <f>Data!BL36-Data!DS36</f>
        <v>0.97499999999999964</v>
      </c>
      <c r="BI36" s="20">
        <f>Data!BM36-Data!DT36</f>
        <v>-0.129</v>
      </c>
      <c r="BJ36" s="20">
        <f>Data!BN36-Data!DU36</f>
        <v>-7.5999999999999979</v>
      </c>
      <c r="BK36" s="20">
        <f>Data!BO36-Data!DV36</f>
        <v>-11.6</v>
      </c>
      <c r="BL36" s="20">
        <f>Data!BP36-Data!DW36</f>
        <v>-0.20000000000000018</v>
      </c>
      <c r="BM36" s="20">
        <f>Data!BQ36-Data!DX36</f>
        <v>-1.1750000000000007</v>
      </c>
      <c r="BN36" s="20">
        <f>Data!BR36-Data!DY36</f>
        <v>-6.8999999999999986</v>
      </c>
      <c r="BO36" s="20">
        <f>Data!BS36-Data!DZ36</f>
        <v>-192</v>
      </c>
      <c r="BP36" s="20">
        <f>Data!BT36-Data!EA36</f>
        <v>0.13600000000000007</v>
      </c>
      <c r="BQ36" s="20">
        <f>Data!BU36-Data!EB36</f>
        <v>4</v>
      </c>
      <c r="BR36" s="20">
        <f>Data!BV36-Data!EC36</f>
        <v>-50</v>
      </c>
      <c r="BS36" s="20">
        <f>Data!BW36-Data!ED36</f>
        <v>-7</v>
      </c>
      <c r="BT36" s="20">
        <f>Data!BX36-Data!EE36</f>
        <v>-131</v>
      </c>
      <c r="BU36" s="20">
        <f>Data!BY36-Data!EF36</f>
        <v>78</v>
      </c>
      <c r="BV36" s="20">
        <f>Data!BZ36-Data!EG36</f>
        <v>4</v>
      </c>
      <c r="BW36" s="20">
        <f>Data!CA36-Data!EH36</f>
        <v>-9.3999999999999773</v>
      </c>
      <c r="BX36" s="20">
        <f>Data!CB36-Data!EI36</f>
        <v>-192</v>
      </c>
      <c r="BY36" s="20">
        <f>Data!CC36-Data!EJ36</f>
        <v>-39</v>
      </c>
      <c r="BZ36" s="20">
        <f>Data!EK36</f>
        <v>10911.48</v>
      </c>
      <c r="CA36" s="20">
        <f>Data!EL36</f>
        <v>11045.960000000001</v>
      </c>
      <c r="CB36" s="20">
        <f>Data!EM36</f>
        <v>133.6875</v>
      </c>
      <c r="CC36" s="20">
        <f>Data!EN36</f>
        <v>108.875</v>
      </c>
      <c r="CD36" s="20">
        <f>Data!EO36</f>
        <v>8.6499999999999986</v>
      </c>
      <c r="CE36" s="20">
        <f>Data!EP36</f>
        <v>144.91800000000001</v>
      </c>
      <c r="CF36" s="50">
        <f>IF(ISBLANK(Data!EQ36), "", Data!EQ36)</f>
        <v>71</v>
      </c>
      <c r="CG36" s="50">
        <f>IF(ISBLANK(Data!ER36), "", Data!ER36)</f>
        <v>76</v>
      </c>
      <c r="CH36" s="61" t="str">
        <f>IF(ISBLANK(Data!ES36), "", Data!ES36)</f>
        <v>Fairleigh Dickinson</v>
      </c>
      <c r="CI36" s="61">
        <f>IF(ISBLANK(Data!ET36), "", Data!ET36)</f>
        <v>147</v>
      </c>
    </row>
    <row r="37" spans="1:87" x14ac:dyDescent="0.45">
      <c r="A37" s="50">
        <f>IF(ISBLANK(Data!A37), "", Data!A37)</f>
        <v>45268</v>
      </c>
      <c r="B37" s="50" t="str">
        <f>IF(ISBLANK(Data!B37), "", Data!B37)</f>
        <v>Eastern Michigan</v>
      </c>
      <c r="C37" s="50">
        <f>IF(ISBLANK(Data!C37), "", Data!C37)</f>
        <v>80</v>
      </c>
      <c r="D37" s="50" t="str">
        <f>IF(ISBLANK(Data!D37), "", Data!D37)</f>
        <v>Oakland</v>
      </c>
      <c r="E37" s="50">
        <f>IF(ISBLANK(Data!E37), "", Data!E37)</f>
        <v>218</v>
      </c>
      <c r="F37" s="50" t="str">
        <f>IF(ISBLANK(Data!F37), "", Data!F37)</f>
        <v>N</v>
      </c>
      <c r="G37" s="50" t="str">
        <f>IF(ISBLANK(Data!G37), "", Data!G37)</f>
        <v>Eastern Michigan</v>
      </c>
      <c r="H37" s="50" t="str">
        <f>IF(ISBLANK(Data!H37), "", Data!H37)</f>
        <v>Oakland</v>
      </c>
      <c r="I37" s="50" t="str">
        <f>IF(ISBLANK(Data!I37), "", Data!I37)</f>
        <v>Eastern Michigan</v>
      </c>
      <c r="J37" s="50" t="str">
        <f>IF(ISBLANK(Data!J37), "", Data!J37)</f>
        <v>Oakland</v>
      </c>
      <c r="K37" s="50" t="str">
        <f>IF(ISBLANK(Data!K37), "", Data!K37)</f>
        <v>Eastern Michigan</v>
      </c>
      <c r="L37" s="50" t="str">
        <f>IF(ISBLANK(Data!L37), "", Data!L37)</f>
        <v>Oakland</v>
      </c>
      <c r="M37" s="50" t="str">
        <f>IF(ISBLANK(Data!M37), "", Data!M37)</f>
        <v>E Michigan</v>
      </c>
      <c r="N37" s="50" t="str">
        <f>IF(ISBLANK(Data!N37), "", Data!N37)</f>
        <v>Oakland</v>
      </c>
      <c r="O37" s="50" t="str">
        <f>IF(ISBLANK(Data!O37), "", Data!O37)</f>
        <v>E. Michigan</v>
      </c>
      <c r="P37" s="50" t="str">
        <f>IF(ISBLANK(Data!P37), "", Data!P37)</f>
        <v>Oakland</v>
      </c>
      <c r="Q37" s="50" t="str">
        <f>IF(ISBLANK(Data!Q37), "", Data!Q37)</f>
        <v>Eastern Michigan</v>
      </c>
      <c r="R37" s="50" t="str">
        <f>IF(ISBLANK(Data!R37), "", Data!R37)</f>
        <v>Oakland</v>
      </c>
      <c r="S37" s="20">
        <f>Data!W37-Data!CD37</f>
        <v>0.125</v>
      </c>
      <c r="T37" s="20">
        <f>Data!X37-Data!CE37</f>
        <v>-11.42</v>
      </c>
      <c r="U37" s="20">
        <f>Data!Y37-Data!CF37</f>
        <v>-4.5</v>
      </c>
      <c r="V37" s="20">
        <f>Data!Z37-Data!CG37</f>
        <v>7</v>
      </c>
      <c r="W37" s="20">
        <f>Data!AA37-Data!CH37</f>
        <v>-2</v>
      </c>
      <c r="X37" s="20">
        <f>Data!AB37-Data!CI37</f>
        <v>0.217</v>
      </c>
      <c r="Y37" s="20">
        <f>Data!AC37-Data!CJ37</f>
        <v>-8.24</v>
      </c>
      <c r="Z37" s="20">
        <f>Data!AD37-Data!CK37</f>
        <v>-3.4000000000000057</v>
      </c>
      <c r="AA37" s="20">
        <f>Data!AE37-Data!CL37</f>
        <v>4.8999999999999915</v>
      </c>
      <c r="AB37" s="20">
        <f>Data!AF37-Data!CM37</f>
        <v>-11.66</v>
      </c>
      <c r="AC37" s="20">
        <f>Data!AG37-Data!CN37</f>
        <v>-3.5</v>
      </c>
      <c r="AD37" s="20">
        <f>Data!AH37-Data!CO37</f>
        <v>6.2999999999999972</v>
      </c>
      <c r="AE37" s="20">
        <f>Data!AI37-Data!CP37</f>
        <v>-0.24470000000000003</v>
      </c>
      <c r="AF37" s="20">
        <f>Data!AJ37-Data!CQ37</f>
        <v>0.70000000000000018</v>
      </c>
      <c r="AG37" s="20">
        <f>Data!AK37-Data!CR37</f>
        <v>5.714285714285755E-3</v>
      </c>
      <c r="AH37" s="20">
        <f>Data!AL37-Data!CS37</f>
        <v>-96</v>
      </c>
      <c r="AI37" s="20">
        <f>Data!AM37-Data!CT37</f>
        <v>-18.809999999999999</v>
      </c>
      <c r="AJ37" s="20">
        <f>Data!AN37-Data!CU37</f>
        <v>-10.14</v>
      </c>
      <c r="AK37" s="20">
        <f>Data!AO37-Data!CV37</f>
        <v>-185</v>
      </c>
      <c r="AL37" s="20">
        <f>Data!AP37-Data!CW37</f>
        <v>-139</v>
      </c>
      <c r="AM37" s="20">
        <f>Data!AQ37-Data!CX37</f>
        <v>-166</v>
      </c>
      <c r="AN37" s="20">
        <f>Data!AR37-Data!CY37</f>
        <v>1.4000000000000012E-2</v>
      </c>
      <c r="AO37" s="20">
        <f>Data!AS37-Data!CZ37</f>
        <v>-22</v>
      </c>
      <c r="AP37" s="20">
        <f>Data!AT37-Data!DA37</f>
        <v>-81</v>
      </c>
      <c r="AQ37" s="20">
        <f>Data!AU37-Data!DB37</f>
        <v>3.3999999999999975E-2</v>
      </c>
      <c r="AR37" s="20">
        <f>Data!AV37-Data!DC37</f>
        <v>-27</v>
      </c>
      <c r="AS37" s="20">
        <f>Data!AW37-Data!DD37</f>
        <v>-22</v>
      </c>
      <c r="AT37" s="20">
        <f>Data!AX37-Data!DE37</f>
        <v>-8.1999999999999962E-2</v>
      </c>
      <c r="AU37" s="20">
        <f>Data!AY37-Data!DF37</f>
        <v>-29</v>
      </c>
      <c r="AV37" s="20">
        <f>Data!AZ37-Data!DG37</f>
        <v>5.714285714285694E-2</v>
      </c>
      <c r="AW37" s="20">
        <f>Data!BA37-Data!DH37</f>
        <v>-70</v>
      </c>
      <c r="AX37" s="20">
        <f>Data!BB37-Data!DI37</f>
        <v>4.3571428571428541</v>
      </c>
      <c r="AY37" s="20">
        <f>Data!BC37-Data!DJ37</f>
        <v>-30</v>
      </c>
      <c r="AZ37" s="20">
        <f>Data!BD37-Data!DK37</f>
        <v>-29</v>
      </c>
      <c r="BA37" s="20">
        <f>Data!BE37-Data!DL37</f>
        <v>3</v>
      </c>
      <c r="BB37" s="20">
        <f>Data!BF37-Data!DM37</f>
        <v>-18</v>
      </c>
      <c r="BC37" s="20">
        <f>Data!BG37-Data!DN37</f>
        <v>-43</v>
      </c>
      <c r="BD37" s="20">
        <f>Data!BH37-Data!DO37</f>
        <v>-5</v>
      </c>
      <c r="BE37" s="20">
        <f>Data!BI37-Data!DP37</f>
        <v>0.70000000000000284</v>
      </c>
      <c r="BF37" s="20">
        <f>Data!BJ37-Data!DQ37</f>
        <v>-5.7249999999999996</v>
      </c>
      <c r="BG37" s="20">
        <f>Data!BK37-Data!DR37</f>
        <v>-0.124</v>
      </c>
      <c r="BH37" s="20">
        <f>Data!BL37-Data!DS37</f>
        <v>0.72499999999999964</v>
      </c>
      <c r="BI37" s="20">
        <f>Data!BM37-Data!DT37</f>
        <v>-0.18199999999999994</v>
      </c>
      <c r="BJ37" s="20">
        <f>Data!BN37-Data!DU37</f>
        <v>-4.4000000000000021</v>
      </c>
      <c r="BK37" s="20">
        <f>Data!BO37-Data!DV37</f>
        <v>1.1999999999999993</v>
      </c>
      <c r="BL37" s="20">
        <f>Data!BP37-Data!DW37</f>
        <v>0.70000000000000018</v>
      </c>
      <c r="BM37" s="20">
        <f>Data!BQ37-Data!DX37</f>
        <v>-1.875</v>
      </c>
      <c r="BN37" s="20">
        <f>Data!BR37-Data!DY37</f>
        <v>-1.0999999999999979</v>
      </c>
      <c r="BO37" s="20">
        <f>Data!BS37-Data!DZ37</f>
        <v>98</v>
      </c>
      <c r="BP37" s="20">
        <f>Data!BT37-Data!EA37</f>
        <v>-6.9000000000000061E-2</v>
      </c>
      <c r="BQ37" s="20">
        <f>Data!BU37-Data!EB37</f>
        <v>9</v>
      </c>
      <c r="BR37" s="20">
        <f>Data!BV37-Data!EC37</f>
        <v>150</v>
      </c>
      <c r="BS37" s="20">
        <f>Data!BW37-Data!ED37</f>
        <v>60</v>
      </c>
      <c r="BT37" s="20">
        <f>Data!BX37-Data!EE37</f>
        <v>15</v>
      </c>
      <c r="BU37" s="20">
        <f>Data!BY37-Data!EF37</f>
        <v>153</v>
      </c>
      <c r="BV37" s="20">
        <f>Data!BZ37-Data!EG37</f>
        <v>147</v>
      </c>
      <c r="BW37" s="20">
        <f>Data!CA37-Data!EH37</f>
        <v>62.499999999999986</v>
      </c>
      <c r="BX37" s="20">
        <f>Data!CB37-Data!EI37</f>
        <v>98</v>
      </c>
      <c r="BY37" s="20">
        <f>Data!CC37-Data!EJ37</f>
        <v>168</v>
      </c>
      <c r="BZ37" s="20">
        <f>Data!EK37</f>
        <v>10564.949999999999</v>
      </c>
      <c r="CA37" s="20">
        <f>Data!EL37</f>
        <v>11774.4</v>
      </c>
      <c r="CB37" s="20">
        <f>Data!EM37</f>
        <v>88.375</v>
      </c>
      <c r="CC37" s="20">
        <f>Data!EN37</f>
        <v>60.987500000000004</v>
      </c>
      <c r="CD37" s="20">
        <f>Data!EO37</f>
        <v>11.688600000000001</v>
      </c>
      <c r="CE37" s="20">
        <f>Data!EP37</f>
        <v>110.768</v>
      </c>
      <c r="CF37" s="50">
        <f>IF(ISBLANK(Data!EQ37), "", Data!EQ37)</f>
        <v>63</v>
      </c>
      <c r="CG37" s="50">
        <f>IF(ISBLANK(Data!ER37), "", Data!ER37)</f>
        <v>77</v>
      </c>
      <c r="CH37" s="61" t="str">
        <f>IF(ISBLANK(Data!ES37), "", Data!ES37)</f>
        <v>Oakland</v>
      </c>
      <c r="CI37" s="61">
        <f>IF(ISBLANK(Data!ET37), "", Data!ET37)</f>
        <v>140</v>
      </c>
    </row>
    <row r="38" spans="1:87" x14ac:dyDescent="0.45">
      <c r="A38" s="50">
        <f>IF(ISBLANK(Data!A38), "", Data!A38)</f>
        <v>45269</v>
      </c>
      <c r="B38" s="50" t="str">
        <f>IF(ISBLANK(Data!B38), "", Data!B38)</f>
        <v>Mississippi St.</v>
      </c>
      <c r="C38" s="50">
        <f>IF(ISBLANK(Data!C38), "", Data!C38)</f>
        <v>177</v>
      </c>
      <c r="D38" s="50" t="str">
        <f>IF(ISBLANK(Data!D38), "", Data!D38)</f>
        <v>Tulane</v>
      </c>
      <c r="E38" s="50">
        <f>IF(ISBLANK(Data!E38), "", Data!E38)</f>
        <v>308</v>
      </c>
      <c r="F38" s="50" t="str">
        <f>IF(ISBLANK(Data!F38), "", Data!F38)</f>
        <v>Y</v>
      </c>
      <c r="G38" s="50" t="str">
        <f>IF(ISBLANK(Data!G38), "", Data!G38)</f>
        <v>Mississippi St.</v>
      </c>
      <c r="H38" s="50" t="str">
        <f>IF(ISBLANK(Data!H38), "", Data!H38)</f>
        <v>Tulane</v>
      </c>
      <c r="I38" s="50" t="str">
        <f>IF(ISBLANK(Data!I38), "", Data!I38)</f>
        <v>Mississippi St.</v>
      </c>
      <c r="J38" s="50" t="str">
        <f>IF(ISBLANK(Data!J38), "", Data!J38)</f>
        <v>Tulane</v>
      </c>
      <c r="K38" s="50" t="str">
        <f>IF(ISBLANK(Data!K38), "", Data!K38)</f>
        <v>Mississippi State</v>
      </c>
      <c r="L38" s="50" t="str">
        <f>IF(ISBLANK(Data!L38), "", Data!L38)</f>
        <v>Tulane</v>
      </c>
      <c r="M38" s="50" t="str">
        <f>IF(ISBLANK(Data!M38), "", Data!M38)</f>
        <v>Miss State</v>
      </c>
      <c r="N38" s="50" t="str">
        <f>IF(ISBLANK(Data!N38), "", Data!N38)</f>
        <v>Tulane</v>
      </c>
      <c r="O38" s="50" t="str">
        <f>IF(ISBLANK(Data!O38), "", Data!O38)</f>
        <v>Miss. St.</v>
      </c>
      <c r="P38" s="50" t="str">
        <f>IF(ISBLANK(Data!P38), "", Data!P38)</f>
        <v>Tulane</v>
      </c>
      <c r="Q38" s="50" t="str">
        <f>IF(ISBLANK(Data!Q38), "", Data!Q38)</f>
        <v>Mississippi State</v>
      </c>
      <c r="R38" s="50" t="str">
        <f>IF(ISBLANK(Data!R38), "", Data!R38)</f>
        <v>Tulane</v>
      </c>
      <c r="S38" s="20">
        <f>Data!W38-Data!CD38</f>
        <v>-0.10714285714285698</v>
      </c>
      <c r="T38" s="20">
        <f>Data!X38-Data!CE38</f>
        <v>8.5200000000000014</v>
      </c>
      <c r="U38" s="20">
        <f>Data!Y38-Data!CF38</f>
        <v>-5.8999999999999915</v>
      </c>
      <c r="V38" s="20">
        <f>Data!Z38-Data!CG38</f>
        <v>-14.399999999999991</v>
      </c>
      <c r="W38" s="20">
        <f>Data!AA38-Data!CH38</f>
        <v>-6.5</v>
      </c>
      <c r="X38" s="20">
        <f>Data!AB38-Data!CI38</f>
        <v>-0.109</v>
      </c>
      <c r="Y38" s="20">
        <f>Data!AC38-Data!CJ38</f>
        <v>6.39</v>
      </c>
      <c r="Z38" s="20">
        <f>Data!AD38-Data!CK38</f>
        <v>3.6999999999999886</v>
      </c>
      <c r="AA38" s="20">
        <f>Data!AE38-Data!CL38</f>
        <v>-2.7000000000000028</v>
      </c>
      <c r="AB38" s="20">
        <f>Data!AF38-Data!CM38</f>
        <v>6.39</v>
      </c>
      <c r="AC38" s="20">
        <f>Data!AG38-Data!CN38</f>
        <v>-3.7999999999999972</v>
      </c>
      <c r="AD38" s="20">
        <f>Data!AH38-Data!CO38</f>
        <v>-11.599999999999994</v>
      </c>
      <c r="AE38" s="20">
        <f>Data!AI38-Data!CP38</f>
        <v>0.17349999999999999</v>
      </c>
      <c r="AF38" s="20">
        <f>Data!AJ38-Data!CQ38</f>
        <v>0.1</v>
      </c>
      <c r="AG38" s="20">
        <f>Data!AK38-Data!CR38</f>
        <v>1.4285714285714287E-2</v>
      </c>
      <c r="AH38" s="20">
        <f>Data!AL38-Data!CS38</f>
        <v>80</v>
      </c>
      <c r="AI38" s="20">
        <f>Data!AM38-Data!CT38</f>
        <v>4.49</v>
      </c>
      <c r="AJ38" s="20">
        <f>Data!AN38-Data!CU38</f>
        <v>6.13</v>
      </c>
      <c r="AK38" s="20">
        <f>Data!AO38-Data!CV38</f>
        <v>-46</v>
      </c>
      <c r="AL38" s="20">
        <f>Data!AP38-Data!CW38</f>
        <v>-46</v>
      </c>
      <c r="AM38" s="20">
        <f>Data!AQ38-Data!CX38</f>
        <v>89</v>
      </c>
      <c r="AN38" s="20">
        <f>Data!AR38-Data!CY38</f>
        <v>-0.11700000000000005</v>
      </c>
      <c r="AO38" s="20">
        <f>Data!AS38-Data!CZ38</f>
        <v>22</v>
      </c>
      <c r="AP38" s="20">
        <f>Data!AT38-Data!DA38</f>
        <v>83</v>
      </c>
      <c r="AQ38" s="20">
        <f>Data!AU38-Data!DB38</f>
        <v>-1.8000000000000016E-2</v>
      </c>
      <c r="AR38" s="20">
        <f>Data!AV38-Data!DC38</f>
        <v>-52</v>
      </c>
      <c r="AS38" s="20">
        <f>Data!AW38-Data!DD38</f>
        <v>-56</v>
      </c>
      <c r="AT38" s="20">
        <f>Data!AX38-Data!DE38</f>
        <v>-5.1000000000000045E-2</v>
      </c>
      <c r="AU38" s="20">
        <f>Data!AY38-Data!DF38</f>
        <v>61</v>
      </c>
      <c r="AV38" s="20">
        <f>Data!AZ38-Data!DG38</f>
        <v>6.9642857142857144</v>
      </c>
      <c r="AW38" s="20">
        <f>Data!BA38-Data!DH38</f>
        <v>116</v>
      </c>
      <c r="AX38" s="20">
        <f>Data!BB38-Data!DI38</f>
        <v>10.589285714285715</v>
      </c>
      <c r="AY38" s="20">
        <f>Data!BC38-Data!DJ38</f>
        <v>19</v>
      </c>
      <c r="AZ38" s="20">
        <f>Data!BD38-Data!DK38</f>
        <v>-6</v>
      </c>
      <c r="BA38" s="20">
        <f>Data!BE38-Data!DL38</f>
        <v>3</v>
      </c>
      <c r="BB38" s="20">
        <f>Data!BF38-Data!DM38</f>
        <v>30</v>
      </c>
      <c r="BC38" s="20">
        <f>Data!BG38-Data!DN38</f>
        <v>16</v>
      </c>
      <c r="BD38" s="20">
        <f>Data!BH38-Data!DO38</f>
        <v>-16.800000000000011</v>
      </c>
      <c r="BE38" s="20">
        <f>Data!BI38-Data!DP38</f>
        <v>-15.179000000000002</v>
      </c>
      <c r="BF38" s="20">
        <f>Data!BJ38-Data!DQ38</f>
        <v>-1.625</v>
      </c>
      <c r="BG38" s="20">
        <f>Data!BK38-Data!DR38</f>
        <v>-0.126</v>
      </c>
      <c r="BH38" s="20">
        <f>Data!BL38-Data!DS38</f>
        <v>2.3040000000000003</v>
      </c>
      <c r="BI38" s="20">
        <f>Data!BM38-Data!DT38</f>
        <v>-0.30100000000000005</v>
      </c>
      <c r="BJ38" s="20">
        <f>Data!BN38-Data!DU38</f>
        <v>8.1000000000000014</v>
      </c>
      <c r="BK38" s="20">
        <f>Data!BO38-Data!DV38</f>
        <v>-10.899999999999999</v>
      </c>
      <c r="BL38" s="20">
        <f>Data!BP38-Data!DW38</f>
        <v>-0.10000000000000009</v>
      </c>
      <c r="BM38" s="20">
        <f>Data!BQ38-Data!DX38</f>
        <v>-2.0714285714285712</v>
      </c>
      <c r="BN38" s="20">
        <f>Data!BR38-Data!DY38</f>
        <v>-0.10000000000000142</v>
      </c>
      <c r="BO38" s="20">
        <f>Data!BS38-Data!DZ38</f>
        <v>-87</v>
      </c>
      <c r="BP38" s="20">
        <f>Data!BT38-Data!EA38</f>
        <v>8.2999999999999963E-2</v>
      </c>
      <c r="BQ38" s="20">
        <f>Data!BU38-Data!EB38</f>
        <v>-1</v>
      </c>
      <c r="BR38" s="20">
        <f>Data!BV38-Data!EC38</f>
        <v>-31</v>
      </c>
      <c r="BS38" s="20">
        <f>Data!BW38-Data!ED38</f>
        <v>-10</v>
      </c>
      <c r="BT38" s="20">
        <f>Data!BX38-Data!EE38</f>
        <v>12</v>
      </c>
      <c r="BU38" s="20">
        <f>Data!BY38-Data!EF38</f>
        <v>-43</v>
      </c>
      <c r="BV38" s="20">
        <f>Data!BZ38-Data!EG38</f>
        <v>-54</v>
      </c>
      <c r="BW38" s="20">
        <f>Data!CA38-Data!EH38</f>
        <v>-15.799999999999997</v>
      </c>
      <c r="BX38" s="20">
        <f>Data!CB38-Data!EI38</f>
        <v>-87</v>
      </c>
      <c r="BY38" s="20">
        <f>Data!CC38-Data!EJ38</f>
        <v>6</v>
      </c>
      <c r="BZ38" s="20">
        <f>Data!EK38</f>
        <v>11108.52</v>
      </c>
      <c r="CA38" s="20">
        <f>Data!EL38</f>
        <v>10111.42</v>
      </c>
      <c r="CB38" s="20">
        <f>Data!EM38</f>
        <v>146.67857142857142</v>
      </c>
      <c r="CC38" s="20">
        <f>Data!EN38</f>
        <v>98.353499999999997</v>
      </c>
      <c r="CD38" s="20">
        <f>Data!EO38</f>
        <v>12.587400000000001</v>
      </c>
      <c r="CE38" s="20">
        <f>Data!EP38</f>
        <v>82.763999999999996</v>
      </c>
      <c r="CF38" s="50">
        <f>IF(ISBLANK(Data!EQ38), "", Data!EQ38)</f>
        <v>106</v>
      </c>
      <c r="CG38" s="50">
        <f>IF(ISBLANK(Data!ER38), "", Data!ER38)</f>
        <v>76</v>
      </c>
      <c r="CH38" s="61" t="str">
        <f>IF(ISBLANK(Data!ES38), "", Data!ES38)</f>
        <v>Mississippi St.</v>
      </c>
      <c r="CI38" s="61">
        <f>IF(ISBLANK(Data!ET38), "", Data!ET38)</f>
        <v>182</v>
      </c>
    </row>
    <row r="39" spans="1:87" x14ac:dyDescent="0.45">
      <c r="A39" s="50">
        <f>IF(ISBLANK(Data!A39), "", Data!A39)</f>
        <v>45269</v>
      </c>
      <c r="B39" s="50" t="str">
        <f>IF(ISBLANK(Data!B39), "", Data!B39)</f>
        <v>Georgetown</v>
      </c>
      <c r="C39" s="50">
        <f>IF(ISBLANK(Data!C39), "", Data!C39)</f>
        <v>98</v>
      </c>
      <c r="D39" s="50" t="str">
        <f>IF(ISBLANK(Data!D39), "", Data!D39)</f>
        <v>Syracuse</v>
      </c>
      <c r="E39" s="50">
        <f>IF(ISBLANK(Data!E39), "", Data!E39)</f>
        <v>289</v>
      </c>
      <c r="F39" s="50" t="str">
        <f>IF(ISBLANK(Data!F39), "", Data!F39)</f>
        <v>N</v>
      </c>
      <c r="G39" s="50" t="str">
        <f>IF(ISBLANK(Data!G39), "", Data!G39)</f>
        <v>Georgetown</v>
      </c>
      <c r="H39" s="50" t="str">
        <f>IF(ISBLANK(Data!H39), "", Data!H39)</f>
        <v>Syracuse</v>
      </c>
      <c r="I39" s="50" t="str">
        <f>IF(ISBLANK(Data!I39), "", Data!I39)</f>
        <v>Georgetown</v>
      </c>
      <c r="J39" s="50" t="str">
        <f>IF(ISBLANK(Data!J39), "", Data!J39)</f>
        <v>Syracuse</v>
      </c>
      <c r="K39" s="50" t="str">
        <f>IF(ISBLANK(Data!K39), "", Data!K39)</f>
        <v>Georgetown</v>
      </c>
      <c r="L39" s="50" t="str">
        <f>IF(ISBLANK(Data!L39), "", Data!L39)</f>
        <v>Syracuse</v>
      </c>
      <c r="M39" s="50" t="str">
        <f>IF(ISBLANK(Data!M39), "", Data!M39)</f>
        <v>Georgetown</v>
      </c>
      <c r="N39" s="50" t="str">
        <f>IF(ISBLANK(Data!N39), "", Data!N39)</f>
        <v>Syracuse</v>
      </c>
      <c r="O39" s="50" t="str">
        <f>IF(ISBLANK(Data!O39), "", Data!O39)</f>
        <v>Georgetown</v>
      </c>
      <c r="P39" s="50" t="str">
        <f>IF(ISBLANK(Data!P39), "", Data!P39)</f>
        <v>Syracuse</v>
      </c>
      <c r="Q39" s="50" t="str">
        <f>IF(ISBLANK(Data!Q39), "", Data!Q39)</f>
        <v>Georgetown</v>
      </c>
      <c r="R39" s="50" t="str">
        <f>IF(ISBLANK(Data!R39), "", Data!R39)</f>
        <v>Syracuse</v>
      </c>
      <c r="S39" s="20">
        <f>Data!W39-Data!CD39</f>
        <v>-4.1666666666666963E-2</v>
      </c>
      <c r="T39" s="20">
        <f>Data!X39-Data!CE39</f>
        <v>-7.84</v>
      </c>
      <c r="U39" s="20">
        <f>Data!Y39-Data!CF39</f>
        <v>2</v>
      </c>
      <c r="V39" s="20">
        <f>Data!Z39-Data!CG39</f>
        <v>9.9000000000000057</v>
      </c>
      <c r="W39" s="20">
        <f>Data!AA39-Data!CH39</f>
        <v>-3.5</v>
      </c>
      <c r="X39" s="20">
        <f>Data!AB39-Data!CI39</f>
        <v>-0.16400000000000001</v>
      </c>
      <c r="Y39" s="20">
        <f>Data!AC39-Data!CJ39</f>
        <v>-16.41</v>
      </c>
      <c r="Z39" s="20">
        <f>Data!AD39-Data!CK39</f>
        <v>-8.7999999999999972</v>
      </c>
      <c r="AA39" s="20">
        <f>Data!AE39-Data!CL39</f>
        <v>7.6000000000000085</v>
      </c>
      <c r="AB39" s="20">
        <f>Data!AF39-Data!CM39</f>
        <v>-13.700000000000001</v>
      </c>
      <c r="AC39" s="20">
        <f>Data!AG39-Data!CN39</f>
        <v>2.1000000000000085</v>
      </c>
      <c r="AD39" s="20">
        <f>Data!AH39-Data!CO39</f>
        <v>7.0999999999999943</v>
      </c>
      <c r="AE39" s="20">
        <f>Data!AI39-Data!CP39</f>
        <v>-0.13429999999999997</v>
      </c>
      <c r="AF39" s="20">
        <f>Data!AJ39-Data!CQ39</f>
        <v>-1.5</v>
      </c>
      <c r="AG39" s="20">
        <f>Data!AK39-Data!CR39</f>
        <v>-0.1875</v>
      </c>
      <c r="AH39" s="20">
        <f>Data!AL39-Data!CS39</f>
        <v>-73</v>
      </c>
      <c r="AI39" s="20">
        <f>Data!AM39-Data!CT39</f>
        <v>-8.8800000000000008</v>
      </c>
      <c r="AJ39" s="20">
        <f>Data!AN39-Data!CU39</f>
        <v>-14.620000000000001</v>
      </c>
      <c r="AK39" s="20">
        <f>Data!AO39-Data!CV39</f>
        <v>-60</v>
      </c>
      <c r="AL39" s="20">
        <f>Data!AP39-Data!CW39</f>
        <v>-57</v>
      </c>
      <c r="AM39" s="20">
        <f>Data!AQ39-Data!CX39</f>
        <v>-133</v>
      </c>
      <c r="AN39" s="20">
        <f>Data!AR39-Data!CY39</f>
        <v>2.6000000000000023E-2</v>
      </c>
      <c r="AO39" s="20">
        <f>Data!AS39-Data!CZ39</f>
        <v>5</v>
      </c>
      <c r="AP39" s="20">
        <f>Data!AT39-Data!DA39</f>
        <v>-24</v>
      </c>
      <c r="AQ39" s="20">
        <f>Data!AU39-Data!DB39</f>
        <v>6.6000000000000003E-2</v>
      </c>
      <c r="AR39" s="20">
        <f>Data!AV39-Data!DC39</f>
        <v>27</v>
      </c>
      <c r="AS39" s="20">
        <f>Data!AW39-Data!DD39</f>
        <v>49</v>
      </c>
      <c r="AT39" s="20">
        <f>Data!AX39-Data!DE39</f>
        <v>-4.0999999999999925E-2</v>
      </c>
      <c r="AU39" s="20">
        <f>Data!AY39-Data!DF39</f>
        <v>-4</v>
      </c>
      <c r="AV39" s="20">
        <f>Data!AZ39-Data!DG39</f>
        <v>-0.5</v>
      </c>
      <c r="AW39" s="20">
        <f>Data!BA39-Data!DH39</f>
        <v>-40</v>
      </c>
      <c r="AX39" s="20">
        <f>Data!BB39-Data!DI39</f>
        <v>-5</v>
      </c>
      <c r="AY39" s="20">
        <f>Data!BC39-Data!DJ39</f>
        <v>-6</v>
      </c>
      <c r="AZ39" s="20">
        <f>Data!BD39-Data!DK39</f>
        <v>-35</v>
      </c>
      <c r="BA39" s="20">
        <f>Data!BE39-Data!DL39</f>
        <v>-17</v>
      </c>
      <c r="BB39" s="20">
        <f>Data!BF39-Data!DM39</f>
        <v>6</v>
      </c>
      <c r="BC39" s="20">
        <f>Data!BG39-Data!DN39</f>
        <v>5</v>
      </c>
      <c r="BD39" s="20">
        <f>Data!BH39-Data!DO39</f>
        <v>2.0999999999999943</v>
      </c>
      <c r="BE39" s="20">
        <f>Data!BI39-Data!DP39</f>
        <v>1.7639999999999958</v>
      </c>
      <c r="BF39" s="20">
        <f>Data!BJ39-Data!DQ39</f>
        <v>0.34700000000000042</v>
      </c>
      <c r="BG39" s="20">
        <f>Data!BK39-Data!DR39</f>
        <v>-0.11299999999999999</v>
      </c>
      <c r="BH39" s="20">
        <f>Data!BL39-Data!DS39</f>
        <v>2.2360000000000007</v>
      </c>
      <c r="BI39" s="20">
        <f>Data!BM39-Data!DT39</f>
        <v>-0.34899999999999998</v>
      </c>
      <c r="BJ39" s="20">
        <f>Data!BN39-Data!DU39</f>
        <v>9.9999999999997868E-2</v>
      </c>
      <c r="BK39" s="20">
        <f>Data!BO39-Data!DV39</f>
        <v>8.3000000000000007</v>
      </c>
      <c r="BL39" s="20">
        <f>Data!BP39-Data!DW39</f>
        <v>-1.4000000000000004</v>
      </c>
      <c r="BM39" s="20">
        <f>Data!BQ39-Data!DX39</f>
        <v>-3.2777777777777786</v>
      </c>
      <c r="BN39" s="20">
        <f>Data!BR39-Data!DY39</f>
        <v>2.5</v>
      </c>
      <c r="BO39" s="20">
        <f>Data!BS39-Data!DZ39</f>
        <v>251</v>
      </c>
      <c r="BP39" s="20">
        <f>Data!BT39-Data!EA39</f>
        <v>-0.191</v>
      </c>
      <c r="BQ39" s="20">
        <f>Data!BU39-Data!EB39</f>
        <v>-2</v>
      </c>
      <c r="BR39" s="20">
        <f>Data!BV39-Data!EC39</f>
        <v>107</v>
      </c>
      <c r="BS39" s="20">
        <f>Data!BW39-Data!ED39</f>
        <v>132</v>
      </c>
      <c r="BT39" s="20">
        <f>Data!BX39-Data!EE39</f>
        <v>120</v>
      </c>
      <c r="BU39" s="20">
        <f>Data!BY39-Data!EF39</f>
        <v>8</v>
      </c>
      <c r="BV39" s="20">
        <f>Data!BZ39-Data!EG39</f>
        <v>75</v>
      </c>
      <c r="BW39" s="20">
        <f>Data!CA39-Data!EH39</f>
        <v>55.900000000000006</v>
      </c>
      <c r="BX39" s="20">
        <f>Data!CB39-Data!EI39</f>
        <v>251</v>
      </c>
      <c r="BY39" s="20">
        <f>Data!CC39-Data!EJ39</f>
        <v>158</v>
      </c>
      <c r="BZ39" s="20">
        <f>Data!EK39</f>
        <v>10954.5</v>
      </c>
      <c r="CA39" s="20">
        <f>Data!EL39</f>
        <v>11812.800000000001</v>
      </c>
      <c r="CB39" s="20">
        <f>Data!EM39</f>
        <v>123.98611111111113</v>
      </c>
      <c r="CC39" s="20">
        <f>Data!EN39</f>
        <v>65.389499999999998</v>
      </c>
      <c r="CD39" s="20">
        <f>Data!EO39</f>
        <v>12.1632</v>
      </c>
      <c r="CE39" s="20">
        <f>Data!EP39</f>
        <v>88.107000000000014</v>
      </c>
      <c r="CF39" s="50">
        <f>IF(ISBLANK(Data!EQ39), "", Data!EQ39)</f>
        <v>68</v>
      </c>
      <c r="CG39" s="50">
        <f>IF(ISBLANK(Data!ER39), "", Data!ER39)</f>
        <v>80</v>
      </c>
      <c r="CH39" s="61" t="str">
        <f>IF(ISBLANK(Data!ES39), "", Data!ES39)</f>
        <v>Syracuse</v>
      </c>
      <c r="CI39" s="61">
        <f>IF(ISBLANK(Data!ET39), "", Data!ET39)</f>
        <v>148</v>
      </c>
    </row>
    <row r="40" spans="1:87" x14ac:dyDescent="0.45">
      <c r="A40" s="50">
        <f>IF(ISBLANK(Data!A40), "", Data!A40)</f>
        <v>45269</v>
      </c>
      <c r="B40" s="50" t="str">
        <f>IF(ISBLANK(Data!B40), "", Data!B40)</f>
        <v>Connecticut</v>
      </c>
      <c r="C40" s="50">
        <f>IF(ISBLANK(Data!C40), "", Data!C40)</f>
        <v>60</v>
      </c>
      <c r="D40" s="50" t="str">
        <f>IF(ISBLANK(Data!D40), "", Data!D40)</f>
        <v>Arkansas Pine Bluff</v>
      </c>
      <c r="E40" s="50">
        <f>IF(ISBLANK(Data!E40), "", Data!E40)</f>
        <v>14</v>
      </c>
      <c r="F40" s="50" t="str">
        <f>IF(ISBLANK(Data!F40), "", Data!F40)</f>
        <v>N</v>
      </c>
      <c r="G40" s="50" t="str">
        <f>IF(ISBLANK(Data!G40), "", Data!G40)</f>
        <v>Connecticut</v>
      </c>
      <c r="H40" s="50" t="str">
        <f>IF(ISBLANK(Data!H40), "", Data!H40)</f>
        <v>Arkansas Pine Bluff</v>
      </c>
      <c r="I40" s="50" t="str">
        <f>IF(ISBLANK(Data!I40), "", Data!I40)</f>
        <v>Connecticut</v>
      </c>
      <c r="J40" s="50" t="str">
        <f>IF(ISBLANK(Data!J40), "", Data!J40)</f>
        <v>Arkansas Pine Bluff</v>
      </c>
      <c r="K40" s="50" t="str">
        <f>IF(ISBLANK(Data!K40), "", Data!K40)</f>
        <v>Connecticut</v>
      </c>
      <c r="L40" s="50" t="str">
        <f>IF(ISBLANK(Data!L40), "", Data!L40)</f>
        <v>Arkansas-Pine Bluff</v>
      </c>
      <c r="M40" s="50" t="str">
        <f>IF(ISBLANK(Data!M40), "", Data!M40)</f>
        <v>Connecticut</v>
      </c>
      <c r="N40" s="50" t="str">
        <f>IF(ISBLANK(Data!N40), "", Data!N40)</f>
        <v>Ark Pine Bl</v>
      </c>
      <c r="O40" s="50" t="str">
        <f>IF(ISBLANK(Data!O40), "", Data!O40)</f>
        <v>UConn</v>
      </c>
      <c r="P40" s="50" t="str">
        <f>IF(ISBLANK(Data!P40), "", Data!P40)</f>
        <v>Ark.-Pine Bluff</v>
      </c>
      <c r="Q40" s="50" t="str">
        <f>IF(ISBLANK(Data!Q40), "", Data!Q40)</f>
        <v>Connecticut</v>
      </c>
      <c r="R40" s="50" t="str">
        <f>IF(ISBLANK(Data!R40), "", Data!R40)</f>
        <v>Arkansas-Pine Bluff</v>
      </c>
      <c r="S40" s="20">
        <f>Data!W40-Data!CD40</f>
        <v>0.48888888888888893</v>
      </c>
      <c r="T40" s="20">
        <f>Data!X40-Data!CE40</f>
        <v>46.36</v>
      </c>
      <c r="U40" s="20">
        <f>Data!Y40-Data!CF40</f>
        <v>20.899999999999991</v>
      </c>
      <c r="V40" s="20">
        <f>Data!Z40-Data!CG40</f>
        <v>-25.5</v>
      </c>
      <c r="W40" s="20">
        <f>Data!AA40-Data!CH40</f>
        <v>-8.0999999999999943</v>
      </c>
      <c r="X40" s="20">
        <f>Data!AB40-Data!CI40</f>
        <v>-0.13999999999999999</v>
      </c>
      <c r="Y40" s="20">
        <f>Data!AC40-Data!CJ40</f>
        <v>-9.3000000000000007</v>
      </c>
      <c r="Z40" s="20">
        <f>Data!AD40-Data!CK40</f>
        <v>-6</v>
      </c>
      <c r="AA40" s="20">
        <f>Data!AE40-Data!CL40</f>
        <v>3.4000000000000057</v>
      </c>
      <c r="AB40" s="20">
        <f>Data!AF40-Data!CM40</f>
        <v>-9.3000000000000007</v>
      </c>
      <c r="AC40" s="20">
        <f>Data!AG40-Data!CN40</f>
        <v>18.5</v>
      </c>
      <c r="AD40" s="20">
        <f>Data!AH40-Data!CO40</f>
        <v>-23.599999999999994</v>
      </c>
      <c r="AE40" s="20">
        <f>Data!AI40-Data!CP40</f>
        <v>0.79959999999999998</v>
      </c>
      <c r="AF40" s="20">
        <f>Data!AJ40-Data!CQ40</f>
        <v>5.2</v>
      </c>
      <c r="AG40" s="20">
        <f>Data!AK40-Data!CR40</f>
        <v>0.57777777777777783</v>
      </c>
      <c r="AH40" s="20">
        <f>Data!AL40-Data!CS40</f>
        <v>443</v>
      </c>
      <c r="AI40" s="20">
        <f>Data!AM40-Data!CT40</f>
        <v>38.42</v>
      </c>
      <c r="AJ40" s="20">
        <f>Data!AN40-Data!CU40</f>
        <v>-3.83</v>
      </c>
      <c r="AK40" s="20">
        <f>Data!AO40-Data!CV40</f>
        <v>-83</v>
      </c>
      <c r="AL40" s="20">
        <f>Data!AP40-Data!CW40</f>
        <v>-312</v>
      </c>
      <c r="AM40" s="20">
        <f>Data!AQ40-Data!CX40</f>
        <v>-95</v>
      </c>
      <c r="AN40" s="20">
        <f>Data!AR40-Data!CY40</f>
        <v>0.06</v>
      </c>
      <c r="AO40" s="20">
        <f>Data!AS40-Data!CZ40</f>
        <v>-36</v>
      </c>
      <c r="AP40" s="20">
        <f>Data!AT40-Data!DA40</f>
        <v>-59</v>
      </c>
      <c r="AQ40" s="20">
        <f>Data!AU40-Data!DB40</f>
        <v>-5.6999999999999995E-2</v>
      </c>
      <c r="AR40" s="20">
        <f>Data!AV40-Data!DC40</f>
        <v>-29</v>
      </c>
      <c r="AS40" s="20">
        <f>Data!AW40-Data!DD40</f>
        <v>-22</v>
      </c>
      <c r="AT40" s="20">
        <f>Data!AX40-Data!DE40</f>
        <v>-6.0000000000000053E-2</v>
      </c>
      <c r="AU40" s="20">
        <f>Data!AY40-Data!DF40</f>
        <v>23</v>
      </c>
      <c r="AV40" s="20">
        <f>Data!AZ40-Data!DG40</f>
        <v>2.5555555555555554</v>
      </c>
      <c r="AW40" s="20">
        <f>Data!BA40-Data!DH40</f>
        <v>38</v>
      </c>
      <c r="AX40" s="20">
        <f>Data!BB40-Data!DI40</f>
        <v>4.2222222222222214</v>
      </c>
      <c r="AY40" s="20">
        <f>Data!BC40-Data!DJ40</f>
        <v>9</v>
      </c>
      <c r="AZ40" s="20">
        <f>Data!BD40-Data!DK40</f>
        <v>-15</v>
      </c>
      <c r="BA40" s="20">
        <f>Data!BE40-Data!DL40</f>
        <v>24</v>
      </c>
      <c r="BB40" s="20">
        <f>Data!BF40-Data!DM40</f>
        <v>-34</v>
      </c>
      <c r="BC40" s="20">
        <f>Data!BG40-Data!DN40</f>
        <v>-42</v>
      </c>
      <c r="BD40" s="20">
        <f>Data!BH40-Data!DO40</f>
        <v>0.30000000000001137</v>
      </c>
      <c r="BE40" s="20">
        <f>Data!BI40-Data!DP40</f>
        <v>-24.877999999999993</v>
      </c>
      <c r="BF40" s="20">
        <f>Data!BJ40-Data!DQ40</f>
        <v>25.167000000000002</v>
      </c>
      <c r="BG40" s="20">
        <f>Data!BK40-Data!DR40</f>
        <v>0.58499999999999996</v>
      </c>
      <c r="BH40" s="20">
        <f>Data!BL40-Data!DS40</f>
        <v>-2.4000000000000004</v>
      </c>
      <c r="BI40" s="20">
        <f>Data!BM40-Data!DT40</f>
        <v>6.5000000000000058E-2</v>
      </c>
      <c r="BJ40" s="20">
        <f>Data!BN40-Data!DU40</f>
        <v>-3.3000000000000007</v>
      </c>
      <c r="BK40" s="20">
        <f>Data!BO40-Data!DV40</f>
        <v>0</v>
      </c>
      <c r="BL40" s="20">
        <f>Data!BP40-Data!DW40</f>
        <v>2.9999999999999996</v>
      </c>
      <c r="BM40" s="20">
        <f>Data!BQ40-Data!DX40</f>
        <v>-0.82222222222222197</v>
      </c>
      <c r="BN40" s="20">
        <f>Data!BR40-Data!DY40</f>
        <v>-2.5999999999999979</v>
      </c>
      <c r="BO40" s="20">
        <f>Data!BS40-Data!DZ40</f>
        <v>-211</v>
      </c>
      <c r="BP40" s="20">
        <f>Data!BT40-Data!EA40</f>
        <v>0.188</v>
      </c>
      <c r="BQ40" s="20">
        <f>Data!BU40-Data!EB40</f>
        <v>0</v>
      </c>
      <c r="BR40" s="20">
        <f>Data!BV40-Data!EC40</f>
        <v>-321</v>
      </c>
      <c r="BS40" s="20">
        <f>Data!BW40-Data!ED40</f>
        <v>-343</v>
      </c>
      <c r="BT40" s="20">
        <f>Data!BX40-Data!EE40</f>
        <v>-277</v>
      </c>
      <c r="BU40" s="20">
        <f>Data!BY40-Data!EF40</f>
        <v>-302</v>
      </c>
      <c r="BV40" s="20">
        <f>Data!BZ40-Data!EG40</f>
        <v>-345</v>
      </c>
      <c r="BW40" s="20">
        <f>Data!CA40-Data!EH40</f>
        <v>-211.10000000000002</v>
      </c>
      <c r="BX40" s="20">
        <f>Data!CB40-Data!EI40</f>
        <v>-214</v>
      </c>
      <c r="BY40" s="20">
        <f>Data!CC40-Data!EJ40</f>
        <v>-329</v>
      </c>
      <c r="BZ40" s="20">
        <f>Data!EK40</f>
        <v>14494.199999999999</v>
      </c>
      <c r="CA40" s="20">
        <f>Data!EL40</f>
        <v>9434.15</v>
      </c>
      <c r="CB40" s="20">
        <f>Data!EM40</f>
        <v>76</v>
      </c>
      <c r="CC40" s="20">
        <f>Data!EN40</f>
        <v>84.044444444444451</v>
      </c>
      <c r="CD40" s="20">
        <f>Data!EO40</f>
        <v>12.606300000000001</v>
      </c>
      <c r="CE40" s="20">
        <f>Data!EP40</f>
        <v>135.20099999999999</v>
      </c>
      <c r="CF40" s="50">
        <f>IF(ISBLANK(Data!EQ40), "", Data!EQ40)</f>
        <v>101</v>
      </c>
      <c r="CG40" s="50">
        <f>IF(ISBLANK(Data!ER40), "", Data!ER40)</f>
        <v>63</v>
      </c>
      <c r="CH40" s="61" t="str">
        <f>IF(ISBLANK(Data!ES40), "", Data!ES40)</f>
        <v>Connecticut</v>
      </c>
      <c r="CI40" s="61">
        <f>IF(ISBLANK(Data!ET40), "", Data!ET40)</f>
        <v>164</v>
      </c>
    </row>
    <row r="41" spans="1:87" x14ac:dyDescent="0.45">
      <c r="A41" s="50">
        <f>IF(ISBLANK(Data!A41), "", Data!A41)</f>
        <v>45269</v>
      </c>
      <c r="B41" s="50" t="str">
        <f>IF(ISBLANK(Data!B41), "", Data!B41)</f>
        <v>Tennessee</v>
      </c>
      <c r="C41" s="50">
        <f>IF(ISBLANK(Data!C41), "", Data!C41)</f>
        <v>293</v>
      </c>
      <c r="D41" s="50" t="str">
        <f>IF(ISBLANK(Data!D41), "", Data!D41)</f>
        <v>Illinois</v>
      </c>
      <c r="E41" s="50">
        <f>IF(ISBLANK(Data!E41), "", Data!E41)</f>
        <v>118</v>
      </c>
      <c r="F41" s="50" t="str">
        <f>IF(ISBLANK(Data!F41), "", Data!F41)</f>
        <v>N</v>
      </c>
      <c r="G41" s="50" t="str">
        <f>IF(ISBLANK(Data!G41), "", Data!G41)</f>
        <v>Tennessee</v>
      </c>
      <c r="H41" s="50" t="str">
        <f>IF(ISBLANK(Data!H41), "", Data!H41)</f>
        <v>Illinois</v>
      </c>
      <c r="I41" s="50" t="str">
        <f>IF(ISBLANK(Data!I41), "", Data!I41)</f>
        <v>Tennessee</v>
      </c>
      <c r="J41" s="50" t="str">
        <f>IF(ISBLANK(Data!J41), "", Data!J41)</f>
        <v>Illinois</v>
      </c>
      <c r="K41" s="50" t="str">
        <f>IF(ISBLANK(Data!K41), "", Data!K41)</f>
        <v>Tennessee</v>
      </c>
      <c r="L41" s="50" t="str">
        <f>IF(ISBLANK(Data!L41), "", Data!L41)</f>
        <v>Illinois</v>
      </c>
      <c r="M41" s="50" t="str">
        <f>IF(ISBLANK(Data!M41), "", Data!M41)</f>
        <v>Tennessee</v>
      </c>
      <c r="N41" s="50" t="str">
        <f>IF(ISBLANK(Data!N41), "", Data!N41)</f>
        <v>Illinois</v>
      </c>
      <c r="O41" s="50" t="str">
        <f>IF(ISBLANK(Data!O41), "", Data!O41)</f>
        <v>Tennessee</v>
      </c>
      <c r="P41" s="50" t="str">
        <f>IF(ISBLANK(Data!P41), "", Data!P41)</f>
        <v>Illinois</v>
      </c>
      <c r="Q41" s="50" t="str">
        <f>IF(ISBLANK(Data!Q41), "", Data!Q41)</f>
        <v>Tennessee</v>
      </c>
      <c r="R41" s="50" t="str">
        <f>IF(ISBLANK(Data!R41), "", Data!R41)</f>
        <v>Illinois</v>
      </c>
      <c r="S41" s="20">
        <f>Data!W41-Data!CD41</f>
        <v>-0.25</v>
      </c>
      <c r="T41" s="20">
        <f>Data!X41-Data!CE41</f>
        <v>2.2799999999999976</v>
      </c>
      <c r="U41" s="20">
        <f>Data!Y41-Data!CF41</f>
        <v>-0.5</v>
      </c>
      <c r="V41" s="20">
        <f>Data!Z41-Data!CG41</f>
        <v>-2.7000000000000028</v>
      </c>
      <c r="W41" s="20">
        <f>Data!AA41-Data!CH41</f>
        <v>-0.40000000000000568</v>
      </c>
      <c r="X41" s="20">
        <f>Data!AB41-Data!CI41</f>
        <v>-7.7999999999999986E-2</v>
      </c>
      <c r="Y41" s="20">
        <f>Data!AC41-Data!CJ41</f>
        <v>14.969999999999999</v>
      </c>
      <c r="Z41" s="20">
        <f>Data!AD41-Data!CK41</f>
        <v>9.9000000000000057</v>
      </c>
      <c r="AA41" s="20">
        <f>Data!AE41-Data!CL41</f>
        <v>-5</v>
      </c>
      <c r="AB41" s="20">
        <f>Data!AF41-Data!CM41</f>
        <v>18.12</v>
      </c>
      <c r="AC41" s="20">
        <f>Data!AG41-Data!CN41</f>
        <v>9.9999999999994316E-2</v>
      </c>
      <c r="AD41" s="20">
        <f>Data!AH41-Data!CO41</f>
        <v>-3.9000000000000057</v>
      </c>
      <c r="AE41" s="20">
        <f>Data!AI41-Data!CP41</f>
        <v>4.7599999999999976E-2</v>
      </c>
      <c r="AF41" s="20">
        <f>Data!AJ41-Data!CQ41</f>
        <v>-0.4</v>
      </c>
      <c r="AG41" s="20">
        <f>Data!AK41-Data!CR41</f>
        <v>-0.05</v>
      </c>
      <c r="AH41" s="20">
        <f>Data!AL41-Data!CS41</f>
        <v>-10</v>
      </c>
      <c r="AI41" s="20">
        <f>Data!AM41-Data!CT41</f>
        <v>0.92999999999999972</v>
      </c>
      <c r="AJ41" s="20">
        <f>Data!AN41-Data!CU41</f>
        <v>7.93</v>
      </c>
      <c r="AK41" s="20">
        <f>Data!AO41-Data!CV41</f>
        <v>-20</v>
      </c>
      <c r="AL41" s="20">
        <f>Data!AP41-Data!CW41</f>
        <v>36</v>
      </c>
      <c r="AM41" s="20">
        <f>Data!AQ41-Data!CX41</f>
        <v>-12</v>
      </c>
      <c r="AN41" s="20">
        <f>Data!AR41-Data!CY41</f>
        <v>-4.6999999999999986E-2</v>
      </c>
      <c r="AO41" s="20">
        <f>Data!AS41-Data!CZ41</f>
        <v>2</v>
      </c>
      <c r="AP41" s="20">
        <f>Data!AT41-Data!DA41</f>
        <v>9</v>
      </c>
      <c r="AQ41" s="20">
        <f>Data!AU41-Data!DB41</f>
        <v>-5.0000000000000044E-3</v>
      </c>
      <c r="AR41" s="20">
        <f>Data!AV41-Data!DC41</f>
        <v>36</v>
      </c>
      <c r="AS41" s="20">
        <f>Data!AW41-Data!DD41</f>
        <v>23</v>
      </c>
      <c r="AT41" s="20">
        <f>Data!AX41-Data!DE41</f>
        <v>0.13600000000000001</v>
      </c>
      <c r="AU41" s="20">
        <f>Data!AY41-Data!DF41</f>
        <v>-21</v>
      </c>
      <c r="AV41" s="20">
        <f>Data!AZ41-Data!DG41</f>
        <v>-2.625</v>
      </c>
      <c r="AW41" s="20">
        <f>Data!BA41-Data!DH41</f>
        <v>-69</v>
      </c>
      <c r="AX41" s="20">
        <f>Data!BB41-Data!DI41</f>
        <v>-8.625</v>
      </c>
      <c r="AY41" s="20">
        <f>Data!BC41-Data!DJ41</f>
        <v>22</v>
      </c>
      <c r="AZ41" s="20">
        <f>Data!BD41-Data!DK41</f>
        <v>27</v>
      </c>
      <c r="BA41" s="20">
        <f>Data!BE41-Data!DL41</f>
        <v>2</v>
      </c>
      <c r="BB41" s="20">
        <f>Data!BF41-Data!DM41</f>
        <v>-25</v>
      </c>
      <c r="BC41" s="20">
        <f>Data!BG41-Data!DN41</f>
        <v>41</v>
      </c>
      <c r="BD41" s="20">
        <f>Data!BH41-Data!DO41</f>
        <v>-2.5</v>
      </c>
      <c r="BE41" s="20">
        <f>Data!BI41-Data!DP41</f>
        <v>4.5</v>
      </c>
      <c r="BF41" s="20">
        <f>Data!BJ41-Data!DQ41</f>
        <v>-7</v>
      </c>
      <c r="BG41" s="20">
        <f>Data!BK41-Data!DR41</f>
        <v>0.56599999999999995</v>
      </c>
      <c r="BH41" s="20">
        <f>Data!BL41-Data!DS41</f>
        <v>-3.125</v>
      </c>
      <c r="BI41" s="20">
        <f>Data!BM41-Data!DT41</f>
        <v>0.43</v>
      </c>
      <c r="BJ41" s="20">
        <f>Data!BN41-Data!DU41</f>
        <v>1.1000000000000014</v>
      </c>
      <c r="BK41" s="20">
        <f>Data!BO41-Data!DV41</f>
        <v>2.8999999999999986</v>
      </c>
      <c r="BL41" s="20">
        <f>Data!BP41-Data!DW41</f>
        <v>0.30000000000000071</v>
      </c>
      <c r="BM41" s="20">
        <f>Data!BQ41-Data!DX41</f>
        <v>3.375</v>
      </c>
      <c r="BN41" s="20">
        <f>Data!BR41-Data!DY41</f>
        <v>5.0999999999999979</v>
      </c>
      <c r="BO41" s="20">
        <f>Data!BS41-Data!DZ41</f>
        <v>-26</v>
      </c>
      <c r="BP41" s="20">
        <f>Data!BT41-Data!EA41</f>
        <v>3.6000000000000032E-2</v>
      </c>
      <c r="BQ41" s="20">
        <f>Data!BU41-Data!EB41</f>
        <v>-3</v>
      </c>
      <c r="BR41" s="20">
        <f>Data!BV41-Data!EC41</f>
        <v>-10</v>
      </c>
      <c r="BS41" s="20">
        <f>Data!BW41-Data!ED41</f>
        <v>1</v>
      </c>
      <c r="BT41" s="20">
        <f>Data!BX41-Data!EE41</f>
        <v>17</v>
      </c>
      <c r="BU41" s="20">
        <f>Data!BY41-Data!EF41</f>
        <v>-8</v>
      </c>
      <c r="BV41" s="20">
        <f>Data!BZ41-Data!EG41</f>
        <v>-5</v>
      </c>
      <c r="BW41" s="20">
        <f>Data!CA41-Data!EH41</f>
        <v>0.80000000000000071</v>
      </c>
      <c r="BX41" s="20">
        <f>Data!CB41-Data!EI41</f>
        <v>-26</v>
      </c>
      <c r="BY41" s="20">
        <f>Data!CC41-Data!EJ41</f>
        <v>-24</v>
      </c>
      <c r="BZ41" s="20">
        <f>Data!EK41</f>
        <v>10563.5</v>
      </c>
      <c r="CA41" s="20">
        <f>Data!EL41</f>
        <v>10300.06</v>
      </c>
      <c r="CB41" s="20">
        <f>Data!EM41</f>
        <v>41.765625</v>
      </c>
      <c r="CC41" s="20">
        <f>Data!EN41</f>
        <v>99.375</v>
      </c>
      <c r="CD41" s="20">
        <f>Data!EO41</f>
        <v>11.8125</v>
      </c>
      <c r="CE41" s="20">
        <f>Data!EP41</f>
        <v>83.710000000000008</v>
      </c>
      <c r="CF41" s="50">
        <f>IF(ISBLANK(Data!EQ41), "", Data!EQ41)</f>
        <v>86</v>
      </c>
      <c r="CG41" s="50">
        <f>IF(ISBLANK(Data!ER41), "", Data!ER41)</f>
        <v>70</v>
      </c>
      <c r="CH41" s="61" t="str">
        <f>IF(ISBLANK(Data!ES41), "", Data!ES41)</f>
        <v>Tennessee</v>
      </c>
      <c r="CI41" s="61">
        <f>IF(ISBLANK(Data!ET41), "", Data!ET41)</f>
        <v>156</v>
      </c>
    </row>
    <row r="42" spans="1:87" x14ac:dyDescent="0.45">
      <c r="A42" s="50">
        <f>IF(ISBLANK(Data!A42), "", Data!A42)</f>
        <v>45269</v>
      </c>
      <c r="B42" s="50" t="str">
        <f>IF(ISBLANK(Data!B42), "", Data!B42)</f>
        <v>Penn</v>
      </c>
      <c r="C42" s="50">
        <f>IF(ISBLANK(Data!C42), "", Data!C42)</f>
        <v>228</v>
      </c>
      <c r="D42" s="50" t="str">
        <f>IF(ISBLANK(Data!D42), "", Data!D42)</f>
        <v>Kentucky</v>
      </c>
      <c r="E42" s="50">
        <f>IF(ISBLANK(Data!E42), "", Data!E42)</f>
        <v>136</v>
      </c>
      <c r="F42" s="50" t="str">
        <f>IF(ISBLANK(Data!F42), "", Data!F42)</f>
        <v>N</v>
      </c>
      <c r="G42" s="50" t="str">
        <f>IF(ISBLANK(Data!G42), "", Data!G42)</f>
        <v>Penn</v>
      </c>
      <c r="H42" s="50" t="str">
        <f>IF(ISBLANK(Data!H42), "", Data!H42)</f>
        <v>Kentucky</v>
      </c>
      <c r="I42" s="50" t="str">
        <f>IF(ISBLANK(Data!I42), "", Data!I42)</f>
        <v>Penn</v>
      </c>
      <c r="J42" s="50" t="str">
        <f>IF(ISBLANK(Data!J42), "", Data!J42)</f>
        <v>Kentucky</v>
      </c>
      <c r="K42" s="50" t="str">
        <f>IF(ISBLANK(Data!K42), "", Data!K42)</f>
        <v>Pennsylvania</v>
      </c>
      <c r="L42" s="50" t="str">
        <f>IF(ISBLANK(Data!L42), "", Data!L42)</f>
        <v>Kentucky</v>
      </c>
      <c r="M42" s="50" t="str">
        <f>IF(ISBLANK(Data!M42), "", Data!M42)</f>
        <v>U Penn</v>
      </c>
      <c r="N42" s="50" t="str">
        <f>IF(ISBLANK(Data!N42), "", Data!N42)</f>
        <v>Kentucky</v>
      </c>
      <c r="O42" s="50" t="str">
        <f>IF(ISBLANK(Data!O42), "", Data!O42)</f>
        <v>Penn</v>
      </c>
      <c r="P42" s="50" t="str">
        <f>IF(ISBLANK(Data!P42), "", Data!P42)</f>
        <v>Kentucky</v>
      </c>
      <c r="Q42" s="50" t="str">
        <f>IF(ISBLANK(Data!Q42), "", Data!Q42)</f>
        <v>Penn</v>
      </c>
      <c r="R42" s="50" t="str">
        <f>IF(ISBLANK(Data!R42), "", Data!R42)</f>
        <v>Kentucky</v>
      </c>
      <c r="S42" s="20">
        <f>Data!W42-Data!CD42</f>
        <v>-0.15000000000000002</v>
      </c>
      <c r="T42" s="20">
        <f>Data!X42-Data!CE42</f>
        <v>-21.9</v>
      </c>
      <c r="U42" s="20">
        <f>Data!Y42-Data!CF42</f>
        <v>-10.899999999999991</v>
      </c>
      <c r="V42" s="20">
        <f>Data!Z42-Data!CG42</f>
        <v>11.099999999999994</v>
      </c>
      <c r="W42" s="20">
        <f>Data!AA42-Data!CH42</f>
        <v>-6.8000000000000114</v>
      </c>
      <c r="X42" s="20">
        <f>Data!AB42-Data!CI42</f>
        <v>-3.2000000000000001E-2</v>
      </c>
      <c r="Y42" s="20">
        <f>Data!AC42-Data!CJ42</f>
        <v>-2.4700000000000002</v>
      </c>
      <c r="Z42" s="20">
        <f>Data!AD42-Data!CK42</f>
        <v>-1.2000000000000028</v>
      </c>
      <c r="AA42" s="20">
        <f>Data!AE42-Data!CL42</f>
        <v>1.2000000000000028</v>
      </c>
      <c r="AB42" s="20">
        <f>Data!AF42-Data!CM42</f>
        <v>-2.4700000000000002</v>
      </c>
      <c r="AC42" s="20">
        <f>Data!AG42-Data!CN42</f>
        <v>-11.399999999999991</v>
      </c>
      <c r="AD42" s="20">
        <f>Data!AH42-Data!CO42</f>
        <v>11.5</v>
      </c>
      <c r="AE42" s="20">
        <f>Data!AI42-Data!CP42</f>
        <v>-0.47859999999999997</v>
      </c>
      <c r="AF42" s="20">
        <f>Data!AJ42-Data!CQ42</f>
        <v>-2.6</v>
      </c>
      <c r="AG42" s="20">
        <f>Data!AK42-Data!CR42</f>
        <v>-0.32500000000000001</v>
      </c>
      <c r="AH42" s="20">
        <f>Data!AL42-Data!CS42</f>
        <v>-243</v>
      </c>
      <c r="AI42" s="20">
        <f>Data!AM42-Data!CT42</f>
        <v>-17.809999999999999</v>
      </c>
      <c r="AJ42" s="20">
        <f>Data!AN42-Data!CU42</f>
        <v>-2.1800000000000002</v>
      </c>
      <c r="AK42" s="20">
        <f>Data!AO42-Data!CV42</f>
        <v>97</v>
      </c>
      <c r="AL42" s="20">
        <f>Data!AP42-Data!CW42</f>
        <v>123</v>
      </c>
      <c r="AM42" s="20">
        <f>Data!AQ42-Data!CX42</f>
        <v>86</v>
      </c>
      <c r="AN42" s="20">
        <f>Data!AR42-Data!CY42</f>
        <v>-1.4000000000000012E-2</v>
      </c>
      <c r="AO42" s="20">
        <f>Data!AS42-Data!CZ42</f>
        <v>14</v>
      </c>
      <c r="AP42" s="20">
        <f>Data!AT42-Data!DA42</f>
        <v>34</v>
      </c>
      <c r="AQ42" s="20">
        <f>Data!AU42-Data!DB42</f>
        <v>0</v>
      </c>
      <c r="AR42" s="20">
        <f>Data!AV42-Data!DC42</f>
        <v>13</v>
      </c>
      <c r="AS42" s="20">
        <f>Data!AW42-Data!DD42</f>
        <v>42</v>
      </c>
      <c r="AT42" s="20">
        <f>Data!AX42-Data!DE42</f>
        <v>-9.3999999999999972E-2</v>
      </c>
      <c r="AU42" s="20">
        <f>Data!AY42-Data!DF42</f>
        <v>58</v>
      </c>
      <c r="AV42" s="20">
        <f>Data!AZ42-Data!DG42</f>
        <v>7.25</v>
      </c>
      <c r="AW42" s="20">
        <f>Data!BA42-Data!DH42</f>
        <v>98</v>
      </c>
      <c r="AX42" s="20">
        <f>Data!BB42-Data!DI42</f>
        <v>12.25</v>
      </c>
      <c r="AY42" s="20">
        <f>Data!BC42-Data!DJ42</f>
        <v>17</v>
      </c>
      <c r="AZ42" s="20">
        <f>Data!BD42-Data!DK42</f>
        <v>-6</v>
      </c>
      <c r="BA42" s="20">
        <f>Data!BE42-Data!DL42</f>
        <v>-4</v>
      </c>
      <c r="BB42" s="20">
        <f>Data!BF42-Data!DM42</f>
        <v>52</v>
      </c>
      <c r="BC42" s="20">
        <f>Data!BG42-Data!DN42</f>
        <v>36</v>
      </c>
      <c r="BD42" s="20">
        <f>Data!BH42-Data!DO42</f>
        <v>-8.7000000000000028</v>
      </c>
      <c r="BE42" s="20">
        <f>Data!BI42-Data!DP42</f>
        <v>-2.3499999999999943</v>
      </c>
      <c r="BF42" s="20">
        <f>Data!BJ42-Data!DQ42</f>
        <v>-6.3000000000000007</v>
      </c>
      <c r="BG42" s="20">
        <f>Data!BK42-Data!DR42</f>
        <v>-0.83499999999999996</v>
      </c>
      <c r="BH42" s="20">
        <f>Data!BL42-Data!DS42</f>
        <v>3.4499999999999993</v>
      </c>
      <c r="BI42" s="20">
        <f>Data!BM42-Data!DT42</f>
        <v>-0.51200000000000012</v>
      </c>
      <c r="BJ42" s="20">
        <f>Data!BN42-Data!DU42</f>
        <v>-1.8999999999999986</v>
      </c>
      <c r="BK42" s="20">
        <f>Data!BO42-Data!DV42</f>
        <v>0.40000000000000213</v>
      </c>
      <c r="BL42" s="20">
        <f>Data!BP42-Data!DW42</f>
        <v>-1.4</v>
      </c>
      <c r="BM42" s="20">
        <f>Data!BQ42-Data!DX42</f>
        <v>-2.5</v>
      </c>
      <c r="BN42" s="20">
        <f>Data!BR42-Data!DY42</f>
        <v>0.80000000000000071</v>
      </c>
      <c r="BO42" s="20">
        <f>Data!BS42-Data!DZ42</f>
        <v>130</v>
      </c>
      <c r="BP42" s="20">
        <f>Data!BT42-Data!EA42</f>
        <v>-8.7000000000000022E-2</v>
      </c>
      <c r="BQ42" s="20">
        <f>Data!BU42-Data!EB42</f>
        <v>-1</v>
      </c>
      <c r="BR42" s="20">
        <f>Data!BV42-Data!EC42</f>
        <v>142</v>
      </c>
      <c r="BS42" s="20">
        <f>Data!BW42-Data!ED42</f>
        <v>147</v>
      </c>
      <c r="BT42" s="20">
        <f>Data!BX42-Data!EE42</f>
        <v>151</v>
      </c>
      <c r="BU42" s="20">
        <f>Data!BY42-Data!EF42</f>
        <v>99</v>
      </c>
      <c r="BV42" s="20">
        <f>Data!BZ42-Data!EG42</f>
        <v>169</v>
      </c>
      <c r="BW42" s="20">
        <f>Data!CA42-Data!EH42</f>
        <v>94.3</v>
      </c>
      <c r="BX42" s="20">
        <f>Data!CB42-Data!EI42</f>
        <v>112</v>
      </c>
      <c r="BY42" s="20">
        <f>Data!CC42-Data!EJ42</f>
        <v>115</v>
      </c>
      <c r="BZ42" s="20">
        <f>Data!EK42</f>
        <v>10651.53</v>
      </c>
      <c r="CA42" s="20">
        <f>Data!EL42</f>
        <v>13046</v>
      </c>
      <c r="CB42" s="20">
        <f>Data!EM42</f>
        <v>115.89999999999999</v>
      </c>
      <c r="CC42" s="20">
        <f>Data!EN42</f>
        <v>61.25</v>
      </c>
      <c r="CD42" s="20">
        <f>Data!EO42</f>
        <v>11.129999999999999</v>
      </c>
      <c r="CE42" s="20">
        <f>Data!EP42</f>
        <v>73.872</v>
      </c>
      <c r="CF42" s="50">
        <f>IF(ISBLANK(Data!EQ42), "", Data!EQ42)</f>
        <v>81</v>
      </c>
      <c r="CG42" s="50">
        <f>IF(ISBLANK(Data!ER42), "", Data!ER42)</f>
        <v>66</v>
      </c>
      <c r="CH42" s="61" t="str">
        <f>IF(ISBLANK(Data!ES42), "", Data!ES42)</f>
        <v>Penn</v>
      </c>
      <c r="CI42" s="61">
        <f>IF(ISBLANK(Data!ET42), "", Data!ET42)</f>
        <v>147</v>
      </c>
    </row>
    <row r="43" spans="1:87" x14ac:dyDescent="0.45">
      <c r="A43" s="50">
        <f>IF(ISBLANK(Data!A43), "", Data!A43)</f>
        <v>45269</v>
      </c>
      <c r="B43" s="50" t="str">
        <f>IF(ISBLANK(Data!B43), "", Data!B43)</f>
        <v>Minnesota</v>
      </c>
      <c r="C43" s="50">
        <f>IF(ISBLANK(Data!C43), "", Data!C43)</f>
        <v>175</v>
      </c>
      <c r="D43" s="50" t="str">
        <f>IF(ISBLANK(Data!D43), "", Data!D43)</f>
        <v>Florida Gulf Coast</v>
      </c>
      <c r="E43" s="50">
        <f>IF(ISBLANK(Data!E43), "", Data!E43)</f>
        <v>90</v>
      </c>
      <c r="F43" s="50" t="str">
        <f>IF(ISBLANK(Data!F43), "", Data!F43)</f>
        <v>N</v>
      </c>
      <c r="G43" s="50" t="str">
        <f>IF(ISBLANK(Data!G43), "", Data!G43)</f>
        <v>Minnesota</v>
      </c>
      <c r="H43" s="50" t="str">
        <f>IF(ISBLANK(Data!H43), "", Data!H43)</f>
        <v>Florida Gulf Coast</v>
      </c>
      <c r="I43" s="50" t="str">
        <f>IF(ISBLANK(Data!I43), "", Data!I43)</f>
        <v>Minnesota</v>
      </c>
      <c r="J43" s="50" t="str">
        <f>IF(ISBLANK(Data!J43), "", Data!J43)</f>
        <v>Florida Gulf Coast</v>
      </c>
      <c r="K43" s="50" t="str">
        <f>IF(ISBLANK(Data!K43), "", Data!K43)</f>
        <v>Minnesota</v>
      </c>
      <c r="L43" s="50" t="str">
        <f>IF(ISBLANK(Data!L43), "", Data!L43)</f>
        <v>Florida Gulf Coast</v>
      </c>
      <c r="M43" s="50" t="str">
        <f>IF(ISBLANK(Data!M43), "", Data!M43)</f>
        <v>Minnesota</v>
      </c>
      <c r="N43" s="50" t="str">
        <f>IF(ISBLANK(Data!N43), "", Data!N43)</f>
        <v>Fla Gulf Cst</v>
      </c>
      <c r="O43" s="50" t="str">
        <f>IF(ISBLANK(Data!O43), "", Data!O43)</f>
        <v>Minnesota</v>
      </c>
      <c r="P43" s="50" t="str">
        <f>IF(ISBLANK(Data!P43), "", Data!P43)</f>
        <v>FGCU</v>
      </c>
      <c r="Q43" s="50" t="str">
        <f>IF(ISBLANK(Data!Q43), "", Data!Q43)</f>
        <v>Minnesota</v>
      </c>
      <c r="R43" s="50" t="str">
        <f>IF(ISBLANK(Data!R43), "", Data!R43)</f>
        <v>FGCU</v>
      </c>
      <c r="S43" s="20">
        <f>Data!W43-Data!CD43</f>
        <v>0.36666666666666697</v>
      </c>
      <c r="T43" s="20">
        <f>Data!X43-Data!CE43</f>
        <v>11.81</v>
      </c>
      <c r="U43" s="20">
        <f>Data!Y43-Data!CF43</f>
        <v>1.9000000000000057</v>
      </c>
      <c r="V43" s="20">
        <f>Data!Z43-Data!CG43</f>
        <v>-10</v>
      </c>
      <c r="W43" s="20">
        <f>Data!AA43-Data!CH43</f>
        <v>4.2000000000000028</v>
      </c>
      <c r="X43" s="20">
        <f>Data!AB43-Data!CI43</f>
        <v>0</v>
      </c>
      <c r="Y43" s="20">
        <f>Data!AC43-Data!CJ43</f>
        <v>-11.44</v>
      </c>
      <c r="Z43" s="20">
        <f>Data!AD43-Data!CK43</f>
        <v>-4</v>
      </c>
      <c r="AA43" s="20">
        <f>Data!AE43-Data!CL43</f>
        <v>7.4000000000000057</v>
      </c>
      <c r="AB43" s="20">
        <f>Data!AF43-Data!CM43</f>
        <v>-17.03</v>
      </c>
      <c r="AC43" s="20">
        <f>Data!AG43-Data!CN43</f>
        <v>1.2000000000000028</v>
      </c>
      <c r="AD43" s="20">
        <f>Data!AH43-Data!CO43</f>
        <v>-9.0999999999999943</v>
      </c>
      <c r="AE43" s="20">
        <f>Data!AI43-Data!CP43</f>
        <v>0.27090000000000003</v>
      </c>
      <c r="AF43" s="20">
        <f>Data!AJ43-Data!CQ43</f>
        <v>3.4</v>
      </c>
      <c r="AG43" s="20">
        <f>Data!AK43-Data!CR43</f>
        <v>0.44027777777777777</v>
      </c>
      <c r="AH43" s="20">
        <f>Data!AL43-Data!CS43</f>
        <v>195</v>
      </c>
      <c r="AI43" s="20">
        <f>Data!AM43-Data!CT43</f>
        <v>15.59</v>
      </c>
      <c r="AJ43" s="20">
        <f>Data!AN43-Data!CU43</f>
        <v>-5.63</v>
      </c>
      <c r="AK43" s="20">
        <f>Data!AO43-Data!CV43</f>
        <v>7</v>
      </c>
      <c r="AL43" s="20">
        <f>Data!AP43-Data!CW43</f>
        <v>-131</v>
      </c>
      <c r="AM43" s="20">
        <f>Data!AQ43-Data!CX43</f>
        <v>-73</v>
      </c>
      <c r="AN43" s="20">
        <f>Data!AR43-Data!CY43</f>
        <v>4.3999999999999984E-2</v>
      </c>
      <c r="AO43" s="20">
        <f>Data!AS43-Data!CZ43</f>
        <v>-9</v>
      </c>
      <c r="AP43" s="20">
        <f>Data!AT43-Data!DA43</f>
        <v>-35</v>
      </c>
      <c r="AQ43" s="20">
        <f>Data!AU43-Data!DB43</f>
        <v>1.0000000000000009E-2</v>
      </c>
      <c r="AR43" s="20">
        <f>Data!AV43-Data!DC43</f>
        <v>34</v>
      </c>
      <c r="AS43" s="20">
        <f>Data!AW43-Data!DD43</f>
        <v>39</v>
      </c>
      <c r="AT43" s="20">
        <f>Data!AX43-Data!DE43</f>
        <v>3.499999999999992E-2</v>
      </c>
      <c r="AU43" s="20">
        <f>Data!AY43-Data!DF43</f>
        <v>-13</v>
      </c>
      <c r="AV43" s="20">
        <f>Data!AZ43-Data!DG43</f>
        <v>-3.0833333333333339</v>
      </c>
      <c r="AW43" s="20">
        <f>Data!BA43-Data!DH43</f>
        <v>0</v>
      </c>
      <c r="AX43" s="20">
        <f>Data!BB43-Data!DI43</f>
        <v>-4.8888888888888857</v>
      </c>
      <c r="AY43" s="20">
        <f>Data!BC43-Data!DJ43</f>
        <v>43</v>
      </c>
      <c r="AZ43" s="20">
        <f>Data!BD43-Data!DK43</f>
        <v>3</v>
      </c>
      <c r="BA43" s="20">
        <f>Data!BE43-Data!DL43</f>
        <v>10</v>
      </c>
      <c r="BB43" s="20">
        <f>Data!BF43-Data!DM43</f>
        <v>11</v>
      </c>
      <c r="BC43" s="20">
        <f>Data!BG43-Data!DN43</f>
        <v>-10</v>
      </c>
      <c r="BD43" s="20">
        <f>Data!BH43-Data!DO43</f>
        <v>8.6000000000000085</v>
      </c>
      <c r="BE43" s="20">
        <f>Data!BI43-Data!DP43</f>
        <v>-6.2669999999999959</v>
      </c>
      <c r="BF43" s="20">
        <f>Data!BJ43-Data!DQ43</f>
        <v>14.833</v>
      </c>
      <c r="BG43" s="20">
        <f>Data!BK43-Data!DR43</f>
        <v>0.24700000000000011</v>
      </c>
      <c r="BH43" s="20">
        <f>Data!BL43-Data!DS43</f>
        <v>2.5329999999999995</v>
      </c>
      <c r="BI43" s="20">
        <f>Data!BM43-Data!DT43</f>
        <v>-1.6000000000000014E-2</v>
      </c>
      <c r="BJ43" s="20">
        <f>Data!BN43-Data!DU43</f>
        <v>-1.1999999999999993</v>
      </c>
      <c r="BK43" s="20">
        <f>Data!BO43-Data!DV43</f>
        <v>6.1999999999999993</v>
      </c>
      <c r="BL43" s="20">
        <f>Data!BP43-Data!DW43</f>
        <v>1.4999999999999996</v>
      </c>
      <c r="BM43" s="20">
        <f>Data!BQ43-Data!DX43</f>
        <v>0.93333333333333268</v>
      </c>
      <c r="BN43" s="20">
        <f>Data!BR43-Data!DY43</f>
        <v>0.59999999999999964</v>
      </c>
      <c r="BO43" s="20">
        <f>Data!BS43-Data!DZ43</f>
        <v>-133</v>
      </c>
      <c r="BP43" s="20">
        <f>Data!BT43-Data!EA43</f>
        <v>8.500000000000002E-2</v>
      </c>
      <c r="BQ43" s="20">
        <f>Data!BU43-Data!EB43</f>
        <v>1</v>
      </c>
      <c r="BR43" s="20">
        <f>Data!BV43-Data!EC43</f>
        <v>-179</v>
      </c>
      <c r="BS43" s="20">
        <f>Data!BW43-Data!ED43</f>
        <v>-159</v>
      </c>
      <c r="BT43" s="20">
        <f>Data!BX43-Data!EE43</f>
        <v>-175</v>
      </c>
      <c r="BU43" s="20">
        <f>Data!BY43-Data!EF43</f>
        <v>-52</v>
      </c>
      <c r="BV43" s="20">
        <f>Data!BZ43-Data!EG43</f>
        <v>-142</v>
      </c>
      <c r="BW43" s="20">
        <f>Data!CA43-Data!EH43</f>
        <v>-87.999999999999986</v>
      </c>
      <c r="BX43" s="20">
        <f>Data!CB43-Data!EI43</f>
        <v>-143</v>
      </c>
      <c r="BY43" s="20">
        <f>Data!CC43-Data!EJ43</f>
        <v>-20</v>
      </c>
      <c r="BZ43" s="20">
        <f>Data!EK43</f>
        <v>11998.480000000001</v>
      </c>
      <c r="CA43" s="20">
        <f>Data!EL43</f>
        <v>10727.2</v>
      </c>
      <c r="CB43" s="20">
        <f>Data!EM43</f>
        <v>77.398200000000003</v>
      </c>
      <c r="CC43" s="20">
        <f>Data!EN43</f>
        <v>74.733333333333334</v>
      </c>
      <c r="CD43" s="20">
        <f>Data!EO43</f>
        <v>10.8756</v>
      </c>
      <c r="CE43" s="20">
        <f>Data!EP43</f>
        <v>110.00699999999999</v>
      </c>
      <c r="CF43" s="50">
        <f>IF(ISBLANK(Data!EQ43), "", Data!EQ43)</f>
        <v>77</v>
      </c>
      <c r="CG43" s="50">
        <f>IF(ISBLANK(Data!ER43), "", Data!ER43)</f>
        <v>57</v>
      </c>
      <c r="CH43" s="61" t="str">
        <f>IF(ISBLANK(Data!ES43), "", Data!ES43)</f>
        <v>Minnesota</v>
      </c>
      <c r="CI43" s="61">
        <f>IF(ISBLANK(Data!ET43), "", Data!ET43)</f>
        <v>134</v>
      </c>
    </row>
    <row r="44" spans="1:87" x14ac:dyDescent="0.45">
      <c r="A44" s="50">
        <f>IF(ISBLANK(Data!A44), "", Data!A44)</f>
        <v>45269</v>
      </c>
      <c r="B44" s="50" t="str">
        <f>IF(ISBLANK(Data!B44), "", Data!B44)</f>
        <v>Butler</v>
      </c>
      <c r="C44" s="50">
        <f>IF(ISBLANK(Data!C44), "", Data!C44)</f>
        <v>34</v>
      </c>
      <c r="D44" s="50" t="str">
        <f>IF(ISBLANK(Data!D44), "", Data!D44)</f>
        <v>California</v>
      </c>
      <c r="E44" s="50">
        <f>IF(ISBLANK(Data!E44), "", Data!E44)</f>
        <v>41</v>
      </c>
      <c r="F44" s="50" t="str">
        <f>IF(ISBLANK(Data!F44), "", Data!F44)</f>
        <v>N</v>
      </c>
      <c r="G44" s="50" t="str">
        <f>IF(ISBLANK(Data!G44), "", Data!G44)</f>
        <v>Butler</v>
      </c>
      <c r="H44" s="50" t="str">
        <f>IF(ISBLANK(Data!H44), "", Data!H44)</f>
        <v>California</v>
      </c>
      <c r="I44" s="50" t="str">
        <f>IF(ISBLANK(Data!I44), "", Data!I44)</f>
        <v>Butler</v>
      </c>
      <c r="J44" s="50" t="str">
        <f>IF(ISBLANK(Data!J44), "", Data!J44)</f>
        <v>California</v>
      </c>
      <c r="K44" s="50" t="str">
        <f>IF(ISBLANK(Data!K44), "", Data!K44)</f>
        <v>Butler</v>
      </c>
      <c r="L44" s="50" t="str">
        <f>IF(ISBLANK(Data!L44), "", Data!L44)</f>
        <v>California</v>
      </c>
      <c r="M44" s="50" t="str">
        <f>IF(ISBLANK(Data!M44), "", Data!M44)</f>
        <v>Butler</v>
      </c>
      <c r="N44" s="50" t="str">
        <f>IF(ISBLANK(Data!N44), "", Data!N44)</f>
        <v>California</v>
      </c>
      <c r="O44" s="50" t="str">
        <f>IF(ISBLANK(Data!O44), "", Data!O44)</f>
        <v>Butler</v>
      </c>
      <c r="P44" s="50" t="str">
        <f>IF(ISBLANK(Data!P44), "", Data!P44)</f>
        <v>California</v>
      </c>
      <c r="Q44" s="50" t="str">
        <f>IF(ISBLANK(Data!Q44), "", Data!Q44)</f>
        <v>Butler</v>
      </c>
      <c r="R44" s="50" t="str">
        <f>IF(ISBLANK(Data!R44), "", Data!R44)</f>
        <v>California</v>
      </c>
      <c r="S44" s="20">
        <f>Data!W44-Data!CD44</f>
        <v>0.40277777777777801</v>
      </c>
      <c r="T44" s="20">
        <f>Data!X44-Data!CE44</f>
        <v>12.9</v>
      </c>
      <c r="U44" s="20">
        <f>Data!Y44-Data!CF44</f>
        <v>5.4000000000000057</v>
      </c>
      <c r="V44" s="20">
        <f>Data!Z44-Data!CG44</f>
        <v>-7.5999999999999943</v>
      </c>
      <c r="W44" s="20">
        <f>Data!AA44-Data!CH44</f>
        <v>2.5999999999999943</v>
      </c>
      <c r="X44" s="20">
        <f>Data!AB44-Data!CI44</f>
        <v>0.22</v>
      </c>
      <c r="Y44" s="20">
        <f>Data!AC44-Data!CJ44</f>
        <v>4.59</v>
      </c>
      <c r="Z44" s="20">
        <f>Data!AD44-Data!CK44</f>
        <v>2.7000000000000028</v>
      </c>
      <c r="AA44" s="20">
        <f>Data!AE44-Data!CL44</f>
        <v>-1.8999999999999915</v>
      </c>
      <c r="AB44" s="20">
        <f>Data!AF44-Data!CM44</f>
        <v>4.59</v>
      </c>
      <c r="AC44" s="20">
        <f>Data!AG44-Data!CN44</f>
        <v>2.1000000000000085</v>
      </c>
      <c r="AD44" s="20">
        <f>Data!AH44-Data!CO44</f>
        <v>-5.0999999999999943</v>
      </c>
      <c r="AE44" s="20">
        <f>Data!AI44-Data!CP44</f>
        <v>0.16870000000000007</v>
      </c>
      <c r="AF44" s="20">
        <f>Data!AJ44-Data!CQ44</f>
        <v>4</v>
      </c>
      <c r="AG44" s="20">
        <f>Data!AK44-Data!CR44</f>
        <v>0.49305555555555558</v>
      </c>
      <c r="AH44" s="20">
        <f>Data!AL44-Data!CS44</f>
        <v>156</v>
      </c>
      <c r="AI44" s="20">
        <f>Data!AM44-Data!CT44</f>
        <v>15.02</v>
      </c>
      <c r="AJ44" s="20">
        <f>Data!AN44-Data!CU44</f>
        <v>2.5499999999999998</v>
      </c>
      <c r="AK44" s="20">
        <f>Data!AO44-Data!CV44</f>
        <v>142</v>
      </c>
      <c r="AL44" s="20">
        <f>Data!AP44-Data!CW44</f>
        <v>28</v>
      </c>
      <c r="AM44" s="20">
        <f>Data!AQ44-Data!CX44</f>
        <v>89</v>
      </c>
      <c r="AN44" s="20">
        <f>Data!AR44-Data!CY44</f>
        <v>4.5999999999999985E-2</v>
      </c>
      <c r="AO44" s="20">
        <f>Data!AS44-Data!CZ44</f>
        <v>7</v>
      </c>
      <c r="AP44" s="20">
        <f>Data!AT44-Data!DA44</f>
        <v>16</v>
      </c>
      <c r="AQ44" s="20">
        <f>Data!AU44-Data!DB44</f>
        <v>8.0000000000000071E-3</v>
      </c>
      <c r="AR44" s="20">
        <f>Data!AV44-Data!DC44</f>
        <v>7</v>
      </c>
      <c r="AS44" s="20">
        <f>Data!AW44-Data!DD44</f>
        <v>3</v>
      </c>
      <c r="AT44" s="20">
        <f>Data!AX44-Data!DE44</f>
        <v>2.7000000000000024E-2</v>
      </c>
      <c r="AU44" s="20">
        <f>Data!AY44-Data!DF44</f>
        <v>-17</v>
      </c>
      <c r="AV44" s="20">
        <f>Data!AZ44-Data!DG44</f>
        <v>-3.2916666666666661</v>
      </c>
      <c r="AW44" s="20">
        <f>Data!BA44-Data!DH44</f>
        <v>31</v>
      </c>
      <c r="AX44" s="20">
        <f>Data!BB44-Data!DI44</f>
        <v>-0.8333333333333357</v>
      </c>
      <c r="AY44" s="20">
        <f>Data!BC44-Data!DJ44</f>
        <v>61</v>
      </c>
      <c r="AZ44" s="20">
        <f>Data!BD44-Data!DK44</f>
        <v>15</v>
      </c>
      <c r="BA44" s="20">
        <f>Data!BE44-Data!DL44</f>
        <v>10</v>
      </c>
      <c r="BB44" s="20">
        <f>Data!BF44-Data!DM44</f>
        <v>-12</v>
      </c>
      <c r="BC44" s="20">
        <f>Data!BG44-Data!DN44</f>
        <v>-26</v>
      </c>
      <c r="BD44" s="20">
        <f>Data!BH44-Data!DO44</f>
        <v>7.5</v>
      </c>
      <c r="BE44" s="20">
        <f>Data!BI44-Data!DP44</f>
        <v>-4.9860000000000042</v>
      </c>
      <c r="BF44" s="20">
        <f>Data!BJ44-Data!DQ44</f>
        <v>12.472</v>
      </c>
      <c r="BG44" s="20">
        <f>Data!BK44-Data!DR44</f>
        <v>0.72300000000000009</v>
      </c>
      <c r="BH44" s="20">
        <f>Data!BL44-Data!DS44</f>
        <v>-2.8330000000000002</v>
      </c>
      <c r="BI44" s="20">
        <f>Data!BM44-Data!DT44</f>
        <v>0.20299999999999996</v>
      </c>
      <c r="BJ44" s="20">
        <f>Data!BN44-Data!DU44</f>
        <v>-1</v>
      </c>
      <c r="BK44" s="20">
        <f>Data!BO44-Data!DV44</f>
        <v>-2.0999999999999979</v>
      </c>
      <c r="BL44" s="20">
        <f>Data!BP44-Data!DW44</f>
        <v>0.80000000000000027</v>
      </c>
      <c r="BM44" s="20">
        <f>Data!BQ44-Data!DX44</f>
        <v>1.1111111111111107</v>
      </c>
      <c r="BN44" s="20">
        <f>Data!BR44-Data!DY44</f>
        <v>-4.8999999999999986</v>
      </c>
      <c r="BO44" s="20">
        <f>Data!BS44-Data!DZ44</f>
        <v>-191</v>
      </c>
      <c r="BP44" s="20">
        <f>Data!BT44-Data!EA44</f>
        <v>0.12999999999999995</v>
      </c>
      <c r="BQ44" s="20">
        <f>Data!BU44-Data!EB44</f>
        <v>-6</v>
      </c>
      <c r="BR44" s="20">
        <f>Data!BV44-Data!EC44</f>
        <v>-192</v>
      </c>
      <c r="BS44" s="20">
        <f>Data!BW44-Data!ED44</f>
        <v>-202</v>
      </c>
      <c r="BT44" s="20">
        <f>Data!BX44-Data!EE44</f>
        <v>-256</v>
      </c>
      <c r="BU44" s="20">
        <f>Data!BY44-Data!EF44</f>
        <v>-110</v>
      </c>
      <c r="BV44" s="20">
        <f>Data!BZ44-Data!EG44</f>
        <v>-107</v>
      </c>
      <c r="BW44" s="20">
        <f>Data!CA44-Data!EH44</f>
        <v>-112.49999999999999</v>
      </c>
      <c r="BX44" s="20">
        <f>Data!CB44-Data!EI44</f>
        <v>-192</v>
      </c>
      <c r="BY44" s="20">
        <f>Data!CC44-Data!EJ44</f>
        <v>-155</v>
      </c>
      <c r="BZ44" s="20">
        <f>Data!EK44</f>
        <v>12193.2</v>
      </c>
      <c r="CA44" s="20">
        <f>Data!EL44</f>
        <v>10793</v>
      </c>
      <c r="CB44" s="20">
        <f>Data!EM44</f>
        <v>53.335000000000001</v>
      </c>
      <c r="CC44" s="20">
        <f>Data!EN44</f>
        <v>82.5</v>
      </c>
      <c r="CD44" s="20">
        <f>Data!EO44</f>
        <v>9.9617000000000004</v>
      </c>
      <c r="CE44" s="20">
        <f>Data!EP44</f>
        <v>113.29600000000001</v>
      </c>
      <c r="CF44" s="50">
        <f>IF(ISBLANK(Data!EQ44), "", Data!EQ44)</f>
        <v>97</v>
      </c>
      <c r="CG44" s="50">
        <f>IF(ISBLANK(Data!ER44), "", Data!ER44)</f>
        <v>90</v>
      </c>
      <c r="CH44" s="61" t="str">
        <f>IF(ISBLANK(Data!ES44), "", Data!ES44)</f>
        <v>Butler</v>
      </c>
      <c r="CI44" s="61">
        <f>IF(ISBLANK(Data!ET44), "", Data!ET44)</f>
        <v>187</v>
      </c>
    </row>
    <row r="45" spans="1:87" x14ac:dyDescent="0.45">
      <c r="A45" s="50">
        <f>IF(ISBLANK(Data!A45), "", Data!A45)</f>
        <v>45269</v>
      </c>
      <c r="B45" s="50" t="str">
        <f>IF(ISBLANK(Data!B45), "", Data!B45)</f>
        <v>Purdue</v>
      </c>
      <c r="C45" s="50">
        <f>IF(ISBLANK(Data!C45), "", Data!C45)</f>
        <v>238</v>
      </c>
      <c r="D45" s="50" t="str">
        <f>IF(ISBLANK(Data!D45), "", Data!D45)</f>
        <v>Alabama</v>
      </c>
      <c r="E45" s="50">
        <f>IF(ISBLANK(Data!E45), "", Data!E45)</f>
        <v>4</v>
      </c>
      <c r="F45" s="50" t="str">
        <f>IF(ISBLANK(Data!F45), "", Data!F45)</f>
        <v>Y</v>
      </c>
      <c r="G45" s="50" t="str">
        <f>IF(ISBLANK(Data!G45), "", Data!G45)</f>
        <v>Purdue</v>
      </c>
      <c r="H45" s="50" t="str">
        <f>IF(ISBLANK(Data!H45), "", Data!H45)</f>
        <v>Alabama</v>
      </c>
      <c r="I45" s="50" t="str">
        <f>IF(ISBLANK(Data!I45), "", Data!I45)</f>
        <v>Purdue</v>
      </c>
      <c r="J45" s="50" t="str">
        <f>IF(ISBLANK(Data!J45), "", Data!J45)</f>
        <v>Alabama</v>
      </c>
      <c r="K45" s="50" t="str">
        <f>IF(ISBLANK(Data!K45), "", Data!K45)</f>
        <v>Purdue</v>
      </c>
      <c r="L45" s="50" t="str">
        <f>IF(ISBLANK(Data!L45), "", Data!L45)</f>
        <v>Alabama</v>
      </c>
      <c r="M45" s="50" t="str">
        <f>IF(ISBLANK(Data!M45), "", Data!M45)</f>
        <v>Purdue</v>
      </c>
      <c r="N45" s="50" t="str">
        <f>IF(ISBLANK(Data!N45), "", Data!N45)</f>
        <v>Alabama</v>
      </c>
      <c r="O45" s="50" t="str">
        <f>IF(ISBLANK(Data!O45), "", Data!O45)</f>
        <v>Purdue</v>
      </c>
      <c r="P45" s="50" t="str">
        <f>IF(ISBLANK(Data!P45), "", Data!P45)</f>
        <v>Alabama</v>
      </c>
      <c r="Q45" s="50" t="str">
        <f>IF(ISBLANK(Data!Q45), "", Data!Q45)</f>
        <v>Purdue</v>
      </c>
      <c r="R45" s="50" t="str">
        <f>IF(ISBLANK(Data!R45), "", Data!R45)</f>
        <v>Alabama</v>
      </c>
      <c r="S45" s="20">
        <f>Data!W45-Data!CD45</f>
        <v>0.13888888888888895</v>
      </c>
      <c r="T45" s="20">
        <f>Data!X45-Data!CE45</f>
        <v>6.93</v>
      </c>
      <c r="U45" s="20">
        <f>Data!Y45-Data!CF45</f>
        <v>-0.70000000000000284</v>
      </c>
      <c r="V45" s="20">
        <f>Data!Z45-Data!CG45</f>
        <v>-7.6000000000000085</v>
      </c>
      <c r="W45" s="20">
        <f>Data!AA45-Data!CH45</f>
        <v>-3.0999999999999943</v>
      </c>
      <c r="X45" s="20">
        <f>Data!AB45-Data!CI45</f>
        <v>0.09</v>
      </c>
      <c r="Y45" s="20">
        <f>Data!AC45-Data!CJ45</f>
        <v>8.370000000000001</v>
      </c>
      <c r="Z45" s="20">
        <f>Data!AD45-Data!CK45</f>
        <v>3.0999999999999943</v>
      </c>
      <c r="AA45" s="20">
        <f>Data!AE45-Data!CL45</f>
        <v>-5.2000000000000028</v>
      </c>
      <c r="AB45" s="20">
        <f>Data!AF45-Data!CM45</f>
        <v>7.2800000000000011</v>
      </c>
      <c r="AC45" s="20">
        <f>Data!AG45-Data!CN45</f>
        <v>2.7000000000000028</v>
      </c>
      <c r="AD45" s="20">
        <f>Data!AH45-Data!CO45</f>
        <v>-4.6999999999999886</v>
      </c>
      <c r="AE45" s="20">
        <f>Data!AI45-Data!CP45</f>
        <v>4.7699999999999965E-2</v>
      </c>
      <c r="AF45" s="20">
        <f>Data!AJ45-Data!CQ45</f>
        <v>2.5</v>
      </c>
      <c r="AG45" s="20">
        <f>Data!AK45-Data!CR45</f>
        <v>0.27500000000000002</v>
      </c>
      <c r="AH45" s="20">
        <f>Data!AL45-Data!CS45</f>
        <v>69</v>
      </c>
      <c r="AI45" s="20">
        <f>Data!AM45-Data!CT45</f>
        <v>4.57</v>
      </c>
      <c r="AJ45" s="20">
        <f>Data!AN45-Data!CU45</f>
        <v>6.1499999999999995</v>
      </c>
      <c r="AK45" s="20">
        <f>Data!AO45-Data!CV45</f>
        <v>11</v>
      </c>
      <c r="AL45" s="20">
        <f>Data!AP45-Data!CW45</f>
        <v>6</v>
      </c>
      <c r="AM45" s="20">
        <f>Data!AQ45-Data!CX45</f>
        <v>40</v>
      </c>
      <c r="AN45" s="20">
        <f>Data!AR45-Data!CY45</f>
        <v>-8.0000000000000071E-3</v>
      </c>
      <c r="AO45" s="20">
        <f>Data!AS45-Data!CZ45</f>
        <v>-10</v>
      </c>
      <c r="AP45" s="20">
        <f>Data!AT45-Data!DA45</f>
        <v>-19</v>
      </c>
      <c r="AQ45" s="20">
        <f>Data!AU45-Data!DB45</f>
        <v>-1.1999999999999955E-2</v>
      </c>
      <c r="AR45" s="20">
        <f>Data!AV45-Data!DC45</f>
        <v>-11</v>
      </c>
      <c r="AS45" s="20">
        <f>Data!AW45-Data!DD45</f>
        <v>15</v>
      </c>
      <c r="AT45" s="20">
        <f>Data!AX45-Data!DE45</f>
        <v>-9.4000000000000083E-2</v>
      </c>
      <c r="AU45" s="20">
        <f>Data!AY45-Data!DF45</f>
        <v>1</v>
      </c>
      <c r="AV45" s="20">
        <f>Data!AZ45-Data!DG45</f>
        <v>-1.2916666666666661</v>
      </c>
      <c r="AW45" s="20">
        <f>Data!BA45-Data!DH45</f>
        <v>59</v>
      </c>
      <c r="AX45" s="20">
        <f>Data!BB45-Data!DI45</f>
        <v>2.0555555555555571</v>
      </c>
      <c r="AY45" s="20">
        <f>Data!BC45-Data!DJ45</f>
        <v>36</v>
      </c>
      <c r="AZ45" s="20">
        <f>Data!BD45-Data!DK45</f>
        <v>-18</v>
      </c>
      <c r="BA45" s="20">
        <f>Data!BE45-Data!DL45</f>
        <v>5</v>
      </c>
      <c r="BB45" s="20">
        <f>Data!BF45-Data!DM45</f>
        <v>19</v>
      </c>
      <c r="BC45" s="20">
        <f>Data!BG45-Data!DN45</f>
        <v>-12</v>
      </c>
      <c r="BD45" s="20">
        <f>Data!BH45-Data!DO45</f>
        <v>-9.1999999999999886</v>
      </c>
      <c r="BE45" s="20">
        <f>Data!BI45-Data!DP45</f>
        <v>-7.6530000000000058</v>
      </c>
      <c r="BF45" s="20">
        <f>Data!BJ45-Data!DQ45</f>
        <v>-1.5829999999999984</v>
      </c>
      <c r="BG45" s="20">
        <f>Data!BK45-Data!DR45</f>
        <v>9.9999999999999867E-2</v>
      </c>
      <c r="BH45" s="20">
        <f>Data!BL45-Data!DS45</f>
        <v>0.80599999999999916</v>
      </c>
      <c r="BI45" s="20">
        <f>Data!BM45-Data!DT45</f>
        <v>-0.27400000000000008</v>
      </c>
      <c r="BJ45" s="20">
        <f>Data!BN45-Data!DU45</f>
        <v>-5</v>
      </c>
      <c r="BK45" s="20">
        <f>Data!BO45-Data!DV45</f>
        <v>-1.5</v>
      </c>
      <c r="BL45" s="20">
        <f>Data!BP45-Data!DW45</f>
        <v>0</v>
      </c>
      <c r="BM45" s="20">
        <f>Data!BQ45-Data!DX45</f>
        <v>-2.8888888888888893</v>
      </c>
      <c r="BN45" s="20">
        <f>Data!BR45-Data!DY45</f>
        <v>-3.2999999999999989</v>
      </c>
      <c r="BO45" s="20">
        <f>Data!BS45-Data!DZ45</f>
        <v>-25</v>
      </c>
      <c r="BP45" s="20">
        <f>Data!BT45-Data!EA45</f>
        <v>8.6999999999999966E-2</v>
      </c>
      <c r="BQ45" s="20">
        <f>Data!BU45-Data!EB45</f>
        <v>0</v>
      </c>
      <c r="BR45" s="20">
        <f>Data!BV45-Data!EC45</f>
        <v>-10</v>
      </c>
      <c r="BS45" s="20">
        <f>Data!BW45-Data!ED45</f>
        <v>-28</v>
      </c>
      <c r="BT45" s="20">
        <f>Data!BX45-Data!EE45</f>
        <v>-67</v>
      </c>
      <c r="BU45" s="20">
        <f>Data!BY45-Data!EF45</f>
        <v>-15</v>
      </c>
      <c r="BV45" s="20">
        <f>Data!BZ45-Data!EG45</f>
        <v>-11</v>
      </c>
      <c r="BW45" s="20">
        <f>Data!CA45-Data!EH45</f>
        <v>-20.100000000000001</v>
      </c>
      <c r="BX45" s="20">
        <f>Data!CB45-Data!EI45</f>
        <v>-25</v>
      </c>
      <c r="BY45" s="20">
        <f>Data!CC45-Data!EJ45</f>
        <v>-5</v>
      </c>
      <c r="BZ45" s="20">
        <f>Data!EK45</f>
        <v>12057.220000000001</v>
      </c>
      <c r="CA45" s="20">
        <f>Data!EL45</f>
        <v>11199.6</v>
      </c>
      <c r="CB45" s="20">
        <f>Data!EM45</f>
        <v>100.44799999999999</v>
      </c>
      <c r="CC45" s="20">
        <f>Data!EN45</f>
        <v>60.05555555555555</v>
      </c>
      <c r="CD45" s="20">
        <f>Data!EO45</f>
        <v>11.8902</v>
      </c>
      <c r="CE45" s="20">
        <f>Data!EP45</f>
        <v>102.78399999999999</v>
      </c>
      <c r="CF45" s="50">
        <f>IF(ISBLANK(Data!EQ45), "", Data!EQ45)</f>
        <v>92</v>
      </c>
      <c r="CG45" s="50">
        <f>IF(ISBLANK(Data!ER45), "", Data!ER45)</f>
        <v>86</v>
      </c>
      <c r="CH45" s="61" t="str">
        <f>IF(ISBLANK(Data!ES45), "", Data!ES45)</f>
        <v>Purdue</v>
      </c>
      <c r="CI45" s="61">
        <f>IF(ISBLANK(Data!ET45), "", Data!ET45)</f>
        <v>178</v>
      </c>
    </row>
    <row r="46" spans="1:87" x14ac:dyDescent="0.45">
      <c r="A46" s="50">
        <f>IF(ISBLANK(Data!A46), "", Data!A46)</f>
        <v>45269</v>
      </c>
      <c r="B46" s="50" t="str">
        <f>IF(ISBLANK(Data!B46), "", Data!B46)</f>
        <v>LSU</v>
      </c>
      <c r="C46" s="50">
        <f>IF(ISBLANK(Data!C46), "", Data!C46)</f>
        <v>156</v>
      </c>
      <c r="D46" s="50" t="str">
        <f>IF(ISBLANK(Data!D46), "", Data!D46)</f>
        <v>Kansas St.</v>
      </c>
      <c r="E46" s="50">
        <f>IF(ISBLANK(Data!E46), "", Data!E46)</f>
        <v>133</v>
      </c>
      <c r="F46" s="50" t="str">
        <f>IF(ISBLANK(Data!F46), "", Data!F46)</f>
        <v>N</v>
      </c>
      <c r="G46" s="50" t="str">
        <f>IF(ISBLANK(Data!G46), "", Data!G46)</f>
        <v>LSU</v>
      </c>
      <c r="H46" s="50" t="str">
        <f>IF(ISBLANK(Data!H46), "", Data!H46)</f>
        <v>Kansas St.</v>
      </c>
      <c r="I46" s="50" t="str">
        <f>IF(ISBLANK(Data!I46), "", Data!I46)</f>
        <v>LSU</v>
      </c>
      <c r="J46" s="50" t="str">
        <f>IF(ISBLANK(Data!J46), "", Data!J46)</f>
        <v>Kansas St.</v>
      </c>
      <c r="K46" s="50" t="str">
        <f>IF(ISBLANK(Data!K46), "", Data!K46)</f>
        <v>Louisiana State</v>
      </c>
      <c r="L46" s="50" t="str">
        <f>IF(ISBLANK(Data!L46), "", Data!L46)</f>
        <v>Kansas State</v>
      </c>
      <c r="M46" s="50" t="str">
        <f>IF(ISBLANK(Data!M46), "", Data!M46)</f>
        <v>LSU</v>
      </c>
      <c r="N46" s="50" t="str">
        <f>IF(ISBLANK(Data!N46), "", Data!N46)</f>
        <v>Kansas St</v>
      </c>
      <c r="O46" s="50" t="str">
        <f>IF(ISBLANK(Data!O46), "", Data!O46)</f>
        <v>LSU</v>
      </c>
      <c r="P46" s="50" t="str">
        <f>IF(ISBLANK(Data!P46), "", Data!P46)</f>
        <v>Kansas St.</v>
      </c>
      <c r="Q46" s="50" t="str">
        <f>IF(ISBLANK(Data!Q46), "", Data!Q46)</f>
        <v>LSU</v>
      </c>
      <c r="R46" s="50" t="str">
        <f>IF(ISBLANK(Data!R46), "", Data!R46)</f>
        <v>Kansas State</v>
      </c>
      <c r="S46" s="20">
        <f>Data!W46-Data!CD46</f>
        <v>-0.15277777777777801</v>
      </c>
      <c r="T46" s="20">
        <f>Data!X46-Data!CE46</f>
        <v>-5.6900000000000013</v>
      </c>
      <c r="U46" s="20">
        <f>Data!Y46-Data!CF46</f>
        <v>-4.2999999999999972</v>
      </c>
      <c r="V46" s="20">
        <f>Data!Z46-Data!CG46</f>
        <v>1.3000000000000114</v>
      </c>
      <c r="W46" s="20">
        <f>Data!AA46-Data!CH46</f>
        <v>-0.39999999999999147</v>
      </c>
      <c r="X46" s="20">
        <f>Data!AB46-Data!CI46</f>
        <v>-9.5999999999999988E-2</v>
      </c>
      <c r="Y46" s="20">
        <f>Data!AC46-Data!CJ46</f>
        <v>-4.09</v>
      </c>
      <c r="Z46" s="20">
        <f>Data!AD46-Data!CK46</f>
        <v>-2.9000000000000057</v>
      </c>
      <c r="AA46" s="20">
        <f>Data!AE46-Data!CL46</f>
        <v>1.2000000000000028</v>
      </c>
      <c r="AB46" s="20">
        <f>Data!AF46-Data!CM46</f>
        <v>-4.09</v>
      </c>
      <c r="AC46" s="20">
        <f>Data!AG46-Data!CN46</f>
        <v>-4.2999999999999972</v>
      </c>
      <c r="AD46" s="20">
        <f>Data!AH46-Data!CO46</f>
        <v>0.5</v>
      </c>
      <c r="AE46" s="20">
        <f>Data!AI46-Data!CP46</f>
        <v>-9.4100000000000072E-2</v>
      </c>
      <c r="AF46" s="20">
        <f>Data!AJ46-Data!CQ46</f>
        <v>-2</v>
      </c>
      <c r="AG46" s="20">
        <f>Data!AK46-Data!CR46</f>
        <v>-0.24166666666666664</v>
      </c>
      <c r="AH46" s="20">
        <f>Data!AL46-Data!CS46</f>
        <v>-73</v>
      </c>
      <c r="AI46" s="20">
        <f>Data!AM46-Data!CT46</f>
        <v>-6.6099999999999994</v>
      </c>
      <c r="AJ46" s="20">
        <f>Data!AN46-Data!CU46</f>
        <v>-4.82</v>
      </c>
      <c r="AK46" s="20">
        <f>Data!AO46-Data!CV46</f>
        <v>-138</v>
      </c>
      <c r="AL46" s="20">
        <f>Data!AP46-Data!CW46</f>
        <v>-116</v>
      </c>
      <c r="AM46" s="20">
        <f>Data!AQ46-Data!CX46</f>
        <v>-135</v>
      </c>
      <c r="AN46" s="20">
        <f>Data!AR46-Data!CY46</f>
        <v>2.1000000000000019E-2</v>
      </c>
      <c r="AO46" s="20">
        <f>Data!AS46-Data!CZ46</f>
        <v>-27</v>
      </c>
      <c r="AP46" s="20">
        <f>Data!AT46-Data!DA46</f>
        <v>-86</v>
      </c>
      <c r="AQ46" s="20">
        <f>Data!AU46-Data!DB46</f>
        <v>4.0000000000000036E-3</v>
      </c>
      <c r="AR46" s="20">
        <f>Data!AV46-Data!DC46</f>
        <v>-9</v>
      </c>
      <c r="AS46" s="20">
        <f>Data!AW46-Data!DD46</f>
        <v>-7</v>
      </c>
      <c r="AT46" s="20">
        <f>Data!AX46-Data!DE46</f>
        <v>-2.0000000000000018E-2</v>
      </c>
      <c r="AU46" s="20">
        <f>Data!AY46-Data!DF46</f>
        <v>-47</v>
      </c>
      <c r="AV46" s="20">
        <f>Data!AZ46-Data!DG46</f>
        <v>-4.0416666666666661</v>
      </c>
      <c r="AW46" s="20">
        <f>Data!BA46-Data!DH46</f>
        <v>-83</v>
      </c>
      <c r="AX46" s="20">
        <f>Data!BB46-Data!DI46</f>
        <v>-5.2361111111111143</v>
      </c>
      <c r="AY46" s="20">
        <f>Data!BC46-Data!DJ46</f>
        <v>-64</v>
      </c>
      <c r="AZ46" s="20">
        <f>Data!BD46-Data!DK46</f>
        <v>17</v>
      </c>
      <c r="BA46" s="20">
        <f>Data!BE46-Data!DL46</f>
        <v>3</v>
      </c>
      <c r="BB46" s="20">
        <f>Data!BF46-Data!DM46</f>
        <v>-14</v>
      </c>
      <c r="BC46" s="20">
        <f>Data!BG46-Data!DN46</f>
        <v>-7</v>
      </c>
      <c r="BD46" s="20">
        <f>Data!BH46-Data!DO46</f>
        <v>-7.0999999999999943</v>
      </c>
      <c r="BE46" s="20">
        <f>Data!BI46-Data!DP46</f>
        <v>-5.2639999999999958</v>
      </c>
      <c r="BF46" s="20">
        <f>Data!BJ46-Data!DQ46</f>
        <v>-1.7919999999999998</v>
      </c>
      <c r="BG46" s="20">
        <f>Data!BK46-Data!DR46</f>
        <v>-0.41799999999999993</v>
      </c>
      <c r="BH46" s="20">
        <f>Data!BL46-Data!DS46</f>
        <v>4.1999999999999815E-2</v>
      </c>
      <c r="BI46" s="20">
        <f>Data!BM46-Data!DT46</f>
        <v>0.20500000000000007</v>
      </c>
      <c r="BJ46" s="20">
        <f>Data!BN46-Data!DU46</f>
        <v>-7.4000000000000021</v>
      </c>
      <c r="BK46" s="20">
        <f>Data!BO46-Data!DV46</f>
        <v>1.8999999999999986</v>
      </c>
      <c r="BL46" s="20">
        <f>Data!BP46-Data!DW46</f>
        <v>0.79999999999999982</v>
      </c>
      <c r="BM46" s="20">
        <f>Data!BQ46-Data!DX46</f>
        <v>2.9722222222222223</v>
      </c>
      <c r="BN46" s="20">
        <f>Data!BR46-Data!DY46</f>
        <v>1.0999999999999979</v>
      </c>
      <c r="BO46" s="20">
        <f>Data!BS46-Data!DZ46</f>
        <v>96</v>
      </c>
      <c r="BP46" s="20">
        <f>Data!BT46-Data!EA46</f>
        <v>-7.0000000000000062E-2</v>
      </c>
      <c r="BQ46" s="20">
        <f>Data!BU46-Data!EB46</f>
        <v>-1</v>
      </c>
      <c r="BR46" s="20">
        <f>Data!BV46-Data!EC46</f>
        <v>54</v>
      </c>
      <c r="BS46" s="20">
        <f>Data!BW46-Data!ED46</f>
        <v>121</v>
      </c>
      <c r="BT46" s="20">
        <f>Data!BX46-Data!EE46</f>
        <v>78</v>
      </c>
      <c r="BU46" s="20">
        <f>Data!BY46-Data!EF46</f>
        <v>34</v>
      </c>
      <c r="BV46" s="20">
        <f>Data!BZ46-Data!EG46</f>
        <v>38</v>
      </c>
      <c r="BW46" s="20">
        <f>Data!CA46-Data!EH46</f>
        <v>45.099999999999994</v>
      </c>
      <c r="BX46" s="20">
        <f>Data!CB46-Data!EI46</f>
        <v>97</v>
      </c>
      <c r="BY46" s="20">
        <f>Data!CC46-Data!EJ46</f>
        <v>144</v>
      </c>
      <c r="BZ46" s="20">
        <f>Data!EK46</f>
        <v>10467.27</v>
      </c>
      <c r="CA46" s="20">
        <f>Data!EL46</f>
        <v>11033.400000000001</v>
      </c>
      <c r="CB46" s="20">
        <f>Data!EM46</f>
        <v>97.430555555555557</v>
      </c>
      <c r="CC46" s="20">
        <f>Data!EN46</f>
        <v>139.74674999999999</v>
      </c>
      <c r="CD46" s="20">
        <f>Data!EO46</f>
        <v>12.796799999999999</v>
      </c>
      <c r="CE46" s="20">
        <f>Data!EP46</f>
        <v>104.97999999999999</v>
      </c>
      <c r="CF46" s="50">
        <f>IF(ISBLANK(Data!EQ46), "", Data!EQ46)</f>
        <v>60</v>
      </c>
      <c r="CG46" s="50">
        <f>IF(ISBLANK(Data!ER46), "", Data!ER46)</f>
        <v>75</v>
      </c>
      <c r="CH46" s="61" t="str">
        <f>IF(ISBLANK(Data!ES46), "", Data!ES46)</f>
        <v>Kansas St.</v>
      </c>
      <c r="CI46" s="61">
        <f>IF(ISBLANK(Data!ET46), "", Data!ET46)</f>
        <v>135</v>
      </c>
    </row>
    <row r="47" spans="1:87" x14ac:dyDescent="0.45">
      <c r="A47" s="50">
        <f>IF(ISBLANK(Data!A47), "", Data!A47)</f>
        <v>45269</v>
      </c>
      <c r="B47" s="50" t="str">
        <f>IF(ISBLANK(Data!B47), "", Data!B47)</f>
        <v>South Florida</v>
      </c>
      <c r="C47" s="50">
        <f>IF(ISBLANK(Data!C47), "", Data!C47)</f>
        <v>273</v>
      </c>
      <c r="D47" s="50" t="str">
        <f>IF(ISBLANK(Data!D47), "", Data!D47)</f>
        <v>Florida St.</v>
      </c>
      <c r="E47" s="50">
        <f>IF(ISBLANK(Data!E47), "", Data!E47)</f>
        <v>91</v>
      </c>
      <c r="F47" s="50" t="str">
        <f>IF(ISBLANK(Data!F47), "", Data!F47)</f>
        <v>Y</v>
      </c>
      <c r="G47" s="50" t="str">
        <f>IF(ISBLANK(Data!G47), "", Data!G47)</f>
        <v>South Florida</v>
      </c>
      <c r="H47" s="50" t="str">
        <f>IF(ISBLANK(Data!H47), "", Data!H47)</f>
        <v>Florida St.</v>
      </c>
      <c r="I47" s="50" t="str">
        <f>IF(ISBLANK(Data!I47), "", Data!I47)</f>
        <v>South Florida</v>
      </c>
      <c r="J47" s="50" t="str">
        <f>IF(ISBLANK(Data!J47), "", Data!J47)</f>
        <v>Florida St.</v>
      </c>
      <c r="K47" s="50" t="str">
        <f>IF(ISBLANK(Data!K47), "", Data!K47)</f>
        <v>South Florida</v>
      </c>
      <c r="L47" s="50" t="str">
        <f>IF(ISBLANK(Data!L47), "", Data!L47)</f>
        <v>Florida State</v>
      </c>
      <c r="M47" s="50" t="str">
        <f>IF(ISBLANK(Data!M47), "", Data!M47)</f>
        <v>S Florida</v>
      </c>
      <c r="N47" s="50" t="str">
        <f>IF(ISBLANK(Data!N47), "", Data!N47)</f>
        <v>Florida St</v>
      </c>
      <c r="O47" s="50" t="str">
        <f>IF(ISBLANK(Data!O47), "", Data!O47)</f>
        <v>South Florida</v>
      </c>
      <c r="P47" s="50" t="str">
        <f>IF(ISBLANK(Data!P47), "", Data!P47)</f>
        <v>Florida St.</v>
      </c>
      <c r="Q47" s="50" t="str">
        <f>IF(ISBLANK(Data!Q47), "", Data!Q47)</f>
        <v>South Florida</v>
      </c>
      <c r="R47" s="50" t="str">
        <f>IF(ISBLANK(Data!R47), "", Data!R47)</f>
        <v>Florida State</v>
      </c>
      <c r="S47" s="20">
        <f>Data!W47-Data!CD47</f>
        <v>-0.23809523809523797</v>
      </c>
      <c r="T47" s="20">
        <f>Data!X47-Data!CE47</f>
        <v>-12.23</v>
      </c>
      <c r="U47" s="20">
        <f>Data!Y47-Data!CF47</f>
        <v>-10.400000000000006</v>
      </c>
      <c r="V47" s="20">
        <f>Data!Z47-Data!CG47</f>
        <v>1.8000000000000114</v>
      </c>
      <c r="W47" s="20">
        <f>Data!AA47-Data!CH47</f>
        <v>-0.10000000000000853</v>
      </c>
      <c r="X47" s="20">
        <f>Data!AB47-Data!CI47</f>
        <v>-0.14299999999999999</v>
      </c>
      <c r="Y47" s="20">
        <f>Data!AC47-Data!CJ47</f>
        <v>-12.48</v>
      </c>
      <c r="Z47" s="20">
        <f>Data!AD47-Data!CK47</f>
        <v>-7.1000000000000085</v>
      </c>
      <c r="AA47" s="20">
        <f>Data!AE47-Data!CL47</f>
        <v>5.2999999999999972</v>
      </c>
      <c r="AB47" s="20">
        <f>Data!AF47-Data!CM47</f>
        <v>-8.93</v>
      </c>
      <c r="AC47" s="20">
        <f>Data!AG47-Data!CN47</f>
        <v>-8.2000000000000028</v>
      </c>
      <c r="AD47" s="20">
        <f>Data!AH47-Data!CO47</f>
        <v>3.3000000000000114</v>
      </c>
      <c r="AE47" s="20">
        <f>Data!AI47-Data!CP47</f>
        <v>-0.29710000000000003</v>
      </c>
      <c r="AF47" s="20">
        <f>Data!AJ47-Data!CQ47</f>
        <v>-2.6</v>
      </c>
      <c r="AG47" s="20">
        <f>Data!AK47-Data!CR47</f>
        <v>-0.44285714285714284</v>
      </c>
      <c r="AH47" s="20">
        <f>Data!AL47-Data!CS47</f>
        <v>-200</v>
      </c>
      <c r="AI47" s="20">
        <f>Data!AM47-Data!CT47</f>
        <v>-12.120000000000001</v>
      </c>
      <c r="AJ47" s="20">
        <f>Data!AN47-Data!CU47</f>
        <v>-8.16</v>
      </c>
      <c r="AK47" s="20">
        <f>Data!AO47-Data!CV47</f>
        <v>-141</v>
      </c>
      <c r="AL47" s="20">
        <f>Data!AP47-Data!CW47</f>
        <v>-112</v>
      </c>
      <c r="AM47" s="20">
        <f>Data!AQ47-Data!CX47</f>
        <v>-73</v>
      </c>
      <c r="AN47" s="20">
        <f>Data!AR47-Data!CY47</f>
        <v>-7.3000000000000009E-2</v>
      </c>
      <c r="AO47" s="20">
        <f>Data!AS47-Data!CZ47</f>
        <v>-26</v>
      </c>
      <c r="AP47" s="20">
        <f>Data!AT47-Data!DA47</f>
        <v>-28</v>
      </c>
      <c r="AQ47" s="20">
        <f>Data!AU47-Data!DB47</f>
        <v>-0.121</v>
      </c>
      <c r="AR47" s="20">
        <f>Data!AV47-Data!DC47</f>
        <v>5</v>
      </c>
      <c r="AS47" s="20">
        <f>Data!AW47-Data!DD47</f>
        <v>-6</v>
      </c>
      <c r="AT47" s="20">
        <f>Data!AX47-Data!DE47</f>
        <v>6.7999999999999949E-2</v>
      </c>
      <c r="AU47" s="20">
        <f>Data!AY47-Data!DF47</f>
        <v>-2</v>
      </c>
      <c r="AV47" s="20">
        <f>Data!AZ47-Data!DG47</f>
        <v>1.3571428571428577</v>
      </c>
      <c r="AW47" s="20">
        <f>Data!BA47-Data!DH47</f>
        <v>-25</v>
      </c>
      <c r="AX47" s="20">
        <f>Data!BB47-Data!DI47</f>
        <v>1.7619047619047663</v>
      </c>
      <c r="AY47" s="20">
        <f>Data!BC47-Data!DJ47</f>
        <v>-26</v>
      </c>
      <c r="AZ47" s="20">
        <f>Data!BD47-Data!DK47</f>
        <v>-21</v>
      </c>
      <c r="BA47" s="20">
        <f>Data!BE47-Data!DL47</f>
        <v>-15</v>
      </c>
      <c r="BB47" s="20">
        <f>Data!BF47-Data!DM47</f>
        <v>-23</v>
      </c>
      <c r="BC47" s="20">
        <f>Data!BG47-Data!DN47</f>
        <v>-36</v>
      </c>
      <c r="BD47" s="20">
        <f>Data!BH47-Data!DO47</f>
        <v>-10.400000000000006</v>
      </c>
      <c r="BE47" s="20">
        <f>Data!BI47-Data!DP47</f>
        <v>-6.4039999999999964</v>
      </c>
      <c r="BF47" s="20">
        <f>Data!BJ47-Data!DQ47</f>
        <v>-3.9529999999999994</v>
      </c>
      <c r="BG47" s="20">
        <f>Data!BK47-Data!DR47</f>
        <v>3.0000000000001137E-3</v>
      </c>
      <c r="BH47" s="20">
        <f>Data!BL47-Data!DS47</f>
        <v>-1.6189999999999998</v>
      </c>
      <c r="BI47" s="20">
        <f>Data!BM47-Data!DT47</f>
        <v>-6.2999999999999945E-2</v>
      </c>
      <c r="BJ47" s="20">
        <f>Data!BN47-Data!DU47</f>
        <v>-0.89999999999999858</v>
      </c>
      <c r="BK47" s="20">
        <f>Data!BO47-Data!DV47</f>
        <v>2.1999999999999993</v>
      </c>
      <c r="BL47" s="20">
        <f>Data!BP47-Data!DW47</f>
        <v>-1.7999999999999998</v>
      </c>
      <c r="BM47" s="20">
        <f>Data!BQ47-Data!DX47</f>
        <v>-1.9047619047619042</v>
      </c>
      <c r="BN47" s="20">
        <f>Data!BR47-Data!DY47</f>
        <v>-2.3000000000000007</v>
      </c>
      <c r="BO47" s="20">
        <f>Data!BS47-Data!DZ47</f>
        <v>262</v>
      </c>
      <c r="BP47" s="20">
        <f>Data!BT47-Data!EA47</f>
        <v>-0.19099999999999995</v>
      </c>
      <c r="BQ47" s="20">
        <f>Data!BU47-Data!EB47</f>
        <v>2</v>
      </c>
      <c r="BR47" s="20">
        <f>Data!BV47-Data!EC47</f>
        <v>152</v>
      </c>
      <c r="BS47" s="20">
        <f>Data!BW47-Data!ED47</f>
        <v>90</v>
      </c>
      <c r="BT47" s="20">
        <f>Data!BX47-Data!EE47</f>
        <v>198</v>
      </c>
      <c r="BU47" s="20">
        <f>Data!BY47-Data!EF47</f>
        <v>99</v>
      </c>
      <c r="BV47" s="20">
        <f>Data!BZ47-Data!EG47</f>
        <v>111</v>
      </c>
      <c r="BW47" s="20">
        <f>Data!CA47-Data!EH47</f>
        <v>82.999999999999986</v>
      </c>
      <c r="BX47" s="20">
        <f>Data!CB47-Data!EI47</f>
        <v>261</v>
      </c>
      <c r="BY47" s="20">
        <f>Data!CC47-Data!EJ47</f>
        <v>111</v>
      </c>
      <c r="BZ47" s="20">
        <f>Data!EK47</f>
        <v>9613.7999999999993</v>
      </c>
      <c r="CA47" s="20">
        <f>Data!EL47</f>
        <v>10829.160000000002</v>
      </c>
      <c r="CB47" s="20">
        <f>Data!EM47</f>
        <v>111.66985714285714</v>
      </c>
      <c r="CC47" s="20">
        <f>Data!EN47</f>
        <v>101.85933333333334</v>
      </c>
      <c r="CD47" s="20">
        <f>Data!EO47</f>
        <v>13.2384</v>
      </c>
      <c r="CE47" s="20">
        <f>Data!EP47</f>
        <v>113.96</v>
      </c>
      <c r="CF47" s="50">
        <f>IF(ISBLANK(Data!EQ47), "", Data!EQ47)</f>
        <v>72</v>
      </c>
      <c r="CG47" s="50">
        <f>IF(ISBLANK(Data!ER47), "", Data!ER47)</f>
        <v>88</v>
      </c>
      <c r="CH47" s="61" t="str">
        <f>IF(ISBLANK(Data!ES47), "", Data!ES47)</f>
        <v>Florida St.</v>
      </c>
      <c r="CI47" s="61">
        <f>IF(ISBLANK(Data!ET47), "", Data!ET47)</f>
        <v>160</v>
      </c>
    </row>
    <row r="48" spans="1:87" x14ac:dyDescent="0.45">
      <c r="A48" s="50">
        <f>IF(ISBLANK(Data!A48), "", Data!A48)</f>
        <v>45269</v>
      </c>
      <c r="B48" s="50" t="str">
        <f>IF(ISBLANK(Data!B48), "", Data!B48)</f>
        <v>Buffalo</v>
      </c>
      <c r="C48" s="50">
        <f>IF(ISBLANK(Data!C48), "", Data!C48)</f>
        <v>33</v>
      </c>
      <c r="D48" s="50" t="str">
        <f>IF(ISBLANK(Data!D48), "", Data!D48)</f>
        <v>Western Kentucky</v>
      </c>
      <c r="E48" s="50">
        <f>IF(ISBLANK(Data!E48), "", Data!E48)</f>
        <v>351</v>
      </c>
      <c r="F48" s="50" t="str">
        <f>IF(ISBLANK(Data!F48), "", Data!F48)</f>
        <v>N</v>
      </c>
      <c r="G48" s="50" t="str">
        <f>IF(ISBLANK(Data!G48), "", Data!G48)</f>
        <v>Buffalo</v>
      </c>
      <c r="H48" s="50" t="str">
        <f>IF(ISBLANK(Data!H48), "", Data!H48)</f>
        <v>Western Kentucky</v>
      </c>
      <c r="I48" s="50" t="str">
        <f>IF(ISBLANK(Data!I48), "", Data!I48)</f>
        <v>Buffalo</v>
      </c>
      <c r="J48" s="50" t="str">
        <f>IF(ISBLANK(Data!J48), "", Data!J48)</f>
        <v>Western Kentucky</v>
      </c>
      <c r="K48" s="50" t="str">
        <f>IF(ISBLANK(Data!K48), "", Data!K48)</f>
        <v>Buffalo</v>
      </c>
      <c r="L48" s="50" t="str">
        <f>IF(ISBLANK(Data!L48), "", Data!L48)</f>
        <v>Western Kentucky</v>
      </c>
      <c r="M48" s="50" t="str">
        <f>IF(ISBLANK(Data!M48), "", Data!M48)</f>
        <v>Buffalo</v>
      </c>
      <c r="N48" s="50" t="str">
        <f>IF(ISBLANK(Data!N48), "", Data!N48)</f>
        <v>W Kentucky</v>
      </c>
      <c r="O48" s="50" t="str">
        <f>IF(ISBLANK(Data!O48), "", Data!O48)</f>
        <v>Buffalo</v>
      </c>
      <c r="P48" s="50" t="str">
        <f>IF(ISBLANK(Data!P48), "", Data!P48)</f>
        <v>W. Kentucky</v>
      </c>
      <c r="Q48" s="50" t="str">
        <f>IF(ISBLANK(Data!Q48), "", Data!Q48)</f>
        <v>Buffalo</v>
      </c>
      <c r="R48" s="50" t="str">
        <f>IF(ISBLANK(Data!R48), "", Data!R48)</f>
        <v>Western Kentucky</v>
      </c>
      <c r="S48" s="20">
        <f>Data!W48-Data!CD48</f>
        <v>-0.55555555555555602</v>
      </c>
      <c r="T48" s="20">
        <f>Data!X48-Data!CE48</f>
        <v>-13.709999999999999</v>
      </c>
      <c r="U48" s="20">
        <f>Data!Y48-Data!CF48</f>
        <v>-4</v>
      </c>
      <c r="V48" s="20">
        <f>Data!Z48-Data!CG48</f>
        <v>9.5999999999999943</v>
      </c>
      <c r="W48" s="20">
        <f>Data!AA48-Data!CH48</f>
        <v>-6.0999999999999943</v>
      </c>
      <c r="X48" s="20">
        <f>Data!AB48-Data!CI48</f>
        <v>-8.3000000000000004E-2</v>
      </c>
      <c r="Y48" s="20">
        <f>Data!AC48-Data!CJ48</f>
        <v>2.56</v>
      </c>
      <c r="Z48" s="20">
        <f>Data!AD48-Data!CK48</f>
        <v>2.9000000000000057</v>
      </c>
      <c r="AA48" s="20">
        <f>Data!AE48-Data!CL48</f>
        <v>0.29999999999999716</v>
      </c>
      <c r="AB48" s="20">
        <f>Data!AF48-Data!CM48</f>
        <v>2.56</v>
      </c>
      <c r="AC48" s="20">
        <f>Data!AG48-Data!CN48</f>
        <v>-3.2999999999999972</v>
      </c>
      <c r="AD48" s="20">
        <f>Data!AH48-Data!CO48</f>
        <v>9</v>
      </c>
      <c r="AE48" s="20">
        <f>Data!AI48-Data!CP48</f>
        <v>-0.2787</v>
      </c>
      <c r="AF48" s="20">
        <f>Data!AJ48-Data!CQ48</f>
        <v>-4.0999999999999996</v>
      </c>
      <c r="AG48" s="20">
        <f>Data!AK48-Data!CR48</f>
        <v>-0.43333333333333335</v>
      </c>
      <c r="AH48" s="20">
        <f>Data!AL48-Data!CS48</f>
        <v>-212</v>
      </c>
      <c r="AI48" s="20">
        <f>Data!AM48-Data!CT48</f>
        <v>-11.079999999999998</v>
      </c>
      <c r="AJ48" s="20">
        <f>Data!AN48-Data!CU48</f>
        <v>4.17</v>
      </c>
      <c r="AK48" s="20">
        <f>Data!AO48-Data!CV48</f>
        <v>-115</v>
      </c>
      <c r="AL48" s="20">
        <f>Data!AP48-Data!CW48</f>
        <v>73</v>
      </c>
      <c r="AM48" s="20">
        <f>Data!AQ48-Data!CX48</f>
        <v>-96</v>
      </c>
      <c r="AN48" s="20">
        <f>Data!AR48-Data!CY48</f>
        <v>-2.300000000000002E-2</v>
      </c>
      <c r="AO48" s="20">
        <f>Data!AS48-Data!CZ48</f>
        <v>3</v>
      </c>
      <c r="AP48" s="20">
        <f>Data!AT48-Data!DA48</f>
        <v>17</v>
      </c>
      <c r="AQ48" s="20">
        <f>Data!AU48-Data!DB48</f>
        <v>-8.9999999999999525E-3</v>
      </c>
      <c r="AR48" s="20">
        <f>Data!AV48-Data!DC48</f>
        <v>-10</v>
      </c>
      <c r="AS48" s="20">
        <f>Data!AW48-Data!DD48</f>
        <v>-13</v>
      </c>
      <c r="AT48" s="20">
        <f>Data!AX48-Data!DE48</f>
        <v>-4.0000000000000036E-3</v>
      </c>
      <c r="AU48" s="20">
        <f>Data!AY48-Data!DF48</f>
        <v>-5</v>
      </c>
      <c r="AV48" s="20">
        <f>Data!AZ48-Data!DG48</f>
        <v>-5.5</v>
      </c>
      <c r="AW48" s="20">
        <f>Data!BA48-Data!DH48</f>
        <v>-42</v>
      </c>
      <c r="AX48" s="20">
        <f>Data!BB48-Data!DI48</f>
        <v>-20.791666666666664</v>
      </c>
      <c r="AY48" s="20">
        <f>Data!BC48-Data!DJ48</f>
        <v>-5</v>
      </c>
      <c r="AZ48" s="20">
        <f>Data!BD48-Data!DK48</f>
        <v>-19</v>
      </c>
      <c r="BA48" s="20">
        <f>Data!BE48-Data!DL48</f>
        <v>17</v>
      </c>
      <c r="BB48" s="20">
        <f>Data!BF48-Data!DM48</f>
        <v>40</v>
      </c>
      <c r="BC48" s="20">
        <f>Data!BG48-Data!DN48</f>
        <v>-48</v>
      </c>
      <c r="BD48" s="20">
        <f>Data!BH48-Data!DO48</f>
        <v>-12.800000000000011</v>
      </c>
      <c r="BE48" s="20">
        <f>Data!BI48-Data!DP48</f>
        <v>8.11099999999999</v>
      </c>
      <c r="BF48" s="20">
        <f>Data!BJ48-Data!DQ48</f>
        <v>-20.888999999999999</v>
      </c>
      <c r="BG48" s="20">
        <f>Data!BK48-Data!DR48</f>
        <v>-0.26300000000000001</v>
      </c>
      <c r="BH48" s="20">
        <f>Data!BL48-Data!DS48</f>
        <v>4.4450000000000003</v>
      </c>
      <c r="BI48" s="20">
        <f>Data!BM48-Data!DT48</f>
        <v>-0.28300000000000003</v>
      </c>
      <c r="BJ48" s="20">
        <f>Data!BN48-Data!DU48</f>
        <v>1.8999999999999986</v>
      </c>
      <c r="BK48" s="20">
        <f>Data!BO48-Data!DV48</f>
        <v>-1.3999999999999986</v>
      </c>
      <c r="BL48" s="20">
        <f>Data!BP48-Data!DW48</f>
        <v>1.9</v>
      </c>
      <c r="BM48" s="20">
        <f>Data!BQ48-Data!DX48</f>
        <v>-2.1111111111111116</v>
      </c>
      <c r="BN48" s="20">
        <f>Data!BR48-Data!DY48</f>
        <v>-5.4000000000000021</v>
      </c>
      <c r="BO48" s="20">
        <f>Data!BS48-Data!DZ48</f>
        <v>122</v>
      </c>
      <c r="BP48" s="20">
        <f>Data!BT48-Data!EA48</f>
        <v>-8.7999999999999967E-2</v>
      </c>
      <c r="BQ48" s="20">
        <f>Data!BU48-Data!EB48</f>
        <v>13</v>
      </c>
      <c r="BR48" s="20">
        <f>Data!BV48-Data!EC48</f>
        <v>181</v>
      </c>
      <c r="BS48" s="20">
        <f>Data!BW48-Data!ED48</f>
        <v>110</v>
      </c>
      <c r="BT48" s="20">
        <f>Data!BX48-Data!EE48</f>
        <v>208</v>
      </c>
      <c r="BU48" s="20">
        <f>Data!BY48-Data!EF48</f>
        <v>140</v>
      </c>
      <c r="BV48" s="20">
        <f>Data!BZ48-Data!EG48</f>
        <v>159</v>
      </c>
      <c r="BW48" s="20">
        <f>Data!CA48-Data!EH48</f>
        <v>102.89999999999999</v>
      </c>
      <c r="BX48" s="20">
        <f>Data!CB48-Data!EI48</f>
        <v>120</v>
      </c>
      <c r="BY48" s="20">
        <f>Data!CC48-Data!EJ48</f>
        <v>93</v>
      </c>
      <c r="BZ48" s="20">
        <f>Data!EK48</f>
        <v>9834.3900000000012</v>
      </c>
      <c r="CA48" s="20">
        <f>Data!EL48</f>
        <v>11207.91</v>
      </c>
      <c r="CB48" s="20">
        <f>Data!EM48</f>
        <v>148.25066666666669</v>
      </c>
      <c r="CC48" s="20">
        <f>Data!EN48</f>
        <v>83.036333333333332</v>
      </c>
      <c r="CD48" s="20">
        <f>Data!EO48</f>
        <v>10.837599999999998</v>
      </c>
      <c r="CE48" s="20">
        <f>Data!EP48</f>
        <v>131.16499999999999</v>
      </c>
      <c r="CF48" s="50">
        <f>IF(ISBLANK(Data!EQ48), "", Data!EQ48)</f>
        <v>65</v>
      </c>
      <c r="CG48" s="50">
        <f>IF(ISBLANK(Data!ER48), "", Data!ER48)</f>
        <v>82</v>
      </c>
      <c r="CH48" s="61" t="str">
        <f>IF(ISBLANK(Data!ES48), "", Data!ES48)</f>
        <v>Western Kentucky</v>
      </c>
      <c r="CI48" s="61">
        <f>IF(ISBLANK(Data!ET48), "", Data!ET48)</f>
        <v>147</v>
      </c>
    </row>
    <row r="49" spans="1:87" x14ac:dyDescent="0.45">
      <c r="A49" s="50">
        <f>IF(ISBLANK(Data!A49), "", Data!A49)</f>
        <v>45269</v>
      </c>
      <c r="B49" s="50" t="str">
        <f>IF(ISBLANK(Data!B49), "", Data!B49)</f>
        <v>Vermont</v>
      </c>
      <c r="C49" s="50">
        <f>IF(ISBLANK(Data!C49), "", Data!C49)</f>
        <v>338</v>
      </c>
      <c r="D49" s="50" t="str">
        <f>IF(ISBLANK(Data!D49), "", Data!D49)</f>
        <v>Colgate</v>
      </c>
      <c r="E49" s="50">
        <f>IF(ISBLANK(Data!E49), "", Data!E49)</f>
        <v>56</v>
      </c>
      <c r="F49" s="50" t="str">
        <f>IF(ISBLANK(Data!F49), "", Data!F49)</f>
        <v>N</v>
      </c>
      <c r="G49" s="50" t="str">
        <f>IF(ISBLANK(Data!G49), "", Data!G49)</f>
        <v>Vermont</v>
      </c>
      <c r="H49" s="50" t="str">
        <f>IF(ISBLANK(Data!H49), "", Data!H49)</f>
        <v>Colgate</v>
      </c>
      <c r="I49" s="50" t="str">
        <f>IF(ISBLANK(Data!I49), "", Data!I49)</f>
        <v>Vermont</v>
      </c>
      <c r="J49" s="50" t="str">
        <f>IF(ISBLANK(Data!J49), "", Data!J49)</f>
        <v>Colgate</v>
      </c>
      <c r="K49" s="50" t="str">
        <f>IF(ISBLANK(Data!K49), "", Data!K49)</f>
        <v>Vermont</v>
      </c>
      <c r="L49" s="50" t="str">
        <f>IF(ISBLANK(Data!L49), "", Data!L49)</f>
        <v>Colgate</v>
      </c>
      <c r="M49" s="50" t="str">
        <f>IF(ISBLANK(Data!M49), "", Data!M49)</f>
        <v>Vermont</v>
      </c>
      <c r="N49" s="50" t="str">
        <f>IF(ISBLANK(Data!N49), "", Data!N49)</f>
        <v>Colgate</v>
      </c>
      <c r="O49" s="50" t="str">
        <f>IF(ISBLANK(Data!O49), "", Data!O49)</f>
        <v>Vermont</v>
      </c>
      <c r="P49" s="50" t="str">
        <f>IF(ISBLANK(Data!P49), "", Data!P49)</f>
        <v>Colgate</v>
      </c>
      <c r="Q49" s="50" t="str">
        <f>IF(ISBLANK(Data!Q49), "", Data!Q49)</f>
        <v>Vermont</v>
      </c>
      <c r="R49" s="50" t="str">
        <f>IF(ISBLANK(Data!R49), "", Data!R49)</f>
        <v>Colgate</v>
      </c>
      <c r="S49" s="20">
        <f>Data!W49-Data!CD49</f>
        <v>0.24444444444444402</v>
      </c>
      <c r="T49" s="20">
        <f>Data!X49-Data!CE49</f>
        <v>3.08</v>
      </c>
      <c r="U49" s="20">
        <f>Data!Y49-Data!CF49</f>
        <v>4.2999999999999972</v>
      </c>
      <c r="V49" s="20">
        <f>Data!Z49-Data!CG49</f>
        <v>1.3000000000000114</v>
      </c>
      <c r="W49" s="20">
        <f>Data!AA49-Data!CH49</f>
        <v>-2.0999999999999943</v>
      </c>
      <c r="X49" s="20">
        <f>Data!AB49-Data!CI49</f>
        <v>7.5000000000000011E-2</v>
      </c>
      <c r="Y49" s="20">
        <f>Data!AC49-Data!CJ49</f>
        <v>-1.4500000000000002</v>
      </c>
      <c r="Z49" s="20">
        <f>Data!AD49-Data!CK49</f>
        <v>0.39999999999999147</v>
      </c>
      <c r="AA49" s="20">
        <f>Data!AE49-Data!CL49</f>
        <v>1.7999999999999972</v>
      </c>
      <c r="AB49" s="20">
        <f>Data!AF49-Data!CM49</f>
        <v>-1.4500000000000002</v>
      </c>
      <c r="AC49" s="20">
        <f>Data!AG49-Data!CN49</f>
        <v>3.2000000000000028</v>
      </c>
      <c r="AD49" s="20">
        <f>Data!AH49-Data!CO49</f>
        <v>2.6000000000000085</v>
      </c>
      <c r="AE49" s="20">
        <f>Data!AI49-Data!CP49</f>
        <v>1.0199999999999987E-2</v>
      </c>
      <c r="AF49" s="20">
        <f>Data!AJ49-Data!CQ49</f>
        <v>1.7</v>
      </c>
      <c r="AG49" s="20">
        <f>Data!AK49-Data!CR49</f>
        <v>0.21249999999999999</v>
      </c>
      <c r="AH49" s="20">
        <f>Data!AL49-Data!CS49</f>
        <v>55</v>
      </c>
      <c r="AI49" s="20">
        <f>Data!AM49-Data!CT49</f>
        <v>1.08</v>
      </c>
      <c r="AJ49" s="20">
        <f>Data!AN49-Data!CU49</f>
        <v>-3.3099999999999996</v>
      </c>
      <c r="AK49" s="20">
        <f>Data!AO49-Data!CV49</f>
        <v>113</v>
      </c>
      <c r="AL49" s="20">
        <f>Data!AP49-Data!CW49</f>
        <v>56</v>
      </c>
      <c r="AM49" s="20">
        <f>Data!AQ49-Data!CX49</f>
        <v>35</v>
      </c>
      <c r="AN49" s="20">
        <f>Data!AR49-Data!CY49</f>
        <v>3.5999999999999976E-2</v>
      </c>
      <c r="AO49" s="20">
        <f>Data!AS49-Data!CZ49</f>
        <v>29</v>
      </c>
      <c r="AP49" s="20">
        <f>Data!AT49-Data!DA49</f>
        <v>51</v>
      </c>
      <c r="AQ49" s="20">
        <f>Data!AU49-Data!DB49</f>
        <v>3.9000000000000035E-2</v>
      </c>
      <c r="AR49" s="20">
        <f>Data!AV49-Data!DC49</f>
        <v>12</v>
      </c>
      <c r="AS49" s="20">
        <f>Data!AW49-Data!DD49</f>
        <v>23</v>
      </c>
      <c r="AT49" s="20">
        <f>Data!AX49-Data!DE49</f>
        <v>-3.2999999999999918E-2</v>
      </c>
      <c r="AU49" s="20">
        <f>Data!AY49-Data!DF49</f>
        <v>8</v>
      </c>
      <c r="AV49" s="20">
        <f>Data!AZ49-Data!DG49</f>
        <v>1</v>
      </c>
      <c r="AW49" s="20">
        <f>Data!BA49-Data!DH49</f>
        <v>6</v>
      </c>
      <c r="AX49" s="20">
        <f>Data!BB49-Data!DI49</f>
        <v>0.75</v>
      </c>
      <c r="AY49" s="20">
        <f>Data!BC49-Data!DJ49</f>
        <v>6</v>
      </c>
      <c r="AZ49" s="20">
        <f>Data!BD49-Data!DK49</f>
        <v>-18</v>
      </c>
      <c r="BA49" s="20">
        <f>Data!BE49-Data!DL49</f>
        <v>13</v>
      </c>
      <c r="BB49" s="20">
        <f>Data!BF49-Data!DM49</f>
        <v>-10</v>
      </c>
      <c r="BC49" s="20">
        <f>Data!BG49-Data!DN49</f>
        <v>11</v>
      </c>
      <c r="BD49" s="20">
        <f>Data!BH49-Data!DO49</f>
        <v>4.2000000000000028</v>
      </c>
      <c r="BE49" s="20">
        <f>Data!BI49-Data!DP49</f>
        <v>-0.71099999999999852</v>
      </c>
      <c r="BF49" s="20">
        <f>Data!BJ49-Data!DQ49</f>
        <v>4.9329999999999998</v>
      </c>
      <c r="BG49" s="20">
        <f>Data!BK49-Data!DR49</f>
        <v>0.19999999999999996</v>
      </c>
      <c r="BH49" s="20">
        <f>Data!BL49-Data!DS49</f>
        <v>-2.1890000000000001</v>
      </c>
      <c r="BI49" s="20">
        <f>Data!BM49-Data!DT49</f>
        <v>-0.122</v>
      </c>
      <c r="BJ49" s="20">
        <f>Data!BN49-Data!DU49</f>
        <v>2.6000000000000014</v>
      </c>
      <c r="BK49" s="20">
        <f>Data!BO49-Data!DV49</f>
        <v>1</v>
      </c>
      <c r="BL49" s="20">
        <f>Data!BP49-Data!DW49</f>
        <v>1.0999999999999996</v>
      </c>
      <c r="BM49" s="20">
        <f>Data!BQ49-Data!DX49</f>
        <v>-2.5333333333333332</v>
      </c>
      <c r="BN49" s="20">
        <f>Data!BR49-Data!DY49</f>
        <v>-0.29999999999999893</v>
      </c>
      <c r="BO49" s="20">
        <f>Data!BS49-Data!DZ49</f>
        <v>-108</v>
      </c>
      <c r="BP49" s="20">
        <f>Data!BT49-Data!EA49</f>
        <v>7.7999999999999958E-2</v>
      </c>
      <c r="BQ49" s="20">
        <f>Data!BU49-Data!EB49</f>
        <v>-1</v>
      </c>
      <c r="BR49" s="20">
        <f>Data!BV49-Data!EC49</f>
        <v>-49</v>
      </c>
      <c r="BS49" s="20">
        <f>Data!BW49-Data!ED49</f>
        <v>-48</v>
      </c>
      <c r="BT49" s="20">
        <f>Data!BX49-Data!EE49</f>
        <v>-118</v>
      </c>
      <c r="BU49" s="20">
        <f>Data!BY49-Data!EF49</f>
        <v>-4</v>
      </c>
      <c r="BV49" s="20">
        <f>Data!BZ49-Data!EG49</f>
        <v>-27</v>
      </c>
      <c r="BW49" s="20">
        <f>Data!CA49-Data!EH49</f>
        <v>-32.799999999999997</v>
      </c>
      <c r="BX49" s="20">
        <f>Data!CB49-Data!EI49</f>
        <v>-106</v>
      </c>
      <c r="BY49" s="20">
        <f>Data!CC49-Data!EJ49</f>
        <v>-77</v>
      </c>
      <c r="BZ49" s="20">
        <f>Data!EK49</f>
        <v>11186.349999999999</v>
      </c>
      <c r="CA49" s="20">
        <f>Data!EL49</f>
        <v>10878.480000000001</v>
      </c>
      <c r="CB49" s="20">
        <f>Data!EM49</f>
        <v>71.133333333333326</v>
      </c>
      <c r="CC49" s="20">
        <f>Data!EN49</f>
        <v>57.067199999999993</v>
      </c>
      <c r="CD49" s="20">
        <f>Data!EO49</f>
        <v>9.6077999999999992</v>
      </c>
      <c r="CE49" s="20">
        <f>Data!EP49</f>
        <v>84.132000000000005</v>
      </c>
      <c r="CF49" s="50">
        <f>IF(ISBLANK(Data!EQ49), "", Data!EQ49)</f>
        <v>71</v>
      </c>
      <c r="CG49" s="50">
        <f>IF(ISBLANK(Data!ER49), "", Data!ER49)</f>
        <v>77</v>
      </c>
      <c r="CH49" s="61" t="str">
        <f>IF(ISBLANK(Data!ES49), "", Data!ES49)</f>
        <v>Colgate</v>
      </c>
      <c r="CI49" s="61">
        <f>IF(ISBLANK(Data!ET49), "", Data!ET49)</f>
        <v>148</v>
      </c>
    </row>
    <row r="50" spans="1:87" x14ac:dyDescent="0.45">
      <c r="A50" s="50">
        <f>IF(ISBLANK(Data!A50), "", Data!A50)</f>
        <v>45269</v>
      </c>
      <c r="B50" s="50" t="str">
        <f>IF(ISBLANK(Data!B50), "", Data!B50)</f>
        <v>Indiana</v>
      </c>
      <c r="C50" s="50">
        <f>IF(ISBLANK(Data!C50), "", Data!C50)</f>
        <v>122</v>
      </c>
      <c r="D50" s="50" t="str">
        <f>IF(ISBLANK(Data!D50), "", Data!D50)</f>
        <v>Auburn</v>
      </c>
      <c r="E50" s="50">
        <f>IF(ISBLANK(Data!E50), "", Data!E50)</f>
        <v>17</v>
      </c>
      <c r="F50" s="50" t="str">
        <f>IF(ISBLANK(Data!F50), "", Data!F50)</f>
        <v>N</v>
      </c>
      <c r="G50" s="50" t="str">
        <f>IF(ISBLANK(Data!G50), "", Data!G50)</f>
        <v>Indiana</v>
      </c>
      <c r="H50" s="50" t="str">
        <f>IF(ISBLANK(Data!H50), "", Data!H50)</f>
        <v>Auburn</v>
      </c>
      <c r="I50" s="50" t="str">
        <f>IF(ISBLANK(Data!I50), "", Data!I50)</f>
        <v>Indiana</v>
      </c>
      <c r="J50" s="50" t="str">
        <f>IF(ISBLANK(Data!J50), "", Data!J50)</f>
        <v>Auburn</v>
      </c>
      <c r="K50" s="50" t="str">
        <f>IF(ISBLANK(Data!K50), "", Data!K50)</f>
        <v>Indiana</v>
      </c>
      <c r="L50" s="50" t="str">
        <f>IF(ISBLANK(Data!L50), "", Data!L50)</f>
        <v>Auburn</v>
      </c>
      <c r="M50" s="50" t="str">
        <f>IF(ISBLANK(Data!M50), "", Data!M50)</f>
        <v>Indiana</v>
      </c>
      <c r="N50" s="50" t="str">
        <f>IF(ISBLANK(Data!N50), "", Data!N50)</f>
        <v>Auburn</v>
      </c>
      <c r="O50" s="50" t="str">
        <f>IF(ISBLANK(Data!O50), "", Data!O50)</f>
        <v>Indiana</v>
      </c>
      <c r="P50" s="50" t="str">
        <f>IF(ISBLANK(Data!P50), "", Data!P50)</f>
        <v>Auburn</v>
      </c>
      <c r="Q50" s="50" t="str">
        <f>IF(ISBLANK(Data!Q50), "", Data!Q50)</f>
        <v>Indiana</v>
      </c>
      <c r="R50" s="50" t="str">
        <f>IF(ISBLANK(Data!R50), "", Data!R50)</f>
        <v>Auburn</v>
      </c>
      <c r="S50" s="20">
        <f>Data!W50-Data!CD50</f>
        <v>0.16071428571428603</v>
      </c>
      <c r="T50" s="20">
        <f>Data!X50-Data!CE50</f>
        <v>-9.5799999999999983</v>
      </c>
      <c r="U50" s="20">
        <f>Data!Y50-Data!CF50</f>
        <v>-5</v>
      </c>
      <c r="V50" s="20">
        <f>Data!Z50-Data!CG50</f>
        <v>4.6000000000000085</v>
      </c>
      <c r="W50" s="20">
        <f>Data!AA50-Data!CH50</f>
        <v>0</v>
      </c>
      <c r="X50" s="20">
        <f>Data!AB50-Data!CI50</f>
        <v>0.32300000000000001</v>
      </c>
      <c r="Y50" s="20">
        <f>Data!AC50-Data!CJ50</f>
        <v>-1.63</v>
      </c>
      <c r="Z50" s="20">
        <f>Data!AD50-Data!CK50</f>
        <v>-0.59999999999999432</v>
      </c>
      <c r="AA50" s="20">
        <f>Data!AE50-Data!CL50</f>
        <v>1</v>
      </c>
      <c r="AB50" s="20">
        <f>Data!AF50-Data!CM50</f>
        <v>-5.4700000000000006</v>
      </c>
      <c r="AC50" s="20">
        <f>Data!AG50-Data!CN50</f>
        <v>-3.1000000000000085</v>
      </c>
      <c r="AD50" s="20">
        <f>Data!AH50-Data!CO50</f>
        <v>3.2999999999999972</v>
      </c>
      <c r="AE50" s="20">
        <f>Data!AI50-Data!CP50</f>
        <v>-8.8199999999999945E-2</v>
      </c>
      <c r="AF50" s="20">
        <f>Data!AJ50-Data!CQ50</f>
        <v>1.3</v>
      </c>
      <c r="AG50" s="20">
        <f>Data!AK50-Data!CR50</f>
        <v>0.16428571428571428</v>
      </c>
      <c r="AH50" s="20">
        <f>Data!AL50-Data!CS50</f>
        <v>5</v>
      </c>
      <c r="AI50" s="20">
        <f>Data!AM50-Data!CT50</f>
        <v>-10.229999999999999</v>
      </c>
      <c r="AJ50" s="20">
        <f>Data!AN50-Data!CU50</f>
        <v>-1.96</v>
      </c>
      <c r="AK50" s="20">
        <f>Data!AO50-Data!CV50</f>
        <v>43</v>
      </c>
      <c r="AL50" s="20">
        <f>Data!AP50-Data!CW50</f>
        <v>96</v>
      </c>
      <c r="AM50" s="20">
        <f>Data!AQ50-Data!CX50</f>
        <v>-1</v>
      </c>
      <c r="AN50" s="20">
        <f>Data!AR50-Data!CY50</f>
        <v>0.06</v>
      </c>
      <c r="AO50" s="20">
        <f>Data!AS50-Data!CZ50</f>
        <v>-23</v>
      </c>
      <c r="AP50" s="20">
        <f>Data!AT50-Data!DA50</f>
        <v>-65</v>
      </c>
      <c r="AQ50" s="20">
        <f>Data!AU50-Data!DB50</f>
        <v>-3.7999999999999978E-2</v>
      </c>
      <c r="AR50" s="20">
        <f>Data!AV50-Data!DC50</f>
        <v>16</v>
      </c>
      <c r="AS50" s="20">
        <f>Data!AW50-Data!DD50</f>
        <v>23</v>
      </c>
      <c r="AT50" s="20">
        <f>Data!AX50-Data!DE50</f>
        <v>0</v>
      </c>
      <c r="AU50" s="20">
        <f>Data!AY50-Data!DF50</f>
        <v>-33</v>
      </c>
      <c r="AV50" s="20">
        <f>Data!AZ50-Data!DG50</f>
        <v>-5.8928571428571423</v>
      </c>
      <c r="AW50" s="20">
        <f>Data!BA50-Data!DH50</f>
        <v>-19</v>
      </c>
      <c r="AX50" s="20">
        <f>Data!BB50-Data!DI50</f>
        <v>-7.5357142857142847</v>
      </c>
      <c r="AY50" s="20">
        <f>Data!BC50-Data!DJ50</f>
        <v>-14</v>
      </c>
      <c r="AZ50" s="20">
        <f>Data!BD50-Data!DK50</f>
        <v>8</v>
      </c>
      <c r="BA50" s="20">
        <f>Data!BE50-Data!DL50</f>
        <v>-2</v>
      </c>
      <c r="BB50" s="20">
        <f>Data!BF50-Data!DM50</f>
        <v>18</v>
      </c>
      <c r="BC50" s="20">
        <f>Data!BG50-Data!DN50</f>
        <v>-13</v>
      </c>
      <c r="BD50" s="20">
        <f>Data!BH50-Data!DO50</f>
        <v>-4.5</v>
      </c>
      <c r="BE50" s="20">
        <f>Data!BI50-Data!DP50</f>
        <v>3.820999999999998</v>
      </c>
      <c r="BF50" s="20">
        <f>Data!BJ50-Data!DQ50</f>
        <v>-8.2680000000000007</v>
      </c>
      <c r="BG50" s="20">
        <f>Data!BK50-Data!DR50</f>
        <v>-0.41500000000000004</v>
      </c>
      <c r="BH50" s="20">
        <f>Data!BL50-Data!DS50</f>
        <v>0.76800000000000068</v>
      </c>
      <c r="BI50" s="20">
        <f>Data!BM50-Data!DT50</f>
        <v>-1.5000000000000013E-2</v>
      </c>
      <c r="BJ50" s="20">
        <f>Data!BN50-Data!DU50</f>
        <v>-11.000000000000002</v>
      </c>
      <c r="BK50" s="20">
        <f>Data!BO50-Data!DV50</f>
        <v>-0.40000000000000213</v>
      </c>
      <c r="BL50" s="20">
        <f>Data!BP50-Data!DW50</f>
        <v>-0.90000000000000036</v>
      </c>
      <c r="BM50" s="20">
        <f>Data!BQ50-Data!DX50</f>
        <v>0.21428571428571441</v>
      </c>
      <c r="BN50" s="20">
        <f>Data!BR50-Data!DY50</f>
        <v>-4.1999999999999993</v>
      </c>
      <c r="BO50" s="20">
        <f>Data!BS50-Data!DZ50</f>
        <v>-9</v>
      </c>
      <c r="BP50" s="20">
        <f>Data!BT50-Data!EA50</f>
        <v>1.0000000000000009E-2</v>
      </c>
      <c r="BQ50" s="20">
        <f>Data!BU50-Data!EB50</f>
        <v>-1</v>
      </c>
      <c r="BR50" s="20">
        <f>Data!BV50-Data!EC50</f>
        <v>75</v>
      </c>
      <c r="BS50" s="20">
        <f>Data!BW50-Data!ED50</f>
        <v>-19</v>
      </c>
      <c r="BT50" s="20">
        <f>Data!BX50-Data!EE50</f>
        <v>-26</v>
      </c>
      <c r="BU50" s="20">
        <f>Data!BY50-Data!EF50</f>
        <v>55</v>
      </c>
      <c r="BV50" s="20">
        <f>Data!BZ50-Data!EG50</f>
        <v>48</v>
      </c>
      <c r="BW50" s="20">
        <f>Data!CA50-Data!EH50</f>
        <v>9.6999999999999993</v>
      </c>
      <c r="BX50" s="20">
        <f>Data!CB50-Data!EI50</f>
        <v>-5</v>
      </c>
      <c r="BY50" s="20">
        <f>Data!CC50-Data!EJ50</f>
        <v>11</v>
      </c>
      <c r="BZ50" s="20">
        <f>Data!EK50</f>
        <v>10157.209999999999</v>
      </c>
      <c r="CA50" s="20">
        <f>Data!EL50</f>
        <v>11147.57</v>
      </c>
      <c r="CB50" s="20">
        <f>Data!EM50</f>
        <v>79.357142857142861</v>
      </c>
      <c r="CC50" s="20">
        <f>Data!EN50</f>
        <v>77.070499999999996</v>
      </c>
      <c r="CD50" s="20">
        <f>Data!EO50</f>
        <v>11.226599999999999</v>
      </c>
      <c r="CE50" s="20">
        <f>Data!EP50</f>
        <v>99.09899999999999</v>
      </c>
      <c r="CF50" s="50">
        <f>IF(ISBLANK(Data!EQ50), "", Data!EQ50)</f>
        <v>76</v>
      </c>
      <c r="CG50" s="50">
        <f>IF(ISBLANK(Data!ER50), "", Data!ER50)</f>
        <v>104</v>
      </c>
      <c r="CH50" s="61" t="str">
        <f>IF(ISBLANK(Data!ES50), "", Data!ES50)</f>
        <v>Auburn</v>
      </c>
      <c r="CI50" s="61">
        <f>IF(ISBLANK(Data!ET50), "", Data!ET50)</f>
        <v>180</v>
      </c>
    </row>
    <row r="51" spans="1:87" x14ac:dyDescent="0.45">
      <c r="A51" s="50">
        <f>IF(ISBLANK(Data!A51), "", Data!A51)</f>
        <v>45269</v>
      </c>
      <c r="B51" s="50" t="str">
        <f>IF(ISBLANK(Data!B51), "", Data!B51)</f>
        <v>Arizona</v>
      </c>
      <c r="C51" s="50">
        <f>IF(ISBLANK(Data!C51), "", Data!C51)</f>
        <v>11</v>
      </c>
      <c r="D51" s="50" t="str">
        <f>IF(ISBLANK(Data!D51), "", Data!D51)</f>
        <v>Wisconsin</v>
      </c>
      <c r="E51" s="50">
        <f>IF(ISBLANK(Data!E51), "", Data!E51)</f>
        <v>356</v>
      </c>
      <c r="F51" s="50" t="str">
        <f>IF(ISBLANK(Data!F51), "", Data!F51)</f>
        <v>N</v>
      </c>
      <c r="G51" s="50" t="str">
        <f>IF(ISBLANK(Data!G51), "", Data!G51)</f>
        <v>Arizona</v>
      </c>
      <c r="H51" s="50" t="str">
        <f>IF(ISBLANK(Data!H51), "", Data!H51)</f>
        <v>Wisconsin</v>
      </c>
      <c r="I51" s="50" t="str">
        <f>IF(ISBLANK(Data!I51), "", Data!I51)</f>
        <v>Arizona</v>
      </c>
      <c r="J51" s="50" t="str">
        <f>IF(ISBLANK(Data!J51), "", Data!J51)</f>
        <v>Wisconsin</v>
      </c>
      <c r="K51" s="50" t="str">
        <f>IF(ISBLANK(Data!K51), "", Data!K51)</f>
        <v>Arizona</v>
      </c>
      <c r="L51" s="50" t="str">
        <f>IF(ISBLANK(Data!L51), "", Data!L51)</f>
        <v>Wisconsin</v>
      </c>
      <c r="M51" s="50" t="str">
        <f>IF(ISBLANK(Data!M51), "", Data!M51)</f>
        <v>Arizona</v>
      </c>
      <c r="N51" s="50" t="str">
        <f>IF(ISBLANK(Data!N51), "", Data!N51)</f>
        <v>Wisconsin</v>
      </c>
      <c r="O51" s="50" t="str">
        <f>IF(ISBLANK(Data!O51), "", Data!O51)</f>
        <v>Arizona</v>
      </c>
      <c r="P51" s="50" t="str">
        <f>IF(ISBLANK(Data!P51), "", Data!P51)</f>
        <v>Wisconsin</v>
      </c>
      <c r="Q51" s="50" t="str">
        <f>IF(ISBLANK(Data!Q51), "", Data!Q51)</f>
        <v>Arizona</v>
      </c>
      <c r="R51" s="50" t="str">
        <f>IF(ISBLANK(Data!R51), "", Data!R51)</f>
        <v>Wisconsin</v>
      </c>
      <c r="S51" s="20">
        <f>Data!W51-Data!CD51</f>
        <v>0.22222222222222199</v>
      </c>
      <c r="T51" s="20">
        <f>Data!X51-Data!CE51</f>
        <v>4.18</v>
      </c>
      <c r="U51" s="20">
        <f>Data!Y51-Data!CF51</f>
        <v>0.20000000000000284</v>
      </c>
      <c r="V51" s="20">
        <f>Data!Z51-Data!CG51</f>
        <v>-4.1000000000000085</v>
      </c>
      <c r="W51" s="20">
        <f>Data!AA51-Data!CH51</f>
        <v>10.799999999999997</v>
      </c>
      <c r="X51" s="20">
        <f>Data!AB51-Data!CI51</f>
        <v>6.6000000000000003E-2</v>
      </c>
      <c r="Y51" s="20">
        <f>Data!AC51-Data!CJ51</f>
        <v>-10.8</v>
      </c>
      <c r="Z51" s="20">
        <f>Data!AD51-Data!CK51</f>
        <v>-3.5</v>
      </c>
      <c r="AA51" s="20">
        <f>Data!AE51-Data!CL51</f>
        <v>7.2999999999999972</v>
      </c>
      <c r="AB51" s="20">
        <f>Data!AF51-Data!CM51</f>
        <v>-8.59</v>
      </c>
      <c r="AC51" s="20">
        <f>Data!AG51-Data!CN51</f>
        <v>1.7999999999999972</v>
      </c>
      <c r="AD51" s="20">
        <f>Data!AH51-Data!CO51</f>
        <v>-3</v>
      </c>
      <c r="AE51" s="20">
        <f>Data!AI51-Data!CP51</f>
        <v>4.6399999999999997E-2</v>
      </c>
      <c r="AF51" s="20">
        <f>Data!AJ51-Data!CQ51</f>
        <v>0.19999999999999996</v>
      </c>
      <c r="AG51" s="20">
        <f>Data!AK51-Data!CR51</f>
        <v>7.9365079365079388E-2</v>
      </c>
      <c r="AH51" s="20">
        <f>Data!AL51-Data!CS51</f>
        <v>27</v>
      </c>
      <c r="AI51" s="20">
        <f>Data!AM51-Data!CT51</f>
        <v>13.719999999999999</v>
      </c>
      <c r="AJ51" s="20">
        <f>Data!AN51-Data!CU51</f>
        <v>-6.68</v>
      </c>
      <c r="AK51" s="20">
        <f>Data!AO51-Data!CV51</f>
        <v>-8</v>
      </c>
      <c r="AL51" s="20">
        <f>Data!AP51-Data!CW51</f>
        <v>-130</v>
      </c>
      <c r="AM51" s="20">
        <f>Data!AQ51-Data!CX51</f>
        <v>-34</v>
      </c>
      <c r="AN51" s="20">
        <f>Data!AR51-Data!CY51</f>
        <v>4.7999999999999987E-2</v>
      </c>
      <c r="AO51" s="20">
        <f>Data!AS51-Data!CZ51</f>
        <v>0</v>
      </c>
      <c r="AP51" s="20">
        <f>Data!AT51-Data!DA51</f>
        <v>-28</v>
      </c>
      <c r="AQ51" s="20">
        <f>Data!AU51-Data!DB51</f>
        <v>0.06</v>
      </c>
      <c r="AR51" s="20">
        <f>Data!AV51-Data!DC51</f>
        <v>-22</v>
      </c>
      <c r="AS51" s="20">
        <f>Data!AW51-Data!DD51</f>
        <v>-21</v>
      </c>
      <c r="AT51" s="20">
        <f>Data!AX51-Data!DE51</f>
        <v>-3.5000000000000031E-2</v>
      </c>
      <c r="AU51" s="20">
        <f>Data!AY51-Data!DF51</f>
        <v>-1</v>
      </c>
      <c r="AV51" s="20">
        <f>Data!AZ51-Data!DG51</f>
        <v>3.2539682539682531</v>
      </c>
      <c r="AW51" s="20">
        <f>Data!BA51-Data!DH51</f>
        <v>21</v>
      </c>
      <c r="AX51" s="20">
        <f>Data!BB51-Data!DI51</f>
        <v>12.80952380952381</v>
      </c>
      <c r="AY51" s="20">
        <f>Data!BC51-Data!DJ51</f>
        <v>48</v>
      </c>
      <c r="AZ51" s="20">
        <f>Data!BD51-Data!DK51</f>
        <v>13</v>
      </c>
      <c r="BA51" s="20">
        <f>Data!BE51-Data!DL51</f>
        <v>18</v>
      </c>
      <c r="BB51" s="20">
        <f>Data!BF51-Data!DM51</f>
        <v>-1</v>
      </c>
      <c r="BC51" s="20">
        <f>Data!BG51-Data!DN51</f>
        <v>-28</v>
      </c>
      <c r="BD51" s="20">
        <f>Data!BH51-Data!DO51</f>
        <v>19.800000000000011</v>
      </c>
      <c r="BE51" s="20">
        <f>Data!BI51-Data!DP51</f>
        <v>-0.53999999999999915</v>
      </c>
      <c r="BF51" s="20">
        <f>Data!BJ51-Data!DQ51</f>
        <v>20.412999999999997</v>
      </c>
      <c r="BG51" s="20">
        <f>Data!BK51-Data!DR51</f>
        <v>0.52200000000000002</v>
      </c>
      <c r="BH51" s="20">
        <f>Data!BL51-Data!DS51</f>
        <v>2.8730000000000011</v>
      </c>
      <c r="BI51" s="20">
        <f>Data!BM51-Data!DT51</f>
        <v>0.14400000000000002</v>
      </c>
      <c r="BJ51" s="20">
        <f>Data!BN51-Data!DU51</f>
        <v>1.5</v>
      </c>
      <c r="BK51" s="20">
        <f>Data!BO51-Data!DV51</f>
        <v>2.9000000000000021</v>
      </c>
      <c r="BL51" s="20">
        <f>Data!BP51-Data!DW51</f>
        <v>3.0000000000000004</v>
      </c>
      <c r="BM51" s="20">
        <f>Data!BQ51-Data!DX51</f>
        <v>3.6984126984126977</v>
      </c>
      <c r="BN51" s="20">
        <f>Data!BR51-Data!DY51</f>
        <v>0.30000000000000071</v>
      </c>
      <c r="BO51" s="20">
        <f>Data!BS51-Data!DZ51</f>
        <v>-28</v>
      </c>
      <c r="BP51" s="20">
        <f>Data!BT51-Data!EA51</f>
        <v>3.8000000000000034E-2</v>
      </c>
      <c r="BQ51" s="20">
        <f>Data!BU51-Data!EB51</f>
        <v>-1</v>
      </c>
      <c r="BR51" s="20">
        <f>Data!BV51-Data!EC51</f>
        <v>-18</v>
      </c>
      <c r="BS51" s="20">
        <f>Data!BW51-Data!ED51</f>
        <v>-8</v>
      </c>
      <c r="BT51" s="20">
        <f>Data!BX51-Data!EE51</f>
        <v>-12</v>
      </c>
      <c r="BU51" s="20">
        <f>Data!BY51-Data!EF51</f>
        <v>-12</v>
      </c>
      <c r="BV51" s="20">
        <f>Data!BZ51-Data!EG51</f>
        <v>-8</v>
      </c>
      <c r="BW51" s="20">
        <f>Data!CA51-Data!EH51</f>
        <v>-6.6000000000000005</v>
      </c>
      <c r="BX51" s="20">
        <f>Data!CB51-Data!EI51</f>
        <v>-28</v>
      </c>
      <c r="BY51" s="20">
        <f>Data!CC51-Data!EJ51</f>
        <v>-33</v>
      </c>
      <c r="BZ51" s="20">
        <f>Data!EK51</f>
        <v>11245.650000000001</v>
      </c>
      <c r="CA51" s="20">
        <f>Data!EL51</f>
        <v>10741.64</v>
      </c>
      <c r="CB51" s="20">
        <f>Data!EM51</f>
        <v>86.542444444444442</v>
      </c>
      <c r="CC51" s="20">
        <f>Data!EN51</f>
        <v>107.06799999999998</v>
      </c>
      <c r="CD51" s="20">
        <f>Data!EO51</f>
        <v>12.058200000000001</v>
      </c>
      <c r="CE51" s="20">
        <f>Data!EP51</f>
        <v>101.72799999999999</v>
      </c>
      <c r="CF51" s="50">
        <f>IF(ISBLANK(Data!EQ51), "", Data!EQ51)</f>
        <v>98</v>
      </c>
      <c r="CG51" s="50">
        <f>IF(ISBLANK(Data!ER51), "", Data!ER51)</f>
        <v>73</v>
      </c>
      <c r="CH51" s="61" t="str">
        <f>IF(ISBLANK(Data!ES51), "", Data!ES51)</f>
        <v>Arizona</v>
      </c>
      <c r="CI51" s="61">
        <f>IF(ISBLANK(Data!ET51), "", Data!ET51)</f>
        <v>171</v>
      </c>
    </row>
    <row r="52" spans="1:87" x14ac:dyDescent="0.45">
      <c r="A52" s="50">
        <f>IF(ISBLANK(Data!A52), "", Data!A52)</f>
        <v>45269</v>
      </c>
      <c r="B52" s="50" t="str">
        <f>IF(ISBLANK(Data!B52), "", Data!B52)</f>
        <v>Oklahoma</v>
      </c>
      <c r="C52" s="50">
        <f>IF(ISBLANK(Data!C52), "", Data!C52)</f>
        <v>221</v>
      </c>
      <c r="D52" s="50" t="str">
        <f>IF(ISBLANK(Data!D52), "", Data!D52)</f>
        <v>Arkansas</v>
      </c>
      <c r="E52" s="50">
        <f>IF(ISBLANK(Data!E52), "", Data!E52)</f>
        <v>13</v>
      </c>
      <c r="F52" s="50" t="str">
        <f>IF(ISBLANK(Data!F52), "", Data!F52)</f>
        <v>N</v>
      </c>
      <c r="G52" s="50" t="str">
        <f>IF(ISBLANK(Data!G52), "", Data!G52)</f>
        <v>Oklahoma</v>
      </c>
      <c r="H52" s="50" t="str">
        <f>IF(ISBLANK(Data!H52), "", Data!H52)</f>
        <v>Arkansas</v>
      </c>
      <c r="I52" s="50" t="str">
        <f>IF(ISBLANK(Data!I52), "", Data!I52)</f>
        <v>Oklahoma</v>
      </c>
      <c r="J52" s="50" t="str">
        <f>IF(ISBLANK(Data!J52), "", Data!J52)</f>
        <v>Arkansas</v>
      </c>
      <c r="K52" s="50" t="str">
        <f>IF(ISBLANK(Data!K52), "", Data!K52)</f>
        <v>Oklahoma</v>
      </c>
      <c r="L52" s="50" t="str">
        <f>IF(ISBLANK(Data!L52), "", Data!L52)</f>
        <v>Arkansas</v>
      </c>
      <c r="M52" s="50" t="str">
        <f>IF(ISBLANK(Data!M52), "", Data!M52)</f>
        <v>Oklahoma</v>
      </c>
      <c r="N52" s="50" t="str">
        <f>IF(ISBLANK(Data!N52), "", Data!N52)</f>
        <v>Arkansas</v>
      </c>
      <c r="O52" s="50" t="str">
        <f>IF(ISBLANK(Data!O52), "", Data!O52)</f>
        <v>Oklahoma</v>
      </c>
      <c r="P52" s="50" t="str">
        <f>IF(ISBLANK(Data!P52), "", Data!P52)</f>
        <v>Arkansas</v>
      </c>
      <c r="Q52" s="50" t="str">
        <f>IF(ISBLANK(Data!Q52), "", Data!Q52)</f>
        <v>Oklahoma</v>
      </c>
      <c r="R52" s="50" t="str">
        <f>IF(ISBLANK(Data!R52), "", Data!R52)</f>
        <v>Arkansas</v>
      </c>
      <c r="S52" s="20">
        <f>Data!W52-Data!CD52</f>
        <v>0.33333333333333304</v>
      </c>
      <c r="T52" s="20">
        <f>Data!X52-Data!CE52</f>
        <v>6.0900000000000016</v>
      </c>
      <c r="U52" s="20">
        <f>Data!Y52-Data!CF52</f>
        <v>1</v>
      </c>
      <c r="V52" s="20">
        <f>Data!Z52-Data!CG52</f>
        <v>-5</v>
      </c>
      <c r="W52" s="20">
        <f>Data!AA52-Data!CH52</f>
        <v>-1.6000000000000085</v>
      </c>
      <c r="X52" s="20">
        <f>Data!AB52-Data!CI52</f>
        <v>3.4000000000000002E-2</v>
      </c>
      <c r="Y52" s="20">
        <f>Data!AC52-Data!CJ52</f>
        <v>-10.69</v>
      </c>
      <c r="Z52" s="20">
        <f>Data!AD52-Data!CK52</f>
        <v>-7.0999999999999943</v>
      </c>
      <c r="AA52" s="20">
        <f>Data!AE52-Data!CL52</f>
        <v>3.5</v>
      </c>
      <c r="AB52" s="20">
        <f>Data!AF52-Data!CM52</f>
        <v>-10.69</v>
      </c>
      <c r="AC52" s="20">
        <f>Data!AG52-Data!CN52</f>
        <v>-1.0999999999999943</v>
      </c>
      <c r="AD52" s="20">
        <f>Data!AH52-Data!CO52</f>
        <v>-2.6000000000000085</v>
      </c>
      <c r="AE52" s="20">
        <f>Data!AI52-Data!CP52</f>
        <v>2.8199999999999892E-2</v>
      </c>
      <c r="AF52" s="20">
        <f>Data!AJ52-Data!CQ52</f>
        <v>1.9000000000000001</v>
      </c>
      <c r="AG52" s="20">
        <f>Data!AK52-Data!CR52</f>
        <v>0.23333333333333334</v>
      </c>
      <c r="AH52" s="20">
        <f>Data!AL52-Data!CS52</f>
        <v>76</v>
      </c>
      <c r="AI52" s="20">
        <f>Data!AM52-Data!CT52</f>
        <v>9.49</v>
      </c>
      <c r="AJ52" s="20">
        <f>Data!AN52-Data!CU52</f>
        <v>-7.67</v>
      </c>
      <c r="AK52" s="20">
        <f>Data!AO52-Data!CV52</f>
        <v>-58</v>
      </c>
      <c r="AL52" s="20">
        <f>Data!AP52-Data!CW52</f>
        <v>-189</v>
      </c>
      <c r="AM52" s="20">
        <f>Data!AQ52-Data!CX52</f>
        <v>-35</v>
      </c>
      <c r="AN52" s="20">
        <f>Data!AR52-Data!CY52</f>
        <v>3.6000000000000032E-2</v>
      </c>
      <c r="AO52" s="20">
        <f>Data!AS52-Data!CZ52</f>
        <v>0</v>
      </c>
      <c r="AP52" s="20">
        <f>Data!AT52-Data!DA52</f>
        <v>1</v>
      </c>
      <c r="AQ52" s="20">
        <f>Data!AU52-Data!DB52</f>
        <v>-2.0000000000000018E-3</v>
      </c>
      <c r="AR52" s="20">
        <f>Data!AV52-Data!DC52</f>
        <v>-60</v>
      </c>
      <c r="AS52" s="20">
        <f>Data!AW52-Data!DD52</f>
        <v>-105</v>
      </c>
      <c r="AT52" s="20">
        <f>Data!AX52-Data!DE52</f>
        <v>9.1000000000000081E-2</v>
      </c>
      <c r="AU52" s="20">
        <f>Data!AY52-Data!DF52</f>
        <v>7</v>
      </c>
      <c r="AV52" s="20">
        <f>Data!AZ52-Data!DG52</f>
        <v>2.0694444444444446</v>
      </c>
      <c r="AW52" s="20">
        <f>Data!BA52-Data!DH52</f>
        <v>-23</v>
      </c>
      <c r="AX52" s="20">
        <f>Data!BB52-Data!DI52</f>
        <v>1.9166666666666643</v>
      </c>
      <c r="AY52" s="20">
        <f>Data!BC52-Data!DJ52</f>
        <v>11</v>
      </c>
      <c r="AZ52" s="20">
        <f>Data!BD52-Data!DK52</f>
        <v>12</v>
      </c>
      <c r="BA52" s="20">
        <f>Data!BE52-Data!DL52</f>
        <v>-24</v>
      </c>
      <c r="BB52" s="20">
        <f>Data!BF52-Data!DM52</f>
        <v>-8</v>
      </c>
      <c r="BC52" s="20">
        <f>Data!BG52-Data!DN52</f>
        <v>-72</v>
      </c>
      <c r="BD52" s="20">
        <f>Data!BH52-Data!DO52</f>
        <v>3.0999999999999943</v>
      </c>
      <c r="BE52" s="20">
        <f>Data!BI52-Data!DP52</f>
        <v>-14.111000000000004</v>
      </c>
      <c r="BF52" s="20">
        <f>Data!BJ52-Data!DQ52</f>
        <v>17.167000000000002</v>
      </c>
      <c r="BG52" s="20">
        <f>Data!BK52-Data!DR52</f>
        <v>0.19100000000000006</v>
      </c>
      <c r="BH52" s="20">
        <f>Data!BL52-Data!DS52</f>
        <v>0.5</v>
      </c>
      <c r="BI52" s="20">
        <f>Data!BM52-Data!DT52</f>
        <v>0.15800000000000003</v>
      </c>
      <c r="BJ52" s="20">
        <f>Data!BN52-Data!DU52</f>
        <v>2.5999999999999979</v>
      </c>
      <c r="BK52" s="20">
        <f>Data!BO52-Data!DV52</f>
        <v>-9.6000000000000014</v>
      </c>
      <c r="BL52" s="20">
        <f>Data!BP52-Data!DW52</f>
        <v>-2.0999999999999996</v>
      </c>
      <c r="BM52" s="20">
        <f>Data!BQ52-Data!DX52</f>
        <v>2.208333333333333</v>
      </c>
      <c r="BN52" s="20">
        <f>Data!BR52-Data!DY52</f>
        <v>-6.2999999999999989</v>
      </c>
      <c r="BO52" s="20">
        <f>Data!BS52-Data!DZ52</f>
        <v>-98</v>
      </c>
      <c r="BP52" s="20">
        <f>Data!BT52-Data!EA52</f>
        <v>8.7999999999999967E-2</v>
      </c>
      <c r="BQ52" s="20">
        <f>Data!BU52-Data!EB52</f>
        <v>-1</v>
      </c>
      <c r="BR52" s="20">
        <f>Data!BV52-Data!EC52</f>
        <v>-98</v>
      </c>
      <c r="BS52" s="20">
        <f>Data!BW52-Data!ED52</f>
        <v>18</v>
      </c>
      <c r="BT52" s="20">
        <f>Data!BX52-Data!EE52</f>
        <v>-78</v>
      </c>
      <c r="BU52" s="20">
        <f>Data!BY52-Data!EF52</f>
        <v>-33</v>
      </c>
      <c r="BV52" s="20">
        <f>Data!BZ52-Data!EG52</f>
        <v>-22</v>
      </c>
      <c r="BW52" s="20">
        <f>Data!CA52-Data!EH52</f>
        <v>-19.099999999999998</v>
      </c>
      <c r="BX52" s="20">
        <f>Data!CB52-Data!EI52</f>
        <v>-98</v>
      </c>
      <c r="BY52" s="20">
        <f>Data!CC52-Data!EJ52</f>
        <v>59</v>
      </c>
      <c r="BZ52" s="20">
        <f>Data!EK52</f>
        <v>11134.349999999999</v>
      </c>
      <c r="CA52" s="20">
        <f>Data!EL52</f>
        <v>10473.75</v>
      </c>
      <c r="CB52" s="20">
        <f>Data!EM52</f>
        <v>70.833333333333343</v>
      </c>
      <c r="CC52" s="20">
        <f>Data!EN52</f>
        <v>94.5</v>
      </c>
      <c r="CD52" s="20">
        <f>Data!EO52</f>
        <v>10.43</v>
      </c>
      <c r="CE52" s="20">
        <f>Data!EP52</f>
        <v>151.08100000000002</v>
      </c>
      <c r="CF52" s="50">
        <f>IF(ISBLANK(Data!EQ52), "", Data!EQ52)</f>
        <v>79</v>
      </c>
      <c r="CG52" s="50">
        <f>IF(ISBLANK(Data!ER52), "", Data!ER52)</f>
        <v>70</v>
      </c>
      <c r="CH52" s="61" t="str">
        <f>IF(ISBLANK(Data!ES52), "", Data!ES52)</f>
        <v>Oklahoma</v>
      </c>
      <c r="CI52" s="61">
        <f>IF(ISBLANK(Data!ET52), "", Data!ET52)</f>
        <v>149</v>
      </c>
    </row>
    <row r="53" spans="1:87" x14ac:dyDescent="0.45">
      <c r="A53" s="50">
        <f>IF(ISBLANK(Data!A53), "", Data!A53)</f>
        <v>45269</v>
      </c>
      <c r="B53" s="50" t="str">
        <f>IF(ISBLANK(Data!B53), "", Data!B53)</f>
        <v>TCU</v>
      </c>
      <c r="C53" s="50">
        <f>IF(ISBLANK(Data!C53), "", Data!C53)</f>
        <v>291</v>
      </c>
      <c r="D53" s="50" t="str">
        <f>IF(ISBLANK(Data!D53), "", Data!D53)</f>
        <v>Clemson</v>
      </c>
      <c r="E53" s="50">
        <f>IF(ISBLANK(Data!E53), "", Data!E53)</f>
        <v>53</v>
      </c>
      <c r="F53" s="50" t="str">
        <f>IF(ISBLANK(Data!F53), "", Data!F53)</f>
        <v>Y</v>
      </c>
      <c r="G53" s="50" t="str">
        <f>IF(ISBLANK(Data!G53), "", Data!G53)</f>
        <v>TCU</v>
      </c>
      <c r="H53" s="50" t="str">
        <f>IF(ISBLANK(Data!H53), "", Data!H53)</f>
        <v>Clemson</v>
      </c>
      <c r="I53" s="50" t="str">
        <f>IF(ISBLANK(Data!I53), "", Data!I53)</f>
        <v>TCU</v>
      </c>
      <c r="J53" s="50" t="str">
        <f>IF(ISBLANK(Data!J53), "", Data!J53)</f>
        <v>Clemson</v>
      </c>
      <c r="K53" s="50" t="str">
        <f>IF(ISBLANK(Data!K53), "", Data!K53)</f>
        <v>TCU</v>
      </c>
      <c r="L53" s="50" t="str">
        <f>IF(ISBLANK(Data!L53), "", Data!L53)</f>
        <v>Clemson</v>
      </c>
      <c r="M53" s="50" t="str">
        <f>IF(ISBLANK(Data!M53), "", Data!M53)</f>
        <v>TX Christian</v>
      </c>
      <c r="N53" s="50" t="str">
        <f>IF(ISBLANK(Data!N53), "", Data!N53)</f>
        <v>Clemson</v>
      </c>
      <c r="O53" s="50" t="str">
        <f>IF(ISBLANK(Data!O53), "", Data!O53)</f>
        <v>TCU</v>
      </c>
      <c r="P53" s="50" t="str">
        <f>IF(ISBLANK(Data!P53), "", Data!P53)</f>
        <v>Clemson</v>
      </c>
      <c r="Q53" s="50" t="str">
        <f>IF(ISBLANK(Data!Q53), "", Data!Q53)</f>
        <v>TCU</v>
      </c>
      <c r="R53" s="50" t="str">
        <f>IF(ISBLANK(Data!R53), "", Data!R53)</f>
        <v>Clemson</v>
      </c>
      <c r="S53" s="20">
        <f>Data!W53-Data!CD53</f>
        <v>0</v>
      </c>
      <c r="T53" s="20">
        <f>Data!X53-Data!CE53</f>
        <v>-1.5300000000000011</v>
      </c>
      <c r="U53" s="20">
        <f>Data!Y53-Data!CF53</f>
        <v>-3</v>
      </c>
      <c r="V53" s="20">
        <f>Data!Z53-Data!CG53</f>
        <v>-1.5</v>
      </c>
      <c r="W53" s="20">
        <f>Data!AA53-Data!CH53</f>
        <v>6.5</v>
      </c>
      <c r="X53" s="20">
        <f>Data!AB53-Data!CI53</f>
        <v>-6.7000000000000004E-2</v>
      </c>
      <c r="Y53" s="20">
        <f>Data!AC53-Data!CJ53</f>
        <v>-21.05</v>
      </c>
      <c r="Z53" s="20">
        <f>Data!AD53-Data!CK53</f>
        <v>-12</v>
      </c>
      <c r="AA53" s="20">
        <f>Data!AE53-Data!CL53</f>
        <v>9.1000000000000085</v>
      </c>
      <c r="AB53" s="20">
        <f>Data!AF53-Data!CM53</f>
        <v>-18.899999999999999</v>
      </c>
      <c r="AC53" s="20">
        <f>Data!AG53-Data!CN53</f>
        <v>-3.2000000000000028</v>
      </c>
      <c r="AD53" s="20">
        <f>Data!AH53-Data!CO53</f>
        <v>-3</v>
      </c>
      <c r="AE53" s="20">
        <f>Data!AI53-Data!CP53</f>
        <v>5.4000000000000714E-3</v>
      </c>
      <c r="AF53" s="20">
        <f>Data!AJ53-Data!CQ53</f>
        <v>-2.1</v>
      </c>
      <c r="AG53" s="20">
        <f>Data!AK53-Data!CR53</f>
        <v>-0.25535714285714284</v>
      </c>
      <c r="AH53" s="20">
        <f>Data!AL53-Data!CS53</f>
        <v>-50</v>
      </c>
      <c r="AI53" s="20">
        <f>Data!AM53-Data!CT53</f>
        <v>-4.0300000000000011</v>
      </c>
      <c r="AJ53" s="20">
        <f>Data!AN53-Data!CU53</f>
        <v>-18.850000000000001</v>
      </c>
      <c r="AK53" s="20">
        <f>Data!AO53-Data!CV53</f>
        <v>8</v>
      </c>
      <c r="AL53" s="20">
        <f>Data!AP53-Data!CW53</f>
        <v>-85</v>
      </c>
      <c r="AM53" s="20">
        <f>Data!AQ53-Data!CX53</f>
        <v>-27</v>
      </c>
      <c r="AN53" s="20">
        <f>Data!AR53-Data!CY53</f>
        <v>5.7000000000000051E-2</v>
      </c>
      <c r="AO53" s="20">
        <f>Data!AS53-Data!CZ53</f>
        <v>-34</v>
      </c>
      <c r="AP53" s="20">
        <f>Data!AT53-Data!DA53</f>
        <v>-59</v>
      </c>
      <c r="AQ53" s="20">
        <f>Data!AU53-Data!DB53</f>
        <v>-7.1999999999999953E-2</v>
      </c>
      <c r="AR53" s="20">
        <f>Data!AV53-Data!DC53</f>
        <v>16</v>
      </c>
      <c r="AS53" s="20">
        <f>Data!AW53-Data!DD53</f>
        <v>15</v>
      </c>
      <c r="AT53" s="20">
        <f>Data!AX53-Data!DE53</f>
        <v>3.5000000000000031E-2</v>
      </c>
      <c r="AU53" s="20">
        <f>Data!AY53-Data!DF53</f>
        <v>5</v>
      </c>
      <c r="AV53" s="20">
        <f>Data!AZ53-Data!DG53</f>
        <v>2.0714285714285712</v>
      </c>
      <c r="AW53" s="20">
        <f>Data!BA53-Data!DH53</f>
        <v>-26</v>
      </c>
      <c r="AX53" s="20">
        <f>Data!BB53-Data!DI53</f>
        <v>1.6607142857142847</v>
      </c>
      <c r="AY53" s="20">
        <f>Data!BC53-Data!DJ53</f>
        <v>20</v>
      </c>
      <c r="AZ53" s="20">
        <f>Data!BD53-Data!DK53</f>
        <v>47</v>
      </c>
      <c r="BA53" s="20">
        <f>Data!BE53-Data!DL53</f>
        <v>1</v>
      </c>
      <c r="BB53" s="20">
        <f>Data!BF53-Data!DM53</f>
        <v>11</v>
      </c>
      <c r="BC53" s="20">
        <f>Data!BG53-Data!DN53</f>
        <v>-20</v>
      </c>
      <c r="BD53" s="20">
        <f>Data!BH53-Data!DO53</f>
        <v>12.5</v>
      </c>
      <c r="BE53" s="20">
        <f>Data!BI53-Data!DP53</f>
        <v>-2.3569999999999993</v>
      </c>
      <c r="BF53" s="20">
        <f>Data!BJ53-Data!DQ53</f>
        <v>14.821000000000002</v>
      </c>
      <c r="BG53" s="20">
        <f>Data!BK53-Data!DR53</f>
        <v>1.2999999999999901E-2</v>
      </c>
      <c r="BH53" s="20">
        <f>Data!BL53-Data!DS53</f>
        <v>2.9819999999999993</v>
      </c>
      <c r="BI53" s="20">
        <f>Data!BM53-Data!DT53</f>
        <v>0.46600000000000003</v>
      </c>
      <c r="BJ53" s="20">
        <f>Data!BN53-Data!DU53</f>
        <v>-5</v>
      </c>
      <c r="BK53" s="20">
        <f>Data!BO53-Data!DV53</f>
        <v>4.5</v>
      </c>
      <c r="BL53" s="20">
        <f>Data!BP53-Data!DW53</f>
        <v>0.89999999999999947</v>
      </c>
      <c r="BM53" s="20">
        <f>Data!BQ53-Data!DX53</f>
        <v>7.3571428571428577</v>
      </c>
      <c r="BN53" s="20">
        <f>Data!BR53-Data!DY53</f>
        <v>-0.39999999999999858</v>
      </c>
      <c r="BO53" s="20">
        <f>Data!BS53-Data!DZ53</f>
        <v>181</v>
      </c>
      <c r="BP53" s="20">
        <f>Data!BT53-Data!EA53</f>
        <v>-0.22999999999999998</v>
      </c>
      <c r="BQ53" s="20">
        <f>Data!BU53-Data!EB53</f>
        <v>-1</v>
      </c>
      <c r="BR53" s="20">
        <f>Data!BV53-Data!EC53</f>
        <v>29</v>
      </c>
      <c r="BS53" s="20">
        <f>Data!BW53-Data!ED53</f>
        <v>8</v>
      </c>
      <c r="BT53" s="20">
        <f>Data!BX53-Data!EE53</f>
        <v>34</v>
      </c>
      <c r="BU53" s="20">
        <f>Data!BY53-Data!EF53</f>
        <v>-7</v>
      </c>
      <c r="BV53" s="20">
        <f>Data!BZ53-Data!EG53</f>
        <v>7</v>
      </c>
      <c r="BW53" s="20">
        <f>Data!CA53-Data!EH53</f>
        <v>7</v>
      </c>
      <c r="BX53" s="20">
        <f>Data!CB53-Data!EI53</f>
        <v>181</v>
      </c>
      <c r="BY53" s="20">
        <f>Data!CC53-Data!EJ53</f>
        <v>38</v>
      </c>
      <c r="BZ53" s="20">
        <f>Data!EK53</f>
        <v>10935</v>
      </c>
      <c r="CA53" s="20">
        <f>Data!EL53</f>
        <v>11053.35</v>
      </c>
      <c r="CB53" s="20">
        <f>Data!EM53</f>
        <v>57.856499999999997</v>
      </c>
      <c r="CC53" s="20">
        <f>Data!EN53</f>
        <v>117.08928571428572</v>
      </c>
      <c r="CD53" s="20">
        <f>Data!EO53</f>
        <v>12.206</v>
      </c>
      <c r="CE53" s="20">
        <f>Data!EP53</f>
        <v>104.667</v>
      </c>
      <c r="CF53" s="50">
        <f>IF(ISBLANK(Data!EQ53), "", Data!EQ53)</f>
        <v>66</v>
      </c>
      <c r="CG53" s="50">
        <f>IF(ISBLANK(Data!ER53), "", Data!ER53)</f>
        <v>74</v>
      </c>
      <c r="CH53" s="61" t="str">
        <f>IF(ISBLANK(Data!ES53), "", Data!ES53)</f>
        <v>Clemson</v>
      </c>
      <c r="CI53" s="61">
        <f>IF(ISBLANK(Data!ET53), "", Data!ET53)</f>
        <v>140</v>
      </c>
    </row>
    <row r="54" spans="1:87" x14ac:dyDescent="0.45">
      <c r="A54" s="50">
        <f>IF(ISBLANK(Data!A54), "", Data!A54)</f>
        <v>45269</v>
      </c>
      <c r="B54" s="50" t="str">
        <f>IF(ISBLANK(Data!B54), "", Data!B54)</f>
        <v>Ohio</v>
      </c>
      <c r="C54" s="50">
        <f>IF(ISBLANK(Data!C54), "", Data!C54)</f>
        <v>219</v>
      </c>
      <c r="D54" s="50" t="str">
        <f>IF(ISBLANK(Data!D54), "", Data!D54)</f>
        <v>Marshall</v>
      </c>
      <c r="E54" s="50">
        <f>IF(ISBLANK(Data!E54), "", Data!E54)</f>
        <v>161</v>
      </c>
      <c r="F54" s="50" t="str">
        <f>IF(ISBLANK(Data!F54), "", Data!F54)</f>
        <v>N</v>
      </c>
      <c r="G54" s="50" t="str">
        <f>IF(ISBLANK(Data!G54), "", Data!G54)</f>
        <v>Ohio</v>
      </c>
      <c r="H54" s="50" t="str">
        <f>IF(ISBLANK(Data!H54), "", Data!H54)</f>
        <v>Marshall</v>
      </c>
      <c r="I54" s="50" t="str">
        <f>IF(ISBLANK(Data!I54), "", Data!I54)</f>
        <v>Ohio</v>
      </c>
      <c r="J54" s="50" t="str">
        <f>IF(ISBLANK(Data!J54), "", Data!J54)</f>
        <v>Marshall</v>
      </c>
      <c r="K54" s="50" t="str">
        <f>IF(ISBLANK(Data!K54), "", Data!K54)</f>
        <v>Ohio</v>
      </c>
      <c r="L54" s="50" t="str">
        <f>IF(ISBLANK(Data!L54), "", Data!L54)</f>
        <v>Marshall</v>
      </c>
      <c r="M54" s="50" t="str">
        <f>IF(ISBLANK(Data!M54), "", Data!M54)</f>
        <v>Ohio</v>
      </c>
      <c r="N54" s="50" t="str">
        <f>IF(ISBLANK(Data!N54), "", Data!N54)</f>
        <v>Marshall</v>
      </c>
      <c r="O54" s="50" t="str">
        <f>IF(ISBLANK(Data!O54), "", Data!O54)</f>
        <v>Ohio</v>
      </c>
      <c r="P54" s="50" t="str">
        <f>IF(ISBLANK(Data!P54), "", Data!P54)</f>
        <v>Marshall</v>
      </c>
      <c r="Q54" s="50" t="str">
        <f>IF(ISBLANK(Data!Q54), "", Data!Q54)</f>
        <v>Ohio</v>
      </c>
      <c r="R54" s="50" t="str">
        <f>IF(ISBLANK(Data!R54), "", Data!R54)</f>
        <v>Marshall</v>
      </c>
      <c r="S54" s="20">
        <f>Data!W54-Data!CD54</f>
        <v>0.375</v>
      </c>
      <c r="T54" s="20">
        <f>Data!X54-Data!CE54</f>
        <v>6.6400000000000006</v>
      </c>
      <c r="U54" s="20">
        <f>Data!Y54-Data!CF54</f>
        <v>9.1000000000000085</v>
      </c>
      <c r="V54" s="20">
        <f>Data!Z54-Data!CG54</f>
        <v>2.4000000000000057</v>
      </c>
      <c r="W54" s="20">
        <f>Data!AA54-Data!CH54</f>
        <v>-5.5</v>
      </c>
      <c r="X54" s="20">
        <f>Data!AB54-Data!CI54</f>
        <v>0</v>
      </c>
      <c r="Y54" s="20">
        <f>Data!AC54-Data!CJ54</f>
        <v>-5.69</v>
      </c>
      <c r="Z54" s="20">
        <f>Data!AD54-Data!CK54</f>
        <v>-4.5</v>
      </c>
      <c r="AA54" s="20">
        <f>Data!AE54-Data!CL54</f>
        <v>1.2999999999999972</v>
      </c>
      <c r="AB54" s="20">
        <f>Data!AF54-Data!CM54</f>
        <v>-5.69</v>
      </c>
      <c r="AC54" s="20">
        <f>Data!AG54-Data!CN54</f>
        <v>7.2999999999999972</v>
      </c>
      <c r="AD54" s="20">
        <f>Data!AH54-Data!CO54</f>
        <v>2.0999999999999943</v>
      </c>
      <c r="AE54" s="20">
        <f>Data!AI54-Data!CP54</f>
        <v>0.13629999999999998</v>
      </c>
      <c r="AF54" s="20">
        <f>Data!AJ54-Data!CQ54</f>
        <v>2</v>
      </c>
      <c r="AG54" s="20">
        <f>Data!AK54-Data!CR54</f>
        <v>0.25</v>
      </c>
      <c r="AH54" s="20">
        <f>Data!AL54-Data!CS54</f>
        <v>106</v>
      </c>
      <c r="AI54" s="20">
        <f>Data!AM54-Data!CT54</f>
        <v>7.85</v>
      </c>
      <c r="AJ54" s="20">
        <f>Data!AN54-Data!CU54</f>
        <v>-4.78</v>
      </c>
      <c r="AK54" s="20">
        <f>Data!AO54-Data!CV54</f>
        <v>49</v>
      </c>
      <c r="AL54" s="20">
        <f>Data!AP54-Data!CW54</f>
        <v>-52</v>
      </c>
      <c r="AM54" s="20">
        <f>Data!AQ54-Data!CX54</f>
        <v>-26</v>
      </c>
      <c r="AN54" s="20">
        <f>Data!AR54-Data!CY54</f>
        <v>6.4000000000000001E-2</v>
      </c>
      <c r="AO54" s="20">
        <f>Data!AS54-Data!CZ54</f>
        <v>10</v>
      </c>
      <c r="AP54" s="20">
        <f>Data!AT54-Data!DA54</f>
        <v>-20</v>
      </c>
      <c r="AQ54" s="20">
        <f>Data!AU54-Data!DB54</f>
        <v>8.4000000000000019E-2</v>
      </c>
      <c r="AR54" s="20">
        <f>Data!AV54-Data!DC54</f>
        <v>-5</v>
      </c>
      <c r="AS54" s="20">
        <f>Data!AW54-Data!DD54</f>
        <v>-1</v>
      </c>
      <c r="AT54" s="20">
        <f>Data!AX54-Data!DE54</f>
        <v>-2.6000000000000023E-2</v>
      </c>
      <c r="AU54" s="20">
        <f>Data!AY54-Data!DF54</f>
        <v>-28</v>
      </c>
      <c r="AV54" s="20">
        <f>Data!AZ54-Data!DG54</f>
        <v>-3.5</v>
      </c>
      <c r="AW54" s="20">
        <f>Data!BA54-Data!DH54</f>
        <v>-52</v>
      </c>
      <c r="AX54" s="20">
        <f>Data!BB54-Data!DI54</f>
        <v>-6.5</v>
      </c>
      <c r="AY54" s="20">
        <f>Data!BC54-Data!DJ54</f>
        <v>-14</v>
      </c>
      <c r="AZ54" s="20">
        <f>Data!BD54-Data!DK54</f>
        <v>2</v>
      </c>
      <c r="BA54" s="20">
        <f>Data!BE54-Data!DL54</f>
        <v>-11</v>
      </c>
      <c r="BB54" s="20">
        <f>Data!BF54-Data!DM54</f>
        <v>-30</v>
      </c>
      <c r="BC54" s="20">
        <f>Data!BG54-Data!DN54</f>
        <v>9</v>
      </c>
      <c r="BD54" s="20">
        <f>Data!BH54-Data!DO54</f>
        <v>6.1000000000000085</v>
      </c>
      <c r="BE54" s="20">
        <f>Data!BI54-Data!DP54</f>
        <v>-6.5</v>
      </c>
      <c r="BF54" s="20">
        <f>Data!BJ54-Data!DQ54</f>
        <v>12.625</v>
      </c>
      <c r="BG54" s="20">
        <f>Data!BK54-Data!DR54</f>
        <v>0.22199999999999998</v>
      </c>
      <c r="BH54" s="20">
        <f>Data!BL54-Data!DS54</f>
        <v>-3.75</v>
      </c>
      <c r="BI54" s="20">
        <f>Data!BM54-Data!DT54</f>
        <v>0.21999999999999997</v>
      </c>
      <c r="BJ54" s="20">
        <f>Data!BN54-Data!DU54</f>
        <v>-2.5</v>
      </c>
      <c r="BK54" s="20">
        <f>Data!BO54-Data!DV54</f>
        <v>-0.10000000000000142</v>
      </c>
      <c r="BL54" s="20">
        <f>Data!BP54-Data!DW54</f>
        <v>-1.3000000000000003</v>
      </c>
      <c r="BM54" s="20">
        <f>Data!BQ54-Data!DX54</f>
        <v>0.25</v>
      </c>
      <c r="BN54" s="20">
        <f>Data!BR54-Data!DY54</f>
        <v>1.1000000000000014</v>
      </c>
      <c r="BO54" s="20">
        <f>Data!BS54-Data!DZ54</f>
        <v>-70</v>
      </c>
      <c r="BP54" s="20">
        <f>Data!BT54-Data!EA54</f>
        <v>3.7999999999999978E-2</v>
      </c>
      <c r="BQ54" s="20">
        <f>Data!BU54-Data!EB54</f>
        <v>-5</v>
      </c>
      <c r="BR54" s="20">
        <f>Data!BV54-Data!EC54</f>
        <v>-138</v>
      </c>
      <c r="BS54" s="20">
        <f>Data!BW54-Data!ED54</f>
        <v>-71</v>
      </c>
      <c r="BT54" s="20">
        <f>Data!BX54-Data!EE54</f>
        <v>-119</v>
      </c>
      <c r="BU54" s="20">
        <f>Data!BY54-Data!EF54</f>
        <v>-22</v>
      </c>
      <c r="BV54" s="20">
        <f>Data!BZ54-Data!EG54</f>
        <v>-86</v>
      </c>
      <c r="BW54" s="20">
        <f>Data!CA54-Data!EH54</f>
        <v>-49.600000000000009</v>
      </c>
      <c r="BX54" s="20">
        <f>Data!CB54-Data!EI54</f>
        <v>-69</v>
      </c>
      <c r="BY54" s="20">
        <f>Data!CC54-Data!EJ54</f>
        <v>-67</v>
      </c>
      <c r="BZ54" s="20">
        <f>Data!EK54</f>
        <v>11484.550000000001</v>
      </c>
      <c r="CA54" s="20">
        <f>Data!EL54</f>
        <v>10775.52</v>
      </c>
      <c r="CB54" s="20">
        <f>Data!EM54</f>
        <v>61.75</v>
      </c>
      <c r="CC54" s="20">
        <f>Data!EN54</f>
        <v>89.4375</v>
      </c>
      <c r="CD54" s="20">
        <f>Data!EO54</f>
        <v>13.603999999999999</v>
      </c>
      <c r="CE54" s="20">
        <f>Data!EP54</f>
        <v>98.669999999999987</v>
      </c>
      <c r="CF54" s="50">
        <f>IF(ISBLANK(Data!EQ54), "", Data!EQ54)</f>
        <v>79</v>
      </c>
      <c r="CG54" s="50">
        <f>IF(ISBLANK(Data!ER54), "", Data!ER54)</f>
        <v>74</v>
      </c>
      <c r="CH54" s="61" t="str">
        <f>IF(ISBLANK(Data!ES54), "", Data!ES54)</f>
        <v>Ohio</v>
      </c>
      <c r="CI54" s="61">
        <f>IF(ISBLANK(Data!ET54), "", Data!ET54)</f>
        <v>153</v>
      </c>
    </row>
    <row r="55" spans="1:87" x14ac:dyDescent="0.45">
      <c r="A55" s="50">
        <f>IF(ISBLANK(Data!A55), "", Data!A55)</f>
        <v>45269</v>
      </c>
      <c r="B55" s="50" t="str">
        <f>IF(ISBLANK(Data!B55), "", Data!B55)</f>
        <v>Florida</v>
      </c>
      <c r="C55" s="50">
        <f>IF(ISBLANK(Data!C55), "", Data!C55)</f>
        <v>87</v>
      </c>
      <c r="D55" s="50" t="str">
        <f>IF(ISBLANK(Data!D55), "", Data!D55)</f>
        <v>Richmond</v>
      </c>
      <c r="E55" s="50">
        <f>IF(ISBLANK(Data!E55), "", Data!E55)</f>
        <v>245</v>
      </c>
      <c r="F55" s="50" t="str">
        <f>IF(ISBLANK(Data!F55), "", Data!F55)</f>
        <v>Y</v>
      </c>
      <c r="G55" s="50" t="str">
        <f>IF(ISBLANK(Data!G55), "", Data!G55)</f>
        <v>Florida</v>
      </c>
      <c r="H55" s="50" t="str">
        <f>IF(ISBLANK(Data!H55), "", Data!H55)</f>
        <v>Richmond</v>
      </c>
      <c r="I55" s="50" t="str">
        <f>IF(ISBLANK(Data!I55), "", Data!I55)</f>
        <v>Florida</v>
      </c>
      <c r="J55" s="50" t="str">
        <f>IF(ISBLANK(Data!J55), "", Data!J55)</f>
        <v>Richmond</v>
      </c>
      <c r="K55" s="50" t="str">
        <f>IF(ISBLANK(Data!K55), "", Data!K55)</f>
        <v>Florida</v>
      </c>
      <c r="L55" s="50" t="str">
        <f>IF(ISBLANK(Data!L55), "", Data!L55)</f>
        <v>Richmond</v>
      </c>
      <c r="M55" s="50" t="str">
        <f>IF(ISBLANK(Data!M55), "", Data!M55)</f>
        <v>Florida</v>
      </c>
      <c r="N55" s="50" t="str">
        <f>IF(ISBLANK(Data!N55), "", Data!N55)</f>
        <v>Richmond</v>
      </c>
      <c r="O55" s="50" t="str">
        <f>IF(ISBLANK(Data!O55), "", Data!O55)</f>
        <v>Florida</v>
      </c>
      <c r="P55" s="50" t="str">
        <f>IF(ISBLANK(Data!P55), "", Data!P55)</f>
        <v>Richmond</v>
      </c>
      <c r="Q55" s="50" t="str">
        <f>IF(ISBLANK(Data!Q55), "", Data!Q55)</f>
        <v>Florida</v>
      </c>
      <c r="R55" s="50" t="str">
        <f>IF(ISBLANK(Data!R55), "", Data!R55)</f>
        <v>Richmond</v>
      </c>
      <c r="S55" s="20">
        <f>Data!W55-Data!CD55</f>
        <v>6.9444444444443976E-2</v>
      </c>
      <c r="T55" s="20">
        <f>Data!X55-Data!CE55</f>
        <v>9.7000000000000011</v>
      </c>
      <c r="U55" s="20">
        <f>Data!Y55-Data!CF55</f>
        <v>5.5999999999999943</v>
      </c>
      <c r="V55" s="20">
        <f>Data!Z55-Data!CG55</f>
        <v>-4.0999999999999943</v>
      </c>
      <c r="W55" s="20">
        <f>Data!AA55-Data!CH55</f>
        <v>6.9000000000000057</v>
      </c>
      <c r="X55" s="20">
        <f>Data!AB55-Data!CI55</f>
        <v>1.0000000000000009E-2</v>
      </c>
      <c r="Y55" s="20">
        <f>Data!AC55-Data!CJ55</f>
        <v>7.16</v>
      </c>
      <c r="Z55" s="20">
        <f>Data!AD55-Data!CK55</f>
        <v>1.7000000000000028</v>
      </c>
      <c r="AA55" s="20">
        <f>Data!AE55-Data!CL55</f>
        <v>-5.5</v>
      </c>
      <c r="AB55" s="20">
        <f>Data!AF55-Data!CM55</f>
        <v>7.16</v>
      </c>
      <c r="AC55" s="20">
        <f>Data!AG55-Data!CN55</f>
        <v>5.1999999999999886</v>
      </c>
      <c r="AD55" s="20">
        <f>Data!AH55-Data!CO55</f>
        <v>-5.8999999999999915</v>
      </c>
      <c r="AE55" s="20">
        <f>Data!AI55-Data!CP55</f>
        <v>0.20800000000000007</v>
      </c>
      <c r="AF55" s="20">
        <f>Data!AJ55-Data!CQ55</f>
        <v>1.5</v>
      </c>
      <c r="AG55" s="20">
        <f>Data!AK55-Data!CR55</f>
        <v>0.16111111111111109</v>
      </c>
      <c r="AH55" s="20">
        <f>Data!AL55-Data!CS55</f>
        <v>125</v>
      </c>
      <c r="AI55" s="20">
        <f>Data!AM55-Data!CT55</f>
        <v>8.75</v>
      </c>
      <c r="AJ55" s="20">
        <f>Data!AN55-Data!CU55</f>
        <v>9.5400000000000009</v>
      </c>
      <c r="AK55" s="20">
        <f>Data!AO55-Data!CV55</f>
        <v>-38</v>
      </c>
      <c r="AL55" s="20">
        <f>Data!AP55-Data!CW55</f>
        <v>-21</v>
      </c>
      <c r="AM55" s="20">
        <f>Data!AQ55-Data!CX55</f>
        <v>-33</v>
      </c>
      <c r="AN55" s="20">
        <f>Data!AR55-Data!CY55</f>
        <v>-3.7999999999999978E-2</v>
      </c>
      <c r="AO55" s="20">
        <f>Data!AS55-Data!CZ55</f>
        <v>-19</v>
      </c>
      <c r="AP55" s="20">
        <f>Data!AT55-Data!DA55</f>
        <v>-35</v>
      </c>
      <c r="AQ55" s="20">
        <f>Data!AU55-Data!DB55</f>
        <v>-3.6999999999999977E-2</v>
      </c>
      <c r="AR55" s="20">
        <f>Data!AV55-Data!DC55</f>
        <v>53</v>
      </c>
      <c r="AS55" s="20">
        <f>Data!AW55-Data!DD55</f>
        <v>96</v>
      </c>
      <c r="AT55" s="20">
        <f>Data!AX55-Data!DE55</f>
        <v>-8.2999999999999963E-2</v>
      </c>
      <c r="AU55" s="20">
        <f>Data!AY55-Data!DF55</f>
        <v>75</v>
      </c>
      <c r="AV55" s="20">
        <f>Data!AZ55-Data!DG55</f>
        <v>10.166666666666668</v>
      </c>
      <c r="AW55" s="20">
        <f>Data!BA55-Data!DH55</f>
        <v>48</v>
      </c>
      <c r="AX55" s="20">
        <f>Data!BB55-Data!DI55</f>
        <v>10.125</v>
      </c>
      <c r="AY55" s="20">
        <f>Data!BC55-Data!DJ55</f>
        <v>8</v>
      </c>
      <c r="AZ55" s="20">
        <f>Data!BD55-Data!DK55</f>
        <v>-1</v>
      </c>
      <c r="BA55" s="20">
        <f>Data!BE55-Data!DL55</f>
        <v>9</v>
      </c>
      <c r="BB55" s="20">
        <f>Data!BF55-Data!DM55</f>
        <v>34</v>
      </c>
      <c r="BC55" s="20">
        <f>Data!BG55-Data!DN55</f>
        <v>21</v>
      </c>
      <c r="BD55" s="20">
        <f>Data!BH55-Data!DO55</f>
        <v>5</v>
      </c>
      <c r="BE55" s="20">
        <f>Data!BI55-Data!DP55</f>
        <v>5.8190000000000026</v>
      </c>
      <c r="BF55" s="20">
        <f>Data!BJ55-Data!DQ55</f>
        <v>-0.79199999999999982</v>
      </c>
      <c r="BG55" s="20">
        <f>Data!BK55-Data!DR55</f>
        <v>-0.44799999999999995</v>
      </c>
      <c r="BH55" s="20">
        <f>Data!BL55-Data!DS55</f>
        <v>5.2639999999999993</v>
      </c>
      <c r="BI55" s="20">
        <f>Data!BM55-Data!DT55</f>
        <v>-0.28400000000000003</v>
      </c>
      <c r="BJ55" s="20">
        <f>Data!BN55-Data!DU55</f>
        <v>-1.5999999999999979</v>
      </c>
      <c r="BK55" s="20">
        <f>Data!BO55-Data!DV55</f>
        <v>13.700000000000001</v>
      </c>
      <c r="BL55" s="20">
        <f>Data!BP55-Data!DW55</f>
        <v>1.5999999999999996</v>
      </c>
      <c r="BM55" s="20">
        <f>Data!BQ55-Data!DX55</f>
        <v>0.75</v>
      </c>
      <c r="BN55" s="20">
        <f>Data!BR55-Data!DY55</f>
        <v>4.3999999999999986</v>
      </c>
      <c r="BO55" s="20">
        <f>Data!BS55-Data!DZ55</f>
        <v>-126</v>
      </c>
      <c r="BP55" s="20">
        <f>Data!BT55-Data!EA55</f>
        <v>9.2999999999999972E-2</v>
      </c>
      <c r="BQ55" s="20">
        <f>Data!BU55-Data!EB55</f>
        <v>-6</v>
      </c>
      <c r="BR55" s="20">
        <f>Data!BV55-Data!EC55</f>
        <v>-57</v>
      </c>
      <c r="BS55" s="20">
        <f>Data!BW55-Data!ED55</f>
        <v>-107</v>
      </c>
      <c r="BT55" s="20">
        <f>Data!BX55-Data!EE55</f>
        <v>-95</v>
      </c>
      <c r="BU55" s="20">
        <f>Data!BY55-Data!EF55</f>
        <v>-41</v>
      </c>
      <c r="BV55" s="20">
        <f>Data!BZ55-Data!EG55</f>
        <v>-59</v>
      </c>
      <c r="BW55" s="20">
        <f>Data!CA55-Data!EH55</f>
        <v>-50.3</v>
      </c>
      <c r="BX55" s="20">
        <f>Data!CB55-Data!EI55</f>
        <v>-128</v>
      </c>
      <c r="BY55" s="20">
        <f>Data!CC55-Data!EJ55</f>
        <v>-85</v>
      </c>
      <c r="BZ55" s="20">
        <f>Data!EK55</f>
        <v>11815.65</v>
      </c>
      <c r="CA55" s="20">
        <f>Data!EL55</f>
        <v>10792.18</v>
      </c>
      <c r="CB55" s="20">
        <f>Data!EM55</f>
        <v>93.625</v>
      </c>
      <c r="CC55" s="20">
        <f>Data!EN55</f>
        <v>62.860250000000008</v>
      </c>
      <c r="CD55" s="20">
        <f>Data!EO55</f>
        <v>13.560799999999999</v>
      </c>
      <c r="CE55" s="20">
        <f>Data!EP55</f>
        <v>82.403999999999996</v>
      </c>
      <c r="CF55" s="50">
        <f>IF(ISBLANK(Data!EQ55), "", Data!EQ55)</f>
        <v>87</v>
      </c>
      <c r="CG55" s="50">
        <f>IF(ISBLANK(Data!ER55), "", Data!ER55)</f>
        <v>76</v>
      </c>
      <c r="CH55" s="61" t="str">
        <f>IF(ISBLANK(Data!ES55), "", Data!ES55)</f>
        <v>Florida</v>
      </c>
      <c r="CI55" s="61">
        <f>IF(ISBLANK(Data!ET55), "", Data!ET55)</f>
        <v>163</v>
      </c>
    </row>
    <row r="56" spans="1:87" x14ac:dyDescent="0.45">
      <c r="A56" s="50">
        <f>IF(ISBLANK(Data!A56), "", Data!A56)</f>
        <v>45269</v>
      </c>
      <c r="B56" s="50" t="str">
        <f>IF(ISBLANK(Data!B56), "", Data!B56)</f>
        <v>Kansas</v>
      </c>
      <c r="C56" s="50">
        <f>IF(ISBLANK(Data!C56), "", Data!C56)</f>
        <v>132</v>
      </c>
      <c r="D56" s="50" t="str">
        <f>IF(ISBLANK(Data!D56), "", Data!D56)</f>
        <v>Missouri</v>
      </c>
      <c r="E56" s="50">
        <f>IF(ISBLANK(Data!E56), "", Data!E56)</f>
        <v>179</v>
      </c>
      <c r="F56" s="50" t="str">
        <f>IF(ISBLANK(Data!F56), "", Data!F56)</f>
        <v>N</v>
      </c>
      <c r="G56" s="50" t="str">
        <f>IF(ISBLANK(Data!G56), "", Data!G56)</f>
        <v>Kansas</v>
      </c>
      <c r="H56" s="50" t="str">
        <f>IF(ISBLANK(Data!H56), "", Data!H56)</f>
        <v>Missouri</v>
      </c>
      <c r="I56" s="50" t="str">
        <f>IF(ISBLANK(Data!I56), "", Data!I56)</f>
        <v>Kansas</v>
      </c>
      <c r="J56" s="50" t="str">
        <f>IF(ISBLANK(Data!J56), "", Data!J56)</f>
        <v>Missouri</v>
      </c>
      <c r="K56" s="50" t="str">
        <f>IF(ISBLANK(Data!K56), "", Data!K56)</f>
        <v>Kansas</v>
      </c>
      <c r="L56" s="50" t="str">
        <f>IF(ISBLANK(Data!L56), "", Data!L56)</f>
        <v>Missouri</v>
      </c>
      <c r="M56" s="50" t="str">
        <f>IF(ISBLANK(Data!M56), "", Data!M56)</f>
        <v>Kansas</v>
      </c>
      <c r="N56" s="50" t="str">
        <f>IF(ISBLANK(Data!N56), "", Data!N56)</f>
        <v>Missouri</v>
      </c>
      <c r="O56" s="50" t="str">
        <f>IF(ISBLANK(Data!O56), "", Data!O56)</f>
        <v>Kansas</v>
      </c>
      <c r="P56" s="50" t="str">
        <f>IF(ISBLANK(Data!P56), "", Data!P56)</f>
        <v>Missouri</v>
      </c>
      <c r="Q56" s="50" t="str">
        <f>IF(ISBLANK(Data!Q56), "", Data!Q56)</f>
        <v>Kansas</v>
      </c>
      <c r="R56" s="50" t="str">
        <f>IF(ISBLANK(Data!R56), "", Data!R56)</f>
        <v>Missouri</v>
      </c>
      <c r="S56" s="20">
        <f>Data!W56-Data!CD56</f>
        <v>0.11111111111111094</v>
      </c>
      <c r="T56" s="20">
        <f>Data!X56-Data!CE56</f>
        <v>14.110000000000001</v>
      </c>
      <c r="U56" s="20">
        <f>Data!Y56-Data!CF56</f>
        <v>5.4000000000000057</v>
      </c>
      <c r="V56" s="20">
        <f>Data!Z56-Data!CG56</f>
        <v>-8.6000000000000085</v>
      </c>
      <c r="W56" s="20">
        <f>Data!AA56-Data!CH56</f>
        <v>3.3999999999999915</v>
      </c>
      <c r="X56" s="20">
        <f>Data!AB56-Data!CI56</f>
        <v>8.299999999999999E-2</v>
      </c>
      <c r="Y56" s="20">
        <f>Data!AC56-Data!CJ56</f>
        <v>9.39</v>
      </c>
      <c r="Z56" s="20">
        <f>Data!AD56-Data!CK56</f>
        <v>4</v>
      </c>
      <c r="AA56" s="20">
        <f>Data!AE56-Data!CL56</f>
        <v>-5.4000000000000057</v>
      </c>
      <c r="AB56" s="20">
        <f>Data!AF56-Data!CM56</f>
        <v>9.39</v>
      </c>
      <c r="AC56" s="20">
        <f>Data!AG56-Data!CN56</f>
        <v>3.8000000000000114</v>
      </c>
      <c r="AD56" s="20">
        <f>Data!AH56-Data!CO56</f>
        <v>-7.4000000000000057</v>
      </c>
      <c r="AE56" s="20">
        <f>Data!AI56-Data!CP56</f>
        <v>0.14779999999999993</v>
      </c>
      <c r="AF56" s="20">
        <f>Data!AJ56-Data!CQ56</f>
        <v>2</v>
      </c>
      <c r="AG56" s="20">
        <f>Data!AK56-Data!CR56</f>
        <v>0.24861111111111109</v>
      </c>
      <c r="AH56" s="20">
        <f>Data!AL56-Data!CS56</f>
        <v>77</v>
      </c>
      <c r="AI56" s="20">
        <f>Data!AM56-Data!CT56</f>
        <v>14.420000000000002</v>
      </c>
      <c r="AJ56" s="20">
        <f>Data!AN56-Data!CU56</f>
        <v>8.64</v>
      </c>
      <c r="AK56" s="20">
        <f>Data!AO56-Data!CV56</f>
        <v>47</v>
      </c>
      <c r="AL56" s="20">
        <f>Data!AP56-Data!CW56</f>
        <v>-18</v>
      </c>
      <c r="AM56" s="20">
        <f>Data!AQ56-Data!CX56</f>
        <v>-17</v>
      </c>
      <c r="AN56" s="20">
        <f>Data!AR56-Data!CY56</f>
        <v>8.1000000000000016E-2</v>
      </c>
      <c r="AO56" s="20">
        <f>Data!AS56-Data!CZ56</f>
        <v>-24</v>
      </c>
      <c r="AP56" s="20">
        <f>Data!AT56-Data!DA56</f>
        <v>-85</v>
      </c>
      <c r="AQ56" s="20">
        <f>Data!AU56-Data!DB56</f>
        <v>3.6000000000000032E-2</v>
      </c>
      <c r="AR56" s="20">
        <f>Data!AV56-Data!DC56</f>
        <v>3</v>
      </c>
      <c r="AS56" s="20">
        <f>Data!AW56-Data!DD56</f>
        <v>23</v>
      </c>
      <c r="AT56" s="20">
        <f>Data!AX56-Data!DE56</f>
        <v>-8.6999999999999966E-2</v>
      </c>
      <c r="AU56" s="20">
        <f>Data!AY56-Data!DF56</f>
        <v>-16</v>
      </c>
      <c r="AV56" s="20">
        <f>Data!AZ56-Data!DG56</f>
        <v>-0.86111111111111072</v>
      </c>
      <c r="AW56" s="20">
        <f>Data!BA56-Data!DH56</f>
        <v>41</v>
      </c>
      <c r="AX56" s="20">
        <f>Data!BB56-Data!DI56</f>
        <v>9.3888888888888857</v>
      </c>
      <c r="AY56" s="20">
        <f>Data!BC56-Data!DJ56</f>
        <v>74</v>
      </c>
      <c r="AZ56" s="20">
        <f>Data!BD56-Data!DK56</f>
        <v>-19</v>
      </c>
      <c r="BA56" s="20">
        <f>Data!BE56-Data!DL56</f>
        <v>-16</v>
      </c>
      <c r="BB56" s="20">
        <f>Data!BF56-Data!DM56</f>
        <v>9</v>
      </c>
      <c r="BC56" s="20">
        <f>Data!BG56-Data!DN56</f>
        <v>-33</v>
      </c>
      <c r="BD56" s="20">
        <f>Data!BH56-Data!DO56</f>
        <v>5.2999999999999972</v>
      </c>
      <c r="BE56" s="20">
        <f>Data!BI56-Data!DP56</f>
        <v>-2</v>
      </c>
      <c r="BF56" s="20">
        <f>Data!BJ56-Data!DQ56</f>
        <v>7.2220000000000013</v>
      </c>
      <c r="BG56" s="20">
        <f>Data!BK56-Data!DR56</f>
        <v>0.56299999999999994</v>
      </c>
      <c r="BH56" s="20">
        <f>Data!BL56-Data!DS56</f>
        <v>1</v>
      </c>
      <c r="BI56" s="20">
        <f>Data!BM56-Data!DT56</f>
        <v>-0.23799999999999999</v>
      </c>
      <c r="BJ56" s="20">
        <f>Data!BN56-Data!DU56</f>
        <v>-9.5</v>
      </c>
      <c r="BK56" s="20">
        <f>Data!BO56-Data!DV56</f>
        <v>2.5999999999999979</v>
      </c>
      <c r="BL56" s="20">
        <f>Data!BP56-Data!DW56</f>
        <v>-1.7999999999999998</v>
      </c>
      <c r="BM56" s="20">
        <f>Data!BQ56-Data!DX56</f>
        <v>-2.1111111111111116</v>
      </c>
      <c r="BN56" s="20">
        <f>Data!BR56-Data!DY56</f>
        <v>-3.5999999999999979</v>
      </c>
      <c r="BO56" s="20">
        <f>Data!BS56-Data!DZ56</f>
        <v>-101</v>
      </c>
      <c r="BP56" s="20">
        <f>Data!BT56-Data!EA56</f>
        <v>0.10299999999999998</v>
      </c>
      <c r="BQ56" s="20">
        <f>Data!BU56-Data!EB56</f>
        <v>-5</v>
      </c>
      <c r="BR56" s="20">
        <f>Data!BV56-Data!EC56</f>
        <v>-86</v>
      </c>
      <c r="BS56" s="20">
        <f>Data!BW56-Data!ED56</f>
        <v>-43</v>
      </c>
      <c r="BT56" s="20">
        <f>Data!BX56-Data!EE56</f>
        <v>-57</v>
      </c>
      <c r="BU56" s="20">
        <f>Data!BY56-Data!EF56</f>
        <v>-65</v>
      </c>
      <c r="BV56" s="20">
        <f>Data!BZ56-Data!EG56</f>
        <v>-69</v>
      </c>
      <c r="BW56" s="20">
        <f>Data!CA56-Data!EH56</f>
        <v>-39</v>
      </c>
      <c r="BX56" s="20">
        <f>Data!CB56-Data!EI56</f>
        <v>-101</v>
      </c>
      <c r="BY56" s="20">
        <f>Data!CC56-Data!EJ56</f>
        <v>-149</v>
      </c>
      <c r="BZ56" s="20">
        <f>Data!EK56</f>
        <v>11523</v>
      </c>
      <c r="CA56" s="20">
        <f>Data!EL56</f>
        <v>10039.359999999999</v>
      </c>
      <c r="CB56" s="20">
        <f>Data!EM56</f>
        <v>115.108</v>
      </c>
      <c r="CC56" s="20">
        <f>Data!EN56</f>
        <v>81.849444444444444</v>
      </c>
      <c r="CD56" s="20">
        <f>Data!EO56</f>
        <v>10.653600000000001</v>
      </c>
      <c r="CE56" s="20">
        <f>Data!EP56</f>
        <v>107.545</v>
      </c>
      <c r="CF56" s="50">
        <f>IF(ISBLANK(Data!EQ56), "", Data!EQ56)</f>
        <v>73</v>
      </c>
      <c r="CG56" s="50">
        <f>IF(ISBLANK(Data!ER56), "", Data!ER56)</f>
        <v>64</v>
      </c>
      <c r="CH56" s="61" t="str">
        <f>IF(ISBLANK(Data!ES56), "", Data!ES56)</f>
        <v>Kansas</v>
      </c>
      <c r="CI56" s="61">
        <f>IF(ISBLANK(Data!ET56), "", Data!ET56)</f>
        <v>137</v>
      </c>
    </row>
    <row r="57" spans="1:87" x14ac:dyDescent="0.45">
      <c r="A57" s="50">
        <f>IF(ISBLANK(Data!A57), "", Data!A57)</f>
        <v>45269</v>
      </c>
      <c r="B57" s="50" t="str">
        <f>IF(ISBLANK(Data!B57), "", Data!B57)</f>
        <v>Penn St.</v>
      </c>
      <c r="C57" s="50">
        <f>IF(ISBLANK(Data!C57), "", Data!C57)</f>
        <v>229</v>
      </c>
      <c r="D57" s="50" t="str">
        <f>IF(ISBLANK(Data!D57), "", Data!D57)</f>
        <v>Ohio St.</v>
      </c>
      <c r="E57" s="50">
        <f>IF(ISBLANK(Data!E57), "", Data!E57)</f>
        <v>220</v>
      </c>
      <c r="F57" s="50" t="str">
        <f>IF(ISBLANK(Data!F57), "", Data!F57)</f>
        <v>N</v>
      </c>
      <c r="G57" s="50" t="str">
        <f>IF(ISBLANK(Data!G57), "", Data!G57)</f>
        <v>Penn St.</v>
      </c>
      <c r="H57" s="50" t="str">
        <f>IF(ISBLANK(Data!H57), "", Data!H57)</f>
        <v>Ohio St.</v>
      </c>
      <c r="I57" s="50" t="str">
        <f>IF(ISBLANK(Data!I57), "", Data!I57)</f>
        <v>Penn St.</v>
      </c>
      <c r="J57" s="50" t="str">
        <f>IF(ISBLANK(Data!J57), "", Data!J57)</f>
        <v>Ohio St.</v>
      </c>
      <c r="K57" s="50" t="str">
        <f>IF(ISBLANK(Data!K57), "", Data!K57)</f>
        <v>Penn State</v>
      </c>
      <c r="L57" s="50" t="str">
        <f>IF(ISBLANK(Data!L57), "", Data!L57)</f>
        <v>Ohio State</v>
      </c>
      <c r="M57" s="50" t="str">
        <f>IF(ISBLANK(Data!M57), "", Data!M57)</f>
        <v>Penn St</v>
      </c>
      <c r="N57" s="50" t="str">
        <f>IF(ISBLANK(Data!N57), "", Data!N57)</f>
        <v>Ohio St</v>
      </c>
      <c r="O57" s="50" t="str">
        <f>IF(ISBLANK(Data!O57), "", Data!O57)</f>
        <v>Penn St.</v>
      </c>
      <c r="P57" s="50" t="str">
        <f>IF(ISBLANK(Data!P57), "", Data!P57)</f>
        <v>Ohio St.</v>
      </c>
      <c r="Q57" s="50" t="str">
        <f>IF(ISBLANK(Data!Q57), "", Data!Q57)</f>
        <v>Penn State</v>
      </c>
      <c r="R57" s="50" t="str">
        <f>IF(ISBLANK(Data!R57), "", Data!R57)</f>
        <v>Ohio State</v>
      </c>
      <c r="S57" s="20">
        <f>Data!W57-Data!CD57</f>
        <v>-0.44444444444444497</v>
      </c>
      <c r="T57" s="20">
        <f>Data!X57-Data!CE57</f>
        <v>-15.410000000000002</v>
      </c>
      <c r="U57" s="20">
        <f>Data!Y57-Data!CF57</f>
        <v>-10.799999999999997</v>
      </c>
      <c r="V57" s="20">
        <f>Data!Z57-Data!CG57</f>
        <v>4.6000000000000085</v>
      </c>
      <c r="W57" s="20">
        <f>Data!AA57-Data!CH57</f>
        <v>4.8999999999999915</v>
      </c>
      <c r="X57" s="20">
        <f>Data!AB57-Data!CI57</f>
        <v>-0.14399999999999999</v>
      </c>
      <c r="Y57" s="20">
        <f>Data!AC57-Data!CJ57</f>
        <v>-0.48</v>
      </c>
      <c r="Z57" s="20">
        <f>Data!AD57-Data!CK57</f>
        <v>-1.7999999999999972</v>
      </c>
      <c r="AA57" s="20">
        <f>Data!AE57-Data!CL57</f>
        <v>-1.2999999999999972</v>
      </c>
      <c r="AB57" s="20">
        <f>Data!AF57-Data!CM57</f>
        <v>-2.4700000000000002</v>
      </c>
      <c r="AC57" s="20">
        <f>Data!AG57-Data!CN57</f>
        <v>-10.599999999999994</v>
      </c>
      <c r="AD57" s="20">
        <f>Data!AH57-Data!CO57</f>
        <v>3.4000000000000057</v>
      </c>
      <c r="AE57" s="20">
        <f>Data!AI57-Data!CP57</f>
        <v>-0.26910000000000001</v>
      </c>
      <c r="AF57" s="20">
        <f>Data!AJ57-Data!CQ57</f>
        <v>-4</v>
      </c>
      <c r="AG57" s="20">
        <f>Data!AK57-Data!CR57</f>
        <v>-0.44444444444444442</v>
      </c>
      <c r="AH57" s="20">
        <f>Data!AL57-Data!CS57</f>
        <v>-196</v>
      </c>
      <c r="AI57" s="20">
        <f>Data!AM57-Data!CT57</f>
        <v>-14.260000000000002</v>
      </c>
      <c r="AJ57" s="20">
        <f>Data!AN57-Data!CU57</f>
        <v>-4.1500000000000004</v>
      </c>
      <c r="AK57" s="20">
        <f>Data!AO57-Data!CV57</f>
        <v>-47</v>
      </c>
      <c r="AL57" s="20">
        <f>Data!AP57-Data!CW57</f>
        <v>44</v>
      </c>
      <c r="AM57" s="20">
        <f>Data!AQ57-Data!CX57</f>
        <v>9</v>
      </c>
      <c r="AN57" s="20">
        <f>Data!AR57-Data!CY57</f>
        <v>-3.8999999999999979E-2</v>
      </c>
      <c r="AO57" s="20">
        <f>Data!AS57-Data!CZ57</f>
        <v>-12</v>
      </c>
      <c r="AP57" s="20">
        <f>Data!AT57-Data!DA57</f>
        <v>27</v>
      </c>
      <c r="AQ57" s="20">
        <f>Data!AU57-Data!DB57</f>
        <v>-0.10400000000000004</v>
      </c>
      <c r="AR57" s="20">
        <f>Data!AV57-Data!DC57</f>
        <v>-1</v>
      </c>
      <c r="AS57" s="20">
        <f>Data!AW57-Data!DD57</f>
        <v>6</v>
      </c>
      <c r="AT57" s="20">
        <f>Data!AX57-Data!DE57</f>
        <v>-2.7000000000000024E-2</v>
      </c>
      <c r="AU57" s="20">
        <f>Data!AY57-Data!DF57</f>
        <v>-22</v>
      </c>
      <c r="AV57" s="20">
        <f>Data!AZ57-Data!DG57</f>
        <v>-2.4444444444444446</v>
      </c>
      <c r="AW57" s="20">
        <f>Data!BA57-Data!DH57</f>
        <v>-46</v>
      </c>
      <c r="AX57" s="20">
        <f>Data!BB57-Data!DI57</f>
        <v>-5.1111111111111143</v>
      </c>
      <c r="AY57" s="20">
        <f>Data!BC57-Data!DJ57</f>
        <v>-43</v>
      </c>
      <c r="AZ57" s="20">
        <f>Data!BD57-Data!DK57</f>
        <v>17</v>
      </c>
      <c r="BA57" s="20">
        <f>Data!BE57-Data!DL57</f>
        <v>-8</v>
      </c>
      <c r="BB57" s="20">
        <f>Data!BF57-Data!DM57</f>
        <v>12</v>
      </c>
      <c r="BC57" s="20">
        <f>Data!BG57-Data!DN57</f>
        <v>7</v>
      </c>
      <c r="BD57" s="20">
        <f>Data!BH57-Data!DO57</f>
        <v>-5.2000000000000028</v>
      </c>
      <c r="BE57" s="20">
        <f>Data!BI57-Data!DP57</f>
        <v>4.8880000000000052</v>
      </c>
      <c r="BF57" s="20">
        <f>Data!BJ57-Data!DQ57</f>
        <v>-10.111000000000001</v>
      </c>
      <c r="BG57" s="20">
        <f>Data!BK57-Data!DR57</f>
        <v>-0.57400000000000007</v>
      </c>
      <c r="BH57" s="20">
        <f>Data!BL57-Data!DS57</f>
        <v>1.3339999999999996</v>
      </c>
      <c r="BI57" s="20">
        <f>Data!BM57-Data!DT57</f>
        <v>8.8999999999999968E-2</v>
      </c>
      <c r="BJ57" s="20">
        <f>Data!BN57-Data!DU57</f>
        <v>3</v>
      </c>
      <c r="BK57" s="20">
        <f>Data!BO57-Data!DV57</f>
        <v>0.59999999999999787</v>
      </c>
      <c r="BL57" s="20">
        <f>Data!BP57-Data!DW57</f>
        <v>-0.80000000000000027</v>
      </c>
      <c r="BM57" s="20">
        <f>Data!BQ57-Data!DX57</f>
        <v>1.8888888888888893</v>
      </c>
      <c r="BN57" s="20">
        <f>Data!BR57-Data!DY57</f>
        <v>0.79999999999999716</v>
      </c>
      <c r="BO57" s="20">
        <f>Data!BS57-Data!DZ57</f>
        <v>257</v>
      </c>
      <c r="BP57" s="20">
        <f>Data!BT57-Data!EA57</f>
        <v>-0.20500000000000002</v>
      </c>
      <c r="BQ57" s="20">
        <f>Data!BU57-Data!EB57</f>
        <v>-3</v>
      </c>
      <c r="BR57" s="20">
        <f>Data!BV57-Data!EC57</f>
        <v>146</v>
      </c>
      <c r="BS57" s="20">
        <f>Data!BW57-Data!ED57</f>
        <v>114</v>
      </c>
      <c r="BT57" s="20">
        <f>Data!BX57-Data!EE57</f>
        <v>214</v>
      </c>
      <c r="BU57" s="20">
        <f>Data!BY57-Data!EF57</f>
        <v>74</v>
      </c>
      <c r="BV57" s="20">
        <f>Data!BZ57-Data!EG57</f>
        <v>98</v>
      </c>
      <c r="BW57" s="20">
        <f>Data!CA57-Data!EH57</f>
        <v>83.4</v>
      </c>
      <c r="BX57" s="20">
        <f>Data!CB57-Data!EI57</f>
        <v>257</v>
      </c>
      <c r="BY57" s="20">
        <f>Data!CC57-Data!EJ57</f>
        <v>171</v>
      </c>
      <c r="BZ57" s="20">
        <f>Data!EK57</f>
        <v>10591.36</v>
      </c>
      <c r="CA57" s="20">
        <f>Data!EL57</f>
        <v>12201.2</v>
      </c>
      <c r="CB57" s="20">
        <f>Data!EM57</f>
        <v>77.211333333333329</v>
      </c>
      <c r="CC57" s="20">
        <f>Data!EN57</f>
        <v>88.193777777777782</v>
      </c>
      <c r="CD57" s="20">
        <f>Data!EO57</f>
        <v>13.782999999999999</v>
      </c>
      <c r="CE57" s="20">
        <f>Data!EP57</f>
        <v>114.422</v>
      </c>
      <c r="CF57" s="50">
        <f>IF(ISBLANK(Data!EQ57), "", Data!EQ57)</f>
        <v>83</v>
      </c>
      <c r="CG57" s="50">
        <f>IF(ISBLANK(Data!ER57), "", Data!ER57)</f>
        <v>80</v>
      </c>
      <c r="CH57" s="61" t="str">
        <f>IF(ISBLANK(Data!ES57), "", Data!ES57)</f>
        <v>Penn St.</v>
      </c>
      <c r="CI57" s="61">
        <f>IF(ISBLANK(Data!ET57), "", Data!ET57)</f>
        <v>163</v>
      </c>
    </row>
    <row r="58" spans="1:87" x14ac:dyDescent="0.45">
      <c r="A58" s="50">
        <f>IF(ISBLANK(Data!A58), "", Data!A58)</f>
        <v>45269</v>
      </c>
      <c r="B58" s="50" t="str">
        <f>IF(ISBLANK(Data!B58), "", Data!B58)</f>
        <v>Colorado St.</v>
      </c>
      <c r="C58" s="50">
        <f>IF(ISBLANK(Data!C58), "", Data!C58)</f>
        <v>58</v>
      </c>
      <c r="D58" s="50" t="str">
        <f>IF(ISBLANK(Data!D58), "", Data!D58)</f>
        <v>Saint Mary's</v>
      </c>
      <c r="E58" s="50">
        <f>IF(ISBLANK(Data!E58), "", Data!E58)</f>
        <v>254</v>
      </c>
      <c r="F58" s="50" t="str">
        <f>IF(ISBLANK(Data!F58), "", Data!F58)</f>
        <v>N</v>
      </c>
      <c r="G58" s="50" t="str">
        <f>IF(ISBLANK(Data!G58), "", Data!G58)</f>
        <v>Colorado St.</v>
      </c>
      <c r="H58" s="50" t="str">
        <f>IF(ISBLANK(Data!H58), "", Data!H58)</f>
        <v>Saint Mary's</v>
      </c>
      <c r="I58" s="50" t="str">
        <f>IF(ISBLANK(Data!I58), "", Data!I58)</f>
        <v>Colorado St.</v>
      </c>
      <c r="J58" s="50" t="str">
        <f>IF(ISBLANK(Data!J58), "", Data!J58)</f>
        <v>Saint Mary's</v>
      </c>
      <c r="K58" s="50" t="str">
        <f>IF(ISBLANK(Data!K58), "", Data!K58)</f>
        <v>Colorado State</v>
      </c>
      <c r="L58" s="50" t="str">
        <f>IF(ISBLANK(Data!L58), "", Data!L58)</f>
        <v>Saint Mary's CA</v>
      </c>
      <c r="M58" s="50" t="str">
        <f>IF(ISBLANK(Data!M58), "", Data!M58)</f>
        <v>Colorado St</v>
      </c>
      <c r="N58" s="50" t="str">
        <f>IF(ISBLANK(Data!N58), "", Data!N58)</f>
        <v>St Marys</v>
      </c>
      <c r="O58" s="50" t="str">
        <f>IF(ISBLANK(Data!O58), "", Data!O58)</f>
        <v>Colo. St.</v>
      </c>
      <c r="P58" s="50" t="str">
        <f>IF(ISBLANK(Data!P58), "", Data!P58)</f>
        <v>Saint Mary's</v>
      </c>
      <c r="Q58" s="50" t="str">
        <f>IF(ISBLANK(Data!Q58), "", Data!Q58)</f>
        <v>Colorado State</v>
      </c>
      <c r="R58" s="50" t="str">
        <f>IF(ISBLANK(Data!R58), "", Data!R58)</f>
        <v>Saint Mary's College</v>
      </c>
      <c r="S58" s="20">
        <f>Data!W58-Data!CD58</f>
        <v>0.55555555555555602</v>
      </c>
      <c r="T58" s="20">
        <f>Data!X58-Data!CE58</f>
        <v>8.5599999999999987</v>
      </c>
      <c r="U58" s="20">
        <f>Data!Y58-Data!CF58</f>
        <v>12.800000000000011</v>
      </c>
      <c r="V58" s="20">
        <f>Data!Z58-Data!CG58</f>
        <v>4.2000000000000028</v>
      </c>
      <c r="W58" s="20">
        <f>Data!AA58-Data!CH58</f>
        <v>3.8000000000000114</v>
      </c>
      <c r="X58" s="20">
        <f>Data!AB58-Data!CI58</f>
        <v>0.17400000000000002</v>
      </c>
      <c r="Y58" s="20">
        <f>Data!AC58-Data!CJ58</f>
        <v>-3.5300000000000002</v>
      </c>
      <c r="Z58" s="20">
        <f>Data!AD58-Data!CK58</f>
        <v>-1</v>
      </c>
      <c r="AA58" s="20">
        <f>Data!AE58-Data!CL58</f>
        <v>2.6000000000000085</v>
      </c>
      <c r="AB58" s="20">
        <f>Data!AF58-Data!CM58</f>
        <v>-3.5300000000000002</v>
      </c>
      <c r="AC58" s="20">
        <f>Data!AG58-Data!CN58</f>
        <v>8.3999999999999915</v>
      </c>
      <c r="AD58" s="20">
        <f>Data!AH58-Data!CO58</f>
        <v>7.5999999999999943</v>
      </c>
      <c r="AE58" s="20">
        <f>Data!AI58-Data!CP58</f>
        <v>-5.0999999999999934E-3</v>
      </c>
      <c r="AF58" s="20">
        <f>Data!AJ58-Data!CQ58</f>
        <v>5</v>
      </c>
      <c r="AG58" s="20">
        <f>Data!AK58-Data!CR58</f>
        <v>0.58750000000000002</v>
      </c>
      <c r="AH58" s="20">
        <f>Data!AL58-Data!CS58</f>
        <v>147</v>
      </c>
      <c r="AI58" s="20">
        <f>Data!AM58-Data!CT58</f>
        <v>12.129999999999999</v>
      </c>
      <c r="AJ58" s="20">
        <f>Data!AN58-Data!CU58</f>
        <v>-1.7999999999999998</v>
      </c>
      <c r="AK58" s="20">
        <f>Data!AO58-Data!CV58</f>
        <v>143</v>
      </c>
      <c r="AL58" s="20">
        <f>Data!AP58-Data!CW58</f>
        <v>96</v>
      </c>
      <c r="AM58" s="20">
        <f>Data!AQ58-Data!CX58</f>
        <v>-23</v>
      </c>
      <c r="AN58" s="20">
        <f>Data!AR58-Data!CY58</f>
        <v>0.10100000000000003</v>
      </c>
      <c r="AO58" s="20">
        <f>Data!AS58-Data!CZ58</f>
        <v>19</v>
      </c>
      <c r="AP58" s="20">
        <f>Data!AT58-Data!DA58</f>
        <v>-2</v>
      </c>
      <c r="AQ58" s="20">
        <f>Data!AU58-Data!DB58</f>
        <v>9.7000000000000031E-2</v>
      </c>
      <c r="AR58" s="20">
        <f>Data!AV58-Data!DC58</f>
        <v>40</v>
      </c>
      <c r="AS58" s="20">
        <f>Data!AW58-Data!DD58</f>
        <v>21</v>
      </c>
      <c r="AT58" s="20">
        <f>Data!AX58-Data!DE58</f>
        <v>0.14800000000000002</v>
      </c>
      <c r="AU58" s="20">
        <f>Data!AY58-Data!DF58</f>
        <v>-73</v>
      </c>
      <c r="AV58" s="20">
        <f>Data!AZ58-Data!DG58</f>
        <v>-9.9305555555555554</v>
      </c>
      <c r="AW58" s="20">
        <f>Data!BA58-Data!DH58</f>
        <v>-85</v>
      </c>
      <c r="AX58" s="20">
        <f>Data!BB58-Data!DI58</f>
        <v>-14.625</v>
      </c>
      <c r="AY58" s="20">
        <f>Data!BC58-Data!DJ58</f>
        <v>55</v>
      </c>
      <c r="AZ58" s="20">
        <f>Data!BD58-Data!DK58</f>
        <v>2</v>
      </c>
      <c r="BA58" s="20">
        <f>Data!BE58-Data!DL58</f>
        <v>-25</v>
      </c>
      <c r="BB58" s="20">
        <f>Data!BF58-Data!DM58</f>
        <v>-18</v>
      </c>
      <c r="BC58" s="20">
        <f>Data!BG58-Data!DN58</f>
        <v>-3</v>
      </c>
      <c r="BD58" s="20">
        <f>Data!BH58-Data!DO58</f>
        <v>15.899999999999991</v>
      </c>
      <c r="BE58" s="20">
        <f>Data!BI58-Data!DP58</f>
        <v>10.665999999999997</v>
      </c>
      <c r="BF58" s="20">
        <f>Data!BJ58-Data!DQ58</f>
        <v>5.222999999999999</v>
      </c>
      <c r="BG58" s="20">
        <f>Data!BK58-Data!DR58</f>
        <v>0.91400000000000015</v>
      </c>
      <c r="BH58" s="20">
        <f>Data!BL58-Data!DS58</f>
        <v>-2</v>
      </c>
      <c r="BI58" s="20">
        <f>Data!BM58-Data!DT58</f>
        <v>0.14300000000000002</v>
      </c>
      <c r="BJ58" s="20">
        <f>Data!BN58-Data!DU58</f>
        <v>-0.30000000000000071</v>
      </c>
      <c r="BK58" s="20">
        <f>Data!BO58-Data!DV58</f>
        <v>2.3000000000000007</v>
      </c>
      <c r="BL58" s="20">
        <f>Data!BP58-Data!DW58</f>
        <v>-2.7</v>
      </c>
      <c r="BM58" s="20">
        <f>Data!BQ58-Data!DX58</f>
        <v>0.22222222222222232</v>
      </c>
      <c r="BN58" s="20">
        <f>Data!BR58-Data!DY58</f>
        <v>-0.30000000000000071</v>
      </c>
      <c r="BO58" s="20">
        <f>Data!BS58-Data!DZ58</f>
        <v>-176</v>
      </c>
      <c r="BP58" s="20">
        <f>Data!BT58-Data!EA58</f>
        <v>0.21099999999999997</v>
      </c>
      <c r="BQ58" s="20">
        <f>Data!BU58-Data!EB58</f>
        <v>1</v>
      </c>
      <c r="BR58" s="20">
        <f>Data!BV58-Data!EC58</f>
        <v>-140</v>
      </c>
      <c r="BS58" s="20">
        <f>Data!BW58-Data!ED58</f>
        <v>-32</v>
      </c>
      <c r="BT58" s="20">
        <f>Data!BX58-Data!EE58</f>
        <v>-221</v>
      </c>
      <c r="BU58" s="20">
        <f>Data!BY58-Data!EF58</f>
        <v>-9</v>
      </c>
      <c r="BV58" s="20">
        <f>Data!BZ58-Data!EG58</f>
        <v>-47</v>
      </c>
      <c r="BW58" s="20">
        <f>Data!CA58-Data!EH58</f>
        <v>-51.5</v>
      </c>
      <c r="BX58" s="20">
        <f>Data!CB58-Data!EI58</f>
        <v>-176</v>
      </c>
      <c r="BY58" s="20">
        <f>Data!CC58-Data!EJ58</f>
        <v>-57</v>
      </c>
      <c r="BZ58" s="20">
        <f>Data!EK58</f>
        <v>11594.330000000002</v>
      </c>
      <c r="CA58" s="20">
        <f>Data!EL58</f>
        <v>10806.39</v>
      </c>
      <c r="CB58" s="20">
        <f>Data!EM58</f>
        <v>60.861333333333341</v>
      </c>
      <c r="CC58" s="20">
        <f>Data!EN58</f>
        <v>76.293333333333337</v>
      </c>
      <c r="CD58" s="20">
        <f>Data!EO58</f>
        <v>10.427299999999999</v>
      </c>
      <c r="CE58" s="20">
        <f>Data!EP58</f>
        <v>118.575</v>
      </c>
      <c r="CF58" s="50">
        <f>IF(ISBLANK(Data!EQ58), "", Data!EQ58)</f>
        <v>61</v>
      </c>
      <c r="CG58" s="50">
        <f>IF(ISBLANK(Data!ER58), "", Data!ER58)</f>
        <v>64</v>
      </c>
      <c r="CH58" s="61" t="str">
        <f>IF(ISBLANK(Data!ES58), "", Data!ES58)</f>
        <v>Saint Mary's</v>
      </c>
      <c r="CI58" s="61">
        <f>IF(ISBLANK(Data!ET58), "", Data!ET58)</f>
        <v>125</v>
      </c>
    </row>
    <row r="59" spans="1:87" x14ac:dyDescent="0.45">
      <c r="A59" s="50">
        <f>IF(ISBLANK(Data!A59), "", Data!A59)</f>
        <v>45269</v>
      </c>
      <c r="B59" s="50" t="str">
        <f>IF(ISBLANK(Data!B59), "", Data!B59)</f>
        <v>Xavier</v>
      </c>
      <c r="C59" s="50">
        <f>IF(ISBLANK(Data!C59), "", Data!C59)</f>
        <v>360</v>
      </c>
      <c r="D59" s="50" t="str">
        <f>IF(ISBLANK(Data!D59), "", Data!D59)</f>
        <v>Cincinnati</v>
      </c>
      <c r="E59" s="50">
        <f>IF(ISBLANK(Data!E59), "", Data!E59)</f>
        <v>52</v>
      </c>
      <c r="F59" s="50" t="str">
        <f>IF(ISBLANK(Data!F59), "", Data!F59)</f>
        <v>N</v>
      </c>
      <c r="G59" s="50" t="str">
        <f>IF(ISBLANK(Data!G59), "", Data!G59)</f>
        <v>Xavier</v>
      </c>
      <c r="H59" s="50" t="str">
        <f>IF(ISBLANK(Data!H59), "", Data!H59)</f>
        <v>Cincinnati</v>
      </c>
      <c r="I59" s="50" t="str">
        <f>IF(ISBLANK(Data!I59), "", Data!I59)</f>
        <v>Xavier</v>
      </c>
      <c r="J59" s="50" t="str">
        <f>IF(ISBLANK(Data!J59), "", Data!J59)</f>
        <v>Cincinnati</v>
      </c>
      <c r="K59" s="50" t="str">
        <f>IF(ISBLANK(Data!K59), "", Data!K59)</f>
        <v>Xavier</v>
      </c>
      <c r="L59" s="50" t="str">
        <f>IF(ISBLANK(Data!L59), "", Data!L59)</f>
        <v>Cincinnati</v>
      </c>
      <c r="M59" s="50" t="str">
        <f>IF(ISBLANK(Data!M59), "", Data!M59)</f>
        <v>Xavier</v>
      </c>
      <c r="N59" s="50" t="str">
        <f>IF(ISBLANK(Data!N59), "", Data!N59)</f>
        <v>Cincinnati</v>
      </c>
      <c r="O59" s="50" t="str">
        <f>IF(ISBLANK(Data!O59), "", Data!O59)</f>
        <v>Xavier</v>
      </c>
      <c r="P59" s="50" t="str">
        <f>IF(ISBLANK(Data!P59), "", Data!P59)</f>
        <v>Cincinnati</v>
      </c>
      <c r="Q59" s="50" t="str">
        <f>IF(ISBLANK(Data!Q59), "", Data!Q59)</f>
        <v>Xavier</v>
      </c>
      <c r="R59" s="50" t="str">
        <f>IF(ISBLANK(Data!R59), "", Data!R59)</f>
        <v>Cincinnati</v>
      </c>
      <c r="S59" s="20">
        <f>Data!W59-Data!CD59</f>
        <v>-0.55555555555555602</v>
      </c>
      <c r="T59" s="20">
        <f>Data!X59-Data!CE59</f>
        <v>-4.4699999999999989</v>
      </c>
      <c r="U59" s="20">
        <f>Data!Y59-Data!CF59</f>
        <v>-4.2000000000000028</v>
      </c>
      <c r="V59" s="20">
        <f>Data!Z59-Data!CG59</f>
        <v>0.20000000000000284</v>
      </c>
      <c r="W59" s="20">
        <f>Data!AA59-Data!CH59</f>
        <v>2.6999999999999886</v>
      </c>
      <c r="X59" s="20">
        <f>Data!AB59-Data!CI59</f>
        <v>-0.248</v>
      </c>
      <c r="Y59" s="20">
        <f>Data!AC59-Data!CJ59</f>
        <v>9.83</v>
      </c>
      <c r="Z59" s="20">
        <f>Data!AD59-Data!CK59</f>
        <v>3.6000000000000085</v>
      </c>
      <c r="AA59" s="20">
        <f>Data!AE59-Data!CL59</f>
        <v>-6.2000000000000028</v>
      </c>
      <c r="AB59" s="20">
        <f>Data!AF59-Data!CM59</f>
        <v>9.83</v>
      </c>
      <c r="AC59" s="20">
        <f>Data!AG59-Data!CN59</f>
        <v>-3.7999999999999972</v>
      </c>
      <c r="AD59" s="20">
        <f>Data!AH59-Data!CO59</f>
        <v>-0.79999999999999716</v>
      </c>
      <c r="AE59" s="20">
        <f>Data!AI59-Data!CP59</f>
        <v>-4.8699999999999966E-2</v>
      </c>
      <c r="AF59" s="20">
        <f>Data!AJ59-Data!CQ59</f>
        <v>-2.8</v>
      </c>
      <c r="AG59" s="20">
        <f>Data!AK59-Data!CR59</f>
        <v>-0.3396825396825397</v>
      </c>
      <c r="AH59" s="20">
        <f>Data!AL59-Data!CS59</f>
        <v>-114</v>
      </c>
      <c r="AI59" s="20">
        <f>Data!AM59-Data!CT59</f>
        <v>-6.32</v>
      </c>
      <c r="AJ59" s="20">
        <f>Data!AN59-Data!CU59</f>
        <v>10.52</v>
      </c>
      <c r="AK59" s="20">
        <f>Data!AO59-Data!CV59</f>
        <v>69</v>
      </c>
      <c r="AL59" s="20">
        <f>Data!AP59-Data!CW59</f>
        <v>176</v>
      </c>
      <c r="AM59" s="20">
        <f>Data!AQ59-Data!CX59</f>
        <v>67</v>
      </c>
      <c r="AN59" s="20">
        <f>Data!AR59-Data!CY59</f>
        <v>-2.899999999999997E-2</v>
      </c>
      <c r="AO59" s="20">
        <f>Data!AS59-Data!CZ59</f>
        <v>-11</v>
      </c>
      <c r="AP59" s="20">
        <f>Data!AT59-Data!DA59</f>
        <v>-8</v>
      </c>
      <c r="AQ59" s="20">
        <f>Data!AU59-Data!DB59</f>
        <v>-4.5999999999999985E-2</v>
      </c>
      <c r="AR59" s="20">
        <f>Data!AV59-Data!DC59</f>
        <v>46</v>
      </c>
      <c r="AS59" s="20">
        <f>Data!AW59-Data!DD59</f>
        <v>71</v>
      </c>
      <c r="AT59" s="20">
        <f>Data!AX59-Data!DE59</f>
        <v>-1.4999999999999902E-2</v>
      </c>
      <c r="AU59" s="20">
        <f>Data!AY59-Data!DF59</f>
        <v>1</v>
      </c>
      <c r="AV59" s="20">
        <f>Data!AZ59-Data!DG59</f>
        <v>-2.936507936507935</v>
      </c>
      <c r="AW59" s="20">
        <f>Data!BA59-Data!DH59</f>
        <v>59</v>
      </c>
      <c r="AX59" s="20">
        <f>Data!BB59-Data!DI59</f>
        <v>-2.7460317460317398</v>
      </c>
      <c r="AY59" s="20">
        <f>Data!BC59-Data!DJ59</f>
        <v>32</v>
      </c>
      <c r="AZ59" s="20">
        <f>Data!BD59-Data!DK59</f>
        <v>16</v>
      </c>
      <c r="BA59" s="20">
        <f>Data!BE59-Data!DL59</f>
        <v>11</v>
      </c>
      <c r="BB59" s="20">
        <f>Data!BF59-Data!DM59</f>
        <v>55</v>
      </c>
      <c r="BC59" s="20">
        <f>Data!BG59-Data!DN59</f>
        <v>64</v>
      </c>
      <c r="BD59" s="20">
        <f>Data!BH59-Data!DO59</f>
        <v>-11.700000000000003</v>
      </c>
      <c r="BE59" s="20">
        <f>Data!BI59-Data!DP59</f>
        <v>5.1110000000000042</v>
      </c>
      <c r="BF59" s="20">
        <f>Data!BJ59-Data!DQ59</f>
        <v>-16.842000000000002</v>
      </c>
      <c r="BG59" s="20">
        <f>Data!BK59-Data!DR59</f>
        <v>-0.66100000000000003</v>
      </c>
      <c r="BH59" s="20">
        <f>Data!BL59-Data!DS59</f>
        <v>4.1110000000000007</v>
      </c>
      <c r="BI59" s="20">
        <f>Data!BM59-Data!DT59</f>
        <v>-0.23499999999999999</v>
      </c>
      <c r="BJ59" s="20">
        <f>Data!BN59-Data!DU59</f>
        <v>-6.5999999999999979</v>
      </c>
      <c r="BK59" s="20">
        <f>Data!BO59-Data!DV59</f>
        <v>3.6999999999999993</v>
      </c>
      <c r="BL59" s="20">
        <f>Data!BP59-Data!DW59</f>
        <v>0.60000000000000009</v>
      </c>
      <c r="BM59" s="20">
        <f>Data!BQ59-Data!DX59</f>
        <v>0.1904761904761898</v>
      </c>
      <c r="BN59" s="20">
        <f>Data!BR59-Data!DY59</f>
        <v>4.1999999999999993</v>
      </c>
      <c r="BO59" s="20">
        <f>Data!BS59-Data!DZ59</f>
        <v>84</v>
      </c>
      <c r="BP59" s="20">
        <f>Data!BT59-Data!EA59</f>
        <v>-6.4999999999999947E-2</v>
      </c>
      <c r="BQ59" s="20">
        <f>Data!BU59-Data!EB59</f>
        <v>5</v>
      </c>
      <c r="BR59" s="20">
        <f>Data!BV59-Data!EC59</f>
        <v>68</v>
      </c>
      <c r="BS59" s="20">
        <f>Data!BW59-Data!ED59</f>
        <v>41</v>
      </c>
      <c r="BT59" s="20">
        <f>Data!BX59-Data!EE59</f>
        <v>149</v>
      </c>
      <c r="BU59" s="20">
        <f>Data!BY59-Data!EF59</f>
        <v>44</v>
      </c>
      <c r="BV59" s="20">
        <f>Data!BZ59-Data!EG59</f>
        <v>25</v>
      </c>
      <c r="BW59" s="20">
        <f>Data!CA59-Data!EH59</f>
        <v>43.099999999999994</v>
      </c>
      <c r="BX59" s="20">
        <f>Data!CB59-Data!EI59</f>
        <v>81</v>
      </c>
      <c r="BY59" s="20">
        <f>Data!CC59-Data!EJ59</f>
        <v>58</v>
      </c>
      <c r="BZ59" s="20">
        <f>Data!EK59</f>
        <v>10634.300000000001</v>
      </c>
      <c r="CA59" s="20">
        <f>Data!EL59</f>
        <v>11062.480000000001</v>
      </c>
      <c r="CB59" s="20">
        <f>Data!EM59</f>
        <v>93.65</v>
      </c>
      <c r="CC59" s="20">
        <f>Data!EN59</f>
        <v>66</v>
      </c>
      <c r="CD59" s="20">
        <f>Data!EO59</f>
        <v>11.902399999999998</v>
      </c>
      <c r="CE59" s="20">
        <f>Data!EP59</f>
        <v>61.607000000000006</v>
      </c>
      <c r="CF59" s="50">
        <f>IF(ISBLANK(Data!EQ59), "", Data!EQ59)</f>
        <v>84</v>
      </c>
      <c r="CG59" s="50">
        <f>IF(ISBLANK(Data!ER59), "", Data!ER59)</f>
        <v>79</v>
      </c>
      <c r="CH59" s="61" t="str">
        <f>IF(ISBLANK(Data!ES59), "", Data!ES59)</f>
        <v>Xavier</v>
      </c>
      <c r="CI59" s="61">
        <f>IF(ISBLANK(Data!ET59), "", Data!ET59)</f>
        <v>163</v>
      </c>
    </row>
    <row r="60" spans="1:87" x14ac:dyDescent="0.45">
      <c r="A60" s="50">
        <f>IF(ISBLANK(Data!A60), "", Data!A60)</f>
        <v>45269</v>
      </c>
      <c r="B60" s="50" t="str">
        <f>IF(ISBLANK(Data!B60), "", Data!B60)</f>
        <v>Utah</v>
      </c>
      <c r="C60" s="50">
        <f>IF(ISBLANK(Data!C60), "", Data!C60)</f>
        <v>329</v>
      </c>
      <c r="D60" s="50" t="str">
        <f>IF(ISBLANK(Data!D60), "", Data!D60)</f>
        <v>BYU</v>
      </c>
      <c r="E60" s="50">
        <f>IF(ISBLANK(Data!E60), "", Data!E60)</f>
        <v>35</v>
      </c>
      <c r="F60" s="50" t="str">
        <f>IF(ISBLANK(Data!F60), "", Data!F60)</f>
        <v>N</v>
      </c>
      <c r="G60" s="50" t="str">
        <f>IF(ISBLANK(Data!G60), "", Data!G60)</f>
        <v>Utah</v>
      </c>
      <c r="H60" s="50" t="str">
        <f>IF(ISBLANK(Data!H60), "", Data!H60)</f>
        <v>BYU</v>
      </c>
      <c r="I60" s="50" t="str">
        <f>IF(ISBLANK(Data!I60), "", Data!I60)</f>
        <v>Utah</v>
      </c>
      <c r="J60" s="50" t="str">
        <f>IF(ISBLANK(Data!J60), "", Data!J60)</f>
        <v>BYU</v>
      </c>
      <c r="K60" s="50" t="str">
        <f>IF(ISBLANK(Data!K60), "", Data!K60)</f>
        <v>Utah</v>
      </c>
      <c r="L60" s="50" t="str">
        <f>IF(ISBLANK(Data!L60), "", Data!L60)</f>
        <v>Brigham Young</v>
      </c>
      <c r="M60" s="50" t="str">
        <f>IF(ISBLANK(Data!M60), "", Data!M60)</f>
        <v>Utah</v>
      </c>
      <c r="N60" s="50" t="str">
        <f>IF(ISBLANK(Data!N60), "", Data!N60)</f>
        <v>BYU</v>
      </c>
      <c r="O60" s="50" t="str">
        <f>IF(ISBLANK(Data!O60), "", Data!O60)</f>
        <v>Utah</v>
      </c>
      <c r="P60" s="50" t="str">
        <f>IF(ISBLANK(Data!P60), "", Data!P60)</f>
        <v>BYU</v>
      </c>
      <c r="Q60" s="50" t="str">
        <f>IF(ISBLANK(Data!Q60), "", Data!Q60)</f>
        <v>Utah</v>
      </c>
      <c r="R60" s="50" t="str">
        <f>IF(ISBLANK(Data!R60), "", Data!R60)</f>
        <v>BYU</v>
      </c>
      <c r="S60" s="20">
        <f>Data!W60-Data!CD60</f>
        <v>-0.25</v>
      </c>
      <c r="T60" s="20">
        <f>Data!X60-Data!CE60</f>
        <v>-10.54</v>
      </c>
      <c r="U60" s="20">
        <f>Data!Y60-Data!CF60</f>
        <v>-3.2999999999999972</v>
      </c>
      <c r="V60" s="20">
        <f>Data!Z60-Data!CG60</f>
        <v>7.2000000000000028</v>
      </c>
      <c r="W60" s="20">
        <f>Data!AA60-Data!CH60</f>
        <v>1.6000000000000085</v>
      </c>
      <c r="X60" s="20">
        <f>Data!AB60-Data!CI60</f>
        <v>0</v>
      </c>
      <c r="Y60" s="20">
        <f>Data!AC60-Data!CJ60</f>
        <v>9.7100000000000009</v>
      </c>
      <c r="Z60" s="20">
        <f>Data!AD60-Data!CK60</f>
        <v>6.1999999999999886</v>
      </c>
      <c r="AA60" s="20">
        <f>Data!AE60-Data!CL60</f>
        <v>-3.6000000000000085</v>
      </c>
      <c r="AB60" s="20">
        <f>Data!AF60-Data!CM60</f>
        <v>9.7100000000000009</v>
      </c>
      <c r="AC60" s="20">
        <f>Data!AG60-Data!CN60</f>
        <v>-1.9000000000000057</v>
      </c>
      <c r="AD60" s="20">
        <f>Data!AH60-Data!CO60</f>
        <v>3.9000000000000057</v>
      </c>
      <c r="AE60" s="20">
        <f>Data!AI60-Data!CP60</f>
        <v>-7.119999999999993E-2</v>
      </c>
      <c r="AF60" s="20">
        <f>Data!AJ60-Data!CQ60</f>
        <v>-0.90000000000000013</v>
      </c>
      <c r="AG60" s="20">
        <f>Data!AK60-Data!CR60</f>
        <v>-0.11250000000000002</v>
      </c>
      <c r="AH60" s="20">
        <f>Data!AL60-Data!CS60</f>
        <v>-57</v>
      </c>
      <c r="AI60" s="20">
        <f>Data!AM60-Data!CT60</f>
        <v>-16.82</v>
      </c>
      <c r="AJ60" s="20">
        <f>Data!AN60-Data!CU60</f>
        <v>6.8</v>
      </c>
      <c r="AK60" s="20">
        <f>Data!AO60-Data!CV60</f>
        <v>-82</v>
      </c>
      <c r="AL60" s="20">
        <f>Data!AP60-Data!CW60</f>
        <v>107</v>
      </c>
      <c r="AM60" s="20">
        <f>Data!AQ60-Data!CX60</f>
        <v>-60</v>
      </c>
      <c r="AN60" s="20">
        <f>Data!AR60-Data!CY60</f>
        <v>-1.3000000000000012E-2</v>
      </c>
      <c r="AO60" s="20">
        <f>Data!AS60-Data!CZ60</f>
        <v>-39</v>
      </c>
      <c r="AP60" s="20">
        <f>Data!AT60-Data!DA60</f>
        <v>-94</v>
      </c>
      <c r="AQ60" s="20">
        <f>Data!AU60-Data!DB60</f>
        <v>-1.3000000000000012E-2</v>
      </c>
      <c r="AR60" s="20">
        <f>Data!AV60-Data!DC60</f>
        <v>29</v>
      </c>
      <c r="AS60" s="20">
        <f>Data!AW60-Data!DD60</f>
        <v>47</v>
      </c>
      <c r="AT60" s="20">
        <f>Data!AX60-Data!DE60</f>
        <v>-3.5000000000000031E-2</v>
      </c>
      <c r="AU60" s="20">
        <f>Data!AY60-Data!DF60</f>
        <v>-27</v>
      </c>
      <c r="AV60" s="20">
        <f>Data!AZ60-Data!DG60</f>
        <v>-3.375</v>
      </c>
      <c r="AW60" s="20">
        <f>Data!BA60-Data!DH60</f>
        <v>-51</v>
      </c>
      <c r="AX60" s="20">
        <f>Data!BB60-Data!DI60</f>
        <v>-6.375</v>
      </c>
      <c r="AY60" s="20">
        <f>Data!BC60-Data!DJ60</f>
        <v>-43</v>
      </c>
      <c r="AZ60" s="20">
        <f>Data!BD60-Data!DK60</f>
        <v>0</v>
      </c>
      <c r="BA60" s="20">
        <f>Data!BE60-Data!DL60</f>
        <v>7</v>
      </c>
      <c r="BB60" s="20">
        <f>Data!BF60-Data!DM60</f>
        <v>10</v>
      </c>
      <c r="BC60" s="20">
        <f>Data!BG60-Data!DN60</f>
        <v>-13</v>
      </c>
      <c r="BD60" s="20">
        <f>Data!BH60-Data!DO60</f>
        <v>-10.300000000000011</v>
      </c>
      <c r="BE60" s="20">
        <f>Data!BI60-Data!DP60</f>
        <v>13.375</v>
      </c>
      <c r="BF60" s="20">
        <f>Data!BJ60-Data!DQ60</f>
        <v>-23.625</v>
      </c>
      <c r="BG60" s="20">
        <f>Data!BK60-Data!DR60</f>
        <v>-0.67399999999999993</v>
      </c>
      <c r="BH60" s="20">
        <f>Data!BL60-Data!DS60</f>
        <v>1.25</v>
      </c>
      <c r="BI60" s="20">
        <f>Data!BM60-Data!DT60</f>
        <v>-6.800000000000006E-2</v>
      </c>
      <c r="BJ60" s="20">
        <f>Data!BN60-Data!DU60</f>
        <v>-11.799999999999997</v>
      </c>
      <c r="BK60" s="20">
        <f>Data!BO60-Data!DV60</f>
        <v>5.8000000000000007</v>
      </c>
      <c r="BL60" s="20">
        <f>Data!BP60-Data!DW60</f>
        <v>0.89999999999999991</v>
      </c>
      <c r="BM60" s="20">
        <f>Data!BQ60-Data!DX60</f>
        <v>0</v>
      </c>
      <c r="BN60" s="20">
        <f>Data!BR60-Data!DY60</f>
        <v>-1.6000000000000014</v>
      </c>
      <c r="BO60" s="20">
        <f>Data!BS60-Data!DZ60</f>
        <v>47</v>
      </c>
      <c r="BP60" s="20">
        <f>Data!BT60-Data!EA60</f>
        <v>-5.5000000000000049E-2</v>
      </c>
      <c r="BQ60" s="20">
        <f>Data!BU60-Data!EB60</f>
        <v>1</v>
      </c>
      <c r="BR60" s="20">
        <f>Data!BV60-Data!EC60</f>
        <v>48</v>
      </c>
      <c r="BS60" s="20">
        <f>Data!BW60-Data!ED60</f>
        <v>32</v>
      </c>
      <c r="BT60" s="20">
        <f>Data!BX60-Data!EE60</f>
        <v>16</v>
      </c>
      <c r="BU60" s="20">
        <f>Data!BY60-Data!EF60</f>
        <v>35</v>
      </c>
      <c r="BV60" s="20">
        <f>Data!BZ60-Data!EG60</f>
        <v>33</v>
      </c>
      <c r="BW60" s="20">
        <f>Data!CA60-Data!EH60</f>
        <v>19.400000000000002</v>
      </c>
      <c r="BX60" s="20">
        <f>Data!CB60-Data!EI60</f>
        <v>47</v>
      </c>
      <c r="BY60" s="20">
        <f>Data!CC60-Data!EJ60</f>
        <v>26</v>
      </c>
      <c r="BZ60" s="20">
        <f>Data!EK60</f>
        <v>10699.84</v>
      </c>
      <c r="CA60" s="20">
        <f>Data!EL60</f>
        <v>11860</v>
      </c>
      <c r="CB60" s="20">
        <f>Data!EM60</f>
        <v>81.640625</v>
      </c>
      <c r="CC60" s="20">
        <f>Data!EN60</f>
        <v>73.046875</v>
      </c>
      <c r="CD60" s="20">
        <f>Data!EO60</f>
        <v>11.22</v>
      </c>
      <c r="CE60" s="20">
        <f>Data!EP60</f>
        <v>94.828999999999994</v>
      </c>
      <c r="CF60" s="50">
        <f>IF(ISBLANK(Data!EQ60), "", Data!EQ60)</f>
        <v>73</v>
      </c>
      <c r="CG60" s="50">
        <f>IF(ISBLANK(Data!ER60), "", Data!ER60)</f>
        <v>69</v>
      </c>
      <c r="CH60" s="61" t="str">
        <f>IF(ISBLANK(Data!ES60), "", Data!ES60)</f>
        <v>Utah</v>
      </c>
      <c r="CI60" s="61">
        <f>IF(ISBLANK(Data!ET60), "", Data!ET60)</f>
        <v>142</v>
      </c>
    </row>
    <row r="61" spans="1:87" x14ac:dyDescent="0.45">
      <c r="A61" s="50">
        <f>IF(ISBLANK(Data!A61), "", Data!A61)</f>
        <v>45269</v>
      </c>
      <c r="B61" s="50" t="str">
        <f>IF(ISBLANK(Data!B61), "", Data!B61)</f>
        <v>Old Dominion</v>
      </c>
      <c r="C61" s="50">
        <f>IF(ISBLANK(Data!C61), "", Data!C61)</f>
        <v>223</v>
      </c>
      <c r="D61" s="50" t="str">
        <f>IF(ISBLANK(Data!D61), "", Data!D61)</f>
        <v>James Madison</v>
      </c>
      <c r="E61" s="50">
        <f>IF(ISBLANK(Data!E61), "", Data!E61)</f>
        <v>131</v>
      </c>
      <c r="F61" s="50" t="str">
        <f>IF(ISBLANK(Data!F61), "", Data!F61)</f>
        <v>N</v>
      </c>
      <c r="G61" s="50" t="str">
        <f>IF(ISBLANK(Data!G61), "", Data!G61)</f>
        <v>Old Dominion</v>
      </c>
      <c r="H61" s="50" t="str">
        <f>IF(ISBLANK(Data!H61), "", Data!H61)</f>
        <v>James Madison</v>
      </c>
      <c r="I61" s="50" t="str">
        <f>IF(ISBLANK(Data!I61), "", Data!I61)</f>
        <v>Old Dominion</v>
      </c>
      <c r="J61" s="50" t="str">
        <f>IF(ISBLANK(Data!J61), "", Data!J61)</f>
        <v>James Madison</v>
      </c>
      <c r="K61" s="50" t="str">
        <f>IF(ISBLANK(Data!K61), "", Data!K61)</f>
        <v>Old Dominion</v>
      </c>
      <c r="L61" s="50" t="str">
        <f>IF(ISBLANK(Data!L61), "", Data!L61)</f>
        <v>James Madison</v>
      </c>
      <c r="M61" s="50" t="str">
        <f>IF(ISBLANK(Data!M61), "", Data!M61)</f>
        <v>Old Dominion</v>
      </c>
      <c r="N61" s="50" t="str">
        <f>IF(ISBLANK(Data!N61), "", Data!N61)</f>
        <v>James Mad</v>
      </c>
      <c r="O61" s="50" t="str">
        <f>IF(ISBLANK(Data!O61), "", Data!O61)</f>
        <v>Old Dominion</v>
      </c>
      <c r="P61" s="50" t="str">
        <f>IF(ISBLANK(Data!P61), "", Data!P61)</f>
        <v>James Madison</v>
      </c>
      <c r="Q61" s="50" t="str">
        <f>IF(ISBLANK(Data!Q61), "", Data!Q61)</f>
        <v>Old Dominion</v>
      </c>
      <c r="R61" s="50" t="str">
        <f>IF(ISBLANK(Data!R61), "", Data!R61)</f>
        <v>James Madison</v>
      </c>
      <c r="S61" s="20">
        <f>Data!W61-Data!CD61</f>
        <v>-0.625</v>
      </c>
      <c r="T61" s="20">
        <f>Data!X61-Data!CE61</f>
        <v>-14.379999999999999</v>
      </c>
      <c r="U61" s="20">
        <f>Data!Y61-Data!CF61</f>
        <v>-10.299999999999997</v>
      </c>
      <c r="V61" s="20">
        <f>Data!Z61-Data!CG61</f>
        <v>4</v>
      </c>
      <c r="W61" s="20">
        <f>Data!AA61-Data!CH61</f>
        <v>-4.9000000000000057</v>
      </c>
      <c r="X61" s="20">
        <f>Data!AB61-Data!CI61</f>
        <v>-9.5000000000000015E-2</v>
      </c>
      <c r="Y61" s="20">
        <f>Data!AC61-Data!CJ61</f>
        <v>1.54</v>
      </c>
      <c r="Z61" s="20">
        <f>Data!AD61-Data!CK61</f>
        <v>2.5</v>
      </c>
      <c r="AA61" s="20">
        <f>Data!AE61-Data!CL61</f>
        <v>0.89999999999999147</v>
      </c>
      <c r="AB61" s="20">
        <f>Data!AF61-Data!CM61</f>
        <v>1.54</v>
      </c>
      <c r="AC61" s="20">
        <f>Data!AG61-Data!CN61</f>
        <v>-11.099999999999994</v>
      </c>
      <c r="AD61" s="20">
        <f>Data!AH61-Data!CO61</f>
        <v>3.7999999999999972</v>
      </c>
      <c r="AE61" s="20">
        <f>Data!AI61-Data!CP61</f>
        <v>-0.37310000000000004</v>
      </c>
      <c r="AF61" s="20">
        <f>Data!AJ61-Data!CQ61</f>
        <v>-5.2</v>
      </c>
      <c r="AG61" s="20">
        <f>Data!AK61-Data!CR61</f>
        <v>-0.74285714285714288</v>
      </c>
      <c r="AH61" s="20">
        <f>Data!AL61-Data!CS61</f>
        <v>-261</v>
      </c>
      <c r="AI61" s="20">
        <f>Data!AM61-Data!CT61</f>
        <v>-20.079999999999998</v>
      </c>
      <c r="AJ61" s="20">
        <f>Data!AN61-Data!CU61</f>
        <v>-1.79</v>
      </c>
      <c r="AK61" s="20">
        <f>Data!AO61-Data!CV61</f>
        <v>-207</v>
      </c>
      <c r="AL61" s="20">
        <f>Data!AP61-Data!CW61</f>
        <v>-22</v>
      </c>
      <c r="AM61" s="20">
        <f>Data!AQ61-Data!CX61</f>
        <v>-68</v>
      </c>
      <c r="AN61" s="20">
        <f>Data!AR61-Data!CY61</f>
        <v>-6.2E-2</v>
      </c>
      <c r="AO61" s="20">
        <f>Data!AS61-Data!CZ61</f>
        <v>-25</v>
      </c>
      <c r="AP61" s="20">
        <f>Data!AT61-Data!DA61</f>
        <v>-52</v>
      </c>
      <c r="AQ61" s="20">
        <f>Data!AU61-Data!DB61</f>
        <v>-3.1000000000000028E-2</v>
      </c>
      <c r="AR61" s="20">
        <f>Data!AV61-Data!DC61</f>
        <v>-54</v>
      </c>
      <c r="AS61" s="20">
        <f>Data!AW61-Data!DD61</f>
        <v>-74</v>
      </c>
      <c r="AT61" s="20">
        <f>Data!AX61-Data!DE61</f>
        <v>-1.6000000000000014E-2</v>
      </c>
      <c r="AU61" s="20">
        <f>Data!AY61-Data!DF61</f>
        <v>-20</v>
      </c>
      <c r="AV61" s="20">
        <f>Data!AZ61-Data!DG61</f>
        <v>-2.8571428571428577</v>
      </c>
      <c r="AW61" s="20">
        <f>Data!BA61-Data!DH61</f>
        <v>-50</v>
      </c>
      <c r="AX61" s="20">
        <f>Data!BB61-Data!DI61</f>
        <v>-7.1428571428571459</v>
      </c>
      <c r="AY61" s="20">
        <f>Data!BC61-Data!DJ61</f>
        <v>-47</v>
      </c>
      <c r="AZ61" s="20">
        <f>Data!BD61-Data!DK61</f>
        <v>-22</v>
      </c>
      <c r="BA61" s="20">
        <f>Data!BE61-Data!DL61</f>
        <v>-8</v>
      </c>
      <c r="BB61" s="20">
        <f>Data!BF61-Data!DM61</f>
        <v>-2</v>
      </c>
      <c r="BC61" s="20">
        <f>Data!BG61-Data!DN61</f>
        <v>5</v>
      </c>
      <c r="BD61" s="20">
        <f>Data!BH61-Data!DO61</f>
        <v>-25.900000000000006</v>
      </c>
      <c r="BE61" s="20">
        <f>Data!BI61-Data!DP61</f>
        <v>-2.75</v>
      </c>
      <c r="BF61" s="20">
        <f>Data!BJ61-Data!DQ61</f>
        <v>-23.125</v>
      </c>
      <c r="BG61" s="20">
        <f>Data!BK61-Data!DR61</f>
        <v>-0.48399999999999999</v>
      </c>
      <c r="BH61" s="20">
        <f>Data!BL61-Data!DS61</f>
        <v>-0.25</v>
      </c>
      <c r="BI61" s="20">
        <f>Data!BM61-Data!DT61</f>
        <v>-0.22299999999999998</v>
      </c>
      <c r="BJ61" s="20">
        <f>Data!BN61-Data!DU61</f>
        <v>-6.5</v>
      </c>
      <c r="BK61" s="20">
        <f>Data!BO61-Data!DV61</f>
        <v>-9.2999999999999989</v>
      </c>
      <c r="BL61" s="20">
        <f>Data!BP61-Data!DW61</f>
        <v>-0.99999999999999956</v>
      </c>
      <c r="BM61" s="20">
        <f>Data!BQ61-Data!DX61</f>
        <v>-2.75</v>
      </c>
      <c r="BN61" s="20">
        <f>Data!BR61-Data!DY61</f>
        <v>0.60000000000000142</v>
      </c>
      <c r="BO61" s="20">
        <f>Data!BS61-Data!DZ61</f>
        <v>194</v>
      </c>
      <c r="BP61" s="20">
        <f>Data!BT61-Data!EA61</f>
        <v>-0.16500000000000004</v>
      </c>
      <c r="BQ61" s="20">
        <f>Data!BU61-Data!EB61</f>
        <v>-1</v>
      </c>
      <c r="BR61" s="20">
        <f>Data!BV61-Data!EC61</f>
        <v>217</v>
      </c>
      <c r="BS61" s="20">
        <f>Data!BW61-Data!ED61</f>
        <v>136</v>
      </c>
      <c r="BT61" s="20">
        <f>Data!BX61-Data!EE61</f>
        <v>245</v>
      </c>
      <c r="BU61" s="20">
        <f>Data!BY61-Data!EF61</f>
        <v>149</v>
      </c>
      <c r="BV61" s="20">
        <f>Data!BZ61-Data!EG61</f>
        <v>154</v>
      </c>
      <c r="BW61" s="20">
        <f>Data!CA61-Data!EH61</f>
        <v>113.99999999999999</v>
      </c>
      <c r="BX61" s="20">
        <f>Data!CB61-Data!EI61</f>
        <v>197</v>
      </c>
      <c r="BY61" s="20">
        <f>Data!CC61-Data!EJ61</f>
        <v>195</v>
      </c>
      <c r="BZ61" s="20">
        <f>Data!EK61</f>
        <v>10588.4</v>
      </c>
      <c r="CA61" s="20">
        <f>Data!EL61</f>
        <v>12101.699999999999</v>
      </c>
      <c r="CB61" s="20">
        <f>Data!EM61</f>
        <v>113.75</v>
      </c>
      <c r="CC61" s="20">
        <f>Data!EN61</f>
        <v>84.28125</v>
      </c>
      <c r="CD61" s="20">
        <f>Data!EO61</f>
        <v>13.766999999999999</v>
      </c>
      <c r="CE61" s="20">
        <f>Data!EP61</f>
        <v>104.19</v>
      </c>
      <c r="CF61" s="50">
        <f>IF(ISBLANK(Data!EQ61), "", Data!EQ61)</f>
        <v>79</v>
      </c>
      <c r="CG61" s="50">
        <f>IF(ISBLANK(Data!ER61), "", Data!ER61)</f>
        <v>84</v>
      </c>
      <c r="CH61" s="61" t="str">
        <f>IF(ISBLANK(Data!ES61), "", Data!ES61)</f>
        <v>James Madison</v>
      </c>
      <c r="CI61" s="61">
        <f>IF(ISBLANK(Data!ET61), "", Data!ET61)</f>
        <v>163</v>
      </c>
    </row>
    <row r="62" spans="1:87" x14ac:dyDescent="0.45">
      <c r="A62" s="50">
        <f>IF(ISBLANK(Data!A62), "", Data!A62)</f>
        <v>45269</v>
      </c>
      <c r="B62" s="50" t="str">
        <f>IF(ISBLANK(Data!B62), "", Data!B62)</f>
        <v>Stony Brook</v>
      </c>
      <c r="C62" s="50">
        <f>IF(ISBLANK(Data!C62), "", Data!C62)</f>
        <v>288</v>
      </c>
      <c r="D62" s="50" t="str">
        <f>IF(ISBLANK(Data!D62), "", Data!D62)</f>
        <v>Bryant</v>
      </c>
      <c r="E62" s="50">
        <f>IF(ISBLANK(Data!E62), "", Data!E62)</f>
        <v>31</v>
      </c>
      <c r="F62" s="50" t="str">
        <f>IF(ISBLANK(Data!F62), "", Data!F62)</f>
        <v>N</v>
      </c>
      <c r="G62" s="50" t="str">
        <f>IF(ISBLANK(Data!G62), "", Data!G62)</f>
        <v>Stony Brook</v>
      </c>
      <c r="H62" s="50" t="str">
        <f>IF(ISBLANK(Data!H62), "", Data!H62)</f>
        <v>Bryant</v>
      </c>
      <c r="I62" s="50" t="str">
        <f>IF(ISBLANK(Data!I62), "", Data!I62)</f>
        <v>Stony Brook</v>
      </c>
      <c r="J62" s="50" t="str">
        <f>IF(ISBLANK(Data!J62), "", Data!J62)</f>
        <v>Bryant</v>
      </c>
      <c r="K62" s="50" t="str">
        <f>IF(ISBLANK(Data!K62), "", Data!K62)</f>
        <v>Stony Brook</v>
      </c>
      <c r="L62" s="50" t="str">
        <f>IF(ISBLANK(Data!L62), "", Data!L62)</f>
        <v>Bryant</v>
      </c>
      <c r="M62" s="50" t="str">
        <f>IF(ISBLANK(Data!M62), "", Data!M62)</f>
        <v>Stony Brook</v>
      </c>
      <c r="N62" s="50" t="str">
        <f>IF(ISBLANK(Data!N62), "", Data!N62)</f>
        <v>Bryant</v>
      </c>
      <c r="O62" s="50" t="str">
        <f>IF(ISBLANK(Data!O62), "", Data!O62)</f>
        <v>Stony Brook</v>
      </c>
      <c r="P62" s="50" t="str">
        <f>IF(ISBLANK(Data!P62), "", Data!P62)</f>
        <v>Bryant</v>
      </c>
      <c r="Q62" s="50" t="str">
        <f>IF(ISBLANK(Data!Q62), "", Data!Q62)</f>
        <v>Stony Brook</v>
      </c>
      <c r="R62" s="50" t="str">
        <f>IF(ISBLANK(Data!R62), "", Data!R62)</f>
        <v>Bryant</v>
      </c>
      <c r="S62" s="20">
        <f>Data!W62-Data!CD62</f>
        <v>-0.22499999999999998</v>
      </c>
      <c r="T62" s="20">
        <f>Data!X62-Data!CE62</f>
        <v>-6.17</v>
      </c>
      <c r="U62" s="20">
        <f>Data!Y62-Data!CF62</f>
        <v>0.89999999999999147</v>
      </c>
      <c r="V62" s="20">
        <f>Data!Z62-Data!CG62</f>
        <v>7.1000000000000085</v>
      </c>
      <c r="W62" s="20">
        <f>Data!AA62-Data!CH62</f>
        <v>-5.5</v>
      </c>
      <c r="X62" s="20">
        <f>Data!AB62-Data!CI62</f>
        <v>-0.11899999999999999</v>
      </c>
      <c r="Y62" s="20">
        <f>Data!AC62-Data!CJ62</f>
        <v>0.77</v>
      </c>
      <c r="Z62" s="20">
        <f>Data!AD62-Data!CK62</f>
        <v>2.7000000000000028</v>
      </c>
      <c r="AA62" s="20">
        <f>Data!AE62-Data!CL62</f>
        <v>1.9000000000000057</v>
      </c>
      <c r="AB62" s="20">
        <f>Data!AF62-Data!CM62</f>
        <v>0.77</v>
      </c>
      <c r="AC62" s="20">
        <f>Data!AG62-Data!CN62</f>
        <v>3.8999999999999915</v>
      </c>
      <c r="AD62" s="20">
        <f>Data!AH62-Data!CO62</f>
        <v>4</v>
      </c>
      <c r="AE62" s="20">
        <f>Data!AI62-Data!CP62</f>
        <v>4.0000000000001146E-4</v>
      </c>
      <c r="AF62" s="20">
        <f>Data!AJ62-Data!CQ62</f>
        <v>-0.89999999999999991</v>
      </c>
      <c r="AG62" s="20">
        <f>Data!AK62-Data!CR62</f>
        <v>-0.16428571428571426</v>
      </c>
      <c r="AH62" s="20">
        <f>Data!AL62-Data!CS62</f>
        <v>-48</v>
      </c>
      <c r="AI62" s="20">
        <f>Data!AM62-Data!CT62</f>
        <v>-4.7399999999999993</v>
      </c>
      <c r="AJ62" s="20">
        <f>Data!AN62-Data!CU62</f>
        <v>-0.83999999999999986</v>
      </c>
      <c r="AK62" s="20">
        <f>Data!AO62-Data!CV62</f>
        <v>-225</v>
      </c>
      <c r="AL62" s="20">
        <f>Data!AP62-Data!CW62</f>
        <v>-146</v>
      </c>
      <c r="AM62" s="20">
        <f>Data!AQ62-Data!CX62</f>
        <v>-143</v>
      </c>
      <c r="AN62" s="20">
        <f>Data!AR62-Data!CY62</f>
        <v>-4.4000000000000039E-2</v>
      </c>
      <c r="AO62" s="20">
        <f>Data!AS62-Data!CZ62</f>
        <v>-30</v>
      </c>
      <c r="AP62" s="20">
        <f>Data!AT62-Data!DA62</f>
        <v>-78</v>
      </c>
      <c r="AQ62" s="20">
        <f>Data!AU62-Data!DB62</f>
        <v>-1.5999999999999959E-2</v>
      </c>
      <c r="AR62" s="20">
        <f>Data!AV62-Data!DC62</f>
        <v>-21</v>
      </c>
      <c r="AS62" s="20">
        <f>Data!AW62-Data!DD62</f>
        <v>-42</v>
      </c>
      <c r="AT62" s="20">
        <f>Data!AX62-Data!DE62</f>
        <v>4.6999999999999931E-2</v>
      </c>
      <c r="AU62" s="20">
        <f>Data!AY62-Data!DF62</f>
        <v>17</v>
      </c>
      <c r="AV62" s="20">
        <f>Data!AZ62-Data!DG62</f>
        <v>3.8035714285714288</v>
      </c>
      <c r="AW62" s="20">
        <f>Data!BA62-Data!DH62</f>
        <v>-85</v>
      </c>
      <c r="AX62" s="20">
        <f>Data!BB62-Data!DI62</f>
        <v>-5.1785714285714306</v>
      </c>
      <c r="AY62" s="20">
        <f>Data!BC62-Data!DJ62</f>
        <v>-56</v>
      </c>
      <c r="AZ62" s="20">
        <f>Data!BD62-Data!DK62</f>
        <v>-20</v>
      </c>
      <c r="BA62" s="20">
        <f>Data!BE62-Data!DL62</f>
        <v>-37</v>
      </c>
      <c r="BB62" s="20">
        <f>Data!BF62-Data!DM62</f>
        <v>-32</v>
      </c>
      <c r="BC62" s="20">
        <f>Data!BG62-Data!DN62</f>
        <v>-57</v>
      </c>
      <c r="BD62" s="20">
        <f>Data!BH62-Data!DO62</f>
        <v>-8.6000000000000085</v>
      </c>
      <c r="BE62" s="20">
        <f>Data!BI62-Data!DP62</f>
        <v>-0.625</v>
      </c>
      <c r="BF62" s="20">
        <f>Data!BJ62-Data!DQ62</f>
        <v>-7.95</v>
      </c>
      <c r="BG62" s="20">
        <f>Data!BK62-Data!DR62</f>
        <v>-0.18799999999999994</v>
      </c>
      <c r="BH62" s="20">
        <f>Data!BL62-Data!DS62</f>
        <v>-1.0500000000000007</v>
      </c>
      <c r="BI62" s="20">
        <f>Data!BM62-Data!DT62</f>
        <v>-1.5000000000000013E-2</v>
      </c>
      <c r="BJ62" s="20">
        <f>Data!BN62-Data!DU62</f>
        <v>-3</v>
      </c>
      <c r="BK62" s="20">
        <f>Data!BO62-Data!DV62</f>
        <v>-1</v>
      </c>
      <c r="BL62" s="20">
        <f>Data!BP62-Data!DW62</f>
        <v>-2.8999999999999995</v>
      </c>
      <c r="BM62" s="20">
        <f>Data!BQ62-Data!DX62</f>
        <v>-0.77500000000000036</v>
      </c>
      <c r="BN62" s="20">
        <f>Data!BR62-Data!DY62</f>
        <v>-3.1000000000000014</v>
      </c>
      <c r="BO62" s="20">
        <f>Data!BS62-Data!DZ62</f>
        <v>106</v>
      </c>
      <c r="BP62" s="20">
        <f>Data!BT62-Data!EA62</f>
        <v>-7.3999999999999955E-2</v>
      </c>
      <c r="BQ62" s="20">
        <f>Data!BU62-Data!EB62</f>
        <v>19</v>
      </c>
      <c r="BR62" s="20">
        <f>Data!BV62-Data!EC62</f>
        <v>133</v>
      </c>
      <c r="BS62" s="20">
        <f>Data!BW62-Data!ED62</f>
        <v>89</v>
      </c>
      <c r="BT62" s="20">
        <f>Data!BX62-Data!EE62</f>
        <v>99</v>
      </c>
      <c r="BU62" s="20">
        <f>Data!BY62-Data!EF62</f>
        <v>67</v>
      </c>
      <c r="BV62" s="20">
        <f>Data!BZ62-Data!EG62</f>
        <v>84</v>
      </c>
      <c r="BW62" s="20">
        <f>Data!CA62-Data!EH62</f>
        <v>56.499999999999986</v>
      </c>
      <c r="BX62" s="20">
        <f>Data!CB62-Data!EI62</f>
        <v>112</v>
      </c>
      <c r="BY62" s="20">
        <f>Data!CC62-Data!EJ62</f>
        <v>158</v>
      </c>
      <c r="BZ62" s="20">
        <f>Data!EK62</f>
        <v>9869.8599999999988</v>
      </c>
      <c r="CA62" s="20">
        <f>Data!EL62</f>
        <v>10473.44</v>
      </c>
      <c r="CB62" s="20">
        <f>Data!EM62</f>
        <v>74.174999999999997</v>
      </c>
      <c r="CC62" s="20">
        <f>Data!EN62</f>
        <v>72.275000000000006</v>
      </c>
      <c r="CD62" s="20">
        <f>Data!EO62</f>
        <v>8.4876000000000005</v>
      </c>
      <c r="CE62" s="20">
        <f>Data!EP62</f>
        <v>112.46999999999998</v>
      </c>
      <c r="CF62" s="50">
        <f>IF(ISBLANK(Data!EQ62), "", Data!EQ62)</f>
        <v>86</v>
      </c>
      <c r="CG62" s="50">
        <f>IF(ISBLANK(Data!ER62), "", Data!ER62)</f>
        <v>75</v>
      </c>
      <c r="CH62" s="61" t="str">
        <f>IF(ISBLANK(Data!ES62), "", Data!ES62)</f>
        <v>Stony Brook</v>
      </c>
      <c r="CI62" s="61">
        <f>IF(ISBLANK(Data!ET62), "", Data!ET62)</f>
        <v>161</v>
      </c>
    </row>
    <row r="63" spans="1:87" x14ac:dyDescent="0.45">
      <c r="A63" s="50">
        <f>IF(ISBLANK(Data!A63), "", Data!A63)</f>
        <v>45269</v>
      </c>
      <c r="B63" s="50" t="str">
        <f>IF(ISBLANK(Data!B63), "", Data!B63)</f>
        <v>Fresno St.</v>
      </c>
      <c r="C63" s="50">
        <f>IF(ISBLANK(Data!C63), "", Data!C63)</f>
        <v>93</v>
      </c>
      <c r="D63" s="50" t="str">
        <f>IF(ISBLANK(Data!D63), "", Data!D63)</f>
        <v>Pacific</v>
      </c>
      <c r="E63" s="50">
        <f>IF(ISBLANK(Data!E63), "", Data!E63)</f>
        <v>227</v>
      </c>
      <c r="F63" s="50" t="str">
        <f>IF(ISBLANK(Data!F63), "", Data!F63)</f>
        <v>N</v>
      </c>
      <c r="G63" s="50" t="str">
        <f>IF(ISBLANK(Data!G63), "", Data!G63)</f>
        <v>Fresno St.</v>
      </c>
      <c r="H63" s="50" t="str">
        <f>IF(ISBLANK(Data!H63), "", Data!H63)</f>
        <v>Pacific</v>
      </c>
      <c r="I63" s="50" t="str">
        <f>IF(ISBLANK(Data!I63), "", Data!I63)</f>
        <v>Fresno St.</v>
      </c>
      <c r="J63" s="50" t="str">
        <f>IF(ISBLANK(Data!J63), "", Data!J63)</f>
        <v>Pacific</v>
      </c>
      <c r="K63" s="50" t="str">
        <f>IF(ISBLANK(Data!K63), "", Data!K63)</f>
        <v>Fresno State</v>
      </c>
      <c r="L63" s="50" t="str">
        <f>IF(ISBLANK(Data!L63), "", Data!L63)</f>
        <v>Pacific</v>
      </c>
      <c r="M63" s="50" t="str">
        <f>IF(ISBLANK(Data!M63), "", Data!M63)</f>
        <v>Fresno St</v>
      </c>
      <c r="N63" s="50" t="str">
        <f>IF(ISBLANK(Data!N63), "", Data!N63)</f>
        <v>Pacific</v>
      </c>
      <c r="O63" s="50" t="str">
        <f>IF(ISBLANK(Data!O63), "", Data!O63)</f>
        <v>Fresno St.</v>
      </c>
      <c r="P63" s="50" t="str">
        <f>IF(ISBLANK(Data!P63), "", Data!P63)</f>
        <v>Pacific</v>
      </c>
      <c r="Q63" s="50" t="str">
        <f>IF(ISBLANK(Data!Q63), "", Data!Q63)</f>
        <v>Fresno State</v>
      </c>
      <c r="R63" s="50" t="str">
        <f>IF(ISBLANK(Data!R63), "", Data!R63)</f>
        <v>Pacific</v>
      </c>
      <c r="S63" s="20">
        <f>Data!W63-Data!CD63</f>
        <v>9.9999999999999978E-2</v>
      </c>
      <c r="T63" s="20">
        <f>Data!X63-Data!CE63</f>
        <v>13.42</v>
      </c>
      <c r="U63" s="20">
        <f>Data!Y63-Data!CF63</f>
        <v>8.9000000000000057</v>
      </c>
      <c r="V63" s="20">
        <f>Data!Z63-Data!CG63</f>
        <v>-4.5999999999999943</v>
      </c>
      <c r="W63" s="20">
        <f>Data!AA63-Data!CH63</f>
        <v>-2.6000000000000085</v>
      </c>
      <c r="X63" s="20">
        <f>Data!AB63-Data!CI63</f>
        <v>-7.9000000000000001E-2</v>
      </c>
      <c r="Y63" s="20">
        <f>Data!AC63-Data!CJ63</f>
        <v>8.52</v>
      </c>
      <c r="Z63" s="20">
        <f>Data!AD63-Data!CK63</f>
        <v>6</v>
      </c>
      <c r="AA63" s="20">
        <f>Data!AE63-Data!CL63</f>
        <v>-2.5</v>
      </c>
      <c r="AB63" s="20">
        <f>Data!AF63-Data!CM63</f>
        <v>8.52</v>
      </c>
      <c r="AC63" s="20">
        <f>Data!AG63-Data!CN63</f>
        <v>6.8999999999999915</v>
      </c>
      <c r="AD63" s="20">
        <f>Data!AH63-Data!CO63</f>
        <v>-4.7999999999999972</v>
      </c>
      <c r="AE63" s="20">
        <f>Data!AI63-Data!CP63</f>
        <v>0.29500000000000004</v>
      </c>
      <c r="AF63" s="20">
        <f>Data!AJ63-Data!CQ63</f>
        <v>2.3999999999999995</v>
      </c>
      <c r="AG63" s="20">
        <f>Data!AK63-Data!CR63</f>
        <v>0.14571428571428563</v>
      </c>
      <c r="AH63" s="20">
        <f>Data!AL63-Data!CS63</f>
        <v>146</v>
      </c>
      <c r="AI63" s="20">
        <f>Data!AM63-Data!CT63</f>
        <v>14.15</v>
      </c>
      <c r="AJ63" s="20">
        <f>Data!AN63-Data!CU63</f>
        <v>9.08</v>
      </c>
      <c r="AK63" s="20">
        <f>Data!AO63-Data!CV63</f>
        <v>-74</v>
      </c>
      <c r="AL63" s="20">
        <f>Data!AP63-Data!CW63</f>
        <v>-152</v>
      </c>
      <c r="AM63" s="20">
        <f>Data!AQ63-Data!CX63</f>
        <v>-111</v>
      </c>
      <c r="AN63" s="20">
        <f>Data!AR63-Data!CY63</f>
        <v>6.3E-2</v>
      </c>
      <c r="AO63" s="20">
        <f>Data!AS63-Data!CZ63</f>
        <v>-17</v>
      </c>
      <c r="AP63" s="20">
        <f>Data!AT63-Data!DA63</f>
        <v>-77</v>
      </c>
      <c r="AQ63" s="20">
        <f>Data!AU63-Data!DB63</f>
        <v>4.0000000000000036E-2</v>
      </c>
      <c r="AR63" s="20">
        <f>Data!AV63-Data!DC63</f>
        <v>-23</v>
      </c>
      <c r="AS63" s="20">
        <f>Data!AW63-Data!DD63</f>
        <v>-58</v>
      </c>
      <c r="AT63" s="20">
        <f>Data!AX63-Data!DE63</f>
        <v>8.5999999999999965E-2</v>
      </c>
      <c r="AU63" s="20">
        <f>Data!AY63-Data!DF63</f>
        <v>8</v>
      </c>
      <c r="AV63" s="20">
        <f>Data!AZ63-Data!DG63</f>
        <v>3.9714285714285715</v>
      </c>
      <c r="AW63" s="20">
        <f>Data!BA63-Data!DH63</f>
        <v>-15</v>
      </c>
      <c r="AX63" s="20">
        <f>Data!BB63-Data!DI63</f>
        <v>10.37142857142857</v>
      </c>
      <c r="AY63" s="20">
        <f>Data!BC63-Data!DJ63</f>
        <v>-50</v>
      </c>
      <c r="AZ63" s="20">
        <f>Data!BD63-Data!DK63</f>
        <v>-12</v>
      </c>
      <c r="BA63" s="20">
        <f>Data!BE63-Data!DL63</f>
        <v>1</v>
      </c>
      <c r="BB63" s="20">
        <f>Data!BF63-Data!DM63</f>
        <v>-17</v>
      </c>
      <c r="BC63" s="20">
        <f>Data!BG63-Data!DN63</f>
        <v>-61</v>
      </c>
      <c r="BD63" s="20">
        <f>Data!BH63-Data!DO63</f>
        <v>7</v>
      </c>
      <c r="BE63" s="20">
        <f>Data!BI63-Data!DP63</f>
        <v>-7.5000000000002842E-2</v>
      </c>
      <c r="BF63" s="20">
        <f>Data!BJ63-Data!DQ63</f>
        <v>7.125</v>
      </c>
      <c r="BG63" s="20">
        <f>Data!BK63-Data!DR63</f>
        <v>-0.247</v>
      </c>
      <c r="BH63" s="20">
        <f>Data!BL63-Data!DS63</f>
        <v>1.5</v>
      </c>
      <c r="BI63" s="20">
        <f>Data!BM63-Data!DT63</f>
        <v>-2.899999999999997E-2</v>
      </c>
      <c r="BJ63" s="20">
        <f>Data!BN63-Data!DU63</f>
        <v>-3.8999999999999986</v>
      </c>
      <c r="BK63" s="20">
        <f>Data!BO63-Data!DV63</f>
        <v>-2.1999999999999993</v>
      </c>
      <c r="BL63" s="20">
        <f>Data!BP63-Data!DW63</f>
        <v>0.5</v>
      </c>
      <c r="BM63" s="20">
        <f>Data!BQ63-Data!DX63</f>
        <v>0.27500000000000036</v>
      </c>
      <c r="BN63" s="20">
        <f>Data!BR63-Data!DY63</f>
        <v>-2.9999999999999982</v>
      </c>
      <c r="BO63" s="20">
        <f>Data!BS63-Data!DZ63</f>
        <v>-76</v>
      </c>
      <c r="BP63" s="20">
        <f>Data!BT63-Data!EA63</f>
        <v>5.2999999999999992E-2</v>
      </c>
      <c r="BQ63" s="20">
        <f>Data!BU63-Data!EB63</f>
        <v>0</v>
      </c>
      <c r="BR63" s="20">
        <f>Data!BV63-Data!EC63</f>
        <v>-68</v>
      </c>
      <c r="BS63" s="20">
        <f>Data!BW63-Data!ED63</f>
        <v>-67</v>
      </c>
      <c r="BT63" s="20">
        <f>Data!BX63-Data!EE63</f>
        <v>-107</v>
      </c>
      <c r="BU63" s="20">
        <f>Data!BY63-Data!EF63</f>
        <v>-125</v>
      </c>
      <c r="BV63" s="20">
        <f>Data!BZ63-Data!EG63</f>
        <v>-156</v>
      </c>
      <c r="BW63" s="20">
        <f>Data!CA63-Data!EH63</f>
        <v>-75.800000000000011</v>
      </c>
      <c r="BX63" s="20">
        <f>Data!CB63-Data!EI63</f>
        <v>-85</v>
      </c>
      <c r="BY63" s="20">
        <f>Data!CC63-Data!EJ63</f>
        <v>-97</v>
      </c>
      <c r="BZ63" s="20">
        <f>Data!EK63</f>
        <v>11089.92</v>
      </c>
      <c r="CA63" s="20">
        <f>Data!EL63</f>
        <v>9695.9500000000007</v>
      </c>
      <c r="CB63" s="20">
        <f>Data!EM63</f>
        <v>113.6</v>
      </c>
      <c r="CC63" s="20">
        <f>Data!EN63</f>
        <v>106.9375</v>
      </c>
      <c r="CD63" s="20">
        <f>Data!EO63</f>
        <v>9.4093999999999998</v>
      </c>
      <c r="CE63" s="20">
        <f>Data!EP63</f>
        <v>128.24799999999999</v>
      </c>
      <c r="CF63" s="50">
        <f>IF(ISBLANK(Data!EQ63), "", Data!EQ63)</f>
        <v>89</v>
      </c>
      <c r="CG63" s="50">
        <f>IF(ISBLANK(Data!ER63), "", Data!ER63)</f>
        <v>56</v>
      </c>
      <c r="CH63" s="61" t="str">
        <f>IF(ISBLANK(Data!ES63), "", Data!ES63)</f>
        <v>Fresno St.</v>
      </c>
      <c r="CI63" s="61">
        <f>IF(ISBLANK(Data!ET63), "", Data!ET63)</f>
        <v>145</v>
      </c>
    </row>
    <row r="64" spans="1:87" x14ac:dyDescent="0.45">
      <c r="A64" s="50">
        <f>IF(ISBLANK(Data!A64), "", Data!A64)</f>
        <v>45269</v>
      </c>
      <c r="B64" s="50" t="str">
        <f>IF(ISBLANK(Data!B64), "", Data!B64)</f>
        <v>Drake</v>
      </c>
      <c r="C64" s="50">
        <f>IF(ISBLANK(Data!C64), "", Data!C64)</f>
        <v>72</v>
      </c>
      <c r="D64" s="50" t="str">
        <f>IF(ISBLANK(Data!D64), "", Data!D64)</f>
        <v>Nevada</v>
      </c>
      <c r="E64" s="50">
        <f>IF(ISBLANK(Data!E64), "", Data!E64)</f>
        <v>192</v>
      </c>
      <c r="F64" s="50" t="str">
        <f>IF(ISBLANK(Data!F64), "", Data!F64)</f>
        <v>N</v>
      </c>
      <c r="G64" s="50" t="str">
        <f>IF(ISBLANK(Data!G64), "", Data!G64)</f>
        <v>Drake</v>
      </c>
      <c r="H64" s="50" t="str">
        <f>IF(ISBLANK(Data!H64), "", Data!H64)</f>
        <v>Nevada</v>
      </c>
      <c r="I64" s="50" t="str">
        <f>IF(ISBLANK(Data!I64), "", Data!I64)</f>
        <v>Drake</v>
      </c>
      <c r="J64" s="50" t="str">
        <f>IF(ISBLANK(Data!J64), "", Data!J64)</f>
        <v>Nevada</v>
      </c>
      <c r="K64" s="50" t="str">
        <f>IF(ISBLANK(Data!K64), "", Data!K64)</f>
        <v>Drake</v>
      </c>
      <c r="L64" s="50" t="str">
        <f>IF(ISBLANK(Data!L64), "", Data!L64)</f>
        <v>Nevada</v>
      </c>
      <c r="M64" s="50" t="str">
        <f>IF(ISBLANK(Data!M64), "", Data!M64)</f>
        <v>Drake</v>
      </c>
      <c r="N64" s="50" t="str">
        <f>IF(ISBLANK(Data!N64), "", Data!N64)</f>
        <v>Nevada</v>
      </c>
      <c r="O64" s="50" t="str">
        <f>IF(ISBLANK(Data!O64), "", Data!O64)</f>
        <v>Drake</v>
      </c>
      <c r="P64" s="50" t="str">
        <f>IF(ISBLANK(Data!P64), "", Data!P64)</f>
        <v>Nevada</v>
      </c>
      <c r="Q64" s="50" t="str">
        <f>IF(ISBLANK(Data!Q64), "", Data!Q64)</f>
        <v>Drake</v>
      </c>
      <c r="R64" s="50" t="str">
        <f>IF(ISBLANK(Data!R64), "", Data!R64)</f>
        <v>Nevada</v>
      </c>
      <c r="S64" s="20">
        <f>Data!W64-Data!CD64</f>
        <v>-0.11111111111111105</v>
      </c>
      <c r="T64" s="20">
        <f>Data!X64-Data!CE64</f>
        <v>-5.32</v>
      </c>
      <c r="U64" s="20">
        <f>Data!Y64-Data!CF64</f>
        <v>0.29999999999999716</v>
      </c>
      <c r="V64" s="20">
        <f>Data!Z64-Data!CG64</f>
        <v>5.5999999999999943</v>
      </c>
      <c r="W64" s="20">
        <f>Data!AA64-Data!CH64</f>
        <v>-2.2999999999999972</v>
      </c>
      <c r="X64" s="20">
        <f>Data!AB64-Data!CI64</f>
        <v>6.5000000000000002E-2</v>
      </c>
      <c r="Y64" s="20">
        <f>Data!AC64-Data!CJ64</f>
        <v>3.65</v>
      </c>
      <c r="Z64" s="20">
        <f>Data!AD64-Data!CK64</f>
        <v>-9.9999999999994316E-2</v>
      </c>
      <c r="AA64" s="20">
        <f>Data!AE64-Data!CL64</f>
        <v>-3.7999999999999972</v>
      </c>
      <c r="AB64" s="20">
        <f>Data!AF64-Data!CM64</f>
        <v>4.37</v>
      </c>
      <c r="AC64" s="20">
        <f>Data!AG64-Data!CN64</f>
        <v>-1.5999999999999943</v>
      </c>
      <c r="AD64" s="20">
        <f>Data!AH64-Data!CO64</f>
        <v>5.9000000000000057</v>
      </c>
      <c r="AE64" s="20">
        <f>Data!AI64-Data!CP64</f>
        <v>-0.14580000000000004</v>
      </c>
      <c r="AF64" s="20">
        <f>Data!AJ64-Data!CQ64</f>
        <v>-0.89999999999999991</v>
      </c>
      <c r="AG64" s="20">
        <f>Data!AK64-Data!CR64</f>
        <v>-0.13392857142857142</v>
      </c>
      <c r="AH64" s="20">
        <f>Data!AL64-Data!CS64</f>
        <v>-54</v>
      </c>
      <c r="AI64" s="20">
        <f>Data!AM64-Data!CT64</f>
        <v>-8.1300000000000008</v>
      </c>
      <c r="AJ64" s="20">
        <f>Data!AN64-Data!CU64</f>
        <v>2.4800000000000004</v>
      </c>
      <c r="AK64" s="20">
        <f>Data!AO64-Data!CV64</f>
        <v>127</v>
      </c>
      <c r="AL64" s="20">
        <f>Data!AP64-Data!CW64</f>
        <v>173</v>
      </c>
      <c r="AM64" s="20">
        <f>Data!AQ64-Data!CX64</f>
        <v>119</v>
      </c>
      <c r="AN64" s="20">
        <f>Data!AR64-Data!CY64</f>
        <v>5.0000000000000044E-3</v>
      </c>
      <c r="AO64" s="20">
        <f>Data!AS64-Data!CZ64</f>
        <v>33</v>
      </c>
      <c r="AP64" s="20">
        <f>Data!AT64-Data!DA64</f>
        <v>107</v>
      </c>
      <c r="AQ64" s="20">
        <f>Data!AU64-Data!DB64</f>
        <v>-1.6000000000000014E-2</v>
      </c>
      <c r="AR64" s="20">
        <f>Data!AV64-Data!DC64</f>
        <v>-24</v>
      </c>
      <c r="AS64" s="20">
        <f>Data!AW64-Data!DD64</f>
        <v>-33</v>
      </c>
      <c r="AT64" s="20">
        <f>Data!AX64-Data!DE64</f>
        <v>6.0000000000000053E-3</v>
      </c>
      <c r="AU64" s="20">
        <f>Data!AY64-Data!DF64</f>
        <v>11</v>
      </c>
      <c r="AV64" s="20">
        <f>Data!AZ64-Data!DG64</f>
        <v>0.125</v>
      </c>
      <c r="AW64" s="20">
        <f>Data!BA64-Data!DH64</f>
        <v>21</v>
      </c>
      <c r="AX64" s="20">
        <f>Data!BB64-Data!DI64</f>
        <v>-2.375</v>
      </c>
      <c r="AY64" s="20">
        <f>Data!BC64-Data!DJ64</f>
        <v>33</v>
      </c>
      <c r="AZ64" s="20">
        <f>Data!BD64-Data!DK64</f>
        <v>24</v>
      </c>
      <c r="BA64" s="20">
        <f>Data!BE64-Data!DL64</f>
        <v>-14</v>
      </c>
      <c r="BB64" s="20">
        <f>Data!BF64-Data!DM64</f>
        <v>25</v>
      </c>
      <c r="BC64" s="20">
        <f>Data!BG64-Data!DN64</f>
        <v>5</v>
      </c>
      <c r="BD64" s="20">
        <f>Data!BH64-Data!DO64</f>
        <v>-4.5</v>
      </c>
      <c r="BE64" s="20">
        <f>Data!BI64-Data!DP64</f>
        <v>4.8100000000000023</v>
      </c>
      <c r="BF64" s="20">
        <f>Data!BJ64-Data!DQ64</f>
        <v>-9.3010000000000002</v>
      </c>
      <c r="BG64" s="20">
        <f>Data!BK64-Data!DR64</f>
        <v>-0.17399999999999993</v>
      </c>
      <c r="BH64" s="20">
        <f>Data!BL64-Data!DS64</f>
        <v>0.93599999999999994</v>
      </c>
      <c r="BI64" s="20">
        <f>Data!BM64-Data!DT64</f>
        <v>0.10799999999999998</v>
      </c>
      <c r="BJ64" s="20">
        <f>Data!BN64-Data!DU64</f>
        <v>8.6</v>
      </c>
      <c r="BK64" s="20">
        <f>Data!BO64-Data!DV64</f>
        <v>-10.399999999999999</v>
      </c>
      <c r="BL64" s="20">
        <f>Data!BP64-Data!DW64</f>
        <v>-2.3999999999999995</v>
      </c>
      <c r="BM64" s="20">
        <f>Data!BQ64-Data!DX64</f>
        <v>1.5555555555555554</v>
      </c>
      <c r="BN64" s="20">
        <f>Data!BR64-Data!DY64</f>
        <v>-3.5</v>
      </c>
      <c r="BO64" s="20">
        <f>Data!BS64-Data!DZ64</f>
        <v>5</v>
      </c>
      <c r="BP64" s="20">
        <f>Data!BT64-Data!EA64</f>
        <v>-5.0000000000000044E-3</v>
      </c>
      <c r="BQ64" s="20">
        <f>Data!BU64-Data!EB64</f>
        <v>2</v>
      </c>
      <c r="BR64" s="20">
        <f>Data!BV64-Data!EC64</f>
        <v>43</v>
      </c>
      <c r="BS64" s="20">
        <f>Data!BW64-Data!ED64</f>
        <v>-14</v>
      </c>
      <c r="BT64" s="20">
        <f>Data!BX64-Data!EE64</f>
        <v>28</v>
      </c>
      <c r="BU64" s="20">
        <f>Data!BY64-Data!EF64</f>
        <v>55</v>
      </c>
      <c r="BV64" s="20">
        <f>Data!BZ64-Data!EG64</f>
        <v>40</v>
      </c>
      <c r="BW64" s="20">
        <f>Data!CA64-Data!EH64</f>
        <v>18.099999999999998</v>
      </c>
      <c r="BX64" s="20">
        <f>Data!CB64-Data!EI64</f>
        <v>6</v>
      </c>
      <c r="BY64" s="20">
        <f>Data!CC64-Data!EJ64</f>
        <v>-16</v>
      </c>
      <c r="BZ64" s="20">
        <f>Data!EK64</f>
        <v>11001.02</v>
      </c>
      <c r="CA64" s="20">
        <f>Data!EL64</f>
        <v>11600.59</v>
      </c>
      <c r="CB64" s="20">
        <f>Data!EM64</f>
        <v>46.11</v>
      </c>
      <c r="CC64" s="20">
        <f>Data!EN64</f>
        <v>54.319333333333326</v>
      </c>
      <c r="CD64" s="20">
        <f>Data!EO64</f>
        <v>11.2628</v>
      </c>
      <c r="CE64" s="20">
        <f>Data!EP64</f>
        <v>98.176000000000002</v>
      </c>
      <c r="CF64" s="50">
        <f>IF(ISBLANK(Data!EQ64), "", Data!EQ64)</f>
        <v>53</v>
      </c>
      <c r="CG64" s="50">
        <f>IF(ISBLANK(Data!ER64), "", Data!ER64)</f>
        <v>73</v>
      </c>
      <c r="CH64" s="61" t="str">
        <f>IF(ISBLANK(Data!ES64), "", Data!ES64)</f>
        <v>Nevada</v>
      </c>
      <c r="CI64" s="61">
        <f>IF(ISBLANK(Data!ET64), "", Data!ET64)</f>
        <v>126</v>
      </c>
    </row>
    <row r="65" spans="1:87" x14ac:dyDescent="0.45">
      <c r="A65" s="50">
        <f>IF(ISBLANK(Data!A65), "", Data!A65)</f>
        <v>45269</v>
      </c>
      <c r="B65" s="50" t="str">
        <f>IF(ISBLANK(Data!B65), "", Data!B65)</f>
        <v>Seton Hall</v>
      </c>
      <c r="C65" s="50">
        <f>IF(ISBLANK(Data!C65), "", Data!C65)</f>
        <v>264</v>
      </c>
      <c r="D65" s="50" t="str">
        <f>IF(ISBLANK(Data!D65), "", Data!D65)</f>
        <v>Rutgers</v>
      </c>
      <c r="E65" s="50">
        <f>IF(ISBLANK(Data!E65), "", Data!E65)</f>
        <v>248</v>
      </c>
      <c r="F65" s="50" t="str">
        <f>IF(ISBLANK(Data!F65), "", Data!F65)</f>
        <v>N</v>
      </c>
      <c r="G65" s="50" t="str">
        <f>IF(ISBLANK(Data!G65), "", Data!G65)</f>
        <v>Seton Hall</v>
      </c>
      <c r="H65" s="50" t="str">
        <f>IF(ISBLANK(Data!H65), "", Data!H65)</f>
        <v>Rutgers</v>
      </c>
      <c r="I65" s="50" t="str">
        <f>IF(ISBLANK(Data!I65), "", Data!I65)</f>
        <v>Seton Hall</v>
      </c>
      <c r="J65" s="50" t="str">
        <f>IF(ISBLANK(Data!J65), "", Data!J65)</f>
        <v>Rutgers</v>
      </c>
      <c r="K65" s="50" t="str">
        <f>IF(ISBLANK(Data!K65), "", Data!K65)</f>
        <v>Seton Hall</v>
      </c>
      <c r="L65" s="50" t="str">
        <f>IF(ISBLANK(Data!L65), "", Data!L65)</f>
        <v>Rutgers</v>
      </c>
      <c r="M65" s="50" t="str">
        <f>IF(ISBLANK(Data!M65), "", Data!M65)</f>
        <v>Seton Hall</v>
      </c>
      <c r="N65" s="50" t="str">
        <f>IF(ISBLANK(Data!N65), "", Data!N65)</f>
        <v>Rutgers</v>
      </c>
      <c r="O65" s="50" t="str">
        <f>IF(ISBLANK(Data!O65), "", Data!O65)</f>
        <v>Seton Hall</v>
      </c>
      <c r="P65" s="50" t="str">
        <f>IF(ISBLANK(Data!P65), "", Data!P65)</f>
        <v>Rutgers</v>
      </c>
      <c r="Q65" s="50" t="str">
        <f>IF(ISBLANK(Data!Q65), "", Data!Q65)</f>
        <v>Seton Hall</v>
      </c>
      <c r="R65" s="50" t="str">
        <f>IF(ISBLANK(Data!R65), "", Data!R65)</f>
        <v>Rutgers</v>
      </c>
      <c r="S65" s="20">
        <f>Data!W65-Data!CD65</f>
        <v>0</v>
      </c>
      <c r="T65" s="20">
        <f>Data!X65-Data!CE65</f>
        <v>0.88000000000000078</v>
      </c>
      <c r="U65" s="20">
        <f>Data!Y65-Data!CF65</f>
        <v>7</v>
      </c>
      <c r="V65" s="20">
        <f>Data!Z65-Data!CG65</f>
        <v>6.1000000000000085</v>
      </c>
      <c r="W65" s="20">
        <f>Data!AA65-Data!CH65</f>
        <v>-0.5</v>
      </c>
      <c r="X65" s="20">
        <f>Data!AB65-Data!CI65</f>
        <v>-2.5999999999999999E-2</v>
      </c>
      <c r="Y65" s="20">
        <f>Data!AC65-Data!CJ65</f>
        <v>-1.3699999999999999</v>
      </c>
      <c r="Z65" s="20">
        <f>Data!AD65-Data!CK65</f>
        <v>0.79999999999999716</v>
      </c>
      <c r="AA65" s="20">
        <f>Data!AE65-Data!CL65</f>
        <v>2.2000000000000028</v>
      </c>
      <c r="AB65" s="20">
        <f>Data!AF65-Data!CM65</f>
        <v>1.3599999999999999</v>
      </c>
      <c r="AC65" s="20">
        <f>Data!AG65-Data!CN65</f>
        <v>5.7999999999999972</v>
      </c>
      <c r="AD65" s="20">
        <f>Data!AH65-Data!CO65</f>
        <v>5.3000000000000114</v>
      </c>
      <c r="AE65" s="20">
        <f>Data!AI65-Data!CP65</f>
        <v>-1.0000000000000009E-3</v>
      </c>
      <c r="AF65" s="20">
        <f>Data!AJ65-Data!CQ65</f>
        <v>0.30000000000000004</v>
      </c>
      <c r="AG65" s="20">
        <f>Data!AK65-Data!CR65</f>
        <v>3.7500000000000006E-2</v>
      </c>
      <c r="AH65" s="20">
        <f>Data!AL65-Data!CS65</f>
        <v>5</v>
      </c>
      <c r="AI65" s="20">
        <f>Data!AM65-Data!CT65</f>
        <v>-0.49000000000000021</v>
      </c>
      <c r="AJ65" s="20">
        <f>Data!AN65-Data!CU65</f>
        <v>-1.48</v>
      </c>
      <c r="AK65" s="20">
        <f>Data!AO65-Data!CV65</f>
        <v>68</v>
      </c>
      <c r="AL65" s="20">
        <f>Data!AP65-Data!CW65</f>
        <v>60</v>
      </c>
      <c r="AM65" s="20">
        <f>Data!AQ65-Data!CX65</f>
        <v>22</v>
      </c>
      <c r="AN65" s="20">
        <f>Data!AR65-Data!CY65</f>
        <v>6.3E-2</v>
      </c>
      <c r="AO65" s="20">
        <f>Data!AS65-Data!CZ65</f>
        <v>-3</v>
      </c>
      <c r="AP65" s="20">
        <f>Data!AT65-Data!DA65</f>
        <v>-13</v>
      </c>
      <c r="AQ65" s="20">
        <f>Data!AU65-Data!DB65</f>
        <v>7.0000000000000062E-3</v>
      </c>
      <c r="AR65" s="20">
        <f>Data!AV65-Data!DC65</f>
        <v>-7</v>
      </c>
      <c r="AS65" s="20">
        <f>Data!AW65-Data!DD65</f>
        <v>-43</v>
      </c>
      <c r="AT65" s="20">
        <f>Data!AX65-Data!DE65</f>
        <v>0.14900000000000002</v>
      </c>
      <c r="AU65" s="20">
        <f>Data!AY65-Data!DF65</f>
        <v>4</v>
      </c>
      <c r="AV65" s="20">
        <f>Data!AZ65-Data!DG65</f>
        <v>0.5</v>
      </c>
      <c r="AW65" s="20">
        <f>Data!BA65-Data!DH65</f>
        <v>7</v>
      </c>
      <c r="AX65" s="20">
        <f>Data!BB65-Data!DI65</f>
        <v>0.875</v>
      </c>
      <c r="AY65" s="20">
        <f>Data!BC65-Data!DJ65</f>
        <v>13</v>
      </c>
      <c r="AZ65" s="20">
        <f>Data!BD65-Data!DK65</f>
        <v>7</v>
      </c>
      <c r="BA65" s="20">
        <f>Data!BE65-Data!DL65</f>
        <v>-21</v>
      </c>
      <c r="BB65" s="20">
        <f>Data!BF65-Data!DM65</f>
        <v>4</v>
      </c>
      <c r="BC65" s="20">
        <f>Data!BG65-Data!DN65</f>
        <v>-3</v>
      </c>
      <c r="BD65" s="20">
        <f>Data!BH65-Data!DO65</f>
        <v>8.5999999999999943</v>
      </c>
      <c r="BE65" s="20">
        <f>Data!BI65-Data!DP65</f>
        <v>7.5</v>
      </c>
      <c r="BF65" s="20">
        <f>Data!BJ65-Data!DQ65</f>
        <v>1</v>
      </c>
      <c r="BG65" s="20">
        <f>Data!BK65-Data!DR65</f>
        <v>9.199999999999986E-2</v>
      </c>
      <c r="BH65" s="20">
        <f>Data!BL65-Data!DS65</f>
        <v>0.5</v>
      </c>
      <c r="BI65" s="20">
        <f>Data!BM65-Data!DT65</f>
        <v>4.4000000000000039E-2</v>
      </c>
      <c r="BJ65" s="20">
        <f>Data!BN65-Data!DU65</f>
        <v>-1.6000000000000014</v>
      </c>
      <c r="BK65" s="20">
        <f>Data!BO65-Data!DV65</f>
        <v>-5.3999999999999986</v>
      </c>
      <c r="BL65" s="20">
        <f>Data!BP65-Data!DW65</f>
        <v>-2.6999999999999997</v>
      </c>
      <c r="BM65" s="20">
        <f>Data!BQ65-Data!DX65</f>
        <v>0.875</v>
      </c>
      <c r="BN65" s="20">
        <f>Data!BR65-Data!DY65</f>
        <v>-0.39999999999999858</v>
      </c>
      <c r="BO65" s="20">
        <f>Data!BS65-Data!DZ65</f>
        <v>3</v>
      </c>
      <c r="BP65" s="20">
        <f>Data!BT65-Data!EA65</f>
        <v>-5.0000000000000044E-3</v>
      </c>
      <c r="BQ65" s="20">
        <f>Data!BU65-Data!EB65</f>
        <v>15</v>
      </c>
      <c r="BR65" s="20">
        <f>Data!BV65-Data!EC65</f>
        <v>-14</v>
      </c>
      <c r="BS65" s="20">
        <f>Data!BW65-Data!ED65</f>
        <v>7</v>
      </c>
      <c r="BT65" s="20">
        <f>Data!BX65-Data!EE65</f>
        <v>-3</v>
      </c>
      <c r="BU65" s="20">
        <f>Data!BY65-Data!EF65</f>
        <v>28</v>
      </c>
      <c r="BV65" s="20">
        <f>Data!BZ65-Data!EG65</f>
        <v>-8</v>
      </c>
      <c r="BW65" s="20">
        <f>Data!CA65-Data!EH65</f>
        <v>4</v>
      </c>
      <c r="BX65" s="20">
        <f>Data!CB65-Data!EI65</f>
        <v>3</v>
      </c>
      <c r="BY65" s="20">
        <f>Data!CC65-Data!EJ65</f>
        <v>-28</v>
      </c>
      <c r="BZ65" s="20">
        <f>Data!EK65</f>
        <v>10374.279999999999</v>
      </c>
      <c r="CA65" s="20">
        <f>Data!EL65</f>
        <v>10349.64</v>
      </c>
      <c r="CB65" s="20">
        <f>Data!EM65</f>
        <v>95</v>
      </c>
      <c r="CC65" s="20">
        <f>Data!EN65</f>
        <v>100.953125</v>
      </c>
      <c r="CD65" s="20">
        <f>Data!EO65</f>
        <v>10.497200000000001</v>
      </c>
      <c r="CE65" s="20">
        <f>Data!EP65</f>
        <v>105.732</v>
      </c>
      <c r="CF65" s="50">
        <f>IF(ISBLANK(Data!EQ65), "", Data!EQ65)</f>
        <v>63</v>
      </c>
      <c r="CG65" s="50">
        <f>IF(ISBLANK(Data!ER65), "", Data!ER65)</f>
        <v>70</v>
      </c>
      <c r="CH65" s="61" t="str">
        <f>IF(ISBLANK(Data!ES65), "", Data!ES65)</f>
        <v>Rutgers</v>
      </c>
      <c r="CI65" s="61">
        <f>IF(ISBLANK(Data!ET65), "", Data!ET65)</f>
        <v>133</v>
      </c>
    </row>
    <row r="66" spans="1:87" x14ac:dyDescent="0.45">
      <c r="A66" s="50">
        <f>IF(ISBLANK(Data!A66), "", Data!A66)</f>
        <v>45269</v>
      </c>
      <c r="B66" s="50" t="str">
        <f>IF(ISBLANK(Data!B66), "", Data!B66)</f>
        <v>Middle Tennessee</v>
      </c>
      <c r="C66" s="50">
        <f>IF(ISBLANK(Data!C66), "", Data!C66)</f>
        <v>173</v>
      </c>
      <c r="D66" s="50" t="str">
        <f>IF(ISBLANK(Data!D66), "", Data!D66)</f>
        <v>Belmont</v>
      </c>
      <c r="E66" s="50">
        <f>IF(ISBLANK(Data!E66), "", Data!E66)</f>
        <v>22</v>
      </c>
      <c r="F66" s="50" t="str">
        <f>IF(ISBLANK(Data!F66), "", Data!F66)</f>
        <v>N</v>
      </c>
      <c r="G66" s="50" t="str">
        <f>IF(ISBLANK(Data!G66), "", Data!G66)</f>
        <v>Middle Tennessee</v>
      </c>
      <c r="H66" s="50" t="str">
        <f>IF(ISBLANK(Data!H66), "", Data!H66)</f>
        <v>Belmont</v>
      </c>
      <c r="I66" s="50" t="str">
        <f>IF(ISBLANK(Data!I66), "", Data!I66)</f>
        <v>Middle Tennessee</v>
      </c>
      <c r="J66" s="50" t="str">
        <f>IF(ISBLANK(Data!J66), "", Data!J66)</f>
        <v>Belmont</v>
      </c>
      <c r="K66" s="50" t="str">
        <f>IF(ISBLANK(Data!K66), "", Data!K66)</f>
        <v>Middle Tennessee</v>
      </c>
      <c r="L66" s="50" t="str">
        <f>IF(ISBLANK(Data!L66), "", Data!L66)</f>
        <v>Belmont</v>
      </c>
      <c r="M66" s="50" t="str">
        <f>IF(ISBLANK(Data!M66), "", Data!M66)</f>
        <v>Middle Tenn</v>
      </c>
      <c r="N66" s="50" t="str">
        <f>IF(ISBLANK(Data!N66), "", Data!N66)</f>
        <v>Belmont</v>
      </c>
      <c r="O66" s="50" t="str">
        <f>IF(ISBLANK(Data!O66), "", Data!O66)</f>
        <v>Middle Tenn.</v>
      </c>
      <c r="P66" s="50" t="str">
        <f>IF(ISBLANK(Data!P66), "", Data!P66)</f>
        <v>Belmont</v>
      </c>
      <c r="Q66" s="50" t="str">
        <f>IF(ISBLANK(Data!Q66), "", Data!Q66)</f>
        <v>Middle Tennessee</v>
      </c>
      <c r="R66" s="50" t="str">
        <f>IF(ISBLANK(Data!R66), "", Data!R66)</f>
        <v>Belmont</v>
      </c>
      <c r="S66" s="20">
        <f>Data!W66-Data!CD66</f>
        <v>-0.19999999999999996</v>
      </c>
      <c r="T66" s="20">
        <f>Data!X66-Data!CE66</f>
        <v>-4.25</v>
      </c>
      <c r="U66" s="20">
        <f>Data!Y66-Data!CF66</f>
        <v>-8.7999999999999972</v>
      </c>
      <c r="V66" s="20">
        <f>Data!Z66-Data!CG66</f>
        <v>-4.5</v>
      </c>
      <c r="W66" s="20">
        <f>Data!AA66-Data!CH66</f>
        <v>-10.100000000000001</v>
      </c>
      <c r="X66" s="20">
        <f>Data!AB66-Data!CI66</f>
        <v>-0.17</v>
      </c>
      <c r="Y66" s="20">
        <f>Data!AC66-Data!CJ66</f>
        <v>-1.7599999999999998</v>
      </c>
      <c r="Z66" s="20">
        <f>Data!AD66-Data!CK66</f>
        <v>-2</v>
      </c>
      <c r="AA66" s="20">
        <f>Data!AE66-Data!CL66</f>
        <v>-0.20000000000000284</v>
      </c>
      <c r="AB66" s="20">
        <f>Data!AF66-Data!CM66</f>
        <v>-2.6999999999999997</v>
      </c>
      <c r="AC66" s="20">
        <f>Data!AG66-Data!CN66</f>
        <v>-4.8999999999999915</v>
      </c>
      <c r="AD66" s="20">
        <f>Data!AH66-Data!CO66</f>
        <v>-6.2999999999999972</v>
      </c>
      <c r="AE66" s="20">
        <f>Data!AI66-Data!CP66</f>
        <v>3.8700000000000012E-2</v>
      </c>
      <c r="AF66" s="20">
        <f>Data!AJ66-Data!CQ66</f>
        <v>-2.4</v>
      </c>
      <c r="AG66" s="20">
        <f>Data!AK66-Data!CR66</f>
        <v>-0.26666666666666666</v>
      </c>
      <c r="AH66" s="20">
        <f>Data!AL66-Data!CS66</f>
        <v>-65</v>
      </c>
      <c r="AI66" s="20">
        <f>Data!AM66-Data!CT66</f>
        <v>-0.56999999999999995</v>
      </c>
      <c r="AJ66" s="20">
        <f>Data!AN66-Data!CU66</f>
        <v>0.32000000000000006</v>
      </c>
      <c r="AK66" s="20">
        <f>Data!AO66-Data!CV66</f>
        <v>-150</v>
      </c>
      <c r="AL66" s="20">
        <f>Data!AP66-Data!CW66</f>
        <v>-134</v>
      </c>
      <c r="AM66" s="20">
        <f>Data!AQ66-Data!CX66</f>
        <v>-29</v>
      </c>
      <c r="AN66" s="20">
        <f>Data!AR66-Data!CY66</f>
        <v>-8.8999999999999968E-2</v>
      </c>
      <c r="AO66" s="20">
        <f>Data!AS66-Data!CZ66</f>
        <v>-24</v>
      </c>
      <c r="AP66" s="20">
        <f>Data!AT66-Data!DA66</f>
        <v>-6</v>
      </c>
      <c r="AQ66" s="20">
        <f>Data!AU66-Data!DB66</f>
        <v>-9.4999999999999973E-2</v>
      </c>
      <c r="AR66" s="20">
        <f>Data!AV66-Data!DC66</f>
        <v>6</v>
      </c>
      <c r="AS66" s="20">
        <f>Data!AW66-Data!DD66</f>
        <v>9</v>
      </c>
      <c r="AT66" s="20">
        <f>Data!AX66-Data!DE66</f>
        <v>-1.0000000000000009E-3</v>
      </c>
      <c r="AU66" s="20">
        <f>Data!AY66-Data!DF66</f>
        <v>39</v>
      </c>
      <c r="AV66" s="20">
        <f>Data!AZ66-Data!DG66</f>
        <v>4.3333333333333321</v>
      </c>
      <c r="AW66" s="20">
        <f>Data!BA66-Data!DH66</f>
        <v>5</v>
      </c>
      <c r="AX66" s="20">
        <f>Data!BB66-Data!DI66</f>
        <v>0.55555555555555003</v>
      </c>
      <c r="AY66" s="20">
        <f>Data!BC66-Data!DJ66</f>
        <v>-57</v>
      </c>
      <c r="AZ66" s="20">
        <f>Data!BD66-Data!DK66</f>
        <v>-15</v>
      </c>
      <c r="BA66" s="20">
        <f>Data!BE66-Data!DL66</f>
        <v>10</v>
      </c>
      <c r="BB66" s="20">
        <f>Data!BF66-Data!DM66</f>
        <v>-9</v>
      </c>
      <c r="BC66" s="20">
        <f>Data!BG66-Data!DN66</f>
        <v>-4</v>
      </c>
      <c r="BD66" s="20">
        <f>Data!BH66-Data!DO66</f>
        <v>-15</v>
      </c>
      <c r="BE66" s="20">
        <f>Data!BI66-Data!DP66</f>
        <v>-13.400000000000006</v>
      </c>
      <c r="BF66" s="20">
        <f>Data!BJ66-Data!DQ66</f>
        <v>-1.5999999999999999</v>
      </c>
      <c r="BG66" s="20">
        <f>Data!BK66-Data!DR66</f>
        <v>-0.3610000000000001</v>
      </c>
      <c r="BH66" s="20">
        <f>Data!BL66-Data!DS66</f>
        <v>-0.90000000000000036</v>
      </c>
      <c r="BI66" s="20">
        <f>Data!BM66-Data!DT66</f>
        <v>-7.4999999999999956E-2</v>
      </c>
      <c r="BJ66" s="20">
        <f>Data!BN66-Data!DU66</f>
        <v>-0.60000000000000142</v>
      </c>
      <c r="BK66" s="20">
        <f>Data!BO66-Data!DV66</f>
        <v>0.89999999999999858</v>
      </c>
      <c r="BL66" s="20">
        <f>Data!BP66-Data!DW66</f>
        <v>0.99999999999999956</v>
      </c>
      <c r="BM66" s="20">
        <f>Data!BQ66-Data!DX66</f>
        <v>-1.5</v>
      </c>
      <c r="BN66" s="20">
        <f>Data!BR66-Data!DY66</f>
        <v>-0.40000000000000036</v>
      </c>
      <c r="BO66" s="20">
        <f>Data!BS66-Data!DZ66</f>
        <v>113</v>
      </c>
      <c r="BP66" s="20">
        <f>Data!BT66-Data!EA66</f>
        <v>-7.3000000000000009E-2</v>
      </c>
      <c r="BQ66" s="20">
        <f>Data!BU66-Data!EB66</f>
        <v>5</v>
      </c>
      <c r="BR66" s="20">
        <f>Data!BV66-Data!EC66</f>
        <v>120</v>
      </c>
      <c r="BS66" s="20">
        <f>Data!BW66-Data!ED66</f>
        <v>71</v>
      </c>
      <c r="BT66" s="20">
        <f>Data!BX66-Data!EE66</f>
        <v>170</v>
      </c>
      <c r="BU66" s="20">
        <f>Data!BY66-Data!EF66</f>
        <v>-2</v>
      </c>
      <c r="BV66" s="20">
        <f>Data!BZ66-Data!EG66</f>
        <v>68</v>
      </c>
      <c r="BW66" s="20">
        <f>Data!CA66-Data!EH66</f>
        <v>51.199999999999989</v>
      </c>
      <c r="BX66" s="20">
        <f>Data!CB66-Data!EI66</f>
        <v>113</v>
      </c>
      <c r="BY66" s="20">
        <f>Data!CC66-Data!EJ66</f>
        <v>159</v>
      </c>
      <c r="BZ66" s="20">
        <f>Data!EK66</f>
        <v>10621.86</v>
      </c>
      <c r="CA66" s="20">
        <f>Data!EL66</f>
        <v>11082.330000000002</v>
      </c>
      <c r="CB66" s="20">
        <f>Data!EM66</f>
        <v>104.8</v>
      </c>
      <c r="CC66" s="20">
        <f>Data!EN66</f>
        <v>91</v>
      </c>
      <c r="CD66" s="20">
        <f>Data!EO66</f>
        <v>9.9665999999999997</v>
      </c>
      <c r="CE66" s="20">
        <f>Data!EP66</f>
        <v>102.227</v>
      </c>
      <c r="CF66" s="50">
        <f>IF(ISBLANK(Data!EQ66), "", Data!EQ66)</f>
        <v>65</v>
      </c>
      <c r="CG66" s="50">
        <f>IF(ISBLANK(Data!ER66), "", Data!ER66)</f>
        <v>75</v>
      </c>
      <c r="CH66" s="61" t="str">
        <f>IF(ISBLANK(Data!ES66), "", Data!ES66)</f>
        <v>Belmont</v>
      </c>
      <c r="CI66" s="61">
        <f>IF(ISBLANK(Data!ET66), "", Data!ET66)</f>
        <v>140</v>
      </c>
    </row>
    <row r="67" spans="1:87" x14ac:dyDescent="0.45">
      <c r="A67" s="50">
        <f>IF(ISBLANK(Data!A67), "", Data!A67)</f>
        <v>45269</v>
      </c>
      <c r="B67" s="50" t="str">
        <f>IF(ISBLANK(Data!B67), "", Data!B67)</f>
        <v>Marquette</v>
      </c>
      <c r="C67" s="50">
        <f>IF(ISBLANK(Data!C67), "", Data!C67)</f>
        <v>160</v>
      </c>
      <c r="D67" s="50" t="str">
        <f>IF(ISBLANK(Data!D67), "", Data!D67)</f>
        <v>Notre Dame</v>
      </c>
      <c r="E67" s="50">
        <f>IF(ISBLANK(Data!E67), "", Data!E67)</f>
        <v>217</v>
      </c>
      <c r="F67" s="50" t="str">
        <f>IF(ISBLANK(Data!F67), "", Data!F67)</f>
        <v>N</v>
      </c>
      <c r="G67" s="50" t="str">
        <f>IF(ISBLANK(Data!G67), "", Data!G67)</f>
        <v>Marquette</v>
      </c>
      <c r="H67" s="50" t="str">
        <f>IF(ISBLANK(Data!H67), "", Data!H67)</f>
        <v>Notre Dame</v>
      </c>
      <c r="I67" s="50" t="str">
        <f>IF(ISBLANK(Data!I67), "", Data!I67)</f>
        <v>Marquette</v>
      </c>
      <c r="J67" s="50" t="str">
        <f>IF(ISBLANK(Data!J67), "", Data!J67)</f>
        <v>Notre Dame</v>
      </c>
      <c r="K67" s="50" t="str">
        <f>IF(ISBLANK(Data!K67), "", Data!K67)</f>
        <v>Marquette</v>
      </c>
      <c r="L67" s="50" t="str">
        <f>IF(ISBLANK(Data!L67), "", Data!L67)</f>
        <v>Notre Dame</v>
      </c>
      <c r="M67" s="50" t="str">
        <f>IF(ISBLANK(Data!M67), "", Data!M67)</f>
        <v>Marquette</v>
      </c>
      <c r="N67" s="50" t="str">
        <f>IF(ISBLANK(Data!N67), "", Data!N67)</f>
        <v>Notre Dame</v>
      </c>
      <c r="O67" s="50" t="str">
        <f>IF(ISBLANK(Data!O67), "", Data!O67)</f>
        <v>Marquette</v>
      </c>
      <c r="P67" s="50" t="str">
        <f>IF(ISBLANK(Data!P67), "", Data!P67)</f>
        <v>Notre Dame</v>
      </c>
      <c r="Q67" s="50" t="str">
        <f>IF(ISBLANK(Data!Q67), "", Data!Q67)</f>
        <v>Marquette</v>
      </c>
      <c r="R67" s="50" t="str">
        <f>IF(ISBLANK(Data!R67), "", Data!R67)</f>
        <v>Notre Dame</v>
      </c>
      <c r="S67" s="20">
        <f>Data!W67-Data!CD67</f>
        <v>0.27777777777777801</v>
      </c>
      <c r="T67" s="20">
        <f>Data!X67-Data!CE67</f>
        <v>26.900000000000002</v>
      </c>
      <c r="U67" s="20">
        <f>Data!Y67-Data!CF67</f>
        <v>17.700000000000003</v>
      </c>
      <c r="V67" s="20">
        <f>Data!Z67-Data!CG67</f>
        <v>-9.0999999999999943</v>
      </c>
      <c r="W67" s="20">
        <f>Data!AA67-Data!CH67</f>
        <v>3.8000000000000114</v>
      </c>
      <c r="X67" s="20">
        <f>Data!AB67-Data!CI67</f>
        <v>-4.8000000000000001E-2</v>
      </c>
      <c r="Y67" s="20">
        <f>Data!AC67-Data!CJ67</f>
        <v>12.059999999999999</v>
      </c>
      <c r="Z67" s="20">
        <f>Data!AD67-Data!CK67</f>
        <v>5.9000000000000057</v>
      </c>
      <c r="AA67" s="20">
        <f>Data!AE67-Data!CL67</f>
        <v>-6.2000000000000028</v>
      </c>
      <c r="AB67" s="20">
        <f>Data!AF67-Data!CM67</f>
        <v>15.75</v>
      </c>
      <c r="AC67" s="20">
        <f>Data!AG67-Data!CN67</f>
        <v>15.299999999999997</v>
      </c>
      <c r="AD67" s="20">
        <f>Data!AH67-Data!CO67</f>
        <v>-9</v>
      </c>
      <c r="AE67" s="20">
        <f>Data!AI67-Data!CP67</f>
        <v>0.47839999999999999</v>
      </c>
      <c r="AF67" s="20">
        <f>Data!AJ67-Data!CQ67</f>
        <v>3.8</v>
      </c>
      <c r="AG67" s="20">
        <f>Data!AK67-Data!CR67</f>
        <v>0.44722222222222219</v>
      </c>
      <c r="AH67" s="20">
        <f>Data!AL67-Data!CS67</f>
        <v>231</v>
      </c>
      <c r="AI67" s="20">
        <f>Data!AM67-Data!CT67</f>
        <v>22.729999999999997</v>
      </c>
      <c r="AJ67" s="20">
        <f>Data!AN67-Data!CU67</f>
        <v>8.3699999999999992</v>
      </c>
      <c r="AK67" s="20">
        <f>Data!AO67-Data!CV67</f>
        <v>201</v>
      </c>
      <c r="AL67" s="20">
        <f>Data!AP67-Data!CW67</f>
        <v>73</v>
      </c>
      <c r="AM67" s="20">
        <f>Data!AQ67-Data!CX67</f>
        <v>98</v>
      </c>
      <c r="AN67" s="20">
        <f>Data!AR67-Data!CY67</f>
        <v>7.0000000000000007E-2</v>
      </c>
      <c r="AO67" s="20">
        <f>Data!AS67-Data!CZ67</f>
        <v>25</v>
      </c>
      <c r="AP67" s="20">
        <f>Data!AT67-Data!DA67</f>
        <v>43</v>
      </c>
      <c r="AQ67" s="20">
        <f>Data!AU67-Data!DB67</f>
        <v>5.3999999999999992E-2</v>
      </c>
      <c r="AR67" s="20">
        <f>Data!AV67-Data!DC67</f>
        <v>18</v>
      </c>
      <c r="AS67" s="20">
        <f>Data!AW67-Data!DD67</f>
        <v>31</v>
      </c>
      <c r="AT67" s="20">
        <f>Data!AX67-Data!DE67</f>
        <v>-2.9000000000000026E-2</v>
      </c>
      <c r="AU67" s="20">
        <f>Data!AY67-Data!DF67</f>
        <v>1</v>
      </c>
      <c r="AV67" s="20">
        <f>Data!AZ67-Data!DG67</f>
        <v>-0.95833333333333393</v>
      </c>
      <c r="AW67" s="20">
        <f>Data!BA67-Data!DH67</f>
        <v>8</v>
      </c>
      <c r="AX67" s="20">
        <f>Data!BB67-Data!DI67</f>
        <v>-3.1527777777777786</v>
      </c>
      <c r="AY67" s="20">
        <f>Data!BC67-Data!DJ67</f>
        <v>49</v>
      </c>
      <c r="AZ67" s="20">
        <f>Data!BD67-Data!DK67</f>
        <v>38</v>
      </c>
      <c r="BA67" s="20">
        <f>Data!BE67-Data!DL67</f>
        <v>-2</v>
      </c>
      <c r="BB67" s="20">
        <f>Data!BF67-Data!DM67</f>
        <v>-17</v>
      </c>
      <c r="BC67" s="20">
        <f>Data!BG67-Data!DN67</f>
        <v>23</v>
      </c>
      <c r="BD67" s="20">
        <f>Data!BH67-Data!DO67</f>
        <v>15.099999999999994</v>
      </c>
      <c r="BE67" s="20">
        <f>Data!BI67-Data!DP67</f>
        <v>0.7780000000000058</v>
      </c>
      <c r="BF67" s="20">
        <f>Data!BJ67-Data!DQ67</f>
        <v>14.347</v>
      </c>
      <c r="BG67" s="20">
        <f>Data!BK67-Data!DR67</f>
        <v>0.74099999999999999</v>
      </c>
      <c r="BH67" s="20">
        <f>Data!BL67-Data!DS67</f>
        <v>-3.3190000000000008</v>
      </c>
      <c r="BI67" s="20">
        <f>Data!BM67-Data!DT67</f>
        <v>0.52100000000000002</v>
      </c>
      <c r="BJ67" s="20">
        <f>Data!BN67-Data!DU67</f>
        <v>2.1000000000000014</v>
      </c>
      <c r="BK67" s="20">
        <f>Data!BO67-Data!DV67</f>
        <v>1.5999999999999979</v>
      </c>
      <c r="BL67" s="20">
        <f>Data!BP67-Data!DW67</f>
        <v>-0.59999999999999964</v>
      </c>
      <c r="BM67" s="20">
        <f>Data!BQ67-Data!DX67</f>
        <v>3.6527777777777786</v>
      </c>
      <c r="BN67" s="20">
        <f>Data!BR67-Data!DY67</f>
        <v>0.90000000000000036</v>
      </c>
      <c r="BO67" s="20">
        <f>Data!BS67-Data!DZ67</f>
        <v>-172</v>
      </c>
      <c r="BP67" s="20">
        <f>Data!BT67-Data!EA67</f>
        <v>0.18999999999999995</v>
      </c>
      <c r="BQ67" s="20">
        <f>Data!BU67-Data!EB67</f>
        <v>0</v>
      </c>
      <c r="BR67" s="20">
        <f>Data!BV67-Data!EC67</f>
        <v>-202</v>
      </c>
      <c r="BS67" s="20">
        <f>Data!BW67-Data!ED67</f>
        <v>-189</v>
      </c>
      <c r="BT67" s="20">
        <f>Data!BX67-Data!EE67</f>
        <v>-166</v>
      </c>
      <c r="BU67" s="20">
        <f>Data!BY67-Data!EF67</f>
        <v>-172</v>
      </c>
      <c r="BV67" s="20">
        <f>Data!BZ67-Data!EG67</f>
        <v>-165</v>
      </c>
      <c r="BW67" s="20">
        <f>Data!CA67-Data!EH67</f>
        <v>-115.3</v>
      </c>
      <c r="BX67" s="20">
        <f>Data!CB67-Data!EI67</f>
        <v>-172</v>
      </c>
      <c r="BY67" s="20">
        <f>Data!CC67-Data!EJ67</f>
        <v>-216</v>
      </c>
      <c r="BZ67" s="20">
        <f>Data!EK67</f>
        <v>12059.92</v>
      </c>
      <c r="CA67" s="20">
        <f>Data!EL67</f>
        <v>9342.5</v>
      </c>
      <c r="CB67" s="20">
        <f>Data!EM67</f>
        <v>48.974499999999999</v>
      </c>
      <c r="CC67" s="20">
        <f>Data!EN67</f>
        <v>113.0138888888889</v>
      </c>
      <c r="CD67" s="20">
        <f>Data!EO67</f>
        <v>11.68</v>
      </c>
      <c r="CE67" s="20">
        <f>Data!EP67</f>
        <v>84.820999999999998</v>
      </c>
      <c r="CF67" s="50">
        <f>IF(ISBLANK(Data!EQ67), "", Data!EQ67)</f>
        <v>78</v>
      </c>
      <c r="CG67" s="50">
        <f>IF(ISBLANK(Data!ER67), "", Data!ER67)</f>
        <v>59</v>
      </c>
      <c r="CH67" s="61" t="str">
        <f>IF(ISBLANK(Data!ES67), "", Data!ES67)</f>
        <v>Marquette</v>
      </c>
      <c r="CI67" s="61">
        <f>IF(ISBLANK(Data!ET67), "", Data!ET67)</f>
        <v>137</v>
      </c>
    </row>
    <row r="68" spans="1:87" x14ac:dyDescent="0.45">
      <c r="A68" s="50">
        <f>IF(ISBLANK(Data!A68), "", Data!A68)</f>
        <v>45269</v>
      </c>
      <c r="B68" s="50" t="str">
        <f>IF(ISBLANK(Data!B68), "", Data!B68)</f>
        <v>Weber St.</v>
      </c>
      <c r="C68" s="50">
        <f>IF(ISBLANK(Data!C68), "", Data!C68)</f>
        <v>347</v>
      </c>
      <c r="D68" s="50" t="str">
        <f>IF(ISBLANK(Data!D68), "", Data!D68)</f>
        <v>Cal Poly</v>
      </c>
      <c r="E68" s="50">
        <f>IF(ISBLANK(Data!E68), "", Data!E68)</f>
        <v>37</v>
      </c>
      <c r="F68" s="50" t="str">
        <f>IF(ISBLANK(Data!F68), "", Data!F68)</f>
        <v>N</v>
      </c>
      <c r="G68" s="50" t="str">
        <f>IF(ISBLANK(Data!G68), "", Data!G68)</f>
        <v>Weber St.</v>
      </c>
      <c r="H68" s="50" t="str">
        <f>IF(ISBLANK(Data!H68), "", Data!H68)</f>
        <v>Cal Poly</v>
      </c>
      <c r="I68" s="50" t="str">
        <f>IF(ISBLANK(Data!I68), "", Data!I68)</f>
        <v>Weber St.</v>
      </c>
      <c r="J68" s="50" t="str">
        <f>IF(ISBLANK(Data!J68), "", Data!J68)</f>
        <v>Cal Poly</v>
      </c>
      <c r="K68" s="50" t="str">
        <f>IF(ISBLANK(Data!K68), "", Data!K68)</f>
        <v>Weber State</v>
      </c>
      <c r="L68" s="50" t="str">
        <f>IF(ISBLANK(Data!L68), "", Data!L68)</f>
        <v>Cal Poly</v>
      </c>
      <c r="M68" s="50" t="str">
        <f>IF(ISBLANK(Data!M68), "", Data!M68)</f>
        <v>Weber St</v>
      </c>
      <c r="N68" s="50" t="str">
        <f>IF(ISBLANK(Data!N68), "", Data!N68)</f>
        <v>Cal Poly</v>
      </c>
      <c r="O68" s="50" t="str">
        <f>IF(ISBLANK(Data!O68), "", Data!O68)</f>
        <v>Weber St.</v>
      </c>
      <c r="P68" s="50" t="str">
        <f>IF(ISBLANK(Data!P68), "", Data!P68)</f>
        <v>Cal Poly</v>
      </c>
      <c r="Q68" s="50" t="str">
        <f>IF(ISBLANK(Data!Q68), "", Data!Q68)</f>
        <v>Weber State</v>
      </c>
      <c r="R68" s="50" t="str">
        <f>IF(ISBLANK(Data!R68), "", Data!R68)</f>
        <v>Cal Poly</v>
      </c>
      <c r="S68" s="20">
        <f>Data!W68-Data!CD68</f>
        <v>0.23809523809523797</v>
      </c>
      <c r="T68" s="20">
        <f>Data!X68-Data!CE68</f>
        <v>17.04</v>
      </c>
      <c r="U68" s="20">
        <f>Data!Y68-Data!CF68</f>
        <v>7.3999999999999915</v>
      </c>
      <c r="V68" s="20">
        <f>Data!Z68-Data!CG68</f>
        <v>-9.7000000000000028</v>
      </c>
      <c r="W68" s="20">
        <f>Data!AA68-Data!CH68</f>
        <v>-2.5999999999999943</v>
      </c>
      <c r="X68" s="20">
        <f>Data!AB68-Data!CI68</f>
        <v>-0.16300000000000001</v>
      </c>
      <c r="Y68" s="20">
        <f>Data!AC68-Data!CJ68</f>
        <v>5.3599999999999994</v>
      </c>
      <c r="Z68" s="20">
        <f>Data!AD68-Data!CK68</f>
        <v>0.39999999999999147</v>
      </c>
      <c r="AA68" s="20">
        <f>Data!AE68-Data!CL68</f>
        <v>-4.9000000000000057</v>
      </c>
      <c r="AB68" s="20">
        <f>Data!AF68-Data!CM68</f>
        <v>5.3599999999999994</v>
      </c>
      <c r="AC68" s="20">
        <f>Data!AG68-Data!CN68</f>
        <v>8.7000000000000028</v>
      </c>
      <c r="AD68" s="20">
        <f>Data!AH68-Data!CO68</f>
        <v>-10.699999999999989</v>
      </c>
      <c r="AE68" s="20">
        <f>Data!AI68-Data!CP68</f>
        <v>0.43989999999999996</v>
      </c>
      <c r="AF68" s="20">
        <f>Data!AJ68-Data!CQ68</f>
        <v>3.3</v>
      </c>
      <c r="AG68" s="20">
        <f>Data!AK68-Data!CR68</f>
        <v>0.3</v>
      </c>
      <c r="AH68" s="20">
        <f>Data!AL68-Data!CS68</f>
        <v>200</v>
      </c>
      <c r="AI68" s="20">
        <f>Data!AM68-Data!CT68</f>
        <v>11.2</v>
      </c>
      <c r="AJ68" s="20">
        <f>Data!AN68-Data!CU68</f>
        <v>2.57</v>
      </c>
      <c r="AK68" s="20">
        <f>Data!AO68-Data!CV68</f>
        <v>-103</v>
      </c>
      <c r="AL68" s="20">
        <f>Data!AP68-Data!CW68</f>
        <v>-253</v>
      </c>
      <c r="AM68" s="20">
        <f>Data!AQ68-Data!CX68</f>
        <v>-137</v>
      </c>
      <c r="AN68" s="20">
        <f>Data!AR68-Data!CY68</f>
        <v>6.0000000000000053E-3</v>
      </c>
      <c r="AO68" s="20">
        <f>Data!AS68-Data!CZ68</f>
        <v>6</v>
      </c>
      <c r="AP68" s="20">
        <f>Data!AT68-Data!DA68</f>
        <v>14</v>
      </c>
      <c r="AQ68" s="20">
        <f>Data!AU68-Data!DB68</f>
        <v>9.000000000000008E-3</v>
      </c>
      <c r="AR68" s="20">
        <f>Data!AV68-Data!DC68</f>
        <v>1</v>
      </c>
      <c r="AS68" s="20">
        <f>Data!AW68-Data!DD68</f>
        <v>-13</v>
      </c>
      <c r="AT68" s="20">
        <f>Data!AX68-Data!DE68</f>
        <v>6.3000000000000056E-2</v>
      </c>
      <c r="AU68" s="20">
        <f>Data!AY68-Data!DF68</f>
        <v>-32</v>
      </c>
      <c r="AV68" s="20">
        <f>Data!AZ68-Data!DG68</f>
        <v>0.27500000000000036</v>
      </c>
      <c r="AW68" s="20">
        <f>Data!BA68-Data!DH68</f>
        <v>-54</v>
      </c>
      <c r="AX68" s="20">
        <f>Data!BB68-Data!DI68</f>
        <v>11.399999999999999</v>
      </c>
      <c r="AY68" s="20">
        <f>Data!BC68-Data!DJ68</f>
        <v>-6</v>
      </c>
      <c r="AZ68" s="20">
        <f>Data!BD68-Data!DK68</f>
        <v>-10</v>
      </c>
      <c r="BA68" s="20">
        <f>Data!BE68-Data!DL68</f>
        <v>-26</v>
      </c>
      <c r="BB68" s="20">
        <f>Data!BF68-Data!DM68</f>
        <v>-34</v>
      </c>
      <c r="BC68" s="20">
        <f>Data!BG68-Data!DN68</f>
        <v>-88</v>
      </c>
      <c r="BD68" s="20">
        <f>Data!BH68-Data!DO68</f>
        <v>4.7000000000000028</v>
      </c>
      <c r="BE68" s="20">
        <f>Data!BI68-Data!DP68</f>
        <v>-14.841999999999999</v>
      </c>
      <c r="BF68" s="20">
        <f>Data!BJ68-Data!DQ68</f>
        <v>19.556000000000001</v>
      </c>
      <c r="BG68" s="20">
        <f>Data!BK68-Data!DR68</f>
        <v>0.31400000000000006</v>
      </c>
      <c r="BH68" s="20">
        <f>Data!BL68-Data!DS68</f>
        <v>-1.6189999999999998</v>
      </c>
      <c r="BI68" s="20">
        <f>Data!BM68-Data!DT68</f>
        <v>0.10799999999999998</v>
      </c>
      <c r="BJ68" s="20">
        <f>Data!BN68-Data!DU68</f>
        <v>6.9000000000000021</v>
      </c>
      <c r="BK68" s="20">
        <f>Data!BO68-Data!DV68</f>
        <v>3.6999999999999993</v>
      </c>
      <c r="BL68" s="20">
        <f>Data!BP68-Data!DW68</f>
        <v>-2.6999999999999997</v>
      </c>
      <c r="BM68" s="20">
        <f>Data!BQ68-Data!DX68</f>
        <v>0.22222222222222232</v>
      </c>
      <c r="BN68" s="20">
        <f>Data!BR68-Data!DY68</f>
        <v>-6.6999999999999993</v>
      </c>
      <c r="BO68" s="20">
        <f>Data!BS68-Data!DZ68</f>
        <v>-17</v>
      </c>
      <c r="BP68" s="20">
        <f>Data!BT68-Data!EA68</f>
        <v>1.4000000000000012E-2</v>
      </c>
      <c r="BQ68" s="20">
        <f>Data!BU68-Data!EB68</f>
        <v>0</v>
      </c>
      <c r="BR68" s="20">
        <f>Data!BV68-Data!EC68</f>
        <v>-76</v>
      </c>
      <c r="BS68" s="20">
        <f>Data!BW68-Data!ED68</f>
        <v>-184</v>
      </c>
      <c r="BT68" s="20">
        <f>Data!BX68-Data!EE68</f>
        <v>-168</v>
      </c>
      <c r="BU68" s="20">
        <f>Data!BY68-Data!EF68</f>
        <v>-186</v>
      </c>
      <c r="BV68" s="20">
        <f>Data!BZ68-Data!EG68</f>
        <v>-191</v>
      </c>
      <c r="BW68" s="20">
        <f>Data!CA68-Data!EH68</f>
        <v>-121.49999999999999</v>
      </c>
      <c r="BX68" s="20">
        <f>Data!CB68-Data!EI68</f>
        <v>-17</v>
      </c>
      <c r="BY68" s="20">
        <f>Data!CC68-Data!EJ68</f>
        <v>-211</v>
      </c>
      <c r="BZ68" s="20">
        <f>Data!EK68</f>
        <v>11629.449999999999</v>
      </c>
      <c r="CA68" s="20">
        <f>Data!EL68</f>
        <v>9864.42</v>
      </c>
      <c r="CB68" s="20">
        <f>Data!EM68</f>
        <v>56.125333333333337</v>
      </c>
      <c r="CC68" s="20">
        <f>Data!EN68</f>
        <v>67.998000000000005</v>
      </c>
      <c r="CD68" s="20">
        <f>Data!EO68</f>
        <v>9.6858999999999984</v>
      </c>
      <c r="CE68" s="20">
        <f>Data!EP68</f>
        <v>141.68</v>
      </c>
      <c r="CF68" s="50">
        <f>IF(ISBLANK(Data!EQ68), "", Data!EQ68)</f>
        <v>78</v>
      </c>
      <c r="CG68" s="50">
        <f>IF(ISBLANK(Data!ER68), "", Data!ER68)</f>
        <v>50</v>
      </c>
      <c r="CH68" s="61" t="str">
        <f>IF(ISBLANK(Data!ES68), "", Data!ES68)</f>
        <v>Weber St.</v>
      </c>
      <c r="CI68" s="61">
        <f>IF(ISBLANK(Data!ET68), "", Data!ET68)</f>
        <v>128</v>
      </c>
    </row>
    <row r="69" spans="1:87" x14ac:dyDescent="0.45">
      <c r="A69" s="50">
        <f>IF(ISBLANK(Data!A69), "", Data!A69)</f>
        <v>45269</v>
      </c>
      <c r="B69" s="50" t="str">
        <f>IF(ISBLANK(Data!B69), "", Data!B69)</f>
        <v>UNLV</v>
      </c>
      <c r="C69" s="50">
        <f>IF(ISBLANK(Data!C69), "", Data!C69)</f>
        <v>324</v>
      </c>
      <c r="D69" s="50" t="str">
        <f>IF(ISBLANK(Data!D69), "", Data!D69)</f>
        <v>Loyola Marymount</v>
      </c>
      <c r="E69" s="50">
        <f>IF(ISBLANK(Data!E69), "", Data!E69)</f>
        <v>154</v>
      </c>
      <c r="F69" s="50" t="str">
        <f>IF(ISBLANK(Data!F69), "", Data!F69)</f>
        <v>N</v>
      </c>
      <c r="G69" s="50" t="str">
        <f>IF(ISBLANK(Data!G69), "", Data!G69)</f>
        <v>UNLV</v>
      </c>
      <c r="H69" s="50" t="str">
        <f>IF(ISBLANK(Data!H69), "", Data!H69)</f>
        <v>Loyola Marymount</v>
      </c>
      <c r="I69" s="50" t="str">
        <f>IF(ISBLANK(Data!I69), "", Data!I69)</f>
        <v>UNLV</v>
      </c>
      <c r="J69" s="50" t="str">
        <f>IF(ISBLANK(Data!J69), "", Data!J69)</f>
        <v>Loyola Marymount</v>
      </c>
      <c r="K69" s="50" t="str">
        <f>IF(ISBLANK(Data!K69), "", Data!K69)</f>
        <v>Nevada-Las Vegas</v>
      </c>
      <c r="L69" s="50" t="str">
        <f>IF(ISBLANK(Data!L69), "", Data!L69)</f>
        <v>Loyola Marymount</v>
      </c>
      <c r="M69" s="50" t="str">
        <f>IF(ISBLANK(Data!M69), "", Data!M69)</f>
        <v>UNLV</v>
      </c>
      <c r="N69" s="50" t="str">
        <f>IF(ISBLANK(Data!N69), "", Data!N69)</f>
        <v>Loyola Mymt</v>
      </c>
      <c r="O69" s="50" t="str">
        <f>IF(ISBLANK(Data!O69), "", Data!O69)</f>
        <v>UNLV</v>
      </c>
      <c r="P69" s="50" t="str">
        <f>IF(ISBLANK(Data!P69), "", Data!P69)</f>
        <v>LMU</v>
      </c>
      <c r="Q69" s="50" t="str">
        <f>IF(ISBLANK(Data!Q69), "", Data!Q69)</f>
        <v>UNLV</v>
      </c>
      <c r="R69" s="50" t="str">
        <f>IF(ISBLANK(Data!R69), "", Data!R69)</f>
        <v>Loyola-Marymount</v>
      </c>
      <c r="S69" s="20">
        <f>Data!W69-Data!CD69</f>
        <v>-5.5555555555556024E-2</v>
      </c>
      <c r="T69" s="20">
        <f>Data!X69-Data!CE69</f>
        <v>-1.1599999999999997</v>
      </c>
      <c r="U69" s="20">
        <f>Data!Y69-Data!CF69</f>
        <v>2.2000000000000028</v>
      </c>
      <c r="V69" s="20">
        <f>Data!Z69-Data!CG69</f>
        <v>3.4000000000000057</v>
      </c>
      <c r="W69" s="20">
        <f>Data!AA69-Data!CH69</f>
        <v>-1</v>
      </c>
      <c r="X69" s="20">
        <f>Data!AB69-Data!CI69</f>
        <v>0.13700000000000001</v>
      </c>
      <c r="Y69" s="20">
        <f>Data!AC69-Data!CJ69</f>
        <v>2.21</v>
      </c>
      <c r="Z69" s="20">
        <f>Data!AD69-Data!CK69</f>
        <v>2.3999999999999915</v>
      </c>
      <c r="AA69" s="20">
        <f>Data!AE69-Data!CL69</f>
        <v>0.10000000000000853</v>
      </c>
      <c r="AB69" s="20">
        <f>Data!AF69-Data!CM69</f>
        <v>2.21</v>
      </c>
      <c r="AC69" s="20">
        <f>Data!AG69-Data!CN69</f>
        <v>1.4000000000000057</v>
      </c>
      <c r="AD69" s="20">
        <f>Data!AH69-Data!CO69</f>
        <v>-1.5</v>
      </c>
      <c r="AE69" s="20">
        <f>Data!AI69-Data!CP69</f>
        <v>7.3800000000000088E-2</v>
      </c>
      <c r="AF69" s="20">
        <f>Data!AJ69-Data!CQ69</f>
        <v>0.5</v>
      </c>
      <c r="AG69" s="20">
        <f>Data!AK69-Data!CR69</f>
        <v>-1.6666666666666663E-2</v>
      </c>
      <c r="AH69" s="20">
        <f>Data!AL69-Data!CS69</f>
        <v>24</v>
      </c>
      <c r="AI69" s="20">
        <f>Data!AM69-Data!CT69</f>
        <v>-3.16</v>
      </c>
      <c r="AJ69" s="20">
        <f>Data!AN69-Data!CU69</f>
        <v>2.76</v>
      </c>
      <c r="AK69" s="20">
        <f>Data!AO69-Data!CV69</f>
        <v>-263</v>
      </c>
      <c r="AL69" s="20">
        <f>Data!AP69-Data!CW69</f>
        <v>-177</v>
      </c>
      <c r="AM69" s="20">
        <f>Data!AQ69-Data!CX69</f>
        <v>-176</v>
      </c>
      <c r="AN69" s="20">
        <f>Data!AR69-Data!CY69</f>
        <v>2.4999999999999967E-2</v>
      </c>
      <c r="AO69" s="20">
        <f>Data!AS69-Data!CZ69</f>
        <v>-42</v>
      </c>
      <c r="AP69" s="20">
        <f>Data!AT69-Data!DA69</f>
        <v>-105</v>
      </c>
      <c r="AQ69" s="20">
        <f>Data!AU69-Data!DB69</f>
        <v>-3.0999999999999972E-2</v>
      </c>
      <c r="AR69" s="20">
        <f>Data!AV69-Data!DC69</f>
        <v>-81</v>
      </c>
      <c r="AS69" s="20">
        <f>Data!AW69-Data!DD69</f>
        <v>-103</v>
      </c>
      <c r="AT69" s="20">
        <f>Data!AX69-Data!DE69</f>
        <v>-4.6000000000000041E-2</v>
      </c>
      <c r="AU69" s="20">
        <f>Data!AY69-Data!DF69</f>
        <v>-34</v>
      </c>
      <c r="AV69" s="20">
        <f>Data!AZ69-Data!DG69</f>
        <v>-1.8333333333333339</v>
      </c>
      <c r="AW69" s="20">
        <f>Data!BA69-Data!DH69</f>
        <v>-154</v>
      </c>
      <c r="AX69" s="20">
        <f>Data!BB69-Data!DI69</f>
        <v>-11.625</v>
      </c>
      <c r="AY69" s="20">
        <f>Data!BC69-Data!DJ69</f>
        <v>-40</v>
      </c>
      <c r="AZ69" s="20">
        <f>Data!BD69-Data!DK69</f>
        <v>-3</v>
      </c>
      <c r="BA69" s="20">
        <f>Data!BE69-Data!DL69</f>
        <v>-3</v>
      </c>
      <c r="BB69" s="20">
        <f>Data!BF69-Data!DM69</f>
        <v>-46</v>
      </c>
      <c r="BC69" s="20">
        <f>Data!BG69-Data!DN69</f>
        <v>-91</v>
      </c>
      <c r="BD69" s="20">
        <f>Data!BH69-Data!DO69</f>
        <v>-5</v>
      </c>
      <c r="BE69" s="20">
        <f>Data!BI69-Data!DP69</f>
        <v>4.9440000000000026</v>
      </c>
      <c r="BF69" s="20">
        <f>Data!BJ69-Data!DQ69</f>
        <v>-9.9450000000000003</v>
      </c>
      <c r="BG69" s="20">
        <f>Data!BK69-Data!DR69</f>
        <v>0.11799999999999988</v>
      </c>
      <c r="BH69" s="20">
        <f>Data!BL69-Data!DS69</f>
        <v>-1.5</v>
      </c>
      <c r="BI69" s="20">
        <f>Data!BM69-Data!DT69</f>
        <v>0.25400000000000006</v>
      </c>
      <c r="BJ69" s="20">
        <f>Data!BN69-Data!DU69</f>
        <v>-4.4000000000000021</v>
      </c>
      <c r="BK69" s="20">
        <f>Data!BO69-Data!DV69</f>
        <v>-6.3999999999999986</v>
      </c>
      <c r="BL69" s="20">
        <f>Data!BP69-Data!DW69</f>
        <v>0.89999999999999991</v>
      </c>
      <c r="BM69" s="20">
        <f>Data!BQ69-Data!DX69</f>
        <v>2.1111111111111107</v>
      </c>
      <c r="BN69" s="20">
        <f>Data!BR69-Data!DY69</f>
        <v>-5.3999999999999986</v>
      </c>
      <c r="BO69" s="20">
        <f>Data!BS69-Data!DZ69</f>
        <v>-31</v>
      </c>
      <c r="BP69" s="20">
        <f>Data!BT69-Data!EA69</f>
        <v>1.6000000000000014E-2</v>
      </c>
      <c r="BQ69" s="20">
        <f>Data!BU69-Data!EB69</f>
        <v>-1</v>
      </c>
      <c r="BR69" s="20">
        <f>Data!BV69-Data!EC69</f>
        <v>11</v>
      </c>
      <c r="BS69" s="20">
        <f>Data!BW69-Data!ED69</f>
        <v>-8</v>
      </c>
      <c r="BT69" s="20">
        <f>Data!BX69-Data!EE69</f>
        <v>-48</v>
      </c>
      <c r="BU69" s="20">
        <f>Data!BY69-Data!EF69</f>
        <v>-57</v>
      </c>
      <c r="BV69" s="20">
        <f>Data!BZ69-Data!EG69</f>
        <v>16</v>
      </c>
      <c r="BW69" s="20">
        <f>Data!CA69-Data!EH69</f>
        <v>-16.200000000000003</v>
      </c>
      <c r="BX69" s="20">
        <f>Data!CB69-Data!EI69</f>
        <v>-29</v>
      </c>
      <c r="BY69" s="20">
        <f>Data!CC69-Data!EJ69</f>
        <v>2</v>
      </c>
      <c r="BZ69" s="20">
        <f>Data!EK69</f>
        <v>11405.7</v>
      </c>
      <c r="CA69" s="20">
        <f>Data!EL69</f>
        <v>11545.2</v>
      </c>
      <c r="CB69" s="20">
        <f>Data!EM69</f>
        <v>56.572333333333333</v>
      </c>
      <c r="CC69" s="20">
        <f>Data!EN69</f>
        <v>90.441999999999993</v>
      </c>
      <c r="CD69" s="20">
        <f>Data!EO69</f>
        <v>10.443999999999999</v>
      </c>
      <c r="CE69" s="20">
        <f>Data!EP69</f>
        <v>122.49999999999999</v>
      </c>
      <c r="CF69" s="50">
        <f>IF(ISBLANK(Data!EQ69), "", Data!EQ69)</f>
        <v>75</v>
      </c>
      <c r="CG69" s="50">
        <f>IF(ISBLANK(Data!ER69), "", Data!ER69)</f>
        <v>78</v>
      </c>
      <c r="CH69" s="61" t="str">
        <f>IF(ISBLANK(Data!ES69), "", Data!ES69)</f>
        <v>Loyola Marymount</v>
      </c>
      <c r="CI69" s="61">
        <f>IF(ISBLANK(Data!ET69), "", Data!ET69)</f>
        <v>153</v>
      </c>
    </row>
    <row r="70" spans="1:87" x14ac:dyDescent="0.45">
      <c r="A70" s="50">
        <f>IF(ISBLANK(Data!A70), "", Data!A70)</f>
        <v>45269</v>
      </c>
      <c r="B70" s="50" t="str">
        <f>IF(ISBLANK(Data!B70), "", Data!B70)</f>
        <v>San Diego St.</v>
      </c>
      <c r="C70" s="50">
        <f>IF(ISBLANK(Data!C70), "", Data!C70)</f>
        <v>259</v>
      </c>
      <c r="D70" s="50" t="str">
        <f>IF(ISBLANK(Data!D70), "", Data!D70)</f>
        <v>UC Irvine</v>
      </c>
      <c r="E70" s="50">
        <f>IF(ISBLANK(Data!E70), "", Data!E70)</f>
        <v>312</v>
      </c>
      <c r="F70" s="50" t="str">
        <f>IF(ISBLANK(Data!F70), "", Data!F70)</f>
        <v>N</v>
      </c>
      <c r="G70" s="50" t="str">
        <f>IF(ISBLANK(Data!G70), "", Data!G70)</f>
        <v>San Diego St.</v>
      </c>
      <c r="H70" s="50" t="str">
        <f>IF(ISBLANK(Data!H70), "", Data!H70)</f>
        <v>UC Irvine</v>
      </c>
      <c r="I70" s="50" t="str">
        <f>IF(ISBLANK(Data!I70), "", Data!I70)</f>
        <v>San Diego St.</v>
      </c>
      <c r="J70" s="50" t="str">
        <f>IF(ISBLANK(Data!J70), "", Data!J70)</f>
        <v>UC Irvine</v>
      </c>
      <c r="K70" s="50" t="str">
        <f>IF(ISBLANK(Data!K70), "", Data!K70)</f>
        <v>San Diego State</v>
      </c>
      <c r="L70" s="50" t="str">
        <f>IF(ISBLANK(Data!L70), "", Data!L70)</f>
        <v>UC Irvine</v>
      </c>
      <c r="M70" s="50" t="str">
        <f>IF(ISBLANK(Data!M70), "", Data!M70)</f>
        <v>San Diego St</v>
      </c>
      <c r="N70" s="50" t="str">
        <f>IF(ISBLANK(Data!N70), "", Data!N70)</f>
        <v>UC Irvine</v>
      </c>
      <c r="O70" s="50" t="str">
        <f>IF(ISBLANK(Data!O70), "", Data!O70)</f>
        <v>San Diego St.</v>
      </c>
      <c r="P70" s="50" t="str">
        <f>IF(ISBLANK(Data!P70), "", Data!P70)</f>
        <v>UC Irvine</v>
      </c>
      <c r="Q70" s="50" t="str">
        <f>IF(ISBLANK(Data!Q70), "", Data!Q70)</f>
        <v>San Diego State</v>
      </c>
      <c r="R70" s="50" t="str">
        <f>IF(ISBLANK(Data!R70), "", Data!R70)</f>
        <v>UC Irvine</v>
      </c>
      <c r="S70" s="20">
        <f>Data!W70-Data!CD70</f>
        <v>0.11111111111111105</v>
      </c>
      <c r="T70" s="20">
        <f>Data!X70-Data!CE70</f>
        <v>7.6900000000000013</v>
      </c>
      <c r="U70" s="20">
        <f>Data!Y70-Data!CF70</f>
        <v>6.8000000000000114</v>
      </c>
      <c r="V70" s="20">
        <f>Data!Z70-Data!CG70</f>
        <v>-0.90000000000000568</v>
      </c>
      <c r="W70" s="20">
        <f>Data!AA70-Data!CH70</f>
        <v>-1</v>
      </c>
      <c r="X70" s="20">
        <f>Data!AB70-Data!CI70</f>
        <v>8.7999999999999995E-2</v>
      </c>
      <c r="Y70" s="20">
        <f>Data!AC70-Data!CJ70</f>
        <v>1.7400000000000002</v>
      </c>
      <c r="Z70" s="20">
        <f>Data!AD70-Data!CK70</f>
        <v>-0.20000000000000284</v>
      </c>
      <c r="AA70" s="20">
        <f>Data!AE70-Data!CL70</f>
        <v>-2</v>
      </c>
      <c r="AB70" s="20">
        <f>Data!AF70-Data!CM70</f>
        <v>1.7400000000000002</v>
      </c>
      <c r="AC70" s="20">
        <f>Data!AG70-Data!CN70</f>
        <v>5.4000000000000057</v>
      </c>
      <c r="AD70" s="20">
        <f>Data!AH70-Data!CO70</f>
        <v>-2.9000000000000057</v>
      </c>
      <c r="AE70" s="20">
        <f>Data!AI70-Data!CP70</f>
        <v>0.14339999999999997</v>
      </c>
      <c r="AF70" s="20">
        <f>Data!AJ70-Data!CQ70</f>
        <v>1.5</v>
      </c>
      <c r="AG70" s="20">
        <f>Data!AK70-Data!CR70</f>
        <v>0.1875</v>
      </c>
      <c r="AH70" s="20">
        <f>Data!AL70-Data!CS70</f>
        <v>73</v>
      </c>
      <c r="AI70" s="20">
        <f>Data!AM70-Data!CT70</f>
        <v>7.629999999999999</v>
      </c>
      <c r="AJ70" s="20">
        <f>Data!AN70-Data!CU70</f>
        <v>5.2500000000000009</v>
      </c>
      <c r="AK70" s="20">
        <f>Data!AO70-Data!CV70</f>
        <v>-5</v>
      </c>
      <c r="AL70" s="20">
        <f>Data!AP70-Data!CW70</f>
        <v>16</v>
      </c>
      <c r="AM70" s="20">
        <f>Data!AQ70-Data!CX70</f>
        <v>7</v>
      </c>
      <c r="AN70" s="20">
        <f>Data!AR70-Data!CY70</f>
        <v>-5.099999999999999E-2</v>
      </c>
      <c r="AO70" s="20">
        <f>Data!AS70-Data!CZ70</f>
        <v>10</v>
      </c>
      <c r="AP70" s="20">
        <f>Data!AT70-Data!DA70</f>
        <v>46</v>
      </c>
      <c r="AQ70" s="20">
        <f>Data!AU70-Data!DB70</f>
        <v>-3.5999999999999976E-2</v>
      </c>
      <c r="AR70" s="20">
        <f>Data!AV70-Data!DC70</f>
        <v>33</v>
      </c>
      <c r="AS70" s="20">
        <f>Data!AW70-Data!DD70</f>
        <v>43</v>
      </c>
      <c r="AT70" s="20">
        <f>Data!AX70-Data!DE70</f>
        <v>1.3000000000000012E-2</v>
      </c>
      <c r="AU70" s="20">
        <f>Data!AY70-Data!DF70</f>
        <v>13</v>
      </c>
      <c r="AV70" s="20">
        <f>Data!AZ70-Data!DG70</f>
        <v>1.625</v>
      </c>
      <c r="AW70" s="20">
        <f>Data!BA70-Data!DH70</f>
        <v>10</v>
      </c>
      <c r="AX70" s="20">
        <f>Data!BB70-Data!DI70</f>
        <v>1.25</v>
      </c>
      <c r="AY70" s="20">
        <f>Data!BC70-Data!DJ70</f>
        <v>-18</v>
      </c>
      <c r="AZ70" s="20">
        <f>Data!BD70-Data!DK70</f>
        <v>16</v>
      </c>
      <c r="BA70" s="20">
        <f>Data!BE70-Data!DL70</f>
        <v>2</v>
      </c>
      <c r="BB70" s="20">
        <f>Data!BF70-Data!DM70</f>
        <v>-18</v>
      </c>
      <c r="BC70" s="20">
        <f>Data!BG70-Data!DN70</f>
        <v>-13</v>
      </c>
      <c r="BD70" s="20">
        <f>Data!BH70-Data!DO70</f>
        <v>-0.5</v>
      </c>
      <c r="BE70" s="20">
        <f>Data!BI70-Data!DP70</f>
        <v>1.7779999999999916</v>
      </c>
      <c r="BF70" s="20">
        <f>Data!BJ70-Data!DQ70</f>
        <v>-2.3330000000000002</v>
      </c>
      <c r="BG70" s="20">
        <f>Data!BK70-Data!DR70</f>
        <v>6.2999999999999945E-2</v>
      </c>
      <c r="BH70" s="20">
        <f>Data!BL70-Data!DS70</f>
        <v>-2</v>
      </c>
      <c r="BI70" s="20">
        <f>Data!BM70-Data!DT70</f>
        <v>0.26400000000000001</v>
      </c>
      <c r="BJ70" s="20">
        <f>Data!BN70-Data!DU70</f>
        <v>5.1000000000000014</v>
      </c>
      <c r="BK70" s="20">
        <f>Data!BO70-Data!DV70</f>
        <v>4.8000000000000007</v>
      </c>
      <c r="BL70" s="20">
        <f>Data!BP70-Data!DW70</f>
        <v>0.19999999999999973</v>
      </c>
      <c r="BM70" s="20">
        <f>Data!BQ70-Data!DX70</f>
        <v>1.7777777777777777</v>
      </c>
      <c r="BN70" s="20">
        <f>Data!BR70-Data!DY70</f>
        <v>-1.5</v>
      </c>
      <c r="BO70" s="20">
        <f>Data!BS70-Data!DZ70</f>
        <v>-69</v>
      </c>
      <c r="BP70" s="20">
        <f>Data!BT70-Data!EA70</f>
        <v>8.5000000000000075E-2</v>
      </c>
      <c r="BQ70" s="20">
        <f>Data!BU70-Data!EB70</f>
        <v>-3</v>
      </c>
      <c r="BR70" s="20">
        <f>Data!BV70-Data!EC70</f>
        <v>-41</v>
      </c>
      <c r="BS70" s="20">
        <f>Data!BW70-Data!ED70</f>
        <v>-87</v>
      </c>
      <c r="BT70" s="20">
        <f>Data!BX70-Data!EE70</f>
        <v>-36</v>
      </c>
      <c r="BU70" s="20">
        <f>Data!BY70-Data!EF70</f>
        <v>-35</v>
      </c>
      <c r="BV70" s="20">
        <f>Data!BZ70-Data!EG70</f>
        <v>-48</v>
      </c>
      <c r="BW70" s="20">
        <f>Data!CA70-Data!EH70</f>
        <v>-34.299999999999997</v>
      </c>
      <c r="BX70" s="20">
        <f>Data!CB70-Data!EI70</f>
        <v>-69</v>
      </c>
      <c r="BY70" s="20">
        <f>Data!CC70-Data!EJ70</f>
        <v>-56</v>
      </c>
      <c r="BZ70" s="20">
        <f>Data!EK70</f>
        <v>10965.78</v>
      </c>
      <c r="CA70" s="20">
        <f>Data!EL70</f>
        <v>10212.279999999999</v>
      </c>
      <c r="CB70" s="20">
        <f>Data!EM70</f>
        <v>73.050888888888892</v>
      </c>
      <c r="CC70" s="20">
        <f>Data!EN70</f>
        <v>109.3228888888889</v>
      </c>
      <c r="CD70" s="20">
        <f>Data!EO70</f>
        <v>12.0555</v>
      </c>
      <c r="CE70" s="20">
        <f>Data!EP70</f>
        <v>119.90599999999999</v>
      </c>
      <c r="CF70" s="50">
        <f>IF(ISBLANK(Data!EQ70), "", Data!EQ70)</f>
        <v>63</v>
      </c>
      <c r="CG70" s="50">
        <f>IF(ISBLANK(Data!ER70), "", Data!ER70)</f>
        <v>62</v>
      </c>
      <c r="CH70" s="61" t="str">
        <f>IF(ISBLANK(Data!ES70), "", Data!ES70)</f>
        <v>San Diego St.</v>
      </c>
      <c r="CI70" s="61">
        <f>IF(ISBLANK(Data!ET70), "", Data!ET70)</f>
        <v>125</v>
      </c>
    </row>
    <row r="71" spans="1:87" x14ac:dyDescent="0.45">
      <c r="A71" s="50">
        <f>IF(ISBLANK(Data!A71), "", Data!A71)</f>
        <v>45269</v>
      </c>
      <c r="B71" s="50" t="str">
        <f>IF(ISBLANK(Data!B71), "", Data!B71)</f>
        <v>Washington</v>
      </c>
      <c r="C71" s="50">
        <f>IF(ISBLANK(Data!C71), "", Data!C71)</f>
        <v>345</v>
      </c>
      <c r="D71" s="50" t="str">
        <f>IF(ISBLANK(Data!D71), "", Data!D71)</f>
        <v>Gonzaga</v>
      </c>
      <c r="E71" s="50">
        <f>IF(ISBLANK(Data!E71), "", Data!E71)</f>
        <v>103</v>
      </c>
      <c r="F71" s="50" t="str">
        <f>IF(ISBLANK(Data!F71), "", Data!F71)</f>
        <v>N</v>
      </c>
      <c r="G71" s="50" t="str">
        <f>IF(ISBLANK(Data!G71), "", Data!G71)</f>
        <v>Washington</v>
      </c>
      <c r="H71" s="50" t="str">
        <f>IF(ISBLANK(Data!H71), "", Data!H71)</f>
        <v>Gonzaga</v>
      </c>
      <c r="I71" s="50" t="str">
        <f>IF(ISBLANK(Data!I71), "", Data!I71)</f>
        <v>Washington</v>
      </c>
      <c r="J71" s="50" t="str">
        <f>IF(ISBLANK(Data!J71), "", Data!J71)</f>
        <v>Gonzaga</v>
      </c>
      <c r="K71" s="50" t="str">
        <f>IF(ISBLANK(Data!K71), "", Data!K71)</f>
        <v>Washington</v>
      </c>
      <c r="L71" s="50" t="str">
        <f>IF(ISBLANK(Data!L71), "", Data!L71)</f>
        <v>Gonzaga</v>
      </c>
      <c r="M71" s="50" t="str">
        <f>IF(ISBLANK(Data!M71), "", Data!M71)</f>
        <v>Washington</v>
      </c>
      <c r="N71" s="50" t="str">
        <f>IF(ISBLANK(Data!N71), "", Data!N71)</f>
        <v>Gonzaga</v>
      </c>
      <c r="O71" s="50" t="str">
        <f>IF(ISBLANK(Data!O71), "", Data!O71)</f>
        <v>Washington</v>
      </c>
      <c r="P71" s="50" t="str">
        <f>IF(ISBLANK(Data!P71), "", Data!P71)</f>
        <v>Gonzaga</v>
      </c>
      <c r="Q71" s="50" t="str">
        <f>IF(ISBLANK(Data!Q71), "", Data!Q71)</f>
        <v>Washington</v>
      </c>
      <c r="R71" s="50" t="str">
        <f>IF(ISBLANK(Data!R71), "", Data!R71)</f>
        <v>Gonzaga</v>
      </c>
      <c r="S71" s="20">
        <f>Data!W71-Data!CD71</f>
        <v>-0.25</v>
      </c>
      <c r="T71" s="20">
        <f>Data!X71-Data!CE71</f>
        <v>-11.589999999999998</v>
      </c>
      <c r="U71" s="20">
        <f>Data!Y71-Data!CF71</f>
        <v>-6.5</v>
      </c>
      <c r="V71" s="20">
        <f>Data!Z71-Data!CG71</f>
        <v>5</v>
      </c>
      <c r="W71" s="20">
        <f>Data!AA71-Data!CH71</f>
        <v>1.2000000000000028</v>
      </c>
      <c r="X71" s="20">
        <f>Data!AB71-Data!CI71</f>
        <v>-0.13200000000000001</v>
      </c>
      <c r="Y71" s="20">
        <f>Data!AC71-Data!CJ71</f>
        <v>-1.9900000000000002</v>
      </c>
      <c r="Z71" s="20">
        <f>Data!AD71-Data!CK71</f>
        <v>-1.7000000000000028</v>
      </c>
      <c r="AA71" s="20">
        <f>Data!AE71-Data!CL71</f>
        <v>0.40000000000000568</v>
      </c>
      <c r="AB71" s="20">
        <f>Data!AF71-Data!CM71</f>
        <v>-1.9900000000000002</v>
      </c>
      <c r="AC71" s="20">
        <f>Data!AG71-Data!CN71</f>
        <v>-5.2999999999999972</v>
      </c>
      <c r="AD71" s="20">
        <f>Data!AH71-Data!CO71</f>
        <v>4.5</v>
      </c>
      <c r="AE71" s="20">
        <f>Data!AI71-Data!CP71</f>
        <v>-0.12380000000000002</v>
      </c>
      <c r="AF71" s="20">
        <f>Data!AJ71-Data!CQ71</f>
        <v>-2.2000000000000002</v>
      </c>
      <c r="AG71" s="20">
        <f>Data!AK71-Data!CR71</f>
        <v>-0.3035714285714286</v>
      </c>
      <c r="AH71" s="20">
        <f>Data!AL71-Data!CS71</f>
        <v>-69</v>
      </c>
      <c r="AI71" s="20">
        <f>Data!AM71-Data!CT71</f>
        <v>-0.98999999999999844</v>
      </c>
      <c r="AJ71" s="20">
        <f>Data!AN71-Data!CU71</f>
        <v>2.74</v>
      </c>
      <c r="AK71" s="20">
        <f>Data!AO71-Data!CV71</f>
        <v>-36</v>
      </c>
      <c r="AL71" s="20">
        <f>Data!AP71-Data!CW71</f>
        <v>46</v>
      </c>
      <c r="AM71" s="20">
        <f>Data!AQ71-Data!CX71</f>
        <v>-25</v>
      </c>
      <c r="AN71" s="20">
        <f>Data!AR71-Data!CY71</f>
        <v>-3.400000000000003E-2</v>
      </c>
      <c r="AO71" s="20">
        <f>Data!AS71-Data!CZ71</f>
        <v>-4</v>
      </c>
      <c r="AP71" s="20">
        <f>Data!AT71-Data!DA71</f>
        <v>5</v>
      </c>
      <c r="AQ71" s="20">
        <f>Data!AU71-Data!DB71</f>
        <v>-3.2999999999999974E-2</v>
      </c>
      <c r="AR71" s="20">
        <f>Data!AV71-Data!DC71</f>
        <v>28</v>
      </c>
      <c r="AS71" s="20">
        <f>Data!AW71-Data!DD71</f>
        <v>36</v>
      </c>
      <c r="AT71" s="20">
        <f>Data!AX71-Data!DE71</f>
        <v>1.8999999999999906E-2</v>
      </c>
      <c r="AU71" s="20">
        <f>Data!AY71-Data!DF71</f>
        <v>-19</v>
      </c>
      <c r="AV71" s="20">
        <f>Data!AZ71-Data!DG71</f>
        <v>-4.428571428571427</v>
      </c>
      <c r="AW71" s="20">
        <f>Data!BA71-Data!DH71</f>
        <v>-49</v>
      </c>
      <c r="AX71" s="20">
        <f>Data!BB71-Data!DI71</f>
        <v>-12.714285714285715</v>
      </c>
      <c r="AY71" s="20">
        <f>Data!BC71-Data!DJ71</f>
        <v>5</v>
      </c>
      <c r="AZ71" s="20">
        <f>Data!BD71-Data!DK71</f>
        <v>0</v>
      </c>
      <c r="BA71" s="20">
        <f>Data!BE71-Data!DL71</f>
        <v>15</v>
      </c>
      <c r="BB71" s="20">
        <f>Data!BF71-Data!DM71</f>
        <v>-4</v>
      </c>
      <c r="BC71" s="20">
        <f>Data!BG71-Data!DN71</f>
        <v>24</v>
      </c>
      <c r="BD71" s="20">
        <f>Data!BH71-Data!DO71</f>
        <v>-4.4000000000000057</v>
      </c>
      <c r="BE71" s="20">
        <f>Data!BI71-Data!DP71</f>
        <v>5.75</v>
      </c>
      <c r="BF71" s="20">
        <f>Data!BJ71-Data!DQ71</f>
        <v>-10.25</v>
      </c>
      <c r="BG71" s="20">
        <f>Data!BK71-Data!DR71</f>
        <v>0.10399999999999987</v>
      </c>
      <c r="BH71" s="20">
        <f>Data!BL71-Data!DS71</f>
        <v>-0.5</v>
      </c>
      <c r="BI71" s="20">
        <f>Data!BM71-Data!DT71</f>
        <v>2.200000000000002E-2</v>
      </c>
      <c r="BJ71" s="20">
        <f>Data!BN71-Data!DU71</f>
        <v>0.69999999999999929</v>
      </c>
      <c r="BK71" s="20">
        <f>Data!BO71-Data!DV71</f>
        <v>4.5</v>
      </c>
      <c r="BL71" s="20">
        <f>Data!BP71-Data!DW71</f>
        <v>1.9000000000000004</v>
      </c>
      <c r="BM71" s="20">
        <f>Data!BQ71-Data!DX71</f>
        <v>0</v>
      </c>
      <c r="BN71" s="20">
        <f>Data!BR71-Data!DY71</f>
        <v>3</v>
      </c>
      <c r="BO71" s="20">
        <f>Data!BS71-Data!DZ71</f>
        <v>68</v>
      </c>
      <c r="BP71" s="20">
        <f>Data!BT71-Data!EA71</f>
        <v>-7.6000000000000068E-2</v>
      </c>
      <c r="BQ71" s="20">
        <f>Data!BU71-Data!EB71</f>
        <v>-1</v>
      </c>
      <c r="BR71" s="20">
        <f>Data!BV71-Data!EC71</f>
        <v>34</v>
      </c>
      <c r="BS71" s="20">
        <f>Data!BW71-Data!ED71</f>
        <v>49</v>
      </c>
      <c r="BT71" s="20">
        <f>Data!BX71-Data!EE71</f>
        <v>101</v>
      </c>
      <c r="BU71" s="20">
        <f>Data!BY71-Data!EF71</f>
        <v>45</v>
      </c>
      <c r="BV71" s="20">
        <f>Data!BZ71-Data!EG71</f>
        <v>48</v>
      </c>
      <c r="BW71" s="20">
        <f>Data!CA71-Data!EH71</f>
        <v>40.5</v>
      </c>
      <c r="BX71" s="20">
        <f>Data!CB71-Data!EI71</f>
        <v>77</v>
      </c>
      <c r="BY71" s="20">
        <f>Data!CC71-Data!EJ71</f>
        <v>66</v>
      </c>
      <c r="BZ71" s="20">
        <f>Data!EK71</f>
        <v>10582.24</v>
      </c>
      <c r="CA71" s="20">
        <f>Data!EL71</f>
        <v>11788.84</v>
      </c>
      <c r="CB71" s="20">
        <f>Data!EM71</f>
        <v>82.6875</v>
      </c>
      <c r="CC71" s="20">
        <f>Data!EN71</f>
        <v>86.0625</v>
      </c>
      <c r="CD71" s="20">
        <f>Data!EO71</f>
        <v>13.445600000000002</v>
      </c>
      <c r="CE71" s="20">
        <f>Data!EP71</f>
        <v>93.765000000000001</v>
      </c>
      <c r="CF71" s="50">
        <f>IF(ISBLANK(Data!EQ71), "", Data!EQ71)</f>
        <v>78</v>
      </c>
      <c r="CG71" s="50">
        <f>IF(ISBLANK(Data!ER71), "", Data!ER71)</f>
        <v>73</v>
      </c>
      <c r="CH71" s="61" t="str">
        <f>IF(ISBLANK(Data!ES71), "", Data!ES71)</f>
        <v>Washington</v>
      </c>
      <c r="CI71" s="61">
        <f>IF(ISBLANK(Data!ET71), "", Data!ET71)</f>
        <v>151</v>
      </c>
    </row>
    <row r="72" spans="1:87" x14ac:dyDescent="0.45">
      <c r="A72" s="50">
        <f>IF(ISBLANK(Data!A72), "", Data!A72)</f>
        <v>45269</v>
      </c>
      <c r="B72" s="50" t="str">
        <f>IF(ISBLANK(Data!B72), "", Data!B72)</f>
        <v>San Diego</v>
      </c>
      <c r="C72" s="50">
        <f>IF(ISBLANK(Data!C72), "", Data!C72)</f>
        <v>258</v>
      </c>
      <c r="D72" s="50" t="str">
        <f>IF(ISBLANK(Data!D72), "", Data!D72)</f>
        <v>Arizona St.</v>
      </c>
      <c r="E72" s="50">
        <f>IF(ISBLANK(Data!E72), "", Data!E72)</f>
        <v>12</v>
      </c>
      <c r="F72" s="50" t="str">
        <f>IF(ISBLANK(Data!F72), "", Data!F72)</f>
        <v>N</v>
      </c>
      <c r="G72" s="50" t="str">
        <f>IF(ISBLANK(Data!G72), "", Data!G72)</f>
        <v>San Diego</v>
      </c>
      <c r="H72" s="50" t="str">
        <f>IF(ISBLANK(Data!H72), "", Data!H72)</f>
        <v>Arizona St.</v>
      </c>
      <c r="I72" s="50" t="str">
        <f>IF(ISBLANK(Data!I72), "", Data!I72)</f>
        <v>San Diego</v>
      </c>
      <c r="J72" s="50" t="str">
        <f>IF(ISBLANK(Data!J72), "", Data!J72)</f>
        <v>Arizona St.</v>
      </c>
      <c r="K72" s="50" t="str">
        <f>IF(ISBLANK(Data!K72), "", Data!K72)</f>
        <v>San Diego</v>
      </c>
      <c r="L72" s="50" t="str">
        <f>IF(ISBLANK(Data!L72), "", Data!L72)</f>
        <v>Arizona State</v>
      </c>
      <c r="M72" s="50" t="str">
        <f>IF(ISBLANK(Data!M72), "", Data!M72)</f>
        <v>San Diego</v>
      </c>
      <c r="N72" s="50" t="str">
        <f>IF(ISBLANK(Data!N72), "", Data!N72)</f>
        <v>Arizona St</v>
      </c>
      <c r="O72" s="50" t="str">
        <f>IF(ISBLANK(Data!O72), "", Data!O72)</f>
        <v>San Diego</v>
      </c>
      <c r="P72" s="50" t="str">
        <f>IF(ISBLANK(Data!P72), "", Data!P72)</f>
        <v>Arizona St.</v>
      </c>
      <c r="Q72" s="50" t="str">
        <f>IF(ISBLANK(Data!Q72), "", Data!Q72)</f>
        <v>San Diego</v>
      </c>
      <c r="R72" s="50" t="str">
        <f>IF(ISBLANK(Data!R72), "", Data!R72)</f>
        <v>Arizona State</v>
      </c>
      <c r="S72" s="20">
        <f>Data!W72-Data!CD72</f>
        <v>-0.15000000000000002</v>
      </c>
      <c r="T72" s="20">
        <f>Data!X72-Data!CE72</f>
        <v>-13.459999999999999</v>
      </c>
      <c r="U72" s="20">
        <f>Data!Y72-Data!CF72</f>
        <v>-4.0999999999999943</v>
      </c>
      <c r="V72" s="20">
        <f>Data!Z72-Data!CG72</f>
        <v>9.4000000000000057</v>
      </c>
      <c r="W72" s="20">
        <f>Data!AA72-Data!CH72</f>
        <v>0.79999999999999716</v>
      </c>
      <c r="X72" s="20">
        <f>Data!AB72-Data!CI72</f>
        <v>-0.14000000000000001</v>
      </c>
      <c r="Y72" s="20">
        <f>Data!AC72-Data!CJ72</f>
        <v>-8.0399999999999991</v>
      </c>
      <c r="Z72" s="20">
        <f>Data!AD72-Data!CK72</f>
        <v>-3</v>
      </c>
      <c r="AA72" s="20">
        <f>Data!AE72-Data!CL72</f>
        <v>5</v>
      </c>
      <c r="AB72" s="20">
        <f>Data!AF72-Data!CM72</f>
        <v>-8.0399999999999991</v>
      </c>
      <c r="AC72" s="20">
        <f>Data!AG72-Data!CN72</f>
        <v>-2.7000000000000028</v>
      </c>
      <c r="AD72" s="20">
        <f>Data!AH72-Data!CO72</f>
        <v>11.5</v>
      </c>
      <c r="AE72" s="20">
        <f>Data!AI72-Data!CP72</f>
        <v>-0.37979999999999997</v>
      </c>
      <c r="AF72" s="20">
        <f>Data!AJ72-Data!CQ72</f>
        <v>-2.6999999999999997</v>
      </c>
      <c r="AG72" s="20">
        <f>Data!AK72-Data!CR72</f>
        <v>-0.37857142857142856</v>
      </c>
      <c r="AH72" s="20">
        <f>Data!AL72-Data!CS72</f>
        <v>-208</v>
      </c>
      <c r="AI72" s="20">
        <f>Data!AM72-Data!CT72</f>
        <v>-13.58</v>
      </c>
      <c r="AJ72" s="20">
        <f>Data!AN72-Data!CU72</f>
        <v>-10.7</v>
      </c>
      <c r="AK72" s="20">
        <f>Data!AO72-Data!CV72</f>
        <v>174</v>
      </c>
      <c r="AL72" s="20">
        <f>Data!AP72-Data!CW72</f>
        <v>194</v>
      </c>
      <c r="AM72" s="20">
        <f>Data!AQ72-Data!CX72</f>
        <v>119</v>
      </c>
      <c r="AN72" s="20">
        <f>Data!AR72-Data!CY72</f>
        <v>1.9000000000000017E-2</v>
      </c>
      <c r="AO72" s="20">
        <f>Data!AS72-Data!CZ72</f>
        <v>19</v>
      </c>
      <c r="AP72" s="20">
        <f>Data!AT72-Data!DA72</f>
        <v>42</v>
      </c>
      <c r="AQ72" s="20">
        <f>Data!AU72-Data!DB72</f>
        <v>3.5000000000000031E-2</v>
      </c>
      <c r="AR72" s="20">
        <f>Data!AV72-Data!DC72</f>
        <v>35</v>
      </c>
      <c r="AS72" s="20">
        <f>Data!AW72-Data!DD72</f>
        <v>8</v>
      </c>
      <c r="AT72" s="20">
        <f>Data!AX72-Data!DE72</f>
        <v>0.14900000000000002</v>
      </c>
      <c r="AU72" s="20">
        <f>Data!AY72-Data!DF72</f>
        <v>27</v>
      </c>
      <c r="AV72" s="20">
        <f>Data!AZ72-Data!DG72</f>
        <v>5.0892857142857135</v>
      </c>
      <c r="AW72" s="20">
        <f>Data!BA72-Data!DH72</f>
        <v>71</v>
      </c>
      <c r="AX72" s="20">
        <f>Data!BB72-Data!DI72</f>
        <v>15.357142857142854</v>
      </c>
      <c r="AY72" s="20">
        <f>Data!BC72-Data!DJ72</f>
        <v>23</v>
      </c>
      <c r="AZ72" s="20">
        <f>Data!BD72-Data!DK72</f>
        <v>2</v>
      </c>
      <c r="BA72" s="20">
        <f>Data!BE72-Data!DL72</f>
        <v>7</v>
      </c>
      <c r="BB72" s="20">
        <f>Data!BF72-Data!DM72</f>
        <v>60</v>
      </c>
      <c r="BC72" s="20">
        <f>Data!BG72-Data!DN72</f>
        <v>59</v>
      </c>
      <c r="BD72" s="20">
        <f>Data!BH72-Data!DO72</f>
        <v>3.6999999999999886</v>
      </c>
      <c r="BE72" s="20">
        <f>Data!BI72-Data!DP72</f>
        <v>6.0999999999999943</v>
      </c>
      <c r="BF72" s="20">
        <f>Data!BJ72-Data!DQ72</f>
        <v>-2.375</v>
      </c>
      <c r="BG72" s="20">
        <f>Data!BK72-Data!DR72</f>
        <v>-0.32700000000000007</v>
      </c>
      <c r="BH72" s="20">
        <f>Data!BL72-Data!DS72</f>
        <v>3.9000000000000004</v>
      </c>
      <c r="BI72" s="20">
        <f>Data!BM72-Data!DT72</f>
        <v>-0.31900000000000006</v>
      </c>
      <c r="BJ72" s="20">
        <f>Data!BN72-Data!DU72</f>
        <v>0.29999999999999716</v>
      </c>
      <c r="BK72" s="20">
        <f>Data!BO72-Data!DV72</f>
        <v>-4</v>
      </c>
      <c r="BL72" s="20">
        <f>Data!BP72-Data!DW72</f>
        <v>-9.9999999999999645E-2</v>
      </c>
      <c r="BM72" s="20">
        <f>Data!BQ72-Data!DX72</f>
        <v>-1.4749999999999996</v>
      </c>
      <c r="BN72" s="20">
        <f>Data!BR72-Data!DY72</f>
        <v>2.7000000000000011</v>
      </c>
      <c r="BO72" s="20">
        <f>Data!BS72-Data!DZ72</f>
        <v>190</v>
      </c>
      <c r="BP72" s="20">
        <f>Data!BT72-Data!EA72</f>
        <v>-0.14799999999999996</v>
      </c>
      <c r="BQ72" s="20">
        <f>Data!BU72-Data!EB72</f>
        <v>0</v>
      </c>
      <c r="BR72" s="20">
        <f>Data!BV72-Data!EC72</f>
        <v>139</v>
      </c>
      <c r="BS72" s="20">
        <f>Data!BW72-Data!ED72</f>
        <v>187</v>
      </c>
      <c r="BT72" s="20">
        <f>Data!BX72-Data!EE72</f>
        <v>145</v>
      </c>
      <c r="BU72" s="20">
        <f>Data!BY72-Data!EF72</f>
        <v>179</v>
      </c>
      <c r="BV72" s="20">
        <f>Data!BZ72-Data!EG72</f>
        <v>154</v>
      </c>
      <c r="BW72" s="20">
        <f>Data!CA72-Data!EH72</f>
        <v>110.80000000000001</v>
      </c>
      <c r="BX72" s="20">
        <f>Data!CB72-Data!EI72</f>
        <v>192</v>
      </c>
      <c r="BY72" s="20">
        <f>Data!CC72-Data!EJ72</f>
        <v>171</v>
      </c>
      <c r="BZ72" s="20">
        <f>Data!EK72</f>
        <v>9502.25</v>
      </c>
      <c r="CA72" s="20">
        <f>Data!EL72</f>
        <v>10867.64</v>
      </c>
      <c r="CB72" s="20">
        <f>Data!EM72</f>
        <v>120.60000000000001</v>
      </c>
      <c r="CC72" s="20">
        <f>Data!EN72</f>
        <v>72.45</v>
      </c>
      <c r="CD72" s="20">
        <f>Data!EO72</f>
        <v>11.5692</v>
      </c>
      <c r="CE72" s="20">
        <f>Data!EP72</f>
        <v>97.917000000000002</v>
      </c>
      <c r="CF72" s="50">
        <f>IF(ISBLANK(Data!EQ72), "", Data!EQ72)</f>
        <v>89</v>
      </c>
      <c r="CG72" s="50">
        <f>IF(ISBLANK(Data!ER72), "", Data!ER72)</f>
        <v>84</v>
      </c>
      <c r="CH72" s="61" t="str">
        <f>IF(ISBLANK(Data!ES72), "", Data!ES72)</f>
        <v>San Diego</v>
      </c>
      <c r="CI72" s="61">
        <f>IF(ISBLANK(Data!ET72), "", Data!ET72)</f>
        <v>173</v>
      </c>
    </row>
    <row r="73" spans="1:87" x14ac:dyDescent="0.45">
      <c r="A73" s="50">
        <f>IF(ISBLANK(Data!A73), "", Data!A73)</f>
        <v>45270</v>
      </c>
      <c r="B73" s="50" t="str">
        <f>IF(ISBLANK(Data!B73), "", Data!B73)</f>
        <v>Little Rock</v>
      </c>
      <c r="C73" s="50">
        <f>IF(ISBLANK(Data!C73), "", Data!C73)</f>
        <v>145</v>
      </c>
      <c r="D73" s="50" t="str">
        <f>IF(ISBLANK(Data!D73), "", Data!D73)</f>
        <v>Winthrop</v>
      </c>
      <c r="E73" s="50">
        <f>IF(ISBLANK(Data!E73), "", Data!E73)</f>
        <v>355</v>
      </c>
      <c r="F73" s="50" t="str">
        <f>IF(ISBLANK(Data!F73), "", Data!F73)</f>
        <v>N</v>
      </c>
      <c r="G73" s="50" t="str">
        <f>IF(ISBLANK(Data!G73), "", Data!G73)</f>
        <v>Little Rock</v>
      </c>
      <c r="H73" s="50" t="str">
        <f>IF(ISBLANK(Data!H73), "", Data!H73)</f>
        <v>Winthrop</v>
      </c>
      <c r="I73" s="50" t="str">
        <f>IF(ISBLANK(Data!I73), "", Data!I73)</f>
        <v>Little Rock</v>
      </c>
      <c r="J73" s="50" t="str">
        <f>IF(ISBLANK(Data!J73), "", Data!J73)</f>
        <v>Winthrop</v>
      </c>
      <c r="K73" s="50" t="str">
        <f>IF(ISBLANK(Data!K73), "", Data!K73)</f>
        <v>Little Rock</v>
      </c>
      <c r="L73" s="50" t="str">
        <f>IF(ISBLANK(Data!L73), "", Data!L73)</f>
        <v>Winthrop</v>
      </c>
      <c r="M73" s="50" t="str">
        <f>IF(ISBLANK(Data!M73), "", Data!M73)</f>
        <v>AR Lit Rock</v>
      </c>
      <c r="N73" s="50" t="str">
        <f>IF(ISBLANK(Data!N73), "", Data!N73)</f>
        <v>Winthrop</v>
      </c>
      <c r="O73" s="50" t="str">
        <f>IF(ISBLANK(Data!O73), "", Data!O73)</f>
        <v>Little Rock</v>
      </c>
      <c r="P73" s="50" t="str">
        <f>IF(ISBLANK(Data!P73), "", Data!P73)</f>
        <v>Winthrop</v>
      </c>
      <c r="Q73" s="50" t="str">
        <f>IF(ISBLANK(Data!Q73), "", Data!Q73)</f>
        <v>Little Rock</v>
      </c>
      <c r="R73" s="50" t="str">
        <f>IF(ISBLANK(Data!R73), "", Data!R73)</f>
        <v>Winthrop</v>
      </c>
      <c r="S73" s="20">
        <f>Data!W73-Data!CD73</f>
        <v>-0.25555555555555598</v>
      </c>
      <c r="T73" s="20">
        <f>Data!X73-Data!CE73</f>
        <v>-4.38</v>
      </c>
      <c r="U73" s="20">
        <f>Data!Y73-Data!CF73</f>
        <v>-2.2000000000000028</v>
      </c>
      <c r="V73" s="20">
        <f>Data!Z73-Data!CG73</f>
        <v>2.0999999999999943</v>
      </c>
      <c r="W73" s="20">
        <f>Data!AA73-Data!CH73</f>
        <v>2.1999999999999886</v>
      </c>
      <c r="X73" s="20">
        <f>Data!AB73-Data!CI73</f>
        <v>-0.113</v>
      </c>
      <c r="Y73" s="20">
        <f>Data!AC73-Data!CJ73</f>
        <v>1.8100000000000005</v>
      </c>
      <c r="Z73" s="20">
        <f>Data!AD73-Data!CK73</f>
        <v>-0.39999999999999147</v>
      </c>
      <c r="AA73" s="20">
        <f>Data!AE73-Data!CL73</f>
        <v>-2.2000000000000028</v>
      </c>
      <c r="AB73" s="20">
        <f>Data!AF73-Data!CM73</f>
        <v>1.8100000000000005</v>
      </c>
      <c r="AC73" s="20">
        <f>Data!AG73-Data!CN73</f>
        <v>-2.7999999999999972</v>
      </c>
      <c r="AD73" s="20">
        <f>Data!AH73-Data!CO73</f>
        <v>3.2000000000000028</v>
      </c>
      <c r="AE73" s="20">
        <f>Data!AI73-Data!CP73</f>
        <v>-0.15370000000000006</v>
      </c>
      <c r="AF73" s="20">
        <f>Data!AJ73-Data!CQ73</f>
        <v>-2.4</v>
      </c>
      <c r="AG73" s="20">
        <f>Data!AK73-Data!CR73</f>
        <v>-0.24583333333333335</v>
      </c>
      <c r="AH73" s="20">
        <f>Data!AL73-Data!CS73</f>
        <v>-105</v>
      </c>
      <c r="AI73" s="20">
        <f>Data!AM73-Data!CT73</f>
        <v>-0.84999999999999987</v>
      </c>
      <c r="AJ73" s="20">
        <f>Data!AN73-Data!CU73</f>
        <v>2.8599999999999994</v>
      </c>
      <c r="AK73" s="20">
        <f>Data!AO73-Data!CV73</f>
        <v>-80</v>
      </c>
      <c r="AL73" s="20">
        <f>Data!AP73-Data!CW73</f>
        <v>44</v>
      </c>
      <c r="AM73" s="20">
        <f>Data!AQ73-Data!CX73</f>
        <v>4</v>
      </c>
      <c r="AN73" s="20">
        <f>Data!AR73-Data!CY73</f>
        <v>-2.300000000000002E-2</v>
      </c>
      <c r="AO73" s="20">
        <f>Data!AS73-Data!CZ73</f>
        <v>-17</v>
      </c>
      <c r="AP73" s="20">
        <f>Data!AT73-Data!DA73</f>
        <v>-23</v>
      </c>
      <c r="AQ73" s="20">
        <f>Data!AU73-Data!DB73</f>
        <v>-4.5999999999999985E-2</v>
      </c>
      <c r="AR73" s="20">
        <f>Data!AV73-Data!DC73</f>
        <v>-41</v>
      </c>
      <c r="AS73" s="20">
        <f>Data!AW73-Data!DD73</f>
        <v>-57</v>
      </c>
      <c r="AT73" s="20">
        <f>Data!AX73-Data!DE73</f>
        <v>1.0000000000000009E-3</v>
      </c>
      <c r="AU73" s="20">
        <f>Data!AY73-Data!DF73</f>
        <v>-1</v>
      </c>
      <c r="AV73" s="20">
        <f>Data!AZ73-Data!DG73</f>
        <v>-1.7777777777777786</v>
      </c>
      <c r="AW73" s="20">
        <f>Data!BA73-Data!DH73</f>
        <v>-42</v>
      </c>
      <c r="AX73" s="20">
        <f>Data!BB73-Data!DI73</f>
        <v>-9.8055555555555571</v>
      </c>
      <c r="AY73" s="20">
        <f>Data!BC73-Data!DJ73</f>
        <v>11</v>
      </c>
      <c r="AZ73" s="20">
        <f>Data!BD73-Data!DK73</f>
        <v>-11</v>
      </c>
      <c r="BA73" s="20">
        <f>Data!BE73-Data!DL73</f>
        <v>5</v>
      </c>
      <c r="BB73" s="20">
        <f>Data!BF73-Data!DM73</f>
        <v>-11</v>
      </c>
      <c r="BC73" s="20">
        <f>Data!BG73-Data!DN73</f>
        <v>29</v>
      </c>
      <c r="BD73" s="20">
        <f>Data!BH73-Data!DO73</f>
        <v>0</v>
      </c>
      <c r="BE73" s="20">
        <f>Data!BI73-Data!DP73</f>
        <v>12.378</v>
      </c>
      <c r="BF73" s="20">
        <f>Data!BJ73-Data!DQ73</f>
        <v>-12.333</v>
      </c>
      <c r="BG73" s="20">
        <f>Data!BK73-Data!DR73</f>
        <v>0.20699999999999996</v>
      </c>
      <c r="BH73" s="20">
        <f>Data!BL73-Data!DS73</f>
        <v>7.800000000000118E-2</v>
      </c>
      <c r="BI73" s="20">
        <f>Data!BM73-Data!DT73</f>
        <v>-3.9000000000000035E-2</v>
      </c>
      <c r="BJ73" s="20">
        <f>Data!BN73-Data!DU73</f>
        <v>-9.9999999999997868E-2</v>
      </c>
      <c r="BK73" s="20">
        <f>Data!BO73-Data!DV73</f>
        <v>-3.3000000000000007</v>
      </c>
      <c r="BL73" s="20">
        <f>Data!BP73-Data!DW73</f>
        <v>0.79999999999999982</v>
      </c>
      <c r="BM73" s="20">
        <f>Data!BQ73-Data!DX73</f>
        <v>-0.41111111111111054</v>
      </c>
      <c r="BN73" s="20">
        <f>Data!BR73-Data!DY73</f>
        <v>5</v>
      </c>
      <c r="BO73" s="20">
        <f>Data!BS73-Data!DZ73</f>
        <v>140</v>
      </c>
      <c r="BP73" s="20">
        <f>Data!BT73-Data!EA73</f>
        <v>-9.2000000000000026E-2</v>
      </c>
      <c r="BQ73" s="20">
        <f>Data!BU73-Data!EB73</f>
        <v>-3</v>
      </c>
      <c r="BR73" s="20">
        <f>Data!BV73-Data!EC73</f>
        <v>-3</v>
      </c>
      <c r="BS73" s="20">
        <f>Data!BW73-Data!ED73</f>
        <v>127</v>
      </c>
      <c r="BT73" s="20">
        <f>Data!BX73-Data!EE73</f>
        <v>145</v>
      </c>
      <c r="BU73" s="20">
        <f>Data!BY73-Data!EF73</f>
        <v>144</v>
      </c>
      <c r="BV73" s="20">
        <f>Data!BZ73-Data!EG73</f>
        <v>69</v>
      </c>
      <c r="BW73" s="20">
        <f>Data!CA73-Data!EH73</f>
        <v>80.899999999999991</v>
      </c>
      <c r="BX73" s="20">
        <f>Data!CB73-Data!EI73</f>
        <v>130</v>
      </c>
      <c r="BY73" s="20">
        <f>Data!CC73-Data!EJ73</f>
        <v>159</v>
      </c>
      <c r="BZ73" s="20">
        <f>Data!EK73</f>
        <v>11630.300000000001</v>
      </c>
      <c r="CA73" s="20">
        <f>Data!EL73</f>
        <v>12098.79</v>
      </c>
      <c r="CB73" s="20">
        <f>Data!EM73</f>
        <v>85.979399999999998</v>
      </c>
      <c r="CC73" s="20">
        <f>Data!EN73</f>
        <v>80.599999999999994</v>
      </c>
      <c r="CD73" s="20">
        <f>Data!EO73</f>
        <v>15.234200000000001</v>
      </c>
      <c r="CE73" s="20">
        <f>Data!EP73</f>
        <v>116.40299999999999</v>
      </c>
      <c r="CF73" s="50">
        <f>IF(ISBLANK(Data!EQ73), "", Data!EQ73)</f>
        <v>68</v>
      </c>
      <c r="CG73" s="50">
        <f>IF(ISBLANK(Data!ER73), "", Data!ER73)</f>
        <v>85</v>
      </c>
      <c r="CH73" s="61" t="str">
        <f>IF(ISBLANK(Data!ES73), "", Data!ES73)</f>
        <v>Winthrop</v>
      </c>
      <c r="CI73" s="61">
        <f>IF(ISBLANK(Data!ET73), "", Data!ET73)</f>
        <v>153</v>
      </c>
    </row>
    <row r="74" spans="1:87" x14ac:dyDescent="0.45">
      <c r="A74" s="50">
        <f>IF(ISBLANK(Data!A74), "", Data!A74)</f>
        <v>45270</v>
      </c>
      <c r="B74" s="50" t="str">
        <f>IF(ISBLANK(Data!B74), "", Data!B74)</f>
        <v>Miami FL</v>
      </c>
      <c r="C74" s="50">
        <f>IF(ISBLANK(Data!C74), "", Data!C74)</f>
        <v>169</v>
      </c>
      <c r="D74" s="50" t="str">
        <f>IF(ISBLANK(Data!D74), "", Data!D74)</f>
        <v>Colorado</v>
      </c>
      <c r="E74" s="50">
        <f>IF(ISBLANK(Data!E74), "", Data!E74)</f>
        <v>57</v>
      </c>
      <c r="F74" s="50" t="str">
        <f>IF(ISBLANK(Data!F74), "", Data!F74)</f>
        <v>Y</v>
      </c>
      <c r="G74" s="50" t="str">
        <f>IF(ISBLANK(Data!G74), "", Data!G74)</f>
        <v>Miami FL</v>
      </c>
      <c r="H74" s="50" t="str">
        <f>IF(ISBLANK(Data!H74), "", Data!H74)</f>
        <v>Colorado</v>
      </c>
      <c r="I74" s="50" t="str">
        <f>IF(ISBLANK(Data!I74), "", Data!I74)</f>
        <v>Miami FL</v>
      </c>
      <c r="J74" s="50" t="str">
        <f>IF(ISBLANK(Data!J74), "", Data!J74)</f>
        <v>Colorado</v>
      </c>
      <c r="K74" s="50" t="str">
        <f>IF(ISBLANK(Data!K74), "", Data!K74)</f>
        <v>Miami FL</v>
      </c>
      <c r="L74" s="50" t="str">
        <f>IF(ISBLANK(Data!L74), "", Data!L74)</f>
        <v>Colorado</v>
      </c>
      <c r="M74" s="50" t="str">
        <f>IF(ISBLANK(Data!M74), "", Data!M74)</f>
        <v>Miami</v>
      </c>
      <c r="N74" s="50" t="str">
        <f>IF(ISBLANK(Data!N74), "", Data!N74)</f>
        <v>Colorado</v>
      </c>
      <c r="O74" s="50" t="str">
        <f>IF(ISBLANK(Data!O74), "", Data!O74)</f>
        <v>Miami</v>
      </c>
      <c r="P74" s="50" t="str">
        <f>IF(ISBLANK(Data!P74), "", Data!P74)</f>
        <v>Colorado</v>
      </c>
      <c r="Q74" s="50" t="str">
        <f>IF(ISBLANK(Data!Q74), "", Data!Q74)</f>
        <v>Miami (FL)</v>
      </c>
      <c r="R74" s="50" t="str">
        <f>IF(ISBLANK(Data!R74), "", Data!R74)</f>
        <v>Colorado</v>
      </c>
      <c r="S74" s="20">
        <f>Data!W74-Data!CD74</f>
        <v>0.125</v>
      </c>
      <c r="T74" s="20">
        <f>Data!X74-Data!CE74</f>
        <v>-1.8699999999999992</v>
      </c>
      <c r="U74" s="20">
        <f>Data!Y74-Data!CF74</f>
        <v>1.7000000000000028</v>
      </c>
      <c r="V74" s="20">
        <f>Data!Z74-Data!CG74</f>
        <v>3.5</v>
      </c>
      <c r="W74" s="20">
        <f>Data!AA74-Data!CH74</f>
        <v>-0.60000000000000853</v>
      </c>
      <c r="X74" s="20">
        <f>Data!AB74-Data!CI74</f>
        <v>0.21000000000000002</v>
      </c>
      <c r="Y74" s="20">
        <f>Data!AC74-Data!CJ74</f>
        <v>1.86</v>
      </c>
      <c r="Z74" s="20">
        <f>Data!AD74-Data!CK74</f>
        <v>-1.5999999999999943</v>
      </c>
      <c r="AA74" s="20">
        <f>Data!AE74-Data!CL74</f>
        <v>-3.5</v>
      </c>
      <c r="AB74" s="20">
        <f>Data!AF74-Data!CM74</f>
        <v>2.93</v>
      </c>
      <c r="AC74" s="20">
        <f>Data!AG74-Data!CN74</f>
        <v>1.4000000000000057</v>
      </c>
      <c r="AD74" s="20">
        <f>Data!AH74-Data!CO74</f>
        <v>3</v>
      </c>
      <c r="AE74" s="20">
        <f>Data!AI74-Data!CP74</f>
        <v>-2.5900000000000034E-2</v>
      </c>
      <c r="AF74" s="20">
        <f>Data!AJ74-Data!CQ74</f>
        <v>1.3</v>
      </c>
      <c r="AG74" s="20">
        <f>Data!AK74-Data!CR74</f>
        <v>0.16250000000000001</v>
      </c>
      <c r="AH74" s="20">
        <f>Data!AL74-Data!CS74</f>
        <v>27</v>
      </c>
      <c r="AI74" s="20">
        <f>Data!AM74-Data!CT74</f>
        <v>1.83</v>
      </c>
      <c r="AJ74" s="20">
        <f>Data!AN74-Data!CU74</f>
        <v>0.82000000000000006</v>
      </c>
      <c r="AK74" s="20">
        <f>Data!AO74-Data!CV74</f>
        <v>7</v>
      </c>
      <c r="AL74" s="20">
        <f>Data!AP74-Data!CW74</f>
        <v>-1</v>
      </c>
      <c r="AM74" s="20">
        <f>Data!AQ74-Data!CX74</f>
        <v>19</v>
      </c>
      <c r="AN74" s="20">
        <f>Data!AR74-Data!CY74</f>
        <v>-3.0000000000000027E-3</v>
      </c>
      <c r="AO74" s="20">
        <f>Data!AS74-Data!CZ74</f>
        <v>21</v>
      </c>
      <c r="AP74" s="20">
        <f>Data!AT74-Data!DA74</f>
        <v>47</v>
      </c>
      <c r="AQ74" s="20">
        <f>Data!AU74-Data!DB74</f>
        <v>7.0000000000000062E-3</v>
      </c>
      <c r="AR74" s="20">
        <f>Data!AV74-Data!DC74</f>
        <v>-30</v>
      </c>
      <c r="AS74" s="20">
        <f>Data!AW74-Data!DD74</f>
        <v>-37</v>
      </c>
      <c r="AT74" s="20">
        <f>Data!AX74-Data!DE74</f>
        <v>-6.0000000000000053E-3</v>
      </c>
      <c r="AU74" s="20">
        <f>Data!AY74-Data!DF74</f>
        <v>-17</v>
      </c>
      <c r="AV74" s="20">
        <f>Data!AZ74-Data!DG74</f>
        <v>-2.125</v>
      </c>
      <c r="AW74" s="20">
        <f>Data!BA74-Data!DH74</f>
        <v>-9</v>
      </c>
      <c r="AX74" s="20">
        <f>Data!BB74-Data!DI74</f>
        <v>-1.125</v>
      </c>
      <c r="AY74" s="20">
        <f>Data!BC74-Data!DJ74</f>
        <v>-23</v>
      </c>
      <c r="AZ74" s="20">
        <f>Data!BD74-Data!DK74</f>
        <v>10</v>
      </c>
      <c r="BA74" s="20">
        <f>Data!BE74-Data!DL74</f>
        <v>11</v>
      </c>
      <c r="BB74" s="20">
        <f>Data!BF74-Data!DM74</f>
        <v>-10</v>
      </c>
      <c r="BC74" s="20">
        <f>Data!BG74-Data!DN74</f>
        <v>-23</v>
      </c>
      <c r="BD74" s="20">
        <f>Data!BH74-Data!DO74</f>
        <v>0.79999999999999716</v>
      </c>
      <c r="BE74" s="20">
        <f>Data!BI74-Data!DP74</f>
        <v>-0.125</v>
      </c>
      <c r="BF74" s="20">
        <f>Data!BJ74-Data!DQ74</f>
        <v>1</v>
      </c>
      <c r="BG74" s="20">
        <f>Data!BK74-Data!DR74</f>
        <v>-0.10099999999999998</v>
      </c>
      <c r="BH74" s="20">
        <f>Data!BL74-Data!DS74</f>
        <v>-1.25</v>
      </c>
      <c r="BI74" s="20">
        <f>Data!BM74-Data!DT74</f>
        <v>0.14500000000000002</v>
      </c>
      <c r="BJ74" s="20">
        <f>Data!BN74-Data!DU74</f>
        <v>5.8000000000000007</v>
      </c>
      <c r="BK74" s="20">
        <f>Data!BO74-Data!DV74</f>
        <v>-4.6999999999999993</v>
      </c>
      <c r="BL74" s="20">
        <f>Data!BP74-Data!DW74</f>
        <v>1.4</v>
      </c>
      <c r="BM74" s="20">
        <f>Data!BQ74-Data!DX74</f>
        <v>1.25</v>
      </c>
      <c r="BN74" s="20">
        <f>Data!BR74-Data!DY74</f>
        <v>-2.9000000000000004</v>
      </c>
      <c r="BO74" s="20">
        <f>Data!BS74-Data!DZ74</f>
        <v>-111</v>
      </c>
      <c r="BP74" s="20">
        <f>Data!BT74-Data!EA74</f>
        <v>0.10899999999999999</v>
      </c>
      <c r="BQ74" s="20">
        <f>Data!BU74-Data!EB74</f>
        <v>-3</v>
      </c>
      <c r="BR74" s="20">
        <f>Data!BV74-Data!EC74</f>
        <v>-21</v>
      </c>
      <c r="BS74" s="20">
        <f>Data!BW74-Data!ED74</f>
        <v>-27</v>
      </c>
      <c r="BT74" s="20">
        <f>Data!BX74-Data!EE74</f>
        <v>-50</v>
      </c>
      <c r="BU74" s="20">
        <f>Data!BY74-Data!EF74</f>
        <v>-13</v>
      </c>
      <c r="BV74" s="20">
        <f>Data!BZ74-Data!EG74</f>
        <v>8</v>
      </c>
      <c r="BW74" s="20">
        <f>Data!CA74-Data!EH74</f>
        <v>-13.7</v>
      </c>
      <c r="BX74" s="20">
        <f>Data!CB74-Data!EI74</f>
        <v>-111</v>
      </c>
      <c r="BY74" s="20">
        <f>Data!CC74-Data!EJ74</f>
        <v>-53</v>
      </c>
      <c r="BZ74" s="20">
        <f>Data!EK74</f>
        <v>11283.02</v>
      </c>
      <c r="CA74" s="20">
        <f>Data!EL74</f>
        <v>11518.699999999999</v>
      </c>
      <c r="CB74" s="20">
        <f>Data!EM74</f>
        <v>86.0625</v>
      </c>
      <c r="CC74" s="20">
        <f>Data!EN74</f>
        <v>112</v>
      </c>
      <c r="CD74" s="20">
        <f>Data!EO74</f>
        <v>10.703200000000001</v>
      </c>
      <c r="CE74" s="20">
        <f>Data!EP74</f>
        <v>103.092</v>
      </c>
      <c r="CF74" s="50">
        <f>IF(ISBLANK(Data!EQ74), "", Data!EQ74)</f>
        <v>63</v>
      </c>
      <c r="CG74" s="50">
        <f>IF(ISBLANK(Data!ER74), "", Data!ER74)</f>
        <v>90</v>
      </c>
      <c r="CH74" s="61" t="str">
        <f>IF(ISBLANK(Data!ES74), "", Data!ES74)</f>
        <v>Colorado</v>
      </c>
      <c r="CI74" s="61">
        <f>IF(ISBLANK(Data!ET74), "", Data!ET74)</f>
        <v>153</v>
      </c>
    </row>
    <row r="75" spans="1:87" x14ac:dyDescent="0.45">
      <c r="A75" s="50">
        <f>IF(ISBLANK(Data!A75), "", Data!A75)</f>
        <v>45270</v>
      </c>
      <c r="B75" s="50" t="str">
        <f>IF(ISBLANK(Data!B75), "", Data!B75)</f>
        <v>Ball St.</v>
      </c>
      <c r="C75" s="50">
        <f>IF(ISBLANK(Data!C75), "", Data!C75)</f>
        <v>19</v>
      </c>
      <c r="D75" s="50" t="str">
        <f>IF(ISBLANK(Data!D75), "", Data!D75)</f>
        <v>SIU Edwardsville</v>
      </c>
      <c r="E75" s="50">
        <f>IF(ISBLANK(Data!E75), "", Data!E75)</f>
        <v>266</v>
      </c>
      <c r="F75" s="50" t="str">
        <f>IF(ISBLANK(Data!F75), "", Data!F75)</f>
        <v>N</v>
      </c>
      <c r="G75" s="50" t="str">
        <f>IF(ISBLANK(Data!G75), "", Data!G75)</f>
        <v>Ball St.</v>
      </c>
      <c r="H75" s="50" t="str">
        <f>IF(ISBLANK(Data!H75), "", Data!H75)</f>
        <v>SIU Edwardsville</v>
      </c>
      <c r="I75" s="50" t="str">
        <f>IF(ISBLANK(Data!I75), "", Data!I75)</f>
        <v>Ball St.</v>
      </c>
      <c r="J75" s="50" t="str">
        <f>IF(ISBLANK(Data!J75), "", Data!J75)</f>
        <v>SIU Edwardsville</v>
      </c>
      <c r="K75" s="50" t="str">
        <f>IF(ISBLANK(Data!K75), "", Data!K75)</f>
        <v>Ball State</v>
      </c>
      <c r="L75" s="50" t="str">
        <f>IF(ISBLANK(Data!L75), "", Data!L75)</f>
        <v>SIU Edwardsville</v>
      </c>
      <c r="M75" s="50" t="str">
        <f>IF(ISBLANK(Data!M75), "", Data!M75)</f>
        <v>Ball St</v>
      </c>
      <c r="N75" s="50" t="str">
        <f>IF(ISBLANK(Data!N75), "", Data!N75)</f>
        <v>SIU Edward</v>
      </c>
      <c r="O75" s="50" t="str">
        <f>IF(ISBLANK(Data!O75), "", Data!O75)</f>
        <v>Ball St.</v>
      </c>
      <c r="P75" s="50" t="str">
        <f>IF(ISBLANK(Data!P75), "", Data!P75)</f>
        <v>SIUE</v>
      </c>
      <c r="Q75" s="50" t="str">
        <f>IF(ISBLANK(Data!Q75), "", Data!Q75)</f>
        <v>Ball State</v>
      </c>
      <c r="R75" s="50" t="str">
        <f>IF(ISBLANK(Data!R75), "", Data!R75)</f>
        <v>SIUE</v>
      </c>
      <c r="S75" s="20">
        <f>Data!W75-Data!CD75</f>
        <v>0.17777777777777803</v>
      </c>
      <c r="T75" s="20">
        <f>Data!X75-Data!CE75</f>
        <v>6.0000000000000497E-2</v>
      </c>
      <c r="U75" s="20">
        <f>Data!Y75-Data!CF75</f>
        <v>-2.7999999999999972</v>
      </c>
      <c r="V75" s="20">
        <f>Data!Z75-Data!CG75</f>
        <v>-2.8999999999999915</v>
      </c>
      <c r="W75" s="20">
        <f>Data!AA75-Data!CH75</f>
        <v>2.7000000000000028</v>
      </c>
      <c r="X75" s="20">
        <f>Data!AB75-Data!CI75</f>
        <v>9.4999999999999987E-2</v>
      </c>
      <c r="Y75" s="20">
        <f>Data!AC75-Data!CJ75</f>
        <v>-7.77</v>
      </c>
      <c r="Z75" s="20">
        <f>Data!AD75-Data!CK75</f>
        <v>-3.7000000000000028</v>
      </c>
      <c r="AA75" s="20">
        <f>Data!AE75-Data!CL75</f>
        <v>4.0999999999999943</v>
      </c>
      <c r="AB75" s="20">
        <f>Data!AF75-Data!CM75</f>
        <v>-7.77</v>
      </c>
      <c r="AC75" s="20">
        <f>Data!AG75-Data!CN75</f>
        <v>-3.5</v>
      </c>
      <c r="AD75" s="20">
        <f>Data!AH75-Data!CO75</f>
        <v>1</v>
      </c>
      <c r="AE75" s="20">
        <f>Data!AI75-Data!CP75</f>
        <v>-0.10399999999999998</v>
      </c>
      <c r="AF75" s="20">
        <f>Data!AJ75-Data!CQ75</f>
        <v>1</v>
      </c>
      <c r="AG75" s="20">
        <f>Data!AK75-Data!CR75</f>
        <v>0.1</v>
      </c>
      <c r="AH75" s="20">
        <f>Data!AL75-Data!CS75</f>
        <v>-23</v>
      </c>
      <c r="AI75" s="20">
        <f>Data!AM75-Data!CT75</f>
        <v>-1.17</v>
      </c>
      <c r="AJ75" s="20">
        <f>Data!AN75-Data!CU75</f>
        <v>-5.7100000000000009</v>
      </c>
      <c r="AK75" s="20">
        <f>Data!AO75-Data!CV75</f>
        <v>-23</v>
      </c>
      <c r="AL75" s="20">
        <f>Data!AP75-Data!CW75</f>
        <v>-112</v>
      </c>
      <c r="AM75" s="20">
        <f>Data!AQ75-Data!CX75</f>
        <v>-53</v>
      </c>
      <c r="AN75" s="20">
        <f>Data!AR75-Data!CY75</f>
        <v>2.8000000000000025E-2</v>
      </c>
      <c r="AO75" s="20">
        <f>Data!AS75-Data!CZ75</f>
        <v>-10</v>
      </c>
      <c r="AP75" s="20">
        <f>Data!AT75-Data!DA75</f>
        <v>-16</v>
      </c>
      <c r="AQ75" s="20">
        <f>Data!AU75-Data!DB75</f>
        <v>-2.300000000000002E-2</v>
      </c>
      <c r="AR75" s="20">
        <f>Data!AV75-Data!DC75</f>
        <v>5</v>
      </c>
      <c r="AS75" s="20">
        <f>Data!AW75-Data!DD75</f>
        <v>4</v>
      </c>
      <c r="AT75" s="20">
        <f>Data!AX75-Data!DE75</f>
        <v>1.0000000000000009E-2</v>
      </c>
      <c r="AU75" s="20">
        <f>Data!AY75-Data!DF75</f>
        <v>-9</v>
      </c>
      <c r="AV75" s="20">
        <f>Data!AZ75-Data!DG75</f>
        <v>0.625</v>
      </c>
      <c r="AW75" s="20">
        <f>Data!BA75-Data!DH75</f>
        <v>-10</v>
      </c>
      <c r="AX75" s="20">
        <f>Data!BB75-Data!DI75</f>
        <v>4.625</v>
      </c>
      <c r="AY75" s="20">
        <f>Data!BC75-Data!DJ75</f>
        <v>-9</v>
      </c>
      <c r="AZ75" s="20">
        <f>Data!BD75-Data!DK75</f>
        <v>-10</v>
      </c>
      <c r="BA75" s="20">
        <f>Data!BE75-Data!DL75</f>
        <v>-20</v>
      </c>
      <c r="BB75" s="20">
        <f>Data!BF75-Data!DM75</f>
        <v>11</v>
      </c>
      <c r="BC75" s="20">
        <f>Data!BG75-Data!DN75</f>
        <v>-37</v>
      </c>
      <c r="BD75" s="20">
        <f>Data!BH75-Data!DO75</f>
        <v>5.2999999999999972</v>
      </c>
      <c r="BE75" s="20">
        <f>Data!BI75-Data!DP75</f>
        <v>-4.7780000000000058</v>
      </c>
      <c r="BF75" s="20">
        <f>Data!BJ75-Data!DQ75</f>
        <v>10.055999999999999</v>
      </c>
      <c r="BG75" s="20">
        <f>Data!BK75-Data!DR75</f>
        <v>-0.18499999999999994</v>
      </c>
      <c r="BH75" s="20">
        <f>Data!BL75-Data!DS75</f>
        <v>2.3780000000000001</v>
      </c>
      <c r="BI75" s="20">
        <f>Data!BM75-Data!DT75</f>
        <v>-0.14500000000000002</v>
      </c>
      <c r="BJ75" s="20">
        <f>Data!BN75-Data!DU75</f>
        <v>0.39999999999999858</v>
      </c>
      <c r="BK75" s="20">
        <f>Data!BO75-Data!DV75</f>
        <v>2.7000000000000028</v>
      </c>
      <c r="BL75" s="20">
        <f>Data!BP75-Data!DW75</f>
        <v>-1.6999999999999997</v>
      </c>
      <c r="BM75" s="20">
        <f>Data!BQ75-Data!DX75</f>
        <v>-0.40000000000000036</v>
      </c>
      <c r="BN75" s="20">
        <f>Data!BR75-Data!DY75</f>
        <v>-2.4000000000000004</v>
      </c>
      <c r="BO75" s="20">
        <f>Data!BS75-Data!DZ75</f>
        <v>17</v>
      </c>
      <c r="BP75" s="20">
        <f>Data!BT75-Data!EA75</f>
        <v>-6.0000000000000053E-3</v>
      </c>
      <c r="BQ75" s="20">
        <f>Data!BU75-Data!EB75</f>
        <v>-3</v>
      </c>
      <c r="BR75" s="20">
        <f>Data!BV75-Data!EC75</f>
        <v>27</v>
      </c>
      <c r="BS75" s="20">
        <f>Data!BW75-Data!ED75</f>
        <v>-78</v>
      </c>
      <c r="BT75" s="20">
        <f>Data!BX75-Data!EE75</f>
        <v>-54</v>
      </c>
      <c r="BU75" s="20">
        <f>Data!BY75-Data!EF75</f>
        <v>-43</v>
      </c>
      <c r="BV75" s="20">
        <f>Data!BZ75-Data!EG75</f>
        <v>-1</v>
      </c>
      <c r="BW75" s="20">
        <f>Data!CA75-Data!EH75</f>
        <v>-29.399999999999977</v>
      </c>
      <c r="BX75" s="20">
        <f>Data!CB75-Data!EI75</f>
        <v>20</v>
      </c>
      <c r="BY75" s="20">
        <f>Data!CC75-Data!EJ75</f>
        <v>-3</v>
      </c>
      <c r="BZ75" s="20">
        <f>Data!EK75</f>
        <v>11107.21</v>
      </c>
      <c r="CA75" s="20">
        <f>Data!EL75</f>
        <v>11115.900000000001</v>
      </c>
      <c r="CB75" s="20">
        <f>Data!EM75</f>
        <v>81.779200000000003</v>
      </c>
      <c r="CC75" s="20">
        <f>Data!EN75</f>
        <v>62.400000000000006</v>
      </c>
      <c r="CD75" s="20">
        <f>Data!EO75</f>
        <v>9.2430000000000003</v>
      </c>
      <c r="CE75" s="20">
        <f>Data!EP75</f>
        <v>111.03399999999999</v>
      </c>
      <c r="CF75" s="50">
        <f>IF(ISBLANK(Data!EQ75), "", Data!EQ75)</f>
        <v>83</v>
      </c>
      <c r="CG75" s="50">
        <f>IF(ISBLANK(Data!ER75), "", Data!ER75)</f>
        <v>71</v>
      </c>
      <c r="CH75" s="61" t="str">
        <f>IF(ISBLANK(Data!ES75), "", Data!ES75)</f>
        <v>Ball St.</v>
      </c>
      <c r="CI75" s="61">
        <f>IF(ISBLANK(Data!ET75), "", Data!ET75)</f>
        <v>154</v>
      </c>
    </row>
    <row r="76" spans="1:87" x14ac:dyDescent="0.45">
      <c r="A76" s="50">
        <f>IF(ISBLANK(Data!A76), "", Data!A76)</f>
        <v>45270</v>
      </c>
      <c r="B76" s="50" t="str">
        <f>IF(ISBLANK(Data!B76), "", Data!B76)</f>
        <v>Charleston</v>
      </c>
      <c r="C76" s="50">
        <f>IF(ISBLANK(Data!C76), "", Data!C76)</f>
        <v>47</v>
      </c>
      <c r="D76" s="50" t="str">
        <f>IF(ISBLANK(Data!D76), "", Data!D76)</f>
        <v>Rhode Island</v>
      </c>
      <c r="E76" s="50">
        <f>IF(ISBLANK(Data!E76), "", Data!E76)</f>
        <v>243</v>
      </c>
      <c r="F76" s="50" t="str">
        <f>IF(ISBLANK(Data!F76), "", Data!F76)</f>
        <v>N</v>
      </c>
      <c r="G76" s="50" t="str">
        <f>IF(ISBLANK(Data!G76), "", Data!G76)</f>
        <v>College of Charleston</v>
      </c>
      <c r="H76" s="50" t="str">
        <f>IF(ISBLANK(Data!H76), "", Data!H76)</f>
        <v>Rhode Island</v>
      </c>
      <c r="I76" s="50" t="str">
        <f>IF(ISBLANK(Data!I76), "", Data!I76)</f>
        <v>College of Charleston</v>
      </c>
      <c r="J76" s="50" t="str">
        <f>IF(ISBLANK(Data!J76), "", Data!J76)</f>
        <v>Rhode Island</v>
      </c>
      <c r="K76" s="50" t="str">
        <f>IF(ISBLANK(Data!K76), "", Data!K76)</f>
        <v>College of Charleston</v>
      </c>
      <c r="L76" s="50" t="str">
        <f>IF(ISBLANK(Data!L76), "", Data!L76)</f>
        <v>Rhode Island</v>
      </c>
      <c r="M76" s="50" t="str">
        <f>IF(ISBLANK(Data!M76), "", Data!M76)</f>
        <v>Col Charlestn</v>
      </c>
      <c r="N76" s="50" t="str">
        <f>IF(ISBLANK(Data!N76), "", Data!N76)</f>
        <v>Rhode Island</v>
      </c>
      <c r="O76" s="50" t="str">
        <f>IF(ISBLANK(Data!O76), "", Data!O76)</f>
        <v>Charleston</v>
      </c>
      <c r="P76" s="50" t="str">
        <f>IF(ISBLANK(Data!P76), "", Data!P76)</f>
        <v>Rhode Island</v>
      </c>
      <c r="Q76" s="50" t="str">
        <f>IF(ISBLANK(Data!Q76), "", Data!Q76)</f>
        <v>Charleston</v>
      </c>
      <c r="R76" s="50" t="str">
        <f>IF(ISBLANK(Data!R76), "", Data!R76)</f>
        <v>Rhode Island</v>
      </c>
      <c r="S76" s="20">
        <f>Data!W76-Data!CD76</f>
        <v>-5.5555555555556024E-2</v>
      </c>
      <c r="T76" s="20">
        <f>Data!X76-Data!CE76</f>
        <v>5.39</v>
      </c>
      <c r="U76" s="20">
        <f>Data!Y76-Data!CF76</f>
        <v>0.69999999999998863</v>
      </c>
      <c r="V76" s="20">
        <f>Data!Z76-Data!CG76</f>
        <v>-4.7000000000000028</v>
      </c>
      <c r="W76" s="20">
        <f>Data!AA76-Data!CH76</f>
        <v>4</v>
      </c>
      <c r="X76" s="20">
        <f>Data!AB76-Data!CI76</f>
        <v>8.3000000000000004E-2</v>
      </c>
      <c r="Y76" s="20">
        <f>Data!AC76-Data!CJ76</f>
        <v>6.9700000000000006</v>
      </c>
      <c r="Z76" s="20">
        <f>Data!AD76-Data!CK76</f>
        <v>5.9000000000000057</v>
      </c>
      <c r="AA76" s="20">
        <f>Data!AE76-Data!CL76</f>
        <v>-1.0999999999999943</v>
      </c>
      <c r="AB76" s="20">
        <f>Data!AF76-Data!CM76</f>
        <v>6.9700000000000006</v>
      </c>
      <c r="AC76" s="20">
        <f>Data!AG76-Data!CN76</f>
        <v>3.2999999999999972</v>
      </c>
      <c r="AD76" s="20">
        <f>Data!AH76-Data!CO76</f>
        <v>-4.2999999999999972</v>
      </c>
      <c r="AE76" s="20">
        <f>Data!AI76-Data!CP76</f>
        <v>0.1971</v>
      </c>
      <c r="AF76" s="20">
        <f>Data!AJ76-Data!CQ76</f>
        <v>0.60000000000000009</v>
      </c>
      <c r="AG76" s="20">
        <f>Data!AK76-Data!CR76</f>
        <v>7.5000000000000011E-2</v>
      </c>
      <c r="AH76" s="20">
        <f>Data!AL76-Data!CS76</f>
        <v>88</v>
      </c>
      <c r="AI76" s="20">
        <f>Data!AM76-Data!CT76</f>
        <v>1.5799999999999998</v>
      </c>
      <c r="AJ76" s="20">
        <f>Data!AN76-Data!CU76</f>
        <v>3.9499999999999997</v>
      </c>
      <c r="AK76" s="20">
        <f>Data!AO76-Data!CV76</f>
        <v>-86</v>
      </c>
      <c r="AL76" s="20">
        <f>Data!AP76-Data!CW76</f>
        <v>-29</v>
      </c>
      <c r="AM76" s="20">
        <f>Data!AQ76-Data!CX76</f>
        <v>-12</v>
      </c>
      <c r="AN76" s="20">
        <f>Data!AR76-Data!CY76</f>
        <v>-9.099999999999997E-2</v>
      </c>
      <c r="AO76" s="20">
        <f>Data!AS76-Data!CZ76</f>
        <v>20</v>
      </c>
      <c r="AP76" s="20">
        <f>Data!AT76-Data!DA76</f>
        <v>101</v>
      </c>
      <c r="AQ76" s="20">
        <f>Data!AU76-Data!DB76</f>
        <v>-6.3E-2</v>
      </c>
      <c r="AR76" s="20">
        <f>Data!AV76-Data!DC76</f>
        <v>-2</v>
      </c>
      <c r="AS76" s="20">
        <f>Data!AW76-Data!DD76</f>
        <v>-46</v>
      </c>
      <c r="AT76" s="20">
        <f>Data!AX76-Data!DE76</f>
        <v>0.15800000000000003</v>
      </c>
      <c r="AU76" s="20">
        <f>Data!AY76-Data!DF76</f>
        <v>-11</v>
      </c>
      <c r="AV76" s="20">
        <f>Data!AZ76-Data!DG76</f>
        <v>-1.375</v>
      </c>
      <c r="AW76" s="20">
        <f>Data!BA76-Data!DH76</f>
        <v>-59</v>
      </c>
      <c r="AX76" s="20">
        <f>Data!BB76-Data!DI76</f>
        <v>-7.375</v>
      </c>
      <c r="AY76" s="20">
        <f>Data!BC76-Data!DJ76</f>
        <v>-23</v>
      </c>
      <c r="AZ76" s="20">
        <f>Data!BD76-Data!DK76</f>
        <v>0</v>
      </c>
      <c r="BA76" s="20">
        <f>Data!BE76-Data!DL76</f>
        <v>-8</v>
      </c>
      <c r="BB76" s="20">
        <f>Data!BF76-Data!DM76</f>
        <v>-15</v>
      </c>
      <c r="BC76" s="20">
        <f>Data!BG76-Data!DN76</f>
        <v>2</v>
      </c>
      <c r="BD76" s="20">
        <f>Data!BH76-Data!DO76</f>
        <v>-1.5</v>
      </c>
      <c r="BE76" s="20">
        <f>Data!BI76-Data!DP76</f>
        <v>5.1940000000000026</v>
      </c>
      <c r="BF76" s="20">
        <f>Data!BJ76-Data!DQ76</f>
        <v>-6.681</v>
      </c>
      <c r="BG76" s="20">
        <f>Data!BK76-Data!DR76</f>
        <v>-6.6000000000000059E-2</v>
      </c>
      <c r="BH76" s="20">
        <f>Data!BL76-Data!DS76</f>
        <v>-0.36100000000000065</v>
      </c>
      <c r="BI76" s="20">
        <f>Data!BM76-Data!DT76</f>
        <v>6.9000000000000006E-2</v>
      </c>
      <c r="BJ76" s="20">
        <f>Data!BN76-Data!DU76</f>
        <v>14.7</v>
      </c>
      <c r="BK76" s="20">
        <f>Data!BO76-Data!DV76</f>
        <v>-2.9000000000000021</v>
      </c>
      <c r="BL76" s="20">
        <f>Data!BP76-Data!DW76</f>
        <v>-0.60000000000000009</v>
      </c>
      <c r="BM76" s="20">
        <f>Data!BQ76-Data!DX76</f>
        <v>0.65277777777777768</v>
      </c>
      <c r="BN76" s="20">
        <f>Data!BR76-Data!DY76</f>
        <v>2.1999999999999993</v>
      </c>
      <c r="BO76" s="20">
        <f>Data!BS76-Data!DZ76</f>
        <v>-110</v>
      </c>
      <c r="BP76" s="20">
        <f>Data!BT76-Data!EA76</f>
        <v>8.4000000000000075E-2</v>
      </c>
      <c r="BQ76" s="20">
        <f>Data!BU76-Data!EB76</f>
        <v>-2</v>
      </c>
      <c r="BR76" s="20">
        <f>Data!BV76-Data!EC76</f>
        <v>-108</v>
      </c>
      <c r="BS76" s="20">
        <f>Data!BW76-Data!ED76</f>
        <v>-168</v>
      </c>
      <c r="BT76" s="20">
        <f>Data!BX76-Data!EE76</f>
        <v>-65</v>
      </c>
      <c r="BU76" s="20">
        <f>Data!BY76-Data!EF76</f>
        <v>-137</v>
      </c>
      <c r="BV76" s="20">
        <f>Data!BZ76-Data!EG76</f>
        <v>-58</v>
      </c>
      <c r="BW76" s="20">
        <f>Data!CA76-Data!EH76</f>
        <v>-71.3</v>
      </c>
      <c r="BX76" s="20">
        <f>Data!CB76-Data!EI76</f>
        <v>-111</v>
      </c>
      <c r="BY76" s="20">
        <f>Data!CC76-Data!EJ76</f>
        <v>-169</v>
      </c>
      <c r="BZ76" s="20">
        <f>Data!EK76</f>
        <v>11512.8</v>
      </c>
      <c r="CA76" s="20">
        <f>Data!EL76</f>
        <v>10939.470000000001</v>
      </c>
      <c r="CB76" s="20">
        <f>Data!EM76</f>
        <v>61.361111111111114</v>
      </c>
      <c r="CC76" s="20">
        <f>Data!EN76</f>
        <v>71.152124999999998</v>
      </c>
      <c r="CD76" s="20">
        <f>Data!EO76</f>
        <v>10.0975</v>
      </c>
      <c r="CE76" s="20">
        <f>Data!EP76</f>
        <v>101.42999999999999</v>
      </c>
      <c r="CF76" s="50">
        <f>IF(ISBLANK(Data!EQ76), "", Data!EQ76)</f>
        <v>85</v>
      </c>
      <c r="CG76" s="50">
        <f>IF(ISBLANK(Data!ER76), "", Data!ER76)</f>
        <v>70</v>
      </c>
      <c r="CH76" s="61" t="str">
        <f>IF(ISBLANK(Data!ES76), "", Data!ES76)</f>
        <v>Charleston</v>
      </c>
      <c r="CI76" s="61">
        <f>IF(ISBLANK(Data!ET76), "", Data!ET76)</f>
        <v>155</v>
      </c>
    </row>
    <row r="77" spans="1:87" x14ac:dyDescent="0.45">
      <c r="A77" s="50">
        <f>IF(ISBLANK(Data!A77), "", Data!A77)</f>
        <v>45270</v>
      </c>
      <c r="B77" s="50" t="str">
        <f>IF(ISBLANK(Data!B77), "", Data!B77)</f>
        <v>Texas A&amp;M</v>
      </c>
      <c r="C77" s="50">
        <f>IF(ISBLANK(Data!C77), "", Data!C77)</f>
        <v>298</v>
      </c>
      <c r="D77" s="50" t="str">
        <f>IF(ISBLANK(Data!D77), "", Data!D77)</f>
        <v>Memphis</v>
      </c>
      <c r="E77" s="50">
        <f>IF(ISBLANK(Data!E77), "", Data!E77)</f>
        <v>166</v>
      </c>
      <c r="F77" s="50" t="str">
        <f>IF(ISBLANK(Data!F77), "", Data!F77)</f>
        <v>N</v>
      </c>
      <c r="G77" s="50" t="str">
        <f>IF(ISBLANK(Data!G77), "", Data!G77)</f>
        <v>Texas A&amp;M</v>
      </c>
      <c r="H77" s="50" t="str">
        <f>IF(ISBLANK(Data!H77), "", Data!H77)</f>
        <v>Memphis</v>
      </c>
      <c r="I77" s="50" t="str">
        <f>IF(ISBLANK(Data!I77), "", Data!I77)</f>
        <v>Texas A&amp;M</v>
      </c>
      <c r="J77" s="50" t="str">
        <f>IF(ISBLANK(Data!J77), "", Data!J77)</f>
        <v>Memphis</v>
      </c>
      <c r="K77" s="50" t="str">
        <f>IF(ISBLANK(Data!K77), "", Data!K77)</f>
        <v>Texas A&amp;M</v>
      </c>
      <c r="L77" s="50" t="str">
        <f>IF(ISBLANK(Data!L77), "", Data!L77)</f>
        <v>Memphis</v>
      </c>
      <c r="M77" s="50" t="str">
        <f>IF(ISBLANK(Data!M77), "", Data!M77)</f>
        <v>Texas A&amp;M</v>
      </c>
      <c r="N77" s="50" t="str">
        <f>IF(ISBLANK(Data!N77), "", Data!N77)</f>
        <v>Memphis</v>
      </c>
      <c r="O77" s="50" t="str">
        <f>IF(ISBLANK(Data!O77), "", Data!O77)</f>
        <v>Texas A&amp;M</v>
      </c>
      <c r="P77" s="50" t="str">
        <f>IF(ISBLANK(Data!P77), "", Data!P77)</f>
        <v>Memphis</v>
      </c>
      <c r="Q77" s="50" t="str">
        <f>IF(ISBLANK(Data!Q77), "", Data!Q77)</f>
        <v>Texas A&amp;M</v>
      </c>
      <c r="R77" s="50" t="str">
        <f>IF(ISBLANK(Data!R77), "", Data!R77)</f>
        <v>Memphis</v>
      </c>
      <c r="S77" s="20">
        <f>Data!W77-Data!CD77</f>
        <v>2.7777777777778012E-2</v>
      </c>
      <c r="T77" s="20">
        <f>Data!X77-Data!CE77</f>
        <v>5.3299999999999983</v>
      </c>
      <c r="U77" s="20">
        <f>Data!Y77-Data!CF77</f>
        <v>7.1999999999999886</v>
      </c>
      <c r="V77" s="20">
        <f>Data!Z77-Data!CG77</f>
        <v>1.9000000000000057</v>
      </c>
      <c r="W77" s="20">
        <f>Data!AA77-Data!CH77</f>
        <v>-7.8999999999999915</v>
      </c>
      <c r="X77" s="20">
        <f>Data!AB77-Data!CI77</f>
        <v>-3.0999999999999993E-2</v>
      </c>
      <c r="Y77" s="20">
        <f>Data!AC77-Data!CJ77</f>
        <v>1.71</v>
      </c>
      <c r="Z77" s="20">
        <f>Data!AD77-Data!CK77</f>
        <v>0.59999999999999432</v>
      </c>
      <c r="AA77" s="20">
        <f>Data!AE77-Data!CL77</f>
        <v>-1.2000000000000028</v>
      </c>
      <c r="AB77" s="20">
        <f>Data!AF77-Data!CM77</f>
        <v>1.71</v>
      </c>
      <c r="AC77" s="20">
        <f>Data!AG77-Data!CN77</f>
        <v>6.7999999999999972</v>
      </c>
      <c r="AD77" s="20">
        <f>Data!AH77-Data!CO77</f>
        <v>1.7999999999999972</v>
      </c>
      <c r="AE77" s="20">
        <f>Data!AI77-Data!CP77</f>
        <v>5.6599999999999984E-2</v>
      </c>
      <c r="AF77" s="20">
        <f>Data!AJ77-Data!CQ77</f>
        <v>0.5</v>
      </c>
      <c r="AG77" s="20">
        <f>Data!AK77-Data!CR77</f>
        <v>4.1666666666666657E-2</v>
      </c>
      <c r="AH77" s="20">
        <f>Data!AL77-Data!CS77</f>
        <v>54</v>
      </c>
      <c r="AI77" s="20">
        <f>Data!AM77-Data!CT77</f>
        <v>10.110000000000001</v>
      </c>
      <c r="AJ77" s="20">
        <f>Data!AN77-Data!CU77</f>
        <v>6.5</v>
      </c>
      <c r="AK77" s="20">
        <f>Data!AO77-Data!CV77</f>
        <v>55</v>
      </c>
      <c r="AL77" s="20">
        <f>Data!AP77-Data!CW77</f>
        <v>17</v>
      </c>
      <c r="AM77" s="20">
        <f>Data!AQ77-Data!CX77</f>
        <v>85</v>
      </c>
      <c r="AN77" s="20">
        <f>Data!AR77-Data!CY77</f>
        <v>-1.9000000000000017E-2</v>
      </c>
      <c r="AO77" s="20">
        <f>Data!AS77-Data!CZ77</f>
        <v>-3</v>
      </c>
      <c r="AP77" s="20">
        <f>Data!AT77-Data!DA77</f>
        <v>22</v>
      </c>
      <c r="AQ77" s="20">
        <f>Data!AU77-Data!DB77</f>
        <v>-5.099999999999999E-2</v>
      </c>
      <c r="AR77" s="20">
        <f>Data!AV77-Data!DC77</f>
        <v>2</v>
      </c>
      <c r="AS77" s="20">
        <f>Data!AW77-Data!DD77</f>
        <v>3</v>
      </c>
      <c r="AT77" s="20">
        <f>Data!AX77-Data!DE77</f>
        <v>-1.0000000000000009E-3</v>
      </c>
      <c r="AU77" s="20">
        <f>Data!AY77-Data!DF77</f>
        <v>70</v>
      </c>
      <c r="AV77" s="20">
        <f>Data!AZ77-Data!DG77</f>
        <v>6.5416666666666679</v>
      </c>
      <c r="AW77" s="20">
        <f>Data!BA77-Data!DH77</f>
        <v>76</v>
      </c>
      <c r="AX77" s="20">
        <f>Data!BB77-Data!DI77</f>
        <v>4.2777777777777786</v>
      </c>
      <c r="AY77" s="20">
        <f>Data!BC77-Data!DJ77</f>
        <v>10</v>
      </c>
      <c r="AZ77" s="20">
        <f>Data!BD77-Data!DK77</f>
        <v>-8</v>
      </c>
      <c r="BA77" s="20">
        <f>Data!BE77-Data!DL77</f>
        <v>-14</v>
      </c>
      <c r="BB77" s="20">
        <f>Data!BF77-Data!DM77</f>
        <v>-26</v>
      </c>
      <c r="BC77" s="20">
        <f>Data!BG77-Data!DN77</f>
        <v>-2</v>
      </c>
      <c r="BD77" s="20">
        <f>Data!BH77-Data!DO77</f>
        <v>-2.7000000000000028</v>
      </c>
      <c r="BE77" s="20">
        <f>Data!BI77-Data!DP77</f>
        <v>-6.3329999999999984</v>
      </c>
      <c r="BF77" s="20">
        <f>Data!BJ77-Data!DQ77</f>
        <v>3.6110000000000007</v>
      </c>
      <c r="BG77" s="20">
        <f>Data!BK77-Data!DR77</f>
        <v>0.40899999999999992</v>
      </c>
      <c r="BH77" s="20">
        <f>Data!BL77-Data!DS77</f>
        <v>-4.4169999999999998</v>
      </c>
      <c r="BI77" s="20">
        <f>Data!BM77-Data!DT77</f>
        <v>9.8999999999999977E-2</v>
      </c>
      <c r="BJ77" s="20">
        <f>Data!BN77-Data!DU77</f>
        <v>-0.10000000000000142</v>
      </c>
      <c r="BK77" s="20">
        <f>Data!BO77-Data!DV77</f>
        <v>-2.0999999999999979</v>
      </c>
      <c r="BL77" s="20">
        <f>Data!BP77-Data!DW77</f>
        <v>-2.0999999999999996</v>
      </c>
      <c r="BM77" s="20">
        <f>Data!BQ77-Data!DX77</f>
        <v>-1.8472222222222223</v>
      </c>
      <c r="BN77" s="20">
        <f>Data!BR77-Data!DY77</f>
        <v>-2.2000000000000011</v>
      </c>
      <c r="BO77" s="20">
        <f>Data!BS77-Data!DZ77</f>
        <v>-5</v>
      </c>
      <c r="BP77" s="20">
        <f>Data!BT77-Data!EA77</f>
        <v>4.0000000000000036E-3</v>
      </c>
      <c r="BQ77" s="20">
        <f>Data!BU77-Data!EB77</f>
        <v>-1</v>
      </c>
      <c r="BR77" s="20">
        <f>Data!BV77-Data!EC77</f>
        <v>-50</v>
      </c>
      <c r="BS77" s="20">
        <f>Data!BW77-Data!ED77</f>
        <v>-18</v>
      </c>
      <c r="BT77" s="20">
        <f>Data!BX77-Data!EE77</f>
        <v>-16</v>
      </c>
      <c r="BU77" s="20">
        <f>Data!BY77-Data!EF77</f>
        <v>-25</v>
      </c>
      <c r="BV77" s="20">
        <f>Data!BZ77-Data!EG77</f>
        <v>-21</v>
      </c>
      <c r="BW77" s="20">
        <f>Data!CA77-Data!EH77</f>
        <v>-13.399999999999999</v>
      </c>
      <c r="BX77" s="20">
        <f>Data!CB77-Data!EI77</f>
        <v>-5</v>
      </c>
      <c r="BY77" s="20">
        <f>Data!CC77-Data!EJ77</f>
        <v>-16</v>
      </c>
      <c r="BZ77" s="20">
        <f>Data!EK77</f>
        <v>11613.159999999998</v>
      </c>
      <c r="CA77" s="20">
        <f>Data!EL77</f>
        <v>11127.6</v>
      </c>
      <c r="CB77" s="20">
        <f>Data!EM77</f>
        <v>80.497124999999997</v>
      </c>
      <c r="CC77" s="20">
        <f>Data!EN77</f>
        <v>93.194444444444443</v>
      </c>
      <c r="CD77" s="20">
        <f>Data!EO77</f>
        <v>11.3256</v>
      </c>
      <c r="CE77" s="20">
        <f>Data!EP77</f>
        <v>102.95</v>
      </c>
      <c r="CF77" s="50">
        <f>IF(ISBLANK(Data!EQ77), "", Data!EQ77)</f>
        <v>75</v>
      </c>
      <c r="CG77" s="50">
        <f>IF(ISBLANK(Data!ER77), "", Data!ER77)</f>
        <v>81</v>
      </c>
      <c r="CH77" s="61" t="str">
        <f>IF(ISBLANK(Data!ES77), "", Data!ES77)</f>
        <v>Memphis</v>
      </c>
      <c r="CI77" s="61">
        <f>IF(ISBLANK(Data!ET77), "", Data!ET77)</f>
        <v>156</v>
      </c>
    </row>
    <row r="78" spans="1:87" x14ac:dyDescent="0.45">
      <c r="A78" s="50">
        <f>IF(ISBLANK(Data!A78), "", Data!A78)</f>
        <v>45270</v>
      </c>
      <c r="B78" s="50" t="str">
        <f>IF(ISBLANK(Data!B78), "", Data!B78)</f>
        <v>UCF</v>
      </c>
      <c r="C78" s="50">
        <f>IF(ISBLANK(Data!C78), "", Data!C78)</f>
        <v>316</v>
      </c>
      <c r="D78" s="50" t="str">
        <f>IF(ISBLANK(Data!D78), "", Data!D78)</f>
        <v>Mississippi</v>
      </c>
      <c r="E78" s="50">
        <f>IF(ISBLANK(Data!E78), "", Data!E78)</f>
        <v>176</v>
      </c>
      <c r="F78" s="50" t="str">
        <f>IF(ISBLANK(Data!F78), "", Data!F78)</f>
        <v>N</v>
      </c>
      <c r="G78" s="50" t="str">
        <f>IF(ISBLANK(Data!G78), "", Data!G78)</f>
        <v>UCF</v>
      </c>
      <c r="H78" s="50" t="str">
        <f>IF(ISBLANK(Data!H78), "", Data!H78)</f>
        <v>Mississippi</v>
      </c>
      <c r="I78" s="50" t="str">
        <f>IF(ISBLANK(Data!I78), "", Data!I78)</f>
        <v>UCF</v>
      </c>
      <c r="J78" s="50" t="str">
        <f>IF(ISBLANK(Data!J78), "", Data!J78)</f>
        <v>Mississippi</v>
      </c>
      <c r="K78" s="50" t="str">
        <f>IF(ISBLANK(Data!K78), "", Data!K78)</f>
        <v>Central Florida</v>
      </c>
      <c r="L78" s="50" t="str">
        <f>IF(ISBLANK(Data!L78), "", Data!L78)</f>
        <v>Mississippi</v>
      </c>
      <c r="M78" s="50" t="str">
        <f>IF(ISBLANK(Data!M78), "", Data!M78)</f>
        <v>UCF</v>
      </c>
      <c r="N78" s="50" t="str">
        <f>IF(ISBLANK(Data!N78), "", Data!N78)</f>
        <v>Mississippi</v>
      </c>
      <c r="O78" s="50" t="str">
        <f>IF(ISBLANK(Data!O78), "", Data!O78)</f>
        <v>UCF</v>
      </c>
      <c r="P78" s="50" t="str">
        <f>IF(ISBLANK(Data!P78), "", Data!P78)</f>
        <v>Ole Miss</v>
      </c>
      <c r="Q78" s="50" t="str">
        <f>IF(ISBLANK(Data!Q78), "", Data!Q78)</f>
        <v>UCF</v>
      </c>
      <c r="R78" s="50" t="str">
        <f>IF(ISBLANK(Data!R78), "", Data!R78)</f>
        <v>Ole Miss</v>
      </c>
      <c r="S78" s="20">
        <f>Data!W78-Data!CD78</f>
        <v>-0.25</v>
      </c>
      <c r="T78" s="20">
        <f>Data!X78-Data!CE78</f>
        <v>4.04</v>
      </c>
      <c r="U78" s="20">
        <f>Data!Y78-Data!CF78</f>
        <v>-2.0999999999999943</v>
      </c>
      <c r="V78" s="20">
        <f>Data!Z78-Data!CG78</f>
        <v>-6.2000000000000028</v>
      </c>
      <c r="W78" s="20">
        <f>Data!AA78-Data!CH78</f>
        <v>7.0999999999999943</v>
      </c>
      <c r="X78" s="20">
        <f>Data!AB78-Data!CI78</f>
        <v>-0.13099999999999998</v>
      </c>
      <c r="Y78" s="20">
        <f>Data!AC78-Data!CJ78</f>
        <v>2.34</v>
      </c>
      <c r="Z78" s="20">
        <f>Data!AD78-Data!CK78</f>
        <v>1.7999999999999972</v>
      </c>
      <c r="AA78" s="20">
        <f>Data!AE78-Data!CL78</f>
        <v>-0.5</v>
      </c>
      <c r="AB78" s="20">
        <f>Data!AF78-Data!CM78</f>
        <v>2.34</v>
      </c>
      <c r="AC78" s="20">
        <f>Data!AG78-Data!CN78</f>
        <v>-3.0999999999999943</v>
      </c>
      <c r="AD78" s="20">
        <f>Data!AH78-Data!CO78</f>
        <v>-2.7000000000000028</v>
      </c>
      <c r="AE78" s="20">
        <f>Data!AI78-Data!CP78</f>
        <v>-4.0000000000000036E-3</v>
      </c>
      <c r="AF78" s="20">
        <f>Data!AJ78-Data!CQ78</f>
        <v>-1.9</v>
      </c>
      <c r="AG78" s="20">
        <f>Data!AK78-Data!CR78</f>
        <v>-0.23749999999999999</v>
      </c>
      <c r="AH78" s="20">
        <f>Data!AL78-Data!CS78</f>
        <v>-50</v>
      </c>
      <c r="AI78" s="20">
        <f>Data!AM78-Data!CT78</f>
        <v>6.8199999999999994</v>
      </c>
      <c r="AJ78" s="20">
        <f>Data!AN78-Data!CU78</f>
        <v>2.2000000000000002</v>
      </c>
      <c r="AK78" s="20">
        <f>Data!AO78-Data!CV78</f>
        <v>44</v>
      </c>
      <c r="AL78" s="20">
        <f>Data!AP78-Data!CW78</f>
        <v>7</v>
      </c>
      <c r="AM78" s="20">
        <f>Data!AQ78-Data!CX78</f>
        <v>40</v>
      </c>
      <c r="AN78" s="20">
        <f>Data!AR78-Data!CY78</f>
        <v>-4.0000000000000036E-3</v>
      </c>
      <c r="AO78" s="20">
        <f>Data!AS78-Data!CZ78</f>
        <v>8</v>
      </c>
      <c r="AP78" s="20">
        <f>Data!AT78-Data!DA78</f>
        <v>36</v>
      </c>
      <c r="AQ78" s="20">
        <f>Data!AU78-Data!DB78</f>
        <v>-2.6999999999999968E-2</v>
      </c>
      <c r="AR78" s="20">
        <f>Data!AV78-Data!DC78</f>
        <v>4</v>
      </c>
      <c r="AS78" s="20">
        <f>Data!AW78-Data!DD78</f>
        <v>17</v>
      </c>
      <c r="AT78" s="20">
        <f>Data!AX78-Data!DE78</f>
        <v>-5.1000000000000045E-2</v>
      </c>
      <c r="AU78" s="20">
        <f>Data!AY78-Data!DF78</f>
        <v>19</v>
      </c>
      <c r="AV78" s="20">
        <f>Data!AZ78-Data!DG78</f>
        <v>2.375</v>
      </c>
      <c r="AW78" s="20">
        <f>Data!BA78-Data!DH78</f>
        <v>32</v>
      </c>
      <c r="AX78" s="20">
        <f>Data!BB78-Data!DI78</f>
        <v>4</v>
      </c>
      <c r="AY78" s="20">
        <f>Data!BC78-Data!DJ78</f>
        <v>-33</v>
      </c>
      <c r="AZ78" s="20">
        <f>Data!BD78-Data!DK78</f>
        <v>8</v>
      </c>
      <c r="BA78" s="20">
        <f>Data!BE78-Data!DL78</f>
        <v>-9</v>
      </c>
      <c r="BB78" s="20">
        <f>Data!BF78-Data!DM78</f>
        <v>19</v>
      </c>
      <c r="BC78" s="20">
        <f>Data!BG78-Data!DN78</f>
        <v>42</v>
      </c>
      <c r="BD78" s="20">
        <f>Data!BH78-Data!DO78</f>
        <v>5.4000000000000057</v>
      </c>
      <c r="BE78" s="20">
        <f>Data!BI78-Data!DP78</f>
        <v>0.875</v>
      </c>
      <c r="BF78" s="20">
        <f>Data!BJ78-Data!DQ78</f>
        <v>4.625</v>
      </c>
      <c r="BG78" s="20">
        <f>Data!BK78-Data!DR78</f>
        <v>-0.6150000000000001</v>
      </c>
      <c r="BH78" s="20">
        <f>Data!BL78-Data!DS78</f>
        <v>2.375</v>
      </c>
      <c r="BI78" s="20">
        <f>Data!BM78-Data!DT78</f>
        <v>-7.0000000000000062E-2</v>
      </c>
      <c r="BJ78" s="20">
        <f>Data!BN78-Data!DU78</f>
        <v>4.5</v>
      </c>
      <c r="BK78" s="20">
        <f>Data!BO78-Data!DV78</f>
        <v>2.0999999999999979</v>
      </c>
      <c r="BL78" s="20">
        <f>Data!BP78-Data!DW78</f>
        <v>-1.2000000000000002</v>
      </c>
      <c r="BM78" s="20">
        <f>Data!BQ78-Data!DX78</f>
        <v>1</v>
      </c>
      <c r="BN78" s="20">
        <f>Data!BR78-Data!DY78</f>
        <v>5.2999999999999989</v>
      </c>
      <c r="BO78" s="20">
        <f>Data!BS78-Data!DZ78</f>
        <v>41</v>
      </c>
      <c r="BP78" s="20">
        <f>Data!BT78-Data!EA78</f>
        <v>-4.6000000000000041E-2</v>
      </c>
      <c r="BQ78" s="20">
        <f>Data!BU78-Data!EB78</f>
        <v>0</v>
      </c>
      <c r="BR78" s="20">
        <f>Data!BV78-Data!EC78</f>
        <v>-21</v>
      </c>
      <c r="BS78" s="20">
        <f>Data!BW78-Data!ED78</f>
        <v>15</v>
      </c>
      <c r="BT78" s="20">
        <f>Data!BX78-Data!EE78</f>
        <v>80</v>
      </c>
      <c r="BU78" s="20">
        <f>Data!BY78-Data!EF78</f>
        <v>-42</v>
      </c>
      <c r="BV78" s="20">
        <f>Data!BZ78-Data!EG78</f>
        <v>-29</v>
      </c>
      <c r="BW78" s="20">
        <f>Data!CA78-Data!EH78</f>
        <v>4</v>
      </c>
      <c r="BX78" s="20">
        <f>Data!CB78-Data!EI78</f>
        <v>42</v>
      </c>
      <c r="BY78" s="20">
        <f>Data!CC78-Data!EJ78</f>
        <v>22</v>
      </c>
      <c r="BZ78" s="20">
        <f>Data!EK78</f>
        <v>10841.699999999999</v>
      </c>
      <c r="CA78" s="20">
        <f>Data!EL78</f>
        <v>10382.159999999998</v>
      </c>
      <c r="CB78" s="20">
        <f>Data!EM78</f>
        <v>105.1875</v>
      </c>
      <c r="CC78" s="20">
        <f>Data!EN78</f>
        <v>95.96875</v>
      </c>
      <c r="CD78" s="20">
        <f>Data!EO78</f>
        <v>13.967099999999999</v>
      </c>
      <c r="CE78" s="20">
        <f>Data!EP78</f>
        <v>74.99199999999999</v>
      </c>
      <c r="CF78" s="50">
        <f>IF(ISBLANK(Data!EQ78), "", Data!EQ78)</f>
        <v>68</v>
      </c>
      <c r="CG78" s="50">
        <f>IF(ISBLANK(Data!ER78), "", Data!ER78)</f>
        <v>70</v>
      </c>
      <c r="CH78" s="61" t="str">
        <f>IF(ISBLANK(Data!ES78), "", Data!ES78)</f>
        <v>Mississippi</v>
      </c>
      <c r="CI78" s="61">
        <f>IF(ISBLANK(Data!ET78), "", Data!ET78)</f>
        <v>138</v>
      </c>
    </row>
    <row r="79" spans="1:87" x14ac:dyDescent="0.45">
      <c r="A79" s="50">
        <f>IF(ISBLANK(Data!A79), "", Data!A79)</f>
        <v>45270</v>
      </c>
      <c r="B79" s="50" t="str">
        <f>IF(ISBLANK(Data!B79), "", Data!B79)</f>
        <v>Iowa</v>
      </c>
      <c r="C79" s="50">
        <f>IF(ISBLANK(Data!C79), "", Data!C79)</f>
        <v>125</v>
      </c>
      <c r="D79" s="50" t="str">
        <f>IF(ISBLANK(Data!D79), "", Data!D79)</f>
        <v>Michigan</v>
      </c>
      <c r="E79" s="50">
        <f>IF(ISBLANK(Data!E79), "", Data!E79)</f>
        <v>171</v>
      </c>
      <c r="F79" s="50" t="str">
        <f>IF(ISBLANK(Data!F79), "", Data!F79)</f>
        <v>N</v>
      </c>
      <c r="G79" s="50" t="str">
        <f>IF(ISBLANK(Data!G79), "", Data!G79)</f>
        <v>Iowa</v>
      </c>
      <c r="H79" s="50" t="str">
        <f>IF(ISBLANK(Data!H79), "", Data!H79)</f>
        <v>Michigan</v>
      </c>
      <c r="I79" s="50" t="str">
        <f>IF(ISBLANK(Data!I79), "", Data!I79)</f>
        <v>Iowa</v>
      </c>
      <c r="J79" s="50" t="str">
        <f>IF(ISBLANK(Data!J79), "", Data!J79)</f>
        <v>Michigan</v>
      </c>
      <c r="K79" s="50" t="str">
        <f>IF(ISBLANK(Data!K79), "", Data!K79)</f>
        <v>Iowa</v>
      </c>
      <c r="L79" s="50" t="str">
        <f>IF(ISBLANK(Data!L79), "", Data!L79)</f>
        <v>Michigan</v>
      </c>
      <c r="M79" s="50" t="str">
        <f>IF(ISBLANK(Data!M79), "", Data!M79)</f>
        <v>Iowa</v>
      </c>
      <c r="N79" s="50" t="str">
        <f>IF(ISBLANK(Data!N79), "", Data!N79)</f>
        <v>Michigan</v>
      </c>
      <c r="O79" s="50" t="str">
        <f>IF(ISBLANK(Data!O79), "", Data!O79)</f>
        <v>Iowa</v>
      </c>
      <c r="P79" s="50" t="str">
        <f>IF(ISBLANK(Data!P79), "", Data!P79)</f>
        <v>Michigan</v>
      </c>
      <c r="Q79" s="50" t="str">
        <f>IF(ISBLANK(Data!Q79), "", Data!Q79)</f>
        <v>Iowa</v>
      </c>
      <c r="R79" s="50" t="str">
        <f>IF(ISBLANK(Data!R79), "", Data!R79)</f>
        <v>Michigan</v>
      </c>
      <c r="S79" s="20">
        <f>Data!W79-Data!CD79</f>
        <v>0.11111111111111205</v>
      </c>
      <c r="T79" s="20">
        <f>Data!X79-Data!CE79</f>
        <v>0.73000000000000043</v>
      </c>
      <c r="U79" s="20">
        <f>Data!Y79-Data!CF79</f>
        <v>1.7000000000000028</v>
      </c>
      <c r="V79" s="20">
        <f>Data!Z79-Data!CG79</f>
        <v>0.89999999999999147</v>
      </c>
      <c r="W79" s="20">
        <f>Data!AA79-Data!CH79</f>
        <v>5.3999999999999915</v>
      </c>
      <c r="X79" s="20">
        <f>Data!AB79-Data!CI79</f>
        <v>0.11900000000000001</v>
      </c>
      <c r="Y79" s="20">
        <f>Data!AC79-Data!CJ79</f>
        <v>-8.0000000000000071E-2</v>
      </c>
      <c r="Z79" s="20">
        <f>Data!AD79-Data!CK79</f>
        <v>-0.70000000000000284</v>
      </c>
      <c r="AA79" s="20">
        <f>Data!AE79-Data!CL79</f>
        <v>-0.59999999999999432</v>
      </c>
      <c r="AB79" s="20">
        <f>Data!AF79-Data!CM79</f>
        <v>-4.51</v>
      </c>
      <c r="AC79" s="20">
        <f>Data!AG79-Data!CN79</f>
        <v>1.5</v>
      </c>
      <c r="AD79" s="20">
        <f>Data!AH79-Data!CO79</f>
        <v>2.4000000000000057</v>
      </c>
      <c r="AE79" s="20">
        <f>Data!AI79-Data!CP79</f>
        <v>-1.9799999999999929E-2</v>
      </c>
      <c r="AF79" s="20">
        <f>Data!AJ79-Data!CQ79</f>
        <v>1.2</v>
      </c>
      <c r="AG79" s="20">
        <f>Data!AK79-Data!CR79</f>
        <v>0.13333333333333333</v>
      </c>
      <c r="AH79" s="20">
        <f>Data!AL79-Data!CS79</f>
        <v>25</v>
      </c>
      <c r="AI79" s="20">
        <f>Data!AM79-Data!CT79</f>
        <v>4.2800000000000011</v>
      </c>
      <c r="AJ79" s="20">
        <f>Data!AN79-Data!CU79</f>
        <v>2.17</v>
      </c>
      <c r="AK79" s="20">
        <f>Data!AO79-Data!CV79</f>
        <v>37</v>
      </c>
      <c r="AL79" s="20">
        <f>Data!AP79-Data!CW79</f>
        <v>18</v>
      </c>
      <c r="AM79" s="20">
        <f>Data!AQ79-Data!CX79</f>
        <v>33</v>
      </c>
      <c r="AN79" s="20">
        <f>Data!AR79-Data!CY79</f>
        <v>-2.300000000000002E-2</v>
      </c>
      <c r="AO79" s="20">
        <f>Data!AS79-Data!CZ79</f>
        <v>-18</v>
      </c>
      <c r="AP79" s="20">
        <f>Data!AT79-Data!DA79</f>
        <v>-37</v>
      </c>
      <c r="AQ79" s="20">
        <f>Data!AU79-Data!DB79</f>
        <v>-2.4000000000000021E-2</v>
      </c>
      <c r="AR79" s="20">
        <f>Data!AV79-Data!DC79</f>
        <v>49</v>
      </c>
      <c r="AS79" s="20">
        <f>Data!AW79-Data!DD79</f>
        <v>43</v>
      </c>
      <c r="AT79" s="20">
        <f>Data!AX79-Data!DE79</f>
        <v>9.4999999999999973E-2</v>
      </c>
      <c r="AU79" s="20">
        <f>Data!AY79-Data!DF79</f>
        <v>-2</v>
      </c>
      <c r="AV79" s="20">
        <f>Data!AZ79-Data!DG79</f>
        <v>-0.22222222222222143</v>
      </c>
      <c r="AW79" s="20">
        <f>Data!BA79-Data!DH79</f>
        <v>11</v>
      </c>
      <c r="AX79" s="20">
        <f>Data!BB79-Data!DI79</f>
        <v>1.2222222222222214</v>
      </c>
      <c r="AY79" s="20">
        <f>Data!BC79-Data!DJ79</f>
        <v>39</v>
      </c>
      <c r="AZ79" s="20">
        <f>Data!BD79-Data!DK79</f>
        <v>24</v>
      </c>
      <c r="BA79" s="20">
        <f>Data!BE79-Data!DL79</f>
        <v>4</v>
      </c>
      <c r="BB79" s="20">
        <f>Data!BF79-Data!DM79</f>
        <v>-28</v>
      </c>
      <c r="BC79" s="20">
        <f>Data!BG79-Data!DN79</f>
        <v>-9</v>
      </c>
      <c r="BD79" s="20">
        <f>Data!BH79-Data!DO79</f>
        <v>4.0999999999999943</v>
      </c>
      <c r="BE79" s="20">
        <f>Data!BI79-Data!DP79</f>
        <v>2</v>
      </c>
      <c r="BF79" s="20">
        <f>Data!BJ79-Data!DQ79</f>
        <v>2.1109999999999998</v>
      </c>
      <c r="BG79" s="20">
        <f>Data!BK79-Data!DR79</f>
        <v>0.75800000000000001</v>
      </c>
      <c r="BH79" s="20">
        <f>Data!BL79-Data!DS79</f>
        <v>-3.1110000000000007</v>
      </c>
      <c r="BI79" s="20">
        <f>Data!BM79-Data!DT79</f>
        <v>0.38</v>
      </c>
      <c r="BJ79" s="20">
        <f>Data!BN79-Data!DU79</f>
        <v>-4.1000000000000014</v>
      </c>
      <c r="BK79" s="20">
        <f>Data!BO79-Data!DV79</f>
        <v>4.6999999999999993</v>
      </c>
      <c r="BL79" s="20">
        <f>Data!BP79-Data!DW79</f>
        <v>0.39999999999999947</v>
      </c>
      <c r="BM79" s="20">
        <f>Data!BQ79-Data!DX79</f>
        <v>2.666666666666667</v>
      </c>
      <c r="BN79" s="20">
        <f>Data!BR79-Data!DY79</f>
        <v>-0.99999999999999822</v>
      </c>
      <c r="BO79" s="20">
        <f>Data!BS79-Data!DZ79</f>
        <v>-40</v>
      </c>
      <c r="BP79" s="20">
        <f>Data!BT79-Data!EA79</f>
        <v>3.5999999999999921E-2</v>
      </c>
      <c r="BQ79" s="20">
        <f>Data!BU79-Data!EB79</f>
        <v>0</v>
      </c>
      <c r="BR79" s="20">
        <f>Data!BV79-Data!EC79</f>
        <v>-53</v>
      </c>
      <c r="BS79" s="20">
        <f>Data!BW79-Data!ED79</f>
        <v>-14</v>
      </c>
      <c r="BT79" s="20">
        <f>Data!BX79-Data!EE79</f>
        <v>-56</v>
      </c>
      <c r="BU79" s="20">
        <f>Data!BY79-Data!EF79</f>
        <v>-21</v>
      </c>
      <c r="BV79" s="20">
        <f>Data!BZ79-Data!EG79</f>
        <v>-6</v>
      </c>
      <c r="BW79" s="20">
        <f>Data!CA79-Data!EH79</f>
        <v>-16.200000000000003</v>
      </c>
      <c r="BX79" s="20">
        <f>Data!CB79-Data!EI79</f>
        <v>-40</v>
      </c>
      <c r="BY79" s="20">
        <f>Data!CC79-Data!EJ79</f>
        <v>34</v>
      </c>
      <c r="BZ79" s="20">
        <f>Data!EK79</f>
        <v>12046.710000000001</v>
      </c>
      <c r="CA79" s="20">
        <f>Data!EL79</f>
        <v>11976.159999999998</v>
      </c>
      <c r="CB79" s="20">
        <f>Data!EM79</f>
        <v>47.777777777777779</v>
      </c>
      <c r="CC79" s="20">
        <f>Data!EN79</f>
        <v>97.604111111111123</v>
      </c>
      <c r="CD79" s="20">
        <f>Data!EO79</f>
        <v>10.700700000000001</v>
      </c>
      <c r="CE79" s="20">
        <f>Data!EP79</f>
        <v>116.736</v>
      </c>
      <c r="CF79" s="50">
        <f>IF(ISBLANK(Data!EQ79), "", Data!EQ79)</f>
        <v>80</v>
      </c>
      <c r="CG79" s="50">
        <f>IF(ISBLANK(Data!ER79), "", Data!ER79)</f>
        <v>90</v>
      </c>
      <c r="CH79" s="61" t="str">
        <f>IF(ISBLANK(Data!ES79), "", Data!ES79)</f>
        <v>Michigan</v>
      </c>
      <c r="CI79" s="61">
        <f>IF(ISBLANK(Data!ET79), "", Data!ET79)</f>
        <v>170</v>
      </c>
    </row>
    <row r="80" spans="1:87" x14ac:dyDescent="0.45">
      <c r="A80" s="50">
        <f>IF(ISBLANK(Data!A80), "", Data!A80)</f>
        <v>45270</v>
      </c>
      <c r="B80" s="50" t="str">
        <f>IF(ISBLANK(Data!B80), "", Data!B80)</f>
        <v>UNC Greensboro</v>
      </c>
      <c r="C80" s="50">
        <f>IF(ISBLANK(Data!C80), "", Data!C80)</f>
        <v>322</v>
      </c>
      <c r="D80" s="50" t="str">
        <f>IF(ISBLANK(Data!D80), "", Data!D80)</f>
        <v>Elon</v>
      </c>
      <c r="E80" s="50">
        <f>IF(ISBLANK(Data!E80), "", Data!E80)</f>
        <v>82</v>
      </c>
      <c r="F80" s="50" t="str">
        <f>IF(ISBLANK(Data!F80), "", Data!F80)</f>
        <v>N</v>
      </c>
      <c r="G80" s="50" t="str">
        <f>IF(ISBLANK(Data!G80), "", Data!G80)</f>
        <v>UNC Greensboro</v>
      </c>
      <c r="H80" s="50" t="str">
        <f>IF(ISBLANK(Data!H80), "", Data!H80)</f>
        <v>Elon</v>
      </c>
      <c r="I80" s="50" t="str">
        <f>IF(ISBLANK(Data!I80), "", Data!I80)</f>
        <v>UNC Greensboro</v>
      </c>
      <c r="J80" s="50" t="str">
        <f>IF(ISBLANK(Data!J80), "", Data!J80)</f>
        <v>Elon</v>
      </c>
      <c r="K80" s="50" t="str">
        <f>IF(ISBLANK(Data!K80), "", Data!K80)</f>
        <v>UNC Greensboro</v>
      </c>
      <c r="L80" s="50" t="str">
        <f>IF(ISBLANK(Data!L80), "", Data!L80)</f>
        <v>Elon</v>
      </c>
      <c r="M80" s="50" t="str">
        <f>IF(ISBLANK(Data!M80), "", Data!M80)</f>
        <v>NC-Grnsboro</v>
      </c>
      <c r="N80" s="50" t="str">
        <f>IF(ISBLANK(Data!N80), "", Data!N80)</f>
        <v>Elon</v>
      </c>
      <c r="O80" s="50" t="str">
        <f>IF(ISBLANK(Data!O80), "", Data!O80)</f>
        <v>UNCG</v>
      </c>
      <c r="P80" s="50" t="str">
        <f>IF(ISBLANK(Data!P80), "", Data!P80)</f>
        <v>Elon</v>
      </c>
      <c r="Q80" s="50" t="str">
        <f>IF(ISBLANK(Data!Q80), "", Data!Q80)</f>
        <v>UNCG</v>
      </c>
      <c r="R80" s="50" t="str">
        <f>IF(ISBLANK(Data!R80), "", Data!R80)</f>
        <v>Elon</v>
      </c>
      <c r="S80" s="20">
        <f>Data!W80-Data!CD80</f>
        <v>0.31944444444444398</v>
      </c>
      <c r="T80" s="20">
        <f>Data!X80-Data!CE80</f>
        <v>16.78</v>
      </c>
      <c r="U80" s="20">
        <f>Data!Y80-Data!CF80</f>
        <v>5.4000000000000057</v>
      </c>
      <c r="V80" s="20">
        <f>Data!Z80-Data!CG80</f>
        <v>-11.399999999999991</v>
      </c>
      <c r="W80" s="20">
        <f>Data!AA80-Data!CH80</f>
        <v>-3.3999999999999915</v>
      </c>
      <c r="X80" s="20">
        <f>Data!AB80-Data!CI80</f>
        <v>-3.1E-2</v>
      </c>
      <c r="Y80" s="20">
        <f>Data!AC80-Data!CJ80</f>
        <v>3.74</v>
      </c>
      <c r="Z80" s="20">
        <f>Data!AD80-Data!CK80</f>
        <v>1.8000000000000114</v>
      </c>
      <c r="AA80" s="20">
        <f>Data!AE80-Data!CL80</f>
        <v>-1.8999999999999915</v>
      </c>
      <c r="AB80" s="20">
        <f>Data!AF80-Data!CM80</f>
        <v>3.74</v>
      </c>
      <c r="AC80" s="20">
        <f>Data!AG80-Data!CN80</f>
        <v>4.6000000000000085</v>
      </c>
      <c r="AD80" s="20">
        <f>Data!AH80-Data!CO80</f>
        <v>-9.8999999999999915</v>
      </c>
      <c r="AE80" s="20">
        <f>Data!AI80-Data!CP80</f>
        <v>0.37359999999999999</v>
      </c>
      <c r="AF80" s="20">
        <f>Data!AJ80-Data!CQ80</f>
        <v>3.3</v>
      </c>
      <c r="AG80" s="20">
        <f>Data!AK80-Data!CR80</f>
        <v>0.42142857142857137</v>
      </c>
      <c r="AH80" s="20">
        <f>Data!AL80-Data!CS80</f>
        <v>209</v>
      </c>
      <c r="AI80" s="20">
        <f>Data!AM80-Data!CT80</f>
        <v>15.56</v>
      </c>
      <c r="AJ80" s="20">
        <f>Data!AN80-Data!CU80</f>
        <v>6.27</v>
      </c>
      <c r="AK80" s="20">
        <f>Data!AO80-Data!CV80</f>
        <v>-106</v>
      </c>
      <c r="AL80" s="20">
        <f>Data!AP80-Data!CW80</f>
        <v>-135</v>
      </c>
      <c r="AM80" s="20">
        <f>Data!AQ80-Data!CX80</f>
        <v>-55</v>
      </c>
      <c r="AN80" s="20">
        <f>Data!AR80-Data!CY80</f>
        <v>-1.3000000000000012E-2</v>
      </c>
      <c r="AO80" s="20">
        <f>Data!AS80-Data!CZ80</f>
        <v>-3</v>
      </c>
      <c r="AP80" s="20">
        <f>Data!AT80-Data!DA80</f>
        <v>-19</v>
      </c>
      <c r="AQ80" s="20">
        <f>Data!AU80-Data!DB80</f>
        <v>2.1000000000000019E-2</v>
      </c>
      <c r="AR80" s="20">
        <f>Data!AV80-Data!DC80</f>
        <v>-37</v>
      </c>
      <c r="AS80" s="20">
        <f>Data!AW80-Data!DD80</f>
        <v>-50</v>
      </c>
      <c r="AT80" s="20">
        <f>Data!AX80-Data!DE80</f>
        <v>-5.0000000000000044E-3</v>
      </c>
      <c r="AU80" s="20">
        <f>Data!AY80-Data!DF80</f>
        <v>-24</v>
      </c>
      <c r="AV80" s="20">
        <f>Data!AZ80-Data!DG80</f>
        <v>-1.6071428571428577</v>
      </c>
      <c r="AW80" s="20">
        <f>Data!BA80-Data!DH80</f>
        <v>-43</v>
      </c>
      <c r="AX80" s="20">
        <f>Data!BB80-Data!DI80</f>
        <v>-0.25</v>
      </c>
      <c r="AY80" s="20">
        <f>Data!BC80-Data!DJ80</f>
        <v>-14</v>
      </c>
      <c r="AZ80" s="20">
        <f>Data!BD80-Data!DK80</f>
        <v>-2</v>
      </c>
      <c r="BA80" s="20">
        <f>Data!BE80-Data!DL80</f>
        <v>-13</v>
      </c>
      <c r="BB80" s="20">
        <f>Data!BF80-Data!DM80</f>
        <v>-37</v>
      </c>
      <c r="BC80" s="20">
        <f>Data!BG80-Data!DN80</f>
        <v>-2</v>
      </c>
      <c r="BD80" s="20">
        <f>Data!BH80-Data!DO80</f>
        <v>-2.8999999999999915</v>
      </c>
      <c r="BE80" s="20">
        <f>Data!BI80-Data!DP80</f>
        <v>-7.1809999999999974</v>
      </c>
      <c r="BF80" s="20">
        <f>Data!BJ80-Data!DQ80</f>
        <v>4.2779999999999996</v>
      </c>
      <c r="BG80" s="20">
        <f>Data!BK80-Data!DR80</f>
        <v>0.36399999999999988</v>
      </c>
      <c r="BH80" s="20">
        <f>Data!BL80-Data!DS80</f>
        <v>-3.0690000000000008</v>
      </c>
      <c r="BI80" s="20">
        <f>Data!BM80-Data!DT80</f>
        <v>0.21999999999999997</v>
      </c>
      <c r="BJ80" s="20">
        <f>Data!BN80-Data!DU80</f>
        <v>0.69999999999999929</v>
      </c>
      <c r="BK80" s="20">
        <f>Data!BO80-Data!DV80</f>
        <v>-3.3999999999999986</v>
      </c>
      <c r="BL80" s="20">
        <f>Data!BP80-Data!DW80</f>
        <v>-1.1999999999999997</v>
      </c>
      <c r="BM80" s="20">
        <f>Data!BQ80-Data!DX80</f>
        <v>0.52777777777777768</v>
      </c>
      <c r="BN80" s="20">
        <f>Data!BR80-Data!DY80</f>
        <v>1.8999999999999986</v>
      </c>
      <c r="BO80" s="20">
        <f>Data!BS80-Data!DZ80</f>
        <v>-158</v>
      </c>
      <c r="BP80" s="20">
        <f>Data!BT80-Data!EA80</f>
        <v>0.11099999999999993</v>
      </c>
      <c r="BQ80" s="20">
        <f>Data!BU80-Data!EB80</f>
        <v>8</v>
      </c>
      <c r="BR80" s="20">
        <f>Data!BV80-Data!EC80</f>
        <v>-165</v>
      </c>
      <c r="BS80" s="20">
        <f>Data!BW80-Data!ED80</f>
        <v>-203</v>
      </c>
      <c r="BT80" s="20">
        <f>Data!BX80-Data!EE80</f>
        <v>-190</v>
      </c>
      <c r="BU80" s="20">
        <f>Data!BY80-Data!EF80</f>
        <v>-154</v>
      </c>
      <c r="BV80" s="20">
        <f>Data!BZ80-Data!EG80</f>
        <v>-194</v>
      </c>
      <c r="BW80" s="20">
        <f>Data!CA80-Data!EH80</f>
        <v>-123.50000000000001</v>
      </c>
      <c r="BX80" s="20">
        <f>Data!CB80-Data!EI80</f>
        <v>-139</v>
      </c>
      <c r="BY80" s="20">
        <f>Data!CC80-Data!EJ80</f>
        <v>-230</v>
      </c>
      <c r="BZ80" s="20">
        <f>Data!EK80</f>
        <v>12671.470000000001</v>
      </c>
      <c r="CA80" s="20">
        <f>Data!EL80</f>
        <v>10857.550000000001</v>
      </c>
      <c r="CB80" s="20">
        <f>Data!EM80</f>
        <v>58.333333333333336</v>
      </c>
      <c r="CC80" s="20">
        <f>Data!EN80</f>
        <v>83.997</v>
      </c>
      <c r="CD80" s="20">
        <f>Data!EO80</f>
        <v>13.702499999999999</v>
      </c>
      <c r="CE80" s="20">
        <f>Data!EP80</f>
        <v>110.16</v>
      </c>
      <c r="CF80" s="50">
        <f>IF(ISBLANK(Data!EQ80), "", Data!EQ80)</f>
        <v>82</v>
      </c>
      <c r="CG80" s="50">
        <f>IF(ISBLANK(Data!ER80), "", Data!ER80)</f>
        <v>73</v>
      </c>
      <c r="CH80" s="61" t="str">
        <f>IF(ISBLANK(Data!ES80), "", Data!ES80)</f>
        <v>UNC Greensboro</v>
      </c>
      <c r="CI80" s="61">
        <f>IF(ISBLANK(Data!ET80), "", Data!ET80)</f>
        <v>155</v>
      </c>
    </row>
    <row r="81" spans="1:87" x14ac:dyDescent="0.45">
      <c r="A81" s="50">
        <f>IF(ISBLANK(Data!A81), "", Data!A81)</f>
        <v>45270</v>
      </c>
      <c r="B81" s="50" t="str">
        <f>IF(ISBLANK(Data!B81), "", Data!B81)</f>
        <v>Boston College</v>
      </c>
      <c r="C81" s="50">
        <f>IF(ISBLANK(Data!C81), "", Data!C81)</f>
        <v>26</v>
      </c>
      <c r="D81" s="50" t="str">
        <f>IF(ISBLANK(Data!D81), "", Data!D81)</f>
        <v>St. John's</v>
      </c>
      <c r="E81" s="50">
        <f>IF(ISBLANK(Data!E81), "", Data!E81)</f>
        <v>282</v>
      </c>
      <c r="F81" s="50" t="str">
        <f>IF(ISBLANK(Data!F81), "", Data!F81)</f>
        <v>Y</v>
      </c>
      <c r="G81" s="50" t="str">
        <f>IF(ISBLANK(Data!G81), "", Data!G81)</f>
        <v>Boston College</v>
      </c>
      <c r="H81" s="50" t="str">
        <f>IF(ISBLANK(Data!H81), "", Data!H81)</f>
        <v>St. John's</v>
      </c>
      <c r="I81" s="50" t="str">
        <f>IF(ISBLANK(Data!I81), "", Data!I81)</f>
        <v>Boston College</v>
      </c>
      <c r="J81" s="50" t="str">
        <f>IF(ISBLANK(Data!J81), "", Data!J81)</f>
        <v>St. John's</v>
      </c>
      <c r="K81" s="50" t="str">
        <f>IF(ISBLANK(Data!K81), "", Data!K81)</f>
        <v>Boston College</v>
      </c>
      <c r="L81" s="50" t="str">
        <f>IF(ISBLANK(Data!L81), "", Data!L81)</f>
        <v>St. John's NY</v>
      </c>
      <c r="M81" s="50" t="str">
        <f>IF(ISBLANK(Data!M81), "", Data!M81)</f>
        <v>Boston Col</v>
      </c>
      <c r="N81" s="50" t="str">
        <f>IF(ISBLANK(Data!N81), "", Data!N81)</f>
        <v>St Johns</v>
      </c>
      <c r="O81" s="50" t="str">
        <f>IF(ISBLANK(Data!O81), "", Data!O81)</f>
        <v>Boston College</v>
      </c>
      <c r="P81" s="50" t="str">
        <f>IF(ISBLANK(Data!P81), "", Data!P81)</f>
        <v>St. John's</v>
      </c>
      <c r="Q81" s="50" t="str">
        <f>IF(ISBLANK(Data!Q81), "", Data!Q81)</f>
        <v>Boston College</v>
      </c>
      <c r="R81" s="50" t="str">
        <f>IF(ISBLANK(Data!R81), "", Data!R81)</f>
        <v>Saint John's</v>
      </c>
      <c r="S81" s="20">
        <f>Data!W81-Data!CD81</f>
        <v>-5.0000000000000044E-2</v>
      </c>
      <c r="T81" s="20">
        <f>Data!X81-Data!CE81</f>
        <v>-5.9000000000000012</v>
      </c>
      <c r="U81" s="20">
        <f>Data!Y81-Data!CF81</f>
        <v>-5.4000000000000057</v>
      </c>
      <c r="V81" s="20">
        <f>Data!Z81-Data!CG81</f>
        <v>0.59999999999999432</v>
      </c>
      <c r="W81" s="20">
        <f>Data!AA81-Data!CH81</f>
        <v>-0.90000000000000568</v>
      </c>
      <c r="X81" s="20">
        <f>Data!AB81-Data!CI81</f>
        <v>-7.9000000000000001E-2</v>
      </c>
      <c r="Y81" s="20">
        <f>Data!AC81-Data!CJ81</f>
        <v>-3.32</v>
      </c>
      <c r="Z81" s="20">
        <f>Data!AD81-Data!CK81</f>
        <v>-1</v>
      </c>
      <c r="AA81" s="20">
        <f>Data!AE81-Data!CL81</f>
        <v>2.4000000000000057</v>
      </c>
      <c r="AB81" s="20">
        <f>Data!AF81-Data!CM81</f>
        <v>-4.5199999999999996</v>
      </c>
      <c r="AC81" s="20">
        <f>Data!AG81-Data!CN81</f>
        <v>-5.4000000000000057</v>
      </c>
      <c r="AD81" s="20">
        <f>Data!AH81-Data!CO81</f>
        <v>0.79999999999999716</v>
      </c>
      <c r="AE81" s="20">
        <f>Data!AI81-Data!CP81</f>
        <v>-0.11609999999999998</v>
      </c>
      <c r="AF81" s="20">
        <f>Data!AJ81-Data!CQ81</f>
        <v>-1.2</v>
      </c>
      <c r="AG81" s="20">
        <f>Data!AK81-Data!CR81</f>
        <v>-0.125</v>
      </c>
      <c r="AH81" s="20">
        <f>Data!AL81-Data!CS81</f>
        <v>-62</v>
      </c>
      <c r="AI81" s="20">
        <f>Data!AM81-Data!CT81</f>
        <v>-4.42</v>
      </c>
      <c r="AJ81" s="20">
        <f>Data!AN81-Data!CU81</f>
        <v>-1.27</v>
      </c>
      <c r="AK81" s="20">
        <f>Data!AO81-Data!CV81</f>
        <v>139</v>
      </c>
      <c r="AL81" s="20">
        <f>Data!AP81-Data!CW81</f>
        <v>148</v>
      </c>
      <c r="AM81" s="20">
        <f>Data!AQ81-Data!CX81</f>
        <v>96</v>
      </c>
      <c r="AN81" s="20">
        <f>Data!AR81-Data!CY81</f>
        <v>4.0000000000000036E-3</v>
      </c>
      <c r="AO81" s="20">
        <f>Data!AS81-Data!CZ81</f>
        <v>2</v>
      </c>
      <c r="AP81" s="20">
        <f>Data!AT81-Data!DA81</f>
        <v>24</v>
      </c>
      <c r="AQ81" s="20">
        <f>Data!AU81-Data!DB81</f>
        <v>-3.1999999999999973E-2</v>
      </c>
      <c r="AR81" s="20">
        <f>Data!AV81-Data!DC81</f>
        <v>45</v>
      </c>
      <c r="AS81" s="20">
        <f>Data!AW81-Data!DD81</f>
        <v>42</v>
      </c>
      <c r="AT81" s="20">
        <f>Data!AX81-Data!DE81</f>
        <v>9.6000000000000085E-2</v>
      </c>
      <c r="AU81" s="20">
        <f>Data!AY81-Data!DF81</f>
        <v>-41</v>
      </c>
      <c r="AV81" s="20">
        <f>Data!AZ81-Data!DG81</f>
        <v>-7.6999999999999993</v>
      </c>
      <c r="AW81" s="20">
        <f>Data!BA81-Data!DH81</f>
        <v>30</v>
      </c>
      <c r="AX81" s="20">
        <f>Data!BB81-Data!DI81</f>
        <v>-5.4750000000000014</v>
      </c>
      <c r="AY81" s="20">
        <f>Data!BC81-Data!DJ81</f>
        <v>1</v>
      </c>
      <c r="AZ81" s="20">
        <f>Data!BD81-Data!DK81</f>
        <v>14</v>
      </c>
      <c r="BA81" s="20">
        <f>Data!BE81-Data!DL81</f>
        <v>-2</v>
      </c>
      <c r="BB81" s="20">
        <f>Data!BF81-Data!DM81</f>
        <v>-8</v>
      </c>
      <c r="BC81" s="20">
        <f>Data!BG81-Data!DN81</f>
        <v>9</v>
      </c>
      <c r="BD81" s="20">
        <f>Data!BH81-Data!DO81</f>
        <v>-2.2000000000000028</v>
      </c>
      <c r="BE81" s="20">
        <f>Data!BI81-Data!DP81</f>
        <v>0.97499999999999432</v>
      </c>
      <c r="BF81" s="20">
        <f>Data!BJ81-Data!DQ81</f>
        <v>-3.1500000000000004</v>
      </c>
      <c r="BG81" s="20">
        <f>Data!BK81-Data!DR81</f>
        <v>0.11599999999999988</v>
      </c>
      <c r="BH81" s="20">
        <f>Data!BL81-Data!DS81</f>
        <v>-3.4499999999999993</v>
      </c>
      <c r="BI81" s="20">
        <f>Data!BM81-Data!DT81</f>
        <v>0.18900000000000006</v>
      </c>
      <c r="BJ81" s="20">
        <f>Data!BN81-Data!DU81</f>
        <v>-2.3999999999999986</v>
      </c>
      <c r="BK81" s="20">
        <f>Data!BO81-Data!DV81</f>
        <v>1.1999999999999993</v>
      </c>
      <c r="BL81" s="20">
        <f>Data!BP81-Data!DW81</f>
        <v>-1.2999999999999998</v>
      </c>
      <c r="BM81" s="20">
        <f>Data!BQ81-Data!DX81</f>
        <v>-9.9999999999999645E-2</v>
      </c>
      <c r="BN81" s="20">
        <f>Data!BR81-Data!DY81</f>
        <v>-2.7000000000000011</v>
      </c>
      <c r="BO81" s="20">
        <f>Data!BS81-Data!DZ81</f>
        <v>-9</v>
      </c>
      <c r="BP81" s="20">
        <f>Data!BT81-Data!EA81</f>
        <v>9.000000000000008E-3</v>
      </c>
      <c r="BQ81" s="20">
        <f>Data!BU81-Data!EB81</f>
        <v>-16</v>
      </c>
      <c r="BR81" s="20">
        <f>Data!BV81-Data!EC81</f>
        <v>28</v>
      </c>
      <c r="BS81" s="20">
        <f>Data!BW81-Data!ED81</f>
        <v>75</v>
      </c>
      <c r="BT81" s="20">
        <f>Data!BX81-Data!EE81</f>
        <v>57</v>
      </c>
      <c r="BU81" s="20">
        <f>Data!BY81-Data!EF81</f>
        <v>58</v>
      </c>
      <c r="BV81" s="20">
        <f>Data!BZ81-Data!EG81</f>
        <v>47</v>
      </c>
      <c r="BW81" s="20">
        <f>Data!CA81-Data!EH81</f>
        <v>39.5</v>
      </c>
      <c r="BX81" s="20">
        <f>Data!CB81-Data!EI81</f>
        <v>-9</v>
      </c>
      <c r="BY81" s="20">
        <f>Data!CC81-Data!EJ81</f>
        <v>88</v>
      </c>
      <c r="BZ81" s="20">
        <f>Data!EK81</f>
        <v>10927.470000000001</v>
      </c>
      <c r="CA81" s="20">
        <f>Data!EL81</f>
        <v>11540.550000000001</v>
      </c>
      <c r="CB81" s="20">
        <f>Data!EM81</f>
        <v>73.5</v>
      </c>
      <c r="CC81" s="20">
        <f>Data!EN81</f>
        <v>98.050000000000011</v>
      </c>
      <c r="CD81" s="20">
        <f>Data!EO81</f>
        <v>10.524699999999999</v>
      </c>
      <c r="CE81" s="20">
        <f>Data!EP81</f>
        <v>112.60600000000001</v>
      </c>
      <c r="CF81" s="50">
        <f>IF(ISBLANK(Data!EQ81), "", Data!EQ81)</f>
        <v>86</v>
      </c>
      <c r="CG81" s="50">
        <f>IF(ISBLANK(Data!ER81), "", Data!ER81)</f>
        <v>80</v>
      </c>
      <c r="CH81" s="61" t="str">
        <f>IF(ISBLANK(Data!ES81), "", Data!ES81)</f>
        <v>Boston College</v>
      </c>
      <c r="CI81" s="61">
        <f>IF(ISBLANK(Data!ET81), "", Data!ET81)</f>
        <v>166</v>
      </c>
    </row>
    <row r="82" spans="1:87" x14ac:dyDescent="0.45">
      <c r="A82" s="50">
        <f>IF(ISBLANK(Data!A82), "", Data!A82)</f>
        <v>45270</v>
      </c>
      <c r="B82" s="50" t="str">
        <f>IF(ISBLANK(Data!B82), "", Data!B82)</f>
        <v>Oklahoma St.</v>
      </c>
      <c r="C82" s="50">
        <f>IF(ISBLANK(Data!C82), "", Data!C82)</f>
        <v>222</v>
      </c>
      <c r="D82" s="50" t="str">
        <f>IF(ISBLANK(Data!D82), "", Data!D82)</f>
        <v>Tulsa</v>
      </c>
      <c r="E82" s="50">
        <f>IF(ISBLANK(Data!E82), "", Data!E82)</f>
        <v>309</v>
      </c>
      <c r="F82" s="50" t="str">
        <f>IF(ISBLANK(Data!F82), "", Data!F82)</f>
        <v>N</v>
      </c>
      <c r="G82" s="50" t="str">
        <f>IF(ISBLANK(Data!G82), "", Data!G82)</f>
        <v>Oklahoma St.</v>
      </c>
      <c r="H82" s="50" t="str">
        <f>IF(ISBLANK(Data!H82), "", Data!H82)</f>
        <v>Tulsa</v>
      </c>
      <c r="I82" s="50" t="str">
        <f>IF(ISBLANK(Data!I82), "", Data!I82)</f>
        <v>Oklahoma St.</v>
      </c>
      <c r="J82" s="50" t="str">
        <f>IF(ISBLANK(Data!J82), "", Data!J82)</f>
        <v>Tulsa</v>
      </c>
      <c r="K82" s="50" t="str">
        <f>IF(ISBLANK(Data!K82), "", Data!K82)</f>
        <v>Oklahoma State</v>
      </c>
      <c r="L82" s="50" t="str">
        <f>IF(ISBLANK(Data!L82), "", Data!L82)</f>
        <v>Tulsa</v>
      </c>
      <c r="M82" s="50" t="str">
        <f>IF(ISBLANK(Data!M82), "", Data!M82)</f>
        <v>Oklahoma St</v>
      </c>
      <c r="N82" s="50" t="str">
        <f>IF(ISBLANK(Data!N82), "", Data!N82)</f>
        <v>Tulsa</v>
      </c>
      <c r="O82" s="50" t="str">
        <f>IF(ISBLANK(Data!O82), "", Data!O82)</f>
        <v>Okla. St.</v>
      </c>
      <c r="P82" s="50" t="str">
        <f>IF(ISBLANK(Data!P82), "", Data!P82)</f>
        <v>Tulsa</v>
      </c>
      <c r="Q82" s="50" t="str">
        <f>IF(ISBLANK(Data!Q82), "", Data!Q82)</f>
        <v>Oklahoma State</v>
      </c>
      <c r="R82" s="50" t="str">
        <f>IF(ISBLANK(Data!R82), "", Data!R82)</f>
        <v>Tulsa</v>
      </c>
      <c r="S82" s="20">
        <f>Data!W82-Data!CD82</f>
        <v>-0.33928571428571397</v>
      </c>
      <c r="T82" s="20">
        <f>Data!X82-Data!CE82</f>
        <v>8.85</v>
      </c>
      <c r="U82" s="20">
        <f>Data!Y82-Data!CF82</f>
        <v>6.8999999999999915</v>
      </c>
      <c r="V82" s="20">
        <f>Data!Z82-Data!CG82</f>
        <v>-1.9000000000000057</v>
      </c>
      <c r="W82" s="20">
        <f>Data!AA82-Data!CH82</f>
        <v>-5.5999999999999943</v>
      </c>
      <c r="X82" s="20">
        <f>Data!AB82-Data!CI82</f>
        <v>-0.16500000000000001</v>
      </c>
      <c r="Y82" s="20">
        <f>Data!AC82-Data!CJ82</f>
        <v>8.4</v>
      </c>
      <c r="Z82" s="20">
        <f>Data!AD82-Data!CK82</f>
        <v>2.3999999999999915</v>
      </c>
      <c r="AA82" s="20">
        <f>Data!AE82-Data!CL82</f>
        <v>-6</v>
      </c>
      <c r="AB82" s="20">
        <f>Data!AF82-Data!CM82</f>
        <v>8.4</v>
      </c>
      <c r="AC82" s="20">
        <f>Data!AG82-Data!CN82</f>
        <v>5</v>
      </c>
      <c r="AD82" s="20">
        <f>Data!AH82-Data!CO82</f>
        <v>-3.8999999999999915</v>
      </c>
      <c r="AE82" s="20">
        <f>Data!AI82-Data!CP82</f>
        <v>0.23770000000000002</v>
      </c>
      <c r="AF82" s="20">
        <f>Data!AJ82-Data!CQ82</f>
        <v>-1.8</v>
      </c>
      <c r="AG82" s="20">
        <f>Data!AK82-Data!CR82</f>
        <v>-0.20178571428571429</v>
      </c>
      <c r="AH82" s="20">
        <f>Data!AL82-Data!CS82</f>
        <v>51</v>
      </c>
      <c r="AI82" s="20">
        <f>Data!AM82-Data!CT82</f>
        <v>4.03</v>
      </c>
      <c r="AJ82" s="20">
        <f>Data!AN82-Data!CU82</f>
        <v>8.5500000000000007</v>
      </c>
      <c r="AK82" s="20">
        <f>Data!AO82-Data!CV82</f>
        <v>36</v>
      </c>
      <c r="AL82" s="20">
        <f>Data!AP82-Data!CW82</f>
        <v>62</v>
      </c>
      <c r="AM82" s="20">
        <f>Data!AQ82-Data!CX82</f>
        <v>70</v>
      </c>
      <c r="AN82" s="20">
        <f>Data!AR82-Data!CY82</f>
        <v>2.1000000000000019E-2</v>
      </c>
      <c r="AO82" s="20">
        <f>Data!AS82-Data!CZ82</f>
        <v>13</v>
      </c>
      <c r="AP82" s="20">
        <f>Data!AT82-Data!DA82</f>
        <v>30</v>
      </c>
      <c r="AQ82" s="20">
        <f>Data!AU82-Data!DB82</f>
        <v>1.5000000000000013E-2</v>
      </c>
      <c r="AR82" s="20">
        <f>Data!AV82-Data!DC82</f>
        <v>-57</v>
      </c>
      <c r="AS82" s="20">
        <f>Data!AW82-Data!DD82</f>
        <v>-62</v>
      </c>
      <c r="AT82" s="20">
        <f>Data!AX82-Data!DE82</f>
        <v>-8.8999999999999968E-2</v>
      </c>
      <c r="AU82" s="20">
        <f>Data!AY82-Data!DF82</f>
        <v>1</v>
      </c>
      <c r="AV82" s="20">
        <f>Data!AZ82-Data!DG82</f>
        <v>-1.5178571428571423</v>
      </c>
      <c r="AW82" s="20">
        <f>Data!BA82-Data!DH82</f>
        <v>3</v>
      </c>
      <c r="AX82" s="20">
        <f>Data!BB82-Data!DI82</f>
        <v>-4.9642857142857153</v>
      </c>
      <c r="AY82" s="20">
        <f>Data!BC82-Data!DJ82</f>
        <v>32</v>
      </c>
      <c r="AZ82" s="20">
        <f>Data!BD82-Data!DK82</f>
        <v>-14</v>
      </c>
      <c r="BA82" s="20">
        <f>Data!BE82-Data!DL82</f>
        <v>3</v>
      </c>
      <c r="BB82" s="20">
        <f>Data!BF82-Data!DM82</f>
        <v>-19</v>
      </c>
      <c r="BC82" s="20">
        <f>Data!BG82-Data!DN82</f>
        <v>10</v>
      </c>
      <c r="BD82" s="20">
        <f>Data!BH82-Data!DO82</f>
        <v>-5.5</v>
      </c>
      <c r="BE82" s="20">
        <f>Data!BI82-Data!DP82</f>
        <v>-0.92900000000000205</v>
      </c>
      <c r="BF82" s="20">
        <f>Data!BJ82-Data!DQ82</f>
        <v>-4.5180000000000007</v>
      </c>
      <c r="BG82" s="20">
        <f>Data!BK82-Data!DR82</f>
        <v>0.53399999999999992</v>
      </c>
      <c r="BH82" s="20">
        <f>Data!BL82-Data!DS82</f>
        <v>-4.3209999999999997</v>
      </c>
      <c r="BI82" s="20">
        <f>Data!BM82-Data!DT82</f>
        <v>-3.8000000000000034E-2</v>
      </c>
      <c r="BJ82" s="20">
        <f>Data!BN82-Data!DU82</f>
        <v>0.60000000000000142</v>
      </c>
      <c r="BK82" s="20">
        <f>Data!BO82-Data!DV82</f>
        <v>-11.299999999999997</v>
      </c>
      <c r="BL82" s="20">
        <f>Data!BP82-Data!DW82</f>
        <v>-0.10000000000000009</v>
      </c>
      <c r="BM82" s="20">
        <f>Data!BQ82-Data!DX82</f>
        <v>-2.8392857142857135</v>
      </c>
      <c r="BN82" s="20">
        <f>Data!BR82-Data!DY82</f>
        <v>-1</v>
      </c>
      <c r="BO82" s="20">
        <f>Data!BS82-Data!DZ82</f>
        <v>35</v>
      </c>
      <c r="BP82" s="20">
        <f>Data!BT82-Data!EA82</f>
        <v>-2.9000000000000026E-2</v>
      </c>
      <c r="BQ82" s="20">
        <f>Data!BU82-Data!EB82</f>
        <v>0</v>
      </c>
      <c r="BR82" s="20">
        <f>Data!BV82-Data!EC82</f>
        <v>7</v>
      </c>
      <c r="BS82" s="20">
        <f>Data!BW82-Data!ED82</f>
        <v>-119</v>
      </c>
      <c r="BT82" s="20">
        <f>Data!BX82-Data!EE82</f>
        <v>111</v>
      </c>
      <c r="BU82" s="20">
        <f>Data!BY82-Data!EF82</f>
        <v>-115</v>
      </c>
      <c r="BV82" s="20">
        <f>Data!BZ82-Data!EG82</f>
        <v>-87</v>
      </c>
      <c r="BW82" s="20">
        <f>Data!CA82-Data!EH82</f>
        <v>-35.000000000000014</v>
      </c>
      <c r="BX82" s="20">
        <f>Data!CB82-Data!EI82</f>
        <v>35</v>
      </c>
      <c r="BY82" s="20">
        <f>Data!CC82-Data!EJ82</f>
        <v>-94</v>
      </c>
      <c r="BZ82" s="20">
        <f>Data!EK82</f>
        <v>11029</v>
      </c>
      <c r="CA82" s="20">
        <f>Data!EL82</f>
        <v>10130.42</v>
      </c>
      <c r="CB82" s="20">
        <f>Data!EM82</f>
        <v>98.035714285714278</v>
      </c>
      <c r="CC82" s="20">
        <f>Data!EN82</f>
        <v>91.479624999999999</v>
      </c>
      <c r="CD82" s="20">
        <f>Data!EO82</f>
        <v>12.597599999999998</v>
      </c>
      <c r="CE82" s="20">
        <f>Data!EP82</f>
        <v>81.915000000000006</v>
      </c>
      <c r="CF82" s="50">
        <f>IF(ISBLANK(Data!EQ82), "", Data!EQ82)</f>
        <v>72</v>
      </c>
      <c r="CG82" s="50">
        <f>IF(ISBLANK(Data!ER82), "", Data!ER82)</f>
        <v>57</v>
      </c>
      <c r="CH82" s="61" t="str">
        <f>IF(ISBLANK(Data!ES82), "", Data!ES82)</f>
        <v>Oklahoma St.</v>
      </c>
      <c r="CI82" s="61">
        <f>IF(ISBLANK(Data!ET82), "", Data!ET82)</f>
        <v>129</v>
      </c>
    </row>
    <row r="83" spans="1:87" x14ac:dyDescent="0.45">
      <c r="A83" s="50">
        <f>IF(ISBLANK(Data!A83), "", Data!A83)</f>
        <v>45270</v>
      </c>
      <c r="B83" s="50" t="str">
        <f>IF(ISBLANK(Data!B83), "", Data!B83)</f>
        <v>Nebraska</v>
      </c>
      <c r="C83" s="50">
        <f>IF(ISBLANK(Data!C83), "", Data!C83)</f>
        <v>190</v>
      </c>
      <c r="D83" s="50" t="str">
        <f>IF(ISBLANK(Data!D83), "", Data!D83)</f>
        <v>Michigan St.</v>
      </c>
      <c r="E83" s="50">
        <f>IF(ISBLANK(Data!E83), "", Data!E83)</f>
        <v>172</v>
      </c>
      <c r="F83" s="50" t="str">
        <f>IF(ISBLANK(Data!F83), "", Data!F83)</f>
        <v>N</v>
      </c>
      <c r="G83" s="50" t="str">
        <f>IF(ISBLANK(Data!G83), "", Data!G83)</f>
        <v>Nebraska</v>
      </c>
      <c r="H83" s="50" t="str">
        <f>IF(ISBLANK(Data!H83), "", Data!H83)</f>
        <v>Michigan St.</v>
      </c>
      <c r="I83" s="50" t="str">
        <f>IF(ISBLANK(Data!I83), "", Data!I83)</f>
        <v>Nebraska</v>
      </c>
      <c r="J83" s="50" t="str">
        <f>IF(ISBLANK(Data!J83), "", Data!J83)</f>
        <v>Michigan St.</v>
      </c>
      <c r="K83" s="50" t="str">
        <f>IF(ISBLANK(Data!K83), "", Data!K83)</f>
        <v>Nebraska</v>
      </c>
      <c r="L83" s="50" t="str">
        <f>IF(ISBLANK(Data!L83), "", Data!L83)</f>
        <v>Michigan State</v>
      </c>
      <c r="M83" s="50" t="str">
        <f>IF(ISBLANK(Data!M83), "", Data!M83)</f>
        <v>Nebraska</v>
      </c>
      <c r="N83" s="50" t="str">
        <f>IF(ISBLANK(Data!N83), "", Data!N83)</f>
        <v>Michigan St</v>
      </c>
      <c r="O83" s="50" t="str">
        <f>IF(ISBLANK(Data!O83), "", Data!O83)</f>
        <v>Nebraska</v>
      </c>
      <c r="P83" s="50" t="str">
        <f>IF(ISBLANK(Data!P83), "", Data!P83)</f>
        <v>Michigan St.</v>
      </c>
      <c r="Q83" s="50" t="str">
        <f>IF(ISBLANK(Data!Q83), "", Data!Q83)</f>
        <v>Nebraska</v>
      </c>
      <c r="R83" s="50" t="str">
        <f>IF(ISBLANK(Data!R83), "", Data!R83)</f>
        <v>Michigan State</v>
      </c>
      <c r="S83" s="20">
        <f>Data!W83-Data!CD83</f>
        <v>0.27777777777777801</v>
      </c>
      <c r="T83" s="20">
        <f>Data!X83-Data!CE83</f>
        <v>-6.4999999999999982</v>
      </c>
      <c r="U83" s="20">
        <f>Data!Y83-Data!CF83</f>
        <v>2.7000000000000028</v>
      </c>
      <c r="V83" s="20">
        <f>Data!Z83-Data!CG83</f>
        <v>9.2000000000000028</v>
      </c>
      <c r="W83" s="20">
        <f>Data!AA83-Data!CH83</f>
        <v>3.2000000000000028</v>
      </c>
      <c r="X83" s="20">
        <f>Data!AB83-Data!CI83</f>
        <v>0.23799999999999999</v>
      </c>
      <c r="Y83" s="20">
        <f>Data!AC83-Data!CJ83</f>
        <v>-8.8800000000000008</v>
      </c>
      <c r="Z83" s="20">
        <f>Data!AD83-Data!CK83</f>
        <v>-7.6000000000000085</v>
      </c>
      <c r="AA83" s="20">
        <f>Data!AE83-Data!CL83</f>
        <v>1.2000000000000028</v>
      </c>
      <c r="AB83" s="20">
        <f>Data!AF83-Data!CM83</f>
        <v>-8.3800000000000008</v>
      </c>
      <c r="AC83" s="20">
        <f>Data!AG83-Data!CN83</f>
        <v>0.70000000000000284</v>
      </c>
      <c r="AD83" s="20">
        <f>Data!AH83-Data!CO83</f>
        <v>4.0999999999999943</v>
      </c>
      <c r="AE83" s="20">
        <f>Data!AI83-Data!CP83</f>
        <v>-5.04E-2</v>
      </c>
      <c r="AF83" s="20">
        <f>Data!AJ83-Data!CQ83</f>
        <v>1.2999999999999998</v>
      </c>
      <c r="AG83" s="20">
        <f>Data!AK83-Data!CR83</f>
        <v>0.16388888888888889</v>
      </c>
      <c r="AH83" s="20">
        <f>Data!AL83-Data!CS83</f>
        <v>29</v>
      </c>
      <c r="AI83" s="20">
        <f>Data!AM83-Data!CT83</f>
        <v>-7.0600000000000005</v>
      </c>
      <c r="AJ83" s="20">
        <f>Data!AN83-Data!CU83</f>
        <v>-8.57</v>
      </c>
      <c r="AK83" s="20">
        <f>Data!AO83-Data!CV83</f>
        <v>115</v>
      </c>
      <c r="AL83" s="20">
        <f>Data!AP83-Data!CW83</f>
        <v>92</v>
      </c>
      <c r="AM83" s="20">
        <f>Data!AQ83-Data!CX83</f>
        <v>51</v>
      </c>
      <c r="AN83" s="20">
        <f>Data!AR83-Data!CY83</f>
        <v>-1.0000000000000009E-2</v>
      </c>
      <c r="AO83" s="20">
        <f>Data!AS83-Data!CZ83</f>
        <v>33</v>
      </c>
      <c r="AP83" s="20">
        <f>Data!AT83-Data!DA83</f>
        <v>85</v>
      </c>
      <c r="AQ83" s="20">
        <f>Data!AU83-Data!DB83</f>
        <v>4.0999999999999981E-2</v>
      </c>
      <c r="AR83" s="20">
        <f>Data!AV83-Data!DC83</f>
        <v>46</v>
      </c>
      <c r="AS83" s="20">
        <f>Data!AW83-Data!DD83</f>
        <v>46</v>
      </c>
      <c r="AT83" s="20">
        <f>Data!AX83-Data!DE83</f>
        <v>7.1999999999999953E-2</v>
      </c>
      <c r="AU83" s="20">
        <f>Data!AY83-Data!DF83</f>
        <v>19</v>
      </c>
      <c r="AV83" s="20">
        <f>Data!AZ83-Data!DG83</f>
        <v>0.86111111111111072</v>
      </c>
      <c r="AW83" s="20">
        <f>Data!BA83-Data!DH83</f>
        <v>69</v>
      </c>
      <c r="AX83" s="20">
        <f>Data!BB83-Data!DI83</f>
        <v>3.5</v>
      </c>
      <c r="AY83" s="20">
        <f>Data!BC83-Data!DJ83</f>
        <v>6</v>
      </c>
      <c r="AZ83" s="20">
        <f>Data!BD83-Data!DK83</f>
        <v>-12</v>
      </c>
      <c r="BA83" s="20">
        <f>Data!BE83-Data!DL83</f>
        <v>-15</v>
      </c>
      <c r="BB83" s="20">
        <f>Data!BF83-Data!DM83</f>
        <v>8</v>
      </c>
      <c r="BC83" s="20">
        <f>Data!BG83-Data!DN83</f>
        <v>-15</v>
      </c>
      <c r="BD83" s="20">
        <f>Data!BH83-Data!DO83</f>
        <v>4.7000000000000028</v>
      </c>
      <c r="BE83" s="20">
        <f>Data!BI83-Data!DP83</f>
        <v>3.1940000000000026</v>
      </c>
      <c r="BF83" s="20">
        <f>Data!BJ83-Data!DQ83</f>
        <v>1.5139999999999993</v>
      </c>
      <c r="BG83" s="20">
        <f>Data!BK83-Data!DR83</f>
        <v>-6.5999999999999837E-2</v>
      </c>
      <c r="BH83" s="20">
        <f>Data!BL83-Data!DS83</f>
        <v>-0.31900000000000084</v>
      </c>
      <c r="BI83" s="20">
        <f>Data!BM83-Data!DT83</f>
        <v>-0.18099999999999999</v>
      </c>
      <c r="BJ83" s="20">
        <f>Data!BN83-Data!DU83</f>
        <v>7.3999999999999986</v>
      </c>
      <c r="BK83" s="20">
        <f>Data!BO83-Data!DV83</f>
        <v>2.8000000000000007</v>
      </c>
      <c r="BL83" s="20">
        <f>Data!BP83-Data!DW83</f>
        <v>-2.1999999999999997</v>
      </c>
      <c r="BM83" s="20">
        <f>Data!BQ83-Data!DX83</f>
        <v>-2.1111111111111107</v>
      </c>
      <c r="BN83" s="20">
        <f>Data!BR83-Data!DY83</f>
        <v>-3.5</v>
      </c>
      <c r="BO83" s="20">
        <f>Data!BS83-Data!DZ83</f>
        <v>-126</v>
      </c>
      <c r="BP83" s="20">
        <f>Data!BT83-Data!EA83</f>
        <v>9.099999999999997E-2</v>
      </c>
      <c r="BQ83" s="20">
        <f>Data!BU83-Data!EB83</f>
        <v>10</v>
      </c>
      <c r="BR83" s="20">
        <f>Data!BV83-Data!EC83</f>
        <v>-10</v>
      </c>
      <c r="BS83" s="20">
        <f>Data!BW83-Data!ED83</f>
        <v>51</v>
      </c>
      <c r="BT83" s="20">
        <f>Data!BX83-Data!EE83</f>
        <v>-60</v>
      </c>
      <c r="BU83" s="20">
        <f>Data!BY83-Data!EF83</f>
        <v>34</v>
      </c>
      <c r="BV83" s="20">
        <f>Data!BZ83-Data!EG83</f>
        <v>37</v>
      </c>
      <c r="BW83" s="20">
        <f>Data!CA83-Data!EH83</f>
        <v>10.299999999999997</v>
      </c>
      <c r="BX83" s="20">
        <f>Data!CB83-Data!EI83</f>
        <v>-131</v>
      </c>
      <c r="BY83" s="20">
        <f>Data!CC83-Data!EJ83</f>
        <v>125</v>
      </c>
      <c r="BZ83" s="20">
        <f>Data!EK83</f>
        <v>10557.539999999999</v>
      </c>
      <c r="CA83" s="20">
        <f>Data!EL83</f>
        <v>11324.61</v>
      </c>
      <c r="CB83" s="20">
        <f>Data!EM83</f>
        <v>73.891999999999996</v>
      </c>
      <c r="CC83" s="20">
        <f>Data!EN83</f>
        <v>53.166666666666671</v>
      </c>
      <c r="CD83" s="20">
        <f>Data!EO83</f>
        <v>9.1927000000000003</v>
      </c>
      <c r="CE83" s="20">
        <f>Data!EP83</f>
        <v>102.53400000000001</v>
      </c>
      <c r="CF83" s="50">
        <f>IF(ISBLANK(Data!EQ83), "", Data!EQ83)</f>
        <v>77</v>
      </c>
      <c r="CG83" s="50">
        <f>IF(ISBLANK(Data!ER83), "", Data!ER83)</f>
        <v>70</v>
      </c>
      <c r="CH83" s="61" t="str">
        <f>IF(ISBLANK(Data!ES83), "", Data!ES83)</f>
        <v>Nebraska</v>
      </c>
      <c r="CI83" s="61">
        <f>IF(ISBLANK(Data!ET83), "", Data!ET83)</f>
        <v>147</v>
      </c>
    </row>
    <row r="84" spans="1:87" x14ac:dyDescent="0.45">
      <c r="A84" s="50">
        <f>IF(ISBLANK(Data!A84), "", Data!A84)</f>
        <v>45270</v>
      </c>
      <c r="B84" s="50" t="str">
        <f>IF(ISBLANK(Data!B84), "", Data!B84)</f>
        <v>Temple</v>
      </c>
      <c r="C84" s="50">
        <f>IF(ISBLANK(Data!C84), "", Data!C84)</f>
        <v>292</v>
      </c>
      <c r="D84" s="50" t="str">
        <f>IF(ISBLANK(Data!D84), "", Data!D84)</f>
        <v>Albany</v>
      </c>
      <c r="E84" s="50">
        <f>IF(ISBLANK(Data!E84), "", Data!E84)</f>
        <v>7</v>
      </c>
      <c r="F84" s="50" t="str">
        <f>IF(ISBLANK(Data!F84), "", Data!F84)</f>
        <v>Y</v>
      </c>
      <c r="G84" s="50" t="str">
        <f>IF(ISBLANK(Data!G84), "", Data!G84)</f>
        <v>Temple</v>
      </c>
      <c r="H84" s="50" t="str">
        <f>IF(ISBLANK(Data!H84), "", Data!H84)</f>
        <v>Albany</v>
      </c>
      <c r="I84" s="50" t="str">
        <f>IF(ISBLANK(Data!I84), "", Data!I84)</f>
        <v>Temple</v>
      </c>
      <c r="J84" s="50" t="str">
        <f>IF(ISBLANK(Data!J84), "", Data!J84)</f>
        <v>Albany</v>
      </c>
      <c r="K84" s="50" t="str">
        <f>IF(ISBLANK(Data!K84), "", Data!K84)</f>
        <v>Temple</v>
      </c>
      <c r="L84" s="50" t="str">
        <f>IF(ISBLANK(Data!L84), "", Data!L84)</f>
        <v>Albany NY</v>
      </c>
      <c r="M84" s="50" t="str">
        <f>IF(ISBLANK(Data!M84), "", Data!M84)</f>
        <v>Temple</v>
      </c>
      <c r="N84" s="50" t="str">
        <f>IF(ISBLANK(Data!N84), "", Data!N84)</f>
        <v>Albany</v>
      </c>
      <c r="O84" s="50" t="str">
        <f>IF(ISBLANK(Data!O84), "", Data!O84)</f>
        <v>Temple</v>
      </c>
      <c r="P84" s="50" t="str">
        <f>IF(ISBLANK(Data!P84), "", Data!P84)</f>
        <v>Albany</v>
      </c>
      <c r="Q84" s="50" t="str">
        <f>IF(ISBLANK(Data!Q84), "", Data!Q84)</f>
        <v>Temple</v>
      </c>
      <c r="R84" s="50" t="str">
        <f>IF(ISBLANK(Data!R84), "", Data!R84)</f>
        <v>Albany</v>
      </c>
      <c r="S84" s="20">
        <f>Data!W84-Data!CD84</f>
        <v>-4.1666666666666963E-2</v>
      </c>
      <c r="T84" s="20">
        <f>Data!X84-Data!CE84</f>
        <v>6.29</v>
      </c>
      <c r="U84" s="20">
        <f>Data!Y84-Data!CF84</f>
        <v>4.7000000000000028</v>
      </c>
      <c r="V84" s="20">
        <f>Data!Z84-Data!CG84</f>
        <v>-1.6000000000000085</v>
      </c>
      <c r="W84" s="20">
        <f>Data!AA84-Data!CH84</f>
        <v>-4.5999999999999943</v>
      </c>
      <c r="X84" s="20">
        <f>Data!AB84-Data!CI84</f>
        <v>-0.128</v>
      </c>
      <c r="Y84" s="20">
        <f>Data!AC84-Data!CJ84</f>
        <v>2.6199999999999997</v>
      </c>
      <c r="Z84" s="20">
        <f>Data!AD84-Data!CK84</f>
        <v>1.3000000000000114</v>
      </c>
      <c r="AA84" s="20">
        <f>Data!AE84-Data!CL84</f>
        <v>-1.3999999999999915</v>
      </c>
      <c r="AB84" s="20">
        <f>Data!AF84-Data!CM84</f>
        <v>2.6199999999999997</v>
      </c>
      <c r="AC84" s="20">
        <f>Data!AG84-Data!CN84</f>
        <v>3.4000000000000057</v>
      </c>
      <c r="AD84" s="20">
        <f>Data!AH84-Data!CO84</f>
        <v>-5.7000000000000028</v>
      </c>
      <c r="AE84" s="20">
        <f>Data!AI84-Data!CP84</f>
        <v>0.23649999999999999</v>
      </c>
      <c r="AF84" s="20">
        <f>Data!AJ84-Data!CQ84</f>
        <v>0.19999999999999996</v>
      </c>
      <c r="AG84" s="20">
        <f>Data!AK84-Data!CR84</f>
        <v>-5.3571428571428659E-3</v>
      </c>
      <c r="AH84" s="20">
        <f>Data!AL84-Data!CS84</f>
        <v>72</v>
      </c>
      <c r="AI84" s="20">
        <f>Data!AM84-Data!CT84</f>
        <v>6.84</v>
      </c>
      <c r="AJ84" s="20">
        <f>Data!AN84-Data!CU84</f>
        <v>5.22</v>
      </c>
      <c r="AK84" s="20">
        <f>Data!AO84-Data!CV84</f>
        <v>-76</v>
      </c>
      <c r="AL84" s="20">
        <f>Data!AP84-Data!CW84</f>
        <v>-77</v>
      </c>
      <c r="AM84" s="20">
        <f>Data!AQ84-Data!CX84</f>
        <v>-37</v>
      </c>
      <c r="AN84" s="20">
        <f>Data!AR84-Data!CY84</f>
        <v>-5.3999999999999992E-2</v>
      </c>
      <c r="AO84" s="20">
        <f>Data!AS84-Data!CZ84</f>
        <v>-2</v>
      </c>
      <c r="AP84" s="20">
        <f>Data!AT84-Data!DA84</f>
        <v>18</v>
      </c>
      <c r="AQ84" s="20">
        <f>Data!AU84-Data!DB84</f>
        <v>-3.6999999999999977E-2</v>
      </c>
      <c r="AR84" s="20">
        <f>Data!AV84-Data!DC84</f>
        <v>16</v>
      </c>
      <c r="AS84" s="20">
        <f>Data!AW84-Data!DD84</f>
        <v>-1</v>
      </c>
      <c r="AT84" s="20">
        <f>Data!AX84-Data!DE84</f>
        <v>8.4999999999999964E-2</v>
      </c>
      <c r="AU84" s="20">
        <f>Data!AY84-Data!DF84</f>
        <v>7</v>
      </c>
      <c r="AV84" s="20">
        <f>Data!AZ84-Data!DG84</f>
        <v>2.8214285714285712</v>
      </c>
      <c r="AW84" s="20">
        <f>Data!BA84-Data!DH84</f>
        <v>-17</v>
      </c>
      <c r="AX84" s="20">
        <f>Data!BB84-Data!DI84</f>
        <v>3.8214285714285694</v>
      </c>
      <c r="AY84" s="20">
        <f>Data!BC84-Data!DJ84</f>
        <v>-21</v>
      </c>
      <c r="AZ84" s="20">
        <f>Data!BD84-Data!DK84</f>
        <v>-13</v>
      </c>
      <c r="BA84" s="20">
        <f>Data!BE84-Data!DL84</f>
        <v>2</v>
      </c>
      <c r="BB84" s="20">
        <f>Data!BF84-Data!DM84</f>
        <v>-41</v>
      </c>
      <c r="BC84" s="20">
        <f>Data!BG84-Data!DN84</f>
        <v>-37</v>
      </c>
      <c r="BD84" s="20">
        <f>Data!BH84-Data!DO84</f>
        <v>0.30000000000001137</v>
      </c>
      <c r="BE84" s="20">
        <f>Data!BI84-Data!DP84</f>
        <v>-0.5</v>
      </c>
      <c r="BF84" s="20">
        <f>Data!BJ84-Data!DQ84</f>
        <v>0.81899999999999995</v>
      </c>
      <c r="BG84" s="20">
        <f>Data!BK84-Data!DR84</f>
        <v>0.23699999999999999</v>
      </c>
      <c r="BH84" s="20">
        <f>Data!BL84-Data!DS84</f>
        <v>-3.4440000000000008</v>
      </c>
      <c r="BI84" s="20">
        <f>Data!BM84-Data!DT84</f>
        <v>0.15000000000000002</v>
      </c>
      <c r="BJ84" s="20">
        <f>Data!BN84-Data!DU84</f>
        <v>5.1000000000000014</v>
      </c>
      <c r="BK84" s="20">
        <f>Data!BO84-Data!DV84</f>
        <v>2.6999999999999993</v>
      </c>
      <c r="BL84" s="20">
        <f>Data!BP84-Data!DW84</f>
        <v>0.70000000000000018</v>
      </c>
      <c r="BM84" s="20">
        <f>Data!BQ84-Data!DX84</f>
        <v>-0.59722222222222143</v>
      </c>
      <c r="BN84" s="20">
        <f>Data!BR84-Data!DY84</f>
        <v>-2.1999999999999993</v>
      </c>
      <c r="BO84" s="20">
        <f>Data!BS84-Data!DZ84</f>
        <v>-43</v>
      </c>
      <c r="BP84" s="20">
        <f>Data!BT84-Data!EA84</f>
        <v>3.400000000000003E-2</v>
      </c>
      <c r="BQ84" s="20">
        <f>Data!BU84-Data!EB84</f>
        <v>-11</v>
      </c>
      <c r="BR84" s="20">
        <f>Data!BV84-Data!EC84</f>
        <v>-11</v>
      </c>
      <c r="BS84" s="20">
        <f>Data!BW84-Data!ED84</f>
        <v>-104</v>
      </c>
      <c r="BT84" s="20">
        <f>Data!BX84-Data!EE84</f>
        <v>12</v>
      </c>
      <c r="BU84" s="20">
        <f>Data!BY84-Data!EF84</f>
        <v>-86</v>
      </c>
      <c r="BV84" s="20">
        <f>Data!BZ84-Data!EG84</f>
        <v>-90</v>
      </c>
      <c r="BW84" s="20">
        <f>Data!CA84-Data!EH84</f>
        <v>-44.7</v>
      </c>
      <c r="BX84" s="20">
        <f>Data!CB84-Data!EI84</f>
        <v>-42</v>
      </c>
      <c r="BY84" s="20">
        <f>Data!CC84-Data!EJ84</f>
        <v>-66</v>
      </c>
      <c r="BZ84" s="20">
        <f>Data!EK84</f>
        <v>11352.18</v>
      </c>
      <c r="CA84" s="20">
        <f>Data!EL84</f>
        <v>10685.8</v>
      </c>
      <c r="CB84" s="20">
        <f>Data!EM84</f>
        <v>82.222222222222214</v>
      </c>
      <c r="CC84" s="20">
        <f>Data!EN84</f>
        <v>102.51050000000001</v>
      </c>
      <c r="CD84" s="20">
        <f>Data!EO84</f>
        <v>11.611000000000001</v>
      </c>
      <c r="CE84" s="20">
        <f>Data!EP84</f>
        <v>132.864</v>
      </c>
      <c r="CF84" s="50">
        <f>IF(ISBLANK(Data!EQ84), "", Data!EQ84)</f>
        <v>73</v>
      </c>
      <c r="CG84" s="50">
        <f>IF(ISBLANK(Data!ER84), "", Data!ER84)</f>
        <v>78</v>
      </c>
      <c r="CH84" s="61" t="str">
        <f>IF(ISBLANK(Data!ES84), "", Data!ES84)</f>
        <v>Albany</v>
      </c>
      <c r="CI84" s="61">
        <f>IF(ISBLANK(Data!ET84), "", Data!ET84)</f>
        <v>151</v>
      </c>
    </row>
    <row r="85" spans="1:87" x14ac:dyDescent="0.45">
      <c r="A85" s="50">
        <f>IF(ISBLANK(Data!A85), "", Data!A85)</f>
        <v>45270</v>
      </c>
      <c r="B85" s="50" t="str">
        <f>IF(ISBLANK(Data!B85), "", Data!B85)</f>
        <v>Lipscomb</v>
      </c>
      <c r="C85" s="50">
        <f>IF(ISBLANK(Data!C85), "", Data!C85)</f>
        <v>144</v>
      </c>
      <c r="D85" s="50" t="str">
        <f>IF(ISBLANK(Data!D85), "", Data!D85)</f>
        <v>Tennessee St.</v>
      </c>
      <c r="E85" s="50">
        <f>IF(ISBLANK(Data!E85), "", Data!E85)</f>
        <v>295</v>
      </c>
      <c r="F85" s="50" t="str">
        <f>IF(ISBLANK(Data!F85), "", Data!F85)</f>
        <v>N</v>
      </c>
      <c r="G85" s="50" t="str">
        <f>IF(ISBLANK(Data!G85), "", Data!G85)</f>
        <v>Lipscomb</v>
      </c>
      <c r="H85" s="50" t="str">
        <f>IF(ISBLANK(Data!H85), "", Data!H85)</f>
        <v>Tennessee St.</v>
      </c>
      <c r="I85" s="50" t="str">
        <f>IF(ISBLANK(Data!I85), "", Data!I85)</f>
        <v>Lipscomb</v>
      </c>
      <c r="J85" s="50" t="str">
        <f>IF(ISBLANK(Data!J85), "", Data!J85)</f>
        <v>Tennessee St.</v>
      </c>
      <c r="K85" s="50" t="str">
        <f>IF(ISBLANK(Data!K85), "", Data!K85)</f>
        <v>Lipscomb</v>
      </c>
      <c r="L85" s="50" t="str">
        <f>IF(ISBLANK(Data!L85), "", Data!L85)</f>
        <v>Tennessee State</v>
      </c>
      <c r="M85" s="50" t="str">
        <f>IF(ISBLANK(Data!M85), "", Data!M85)</f>
        <v>Lipscomb</v>
      </c>
      <c r="N85" s="50" t="str">
        <f>IF(ISBLANK(Data!N85), "", Data!N85)</f>
        <v>TN State</v>
      </c>
      <c r="O85" s="50" t="str">
        <f>IF(ISBLANK(Data!O85), "", Data!O85)</f>
        <v>Lipscomb</v>
      </c>
      <c r="P85" s="50" t="str">
        <f>IF(ISBLANK(Data!P85), "", Data!P85)</f>
        <v>Tennessee St.</v>
      </c>
      <c r="Q85" s="50" t="str">
        <f>IF(ISBLANK(Data!Q85), "", Data!Q85)</f>
        <v>Lipscomb</v>
      </c>
      <c r="R85" s="50" t="str">
        <f>IF(ISBLANK(Data!R85), "", Data!R85)</f>
        <v>Tennessee State</v>
      </c>
      <c r="S85" s="20">
        <f>Data!W85-Data!CD85</f>
        <v>-0.12121212121212199</v>
      </c>
      <c r="T85" s="20">
        <f>Data!X85-Data!CE85</f>
        <v>5.6499999999999995</v>
      </c>
      <c r="U85" s="20">
        <f>Data!Y85-Data!CF85</f>
        <v>3.2000000000000028</v>
      </c>
      <c r="V85" s="20">
        <f>Data!Z85-Data!CG85</f>
        <v>-2.5</v>
      </c>
      <c r="W85" s="20">
        <f>Data!AA85-Data!CH85</f>
        <v>2.7000000000000028</v>
      </c>
      <c r="X85" s="20">
        <f>Data!AB85-Data!CI85</f>
        <v>-3.2000000000000001E-2</v>
      </c>
      <c r="Y85" s="20">
        <f>Data!AC85-Data!CJ85</f>
        <v>4.8499999999999996</v>
      </c>
      <c r="Z85" s="20">
        <f>Data!AD85-Data!CK85</f>
        <v>2.5</v>
      </c>
      <c r="AA85" s="20">
        <f>Data!AE85-Data!CL85</f>
        <v>-2.3999999999999915</v>
      </c>
      <c r="AB85" s="20">
        <f>Data!AF85-Data!CM85</f>
        <v>4.8499999999999996</v>
      </c>
      <c r="AC85" s="20">
        <f>Data!AG85-Data!CN85</f>
        <v>1</v>
      </c>
      <c r="AD85" s="20">
        <f>Data!AH85-Data!CO85</f>
        <v>-2.7000000000000028</v>
      </c>
      <c r="AE85" s="20">
        <f>Data!AI85-Data!CP85</f>
        <v>9.870000000000001E-2</v>
      </c>
      <c r="AF85" s="20">
        <f>Data!AJ85-Data!CQ85</f>
        <v>-1</v>
      </c>
      <c r="AG85" s="20">
        <f>Data!AK85-Data!CR85</f>
        <v>-7.7777777777777779E-2</v>
      </c>
      <c r="AH85" s="20">
        <f>Data!AL85-Data!CS85</f>
        <v>57</v>
      </c>
      <c r="AI85" s="20">
        <f>Data!AM85-Data!CT85</f>
        <v>7.2700000000000005</v>
      </c>
      <c r="AJ85" s="20">
        <f>Data!AN85-Data!CU85</f>
        <v>5.37</v>
      </c>
      <c r="AK85" s="20">
        <f>Data!AO85-Data!CV85</f>
        <v>196</v>
      </c>
      <c r="AL85" s="20">
        <f>Data!AP85-Data!CW85</f>
        <v>195</v>
      </c>
      <c r="AM85" s="20">
        <f>Data!AQ85-Data!CX85</f>
        <v>129</v>
      </c>
      <c r="AN85" s="20">
        <f>Data!AR85-Data!CY85</f>
        <v>2.899999999999997E-2</v>
      </c>
      <c r="AO85" s="20">
        <f>Data!AS85-Data!CZ85</f>
        <v>44</v>
      </c>
      <c r="AP85" s="20">
        <f>Data!AT85-Data!DA85</f>
        <v>101</v>
      </c>
      <c r="AQ85" s="20">
        <f>Data!AU85-Data!DB85</f>
        <v>3.8999999999999979E-2</v>
      </c>
      <c r="AR85" s="20">
        <f>Data!AV85-Data!DC85</f>
        <v>-4</v>
      </c>
      <c r="AS85" s="20">
        <f>Data!AW85-Data!DD85</f>
        <v>-9</v>
      </c>
      <c r="AT85" s="20">
        <f>Data!AX85-Data!DE85</f>
        <v>1.3000000000000012E-2</v>
      </c>
      <c r="AU85" s="20">
        <f>Data!AY85-Data!DF85</f>
        <v>-16</v>
      </c>
      <c r="AV85" s="20">
        <f>Data!AZ85-Data!DG85</f>
        <v>-2.7333333333333343</v>
      </c>
      <c r="AW85" s="20">
        <f>Data!BA85-Data!DH85</f>
        <v>51</v>
      </c>
      <c r="AX85" s="20">
        <f>Data!BB85-Data!DI85</f>
        <v>1.5111111111111128</v>
      </c>
      <c r="AY85" s="20">
        <f>Data!BC85-Data!DJ85</f>
        <v>36</v>
      </c>
      <c r="AZ85" s="20">
        <f>Data!BD85-Data!DK85</f>
        <v>9</v>
      </c>
      <c r="BA85" s="20">
        <f>Data!BE85-Data!DL85</f>
        <v>16</v>
      </c>
      <c r="BB85" s="20">
        <f>Data!BF85-Data!DM85</f>
        <v>18</v>
      </c>
      <c r="BC85" s="20">
        <f>Data!BG85-Data!DN85</f>
        <v>-5</v>
      </c>
      <c r="BD85" s="20">
        <f>Data!BH85-Data!DO85</f>
        <v>3.7999999999999972</v>
      </c>
      <c r="BE85" s="20">
        <f>Data!BI85-Data!DP85</f>
        <v>4.9399999999999977</v>
      </c>
      <c r="BF85" s="20">
        <f>Data!BJ85-Data!DQ85</f>
        <v>-1.0600000000000005</v>
      </c>
      <c r="BG85" s="20">
        <f>Data!BK85-Data!DR85</f>
        <v>0.125</v>
      </c>
      <c r="BH85" s="20">
        <f>Data!BL85-Data!DS85</f>
        <v>-0.68700000000000117</v>
      </c>
      <c r="BI85" s="20">
        <f>Data!BM85-Data!DT85</f>
        <v>-1.2000000000000011E-2</v>
      </c>
      <c r="BJ85" s="20">
        <f>Data!BN85-Data!DU85</f>
        <v>5.4000000000000021</v>
      </c>
      <c r="BK85" s="20">
        <f>Data!BO85-Data!DV85</f>
        <v>-4.6999999999999993</v>
      </c>
      <c r="BL85" s="20">
        <f>Data!BP85-Data!DW85</f>
        <v>0.89999999999999991</v>
      </c>
      <c r="BM85" s="20">
        <f>Data!BQ85-Data!DX85</f>
        <v>-0.55555555555555536</v>
      </c>
      <c r="BN85" s="20">
        <f>Data!BR85-Data!DY85</f>
        <v>-3.6999999999999993</v>
      </c>
      <c r="BO85" s="20">
        <f>Data!BS85-Data!DZ85</f>
        <v>-190</v>
      </c>
      <c r="BP85" s="20">
        <f>Data!BT85-Data!EA85</f>
        <v>0.13100000000000001</v>
      </c>
      <c r="BQ85" s="20">
        <f>Data!BU85-Data!EB85</f>
        <v>2</v>
      </c>
      <c r="BR85" s="20">
        <f>Data!BV85-Data!EC85</f>
        <v>-93</v>
      </c>
      <c r="BS85" s="20">
        <f>Data!BW85-Data!ED85</f>
        <v>-87</v>
      </c>
      <c r="BT85" s="20">
        <f>Data!BX85-Data!EE85</f>
        <v>-7</v>
      </c>
      <c r="BU85" s="20">
        <f>Data!BY85-Data!EF85</f>
        <v>-133</v>
      </c>
      <c r="BV85" s="20">
        <f>Data!BZ85-Data!EG85</f>
        <v>-88</v>
      </c>
      <c r="BW85" s="20">
        <f>Data!CA85-Data!EH85</f>
        <v>-52.499999999999986</v>
      </c>
      <c r="BX85" s="20">
        <f>Data!CB85-Data!EI85</f>
        <v>-190</v>
      </c>
      <c r="BY85" s="20">
        <f>Data!CC85-Data!EJ85</f>
        <v>-96</v>
      </c>
      <c r="BZ85" s="20">
        <f>Data!EK85</f>
        <v>11319.75</v>
      </c>
      <c r="CA85" s="20">
        <f>Data!EL85</f>
        <v>10720.5</v>
      </c>
      <c r="CB85" s="20">
        <f>Data!EM85</f>
        <v>91.354222222222219</v>
      </c>
      <c r="CC85" s="20">
        <f>Data!EN85</f>
        <v>89.445999999999998</v>
      </c>
      <c r="CD85" s="20">
        <f>Data!EO85</f>
        <v>9.9959999999999987</v>
      </c>
      <c r="CE85" s="20">
        <f>Data!EP85</f>
        <v>115.593</v>
      </c>
      <c r="CF85" s="50">
        <f>IF(ISBLANK(Data!EQ85), "", Data!EQ85)</f>
        <v>78</v>
      </c>
      <c r="CG85" s="50">
        <f>IF(ISBLANK(Data!ER85), "", Data!ER85)</f>
        <v>71</v>
      </c>
      <c r="CH85" s="61" t="str">
        <f>IF(ISBLANK(Data!ES85), "", Data!ES85)</f>
        <v>Lipscomb</v>
      </c>
      <c r="CI85" s="61">
        <f>IF(ISBLANK(Data!ET85), "", Data!ET85)</f>
        <v>149</v>
      </c>
    </row>
    <row r="86" spans="1:87" x14ac:dyDescent="0.45">
      <c r="A86" s="50">
        <f>IF(ISBLANK(Data!A86), "", Data!A86)</f>
        <v>45271</v>
      </c>
      <c r="B86" s="50" t="str">
        <f>IF(ISBLANK(Data!B86), "", Data!B86)</f>
        <v>Penn</v>
      </c>
      <c r="C86" s="50">
        <f>IF(ISBLANK(Data!C86), "", Data!C86)</f>
        <v>228</v>
      </c>
      <c r="D86" s="50" t="str">
        <f>IF(ISBLANK(Data!D86), "", Data!D86)</f>
        <v>Howard</v>
      </c>
      <c r="E86" s="50">
        <f>IF(ISBLANK(Data!E86), "", Data!E86)</f>
        <v>115</v>
      </c>
      <c r="F86" s="50" t="str">
        <f>IF(ISBLANK(Data!F86), "", Data!F86)</f>
        <v>N</v>
      </c>
      <c r="G86" s="50" t="str">
        <f>IF(ISBLANK(Data!G86), "", Data!G86)</f>
        <v>Penn</v>
      </c>
      <c r="H86" s="50" t="str">
        <f>IF(ISBLANK(Data!H86), "", Data!H86)</f>
        <v>Howard</v>
      </c>
      <c r="I86" s="50" t="str">
        <f>IF(ISBLANK(Data!I86), "", Data!I86)</f>
        <v>Penn</v>
      </c>
      <c r="J86" s="50" t="str">
        <f>IF(ISBLANK(Data!J86), "", Data!J86)</f>
        <v>Howard</v>
      </c>
      <c r="K86" s="50" t="str">
        <f>IF(ISBLANK(Data!K86), "", Data!K86)</f>
        <v>Pennsylvania</v>
      </c>
      <c r="L86" s="50" t="str">
        <f>IF(ISBLANK(Data!L86), "", Data!L86)</f>
        <v>Howard</v>
      </c>
      <c r="M86" s="50" t="str">
        <f>IF(ISBLANK(Data!M86), "", Data!M86)</f>
        <v>U Penn</v>
      </c>
      <c r="N86" s="50" t="str">
        <f>IF(ISBLANK(Data!N86), "", Data!N86)</f>
        <v>Howard</v>
      </c>
      <c r="O86" s="50" t="str">
        <f>IF(ISBLANK(Data!O86), "", Data!O86)</f>
        <v>Penn</v>
      </c>
      <c r="P86" s="50" t="str">
        <f>IF(ISBLANK(Data!P86), "", Data!P86)</f>
        <v>Howard</v>
      </c>
      <c r="Q86" s="50" t="str">
        <f>IF(ISBLANK(Data!Q86), "", Data!Q86)</f>
        <v>Penn</v>
      </c>
      <c r="R86" s="50" t="str">
        <f>IF(ISBLANK(Data!R86), "", Data!R86)</f>
        <v>Howard</v>
      </c>
      <c r="S86" s="20">
        <f>Data!W86-Data!CD86</f>
        <v>0.17045454545454497</v>
      </c>
      <c r="T86" s="20">
        <f>Data!X86-Data!CE86</f>
        <v>1.08</v>
      </c>
      <c r="U86" s="20">
        <f>Data!Y86-Data!CF86</f>
        <v>2</v>
      </c>
      <c r="V86" s="20">
        <f>Data!Z86-Data!CG86</f>
        <v>0.89999999999999147</v>
      </c>
      <c r="W86" s="20">
        <f>Data!AA86-Data!CH86</f>
        <v>-2.7000000000000028</v>
      </c>
      <c r="X86" s="20">
        <f>Data!AB86-Data!CI86</f>
        <v>-9.6999999999999989E-2</v>
      </c>
      <c r="Y86" s="20">
        <f>Data!AC86-Data!CJ86</f>
        <v>-6.42</v>
      </c>
      <c r="Z86" s="20">
        <f>Data!AD86-Data!CK86</f>
        <v>-1.2999999999999972</v>
      </c>
      <c r="AA86" s="20">
        <f>Data!AE86-Data!CL86</f>
        <v>5</v>
      </c>
      <c r="AB86" s="20">
        <f>Data!AF86-Data!CM86</f>
        <v>-6.42</v>
      </c>
      <c r="AC86" s="20">
        <f>Data!AG86-Data!CN86</f>
        <v>-0.29999999999999716</v>
      </c>
      <c r="AD86" s="20">
        <f>Data!AH86-Data!CO86</f>
        <v>0.10000000000000853</v>
      </c>
      <c r="AE86" s="20">
        <f>Data!AI86-Data!CP86</f>
        <v>-9.8999999999999644E-3</v>
      </c>
      <c r="AF86" s="20">
        <f>Data!AJ86-Data!CQ86</f>
        <v>-0.20000000000000018</v>
      </c>
      <c r="AG86" s="20">
        <f>Data!AK86-Data!CR86</f>
        <v>1.6666666666666663E-2</v>
      </c>
      <c r="AH86" s="20">
        <f>Data!AL86-Data!CS86</f>
        <v>-23</v>
      </c>
      <c r="AI86" s="20">
        <f>Data!AM86-Data!CT86</f>
        <v>3.67</v>
      </c>
      <c r="AJ86" s="20">
        <f>Data!AN86-Data!CU86</f>
        <v>-0.97</v>
      </c>
      <c r="AK86" s="20">
        <f>Data!AO86-Data!CV86</f>
        <v>278</v>
      </c>
      <c r="AL86" s="20">
        <f>Data!AP86-Data!CW86</f>
        <v>141</v>
      </c>
      <c r="AM86" s="20">
        <f>Data!AQ86-Data!CX86</f>
        <v>203</v>
      </c>
      <c r="AN86" s="20">
        <f>Data!AR86-Data!CY86</f>
        <v>4.6999999999999986E-2</v>
      </c>
      <c r="AO86" s="20">
        <f>Data!AS86-Data!CZ86</f>
        <v>51</v>
      </c>
      <c r="AP86" s="20">
        <f>Data!AT86-Data!DA86</f>
        <v>104</v>
      </c>
      <c r="AQ86" s="20">
        <f>Data!AU86-Data!DB86</f>
        <v>5.2000000000000046E-2</v>
      </c>
      <c r="AR86" s="20">
        <f>Data!AV86-Data!DC86</f>
        <v>-15</v>
      </c>
      <c r="AS86" s="20">
        <f>Data!AW86-Data!DD86</f>
        <v>12</v>
      </c>
      <c r="AT86" s="20">
        <f>Data!AX86-Data!DE86</f>
        <v>-0.11899999999999999</v>
      </c>
      <c r="AU86" s="20">
        <f>Data!AY86-Data!DF86</f>
        <v>48</v>
      </c>
      <c r="AV86" s="20">
        <f>Data!AZ86-Data!DG86</f>
        <v>4.1527777777777786</v>
      </c>
      <c r="AW86" s="20">
        <f>Data!BA86-Data!DH86</f>
        <v>130</v>
      </c>
      <c r="AX86" s="20">
        <f>Data!BB86-Data!DI86</f>
        <v>10.305555555555557</v>
      </c>
      <c r="AY86" s="20">
        <f>Data!BC86-Data!DJ86</f>
        <v>102</v>
      </c>
      <c r="AZ86" s="20">
        <f>Data!BD86-Data!DK86</f>
        <v>30</v>
      </c>
      <c r="BA86" s="20">
        <f>Data!BE86-Data!DL86</f>
        <v>14</v>
      </c>
      <c r="BB86" s="20">
        <f>Data!BF86-Data!DM86</f>
        <v>8</v>
      </c>
      <c r="BC86" s="20">
        <f>Data!BG86-Data!DN86</f>
        <v>10</v>
      </c>
      <c r="BD86" s="20">
        <f>Data!BH86-Data!DO86</f>
        <v>4.0999999999999943</v>
      </c>
      <c r="BE86" s="20">
        <f>Data!BI86-Data!DP86</f>
        <v>-9.3070000000000022</v>
      </c>
      <c r="BF86" s="20">
        <f>Data!BJ86-Data!DQ86</f>
        <v>13.477</v>
      </c>
      <c r="BG86" s="20">
        <f>Data!BK86-Data!DR86</f>
        <v>0.70200000000000007</v>
      </c>
      <c r="BH86" s="20">
        <f>Data!BL86-Data!DS86</f>
        <v>-3.67</v>
      </c>
      <c r="BI86" s="20">
        <f>Data!BM86-Data!DT86</f>
        <v>0.19699999999999995</v>
      </c>
      <c r="BJ86" s="20">
        <f>Data!BN86-Data!DU86</f>
        <v>3.6999999999999993</v>
      </c>
      <c r="BK86" s="20">
        <f>Data!BO86-Data!DV86</f>
        <v>-5.4000000000000021</v>
      </c>
      <c r="BL86" s="20">
        <f>Data!BP86-Data!DW86</f>
        <v>0.5</v>
      </c>
      <c r="BM86" s="20">
        <f>Data!BQ86-Data!DX86</f>
        <v>1.0909090909090908</v>
      </c>
      <c r="BN86" s="20">
        <f>Data!BR86-Data!DY86</f>
        <v>-4.3999999999999986</v>
      </c>
      <c r="BO86" s="20">
        <f>Data!BS86-Data!DZ86</f>
        <v>42</v>
      </c>
      <c r="BP86" s="20">
        <f>Data!BT86-Data!EA86</f>
        <v>-2.1999999999999964E-2</v>
      </c>
      <c r="BQ86" s="20">
        <f>Data!BU86-Data!EB86</f>
        <v>-6</v>
      </c>
      <c r="BR86" s="20">
        <f>Data!BV86-Data!EC86</f>
        <v>-18</v>
      </c>
      <c r="BS86" s="20">
        <f>Data!BW86-Data!ED86</f>
        <v>-16</v>
      </c>
      <c r="BT86" s="20">
        <f>Data!BX86-Data!EE86</f>
        <v>55</v>
      </c>
      <c r="BU86" s="20">
        <f>Data!BY86-Data!EF86</f>
        <v>-46</v>
      </c>
      <c r="BV86" s="20">
        <f>Data!BZ86-Data!EG86</f>
        <v>-24</v>
      </c>
      <c r="BW86" s="20">
        <f>Data!CA86-Data!EH86</f>
        <v>-5.1000000000000085</v>
      </c>
      <c r="BX86" s="20">
        <f>Data!CB86-Data!EI86</f>
        <v>-17</v>
      </c>
      <c r="BY86" s="20">
        <f>Data!CC86-Data!EJ86</f>
        <v>-72</v>
      </c>
      <c r="BZ86" s="20">
        <f>Data!EK86</f>
        <v>11620.480000000001</v>
      </c>
      <c r="CA86" s="20">
        <f>Data!EL86</f>
        <v>11498.36</v>
      </c>
      <c r="CB86" s="20">
        <f>Data!EM86</f>
        <v>74.73</v>
      </c>
      <c r="CC86" s="20">
        <f>Data!EN86</f>
        <v>114.34090909090909</v>
      </c>
      <c r="CD86" s="20">
        <f>Data!EO86</f>
        <v>11.445</v>
      </c>
      <c r="CE86" s="20">
        <f>Data!EP86</f>
        <v>99.820000000000007</v>
      </c>
      <c r="CF86" s="50">
        <f>IF(ISBLANK(Data!EQ86), "", Data!EQ86)</f>
        <v>78</v>
      </c>
      <c r="CG86" s="50">
        <f>IF(ISBLANK(Data!ER86), "", Data!ER86)</f>
        <v>68</v>
      </c>
      <c r="CH86" s="61" t="str">
        <f>IF(ISBLANK(Data!ES86), "", Data!ES86)</f>
        <v>Penn</v>
      </c>
      <c r="CI86" s="61">
        <f>IF(ISBLANK(Data!ET86), "", Data!ET86)</f>
        <v>146</v>
      </c>
    </row>
    <row r="87" spans="1:87" x14ac:dyDescent="0.45">
      <c r="A87" s="50">
        <f>IF(ISBLANK(Data!A87), "", Data!A87)</f>
        <v>45271</v>
      </c>
      <c r="B87" s="50" t="str">
        <f>IF(ISBLANK(Data!B87), "", Data!B87)</f>
        <v>Robert Morris</v>
      </c>
      <c r="C87" s="50">
        <f>IF(ISBLANK(Data!C87), "", Data!C87)</f>
        <v>247</v>
      </c>
      <c r="D87" s="50" t="str">
        <f>IF(ISBLANK(Data!D87), "", Data!D87)</f>
        <v>Delaware</v>
      </c>
      <c r="E87" s="50">
        <f>IF(ISBLANK(Data!E87), "", Data!E87)</f>
        <v>67</v>
      </c>
      <c r="F87" s="50" t="str">
        <f>IF(ISBLANK(Data!F87), "", Data!F87)</f>
        <v>N</v>
      </c>
      <c r="G87" s="50" t="str">
        <f>IF(ISBLANK(Data!G87), "", Data!G87)</f>
        <v>Robert Morris</v>
      </c>
      <c r="H87" s="50" t="str">
        <f>IF(ISBLANK(Data!H87), "", Data!H87)</f>
        <v>Delaware</v>
      </c>
      <c r="I87" s="50" t="str">
        <f>IF(ISBLANK(Data!I87), "", Data!I87)</f>
        <v>Robert Morris</v>
      </c>
      <c r="J87" s="50" t="str">
        <f>IF(ISBLANK(Data!J87), "", Data!J87)</f>
        <v>Delaware</v>
      </c>
      <c r="K87" s="50" t="str">
        <f>IF(ISBLANK(Data!K87), "", Data!K87)</f>
        <v>Robert Morris</v>
      </c>
      <c r="L87" s="50" t="str">
        <f>IF(ISBLANK(Data!L87), "", Data!L87)</f>
        <v>Delaware</v>
      </c>
      <c r="M87" s="50" t="str">
        <f>IF(ISBLANK(Data!M87), "", Data!M87)</f>
        <v>Rob Morris</v>
      </c>
      <c r="N87" s="50" t="str">
        <f>IF(ISBLANK(Data!N87), "", Data!N87)</f>
        <v>Delaware</v>
      </c>
      <c r="O87" s="50" t="str">
        <f>IF(ISBLANK(Data!O87), "", Data!O87)</f>
        <v>Robert Morris</v>
      </c>
      <c r="P87" s="50" t="str">
        <f>IF(ISBLANK(Data!P87), "", Data!P87)</f>
        <v>Delaware</v>
      </c>
      <c r="Q87" s="50" t="str">
        <f>IF(ISBLANK(Data!Q87), "", Data!Q87)</f>
        <v>Robert Morris</v>
      </c>
      <c r="R87" s="50" t="str">
        <f>IF(ISBLANK(Data!R87), "", Data!R87)</f>
        <v>Delaware</v>
      </c>
      <c r="S87" s="20">
        <f>Data!W87-Data!CD87</f>
        <v>-0.44444444444444497</v>
      </c>
      <c r="T87" s="20">
        <f>Data!X87-Data!CE87</f>
        <v>-13.34</v>
      </c>
      <c r="U87" s="20">
        <f>Data!Y87-Data!CF87</f>
        <v>-10.5</v>
      </c>
      <c r="V87" s="20">
        <f>Data!Z87-Data!CG87</f>
        <v>2.9000000000000057</v>
      </c>
      <c r="W87" s="20">
        <f>Data!AA87-Data!CH87</f>
        <v>2.2999999999999972</v>
      </c>
      <c r="X87" s="20">
        <f>Data!AB87-Data!CI87</f>
        <v>-1.9999999999999997E-2</v>
      </c>
      <c r="Y87" s="20">
        <f>Data!AC87-Data!CJ87</f>
        <v>1.7399999999999998</v>
      </c>
      <c r="Z87" s="20">
        <f>Data!AD87-Data!CK87</f>
        <v>3</v>
      </c>
      <c r="AA87" s="20">
        <f>Data!AE87-Data!CL87</f>
        <v>1.2000000000000028</v>
      </c>
      <c r="AB87" s="20">
        <f>Data!AF87-Data!CM87</f>
        <v>2.8899999999999997</v>
      </c>
      <c r="AC87" s="20">
        <f>Data!AG87-Data!CN87</f>
        <v>-9.9000000000000057</v>
      </c>
      <c r="AD87" s="20">
        <f>Data!AH87-Data!CO87</f>
        <v>3.2000000000000028</v>
      </c>
      <c r="AE87" s="20">
        <f>Data!AI87-Data!CP87</f>
        <v>-0.34429999999999999</v>
      </c>
      <c r="AF87" s="20">
        <f>Data!AJ87-Data!CQ87</f>
        <v>-3.6999999999999997</v>
      </c>
      <c r="AG87" s="20">
        <f>Data!AK87-Data!CR87</f>
        <v>-0.41111111111111109</v>
      </c>
      <c r="AH87" s="20">
        <f>Data!AL87-Data!CS87</f>
        <v>-227</v>
      </c>
      <c r="AI87" s="20">
        <f>Data!AM87-Data!CT87</f>
        <v>-11.84</v>
      </c>
      <c r="AJ87" s="20">
        <f>Data!AN87-Data!CU87</f>
        <v>0.41</v>
      </c>
      <c r="AK87" s="20">
        <f>Data!AO87-Data!CV87</f>
        <v>-80</v>
      </c>
      <c r="AL87" s="20">
        <f>Data!AP87-Data!CW87</f>
        <v>41</v>
      </c>
      <c r="AM87" s="20">
        <f>Data!AQ87-Data!CX87</f>
        <v>-15</v>
      </c>
      <c r="AN87" s="20">
        <f>Data!AR87-Data!CY87</f>
        <v>-5.7999999999999996E-2</v>
      </c>
      <c r="AO87" s="20">
        <f>Data!AS87-Data!CZ87</f>
        <v>-11</v>
      </c>
      <c r="AP87" s="20">
        <f>Data!AT87-Data!DA87</f>
        <v>18</v>
      </c>
      <c r="AQ87" s="20">
        <f>Data!AU87-Data!DB87</f>
        <v>-8.8000000000000023E-2</v>
      </c>
      <c r="AR87" s="20">
        <f>Data!AV87-Data!DC87</f>
        <v>7</v>
      </c>
      <c r="AS87" s="20">
        <f>Data!AW87-Data!DD87</f>
        <v>-9</v>
      </c>
      <c r="AT87" s="20">
        <f>Data!AX87-Data!DE87</f>
        <v>8.0999999999999961E-2</v>
      </c>
      <c r="AU87" s="20">
        <f>Data!AY87-Data!DF87</f>
        <v>8</v>
      </c>
      <c r="AV87" s="20">
        <f>Data!AZ87-Data!DG87</f>
        <v>0.88888888888888928</v>
      </c>
      <c r="AW87" s="20">
        <f>Data!BA87-Data!DH87</f>
        <v>-32</v>
      </c>
      <c r="AX87" s="20">
        <f>Data!BB87-Data!DI87</f>
        <v>-3.55555555555555</v>
      </c>
      <c r="AY87" s="20">
        <f>Data!BC87-Data!DJ87</f>
        <v>-29</v>
      </c>
      <c r="AZ87" s="20">
        <f>Data!BD87-Data!DK87</f>
        <v>-2</v>
      </c>
      <c r="BA87" s="20">
        <f>Data!BE87-Data!DL87</f>
        <v>-6</v>
      </c>
      <c r="BB87" s="20">
        <f>Data!BF87-Data!DM87</f>
        <v>34</v>
      </c>
      <c r="BC87" s="20">
        <f>Data!BG87-Data!DN87</f>
        <v>24</v>
      </c>
      <c r="BD87" s="20">
        <f>Data!BH87-Data!DO87</f>
        <v>-8.8000000000000114</v>
      </c>
      <c r="BE87" s="20">
        <f>Data!BI87-Data!DP87</f>
        <v>4.5559999999999974</v>
      </c>
      <c r="BF87" s="20">
        <f>Data!BJ87-Data!DQ87</f>
        <v>-13.443999999999999</v>
      </c>
      <c r="BG87" s="20">
        <f>Data!BK87-Data!DR87</f>
        <v>-0.62300000000000011</v>
      </c>
      <c r="BH87" s="20">
        <f>Data!BL87-Data!DS87</f>
        <v>3.7780000000000005</v>
      </c>
      <c r="BI87" s="20">
        <f>Data!BM87-Data!DT87</f>
        <v>-0.16799999999999993</v>
      </c>
      <c r="BJ87" s="20">
        <f>Data!BN87-Data!DU87</f>
        <v>2</v>
      </c>
      <c r="BK87" s="20">
        <f>Data!BO87-Data!DV87</f>
        <v>-1</v>
      </c>
      <c r="BL87" s="20">
        <f>Data!BP87-Data!DW87</f>
        <v>-0.70000000000000018</v>
      </c>
      <c r="BM87" s="20">
        <f>Data!BQ87-Data!DX87</f>
        <v>-0.22222222222222232</v>
      </c>
      <c r="BN87" s="20">
        <f>Data!BR87-Data!DY87</f>
        <v>2.6999999999999993</v>
      </c>
      <c r="BO87" s="20">
        <f>Data!BS87-Data!DZ87</f>
        <v>238</v>
      </c>
      <c r="BP87" s="20">
        <f>Data!BT87-Data!EA87</f>
        <v>-0.17199999999999993</v>
      </c>
      <c r="BQ87" s="20">
        <f>Data!BU87-Data!EB87</f>
        <v>-1</v>
      </c>
      <c r="BR87" s="20">
        <f>Data!BV87-Data!EC87</f>
        <v>195</v>
      </c>
      <c r="BS87" s="20">
        <f>Data!BW87-Data!ED87</f>
        <v>128</v>
      </c>
      <c r="BT87" s="20">
        <f>Data!BX87-Data!EE87</f>
        <v>201</v>
      </c>
      <c r="BU87" s="20">
        <f>Data!BY87-Data!EF87</f>
        <v>158</v>
      </c>
      <c r="BV87" s="20">
        <f>Data!BZ87-Data!EG87</f>
        <v>162</v>
      </c>
      <c r="BW87" s="20">
        <f>Data!CA87-Data!EH87</f>
        <v>108.19999999999999</v>
      </c>
      <c r="BX87" s="20">
        <f>Data!CB87-Data!EI87</f>
        <v>239</v>
      </c>
      <c r="BY87" s="20">
        <f>Data!CC87-Data!EJ87</f>
        <v>166</v>
      </c>
      <c r="BZ87" s="20">
        <f>Data!EK87</f>
        <v>10289.290000000001</v>
      </c>
      <c r="CA87" s="20">
        <f>Data!EL87</f>
        <v>11707.2</v>
      </c>
      <c r="CB87" s="20">
        <f>Data!EM87</f>
        <v>83.098111111111123</v>
      </c>
      <c r="CC87" s="20">
        <f>Data!EN87</f>
        <v>58.553666666666672</v>
      </c>
      <c r="CD87" s="20">
        <f>Data!EO87</f>
        <v>12.492899999999999</v>
      </c>
      <c r="CE87" s="20">
        <f>Data!EP87</f>
        <v>108.33199999999999</v>
      </c>
      <c r="CF87" s="50">
        <f>IF(ISBLANK(Data!EQ87), "", Data!EQ87)</f>
        <v>69</v>
      </c>
      <c r="CG87" s="50">
        <f>IF(ISBLANK(Data!ER87), "", Data!ER87)</f>
        <v>73</v>
      </c>
      <c r="CH87" s="61" t="str">
        <f>IF(ISBLANK(Data!ES87), "", Data!ES87)</f>
        <v>Delaware</v>
      </c>
      <c r="CI87" s="61">
        <f>IF(ISBLANK(Data!ET87), "", Data!ET87)</f>
        <v>142</v>
      </c>
    </row>
    <row r="88" spans="1:87" x14ac:dyDescent="0.45">
      <c r="A88" s="50">
        <f>IF(ISBLANK(Data!A88), "", Data!A88)</f>
        <v>45271</v>
      </c>
      <c r="B88" s="50" t="str">
        <f>IF(ISBLANK(Data!B88), "", Data!B88)</f>
        <v>Fairleigh Dickinson</v>
      </c>
      <c r="C88" s="50">
        <f>IF(ISBLANK(Data!C88), "", Data!C88)</f>
        <v>85</v>
      </c>
      <c r="D88" s="50" t="str">
        <f>IF(ISBLANK(Data!D88), "", Data!D88)</f>
        <v>Columbia</v>
      </c>
      <c r="E88" s="50">
        <f>IF(ISBLANK(Data!E88), "", Data!E88)</f>
        <v>59</v>
      </c>
      <c r="F88" s="50" t="str">
        <f>IF(ISBLANK(Data!F88), "", Data!F88)</f>
        <v>N</v>
      </c>
      <c r="G88" s="50" t="str">
        <f>IF(ISBLANK(Data!G88), "", Data!G88)</f>
        <v>Fairleigh Dickinson</v>
      </c>
      <c r="H88" s="50" t="str">
        <f>IF(ISBLANK(Data!H88), "", Data!H88)</f>
        <v>Columbia</v>
      </c>
      <c r="I88" s="50" t="str">
        <f>IF(ISBLANK(Data!I88), "", Data!I88)</f>
        <v>Fairleigh Dickinson</v>
      </c>
      <c r="J88" s="50" t="str">
        <f>IF(ISBLANK(Data!J88), "", Data!J88)</f>
        <v>Columbia</v>
      </c>
      <c r="K88" s="50" t="str">
        <f>IF(ISBLANK(Data!K88), "", Data!K88)</f>
        <v>Fairleigh Dickinson</v>
      </c>
      <c r="L88" s="50" t="str">
        <f>IF(ISBLANK(Data!L88), "", Data!L88)</f>
        <v>Columbia</v>
      </c>
      <c r="M88" s="50" t="str">
        <f>IF(ISBLANK(Data!M88), "", Data!M88)</f>
        <v>F Dickinson</v>
      </c>
      <c r="N88" s="50" t="str">
        <f>IF(ISBLANK(Data!N88), "", Data!N88)</f>
        <v>Columbia</v>
      </c>
      <c r="O88" s="50" t="str">
        <f>IF(ISBLANK(Data!O88), "", Data!O88)</f>
        <v>FDU</v>
      </c>
      <c r="P88" s="50" t="str">
        <f>IF(ISBLANK(Data!P88), "", Data!P88)</f>
        <v>Columbia</v>
      </c>
      <c r="Q88" s="50" t="str">
        <f>IF(ISBLANK(Data!Q88), "", Data!Q88)</f>
        <v>Fairleigh Dickinson</v>
      </c>
      <c r="R88" s="50" t="str">
        <f>IF(ISBLANK(Data!R88), "", Data!R88)</f>
        <v>Columbia</v>
      </c>
      <c r="S88" s="20">
        <f>Data!W88-Data!CD88</f>
        <v>-0.15454545454545499</v>
      </c>
      <c r="T88" s="20">
        <f>Data!X88-Data!CE88</f>
        <v>-8.2800000000000011</v>
      </c>
      <c r="U88" s="20">
        <f>Data!Y88-Data!CF88</f>
        <v>-0.70000000000000284</v>
      </c>
      <c r="V88" s="20">
        <f>Data!Z88-Data!CG88</f>
        <v>7.6000000000000085</v>
      </c>
      <c r="W88" s="20">
        <f>Data!AA88-Data!CH88</f>
        <v>5.2000000000000028</v>
      </c>
      <c r="X88" s="20">
        <f>Data!AB88-Data!CI88</f>
        <v>0.14199999999999999</v>
      </c>
      <c r="Y88" s="20">
        <f>Data!AC88-Data!CJ88</f>
        <v>2.9000000000000004</v>
      </c>
      <c r="Z88" s="20">
        <f>Data!AD88-Data!CK88</f>
        <v>2</v>
      </c>
      <c r="AA88" s="20">
        <f>Data!AE88-Data!CL88</f>
        <v>-0.90000000000000568</v>
      </c>
      <c r="AB88" s="20">
        <f>Data!AF88-Data!CM88</f>
        <v>2.9000000000000004</v>
      </c>
      <c r="AC88" s="20">
        <f>Data!AG88-Data!CN88</f>
        <v>1</v>
      </c>
      <c r="AD88" s="20">
        <f>Data!AH88-Data!CO88</f>
        <v>9.5999999999999943</v>
      </c>
      <c r="AE88" s="20">
        <f>Data!AI88-Data!CP88</f>
        <v>-0.16959999999999997</v>
      </c>
      <c r="AF88" s="20">
        <f>Data!AJ88-Data!CQ88</f>
        <v>-2.0999999999999996</v>
      </c>
      <c r="AG88" s="20">
        <f>Data!AK88-Data!CR88</f>
        <v>-0.20833333333333334</v>
      </c>
      <c r="AH88" s="20">
        <f>Data!AL88-Data!CS88</f>
        <v>-76</v>
      </c>
      <c r="AI88" s="20">
        <f>Data!AM88-Data!CT88</f>
        <v>-13.559999999999999</v>
      </c>
      <c r="AJ88" s="20">
        <f>Data!AN88-Data!CU88</f>
        <v>-2.7600000000000007</v>
      </c>
      <c r="AK88" s="20">
        <f>Data!AO88-Data!CV88</f>
        <v>130</v>
      </c>
      <c r="AL88" s="20">
        <f>Data!AP88-Data!CW88</f>
        <v>217</v>
      </c>
      <c r="AM88" s="20">
        <f>Data!AQ88-Data!CX88</f>
        <v>110</v>
      </c>
      <c r="AN88" s="20">
        <f>Data!AR88-Data!CY88</f>
        <v>-1.9000000000000017E-2</v>
      </c>
      <c r="AO88" s="20">
        <f>Data!AS88-Data!CZ88</f>
        <v>27</v>
      </c>
      <c r="AP88" s="20">
        <f>Data!AT88-Data!DA88</f>
        <v>86</v>
      </c>
      <c r="AQ88" s="20">
        <f>Data!AU88-Data!DB88</f>
        <v>-1.1999999999999955E-2</v>
      </c>
      <c r="AR88" s="20">
        <f>Data!AV88-Data!DC88</f>
        <v>27</v>
      </c>
      <c r="AS88" s="20">
        <f>Data!AW88-Data!DD88</f>
        <v>66</v>
      </c>
      <c r="AT88" s="20">
        <f>Data!AX88-Data!DE88</f>
        <v>-0.10200000000000009</v>
      </c>
      <c r="AU88" s="20">
        <f>Data!AY88-Data!DF88</f>
        <v>22</v>
      </c>
      <c r="AV88" s="20">
        <f>Data!AZ88-Data!DG88</f>
        <v>1.0833333333333339</v>
      </c>
      <c r="AW88" s="20">
        <f>Data!BA88-Data!DH88</f>
        <v>49</v>
      </c>
      <c r="AX88" s="20">
        <f>Data!BB88-Data!DI88</f>
        <v>0.27777777777777857</v>
      </c>
      <c r="AY88" s="20">
        <f>Data!BC88-Data!DJ88</f>
        <v>7</v>
      </c>
      <c r="AZ88" s="20">
        <f>Data!BD88-Data!DK88</f>
        <v>4</v>
      </c>
      <c r="BA88" s="20">
        <f>Data!BE88-Data!DL88</f>
        <v>2</v>
      </c>
      <c r="BB88" s="20">
        <f>Data!BF88-Data!DM88</f>
        <v>15</v>
      </c>
      <c r="BC88" s="20">
        <f>Data!BG88-Data!DN88</f>
        <v>51</v>
      </c>
      <c r="BD88" s="20">
        <f>Data!BH88-Data!DO88</f>
        <v>4.7000000000000028</v>
      </c>
      <c r="BE88" s="20">
        <f>Data!BI88-Data!DP88</f>
        <v>13.754999999999995</v>
      </c>
      <c r="BF88" s="20">
        <f>Data!BJ88-Data!DQ88</f>
        <v>-9.0090000000000003</v>
      </c>
      <c r="BG88" s="20">
        <f>Data!BK88-Data!DR88</f>
        <v>-9.3000000000000194E-2</v>
      </c>
      <c r="BH88" s="20">
        <f>Data!BL88-Data!DS88</f>
        <v>0.20900000000000141</v>
      </c>
      <c r="BI88" s="20">
        <f>Data!BM88-Data!DT88</f>
        <v>-5.1000000000000045E-2</v>
      </c>
      <c r="BJ88" s="20">
        <f>Data!BN88-Data!DU88</f>
        <v>5.9000000000000021</v>
      </c>
      <c r="BK88" s="20">
        <f>Data!BO88-Data!DV88</f>
        <v>4.2999999999999972</v>
      </c>
      <c r="BL88" s="20">
        <f>Data!BP88-Data!DW88</f>
        <v>0</v>
      </c>
      <c r="BM88" s="20">
        <f>Data!BQ88-Data!DX88</f>
        <v>-0.5</v>
      </c>
      <c r="BN88" s="20">
        <f>Data!BR88-Data!DY88</f>
        <v>3.1999999999999993</v>
      </c>
      <c r="BO88" s="20">
        <f>Data!BS88-Data!DZ88</f>
        <v>84</v>
      </c>
      <c r="BP88" s="20">
        <f>Data!BT88-Data!EA88</f>
        <v>-5.099999999999999E-2</v>
      </c>
      <c r="BQ88" s="20">
        <f>Data!BU88-Data!EB88</f>
        <v>3</v>
      </c>
      <c r="BR88" s="20">
        <f>Data!BV88-Data!EC88</f>
        <v>122</v>
      </c>
      <c r="BS88" s="20">
        <f>Data!BW88-Data!ED88</f>
        <v>-41</v>
      </c>
      <c r="BT88" s="20">
        <f>Data!BX88-Data!EE88</f>
        <v>98</v>
      </c>
      <c r="BU88" s="20">
        <f>Data!BY88-Data!EF88</f>
        <v>39</v>
      </c>
      <c r="BV88" s="20">
        <f>Data!BZ88-Data!EG88</f>
        <v>86</v>
      </c>
      <c r="BW88" s="20">
        <f>Data!CA88-Data!EH88</f>
        <v>30.399999999999977</v>
      </c>
      <c r="BX88" s="20">
        <f>Data!CB88-Data!EI88</f>
        <v>84</v>
      </c>
      <c r="BY88" s="20">
        <f>Data!CC88-Data!EJ88</f>
        <v>-76</v>
      </c>
      <c r="BZ88" s="20">
        <f>Data!EK88</f>
        <v>10841.22</v>
      </c>
      <c r="CA88" s="20">
        <f>Data!EL88</f>
        <v>11694.080000000002</v>
      </c>
      <c r="CB88" s="20">
        <f>Data!EM88</f>
        <v>122.63550000000001</v>
      </c>
      <c r="CC88" s="20">
        <f>Data!EN88</f>
        <v>114.3</v>
      </c>
      <c r="CD88" s="20">
        <f>Data!EO88</f>
        <v>15.475200000000001</v>
      </c>
      <c r="CE88" s="20">
        <f>Data!EP88</f>
        <v>112.63999999999999</v>
      </c>
      <c r="CF88" s="50">
        <f>IF(ISBLANK(Data!EQ88), "", Data!EQ88)</f>
        <v>83</v>
      </c>
      <c r="CG88" s="50">
        <f>IF(ISBLANK(Data!ER88), "", Data!ER88)</f>
        <v>87</v>
      </c>
      <c r="CH88" s="61" t="str">
        <f>IF(ISBLANK(Data!ES88), "", Data!ES88)</f>
        <v>Columbia</v>
      </c>
      <c r="CI88" s="61">
        <f>IF(ISBLANK(Data!ET88), "", Data!ET88)</f>
        <v>170</v>
      </c>
    </row>
    <row r="89" spans="1:87" x14ac:dyDescent="0.45">
      <c r="A89" s="50">
        <f>IF(ISBLANK(Data!A89), "", Data!A89)</f>
        <v>45272</v>
      </c>
      <c r="B89" s="50" t="str">
        <f>IF(ISBLANK(Data!B89), "", Data!B89)</f>
        <v>Tennessee</v>
      </c>
      <c r="C89" s="50">
        <f>IF(ISBLANK(Data!C89), "", Data!C89)</f>
        <v>293</v>
      </c>
      <c r="D89" s="50" t="str">
        <f>IF(ISBLANK(Data!D89), "", Data!D89)</f>
        <v>Georgia St.</v>
      </c>
      <c r="E89" s="50">
        <f>IF(ISBLANK(Data!E89), "", Data!E89)</f>
        <v>101</v>
      </c>
      <c r="F89" s="50" t="str">
        <f>IF(ISBLANK(Data!F89), "", Data!F89)</f>
        <v>N</v>
      </c>
      <c r="G89" s="50" t="str">
        <f>IF(ISBLANK(Data!G89), "", Data!G89)</f>
        <v>Tennessee</v>
      </c>
      <c r="H89" s="50" t="str">
        <f>IF(ISBLANK(Data!H89), "", Data!H89)</f>
        <v>Georgia St.</v>
      </c>
      <c r="I89" s="50" t="str">
        <f>IF(ISBLANK(Data!I89), "", Data!I89)</f>
        <v>Tennessee</v>
      </c>
      <c r="J89" s="50" t="str">
        <f>IF(ISBLANK(Data!J89), "", Data!J89)</f>
        <v>Georgia St.</v>
      </c>
      <c r="K89" s="50" t="str">
        <f>IF(ISBLANK(Data!K89), "", Data!K89)</f>
        <v>Tennessee</v>
      </c>
      <c r="L89" s="50" t="str">
        <f>IF(ISBLANK(Data!L89), "", Data!L89)</f>
        <v>Georgia State</v>
      </c>
      <c r="M89" s="50" t="str">
        <f>IF(ISBLANK(Data!M89), "", Data!M89)</f>
        <v>Tennessee</v>
      </c>
      <c r="N89" s="50" t="str">
        <f>IF(ISBLANK(Data!N89), "", Data!N89)</f>
        <v>Georgia St</v>
      </c>
      <c r="O89" s="50" t="str">
        <f>IF(ISBLANK(Data!O89), "", Data!O89)</f>
        <v>Tennessee</v>
      </c>
      <c r="P89" s="50" t="str">
        <f>IF(ISBLANK(Data!P89), "", Data!P89)</f>
        <v>Georgia St.</v>
      </c>
      <c r="Q89" s="50" t="str">
        <f>IF(ISBLANK(Data!Q89), "", Data!Q89)</f>
        <v>Tennessee</v>
      </c>
      <c r="R89" s="50" t="str">
        <f>IF(ISBLANK(Data!R89), "", Data!R89)</f>
        <v>Georgia State</v>
      </c>
      <c r="S89" s="20">
        <f>Data!W89-Data!CD89</f>
        <v>0.22222222222222299</v>
      </c>
      <c r="T89" s="20">
        <f>Data!X89-Data!CE89</f>
        <v>27.88</v>
      </c>
      <c r="U89" s="20">
        <f>Data!Y89-Data!CF89</f>
        <v>11.100000000000009</v>
      </c>
      <c r="V89" s="20">
        <f>Data!Z89-Data!CG89</f>
        <v>-16.799999999999997</v>
      </c>
      <c r="W89" s="20">
        <f>Data!AA89-Data!CH89</f>
        <v>3.2999999999999972</v>
      </c>
      <c r="X89" s="20">
        <f>Data!AB89-Data!CI89</f>
        <v>-2.4E-2</v>
      </c>
      <c r="Y89" s="20">
        <f>Data!AC89-Data!CJ89</f>
        <v>15.2</v>
      </c>
      <c r="Z89" s="20">
        <f>Data!AD89-Data!CK89</f>
        <v>7.2999999999999972</v>
      </c>
      <c r="AA89" s="20">
        <f>Data!AE89-Data!CL89</f>
        <v>-7.7999999999999972</v>
      </c>
      <c r="AB89" s="20">
        <f>Data!AF89-Data!CM89</f>
        <v>15.2</v>
      </c>
      <c r="AC89" s="20">
        <f>Data!AG89-Data!CN89</f>
        <v>8.5</v>
      </c>
      <c r="AD89" s="20">
        <f>Data!AH89-Data!CO89</f>
        <v>-16.099999999999994</v>
      </c>
      <c r="AE89" s="20">
        <f>Data!AI89-Data!CP89</f>
        <v>0.51349999999999996</v>
      </c>
      <c r="AF89" s="20">
        <f>Data!AJ89-Data!CQ89</f>
        <v>4.9000000000000004</v>
      </c>
      <c r="AG89" s="20">
        <f>Data!AK89-Data!CR89</f>
        <v>0.59722222222222221</v>
      </c>
      <c r="AH89" s="20">
        <f>Data!AL89-Data!CS89</f>
        <v>282</v>
      </c>
      <c r="AI89" s="20">
        <f>Data!AM89-Data!CT89</f>
        <v>26.24</v>
      </c>
      <c r="AJ89" s="20">
        <f>Data!AN89-Data!CU89</f>
        <v>14.65</v>
      </c>
      <c r="AK89" s="20">
        <f>Data!AO89-Data!CV89</f>
        <v>15</v>
      </c>
      <c r="AL89" s="20">
        <f>Data!AP89-Data!CW89</f>
        <v>-56</v>
      </c>
      <c r="AM89" s="20">
        <f>Data!AQ89-Data!CX89</f>
        <v>-19</v>
      </c>
      <c r="AN89" s="20">
        <f>Data!AR89-Data!CY89</f>
        <v>1.100000000000001E-2</v>
      </c>
      <c r="AO89" s="20">
        <f>Data!AS89-Data!CZ89</f>
        <v>10</v>
      </c>
      <c r="AP89" s="20">
        <f>Data!AT89-Data!DA89</f>
        <v>20</v>
      </c>
      <c r="AQ89" s="20">
        <f>Data!AU89-Data!DB89</f>
        <v>1.7000000000000015E-2</v>
      </c>
      <c r="AR89" s="20">
        <f>Data!AV89-Data!DC89</f>
        <v>9</v>
      </c>
      <c r="AS89" s="20">
        <f>Data!AW89-Data!DD89</f>
        <v>14</v>
      </c>
      <c r="AT89" s="20">
        <f>Data!AX89-Data!DE89</f>
        <v>-9.000000000000008E-3</v>
      </c>
      <c r="AU89" s="20">
        <f>Data!AY89-Data!DF89</f>
        <v>-17</v>
      </c>
      <c r="AV89" s="20">
        <f>Data!AZ89-Data!DG89</f>
        <v>-3.4166666666666661</v>
      </c>
      <c r="AW89" s="20">
        <f>Data!BA89-Data!DH89</f>
        <v>21</v>
      </c>
      <c r="AX89" s="20">
        <f>Data!BB89-Data!DI89</f>
        <v>-2.1666666666666643</v>
      </c>
      <c r="AY89" s="20">
        <f>Data!BC89-Data!DJ89</f>
        <v>31</v>
      </c>
      <c r="AZ89" s="20">
        <f>Data!BD89-Data!DK89</f>
        <v>11</v>
      </c>
      <c r="BA89" s="20">
        <f>Data!BE89-Data!DL89</f>
        <v>21</v>
      </c>
      <c r="BB89" s="20">
        <f>Data!BF89-Data!DM89</f>
        <v>-5</v>
      </c>
      <c r="BC89" s="20">
        <f>Data!BG89-Data!DN89</f>
        <v>-16</v>
      </c>
      <c r="BD89" s="20">
        <f>Data!BH89-Data!DO89</f>
        <v>1.6999999999999886</v>
      </c>
      <c r="BE89" s="20">
        <f>Data!BI89-Data!DP89</f>
        <v>-6.2220000000000084</v>
      </c>
      <c r="BF89" s="20">
        <f>Data!BJ89-Data!DQ89</f>
        <v>7.8890000000000002</v>
      </c>
      <c r="BG89" s="20">
        <f>Data!BK89-Data!DR89</f>
        <v>0.41100000000000003</v>
      </c>
      <c r="BH89" s="20">
        <f>Data!BL89-Data!DS89</f>
        <v>-0.55599999999999916</v>
      </c>
      <c r="BI89" s="20">
        <f>Data!BM89-Data!DT89</f>
        <v>0.15400000000000003</v>
      </c>
      <c r="BJ89" s="20">
        <f>Data!BN89-Data!DU89</f>
        <v>2.1999999999999993</v>
      </c>
      <c r="BK89" s="20">
        <f>Data!BO89-Data!DV89</f>
        <v>1.5</v>
      </c>
      <c r="BL89" s="20">
        <f>Data!BP89-Data!DW89</f>
        <v>2.4000000000000004</v>
      </c>
      <c r="BM89" s="20">
        <f>Data!BQ89-Data!DX89</f>
        <v>1.2222222222222223</v>
      </c>
      <c r="BN89" s="20">
        <f>Data!BR89-Data!DY89</f>
        <v>-1.8000000000000007</v>
      </c>
      <c r="BO89" s="20">
        <f>Data!BS89-Data!DZ89</f>
        <v>-214</v>
      </c>
      <c r="BP89" s="20">
        <f>Data!BT89-Data!EA89</f>
        <v>0.19400000000000001</v>
      </c>
      <c r="BQ89" s="20">
        <f>Data!BU89-Data!EB89</f>
        <v>0</v>
      </c>
      <c r="BR89" s="20">
        <f>Data!BV89-Data!EC89</f>
        <v>-181</v>
      </c>
      <c r="BS89" s="20">
        <f>Data!BW89-Data!ED89</f>
        <v>-303</v>
      </c>
      <c r="BT89" s="20">
        <f>Data!BX89-Data!EE89</f>
        <v>-244</v>
      </c>
      <c r="BU89" s="20">
        <f>Data!BY89-Data!EF89</f>
        <v>-198</v>
      </c>
      <c r="BV89" s="20">
        <f>Data!BZ89-Data!EG89</f>
        <v>-204</v>
      </c>
      <c r="BW89" s="20">
        <f>Data!CA89-Data!EH89</f>
        <v>-158.19999999999999</v>
      </c>
      <c r="BX89" s="20">
        <f>Data!CB89-Data!EI89</f>
        <v>-214</v>
      </c>
      <c r="BY89" s="20">
        <f>Data!CC89-Data!EJ89</f>
        <v>-260</v>
      </c>
      <c r="BZ89" s="20">
        <f>Data!EK89</f>
        <v>12294.300000000001</v>
      </c>
      <c r="CA89" s="20">
        <f>Data!EL89</f>
        <v>9362.76</v>
      </c>
      <c r="CB89" s="20">
        <f>Data!EM89</f>
        <v>61.111111111111107</v>
      </c>
      <c r="CC89" s="20">
        <f>Data!EN89</f>
        <v>77.410666666666657</v>
      </c>
      <c r="CD89" s="20">
        <f>Data!EO89</f>
        <v>14.649000000000001</v>
      </c>
      <c r="CE89" s="20">
        <f>Data!EP89</f>
        <v>142.494</v>
      </c>
      <c r="CF89" s="50">
        <f>IF(ISBLANK(Data!EQ89), "", Data!EQ89)</f>
        <v>74</v>
      </c>
      <c r="CG89" s="50">
        <f>IF(ISBLANK(Data!ER89), "", Data!ER89)</f>
        <v>56</v>
      </c>
      <c r="CH89" s="61" t="str">
        <f>IF(ISBLANK(Data!ES89), "", Data!ES89)</f>
        <v>Tennessee</v>
      </c>
      <c r="CI89" s="61">
        <f>IF(ISBLANK(Data!ET89), "", Data!ET89)</f>
        <v>130</v>
      </c>
    </row>
    <row r="90" spans="1:87" x14ac:dyDescent="0.45">
      <c r="A90" s="50">
        <f>IF(ISBLANK(Data!A90), "", Data!A90)</f>
        <v>45272</v>
      </c>
      <c r="B90" s="50" t="str">
        <f>IF(ISBLANK(Data!B90), "", Data!B90)</f>
        <v>Duke</v>
      </c>
      <c r="C90" s="50">
        <f>IF(ISBLANK(Data!C90), "", Data!C90)</f>
        <v>74</v>
      </c>
      <c r="D90" s="50" t="str">
        <f>IF(ISBLANK(Data!D90), "", Data!D90)</f>
        <v>Hofstra</v>
      </c>
      <c r="E90" s="50">
        <f>IF(ISBLANK(Data!E90), "", Data!E90)</f>
        <v>111</v>
      </c>
      <c r="F90" s="50" t="str">
        <f>IF(ISBLANK(Data!F90), "", Data!F90)</f>
        <v>N</v>
      </c>
      <c r="G90" s="50" t="str">
        <f>IF(ISBLANK(Data!G90), "", Data!G90)</f>
        <v>Duke</v>
      </c>
      <c r="H90" s="50" t="str">
        <f>IF(ISBLANK(Data!H90), "", Data!H90)</f>
        <v>Hofstra</v>
      </c>
      <c r="I90" s="50" t="str">
        <f>IF(ISBLANK(Data!I90), "", Data!I90)</f>
        <v>Duke</v>
      </c>
      <c r="J90" s="50" t="str">
        <f>IF(ISBLANK(Data!J90), "", Data!J90)</f>
        <v>Hofstra</v>
      </c>
      <c r="K90" s="50" t="str">
        <f>IF(ISBLANK(Data!K90), "", Data!K90)</f>
        <v>Duke</v>
      </c>
      <c r="L90" s="50" t="str">
        <f>IF(ISBLANK(Data!L90), "", Data!L90)</f>
        <v>Hofstra</v>
      </c>
      <c r="M90" s="50" t="str">
        <f>IF(ISBLANK(Data!M90), "", Data!M90)</f>
        <v>Duke</v>
      </c>
      <c r="N90" s="50" t="str">
        <f>IF(ISBLANK(Data!N90), "", Data!N90)</f>
        <v>Hofstra</v>
      </c>
      <c r="O90" s="50" t="str">
        <f>IF(ISBLANK(Data!O90), "", Data!O90)</f>
        <v>Duke</v>
      </c>
      <c r="P90" s="50" t="str">
        <f>IF(ISBLANK(Data!P90), "", Data!P90)</f>
        <v>Hofstra</v>
      </c>
      <c r="Q90" s="50" t="str">
        <f>IF(ISBLANK(Data!Q90), "", Data!Q90)</f>
        <v>Duke</v>
      </c>
      <c r="R90" s="50" t="str">
        <f>IF(ISBLANK(Data!R90), "", Data!R90)</f>
        <v>Hofstra</v>
      </c>
      <c r="S90" s="20">
        <f>Data!W90-Data!CD90</f>
        <v>0</v>
      </c>
      <c r="T90" s="20">
        <f>Data!X90-Data!CE90</f>
        <v>15.16</v>
      </c>
      <c r="U90" s="20">
        <f>Data!Y90-Data!CF90</f>
        <v>8.2999999999999972</v>
      </c>
      <c r="V90" s="20">
        <f>Data!Z90-Data!CG90</f>
        <v>-6.9000000000000057</v>
      </c>
      <c r="W90" s="20">
        <f>Data!AA90-Data!CH90</f>
        <v>1.7000000000000028</v>
      </c>
      <c r="X90" s="20">
        <f>Data!AB90-Data!CI90</f>
        <v>-0.105</v>
      </c>
      <c r="Y90" s="20">
        <f>Data!AC90-Data!CJ90</f>
        <v>0.19000000000000006</v>
      </c>
      <c r="Z90" s="20">
        <f>Data!AD90-Data!CK90</f>
        <v>-2.7999999999999972</v>
      </c>
      <c r="AA90" s="20">
        <f>Data!AE90-Data!CL90</f>
        <v>-2.8999999999999915</v>
      </c>
      <c r="AB90" s="20">
        <f>Data!AF90-Data!CM90</f>
        <v>-1.37</v>
      </c>
      <c r="AC90" s="20">
        <f>Data!AG90-Data!CN90</f>
        <v>7.4000000000000057</v>
      </c>
      <c r="AD90" s="20">
        <f>Data!AH90-Data!CO90</f>
        <v>-4.2000000000000028</v>
      </c>
      <c r="AE90" s="20">
        <f>Data!AI90-Data!CP90</f>
        <v>0.18890000000000007</v>
      </c>
      <c r="AF90" s="20">
        <f>Data!AJ90-Data!CQ90</f>
        <v>1.1000000000000001</v>
      </c>
      <c r="AG90" s="20">
        <f>Data!AK90-Data!CR90</f>
        <v>0.14305555555555555</v>
      </c>
      <c r="AH90" s="20">
        <f>Data!AL90-Data!CS90</f>
        <v>95</v>
      </c>
      <c r="AI90" s="20">
        <f>Data!AM90-Data!CT90</f>
        <v>11.71</v>
      </c>
      <c r="AJ90" s="20">
        <f>Data!AN90-Data!CU90</f>
        <v>3.1999999999999997</v>
      </c>
      <c r="AK90" s="20">
        <f>Data!AO90-Data!CV90</f>
        <v>3</v>
      </c>
      <c r="AL90" s="20">
        <f>Data!AP90-Data!CW90</f>
        <v>-27</v>
      </c>
      <c r="AM90" s="20">
        <f>Data!AQ90-Data!CX90</f>
        <v>-10</v>
      </c>
      <c r="AN90" s="20">
        <f>Data!AR90-Data!CY90</f>
        <v>0</v>
      </c>
      <c r="AO90" s="20">
        <f>Data!AS90-Data!CZ90</f>
        <v>-33</v>
      </c>
      <c r="AP90" s="20">
        <f>Data!AT90-Data!DA90</f>
        <v>-69</v>
      </c>
      <c r="AQ90" s="20">
        <f>Data!AU90-Data!DB90</f>
        <v>-3.3000000000000029E-2</v>
      </c>
      <c r="AR90" s="20">
        <f>Data!AV90-Data!DC90</f>
        <v>46</v>
      </c>
      <c r="AS90" s="20">
        <f>Data!AW90-Data!DD90</f>
        <v>78</v>
      </c>
      <c r="AT90" s="20">
        <f>Data!AX90-Data!DE90</f>
        <v>-8.2000000000000073E-2</v>
      </c>
      <c r="AU90" s="20">
        <f>Data!AY90-Data!DF90</f>
        <v>7</v>
      </c>
      <c r="AV90" s="20">
        <f>Data!AZ90-Data!DG90</f>
        <v>-0.40277777777777857</v>
      </c>
      <c r="AW90" s="20">
        <f>Data!BA90-Data!DH90</f>
        <v>-4</v>
      </c>
      <c r="AX90" s="20">
        <f>Data!BB90-Data!DI90</f>
        <v>-5.1111111111111143</v>
      </c>
      <c r="AY90" s="20">
        <f>Data!BC90-Data!DJ90</f>
        <v>-9</v>
      </c>
      <c r="AZ90" s="20">
        <f>Data!BD90-Data!DK90</f>
        <v>6</v>
      </c>
      <c r="BA90" s="20">
        <f>Data!BE90-Data!DL90</f>
        <v>-3</v>
      </c>
      <c r="BB90" s="20">
        <f>Data!BF90-Data!DM90</f>
        <v>-24</v>
      </c>
      <c r="BC90" s="20">
        <f>Data!BG90-Data!DN90</f>
        <v>-2</v>
      </c>
      <c r="BD90" s="20">
        <f>Data!BH90-Data!DO90</f>
        <v>0.39999999999999147</v>
      </c>
      <c r="BE90" s="20">
        <f>Data!BI90-Data!DP90</f>
        <v>-3</v>
      </c>
      <c r="BF90" s="20">
        <f>Data!BJ90-Data!DQ90</f>
        <v>3.3330000000000002</v>
      </c>
      <c r="BG90" s="20">
        <f>Data!BK90-Data!DR90</f>
        <v>0.32600000000000007</v>
      </c>
      <c r="BH90" s="20">
        <f>Data!BL90-Data!DS90</f>
        <v>-2.6669999999999998</v>
      </c>
      <c r="BI90" s="20">
        <f>Data!BM90-Data!DT90</f>
        <v>0.23099999999999998</v>
      </c>
      <c r="BJ90" s="20">
        <f>Data!BN90-Data!DU90</f>
        <v>-7.6999999999999993</v>
      </c>
      <c r="BK90" s="20">
        <f>Data!BO90-Data!DV90</f>
        <v>8.6999999999999993</v>
      </c>
      <c r="BL90" s="20">
        <f>Data!BP90-Data!DW90</f>
        <v>-0.29999999999999982</v>
      </c>
      <c r="BM90" s="20">
        <f>Data!BQ90-Data!DX90</f>
        <v>0.66666666666666696</v>
      </c>
      <c r="BN90" s="20">
        <f>Data!BR90-Data!DY90</f>
        <v>-0.19999999999999929</v>
      </c>
      <c r="BO90" s="20">
        <f>Data!BS90-Data!DZ90</f>
        <v>23</v>
      </c>
      <c r="BP90" s="20">
        <f>Data!BT90-Data!EA90</f>
        <v>-1.6000000000000014E-2</v>
      </c>
      <c r="BQ90" s="20">
        <f>Data!BU90-Data!EB90</f>
        <v>3</v>
      </c>
      <c r="BR90" s="20">
        <f>Data!BV90-Data!EC90</f>
        <v>-42</v>
      </c>
      <c r="BS90" s="20">
        <f>Data!BW90-Data!ED90</f>
        <v>-73</v>
      </c>
      <c r="BT90" s="20">
        <f>Data!BX90-Data!EE90</f>
        <v>-32</v>
      </c>
      <c r="BU90" s="20">
        <f>Data!BY90-Data!EF90</f>
        <v>-60</v>
      </c>
      <c r="BV90" s="20">
        <f>Data!BZ90-Data!EG90</f>
        <v>-84</v>
      </c>
      <c r="BW90" s="20">
        <f>Data!CA90-Data!EH90</f>
        <v>-41.5</v>
      </c>
      <c r="BX90" s="20">
        <f>Data!CB90-Data!EI90</f>
        <v>23</v>
      </c>
      <c r="BY90" s="20">
        <f>Data!CC90-Data!EJ90</f>
        <v>-34</v>
      </c>
      <c r="BZ90" s="20">
        <f>Data!EK90</f>
        <v>12090.75</v>
      </c>
      <c r="CA90" s="20">
        <f>Data!EL90</f>
        <v>10483.200000000001</v>
      </c>
      <c r="CB90" s="20">
        <f>Data!EM90</f>
        <v>53.333999999999996</v>
      </c>
      <c r="CC90" s="20">
        <f>Data!EN90</f>
        <v>77.039999999999992</v>
      </c>
      <c r="CD90" s="20">
        <f>Data!EO90</f>
        <v>12.9276</v>
      </c>
      <c r="CE90" s="20">
        <f>Data!EP90</f>
        <v>105.96799999999999</v>
      </c>
      <c r="CF90" s="50">
        <f>IF(ISBLANK(Data!EQ90), "", Data!EQ90)</f>
        <v>89</v>
      </c>
      <c r="CG90" s="50">
        <f>IF(ISBLANK(Data!ER90), "", Data!ER90)</f>
        <v>68</v>
      </c>
      <c r="CH90" s="61" t="str">
        <f>IF(ISBLANK(Data!ES90), "", Data!ES90)</f>
        <v>Duke</v>
      </c>
      <c r="CI90" s="61">
        <f>IF(ISBLANK(Data!ET90), "", Data!ET90)</f>
        <v>157</v>
      </c>
    </row>
    <row r="91" spans="1:87" x14ac:dyDescent="0.45">
      <c r="A91" s="50">
        <f>IF(ISBLANK(Data!A91), "", Data!A91)</f>
        <v>45272</v>
      </c>
      <c r="B91" s="50" t="str">
        <f>IF(ISBLANK(Data!B91), "", Data!B91)</f>
        <v>Cincinnati</v>
      </c>
      <c r="C91" s="50">
        <f>IF(ISBLANK(Data!C91), "", Data!C91)</f>
        <v>52</v>
      </c>
      <c r="D91" s="50" t="str">
        <f>IF(ISBLANK(Data!D91), "", Data!D91)</f>
        <v>Bryant</v>
      </c>
      <c r="E91" s="50">
        <f>IF(ISBLANK(Data!E91), "", Data!E91)</f>
        <v>31</v>
      </c>
      <c r="F91" s="50" t="str">
        <f>IF(ISBLANK(Data!F91), "", Data!F91)</f>
        <v>N</v>
      </c>
      <c r="G91" s="50" t="str">
        <f>IF(ISBLANK(Data!G91), "", Data!G91)</f>
        <v>Cincinnati</v>
      </c>
      <c r="H91" s="50" t="str">
        <f>IF(ISBLANK(Data!H91), "", Data!H91)</f>
        <v>Bryant</v>
      </c>
      <c r="I91" s="50" t="str">
        <f>IF(ISBLANK(Data!I91), "", Data!I91)</f>
        <v>Cincinnati</v>
      </c>
      <c r="J91" s="50" t="str">
        <f>IF(ISBLANK(Data!J91), "", Data!J91)</f>
        <v>Bryant</v>
      </c>
      <c r="K91" s="50" t="str">
        <f>IF(ISBLANK(Data!K91), "", Data!K91)</f>
        <v>Cincinnati</v>
      </c>
      <c r="L91" s="50" t="str">
        <f>IF(ISBLANK(Data!L91), "", Data!L91)</f>
        <v>Bryant</v>
      </c>
      <c r="M91" s="50" t="str">
        <f>IF(ISBLANK(Data!M91), "", Data!M91)</f>
        <v>Cincinnati</v>
      </c>
      <c r="N91" s="50" t="str">
        <f>IF(ISBLANK(Data!N91), "", Data!N91)</f>
        <v>Bryant</v>
      </c>
      <c r="O91" s="50" t="str">
        <f>IF(ISBLANK(Data!O91), "", Data!O91)</f>
        <v>Cincinnati</v>
      </c>
      <c r="P91" s="50" t="str">
        <f>IF(ISBLANK(Data!P91), "", Data!P91)</f>
        <v>Bryant</v>
      </c>
      <c r="Q91" s="50" t="str">
        <f>IF(ISBLANK(Data!Q91), "", Data!Q91)</f>
        <v>Cincinnati</v>
      </c>
      <c r="R91" s="50" t="str">
        <f>IF(ISBLANK(Data!R91), "", Data!R91)</f>
        <v>Bryant</v>
      </c>
      <c r="S91" s="20">
        <f>Data!W91-Data!CD91</f>
        <v>0.32954545454545503</v>
      </c>
      <c r="T91" s="20">
        <f>Data!X91-Data!CE91</f>
        <v>20.95</v>
      </c>
      <c r="U91" s="20">
        <f>Data!Y91-Data!CF91</f>
        <v>16.799999999999997</v>
      </c>
      <c r="V91" s="20">
        <f>Data!Z91-Data!CG91</f>
        <v>-4</v>
      </c>
      <c r="W91" s="20">
        <f>Data!AA91-Data!CH91</f>
        <v>-3.5999999999999943</v>
      </c>
      <c r="X91" s="20">
        <f>Data!AB91-Data!CI91</f>
        <v>-4.9000000000000002E-2</v>
      </c>
      <c r="Y91" s="20">
        <f>Data!AC91-Data!CJ91</f>
        <v>-3.6799999999999997</v>
      </c>
      <c r="Z91" s="20">
        <f>Data!AD91-Data!CK91</f>
        <v>0.19999999999998863</v>
      </c>
      <c r="AA91" s="20">
        <f>Data!AE91-Data!CL91</f>
        <v>3.8999999999999915</v>
      </c>
      <c r="AB91" s="20">
        <f>Data!AF91-Data!CM91</f>
        <v>-3.6799999999999997</v>
      </c>
      <c r="AC91" s="20">
        <f>Data!AG91-Data!CN91</f>
        <v>12.299999999999997</v>
      </c>
      <c r="AD91" s="20">
        <f>Data!AH91-Data!CO91</f>
        <v>-3.3999999999999915</v>
      </c>
      <c r="AE91" s="20">
        <f>Data!AI91-Data!CP91</f>
        <v>0.37120000000000003</v>
      </c>
      <c r="AF91" s="20">
        <f>Data!AJ91-Data!CQ91</f>
        <v>3.1</v>
      </c>
      <c r="AG91" s="20">
        <f>Data!AK91-Data!CR91</f>
        <v>0.35000000000000003</v>
      </c>
      <c r="AH91" s="20">
        <f>Data!AL91-Data!CS91</f>
        <v>206</v>
      </c>
      <c r="AI91" s="20">
        <f>Data!AM91-Data!CT91</f>
        <v>23.159999999999997</v>
      </c>
      <c r="AJ91" s="20">
        <f>Data!AN91-Data!CU91</f>
        <v>1.06</v>
      </c>
      <c r="AK91" s="20">
        <f>Data!AO91-Data!CV91</f>
        <v>-167</v>
      </c>
      <c r="AL91" s="20">
        <f>Data!AP91-Data!CW91</f>
        <v>-252</v>
      </c>
      <c r="AM91" s="20">
        <f>Data!AQ91-Data!CX91</f>
        <v>-155</v>
      </c>
      <c r="AN91" s="20">
        <f>Data!AR91-Data!CY91</f>
        <v>2.899999999999997E-2</v>
      </c>
      <c r="AO91" s="20">
        <f>Data!AS91-Data!CZ91</f>
        <v>-33</v>
      </c>
      <c r="AP91" s="20">
        <f>Data!AT91-Data!DA91</f>
        <v>-102</v>
      </c>
      <c r="AQ91" s="20">
        <f>Data!AU91-Data!DB91</f>
        <v>1.100000000000001E-2</v>
      </c>
      <c r="AR91" s="20">
        <f>Data!AV91-Data!DC91</f>
        <v>-26</v>
      </c>
      <c r="AS91" s="20">
        <f>Data!AW91-Data!DD91</f>
        <v>-44</v>
      </c>
      <c r="AT91" s="20">
        <f>Data!AX91-Data!DE91</f>
        <v>2.200000000000002E-2</v>
      </c>
      <c r="AU91" s="20">
        <f>Data!AY91-Data!DF91</f>
        <v>25</v>
      </c>
      <c r="AV91" s="20">
        <f>Data!AZ91-Data!DG91</f>
        <v>4.3333333333333339</v>
      </c>
      <c r="AW91" s="20">
        <f>Data!BA91-Data!DH91</f>
        <v>-87</v>
      </c>
      <c r="AX91" s="20">
        <f>Data!BB91-Data!DI91</f>
        <v>-4.9722222222222214</v>
      </c>
      <c r="AY91" s="20">
        <f>Data!BC91-Data!DJ91</f>
        <v>-19</v>
      </c>
      <c r="AZ91" s="20">
        <f>Data!BD91-Data!DK91</f>
        <v>-23</v>
      </c>
      <c r="BA91" s="20">
        <f>Data!BE91-Data!DL91</f>
        <v>-42</v>
      </c>
      <c r="BB91" s="20">
        <f>Data!BF91-Data!DM91</f>
        <v>-60</v>
      </c>
      <c r="BC91" s="20">
        <f>Data!BG91-Data!DN91</f>
        <v>-69</v>
      </c>
      <c r="BD91" s="20">
        <f>Data!BH91-Data!DO91</f>
        <v>8.2999999999999972</v>
      </c>
      <c r="BE91" s="20">
        <f>Data!BI91-Data!DP91</f>
        <v>-4.534000000000006</v>
      </c>
      <c r="BF91" s="20">
        <f>Data!BJ91-Data!DQ91</f>
        <v>12.875</v>
      </c>
      <c r="BG91" s="20">
        <f>Data!BK91-Data!DR91</f>
        <v>0.71100000000000008</v>
      </c>
      <c r="BH91" s="20">
        <f>Data!BL91-Data!DS91</f>
        <v>-2.9320000000000004</v>
      </c>
      <c r="BI91" s="20">
        <f>Data!BM91-Data!DT91</f>
        <v>0.15500000000000003</v>
      </c>
      <c r="BJ91" s="20">
        <f>Data!BN91-Data!DU91</f>
        <v>-2.3000000000000007</v>
      </c>
      <c r="BK91" s="20">
        <f>Data!BO91-Data!DV91</f>
        <v>0.89999999999999858</v>
      </c>
      <c r="BL91" s="20">
        <f>Data!BP91-Data!DW91</f>
        <v>-2.9</v>
      </c>
      <c r="BM91" s="20">
        <f>Data!BQ91-Data!DX91</f>
        <v>-0.25</v>
      </c>
      <c r="BN91" s="20">
        <f>Data!BR91-Data!DY91</f>
        <v>-2.5</v>
      </c>
      <c r="BO91" s="20">
        <f>Data!BS91-Data!DZ91</f>
        <v>-125</v>
      </c>
      <c r="BP91" s="20">
        <f>Data!BT91-Data!EA91</f>
        <v>8.9000000000000079E-2</v>
      </c>
      <c r="BQ91" s="20">
        <f>Data!BU91-Data!EB91</f>
        <v>-2</v>
      </c>
      <c r="BR91" s="20">
        <f>Data!BV91-Data!EC91</f>
        <v>-169</v>
      </c>
      <c r="BS91" s="20">
        <f>Data!BW91-Data!ED91</f>
        <v>-163</v>
      </c>
      <c r="BT91" s="20">
        <f>Data!BX91-Data!EE91</f>
        <v>-153</v>
      </c>
      <c r="BU91" s="20">
        <f>Data!BY91-Data!EF91</f>
        <v>-144</v>
      </c>
      <c r="BV91" s="20">
        <f>Data!BZ91-Data!EG91</f>
        <v>-186</v>
      </c>
      <c r="BW91" s="20">
        <f>Data!CA91-Data!EH91</f>
        <v>-107.69999999999999</v>
      </c>
      <c r="BX91" s="20">
        <f>Data!CB91-Data!EI91</f>
        <v>-125</v>
      </c>
      <c r="BY91" s="20">
        <f>Data!CC91-Data!EJ91</f>
        <v>-84</v>
      </c>
      <c r="BZ91" s="20">
        <f>Data!EK91</f>
        <v>11532.87</v>
      </c>
      <c r="CA91" s="20">
        <f>Data!EL91</f>
        <v>9447.75</v>
      </c>
      <c r="CB91" s="20">
        <f>Data!EM91</f>
        <v>64.75</v>
      </c>
      <c r="CC91" s="20">
        <f>Data!EN91</f>
        <v>82.228499999999997</v>
      </c>
      <c r="CD91" s="20">
        <f>Data!EO91</f>
        <v>9.282</v>
      </c>
      <c r="CE91" s="20">
        <f>Data!EP91</f>
        <v>123.98500000000001</v>
      </c>
      <c r="CF91" s="50">
        <f>IF(ISBLANK(Data!EQ91), "", Data!EQ91)</f>
        <v>85</v>
      </c>
      <c r="CG91" s="50">
        <f>IF(ISBLANK(Data!ER91), "", Data!ER91)</f>
        <v>53</v>
      </c>
      <c r="CH91" s="61" t="str">
        <f>IF(ISBLANK(Data!ES91), "", Data!ES91)</f>
        <v>Cincinnati</v>
      </c>
      <c r="CI91" s="61">
        <f>IF(ISBLANK(Data!ET91), "", Data!ET91)</f>
        <v>138</v>
      </c>
    </row>
    <row r="92" spans="1:87" x14ac:dyDescent="0.45">
      <c r="A92" s="50">
        <f>IF(ISBLANK(Data!A92), "", Data!A92)</f>
        <v>45272</v>
      </c>
      <c r="B92" s="50" t="str">
        <f>IF(ISBLANK(Data!B92), "", Data!B92)</f>
        <v>Louisiana Tech</v>
      </c>
      <c r="C92" s="50">
        <f>IF(ISBLANK(Data!C92), "", Data!C92)</f>
        <v>151</v>
      </c>
      <c r="D92" s="50" t="str">
        <f>IF(ISBLANK(Data!D92), "", Data!D92)</f>
        <v>Southeastern Louisiana</v>
      </c>
      <c r="E92" s="50">
        <f>IF(ISBLANK(Data!E92), "", Data!E92)</f>
        <v>275</v>
      </c>
      <c r="F92" s="50" t="str">
        <f>IF(ISBLANK(Data!F92), "", Data!F92)</f>
        <v>N</v>
      </c>
      <c r="G92" s="50" t="str">
        <f>IF(ISBLANK(Data!G92), "", Data!G92)</f>
        <v>Louisiana Tech</v>
      </c>
      <c r="H92" s="50" t="str">
        <f>IF(ISBLANK(Data!H92), "", Data!H92)</f>
        <v>Southeastern Louisiana</v>
      </c>
      <c r="I92" s="50" t="str">
        <f>IF(ISBLANK(Data!I92), "", Data!I92)</f>
        <v>Louisiana Tech</v>
      </c>
      <c r="J92" s="50" t="str">
        <f>IF(ISBLANK(Data!J92), "", Data!J92)</f>
        <v>Southeastern Louisiana</v>
      </c>
      <c r="K92" s="50" t="str">
        <f>IF(ISBLANK(Data!K92), "", Data!K92)</f>
        <v>Louisiana Tech</v>
      </c>
      <c r="L92" s="50" t="str">
        <f>IF(ISBLANK(Data!L92), "", Data!L92)</f>
        <v>Southeastern Louisiana</v>
      </c>
      <c r="M92" s="50" t="str">
        <f>IF(ISBLANK(Data!M92), "", Data!M92)</f>
        <v>LA Tech</v>
      </c>
      <c r="N92" s="50" t="str">
        <f>IF(ISBLANK(Data!N92), "", Data!N92)</f>
        <v>SE Louisiana</v>
      </c>
      <c r="O92" s="50" t="str">
        <f>IF(ISBLANK(Data!O92), "", Data!O92)</f>
        <v>La. Tech</v>
      </c>
      <c r="P92" s="50" t="str">
        <f>IF(ISBLANK(Data!P92), "", Data!P92)</f>
        <v>SE Louisiana</v>
      </c>
      <c r="Q92" s="50" t="str">
        <f>IF(ISBLANK(Data!Q92), "", Data!Q92)</f>
        <v>Louisiana Tech</v>
      </c>
      <c r="R92" s="50" t="str">
        <f>IF(ISBLANK(Data!R92), "", Data!R92)</f>
        <v>Southeastern Louisiana</v>
      </c>
      <c r="S92" s="20">
        <f>Data!W92-Data!CD92</f>
        <v>0.57777777777777806</v>
      </c>
      <c r="T92" s="20">
        <f>Data!X92-Data!CE92</f>
        <v>16.91</v>
      </c>
      <c r="U92" s="20">
        <f>Data!Y92-Data!CF92</f>
        <v>3.2000000000000028</v>
      </c>
      <c r="V92" s="20">
        <f>Data!Z92-Data!CG92</f>
        <v>-13.799999999999997</v>
      </c>
      <c r="W92" s="20">
        <f>Data!AA92-Data!CH92</f>
        <v>-0.70000000000000284</v>
      </c>
      <c r="X92" s="20">
        <f>Data!AB92-Data!CI92</f>
        <v>0.20399999999999999</v>
      </c>
      <c r="Y92" s="20">
        <f>Data!AC92-Data!CJ92</f>
        <v>-5.22</v>
      </c>
      <c r="Z92" s="20">
        <f>Data!AD92-Data!CK92</f>
        <v>-0.89999999999999147</v>
      </c>
      <c r="AA92" s="20">
        <f>Data!AE92-Data!CL92</f>
        <v>4.3999999999999915</v>
      </c>
      <c r="AB92" s="20">
        <f>Data!AF92-Data!CM92</f>
        <v>-5.22</v>
      </c>
      <c r="AC92" s="20">
        <f>Data!AG92-Data!CN92</f>
        <v>3.5</v>
      </c>
      <c r="AD92" s="20">
        <f>Data!AH92-Data!CO92</f>
        <v>-14.5</v>
      </c>
      <c r="AE92" s="20">
        <f>Data!AI92-Data!CP92</f>
        <v>0.4607</v>
      </c>
      <c r="AF92" s="20">
        <f>Data!AJ92-Data!CQ92</f>
        <v>10.7</v>
      </c>
      <c r="AG92" s="20">
        <f>Data!AK92-Data!CR92</f>
        <v>1.5285714285714285</v>
      </c>
      <c r="AH92" s="20">
        <f>Data!AL92-Data!CS92</f>
        <v>294</v>
      </c>
      <c r="AI92" s="20">
        <f>Data!AM92-Data!CT92</f>
        <v>21.89</v>
      </c>
      <c r="AJ92" s="20">
        <f>Data!AN92-Data!CU92</f>
        <v>-0.52000000000000046</v>
      </c>
      <c r="AK92" s="20">
        <f>Data!AO92-Data!CV92</f>
        <v>123</v>
      </c>
      <c r="AL92" s="20">
        <f>Data!AP92-Data!CW92</f>
        <v>-71</v>
      </c>
      <c r="AM92" s="20">
        <f>Data!AQ92-Data!CX92</f>
        <v>34</v>
      </c>
      <c r="AN92" s="20">
        <f>Data!AR92-Data!CY92</f>
        <v>2.6000000000000023E-2</v>
      </c>
      <c r="AO92" s="20">
        <f>Data!AS92-Data!CZ92</f>
        <v>19</v>
      </c>
      <c r="AP92" s="20">
        <f>Data!AT92-Data!DA92</f>
        <v>33</v>
      </c>
      <c r="AQ92" s="20">
        <f>Data!AU92-Data!DB92</f>
        <v>3.8999999999999979E-2</v>
      </c>
      <c r="AR92" s="20">
        <f>Data!AV92-Data!DC92</f>
        <v>46</v>
      </c>
      <c r="AS92" s="20">
        <f>Data!AW92-Data!DD92</f>
        <v>67</v>
      </c>
      <c r="AT92" s="20">
        <f>Data!AX92-Data!DE92</f>
        <v>1.0000000000000009E-3</v>
      </c>
      <c r="AU92" s="20">
        <f>Data!AY92-Data!DF92</f>
        <v>18</v>
      </c>
      <c r="AV92" s="20">
        <f>Data!AZ92-Data!DG92</f>
        <v>2.5714285714285694</v>
      </c>
      <c r="AW92" s="20">
        <f>Data!BA92-Data!DH92</f>
        <v>101</v>
      </c>
      <c r="AX92" s="20">
        <f>Data!BB92-Data!DI92</f>
        <v>14.428571428571431</v>
      </c>
      <c r="AY92" s="20">
        <f>Data!BC92-Data!DJ92</f>
        <v>8</v>
      </c>
      <c r="AZ92" s="20">
        <f>Data!BD92-Data!DK92</f>
        <v>14</v>
      </c>
      <c r="BA92" s="20">
        <f>Data!BE92-Data!DL92</f>
        <v>29</v>
      </c>
      <c r="BB92" s="20">
        <f>Data!BF92-Data!DM92</f>
        <v>3</v>
      </c>
      <c r="BC92" s="20">
        <f>Data!BG92-Data!DN92</f>
        <v>19</v>
      </c>
      <c r="BD92" s="20">
        <f>Data!BH92-Data!DO92</f>
        <v>5.2999999999999972</v>
      </c>
      <c r="BE92" s="20">
        <f>Data!BI92-Data!DP92</f>
        <v>-14.688999999999993</v>
      </c>
      <c r="BF92" s="20">
        <f>Data!BJ92-Data!DQ92</f>
        <v>20.022000000000002</v>
      </c>
      <c r="BG92" s="20">
        <f>Data!BK92-Data!DR92</f>
        <v>3.8000000000000034E-2</v>
      </c>
      <c r="BH92" s="20">
        <f>Data!BL92-Data!DS92</f>
        <v>-1.1219999999999999</v>
      </c>
      <c r="BI92" s="20">
        <f>Data!BM92-Data!DT92</f>
        <v>9.3999999999999972E-2</v>
      </c>
      <c r="BJ92" s="20">
        <f>Data!BN92-Data!DU92</f>
        <v>1.1999999999999993</v>
      </c>
      <c r="BK92" s="20">
        <f>Data!BO92-Data!DV92</f>
        <v>4.6999999999999993</v>
      </c>
      <c r="BL92" s="20">
        <f>Data!BP92-Data!DW92</f>
        <v>2.8</v>
      </c>
      <c r="BM92" s="20">
        <f>Data!BQ92-Data!DX92</f>
        <v>0.61111111111111072</v>
      </c>
      <c r="BN92" s="20">
        <f>Data!BR92-Data!DY92</f>
        <v>0.19999999999999929</v>
      </c>
      <c r="BO92" s="20">
        <f>Data!BS92-Data!DZ92</f>
        <v>-326</v>
      </c>
      <c r="BP92" s="20">
        <f>Data!BT92-Data!EA92</f>
        <v>0.26500000000000001</v>
      </c>
      <c r="BQ92" s="20">
        <f>Data!BU92-Data!EB92</f>
        <v>1</v>
      </c>
      <c r="BR92" s="20">
        <f>Data!BV92-Data!EC92</f>
        <v>-278</v>
      </c>
      <c r="BS92" s="20">
        <f>Data!BW92-Data!ED92</f>
        <v>-210</v>
      </c>
      <c r="BT92" s="20">
        <f>Data!BX92-Data!EE92</f>
        <v>-296</v>
      </c>
      <c r="BU92" s="20">
        <f>Data!BY92-Data!EF92</f>
        <v>-183</v>
      </c>
      <c r="BV92" s="20">
        <f>Data!BZ92-Data!EG92</f>
        <v>-188</v>
      </c>
      <c r="BW92" s="20">
        <f>Data!CA92-Data!EH92</f>
        <v>-146.19999999999999</v>
      </c>
      <c r="BX92" s="20">
        <f>Data!CB92-Data!EI92</f>
        <v>-326</v>
      </c>
      <c r="BY92" s="20">
        <f>Data!CC92-Data!EJ92</f>
        <v>-256</v>
      </c>
      <c r="BZ92" s="20">
        <f>Data!EK92</f>
        <v>11248.800000000001</v>
      </c>
      <c r="CA92" s="20">
        <f>Data!EL92</f>
        <v>9520</v>
      </c>
      <c r="CB92" s="20">
        <f>Data!EM92</f>
        <v>103.34444444444445</v>
      </c>
      <c r="CC92" s="20">
        <f>Data!EN92</f>
        <v>120.887</v>
      </c>
      <c r="CD92" s="20">
        <f>Data!EO92</f>
        <v>11.7476</v>
      </c>
      <c r="CE92" s="20">
        <f>Data!EP92</f>
        <v>104.652</v>
      </c>
      <c r="CF92" s="50">
        <f>IF(ISBLANK(Data!EQ92), "", Data!EQ92)</f>
        <v>89</v>
      </c>
      <c r="CG92" s="50">
        <f>IF(ISBLANK(Data!ER92), "", Data!ER92)</f>
        <v>60</v>
      </c>
      <c r="CH92" s="61" t="str">
        <f>IF(ISBLANK(Data!ES92), "", Data!ES92)</f>
        <v>Louisiana Tech</v>
      </c>
      <c r="CI92" s="61">
        <f>IF(ISBLANK(Data!ET92), "", Data!ET92)</f>
        <v>149</v>
      </c>
    </row>
    <row r="93" spans="1:87" x14ac:dyDescent="0.45">
      <c r="A93" s="50">
        <f>IF(ISBLANK(Data!A93), "", Data!A93)</f>
        <v>45272</v>
      </c>
      <c r="B93" s="50" t="str">
        <f>IF(ISBLANK(Data!B93), "", Data!B93)</f>
        <v>Maryland</v>
      </c>
      <c r="C93" s="50">
        <f>IF(ISBLANK(Data!C93), "", Data!C93)</f>
        <v>162</v>
      </c>
      <c r="D93" s="50" t="str">
        <f>IF(ISBLANK(Data!D93), "", Data!D93)</f>
        <v>Alcorn St.</v>
      </c>
      <c r="E93" s="50">
        <f>IF(ISBLANK(Data!E93), "", Data!E93)</f>
        <v>8</v>
      </c>
      <c r="F93" s="50" t="str">
        <f>IF(ISBLANK(Data!F93), "", Data!F93)</f>
        <v>N</v>
      </c>
      <c r="G93" s="50" t="str">
        <f>IF(ISBLANK(Data!G93), "", Data!G93)</f>
        <v>Maryland</v>
      </c>
      <c r="H93" s="50" t="str">
        <f>IF(ISBLANK(Data!H93), "", Data!H93)</f>
        <v>Alcorn St.</v>
      </c>
      <c r="I93" s="50" t="str">
        <f>IF(ISBLANK(Data!I93), "", Data!I93)</f>
        <v>Maryland</v>
      </c>
      <c r="J93" s="50" t="str">
        <f>IF(ISBLANK(Data!J93), "", Data!J93)</f>
        <v>Alcorn St.</v>
      </c>
      <c r="K93" s="50" t="str">
        <f>IF(ISBLANK(Data!K93), "", Data!K93)</f>
        <v>Maryland</v>
      </c>
      <c r="L93" s="50" t="str">
        <f>IF(ISBLANK(Data!L93), "", Data!L93)</f>
        <v>Alcorn State</v>
      </c>
      <c r="M93" s="50" t="str">
        <f>IF(ISBLANK(Data!M93), "", Data!M93)</f>
        <v>Maryland</v>
      </c>
      <c r="N93" s="50" t="str">
        <f>IF(ISBLANK(Data!N93), "", Data!N93)</f>
        <v>Alcorn St</v>
      </c>
      <c r="O93" s="50" t="str">
        <f>IF(ISBLANK(Data!O93), "", Data!O93)</f>
        <v>Maryland</v>
      </c>
      <c r="P93" s="50" t="str">
        <f>IF(ISBLANK(Data!P93), "", Data!P93)</f>
        <v>Alcorn St.</v>
      </c>
      <c r="Q93" s="50" t="str">
        <f>IF(ISBLANK(Data!Q93), "", Data!Q93)</f>
        <v>Maryland</v>
      </c>
      <c r="R93" s="50" t="str">
        <f>IF(ISBLANK(Data!R93), "", Data!R93)</f>
        <v>Alcorn State</v>
      </c>
      <c r="S93" s="20">
        <f>Data!W93-Data!CD93</f>
        <v>0.44444444444444503</v>
      </c>
      <c r="T93" s="20">
        <f>Data!X93-Data!CE93</f>
        <v>20.810000000000002</v>
      </c>
      <c r="U93" s="20">
        <f>Data!Y93-Data!CF93</f>
        <v>1.3000000000000114</v>
      </c>
      <c r="V93" s="20">
        <f>Data!Z93-Data!CG93</f>
        <v>-19.600000000000009</v>
      </c>
      <c r="W93" s="20">
        <f>Data!AA93-Data!CH93</f>
        <v>-4.2999999999999972</v>
      </c>
      <c r="X93" s="20">
        <f>Data!AB93-Data!CI93</f>
        <v>-3.4000000000000002E-2</v>
      </c>
      <c r="Y93" s="20">
        <f>Data!AC93-Data!CJ93</f>
        <v>-15.09</v>
      </c>
      <c r="Z93" s="20">
        <f>Data!AD93-Data!CK93</f>
        <v>-6.7999999999999972</v>
      </c>
      <c r="AA93" s="20">
        <f>Data!AE93-Data!CL93</f>
        <v>8.2999999999999972</v>
      </c>
      <c r="AB93" s="20">
        <f>Data!AF93-Data!CM93</f>
        <v>-18.060000000000002</v>
      </c>
      <c r="AC93" s="20">
        <f>Data!AG93-Data!CN93</f>
        <v>4.7999999999999972</v>
      </c>
      <c r="AD93" s="20">
        <f>Data!AH93-Data!CO93</f>
        <v>-16</v>
      </c>
      <c r="AE93" s="20">
        <f>Data!AI93-Data!CP93</f>
        <v>0.5212</v>
      </c>
      <c r="AF93" s="20">
        <f>Data!AJ93-Data!CQ93</f>
        <v>2.5000000000000004</v>
      </c>
      <c r="AG93" s="20">
        <f>Data!AK93-Data!CR93</f>
        <v>0.41746031746031753</v>
      </c>
      <c r="AH93" s="20">
        <f>Data!AL93-Data!CS93</f>
        <v>270</v>
      </c>
      <c r="AI93" s="20">
        <f>Data!AM93-Data!CT93</f>
        <v>16.48</v>
      </c>
      <c r="AJ93" s="20">
        <f>Data!AN93-Data!CU93</f>
        <v>-9.57</v>
      </c>
      <c r="AK93" s="20">
        <f>Data!AO93-Data!CV93</f>
        <v>18</v>
      </c>
      <c r="AL93" s="20">
        <f>Data!AP93-Data!CW93</f>
        <v>-188</v>
      </c>
      <c r="AM93" s="20">
        <f>Data!AQ93-Data!CX93</f>
        <v>-17</v>
      </c>
      <c r="AN93" s="20">
        <f>Data!AR93-Data!CY93</f>
        <v>1.0000000000000009E-3</v>
      </c>
      <c r="AO93" s="20">
        <f>Data!AS93-Data!CZ93</f>
        <v>1</v>
      </c>
      <c r="AP93" s="20">
        <f>Data!AT93-Data!DA93</f>
        <v>60</v>
      </c>
      <c r="AQ93" s="20">
        <f>Data!AU93-Data!DB93</f>
        <v>-8.7999999999999995E-2</v>
      </c>
      <c r="AR93" s="20">
        <f>Data!AV93-Data!DC93</f>
        <v>29</v>
      </c>
      <c r="AS93" s="20">
        <f>Data!AW93-Data!DD93</f>
        <v>36</v>
      </c>
      <c r="AT93" s="20">
        <f>Data!AX93-Data!DE93</f>
        <v>1.9999999999999907E-2</v>
      </c>
      <c r="AU93" s="20">
        <f>Data!AY93-Data!DF93</f>
        <v>31</v>
      </c>
      <c r="AV93" s="20">
        <f>Data!AZ93-Data!DG93</f>
        <v>0.49206349206349209</v>
      </c>
      <c r="AW93" s="20">
        <f>Data!BA93-Data!DH93</f>
        <v>43</v>
      </c>
      <c r="AX93" s="20">
        <f>Data!BB93-Data!DI93</f>
        <v>-4.650793650793652</v>
      </c>
      <c r="AY93" s="20">
        <f>Data!BC93-Data!DJ93</f>
        <v>3</v>
      </c>
      <c r="AZ93" s="20">
        <f>Data!BD93-Data!DK93</f>
        <v>9</v>
      </c>
      <c r="BA93" s="20">
        <f>Data!BE93-Data!DL93</f>
        <v>31</v>
      </c>
      <c r="BB93" s="20">
        <f>Data!BF93-Data!DM93</f>
        <v>19</v>
      </c>
      <c r="BC93" s="20">
        <f>Data!BG93-Data!DN93</f>
        <v>-7</v>
      </c>
      <c r="BD93" s="20">
        <f>Data!BH93-Data!DO93</f>
        <v>2</v>
      </c>
      <c r="BE93" s="20">
        <f>Data!BI93-Data!DP93</f>
        <v>-20.888999999999996</v>
      </c>
      <c r="BF93" s="20">
        <f>Data!BJ93-Data!DQ93</f>
        <v>22.888999999999999</v>
      </c>
      <c r="BG93" s="20">
        <f>Data!BK93-Data!DR93</f>
        <v>-0.126</v>
      </c>
      <c r="BH93" s="20">
        <f>Data!BL93-Data!DS93</f>
        <v>2.1110000000000007</v>
      </c>
      <c r="BI93" s="20">
        <f>Data!BM93-Data!DT93</f>
        <v>-3.6999999999999922E-2</v>
      </c>
      <c r="BJ93" s="20">
        <f>Data!BN93-Data!DU93</f>
        <v>6.6000000000000014</v>
      </c>
      <c r="BK93" s="20">
        <f>Data!BO93-Data!DV93</f>
        <v>4</v>
      </c>
      <c r="BL93" s="20">
        <f>Data!BP93-Data!DW93</f>
        <v>3.5</v>
      </c>
      <c r="BM93" s="20">
        <f>Data!BQ93-Data!DX93</f>
        <v>0.99999999999999911</v>
      </c>
      <c r="BN93" s="20">
        <f>Data!BR93-Data!DY93</f>
        <v>-0.80000000000000071</v>
      </c>
      <c r="BO93" s="20">
        <f>Data!BS93-Data!DZ93</f>
        <v>-124</v>
      </c>
      <c r="BP93" s="20">
        <f>Data!BT93-Data!EA93</f>
        <v>8.8999999999999968E-2</v>
      </c>
      <c r="BQ93" s="20">
        <f>Data!BU93-Data!EB93</f>
        <v>3</v>
      </c>
      <c r="BR93" s="20">
        <f>Data!BV93-Data!EC93</f>
        <v>-145</v>
      </c>
      <c r="BS93" s="20">
        <f>Data!BW93-Data!ED93</f>
        <v>-211</v>
      </c>
      <c r="BT93" s="20">
        <f>Data!BX93-Data!EE93</f>
        <v>-152</v>
      </c>
      <c r="BU93" s="20">
        <f>Data!BY93-Data!EF93</f>
        <v>-267</v>
      </c>
      <c r="BV93" s="20">
        <f>Data!BZ93-Data!EG93</f>
        <v>-225</v>
      </c>
      <c r="BW93" s="20">
        <f>Data!CA93-Data!EH93</f>
        <v>-142.5</v>
      </c>
      <c r="BX93" s="20">
        <f>Data!CB93-Data!EI93</f>
        <v>-122</v>
      </c>
      <c r="BY93" s="20">
        <f>Data!CC93-Data!EJ93</f>
        <v>-111</v>
      </c>
      <c r="BZ93" s="20">
        <f>Data!EK93</f>
        <v>11891.160000000002</v>
      </c>
      <c r="CA93" s="20">
        <f>Data!EL93</f>
        <v>9722.33</v>
      </c>
      <c r="CB93" s="20">
        <f>Data!EM93</f>
        <v>99.666666666666671</v>
      </c>
      <c r="CC93" s="20">
        <f>Data!EN93</f>
        <v>94.371333333333325</v>
      </c>
      <c r="CD93" s="20">
        <f>Data!EO93</f>
        <v>12.230399999999999</v>
      </c>
      <c r="CE93" s="20">
        <f>Data!EP93</f>
        <v>118.33199999999999</v>
      </c>
      <c r="CF93" s="50">
        <f>IF(ISBLANK(Data!EQ93), "", Data!EQ93)</f>
        <v>105</v>
      </c>
      <c r="CG93" s="50">
        <f>IF(ISBLANK(Data!ER93), "", Data!ER93)</f>
        <v>65</v>
      </c>
      <c r="CH93" s="61" t="str">
        <f>IF(ISBLANK(Data!ES93), "", Data!ES93)</f>
        <v>Maryland</v>
      </c>
      <c r="CI93" s="61">
        <f>IF(ISBLANK(Data!ET93), "", Data!ET93)</f>
        <v>170</v>
      </c>
    </row>
    <row r="94" spans="1:87" x14ac:dyDescent="0.45">
      <c r="A94" s="50">
        <f>IF(ISBLANK(Data!A94), "", Data!A94)</f>
        <v>45272</v>
      </c>
      <c r="B94" s="50" t="str">
        <f>IF(ISBLANK(Data!B94), "", Data!B94)</f>
        <v>N.C. State</v>
      </c>
      <c r="C94" s="50">
        <f>IF(ISBLANK(Data!C94), "", Data!C94)</f>
        <v>188</v>
      </c>
      <c r="D94" s="50" t="str">
        <f>IF(ISBLANK(Data!D94), "", Data!D94)</f>
        <v>Tennessee Martin</v>
      </c>
      <c r="E94" s="50">
        <f>IF(ISBLANK(Data!E94), "", Data!E94)</f>
        <v>294</v>
      </c>
      <c r="F94" s="50" t="str">
        <f>IF(ISBLANK(Data!F94), "", Data!F94)</f>
        <v>N</v>
      </c>
      <c r="G94" s="50" t="str">
        <f>IF(ISBLANK(Data!G94), "", Data!G94)</f>
        <v>North Carolina St.</v>
      </c>
      <c r="H94" s="50" t="str">
        <f>IF(ISBLANK(Data!H94), "", Data!H94)</f>
        <v>Tennessee Martin</v>
      </c>
      <c r="I94" s="50" t="str">
        <f>IF(ISBLANK(Data!I94), "", Data!I94)</f>
        <v>North Carolina St.</v>
      </c>
      <c r="J94" s="50" t="str">
        <f>IF(ISBLANK(Data!J94), "", Data!J94)</f>
        <v>Tennessee Martin</v>
      </c>
      <c r="K94" s="50" t="str">
        <f>IF(ISBLANK(Data!K94), "", Data!K94)</f>
        <v>NC State</v>
      </c>
      <c r="L94" s="50" t="str">
        <f>IF(ISBLANK(Data!L94), "", Data!L94)</f>
        <v>Tennessee-Martin</v>
      </c>
      <c r="M94" s="50" t="str">
        <f>IF(ISBLANK(Data!M94), "", Data!M94)</f>
        <v>NC State</v>
      </c>
      <c r="N94" s="50" t="str">
        <f>IF(ISBLANK(Data!N94), "", Data!N94)</f>
        <v>TN Martin</v>
      </c>
      <c r="O94" s="50" t="str">
        <f>IF(ISBLANK(Data!O94), "", Data!O94)</f>
        <v>NC State</v>
      </c>
      <c r="P94" s="50" t="str">
        <f>IF(ISBLANK(Data!P94), "", Data!P94)</f>
        <v>UT Martin</v>
      </c>
      <c r="Q94" s="50" t="str">
        <f>IF(ISBLANK(Data!Q94), "", Data!Q94)</f>
        <v>North Carolina State</v>
      </c>
      <c r="R94" s="50" t="str">
        <f>IF(ISBLANK(Data!R94), "", Data!R94)</f>
        <v>Tennessee-Martin</v>
      </c>
      <c r="S94" s="20">
        <f>Data!W94-Data!CD94</f>
        <v>0.15000000000000002</v>
      </c>
      <c r="T94" s="20">
        <f>Data!X94-Data!CE94</f>
        <v>18.39</v>
      </c>
      <c r="U94" s="20">
        <f>Data!Y94-Data!CF94</f>
        <v>6.4000000000000057</v>
      </c>
      <c r="V94" s="20">
        <f>Data!Z94-Data!CG94</f>
        <v>-12</v>
      </c>
      <c r="W94" s="20">
        <f>Data!AA94-Data!CH94</f>
        <v>-3.2999999999999972</v>
      </c>
      <c r="X94" s="20">
        <f>Data!AB94-Data!CI94</f>
        <v>-1.1000000000000003E-2</v>
      </c>
      <c r="Y94" s="20">
        <f>Data!AC94-Data!CJ94</f>
        <v>-2.87</v>
      </c>
      <c r="Z94" s="20">
        <f>Data!AD94-Data!CK94</f>
        <v>-1</v>
      </c>
      <c r="AA94" s="20">
        <f>Data!AE94-Data!CL94</f>
        <v>1.9000000000000057</v>
      </c>
      <c r="AB94" s="20">
        <f>Data!AF94-Data!CM94</f>
        <v>-5.81</v>
      </c>
      <c r="AC94" s="20">
        <f>Data!AG94-Data!CN94</f>
        <v>8</v>
      </c>
      <c r="AD94" s="20">
        <f>Data!AH94-Data!CO94</f>
        <v>-11</v>
      </c>
      <c r="AE94" s="20">
        <f>Data!AI94-Data!CP94</f>
        <v>0.46970000000000006</v>
      </c>
      <c r="AF94" s="20">
        <f>Data!AJ94-Data!CQ94</f>
        <v>2.5</v>
      </c>
      <c r="AG94" s="20">
        <f>Data!AK94-Data!CR94</f>
        <v>0.35714285714285715</v>
      </c>
      <c r="AH94" s="20">
        <f>Data!AL94-Data!CS94</f>
        <v>253</v>
      </c>
      <c r="AI94" s="20">
        <f>Data!AM94-Data!CT94</f>
        <v>16.62</v>
      </c>
      <c r="AJ94" s="20">
        <f>Data!AN94-Data!CU94</f>
        <v>1.23</v>
      </c>
      <c r="AK94" s="20">
        <f>Data!AO94-Data!CV94</f>
        <v>-228</v>
      </c>
      <c r="AL94" s="20">
        <f>Data!AP94-Data!CW94</f>
        <v>-242</v>
      </c>
      <c r="AM94" s="20">
        <f>Data!AQ94-Data!CX94</f>
        <v>-182</v>
      </c>
      <c r="AN94" s="20">
        <f>Data!AR94-Data!CY94</f>
        <v>0</v>
      </c>
      <c r="AO94" s="20">
        <f>Data!AS94-Data!CZ94</f>
        <v>-42</v>
      </c>
      <c r="AP94" s="20">
        <f>Data!AT94-Data!DA94</f>
        <v>-100</v>
      </c>
      <c r="AQ94" s="20">
        <f>Data!AU94-Data!DB94</f>
        <v>-3.2999999999999974E-2</v>
      </c>
      <c r="AR94" s="20">
        <f>Data!AV94-Data!DC94</f>
        <v>-20</v>
      </c>
      <c r="AS94" s="20">
        <f>Data!AW94-Data!DD94</f>
        <v>-26</v>
      </c>
      <c r="AT94" s="20">
        <f>Data!AX94-Data!DE94</f>
        <v>-6.0000000000000053E-3</v>
      </c>
      <c r="AU94" s="20">
        <f>Data!AY94-Data!DF94</f>
        <v>-20</v>
      </c>
      <c r="AV94" s="20">
        <f>Data!AZ94-Data!DG94</f>
        <v>-4.4821428571428577</v>
      </c>
      <c r="AW94" s="20">
        <f>Data!BA94-Data!DH94</f>
        <v>-152</v>
      </c>
      <c r="AX94" s="20">
        <f>Data!BB94-Data!DI94</f>
        <v>-27.089285714285708</v>
      </c>
      <c r="AY94" s="20">
        <f>Data!BC94-Data!DJ94</f>
        <v>-42</v>
      </c>
      <c r="AZ94" s="20">
        <f>Data!BD94-Data!DK94</f>
        <v>-11</v>
      </c>
      <c r="BA94" s="20">
        <f>Data!BE94-Data!DL94</f>
        <v>-1</v>
      </c>
      <c r="BB94" s="20">
        <f>Data!BF94-Data!DM94</f>
        <v>-54</v>
      </c>
      <c r="BC94" s="20">
        <f>Data!BG94-Data!DN94</f>
        <v>3</v>
      </c>
      <c r="BD94" s="20">
        <f>Data!BH94-Data!DO94</f>
        <v>-6.7999999999999972</v>
      </c>
      <c r="BE94" s="20">
        <f>Data!BI94-Data!DP94</f>
        <v>-10.200000000000003</v>
      </c>
      <c r="BF94" s="20">
        <f>Data!BJ94-Data!DQ94</f>
        <v>3.45</v>
      </c>
      <c r="BG94" s="20">
        <f>Data!BK94-Data!DR94</f>
        <v>0.26899999999999991</v>
      </c>
      <c r="BH94" s="20">
        <f>Data!BL94-Data!DS94</f>
        <v>-3.4499999999999993</v>
      </c>
      <c r="BI94" s="20">
        <f>Data!BM94-Data!DT94</f>
        <v>0.26800000000000002</v>
      </c>
      <c r="BJ94" s="20">
        <f>Data!BN94-Data!DU94</f>
        <v>-5.6000000000000014</v>
      </c>
      <c r="BK94" s="20">
        <f>Data!BO94-Data!DV94</f>
        <v>1.3000000000000007</v>
      </c>
      <c r="BL94" s="20">
        <f>Data!BP94-Data!DW94</f>
        <v>0.5</v>
      </c>
      <c r="BM94" s="20">
        <f>Data!BQ94-Data!DX94</f>
        <v>0.57500000000000018</v>
      </c>
      <c r="BN94" s="20">
        <f>Data!BR94-Data!DY94</f>
        <v>3.9000000000000021</v>
      </c>
      <c r="BO94" s="20">
        <f>Data!BS94-Data!DZ94</f>
        <v>-172</v>
      </c>
      <c r="BP94" s="20">
        <f>Data!BT94-Data!EA94</f>
        <v>0.125</v>
      </c>
      <c r="BQ94" s="20">
        <f>Data!BU94-Data!EB94</f>
        <v>1</v>
      </c>
      <c r="BR94" s="20">
        <f>Data!BV94-Data!EC94</f>
        <v>-149</v>
      </c>
      <c r="BS94" s="20">
        <f>Data!BW94-Data!ED94</f>
        <v>-189</v>
      </c>
      <c r="BT94" s="20">
        <f>Data!BX94-Data!EE94</f>
        <v>-124</v>
      </c>
      <c r="BU94" s="20">
        <f>Data!BY94-Data!EF94</f>
        <v>-200</v>
      </c>
      <c r="BV94" s="20">
        <f>Data!BZ94-Data!EG94</f>
        <v>-189</v>
      </c>
      <c r="BW94" s="20">
        <f>Data!CA94-Data!EH94</f>
        <v>-117</v>
      </c>
      <c r="BX94" s="20">
        <f>Data!CB94-Data!EI94</f>
        <v>-176</v>
      </c>
      <c r="BY94" s="20">
        <f>Data!CC94-Data!EJ94</f>
        <v>-122</v>
      </c>
      <c r="BZ94" s="20">
        <f>Data!EK94</f>
        <v>12232.2</v>
      </c>
      <c r="CA94" s="20">
        <f>Data!EL94</f>
        <v>10276.199999999999</v>
      </c>
      <c r="CB94" s="20">
        <f>Data!EM94</f>
        <v>76.05</v>
      </c>
      <c r="CC94" s="20">
        <f>Data!EN94</f>
        <v>110.55</v>
      </c>
      <c r="CD94" s="20">
        <f>Data!EO94</f>
        <v>13.2492</v>
      </c>
      <c r="CE94" s="20">
        <f>Data!EP94</f>
        <v>103.092</v>
      </c>
      <c r="CF94" s="50">
        <f>IF(ISBLANK(Data!EQ94), "", Data!EQ94)</f>
        <v>81</v>
      </c>
      <c r="CG94" s="50">
        <f>IF(ISBLANK(Data!ER94), "", Data!ER94)</f>
        <v>67</v>
      </c>
      <c r="CH94" s="61" t="str">
        <f>IF(ISBLANK(Data!ES94), "", Data!ES94)</f>
        <v>N.C. State</v>
      </c>
      <c r="CI94" s="61">
        <f>IF(ISBLANK(Data!ET94), "", Data!ET94)</f>
        <v>148</v>
      </c>
    </row>
    <row r="95" spans="1:87" x14ac:dyDescent="0.45">
      <c r="A95" s="50">
        <f>IF(ISBLANK(Data!A95), "", Data!A95)</f>
        <v>45272</v>
      </c>
      <c r="B95" s="50" t="str">
        <f>IF(ISBLANK(Data!B95), "", Data!B95)</f>
        <v>Illinois Chicago</v>
      </c>
      <c r="C95" s="50">
        <f>IF(ISBLANK(Data!C95), "", Data!C95)</f>
        <v>119</v>
      </c>
      <c r="D95" s="50" t="str">
        <f>IF(ISBLANK(Data!D95), "", Data!D95)</f>
        <v>Green Bay</v>
      </c>
      <c r="E95" s="50">
        <f>IF(ISBLANK(Data!E95), "", Data!E95)</f>
        <v>106</v>
      </c>
      <c r="F95" s="50" t="str">
        <f>IF(ISBLANK(Data!F95), "", Data!F95)</f>
        <v>N</v>
      </c>
      <c r="G95" s="50" t="str">
        <f>IF(ISBLANK(Data!G95), "", Data!G95)</f>
        <v>Illinois Chicago</v>
      </c>
      <c r="H95" s="50" t="str">
        <f>IF(ISBLANK(Data!H95), "", Data!H95)</f>
        <v>Green Bay</v>
      </c>
      <c r="I95" s="50" t="str">
        <f>IF(ISBLANK(Data!I95), "", Data!I95)</f>
        <v>Illinois Chicago</v>
      </c>
      <c r="J95" s="50" t="str">
        <f>IF(ISBLANK(Data!J95), "", Data!J95)</f>
        <v>Green Bay</v>
      </c>
      <c r="K95" s="50" t="str">
        <f>IF(ISBLANK(Data!K95), "", Data!K95)</f>
        <v>Illinois-Chicago</v>
      </c>
      <c r="L95" s="50" t="str">
        <f>IF(ISBLANK(Data!L95), "", Data!L95)</f>
        <v>Green Bay</v>
      </c>
      <c r="M95" s="50" t="str">
        <f>IF(ISBLANK(Data!M95), "", Data!M95)</f>
        <v>IL-Chicago</v>
      </c>
      <c r="N95" s="50" t="str">
        <f>IF(ISBLANK(Data!N95), "", Data!N95)</f>
        <v>WI-Grn Bay</v>
      </c>
      <c r="O95" s="50" t="str">
        <f>IF(ISBLANK(Data!O95), "", Data!O95)</f>
        <v>UIC</v>
      </c>
      <c r="P95" s="50" t="str">
        <f>IF(ISBLANK(Data!P95), "", Data!P95)</f>
        <v>Green Bay</v>
      </c>
      <c r="Q95" s="50" t="str">
        <f>IF(ISBLANK(Data!Q95), "", Data!Q95)</f>
        <v>UIC</v>
      </c>
      <c r="R95" s="50" t="str">
        <f>IF(ISBLANK(Data!R95), "", Data!R95)</f>
        <v>Green Bay</v>
      </c>
      <c r="S95" s="20">
        <f>Data!W95-Data!CD95</f>
        <v>0.26666666666666694</v>
      </c>
      <c r="T95" s="20">
        <f>Data!X95-Data!CE95</f>
        <v>16.3</v>
      </c>
      <c r="U95" s="20">
        <f>Data!Y95-Data!CF95</f>
        <v>4.2999999999999972</v>
      </c>
      <c r="V95" s="20">
        <f>Data!Z95-Data!CG95</f>
        <v>-12.100000000000009</v>
      </c>
      <c r="W95" s="20">
        <f>Data!AA95-Data!CH95</f>
        <v>4.5999999999999943</v>
      </c>
      <c r="X95" s="20">
        <f>Data!AB95-Data!CI95</f>
        <v>-2.3E-2</v>
      </c>
      <c r="Y95" s="20">
        <f>Data!AC95-Data!CJ95</f>
        <v>5.5</v>
      </c>
      <c r="Z95" s="20">
        <f>Data!AD95-Data!CK95</f>
        <v>2.0999999999999943</v>
      </c>
      <c r="AA95" s="20">
        <f>Data!AE95-Data!CL95</f>
        <v>-3.2999999999999972</v>
      </c>
      <c r="AB95" s="20">
        <f>Data!AF95-Data!CM95</f>
        <v>6.6999999999999993</v>
      </c>
      <c r="AC95" s="20">
        <f>Data!AG95-Data!CN95</f>
        <v>3.0999999999999943</v>
      </c>
      <c r="AD95" s="20">
        <f>Data!AH95-Data!CO95</f>
        <v>-11.099999999999994</v>
      </c>
      <c r="AE95" s="20">
        <f>Data!AI95-Data!CP95</f>
        <v>0.35720000000000002</v>
      </c>
      <c r="AF95" s="20">
        <f>Data!AJ95-Data!CQ95</f>
        <v>3.3999999999999995</v>
      </c>
      <c r="AG95" s="20">
        <f>Data!AK95-Data!CR95</f>
        <v>0.36111111111111105</v>
      </c>
      <c r="AH95" s="20">
        <f>Data!AL95-Data!CS95</f>
        <v>208</v>
      </c>
      <c r="AI95" s="20">
        <f>Data!AM95-Data!CT95</f>
        <v>16.450000000000003</v>
      </c>
      <c r="AJ95" s="20">
        <f>Data!AN95-Data!CU95</f>
        <v>5</v>
      </c>
      <c r="AK95" s="20">
        <f>Data!AO95-Data!CV95</f>
        <v>20</v>
      </c>
      <c r="AL95" s="20">
        <f>Data!AP95-Data!CW95</f>
        <v>-112</v>
      </c>
      <c r="AM95" s="20">
        <f>Data!AQ95-Data!CX95</f>
        <v>-8</v>
      </c>
      <c r="AN95" s="20">
        <f>Data!AR95-Data!CY95</f>
        <v>2.200000000000002E-2</v>
      </c>
      <c r="AO95" s="20">
        <f>Data!AS95-Data!CZ95</f>
        <v>0</v>
      </c>
      <c r="AP95" s="20">
        <f>Data!AT95-Data!DA95</f>
        <v>-19</v>
      </c>
      <c r="AQ95" s="20">
        <f>Data!AU95-Data!DB95</f>
        <v>2.7999999999999969E-2</v>
      </c>
      <c r="AR95" s="20">
        <f>Data!AV95-Data!DC95</f>
        <v>4</v>
      </c>
      <c r="AS95" s="20">
        <f>Data!AW95-Data!DD95</f>
        <v>7</v>
      </c>
      <c r="AT95" s="20">
        <f>Data!AX95-Data!DE95</f>
        <v>-4.0000000000000036E-3</v>
      </c>
      <c r="AU95" s="20">
        <f>Data!AY95-Data!DF95</f>
        <v>1</v>
      </c>
      <c r="AV95" s="20">
        <f>Data!AZ95-Data!DG95</f>
        <v>1.3194444444444446</v>
      </c>
      <c r="AW95" s="20">
        <f>Data!BA95-Data!DH95</f>
        <v>-4</v>
      </c>
      <c r="AX95" s="20">
        <f>Data!BB95-Data!DI95</f>
        <v>4.25</v>
      </c>
      <c r="AY95" s="20">
        <f>Data!BC95-Data!DJ95</f>
        <v>9</v>
      </c>
      <c r="AZ95" s="20">
        <f>Data!BD95-Data!DK95</f>
        <v>13</v>
      </c>
      <c r="BA95" s="20">
        <f>Data!BE95-Data!DL95</f>
        <v>35</v>
      </c>
      <c r="BB95" s="20">
        <f>Data!BF95-Data!DM95</f>
        <v>-5</v>
      </c>
      <c r="BC95" s="20">
        <f>Data!BG95-Data!DN95</f>
        <v>-25</v>
      </c>
      <c r="BD95" s="20">
        <f>Data!BH95-Data!DO95</f>
        <v>9.2000000000000028</v>
      </c>
      <c r="BE95" s="20">
        <f>Data!BI95-Data!DP95</f>
        <v>-5.0890000000000057</v>
      </c>
      <c r="BF95" s="20">
        <f>Data!BJ95-Data!DQ95</f>
        <v>14.311</v>
      </c>
      <c r="BG95" s="20">
        <f>Data!BK95-Data!DR95</f>
        <v>0.10799999999999998</v>
      </c>
      <c r="BH95" s="20">
        <f>Data!BL95-Data!DS95</f>
        <v>0.88899999999999935</v>
      </c>
      <c r="BI95" s="20">
        <f>Data!BM95-Data!DT95</f>
        <v>0.11699999999999999</v>
      </c>
      <c r="BJ95" s="20">
        <f>Data!BN95-Data!DU95</f>
        <v>0.5</v>
      </c>
      <c r="BK95" s="20">
        <f>Data!BO95-Data!DV95</f>
        <v>2.2999999999999989</v>
      </c>
      <c r="BL95" s="20">
        <f>Data!BP95-Data!DW95</f>
        <v>4.1000000000000005</v>
      </c>
      <c r="BM95" s="20">
        <f>Data!BQ95-Data!DX95</f>
        <v>1.9000000000000004</v>
      </c>
      <c r="BN95" s="20">
        <f>Data!BR95-Data!DY95</f>
        <v>-0.90000000000000213</v>
      </c>
      <c r="BO95" s="20">
        <f>Data!BS95-Data!DZ95</f>
        <v>-248</v>
      </c>
      <c r="BP95" s="20">
        <f>Data!BT95-Data!EA95</f>
        <v>0.17499999999999999</v>
      </c>
      <c r="BQ95" s="20">
        <f>Data!BU95-Data!EB95</f>
        <v>2</v>
      </c>
      <c r="BR95" s="20">
        <f>Data!BV95-Data!EC95</f>
        <v>-200</v>
      </c>
      <c r="BS95" s="20">
        <f>Data!BW95-Data!ED95</f>
        <v>-121</v>
      </c>
      <c r="BT95" s="20">
        <f>Data!BX95-Data!EE95</f>
        <v>-180</v>
      </c>
      <c r="BU95" s="20">
        <f>Data!BY95-Data!EF95</f>
        <v>-194</v>
      </c>
      <c r="BV95" s="20">
        <f>Data!BZ95-Data!EG95</f>
        <v>-189</v>
      </c>
      <c r="BW95" s="20">
        <f>Data!CA95-Data!EH95</f>
        <v>-114.00000000000001</v>
      </c>
      <c r="BX95" s="20">
        <f>Data!CB95-Data!EI95</f>
        <v>-248</v>
      </c>
      <c r="BY95" s="20">
        <f>Data!CC95-Data!EJ95</f>
        <v>-97</v>
      </c>
      <c r="BZ95" s="20">
        <f>Data!EK95</f>
        <v>11082.220000000001</v>
      </c>
      <c r="CA95" s="20">
        <f>Data!EL95</f>
        <v>9438.1</v>
      </c>
      <c r="CB95" s="20">
        <f>Data!EM95</f>
        <v>56.94489999999999</v>
      </c>
      <c r="CC95" s="20">
        <f>Data!EN95</f>
        <v>78</v>
      </c>
      <c r="CD95" s="20">
        <f>Data!EO95</f>
        <v>10.7256</v>
      </c>
      <c r="CE95" s="20">
        <f>Data!EP95</f>
        <v>112.45</v>
      </c>
      <c r="CF95" s="50">
        <f>IF(ISBLANK(Data!EQ95), "", Data!EQ95)</f>
        <v>68</v>
      </c>
      <c r="CG95" s="50">
        <f>IF(ISBLANK(Data!ER95), "", Data!ER95)</f>
        <v>70</v>
      </c>
      <c r="CH95" s="61" t="str">
        <f>IF(ISBLANK(Data!ES95), "", Data!ES95)</f>
        <v>Green Bay</v>
      </c>
      <c r="CI95" s="61">
        <f>IF(ISBLANK(Data!ET95), "", Data!ET95)</f>
        <v>138</v>
      </c>
    </row>
    <row r="96" spans="1:87" x14ac:dyDescent="0.45">
      <c r="A96" s="50">
        <f>IF(ISBLANK(Data!A96), "", Data!A96)</f>
        <v>45272</v>
      </c>
      <c r="B96" s="50" t="str">
        <f>IF(ISBLANK(Data!B96), "", Data!B96)</f>
        <v>Texas Tech</v>
      </c>
      <c r="C96" s="50">
        <f>IF(ISBLANK(Data!C96), "", Data!C96)</f>
        <v>303</v>
      </c>
      <c r="D96" s="50" t="str">
        <f>IF(ISBLANK(Data!D96), "", Data!D96)</f>
        <v>Oral Roberts</v>
      </c>
      <c r="E96" s="50">
        <f>IF(ISBLANK(Data!E96), "", Data!E96)</f>
        <v>224</v>
      </c>
      <c r="F96" s="50" t="str">
        <f>IF(ISBLANK(Data!F96), "", Data!F96)</f>
        <v>N</v>
      </c>
      <c r="G96" s="50" t="str">
        <f>IF(ISBLANK(Data!G96), "", Data!G96)</f>
        <v>Texas Tech</v>
      </c>
      <c r="H96" s="50" t="str">
        <f>IF(ISBLANK(Data!H96), "", Data!H96)</f>
        <v>Oral Roberts</v>
      </c>
      <c r="I96" s="50" t="str">
        <f>IF(ISBLANK(Data!I96), "", Data!I96)</f>
        <v>Texas Tech</v>
      </c>
      <c r="J96" s="50" t="str">
        <f>IF(ISBLANK(Data!J96), "", Data!J96)</f>
        <v>Oral Roberts</v>
      </c>
      <c r="K96" s="50" t="str">
        <f>IF(ISBLANK(Data!K96), "", Data!K96)</f>
        <v>Texas Tech</v>
      </c>
      <c r="L96" s="50" t="str">
        <f>IF(ISBLANK(Data!L96), "", Data!L96)</f>
        <v>Oral Roberts</v>
      </c>
      <c r="M96" s="50" t="str">
        <f>IF(ISBLANK(Data!M96), "", Data!M96)</f>
        <v>Texas Tech</v>
      </c>
      <c r="N96" s="50" t="str">
        <f>IF(ISBLANK(Data!N96), "", Data!N96)</f>
        <v>Oral Roberts</v>
      </c>
      <c r="O96" s="50" t="str">
        <f>IF(ISBLANK(Data!O96), "", Data!O96)</f>
        <v>Texas Tech</v>
      </c>
      <c r="P96" s="50" t="str">
        <f>IF(ISBLANK(Data!P96), "", Data!P96)</f>
        <v>Oral Roberts</v>
      </c>
      <c r="Q96" s="50" t="str">
        <f>IF(ISBLANK(Data!Q96), "", Data!Q96)</f>
        <v>Texas Tech</v>
      </c>
      <c r="R96" s="50" t="str">
        <f>IF(ISBLANK(Data!R96), "", Data!R96)</f>
        <v>Oral Roberts</v>
      </c>
      <c r="S96" s="20">
        <f>Data!W96-Data!CD96</f>
        <v>0.25</v>
      </c>
      <c r="T96" s="20">
        <f>Data!X96-Data!CE96</f>
        <v>14.63</v>
      </c>
      <c r="U96" s="20">
        <f>Data!Y96-Data!CF96</f>
        <v>2.2999999999999972</v>
      </c>
      <c r="V96" s="20">
        <f>Data!Z96-Data!CG96</f>
        <v>-12.200000000000003</v>
      </c>
      <c r="W96" s="20">
        <f>Data!AA96-Data!CH96</f>
        <v>1.2999999999999972</v>
      </c>
      <c r="X96" s="20">
        <f>Data!AB96-Data!CI96</f>
        <v>0</v>
      </c>
      <c r="Y96" s="20">
        <f>Data!AC96-Data!CJ96</f>
        <v>-6.4899999999999993</v>
      </c>
      <c r="Z96" s="20">
        <f>Data!AD96-Data!CK96</f>
        <v>-1.1000000000000085</v>
      </c>
      <c r="AA96" s="20">
        <f>Data!AE96-Data!CL96</f>
        <v>5.5</v>
      </c>
      <c r="AB96" s="20">
        <f>Data!AF96-Data!CM96</f>
        <v>-6.4899999999999993</v>
      </c>
      <c r="AC96" s="20">
        <f>Data!AG96-Data!CN96</f>
        <v>3.9000000000000057</v>
      </c>
      <c r="AD96" s="20">
        <f>Data!AH96-Data!CO96</f>
        <v>-11.599999999999994</v>
      </c>
      <c r="AE96" s="20">
        <f>Data!AI96-Data!CP96</f>
        <v>0.37179999999999996</v>
      </c>
      <c r="AF96" s="20">
        <f>Data!AJ96-Data!CQ96</f>
        <v>2.1</v>
      </c>
      <c r="AG96" s="20">
        <f>Data!AK96-Data!CR96</f>
        <v>0.34583333333333333</v>
      </c>
      <c r="AH96" s="20">
        <f>Data!AL96-Data!CS96</f>
        <v>202</v>
      </c>
      <c r="AI96" s="20">
        <f>Data!AM96-Data!CT96</f>
        <v>9.1</v>
      </c>
      <c r="AJ96" s="20">
        <f>Data!AN96-Data!CU96</f>
        <v>-4.3499999999999996</v>
      </c>
      <c r="AK96" s="20">
        <f>Data!AO96-Data!CV96</f>
        <v>-14</v>
      </c>
      <c r="AL96" s="20">
        <f>Data!AP96-Data!CW96</f>
        <v>-49</v>
      </c>
      <c r="AM96" s="20">
        <f>Data!AQ96-Data!CX96</f>
        <v>-18</v>
      </c>
      <c r="AN96" s="20">
        <f>Data!AR96-Data!CY96</f>
        <v>-8.0000000000000071E-3</v>
      </c>
      <c r="AO96" s="20">
        <f>Data!AS96-Data!CZ96</f>
        <v>-17</v>
      </c>
      <c r="AP96" s="20">
        <f>Data!AT96-Data!DA96</f>
        <v>-24</v>
      </c>
      <c r="AQ96" s="20">
        <f>Data!AU96-Data!DB96</f>
        <v>-4.1999999999999982E-2</v>
      </c>
      <c r="AR96" s="20">
        <f>Data!AV96-Data!DC96</f>
        <v>27</v>
      </c>
      <c r="AS96" s="20">
        <f>Data!AW96-Data!DD96</f>
        <v>25</v>
      </c>
      <c r="AT96" s="20">
        <f>Data!AX96-Data!DE96</f>
        <v>5.600000000000005E-2</v>
      </c>
      <c r="AU96" s="20">
        <f>Data!AY96-Data!DF96</f>
        <v>18</v>
      </c>
      <c r="AV96" s="20">
        <f>Data!AZ96-Data!DG96</f>
        <v>-0.54166666666666607</v>
      </c>
      <c r="AW96" s="20">
        <f>Data!BA96-Data!DH96</f>
        <v>14</v>
      </c>
      <c r="AX96" s="20">
        <f>Data!BB96-Data!DI96</f>
        <v>-9.875</v>
      </c>
      <c r="AY96" s="20">
        <f>Data!BC96-Data!DJ96</f>
        <v>8</v>
      </c>
      <c r="AZ96" s="20">
        <f>Data!BD96-Data!DK96</f>
        <v>0</v>
      </c>
      <c r="BA96" s="20">
        <f>Data!BE96-Data!DL96</f>
        <v>-12</v>
      </c>
      <c r="BB96" s="20">
        <f>Data!BF96-Data!DM96</f>
        <v>25</v>
      </c>
      <c r="BC96" s="20">
        <f>Data!BG96-Data!DN96</f>
        <v>-9</v>
      </c>
      <c r="BD96" s="20">
        <f>Data!BH96-Data!DO96</f>
        <v>-1.7000000000000028</v>
      </c>
      <c r="BE96" s="20">
        <f>Data!BI96-Data!DP96</f>
        <v>-6.125</v>
      </c>
      <c r="BF96" s="20">
        <f>Data!BJ96-Data!DQ96</f>
        <v>4.375</v>
      </c>
      <c r="BG96" s="20">
        <f>Data!BK96-Data!DR96</f>
        <v>-0.29900000000000015</v>
      </c>
      <c r="BH96" s="20">
        <f>Data!BL96-Data!DS96</f>
        <v>3.125</v>
      </c>
      <c r="BI96" s="20">
        <f>Data!BM96-Data!DT96</f>
        <v>-0.19199999999999995</v>
      </c>
      <c r="BJ96" s="20">
        <f>Data!BN96-Data!DU96</f>
        <v>-3</v>
      </c>
      <c r="BK96" s="20">
        <f>Data!BO96-Data!DV96</f>
        <v>3.1000000000000014</v>
      </c>
      <c r="BL96" s="20">
        <f>Data!BP96-Data!DW96</f>
        <v>-1.5000000000000004</v>
      </c>
      <c r="BM96" s="20">
        <f>Data!BQ96-Data!DX96</f>
        <v>0</v>
      </c>
      <c r="BN96" s="20">
        <f>Data!BR96-Data!DY96</f>
        <v>-1.0999999999999996</v>
      </c>
      <c r="BO96" s="20">
        <f>Data!BS96-Data!DZ96</f>
        <v>-79</v>
      </c>
      <c r="BP96" s="20">
        <f>Data!BT96-Data!EA96</f>
        <v>5.9000000000000052E-2</v>
      </c>
      <c r="BQ96" s="20">
        <f>Data!BU96-Data!EB96</f>
        <v>1</v>
      </c>
      <c r="BR96" s="20">
        <f>Data!BV96-Data!EC96</f>
        <v>-85</v>
      </c>
      <c r="BS96" s="20">
        <f>Data!BW96-Data!ED96</f>
        <v>-44</v>
      </c>
      <c r="BT96" s="20">
        <f>Data!BX96-Data!EE96</f>
        <v>-139</v>
      </c>
      <c r="BU96" s="20">
        <f>Data!BY96-Data!EF96</f>
        <v>-119</v>
      </c>
      <c r="BV96" s="20">
        <f>Data!BZ96-Data!EG96</f>
        <v>-127</v>
      </c>
      <c r="BW96" s="20">
        <f>Data!CA96-Data!EH96</f>
        <v>-71.5</v>
      </c>
      <c r="BX96" s="20">
        <f>Data!CB96-Data!EI96</f>
        <v>-81</v>
      </c>
      <c r="BY96" s="20">
        <f>Data!CC96-Data!EJ96</f>
        <v>-1</v>
      </c>
      <c r="BZ96" s="20">
        <f>Data!EK96</f>
        <v>11956.52</v>
      </c>
      <c r="CA96" s="20">
        <f>Data!EL96</f>
        <v>10389.6</v>
      </c>
      <c r="CB96" s="20">
        <f>Data!EM96</f>
        <v>75.703125</v>
      </c>
      <c r="CC96" s="20">
        <f>Data!EN96</f>
        <v>55.78125</v>
      </c>
      <c r="CD96" s="20">
        <f>Data!EO96</f>
        <v>10.324</v>
      </c>
      <c r="CE96" s="20">
        <f>Data!EP96</f>
        <v>96</v>
      </c>
      <c r="CF96" s="50">
        <f>IF(ISBLANK(Data!EQ96), "", Data!EQ96)</f>
        <v>82</v>
      </c>
      <c r="CG96" s="50">
        <f>IF(ISBLANK(Data!ER96), "", Data!ER96)</f>
        <v>76</v>
      </c>
      <c r="CH96" s="61" t="str">
        <f>IF(ISBLANK(Data!ES96), "", Data!ES96)</f>
        <v>Texas Tech</v>
      </c>
      <c r="CI96" s="61">
        <f>IF(ISBLANK(Data!ET96), "", Data!ET96)</f>
        <v>158</v>
      </c>
    </row>
    <row r="97" spans="1:87" x14ac:dyDescent="0.45">
      <c r="A97" s="50">
        <f>IF(ISBLANK(Data!A97), "", Data!A97)</f>
        <v>45273</v>
      </c>
      <c r="B97" s="50" t="str">
        <f>IF(ISBLANK(Data!B97), "", Data!B97)</f>
        <v>Louisville</v>
      </c>
      <c r="C97" s="50">
        <f>IF(ISBLANK(Data!C97), "", Data!C97)</f>
        <v>152</v>
      </c>
      <c r="D97" s="50" t="str">
        <f>IF(ISBLANK(Data!D97), "", Data!D97)</f>
        <v>Arkansas St.</v>
      </c>
      <c r="E97" s="50">
        <f>IF(ISBLANK(Data!E97), "", Data!E97)</f>
        <v>15</v>
      </c>
      <c r="F97" s="50" t="str">
        <f>IF(ISBLANK(Data!F97), "", Data!F97)</f>
        <v>N</v>
      </c>
      <c r="G97" s="50" t="str">
        <f>IF(ISBLANK(Data!G97), "", Data!G97)</f>
        <v>Louisville</v>
      </c>
      <c r="H97" s="50" t="str">
        <f>IF(ISBLANK(Data!H97), "", Data!H97)</f>
        <v>Arkansas St.</v>
      </c>
      <c r="I97" s="50" t="str">
        <f>IF(ISBLANK(Data!I97), "", Data!I97)</f>
        <v>Louisville</v>
      </c>
      <c r="J97" s="50" t="str">
        <f>IF(ISBLANK(Data!J97), "", Data!J97)</f>
        <v>Arkansas St.</v>
      </c>
      <c r="K97" s="50" t="str">
        <f>IF(ISBLANK(Data!K97), "", Data!K97)</f>
        <v>Louisville</v>
      </c>
      <c r="L97" s="50" t="str">
        <f>IF(ISBLANK(Data!L97), "", Data!L97)</f>
        <v>Arkansas State</v>
      </c>
      <c r="M97" s="50" t="str">
        <f>IF(ISBLANK(Data!M97), "", Data!M97)</f>
        <v>Louisville</v>
      </c>
      <c r="N97" s="50" t="str">
        <f>IF(ISBLANK(Data!N97), "", Data!N97)</f>
        <v>Arkansas St</v>
      </c>
      <c r="O97" s="50" t="str">
        <f>IF(ISBLANK(Data!O97), "", Data!O97)</f>
        <v>Louisville</v>
      </c>
      <c r="P97" s="50" t="str">
        <f>IF(ISBLANK(Data!P97), "", Data!P97)</f>
        <v>Arkansas St.</v>
      </c>
      <c r="Q97" s="50" t="str">
        <f>IF(ISBLANK(Data!Q97), "", Data!Q97)</f>
        <v>Louisville</v>
      </c>
      <c r="R97" s="50" t="str">
        <f>IF(ISBLANK(Data!R97), "", Data!R97)</f>
        <v>Arkansas State</v>
      </c>
      <c r="S97" s="20">
        <f>Data!W97-Data!CD97</f>
        <v>0.14444444444444399</v>
      </c>
      <c r="T97" s="20">
        <f>Data!X97-Data!CE97</f>
        <v>1.4500000000000002</v>
      </c>
      <c r="U97" s="20">
        <f>Data!Y97-Data!CF97</f>
        <v>0</v>
      </c>
      <c r="V97" s="20">
        <f>Data!Z97-Data!CG97</f>
        <v>-1.5</v>
      </c>
      <c r="W97" s="20">
        <f>Data!AA97-Data!CH97</f>
        <v>0.5</v>
      </c>
      <c r="X97" s="20">
        <f>Data!AB97-Data!CI97</f>
        <v>3.7000000000000005E-2</v>
      </c>
      <c r="Y97" s="20">
        <f>Data!AC97-Data!CJ97</f>
        <v>-4.76</v>
      </c>
      <c r="Z97" s="20">
        <f>Data!AD97-Data!CK97</f>
        <v>-4.0999999999999943</v>
      </c>
      <c r="AA97" s="20">
        <f>Data!AE97-Data!CL97</f>
        <v>0.60000000000000853</v>
      </c>
      <c r="AB97" s="20">
        <f>Data!AF97-Data!CM97</f>
        <v>-7.44</v>
      </c>
      <c r="AC97" s="20">
        <f>Data!AG97-Data!CN97</f>
        <v>-1.2999999999999972</v>
      </c>
      <c r="AD97" s="20">
        <f>Data!AH97-Data!CO97</f>
        <v>-1.2000000000000028</v>
      </c>
      <c r="AE97" s="20">
        <f>Data!AI97-Data!CP97</f>
        <v>-3.2000000000000361E-3</v>
      </c>
      <c r="AF97" s="20">
        <f>Data!AJ97-Data!CQ97</f>
        <v>1.3000000000000003</v>
      </c>
      <c r="AG97" s="20">
        <f>Data!AK97-Data!CR97</f>
        <v>9.5555555555555616E-2</v>
      </c>
      <c r="AH97" s="20">
        <f>Data!AL97-Data!CS97</f>
        <v>45</v>
      </c>
      <c r="AI97" s="20">
        <f>Data!AM97-Data!CT97</f>
        <v>0.3400000000000003</v>
      </c>
      <c r="AJ97" s="20">
        <f>Data!AN97-Data!CU97</f>
        <v>-4.74</v>
      </c>
      <c r="AK97" s="20">
        <f>Data!AO97-Data!CV97</f>
        <v>-75</v>
      </c>
      <c r="AL97" s="20">
        <f>Data!AP97-Data!CW97</f>
        <v>-126</v>
      </c>
      <c r="AM97" s="20">
        <f>Data!AQ97-Data!CX97</f>
        <v>-94</v>
      </c>
      <c r="AN97" s="20">
        <f>Data!AR97-Data!CY97</f>
        <v>4.0000000000000036E-3</v>
      </c>
      <c r="AO97" s="20">
        <f>Data!AS97-Data!CZ97</f>
        <v>-48</v>
      </c>
      <c r="AP97" s="20">
        <f>Data!AT97-Data!DA97</f>
        <v>-113</v>
      </c>
      <c r="AQ97" s="20">
        <f>Data!AU97-Data!DB97</f>
        <v>-5.7000000000000051E-2</v>
      </c>
      <c r="AR97" s="20">
        <f>Data!AV97-Data!DC97</f>
        <v>47</v>
      </c>
      <c r="AS97" s="20">
        <f>Data!AW97-Data!DD97</f>
        <v>45</v>
      </c>
      <c r="AT97" s="20">
        <f>Data!AX97-Data!DE97</f>
        <v>7.0999999999999952E-2</v>
      </c>
      <c r="AU97" s="20">
        <f>Data!AY97-Data!DF97</f>
        <v>-19</v>
      </c>
      <c r="AV97" s="20">
        <f>Data!AZ97-Data!DG97</f>
        <v>-0.62222222222222179</v>
      </c>
      <c r="AW97" s="20">
        <f>Data!BA97-Data!DH97</f>
        <v>-36</v>
      </c>
      <c r="AX97" s="20">
        <f>Data!BB97-Data!DI97</f>
        <v>0.22222222222222143</v>
      </c>
      <c r="AY97" s="20">
        <f>Data!BC97-Data!DJ97</f>
        <v>-49</v>
      </c>
      <c r="AZ97" s="20">
        <f>Data!BD97-Data!DK97</f>
        <v>-3</v>
      </c>
      <c r="BA97" s="20">
        <f>Data!BE97-Data!DL97</f>
        <v>-17</v>
      </c>
      <c r="BB97" s="20">
        <f>Data!BF97-Data!DM97</f>
        <v>-21</v>
      </c>
      <c r="BC97" s="20">
        <f>Data!BG97-Data!DN97</f>
        <v>-29</v>
      </c>
      <c r="BD97" s="20">
        <f>Data!BH97-Data!DO97</f>
        <v>0</v>
      </c>
      <c r="BE97" s="20">
        <f>Data!BI97-Data!DP97</f>
        <v>-5.1329999999999956</v>
      </c>
      <c r="BF97" s="20">
        <f>Data!BJ97-Data!DQ97</f>
        <v>5.0890000000000004</v>
      </c>
      <c r="BG97" s="20">
        <f>Data!BK97-Data!DR97</f>
        <v>-0.22999999999999998</v>
      </c>
      <c r="BH97" s="20">
        <f>Data!BL97-Data!DS97</f>
        <v>-0.80000000000000071</v>
      </c>
      <c r="BI97" s="20">
        <f>Data!BM97-Data!DT97</f>
        <v>4.4999999999999984E-2</v>
      </c>
      <c r="BJ97" s="20">
        <f>Data!BN97-Data!DU97</f>
        <v>-9.4000000000000021</v>
      </c>
      <c r="BK97" s="20">
        <f>Data!BO97-Data!DV97</f>
        <v>7.1999999999999993</v>
      </c>
      <c r="BL97" s="20">
        <f>Data!BP97-Data!DW97</f>
        <v>-1.4000000000000004</v>
      </c>
      <c r="BM97" s="20">
        <f>Data!BQ97-Data!DX97</f>
        <v>0.27777777777777768</v>
      </c>
      <c r="BN97" s="20">
        <f>Data!BR97-Data!DY97</f>
        <v>-1</v>
      </c>
      <c r="BO97" s="20">
        <f>Data!BS97-Data!DZ97</f>
        <v>-3</v>
      </c>
      <c r="BP97" s="20">
        <f>Data!BT97-Data!EA97</f>
        <v>1.0000000000000009E-3</v>
      </c>
      <c r="BQ97" s="20">
        <f>Data!BU97-Data!EB97</f>
        <v>1</v>
      </c>
      <c r="BR97" s="20">
        <f>Data!BV97-Data!EC97</f>
        <v>29</v>
      </c>
      <c r="BS97" s="20">
        <f>Data!BW97-Data!ED97</f>
        <v>-28</v>
      </c>
      <c r="BT97" s="20">
        <f>Data!BX97-Data!EE97</f>
        <v>-50</v>
      </c>
      <c r="BU97" s="20">
        <f>Data!BY97-Data!EF97</f>
        <v>44</v>
      </c>
      <c r="BV97" s="20">
        <f>Data!BZ97-Data!EG97</f>
        <v>-18</v>
      </c>
      <c r="BW97" s="20">
        <f>Data!CA97-Data!EH97</f>
        <v>-8.6999999999999886</v>
      </c>
      <c r="BX97" s="20">
        <f>Data!CB97-Data!EI97</f>
        <v>-3</v>
      </c>
      <c r="BY97" s="20">
        <f>Data!CC97-Data!EJ97</f>
        <v>-17</v>
      </c>
      <c r="BZ97" s="20">
        <f>Data!EK97</f>
        <v>11033.939999999999</v>
      </c>
      <c r="CA97" s="20">
        <f>Data!EL97</f>
        <v>10878.24</v>
      </c>
      <c r="CB97" s="20">
        <f>Data!EM97</f>
        <v>71.5</v>
      </c>
      <c r="CC97" s="20">
        <f>Data!EN97</f>
        <v>79.733333333333334</v>
      </c>
      <c r="CD97" s="20">
        <f>Data!EO97</f>
        <v>12.8064</v>
      </c>
      <c r="CE97" s="20">
        <f>Data!EP97</f>
        <v>149.07599999999999</v>
      </c>
      <c r="CF97" s="50">
        <f>IF(ISBLANK(Data!EQ97), "", Data!EQ97)</f>
        <v>63</v>
      </c>
      <c r="CG97" s="50">
        <f>IF(ISBLANK(Data!ER97), "", Data!ER97)</f>
        <v>75</v>
      </c>
      <c r="CH97" s="61" t="str">
        <f>IF(ISBLANK(Data!ES97), "", Data!ES97)</f>
        <v>Arkansas St.</v>
      </c>
      <c r="CI97" s="61">
        <f>IF(ISBLANK(Data!ET97), "", Data!ET97)</f>
        <v>138</v>
      </c>
    </row>
    <row r="98" spans="1:87" x14ac:dyDescent="0.45">
      <c r="A98" s="50">
        <f>IF(ISBLANK(Data!A98), "", Data!A98)</f>
        <v>45273</v>
      </c>
      <c r="B98" s="50" t="str">
        <f>IF(ISBLANK(Data!B98), "", Data!B98)</f>
        <v>UNLV</v>
      </c>
      <c r="C98" s="50">
        <f>IF(ISBLANK(Data!C98), "", Data!C98)</f>
        <v>324</v>
      </c>
      <c r="D98" s="50" t="str">
        <f>IF(ISBLANK(Data!D98), "", Data!D98)</f>
        <v>Creighton</v>
      </c>
      <c r="E98" s="50">
        <f>IF(ISBLANK(Data!E98), "", Data!E98)</f>
        <v>63</v>
      </c>
      <c r="F98" s="50" t="str">
        <f>IF(ISBLANK(Data!F98), "", Data!F98)</f>
        <v>N</v>
      </c>
      <c r="G98" s="50" t="str">
        <f>IF(ISBLANK(Data!G98), "", Data!G98)</f>
        <v>UNLV</v>
      </c>
      <c r="H98" s="50" t="str">
        <f>IF(ISBLANK(Data!H98), "", Data!H98)</f>
        <v>Creighton</v>
      </c>
      <c r="I98" s="50" t="str">
        <f>IF(ISBLANK(Data!I98), "", Data!I98)</f>
        <v>UNLV</v>
      </c>
      <c r="J98" s="50" t="str">
        <f>IF(ISBLANK(Data!J98), "", Data!J98)</f>
        <v>Creighton</v>
      </c>
      <c r="K98" s="50" t="str">
        <f>IF(ISBLANK(Data!K98), "", Data!K98)</f>
        <v>Nevada-Las Vegas</v>
      </c>
      <c r="L98" s="50" t="str">
        <f>IF(ISBLANK(Data!L98), "", Data!L98)</f>
        <v>Creighton</v>
      </c>
      <c r="M98" s="50" t="str">
        <f>IF(ISBLANK(Data!M98), "", Data!M98)</f>
        <v>UNLV</v>
      </c>
      <c r="N98" s="50" t="str">
        <f>IF(ISBLANK(Data!N98), "", Data!N98)</f>
        <v>Creighton</v>
      </c>
      <c r="O98" s="50" t="str">
        <f>IF(ISBLANK(Data!O98), "", Data!O98)</f>
        <v>UNLV</v>
      </c>
      <c r="P98" s="50" t="str">
        <f>IF(ISBLANK(Data!P98), "", Data!P98)</f>
        <v>Creighton</v>
      </c>
      <c r="Q98" s="50" t="str">
        <f>IF(ISBLANK(Data!Q98), "", Data!Q98)</f>
        <v>UNLV</v>
      </c>
      <c r="R98" s="50" t="str">
        <f>IF(ISBLANK(Data!R98), "", Data!R98)</f>
        <v>Creighton</v>
      </c>
      <c r="S98" s="20">
        <f>Data!W98-Data!CD98</f>
        <v>-0.46031746031745996</v>
      </c>
      <c r="T98" s="20">
        <f>Data!X98-Data!CE98</f>
        <v>-23.16</v>
      </c>
      <c r="U98" s="20">
        <f>Data!Y98-Data!CF98</f>
        <v>-8.5999999999999943</v>
      </c>
      <c r="V98" s="20">
        <f>Data!Z98-Data!CG98</f>
        <v>14.599999999999994</v>
      </c>
      <c r="W98" s="20">
        <f>Data!AA98-Data!CH98</f>
        <v>-1.4000000000000057</v>
      </c>
      <c r="X98" s="20">
        <f>Data!AB98-Data!CI98</f>
        <v>-6.2E-2</v>
      </c>
      <c r="Y98" s="20">
        <f>Data!AC98-Data!CJ98</f>
        <v>-0.69</v>
      </c>
      <c r="Z98" s="20">
        <f>Data!AD98-Data!CK98</f>
        <v>-0.69999999999998863</v>
      </c>
      <c r="AA98" s="20">
        <f>Data!AE98-Data!CL98</f>
        <v>0</v>
      </c>
      <c r="AB98" s="20">
        <f>Data!AF98-Data!CM98</f>
        <v>-0.69</v>
      </c>
      <c r="AC98" s="20">
        <f>Data!AG98-Data!CN98</f>
        <v>-10.199999999999989</v>
      </c>
      <c r="AD98" s="20">
        <f>Data!AH98-Data!CO98</f>
        <v>9.8000000000000114</v>
      </c>
      <c r="AE98" s="20">
        <f>Data!AI98-Data!CP98</f>
        <v>-0.30730000000000002</v>
      </c>
      <c r="AF98" s="20">
        <f>Data!AJ98-Data!CQ98</f>
        <v>-4.2</v>
      </c>
      <c r="AG98" s="20">
        <f>Data!AK98-Data!CR98</f>
        <v>-0.55238095238095242</v>
      </c>
      <c r="AH98" s="20">
        <f>Data!AL98-Data!CS98</f>
        <v>-237</v>
      </c>
      <c r="AI98" s="20">
        <f>Data!AM98-Data!CT98</f>
        <v>-26.14</v>
      </c>
      <c r="AJ98" s="20">
        <f>Data!AN98-Data!CU98</f>
        <v>-1.3800000000000001</v>
      </c>
      <c r="AK98" s="20">
        <f>Data!AO98-Data!CV98</f>
        <v>-270</v>
      </c>
      <c r="AL98" s="20">
        <f>Data!AP98-Data!CW98</f>
        <v>-50</v>
      </c>
      <c r="AM98" s="20">
        <f>Data!AQ98-Data!CX98</f>
        <v>-140</v>
      </c>
      <c r="AN98" s="20">
        <f>Data!AR98-Data!CY98</f>
        <v>-4.0000000000000036E-2</v>
      </c>
      <c r="AO98" s="20">
        <f>Data!AS98-Data!CZ98</f>
        <v>-63</v>
      </c>
      <c r="AP98" s="20">
        <f>Data!AT98-Data!DA98</f>
        <v>-133</v>
      </c>
      <c r="AQ98" s="20">
        <f>Data!AU98-Data!DB98</f>
        <v>-6.4000000000000001E-2</v>
      </c>
      <c r="AR98" s="20">
        <f>Data!AV98-Data!DC98</f>
        <v>-31</v>
      </c>
      <c r="AS98" s="20">
        <f>Data!AW98-Data!DD98</f>
        <v>-34</v>
      </c>
      <c r="AT98" s="20">
        <f>Data!AX98-Data!DE98</f>
        <v>-5.4000000000000048E-2</v>
      </c>
      <c r="AU98" s="20">
        <f>Data!AY98-Data!DF98</f>
        <v>-21</v>
      </c>
      <c r="AV98" s="20">
        <f>Data!AZ98-Data!DG98</f>
        <v>-0.23809523809523725</v>
      </c>
      <c r="AW98" s="20">
        <f>Data!BA98-Data!DH98</f>
        <v>-158</v>
      </c>
      <c r="AX98" s="20">
        <f>Data!BB98-Data!DI98</f>
        <v>-10.730158730158728</v>
      </c>
      <c r="AY98" s="20">
        <f>Data!BC98-Data!DJ98</f>
        <v>-73</v>
      </c>
      <c r="AZ98" s="20">
        <f>Data!BD98-Data!DK98</f>
        <v>19</v>
      </c>
      <c r="BA98" s="20">
        <f>Data!BE98-Data!DL98</f>
        <v>-3</v>
      </c>
      <c r="BB98" s="20">
        <f>Data!BF98-Data!DM98</f>
        <v>-16</v>
      </c>
      <c r="BC98" s="20">
        <f>Data!BG98-Data!DN98</f>
        <v>19</v>
      </c>
      <c r="BD98" s="20">
        <f>Data!BH98-Data!DO98</f>
        <v>-13.799999999999997</v>
      </c>
      <c r="BE98" s="20">
        <f>Data!BI98-Data!DP98</f>
        <v>10.984999999999999</v>
      </c>
      <c r="BF98" s="20">
        <f>Data!BJ98-Data!DQ98</f>
        <v>-24.761999999999997</v>
      </c>
      <c r="BG98" s="20">
        <f>Data!BK98-Data!DR98</f>
        <v>-0.59099999999999997</v>
      </c>
      <c r="BH98" s="20">
        <f>Data!BL98-Data!DS98</f>
        <v>0.60299999999999976</v>
      </c>
      <c r="BI98" s="20">
        <f>Data!BM98-Data!DT98</f>
        <v>0.32600000000000001</v>
      </c>
      <c r="BJ98" s="20">
        <f>Data!BN98-Data!DU98</f>
        <v>-10.099999999999998</v>
      </c>
      <c r="BK98" s="20">
        <f>Data!BO98-Data!DV98</f>
        <v>-0.5</v>
      </c>
      <c r="BL98" s="20">
        <f>Data!BP98-Data!DW98</f>
        <v>0.59999999999999964</v>
      </c>
      <c r="BM98" s="20">
        <f>Data!BQ98-Data!DX98</f>
        <v>3.6984126984126986</v>
      </c>
      <c r="BN98" s="20">
        <f>Data!BR98-Data!DY98</f>
        <v>5.4</v>
      </c>
      <c r="BO98" s="20">
        <f>Data!BS98-Data!DZ98</f>
        <v>225</v>
      </c>
      <c r="BP98" s="20">
        <f>Data!BT98-Data!EA98</f>
        <v>-0.17399999999999999</v>
      </c>
      <c r="BQ98" s="20">
        <f>Data!BU98-Data!EB98</f>
        <v>2</v>
      </c>
      <c r="BR98" s="20">
        <f>Data!BV98-Data!EC98</f>
        <v>207</v>
      </c>
      <c r="BS98" s="20">
        <f>Data!BW98-Data!ED98</f>
        <v>159</v>
      </c>
      <c r="BT98" s="20">
        <f>Data!BX98-Data!EE98</f>
        <v>177</v>
      </c>
      <c r="BU98" s="20">
        <f>Data!BY98-Data!EF98</f>
        <v>83</v>
      </c>
      <c r="BV98" s="20">
        <f>Data!BZ98-Data!EG98</f>
        <v>128</v>
      </c>
      <c r="BW98" s="20">
        <f>Data!CA98-Data!EH98</f>
        <v>91.1</v>
      </c>
      <c r="BX98" s="20">
        <f>Data!CB98-Data!EI98</f>
        <v>225</v>
      </c>
      <c r="BY98" s="20">
        <f>Data!CC98-Data!EJ98</f>
        <v>173</v>
      </c>
      <c r="BZ98" s="20">
        <f>Data!EK98</f>
        <v>10114.34</v>
      </c>
      <c r="CA98" s="20">
        <f>Data!EL98</f>
        <v>12634.439999999999</v>
      </c>
      <c r="CB98" s="20">
        <f>Data!EM98</f>
        <v>36.903777777777783</v>
      </c>
      <c r="CC98" s="20">
        <f>Data!EN98</f>
        <v>72.221428571428575</v>
      </c>
      <c r="CD98" s="20">
        <f>Data!EO98</f>
        <v>10.95</v>
      </c>
      <c r="CE98" s="20">
        <f>Data!EP98</f>
        <v>57.767999999999994</v>
      </c>
      <c r="CF98" s="50">
        <f>IF(ISBLANK(Data!EQ98), "", Data!EQ98)</f>
        <v>79</v>
      </c>
      <c r="CG98" s="50">
        <f>IF(ISBLANK(Data!ER98), "", Data!ER98)</f>
        <v>64</v>
      </c>
      <c r="CH98" s="61" t="str">
        <f>IF(ISBLANK(Data!ES98), "", Data!ES98)</f>
        <v>UNLV</v>
      </c>
      <c r="CI98" s="61">
        <f>IF(ISBLANK(Data!ET98), "", Data!ET98)</f>
        <v>143</v>
      </c>
    </row>
    <row r="99" spans="1:87" x14ac:dyDescent="0.45">
      <c r="A99" s="50">
        <f>IF(ISBLANK(Data!A99), "", Data!A99)</f>
        <v>45273</v>
      </c>
      <c r="B99" s="50" t="str">
        <f>IF(ISBLANK(Data!B99), "", Data!B99)</f>
        <v>San Francisco</v>
      </c>
      <c r="C99" s="50">
        <f>IF(ISBLANK(Data!C99), "", Data!C99)</f>
        <v>260</v>
      </c>
      <c r="D99" s="50" t="str">
        <f>IF(ISBLANK(Data!D99), "", Data!D99)</f>
        <v>Seattle</v>
      </c>
      <c r="E99" s="50">
        <f>IF(ISBLANK(Data!E99), "", Data!E99)</f>
        <v>263</v>
      </c>
      <c r="F99" s="50" t="str">
        <f>IF(ISBLANK(Data!F99), "", Data!F99)</f>
        <v>N</v>
      </c>
      <c r="G99" s="50" t="str">
        <f>IF(ISBLANK(Data!G99), "", Data!G99)</f>
        <v>San Francisco</v>
      </c>
      <c r="H99" s="50" t="str">
        <f>IF(ISBLANK(Data!H99), "", Data!H99)</f>
        <v>Seattle</v>
      </c>
      <c r="I99" s="50" t="str">
        <f>IF(ISBLANK(Data!I99), "", Data!I99)</f>
        <v>San Francisco</v>
      </c>
      <c r="J99" s="50" t="str">
        <f>IF(ISBLANK(Data!J99), "", Data!J99)</f>
        <v>Seattle</v>
      </c>
      <c r="K99" s="50" t="str">
        <f>IF(ISBLANK(Data!K99), "", Data!K99)</f>
        <v>San Francisco</v>
      </c>
      <c r="L99" s="50" t="str">
        <f>IF(ISBLANK(Data!L99), "", Data!L99)</f>
        <v>Seattle</v>
      </c>
      <c r="M99" s="50" t="str">
        <f>IF(ISBLANK(Data!M99), "", Data!M99)</f>
        <v>San Francisco</v>
      </c>
      <c r="N99" s="50" t="str">
        <f>IF(ISBLANK(Data!N99), "", Data!N99)</f>
        <v>Seattle</v>
      </c>
      <c r="O99" s="50" t="str">
        <f>IF(ISBLANK(Data!O99), "", Data!O99)</f>
        <v>San Fran.</v>
      </c>
      <c r="P99" s="50" t="str">
        <f>IF(ISBLANK(Data!P99), "", Data!P99)</f>
        <v>Seattle</v>
      </c>
      <c r="Q99" s="50" t="str">
        <f>IF(ISBLANK(Data!Q99), "", Data!Q99)</f>
        <v>San Francisco</v>
      </c>
      <c r="R99" s="50" t="str">
        <f>IF(ISBLANK(Data!R99), "", Data!R99)</f>
        <v>Seattle University</v>
      </c>
      <c r="S99" s="20">
        <f>Data!W99-Data!CD99</f>
        <v>3.3333333333332993E-2</v>
      </c>
      <c r="T99" s="20">
        <f>Data!X99-Data!CE99</f>
        <v>8.3000000000000007</v>
      </c>
      <c r="U99" s="20">
        <f>Data!Y99-Data!CF99</f>
        <v>3.7999999999999972</v>
      </c>
      <c r="V99" s="20">
        <f>Data!Z99-Data!CG99</f>
        <v>-4.5</v>
      </c>
      <c r="W99" s="20">
        <f>Data!AA99-Data!CH99</f>
        <v>-2.9000000000000057</v>
      </c>
      <c r="X99" s="20">
        <f>Data!AB99-Data!CI99</f>
        <v>-2.4999999999999994E-2</v>
      </c>
      <c r="Y99" s="20">
        <f>Data!AC99-Data!CJ99</f>
        <v>7.8900000000000006</v>
      </c>
      <c r="Z99" s="20">
        <f>Data!AD99-Data!CK99</f>
        <v>5.2999999999999972</v>
      </c>
      <c r="AA99" s="20">
        <f>Data!AE99-Data!CL99</f>
        <v>-2.6000000000000085</v>
      </c>
      <c r="AB99" s="20">
        <f>Data!AF99-Data!CM99</f>
        <v>9.370000000000001</v>
      </c>
      <c r="AC99" s="20">
        <f>Data!AG99-Data!CN99</f>
        <v>2.0999999999999943</v>
      </c>
      <c r="AD99" s="20">
        <f>Data!AH99-Data!CO99</f>
        <v>-0.29999999999999716</v>
      </c>
      <c r="AE99" s="20">
        <f>Data!AI99-Data!CP99</f>
        <v>6.1799999999999966E-2</v>
      </c>
      <c r="AF99" s="20">
        <f>Data!AJ99-Data!CQ99</f>
        <v>1.1000000000000001</v>
      </c>
      <c r="AG99" s="20">
        <f>Data!AK99-Data!CR99</f>
        <v>0.15</v>
      </c>
      <c r="AH99" s="20">
        <f>Data!AL99-Data!CS99</f>
        <v>70</v>
      </c>
      <c r="AI99" s="20">
        <f>Data!AM99-Data!CT99</f>
        <v>4.8600000000000003</v>
      </c>
      <c r="AJ99" s="20">
        <f>Data!AN99-Data!CU99</f>
        <v>2.71</v>
      </c>
      <c r="AK99" s="20">
        <f>Data!AO99-Data!CV99</f>
        <v>108</v>
      </c>
      <c r="AL99" s="20">
        <f>Data!AP99-Data!CW99</f>
        <v>67</v>
      </c>
      <c r="AM99" s="20">
        <f>Data!AQ99-Data!CX99</f>
        <v>103</v>
      </c>
      <c r="AN99" s="20">
        <f>Data!AR99-Data!CY99</f>
        <v>2.1000000000000019E-2</v>
      </c>
      <c r="AO99" s="20">
        <f>Data!AS99-Data!CZ99</f>
        <v>20</v>
      </c>
      <c r="AP99" s="20">
        <f>Data!AT99-Data!DA99</f>
        <v>51</v>
      </c>
      <c r="AQ99" s="20">
        <f>Data!AU99-Data!DB99</f>
        <v>1.6000000000000014E-2</v>
      </c>
      <c r="AR99" s="20">
        <f>Data!AV99-Data!DC99</f>
        <v>-34</v>
      </c>
      <c r="AS99" s="20">
        <f>Data!AW99-Data!DD99</f>
        <v>-49</v>
      </c>
      <c r="AT99" s="20">
        <f>Data!AX99-Data!DE99</f>
        <v>1.5000000000000013E-2</v>
      </c>
      <c r="AU99" s="20">
        <f>Data!AY99-Data!DF99</f>
        <v>26</v>
      </c>
      <c r="AV99" s="20">
        <f>Data!AZ99-Data!DG99</f>
        <v>1.6944444444444446</v>
      </c>
      <c r="AW99" s="20">
        <f>Data!BA99-Data!DH99</f>
        <v>34</v>
      </c>
      <c r="AX99" s="20">
        <f>Data!BB99-Data!DI99</f>
        <v>-0.75</v>
      </c>
      <c r="AY99" s="20">
        <f>Data!BC99-Data!DJ99</f>
        <v>37</v>
      </c>
      <c r="AZ99" s="20">
        <f>Data!BD99-Data!DK99</f>
        <v>26</v>
      </c>
      <c r="BA99" s="20">
        <f>Data!BE99-Data!DL99</f>
        <v>7</v>
      </c>
      <c r="BB99" s="20">
        <f>Data!BF99-Data!DM99</f>
        <v>7</v>
      </c>
      <c r="BC99" s="20">
        <f>Data!BG99-Data!DN99</f>
        <v>2</v>
      </c>
      <c r="BD99" s="20">
        <f>Data!BH99-Data!DO99</f>
        <v>3.2999999999999972</v>
      </c>
      <c r="BE99" s="20">
        <f>Data!BI99-Data!DP99</f>
        <v>0.48900000000000432</v>
      </c>
      <c r="BF99" s="20">
        <f>Data!BJ99-Data!DQ99</f>
        <v>2.8109999999999999</v>
      </c>
      <c r="BG99" s="20">
        <f>Data!BK99-Data!DR99</f>
        <v>0.22799999999999998</v>
      </c>
      <c r="BH99" s="20">
        <f>Data!BL99-Data!DS99</f>
        <v>-0.65599999999999881</v>
      </c>
      <c r="BI99" s="20">
        <f>Data!BM99-Data!DT99</f>
        <v>0.17299999999999993</v>
      </c>
      <c r="BJ99" s="20">
        <f>Data!BN99-Data!DU99</f>
        <v>3</v>
      </c>
      <c r="BK99" s="20">
        <f>Data!BO99-Data!DV99</f>
        <v>-7</v>
      </c>
      <c r="BL99" s="20">
        <f>Data!BP99-Data!DW99</f>
        <v>0.39999999999999991</v>
      </c>
      <c r="BM99" s="20">
        <f>Data!BQ99-Data!DX99</f>
        <v>1.8888888888888893</v>
      </c>
      <c r="BN99" s="20">
        <f>Data!BR99-Data!DY99</f>
        <v>-1.6999999999999993</v>
      </c>
      <c r="BO99" s="20">
        <f>Data!BS99-Data!DZ99</f>
        <v>-131</v>
      </c>
      <c r="BP99" s="20">
        <f>Data!BT99-Data!EA99</f>
        <v>9.5999999999999974E-2</v>
      </c>
      <c r="BQ99" s="20">
        <f>Data!BU99-Data!EB99</f>
        <v>-14</v>
      </c>
      <c r="BR99" s="20">
        <f>Data!BV99-Data!EC99</f>
        <v>-84</v>
      </c>
      <c r="BS99" s="20">
        <f>Data!BW99-Data!ED99</f>
        <v>-56</v>
      </c>
      <c r="BT99" s="20">
        <f>Data!BX99-Data!EE99</f>
        <v>-107</v>
      </c>
      <c r="BU99" s="20">
        <f>Data!BY99-Data!EF99</f>
        <v>-47</v>
      </c>
      <c r="BV99" s="20">
        <f>Data!BZ99-Data!EG99</f>
        <v>-69</v>
      </c>
      <c r="BW99" s="20">
        <f>Data!CA99-Data!EH99</f>
        <v>-46.5</v>
      </c>
      <c r="BX99" s="20">
        <f>Data!CB99-Data!EI99</f>
        <v>-129</v>
      </c>
      <c r="BY99" s="20">
        <f>Data!CC99-Data!EJ99</f>
        <v>-67</v>
      </c>
      <c r="BZ99" s="20">
        <f>Data!EK99</f>
        <v>10752.16</v>
      </c>
      <c r="CA99" s="20">
        <f>Data!EL99</f>
        <v>9905.7199999999993</v>
      </c>
      <c r="CB99" s="20">
        <f>Data!EM99</f>
        <v>91.733333333333334</v>
      </c>
      <c r="CC99" s="20">
        <f>Data!EN99</f>
        <v>122.00399999999999</v>
      </c>
      <c r="CD99" s="20">
        <f>Data!EO99</f>
        <v>12.5685</v>
      </c>
      <c r="CE99" s="20">
        <f>Data!EP99</f>
        <v>126.75</v>
      </c>
      <c r="CF99" s="50">
        <f>IF(ISBLANK(Data!EQ99), "", Data!EQ99)</f>
        <v>62</v>
      </c>
      <c r="CG99" s="50">
        <f>IF(ISBLANK(Data!ER99), "", Data!ER99)</f>
        <v>59</v>
      </c>
      <c r="CH99" s="61" t="str">
        <f>IF(ISBLANK(Data!ES99), "", Data!ES99)</f>
        <v>San Francisco</v>
      </c>
      <c r="CI99" s="61">
        <f>IF(ISBLANK(Data!ET99), "", Data!ET99)</f>
        <v>121</v>
      </c>
    </row>
    <row r="100" spans="1:87" x14ac:dyDescent="0.45">
      <c r="A100" s="50">
        <f>IF(ISBLANK(Data!A100), "", Data!A100)</f>
        <v>45273</v>
      </c>
      <c r="B100" s="50" t="str">
        <f>IF(ISBLANK(Data!B100), "", Data!B100)</f>
        <v>Nevada</v>
      </c>
      <c r="C100" s="50">
        <f>IF(ISBLANK(Data!C100), "", Data!C100)</f>
        <v>192</v>
      </c>
      <c r="D100" s="50" t="str">
        <f>IF(ISBLANK(Data!D100), "", Data!D100)</f>
        <v>Weber St.</v>
      </c>
      <c r="E100" s="50">
        <f>IF(ISBLANK(Data!E100), "", Data!E100)</f>
        <v>347</v>
      </c>
      <c r="F100" s="50" t="str">
        <f>IF(ISBLANK(Data!F100), "", Data!F100)</f>
        <v>N</v>
      </c>
      <c r="G100" s="50" t="str">
        <f>IF(ISBLANK(Data!G100), "", Data!G100)</f>
        <v>Nevada</v>
      </c>
      <c r="H100" s="50" t="str">
        <f>IF(ISBLANK(Data!H100), "", Data!H100)</f>
        <v>Weber St.</v>
      </c>
      <c r="I100" s="50" t="str">
        <f>IF(ISBLANK(Data!I100), "", Data!I100)</f>
        <v>Nevada</v>
      </c>
      <c r="J100" s="50" t="str">
        <f>IF(ISBLANK(Data!J100), "", Data!J100)</f>
        <v>Weber St.</v>
      </c>
      <c r="K100" s="50" t="str">
        <f>IF(ISBLANK(Data!K100), "", Data!K100)</f>
        <v>Nevada</v>
      </c>
      <c r="L100" s="50" t="str">
        <f>IF(ISBLANK(Data!L100), "", Data!L100)</f>
        <v>Weber State</v>
      </c>
      <c r="M100" s="50" t="str">
        <f>IF(ISBLANK(Data!M100), "", Data!M100)</f>
        <v>Nevada</v>
      </c>
      <c r="N100" s="50" t="str">
        <f>IF(ISBLANK(Data!N100), "", Data!N100)</f>
        <v>Weber St</v>
      </c>
      <c r="O100" s="50" t="str">
        <f>IF(ISBLANK(Data!O100), "", Data!O100)</f>
        <v>Nevada</v>
      </c>
      <c r="P100" s="50" t="str">
        <f>IF(ISBLANK(Data!P100), "", Data!P100)</f>
        <v>Weber St.</v>
      </c>
      <c r="Q100" s="50" t="str">
        <f>IF(ISBLANK(Data!Q100), "", Data!Q100)</f>
        <v>Nevada</v>
      </c>
      <c r="R100" s="50" t="str">
        <f>IF(ISBLANK(Data!R100), "", Data!R100)</f>
        <v>Weber State</v>
      </c>
      <c r="S100" s="20">
        <f>Data!W100-Data!CD100</f>
        <v>0.25</v>
      </c>
      <c r="T100" s="20">
        <f>Data!X100-Data!CE100</f>
        <v>8.08</v>
      </c>
      <c r="U100" s="20">
        <f>Data!Y100-Data!CF100</f>
        <v>4.7000000000000028</v>
      </c>
      <c r="V100" s="20">
        <f>Data!Z100-Data!CG100</f>
        <v>-3.4000000000000057</v>
      </c>
      <c r="W100" s="20">
        <f>Data!AA100-Data!CH100</f>
        <v>6</v>
      </c>
      <c r="X100" s="20">
        <f>Data!AB100-Data!CI100</f>
        <v>0.19500000000000001</v>
      </c>
      <c r="Y100" s="20">
        <f>Data!AC100-Data!CJ100</f>
        <v>-5.29</v>
      </c>
      <c r="Z100" s="20">
        <f>Data!AD100-Data!CK100</f>
        <v>-0.39999999999999147</v>
      </c>
      <c r="AA100" s="20">
        <f>Data!AE100-Data!CL100</f>
        <v>4.9000000000000057</v>
      </c>
      <c r="AB100" s="20">
        <f>Data!AF100-Data!CM100</f>
        <v>-5.29</v>
      </c>
      <c r="AC100" s="20">
        <f>Data!AG100-Data!CN100</f>
        <v>7.0999999999999943</v>
      </c>
      <c r="AD100" s="20">
        <f>Data!AH100-Data!CO100</f>
        <v>-3.0999999999999943</v>
      </c>
      <c r="AE100" s="20">
        <f>Data!AI100-Data!CP100</f>
        <v>0.22519999999999996</v>
      </c>
      <c r="AF100" s="20">
        <f>Data!AJ100-Data!CQ100</f>
        <v>2</v>
      </c>
      <c r="AG100" s="20">
        <f>Data!AK100-Data!CR100</f>
        <v>0.3125</v>
      </c>
      <c r="AH100" s="20">
        <f>Data!AL100-Data!CS100</f>
        <v>119</v>
      </c>
      <c r="AI100" s="20">
        <f>Data!AM100-Data!CT100</f>
        <v>8.92</v>
      </c>
      <c r="AJ100" s="20">
        <f>Data!AN100-Data!CU100</f>
        <v>-1.3699999999999999</v>
      </c>
      <c r="AK100" s="20">
        <f>Data!AO100-Data!CV100</f>
        <v>52</v>
      </c>
      <c r="AL100" s="20">
        <f>Data!AP100-Data!CW100</f>
        <v>58</v>
      </c>
      <c r="AM100" s="20">
        <f>Data!AQ100-Data!CX100</f>
        <v>9</v>
      </c>
      <c r="AN100" s="20">
        <f>Data!AR100-Data!CY100</f>
        <v>3.9000000000000035E-2</v>
      </c>
      <c r="AO100" s="20">
        <f>Data!AS100-Data!CZ100</f>
        <v>-23</v>
      </c>
      <c r="AP100" s="20">
        <f>Data!AT100-Data!DA100</f>
        <v>-64</v>
      </c>
      <c r="AQ100" s="20">
        <f>Data!AU100-Data!DB100</f>
        <v>-1.2000000000000011E-2</v>
      </c>
      <c r="AR100" s="20">
        <f>Data!AV100-Data!DC100</f>
        <v>31</v>
      </c>
      <c r="AS100" s="20">
        <f>Data!AW100-Data!DD100</f>
        <v>51</v>
      </c>
      <c r="AT100" s="20">
        <f>Data!AX100-Data!DE100</f>
        <v>-3.8000000000000034E-2</v>
      </c>
      <c r="AU100" s="20">
        <f>Data!AY100-Data!DF100</f>
        <v>11</v>
      </c>
      <c r="AV100" s="20">
        <f>Data!AZ100-Data!DG100</f>
        <v>-1.4166666666666661</v>
      </c>
      <c r="AW100" s="20">
        <f>Data!BA100-Data!DH100</f>
        <v>44</v>
      </c>
      <c r="AX100" s="20">
        <f>Data!BB100-Data!DI100</f>
        <v>-5.9166666666666643</v>
      </c>
      <c r="AY100" s="20">
        <f>Data!BC100-Data!DJ100</f>
        <v>28</v>
      </c>
      <c r="AZ100" s="20">
        <f>Data!BD100-Data!DK100</f>
        <v>-17</v>
      </c>
      <c r="BA100" s="20">
        <f>Data!BE100-Data!DL100</f>
        <v>23</v>
      </c>
      <c r="BB100" s="20">
        <f>Data!BF100-Data!DM100</f>
        <v>2</v>
      </c>
      <c r="BC100" s="20">
        <f>Data!BG100-Data!DN100</f>
        <v>34</v>
      </c>
      <c r="BD100" s="20">
        <f>Data!BH100-Data!DO100</f>
        <v>6.5</v>
      </c>
      <c r="BE100" s="20">
        <f>Data!BI100-Data!DP100</f>
        <v>7.25</v>
      </c>
      <c r="BF100" s="20">
        <f>Data!BJ100-Data!DQ100</f>
        <v>-0.75</v>
      </c>
      <c r="BG100" s="20">
        <f>Data!BK100-Data!DR100</f>
        <v>0.33199999999999985</v>
      </c>
      <c r="BH100" s="20">
        <f>Data!BL100-Data!DS100</f>
        <v>0.25</v>
      </c>
      <c r="BI100" s="20">
        <f>Data!BM100-Data!DT100</f>
        <v>-0.23899999999999999</v>
      </c>
      <c r="BJ100" s="20">
        <f>Data!BN100-Data!DU100</f>
        <v>-8</v>
      </c>
      <c r="BK100" s="20">
        <f>Data!BO100-Data!DV100</f>
        <v>6.3999999999999986</v>
      </c>
      <c r="BL100" s="20">
        <f>Data!BP100-Data!DW100</f>
        <v>2.9</v>
      </c>
      <c r="BM100" s="20">
        <f>Data!BQ100-Data!DX100</f>
        <v>-2.125</v>
      </c>
      <c r="BN100" s="20">
        <f>Data!BR100-Data!DY100</f>
        <v>4.2999999999999989</v>
      </c>
      <c r="BO100" s="20">
        <f>Data!BS100-Data!DZ100</f>
        <v>-157</v>
      </c>
      <c r="BP100" s="20">
        <f>Data!BT100-Data!EA100</f>
        <v>0.11099999999999999</v>
      </c>
      <c r="BQ100" s="20">
        <f>Data!BU100-Data!EB100</f>
        <v>-6</v>
      </c>
      <c r="BR100" s="20">
        <f>Data!BV100-Data!EC100</f>
        <v>-87</v>
      </c>
      <c r="BS100" s="20">
        <f>Data!BW100-Data!ED100</f>
        <v>-96</v>
      </c>
      <c r="BT100" s="20">
        <f>Data!BX100-Data!EE100</f>
        <v>-94</v>
      </c>
      <c r="BU100" s="20">
        <f>Data!BY100-Data!EF100</f>
        <v>-79</v>
      </c>
      <c r="BV100" s="20">
        <f>Data!BZ100-Data!EG100</f>
        <v>-64</v>
      </c>
      <c r="BW100" s="20">
        <f>Data!CA100-Data!EH100</f>
        <v>-55.5</v>
      </c>
      <c r="BX100" s="20">
        <f>Data!CB100-Data!EI100</f>
        <v>-159</v>
      </c>
      <c r="BY100" s="20">
        <f>Data!CC100-Data!EJ100</f>
        <v>-77</v>
      </c>
      <c r="BZ100" s="20">
        <f>Data!EK100</f>
        <v>10943.6</v>
      </c>
      <c r="CA100" s="20">
        <f>Data!EL100</f>
        <v>10117.1</v>
      </c>
      <c r="CB100" s="20">
        <f>Data!EM100</f>
        <v>64.96875</v>
      </c>
      <c r="CC100" s="20">
        <f>Data!EN100</f>
        <v>43.359375</v>
      </c>
      <c r="CD100" s="20">
        <f>Data!EO100</f>
        <v>13.9262</v>
      </c>
      <c r="CE100" s="20">
        <f>Data!EP100</f>
        <v>80.66</v>
      </c>
      <c r="CF100" s="50">
        <f>IF(ISBLANK(Data!EQ100), "", Data!EQ100)</f>
        <v>72</v>
      </c>
      <c r="CG100" s="50">
        <f>IF(ISBLANK(Data!ER100), "", Data!ER100)</f>
        <v>55</v>
      </c>
      <c r="CH100" s="61" t="str">
        <f>IF(ISBLANK(Data!ES100), "", Data!ES100)</f>
        <v>Nevada</v>
      </c>
      <c r="CI100" s="61">
        <f>IF(ISBLANK(Data!ET100), "", Data!ET100)</f>
        <v>127</v>
      </c>
    </row>
    <row r="101" spans="1:87" x14ac:dyDescent="0.45">
      <c r="A101" s="50">
        <f>IF(ISBLANK(Data!A101), "", Data!A101)</f>
        <v>45273</v>
      </c>
      <c r="B101" s="50" t="str">
        <f>IF(ISBLANK(Data!B101), "", Data!B101)</f>
        <v>Santa Clara</v>
      </c>
      <c r="C101" s="50">
        <f>IF(ISBLANK(Data!C101), "", Data!C101)</f>
        <v>262</v>
      </c>
      <c r="D101" s="50" t="str">
        <f>IF(ISBLANK(Data!D101), "", Data!D101)</f>
        <v>Utah St.</v>
      </c>
      <c r="E101" s="50">
        <f>IF(ISBLANK(Data!E101), "", Data!E101)</f>
        <v>330</v>
      </c>
      <c r="F101" s="50" t="str">
        <f>IF(ISBLANK(Data!F101), "", Data!F101)</f>
        <v>N</v>
      </c>
      <c r="G101" s="50" t="str">
        <f>IF(ISBLANK(Data!G101), "", Data!G101)</f>
        <v>Santa Clara</v>
      </c>
      <c r="H101" s="50" t="str">
        <f>IF(ISBLANK(Data!H101), "", Data!H101)</f>
        <v>Utah St.</v>
      </c>
      <c r="I101" s="50" t="str">
        <f>IF(ISBLANK(Data!I101), "", Data!I101)</f>
        <v>Santa Clara</v>
      </c>
      <c r="J101" s="50" t="str">
        <f>IF(ISBLANK(Data!J101), "", Data!J101)</f>
        <v>Utah St.</v>
      </c>
      <c r="K101" s="50" t="str">
        <f>IF(ISBLANK(Data!K101), "", Data!K101)</f>
        <v>Santa Clara</v>
      </c>
      <c r="L101" s="50" t="str">
        <f>IF(ISBLANK(Data!L101), "", Data!L101)</f>
        <v>Utah State</v>
      </c>
      <c r="M101" s="50" t="str">
        <f>IF(ISBLANK(Data!M101), "", Data!M101)</f>
        <v>Santa Clara</v>
      </c>
      <c r="N101" s="50" t="str">
        <f>IF(ISBLANK(Data!N101), "", Data!N101)</f>
        <v>Utah St</v>
      </c>
      <c r="O101" s="50" t="str">
        <f>IF(ISBLANK(Data!O101), "", Data!O101)</f>
        <v>Santa Clara</v>
      </c>
      <c r="P101" s="50" t="str">
        <f>IF(ISBLANK(Data!P101), "", Data!P101)</f>
        <v>Utah St.</v>
      </c>
      <c r="Q101" s="50" t="str">
        <f>IF(ISBLANK(Data!Q101), "", Data!Q101)</f>
        <v>Santa Clara</v>
      </c>
      <c r="R101" s="50" t="str">
        <f>IF(ISBLANK(Data!R101), "", Data!R101)</f>
        <v>Utah State</v>
      </c>
      <c r="S101" s="20">
        <f>Data!W101-Data!CD101</f>
        <v>-0.20000000000000007</v>
      </c>
      <c r="T101" s="20">
        <f>Data!X101-Data!CE101</f>
        <v>-10.57</v>
      </c>
      <c r="U101" s="20">
        <f>Data!Y101-Data!CF101</f>
        <v>-5.7000000000000028</v>
      </c>
      <c r="V101" s="20">
        <f>Data!Z101-Data!CG101</f>
        <v>4.9000000000000057</v>
      </c>
      <c r="W101" s="20">
        <f>Data!AA101-Data!CH101</f>
        <v>2.6000000000000085</v>
      </c>
      <c r="X101" s="20">
        <f>Data!AB101-Data!CI101</f>
        <v>7.9000000000000001E-2</v>
      </c>
      <c r="Y101" s="20">
        <f>Data!AC101-Data!CJ101</f>
        <v>-0.64</v>
      </c>
      <c r="Z101" s="20">
        <f>Data!AD101-Data!CK101</f>
        <v>0.89999999999999147</v>
      </c>
      <c r="AA101" s="20">
        <f>Data!AE101-Data!CL101</f>
        <v>1.6000000000000085</v>
      </c>
      <c r="AB101" s="20">
        <f>Data!AF101-Data!CM101</f>
        <v>-0.64</v>
      </c>
      <c r="AC101" s="20">
        <f>Data!AG101-Data!CN101</f>
        <v>-3.8999999999999915</v>
      </c>
      <c r="AD101" s="20">
        <f>Data!AH101-Data!CO101</f>
        <v>5</v>
      </c>
      <c r="AE101" s="20">
        <f>Data!AI101-Data!CP101</f>
        <v>-0.21220000000000006</v>
      </c>
      <c r="AF101" s="20">
        <f>Data!AJ101-Data!CQ101</f>
        <v>-1.2</v>
      </c>
      <c r="AG101" s="20">
        <f>Data!AK101-Data!CR101</f>
        <v>-0.14305555555555555</v>
      </c>
      <c r="AH101" s="20">
        <f>Data!AL101-Data!CS101</f>
        <v>-111</v>
      </c>
      <c r="AI101" s="20">
        <f>Data!AM101-Data!CT101</f>
        <v>-11.75</v>
      </c>
      <c r="AJ101" s="20">
        <f>Data!AN101-Data!CU101</f>
        <v>-2.57</v>
      </c>
      <c r="AK101" s="20">
        <f>Data!AO101-Data!CV101</f>
        <v>-50</v>
      </c>
      <c r="AL101" s="20">
        <f>Data!AP101-Data!CW101</f>
        <v>67</v>
      </c>
      <c r="AM101" s="20">
        <f>Data!AQ101-Data!CX101</f>
        <v>16</v>
      </c>
      <c r="AN101" s="20">
        <f>Data!AR101-Data!CY101</f>
        <v>-6.0000000000000053E-2</v>
      </c>
      <c r="AO101" s="20">
        <f>Data!AS101-Data!CZ101</f>
        <v>24</v>
      </c>
      <c r="AP101" s="20">
        <f>Data!AT101-Data!DA101</f>
        <v>52</v>
      </c>
      <c r="AQ101" s="20">
        <f>Data!AU101-Data!DB101</f>
        <v>2.899999999999997E-2</v>
      </c>
      <c r="AR101" s="20">
        <f>Data!AV101-Data!DC101</f>
        <v>-16</v>
      </c>
      <c r="AS101" s="20">
        <f>Data!AW101-Data!DD101</f>
        <v>-20</v>
      </c>
      <c r="AT101" s="20">
        <f>Data!AX101-Data!DE101</f>
        <v>-1.3000000000000012E-2</v>
      </c>
      <c r="AU101" s="20">
        <f>Data!AY101-Data!DF101</f>
        <v>24</v>
      </c>
      <c r="AV101" s="20">
        <f>Data!AZ101-Data!DG101</f>
        <v>1.1944444444444446</v>
      </c>
      <c r="AW101" s="20">
        <f>Data!BA101-Data!DH101</f>
        <v>19</v>
      </c>
      <c r="AX101" s="20">
        <f>Data!BB101-Data!DI101</f>
        <v>-3.2222222222222214</v>
      </c>
      <c r="AY101" s="20">
        <f>Data!BC101-Data!DJ101</f>
        <v>-33</v>
      </c>
      <c r="AZ101" s="20">
        <f>Data!BD101-Data!DK101</f>
        <v>-20</v>
      </c>
      <c r="BA101" s="20">
        <f>Data!BE101-Data!DL101</f>
        <v>-19</v>
      </c>
      <c r="BB101" s="20">
        <f>Data!BF101-Data!DM101</f>
        <v>15</v>
      </c>
      <c r="BC101" s="20">
        <f>Data!BG101-Data!DN101</f>
        <v>-2</v>
      </c>
      <c r="BD101" s="20">
        <f>Data!BH101-Data!DO101</f>
        <v>-5</v>
      </c>
      <c r="BE101" s="20">
        <f>Data!BI101-Data!DP101</f>
        <v>6.6999999999999886</v>
      </c>
      <c r="BF101" s="20">
        <f>Data!BJ101-Data!DQ101</f>
        <v>-11.7</v>
      </c>
      <c r="BG101" s="20">
        <f>Data!BK101-Data!DR101</f>
        <v>-0.41900000000000004</v>
      </c>
      <c r="BH101" s="20">
        <f>Data!BL101-Data!DS101</f>
        <v>1.5</v>
      </c>
      <c r="BI101" s="20">
        <f>Data!BM101-Data!DT101</f>
        <v>-0.21600000000000003</v>
      </c>
      <c r="BJ101" s="20">
        <f>Data!BN101-Data!DU101</f>
        <v>5.1999999999999993</v>
      </c>
      <c r="BK101" s="20">
        <f>Data!BO101-Data!DV101</f>
        <v>-2</v>
      </c>
      <c r="BL101" s="20">
        <f>Data!BP101-Data!DW101</f>
        <v>-1.9</v>
      </c>
      <c r="BM101" s="20">
        <f>Data!BQ101-Data!DX101</f>
        <v>-2</v>
      </c>
      <c r="BN101" s="20">
        <f>Data!BR101-Data!DY101</f>
        <v>-0.19999999999999929</v>
      </c>
      <c r="BO101" s="20">
        <f>Data!BS101-Data!DZ101</f>
        <v>131</v>
      </c>
      <c r="BP101" s="20">
        <f>Data!BT101-Data!EA101</f>
        <v>-0.121</v>
      </c>
      <c r="BQ101" s="20">
        <f>Data!BU101-Data!EB101</f>
        <v>-3</v>
      </c>
      <c r="BR101" s="20">
        <f>Data!BV101-Data!EC101</f>
        <v>110</v>
      </c>
      <c r="BS101" s="20">
        <f>Data!BW101-Data!ED101</f>
        <v>62</v>
      </c>
      <c r="BT101" s="20">
        <f>Data!BX101-Data!EE101</f>
        <v>46</v>
      </c>
      <c r="BU101" s="20">
        <f>Data!BY101-Data!EF101</f>
        <v>71</v>
      </c>
      <c r="BV101" s="20">
        <f>Data!BZ101-Data!EG101</f>
        <v>86</v>
      </c>
      <c r="BW101" s="20">
        <f>Data!CA101-Data!EH101</f>
        <v>44.099999999999994</v>
      </c>
      <c r="BX101" s="20">
        <f>Data!CB101-Data!EI101</f>
        <v>129</v>
      </c>
      <c r="BY101" s="20">
        <f>Data!CC101-Data!EJ101</f>
        <v>94</v>
      </c>
      <c r="BZ101" s="20">
        <f>Data!EK101</f>
        <v>10607.4</v>
      </c>
      <c r="CA101" s="20">
        <f>Data!EL101</f>
        <v>11724.9</v>
      </c>
      <c r="CB101" s="20">
        <f>Data!EM101</f>
        <v>103.36</v>
      </c>
      <c r="CC101" s="20">
        <f>Data!EN101</f>
        <v>67.759999999999991</v>
      </c>
      <c r="CD101" s="20">
        <f>Data!EO101</f>
        <v>11.404200000000001</v>
      </c>
      <c r="CE101" s="20">
        <f>Data!EP101</f>
        <v>113.23200000000001</v>
      </c>
      <c r="CF101" s="50">
        <f>IF(ISBLANK(Data!EQ101), "", Data!EQ101)</f>
        <v>82</v>
      </c>
      <c r="CG101" s="50">
        <f>IF(ISBLANK(Data!ER101), "", Data!ER101)</f>
        <v>84</v>
      </c>
      <c r="CH101" s="61" t="str">
        <f>IF(ISBLANK(Data!ES101), "", Data!ES101)</f>
        <v>Utah St.</v>
      </c>
      <c r="CI101" s="61">
        <f>IF(ISBLANK(Data!ET101), "", Data!ET101)</f>
        <v>166</v>
      </c>
    </row>
    <row r="102" spans="1:87" x14ac:dyDescent="0.45">
      <c r="A102" s="50">
        <f>IF(ISBLANK(Data!A102), "", Data!A102)</f>
        <v>45274</v>
      </c>
      <c r="B102" s="50" t="str">
        <f>IF(ISBLANK(Data!B102), "", Data!B102)</f>
        <v>Tulane</v>
      </c>
      <c r="C102" s="50">
        <f>IF(ISBLANK(Data!C102), "", Data!C102)</f>
        <v>308</v>
      </c>
      <c r="D102" s="50" t="str">
        <f>IF(ISBLANK(Data!D102), "", Data!D102)</f>
        <v>Furman</v>
      </c>
      <c r="E102" s="50">
        <f>IF(ISBLANK(Data!E102), "", Data!E102)</f>
        <v>94</v>
      </c>
      <c r="F102" s="50" t="str">
        <f>IF(ISBLANK(Data!F102), "", Data!F102)</f>
        <v>N</v>
      </c>
      <c r="G102" s="50" t="str">
        <f>IF(ISBLANK(Data!G102), "", Data!G102)</f>
        <v>Tulane</v>
      </c>
      <c r="H102" s="50" t="str">
        <f>IF(ISBLANK(Data!H102), "", Data!H102)</f>
        <v>Furman</v>
      </c>
      <c r="I102" s="50" t="str">
        <f>IF(ISBLANK(Data!I102), "", Data!I102)</f>
        <v>Tulane</v>
      </c>
      <c r="J102" s="50" t="str">
        <f>IF(ISBLANK(Data!J102), "", Data!J102)</f>
        <v>Furman</v>
      </c>
      <c r="K102" s="50" t="str">
        <f>IF(ISBLANK(Data!K102), "", Data!K102)</f>
        <v>Tulane</v>
      </c>
      <c r="L102" s="50" t="str">
        <f>IF(ISBLANK(Data!L102), "", Data!L102)</f>
        <v>Furman</v>
      </c>
      <c r="M102" s="50" t="str">
        <f>IF(ISBLANK(Data!M102), "", Data!M102)</f>
        <v>Tulane</v>
      </c>
      <c r="N102" s="50" t="str">
        <f>IF(ISBLANK(Data!N102), "", Data!N102)</f>
        <v>Furman</v>
      </c>
      <c r="O102" s="50" t="str">
        <f>IF(ISBLANK(Data!O102), "", Data!O102)</f>
        <v>Tulane</v>
      </c>
      <c r="P102" s="50" t="str">
        <f>IF(ISBLANK(Data!P102), "", Data!P102)</f>
        <v>Furman</v>
      </c>
      <c r="Q102" s="50" t="str">
        <f>IF(ISBLANK(Data!Q102), "", Data!Q102)</f>
        <v>Tulane</v>
      </c>
      <c r="R102" s="50" t="str">
        <f>IF(ISBLANK(Data!R102), "", Data!R102)</f>
        <v>Furman</v>
      </c>
      <c r="S102" s="20">
        <f>Data!W102-Data!CD102</f>
        <v>0.25</v>
      </c>
      <c r="T102" s="20">
        <f>Data!X102-Data!CE102</f>
        <v>2.8699999999999997</v>
      </c>
      <c r="U102" s="20">
        <f>Data!Y102-Data!CF102</f>
        <v>2.1000000000000085</v>
      </c>
      <c r="V102" s="20">
        <f>Data!Z102-Data!CG102</f>
        <v>-0.79999999999999716</v>
      </c>
      <c r="W102" s="20">
        <f>Data!AA102-Data!CH102</f>
        <v>1.7000000000000028</v>
      </c>
      <c r="X102" s="20">
        <f>Data!AB102-Data!CI102</f>
        <v>0.2</v>
      </c>
      <c r="Y102" s="20">
        <f>Data!AC102-Data!CJ102</f>
        <v>-7.1099999999999994</v>
      </c>
      <c r="Z102" s="20">
        <f>Data!AD102-Data!CK102</f>
        <v>-7</v>
      </c>
      <c r="AA102" s="20">
        <f>Data!AE102-Data!CL102</f>
        <v>9.9999999999994316E-2</v>
      </c>
      <c r="AB102" s="20">
        <f>Data!AF102-Data!CM102</f>
        <v>-7.1099999999999994</v>
      </c>
      <c r="AC102" s="20">
        <f>Data!AG102-Data!CN102</f>
        <v>0.29999999999999716</v>
      </c>
      <c r="AD102" s="20">
        <f>Data!AH102-Data!CO102</f>
        <v>-1</v>
      </c>
      <c r="AE102" s="20">
        <f>Data!AI102-Data!CP102</f>
        <v>3.6299999999999999E-2</v>
      </c>
      <c r="AF102" s="20">
        <f>Data!AJ102-Data!CQ102</f>
        <v>2.5</v>
      </c>
      <c r="AG102" s="20">
        <f>Data!AK102-Data!CR102</f>
        <v>0.3125</v>
      </c>
      <c r="AH102" s="20">
        <f>Data!AL102-Data!CS102</f>
        <v>66</v>
      </c>
      <c r="AI102" s="20">
        <f>Data!AM102-Data!CT102</f>
        <v>4.88</v>
      </c>
      <c r="AJ102" s="20">
        <f>Data!AN102-Data!CU102</f>
        <v>-3</v>
      </c>
      <c r="AK102" s="20">
        <f>Data!AO102-Data!CV102</f>
        <v>-146</v>
      </c>
      <c r="AL102" s="20">
        <f>Data!AP102-Data!CW102</f>
        <v>-151</v>
      </c>
      <c r="AM102" s="20">
        <f>Data!AQ102-Data!CX102</f>
        <v>-196</v>
      </c>
      <c r="AN102" s="20">
        <f>Data!AR102-Data!CY102</f>
        <v>4.6000000000000041E-2</v>
      </c>
      <c r="AO102" s="20">
        <f>Data!AS102-Data!CZ102</f>
        <v>-54</v>
      </c>
      <c r="AP102" s="20">
        <f>Data!AT102-Data!DA102</f>
        <v>-151</v>
      </c>
      <c r="AQ102" s="20">
        <f>Data!AU102-Data!DB102</f>
        <v>-3.2000000000000028E-2</v>
      </c>
      <c r="AR102" s="20">
        <f>Data!AV102-Data!DC102</f>
        <v>52</v>
      </c>
      <c r="AS102" s="20">
        <f>Data!AW102-Data!DD102</f>
        <v>55</v>
      </c>
      <c r="AT102" s="20">
        <f>Data!AX102-Data!DE102</f>
        <v>5.0000000000000044E-2</v>
      </c>
      <c r="AU102" s="20">
        <f>Data!AY102-Data!DF102</f>
        <v>-69</v>
      </c>
      <c r="AV102" s="20">
        <f>Data!AZ102-Data!DG102</f>
        <v>-8.625</v>
      </c>
      <c r="AW102" s="20">
        <f>Data!BA102-Data!DH102</f>
        <v>-143</v>
      </c>
      <c r="AX102" s="20">
        <f>Data!BB102-Data!DI102</f>
        <v>-17.875</v>
      </c>
      <c r="AY102" s="20">
        <f>Data!BC102-Data!DJ102</f>
        <v>-90</v>
      </c>
      <c r="AZ102" s="20">
        <f>Data!BD102-Data!DK102</f>
        <v>5</v>
      </c>
      <c r="BA102" s="20">
        <f>Data!BE102-Data!DL102</f>
        <v>-5</v>
      </c>
      <c r="BB102" s="20">
        <f>Data!BF102-Data!DM102</f>
        <v>-47</v>
      </c>
      <c r="BC102" s="20">
        <f>Data!BG102-Data!DN102</f>
        <v>-29</v>
      </c>
      <c r="BD102" s="20">
        <f>Data!BH102-Data!DO102</f>
        <v>2.8000000000000114</v>
      </c>
      <c r="BE102" s="20">
        <f>Data!BI102-Data!DP102</f>
        <v>0.75</v>
      </c>
      <c r="BF102" s="20">
        <f>Data!BJ102-Data!DQ102</f>
        <v>2.0250000000000004</v>
      </c>
      <c r="BG102" s="20">
        <f>Data!BK102-Data!DR102</f>
        <v>-0.27499999999999991</v>
      </c>
      <c r="BH102" s="20">
        <f>Data!BL102-Data!DS102</f>
        <v>-2.3249999999999993</v>
      </c>
      <c r="BI102" s="20">
        <f>Data!BM102-Data!DT102</f>
        <v>0.32799999999999996</v>
      </c>
      <c r="BJ102" s="20">
        <f>Data!BN102-Data!DU102</f>
        <v>-11.299999999999997</v>
      </c>
      <c r="BK102" s="20">
        <f>Data!BO102-Data!DV102</f>
        <v>11.900000000000002</v>
      </c>
      <c r="BL102" s="20">
        <f>Data!BP102-Data!DW102</f>
        <v>0.10000000000000009</v>
      </c>
      <c r="BM102" s="20">
        <f>Data!BQ102-Data!DX102</f>
        <v>2.5999999999999996</v>
      </c>
      <c r="BN102" s="20">
        <f>Data!BR102-Data!DY102</f>
        <v>0.39999999999999858</v>
      </c>
      <c r="BO102" s="20">
        <f>Data!BS102-Data!DZ102</f>
        <v>-79</v>
      </c>
      <c r="BP102" s="20">
        <f>Data!BT102-Data!EA102</f>
        <v>4.6999999999999986E-2</v>
      </c>
      <c r="BQ102" s="20">
        <f>Data!BU102-Data!EB102</f>
        <v>-8</v>
      </c>
      <c r="BR102" s="20">
        <f>Data!BV102-Data!EC102</f>
        <v>-60</v>
      </c>
      <c r="BS102" s="20">
        <f>Data!BW102-Data!ED102</f>
        <v>-48</v>
      </c>
      <c r="BT102" s="20">
        <f>Data!BX102-Data!EE102</f>
        <v>-138</v>
      </c>
      <c r="BU102" s="20">
        <f>Data!BY102-Data!EF102</f>
        <v>-58</v>
      </c>
      <c r="BV102" s="20">
        <f>Data!BZ102-Data!EG102</f>
        <v>-31</v>
      </c>
      <c r="BW102" s="20">
        <f>Data!CA102-Data!EH102</f>
        <v>-45.900000000000006</v>
      </c>
      <c r="BX102" s="20">
        <f>Data!CB102-Data!EI102</f>
        <v>-37</v>
      </c>
      <c r="BY102" s="20">
        <f>Data!CC102-Data!EJ102</f>
        <v>-23</v>
      </c>
      <c r="BZ102" s="20">
        <f>Data!EK102</f>
        <v>12006.87</v>
      </c>
      <c r="CA102" s="20">
        <f>Data!EL102</f>
        <v>11693.699999999999</v>
      </c>
      <c r="CB102" s="20">
        <f>Data!EM102</f>
        <v>93.8125</v>
      </c>
      <c r="CC102" s="20">
        <f>Data!EN102</f>
        <v>149.1</v>
      </c>
      <c r="CD102" s="20">
        <f>Data!EO102</f>
        <v>11.709599999999998</v>
      </c>
      <c r="CE102" s="20">
        <f>Data!EP102</f>
        <v>122.24000000000001</v>
      </c>
      <c r="CF102" s="50">
        <f>IF(ISBLANK(Data!EQ102), "", Data!EQ102)</f>
        <v>117</v>
      </c>
      <c r="CG102" s="50">
        <f>IF(ISBLANK(Data!ER102), "", Data!ER102)</f>
        <v>110</v>
      </c>
      <c r="CH102" s="61" t="str">
        <f>IF(ISBLANK(Data!ES102), "", Data!ES102)</f>
        <v>Tulane</v>
      </c>
      <c r="CI102" s="61">
        <f>IF(ISBLANK(Data!ET102), "", Data!ET102)</f>
        <v>227</v>
      </c>
    </row>
    <row r="103" spans="1:87" x14ac:dyDescent="0.45">
      <c r="A103" s="50">
        <f>IF(ISBLANK(Data!A103), "", Data!A103)</f>
        <v>45275</v>
      </c>
      <c r="B103" s="50" t="str">
        <f>IF(ISBLANK(Data!B103), "", Data!B103)</f>
        <v>Bradley</v>
      </c>
      <c r="C103" s="50">
        <f>IF(ISBLANK(Data!C103), "", Data!C103)</f>
        <v>29</v>
      </c>
      <c r="D103" s="50" t="str">
        <f>IF(ISBLANK(Data!D103), "", Data!D103)</f>
        <v>Cleveland St.</v>
      </c>
      <c r="E103" s="50">
        <f>IF(ISBLANK(Data!E103), "", Data!E103)</f>
        <v>54</v>
      </c>
      <c r="F103" s="50" t="str">
        <f>IF(ISBLANK(Data!F103), "", Data!F103)</f>
        <v>N</v>
      </c>
      <c r="G103" s="50" t="str">
        <f>IF(ISBLANK(Data!G103), "", Data!G103)</f>
        <v>Bradley</v>
      </c>
      <c r="H103" s="50" t="str">
        <f>IF(ISBLANK(Data!H103), "", Data!H103)</f>
        <v>Cleveland St.</v>
      </c>
      <c r="I103" s="50" t="str">
        <f>IF(ISBLANK(Data!I103), "", Data!I103)</f>
        <v>Bradley</v>
      </c>
      <c r="J103" s="50" t="str">
        <f>IF(ISBLANK(Data!J103), "", Data!J103)</f>
        <v>Cleveland St.</v>
      </c>
      <c r="K103" s="50" t="str">
        <f>IF(ISBLANK(Data!K103), "", Data!K103)</f>
        <v>Bradley</v>
      </c>
      <c r="L103" s="50" t="str">
        <f>IF(ISBLANK(Data!L103), "", Data!L103)</f>
        <v>Cleveland State</v>
      </c>
      <c r="M103" s="50" t="str">
        <f>IF(ISBLANK(Data!M103), "", Data!M103)</f>
        <v>Bradley</v>
      </c>
      <c r="N103" s="50" t="str">
        <f>IF(ISBLANK(Data!N103), "", Data!N103)</f>
        <v>Cleveland St</v>
      </c>
      <c r="O103" s="50" t="str">
        <f>IF(ISBLANK(Data!O103), "", Data!O103)</f>
        <v>Bradley</v>
      </c>
      <c r="P103" s="50" t="str">
        <f>IF(ISBLANK(Data!P103), "", Data!P103)</f>
        <v>Clev. St.</v>
      </c>
      <c r="Q103" s="50" t="str">
        <f>IF(ISBLANK(Data!Q103), "", Data!Q103)</f>
        <v>Bradley</v>
      </c>
      <c r="R103" s="50" t="str">
        <f>IF(ISBLANK(Data!R103), "", Data!R103)</f>
        <v>Cleveland State</v>
      </c>
      <c r="S103" s="20">
        <f>Data!W103-Data!CD103</f>
        <v>0.12121212121212199</v>
      </c>
      <c r="T103" s="20">
        <f>Data!X103-Data!CE103</f>
        <v>7.41</v>
      </c>
      <c r="U103" s="20">
        <f>Data!Y103-Data!CF103</f>
        <v>1.2000000000000028</v>
      </c>
      <c r="V103" s="20">
        <f>Data!Z103-Data!CG103</f>
        <v>-6.1999999999999886</v>
      </c>
      <c r="W103" s="20">
        <f>Data!AA103-Data!CH103</f>
        <v>-1.5</v>
      </c>
      <c r="X103" s="20">
        <f>Data!AB103-Data!CI103</f>
        <v>0.112</v>
      </c>
      <c r="Y103" s="20">
        <f>Data!AC103-Data!CJ103</f>
        <v>6.04</v>
      </c>
      <c r="Z103" s="20">
        <f>Data!AD103-Data!CK103</f>
        <v>4.0999999999999943</v>
      </c>
      <c r="AA103" s="20">
        <f>Data!AE103-Data!CL103</f>
        <v>-2</v>
      </c>
      <c r="AB103" s="20">
        <f>Data!AF103-Data!CM103</f>
        <v>4.04</v>
      </c>
      <c r="AC103" s="20">
        <f>Data!AG103-Data!CN103</f>
        <v>1.2999999999999972</v>
      </c>
      <c r="AD103" s="20">
        <f>Data!AH103-Data!CO103</f>
        <v>-6.4000000000000057</v>
      </c>
      <c r="AE103" s="20">
        <f>Data!AI103-Data!CP103</f>
        <v>0.21189999999999998</v>
      </c>
      <c r="AF103" s="20">
        <f>Data!AJ103-Data!CQ103</f>
        <v>1.9000000000000001</v>
      </c>
      <c r="AG103" s="20">
        <f>Data!AK103-Data!CR103</f>
        <v>0.18111111111111111</v>
      </c>
      <c r="AH103" s="20">
        <f>Data!AL103-Data!CS103</f>
        <v>114</v>
      </c>
      <c r="AI103" s="20">
        <f>Data!AM103-Data!CT103</f>
        <v>7.51</v>
      </c>
      <c r="AJ103" s="20">
        <f>Data!AN103-Data!CU103</f>
        <v>5.72</v>
      </c>
      <c r="AK103" s="20">
        <f>Data!AO103-Data!CV103</f>
        <v>-170</v>
      </c>
      <c r="AL103" s="20">
        <f>Data!AP103-Data!CW103</f>
        <v>-125</v>
      </c>
      <c r="AM103" s="20">
        <f>Data!AQ103-Data!CX103</f>
        <v>-149</v>
      </c>
      <c r="AN103" s="20">
        <f>Data!AR103-Data!CY103</f>
        <v>1.8000000000000016E-2</v>
      </c>
      <c r="AO103" s="20">
        <f>Data!AS103-Data!CZ103</f>
        <v>-2</v>
      </c>
      <c r="AP103" s="20">
        <f>Data!AT103-Data!DA103</f>
        <v>2</v>
      </c>
      <c r="AQ103" s="20">
        <f>Data!AU103-Data!DB103</f>
        <v>-1.3000000000000012E-2</v>
      </c>
      <c r="AR103" s="20">
        <f>Data!AV103-Data!DC103</f>
        <v>-56</v>
      </c>
      <c r="AS103" s="20">
        <f>Data!AW103-Data!DD103</f>
        <v>-99</v>
      </c>
      <c r="AT103" s="20">
        <f>Data!AX103-Data!DE103</f>
        <v>4.3000000000000038E-2</v>
      </c>
      <c r="AU103" s="20">
        <f>Data!AY103-Data!DF103</f>
        <v>-72</v>
      </c>
      <c r="AV103" s="20">
        <f>Data!AZ103-Data!DG103</f>
        <v>-6.3000000000000007</v>
      </c>
      <c r="AW103" s="20">
        <f>Data!BA103-Data!DH103</f>
        <v>-90</v>
      </c>
      <c r="AX103" s="20">
        <f>Data!BB103-Data!DI103</f>
        <v>-5.5333333333333385</v>
      </c>
      <c r="AY103" s="20">
        <f>Data!BC103-Data!DJ103</f>
        <v>-10</v>
      </c>
      <c r="AZ103" s="20">
        <f>Data!BD103-Data!DK103</f>
        <v>-44</v>
      </c>
      <c r="BA103" s="20">
        <f>Data!BE103-Data!DL103</f>
        <v>-26</v>
      </c>
      <c r="BB103" s="20">
        <f>Data!BF103-Data!DM103</f>
        <v>-15</v>
      </c>
      <c r="BC103" s="20">
        <f>Data!BG103-Data!DN103</f>
        <v>-51</v>
      </c>
      <c r="BD103" s="20">
        <f>Data!BH103-Data!DO103</f>
        <v>-2.2000000000000028</v>
      </c>
      <c r="BE103" s="20">
        <f>Data!BI103-Data!DP103</f>
        <v>1.5050000000000097</v>
      </c>
      <c r="BF103" s="20">
        <f>Data!BJ103-Data!DQ103</f>
        <v>-3.7469999999999999</v>
      </c>
      <c r="BG103" s="20">
        <f>Data!BK103-Data!DR103</f>
        <v>4.2999999999999927E-2</v>
      </c>
      <c r="BH103" s="20">
        <f>Data!BL103-Data!DS103</f>
        <v>0.91999999999999993</v>
      </c>
      <c r="BI103" s="20">
        <f>Data!BM103-Data!DT103</f>
        <v>-0.27799999999999991</v>
      </c>
      <c r="BJ103" s="20">
        <f>Data!BN103-Data!DU103</f>
        <v>4.3000000000000007</v>
      </c>
      <c r="BK103" s="20">
        <f>Data!BO103-Data!DV103</f>
        <v>-5.6999999999999993</v>
      </c>
      <c r="BL103" s="20">
        <f>Data!BP103-Data!DW103</f>
        <v>-1.7999999999999998</v>
      </c>
      <c r="BM103" s="20">
        <f>Data!BQ103-Data!DX103</f>
        <v>-2.7272727272727266</v>
      </c>
      <c r="BN103" s="20">
        <f>Data!BR103-Data!DY103</f>
        <v>-1.3999999999999986</v>
      </c>
      <c r="BO103" s="20">
        <f>Data!BS103-Data!DZ103</f>
        <v>-170</v>
      </c>
      <c r="BP103" s="20">
        <f>Data!BT103-Data!EA103</f>
        <v>0.14500000000000002</v>
      </c>
      <c r="BQ103" s="20">
        <f>Data!BU103-Data!EB103</f>
        <v>0</v>
      </c>
      <c r="BR103" s="20">
        <f>Data!BV103-Data!EC103</f>
        <v>-115</v>
      </c>
      <c r="BS103" s="20">
        <f>Data!BW103-Data!ED103</f>
        <v>-110</v>
      </c>
      <c r="BT103" s="20">
        <f>Data!BX103-Data!EE103</f>
        <v>-117</v>
      </c>
      <c r="BU103" s="20">
        <f>Data!BY103-Data!EF103</f>
        <v>-63</v>
      </c>
      <c r="BV103" s="20">
        <f>Data!BZ103-Data!EG103</f>
        <v>-80</v>
      </c>
      <c r="BW103" s="20">
        <f>Data!CA103-Data!EH103</f>
        <v>-61.7</v>
      </c>
      <c r="BX103" s="20">
        <f>Data!CB103-Data!EI103</f>
        <v>-172</v>
      </c>
      <c r="BY103" s="20">
        <f>Data!CC103-Data!EJ103</f>
        <v>-100</v>
      </c>
      <c r="BZ103" s="20">
        <f>Data!EK103</f>
        <v>11193.55</v>
      </c>
      <c r="CA103" s="20">
        <f>Data!EL103</f>
        <v>10419.57</v>
      </c>
      <c r="CB103" s="20">
        <f>Data!EM103</f>
        <v>122.13563636363635</v>
      </c>
      <c r="CC103" s="20">
        <f>Data!EN103</f>
        <v>81.451999999999998</v>
      </c>
      <c r="CD103" s="20">
        <f>Data!EO103</f>
        <v>11.3208</v>
      </c>
      <c r="CE103" s="20">
        <f>Data!EP103</f>
        <v>143.26900000000001</v>
      </c>
      <c r="CF103" s="50">
        <f>IF(ISBLANK(Data!EQ103), "", Data!EQ103)</f>
        <v>69</v>
      </c>
      <c r="CG103" s="50">
        <f>IF(ISBLANK(Data!ER103), "", Data!ER103)</f>
        <v>76</v>
      </c>
      <c r="CH103" s="61" t="str">
        <f>IF(ISBLANK(Data!ES103), "", Data!ES103)</f>
        <v>Cleveland St.</v>
      </c>
      <c r="CI103" s="61">
        <f>IF(ISBLANK(Data!ET103), "", Data!ET103)</f>
        <v>145</v>
      </c>
    </row>
    <row r="104" spans="1:87" x14ac:dyDescent="0.45">
      <c r="A104" s="50">
        <f>IF(ISBLANK(Data!A104), "", Data!A104)</f>
        <v>45275</v>
      </c>
      <c r="B104" s="50" t="str">
        <f>IF(ISBLANK(Data!B104), "", Data!B104)</f>
        <v>New Mexico St.</v>
      </c>
      <c r="C104" s="50">
        <f>IF(ISBLANK(Data!C104), "", Data!C104)</f>
        <v>195</v>
      </c>
      <c r="D104" s="50" t="str">
        <f>IF(ISBLANK(Data!D104), "", Data!D104)</f>
        <v>New Mexico</v>
      </c>
      <c r="E104" s="50">
        <f>IF(ISBLANK(Data!E104), "", Data!E104)</f>
        <v>194</v>
      </c>
      <c r="F104" s="50" t="str">
        <f>IF(ISBLANK(Data!F104), "", Data!F104)</f>
        <v>N</v>
      </c>
      <c r="G104" s="50" t="str">
        <f>IF(ISBLANK(Data!G104), "", Data!G104)</f>
        <v>New Mexico St.</v>
      </c>
      <c r="H104" s="50" t="str">
        <f>IF(ISBLANK(Data!H104), "", Data!H104)</f>
        <v>New Mexico</v>
      </c>
      <c r="I104" s="50" t="str">
        <f>IF(ISBLANK(Data!I104), "", Data!I104)</f>
        <v>New Mexico St.</v>
      </c>
      <c r="J104" s="50" t="str">
        <f>IF(ISBLANK(Data!J104), "", Data!J104)</f>
        <v>New Mexico</v>
      </c>
      <c r="K104" s="50" t="str">
        <f>IF(ISBLANK(Data!K104), "", Data!K104)</f>
        <v>New Mexico State</v>
      </c>
      <c r="L104" s="50" t="str">
        <f>IF(ISBLANK(Data!L104), "", Data!L104)</f>
        <v>New Mexico</v>
      </c>
      <c r="M104" s="50" t="str">
        <f>IF(ISBLANK(Data!M104), "", Data!M104)</f>
        <v>N Mex State</v>
      </c>
      <c r="N104" s="50" t="str">
        <f>IF(ISBLANK(Data!N104), "", Data!N104)</f>
        <v>New Mexico</v>
      </c>
      <c r="O104" s="50" t="str">
        <f>IF(ISBLANK(Data!O104), "", Data!O104)</f>
        <v>N. Mex. St.</v>
      </c>
      <c r="P104" s="50" t="str">
        <f>IF(ISBLANK(Data!P104), "", Data!P104)</f>
        <v>New Mexico</v>
      </c>
      <c r="Q104" s="50" t="str">
        <f>IF(ISBLANK(Data!Q104), "", Data!Q104)</f>
        <v>New Mexico State</v>
      </c>
      <c r="R104" s="50" t="str">
        <f>IF(ISBLANK(Data!R104), "", Data!R104)</f>
        <v>New Mexico</v>
      </c>
      <c r="S104" s="20">
        <f>Data!W104-Data!CD104</f>
        <v>-0.44545454545454605</v>
      </c>
      <c r="T104" s="20">
        <f>Data!X104-Data!CE104</f>
        <v>-25.369999999999997</v>
      </c>
      <c r="U104" s="20">
        <f>Data!Y104-Data!CF104</f>
        <v>-10.900000000000006</v>
      </c>
      <c r="V104" s="20">
        <f>Data!Z104-Data!CG104</f>
        <v>14.299999999999997</v>
      </c>
      <c r="W104" s="20">
        <f>Data!AA104-Data!CH104</f>
        <v>-6.4000000000000057</v>
      </c>
      <c r="X104" s="20">
        <f>Data!AB104-Data!CI104</f>
        <v>-7.6999999999999999E-2</v>
      </c>
      <c r="Y104" s="20">
        <f>Data!AC104-Data!CJ104</f>
        <v>9.34</v>
      </c>
      <c r="Z104" s="20">
        <f>Data!AD104-Data!CK104</f>
        <v>4.5</v>
      </c>
      <c r="AA104" s="20">
        <f>Data!AE104-Data!CL104</f>
        <v>-4.7999999999999972</v>
      </c>
      <c r="AB104" s="20">
        <f>Data!AF104-Data!CM104</f>
        <v>9.34</v>
      </c>
      <c r="AC104" s="20">
        <f>Data!AG104-Data!CN104</f>
        <v>-11.400000000000006</v>
      </c>
      <c r="AD104" s="20">
        <f>Data!AH104-Data!CO104</f>
        <v>12.899999999999991</v>
      </c>
      <c r="AE104" s="20">
        <f>Data!AI104-Data!CP104</f>
        <v>-0.55230000000000001</v>
      </c>
      <c r="AF104" s="20">
        <f>Data!AJ104-Data!CQ104</f>
        <v>-4.5</v>
      </c>
      <c r="AG104" s="20">
        <f>Data!AK104-Data!CR104</f>
        <v>-0.6</v>
      </c>
      <c r="AH104" s="20">
        <f>Data!AL104-Data!CS104</f>
        <v>-318</v>
      </c>
      <c r="AI104" s="20">
        <f>Data!AM104-Data!CT104</f>
        <v>-32.489999999999995</v>
      </c>
      <c r="AJ104" s="20">
        <f>Data!AN104-Data!CU104</f>
        <v>4.5500000000000007</v>
      </c>
      <c r="AK104" s="20">
        <f>Data!AO104-Data!CV104</f>
        <v>-67</v>
      </c>
      <c r="AL104" s="20">
        <f>Data!AP104-Data!CW104</f>
        <v>136</v>
      </c>
      <c r="AM104" s="20">
        <f>Data!AQ104-Data!CX104</f>
        <v>-25</v>
      </c>
      <c r="AN104" s="20">
        <f>Data!AR104-Data!CY104</f>
        <v>-4.2999999999999983E-2</v>
      </c>
      <c r="AO104" s="20">
        <f>Data!AS104-Data!CZ104</f>
        <v>7</v>
      </c>
      <c r="AP104" s="20">
        <f>Data!AT104-Data!DA104</f>
        <v>24</v>
      </c>
      <c r="AQ104" s="20">
        <f>Data!AU104-Data!DB104</f>
        <v>-5.9999999999999498E-3</v>
      </c>
      <c r="AR104" s="20">
        <f>Data!AV104-Data!DC104</f>
        <v>4</v>
      </c>
      <c r="AS104" s="20">
        <f>Data!AW104-Data!DD104</f>
        <v>7</v>
      </c>
      <c r="AT104" s="20">
        <f>Data!AX104-Data!DE104</f>
        <v>-3.0000000000000027E-3</v>
      </c>
      <c r="AU104" s="20">
        <f>Data!AY104-Data!DF104</f>
        <v>-29</v>
      </c>
      <c r="AV104" s="20">
        <f>Data!AZ104-Data!DG104</f>
        <v>1.2142857142857135</v>
      </c>
      <c r="AW104" s="20">
        <f>Data!BA104-Data!DH104</f>
        <v>-25</v>
      </c>
      <c r="AX104" s="20">
        <f>Data!BB104-Data!DI104</f>
        <v>13.871428571428567</v>
      </c>
      <c r="AY104" s="20">
        <f>Data!BC104-Data!DJ104</f>
        <v>-18</v>
      </c>
      <c r="AZ104" s="20">
        <f>Data!BD104-Data!DK104</f>
        <v>-17</v>
      </c>
      <c r="BA104" s="20">
        <f>Data!BE104-Data!DL104</f>
        <v>-13</v>
      </c>
      <c r="BB104" s="20">
        <f>Data!BF104-Data!DM104</f>
        <v>32</v>
      </c>
      <c r="BC104" s="20">
        <f>Data!BG104-Data!DN104</f>
        <v>44</v>
      </c>
      <c r="BD104" s="20">
        <f>Data!BH104-Data!DO104</f>
        <v>-13.899999999999991</v>
      </c>
      <c r="BE104" s="20">
        <f>Data!BI104-Data!DP104</f>
        <v>6.1640000000000015</v>
      </c>
      <c r="BF104" s="20">
        <f>Data!BJ104-Data!DQ104</f>
        <v>-20.081999999999997</v>
      </c>
      <c r="BG104" s="20">
        <f>Data!BK104-Data!DR104</f>
        <v>-0.48599999999999999</v>
      </c>
      <c r="BH104" s="20">
        <f>Data!BL104-Data!DS104</f>
        <v>1.9359999999999999</v>
      </c>
      <c r="BI104" s="20">
        <f>Data!BM104-Data!DT104</f>
        <v>-0.32499999999999996</v>
      </c>
      <c r="BJ104" s="20">
        <f>Data!BN104-Data!DU104</f>
        <v>0.5</v>
      </c>
      <c r="BK104" s="20">
        <f>Data!BO104-Data!DV104</f>
        <v>-1.6000000000000014</v>
      </c>
      <c r="BL104" s="20">
        <f>Data!BP104-Data!DW104</f>
        <v>-1.6000000000000005</v>
      </c>
      <c r="BM104" s="20">
        <f>Data!BQ104-Data!DX104</f>
        <v>-2.4000000000000004</v>
      </c>
      <c r="BN104" s="20">
        <f>Data!BR104-Data!DY104</f>
        <v>2.2999999999999972</v>
      </c>
      <c r="BO104" s="20">
        <f>Data!BS104-Data!DZ104</f>
        <v>255</v>
      </c>
      <c r="BP104" s="20">
        <f>Data!BT104-Data!EA104</f>
        <v>-0.17799999999999999</v>
      </c>
      <c r="BQ104" s="20">
        <f>Data!BU104-Data!EB104</f>
        <v>-3</v>
      </c>
      <c r="BR104" s="20">
        <f>Data!BV104-Data!EC104</f>
        <v>310</v>
      </c>
      <c r="BS104" s="20">
        <f>Data!BW104-Data!ED104</f>
        <v>243</v>
      </c>
      <c r="BT104" s="20">
        <f>Data!BX104-Data!EE104</f>
        <v>248</v>
      </c>
      <c r="BU104" s="20">
        <f>Data!BY104-Data!EF104</f>
        <v>252</v>
      </c>
      <c r="BV104" s="20">
        <f>Data!BZ104-Data!EG104</f>
        <v>241</v>
      </c>
      <c r="BW104" s="20">
        <f>Data!CA104-Data!EH104</f>
        <v>164</v>
      </c>
      <c r="BX104" s="20">
        <f>Data!CB104-Data!EI104</f>
        <v>245</v>
      </c>
      <c r="BY104" s="20">
        <f>Data!CC104-Data!EJ104</f>
        <v>272</v>
      </c>
      <c r="BZ104" s="20">
        <f>Data!EK104</f>
        <v>9890.64</v>
      </c>
      <c r="CA104" s="20">
        <f>Data!EL104</f>
        <v>12564.45</v>
      </c>
      <c r="CB104" s="20">
        <f>Data!EM104</f>
        <v>118.77839999999999</v>
      </c>
      <c r="CC104" s="20">
        <f>Data!EN104</f>
        <v>74.899999999999991</v>
      </c>
      <c r="CD104" s="20">
        <f>Data!EO104</f>
        <v>14.958599999999999</v>
      </c>
      <c r="CE104" s="20">
        <f>Data!EP104</f>
        <v>132.93599999999998</v>
      </c>
      <c r="CF104" s="50">
        <f>IF(ISBLANK(Data!EQ104), "", Data!EQ104)</f>
        <v>72</v>
      </c>
      <c r="CG104" s="50">
        <f>IF(ISBLANK(Data!ER104), "", Data!ER104)</f>
        <v>73</v>
      </c>
      <c r="CH104" s="61" t="str">
        <f>IF(ISBLANK(Data!ES104), "", Data!ES104)</f>
        <v>New Mexico</v>
      </c>
      <c r="CI104" s="61">
        <f>IF(ISBLANK(Data!ET104), "", Data!ET104)</f>
        <v>145</v>
      </c>
    </row>
    <row r="105" spans="1:87" x14ac:dyDescent="0.45">
      <c r="A105" s="50">
        <f>IF(ISBLANK(Data!A105), "", Data!A105)</f>
        <v>45275</v>
      </c>
      <c r="B105" s="50" t="str">
        <f>IF(ISBLANK(Data!B105), "", Data!B105)</f>
        <v>Gonzaga</v>
      </c>
      <c r="C105" s="50">
        <f>IF(ISBLANK(Data!C105), "", Data!C105)</f>
        <v>103</v>
      </c>
      <c r="D105" s="50" t="str">
        <f>IF(ISBLANK(Data!D105), "", Data!D105)</f>
        <v>Connecticut</v>
      </c>
      <c r="E105" s="50">
        <f>IF(ISBLANK(Data!E105), "", Data!E105)</f>
        <v>60</v>
      </c>
      <c r="F105" s="50" t="str">
        <f>IF(ISBLANK(Data!F105), "", Data!F105)</f>
        <v>Y</v>
      </c>
      <c r="G105" s="50" t="str">
        <f>IF(ISBLANK(Data!G105), "", Data!G105)</f>
        <v>Gonzaga</v>
      </c>
      <c r="H105" s="50" t="str">
        <f>IF(ISBLANK(Data!H105), "", Data!H105)</f>
        <v>Connecticut</v>
      </c>
      <c r="I105" s="50" t="str">
        <f>IF(ISBLANK(Data!I105), "", Data!I105)</f>
        <v>Gonzaga</v>
      </c>
      <c r="J105" s="50" t="str">
        <f>IF(ISBLANK(Data!J105), "", Data!J105)</f>
        <v>Connecticut</v>
      </c>
      <c r="K105" s="50" t="str">
        <f>IF(ISBLANK(Data!K105), "", Data!K105)</f>
        <v>Gonzaga</v>
      </c>
      <c r="L105" s="50" t="str">
        <f>IF(ISBLANK(Data!L105), "", Data!L105)</f>
        <v>Connecticut</v>
      </c>
      <c r="M105" s="50" t="str">
        <f>IF(ISBLANK(Data!M105), "", Data!M105)</f>
        <v>Gonzaga</v>
      </c>
      <c r="N105" s="50" t="str">
        <f>IF(ISBLANK(Data!N105), "", Data!N105)</f>
        <v>Connecticut</v>
      </c>
      <c r="O105" s="50" t="str">
        <f>IF(ISBLANK(Data!O105), "", Data!O105)</f>
        <v>Gonzaga</v>
      </c>
      <c r="P105" s="50" t="str">
        <f>IF(ISBLANK(Data!P105), "", Data!P105)</f>
        <v>UConn</v>
      </c>
      <c r="Q105" s="50" t="str">
        <f>IF(ISBLANK(Data!Q105), "", Data!Q105)</f>
        <v>Gonzaga</v>
      </c>
      <c r="R105" s="50" t="str">
        <f>IF(ISBLANK(Data!R105), "", Data!R105)</f>
        <v>Connecticut</v>
      </c>
      <c r="S105" s="20">
        <f>Data!W105-Data!CD105</f>
        <v>-9.9999999999999978E-2</v>
      </c>
      <c r="T105" s="20">
        <f>Data!X105-Data!CE105</f>
        <v>-5.3900000000000006</v>
      </c>
      <c r="U105" s="20">
        <f>Data!Y105-Data!CF105</f>
        <v>-5</v>
      </c>
      <c r="V105" s="20">
        <f>Data!Z105-Data!CG105</f>
        <v>0.29999999999999716</v>
      </c>
      <c r="W105" s="20">
        <f>Data!AA105-Data!CH105</f>
        <v>4.6000000000000085</v>
      </c>
      <c r="X105" s="20">
        <f>Data!AB105-Data!CI105</f>
        <v>1.1000000000000003E-2</v>
      </c>
      <c r="Y105" s="20">
        <f>Data!AC105-Data!CJ105</f>
        <v>9.1999999999999993</v>
      </c>
      <c r="Z105" s="20">
        <f>Data!AD105-Data!CK105</f>
        <v>5.4000000000000057</v>
      </c>
      <c r="AA105" s="20">
        <f>Data!AE105-Data!CL105</f>
        <v>-3.8000000000000114</v>
      </c>
      <c r="AB105" s="20">
        <f>Data!AF105-Data!CM105</f>
        <v>9.1999999999999993</v>
      </c>
      <c r="AC105" s="20">
        <f>Data!AG105-Data!CN105</f>
        <v>-2.2000000000000028</v>
      </c>
      <c r="AD105" s="20">
        <f>Data!AH105-Data!CO105</f>
        <v>0.79999999999999716</v>
      </c>
      <c r="AE105" s="20">
        <f>Data!AI105-Data!CP105</f>
        <v>-2.0800000000000041E-2</v>
      </c>
      <c r="AF105" s="20">
        <f>Data!AJ105-Data!CQ105</f>
        <v>-0.5</v>
      </c>
      <c r="AG105" s="20">
        <f>Data!AK105-Data!CR105</f>
        <v>-3.7777777777777771E-2</v>
      </c>
      <c r="AH105" s="20">
        <f>Data!AL105-Data!CS105</f>
        <v>-60</v>
      </c>
      <c r="AI105" s="20">
        <f>Data!AM105-Data!CT105</f>
        <v>-3.870000000000001</v>
      </c>
      <c r="AJ105" s="20">
        <f>Data!AN105-Data!CU105</f>
        <v>5.89</v>
      </c>
      <c r="AK105" s="20">
        <f>Data!AO105-Data!CV105</f>
        <v>-25</v>
      </c>
      <c r="AL105" s="20">
        <f>Data!AP105-Data!CW105</f>
        <v>21</v>
      </c>
      <c r="AM105" s="20">
        <f>Data!AQ105-Data!CX105</f>
        <v>40</v>
      </c>
      <c r="AN105" s="20">
        <f>Data!AR105-Data!CY105</f>
        <v>-1.0000000000000009E-2</v>
      </c>
      <c r="AO105" s="20">
        <f>Data!AS105-Data!CZ105</f>
        <v>-19</v>
      </c>
      <c r="AP105" s="20">
        <f>Data!AT105-Data!DA105</f>
        <v>-54</v>
      </c>
      <c r="AQ105" s="20">
        <f>Data!AU105-Data!DB105</f>
        <v>-4.0000000000000036E-3</v>
      </c>
      <c r="AR105" s="20">
        <f>Data!AV105-Data!DC105</f>
        <v>-34</v>
      </c>
      <c r="AS105" s="20">
        <f>Data!AW105-Data!DD105</f>
        <v>-41</v>
      </c>
      <c r="AT105" s="20">
        <f>Data!AX105-Data!DE105</f>
        <v>-2.4000000000000021E-2</v>
      </c>
      <c r="AU105" s="20">
        <f>Data!AY105-Data!DF105</f>
        <v>7</v>
      </c>
      <c r="AV105" s="20">
        <f>Data!AZ105-Data!DG105</f>
        <v>2.2333333333333343</v>
      </c>
      <c r="AW105" s="20">
        <f>Data!BA105-Data!DH105</f>
        <v>20</v>
      </c>
      <c r="AX105" s="20">
        <f>Data!BB105-Data!DI105</f>
        <v>6.87777777777778</v>
      </c>
      <c r="AY105" s="20">
        <f>Data!BC105-Data!DJ105</f>
        <v>-25</v>
      </c>
      <c r="AZ105" s="20">
        <f>Data!BD105-Data!DK105</f>
        <v>8</v>
      </c>
      <c r="BA105" s="20">
        <f>Data!BE105-Data!DL105</f>
        <v>-21</v>
      </c>
      <c r="BB105" s="20">
        <f>Data!BF105-Data!DM105</f>
        <v>24</v>
      </c>
      <c r="BC105" s="20">
        <f>Data!BG105-Data!DN105</f>
        <v>7</v>
      </c>
      <c r="BD105" s="20">
        <f>Data!BH105-Data!DO105</f>
        <v>-2.5</v>
      </c>
      <c r="BE105" s="20">
        <f>Data!BI105-Data!DP105</f>
        <v>2.0999999999999943</v>
      </c>
      <c r="BF105" s="20">
        <f>Data!BJ105-Data!DQ105</f>
        <v>-4.5999999999999979</v>
      </c>
      <c r="BG105" s="20">
        <f>Data!BK105-Data!DR105</f>
        <v>-0.58499999999999996</v>
      </c>
      <c r="BH105" s="20">
        <f>Data!BL105-Data!DS105</f>
        <v>2.3999999999999986</v>
      </c>
      <c r="BI105" s="20">
        <f>Data!BM105-Data!DT105</f>
        <v>-6.6000000000000059E-2</v>
      </c>
      <c r="BJ105" s="20">
        <f>Data!BN105-Data!DU105</f>
        <v>-5.3999999999999986</v>
      </c>
      <c r="BK105" s="20">
        <f>Data!BO105-Data!DV105</f>
        <v>-4.1000000000000014</v>
      </c>
      <c r="BL105" s="20">
        <f>Data!BP105-Data!DW105</f>
        <v>-2.1000000000000005</v>
      </c>
      <c r="BM105" s="20">
        <f>Data!BQ105-Data!DX105</f>
        <v>0.80000000000000071</v>
      </c>
      <c r="BN105" s="20">
        <f>Data!BR105-Data!DY105</f>
        <v>0.69999999999999929</v>
      </c>
      <c r="BO105" s="20">
        <f>Data!BS105-Data!DZ105</f>
        <v>28</v>
      </c>
      <c r="BP105" s="20">
        <f>Data!BT105-Data!EA105</f>
        <v>-4.6000000000000041E-2</v>
      </c>
      <c r="BQ105" s="20">
        <f>Data!BU105-Data!EB105</f>
        <v>4</v>
      </c>
      <c r="BR105" s="20">
        <f>Data!BV105-Data!EC105</f>
        <v>27</v>
      </c>
      <c r="BS105" s="20">
        <f>Data!BW105-Data!ED105</f>
        <v>5</v>
      </c>
      <c r="BT105" s="20">
        <f>Data!BX105-Data!EE105</f>
        <v>21</v>
      </c>
      <c r="BU105" s="20">
        <f>Data!BY105-Data!EF105</f>
        <v>11</v>
      </c>
      <c r="BV105" s="20">
        <f>Data!BZ105-Data!EG105</f>
        <v>7</v>
      </c>
      <c r="BW105" s="20">
        <f>Data!CA105-Data!EH105</f>
        <v>7.3999999999999995</v>
      </c>
      <c r="BX105" s="20">
        <f>Data!CB105-Data!EI105</f>
        <v>28</v>
      </c>
      <c r="BY105" s="20">
        <f>Data!CC105-Data!EJ105</f>
        <v>8</v>
      </c>
      <c r="BZ105" s="20">
        <f>Data!EK105</f>
        <v>10986.300000000001</v>
      </c>
      <c r="CA105" s="20">
        <f>Data!EL105</f>
        <v>11492.4</v>
      </c>
      <c r="CB105" s="20">
        <f>Data!EM105</f>
        <v>80.52</v>
      </c>
      <c r="CC105" s="20">
        <f>Data!EN105</f>
        <v>72.52000000000001</v>
      </c>
      <c r="CD105" s="20">
        <f>Data!EO105</f>
        <v>12.184899999999999</v>
      </c>
      <c r="CE105" s="20">
        <f>Data!EP105</f>
        <v>112.91399999999999</v>
      </c>
      <c r="CF105" s="50">
        <f>IF(ISBLANK(Data!EQ105), "", Data!EQ105)</f>
        <v>63</v>
      </c>
      <c r="CG105" s="50">
        <f>IF(ISBLANK(Data!ER105), "", Data!ER105)</f>
        <v>76</v>
      </c>
      <c r="CH105" s="61" t="str">
        <f>IF(ISBLANK(Data!ES105), "", Data!ES105)</f>
        <v>Connecticut</v>
      </c>
      <c r="CI105" s="61">
        <f>IF(ISBLANK(Data!ET105), "", Data!ET105)</f>
        <v>139</v>
      </c>
    </row>
    <row r="106" spans="1:87" x14ac:dyDescent="0.45">
      <c r="A106" s="50">
        <f>IF(ISBLANK(Data!A106), "", Data!A106)</f>
        <v>45275</v>
      </c>
      <c r="B106" s="50" t="str">
        <f>IF(ISBLANK(Data!B106), "", Data!B106)</f>
        <v>Saint Francis</v>
      </c>
      <c r="C106" s="50">
        <f>IF(ISBLANK(Data!C106), "", Data!C106)</f>
        <v>251</v>
      </c>
      <c r="D106" s="50" t="str">
        <f>IF(ISBLANK(Data!D106), "", Data!D106)</f>
        <v>Mount St. Mary's</v>
      </c>
      <c r="E106" s="50">
        <f>IF(ISBLANK(Data!E106), "", Data!E106)</f>
        <v>186</v>
      </c>
      <c r="F106" s="50" t="str">
        <f>IF(ISBLANK(Data!F106), "", Data!F106)</f>
        <v>N</v>
      </c>
      <c r="G106" s="50" t="str">
        <f>IF(ISBLANK(Data!G106), "", Data!G106)</f>
        <v>St. Francis PA</v>
      </c>
      <c r="H106" s="50" t="str">
        <f>IF(ISBLANK(Data!H106), "", Data!H106)</f>
        <v>Mount St. Mary's</v>
      </c>
      <c r="I106" s="50" t="str">
        <f>IF(ISBLANK(Data!I106), "", Data!I106)</f>
        <v>St. Francis PA</v>
      </c>
      <c r="J106" s="50" t="str">
        <f>IF(ISBLANK(Data!J106), "", Data!J106)</f>
        <v>Mount St. Mary's</v>
      </c>
      <c r="K106" s="50" t="str">
        <f>IF(ISBLANK(Data!K106), "", Data!K106)</f>
        <v>Saint Francis PA</v>
      </c>
      <c r="L106" s="50" t="str">
        <f>IF(ISBLANK(Data!L106), "", Data!L106)</f>
        <v>Mount St. Mary's</v>
      </c>
      <c r="M106" s="50" t="str">
        <f>IF(ISBLANK(Data!M106), "", Data!M106)</f>
        <v>St Fran</v>
      </c>
      <c r="N106" s="50" t="str">
        <f>IF(ISBLANK(Data!N106), "", Data!N106)</f>
        <v>Mt St Marys</v>
      </c>
      <c r="O106" s="50" t="str">
        <f>IF(ISBLANK(Data!O106), "", Data!O106)</f>
        <v>St. Fran.-Pa.</v>
      </c>
      <c r="P106" s="50" t="str">
        <f>IF(ISBLANK(Data!P106), "", Data!P106)</f>
        <v>Mt St Mary's</v>
      </c>
      <c r="Q106" s="50" t="str">
        <f>IF(ISBLANK(Data!Q106), "", Data!Q106)</f>
        <v>Saint Francis (PA)</v>
      </c>
      <c r="R106" s="50" t="str">
        <f>IF(ISBLANK(Data!R106), "", Data!R106)</f>
        <v>Mount Saint Mary's</v>
      </c>
      <c r="S106" s="20">
        <f>Data!W106-Data!CD106</f>
        <v>6.666666666666704E-2</v>
      </c>
      <c r="T106" s="20">
        <f>Data!X106-Data!CE106</f>
        <v>-13.309999999999999</v>
      </c>
      <c r="U106" s="20">
        <f>Data!Y106-Data!CF106</f>
        <v>-7.2000000000000028</v>
      </c>
      <c r="V106" s="20">
        <f>Data!Z106-Data!CG106</f>
        <v>6.2000000000000028</v>
      </c>
      <c r="W106" s="20">
        <f>Data!AA106-Data!CH106</f>
        <v>-3.1999999999999886</v>
      </c>
      <c r="X106" s="20">
        <f>Data!AB106-Data!CI106</f>
        <v>0.33100000000000002</v>
      </c>
      <c r="Y106" s="20">
        <f>Data!AC106-Data!CJ106</f>
        <v>10.120000000000001</v>
      </c>
      <c r="Z106" s="20">
        <f>Data!AD106-Data!CK106</f>
        <v>6.2000000000000028</v>
      </c>
      <c r="AA106" s="20">
        <f>Data!AE106-Data!CL106</f>
        <v>-4</v>
      </c>
      <c r="AB106" s="20">
        <f>Data!AF106-Data!CM106</f>
        <v>6.32</v>
      </c>
      <c r="AC106" s="20">
        <f>Data!AG106-Data!CN106</f>
        <v>-9.8000000000000114</v>
      </c>
      <c r="AD106" s="20">
        <f>Data!AH106-Data!CO106</f>
        <v>9.7999999999999972</v>
      </c>
      <c r="AE106" s="20">
        <f>Data!AI106-Data!CP106</f>
        <v>-0.3533</v>
      </c>
      <c r="AF106" s="20">
        <f>Data!AJ106-Data!CQ106</f>
        <v>0.5</v>
      </c>
      <c r="AG106" s="20">
        <f>Data!AK106-Data!CR106</f>
        <v>0</v>
      </c>
      <c r="AH106" s="20">
        <f>Data!AL106-Data!CS106</f>
        <v>-102</v>
      </c>
      <c r="AI106" s="20">
        <f>Data!AM106-Data!CT106</f>
        <v>-9.7100000000000009</v>
      </c>
      <c r="AJ106" s="20">
        <f>Data!AN106-Data!CU106</f>
        <v>8.06</v>
      </c>
      <c r="AK106" s="20">
        <f>Data!AO106-Data!CV106</f>
        <v>-2</v>
      </c>
      <c r="AL106" s="20">
        <f>Data!AP106-Data!CW106</f>
        <v>75</v>
      </c>
      <c r="AM106" s="20">
        <f>Data!AQ106-Data!CX106</f>
        <v>24</v>
      </c>
      <c r="AN106" s="20">
        <f>Data!AR106-Data!CY106</f>
        <v>-3.5000000000000031E-2</v>
      </c>
      <c r="AO106" s="20">
        <f>Data!AS106-Data!CZ106</f>
        <v>0</v>
      </c>
      <c r="AP106" s="20">
        <f>Data!AT106-Data!DA106</f>
        <v>25</v>
      </c>
      <c r="AQ106" s="20">
        <f>Data!AU106-Data!DB106</f>
        <v>-3.8999999999999979E-2</v>
      </c>
      <c r="AR106" s="20">
        <f>Data!AV106-Data!DC106</f>
        <v>16</v>
      </c>
      <c r="AS106" s="20">
        <f>Data!AW106-Data!DD106</f>
        <v>34</v>
      </c>
      <c r="AT106" s="20">
        <f>Data!AX106-Data!DE106</f>
        <v>-4.6999999999999931E-2</v>
      </c>
      <c r="AU106" s="20">
        <f>Data!AY106-Data!DF106</f>
        <v>8</v>
      </c>
      <c r="AV106" s="20">
        <f>Data!AZ106-Data!DG106</f>
        <v>2.5138888888888893</v>
      </c>
      <c r="AW106" s="20">
        <f>Data!BA106-Data!DH106</f>
        <v>17</v>
      </c>
      <c r="AX106" s="20">
        <f>Data!BB106-Data!DI106</f>
        <v>6.5555555555555571</v>
      </c>
      <c r="AY106" s="20">
        <f>Data!BC106-Data!DJ106</f>
        <v>-14</v>
      </c>
      <c r="AZ106" s="20">
        <f>Data!BD106-Data!DK106</f>
        <v>-11</v>
      </c>
      <c r="BA106" s="20">
        <f>Data!BE106-Data!DL106</f>
        <v>-3</v>
      </c>
      <c r="BB106" s="20">
        <f>Data!BF106-Data!DM106</f>
        <v>3</v>
      </c>
      <c r="BC106" s="20">
        <f>Data!BG106-Data!DN106</f>
        <v>26</v>
      </c>
      <c r="BD106" s="20">
        <f>Data!BH106-Data!DO106</f>
        <v>-7.3999999999999915</v>
      </c>
      <c r="BE106" s="20">
        <f>Data!BI106-Data!DP106</f>
        <v>0.5</v>
      </c>
      <c r="BF106" s="20">
        <f>Data!BJ106-Data!DQ106</f>
        <v>-7.8780000000000001</v>
      </c>
      <c r="BG106" s="20">
        <f>Data!BK106-Data!DR106</f>
        <v>-0.122</v>
      </c>
      <c r="BH106" s="20">
        <f>Data!BL106-Data!DS106</f>
        <v>-1.1999999999999993</v>
      </c>
      <c r="BI106" s="20">
        <f>Data!BM106-Data!DT106</f>
        <v>-9.1999999999999971E-2</v>
      </c>
      <c r="BJ106" s="20">
        <f>Data!BN106-Data!DU106</f>
        <v>0.60000000000000142</v>
      </c>
      <c r="BK106" s="20">
        <f>Data!BO106-Data!DV106</f>
        <v>1.8000000000000007</v>
      </c>
      <c r="BL106" s="20">
        <f>Data!BP106-Data!DW106</f>
        <v>-0.70000000000000018</v>
      </c>
      <c r="BM106" s="20">
        <f>Data!BQ106-Data!DX106</f>
        <v>-1.9777777777777787</v>
      </c>
      <c r="BN106" s="20">
        <f>Data!BR106-Data!DY106</f>
        <v>0.79999999999999716</v>
      </c>
      <c r="BO106" s="20">
        <f>Data!BS106-Data!DZ106</f>
        <v>-12</v>
      </c>
      <c r="BP106" s="20">
        <f>Data!BT106-Data!EA106</f>
        <v>8.0000000000000071E-3</v>
      </c>
      <c r="BQ106" s="20">
        <f>Data!BU106-Data!EB106</f>
        <v>2</v>
      </c>
      <c r="BR106" s="20">
        <f>Data!BV106-Data!EC106</f>
        <v>69</v>
      </c>
      <c r="BS106" s="20">
        <f>Data!BW106-Data!ED106</f>
        <v>48</v>
      </c>
      <c r="BT106" s="20">
        <f>Data!BX106-Data!EE106</f>
        <v>-51</v>
      </c>
      <c r="BU106" s="20">
        <f>Data!BY106-Data!EF106</f>
        <v>136</v>
      </c>
      <c r="BV106" s="20">
        <f>Data!BZ106-Data!EG106</f>
        <v>108</v>
      </c>
      <c r="BW106" s="20">
        <f>Data!CA106-Data!EH106</f>
        <v>40.100000000000023</v>
      </c>
      <c r="BX106" s="20">
        <f>Data!CB106-Data!EI106</f>
        <v>-8</v>
      </c>
      <c r="BY106" s="20">
        <f>Data!CC106-Data!EJ106</f>
        <v>-13</v>
      </c>
      <c r="BZ106" s="20">
        <f>Data!EK106</f>
        <v>9553.8799999999992</v>
      </c>
      <c r="CA106" s="20">
        <f>Data!EL106</f>
        <v>10917.4</v>
      </c>
      <c r="CB106" s="20">
        <f>Data!EM106</f>
        <v>121.13333333333335</v>
      </c>
      <c r="CC106" s="20">
        <f>Data!EN106</f>
        <v>102</v>
      </c>
      <c r="CD106" s="20">
        <f>Data!EO106</f>
        <v>13.266399999999999</v>
      </c>
      <c r="CE106" s="20">
        <f>Data!EP106</f>
        <v>106.492</v>
      </c>
      <c r="CF106" s="50">
        <f>IF(ISBLANK(Data!EQ106), "", Data!EQ106)</f>
        <v>65</v>
      </c>
      <c r="CG106" s="50">
        <f>IF(ISBLANK(Data!ER106), "", Data!ER106)</f>
        <v>72</v>
      </c>
      <c r="CH106" s="61" t="str">
        <f>IF(ISBLANK(Data!ES106), "", Data!ES106)</f>
        <v>Mount St. Mary's</v>
      </c>
      <c r="CI106" s="61">
        <f>IF(ISBLANK(Data!ET106), "", Data!ET106)</f>
        <v>137</v>
      </c>
    </row>
    <row r="107" spans="1:87" x14ac:dyDescent="0.45">
      <c r="A107" s="50">
        <f>IF(ISBLANK(Data!A107), "", Data!A107)</f>
        <v>45275</v>
      </c>
      <c r="B107" s="50" t="str">
        <f>IF(ISBLANK(Data!B107), "", Data!B107)</f>
        <v>UT Rio Grande Valley</v>
      </c>
      <c r="C107" s="50">
        <f>IF(ISBLANK(Data!C107), "", Data!C107)</f>
        <v>328</v>
      </c>
      <c r="D107" s="50" t="str">
        <f>IF(ISBLANK(Data!D107), "", Data!D107)</f>
        <v>Texas A&amp;M Corpus Chris</v>
      </c>
      <c r="E107" s="50">
        <f>IF(ISBLANK(Data!E107), "", Data!E107)</f>
        <v>300</v>
      </c>
      <c r="F107" s="50" t="str">
        <f>IF(ISBLANK(Data!F107), "", Data!F107)</f>
        <v>N</v>
      </c>
      <c r="G107" s="50" t="str">
        <f>IF(ISBLANK(Data!G107), "", Data!G107)</f>
        <v>UT Rio Grande Valley</v>
      </c>
      <c r="H107" s="50" t="str">
        <f>IF(ISBLANK(Data!H107), "", Data!H107)</f>
        <v>Texas A&amp;M Corpus Chris</v>
      </c>
      <c r="I107" s="50" t="str">
        <f>IF(ISBLANK(Data!I107), "", Data!I107)</f>
        <v>UT Rio Grande Valley</v>
      </c>
      <c r="J107" s="50" t="str">
        <f>IF(ISBLANK(Data!J107), "", Data!J107)</f>
        <v>Texas A&amp;M Corpus Chris</v>
      </c>
      <c r="K107" s="50" t="str">
        <f>IF(ISBLANK(Data!K107), "", Data!K107)</f>
        <v>Texas-Rio Grande Valley</v>
      </c>
      <c r="L107" s="50" t="str">
        <f>IF(ISBLANK(Data!L107), "", Data!L107)</f>
        <v>Texas A&amp;M-Corpus Christi</v>
      </c>
      <c r="M107" s="50" t="str">
        <f>IF(ISBLANK(Data!M107), "", Data!M107)</f>
        <v>TX-Pan Am</v>
      </c>
      <c r="N107" s="50" t="str">
        <f>IF(ISBLANK(Data!N107), "", Data!N107)</f>
        <v>TX A&amp;M-CC</v>
      </c>
      <c r="O107" s="50" t="str">
        <f>IF(ISBLANK(Data!O107), "", Data!O107)</f>
        <v>UT-Rio Grande Valley</v>
      </c>
      <c r="P107" s="50" t="str">
        <f>IF(ISBLANK(Data!P107), "", Data!P107)</f>
        <v>TX A&amp;M-CC</v>
      </c>
      <c r="Q107" s="50" t="str">
        <f>IF(ISBLANK(Data!Q107), "", Data!Q107)</f>
        <v>UTRGV</v>
      </c>
      <c r="R107" s="50" t="str">
        <f>IF(ISBLANK(Data!R107), "", Data!R107)</f>
        <v>Texas A&amp;M-Corpus Christi</v>
      </c>
      <c r="S107" s="20">
        <f>Data!W107-Data!CD107</f>
        <v>-0.14444444444444399</v>
      </c>
      <c r="T107" s="20">
        <f>Data!X107-Data!CE107</f>
        <v>-0.50999999999999979</v>
      </c>
      <c r="U107" s="20">
        <f>Data!Y107-Data!CF107</f>
        <v>0.20000000000000284</v>
      </c>
      <c r="V107" s="20">
        <f>Data!Z107-Data!CG107</f>
        <v>0.69999999999998863</v>
      </c>
      <c r="W107" s="20">
        <f>Data!AA107-Data!CH107</f>
        <v>1.1000000000000085</v>
      </c>
      <c r="X107" s="20">
        <f>Data!AB107-Data!CI107</f>
        <v>-1.3000000000000005E-2</v>
      </c>
      <c r="Y107" s="20">
        <f>Data!AC107-Data!CJ107</f>
        <v>5.87</v>
      </c>
      <c r="Z107" s="20">
        <f>Data!AD107-Data!CK107</f>
        <v>4.5999999999999943</v>
      </c>
      <c r="AA107" s="20">
        <f>Data!AE107-Data!CL107</f>
        <v>-1.2999999999999972</v>
      </c>
      <c r="AB107" s="20">
        <f>Data!AF107-Data!CM107</f>
        <v>5.87</v>
      </c>
      <c r="AC107" s="20">
        <f>Data!AG107-Data!CN107</f>
        <v>-0.90000000000000568</v>
      </c>
      <c r="AD107" s="20">
        <f>Data!AH107-Data!CO107</f>
        <v>0.40000000000000568</v>
      </c>
      <c r="AE107" s="20">
        <f>Data!AI107-Data!CP107</f>
        <v>-2.3799999999999988E-2</v>
      </c>
      <c r="AF107" s="20">
        <f>Data!AJ107-Data!CQ107</f>
        <v>-1.6</v>
      </c>
      <c r="AG107" s="20">
        <f>Data!AK107-Data!CR107</f>
        <v>-0.14464285714285713</v>
      </c>
      <c r="AH107" s="20">
        <f>Data!AL107-Data!CS107</f>
        <v>-17</v>
      </c>
      <c r="AI107" s="20">
        <f>Data!AM107-Data!CT107</f>
        <v>-1.8599999999999994</v>
      </c>
      <c r="AJ107" s="20">
        <f>Data!AN107-Data!CU107</f>
        <v>4.3499999999999996</v>
      </c>
      <c r="AK107" s="20">
        <f>Data!AO107-Data!CV107</f>
        <v>64</v>
      </c>
      <c r="AL107" s="20">
        <f>Data!AP107-Data!CW107</f>
        <v>177</v>
      </c>
      <c r="AM107" s="20">
        <f>Data!AQ107-Data!CX107</f>
        <v>39</v>
      </c>
      <c r="AN107" s="20">
        <f>Data!AR107-Data!CY107</f>
        <v>3.0000000000000027E-3</v>
      </c>
      <c r="AO107" s="20">
        <f>Data!AS107-Data!CZ107</f>
        <v>-4</v>
      </c>
      <c r="AP107" s="20">
        <f>Data!AT107-Data!DA107</f>
        <v>-2</v>
      </c>
      <c r="AQ107" s="20">
        <f>Data!AU107-Data!DB107</f>
        <v>-1.799999999999996E-2</v>
      </c>
      <c r="AR107" s="20">
        <f>Data!AV107-Data!DC107</f>
        <v>32</v>
      </c>
      <c r="AS107" s="20">
        <f>Data!AW107-Data!DD107</f>
        <v>43</v>
      </c>
      <c r="AT107" s="20">
        <f>Data!AX107-Data!DE107</f>
        <v>1.4000000000000012E-2</v>
      </c>
      <c r="AU107" s="20">
        <f>Data!AY107-Data!DF107</f>
        <v>-26</v>
      </c>
      <c r="AV107" s="20">
        <f>Data!AZ107-Data!DG107</f>
        <v>-5.6428571428571423</v>
      </c>
      <c r="AW107" s="20">
        <f>Data!BA107-Data!DH107</f>
        <v>-32</v>
      </c>
      <c r="AX107" s="20">
        <f>Data!BB107-Data!DI107</f>
        <v>-10.785714285714285</v>
      </c>
      <c r="AY107" s="20">
        <f>Data!BC107-Data!DJ107</f>
        <v>7</v>
      </c>
      <c r="AZ107" s="20">
        <f>Data!BD107-Data!DK107</f>
        <v>15</v>
      </c>
      <c r="BA107" s="20">
        <f>Data!BE107-Data!DL107</f>
        <v>13</v>
      </c>
      <c r="BB107" s="20">
        <f>Data!BF107-Data!DM107</f>
        <v>15</v>
      </c>
      <c r="BC107" s="20">
        <f>Data!BG107-Data!DN107</f>
        <v>-14</v>
      </c>
      <c r="BD107" s="20">
        <f>Data!BH107-Data!DO107</f>
        <v>-1.0999999999999943</v>
      </c>
      <c r="BE107" s="20">
        <f>Data!BI107-Data!DP107</f>
        <v>10.878</v>
      </c>
      <c r="BF107" s="20">
        <f>Data!BJ107-Data!DQ107</f>
        <v>-11.956</v>
      </c>
      <c r="BG107" s="20">
        <f>Data!BK107-Data!DR107</f>
        <v>-6.4000000000000057E-2</v>
      </c>
      <c r="BH107" s="20">
        <f>Data!BL107-Data!DS107</f>
        <v>0.11100000000000065</v>
      </c>
      <c r="BI107" s="20">
        <f>Data!BM107-Data!DT107</f>
        <v>3.3000000000000029E-2</v>
      </c>
      <c r="BJ107" s="20">
        <f>Data!BN107-Data!DU107</f>
        <v>-2.2999999999999972</v>
      </c>
      <c r="BK107" s="20">
        <f>Data!BO107-Data!DV107</f>
        <v>2</v>
      </c>
      <c r="BL107" s="20">
        <f>Data!BP107-Data!DW107</f>
        <v>1</v>
      </c>
      <c r="BM107" s="20">
        <f>Data!BQ107-Data!DX107</f>
        <v>0.54444444444444429</v>
      </c>
      <c r="BN107" s="20">
        <f>Data!BR107-Data!DY107</f>
        <v>-3.6000000000000014</v>
      </c>
      <c r="BO107" s="20">
        <f>Data!BS107-Data!DZ107</f>
        <v>-114</v>
      </c>
      <c r="BP107" s="20">
        <f>Data!BT107-Data!EA107</f>
        <v>7.8999999999999959E-2</v>
      </c>
      <c r="BQ107" s="20">
        <f>Data!BU107-Data!EB107</f>
        <v>0</v>
      </c>
      <c r="BR107" s="20">
        <f>Data!BV107-Data!EC107</f>
        <v>21</v>
      </c>
      <c r="BS107" s="20">
        <f>Data!BW107-Data!ED107</f>
        <v>108</v>
      </c>
      <c r="BT107" s="20">
        <f>Data!BX107-Data!EE107</f>
        <v>35</v>
      </c>
      <c r="BU107" s="20">
        <f>Data!BY107-Data!EF107</f>
        <v>57</v>
      </c>
      <c r="BV107" s="20">
        <f>Data!BZ107-Data!EG107</f>
        <v>7</v>
      </c>
      <c r="BW107" s="20">
        <f>Data!CA107-Data!EH107</f>
        <v>34.5</v>
      </c>
      <c r="BX107" s="20">
        <f>Data!CB107-Data!EI107</f>
        <v>-115</v>
      </c>
      <c r="BY107" s="20">
        <f>Data!CC107-Data!EJ107</f>
        <v>140</v>
      </c>
      <c r="BZ107" s="20">
        <f>Data!EK107</f>
        <v>10471.5</v>
      </c>
      <c r="CA107" s="20">
        <f>Data!EL107</f>
        <v>10518.13</v>
      </c>
      <c r="CB107" s="20">
        <f>Data!EM107</f>
        <v>133.77777777777777</v>
      </c>
      <c r="CC107" s="20">
        <f>Data!EN107</f>
        <v>140.27889999999999</v>
      </c>
      <c r="CD107" s="20">
        <f>Data!EO107</f>
        <v>12.3794</v>
      </c>
      <c r="CE107" s="20">
        <f>Data!EP107</f>
        <v>135.876</v>
      </c>
      <c r="CF107" s="50">
        <f>IF(ISBLANK(Data!EQ107), "", Data!EQ107)</f>
        <v>76</v>
      </c>
      <c r="CG107" s="50">
        <f>IF(ISBLANK(Data!ER107), "", Data!ER107)</f>
        <v>86</v>
      </c>
      <c r="CH107" s="61" t="str">
        <f>IF(ISBLANK(Data!ES107), "", Data!ES107)</f>
        <v>Texas A&amp;M Corpus Chris</v>
      </c>
      <c r="CI107" s="61">
        <f>IF(ISBLANK(Data!ET107), "", Data!ET107)</f>
        <v>162</v>
      </c>
    </row>
    <row r="108" spans="1:87" x14ac:dyDescent="0.45">
      <c r="A108" s="50">
        <f>IF(ISBLANK(Data!A108), "", Data!A108)</f>
        <v>45275</v>
      </c>
      <c r="B108" s="50" t="str">
        <f>IF(ISBLANK(Data!B108), "", Data!B108)</f>
        <v>San Diego</v>
      </c>
      <c r="C108" s="50">
        <f>IF(ISBLANK(Data!C108), "", Data!C108)</f>
        <v>258</v>
      </c>
      <c r="D108" s="50" t="str">
        <f>IF(ISBLANK(Data!D108), "", Data!D108)</f>
        <v>Portland St.</v>
      </c>
      <c r="E108" s="50">
        <f>IF(ISBLANK(Data!E108), "", Data!E108)</f>
        <v>233</v>
      </c>
      <c r="F108" s="50" t="str">
        <f>IF(ISBLANK(Data!F108), "", Data!F108)</f>
        <v>N</v>
      </c>
      <c r="G108" s="50" t="str">
        <f>IF(ISBLANK(Data!G108), "", Data!G108)</f>
        <v>San Diego</v>
      </c>
      <c r="H108" s="50" t="str">
        <f>IF(ISBLANK(Data!H108), "", Data!H108)</f>
        <v>Portland St.</v>
      </c>
      <c r="I108" s="50" t="str">
        <f>IF(ISBLANK(Data!I108), "", Data!I108)</f>
        <v>San Diego</v>
      </c>
      <c r="J108" s="50" t="str">
        <f>IF(ISBLANK(Data!J108), "", Data!J108)</f>
        <v>Portland St.</v>
      </c>
      <c r="K108" s="50" t="str">
        <f>IF(ISBLANK(Data!K108), "", Data!K108)</f>
        <v>San Diego</v>
      </c>
      <c r="L108" s="50" t="str">
        <f>IF(ISBLANK(Data!L108), "", Data!L108)</f>
        <v>Portland State</v>
      </c>
      <c r="M108" s="50" t="str">
        <f>IF(ISBLANK(Data!M108), "", Data!M108)</f>
        <v>San Diego</v>
      </c>
      <c r="N108" s="50" t="str">
        <f>IF(ISBLANK(Data!N108), "", Data!N108)</f>
        <v>Portland St</v>
      </c>
      <c r="O108" s="50" t="str">
        <f>IF(ISBLANK(Data!O108), "", Data!O108)</f>
        <v>San Diego</v>
      </c>
      <c r="P108" s="50" t="str">
        <f>IF(ISBLANK(Data!P108), "", Data!P108)</f>
        <v>Portland St.</v>
      </c>
      <c r="Q108" s="50" t="str">
        <f>IF(ISBLANK(Data!Q108), "", Data!Q108)</f>
        <v>San Diego</v>
      </c>
      <c r="R108" s="50" t="str">
        <f>IF(ISBLANK(Data!R108), "", Data!R108)</f>
        <v>Portland State</v>
      </c>
      <c r="S108" s="20">
        <f>Data!W108-Data!CD108</f>
        <v>-0.16363636363636402</v>
      </c>
      <c r="T108" s="20">
        <f>Data!X108-Data!CE108</f>
        <v>-5.08</v>
      </c>
      <c r="U108" s="20">
        <f>Data!Y108-Data!CF108</f>
        <v>-3.1000000000000085</v>
      </c>
      <c r="V108" s="20">
        <f>Data!Z108-Data!CG108</f>
        <v>2</v>
      </c>
      <c r="W108" s="20">
        <f>Data!AA108-Data!CH108</f>
        <v>4</v>
      </c>
      <c r="X108" s="20">
        <f>Data!AB108-Data!CI108</f>
        <v>2.9999999999999888E-3</v>
      </c>
      <c r="Y108" s="20">
        <f>Data!AC108-Data!CJ108</f>
        <v>-3.7199999999999998</v>
      </c>
      <c r="Z108" s="20">
        <f>Data!AD108-Data!CK108</f>
        <v>-2.4000000000000057</v>
      </c>
      <c r="AA108" s="20">
        <f>Data!AE108-Data!CL108</f>
        <v>1.4000000000000057</v>
      </c>
      <c r="AB108" s="20">
        <f>Data!AF108-Data!CM108</f>
        <v>-3.7199999999999998</v>
      </c>
      <c r="AC108" s="20">
        <f>Data!AG108-Data!CN108</f>
        <v>-1.5</v>
      </c>
      <c r="AD108" s="20">
        <f>Data!AH108-Data!CO108</f>
        <v>3.6000000000000085</v>
      </c>
      <c r="AE108" s="20">
        <f>Data!AI108-Data!CP108</f>
        <v>-0.13820000000000005</v>
      </c>
      <c r="AF108" s="20">
        <f>Data!AJ108-Data!CQ108</f>
        <v>-1.5</v>
      </c>
      <c r="AG108" s="20">
        <f>Data!AK108-Data!CR108</f>
        <v>-0.12857142857142859</v>
      </c>
      <c r="AH108" s="20">
        <f>Data!AL108-Data!CS108</f>
        <v>-80</v>
      </c>
      <c r="AI108" s="20">
        <f>Data!AM108-Data!CT108</f>
        <v>-3.53</v>
      </c>
      <c r="AJ108" s="20">
        <f>Data!AN108-Data!CU108</f>
        <v>-0.7</v>
      </c>
      <c r="AK108" s="20">
        <f>Data!AO108-Data!CV108</f>
        <v>64</v>
      </c>
      <c r="AL108" s="20">
        <f>Data!AP108-Data!CW108</f>
        <v>148</v>
      </c>
      <c r="AM108" s="20">
        <f>Data!AQ108-Data!CX108</f>
        <v>24</v>
      </c>
      <c r="AN108" s="20">
        <f>Data!AR108-Data!CY108</f>
        <v>6.0000000000000053E-3</v>
      </c>
      <c r="AO108" s="20">
        <f>Data!AS108-Data!CZ108</f>
        <v>-3</v>
      </c>
      <c r="AP108" s="20">
        <f>Data!AT108-Data!DA108</f>
        <v>-15</v>
      </c>
      <c r="AQ108" s="20">
        <f>Data!AU108-Data!DB108</f>
        <v>8.0000000000000071E-3</v>
      </c>
      <c r="AR108" s="20">
        <f>Data!AV108-Data!DC108</f>
        <v>39</v>
      </c>
      <c r="AS108" s="20">
        <f>Data!AW108-Data!DD108</f>
        <v>29</v>
      </c>
      <c r="AT108" s="20">
        <f>Data!AX108-Data!DE108</f>
        <v>8.9999999999999969E-2</v>
      </c>
      <c r="AU108" s="20">
        <f>Data!AY108-Data!DF108</f>
        <v>-7</v>
      </c>
      <c r="AV108" s="20">
        <f>Data!AZ108-Data!DG108</f>
        <v>-5.757142857142858</v>
      </c>
      <c r="AW108" s="20">
        <f>Data!BA108-Data!DH108</f>
        <v>21</v>
      </c>
      <c r="AX108" s="20">
        <f>Data!BB108-Data!DI108</f>
        <v>-14.528571428571432</v>
      </c>
      <c r="AY108" s="20">
        <f>Data!BC108-Data!DJ108</f>
        <v>-2</v>
      </c>
      <c r="AZ108" s="20">
        <f>Data!BD108-Data!DK108</f>
        <v>6</v>
      </c>
      <c r="BA108" s="20">
        <f>Data!BE108-Data!DL108</f>
        <v>2</v>
      </c>
      <c r="BB108" s="20">
        <f>Data!BF108-Data!DM108</f>
        <v>62</v>
      </c>
      <c r="BC108" s="20">
        <f>Data!BG108-Data!DN108</f>
        <v>40</v>
      </c>
      <c r="BD108" s="20">
        <f>Data!BH108-Data!DO108</f>
        <v>-1</v>
      </c>
      <c r="BE108" s="20">
        <f>Data!BI108-Data!DP108</f>
        <v>7.4359999999999928</v>
      </c>
      <c r="BF108" s="20">
        <f>Data!BJ108-Data!DQ108</f>
        <v>-8.4</v>
      </c>
      <c r="BG108" s="20">
        <f>Data!BK108-Data!DR108</f>
        <v>-0.60099999999999998</v>
      </c>
      <c r="BH108" s="20">
        <f>Data!BL108-Data!DS108</f>
        <v>4.7640000000000011</v>
      </c>
      <c r="BI108" s="20">
        <f>Data!BM108-Data!DT108</f>
        <v>-0.248</v>
      </c>
      <c r="BJ108" s="20">
        <f>Data!BN108-Data!DU108</f>
        <v>-3.6000000000000014</v>
      </c>
      <c r="BK108" s="20">
        <f>Data!BO108-Data!DV108</f>
        <v>0.90000000000000213</v>
      </c>
      <c r="BL108" s="20">
        <f>Data!BP108-Data!DW108</f>
        <v>-0.20000000000000018</v>
      </c>
      <c r="BM108" s="20">
        <f>Data!BQ108-Data!DX108</f>
        <v>-9.0909090909090828E-2</v>
      </c>
      <c r="BN108" s="20">
        <f>Data!BR108-Data!DY108</f>
        <v>2.1999999999999993</v>
      </c>
      <c r="BO108" s="20">
        <f>Data!BS108-Data!DZ108</f>
        <v>144</v>
      </c>
      <c r="BP108" s="20">
        <f>Data!BT108-Data!EA108</f>
        <v>-0.10899999999999999</v>
      </c>
      <c r="BQ108" s="20">
        <f>Data!BU108-Data!EB108</f>
        <v>1</v>
      </c>
      <c r="BR108" s="20">
        <f>Data!BV108-Data!EC108</f>
        <v>120</v>
      </c>
      <c r="BS108" s="20">
        <f>Data!BW108-Data!ED108</f>
        <v>-17</v>
      </c>
      <c r="BT108" s="20">
        <f>Data!BX108-Data!EE108</f>
        <v>71</v>
      </c>
      <c r="BU108" s="20">
        <f>Data!BY108-Data!EF108</f>
        <v>88</v>
      </c>
      <c r="BV108" s="20">
        <f>Data!BZ108-Data!EG108</f>
        <v>77</v>
      </c>
      <c r="BW108" s="20">
        <f>Data!CA108-Data!EH108</f>
        <v>36.500000000000014</v>
      </c>
      <c r="BX108" s="20">
        <f>Data!CB108-Data!EI108</f>
        <v>149</v>
      </c>
      <c r="BY108" s="20">
        <f>Data!CC108-Data!EJ108</f>
        <v>55</v>
      </c>
      <c r="BZ108" s="20">
        <f>Data!EK108</f>
        <v>10413.299999999999</v>
      </c>
      <c r="CA108" s="20">
        <f>Data!EL108</f>
        <v>10941</v>
      </c>
      <c r="CB108" s="20">
        <f>Data!EM108</f>
        <v>100.548</v>
      </c>
      <c r="CC108" s="20">
        <f>Data!EN108</f>
        <v>66.327272727272728</v>
      </c>
      <c r="CD108" s="20">
        <f>Data!EO108</f>
        <v>12.561500000000001</v>
      </c>
      <c r="CE108" s="20">
        <f>Data!EP108</f>
        <v>125.34700000000001</v>
      </c>
      <c r="CF108" s="50">
        <f>IF(ISBLANK(Data!EQ108), "", Data!EQ108)</f>
        <v>69</v>
      </c>
      <c r="CG108" s="50">
        <f>IF(ISBLANK(Data!ER108), "", Data!ER108)</f>
        <v>65</v>
      </c>
      <c r="CH108" s="61" t="str">
        <f>IF(ISBLANK(Data!ES108), "", Data!ES108)</f>
        <v>San Diego</v>
      </c>
      <c r="CI108" s="61">
        <f>IF(ISBLANK(Data!ET108), "", Data!ET108)</f>
        <v>134</v>
      </c>
    </row>
    <row r="109" spans="1:87" x14ac:dyDescent="0.45">
      <c r="A109" s="50">
        <f>IF(ISBLANK(Data!A109), "", Data!A109)</f>
        <v>45276</v>
      </c>
      <c r="B109" s="50" t="str">
        <f>IF(ISBLANK(Data!B109), "", Data!B109)</f>
        <v>Indiana St.</v>
      </c>
      <c r="C109" s="50">
        <f>IF(ISBLANK(Data!C109), "", Data!C109)</f>
        <v>123</v>
      </c>
      <c r="D109" s="50" t="str">
        <f>IF(ISBLANK(Data!D109), "", Data!D109)</f>
        <v>Ball St.</v>
      </c>
      <c r="E109" s="50">
        <f>IF(ISBLANK(Data!E109), "", Data!E109)</f>
        <v>19</v>
      </c>
      <c r="F109" s="50" t="str">
        <f>IF(ISBLANK(Data!F109), "", Data!F109)</f>
        <v>N</v>
      </c>
      <c r="G109" s="50" t="str">
        <f>IF(ISBLANK(Data!G109), "", Data!G109)</f>
        <v>Indiana St.</v>
      </c>
      <c r="H109" s="50" t="str">
        <f>IF(ISBLANK(Data!H109), "", Data!H109)</f>
        <v>Ball St.</v>
      </c>
      <c r="I109" s="50" t="str">
        <f>IF(ISBLANK(Data!I109), "", Data!I109)</f>
        <v>Indiana St.</v>
      </c>
      <c r="J109" s="50" t="str">
        <f>IF(ISBLANK(Data!J109), "", Data!J109)</f>
        <v>Ball St.</v>
      </c>
      <c r="K109" s="50" t="str">
        <f>IF(ISBLANK(Data!K109), "", Data!K109)</f>
        <v>Indiana State</v>
      </c>
      <c r="L109" s="50" t="str">
        <f>IF(ISBLANK(Data!L109), "", Data!L109)</f>
        <v>Ball State</v>
      </c>
      <c r="M109" s="50" t="str">
        <f>IF(ISBLANK(Data!M109), "", Data!M109)</f>
        <v>Indiana St</v>
      </c>
      <c r="N109" s="50" t="str">
        <f>IF(ISBLANK(Data!N109), "", Data!N109)</f>
        <v>Ball St</v>
      </c>
      <c r="O109" s="50" t="str">
        <f>IF(ISBLANK(Data!O109), "", Data!O109)</f>
        <v>Indiana St.</v>
      </c>
      <c r="P109" s="50" t="str">
        <f>IF(ISBLANK(Data!P109), "", Data!P109)</f>
        <v>Ball St.</v>
      </c>
      <c r="Q109" s="50" t="str">
        <f>IF(ISBLANK(Data!Q109), "", Data!Q109)</f>
        <v>Indiana State</v>
      </c>
      <c r="R109" s="50" t="str">
        <f>IF(ISBLANK(Data!R109), "", Data!R109)</f>
        <v>Ball State</v>
      </c>
      <c r="S109" s="20">
        <f>Data!W109-Data!CD109</f>
        <v>9.9999999999999978E-2</v>
      </c>
      <c r="T109" s="20">
        <f>Data!X109-Data!CE109</f>
        <v>19.060000000000002</v>
      </c>
      <c r="U109" s="20">
        <f>Data!Y109-Data!CF109</f>
        <v>11.699999999999989</v>
      </c>
      <c r="V109" s="20">
        <f>Data!Z109-Data!CG109</f>
        <v>-7.3000000000000114</v>
      </c>
      <c r="W109" s="20">
        <f>Data!AA109-Data!CH109</f>
        <v>6.1000000000000085</v>
      </c>
      <c r="X109" s="20">
        <f>Data!AB109-Data!CI109</f>
        <v>-0.10899999999999999</v>
      </c>
      <c r="Y109" s="20">
        <f>Data!AC109-Data!CJ109</f>
        <v>9.0400000000000009</v>
      </c>
      <c r="Z109" s="20">
        <f>Data!AD109-Data!CK109</f>
        <v>3.8000000000000114</v>
      </c>
      <c r="AA109" s="20">
        <f>Data!AE109-Data!CL109</f>
        <v>-5.1999999999999886</v>
      </c>
      <c r="AB109" s="20">
        <f>Data!AF109-Data!CM109</f>
        <v>7.08</v>
      </c>
      <c r="AC109" s="20">
        <f>Data!AG109-Data!CN109</f>
        <v>13.100000000000009</v>
      </c>
      <c r="AD109" s="20">
        <f>Data!AH109-Data!CO109</f>
        <v>-7.7999999999999972</v>
      </c>
      <c r="AE109" s="20">
        <f>Data!AI109-Data!CP109</f>
        <v>0.62070000000000003</v>
      </c>
      <c r="AF109" s="20">
        <f>Data!AJ109-Data!CQ109</f>
        <v>2.4</v>
      </c>
      <c r="AG109" s="20">
        <f>Data!AK109-Data!CR109</f>
        <v>0.28611111111111109</v>
      </c>
      <c r="AH109" s="20">
        <f>Data!AL109-Data!CS109</f>
        <v>241</v>
      </c>
      <c r="AI109" s="20">
        <f>Data!AM109-Data!CT109</f>
        <v>23.950000000000003</v>
      </c>
      <c r="AJ109" s="20">
        <f>Data!AN109-Data!CU109</f>
        <v>9.4699999999999989</v>
      </c>
      <c r="AK109" s="20">
        <f>Data!AO109-Data!CV109</f>
        <v>120</v>
      </c>
      <c r="AL109" s="20">
        <f>Data!AP109-Data!CW109</f>
        <v>60</v>
      </c>
      <c r="AM109" s="20">
        <f>Data!AQ109-Data!CX109</f>
        <v>33</v>
      </c>
      <c r="AN109" s="20">
        <f>Data!AR109-Data!CY109</f>
        <v>5.7999999999999996E-2</v>
      </c>
      <c r="AO109" s="20">
        <f>Data!AS109-Data!CZ109</f>
        <v>40</v>
      </c>
      <c r="AP109" s="20">
        <f>Data!AT109-Data!DA109</f>
        <v>77</v>
      </c>
      <c r="AQ109" s="20">
        <f>Data!AU109-Data!DB109</f>
        <v>4.1999999999999982E-2</v>
      </c>
      <c r="AR109" s="20">
        <f>Data!AV109-Data!DC109</f>
        <v>-20</v>
      </c>
      <c r="AS109" s="20">
        <f>Data!AW109-Data!DD109</f>
        <v>-29</v>
      </c>
      <c r="AT109" s="20">
        <f>Data!AX109-Data!DE109</f>
        <v>6.0000000000000053E-3</v>
      </c>
      <c r="AU109" s="20">
        <f>Data!AY109-Data!DF109</f>
        <v>-35</v>
      </c>
      <c r="AV109" s="20">
        <f>Data!AZ109-Data!DG109</f>
        <v>-5.375</v>
      </c>
      <c r="AW109" s="20">
        <f>Data!BA109-Data!DH109</f>
        <v>-15</v>
      </c>
      <c r="AX109" s="20">
        <f>Data!BB109-Data!DI109</f>
        <v>-6.7361111111111143</v>
      </c>
      <c r="AY109" s="20">
        <f>Data!BC109-Data!DJ109</f>
        <v>60</v>
      </c>
      <c r="AZ109" s="20">
        <f>Data!BD109-Data!DK109</f>
        <v>13</v>
      </c>
      <c r="BA109" s="20">
        <f>Data!BE109-Data!DL109</f>
        <v>-12</v>
      </c>
      <c r="BB109" s="20">
        <f>Data!BF109-Data!DM109</f>
        <v>-3</v>
      </c>
      <c r="BC109" s="20">
        <f>Data!BG109-Data!DN109</f>
        <v>46</v>
      </c>
      <c r="BD109" s="20">
        <f>Data!BH109-Data!DO109</f>
        <v>12</v>
      </c>
      <c r="BE109" s="20">
        <f>Data!BI109-Data!DP109</f>
        <v>6</v>
      </c>
      <c r="BF109" s="20">
        <f>Data!BJ109-Data!DQ109</f>
        <v>6.0000000000000018</v>
      </c>
      <c r="BG109" s="20">
        <f>Data!BK109-Data!DR109</f>
        <v>0.53400000000000003</v>
      </c>
      <c r="BH109" s="20">
        <f>Data!BL109-Data!DS109</f>
        <v>-0.29999999999999893</v>
      </c>
      <c r="BI109" s="20">
        <f>Data!BM109-Data!DT109</f>
        <v>0.123</v>
      </c>
      <c r="BJ109" s="20">
        <f>Data!BN109-Data!DU109</f>
        <v>7.6999999999999993</v>
      </c>
      <c r="BK109" s="20">
        <f>Data!BO109-Data!DV109</f>
        <v>-2.8999999999999986</v>
      </c>
      <c r="BL109" s="20">
        <f>Data!BP109-Data!DW109</f>
        <v>-1.2000000000000002</v>
      </c>
      <c r="BM109" s="20">
        <f>Data!BQ109-Data!DX109</f>
        <v>1.2999999999999998</v>
      </c>
      <c r="BN109" s="20">
        <f>Data!BR109-Data!DY109</f>
        <v>4.5999999999999979</v>
      </c>
      <c r="BO109" s="20">
        <f>Data!BS109-Data!DZ109</f>
        <v>-152</v>
      </c>
      <c r="BP109" s="20">
        <f>Data!BT109-Data!EA109</f>
        <v>0.11699999999999999</v>
      </c>
      <c r="BQ109" s="20">
        <f>Data!BU109-Data!EB109</f>
        <v>-4</v>
      </c>
      <c r="BR109" s="20">
        <f>Data!BV109-Data!EC109</f>
        <v>-216</v>
      </c>
      <c r="BS109" s="20">
        <f>Data!BW109-Data!ED109</f>
        <v>-88</v>
      </c>
      <c r="BT109" s="20">
        <f>Data!BX109-Data!EE109</f>
        <v>-126</v>
      </c>
      <c r="BU109" s="20">
        <f>Data!BY109-Data!EF109</f>
        <v>-166</v>
      </c>
      <c r="BV109" s="20">
        <f>Data!BZ109-Data!EG109</f>
        <v>-198</v>
      </c>
      <c r="BW109" s="20">
        <f>Data!CA109-Data!EH109</f>
        <v>-121.99999999999999</v>
      </c>
      <c r="BX109" s="20">
        <f>Data!CB109-Data!EI109</f>
        <v>-158</v>
      </c>
      <c r="BY109" s="20">
        <f>Data!CC109-Data!EJ109</f>
        <v>-148</v>
      </c>
      <c r="BZ109" s="20">
        <f>Data!EK109</f>
        <v>12257.44</v>
      </c>
      <c r="CA109" s="20">
        <f>Data!EL109</f>
        <v>10251.14</v>
      </c>
      <c r="CB109" s="20">
        <f>Data!EM109</f>
        <v>68.44</v>
      </c>
      <c r="CC109" s="20">
        <f>Data!EN109</f>
        <v>85.91</v>
      </c>
      <c r="CD109" s="20">
        <f>Data!EO109</f>
        <v>13.156499999999999</v>
      </c>
      <c r="CE109" s="20">
        <f>Data!EP109</f>
        <v>98.552999999999997</v>
      </c>
      <c r="CF109" s="50">
        <f>IF(ISBLANK(Data!EQ109), "", Data!EQ109)</f>
        <v>83</v>
      </c>
      <c r="CG109" s="50">
        <f>IF(ISBLANK(Data!ER109), "", Data!ER109)</f>
        <v>72</v>
      </c>
      <c r="CH109" s="61" t="str">
        <f>IF(ISBLANK(Data!ES109), "", Data!ES109)</f>
        <v>Indiana St.</v>
      </c>
      <c r="CI109" s="61">
        <f>IF(ISBLANK(Data!ET109), "", Data!ET109)</f>
        <v>155</v>
      </c>
    </row>
    <row r="110" spans="1:87" x14ac:dyDescent="0.45">
      <c r="A110" s="50">
        <f>IF(ISBLANK(Data!A110), "", Data!A110)</f>
        <v>45276</v>
      </c>
      <c r="B110" s="50" t="str">
        <f>IF(ISBLANK(Data!B110), "", Data!B110)</f>
        <v>Texas</v>
      </c>
      <c r="C110" s="50">
        <f>IF(ISBLANK(Data!C110), "", Data!C110)</f>
        <v>297</v>
      </c>
      <c r="D110" s="50" t="str">
        <f>IF(ISBLANK(Data!D110), "", Data!D110)</f>
        <v>LSU</v>
      </c>
      <c r="E110" s="50">
        <f>IF(ISBLANK(Data!E110), "", Data!E110)</f>
        <v>156</v>
      </c>
      <c r="F110" s="50" t="str">
        <f>IF(ISBLANK(Data!F110), "", Data!F110)</f>
        <v>Y</v>
      </c>
      <c r="G110" s="50" t="str">
        <f>IF(ISBLANK(Data!G110), "", Data!G110)</f>
        <v>Texas</v>
      </c>
      <c r="H110" s="50" t="str">
        <f>IF(ISBLANK(Data!H110), "", Data!H110)</f>
        <v>LSU</v>
      </c>
      <c r="I110" s="50" t="str">
        <f>IF(ISBLANK(Data!I110), "", Data!I110)</f>
        <v>Texas</v>
      </c>
      <c r="J110" s="50" t="str">
        <f>IF(ISBLANK(Data!J110), "", Data!J110)</f>
        <v>LSU</v>
      </c>
      <c r="K110" s="50" t="str">
        <f>IF(ISBLANK(Data!K110), "", Data!K110)</f>
        <v>Texas</v>
      </c>
      <c r="L110" s="50" t="str">
        <f>IF(ISBLANK(Data!L110), "", Data!L110)</f>
        <v>Louisiana State</v>
      </c>
      <c r="M110" s="50" t="str">
        <f>IF(ISBLANK(Data!M110), "", Data!M110)</f>
        <v>Texas</v>
      </c>
      <c r="N110" s="50" t="str">
        <f>IF(ISBLANK(Data!N110), "", Data!N110)</f>
        <v>LSU</v>
      </c>
      <c r="O110" s="50" t="str">
        <f>IF(ISBLANK(Data!O110), "", Data!O110)</f>
        <v>Texas</v>
      </c>
      <c r="P110" s="50" t="str">
        <f>IF(ISBLANK(Data!P110), "", Data!P110)</f>
        <v>LSU</v>
      </c>
      <c r="Q110" s="50" t="str">
        <f>IF(ISBLANK(Data!Q110), "", Data!Q110)</f>
        <v>Texas</v>
      </c>
      <c r="R110" s="50" t="str">
        <f>IF(ISBLANK(Data!R110), "", Data!R110)</f>
        <v>LSU</v>
      </c>
      <c r="S110" s="20">
        <f>Data!W110-Data!CD110</f>
        <v>0.17777777777777803</v>
      </c>
      <c r="T110" s="20">
        <f>Data!X110-Data!CE110</f>
        <v>11.24</v>
      </c>
      <c r="U110" s="20">
        <f>Data!Y110-Data!CF110</f>
        <v>8.7000000000000028</v>
      </c>
      <c r="V110" s="20">
        <f>Data!Z110-Data!CG110</f>
        <v>-2.5</v>
      </c>
      <c r="W110" s="20">
        <f>Data!AA110-Data!CH110</f>
        <v>-0.5</v>
      </c>
      <c r="X110" s="20">
        <f>Data!AB110-Data!CI110</f>
        <v>2.8000000000000001E-2</v>
      </c>
      <c r="Y110" s="20">
        <f>Data!AC110-Data!CJ110</f>
        <v>-2.0599999999999996</v>
      </c>
      <c r="Z110" s="20">
        <f>Data!AD110-Data!CK110</f>
        <v>-1</v>
      </c>
      <c r="AA110" s="20">
        <f>Data!AE110-Data!CL110</f>
        <v>1</v>
      </c>
      <c r="AB110" s="20">
        <f>Data!AF110-Data!CM110</f>
        <v>-2.0599999999999996</v>
      </c>
      <c r="AC110" s="20">
        <f>Data!AG110-Data!CN110</f>
        <v>6.7000000000000028</v>
      </c>
      <c r="AD110" s="20">
        <f>Data!AH110-Data!CO110</f>
        <v>-2.7999999999999972</v>
      </c>
      <c r="AE110" s="20">
        <f>Data!AI110-Data!CP110</f>
        <v>0.1452</v>
      </c>
      <c r="AF110" s="20">
        <f>Data!AJ110-Data!CQ110</f>
        <v>7</v>
      </c>
      <c r="AG110" s="20">
        <f>Data!AK110-Data!CR110</f>
        <v>0.75555555555555554</v>
      </c>
      <c r="AH110" s="20">
        <f>Data!AL110-Data!CS110</f>
        <v>98</v>
      </c>
      <c r="AI110" s="20">
        <f>Data!AM110-Data!CT110</f>
        <v>8.0399999999999991</v>
      </c>
      <c r="AJ110" s="20">
        <f>Data!AN110-Data!CU110</f>
        <v>0.36999999999999988</v>
      </c>
      <c r="AK110" s="20">
        <f>Data!AO110-Data!CV110</f>
        <v>-19</v>
      </c>
      <c r="AL110" s="20">
        <f>Data!AP110-Data!CW110</f>
        <v>-83</v>
      </c>
      <c r="AM110" s="20">
        <f>Data!AQ110-Data!CX110</f>
        <v>6</v>
      </c>
      <c r="AN110" s="20">
        <f>Data!AR110-Data!CY110</f>
        <v>2.3999999999999966E-2</v>
      </c>
      <c r="AO110" s="20">
        <f>Data!AS110-Data!CZ110</f>
        <v>-2</v>
      </c>
      <c r="AP110" s="20">
        <f>Data!AT110-Data!DA110</f>
        <v>-15</v>
      </c>
      <c r="AQ110" s="20">
        <f>Data!AU110-Data!DB110</f>
        <v>1.5999999999999959E-2</v>
      </c>
      <c r="AR110" s="20">
        <f>Data!AV110-Data!DC110</f>
        <v>-49</v>
      </c>
      <c r="AS110" s="20">
        <f>Data!AW110-Data!DD110</f>
        <v>-69</v>
      </c>
      <c r="AT110" s="20">
        <f>Data!AX110-Data!DE110</f>
        <v>1.0000000000000009E-3</v>
      </c>
      <c r="AU110" s="20">
        <f>Data!AY110-Data!DF110</f>
        <v>-2</v>
      </c>
      <c r="AV110" s="20">
        <f>Data!AZ110-Data!DG110</f>
        <v>0.86666666666666536</v>
      </c>
      <c r="AW110" s="20">
        <f>Data!BA110-Data!DH110</f>
        <v>-12</v>
      </c>
      <c r="AX110" s="20">
        <f>Data!BB110-Data!DI110</f>
        <v>2.5555555555555571</v>
      </c>
      <c r="AY110" s="20">
        <f>Data!BC110-Data!DJ110</f>
        <v>49</v>
      </c>
      <c r="AZ110" s="20">
        <f>Data!BD110-Data!DK110</f>
        <v>-23</v>
      </c>
      <c r="BA110" s="20">
        <f>Data!BE110-Data!DL110</f>
        <v>8</v>
      </c>
      <c r="BB110" s="20">
        <f>Data!BF110-Data!DM110</f>
        <v>-38</v>
      </c>
      <c r="BC110" s="20">
        <f>Data!BG110-Data!DN110</f>
        <v>-28</v>
      </c>
      <c r="BD110" s="20">
        <f>Data!BH110-Data!DO110</f>
        <v>6</v>
      </c>
      <c r="BE110" s="20">
        <f>Data!BI110-Data!DP110</f>
        <v>-1.6670000000000016</v>
      </c>
      <c r="BF110" s="20">
        <f>Data!BJ110-Data!DQ110</f>
        <v>7.6669999999999998</v>
      </c>
      <c r="BG110" s="20">
        <f>Data!BK110-Data!DR110</f>
        <v>0.72100000000000009</v>
      </c>
      <c r="BH110" s="20">
        <f>Data!BL110-Data!DS110</f>
        <v>-2.6219999999999999</v>
      </c>
      <c r="BI110" s="20">
        <f>Data!BM110-Data!DT110</f>
        <v>2.399999999999991E-2</v>
      </c>
      <c r="BJ110" s="20">
        <f>Data!BN110-Data!DU110</f>
        <v>0.5</v>
      </c>
      <c r="BK110" s="20">
        <f>Data!BO110-Data!DV110</f>
        <v>-5.1000000000000014</v>
      </c>
      <c r="BL110" s="20">
        <f>Data!BP110-Data!DW110</f>
        <v>1.3999999999999995</v>
      </c>
      <c r="BM110" s="20">
        <f>Data!BQ110-Data!DX110</f>
        <v>-1.4777777777777779</v>
      </c>
      <c r="BN110" s="20">
        <f>Data!BR110-Data!DY110</f>
        <v>-1.2000000000000011</v>
      </c>
      <c r="BO110" s="20">
        <f>Data!BS110-Data!DZ110</f>
        <v>-90</v>
      </c>
      <c r="BP110" s="20">
        <f>Data!BT110-Data!EA110</f>
        <v>6.9000000000000061E-2</v>
      </c>
      <c r="BQ110" s="20">
        <f>Data!BU110-Data!EB110</f>
        <v>9</v>
      </c>
      <c r="BR110" s="20">
        <f>Data!BV110-Data!EC110</f>
        <v>-109</v>
      </c>
      <c r="BS110" s="20">
        <f>Data!BW110-Data!ED110</f>
        <v>-121</v>
      </c>
      <c r="BT110" s="20">
        <f>Data!BX110-Data!EE110</f>
        <v>-82</v>
      </c>
      <c r="BU110" s="20">
        <f>Data!BY110-Data!EF110</f>
        <v>-73</v>
      </c>
      <c r="BV110" s="20">
        <f>Data!BZ110-Data!EG110</f>
        <v>-72</v>
      </c>
      <c r="BW110" s="20">
        <f>Data!CA110-Data!EH110</f>
        <v>-64.7</v>
      </c>
      <c r="BX110" s="20">
        <f>Data!CB110-Data!EI110</f>
        <v>-100</v>
      </c>
      <c r="BY110" s="20">
        <f>Data!CC110-Data!EJ110</f>
        <v>-165</v>
      </c>
      <c r="BZ110" s="20">
        <f>Data!EK110</f>
        <v>11431.42</v>
      </c>
      <c r="CA110" s="20">
        <f>Data!EL110</f>
        <v>10296.799999999999</v>
      </c>
      <c r="CB110" s="20">
        <f>Data!EM110</f>
        <v>114.2466</v>
      </c>
      <c r="CC110" s="20">
        <f>Data!EN110</f>
        <v>118.39999999999999</v>
      </c>
      <c r="CD110" s="20">
        <f>Data!EO110</f>
        <v>11.3367</v>
      </c>
      <c r="CE110" s="20">
        <f>Data!EP110</f>
        <v>122.09399999999999</v>
      </c>
      <c r="CF110" s="50">
        <f>IF(ISBLANK(Data!EQ110), "", Data!EQ110)</f>
        <v>96</v>
      </c>
      <c r="CG110" s="50">
        <f>IF(ISBLANK(Data!ER110), "", Data!ER110)</f>
        <v>85</v>
      </c>
      <c r="CH110" s="61" t="str">
        <f>IF(ISBLANK(Data!ES110), "", Data!ES110)</f>
        <v>Texas</v>
      </c>
      <c r="CI110" s="61">
        <f>IF(ISBLANK(Data!ET110), "", Data!ET110)</f>
        <v>181</v>
      </c>
    </row>
    <row r="111" spans="1:87" x14ac:dyDescent="0.45">
      <c r="A111" s="50">
        <f>IF(ISBLANK(Data!A111), "", Data!A111)</f>
        <v>45276</v>
      </c>
      <c r="B111" s="50" t="str">
        <f>IF(ISBLANK(Data!B111), "", Data!B111)</f>
        <v>Miami FL</v>
      </c>
      <c r="C111" s="50">
        <f>IF(ISBLANK(Data!C111), "", Data!C111)</f>
        <v>169</v>
      </c>
      <c r="D111" s="50" t="str">
        <f>IF(ISBLANK(Data!D111), "", Data!D111)</f>
        <v>La Salle</v>
      </c>
      <c r="E111" s="50">
        <f>IF(ISBLANK(Data!E111), "", Data!E111)</f>
        <v>137</v>
      </c>
      <c r="F111" s="50" t="str">
        <f>IF(ISBLANK(Data!F111), "", Data!F111)</f>
        <v>N</v>
      </c>
      <c r="G111" s="50" t="str">
        <f>IF(ISBLANK(Data!G111), "", Data!G111)</f>
        <v>Miami FL</v>
      </c>
      <c r="H111" s="50" t="str">
        <f>IF(ISBLANK(Data!H111), "", Data!H111)</f>
        <v>La Salle</v>
      </c>
      <c r="I111" s="50" t="str">
        <f>IF(ISBLANK(Data!I111), "", Data!I111)</f>
        <v>Miami FL</v>
      </c>
      <c r="J111" s="50" t="str">
        <f>IF(ISBLANK(Data!J111), "", Data!J111)</f>
        <v>La Salle</v>
      </c>
      <c r="K111" s="50" t="str">
        <f>IF(ISBLANK(Data!K111), "", Data!K111)</f>
        <v>Miami FL</v>
      </c>
      <c r="L111" s="50" t="str">
        <f>IF(ISBLANK(Data!L111), "", Data!L111)</f>
        <v>La Salle</v>
      </c>
      <c r="M111" s="50" t="str">
        <f>IF(ISBLANK(Data!M111), "", Data!M111)</f>
        <v>Miami</v>
      </c>
      <c r="N111" s="50" t="str">
        <f>IF(ISBLANK(Data!N111), "", Data!N111)</f>
        <v>La Salle</v>
      </c>
      <c r="O111" s="50" t="str">
        <f>IF(ISBLANK(Data!O111), "", Data!O111)</f>
        <v>Miami</v>
      </c>
      <c r="P111" s="50" t="str">
        <f>IF(ISBLANK(Data!P111), "", Data!P111)</f>
        <v>La Salle</v>
      </c>
      <c r="Q111" s="50" t="str">
        <f>IF(ISBLANK(Data!Q111), "", Data!Q111)</f>
        <v>Miami (FL)</v>
      </c>
      <c r="R111" s="50" t="str">
        <f>IF(ISBLANK(Data!R111), "", Data!R111)</f>
        <v>La Salle</v>
      </c>
      <c r="S111" s="20">
        <f>Data!W111-Data!CD111</f>
        <v>-2.2222222222222032E-2</v>
      </c>
      <c r="T111" s="20">
        <f>Data!X111-Data!CE111</f>
        <v>15.559999999999999</v>
      </c>
      <c r="U111" s="20">
        <f>Data!Y111-Data!CF111</f>
        <v>9.2000000000000028</v>
      </c>
      <c r="V111" s="20">
        <f>Data!Z111-Data!CG111</f>
        <v>-6.3999999999999915</v>
      </c>
      <c r="W111" s="20">
        <f>Data!AA111-Data!CH111</f>
        <v>1.7000000000000028</v>
      </c>
      <c r="X111" s="20">
        <f>Data!AB111-Data!CI111</f>
        <v>-8.8999999999999996E-2</v>
      </c>
      <c r="Y111" s="20">
        <f>Data!AC111-Data!CJ111</f>
        <v>10.77</v>
      </c>
      <c r="Z111" s="20">
        <f>Data!AD111-Data!CK111</f>
        <v>5.5999999999999943</v>
      </c>
      <c r="AA111" s="20">
        <f>Data!AE111-Data!CL111</f>
        <v>-5.2000000000000028</v>
      </c>
      <c r="AB111" s="20">
        <f>Data!AF111-Data!CM111</f>
        <v>12.15</v>
      </c>
      <c r="AC111" s="20">
        <f>Data!AG111-Data!CN111</f>
        <v>9</v>
      </c>
      <c r="AD111" s="20">
        <f>Data!AH111-Data!CO111</f>
        <v>-8.7999999999999972</v>
      </c>
      <c r="AE111" s="20">
        <f>Data!AI111-Data!CP111</f>
        <v>0.40549999999999997</v>
      </c>
      <c r="AF111" s="20">
        <f>Data!AJ111-Data!CQ111</f>
        <v>1</v>
      </c>
      <c r="AG111" s="20">
        <f>Data!AK111-Data!CR111</f>
        <v>0.10666666666666666</v>
      </c>
      <c r="AH111" s="20">
        <f>Data!AL111-Data!CS111</f>
        <v>165</v>
      </c>
      <c r="AI111" s="20">
        <f>Data!AM111-Data!CT111</f>
        <v>15.2</v>
      </c>
      <c r="AJ111" s="20">
        <f>Data!AN111-Data!CU111</f>
        <v>7.26</v>
      </c>
      <c r="AK111" s="20">
        <f>Data!AO111-Data!CV111</f>
        <v>-22</v>
      </c>
      <c r="AL111" s="20">
        <f>Data!AP111-Data!CW111</f>
        <v>-91</v>
      </c>
      <c r="AM111" s="20">
        <f>Data!AQ111-Data!CX111</f>
        <v>-97</v>
      </c>
      <c r="AN111" s="20">
        <f>Data!AR111-Data!CY111</f>
        <v>6.8000000000000005E-2</v>
      </c>
      <c r="AO111" s="20">
        <f>Data!AS111-Data!CZ111</f>
        <v>-7</v>
      </c>
      <c r="AP111" s="20">
        <f>Data!AT111-Data!DA111</f>
        <v>-55</v>
      </c>
      <c r="AQ111" s="20">
        <f>Data!AU111-Data!DB111</f>
        <v>6.4000000000000001E-2</v>
      </c>
      <c r="AR111" s="20">
        <f>Data!AV111-Data!DC111</f>
        <v>-1</v>
      </c>
      <c r="AS111" s="20">
        <f>Data!AW111-Data!DD111</f>
        <v>-17</v>
      </c>
      <c r="AT111" s="20">
        <f>Data!AX111-Data!DE111</f>
        <v>7.0000000000000062E-2</v>
      </c>
      <c r="AU111" s="20">
        <f>Data!AY111-Data!DF111</f>
        <v>-28</v>
      </c>
      <c r="AV111" s="20">
        <f>Data!AZ111-Data!DG111</f>
        <v>-1.9666666666666668</v>
      </c>
      <c r="AW111" s="20">
        <f>Data!BA111-Data!DH111</f>
        <v>-47</v>
      </c>
      <c r="AX111" s="20">
        <f>Data!BB111-Data!DI111</f>
        <v>-1.1666666666666643</v>
      </c>
      <c r="AY111" s="20">
        <f>Data!BC111-Data!DJ111</f>
        <v>-15</v>
      </c>
      <c r="AZ111" s="20">
        <f>Data!BD111-Data!DK111</f>
        <v>10</v>
      </c>
      <c r="BA111" s="20">
        <f>Data!BE111-Data!DL111</f>
        <v>9</v>
      </c>
      <c r="BB111" s="20">
        <f>Data!BF111-Data!DM111</f>
        <v>17</v>
      </c>
      <c r="BC111" s="20">
        <f>Data!BG111-Data!DN111</f>
        <v>-50</v>
      </c>
      <c r="BD111" s="20">
        <f>Data!BH111-Data!DO111</f>
        <v>6</v>
      </c>
      <c r="BE111" s="20">
        <f>Data!BI111-Data!DP111</f>
        <v>-1.921999999999997</v>
      </c>
      <c r="BF111" s="20">
        <f>Data!BJ111-Data!DQ111</f>
        <v>7.9440000000000008</v>
      </c>
      <c r="BG111" s="20">
        <f>Data!BK111-Data!DR111</f>
        <v>-0.31499999999999995</v>
      </c>
      <c r="BH111" s="20">
        <f>Data!BL111-Data!DS111</f>
        <v>3.0559999999999992</v>
      </c>
      <c r="BI111" s="20">
        <f>Data!BM111-Data!DT111</f>
        <v>-2.0000000000000018E-3</v>
      </c>
      <c r="BJ111" s="20">
        <f>Data!BN111-Data!DU111</f>
        <v>-3.3000000000000007</v>
      </c>
      <c r="BK111" s="20">
        <f>Data!BO111-Data!DV111</f>
        <v>9.9999999999997868E-2</v>
      </c>
      <c r="BL111" s="20">
        <f>Data!BP111-Data!DW111</f>
        <v>1.2999999999999998</v>
      </c>
      <c r="BM111" s="20">
        <f>Data!BQ111-Data!DX111</f>
        <v>1.8111111111111109</v>
      </c>
      <c r="BN111" s="20">
        <f>Data!BR111-Data!DY111</f>
        <v>-3.7000000000000011</v>
      </c>
      <c r="BO111" s="20">
        <f>Data!BS111-Data!DZ111</f>
        <v>-133</v>
      </c>
      <c r="BP111" s="20">
        <f>Data!BT111-Data!EA111</f>
        <v>9.6999999999999975E-2</v>
      </c>
      <c r="BQ111" s="20">
        <f>Data!BU111-Data!EB111</f>
        <v>7</v>
      </c>
      <c r="BR111" s="20">
        <f>Data!BV111-Data!EC111</f>
        <v>-119</v>
      </c>
      <c r="BS111" s="20">
        <f>Data!BW111-Data!ED111</f>
        <v>-109</v>
      </c>
      <c r="BT111" s="20">
        <f>Data!BX111-Data!EE111</f>
        <v>-39</v>
      </c>
      <c r="BU111" s="20">
        <f>Data!BY111-Data!EF111</f>
        <v>-162</v>
      </c>
      <c r="BV111" s="20">
        <f>Data!BZ111-Data!EG111</f>
        <v>-144</v>
      </c>
      <c r="BW111" s="20">
        <f>Data!CA111-Data!EH111</f>
        <v>-92.5</v>
      </c>
      <c r="BX111" s="20">
        <f>Data!CB111-Data!EI111</f>
        <v>-137</v>
      </c>
      <c r="BY111" s="20">
        <f>Data!CC111-Data!EJ111</f>
        <v>-152</v>
      </c>
      <c r="BZ111" s="20">
        <f>Data!EK111</f>
        <v>12454.5</v>
      </c>
      <c r="CA111" s="20">
        <f>Data!EL111</f>
        <v>10781.02</v>
      </c>
      <c r="CB111" s="20">
        <f>Data!EM111</f>
        <v>85.402799999999999</v>
      </c>
      <c r="CC111" s="20">
        <f>Data!EN111</f>
        <v>85.166666666666657</v>
      </c>
      <c r="CD111" s="20">
        <f>Data!EO111</f>
        <v>9.6346000000000007</v>
      </c>
      <c r="CE111" s="20">
        <f>Data!EP111</f>
        <v>134.91900000000001</v>
      </c>
      <c r="CF111" s="50">
        <f>IF(ISBLANK(Data!EQ111), "", Data!EQ111)</f>
        <v>84</v>
      </c>
      <c r="CG111" s="50">
        <f>IF(ISBLANK(Data!ER111), "", Data!ER111)</f>
        <v>77</v>
      </c>
      <c r="CH111" s="61" t="str">
        <f>IF(ISBLANK(Data!ES111), "", Data!ES111)</f>
        <v>Miami FL</v>
      </c>
      <c r="CI111" s="61">
        <f>IF(ISBLANK(Data!ET111), "", Data!ET111)</f>
        <v>161</v>
      </c>
    </row>
    <row r="112" spans="1:87" x14ac:dyDescent="0.45">
      <c r="A112" s="50">
        <f>IF(ISBLANK(Data!A112), "", Data!A112)</f>
        <v>45276</v>
      </c>
      <c r="B112" s="50" t="str">
        <f>IF(ISBLANK(Data!B112), "", Data!B112)</f>
        <v>Penn St.</v>
      </c>
      <c r="C112" s="50">
        <f>IF(ISBLANK(Data!C112), "", Data!C112)</f>
        <v>229</v>
      </c>
      <c r="D112" s="50" t="str">
        <f>IF(ISBLANK(Data!D112), "", Data!D112)</f>
        <v>Georgia Tech</v>
      </c>
      <c r="E112" s="50">
        <f>IF(ISBLANK(Data!E112), "", Data!E112)</f>
        <v>102</v>
      </c>
      <c r="F112" s="50" t="str">
        <f>IF(ISBLANK(Data!F112), "", Data!F112)</f>
        <v>N</v>
      </c>
      <c r="G112" s="50" t="str">
        <f>IF(ISBLANK(Data!G112), "", Data!G112)</f>
        <v>Penn St.</v>
      </c>
      <c r="H112" s="50" t="str">
        <f>IF(ISBLANK(Data!H112), "", Data!H112)</f>
        <v>Georgia Tech</v>
      </c>
      <c r="I112" s="50" t="str">
        <f>IF(ISBLANK(Data!I112), "", Data!I112)</f>
        <v>Penn St.</v>
      </c>
      <c r="J112" s="50" t="str">
        <f>IF(ISBLANK(Data!J112), "", Data!J112)</f>
        <v>Georgia Tech</v>
      </c>
      <c r="K112" s="50" t="str">
        <f>IF(ISBLANK(Data!K112), "", Data!K112)</f>
        <v>Penn State</v>
      </c>
      <c r="L112" s="50" t="str">
        <f>IF(ISBLANK(Data!L112), "", Data!L112)</f>
        <v>Georgia Tech</v>
      </c>
      <c r="M112" s="50" t="str">
        <f>IF(ISBLANK(Data!M112), "", Data!M112)</f>
        <v>Penn St</v>
      </c>
      <c r="N112" s="50" t="str">
        <f>IF(ISBLANK(Data!N112), "", Data!N112)</f>
        <v>GA Tech</v>
      </c>
      <c r="O112" s="50" t="str">
        <f>IF(ISBLANK(Data!O112), "", Data!O112)</f>
        <v>Penn St.</v>
      </c>
      <c r="P112" s="50" t="str">
        <f>IF(ISBLANK(Data!P112), "", Data!P112)</f>
        <v>Ga. Tech</v>
      </c>
      <c r="Q112" s="50" t="str">
        <f>IF(ISBLANK(Data!Q112), "", Data!Q112)</f>
        <v>Penn State</v>
      </c>
      <c r="R112" s="50" t="str">
        <f>IF(ISBLANK(Data!R112), "", Data!R112)</f>
        <v>Georgia Tech</v>
      </c>
      <c r="S112" s="20">
        <f>Data!W112-Data!CD112</f>
        <v>-0.125</v>
      </c>
      <c r="T112" s="20">
        <f>Data!X112-Data!CE112</f>
        <v>1.25</v>
      </c>
      <c r="U112" s="20">
        <f>Data!Y112-Data!CF112</f>
        <v>3.4000000000000057</v>
      </c>
      <c r="V112" s="20">
        <f>Data!Z112-Data!CG112</f>
        <v>2.2000000000000028</v>
      </c>
      <c r="W112" s="20">
        <f>Data!AA112-Data!CH112</f>
        <v>2.9000000000000057</v>
      </c>
      <c r="X112" s="20">
        <f>Data!AB112-Data!CI112</f>
        <v>-0.20699999999999999</v>
      </c>
      <c r="Y112" s="20">
        <f>Data!AC112-Data!CJ112</f>
        <v>-2.4800000000000004</v>
      </c>
      <c r="Z112" s="20">
        <f>Data!AD112-Data!CK112</f>
        <v>-1.9000000000000057</v>
      </c>
      <c r="AA112" s="20">
        <f>Data!AE112-Data!CL112</f>
        <v>0.59999999999999432</v>
      </c>
      <c r="AB112" s="20">
        <f>Data!AF112-Data!CM112</f>
        <v>-4.2300000000000004</v>
      </c>
      <c r="AC112" s="20">
        <f>Data!AG112-Data!CN112</f>
        <v>2.2000000000000028</v>
      </c>
      <c r="AD112" s="20">
        <f>Data!AH112-Data!CO112</f>
        <v>3.2999999999999972</v>
      </c>
      <c r="AE112" s="20">
        <f>Data!AI112-Data!CP112</f>
        <v>-3.389999999999993E-2</v>
      </c>
      <c r="AF112" s="20">
        <f>Data!AJ112-Data!CQ112</f>
        <v>-1.9</v>
      </c>
      <c r="AG112" s="20">
        <f>Data!AK112-Data!CR112</f>
        <v>-0.17499999999999999</v>
      </c>
      <c r="AH112" s="20">
        <f>Data!AL112-Data!CS112</f>
        <v>-56</v>
      </c>
      <c r="AI112" s="20">
        <f>Data!AM112-Data!CT112</f>
        <v>4.0699999999999994</v>
      </c>
      <c r="AJ112" s="20">
        <f>Data!AN112-Data!CU112</f>
        <v>-0.18000000000000016</v>
      </c>
      <c r="AK112" s="20">
        <f>Data!AO112-Data!CV112</f>
        <v>196</v>
      </c>
      <c r="AL112" s="20">
        <f>Data!AP112-Data!CW112</f>
        <v>152</v>
      </c>
      <c r="AM112" s="20">
        <f>Data!AQ112-Data!CX112</f>
        <v>100</v>
      </c>
      <c r="AN112" s="20">
        <f>Data!AR112-Data!CY112</f>
        <v>3.999999999999998E-2</v>
      </c>
      <c r="AO112" s="20">
        <f>Data!AS112-Data!CZ112</f>
        <v>16</v>
      </c>
      <c r="AP112" s="20">
        <f>Data!AT112-Data!DA112</f>
        <v>44</v>
      </c>
      <c r="AQ112" s="20">
        <f>Data!AU112-Data!DB112</f>
        <v>1.3000000000000012E-2</v>
      </c>
      <c r="AR112" s="20">
        <f>Data!AV112-Data!DC112</f>
        <v>52</v>
      </c>
      <c r="AS112" s="20">
        <f>Data!AW112-Data!DD112</f>
        <v>54</v>
      </c>
      <c r="AT112" s="20">
        <f>Data!AX112-Data!DE112</f>
        <v>7.5999999999999956E-2</v>
      </c>
      <c r="AU112" s="20">
        <f>Data!AY112-Data!DF112</f>
        <v>-13</v>
      </c>
      <c r="AV112" s="20">
        <f>Data!AZ112-Data!DG112</f>
        <v>-4.1999999999999993</v>
      </c>
      <c r="AW112" s="20">
        <f>Data!BA112-Data!DH112</f>
        <v>-4</v>
      </c>
      <c r="AX112" s="20">
        <f>Data!BB112-Data!DI112</f>
        <v>-8.7000000000000028</v>
      </c>
      <c r="AY112" s="20">
        <f>Data!BC112-Data!DJ112</f>
        <v>3</v>
      </c>
      <c r="AZ112" s="20">
        <f>Data!BD112-Data!DK112</f>
        <v>43</v>
      </c>
      <c r="BA112" s="20">
        <f>Data!BE112-Data!DL112</f>
        <v>-10</v>
      </c>
      <c r="BB112" s="20">
        <f>Data!BF112-Data!DM112</f>
        <v>12</v>
      </c>
      <c r="BC112" s="20">
        <f>Data!BG112-Data!DN112</f>
        <v>42</v>
      </c>
      <c r="BD112" s="20">
        <f>Data!BH112-Data!DO112</f>
        <v>5.4000000000000057</v>
      </c>
      <c r="BE112" s="20">
        <f>Data!BI112-Data!DP112</f>
        <v>1.1500000000000057</v>
      </c>
      <c r="BF112" s="20">
        <f>Data!BJ112-Data!DQ112</f>
        <v>4.25</v>
      </c>
      <c r="BG112" s="20">
        <f>Data!BK112-Data!DR112</f>
        <v>-8.1999999999999962E-2</v>
      </c>
      <c r="BH112" s="20">
        <f>Data!BL112-Data!DS112</f>
        <v>-1.3499999999999996</v>
      </c>
      <c r="BI112" s="20">
        <f>Data!BM112-Data!DT112</f>
        <v>0.33200000000000002</v>
      </c>
      <c r="BJ112" s="20">
        <f>Data!BN112-Data!DU112</f>
        <v>-0.59999999999999787</v>
      </c>
      <c r="BK112" s="20">
        <f>Data!BO112-Data!DV112</f>
        <v>1.2000000000000028</v>
      </c>
      <c r="BL112" s="20">
        <f>Data!BP112-Data!DW112</f>
        <v>-2.1000000000000005</v>
      </c>
      <c r="BM112" s="20">
        <f>Data!BQ112-Data!DX112</f>
        <v>3.2249999999999996</v>
      </c>
      <c r="BN112" s="20">
        <f>Data!BR112-Data!DY112</f>
        <v>0.79999999999999716</v>
      </c>
      <c r="BO112" s="20">
        <f>Data!BS112-Data!DZ112</f>
        <v>90</v>
      </c>
      <c r="BP112" s="20">
        <f>Data!BT112-Data!EA112</f>
        <v>-5.7999999999999996E-2</v>
      </c>
      <c r="BQ112" s="20">
        <f>Data!BU112-Data!EB112</f>
        <v>-3</v>
      </c>
      <c r="BR112" s="20">
        <f>Data!BV112-Data!EC112</f>
        <v>-26</v>
      </c>
      <c r="BS112" s="20">
        <f>Data!BW112-Data!ED112</f>
        <v>5</v>
      </c>
      <c r="BT112" s="20">
        <f>Data!BX112-Data!EE112</f>
        <v>108</v>
      </c>
      <c r="BU112" s="20">
        <f>Data!BY112-Data!EF112</f>
        <v>-12</v>
      </c>
      <c r="BV112" s="20">
        <f>Data!BZ112-Data!EG112</f>
        <v>-17</v>
      </c>
      <c r="BW112" s="20">
        <f>Data!CA112-Data!EH112</f>
        <v>29.200000000000003</v>
      </c>
      <c r="BX112" s="20">
        <f>Data!CB112-Data!EI112</f>
        <v>77</v>
      </c>
      <c r="BY112" s="20">
        <f>Data!CC112-Data!EJ112</f>
        <v>21</v>
      </c>
      <c r="BZ112" s="20">
        <f>Data!EK112</f>
        <v>10959.24</v>
      </c>
      <c r="CA112" s="20">
        <f>Data!EL112</f>
        <v>10846.5</v>
      </c>
      <c r="CB112" s="20">
        <f>Data!EM112</f>
        <v>61.274999999999999</v>
      </c>
      <c r="CC112" s="20">
        <f>Data!EN112</f>
        <v>109.64999999999999</v>
      </c>
      <c r="CD112" s="20">
        <f>Data!EO112</f>
        <v>11.688699999999999</v>
      </c>
      <c r="CE112" s="20">
        <f>Data!EP112</f>
        <v>99.87299999999999</v>
      </c>
      <c r="CF112" s="50">
        <f>IF(ISBLANK(Data!EQ112), "", Data!EQ112)</f>
        <v>81</v>
      </c>
      <c r="CG112" s="50">
        <f>IF(ISBLANK(Data!ER112), "", Data!ER112)</f>
        <v>82</v>
      </c>
      <c r="CH112" s="61" t="str">
        <f>IF(ISBLANK(Data!ES112), "", Data!ES112)</f>
        <v>Georgia Tech</v>
      </c>
      <c r="CI112" s="61">
        <f>IF(ISBLANK(Data!ET112), "", Data!ET112)</f>
        <v>163</v>
      </c>
    </row>
    <row r="113" spans="1:87" x14ac:dyDescent="0.45">
      <c r="A113" s="50">
        <f>IF(ISBLANK(Data!A113), "", Data!A113)</f>
        <v>45276</v>
      </c>
      <c r="B113" s="50" t="str">
        <f>IF(ISBLANK(Data!B113), "", Data!B113)</f>
        <v>Indiana</v>
      </c>
      <c r="C113" s="50">
        <f>IF(ISBLANK(Data!C113), "", Data!C113)</f>
        <v>122</v>
      </c>
      <c r="D113" s="50" t="str">
        <f>IF(ISBLANK(Data!D113), "", Data!D113)</f>
        <v>Kansas</v>
      </c>
      <c r="E113" s="50">
        <f>IF(ISBLANK(Data!E113), "", Data!E113)</f>
        <v>132</v>
      </c>
      <c r="F113" s="50" t="str">
        <f>IF(ISBLANK(Data!F113), "", Data!F113)</f>
        <v>N</v>
      </c>
      <c r="G113" s="50" t="str">
        <f>IF(ISBLANK(Data!G113), "", Data!G113)</f>
        <v>Indiana</v>
      </c>
      <c r="H113" s="50" t="str">
        <f>IF(ISBLANK(Data!H113), "", Data!H113)</f>
        <v>Kansas</v>
      </c>
      <c r="I113" s="50" t="str">
        <f>IF(ISBLANK(Data!I113), "", Data!I113)</f>
        <v>Indiana</v>
      </c>
      <c r="J113" s="50" t="str">
        <f>IF(ISBLANK(Data!J113), "", Data!J113)</f>
        <v>Kansas</v>
      </c>
      <c r="K113" s="50" t="str">
        <f>IF(ISBLANK(Data!K113), "", Data!K113)</f>
        <v>Indiana</v>
      </c>
      <c r="L113" s="50" t="str">
        <f>IF(ISBLANK(Data!L113), "", Data!L113)</f>
        <v>Kansas</v>
      </c>
      <c r="M113" s="50" t="str">
        <f>IF(ISBLANK(Data!M113), "", Data!M113)</f>
        <v>Indiana</v>
      </c>
      <c r="N113" s="50" t="str">
        <f>IF(ISBLANK(Data!N113), "", Data!N113)</f>
        <v>Kansas</v>
      </c>
      <c r="O113" s="50" t="str">
        <f>IF(ISBLANK(Data!O113), "", Data!O113)</f>
        <v>Indiana</v>
      </c>
      <c r="P113" s="50" t="str">
        <f>IF(ISBLANK(Data!P113), "", Data!P113)</f>
        <v>Kansas</v>
      </c>
      <c r="Q113" s="50" t="str">
        <f>IF(ISBLANK(Data!Q113), "", Data!Q113)</f>
        <v>Indiana</v>
      </c>
      <c r="R113" s="50" t="str">
        <f>IF(ISBLANK(Data!R113), "", Data!R113)</f>
        <v>Kansas</v>
      </c>
      <c r="S113" s="20">
        <f>Data!W113-Data!CD113</f>
        <v>-0.12222222222222201</v>
      </c>
      <c r="T113" s="20">
        <f>Data!X113-Data!CE113</f>
        <v>-13.02</v>
      </c>
      <c r="U113" s="20">
        <f>Data!Y113-Data!CF113</f>
        <v>-4.7999999999999972</v>
      </c>
      <c r="V113" s="20">
        <f>Data!Z113-Data!CG113</f>
        <v>8.2000000000000028</v>
      </c>
      <c r="W113" s="20">
        <f>Data!AA113-Data!CH113</f>
        <v>9.9999999999994316E-2</v>
      </c>
      <c r="X113" s="20">
        <f>Data!AB113-Data!CI113</f>
        <v>0.128</v>
      </c>
      <c r="Y113" s="20">
        <f>Data!AC113-Data!CJ113</f>
        <v>-0.16000000000000014</v>
      </c>
      <c r="Z113" s="20">
        <f>Data!AD113-Data!CK113</f>
        <v>0.79999999999999716</v>
      </c>
      <c r="AA113" s="20">
        <f>Data!AE113-Data!CL113</f>
        <v>1</v>
      </c>
      <c r="AB113" s="20">
        <f>Data!AF113-Data!CM113</f>
        <v>-3.49</v>
      </c>
      <c r="AC113" s="20">
        <f>Data!AG113-Data!CN113</f>
        <v>-4.7000000000000028</v>
      </c>
      <c r="AD113" s="20">
        <f>Data!AH113-Data!CO113</f>
        <v>6.2999999999999972</v>
      </c>
      <c r="AE113" s="20">
        <f>Data!AI113-Data!CP113</f>
        <v>-0.14729999999999999</v>
      </c>
      <c r="AF113" s="20">
        <f>Data!AJ113-Data!CQ113</f>
        <v>-1.3000000000000003</v>
      </c>
      <c r="AG113" s="20">
        <f>Data!AK113-Data!CR113</f>
        <v>-0.14444444444444446</v>
      </c>
      <c r="AH113" s="20">
        <f>Data!AL113-Data!CS113</f>
        <v>-73</v>
      </c>
      <c r="AI113" s="20">
        <f>Data!AM113-Data!CT113</f>
        <v>-13.91</v>
      </c>
      <c r="AJ113" s="20">
        <f>Data!AN113-Data!CU113</f>
        <v>-1.6800000000000002</v>
      </c>
      <c r="AK113" s="20">
        <f>Data!AO113-Data!CV113</f>
        <v>-130</v>
      </c>
      <c r="AL113" s="20">
        <f>Data!AP113-Data!CW113</f>
        <v>7</v>
      </c>
      <c r="AM113" s="20">
        <f>Data!AQ113-Data!CX113</f>
        <v>-86</v>
      </c>
      <c r="AN113" s="20">
        <f>Data!AR113-Data!CY113</f>
        <v>-3.2000000000000028E-2</v>
      </c>
      <c r="AO113" s="20">
        <f>Data!AS113-Data!CZ113</f>
        <v>-35</v>
      </c>
      <c r="AP113" s="20">
        <f>Data!AT113-Data!DA113</f>
        <v>-59</v>
      </c>
      <c r="AQ113" s="20">
        <f>Data!AU113-Data!DB113</f>
        <v>-0.10999999999999999</v>
      </c>
      <c r="AR113" s="20">
        <f>Data!AV113-Data!DC113</f>
        <v>27</v>
      </c>
      <c r="AS113" s="20">
        <f>Data!AW113-Data!DD113</f>
        <v>40</v>
      </c>
      <c r="AT113" s="20">
        <f>Data!AX113-Data!DE113</f>
        <v>-6.0000000000000053E-3</v>
      </c>
      <c r="AU113" s="20">
        <f>Data!AY113-Data!DF113</f>
        <v>-5</v>
      </c>
      <c r="AV113" s="20">
        <f>Data!AZ113-Data!DG113</f>
        <v>-0.55555555555555713</v>
      </c>
      <c r="AW113" s="20">
        <f>Data!BA113-Data!DH113</f>
        <v>-85</v>
      </c>
      <c r="AX113" s="20">
        <f>Data!BB113-Data!DI113</f>
        <v>-9.44444444444445</v>
      </c>
      <c r="AY113" s="20">
        <f>Data!BC113-Data!DJ113</f>
        <v>-92</v>
      </c>
      <c r="AZ113" s="20">
        <f>Data!BD113-Data!DK113</f>
        <v>-17</v>
      </c>
      <c r="BA113" s="20">
        <f>Data!BE113-Data!DL113</f>
        <v>-6</v>
      </c>
      <c r="BB113" s="20">
        <f>Data!BF113-Data!DM113</f>
        <v>-14</v>
      </c>
      <c r="BC113" s="20">
        <f>Data!BG113-Data!DN113</f>
        <v>12</v>
      </c>
      <c r="BD113" s="20">
        <f>Data!BH113-Data!DO113</f>
        <v>-5.6000000000000085</v>
      </c>
      <c r="BE113" s="20">
        <f>Data!BI113-Data!DP113</f>
        <v>8.0110000000000099</v>
      </c>
      <c r="BF113" s="20">
        <f>Data!BJ113-Data!DQ113</f>
        <v>-13.578000000000001</v>
      </c>
      <c r="BG113" s="20">
        <f>Data!BK113-Data!DR113</f>
        <v>-0.59800000000000009</v>
      </c>
      <c r="BH113" s="20">
        <f>Data!BL113-Data!DS113</f>
        <v>-0.14400000000000013</v>
      </c>
      <c r="BI113" s="20">
        <f>Data!BM113-Data!DT113</f>
        <v>-8.1000000000000072E-2</v>
      </c>
      <c r="BJ113" s="20">
        <f>Data!BN113-Data!DU113</f>
        <v>-4.6000000000000014</v>
      </c>
      <c r="BK113" s="20">
        <f>Data!BO113-Data!DV113</f>
        <v>6.5999999999999979</v>
      </c>
      <c r="BL113" s="20">
        <f>Data!BP113-Data!DW113</f>
        <v>-9.9999999999999645E-2</v>
      </c>
      <c r="BM113" s="20">
        <f>Data!BQ113-Data!DX113</f>
        <v>-1.0999999999999996</v>
      </c>
      <c r="BN113" s="20">
        <f>Data!BR113-Data!DY113</f>
        <v>2.8999999999999986</v>
      </c>
      <c r="BO113" s="20">
        <f>Data!BS113-Data!DZ113</f>
        <v>54</v>
      </c>
      <c r="BP113" s="20">
        <f>Data!BT113-Data!EA113</f>
        <v>-7.900000000000007E-2</v>
      </c>
      <c r="BQ113" s="20">
        <f>Data!BU113-Data!EB113</f>
        <v>3</v>
      </c>
      <c r="BR113" s="20">
        <f>Data!BV113-Data!EC113</f>
        <v>104</v>
      </c>
      <c r="BS113" s="20">
        <f>Data!BW113-Data!ED113</f>
        <v>34</v>
      </c>
      <c r="BT113" s="20">
        <f>Data!BX113-Data!EE113</f>
        <v>19</v>
      </c>
      <c r="BU113" s="20">
        <f>Data!BY113-Data!EF113</f>
        <v>72</v>
      </c>
      <c r="BV113" s="20">
        <f>Data!BZ113-Data!EG113</f>
        <v>66</v>
      </c>
      <c r="BW113" s="20">
        <f>Data!CA113-Data!EH113</f>
        <v>39.299999999999997</v>
      </c>
      <c r="BX113" s="20">
        <f>Data!CB113-Data!EI113</f>
        <v>56</v>
      </c>
      <c r="BY113" s="20">
        <f>Data!CC113-Data!EJ113</f>
        <v>55</v>
      </c>
      <c r="BZ113" s="20">
        <f>Data!EK113</f>
        <v>10019.25</v>
      </c>
      <c r="CA113" s="20">
        <f>Data!EL113</f>
        <v>11395.710000000001</v>
      </c>
      <c r="CB113" s="20">
        <f>Data!EM113</f>
        <v>89.147599999999983</v>
      </c>
      <c r="CC113" s="20">
        <f>Data!EN113</f>
        <v>76.199999999999989</v>
      </c>
      <c r="CD113" s="20">
        <f>Data!EO113</f>
        <v>11.948299999999998</v>
      </c>
      <c r="CE113" s="20">
        <f>Data!EP113</f>
        <v>98.14</v>
      </c>
      <c r="CF113" s="50">
        <f>IF(ISBLANK(Data!EQ113), "", Data!EQ113)</f>
        <v>71</v>
      </c>
      <c r="CG113" s="50">
        <f>IF(ISBLANK(Data!ER113), "", Data!ER113)</f>
        <v>75</v>
      </c>
      <c r="CH113" s="61" t="str">
        <f>IF(ISBLANK(Data!ES113), "", Data!ES113)</f>
        <v>Kansas</v>
      </c>
      <c r="CI113" s="61">
        <f>IF(ISBLANK(Data!ET113), "", Data!ET113)</f>
        <v>146</v>
      </c>
    </row>
    <row r="114" spans="1:87" x14ac:dyDescent="0.45">
      <c r="A114" s="50">
        <f>IF(ISBLANK(Data!A114), "", Data!A114)</f>
        <v>45276</v>
      </c>
      <c r="B114" s="50" t="str">
        <f>IF(ISBLANK(Data!B114), "", Data!B114)</f>
        <v>Michigan St.</v>
      </c>
      <c r="C114" s="50">
        <f>IF(ISBLANK(Data!C114), "", Data!C114)</f>
        <v>172</v>
      </c>
      <c r="D114" s="50" t="str">
        <f>IF(ISBLANK(Data!D114), "", Data!D114)</f>
        <v>Baylor</v>
      </c>
      <c r="E114" s="50">
        <f>IF(ISBLANK(Data!E114), "", Data!E114)</f>
        <v>20</v>
      </c>
      <c r="F114" s="50" t="str">
        <f>IF(ISBLANK(Data!F114), "", Data!F114)</f>
        <v>Y</v>
      </c>
      <c r="G114" s="50" t="str">
        <f>IF(ISBLANK(Data!G114), "", Data!G114)</f>
        <v>Michigan St.</v>
      </c>
      <c r="H114" s="50" t="str">
        <f>IF(ISBLANK(Data!H114), "", Data!H114)</f>
        <v>Baylor</v>
      </c>
      <c r="I114" s="50" t="str">
        <f>IF(ISBLANK(Data!I114), "", Data!I114)</f>
        <v>Michigan St.</v>
      </c>
      <c r="J114" s="50" t="str">
        <f>IF(ISBLANK(Data!J114), "", Data!J114)</f>
        <v>Baylor</v>
      </c>
      <c r="K114" s="50" t="str">
        <f>IF(ISBLANK(Data!K114), "", Data!K114)</f>
        <v>Michigan State</v>
      </c>
      <c r="L114" s="50" t="str">
        <f>IF(ISBLANK(Data!L114), "", Data!L114)</f>
        <v>Baylor</v>
      </c>
      <c r="M114" s="50" t="str">
        <f>IF(ISBLANK(Data!M114), "", Data!M114)</f>
        <v>Michigan St</v>
      </c>
      <c r="N114" s="50" t="str">
        <f>IF(ISBLANK(Data!N114), "", Data!N114)</f>
        <v>Baylor</v>
      </c>
      <c r="O114" s="50" t="str">
        <f>IF(ISBLANK(Data!O114), "", Data!O114)</f>
        <v>Michigan St.</v>
      </c>
      <c r="P114" s="50" t="str">
        <f>IF(ISBLANK(Data!P114), "", Data!P114)</f>
        <v>Baylor</v>
      </c>
      <c r="Q114" s="50" t="str">
        <f>IF(ISBLANK(Data!Q114), "", Data!Q114)</f>
        <v>Michigan State</v>
      </c>
      <c r="R114" s="50" t="str">
        <f>IF(ISBLANK(Data!R114), "", Data!R114)</f>
        <v>Baylor</v>
      </c>
      <c r="S114" s="20">
        <f>Data!W114-Data!CD114</f>
        <v>-0.55555555555555602</v>
      </c>
      <c r="T114" s="20">
        <f>Data!X114-Data!CE114</f>
        <v>-9.0400000000000027</v>
      </c>
      <c r="U114" s="20">
        <f>Data!Y114-Data!CF114</f>
        <v>-12.5</v>
      </c>
      <c r="V114" s="20">
        <f>Data!Z114-Data!CG114</f>
        <v>-3.3999999999999915</v>
      </c>
      <c r="W114" s="20">
        <f>Data!AA114-Data!CH114</f>
        <v>-4.9000000000000057</v>
      </c>
      <c r="X114" s="20">
        <f>Data!AB114-Data!CI114</f>
        <v>-0.29599999999999999</v>
      </c>
      <c r="Y114" s="20">
        <f>Data!AC114-Data!CJ114</f>
        <v>8.08</v>
      </c>
      <c r="Z114" s="20">
        <f>Data!AD114-Data!CK114</f>
        <v>5.8999999999999915</v>
      </c>
      <c r="AA114" s="20">
        <f>Data!AE114-Data!CL114</f>
        <v>-2.1999999999999886</v>
      </c>
      <c r="AB114" s="20">
        <f>Data!AF114-Data!CM114</f>
        <v>3.2399999999999998</v>
      </c>
      <c r="AC114" s="20">
        <f>Data!AG114-Data!CN114</f>
        <v>-8</v>
      </c>
      <c r="AD114" s="20">
        <f>Data!AH114-Data!CO114</f>
        <v>-4.1000000000000085</v>
      </c>
      <c r="AE114" s="20">
        <f>Data!AI114-Data!CP114</f>
        <v>-2.970000000000006E-2</v>
      </c>
      <c r="AF114" s="20">
        <f>Data!AJ114-Data!CQ114</f>
        <v>-3.5999999999999996</v>
      </c>
      <c r="AG114" s="20">
        <f>Data!AK114-Data!CR114</f>
        <v>-0.42638888888888887</v>
      </c>
      <c r="AH114" s="20">
        <f>Data!AL114-Data!CS114</f>
        <v>-125</v>
      </c>
      <c r="AI114" s="20">
        <f>Data!AM114-Data!CT114</f>
        <v>-9.2499999999999982</v>
      </c>
      <c r="AJ114" s="20">
        <f>Data!AN114-Data!CU114</f>
        <v>6.4499999999999993</v>
      </c>
      <c r="AK114" s="20">
        <f>Data!AO114-Data!CV114</f>
        <v>-169</v>
      </c>
      <c r="AL114" s="20">
        <f>Data!AP114-Data!CW114</f>
        <v>-25</v>
      </c>
      <c r="AM114" s="20">
        <f>Data!AQ114-Data!CX114</f>
        <v>-9</v>
      </c>
      <c r="AN114" s="20">
        <f>Data!AR114-Data!CY114</f>
        <v>-7.1000000000000008E-2</v>
      </c>
      <c r="AO114" s="20">
        <f>Data!AS114-Data!CZ114</f>
        <v>-33</v>
      </c>
      <c r="AP114" s="20">
        <f>Data!AT114-Data!DA114</f>
        <v>-24</v>
      </c>
      <c r="AQ114" s="20">
        <f>Data!AU114-Data!DB114</f>
        <v>-0.13700000000000001</v>
      </c>
      <c r="AR114" s="20">
        <f>Data!AV114-Data!DC114</f>
        <v>-50</v>
      </c>
      <c r="AS114" s="20">
        <f>Data!AW114-Data!DD114</f>
        <v>-54</v>
      </c>
      <c r="AT114" s="20">
        <f>Data!AX114-Data!DE114</f>
        <v>-5.799999999999994E-2</v>
      </c>
      <c r="AU114" s="20">
        <f>Data!AY114-Data!DF114</f>
        <v>-26</v>
      </c>
      <c r="AV114" s="20">
        <f>Data!AZ114-Data!DG114</f>
        <v>-4.6111111111111107</v>
      </c>
      <c r="AW114" s="20">
        <f>Data!BA114-Data!DH114</f>
        <v>-29</v>
      </c>
      <c r="AX114" s="20">
        <f>Data!BB114-Data!DI114</f>
        <v>-8.2222222222222214</v>
      </c>
      <c r="AY114" s="20">
        <f>Data!BC114-Data!DJ114</f>
        <v>-3</v>
      </c>
      <c r="AZ114" s="20">
        <f>Data!BD114-Data!DK114</f>
        <v>-5</v>
      </c>
      <c r="BA114" s="20">
        <f>Data!BE114-Data!DL114</f>
        <v>-6</v>
      </c>
      <c r="BB114" s="20">
        <f>Data!BF114-Data!DM114</f>
        <v>-10</v>
      </c>
      <c r="BC114" s="20">
        <f>Data!BG114-Data!DN114</f>
        <v>12</v>
      </c>
      <c r="BD114" s="20">
        <f>Data!BH114-Data!DO114</f>
        <v>-18.799999999999997</v>
      </c>
      <c r="BE114" s="20">
        <f>Data!BI114-Data!DP114</f>
        <v>-2.7779999999999916</v>
      </c>
      <c r="BF114" s="20">
        <f>Data!BJ114-Data!DQ114</f>
        <v>-16</v>
      </c>
      <c r="BG114" s="20">
        <f>Data!BK114-Data!DR114</f>
        <v>0.11599999999999988</v>
      </c>
      <c r="BH114" s="20">
        <f>Data!BL114-Data!DS114</f>
        <v>-1.1110000000000007</v>
      </c>
      <c r="BI114" s="20">
        <f>Data!BM114-Data!DT114</f>
        <v>1.2000000000000011E-2</v>
      </c>
      <c r="BJ114" s="20">
        <f>Data!BN114-Data!DU114</f>
        <v>-2.7000000000000028</v>
      </c>
      <c r="BK114" s="20">
        <f>Data!BO114-Data!DV114</f>
        <v>-6</v>
      </c>
      <c r="BL114" s="20">
        <f>Data!BP114-Data!DW114</f>
        <v>-0.69999999999999929</v>
      </c>
      <c r="BM114" s="20">
        <f>Data!BQ114-Data!DX114</f>
        <v>-0.55555555555555536</v>
      </c>
      <c r="BN114" s="20">
        <f>Data!BR114-Data!DY114</f>
        <v>1.4000000000000004</v>
      </c>
      <c r="BO114" s="20">
        <f>Data!BS114-Data!DZ114</f>
        <v>169</v>
      </c>
      <c r="BP114" s="20">
        <f>Data!BT114-Data!EA114</f>
        <v>-0.14800000000000002</v>
      </c>
      <c r="BQ114" s="20">
        <f>Data!BU114-Data!EB114</f>
        <v>1</v>
      </c>
      <c r="BR114" s="20">
        <f>Data!BV114-Data!EC114</f>
        <v>74</v>
      </c>
      <c r="BS114" s="20">
        <f>Data!BW114-Data!ED114</f>
        <v>36</v>
      </c>
      <c r="BT114" s="20">
        <f>Data!BX114-Data!EE114</f>
        <v>153</v>
      </c>
      <c r="BU114" s="20">
        <f>Data!BY114-Data!EF114</f>
        <v>29</v>
      </c>
      <c r="BV114" s="20">
        <f>Data!BZ114-Data!EG114</f>
        <v>28</v>
      </c>
      <c r="BW114" s="20">
        <f>Data!CA114-Data!EH114</f>
        <v>60.3</v>
      </c>
      <c r="BX114" s="20">
        <f>Data!CB114-Data!EI114</f>
        <v>171</v>
      </c>
      <c r="BY114" s="20">
        <f>Data!CC114-Data!EJ114</f>
        <v>88</v>
      </c>
      <c r="BZ114" s="20">
        <f>Data!EK114</f>
        <v>10804.32</v>
      </c>
      <c r="CA114" s="20">
        <f>Data!EL114</f>
        <v>11605.44</v>
      </c>
      <c r="CB114" s="20">
        <f>Data!EM114</f>
        <v>78.224666666666664</v>
      </c>
      <c r="CC114" s="20">
        <f>Data!EN114</f>
        <v>79.828666666666663</v>
      </c>
      <c r="CD114" s="20">
        <f>Data!EO114</f>
        <v>12.432</v>
      </c>
      <c r="CE114" s="20">
        <f>Data!EP114</f>
        <v>94.798000000000002</v>
      </c>
      <c r="CF114" s="50">
        <f>IF(ISBLANK(Data!EQ114), "", Data!EQ114)</f>
        <v>88</v>
      </c>
      <c r="CG114" s="50">
        <f>IF(ISBLANK(Data!ER114), "", Data!ER114)</f>
        <v>64</v>
      </c>
      <c r="CH114" s="61" t="str">
        <f>IF(ISBLANK(Data!ES114), "", Data!ES114)</f>
        <v>Michigan St.</v>
      </c>
      <c r="CI114" s="61">
        <f>IF(ISBLANK(Data!ET114), "", Data!ET114)</f>
        <v>152</v>
      </c>
    </row>
    <row r="115" spans="1:87" x14ac:dyDescent="0.45">
      <c r="A115" s="50">
        <f>IF(ISBLANK(Data!A115), "", Data!A115)</f>
        <v>45276</v>
      </c>
      <c r="B115" s="50" t="str">
        <f>IF(ISBLANK(Data!B115), "", Data!B115)</f>
        <v>Providence</v>
      </c>
      <c r="C115" s="50">
        <f>IF(ISBLANK(Data!C115), "", Data!C115)</f>
        <v>237</v>
      </c>
      <c r="D115" s="50" t="str">
        <f>IF(ISBLANK(Data!D115), "", Data!D115)</f>
        <v>Sacred Heart</v>
      </c>
      <c r="E115" s="50">
        <f>IF(ISBLANK(Data!E115), "", Data!E115)</f>
        <v>250</v>
      </c>
      <c r="F115" s="50" t="str">
        <f>IF(ISBLANK(Data!F115), "", Data!F115)</f>
        <v>N</v>
      </c>
      <c r="G115" s="50" t="str">
        <f>IF(ISBLANK(Data!G115), "", Data!G115)</f>
        <v>Providence</v>
      </c>
      <c r="H115" s="50" t="str">
        <f>IF(ISBLANK(Data!H115), "", Data!H115)</f>
        <v>Sacred Heart</v>
      </c>
      <c r="I115" s="50" t="str">
        <f>IF(ISBLANK(Data!I115), "", Data!I115)</f>
        <v>Providence</v>
      </c>
      <c r="J115" s="50" t="str">
        <f>IF(ISBLANK(Data!J115), "", Data!J115)</f>
        <v>Sacred Heart</v>
      </c>
      <c r="K115" s="50" t="str">
        <f>IF(ISBLANK(Data!K115), "", Data!K115)</f>
        <v>Providence</v>
      </c>
      <c r="L115" s="50" t="str">
        <f>IF(ISBLANK(Data!L115), "", Data!L115)</f>
        <v>Sacred Heart</v>
      </c>
      <c r="M115" s="50" t="str">
        <f>IF(ISBLANK(Data!M115), "", Data!M115)</f>
        <v>Providence</v>
      </c>
      <c r="N115" s="50" t="str">
        <f>IF(ISBLANK(Data!N115), "", Data!N115)</f>
        <v>Sacred Hrt</v>
      </c>
      <c r="O115" s="50" t="str">
        <f>IF(ISBLANK(Data!O115), "", Data!O115)</f>
        <v>Providence</v>
      </c>
      <c r="P115" s="50" t="str">
        <f>IF(ISBLANK(Data!P115), "", Data!P115)</f>
        <v>Sacred Heart</v>
      </c>
      <c r="Q115" s="50" t="str">
        <f>IF(ISBLANK(Data!Q115), "", Data!Q115)</f>
        <v>Providence</v>
      </c>
      <c r="R115" s="50" t="str">
        <f>IF(ISBLANK(Data!R115), "", Data!R115)</f>
        <v>Sacred Heart</v>
      </c>
      <c r="S115" s="20">
        <f>Data!W115-Data!CD115</f>
        <v>0.43636363636363606</v>
      </c>
      <c r="T115" s="20">
        <f>Data!X115-Data!CE115</f>
        <v>25.42</v>
      </c>
      <c r="U115" s="20">
        <f>Data!Y115-Data!CF115</f>
        <v>10.900000000000006</v>
      </c>
      <c r="V115" s="20">
        <f>Data!Z115-Data!CG115</f>
        <v>-14.600000000000009</v>
      </c>
      <c r="W115" s="20">
        <f>Data!AA115-Data!CH115</f>
        <v>-1.0999999999999943</v>
      </c>
      <c r="X115" s="20">
        <f>Data!AB115-Data!CI115</f>
        <v>8.8999999999999996E-2</v>
      </c>
      <c r="Y115" s="20">
        <f>Data!AC115-Data!CJ115</f>
        <v>4.16</v>
      </c>
      <c r="Z115" s="20">
        <f>Data!AD115-Data!CK115</f>
        <v>1.9000000000000057</v>
      </c>
      <c r="AA115" s="20">
        <f>Data!AE115-Data!CL115</f>
        <v>-2.2999999999999972</v>
      </c>
      <c r="AB115" s="20">
        <f>Data!AF115-Data!CM115</f>
        <v>4.16</v>
      </c>
      <c r="AC115" s="20">
        <f>Data!AG115-Data!CN115</f>
        <v>10.100000000000009</v>
      </c>
      <c r="AD115" s="20">
        <f>Data!AH115-Data!CO115</f>
        <v>-13.700000000000003</v>
      </c>
      <c r="AE115" s="20">
        <f>Data!AI115-Data!CP115</f>
        <v>0.57830000000000004</v>
      </c>
      <c r="AF115" s="20">
        <f>Data!AJ115-Data!CQ115</f>
        <v>5.8000000000000007</v>
      </c>
      <c r="AG115" s="20">
        <f>Data!AK115-Data!CR115</f>
        <v>0.58000000000000007</v>
      </c>
      <c r="AH115" s="20">
        <f>Data!AL115-Data!CS115</f>
        <v>347</v>
      </c>
      <c r="AI115" s="20">
        <f>Data!AM115-Data!CT115</f>
        <v>23.59</v>
      </c>
      <c r="AJ115" s="20">
        <f>Data!AN115-Data!CU115</f>
        <v>7.09</v>
      </c>
      <c r="AK115" s="20">
        <f>Data!AO115-Data!CV115</f>
        <v>-47</v>
      </c>
      <c r="AL115" s="20">
        <f>Data!AP115-Data!CW115</f>
        <v>-168</v>
      </c>
      <c r="AM115" s="20">
        <f>Data!AQ115-Data!CX115</f>
        <v>-104</v>
      </c>
      <c r="AN115" s="20">
        <f>Data!AR115-Data!CY115</f>
        <v>5.0000000000000044E-2</v>
      </c>
      <c r="AO115" s="20">
        <f>Data!AS115-Data!CZ115</f>
        <v>-1</v>
      </c>
      <c r="AP115" s="20">
        <f>Data!AT115-Data!DA115</f>
        <v>10</v>
      </c>
      <c r="AQ115" s="20">
        <f>Data!AU115-Data!DB115</f>
        <v>-1.8000000000000016E-2</v>
      </c>
      <c r="AR115" s="20">
        <f>Data!AV115-Data!DC115</f>
        <v>-16</v>
      </c>
      <c r="AS115" s="20">
        <f>Data!AW115-Data!DD115</f>
        <v>-28</v>
      </c>
      <c r="AT115" s="20">
        <f>Data!AX115-Data!DE115</f>
        <v>1.7999999999999905E-2</v>
      </c>
      <c r="AU115" s="20">
        <f>Data!AY115-Data!DF115</f>
        <v>-29</v>
      </c>
      <c r="AV115" s="20">
        <f>Data!AZ115-Data!DG115</f>
        <v>-2.8999999999999986</v>
      </c>
      <c r="AW115" s="20">
        <f>Data!BA115-Data!DH115</f>
        <v>-20</v>
      </c>
      <c r="AX115" s="20">
        <f>Data!BB115-Data!DI115</f>
        <v>-2</v>
      </c>
      <c r="AY115" s="20">
        <f>Data!BC115-Data!DJ115</f>
        <v>19</v>
      </c>
      <c r="AZ115" s="20">
        <f>Data!BD115-Data!DK115</f>
        <v>-50</v>
      </c>
      <c r="BA115" s="20">
        <f>Data!BE115-Data!DL115</f>
        <v>10</v>
      </c>
      <c r="BB115" s="20">
        <f>Data!BF115-Data!DM115</f>
        <v>-4</v>
      </c>
      <c r="BC115" s="20">
        <f>Data!BG115-Data!DN115</f>
        <v>-44</v>
      </c>
      <c r="BD115" s="20">
        <f>Data!BH115-Data!DO115</f>
        <v>2.5</v>
      </c>
      <c r="BE115" s="20">
        <f>Data!BI115-Data!DP115</f>
        <v>-9.5</v>
      </c>
      <c r="BF115" s="20">
        <f>Data!BJ115-Data!DQ115</f>
        <v>11.982000000000001</v>
      </c>
      <c r="BG115" s="20">
        <f>Data!BK115-Data!DR115</f>
        <v>0.16000000000000003</v>
      </c>
      <c r="BH115" s="20">
        <f>Data!BL115-Data!DS115</f>
        <v>0.9090000000000007</v>
      </c>
      <c r="BI115" s="20">
        <f>Data!BM115-Data!DT115</f>
        <v>-0.33500000000000002</v>
      </c>
      <c r="BJ115" s="20">
        <f>Data!BN115-Data!DU115</f>
        <v>3</v>
      </c>
      <c r="BK115" s="20">
        <f>Data!BO115-Data!DV115</f>
        <v>-0.89999999999999858</v>
      </c>
      <c r="BL115" s="20">
        <f>Data!BP115-Data!DW115</f>
        <v>1.5</v>
      </c>
      <c r="BM115" s="20">
        <f>Data!BQ115-Data!DX115</f>
        <v>-3.9727272727272736</v>
      </c>
      <c r="BN115" s="20">
        <f>Data!BR115-Data!DY115</f>
        <v>-2.5999999999999996</v>
      </c>
      <c r="BO115" s="20">
        <f>Data!BS115-Data!DZ115</f>
        <v>-283</v>
      </c>
      <c r="BP115" s="20">
        <f>Data!BT115-Data!EA115</f>
        <v>0.20099999999999996</v>
      </c>
      <c r="BQ115" s="20">
        <f>Data!BU115-Data!EB115</f>
        <v>1</v>
      </c>
      <c r="BR115" s="20">
        <f>Data!BV115-Data!EC115</f>
        <v>-260</v>
      </c>
      <c r="BS115" s="20">
        <f>Data!BW115-Data!ED115</f>
        <v>-251</v>
      </c>
      <c r="BT115" s="20">
        <f>Data!BX115-Data!EE115</f>
        <v>-278</v>
      </c>
      <c r="BU115" s="20">
        <f>Data!BY115-Data!EF115</f>
        <v>-232</v>
      </c>
      <c r="BV115" s="20">
        <f>Data!BZ115-Data!EG115</f>
        <v>-263</v>
      </c>
      <c r="BW115" s="20">
        <f>Data!CA115-Data!EH115</f>
        <v>-220.89999999999998</v>
      </c>
      <c r="BX115" s="20">
        <f>Data!CB115-Data!EI115</f>
        <v>-283</v>
      </c>
      <c r="BY115" s="20">
        <f>Data!CC115-Data!EJ115</f>
        <v>-174</v>
      </c>
      <c r="BZ115" s="20">
        <f>Data!EK115</f>
        <v>11631.5</v>
      </c>
      <c r="CA115" s="20">
        <f>Data!EL115</f>
        <v>9041.7599999999984</v>
      </c>
      <c r="CB115" s="20">
        <f>Data!EM115</f>
        <v>143.81818181818181</v>
      </c>
      <c r="CC115" s="20">
        <f>Data!EN115</f>
        <v>82.473299999999995</v>
      </c>
      <c r="CD115" s="20">
        <f>Data!EO115</f>
        <v>10.343500000000001</v>
      </c>
      <c r="CE115" s="20">
        <f>Data!EP115</f>
        <v>137.08499999999998</v>
      </c>
      <c r="CF115" s="50">
        <f>IF(ISBLANK(Data!EQ115), "", Data!EQ115)</f>
        <v>78</v>
      </c>
      <c r="CG115" s="50">
        <f>IF(ISBLANK(Data!ER115), "", Data!ER115)</f>
        <v>64</v>
      </c>
      <c r="CH115" s="61" t="str">
        <f>IF(ISBLANK(Data!ES115), "", Data!ES115)</f>
        <v>Providence</v>
      </c>
      <c r="CI115" s="61">
        <f>IF(ISBLANK(Data!ET115), "", Data!ET115)</f>
        <v>142</v>
      </c>
    </row>
    <row r="116" spans="1:87" x14ac:dyDescent="0.45">
      <c r="A116" s="50">
        <f>IF(ISBLANK(Data!A116), "", Data!A116)</f>
        <v>45276</v>
      </c>
      <c r="B116" s="50" t="str">
        <f>IF(ISBLANK(Data!B116), "", Data!B116)</f>
        <v>Le Moyne</v>
      </c>
      <c r="C116" s="50">
        <f>IF(ISBLANK(Data!C116), "", Data!C116)</f>
        <v>140</v>
      </c>
      <c r="D116" s="50" t="str">
        <f>IF(ISBLANK(Data!D116), "", Data!D116)</f>
        <v>Dartmouth</v>
      </c>
      <c r="E116" s="50">
        <f>IF(ISBLANK(Data!E116), "", Data!E116)</f>
        <v>64</v>
      </c>
      <c r="F116" s="50" t="str">
        <f>IF(ISBLANK(Data!F116), "", Data!F116)</f>
        <v>N</v>
      </c>
      <c r="G116" s="50" t="str">
        <f>IF(ISBLANK(Data!G116), "", Data!G116)</f>
        <v>Le Moyne</v>
      </c>
      <c r="H116" s="50" t="str">
        <f>IF(ISBLANK(Data!H116), "", Data!H116)</f>
        <v>Dartmouth</v>
      </c>
      <c r="I116" s="50" t="str">
        <f>IF(ISBLANK(Data!I116), "", Data!I116)</f>
        <v>Le Moyne</v>
      </c>
      <c r="J116" s="50" t="str">
        <f>IF(ISBLANK(Data!J116), "", Data!J116)</f>
        <v>Dartmouth</v>
      </c>
      <c r="K116" s="50" t="str">
        <f>IF(ISBLANK(Data!K116), "", Data!K116)</f>
        <v>Le Moyne</v>
      </c>
      <c r="L116" s="50" t="str">
        <f>IF(ISBLANK(Data!L116), "", Data!L116)</f>
        <v>Dartmouth</v>
      </c>
      <c r="M116" s="50" t="str">
        <f>IF(ISBLANK(Data!M116), "", Data!M116)</f>
        <v>Le Moyne</v>
      </c>
      <c r="N116" s="50" t="str">
        <f>IF(ISBLANK(Data!N116), "", Data!N116)</f>
        <v>Dartmouth</v>
      </c>
      <c r="O116" s="50" t="str">
        <f>IF(ISBLANK(Data!O116), "", Data!O116)</f>
        <v>Le Moyne</v>
      </c>
      <c r="P116" s="50" t="str">
        <f>IF(ISBLANK(Data!P116), "", Data!P116)</f>
        <v>Dartmouth</v>
      </c>
      <c r="Q116" s="50" t="str">
        <f>IF(ISBLANK(Data!Q116), "", Data!Q116)</f>
        <v>Le Moyne</v>
      </c>
      <c r="R116" s="50" t="str">
        <f>IF(ISBLANK(Data!R116), "", Data!R116)</f>
        <v>Dartmouth</v>
      </c>
      <c r="S116" s="20">
        <f>Data!W116-Data!CD116</f>
        <v>-3.3333333333332993E-2</v>
      </c>
      <c r="T116" s="20">
        <f>Data!X116-Data!CE116</f>
        <v>-10.540000000000001</v>
      </c>
      <c r="U116" s="20">
        <f>Data!Y116-Data!CF116</f>
        <v>0.90000000000000568</v>
      </c>
      <c r="V116" s="20">
        <f>Data!Z116-Data!CG116</f>
        <v>11.400000000000006</v>
      </c>
      <c r="W116" s="20">
        <f>Data!AA116-Data!CH116</f>
        <v>2.5999999999999943</v>
      </c>
      <c r="X116" s="20">
        <f>Data!AB116-Data!CI116</f>
        <v>9.9999999999999985E-3</v>
      </c>
      <c r="Y116" s="20">
        <f>Data!AC116-Data!CJ116</f>
        <v>0.16000000000000003</v>
      </c>
      <c r="Z116" s="20">
        <f>Data!AD116-Data!CK116</f>
        <v>-0.5</v>
      </c>
      <c r="AA116" s="20">
        <f>Data!AE116-Data!CL116</f>
        <v>-0.69999999999998863</v>
      </c>
      <c r="AB116" s="20">
        <f>Data!AF116-Data!CM116</f>
        <v>0.16000000000000003</v>
      </c>
      <c r="AC116" s="20">
        <f>Data!AG116-Data!CN116</f>
        <v>-1</v>
      </c>
      <c r="AD116" s="20">
        <f>Data!AH116-Data!CO116</f>
        <v>14.099999999999994</v>
      </c>
      <c r="AE116" s="20">
        <f>Data!AI116-Data!CP116</f>
        <v>-0.23890000000000003</v>
      </c>
      <c r="AF116" s="20">
        <f>Data!AJ116-Data!CQ116</f>
        <v>-1.1000000000000005</v>
      </c>
      <c r="AG116" s="20">
        <f>Data!AK116-Data!CR116</f>
        <v>-0.13750000000000007</v>
      </c>
      <c r="AH116" s="20">
        <f>Data!AL116-Data!CS116</f>
        <v>-98</v>
      </c>
      <c r="AI116" s="20">
        <f>Data!AM116-Data!CT116</f>
        <v>-10.430000000000001</v>
      </c>
      <c r="AJ116" s="20">
        <f>Data!AN116-Data!CU116</f>
        <v>-5.42</v>
      </c>
      <c r="AK116" s="20">
        <f>Data!AO116-Data!CV116</f>
        <v>176</v>
      </c>
      <c r="AL116" s="20">
        <f>Data!AP116-Data!CW116</f>
        <v>137</v>
      </c>
      <c r="AM116" s="20">
        <f>Data!AQ116-Data!CX116</f>
        <v>131</v>
      </c>
      <c r="AN116" s="20">
        <f>Data!AR116-Data!CY116</f>
        <v>9.000000000000008E-3</v>
      </c>
      <c r="AO116" s="20">
        <f>Data!AS116-Data!CZ116</f>
        <v>37</v>
      </c>
      <c r="AP116" s="20">
        <f>Data!AT116-Data!DA116</f>
        <v>77</v>
      </c>
      <c r="AQ116" s="20">
        <f>Data!AU116-Data!DB116</f>
        <v>5.2999999999999992E-2</v>
      </c>
      <c r="AR116" s="20">
        <f>Data!AV116-Data!DC116</f>
        <v>21</v>
      </c>
      <c r="AS116" s="20">
        <f>Data!AW116-Data!DD116</f>
        <v>23</v>
      </c>
      <c r="AT116" s="20">
        <f>Data!AX116-Data!DE116</f>
        <v>2.9000000000000026E-2</v>
      </c>
      <c r="AU116" s="20">
        <f>Data!AY116-Data!DF116</f>
        <v>25</v>
      </c>
      <c r="AV116" s="20">
        <f>Data!AZ116-Data!DG116</f>
        <v>3.125</v>
      </c>
      <c r="AW116" s="20">
        <f>Data!BA116-Data!DH116</f>
        <v>8</v>
      </c>
      <c r="AX116" s="20">
        <f>Data!BB116-Data!DI116</f>
        <v>1</v>
      </c>
      <c r="AY116" s="20">
        <f>Data!BC116-Data!DJ116</f>
        <v>58</v>
      </c>
      <c r="AZ116" s="20">
        <f>Data!BD116-Data!DK116</f>
        <v>58</v>
      </c>
      <c r="BA116" s="20">
        <f>Data!BE116-Data!DL116</f>
        <v>9</v>
      </c>
      <c r="BB116" s="20">
        <f>Data!BF116-Data!DM116</f>
        <v>-10</v>
      </c>
      <c r="BC116" s="20">
        <f>Data!BG116-Data!DN116</f>
        <v>14</v>
      </c>
      <c r="BD116" s="20">
        <f>Data!BH116-Data!DO116</f>
        <v>11.399999999999999</v>
      </c>
      <c r="BE116" s="20">
        <f>Data!BI116-Data!DP116</f>
        <v>6.8329999999999984</v>
      </c>
      <c r="BF116" s="20">
        <f>Data!BJ116-Data!DQ116</f>
        <v>4.556</v>
      </c>
      <c r="BG116" s="20">
        <f>Data!BK116-Data!DR116</f>
        <v>0.66800000000000004</v>
      </c>
      <c r="BH116" s="20">
        <f>Data!BL116-Data!DS116</f>
        <v>-2.2219999999999995</v>
      </c>
      <c r="BI116" s="20">
        <f>Data!BM116-Data!DT116</f>
        <v>0.61499999999999999</v>
      </c>
      <c r="BJ116" s="20">
        <f>Data!BN116-Data!DU116</f>
        <v>5.1999999999999993</v>
      </c>
      <c r="BK116" s="20">
        <f>Data!BO116-Data!DV116</f>
        <v>0.69999999999999929</v>
      </c>
      <c r="BL116" s="20">
        <f>Data!BP116-Data!DW116</f>
        <v>0.59999999999999964</v>
      </c>
      <c r="BM116" s="20">
        <f>Data!BQ116-Data!DX116</f>
        <v>5.3777777777777773</v>
      </c>
      <c r="BN116" s="20">
        <f>Data!BR116-Data!DY116</f>
        <v>-0.10000000000000142</v>
      </c>
      <c r="BO116" s="20">
        <f>Data!BS116-Data!DZ116</f>
        <v>50</v>
      </c>
      <c r="BP116" s="20">
        <f>Data!BT116-Data!EA116</f>
        <v>-4.4999999999999984E-2</v>
      </c>
      <c r="BQ116" s="20">
        <f>Data!BU116-Data!EB116</f>
        <v>4</v>
      </c>
      <c r="BR116" s="20">
        <f>Data!BV116-Data!EC116</f>
        <v>54</v>
      </c>
      <c r="BS116" s="20">
        <f>Data!BW116-Data!ED116</f>
        <v>91</v>
      </c>
      <c r="BT116" s="20">
        <f>Data!BX116-Data!EE116</f>
        <v>-282</v>
      </c>
      <c r="BU116" s="20">
        <f>Data!BY116-Data!EF116</f>
        <v>-310</v>
      </c>
      <c r="BV116" s="20">
        <f>Data!BZ116-Data!EG116</f>
        <v>63</v>
      </c>
      <c r="BW116" s="20">
        <f>Data!CA116-Data!EH116</f>
        <v>-55.800000000000011</v>
      </c>
      <c r="BX116" s="20">
        <f>Data!CB116-Data!EI116</f>
        <v>51</v>
      </c>
      <c r="BY116" s="20">
        <f>Data!CC116-Data!EJ116</f>
        <v>97</v>
      </c>
      <c r="BZ116" s="20">
        <f>Data!EK116</f>
        <v>10058.07</v>
      </c>
      <c r="CA116" s="20">
        <f>Data!EL116</f>
        <v>11044.199999999999</v>
      </c>
      <c r="CB116" s="20">
        <f>Data!EM116</f>
        <v>42.222222222222221</v>
      </c>
      <c r="CC116" s="20">
        <f>Data!EN116</f>
        <v>117.3312</v>
      </c>
      <c r="CD116" s="20">
        <f>Data!EO116</f>
        <v>10.7768</v>
      </c>
      <c r="CE116" s="20">
        <f>Data!EP116</f>
        <v>101.84399999999999</v>
      </c>
      <c r="CF116" s="50">
        <f>IF(ISBLANK(Data!EQ116), "", Data!EQ116)</f>
        <v>80</v>
      </c>
      <c r="CG116" s="50">
        <f>IF(ISBLANK(Data!ER116), "", Data!ER116)</f>
        <v>54</v>
      </c>
      <c r="CH116" s="61" t="str">
        <f>IF(ISBLANK(Data!ES116), "", Data!ES116)</f>
        <v>Le Moyne</v>
      </c>
      <c r="CI116" s="61">
        <f>IF(ISBLANK(Data!ET116), "", Data!ET116)</f>
        <v>134</v>
      </c>
    </row>
    <row r="117" spans="1:87" x14ac:dyDescent="0.45">
      <c r="A117" s="50">
        <f>IF(ISBLANK(Data!A117), "", Data!A117)</f>
        <v>45276</v>
      </c>
      <c r="B117" s="50" t="str">
        <f>IF(ISBLANK(Data!B117), "", Data!B117)</f>
        <v>Tulane</v>
      </c>
      <c r="C117" s="50">
        <f>IF(ISBLANK(Data!C117), "", Data!C117)</f>
        <v>308</v>
      </c>
      <c r="D117" s="50" t="str">
        <f>IF(ISBLANK(Data!D117), "", Data!D117)</f>
        <v>Southern</v>
      </c>
      <c r="E117" s="50">
        <f>IF(ISBLANK(Data!E117), "", Data!E117)</f>
        <v>276</v>
      </c>
      <c r="F117" s="50" t="str">
        <f>IF(ISBLANK(Data!F117), "", Data!F117)</f>
        <v>N</v>
      </c>
      <c r="G117" s="50" t="str">
        <f>IF(ISBLANK(Data!G117), "", Data!G117)</f>
        <v>Tulane</v>
      </c>
      <c r="H117" s="50" t="str">
        <f>IF(ISBLANK(Data!H117), "", Data!H117)</f>
        <v>Southern</v>
      </c>
      <c r="I117" s="50" t="str">
        <f>IF(ISBLANK(Data!I117), "", Data!I117)</f>
        <v>Tulane</v>
      </c>
      <c r="J117" s="50" t="str">
        <f>IF(ISBLANK(Data!J117), "", Data!J117)</f>
        <v>Southern</v>
      </c>
      <c r="K117" s="50" t="str">
        <f>IF(ISBLANK(Data!K117), "", Data!K117)</f>
        <v>Tulane</v>
      </c>
      <c r="L117" s="50" t="str">
        <f>IF(ISBLANK(Data!L117), "", Data!L117)</f>
        <v>Southern</v>
      </c>
      <c r="M117" s="50" t="str">
        <f>IF(ISBLANK(Data!M117), "", Data!M117)</f>
        <v>Tulane</v>
      </c>
      <c r="N117" s="50" t="str">
        <f>IF(ISBLANK(Data!N117), "", Data!N117)</f>
        <v>Southern</v>
      </c>
      <c r="O117" s="50" t="str">
        <f>IF(ISBLANK(Data!O117), "", Data!O117)</f>
        <v>Tulane</v>
      </c>
      <c r="P117" s="50" t="str">
        <f>IF(ISBLANK(Data!P117), "", Data!P117)</f>
        <v>Southern U.</v>
      </c>
      <c r="Q117" s="50" t="str">
        <f>IF(ISBLANK(Data!Q117), "", Data!Q117)</f>
        <v>Tulane</v>
      </c>
      <c r="R117" s="50" t="str">
        <f>IF(ISBLANK(Data!R117), "", Data!R117)</f>
        <v>Southern</v>
      </c>
      <c r="S117" s="20">
        <f>Data!W117-Data!CD117</f>
        <v>0.44444444444444503</v>
      </c>
      <c r="T117" s="20">
        <f>Data!X117-Data!CE117</f>
        <v>10.57</v>
      </c>
      <c r="U117" s="20">
        <f>Data!Y117-Data!CF117</f>
        <v>13.299999999999997</v>
      </c>
      <c r="V117" s="20">
        <f>Data!Z117-Data!CG117</f>
        <v>2.5999999999999943</v>
      </c>
      <c r="W117" s="20">
        <f>Data!AA117-Data!CH117</f>
        <v>5.8999999999999915</v>
      </c>
      <c r="X117" s="20">
        <f>Data!AB117-Data!CI117</f>
        <v>8.7999999999999995E-2</v>
      </c>
      <c r="Y117" s="20">
        <f>Data!AC117-Data!CJ117</f>
        <v>-18.43</v>
      </c>
      <c r="Z117" s="20">
        <f>Data!AD117-Data!CK117</f>
        <v>-9.3999999999999915</v>
      </c>
      <c r="AA117" s="20">
        <f>Data!AE117-Data!CL117</f>
        <v>9.1000000000000085</v>
      </c>
      <c r="AB117" s="20">
        <f>Data!AF117-Data!CM117</f>
        <v>-18.43</v>
      </c>
      <c r="AC117" s="20">
        <f>Data!AG117-Data!CN117</f>
        <v>13.800000000000011</v>
      </c>
      <c r="AD117" s="20">
        <f>Data!AH117-Data!CO117</f>
        <v>1.0999999999999943</v>
      </c>
      <c r="AE117" s="20">
        <f>Data!AI117-Data!CP117</f>
        <v>0.33680000000000004</v>
      </c>
      <c r="AF117" s="20">
        <f>Data!AJ117-Data!CQ117</f>
        <v>1.6</v>
      </c>
      <c r="AG117" s="20">
        <f>Data!AK117-Data!CR117</f>
        <v>0.17777777777777776</v>
      </c>
      <c r="AH117" s="20">
        <f>Data!AL117-Data!CS117</f>
        <v>165</v>
      </c>
      <c r="AI117" s="20">
        <f>Data!AM117-Data!CT117</f>
        <v>9.620000000000001</v>
      </c>
      <c r="AJ117" s="20">
        <f>Data!AN117-Data!CU117</f>
        <v>-10.82</v>
      </c>
      <c r="AK117" s="20">
        <f>Data!AO117-Data!CV117</f>
        <v>100</v>
      </c>
      <c r="AL117" s="20">
        <f>Data!AP117-Data!CW117</f>
        <v>-36</v>
      </c>
      <c r="AM117" s="20">
        <f>Data!AQ117-Data!CX117</f>
        <v>-108</v>
      </c>
      <c r="AN117" s="20">
        <f>Data!AR117-Data!CY117</f>
        <v>8.500000000000002E-2</v>
      </c>
      <c r="AO117" s="20">
        <f>Data!AS117-Data!CZ117</f>
        <v>-9</v>
      </c>
      <c r="AP117" s="20">
        <f>Data!AT117-Data!DA117</f>
        <v>-50</v>
      </c>
      <c r="AQ117" s="20">
        <f>Data!AU117-Data!DB117</f>
        <v>3.3000000000000029E-2</v>
      </c>
      <c r="AR117" s="20">
        <f>Data!AV117-Data!DC117</f>
        <v>117</v>
      </c>
      <c r="AS117" s="20">
        <f>Data!AW117-Data!DD117</f>
        <v>138</v>
      </c>
      <c r="AT117" s="20">
        <f>Data!AX117-Data!DE117</f>
        <v>8.4999999999999964E-2</v>
      </c>
      <c r="AU117" s="20">
        <f>Data!AY117-Data!DF117</f>
        <v>-46</v>
      </c>
      <c r="AV117" s="20">
        <f>Data!AZ117-Data!DG117</f>
        <v>-5.1111111111111107</v>
      </c>
      <c r="AW117" s="20">
        <f>Data!BA117-Data!DH117</f>
        <v>-27</v>
      </c>
      <c r="AX117" s="20">
        <f>Data!BB117-Data!DI117</f>
        <v>-3.0000000000000036</v>
      </c>
      <c r="AY117" s="20">
        <f>Data!BC117-Data!DJ117</f>
        <v>-3</v>
      </c>
      <c r="AZ117" s="20">
        <f>Data!BD117-Data!DK117</f>
        <v>-10</v>
      </c>
      <c r="BA117" s="20">
        <f>Data!BE117-Data!DL117</f>
        <v>7</v>
      </c>
      <c r="BB117" s="20">
        <f>Data!BF117-Data!DM117</f>
        <v>-42</v>
      </c>
      <c r="BC117" s="20">
        <f>Data!BG117-Data!DN117</f>
        <v>-47</v>
      </c>
      <c r="BD117" s="20">
        <f>Data!BH117-Data!DO117</f>
        <v>19</v>
      </c>
      <c r="BE117" s="20">
        <f>Data!BI117-Data!DP117</f>
        <v>4.6670000000000016</v>
      </c>
      <c r="BF117" s="20">
        <f>Data!BJ117-Data!DQ117</f>
        <v>14.356</v>
      </c>
      <c r="BG117" s="20">
        <f>Data!BK117-Data!DR117</f>
        <v>0.30199999999999994</v>
      </c>
      <c r="BH117" s="20">
        <f>Data!BL117-Data!DS117</f>
        <v>-2.988999999999999</v>
      </c>
      <c r="BI117" s="20">
        <f>Data!BM117-Data!DT117</f>
        <v>0.19200000000000006</v>
      </c>
      <c r="BJ117" s="20">
        <f>Data!BN117-Data!DU117</f>
        <v>-3.1000000000000014</v>
      </c>
      <c r="BK117" s="20">
        <f>Data!BO117-Data!DV117</f>
        <v>17.100000000000001</v>
      </c>
      <c r="BL117" s="20">
        <f>Data!BP117-Data!DW117</f>
        <v>1</v>
      </c>
      <c r="BM117" s="20">
        <f>Data!BQ117-Data!DX117</f>
        <v>0.12222222222222179</v>
      </c>
      <c r="BN117" s="20">
        <f>Data!BR117-Data!DY117</f>
        <v>-3</v>
      </c>
      <c r="BO117" s="20">
        <f>Data!BS117-Data!DZ117</f>
        <v>32</v>
      </c>
      <c r="BP117" s="20">
        <f>Data!BT117-Data!EA117</f>
        <v>-2.9000000000000026E-2</v>
      </c>
      <c r="BQ117" s="20">
        <f>Data!BU117-Data!EB117</f>
        <v>-6</v>
      </c>
      <c r="BR117" s="20">
        <f>Data!BV117-Data!EC117</f>
        <v>-51</v>
      </c>
      <c r="BS117" s="20">
        <f>Data!BW117-Data!ED117</f>
        <v>-200</v>
      </c>
      <c r="BT117" s="20">
        <f>Data!BX117-Data!EE117</f>
        <v>-48</v>
      </c>
      <c r="BU117" s="20">
        <f>Data!BY117-Data!EF117</f>
        <v>-159</v>
      </c>
      <c r="BV117" s="20">
        <f>Data!BZ117-Data!EG117</f>
        <v>-135</v>
      </c>
      <c r="BW117" s="20">
        <f>Data!CA117-Data!EH117</f>
        <v>-94.7</v>
      </c>
      <c r="BX117" s="20">
        <f>Data!CB117-Data!EI117</f>
        <v>23</v>
      </c>
      <c r="BY117" s="20">
        <f>Data!CC117-Data!EJ117</f>
        <v>-110</v>
      </c>
      <c r="BZ117" s="20">
        <f>Data!EK117</f>
        <v>11680.82</v>
      </c>
      <c r="CA117" s="20">
        <f>Data!EL117</f>
        <v>10551.84</v>
      </c>
      <c r="CB117" s="20">
        <f>Data!EM117</f>
        <v>134.43209999999999</v>
      </c>
      <c r="CC117" s="20">
        <f>Data!EN117</f>
        <v>169.45555555555555</v>
      </c>
      <c r="CD117" s="20">
        <f>Data!EO117</f>
        <v>11.005800000000001</v>
      </c>
      <c r="CE117" s="20">
        <f>Data!EP117</f>
        <v>146.608</v>
      </c>
      <c r="CF117" s="50">
        <f>IF(ISBLANK(Data!EQ117), "", Data!EQ117)</f>
        <v>105</v>
      </c>
      <c r="CG117" s="50">
        <f>IF(ISBLANK(Data!ER117), "", Data!ER117)</f>
        <v>81</v>
      </c>
      <c r="CH117" s="61" t="str">
        <f>IF(ISBLANK(Data!ES117), "", Data!ES117)</f>
        <v>Tulane</v>
      </c>
      <c r="CI117" s="61">
        <f>IF(ISBLANK(Data!ET117), "", Data!ET117)</f>
        <v>186</v>
      </c>
    </row>
    <row r="118" spans="1:87" x14ac:dyDescent="0.45">
      <c r="A118" s="50">
        <f>IF(ISBLANK(Data!A118), "", Data!A118)</f>
        <v>45276</v>
      </c>
      <c r="B118" s="50" t="str">
        <f>IF(ISBLANK(Data!B118), "", Data!B118)</f>
        <v>Mercer</v>
      </c>
      <c r="C118" s="50">
        <f>IF(ISBLANK(Data!C118), "", Data!C118)</f>
        <v>167</v>
      </c>
      <c r="D118" s="50" t="str">
        <f>IF(ISBLANK(Data!D118), "", Data!D118)</f>
        <v>Florida Gulf Coast</v>
      </c>
      <c r="E118" s="50">
        <f>IF(ISBLANK(Data!E118), "", Data!E118)</f>
        <v>90</v>
      </c>
      <c r="F118" s="50" t="str">
        <f>IF(ISBLANK(Data!F118), "", Data!F118)</f>
        <v>N</v>
      </c>
      <c r="G118" s="50" t="str">
        <f>IF(ISBLANK(Data!G118), "", Data!G118)</f>
        <v>Mercer</v>
      </c>
      <c r="H118" s="50" t="str">
        <f>IF(ISBLANK(Data!H118), "", Data!H118)</f>
        <v>Florida Gulf Coast</v>
      </c>
      <c r="I118" s="50" t="str">
        <f>IF(ISBLANK(Data!I118), "", Data!I118)</f>
        <v>Mercer</v>
      </c>
      <c r="J118" s="50" t="str">
        <f>IF(ISBLANK(Data!J118), "", Data!J118)</f>
        <v>Florida Gulf Coast</v>
      </c>
      <c r="K118" s="50" t="str">
        <f>IF(ISBLANK(Data!K118), "", Data!K118)</f>
        <v>Mercer</v>
      </c>
      <c r="L118" s="50" t="str">
        <f>IF(ISBLANK(Data!L118), "", Data!L118)</f>
        <v>Florida Gulf Coast</v>
      </c>
      <c r="M118" s="50" t="str">
        <f>IF(ISBLANK(Data!M118), "", Data!M118)</f>
        <v>Mercer</v>
      </c>
      <c r="N118" s="50" t="str">
        <f>IF(ISBLANK(Data!N118), "", Data!N118)</f>
        <v>Fla Gulf Cst</v>
      </c>
      <c r="O118" s="50" t="str">
        <f>IF(ISBLANK(Data!O118), "", Data!O118)</f>
        <v>Mercer</v>
      </c>
      <c r="P118" s="50" t="str">
        <f>IF(ISBLANK(Data!P118), "", Data!P118)</f>
        <v>FGCU</v>
      </c>
      <c r="Q118" s="50" t="str">
        <f>IF(ISBLANK(Data!Q118), "", Data!Q118)</f>
        <v>Mercer</v>
      </c>
      <c r="R118" s="50" t="str">
        <f>IF(ISBLANK(Data!R118), "", Data!R118)</f>
        <v>FGCU</v>
      </c>
      <c r="S118" s="20">
        <f>Data!W118-Data!CD118</f>
        <v>6.0606060606059997E-2</v>
      </c>
      <c r="T118" s="20">
        <f>Data!X118-Data!CE118</f>
        <v>-2.7700000000000005</v>
      </c>
      <c r="U118" s="20">
        <f>Data!Y118-Data!CF118</f>
        <v>-6.7999999999999972</v>
      </c>
      <c r="V118" s="20">
        <f>Data!Z118-Data!CG118</f>
        <v>-4.1000000000000085</v>
      </c>
      <c r="W118" s="20">
        <f>Data!AA118-Data!CH118</f>
        <v>3.5</v>
      </c>
      <c r="X118" s="20">
        <f>Data!AB118-Data!CI118</f>
        <v>0.156</v>
      </c>
      <c r="Y118" s="20">
        <f>Data!AC118-Data!CJ118</f>
        <v>-6.3900000000000006</v>
      </c>
      <c r="Z118" s="20">
        <f>Data!AD118-Data!CK118</f>
        <v>-1.9000000000000057</v>
      </c>
      <c r="AA118" s="20">
        <f>Data!AE118-Data!CL118</f>
        <v>4.5</v>
      </c>
      <c r="AB118" s="20">
        <f>Data!AF118-Data!CM118</f>
        <v>-6.3900000000000006</v>
      </c>
      <c r="AC118" s="20">
        <f>Data!AG118-Data!CN118</f>
        <v>-6.5999999999999943</v>
      </c>
      <c r="AD118" s="20">
        <f>Data!AH118-Data!CO118</f>
        <v>-4.2999999999999972</v>
      </c>
      <c r="AE118" s="20">
        <f>Data!AI118-Data!CP118</f>
        <v>-6.3E-2</v>
      </c>
      <c r="AF118" s="20">
        <f>Data!AJ118-Data!CQ118</f>
        <v>0.89999999999999947</v>
      </c>
      <c r="AG118" s="20">
        <f>Data!AK118-Data!CR118</f>
        <v>4.166666666666663E-2</v>
      </c>
      <c r="AH118" s="20">
        <f>Data!AL118-Data!CS118</f>
        <v>13</v>
      </c>
      <c r="AI118" s="20">
        <f>Data!AM118-Data!CT118</f>
        <v>-8.0000000000000071E-2</v>
      </c>
      <c r="AJ118" s="20">
        <f>Data!AN118-Data!CU118</f>
        <v>-3.59</v>
      </c>
      <c r="AK118" s="20">
        <f>Data!AO118-Data!CV118</f>
        <v>-174</v>
      </c>
      <c r="AL118" s="20">
        <f>Data!AP118-Data!CW118</f>
        <v>-165</v>
      </c>
      <c r="AM118" s="20">
        <f>Data!AQ118-Data!CX118</f>
        <v>-131</v>
      </c>
      <c r="AN118" s="20">
        <f>Data!AR118-Data!CY118</f>
        <v>-3.0000000000000027E-3</v>
      </c>
      <c r="AO118" s="20">
        <f>Data!AS118-Data!CZ118</f>
        <v>-27</v>
      </c>
      <c r="AP118" s="20">
        <f>Data!AT118-Data!DA118</f>
        <v>-75</v>
      </c>
      <c r="AQ118" s="20">
        <f>Data!AU118-Data!DB118</f>
        <v>-1.3000000000000012E-2</v>
      </c>
      <c r="AR118" s="20">
        <f>Data!AV118-Data!DC118</f>
        <v>-31</v>
      </c>
      <c r="AS118" s="20">
        <f>Data!AW118-Data!DD118</f>
        <v>-29</v>
      </c>
      <c r="AT118" s="20">
        <f>Data!AX118-Data!DE118</f>
        <v>-6.9999999999999951E-2</v>
      </c>
      <c r="AU118" s="20">
        <f>Data!AY118-Data!DF118</f>
        <v>-37</v>
      </c>
      <c r="AV118" s="20">
        <f>Data!AZ118-Data!DG118</f>
        <v>-2.875</v>
      </c>
      <c r="AW118" s="20">
        <f>Data!BA118-Data!DH118</f>
        <v>-97</v>
      </c>
      <c r="AX118" s="20">
        <f>Data!BB118-Data!DI118</f>
        <v>-6.7916666666666643</v>
      </c>
      <c r="AY118" s="20">
        <f>Data!BC118-Data!DJ118</f>
        <v>-20</v>
      </c>
      <c r="AZ118" s="20">
        <f>Data!BD118-Data!DK118</f>
        <v>2</v>
      </c>
      <c r="BA118" s="20">
        <f>Data!BE118-Data!DL118</f>
        <v>-7</v>
      </c>
      <c r="BB118" s="20">
        <f>Data!BF118-Data!DM118</f>
        <v>-18</v>
      </c>
      <c r="BC118" s="20">
        <f>Data!BG118-Data!DN118</f>
        <v>20</v>
      </c>
      <c r="BD118" s="20">
        <f>Data!BH118-Data!DO118</f>
        <v>-4</v>
      </c>
      <c r="BE118" s="20">
        <f>Data!BI118-Data!DP118</f>
        <v>-1.7069999999999936</v>
      </c>
      <c r="BF118" s="20">
        <f>Data!BJ118-Data!DQ118</f>
        <v>-2.3129999999999997</v>
      </c>
      <c r="BG118" s="20">
        <f>Data!BK118-Data!DR118</f>
        <v>-1.8000000000000016E-2</v>
      </c>
      <c r="BH118" s="20">
        <f>Data!BL118-Data!DS118</f>
        <v>0.66699999999999982</v>
      </c>
      <c r="BI118" s="20">
        <f>Data!BM118-Data!DT118</f>
        <v>8.6000000000000021E-2</v>
      </c>
      <c r="BJ118" s="20">
        <f>Data!BN118-Data!DU118</f>
        <v>-3.3000000000000007</v>
      </c>
      <c r="BK118" s="20">
        <f>Data!BO118-Data!DV118</f>
        <v>0.5</v>
      </c>
      <c r="BL118" s="20">
        <f>Data!BP118-Data!DW118</f>
        <v>-0.10000000000000009</v>
      </c>
      <c r="BM118" s="20">
        <f>Data!BQ118-Data!DX118</f>
        <v>1.3737373737373737</v>
      </c>
      <c r="BN118" s="20">
        <f>Data!BR118-Data!DY118</f>
        <v>5.5</v>
      </c>
      <c r="BO118" s="20">
        <f>Data!BS118-Data!DZ118</f>
        <v>-26</v>
      </c>
      <c r="BP118" s="20">
        <f>Data!BT118-Data!EA118</f>
        <v>1.5000000000000013E-2</v>
      </c>
      <c r="BQ118" s="20">
        <f>Data!BU118-Data!EB118</f>
        <v>1</v>
      </c>
      <c r="BR118" s="20">
        <f>Data!BV118-Data!EC118</f>
        <v>-33</v>
      </c>
      <c r="BS118" s="20">
        <f>Data!BW118-Data!ED118</f>
        <v>-39</v>
      </c>
      <c r="BT118" s="20">
        <f>Data!BX118-Data!EE118</f>
        <v>3</v>
      </c>
      <c r="BU118" s="20">
        <f>Data!BY118-Data!EF118</f>
        <v>115</v>
      </c>
      <c r="BV118" s="20">
        <f>Data!BZ118-Data!EG118</f>
        <v>28</v>
      </c>
      <c r="BW118" s="20">
        <f>Data!CA118-Data!EH118</f>
        <v>28.800000000000011</v>
      </c>
      <c r="BX118" s="20">
        <f>Data!CB118-Data!EI118</f>
        <v>-23</v>
      </c>
      <c r="BY118" s="20">
        <f>Data!CC118-Data!EJ118</f>
        <v>-49</v>
      </c>
      <c r="BZ118" s="20">
        <f>Data!EK118</f>
        <v>10961.760000000002</v>
      </c>
      <c r="CA118" s="20">
        <f>Data!EL118</f>
        <v>11287.96</v>
      </c>
      <c r="CB118" s="20">
        <f>Data!EM118</f>
        <v>65.638090909090906</v>
      </c>
      <c r="CC118" s="20">
        <f>Data!EN118</f>
        <v>78.666666666666657</v>
      </c>
      <c r="CD118" s="20">
        <f>Data!EO118</f>
        <v>13.897599999999999</v>
      </c>
      <c r="CE118" s="20">
        <f>Data!EP118</f>
        <v>100.116</v>
      </c>
      <c r="CF118" s="50">
        <f>IF(ISBLANK(Data!EQ118), "", Data!EQ118)</f>
        <v>70</v>
      </c>
      <c r="CG118" s="50">
        <f>IF(ISBLANK(Data!ER118), "", Data!ER118)</f>
        <v>65</v>
      </c>
      <c r="CH118" s="61" t="str">
        <f>IF(ISBLANK(Data!ES118), "", Data!ES118)</f>
        <v>Mercer</v>
      </c>
      <c r="CI118" s="61">
        <f>IF(ISBLANK(Data!ET118), "", Data!ET118)</f>
        <v>135</v>
      </c>
    </row>
    <row r="119" spans="1:87" x14ac:dyDescent="0.45">
      <c r="A119" s="50">
        <f>IF(ISBLANK(Data!A119), "", Data!A119)</f>
        <v>45276</v>
      </c>
      <c r="B119" s="50" t="str">
        <f>IF(ISBLANK(Data!B119), "", Data!B119)</f>
        <v>Hofstra</v>
      </c>
      <c r="C119" s="50">
        <f>IF(ISBLANK(Data!C119), "", Data!C119)</f>
        <v>111</v>
      </c>
      <c r="D119" s="50" t="str">
        <f>IF(ISBLANK(Data!D119), "", Data!D119)</f>
        <v>Norfolk St.</v>
      </c>
      <c r="E119" s="50">
        <f>IF(ISBLANK(Data!E119), "", Data!E119)</f>
        <v>200</v>
      </c>
      <c r="F119" s="50" t="str">
        <f>IF(ISBLANK(Data!F119), "", Data!F119)</f>
        <v>N</v>
      </c>
      <c r="G119" s="50" t="str">
        <f>IF(ISBLANK(Data!G119), "", Data!G119)</f>
        <v>Hofstra</v>
      </c>
      <c r="H119" s="50" t="str">
        <f>IF(ISBLANK(Data!H119), "", Data!H119)</f>
        <v>Norfolk St.</v>
      </c>
      <c r="I119" s="50" t="str">
        <f>IF(ISBLANK(Data!I119), "", Data!I119)</f>
        <v>Hofstra</v>
      </c>
      <c r="J119" s="50" t="str">
        <f>IF(ISBLANK(Data!J119), "", Data!J119)</f>
        <v>Norfolk St.</v>
      </c>
      <c r="K119" s="50" t="str">
        <f>IF(ISBLANK(Data!K119), "", Data!K119)</f>
        <v>Hofstra</v>
      </c>
      <c r="L119" s="50" t="str">
        <f>IF(ISBLANK(Data!L119), "", Data!L119)</f>
        <v>Norfolk State</v>
      </c>
      <c r="M119" s="50" t="str">
        <f>IF(ISBLANK(Data!M119), "", Data!M119)</f>
        <v>Hofstra</v>
      </c>
      <c r="N119" s="50" t="str">
        <f>IF(ISBLANK(Data!N119), "", Data!N119)</f>
        <v>Norfolk St</v>
      </c>
      <c r="O119" s="50" t="str">
        <f>IF(ISBLANK(Data!O119), "", Data!O119)</f>
        <v>Hofstra</v>
      </c>
      <c r="P119" s="50" t="str">
        <f>IF(ISBLANK(Data!P119), "", Data!P119)</f>
        <v>Norfolk St.</v>
      </c>
      <c r="Q119" s="50" t="str">
        <f>IF(ISBLANK(Data!Q119), "", Data!Q119)</f>
        <v>Hofstra</v>
      </c>
      <c r="R119" s="50" t="str">
        <f>IF(ISBLANK(Data!R119), "", Data!R119)</f>
        <v>Norfolk State</v>
      </c>
      <c r="S119" s="20">
        <f>Data!W119-Data!CD119</f>
        <v>-3.6363636363636043E-2</v>
      </c>
      <c r="T119" s="20">
        <f>Data!X119-Data!CE119</f>
        <v>10.239999999999998</v>
      </c>
      <c r="U119" s="20">
        <f>Data!Y119-Data!CF119</f>
        <v>5.5999999999999943</v>
      </c>
      <c r="V119" s="20">
        <f>Data!Z119-Data!CG119</f>
        <v>-4.6000000000000085</v>
      </c>
      <c r="W119" s="20">
        <f>Data!AA119-Data!CH119</f>
        <v>0.30000000000001137</v>
      </c>
      <c r="X119" s="20">
        <f>Data!AB119-Data!CI119</f>
        <v>-8.3999999999999991E-2</v>
      </c>
      <c r="Y119" s="20">
        <f>Data!AC119-Data!CJ119</f>
        <v>4.79</v>
      </c>
      <c r="Z119" s="20">
        <f>Data!AD119-Data!CK119</f>
        <v>5</v>
      </c>
      <c r="AA119" s="20">
        <f>Data!AE119-Data!CL119</f>
        <v>0.19999999999998863</v>
      </c>
      <c r="AB119" s="20">
        <f>Data!AF119-Data!CM119</f>
        <v>4.79</v>
      </c>
      <c r="AC119" s="20">
        <f>Data!AG119-Data!CN119</f>
        <v>5.0999999999999943</v>
      </c>
      <c r="AD119" s="20">
        <f>Data!AH119-Data!CO119</f>
        <v>-5.9000000000000057</v>
      </c>
      <c r="AE119" s="20">
        <f>Data!AI119-Data!CP119</f>
        <v>0.28720000000000001</v>
      </c>
      <c r="AF119" s="20">
        <f>Data!AJ119-Data!CQ119</f>
        <v>0.49999999999999978</v>
      </c>
      <c r="AG119" s="20">
        <f>Data!AK119-Data!CR119</f>
        <v>5.5555555555555525E-2</v>
      </c>
      <c r="AH119" s="20">
        <f>Data!AL119-Data!CS119</f>
        <v>90</v>
      </c>
      <c r="AI119" s="20">
        <f>Data!AM119-Data!CT119</f>
        <v>9.4700000000000006</v>
      </c>
      <c r="AJ119" s="20">
        <f>Data!AN119-Data!CU119</f>
        <v>5.8100000000000005</v>
      </c>
      <c r="AK119" s="20">
        <f>Data!AO119-Data!CV119</f>
        <v>-29</v>
      </c>
      <c r="AL119" s="20">
        <f>Data!AP119-Data!CW119</f>
        <v>-34</v>
      </c>
      <c r="AM119" s="20">
        <f>Data!AQ119-Data!CX119</f>
        <v>-34</v>
      </c>
      <c r="AN119" s="20">
        <f>Data!AR119-Data!CY119</f>
        <v>5.099999999999999E-2</v>
      </c>
      <c r="AO119" s="20">
        <f>Data!AS119-Data!CZ119</f>
        <v>36</v>
      </c>
      <c r="AP119" s="20">
        <f>Data!AT119-Data!DA119</f>
        <v>56</v>
      </c>
      <c r="AQ119" s="20">
        <f>Data!AU119-Data!DB119</f>
        <v>6.0999999999999999E-2</v>
      </c>
      <c r="AR119" s="20">
        <f>Data!AV119-Data!DC119</f>
        <v>-97</v>
      </c>
      <c r="AS119" s="20">
        <f>Data!AW119-Data!DD119</f>
        <v>-138</v>
      </c>
      <c r="AT119" s="20">
        <f>Data!AX119-Data!DE119</f>
        <v>4.9000000000000044E-2</v>
      </c>
      <c r="AU119" s="20">
        <f>Data!AY119-Data!DF119</f>
        <v>-44</v>
      </c>
      <c r="AV119" s="20">
        <f>Data!AZ119-Data!DG119</f>
        <v>-4.8888888888888893</v>
      </c>
      <c r="AW119" s="20">
        <f>Data!BA119-Data!DH119</f>
        <v>-20</v>
      </c>
      <c r="AX119" s="20">
        <f>Data!BB119-Data!DI119</f>
        <v>-2.2222222222222285</v>
      </c>
      <c r="AY119" s="20">
        <f>Data!BC119-Data!DJ119</f>
        <v>34</v>
      </c>
      <c r="AZ119" s="20">
        <f>Data!BD119-Data!DK119</f>
        <v>-53</v>
      </c>
      <c r="BA119" s="20">
        <f>Data!BE119-Data!DL119</f>
        <v>9</v>
      </c>
      <c r="BB119" s="20">
        <f>Data!BF119-Data!DM119</f>
        <v>-1</v>
      </c>
      <c r="BC119" s="20">
        <f>Data!BG119-Data!DN119</f>
        <v>-64</v>
      </c>
      <c r="BD119" s="20">
        <f>Data!BH119-Data!DO119</f>
        <v>4.6000000000000085</v>
      </c>
      <c r="BE119" s="20">
        <f>Data!BI119-Data!DP119</f>
        <v>3.355000000000004</v>
      </c>
      <c r="BF119" s="20">
        <f>Data!BJ119-Data!DQ119</f>
        <v>1.2090000000000005</v>
      </c>
      <c r="BG119" s="20">
        <f>Data!BK119-Data!DR119</f>
        <v>0.29699999999999993</v>
      </c>
      <c r="BH119" s="20">
        <f>Data!BL119-Data!DS119</f>
        <v>0.98200000000000109</v>
      </c>
      <c r="BI119" s="20">
        <f>Data!BM119-Data!DT119</f>
        <v>-0.44100000000000006</v>
      </c>
      <c r="BJ119" s="20">
        <f>Data!BN119-Data!DU119</f>
        <v>7.6999999999999993</v>
      </c>
      <c r="BK119" s="20">
        <f>Data!BO119-Data!DV119</f>
        <v>-11.4</v>
      </c>
      <c r="BL119" s="20">
        <f>Data!BP119-Data!DW119</f>
        <v>1.1999999999999997</v>
      </c>
      <c r="BM119" s="20">
        <f>Data!BQ119-Data!DX119</f>
        <v>-4.3</v>
      </c>
      <c r="BN119" s="20">
        <f>Data!BR119-Data!DY119</f>
        <v>-4.3999999999999986</v>
      </c>
      <c r="BO119" s="20">
        <f>Data!BS119-Data!DZ119</f>
        <v>-100</v>
      </c>
      <c r="BP119" s="20">
        <f>Data!BT119-Data!EA119</f>
        <v>7.3000000000000065E-2</v>
      </c>
      <c r="BQ119" s="20">
        <f>Data!BU119-Data!EB119</f>
        <v>0</v>
      </c>
      <c r="BR119" s="20">
        <f>Data!BV119-Data!EC119</f>
        <v>-100</v>
      </c>
      <c r="BS119" s="20">
        <f>Data!BW119-Data!ED119</f>
        <v>-74</v>
      </c>
      <c r="BT119" s="20">
        <f>Data!BX119-Data!EE119</f>
        <v>-32</v>
      </c>
      <c r="BU119" s="20">
        <f>Data!BY119-Data!EF119</f>
        <v>-99</v>
      </c>
      <c r="BV119" s="20">
        <f>Data!BZ119-Data!EG119</f>
        <v>-130</v>
      </c>
      <c r="BW119" s="20">
        <f>Data!CA119-Data!EH119</f>
        <v>-66.499999999999986</v>
      </c>
      <c r="BX119" s="20">
        <f>Data!CB119-Data!EI119</f>
        <v>-117</v>
      </c>
      <c r="BY119" s="20">
        <f>Data!CC119-Data!EJ119</f>
        <v>-109</v>
      </c>
      <c r="BZ119" s="20">
        <f>Data!EK119</f>
        <v>11869.800000000001</v>
      </c>
      <c r="CA119" s="20">
        <f>Data!EL119</f>
        <v>10784.82</v>
      </c>
      <c r="CB119" s="20">
        <f>Data!EM119</f>
        <v>118</v>
      </c>
      <c r="CC119" s="20">
        <f>Data!EN119</f>
        <v>61.662599999999998</v>
      </c>
      <c r="CD119" s="20">
        <f>Data!EO119</f>
        <v>11.984</v>
      </c>
      <c r="CE119" s="20">
        <f>Data!EP119</f>
        <v>178.75200000000001</v>
      </c>
      <c r="CF119" s="50">
        <f>IF(ISBLANK(Data!EQ119), "", Data!EQ119)</f>
        <v>74</v>
      </c>
      <c r="CG119" s="50">
        <f>IF(ISBLANK(Data!ER119), "", Data!ER119)</f>
        <v>58</v>
      </c>
      <c r="CH119" s="61" t="str">
        <f>IF(ISBLANK(Data!ES119), "", Data!ES119)</f>
        <v>Hofstra</v>
      </c>
      <c r="CI119" s="61">
        <f>IF(ISBLANK(Data!ET119), "", Data!ET119)</f>
        <v>132</v>
      </c>
    </row>
    <row r="120" spans="1:87" x14ac:dyDescent="0.45">
      <c r="A120" s="50">
        <f>IF(ISBLANK(Data!A120), "", Data!A120)</f>
        <v>45276</v>
      </c>
      <c r="B120" s="50" t="str">
        <f>IF(ISBLANK(Data!B120), "", Data!B120)</f>
        <v>VCU</v>
      </c>
      <c r="C120" s="50">
        <f>IF(ISBLANK(Data!C120), "", Data!C120)</f>
        <v>337</v>
      </c>
      <c r="D120" s="50" t="str">
        <f>IF(ISBLANK(Data!D120), "", Data!D120)</f>
        <v>Temple</v>
      </c>
      <c r="E120" s="50">
        <f>IF(ISBLANK(Data!E120), "", Data!E120)</f>
        <v>292</v>
      </c>
      <c r="F120" s="50" t="str">
        <f>IF(ISBLANK(Data!F120), "", Data!F120)</f>
        <v>N</v>
      </c>
      <c r="G120" s="50" t="str">
        <f>IF(ISBLANK(Data!G120), "", Data!G120)</f>
        <v>VCU</v>
      </c>
      <c r="H120" s="50" t="str">
        <f>IF(ISBLANK(Data!H120), "", Data!H120)</f>
        <v>Temple</v>
      </c>
      <c r="I120" s="50" t="str">
        <f>IF(ISBLANK(Data!I120), "", Data!I120)</f>
        <v>VCU</v>
      </c>
      <c r="J120" s="50" t="str">
        <f>IF(ISBLANK(Data!J120), "", Data!J120)</f>
        <v>Temple</v>
      </c>
      <c r="K120" s="50" t="str">
        <f>IF(ISBLANK(Data!K120), "", Data!K120)</f>
        <v>Virginia Commonwealth</v>
      </c>
      <c r="L120" s="50" t="str">
        <f>IF(ISBLANK(Data!L120), "", Data!L120)</f>
        <v>Temple</v>
      </c>
      <c r="M120" s="50" t="str">
        <f>IF(ISBLANK(Data!M120), "", Data!M120)</f>
        <v>VCU</v>
      </c>
      <c r="N120" s="50" t="str">
        <f>IF(ISBLANK(Data!N120), "", Data!N120)</f>
        <v>Temple</v>
      </c>
      <c r="O120" s="50" t="str">
        <f>IF(ISBLANK(Data!O120), "", Data!O120)</f>
        <v>VCU</v>
      </c>
      <c r="P120" s="50" t="str">
        <f>IF(ISBLANK(Data!P120), "", Data!P120)</f>
        <v>Temple</v>
      </c>
      <c r="Q120" s="50" t="str">
        <f>IF(ISBLANK(Data!Q120), "", Data!Q120)</f>
        <v>VCU</v>
      </c>
      <c r="R120" s="50" t="str">
        <f>IF(ISBLANK(Data!R120), "", Data!R120)</f>
        <v>Temple</v>
      </c>
      <c r="S120" s="20">
        <f>Data!W120-Data!CD120</f>
        <v>-0.16666666666666696</v>
      </c>
      <c r="T120" s="20">
        <f>Data!X120-Data!CE120</f>
        <v>7.74</v>
      </c>
      <c r="U120" s="20">
        <f>Data!Y120-Data!CF120</f>
        <v>0.80000000000001137</v>
      </c>
      <c r="V120" s="20">
        <f>Data!Z120-Data!CG120</f>
        <v>-7</v>
      </c>
      <c r="W120" s="20">
        <f>Data!AA120-Data!CH120</f>
        <v>-5</v>
      </c>
      <c r="X120" s="20">
        <f>Data!AB120-Data!CI120</f>
        <v>-0.14299999999999999</v>
      </c>
      <c r="Y120" s="20">
        <f>Data!AC120-Data!CJ120</f>
        <v>5.5299999999999994</v>
      </c>
      <c r="Z120" s="20">
        <f>Data!AD120-Data!CK120</f>
        <v>4.9000000000000057</v>
      </c>
      <c r="AA120" s="20">
        <f>Data!AE120-Data!CL120</f>
        <v>-0.60000000000000853</v>
      </c>
      <c r="AB120" s="20">
        <f>Data!AF120-Data!CM120</f>
        <v>5.5299999999999994</v>
      </c>
      <c r="AC120" s="20">
        <f>Data!AG120-Data!CN120</f>
        <v>0.5</v>
      </c>
      <c r="AD120" s="20">
        <f>Data!AH120-Data!CO120</f>
        <v>-5.9000000000000057</v>
      </c>
      <c r="AE120" s="20">
        <f>Data!AI120-Data!CP120</f>
        <v>0.16930000000000001</v>
      </c>
      <c r="AF120" s="20">
        <f>Data!AJ120-Data!CQ120</f>
        <v>-0.79999999999999982</v>
      </c>
      <c r="AG120" s="20">
        <f>Data!AK120-Data!CR120</f>
        <v>-3.999999999999998E-2</v>
      </c>
      <c r="AH120" s="20">
        <f>Data!AL120-Data!CS120</f>
        <v>10</v>
      </c>
      <c r="AI120" s="20">
        <f>Data!AM120-Data!CT120</f>
        <v>9.48</v>
      </c>
      <c r="AJ120" s="20">
        <f>Data!AN120-Data!CU120</f>
        <v>7.73</v>
      </c>
      <c r="AK120" s="20">
        <f>Data!AO120-Data!CV120</f>
        <v>1</v>
      </c>
      <c r="AL120" s="20">
        <f>Data!AP120-Data!CW120</f>
        <v>7</v>
      </c>
      <c r="AM120" s="20">
        <f>Data!AQ120-Data!CX120</f>
        <v>-55</v>
      </c>
      <c r="AN120" s="20">
        <f>Data!AR120-Data!CY120</f>
        <v>4.6999999999999986E-2</v>
      </c>
      <c r="AO120" s="20">
        <f>Data!AS120-Data!CZ120</f>
        <v>10</v>
      </c>
      <c r="AP120" s="20">
        <f>Data!AT120-Data!DA120</f>
        <v>12</v>
      </c>
      <c r="AQ120" s="20">
        <f>Data!AU120-Data!DB120</f>
        <v>2.5000000000000022E-2</v>
      </c>
      <c r="AR120" s="20">
        <f>Data!AV120-Data!DC120</f>
        <v>-15</v>
      </c>
      <c r="AS120" s="20">
        <f>Data!AW120-Data!DD120</f>
        <v>-26</v>
      </c>
      <c r="AT120" s="20">
        <f>Data!AX120-Data!DE120</f>
        <v>2.200000000000002E-2</v>
      </c>
      <c r="AU120" s="20">
        <f>Data!AY120-Data!DF120</f>
        <v>-24</v>
      </c>
      <c r="AV120" s="20">
        <f>Data!AZ120-Data!DG120</f>
        <v>-5.4499999999999993</v>
      </c>
      <c r="AW120" s="20">
        <f>Data!BA120-Data!DH120</f>
        <v>-8</v>
      </c>
      <c r="AX120" s="20">
        <f>Data!BB120-Data!DI120</f>
        <v>-10.049999999999997</v>
      </c>
      <c r="AY120" s="20">
        <f>Data!BC120-Data!DJ120</f>
        <v>26</v>
      </c>
      <c r="AZ120" s="20">
        <f>Data!BD120-Data!DK120</f>
        <v>-11</v>
      </c>
      <c r="BA120" s="20">
        <f>Data!BE120-Data!DL120</f>
        <v>17</v>
      </c>
      <c r="BB120" s="20">
        <f>Data!BF120-Data!DM120</f>
        <v>51</v>
      </c>
      <c r="BC120" s="20">
        <f>Data!BG120-Data!DN120</f>
        <v>27</v>
      </c>
      <c r="BD120" s="20">
        <f>Data!BH120-Data!DO120</f>
        <v>-7.7999999999999972</v>
      </c>
      <c r="BE120" s="20">
        <f>Data!BI120-Data!DP120</f>
        <v>-6.5559999999999974</v>
      </c>
      <c r="BF120" s="20">
        <f>Data!BJ120-Data!DQ120</f>
        <v>-1.2220000000000004</v>
      </c>
      <c r="BG120" s="20">
        <f>Data!BK120-Data!DR120</f>
        <v>-0.23399999999999999</v>
      </c>
      <c r="BH120" s="20">
        <f>Data!BL120-Data!DS120</f>
        <v>4.0670000000000002</v>
      </c>
      <c r="BI120" s="20">
        <f>Data!BM120-Data!DT120</f>
        <v>-0.34600000000000003</v>
      </c>
      <c r="BJ120" s="20">
        <f>Data!BN120-Data!DU120</f>
        <v>-1.5</v>
      </c>
      <c r="BK120" s="20">
        <f>Data!BO120-Data!DV120</f>
        <v>-5.2000000000000028</v>
      </c>
      <c r="BL120" s="20">
        <f>Data!BP120-Data!DW120</f>
        <v>1.3000000000000003</v>
      </c>
      <c r="BM120" s="20">
        <f>Data!BQ120-Data!DX120</f>
        <v>-1.8888888888888893</v>
      </c>
      <c r="BN120" s="20">
        <f>Data!BR120-Data!DY120</f>
        <v>1</v>
      </c>
      <c r="BO120" s="20">
        <f>Data!BS120-Data!DZ120</f>
        <v>82</v>
      </c>
      <c r="BP120" s="20">
        <f>Data!BT120-Data!EA120</f>
        <v>-5.699999999999994E-2</v>
      </c>
      <c r="BQ120" s="20">
        <f>Data!BU120-Data!EB120</f>
        <v>-4</v>
      </c>
      <c r="BR120" s="20">
        <f>Data!BV120-Data!EC120</f>
        <v>-42</v>
      </c>
      <c r="BS120" s="20">
        <f>Data!BW120-Data!ED120</f>
        <v>-36</v>
      </c>
      <c r="BT120" s="20">
        <f>Data!BX120-Data!EE120</f>
        <v>41</v>
      </c>
      <c r="BU120" s="20">
        <f>Data!BY120-Data!EF120</f>
        <v>-60</v>
      </c>
      <c r="BV120" s="20">
        <f>Data!BZ120-Data!EG120</f>
        <v>-72</v>
      </c>
      <c r="BW120" s="20">
        <f>Data!CA120-Data!EH120</f>
        <v>-17</v>
      </c>
      <c r="BX120" s="20">
        <f>Data!CB120-Data!EI120</f>
        <v>87</v>
      </c>
      <c r="BY120" s="20">
        <f>Data!CC120-Data!EJ120</f>
        <v>-85</v>
      </c>
      <c r="BZ120" s="20">
        <f>Data!EK120</f>
        <v>11225.2</v>
      </c>
      <c r="CA120" s="20">
        <f>Data!EL120</f>
        <v>10401.599999999999</v>
      </c>
      <c r="CB120" s="20">
        <f>Data!EM120</f>
        <v>113.60000000000001</v>
      </c>
      <c r="CC120" s="20">
        <f>Data!EN120</f>
        <v>61.998000000000005</v>
      </c>
      <c r="CD120" s="20">
        <f>Data!EO120</f>
        <v>13.550299999999998</v>
      </c>
      <c r="CE120" s="20">
        <f>Data!EP120</f>
        <v>118.408</v>
      </c>
      <c r="CF120" s="50">
        <f>IF(ISBLANK(Data!EQ120), "", Data!EQ120)</f>
        <v>87</v>
      </c>
      <c r="CG120" s="50">
        <f>IF(ISBLANK(Data!ER120), "", Data!ER120)</f>
        <v>78</v>
      </c>
      <c r="CH120" s="61" t="str">
        <f>IF(ISBLANK(Data!ES120), "", Data!ES120)</f>
        <v>VCU</v>
      </c>
      <c r="CI120" s="61">
        <f>IF(ISBLANK(Data!ET120), "", Data!ET120)</f>
        <v>165</v>
      </c>
    </row>
    <row r="121" spans="1:87" x14ac:dyDescent="0.45">
      <c r="A121" s="50">
        <f>IF(ISBLANK(Data!A121), "", Data!A121)</f>
        <v>45276</v>
      </c>
      <c r="B121" s="50" t="str">
        <f>IF(ISBLANK(Data!B121), "", Data!B121)</f>
        <v>Illinois Chicago</v>
      </c>
      <c r="C121" s="50">
        <f>IF(ISBLANK(Data!C121), "", Data!C121)</f>
        <v>119</v>
      </c>
      <c r="D121" s="50" t="str">
        <f>IF(ISBLANK(Data!D121), "", Data!D121)</f>
        <v>Western Michigan</v>
      </c>
      <c r="E121" s="50">
        <f>IF(ISBLANK(Data!E121), "", Data!E121)</f>
        <v>352</v>
      </c>
      <c r="F121" s="50" t="str">
        <f>IF(ISBLANK(Data!F121), "", Data!F121)</f>
        <v>N</v>
      </c>
      <c r="G121" s="50" t="str">
        <f>IF(ISBLANK(Data!G121), "", Data!G121)</f>
        <v>Illinois Chicago</v>
      </c>
      <c r="H121" s="50" t="str">
        <f>IF(ISBLANK(Data!H121), "", Data!H121)</f>
        <v>Western Michigan</v>
      </c>
      <c r="I121" s="50" t="str">
        <f>IF(ISBLANK(Data!I121), "", Data!I121)</f>
        <v>Illinois Chicago</v>
      </c>
      <c r="J121" s="50" t="str">
        <f>IF(ISBLANK(Data!J121), "", Data!J121)</f>
        <v>Western Michigan</v>
      </c>
      <c r="K121" s="50" t="str">
        <f>IF(ISBLANK(Data!K121), "", Data!K121)</f>
        <v>Illinois-Chicago</v>
      </c>
      <c r="L121" s="50" t="str">
        <f>IF(ISBLANK(Data!L121), "", Data!L121)</f>
        <v>Western Michigan</v>
      </c>
      <c r="M121" s="50" t="str">
        <f>IF(ISBLANK(Data!M121), "", Data!M121)</f>
        <v>IL-Chicago</v>
      </c>
      <c r="N121" s="50" t="str">
        <f>IF(ISBLANK(Data!N121), "", Data!N121)</f>
        <v>W Michigan</v>
      </c>
      <c r="O121" s="50" t="str">
        <f>IF(ISBLANK(Data!O121), "", Data!O121)</f>
        <v>UIC</v>
      </c>
      <c r="P121" s="50" t="str">
        <f>IF(ISBLANK(Data!P121), "", Data!P121)</f>
        <v>W. Michigan</v>
      </c>
      <c r="Q121" s="50" t="str">
        <f>IF(ISBLANK(Data!Q121), "", Data!Q121)</f>
        <v>UIC</v>
      </c>
      <c r="R121" s="50" t="str">
        <f>IF(ISBLANK(Data!R121), "", Data!R121)</f>
        <v>Western Michigan</v>
      </c>
      <c r="S121" s="20">
        <f>Data!W121-Data!CD121</f>
        <v>0.37777777777777799</v>
      </c>
      <c r="T121" s="20">
        <f>Data!X121-Data!CE121</f>
        <v>14.01</v>
      </c>
      <c r="U121" s="20">
        <f>Data!Y121-Data!CF121</f>
        <v>3</v>
      </c>
      <c r="V121" s="20">
        <f>Data!Z121-Data!CG121</f>
        <v>-11.099999999999994</v>
      </c>
      <c r="W121" s="20">
        <f>Data!AA121-Data!CH121</f>
        <v>1.9000000000000057</v>
      </c>
      <c r="X121" s="20">
        <f>Data!AB121-Data!CI121</f>
        <v>-0.122</v>
      </c>
      <c r="Y121" s="20">
        <f>Data!AC121-Data!CJ121</f>
        <v>0.79</v>
      </c>
      <c r="Z121" s="20">
        <f>Data!AD121-Data!CK121</f>
        <v>-1.2000000000000028</v>
      </c>
      <c r="AA121" s="20">
        <f>Data!AE121-Data!CL121</f>
        <v>-2</v>
      </c>
      <c r="AB121" s="20">
        <f>Data!AF121-Data!CM121</f>
        <v>1.86</v>
      </c>
      <c r="AC121" s="20">
        <f>Data!AG121-Data!CN121</f>
        <v>4.2000000000000028</v>
      </c>
      <c r="AD121" s="20">
        <f>Data!AH121-Data!CO121</f>
        <v>-11.299999999999997</v>
      </c>
      <c r="AE121" s="20">
        <f>Data!AI121-Data!CP121</f>
        <v>0.38270000000000004</v>
      </c>
      <c r="AF121" s="20">
        <f>Data!AJ121-Data!CQ121</f>
        <v>2.9999999999999996</v>
      </c>
      <c r="AG121" s="20">
        <f>Data!AK121-Data!CR121</f>
        <v>0.33333333333333331</v>
      </c>
      <c r="AH121" s="20">
        <f>Data!AL121-Data!CS121</f>
        <v>209</v>
      </c>
      <c r="AI121" s="20">
        <f>Data!AM121-Data!CT121</f>
        <v>13.93</v>
      </c>
      <c r="AJ121" s="20">
        <f>Data!AN121-Data!CU121</f>
        <v>1.6</v>
      </c>
      <c r="AK121" s="20">
        <f>Data!AO121-Data!CV121</f>
        <v>133</v>
      </c>
      <c r="AL121" s="20">
        <f>Data!AP121-Data!CW121</f>
        <v>-29</v>
      </c>
      <c r="AM121" s="20">
        <f>Data!AQ121-Data!CX121</f>
        <v>74</v>
      </c>
      <c r="AN121" s="20">
        <f>Data!AR121-Data!CY121</f>
        <v>2.8000000000000025E-2</v>
      </c>
      <c r="AO121" s="20">
        <f>Data!AS121-Data!CZ121</f>
        <v>19</v>
      </c>
      <c r="AP121" s="20">
        <f>Data!AT121-Data!DA121</f>
        <v>37</v>
      </c>
      <c r="AQ121" s="20">
        <f>Data!AU121-Data!DB121</f>
        <v>2.6999999999999968E-2</v>
      </c>
      <c r="AR121" s="20">
        <f>Data!AV121-Data!DC121</f>
        <v>18</v>
      </c>
      <c r="AS121" s="20">
        <f>Data!AW121-Data!DD121</f>
        <v>13</v>
      </c>
      <c r="AT121" s="20">
        <f>Data!AX121-Data!DE121</f>
        <v>6.6000000000000059E-2</v>
      </c>
      <c r="AU121" s="20">
        <f>Data!AY121-Data!DF121</f>
        <v>0</v>
      </c>
      <c r="AV121" s="20">
        <f>Data!AZ121-Data!DG121</f>
        <v>0</v>
      </c>
      <c r="AW121" s="20">
        <f>Data!BA121-Data!DH121</f>
        <v>53</v>
      </c>
      <c r="AX121" s="20">
        <f>Data!BB121-Data!DI121</f>
        <v>5.8888888888888857</v>
      </c>
      <c r="AY121" s="20">
        <f>Data!BC121-Data!DJ121</f>
        <v>38</v>
      </c>
      <c r="AZ121" s="20">
        <f>Data!BD121-Data!DK121</f>
        <v>8</v>
      </c>
      <c r="BA121" s="20">
        <f>Data!BE121-Data!DL121</f>
        <v>50</v>
      </c>
      <c r="BB121" s="20">
        <f>Data!BF121-Data!DM121</f>
        <v>13</v>
      </c>
      <c r="BC121" s="20">
        <f>Data!BG121-Data!DN121</f>
        <v>8</v>
      </c>
      <c r="BD121" s="20">
        <f>Data!BH121-Data!DO121</f>
        <v>6.7999999999999972</v>
      </c>
      <c r="BE121" s="20">
        <f>Data!BI121-Data!DP121</f>
        <v>-10.111000000000004</v>
      </c>
      <c r="BF121" s="20">
        <f>Data!BJ121-Data!DQ121</f>
        <v>16.911000000000001</v>
      </c>
      <c r="BG121" s="20">
        <f>Data!BK121-Data!DR121</f>
        <v>0.19700000000000006</v>
      </c>
      <c r="BH121" s="20">
        <f>Data!BL121-Data!DS121</f>
        <v>-9.9999999999999645E-2</v>
      </c>
      <c r="BI121" s="20">
        <f>Data!BM121-Data!DT121</f>
        <v>1.9000000000000017E-2</v>
      </c>
      <c r="BJ121" s="20">
        <f>Data!BN121-Data!DU121</f>
        <v>1.5</v>
      </c>
      <c r="BK121" s="20">
        <f>Data!BO121-Data!DV121</f>
        <v>-0.30000000000000071</v>
      </c>
      <c r="BL121" s="20">
        <f>Data!BP121-Data!DW121</f>
        <v>4.8000000000000007</v>
      </c>
      <c r="BM121" s="20">
        <f>Data!BQ121-Data!DX121</f>
        <v>0.22222222222222232</v>
      </c>
      <c r="BN121" s="20">
        <f>Data!BR121-Data!DY121</f>
        <v>-0.90000000000000213</v>
      </c>
      <c r="BO121" s="20">
        <f>Data!BS121-Data!DZ121</f>
        <v>-204</v>
      </c>
      <c r="BP121" s="20">
        <f>Data!BT121-Data!EA121</f>
        <v>0.14900000000000002</v>
      </c>
      <c r="BQ121" s="20">
        <f>Data!BU121-Data!EB121</f>
        <v>0</v>
      </c>
      <c r="BR121" s="20">
        <f>Data!BV121-Data!EC121</f>
        <v>-200</v>
      </c>
      <c r="BS121" s="20">
        <f>Data!BW121-Data!ED121</f>
        <v>-128</v>
      </c>
      <c r="BT121" s="20">
        <f>Data!BX121-Data!EE121</f>
        <v>-158</v>
      </c>
      <c r="BU121" s="20">
        <f>Data!BY121-Data!EF121</f>
        <v>-183</v>
      </c>
      <c r="BV121" s="20">
        <f>Data!BZ121-Data!EG121</f>
        <v>-169</v>
      </c>
      <c r="BW121" s="20">
        <f>Data!CA121-Data!EH121</f>
        <v>-138.10000000000002</v>
      </c>
      <c r="BX121" s="20">
        <f>Data!CB121-Data!EI121</f>
        <v>-269</v>
      </c>
      <c r="BY121" s="20">
        <f>Data!CC121-Data!EJ121</f>
        <v>-115</v>
      </c>
      <c r="BZ121" s="20">
        <f>Data!EK121</f>
        <v>11111.76</v>
      </c>
      <c r="CA121" s="20">
        <f>Data!EL121</f>
        <v>9692.34</v>
      </c>
      <c r="CB121" s="20">
        <f>Data!EM121</f>
        <v>80.311111111111117</v>
      </c>
      <c r="CC121" s="20">
        <f>Data!EN121</f>
        <v>84</v>
      </c>
      <c r="CD121" s="20">
        <f>Data!EO121</f>
        <v>9.6759999999999984</v>
      </c>
      <c r="CE121" s="20">
        <f>Data!EP121</f>
        <v>102.336</v>
      </c>
      <c r="CF121" s="50">
        <f>IF(ISBLANK(Data!EQ121), "", Data!EQ121)</f>
        <v>89</v>
      </c>
      <c r="CG121" s="50">
        <f>IF(ISBLANK(Data!ER121), "", Data!ER121)</f>
        <v>68</v>
      </c>
      <c r="CH121" s="61" t="str">
        <f>IF(ISBLANK(Data!ES121), "", Data!ES121)</f>
        <v>Illinois Chicago</v>
      </c>
      <c r="CI121" s="61">
        <f>IF(ISBLANK(Data!ET121), "", Data!ET121)</f>
        <v>157</v>
      </c>
    </row>
    <row r="122" spans="1:87" x14ac:dyDescent="0.45">
      <c r="A122" s="50">
        <f>IF(ISBLANK(Data!A122), "", Data!A122)</f>
        <v>45276</v>
      </c>
      <c r="B122" s="50" t="str">
        <f>IF(ISBLANK(Data!B122), "", Data!B122)</f>
        <v>Houston</v>
      </c>
      <c r="C122" s="50">
        <f>IF(ISBLANK(Data!C122), "", Data!C122)</f>
        <v>113</v>
      </c>
      <c r="D122" s="50" t="str">
        <f>IF(ISBLANK(Data!D122), "", Data!D122)</f>
        <v>Texas A&amp;M</v>
      </c>
      <c r="E122" s="50">
        <f>IF(ISBLANK(Data!E122), "", Data!E122)</f>
        <v>298</v>
      </c>
      <c r="F122" s="50" t="str">
        <f>IF(ISBLANK(Data!F122), "", Data!F122)</f>
        <v>N</v>
      </c>
      <c r="G122" s="50" t="str">
        <f>IF(ISBLANK(Data!G122), "", Data!G122)</f>
        <v>Houston</v>
      </c>
      <c r="H122" s="50" t="str">
        <f>IF(ISBLANK(Data!H122), "", Data!H122)</f>
        <v>Texas A&amp;M</v>
      </c>
      <c r="I122" s="50" t="str">
        <f>IF(ISBLANK(Data!I122), "", Data!I122)</f>
        <v>Houston</v>
      </c>
      <c r="J122" s="50" t="str">
        <f>IF(ISBLANK(Data!J122), "", Data!J122)</f>
        <v>Texas A&amp;M</v>
      </c>
      <c r="K122" s="50" t="str">
        <f>IF(ISBLANK(Data!K122), "", Data!K122)</f>
        <v>Houston</v>
      </c>
      <c r="L122" s="50" t="str">
        <f>IF(ISBLANK(Data!L122), "", Data!L122)</f>
        <v>Texas A&amp;M</v>
      </c>
      <c r="M122" s="50" t="str">
        <f>IF(ISBLANK(Data!M122), "", Data!M122)</f>
        <v>Houston</v>
      </c>
      <c r="N122" s="50" t="str">
        <f>IF(ISBLANK(Data!N122), "", Data!N122)</f>
        <v>Texas A&amp;M</v>
      </c>
      <c r="O122" s="50" t="str">
        <f>IF(ISBLANK(Data!O122), "", Data!O122)</f>
        <v>Houston</v>
      </c>
      <c r="P122" s="50" t="str">
        <f>IF(ISBLANK(Data!P122), "", Data!P122)</f>
        <v>Texas A&amp;M</v>
      </c>
      <c r="Q122" s="50" t="str">
        <f>IF(ISBLANK(Data!Q122), "", Data!Q122)</f>
        <v>Houston</v>
      </c>
      <c r="R122" s="50" t="str">
        <f>IF(ISBLANK(Data!R122), "", Data!R122)</f>
        <v>Texas A&amp;M</v>
      </c>
      <c r="S122" s="20">
        <f>Data!W122-Data!CD122</f>
        <v>0.30000000000000004</v>
      </c>
      <c r="T122" s="20">
        <f>Data!X122-Data!CE122</f>
        <v>11.919999999999998</v>
      </c>
      <c r="U122" s="20">
        <f>Data!Y122-Data!CF122</f>
        <v>-2.2999999999999972</v>
      </c>
      <c r="V122" s="20">
        <f>Data!Z122-Data!CG122</f>
        <v>-14.099999999999994</v>
      </c>
      <c r="W122" s="20">
        <f>Data!AA122-Data!CH122</f>
        <v>0.10000000000000853</v>
      </c>
      <c r="X122" s="20">
        <f>Data!AB122-Data!CI122</f>
        <v>3.9000000000000007E-2</v>
      </c>
      <c r="Y122" s="20">
        <f>Data!AC122-Data!CJ122</f>
        <v>-12.85</v>
      </c>
      <c r="Z122" s="20">
        <f>Data!AD122-Data!CK122</f>
        <v>-5.9000000000000057</v>
      </c>
      <c r="AA122" s="20">
        <f>Data!AE122-Data!CL122</f>
        <v>7</v>
      </c>
      <c r="AB122" s="20">
        <f>Data!AF122-Data!CM122</f>
        <v>-12.85</v>
      </c>
      <c r="AC122" s="20">
        <f>Data!AG122-Data!CN122</f>
        <v>-4</v>
      </c>
      <c r="AD122" s="20">
        <f>Data!AH122-Data!CO122</f>
        <v>-12.899999999999991</v>
      </c>
      <c r="AE122" s="20">
        <f>Data!AI122-Data!CP122</f>
        <v>8.2400000000000029E-2</v>
      </c>
      <c r="AF122" s="20">
        <f>Data!AJ122-Data!CQ122</f>
        <v>1.1000000000000001</v>
      </c>
      <c r="AG122" s="20">
        <f>Data!AK122-Data!CR122</f>
        <v>0.11000000000000001</v>
      </c>
      <c r="AH122" s="20">
        <f>Data!AL122-Data!CS122</f>
        <v>68</v>
      </c>
      <c r="AI122" s="20">
        <f>Data!AM122-Data!CT122</f>
        <v>8.509999999999998</v>
      </c>
      <c r="AJ122" s="20">
        <f>Data!AN122-Data!CU122</f>
        <v>-10.59</v>
      </c>
      <c r="AK122" s="20">
        <f>Data!AO122-Data!CV122</f>
        <v>-2</v>
      </c>
      <c r="AL122" s="20">
        <f>Data!AP122-Data!CW122</f>
        <v>-193</v>
      </c>
      <c r="AM122" s="20">
        <f>Data!AQ122-Data!CX122</f>
        <v>-18</v>
      </c>
      <c r="AN122" s="20">
        <f>Data!AR122-Data!CY122</f>
        <v>4.0000000000000036E-3</v>
      </c>
      <c r="AO122" s="20">
        <f>Data!AS122-Data!CZ122</f>
        <v>14</v>
      </c>
      <c r="AP122" s="20">
        <f>Data!AT122-Data!DA122</f>
        <v>-4</v>
      </c>
      <c r="AQ122" s="20">
        <f>Data!AU122-Data!DB122</f>
        <v>6.4000000000000001E-2</v>
      </c>
      <c r="AR122" s="20">
        <f>Data!AV122-Data!DC122</f>
        <v>-6</v>
      </c>
      <c r="AS122" s="20">
        <f>Data!AW122-Data!DD122</f>
        <v>17</v>
      </c>
      <c r="AT122" s="20">
        <f>Data!AX122-Data!DE122</f>
        <v>-8.4999999999999964E-2</v>
      </c>
      <c r="AU122" s="20">
        <f>Data!AY122-Data!DF122</f>
        <v>-14</v>
      </c>
      <c r="AV122" s="20">
        <f>Data!AZ122-Data!DG122</f>
        <v>-1.3999999999999986</v>
      </c>
      <c r="AW122" s="20">
        <f>Data!BA122-Data!DH122</f>
        <v>8</v>
      </c>
      <c r="AX122" s="20">
        <f>Data!BB122-Data!DI122</f>
        <v>0.79999999999999716</v>
      </c>
      <c r="AY122" s="20">
        <f>Data!BC122-Data!DJ122</f>
        <v>16</v>
      </c>
      <c r="AZ122" s="20">
        <f>Data!BD122-Data!DK122</f>
        <v>42</v>
      </c>
      <c r="BA122" s="20">
        <f>Data!BE122-Data!DL122</f>
        <v>19</v>
      </c>
      <c r="BB122" s="20">
        <f>Data!BF122-Data!DM122</f>
        <v>-4</v>
      </c>
      <c r="BC122" s="20">
        <f>Data!BG122-Data!DN122</f>
        <v>23</v>
      </c>
      <c r="BD122" s="20">
        <f>Data!BH122-Data!DO122</f>
        <v>-0.19999999999998863</v>
      </c>
      <c r="BE122" s="20">
        <f>Data!BI122-Data!DP122</f>
        <v>-19.299999999999997</v>
      </c>
      <c r="BF122" s="20">
        <f>Data!BJ122-Data!DQ122</f>
        <v>19.100000000000001</v>
      </c>
      <c r="BG122" s="20">
        <f>Data!BK122-Data!DR122</f>
        <v>0.23099999999999987</v>
      </c>
      <c r="BH122" s="20">
        <f>Data!BL122-Data!DS122</f>
        <v>-0.40000000000000036</v>
      </c>
      <c r="BI122" s="20">
        <f>Data!BM122-Data!DT122</f>
        <v>0.48999999999999988</v>
      </c>
      <c r="BJ122" s="20">
        <f>Data!BN122-Data!DU122</f>
        <v>-0.39999999999999858</v>
      </c>
      <c r="BK122" s="20">
        <f>Data!BO122-Data!DV122</f>
        <v>1.6999999999999993</v>
      </c>
      <c r="BL122" s="20">
        <f>Data!BP122-Data!DW122</f>
        <v>1.9000000000000004</v>
      </c>
      <c r="BM122" s="20">
        <f>Data!BQ122-Data!DX122</f>
        <v>4.1999999999999993</v>
      </c>
      <c r="BN122" s="20">
        <f>Data!BR122-Data!DY122</f>
        <v>2.2999999999999972</v>
      </c>
      <c r="BO122" s="20">
        <f>Data!BS122-Data!DZ122</f>
        <v>-9</v>
      </c>
      <c r="BP122" s="20">
        <f>Data!BT122-Data!EA122</f>
        <v>2.0000000000000018E-2</v>
      </c>
      <c r="BQ122" s="20">
        <f>Data!BU122-Data!EB122</f>
        <v>-1</v>
      </c>
      <c r="BR122" s="20">
        <f>Data!BV122-Data!EC122</f>
        <v>-21</v>
      </c>
      <c r="BS122" s="20">
        <f>Data!BW122-Data!ED122</f>
        <v>-17</v>
      </c>
      <c r="BT122" s="20">
        <f>Data!BX122-Data!EE122</f>
        <v>-18</v>
      </c>
      <c r="BU122" s="20">
        <f>Data!BY122-Data!EF122</f>
        <v>-13</v>
      </c>
      <c r="BV122" s="20">
        <f>Data!BZ122-Data!EG122</f>
        <v>-22</v>
      </c>
      <c r="BW122" s="20">
        <f>Data!CA122-Data!EH122</f>
        <v>-13.7</v>
      </c>
      <c r="BX122" s="20">
        <f>Data!CB122-Data!EI122</f>
        <v>-12</v>
      </c>
      <c r="BY122" s="20">
        <f>Data!CC122-Data!EJ122</f>
        <v>-21</v>
      </c>
      <c r="BZ122" s="20">
        <f>Data!EK122</f>
        <v>11621.6</v>
      </c>
      <c r="CA122" s="20">
        <f>Data!EL122</f>
        <v>10171.14</v>
      </c>
      <c r="CB122" s="20">
        <f>Data!EM122</f>
        <v>68.08</v>
      </c>
      <c r="CC122" s="20">
        <f>Data!EN122</f>
        <v>111.36</v>
      </c>
      <c r="CD122" s="20">
        <f>Data!EO122</f>
        <v>13.487199999999998</v>
      </c>
      <c r="CE122" s="20">
        <f>Data!EP122</f>
        <v>104.328</v>
      </c>
      <c r="CF122" s="50">
        <f>IF(ISBLANK(Data!EQ122), "", Data!EQ122)</f>
        <v>80</v>
      </c>
      <c r="CG122" s="50">
        <f>IF(ISBLANK(Data!ER122), "", Data!ER122)</f>
        <v>66</v>
      </c>
      <c r="CH122" s="61" t="str">
        <f>IF(ISBLANK(Data!ES122), "", Data!ES122)</f>
        <v>Houston</v>
      </c>
      <c r="CI122" s="61">
        <f>IF(ISBLANK(Data!ET122), "", Data!ET122)</f>
        <v>146</v>
      </c>
    </row>
    <row r="123" spans="1:87" x14ac:dyDescent="0.45">
      <c r="A123" s="50">
        <f>IF(ISBLANK(Data!A123), "", Data!A123)</f>
        <v>45276</v>
      </c>
      <c r="B123" s="50" t="str">
        <f>IF(ISBLANK(Data!B123), "", Data!B123)</f>
        <v>Michigan</v>
      </c>
      <c r="C123" s="50">
        <f>IF(ISBLANK(Data!C123), "", Data!C123)</f>
        <v>171</v>
      </c>
      <c r="D123" s="50" t="str">
        <f>IF(ISBLANK(Data!D123), "", Data!D123)</f>
        <v>Eastern Michigan</v>
      </c>
      <c r="E123" s="50">
        <f>IF(ISBLANK(Data!E123), "", Data!E123)</f>
        <v>80</v>
      </c>
      <c r="F123" s="50" t="str">
        <f>IF(ISBLANK(Data!F123), "", Data!F123)</f>
        <v>N</v>
      </c>
      <c r="G123" s="50" t="str">
        <f>IF(ISBLANK(Data!G123), "", Data!G123)</f>
        <v>Michigan</v>
      </c>
      <c r="H123" s="50" t="str">
        <f>IF(ISBLANK(Data!H123), "", Data!H123)</f>
        <v>Eastern Michigan</v>
      </c>
      <c r="I123" s="50" t="str">
        <f>IF(ISBLANK(Data!I123), "", Data!I123)</f>
        <v>Michigan</v>
      </c>
      <c r="J123" s="50" t="str">
        <f>IF(ISBLANK(Data!J123), "", Data!J123)</f>
        <v>Eastern Michigan</v>
      </c>
      <c r="K123" s="50" t="str">
        <f>IF(ISBLANK(Data!K123), "", Data!K123)</f>
        <v>Michigan</v>
      </c>
      <c r="L123" s="50" t="str">
        <f>IF(ISBLANK(Data!L123), "", Data!L123)</f>
        <v>Eastern Michigan</v>
      </c>
      <c r="M123" s="50" t="str">
        <f>IF(ISBLANK(Data!M123), "", Data!M123)</f>
        <v>Michigan</v>
      </c>
      <c r="N123" s="50" t="str">
        <f>IF(ISBLANK(Data!N123), "", Data!N123)</f>
        <v>E Michigan</v>
      </c>
      <c r="O123" s="50" t="str">
        <f>IF(ISBLANK(Data!O123), "", Data!O123)</f>
        <v>Michigan</v>
      </c>
      <c r="P123" s="50" t="str">
        <f>IF(ISBLANK(Data!P123), "", Data!P123)</f>
        <v>E. Michigan</v>
      </c>
      <c r="Q123" s="50" t="str">
        <f>IF(ISBLANK(Data!Q123), "", Data!Q123)</f>
        <v>Michigan</v>
      </c>
      <c r="R123" s="50" t="str">
        <f>IF(ISBLANK(Data!R123), "", Data!R123)</f>
        <v>Eastern Michigan</v>
      </c>
      <c r="S123" s="20">
        <f>Data!W123-Data!CD123</f>
        <v>-5.5555555555556024E-2</v>
      </c>
      <c r="T123" s="20">
        <f>Data!X123-Data!CE123</f>
        <v>25.560000000000002</v>
      </c>
      <c r="U123" s="20">
        <f>Data!Y123-Data!CF123</f>
        <v>15.600000000000009</v>
      </c>
      <c r="V123" s="20">
        <f>Data!Z123-Data!CG123</f>
        <v>-10</v>
      </c>
      <c r="W123" s="20">
        <f>Data!AA123-Data!CH123</f>
        <v>2</v>
      </c>
      <c r="X123" s="20">
        <f>Data!AB123-Data!CI123</f>
        <v>-0.29300000000000004</v>
      </c>
      <c r="Y123" s="20">
        <f>Data!AC123-Data!CJ123</f>
        <v>11.84</v>
      </c>
      <c r="Z123" s="20">
        <f>Data!AD123-Data!CK123</f>
        <v>5.7999999999999972</v>
      </c>
      <c r="AA123" s="20">
        <f>Data!AE123-Data!CL123</f>
        <v>-6</v>
      </c>
      <c r="AB123" s="20">
        <f>Data!AF123-Data!CM123</f>
        <v>11.21</v>
      </c>
      <c r="AC123" s="20">
        <f>Data!AG123-Data!CN123</f>
        <v>14.200000000000003</v>
      </c>
      <c r="AD123" s="20">
        <f>Data!AH123-Data!CO123</f>
        <v>-9.7999999999999972</v>
      </c>
      <c r="AE123" s="20">
        <f>Data!AI123-Data!CP123</f>
        <v>0.5625</v>
      </c>
      <c r="AF123" s="20">
        <f>Data!AJ123-Data!CQ123</f>
        <v>0.99999999999999978</v>
      </c>
      <c r="AG123" s="20">
        <f>Data!AK123-Data!CR123</f>
        <v>0.15749999999999997</v>
      </c>
      <c r="AH123" s="20">
        <f>Data!AL123-Data!CS123</f>
        <v>237</v>
      </c>
      <c r="AI123" s="20">
        <f>Data!AM123-Data!CT123</f>
        <v>23.23</v>
      </c>
      <c r="AJ123" s="20">
        <f>Data!AN123-Data!CU123</f>
        <v>8.7800000000000011</v>
      </c>
      <c r="AK123" s="20">
        <f>Data!AO123-Data!CV123</f>
        <v>219</v>
      </c>
      <c r="AL123" s="20">
        <f>Data!AP123-Data!CW123</f>
        <v>108</v>
      </c>
      <c r="AM123" s="20">
        <f>Data!AQ123-Data!CX123</f>
        <v>121</v>
      </c>
      <c r="AN123" s="20">
        <f>Data!AR123-Data!CY123</f>
        <v>3.5999999999999976E-2</v>
      </c>
      <c r="AO123" s="20">
        <f>Data!AS123-Data!CZ123</f>
        <v>29</v>
      </c>
      <c r="AP123" s="20">
        <f>Data!AT123-Data!DA123</f>
        <v>73</v>
      </c>
      <c r="AQ123" s="20">
        <f>Data!AU123-Data!DB123</f>
        <v>1.2000000000000011E-2</v>
      </c>
      <c r="AR123" s="20">
        <f>Data!AV123-Data!DC123</f>
        <v>36</v>
      </c>
      <c r="AS123" s="20">
        <f>Data!AW123-Data!DD123</f>
        <v>46</v>
      </c>
      <c r="AT123" s="20">
        <f>Data!AX123-Data!DE123</f>
        <v>2.6999999999999913E-2</v>
      </c>
      <c r="AU123" s="20">
        <f>Data!AY123-Data!DF123</f>
        <v>44</v>
      </c>
      <c r="AV123" s="20">
        <f>Data!AZ123-Data!DG123</f>
        <v>2.5749999999999993</v>
      </c>
      <c r="AW123" s="20">
        <f>Data!BA123-Data!DH123</f>
        <v>82</v>
      </c>
      <c r="AX123" s="20">
        <f>Data!BB123-Data!DI123</f>
        <v>0.875</v>
      </c>
      <c r="AY123" s="20">
        <f>Data!BC123-Data!DJ123</f>
        <v>38</v>
      </c>
      <c r="AZ123" s="20">
        <f>Data!BD123-Data!DK123</f>
        <v>3</v>
      </c>
      <c r="BA123" s="20">
        <f>Data!BE123-Data!DL123</f>
        <v>20</v>
      </c>
      <c r="BB123" s="20">
        <f>Data!BF123-Data!DM123</f>
        <v>16</v>
      </c>
      <c r="BC123" s="20">
        <f>Data!BG123-Data!DN123</f>
        <v>23</v>
      </c>
      <c r="BD123" s="20">
        <f>Data!BH123-Data!DO123</f>
        <v>15.199999999999989</v>
      </c>
      <c r="BE123" s="20">
        <f>Data!BI123-Data!DP123</f>
        <v>3.4560000000000031</v>
      </c>
      <c r="BF123" s="20">
        <f>Data!BJ123-Data!DQ123</f>
        <v>11.756</v>
      </c>
      <c r="BG123" s="20">
        <f>Data!BK123-Data!DR123</f>
        <v>0.18199999999999994</v>
      </c>
      <c r="BH123" s="20">
        <f>Data!BL123-Data!DS123</f>
        <v>0.32199999999999918</v>
      </c>
      <c r="BI123" s="20">
        <f>Data!BM123-Data!DT123</f>
        <v>-2.5000000000000022E-2</v>
      </c>
      <c r="BJ123" s="20">
        <f>Data!BN123-Data!DU123</f>
        <v>5.3999999999999986</v>
      </c>
      <c r="BK123" s="20">
        <f>Data!BO123-Data!DV123</f>
        <v>2.9000000000000021</v>
      </c>
      <c r="BL123" s="20">
        <f>Data!BP123-Data!DW123</f>
        <v>1.7999999999999998</v>
      </c>
      <c r="BM123" s="20">
        <f>Data!BQ123-Data!DX123</f>
        <v>-0.20000000000000018</v>
      </c>
      <c r="BN123" s="20">
        <f>Data!BR123-Data!DY123</f>
        <v>0.69999999999999929</v>
      </c>
      <c r="BO123" s="20">
        <f>Data!BS123-Data!DZ123</f>
        <v>-163</v>
      </c>
      <c r="BP123" s="20">
        <f>Data!BT123-Data!EA123</f>
        <v>0.10899999999999993</v>
      </c>
      <c r="BQ123" s="20">
        <f>Data!BU123-Data!EB123</f>
        <v>-6</v>
      </c>
      <c r="BR123" s="20">
        <f>Data!BV123-Data!EC123</f>
        <v>-241</v>
      </c>
      <c r="BS123" s="20">
        <f>Data!BW123-Data!ED123</f>
        <v>-168</v>
      </c>
      <c r="BT123" s="20">
        <f>Data!BX123-Data!EE123</f>
        <v>-94</v>
      </c>
      <c r="BU123" s="20">
        <f>Data!BY123-Data!EF123</f>
        <v>-261</v>
      </c>
      <c r="BV123" s="20">
        <f>Data!BZ123-Data!EG123</f>
        <v>-263</v>
      </c>
      <c r="BW123" s="20">
        <f>Data!CA123-Data!EH123</f>
        <v>-156.69999999999999</v>
      </c>
      <c r="BX123" s="20">
        <f>Data!CB123-Data!EI123</f>
        <v>-157</v>
      </c>
      <c r="BY123" s="20">
        <f>Data!CC123-Data!EJ123</f>
        <v>-188</v>
      </c>
      <c r="BZ123" s="20">
        <f>Data!EK123</f>
        <v>13014.4</v>
      </c>
      <c r="CA123" s="20">
        <f>Data!EL123</f>
        <v>10261.199999999999</v>
      </c>
      <c r="CB123" s="20">
        <f>Data!EM123</f>
        <v>65.5</v>
      </c>
      <c r="CC123" s="20">
        <f>Data!EN123</f>
        <v>61.334400000000002</v>
      </c>
      <c r="CD123" s="20">
        <f>Data!EO123</f>
        <v>11.2056</v>
      </c>
      <c r="CE123" s="20">
        <f>Data!EP123</f>
        <v>100.63</v>
      </c>
      <c r="CF123" s="50">
        <f>IF(ISBLANK(Data!EQ123), "", Data!EQ123)</f>
        <v>83</v>
      </c>
      <c r="CG123" s="50">
        <f>IF(ISBLANK(Data!ER123), "", Data!ER123)</f>
        <v>66</v>
      </c>
      <c r="CH123" s="61" t="str">
        <f>IF(ISBLANK(Data!ES123), "", Data!ES123)</f>
        <v>Michigan</v>
      </c>
      <c r="CI123" s="61">
        <f>IF(ISBLANK(Data!ET123), "", Data!ET123)</f>
        <v>149</v>
      </c>
    </row>
    <row r="124" spans="1:87" x14ac:dyDescent="0.45">
      <c r="A124" s="50">
        <f>IF(ISBLANK(Data!A124), "", Data!A124)</f>
        <v>45276</v>
      </c>
      <c r="B124" s="50" t="str">
        <f>IF(ISBLANK(Data!B124), "", Data!B124)</f>
        <v>Notre Dame</v>
      </c>
      <c r="C124" s="50">
        <f>IF(ISBLANK(Data!C124), "", Data!C124)</f>
        <v>217</v>
      </c>
      <c r="D124" s="50" t="str">
        <f>IF(ISBLANK(Data!D124), "", Data!D124)</f>
        <v>Georgetown</v>
      </c>
      <c r="E124" s="50">
        <f>IF(ISBLANK(Data!E124), "", Data!E124)</f>
        <v>98</v>
      </c>
      <c r="F124" s="50" t="str">
        <f>IF(ISBLANK(Data!F124), "", Data!F124)</f>
        <v>N</v>
      </c>
      <c r="G124" s="50" t="str">
        <f>IF(ISBLANK(Data!G124), "", Data!G124)</f>
        <v>Notre Dame</v>
      </c>
      <c r="H124" s="50" t="str">
        <f>IF(ISBLANK(Data!H124), "", Data!H124)</f>
        <v>Georgetown</v>
      </c>
      <c r="I124" s="50" t="str">
        <f>IF(ISBLANK(Data!I124), "", Data!I124)</f>
        <v>Notre Dame</v>
      </c>
      <c r="J124" s="50" t="str">
        <f>IF(ISBLANK(Data!J124), "", Data!J124)</f>
        <v>Georgetown</v>
      </c>
      <c r="K124" s="50" t="str">
        <f>IF(ISBLANK(Data!K124), "", Data!K124)</f>
        <v>Notre Dame</v>
      </c>
      <c r="L124" s="50" t="str">
        <f>IF(ISBLANK(Data!L124), "", Data!L124)</f>
        <v>Georgetown</v>
      </c>
      <c r="M124" s="50" t="str">
        <f>IF(ISBLANK(Data!M124), "", Data!M124)</f>
        <v>Notre Dame</v>
      </c>
      <c r="N124" s="50" t="str">
        <f>IF(ISBLANK(Data!N124), "", Data!N124)</f>
        <v>Georgetown</v>
      </c>
      <c r="O124" s="50" t="str">
        <f>IF(ISBLANK(Data!O124), "", Data!O124)</f>
        <v>Notre Dame</v>
      </c>
      <c r="P124" s="50" t="str">
        <f>IF(ISBLANK(Data!P124), "", Data!P124)</f>
        <v>Georgetown</v>
      </c>
      <c r="Q124" s="50" t="str">
        <f>IF(ISBLANK(Data!Q124), "", Data!Q124)</f>
        <v>Notre Dame</v>
      </c>
      <c r="R124" s="50" t="str">
        <f>IF(ISBLANK(Data!R124), "", Data!R124)</f>
        <v>Georgetown</v>
      </c>
      <c r="S124" s="20">
        <f>Data!W124-Data!CD124</f>
        <v>-0.155555555555556</v>
      </c>
      <c r="T124" s="20">
        <f>Data!X124-Data!CE124</f>
        <v>2.0299999999999998</v>
      </c>
      <c r="U124" s="20">
        <f>Data!Y124-Data!CF124</f>
        <v>-6.5999999999999943</v>
      </c>
      <c r="V124" s="20">
        <f>Data!Z124-Data!CG124</f>
        <v>-8.7000000000000028</v>
      </c>
      <c r="W124" s="20">
        <f>Data!AA124-Data!CH124</f>
        <v>-3.2000000000000028</v>
      </c>
      <c r="X124" s="20">
        <f>Data!AB124-Data!CI124</f>
        <v>6.5000000000000002E-2</v>
      </c>
      <c r="Y124" s="20">
        <f>Data!AC124-Data!CJ124</f>
        <v>14.969999999999999</v>
      </c>
      <c r="Z124" s="20">
        <f>Data!AD124-Data!CK124</f>
        <v>9.2000000000000028</v>
      </c>
      <c r="AA124" s="20">
        <f>Data!AE124-Data!CL124</f>
        <v>-5.7999999999999972</v>
      </c>
      <c r="AB124" s="20">
        <f>Data!AF124-Data!CM124</f>
        <v>12.25</v>
      </c>
      <c r="AC124" s="20">
        <f>Data!AG124-Data!CN124</f>
        <v>-7.8000000000000114</v>
      </c>
      <c r="AD124" s="20">
        <f>Data!AH124-Data!CO124</f>
        <v>-4.8999999999999915</v>
      </c>
      <c r="AE124" s="20">
        <f>Data!AI124-Data!CP124</f>
        <v>-8.0900000000000027E-2</v>
      </c>
      <c r="AF124" s="20">
        <f>Data!AJ124-Data!CQ124</f>
        <v>0.5</v>
      </c>
      <c r="AG124" s="20">
        <f>Data!AK124-Data!CR124</f>
        <v>2.8888888888888881E-2</v>
      </c>
      <c r="AH124" s="20">
        <f>Data!AL124-Data!CS124</f>
        <v>-21</v>
      </c>
      <c r="AI124" s="20">
        <f>Data!AM124-Data!CT124</f>
        <v>1.53</v>
      </c>
      <c r="AJ124" s="20">
        <f>Data!AN124-Data!CU124</f>
        <v>10.039999999999999</v>
      </c>
      <c r="AK124" s="20">
        <f>Data!AO124-Data!CV124</f>
        <v>-193</v>
      </c>
      <c r="AL124" s="20">
        <f>Data!AP124-Data!CW124</f>
        <v>-111</v>
      </c>
      <c r="AM124" s="20">
        <f>Data!AQ124-Data!CX124</f>
        <v>-76</v>
      </c>
      <c r="AN124" s="20">
        <f>Data!AR124-Data!CY124</f>
        <v>-3.8000000000000034E-2</v>
      </c>
      <c r="AO124" s="20">
        <f>Data!AS124-Data!CZ124</f>
        <v>-25</v>
      </c>
      <c r="AP124" s="20">
        <f>Data!AT124-Data!DA124</f>
        <v>-14</v>
      </c>
      <c r="AQ124" s="20">
        <f>Data!AU124-Data!DB124</f>
        <v>-8.5999999999999965E-2</v>
      </c>
      <c r="AR124" s="20">
        <f>Data!AV124-Data!DC124</f>
        <v>-62</v>
      </c>
      <c r="AS124" s="20">
        <f>Data!AW124-Data!DD124</f>
        <v>-100</v>
      </c>
      <c r="AT124" s="20">
        <f>Data!AX124-Data!DE124</f>
        <v>4.9000000000000044E-2</v>
      </c>
      <c r="AU124" s="20">
        <f>Data!AY124-Data!DF124</f>
        <v>-40</v>
      </c>
      <c r="AV124" s="20">
        <f>Data!AZ124-Data!DG124</f>
        <v>-3.0222222222222221</v>
      </c>
      <c r="AW124" s="20">
        <f>Data!BA124-Data!DH124</f>
        <v>-59</v>
      </c>
      <c r="AX124" s="20">
        <f>Data!BB124-Data!DI124</f>
        <v>-2.3333333333333357</v>
      </c>
      <c r="AY124" s="20">
        <f>Data!BC124-Data!DJ124</f>
        <v>-48</v>
      </c>
      <c r="AZ124" s="20">
        <f>Data!BD124-Data!DK124</f>
        <v>-12</v>
      </c>
      <c r="BA124" s="20">
        <f>Data!BE124-Data!DL124</f>
        <v>-18</v>
      </c>
      <c r="BB124" s="20">
        <f>Data!BF124-Data!DM124</f>
        <v>-16</v>
      </c>
      <c r="BC124" s="20">
        <f>Data!BG124-Data!DN124</f>
        <v>-23</v>
      </c>
      <c r="BD124" s="20">
        <f>Data!BH124-Data!DO124</f>
        <v>-12.899999999999991</v>
      </c>
      <c r="BE124" s="20">
        <f>Data!BI124-Data!DP124</f>
        <v>-4.3670000000000044</v>
      </c>
      <c r="BF124" s="20">
        <f>Data!BJ124-Data!DQ124</f>
        <v>-8.511000000000001</v>
      </c>
      <c r="BG124" s="20">
        <f>Data!BK124-Data!DR124</f>
        <v>-0.25399999999999989</v>
      </c>
      <c r="BH124" s="20">
        <f>Data!BL124-Data!DS124</f>
        <v>-0.24400000000000155</v>
      </c>
      <c r="BI124" s="20">
        <f>Data!BM124-Data!DT124</f>
        <v>-3.6999999999999977E-2</v>
      </c>
      <c r="BJ124" s="20">
        <f>Data!BN124-Data!DU124</f>
        <v>1.1999999999999993</v>
      </c>
      <c r="BK124" s="20">
        <f>Data!BO124-Data!DV124</f>
        <v>-8.4000000000000021</v>
      </c>
      <c r="BL124" s="20">
        <f>Data!BP124-Data!DW124</f>
        <v>-1.4999999999999996</v>
      </c>
      <c r="BM124" s="20">
        <f>Data!BQ124-Data!DX124</f>
        <v>-0.61111111111111072</v>
      </c>
      <c r="BN124" s="20">
        <f>Data!BR124-Data!DY124</f>
        <v>-0.79999999999999893</v>
      </c>
      <c r="BO124" s="20">
        <f>Data!BS124-Data!DZ124</f>
        <v>-133</v>
      </c>
      <c r="BP124" s="20">
        <f>Data!BT124-Data!EA124</f>
        <v>8.500000000000002E-2</v>
      </c>
      <c r="BQ124" s="20">
        <f>Data!BU124-Data!EB124</f>
        <v>-4</v>
      </c>
      <c r="BR124" s="20">
        <f>Data!BV124-Data!EC124</f>
        <v>-45</v>
      </c>
      <c r="BS124" s="20">
        <f>Data!BW124-Data!ED124</f>
        <v>-23</v>
      </c>
      <c r="BT124" s="20">
        <f>Data!BX124-Data!EE124</f>
        <v>-46</v>
      </c>
      <c r="BU124" s="20">
        <f>Data!BY124-Data!EF124</f>
        <v>34</v>
      </c>
      <c r="BV124" s="20">
        <f>Data!BZ124-Data!EG124</f>
        <v>-30</v>
      </c>
      <c r="BW124" s="20">
        <f>Data!CA124-Data!EH124</f>
        <v>-26.300000000000011</v>
      </c>
      <c r="BX124" s="20">
        <f>Data!CB124-Data!EI124</f>
        <v>-120</v>
      </c>
      <c r="BY124" s="20">
        <f>Data!CC124-Data!EJ124</f>
        <v>-83</v>
      </c>
      <c r="BZ124" s="20">
        <f>Data!EK124</f>
        <v>11099</v>
      </c>
      <c r="CA124" s="20">
        <f>Data!EL124</f>
        <v>10889.75</v>
      </c>
      <c r="CB124" s="20">
        <f>Data!EM124</f>
        <v>88.11399999999999</v>
      </c>
      <c r="CC124" s="20">
        <f>Data!EN124</f>
        <v>81.26666666666668</v>
      </c>
      <c r="CD124" s="20">
        <f>Data!EO124</f>
        <v>10.2661</v>
      </c>
      <c r="CE124" s="20">
        <f>Data!EP124</f>
        <v>115.866</v>
      </c>
      <c r="CF124" s="50">
        <f>IF(ISBLANK(Data!EQ124), "", Data!EQ124)</f>
        <v>68</v>
      </c>
      <c r="CG124" s="50">
        <f>IF(ISBLANK(Data!ER124), "", Data!ER124)</f>
        <v>72</v>
      </c>
      <c r="CH124" s="61" t="str">
        <f>IF(ISBLANK(Data!ES124), "", Data!ES124)</f>
        <v>Georgetown</v>
      </c>
      <c r="CI124" s="61">
        <f>IF(ISBLANK(Data!ET124), "", Data!ET124)</f>
        <v>140</v>
      </c>
    </row>
    <row r="125" spans="1:87" x14ac:dyDescent="0.45">
      <c r="A125" s="50">
        <f>IF(ISBLANK(Data!A125), "", Data!A125)</f>
        <v>45276</v>
      </c>
      <c r="B125" s="50" t="str">
        <f>IF(ISBLANK(Data!B125), "", Data!B125)</f>
        <v>Memphis</v>
      </c>
      <c r="C125" s="50">
        <f>IF(ISBLANK(Data!C125), "", Data!C125)</f>
        <v>166</v>
      </c>
      <c r="D125" s="50" t="str">
        <f>IF(ISBLANK(Data!D125), "", Data!D125)</f>
        <v>Clemson</v>
      </c>
      <c r="E125" s="50">
        <f>IF(ISBLANK(Data!E125), "", Data!E125)</f>
        <v>53</v>
      </c>
      <c r="F125" s="50" t="str">
        <f>IF(ISBLANK(Data!F125), "", Data!F125)</f>
        <v>N</v>
      </c>
      <c r="G125" s="50" t="str">
        <f>IF(ISBLANK(Data!G125), "", Data!G125)</f>
        <v>Memphis</v>
      </c>
      <c r="H125" s="50" t="str">
        <f>IF(ISBLANK(Data!H125), "", Data!H125)</f>
        <v>Clemson</v>
      </c>
      <c r="I125" s="50" t="str">
        <f>IF(ISBLANK(Data!I125), "", Data!I125)</f>
        <v>Memphis</v>
      </c>
      <c r="J125" s="50" t="str">
        <f>IF(ISBLANK(Data!J125), "", Data!J125)</f>
        <v>Clemson</v>
      </c>
      <c r="K125" s="50" t="str">
        <f>IF(ISBLANK(Data!K125), "", Data!K125)</f>
        <v>Memphis</v>
      </c>
      <c r="L125" s="50" t="str">
        <f>IF(ISBLANK(Data!L125), "", Data!L125)</f>
        <v>Clemson</v>
      </c>
      <c r="M125" s="50" t="str">
        <f>IF(ISBLANK(Data!M125), "", Data!M125)</f>
        <v>Memphis</v>
      </c>
      <c r="N125" s="50" t="str">
        <f>IF(ISBLANK(Data!N125), "", Data!N125)</f>
        <v>Clemson</v>
      </c>
      <c r="O125" s="50" t="str">
        <f>IF(ISBLANK(Data!O125), "", Data!O125)</f>
        <v>Memphis</v>
      </c>
      <c r="P125" s="50" t="str">
        <f>IF(ISBLANK(Data!P125), "", Data!P125)</f>
        <v>Clemson</v>
      </c>
      <c r="Q125" s="50" t="str">
        <f>IF(ISBLANK(Data!Q125), "", Data!Q125)</f>
        <v>Memphis</v>
      </c>
      <c r="R125" s="50" t="str">
        <f>IF(ISBLANK(Data!R125), "", Data!R125)</f>
        <v>Clemson</v>
      </c>
      <c r="S125" s="20">
        <f>Data!W125-Data!CD125</f>
        <v>-0.22222222222222199</v>
      </c>
      <c r="T125" s="20">
        <f>Data!X125-Data!CE125</f>
        <v>-2.1899999999999977</v>
      </c>
      <c r="U125" s="20">
        <f>Data!Y125-Data!CF125</f>
        <v>-1.9000000000000057</v>
      </c>
      <c r="V125" s="20">
        <f>Data!Z125-Data!CG125</f>
        <v>0.30000000000001137</v>
      </c>
      <c r="W125" s="20">
        <f>Data!AA125-Data!CH125</f>
        <v>6.3999999999999915</v>
      </c>
      <c r="X125" s="20">
        <f>Data!AB125-Data!CI125</f>
        <v>-1.0000000000000009E-3</v>
      </c>
      <c r="Y125" s="20">
        <f>Data!AC125-Data!CJ125</f>
        <v>3.38</v>
      </c>
      <c r="Z125" s="20">
        <f>Data!AD125-Data!CK125</f>
        <v>0</v>
      </c>
      <c r="AA125" s="20">
        <f>Data!AE125-Data!CL125</f>
        <v>-3.4000000000000057</v>
      </c>
      <c r="AB125" s="20">
        <f>Data!AF125-Data!CM125</f>
        <v>5.07</v>
      </c>
      <c r="AC125" s="20">
        <f>Data!AG125-Data!CN125</f>
        <v>-3.0999999999999943</v>
      </c>
      <c r="AD125" s="20">
        <f>Data!AH125-Data!CO125</f>
        <v>-0.10000000000000853</v>
      </c>
      <c r="AE125" s="20">
        <f>Data!AI125-Data!CP125</f>
        <v>-3.5999999999999921E-2</v>
      </c>
      <c r="AF125" s="20">
        <f>Data!AJ125-Data!CQ125</f>
        <v>-1.5</v>
      </c>
      <c r="AG125" s="20">
        <f>Data!AK125-Data!CR125</f>
        <v>-0.16666666666666666</v>
      </c>
      <c r="AH125" s="20">
        <f>Data!AL125-Data!CS125</f>
        <v>-79</v>
      </c>
      <c r="AI125" s="20">
        <f>Data!AM125-Data!CT125</f>
        <v>-5.8599999999999977</v>
      </c>
      <c r="AJ125" s="20">
        <f>Data!AN125-Data!CU125</f>
        <v>-0.96999999999999975</v>
      </c>
      <c r="AK125" s="20">
        <f>Data!AO125-Data!CV125</f>
        <v>9</v>
      </c>
      <c r="AL125" s="20">
        <f>Data!AP125-Data!CW125</f>
        <v>53</v>
      </c>
      <c r="AM125" s="20">
        <f>Data!AQ125-Data!CX125</f>
        <v>1</v>
      </c>
      <c r="AN125" s="20">
        <f>Data!AR125-Data!CY125</f>
        <v>-1.3999999999999957E-2</v>
      </c>
      <c r="AO125" s="20">
        <f>Data!AS125-Data!CZ125</f>
        <v>-13</v>
      </c>
      <c r="AP125" s="20">
        <f>Data!AT125-Data!DA125</f>
        <v>-15</v>
      </c>
      <c r="AQ125" s="20">
        <f>Data!AU125-Data!DB125</f>
        <v>-3.5000000000000031E-2</v>
      </c>
      <c r="AR125" s="20">
        <f>Data!AV125-Data!DC125</f>
        <v>36</v>
      </c>
      <c r="AS125" s="20">
        <f>Data!AW125-Data!DD125</f>
        <v>49</v>
      </c>
      <c r="AT125" s="20">
        <f>Data!AX125-Data!DE125</f>
        <v>1.0000000000000009E-3</v>
      </c>
      <c r="AU125" s="20">
        <f>Data!AY125-Data!DF125</f>
        <v>11</v>
      </c>
      <c r="AV125" s="20">
        <f>Data!AZ125-Data!DG125</f>
        <v>1.2222222222222214</v>
      </c>
      <c r="AW125" s="20">
        <f>Data!BA125-Data!DH125</f>
        <v>-7</v>
      </c>
      <c r="AX125" s="20">
        <f>Data!BB125-Data!DI125</f>
        <v>-0.77777777777777857</v>
      </c>
      <c r="AY125" s="20">
        <f>Data!BC125-Data!DJ125</f>
        <v>-35</v>
      </c>
      <c r="AZ125" s="20">
        <f>Data!BD125-Data!DK125</f>
        <v>36</v>
      </c>
      <c r="BA125" s="20">
        <f>Data!BE125-Data!DL125</f>
        <v>-4</v>
      </c>
      <c r="BB125" s="20">
        <f>Data!BF125-Data!DM125</f>
        <v>34</v>
      </c>
      <c r="BC125" s="20">
        <f>Data!BG125-Data!DN125</f>
        <v>-1</v>
      </c>
      <c r="BD125" s="20">
        <f>Data!BH125-Data!DO125</f>
        <v>1</v>
      </c>
      <c r="BE125" s="20">
        <f>Data!BI125-Data!DP125</f>
        <v>5.88900000000001</v>
      </c>
      <c r="BF125" s="20">
        <f>Data!BJ125-Data!DQ125</f>
        <v>-4.8880000000000008</v>
      </c>
      <c r="BG125" s="20">
        <f>Data!BK125-Data!DR125</f>
        <v>-0.72599999999999998</v>
      </c>
      <c r="BH125" s="20">
        <f>Data!BL125-Data!DS125</f>
        <v>3.7780000000000005</v>
      </c>
      <c r="BI125" s="20">
        <f>Data!BM125-Data!DT125</f>
        <v>0.16499999999999998</v>
      </c>
      <c r="BJ125" s="20">
        <f>Data!BN125-Data!DU125</f>
        <v>-1.6999999999999993</v>
      </c>
      <c r="BK125" s="20">
        <f>Data!BO125-Data!DV125</f>
        <v>5.5</v>
      </c>
      <c r="BL125" s="20">
        <f>Data!BP125-Data!DW125</f>
        <v>-0.40000000000000036</v>
      </c>
      <c r="BM125" s="20">
        <f>Data!BQ125-Data!DX125</f>
        <v>4</v>
      </c>
      <c r="BN125" s="20">
        <f>Data!BR125-Data!DY125</f>
        <v>-0.10000000000000142</v>
      </c>
      <c r="BO125" s="20">
        <f>Data!BS125-Data!DZ125</f>
        <v>6</v>
      </c>
      <c r="BP125" s="20">
        <f>Data!BT125-Data!EA125</f>
        <v>-7.1999999999999953E-2</v>
      </c>
      <c r="BQ125" s="20">
        <f>Data!BU125-Data!EB125</f>
        <v>0</v>
      </c>
      <c r="BR125" s="20">
        <f>Data!BV125-Data!EC125</f>
        <v>29</v>
      </c>
      <c r="BS125" s="20">
        <f>Data!BW125-Data!ED125</f>
        <v>15</v>
      </c>
      <c r="BT125" s="20">
        <f>Data!BX125-Data!EE125</f>
        <v>11</v>
      </c>
      <c r="BU125" s="20">
        <f>Data!BY125-Data!EF125</f>
        <v>1</v>
      </c>
      <c r="BV125" s="20">
        <f>Data!BZ125-Data!EG125</f>
        <v>7</v>
      </c>
      <c r="BW125" s="20">
        <f>Data!CA125-Data!EH125</f>
        <v>7</v>
      </c>
      <c r="BX125" s="20">
        <f>Data!CB125-Data!EI125</f>
        <v>7</v>
      </c>
      <c r="BY125" s="20">
        <f>Data!CC125-Data!EJ125</f>
        <v>6</v>
      </c>
      <c r="BZ125" s="20">
        <f>Data!EK125</f>
        <v>10888.13</v>
      </c>
      <c r="CA125" s="20">
        <f>Data!EL125</f>
        <v>11105.28</v>
      </c>
      <c r="CB125" s="20">
        <f>Data!EM125</f>
        <v>63.777777777777771</v>
      </c>
      <c r="CC125" s="20">
        <f>Data!EN125</f>
        <v>87.454888888888888</v>
      </c>
      <c r="CD125" s="20">
        <f>Data!EO125</f>
        <v>13.122</v>
      </c>
      <c r="CE125" s="20">
        <f>Data!EP125</f>
        <v>118.99</v>
      </c>
      <c r="CF125" s="50">
        <f>IF(ISBLANK(Data!EQ125), "", Data!EQ125)</f>
        <v>79</v>
      </c>
      <c r="CG125" s="50">
        <f>IF(ISBLANK(Data!ER125), "", Data!ER125)</f>
        <v>77</v>
      </c>
      <c r="CH125" s="61" t="str">
        <f>IF(ISBLANK(Data!ES125), "", Data!ES125)</f>
        <v>Memphis</v>
      </c>
      <c r="CI125" s="61">
        <f>IF(ISBLANK(Data!ET125), "", Data!ET125)</f>
        <v>156</v>
      </c>
    </row>
    <row r="126" spans="1:87" x14ac:dyDescent="0.45">
      <c r="A126" s="50">
        <f>IF(ISBLANK(Data!A126), "", Data!A126)</f>
        <v>45276</v>
      </c>
      <c r="B126" s="50" t="str">
        <f>IF(ISBLANK(Data!B126), "", Data!B126)</f>
        <v>Georgia Southern</v>
      </c>
      <c r="C126" s="50">
        <f>IF(ISBLANK(Data!C126), "", Data!C126)</f>
        <v>100</v>
      </c>
      <c r="D126" s="50" t="str">
        <f>IF(ISBLANK(Data!D126), "", Data!D126)</f>
        <v>UNC Wilmington</v>
      </c>
      <c r="E126" s="50">
        <f>IF(ISBLANK(Data!E126), "", Data!E126)</f>
        <v>323</v>
      </c>
      <c r="F126" s="50" t="str">
        <f>IF(ISBLANK(Data!F126), "", Data!F126)</f>
        <v>N</v>
      </c>
      <c r="G126" s="50" t="str">
        <f>IF(ISBLANK(Data!G126), "", Data!G126)</f>
        <v>Georgia Southern</v>
      </c>
      <c r="H126" s="50" t="str">
        <f>IF(ISBLANK(Data!H126), "", Data!H126)</f>
        <v>UNC Wilmington</v>
      </c>
      <c r="I126" s="50" t="str">
        <f>IF(ISBLANK(Data!I126), "", Data!I126)</f>
        <v>Georgia Southern</v>
      </c>
      <c r="J126" s="50" t="str">
        <f>IF(ISBLANK(Data!J126), "", Data!J126)</f>
        <v>UNC Wilmington</v>
      </c>
      <c r="K126" s="50" t="str">
        <f>IF(ISBLANK(Data!K126), "", Data!K126)</f>
        <v>Georgia Southern</v>
      </c>
      <c r="L126" s="50" t="str">
        <f>IF(ISBLANK(Data!L126), "", Data!L126)</f>
        <v>UNC Wilmington</v>
      </c>
      <c r="M126" s="50" t="str">
        <f>IF(ISBLANK(Data!M126), "", Data!M126)</f>
        <v>GA Southern</v>
      </c>
      <c r="N126" s="50" t="str">
        <f>IF(ISBLANK(Data!N126), "", Data!N126)</f>
        <v>NC-Wilmgton</v>
      </c>
      <c r="O126" s="50" t="str">
        <f>IF(ISBLANK(Data!O126), "", Data!O126)</f>
        <v>Ga. Southern</v>
      </c>
      <c r="P126" s="50" t="str">
        <f>IF(ISBLANK(Data!P126), "", Data!P126)</f>
        <v>UNCW</v>
      </c>
      <c r="Q126" s="50" t="str">
        <f>IF(ISBLANK(Data!Q126), "", Data!Q126)</f>
        <v>Georgia Southern</v>
      </c>
      <c r="R126" s="50" t="str">
        <f>IF(ISBLANK(Data!R126), "", Data!R126)</f>
        <v>UNCW</v>
      </c>
      <c r="S126" s="20">
        <f>Data!W126-Data!CD126</f>
        <v>-0.77777777777777801</v>
      </c>
      <c r="T126" s="20">
        <f>Data!X126-Data!CE126</f>
        <v>-18.62</v>
      </c>
      <c r="U126" s="20">
        <f>Data!Y126-Data!CF126</f>
        <v>-8</v>
      </c>
      <c r="V126" s="20">
        <f>Data!Z126-Data!CG126</f>
        <v>10.599999999999994</v>
      </c>
      <c r="W126" s="20">
        <f>Data!AA126-Data!CH126</f>
        <v>0.60000000000000853</v>
      </c>
      <c r="X126" s="20">
        <f>Data!AB126-Data!CI126</f>
        <v>-0.2</v>
      </c>
      <c r="Y126" s="20">
        <f>Data!AC126-Data!CJ126</f>
        <v>-4.3600000000000003</v>
      </c>
      <c r="Z126" s="20">
        <f>Data!AD126-Data!CK126</f>
        <v>-3.9000000000000057</v>
      </c>
      <c r="AA126" s="20">
        <f>Data!AE126-Data!CL126</f>
        <v>0.39999999999999147</v>
      </c>
      <c r="AB126" s="20">
        <f>Data!AF126-Data!CM126</f>
        <v>-4.3600000000000003</v>
      </c>
      <c r="AC126" s="20">
        <f>Data!AG126-Data!CN126</f>
        <v>-8.7000000000000028</v>
      </c>
      <c r="AD126" s="20">
        <f>Data!AH126-Data!CO126</f>
        <v>12.900000000000006</v>
      </c>
      <c r="AE126" s="20">
        <f>Data!AI126-Data!CP126</f>
        <v>-0.52400000000000002</v>
      </c>
      <c r="AF126" s="20">
        <f>Data!AJ126-Data!CQ126</f>
        <v>-7.2</v>
      </c>
      <c r="AG126" s="20">
        <f>Data!AK126-Data!CR126</f>
        <v>-0.7</v>
      </c>
      <c r="AH126" s="20">
        <f>Data!AL126-Data!CS126</f>
        <v>-337</v>
      </c>
      <c r="AI126" s="20">
        <f>Data!AM126-Data!CT126</f>
        <v>-18.689999999999998</v>
      </c>
      <c r="AJ126" s="20">
        <f>Data!AN126-Data!CU126</f>
        <v>-3.3200000000000003</v>
      </c>
      <c r="AK126" s="20">
        <f>Data!AO126-Data!CV126</f>
        <v>-111</v>
      </c>
      <c r="AL126" s="20">
        <f>Data!AP126-Data!CW126</f>
        <v>184</v>
      </c>
      <c r="AM126" s="20">
        <f>Data!AQ126-Data!CX126</f>
        <v>31</v>
      </c>
      <c r="AN126" s="20">
        <f>Data!AR126-Data!CY126</f>
        <v>-9.6999999999999975E-2</v>
      </c>
      <c r="AO126" s="20">
        <f>Data!AS126-Data!CZ126</f>
        <v>9</v>
      </c>
      <c r="AP126" s="20">
        <f>Data!AT126-Data!DA126</f>
        <v>66</v>
      </c>
      <c r="AQ126" s="20">
        <f>Data!AU126-Data!DB126</f>
        <v>-5.7999999999999996E-2</v>
      </c>
      <c r="AR126" s="20">
        <f>Data!AV126-Data!DC126</f>
        <v>-36</v>
      </c>
      <c r="AS126" s="20">
        <f>Data!AW126-Data!DD126</f>
        <v>-48</v>
      </c>
      <c r="AT126" s="20">
        <f>Data!AX126-Data!DE126</f>
        <v>-6.0000000000000053E-3</v>
      </c>
      <c r="AU126" s="20">
        <f>Data!AY126-Data!DF126</f>
        <v>25</v>
      </c>
      <c r="AV126" s="20">
        <f>Data!AZ126-Data!DG126</f>
        <v>-3.3000000000000007</v>
      </c>
      <c r="AW126" s="20">
        <f>Data!BA126-Data!DH126</f>
        <v>-4</v>
      </c>
      <c r="AX126" s="20">
        <f>Data!BB126-Data!DI126</f>
        <v>-22</v>
      </c>
      <c r="AY126" s="20">
        <f>Data!BC126-Data!DJ126</f>
        <v>-28</v>
      </c>
      <c r="AZ126" s="20">
        <f>Data!BD126-Data!DK126</f>
        <v>7</v>
      </c>
      <c r="BA126" s="20">
        <f>Data!BE126-Data!DL126</f>
        <v>10</v>
      </c>
      <c r="BB126" s="20">
        <f>Data!BF126-Data!DM126</f>
        <v>65</v>
      </c>
      <c r="BC126" s="20">
        <f>Data!BG126-Data!DN126</f>
        <v>41</v>
      </c>
      <c r="BD126" s="20">
        <f>Data!BH126-Data!DO126</f>
        <v>-19.799999999999997</v>
      </c>
      <c r="BE126" s="20">
        <f>Data!BI126-Data!DP126</f>
        <v>11.388999999999996</v>
      </c>
      <c r="BF126" s="20">
        <f>Data!BJ126-Data!DQ126</f>
        <v>-31.143999999999998</v>
      </c>
      <c r="BG126" s="20">
        <f>Data!BK126-Data!DR126</f>
        <v>-0.79899999999999993</v>
      </c>
      <c r="BH126" s="20">
        <f>Data!BL126-Data!DS126</f>
        <v>5.5559999999999992</v>
      </c>
      <c r="BI126" s="20">
        <f>Data!BM126-Data!DT126</f>
        <v>-0.29500000000000004</v>
      </c>
      <c r="BJ126" s="20">
        <f>Data!BN126-Data!DU126</f>
        <v>4.1999999999999993</v>
      </c>
      <c r="BK126" s="20">
        <f>Data!BO126-Data!DV126</f>
        <v>-6.9999999999999982</v>
      </c>
      <c r="BL126" s="20">
        <f>Data!BP126-Data!DW126</f>
        <v>0.80000000000000027</v>
      </c>
      <c r="BM126" s="20">
        <f>Data!BQ126-Data!DX126</f>
        <v>-4.4444444444444287E-2</v>
      </c>
      <c r="BN126" s="20">
        <f>Data!BR126-Data!DY126</f>
        <v>2.3000000000000007</v>
      </c>
      <c r="BO126" s="20">
        <f>Data!BS126-Data!DZ126</f>
        <v>257</v>
      </c>
      <c r="BP126" s="20">
        <f>Data!BT126-Data!EA126</f>
        <v>-0.21200000000000002</v>
      </c>
      <c r="BQ126" s="20">
        <f>Data!BU126-Data!EB126</f>
        <v>1</v>
      </c>
      <c r="BR126" s="20">
        <f>Data!BV126-Data!EC126</f>
        <v>225</v>
      </c>
      <c r="BS126" s="20">
        <f>Data!BW126-Data!ED126</f>
        <v>226</v>
      </c>
      <c r="BT126" s="20">
        <f>Data!BX126-Data!EE126</f>
        <v>300</v>
      </c>
      <c r="BU126" s="20">
        <f>Data!BY126-Data!EF126</f>
        <v>219</v>
      </c>
      <c r="BV126" s="20">
        <f>Data!BZ126-Data!EG126</f>
        <v>211</v>
      </c>
      <c r="BW126" s="20">
        <f>Data!CA126-Data!EH126</f>
        <v>201</v>
      </c>
      <c r="BX126" s="20">
        <f>Data!CB126-Data!EI126</f>
        <v>258</v>
      </c>
      <c r="BY126" s="20">
        <f>Data!CC126-Data!EJ126</f>
        <v>263</v>
      </c>
      <c r="BZ126" s="20">
        <f>Data!EK126</f>
        <v>10047</v>
      </c>
      <c r="CA126" s="20">
        <f>Data!EL126</f>
        <v>11991.9</v>
      </c>
      <c r="CB126" s="20">
        <f>Data!EM126</f>
        <v>111.66666666666667</v>
      </c>
      <c r="CC126" s="20">
        <f>Data!EN126</f>
        <v>69.885600000000011</v>
      </c>
      <c r="CD126" s="20">
        <f>Data!EO126</f>
        <v>14.733300000000002</v>
      </c>
      <c r="CE126" s="20">
        <f>Data!EP126</f>
        <v>116.32</v>
      </c>
      <c r="CF126" s="50">
        <f>IF(ISBLANK(Data!EQ126), "", Data!EQ126)</f>
        <v>77</v>
      </c>
      <c r="CG126" s="50">
        <f>IF(ISBLANK(Data!ER126), "", Data!ER126)</f>
        <v>82</v>
      </c>
      <c r="CH126" s="61" t="str">
        <f>IF(ISBLANK(Data!ES126), "", Data!ES126)</f>
        <v>UNC Wilmington</v>
      </c>
      <c r="CI126" s="61">
        <f>IF(ISBLANK(Data!ET126), "", Data!ET126)</f>
        <v>159</v>
      </c>
    </row>
    <row r="127" spans="1:87" x14ac:dyDescent="0.45">
      <c r="A127" s="50">
        <f>IF(ISBLANK(Data!A127), "", Data!A127)</f>
        <v>45276</v>
      </c>
      <c r="B127" s="50" t="str">
        <f>IF(ISBLANK(Data!B127), "", Data!B127)</f>
        <v>UCLA</v>
      </c>
      <c r="C127" s="50">
        <f>IF(ISBLANK(Data!C127), "", Data!C127)</f>
        <v>317</v>
      </c>
      <c r="D127" s="50" t="str">
        <f>IF(ISBLANK(Data!D127), "", Data!D127)</f>
        <v>Ohio St.</v>
      </c>
      <c r="E127" s="50">
        <f>IF(ISBLANK(Data!E127), "", Data!E127)</f>
        <v>220</v>
      </c>
      <c r="F127" s="50" t="str">
        <f>IF(ISBLANK(Data!F127), "", Data!F127)</f>
        <v>Y</v>
      </c>
      <c r="G127" s="50" t="str">
        <f>IF(ISBLANK(Data!G127), "", Data!G127)</f>
        <v>UCLA</v>
      </c>
      <c r="H127" s="50" t="str">
        <f>IF(ISBLANK(Data!H127), "", Data!H127)</f>
        <v>Ohio St.</v>
      </c>
      <c r="I127" s="50" t="str">
        <f>IF(ISBLANK(Data!I127), "", Data!I127)</f>
        <v>UCLA</v>
      </c>
      <c r="J127" s="50" t="str">
        <f>IF(ISBLANK(Data!J127), "", Data!J127)</f>
        <v>Ohio St.</v>
      </c>
      <c r="K127" s="50" t="str">
        <f>IF(ISBLANK(Data!K127), "", Data!K127)</f>
        <v>UCLA</v>
      </c>
      <c r="L127" s="50" t="str">
        <f>IF(ISBLANK(Data!L127), "", Data!L127)</f>
        <v>Ohio State</v>
      </c>
      <c r="M127" s="50" t="str">
        <f>IF(ISBLANK(Data!M127), "", Data!M127)</f>
        <v>UCLA</v>
      </c>
      <c r="N127" s="50" t="str">
        <f>IF(ISBLANK(Data!N127), "", Data!N127)</f>
        <v>Ohio St</v>
      </c>
      <c r="O127" s="50" t="str">
        <f>IF(ISBLANK(Data!O127), "", Data!O127)</f>
        <v>UCLA</v>
      </c>
      <c r="P127" s="50" t="str">
        <f>IF(ISBLANK(Data!P127), "", Data!P127)</f>
        <v>Ohio St.</v>
      </c>
      <c r="Q127" s="50" t="str">
        <f>IF(ISBLANK(Data!Q127), "", Data!Q127)</f>
        <v>UCLA</v>
      </c>
      <c r="R127" s="50" t="str">
        <f>IF(ISBLANK(Data!R127), "", Data!R127)</f>
        <v>Ohio State</v>
      </c>
      <c r="S127" s="20">
        <f>Data!W127-Data!CD127</f>
        <v>-0.17500000000000004</v>
      </c>
      <c r="T127" s="20">
        <f>Data!X127-Data!CE127</f>
        <v>-4.17</v>
      </c>
      <c r="U127" s="20">
        <f>Data!Y127-Data!CF127</f>
        <v>-8.7000000000000028</v>
      </c>
      <c r="V127" s="20">
        <f>Data!Z127-Data!CG127</f>
        <v>-4.5999999999999943</v>
      </c>
      <c r="W127" s="20">
        <f>Data!AA127-Data!CH127</f>
        <v>-2.3000000000000114</v>
      </c>
      <c r="X127" s="20">
        <f>Data!AB127-Data!CI127</f>
        <v>-6.7000000000000004E-2</v>
      </c>
      <c r="Y127" s="20">
        <f>Data!AC127-Data!CJ127</f>
        <v>-1.86</v>
      </c>
      <c r="Z127" s="20">
        <f>Data!AD127-Data!CK127</f>
        <v>-3.3999999999999915</v>
      </c>
      <c r="AA127" s="20">
        <f>Data!AE127-Data!CL127</f>
        <v>-1.5</v>
      </c>
      <c r="AB127" s="20">
        <f>Data!AF127-Data!CM127</f>
        <v>0.67999999999999972</v>
      </c>
      <c r="AC127" s="20">
        <f>Data!AG127-Data!CN127</f>
        <v>-9</v>
      </c>
      <c r="AD127" s="20">
        <f>Data!AH127-Data!CO127</f>
        <v>-4.7000000000000028</v>
      </c>
      <c r="AE127" s="20">
        <f>Data!AI127-Data!CP127</f>
        <v>-4.8100000000000032E-2</v>
      </c>
      <c r="AF127" s="20">
        <f>Data!AJ127-Data!CQ127</f>
        <v>-1.2000000000000002</v>
      </c>
      <c r="AG127" s="20">
        <f>Data!AK127-Data!CR127</f>
        <v>-0.1542857142857143</v>
      </c>
      <c r="AH127" s="20">
        <f>Data!AL127-Data!CS127</f>
        <v>-63</v>
      </c>
      <c r="AI127" s="20">
        <f>Data!AM127-Data!CT127</f>
        <v>-10.08</v>
      </c>
      <c r="AJ127" s="20">
        <f>Data!AN127-Data!CU127</f>
        <v>-4.4399999999999995</v>
      </c>
      <c r="AK127" s="20">
        <f>Data!AO127-Data!CV127</f>
        <v>-255</v>
      </c>
      <c r="AL127" s="20">
        <f>Data!AP127-Data!CW127</f>
        <v>-203</v>
      </c>
      <c r="AM127" s="20">
        <f>Data!AQ127-Data!CX127</f>
        <v>-143</v>
      </c>
      <c r="AN127" s="20">
        <f>Data!AR127-Data!CY127</f>
        <v>-2.5999999999999968E-2</v>
      </c>
      <c r="AO127" s="20">
        <f>Data!AS127-Data!CZ127</f>
        <v>-51</v>
      </c>
      <c r="AP127" s="20">
        <f>Data!AT127-Data!DA127</f>
        <v>-103</v>
      </c>
      <c r="AQ127" s="20">
        <f>Data!AU127-Data!DB127</f>
        <v>-8.2000000000000017E-2</v>
      </c>
      <c r="AR127" s="20">
        <f>Data!AV127-Data!DC127</f>
        <v>-46</v>
      </c>
      <c r="AS127" s="20">
        <f>Data!AW127-Data!DD127</f>
        <v>-57</v>
      </c>
      <c r="AT127" s="20">
        <f>Data!AX127-Data!DE127</f>
        <v>-1.6000000000000014E-2</v>
      </c>
      <c r="AU127" s="20">
        <f>Data!AY127-Data!DF127</f>
        <v>-43</v>
      </c>
      <c r="AV127" s="20">
        <f>Data!AZ127-Data!DG127</f>
        <v>-0.65714285714285836</v>
      </c>
      <c r="AW127" s="20">
        <f>Data!BA127-Data!DH127</f>
        <v>-93</v>
      </c>
      <c r="AX127" s="20">
        <f>Data!BB127-Data!DI127</f>
        <v>3.2571428571428527</v>
      </c>
      <c r="AY127" s="20">
        <f>Data!BC127-Data!DJ127</f>
        <v>-53</v>
      </c>
      <c r="AZ127" s="20">
        <f>Data!BD127-Data!DK127</f>
        <v>-11</v>
      </c>
      <c r="BA127" s="20">
        <f>Data!BE127-Data!DL127</f>
        <v>-11</v>
      </c>
      <c r="BB127" s="20">
        <f>Data!BF127-Data!DM127</f>
        <v>-19</v>
      </c>
      <c r="BC127" s="20">
        <f>Data!BG127-Data!DN127</f>
        <v>-25</v>
      </c>
      <c r="BD127" s="20">
        <f>Data!BH127-Data!DO127</f>
        <v>-11.700000000000003</v>
      </c>
      <c r="BE127" s="20">
        <f>Data!BI127-Data!DP127</f>
        <v>-8.5499999999999972</v>
      </c>
      <c r="BF127" s="20">
        <f>Data!BJ127-Data!DQ127</f>
        <v>-3.125</v>
      </c>
      <c r="BG127" s="20">
        <f>Data!BK127-Data!DR127</f>
        <v>-0.27699999999999991</v>
      </c>
      <c r="BH127" s="20">
        <f>Data!BL127-Data!DS127</f>
        <v>0.375</v>
      </c>
      <c r="BI127" s="20">
        <f>Data!BM127-Data!DT127</f>
        <v>-6.0000000000000053E-3</v>
      </c>
      <c r="BJ127" s="20">
        <f>Data!BN127-Data!DU127</f>
        <v>-7.4</v>
      </c>
      <c r="BK127" s="20">
        <f>Data!BO127-Data!DV127</f>
        <v>-1.6999999999999993</v>
      </c>
      <c r="BL127" s="20">
        <f>Data!BP127-Data!DW127</f>
        <v>-0.29999999999999982</v>
      </c>
      <c r="BM127" s="20">
        <f>Data!BQ127-Data!DX127</f>
        <v>0.15000000000000036</v>
      </c>
      <c r="BN127" s="20">
        <f>Data!BR127-Data!DY127</f>
        <v>1.1999999999999993</v>
      </c>
      <c r="BO127" s="20">
        <f>Data!BS127-Data!DZ127</f>
        <v>206</v>
      </c>
      <c r="BP127" s="20">
        <f>Data!BT127-Data!EA127</f>
        <v>-0.13599999999999995</v>
      </c>
      <c r="BQ127" s="20">
        <f>Data!BU127-Data!EB127</f>
        <v>-15</v>
      </c>
      <c r="BR127" s="20">
        <f>Data!BV127-Data!EC127</f>
        <v>87</v>
      </c>
      <c r="BS127" s="20">
        <f>Data!BW127-Data!ED127</f>
        <v>14</v>
      </c>
      <c r="BT127" s="20">
        <f>Data!BX127-Data!EE127</f>
        <v>84</v>
      </c>
      <c r="BU127" s="20">
        <f>Data!BY127-Data!EF127</f>
        <v>56</v>
      </c>
      <c r="BV127" s="20">
        <f>Data!BZ127-Data!EG127</f>
        <v>17</v>
      </c>
      <c r="BW127" s="20">
        <f>Data!CA127-Data!EH127</f>
        <v>52.3</v>
      </c>
      <c r="BX127" s="20">
        <f>Data!CB127-Data!EI127</f>
        <v>202</v>
      </c>
      <c r="BY127" s="20">
        <f>Data!CC127-Data!EJ127</f>
        <v>-6</v>
      </c>
      <c r="BZ127" s="20">
        <f>Data!EK127</f>
        <v>10888.179999999998</v>
      </c>
      <c r="CA127" s="20">
        <f>Data!EL127</f>
        <v>11214.56</v>
      </c>
      <c r="CB127" s="20">
        <f>Data!EM127</f>
        <v>69.387500000000003</v>
      </c>
      <c r="CC127" s="20">
        <f>Data!EN127</f>
        <v>68.75</v>
      </c>
      <c r="CD127" s="20">
        <f>Data!EO127</f>
        <v>14.0024</v>
      </c>
      <c r="CE127" s="20">
        <f>Data!EP127</f>
        <v>128.13999999999999</v>
      </c>
      <c r="CF127" s="50">
        <f>IF(ISBLANK(Data!EQ127), "", Data!EQ127)</f>
        <v>67</v>
      </c>
      <c r="CG127" s="50">
        <f>IF(ISBLANK(Data!ER127), "", Data!ER127)</f>
        <v>60</v>
      </c>
      <c r="CH127" s="61" t="str">
        <f>IF(ISBLANK(Data!ES127), "", Data!ES127)</f>
        <v>UCLA</v>
      </c>
      <c r="CI127" s="61">
        <f>IF(ISBLANK(Data!ET127), "", Data!ET127)</f>
        <v>127</v>
      </c>
    </row>
    <row r="128" spans="1:87" x14ac:dyDescent="0.45">
      <c r="A128" s="50">
        <f>IF(ISBLANK(Data!A128), "", Data!A128)</f>
        <v>45276</v>
      </c>
      <c r="B128" s="50" t="str">
        <f>IF(ISBLANK(Data!B128), "", Data!B128)</f>
        <v>Tulsa</v>
      </c>
      <c r="C128" s="50">
        <f>IF(ISBLANK(Data!C128), "", Data!C128)</f>
        <v>309</v>
      </c>
      <c r="D128" s="50" t="str">
        <f>IF(ISBLANK(Data!D128), "", Data!D128)</f>
        <v>Missouri St.</v>
      </c>
      <c r="E128" s="50">
        <f>IF(ISBLANK(Data!E128), "", Data!E128)</f>
        <v>180</v>
      </c>
      <c r="F128" s="50" t="str">
        <f>IF(ISBLANK(Data!F128), "", Data!F128)</f>
        <v>N</v>
      </c>
      <c r="G128" s="50" t="str">
        <f>IF(ISBLANK(Data!G128), "", Data!G128)</f>
        <v>Tulsa</v>
      </c>
      <c r="H128" s="50" t="str">
        <f>IF(ISBLANK(Data!H128), "", Data!H128)</f>
        <v>Missouri St.</v>
      </c>
      <c r="I128" s="50" t="str">
        <f>IF(ISBLANK(Data!I128), "", Data!I128)</f>
        <v>Tulsa</v>
      </c>
      <c r="J128" s="50" t="str">
        <f>IF(ISBLANK(Data!J128), "", Data!J128)</f>
        <v>Missouri St.</v>
      </c>
      <c r="K128" s="50" t="str">
        <f>IF(ISBLANK(Data!K128), "", Data!K128)</f>
        <v>Tulsa</v>
      </c>
      <c r="L128" s="50" t="str">
        <f>IF(ISBLANK(Data!L128), "", Data!L128)</f>
        <v>Missouri State</v>
      </c>
      <c r="M128" s="50" t="str">
        <f>IF(ISBLANK(Data!M128), "", Data!M128)</f>
        <v>Tulsa</v>
      </c>
      <c r="N128" s="50" t="str">
        <f>IF(ISBLANK(Data!N128), "", Data!N128)</f>
        <v>Missouri St</v>
      </c>
      <c r="O128" s="50" t="str">
        <f>IF(ISBLANK(Data!O128), "", Data!O128)</f>
        <v>Tulsa</v>
      </c>
      <c r="P128" s="50" t="str">
        <f>IF(ISBLANK(Data!P128), "", Data!P128)</f>
        <v>Missouri St.</v>
      </c>
      <c r="Q128" s="50" t="str">
        <f>IF(ISBLANK(Data!Q128), "", Data!Q128)</f>
        <v>Tulsa</v>
      </c>
      <c r="R128" s="50" t="str">
        <f>IF(ISBLANK(Data!R128), "", Data!R128)</f>
        <v>Missouri State</v>
      </c>
      <c r="S128" s="20">
        <f>Data!W128-Data!CD128</f>
        <v>-7.4999999999999956E-2</v>
      </c>
      <c r="T128" s="20">
        <f>Data!X128-Data!CE128</f>
        <v>-6.83</v>
      </c>
      <c r="U128" s="20">
        <f>Data!Y128-Data!CF128</f>
        <v>-4.5999999999999943</v>
      </c>
      <c r="V128" s="20">
        <f>Data!Z128-Data!CG128</f>
        <v>2.2999999999999972</v>
      </c>
      <c r="W128" s="20">
        <f>Data!AA128-Data!CH128</f>
        <v>2.2000000000000028</v>
      </c>
      <c r="X128" s="20">
        <f>Data!AB128-Data!CI128</f>
        <v>-9.2999999999999999E-2</v>
      </c>
      <c r="Y128" s="20">
        <f>Data!AC128-Data!CJ128</f>
        <v>-5.93</v>
      </c>
      <c r="Z128" s="20">
        <f>Data!AD128-Data!CK128</f>
        <v>-2</v>
      </c>
      <c r="AA128" s="20">
        <f>Data!AE128-Data!CL128</f>
        <v>4</v>
      </c>
      <c r="AB128" s="20">
        <f>Data!AF128-Data!CM128</f>
        <v>-4.67</v>
      </c>
      <c r="AC128" s="20">
        <f>Data!AG128-Data!CN128</f>
        <v>-4.6000000000000085</v>
      </c>
      <c r="AD128" s="20">
        <f>Data!AH128-Data!CO128</f>
        <v>3.2000000000000028</v>
      </c>
      <c r="AE128" s="20">
        <f>Data!AI128-Data!CP128</f>
        <v>-0.21479999999999994</v>
      </c>
      <c r="AF128" s="20">
        <f>Data!AJ128-Data!CQ128</f>
        <v>-0.89999999999999991</v>
      </c>
      <c r="AG128" s="20">
        <f>Data!AK128-Data!CR128</f>
        <v>-0.13749999999999998</v>
      </c>
      <c r="AH128" s="20">
        <f>Data!AL128-Data!CS128</f>
        <v>-110</v>
      </c>
      <c r="AI128" s="20">
        <f>Data!AM128-Data!CT128</f>
        <v>-3.38</v>
      </c>
      <c r="AJ128" s="20">
        <f>Data!AN128-Data!CU128</f>
        <v>-4.7699999999999996</v>
      </c>
      <c r="AK128" s="20">
        <f>Data!AO128-Data!CV128</f>
        <v>-123</v>
      </c>
      <c r="AL128" s="20">
        <f>Data!AP128-Data!CW128</f>
        <v>-123</v>
      </c>
      <c r="AM128" s="20">
        <f>Data!AQ128-Data!CX128</f>
        <v>-77</v>
      </c>
      <c r="AN128" s="20">
        <f>Data!AR128-Data!CY128</f>
        <v>-2.7000000000000024E-2</v>
      </c>
      <c r="AO128" s="20">
        <f>Data!AS128-Data!CZ128</f>
        <v>-21</v>
      </c>
      <c r="AP128" s="20">
        <f>Data!AT128-Data!DA128</f>
        <v>-42</v>
      </c>
      <c r="AQ128" s="20">
        <f>Data!AU128-Data!DB128</f>
        <v>-3.400000000000003E-2</v>
      </c>
      <c r="AR128" s="20">
        <f>Data!AV128-Data!DC128</f>
        <v>-8</v>
      </c>
      <c r="AS128" s="20">
        <f>Data!AW128-Data!DD128</f>
        <v>-6</v>
      </c>
      <c r="AT128" s="20">
        <f>Data!AX128-Data!DE128</f>
        <v>-1.7000000000000015E-2</v>
      </c>
      <c r="AU128" s="20">
        <f>Data!AY128-Data!DF128</f>
        <v>6</v>
      </c>
      <c r="AV128" s="20">
        <f>Data!AZ128-Data!DG128</f>
        <v>3.0500000000000007</v>
      </c>
      <c r="AW128" s="20">
        <f>Data!BA128-Data!DH128</f>
        <v>-86</v>
      </c>
      <c r="AX128" s="20">
        <f>Data!BB128-Data!DI128</f>
        <v>-0.54999999999999716</v>
      </c>
      <c r="AY128" s="20">
        <f>Data!BC128-Data!DJ128</f>
        <v>-30</v>
      </c>
      <c r="AZ128" s="20">
        <f>Data!BD128-Data!DK128</f>
        <v>36</v>
      </c>
      <c r="BA128" s="20">
        <f>Data!BE128-Data!DL128</f>
        <v>-24</v>
      </c>
      <c r="BB128" s="20">
        <f>Data!BF128-Data!DM128</f>
        <v>-14</v>
      </c>
      <c r="BC128" s="20">
        <f>Data!BG128-Data!DN128</f>
        <v>-8</v>
      </c>
      <c r="BD128" s="20">
        <f>Data!BH128-Data!DO128</f>
        <v>3.0999999999999943</v>
      </c>
      <c r="BE128" s="20">
        <f>Data!BI128-Data!DP128</f>
        <v>1.6500000000000057</v>
      </c>
      <c r="BF128" s="20">
        <f>Data!BJ128-Data!DQ128</f>
        <v>1.4000000000000004</v>
      </c>
      <c r="BG128" s="20">
        <f>Data!BK128-Data!DR128</f>
        <v>-0.13700000000000001</v>
      </c>
      <c r="BH128" s="20">
        <f>Data!BL128-Data!DS128</f>
        <v>1.8249999999999993</v>
      </c>
      <c r="BI128" s="20">
        <f>Data!BM128-Data!DT128</f>
        <v>0.312</v>
      </c>
      <c r="BJ128" s="20">
        <f>Data!BN128-Data!DU128</f>
        <v>0.69999999999999929</v>
      </c>
      <c r="BK128" s="20">
        <f>Data!BO128-Data!DV128</f>
        <v>4.8999999999999986</v>
      </c>
      <c r="BL128" s="20">
        <f>Data!BP128-Data!DW128</f>
        <v>-1.7000000000000002</v>
      </c>
      <c r="BM128" s="20">
        <f>Data!BQ128-Data!DX128</f>
        <v>5.6</v>
      </c>
      <c r="BN128" s="20">
        <f>Data!BR128-Data!DY128</f>
        <v>2.8999999999999986</v>
      </c>
      <c r="BO128" s="20">
        <f>Data!BS128-Data!DZ128</f>
        <v>202</v>
      </c>
      <c r="BP128" s="20">
        <f>Data!BT128-Data!EA128</f>
        <v>-0.13300000000000006</v>
      </c>
      <c r="BQ128" s="20">
        <f>Data!BU128-Data!EB128</f>
        <v>7</v>
      </c>
      <c r="BR128" s="20">
        <f>Data!BV128-Data!EC128</f>
        <v>76</v>
      </c>
      <c r="BS128" s="20">
        <f>Data!BW128-Data!ED128</f>
        <v>172</v>
      </c>
      <c r="BT128" s="20">
        <f>Data!BX128-Data!EE128</f>
        <v>76</v>
      </c>
      <c r="BU128" s="20">
        <f>Data!BY128-Data!EF128</f>
        <v>90</v>
      </c>
      <c r="BV128" s="20">
        <f>Data!BZ128-Data!EG128</f>
        <v>80</v>
      </c>
      <c r="BW128" s="20">
        <f>Data!CA128-Data!EH128</f>
        <v>98.499999999999986</v>
      </c>
      <c r="BX128" s="20">
        <f>Data!CB128-Data!EI128</f>
        <v>197</v>
      </c>
      <c r="BY128" s="20">
        <f>Data!CC128-Data!EJ128</f>
        <v>215</v>
      </c>
      <c r="BZ128" s="20">
        <f>Data!EK128</f>
        <v>9771.3000000000011</v>
      </c>
      <c r="CA128" s="20">
        <f>Data!EL128</f>
        <v>10464.289999999999</v>
      </c>
      <c r="CB128" s="20">
        <f>Data!EM128</f>
        <v>70.95</v>
      </c>
      <c r="CC128" s="20">
        <f>Data!EN128</f>
        <v>143</v>
      </c>
      <c r="CD128" s="20">
        <f>Data!EO128</f>
        <v>13.579199999999998</v>
      </c>
      <c r="CE128" s="20">
        <f>Data!EP128</f>
        <v>111.755</v>
      </c>
      <c r="CF128" s="50">
        <f>IF(ISBLANK(Data!EQ128), "", Data!EQ128)</f>
        <v>73</v>
      </c>
      <c r="CG128" s="50">
        <f>IF(ISBLANK(Data!ER128), "", Data!ER128)</f>
        <v>72</v>
      </c>
      <c r="CH128" s="61" t="str">
        <f>IF(ISBLANK(Data!ES128), "", Data!ES128)</f>
        <v>Tulsa</v>
      </c>
      <c r="CI128" s="61">
        <f>IF(ISBLANK(Data!ET128), "", Data!ET128)</f>
        <v>145</v>
      </c>
    </row>
    <row r="129" spans="1:87" x14ac:dyDescent="0.45">
      <c r="A129" s="50">
        <f>IF(ISBLANK(Data!A129), "", Data!A129)</f>
        <v>45276</v>
      </c>
      <c r="B129" s="50" t="str">
        <f>IF(ISBLANK(Data!B129), "", Data!B129)</f>
        <v>Samford</v>
      </c>
      <c r="C129" s="50">
        <f>IF(ISBLANK(Data!C129), "", Data!C129)</f>
        <v>257</v>
      </c>
      <c r="D129" s="50" t="str">
        <f>IF(ISBLANK(Data!D129), "", Data!D129)</f>
        <v>Belmont</v>
      </c>
      <c r="E129" s="50">
        <f>IF(ISBLANK(Data!E129), "", Data!E129)</f>
        <v>22</v>
      </c>
      <c r="F129" s="50" t="str">
        <f>IF(ISBLANK(Data!F129), "", Data!F129)</f>
        <v>N</v>
      </c>
      <c r="G129" s="50" t="str">
        <f>IF(ISBLANK(Data!G129), "", Data!G129)</f>
        <v>Samford</v>
      </c>
      <c r="H129" s="50" t="str">
        <f>IF(ISBLANK(Data!H129), "", Data!H129)</f>
        <v>Belmont</v>
      </c>
      <c r="I129" s="50" t="str">
        <f>IF(ISBLANK(Data!I129), "", Data!I129)</f>
        <v>Samford</v>
      </c>
      <c r="J129" s="50" t="str">
        <f>IF(ISBLANK(Data!J129), "", Data!J129)</f>
        <v>Belmont</v>
      </c>
      <c r="K129" s="50" t="str">
        <f>IF(ISBLANK(Data!K129), "", Data!K129)</f>
        <v>Samford</v>
      </c>
      <c r="L129" s="50" t="str">
        <f>IF(ISBLANK(Data!L129), "", Data!L129)</f>
        <v>Belmont</v>
      </c>
      <c r="M129" s="50" t="str">
        <f>IF(ISBLANK(Data!M129), "", Data!M129)</f>
        <v>Samford</v>
      </c>
      <c r="N129" s="50" t="str">
        <f>IF(ISBLANK(Data!N129), "", Data!N129)</f>
        <v>Belmont</v>
      </c>
      <c r="O129" s="50" t="str">
        <f>IF(ISBLANK(Data!O129), "", Data!O129)</f>
        <v>Samford</v>
      </c>
      <c r="P129" s="50" t="str">
        <f>IF(ISBLANK(Data!P129), "", Data!P129)</f>
        <v>Belmont</v>
      </c>
      <c r="Q129" s="50" t="str">
        <f>IF(ISBLANK(Data!Q129), "", Data!Q129)</f>
        <v>Samford</v>
      </c>
      <c r="R129" s="50" t="str">
        <f>IF(ISBLANK(Data!R129), "", Data!R129)</f>
        <v>Belmont</v>
      </c>
      <c r="S129" s="20">
        <f>Data!W129-Data!CD129</f>
        <v>7.2727272727273085E-2</v>
      </c>
      <c r="T129" s="20">
        <f>Data!X129-Data!CE129</f>
        <v>2.1900000000000004</v>
      </c>
      <c r="U129" s="20">
        <f>Data!Y129-Data!CF129</f>
        <v>-0.80000000000001137</v>
      </c>
      <c r="V129" s="20">
        <f>Data!Z129-Data!CG129</f>
        <v>-3</v>
      </c>
      <c r="W129" s="20">
        <f>Data!AA129-Data!CH129</f>
        <v>4.1000000000000085</v>
      </c>
      <c r="X129" s="20">
        <f>Data!AB129-Data!CI129</f>
        <v>-5.400000000000002E-2</v>
      </c>
      <c r="Y129" s="20">
        <f>Data!AC129-Data!CJ129</f>
        <v>-10.53</v>
      </c>
      <c r="Z129" s="20">
        <f>Data!AD129-Data!CK129</f>
        <v>-5.5</v>
      </c>
      <c r="AA129" s="20">
        <f>Data!AE129-Data!CL129</f>
        <v>5.0999999999999943</v>
      </c>
      <c r="AB129" s="20">
        <f>Data!AF129-Data!CM129</f>
        <v>-11.25</v>
      </c>
      <c r="AC129" s="20">
        <f>Data!AG129-Data!CN129</f>
        <v>-1.2999999999999972</v>
      </c>
      <c r="AD129" s="20">
        <f>Data!AH129-Data!CO129</f>
        <v>-2.2000000000000028</v>
      </c>
      <c r="AE129" s="20">
        <f>Data!AI129-Data!CP129</f>
        <v>2.2299999999999986E-2</v>
      </c>
      <c r="AF129" s="20">
        <f>Data!AJ129-Data!CQ129</f>
        <v>0.4</v>
      </c>
      <c r="AG129" s="20">
        <f>Data!AK129-Data!CR129</f>
        <v>0.03</v>
      </c>
      <c r="AH129" s="20">
        <f>Data!AL129-Data!CS129</f>
        <v>-23</v>
      </c>
      <c r="AI129" s="20">
        <f>Data!AM129-Data!CT129</f>
        <v>3.4699999999999998</v>
      </c>
      <c r="AJ129" s="20">
        <f>Data!AN129-Data!CU129</f>
        <v>-4.9800000000000004</v>
      </c>
      <c r="AK129" s="20">
        <f>Data!AO129-Data!CV129</f>
        <v>21</v>
      </c>
      <c r="AL129" s="20">
        <f>Data!AP129-Data!CW129</f>
        <v>-104</v>
      </c>
      <c r="AM129" s="20">
        <f>Data!AQ129-Data!CX129</f>
        <v>-7</v>
      </c>
      <c r="AN129" s="20">
        <f>Data!AR129-Data!CY129</f>
        <v>-1.7000000000000015E-2</v>
      </c>
      <c r="AO129" s="20">
        <f>Data!AS129-Data!CZ129</f>
        <v>14</v>
      </c>
      <c r="AP129" s="20">
        <f>Data!AT129-Data!DA129</f>
        <v>24</v>
      </c>
      <c r="AQ129" s="20">
        <f>Data!AU129-Data!DB129</f>
        <v>1.8000000000000016E-2</v>
      </c>
      <c r="AR129" s="20">
        <f>Data!AV129-Data!DC129</f>
        <v>37</v>
      </c>
      <c r="AS129" s="20">
        <f>Data!AW129-Data!DD129</f>
        <v>25</v>
      </c>
      <c r="AT129" s="20">
        <f>Data!AX129-Data!DE129</f>
        <v>8.9999999999999969E-2</v>
      </c>
      <c r="AU129" s="20">
        <f>Data!AY129-Data!DF129</f>
        <v>43</v>
      </c>
      <c r="AV129" s="20">
        <f>Data!AZ129-Data!DG129</f>
        <v>7.65</v>
      </c>
      <c r="AW129" s="20">
        <f>Data!BA129-Data!DH129</f>
        <v>8</v>
      </c>
      <c r="AX129" s="20">
        <f>Data!BB129-Data!DI129</f>
        <v>10.649999999999999</v>
      </c>
      <c r="AY129" s="20">
        <f>Data!BC129-Data!DJ129</f>
        <v>40</v>
      </c>
      <c r="AZ129" s="20">
        <f>Data!BD129-Data!DK129</f>
        <v>32</v>
      </c>
      <c r="BA129" s="20">
        <f>Data!BE129-Data!DL129</f>
        <v>5</v>
      </c>
      <c r="BB129" s="20">
        <f>Data!BF129-Data!DM129</f>
        <v>4</v>
      </c>
      <c r="BC129" s="20">
        <f>Data!BG129-Data!DN129</f>
        <v>39</v>
      </c>
      <c r="BD129" s="20">
        <f>Data!BH129-Data!DO129</f>
        <v>10.200000000000003</v>
      </c>
      <c r="BE129" s="20">
        <f>Data!BI129-Data!DP129</f>
        <v>-2.5820000000000078</v>
      </c>
      <c r="BF129" s="20">
        <f>Data!BJ129-Data!DQ129</f>
        <v>12.744999999999999</v>
      </c>
      <c r="BG129" s="20">
        <f>Data!BK129-Data!DR129</f>
        <v>0.23099999999999987</v>
      </c>
      <c r="BH129" s="20">
        <f>Data!BL129-Data!DS129</f>
        <v>1.7640000000000011</v>
      </c>
      <c r="BI129" s="20">
        <f>Data!BM129-Data!DT129</f>
        <v>0.19300000000000006</v>
      </c>
      <c r="BJ129" s="20">
        <f>Data!BN129-Data!DU129</f>
        <v>4.6999999999999993</v>
      </c>
      <c r="BK129" s="20">
        <f>Data!BO129-Data!DV129</f>
        <v>4.2999999999999972</v>
      </c>
      <c r="BL129" s="20">
        <f>Data!BP129-Data!DW129</f>
        <v>0.80000000000000027</v>
      </c>
      <c r="BM129" s="20">
        <f>Data!BQ129-Data!DX129</f>
        <v>4.0090909090909079</v>
      </c>
      <c r="BN129" s="20">
        <f>Data!BR129-Data!DY129</f>
        <v>5.4</v>
      </c>
      <c r="BO129" s="20">
        <f>Data!BS129-Data!DZ129</f>
        <v>46</v>
      </c>
      <c r="BP129" s="20">
        <f>Data!BT129-Data!EA129</f>
        <v>-3.5000000000000031E-2</v>
      </c>
      <c r="BQ129" s="20">
        <f>Data!BU129-Data!EB129</f>
        <v>-2</v>
      </c>
      <c r="BR129" s="20">
        <f>Data!BV129-Data!EC129</f>
        <v>8</v>
      </c>
      <c r="BS129" s="20">
        <f>Data!BW129-Data!ED129</f>
        <v>10</v>
      </c>
      <c r="BT129" s="20">
        <f>Data!BX129-Data!EE129</f>
        <v>23</v>
      </c>
      <c r="BU129" s="20">
        <f>Data!BY129-Data!EF129</f>
        <v>-46</v>
      </c>
      <c r="BV129" s="20">
        <f>Data!BZ129-Data!EG129</f>
        <v>-17</v>
      </c>
      <c r="BW129" s="20">
        <f>Data!CA129-Data!EH129</f>
        <v>-1.7999999999999972</v>
      </c>
      <c r="BX129" s="20">
        <f>Data!CB129-Data!EI129</f>
        <v>46</v>
      </c>
      <c r="BY129" s="20">
        <f>Data!CC129-Data!EJ129</f>
        <v>-2</v>
      </c>
      <c r="BZ129" s="20">
        <f>Data!EK129</f>
        <v>11609.94</v>
      </c>
      <c r="CA129" s="20">
        <f>Data!EL129</f>
        <v>11369.160000000002</v>
      </c>
      <c r="CB129" s="20">
        <f>Data!EM129</f>
        <v>124.60000000000001</v>
      </c>
      <c r="CC129" s="20">
        <f>Data!EN129</f>
        <v>164.9956</v>
      </c>
      <c r="CD129" s="20">
        <f>Data!EO129</f>
        <v>14.102400000000001</v>
      </c>
      <c r="CE129" s="20">
        <f>Data!EP129</f>
        <v>129.792</v>
      </c>
      <c r="CF129" s="50">
        <f>IF(ISBLANK(Data!EQ129), "", Data!EQ129)</f>
        <v>99</v>
      </c>
      <c r="CG129" s="50">
        <f>IF(ISBLANK(Data!ER129), "", Data!ER129)</f>
        <v>93</v>
      </c>
      <c r="CH129" s="61" t="str">
        <f>IF(ISBLANK(Data!ES129), "", Data!ES129)</f>
        <v>Samford</v>
      </c>
      <c r="CI129" s="61">
        <f>IF(ISBLANK(Data!ET129), "", Data!ET129)</f>
        <v>192</v>
      </c>
    </row>
    <row r="130" spans="1:87" x14ac:dyDescent="0.45">
      <c r="A130" s="50">
        <f>IF(ISBLANK(Data!A130), "", Data!A130)</f>
        <v>45276</v>
      </c>
      <c r="B130" s="50" t="str">
        <f>IF(ISBLANK(Data!B130), "", Data!B130)</f>
        <v>Northwestern St.</v>
      </c>
      <c r="C130" s="50">
        <f>IF(ISBLANK(Data!C130), "", Data!C130)</f>
        <v>216</v>
      </c>
      <c r="D130" s="50" t="str">
        <f>IF(ISBLANK(Data!D130), "", Data!D130)</f>
        <v>Rice</v>
      </c>
      <c r="E130" s="50">
        <f>IF(ISBLANK(Data!E130), "", Data!E130)</f>
        <v>244</v>
      </c>
      <c r="F130" s="50" t="str">
        <f>IF(ISBLANK(Data!F130), "", Data!F130)</f>
        <v>N</v>
      </c>
      <c r="G130" s="50" t="str">
        <f>IF(ISBLANK(Data!G130), "", Data!G130)</f>
        <v>Northwestern St.</v>
      </c>
      <c r="H130" s="50" t="str">
        <f>IF(ISBLANK(Data!H130), "", Data!H130)</f>
        <v>Rice</v>
      </c>
      <c r="I130" s="50" t="str">
        <f>IF(ISBLANK(Data!I130), "", Data!I130)</f>
        <v>Northwestern St.</v>
      </c>
      <c r="J130" s="50" t="str">
        <f>IF(ISBLANK(Data!J130), "", Data!J130)</f>
        <v>Rice</v>
      </c>
      <c r="K130" s="50" t="str">
        <f>IF(ISBLANK(Data!K130), "", Data!K130)</f>
        <v>Northwestern State</v>
      </c>
      <c r="L130" s="50" t="str">
        <f>IF(ISBLANK(Data!L130), "", Data!L130)</f>
        <v>Rice</v>
      </c>
      <c r="M130" s="50" t="str">
        <f>IF(ISBLANK(Data!M130), "", Data!M130)</f>
        <v>NW State</v>
      </c>
      <c r="N130" s="50" t="str">
        <f>IF(ISBLANK(Data!N130), "", Data!N130)</f>
        <v>Rice</v>
      </c>
      <c r="O130" s="50" t="str">
        <f>IF(ISBLANK(Data!O130), "", Data!O130)</f>
        <v>Northwestern St.</v>
      </c>
      <c r="P130" s="50" t="str">
        <f>IF(ISBLANK(Data!P130), "", Data!P130)</f>
        <v>Rice</v>
      </c>
      <c r="Q130" s="50" t="str">
        <f>IF(ISBLANK(Data!Q130), "", Data!Q130)</f>
        <v>Northwestern State</v>
      </c>
      <c r="R130" s="50" t="str">
        <f>IF(ISBLANK(Data!R130), "", Data!R130)</f>
        <v>Rice</v>
      </c>
      <c r="S130" s="20">
        <f>Data!W130-Data!CD130</f>
        <v>-0.30000000000000004</v>
      </c>
      <c r="T130" s="20">
        <f>Data!X130-Data!CE130</f>
        <v>-14.329999999999998</v>
      </c>
      <c r="U130" s="20">
        <f>Data!Y130-Data!CF130</f>
        <v>-4.2999999999999972</v>
      </c>
      <c r="V130" s="20">
        <f>Data!Z130-Data!CG130</f>
        <v>10.099999999999994</v>
      </c>
      <c r="W130" s="20">
        <f>Data!AA130-Data!CH130</f>
        <v>-1.5</v>
      </c>
      <c r="X130" s="20">
        <f>Data!AB130-Data!CI130</f>
        <v>-0.13599999999999998</v>
      </c>
      <c r="Y130" s="20">
        <f>Data!AC130-Data!CJ130</f>
        <v>-1.9800000000000004</v>
      </c>
      <c r="Z130" s="20">
        <f>Data!AD130-Data!CK130</f>
        <v>-0.89999999999999147</v>
      </c>
      <c r="AA130" s="20">
        <f>Data!AE130-Data!CL130</f>
        <v>1.0999999999999943</v>
      </c>
      <c r="AB130" s="20">
        <f>Data!AF130-Data!CM130</f>
        <v>-1.9800000000000004</v>
      </c>
      <c r="AC130" s="20">
        <f>Data!AG130-Data!CN130</f>
        <v>-8</v>
      </c>
      <c r="AD130" s="20">
        <f>Data!AH130-Data!CO130</f>
        <v>8.5</v>
      </c>
      <c r="AE130" s="20">
        <f>Data!AI130-Data!CP130</f>
        <v>-0.28820000000000001</v>
      </c>
      <c r="AF130" s="20">
        <f>Data!AJ130-Data!CQ130</f>
        <v>-3.9</v>
      </c>
      <c r="AG130" s="20">
        <f>Data!AK130-Data!CR130</f>
        <v>-0.43333333333333335</v>
      </c>
      <c r="AH130" s="20">
        <f>Data!AL130-Data!CS130</f>
        <v>-170</v>
      </c>
      <c r="AI130" s="20">
        <f>Data!AM130-Data!CT130</f>
        <v>-15.739999999999998</v>
      </c>
      <c r="AJ130" s="20">
        <f>Data!AN130-Data!CU130</f>
        <v>-5.3999999999999995</v>
      </c>
      <c r="AK130" s="20">
        <f>Data!AO130-Data!CV130</f>
        <v>-41</v>
      </c>
      <c r="AL130" s="20">
        <f>Data!AP130-Data!CW130</f>
        <v>49</v>
      </c>
      <c r="AM130" s="20">
        <f>Data!AQ130-Data!CX130</f>
        <v>1</v>
      </c>
      <c r="AN130" s="20">
        <f>Data!AR130-Data!CY130</f>
        <v>-2.7000000000000024E-2</v>
      </c>
      <c r="AO130" s="20">
        <f>Data!AS130-Data!CZ130</f>
        <v>1</v>
      </c>
      <c r="AP130" s="20">
        <f>Data!AT130-Data!DA130</f>
        <v>5</v>
      </c>
      <c r="AQ130" s="20">
        <f>Data!AU130-Data!DB130</f>
        <v>-2.0000000000000018E-3</v>
      </c>
      <c r="AR130" s="20">
        <f>Data!AV130-Data!DC130</f>
        <v>-10</v>
      </c>
      <c r="AS130" s="20">
        <f>Data!AW130-Data!DD130</f>
        <v>-9</v>
      </c>
      <c r="AT130" s="20">
        <f>Data!AX130-Data!DE130</f>
        <v>-1.8999999999999906E-2</v>
      </c>
      <c r="AU130" s="20">
        <f>Data!AY130-Data!DF130</f>
        <v>7</v>
      </c>
      <c r="AV130" s="20">
        <f>Data!AZ130-Data!DG130</f>
        <v>0.77777777777777679</v>
      </c>
      <c r="AW130" s="20">
        <f>Data!BA130-Data!DH130</f>
        <v>-45</v>
      </c>
      <c r="AX130" s="20">
        <f>Data!BB130-Data!DI130</f>
        <v>-5</v>
      </c>
      <c r="AY130" s="20">
        <f>Data!BC130-Data!DJ130</f>
        <v>-34</v>
      </c>
      <c r="AZ130" s="20">
        <f>Data!BD130-Data!DK130</f>
        <v>5</v>
      </c>
      <c r="BA130" s="20">
        <f>Data!BE130-Data!DL130</f>
        <v>0</v>
      </c>
      <c r="BB130" s="20">
        <f>Data!BF130-Data!DM130</f>
        <v>5</v>
      </c>
      <c r="BC130" s="20">
        <f>Data!BG130-Data!DN130</f>
        <v>43</v>
      </c>
      <c r="BD130" s="20">
        <f>Data!BH130-Data!DO130</f>
        <v>-4.0999999999999943</v>
      </c>
      <c r="BE130" s="20">
        <f>Data!BI130-Data!DP130</f>
        <v>4.9000000000000057</v>
      </c>
      <c r="BF130" s="20">
        <f>Data!BJ130-Data!DQ130</f>
        <v>-9</v>
      </c>
      <c r="BG130" s="20">
        <f>Data!BK130-Data!DR130</f>
        <v>-0.31900000000000006</v>
      </c>
      <c r="BH130" s="20">
        <f>Data!BL130-Data!DS130</f>
        <v>0.5</v>
      </c>
      <c r="BI130" s="20">
        <f>Data!BM130-Data!DT130</f>
        <v>1.7999999999999905E-2</v>
      </c>
      <c r="BJ130" s="20">
        <f>Data!BN130-Data!DU130</f>
        <v>0.5</v>
      </c>
      <c r="BK130" s="20">
        <f>Data!BO130-Data!DV130</f>
        <v>-0.89999999999999858</v>
      </c>
      <c r="BL130" s="20">
        <f>Data!BP130-Data!DW130</f>
        <v>0</v>
      </c>
      <c r="BM130" s="20">
        <f>Data!BQ130-Data!DX130</f>
        <v>0.5</v>
      </c>
      <c r="BN130" s="20">
        <f>Data!BR130-Data!DY130</f>
        <v>4.3000000000000007</v>
      </c>
      <c r="BO130" s="20">
        <f>Data!BS130-Data!DZ130</f>
        <v>147</v>
      </c>
      <c r="BP130" s="20">
        <f>Data!BT130-Data!EA130</f>
        <v>-0.11199999999999999</v>
      </c>
      <c r="BQ130" s="20">
        <f>Data!BU130-Data!EB130</f>
        <v>-3</v>
      </c>
      <c r="BR130" s="20">
        <f>Data!BV130-Data!EC130</f>
        <v>104</v>
      </c>
      <c r="BS130" s="20">
        <f>Data!BW130-Data!ED130</f>
        <v>103</v>
      </c>
      <c r="BT130" s="20">
        <f>Data!BX130-Data!EE130</f>
        <v>112</v>
      </c>
      <c r="BU130" s="20">
        <f>Data!BY130-Data!EF130</f>
        <v>151</v>
      </c>
      <c r="BV130" s="20">
        <f>Data!BZ130-Data!EG130</f>
        <v>131</v>
      </c>
      <c r="BW130" s="20">
        <f>Data!CA130-Data!EH130</f>
        <v>109.10000000000002</v>
      </c>
      <c r="BX130" s="20">
        <f>Data!CB130-Data!EI130</f>
        <v>151</v>
      </c>
      <c r="BY130" s="20">
        <f>Data!CC130-Data!EJ130</f>
        <v>93</v>
      </c>
      <c r="BZ130" s="20">
        <f>Data!EK130</f>
        <v>10739.25</v>
      </c>
      <c r="CA130" s="20">
        <f>Data!EL130</f>
        <v>12253.92</v>
      </c>
      <c r="CB130" s="20">
        <f>Data!EM130</f>
        <v>83.75</v>
      </c>
      <c r="CC130" s="20">
        <f>Data!EN130</f>
        <v>86.4</v>
      </c>
      <c r="CD130" s="20">
        <f>Data!EO130</f>
        <v>13.0284</v>
      </c>
      <c r="CE130" s="20">
        <f>Data!EP130</f>
        <v>97.73</v>
      </c>
      <c r="CF130" s="50">
        <f>IF(ISBLANK(Data!EQ130), "", Data!EQ130)</f>
        <v>51</v>
      </c>
      <c r="CG130" s="50">
        <f>IF(ISBLANK(Data!ER130), "", Data!ER130)</f>
        <v>76</v>
      </c>
      <c r="CH130" s="61" t="str">
        <f>IF(ISBLANK(Data!ES130), "", Data!ES130)</f>
        <v>Rice</v>
      </c>
      <c r="CI130" s="61">
        <f>IF(ISBLANK(Data!ET130), "", Data!ET130)</f>
        <v>127</v>
      </c>
    </row>
    <row r="131" spans="1:87" x14ac:dyDescent="0.45">
      <c r="A131" s="50">
        <f>IF(ISBLANK(Data!A131), "", Data!A131)</f>
        <v>45276</v>
      </c>
      <c r="B131" s="50" t="str">
        <f>IF(ISBLANK(Data!B131), "", Data!B131)</f>
        <v>St. Bonaventure</v>
      </c>
      <c r="C131" s="50">
        <f>IF(ISBLANK(Data!C131), "", Data!C131)</f>
        <v>281</v>
      </c>
      <c r="D131" s="50" t="str">
        <f>IF(ISBLANK(Data!D131), "", Data!D131)</f>
        <v>Florida Atlantic</v>
      </c>
      <c r="E131" s="50">
        <f>IF(ISBLANK(Data!E131), "", Data!E131)</f>
        <v>89</v>
      </c>
      <c r="F131" s="50" t="str">
        <f>IF(ISBLANK(Data!F131), "", Data!F131)</f>
        <v>Y</v>
      </c>
      <c r="G131" s="50" t="str">
        <f>IF(ISBLANK(Data!G131), "", Data!G131)</f>
        <v>St. Bonaventure</v>
      </c>
      <c r="H131" s="50" t="str">
        <f>IF(ISBLANK(Data!H131), "", Data!H131)</f>
        <v>Florida Atlantic</v>
      </c>
      <c r="I131" s="50" t="str">
        <f>IF(ISBLANK(Data!I131), "", Data!I131)</f>
        <v>St. Bonaventure</v>
      </c>
      <c r="J131" s="50" t="str">
        <f>IF(ISBLANK(Data!J131), "", Data!J131)</f>
        <v>Florida Atlantic</v>
      </c>
      <c r="K131" s="50" t="str">
        <f>IF(ISBLANK(Data!K131), "", Data!K131)</f>
        <v>St. Bonaventure</v>
      </c>
      <c r="L131" s="50" t="str">
        <f>IF(ISBLANK(Data!L131), "", Data!L131)</f>
        <v>Florida Atlantic</v>
      </c>
      <c r="M131" s="50" t="str">
        <f>IF(ISBLANK(Data!M131), "", Data!M131)</f>
        <v>St Bonavent</v>
      </c>
      <c r="N131" s="50" t="str">
        <f>IF(ISBLANK(Data!N131), "", Data!N131)</f>
        <v>Fla Atlantic</v>
      </c>
      <c r="O131" s="50" t="str">
        <f>IF(ISBLANK(Data!O131), "", Data!O131)</f>
        <v>St. Bona.</v>
      </c>
      <c r="P131" s="50" t="str">
        <f>IF(ISBLANK(Data!P131), "", Data!P131)</f>
        <v>FAU</v>
      </c>
      <c r="Q131" s="50" t="str">
        <f>IF(ISBLANK(Data!Q131), "", Data!Q131)</f>
        <v>Saint Bonaventure</v>
      </c>
      <c r="R131" s="50" t="str">
        <f>IF(ISBLANK(Data!R131), "", Data!R131)</f>
        <v>FAU</v>
      </c>
      <c r="S131" s="20">
        <f>Data!W131-Data!CD131</f>
        <v>-2.2222222222222032E-2</v>
      </c>
      <c r="T131" s="20">
        <f>Data!X131-Data!CE131</f>
        <v>-11.98</v>
      </c>
      <c r="U131" s="20">
        <f>Data!Y131-Data!CF131</f>
        <v>-8.9000000000000057</v>
      </c>
      <c r="V131" s="20">
        <f>Data!Z131-Data!CG131</f>
        <v>3.0999999999999943</v>
      </c>
      <c r="W131" s="20">
        <f>Data!AA131-Data!CH131</f>
        <v>-3.2999999999999972</v>
      </c>
      <c r="X131" s="20">
        <f>Data!AB131-Data!CI131</f>
        <v>4.8000000000000001E-2</v>
      </c>
      <c r="Y131" s="20">
        <f>Data!AC131-Data!CJ131</f>
        <v>-11.27</v>
      </c>
      <c r="Z131" s="20">
        <f>Data!AD131-Data!CK131</f>
        <v>-6.5</v>
      </c>
      <c r="AA131" s="20">
        <f>Data!AE131-Data!CL131</f>
        <v>4.7000000000000028</v>
      </c>
      <c r="AB131" s="20">
        <f>Data!AF131-Data!CM131</f>
        <v>-11.27</v>
      </c>
      <c r="AC131" s="20">
        <f>Data!AG131-Data!CN131</f>
        <v>-10.700000000000003</v>
      </c>
      <c r="AD131" s="20">
        <f>Data!AH131-Data!CO131</f>
        <v>3</v>
      </c>
      <c r="AE131" s="20">
        <f>Data!AI131-Data!CP131</f>
        <v>-0.18889999999999996</v>
      </c>
      <c r="AF131" s="20">
        <f>Data!AJ131-Data!CQ131</f>
        <v>-1.6</v>
      </c>
      <c r="AG131" s="20">
        <f>Data!AK131-Data!CR131</f>
        <v>-0.16555555555555557</v>
      </c>
      <c r="AH131" s="20">
        <f>Data!AL131-Data!CS131</f>
        <v>-98</v>
      </c>
      <c r="AI131" s="20">
        <f>Data!AM131-Data!CT131</f>
        <v>-14.8</v>
      </c>
      <c r="AJ131" s="20">
        <f>Data!AN131-Data!CU131</f>
        <v>-10.45</v>
      </c>
      <c r="AK131" s="20">
        <f>Data!AO131-Data!CV131</f>
        <v>-168</v>
      </c>
      <c r="AL131" s="20">
        <f>Data!AP131-Data!CW131</f>
        <v>-113</v>
      </c>
      <c r="AM131" s="20">
        <f>Data!AQ131-Data!CX131</f>
        <v>-78</v>
      </c>
      <c r="AN131" s="20">
        <f>Data!AR131-Data!CY131</f>
        <v>-3.400000000000003E-2</v>
      </c>
      <c r="AO131" s="20">
        <f>Data!AS131-Data!CZ131</f>
        <v>-14</v>
      </c>
      <c r="AP131" s="20">
        <f>Data!AT131-Data!DA131</f>
        <v>-16</v>
      </c>
      <c r="AQ131" s="20">
        <f>Data!AU131-Data!DB131</f>
        <v>-3.6000000000000032E-2</v>
      </c>
      <c r="AR131" s="20">
        <f>Data!AV131-Data!DC131</f>
        <v>-38</v>
      </c>
      <c r="AS131" s="20">
        <f>Data!AW131-Data!DD131</f>
        <v>-70</v>
      </c>
      <c r="AT131" s="20">
        <f>Data!AX131-Data!DE131</f>
        <v>7.6000000000000068E-2</v>
      </c>
      <c r="AU131" s="20">
        <f>Data!AY131-Data!DF131</f>
        <v>-13</v>
      </c>
      <c r="AV131" s="20">
        <f>Data!AZ131-Data!DG131</f>
        <v>-0.24444444444444535</v>
      </c>
      <c r="AW131" s="20">
        <f>Data!BA131-Data!DH131</f>
        <v>-74</v>
      </c>
      <c r="AX131" s="20">
        <f>Data!BB131-Data!DI131</f>
        <v>-4.0555555555555571</v>
      </c>
      <c r="AY131" s="20">
        <f>Data!BC131-Data!DJ131</f>
        <v>-32</v>
      </c>
      <c r="AZ131" s="20">
        <f>Data!BD131-Data!DK131</f>
        <v>-25</v>
      </c>
      <c r="BA131" s="20">
        <f>Data!BE131-Data!DL131</f>
        <v>6</v>
      </c>
      <c r="BB131" s="20">
        <f>Data!BF131-Data!DM131</f>
        <v>-18</v>
      </c>
      <c r="BC131" s="20">
        <f>Data!BG131-Data!DN131</f>
        <v>-28</v>
      </c>
      <c r="BD131" s="20">
        <f>Data!BH131-Data!DO131</f>
        <v>-9.2000000000000028</v>
      </c>
      <c r="BE131" s="20">
        <f>Data!BI131-Data!DP131</f>
        <v>-4.8329999999999984</v>
      </c>
      <c r="BF131" s="20">
        <f>Data!BJ131-Data!DQ131</f>
        <v>-4.3440000000000012</v>
      </c>
      <c r="BG131" s="20">
        <f>Data!BK131-Data!DR131</f>
        <v>-6.6000000000000059E-2</v>
      </c>
      <c r="BH131" s="20">
        <f>Data!BL131-Data!DS131</f>
        <v>-0.72199999999999953</v>
      </c>
      <c r="BI131" s="20">
        <f>Data!BM131-Data!DT131</f>
        <v>-0.129</v>
      </c>
      <c r="BJ131" s="20">
        <f>Data!BN131-Data!DU131</f>
        <v>0.80000000000000071</v>
      </c>
      <c r="BK131" s="20">
        <f>Data!BO131-Data!DV131</f>
        <v>-5.4999999999999982</v>
      </c>
      <c r="BL131" s="20">
        <f>Data!BP131-Data!DW131</f>
        <v>1</v>
      </c>
      <c r="BM131" s="20">
        <f>Data!BQ131-Data!DX131</f>
        <v>-1.8888888888888893</v>
      </c>
      <c r="BN131" s="20">
        <f>Data!BR131-Data!DY131</f>
        <v>-1.1999999999999993</v>
      </c>
      <c r="BO131" s="20">
        <f>Data!BS131-Data!DZ131</f>
        <v>131</v>
      </c>
      <c r="BP131" s="20">
        <f>Data!BT131-Data!EA131</f>
        <v>-0.11899999999999999</v>
      </c>
      <c r="BQ131" s="20">
        <f>Data!BU131-Data!EB131</f>
        <v>0</v>
      </c>
      <c r="BR131" s="20">
        <f>Data!BV131-Data!EC131</f>
        <v>53</v>
      </c>
      <c r="BS131" s="20">
        <f>Data!BW131-Data!ED131</f>
        <v>124</v>
      </c>
      <c r="BT131" s="20">
        <f>Data!BX131-Data!EE131</f>
        <v>68</v>
      </c>
      <c r="BU131" s="20">
        <f>Data!BY131-Data!EF131</f>
        <v>70</v>
      </c>
      <c r="BV131" s="20">
        <f>Data!BZ131-Data!EG131</f>
        <v>61</v>
      </c>
      <c r="BW131" s="20">
        <f>Data!CA131-Data!EH131</f>
        <v>71.2</v>
      </c>
      <c r="BX131" s="20">
        <f>Data!CB131-Data!EI131</f>
        <v>135</v>
      </c>
      <c r="BY131" s="20">
        <f>Data!CC131-Data!EJ131</f>
        <v>108</v>
      </c>
      <c r="BZ131" s="20">
        <f>Data!EK131</f>
        <v>11027.35</v>
      </c>
      <c r="CA131" s="20">
        <f>Data!EL131</f>
        <v>12280.800000000001</v>
      </c>
      <c r="CB131" s="20">
        <f>Data!EM131</f>
        <v>86.224000000000004</v>
      </c>
      <c r="CC131" s="20">
        <f>Data!EN131</f>
        <v>70.277777777777771</v>
      </c>
      <c r="CD131" s="20">
        <f>Data!EO131</f>
        <v>11.103999999999999</v>
      </c>
      <c r="CE131" s="20">
        <f>Data!EP131</f>
        <v>132.44</v>
      </c>
      <c r="CF131" s="50">
        <f>IF(ISBLANK(Data!EQ131), "", Data!EQ131)</f>
        <v>54</v>
      </c>
      <c r="CG131" s="50">
        <f>IF(ISBLANK(Data!ER131), "", Data!ER131)</f>
        <v>64</v>
      </c>
      <c r="CH131" s="61" t="str">
        <f>IF(ISBLANK(Data!ES131), "", Data!ES131)</f>
        <v>Florida Atlantic</v>
      </c>
      <c r="CI131" s="61">
        <f>IF(ISBLANK(Data!ET131), "", Data!ET131)</f>
        <v>118</v>
      </c>
    </row>
    <row r="132" spans="1:87" x14ac:dyDescent="0.45">
      <c r="A132" s="50">
        <f>IF(ISBLANK(Data!A132), "", Data!A132)</f>
        <v>45276</v>
      </c>
      <c r="B132" s="50" t="str">
        <f>IF(ISBLANK(Data!B132), "", Data!B132)</f>
        <v>Hampton</v>
      </c>
      <c r="C132" s="50">
        <f>IF(ISBLANK(Data!C132), "", Data!C132)</f>
        <v>107</v>
      </c>
      <c r="D132" s="50" t="str">
        <f>IF(ISBLANK(Data!D132), "", Data!D132)</f>
        <v>James Madison</v>
      </c>
      <c r="E132" s="50">
        <f>IF(ISBLANK(Data!E132), "", Data!E132)</f>
        <v>131</v>
      </c>
      <c r="F132" s="50" t="str">
        <f>IF(ISBLANK(Data!F132), "", Data!F132)</f>
        <v>N</v>
      </c>
      <c r="G132" s="50" t="str">
        <f>IF(ISBLANK(Data!G132), "", Data!G132)</f>
        <v>Hampton</v>
      </c>
      <c r="H132" s="50" t="str">
        <f>IF(ISBLANK(Data!H132), "", Data!H132)</f>
        <v>James Madison</v>
      </c>
      <c r="I132" s="50" t="str">
        <f>IF(ISBLANK(Data!I132), "", Data!I132)</f>
        <v>Hampton</v>
      </c>
      <c r="J132" s="50" t="str">
        <f>IF(ISBLANK(Data!J132), "", Data!J132)</f>
        <v>James Madison</v>
      </c>
      <c r="K132" s="50" t="str">
        <f>IF(ISBLANK(Data!K132), "", Data!K132)</f>
        <v>Hampton</v>
      </c>
      <c r="L132" s="50" t="str">
        <f>IF(ISBLANK(Data!L132), "", Data!L132)</f>
        <v>James Madison</v>
      </c>
      <c r="M132" s="50" t="str">
        <f>IF(ISBLANK(Data!M132), "", Data!M132)</f>
        <v>Hampton</v>
      </c>
      <c r="N132" s="50" t="str">
        <f>IF(ISBLANK(Data!N132), "", Data!N132)</f>
        <v>James Mad</v>
      </c>
      <c r="O132" s="50" t="str">
        <f>IF(ISBLANK(Data!O132), "", Data!O132)</f>
        <v>Hampton</v>
      </c>
      <c r="P132" s="50" t="str">
        <f>IF(ISBLANK(Data!P132), "", Data!P132)</f>
        <v>James Madison</v>
      </c>
      <c r="Q132" s="50" t="str">
        <f>IF(ISBLANK(Data!Q132), "", Data!Q132)</f>
        <v>Hampton</v>
      </c>
      <c r="R132" s="50" t="str">
        <f>IF(ISBLANK(Data!R132), "", Data!R132)</f>
        <v>James Madison</v>
      </c>
      <c r="S132" s="20">
        <f>Data!W132-Data!CD132</f>
        <v>-0.55555555555555602</v>
      </c>
      <c r="T132" s="20">
        <f>Data!X132-Data!CE132</f>
        <v>-23.47</v>
      </c>
      <c r="U132" s="20">
        <f>Data!Y132-Data!CF132</f>
        <v>-16.099999999999994</v>
      </c>
      <c r="V132" s="20">
        <f>Data!Z132-Data!CG132</f>
        <v>7.5</v>
      </c>
      <c r="W132" s="20">
        <f>Data!AA132-Data!CH132</f>
        <v>0.29999999999999716</v>
      </c>
      <c r="X132" s="20">
        <f>Data!AB132-Data!CI132</f>
        <v>-0.16600000000000001</v>
      </c>
      <c r="Y132" s="20">
        <f>Data!AC132-Data!CJ132</f>
        <v>-2.88</v>
      </c>
      <c r="Z132" s="20">
        <f>Data!AD132-Data!CK132</f>
        <v>0.20000000000000284</v>
      </c>
      <c r="AA132" s="20">
        <f>Data!AE132-Data!CL132</f>
        <v>3.1000000000000085</v>
      </c>
      <c r="AB132" s="20">
        <f>Data!AF132-Data!CM132</f>
        <v>-2.88</v>
      </c>
      <c r="AC132" s="20">
        <f>Data!AG132-Data!CN132</f>
        <v>-14</v>
      </c>
      <c r="AD132" s="20">
        <f>Data!AH132-Data!CO132</f>
        <v>10.799999999999997</v>
      </c>
      <c r="AE132" s="20">
        <f>Data!AI132-Data!CP132</f>
        <v>-0.58879999999999999</v>
      </c>
      <c r="AF132" s="20">
        <f>Data!AJ132-Data!CQ132</f>
        <v>-5.9</v>
      </c>
      <c r="AG132" s="20">
        <f>Data!AK132-Data!CR132</f>
        <v>-0.9</v>
      </c>
      <c r="AH132" s="20">
        <f>Data!AL132-Data!CS132</f>
        <v>-368</v>
      </c>
      <c r="AI132" s="20">
        <f>Data!AM132-Data!CT132</f>
        <v>-29.2</v>
      </c>
      <c r="AJ132" s="20">
        <f>Data!AN132-Data!CU132</f>
        <v>-4.66</v>
      </c>
      <c r="AK132" s="20">
        <f>Data!AO132-Data!CV132</f>
        <v>-87</v>
      </c>
      <c r="AL132" s="20">
        <f>Data!AP132-Data!CW132</f>
        <v>-9</v>
      </c>
      <c r="AM132" s="20">
        <f>Data!AQ132-Data!CX132</f>
        <v>-51</v>
      </c>
      <c r="AN132" s="20">
        <f>Data!AR132-Data!CY132</f>
        <v>-2.200000000000002E-2</v>
      </c>
      <c r="AO132" s="20">
        <f>Data!AS132-Data!CZ132</f>
        <v>-18</v>
      </c>
      <c r="AP132" s="20">
        <f>Data!AT132-Data!DA132</f>
        <v>-19</v>
      </c>
      <c r="AQ132" s="20">
        <f>Data!AU132-Data!DB132</f>
        <v>-5.099999999999999E-2</v>
      </c>
      <c r="AR132" s="20">
        <f>Data!AV132-Data!DC132</f>
        <v>7</v>
      </c>
      <c r="AS132" s="20">
        <f>Data!AW132-Data!DD132</f>
        <v>2</v>
      </c>
      <c r="AT132" s="20">
        <f>Data!AX132-Data!DE132</f>
        <v>2.8000000000000025E-2</v>
      </c>
      <c r="AU132" s="20">
        <f>Data!AY132-Data!DF132</f>
        <v>-4</v>
      </c>
      <c r="AV132" s="20">
        <f>Data!AZ132-Data!DG132</f>
        <v>3.9583333333333321</v>
      </c>
      <c r="AW132" s="20">
        <f>Data!BA132-Data!DH132</f>
        <v>-11</v>
      </c>
      <c r="AX132" s="20">
        <f>Data!BB132-Data!DI132</f>
        <v>13.625</v>
      </c>
      <c r="AY132" s="20">
        <f>Data!BC132-Data!DJ132</f>
        <v>-19</v>
      </c>
      <c r="AZ132" s="20">
        <f>Data!BD132-Data!DK132</f>
        <v>-9</v>
      </c>
      <c r="BA132" s="20">
        <f>Data!BE132-Data!DL132</f>
        <v>-19</v>
      </c>
      <c r="BB132" s="20">
        <f>Data!BF132-Data!DM132</f>
        <v>27</v>
      </c>
      <c r="BC132" s="20">
        <f>Data!BG132-Data!DN132</f>
        <v>14</v>
      </c>
      <c r="BD132" s="20">
        <f>Data!BH132-Data!DO132</f>
        <v>-9.6999999999999886</v>
      </c>
      <c r="BE132" s="20">
        <f>Data!BI132-Data!DP132</f>
        <v>-1</v>
      </c>
      <c r="BF132" s="20">
        <f>Data!BJ132-Data!DQ132</f>
        <v>-8.6669999999999998</v>
      </c>
      <c r="BG132" s="20">
        <f>Data!BK132-Data!DR132</f>
        <v>-0.43700000000000006</v>
      </c>
      <c r="BH132" s="20">
        <f>Data!BL132-Data!DS132</f>
        <v>3</v>
      </c>
      <c r="BI132" s="20">
        <f>Data!BM132-Data!DT132</f>
        <v>-0.22700000000000009</v>
      </c>
      <c r="BJ132" s="20">
        <f>Data!BN132-Data!DU132</f>
        <v>-2.0999999999999979</v>
      </c>
      <c r="BK132" s="20">
        <f>Data!BO132-Data!DV132</f>
        <v>0.19999999999999929</v>
      </c>
      <c r="BL132" s="20">
        <f>Data!BP132-Data!DW132</f>
        <v>-2.1000000000000005</v>
      </c>
      <c r="BM132" s="20">
        <f>Data!BQ132-Data!DX132</f>
        <v>-1</v>
      </c>
      <c r="BN132" s="20">
        <f>Data!BR132-Data!DY132</f>
        <v>1.6000000000000014</v>
      </c>
      <c r="BO132" s="20">
        <f>Data!BS132-Data!DZ132</f>
        <v>335</v>
      </c>
      <c r="BP132" s="20">
        <f>Data!BT132-Data!EA132</f>
        <v>-0.28499999999999998</v>
      </c>
      <c r="BQ132" s="20">
        <f>Data!BU132-Data!EB132</f>
        <v>-1</v>
      </c>
      <c r="BR132" s="20">
        <f>Data!BV132-Data!EC132</f>
        <v>305</v>
      </c>
      <c r="BS132" s="20">
        <f>Data!BW132-Data!ED132</f>
        <v>298</v>
      </c>
      <c r="BT132" s="20">
        <f>Data!BX132-Data!EE132</f>
        <v>295</v>
      </c>
      <c r="BU132" s="20">
        <f>Data!BY132-Data!EF132</f>
        <v>198</v>
      </c>
      <c r="BV132" s="20">
        <f>Data!BZ132-Data!EG132</f>
        <v>244</v>
      </c>
      <c r="BW132" s="20">
        <f>Data!CA132-Data!EH132</f>
        <v>224.2</v>
      </c>
      <c r="BX132" s="20">
        <f>Data!CB132-Data!EI132</f>
        <v>336</v>
      </c>
      <c r="BY132" s="20">
        <f>Data!CC132-Data!EJ132</f>
        <v>287</v>
      </c>
      <c r="BZ132" s="20">
        <f>Data!EK132</f>
        <v>9943.56</v>
      </c>
      <c r="CA132" s="20">
        <f>Data!EL132</f>
        <v>12440.34</v>
      </c>
      <c r="CB132" s="20">
        <f>Data!EM132</f>
        <v>140.61833333333334</v>
      </c>
      <c r="CC132" s="20">
        <f>Data!EN132</f>
        <v>100.396</v>
      </c>
      <c r="CD132" s="20">
        <f>Data!EO132</f>
        <v>13.8996</v>
      </c>
      <c r="CE132" s="20">
        <f>Data!EP132</f>
        <v>119.72</v>
      </c>
      <c r="CF132" s="50">
        <f>IF(ISBLANK(Data!EQ132), "", Data!EQ132)</f>
        <v>71</v>
      </c>
      <c r="CG132" s="50">
        <f>IF(ISBLANK(Data!ER132), "", Data!ER132)</f>
        <v>88</v>
      </c>
      <c r="CH132" s="61" t="str">
        <f>IF(ISBLANK(Data!ES132), "", Data!ES132)</f>
        <v>James Madison</v>
      </c>
      <c r="CI132" s="61">
        <f>IF(ISBLANK(Data!ET132), "", Data!ET132)</f>
        <v>159</v>
      </c>
    </row>
    <row r="133" spans="1:87" x14ac:dyDescent="0.45">
      <c r="A133" s="50">
        <f>IF(ISBLANK(Data!A133), "", Data!A133)</f>
        <v>45276</v>
      </c>
      <c r="B133" s="50" t="str">
        <f>IF(ISBLANK(Data!B133), "", Data!B133)</f>
        <v>St. John's</v>
      </c>
      <c r="C133" s="50">
        <f>IF(ISBLANK(Data!C133), "", Data!C133)</f>
        <v>282</v>
      </c>
      <c r="D133" s="50" t="str">
        <f>IF(ISBLANK(Data!D133), "", Data!D133)</f>
        <v>Fordham</v>
      </c>
      <c r="E133" s="50">
        <f>IF(ISBLANK(Data!E133), "", Data!E133)</f>
        <v>92</v>
      </c>
      <c r="F133" s="50" t="str">
        <f>IF(ISBLANK(Data!F133), "", Data!F133)</f>
        <v>N</v>
      </c>
      <c r="G133" s="50" t="str">
        <f>IF(ISBLANK(Data!G133), "", Data!G133)</f>
        <v>St. John's</v>
      </c>
      <c r="H133" s="50" t="str">
        <f>IF(ISBLANK(Data!H133), "", Data!H133)</f>
        <v>Fordham</v>
      </c>
      <c r="I133" s="50" t="str">
        <f>IF(ISBLANK(Data!I133), "", Data!I133)</f>
        <v>St. John's</v>
      </c>
      <c r="J133" s="50" t="str">
        <f>IF(ISBLANK(Data!J133), "", Data!J133)</f>
        <v>Fordham</v>
      </c>
      <c r="K133" s="50" t="str">
        <f>IF(ISBLANK(Data!K133), "", Data!K133)</f>
        <v>St. John's NY</v>
      </c>
      <c r="L133" s="50" t="str">
        <f>IF(ISBLANK(Data!L133), "", Data!L133)</f>
        <v>Fordham</v>
      </c>
      <c r="M133" s="50" t="str">
        <f>IF(ISBLANK(Data!M133), "", Data!M133)</f>
        <v>St Johns</v>
      </c>
      <c r="N133" s="50" t="str">
        <f>IF(ISBLANK(Data!N133), "", Data!N133)</f>
        <v>Fordham</v>
      </c>
      <c r="O133" s="50" t="str">
        <f>IF(ISBLANK(Data!O133), "", Data!O133)</f>
        <v>St. John's</v>
      </c>
      <c r="P133" s="50" t="str">
        <f>IF(ISBLANK(Data!P133), "", Data!P133)</f>
        <v>Fordham</v>
      </c>
      <c r="Q133" s="50" t="str">
        <f>IF(ISBLANK(Data!Q133), "", Data!Q133)</f>
        <v>Saint John's</v>
      </c>
      <c r="R133" s="50" t="str">
        <f>IF(ISBLANK(Data!R133), "", Data!R133)</f>
        <v>Fordham</v>
      </c>
      <c r="S133" s="20">
        <f>Data!W133-Data!CD133</f>
        <v>0.16666666666666696</v>
      </c>
      <c r="T133" s="20">
        <f>Data!X133-Data!CE133</f>
        <v>13.64</v>
      </c>
      <c r="U133" s="20">
        <f>Data!Y133-Data!CF133</f>
        <v>16.399999999999991</v>
      </c>
      <c r="V133" s="20">
        <f>Data!Z133-Data!CG133</f>
        <v>2.7000000000000028</v>
      </c>
      <c r="W133" s="20">
        <f>Data!AA133-Data!CH133</f>
        <v>-0.5</v>
      </c>
      <c r="X133" s="20">
        <f>Data!AB133-Data!CI133</f>
        <v>8.1000000000000003E-2</v>
      </c>
      <c r="Y133" s="20">
        <f>Data!AC133-Data!CJ133</f>
        <v>8.8000000000000007</v>
      </c>
      <c r="Z133" s="20">
        <f>Data!AD133-Data!CK133</f>
        <v>4.7000000000000028</v>
      </c>
      <c r="AA133" s="20">
        <f>Data!AE133-Data!CL133</f>
        <v>-4</v>
      </c>
      <c r="AB133" s="20">
        <f>Data!AF133-Data!CM133</f>
        <v>8.8000000000000007</v>
      </c>
      <c r="AC133" s="20">
        <f>Data!AG133-Data!CN133</f>
        <v>16</v>
      </c>
      <c r="AD133" s="20">
        <f>Data!AH133-Data!CO133</f>
        <v>1.9000000000000057</v>
      </c>
      <c r="AE133" s="20">
        <f>Data!AI133-Data!CP133</f>
        <v>0.32399999999999995</v>
      </c>
      <c r="AF133" s="20">
        <f>Data!AJ133-Data!CQ133</f>
        <v>3.1</v>
      </c>
      <c r="AG133" s="20">
        <f>Data!AK133-Data!CR133</f>
        <v>0.30555555555555552</v>
      </c>
      <c r="AH133" s="20">
        <f>Data!AL133-Data!CS133</f>
        <v>195</v>
      </c>
      <c r="AI133" s="20">
        <f>Data!AM133-Data!CT133</f>
        <v>11.77</v>
      </c>
      <c r="AJ133" s="20">
        <f>Data!AN133-Data!CU133</f>
        <v>6.5399999999999991</v>
      </c>
      <c r="AK133" s="20">
        <f>Data!AO133-Data!CV133</f>
        <v>-3</v>
      </c>
      <c r="AL133" s="20">
        <f>Data!AP133-Data!CW133</f>
        <v>-46</v>
      </c>
      <c r="AM133" s="20">
        <f>Data!AQ133-Data!CX133</f>
        <v>16</v>
      </c>
      <c r="AN133" s="20">
        <f>Data!AR133-Data!CY133</f>
        <v>2.9000000000000026E-2</v>
      </c>
      <c r="AO133" s="20">
        <f>Data!AS133-Data!CZ133</f>
        <v>3</v>
      </c>
      <c r="AP133" s="20">
        <f>Data!AT133-Data!DA133</f>
        <v>-23</v>
      </c>
      <c r="AQ133" s="20">
        <f>Data!AU133-Data!DB133</f>
        <v>4.7999999999999987E-2</v>
      </c>
      <c r="AR133" s="20">
        <f>Data!AV133-Data!DC133</f>
        <v>-54</v>
      </c>
      <c r="AS133" s="20">
        <f>Data!AW133-Data!DD133</f>
        <v>-114</v>
      </c>
      <c r="AT133" s="20">
        <f>Data!AX133-Data!DE133</f>
        <v>0.10999999999999999</v>
      </c>
      <c r="AU133" s="20">
        <f>Data!AY133-Data!DF133</f>
        <v>28</v>
      </c>
      <c r="AV133" s="20">
        <f>Data!AZ133-Data!DG133</f>
        <v>4.6222222222222218</v>
      </c>
      <c r="AW133" s="20">
        <f>Data!BA133-Data!DH133</f>
        <v>-11</v>
      </c>
      <c r="AX133" s="20">
        <f>Data!BB133-Data!DI133</f>
        <v>3.0777777777777757</v>
      </c>
      <c r="AY133" s="20">
        <f>Data!BC133-Data!DJ133</f>
        <v>15</v>
      </c>
      <c r="AZ133" s="20">
        <f>Data!BD133-Data!DK133</f>
        <v>-20</v>
      </c>
      <c r="BA133" s="20">
        <f>Data!BE133-Data!DL133</f>
        <v>1</v>
      </c>
      <c r="BB133" s="20">
        <f>Data!BF133-Data!DM133</f>
        <v>-35</v>
      </c>
      <c r="BC133" s="20">
        <f>Data!BG133-Data!DN133</f>
        <v>-45</v>
      </c>
      <c r="BD133" s="20">
        <f>Data!BH133-Data!DO133</f>
        <v>7.7000000000000028</v>
      </c>
      <c r="BE133" s="20">
        <f>Data!BI133-Data!DP133</f>
        <v>2.5</v>
      </c>
      <c r="BF133" s="20">
        <f>Data!BJ133-Data!DQ133</f>
        <v>5.2330000000000005</v>
      </c>
      <c r="BG133" s="20">
        <f>Data!BK133-Data!DR133</f>
        <v>0.41799999999999993</v>
      </c>
      <c r="BH133" s="20">
        <f>Data!BL133-Data!DS133</f>
        <v>-2.2330000000000005</v>
      </c>
      <c r="BI133" s="20">
        <f>Data!BM133-Data!DT133</f>
        <v>1.0000000000000009E-2</v>
      </c>
      <c r="BJ133" s="20">
        <f>Data!BN133-Data!DU133</f>
        <v>9.9999999999997868E-2</v>
      </c>
      <c r="BK133" s="20">
        <f>Data!BO133-Data!DV133</f>
        <v>-9.8999999999999986</v>
      </c>
      <c r="BL133" s="20">
        <f>Data!BP133-Data!DW133</f>
        <v>0.60000000000000053</v>
      </c>
      <c r="BM133" s="20">
        <f>Data!BQ133-Data!DX133</f>
        <v>-1.2222222222222223</v>
      </c>
      <c r="BN133" s="20">
        <f>Data!BR133-Data!DY133</f>
        <v>-2.6999999999999993</v>
      </c>
      <c r="BO133" s="20">
        <f>Data!BS133-Data!DZ133</f>
        <v>-144</v>
      </c>
      <c r="BP133" s="20">
        <f>Data!BT133-Data!EA133</f>
        <v>9.8000000000000032E-2</v>
      </c>
      <c r="BQ133" s="20">
        <f>Data!BU133-Data!EB133</f>
        <v>-4</v>
      </c>
      <c r="BR133" s="20">
        <f>Data!BV133-Data!EC133</f>
        <v>-145</v>
      </c>
      <c r="BS133" s="20">
        <f>Data!BW133-Data!ED133</f>
        <v>-83</v>
      </c>
      <c r="BT133" s="20">
        <f>Data!BX133-Data!EE133</f>
        <v>-171</v>
      </c>
      <c r="BU133" s="20">
        <f>Data!BY133-Data!EF133</f>
        <v>-143</v>
      </c>
      <c r="BV133" s="20">
        <f>Data!BZ133-Data!EG133</f>
        <v>-127</v>
      </c>
      <c r="BW133" s="20">
        <f>Data!CA133-Data!EH133</f>
        <v>-117.5</v>
      </c>
      <c r="BX133" s="20">
        <f>Data!CB133-Data!EI133</f>
        <v>-150</v>
      </c>
      <c r="BY133" s="20">
        <f>Data!CC133-Data!EJ133</f>
        <v>-29</v>
      </c>
      <c r="BZ133" s="20">
        <f>Data!EK133</f>
        <v>11323.1</v>
      </c>
      <c r="CA133" s="20">
        <f>Data!EL133</f>
        <v>9954.2800000000007</v>
      </c>
      <c r="CB133" s="20">
        <f>Data!EM133</f>
        <v>114.003</v>
      </c>
      <c r="CC133" s="20">
        <f>Data!EN133</f>
        <v>115.88888888888889</v>
      </c>
      <c r="CD133" s="20">
        <f>Data!EO133</f>
        <v>11.0474</v>
      </c>
      <c r="CE133" s="20">
        <f>Data!EP133</f>
        <v>149.85299999999998</v>
      </c>
      <c r="CF133" s="50">
        <f>IF(ISBLANK(Data!EQ133), "", Data!EQ133)</f>
        <v>77</v>
      </c>
      <c r="CG133" s="50">
        <f>IF(ISBLANK(Data!ER133), "", Data!ER133)</f>
        <v>55</v>
      </c>
      <c r="CH133" s="61" t="str">
        <f>IF(ISBLANK(Data!ES133), "", Data!ES133)</f>
        <v>St. John's</v>
      </c>
      <c r="CI133" s="61">
        <f>IF(ISBLANK(Data!ET133), "", Data!ET133)</f>
        <v>132</v>
      </c>
    </row>
    <row r="134" spans="1:87" x14ac:dyDescent="0.45">
      <c r="A134" s="50">
        <f>IF(ISBLANK(Data!A134), "", Data!A134)</f>
        <v>45276</v>
      </c>
      <c r="B134" s="50" t="str">
        <f>IF(ISBLANK(Data!B134), "", Data!B134)</f>
        <v>Bellarmine</v>
      </c>
      <c r="C134" s="50">
        <f>IF(ISBLANK(Data!C134), "", Data!C134)</f>
        <v>21</v>
      </c>
      <c r="D134" s="50" t="str">
        <f>IF(ISBLANK(Data!D134), "", Data!D134)</f>
        <v>Evansville</v>
      </c>
      <c r="E134" s="50">
        <f>IF(ISBLANK(Data!E134), "", Data!E134)</f>
        <v>83</v>
      </c>
      <c r="F134" s="50" t="str">
        <f>IF(ISBLANK(Data!F134), "", Data!F134)</f>
        <v>N</v>
      </c>
      <c r="G134" s="50" t="str">
        <f>IF(ISBLANK(Data!G134), "", Data!G134)</f>
        <v>Bellarmine</v>
      </c>
      <c r="H134" s="50" t="str">
        <f>IF(ISBLANK(Data!H134), "", Data!H134)</f>
        <v>Evansville</v>
      </c>
      <c r="I134" s="50" t="str">
        <f>IF(ISBLANK(Data!I134), "", Data!I134)</f>
        <v>Bellarmine</v>
      </c>
      <c r="J134" s="50" t="str">
        <f>IF(ISBLANK(Data!J134), "", Data!J134)</f>
        <v>Evansville</v>
      </c>
      <c r="K134" s="50" t="str">
        <f>IF(ISBLANK(Data!K134), "", Data!K134)</f>
        <v>Bellarmine</v>
      </c>
      <c r="L134" s="50" t="str">
        <f>IF(ISBLANK(Data!L134), "", Data!L134)</f>
        <v>Evansville</v>
      </c>
      <c r="M134" s="50" t="str">
        <f>IF(ISBLANK(Data!M134), "", Data!M134)</f>
        <v>Bellarmine</v>
      </c>
      <c r="N134" s="50" t="str">
        <f>IF(ISBLANK(Data!N134), "", Data!N134)</f>
        <v>Evansville</v>
      </c>
      <c r="O134" s="50" t="str">
        <f>IF(ISBLANK(Data!O134), "", Data!O134)</f>
        <v>Bellarmine</v>
      </c>
      <c r="P134" s="50" t="str">
        <f>IF(ISBLANK(Data!P134), "", Data!P134)</f>
        <v>Evansville</v>
      </c>
      <c r="Q134" s="50" t="str">
        <f>IF(ISBLANK(Data!Q134), "", Data!Q134)</f>
        <v>Bellarmine</v>
      </c>
      <c r="R134" s="50" t="str">
        <f>IF(ISBLANK(Data!R134), "", Data!R134)</f>
        <v>Evansville</v>
      </c>
      <c r="S134" s="20">
        <f>Data!W134-Data!CD134</f>
        <v>-0.41414141414141403</v>
      </c>
      <c r="T134" s="20">
        <f>Data!X134-Data!CE134</f>
        <v>-1.5199999999999996</v>
      </c>
      <c r="U134" s="20">
        <f>Data!Y134-Data!CF134</f>
        <v>-0.79999999999999716</v>
      </c>
      <c r="V134" s="20">
        <f>Data!Z134-Data!CG134</f>
        <v>0.79999999999999716</v>
      </c>
      <c r="W134" s="20">
        <f>Data!AA134-Data!CH134</f>
        <v>-3.5</v>
      </c>
      <c r="X134" s="20">
        <f>Data!AB134-Data!CI134</f>
        <v>-0.35099999999999998</v>
      </c>
      <c r="Y134" s="20">
        <f>Data!AC134-Data!CJ134</f>
        <v>9.25</v>
      </c>
      <c r="Z134" s="20">
        <f>Data!AD134-Data!CK134</f>
        <v>5.4000000000000057</v>
      </c>
      <c r="AA134" s="20">
        <f>Data!AE134-Data!CL134</f>
        <v>-4</v>
      </c>
      <c r="AB134" s="20">
        <f>Data!AF134-Data!CM134</f>
        <v>12.55</v>
      </c>
      <c r="AC134" s="20">
        <f>Data!AG134-Data!CN134</f>
        <v>2.3000000000000114</v>
      </c>
      <c r="AD134" s="20">
        <f>Data!AH134-Data!CO134</f>
        <v>-0.5</v>
      </c>
      <c r="AE134" s="20">
        <f>Data!AI134-Data!CP134</f>
        <v>7.350000000000001E-2</v>
      </c>
      <c r="AF134" s="20">
        <f>Data!AJ134-Data!CQ134</f>
        <v>-4.5</v>
      </c>
      <c r="AG134" s="20">
        <f>Data!AK134-Data!CR134</f>
        <v>-0.5625</v>
      </c>
      <c r="AH134" s="20">
        <f>Data!AL134-Data!CS134</f>
        <v>-85</v>
      </c>
      <c r="AI134" s="20">
        <f>Data!AM134-Data!CT134</f>
        <v>-7.2799999999999994</v>
      </c>
      <c r="AJ134" s="20">
        <f>Data!AN134-Data!CU134</f>
        <v>3.98</v>
      </c>
      <c r="AK134" s="20">
        <f>Data!AO134-Data!CV134</f>
        <v>39</v>
      </c>
      <c r="AL134" s="20">
        <f>Data!AP134-Data!CW134</f>
        <v>105</v>
      </c>
      <c r="AM134" s="20">
        <f>Data!AQ134-Data!CX134</f>
        <v>80</v>
      </c>
      <c r="AN134" s="20">
        <f>Data!AR134-Data!CY134</f>
        <v>-4.9999999999999989E-2</v>
      </c>
      <c r="AO134" s="20">
        <f>Data!AS134-Data!CZ134</f>
        <v>28</v>
      </c>
      <c r="AP134" s="20">
        <f>Data!AT134-Data!DA134</f>
        <v>72</v>
      </c>
      <c r="AQ134" s="20">
        <f>Data!AU134-Data!DB134</f>
        <v>1.5999999999999959E-2</v>
      </c>
      <c r="AR134" s="20">
        <f>Data!AV134-Data!DC134</f>
        <v>-1</v>
      </c>
      <c r="AS134" s="20">
        <f>Data!AW134-Data!DD134</f>
        <v>-23</v>
      </c>
      <c r="AT134" s="20">
        <f>Data!AX134-Data!DE134</f>
        <v>9.6000000000000085E-2</v>
      </c>
      <c r="AU134" s="20">
        <f>Data!AY134-Data!DF134</f>
        <v>8</v>
      </c>
      <c r="AV134" s="20">
        <f>Data!AZ134-Data!DG134</f>
        <v>1</v>
      </c>
      <c r="AW134" s="20">
        <f>Data!BA134-Data!DH134</f>
        <v>36</v>
      </c>
      <c r="AX134" s="20">
        <f>Data!BB134-Data!DI134</f>
        <v>4.5</v>
      </c>
      <c r="AY134" s="20">
        <f>Data!BC134-Data!DJ134</f>
        <v>24</v>
      </c>
      <c r="AZ134" s="20">
        <f>Data!BD134-Data!DK134</f>
        <v>4</v>
      </c>
      <c r="BA134" s="20">
        <f>Data!BE134-Data!DL134</f>
        <v>-9</v>
      </c>
      <c r="BB134" s="20">
        <f>Data!BF134-Data!DM134</f>
        <v>21</v>
      </c>
      <c r="BC134" s="20">
        <f>Data!BG134-Data!DN134</f>
        <v>30</v>
      </c>
      <c r="BD134" s="20">
        <f>Data!BH134-Data!DO134</f>
        <v>-11.400000000000006</v>
      </c>
      <c r="BE134" s="20">
        <f>Data!BI134-Data!DP134</f>
        <v>-3.4440000000000026</v>
      </c>
      <c r="BF134" s="20">
        <f>Data!BJ134-Data!DQ134</f>
        <v>-7.9600000000000009</v>
      </c>
      <c r="BG134" s="20">
        <f>Data!BK134-Data!DR134</f>
        <v>-6.3999999999999835E-2</v>
      </c>
      <c r="BH134" s="20">
        <f>Data!BL134-Data!DS134</f>
        <v>-5.1000000000000156E-2</v>
      </c>
      <c r="BI134" s="20">
        <f>Data!BM134-Data!DT134</f>
        <v>-9.9999999999999978E-2</v>
      </c>
      <c r="BJ134" s="20">
        <f>Data!BN134-Data!DU134</f>
        <v>2.9000000000000021</v>
      </c>
      <c r="BK134" s="20">
        <f>Data!BO134-Data!DV134</f>
        <v>-5.6999999999999993</v>
      </c>
      <c r="BL134" s="20">
        <f>Data!BP134-Data!DW134</f>
        <v>-1.5999999999999996</v>
      </c>
      <c r="BM134" s="20">
        <f>Data!BQ134-Data!DX134</f>
        <v>-1.1111111111111107</v>
      </c>
      <c r="BN134" s="20">
        <f>Data!BR134-Data!DY134</f>
        <v>0</v>
      </c>
      <c r="BO134" s="20">
        <f>Data!BS134-Data!DZ134</f>
        <v>202</v>
      </c>
      <c r="BP134" s="20">
        <f>Data!BT134-Data!EA134</f>
        <v>-0.13499999999999995</v>
      </c>
      <c r="BQ134" s="20">
        <f>Data!BU134-Data!EB134</f>
        <v>-2</v>
      </c>
      <c r="BR134" s="20">
        <f>Data!BV134-Data!EC134</f>
        <v>139</v>
      </c>
      <c r="BS134" s="20">
        <f>Data!BW134-Data!ED134</f>
        <v>52</v>
      </c>
      <c r="BT134" s="20">
        <f>Data!BX134-Data!EE134</f>
        <v>214</v>
      </c>
      <c r="BU134" s="20">
        <f>Data!BY134-Data!EF134</f>
        <v>-28</v>
      </c>
      <c r="BV134" s="20">
        <f>Data!BZ134-Data!EG134</f>
        <v>22</v>
      </c>
      <c r="BW134" s="20">
        <f>Data!CA134-Data!EH134</f>
        <v>72.800000000000011</v>
      </c>
      <c r="BX134" s="20">
        <f>Data!CB134-Data!EI134</f>
        <v>192</v>
      </c>
      <c r="BY134" s="20">
        <f>Data!CC134-Data!EJ134</f>
        <v>64</v>
      </c>
      <c r="BZ134" s="20">
        <f>Data!EK134</f>
        <v>10760.26</v>
      </c>
      <c r="CA134" s="20">
        <f>Data!EL134</f>
        <v>10926.9</v>
      </c>
      <c r="CB134" s="20">
        <f>Data!EM134</f>
        <v>87.007888888888886</v>
      </c>
      <c r="CC134" s="20">
        <f>Data!EN134</f>
        <v>75.445999999999998</v>
      </c>
      <c r="CD134" s="20">
        <f>Data!EO134</f>
        <v>10.9186</v>
      </c>
      <c r="CE134" s="20">
        <f>Data!EP134</f>
        <v>111.89500000000001</v>
      </c>
      <c r="CF134" s="50">
        <f>IF(ISBLANK(Data!EQ134), "", Data!EQ134)</f>
        <v>61</v>
      </c>
      <c r="CG134" s="50">
        <f>IF(ISBLANK(Data!ER134), "", Data!ER134)</f>
        <v>70</v>
      </c>
      <c r="CH134" s="61" t="str">
        <f>IF(ISBLANK(Data!ES134), "", Data!ES134)</f>
        <v>Evansville</v>
      </c>
      <c r="CI134" s="61">
        <f>IF(ISBLANK(Data!ET134), "", Data!ET134)</f>
        <v>131</v>
      </c>
    </row>
    <row r="135" spans="1:87" x14ac:dyDescent="0.45">
      <c r="A135" s="50">
        <f>IF(ISBLANK(Data!A135), "", Data!A135)</f>
        <v>45276</v>
      </c>
      <c r="B135" s="50" t="str">
        <f>IF(ISBLANK(Data!B135), "", Data!B135)</f>
        <v>Appalachian St.</v>
      </c>
      <c r="C135" s="50">
        <f>IF(ISBLANK(Data!C135), "", Data!C135)</f>
        <v>10</v>
      </c>
      <c r="D135" s="50" t="str">
        <f>IF(ISBLANK(Data!D135), "", Data!D135)</f>
        <v>Gardner Webb</v>
      </c>
      <c r="E135" s="50">
        <f>IF(ISBLANK(Data!E135), "", Data!E135)</f>
        <v>95</v>
      </c>
      <c r="F135" s="50" t="str">
        <f>IF(ISBLANK(Data!F135), "", Data!F135)</f>
        <v>N</v>
      </c>
      <c r="G135" s="50" t="str">
        <f>IF(ISBLANK(Data!G135), "", Data!G135)</f>
        <v>Appalachian St.</v>
      </c>
      <c r="H135" s="50" t="str">
        <f>IF(ISBLANK(Data!H135), "", Data!H135)</f>
        <v>Gardner Webb</v>
      </c>
      <c r="I135" s="50" t="str">
        <f>IF(ISBLANK(Data!I135), "", Data!I135)</f>
        <v>Appalachian St.</v>
      </c>
      <c r="J135" s="50" t="str">
        <f>IF(ISBLANK(Data!J135), "", Data!J135)</f>
        <v>Gardner Webb</v>
      </c>
      <c r="K135" s="50" t="str">
        <f>IF(ISBLANK(Data!K135), "", Data!K135)</f>
        <v>Appalachian State</v>
      </c>
      <c r="L135" s="50" t="str">
        <f>IF(ISBLANK(Data!L135), "", Data!L135)</f>
        <v>Gardner-Webb</v>
      </c>
      <c r="M135" s="50" t="str">
        <f>IF(ISBLANK(Data!M135), "", Data!M135)</f>
        <v>App State</v>
      </c>
      <c r="N135" s="50" t="str">
        <f>IF(ISBLANK(Data!N135), "", Data!N135)</f>
        <v>Gard-Webb</v>
      </c>
      <c r="O135" s="50" t="str">
        <f>IF(ISBLANK(Data!O135), "", Data!O135)</f>
        <v>App. St.</v>
      </c>
      <c r="P135" s="50" t="str">
        <f>IF(ISBLANK(Data!P135), "", Data!P135)</f>
        <v>Gardner-Webb</v>
      </c>
      <c r="Q135" s="50" t="str">
        <f>IF(ISBLANK(Data!Q135), "", Data!Q135)</f>
        <v>Appalachian State</v>
      </c>
      <c r="R135" s="50" t="str">
        <f>IF(ISBLANK(Data!R135), "", Data!R135)</f>
        <v>Gardner-Webb</v>
      </c>
      <c r="S135" s="20">
        <f>Data!W135-Data!CD135</f>
        <v>0.34545454545454607</v>
      </c>
      <c r="T135" s="20">
        <f>Data!X135-Data!CE135</f>
        <v>11.88</v>
      </c>
      <c r="U135" s="20">
        <f>Data!Y135-Data!CF135</f>
        <v>10.300000000000011</v>
      </c>
      <c r="V135" s="20">
        <f>Data!Z135-Data!CG135</f>
        <v>-1.6000000000000085</v>
      </c>
      <c r="W135" s="20">
        <f>Data!AA135-Data!CH135</f>
        <v>-2.2999999999999972</v>
      </c>
      <c r="X135" s="20">
        <f>Data!AB135-Data!CI135</f>
        <v>-1.6000000000000004E-2</v>
      </c>
      <c r="Y135" s="20">
        <f>Data!AC135-Data!CJ135</f>
        <v>-4.2</v>
      </c>
      <c r="Z135" s="20">
        <f>Data!AD135-Data!CK135</f>
        <v>-3.5</v>
      </c>
      <c r="AA135" s="20">
        <f>Data!AE135-Data!CL135</f>
        <v>0.79999999999999716</v>
      </c>
      <c r="AB135" s="20">
        <f>Data!AF135-Data!CM135</f>
        <v>-4.2</v>
      </c>
      <c r="AC135" s="20">
        <f>Data!AG135-Data!CN135</f>
        <v>9.5</v>
      </c>
      <c r="AD135" s="20">
        <f>Data!AH135-Data!CO135</f>
        <v>-1.2000000000000028</v>
      </c>
      <c r="AE135" s="20">
        <f>Data!AI135-Data!CP135</f>
        <v>0.28389999999999999</v>
      </c>
      <c r="AF135" s="20">
        <f>Data!AJ135-Data!CQ135</f>
        <v>3.4</v>
      </c>
      <c r="AG135" s="20">
        <f>Data!AK135-Data!CR135</f>
        <v>0.42499999999999999</v>
      </c>
      <c r="AH135" s="20">
        <f>Data!AL135-Data!CS135</f>
        <v>187</v>
      </c>
      <c r="AI135" s="20">
        <f>Data!AM135-Data!CT135</f>
        <v>10.8</v>
      </c>
      <c r="AJ135" s="20">
        <f>Data!AN135-Data!CU135</f>
        <v>-3.94</v>
      </c>
      <c r="AK135" s="20">
        <f>Data!AO135-Data!CV135</f>
        <v>1</v>
      </c>
      <c r="AL135" s="20">
        <f>Data!AP135-Data!CW135</f>
        <v>-131</v>
      </c>
      <c r="AM135" s="20">
        <f>Data!AQ135-Data!CX135</f>
        <v>-70</v>
      </c>
      <c r="AN135" s="20">
        <f>Data!AR135-Data!CY135</f>
        <v>6.2E-2</v>
      </c>
      <c r="AO135" s="20">
        <f>Data!AS135-Data!CZ135</f>
        <v>9</v>
      </c>
      <c r="AP135" s="20">
        <f>Data!AT135-Data!DA135</f>
        <v>-7</v>
      </c>
      <c r="AQ135" s="20">
        <f>Data!AU135-Data!DB135</f>
        <v>4.6000000000000041E-2</v>
      </c>
      <c r="AR135" s="20">
        <f>Data!AV135-Data!DC135</f>
        <v>-28</v>
      </c>
      <c r="AS135" s="20">
        <f>Data!AW135-Data!DD135</f>
        <v>-55</v>
      </c>
      <c r="AT135" s="20">
        <f>Data!AX135-Data!DE135</f>
        <v>4.2999999999999927E-2</v>
      </c>
      <c r="AU135" s="20">
        <f>Data!AY135-Data!DF135</f>
        <v>-26</v>
      </c>
      <c r="AV135" s="20">
        <f>Data!AZ135-Data!DG135</f>
        <v>-3.25</v>
      </c>
      <c r="AW135" s="20">
        <f>Data!BA135-Data!DH135</f>
        <v>-14</v>
      </c>
      <c r="AX135" s="20">
        <f>Data!BB135-Data!DI135</f>
        <v>-1.75</v>
      </c>
      <c r="AY135" s="20">
        <f>Data!BC135-Data!DJ135</f>
        <v>29</v>
      </c>
      <c r="AZ135" s="20">
        <f>Data!BD135-Data!DK135</f>
        <v>-5</v>
      </c>
      <c r="BA135" s="20">
        <f>Data!BE135-Data!DL135</f>
        <v>40</v>
      </c>
      <c r="BB135" s="20">
        <f>Data!BF135-Data!DM135</f>
        <v>-22</v>
      </c>
      <c r="BC135" s="20">
        <f>Data!BG135-Data!DN135</f>
        <v>-56</v>
      </c>
      <c r="BD135" s="20">
        <f>Data!BH135-Data!DO135</f>
        <v>7.5</v>
      </c>
      <c r="BE135" s="20">
        <f>Data!BI135-Data!DP135</f>
        <v>-6.1550000000000011</v>
      </c>
      <c r="BF135" s="20">
        <f>Data!BJ135-Data!DQ135</f>
        <v>13.626999999999999</v>
      </c>
      <c r="BG135" s="20">
        <f>Data!BK135-Data!DR135</f>
        <v>0.49700000000000011</v>
      </c>
      <c r="BH135" s="20">
        <f>Data!BL135-Data!DS135</f>
        <v>-1.0449999999999999</v>
      </c>
      <c r="BI135" s="20">
        <f>Data!BM135-Data!DT135</f>
        <v>6.7999999999999949E-2</v>
      </c>
      <c r="BJ135" s="20">
        <f>Data!BN135-Data!DU135</f>
        <v>1.6000000000000014</v>
      </c>
      <c r="BK135" s="20">
        <f>Data!BO135-Data!DV135</f>
        <v>-3.3000000000000007</v>
      </c>
      <c r="BL135" s="20">
        <f>Data!BP135-Data!DW135</f>
        <v>4.3000000000000007</v>
      </c>
      <c r="BM135" s="20">
        <f>Data!BQ135-Data!DX135</f>
        <v>0.13636363636363669</v>
      </c>
      <c r="BN135" s="20">
        <f>Data!BR135-Data!DY135</f>
        <v>-3.6999999999999993</v>
      </c>
      <c r="BO135" s="20">
        <f>Data!BS135-Data!DZ135</f>
        <v>-193</v>
      </c>
      <c r="BP135" s="20">
        <f>Data!BT135-Data!EA135</f>
        <v>0.13899999999999996</v>
      </c>
      <c r="BQ135" s="20">
        <f>Data!BU135-Data!EB135</f>
        <v>-2</v>
      </c>
      <c r="BR135" s="20">
        <f>Data!BV135-Data!EC135</f>
        <v>-162</v>
      </c>
      <c r="BS135" s="20">
        <f>Data!BW135-Data!ED135</f>
        <v>-110</v>
      </c>
      <c r="BT135" s="20">
        <f>Data!BX135-Data!EE135</f>
        <v>-180</v>
      </c>
      <c r="BU135" s="20">
        <f>Data!BY135-Data!EF135</f>
        <v>-149</v>
      </c>
      <c r="BV135" s="20">
        <f>Data!BZ135-Data!EG135</f>
        <v>-120</v>
      </c>
      <c r="BW135" s="20">
        <f>Data!CA135-Data!EH135</f>
        <v>-119.39999999999999</v>
      </c>
      <c r="BX135" s="20">
        <f>Data!CB135-Data!EI135</f>
        <v>-183</v>
      </c>
      <c r="BY135" s="20">
        <f>Data!CC135-Data!EJ135</f>
        <v>-49</v>
      </c>
      <c r="BZ135" s="20">
        <f>Data!EK135</f>
        <v>11125.980000000001</v>
      </c>
      <c r="CA135" s="20">
        <f>Data!EL135</f>
        <v>9919.909999999998</v>
      </c>
      <c r="CB135" s="20">
        <f>Data!EM135</f>
        <v>66.818181818181813</v>
      </c>
      <c r="CC135" s="20">
        <f>Data!EN135</f>
        <v>75.042500000000004</v>
      </c>
      <c r="CD135" s="20">
        <f>Data!EO135</f>
        <v>9.9255999999999993</v>
      </c>
      <c r="CE135" s="20">
        <f>Data!EP135</f>
        <v>144.768</v>
      </c>
      <c r="CF135" s="50">
        <f>IF(ISBLANK(Data!EQ135), "", Data!EQ135)</f>
        <v>80</v>
      </c>
      <c r="CG135" s="50">
        <f>IF(ISBLANK(Data!ER135), "", Data!ER135)</f>
        <v>59</v>
      </c>
      <c r="CH135" s="61" t="str">
        <f>IF(ISBLANK(Data!ES135), "", Data!ES135)</f>
        <v>Appalachian St.</v>
      </c>
      <c r="CI135" s="61">
        <f>IF(ISBLANK(Data!ET135), "", Data!ET135)</f>
        <v>139</v>
      </c>
    </row>
    <row r="136" spans="1:87" x14ac:dyDescent="0.45">
      <c r="A136" s="50">
        <f>IF(ISBLANK(Data!A136), "", Data!A136)</f>
        <v>45276</v>
      </c>
      <c r="B136" s="50" t="str">
        <f>IF(ISBLANK(Data!B136), "", Data!B136)</f>
        <v>Purdue</v>
      </c>
      <c r="C136" s="50">
        <f>IF(ISBLANK(Data!C136), "", Data!C136)</f>
        <v>238</v>
      </c>
      <c r="D136" s="50" t="str">
        <f>IF(ISBLANK(Data!D136), "", Data!D136)</f>
        <v>Arizona</v>
      </c>
      <c r="E136" s="50">
        <f>IF(ISBLANK(Data!E136), "", Data!E136)</f>
        <v>11</v>
      </c>
      <c r="F136" s="50" t="str">
        <f>IF(ISBLANK(Data!F136), "", Data!F136)</f>
        <v>Y</v>
      </c>
      <c r="G136" s="50" t="str">
        <f>IF(ISBLANK(Data!G136), "", Data!G136)</f>
        <v>Purdue</v>
      </c>
      <c r="H136" s="50" t="str">
        <f>IF(ISBLANK(Data!H136), "", Data!H136)</f>
        <v>Arizona</v>
      </c>
      <c r="I136" s="50" t="str">
        <f>IF(ISBLANK(Data!I136), "", Data!I136)</f>
        <v>Purdue</v>
      </c>
      <c r="J136" s="50" t="str">
        <f>IF(ISBLANK(Data!J136), "", Data!J136)</f>
        <v>Arizona</v>
      </c>
      <c r="K136" s="50" t="str">
        <f>IF(ISBLANK(Data!K136), "", Data!K136)</f>
        <v>Purdue</v>
      </c>
      <c r="L136" s="50" t="str">
        <f>IF(ISBLANK(Data!L136), "", Data!L136)</f>
        <v>Arizona</v>
      </c>
      <c r="M136" s="50" t="str">
        <f>IF(ISBLANK(Data!M136), "", Data!M136)</f>
        <v>Purdue</v>
      </c>
      <c r="N136" s="50" t="str">
        <f>IF(ISBLANK(Data!N136), "", Data!N136)</f>
        <v>Arizona</v>
      </c>
      <c r="O136" s="50" t="str">
        <f>IF(ISBLANK(Data!O136), "", Data!O136)</f>
        <v>Purdue</v>
      </c>
      <c r="P136" s="50" t="str">
        <f>IF(ISBLANK(Data!P136), "", Data!P136)</f>
        <v>Arizona</v>
      </c>
      <c r="Q136" s="50" t="str">
        <f>IF(ISBLANK(Data!Q136), "", Data!Q136)</f>
        <v>Purdue</v>
      </c>
      <c r="R136" s="50" t="str">
        <f>IF(ISBLANK(Data!R136), "", Data!R136)</f>
        <v>Arizona</v>
      </c>
      <c r="S136" s="20">
        <f>Data!W136-Data!CD136</f>
        <v>-9.9999999999999978E-2</v>
      </c>
      <c r="T136" s="20">
        <f>Data!X136-Data!CE136</f>
        <v>-0.87000000000000099</v>
      </c>
      <c r="U136" s="20">
        <f>Data!Y136-Data!CF136</f>
        <v>1.9000000000000057</v>
      </c>
      <c r="V136" s="20">
        <f>Data!Z136-Data!CG136</f>
        <v>2.7000000000000028</v>
      </c>
      <c r="W136" s="20">
        <f>Data!AA136-Data!CH136</f>
        <v>-6.5</v>
      </c>
      <c r="X136" s="20">
        <f>Data!AB136-Data!CI136</f>
        <v>5.9999999999999984E-3</v>
      </c>
      <c r="Y136" s="20">
        <f>Data!AC136-Data!CJ136</f>
        <v>9.7299999999999986</v>
      </c>
      <c r="Z136" s="20">
        <f>Data!AD136-Data!CK136</f>
        <v>5.8999999999999915</v>
      </c>
      <c r="AA136" s="20">
        <f>Data!AE136-Data!CL136</f>
        <v>-3.8999999999999915</v>
      </c>
      <c r="AB136" s="20">
        <f>Data!AF136-Data!CM136</f>
        <v>9.7099999999999991</v>
      </c>
      <c r="AC136" s="20">
        <f>Data!AG136-Data!CN136</f>
        <v>4.4000000000000057</v>
      </c>
      <c r="AD136" s="20">
        <f>Data!AH136-Data!CO136</f>
        <v>9.9999999999994316E-2</v>
      </c>
      <c r="AE136" s="20">
        <f>Data!AI136-Data!CP136</f>
        <v>1.9299999999999984E-2</v>
      </c>
      <c r="AF136" s="20">
        <f>Data!AJ136-Data!CQ136</f>
        <v>1</v>
      </c>
      <c r="AG136" s="20">
        <f>Data!AK136-Data!CR136</f>
        <v>3.999999999999998E-2</v>
      </c>
      <c r="AH136" s="20">
        <f>Data!AL136-Data!CS136</f>
        <v>12</v>
      </c>
      <c r="AI136" s="20">
        <f>Data!AM136-Data!CT136</f>
        <v>-6.860000000000003</v>
      </c>
      <c r="AJ136" s="20">
        <f>Data!AN136-Data!CU136</f>
        <v>6.7700000000000005</v>
      </c>
      <c r="AK136" s="20">
        <f>Data!AO136-Data!CV136</f>
        <v>104</v>
      </c>
      <c r="AL136" s="20">
        <f>Data!AP136-Data!CW136</f>
        <v>180</v>
      </c>
      <c r="AM136" s="20">
        <f>Data!AQ136-Data!CX136</f>
        <v>59</v>
      </c>
      <c r="AN136" s="20">
        <f>Data!AR136-Data!CY136</f>
        <v>-2.4000000000000021E-2</v>
      </c>
      <c r="AO136" s="20">
        <f>Data!AS136-Data!CZ136</f>
        <v>15</v>
      </c>
      <c r="AP136" s="20">
        <f>Data!AT136-Data!DA136</f>
        <v>33</v>
      </c>
      <c r="AQ136" s="20">
        <f>Data!AU136-Data!DB136</f>
        <v>1.0000000000000009E-2</v>
      </c>
      <c r="AR136" s="20">
        <f>Data!AV136-Data!DC136</f>
        <v>57</v>
      </c>
      <c r="AS136" s="20">
        <f>Data!AW136-Data!DD136</f>
        <v>82</v>
      </c>
      <c r="AT136" s="20">
        <f>Data!AX136-Data!DE136</f>
        <v>-1.0000000000000009E-2</v>
      </c>
      <c r="AU136" s="20">
        <f>Data!AY136-Data!DF136</f>
        <v>5</v>
      </c>
      <c r="AV136" s="20">
        <f>Data!AZ136-Data!DG136</f>
        <v>-2.25</v>
      </c>
      <c r="AW136" s="20">
        <f>Data!BA136-Data!DH136</f>
        <v>51</v>
      </c>
      <c r="AX136" s="20">
        <f>Data!BB136-Data!DI136</f>
        <v>-4.125</v>
      </c>
      <c r="AY136" s="20">
        <f>Data!BC136-Data!DJ136</f>
        <v>7</v>
      </c>
      <c r="AZ136" s="20">
        <f>Data!BD136-Data!DK136</f>
        <v>-21</v>
      </c>
      <c r="BA136" s="20">
        <f>Data!BE136-Data!DL136</f>
        <v>10</v>
      </c>
      <c r="BB136" s="20">
        <f>Data!BF136-Data!DM136</f>
        <v>21</v>
      </c>
      <c r="BC136" s="20">
        <f>Data!BG136-Data!DN136</f>
        <v>25</v>
      </c>
      <c r="BD136" s="20">
        <f>Data!BH136-Data!DO136</f>
        <v>-8.4000000000000057</v>
      </c>
      <c r="BE136" s="20">
        <f>Data!BI136-Data!DP136</f>
        <v>5.2249999999999943</v>
      </c>
      <c r="BF136" s="20">
        <f>Data!BJ136-Data!DQ136</f>
        <v>-13.625</v>
      </c>
      <c r="BG136" s="20">
        <f>Data!BK136-Data!DR136</f>
        <v>-0.23799999999999999</v>
      </c>
      <c r="BH136" s="20">
        <f>Data!BL136-Data!DS136</f>
        <v>-0.42500000000000071</v>
      </c>
      <c r="BI136" s="20">
        <f>Data!BM136-Data!DT136</f>
        <v>-0.30099999999999999</v>
      </c>
      <c r="BJ136" s="20">
        <f>Data!BN136-Data!DU136</f>
        <v>-1.1000000000000014</v>
      </c>
      <c r="BK136" s="20">
        <f>Data!BO136-Data!DV136</f>
        <v>3.5</v>
      </c>
      <c r="BL136" s="20">
        <f>Data!BP136-Data!DW136</f>
        <v>0.10000000000000053</v>
      </c>
      <c r="BM136" s="20">
        <f>Data!BQ136-Data!DX136</f>
        <v>-4</v>
      </c>
      <c r="BN136" s="20">
        <f>Data!BR136-Data!DY136</f>
        <v>-0.59999999999999964</v>
      </c>
      <c r="BO136" s="20">
        <f>Data!BS136-Data!DZ136</f>
        <v>-1</v>
      </c>
      <c r="BP136" s="20">
        <f>Data!BT136-Data!EA136</f>
        <v>4.2999999999999927E-2</v>
      </c>
      <c r="BQ136" s="20">
        <f>Data!BU136-Data!EB136</f>
        <v>0</v>
      </c>
      <c r="BR136" s="20">
        <f>Data!BV136-Data!EC136</f>
        <v>3</v>
      </c>
      <c r="BS136" s="20">
        <f>Data!BW136-Data!ED136</f>
        <v>-2</v>
      </c>
      <c r="BT136" s="20">
        <f>Data!BX136-Data!EE136</f>
        <v>-1</v>
      </c>
      <c r="BU136" s="20">
        <f>Data!BY136-Data!EF136</f>
        <v>-3</v>
      </c>
      <c r="BV136" s="20">
        <f>Data!BZ136-Data!EG136</f>
        <v>2</v>
      </c>
      <c r="BW136" s="20">
        <f>Data!CA136-Data!EH136</f>
        <v>-0.90000000000000013</v>
      </c>
      <c r="BX136" s="20">
        <f>Data!CB136-Data!EI136</f>
        <v>-1</v>
      </c>
      <c r="BY136" s="20">
        <f>Data!CC136-Data!EJ136</f>
        <v>-2</v>
      </c>
      <c r="BZ136" s="20">
        <f>Data!EK136</f>
        <v>10983.19</v>
      </c>
      <c r="CA136" s="20">
        <f>Data!EL136</f>
        <v>11136</v>
      </c>
      <c r="CB136" s="20">
        <f>Data!EM136</f>
        <v>115.89999999999999</v>
      </c>
      <c r="CC136" s="20">
        <f>Data!EN136</f>
        <v>69.4375</v>
      </c>
      <c r="CD136" s="20">
        <f>Data!EO136</f>
        <v>10.877000000000001</v>
      </c>
      <c r="CE136" s="20">
        <f>Data!EP136</f>
        <v>89.28</v>
      </c>
      <c r="CF136" s="50">
        <f>IF(ISBLANK(Data!EQ136), "", Data!EQ136)</f>
        <v>92</v>
      </c>
      <c r="CG136" s="50">
        <f>IF(ISBLANK(Data!ER136), "", Data!ER136)</f>
        <v>84</v>
      </c>
      <c r="CH136" s="61" t="str">
        <f>IF(ISBLANK(Data!ES136), "", Data!ES136)</f>
        <v>Purdue</v>
      </c>
      <c r="CI136" s="61">
        <f>IF(ISBLANK(Data!ET136), "", Data!ET136)</f>
        <v>176</v>
      </c>
    </row>
    <row r="137" spans="1:87" x14ac:dyDescent="0.45">
      <c r="A137" s="50">
        <f>IF(ISBLANK(Data!A137), "", Data!A137)</f>
        <v>45276</v>
      </c>
      <c r="B137" s="50" t="str">
        <f>IF(ISBLANK(Data!B137), "", Data!B137)</f>
        <v>Rhode Island</v>
      </c>
      <c r="C137" s="50">
        <f>IF(ISBLANK(Data!C137), "", Data!C137)</f>
        <v>243</v>
      </c>
      <c r="D137" s="50" t="str">
        <f>IF(ISBLANK(Data!D137), "", Data!D137)</f>
        <v>Delaware</v>
      </c>
      <c r="E137" s="50">
        <f>IF(ISBLANK(Data!E137), "", Data!E137)</f>
        <v>67</v>
      </c>
      <c r="F137" s="50" t="str">
        <f>IF(ISBLANK(Data!F137), "", Data!F137)</f>
        <v>N</v>
      </c>
      <c r="G137" s="50" t="str">
        <f>IF(ISBLANK(Data!G137), "", Data!G137)</f>
        <v>Rhode Island</v>
      </c>
      <c r="H137" s="50" t="str">
        <f>IF(ISBLANK(Data!H137), "", Data!H137)</f>
        <v>Delaware</v>
      </c>
      <c r="I137" s="50" t="str">
        <f>IF(ISBLANK(Data!I137), "", Data!I137)</f>
        <v>Rhode Island</v>
      </c>
      <c r="J137" s="50" t="str">
        <f>IF(ISBLANK(Data!J137), "", Data!J137)</f>
        <v>Delaware</v>
      </c>
      <c r="K137" s="50" t="str">
        <f>IF(ISBLANK(Data!K137), "", Data!K137)</f>
        <v>Rhode Island</v>
      </c>
      <c r="L137" s="50" t="str">
        <f>IF(ISBLANK(Data!L137), "", Data!L137)</f>
        <v>Delaware</v>
      </c>
      <c r="M137" s="50" t="str">
        <f>IF(ISBLANK(Data!M137), "", Data!M137)</f>
        <v>Rhode Island</v>
      </c>
      <c r="N137" s="50" t="str">
        <f>IF(ISBLANK(Data!N137), "", Data!N137)</f>
        <v>Delaware</v>
      </c>
      <c r="O137" s="50" t="str">
        <f>IF(ISBLANK(Data!O137), "", Data!O137)</f>
        <v>Rhode Island</v>
      </c>
      <c r="P137" s="50" t="str">
        <f>IF(ISBLANK(Data!P137), "", Data!P137)</f>
        <v>Delaware</v>
      </c>
      <c r="Q137" s="50" t="str">
        <f>IF(ISBLANK(Data!Q137), "", Data!Q137)</f>
        <v>Rhode Island</v>
      </c>
      <c r="R137" s="50" t="str">
        <f>IF(ISBLANK(Data!R137), "", Data!R137)</f>
        <v>Delaware</v>
      </c>
      <c r="S137" s="20">
        <f>Data!W137-Data!CD137</f>
        <v>-0.19999999999999996</v>
      </c>
      <c r="T137" s="20">
        <f>Data!X137-Data!CE137</f>
        <v>-6.29</v>
      </c>
      <c r="U137" s="20">
        <f>Data!Y137-Data!CF137</f>
        <v>-2.7999999999999972</v>
      </c>
      <c r="V137" s="20">
        <f>Data!Z137-Data!CG137</f>
        <v>3.5999999999999943</v>
      </c>
      <c r="W137" s="20">
        <f>Data!AA137-Data!CH137</f>
        <v>-1</v>
      </c>
      <c r="X137" s="20">
        <f>Data!AB137-Data!CI137</f>
        <v>1.2E-2</v>
      </c>
      <c r="Y137" s="20">
        <f>Data!AC137-Data!CJ137</f>
        <v>-0.30000000000000004</v>
      </c>
      <c r="Z137" s="20">
        <f>Data!AD137-Data!CK137</f>
        <v>0.40000000000000568</v>
      </c>
      <c r="AA137" s="20">
        <f>Data!AE137-Data!CL137</f>
        <v>0.69999999999998863</v>
      </c>
      <c r="AB137" s="20">
        <f>Data!AF137-Data!CM137</f>
        <v>-0.30000000000000004</v>
      </c>
      <c r="AC137" s="20">
        <f>Data!AG137-Data!CN137</f>
        <v>-3.0999999999999943</v>
      </c>
      <c r="AD137" s="20">
        <f>Data!AH137-Data!CO137</f>
        <v>2.1000000000000085</v>
      </c>
      <c r="AE137" s="20">
        <f>Data!AI137-Data!CP137</f>
        <v>-0.13819999999999999</v>
      </c>
      <c r="AF137" s="20">
        <f>Data!AJ137-Data!CQ137</f>
        <v>-1.3</v>
      </c>
      <c r="AG137" s="20">
        <f>Data!AK137-Data!CR137</f>
        <v>-0.14444444444444446</v>
      </c>
      <c r="AH137" s="20">
        <f>Data!AL137-Data!CS137</f>
        <v>-100</v>
      </c>
      <c r="AI137" s="20">
        <f>Data!AM137-Data!CT137</f>
        <v>-5.34</v>
      </c>
      <c r="AJ137" s="20">
        <f>Data!AN137-Data!CU137</f>
        <v>1.1100000000000001</v>
      </c>
      <c r="AK137" s="20">
        <f>Data!AO137-Data!CV137</f>
        <v>-33</v>
      </c>
      <c r="AL137" s="20">
        <f>Data!AP137-Data!CW137</f>
        <v>20</v>
      </c>
      <c r="AM137" s="20">
        <f>Data!AQ137-Data!CX137</f>
        <v>-19</v>
      </c>
      <c r="AN137" s="20">
        <f>Data!AR137-Data!CY137</f>
        <v>1.2000000000000011E-2</v>
      </c>
      <c r="AO137" s="20">
        <f>Data!AS137-Data!CZ137</f>
        <v>-14</v>
      </c>
      <c r="AP137" s="20">
        <f>Data!AT137-Data!DA137</f>
        <v>-32</v>
      </c>
      <c r="AQ137" s="20">
        <f>Data!AU137-Data!DB137</f>
        <v>-1.3000000000000012E-2</v>
      </c>
      <c r="AR137" s="20">
        <f>Data!AV137-Data!DC137</f>
        <v>-15</v>
      </c>
      <c r="AS137" s="20">
        <f>Data!AW137-Data!DD137</f>
        <v>9</v>
      </c>
      <c r="AT137" s="20">
        <f>Data!AX137-Data!DE137</f>
        <v>-0.10400000000000009</v>
      </c>
      <c r="AU137" s="20">
        <f>Data!AY137-Data!DF137</f>
        <v>27</v>
      </c>
      <c r="AV137" s="20">
        <f>Data!AZ137-Data!DG137</f>
        <v>3</v>
      </c>
      <c r="AW137" s="20">
        <f>Data!BA137-Data!DH137</f>
        <v>27</v>
      </c>
      <c r="AX137" s="20">
        <f>Data!BB137-Data!DI137</f>
        <v>3</v>
      </c>
      <c r="AY137" s="20">
        <f>Data!BC137-Data!DJ137</f>
        <v>-19</v>
      </c>
      <c r="AZ137" s="20">
        <f>Data!BD137-Data!DK137</f>
        <v>-9</v>
      </c>
      <c r="BA137" s="20">
        <f>Data!BE137-Data!DL137</f>
        <v>0</v>
      </c>
      <c r="BB137" s="20">
        <f>Data!BF137-Data!DM137</f>
        <v>18</v>
      </c>
      <c r="BC137" s="20">
        <f>Data!BG137-Data!DN137</f>
        <v>-10</v>
      </c>
      <c r="BD137" s="20">
        <f>Data!BH137-Data!DO137</f>
        <v>-3.2999999999999972</v>
      </c>
      <c r="BE137" s="20">
        <f>Data!BI137-Data!DP137</f>
        <v>2</v>
      </c>
      <c r="BF137" s="20">
        <f>Data!BJ137-Data!DQ137</f>
        <v>-5.3</v>
      </c>
      <c r="BG137" s="20">
        <f>Data!BK137-Data!DR137</f>
        <v>-0.35099999999999998</v>
      </c>
      <c r="BH137" s="20">
        <f>Data!BL137-Data!DS137</f>
        <v>1.7999999999999989</v>
      </c>
      <c r="BI137" s="20">
        <f>Data!BM137-Data!DT137</f>
        <v>-0.15199999999999997</v>
      </c>
      <c r="BJ137" s="20">
        <f>Data!BN137-Data!DU137</f>
        <v>-3.1999999999999993</v>
      </c>
      <c r="BK137" s="20">
        <f>Data!BO137-Data!DV137</f>
        <v>0.89999999999999858</v>
      </c>
      <c r="BL137" s="20">
        <f>Data!BP137-Data!DW137</f>
        <v>0</v>
      </c>
      <c r="BM137" s="20">
        <f>Data!BQ137-Data!DX137</f>
        <v>-0.89999999999999947</v>
      </c>
      <c r="BN137" s="20">
        <f>Data!BR137-Data!DY137</f>
        <v>-1</v>
      </c>
      <c r="BO137" s="20">
        <f>Data!BS137-Data!DZ137</f>
        <v>127</v>
      </c>
      <c r="BP137" s="20">
        <f>Data!BT137-Data!EA137</f>
        <v>-8.6000000000000021E-2</v>
      </c>
      <c r="BQ137" s="20">
        <f>Data!BU137-Data!EB137</f>
        <v>2</v>
      </c>
      <c r="BR137" s="20">
        <f>Data!BV137-Data!EC137</f>
        <v>153</v>
      </c>
      <c r="BS137" s="20">
        <f>Data!BW137-Data!ED137</f>
        <v>103</v>
      </c>
      <c r="BT137" s="20">
        <f>Data!BX137-Data!EE137</f>
        <v>90</v>
      </c>
      <c r="BU137" s="20">
        <f>Data!BY137-Data!EF137</f>
        <v>109</v>
      </c>
      <c r="BV137" s="20">
        <f>Data!BZ137-Data!EG137</f>
        <v>78</v>
      </c>
      <c r="BW137" s="20">
        <f>Data!CA137-Data!EH137</f>
        <v>87.999999999999986</v>
      </c>
      <c r="BX137" s="20">
        <f>Data!CB137-Data!EI137</f>
        <v>125</v>
      </c>
      <c r="BY137" s="20">
        <f>Data!CC137-Data!EJ137</f>
        <v>106</v>
      </c>
      <c r="BZ137" s="20">
        <f>Data!EK137</f>
        <v>11077.5</v>
      </c>
      <c r="CA137" s="20">
        <f>Data!EL137</f>
        <v>11761.38</v>
      </c>
      <c r="CB137" s="20">
        <f>Data!EM137</f>
        <v>76.86</v>
      </c>
      <c r="CC137" s="20">
        <f>Data!EN137</f>
        <v>56.160000000000004</v>
      </c>
      <c r="CD137" s="20">
        <f>Data!EO137</f>
        <v>10.396800000000001</v>
      </c>
      <c r="CE137" s="20">
        <f>Data!EP137</f>
        <v>93.96</v>
      </c>
      <c r="CF137" s="50">
        <f>IF(ISBLANK(Data!EQ137), "", Data!EQ137)</f>
        <v>56</v>
      </c>
      <c r="CG137" s="50">
        <f>IF(ISBLANK(Data!ER137), "", Data!ER137)</f>
        <v>67</v>
      </c>
      <c r="CH137" s="61" t="str">
        <f>IF(ISBLANK(Data!ES137), "", Data!ES137)</f>
        <v>Delaware</v>
      </c>
      <c r="CI137" s="61">
        <f>IF(ISBLANK(Data!ET137), "", Data!ET137)</f>
        <v>123</v>
      </c>
    </row>
    <row r="138" spans="1:87" x14ac:dyDescent="0.45">
      <c r="A138" s="50">
        <f>IF(ISBLANK(Data!A138), "", Data!A138)</f>
        <v>45276</v>
      </c>
      <c r="B138" s="50" t="str">
        <f>IF(ISBLANK(Data!B138), "", Data!B138)</f>
        <v>Kentucky</v>
      </c>
      <c r="C138" s="50">
        <f>IF(ISBLANK(Data!C138), "", Data!C138)</f>
        <v>136</v>
      </c>
      <c r="D138" s="50" t="str">
        <f>IF(ISBLANK(Data!D138), "", Data!D138)</f>
        <v>North Carolina</v>
      </c>
      <c r="E138" s="50">
        <f>IF(ISBLANK(Data!E138), "", Data!E138)</f>
        <v>202</v>
      </c>
      <c r="F138" s="50" t="str">
        <f>IF(ISBLANK(Data!F138), "", Data!F138)</f>
        <v>Y</v>
      </c>
      <c r="G138" s="50" t="str">
        <f>IF(ISBLANK(Data!G138), "", Data!G138)</f>
        <v>Kentucky</v>
      </c>
      <c r="H138" s="50" t="str">
        <f>IF(ISBLANK(Data!H138), "", Data!H138)</f>
        <v>North Carolina</v>
      </c>
      <c r="I138" s="50" t="str">
        <f>IF(ISBLANK(Data!I138), "", Data!I138)</f>
        <v>Kentucky</v>
      </c>
      <c r="J138" s="50" t="str">
        <f>IF(ISBLANK(Data!J138), "", Data!J138)</f>
        <v>North Carolina</v>
      </c>
      <c r="K138" s="50" t="str">
        <f>IF(ISBLANK(Data!K138), "", Data!K138)</f>
        <v>Kentucky</v>
      </c>
      <c r="L138" s="50" t="str">
        <f>IF(ISBLANK(Data!L138), "", Data!L138)</f>
        <v>North Carolina</v>
      </c>
      <c r="M138" s="50" t="str">
        <f>IF(ISBLANK(Data!M138), "", Data!M138)</f>
        <v>Kentucky</v>
      </c>
      <c r="N138" s="50" t="str">
        <f>IF(ISBLANK(Data!N138), "", Data!N138)</f>
        <v>N Carolina</v>
      </c>
      <c r="O138" s="50" t="str">
        <f>IF(ISBLANK(Data!O138), "", Data!O138)</f>
        <v>Kentucky</v>
      </c>
      <c r="P138" s="50" t="str">
        <f>IF(ISBLANK(Data!P138), "", Data!P138)</f>
        <v>N. Carolina</v>
      </c>
      <c r="Q138" s="50" t="str">
        <f>IF(ISBLANK(Data!Q138), "", Data!Q138)</f>
        <v>Kentucky</v>
      </c>
      <c r="R138" s="50" t="str">
        <f>IF(ISBLANK(Data!R138), "", Data!R138)</f>
        <v>North Carolina</v>
      </c>
      <c r="S138" s="20">
        <f>Data!W138-Data!CD138</f>
        <v>0</v>
      </c>
      <c r="T138" s="20">
        <f>Data!X138-Data!CE138</f>
        <v>-2.0199999999999996</v>
      </c>
      <c r="U138" s="20">
        <f>Data!Y138-Data!CF138</f>
        <v>-1.5</v>
      </c>
      <c r="V138" s="20">
        <f>Data!Z138-Data!CG138</f>
        <v>0.5</v>
      </c>
      <c r="W138" s="20">
        <f>Data!AA138-Data!CH138</f>
        <v>1</v>
      </c>
      <c r="X138" s="20">
        <f>Data!AB138-Data!CI138</f>
        <v>-3.2000000000000001E-2</v>
      </c>
      <c r="Y138" s="20">
        <f>Data!AC138-Data!CJ138</f>
        <v>-9.25</v>
      </c>
      <c r="Z138" s="20">
        <f>Data!AD138-Data!CK138</f>
        <v>-4.6999999999999886</v>
      </c>
      <c r="AA138" s="20">
        <f>Data!AE138-Data!CL138</f>
        <v>4.5</v>
      </c>
      <c r="AB138" s="20">
        <f>Data!AF138-Data!CM138</f>
        <v>-9.7900000000000009</v>
      </c>
      <c r="AC138" s="20">
        <f>Data!AG138-Data!CN138</f>
        <v>-1.2000000000000028</v>
      </c>
      <c r="AD138" s="20">
        <f>Data!AH138-Data!CO138</f>
        <v>0.19999999999998863</v>
      </c>
      <c r="AE138" s="20">
        <f>Data!AI138-Data!CP138</f>
        <v>-1.4699999999999935E-2</v>
      </c>
      <c r="AF138" s="20">
        <f>Data!AJ138-Data!CQ138</f>
        <v>-1.2</v>
      </c>
      <c r="AG138" s="20">
        <f>Data!AK138-Data!CR138</f>
        <v>-0.13333333333333336</v>
      </c>
      <c r="AH138" s="20">
        <f>Data!AL138-Data!CS138</f>
        <v>-25</v>
      </c>
      <c r="AI138" s="20">
        <f>Data!AM138-Data!CT138</f>
        <v>-0.16000000000000014</v>
      </c>
      <c r="AJ138" s="20">
        <f>Data!AN138-Data!CU138</f>
        <v>-6.83</v>
      </c>
      <c r="AK138" s="20">
        <f>Data!AO138-Data!CV138</f>
        <v>49</v>
      </c>
      <c r="AL138" s="20">
        <f>Data!AP138-Data!CW138</f>
        <v>-11</v>
      </c>
      <c r="AM138" s="20">
        <f>Data!AQ138-Data!CX138</f>
        <v>44</v>
      </c>
      <c r="AN138" s="20">
        <f>Data!AR138-Data!CY138</f>
        <v>4.5999999999999985E-2</v>
      </c>
      <c r="AO138" s="20">
        <f>Data!AS138-Data!CZ138</f>
        <v>27</v>
      </c>
      <c r="AP138" s="20">
        <f>Data!AT138-Data!DA138</f>
        <v>40</v>
      </c>
      <c r="AQ138" s="20">
        <f>Data!AU138-Data!DB138</f>
        <v>5.4999999999999993E-2</v>
      </c>
      <c r="AR138" s="20">
        <f>Data!AV138-Data!DC138</f>
        <v>-74</v>
      </c>
      <c r="AS138" s="20">
        <f>Data!AW138-Data!DD138</f>
        <v>-91</v>
      </c>
      <c r="AT138" s="20">
        <f>Data!AX138-Data!DE138</f>
        <v>-3.1000000000000028E-2</v>
      </c>
      <c r="AU138" s="20">
        <f>Data!AY138-Data!DF138</f>
        <v>-25</v>
      </c>
      <c r="AV138" s="20">
        <f>Data!AZ138-Data!DG138</f>
        <v>-2.7777777777777786</v>
      </c>
      <c r="AW138" s="20">
        <f>Data!BA138-Data!DH138</f>
        <v>-9</v>
      </c>
      <c r="AX138" s="20">
        <f>Data!BB138-Data!DI138</f>
        <v>-1</v>
      </c>
      <c r="AY138" s="20">
        <f>Data!BC138-Data!DJ138</f>
        <v>45</v>
      </c>
      <c r="AZ138" s="20">
        <f>Data!BD138-Data!DK138</f>
        <v>37</v>
      </c>
      <c r="BA138" s="20">
        <f>Data!BE138-Data!DL138</f>
        <v>4</v>
      </c>
      <c r="BB138" s="20">
        <f>Data!BF138-Data!DM138</f>
        <v>-11</v>
      </c>
      <c r="BC138" s="20">
        <f>Data!BG138-Data!DN138</f>
        <v>-21</v>
      </c>
      <c r="BD138" s="20">
        <f>Data!BH138-Data!DO138</f>
        <v>5.5</v>
      </c>
      <c r="BE138" s="20">
        <f>Data!BI138-Data!DP138</f>
        <v>-1.222999999999999</v>
      </c>
      <c r="BF138" s="20">
        <f>Data!BJ138-Data!DQ138</f>
        <v>6.6669999999999998</v>
      </c>
      <c r="BG138" s="20">
        <f>Data!BK138-Data!DR138</f>
        <v>0.76000000000000023</v>
      </c>
      <c r="BH138" s="20">
        <f>Data!BL138-Data!DS138</f>
        <v>-1.2220000000000013</v>
      </c>
      <c r="BI138" s="20">
        <f>Data!BM138-Data!DT138</f>
        <v>0.53500000000000003</v>
      </c>
      <c r="BJ138" s="20">
        <f>Data!BN138-Data!DU138</f>
        <v>4.5</v>
      </c>
      <c r="BK138" s="20">
        <f>Data!BO138-Data!DV138</f>
        <v>-10.100000000000001</v>
      </c>
      <c r="BL138" s="20">
        <f>Data!BP138-Data!DW138</f>
        <v>0.5</v>
      </c>
      <c r="BM138" s="20">
        <f>Data!BQ138-Data!DX138</f>
        <v>4.1111111111111116</v>
      </c>
      <c r="BN138" s="20">
        <f>Data!BR138-Data!DY138</f>
        <v>-2.2999999999999989</v>
      </c>
      <c r="BO138" s="20">
        <f>Data!BS138-Data!DZ138</f>
        <v>24</v>
      </c>
      <c r="BP138" s="20">
        <f>Data!BT138-Data!EA138</f>
        <v>-1.9000000000000017E-2</v>
      </c>
      <c r="BQ138" s="20">
        <f>Data!BU138-Data!EB138</f>
        <v>-2</v>
      </c>
      <c r="BR138" s="20">
        <f>Data!BV138-Data!EC138</f>
        <v>4</v>
      </c>
      <c r="BS138" s="20">
        <f>Data!BW138-Data!ED138</f>
        <v>6</v>
      </c>
      <c r="BT138" s="20">
        <f>Data!BX138-Data!EE138</f>
        <v>42</v>
      </c>
      <c r="BU138" s="20">
        <f>Data!BY138-Data!EF138</f>
        <v>4</v>
      </c>
      <c r="BV138" s="20">
        <f>Data!BZ138-Data!EG138</f>
        <v>7</v>
      </c>
      <c r="BW138" s="20">
        <f>Data!CA138-Data!EH138</f>
        <v>11.899999999999999</v>
      </c>
      <c r="BX138" s="20">
        <f>Data!CB138-Data!EI138</f>
        <v>32</v>
      </c>
      <c r="BY138" s="20">
        <f>Data!CC138-Data!EJ138</f>
        <v>2</v>
      </c>
      <c r="BZ138" s="20">
        <f>Data!EK138</f>
        <v>11528.6</v>
      </c>
      <c r="CA138" s="20">
        <f>Data!EL138</f>
        <v>11734.9</v>
      </c>
      <c r="CB138" s="20">
        <f>Data!EM138</f>
        <v>47.407999999999994</v>
      </c>
      <c r="CC138" s="20">
        <f>Data!EN138</f>
        <v>95.492777777777789</v>
      </c>
      <c r="CD138" s="20">
        <f>Data!EO138</f>
        <v>10.687799999999999</v>
      </c>
      <c r="CE138" s="20">
        <f>Data!EP138</f>
        <v>107.596</v>
      </c>
      <c r="CF138" s="50">
        <f>IF(ISBLANK(Data!EQ138), "", Data!EQ138)</f>
        <v>87</v>
      </c>
      <c r="CG138" s="50">
        <f>IF(ISBLANK(Data!ER138), "", Data!ER138)</f>
        <v>83</v>
      </c>
      <c r="CH138" s="61" t="str">
        <f>IF(ISBLANK(Data!ES138), "", Data!ES138)</f>
        <v>Kentucky</v>
      </c>
      <c r="CI138" s="61">
        <f>IF(ISBLANK(Data!ET138), "", Data!ET138)</f>
        <v>170</v>
      </c>
    </row>
    <row r="139" spans="1:87" x14ac:dyDescent="0.45">
      <c r="A139" s="50">
        <f>IF(ISBLANK(Data!A139), "", Data!A139)</f>
        <v>45276</v>
      </c>
      <c r="B139" s="50" t="str">
        <f>IF(ISBLANK(Data!B139), "", Data!B139)</f>
        <v>DePaul</v>
      </c>
      <c r="C139" s="50">
        <f>IF(ISBLANK(Data!C139), "", Data!C139)</f>
        <v>70</v>
      </c>
      <c r="D139" s="50" t="str">
        <f>IF(ISBLANK(Data!D139), "", Data!D139)</f>
        <v>Northwestern</v>
      </c>
      <c r="E139" s="50">
        <f>IF(ISBLANK(Data!E139), "", Data!E139)</f>
        <v>215</v>
      </c>
      <c r="F139" s="50" t="str">
        <f>IF(ISBLANK(Data!F139), "", Data!F139)</f>
        <v>N</v>
      </c>
      <c r="G139" s="50" t="str">
        <f>IF(ISBLANK(Data!G139), "", Data!G139)</f>
        <v>DePaul</v>
      </c>
      <c r="H139" s="50" t="str">
        <f>IF(ISBLANK(Data!H139), "", Data!H139)</f>
        <v>Northwestern</v>
      </c>
      <c r="I139" s="50" t="str">
        <f>IF(ISBLANK(Data!I139), "", Data!I139)</f>
        <v>DePaul</v>
      </c>
      <c r="J139" s="50" t="str">
        <f>IF(ISBLANK(Data!J139), "", Data!J139)</f>
        <v>Northwestern</v>
      </c>
      <c r="K139" s="50" t="str">
        <f>IF(ISBLANK(Data!K139), "", Data!K139)</f>
        <v>DePaul</v>
      </c>
      <c r="L139" s="50" t="str">
        <f>IF(ISBLANK(Data!L139), "", Data!L139)</f>
        <v>Northwestern</v>
      </c>
      <c r="M139" s="50" t="str">
        <f>IF(ISBLANK(Data!M139), "", Data!M139)</f>
        <v>DePaul</v>
      </c>
      <c r="N139" s="50" t="str">
        <f>IF(ISBLANK(Data!N139), "", Data!N139)</f>
        <v>Northwestern</v>
      </c>
      <c r="O139" s="50" t="str">
        <f>IF(ISBLANK(Data!O139), "", Data!O139)</f>
        <v>DePaul</v>
      </c>
      <c r="P139" s="50" t="str">
        <f>IF(ISBLANK(Data!P139), "", Data!P139)</f>
        <v>Northwestern</v>
      </c>
      <c r="Q139" s="50" t="str">
        <f>IF(ISBLANK(Data!Q139), "", Data!Q139)</f>
        <v>DePaul</v>
      </c>
      <c r="R139" s="50" t="str">
        <f>IF(ISBLANK(Data!R139), "", Data!R139)</f>
        <v>Northwestern</v>
      </c>
      <c r="S139" s="20">
        <f>Data!W139-Data!CD139</f>
        <v>-0.55555555555555602</v>
      </c>
      <c r="T139" s="20">
        <f>Data!X139-Data!CE139</f>
        <v>-14.04</v>
      </c>
      <c r="U139" s="20">
        <f>Data!Y139-Data!CF139</f>
        <v>-8.7999999999999972</v>
      </c>
      <c r="V139" s="20">
        <f>Data!Z139-Data!CG139</f>
        <v>5.2999999999999972</v>
      </c>
      <c r="W139" s="20">
        <f>Data!AA139-Data!CH139</f>
        <v>4.2000000000000028</v>
      </c>
      <c r="X139" s="20">
        <f>Data!AB139-Data!CI139</f>
        <v>-6.5000000000000002E-2</v>
      </c>
      <c r="Y139" s="20">
        <f>Data!AC139-Data!CJ139</f>
        <v>7.89</v>
      </c>
      <c r="Z139" s="20">
        <f>Data!AD139-Data!CK139</f>
        <v>4</v>
      </c>
      <c r="AA139" s="20">
        <f>Data!AE139-Data!CL139</f>
        <v>-4</v>
      </c>
      <c r="AB139" s="20">
        <f>Data!AF139-Data!CM139</f>
        <v>10.95</v>
      </c>
      <c r="AC139" s="20">
        <f>Data!AG139-Data!CN139</f>
        <v>-8.5999999999999943</v>
      </c>
      <c r="AD139" s="20">
        <f>Data!AH139-Data!CO139</f>
        <v>7.4000000000000057</v>
      </c>
      <c r="AE139" s="20">
        <f>Data!AI139-Data!CP139</f>
        <v>-0.38650000000000007</v>
      </c>
      <c r="AF139" s="20">
        <f>Data!AJ139-Data!CQ139</f>
        <v>-4.7</v>
      </c>
      <c r="AG139" s="20">
        <f>Data!AK139-Data!CR139</f>
        <v>-0.52222222222222225</v>
      </c>
      <c r="AH139" s="20">
        <f>Data!AL139-Data!CS139</f>
        <v>-232</v>
      </c>
      <c r="AI139" s="20">
        <f>Data!AM139-Data!CT139</f>
        <v>-10.159999999999998</v>
      </c>
      <c r="AJ139" s="20">
        <f>Data!AN139-Data!CU139</f>
        <v>6.07</v>
      </c>
      <c r="AK139" s="20">
        <f>Data!AO139-Data!CV139</f>
        <v>-41</v>
      </c>
      <c r="AL139" s="20">
        <f>Data!AP139-Data!CW139</f>
        <v>105</v>
      </c>
      <c r="AM139" s="20">
        <f>Data!AQ139-Data!CX139</f>
        <v>-40</v>
      </c>
      <c r="AN139" s="20">
        <f>Data!AR139-Data!CY139</f>
        <v>-2.0999999999999963E-2</v>
      </c>
      <c r="AO139" s="20">
        <f>Data!AS139-Data!CZ139</f>
        <v>0</v>
      </c>
      <c r="AP139" s="20">
        <f>Data!AT139-Data!DA139</f>
        <v>-9</v>
      </c>
      <c r="AQ139" s="20">
        <f>Data!AU139-Data!DB139</f>
        <v>1.9000000000000017E-2</v>
      </c>
      <c r="AR139" s="20">
        <f>Data!AV139-Data!DC139</f>
        <v>17</v>
      </c>
      <c r="AS139" s="20">
        <f>Data!AW139-Data!DD139</f>
        <v>22</v>
      </c>
      <c r="AT139" s="20">
        <f>Data!AX139-Data!DE139</f>
        <v>6.0000000000000053E-3</v>
      </c>
      <c r="AU139" s="20">
        <f>Data!AY139-Data!DF139</f>
        <v>-15</v>
      </c>
      <c r="AV139" s="20">
        <f>Data!AZ139-Data!DG139</f>
        <v>-1.6666666666666661</v>
      </c>
      <c r="AW139" s="20">
        <f>Data!BA139-Data!DH139</f>
        <v>7</v>
      </c>
      <c r="AX139" s="20">
        <f>Data!BB139-Data!DI139</f>
        <v>0.77777777777777857</v>
      </c>
      <c r="AY139" s="20">
        <f>Data!BC139-Data!DJ139</f>
        <v>-22</v>
      </c>
      <c r="AZ139" s="20">
        <f>Data!BD139-Data!DK139</f>
        <v>-38</v>
      </c>
      <c r="BA139" s="20">
        <f>Data!BE139-Data!DL139</f>
        <v>4</v>
      </c>
      <c r="BB139" s="20">
        <f>Data!BF139-Data!DM139</f>
        <v>58</v>
      </c>
      <c r="BC139" s="20">
        <f>Data!BG139-Data!DN139</f>
        <v>2</v>
      </c>
      <c r="BD139" s="20">
        <f>Data!BH139-Data!DO139</f>
        <v>-4.5999999999999943</v>
      </c>
      <c r="BE139" s="20">
        <f>Data!BI139-Data!DP139</f>
        <v>11.667000000000002</v>
      </c>
      <c r="BF139" s="20">
        <f>Data!BJ139-Data!DQ139</f>
        <v>-16.222999999999999</v>
      </c>
      <c r="BG139" s="20">
        <f>Data!BK139-Data!DR139</f>
        <v>-1.0329999999999999</v>
      </c>
      <c r="BH139" s="20">
        <f>Data!BL139-Data!DS139</f>
        <v>6.4440000000000008</v>
      </c>
      <c r="BI139" s="20">
        <f>Data!BM139-Data!DT139</f>
        <v>-0.72799999999999998</v>
      </c>
      <c r="BJ139" s="20">
        <f>Data!BN139-Data!DU139</f>
        <v>-1</v>
      </c>
      <c r="BK139" s="20">
        <f>Data!BO139-Data!DV139</f>
        <v>2.5</v>
      </c>
      <c r="BL139" s="20">
        <f>Data!BP139-Data!DW139</f>
        <v>0.39999999999999991</v>
      </c>
      <c r="BM139" s="20">
        <f>Data!BQ139-Data!DX139</f>
        <v>-4.2222222222222223</v>
      </c>
      <c r="BN139" s="20">
        <f>Data!BR139-Data!DY139</f>
        <v>0.19999999999999929</v>
      </c>
      <c r="BO139" s="20">
        <f>Data!BS139-Data!DZ139</f>
        <v>114</v>
      </c>
      <c r="BP139" s="20">
        <f>Data!BT139-Data!EA139</f>
        <v>-8.2999999999999963E-2</v>
      </c>
      <c r="BQ139" s="20">
        <f>Data!BU139-Data!EB139</f>
        <v>0</v>
      </c>
      <c r="BR139" s="20">
        <f>Data!BV139-Data!EC139</f>
        <v>182</v>
      </c>
      <c r="BS139" s="20">
        <f>Data!BW139-Data!ED139</f>
        <v>196</v>
      </c>
      <c r="BT139" s="20">
        <f>Data!BX139-Data!EE139</f>
        <v>237</v>
      </c>
      <c r="BU139" s="20">
        <f>Data!BY139-Data!EF139</f>
        <v>176</v>
      </c>
      <c r="BV139" s="20">
        <f>Data!BZ139-Data!EG139</f>
        <v>139</v>
      </c>
      <c r="BW139" s="20">
        <f>Data!CA139-Data!EH139</f>
        <v>153.69999999999999</v>
      </c>
      <c r="BX139" s="20">
        <f>Data!CB139-Data!EI139</f>
        <v>116</v>
      </c>
      <c r="BY139" s="20">
        <f>Data!CC139-Data!EJ139</f>
        <v>180</v>
      </c>
      <c r="BZ139" s="20">
        <f>Data!EK139</f>
        <v>10515.18</v>
      </c>
      <c r="CA139" s="20">
        <f>Data!EL139</f>
        <v>12003.75</v>
      </c>
      <c r="CB139" s="20">
        <f>Data!EM139</f>
        <v>133.33333333333334</v>
      </c>
      <c r="CC139" s="20">
        <f>Data!EN139</f>
        <v>39.927999999999997</v>
      </c>
      <c r="CD139" s="20">
        <f>Data!EO139</f>
        <v>12.7804</v>
      </c>
      <c r="CE139" s="20">
        <f>Data!EP139</f>
        <v>114.392</v>
      </c>
      <c r="CF139" s="50">
        <f>IF(ISBLANK(Data!EQ139), "", Data!EQ139)</f>
        <v>46</v>
      </c>
      <c r="CG139" s="50">
        <f>IF(ISBLANK(Data!ER139), "", Data!ER139)</f>
        <v>56</v>
      </c>
      <c r="CH139" s="61" t="str">
        <f>IF(ISBLANK(Data!ES139), "", Data!ES139)</f>
        <v>Northwestern</v>
      </c>
      <c r="CI139" s="61">
        <f>IF(ISBLANK(Data!ET139), "", Data!ET139)</f>
        <v>102</v>
      </c>
    </row>
    <row r="140" spans="1:87" x14ac:dyDescent="0.45">
      <c r="A140" s="50">
        <f>IF(ISBLANK(Data!A140), "", Data!A140)</f>
        <v>45276</v>
      </c>
      <c r="B140" s="50" t="str">
        <f>IF(ISBLANK(Data!B140), "", Data!B140)</f>
        <v>Arkansas</v>
      </c>
      <c r="C140" s="50">
        <f>IF(ISBLANK(Data!C140), "", Data!C140)</f>
        <v>13</v>
      </c>
      <c r="D140" s="50" t="str">
        <f>IF(ISBLANK(Data!D140), "", Data!D140)</f>
        <v>Lipscomb</v>
      </c>
      <c r="E140" s="50">
        <f>IF(ISBLANK(Data!E140), "", Data!E140)</f>
        <v>144</v>
      </c>
      <c r="F140" s="50" t="str">
        <f>IF(ISBLANK(Data!F140), "", Data!F140)</f>
        <v>Y</v>
      </c>
      <c r="G140" s="50" t="str">
        <f>IF(ISBLANK(Data!G140), "", Data!G140)</f>
        <v>Arkansas</v>
      </c>
      <c r="H140" s="50" t="str">
        <f>IF(ISBLANK(Data!H140), "", Data!H140)</f>
        <v>Lipscomb</v>
      </c>
      <c r="I140" s="50" t="str">
        <f>IF(ISBLANK(Data!I140), "", Data!I140)</f>
        <v>Arkansas</v>
      </c>
      <c r="J140" s="50" t="str">
        <f>IF(ISBLANK(Data!J140), "", Data!J140)</f>
        <v>Lipscomb</v>
      </c>
      <c r="K140" s="50" t="str">
        <f>IF(ISBLANK(Data!K140), "", Data!K140)</f>
        <v>Arkansas</v>
      </c>
      <c r="L140" s="50" t="str">
        <f>IF(ISBLANK(Data!L140), "", Data!L140)</f>
        <v>Lipscomb</v>
      </c>
      <c r="M140" s="50" t="str">
        <f>IF(ISBLANK(Data!M140), "", Data!M140)</f>
        <v>Arkansas</v>
      </c>
      <c r="N140" s="50" t="str">
        <f>IF(ISBLANK(Data!N140), "", Data!N140)</f>
        <v>Lipscomb</v>
      </c>
      <c r="O140" s="50" t="str">
        <f>IF(ISBLANK(Data!O140), "", Data!O140)</f>
        <v>Arkansas</v>
      </c>
      <c r="P140" s="50" t="str">
        <f>IF(ISBLANK(Data!P140), "", Data!P140)</f>
        <v>Lipscomb</v>
      </c>
      <c r="Q140" s="50" t="str">
        <f>IF(ISBLANK(Data!Q140), "", Data!Q140)</f>
        <v>Arkansas</v>
      </c>
      <c r="R140" s="50" t="str">
        <f>IF(ISBLANK(Data!R140), "", Data!R140)</f>
        <v>Lipscomb</v>
      </c>
      <c r="S140" s="20">
        <f>Data!W140-Data!CD140</f>
        <v>1.6666666666666941E-2</v>
      </c>
      <c r="T140" s="20">
        <f>Data!X140-Data!CE140</f>
        <v>13.56</v>
      </c>
      <c r="U140" s="20">
        <f>Data!Y140-Data!CF140</f>
        <v>7.2000000000000028</v>
      </c>
      <c r="V140" s="20">
        <f>Data!Z140-Data!CG140</f>
        <v>-6.3000000000000114</v>
      </c>
      <c r="W140" s="20">
        <f>Data!AA140-Data!CH140</f>
        <v>-0.79999999999999716</v>
      </c>
      <c r="X140" s="20">
        <f>Data!AB140-Data!CI140</f>
        <v>-1.8000000000000002E-2</v>
      </c>
      <c r="Y140" s="20">
        <f>Data!AC140-Data!CJ140</f>
        <v>6.34</v>
      </c>
      <c r="Z140" s="20">
        <f>Data!AD140-Data!CK140</f>
        <v>4.2999999999999972</v>
      </c>
      <c r="AA140" s="20">
        <f>Data!AE140-Data!CL140</f>
        <v>-2</v>
      </c>
      <c r="AB140" s="20">
        <f>Data!AF140-Data!CM140</f>
        <v>6.34</v>
      </c>
      <c r="AC140" s="20">
        <f>Data!AG140-Data!CN140</f>
        <v>6.5</v>
      </c>
      <c r="AD140" s="20">
        <f>Data!AH140-Data!CO140</f>
        <v>-6.5</v>
      </c>
      <c r="AE140" s="20">
        <f>Data!AI140-Data!CP140</f>
        <v>0.30990000000000001</v>
      </c>
      <c r="AF140" s="20">
        <f>Data!AJ140-Data!CQ140</f>
        <v>2.2000000000000002</v>
      </c>
      <c r="AG140" s="20">
        <f>Data!AK140-Data!CR140</f>
        <v>0.19363636363636361</v>
      </c>
      <c r="AH140" s="20">
        <f>Data!AL140-Data!CS140</f>
        <v>127</v>
      </c>
      <c r="AI140" s="20">
        <f>Data!AM140-Data!CT140</f>
        <v>10.16</v>
      </c>
      <c r="AJ140" s="20">
        <f>Data!AN140-Data!CU140</f>
        <v>7.72</v>
      </c>
      <c r="AK140" s="20">
        <f>Data!AO140-Data!CV140</f>
        <v>-152</v>
      </c>
      <c r="AL140" s="20">
        <f>Data!AP140-Data!CW140</f>
        <v>-135</v>
      </c>
      <c r="AM140" s="20">
        <f>Data!AQ140-Data!CX140</f>
        <v>-148</v>
      </c>
      <c r="AN140" s="20">
        <f>Data!AR140-Data!CY140</f>
        <v>-1.1999999999999955E-2</v>
      </c>
      <c r="AO140" s="20">
        <f>Data!AS140-Data!CZ140</f>
        <v>-42</v>
      </c>
      <c r="AP140" s="20">
        <f>Data!AT140-Data!DA140</f>
        <v>-105</v>
      </c>
      <c r="AQ140" s="20">
        <f>Data!AU140-Data!DB140</f>
        <v>-1.9999999999999962E-2</v>
      </c>
      <c r="AR140" s="20">
        <f>Data!AV140-Data!DC140</f>
        <v>46</v>
      </c>
      <c r="AS140" s="20">
        <f>Data!AW140-Data!DD140</f>
        <v>70</v>
      </c>
      <c r="AT140" s="20">
        <f>Data!AX140-Data!DE140</f>
        <v>-1.9000000000000017E-2</v>
      </c>
      <c r="AU140" s="20">
        <f>Data!AY140-Data!DF140</f>
        <v>-2</v>
      </c>
      <c r="AV140" s="20">
        <f>Data!AZ140-Data!DG140</f>
        <v>0.65454545454545432</v>
      </c>
      <c r="AW140" s="20">
        <f>Data!BA140-Data!DH140</f>
        <v>-46</v>
      </c>
      <c r="AX140" s="20">
        <f>Data!BB140-Data!DI140</f>
        <v>-0.81818181818182012</v>
      </c>
      <c r="AY140" s="20">
        <f>Data!BC140-Data!DJ140</f>
        <v>-54</v>
      </c>
      <c r="AZ140" s="20">
        <f>Data!BD140-Data!DK140</f>
        <v>-22</v>
      </c>
      <c r="BA140" s="20">
        <f>Data!BE140-Data!DL140</f>
        <v>24</v>
      </c>
      <c r="BB140" s="20">
        <f>Data!BF140-Data!DM140</f>
        <v>-25</v>
      </c>
      <c r="BC140" s="20">
        <f>Data!BG140-Data!DN140</f>
        <v>44</v>
      </c>
      <c r="BD140" s="20">
        <f>Data!BH140-Data!DO140</f>
        <v>0.90000000000000568</v>
      </c>
      <c r="BE140" s="20">
        <f>Data!BI140-Data!DP140</f>
        <v>1.4830000000000041</v>
      </c>
      <c r="BF140" s="20">
        <f>Data!BJ140-Data!DQ140</f>
        <v>-0.61699999999999999</v>
      </c>
      <c r="BG140" s="20">
        <f>Data!BK140-Data!DR140</f>
        <v>-0.20299999999999996</v>
      </c>
      <c r="BH140" s="20">
        <f>Data!BL140-Data!DS140</f>
        <v>-6.7000000000000171E-2</v>
      </c>
      <c r="BI140" s="20">
        <f>Data!BM140-Data!DT140</f>
        <v>-6.3999999999999946E-2</v>
      </c>
      <c r="BJ140" s="20">
        <f>Data!BN140-Data!DU140</f>
        <v>-5.3999999999999986</v>
      </c>
      <c r="BK140" s="20">
        <f>Data!BO140-Data!DV140</f>
        <v>10.599999999999998</v>
      </c>
      <c r="BL140" s="20">
        <f>Data!BP140-Data!DW140</f>
        <v>3.2</v>
      </c>
      <c r="BM140" s="20">
        <f>Data!BQ140-Data!DX140</f>
        <v>-0.81666666666666732</v>
      </c>
      <c r="BN140" s="20">
        <f>Data!BR140-Data!DY140</f>
        <v>7.0999999999999979</v>
      </c>
      <c r="BO140" s="20">
        <f>Data!BS140-Data!DZ140</f>
        <v>-19</v>
      </c>
      <c r="BP140" s="20">
        <f>Data!BT140-Data!EA140</f>
        <v>1.2000000000000011E-2</v>
      </c>
      <c r="BQ140" s="20">
        <f>Data!BU140-Data!EB140</f>
        <v>1</v>
      </c>
      <c r="BR140" s="20">
        <f>Data!BV140-Data!EC140</f>
        <v>-42</v>
      </c>
      <c r="BS140" s="20">
        <f>Data!BW140-Data!ED140</f>
        <v>-120</v>
      </c>
      <c r="BT140" s="20">
        <f>Data!BX140-Data!EE140</f>
        <v>-75</v>
      </c>
      <c r="BU140" s="20">
        <f>Data!BY140-Data!EF140</f>
        <v>-90</v>
      </c>
      <c r="BV140" s="20">
        <f>Data!BZ140-Data!EG140</f>
        <v>-117</v>
      </c>
      <c r="BW140" s="20">
        <f>Data!CA140-Data!EH140</f>
        <v>-74</v>
      </c>
      <c r="BX140" s="20">
        <f>Data!CB140-Data!EI140</f>
        <v>-17</v>
      </c>
      <c r="BY140" s="20">
        <f>Data!CC140-Data!EJ140</f>
        <v>-89</v>
      </c>
      <c r="BZ140" s="20">
        <f>Data!EK140</f>
        <v>11790.760000000002</v>
      </c>
      <c r="CA140" s="20">
        <f>Data!EL140</f>
        <v>10372.719999999999</v>
      </c>
      <c r="CB140" s="20">
        <f>Data!EM140</f>
        <v>83.691666666666663</v>
      </c>
      <c r="CC140" s="20">
        <f>Data!EN140</f>
        <v>74.218699999999998</v>
      </c>
      <c r="CD140" s="20">
        <f>Data!EO140</f>
        <v>15.340599999999998</v>
      </c>
      <c r="CE140" s="20">
        <f>Data!EP140</f>
        <v>117.97499999999999</v>
      </c>
      <c r="CF140" s="50">
        <f>IF(ISBLANK(Data!EQ140), "", Data!EQ140)</f>
        <v>69</v>
      </c>
      <c r="CG140" s="50">
        <f>IF(ISBLANK(Data!ER140), "", Data!ER140)</f>
        <v>66</v>
      </c>
      <c r="CH140" s="61" t="str">
        <f>IF(ISBLANK(Data!ES140), "", Data!ES140)</f>
        <v>Arkansas</v>
      </c>
      <c r="CI140" s="61">
        <f>IF(ISBLANK(Data!ET140), "", Data!ET140)</f>
        <v>135</v>
      </c>
    </row>
    <row r="141" spans="1:87" x14ac:dyDescent="0.45">
      <c r="A141" s="50">
        <f>IF(ISBLANK(Data!A141), "", Data!A141)</f>
        <v>45276</v>
      </c>
      <c r="B141" s="50" t="str">
        <f>IF(ISBLANK(Data!B141), "", Data!B141)</f>
        <v>Virginia</v>
      </c>
      <c r="C141" s="50">
        <f>IF(ISBLANK(Data!C141), "", Data!C141)</f>
        <v>340</v>
      </c>
      <c r="D141" s="50" t="str">
        <f>IF(ISBLANK(Data!D141), "", Data!D141)</f>
        <v>Northeastern</v>
      </c>
      <c r="E141" s="50">
        <f>IF(ISBLANK(Data!E141), "", Data!E141)</f>
        <v>209</v>
      </c>
      <c r="F141" s="50" t="str">
        <f>IF(ISBLANK(Data!F141), "", Data!F141)</f>
        <v>N</v>
      </c>
      <c r="G141" s="50" t="str">
        <f>IF(ISBLANK(Data!G141), "", Data!G141)</f>
        <v>Virginia</v>
      </c>
      <c r="H141" s="50" t="str">
        <f>IF(ISBLANK(Data!H141), "", Data!H141)</f>
        <v>Northeastern</v>
      </c>
      <c r="I141" s="50" t="str">
        <f>IF(ISBLANK(Data!I141), "", Data!I141)</f>
        <v>Virginia</v>
      </c>
      <c r="J141" s="50" t="str">
        <f>IF(ISBLANK(Data!J141), "", Data!J141)</f>
        <v>Northeastern</v>
      </c>
      <c r="K141" s="50" t="str">
        <f>IF(ISBLANK(Data!K141), "", Data!K141)</f>
        <v>Virginia</v>
      </c>
      <c r="L141" s="50" t="str">
        <f>IF(ISBLANK(Data!L141), "", Data!L141)</f>
        <v>Northeastern</v>
      </c>
      <c r="M141" s="50" t="str">
        <f>IF(ISBLANK(Data!M141), "", Data!M141)</f>
        <v>Virginia</v>
      </c>
      <c r="N141" s="50" t="str">
        <f>IF(ISBLANK(Data!N141), "", Data!N141)</f>
        <v>Northeastrn</v>
      </c>
      <c r="O141" s="50" t="str">
        <f>IF(ISBLANK(Data!O141), "", Data!O141)</f>
        <v>Virginia</v>
      </c>
      <c r="P141" s="50" t="str">
        <f>IF(ISBLANK(Data!P141), "", Data!P141)</f>
        <v>Northeastern</v>
      </c>
      <c r="Q141" s="50" t="str">
        <f>IF(ISBLANK(Data!Q141), "", Data!Q141)</f>
        <v>Virginia</v>
      </c>
      <c r="R141" s="50" t="str">
        <f>IF(ISBLANK(Data!R141), "", Data!R141)</f>
        <v>Northeastern</v>
      </c>
      <c r="S141" s="20">
        <f>Data!W141-Data!CD141</f>
        <v>0.48888888888888893</v>
      </c>
      <c r="T141" s="20">
        <f>Data!X141-Data!CE141</f>
        <v>22.229999999999997</v>
      </c>
      <c r="U141" s="20">
        <f>Data!Y141-Data!CF141</f>
        <v>1.7999999999999972</v>
      </c>
      <c r="V141" s="20">
        <f>Data!Z141-Data!CG141</f>
        <v>-20.400000000000006</v>
      </c>
      <c r="W141" s="20">
        <f>Data!AA141-Data!CH141</f>
        <v>-5.0999999999999943</v>
      </c>
      <c r="X141" s="20">
        <f>Data!AB141-Data!CI141</f>
        <v>0.16399999999999998</v>
      </c>
      <c r="Y141" s="20">
        <f>Data!AC141-Data!CJ141</f>
        <v>0.41</v>
      </c>
      <c r="Z141" s="20">
        <f>Data!AD141-Data!CK141</f>
        <v>-0.59999999999999432</v>
      </c>
      <c r="AA141" s="20">
        <f>Data!AE141-Data!CL141</f>
        <v>-1.0999999999999943</v>
      </c>
      <c r="AB141" s="20">
        <f>Data!AF141-Data!CM141</f>
        <v>1.9999999999999962E-2</v>
      </c>
      <c r="AC141" s="20">
        <f>Data!AG141-Data!CN141</f>
        <v>0</v>
      </c>
      <c r="AD141" s="20">
        <f>Data!AH141-Data!CO141</f>
        <v>-19</v>
      </c>
      <c r="AE141" s="20">
        <f>Data!AI141-Data!CP141</f>
        <v>0.44009999999999999</v>
      </c>
      <c r="AF141" s="20">
        <f>Data!AJ141-Data!CQ141</f>
        <v>5.5</v>
      </c>
      <c r="AG141" s="20">
        <f>Data!AK141-Data!CR141</f>
        <v>0.56666666666666665</v>
      </c>
      <c r="AH141" s="20">
        <f>Data!AL141-Data!CS141</f>
        <v>276</v>
      </c>
      <c r="AI141" s="20">
        <f>Data!AM141-Data!CT141</f>
        <v>20.979999999999997</v>
      </c>
      <c r="AJ141" s="20">
        <f>Data!AN141-Data!CU141</f>
        <v>4.6999999999999993</v>
      </c>
      <c r="AK141" s="20">
        <f>Data!AO141-Data!CV141</f>
        <v>-130</v>
      </c>
      <c r="AL141" s="20">
        <f>Data!AP141-Data!CW141</f>
        <v>-278</v>
      </c>
      <c r="AM141" s="20">
        <f>Data!AQ141-Data!CX141</f>
        <v>-68</v>
      </c>
      <c r="AN141" s="20">
        <f>Data!AR141-Data!CY141</f>
        <v>-5.9999999999999498E-3</v>
      </c>
      <c r="AO141" s="20">
        <f>Data!AS141-Data!CZ141</f>
        <v>2</v>
      </c>
      <c r="AP141" s="20">
        <f>Data!AT141-Data!DA141</f>
        <v>-24</v>
      </c>
      <c r="AQ141" s="20">
        <f>Data!AU141-Data!DB141</f>
        <v>0.06</v>
      </c>
      <c r="AR141" s="20">
        <f>Data!AV141-Data!DC141</f>
        <v>-62</v>
      </c>
      <c r="AS141" s="20">
        <f>Data!AW141-Data!DD141</f>
        <v>-70</v>
      </c>
      <c r="AT141" s="20">
        <f>Data!AX141-Data!DE141</f>
        <v>-6.3999999999999946E-2</v>
      </c>
      <c r="AU141" s="20">
        <f>Data!AY141-Data!DF141</f>
        <v>-37</v>
      </c>
      <c r="AV141" s="20">
        <f>Data!AZ141-Data!DG141</f>
        <v>-2.9222222222222216</v>
      </c>
      <c r="AW141" s="20">
        <f>Data!BA141-Data!DH141</f>
        <v>-30</v>
      </c>
      <c r="AX141" s="20">
        <f>Data!BB141-Data!DI141</f>
        <v>0.31111111111111711</v>
      </c>
      <c r="AY141" s="20">
        <f>Data!BC141-Data!DJ141</f>
        <v>13</v>
      </c>
      <c r="AZ141" s="20">
        <f>Data!BD141-Data!DK141</f>
        <v>14</v>
      </c>
      <c r="BA141" s="20">
        <f>Data!BE141-Data!DL141</f>
        <v>22</v>
      </c>
      <c r="BB141" s="20">
        <f>Data!BF141-Data!DM141</f>
        <v>-51</v>
      </c>
      <c r="BC141" s="20">
        <f>Data!BG141-Data!DN141</f>
        <v>-21</v>
      </c>
      <c r="BD141" s="20">
        <f>Data!BH141-Data!DO141</f>
        <v>-6.2000000000000028</v>
      </c>
      <c r="BE141" s="20">
        <f>Data!BI141-Data!DP141</f>
        <v>-22.478000000000002</v>
      </c>
      <c r="BF141" s="20">
        <f>Data!BJ141-Data!DQ141</f>
        <v>16.277999999999999</v>
      </c>
      <c r="BG141" s="20">
        <f>Data!BK141-Data!DR141</f>
        <v>0.87999999999999989</v>
      </c>
      <c r="BH141" s="20">
        <f>Data!BL141-Data!DS141</f>
        <v>-4.2669999999999995</v>
      </c>
      <c r="BI141" s="20">
        <f>Data!BM141-Data!DT141</f>
        <v>0.54299999999999993</v>
      </c>
      <c r="BJ141" s="20">
        <f>Data!BN141-Data!DU141</f>
        <v>-0.5</v>
      </c>
      <c r="BK141" s="20">
        <f>Data!BO141-Data!DV141</f>
        <v>-5.3000000000000007</v>
      </c>
      <c r="BL141" s="20">
        <f>Data!BP141-Data!DW141</f>
        <v>2.8000000000000003</v>
      </c>
      <c r="BM141" s="20">
        <f>Data!BQ141-Data!DX141</f>
        <v>2.2888888888888896</v>
      </c>
      <c r="BN141" s="20">
        <f>Data!BR141-Data!DY141</f>
        <v>-0.69999999999999929</v>
      </c>
      <c r="BO141" s="20">
        <f>Data!BS141-Data!DZ141</f>
        <v>-161</v>
      </c>
      <c r="BP141" s="20">
        <f>Data!BT141-Data!EA141</f>
        <v>0.128</v>
      </c>
      <c r="BQ141" s="20">
        <f>Data!BU141-Data!EB141</f>
        <v>0</v>
      </c>
      <c r="BR141" s="20">
        <f>Data!BV141-Data!EC141</f>
        <v>-190</v>
      </c>
      <c r="BS141" s="20">
        <f>Data!BW141-Data!ED141</f>
        <v>-225</v>
      </c>
      <c r="BT141" s="20">
        <f>Data!BX141-Data!EE141</f>
        <v>-219</v>
      </c>
      <c r="BU141" s="20">
        <f>Data!BY141-Data!EF141</f>
        <v>-179</v>
      </c>
      <c r="BV141" s="20">
        <f>Data!BZ141-Data!EG141</f>
        <v>-183</v>
      </c>
      <c r="BW141" s="20">
        <f>Data!CA141-Data!EH141</f>
        <v>-167.7</v>
      </c>
      <c r="BX141" s="20">
        <f>Data!CB141-Data!EI141</f>
        <v>-167</v>
      </c>
      <c r="BY141" s="20">
        <f>Data!CC141-Data!EJ141</f>
        <v>-185</v>
      </c>
      <c r="BZ141" s="20">
        <f>Data!EK141</f>
        <v>12176.7</v>
      </c>
      <c r="CA141" s="20">
        <f>Data!EL141</f>
        <v>9775.74</v>
      </c>
      <c r="CB141" s="20">
        <f>Data!EM141</f>
        <v>54.997799999999998</v>
      </c>
      <c r="CC141" s="20">
        <f>Data!EN141</f>
        <v>112</v>
      </c>
      <c r="CD141" s="20">
        <f>Data!EO141</f>
        <v>10.3972</v>
      </c>
      <c r="CE141" s="20">
        <f>Data!EP141</f>
        <v>99.864000000000004</v>
      </c>
      <c r="CF141" s="50">
        <f>IF(ISBLANK(Data!EQ141), "", Data!EQ141)</f>
        <v>56</v>
      </c>
      <c r="CG141" s="50">
        <f>IF(ISBLANK(Data!ER141), "", Data!ER141)</f>
        <v>54</v>
      </c>
      <c r="CH141" s="61" t="str">
        <f>IF(ISBLANK(Data!ES141), "", Data!ES141)</f>
        <v>Virginia</v>
      </c>
      <c r="CI141" s="61">
        <f>IF(ISBLANK(Data!ET141), "", Data!ET141)</f>
        <v>110</v>
      </c>
    </row>
    <row r="142" spans="1:87" x14ac:dyDescent="0.45">
      <c r="A142" s="50">
        <f>IF(ISBLANK(Data!A142), "", Data!A142)</f>
        <v>45276</v>
      </c>
      <c r="B142" s="50" t="str">
        <f>IF(ISBLANK(Data!B142), "", Data!B142)</f>
        <v>Massachusetts</v>
      </c>
      <c r="C142" s="50">
        <f>IF(ISBLANK(Data!C142), "", Data!C142)</f>
        <v>164</v>
      </c>
      <c r="D142" s="50" t="str">
        <f>IF(ISBLANK(Data!D142), "", Data!D142)</f>
        <v>West Virginia</v>
      </c>
      <c r="E142" s="50">
        <f>IF(ISBLANK(Data!E142), "", Data!E142)</f>
        <v>348</v>
      </c>
      <c r="F142" s="50" t="str">
        <f>IF(ISBLANK(Data!F142), "", Data!F142)</f>
        <v>Y</v>
      </c>
      <c r="G142" s="50" t="str">
        <f>IF(ISBLANK(Data!G142), "", Data!G142)</f>
        <v>Massachusetts</v>
      </c>
      <c r="H142" s="50" t="str">
        <f>IF(ISBLANK(Data!H142), "", Data!H142)</f>
        <v>West Virginia</v>
      </c>
      <c r="I142" s="50" t="str">
        <f>IF(ISBLANK(Data!I142), "", Data!I142)</f>
        <v>Massachusetts</v>
      </c>
      <c r="J142" s="50" t="str">
        <f>IF(ISBLANK(Data!J142), "", Data!J142)</f>
        <v>West Virginia</v>
      </c>
      <c r="K142" s="50" t="str">
        <f>IF(ISBLANK(Data!K142), "", Data!K142)</f>
        <v>Massachusetts</v>
      </c>
      <c r="L142" s="50" t="str">
        <f>IF(ISBLANK(Data!L142), "", Data!L142)</f>
        <v>West Virginia</v>
      </c>
      <c r="M142" s="50" t="str">
        <f>IF(ISBLANK(Data!M142), "", Data!M142)</f>
        <v>U Mass</v>
      </c>
      <c r="N142" s="50" t="str">
        <f>IF(ISBLANK(Data!N142), "", Data!N142)</f>
        <v>W Virginia</v>
      </c>
      <c r="O142" s="50" t="str">
        <f>IF(ISBLANK(Data!O142), "", Data!O142)</f>
        <v>Massachusetts</v>
      </c>
      <c r="P142" s="50" t="str">
        <f>IF(ISBLANK(Data!P142), "", Data!P142)</f>
        <v>West Virginia</v>
      </c>
      <c r="Q142" s="50" t="str">
        <f>IF(ISBLANK(Data!Q142), "", Data!Q142)</f>
        <v>UMass</v>
      </c>
      <c r="R142" s="50" t="str">
        <f>IF(ISBLANK(Data!R142), "", Data!R142)</f>
        <v>West Virginia</v>
      </c>
      <c r="S142" s="20">
        <f>Data!W142-Data!CD142</f>
        <v>0.26984126984126999</v>
      </c>
      <c r="T142" s="20">
        <f>Data!X142-Data!CE142</f>
        <v>-0.85000000000000009</v>
      </c>
      <c r="U142" s="20">
        <f>Data!Y142-Data!CF142</f>
        <v>2.5999999999999943</v>
      </c>
      <c r="V142" s="20">
        <f>Data!Z142-Data!CG142</f>
        <v>3.3999999999999915</v>
      </c>
      <c r="W142" s="20">
        <f>Data!AA142-Data!CH142</f>
        <v>5.1999999999999886</v>
      </c>
      <c r="X142" s="20">
        <f>Data!AB142-Data!CI142</f>
        <v>-7.3000000000000009E-2</v>
      </c>
      <c r="Y142" s="20">
        <f>Data!AC142-Data!CJ142</f>
        <v>-8.2799999999999994</v>
      </c>
      <c r="Z142" s="20">
        <f>Data!AD142-Data!CK142</f>
        <v>-3.2000000000000028</v>
      </c>
      <c r="AA142" s="20">
        <f>Data!AE142-Data!CL142</f>
        <v>5.0999999999999943</v>
      </c>
      <c r="AB142" s="20">
        <f>Data!AF142-Data!CM142</f>
        <v>-8.2799999999999994</v>
      </c>
      <c r="AC142" s="20">
        <f>Data!AG142-Data!CN142</f>
        <v>1</v>
      </c>
      <c r="AD142" s="20">
        <f>Data!AH142-Data!CO142</f>
        <v>4.6000000000000085</v>
      </c>
      <c r="AE142" s="20">
        <f>Data!AI142-Data!CP142</f>
        <v>-9.760000000000002E-2</v>
      </c>
      <c r="AF142" s="20">
        <f>Data!AJ142-Data!CQ142</f>
        <v>1.4000000000000001</v>
      </c>
      <c r="AG142" s="20">
        <f>Data!AK142-Data!CR142</f>
        <v>0.11746031746031749</v>
      </c>
      <c r="AH142" s="20">
        <f>Data!AL142-Data!CS142</f>
        <v>-11</v>
      </c>
      <c r="AI142" s="20">
        <f>Data!AM142-Data!CT142</f>
        <v>4.26</v>
      </c>
      <c r="AJ142" s="20">
        <f>Data!AN142-Data!CU142</f>
        <v>-9</v>
      </c>
      <c r="AK142" s="20">
        <f>Data!AO142-Data!CV142</f>
        <v>8</v>
      </c>
      <c r="AL142" s="20">
        <f>Data!AP142-Data!CW142</f>
        <v>-88</v>
      </c>
      <c r="AM142" s="20">
        <f>Data!AQ142-Data!CX142</f>
        <v>-28</v>
      </c>
      <c r="AN142" s="20">
        <f>Data!AR142-Data!CY142</f>
        <v>6.5000000000000002E-2</v>
      </c>
      <c r="AO142" s="20">
        <f>Data!AS142-Data!CZ142</f>
        <v>1</v>
      </c>
      <c r="AP142" s="20">
        <f>Data!AT142-Data!DA142</f>
        <v>-12</v>
      </c>
      <c r="AQ142" s="20">
        <f>Data!AU142-Data!DB142</f>
        <v>2.8000000000000025E-2</v>
      </c>
      <c r="AR142" s="20">
        <f>Data!AV142-Data!DC142</f>
        <v>-31</v>
      </c>
      <c r="AS142" s="20">
        <f>Data!AW142-Data!DD142</f>
        <v>-22</v>
      </c>
      <c r="AT142" s="20">
        <f>Data!AX142-Data!DE142</f>
        <v>-8.9999999999999969E-2</v>
      </c>
      <c r="AU142" s="20">
        <f>Data!AY142-Data!DF142</f>
        <v>3</v>
      </c>
      <c r="AV142" s="20">
        <f>Data!AZ142-Data!DG142</f>
        <v>3.5396825396825395</v>
      </c>
      <c r="AW142" s="20">
        <f>Data!BA142-Data!DH142</f>
        <v>-63</v>
      </c>
      <c r="AX142" s="20">
        <f>Data!BB142-Data!DI142</f>
        <v>1.7619047619047663</v>
      </c>
      <c r="AY142" s="20">
        <f>Data!BC142-Data!DJ142</f>
        <v>24</v>
      </c>
      <c r="AZ142" s="20">
        <f>Data!BD142-Data!DK142</f>
        <v>32</v>
      </c>
      <c r="BA142" s="20">
        <f>Data!BE142-Data!DL142</f>
        <v>-13</v>
      </c>
      <c r="BB142" s="20">
        <f>Data!BF142-Data!DM142</f>
        <v>-31</v>
      </c>
      <c r="BC142" s="20">
        <f>Data!BG142-Data!DN142</f>
        <v>32</v>
      </c>
      <c r="BD142" s="20">
        <f>Data!BH142-Data!DO142</f>
        <v>19.5</v>
      </c>
      <c r="BE142" s="20">
        <f>Data!BI142-Data!DP142</f>
        <v>6.2219999999999942</v>
      </c>
      <c r="BF142" s="20">
        <f>Data!BJ142-Data!DQ142</f>
        <v>13.27</v>
      </c>
      <c r="BG142" s="20">
        <f>Data!BK142-Data!DR142</f>
        <v>0.72399999999999998</v>
      </c>
      <c r="BH142" s="20">
        <f>Data!BL142-Data!DS142</f>
        <v>-1.032</v>
      </c>
      <c r="BI142" s="20">
        <f>Data!BM142-Data!DT142</f>
        <v>0.54699999999999993</v>
      </c>
      <c r="BJ142" s="20">
        <f>Data!BN142-Data!DU142</f>
        <v>3.7999999999999972</v>
      </c>
      <c r="BK142" s="20">
        <f>Data!BO142-Data!DV142</f>
        <v>2.8999999999999986</v>
      </c>
      <c r="BL142" s="20">
        <f>Data!BP142-Data!DW142</f>
        <v>-0.59999999999999964</v>
      </c>
      <c r="BM142" s="20">
        <f>Data!BQ142-Data!DX142</f>
        <v>5.6190476190476204</v>
      </c>
      <c r="BN142" s="20">
        <f>Data!BR142-Data!DY142</f>
        <v>8.1000000000000014</v>
      </c>
      <c r="BO142" s="20">
        <f>Data!BS142-Data!DZ142</f>
        <v>-100</v>
      </c>
      <c r="BP142" s="20">
        <f>Data!BT142-Data!EA142</f>
        <v>7.6000000000000068E-2</v>
      </c>
      <c r="BQ142" s="20">
        <f>Data!BU142-Data!EB142</f>
        <v>-3</v>
      </c>
      <c r="BR142" s="20">
        <f>Data!BV142-Data!EC142</f>
        <v>-104</v>
      </c>
      <c r="BS142" s="20">
        <f>Data!BW142-Data!ED142</f>
        <v>47</v>
      </c>
      <c r="BT142" s="20">
        <f>Data!BX142-Data!EE142</f>
        <v>-76</v>
      </c>
      <c r="BU142" s="20">
        <f>Data!BY142-Data!EF142</f>
        <v>4</v>
      </c>
      <c r="BV142" s="20">
        <f>Data!BZ142-Data!EG142</f>
        <v>3</v>
      </c>
      <c r="BW142" s="20">
        <f>Data!CA142-Data!EH142</f>
        <v>-16</v>
      </c>
      <c r="BX142" s="20">
        <f>Data!CB142-Data!EI142</f>
        <v>-84</v>
      </c>
      <c r="BY142" s="20">
        <f>Data!CC142-Data!EJ142</f>
        <v>-4</v>
      </c>
      <c r="BZ142" s="20">
        <f>Data!EK142</f>
        <v>10910.64</v>
      </c>
      <c r="CA142" s="20">
        <f>Data!EL142</f>
        <v>11004</v>
      </c>
      <c r="CB142" s="20">
        <f>Data!EM142</f>
        <v>39.808999999999997</v>
      </c>
      <c r="CC142" s="20">
        <f>Data!EN142</f>
        <v>110.39785714285715</v>
      </c>
      <c r="CD142" s="20">
        <f>Data!EO142</f>
        <v>14.717499999999999</v>
      </c>
      <c r="CE142" s="20">
        <f>Data!EP142</f>
        <v>69.849999999999994</v>
      </c>
      <c r="CF142" s="50">
        <f>IF(ISBLANK(Data!EQ142), "", Data!EQ142)</f>
        <v>87</v>
      </c>
      <c r="CG142" s="50">
        <f>IF(ISBLANK(Data!ER142), "", Data!ER142)</f>
        <v>79</v>
      </c>
      <c r="CH142" s="61" t="str">
        <f>IF(ISBLANK(Data!ES142), "", Data!ES142)</f>
        <v>Massachusetts</v>
      </c>
      <c r="CI142" s="61">
        <f>IF(ISBLANK(Data!ET142), "", Data!ET142)</f>
        <v>166</v>
      </c>
    </row>
    <row r="143" spans="1:87" x14ac:dyDescent="0.45">
      <c r="A143" s="50">
        <f>IF(ISBLANK(Data!A143), "", Data!A143)</f>
        <v>45276</v>
      </c>
      <c r="B143" s="50" t="str">
        <f>IF(ISBLANK(Data!B143), "", Data!B143)</f>
        <v>Saint Mary's</v>
      </c>
      <c r="C143" s="50">
        <f>IF(ISBLANK(Data!C143), "", Data!C143)</f>
        <v>254</v>
      </c>
      <c r="D143" s="50" t="str">
        <f>IF(ISBLANK(Data!D143), "", Data!D143)</f>
        <v>UNLV</v>
      </c>
      <c r="E143" s="50">
        <f>IF(ISBLANK(Data!E143), "", Data!E143)</f>
        <v>324</v>
      </c>
      <c r="F143" s="50" t="str">
        <f>IF(ISBLANK(Data!F143), "", Data!F143)</f>
        <v>Y</v>
      </c>
      <c r="G143" s="50" t="str">
        <f>IF(ISBLANK(Data!G143), "", Data!G143)</f>
        <v>Saint Mary's</v>
      </c>
      <c r="H143" s="50" t="str">
        <f>IF(ISBLANK(Data!H143), "", Data!H143)</f>
        <v>UNLV</v>
      </c>
      <c r="I143" s="50" t="str">
        <f>IF(ISBLANK(Data!I143), "", Data!I143)</f>
        <v>Saint Mary's</v>
      </c>
      <c r="J143" s="50" t="str">
        <f>IF(ISBLANK(Data!J143), "", Data!J143)</f>
        <v>UNLV</v>
      </c>
      <c r="K143" s="50" t="str">
        <f>IF(ISBLANK(Data!K143), "", Data!K143)</f>
        <v>Saint Mary's CA</v>
      </c>
      <c r="L143" s="50" t="str">
        <f>IF(ISBLANK(Data!L143), "", Data!L143)</f>
        <v>Nevada-Las Vegas</v>
      </c>
      <c r="M143" s="50" t="str">
        <f>IF(ISBLANK(Data!M143), "", Data!M143)</f>
        <v>St Marys</v>
      </c>
      <c r="N143" s="50" t="str">
        <f>IF(ISBLANK(Data!N143), "", Data!N143)</f>
        <v>UNLV</v>
      </c>
      <c r="O143" s="50" t="str">
        <f>IF(ISBLANK(Data!O143), "", Data!O143)</f>
        <v>Saint Mary's</v>
      </c>
      <c r="P143" s="50" t="str">
        <f>IF(ISBLANK(Data!P143), "", Data!P143)</f>
        <v>UNLV</v>
      </c>
      <c r="Q143" s="50" t="str">
        <f>IF(ISBLANK(Data!Q143), "", Data!Q143)</f>
        <v>Saint Mary's College</v>
      </c>
      <c r="R143" s="50" t="str">
        <f>IF(ISBLANK(Data!R143), "", Data!R143)</f>
        <v>UNLV</v>
      </c>
      <c r="S143" s="20">
        <f>Data!W143-Data!CD143</f>
        <v>0</v>
      </c>
      <c r="T143" s="20">
        <f>Data!X143-Data!CE143</f>
        <v>5.85</v>
      </c>
      <c r="U143" s="20">
        <f>Data!Y143-Data!CF143</f>
        <v>-4.7000000000000028</v>
      </c>
      <c r="V143" s="20">
        <f>Data!Z143-Data!CG143</f>
        <v>-10.700000000000003</v>
      </c>
      <c r="W143" s="20">
        <f>Data!AA143-Data!CH143</f>
        <v>-2.2999999999999972</v>
      </c>
      <c r="X143" s="20">
        <f>Data!AB143-Data!CI143</f>
        <v>-4.7E-2</v>
      </c>
      <c r="Y143" s="20">
        <f>Data!AC143-Data!CJ143</f>
        <v>6.620000000000001</v>
      </c>
      <c r="Z143" s="20">
        <f>Data!AD143-Data!CK143</f>
        <v>3.4000000000000057</v>
      </c>
      <c r="AA143" s="20">
        <f>Data!AE143-Data!CL143</f>
        <v>-3.2000000000000028</v>
      </c>
      <c r="AB143" s="20">
        <f>Data!AF143-Data!CM143</f>
        <v>6.620000000000001</v>
      </c>
      <c r="AC143" s="20">
        <f>Data!AG143-Data!CN143</f>
        <v>-1.9000000000000057</v>
      </c>
      <c r="AD143" s="20">
        <f>Data!AH143-Data!CO143</f>
        <v>-11</v>
      </c>
      <c r="AE143" s="20">
        <f>Data!AI143-Data!CP143</f>
        <v>0.18510000000000004</v>
      </c>
      <c r="AF143" s="20">
        <f>Data!AJ143-Data!CQ143</f>
        <v>0.5</v>
      </c>
      <c r="AG143" s="20">
        <f>Data!AK143-Data!CR143</f>
        <v>8.3333333333333343E-2</v>
      </c>
      <c r="AH143" s="20">
        <f>Data!AL143-Data!CS143</f>
        <v>58</v>
      </c>
      <c r="AI143" s="20">
        <f>Data!AM143-Data!CT143</f>
        <v>6.77</v>
      </c>
      <c r="AJ143" s="20">
        <f>Data!AN143-Data!CU143</f>
        <v>6.5100000000000007</v>
      </c>
      <c r="AK143" s="20">
        <f>Data!AO143-Data!CV143</f>
        <v>103</v>
      </c>
      <c r="AL143" s="20">
        <f>Data!AP143-Data!CW143</f>
        <v>21</v>
      </c>
      <c r="AM143" s="20">
        <f>Data!AQ143-Data!CX143</f>
        <v>119</v>
      </c>
      <c r="AN143" s="20">
        <f>Data!AR143-Data!CY143</f>
        <v>-4.0999999999999981E-2</v>
      </c>
      <c r="AO143" s="20">
        <f>Data!AS143-Data!CZ143</f>
        <v>6</v>
      </c>
      <c r="AP143" s="20">
        <f>Data!AT143-Data!DA143</f>
        <v>57</v>
      </c>
      <c r="AQ143" s="20">
        <f>Data!AU143-Data!DB143</f>
        <v>-6.2E-2</v>
      </c>
      <c r="AR143" s="20">
        <f>Data!AV143-Data!DC143</f>
        <v>31</v>
      </c>
      <c r="AS143" s="20">
        <f>Data!AW143-Data!DD143</f>
        <v>67</v>
      </c>
      <c r="AT143" s="20">
        <f>Data!AX143-Data!DE143</f>
        <v>-9.4999999999999973E-2</v>
      </c>
      <c r="AU143" s="20">
        <f>Data!AY143-Data!DF143</f>
        <v>65</v>
      </c>
      <c r="AV143" s="20">
        <f>Data!AZ143-Data!DG143</f>
        <v>6.1805555555555554</v>
      </c>
      <c r="AW143" s="20">
        <f>Data!BA143-Data!DH143</f>
        <v>160</v>
      </c>
      <c r="AX143" s="20">
        <f>Data!BB143-Data!DI143</f>
        <v>14.361111111111114</v>
      </c>
      <c r="AY143" s="20">
        <f>Data!BC143-Data!DJ143</f>
        <v>32</v>
      </c>
      <c r="AZ143" s="20">
        <f>Data!BD143-Data!DK143</f>
        <v>4</v>
      </c>
      <c r="BA143" s="20">
        <f>Data!BE143-Data!DL143</f>
        <v>20</v>
      </c>
      <c r="BB143" s="20">
        <f>Data!BF143-Data!DM143</f>
        <v>35</v>
      </c>
      <c r="BC143" s="20">
        <f>Data!BG143-Data!DN143</f>
        <v>60</v>
      </c>
      <c r="BD143" s="20">
        <f>Data!BH143-Data!DO143</f>
        <v>-4.5</v>
      </c>
      <c r="BE143" s="20">
        <f>Data!BI143-Data!DP143</f>
        <v>-12.524999999999999</v>
      </c>
      <c r="BF143" s="20">
        <f>Data!BJ143-Data!DQ143</f>
        <v>8.0749999999999993</v>
      </c>
      <c r="BG143" s="20">
        <f>Data!BK143-Data!DR143</f>
        <v>-0.13000000000000012</v>
      </c>
      <c r="BH143" s="20">
        <f>Data!BL143-Data!DS143</f>
        <v>1.4749999999999996</v>
      </c>
      <c r="BI143" s="20">
        <f>Data!BM143-Data!DT143</f>
        <v>-0.19299999999999995</v>
      </c>
      <c r="BJ143" s="20">
        <f>Data!BN143-Data!DU143</f>
        <v>1.5</v>
      </c>
      <c r="BK143" s="20">
        <f>Data!BO143-Data!DV143</f>
        <v>3.9999999999999982</v>
      </c>
      <c r="BL143" s="20">
        <f>Data!BP143-Data!DW143</f>
        <v>1.2000000000000002</v>
      </c>
      <c r="BM143" s="20">
        <f>Data!BQ143-Data!DX143</f>
        <v>-1.125</v>
      </c>
      <c r="BN143" s="20">
        <f>Data!BR143-Data!DY143</f>
        <v>3.0999999999999996</v>
      </c>
      <c r="BO143" s="20">
        <f>Data!BS143-Data!DZ143</f>
        <v>-97</v>
      </c>
      <c r="BP143" s="20">
        <f>Data!BT143-Data!EA143</f>
        <v>7.0999999999999952E-2</v>
      </c>
      <c r="BQ143" s="20">
        <f>Data!BU143-Data!EB143</f>
        <v>1</v>
      </c>
      <c r="BR143" s="20">
        <f>Data!BV143-Data!EC143</f>
        <v>-67</v>
      </c>
      <c r="BS143" s="20">
        <f>Data!BW143-Data!ED143</f>
        <v>-74</v>
      </c>
      <c r="BT143" s="20">
        <f>Data!BX143-Data!EE143</f>
        <v>19</v>
      </c>
      <c r="BU143" s="20">
        <f>Data!BY143-Data!EF143</f>
        <v>-11</v>
      </c>
      <c r="BV143" s="20">
        <f>Data!BZ143-Data!EG143</f>
        <v>-39</v>
      </c>
      <c r="BW143" s="20">
        <f>Data!CA143-Data!EH143</f>
        <v>-33.299999999999997</v>
      </c>
      <c r="BX143" s="20">
        <f>Data!CB143-Data!EI143</f>
        <v>-103</v>
      </c>
      <c r="BY143" s="20">
        <f>Data!CC143-Data!EJ143</f>
        <v>-150</v>
      </c>
      <c r="BZ143" s="20">
        <f>Data!EK143</f>
        <v>11416.5</v>
      </c>
      <c r="CA143" s="20">
        <f>Data!EL143</f>
        <v>10715.1</v>
      </c>
      <c r="CB143" s="20">
        <f>Data!EM143</f>
        <v>88.45</v>
      </c>
      <c r="CC143" s="20">
        <f>Data!EN143</f>
        <v>65.8125</v>
      </c>
      <c r="CD143" s="20">
        <f>Data!EO143</f>
        <v>12.424999999999999</v>
      </c>
      <c r="CE143" s="20">
        <f>Data!EP143</f>
        <v>70.724999999999994</v>
      </c>
      <c r="CF143" s="50">
        <f>IF(ISBLANK(Data!EQ143), "", Data!EQ143)</f>
        <v>69</v>
      </c>
      <c r="CG143" s="50">
        <f>IF(ISBLANK(Data!ER143), "", Data!ER143)</f>
        <v>67</v>
      </c>
      <c r="CH143" s="61" t="str">
        <f>IF(ISBLANK(Data!ES143), "", Data!ES143)</f>
        <v>Saint Mary's</v>
      </c>
      <c r="CI143" s="61">
        <f>IF(ISBLANK(Data!ET143), "", Data!ET143)</f>
        <v>136</v>
      </c>
    </row>
    <row r="144" spans="1:87" x14ac:dyDescent="0.45">
      <c r="A144" s="50">
        <f>IF(ISBLANK(Data!A144), "", Data!A144)</f>
        <v>45276</v>
      </c>
      <c r="B144" s="50" t="str">
        <f>IF(ISBLANK(Data!B144), "", Data!B144)</f>
        <v>Richmond</v>
      </c>
      <c r="C144" s="50">
        <f>IF(ISBLANK(Data!C144), "", Data!C144)</f>
        <v>245</v>
      </c>
      <c r="D144" s="50" t="str">
        <f>IF(ISBLANK(Data!D144), "", Data!D144)</f>
        <v>Charlotte</v>
      </c>
      <c r="E144" s="50">
        <f>IF(ISBLANK(Data!E144), "", Data!E144)</f>
        <v>49</v>
      </c>
      <c r="F144" s="50" t="str">
        <f>IF(ISBLANK(Data!F144), "", Data!F144)</f>
        <v>N</v>
      </c>
      <c r="G144" s="50" t="str">
        <f>IF(ISBLANK(Data!G144), "", Data!G144)</f>
        <v>Richmond</v>
      </c>
      <c r="H144" s="50" t="str">
        <f>IF(ISBLANK(Data!H144), "", Data!H144)</f>
        <v>Charlotte</v>
      </c>
      <c r="I144" s="50" t="str">
        <f>IF(ISBLANK(Data!I144), "", Data!I144)</f>
        <v>Richmond</v>
      </c>
      <c r="J144" s="50" t="str">
        <f>IF(ISBLANK(Data!J144), "", Data!J144)</f>
        <v>Charlotte</v>
      </c>
      <c r="K144" s="50" t="str">
        <f>IF(ISBLANK(Data!K144), "", Data!K144)</f>
        <v>Richmond</v>
      </c>
      <c r="L144" s="50" t="str">
        <f>IF(ISBLANK(Data!L144), "", Data!L144)</f>
        <v>Charlotte</v>
      </c>
      <c r="M144" s="50" t="str">
        <f>IF(ISBLANK(Data!M144), "", Data!M144)</f>
        <v>Richmond</v>
      </c>
      <c r="N144" s="50" t="str">
        <f>IF(ISBLANK(Data!N144), "", Data!N144)</f>
        <v>Charlotte</v>
      </c>
      <c r="O144" s="50" t="str">
        <f>IF(ISBLANK(Data!O144), "", Data!O144)</f>
        <v>Richmond</v>
      </c>
      <c r="P144" s="50" t="str">
        <f>IF(ISBLANK(Data!P144), "", Data!P144)</f>
        <v>Charlotte</v>
      </c>
      <c r="Q144" s="50" t="str">
        <f>IF(ISBLANK(Data!Q144), "", Data!Q144)</f>
        <v>Richmond</v>
      </c>
      <c r="R144" s="50" t="str">
        <f>IF(ISBLANK(Data!R144), "", Data!R144)</f>
        <v>Charlotte</v>
      </c>
      <c r="S144" s="20">
        <f>Data!W144-Data!CD144</f>
        <v>-5.5555555555556024E-2</v>
      </c>
      <c r="T144" s="20">
        <f>Data!X144-Data!CE144</f>
        <v>3.42</v>
      </c>
      <c r="U144" s="20">
        <f>Data!Y144-Data!CF144</f>
        <v>4.8000000000000114</v>
      </c>
      <c r="V144" s="20">
        <f>Data!Z144-Data!CG144</f>
        <v>1.5</v>
      </c>
      <c r="W144" s="20">
        <f>Data!AA144-Data!CH144</f>
        <v>2.9000000000000057</v>
      </c>
      <c r="X144" s="20">
        <f>Data!AB144-Data!CI144</f>
        <v>-0.15400000000000003</v>
      </c>
      <c r="Y144" s="20">
        <f>Data!AC144-Data!CJ144</f>
        <v>-0.79</v>
      </c>
      <c r="Z144" s="20">
        <f>Data!AD144-Data!CK144</f>
        <v>0.39999999999999147</v>
      </c>
      <c r="AA144" s="20">
        <f>Data!AE144-Data!CL144</f>
        <v>1.1999999999999886</v>
      </c>
      <c r="AB144" s="20">
        <f>Data!AF144-Data!CM144</f>
        <v>-0.79</v>
      </c>
      <c r="AC144" s="20">
        <f>Data!AG144-Data!CN144</f>
        <v>2.8000000000000114</v>
      </c>
      <c r="AD144" s="20">
        <f>Data!AH144-Data!CO144</f>
        <v>0.5</v>
      </c>
      <c r="AE144" s="20">
        <f>Data!AI144-Data!CP144</f>
        <v>5.5799999999999961E-2</v>
      </c>
      <c r="AF144" s="20">
        <f>Data!AJ144-Data!CQ144</f>
        <v>-0.50000000000000022</v>
      </c>
      <c r="AG144" s="20">
        <f>Data!AK144-Data!CR144</f>
        <v>-3.1111111111111145E-2</v>
      </c>
      <c r="AH144" s="20">
        <f>Data!AL144-Data!CS144</f>
        <v>2</v>
      </c>
      <c r="AI144" s="20">
        <f>Data!AM144-Data!CT144</f>
        <v>1.17</v>
      </c>
      <c r="AJ144" s="20">
        <f>Data!AN144-Data!CU144</f>
        <v>-4.33</v>
      </c>
      <c r="AK144" s="20">
        <f>Data!AO144-Data!CV144</f>
        <v>178</v>
      </c>
      <c r="AL144" s="20">
        <f>Data!AP144-Data!CW144</f>
        <v>120</v>
      </c>
      <c r="AM144" s="20">
        <f>Data!AQ144-Data!CX144</f>
        <v>130</v>
      </c>
      <c r="AN144" s="20">
        <f>Data!AR144-Data!CY144</f>
        <v>2.7999999999999969E-2</v>
      </c>
      <c r="AO144" s="20">
        <f>Data!AS144-Data!CZ144</f>
        <v>36</v>
      </c>
      <c r="AP144" s="20">
        <f>Data!AT144-Data!DA144</f>
        <v>65</v>
      </c>
      <c r="AQ144" s="20">
        <f>Data!AU144-Data!DB144</f>
        <v>7.0000000000000007E-2</v>
      </c>
      <c r="AR144" s="20">
        <f>Data!AV144-Data!DC144</f>
        <v>-12</v>
      </c>
      <c r="AS144" s="20">
        <f>Data!AW144-Data!DD144</f>
        <v>-7</v>
      </c>
      <c r="AT144" s="20">
        <f>Data!AX144-Data!DE144</f>
        <v>-4.9000000000000044E-2</v>
      </c>
      <c r="AU144" s="20">
        <f>Data!AY144-Data!DF144</f>
        <v>4</v>
      </c>
      <c r="AV144" s="20">
        <f>Data!AZ144-Data!DG144</f>
        <v>-0.24444444444444446</v>
      </c>
      <c r="AW144" s="20">
        <f>Data!BA144-Data!DH144</f>
        <v>48</v>
      </c>
      <c r="AX144" s="20">
        <f>Data!BB144-Data!DI144</f>
        <v>1.7000000000000028</v>
      </c>
      <c r="AY144" s="20">
        <f>Data!BC144-Data!DJ144</f>
        <v>16</v>
      </c>
      <c r="AZ144" s="20">
        <f>Data!BD144-Data!DK144</f>
        <v>18</v>
      </c>
      <c r="BA144" s="20">
        <f>Data!BE144-Data!DL144</f>
        <v>-3</v>
      </c>
      <c r="BB144" s="20">
        <f>Data!BF144-Data!DM144</f>
        <v>-8</v>
      </c>
      <c r="BC144" s="20">
        <f>Data!BG144-Data!DN144</f>
        <v>-1</v>
      </c>
      <c r="BD144" s="20">
        <f>Data!BH144-Data!DO144</f>
        <v>11.099999999999994</v>
      </c>
      <c r="BE144" s="20">
        <f>Data!BI144-Data!DP144</f>
        <v>5.6109999999999971</v>
      </c>
      <c r="BF144" s="20">
        <f>Data!BJ144-Data!DQ144</f>
        <v>5.5</v>
      </c>
      <c r="BG144" s="20">
        <f>Data!BK144-Data!DR144</f>
        <v>0.33099999999999996</v>
      </c>
      <c r="BH144" s="20">
        <f>Data!BL144-Data!DS144</f>
        <v>-1.7889999999999997</v>
      </c>
      <c r="BI144" s="20">
        <f>Data!BM144-Data!DT144</f>
        <v>0.28200000000000003</v>
      </c>
      <c r="BJ144" s="20">
        <f>Data!BN144-Data!DU144</f>
        <v>4.7000000000000028</v>
      </c>
      <c r="BK144" s="20">
        <f>Data!BO144-Data!DV144</f>
        <v>-2.3000000000000007</v>
      </c>
      <c r="BL144" s="20">
        <f>Data!BP144-Data!DW144</f>
        <v>-0.70000000000000018</v>
      </c>
      <c r="BM144" s="20">
        <f>Data!BQ144-Data!DX144</f>
        <v>1.2000000000000002</v>
      </c>
      <c r="BN144" s="20">
        <f>Data!BR144-Data!DY144</f>
        <v>-1.7000000000000011</v>
      </c>
      <c r="BO144" s="20">
        <f>Data!BS144-Data!DZ144</f>
        <v>123</v>
      </c>
      <c r="BP144" s="20">
        <f>Data!BT144-Data!EA144</f>
        <v>-8.4000000000000075E-2</v>
      </c>
      <c r="BQ144" s="20">
        <f>Data!BU144-Data!EB144</f>
        <v>-1</v>
      </c>
      <c r="BR144" s="20">
        <f>Data!BV144-Data!EC144</f>
        <v>-2</v>
      </c>
      <c r="BS144" s="20">
        <f>Data!BW144-Data!ED144</f>
        <v>72</v>
      </c>
      <c r="BT144" s="20">
        <f>Data!BX144-Data!EE144</f>
        <v>11</v>
      </c>
      <c r="BU144" s="20">
        <f>Data!BY144-Data!EF144</f>
        <v>-59</v>
      </c>
      <c r="BV144" s="20">
        <f>Data!BZ144-Data!EG144</f>
        <v>-26</v>
      </c>
      <c r="BW144" s="20">
        <f>Data!CA144-Data!EH144</f>
        <v>22.299999999999997</v>
      </c>
      <c r="BX144" s="20">
        <f>Data!CB144-Data!EI144</f>
        <v>123</v>
      </c>
      <c r="BY144" s="20">
        <f>Data!CC144-Data!EJ144</f>
        <v>53</v>
      </c>
      <c r="BZ144" s="20">
        <f>Data!EK144</f>
        <v>11088.910000000002</v>
      </c>
      <c r="CA144" s="20">
        <f>Data!EL144</f>
        <v>10762.24</v>
      </c>
      <c r="CB144" s="20">
        <f>Data!EM144</f>
        <v>48.599999999999994</v>
      </c>
      <c r="CC144" s="20">
        <f>Data!EN144</f>
        <v>71.200800000000001</v>
      </c>
      <c r="CD144" s="20">
        <f>Data!EO144</f>
        <v>11.154400000000001</v>
      </c>
      <c r="CE144" s="20">
        <f>Data!EP144</f>
        <v>105.10499999999999</v>
      </c>
      <c r="CF144" s="50">
        <f>IF(ISBLANK(Data!EQ144), "", Data!EQ144)</f>
        <v>64</v>
      </c>
      <c r="CG144" s="50">
        <f>IF(ISBLANK(Data!ER144), "", Data!ER144)</f>
        <v>56</v>
      </c>
      <c r="CH144" s="61" t="str">
        <f>IF(ISBLANK(Data!ES144), "", Data!ES144)</f>
        <v>Richmond</v>
      </c>
      <c r="CI144" s="61">
        <f>IF(ISBLANK(Data!ET144), "", Data!ET144)</f>
        <v>120</v>
      </c>
    </row>
    <row r="145" spans="1:87" x14ac:dyDescent="0.45">
      <c r="A145" s="50">
        <f>IF(ISBLANK(Data!A145), "", Data!A145)</f>
        <v>45276</v>
      </c>
      <c r="B145" s="50" t="str">
        <f>IF(ISBLANK(Data!B145), "", Data!B145)</f>
        <v>Saint Joseph's</v>
      </c>
      <c r="C145" s="50">
        <f>IF(ISBLANK(Data!C145), "", Data!C145)</f>
        <v>252</v>
      </c>
      <c r="D145" s="50" t="str">
        <f>IF(ISBLANK(Data!D145), "", Data!D145)</f>
        <v>Iona</v>
      </c>
      <c r="E145" s="50">
        <f>IF(ISBLANK(Data!E145), "", Data!E145)</f>
        <v>124</v>
      </c>
      <c r="F145" s="50" t="str">
        <f>IF(ISBLANK(Data!F145), "", Data!F145)</f>
        <v>Y</v>
      </c>
      <c r="G145" s="50" t="str">
        <f>IF(ISBLANK(Data!G145), "", Data!G145)</f>
        <v>Saint Joseph's</v>
      </c>
      <c r="H145" s="50" t="str">
        <f>IF(ISBLANK(Data!H145), "", Data!H145)</f>
        <v>Iona</v>
      </c>
      <c r="I145" s="50" t="str">
        <f>IF(ISBLANK(Data!I145), "", Data!I145)</f>
        <v>Saint Joseph's</v>
      </c>
      <c r="J145" s="50" t="str">
        <f>IF(ISBLANK(Data!J145), "", Data!J145)</f>
        <v>Iona</v>
      </c>
      <c r="K145" s="50" t="str">
        <f>IF(ISBLANK(Data!K145), "", Data!K145)</f>
        <v>Saint Joseph's</v>
      </c>
      <c r="L145" s="50" t="str">
        <f>IF(ISBLANK(Data!L145), "", Data!L145)</f>
        <v>Iona</v>
      </c>
      <c r="M145" s="50" t="str">
        <f>IF(ISBLANK(Data!M145), "", Data!M145)</f>
        <v>St Josephs</v>
      </c>
      <c r="N145" s="50" t="str">
        <f>IF(ISBLANK(Data!N145), "", Data!N145)</f>
        <v>Iona</v>
      </c>
      <c r="O145" s="50" t="str">
        <f>IF(ISBLANK(Data!O145), "", Data!O145)</f>
        <v>Saint Joseph's</v>
      </c>
      <c r="P145" s="50" t="str">
        <f>IF(ISBLANK(Data!P145), "", Data!P145)</f>
        <v>Iona</v>
      </c>
      <c r="Q145" s="50" t="str">
        <f>IF(ISBLANK(Data!Q145), "", Data!Q145)</f>
        <v>Saint Joseph's</v>
      </c>
      <c r="R145" s="50" t="str">
        <f>IF(ISBLANK(Data!R145), "", Data!R145)</f>
        <v>Iona</v>
      </c>
      <c r="S145" s="20">
        <f>Data!W145-Data!CD145</f>
        <v>0.4</v>
      </c>
      <c r="T145" s="20">
        <f>Data!X145-Data!CE145</f>
        <v>10.489999999999998</v>
      </c>
      <c r="U145" s="20">
        <f>Data!Y145-Data!CF145</f>
        <v>4.2000000000000028</v>
      </c>
      <c r="V145" s="20">
        <f>Data!Z145-Data!CG145</f>
        <v>-6.2999999999999972</v>
      </c>
      <c r="W145" s="20">
        <f>Data!AA145-Data!CH145</f>
        <v>-0.90000000000000568</v>
      </c>
      <c r="X145" s="20">
        <f>Data!AB145-Data!CI145</f>
        <v>0.108</v>
      </c>
      <c r="Y145" s="20">
        <f>Data!AC145-Data!CJ145</f>
        <v>-3.3100000000000005</v>
      </c>
      <c r="Z145" s="20">
        <f>Data!AD145-Data!CK145</f>
        <v>-0.79999999999999716</v>
      </c>
      <c r="AA145" s="20">
        <f>Data!AE145-Data!CL145</f>
        <v>2.5999999999999943</v>
      </c>
      <c r="AB145" s="20">
        <f>Data!AF145-Data!CM145</f>
        <v>-3.99</v>
      </c>
      <c r="AC145" s="20">
        <f>Data!AG145-Data!CN145</f>
        <v>3.5</v>
      </c>
      <c r="AD145" s="20">
        <f>Data!AH145-Data!CO145</f>
        <v>-7.2999999999999972</v>
      </c>
      <c r="AE145" s="20">
        <f>Data!AI145-Data!CP145</f>
        <v>0.28429999999999994</v>
      </c>
      <c r="AF145" s="20">
        <f>Data!AJ145-Data!CQ145</f>
        <v>4.2</v>
      </c>
      <c r="AG145" s="20">
        <f>Data!AK145-Data!CR145</f>
        <v>0.42000000000000004</v>
      </c>
      <c r="AH145" s="20">
        <f>Data!AL145-Data!CS145</f>
        <v>191</v>
      </c>
      <c r="AI145" s="20">
        <f>Data!AM145-Data!CT145</f>
        <v>11.209999999999999</v>
      </c>
      <c r="AJ145" s="20">
        <f>Data!AN145-Data!CU145</f>
        <v>0.31000000000000005</v>
      </c>
      <c r="AK145" s="20">
        <f>Data!AO145-Data!CV145</f>
        <v>33</v>
      </c>
      <c r="AL145" s="20">
        <f>Data!AP145-Data!CW145</f>
        <v>-76</v>
      </c>
      <c r="AM145" s="20">
        <f>Data!AQ145-Data!CX145</f>
        <v>8</v>
      </c>
      <c r="AN145" s="20">
        <f>Data!AR145-Data!CY145</f>
        <v>2.4000000000000021E-2</v>
      </c>
      <c r="AO145" s="20">
        <f>Data!AS145-Data!CZ145</f>
        <v>24</v>
      </c>
      <c r="AP145" s="20">
        <f>Data!AT145-Data!DA145</f>
        <v>70</v>
      </c>
      <c r="AQ145" s="20">
        <f>Data!AU145-Data!DB145</f>
        <v>-4.0000000000000036E-3</v>
      </c>
      <c r="AR145" s="20">
        <f>Data!AV145-Data!DC145</f>
        <v>-27</v>
      </c>
      <c r="AS145" s="20">
        <f>Data!AW145-Data!DD145</f>
        <v>-54</v>
      </c>
      <c r="AT145" s="20">
        <f>Data!AX145-Data!DE145</f>
        <v>6.0999999999999943E-2</v>
      </c>
      <c r="AU145" s="20">
        <f>Data!AY145-Data!DF145</f>
        <v>-10</v>
      </c>
      <c r="AV145" s="20">
        <f>Data!AZ145-Data!DG145</f>
        <v>-1</v>
      </c>
      <c r="AW145" s="20">
        <f>Data!BA145-Data!DH145</f>
        <v>30</v>
      </c>
      <c r="AX145" s="20">
        <f>Data!BB145-Data!DI145</f>
        <v>3</v>
      </c>
      <c r="AY145" s="20">
        <f>Data!BC145-Data!DJ145</f>
        <v>32</v>
      </c>
      <c r="AZ145" s="20">
        <f>Data!BD145-Data!DK145</f>
        <v>-22</v>
      </c>
      <c r="BA145" s="20">
        <f>Data!BE145-Data!DL145</f>
        <v>7</v>
      </c>
      <c r="BB145" s="20">
        <f>Data!BF145-Data!DM145</f>
        <v>-4</v>
      </c>
      <c r="BC145" s="20">
        <f>Data!BG145-Data!DN145</f>
        <v>-45</v>
      </c>
      <c r="BD145" s="20">
        <f>Data!BH145-Data!DO145</f>
        <v>3.2999999999999972</v>
      </c>
      <c r="BE145" s="20">
        <f>Data!BI145-Data!DP145</f>
        <v>-7.6000000000000085</v>
      </c>
      <c r="BF145" s="20">
        <f>Data!BJ145-Data!DQ145</f>
        <v>10.9</v>
      </c>
      <c r="BG145" s="20">
        <f>Data!BK145-Data!DR145</f>
        <v>0.30600000000000005</v>
      </c>
      <c r="BH145" s="20">
        <f>Data!BL145-Data!DS145</f>
        <v>-0.40000000000000036</v>
      </c>
      <c r="BI145" s="20">
        <f>Data!BM145-Data!DT145</f>
        <v>-0.16000000000000003</v>
      </c>
      <c r="BJ145" s="20">
        <f>Data!BN145-Data!DU145</f>
        <v>7</v>
      </c>
      <c r="BK145" s="20">
        <f>Data!BO145-Data!DV145</f>
        <v>-5.4</v>
      </c>
      <c r="BL145" s="20">
        <f>Data!BP145-Data!DW145</f>
        <v>0.70000000000000018</v>
      </c>
      <c r="BM145" s="20">
        <f>Data!BQ145-Data!DX145</f>
        <v>-2.1999999999999993</v>
      </c>
      <c r="BN145" s="20">
        <f>Data!BR145-Data!DY145</f>
        <v>-4.5</v>
      </c>
      <c r="BO145" s="20">
        <f>Data!BS145-Data!DZ145</f>
        <v>-182</v>
      </c>
      <c r="BP145" s="20">
        <f>Data!BT145-Data!EA145</f>
        <v>0.11800000000000005</v>
      </c>
      <c r="BQ145" s="20">
        <f>Data!BU145-Data!EB145</f>
        <v>3</v>
      </c>
      <c r="BR145" s="20">
        <f>Data!BV145-Data!EC145</f>
        <v>-147</v>
      </c>
      <c r="BS145" s="20">
        <f>Data!BW145-Data!ED145</f>
        <v>-75</v>
      </c>
      <c r="BT145" s="20">
        <f>Data!BX145-Data!EE145</f>
        <v>-214</v>
      </c>
      <c r="BU145" s="20">
        <f>Data!BY145-Data!EF145</f>
        <v>-40</v>
      </c>
      <c r="BV145" s="20">
        <f>Data!BZ145-Data!EG145</f>
        <v>-93</v>
      </c>
      <c r="BW145" s="20">
        <f>Data!CA145-Data!EH145</f>
        <v>-103.7</v>
      </c>
      <c r="BX145" s="20">
        <f>Data!CB145-Data!EI145</f>
        <v>-177</v>
      </c>
      <c r="BY145" s="20">
        <f>Data!CC145-Data!EJ145</f>
        <v>-44</v>
      </c>
      <c r="BZ145" s="20">
        <f>Data!EK145</f>
        <v>11234.31</v>
      </c>
      <c r="CA145" s="20">
        <f>Data!EL145</f>
        <v>10145.040000000001</v>
      </c>
      <c r="CB145" s="20">
        <f>Data!EM145</f>
        <v>109.47999999999999</v>
      </c>
      <c r="CC145" s="20">
        <f>Data!EN145</f>
        <v>86.100000000000009</v>
      </c>
      <c r="CD145" s="20">
        <f>Data!EO145</f>
        <v>10.261000000000001</v>
      </c>
      <c r="CE145" s="20">
        <f>Data!EP145</f>
        <v>144.6</v>
      </c>
      <c r="CF145" s="50">
        <f>IF(ISBLANK(Data!EQ145), "", Data!EQ145)</f>
        <v>83</v>
      </c>
      <c r="CG145" s="50">
        <f>IF(ISBLANK(Data!ER145), "", Data!ER145)</f>
        <v>58</v>
      </c>
      <c r="CH145" s="61" t="str">
        <f>IF(ISBLANK(Data!ES145), "", Data!ES145)</f>
        <v>Saint Joseph's</v>
      </c>
      <c r="CI145" s="61">
        <f>IF(ISBLANK(Data!ET145), "", Data!ET145)</f>
        <v>141</v>
      </c>
    </row>
    <row r="146" spans="1:87" x14ac:dyDescent="0.45">
      <c r="A146" s="50">
        <f>IF(ISBLANK(Data!A146), "", Data!A146)</f>
        <v>45276</v>
      </c>
      <c r="B146" s="50" t="str">
        <f>IF(ISBLANK(Data!B146), "", Data!B146)</f>
        <v>Cincinnati</v>
      </c>
      <c r="C146" s="50">
        <f>IF(ISBLANK(Data!C146), "", Data!C146)</f>
        <v>52</v>
      </c>
      <c r="D146" s="50" t="str">
        <f>IF(ISBLANK(Data!D146), "", Data!D146)</f>
        <v>Dayton</v>
      </c>
      <c r="E146" s="50">
        <f>IF(ISBLANK(Data!E146), "", Data!E146)</f>
        <v>66</v>
      </c>
      <c r="F146" s="50" t="str">
        <f>IF(ISBLANK(Data!F146), "", Data!F146)</f>
        <v>N</v>
      </c>
      <c r="G146" s="50" t="str">
        <f>IF(ISBLANK(Data!G146), "", Data!G146)</f>
        <v>Cincinnati</v>
      </c>
      <c r="H146" s="50" t="str">
        <f>IF(ISBLANK(Data!H146), "", Data!H146)</f>
        <v>Dayton</v>
      </c>
      <c r="I146" s="50" t="str">
        <f>IF(ISBLANK(Data!I146), "", Data!I146)</f>
        <v>Cincinnati</v>
      </c>
      <c r="J146" s="50" t="str">
        <f>IF(ISBLANK(Data!J146), "", Data!J146)</f>
        <v>Dayton</v>
      </c>
      <c r="K146" s="50" t="str">
        <f>IF(ISBLANK(Data!K146), "", Data!K146)</f>
        <v>Cincinnati</v>
      </c>
      <c r="L146" s="50" t="str">
        <f>IF(ISBLANK(Data!L146), "", Data!L146)</f>
        <v>Dayton</v>
      </c>
      <c r="M146" s="50" t="str">
        <f>IF(ISBLANK(Data!M146), "", Data!M146)</f>
        <v>Cincinnati</v>
      </c>
      <c r="N146" s="50" t="str">
        <f>IF(ISBLANK(Data!N146), "", Data!N146)</f>
        <v>Dayton</v>
      </c>
      <c r="O146" s="50" t="str">
        <f>IF(ISBLANK(Data!O146), "", Data!O146)</f>
        <v>Cincinnati</v>
      </c>
      <c r="P146" s="50" t="str">
        <f>IF(ISBLANK(Data!P146), "", Data!P146)</f>
        <v>Dayton</v>
      </c>
      <c r="Q146" s="50" t="str">
        <f>IF(ISBLANK(Data!Q146), "", Data!Q146)</f>
        <v>Cincinnati</v>
      </c>
      <c r="R146" s="50" t="str">
        <f>IF(ISBLANK(Data!R146), "", Data!R146)</f>
        <v>Dayton</v>
      </c>
      <c r="S146" s="20">
        <f>Data!W146-Data!CD146</f>
        <v>0.11111111111111094</v>
      </c>
      <c r="T146" s="20">
        <f>Data!X146-Data!CE146</f>
        <v>5.84</v>
      </c>
      <c r="U146" s="20">
        <f>Data!Y146-Data!CF146</f>
        <v>0.70000000000000284</v>
      </c>
      <c r="V146" s="20">
        <f>Data!Z146-Data!CG146</f>
        <v>-5.2000000000000028</v>
      </c>
      <c r="W146" s="20">
        <f>Data!AA146-Data!CH146</f>
        <v>7.0000000000000071</v>
      </c>
      <c r="X146" s="20">
        <f>Data!AB146-Data!CI146</f>
        <v>-0.11699999999999999</v>
      </c>
      <c r="Y146" s="20">
        <f>Data!AC146-Data!CJ146</f>
        <v>-8.2800000000000011</v>
      </c>
      <c r="Z146" s="20">
        <f>Data!AD146-Data!CK146</f>
        <v>-4.3999999999999915</v>
      </c>
      <c r="AA146" s="20">
        <f>Data!AE146-Data!CL146</f>
        <v>3.7999999999999972</v>
      </c>
      <c r="AB146" s="20">
        <f>Data!AF146-Data!CM146</f>
        <v>-8.2800000000000011</v>
      </c>
      <c r="AC146" s="20">
        <f>Data!AG146-Data!CN146</f>
        <v>0.39999999999999147</v>
      </c>
      <c r="AD146" s="20">
        <f>Data!AH146-Data!CO146</f>
        <v>-3.3999999999999915</v>
      </c>
      <c r="AE146" s="20">
        <f>Data!AI146-Data!CP146</f>
        <v>6.6799999999999971E-2</v>
      </c>
      <c r="AF146" s="20">
        <f>Data!AJ146-Data!CQ146</f>
        <v>-0.4</v>
      </c>
      <c r="AG146" s="20">
        <f>Data!AK146-Data!CR146</f>
        <v>-4.4444444444444453E-2</v>
      </c>
      <c r="AH146" s="20">
        <f>Data!AL146-Data!CS146</f>
        <v>40</v>
      </c>
      <c r="AI146" s="20">
        <f>Data!AM146-Data!CT146</f>
        <v>7.4699999999999989</v>
      </c>
      <c r="AJ146" s="20">
        <f>Data!AN146-Data!CU146</f>
        <v>-6.31</v>
      </c>
      <c r="AK146" s="20">
        <f>Data!AO146-Data!CV146</f>
        <v>133</v>
      </c>
      <c r="AL146" s="20">
        <f>Data!AP146-Data!CW146</f>
        <v>9</v>
      </c>
      <c r="AM146" s="20">
        <f>Data!AQ146-Data!CX146</f>
        <v>145</v>
      </c>
      <c r="AN146" s="20">
        <f>Data!AR146-Data!CY146</f>
        <v>-5.0000000000000044E-3</v>
      </c>
      <c r="AO146" s="20">
        <f>Data!AS146-Data!CZ146</f>
        <v>-5</v>
      </c>
      <c r="AP146" s="20">
        <f>Data!AT146-Data!DA146</f>
        <v>14</v>
      </c>
      <c r="AQ146" s="20">
        <f>Data!AU146-Data!DB146</f>
        <v>-4.8000000000000043E-2</v>
      </c>
      <c r="AR146" s="20">
        <f>Data!AV146-Data!DC146</f>
        <v>6</v>
      </c>
      <c r="AS146" s="20">
        <f>Data!AW146-Data!DD146</f>
        <v>14</v>
      </c>
      <c r="AT146" s="20">
        <f>Data!AX146-Data!DE146</f>
        <v>-2.300000000000002E-2</v>
      </c>
      <c r="AU146" s="20">
        <f>Data!AY146-Data!DF146</f>
        <v>45</v>
      </c>
      <c r="AV146" s="20">
        <f>Data!AZ146-Data!DG146</f>
        <v>5</v>
      </c>
      <c r="AW146" s="20">
        <f>Data!BA146-Data!DH146</f>
        <v>102</v>
      </c>
      <c r="AX146" s="20">
        <f>Data!BB146-Data!DI146</f>
        <v>11.333333333333329</v>
      </c>
      <c r="AY146" s="20">
        <f>Data!BC146-Data!DJ146</f>
        <v>19</v>
      </c>
      <c r="AZ146" s="20">
        <f>Data!BD146-Data!DK146</f>
        <v>10</v>
      </c>
      <c r="BA146" s="20">
        <f>Data!BE146-Data!DL146</f>
        <v>-6</v>
      </c>
      <c r="BB146" s="20">
        <f>Data!BF146-Data!DM146</f>
        <v>-19</v>
      </c>
      <c r="BC146" s="20">
        <f>Data!BG146-Data!DN146</f>
        <v>7</v>
      </c>
      <c r="BD146" s="20">
        <f>Data!BH146-Data!DO146</f>
        <v>14.799999999999997</v>
      </c>
      <c r="BE146" s="20">
        <f>Data!BI146-Data!DP146</f>
        <v>1</v>
      </c>
      <c r="BF146" s="20">
        <f>Data!BJ146-Data!DQ146</f>
        <v>13.776999999999997</v>
      </c>
      <c r="BG146" s="20">
        <f>Data!BK146-Data!DR146</f>
        <v>0.48399999999999999</v>
      </c>
      <c r="BH146" s="20">
        <f>Data!BL146-Data!DS146</f>
        <v>-2.1110000000000007</v>
      </c>
      <c r="BI146" s="20">
        <f>Data!BM146-Data!DT146</f>
        <v>0.20900000000000002</v>
      </c>
      <c r="BJ146" s="20">
        <f>Data!BN146-Data!DU146</f>
        <v>1.5</v>
      </c>
      <c r="BK146" s="20">
        <f>Data!BO146-Data!DV146</f>
        <v>1.5</v>
      </c>
      <c r="BL146" s="20">
        <f>Data!BP146-Data!DW146</f>
        <v>-0.70000000000000018</v>
      </c>
      <c r="BM146" s="20">
        <f>Data!BQ146-Data!DX146</f>
        <v>1.1111111111111107</v>
      </c>
      <c r="BN146" s="20">
        <f>Data!BR146-Data!DY146</f>
        <v>0.70000000000000107</v>
      </c>
      <c r="BO146" s="20">
        <f>Data!BS146-Data!DZ146</f>
        <v>69</v>
      </c>
      <c r="BP146" s="20">
        <f>Data!BT146-Data!EA146</f>
        <v>-6.0999999999999943E-2</v>
      </c>
      <c r="BQ146" s="20">
        <f>Data!BU146-Data!EB146</f>
        <v>2</v>
      </c>
      <c r="BR146" s="20">
        <f>Data!BV146-Data!EC146</f>
        <v>-20</v>
      </c>
      <c r="BS146" s="20">
        <f>Data!BW146-Data!ED146</f>
        <v>5</v>
      </c>
      <c r="BT146" s="20">
        <f>Data!BX146-Data!EE146</f>
        <v>11</v>
      </c>
      <c r="BU146" s="20">
        <f>Data!BY146-Data!EF146</f>
        <v>-31</v>
      </c>
      <c r="BV146" s="20">
        <f>Data!BZ146-Data!EG146</f>
        <v>-31</v>
      </c>
      <c r="BW146" s="20">
        <f>Data!CA146-Data!EH146</f>
        <v>-2.7999999999999972</v>
      </c>
      <c r="BX146" s="20">
        <f>Data!CB146-Data!EI146</f>
        <v>63</v>
      </c>
      <c r="BY146" s="20">
        <f>Data!CC146-Data!EJ146</f>
        <v>72</v>
      </c>
      <c r="BZ146" s="20">
        <f>Data!EK146</f>
        <v>11600.160000000002</v>
      </c>
      <c r="CA146" s="20">
        <f>Data!EL146</f>
        <v>10937.94</v>
      </c>
      <c r="CB146" s="20">
        <f>Data!EM146</f>
        <v>53.840111111111106</v>
      </c>
      <c r="CC146" s="20">
        <f>Data!EN146</f>
        <v>78.666666666666657</v>
      </c>
      <c r="CD146" s="20">
        <f>Data!EO146</f>
        <v>10.410400000000001</v>
      </c>
      <c r="CE146" s="20">
        <f>Data!EP146</f>
        <v>86.009999999999991</v>
      </c>
      <c r="CF146" s="50">
        <f>IF(ISBLANK(Data!EQ146), "", Data!EQ146)</f>
        <v>68</v>
      </c>
      <c r="CG146" s="50">
        <f>IF(ISBLANK(Data!ER146), "", Data!ER146)</f>
        <v>82</v>
      </c>
      <c r="CH146" s="61" t="str">
        <f>IF(ISBLANK(Data!ES146), "", Data!ES146)</f>
        <v>Dayton</v>
      </c>
      <c r="CI146" s="61">
        <f>IF(ISBLANK(Data!ET146), "", Data!ET146)</f>
        <v>150</v>
      </c>
    </row>
    <row r="147" spans="1:87" x14ac:dyDescent="0.45">
      <c r="A147" s="50">
        <f>IF(ISBLANK(Data!A147), "", Data!A147)</f>
        <v>45276</v>
      </c>
      <c r="B147" s="50" t="str">
        <f>IF(ISBLANK(Data!B147), "", Data!B147)</f>
        <v>Mississippi</v>
      </c>
      <c r="C147" s="50">
        <f>IF(ISBLANK(Data!C147), "", Data!C147)</f>
        <v>176</v>
      </c>
      <c r="D147" s="50" t="str">
        <f>IF(ISBLANK(Data!D147), "", Data!D147)</f>
        <v>California</v>
      </c>
      <c r="E147" s="50">
        <f>IF(ISBLANK(Data!E147), "", Data!E147)</f>
        <v>41</v>
      </c>
      <c r="F147" s="50" t="str">
        <f>IF(ISBLANK(Data!F147), "", Data!F147)</f>
        <v>Y</v>
      </c>
      <c r="G147" s="50" t="str">
        <f>IF(ISBLANK(Data!G147), "", Data!G147)</f>
        <v>Mississippi</v>
      </c>
      <c r="H147" s="50" t="str">
        <f>IF(ISBLANK(Data!H147), "", Data!H147)</f>
        <v>California</v>
      </c>
      <c r="I147" s="50" t="str">
        <f>IF(ISBLANK(Data!I147), "", Data!I147)</f>
        <v>Mississippi</v>
      </c>
      <c r="J147" s="50" t="str">
        <f>IF(ISBLANK(Data!J147), "", Data!J147)</f>
        <v>California</v>
      </c>
      <c r="K147" s="50" t="str">
        <f>IF(ISBLANK(Data!K147), "", Data!K147)</f>
        <v>Mississippi</v>
      </c>
      <c r="L147" s="50" t="str">
        <f>IF(ISBLANK(Data!L147), "", Data!L147)</f>
        <v>California</v>
      </c>
      <c r="M147" s="50" t="str">
        <f>IF(ISBLANK(Data!M147), "", Data!M147)</f>
        <v>Mississippi</v>
      </c>
      <c r="N147" s="50" t="str">
        <f>IF(ISBLANK(Data!N147), "", Data!N147)</f>
        <v>California</v>
      </c>
      <c r="O147" s="50" t="str">
        <f>IF(ISBLANK(Data!O147), "", Data!O147)</f>
        <v>Ole Miss</v>
      </c>
      <c r="P147" s="50" t="str">
        <f>IF(ISBLANK(Data!P147), "", Data!P147)</f>
        <v>California</v>
      </c>
      <c r="Q147" s="50" t="str">
        <f>IF(ISBLANK(Data!Q147), "", Data!Q147)</f>
        <v>Ole Miss</v>
      </c>
      <c r="R147" s="50" t="str">
        <f>IF(ISBLANK(Data!R147), "", Data!R147)</f>
        <v>California</v>
      </c>
      <c r="S147" s="20">
        <f>Data!W147-Data!CD147</f>
        <v>0.66666666666666696</v>
      </c>
      <c r="T147" s="20">
        <f>Data!X147-Data!CE147</f>
        <v>7.6000000000000005</v>
      </c>
      <c r="U147" s="20">
        <f>Data!Y147-Data!CF147</f>
        <v>1.3999999999999915</v>
      </c>
      <c r="V147" s="20">
        <f>Data!Z147-Data!CG147</f>
        <v>-6.2999999999999972</v>
      </c>
      <c r="W147" s="20">
        <f>Data!AA147-Data!CH147</f>
        <v>-1.2000000000000028</v>
      </c>
      <c r="X147" s="20">
        <f>Data!AB147-Data!CI147</f>
        <v>0.36599999999999999</v>
      </c>
      <c r="Y147" s="20">
        <f>Data!AC147-Data!CJ147</f>
        <v>-8.9999999999999858E-2</v>
      </c>
      <c r="Z147" s="20">
        <f>Data!AD147-Data!CK147</f>
        <v>-0.20000000000000284</v>
      </c>
      <c r="AA147" s="20">
        <f>Data!AE147-Data!CL147</f>
        <v>-0.10000000000000853</v>
      </c>
      <c r="AB147" s="20">
        <f>Data!AF147-Data!CM147</f>
        <v>-8.9999999999999858E-2</v>
      </c>
      <c r="AC147" s="20">
        <f>Data!AG147-Data!CN147</f>
        <v>-0.19999999999998863</v>
      </c>
      <c r="AD147" s="20">
        <f>Data!AH147-Data!CO147</f>
        <v>-7.3000000000000114</v>
      </c>
      <c r="AE147" s="20">
        <f>Data!AI147-Data!CP147</f>
        <v>0.17349999999999999</v>
      </c>
      <c r="AF147" s="20">
        <f>Data!AJ147-Data!CQ147</f>
        <v>6</v>
      </c>
      <c r="AG147" s="20">
        <f>Data!AK147-Data!CR147</f>
        <v>0.66666666666666663</v>
      </c>
      <c r="AH147" s="20">
        <f>Data!AL147-Data!CS147</f>
        <v>207</v>
      </c>
      <c r="AI147" s="20">
        <f>Data!AM147-Data!CT147</f>
        <v>4.6400000000000006</v>
      </c>
      <c r="AJ147" s="20">
        <f>Data!AN147-Data!CU147</f>
        <v>-1.25</v>
      </c>
      <c r="AK147" s="20">
        <f>Data!AO147-Data!CV147</f>
        <v>-27</v>
      </c>
      <c r="AL147" s="20">
        <f>Data!AP147-Data!CW147</f>
        <v>-80</v>
      </c>
      <c r="AM147" s="20">
        <f>Data!AQ147-Data!CX147</f>
        <v>-22</v>
      </c>
      <c r="AN147" s="20">
        <f>Data!AR147-Data!CY147</f>
        <v>7.0000000000000062E-3</v>
      </c>
      <c r="AO147" s="20">
        <f>Data!AS147-Data!CZ147</f>
        <v>-18</v>
      </c>
      <c r="AP147" s="20">
        <f>Data!AT147-Data!DA147</f>
        <v>-66</v>
      </c>
      <c r="AQ147" s="20">
        <f>Data!AU147-Data!DB147</f>
        <v>2.5999999999999968E-2</v>
      </c>
      <c r="AR147" s="20">
        <f>Data!AV147-Data!DC147</f>
        <v>3</v>
      </c>
      <c r="AS147" s="20">
        <f>Data!AW147-Data!DD147</f>
        <v>9</v>
      </c>
      <c r="AT147" s="20">
        <f>Data!AX147-Data!DE147</f>
        <v>-2.0000000000000018E-2</v>
      </c>
      <c r="AU147" s="20">
        <f>Data!AY147-Data!DF147</f>
        <v>-21</v>
      </c>
      <c r="AV147" s="20">
        <f>Data!AZ147-Data!DG147</f>
        <v>-2.3333333333333339</v>
      </c>
      <c r="AW147" s="20">
        <f>Data!BA147-Data!DH147</f>
        <v>-22</v>
      </c>
      <c r="AX147" s="20">
        <f>Data!BB147-Data!DI147</f>
        <v>-2.44444444444445</v>
      </c>
      <c r="AY147" s="20">
        <f>Data!BC147-Data!DJ147</f>
        <v>47</v>
      </c>
      <c r="AZ147" s="20">
        <f>Data!BD147-Data!DK147</f>
        <v>27</v>
      </c>
      <c r="BA147" s="20">
        <f>Data!BE147-Data!DL147</f>
        <v>34</v>
      </c>
      <c r="BB147" s="20">
        <f>Data!BF147-Data!DM147</f>
        <v>-28</v>
      </c>
      <c r="BC147" s="20">
        <f>Data!BG147-Data!DN147</f>
        <v>-32</v>
      </c>
      <c r="BD147" s="20">
        <f>Data!BH147-Data!DO147</f>
        <v>-3</v>
      </c>
      <c r="BE147" s="20">
        <f>Data!BI147-Data!DP147</f>
        <v>-8.8889999999999958</v>
      </c>
      <c r="BF147" s="20">
        <f>Data!BJ147-Data!DQ147</f>
        <v>5.8889999999999993</v>
      </c>
      <c r="BG147" s="20">
        <f>Data!BK147-Data!DR147</f>
        <v>0.69300000000000006</v>
      </c>
      <c r="BH147" s="20">
        <f>Data!BL147-Data!DS147</f>
        <v>-3.1110000000000007</v>
      </c>
      <c r="BI147" s="20">
        <f>Data!BM147-Data!DT147</f>
        <v>0.38200000000000001</v>
      </c>
      <c r="BJ147" s="20">
        <f>Data!BN147-Data!DU147</f>
        <v>-7.2999999999999972</v>
      </c>
      <c r="BK147" s="20">
        <f>Data!BO147-Data!DV147</f>
        <v>1</v>
      </c>
      <c r="BL147" s="20">
        <f>Data!BP147-Data!DW147</f>
        <v>3.8000000000000003</v>
      </c>
      <c r="BM147" s="20">
        <f>Data!BQ147-Data!DX147</f>
        <v>2.9999999999999991</v>
      </c>
      <c r="BN147" s="20">
        <f>Data!BR147-Data!DY147</f>
        <v>-3.5</v>
      </c>
      <c r="BO147" s="20">
        <f>Data!BS147-Data!DZ147</f>
        <v>-282</v>
      </c>
      <c r="BP147" s="20">
        <f>Data!BT147-Data!EA147</f>
        <v>0.22200000000000003</v>
      </c>
      <c r="BQ147" s="20">
        <f>Data!BU147-Data!EB147</f>
        <v>5</v>
      </c>
      <c r="BR147" s="20">
        <f>Data!BV147-Data!EC147</f>
        <v>-169</v>
      </c>
      <c r="BS147" s="20">
        <f>Data!BW147-Data!ED147</f>
        <v>-228</v>
      </c>
      <c r="BT147" s="20">
        <f>Data!BX147-Data!EE147</f>
        <v>-291</v>
      </c>
      <c r="BU147" s="20">
        <f>Data!BY147-Data!EF147</f>
        <v>-70</v>
      </c>
      <c r="BV147" s="20">
        <f>Data!BZ147-Data!EG147</f>
        <v>-71</v>
      </c>
      <c r="BW147" s="20">
        <f>Data!CA147-Data!EH147</f>
        <v>-161.89999999999998</v>
      </c>
      <c r="BX147" s="20">
        <f>Data!CB147-Data!EI147</f>
        <v>-272</v>
      </c>
      <c r="BY147" s="20">
        <f>Data!CC147-Data!EJ147</f>
        <v>-197</v>
      </c>
      <c r="BZ147" s="20">
        <f>Data!EK147</f>
        <v>11750.07</v>
      </c>
      <c r="CA147" s="20">
        <f>Data!EL147</f>
        <v>10920.78</v>
      </c>
      <c r="CB147" s="20">
        <f>Data!EM147</f>
        <v>56.864777777777775</v>
      </c>
      <c r="CC147" s="20">
        <f>Data!EN147</f>
        <v>115.1111111111111</v>
      </c>
      <c r="CD147" s="20">
        <f>Data!EO147</f>
        <v>11.069099999999999</v>
      </c>
      <c r="CE147" s="20">
        <f>Data!EP147</f>
        <v>120.212</v>
      </c>
      <c r="CF147" s="50">
        <f>IF(ISBLANK(Data!EQ147), "", Data!EQ147)</f>
        <v>88</v>
      </c>
      <c r="CG147" s="50">
        <f>IF(ISBLANK(Data!ER147), "", Data!ER147)</f>
        <v>78</v>
      </c>
      <c r="CH147" s="61" t="str">
        <f>IF(ISBLANK(Data!ES147), "", Data!ES147)</f>
        <v>Mississippi</v>
      </c>
      <c r="CI147" s="61">
        <f>IF(ISBLANK(Data!ET147), "", Data!ET147)</f>
        <v>166</v>
      </c>
    </row>
    <row r="148" spans="1:87" x14ac:dyDescent="0.45">
      <c r="A148" s="50">
        <f>IF(ISBLANK(Data!A148), "", Data!A148)</f>
        <v>45276</v>
      </c>
      <c r="B148" s="50" t="str">
        <f>IF(ISBLANK(Data!B148), "", Data!B148)</f>
        <v>Texas Tech</v>
      </c>
      <c r="C148" s="50">
        <f>IF(ISBLANK(Data!C148), "", Data!C148)</f>
        <v>303</v>
      </c>
      <c r="D148" s="50" t="str">
        <f>IF(ISBLANK(Data!D148), "", Data!D148)</f>
        <v>Vanderbilt</v>
      </c>
      <c r="E148" s="50">
        <f>IF(ISBLANK(Data!E148), "", Data!E148)</f>
        <v>336</v>
      </c>
      <c r="F148" s="50" t="str">
        <f>IF(ISBLANK(Data!F148), "", Data!F148)</f>
        <v>Y</v>
      </c>
      <c r="G148" s="50" t="str">
        <f>IF(ISBLANK(Data!G148), "", Data!G148)</f>
        <v>Texas Tech</v>
      </c>
      <c r="H148" s="50" t="str">
        <f>IF(ISBLANK(Data!H148), "", Data!H148)</f>
        <v>Vanderbilt</v>
      </c>
      <c r="I148" s="50" t="str">
        <f>IF(ISBLANK(Data!I148), "", Data!I148)</f>
        <v>Texas Tech</v>
      </c>
      <c r="J148" s="50" t="str">
        <f>IF(ISBLANK(Data!J148), "", Data!J148)</f>
        <v>Vanderbilt</v>
      </c>
      <c r="K148" s="50" t="str">
        <f>IF(ISBLANK(Data!K148), "", Data!K148)</f>
        <v>Texas Tech</v>
      </c>
      <c r="L148" s="50" t="str">
        <f>IF(ISBLANK(Data!L148), "", Data!L148)</f>
        <v>Vanderbilt</v>
      </c>
      <c r="M148" s="50" t="str">
        <f>IF(ISBLANK(Data!M148), "", Data!M148)</f>
        <v>Texas Tech</v>
      </c>
      <c r="N148" s="50" t="str">
        <f>IF(ISBLANK(Data!N148), "", Data!N148)</f>
        <v>Vanderbilt</v>
      </c>
      <c r="O148" s="50" t="str">
        <f>IF(ISBLANK(Data!O148), "", Data!O148)</f>
        <v>Texas Tech</v>
      </c>
      <c r="P148" s="50" t="str">
        <f>IF(ISBLANK(Data!P148), "", Data!P148)</f>
        <v>Vanderbilt</v>
      </c>
      <c r="Q148" s="50" t="str">
        <f>IF(ISBLANK(Data!Q148), "", Data!Q148)</f>
        <v>Texas Tech</v>
      </c>
      <c r="R148" s="50" t="str">
        <f>IF(ISBLANK(Data!R148), "", Data!R148)</f>
        <v>Vanderbilt</v>
      </c>
      <c r="S148" s="20">
        <f>Data!W148-Data!CD148</f>
        <v>0.33333333333333404</v>
      </c>
      <c r="T148" s="20">
        <f>Data!X148-Data!CE148</f>
        <v>16.650000000000002</v>
      </c>
      <c r="U148" s="20">
        <f>Data!Y148-Data!CF148</f>
        <v>5.5</v>
      </c>
      <c r="V148" s="20">
        <f>Data!Z148-Data!CG148</f>
        <v>-11.200000000000003</v>
      </c>
      <c r="W148" s="20">
        <f>Data!AA148-Data!CH148</f>
        <v>1.5</v>
      </c>
      <c r="X148" s="20">
        <f>Data!AB148-Data!CI148</f>
        <v>6.9999999999999993E-3</v>
      </c>
      <c r="Y148" s="20">
        <f>Data!AC148-Data!CJ148</f>
        <v>4.75</v>
      </c>
      <c r="Z148" s="20">
        <f>Data!AD148-Data!CK148</f>
        <v>4.2000000000000028</v>
      </c>
      <c r="AA148" s="20">
        <f>Data!AE148-Data!CL148</f>
        <v>-0.5</v>
      </c>
      <c r="AB148" s="20">
        <f>Data!AF148-Data!CM148</f>
        <v>4.75</v>
      </c>
      <c r="AC148" s="20">
        <f>Data!AG148-Data!CN148</f>
        <v>4.1000000000000085</v>
      </c>
      <c r="AD148" s="20">
        <f>Data!AH148-Data!CO148</f>
        <v>-9.7000000000000028</v>
      </c>
      <c r="AE148" s="20">
        <f>Data!AI148-Data!CP148</f>
        <v>0.32690000000000002</v>
      </c>
      <c r="AF148" s="20">
        <f>Data!AJ148-Data!CQ148</f>
        <v>3.5</v>
      </c>
      <c r="AG148" s="20">
        <f>Data!AK148-Data!CR148</f>
        <v>0.38888888888888884</v>
      </c>
      <c r="AH148" s="20">
        <f>Data!AL148-Data!CS148</f>
        <v>190</v>
      </c>
      <c r="AI148" s="20">
        <f>Data!AM148-Data!CT148</f>
        <v>14.7</v>
      </c>
      <c r="AJ148" s="20">
        <f>Data!AN148-Data!CU148</f>
        <v>3.25</v>
      </c>
      <c r="AK148" s="20">
        <f>Data!AO148-Data!CV148</f>
        <v>50</v>
      </c>
      <c r="AL148" s="20">
        <f>Data!AP148-Data!CW148</f>
        <v>-53</v>
      </c>
      <c r="AM148" s="20">
        <f>Data!AQ148-Data!CX148</f>
        <v>22</v>
      </c>
      <c r="AN148" s="20">
        <f>Data!AR148-Data!CY148</f>
        <v>2.9000000000000026E-2</v>
      </c>
      <c r="AO148" s="20">
        <f>Data!AS148-Data!CZ148</f>
        <v>3</v>
      </c>
      <c r="AP148" s="20">
        <f>Data!AT148-Data!DA148</f>
        <v>-4</v>
      </c>
      <c r="AQ148" s="20">
        <f>Data!AU148-Data!DB148</f>
        <v>1.8000000000000016E-2</v>
      </c>
      <c r="AR148" s="20">
        <f>Data!AV148-Data!DC148</f>
        <v>-1</v>
      </c>
      <c r="AS148" s="20">
        <f>Data!AW148-Data!DD148</f>
        <v>-16</v>
      </c>
      <c r="AT148" s="20">
        <f>Data!AX148-Data!DE148</f>
        <v>5.5000000000000049E-2</v>
      </c>
      <c r="AU148" s="20">
        <f>Data!AY148-Data!DF148</f>
        <v>4</v>
      </c>
      <c r="AV148" s="20">
        <f>Data!AZ148-Data!DG148</f>
        <v>0.44444444444444464</v>
      </c>
      <c r="AW148" s="20">
        <f>Data!BA148-Data!DH148</f>
        <v>10</v>
      </c>
      <c r="AX148" s="20">
        <f>Data!BB148-Data!DI148</f>
        <v>1.1111111111111072</v>
      </c>
      <c r="AY148" s="20">
        <f>Data!BC148-Data!DJ148</f>
        <v>27</v>
      </c>
      <c r="AZ148" s="20">
        <f>Data!BD148-Data!DK148</f>
        <v>-1</v>
      </c>
      <c r="BA148" s="20">
        <f>Data!BE148-Data!DL148</f>
        <v>11</v>
      </c>
      <c r="BB148" s="20">
        <f>Data!BF148-Data!DM148</f>
        <v>-1</v>
      </c>
      <c r="BC148" s="20">
        <f>Data!BG148-Data!DN148</f>
        <v>-8</v>
      </c>
      <c r="BD148" s="20">
        <f>Data!BH148-Data!DO148</f>
        <v>5.5999999999999943</v>
      </c>
      <c r="BE148" s="20">
        <f>Data!BI148-Data!DP148</f>
        <v>-5.8889999999999958</v>
      </c>
      <c r="BF148" s="20">
        <f>Data!BJ148-Data!DQ148</f>
        <v>11.445</v>
      </c>
      <c r="BG148" s="20">
        <f>Data!BK148-Data!DR148</f>
        <v>0.27200000000000002</v>
      </c>
      <c r="BH148" s="20">
        <f>Data!BL148-Data!DS148</f>
        <v>-0.11199999999999832</v>
      </c>
      <c r="BI148" s="20">
        <f>Data!BM148-Data!DT148</f>
        <v>-5.0000000000000044E-3</v>
      </c>
      <c r="BJ148" s="20">
        <f>Data!BN148-Data!DU148</f>
        <v>-0.5</v>
      </c>
      <c r="BK148" s="20">
        <f>Data!BO148-Data!DV148</f>
        <v>-1.8000000000000007</v>
      </c>
      <c r="BL148" s="20">
        <f>Data!BP148-Data!DW148</f>
        <v>1.2000000000000002</v>
      </c>
      <c r="BM148" s="20">
        <f>Data!BQ148-Data!DX148</f>
        <v>-0.1111111111111116</v>
      </c>
      <c r="BN148" s="20">
        <f>Data!BR148-Data!DY148</f>
        <v>-0.80000000000000071</v>
      </c>
      <c r="BO148" s="20">
        <f>Data!BS148-Data!DZ148</f>
        <v>-131</v>
      </c>
      <c r="BP148" s="20">
        <f>Data!BT148-Data!EA148</f>
        <v>9.0000000000000024E-2</v>
      </c>
      <c r="BQ148" s="20">
        <f>Data!BU148-Data!EB148</f>
        <v>2</v>
      </c>
      <c r="BR148" s="20">
        <f>Data!BV148-Data!EC148</f>
        <v>-212</v>
      </c>
      <c r="BS148" s="20">
        <f>Data!BW148-Data!ED148</f>
        <v>-56</v>
      </c>
      <c r="BT148" s="20">
        <f>Data!BX148-Data!EE148</f>
        <v>-227</v>
      </c>
      <c r="BU148" s="20">
        <f>Data!BY148-Data!EF148</f>
        <v>-138</v>
      </c>
      <c r="BV148" s="20">
        <f>Data!BZ148-Data!EG148</f>
        <v>-162</v>
      </c>
      <c r="BW148" s="20">
        <f>Data!CA148-Data!EH148</f>
        <v>-111.5</v>
      </c>
      <c r="BX148" s="20">
        <f>Data!CB148-Data!EI148</f>
        <v>-122</v>
      </c>
      <c r="BY148" s="20">
        <f>Data!CC148-Data!EJ148</f>
        <v>-142</v>
      </c>
      <c r="BZ148" s="20">
        <f>Data!EK148</f>
        <v>12120.57</v>
      </c>
      <c r="CA148" s="20">
        <f>Data!EL148</f>
        <v>10336.66</v>
      </c>
      <c r="CB148" s="20">
        <f>Data!EM148</f>
        <v>67.39244444444445</v>
      </c>
      <c r="CC148" s="20">
        <f>Data!EN148</f>
        <v>66.768000000000001</v>
      </c>
      <c r="CD148" s="20">
        <f>Data!EO148</f>
        <v>9.6695999999999991</v>
      </c>
      <c r="CE148" s="20">
        <f>Data!EP148</f>
        <v>99.58</v>
      </c>
      <c r="CF148" s="50">
        <f>IF(ISBLANK(Data!EQ148), "", Data!EQ148)</f>
        <v>76</v>
      </c>
      <c r="CG148" s="50">
        <f>IF(ISBLANK(Data!ER148), "", Data!ER148)</f>
        <v>54</v>
      </c>
      <c r="CH148" s="61" t="str">
        <f>IF(ISBLANK(Data!ES148), "", Data!ES148)</f>
        <v>Texas Tech</v>
      </c>
      <c r="CI148" s="61">
        <f>IF(ISBLANK(Data!ET148), "", Data!ET148)</f>
        <v>130</v>
      </c>
    </row>
    <row r="149" spans="1:87" x14ac:dyDescent="0.45">
      <c r="A149" s="50">
        <f>IF(ISBLANK(Data!A149), "", Data!A149)</f>
        <v>45276</v>
      </c>
      <c r="B149" s="50" t="str">
        <f>IF(ISBLANK(Data!B149), "", Data!B149)</f>
        <v>Florida St.</v>
      </c>
      <c r="C149" s="50">
        <f>IF(ISBLANK(Data!C149), "", Data!C149)</f>
        <v>91</v>
      </c>
      <c r="D149" s="50" t="str">
        <f>IF(ISBLANK(Data!D149), "", Data!D149)</f>
        <v>SMU</v>
      </c>
      <c r="E149" s="50">
        <f>IF(ISBLANK(Data!E149), "", Data!E149)</f>
        <v>267</v>
      </c>
      <c r="F149" s="50" t="str">
        <f>IF(ISBLANK(Data!F149), "", Data!F149)</f>
        <v>N</v>
      </c>
      <c r="G149" s="50" t="str">
        <f>IF(ISBLANK(Data!G149), "", Data!G149)</f>
        <v>Florida St.</v>
      </c>
      <c r="H149" s="50" t="str">
        <f>IF(ISBLANK(Data!H149), "", Data!H149)</f>
        <v>SMU</v>
      </c>
      <c r="I149" s="50" t="str">
        <f>IF(ISBLANK(Data!I149), "", Data!I149)</f>
        <v>Florida St.</v>
      </c>
      <c r="J149" s="50" t="str">
        <f>IF(ISBLANK(Data!J149), "", Data!J149)</f>
        <v>SMU</v>
      </c>
      <c r="K149" s="50" t="str">
        <f>IF(ISBLANK(Data!K149), "", Data!K149)</f>
        <v>Florida State</v>
      </c>
      <c r="L149" s="50" t="str">
        <f>IF(ISBLANK(Data!L149), "", Data!L149)</f>
        <v>Southern Methodist</v>
      </c>
      <c r="M149" s="50" t="str">
        <f>IF(ISBLANK(Data!M149), "", Data!M149)</f>
        <v>Florida St</v>
      </c>
      <c r="N149" s="50" t="str">
        <f>IF(ISBLANK(Data!N149), "", Data!N149)</f>
        <v>S Methodist</v>
      </c>
      <c r="O149" s="50" t="str">
        <f>IF(ISBLANK(Data!O149), "", Data!O149)</f>
        <v>Florida St.</v>
      </c>
      <c r="P149" s="50" t="str">
        <f>IF(ISBLANK(Data!P149), "", Data!P149)</f>
        <v>SMU</v>
      </c>
      <c r="Q149" s="50" t="str">
        <f>IF(ISBLANK(Data!Q149), "", Data!Q149)</f>
        <v>Florida State</v>
      </c>
      <c r="R149" s="50" t="str">
        <f>IF(ISBLANK(Data!R149), "", Data!R149)</f>
        <v>SMU</v>
      </c>
      <c r="S149" s="20">
        <f>Data!W149-Data!CD149</f>
        <v>-9.9999999999999978E-2</v>
      </c>
      <c r="T149" s="20">
        <f>Data!X149-Data!CE149</f>
        <v>-1.3100000000000005</v>
      </c>
      <c r="U149" s="20">
        <f>Data!Y149-Data!CF149</f>
        <v>0.20000000000000284</v>
      </c>
      <c r="V149" s="20">
        <f>Data!Z149-Data!CG149</f>
        <v>1.5</v>
      </c>
      <c r="W149" s="20">
        <f>Data!AA149-Data!CH149</f>
        <v>2.6999999999999886</v>
      </c>
      <c r="X149" s="20">
        <f>Data!AB149-Data!CI149</f>
        <v>8.8999999999999996E-2</v>
      </c>
      <c r="Y149" s="20">
        <f>Data!AC149-Data!CJ149</f>
        <v>7.59</v>
      </c>
      <c r="Z149" s="20">
        <f>Data!AD149-Data!CK149</f>
        <v>4.0999999999999943</v>
      </c>
      <c r="AA149" s="20">
        <f>Data!AE149-Data!CL149</f>
        <v>-3.5</v>
      </c>
      <c r="AB149" s="20">
        <f>Data!AF149-Data!CM149</f>
        <v>4.63</v>
      </c>
      <c r="AC149" s="20">
        <f>Data!AG149-Data!CN149</f>
        <v>0.5</v>
      </c>
      <c r="AD149" s="20">
        <f>Data!AH149-Data!CO149</f>
        <v>1.7000000000000028</v>
      </c>
      <c r="AE149" s="20">
        <f>Data!AI149-Data!CP149</f>
        <v>-2.5999999999999912E-2</v>
      </c>
      <c r="AF149" s="20">
        <f>Data!AJ149-Data!CQ149</f>
        <v>0.59999999999999987</v>
      </c>
      <c r="AG149" s="20">
        <f>Data!AK149-Data!CR149</f>
        <v>5.1388888888888873E-2</v>
      </c>
      <c r="AH149" s="20">
        <f>Data!AL149-Data!CS149</f>
        <v>30</v>
      </c>
      <c r="AI149" s="20">
        <f>Data!AM149-Data!CT149</f>
        <v>-3.6999999999999993</v>
      </c>
      <c r="AJ149" s="20">
        <f>Data!AN149-Data!CU149</f>
        <v>3.7800000000000002</v>
      </c>
      <c r="AK149" s="20">
        <f>Data!AO149-Data!CV149</f>
        <v>-120</v>
      </c>
      <c r="AL149" s="20">
        <f>Data!AP149-Data!CW149</f>
        <v>-31</v>
      </c>
      <c r="AM149" s="20">
        <f>Data!AQ149-Data!CX149</f>
        <v>-114</v>
      </c>
      <c r="AN149" s="20">
        <f>Data!AR149-Data!CY149</f>
        <v>-3.0000000000000027E-3</v>
      </c>
      <c r="AO149" s="20">
        <f>Data!AS149-Data!CZ149</f>
        <v>-4</v>
      </c>
      <c r="AP149" s="20">
        <f>Data!AT149-Data!DA149</f>
        <v>-25</v>
      </c>
      <c r="AQ149" s="20">
        <f>Data!AU149-Data!DB149</f>
        <v>2.4999999999999967E-2</v>
      </c>
      <c r="AR149" s="20">
        <f>Data!AV149-Data!DC149</f>
        <v>-10</v>
      </c>
      <c r="AS149" s="20">
        <f>Data!AW149-Data!DD149</f>
        <v>-3</v>
      </c>
      <c r="AT149" s="20">
        <f>Data!AX149-Data!DE149</f>
        <v>-4.6000000000000041E-2</v>
      </c>
      <c r="AU149" s="20">
        <f>Data!AY149-Data!DF149</f>
        <v>-50</v>
      </c>
      <c r="AV149" s="20">
        <f>Data!AZ149-Data!DG149</f>
        <v>-4.3888888888888893</v>
      </c>
      <c r="AW149" s="20">
        <f>Data!BA149-Data!DH149</f>
        <v>-111</v>
      </c>
      <c r="AX149" s="20">
        <f>Data!BB149-Data!DI149</f>
        <v>-8.3055555555555571</v>
      </c>
      <c r="AY149" s="20">
        <f>Data!BC149-Data!DJ149</f>
        <v>-34</v>
      </c>
      <c r="AZ149" s="20">
        <f>Data!BD149-Data!DK149</f>
        <v>-7</v>
      </c>
      <c r="BA149" s="20">
        <f>Data!BE149-Data!DL149</f>
        <v>-9</v>
      </c>
      <c r="BB149" s="20">
        <f>Data!BF149-Data!DM149</f>
        <v>-12</v>
      </c>
      <c r="BC149" s="20">
        <f>Data!BG149-Data!DN149</f>
        <v>3</v>
      </c>
      <c r="BD149" s="20">
        <f>Data!BH149-Data!DO149</f>
        <v>3.5999999999999943</v>
      </c>
      <c r="BE149" s="20">
        <f>Data!BI149-Data!DP149</f>
        <v>11.975000000000001</v>
      </c>
      <c r="BF149" s="20">
        <f>Data!BJ149-Data!DQ149</f>
        <v>-8.375</v>
      </c>
      <c r="BG149" s="20">
        <f>Data!BK149-Data!DR149</f>
        <v>-0.17099999999999982</v>
      </c>
      <c r="BH149" s="20">
        <f>Data!BL149-Data!DS149</f>
        <v>1.5250000000000004</v>
      </c>
      <c r="BI149" s="20">
        <f>Data!BM149-Data!DT149</f>
        <v>1.2000000000000011E-2</v>
      </c>
      <c r="BJ149" s="20">
        <f>Data!BN149-Data!DU149</f>
        <v>2.1000000000000014</v>
      </c>
      <c r="BK149" s="20">
        <f>Data!BO149-Data!DV149</f>
        <v>4</v>
      </c>
      <c r="BL149" s="20">
        <f>Data!BP149-Data!DW149</f>
        <v>-9.9999999999999645E-2</v>
      </c>
      <c r="BM149" s="20">
        <f>Data!BQ149-Data!DX149</f>
        <v>1.2249999999999996</v>
      </c>
      <c r="BN149" s="20">
        <f>Data!BR149-Data!DY149</f>
        <v>4.6999999999999993</v>
      </c>
      <c r="BO149" s="20">
        <f>Data!BS149-Data!DZ149</f>
        <v>-67</v>
      </c>
      <c r="BP149" s="20">
        <f>Data!BT149-Data!EA149</f>
        <v>4.6000000000000041E-2</v>
      </c>
      <c r="BQ149" s="20">
        <f>Data!BU149-Data!EB149</f>
        <v>6</v>
      </c>
      <c r="BR149" s="20">
        <f>Data!BV149-Data!EC149</f>
        <v>52</v>
      </c>
      <c r="BS149" s="20">
        <f>Data!BW149-Data!ED149</f>
        <v>-17</v>
      </c>
      <c r="BT149" s="20">
        <f>Data!BX149-Data!EE149</f>
        <v>-42</v>
      </c>
      <c r="BU149" s="20">
        <f>Data!BY149-Data!EF149</f>
        <v>-22</v>
      </c>
      <c r="BV149" s="20">
        <f>Data!BZ149-Data!EG149</f>
        <v>10</v>
      </c>
      <c r="BW149" s="20">
        <f>Data!CA149-Data!EH149</f>
        <v>-16.599999999999994</v>
      </c>
      <c r="BX149" s="20">
        <f>Data!CB149-Data!EI149</f>
        <v>-45</v>
      </c>
      <c r="BY149" s="20">
        <f>Data!CC149-Data!EJ149</f>
        <v>36</v>
      </c>
      <c r="BZ149" s="20">
        <f>Data!EK149</f>
        <v>10513.5</v>
      </c>
      <c r="CA149" s="20">
        <f>Data!EL149</f>
        <v>10654.89</v>
      </c>
      <c r="CB149" s="20">
        <f>Data!EM149</f>
        <v>114.45</v>
      </c>
      <c r="CC149" s="20">
        <f>Data!EN149</f>
        <v>116.46249999999999</v>
      </c>
      <c r="CD149" s="20">
        <f>Data!EO149</f>
        <v>14.954800000000002</v>
      </c>
      <c r="CE149" s="20">
        <f>Data!EP149</f>
        <v>109.44</v>
      </c>
      <c r="CF149" s="50">
        <f>IF(ISBLANK(Data!EQ149), "", Data!EQ149)</f>
        <v>57</v>
      </c>
      <c r="CG149" s="50">
        <f>IF(ISBLANK(Data!ER149), "", Data!ER149)</f>
        <v>68</v>
      </c>
      <c r="CH149" s="61" t="str">
        <f>IF(ISBLANK(Data!ES149), "", Data!ES149)</f>
        <v>SMU</v>
      </c>
      <c r="CI149" s="61">
        <f>IF(ISBLANK(Data!ET149), "", Data!ET149)</f>
        <v>125</v>
      </c>
    </row>
    <row r="150" spans="1:87" x14ac:dyDescent="0.45">
      <c r="A150" s="50">
        <f>IF(ISBLANK(Data!A150), "", Data!A150)</f>
        <v>45276</v>
      </c>
      <c r="B150" s="50" t="str">
        <f>IF(ISBLANK(Data!B150), "", Data!B150)</f>
        <v>BYU</v>
      </c>
      <c r="C150" s="50">
        <f>IF(ISBLANK(Data!C150), "", Data!C150)</f>
        <v>35</v>
      </c>
      <c r="D150" s="50" t="str">
        <f>IF(ISBLANK(Data!D150), "", Data!D150)</f>
        <v>Georgia St.</v>
      </c>
      <c r="E150" s="50">
        <f>IF(ISBLANK(Data!E150), "", Data!E150)</f>
        <v>101</v>
      </c>
      <c r="F150" s="50" t="str">
        <f>IF(ISBLANK(Data!F150), "", Data!F150)</f>
        <v>N</v>
      </c>
      <c r="G150" s="50" t="str">
        <f>IF(ISBLANK(Data!G150), "", Data!G150)</f>
        <v>BYU</v>
      </c>
      <c r="H150" s="50" t="str">
        <f>IF(ISBLANK(Data!H150), "", Data!H150)</f>
        <v>Georgia St.</v>
      </c>
      <c r="I150" s="50" t="str">
        <f>IF(ISBLANK(Data!I150), "", Data!I150)</f>
        <v>BYU</v>
      </c>
      <c r="J150" s="50" t="str">
        <f>IF(ISBLANK(Data!J150), "", Data!J150)</f>
        <v>Georgia St.</v>
      </c>
      <c r="K150" s="50" t="str">
        <f>IF(ISBLANK(Data!K150), "", Data!K150)</f>
        <v>Brigham Young</v>
      </c>
      <c r="L150" s="50" t="str">
        <f>IF(ISBLANK(Data!L150), "", Data!L150)</f>
        <v>Georgia State</v>
      </c>
      <c r="M150" s="50" t="str">
        <f>IF(ISBLANK(Data!M150), "", Data!M150)</f>
        <v>BYU</v>
      </c>
      <c r="N150" s="50" t="str">
        <f>IF(ISBLANK(Data!N150), "", Data!N150)</f>
        <v>Georgia St</v>
      </c>
      <c r="O150" s="50" t="str">
        <f>IF(ISBLANK(Data!O150), "", Data!O150)</f>
        <v>BYU</v>
      </c>
      <c r="P150" s="50" t="str">
        <f>IF(ISBLANK(Data!P150), "", Data!P150)</f>
        <v>Georgia St.</v>
      </c>
      <c r="Q150" s="50" t="str">
        <f>IF(ISBLANK(Data!Q150), "", Data!Q150)</f>
        <v>BYU</v>
      </c>
      <c r="R150" s="50" t="str">
        <f>IF(ISBLANK(Data!R150), "", Data!R150)</f>
        <v>Georgia State</v>
      </c>
      <c r="S150" s="20">
        <f>Data!W150-Data!CD150</f>
        <v>0.45555555555555605</v>
      </c>
      <c r="T150" s="20">
        <f>Data!X150-Data!CE150</f>
        <v>27.23</v>
      </c>
      <c r="U150" s="20">
        <f>Data!Y150-Data!CF150</f>
        <v>13.099999999999994</v>
      </c>
      <c r="V150" s="20">
        <f>Data!Z150-Data!CG150</f>
        <v>-14.199999999999989</v>
      </c>
      <c r="W150" s="20">
        <f>Data!AA150-Data!CH150</f>
        <v>2</v>
      </c>
      <c r="X150" s="20">
        <f>Data!AB150-Data!CI150</f>
        <v>3.7000000000000005E-2</v>
      </c>
      <c r="Y150" s="20">
        <f>Data!AC150-Data!CJ150</f>
        <v>-1.6300000000000001</v>
      </c>
      <c r="Z150" s="20">
        <f>Data!AD150-Data!CK150</f>
        <v>-2.3000000000000114</v>
      </c>
      <c r="AA150" s="20">
        <f>Data!AE150-Data!CL150</f>
        <v>-0.69999999999998863</v>
      </c>
      <c r="AB150" s="20">
        <f>Data!AF150-Data!CM150</f>
        <v>-1.6300000000000001</v>
      </c>
      <c r="AC150" s="20">
        <f>Data!AG150-Data!CN150</f>
        <v>11.199999999999989</v>
      </c>
      <c r="AD150" s="20">
        <f>Data!AH150-Data!CO150</f>
        <v>-13.099999999999994</v>
      </c>
      <c r="AE150" s="20">
        <f>Data!AI150-Data!CP150</f>
        <v>0.50450000000000006</v>
      </c>
      <c r="AF150" s="20">
        <f>Data!AJ150-Data!CQ150</f>
        <v>5.0999999999999996</v>
      </c>
      <c r="AG150" s="20">
        <f>Data!AK150-Data!CR150</f>
        <v>0.60499999999999998</v>
      </c>
      <c r="AH150" s="20">
        <f>Data!AL150-Data!CS150</f>
        <v>306</v>
      </c>
      <c r="AI150" s="20">
        <f>Data!AM150-Data!CT150</f>
        <v>31.299999999999997</v>
      </c>
      <c r="AJ150" s="20">
        <f>Data!AN150-Data!CU150</f>
        <v>2.5499999999999998</v>
      </c>
      <c r="AK150" s="20">
        <f>Data!AO150-Data!CV150</f>
        <v>202</v>
      </c>
      <c r="AL150" s="20">
        <f>Data!AP150-Data!CW150</f>
        <v>-51</v>
      </c>
      <c r="AM150" s="20">
        <f>Data!AQ150-Data!CX150</f>
        <v>106</v>
      </c>
      <c r="AN150" s="20">
        <f>Data!AR150-Data!CY150</f>
        <v>5.3999999999999992E-2</v>
      </c>
      <c r="AO150" s="20">
        <f>Data!AS150-Data!CZ150</f>
        <v>58</v>
      </c>
      <c r="AP150" s="20">
        <f>Data!AT150-Data!DA150</f>
        <v>127</v>
      </c>
      <c r="AQ150" s="20">
        <f>Data!AU150-Data!DB150</f>
        <v>5.4999999999999993E-2</v>
      </c>
      <c r="AR150" s="20">
        <f>Data!AV150-Data!DC150</f>
        <v>-20</v>
      </c>
      <c r="AS150" s="20">
        <f>Data!AW150-Data!DD150</f>
        <v>-19</v>
      </c>
      <c r="AT150" s="20">
        <f>Data!AX150-Data!DE150</f>
        <v>-3.3000000000000029E-2</v>
      </c>
      <c r="AU150" s="20">
        <f>Data!AY150-Data!DF150</f>
        <v>31</v>
      </c>
      <c r="AV150" s="20">
        <f>Data!AZ150-Data!DG150</f>
        <v>0.34999999999999964</v>
      </c>
      <c r="AW150" s="20">
        <f>Data!BA150-Data!DH150</f>
        <v>126</v>
      </c>
      <c r="AX150" s="20">
        <f>Data!BB150-Data!DI150</f>
        <v>4.5</v>
      </c>
      <c r="AY150" s="20">
        <f>Data!BC150-Data!DJ150</f>
        <v>101</v>
      </c>
      <c r="AZ150" s="20">
        <f>Data!BD150-Data!DK150</f>
        <v>12</v>
      </c>
      <c r="BA150" s="20">
        <f>Data!BE150-Data!DL150</f>
        <v>8</v>
      </c>
      <c r="BB150" s="20">
        <f>Data!BF150-Data!DM150</f>
        <v>10</v>
      </c>
      <c r="BC150" s="20">
        <f>Data!BG150-Data!DN150</f>
        <v>-18</v>
      </c>
      <c r="BD150" s="20">
        <f>Data!BH150-Data!DO150</f>
        <v>12.5</v>
      </c>
      <c r="BE150" s="20">
        <f>Data!BI150-Data!DP150</f>
        <v>-12.544000000000004</v>
      </c>
      <c r="BF150" s="20">
        <f>Data!BJ150-Data!DQ150</f>
        <v>25.056000000000001</v>
      </c>
      <c r="BG150" s="20">
        <f>Data!BK150-Data!DR150</f>
        <v>0.84899999999999975</v>
      </c>
      <c r="BH150" s="20">
        <f>Data!BL150-Data!DS150</f>
        <v>-5.5999999999999162E-2</v>
      </c>
      <c r="BI150" s="20">
        <f>Data!BM150-Data!DT150</f>
        <v>5.9000000000000052E-2</v>
      </c>
      <c r="BJ150" s="20">
        <f>Data!BN150-Data!DU150</f>
        <v>10.399999999999999</v>
      </c>
      <c r="BK150" s="20">
        <f>Data!BO150-Data!DV150</f>
        <v>-3.8999999999999986</v>
      </c>
      <c r="BL150" s="20">
        <f>Data!BP150-Data!DW150</f>
        <v>0.60000000000000009</v>
      </c>
      <c r="BM150" s="20">
        <f>Data!BQ150-Data!DX150</f>
        <v>0.58888888888888946</v>
      </c>
      <c r="BN150" s="20">
        <f>Data!BR150-Data!DY150</f>
        <v>-3.9000000000000021</v>
      </c>
      <c r="BO150" s="20">
        <f>Data!BS150-Data!DZ150</f>
        <v>-189</v>
      </c>
      <c r="BP150" s="20">
        <f>Data!BT150-Data!EA150</f>
        <v>0.16000000000000003</v>
      </c>
      <c r="BQ150" s="20">
        <f>Data!BU150-Data!EB150</f>
        <v>-1</v>
      </c>
      <c r="BR150" s="20">
        <f>Data!BV150-Data!EC150</f>
        <v>-186</v>
      </c>
      <c r="BS150" s="20">
        <f>Data!BW150-Data!ED150</f>
        <v>-261</v>
      </c>
      <c r="BT150" s="20">
        <f>Data!BX150-Data!EE150</f>
        <v>-234</v>
      </c>
      <c r="BU150" s="20">
        <f>Data!BY150-Data!EF150</f>
        <v>-193</v>
      </c>
      <c r="BV150" s="20">
        <f>Data!BZ150-Data!EG150</f>
        <v>-205</v>
      </c>
      <c r="BW150" s="20">
        <f>Data!CA150-Data!EH150</f>
        <v>-192.5</v>
      </c>
      <c r="BX150" s="20">
        <f>Data!CB150-Data!EI150</f>
        <v>-187</v>
      </c>
      <c r="BY150" s="20">
        <f>Data!CC150-Data!EJ150</f>
        <v>-219</v>
      </c>
      <c r="BZ150" s="20">
        <f>Data!EK150</f>
        <v>12541.409999999998</v>
      </c>
      <c r="CA150" s="20">
        <f>Data!EL150</f>
        <v>9661.6</v>
      </c>
      <c r="CB150" s="20">
        <f>Data!EM150</f>
        <v>64.166666666666657</v>
      </c>
      <c r="CC150" s="20">
        <f>Data!EN150</f>
        <v>70.725200000000001</v>
      </c>
      <c r="CD150" s="20">
        <f>Data!EO150</f>
        <v>13.0299</v>
      </c>
      <c r="CE150" s="20">
        <f>Data!EP150</f>
        <v>138.006</v>
      </c>
      <c r="CF150" s="50">
        <f>IF(ISBLANK(Data!EQ150), "", Data!EQ150)</f>
        <v>86</v>
      </c>
      <c r="CG150" s="50">
        <f>IF(ISBLANK(Data!ER150), "", Data!ER150)</f>
        <v>54</v>
      </c>
      <c r="CH150" s="61" t="str">
        <f>IF(ISBLANK(Data!ES150), "", Data!ES150)</f>
        <v>BYU</v>
      </c>
      <c r="CI150" s="61">
        <f>IF(ISBLANK(Data!ET150), "", Data!ET150)</f>
        <v>140</v>
      </c>
    </row>
    <row r="151" spans="1:87" x14ac:dyDescent="0.45">
      <c r="A151" s="50">
        <f>IF(ISBLANK(Data!A151), "", Data!A151)</f>
        <v>45276</v>
      </c>
      <c r="B151" s="50" t="str">
        <f>IF(ISBLANK(Data!B151), "", Data!B151)</f>
        <v>Oklahoma</v>
      </c>
      <c r="C151" s="50">
        <f>IF(ISBLANK(Data!C151), "", Data!C151)</f>
        <v>221</v>
      </c>
      <c r="D151" s="50" t="str">
        <f>IF(ISBLANK(Data!D151), "", Data!D151)</f>
        <v>Green Bay</v>
      </c>
      <c r="E151" s="50">
        <f>IF(ISBLANK(Data!E151), "", Data!E151)</f>
        <v>106</v>
      </c>
      <c r="F151" s="50" t="str">
        <f>IF(ISBLANK(Data!F151), "", Data!F151)</f>
        <v>N</v>
      </c>
      <c r="G151" s="50" t="str">
        <f>IF(ISBLANK(Data!G151), "", Data!G151)</f>
        <v>Oklahoma</v>
      </c>
      <c r="H151" s="50" t="str">
        <f>IF(ISBLANK(Data!H151), "", Data!H151)</f>
        <v>Green Bay</v>
      </c>
      <c r="I151" s="50" t="str">
        <f>IF(ISBLANK(Data!I151), "", Data!I151)</f>
        <v>Oklahoma</v>
      </c>
      <c r="J151" s="50" t="str">
        <f>IF(ISBLANK(Data!J151), "", Data!J151)</f>
        <v>Green Bay</v>
      </c>
      <c r="K151" s="50" t="str">
        <f>IF(ISBLANK(Data!K151), "", Data!K151)</f>
        <v>Oklahoma</v>
      </c>
      <c r="L151" s="50" t="str">
        <f>IF(ISBLANK(Data!L151), "", Data!L151)</f>
        <v>Green Bay</v>
      </c>
      <c r="M151" s="50" t="str">
        <f>IF(ISBLANK(Data!M151), "", Data!M151)</f>
        <v>Oklahoma</v>
      </c>
      <c r="N151" s="50" t="str">
        <f>IF(ISBLANK(Data!N151), "", Data!N151)</f>
        <v>WI-Grn Bay</v>
      </c>
      <c r="O151" s="50" t="str">
        <f>IF(ISBLANK(Data!O151), "", Data!O151)</f>
        <v>Oklahoma</v>
      </c>
      <c r="P151" s="50" t="str">
        <f>IF(ISBLANK(Data!P151), "", Data!P151)</f>
        <v>Green Bay</v>
      </c>
      <c r="Q151" s="50" t="str">
        <f>IF(ISBLANK(Data!Q151), "", Data!Q151)</f>
        <v>Oklahoma</v>
      </c>
      <c r="R151" s="50" t="str">
        <f>IF(ISBLANK(Data!R151), "", Data!R151)</f>
        <v>Green Bay</v>
      </c>
      <c r="S151" s="20">
        <f>Data!W151-Data!CD151</f>
        <v>0.54545454545454608</v>
      </c>
      <c r="T151" s="20">
        <f>Data!X151-Data!CE151</f>
        <v>31.24</v>
      </c>
      <c r="U151" s="20">
        <f>Data!Y151-Data!CF151</f>
        <v>15.300000000000011</v>
      </c>
      <c r="V151" s="20">
        <f>Data!Z151-Data!CG151</f>
        <v>-16</v>
      </c>
      <c r="W151" s="20">
        <f>Data!AA151-Data!CH151</f>
        <v>4.5999999999999943</v>
      </c>
      <c r="X151" s="20">
        <f>Data!AB151-Data!CI151</f>
        <v>3.3000000000000002E-2</v>
      </c>
      <c r="Y151" s="20">
        <f>Data!AC151-Data!CJ151</f>
        <v>-2.23</v>
      </c>
      <c r="Z151" s="20">
        <f>Data!AD151-Data!CK151</f>
        <v>-0.39999999999999147</v>
      </c>
      <c r="AA151" s="20">
        <f>Data!AE151-Data!CL151</f>
        <v>1.7999999999999972</v>
      </c>
      <c r="AB151" s="20">
        <f>Data!AF151-Data!CM151</f>
        <v>-2.89</v>
      </c>
      <c r="AC151" s="20">
        <f>Data!AG151-Data!CN151</f>
        <v>11.599999999999994</v>
      </c>
      <c r="AD151" s="20">
        <f>Data!AH151-Data!CO151</f>
        <v>-15.700000000000003</v>
      </c>
      <c r="AE151" s="20">
        <f>Data!AI151-Data!CP151</f>
        <v>0.62569999999999992</v>
      </c>
      <c r="AF151" s="20">
        <f>Data!AJ151-Data!CQ151</f>
        <v>6.3</v>
      </c>
      <c r="AG151" s="20">
        <f>Data!AK151-Data!CR151</f>
        <v>0.65222222222222226</v>
      </c>
      <c r="AH151" s="20">
        <f>Data!AL151-Data!CS151</f>
        <v>364</v>
      </c>
      <c r="AI151" s="20">
        <f>Data!AM151-Data!CT151</f>
        <v>24.52</v>
      </c>
      <c r="AJ151" s="20">
        <f>Data!AN151-Data!CU151</f>
        <v>-1.97</v>
      </c>
      <c r="AK151" s="20">
        <f>Data!AO151-Data!CV151</f>
        <v>63</v>
      </c>
      <c r="AL151" s="20">
        <f>Data!AP151-Data!CW151</f>
        <v>-164</v>
      </c>
      <c r="AM151" s="20">
        <f>Data!AQ151-Data!CX151</f>
        <v>-35</v>
      </c>
      <c r="AN151" s="20">
        <f>Data!AR151-Data!CY151</f>
        <v>6.2E-2</v>
      </c>
      <c r="AO151" s="20">
        <f>Data!AS151-Data!CZ151</f>
        <v>-8</v>
      </c>
      <c r="AP151" s="20">
        <f>Data!AT151-Data!DA151</f>
        <v>-44</v>
      </c>
      <c r="AQ151" s="20">
        <f>Data!AU151-Data!DB151</f>
        <v>2.9999999999999971E-2</v>
      </c>
      <c r="AR151" s="20">
        <f>Data!AV151-Data!DC151</f>
        <v>35</v>
      </c>
      <c r="AS151" s="20">
        <f>Data!AW151-Data!DD151</f>
        <v>24</v>
      </c>
      <c r="AT151" s="20">
        <f>Data!AX151-Data!DE151</f>
        <v>0.10599999999999998</v>
      </c>
      <c r="AU151" s="20">
        <f>Data!AY151-Data!DF151</f>
        <v>8</v>
      </c>
      <c r="AV151" s="20">
        <f>Data!AZ151-Data!DG151</f>
        <v>1.9222222222222207</v>
      </c>
      <c r="AW151" s="20">
        <f>Data!BA151-Data!DH151</f>
        <v>-16</v>
      </c>
      <c r="AX151" s="20">
        <f>Data!BB151-Data!DI151</f>
        <v>2.3444444444444414</v>
      </c>
      <c r="AY151" s="20">
        <f>Data!BC151-Data!DJ151</f>
        <v>5</v>
      </c>
      <c r="AZ151" s="20">
        <f>Data!BD151-Data!DK151</f>
        <v>18</v>
      </c>
      <c r="BA151" s="20">
        <f>Data!BE151-Data!DL151</f>
        <v>11</v>
      </c>
      <c r="BB151" s="20">
        <f>Data!BF151-Data!DM151</f>
        <v>-29</v>
      </c>
      <c r="BC151" s="20">
        <f>Data!BG151-Data!DN151</f>
        <v>-46</v>
      </c>
      <c r="BD151" s="20">
        <f>Data!BH151-Data!DO151</f>
        <v>21.199999999999996</v>
      </c>
      <c r="BE151" s="20">
        <f>Data!BI151-Data!DP151</f>
        <v>-3.4750000000000014</v>
      </c>
      <c r="BF151" s="20">
        <f>Data!BJ151-Data!DQ151</f>
        <v>24.616</v>
      </c>
      <c r="BG151" s="20">
        <f>Data!BK151-Data!DR151</f>
        <v>0.2659999999999999</v>
      </c>
      <c r="BH151" s="20">
        <f>Data!BL151-Data!DS151</f>
        <v>-0.31299999999999883</v>
      </c>
      <c r="BI151" s="20">
        <f>Data!BM151-Data!DT151</f>
        <v>0.246</v>
      </c>
      <c r="BJ151" s="20">
        <f>Data!BN151-Data!DU151</f>
        <v>0.19999999999999929</v>
      </c>
      <c r="BK151" s="20">
        <f>Data!BO151-Data!DV151</f>
        <v>5.8000000000000007</v>
      </c>
      <c r="BL151" s="20">
        <f>Data!BP151-Data!DW151</f>
        <v>1.8000000000000003</v>
      </c>
      <c r="BM151" s="20">
        <f>Data!BQ151-Data!DX151</f>
        <v>3.0303030303030303</v>
      </c>
      <c r="BN151" s="20">
        <f>Data!BR151-Data!DY151</f>
        <v>-1.3000000000000007</v>
      </c>
      <c r="BO151" s="20">
        <f>Data!BS151-Data!DZ151</f>
        <v>-227</v>
      </c>
      <c r="BP151" s="20">
        <f>Data!BT151-Data!EA151</f>
        <v>0.15899999999999997</v>
      </c>
      <c r="BQ151" s="20">
        <f>Data!BU151-Data!EB151</f>
        <v>3</v>
      </c>
      <c r="BR151" s="20">
        <f>Data!BV151-Data!EC151</f>
        <v>-221</v>
      </c>
      <c r="BS151" s="20">
        <f>Data!BW151-Data!ED151</f>
        <v>-303</v>
      </c>
      <c r="BT151" s="20">
        <f>Data!BX151-Data!EE151</f>
        <v>-259</v>
      </c>
      <c r="BU151" s="20">
        <f>Data!BY151-Data!EF151</f>
        <v>-301</v>
      </c>
      <c r="BV151" s="20">
        <f>Data!BZ151-Data!EG151</f>
        <v>-275</v>
      </c>
      <c r="BW151" s="20">
        <f>Data!CA151-Data!EH151</f>
        <v>-231.39999999999998</v>
      </c>
      <c r="BX151" s="20">
        <f>Data!CB151-Data!EI151</f>
        <v>-275</v>
      </c>
      <c r="BY151" s="20">
        <f>Data!CC151-Data!EJ151</f>
        <v>-225</v>
      </c>
      <c r="BZ151" s="20">
        <f>Data!EK151</f>
        <v>12415.1</v>
      </c>
      <c r="CA151" s="20">
        <f>Data!EL151</f>
        <v>9169.7999999999993</v>
      </c>
      <c r="CB151" s="20">
        <f>Data!EM151</f>
        <v>59.243454545454554</v>
      </c>
      <c r="CC151" s="20">
        <f>Data!EN151</f>
        <v>100.36433333333333</v>
      </c>
      <c r="CD151" s="20">
        <f>Data!EO151</f>
        <v>10.738799999999999</v>
      </c>
      <c r="CE151" s="20">
        <f>Data!EP151</f>
        <v>147.73000000000002</v>
      </c>
      <c r="CF151" s="50">
        <f>IF(ISBLANK(Data!EQ151), "", Data!EQ151)</f>
        <v>81</v>
      </c>
      <c r="CG151" s="50">
        <f>IF(ISBLANK(Data!ER151), "", Data!ER151)</f>
        <v>47</v>
      </c>
      <c r="CH151" s="61" t="str">
        <f>IF(ISBLANK(Data!ES151), "", Data!ES151)</f>
        <v>Oklahoma</v>
      </c>
      <c r="CI151" s="61">
        <f>IF(ISBLANK(Data!ET151), "", Data!ET151)</f>
        <v>128</v>
      </c>
    </row>
    <row r="152" spans="1:87" x14ac:dyDescent="0.45">
      <c r="A152" s="50">
        <f>IF(ISBLANK(Data!A152), "", Data!A152)</f>
        <v>45276</v>
      </c>
      <c r="B152" s="50" t="str">
        <f>IF(ISBLANK(Data!B152), "", Data!B152)</f>
        <v>North Carolina A&amp;T</v>
      </c>
      <c r="C152" s="50">
        <f>IF(ISBLANK(Data!C152), "", Data!C152)</f>
        <v>203</v>
      </c>
      <c r="D152" s="50" t="str">
        <f>IF(ISBLANK(Data!D152), "", Data!D152)</f>
        <v>Texas Southern</v>
      </c>
      <c r="E152" s="50">
        <f>IF(ISBLANK(Data!E152), "", Data!E152)</f>
        <v>301</v>
      </c>
      <c r="F152" s="50" t="str">
        <f>IF(ISBLANK(Data!F152), "", Data!F152)</f>
        <v>Y</v>
      </c>
      <c r="G152" s="50" t="str">
        <f>IF(ISBLANK(Data!G152), "", Data!G152)</f>
        <v>North Carolina A&amp;T</v>
      </c>
      <c r="H152" s="50" t="str">
        <f>IF(ISBLANK(Data!H152), "", Data!H152)</f>
        <v>Texas Southern</v>
      </c>
      <c r="I152" s="50" t="str">
        <f>IF(ISBLANK(Data!I152), "", Data!I152)</f>
        <v>North Carolina A&amp;T</v>
      </c>
      <c r="J152" s="50" t="str">
        <f>IF(ISBLANK(Data!J152), "", Data!J152)</f>
        <v>Texas Southern</v>
      </c>
      <c r="K152" s="50" t="str">
        <f>IF(ISBLANK(Data!K152), "", Data!K152)</f>
        <v>North Carolina A&amp;T</v>
      </c>
      <c r="L152" s="50" t="str">
        <f>IF(ISBLANK(Data!L152), "", Data!L152)</f>
        <v>Texas Southern</v>
      </c>
      <c r="M152" s="50" t="str">
        <f>IF(ISBLANK(Data!M152), "", Data!M152)</f>
        <v>NC A&amp;T</v>
      </c>
      <c r="N152" s="50" t="str">
        <f>IF(ISBLANK(Data!N152), "", Data!N152)</f>
        <v>TX Southern</v>
      </c>
      <c r="O152" s="50" t="str">
        <f>IF(ISBLANK(Data!O152), "", Data!O152)</f>
        <v>NC A&amp;T</v>
      </c>
      <c r="P152" s="50" t="str">
        <f>IF(ISBLANK(Data!P152), "", Data!P152)</f>
        <v>Texas So.</v>
      </c>
      <c r="Q152" s="50" t="str">
        <f>IF(ISBLANK(Data!Q152), "", Data!Q152)</f>
        <v>North Carolina A&amp;T</v>
      </c>
      <c r="R152" s="50" t="str">
        <f>IF(ISBLANK(Data!R152), "", Data!R152)</f>
        <v>Texas Southern</v>
      </c>
      <c r="S152" s="20">
        <f>Data!W152-Data!CD152</f>
        <v>0</v>
      </c>
      <c r="T152" s="20">
        <f>Data!X152-Data!CE152</f>
        <v>-18.18</v>
      </c>
      <c r="U152" s="20">
        <f>Data!Y152-Data!CF152</f>
        <v>-2.6000000000000085</v>
      </c>
      <c r="V152" s="20">
        <f>Data!Z152-Data!CG152</f>
        <v>15.5</v>
      </c>
      <c r="W152" s="20">
        <f>Data!AA152-Data!CH152</f>
        <v>3.5999999999999943</v>
      </c>
      <c r="X152" s="20">
        <f>Data!AB152-Data!CI152</f>
        <v>2.5000000000000008E-2</v>
      </c>
      <c r="Y152" s="20">
        <f>Data!AC152-Data!CJ152</f>
        <v>-17.989999999999998</v>
      </c>
      <c r="Z152" s="20">
        <f>Data!AD152-Data!CK152</f>
        <v>-9.2999999999999972</v>
      </c>
      <c r="AA152" s="20">
        <f>Data!AE152-Data!CL152</f>
        <v>8.7999999999999972</v>
      </c>
      <c r="AB152" s="20">
        <f>Data!AF152-Data!CM152</f>
        <v>-17.989999999999998</v>
      </c>
      <c r="AC152" s="20">
        <f>Data!AG152-Data!CN152</f>
        <v>-6</v>
      </c>
      <c r="AD152" s="20">
        <f>Data!AH152-Data!CO152</f>
        <v>14.299999999999997</v>
      </c>
      <c r="AE152" s="20">
        <f>Data!AI152-Data!CP152</f>
        <v>-0.31950000000000001</v>
      </c>
      <c r="AF152" s="20">
        <f>Data!AJ152-Data!CQ152</f>
        <v>-3.7</v>
      </c>
      <c r="AG152" s="20">
        <f>Data!AK152-Data!CR152</f>
        <v>-0.31587301587301592</v>
      </c>
      <c r="AH152" s="20">
        <f>Data!AL152-Data!CS152</f>
        <v>-169</v>
      </c>
      <c r="AI152" s="20">
        <f>Data!AM152-Data!CT152</f>
        <v>-12.53</v>
      </c>
      <c r="AJ152" s="20">
        <f>Data!AN152-Data!CU152</f>
        <v>-13.37</v>
      </c>
      <c r="AK152" s="20">
        <f>Data!AO152-Data!CV152</f>
        <v>211</v>
      </c>
      <c r="AL152" s="20">
        <f>Data!AP152-Data!CW152</f>
        <v>246</v>
      </c>
      <c r="AM152" s="20">
        <f>Data!AQ152-Data!CX152</f>
        <v>92</v>
      </c>
      <c r="AN152" s="20">
        <f>Data!AR152-Data!CY152</f>
        <v>3.0999999999999972E-2</v>
      </c>
      <c r="AO152" s="20">
        <f>Data!AS152-Data!CZ152</f>
        <v>16</v>
      </c>
      <c r="AP152" s="20">
        <f>Data!AT152-Data!DA152</f>
        <v>54</v>
      </c>
      <c r="AQ152" s="20">
        <f>Data!AU152-Data!DB152</f>
        <v>7.0000000000000062E-3</v>
      </c>
      <c r="AR152" s="20">
        <f>Data!AV152-Data!DC152</f>
        <v>99</v>
      </c>
      <c r="AS152" s="20">
        <f>Data!AW152-Data!DD152</f>
        <v>120</v>
      </c>
      <c r="AT152" s="20">
        <f>Data!AX152-Data!DE152</f>
        <v>0.13800000000000001</v>
      </c>
      <c r="AU152" s="20">
        <f>Data!AY152-Data!DF152</f>
        <v>-4</v>
      </c>
      <c r="AV152" s="20">
        <f>Data!AZ152-Data!DG152</f>
        <v>-3.0158730158730158</v>
      </c>
      <c r="AW152" s="20">
        <f>Data!BA152-Data!DH152</f>
        <v>2</v>
      </c>
      <c r="AX152" s="20">
        <f>Data!BB152-Data!DI152</f>
        <v>-7.8095238095238138</v>
      </c>
      <c r="AY152" s="20">
        <f>Data!BC152-Data!DJ152</f>
        <v>49</v>
      </c>
      <c r="AZ152" s="20">
        <f>Data!BD152-Data!DK152</f>
        <v>17</v>
      </c>
      <c r="BA152" s="20">
        <f>Data!BE152-Data!DL152</f>
        <v>9</v>
      </c>
      <c r="BB152" s="20">
        <f>Data!BF152-Data!DM152</f>
        <v>6</v>
      </c>
      <c r="BC152" s="20">
        <f>Data!BG152-Data!DN152</f>
        <v>15</v>
      </c>
      <c r="BD152" s="20">
        <f>Data!BH152-Data!DO152</f>
        <v>11.000000000000007</v>
      </c>
      <c r="BE152" s="20">
        <f>Data!BI152-Data!DP152</f>
        <v>10.189999999999998</v>
      </c>
      <c r="BF152" s="20">
        <f>Data!BJ152-Data!DQ152</f>
        <v>0.8420000000000023</v>
      </c>
      <c r="BG152" s="20">
        <f>Data!BK152-Data!DR152</f>
        <v>0.49399999999999999</v>
      </c>
      <c r="BH152" s="20">
        <f>Data!BL152-Data!DS152</f>
        <v>-2</v>
      </c>
      <c r="BI152" s="20">
        <f>Data!BM152-Data!DT152</f>
        <v>0.15700000000000003</v>
      </c>
      <c r="BJ152" s="20">
        <f>Data!BN152-Data!DU152</f>
        <v>0.89999999999999858</v>
      </c>
      <c r="BK152" s="20">
        <f>Data!BO152-Data!DV152</f>
        <v>10.999999999999998</v>
      </c>
      <c r="BL152" s="20">
        <f>Data!BP152-Data!DW152</f>
        <v>0.29999999999999982</v>
      </c>
      <c r="BM152" s="20">
        <f>Data!BQ152-Data!DX152</f>
        <v>0.61904761904761862</v>
      </c>
      <c r="BN152" s="20">
        <f>Data!BR152-Data!DY152</f>
        <v>-2.5</v>
      </c>
      <c r="BO152" s="20">
        <f>Data!BS152-Data!DZ152</f>
        <v>170</v>
      </c>
      <c r="BP152" s="20">
        <f>Data!BT152-Data!EA152</f>
        <v>-0.11899999999999999</v>
      </c>
      <c r="BQ152" s="20">
        <f>Data!BU152-Data!EB152</f>
        <v>2</v>
      </c>
      <c r="BR152" s="20">
        <f>Data!BV152-Data!EC152</f>
        <v>62</v>
      </c>
      <c r="BS152" s="20">
        <f>Data!BW152-Data!ED152</f>
        <v>54</v>
      </c>
      <c r="BT152" s="20">
        <f>Data!BX152-Data!EE152</f>
        <v>-1</v>
      </c>
      <c r="BU152" s="20">
        <f>Data!BY152-Data!EF152</f>
        <v>81</v>
      </c>
      <c r="BV152" s="20">
        <f>Data!BZ152-Data!EG152</f>
        <v>121</v>
      </c>
      <c r="BW152" s="20">
        <f>Data!CA152-Data!EH152</f>
        <v>60.300000000000011</v>
      </c>
      <c r="BX152" s="20">
        <f>Data!CB152-Data!EI152</f>
        <v>143</v>
      </c>
      <c r="BY152" s="20">
        <f>Data!CC152-Data!EJ152</f>
        <v>157</v>
      </c>
      <c r="BZ152" s="20">
        <f>Data!EK152</f>
        <v>9825.4299999999985</v>
      </c>
      <c r="CA152" s="20">
        <f>Data!EL152</f>
        <v>11610.94</v>
      </c>
      <c r="CB152" s="20">
        <f>Data!EM152</f>
        <v>57.142857142857146</v>
      </c>
      <c r="CC152" s="20">
        <f>Data!EN152</f>
        <v>76</v>
      </c>
      <c r="CD152" s="20">
        <f>Data!EO152</f>
        <v>10.0098</v>
      </c>
      <c r="CE152" s="20">
        <f>Data!EP152</f>
        <v>99.293999999999997</v>
      </c>
      <c r="CF152" s="50">
        <f>IF(ISBLANK(Data!EQ152), "", Data!EQ152)</f>
        <v>85</v>
      </c>
      <c r="CG152" s="50">
        <f>IF(ISBLANK(Data!ER152), "", Data!ER152)</f>
        <v>79</v>
      </c>
      <c r="CH152" s="61" t="str">
        <f>IF(ISBLANK(Data!ES152), "", Data!ES152)</f>
        <v>North Carolina A&amp;T</v>
      </c>
      <c r="CI152" s="61">
        <f>IF(ISBLANK(Data!ET152), "", Data!ET152)</f>
        <v>164</v>
      </c>
    </row>
    <row r="153" spans="1:87" x14ac:dyDescent="0.45">
      <c r="A153" s="50">
        <f>IF(ISBLANK(Data!A153), "", Data!A153)</f>
        <v>45276</v>
      </c>
      <c r="B153" s="50" t="str">
        <f>IF(ISBLANK(Data!B153), "", Data!B153)</f>
        <v>Wyoming</v>
      </c>
      <c r="C153" s="50">
        <f>IF(ISBLANK(Data!C153), "", Data!C153)</f>
        <v>359</v>
      </c>
      <c r="D153" s="50" t="str">
        <f>IF(ISBLANK(Data!D153), "", Data!D153)</f>
        <v>Weber St.</v>
      </c>
      <c r="E153" s="50">
        <f>IF(ISBLANK(Data!E153), "", Data!E153)</f>
        <v>347</v>
      </c>
      <c r="F153" s="50" t="str">
        <f>IF(ISBLANK(Data!F153), "", Data!F153)</f>
        <v>N</v>
      </c>
      <c r="G153" s="50" t="str">
        <f>IF(ISBLANK(Data!G153), "", Data!G153)</f>
        <v>Wyoming</v>
      </c>
      <c r="H153" s="50" t="str">
        <f>IF(ISBLANK(Data!H153), "", Data!H153)</f>
        <v>Weber St.</v>
      </c>
      <c r="I153" s="50" t="str">
        <f>IF(ISBLANK(Data!I153), "", Data!I153)</f>
        <v>Wyoming</v>
      </c>
      <c r="J153" s="50" t="str">
        <f>IF(ISBLANK(Data!J153), "", Data!J153)</f>
        <v>Weber St.</v>
      </c>
      <c r="K153" s="50" t="str">
        <f>IF(ISBLANK(Data!K153), "", Data!K153)</f>
        <v>Wyoming</v>
      </c>
      <c r="L153" s="50" t="str">
        <f>IF(ISBLANK(Data!L153), "", Data!L153)</f>
        <v>Weber State</v>
      </c>
      <c r="M153" s="50" t="str">
        <f>IF(ISBLANK(Data!M153), "", Data!M153)</f>
        <v>Wyoming</v>
      </c>
      <c r="N153" s="50" t="str">
        <f>IF(ISBLANK(Data!N153), "", Data!N153)</f>
        <v>Weber St</v>
      </c>
      <c r="O153" s="50" t="str">
        <f>IF(ISBLANK(Data!O153), "", Data!O153)</f>
        <v>Wyoming</v>
      </c>
      <c r="P153" s="50" t="str">
        <f>IF(ISBLANK(Data!P153), "", Data!P153)</f>
        <v>Weber St.</v>
      </c>
      <c r="Q153" s="50" t="str">
        <f>IF(ISBLANK(Data!Q153), "", Data!Q153)</f>
        <v>Wyoming</v>
      </c>
      <c r="R153" s="50" t="str">
        <f>IF(ISBLANK(Data!R153), "", Data!R153)</f>
        <v>Weber State</v>
      </c>
      <c r="S153" s="20">
        <f>Data!W153-Data!CD153</f>
        <v>0.11111111111111094</v>
      </c>
      <c r="T153" s="20">
        <f>Data!X153-Data!CE153</f>
        <v>-4.75</v>
      </c>
      <c r="U153" s="20">
        <f>Data!Y153-Data!CF153</f>
        <v>-1.0999999999999943</v>
      </c>
      <c r="V153" s="20">
        <f>Data!Z153-Data!CG153</f>
        <v>3.6000000000000085</v>
      </c>
      <c r="W153" s="20">
        <f>Data!AA153-Data!CH153</f>
        <v>5</v>
      </c>
      <c r="X153" s="20">
        <f>Data!AB153-Data!CI153</f>
        <v>0.191</v>
      </c>
      <c r="Y153" s="20">
        <f>Data!AC153-Data!CJ153</f>
        <v>-3.07</v>
      </c>
      <c r="Z153" s="20">
        <f>Data!AD153-Data!CK153</f>
        <v>1.1000000000000085</v>
      </c>
      <c r="AA153" s="20">
        <f>Data!AE153-Data!CL153</f>
        <v>4.1999999999999886</v>
      </c>
      <c r="AB153" s="20">
        <f>Data!AF153-Data!CM153</f>
        <v>-3.07</v>
      </c>
      <c r="AC153" s="20">
        <f>Data!AG153-Data!CN153</f>
        <v>0</v>
      </c>
      <c r="AD153" s="20">
        <f>Data!AH153-Data!CO153</f>
        <v>4.4000000000000057</v>
      </c>
      <c r="AE153" s="20">
        <f>Data!AI153-Data!CP153</f>
        <v>-0.12219999999999998</v>
      </c>
      <c r="AF153" s="20">
        <f>Data!AJ153-Data!CQ153</f>
        <v>0.59999999999999987</v>
      </c>
      <c r="AG153" s="20">
        <f>Data!AK153-Data!CR153</f>
        <v>8.5714285714285687E-2</v>
      </c>
      <c r="AH153" s="20">
        <f>Data!AL153-Data!CS153</f>
        <v>-18</v>
      </c>
      <c r="AI153" s="20">
        <f>Data!AM153-Data!CT153</f>
        <v>-4.32</v>
      </c>
      <c r="AJ153" s="20">
        <f>Data!AN153-Data!CU153</f>
        <v>-2.31</v>
      </c>
      <c r="AK153" s="20">
        <f>Data!AO153-Data!CV153</f>
        <v>47</v>
      </c>
      <c r="AL153" s="20">
        <f>Data!AP153-Data!CW153</f>
        <v>88</v>
      </c>
      <c r="AM153" s="20">
        <f>Data!AQ153-Data!CX153</f>
        <v>-20</v>
      </c>
      <c r="AN153" s="20">
        <f>Data!AR153-Data!CY153</f>
        <v>5.099999999999999E-2</v>
      </c>
      <c r="AO153" s="20">
        <f>Data!AS153-Data!CZ153</f>
        <v>-2</v>
      </c>
      <c r="AP153" s="20">
        <f>Data!AT153-Data!DA153</f>
        <v>-55</v>
      </c>
      <c r="AQ153" s="20">
        <f>Data!AU153-Data!DB153</f>
        <v>9.9999999999999978E-2</v>
      </c>
      <c r="AR153" s="20">
        <f>Data!AV153-Data!DC153</f>
        <v>17</v>
      </c>
      <c r="AS153" s="20">
        <f>Data!AW153-Data!DD153</f>
        <v>29</v>
      </c>
      <c r="AT153" s="20">
        <f>Data!AX153-Data!DE153</f>
        <v>-2.300000000000002E-2</v>
      </c>
      <c r="AU153" s="20">
        <f>Data!AY153-Data!DF153</f>
        <v>20</v>
      </c>
      <c r="AV153" s="20">
        <f>Data!AZ153-Data!DG153</f>
        <v>2.8571428571428577</v>
      </c>
      <c r="AW153" s="20">
        <f>Data!BA153-Data!DH153</f>
        <v>6</v>
      </c>
      <c r="AX153" s="20">
        <f>Data!BB153-Data!DI153</f>
        <v>0.8571428571428541</v>
      </c>
      <c r="AY153" s="20">
        <f>Data!BC153-Data!DJ153</f>
        <v>18</v>
      </c>
      <c r="AZ153" s="20">
        <f>Data!BD153-Data!DK153</f>
        <v>0</v>
      </c>
      <c r="BA153" s="20">
        <f>Data!BE153-Data!DL153</f>
        <v>28</v>
      </c>
      <c r="BB153" s="20">
        <f>Data!BF153-Data!DM153</f>
        <v>58</v>
      </c>
      <c r="BC153" s="20">
        <f>Data!BG153-Data!DN153</f>
        <v>17</v>
      </c>
      <c r="BD153" s="20">
        <f>Data!BH153-Data!DO153</f>
        <v>5.2999999999999972</v>
      </c>
      <c r="BE153" s="20">
        <f>Data!BI153-Data!DP153</f>
        <v>9.7780000000000058</v>
      </c>
      <c r="BF153" s="20">
        <f>Data!BJ153-Data!DQ153</f>
        <v>-4.5550000000000006</v>
      </c>
      <c r="BG153" s="20">
        <f>Data!BK153-Data!DR153</f>
        <v>-0.31399999999999995</v>
      </c>
      <c r="BH153" s="20">
        <f>Data!BL153-Data!DS153</f>
        <v>6.4439999999999991</v>
      </c>
      <c r="BI153" s="20">
        <f>Data!BM153-Data!DT153</f>
        <v>-0.26600000000000007</v>
      </c>
      <c r="BJ153" s="20">
        <f>Data!BN153-Data!DU153</f>
        <v>-6.1000000000000014</v>
      </c>
      <c r="BK153" s="20">
        <f>Data!BO153-Data!DV153</f>
        <v>3.1999999999999993</v>
      </c>
      <c r="BL153" s="20">
        <f>Data!BP153-Data!DW153</f>
        <v>3.0999999999999996</v>
      </c>
      <c r="BM153" s="20">
        <f>Data!BQ153-Data!DX153</f>
        <v>0</v>
      </c>
      <c r="BN153" s="20">
        <f>Data!BR153-Data!DY153</f>
        <v>1.8999999999999986</v>
      </c>
      <c r="BO153" s="20">
        <f>Data!BS153-Data!DZ153</f>
        <v>-44</v>
      </c>
      <c r="BP153" s="20">
        <f>Data!BT153-Data!EA153</f>
        <v>3.3000000000000029E-2</v>
      </c>
      <c r="BQ153" s="20">
        <f>Data!BU153-Data!EB153</f>
        <v>-3</v>
      </c>
      <c r="BR153" s="20">
        <f>Data!BV153-Data!EC153</f>
        <v>20</v>
      </c>
      <c r="BS153" s="20">
        <f>Data!BW153-Data!ED153</f>
        <v>6</v>
      </c>
      <c r="BT153" s="20">
        <f>Data!BX153-Data!EE153</f>
        <v>-22</v>
      </c>
      <c r="BU153" s="20">
        <f>Data!BY153-Data!EF153</f>
        <v>134</v>
      </c>
      <c r="BV153" s="20">
        <f>Data!BZ153-Data!EG153</f>
        <v>50</v>
      </c>
      <c r="BW153" s="20">
        <f>Data!CA153-Data!EH153</f>
        <v>21.500000000000014</v>
      </c>
      <c r="BX153" s="20">
        <f>Data!CB153-Data!EI153</f>
        <v>-45</v>
      </c>
      <c r="BY153" s="20">
        <f>Data!CC153-Data!EJ153</f>
        <v>75</v>
      </c>
      <c r="BZ153" s="20">
        <f>Data!EK153</f>
        <v>10352.16</v>
      </c>
      <c r="CA153" s="20">
        <f>Data!EL153</f>
        <v>10836.720000000001</v>
      </c>
      <c r="CB153" s="20">
        <f>Data!EM153</f>
        <v>111.45377777777777</v>
      </c>
      <c r="CC153" s="20">
        <f>Data!EN153</f>
        <v>67.777777777777771</v>
      </c>
      <c r="CD153" s="20">
        <f>Data!EO153</f>
        <v>11.9163</v>
      </c>
      <c r="CE153" s="20">
        <f>Data!EP153</f>
        <v>91.263999999999996</v>
      </c>
      <c r="CF153" s="50">
        <f>IF(ISBLANK(Data!EQ153), "", Data!EQ153)</f>
        <v>71</v>
      </c>
      <c r="CG153" s="50">
        <f>IF(ISBLANK(Data!ER153), "", Data!ER153)</f>
        <v>84</v>
      </c>
      <c r="CH153" s="61" t="str">
        <f>IF(ISBLANK(Data!ES153), "", Data!ES153)</f>
        <v>Weber St.</v>
      </c>
      <c r="CI153" s="61">
        <f>IF(ISBLANK(Data!ET153), "", Data!ET153)</f>
        <v>155</v>
      </c>
    </row>
    <row r="154" spans="1:87" x14ac:dyDescent="0.45">
      <c r="A154" s="50">
        <f>IF(ISBLANK(Data!A154), "", Data!A154)</f>
        <v>45276</v>
      </c>
      <c r="B154" s="50" t="str">
        <f>IF(ISBLANK(Data!B154), "", Data!B154)</f>
        <v>Tennessee</v>
      </c>
      <c r="C154" s="50">
        <f>IF(ISBLANK(Data!C154), "", Data!C154)</f>
        <v>293</v>
      </c>
      <c r="D154" s="50" t="str">
        <f>IF(ISBLANK(Data!D154), "", Data!D154)</f>
        <v>N.C. State</v>
      </c>
      <c r="E154" s="50">
        <f>IF(ISBLANK(Data!E154), "", Data!E154)</f>
        <v>188</v>
      </c>
      <c r="F154" s="50" t="str">
        <f>IF(ISBLANK(Data!F154), "", Data!F154)</f>
        <v>Y</v>
      </c>
      <c r="G154" s="50" t="str">
        <f>IF(ISBLANK(Data!G154), "", Data!G154)</f>
        <v>Tennessee</v>
      </c>
      <c r="H154" s="50" t="str">
        <f>IF(ISBLANK(Data!H154), "", Data!H154)</f>
        <v>North Carolina St.</v>
      </c>
      <c r="I154" s="50" t="str">
        <f>IF(ISBLANK(Data!I154), "", Data!I154)</f>
        <v>Tennessee</v>
      </c>
      <c r="J154" s="50" t="str">
        <f>IF(ISBLANK(Data!J154), "", Data!J154)</f>
        <v>North Carolina St.</v>
      </c>
      <c r="K154" s="50" t="str">
        <f>IF(ISBLANK(Data!K154), "", Data!K154)</f>
        <v>Tennessee</v>
      </c>
      <c r="L154" s="50" t="str">
        <f>IF(ISBLANK(Data!L154), "", Data!L154)</f>
        <v>NC State</v>
      </c>
      <c r="M154" s="50" t="str">
        <f>IF(ISBLANK(Data!M154), "", Data!M154)</f>
        <v>Tennessee</v>
      </c>
      <c r="N154" s="50" t="str">
        <f>IF(ISBLANK(Data!N154), "", Data!N154)</f>
        <v>NC State</v>
      </c>
      <c r="O154" s="50" t="str">
        <f>IF(ISBLANK(Data!O154), "", Data!O154)</f>
        <v>Tennessee</v>
      </c>
      <c r="P154" s="50" t="str">
        <f>IF(ISBLANK(Data!P154), "", Data!P154)</f>
        <v>NC State</v>
      </c>
      <c r="Q154" s="50" t="str">
        <f>IF(ISBLANK(Data!Q154), "", Data!Q154)</f>
        <v>Tennessee</v>
      </c>
      <c r="R154" s="50" t="str">
        <f>IF(ISBLANK(Data!R154), "", Data!R154)</f>
        <v>North Carolina State</v>
      </c>
      <c r="S154" s="20">
        <f>Data!W154-Data!CD154</f>
        <v>-7.7777777777778057E-2</v>
      </c>
      <c r="T154" s="20">
        <f>Data!X154-Data!CE154</f>
        <v>12.900000000000002</v>
      </c>
      <c r="U154" s="20">
        <f>Data!Y154-Data!CF154</f>
        <v>4</v>
      </c>
      <c r="V154" s="20">
        <f>Data!Z154-Data!CG154</f>
        <v>-8.8999999999999915</v>
      </c>
      <c r="W154" s="20">
        <f>Data!AA154-Data!CH154</f>
        <v>0.19999999999998863</v>
      </c>
      <c r="X154" s="20">
        <f>Data!AB154-Data!CI154</f>
        <v>-0.124</v>
      </c>
      <c r="Y154" s="20">
        <f>Data!AC154-Data!CJ154</f>
        <v>14.48</v>
      </c>
      <c r="Z154" s="20">
        <f>Data!AD154-Data!CK154</f>
        <v>8</v>
      </c>
      <c r="AA154" s="20">
        <f>Data!AE154-Data!CL154</f>
        <v>-6.5</v>
      </c>
      <c r="AB154" s="20">
        <f>Data!AF154-Data!CM154</f>
        <v>17.03</v>
      </c>
      <c r="AC154" s="20">
        <f>Data!AG154-Data!CN154</f>
        <v>0.5</v>
      </c>
      <c r="AD154" s="20">
        <f>Data!AH154-Data!CO154</f>
        <v>-8.8999999999999915</v>
      </c>
      <c r="AE154" s="20">
        <f>Data!AI154-Data!CP154</f>
        <v>0.13500000000000001</v>
      </c>
      <c r="AF154" s="20">
        <f>Data!AJ154-Data!CQ154</f>
        <v>-4.8</v>
      </c>
      <c r="AG154" s="20">
        <f>Data!AK154-Data!CR154</f>
        <v>-0.54666666666666663</v>
      </c>
      <c r="AH154" s="20">
        <f>Data!AL154-Data!CS154</f>
        <v>41</v>
      </c>
      <c r="AI154" s="20">
        <f>Data!AM154-Data!CT154</f>
        <v>10.76</v>
      </c>
      <c r="AJ154" s="20">
        <f>Data!AN154-Data!CU154</f>
        <v>10.33</v>
      </c>
      <c r="AK154" s="20">
        <f>Data!AO154-Data!CV154</f>
        <v>58</v>
      </c>
      <c r="AL154" s="20">
        <f>Data!AP154-Data!CW154</f>
        <v>43</v>
      </c>
      <c r="AM154" s="20">
        <f>Data!AQ154-Data!CX154</f>
        <v>28</v>
      </c>
      <c r="AN154" s="20">
        <f>Data!AR154-Data!CY154</f>
        <v>-1.5000000000000013E-2</v>
      </c>
      <c r="AO154" s="20">
        <f>Data!AS154-Data!CZ154</f>
        <v>8</v>
      </c>
      <c r="AP154" s="20">
        <f>Data!AT154-Data!DA154</f>
        <v>34</v>
      </c>
      <c r="AQ154" s="20">
        <f>Data!AU154-Data!DB154</f>
        <v>-1.5000000000000013E-2</v>
      </c>
      <c r="AR154" s="20">
        <f>Data!AV154-Data!DC154</f>
        <v>44</v>
      </c>
      <c r="AS154" s="20">
        <f>Data!AW154-Data!DD154</f>
        <v>48</v>
      </c>
      <c r="AT154" s="20">
        <f>Data!AX154-Data!DE154</f>
        <v>4.4000000000000039E-2</v>
      </c>
      <c r="AU154" s="20">
        <f>Data!AY154-Data!DF154</f>
        <v>4</v>
      </c>
      <c r="AV154" s="20">
        <f>Data!AZ154-Data!DG154</f>
        <v>-0.76666666666666572</v>
      </c>
      <c r="AW154" s="20">
        <f>Data!BA154-Data!DH154</f>
        <v>52</v>
      </c>
      <c r="AX154" s="20">
        <f>Data!BB154-Data!DI154</f>
        <v>1.3999999999999986</v>
      </c>
      <c r="AY154" s="20">
        <f>Data!BC154-Data!DJ154</f>
        <v>32</v>
      </c>
      <c r="AZ154" s="20">
        <f>Data!BD154-Data!DK154</f>
        <v>5</v>
      </c>
      <c r="BA154" s="20">
        <f>Data!BE154-Data!DL154</f>
        <v>22</v>
      </c>
      <c r="BB154" s="20">
        <f>Data!BF154-Data!DM154</f>
        <v>22</v>
      </c>
      <c r="BC154" s="20">
        <f>Data!BG154-Data!DN154</f>
        <v>21</v>
      </c>
      <c r="BD154" s="20">
        <f>Data!BH154-Data!DO154</f>
        <v>-2.2000000000000028</v>
      </c>
      <c r="BE154" s="20">
        <f>Data!BI154-Data!DP154</f>
        <v>-2.6670000000000016</v>
      </c>
      <c r="BF154" s="20">
        <f>Data!BJ154-Data!DQ154</f>
        <v>0.43299999999999983</v>
      </c>
      <c r="BG154" s="20">
        <f>Data!BK154-Data!DR154</f>
        <v>-6.0000000000000053E-3</v>
      </c>
      <c r="BH154" s="20">
        <f>Data!BL154-Data!DS154</f>
        <v>1.2330000000000005</v>
      </c>
      <c r="BI154" s="20">
        <f>Data!BM154-Data!DT154</f>
        <v>-0.123</v>
      </c>
      <c r="BJ154" s="20">
        <f>Data!BN154-Data!DU154</f>
        <v>1.1000000000000014</v>
      </c>
      <c r="BK154" s="20">
        <f>Data!BO154-Data!DV154</f>
        <v>2.8999999999999986</v>
      </c>
      <c r="BL154" s="20">
        <f>Data!BP154-Data!DW154</f>
        <v>1.9000000000000004</v>
      </c>
      <c r="BM154" s="20">
        <f>Data!BQ154-Data!DX154</f>
        <v>-0.31111111111111089</v>
      </c>
      <c r="BN154" s="20">
        <f>Data!BR154-Data!DY154</f>
        <v>0.40000000000000213</v>
      </c>
      <c r="BO154" s="20">
        <f>Data!BS154-Data!DZ154</f>
        <v>-32</v>
      </c>
      <c r="BP154" s="20">
        <f>Data!BT154-Data!EA154</f>
        <v>4.500000000000004E-2</v>
      </c>
      <c r="BQ154" s="20">
        <f>Data!BU154-Data!EB154</f>
        <v>-1</v>
      </c>
      <c r="BR154" s="20">
        <f>Data!BV154-Data!EC154</f>
        <v>-42</v>
      </c>
      <c r="BS154" s="20">
        <f>Data!BW154-Data!ED154</f>
        <v>-62</v>
      </c>
      <c r="BT154" s="20">
        <f>Data!BX154-Data!EE154</f>
        <v>-32</v>
      </c>
      <c r="BU154" s="20">
        <f>Data!BY154-Data!EF154</f>
        <v>-40</v>
      </c>
      <c r="BV154" s="20">
        <f>Data!BZ154-Data!EG154</f>
        <v>-64</v>
      </c>
      <c r="BW154" s="20">
        <f>Data!CA154-Data!EH154</f>
        <v>-41.5</v>
      </c>
      <c r="BX154" s="20">
        <f>Data!CB154-Data!EI154</f>
        <v>-38</v>
      </c>
      <c r="BY154" s="20">
        <f>Data!CC154-Data!EJ154</f>
        <v>-104</v>
      </c>
      <c r="BZ154" s="20">
        <f>Data!EK154</f>
        <v>11297.4</v>
      </c>
      <c r="CA154" s="20">
        <f>Data!EL154</f>
        <v>9922</v>
      </c>
      <c r="CB154" s="20">
        <f>Data!EM154</f>
        <v>88.411111111111111</v>
      </c>
      <c r="CC154" s="20">
        <f>Data!EN154</f>
        <v>75.402599999999993</v>
      </c>
      <c r="CD154" s="20">
        <f>Data!EO154</f>
        <v>12.7982</v>
      </c>
      <c r="CE154" s="20">
        <f>Data!EP154</f>
        <v>119.791</v>
      </c>
      <c r="CF154" s="50">
        <f>IF(ISBLANK(Data!EQ154), "", Data!EQ154)</f>
        <v>79</v>
      </c>
      <c r="CG154" s="50">
        <f>IF(ISBLANK(Data!ER154), "", Data!ER154)</f>
        <v>70</v>
      </c>
      <c r="CH154" s="61" t="str">
        <f>IF(ISBLANK(Data!ES154), "", Data!ES154)</f>
        <v>Tennessee</v>
      </c>
      <c r="CI154" s="61">
        <f>IF(ISBLANK(Data!ET154), "", Data!ET154)</f>
        <v>149</v>
      </c>
    </row>
    <row r="155" spans="1:87" x14ac:dyDescent="0.45">
      <c r="A155" s="50">
        <f>IF(ISBLANK(Data!A155), "", Data!A155)</f>
        <v>45276</v>
      </c>
      <c r="B155" s="50" t="str">
        <f>IF(ISBLANK(Data!B155), "", Data!B155)</f>
        <v>TCU</v>
      </c>
      <c r="C155" s="50">
        <f>IF(ISBLANK(Data!C155), "", Data!C155)</f>
        <v>291</v>
      </c>
      <c r="D155" s="50" t="str">
        <f>IF(ISBLANK(Data!D155), "", Data!D155)</f>
        <v>Arizona St.</v>
      </c>
      <c r="E155" s="50">
        <f>IF(ISBLANK(Data!E155), "", Data!E155)</f>
        <v>12</v>
      </c>
      <c r="F155" s="50" t="str">
        <f>IF(ISBLANK(Data!F155), "", Data!F155)</f>
        <v>Y</v>
      </c>
      <c r="G155" s="50" t="str">
        <f>IF(ISBLANK(Data!G155), "", Data!G155)</f>
        <v>TCU</v>
      </c>
      <c r="H155" s="50" t="str">
        <f>IF(ISBLANK(Data!H155), "", Data!H155)</f>
        <v>Arizona St.</v>
      </c>
      <c r="I155" s="50" t="str">
        <f>IF(ISBLANK(Data!I155), "", Data!I155)</f>
        <v>TCU</v>
      </c>
      <c r="J155" s="50" t="str">
        <f>IF(ISBLANK(Data!J155), "", Data!J155)</f>
        <v>Arizona St.</v>
      </c>
      <c r="K155" s="50" t="str">
        <f>IF(ISBLANK(Data!K155), "", Data!K155)</f>
        <v>TCU</v>
      </c>
      <c r="L155" s="50" t="str">
        <f>IF(ISBLANK(Data!L155), "", Data!L155)</f>
        <v>Arizona State</v>
      </c>
      <c r="M155" s="50" t="str">
        <f>IF(ISBLANK(Data!M155), "", Data!M155)</f>
        <v>TX Christian</v>
      </c>
      <c r="N155" s="50" t="str">
        <f>IF(ISBLANK(Data!N155), "", Data!N155)</f>
        <v>Arizona St</v>
      </c>
      <c r="O155" s="50" t="str">
        <f>IF(ISBLANK(Data!O155), "", Data!O155)</f>
        <v>TCU</v>
      </c>
      <c r="P155" s="50" t="str">
        <f>IF(ISBLANK(Data!P155), "", Data!P155)</f>
        <v>Arizona St.</v>
      </c>
      <c r="Q155" s="50" t="str">
        <f>IF(ISBLANK(Data!Q155), "", Data!Q155)</f>
        <v>TCU</v>
      </c>
      <c r="R155" s="50" t="str">
        <f>IF(ISBLANK(Data!R155), "", Data!R155)</f>
        <v>Arizona State</v>
      </c>
      <c r="S155" s="20">
        <f>Data!W155-Data!CD155</f>
        <v>0.20833333333333304</v>
      </c>
      <c r="T155" s="20">
        <f>Data!X155-Data!CE155</f>
        <v>9.1499999999999986</v>
      </c>
      <c r="U155" s="20">
        <f>Data!Y155-Data!CF155</f>
        <v>8</v>
      </c>
      <c r="V155" s="20">
        <f>Data!Z155-Data!CG155</f>
        <v>-1.1000000000000085</v>
      </c>
      <c r="W155" s="20">
        <f>Data!AA155-Data!CH155</f>
        <v>1.7000000000000028</v>
      </c>
      <c r="X155" s="20">
        <f>Data!AB155-Data!CI155</f>
        <v>-0.16199999999999998</v>
      </c>
      <c r="Y155" s="20">
        <f>Data!AC155-Data!CJ155</f>
        <v>-15.82</v>
      </c>
      <c r="Z155" s="20">
        <f>Data!AD155-Data!CK155</f>
        <v>-6.1999999999999886</v>
      </c>
      <c r="AA155" s="20">
        <f>Data!AE155-Data!CL155</f>
        <v>9.5999999999999943</v>
      </c>
      <c r="AB155" s="20">
        <f>Data!AF155-Data!CM155</f>
        <v>-15.82</v>
      </c>
      <c r="AC155" s="20">
        <f>Data!AG155-Data!CN155</f>
        <v>7.8999999999999915</v>
      </c>
      <c r="AD155" s="20">
        <f>Data!AH155-Data!CO155</f>
        <v>-0.30000000000001137</v>
      </c>
      <c r="AE155" s="20">
        <f>Data!AI155-Data!CP155</f>
        <v>0.14350000000000007</v>
      </c>
      <c r="AF155" s="20">
        <f>Data!AJ155-Data!CQ155</f>
        <v>6.5</v>
      </c>
      <c r="AG155" s="20">
        <f>Data!AK155-Data!CR155</f>
        <v>0.80555555555555558</v>
      </c>
      <c r="AH155" s="20">
        <f>Data!AL155-Data!CS155</f>
        <v>58</v>
      </c>
      <c r="AI155" s="20">
        <f>Data!AM155-Data!CT155</f>
        <v>6.2100000000000009</v>
      </c>
      <c r="AJ155" s="20">
        <f>Data!AN155-Data!CU155</f>
        <v>-14.06</v>
      </c>
      <c r="AK155" s="20">
        <f>Data!AO155-Data!CV155</f>
        <v>77</v>
      </c>
      <c r="AL155" s="20">
        <f>Data!AP155-Data!CW155</f>
        <v>-84</v>
      </c>
      <c r="AM155" s="20">
        <f>Data!AQ155-Data!CX155</f>
        <v>-8</v>
      </c>
      <c r="AN155" s="20">
        <f>Data!AR155-Data!CY155</f>
        <v>8.9000000000000024E-2</v>
      </c>
      <c r="AO155" s="20">
        <f>Data!AS155-Data!CZ155</f>
        <v>-8</v>
      </c>
      <c r="AP155" s="20">
        <f>Data!AT155-Data!DA155</f>
        <v>-34</v>
      </c>
      <c r="AQ155" s="20">
        <f>Data!AU155-Data!DB155</f>
        <v>1.6000000000000014E-2</v>
      </c>
      <c r="AR155" s="20">
        <f>Data!AV155-Data!DC155</f>
        <v>1</v>
      </c>
      <c r="AS155" s="20">
        <f>Data!AW155-Data!DD155</f>
        <v>-38</v>
      </c>
      <c r="AT155" s="20">
        <f>Data!AX155-Data!DE155</f>
        <v>0.13600000000000001</v>
      </c>
      <c r="AU155" s="20">
        <f>Data!AY155-Data!DF155</f>
        <v>20</v>
      </c>
      <c r="AV155" s="20">
        <f>Data!AZ155-Data!DG155</f>
        <v>3.5555555555555554</v>
      </c>
      <c r="AW155" s="20">
        <f>Data!BA155-Data!DH155</f>
        <v>-12</v>
      </c>
      <c r="AX155" s="20">
        <f>Data!BB155-Data!DI155</f>
        <v>3.0138888888888857</v>
      </c>
      <c r="AY155" s="20">
        <f>Data!BC155-Data!DJ155</f>
        <v>48</v>
      </c>
      <c r="AZ155" s="20">
        <f>Data!BD155-Data!DK155</f>
        <v>13</v>
      </c>
      <c r="BA155" s="20">
        <f>Data!BE155-Data!DL155</f>
        <v>10</v>
      </c>
      <c r="BB155" s="20">
        <f>Data!BF155-Data!DM155</f>
        <v>3</v>
      </c>
      <c r="BC155" s="20">
        <f>Data!BG155-Data!DN155</f>
        <v>0</v>
      </c>
      <c r="BD155" s="20">
        <f>Data!BH155-Data!DO155</f>
        <v>18.400000000000006</v>
      </c>
      <c r="BE155" s="20">
        <f>Data!BI155-Data!DP155</f>
        <v>-1.875</v>
      </c>
      <c r="BF155" s="20">
        <f>Data!BJ155-Data!DQ155</f>
        <v>20.263999999999999</v>
      </c>
      <c r="BG155" s="20">
        <f>Data!BK155-Data!DR155</f>
        <v>0.44799999999999995</v>
      </c>
      <c r="BH155" s="20">
        <f>Data!BL155-Data!DS155</f>
        <v>1.7080000000000002</v>
      </c>
      <c r="BI155" s="20">
        <f>Data!BM155-Data!DT155</f>
        <v>0.10599999999999998</v>
      </c>
      <c r="BJ155" s="20">
        <f>Data!BN155-Data!DU155</f>
        <v>-1.6999999999999993</v>
      </c>
      <c r="BK155" s="20">
        <f>Data!BO155-Data!DV155</f>
        <v>-1.7000000000000028</v>
      </c>
      <c r="BL155" s="20">
        <f>Data!BP155-Data!DW155</f>
        <v>1.6999999999999997</v>
      </c>
      <c r="BM155" s="20">
        <f>Data!BQ155-Data!DX155</f>
        <v>2.7361111111111107</v>
      </c>
      <c r="BN155" s="20">
        <f>Data!BR155-Data!DY155</f>
        <v>1.9999999999999982</v>
      </c>
      <c r="BO155" s="20">
        <f>Data!BS155-Data!DZ155</f>
        <v>123</v>
      </c>
      <c r="BP155" s="20">
        <f>Data!BT155-Data!EA155</f>
        <v>-8.7999999999999967E-2</v>
      </c>
      <c r="BQ155" s="20">
        <f>Data!BU155-Data!EB155</f>
        <v>-4</v>
      </c>
      <c r="BR155" s="20">
        <f>Data!BV155-Data!EC155</f>
        <v>-65</v>
      </c>
      <c r="BS155" s="20">
        <f>Data!BW155-Data!ED155</f>
        <v>-35</v>
      </c>
      <c r="BT155" s="20">
        <f>Data!BX155-Data!EE155</f>
        <v>-45</v>
      </c>
      <c r="BU155" s="20">
        <f>Data!BY155-Data!EF155</f>
        <v>-86</v>
      </c>
      <c r="BV155" s="20">
        <f>Data!BZ155-Data!EG155</f>
        <v>-61</v>
      </c>
      <c r="BW155" s="20">
        <f>Data!CA155-Data!EH155</f>
        <v>-26.200000000000003</v>
      </c>
      <c r="BX155" s="20">
        <f>Data!CB155-Data!EI155</f>
        <v>121</v>
      </c>
      <c r="BY155" s="20">
        <f>Data!CC155-Data!EJ155</f>
        <v>-27</v>
      </c>
      <c r="BZ155" s="20">
        <f>Data!EK155</f>
        <v>10908.800000000001</v>
      </c>
      <c r="CA155" s="20">
        <f>Data!EL155</f>
        <v>10015.199999999999</v>
      </c>
      <c r="CB155" s="20">
        <f>Data!EM155</f>
        <v>110</v>
      </c>
      <c r="CC155" s="20">
        <f>Data!EN155</f>
        <v>124.00387499999999</v>
      </c>
      <c r="CD155" s="20">
        <f>Data!EO155</f>
        <v>10.7532</v>
      </c>
      <c r="CE155" s="20">
        <f>Data!EP155</f>
        <v>104.806</v>
      </c>
      <c r="CF155" s="50">
        <f>IF(ISBLANK(Data!EQ155), "", Data!EQ155)</f>
        <v>79</v>
      </c>
      <c r="CG155" s="50">
        <f>IF(ISBLANK(Data!ER155), "", Data!ER155)</f>
        <v>59</v>
      </c>
      <c r="CH155" s="61" t="str">
        <f>IF(ISBLANK(Data!ES155), "", Data!ES155)</f>
        <v>TCU</v>
      </c>
      <c r="CI155" s="61">
        <f>IF(ISBLANK(Data!ET155), "", Data!ET155)</f>
        <v>138</v>
      </c>
    </row>
    <row r="156" spans="1:87" x14ac:dyDescent="0.45">
      <c r="A156" s="50">
        <f>IF(ISBLANK(Data!A156), "", Data!A156)</f>
        <v>45276</v>
      </c>
      <c r="B156" s="50" t="str">
        <f>IF(ISBLANK(Data!B156), "", Data!B156)</f>
        <v>UC Irvine</v>
      </c>
      <c r="C156" s="50">
        <f>IF(ISBLANK(Data!C156), "", Data!C156)</f>
        <v>312</v>
      </c>
      <c r="D156" s="50" t="str">
        <f>IF(ISBLANK(Data!D156), "", Data!D156)</f>
        <v>South Dakota</v>
      </c>
      <c r="E156" s="50">
        <f>IF(ISBLANK(Data!E156), "", Data!E156)</f>
        <v>271</v>
      </c>
      <c r="F156" s="50" t="str">
        <f>IF(ISBLANK(Data!F156), "", Data!F156)</f>
        <v>N</v>
      </c>
      <c r="G156" s="50" t="str">
        <f>IF(ISBLANK(Data!G156), "", Data!G156)</f>
        <v>UC Irvine</v>
      </c>
      <c r="H156" s="50" t="str">
        <f>IF(ISBLANK(Data!H156), "", Data!H156)</f>
        <v>South Dakota</v>
      </c>
      <c r="I156" s="50" t="str">
        <f>IF(ISBLANK(Data!I156), "", Data!I156)</f>
        <v>UC Irvine</v>
      </c>
      <c r="J156" s="50" t="str">
        <f>IF(ISBLANK(Data!J156), "", Data!J156)</f>
        <v>South Dakota</v>
      </c>
      <c r="K156" s="50" t="str">
        <f>IF(ISBLANK(Data!K156), "", Data!K156)</f>
        <v>UC Irvine</v>
      </c>
      <c r="L156" s="50" t="str">
        <f>IF(ISBLANK(Data!L156), "", Data!L156)</f>
        <v>South Dakota</v>
      </c>
      <c r="M156" s="50" t="str">
        <f>IF(ISBLANK(Data!M156), "", Data!M156)</f>
        <v>UC Irvine</v>
      </c>
      <c r="N156" s="50" t="str">
        <f>IF(ISBLANK(Data!N156), "", Data!N156)</f>
        <v>South Dakota</v>
      </c>
      <c r="O156" s="50" t="str">
        <f>IF(ISBLANK(Data!O156), "", Data!O156)</f>
        <v>UC Irvine</v>
      </c>
      <c r="P156" s="50" t="str">
        <f>IF(ISBLANK(Data!P156), "", Data!P156)</f>
        <v>South Dakota</v>
      </c>
      <c r="Q156" s="50" t="str">
        <f>IF(ISBLANK(Data!Q156), "", Data!Q156)</f>
        <v>UC Irvine</v>
      </c>
      <c r="R156" s="50" t="str">
        <f>IF(ISBLANK(Data!R156), "", Data!R156)</f>
        <v>South Dakota</v>
      </c>
      <c r="S156" s="20">
        <f>Data!W156-Data!CD156</f>
        <v>-9.9999999999999978E-2</v>
      </c>
      <c r="T156" s="20">
        <f>Data!X156-Data!CE156</f>
        <v>19.12</v>
      </c>
      <c r="U156" s="20">
        <f>Data!Y156-Data!CF156</f>
        <v>4.0999999999999943</v>
      </c>
      <c r="V156" s="20">
        <f>Data!Z156-Data!CG156</f>
        <v>-15</v>
      </c>
      <c r="W156" s="20">
        <f>Data!AA156-Data!CH156</f>
        <v>-2.5</v>
      </c>
      <c r="X156" s="20">
        <f>Data!AB156-Data!CI156</f>
        <v>-0.16</v>
      </c>
      <c r="Y156" s="20">
        <f>Data!AC156-Data!CJ156</f>
        <v>15.350000000000001</v>
      </c>
      <c r="Z156" s="20">
        <f>Data!AD156-Data!CK156</f>
        <v>9.8999999999999915</v>
      </c>
      <c r="AA156" s="20">
        <f>Data!AE156-Data!CL156</f>
        <v>-5.4000000000000057</v>
      </c>
      <c r="AB156" s="20">
        <f>Data!AF156-Data!CM156</f>
        <v>15.350000000000001</v>
      </c>
      <c r="AC156" s="20">
        <f>Data!AG156-Data!CN156</f>
        <v>6.5</v>
      </c>
      <c r="AD156" s="20">
        <f>Data!AH156-Data!CO156</f>
        <v>-14.599999999999994</v>
      </c>
      <c r="AE156" s="20">
        <f>Data!AI156-Data!CP156</f>
        <v>0.52539999999999998</v>
      </c>
      <c r="AF156" s="20">
        <f>Data!AJ156-Data!CQ156</f>
        <v>1.6</v>
      </c>
      <c r="AG156" s="20">
        <f>Data!AK156-Data!CR156</f>
        <v>0.25714285714285712</v>
      </c>
      <c r="AH156" s="20">
        <f>Data!AL156-Data!CS156</f>
        <v>220</v>
      </c>
      <c r="AI156" s="20">
        <f>Data!AM156-Data!CT156</f>
        <v>14.08</v>
      </c>
      <c r="AJ156" s="20">
        <f>Data!AN156-Data!CU156</f>
        <v>10.530000000000001</v>
      </c>
      <c r="AK156" s="20">
        <f>Data!AO156-Data!CV156</f>
        <v>-44</v>
      </c>
      <c r="AL156" s="20">
        <f>Data!AP156-Data!CW156</f>
        <v>-32</v>
      </c>
      <c r="AM156" s="20">
        <f>Data!AQ156-Data!CX156</f>
        <v>-41</v>
      </c>
      <c r="AN156" s="20">
        <f>Data!AR156-Data!CY156</f>
        <v>1.9999999999999962E-2</v>
      </c>
      <c r="AO156" s="20">
        <f>Data!AS156-Data!CZ156</f>
        <v>-13</v>
      </c>
      <c r="AP156" s="20">
        <f>Data!AT156-Data!DA156</f>
        <v>-32</v>
      </c>
      <c r="AQ156" s="20">
        <f>Data!AU156-Data!DB156</f>
        <v>-6.0000000000000053E-3</v>
      </c>
      <c r="AR156" s="20">
        <f>Data!AV156-Data!DC156</f>
        <v>-17</v>
      </c>
      <c r="AS156" s="20">
        <f>Data!AW156-Data!DD156</f>
        <v>-26</v>
      </c>
      <c r="AT156" s="20">
        <f>Data!AX156-Data!DE156</f>
        <v>5.0000000000000044E-3</v>
      </c>
      <c r="AU156" s="20">
        <f>Data!AY156-Data!DF156</f>
        <v>-47</v>
      </c>
      <c r="AV156" s="20">
        <f>Data!AZ156-Data!DG156</f>
        <v>-9.9841269841269824</v>
      </c>
      <c r="AW156" s="20">
        <f>Data!BA156-Data!DH156</f>
        <v>-72</v>
      </c>
      <c r="AX156" s="20">
        <f>Data!BB156-Data!DI156</f>
        <v>-22.095238095238095</v>
      </c>
      <c r="AY156" s="20">
        <f>Data!BC156-Data!DJ156</f>
        <v>32</v>
      </c>
      <c r="AZ156" s="20">
        <f>Data!BD156-Data!DK156</f>
        <v>22</v>
      </c>
      <c r="BA156" s="20">
        <f>Data!BE156-Data!DL156</f>
        <v>8</v>
      </c>
      <c r="BB156" s="20">
        <f>Data!BF156-Data!DM156</f>
        <v>-5</v>
      </c>
      <c r="BC156" s="20">
        <f>Data!BG156-Data!DN156</f>
        <v>27</v>
      </c>
      <c r="BD156" s="20">
        <f>Data!BH156-Data!DO156</f>
        <v>-4.4000000000000057</v>
      </c>
      <c r="BE156" s="20">
        <f>Data!BI156-Data!DP156</f>
        <v>-3.1999999999999886</v>
      </c>
      <c r="BF156" s="20">
        <f>Data!BJ156-Data!DQ156</f>
        <v>-1.2000000000000011</v>
      </c>
      <c r="BG156" s="20">
        <f>Data!BK156-Data!DR156</f>
        <v>0.29099999999999993</v>
      </c>
      <c r="BH156" s="20">
        <f>Data!BL156-Data!DS156</f>
        <v>-0.5</v>
      </c>
      <c r="BI156" s="20">
        <f>Data!BM156-Data!DT156</f>
        <v>0.187</v>
      </c>
      <c r="BJ156" s="20">
        <f>Data!BN156-Data!DU156</f>
        <v>-3.2000000000000028</v>
      </c>
      <c r="BK156" s="20">
        <f>Data!BO156-Data!DV156</f>
        <v>-2.5999999999999979</v>
      </c>
      <c r="BL156" s="20">
        <f>Data!BP156-Data!DW156</f>
        <v>0.79999999999999982</v>
      </c>
      <c r="BM156" s="20">
        <f>Data!BQ156-Data!DX156</f>
        <v>2.2000000000000002</v>
      </c>
      <c r="BN156" s="20">
        <f>Data!BR156-Data!DY156</f>
        <v>2.7000000000000011</v>
      </c>
      <c r="BO156" s="20">
        <f>Data!BS156-Data!DZ156</f>
        <v>-227</v>
      </c>
      <c r="BP156" s="20">
        <f>Data!BT156-Data!EA156</f>
        <v>0.14799999999999996</v>
      </c>
      <c r="BQ156" s="20">
        <f>Data!BU156-Data!EB156</f>
        <v>16</v>
      </c>
      <c r="BR156" s="20">
        <f>Data!BV156-Data!EC156</f>
        <v>-175</v>
      </c>
      <c r="BS156" s="20">
        <f>Data!BW156-Data!ED156</f>
        <v>-143</v>
      </c>
      <c r="BT156" s="20">
        <f>Data!BX156-Data!EE156</f>
        <v>-130</v>
      </c>
      <c r="BU156" s="20">
        <f>Data!BY156-Data!EF156</f>
        <v>-210</v>
      </c>
      <c r="BV156" s="20">
        <f>Data!BZ156-Data!EG156</f>
        <v>-202</v>
      </c>
      <c r="BW156" s="20">
        <f>Data!CA156-Data!EH156</f>
        <v>-136.89999999999998</v>
      </c>
      <c r="BX156" s="20">
        <f>Data!CB156-Data!EI156</f>
        <v>-226</v>
      </c>
      <c r="BY156" s="20">
        <f>Data!CC156-Data!EJ156</f>
        <v>-203</v>
      </c>
      <c r="BZ156" s="20">
        <f>Data!EK156</f>
        <v>11811.279999999999</v>
      </c>
      <c r="CA156" s="20">
        <f>Data!EL156</f>
        <v>9819.5</v>
      </c>
      <c r="CB156" s="20">
        <f>Data!EM156</f>
        <v>57.15</v>
      </c>
      <c r="CC156" s="20">
        <f>Data!EN156</f>
        <v>88.44</v>
      </c>
      <c r="CD156" s="20">
        <f>Data!EO156</f>
        <v>12.8712</v>
      </c>
      <c r="CE156" s="20">
        <f>Data!EP156</f>
        <v>110.82299999999999</v>
      </c>
      <c r="CF156" s="50">
        <f>IF(ISBLANK(Data!EQ156), "", Data!EQ156)</f>
        <v>121</v>
      </c>
      <c r="CG156" s="50">
        <f>IF(ISBLANK(Data!ER156), "", Data!ER156)</f>
        <v>78</v>
      </c>
      <c r="CH156" s="61" t="str">
        <f>IF(ISBLANK(Data!ES156), "", Data!ES156)</f>
        <v>UC Irvine</v>
      </c>
      <c r="CI156" s="61">
        <f>IF(ISBLANK(Data!ET156), "", Data!ET156)</f>
        <v>199</v>
      </c>
    </row>
    <row r="157" spans="1:87" x14ac:dyDescent="0.45">
      <c r="A157" s="50">
        <f>IF(ISBLANK(Data!A157), "", Data!A157)</f>
        <v>45276</v>
      </c>
      <c r="B157" s="50" t="str">
        <f>IF(ISBLANK(Data!B157), "", Data!B157)</f>
        <v>Howard</v>
      </c>
      <c r="C157" s="50">
        <f>IF(ISBLANK(Data!C157), "", Data!C157)</f>
        <v>115</v>
      </c>
      <c r="D157" s="50" t="str">
        <f>IF(ISBLANK(Data!D157), "", Data!D157)</f>
        <v>Jackson St.</v>
      </c>
      <c r="E157" s="50">
        <f>IF(ISBLANK(Data!E157), "", Data!E157)</f>
        <v>128</v>
      </c>
      <c r="F157" s="50" t="str">
        <f>IF(ISBLANK(Data!F157), "", Data!F157)</f>
        <v>Y</v>
      </c>
      <c r="G157" s="50" t="str">
        <f>IF(ISBLANK(Data!G157), "", Data!G157)</f>
        <v>Howard</v>
      </c>
      <c r="H157" s="50" t="str">
        <f>IF(ISBLANK(Data!H157), "", Data!H157)</f>
        <v>Jackson St.</v>
      </c>
      <c r="I157" s="50" t="str">
        <f>IF(ISBLANK(Data!I157), "", Data!I157)</f>
        <v>Howard</v>
      </c>
      <c r="J157" s="50" t="str">
        <f>IF(ISBLANK(Data!J157), "", Data!J157)</f>
        <v>Jackson St.</v>
      </c>
      <c r="K157" s="50" t="str">
        <f>IF(ISBLANK(Data!K157), "", Data!K157)</f>
        <v>Howard</v>
      </c>
      <c r="L157" s="50" t="str">
        <f>IF(ISBLANK(Data!L157), "", Data!L157)</f>
        <v>Jackson State</v>
      </c>
      <c r="M157" s="50" t="str">
        <f>IF(ISBLANK(Data!M157), "", Data!M157)</f>
        <v>Howard</v>
      </c>
      <c r="N157" s="50" t="str">
        <f>IF(ISBLANK(Data!N157), "", Data!N157)</f>
        <v>Jackson St</v>
      </c>
      <c r="O157" s="50" t="str">
        <f>IF(ISBLANK(Data!O157), "", Data!O157)</f>
        <v>Howard</v>
      </c>
      <c r="P157" s="50" t="str">
        <f>IF(ISBLANK(Data!P157), "", Data!P157)</f>
        <v>Jackson St.</v>
      </c>
      <c r="Q157" s="50" t="str">
        <f>IF(ISBLANK(Data!Q157), "", Data!Q157)</f>
        <v>Howard</v>
      </c>
      <c r="R157" s="50" t="str">
        <f>IF(ISBLANK(Data!R157), "", Data!R157)</f>
        <v>Jackson State</v>
      </c>
      <c r="S157" s="20">
        <f>Data!W157-Data!CD157</f>
        <v>0.17777777777777803</v>
      </c>
      <c r="T157" s="20">
        <f>Data!X157-Data!CE157</f>
        <v>3.26</v>
      </c>
      <c r="U157" s="20">
        <f>Data!Y157-Data!CF157</f>
        <v>3.3000000000000114</v>
      </c>
      <c r="V157" s="20">
        <f>Data!Z157-Data!CG157</f>
        <v>0</v>
      </c>
      <c r="W157" s="20">
        <f>Data!AA157-Data!CH157</f>
        <v>-1.0999999999999943</v>
      </c>
      <c r="X157" s="20">
        <f>Data!AB157-Data!CI157</f>
        <v>-0.121</v>
      </c>
      <c r="Y157" s="20">
        <f>Data!AC157-Data!CJ157</f>
        <v>-6.25</v>
      </c>
      <c r="Z157" s="20">
        <f>Data!AD157-Data!CK157</f>
        <v>-3.8999999999999915</v>
      </c>
      <c r="AA157" s="20">
        <f>Data!AE157-Data!CL157</f>
        <v>2.2999999999999972</v>
      </c>
      <c r="AB157" s="20">
        <f>Data!AF157-Data!CM157</f>
        <v>-6.25</v>
      </c>
      <c r="AC157" s="20">
        <f>Data!AG157-Data!CN157</f>
        <v>5.1000000000000085</v>
      </c>
      <c r="AD157" s="20">
        <f>Data!AH157-Data!CO157</f>
        <v>2.7000000000000028</v>
      </c>
      <c r="AE157" s="20">
        <f>Data!AI157-Data!CP157</f>
        <v>6.7400000000000015E-2</v>
      </c>
      <c r="AF157" s="20">
        <f>Data!AJ157-Data!CQ157</f>
        <v>0.19999999999999973</v>
      </c>
      <c r="AG157" s="20">
        <f>Data!AK157-Data!CR157</f>
        <v>2.2222222222222199E-2</v>
      </c>
      <c r="AH157" s="20">
        <f>Data!AL157-Data!CS157</f>
        <v>13</v>
      </c>
      <c r="AI157" s="20">
        <f>Data!AM157-Data!CT157</f>
        <v>6.4399999999999995</v>
      </c>
      <c r="AJ157" s="20">
        <f>Data!AN157-Data!CU157</f>
        <v>-4.1100000000000003</v>
      </c>
      <c r="AK157" s="20">
        <f>Data!AO157-Data!CV157</f>
        <v>169</v>
      </c>
      <c r="AL157" s="20">
        <f>Data!AP157-Data!CW157</f>
        <v>35</v>
      </c>
      <c r="AM157" s="20">
        <f>Data!AQ157-Data!CX157</f>
        <v>58</v>
      </c>
      <c r="AN157" s="20">
        <f>Data!AR157-Data!CY157</f>
        <v>4.8000000000000043E-2</v>
      </c>
      <c r="AO157" s="20">
        <f>Data!AS157-Data!CZ157</f>
        <v>25</v>
      </c>
      <c r="AP157" s="20">
        <f>Data!AT157-Data!DA157</f>
        <v>40</v>
      </c>
      <c r="AQ157" s="20">
        <f>Data!AU157-Data!DB157</f>
        <v>6.0999999999999999E-2</v>
      </c>
      <c r="AR157" s="20">
        <f>Data!AV157-Data!DC157</f>
        <v>40</v>
      </c>
      <c r="AS157" s="20">
        <f>Data!AW157-Data!DD157</f>
        <v>31</v>
      </c>
      <c r="AT157" s="20">
        <f>Data!AX157-Data!DE157</f>
        <v>8.8999999999999968E-2</v>
      </c>
      <c r="AU157" s="20">
        <f>Data!AY157-Data!DF157</f>
        <v>1</v>
      </c>
      <c r="AV157" s="20">
        <f>Data!AZ157-Data!DG157</f>
        <v>0.11111111111111072</v>
      </c>
      <c r="AW157" s="20">
        <f>Data!BA157-Data!DH157</f>
        <v>58</v>
      </c>
      <c r="AX157" s="20">
        <f>Data!BB157-Data!DI157</f>
        <v>6.44444444444445</v>
      </c>
      <c r="AY157" s="20">
        <f>Data!BC157-Data!DJ157</f>
        <v>22</v>
      </c>
      <c r="AZ157" s="20">
        <f>Data!BD157-Data!DK157</f>
        <v>3</v>
      </c>
      <c r="BA157" s="20">
        <f>Data!BE157-Data!DL157</f>
        <v>0</v>
      </c>
      <c r="BB157" s="20">
        <f>Data!BF157-Data!DM157</f>
        <v>28</v>
      </c>
      <c r="BC157" s="20">
        <f>Data!BG157-Data!DN157</f>
        <v>18</v>
      </c>
      <c r="BD157" s="20">
        <f>Data!BH157-Data!DO157</f>
        <v>10.200000000000003</v>
      </c>
      <c r="BE157" s="20">
        <f>Data!BI157-Data!DP157</f>
        <v>-4.7330000000000041</v>
      </c>
      <c r="BF157" s="20">
        <f>Data!BJ157-Data!DQ157</f>
        <v>14.9</v>
      </c>
      <c r="BG157" s="20">
        <f>Data!BK157-Data!DR157</f>
        <v>-3.0000000000000027E-3</v>
      </c>
      <c r="BH157" s="20">
        <f>Data!BL157-Data!DS157</f>
        <v>1.2559999999999985</v>
      </c>
      <c r="BI157" s="20">
        <f>Data!BM157-Data!DT157</f>
        <v>-5.6999999999999995E-2</v>
      </c>
      <c r="BJ157" s="20">
        <f>Data!BN157-Data!DU157</f>
        <v>2.0999999999999979</v>
      </c>
      <c r="BK157" s="20">
        <f>Data!BO157-Data!DV157</f>
        <v>1</v>
      </c>
      <c r="BL157" s="20">
        <f>Data!BP157-Data!DW157</f>
        <v>-0.29999999999999982</v>
      </c>
      <c r="BM157" s="20">
        <f>Data!BQ157-Data!DX157</f>
        <v>-0.38888888888888928</v>
      </c>
      <c r="BN157" s="20">
        <f>Data!BR157-Data!DY157</f>
        <v>-0.19999999999999929</v>
      </c>
      <c r="BO157" s="20">
        <f>Data!BS157-Data!DZ157</f>
        <v>75</v>
      </c>
      <c r="BP157" s="20">
        <f>Data!BT157-Data!EA157</f>
        <v>-5.4000000000000048E-2</v>
      </c>
      <c r="BQ157" s="20">
        <f>Data!BU157-Data!EB157</f>
        <v>8</v>
      </c>
      <c r="BR157" s="20">
        <f>Data!BV157-Data!EC157</f>
        <v>-51</v>
      </c>
      <c r="BS157" s="20">
        <f>Data!BW157-Data!ED157</f>
        <v>-58</v>
      </c>
      <c r="BT157" s="20">
        <f>Data!BX157-Data!EE157</f>
        <v>-9</v>
      </c>
      <c r="BU157" s="20">
        <f>Data!BY157-Data!EF157</f>
        <v>-62</v>
      </c>
      <c r="BV157" s="20">
        <f>Data!BZ157-Data!EG157</f>
        <v>-37</v>
      </c>
      <c r="BW157" s="20">
        <f>Data!CA157-Data!EH157</f>
        <v>-19.5</v>
      </c>
      <c r="BX157" s="20">
        <f>Data!CB157-Data!EI157</f>
        <v>95</v>
      </c>
      <c r="BY157" s="20">
        <f>Data!CC157-Data!EJ157</f>
        <v>-88</v>
      </c>
      <c r="BZ157" s="20">
        <f>Data!EK157</f>
        <v>11520.220000000001</v>
      </c>
      <c r="CA157" s="20">
        <f>Data!EL157</f>
        <v>11159.529999999999</v>
      </c>
      <c r="CB157" s="20">
        <f>Data!EM157</f>
        <v>115.04444444444445</v>
      </c>
      <c r="CC157" s="20">
        <f>Data!EN157</f>
        <v>100.38600000000001</v>
      </c>
      <c r="CD157" s="20">
        <f>Data!EO157</f>
        <v>13.120000000000001</v>
      </c>
      <c r="CE157" s="20">
        <f>Data!EP157</f>
        <v>135.59</v>
      </c>
      <c r="CF157" s="50">
        <f>IF(ISBLANK(Data!EQ157), "", Data!EQ157)</f>
        <v>74</v>
      </c>
      <c r="CG157" s="50">
        <f>IF(ISBLANK(Data!ER157), "", Data!ER157)</f>
        <v>81</v>
      </c>
      <c r="CH157" s="61" t="str">
        <f>IF(ISBLANK(Data!ES157), "", Data!ES157)</f>
        <v>Jackson St.</v>
      </c>
      <c r="CI157" s="61">
        <f>IF(ISBLANK(Data!ET157), "", Data!ET157)</f>
        <v>155</v>
      </c>
    </row>
    <row r="158" spans="1:87" x14ac:dyDescent="0.45">
      <c r="A158" s="50">
        <f>IF(ISBLANK(Data!A158), "", Data!A158)</f>
        <v>45276</v>
      </c>
      <c r="B158" s="50" t="str">
        <f>IF(ISBLANK(Data!B158), "", Data!B158)</f>
        <v>Saint Louis</v>
      </c>
      <c r="C158" s="50">
        <f>IF(ISBLANK(Data!C158), "", Data!C158)</f>
        <v>253</v>
      </c>
      <c r="D158" s="50" t="str">
        <f>IF(ISBLANK(Data!D158), "", Data!D158)</f>
        <v>Louisiana Tech</v>
      </c>
      <c r="E158" s="50">
        <f>IF(ISBLANK(Data!E158), "", Data!E158)</f>
        <v>151</v>
      </c>
      <c r="F158" s="50" t="str">
        <f>IF(ISBLANK(Data!F158), "", Data!F158)</f>
        <v>N</v>
      </c>
      <c r="G158" s="50" t="str">
        <f>IF(ISBLANK(Data!G158), "", Data!G158)</f>
        <v>Saint Louis</v>
      </c>
      <c r="H158" s="50" t="str">
        <f>IF(ISBLANK(Data!H158), "", Data!H158)</f>
        <v>Louisiana Tech</v>
      </c>
      <c r="I158" s="50" t="str">
        <f>IF(ISBLANK(Data!I158), "", Data!I158)</f>
        <v>Saint Louis</v>
      </c>
      <c r="J158" s="50" t="str">
        <f>IF(ISBLANK(Data!J158), "", Data!J158)</f>
        <v>Louisiana Tech</v>
      </c>
      <c r="K158" s="50" t="str">
        <f>IF(ISBLANK(Data!K158), "", Data!K158)</f>
        <v>Saint Louis</v>
      </c>
      <c r="L158" s="50" t="str">
        <f>IF(ISBLANK(Data!L158), "", Data!L158)</f>
        <v>Louisiana Tech</v>
      </c>
      <c r="M158" s="50" t="str">
        <f>IF(ISBLANK(Data!M158), "", Data!M158)</f>
        <v>Saint Louis</v>
      </c>
      <c r="N158" s="50" t="str">
        <f>IF(ISBLANK(Data!N158), "", Data!N158)</f>
        <v>LA Tech</v>
      </c>
      <c r="O158" s="50" t="str">
        <f>IF(ISBLANK(Data!O158), "", Data!O158)</f>
        <v>Saint Louis</v>
      </c>
      <c r="P158" s="50" t="str">
        <f>IF(ISBLANK(Data!P158), "", Data!P158)</f>
        <v>La. Tech</v>
      </c>
      <c r="Q158" s="50" t="str">
        <f>IF(ISBLANK(Data!Q158), "", Data!Q158)</f>
        <v>Saint Louis</v>
      </c>
      <c r="R158" s="50" t="str">
        <f>IF(ISBLANK(Data!R158), "", Data!R158)</f>
        <v>Louisiana Tech</v>
      </c>
      <c r="S158" s="20">
        <f>Data!W158-Data!CD158</f>
        <v>-0.27272727272727304</v>
      </c>
      <c r="T158" s="20">
        <f>Data!X158-Data!CE158</f>
        <v>-11.61</v>
      </c>
      <c r="U158" s="20">
        <f>Data!Y158-Data!CF158</f>
        <v>1.8000000000000114</v>
      </c>
      <c r="V158" s="20">
        <f>Data!Z158-Data!CG158</f>
        <v>13.399999999999991</v>
      </c>
      <c r="W158" s="20">
        <f>Data!AA158-Data!CH158</f>
        <v>2.5999999999999943</v>
      </c>
      <c r="X158" s="20">
        <f>Data!AB158-Data!CI158</f>
        <v>0.1</v>
      </c>
      <c r="Y158" s="20">
        <f>Data!AC158-Data!CJ158</f>
        <v>-7.0000000000000007E-2</v>
      </c>
      <c r="Z158" s="20">
        <f>Data!AD158-Data!CK158</f>
        <v>-1.8999999999999915</v>
      </c>
      <c r="AA158" s="20">
        <f>Data!AE158-Data!CL158</f>
        <v>-1.9000000000000057</v>
      </c>
      <c r="AB158" s="20">
        <f>Data!AF158-Data!CM158</f>
        <v>-7.0000000000000007E-2</v>
      </c>
      <c r="AC158" s="20">
        <f>Data!AG158-Data!CN158</f>
        <v>2</v>
      </c>
      <c r="AD158" s="20">
        <f>Data!AH158-Data!CO158</f>
        <v>11.099999999999994</v>
      </c>
      <c r="AE158" s="20">
        <f>Data!AI158-Data!CP158</f>
        <v>-0.24819999999999998</v>
      </c>
      <c r="AF158" s="20">
        <f>Data!AJ158-Data!CQ158</f>
        <v>-2.8000000000000003</v>
      </c>
      <c r="AG158" s="20">
        <f>Data!AK158-Data!CR158</f>
        <v>-0.28111111111111114</v>
      </c>
      <c r="AH158" s="20">
        <f>Data!AL158-Data!CS158</f>
        <v>-137</v>
      </c>
      <c r="AI158" s="20">
        <f>Data!AM158-Data!CT158</f>
        <v>-11.92</v>
      </c>
      <c r="AJ158" s="20">
        <f>Data!AN158-Data!CU158</f>
        <v>0.27</v>
      </c>
      <c r="AK158" s="20">
        <f>Data!AO158-Data!CV158</f>
        <v>-22</v>
      </c>
      <c r="AL158" s="20">
        <f>Data!AP158-Data!CW158</f>
        <v>153</v>
      </c>
      <c r="AM158" s="20">
        <f>Data!AQ158-Data!CX158</f>
        <v>-9</v>
      </c>
      <c r="AN158" s="20">
        <f>Data!AR158-Data!CY158</f>
        <v>-9.000000000000008E-3</v>
      </c>
      <c r="AO158" s="20">
        <f>Data!AS158-Data!CZ158</f>
        <v>-7</v>
      </c>
      <c r="AP158" s="20">
        <f>Data!AT158-Data!DA158</f>
        <v>-21</v>
      </c>
      <c r="AQ158" s="20">
        <f>Data!AU158-Data!DB158</f>
        <v>4.0000000000000036E-3</v>
      </c>
      <c r="AR158" s="20">
        <f>Data!AV158-Data!DC158</f>
        <v>5</v>
      </c>
      <c r="AS158" s="20">
        <f>Data!AW158-Data!DD158</f>
        <v>-7</v>
      </c>
      <c r="AT158" s="20">
        <f>Data!AX158-Data!DE158</f>
        <v>3.7999999999999923E-2</v>
      </c>
      <c r="AU158" s="20">
        <f>Data!AY158-Data!DF158</f>
        <v>-45</v>
      </c>
      <c r="AV158" s="20">
        <f>Data!AZ158-Data!DG158</f>
        <v>-6</v>
      </c>
      <c r="AW158" s="20">
        <f>Data!BA158-Data!DH158</f>
        <v>-88</v>
      </c>
      <c r="AX158" s="20">
        <f>Data!BB158-Data!DI158</f>
        <v>-13.822222222222223</v>
      </c>
      <c r="AY158" s="20">
        <f>Data!BC158-Data!DJ158</f>
        <v>-28</v>
      </c>
      <c r="AZ158" s="20">
        <f>Data!BD158-Data!DK158</f>
        <v>-13</v>
      </c>
      <c r="BA158" s="20">
        <f>Data!BE158-Data!DL158</f>
        <v>-17</v>
      </c>
      <c r="BB158" s="20">
        <f>Data!BF158-Data!DM158</f>
        <v>-18</v>
      </c>
      <c r="BC158" s="20">
        <f>Data!BG158-Data!DN158</f>
        <v>0</v>
      </c>
      <c r="BD158" s="20">
        <f>Data!BH158-Data!DO158</f>
        <v>-2</v>
      </c>
      <c r="BE158" s="20">
        <f>Data!BI158-Data!DP158</f>
        <v>13.908999999999999</v>
      </c>
      <c r="BF158" s="20">
        <f>Data!BJ158-Data!DQ158</f>
        <v>-15.909000000000001</v>
      </c>
      <c r="BG158" s="20">
        <f>Data!BK158-Data!DR158</f>
        <v>-6.800000000000006E-2</v>
      </c>
      <c r="BH158" s="20">
        <f>Data!BL158-Data!DS158</f>
        <v>-1.636000000000001</v>
      </c>
      <c r="BI158" s="20">
        <f>Data!BM158-Data!DT158</f>
        <v>-7.0000000000000062E-3</v>
      </c>
      <c r="BJ158" s="20">
        <f>Data!BN158-Data!DU158</f>
        <v>-1.8999999999999986</v>
      </c>
      <c r="BK158" s="20">
        <f>Data!BO158-Data!DV158</f>
        <v>-0.60000000000000142</v>
      </c>
      <c r="BL158" s="20">
        <f>Data!BP158-Data!DW158</f>
        <v>-1.5</v>
      </c>
      <c r="BM158" s="20">
        <f>Data!BQ158-Data!DX158</f>
        <v>-1.1818181818181808</v>
      </c>
      <c r="BN158" s="20">
        <f>Data!BR158-Data!DY158</f>
        <v>0</v>
      </c>
      <c r="BO158" s="20">
        <f>Data!BS158-Data!DZ158</f>
        <v>98</v>
      </c>
      <c r="BP158" s="20">
        <f>Data!BT158-Data!EA158</f>
        <v>-7.0999999999999952E-2</v>
      </c>
      <c r="BQ158" s="20">
        <f>Data!BU158-Data!EB158</f>
        <v>-5</v>
      </c>
      <c r="BR158" s="20">
        <f>Data!BV158-Data!EC158</f>
        <v>183</v>
      </c>
      <c r="BS158" s="20">
        <f>Data!BW158-Data!ED158</f>
        <v>2</v>
      </c>
      <c r="BT158" s="20">
        <f>Data!BX158-Data!EE158</f>
        <v>158</v>
      </c>
      <c r="BU158" s="20">
        <f>Data!BY158-Data!EF158</f>
        <v>90</v>
      </c>
      <c r="BV158" s="20">
        <f>Data!BZ158-Data!EG158</f>
        <v>119</v>
      </c>
      <c r="BW158" s="20">
        <f>Data!CA158-Data!EH158</f>
        <v>71.2</v>
      </c>
      <c r="BX158" s="20">
        <f>Data!CB158-Data!EI158</f>
        <v>106</v>
      </c>
      <c r="BY158" s="20">
        <f>Data!CC158-Data!EJ158</f>
        <v>27</v>
      </c>
      <c r="BZ158" s="20">
        <f>Data!EK158</f>
        <v>10081.68</v>
      </c>
      <c r="CA158" s="20">
        <f>Data!EL158</f>
        <v>11305.259999999998</v>
      </c>
      <c r="CB158" s="20">
        <f>Data!EM158</f>
        <v>98.382545454545451</v>
      </c>
      <c r="CC158" s="20">
        <f>Data!EN158</f>
        <v>97.40427272727274</v>
      </c>
      <c r="CD158" s="20">
        <f>Data!EO158</f>
        <v>11.335500000000001</v>
      </c>
      <c r="CE158" s="20">
        <f>Data!EP158</f>
        <v>131.94999999999999</v>
      </c>
      <c r="CF158" s="50">
        <f>IF(ISBLANK(Data!EQ158), "", Data!EQ158)</f>
        <v>75</v>
      </c>
      <c r="CG158" s="50">
        <f>IF(ISBLANK(Data!ER158), "", Data!ER158)</f>
        <v>74</v>
      </c>
      <c r="CH158" s="61" t="str">
        <f>IF(ISBLANK(Data!ES158), "", Data!ES158)</f>
        <v>Saint Louis</v>
      </c>
      <c r="CI158" s="61">
        <f>IF(ISBLANK(Data!ET158), "", Data!ET158)</f>
        <v>149</v>
      </c>
    </row>
    <row r="159" spans="1:87" x14ac:dyDescent="0.45">
      <c r="A159" s="50">
        <f>IF(ISBLANK(Data!A159), "", Data!A159)</f>
        <v>45276</v>
      </c>
      <c r="B159" s="50" t="str">
        <f>IF(ISBLANK(Data!B159), "", Data!B159)</f>
        <v>Creighton</v>
      </c>
      <c r="C159" s="50">
        <f>IF(ISBLANK(Data!C159), "", Data!C159)</f>
        <v>63</v>
      </c>
      <c r="D159" s="50" t="str">
        <f>IF(ISBLANK(Data!D159), "", Data!D159)</f>
        <v>Alabama</v>
      </c>
      <c r="E159" s="50">
        <f>IF(ISBLANK(Data!E159), "", Data!E159)</f>
        <v>4</v>
      </c>
      <c r="F159" s="50" t="str">
        <f>IF(ISBLANK(Data!F159), "", Data!F159)</f>
        <v>N</v>
      </c>
      <c r="G159" s="50" t="str">
        <f>IF(ISBLANK(Data!G159), "", Data!G159)</f>
        <v>Creighton</v>
      </c>
      <c r="H159" s="50" t="str">
        <f>IF(ISBLANK(Data!H159), "", Data!H159)</f>
        <v>Alabama</v>
      </c>
      <c r="I159" s="50" t="str">
        <f>IF(ISBLANK(Data!I159), "", Data!I159)</f>
        <v>Creighton</v>
      </c>
      <c r="J159" s="50" t="str">
        <f>IF(ISBLANK(Data!J159), "", Data!J159)</f>
        <v>Alabama</v>
      </c>
      <c r="K159" s="50" t="str">
        <f>IF(ISBLANK(Data!K159), "", Data!K159)</f>
        <v>Creighton</v>
      </c>
      <c r="L159" s="50" t="str">
        <f>IF(ISBLANK(Data!L159), "", Data!L159)</f>
        <v>Alabama</v>
      </c>
      <c r="M159" s="50" t="str">
        <f>IF(ISBLANK(Data!M159), "", Data!M159)</f>
        <v>Creighton</v>
      </c>
      <c r="N159" s="50" t="str">
        <f>IF(ISBLANK(Data!N159), "", Data!N159)</f>
        <v>Alabama</v>
      </c>
      <c r="O159" s="50" t="str">
        <f>IF(ISBLANK(Data!O159), "", Data!O159)</f>
        <v>Creighton</v>
      </c>
      <c r="P159" s="50" t="str">
        <f>IF(ISBLANK(Data!P159), "", Data!P159)</f>
        <v>Alabama</v>
      </c>
      <c r="Q159" s="50" t="str">
        <f>IF(ISBLANK(Data!Q159), "", Data!Q159)</f>
        <v>Creighton</v>
      </c>
      <c r="R159" s="50" t="str">
        <f>IF(ISBLANK(Data!R159), "", Data!R159)</f>
        <v>Alabama</v>
      </c>
      <c r="S159" s="20">
        <f>Data!W159-Data!CD159</f>
        <v>0.13333333333333308</v>
      </c>
      <c r="T159" s="20">
        <f>Data!X159-Data!CE159</f>
        <v>-0.41000000000000014</v>
      </c>
      <c r="U159" s="20">
        <f>Data!Y159-Data!CF159</f>
        <v>-5.8000000000000114</v>
      </c>
      <c r="V159" s="20">
        <f>Data!Z159-Data!CG159</f>
        <v>-5.4000000000000057</v>
      </c>
      <c r="W159" s="20">
        <f>Data!AA159-Data!CH159</f>
        <v>-5</v>
      </c>
      <c r="X159" s="20">
        <f>Data!AB159-Data!CI159</f>
        <v>0.105</v>
      </c>
      <c r="Y159" s="20">
        <f>Data!AC159-Data!CJ159</f>
        <v>-4.6199999999999992</v>
      </c>
      <c r="Z159" s="20">
        <f>Data!AD159-Data!CK159</f>
        <v>-2.8000000000000114</v>
      </c>
      <c r="AA159" s="20">
        <f>Data!AE159-Data!CL159</f>
        <v>1.8000000000000114</v>
      </c>
      <c r="AB159" s="20">
        <f>Data!AF159-Data!CM159</f>
        <v>-4.6199999999999992</v>
      </c>
      <c r="AC159" s="20">
        <f>Data!AG159-Data!CN159</f>
        <v>-1.9000000000000057</v>
      </c>
      <c r="AD159" s="20">
        <f>Data!AH159-Data!CO159</f>
        <v>-1.7999999999999972</v>
      </c>
      <c r="AE159" s="20">
        <f>Data!AI159-Data!CP159</f>
        <v>2.0999999999999908E-3</v>
      </c>
      <c r="AF159" s="20">
        <f>Data!AJ159-Data!CQ159</f>
        <v>0.60000000000000009</v>
      </c>
      <c r="AG159" s="20">
        <f>Data!AK159-Data!CR159</f>
        <v>5.7777777777777775E-2</v>
      </c>
      <c r="AH159" s="20">
        <f>Data!AL159-Data!CS159</f>
        <v>40</v>
      </c>
      <c r="AI159" s="20">
        <f>Data!AM159-Data!CT159</f>
        <v>-2.4600000000000009</v>
      </c>
      <c r="AJ159" s="20">
        <f>Data!AN159-Data!CU159</f>
        <v>-5.5200000000000005</v>
      </c>
      <c r="AK159" s="20">
        <f>Data!AO159-Data!CV159</f>
        <v>6</v>
      </c>
      <c r="AL159" s="20">
        <f>Data!AP159-Data!CW159</f>
        <v>-41</v>
      </c>
      <c r="AM159" s="20">
        <f>Data!AQ159-Data!CX159</f>
        <v>56</v>
      </c>
      <c r="AN159" s="20">
        <f>Data!AR159-Data!CY159</f>
        <v>8.0000000000000071E-3</v>
      </c>
      <c r="AO159" s="20">
        <f>Data!AS159-Data!CZ159</f>
        <v>17</v>
      </c>
      <c r="AP159" s="20">
        <f>Data!AT159-Data!DA159</f>
        <v>56</v>
      </c>
      <c r="AQ159" s="20">
        <f>Data!AU159-Data!DB159</f>
        <v>-1.8999999999999961E-2</v>
      </c>
      <c r="AR159" s="20">
        <f>Data!AV159-Data!DC159</f>
        <v>-77</v>
      </c>
      <c r="AS159" s="20">
        <f>Data!AW159-Data!DD159</f>
        <v>-93</v>
      </c>
      <c r="AT159" s="20">
        <f>Data!AX159-Data!DE159</f>
        <v>-2.4000000000000021E-2</v>
      </c>
      <c r="AU159" s="20">
        <f>Data!AY159-Data!DF159</f>
        <v>-14</v>
      </c>
      <c r="AV159" s="20">
        <f>Data!AZ159-Data!DG159</f>
        <v>-2.6444444444444439</v>
      </c>
      <c r="AW159" s="20">
        <f>Data!BA159-Data!DH159</f>
        <v>48</v>
      </c>
      <c r="AX159" s="20">
        <f>Data!BB159-Data!DI159</f>
        <v>0.84444444444444144</v>
      </c>
      <c r="AY159" s="20">
        <f>Data!BC159-Data!DJ159</f>
        <v>37</v>
      </c>
      <c r="AZ159" s="20">
        <f>Data!BD159-Data!DK159</f>
        <v>-36</v>
      </c>
      <c r="BA159" s="20">
        <f>Data!BE159-Data!DL159</f>
        <v>-7</v>
      </c>
      <c r="BB159" s="20">
        <f>Data!BF159-Data!DM159</f>
        <v>-5</v>
      </c>
      <c r="BC159" s="20">
        <f>Data!BG159-Data!DN159</f>
        <v>-77</v>
      </c>
      <c r="BD159" s="20">
        <f>Data!BH159-Data!DO159</f>
        <v>-8.7000000000000028</v>
      </c>
      <c r="BE159" s="20">
        <f>Data!BI159-Data!DP159</f>
        <v>-11.778000000000006</v>
      </c>
      <c r="BF159" s="20">
        <f>Data!BJ159-Data!DQ159</f>
        <v>3.0560000000000009</v>
      </c>
      <c r="BG159" s="20">
        <f>Data!BK159-Data!DR159</f>
        <v>0.42799999999999994</v>
      </c>
      <c r="BH159" s="20">
        <f>Data!BL159-Data!DS159</f>
        <v>-1.6890000000000001</v>
      </c>
      <c r="BI159" s="20">
        <f>Data!BM159-Data!DT159</f>
        <v>-0.32100000000000001</v>
      </c>
      <c r="BJ159" s="20">
        <f>Data!BN159-Data!DU159</f>
        <v>2.8000000000000007</v>
      </c>
      <c r="BK159" s="20">
        <f>Data!BO159-Data!DV159</f>
        <v>-11.999999999999998</v>
      </c>
      <c r="BL159" s="20">
        <f>Data!BP159-Data!DW159</f>
        <v>-1.2000000000000002</v>
      </c>
      <c r="BM159" s="20">
        <f>Data!BQ159-Data!DX159</f>
        <v>-4.3666666666666671</v>
      </c>
      <c r="BN159" s="20">
        <f>Data!BR159-Data!DY159</f>
        <v>-9.5999999999999979</v>
      </c>
      <c r="BO159" s="20">
        <f>Data!BS159-Data!DZ159</f>
        <v>25</v>
      </c>
      <c r="BP159" s="20">
        <f>Data!BT159-Data!EA159</f>
        <v>-4.2000000000000037E-2</v>
      </c>
      <c r="BQ159" s="20">
        <f>Data!BU159-Data!EB159</f>
        <v>0</v>
      </c>
      <c r="BR159" s="20">
        <f>Data!BV159-Data!EC159</f>
        <v>-1</v>
      </c>
      <c r="BS159" s="20">
        <f>Data!BW159-Data!ED159</f>
        <v>-18</v>
      </c>
      <c r="BT159" s="20">
        <f>Data!BX159-Data!EE159</f>
        <v>-30</v>
      </c>
      <c r="BU159" s="20">
        <f>Data!BY159-Data!EF159</f>
        <v>-13</v>
      </c>
      <c r="BV159" s="20">
        <f>Data!BZ159-Data!EG159</f>
        <v>2</v>
      </c>
      <c r="BW159" s="20">
        <f>Data!CA159-Data!EH159</f>
        <v>-9</v>
      </c>
      <c r="BX159" s="20">
        <f>Data!CB159-Data!EI159</f>
        <v>27</v>
      </c>
      <c r="BY159" s="20">
        <f>Data!CC159-Data!EJ159</f>
        <v>37</v>
      </c>
      <c r="BZ159" s="20">
        <f>Data!EK159</f>
        <v>11818.8</v>
      </c>
      <c r="CA159" s="20">
        <f>Data!EL159</f>
        <v>11735.34</v>
      </c>
      <c r="CB159" s="20">
        <f>Data!EM159</f>
        <v>78.2</v>
      </c>
      <c r="CC159" s="20">
        <f>Data!EN159</f>
        <v>39.233699999999999</v>
      </c>
      <c r="CD159" s="20">
        <f>Data!EO159</f>
        <v>7.3377000000000008</v>
      </c>
      <c r="CE159" s="20">
        <f>Data!EP159</f>
        <v>130.05000000000001</v>
      </c>
      <c r="CF159" s="50">
        <f>IF(ISBLANK(Data!EQ159), "", Data!EQ159)</f>
        <v>85</v>
      </c>
      <c r="CG159" s="50">
        <f>IF(ISBLANK(Data!ER159), "", Data!ER159)</f>
        <v>82</v>
      </c>
      <c r="CH159" s="61" t="str">
        <f>IF(ISBLANK(Data!ES159), "", Data!ES159)</f>
        <v>Creighton</v>
      </c>
      <c r="CI159" s="61">
        <f>IF(ISBLANK(Data!ET159), "", Data!ET159)</f>
        <v>167</v>
      </c>
    </row>
    <row r="160" spans="1:87" x14ac:dyDescent="0.45">
      <c r="A160" s="50">
        <f>IF(ISBLANK(Data!A160), "", Data!A160)</f>
        <v>45277</v>
      </c>
      <c r="B160" s="50" t="str">
        <f>IF(ISBLANK(Data!B160), "", Data!B160)</f>
        <v>Syracuse</v>
      </c>
      <c r="C160" s="50">
        <f>IF(ISBLANK(Data!C160), "", Data!C160)</f>
        <v>289</v>
      </c>
      <c r="D160" s="50" t="str">
        <f>IF(ISBLANK(Data!D160), "", Data!D160)</f>
        <v>Oregon</v>
      </c>
      <c r="E160" s="50">
        <f>IF(ISBLANK(Data!E160), "", Data!E160)</f>
        <v>225</v>
      </c>
      <c r="F160" s="50" t="str">
        <f>IF(ISBLANK(Data!F160), "", Data!F160)</f>
        <v>Y</v>
      </c>
      <c r="G160" s="50" t="str">
        <f>IF(ISBLANK(Data!G160), "", Data!G160)</f>
        <v>Syracuse</v>
      </c>
      <c r="H160" s="50" t="str">
        <f>IF(ISBLANK(Data!H160), "", Data!H160)</f>
        <v>Oregon</v>
      </c>
      <c r="I160" s="50" t="str">
        <f>IF(ISBLANK(Data!I160), "", Data!I160)</f>
        <v>Syracuse</v>
      </c>
      <c r="J160" s="50" t="str">
        <f>IF(ISBLANK(Data!J160), "", Data!J160)</f>
        <v>Oregon</v>
      </c>
      <c r="K160" s="50" t="str">
        <f>IF(ISBLANK(Data!K160), "", Data!K160)</f>
        <v>Syracuse</v>
      </c>
      <c r="L160" s="50" t="str">
        <f>IF(ISBLANK(Data!L160), "", Data!L160)</f>
        <v>Oregon</v>
      </c>
      <c r="M160" s="50" t="str">
        <f>IF(ISBLANK(Data!M160), "", Data!M160)</f>
        <v>Syracuse</v>
      </c>
      <c r="N160" s="50" t="str">
        <f>IF(ISBLANK(Data!N160), "", Data!N160)</f>
        <v>Oregon</v>
      </c>
      <c r="O160" s="50" t="str">
        <f>IF(ISBLANK(Data!O160), "", Data!O160)</f>
        <v>Syracuse</v>
      </c>
      <c r="P160" s="50" t="str">
        <f>IF(ISBLANK(Data!P160), "", Data!P160)</f>
        <v>Oregon</v>
      </c>
      <c r="Q160" s="50" t="str">
        <f>IF(ISBLANK(Data!Q160), "", Data!Q160)</f>
        <v>Syracuse</v>
      </c>
      <c r="R160" s="50" t="str">
        <f>IF(ISBLANK(Data!R160), "", Data!R160)</f>
        <v>Oregon</v>
      </c>
      <c r="S160" s="20">
        <f>Data!W160-Data!CD160</f>
        <v>-7.7777777777778057E-2</v>
      </c>
      <c r="T160" s="20">
        <f>Data!X160-Data!CE160</f>
        <v>-8.43</v>
      </c>
      <c r="U160" s="20">
        <f>Data!Y160-Data!CF160</f>
        <v>-6.7999999999999972</v>
      </c>
      <c r="V160" s="20">
        <f>Data!Z160-Data!CG160</f>
        <v>1.7000000000000028</v>
      </c>
      <c r="W160" s="20">
        <f>Data!AA160-Data!CH160</f>
        <v>2.0999999999999943</v>
      </c>
      <c r="X160" s="20">
        <f>Data!AB160-Data!CI160</f>
        <v>0.17100000000000001</v>
      </c>
      <c r="Y160" s="20">
        <f>Data!AC160-Data!CJ160</f>
        <v>4.67</v>
      </c>
      <c r="Z160" s="20">
        <f>Data!AD160-Data!CK160</f>
        <v>2.4000000000000057</v>
      </c>
      <c r="AA160" s="20">
        <f>Data!AE160-Data!CL160</f>
        <v>-2.2000000000000028</v>
      </c>
      <c r="AB160" s="20">
        <f>Data!AF160-Data!CM160</f>
        <v>2.58</v>
      </c>
      <c r="AC160" s="20">
        <f>Data!AG160-Data!CN160</f>
        <v>-6.2000000000000028</v>
      </c>
      <c r="AD160" s="20">
        <f>Data!AH160-Data!CO160</f>
        <v>2.2999999999999972</v>
      </c>
      <c r="AE160" s="20">
        <f>Data!AI160-Data!CP160</f>
        <v>-0.15780000000000005</v>
      </c>
      <c r="AF160" s="20">
        <f>Data!AJ160-Data!CQ160</f>
        <v>4.8</v>
      </c>
      <c r="AG160" s="20">
        <f>Data!AK160-Data!CR160</f>
        <v>0.53333333333333333</v>
      </c>
      <c r="AH160" s="20">
        <f>Data!AL160-Data!CS160</f>
        <v>-52</v>
      </c>
      <c r="AI160" s="20">
        <f>Data!AM160-Data!CT160</f>
        <v>-5.32</v>
      </c>
      <c r="AJ160" s="20">
        <f>Data!AN160-Data!CU160</f>
        <v>3.58</v>
      </c>
      <c r="AK160" s="20">
        <f>Data!AO160-Data!CV160</f>
        <v>50</v>
      </c>
      <c r="AL160" s="20">
        <f>Data!AP160-Data!CW160</f>
        <v>81</v>
      </c>
      <c r="AM160" s="20">
        <f>Data!AQ160-Data!CX160</f>
        <v>98</v>
      </c>
      <c r="AN160" s="20">
        <f>Data!AR160-Data!CY160</f>
        <v>-3.999999999999998E-2</v>
      </c>
      <c r="AO160" s="20">
        <f>Data!AS160-Data!CZ160</f>
        <v>5</v>
      </c>
      <c r="AP160" s="20">
        <f>Data!AT160-Data!DA160</f>
        <v>47</v>
      </c>
      <c r="AQ160" s="20">
        <f>Data!AU160-Data!DB160</f>
        <v>-5.7999999999999996E-2</v>
      </c>
      <c r="AR160" s="20">
        <f>Data!AV160-Data!DC160</f>
        <v>1</v>
      </c>
      <c r="AS160" s="20">
        <f>Data!AW160-Data!DD160</f>
        <v>-20</v>
      </c>
      <c r="AT160" s="20">
        <f>Data!AX160-Data!DE160</f>
        <v>7.7999999999999958E-2</v>
      </c>
      <c r="AU160" s="20">
        <f>Data!AY160-Data!DF160</f>
        <v>22</v>
      </c>
      <c r="AV160" s="20">
        <f>Data!AZ160-Data!DG160</f>
        <v>2.4444444444444446</v>
      </c>
      <c r="AW160" s="20">
        <f>Data!BA160-Data!DH160</f>
        <v>43</v>
      </c>
      <c r="AX160" s="20">
        <f>Data!BB160-Data!DI160</f>
        <v>4.7777777777777786</v>
      </c>
      <c r="AY160" s="20">
        <f>Data!BC160-Data!DJ160</f>
        <v>-4</v>
      </c>
      <c r="AZ160" s="20">
        <f>Data!BD160-Data!DK160</f>
        <v>21</v>
      </c>
      <c r="BA160" s="20">
        <f>Data!BE160-Data!DL160</f>
        <v>24</v>
      </c>
      <c r="BB160" s="20">
        <f>Data!BF160-Data!DM160</f>
        <v>24</v>
      </c>
      <c r="BC160" s="20">
        <f>Data!BG160-Data!DN160</f>
        <v>-10</v>
      </c>
      <c r="BD160" s="20">
        <f>Data!BH160-Data!DO160</f>
        <v>-3</v>
      </c>
      <c r="BE160" s="20">
        <f>Data!BI160-Data!DP160</f>
        <v>1.1329999999999956</v>
      </c>
      <c r="BF160" s="20">
        <f>Data!BJ160-Data!DQ160</f>
        <v>-4.1559999999999988</v>
      </c>
      <c r="BG160" s="20">
        <f>Data!BK160-Data!DR160</f>
        <v>-0.30499999999999994</v>
      </c>
      <c r="BH160" s="20">
        <f>Data!BL160-Data!DS160</f>
        <v>1.3219999999999992</v>
      </c>
      <c r="BI160" s="20">
        <f>Data!BM160-Data!DT160</f>
        <v>3.0000000000000027E-2</v>
      </c>
      <c r="BJ160" s="20">
        <f>Data!BN160-Data!DU160</f>
        <v>2.6999999999999993</v>
      </c>
      <c r="BK160" s="20">
        <f>Data!BO160-Data!DV160</f>
        <v>-4.2000000000000028</v>
      </c>
      <c r="BL160" s="20">
        <f>Data!BP160-Data!DW160</f>
        <v>2.0999999999999996</v>
      </c>
      <c r="BM160" s="20">
        <f>Data!BQ160-Data!DX160</f>
        <v>1.322222222222222</v>
      </c>
      <c r="BN160" s="20">
        <f>Data!BR160-Data!DY160</f>
        <v>-2.7999999999999989</v>
      </c>
      <c r="BO160" s="20">
        <f>Data!BS160-Data!DZ160</f>
        <v>-23</v>
      </c>
      <c r="BP160" s="20">
        <f>Data!BT160-Data!EA160</f>
        <v>4.3000000000000038E-2</v>
      </c>
      <c r="BQ160" s="20">
        <f>Data!BU160-Data!EB160</f>
        <v>-3</v>
      </c>
      <c r="BR160" s="20">
        <f>Data!BV160-Data!EC160</f>
        <v>42</v>
      </c>
      <c r="BS160" s="20">
        <f>Data!BW160-Data!ED160</f>
        <v>32</v>
      </c>
      <c r="BT160" s="20">
        <f>Data!BX160-Data!EE160</f>
        <v>-23</v>
      </c>
      <c r="BU160" s="20">
        <f>Data!BY160-Data!EF160</f>
        <v>70</v>
      </c>
      <c r="BV160" s="20">
        <f>Data!BZ160-Data!EG160</f>
        <v>58</v>
      </c>
      <c r="BW160" s="20">
        <f>Data!CA160-Data!EH160</f>
        <v>20.400000000000006</v>
      </c>
      <c r="BX160" s="20">
        <f>Data!CB160-Data!EI160</f>
        <v>-22</v>
      </c>
      <c r="BY160" s="20">
        <f>Data!CC160-Data!EJ160</f>
        <v>76</v>
      </c>
      <c r="BZ160" s="20">
        <f>Data!EK160</f>
        <v>10610.25</v>
      </c>
      <c r="CA160" s="20">
        <f>Data!EL160</f>
        <v>11475.720000000001</v>
      </c>
      <c r="CB160" s="20">
        <f>Data!EM160</f>
        <v>94.1111111111111</v>
      </c>
      <c r="CC160" s="20">
        <f>Data!EN160</f>
        <v>98.079800000000006</v>
      </c>
      <c r="CD160" s="20">
        <f>Data!EO160</f>
        <v>9.6552000000000007</v>
      </c>
      <c r="CE160" s="20">
        <f>Data!EP160</f>
        <v>115.434</v>
      </c>
      <c r="CF160" s="50">
        <f>IF(ISBLANK(Data!EQ160), "", Data!EQ160)</f>
        <v>63</v>
      </c>
      <c r="CG160" s="50">
        <f>IF(ISBLANK(Data!ER160), "", Data!ER160)</f>
        <v>83</v>
      </c>
      <c r="CH160" s="61" t="str">
        <f>IF(ISBLANK(Data!ES160), "", Data!ES160)</f>
        <v>Oregon</v>
      </c>
      <c r="CI160" s="61">
        <f>IF(ISBLANK(Data!ET160), "", Data!ET160)</f>
        <v>146</v>
      </c>
    </row>
    <row r="161" spans="1:87" x14ac:dyDescent="0.45">
      <c r="A161" s="50">
        <f>IF(ISBLANK(Data!A161), "", Data!A161)</f>
        <v>45277</v>
      </c>
      <c r="B161" s="50" t="str">
        <f>IF(ISBLANK(Data!B161), "", Data!B161)</f>
        <v>Illinois</v>
      </c>
      <c r="C161" s="50">
        <f>IF(ISBLANK(Data!C161), "", Data!C161)</f>
        <v>118</v>
      </c>
      <c r="D161" s="50" t="str">
        <f>IF(ISBLANK(Data!D161), "", Data!D161)</f>
        <v>Colgate</v>
      </c>
      <c r="E161" s="50">
        <f>IF(ISBLANK(Data!E161), "", Data!E161)</f>
        <v>56</v>
      </c>
      <c r="F161" s="50" t="str">
        <f>IF(ISBLANK(Data!F161), "", Data!F161)</f>
        <v>N</v>
      </c>
      <c r="G161" s="50" t="str">
        <f>IF(ISBLANK(Data!G161), "", Data!G161)</f>
        <v>Illinois</v>
      </c>
      <c r="H161" s="50" t="str">
        <f>IF(ISBLANK(Data!H161), "", Data!H161)</f>
        <v>Colgate</v>
      </c>
      <c r="I161" s="50" t="str">
        <f>IF(ISBLANK(Data!I161), "", Data!I161)</f>
        <v>Illinois</v>
      </c>
      <c r="J161" s="50" t="str">
        <f>IF(ISBLANK(Data!J161), "", Data!J161)</f>
        <v>Colgate</v>
      </c>
      <c r="K161" s="50" t="str">
        <f>IF(ISBLANK(Data!K161), "", Data!K161)</f>
        <v>Illinois</v>
      </c>
      <c r="L161" s="50" t="str">
        <f>IF(ISBLANK(Data!L161), "", Data!L161)</f>
        <v>Colgate</v>
      </c>
      <c r="M161" s="50" t="str">
        <f>IF(ISBLANK(Data!M161), "", Data!M161)</f>
        <v>Illinois</v>
      </c>
      <c r="N161" s="50" t="str">
        <f>IF(ISBLANK(Data!N161), "", Data!N161)</f>
        <v>Colgate</v>
      </c>
      <c r="O161" s="50" t="str">
        <f>IF(ISBLANK(Data!O161), "", Data!O161)</f>
        <v>Illinois</v>
      </c>
      <c r="P161" s="50" t="str">
        <f>IF(ISBLANK(Data!P161), "", Data!P161)</f>
        <v>Colgate</v>
      </c>
      <c r="Q161" s="50" t="str">
        <f>IF(ISBLANK(Data!Q161), "", Data!Q161)</f>
        <v>Illinois</v>
      </c>
      <c r="R161" s="50" t="str">
        <f>IF(ISBLANK(Data!R161), "", Data!R161)</f>
        <v>Colgate</v>
      </c>
      <c r="S161" s="20">
        <f>Data!W161-Data!CD161</f>
        <v>0.17777777777777803</v>
      </c>
      <c r="T161" s="20">
        <f>Data!X161-Data!CE161</f>
        <v>19.579999999999998</v>
      </c>
      <c r="U161" s="20">
        <f>Data!Y161-Data!CF161</f>
        <v>10</v>
      </c>
      <c r="V161" s="20">
        <f>Data!Z161-Data!CG161</f>
        <v>-9.5</v>
      </c>
      <c r="W161" s="20">
        <f>Data!AA161-Data!CH161</f>
        <v>5.2999999999999972</v>
      </c>
      <c r="X161" s="20">
        <f>Data!AB161-Data!CI161</f>
        <v>-0.13100000000000001</v>
      </c>
      <c r="Y161" s="20">
        <f>Data!AC161-Data!CJ161</f>
        <v>-0.53</v>
      </c>
      <c r="Z161" s="20">
        <f>Data!AD161-Data!CK161</f>
        <v>-1.4000000000000057</v>
      </c>
      <c r="AA161" s="20">
        <f>Data!AE161-Data!CL161</f>
        <v>-0.89999999999999147</v>
      </c>
      <c r="AB161" s="20">
        <f>Data!AF161-Data!CM161</f>
        <v>-3.24</v>
      </c>
      <c r="AC161" s="20">
        <f>Data!AG161-Data!CN161</f>
        <v>5.5999999999999943</v>
      </c>
      <c r="AD161" s="20">
        <f>Data!AH161-Data!CO161</f>
        <v>-6.2999999999999972</v>
      </c>
      <c r="AE161" s="20">
        <f>Data!AI161-Data!CP161</f>
        <v>0.22850000000000004</v>
      </c>
      <c r="AF161" s="20">
        <f>Data!AJ161-Data!CQ161</f>
        <v>2.5</v>
      </c>
      <c r="AG161" s="20">
        <f>Data!AK161-Data!CR161</f>
        <v>0.27777777777777779</v>
      </c>
      <c r="AH161" s="20">
        <f>Data!AL161-Data!CS161</f>
        <v>134</v>
      </c>
      <c r="AI161" s="20">
        <f>Data!AM161-Data!CT161</f>
        <v>16.799999999999997</v>
      </c>
      <c r="AJ161" s="20">
        <f>Data!AN161-Data!CU161</f>
        <v>1.4700000000000002</v>
      </c>
      <c r="AK161" s="20">
        <f>Data!AO161-Data!CV161</f>
        <v>6</v>
      </c>
      <c r="AL161" s="20">
        <f>Data!AP161-Data!CW161</f>
        <v>-54</v>
      </c>
      <c r="AM161" s="20">
        <f>Data!AQ161-Data!CX161</f>
        <v>-17</v>
      </c>
      <c r="AN161" s="20">
        <f>Data!AR161-Data!CY161</f>
        <v>1.2999999999999956E-2</v>
      </c>
      <c r="AO161" s="20">
        <f>Data!AS161-Data!CZ161</f>
        <v>-13</v>
      </c>
      <c r="AP161" s="20">
        <f>Data!AT161-Data!DA161</f>
        <v>-8</v>
      </c>
      <c r="AQ161" s="20">
        <f>Data!AU161-Data!DB161</f>
        <v>-4.3999999999999984E-2</v>
      </c>
      <c r="AR161" s="20">
        <f>Data!AV161-Data!DC161</f>
        <v>19</v>
      </c>
      <c r="AS161" s="20">
        <f>Data!AW161-Data!DD161</f>
        <v>39</v>
      </c>
      <c r="AT161" s="20">
        <f>Data!AX161-Data!DE161</f>
        <v>-5.4999999999999938E-2</v>
      </c>
      <c r="AU161" s="20">
        <f>Data!AY161-Data!DF161</f>
        <v>27</v>
      </c>
      <c r="AV161" s="20">
        <f>Data!AZ161-Data!DG161</f>
        <v>3</v>
      </c>
      <c r="AW161" s="20">
        <f>Data!BA161-Data!DH161</f>
        <v>26</v>
      </c>
      <c r="AX161" s="20">
        <f>Data!BB161-Data!DI161</f>
        <v>2.8888888888888857</v>
      </c>
      <c r="AY161" s="20">
        <f>Data!BC161-Data!DJ161</f>
        <v>-41</v>
      </c>
      <c r="AZ161" s="20">
        <f>Data!BD161-Data!DK161</f>
        <v>-32</v>
      </c>
      <c r="BA161" s="20">
        <f>Data!BE161-Data!DL161</f>
        <v>17</v>
      </c>
      <c r="BB161" s="20">
        <f>Data!BF161-Data!DM161</f>
        <v>-1</v>
      </c>
      <c r="BC161" s="20">
        <f>Data!BG161-Data!DN161</f>
        <v>-3</v>
      </c>
      <c r="BD161" s="20">
        <f>Data!BH161-Data!DO161</f>
        <v>8.5999999999999943</v>
      </c>
      <c r="BE161" s="20">
        <f>Data!BI161-Data!DP161</f>
        <v>1.1000000000000014</v>
      </c>
      <c r="BF161" s="20">
        <f>Data!BJ161-Data!DQ161</f>
        <v>7.5</v>
      </c>
      <c r="BG161" s="20">
        <f>Data!BK161-Data!DR161</f>
        <v>-0.34500000000000008</v>
      </c>
      <c r="BH161" s="20">
        <f>Data!BL161-Data!DS161</f>
        <v>1.1780000000000008</v>
      </c>
      <c r="BI161" s="20">
        <f>Data!BM161-Data!DT161</f>
        <v>-0.27299999999999996</v>
      </c>
      <c r="BJ161" s="20">
        <f>Data!BN161-Data!DU161</f>
        <v>1.8000000000000007</v>
      </c>
      <c r="BK161" s="20">
        <f>Data!BO161-Data!DV161</f>
        <v>5.6999999999999993</v>
      </c>
      <c r="BL161" s="20">
        <f>Data!BP161-Data!DW161</f>
        <v>2.0999999999999996</v>
      </c>
      <c r="BM161" s="20">
        <f>Data!BQ161-Data!DX161</f>
        <v>-2.7777777777777777</v>
      </c>
      <c r="BN161" s="20">
        <f>Data!BR161-Data!DY161</f>
        <v>1.1999999999999993</v>
      </c>
      <c r="BO161" s="20">
        <f>Data!BS161-Data!DZ161</f>
        <v>-74</v>
      </c>
      <c r="BP161" s="20">
        <f>Data!BT161-Data!EA161</f>
        <v>5.5999999999999939E-2</v>
      </c>
      <c r="BQ161" s="20">
        <f>Data!BU161-Data!EB161</f>
        <v>3</v>
      </c>
      <c r="BR161" s="20">
        <f>Data!BV161-Data!EC161</f>
        <v>-100</v>
      </c>
      <c r="BS161" s="20">
        <f>Data!BW161-Data!ED161</f>
        <v>-62</v>
      </c>
      <c r="BT161" s="20">
        <f>Data!BX161-Data!EE161</f>
        <v>-102</v>
      </c>
      <c r="BU161" s="20">
        <f>Data!BY161-Data!EF161</f>
        <v>-82</v>
      </c>
      <c r="BV161" s="20">
        <f>Data!BZ161-Data!EG161</f>
        <v>-121</v>
      </c>
      <c r="BW161" s="20">
        <f>Data!CA161-Data!EH161</f>
        <v>-74.599999999999994</v>
      </c>
      <c r="BX161" s="20">
        <f>Data!CB161-Data!EI161</f>
        <v>-74</v>
      </c>
      <c r="BY161" s="20">
        <f>Data!CC161-Data!EJ161</f>
        <v>-70</v>
      </c>
      <c r="BZ161" s="20">
        <f>Data!EK161</f>
        <v>11940.24</v>
      </c>
      <c r="CA161" s="20">
        <f>Data!EL161</f>
        <v>9904.09</v>
      </c>
      <c r="CB161" s="20">
        <f>Data!EM161</f>
        <v>89.445999999999998</v>
      </c>
      <c r="CC161" s="20">
        <f>Data!EN161</f>
        <v>48.977777777777774</v>
      </c>
      <c r="CD161" s="20">
        <f>Data!EO161</f>
        <v>10.584</v>
      </c>
      <c r="CE161" s="20">
        <f>Data!EP161</f>
        <v>89.775000000000006</v>
      </c>
      <c r="CF161" s="50">
        <f>IF(ISBLANK(Data!EQ161), "", Data!EQ161)</f>
        <v>74</v>
      </c>
      <c r="CG161" s="50">
        <f>IF(ISBLANK(Data!ER161), "", Data!ER161)</f>
        <v>57</v>
      </c>
      <c r="CH161" s="61" t="str">
        <f>IF(ISBLANK(Data!ES161), "", Data!ES161)</f>
        <v>Illinois</v>
      </c>
      <c r="CI161" s="61">
        <f>IF(ISBLANK(Data!ET161), "", Data!ET161)</f>
        <v>131</v>
      </c>
    </row>
    <row r="162" spans="1:87" x14ac:dyDescent="0.45">
      <c r="A162" s="50">
        <f>IF(ISBLANK(Data!A162), "", Data!A162)</f>
        <v>45277</v>
      </c>
      <c r="B162" s="50" t="str">
        <f>IF(ISBLANK(Data!B162), "", Data!B162)</f>
        <v>Army</v>
      </c>
      <c r="C162" s="50">
        <f>IF(ISBLANK(Data!C162), "", Data!C162)</f>
        <v>16</v>
      </c>
      <c r="D162" s="50" t="str">
        <f>IF(ISBLANK(Data!D162), "", Data!D162)</f>
        <v>Stony Brook</v>
      </c>
      <c r="E162" s="50">
        <f>IF(ISBLANK(Data!E162), "", Data!E162)</f>
        <v>288</v>
      </c>
      <c r="F162" s="50" t="str">
        <f>IF(ISBLANK(Data!F162), "", Data!F162)</f>
        <v>N</v>
      </c>
      <c r="G162" s="50" t="str">
        <f>IF(ISBLANK(Data!G162), "", Data!G162)</f>
        <v>Army</v>
      </c>
      <c r="H162" s="50" t="str">
        <f>IF(ISBLANK(Data!H162), "", Data!H162)</f>
        <v>Stony Brook</v>
      </c>
      <c r="I162" s="50" t="str">
        <f>IF(ISBLANK(Data!I162), "", Data!I162)</f>
        <v>Army</v>
      </c>
      <c r="J162" s="50" t="str">
        <f>IF(ISBLANK(Data!J162), "", Data!J162)</f>
        <v>Stony Brook</v>
      </c>
      <c r="K162" s="50" t="str">
        <f>IF(ISBLANK(Data!K162), "", Data!K162)</f>
        <v>Army</v>
      </c>
      <c r="L162" s="50" t="str">
        <f>IF(ISBLANK(Data!L162), "", Data!L162)</f>
        <v>Stony Brook</v>
      </c>
      <c r="M162" s="50" t="str">
        <f>IF(ISBLANK(Data!M162), "", Data!M162)</f>
        <v>Army</v>
      </c>
      <c r="N162" s="50" t="str">
        <f>IF(ISBLANK(Data!N162), "", Data!N162)</f>
        <v>Stony Brook</v>
      </c>
      <c r="O162" s="50" t="str">
        <f>IF(ISBLANK(Data!O162), "", Data!O162)</f>
        <v>Army</v>
      </c>
      <c r="P162" s="50" t="str">
        <f>IF(ISBLANK(Data!P162), "", Data!P162)</f>
        <v>Stony Brook</v>
      </c>
      <c r="Q162" s="50" t="str">
        <f>IF(ISBLANK(Data!Q162), "", Data!Q162)</f>
        <v>Army</v>
      </c>
      <c r="R162" s="50" t="str">
        <f>IF(ISBLANK(Data!R162), "", Data!R162)</f>
        <v>Stony Brook</v>
      </c>
      <c r="S162" s="20">
        <f>Data!W162-Data!CD162</f>
        <v>-0.3</v>
      </c>
      <c r="T162" s="20">
        <f>Data!X162-Data!CE162</f>
        <v>-9.7800000000000011</v>
      </c>
      <c r="U162" s="20">
        <f>Data!Y162-Data!CF162</f>
        <v>-11.400000000000006</v>
      </c>
      <c r="V162" s="20">
        <f>Data!Z162-Data!CG162</f>
        <v>-1.6999999999999886</v>
      </c>
      <c r="W162" s="20">
        <f>Data!AA162-Data!CH162</f>
        <v>-3.6000000000000085</v>
      </c>
      <c r="X162" s="20">
        <f>Data!AB162-Data!CI162</f>
        <v>-0.158</v>
      </c>
      <c r="Y162" s="20">
        <f>Data!AC162-Data!CJ162</f>
        <v>-5.45</v>
      </c>
      <c r="Z162" s="20">
        <f>Data!AD162-Data!CK162</f>
        <v>-3.4000000000000057</v>
      </c>
      <c r="AA162" s="20">
        <f>Data!AE162-Data!CL162</f>
        <v>2</v>
      </c>
      <c r="AB162" s="20">
        <f>Data!AF162-Data!CM162</f>
        <v>-5.45</v>
      </c>
      <c r="AC162" s="20">
        <f>Data!AG162-Data!CN162</f>
        <v>-13.099999999999994</v>
      </c>
      <c r="AD162" s="20">
        <f>Data!AH162-Data!CO162</f>
        <v>0</v>
      </c>
      <c r="AE162" s="20">
        <f>Data!AI162-Data!CP162</f>
        <v>-0.29389999999999994</v>
      </c>
      <c r="AF162" s="20">
        <f>Data!AJ162-Data!CQ162</f>
        <v>-4.0999999999999996</v>
      </c>
      <c r="AG162" s="20">
        <f>Data!AK162-Data!CR162</f>
        <v>-0.45555555555555549</v>
      </c>
      <c r="AH162" s="20">
        <f>Data!AL162-Data!CS162</f>
        <v>-204</v>
      </c>
      <c r="AI162" s="20">
        <f>Data!AM162-Data!CT162</f>
        <v>-10.59</v>
      </c>
      <c r="AJ162" s="20">
        <f>Data!AN162-Data!CU162</f>
        <v>-5.3699999999999992</v>
      </c>
      <c r="AK162" s="20">
        <f>Data!AO162-Data!CV162</f>
        <v>-122</v>
      </c>
      <c r="AL162" s="20">
        <f>Data!AP162-Data!CW162</f>
        <v>-69</v>
      </c>
      <c r="AM162" s="20">
        <f>Data!AQ162-Data!CX162</f>
        <v>-16</v>
      </c>
      <c r="AN162" s="20">
        <f>Data!AR162-Data!CY162</f>
        <v>-3.7999999999999978E-2</v>
      </c>
      <c r="AO162" s="20">
        <f>Data!AS162-Data!CZ162</f>
        <v>-11</v>
      </c>
      <c r="AP162" s="20">
        <f>Data!AT162-Data!DA162</f>
        <v>23</v>
      </c>
      <c r="AQ162" s="20">
        <f>Data!AU162-Data!DB162</f>
        <v>-7.1000000000000008E-2</v>
      </c>
      <c r="AR162" s="20">
        <f>Data!AV162-Data!DC162</f>
        <v>-53</v>
      </c>
      <c r="AS162" s="20">
        <f>Data!AW162-Data!DD162</f>
        <v>-45</v>
      </c>
      <c r="AT162" s="20">
        <f>Data!AX162-Data!DE162</f>
        <v>-0.15599999999999992</v>
      </c>
      <c r="AU162" s="20">
        <f>Data!AY162-Data!DF162</f>
        <v>4</v>
      </c>
      <c r="AV162" s="20">
        <f>Data!AZ162-Data!DG162</f>
        <v>0.44444444444444464</v>
      </c>
      <c r="AW162" s="20">
        <f>Data!BA162-Data!DH162</f>
        <v>-6</v>
      </c>
      <c r="AX162" s="20">
        <f>Data!BB162-Data!DI162</f>
        <v>-0.6666666666666643</v>
      </c>
      <c r="AY162" s="20">
        <f>Data!BC162-Data!DJ162</f>
        <v>0</v>
      </c>
      <c r="AZ162" s="20">
        <f>Data!BD162-Data!DK162</f>
        <v>6</v>
      </c>
      <c r="BA162" s="20">
        <f>Data!BE162-Data!DL162</f>
        <v>-9</v>
      </c>
      <c r="BB162" s="20">
        <f>Data!BF162-Data!DM162</f>
        <v>18</v>
      </c>
      <c r="BC162" s="20">
        <f>Data!BG162-Data!DN162</f>
        <v>15</v>
      </c>
      <c r="BD162" s="20">
        <f>Data!BH162-Data!DO162</f>
        <v>-12.200000000000003</v>
      </c>
      <c r="BE162" s="20">
        <f>Data!BI162-Data!DP162</f>
        <v>-6.9000000000000057</v>
      </c>
      <c r="BF162" s="20">
        <f>Data!BJ162-Data!DQ162</f>
        <v>-5.3</v>
      </c>
      <c r="BG162" s="20">
        <f>Data!BK162-Data!DR162</f>
        <v>-0.14900000000000002</v>
      </c>
      <c r="BH162" s="20">
        <f>Data!BL162-Data!DS162</f>
        <v>1.7999999999999989</v>
      </c>
      <c r="BI162" s="20">
        <f>Data!BM162-Data!DT162</f>
        <v>-2.9000000000000026E-2</v>
      </c>
      <c r="BJ162" s="20">
        <f>Data!BN162-Data!DU162</f>
        <v>2.2999999999999972</v>
      </c>
      <c r="BK162" s="20">
        <f>Data!BO162-Data!DV162</f>
        <v>-4.4999999999999982</v>
      </c>
      <c r="BL162" s="20">
        <f>Data!BP162-Data!DW162</f>
        <v>-0.89999999999999991</v>
      </c>
      <c r="BM162" s="20">
        <f>Data!BQ162-Data!DX162</f>
        <v>0.60000000000000053</v>
      </c>
      <c r="BN162" s="20">
        <f>Data!BR162-Data!DY162</f>
        <v>1.5</v>
      </c>
      <c r="BO162" s="20">
        <f>Data!BS162-Data!DZ162</f>
        <v>99</v>
      </c>
      <c r="BP162" s="20">
        <f>Data!BT162-Data!EA162</f>
        <v>-9.2000000000000026E-2</v>
      </c>
      <c r="BQ162" s="20">
        <f>Data!BU162-Data!EB162</f>
        <v>3</v>
      </c>
      <c r="BR162" s="20">
        <f>Data!BV162-Data!EC162</f>
        <v>79</v>
      </c>
      <c r="BS162" s="20">
        <f>Data!BW162-Data!ED162</f>
        <v>107</v>
      </c>
      <c r="BT162" s="20">
        <f>Data!BX162-Data!EE162</f>
        <v>137</v>
      </c>
      <c r="BU162" s="20">
        <f>Data!BY162-Data!EF162</f>
        <v>111</v>
      </c>
      <c r="BV162" s="20">
        <f>Data!BZ162-Data!EG162</f>
        <v>83</v>
      </c>
      <c r="BW162" s="20">
        <f>Data!CA162-Data!EH162</f>
        <v>92.199999999999989</v>
      </c>
      <c r="BX162" s="20">
        <f>Data!CB162-Data!EI162</f>
        <v>89</v>
      </c>
      <c r="BY162" s="20">
        <f>Data!CC162-Data!EJ162</f>
        <v>84</v>
      </c>
      <c r="BZ162" s="20">
        <f>Data!EK162</f>
        <v>9906.2799999999988</v>
      </c>
      <c r="CA162" s="20">
        <f>Data!EL162</f>
        <v>10976.28</v>
      </c>
      <c r="CB162" s="20">
        <f>Data!EM162</f>
        <v>79.91</v>
      </c>
      <c r="CC162" s="20">
        <f>Data!EN162</f>
        <v>75.710000000000008</v>
      </c>
      <c r="CD162" s="20">
        <f>Data!EO162</f>
        <v>10.9968</v>
      </c>
      <c r="CE162" s="20">
        <f>Data!EP162</f>
        <v>77.22</v>
      </c>
      <c r="CF162" s="50">
        <f>IF(ISBLANK(Data!EQ162), "", Data!EQ162)</f>
        <v>74</v>
      </c>
      <c r="CG162" s="50">
        <f>IF(ISBLANK(Data!ER162), "", Data!ER162)</f>
        <v>78</v>
      </c>
      <c r="CH162" s="61" t="str">
        <f>IF(ISBLANK(Data!ES162), "", Data!ES162)</f>
        <v>Stony Brook</v>
      </c>
      <c r="CI162" s="61">
        <f>IF(ISBLANK(Data!ET162), "", Data!ET162)</f>
        <v>152</v>
      </c>
    </row>
    <row r="163" spans="1:87" x14ac:dyDescent="0.45">
      <c r="A163" s="50">
        <f>IF(ISBLANK(Data!A163), "", Data!A163)</f>
        <v>45277</v>
      </c>
      <c r="B163" s="50" t="str">
        <f>IF(ISBLANK(Data!B163), "", Data!B163)</f>
        <v>Auburn</v>
      </c>
      <c r="C163" s="50">
        <f>IF(ISBLANK(Data!C163), "", Data!C163)</f>
        <v>17</v>
      </c>
      <c r="D163" s="50" t="str">
        <f>IF(ISBLANK(Data!D163), "", Data!D163)</f>
        <v>USC</v>
      </c>
      <c r="E163" s="50">
        <f>IF(ISBLANK(Data!E163), "", Data!E163)</f>
        <v>325</v>
      </c>
      <c r="F163" s="50" t="str">
        <f>IF(ISBLANK(Data!F163), "", Data!F163)</f>
        <v>N</v>
      </c>
      <c r="G163" s="50" t="str">
        <f>IF(ISBLANK(Data!G163), "", Data!G163)</f>
        <v>Auburn</v>
      </c>
      <c r="H163" s="50" t="str">
        <f>IF(ISBLANK(Data!H163), "", Data!H163)</f>
        <v>USC</v>
      </c>
      <c r="I163" s="50" t="str">
        <f>IF(ISBLANK(Data!I163), "", Data!I163)</f>
        <v>Auburn</v>
      </c>
      <c r="J163" s="50" t="str">
        <f>IF(ISBLANK(Data!J163), "", Data!J163)</f>
        <v>USC</v>
      </c>
      <c r="K163" s="50" t="str">
        <f>IF(ISBLANK(Data!K163), "", Data!K163)</f>
        <v>Auburn</v>
      </c>
      <c r="L163" s="50" t="str">
        <f>IF(ISBLANK(Data!L163), "", Data!L163)</f>
        <v>Southern California</v>
      </c>
      <c r="M163" s="50" t="str">
        <f>IF(ISBLANK(Data!M163), "", Data!M163)</f>
        <v>Auburn</v>
      </c>
      <c r="N163" s="50" t="str">
        <f>IF(ISBLANK(Data!N163), "", Data!N163)</f>
        <v>USC</v>
      </c>
      <c r="O163" s="50" t="str">
        <f>IF(ISBLANK(Data!O163), "", Data!O163)</f>
        <v>Auburn</v>
      </c>
      <c r="P163" s="50" t="str">
        <f>IF(ISBLANK(Data!P163), "", Data!P163)</f>
        <v>USC</v>
      </c>
      <c r="Q163" s="50" t="str">
        <f>IF(ISBLANK(Data!Q163), "", Data!Q163)</f>
        <v>Auburn</v>
      </c>
      <c r="R163" s="50" t="str">
        <f>IF(ISBLANK(Data!R163), "", Data!R163)</f>
        <v>USC</v>
      </c>
      <c r="S163" s="20">
        <f>Data!W163-Data!CD163</f>
        <v>0.22222222222222199</v>
      </c>
      <c r="T163" s="20">
        <f>Data!X163-Data!CE163</f>
        <v>8.49</v>
      </c>
      <c r="U163" s="20">
        <f>Data!Y163-Data!CF163</f>
        <v>4.7000000000000028</v>
      </c>
      <c r="V163" s="20">
        <f>Data!Z163-Data!CG163</f>
        <v>-3.7999999999999972</v>
      </c>
      <c r="W163" s="20">
        <f>Data!AA163-Data!CH163</f>
        <v>0.29999999999999716</v>
      </c>
      <c r="X163" s="20">
        <f>Data!AB163-Data!CI163</f>
        <v>-4.0000000000000036E-3</v>
      </c>
      <c r="Y163" s="20">
        <f>Data!AC163-Data!CJ163</f>
        <v>-1.4300000000000002</v>
      </c>
      <c r="Z163" s="20">
        <f>Data!AD163-Data!CK163</f>
        <v>-0.5</v>
      </c>
      <c r="AA163" s="20">
        <f>Data!AE163-Data!CL163</f>
        <v>1</v>
      </c>
      <c r="AB163" s="20">
        <f>Data!AF163-Data!CM163</f>
        <v>-1.4300000000000002</v>
      </c>
      <c r="AC163" s="20">
        <f>Data!AG163-Data!CN163</f>
        <v>1.5</v>
      </c>
      <c r="AD163" s="20">
        <f>Data!AH163-Data!CO163</f>
        <v>-3.0999999999999943</v>
      </c>
      <c r="AE163" s="20">
        <f>Data!AI163-Data!CP163</f>
        <v>5.1799999999999957E-2</v>
      </c>
      <c r="AF163" s="20">
        <f>Data!AJ163-Data!CQ163</f>
        <v>1.7</v>
      </c>
      <c r="AG163" s="20">
        <f>Data!AK163-Data!CR163</f>
        <v>0.18888888888888888</v>
      </c>
      <c r="AH163" s="20">
        <f>Data!AL163-Data!CS163</f>
        <v>80</v>
      </c>
      <c r="AI163" s="20">
        <f>Data!AM163-Data!CT163</f>
        <v>7.2800000000000011</v>
      </c>
      <c r="AJ163" s="20">
        <f>Data!AN163-Data!CU163</f>
        <v>-2.5999999999999996</v>
      </c>
      <c r="AK163" s="20">
        <f>Data!AO163-Data!CV163</f>
        <v>31</v>
      </c>
      <c r="AL163" s="20">
        <f>Data!AP163-Data!CW163</f>
        <v>-58</v>
      </c>
      <c r="AM163" s="20">
        <f>Data!AQ163-Data!CX163</f>
        <v>37</v>
      </c>
      <c r="AN163" s="20">
        <f>Data!AR163-Data!CY163</f>
        <v>0</v>
      </c>
      <c r="AO163" s="20">
        <f>Data!AS163-Data!CZ163</f>
        <v>-4</v>
      </c>
      <c r="AP163" s="20">
        <f>Data!AT163-Data!DA163</f>
        <v>3</v>
      </c>
      <c r="AQ163" s="20">
        <f>Data!AU163-Data!DB163</f>
        <v>-2.3999999999999966E-2</v>
      </c>
      <c r="AR163" s="20">
        <f>Data!AV163-Data!DC163</f>
        <v>1</v>
      </c>
      <c r="AS163" s="20">
        <f>Data!AW163-Data!DD163</f>
        <v>-2</v>
      </c>
      <c r="AT163" s="20">
        <f>Data!AX163-Data!DE163</f>
        <v>1.100000000000001E-2</v>
      </c>
      <c r="AU163" s="20">
        <f>Data!AY163-Data!DF163</f>
        <v>17</v>
      </c>
      <c r="AV163" s="20">
        <f>Data!AZ163-Data!DG163</f>
        <v>1.8888888888888875</v>
      </c>
      <c r="AW163" s="20">
        <f>Data!BA163-Data!DH163</f>
        <v>28</v>
      </c>
      <c r="AX163" s="20">
        <f>Data!BB163-Data!DI163</f>
        <v>3.1111111111111072</v>
      </c>
      <c r="AY163" s="20">
        <f>Data!BC163-Data!DJ163</f>
        <v>40</v>
      </c>
      <c r="AZ163" s="20">
        <f>Data!BD163-Data!DK163</f>
        <v>-3</v>
      </c>
      <c r="BA163" s="20">
        <f>Data!BE163-Data!DL163</f>
        <v>0</v>
      </c>
      <c r="BB163" s="20">
        <f>Data!BF163-Data!DM163</f>
        <v>-31</v>
      </c>
      <c r="BC163" s="20">
        <f>Data!BG163-Data!DN163</f>
        <v>36</v>
      </c>
      <c r="BD163" s="20">
        <f>Data!BH163-Data!DO163</f>
        <v>3.3999999999999915</v>
      </c>
      <c r="BE163" s="20">
        <f>Data!BI163-Data!DP163</f>
        <v>-6.4450000000000074</v>
      </c>
      <c r="BF163" s="20">
        <f>Data!BJ163-Data!DQ163</f>
        <v>9.8889999999999993</v>
      </c>
      <c r="BG163" s="20">
        <f>Data!BK163-Data!DR163</f>
        <v>0.78700000000000014</v>
      </c>
      <c r="BH163" s="20">
        <f>Data!BL163-Data!DS163</f>
        <v>-3.4450000000000003</v>
      </c>
      <c r="BI163" s="20">
        <f>Data!BM163-Data!DT163</f>
        <v>0.14000000000000001</v>
      </c>
      <c r="BJ163" s="20">
        <f>Data!BN163-Data!DU163</f>
        <v>0.40000000000000213</v>
      </c>
      <c r="BK163" s="20">
        <f>Data!BO163-Data!DV163</f>
        <v>-0.19999999999999929</v>
      </c>
      <c r="BL163" s="20">
        <f>Data!BP163-Data!DW163</f>
        <v>0</v>
      </c>
      <c r="BM163" s="20">
        <f>Data!BQ163-Data!DX163</f>
        <v>-0.33333333333333304</v>
      </c>
      <c r="BN163" s="20">
        <f>Data!BR163-Data!DY163</f>
        <v>4</v>
      </c>
      <c r="BO163" s="20">
        <f>Data!BS163-Data!DZ163</f>
        <v>-125</v>
      </c>
      <c r="BP163" s="20">
        <f>Data!BT163-Data!EA163</f>
        <v>8.6999999999999966E-2</v>
      </c>
      <c r="BQ163" s="20">
        <f>Data!BU163-Data!EB163</f>
        <v>2</v>
      </c>
      <c r="BR163" s="20">
        <f>Data!BV163-Data!EC163</f>
        <v>-71</v>
      </c>
      <c r="BS163" s="20">
        <f>Data!BW163-Data!ED163</f>
        <v>-26</v>
      </c>
      <c r="BT163" s="20">
        <f>Data!BX163-Data!EE163</f>
        <v>-87</v>
      </c>
      <c r="BU163" s="20">
        <f>Data!BY163-Data!EF163</f>
        <v>-31</v>
      </c>
      <c r="BV163" s="20">
        <f>Data!BZ163-Data!EG163</f>
        <v>-31</v>
      </c>
      <c r="BW163" s="20">
        <f>Data!CA163-Data!EH163</f>
        <v>-41</v>
      </c>
      <c r="BX163" s="20">
        <f>Data!CB163-Data!EI163</f>
        <v>-124</v>
      </c>
      <c r="BY163" s="20">
        <f>Data!CC163-Data!EJ163</f>
        <v>-67</v>
      </c>
      <c r="BZ163" s="20">
        <f>Data!EK163</f>
        <v>11450.44</v>
      </c>
      <c r="CA163" s="20">
        <f>Data!EL163</f>
        <v>10563.75</v>
      </c>
      <c r="CB163" s="20">
        <f>Data!EM163</f>
        <v>73.479111111111109</v>
      </c>
      <c r="CC163" s="20">
        <f>Data!EN163</f>
        <v>93.38422222222222</v>
      </c>
      <c r="CD163" s="20">
        <f>Data!EO163</f>
        <v>14.16</v>
      </c>
      <c r="CE163" s="20">
        <f>Data!EP163</f>
        <v>103.536</v>
      </c>
      <c r="CF163" s="50">
        <f>IF(ISBLANK(Data!EQ163), "", Data!EQ163)</f>
        <v>91</v>
      </c>
      <c r="CG163" s="50">
        <f>IF(ISBLANK(Data!ER163), "", Data!ER163)</f>
        <v>75</v>
      </c>
      <c r="CH163" s="61" t="str">
        <f>IF(ISBLANK(Data!ES163), "", Data!ES163)</f>
        <v>Auburn</v>
      </c>
      <c r="CI163" s="61">
        <f>IF(ISBLANK(Data!ET163), "", Data!ET163)</f>
        <v>166</v>
      </c>
    </row>
    <row r="164" spans="1:87" x14ac:dyDescent="0.45">
      <c r="A164" s="50">
        <f>IF(ISBLANK(Data!A164), "", Data!A164)</f>
        <v>45277</v>
      </c>
      <c r="B164" s="50" t="str">
        <f>IF(ISBLANK(Data!B164), "", Data!B164)</f>
        <v>Nebraska Omaha</v>
      </c>
      <c r="C164" s="50">
        <f>IF(ISBLANK(Data!C164), "", Data!C164)</f>
        <v>191</v>
      </c>
      <c r="D164" s="50" t="str">
        <f>IF(ISBLANK(Data!D164), "", Data!D164)</f>
        <v>Stetson</v>
      </c>
      <c r="E164" s="50">
        <f>IF(ISBLANK(Data!E164), "", Data!E164)</f>
        <v>286</v>
      </c>
      <c r="F164" s="50" t="str">
        <f>IF(ISBLANK(Data!F164), "", Data!F164)</f>
        <v>N</v>
      </c>
      <c r="G164" s="50" t="str">
        <f>IF(ISBLANK(Data!G164), "", Data!G164)</f>
        <v>Nebraska Omaha</v>
      </c>
      <c r="H164" s="50" t="str">
        <f>IF(ISBLANK(Data!H164), "", Data!H164)</f>
        <v>Stetson</v>
      </c>
      <c r="I164" s="50" t="str">
        <f>IF(ISBLANK(Data!I164), "", Data!I164)</f>
        <v>Nebraska Omaha</v>
      </c>
      <c r="J164" s="50" t="str">
        <f>IF(ISBLANK(Data!J164), "", Data!J164)</f>
        <v>Stetson</v>
      </c>
      <c r="K164" s="50" t="str">
        <f>IF(ISBLANK(Data!K164), "", Data!K164)</f>
        <v>Omaha</v>
      </c>
      <c r="L164" s="50" t="str">
        <f>IF(ISBLANK(Data!L164), "", Data!L164)</f>
        <v>Stetson</v>
      </c>
      <c r="M164" s="50" t="str">
        <f>IF(ISBLANK(Data!M164), "", Data!M164)</f>
        <v>Neb Omaha</v>
      </c>
      <c r="N164" s="50" t="str">
        <f>IF(ISBLANK(Data!N164), "", Data!N164)</f>
        <v>Stetson</v>
      </c>
      <c r="O164" s="50" t="str">
        <f>IF(ISBLANK(Data!O164), "", Data!O164)</f>
        <v>Neb.-Omaha</v>
      </c>
      <c r="P164" s="50" t="str">
        <f>IF(ISBLANK(Data!P164), "", Data!P164)</f>
        <v>Stetson</v>
      </c>
      <c r="Q164" s="50" t="str">
        <f>IF(ISBLANK(Data!Q164), "", Data!Q164)</f>
        <v>Omaha</v>
      </c>
      <c r="R164" s="50" t="str">
        <f>IF(ISBLANK(Data!R164), "", Data!R164)</f>
        <v>Stetson</v>
      </c>
      <c r="S164" s="20">
        <f>Data!W164-Data!CD164</f>
        <v>-0.145454545454546</v>
      </c>
      <c r="T164" s="20">
        <f>Data!X164-Data!CE164</f>
        <v>-3.2300000000000004</v>
      </c>
      <c r="U164" s="20">
        <f>Data!Y164-Data!CF164</f>
        <v>-3.7999999999999972</v>
      </c>
      <c r="V164" s="20">
        <f>Data!Z164-Data!CG164</f>
        <v>-0.5</v>
      </c>
      <c r="W164" s="20">
        <f>Data!AA164-Data!CH164</f>
        <v>1.7000000000000028</v>
      </c>
      <c r="X164" s="20">
        <f>Data!AB164-Data!CI164</f>
        <v>-0.191</v>
      </c>
      <c r="Y164" s="20">
        <f>Data!AC164-Data!CJ164</f>
        <v>-0.71999999999999975</v>
      </c>
      <c r="Z164" s="20">
        <f>Data!AD164-Data!CK164</f>
        <v>-1.5</v>
      </c>
      <c r="AA164" s="20">
        <f>Data!AE164-Data!CL164</f>
        <v>-0.79999999999999716</v>
      </c>
      <c r="AB164" s="20">
        <f>Data!AF164-Data!CM164</f>
        <v>-0.71999999999999975</v>
      </c>
      <c r="AC164" s="20">
        <f>Data!AG164-Data!CN164</f>
        <v>-7.2999999999999972</v>
      </c>
      <c r="AD164" s="20">
        <f>Data!AH164-Data!CO164</f>
        <v>-0.90000000000000568</v>
      </c>
      <c r="AE164" s="20">
        <f>Data!AI164-Data!CP164</f>
        <v>-0.15350000000000003</v>
      </c>
      <c r="AF164" s="20">
        <f>Data!AJ164-Data!CQ164</f>
        <v>-2.2000000000000002</v>
      </c>
      <c r="AG164" s="20">
        <f>Data!AK164-Data!CR164</f>
        <v>-0.31428571428571422</v>
      </c>
      <c r="AH164" s="20">
        <f>Data!AL164-Data!CS164</f>
        <v>-116</v>
      </c>
      <c r="AI164" s="20">
        <f>Data!AM164-Data!CT164</f>
        <v>-3.3100000000000005</v>
      </c>
      <c r="AJ164" s="20">
        <f>Data!AN164-Data!CU164</f>
        <v>-3.0300000000000002</v>
      </c>
      <c r="AK164" s="20">
        <f>Data!AO164-Data!CV164</f>
        <v>12</v>
      </c>
      <c r="AL164" s="20">
        <f>Data!AP164-Data!CW164</f>
        <v>90</v>
      </c>
      <c r="AM164" s="20">
        <f>Data!AQ164-Data!CX164</f>
        <v>6</v>
      </c>
      <c r="AN164" s="20">
        <f>Data!AR164-Data!CY164</f>
        <v>-3.3999999999999975E-2</v>
      </c>
      <c r="AO164" s="20">
        <f>Data!AS164-Data!CZ164</f>
        <v>-21</v>
      </c>
      <c r="AP164" s="20">
        <f>Data!AT164-Data!DA164</f>
        <v>-42</v>
      </c>
      <c r="AQ164" s="20">
        <f>Data!AU164-Data!DB164</f>
        <v>-2.5999999999999968E-2</v>
      </c>
      <c r="AR164" s="20">
        <f>Data!AV164-Data!DC164</f>
        <v>69</v>
      </c>
      <c r="AS164" s="20">
        <f>Data!AW164-Data!DD164</f>
        <v>114</v>
      </c>
      <c r="AT164" s="20">
        <f>Data!AX164-Data!DE164</f>
        <v>-9.7999999999999976E-2</v>
      </c>
      <c r="AU164" s="20">
        <f>Data!AY164-Data!DF164</f>
        <v>-11</v>
      </c>
      <c r="AV164" s="20">
        <f>Data!AZ164-Data!DG164</f>
        <v>-1.5714285714285712</v>
      </c>
      <c r="AW164" s="20">
        <f>Data!BA164-Data!DH164</f>
        <v>-15</v>
      </c>
      <c r="AX164" s="20">
        <f>Data!BB164-Data!DI164</f>
        <v>-2.1428571428571459</v>
      </c>
      <c r="AY164" s="20">
        <f>Data!BC164-Data!DJ164</f>
        <v>-48</v>
      </c>
      <c r="AZ164" s="20">
        <f>Data!BD164-Data!DK164</f>
        <v>16</v>
      </c>
      <c r="BA164" s="20">
        <f>Data!BE164-Data!DL164</f>
        <v>-13</v>
      </c>
      <c r="BB164" s="20">
        <f>Data!BF164-Data!DM164</f>
        <v>7</v>
      </c>
      <c r="BC164" s="20">
        <f>Data!BG164-Data!DN164</f>
        <v>51</v>
      </c>
      <c r="BD164" s="20">
        <f>Data!BH164-Data!DO164</f>
        <v>-6.0999999999999943</v>
      </c>
      <c r="BE164" s="20">
        <f>Data!BI164-Data!DP164</f>
        <v>2.1090000000000089</v>
      </c>
      <c r="BF164" s="20">
        <f>Data!BJ164-Data!DQ164</f>
        <v>-8.1640000000000015</v>
      </c>
      <c r="BG164" s="20">
        <f>Data!BK164-Data!DR164</f>
        <v>-0.45700000000000007</v>
      </c>
      <c r="BH164" s="20">
        <f>Data!BL164-Data!DS164</f>
        <v>-0.44500000000000028</v>
      </c>
      <c r="BI164" s="20">
        <f>Data!BM164-Data!DT164</f>
        <v>9.9999999999999978E-2</v>
      </c>
      <c r="BJ164" s="20">
        <f>Data!BN164-Data!DU164</f>
        <v>-6.3000000000000007</v>
      </c>
      <c r="BK164" s="20">
        <f>Data!BO164-Data!DV164</f>
        <v>9.1999999999999993</v>
      </c>
      <c r="BL164" s="20">
        <f>Data!BP164-Data!DW164</f>
        <v>-1.4000000000000001</v>
      </c>
      <c r="BM164" s="20">
        <f>Data!BQ164-Data!DX164</f>
        <v>0.93636363636363651</v>
      </c>
      <c r="BN164" s="20">
        <f>Data!BR164-Data!DY164</f>
        <v>3.4000000000000004</v>
      </c>
      <c r="BO164" s="20">
        <f>Data!BS164-Data!DZ164</f>
        <v>184</v>
      </c>
      <c r="BP164" s="20">
        <f>Data!BT164-Data!EA164</f>
        <v>-0.125</v>
      </c>
      <c r="BQ164" s="20">
        <f>Data!BU164-Data!EB164</f>
        <v>7</v>
      </c>
      <c r="BR164" s="20">
        <f>Data!BV164-Data!EC164</f>
        <v>44</v>
      </c>
      <c r="BS164" s="20">
        <f>Data!BW164-Data!ED164</f>
        <v>134</v>
      </c>
      <c r="BT164" s="20">
        <f>Data!BX164-Data!EE164</f>
        <v>166</v>
      </c>
      <c r="BU164" s="20">
        <f>Data!BY164-Data!EF164</f>
        <v>150</v>
      </c>
      <c r="BV164" s="20">
        <f>Data!BZ164-Data!EG164</f>
        <v>36</v>
      </c>
      <c r="BW164" s="20">
        <f>Data!CA164-Data!EH164</f>
        <v>101.5</v>
      </c>
      <c r="BX164" s="20">
        <f>Data!CB164-Data!EI164</f>
        <v>184</v>
      </c>
      <c r="BY164" s="20">
        <f>Data!CC164-Data!EJ164</f>
        <v>108</v>
      </c>
      <c r="BZ164" s="20">
        <f>Data!EK164</f>
        <v>11502.4</v>
      </c>
      <c r="CA164" s="20">
        <f>Data!EL164</f>
        <v>11874.75</v>
      </c>
      <c r="CB164" s="20">
        <f>Data!EM164</f>
        <v>65.293500000000009</v>
      </c>
      <c r="CC164" s="20">
        <f>Data!EN164</f>
        <v>78.972727272727283</v>
      </c>
      <c r="CD164" s="20">
        <f>Data!EO164</f>
        <v>13.6584</v>
      </c>
      <c r="CE164" s="20">
        <f>Data!EP164</f>
        <v>95.81</v>
      </c>
      <c r="CF164" s="50">
        <f>IF(ISBLANK(Data!EQ164), "", Data!EQ164)</f>
        <v>88</v>
      </c>
      <c r="CG164" s="50">
        <f>IF(ISBLANK(Data!ER164), "", Data!ER164)</f>
        <v>80</v>
      </c>
      <c r="CH164" s="61" t="str">
        <f>IF(ISBLANK(Data!ES164), "", Data!ES164)</f>
        <v>Nebraska Omaha</v>
      </c>
      <c r="CI164" s="61">
        <f>IF(ISBLANK(Data!ET164), "", Data!ET164)</f>
        <v>168</v>
      </c>
    </row>
    <row r="165" spans="1:87" x14ac:dyDescent="0.45">
      <c r="A165" s="50">
        <f>IF(ISBLANK(Data!A165), "", Data!A165)</f>
        <v>45277</v>
      </c>
      <c r="B165" s="50" t="str">
        <f>IF(ISBLANK(Data!B165), "", Data!B165)</f>
        <v>Kansas St.</v>
      </c>
      <c r="C165" s="50">
        <f>IF(ISBLANK(Data!C165), "", Data!C165)</f>
        <v>133</v>
      </c>
      <c r="D165" s="50" t="str">
        <f>IF(ISBLANK(Data!D165), "", Data!D165)</f>
        <v>Nebraska</v>
      </c>
      <c r="E165" s="50">
        <f>IF(ISBLANK(Data!E165), "", Data!E165)</f>
        <v>190</v>
      </c>
      <c r="F165" s="50" t="str">
        <f>IF(ISBLANK(Data!F165), "", Data!F165)</f>
        <v>N</v>
      </c>
      <c r="G165" s="50" t="str">
        <f>IF(ISBLANK(Data!G165), "", Data!G165)</f>
        <v>Kansas St.</v>
      </c>
      <c r="H165" s="50" t="str">
        <f>IF(ISBLANK(Data!H165), "", Data!H165)</f>
        <v>Nebraska</v>
      </c>
      <c r="I165" s="50" t="str">
        <f>IF(ISBLANK(Data!I165), "", Data!I165)</f>
        <v>Kansas St.</v>
      </c>
      <c r="J165" s="50" t="str">
        <f>IF(ISBLANK(Data!J165), "", Data!J165)</f>
        <v>Nebraska</v>
      </c>
      <c r="K165" s="50" t="str">
        <f>IF(ISBLANK(Data!K165), "", Data!K165)</f>
        <v>Kansas State</v>
      </c>
      <c r="L165" s="50" t="str">
        <f>IF(ISBLANK(Data!L165), "", Data!L165)</f>
        <v>Nebraska</v>
      </c>
      <c r="M165" s="50" t="str">
        <f>IF(ISBLANK(Data!M165), "", Data!M165)</f>
        <v>Kansas St</v>
      </c>
      <c r="N165" s="50" t="str">
        <f>IF(ISBLANK(Data!N165), "", Data!N165)</f>
        <v>Nebraska</v>
      </c>
      <c r="O165" s="50" t="str">
        <f>IF(ISBLANK(Data!O165), "", Data!O165)</f>
        <v>Kansas St.</v>
      </c>
      <c r="P165" s="50" t="str">
        <f>IF(ISBLANK(Data!P165), "", Data!P165)</f>
        <v>Nebraska</v>
      </c>
      <c r="Q165" s="50" t="str">
        <f>IF(ISBLANK(Data!Q165), "", Data!Q165)</f>
        <v>Kansas State</v>
      </c>
      <c r="R165" s="50" t="str">
        <f>IF(ISBLANK(Data!R165), "", Data!R165)</f>
        <v>Nebraska</v>
      </c>
      <c r="S165" s="20">
        <f>Data!W165-Data!CD165</f>
        <v>0</v>
      </c>
      <c r="T165" s="20">
        <f>Data!X165-Data!CE165</f>
        <v>1.9000000000000004</v>
      </c>
      <c r="U165" s="20">
        <f>Data!Y165-Data!CF165</f>
        <v>-3.0999999999999943</v>
      </c>
      <c r="V165" s="20">
        <f>Data!Z165-Data!CG165</f>
        <v>-5.0999999999999943</v>
      </c>
      <c r="W165" s="20">
        <f>Data!AA165-Data!CH165</f>
        <v>1.0999999999999943</v>
      </c>
      <c r="X165" s="20">
        <f>Data!AB165-Data!CI165</f>
        <v>2.6000000000000009E-2</v>
      </c>
      <c r="Y165" s="20">
        <f>Data!AC165-Data!CJ165</f>
        <v>5.24</v>
      </c>
      <c r="Z165" s="20">
        <f>Data!AD165-Data!CK165</f>
        <v>4.7999999999999972</v>
      </c>
      <c r="AA165" s="20">
        <f>Data!AE165-Data!CL165</f>
        <v>-0.5</v>
      </c>
      <c r="AB165" s="20">
        <f>Data!AF165-Data!CM165</f>
        <v>9.7199999999999989</v>
      </c>
      <c r="AC165" s="20">
        <f>Data!AG165-Data!CN165</f>
        <v>-3.4000000000000057</v>
      </c>
      <c r="AD165" s="20">
        <f>Data!AH165-Data!CO165</f>
        <v>-0.89999999999999147</v>
      </c>
      <c r="AE165" s="20">
        <f>Data!AI165-Data!CP165</f>
        <v>-3.4100000000000019E-2</v>
      </c>
      <c r="AF165" s="20">
        <f>Data!AJ165-Data!CQ165</f>
        <v>0.4</v>
      </c>
      <c r="AG165" s="20">
        <f>Data!AK165-Data!CR165</f>
        <v>3.9999999999999994E-2</v>
      </c>
      <c r="AH165" s="20">
        <f>Data!AL165-Data!CS165</f>
        <v>16</v>
      </c>
      <c r="AI165" s="20">
        <f>Data!AM165-Data!CT165</f>
        <v>0.17999999999999972</v>
      </c>
      <c r="AJ165" s="20">
        <f>Data!AN165-Data!CU165</f>
        <v>2.2800000000000002</v>
      </c>
      <c r="AK165" s="20">
        <f>Data!AO165-Data!CV165</f>
        <v>36</v>
      </c>
      <c r="AL165" s="20">
        <f>Data!AP165-Data!CW165</f>
        <v>57</v>
      </c>
      <c r="AM165" s="20">
        <f>Data!AQ165-Data!CX165</f>
        <v>46</v>
      </c>
      <c r="AN165" s="20">
        <f>Data!AR165-Data!CY165</f>
        <v>1.0000000000000009E-3</v>
      </c>
      <c r="AO165" s="20">
        <f>Data!AS165-Data!CZ165</f>
        <v>0</v>
      </c>
      <c r="AP165" s="20">
        <f>Data!AT165-Data!DA165</f>
        <v>4</v>
      </c>
      <c r="AQ165" s="20">
        <f>Data!AU165-Data!DB165</f>
        <v>-5.0000000000000044E-3</v>
      </c>
      <c r="AR165" s="20">
        <f>Data!AV165-Data!DC165</f>
        <v>-6</v>
      </c>
      <c r="AS165" s="20">
        <f>Data!AW165-Data!DD165</f>
        <v>-4</v>
      </c>
      <c r="AT165" s="20">
        <f>Data!AX165-Data!DE165</f>
        <v>-1.3000000000000012E-2</v>
      </c>
      <c r="AU165" s="20">
        <f>Data!AY165-Data!DF165</f>
        <v>31</v>
      </c>
      <c r="AV165" s="20">
        <f>Data!AZ165-Data!DG165</f>
        <v>3.0999999999999996</v>
      </c>
      <c r="AW165" s="20">
        <f>Data!BA165-Data!DH165</f>
        <v>9</v>
      </c>
      <c r="AX165" s="20">
        <f>Data!BB165-Data!DI165</f>
        <v>0.89999999999999858</v>
      </c>
      <c r="AY165" s="20">
        <f>Data!BC165-Data!DJ165</f>
        <v>7</v>
      </c>
      <c r="AZ165" s="20">
        <f>Data!BD165-Data!DK165</f>
        <v>20</v>
      </c>
      <c r="BA165" s="20">
        <f>Data!BE165-Data!DL165</f>
        <v>11</v>
      </c>
      <c r="BB165" s="20">
        <f>Data!BF165-Data!DM165</f>
        <v>42</v>
      </c>
      <c r="BC165" s="20">
        <f>Data!BG165-Data!DN165</f>
        <v>26</v>
      </c>
      <c r="BD165" s="20">
        <f>Data!BH165-Data!DO165</f>
        <v>3.6000000000000085</v>
      </c>
      <c r="BE165" s="20">
        <f>Data!BI165-Data!DP165</f>
        <v>5.7000000000000028</v>
      </c>
      <c r="BF165" s="20">
        <f>Data!BJ165-Data!DQ165</f>
        <v>-2.0999999999999996</v>
      </c>
      <c r="BG165" s="20">
        <f>Data!BK165-Data!DR165</f>
        <v>-0.37999999999999989</v>
      </c>
      <c r="BH165" s="20">
        <f>Data!BL165-Data!DS165</f>
        <v>4.1999999999999993</v>
      </c>
      <c r="BI165" s="20">
        <f>Data!BM165-Data!DT165</f>
        <v>2.0000000000000018E-3</v>
      </c>
      <c r="BJ165" s="20">
        <f>Data!BN165-Data!DU165</f>
        <v>0.40000000000000213</v>
      </c>
      <c r="BK165" s="20">
        <f>Data!BO165-Data!DV165</f>
        <v>-0.39999999999999858</v>
      </c>
      <c r="BL165" s="20">
        <f>Data!BP165-Data!DW165</f>
        <v>1.0999999999999996</v>
      </c>
      <c r="BM165" s="20">
        <f>Data!BQ165-Data!DX165</f>
        <v>2</v>
      </c>
      <c r="BN165" s="20">
        <f>Data!BR165-Data!DY165</f>
        <v>2.5999999999999996</v>
      </c>
      <c r="BO165" s="20">
        <f>Data!BS165-Data!DZ165</f>
        <v>14</v>
      </c>
      <c r="BP165" s="20">
        <f>Data!BT165-Data!EA165</f>
        <v>-1.0000000000000009E-2</v>
      </c>
      <c r="BQ165" s="20">
        <f>Data!BU165-Data!EB165</f>
        <v>-11</v>
      </c>
      <c r="BR165" s="20">
        <f>Data!BV165-Data!EC165</f>
        <v>1</v>
      </c>
      <c r="BS165" s="20">
        <f>Data!BW165-Data!ED165</f>
        <v>-45</v>
      </c>
      <c r="BT165" s="20">
        <f>Data!BX165-Data!EE165</f>
        <v>-26</v>
      </c>
      <c r="BU165" s="20">
        <f>Data!BY165-Data!EF165</f>
        <v>-31</v>
      </c>
      <c r="BV165" s="20">
        <f>Data!BZ165-Data!EG165</f>
        <v>-21</v>
      </c>
      <c r="BW165" s="20">
        <f>Data!CA165-Data!EH165</f>
        <v>-22.200000000000003</v>
      </c>
      <c r="BX165" s="20">
        <f>Data!CB165-Data!EI165</f>
        <v>12</v>
      </c>
      <c r="BY165" s="20">
        <f>Data!CC165-Data!EJ165</f>
        <v>-128</v>
      </c>
      <c r="BZ165" s="20">
        <f>Data!EK165</f>
        <v>11375.76</v>
      </c>
      <c r="CA165" s="20">
        <f>Data!EL165</f>
        <v>11109.960000000001</v>
      </c>
      <c r="CB165" s="20">
        <f>Data!EM165</f>
        <v>71.540000000000006</v>
      </c>
      <c r="CC165" s="20">
        <f>Data!EN165</f>
        <v>71.760000000000005</v>
      </c>
      <c r="CD165" s="20">
        <f>Data!EO165</f>
        <v>12.016</v>
      </c>
      <c r="CE165" s="20">
        <f>Data!EP165</f>
        <v>98.891999999999996</v>
      </c>
      <c r="CF165" s="50">
        <f>IF(ISBLANK(Data!EQ165), "", Data!EQ165)</f>
        <v>46</v>
      </c>
      <c r="CG165" s="50">
        <f>IF(ISBLANK(Data!ER165), "", Data!ER165)</f>
        <v>62</v>
      </c>
      <c r="CH165" s="61" t="str">
        <f>IF(ISBLANK(Data!ES165), "", Data!ES165)</f>
        <v>Nebraska</v>
      </c>
      <c r="CI165" s="61">
        <f>IF(ISBLANK(Data!ET165), "", Data!ET165)</f>
        <v>108</v>
      </c>
    </row>
    <row r="166" spans="1:87" x14ac:dyDescent="0.45">
      <c r="A166" s="50">
        <f>IF(ISBLANK(Data!A166), "", Data!A166)</f>
        <v>45277</v>
      </c>
      <c r="B166" s="50" t="str">
        <f>IF(ISBLANK(Data!B166), "", Data!B166)</f>
        <v>Abilene Christian</v>
      </c>
      <c r="C166" s="50">
        <f>IF(ISBLANK(Data!C166), "", Data!C166)</f>
        <v>1</v>
      </c>
      <c r="D166" s="50" t="str">
        <f>IF(ISBLANK(Data!D166), "", Data!D166)</f>
        <v>UTEP</v>
      </c>
      <c r="E166" s="50">
        <f>IF(ISBLANK(Data!E166), "", Data!E166)</f>
        <v>333</v>
      </c>
      <c r="F166" s="50" t="str">
        <f>IF(ISBLANK(Data!F166), "", Data!F166)</f>
        <v>N</v>
      </c>
      <c r="G166" s="50" t="str">
        <f>IF(ISBLANK(Data!G166), "", Data!G166)</f>
        <v>Abilene Christian</v>
      </c>
      <c r="H166" s="50" t="str">
        <f>IF(ISBLANK(Data!H166), "", Data!H166)</f>
        <v>UTEP</v>
      </c>
      <c r="I166" s="50" t="str">
        <f>IF(ISBLANK(Data!I166), "", Data!I166)</f>
        <v>Abilene Christian</v>
      </c>
      <c r="J166" s="50" t="str">
        <f>IF(ISBLANK(Data!J166), "", Data!J166)</f>
        <v>UTEP</v>
      </c>
      <c r="K166" s="50" t="str">
        <f>IF(ISBLANK(Data!K166), "", Data!K166)</f>
        <v>Abilene Christian</v>
      </c>
      <c r="L166" s="50" t="str">
        <f>IF(ISBLANK(Data!L166), "", Data!L166)</f>
        <v>UTEP</v>
      </c>
      <c r="M166" s="50" t="str">
        <f>IF(ISBLANK(Data!M166), "", Data!M166)</f>
        <v>Abl Christian</v>
      </c>
      <c r="N166" s="50" t="str">
        <f>IF(ISBLANK(Data!N166), "", Data!N166)</f>
        <v>TX El Paso</v>
      </c>
      <c r="O166" s="50" t="str">
        <f>IF(ISBLANK(Data!O166), "", Data!O166)</f>
        <v>Abilene Chr.</v>
      </c>
      <c r="P166" s="50" t="str">
        <f>IF(ISBLANK(Data!P166), "", Data!P166)</f>
        <v>UTEP</v>
      </c>
      <c r="Q166" s="50" t="str">
        <f>IF(ISBLANK(Data!Q166), "", Data!Q166)</f>
        <v>Abilene Christian</v>
      </c>
      <c r="R166" s="50" t="str">
        <f>IF(ISBLANK(Data!R166), "", Data!R166)</f>
        <v>UTEP</v>
      </c>
      <c r="S166" s="20">
        <f>Data!W166-Data!CD166</f>
        <v>-0.19999999999999996</v>
      </c>
      <c r="T166" s="20">
        <f>Data!X166-Data!CE166</f>
        <v>-0.95</v>
      </c>
      <c r="U166" s="20">
        <f>Data!Y166-Data!CF166</f>
        <v>5.4000000000000057</v>
      </c>
      <c r="V166" s="20">
        <f>Data!Z166-Data!CG166</f>
        <v>6.2999999999999972</v>
      </c>
      <c r="W166" s="20">
        <f>Data!AA166-Data!CH166</f>
        <v>-2.2999999999999972</v>
      </c>
      <c r="X166" s="20">
        <f>Data!AB166-Data!CI166</f>
        <v>-7.3999999999999996E-2</v>
      </c>
      <c r="Y166" s="20">
        <f>Data!AC166-Data!CJ166</f>
        <v>0.63</v>
      </c>
      <c r="Z166" s="20">
        <f>Data!AD166-Data!CK166</f>
        <v>-2.4000000000000057</v>
      </c>
      <c r="AA166" s="20">
        <f>Data!AE166-Data!CL166</f>
        <v>-3.2000000000000028</v>
      </c>
      <c r="AB166" s="20">
        <f>Data!AF166-Data!CM166</f>
        <v>0.39</v>
      </c>
      <c r="AC166" s="20">
        <f>Data!AG166-Data!CN166</f>
        <v>6</v>
      </c>
      <c r="AD166" s="20">
        <f>Data!AH166-Data!CO166</f>
        <v>5.7999999999999972</v>
      </c>
      <c r="AE166" s="20">
        <f>Data!AI166-Data!CP166</f>
        <v>4.8999999999999044E-3</v>
      </c>
      <c r="AF166" s="20">
        <f>Data!AJ166-Data!CQ166</f>
        <v>-1.5</v>
      </c>
      <c r="AG166" s="20">
        <f>Data!AK166-Data!CR166</f>
        <v>-9.0476190476190488E-2</v>
      </c>
      <c r="AH166" s="20">
        <f>Data!AL166-Data!CS166</f>
        <v>-17</v>
      </c>
      <c r="AI166" s="20">
        <f>Data!AM166-Data!CT166</f>
        <v>-0.16999999999999993</v>
      </c>
      <c r="AJ166" s="20">
        <f>Data!AN166-Data!CU166</f>
        <v>0.56000000000000005</v>
      </c>
      <c r="AK166" s="20">
        <f>Data!AO166-Data!CV166</f>
        <v>-38</v>
      </c>
      <c r="AL166" s="20">
        <f>Data!AP166-Data!CW166</f>
        <v>53</v>
      </c>
      <c r="AM166" s="20">
        <f>Data!AQ166-Data!CX166</f>
        <v>-2</v>
      </c>
      <c r="AN166" s="20">
        <f>Data!AR166-Data!CY166</f>
        <v>-3.8999999999999979E-2</v>
      </c>
      <c r="AO166" s="20">
        <f>Data!AS166-Data!CZ166</f>
        <v>2</v>
      </c>
      <c r="AP166" s="20">
        <f>Data!AT166-Data!DA166</f>
        <v>-14</v>
      </c>
      <c r="AQ166" s="20">
        <f>Data!AU166-Data!DB166</f>
        <v>3.5000000000000031E-2</v>
      </c>
      <c r="AR166" s="20">
        <f>Data!AV166-Data!DC166</f>
        <v>8</v>
      </c>
      <c r="AS166" s="20">
        <f>Data!AW166-Data!DD166</f>
        <v>-12</v>
      </c>
      <c r="AT166" s="20">
        <f>Data!AX166-Data!DE166</f>
        <v>6.4999999999999947E-2</v>
      </c>
      <c r="AU166" s="20">
        <f>Data!AY166-Data!DF166</f>
        <v>-22</v>
      </c>
      <c r="AV166" s="20">
        <f>Data!AZ166-Data!DG166</f>
        <v>-6.2539682539682531</v>
      </c>
      <c r="AW166" s="20">
        <f>Data!BA166-Data!DH166</f>
        <v>-35</v>
      </c>
      <c r="AX166" s="20">
        <f>Data!BB166-Data!DI166</f>
        <v>-15.666666666666664</v>
      </c>
      <c r="AY166" s="20">
        <f>Data!BC166-Data!DJ166</f>
        <v>-29</v>
      </c>
      <c r="AZ166" s="20">
        <f>Data!BD166-Data!DK166</f>
        <v>-29</v>
      </c>
      <c r="BA166" s="20">
        <f>Data!BE166-Data!DL166</f>
        <v>-24</v>
      </c>
      <c r="BB166" s="20">
        <f>Data!BF166-Data!DM166</f>
        <v>-15</v>
      </c>
      <c r="BC166" s="20">
        <f>Data!BG166-Data!DN166</f>
        <v>1</v>
      </c>
      <c r="BD166" s="20">
        <f>Data!BH166-Data!DO166</f>
        <v>-3.7999999999999972</v>
      </c>
      <c r="BE166" s="20">
        <f>Data!BI166-Data!DP166</f>
        <v>5.2999999999999972</v>
      </c>
      <c r="BF166" s="20">
        <f>Data!BJ166-Data!DQ166</f>
        <v>-9.1</v>
      </c>
      <c r="BG166" s="20">
        <f>Data!BK166-Data!DR166</f>
        <v>-9.099999999999997E-2</v>
      </c>
      <c r="BH166" s="20">
        <f>Data!BL166-Data!DS166</f>
        <v>-1.5</v>
      </c>
      <c r="BI166" s="20">
        <f>Data!BM166-Data!DT166</f>
        <v>-0.13200000000000001</v>
      </c>
      <c r="BJ166" s="20">
        <f>Data!BN166-Data!DU166</f>
        <v>-1.3999999999999986</v>
      </c>
      <c r="BK166" s="20">
        <f>Data!BO166-Data!DV166</f>
        <v>-1.1999999999999993</v>
      </c>
      <c r="BL166" s="20">
        <f>Data!BP166-Data!DW166</f>
        <v>-2.4</v>
      </c>
      <c r="BM166" s="20">
        <f>Data!BQ166-Data!DX166</f>
        <v>-2.9000000000000004</v>
      </c>
      <c r="BN166" s="20">
        <f>Data!BR166-Data!DY166</f>
        <v>0.10000000000000142</v>
      </c>
      <c r="BO166" s="20">
        <f>Data!BS166-Data!DZ166</f>
        <v>16</v>
      </c>
      <c r="BP166" s="20">
        <f>Data!BT166-Data!EA166</f>
        <v>-7.0000000000000062E-3</v>
      </c>
      <c r="BQ166" s="20">
        <f>Data!BU166-Data!EB166</f>
        <v>-8</v>
      </c>
      <c r="BR166" s="20">
        <f>Data!BV166-Data!EC166</f>
        <v>-25</v>
      </c>
      <c r="BS166" s="20">
        <f>Data!BW166-Data!ED166</f>
        <v>38</v>
      </c>
      <c r="BT166" s="20">
        <f>Data!BX166-Data!EE166</f>
        <v>65</v>
      </c>
      <c r="BU166" s="20">
        <f>Data!BY166-Data!EF166</f>
        <v>-12</v>
      </c>
      <c r="BV166" s="20">
        <f>Data!BZ166-Data!EG166</f>
        <v>17</v>
      </c>
      <c r="BW166" s="20">
        <f>Data!CA166-Data!EH166</f>
        <v>19.699999999999989</v>
      </c>
      <c r="BX166" s="20">
        <f>Data!CB166-Data!EI166</f>
        <v>14</v>
      </c>
      <c r="BY166" s="20">
        <f>Data!CC166-Data!EJ166</f>
        <v>-8</v>
      </c>
      <c r="BZ166" s="20">
        <f>Data!EK166</f>
        <v>10217.970000000001</v>
      </c>
      <c r="CA166" s="20">
        <f>Data!EL166</f>
        <v>10296</v>
      </c>
      <c r="CB166" s="20">
        <f>Data!EM166</f>
        <v>150.47999999999999</v>
      </c>
      <c r="CC166" s="20">
        <f>Data!EN166</f>
        <v>124.94999999999999</v>
      </c>
      <c r="CD166" s="20">
        <f>Data!EO166</f>
        <v>13.5915</v>
      </c>
      <c r="CE166" s="20">
        <f>Data!EP166</f>
        <v>148.512</v>
      </c>
      <c r="CF166" s="50">
        <f>IF(ISBLANK(Data!EQ166), "", Data!EQ166)</f>
        <v>88</v>
      </c>
      <c r="CG166" s="50">
        <f>IF(ISBLANK(Data!ER166), "", Data!ER166)</f>
        <v>82</v>
      </c>
      <c r="CH166" s="61" t="str">
        <f>IF(ISBLANK(Data!ES166), "", Data!ES166)</f>
        <v>Abilene Christian</v>
      </c>
      <c r="CI166" s="61">
        <f>IF(ISBLANK(Data!ET166), "", Data!ET166)</f>
        <v>170</v>
      </c>
    </row>
    <row r="167" spans="1:87" x14ac:dyDescent="0.45">
      <c r="A167" s="50">
        <f>IF(ISBLANK(Data!A167), "", Data!A167)</f>
        <v>45277</v>
      </c>
      <c r="B167" s="50" t="str">
        <f>IF(ISBLANK(Data!B167), "", Data!B167)</f>
        <v>Missouri</v>
      </c>
      <c r="C167" s="50">
        <f>IF(ISBLANK(Data!C167), "", Data!C167)</f>
        <v>179</v>
      </c>
      <c r="D167" s="50" t="str">
        <f>IF(ISBLANK(Data!D167), "", Data!D167)</f>
        <v>Seton Hall</v>
      </c>
      <c r="E167" s="50">
        <f>IF(ISBLANK(Data!E167), "", Data!E167)</f>
        <v>264</v>
      </c>
      <c r="F167" s="50" t="str">
        <f>IF(ISBLANK(Data!F167), "", Data!F167)</f>
        <v>Y</v>
      </c>
      <c r="G167" s="50" t="str">
        <f>IF(ISBLANK(Data!G167), "", Data!G167)</f>
        <v>Missouri</v>
      </c>
      <c r="H167" s="50" t="str">
        <f>IF(ISBLANK(Data!H167), "", Data!H167)</f>
        <v>Seton Hall</v>
      </c>
      <c r="I167" s="50" t="str">
        <f>IF(ISBLANK(Data!I167), "", Data!I167)</f>
        <v>Missouri</v>
      </c>
      <c r="J167" s="50" t="str">
        <f>IF(ISBLANK(Data!J167), "", Data!J167)</f>
        <v>Seton Hall</v>
      </c>
      <c r="K167" s="50" t="str">
        <f>IF(ISBLANK(Data!K167), "", Data!K167)</f>
        <v>Missouri</v>
      </c>
      <c r="L167" s="50" t="str">
        <f>IF(ISBLANK(Data!L167), "", Data!L167)</f>
        <v>Seton Hall</v>
      </c>
      <c r="M167" s="50" t="str">
        <f>IF(ISBLANK(Data!M167), "", Data!M167)</f>
        <v>Missouri</v>
      </c>
      <c r="N167" s="50" t="str">
        <f>IF(ISBLANK(Data!N167), "", Data!N167)</f>
        <v>Seton Hall</v>
      </c>
      <c r="O167" s="50" t="str">
        <f>IF(ISBLANK(Data!O167), "", Data!O167)</f>
        <v>Missouri</v>
      </c>
      <c r="P167" s="50" t="str">
        <f>IF(ISBLANK(Data!P167), "", Data!P167)</f>
        <v>Seton Hall</v>
      </c>
      <c r="Q167" s="50" t="str">
        <f>IF(ISBLANK(Data!Q167), "", Data!Q167)</f>
        <v>Missouri</v>
      </c>
      <c r="R167" s="50" t="str">
        <f>IF(ISBLANK(Data!R167), "", Data!R167)</f>
        <v>Seton Hall</v>
      </c>
      <c r="S167" s="20">
        <f>Data!W167-Data!CD167</f>
        <v>9.9999999999999978E-2</v>
      </c>
      <c r="T167" s="20">
        <f>Data!X167-Data!CE167</f>
        <v>1.4900000000000002</v>
      </c>
      <c r="U167" s="20">
        <f>Data!Y167-Data!CF167</f>
        <v>0</v>
      </c>
      <c r="V167" s="20">
        <f>Data!Z167-Data!CG167</f>
        <v>-1.5</v>
      </c>
      <c r="W167" s="20">
        <f>Data!AA167-Data!CH167</f>
        <v>-0.10000000000000853</v>
      </c>
      <c r="X167" s="20">
        <f>Data!AB167-Data!CI167</f>
        <v>4.1000000000000002E-2</v>
      </c>
      <c r="Y167" s="20">
        <f>Data!AC167-Data!CJ167</f>
        <v>0.10999999999999988</v>
      </c>
      <c r="Z167" s="20">
        <f>Data!AD167-Data!CK167</f>
        <v>0.39999999999999147</v>
      </c>
      <c r="AA167" s="20">
        <f>Data!AE167-Data!CL167</f>
        <v>0.30000000000001137</v>
      </c>
      <c r="AB167" s="20">
        <f>Data!AF167-Data!CM167</f>
        <v>0.10999999999999988</v>
      </c>
      <c r="AC167" s="20">
        <f>Data!AG167-Data!CN167</f>
        <v>2.7000000000000028</v>
      </c>
      <c r="AD167" s="20">
        <f>Data!AH167-Data!CO167</f>
        <v>-0.39999999999999147</v>
      </c>
      <c r="AE167" s="20">
        <f>Data!AI167-Data!CP167</f>
        <v>6.6599999999999993E-2</v>
      </c>
      <c r="AF167" s="20">
        <f>Data!AJ167-Data!CQ167</f>
        <v>1.3</v>
      </c>
      <c r="AG167" s="20">
        <f>Data!AK167-Data!CR167</f>
        <v>0.13</v>
      </c>
      <c r="AH167" s="20">
        <f>Data!AL167-Data!CS167</f>
        <v>56</v>
      </c>
      <c r="AI167" s="20">
        <f>Data!AM167-Data!CT167</f>
        <v>-1.63</v>
      </c>
      <c r="AJ167" s="20">
        <f>Data!AN167-Data!CU167</f>
        <v>-1.84</v>
      </c>
      <c r="AK167" s="20">
        <f>Data!AO167-Data!CV167</f>
        <v>4</v>
      </c>
      <c r="AL167" s="20">
        <f>Data!AP167-Data!CW167</f>
        <v>2</v>
      </c>
      <c r="AM167" s="20">
        <f>Data!AQ167-Data!CX167</f>
        <v>-2</v>
      </c>
      <c r="AN167" s="20">
        <f>Data!AR167-Data!CY167</f>
        <v>-5.0000000000000044E-3</v>
      </c>
      <c r="AO167" s="20">
        <f>Data!AS167-Data!CZ167</f>
        <v>42</v>
      </c>
      <c r="AP167" s="20">
        <f>Data!AT167-Data!DA167</f>
        <v>89</v>
      </c>
      <c r="AQ167" s="20">
        <f>Data!AU167-Data!DB167</f>
        <v>0.06</v>
      </c>
      <c r="AR167" s="20">
        <f>Data!AV167-Data!DC167</f>
        <v>-30</v>
      </c>
      <c r="AS167" s="20">
        <f>Data!AW167-Data!DD167</f>
        <v>-42</v>
      </c>
      <c r="AT167" s="20">
        <f>Data!AX167-Data!DE167</f>
        <v>1.100000000000001E-2</v>
      </c>
      <c r="AU167" s="20">
        <f>Data!AY167-Data!DF167</f>
        <v>-39</v>
      </c>
      <c r="AV167" s="20">
        <f>Data!AZ167-Data!DG167</f>
        <v>-3.9000000000000004</v>
      </c>
      <c r="AW167" s="20">
        <f>Data!BA167-Data!DH167</f>
        <v>-51</v>
      </c>
      <c r="AX167" s="20">
        <f>Data!BB167-Data!DI167</f>
        <v>-5.0999999999999943</v>
      </c>
      <c r="AY167" s="20">
        <f>Data!BC167-Data!DJ167</f>
        <v>12</v>
      </c>
      <c r="AZ167" s="20">
        <f>Data!BD167-Data!DK167</f>
        <v>9</v>
      </c>
      <c r="BA167" s="20">
        <f>Data!BE167-Data!DL167</f>
        <v>29</v>
      </c>
      <c r="BB167" s="20">
        <f>Data!BF167-Data!DM167</f>
        <v>-7</v>
      </c>
      <c r="BC167" s="20">
        <f>Data!BG167-Data!DN167</f>
        <v>15</v>
      </c>
      <c r="BD167" s="20">
        <f>Data!BH167-Data!DO167</f>
        <v>0.39999999999999147</v>
      </c>
      <c r="BE167" s="20">
        <f>Data!BI167-Data!DP167</f>
        <v>0.20000000000000284</v>
      </c>
      <c r="BF167" s="20">
        <f>Data!BJ167-Data!DQ167</f>
        <v>0.20000000000000018</v>
      </c>
      <c r="BG167" s="20">
        <f>Data!BK167-Data!DR167</f>
        <v>0.17199999999999993</v>
      </c>
      <c r="BH167" s="20">
        <f>Data!BL167-Data!DS167</f>
        <v>-0.69999999999999929</v>
      </c>
      <c r="BI167" s="20">
        <f>Data!BM167-Data!DT167</f>
        <v>0.121</v>
      </c>
      <c r="BJ167" s="20">
        <f>Data!BN167-Data!DU167</f>
        <v>8.8999999999999986</v>
      </c>
      <c r="BK167" s="20">
        <f>Data!BO167-Data!DV167</f>
        <v>-4.1999999999999993</v>
      </c>
      <c r="BL167" s="20">
        <f>Data!BP167-Data!DW167</f>
        <v>2.9</v>
      </c>
      <c r="BM167" s="20">
        <f>Data!BQ167-Data!DX167</f>
        <v>0.89999999999999858</v>
      </c>
      <c r="BN167" s="20">
        <f>Data!BR167-Data!DY167</f>
        <v>1.5</v>
      </c>
      <c r="BO167" s="20">
        <f>Data!BS167-Data!DZ167</f>
        <v>-63</v>
      </c>
      <c r="BP167" s="20">
        <f>Data!BT167-Data!EA167</f>
        <v>3.8000000000000034E-2</v>
      </c>
      <c r="BQ167" s="20">
        <f>Data!BU167-Data!EB167</f>
        <v>41</v>
      </c>
      <c r="BR167" s="20">
        <f>Data!BV167-Data!EC167</f>
        <v>-26</v>
      </c>
      <c r="BS167" s="20">
        <f>Data!BW167-Data!ED167</f>
        <v>-74</v>
      </c>
      <c r="BT167" s="20">
        <f>Data!BX167-Data!EE167</f>
        <v>-62</v>
      </c>
      <c r="BU167" s="20">
        <f>Data!BY167-Data!EF167</f>
        <v>-25</v>
      </c>
      <c r="BV167" s="20">
        <f>Data!BZ167-Data!EG167</f>
        <v>-10</v>
      </c>
      <c r="BW167" s="20">
        <f>Data!CA167-Data!EH167</f>
        <v>-39</v>
      </c>
      <c r="BX167" s="20">
        <f>Data!CB167-Data!EI167</f>
        <v>-63</v>
      </c>
      <c r="BY167" s="20">
        <f>Data!CC167-Data!EJ167</f>
        <v>-28</v>
      </c>
      <c r="BZ167" s="20">
        <f>Data!EK167</f>
        <v>11060.34</v>
      </c>
      <c r="CA167" s="20">
        <f>Data!EL167</f>
        <v>10896.24</v>
      </c>
      <c r="CB167" s="20">
        <f>Data!EM167</f>
        <v>94.62</v>
      </c>
      <c r="CC167" s="20">
        <f>Data!EN167</f>
        <v>111.32</v>
      </c>
      <c r="CD167" s="20">
        <f>Data!EO167</f>
        <v>13.288000000000002</v>
      </c>
      <c r="CE167" s="20">
        <f>Data!EP167</f>
        <v>123.32600000000001</v>
      </c>
      <c r="CF167" s="50">
        <f>IF(ISBLANK(Data!EQ167), "", Data!EQ167)</f>
        <v>87</v>
      </c>
      <c r="CG167" s="50">
        <f>IF(ISBLANK(Data!ER167), "", Data!ER167)</f>
        <v>93</v>
      </c>
      <c r="CH167" s="61" t="str">
        <f>IF(ISBLANK(Data!ES167), "", Data!ES167)</f>
        <v>Seton Hall</v>
      </c>
      <c r="CI167" s="61">
        <f>IF(ISBLANK(Data!ET167), "", Data!ET167)</f>
        <v>180</v>
      </c>
    </row>
    <row r="168" spans="1:87" x14ac:dyDescent="0.45">
      <c r="A168" s="50">
        <f>IF(ISBLANK(Data!A168), "", Data!A168)</f>
        <v>45277</v>
      </c>
      <c r="B168" s="50" t="str">
        <f>IF(ISBLANK(Data!B168), "", Data!B168)</f>
        <v>Stanford</v>
      </c>
      <c r="C168" s="50">
        <f>IF(ISBLANK(Data!C168), "", Data!C168)</f>
        <v>284</v>
      </c>
      <c r="D168" s="50" t="str">
        <f>IF(ISBLANK(Data!D168), "", Data!D168)</f>
        <v>Idaho</v>
      </c>
      <c r="E168" s="50">
        <f>IF(ISBLANK(Data!E168), "", Data!E168)</f>
        <v>116</v>
      </c>
      <c r="F168" s="50" t="str">
        <f>IF(ISBLANK(Data!F168), "", Data!F168)</f>
        <v>N</v>
      </c>
      <c r="G168" s="50" t="str">
        <f>IF(ISBLANK(Data!G168), "", Data!G168)</f>
        <v>Stanford</v>
      </c>
      <c r="H168" s="50" t="str">
        <f>IF(ISBLANK(Data!H168), "", Data!H168)</f>
        <v>Idaho</v>
      </c>
      <c r="I168" s="50" t="str">
        <f>IF(ISBLANK(Data!I168), "", Data!I168)</f>
        <v>Stanford</v>
      </c>
      <c r="J168" s="50" t="str">
        <f>IF(ISBLANK(Data!J168), "", Data!J168)</f>
        <v>Idaho</v>
      </c>
      <c r="K168" s="50" t="str">
        <f>IF(ISBLANK(Data!K168), "", Data!K168)</f>
        <v>Stanford</v>
      </c>
      <c r="L168" s="50" t="str">
        <f>IF(ISBLANK(Data!L168), "", Data!L168)</f>
        <v>Idaho</v>
      </c>
      <c r="M168" s="50" t="str">
        <f>IF(ISBLANK(Data!M168), "", Data!M168)</f>
        <v>Stanford</v>
      </c>
      <c r="N168" s="50" t="str">
        <f>IF(ISBLANK(Data!N168), "", Data!N168)</f>
        <v>Idaho</v>
      </c>
      <c r="O168" s="50" t="str">
        <f>IF(ISBLANK(Data!O168), "", Data!O168)</f>
        <v>Stanford</v>
      </c>
      <c r="P168" s="50" t="str">
        <f>IF(ISBLANK(Data!P168), "", Data!P168)</f>
        <v>Idaho</v>
      </c>
      <c r="Q168" s="50" t="str">
        <f>IF(ISBLANK(Data!Q168), "", Data!Q168)</f>
        <v>Stanford</v>
      </c>
      <c r="R168" s="50" t="str">
        <f>IF(ISBLANK(Data!R168), "", Data!R168)</f>
        <v>Idaho</v>
      </c>
      <c r="S168" s="20">
        <f>Data!W168-Data!CD168</f>
        <v>-9.9999999999999978E-2</v>
      </c>
      <c r="T168" s="20">
        <f>Data!X168-Data!CE168</f>
        <v>20.68</v>
      </c>
      <c r="U168" s="20">
        <f>Data!Y168-Data!CF168</f>
        <v>11</v>
      </c>
      <c r="V168" s="20">
        <f>Data!Z168-Data!CG168</f>
        <v>-9.7000000000000028</v>
      </c>
      <c r="W168" s="20">
        <f>Data!AA168-Data!CH168</f>
        <v>3.7000000000000028</v>
      </c>
      <c r="X168" s="20">
        <f>Data!AB168-Data!CI168</f>
        <v>-0.13900000000000001</v>
      </c>
      <c r="Y168" s="20">
        <f>Data!AC168-Data!CJ168</f>
        <v>4.7700000000000005</v>
      </c>
      <c r="Z168" s="20">
        <f>Data!AD168-Data!CK168</f>
        <v>3.7000000000000028</v>
      </c>
      <c r="AA168" s="20">
        <f>Data!AE168-Data!CL168</f>
        <v>-1</v>
      </c>
      <c r="AB168" s="20">
        <f>Data!AF168-Data!CM168</f>
        <v>4.7700000000000005</v>
      </c>
      <c r="AC168" s="20">
        <f>Data!AG168-Data!CN168</f>
        <v>13.599999999999994</v>
      </c>
      <c r="AD168" s="20">
        <f>Data!AH168-Data!CO168</f>
        <v>-10.400000000000006</v>
      </c>
      <c r="AE168" s="20">
        <f>Data!AI168-Data!CP168</f>
        <v>0.57250000000000001</v>
      </c>
      <c r="AF168" s="20">
        <f>Data!AJ168-Data!CQ168</f>
        <v>0.40000000000000036</v>
      </c>
      <c r="AG168" s="20">
        <f>Data!AK168-Data!CR168</f>
        <v>5.0000000000000044E-2</v>
      </c>
      <c r="AH168" s="20">
        <f>Data!AL168-Data!CS168</f>
        <v>208</v>
      </c>
      <c r="AI168" s="20">
        <f>Data!AM168-Data!CT168</f>
        <v>9.67</v>
      </c>
      <c r="AJ168" s="20">
        <f>Data!AN168-Data!CU168</f>
        <v>3.17</v>
      </c>
      <c r="AK168" s="20">
        <f>Data!AO168-Data!CV168</f>
        <v>-98</v>
      </c>
      <c r="AL168" s="20">
        <f>Data!AP168-Data!CW168</f>
        <v>-60</v>
      </c>
      <c r="AM168" s="20">
        <f>Data!AQ168-Data!CX168</f>
        <v>-79</v>
      </c>
      <c r="AN168" s="20">
        <f>Data!AR168-Data!CY168</f>
        <v>1.8999999999999961E-2</v>
      </c>
      <c r="AO168" s="20">
        <f>Data!AS168-Data!CZ168</f>
        <v>-12</v>
      </c>
      <c r="AP168" s="20">
        <f>Data!AT168-Data!DA168</f>
        <v>-51</v>
      </c>
      <c r="AQ168" s="20">
        <f>Data!AU168-Data!DB168</f>
        <v>2.2999999999999965E-2</v>
      </c>
      <c r="AR168" s="20">
        <f>Data!AV168-Data!DC168</f>
        <v>-34</v>
      </c>
      <c r="AS168" s="20">
        <f>Data!AW168-Data!DD168</f>
        <v>-46</v>
      </c>
      <c r="AT168" s="20">
        <f>Data!AX168-Data!DE168</f>
        <v>-1.0000000000000009E-2</v>
      </c>
      <c r="AU168" s="20">
        <f>Data!AY168-Data!DF168</f>
        <v>-31</v>
      </c>
      <c r="AV168" s="20">
        <f>Data!AZ168-Data!DG168</f>
        <v>-3.875</v>
      </c>
      <c r="AW168" s="20">
        <f>Data!BA168-Data!DH168</f>
        <v>-70</v>
      </c>
      <c r="AX168" s="20">
        <f>Data!BB168-Data!DI168</f>
        <v>-8.75</v>
      </c>
      <c r="AY168" s="20">
        <f>Data!BC168-Data!DJ168</f>
        <v>8</v>
      </c>
      <c r="AZ168" s="20">
        <f>Data!BD168-Data!DK168</f>
        <v>-19</v>
      </c>
      <c r="BA168" s="20">
        <f>Data!BE168-Data!DL168</f>
        <v>-17</v>
      </c>
      <c r="BB168" s="20">
        <f>Data!BF168-Data!DM168</f>
        <v>-19</v>
      </c>
      <c r="BC168" s="20">
        <f>Data!BG168-Data!DN168</f>
        <v>-53</v>
      </c>
      <c r="BD168" s="20">
        <f>Data!BH168-Data!DO168</f>
        <v>6.2000000000000028</v>
      </c>
      <c r="BE168" s="20">
        <f>Data!BI168-Data!DP168</f>
        <v>9.2000000000000028</v>
      </c>
      <c r="BF168" s="20">
        <f>Data!BJ168-Data!DQ168</f>
        <v>-2.95</v>
      </c>
      <c r="BG168" s="20">
        <f>Data!BK168-Data!DR168</f>
        <v>0.31699999999999995</v>
      </c>
      <c r="BH168" s="20">
        <f>Data!BL168-Data!DS168</f>
        <v>0.52500000000000036</v>
      </c>
      <c r="BI168" s="20">
        <f>Data!BM168-Data!DT168</f>
        <v>-7.1000000000000063E-2</v>
      </c>
      <c r="BJ168" s="20">
        <f>Data!BN168-Data!DU168</f>
        <v>0.10000000000000142</v>
      </c>
      <c r="BK168" s="20">
        <f>Data!BO168-Data!DV168</f>
        <v>-1.3999999999999986</v>
      </c>
      <c r="BL168" s="20">
        <f>Data!BP168-Data!DW168</f>
        <v>-1.0000000000000004</v>
      </c>
      <c r="BM168" s="20">
        <f>Data!BQ168-Data!DX168</f>
        <v>-0.52500000000000036</v>
      </c>
      <c r="BN168" s="20">
        <f>Data!BR168-Data!DY168</f>
        <v>-2</v>
      </c>
      <c r="BO168" s="20">
        <f>Data!BS168-Data!DZ168</f>
        <v>31</v>
      </c>
      <c r="BP168" s="20">
        <f>Data!BT168-Data!EA168</f>
        <v>-1.5000000000000013E-2</v>
      </c>
      <c r="BQ168" s="20">
        <f>Data!BU168-Data!EB168</f>
        <v>33</v>
      </c>
      <c r="BR168" s="20">
        <f>Data!BV168-Data!EC168</f>
        <v>-72</v>
      </c>
      <c r="BS168" s="20">
        <f>Data!BW168-Data!ED168</f>
        <v>-129</v>
      </c>
      <c r="BT168" s="20">
        <f>Data!BX168-Data!EE168</f>
        <v>-41</v>
      </c>
      <c r="BU168" s="20">
        <f>Data!BY168-Data!EF168</f>
        <v>-245</v>
      </c>
      <c r="BV168" s="20">
        <f>Data!BZ168-Data!EG168</f>
        <v>-220</v>
      </c>
      <c r="BW168" s="20">
        <f>Data!CA168-Data!EH168</f>
        <v>-99.999999999999986</v>
      </c>
      <c r="BX168" s="20">
        <f>Data!CB168-Data!EI168</f>
        <v>28</v>
      </c>
      <c r="BY168" s="20">
        <f>Data!CC168-Data!EJ168</f>
        <v>-100</v>
      </c>
      <c r="BZ168" s="20">
        <f>Data!EK168</f>
        <v>12231.550000000001</v>
      </c>
      <c r="CA168" s="20">
        <f>Data!EL168</f>
        <v>10047.66</v>
      </c>
      <c r="CB168" s="20">
        <f>Data!EM168</f>
        <v>89.725000000000009</v>
      </c>
      <c r="CC168" s="20">
        <f>Data!EN168</f>
        <v>79.75</v>
      </c>
      <c r="CD168" s="20">
        <f>Data!EO168</f>
        <v>11.693199999999999</v>
      </c>
      <c r="CE168" s="20">
        <f>Data!EP168</f>
        <v>129.352</v>
      </c>
      <c r="CF168" s="50">
        <f>IF(ISBLANK(Data!EQ168), "", Data!EQ168)</f>
        <v>82</v>
      </c>
      <c r="CG168" s="50">
        <f>IF(ISBLANK(Data!ER168), "", Data!ER168)</f>
        <v>64</v>
      </c>
      <c r="CH168" s="61" t="str">
        <f>IF(ISBLANK(Data!ES168), "", Data!ES168)</f>
        <v>Stanford</v>
      </c>
      <c r="CI168" s="61">
        <f>IF(ISBLANK(Data!ET168), "", Data!ET168)</f>
        <v>146</v>
      </c>
    </row>
    <row r="169" spans="1:87" x14ac:dyDescent="0.45">
      <c r="A169" s="50">
        <f>IF(ISBLANK(Data!A169), "", Data!A169)</f>
        <v>45277</v>
      </c>
      <c r="B169" s="50" t="str">
        <f>IF(ISBLANK(Data!B169), "", Data!B169)</f>
        <v>Texas Southern</v>
      </c>
      <c r="C169" s="50">
        <f>IF(ISBLANK(Data!C169), "", Data!C169)</f>
        <v>301</v>
      </c>
      <c r="D169" s="50" t="str">
        <f>IF(ISBLANK(Data!D169), "", Data!D169)</f>
        <v>Howard</v>
      </c>
      <c r="E169" s="50">
        <f>IF(ISBLANK(Data!E169), "", Data!E169)</f>
        <v>115</v>
      </c>
      <c r="F169" s="50" t="str">
        <f>IF(ISBLANK(Data!F169), "", Data!F169)</f>
        <v>N</v>
      </c>
      <c r="G169" s="50" t="str">
        <f>IF(ISBLANK(Data!G169), "", Data!G169)</f>
        <v>Texas Southern</v>
      </c>
      <c r="H169" s="50" t="str">
        <f>IF(ISBLANK(Data!H169), "", Data!H169)</f>
        <v>Howard</v>
      </c>
      <c r="I169" s="50" t="str">
        <f>IF(ISBLANK(Data!I169), "", Data!I169)</f>
        <v>Texas Southern</v>
      </c>
      <c r="J169" s="50" t="str">
        <f>IF(ISBLANK(Data!J169), "", Data!J169)</f>
        <v>Howard</v>
      </c>
      <c r="K169" s="50" t="str">
        <f>IF(ISBLANK(Data!K169), "", Data!K169)</f>
        <v>Texas Southern</v>
      </c>
      <c r="L169" s="50" t="str">
        <f>IF(ISBLANK(Data!L169), "", Data!L169)</f>
        <v>Howard</v>
      </c>
      <c r="M169" s="50" t="str">
        <f>IF(ISBLANK(Data!M169), "", Data!M169)</f>
        <v>TX Southern</v>
      </c>
      <c r="N169" s="50" t="str">
        <f>IF(ISBLANK(Data!N169), "", Data!N169)</f>
        <v>Howard</v>
      </c>
      <c r="O169" s="50" t="str">
        <f>IF(ISBLANK(Data!O169), "", Data!O169)</f>
        <v>Texas So.</v>
      </c>
      <c r="P169" s="50" t="str">
        <f>IF(ISBLANK(Data!P169), "", Data!P169)</f>
        <v>Howard</v>
      </c>
      <c r="Q169" s="50" t="str">
        <f>IF(ISBLANK(Data!Q169), "", Data!Q169)</f>
        <v>Texas Southern</v>
      </c>
      <c r="R169" s="50" t="str">
        <f>IF(ISBLANK(Data!R169), "", Data!R169)</f>
        <v>Howard</v>
      </c>
      <c r="S169" s="20">
        <f>Data!W169-Data!CD169</f>
        <v>-0.36363636363636398</v>
      </c>
      <c r="T169" s="20">
        <f>Data!X169-Data!CE169</f>
        <v>-2.8600000000000003</v>
      </c>
      <c r="U169" s="20">
        <f>Data!Y169-Data!CF169</f>
        <v>-6.5</v>
      </c>
      <c r="V169" s="20">
        <f>Data!Z169-Data!CG169</f>
        <v>-3.5999999999999943</v>
      </c>
      <c r="W169" s="20">
        <f>Data!AA169-Data!CH169</f>
        <v>-1.7000000000000028</v>
      </c>
      <c r="X169" s="20">
        <f>Data!AB169-Data!CI169</f>
        <v>-5.5999999999999994E-2</v>
      </c>
      <c r="Y169" s="20">
        <f>Data!AC169-Data!CJ169</f>
        <v>13.989999999999998</v>
      </c>
      <c r="Z169" s="20">
        <f>Data!AD169-Data!CK169</f>
        <v>8.5999999999999943</v>
      </c>
      <c r="AA169" s="20">
        <f>Data!AE169-Data!CL169</f>
        <v>-5.2999999999999972</v>
      </c>
      <c r="AB169" s="20">
        <f>Data!AF169-Data!CM169</f>
        <v>13.989999999999998</v>
      </c>
      <c r="AC169" s="20">
        <f>Data!AG169-Data!CN169</f>
        <v>-7.3999999999999915</v>
      </c>
      <c r="AD169" s="20">
        <f>Data!AH169-Data!CO169</f>
        <v>-5.2000000000000028</v>
      </c>
      <c r="AE169" s="20">
        <f>Data!AI169-Data!CP169</f>
        <v>-6.4000000000000001E-2</v>
      </c>
      <c r="AF169" s="20">
        <f>Data!AJ169-Data!CQ169</f>
        <v>0.40000000000000036</v>
      </c>
      <c r="AG169" s="20">
        <f>Data!AK169-Data!CR169</f>
        <v>-6.2499999999999944E-2</v>
      </c>
      <c r="AH169" s="20">
        <f>Data!AL169-Data!CS169</f>
        <v>-54</v>
      </c>
      <c r="AI169" s="20">
        <f>Data!AM169-Data!CT169</f>
        <v>-2.7</v>
      </c>
      <c r="AJ169" s="20">
        <f>Data!AN169-Data!CU169</f>
        <v>14.13</v>
      </c>
      <c r="AK169" s="20">
        <f>Data!AO169-Data!CV169</f>
        <v>-384</v>
      </c>
      <c r="AL169" s="20">
        <f>Data!AP169-Data!CW169</f>
        <v>-236</v>
      </c>
      <c r="AM169" s="20">
        <f>Data!AQ169-Data!CX169</f>
        <v>-134</v>
      </c>
      <c r="AN169" s="20">
        <f>Data!AR169-Data!CY169</f>
        <v>-0.11899999999999999</v>
      </c>
      <c r="AO169" s="20">
        <f>Data!AS169-Data!CZ169</f>
        <v>-34</v>
      </c>
      <c r="AP169" s="20">
        <f>Data!AT169-Data!DA169</f>
        <v>-53</v>
      </c>
      <c r="AQ169" s="20">
        <f>Data!AU169-Data!DB169</f>
        <v>-9.2999999999999972E-2</v>
      </c>
      <c r="AR169" s="20">
        <f>Data!AV169-Data!DC169</f>
        <v>-120</v>
      </c>
      <c r="AS169" s="20">
        <f>Data!AW169-Data!DD169</f>
        <v>-147</v>
      </c>
      <c r="AT169" s="20">
        <f>Data!AX169-Data!DE169</f>
        <v>-0.14200000000000002</v>
      </c>
      <c r="AU169" s="20">
        <f>Data!AY169-Data!DF169</f>
        <v>-24</v>
      </c>
      <c r="AV169" s="20">
        <f>Data!AZ169-Data!DG169</f>
        <v>-0.375</v>
      </c>
      <c r="AW169" s="20">
        <f>Data!BA169-Data!DH169</f>
        <v>-119</v>
      </c>
      <c r="AX169" s="20">
        <f>Data!BB169-Data!DI169</f>
        <v>-5.5750000000000028</v>
      </c>
      <c r="AY169" s="20">
        <f>Data!BC169-Data!DJ169</f>
        <v>-70</v>
      </c>
      <c r="AZ169" s="20">
        <f>Data!BD169-Data!DK169</f>
        <v>-25</v>
      </c>
      <c r="BA169" s="20">
        <f>Data!BE169-Data!DL169</f>
        <v>-8</v>
      </c>
      <c r="BB169" s="20">
        <f>Data!BF169-Data!DM169</f>
        <v>-83</v>
      </c>
      <c r="BC169" s="20">
        <f>Data!BG169-Data!DN169</f>
        <v>-66</v>
      </c>
      <c r="BD169" s="20">
        <f>Data!BH169-Data!DO169</f>
        <v>-21.6</v>
      </c>
      <c r="BE169" s="20">
        <f>Data!BI169-Data!DP169</f>
        <v>-0.45699999999999363</v>
      </c>
      <c r="BF169" s="20">
        <f>Data!BJ169-Data!DQ169</f>
        <v>-21.186</v>
      </c>
      <c r="BG169" s="20">
        <f>Data!BK169-Data!DR169</f>
        <v>-4.6000000000000041E-2</v>
      </c>
      <c r="BH169" s="20">
        <f>Data!BL169-Data!DS169</f>
        <v>-4.6999999999999993</v>
      </c>
      <c r="BI169" s="20">
        <f>Data!BM169-Data!DT169</f>
        <v>8.6999999999999966E-2</v>
      </c>
      <c r="BJ169" s="20">
        <f>Data!BN169-Data!DU169</f>
        <v>1.6000000000000014</v>
      </c>
      <c r="BK169" s="20">
        <f>Data!BO169-Data!DV169</f>
        <v>-11.6</v>
      </c>
      <c r="BL169" s="20">
        <f>Data!BP169-Data!DW169</f>
        <v>0.10000000000000009</v>
      </c>
      <c r="BM169" s="20">
        <f>Data!BQ169-Data!DX169</f>
        <v>-0.78571428571428559</v>
      </c>
      <c r="BN169" s="20">
        <f>Data!BR169-Data!DY169</f>
        <v>-0.89999999999999858</v>
      </c>
      <c r="BO169" s="20">
        <f>Data!BS169-Data!DZ169</f>
        <v>-2</v>
      </c>
      <c r="BP169" s="20">
        <f>Data!BT169-Data!EA169</f>
        <v>0</v>
      </c>
      <c r="BQ169" s="20">
        <f>Data!BU169-Data!EB169</f>
        <v>-37</v>
      </c>
      <c r="BR169" s="20">
        <f>Data!BV169-Data!EC169</f>
        <v>81</v>
      </c>
      <c r="BS169" s="20">
        <f>Data!BW169-Data!ED169</f>
        <v>93</v>
      </c>
      <c r="BT169" s="20">
        <f>Data!BX169-Data!EE169</f>
        <v>155</v>
      </c>
      <c r="BU169" s="20">
        <f>Data!BY169-Data!EF169</f>
        <v>86</v>
      </c>
      <c r="BV169" s="20">
        <f>Data!BZ169-Data!EG169</f>
        <v>14</v>
      </c>
      <c r="BW169" s="20">
        <f>Data!CA169-Data!EH169</f>
        <v>57.199999999999989</v>
      </c>
      <c r="BX169" s="20">
        <f>Data!CB169-Data!EI169</f>
        <v>-20</v>
      </c>
      <c r="BY169" s="20">
        <f>Data!CC169-Data!EJ169</f>
        <v>13</v>
      </c>
      <c r="BZ169" s="20">
        <f>Data!EK169</f>
        <v>10762.72</v>
      </c>
      <c r="CA169" s="20">
        <f>Data!EL169</f>
        <v>11098.2</v>
      </c>
      <c r="CB169" s="20">
        <f>Data!EM169</f>
        <v>78</v>
      </c>
      <c r="CC169" s="20">
        <f>Data!EN169</f>
        <v>95.428571428571431</v>
      </c>
      <c r="CD169" s="20">
        <f>Data!EO169</f>
        <v>14.229500000000002</v>
      </c>
      <c r="CE169" s="20">
        <f>Data!EP169</f>
        <v>120.6</v>
      </c>
      <c r="CF169" s="50">
        <f>IF(ISBLANK(Data!EQ169), "", Data!EQ169)</f>
        <v>79</v>
      </c>
      <c r="CG169" s="50">
        <f>IF(ISBLANK(Data!ER169), "", Data!ER169)</f>
        <v>78</v>
      </c>
      <c r="CH169" s="61" t="str">
        <f>IF(ISBLANK(Data!ES169), "", Data!ES169)</f>
        <v>Texas Southern</v>
      </c>
      <c r="CI169" s="61">
        <f>IF(ISBLANK(Data!ET169), "", Data!ET169)</f>
        <v>157</v>
      </c>
    </row>
    <row r="170" spans="1:87" x14ac:dyDescent="0.45">
      <c r="A170" s="50">
        <f>IF(ISBLANK(Data!A170), "", Data!A170)</f>
        <v>45277</v>
      </c>
      <c r="B170" s="50" t="str">
        <f>IF(ISBLANK(Data!B170), "", Data!B170)</f>
        <v>Longwood</v>
      </c>
      <c r="C170" s="50">
        <f>IF(ISBLANK(Data!C170), "", Data!C170)</f>
        <v>148</v>
      </c>
      <c r="D170" s="50" t="str">
        <f>IF(ISBLANK(Data!D170), "", Data!D170)</f>
        <v>VMI</v>
      </c>
      <c r="E170" s="50">
        <f>IF(ISBLANK(Data!E170), "", Data!E170)</f>
        <v>342</v>
      </c>
      <c r="F170" s="50" t="str">
        <f>IF(ISBLANK(Data!F170), "", Data!F170)</f>
        <v>N</v>
      </c>
      <c r="G170" s="50" t="str">
        <f>IF(ISBLANK(Data!G170), "", Data!G170)</f>
        <v>Longwood</v>
      </c>
      <c r="H170" s="50" t="str">
        <f>IF(ISBLANK(Data!H170), "", Data!H170)</f>
        <v>VMI</v>
      </c>
      <c r="I170" s="50" t="str">
        <f>IF(ISBLANK(Data!I170), "", Data!I170)</f>
        <v>Longwood</v>
      </c>
      <c r="J170" s="50" t="str">
        <f>IF(ISBLANK(Data!J170), "", Data!J170)</f>
        <v>VMI</v>
      </c>
      <c r="K170" s="50" t="str">
        <f>IF(ISBLANK(Data!K170), "", Data!K170)</f>
        <v>Longwood</v>
      </c>
      <c r="L170" s="50" t="str">
        <f>IF(ISBLANK(Data!L170), "", Data!L170)</f>
        <v>VMI</v>
      </c>
      <c r="M170" s="50" t="str">
        <f>IF(ISBLANK(Data!M170), "", Data!M170)</f>
        <v>Longwood</v>
      </c>
      <c r="N170" s="50" t="str">
        <f>IF(ISBLANK(Data!N170), "", Data!N170)</f>
        <v>VMI</v>
      </c>
      <c r="O170" s="50" t="str">
        <f>IF(ISBLANK(Data!O170), "", Data!O170)</f>
        <v>Longwood</v>
      </c>
      <c r="P170" s="50" t="str">
        <f>IF(ISBLANK(Data!P170), "", Data!P170)</f>
        <v>VMI</v>
      </c>
      <c r="Q170" s="50" t="str">
        <f>IF(ISBLANK(Data!Q170), "", Data!Q170)</f>
        <v>Longwood</v>
      </c>
      <c r="R170" s="50" t="str">
        <f>IF(ISBLANK(Data!R170), "", Data!R170)</f>
        <v>VMI</v>
      </c>
      <c r="S170" s="20">
        <f>Data!W170-Data!CD170</f>
        <v>0.73484848484848397</v>
      </c>
      <c r="T170" s="20">
        <f>Data!X170-Data!CE170</f>
        <v>19.270000000000003</v>
      </c>
      <c r="U170" s="20">
        <f>Data!Y170-Data!CF170</f>
        <v>9</v>
      </c>
      <c r="V170" s="20">
        <f>Data!Z170-Data!CG170</f>
        <v>-10.299999999999997</v>
      </c>
      <c r="W170" s="20">
        <f>Data!AA170-Data!CH170</f>
        <v>-3.7999999999999972</v>
      </c>
      <c r="X170" s="20">
        <f>Data!AB170-Data!CI170</f>
        <v>8.6999999999999994E-2</v>
      </c>
      <c r="Y170" s="20">
        <f>Data!AC170-Data!CJ170</f>
        <v>-8.98</v>
      </c>
      <c r="Z170" s="20">
        <f>Data!AD170-Data!CK170</f>
        <v>-5.0999999999999943</v>
      </c>
      <c r="AA170" s="20">
        <f>Data!AE170-Data!CL170</f>
        <v>3.8999999999999915</v>
      </c>
      <c r="AB170" s="20">
        <f>Data!AF170-Data!CM170</f>
        <v>-8.98</v>
      </c>
      <c r="AC170" s="20">
        <f>Data!AG170-Data!CN170</f>
        <v>11.400000000000006</v>
      </c>
      <c r="AD170" s="20">
        <f>Data!AH170-Data!CO170</f>
        <v>-11.199999999999989</v>
      </c>
      <c r="AE170" s="20">
        <f>Data!AI170-Data!CP170</f>
        <v>0.44219999999999993</v>
      </c>
      <c r="AF170" s="20">
        <f>Data!AJ170-Data!CQ170</f>
        <v>7.2</v>
      </c>
      <c r="AG170" s="20">
        <f>Data!AK170-Data!CR170</f>
        <v>0.8</v>
      </c>
      <c r="AH170" s="20">
        <f>Data!AL170-Data!CS170</f>
        <v>337</v>
      </c>
      <c r="AI170" s="20">
        <f>Data!AM170-Data!CT170</f>
        <v>15.370000000000001</v>
      </c>
      <c r="AJ170" s="20">
        <f>Data!AN170-Data!CU170</f>
        <v>-7.29</v>
      </c>
      <c r="AK170" s="20">
        <f>Data!AO170-Data!CV170</f>
        <v>197</v>
      </c>
      <c r="AL170" s="20">
        <f>Data!AP170-Data!CW170</f>
        <v>-68</v>
      </c>
      <c r="AM170" s="20">
        <f>Data!AQ170-Data!CX170</f>
        <v>50</v>
      </c>
      <c r="AN170" s="20">
        <f>Data!AR170-Data!CY170</f>
        <v>3.6999999999999977E-2</v>
      </c>
      <c r="AO170" s="20">
        <f>Data!AS170-Data!CZ170</f>
        <v>-3</v>
      </c>
      <c r="AP170" s="20">
        <f>Data!AT170-Data!DA170</f>
        <v>-20</v>
      </c>
      <c r="AQ170" s="20">
        <f>Data!AU170-Data!DB170</f>
        <v>1.699999999999996E-2</v>
      </c>
      <c r="AR170" s="20">
        <f>Data!AV170-Data!DC170</f>
        <v>102</v>
      </c>
      <c r="AS170" s="20">
        <f>Data!AW170-Data!DD170</f>
        <v>143</v>
      </c>
      <c r="AT170" s="20">
        <f>Data!AX170-Data!DE170</f>
        <v>3.5000000000000031E-2</v>
      </c>
      <c r="AU170" s="20">
        <f>Data!AY170-Data!DF170</f>
        <v>45</v>
      </c>
      <c r="AV170" s="20">
        <f>Data!AZ170-Data!DG170</f>
        <v>4.9999999999999982</v>
      </c>
      <c r="AW170" s="20">
        <f>Data!BA170-Data!DH170</f>
        <v>67</v>
      </c>
      <c r="AX170" s="20">
        <f>Data!BB170-Data!DI170</f>
        <v>7.4444444444444429</v>
      </c>
      <c r="AY170" s="20">
        <f>Data!BC170-Data!DJ170</f>
        <v>43</v>
      </c>
      <c r="AZ170" s="20">
        <f>Data!BD170-Data!DK170</f>
        <v>44</v>
      </c>
      <c r="BA170" s="20">
        <f>Data!BE170-Data!DL170</f>
        <v>14</v>
      </c>
      <c r="BB170" s="20">
        <f>Data!BF170-Data!DM170</f>
        <v>-14</v>
      </c>
      <c r="BC170" s="20">
        <f>Data!BG170-Data!DN170</f>
        <v>-7</v>
      </c>
      <c r="BD170" s="20">
        <f>Data!BH170-Data!DO170</f>
        <v>10.5</v>
      </c>
      <c r="BE170" s="20">
        <f>Data!BI170-Data!DP170</f>
        <v>-11.742000000000004</v>
      </c>
      <c r="BF170" s="20">
        <f>Data!BJ170-Data!DQ170</f>
        <v>22.303000000000001</v>
      </c>
      <c r="BG170" s="20">
        <f>Data!BK170-Data!DR170</f>
        <v>0.33599999999999997</v>
      </c>
      <c r="BH170" s="20">
        <f>Data!BL170-Data!DS170</f>
        <v>-2.4689999999999994</v>
      </c>
      <c r="BI170" s="20">
        <f>Data!BM170-Data!DT170</f>
        <v>0.30399999999999999</v>
      </c>
      <c r="BJ170" s="20">
        <f>Data!BN170-Data!DU170</f>
        <v>-3.5</v>
      </c>
      <c r="BK170" s="20">
        <f>Data!BO170-Data!DV170</f>
        <v>10.700000000000001</v>
      </c>
      <c r="BL170" s="20">
        <f>Data!BP170-Data!DW170</f>
        <v>0.89999999999999991</v>
      </c>
      <c r="BM170" s="20">
        <f>Data!BQ170-Data!DX170</f>
        <v>3.2803030303030303</v>
      </c>
      <c r="BN170" s="20">
        <f>Data!BR170-Data!DY170</f>
        <v>-2.2000000000000028</v>
      </c>
      <c r="BO170" s="20">
        <f>Data!BS170-Data!DZ170</f>
        <v>-249</v>
      </c>
      <c r="BP170" s="20">
        <f>Data!BT170-Data!EA170</f>
        <v>0.19400000000000006</v>
      </c>
      <c r="BQ170" s="20">
        <f>Data!BU170-Data!EB170</f>
        <v>4</v>
      </c>
      <c r="BR170" s="20">
        <f>Data!BV170-Data!EC170</f>
        <v>-262</v>
      </c>
      <c r="BS170" s="20">
        <f>Data!BW170-Data!ED170</f>
        <v>-247</v>
      </c>
      <c r="BT170" s="20">
        <f>Data!BX170-Data!EE170</f>
        <v>-298</v>
      </c>
      <c r="BU170" s="20">
        <f>Data!BY170-Data!EF170</f>
        <v>-211</v>
      </c>
      <c r="BV170" s="20">
        <f>Data!BZ170-Data!EG170</f>
        <v>-202</v>
      </c>
      <c r="BW170" s="20">
        <f>Data!CA170-Data!EH170</f>
        <v>-197.8</v>
      </c>
      <c r="BX170" s="20">
        <f>Data!CB170-Data!EI170</f>
        <v>-248</v>
      </c>
      <c r="BY170" s="20">
        <f>Data!CC170-Data!EJ170</f>
        <v>-242</v>
      </c>
      <c r="BZ170" s="20">
        <f>Data!EK170</f>
        <v>11560.12</v>
      </c>
      <c r="CA170" s="20">
        <f>Data!EL170</f>
        <v>9581.6</v>
      </c>
      <c r="CB170" s="20">
        <f>Data!EM170</f>
        <v>61.047000000000004</v>
      </c>
      <c r="CC170" s="20">
        <f>Data!EN170</f>
        <v>123.785</v>
      </c>
      <c r="CD170" s="20">
        <f>Data!EO170</f>
        <v>10.799099999999999</v>
      </c>
      <c r="CE170" s="20">
        <f>Data!EP170</f>
        <v>141.54000000000002</v>
      </c>
      <c r="CF170" s="50">
        <f>IF(ISBLANK(Data!EQ170), "", Data!EQ170)</f>
        <v>68</v>
      </c>
      <c r="CG170" s="50">
        <f>IF(ISBLANK(Data!ER170), "", Data!ER170)</f>
        <v>49</v>
      </c>
      <c r="CH170" s="61" t="str">
        <f>IF(ISBLANK(Data!ES170), "", Data!ES170)</f>
        <v>Longwood</v>
      </c>
      <c r="CI170" s="61">
        <f>IF(ISBLANK(Data!ET170), "", Data!ET170)</f>
        <v>117</v>
      </c>
    </row>
    <row r="171" spans="1:87" x14ac:dyDescent="0.45">
      <c r="A171" s="50">
        <f>IF(ISBLANK(Data!A171), "", Data!A171)</f>
        <v>45277</v>
      </c>
      <c r="B171" s="50" t="str">
        <f>IF(ISBLANK(Data!B171), "", Data!B171)</f>
        <v>Seattle</v>
      </c>
      <c r="C171" s="50">
        <f>IF(ISBLANK(Data!C171), "", Data!C171)</f>
        <v>263</v>
      </c>
      <c r="D171" s="50" t="str">
        <f>IF(ISBLANK(Data!D171), "", Data!D171)</f>
        <v>Washington</v>
      </c>
      <c r="E171" s="50">
        <f>IF(ISBLANK(Data!E171), "", Data!E171)</f>
        <v>345</v>
      </c>
      <c r="F171" s="50" t="str">
        <f>IF(ISBLANK(Data!F171), "", Data!F171)</f>
        <v>N</v>
      </c>
      <c r="G171" s="50" t="str">
        <f>IF(ISBLANK(Data!G171), "", Data!G171)</f>
        <v>Seattle</v>
      </c>
      <c r="H171" s="50" t="str">
        <f>IF(ISBLANK(Data!H171), "", Data!H171)</f>
        <v>Washington</v>
      </c>
      <c r="I171" s="50" t="str">
        <f>IF(ISBLANK(Data!I171), "", Data!I171)</f>
        <v>Seattle</v>
      </c>
      <c r="J171" s="50" t="str">
        <f>IF(ISBLANK(Data!J171), "", Data!J171)</f>
        <v>Washington</v>
      </c>
      <c r="K171" s="50" t="str">
        <f>IF(ISBLANK(Data!K171), "", Data!K171)</f>
        <v>Seattle</v>
      </c>
      <c r="L171" s="50" t="str">
        <f>IF(ISBLANK(Data!L171), "", Data!L171)</f>
        <v>Washington</v>
      </c>
      <c r="M171" s="50" t="str">
        <f>IF(ISBLANK(Data!M171), "", Data!M171)</f>
        <v>Seattle</v>
      </c>
      <c r="N171" s="50" t="str">
        <f>IF(ISBLANK(Data!N171), "", Data!N171)</f>
        <v>Washington</v>
      </c>
      <c r="O171" s="50" t="str">
        <f>IF(ISBLANK(Data!O171), "", Data!O171)</f>
        <v>Seattle</v>
      </c>
      <c r="P171" s="50" t="str">
        <f>IF(ISBLANK(Data!P171), "", Data!P171)</f>
        <v>Washington</v>
      </c>
      <c r="Q171" s="50" t="str">
        <f>IF(ISBLANK(Data!Q171), "", Data!Q171)</f>
        <v>Seattle University</v>
      </c>
      <c r="R171" s="50" t="str">
        <f>IF(ISBLANK(Data!R171), "", Data!R171)</f>
        <v>Washington</v>
      </c>
      <c r="S171" s="20">
        <f>Data!W171-Data!CD171</f>
        <v>-6.6666666666666985E-2</v>
      </c>
      <c r="T171" s="20">
        <f>Data!X171-Data!CE171</f>
        <v>-9.68</v>
      </c>
      <c r="U171" s="20">
        <f>Data!Y171-Data!CF171</f>
        <v>-8.7999999999999972</v>
      </c>
      <c r="V171" s="20">
        <f>Data!Z171-Data!CG171</f>
        <v>0.90000000000000568</v>
      </c>
      <c r="W171" s="20">
        <f>Data!AA171-Data!CH171</f>
        <v>-3.4000000000000057</v>
      </c>
      <c r="X171" s="20">
        <f>Data!AB171-Data!CI171</f>
        <v>-5.3000000000000005E-2</v>
      </c>
      <c r="Y171" s="20">
        <f>Data!AC171-Data!CJ171</f>
        <v>-9.4</v>
      </c>
      <c r="Z171" s="20">
        <f>Data!AD171-Data!CK171</f>
        <v>-6.6999999999999886</v>
      </c>
      <c r="AA171" s="20">
        <f>Data!AE171-Data!CL171</f>
        <v>2.7000000000000028</v>
      </c>
      <c r="AB171" s="20">
        <f>Data!AF171-Data!CM171</f>
        <v>-10.09</v>
      </c>
      <c r="AC171" s="20">
        <f>Data!AG171-Data!CN171</f>
        <v>-8.7999999999999972</v>
      </c>
      <c r="AD171" s="20">
        <f>Data!AH171-Data!CO171</f>
        <v>-1.2999999999999972</v>
      </c>
      <c r="AE171" s="20">
        <f>Data!AI171-Data!CP171</f>
        <v>-0.15079999999999993</v>
      </c>
      <c r="AF171" s="20">
        <f>Data!AJ171-Data!CQ171</f>
        <v>-2.6</v>
      </c>
      <c r="AG171" s="20">
        <f>Data!AK171-Data!CR171</f>
        <v>-0.28888888888888892</v>
      </c>
      <c r="AH171" s="20">
        <f>Data!AL171-Data!CS171</f>
        <v>-123</v>
      </c>
      <c r="AI171" s="20">
        <f>Data!AM171-Data!CT171</f>
        <v>-11.24</v>
      </c>
      <c r="AJ171" s="20">
        <f>Data!AN171-Data!CU171</f>
        <v>-8.120000000000001</v>
      </c>
      <c r="AK171" s="20">
        <f>Data!AO171-Data!CV171</f>
        <v>-6</v>
      </c>
      <c r="AL171" s="20">
        <f>Data!AP171-Data!CW171</f>
        <v>-33</v>
      </c>
      <c r="AM171" s="20">
        <f>Data!AQ171-Data!CX171</f>
        <v>-3</v>
      </c>
      <c r="AN171" s="20">
        <f>Data!AR171-Data!CY171</f>
        <v>-1.4999999999999958E-2</v>
      </c>
      <c r="AO171" s="20">
        <f>Data!AS171-Data!CZ171</f>
        <v>5</v>
      </c>
      <c r="AP171" s="20">
        <f>Data!AT171-Data!DA171</f>
        <v>24</v>
      </c>
      <c r="AQ171" s="20">
        <f>Data!AU171-Data!DB171</f>
        <v>-1.3000000000000012E-2</v>
      </c>
      <c r="AR171" s="20">
        <f>Data!AV171-Data!DC171</f>
        <v>9</v>
      </c>
      <c r="AS171" s="20">
        <f>Data!AW171-Data!DD171</f>
        <v>5</v>
      </c>
      <c r="AT171" s="20">
        <f>Data!AX171-Data!DE171</f>
        <v>2.7000000000000024E-2</v>
      </c>
      <c r="AU171" s="20">
        <f>Data!AY171-Data!DF171</f>
        <v>-11</v>
      </c>
      <c r="AV171" s="20">
        <f>Data!AZ171-Data!DG171</f>
        <v>-1.2222222222222232</v>
      </c>
      <c r="AW171" s="20">
        <f>Data!BA171-Data!DH171</f>
        <v>0</v>
      </c>
      <c r="AX171" s="20">
        <f>Data!BB171-Data!DI171</f>
        <v>0</v>
      </c>
      <c r="AY171" s="20">
        <f>Data!BC171-Data!DJ171</f>
        <v>-6</v>
      </c>
      <c r="AZ171" s="20">
        <f>Data!BD171-Data!DK171</f>
        <v>13</v>
      </c>
      <c r="BA171" s="20">
        <f>Data!BE171-Data!DL171</f>
        <v>-17</v>
      </c>
      <c r="BB171" s="20">
        <f>Data!BF171-Data!DM171</f>
        <v>21</v>
      </c>
      <c r="BC171" s="20">
        <f>Data!BG171-Data!DN171</f>
        <v>17</v>
      </c>
      <c r="BD171" s="20">
        <f>Data!BH171-Data!DO171</f>
        <v>-8.7999999999999972</v>
      </c>
      <c r="BE171" s="20">
        <f>Data!BI171-Data!DP171</f>
        <v>-10.567</v>
      </c>
      <c r="BF171" s="20">
        <f>Data!BJ171-Data!DQ171</f>
        <v>1.7440000000000015</v>
      </c>
      <c r="BG171" s="20">
        <f>Data!BK171-Data!DR171</f>
        <v>-0.23599999999999999</v>
      </c>
      <c r="BH171" s="20">
        <f>Data!BL171-Data!DS171</f>
        <v>0.80000000000000071</v>
      </c>
      <c r="BI171" s="20">
        <f>Data!BM171-Data!DT171</f>
        <v>2.0000000000000018E-2</v>
      </c>
      <c r="BJ171" s="20">
        <f>Data!BN171-Data!DU171</f>
        <v>0.19999999999999929</v>
      </c>
      <c r="BK171" s="20">
        <f>Data!BO171-Data!DV171</f>
        <v>-1.6999999999999993</v>
      </c>
      <c r="BL171" s="20">
        <f>Data!BP171-Data!DW171</f>
        <v>-2.2000000000000002</v>
      </c>
      <c r="BM171" s="20">
        <f>Data!BQ171-Data!DX171</f>
        <v>0.66666666666666696</v>
      </c>
      <c r="BN171" s="20">
        <f>Data!BR171-Data!DY171</f>
        <v>-0.19999999999999929</v>
      </c>
      <c r="BO171" s="20">
        <f>Data!BS171-Data!DZ171</f>
        <v>138</v>
      </c>
      <c r="BP171" s="20">
        <f>Data!BT171-Data!EA171</f>
        <v>-9.5999999999999974E-2</v>
      </c>
      <c r="BQ171" s="20">
        <f>Data!BU171-Data!EB171</f>
        <v>-12</v>
      </c>
      <c r="BR171" s="20">
        <f>Data!BV171-Data!EC171</f>
        <v>74</v>
      </c>
      <c r="BS171" s="20">
        <f>Data!BW171-Data!ED171</f>
        <v>118</v>
      </c>
      <c r="BT171" s="20">
        <f>Data!BX171-Data!EE171</f>
        <v>134</v>
      </c>
      <c r="BU171" s="20">
        <f>Data!BY171-Data!EF171</f>
        <v>61</v>
      </c>
      <c r="BV171" s="20">
        <f>Data!BZ171-Data!EG171</f>
        <v>78</v>
      </c>
      <c r="BW171" s="20">
        <f>Data!CA171-Data!EH171</f>
        <v>80.7</v>
      </c>
      <c r="BX171" s="20">
        <f>Data!CB171-Data!EI171</f>
        <v>133</v>
      </c>
      <c r="BY171" s="20">
        <f>Data!CC171-Data!EJ171</f>
        <v>91</v>
      </c>
      <c r="BZ171" s="20">
        <f>Data!EK171</f>
        <v>10276.67</v>
      </c>
      <c r="CA171" s="20">
        <f>Data!EL171</f>
        <v>11250</v>
      </c>
      <c r="CB171" s="20">
        <f>Data!EM171</f>
        <v>87.4</v>
      </c>
      <c r="CC171" s="20">
        <f>Data!EN171</f>
        <v>91</v>
      </c>
      <c r="CD171" s="20">
        <f>Data!EO171</f>
        <v>13.501399999999999</v>
      </c>
      <c r="CE171" s="20">
        <f>Data!EP171</f>
        <v>127.33</v>
      </c>
      <c r="CF171" s="50">
        <f>IF(ISBLANK(Data!EQ171), "", Data!EQ171)</f>
        <v>99</v>
      </c>
      <c r="CG171" s="50">
        <f>IF(ISBLANK(Data!ER171), "", Data!ER171)</f>
        <v>100</v>
      </c>
      <c r="CH171" s="61" t="str">
        <f>IF(ISBLANK(Data!ES171), "", Data!ES171)</f>
        <v>Washington</v>
      </c>
      <c r="CI171" s="61">
        <f>IF(ISBLANK(Data!ET171), "", Data!ET171)</f>
        <v>199</v>
      </c>
    </row>
    <row r="172" spans="1:87" x14ac:dyDescent="0.45">
      <c r="A172" s="50">
        <f>IF(ISBLANK(Data!A172), "", Data!A172)</f>
        <v>45277</v>
      </c>
      <c r="B172" s="50" t="str">
        <f>IF(ISBLANK(Data!B172), "", Data!B172)</f>
        <v>Mississippi St.</v>
      </c>
      <c r="C172" s="50">
        <f>IF(ISBLANK(Data!C172), "", Data!C172)</f>
        <v>177</v>
      </c>
      <c r="D172" s="50" t="str">
        <f>IF(ISBLANK(Data!D172), "", Data!D172)</f>
        <v>North Texas</v>
      </c>
      <c r="E172" s="50">
        <f>IF(ISBLANK(Data!E172), "", Data!E172)</f>
        <v>208</v>
      </c>
      <c r="F172" s="50" t="str">
        <f>IF(ISBLANK(Data!F172), "", Data!F172)</f>
        <v>N</v>
      </c>
      <c r="G172" s="50" t="str">
        <f>IF(ISBLANK(Data!G172), "", Data!G172)</f>
        <v>Mississippi St.</v>
      </c>
      <c r="H172" s="50" t="str">
        <f>IF(ISBLANK(Data!H172), "", Data!H172)</f>
        <v>North Texas</v>
      </c>
      <c r="I172" s="50" t="str">
        <f>IF(ISBLANK(Data!I172), "", Data!I172)</f>
        <v>Mississippi St.</v>
      </c>
      <c r="J172" s="50" t="str">
        <f>IF(ISBLANK(Data!J172), "", Data!J172)</f>
        <v>North Texas</v>
      </c>
      <c r="K172" s="50" t="str">
        <f>IF(ISBLANK(Data!K172), "", Data!K172)</f>
        <v>Mississippi State</v>
      </c>
      <c r="L172" s="50" t="str">
        <f>IF(ISBLANK(Data!L172), "", Data!L172)</f>
        <v>North Texas</v>
      </c>
      <c r="M172" s="50" t="str">
        <f>IF(ISBLANK(Data!M172), "", Data!M172)</f>
        <v>Miss State</v>
      </c>
      <c r="N172" s="50" t="str">
        <f>IF(ISBLANK(Data!N172), "", Data!N172)</f>
        <v>North Texas</v>
      </c>
      <c r="O172" s="50" t="str">
        <f>IF(ISBLANK(Data!O172), "", Data!O172)</f>
        <v>Miss. St.</v>
      </c>
      <c r="P172" s="50" t="str">
        <f>IF(ISBLANK(Data!P172), "", Data!P172)</f>
        <v>North Texas</v>
      </c>
      <c r="Q172" s="50" t="str">
        <f>IF(ISBLANK(Data!Q172), "", Data!Q172)</f>
        <v>Mississippi State</v>
      </c>
      <c r="R172" s="50" t="str">
        <f>IF(ISBLANK(Data!R172), "", Data!R172)</f>
        <v>North Texas</v>
      </c>
      <c r="S172" s="20">
        <f>Data!W172-Data!CD172</f>
        <v>0.24444444444444402</v>
      </c>
      <c r="T172" s="20">
        <f>Data!X172-Data!CE172</f>
        <v>7.1499999999999986</v>
      </c>
      <c r="U172" s="20">
        <f>Data!Y172-Data!CF172</f>
        <v>3.4000000000000057</v>
      </c>
      <c r="V172" s="20">
        <f>Data!Z172-Data!CG172</f>
        <v>-3.6999999999999886</v>
      </c>
      <c r="W172" s="20">
        <f>Data!AA172-Data!CH172</f>
        <v>6.4999999999999929</v>
      </c>
      <c r="X172" s="20">
        <f>Data!AB172-Data!CI172</f>
        <v>0.16200000000000001</v>
      </c>
      <c r="Y172" s="20">
        <f>Data!AC172-Data!CJ172</f>
        <v>7.999999999999996E-2</v>
      </c>
      <c r="Z172" s="20">
        <f>Data!AD172-Data!CK172</f>
        <v>1.5999999999999943</v>
      </c>
      <c r="AA172" s="20">
        <f>Data!AE172-Data!CL172</f>
        <v>1.5</v>
      </c>
      <c r="AB172" s="20">
        <f>Data!AF172-Data!CM172</f>
        <v>7.999999999999996E-2</v>
      </c>
      <c r="AC172" s="20">
        <f>Data!AG172-Data!CN172</f>
        <v>4.0999999999999943</v>
      </c>
      <c r="AD172" s="20">
        <f>Data!AH172-Data!CO172</f>
        <v>-4.2999999999999972</v>
      </c>
      <c r="AE172" s="20">
        <f>Data!AI172-Data!CP172</f>
        <v>0.16379999999999995</v>
      </c>
      <c r="AF172" s="20">
        <f>Data!AJ172-Data!CQ172</f>
        <v>2.4000000000000004</v>
      </c>
      <c r="AG172" s="20">
        <f>Data!AK172-Data!CR172</f>
        <v>0.29500000000000004</v>
      </c>
      <c r="AH172" s="20">
        <f>Data!AL172-Data!CS172</f>
        <v>156</v>
      </c>
      <c r="AI172" s="20">
        <f>Data!AM172-Data!CT172</f>
        <v>7.5000000000000009</v>
      </c>
      <c r="AJ172" s="20">
        <f>Data!AN172-Data!CU172</f>
        <v>2.88</v>
      </c>
      <c r="AK172" s="20">
        <f>Data!AO172-Data!CV172</f>
        <v>146</v>
      </c>
      <c r="AL172" s="20">
        <f>Data!AP172-Data!CW172</f>
        <v>113</v>
      </c>
      <c r="AM172" s="20">
        <f>Data!AQ172-Data!CX172</f>
        <v>95</v>
      </c>
      <c r="AN172" s="20">
        <f>Data!AR172-Data!CY172</f>
        <v>1.3000000000000012E-2</v>
      </c>
      <c r="AO172" s="20">
        <f>Data!AS172-Data!CZ172</f>
        <v>11</v>
      </c>
      <c r="AP172" s="20">
        <f>Data!AT172-Data!DA172</f>
        <v>71</v>
      </c>
      <c r="AQ172" s="20">
        <f>Data!AU172-Data!DB172</f>
        <v>-6.0999999999999999E-2</v>
      </c>
      <c r="AR172" s="20">
        <f>Data!AV172-Data!DC172</f>
        <v>37</v>
      </c>
      <c r="AS172" s="20">
        <f>Data!AW172-Data!DD172</f>
        <v>65</v>
      </c>
      <c r="AT172" s="20">
        <f>Data!AX172-Data!DE172</f>
        <v>-6.2000000000000055E-2</v>
      </c>
      <c r="AU172" s="20">
        <f>Data!AY172-Data!DF172</f>
        <v>14</v>
      </c>
      <c r="AV172" s="20">
        <f>Data!AZ172-Data!DG172</f>
        <v>-1.1999999999999993</v>
      </c>
      <c r="AW172" s="20">
        <f>Data!BA172-Data!DH172</f>
        <v>84</v>
      </c>
      <c r="AX172" s="20">
        <f>Data!BB172-Data!DI172</f>
        <v>0.32500000000000284</v>
      </c>
      <c r="AY172" s="20">
        <f>Data!BC172-Data!DJ172</f>
        <v>61</v>
      </c>
      <c r="AZ172" s="20">
        <f>Data!BD172-Data!DK172</f>
        <v>16</v>
      </c>
      <c r="BA172" s="20">
        <f>Data!BE172-Data!DL172</f>
        <v>6</v>
      </c>
      <c r="BB172" s="20">
        <f>Data!BF172-Data!DM172</f>
        <v>22</v>
      </c>
      <c r="BC172" s="20">
        <f>Data!BG172-Data!DN172</f>
        <v>21</v>
      </c>
      <c r="BD172" s="20">
        <f>Data!BH172-Data!DO172</f>
        <v>7.7000000000000028</v>
      </c>
      <c r="BE172" s="20">
        <f>Data!BI172-Data!DP172</f>
        <v>5.455999999999996</v>
      </c>
      <c r="BF172" s="20">
        <f>Data!BJ172-Data!DQ172</f>
        <v>2.2780000000000005</v>
      </c>
      <c r="BG172" s="20">
        <f>Data!BK172-Data!DR172</f>
        <v>0.31300000000000006</v>
      </c>
      <c r="BH172" s="20">
        <f>Data!BL172-Data!DS172</f>
        <v>0.95599999999999952</v>
      </c>
      <c r="BI172" s="20">
        <f>Data!BM172-Data!DT172</f>
        <v>2.0000000000000018E-2</v>
      </c>
      <c r="BJ172" s="20">
        <f>Data!BN172-Data!DU172</f>
        <v>5</v>
      </c>
      <c r="BK172" s="20">
        <f>Data!BO172-Data!DV172</f>
        <v>4.8000000000000007</v>
      </c>
      <c r="BL172" s="20">
        <f>Data!BP172-Data!DW172</f>
        <v>0.29999999999999982</v>
      </c>
      <c r="BM172" s="20">
        <f>Data!BQ172-Data!DX172</f>
        <v>0.844444444444445</v>
      </c>
      <c r="BN172" s="20">
        <f>Data!BR172-Data!DY172</f>
        <v>0.5</v>
      </c>
      <c r="BO172" s="20">
        <f>Data!BS172-Data!DZ172</f>
        <v>-237</v>
      </c>
      <c r="BP172" s="20">
        <f>Data!BT172-Data!EA172</f>
        <v>0.15499999999999997</v>
      </c>
      <c r="BQ172" s="20">
        <f>Data!BU172-Data!EB172</f>
        <v>3</v>
      </c>
      <c r="BR172" s="20">
        <f>Data!BV172-Data!EC172</f>
        <v>-66</v>
      </c>
      <c r="BS172" s="20">
        <f>Data!BW172-Data!ED172</f>
        <v>-71</v>
      </c>
      <c r="BT172" s="20">
        <f>Data!BX172-Data!EE172</f>
        <v>-125</v>
      </c>
      <c r="BU172" s="20">
        <f>Data!BY172-Data!EF172</f>
        <v>-60</v>
      </c>
      <c r="BV172" s="20">
        <f>Data!BZ172-Data!EG172</f>
        <v>-50</v>
      </c>
      <c r="BW172" s="20">
        <f>Data!CA172-Data!EH172</f>
        <v>-87.5</v>
      </c>
      <c r="BX172" s="20">
        <f>Data!CB172-Data!EI172</f>
        <v>-238</v>
      </c>
      <c r="BY172" s="20">
        <f>Data!CC172-Data!EJ172</f>
        <v>-116</v>
      </c>
      <c r="BZ172" s="20">
        <f>Data!EK172</f>
        <v>10519.74</v>
      </c>
      <c r="CA172" s="20">
        <f>Data!EL172</f>
        <v>9800.9500000000007</v>
      </c>
      <c r="CB172" s="20">
        <f>Data!EM172</f>
        <v>101.24444444444444</v>
      </c>
      <c r="CC172" s="20">
        <f>Data!EN172</f>
        <v>104.52960000000002</v>
      </c>
      <c r="CD172" s="20">
        <f>Data!EO172</f>
        <v>13.020000000000001</v>
      </c>
      <c r="CE172" s="20">
        <f>Data!EP172</f>
        <v>104.81099999999999</v>
      </c>
      <c r="CF172" s="50">
        <f>IF(ISBLANK(Data!EQ172), "", Data!EQ172)</f>
        <v>72</v>
      </c>
      <c r="CG172" s="50">
        <f>IF(ISBLANK(Data!ER172), "", Data!ER172)</f>
        <v>54</v>
      </c>
      <c r="CH172" s="61" t="str">
        <f>IF(ISBLANK(Data!ES172), "", Data!ES172)</f>
        <v>Mississippi St.</v>
      </c>
      <c r="CI172" s="61">
        <f>IF(ISBLANK(Data!ET172), "", Data!ET172)</f>
        <v>126</v>
      </c>
    </row>
    <row r="173" spans="1:87" x14ac:dyDescent="0.45">
      <c r="A173" s="50">
        <f>IF(ISBLANK(Data!A173), "", Data!A173)</f>
        <v>45278</v>
      </c>
      <c r="B173" s="50" t="str">
        <f>IF(ISBLANK(Data!B173), "", Data!B173)</f>
        <v>UNC Asheville</v>
      </c>
      <c r="C173" s="50">
        <f>IF(ISBLANK(Data!C173), "", Data!C173)</f>
        <v>321</v>
      </c>
      <c r="D173" s="50" t="str">
        <f>IF(ISBLANK(Data!D173), "", Data!D173)</f>
        <v>South Carolina St.</v>
      </c>
      <c r="E173" s="50">
        <f>IF(ISBLANK(Data!E173), "", Data!E173)</f>
        <v>270</v>
      </c>
      <c r="F173" s="50" t="str">
        <f>IF(ISBLANK(Data!F173), "", Data!F173)</f>
        <v>N</v>
      </c>
      <c r="G173" s="50" t="str">
        <f>IF(ISBLANK(Data!G173), "", Data!G173)</f>
        <v>UNC Asheville</v>
      </c>
      <c r="H173" s="50" t="str">
        <f>IF(ISBLANK(Data!H173), "", Data!H173)</f>
        <v>South Carolina St.</v>
      </c>
      <c r="I173" s="50" t="str">
        <f>IF(ISBLANK(Data!I173), "", Data!I173)</f>
        <v>UNC Asheville</v>
      </c>
      <c r="J173" s="50" t="str">
        <f>IF(ISBLANK(Data!J173), "", Data!J173)</f>
        <v>South Carolina St.</v>
      </c>
      <c r="K173" s="50" t="str">
        <f>IF(ISBLANK(Data!K173), "", Data!K173)</f>
        <v>UNC Asheville</v>
      </c>
      <c r="L173" s="50" t="str">
        <f>IF(ISBLANK(Data!L173), "", Data!L173)</f>
        <v>South Carolina State</v>
      </c>
      <c r="M173" s="50" t="str">
        <f>IF(ISBLANK(Data!M173), "", Data!M173)</f>
        <v>NC-Asheville</v>
      </c>
      <c r="N173" s="50" t="str">
        <f>IF(ISBLANK(Data!N173), "", Data!N173)</f>
        <v>S Car State</v>
      </c>
      <c r="O173" s="50" t="str">
        <f>IF(ISBLANK(Data!O173), "", Data!O173)</f>
        <v>UNC-Ash.</v>
      </c>
      <c r="P173" s="50" t="str">
        <f>IF(ISBLANK(Data!P173), "", Data!P173)</f>
        <v>SC State</v>
      </c>
      <c r="Q173" s="50" t="str">
        <f>IF(ISBLANK(Data!Q173), "", Data!Q173)</f>
        <v>UNC Asheville</v>
      </c>
      <c r="R173" s="50" t="str">
        <f>IF(ISBLANK(Data!R173), "", Data!R173)</f>
        <v>South Carolina State</v>
      </c>
      <c r="S173" s="20">
        <f>Data!W173-Data!CD173</f>
        <v>0.269230769230769</v>
      </c>
      <c r="T173" s="20">
        <f>Data!X173-Data!CE173</f>
        <v>11.45</v>
      </c>
      <c r="U173" s="20">
        <f>Data!Y173-Data!CF173</f>
        <v>5.7000000000000028</v>
      </c>
      <c r="V173" s="20">
        <f>Data!Z173-Data!CG173</f>
        <v>-5.7999999999999972</v>
      </c>
      <c r="W173" s="20">
        <f>Data!AA173-Data!CH173</f>
        <v>-3.4000000000000057</v>
      </c>
      <c r="X173" s="20">
        <f>Data!AB173-Data!CI173</f>
        <v>9.8000000000000004E-2</v>
      </c>
      <c r="Y173" s="20">
        <f>Data!AC173-Data!CJ173</f>
        <v>2.17</v>
      </c>
      <c r="Z173" s="20">
        <f>Data!AD173-Data!CK173</f>
        <v>2.3000000000000114</v>
      </c>
      <c r="AA173" s="20">
        <f>Data!AE173-Data!CL173</f>
        <v>0.20000000000000284</v>
      </c>
      <c r="AB173" s="20">
        <f>Data!AF173-Data!CM173</f>
        <v>2.17</v>
      </c>
      <c r="AC173" s="20">
        <f>Data!AG173-Data!CN173</f>
        <v>5</v>
      </c>
      <c r="AD173" s="20">
        <f>Data!AH173-Data!CO173</f>
        <v>-6.7999999999999972</v>
      </c>
      <c r="AE173" s="20">
        <f>Data!AI173-Data!CP173</f>
        <v>0.24009999999999998</v>
      </c>
      <c r="AF173" s="20">
        <f>Data!AJ173-Data!CQ173</f>
        <v>3.8</v>
      </c>
      <c r="AG173" s="20">
        <f>Data!AK173-Data!CR173</f>
        <v>0.22613636363636358</v>
      </c>
      <c r="AH173" s="20">
        <f>Data!AL173-Data!CS173</f>
        <v>141</v>
      </c>
      <c r="AI173" s="20">
        <f>Data!AM173-Data!CT173</f>
        <v>9.129999999999999</v>
      </c>
      <c r="AJ173" s="20">
        <f>Data!AN173-Data!CU173</f>
        <v>4.42</v>
      </c>
      <c r="AK173" s="20">
        <f>Data!AO173-Data!CV173</f>
        <v>78</v>
      </c>
      <c r="AL173" s="20">
        <f>Data!AP173-Data!CW173</f>
        <v>-161</v>
      </c>
      <c r="AM173" s="20">
        <f>Data!AQ173-Data!CX173</f>
        <v>-97</v>
      </c>
      <c r="AN173" s="20">
        <f>Data!AR173-Data!CY173</f>
        <v>6.3E-2</v>
      </c>
      <c r="AO173" s="20">
        <f>Data!AS173-Data!CZ173</f>
        <v>43</v>
      </c>
      <c r="AP173" s="20">
        <f>Data!AT173-Data!DA173</f>
        <v>73</v>
      </c>
      <c r="AQ173" s="20">
        <f>Data!AU173-Data!DB173</f>
        <v>8.4999999999999964E-2</v>
      </c>
      <c r="AR173" s="20">
        <f>Data!AV173-Data!DC173</f>
        <v>27</v>
      </c>
      <c r="AS173" s="20">
        <f>Data!AW173-Data!DD173</f>
        <v>28</v>
      </c>
      <c r="AT173" s="20">
        <f>Data!AX173-Data!DE173</f>
        <v>3.0000000000000027E-2</v>
      </c>
      <c r="AU173" s="20">
        <f>Data!AY173-Data!DF173</f>
        <v>-78</v>
      </c>
      <c r="AV173" s="20">
        <f>Data!AZ173-Data!DG173</f>
        <v>-2.9318181818181834</v>
      </c>
      <c r="AW173" s="20">
        <f>Data!BA173-Data!DH173</f>
        <v>-80</v>
      </c>
      <c r="AX173" s="20">
        <f>Data!BB173-Data!DI173</f>
        <v>6.1590909090909065</v>
      </c>
      <c r="AY173" s="20">
        <f>Data!BC173-Data!DJ173</f>
        <v>34</v>
      </c>
      <c r="AZ173" s="20">
        <f>Data!BD173-Data!DK173</f>
        <v>-30</v>
      </c>
      <c r="BA173" s="20">
        <f>Data!BE173-Data!DL173</f>
        <v>3</v>
      </c>
      <c r="BB173" s="20">
        <f>Data!BF173-Data!DM173</f>
        <v>-52</v>
      </c>
      <c r="BC173" s="20">
        <f>Data!BG173-Data!DN173</f>
        <v>-71</v>
      </c>
      <c r="BD173" s="20">
        <f>Data!BH173-Data!DO173</f>
        <v>13.400000000000006</v>
      </c>
      <c r="BE173" s="20">
        <f>Data!BI173-Data!DP173</f>
        <v>-7.1670000000000016</v>
      </c>
      <c r="BF173" s="20">
        <f>Data!BJ173-Data!DQ173</f>
        <v>20.530999999999999</v>
      </c>
      <c r="BG173" s="20">
        <f>Data!BK173-Data!DR173</f>
        <v>0.56200000000000006</v>
      </c>
      <c r="BH173" s="20">
        <f>Data!BL173-Data!DS173</f>
        <v>-3.2949999999999999</v>
      </c>
      <c r="BI173" s="20">
        <f>Data!BM173-Data!DT173</f>
        <v>-1.8000000000000016E-2</v>
      </c>
      <c r="BJ173" s="20">
        <f>Data!BN173-Data!DU173</f>
        <v>8.3000000000000007</v>
      </c>
      <c r="BK173" s="20">
        <f>Data!BO173-Data!DV173</f>
        <v>4.5</v>
      </c>
      <c r="BL173" s="20">
        <f>Data!BP173-Data!DW173</f>
        <v>0.59999999999999964</v>
      </c>
      <c r="BM173" s="20">
        <f>Data!BQ173-Data!DX173</f>
        <v>-1.9696969696969706</v>
      </c>
      <c r="BN173" s="20">
        <f>Data!BR173-Data!DY173</f>
        <v>-4.5</v>
      </c>
      <c r="BO173" s="20">
        <f>Data!BS173-Data!DZ173</f>
        <v>-150</v>
      </c>
      <c r="BP173" s="20">
        <f>Data!BT173-Data!EA173</f>
        <v>9.7999999999999976E-2</v>
      </c>
      <c r="BQ173" s="20">
        <f>Data!BU173-Data!EB173</f>
        <v>5</v>
      </c>
      <c r="BR173" s="20">
        <f>Data!BV173-Data!EC173</f>
        <v>-85</v>
      </c>
      <c r="BS173" s="20">
        <f>Data!BW173-Data!ED173</f>
        <v>-189</v>
      </c>
      <c r="BT173" s="20">
        <f>Data!BX173-Data!EE173</f>
        <v>-101</v>
      </c>
      <c r="BU173" s="20">
        <f>Data!BY173-Data!EF173</f>
        <v>-164</v>
      </c>
      <c r="BV173" s="20">
        <f>Data!BZ173-Data!EG173</f>
        <v>-121</v>
      </c>
      <c r="BW173" s="20">
        <f>Data!CA173-Data!EH173</f>
        <v>-117.89999999999998</v>
      </c>
      <c r="BX173" s="20">
        <f>Data!CB173-Data!EI173</f>
        <v>-147</v>
      </c>
      <c r="BY173" s="20">
        <f>Data!CC173-Data!EJ173</f>
        <v>-197</v>
      </c>
      <c r="BZ173" s="20">
        <f>Data!EK173</f>
        <v>11699.730000000001</v>
      </c>
      <c r="CA173" s="20">
        <f>Data!EL173</f>
        <v>10487.880000000001</v>
      </c>
      <c r="CB173" s="20">
        <f>Data!EM173</f>
        <v>103.79166666666667</v>
      </c>
      <c r="CC173" s="20">
        <f>Data!EN173</f>
        <v>100.22727272727272</v>
      </c>
      <c r="CD173" s="20">
        <f>Data!EO173</f>
        <v>10.987200000000001</v>
      </c>
      <c r="CE173" s="20">
        <f>Data!EP173</f>
        <v>175.10400000000001</v>
      </c>
      <c r="CF173" s="50">
        <f>IF(ISBLANK(Data!EQ173), "", Data!EQ173)</f>
        <v>79</v>
      </c>
      <c r="CG173" s="50">
        <f>IF(ISBLANK(Data!ER173), "", Data!ER173)</f>
        <v>75</v>
      </c>
      <c r="CH173" s="61" t="str">
        <f>IF(ISBLANK(Data!ES173), "", Data!ES173)</f>
        <v>UNC Asheville</v>
      </c>
      <c r="CI173" s="61">
        <f>IF(ISBLANK(Data!ET173), "", Data!ET173)</f>
        <v>154</v>
      </c>
    </row>
    <row r="174" spans="1:87" x14ac:dyDescent="0.45">
      <c r="A174" s="50">
        <f>IF(ISBLANK(Data!A174), "", Data!A174)</f>
        <v>45278</v>
      </c>
      <c r="B174" s="50" t="str">
        <f>IF(ISBLANK(Data!B174), "", Data!B174)</f>
        <v>Duquesne</v>
      </c>
      <c r="C174" s="50">
        <f>IF(ISBLANK(Data!C174), "", Data!C174)</f>
        <v>75</v>
      </c>
      <c r="D174" s="50" t="str">
        <f>IF(ISBLANK(Data!D174), "", Data!D174)</f>
        <v>Bradley</v>
      </c>
      <c r="E174" s="50">
        <f>IF(ISBLANK(Data!E174), "", Data!E174)</f>
        <v>29</v>
      </c>
      <c r="F174" s="50" t="str">
        <f>IF(ISBLANK(Data!F174), "", Data!F174)</f>
        <v>Y</v>
      </c>
      <c r="G174" s="50" t="str">
        <f>IF(ISBLANK(Data!G174), "", Data!G174)</f>
        <v>Duquesne</v>
      </c>
      <c r="H174" s="50" t="str">
        <f>IF(ISBLANK(Data!H174), "", Data!H174)</f>
        <v>Bradley</v>
      </c>
      <c r="I174" s="50" t="str">
        <f>IF(ISBLANK(Data!I174), "", Data!I174)</f>
        <v>Duquesne</v>
      </c>
      <c r="J174" s="50" t="str">
        <f>IF(ISBLANK(Data!J174), "", Data!J174)</f>
        <v>Bradley</v>
      </c>
      <c r="K174" s="50" t="str">
        <f>IF(ISBLANK(Data!K174), "", Data!K174)</f>
        <v>Duquesne</v>
      </c>
      <c r="L174" s="50" t="str">
        <f>IF(ISBLANK(Data!L174), "", Data!L174)</f>
        <v>Bradley</v>
      </c>
      <c r="M174" s="50" t="str">
        <f>IF(ISBLANK(Data!M174), "", Data!M174)</f>
        <v>Duquesne</v>
      </c>
      <c r="N174" s="50" t="str">
        <f>IF(ISBLANK(Data!N174), "", Data!N174)</f>
        <v>Bradley</v>
      </c>
      <c r="O174" s="50" t="str">
        <f>IF(ISBLANK(Data!O174), "", Data!O174)</f>
        <v>Duquesne</v>
      </c>
      <c r="P174" s="50" t="str">
        <f>IF(ISBLANK(Data!P174), "", Data!P174)</f>
        <v>Bradley</v>
      </c>
      <c r="Q174" s="50" t="str">
        <f>IF(ISBLANK(Data!Q174), "", Data!Q174)</f>
        <v>Duquesne</v>
      </c>
      <c r="R174" s="50" t="str">
        <f>IF(ISBLANK(Data!R174), "", Data!R174)</f>
        <v>Bradley</v>
      </c>
      <c r="S174" s="20">
        <f>Data!W174-Data!CD174</f>
        <v>0.25454545454545507</v>
      </c>
      <c r="T174" s="20">
        <f>Data!X174-Data!CE174</f>
        <v>5.4599999999999991</v>
      </c>
      <c r="U174" s="20">
        <f>Data!Y174-Data!CF174</f>
        <v>6.5</v>
      </c>
      <c r="V174" s="20">
        <f>Data!Z174-Data!CG174</f>
        <v>1.1000000000000085</v>
      </c>
      <c r="W174" s="20">
        <f>Data!AA174-Data!CH174</f>
        <v>1.2000000000000028</v>
      </c>
      <c r="X174" s="20">
        <f>Data!AB174-Data!CI174</f>
        <v>1.9000000000000003E-2</v>
      </c>
      <c r="Y174" s="20">
        <f>Data!AC174-Data!CJ174</f>
        <v>-2.8600000000000003</v>
      </c>
      <c r="Z174" s="20">
        <f>Data!AD174-Data!CK174</f>
        <v>-3.3999999999999915</v>
      </c>
      <c r="AA174" s="20">
        <f>Data!AE174-Data!CL174</f>
        <v>-0.59999999999999432</v>
      </c>
      <c r="AB174" s="20">
        <f>Data!AF174-Data!CM174</f>
        <v>-2.14</v>
      </c>
      <c r="AC174" s="20">
        <f>Data!AG174-Data!CN174</f>
        <v>8</v>
      </c>
      <c r="AD174" s="20">
        <f>Data!AH174-Data!CO174</f>
        <v>0.60000000000000853</v>
      </c>
      <c r="AE174" s="20">
        <f>Data!AI174-Data!CP174</f>
        <v>0.15720000000000001</v>
      </c>
      <c r="AF174" s="20">
        <f>Data!AJ174-Data!CQ174</f>
        <v>1.8</v>
      </c>
      <c r="AG174" s="20">
        <f>Data!AK174-Data!CR174</f>
        <v>0.18111111111111108</v>
      </c>
      <c r="AH174" s="20">
        <f>Data!AL174-Data!CS174</f>
        <v>90</v>
      </c>
      <c r="AI174" s="20">
        <f>Data!AM174-Data!CT174</f>
        <v>6.2</v>
      </c>
      <c r="AJ174" s="20">
        <f>Data!AN174-Data!CU174</f>
        <v>-1.02</v>
      </c>
      <c r="AK174" s="20">
        <f>Data!AO174-Data!CV174</f>
        <v>-27</v>
      </c>
      <c r="AL174" s="20">
        <f>Data!AP174-Data!CW174</f>
        <v>-91</v>
      </c>
      <c r="AM174" s="20">
        <f>Data!AQ174-Data!CX174</f>
        <v>-41</v>
      </c>
      <c r="AN174" s="20">
        <f>Data!AR174-Data!CY174</f>
        <v>-8.0000000000000071E-3</v>
      </c>
      <c r="AO174" s="20">
        <f>Data!AS174-Data!CZ174</f>
        <v>3</v>
      </c>
      <c r="AP174" s="20">
        <f>Data!AT174-Data!DA174</f>
        <v>2</v>
      </c>
      <c r="AQ174" s="20">
        <f>Data!AU174-Data!DB174</f>
        <v>9.9999999999999534E-3</v>
      </c>
      <c r="AR174" s="20">
        <f>Data!AV174-Data!DC174</f>
        <v>16</v>
      </c>
      <c r="AS174" s="20">
        <f>Data!AW174-Data!DD174</f>
        <v>14</v>
      </c>
      <c r="AT174" s="20">
        <f>Data!AX174-Data!DE174</f>
        <v>3.2000000000000028E-2</v>
      </c>
      <c r="AU174" s="20">
        <f>Data!AY174-Data!DF174</f>
        <v>14</v>
      </c>
      <c r="AV174" s="20">
        <f>Data!AZ174-Data!DG174</f>
        <v>2.5555555555555554</v>
      </c>
      <c r="AW174" s="20">
        <f>Data!BA174-Data!DH174</f>
        <v>0</v>
      </c>
      <c r="AX174" s="20">
        <f>Data!BB174-Data!DI174</f>
        <v>3.7999999999999972</v>
      </c>
      <c r="AY174" s="20">
        <f>Data!BC174-Data!DJ174</f>
        <v>-8</v>
      </c>
      <c r="AZ174" s="20">
        <f>Data!BD174-Data!DK174</f>
        <v>-8</v>
      </c>
      <c r="BA174" s="20">
        <f>Data!BE174-Data!DL174</f>
        <v>20</v>
      </c>
      <c r="BB174" s="20">
        <f>Data!BF174-Data!DM174</f>
        <v>-28</v>
      </c>
      <c r="BC174" s="20">
        <f>Data!BG174-Data!DN174</f>
        <v>-17</v>
      </c>
      <c r="BD174" s="20">
        <f>Data!BH174-Data!DO174</f>
        <v>5</v>
      </c>
      <c r="BE174" s="20">
        <f>Data!BI174-Data!DP174</f>
        <v>-2.188999999999993</v>
      </c>
      <c r="BF174" s="20">
        <f>Data!BJ174-Data!DQ174</f>
        <v>7.2219999999999995</v>
      </c>
      <c r="BG174" s="20">
        <f>Data!BK174-Data!DR174</f>
        <v>0.19399999999999995</v>
      </c>
      <c r="BH174" s="20">
        <f>Data!BL174-Data!DS174</f>
        <v>-1.6780000000000008</v>
      </c>
      <c r="BI174" s="20">
        <f>Data!BM174-Data!DT174</f>
        <v>7.3999999999999955E-2</v>
      </c>
      <c r="BJ174" s="20">
        <f>Data!BN174-Data!DU174</f>
        <v>2.7999999999999972</v>
      </c>
      <c r="BK174" s="20">
        <f>Data!BO174-Data!DV174</f>
        <v>3.6000000000000014</v>
      </c>
      <c r="BL174" s="20">
        <f>Data!BP174-Data!DW174</f>
        <v>2.6</v>
      </c>
      <c r="BM174" s="20">
        <f>Data!BQ174-Data!DX174</f>
        <v>-9.9999999999999645E-2</v>
      </c>
      <c r="BN174" s="20">
        <f>Data!BR174-Data!DY174</f>
        <v>0.10000000000000142</v>
      </c>
      <c r="BO174" s="20">
        <f>Data!BS174-Data!DZ174</f>
        <v>-14</v>
      </c>
      <c r="BP174" s="20">
        <f>Data!BT174-Data!EA174</f>
        <v>1.8000000000000016E-2</v>
      </c>
      <c r="BQ174" s="20">
        <f>Data!BU174-Data!EB174</f>
        <v>2</v>
      </c>
      <c r="BR174" s="20">
        <f>Data!BV174-Data!EC174</f>
        <v>-62</v>
      </c>
      <c r="BS174" s="20">
        <f>Data!BW174-Data!ED174</f>
        <v>-33</v>
      </c>
      <c r="BT174" s="20">
        <f>Data!BX174-Data!EE174</f>
        <v>-62</v>
      </c>
      <c r="BU174" s="20">
        <f>Data!BY174-Data!EF174</f>
        <v>-37</v>
      </c>
      <c r="BV174" s="20">
        <f>Data!BZ174-Data!EG174</f>
        <v>-45</v>
      </c>
      <c r="BW174" s="20">
        <f>Data!CA174-Data!EH174</f>
        <v>-30.400000000000006</v>
      </c>
      <c r="BX174" s="20">
        <f>Data!CB174-Data!EI174</f>
        <v>-34</v>
      </c>
      <c r="BY174" s="20">
        <f>Data!CC174-Data!EJ174</f>
        <v>1</v>
      </c>
      <c r="BZ174" s="20">
        <f>Data!EK174</f>
        <v>11325.34</v>
      </c>
      <c r="CA174" s="20">
        <f>Data!EL174</f>
        <v>10782.720000000001</v>
      </c>
      <c r="CB174" s="20">
        <f>Data!EM174</f>
        <v>79.676199999999994</v>
      </c>
      <c r="CC174" s="20">
        <f>Data!EN174</f>
        <v>90.3</v>
      </c>
      <c r="CD174" s="20">
        <f>Data!EO174</f>
        <v>12.317599999999999</v>
      </c>
      <c r="CE174" s="20">
        <f>Data!EP174</f>
        <v>128.148</v>
      </c>
      <c r="CF174" s="50">
        <f>IF(ISBLANK(Data!EQ174), "", Data!EQ174)</f>
        <v>69</v>
      </c>
      <c r="CG174" s="50">
        <f>IF(ISBLANK(Data!ER174), "", Data!ER174)</f>
        <v>67</v>
      </c>
      <c r="CH174" s="61" t="str">
        <f>IF(ISBLANK(Data!ES174), "", Data!ES174)</f>
        <v>Duquesne</v>
      </c>
      <c r="CI174" s="61">
        <f>IF(ISBLANK(Data!ET174), "", Data!ET174)</f>
        <v>136</v>
      </c>
    </row>
    <row r="175" spans="1:87" x14ac:dyDescent="0.45">
      <c r="A175" s="50">
        <f>IF(ISBLANK(Data!A175), "", Data!A175)</f>
        <v>45278</v>
      </c>
      <c r="B175" s="50" t="str">
        <f>IF(ISBLANK(Data!B175), "", Data!B175)</f>
        <v>Holy Cross</v>
      </c>
      <c r="C175" s="50">
        <f>IF(ISBLANK(Data!C175), "", Data!C175)</f>
        <v>112</v>
      </c>
      <c r="D175" s="50" t="str">
        <f>IF(ISBLANK(Data!D175), "", Data!D175)</f>
        <v>Quinnipiac</v>
      </c>
      <c r="E175" s="50">
        <f>IF(ISBLANK(Data!E175), "", Data!E175)</f>
        <v>241</v>
      </c>
      <c r="F175" s="50" t="str">
        <f>IF(ISBLANK(Data!F175), "", Data!F175)</f>
        <v>N</v>
      </c>
      <c r="G175" s="50" t="str">
        <f>IF(ISBLANK(Data!G175), "", Data!G175)</f>
        <v>Holy Cross</v>
      </c>
      <c r="H175" s="50" t="str">
        <f>IF(ISBLANK(Data!H175), "", Data!H175)</f>
        <v>Quinnipiac</v>
      </c>
      <c r="I175" s="50" t="str">
        <f>IF(ISBLANK(Data!I175), "", Data!I175)</f>
        <v>Holy Cross</v>
      </c>
      <c r="J175" s="50" t="str">
        <f>IF(ISBLANK(Data!J175), "", Data!J175)</f>
        <v>Quinnipiac</v>
      </c>
      <c r="K175" s="50" t="str">
        <f>IF(ISBLANK(Data!K175), "", Data!K175)</f>
        <v>Holy Cross</v>
      </c>
      <c r="L175" s="50" t="str">
        <f>IF(ISBLANK(Data!L175), "", Data!L175)</f>
        <v>Quinnipiac</v>
      </c>
      <c r="M175" s="50" t="str">
        <f>IF(ISBLANK(Data!M175), "", Data!M175)</f>
        <v>Holy Cross</v>
      </c>
      <c r="N175" s="50" t="str">
        <f>IF(ISBLANK(Data!N175), "", Data!N175)</f>
        <v>Quinnipiac</v>
      </c>
      <c r="O175" s="50" t="str">
        <f>IF(ISBLANK(Data!O175), "", Data!O175)</f>
        <v>Holy Cross</v>
      </c>
      <c r="P175" s="50" t="str">
        <f>IF(ISBLANK(Data!P175), "", Data!P175)</f>
        <v>Quinnipiac</v>
      </c>
      <c r="Q175" s="50" t="str">
        <f>IF(ISBLANK(Data!Q175), "", Data!Q175)</f>
        <v>Holy Cross</v>
      </c>
      <c r="R175" s="50" t="str">
        <f>IF(ISBLANK(Data!R175), "", Data!R175)</f>
        <v>Quinnipiac</v>
      </c>
      <c r="S175" s="20">
        <f>Data!W175-Data!CD175</f>
        <v>-0.54545454545454497</v>
      </c>
      <c r="T175" s="20">
        <f>Data!X175-Data!CE175</f>
        <v>-14.060000000000002</v>
      </c>
      <c r="U175" s="20">
        <f>Data!Y175-Data!CF175</f>
        <v>-3</v>
      </c>
      <c r="V175" s="20">
        <f>Data!Z175-Data!CG175</f>
        <v>11</v>
      </c>
      <c r="W175" s="20">
        <f>Data!AA175-Data!CH175</f>
        <v>-6.0999999999999943</v>
      </c>
      <c r="X175" s="20">
        <f>Data!AB175-Data!CI175</f>
        <v>-0.17600000000000002</v>
      </c>
      <c r="Y175" s="20">
        <f>Data!AC175-Data!CJ175</f>
        <v>4.1300000000000008</v>
      </c>
      <c r="Z175" s="20">
        <f>Data!AD175-Data!CK175</f>
        <v>3</v>
      </c>
      <c r="AA175" s="20">
        <f>Data!AE175-Data!CL175</f>
        <v>-1.1000000000000085</v>
      </c>
      <c r="AB175" s="20">
        <f>Data!AF175-Data!CM175</f>
        <v>5.7800000000000011</v>
      </c>
      <c r="AC175" s="20">
        <f>Data!AG175-Data!CN175</f>
        <v>-3.7999999999999972</v>
      </c>
      <c r="AD175" s="20">
        <f>Data!AH175-Data!CO175</f>
        <v>10</v>
      </c>
      <c r="AE175" s="20">
        <f>Data!AI175-Data!CP175</f>
        <v>-0.26050000000000001</v>
      </c>
      <c r="AF175" s="20">
        <f>Data!AJ175-Data!CQ175</f>
        <v>-5.0999999999999996</v>
      </c>
      <c r="AG175" s="20">
        <f>Data!AK175-Data!CR175</f>
        <v>-0.48888888888888882</v>
      </c>
      <c r="AH175" s="20">
        <f>Data!AL175-Data!CS175</f>
        <v>-198</v>
      </c>
      <c r="AI175" s="20">
        <f>Data!AM175-Data!CT175</f>
        <v>-12.99</v>
      </c>
      <c r="AJ175" s="20">
        <f>Data!AN175-Data!CU175</f>
        <v>0.77999999999999936</v>
      </c>
      <c r="AK175" s="20">
        <f>Data!AO175-Data!CV175</f>
        <v>-145</v>
      </c>
      <c r="AL175" s="20">
        <f>Data!AP175-Data!CW175</f>
        <v>62</v>
      </c>
      <c r="AM175" s="20">
        <f>Data!AQ175-Data!CX175</f>
        <v>-36</v>
      </c>
      <c r="AN175" s="20">
        <f>Data!AR175-Data!CY175</f>
        <v>-1.4000000000000012E-2</v>
      </c>
      <c r="AO175" s="20">
        <f>Data!AS175-Data!CZ175</f>
        <v>-4</v>
      </c>
      <c r="AP175" s="20">
        <f>Data!AT175-Data!DA175</f>
        <v>5</v>
      </c>
      <c r="AQ175" s="20">
        <f>Data!AU175-Data!DB175</f>
        <v>-2.5999999999999968E-2</v>
      </c>
      <c r="AR175" s="20">
        <f>Data!AV175-Data!DC175</f>
        <v>-93</v>
      </c>
      <c r="AS175" s="20">
        <f>Data!AW175-Data!DD175</f>
        <v>-91</v>
      </c>
      <c r="AT175" s="20">
        <f>Data!AX175-Data!DE175</f>
        <v>-0.15100000000000002</v>
      </c>
      <c r="AU175" s="20">
        <f>Data!AY175-Data!DF175</f>
        <v>-9</v>
      </c>
      <c r="AV175" s="20">
        <f>Data!AZ175-Data!DG175</f>
        <v>-2.0444444444444443</v>
      </c>
      <c r="AW175" s="20">
        <f>Data!BA175-Data!DH175</f>
        <v>-51</v>
      </c>
      <c r="AX175" s="20">
        <f>Data!BB175-Data!DI175</f>
        <v>-9.2666666666666657</v>
      </c>
      <c r="AY175" s="20">
        <f>Data!BC175-Data!DJ175</f>
        <v>-39</v>
      </c>
      <c r="AZ175" s="20">
        <f>Data!BD175-Data!DK175</f>
        <v>-31</v>
      </c>
      <c r="BA175" s="20">
        <f>Data!BE175-Data!DL175</f>
        <v>-21</v>
      </c>
      <c r="BB175" s="20">
        <f>Data!BF175-Data!DM175</f>
        <v>-6</v>
      </c>
      <c r="BC175" s="20">
        <f>Data!BG175-Data!DN175</f>
        <v>13</v>
      </c>
      <c r="BD175" s="20">
        <f>Data!BH175-Data!DO175</f>
        <v>-14.5</v>
      </c>
      <c r="BE175" s="20">
        <f>Data!BI175-Data!DP175</f>
        <v>6.2000000000000028</v>
      </c>
      <c r="BF175" s="20">
        <f>Data!BJ175-Data!DQ175</f>
        <v>-20.7</v>
      </c>
      <c r="BG175" s="20">
        <f>Data!BK175-Data!DR175</f>
        <v>-0.253</v>
      </c>
      <c r="BH175" s="20">
        <f>Data!BL175-Data!DS175</f>
        <v>-0.60000000000000142</v>
      </c>
      <c r="BI175" s="20">
        <f>Data!BM175-Data!DT175</f>
        <v>-0.22100000000000003</v>
      </c>
      <c r="BJ175" s="20">
        <f>Data!BN175-Data!DU175</f>
        <v>0.5</v>
      </c>
      <c r="BK175" s="20">
        <f>Data!BO175-Data!DV175</f>
        <v>-9.1</v>
      </c>
      <c r="BL175" s="20">
        <f>Data!BP175-Data!DW175</f>
        <v>-2.0999999999999996</v>
      </c>
      <c r="BM175" s="20">
        <f>Data!BQ175-Data!DX175</f>
        <v>-3.1</v>
      </c>
      <c r="BN175" s="20">
        <f>Data!BR175-Data!DY175</f>
        <v>1.3000000000000007</v>
      </c>
      <c r="BO175" s="20">
        <f>Data!BS175-Data!DZ175</f>
        <v>123</v>
      </c>
      <c r="BP175" s="20">
        <f>Data!BT175-Data!EA175</f>
        <v>-7.8999999999999959E-2</v>
      </c>
      <c r="BQ175" s="20">
        <f>Data!BU175-Data!EB175</f>
        <v>-6</v>
      </c>
      <c r="BR175" s="20">
        <f>Data!BV175-Data!EC175</f>
        <v>116</v>
      </c>
      <c r="BS175" s="20">
        <f>Data!BW175-Data!ED175</f>
        <v>172</v>
      </c>
      <c r="BT175" s="20">
        <f>Data!BX175-Data!EE175</f>
        <v>190</v>
      </c>
      <c r="BU175" s="20">
        <f>Data!BY175-Data!EF175</f>
        <v>114</v>
      </c>
      <c r="BV175" s="20">
        <f>Data!BZ175-Data!EG175</f>
        <v>74</v>
      </c>
      <c r="BW175" s="20">
        <f>Data!CA175-Data!EH175</f>
        <v>116.19999999999999</v>
      </c>
      <c r="BX175" s="20">
        <f>Data!CB175-Data!EI175</f>
        <v>127</v>
      </c>
      <c r="BY175" s="20">
        <f>Data!CC175-Data!EJ175</f>
        <v>179</v>
      </c>
      <c r="BZ175" s="20">
        <f>Data!EK175</f>
        <v>10429.56</v>
      </c>
      <c r="CA175" s="20">
        <f>Data!EL175</f>
        <v>11853.66</v>
      </c>
      <c r="CB175" s="20">
        <f>Data!EM175</f>
        <v>85.09</v>
      </c>
      <c r="CC175" s="20">
        <f>Data!EN175</f>
        <v>47.88</v>
      </c>
      <c r="CD175" s="20">
        <f>Data!EO175</f>
        <v>13.440000000000001</v>
      </c>
      <c r="CE175" s="20">
        <f>Data!EP175</f>
        <v>100.595</v>
      </c>
      <c r="CF175" s="50">
        <f>IF(ISBLANK(Data!EQ175), "", Data!EQ175)</f>
        <v>57</v>
      </c>
      <c r="CG175" s="50">
        <f>IF(ISBLANK(Data!ER175), "", Data!ER175)</f>
        <v>77</v>
      </c>
      <c r="CH175" s="61" t="str">
        <f>IF(ISBLANK(Data!ES175), "", Data!ES175)</f>
        <v>Quinnipiac</v>
      </c>
      <c r="CI175" s="61">
        <f>IF(ISBLANK(Data!ET175), "", Data!ET175)</f>
        <v>134</v>
      </c>
    </row>
    <row r="176" spans="1:87" x14ac:dyDescent="0.45">
      <c r="A176" s="50">
        <f>IF(ISBLANK(Data!A176), "", Data!A176)</f>
        <v>45278</v>
      </c>
      <c r="B176" s="50" t="str">
        <f>IF(ISBLANK(Data!B176), "", Data!B176)</f>
        <v>Loyola Marymount</v>
      </c>
      <c r="C176" s="50">
        <f>IF(ISBLANK(Data!C176), "", Data!C176)</f>
        <v>154</v>
      </c>
      <c r="D176" s="50" t="str">
        <f>IF(ISBLANK(Data!D176), "", Data!D176)</f>
        <v>Detroit Mercy</v>
      </c>
      <c r="E176" s="50">
        <f>IF(ISBLANK(Data!E176), "", Data!E176)</f>
        <v>71</v>
      </c>
      <c r="F176" s="50" t="str">
        <f>IF(ISBLANK(Data!F176), "", Data!F176)</f>
        <v>N</v>
      </c>
      <c r="G176" s="50" t="str">
        <f>IF(ISBLANK(Data!G176), "", Data!G176)</f>
        <v>Loyola Marymount</v>
      </c>
      <c r="H176" s="50" t="str">
        <f>IF(ISBLANK(Data!H176), "", Data!H176)</f>
        <v>Detroit</v>
      </c>
      <c r="I176" s="50" t="str">
        <f>IF(ISBLANK(Data!I176), "", Data!I176)</f>
        <v>Loyola Marymount</v>
      </c>
      <c r="J176" s="50" t="str">
        <f>IF(ISBLANK(Data!J176), "", Data!J176)</f>
        <v>Detroit</v>
      </c>
      <c r="K176" s="50" t="str">
        <f>IF(ISBLANK(Data!K176), "", Data!K176)</f>
        <v>Loyola Marymount</v>
      </c>
      <c r="L176" s="50" t="str">
        <f>IF(ISBLANK(Data!L176), "", Data!L176)</f>
        <v>Detroit Mercy</v>
      </c>
      <c r="M176" s="50" t="str">
        <f>IF(ISBLANK(Data!M176), "", Data!M176)</f>
        <v>Loyola Mymt</v>
      </c>
      <c r="N176" s="50" t="str">
        <f>IF(ISBLANK(Data!N176), "", Data!N176)</f>
        <v>Detroit</v>
      </c>
      <c r="O176" s="50" t="str">
        <f>IF(ISBLANK(Data!O176), "", Data!O176)</f>
        <v>LMU</v>
      </c>
      <c r="P176" s="50" t="str">
        <f>IF(ISBLANK(Data!P176), "", Data!P176)</f>
        <v>Detroit</v>
      </c>
      <c r="Q176" s="50" t="str">
        <f>IF(ISBLANK(Data!Q176), "", Data!Q176)</f>
        <v>Loyola-Marymount</v>
      </c>
      <c r="R176" s="50" t="str">
        <f>IF(ISBLANK(Data!R176), "", Data!R176)</f>
        <v>Detroit</v>
      </c>
      <c r="S176" s="20">
        <f>Data!W176-Data!CD176</f>
        <v>0.54545454545454497</v>
      </c>
      <c r="T176" s="20">
        <f>Data!X176-Data!CE176</f>
        <v>18.920000000000002</v>
      </c>
      <c r="U176" s="20">
        <f>Data!Y176-Data!CF176</f>
        <v>9.2000000000000028</v>
      </c>
      <c r="V176" s="20">
        <f>Data!Z176-Data!CG176</f>
        <v>-9.7000000000000028</v>
      </c>
      <c r="W176" s="20">
        <f>Data!AA176-Data!CH176</f>
        <v>0.79999999999999716</v>
      </c>
      <c r="X176" s="20">
        <f>Data!AB176-Data!CI176</f>
        <v>6.0000000000000053E-3</v>
      </c>
      <c r="Y176" s="20">
        <f>Data!AC176-Data!CJ176</f>
        <v>-5.21</v>
      </c>
      <c r="Z176" s="20">
        <f>Data!AD176-Data!CK176</f>
        <v>-5.1000000000000085</v>
      </c>
      <c r="AA176" s="20">
        <f>Data!AE176-Data!CL176</f>
        <v>0.20000000000000284</v>
      </c>
      <c r="AB176" s="20">
        <f>Data!AF176-Data!CM176</f>
        <v>-6.19</v>
      </c>
      <c r="AC176" s="20">
        <f>Data!AG176-Data!CN176</f>
        <v>9</v>
      </c>
      <c r="AD176" s="20">
        <f>Data!AH176-Data!CO176</f>
        <v>-8.2999999999999972</v>
      </c>
      <c r="AE176" s="20">
        <f>Data!AI176-Data!CP176</f>
        <v>0.40329999999999999</v>
      </c>
      <c r="AF176" s="20">
        <f>Data!AJ176-Data!CQ176</f>
        <v>4.4000000000000004</v>
      </c>
      <c r="AG176" s="20">
        <f>Data!AK176-Data!CR176</f>
        <v>0.44</v>
      </c>
      <c r="AH176" s="20">
        <f>Data!AL176-Data!CS176</f>
        <v>246</v>
      </c>
      <c r="AI176" s="20">
        <f>Data!AM176-Data!CT176</f>
        <v>16.12</v>
      </c>
      <c r="AJ176" s="20">
        <f>Data!AN176-Data!CU176</f>
        <v>-3.58</v>
      </c>
      <c r="AK176" s="20">
        <f>Data!AO176-Data!CV176</f>
        <v>223</v>
      </c>
      <c r="AL176" s="20">
        <f>Data!AP176-Data!CW176</f>
        <v>-15</v>
      </c>
      <c r="AM176" s="20">
        <f>Data!AQ176-Data!CX176</f>
        <v>91</v>
      </c>
      <c r="AN176" s="20">
        <f>Data!AR176-Data!CY176</f>
        <v>2.6000000000000023E-2</v>
      </c>
      <c r="AO176" s="20">
        <f>Data!AS176-Data!CZ176</f>
        <v>43</v>
      </c>
      <c r="AP176" s="20">
        <f>Data!AT176-Data!DA176</f>
        <v>78</v>
      </c>
      <c r="AQ176" s="20">
        <f>Data!AU176-Data!DB176</f>
        <v>7.6000000000000012E-2</v>
      </c>
      <c r="AR176" s="20">
        <f>Data!AV176-Data!DC176</f>
        <v>70</v>
      </c>
      <c r="AS176" s="20">
        <f>Data!AW176-Data!DD176</f>
        <v>86</v>
      </c>
      <c r="AT176" s="20">
        <f>Data!AX176-Data!DE176</f>
        <v>5.699999999999994E-2</v>
      </c>
      <c r="AU176" s="20">
        <f>Data!AY176-Data!DF176</f>
        <v>18</v>
      </c>
      <c r="AV176" s="20">
        <f>Data!AZ176-Data!DG176</f>
        <v>1.8000000000000007</v>
      </c>
      <c r="AW176" s="20">
        <f>Data!BA176-Data!DH176</f>
        <v>105</v>
      </c>
      <c r="AX176" s="20">
        <f>Data!BB176-Data!DI176</f>
        <v>10.499999999999996</v>
      </c>
      <c r="AY176" s="20">
        <f>Data!BC176-Data!DJ176</f>
        <v>30</v>
      </c>
      <c r="AZ176" s="20">
        <f>Data!BD176-Data!DK176</f>
        <v>-9</v>
      </c>
      <c r="BA176" s="20">
        <f>Data!BE176-Data!DL176</f>
        <v>14</v>
      </c>
      <c r="BB176" s="20">
        <f>Data!BF176-Data!DM176</f>
        <v>-10</v>
      </c>
      <c r="BC176" s="20">
        <f>Data!BG176-Data!DN176</f>
        <v>34</v>
      </c>
      <c r="BD176" s="20">
        <f>Data!BH176-Data!DO176</f>
        <v>14.700000000000003</v>
      </c>
      <c r="BE176" s="20">
        <f>Data!BI176-Data!DP176</f>
        <v>-8.4359999999999928</v>
      </c>
      <c r="BF176" s="20">
        <f>Data!BJ176-Data!DQ176</f>
        <v>23.135999999999999</v>
      </c>
      <c r="BG176" s="20">
        <f>Data!BK176-Data!DR176</f>
        <v>0.29400000000000004</v>
      </c>
      <c r="BH176" s="20">
        <f>Data!BL176-Data!DS176</f>
        <v>-2.173</v>
      </c>
      <c r="BI176" s="20">
        <f>Data!BM176-Data!DT176</f>
        <v>-3.5000000000000031E-2</v>
      </c>
      <c r="BJ176" s="20">
        <f>Data!BN176-Data!DU176</f>
        <v>5.3000000000000007</v>
      </c>
      <c r="BK176" s="20">
        <f>Data!BO176-Data!DV176</f>
        <v>6.5</v>
      </c>
      <c r="BL176" s="20">
        <f>Data!BP176-Data!DW176</f>
        <v>1.1000000000000001</v>
      </c>
      <c r="BM176" s="20">
        <f>Data!BQ176-Data!DX176</f>
        <v>-1.3818181818181818</v>
      </c>
      <c r="BN176" s="20">
        <f>Data!BR176-Data!DY176</f>
        <v>1.6000000000000014</v>
      </c>
      <c r="BO176" s="20">
        <f>Data!BS176-Data!DZ176</f>
        <v>-65</v>
      </c>
      <c r="BP176" s="20">
        <f>Data!BT176-Data!EA176</f>
        <v>4.4000000000000039E-2</v>
      </c>
      <c r="BQ176" s="20">
        <f>Data!BU176-Data!EB176</f>
        <v>-5</v>
      </c>
      <c r="BR176" s="20">
        <f>Data!BV176-Data!EC176</f>
        <v>-179</v>
      </c>
      <c r="BS176" s="20">
        <f>Data!BW176-Data!ED176</f>
        <v>-187</v>
      </c>
      <c r="BT176" s="20">
        <f>Data!BX176-Data!EE176</f>
        <v>-159</v>
      </c>
      <c r="BU176" s="20">
        <f>Data!BY176-Data!EF176</f>
        <v>-197</v>
      </c>
      <c r="BV176" s="20">
        <f>Data!BZ176-Data!EG176</f>
        <v>-201</v>
      </c>
      <c r="BW176" s="20">
        <f>Data!CA176-Data!EH176</f>
        <v>-140.60000000000002</v>
      </c>
      <c r="BX176" s="20">
        <f>Data!CB176-Data!EI176</f>
        <v>-62</v>
      </c>
      <c r="BY176" s="20">
        <f>Data!CC176-Data!EJ176</f>
        <v>-139</v>
      </c>
      <c r="BZ176" s="20">
        <f>Data!EK176</f>
        <v>12079.7</v>
      </c>
      <c r="CA176" s="20">
        <f>Data!EL176</f>
        <v>10092.41</v>
      </c>
      <c r="CB176" s="20">
        <f>Data!EM176</f>
        <v>72.707400000000007</v>
      </c>
      <c r="CC176" s="20">
        <f>Data!EN176</f>
        <v>66.972727272727283</v>
      </c>
      <c r="CD176" s="20">
        <f>Data!EO176</f>
        <v>12.247</v>
      </c>
      <c r="CE176" s="20">
        <f>Data!EP176</f>
        <v>121.511</v>
      </c>
      <c r="CF176" s="50">
        <f>IF(ISBLANK(Data!EQ176), "", Data!EQ176)</f>
        <v>76</v>
      </c>
      <c r="CG176" s="50">
        <f>IF(ISBLANK(Data!ER176), "", Data!ER176)</f>
        <v>56</v>
      </c>
      <c r="CH176" s="61" t="str">
        <f>IF(ISBLANK(Data!ES176), "", Data!ES176)</f>
        <v>Loyola Marymount</v>
      </c>
      <c r="CI176" s="61">
        <f>IF(ISBLANK(Data!ET176), "", Data!ET176)</f>
        <v>132</v>
      </c>
    </row>
    <row r="177" spans="1:87" x14ac:dyDescent="0.45">
      <c r="A177" s="50">
        <f>IF(ISBLANK(Data!A177), "", Data!A177)</f>
        <v>45278</v>
      </c>
      <c r="B177" s="50" t="str">
        <f>IF(ISBLANK(Data!B177), "", Data!B177)</f>
        <v>Evansville</v>
      </c>
      <c r="C177" s="50">
        <f>IF(ISBLANK(Data!C177), "", Data!C177)</f>
        <v>83</v>
      </c>
      <c r="D177" s="50" t="str">
        <f>IF(ISBLANK(Data!D177), "", Data!D177)</f>
        <v>Tennessee Martin</v>
      </c>
      <c r="E177" s="50">
        <f>IF(ISBLANK(Data!E177), "", Data!E177)</f>
        <v>294</v>
      </c>
      <c r="F177" s="50" t="str">
        <f>IF(ISBLANK(Data!F177), "", Data!F177)</f>
        <v>N</v>
      </c>
      <c r="G177" s="50" t="str">
        <f>IF(ISBLANK(Data!G177), "", Data!G177)</f>
        <v>Evansville</v>
      </c>
      <c r="H177" s="50" t="str">
        <f>IF(ISBLANK(Data!H177), "", Data!H177)</f>
        <v>Tennessee Martin</v>
      </c>
      <c r="I177" s="50" t="str">
        <f>IF(ISBLANK(Data!I177), "", Data!I177)</f>
        <v>Evansville</v>
      </c>
      <c r="J177" s="50" t="str">
        <f>IF(ISBLANK(Data!J177), "", Data!J177)</f>
        <v>Tennessee Martin</v>
      </c>
      <c r="K177" s="50" t="str">
        <f>IF(ISBLANK(Data!K177), "", Data!K177)</f>
        <v>Evansville</v>
      </c>
      <c r="L177" s="50" t="str">
        <f>IF(ISBLANK(Data!L177), "", Data!L177)</f>
        <v>Tennessee-Martin</v>
      </c>
      <c r="M177" s="50" t="str">
        <f>IF(ISBLANK(Data!M177), "", Data!M177)</f>
        <v>Evansville</v>
      </c>
      <c r="N177" s="50" t="str">
        <f>IF(ISBLANK(Data!N177), "", Data!N177)</f>
        <v>TN Martin</v>
      </c>
      <c r="O177" s="50" t="str">
        <f>IF(ISBLANK(Data!O177), "", Data!O177)</f>
        <v>Evansville</v>
      </c>
      <c r="P177" s="50" t="str">
        <f>IF(ISBLANK(Data!P177), "", Data!P177)</f>
        <v>UT Martin</v>
      </c>
      <c r="Q177" s="50" t="str">
        <f>IF(ISBLANK(Data!Q177), "", Data!Q177)</f>
        <v>Evansville</v>
      </c>
      <c r="R177" s="50" t="str">
        <f>IF(ISBLANK(Data!R177), "", Data!R177)</f>
        <v>Tennessee-Martin</v>
      </c>
      <c r="S177" s="20">
        <f>Data!W177-Data!CD177</f>
        <v>0.25454545454545507</v>
      </c>
      <c r="T177" s="20">
        <f>Data!X177-Data!CE177</f>
        <v>5.17</v>
      </c>
      <c r="U177" s="20">
        <f>Data!Y177-Data!CF177</f>
        <v>-1.4000000000000057</v>
      </c>
      <c r="V177" s="20">
        <f>Data!Z177-Data!CG177</f>
        <v>-6.5</v>
      </c>
      <c r="W177" s="20">
        <f>Data!AA177-Data!CH177</f>
        <v>-4</v>
      </c>
      <c r="X177" s="20">
        <f>Data!AB177-Data!CI177</f>
        <v>0.161</v>
      </c>
      <c r="Y177" s="20">
        <f>Data!AC177-Data!CJ177</f>
        <v>-5.64</v>
      </c>
      <c r="Z177" s="20">
        <f>Data!AD177-Data!CK177</f>
        <v>-2.5</v>
      </c>
      <c r="AA177" s="20">
        <f>Data!AE177-Data!CL177</f>
        <v>3.1000000000000085</v>
      </c>
      <c r="AB177" s="20">
        <f>Data!AF177-Data!CM177</f>
        <v>-8.19</v>
      </c>
      <c r="AC177" s="20">
        <f>Data!AG177-Data!CN177</f>
        <v>-2.6000000000000085</v>
      </c>
      <c r="AD177" s="20">
        <f>Data!AH177-Data!CO177</f>
        <v>-4.2999999999999972</v>
      </c>
      <c r="AE177" s="20">
        <f>Data!AI177-Data!CP177</f>
        <v>3.8499999999999979E-2</v>
      </c>
      <c r="AF177" s="20">
        <f>Data!AJ177-Data!CQ177</f>
        <v>2.8</v>
      </c>
      <c r="AG177" s="20">
        <f>Data!AK177-Data!CR177</f>
        <v>0.3527777777777778</v>
      </c>
      <c r="AH177" s="20">
        <f>Data!AL177-Data!CS177</f>
        <v>91</v>
      </c>
      <c r="AI177" s="20">
        <f>Data!AM177-Data!CT177</f>
        <v>8.6</v>
      </c>
      <c r="AJ177" s="20">
        <f>Data!AN177-Data!CU177</f>
        <v>-1.65</v>
      </c>
      <c r="AK177" s="20">
        <f>Data!AO177-Data!CV177</f>
        <v>-127</v>
      </c>
      <c r="AL177" s="20">
        <f>Data!AP177-Data!CW177</f>
        <v>-179</v>
      </c>
      <c r="AM177" s="20">
        <f>Data!AQ177-Data!CX177</f>
        <v>-132</v>
      </c>
      <c r="AN177" s="20">
        <f>Data!AR177-Data!CY177</f>
        <v>2.9999999999999971E-2</v>
      </c>
      <c r="AO177" s="20">
        <f>Data!AS177-Data!CZ177</f>
        <v>-44</v>
      </c>
      <c r="AP177" s="20">
        <f>Data!AT177-Data!DA177</f>
        <v>-99</v>
      </c>
      <c r="AQ177" s="20">
        <f>Data!AU177-Data!DB177</f>
        <v>-3.999999999999998E-2</v>
      </c>
      <c r="AR177" s="20">
        <f>Data!AV177-Data!DC177</f>
        <v>-1</v>
      </c>
      <c r="AS177" s="20">
        <f>Data!AW177-Data!DD177</f>
        <v>0</v>
      </c>
      <c r="AT177" s="20">
        <f>Data!AX177-Data!DE177</f>
        <v>-5.0000000000000044E-3</v>
      </c>
      <c r="AU177" s="20">
        <f>Data!AY177-Data!DF177</f>
        <v>-29</v>
      </c>
      <c r="AV177" s="20">
        <f>Data!AZ177-Data!DG177</f>
        <v>-4.9305555555555554</v>
      </c>
      <c r="AW177" s="20">
        <f>Data!BA177-Data!DH177</f>
        <v>-112</v>
      </c>
      <c r="AX177" s="20">
        <f>Data!BB177-Data!DI177</f>
        <v>-19.277777777777779</v>
      </c>
      <c r="AY177" s="20">
        <f>Data!BC177-Data!DJ177</f>
        <v>-11</v>
      </c>
      <c r="AZ177" s="20">
        <f>Data!BD177-Data!DK177</f>
        <v>-6</v>
      </c>
      <c r="BA177" s="20">
        <f>Data!BE177-Data!DL177</f>
        <v>15</v>
      </c>
      <c r="BB177" s="20">
        <f>Data!BF177-Data!DM177</f>
        <v>-38</v>
      </c>
      <c r="BC177" s="20">
        <f>Data!BG177-Data!DN177</f>
        <v>-4</v>
      </c>
      <c r="BD177" s="20">
        <f>Data!BH177-Data!DO177</f>
        <v>-4.2000000000000028</v>
      </c>
      <c r="BE177" s="20">
        <f>Data!BI177-Data!DP177</f>
        <v>-9.8729999999999905</v>
      </c>
      <c r="BF177" s="20">
        <f>Data!BJ177-Data!DQ177</f>
        <v>5.6909999999999998</v>
      </c>
      <c r="BG177" s="20">
        <f>Data!BK177-Data!DR177</f>
        <v>0.30400000000000005</v>
      </c>
      <c r="BH177" s="20">
        <f>Data!BL177-Data!DS177</f>
        <v>-2.4820000000000011</v>
      </c>
      <c r="BI177" s="20">
        <f>Data!BM177-Data!DT177</f>
        <v>0.1419999999999999</v>
      </c>
      <c r="BJ177" s="20">
        <f>Data!BN177-Data!DU177</f>
        <v>-7.1999999999999993</v>
      </c>
      <c r="BK177" s="20">
        <f>Data!BO177-Data!DV177</f>
        <v>1.8000000000000007</v>
      </c>
      <c r="BL177" s="20">
        <f>Data!BP177-Data!DW177</f>
        <v>1.6999999999999997</v>
      </c>
      <c r="BM177" s="20">
        <f>Data!BQ177-Data!DX177</f>
        <v>0.13636363636363669</v>
      </c>
      <c r="BN177" s="20">
        <f>Data!BR177-Data!DY177</f>
        <v>1</v>
      </c>
      <c r="BO177" s="20">
        <f>Data!BS177-Data!DZ177</f>
        <v>-134</v>
      </c>
      <c r="BP177" s="20">
        <f>Data!BT177-Data!EA177</f>
        <v>9.099999999999997E-2</v>
      </c>
      <c r="BQ177" s="20">
        <f>Data!BU177-Data!EB177</f>
        <v>4</v>
      </c>
      <c r="BR177" s="20">
        <f>Data!BV177-Data!EC177</f>
        <v>-112</v>
      </c>
      <c r="BS177" s="20">
        <f>Data!BW177-Data!ED177</f>
        <v>-58</v>
      </c>
      <c r="BT177" s="20">
        <f>Data!BX177-Data!EE177</f>
        <v>-128</v>
      </c>
      <c r="BU177" s="20">
        <f>Data!BY177-Data!EF177</f>
        <v>-38</v>
      </c>
      <c r="BV177" s="20">
        <f>Data!BZ177-Data!EG177</f>
        <v>-74</v>
      </c>
      <c r="BW177" s="20">
        <f>Data!CA177-Data!EH177</f>
        <v>-73.699999999999989</v>
      </c>
      <c r="BX177" s="20">
        <f>Data!CB177-Data!EI177</f>
        <v>-134</v>
      </c>
      <c r="BY177" s="20">
        <f>Data!CC177-Data!EJ177</f>
        <v>-39</v>
      </c>
      <c r="BZ177" s="20">
        <f>Data!EK177</f>
        <v>11454.409999999998</v>
      </c>
      <c r="CA177" s="20">
        <f>Data!EL177</f>
        <v>10930.699999999999</v>
      </c>
      <c r="CB177" s="20">
        <f>Data!EM177</f>
        <v>78.790909090909082</v>
      </c>
      <c r="CC177" s="20">
        <f>Data!EN177</f>
        <v>98.865000000000009</v>
      </c>
      <c r="CD177" s="20">
        <f>Data!EO177</f>
        <v>10.742900000000001</v>
      </c>
      <c r="CE177" s="20">
        <f>Data!EP177</f>
        <v>109.548</v>
      </c>
      <c r="CF177" s="50">
        <f>IF(ISBLANK(Data!EQ177), "", Data!EQ177)</f>
        <v>98</v>
      </c>
      <c r="CG177" s="50">
        <f>IF(ISBLANK(Data!ER177), "", Data!ER177)</f>
        <v>81</v>
      </c>
      <c r="CH177" s="61" t="str">
        <f>IF(ISBLANK(Data!ES177), "", Data!ES177)</f>
        <v>Evansville</v>
      </c>
      <c r="CI177" s="61">
        <f>IF(ISBLANK(Data!ET177), "", Data!ET177)</f>
        <v>179</v>
      </c>
    </row>
    <row r="178" spans="1:87" x14ac:dyDescent="0.45">
      <c r="A178" s="50">
        <f>IF(ISBLANK(Data!A178), "", Data!A178)</f>
        <v>45278</v>
      </c>
      <c r="B178" s="50" t="str">
        <f>IF(ISBLANK(Data!B178), "", Data!B178)</f>
        <v>Little Rock</v>
      </c>
      <c r="C178" s="50">
        <f>IF(ISBLANK(Data!C178), "", Data!C178)</f>
        <v>145</v>
      </c>
      <c r="D178" s="50" t="str">
        <f>IF(ISBLANK(Data!D178), "", Data!D178)</f>
        <v>Murray St.</v>
      </c>
      <c r="E178" s="50">
        <f>IF(ISBLANK(Data!E178), "", Data!E178)</f>
        <v>187</v>
      </c>
      <c r="F178" s="50" t="str">
        <f>IF(ISBLANK(Data!F178), "", Data!F178)</f>
        <v>N</v>
      </c>
      <c r="G178" s="50" t="str">
        <f>IF(ISBLANK(Data!G178), "", Data!G178)</f>
        <v>Little Rock</v>
      </c>
      <c r="H178" s="50" t="str">
        <f>IF(ISBLANK(Data!H178), "", Data!H178)</f>
        <v>Murray St.</v>
      </c>
      <c r="I178" s="50" t="str">
        <f>IF(ISBLANK(Data!I178), "", Data!I178)</f>
        <v>Little Rock</v>
      </c>
      <c r="J178" s="50" t="str">
        <f>IF(ISBLANK(Data!J178), "", Data!J178)</f>
        <v>Murray St.</v>
      </c>
      <c r="K178" s="50" t="str">
        <f>IF(ISBLANK(Data!K178), "", Data!K178)</f>
        <v>Little Rock</v>
      </c>
      <c r="L178" s="50" t="str">
        <f>IF(ISBLANK(Data!L178), "", Data!L178)</f>
        <v>Murray State</v>
      </c>
      <c r="M178" s="50" t="str">
        <f>IF(ISBLANK(Data!M178), "", Data!M178)</f>
        <v>AR Lit Rock</v>
      </c>
      <c r="N178" s="50" t="str">
        <f>IF(ISBLANK(Data!N178), "", Data!N178)</f>
        <v>Murray St</v>
      </c>
      <c r="O178" s="50" t="str">
        <f>IF(ISBLANK(Data!O178), "", Data!O178)</f>
        <v>Little Rock</v>
      </c>
      <c r="P178" s="50" t="str">
        <f>IF(ISBLANK(Data!P178), "", Data!P178)</f>
        <v>Murray St.</v>
      </c>
      <c r="Q178" s="50" t="str">
        <f>IF(ISBLANK(Data!Q178), "", Data!Q178)</f>
        <v>Little Rock</v>
      </c>
      <c r="R178" s="50" t="str">
        <f>IF(ISBLANK(Data!R178), "", Data!R178)</f>
        <v>Murray State</v>
      </c>
      <c r="S178" s="20">
        <f>Data!W178-Data!CD178</f>
        <v>0.15454545454545399</v>
      </c>
      <c r="T178" s="20">
        <f>Data!X178-Data!CE178</f>
        <v>-4.38</v>
      </c>
      <c r="U178" s="20">
        <f>Data!Y178-Data!CF178</f>
        <v>-2.7999999999999972</v>
      </c>
      <c r="V178" s="20">
        <f>Data!Z178-Data!CG178</f>
        <v>1.6000000000000085</v>
      </c>
      <c r="W178" s="20">
        <f>Data!AA178-Data!CH178</f>
        <v>6.5</v>
      </c>
      <c r="X178" s="20">
        <f>Data!AB178-Data!CI178</f>
        <v>5.800000000000001E-2</v>
      </c>
      <c r="Y178" s="20">
        <f>Data!AC178-Data!CJ178</f>
        <v>-5.56</v>
      </c>
      <c r="Z178" s="20">
        <f>Data!AD178-Data!CK178</f>
        <v>-0.80000000000001137</v>
      </c>
      <c r="AA178" s="20">
        <f>Data!AE178-Data!CL178</f>
        <v>4.7000000000000028</v>
      </c>
      <c r="AB178" s="20">
        <f>Data!AF178-Data!CM178</f>
        <v>-5.33</v>
      </c>
      <c r="AC178" s="20">
        <f>Data!AG178-Data!CN178</f>
        <v>-1.9000000000000057</v>
      </c>
      <c r="AD178" s="20">
        <f>Data!AH178-Data!CO178</f>
        <v>3.9000000000000057</v>
      </c>
      <c r="AE178" s="20">
        <f>Data!AI178-Data!CP178</f>
        <v>-0.14350000000000002</v>
      </c>
      <c r="AF178" s="20">
        <f>Data!AJ178-Data!CQ178</f>
        <v>0.40000000000000036</v>
      </c>
      <c r="AG178" s="20">
        <f>Data!AK178-Data!CR178</f>
        <v>0.13737373737373743</v>
      </c>
      <c r="AH178" s="20">
        <f>Data!AL178-Data!CS178</f>
        <v>-16</v>
      </c>
      <c r="AI178" s="20">
        <f>Data!AM178-Data!CT178</f>
        <v>3.0000000000000249E-2</v>
      </c>
      <c r="AJ178" s="20">
        <f>Data!AN178-Data!CU178</f>
        <v>-2.2299999999999995</v>
      </c>
      <c r="AK178" s="20">
        <f>Data!AO178-Data!CV178</f>
        <v>161</v>
      </c>
      <c r="AL178" s="20">
        <f>Data!AP178-Data!CW178</f>
        <v>174</v>
      </c>
      <c r="AM178" s="20">
        <f>Data!AQ178-Data!CX178</f>
        <v>119</v>
      </c>
      <c r="AN178" s="20">
        <f>Data!AR178-Data!CY178</f>
        <v>-1.0000000000000009E-3</v>
      </c>
      <c r="AO178" s="20">
        <f>Data!AS178-Data!CZ178</f>
        <v>1</v>
      </c>
      <c r="AP178" s="20">
        <f>Data!AT178-Data!DA178</f>
        <v>3</v>
      </c>
      <c r="AQ178" s="20">
        <f>Data!AU178-Data!DB178</f>
        <v>0</v>
      </c>
      <c r="AR178" s="20">
        <f>Data!AV178-Data!DC178</f>
        <v>54</v>
      </c>
      <c r="AS178" s="20">
        <f>Data!AW178-Data!DD178</f>
        <v>67</v>
      </c>
      <c r="AT178" s="20">
        <f>Data!AX178-Data!DE178</f>
        <v>2.6000000000000023E-2</v>
      </c>
      <c r="AU178" s="20">
        <f>Data!AY178-Data!DF178</f>
        <v>43</v>
      </c>
      <c r="AV178" s="20">
        <f>Data!AZ178-Data!DG178</f>
        <v>1.9696969696969706</v>
      </c>
      <c r="AW178" s="20">
        <f>Data!BA178-Data!DH178</f>
        <v>56</v>
      </c>
      <c r="AX178" s="20">
        <f>Data!BB178-Data!DI178</f>
        <v>-1.7171717171717162</v>
      </c>
      <c r="AY178" s="20">
        <f>Data!BC178-Data!DJ178</f>
        <v>25</v>
      </c>
      <c r="AZ178" s="20">
        <f>Data!BD178-Data!DK178</f>
        <v>30</v>
      </c>
      <c r="BA178" s="20">
        <f>Data!BE178-Data!DL178</f>
        <v>14</v>
      </c>
      <c r="BB178" s="20">
        <f>Data!BF178-Data!DM178</f>
        <v>35</v>
      </c>
      <c r="BC178" s="20">
        <f>Data!BG178-Data!DN178</f>
        <v>70</v>
      </c>
      <c r="BD178" s="20">
        <f>Data!BH178-Data!DO178</f>
        <v>8.0999999999999943</v>
      </c>
      <c r="BE178" s="20">
        <f>Data!BI178-Data!DP178</f>
        <v>9.3359999999999985</v>
      </c>
      <c r="BF178" s="20">
        <f>Data!BJ178-Data!DQ178</f>
        <v>-1.282</v>
      </c>
      <c r="BG178" s="20">
        <f>Data!BK178-Data!DR178</f>
        <v>-0.18100000000000005</v>
      </c>
      <c r="BH178" s="20">
        <f>Data!BL178-Data!DS178</f>
        <v>2.327</v>
      </c>
      <c r="BI178" s="20">
        <f>Data!BM178-Data!DT178</f>
        <v>0.10199999999999998</v>
      </c>
      <c r="BJ178" s="20">
        <f>Data!BN178-Data!DU178</f>
        <v>-1.8000000000000007</v>
      </c>
      <c r="BK178" s="20">
        <f>Data!BO178-Data!DV178</f>
        <v>4.2999999999999972</v>
      </c>
      <c r="BL178" s="20">
        <f>Data!BP178-Data!DW178</f>
        <v>1.1000000000000001</v>
      </c>
      <c r="BM178" s="20">
        <f>Data!BQ178-Data!DX178</f>
        <v>2.3181818181818183</v>
      </c>
      <c r="BN178" s="20">
        <f>Data!BR178-Data!DY178</f>
        <v>4.9000000000000004</v>
      </c>
      <c r="BO178" s="20">
        <f>Data!BS178-Data!DZ178</f>
        <v>-7</v>
      </c>
      <c r="BP178" s="20">
        <f>Data!BT178-Data!EA178</f>
        <v>8.0000000000000071E-3</v>
      </c>
      <c r="BQ178" s="20">
        <f>Data!BU178-Data!EB178</f>
        <v>-10</v>
      </c>
      <c r="BR178" s="20">
        <f>Data!BV178-Data!EC178</f>
        <v>-1</v>
      </c>
      <c r="BS178" s="20">
        <f>Data!BW178-Data!ED178</f>
        <v>47</v>
      </c>
      <c r="BT178" s="20">
        <f>Data!BX178-Data!EE178</f>
        <v>-18</v>
      </c>
      <c r="BU178" s="20">
        <f>Data!BY178-Data!EF178</f>
        <v>107</v>
      </c>
      <c r="BV178" s="20">
        <f>Data!BZ178-Data!EG178</f>
        <v>61</v>
      </c>
      <c r="BW178" s="20">
        <f>Data!CA178-Data!EH178</f>
        <v>29.600000000000023</v>
      </c>
      <c r="BX178" s="20">
        <f>Data!CB178-Data!EI178</f>
        <v>-13</v>
      </c>
      <c r="BY178" s="20">
        <f>Data!CC178-Data!EJ178</f>
        <v>82</v>
      </c>
      <c r="BZ178" s="20">
        <f>Data!EK178</f>
        <v>11822.36</v>
      </c>
      <c r="CA178" s="20">
        <f>Data!EL178</f>
        <v>12307.800000000001</v>
      </c>
      <c r="CB178" s="20">
        <f>Data!EM178</f>
        <v>52.771500000000003</v>
      </c>
      <c r="CC178" s="20">
        <f>Data!EN178</f>
        <v>64.090909090909093</v>
      </c>
      <c r="CD178" s="20">
        <f>Data!EO178</f>
        <v>14.431999999999999</v>
      </c>
      <c r="CE178" s="20">
        <f>Data!EP178</f>
        <v>113.88</v>
      </c>
      <c r="CF178" s="50">
        <f>IF(ISBLANK(Data!EQ178), "", Data!EQ178)</f>
        <v>80</v>
      </c>
      <c r="CG178" s="50">
        <f>IF(ISBLANK(Data!ER178), "", Data!ER178)</f>
        <v>66</v>
      </c>
      <c r="CH178" s="61" t="str">
        <f>IF(ISBLANK(Data!ES178), "", Data!ES178)</f>
        <v>Little Rock</v>
      </c>
      <c r="CI178" s="61">
        <f>IF(ISBLANK(Data!ET178), "", Data!ET178)</f>
        <v>146</v>
      </c>
    </row>
    <row r="179" spans="1:87" x14ac:dyDescent="0.45">
      <c r="A179" s="50">
        <f>IF(ISBLANK(Data!A179), "", Data!A179)</f>
        <v>45278</v>
      </c>
      <c r="B179" s="50" t="str">
        <f>IF(ISBLANK(Data!B179), "", Data!B179)</f>
        <v>Lamar</v>
      </c>
      <c r="C179" s="50">
        <f>IF(ISBLANK(Data!C179), "", Data!C179)</f>
        <v>139</v>
      </c>
      <c r="D179" s="50" t="str">
        <f>IF(ISBLANK(Data!D179), "", Data!D179)</f>
        <v>Southern Miss</v>
      </c>
      <c r="E179" s="50">
        <f>IF(ISBLANK(Data!E179), "", Data!E179)</f>
        <v>279</v>
      </c>
      <c r="F179" s="50" t="str">
        <f>IF(ISBLANK(Data!F179), "", Data!F179)</f>
        <v>N</v>
      </c>
      <c r="G179" s="50" t="str">
        <f>IF(ISBLANK(Data!G179), "", Data!G179)</f>
        <v>Lamar</v>
      </c>
      <c r="H179" s="50" t="str">
        <f>IF(ISBLANK(Data!H179), "", Data!H179)</f>
        <v>Southern Miss</v>
      </c>
      <c r="I179" s="50" t="str">
        <f>IF(ISBLANK(Data!I179), "", Data!I179)</f>
        <v>Lamar</v>
      </c>
      <c r="J179" s="50" t="str">
        <f>IF(ISBLANK(Data!J179), "", Data!J179)</f>
        <v>Southern Miss</v>
      </c>
      <c r="K179" s="50" t="str">
        <f>IF(ISBLANK(Data!K179), "", Data!K179)</f>
        <v>Lamar</v>
      </c>
      <c r="L179" s="50" t="str">
        <f>IF(ISBLANK(Data!L179), "", Data!L179)</f>
        <v>Southern Mississippi</v>
      </c>
      <c r="M179" s="50" t="str">
        <f>IF(ISBLANK(Data!M179), "", Data!M179)</f>
        <v>Lamar</v>
      </c>
      <c r="N179" s="50" t="str">
        <f>IF(ISBLANK(Data!N179), "", Data!N179)</f>
        <v>S Mississippi</v>
      </c>
      <c r="O179" s="50" t="str">
        <f>IF(ISBLANK(Data!O179), "", Data!O179)</f>
        <v>Lamar</v>
      </c>
      <c r="P179" s="50" t="str">
        <f>IF(ISBLANK(Data!P179), "", Data!P179)</f>
        <v>So. Miss</v>
      </c>
      <c r="Q179" s="50" t="str">
        <f>IF(ISBLANK(Data!Q179), "", Data!Q179)</f>
        <v>Lamar</v>
      </c>
      <c r="R179" s="50" t="str">
        <f>IF(ISBLANK(Data!R179), "", Data!R179)</f>
        <v>Southern Miss</v>
      </c>
      <c r="S179" s="20">
        <f>Data!W179-Data!CD179</f>
        <v>0</v>
      </c>
      <c r="T179" s="20">
        <f>Data!X179-Data!CE179</f>
        <v>-4.74</v>
      </c>
      <c r="U179" s="20">
        <f>Data!Y179-Data!CF179</f>
        <v>0.5</v>
      </c>
      <c r="V179" s="20">
        <f>Data!Z179-Data!CG179</f>
        <v>5.2999999999999972</v>
      </c>
      <c r="W179" s="20">
        <f>Data!AA179-Data!CH179</f>
        <v>3.8999999999999915</v>
      </c>
      <c r="X179" s="20">
        <f>Data!AB179-Data!CI179</f>
        <v>-0.124</v>
      </c>
      <c r="Y179" s="20">
        <f>Data!AC179-Data!CJ179</f>
        <v>-6.28</v>
      </c>
      <c r="Z179" s="20">
        <f>Data!AD179-Data!CK179</f>
        <v>-5.7999999999999972</v>
      </c>
      <c r="AA179" s="20">
        <f>Data!AE179-Data!CL179</f>
        <v>0.5</v>
      </c>
      <c r="AB179" s="20">
        <f>Data!AF179-Data!CM179</f>
        <v>-6.28</v>
      </c>
      <c r="AC179" s="20">
        <f>Data!AG179-Data!CN179</f>
        <v>-0.89999999999999147</v>
      </c>
      <c r="AD179" s="20">
        <f>Data!AH179-Data!CO179</f>
        <v>7.5999999999999943</v>
      </c>
      <c r="AE179" s="20">
        <f>Data!AI179-Data!CP179</f>
        <v>-0.19469999999999998</v>
      </c>
      <c r="AF179" s="20">
        <f>Data!AJ179-Data!CQ179</f>
        <v>-0.10000000000000009</v>
      </c>
      <c r="AG179" s="20">
        <f>Data!AK179-Data!CR179</f>
        <v>3.8888888888888862E-2</v>
      </c>
      <c r="AH179" s="20">
        <f>Data!AL179-Data!CS179</f>
        <v>-71</v>
      </c>
      <c r="AI179" s="20">
        <f>Data!AM179-Data!CT179</f>
        <v>2.3100000000000005</v>
      </c>
      <c r="AJ179" s="20">
        <f>Data!AN179-Data!CU179</f>
        <v>-3.35</v>
      </c>
      <c r="AK179" s="20">
        <f>Data!AO179-Data!CV179</f>
        <v>150</v>
      </c>
      <c r="AL179" s="20">
        <f>Data!AP179-Data!CW179</f>
        <v>109</v>
      </c>
      <c r="AM179" s="20">
        <f>Data!AQ179-Data!CX179</f>
        <v>55</v>
      </c>
      <c r="AN179" s="20">
        <f>Data!AR179-Data!CY179</f>
        <v>3.6000000000000032E-2</v>
      </c>
      <c r="AO179" s="20">
        <f>Data!AS179-Data!CZ179</f>
        <v>33</v>
      </c>
      <c r="AP179" s="20">
        <f>Data!AT179-Data!DA179</f>
        <v>42</v>
      </c>
      <c r="AQ179" s="20">
        <f>Data!AU179-Data!DB179</f>
        <v>8.4000000000000019E-2</v>
      </c>
      <c r="AR179" s="20">
        <f>Data!AV179-Data!DC179</f>
        <v>25</v>
      </c>
      <c r="AS179" s="20">
        <f>Data!AW179-Data!DD179</f>
        <v>13</v>
      </c>
      <c r="AT179" s="20">
        <f>Data!AX179-Data!DE179</f>
        <v>7.2999999999999954E-2</v>
      </c>
      <c r="AU179" s="20">
        <f>Data!AY179-Data!DF179</f>
        <v>8</v>
      </c>
      <c r="AV179" s="20">
        <f>Data!AZ179-Data!DG179</f>
        <v>-0.875</v>
      </c>
      <c r="AW179" s="20">
        <f>Data!BA179-Data!DH179</f>
        <v>14</v>
      </c>
      <c r="AX179" s="20">
        <f>Data!BB179-Data!DI179</f>
        <v>-3.75</v>
      </c>
      <c r="AY179" s="20">
        <f>Data!BC179-Data!DJ179</f>
        <v>51</v>
      </c>
      <c r="AZ179" s="20">
        <f>Data!BD179-Data!DK179</f>
        <v>-9</v>
      </c>
      <c r="BA179" s="20">
        <f>Data!BE179-Data!DL179</f>
        <v>-7</v>
      </c>
      <c r="BB179" s="20">
        <f>Data!BF179-Data!DM179</f>
        <v>24</v>
      </c>
      <c r="BC179" s="20">
        <f>Data!BG179-Data!DN179</f>
        <v>31</v>
      </c>
      <c r="BD179" s="20">
        <f>Data!BH179-Data!DO179</f>
        <v>15</v>
      </c>
      <c r="BE179" s="20">
        <f>Data!BI179-Data!DP179</f>
        <v>10.899999999999991</v>
      </c>
      <c r="BF179" s="20">
        <f>Data!BJ179-Data!DQ179</f>
        <v>4.0999999999999996</v>
      </c>
      <c r="BG179" s="20">
        <f>Data!BK179-Data!DR179</f>
        <v>0.17999999999999994</v>
      </c>
      <c r="BH179" s="20">
        <f>Data!BL179-Data!DS179</f>
        <v>2.3999999999999986</v>
      </c>
      <c r="BI179" s="20">
        <f>Data!BM179-Data!DT179</f>
        <v>-0.19499999999999995</v>
      </c>
      <c r="BJ179" s="20">
        <f>Data!BN179-Data!DU179</f>
        <v>4.1999999999999993</v>
      </c>
      <c r="BK179" s="20">
        <f>Data!BO179-Data!DV179</f>
        <v>1.3000000000000007</v>
      </c>
      <c r="BL179" s="20">
        <f>Data!BP179-Data!DW179</f>
        <v>-0.69999999999999973</v>
      </c>
      <c r="BM179" s="20">
        <f>Data!BQ179-Data!DX179</f>
        <v>-0.90000000000000036</v>
      </c>
      <c r="BN179" s="20">
        <f>Data!BR179-Data!DY179</f>
        <v>3.1000000000000014</v>
      </c>
      <c r="BO179" s="20">
        <f>Data!BS179-Data!DZ179</f>
        <v>-40</v>
      </c>
      <c r="BP179" s="20">
        <f>Data!BT179-Data!EA179</f>
        <v>2.5000000000000022E-2</v>
      </c>
      <c r="BQ179" s="20">
        <f>Data!BU179-Data!EB179</f>
        <v>-14</v>
      </c>
      <c r="BR179" s="20">
        <f>Data!BV179-Data!EC179</f>
        <v>-47</v>
      </c>
      <c r="BS179" s="20">
        <f>Data!BW179-Data!ED179</f>
        <v>139</v>
      </c>
      <c r="BT179" s="20">
        <f>Data!BX179-Data!EE179</f>
        <v>16</v>
      </c>
      <c r="BU179" s="20">
        <f>Data!BY179-Data!EF179</f>
        <v>48</v>
      </c>
      <c r="BV179" s="20">
        <f>Data!BZ179-Data!EG179</f>
        <v>58</v>
      </c>
      <c r="BW179" s="20">
        <f>Data!CA179-Data!EH179</f>
        <v>47.5</v>
      </c>
      <c r="BX179" s="20">
        <f>Data!CB179-Data!EI179</f>
        <v>-35</v>
      </c>
      <c r="BY179" s="20">
        <f>Data!CC179-Data!EJ179</f>
        <v>161</v>
      </c>
      <c r="BZ179" s="20">
        <f>Data!EK179</f>
        <v>11074.84</v>
      </c>
      <c r="CA179" s="20">
        <f>Data!EL179</f>
        <v>11567.82</v>
      </c>
      <c r="CB179" s="20">
        <f>Data!EM179</f>
        <v>113.71000000000001</v>
      </c>
      <c r="CC179" s="20">
        <f>Data!EN179</f>
        <v>83.62</v>
      </c>
      <c r="CD179" s="20">
        <f>Data!EO179</f>
        <v>14.263600000000002</v>
      </c>
      <c r="CE179" s="20">
        <f>Data!EP179</f>
        <v>134.82</v>
      </c>
      <c r="CF179" s="50">
        <f>IF(ISBLANK(Data!EQ179), "", Data!EQ179)</f>
        <v>79</v>
      </c>
      <c r="CG179" s="50">
        <f>IF(ISBLANK(Data!ER179), "", Data!ER179)</f>
        <v>82</v>
      </c>
      <c r="CH179" s="61" t="str">
        <f>IF(ISBLANK(Data!ES179), "", Data!ES179)</f>
        <v>Southern Miss</v>
      </c>
      <c r="CI179" s="61">
        <f>IF(ISBLANK(Data!ET179), "", Data!ET179)</f>
        <v>161</v>
      </c>
    </row>
    <row r="180" spans="1:87" x14ac:dyDescent="0.45">
      <c r="A180" s="50">
        <f>IF(ISBLANK(Data!A180), "", Data!A180)</f>
        <v>45278</v>
      </c>
      <c r="B180" s="50" t="str">
        <f>IF(ISBLANK(Data!B180), "", Data!B180)</f>
        <v>Cal Poly</v>
      </c>
      <c r="C180" s="50">
        <f>IF(ISBLANK(Data!C180), "", Data!C180)</f>
        <v>37</v>
      </c>
      <c r="D180" s="50" t="str">
        <f>IF(ISBLANK(Data!D180), "", Data!D180)</f>
        <v>Eastern Washington</v>
      </c>
      <c r="E180" s="50">
        <f>IF(ISBLANK(Data!E180), "", Data!E180)</f>
        <v>81</v>
      </c>
      <c r="F180" s="50" t="str">
        <f>IF(ISBLANK(Data!F180), "", Data!F180)</f>
        <v>N</v>
      </c>
      <c r="G180" s="50" t="str">
        <f>IF(ISBLANK(Data!G180), "", Data!G180)</f>
        <v>Cal Poly</v>
      </c>
      <c r="H180" s="50" t="str">
        <f>IF(ISBLANK(Data!H180), "", Data!H180)</f>
        <v>Eastern Washington</v>
      </c>
      <c r="I180" s="50" t="str">
        <f>IF(ISBLANK(Data!I180), "", Data!I180)</f>
        <v>Cal Poly</v>
      </c>
      <c r="J180" s="50" t="str">
        <f>IF(ISBLANK(Data!J180), "", Data!J180)</f>
        <v>Eastern Washington</v>
      </c>
      <c r="K180" s="50" t="str">
        <f>IF(ISBLANK(Data!K180), "", Data!K180)</f>
        <v>Cal Poly</v>
      </c>
      <c r="L180" s="50" t="str">
        <f>IF(ISBLANK(Data!L180), "", Data!L180)</f>
        <v>Eastern Washington</v>
      </c>
      <c r="M180" s="50" t="str">
        <f>IF(ISBLANK(Data!M180), "", Data!M180)</f>
        <v>Cal Poly</v>
      </c>
      <c r="N180" s="50" t="str">
        <f>IF(ISBLANK(Data!N180), "", Data!N180)</f>
        <v>E Washingtn</v>
      </c>
      <c r="O180" s="50" t="str">
        <f>IF(ISBLANK(Data!O180), "", Data!O180)</f>
        <v>Cal Poly</v>
      </c>
      <c r="P180" s="50" t="str">
        <f>IF(ISBLANK(Data!P180), "", Data!P180)</f>
        <v>E. Washington</v>
      </c>
      <c r="Q180" s="50" t="str">
        <f>IF(ISBLANK(Data!Q180), "", Data!Q180)</f>
        <v>Cal Poly</v>
      </c>
      <c r="R180" s="50" t="str">
        <f>IF(ISBLANK(Data!R180), "", Data!R180)</f>
        <v>Eastern Washington</v>
      </c>
      <c r="S180" s="20">
        <f>Data!W180-Data!CD180</f>
        <v>-3.3333333333332993E-2</v>
      </c>
      <c r="T180" s="20">
        <f>Data!X180-Data!CE180</f>
        <v>-13.290000000000001</v>
      </c>
      <c r="U180" s="20">
        <f>Data!Y180-Data!CF180</f>
        <v>-11</v>
      </c>
      <c r="V180" s="20">
        <f>Data!Z180-Data!CG180</f>
        <v>2.3000000000000114</v>
      </c>
      <c r="W180" s="20">
        <f>Data!AA180-Data!CH180</f>
        <v>-5.7999999999999972</v>
      </c>
      <c r="X180" s="20">
        <f>Data!AB180-Data!CI180</f>
        <v>5.6000000000000001E-2</v>
      </c>
      <c r="Y180" s="20">
        <f>Data!AC180-Data!CJ180</f>
        <v>-14.85</v>
      </c>
      <c r="Z180" s="20">
        <f>Data!AD180-Data!CK180</f>
        <v>-7.4000000000000057</v>
      </c>
      <c r="AA180" s="20">
        <f>Data!AE180-Data!CL180</f>
        <v>7.5</v>
      </c>
      <c r="AB180" s="20">
        <f>Data!AF180-Data!CM180</f>
        <v>-14.85</v>
      </c>
      <c r="AC180" s="20">
        <f>Data!AG180-Data!CN180</f>
        <v>-12.099999999999994</v>
      </c>
      <c r="AD180" s="20">
        <f>Data!AH180-Data!CO180</f>
        <v>3</v>
      </c>
      <c r="AE180" s="20">
        <f>Data!AI180-Data!CP180</f>
        <v>-0.31040000000000001</v>
      </c>
      <c r="AF180" s="20">
        <f>Data!AJ180-Data!CQ180</f>
        <v>-3</v>
      </c>
      <c r="AG180" s="20">
        <f>Data!AK180-Data!CR180</f>
        <v>-0.25396825396825401</v>
      </c>
      <c r="AH180" s="20">
        <f>Data!AL180-Data!CS180</f>
        <v>-146</v>
      </c>
      <c r="AI180" s="20">
        <f>Data!AM180-Data!CT180</f>
        <v>-5.63</v>
      </c>
      <c r="AJ180" s="20">
        <f>Data!AN180-Data!CU180</f>
        <v>-10.53</v>
      </c>
      <c r="AK180" s="20">
        <f>Data!AO180-Data!CV180</f>
        <v>-34</v>
      </c>
      <c r="AL180" s="20">
        <f>Data!AP180-Data!CW180</f>
        <v>57</v>
      </c>
      <c r="AM180" s="20">
        <f>Data!AQ180-Data!CX180</f>
        <v>41</v>
      </c>
      <c r="AN180" s="20">
        <f>Data!AR180-Data!CY180</f>
        <v>-5.8999999999999997E-2</v>
      </c>
      <c r="AO180" s="20">
        <f>Data!AS180-Data!CZ180</f>
        <v>-29</v>
      </c>
      <c r="AP180" s="20">
        <f>Data!AT180-Data!DA180</f>
        <v>-71</v>
      </c>
      <c r="AQ180" s="20">
        <f>Data!AU180-Data!DB180</f>
        <v>-2.5999999999999968E-2</v>
      </c>
      <c r="AR180" s="20">
        <f>Data!AV180-Data!DC180</f>
        <v>23</v>
      </c>
      <c r="AS180" s="20">
        <f>Data!AW180-Data!DD180</f>
        <v>32</v>
      </c>
      <c r="AT180" s="20">
        <f>Data!AX180-Data!DE180</f>
        <v>2.0000000000000018E-3</v>
      </c>
      <c r="AU180" s="20">
        <f>Data!AY180-Data!DF180</f>
        <v>22</v>
      </c>
      <c r="AV180" s="20">
        <f>Data!AZ180-Data!DG180</f>
        <v>0.25396825396825307</v>
      </c>
      <c r="AW180" s="20">
        <f>Data!BA180-Data!DH180</f>
        <v>20</v>
      </c>
      <c r="AX180" s="20">
        <f>Data!BB180-Data!DI180</f>
        <v>-7.4603174603174551</v>
      </c>
      <c r="AY180" s="20">
        <f>Data!BC180-Data!DJ180</f>
        <v>-82</v>
      </c>
      <c r="AZ180" s="20">
        <f>Data!BD180-Data!DK180</f>
        <v>1</v>
      </c>
      <c r="BA180" s="20">
        <f>Data!BE180-Data!DL180</f>
        <v>5</v>
      </c>
      <c r="BB180" s="20">
        <f>Data!BF180-Data!DM180</f>
        <v>0</v>
      </c>
      <c r="BC180" s="20">
        <f>Data!BG180-Data!DN180</f>
        <v>25</v>
      </c>
      <c r="BD180" s="20">
        <f>Data!BH180-Data!DO180</f>
        <v>-11.099999999999994</v>
      </c>
      <c r="BE180" s="20">
        <f>Data!BI180-Data!DP180</f>
        <v>-1.9889999999999901</v>
      </c>
      <c r="BF180" s="20">
        <f>Data!BJ180-Data!DQ180</f>
        <v>-9.1440000000000001</v>
      </c>
      <c r="BG180" s="20">
        <f>Data!BK180-Data!DR180</f>
        <v>-0.66100000000000003</v>
      </c>
      <c r="BH180" s="20">
        <f>Data!BL180-Data!DS180</f>
        <v>-1.3780000000000001</v>
      </c>
      <c r="BI180" s="20">
        <f>Data!BM180-Data!DT180</f>
        <v>8.0000000000000071E-3</v>
      </c>
      <c r="BJ180" s="20">
        <f>Data!BN180-Data!DU180</f>
        <v>-9.6999999999999993</v>
      </c>
      <c r="BK180" s="20">
        <f>Data!BO180-Data!DV180</f>
        <v>1.5</v>
      </c>
      <c r="BL180" s="20">
        <f>Data!BP180-Data!DW180</f>
        <v>0.20000000000000018</v>
      </c>
      <c r="BM180" s="20">
        <f>Data!BQ180-Data!DX180</f>
        <v>-0.52222222222222214</v>
      </c>
      <c r="BN180" s="20">
        <f>Data!BR180-Data!DY180</f>
        <v>0.5</v>
      </c>
      <c r="BO180" s="20">
        <f>Data!BS180-Data!DZ180</f>
        <v>178</v>
      </c>
      <c r="BP180" s="20">
        <f>Data!BT180-Data!EA180</f>
        <v>-0.11700000000000005</v>
      </c>
      <c r="BQ180" s="20">
        <f>Data!BU180-Data!EB180</f>
        <v>-4</v>
      </c>
      <c r="BR180" s="20">
        <f>Data!BV180-Data!EC180</f>
        <v>73</v>
      </c>
      <c r="BS180" s="20">
        <f>Data!BW180-Data!ED180</f>
        <v>151</v>
      </c>
      <c r="BT180" s="20">
        <f>Data!BX180-Data!EE180</f>
        <v>145</v>
      </c>
      <c r="BU180" s="20">
        <f>Data!BY180-Data!EF180</f>
        <v>180</v>
      </c>
      <c r="BV180" s="20">
        <f>Data!BZ180-Data!EG180</f>
        <v>141</v>
      </c>
      <c r="BW180" s="20">
        <f>Data!CA180-Data!EH180</f>
        <v>114.5</v>
      </c>
      <c r="BX180" s="20">
        <f>Data!CB180-Data!EI180</f>
        <v>177</v>
      </c>
      <c r="BY180" s="20">
        <f>Data!CC180-Data!EJ180</f>
        <v>214</v>
      </c>
      <c r="BZ180" s="20">
        <f>Data!EK180</f>
        <v>10473.599999999999</v>
      </c>
      <c r="CA180" s="20">
        <f>Data!EL180</f>
        <v>11919.800000000001</v>
      </c>
      <c r="CB180" s="20">
        <f>Data!EM180</f>
        <v>77.155555555555566</v>
      </c>
      <c r="CC180" s="20">
        <f>Data!EN180</f>
        <v>78.534600000000012</v>
      </c>
      <c r="CD180" s="20">
        <f>Data!EO180</f>
        <v>14.311199999999999</v>
      </c>
      <c r="CE180" s="20">
        <f>Data!EP180</f>
        <v>125.66399999999999</v>
      </c>
      <c r="CF180" s="50">
        <f>IF(ISBLANK(Data!EQ180), "", Data!EQ180)</f>
        <v>53</v>
      </c>
      <c r="CG180" s="50">
        <f>IF(ISBLANK(Data!ER180), "", Data!ER180)</f>
        <v>62</v>
      </c>
      <c r="CH180" s="61" t="str">
        <f>IF(ISBLANK(Data!ES180), "", Data!ES180)</f>
        <v>Eastern Washington</v>
      </c>
      <c r="CI180" s="61">
        <f>IF(ISBLANK(Data!ET180), "", Data!ET180)</f>
        <v>115</v>
      </c>
    </row>
    <row r="181" spans="1:87" x14ac:dyDescent="0.45">
      <c r="A181" s="50">
        <f>IF(ISBLANK(Data!A181), "", Data!A181)</f>
        <v>45278</v>
      </c>
      <c r="B181" s="50" t="str">
        <f>IF(ISBLANK(Data!B181), "", Data!B181)</f>
        <v>Jacksonville</v>
      </c>
      <c r="C181" s="50">
        <f>IF(ISBLANK(Data!C181), "", Data!C181)</f>
        <v>129</v>
      </c>
      <c r="D181" s="50" t="str">
        <f>IF(ISBLANK(Data!D181), "", Data!D181)</f>
        <v>Louisiana Monroe</v>
      </c>
      <c r="E181" s="50">
        <f>IF(ISBLANK(Data!E181), "", Data!E181)</f>
        <v>150</v>
      </c>
      <c r="F181" s="50" t="str">
        <f>IF(ISBLANK(Data!F181), "", Data!F181)</f>
        <v>N</v>
      </c>
      <c r="G181" s="50" t="str">
        <f>IF(ISBLANK(Data!G181), "", Data!G181)</f>
        <v>Jacksonville</v>
      </c>
      <c r="H181" s="50" t="str">
        <f>IF(ISBLANK(Data!H181), "", Data!H181)</f>
        <v>Louisiana Monroe</v>
      </c>
      <c r="I181" s="50" t="str">
        <f>IF(ISBLANK(Data!I181), "", Data!I181)</f>
        <v>Jacksonville</v>
      </c>
      <c r="J181" s="50" t="str">
        <f>IF(ISBLANK(Data!J181), "", Data!J181)</f>
        <v>Louisiana Monroe</v>
      </c>
      <c r="K181" s="50" t="str">
        <f>IF(ISBLANK(Data!K181), "", Data!K181)</f>
        <v>Jacksonville</v>
      </c>
      <c r="L181" s="50" t="str">
        <f>IF(ISBLANK(Data!L181), "", Data!L181)</f>
        <v>Louisiana-Monroe</v>
      </c>
      <c r="M181" s="50" t="str">
        <f>IF(ISBLANK(Data!M181), "", Data!M181)</f>
        <v>Jacksonville</v>
      </c>
      <c r="N181" s="50" t="str">
        <f>IF(ISBLANK(Data!N181), "", Data!N181)</f>
        <v>UL Monroe</v>
      </c>
      <c r="O181" s="50" t="str">
        <f>IF(ISBLANK(Data!O181), "", Data!O181)</f>
        <v>Jacksonville</v>
      </c>
      <c r="P181" s="50" t="str">
        <f>IF(ISBLANK(Data!P181), "", Data!P181)</f>
        <v>UL-Monroe</v>
      </c>
      <c r="Q181" s="50" t="str">
        <f>IF(ISBLANK(Data!Q181), "", Data!Q181)</f>
        <v>Jacksonville</v>
      </c>
      <c r="R181" s="50" t="str">
        <f>IF(ISBLANK(Data!R181), "", Data!R181)</f>
        <v>ULM</v>
      </c>
      <c r="S181" s="20">
        <f>Data!W181-Data!CD181</f>
        <v>0.26666666666666694</v>
      </c>
      <c r="T181" s="20">
        <f>Data!X181-Data!CE181</f>
        <v>4.1899999999999995</v>
      </c>
      <c r="U181" s="20">
        <f>Data!Y181-Data!CF181</f>
        <v>4.3999999999999915</v>
      </c>
      <c r="V181" s="20">
        <f>Data!Z181-Data!CG181</f>
        <v>0.20000000000000284</v>
      </c>
      <c r="W181" s="20">
        <f>Data!AA181-Data!CH181</f>
        <v>0.59999999999999432</v>
      </c>
      <c r="X181" s="20">
        <f>Data!AB181-Data!CI181</f>
        <v>0.222</v>
      </c>
      <c r="Y181" s="20">
        <f>Data!AC181-Data!CJ181</f>
        <v>-6.24</v>
      </c>
      <c r="Z181" s="20">
        <f>Data!AD181-Data!CK181</f>
        <v>-2.7000000000000028</v>
      </c>
      <c r="AA181" s="20">
        <f>Data!AE181-Data!CL181</f>
        <v>3.5</v>
      </c>
      <c r="AB181" s="20">
        <f>Data!AF181-Data!CM181</f>
        <v>-6.24</v>
      </c>
      <c r="AC181" s="20">
        <f>Data!AG181-Data!CN181</f>
        <v>0.90000000000000568</v>
      </c>
      <c r="AD181" s="20">
        <f>Data!AH181-Data!CO181</f>
        <v>-0.39999999999999147</v>
      </c>
      <c r="AE181" s="20">
        <f>Data!AI181-Data!CP181</f>
        <v>2.6900000000000007E-2</v>
      </c>
      <c r="AF181" s="20">
        <f>Data!AJ181-Data!CQ181</f>
        <v>1.9</v>
      </c>
      <c r="AG181" s="20">
        <f>Data!AK181-Data!CR181</f>
        <v>0.33492063492063495</v>
      </c>
      <c r="AH181" s="20">
        <f>Data!AL181-Data!CS181</f>
        <v>78</v>
      </c>
      <c r="AI181" s="20">
        <f>Data!AM181-Data!CT181</f>
        <v>-0.59000000000000163</v>
      </c>
      <c r="AJ181" s="20">
        <f>Data!AN181-Data!CU181</f>
        <v>-4.79</v>
      </c>
      <c r="AK181" s="20">
        <f>Data!AO181-Data!CV181</f>
        <v>199</v>
      </c>
      <c r="AL181" s="20">
        <f>Data!AP181-Data!CW181</f>
        <v>158</v>
      </c>
      <c r="AM181" s="20">
        <f>Data!AQ181-Data!CX181</f>
        <v>110</v>
      </c>
      <c r="AN181" s="20">
        <f>Data!AR181-Data!CY181</f>
        <v>1.9000000000000017E-2</v>
      </c>
      <c r="AO181" s="20">
        <f>Data!AS181-Data!CZ181</f>
        <v>8</v>
      </c>
      <c r="AP181" s="20">
        <f>Data!AT181-Data!DA181</f>
        <v>35</v>
      </c>
      <c r="AQ181" s="20">
        <f>Data!AU181-Data!DB181</f>
        <v>-1.2000000000000011E-2</v>
      </c>
      <c r="AR181" s="20">
        <f>Data!AV181-Data!DC181</f>
        <v>69</v>
      </c>
      <c r="AS181" s="20">
        <f>Data!AW181-Data!DD181</f>
        <v>87</v>
      </c>
      <c r="AT181" s="20">
        <f>Data!AX181-Data!DE181</f>
        <v>5.1999999999999935E-2</v>
      </c>
      <c r="AU181" s="20">
        <f>Data!AY181-Data!DF181</f>
        <v>13</v>
      </c>
      <c r="AV181" s="20">
        <f>Data!AZ181-Data!DG181</f>
        <v>-2.587301587301587</v>
      </c>
      <c r="AW181" s="20">
        <f>Data!BA181-Data!DH181</f>
        <v>79</v>
      </c>
      <c r="AX181" s="20">
        <f>Data!BB181-Data!DI181</f>
        <v>-2.5555555555555571</v>
      </c>
      <c r="AY181" s="20">
        <f>Data!BC181-Data!DJ181</f>
        <v>-14</v>
      </c>
      <c r="AZ181" s="20">
        <f>Data!BD181-Data!DK181</f>
        <v>24</v>
      </c>
      <c r="BA181" s="20">
        <f>Data!BE181-Data!DL181</f>
        <v>8</v>
      </c>
      <c r="BB181" s="20">
        <f>Data!BF181-Data!DM181</f>
        <v>41</v>
      </c>
      <c r="BC181" s="20">
        <f>Data!BG181-Data!DN181</f>
        <v>65</v>
      </c>
      <c r="BD181" s="20">
        <f>Data!BH181-Data!DO181</f>
        <v>5</v>
      </c>
      <c r="BE181" s="20">
        <f>Data!BI181-Data!DP181</f>
        <v>1.070999999999998</v>
      </c>
      <c r="BF181" s="20">
        <f>Data!BJ181-Data!DQ181</f>
        <v>3.9489999999999998</v>
      </c>
      <c r="BG181" s="20">
        <f>Data!BK181-Data!DR181</f>
        <v>-0.39900000000000002</v>
      </c>
      <c r="BH181" s="20">
        <f>Data!BL181-Data!DS181</f>
        <v>1.3230000000000004</v>
      </c>
      <c r="BI181" s="20">
        <f>Data!BM181-Data!DT181</f>
        <v>-1.100000000000001E-2</v>
      </c>
      <c r="BJ181" s="20">
        <f>Data!BN181-Data!DU181</f>
        <v>-0.59999999999999787</v>
      </c>
      <c r="BK181" s="20">
        <f>Data!BO181-Data!DV181</f>
        <v>4.5999999999999979</v>
      </c>
      <c r="BL181" s="20">
        <f>Data!BP181-Data!DW181</f>
        <v>0.20000000000000018</v>
      </c>
      <c r="BM181" s="20">
        <f>Data!BQ181-Data!DX181</f>
        <v>0.66666666666666607</v>
      </c>
      <c r="BN181" s="20">
        <f>Data!BR181-Data!DY181</f>
        <v>2.3000000000000007</v>
      </c>
      <c r="BO181" s="20">
        <f>Data!BS181-Data!DZ181</f>
        <v>7</v>
      </c>
      <c r="BP181" s="20">
        <f>Data!BT181-Data!EA181</f>
        <v>-3.0000000000000027E-3</v>
      </c>
      <c r="BQ181" s="20">
        <f>Data!BU181-Data!EB181</f>
        <v>-2</v>
      </c>
      <c r="BR181" s="20">
        <f>Data!BV181-Data!EC181</f>
        <v>-7</v>
      </c>
      <c r="BS181" s="20">
        <f>Data!BW181-Data!ED181</f>
        <v>-103</v>
      </c>
      <c r="BT181" s="20">
        <f>Data!BX181-Data!EE181</f>
        <v>-102</v>
      </c>
      <c r="BU181" s="20">
        <f>Data!BY181-Data!EF181</f>
        <v>-58</v>
      </c>
      <c r="BV181" s="20">
        <f>Data!BZ181-Data!EG181</f>
        <v>-31</v>
      </c>
      <c r="BW181" s="20">
        <f>Data!CA181-Data!EH181</f>
        <v>-48.800000000000011</v>
      </c>
      <c r="BX181" s="20">
        <f>Data!CB181-Data!EI181</f>
        <v>-34</v>
      </c>
      <c r="BY181" s="20">
        <f>Data!CC181-Data!EJ181</f>
        <v>-49</v>
      </c>
      <c r="BZ181" s="20">
        <f>Data!EK181</f>
        <v>11116.56</v>
      </c>
      <c r="CA181" s="20">
        <f>Data!EL181</f>
        <v>10655.560000000001</v>
      </c>
      <c r="CB181" s="20">
        <f>Data!EM181</f>
        <v>121.20833333333334</v>
      </c>
      <c r="CC181" s="20">
        <f>Data!EN181</f>
        <v>118.99799999999999</v>
      </c>
      <c r="CD181" s="20">
        <f>Data!EO181</f>
        <v>14.188200000000002</v>
      </c>
      <c r="CE181" s="20">
        <f>Data!EP181</f>
        <v>123.532</v>
      </c>
      <c r="CF181" s="50">
        <f>IF(ISBLANK(Data!EQ181), "", Data!EQ181)</f>
        <v>75</v>
      </c>
      <c r="CG181" s="50">
        <f>IF(ISBLANK(Data!ER181), "", Data!ER181)</f>
        <v>65</v>
      </c>
      <c r="CH181" s="61" t="str">
        <f>IF(ISBLANK(Data!ES181), "", Data!ES181)</f>
        <v>Jacksonville</v>
      </c>
      <c r="CI181" s="61">
        <f>IF(ISBLANK(Data!ET181), "", Data!ET181)</f>
        <v>140</v>
      </c>
    </row>
    <row r="182" spans="1:87" x14ac:dyDescent="0.45">
      <c r="A182" s="50">
        <f>IF(ISBLANK(Data!A182), "", Data!A182)</f>
        <v>45279</v>
      </c>
      <c r="B182" s="50" t="str">
        <f>IF(ISBLANK(Data!B182), "", Data!B182)</f>
        <v>Valparaiso</v>
      </c>
      <c r="C182" s="50">
        <f>IF(ISBLANK(Data!C182), "", Data!C182)</f>
        <v>335</v>
      </c>
      <c r="D182" s="50" t="str">
        <f>IF(ISBLANK(Data!D182), "", Data!D182)</f>
        <v>Samford</v>
      </c>
      <c r="E182" s="50">
        <f>IF(ISBLANK(Data!E182), "", Data!E182)</f>
        <v>257</v>
      </c>
      <c r="F182" s="50" t="str">
        <f>IF(ISBLANK(Data!F182), "", Data!F182)</f>
        <v>N</v>
      </c>
      <c r="G182" s="50" t="str">
        <f>IF(ISBLANK(Data!G182), "", Data!G182)</f>
        <v>Valparaiso</v>
      </c>
      <c r="H182" s="50" t="str">
        <f>IF(ISBLANK(Data!H182), "", Data!H182)</f>
        <v>Samford</v>
      </c>
      <c r="I182" s="50" t="str">
        <f>IF(ISBLANK(Data!I182), "", Data!I182)</f>
        <v>Valparaiso</v>
      </c>
      <c r="J182" s="50" t="str">
        <f>IF(ISBLANK(Data!J182), "", Data!J182)</f>
        <v>Samford</v>
      </c>
      <c r="K182" s="50" t="str">
        <f>IF(ISBLANK(Data!K182), "", Data!K182)</f>
        <v>Valparaiso</v>
      </c>
      <c r="L182" s="50" t="str">
        <f>IF(ISBLANK(Data!L182), "", Data!L182)</f>
        <v>Samford</v>
      </c>
      <c r="M182" s="50" t="str">
        <f>IF(ISBLANK(Data!M182), "", Data!M182)</f>
        <v>Valparaiso</v>
      </c>
      <c r="N182" s="50" t="str">
        <f>IF(ISBLANK(Data!N182), "", Data!N182)</f>
        <v>Samford</v>
      </c>
      <c r="O182" s="50" t="str">
        <f>IF(ISBLANK(Data!O182), "", Data!O182)</f>
        <v>Valparaiso</v>
      </c>
      <c r="P182" s="50" t="str">
        <f>IF(ISBLANK(Data!P182), "", Data!P182)</f>
        <v>Samford</v>
      </c>
      <c r="Q182" s="50" t="str">
        <f>IF(ISBLANK(Data!Q182), "", Data!Q182)</f>
        <v>Valparaiso</v>
      </c>
      <c r="R182" s="50" t="str">
        <f>IF(ISBLANK(Data!R182), "", Data!R182)</f>
        <v>Samford</v>
      </c>
      <c r="S182" s="20">
        <f>Data!W182-Data!CD182</f>
        <v>-0.45454545454545403</v>
      </c>
      <c r="T182" s="20">
        <f>Data!X182-Data!CE182</f>
        <v>-17.009999999999998</v>
      </c>
      <c r="U182" s="20">
        <f>Data!Y182-Data!CF182</f>
        <v>-15.299999999999997</v>
      </c>
      <c r="V182" s="20">
        <f>Data!Z182-Data!CG182</f>
        <v>1.7000000000000028</v>
      </c>
      <c r="W182" s="20">
        <f>Data!AA182-Data!CH182</f>
        <v>-8.0999999999999943</v>
      </c>
      <c r="X182" s="20">
        <f>Data!AB182-Data!CI182</f>
        <v>-0.17799999999999999</v>
      </c>
      <c r="Y182" s="20">
        <f>Data!AC182-Data!CJ182</f>
        <v>4.82</v>
      </c>
      <c r="Z182" s="20">
        <f>Data!AD182-Data!CK182</f>
        <v>1.6999999999999886</v>
      </c>
      <c r="AA182" s="20">
        <f>Data!AE182-Data!CL182</f>
        <v>-3</v>
      </c>
      <c r="AB182" s="20">
        <f>Data!AF182-Data!CM182</f>
        <v>0.99000000000000021</v>
      </c>
      <c r="AC182" s="20">
        <f>Data!AG182-Data!CN182</f>
        <v>-14.399999999999991</v>
      </c>
      <c r="AD182" s="20">
        <f>Data!AH182-Data!CO182</f>
        <v>1.5999999999999943</v>
      </c>
      <c r="AE182" s="20">
        <f>Data!AI182-Data!CP182</f>
        <v>-0.39550000000000002</v>
      </c>
      <c r="AF182" s="20">
        <f>Data!AJ182-Data!CQ182</f>
        <v>-4.8</v>
      </c>
      <c r="AG182" s="20">
        <f>Data!AK182-Data!CR182</f>
        <v>-0.4777777777777778</v>
      </c>
      <c r="AH182" s="20">
        <f>Data!AL182-Data!CS182</f>
        <v>-256</v>
      </c>
      <c r="AI182" s="20">
        <f>Data!AM182-Data!CT182</f>
        <v>-13.39</v>
      </c>
      <c r="AJ182" s="20">
        <f>Data!AN182-Data!CU182</f>
        <v>0.35999999999999988</v>
      </c>
      <c r="AK182" s="20">
        <f>Data!AO182-Data!CV182</f>
        <v>-267</v>
      </c>
      <c r="AL182" s="20">
        <f>Data!AP182-Data!CW182</f>
        <v>-86</v>
      </c>
      <c r="AM182" s="20">
        <f>Data!AQ182-Data!CX182</f>
        <v>-45</v>
      </c>
      <c r="AN182" s="20">
        <f>Data!AR182-Data!CY182</f>
        <v>-8.9999999999999969E-2</v>
      </c>
      <c r="AO182" s="20">
        <f>Data!AS182-Data!CZ182</f>
        <v>-45</v>
      </c>
      <c r="AP182" s="20">
        <f>Data!AT182-Data!DA182</f>
        <v>-53</v>
      </c>
      <c r="AQ182" s="20">
        <f>Data!AU182-Data!DB182</f>
        <v>-9.8000000000000032E-2</v>
      </c>
      <c r="AR182" s="20">
        <f>Data!AV182-Data!DC182</f>
        <v>-56</v>
      </c>
      <c r="AS182" s="20">
        <f>Data!AW182-Data!DD182</f>
        <v>-57</v>
      </c>
      <c r="AT182" s="20">
        <f>Data!AX182-Data!DE182</f>
        <v>-6.9000000000000061E-2</v>
      </c>
      <c r="AU182" s="20">
        <f>Data!AY182-Data!DF182</f>
        <v>-21</v>
      </c>
      <c r="AV182" s="20">
        <f>Data!AZ182-Data!DG182</f>
        <v>-3.68888888888889</v>
      </c>
      <c r="AW182" s="20">
        <f>Data!BA182-Data!DH182</f>
        <v>-35</v>
      </c>
      <c r="AX182" s="20">
        <f>Data!BB182-Data!DI182</f>
        <v>-8.2333333333333343</v>
      </c>
      <c r="AY182" s="20">
        <f>Data!BC182-Data!DJ182</f>
        <v>-95</v>
      </c>
      <c r="AZ182" s="20">
        <f>Data!BD182-Data!DK182</f>
        <v>-48</v>
      </c>
      <c r="BA182" s="20">
        <f>Data!BE182-Data!DL182</f>
        <v>-3</v>
      </c>
      <c r="BB182" s="20">
        <f>Data!BF182-Data!DM182</f>
        <v>-41</v>
      </c>
      <c r="BC182" s="20">
        <f>Data!BG182-Data!DN182</f>
        <v>-58</v>
      </c>
      <c r="BD182" s="20">
        <f>Data!BH182-Data!DO182</f>
        <v>-24.200000000000003</v>
      </c>
      <c r="BE182" s="20">
        <f>Data!BI182-Data!DP182</f>
        <v>-7.8179999999999978</v>
      </c>
      <c r="BF182" s="20">
        <f>Data!BJ182-Data!DQ182</f>
        <v>-16.455000000000002</v>
      </c>
      <c r="BG182" s="20">
        <f>Data!BK182-Data!DR182</f>
        <v>-0.30600000000000005</v>
      </c>
      <c r="BH182" s="20">
        <f>Data!BL182-Data!DS182</f>
        <v>-3.7270000000000003</v>
      </c>
      <c r="BI182" s="20">
        <f>Data!BM182-Data!DT182</f>
        <v>-0.129</v>
      </c>
      <c r="BJ182" s="20">
        <f>Data!BN182-Data!DU182</f>
        <v>-4.8000000000000007</v>
      </c>
      <c r="BK182" s="20">
        <f>Data!BO182-Data!DV182</f>
        <v>-5.1999999999999993</v>
      </c>
      <c r="BL182" s="20">
        <f>Data!BP182-Data!DW182</f>
        <v>-0.30000000000000071</v>
      </c>
      <c r="BM182" s="20">
        <f>Data!BQ182-Data!DX182</f>
        <v>-4.3636363636363633</v>
      </c>
      <c r="BN182" s="20">
        <f>Data!BR182-Data!DY182</f>
        <v>-5.3000000000000007</v>
      </c>
      <c r="BO182" s="20">
        <f>Data!BS182-Data!DZ182</f>
        <v>187</v>
      </c>
      <c r="BP182" s="20">
        <f>Data!BT182-Data!EA182</f>
        <v>-0.12700000000000006</v>
      </c>
      <c r="BQ182" s="20">
        <f>Data!BU182-Data!EB182</f>
        <v>11</v>
      </c>
      <c r="BR182" s="20">
        <f>Data!BV182-Data!EC182</f>
        <v>177</v>
      </c>
      <c r="BS182" s="20">
        <f>Data!BW182-Data!ED182</f>
        <v>237</v>
      </c>
      <c r="BT182" s="20">
        <f>Data!BX182-Data!EE182</f>
        <v>231</v>
      </c>
      <c r="BU182" s="20">
        <f>Data!BY182-Data!EF182</f>
        <v>187</v>
      </c>
      <c r="BV182" s="20">
        <f>Data!BZ182-Data!EG182</f>
        <v>199</v>
      </c>
      <c r="BW182" s="20">
        <f>Data!CA182-Data!EH182</f>
        <v>176.89999999999998</v>
      </c>
      <c r="BX182" s="20">
        <f>Data!CB182-Data!EI182</f>
        <v>187</v>
      </c>
      <c r="BY182" s="20">
        <f>Data!CC182-Data!EJ182</f>
        <v>246</v>
      </c>
      <c r="BZ182" s="20">
        <f>Data!EK182</f>
        <v>9898.1999999999989</v>
      </c>
      <c r="CA182" s="20">
        <f>Data!EL182</f>
        <v>11695.1</v>
      </c>
      <c r="CB182" s="20">
        <f>Data!EM182</f>
        <v>134.3359090909091</v>
      </c>
      <c r="CC182" s="20">
        <f>Data!EN182</f>
        <v>111.79472727272727</v>
      </c>
      <c r="CD182" s="20">
        <f>Data!EO182</f>
        <v>11.826499999999999</v>
      </c>
      <c r="CE182" s="20">
        <f>Data!EP182</f>
        <v>158.92599999999999</v>
      </c>
      <c r="CF182" s="50">
        <f>IF(ISBLANK(Data!EQ182), "", Data!EQ182)</f>
        <v>61</v>
      </c>
      <c r="CG182" s="50">
        <f>IF(ISBLANK(Data!ER182), "", Data!ER182)</f>
        <v>79</v>
      </c>
      <c r="CH182" s="61" t="str">
        <f>IF(ISBLANK(Data!ES182), "", Data!ES182)</f>
        <v>Samford</v>
      </c>
      <c r="CI182" s="61">
        <f>IF(ISBLANK(Data!ET182), "", Data!ET182)</f>
        <v>140</v>
      </c>
    </row>
    <row r="183" spans="1:87" x14ac:dyDescent="0.45">
      <c r="A183" s="50">
        <f>IF(ISBLANK(Data!A183), "", Data!A183)</f>
        <v>45279</v>
      </c>
      <c r="B183" s="50" t="str">
        <f>IF(ISBLANK(Data!B183), "", Data!B183)</f>
        <v>Georgia Southern</v>
      </c>
      <c r="C183" s="50">
        <f>IF(ISBLANK(Data!C183), "", Data!C183)</f>
        <v>100</v>
      </c>
      <c r="D183" s="50" t="str">
        <f>IF(ISBLANK(Data!D183), "", Data!D183)</f>
        <v>Florida Gulf Coast</v>
      </c>
      <c r="E183" s="50">
        <f>IF(ISBLANK(Data!E183), "", Data!E183)</f>
        <v>90</v>
      </c>
      <c r="F183" s="50" t="str">
        <f>IF(ISBLANK(Data!F183), "", Data!F183)</f>
        <v>N</v>
      </c>
      <c r="G183" s="50" t="str">
        <f>IF(ISBLANK(Data!G183), "", Data!G183)</f>
        <v>Georgia Southern</v>
      </c>
      <c r="H183" s="50" t="str">
        <f>IF(ISBLANK(Data!H183), "", Data!H183)</f>
        <v>Florida Gulf Coast</v>
      </c>
      <c r="I183" s="50" t="str">
        <f>IF(ISBLANK(Data!I183), "", Data!I183)</f>
        <v>Georgia Southern</v>
      </c>
      <c r="J183" s="50" t="str">
        <f>IF(ISBLANK(Data!J183), "", Data!J183)</f>
        <v>Florida Gulf Coast</v>
      </c>
      <c r="K183" s="50" t="str">
        <f>IF(ISBLANK(Data!K183), "", Data!K183)</f>
        <v>Georgia Southern</v>
      </c>
      <c r="L183" s="50" t="str">
        <f>IF(ISBLANK(Data!L183), "", Data!L183)</f>
        <v>Florida Gulf Coast</v>
      </c>
      <c r="M183" s="50" t="str">
        <f>IF(ISBLANK(Data!M183), "", Data!M183)</f>
        <v>GA Southern</v>
      </c>
      <c r="N183" s="50" t="str">
        <f>IF(ISBLANK(Data!N183), "", Data!N183)</f>
        <v>Fla Gulf Cst</v>
      </c>
      <c r="O183" s="50" t="str">
        <f>IF(ISBLANK(Data!O183), "", Data!O183)</f>
        <v>Ga. Southern</v>
      </c>
      <c r="P183" s="50" t="str">
        <f>IF(ISBLANK(Data!P183), "", Data!P183)</f>
        <v>FGCU</v>
      </c>
      <c r="Q183" s="50" t="str">
        <f>IF(ISBLANK(Data!Q183), "", Data!Q183)</f>
        <v>Georgia Southern</v>
      </c>
      <c r="R183" s="50" t="str">
        <f>IF(ISBLANK(Data!R183), "", Data!R183)</f>
        <v>FGCU</v>
      </c>
      <c r="S183" s="20">
        <f>Data!W183-Data!CD183</f>
        <v>-0.25</v>
      </c>
      <c r="T183" s="20">
        <f>Data!X183-Data!CE183</f>
        <v>-6.39</v>
      </c>
      <c r="U183" s="20">
        <f>Data!Y183-Data!CF183</f>
        <v>-4.7000000000000028</v>
      </c>
      <c r="V183" s="20">
        <f>Data!Z183-Data!CG183</f>
        <v>1.6000000000000085</v>
      </c>
      <c r="W183" s="20">
        <f>Data!AA183-Data!CH183</f>
        <v>4.7999999999999972</v>
      </c>
      <c r="X183" s="20">
        <f>Data!AB183-Data!CI183</f>
        <v>-2.9999999999999957E-3</v>
      </c>
      <c r="Y183" s="20">
        <f>Data!AC183-Data!CJ183</f>
        <v>-3.08</v>
      </c>
      <c r="Z183" s="20">
        <f>Data!AD183-Data!CK183</f>
        <v>-0.59999999999999432</v>
      </c>
      <c r="AA183" s="20">
        <f>Data!AE183-Data!CL183</f>
        <v>2.6000000000000085</v>
      </c>
      <c r="AB183" s="20">
        <f>Data!AF183-Data!CM183</f>
        <v>-3.08</v>
      </c>
      <c r="AC183" s="20">
        <f>Data!AG183-Data!CN183</f>
        <v>-4.8999999999999915</v>
      </c>
      <c r="AD183" s="20">
        <f>Data!AH183-Data!CO183</f>
        <v>2.0999999999999943</v>
      </c>
      <c r="AE183" s="20">
        <f>Data!AI183-Data!CP183</f>
        <v>-0.14460000000000001</v>
      </c>
      <c r="AF183" s="20">
        <f>Data!AJ183-Data!CQ183</f>
        <v>-2.0999999999999996</v>
      </c>
      <c r="AG183" s="20">
        <f>Data!AK183-Data!CR183</f>
        <v>-0.13636363636363635</v>
      </c>
      <c r="AH183" s="20">
        <f>Data!AL183-Data!CS183</f>
        <v>-99</v>
      </c>
      <c r="AI183" s="20">
        <f>Data!AM183-Data!CT183</f>
        <v>-5.2799999999999994</v>
      </c>
      <c r="AJ183" s="20">
        <f>Data!AN183-Data!CU183</f>
        <v>-2.66</v>
      </c>
      <c r="AK183" s="20">
        <f>Data!AO183-Data!CV183</f>
        <v>-78</v>
      </c>
      <c r="AL183" s="20">
        <f>Data!AP183-Data!CW183</f>
        <v>4</v>
      </c>
      <c r="AM183" s="20">
        <f>Data!AQ183-Data!CX183</f>
        <v>-31</v>
      </c>
      <c r="AN183" s="20">
        <f>Data!AR183-Data!CY183</f>
        <v>-3.8999999999999979E-2</v>
      </c>
      <c r="AO183" s="20">
        <f>Data!AS183-Data!CZ183</f>
        <v>15</v>
      </c>
      <c r="AP183" s="20">
        <f>Data!AT183-Data!DA183</f>
        <v>42</v>
      </c>
      <c r="AQ183" s="20">
        <f>Data!AU183-Data!DB183</f>
        <v>3.0000000000000027E-3</v>
      </c>
      <c r="AR183" s="20">
        <f>Data!AV183-Data!DC183</f>
        <v>-15</v>
      </c>
      <c r="AS183" s="20">
        <f>Data!AW183-Data!DD183</f>
        <v>-39</v>
      </c>
      <c r="AT183" s="20">
        <f>Data!AX183-Data!DE183</f>
        <v>6.7999999999999949E-2</v>
      </c>
      <c r="AU183" s="20">
        <f>Data!AY183-Data!DF183</f>
        <v>-12</v>
      </c>
      <c r="AV183" s="20">
        <f>Data!AZ183-Data!DG183</f>
        <v>-2.3000000000000007</v>
      </c>
      <c r="AW183" s="20">
        <f>Data!BA183-Data!DH183</f>
        <v>-59</v>
      </c>
      <c r="AX183" s="20">
        <f>Data!BB183-Data!DI183</f>
        <v>-9.1090909090909093</v>
      </c>
      <c r="AY183" s="20">
        <f>Data!BC183-Data!DJ183</f>
        <v>-44</v>
      </c>
      <c r="AZ183" s="20">
        <f>Data!BD183-Data!DK183</f>
        <v>10</v>
      </c>
      <c r="BA183" s="20">
        <f>Data!BE183-Data!DL183</f>
        <v>-3</v>
      </c>
      <c r="BB183" s="20">
        <f>Data!BF183-Data!DM183</f>
        <v>16</v>
      </c>
      <c r="BC183" s="20">
        <f>Data!BG183-Data!DN183</f>
        <v>49</v>
      </c>
      <c r="BD183" s="20">
        <f>Data!BH183-Data!DO183</f>
        <v>-0.89999999999999147</v>
      </c>
      <c r="BE183" s="20">
        <f>Data!BI183-Data!DP183</f>
        <v>7.1280000000000001</v>
      </c>
      <c r="BF183" s="20">
        <f>Data!BJ183-Data!DQ183</f>
        <v>-7.9849999999999994</v>
      </c>
      <c r="BG183" s="20">
        <f>Data!BK183-Data!DR183</f>
        <v>-0.37799999999999989</v>
      </c>
      <c r="BH183" s="20">
        <f>Data!BL183-Data!DS183</f>
        <v>2.5380000000000003</v>
      </c>
      <c r="BI183" s="20">
        <f>Data!BM183-Data!DT183</f>
        <v>1.5999999999999959E-2</v>
      </c>
      <c r="BJ183" s="20">
        <f>Data!BN183-Data!DU183</f>
        <v>5.7999999999999972</v>
      </c>
      <c r="BK183" s="20">
        <f>Data!BO183-Data!DV183</f>
        <v>-2.0000000000000018</v>
      </c>
      <c r="BL183" s="20">
        <f>Data!BP183-Data!DW183</f>
        <v>0.10000000000000009</v>
      </c>
      <c r="BM183" s="20">
        <f>Data!BQ183-Data!DX183</f>
        <v>1.4090909090909092</v>
      </c>
      <c r="BN183" s="20">
        <f>Data!BR183-Data!DY183</f>
        <v>5.7999999999999989</v>
      </c>
      <c r="BO183" s="20">
        <f>Data!BS183-Data!DZ183</f>
        <v>50</v>
      </c>
      <c r="BP183" s="20">
        <f>Data!BT183-Data!EA183</f>
        <v>-4.7999999999999987E-2</v>
      </c>
      <c r="BQ183" s="20">
        <f>Data!BU183-Data!EB183</f>
        <v>-2</v>
      </c>
      <c r="BR183" s="20">
        <f>Data!BV183-Data!EC183</f>
        <v>42</v>
      </c>
      <c r="BS183" s="20">
        <f>Data!BW183-Data!ED183</f>
        <v>10</v>
      </c>
      <c r="BT183" s="20">
        <f>Data!BX183-Data!EE183</f>
        <v>42</v>
      </c>
      <c r="BU183" s="20">
        <f>Data!BY183-Data!EF183</f>
        <v>102</v>
      </c>
      <c r="BV183" s="20">
        <f>Data!BZ183-Data!EG183</f>
        <v>58</v>
      </c>
      <c r="BW183" s="20">
        <f>Data!CA183-Data!EH183</f>
        <v>39.699999999999989</v>
      </c>
      <c r="BX183" s="20">
        <f>Data!CB183-Data!EI183</f>
        <v>49</v>
      </c>
      <c r="BY183" s="20">
        <f>Data!CC183-Data!EJ183</f>
        <v>34</v>
      </c>
      <c r="BZ183" s="20">
        <f>Data!EK183</f>
        <v>11286.15</v>
      </c>
      <c r="CA183" s="20">
        <f>Data!EL183</f>
        <v>11982.28</v>
      </c>
      <c r="CB183" s="20">
        <f>Data!EM183</f>
        <v>79.502499999999998</v>
      </c>
      <c r="CC183" s="20">
        <f>Data!EN183</f>
        <v>82.335636363636368</v>
      </c>
      <c r="CD183" s="20">
        <f>Data!EO183</f>
        <v>13.729200000000001</v>
      </c>
      <c r="CE183" s="20">
        <f>Data!EP183</f>
        <v>129.67500000000001</v>
      </c>
      <c r="CF183" s="50">
        <f>IF(ISBLANK(Data!EQ183), "", Data!EQ183)</f>
        <v>42</v>
      </c>
      <c r="CG183" s="50">
        <f>IF(ISBLANK(Data!ER183), "", Data!ER183)</f>
        <v>53</v>
      </c>
      <c r="CH183" s="61" t="str">
        <f>IF(ISBLANK(Data!ES183), "", Data!ES183)</f>
        <v>Florida Gulf Coast</v>
      </c>
      <c r="CI183" s="61">
        <f>IF(ISBLANK(Data!ET183), "", Data!ET183)</f>
        <v>95</v>
      </c>
    </row>
    <row r="184" spans="1:87" x14ac:dyDescent="0.45">
      <c r="A184" s="50">
        <f>IF(ISBLANK(Data!A184), "", Data!A184)</f>
        <v>45279</v>
      </c>
      <c r="B184" s="50" t="str">
        <f>IF(ISBLANK(Data!B184), "", Data!B184)</f>
        <v>Butler</v>
      </c>
      <c r="C184" s="50">
        <f>IF(ISBLANK(Data!C184), "", Data!C184)</f>
        <v>34</v>
      </c>
      <c r="D184" s="50" t="str">
        <f>IF(ISBLANK(Data!D184), "", Data!D184)</f>
        <v>Georgetown</v>
      </c>
      <c r="E184" s="50">
        <f>IF(ISBLANK(Data!E184), "", Data!E184)</f>
        <v>98</v>
      </c>
      <c r="F184" s="50" t="str">
        <f>IF(ISBLANK(Data!F184), "", Data!F184)</f>
        <v>N</v>
      </c>
      <c r="G184" s="50" t="str">
        <f>IF(ISBLANK(Data!G184), "", Data!G184)</f>
        <v>Butler</v>
      </c>
      <c r="H184" s="50" t="str">
        <f>IF(ISBLANK(Data!H184), "", Data!H184)</f>
        <v>Georgetown</v>
      </c>
      <c r="I184" s="50" t="str">
        <f>IF(ISBLANK(Data!I184), "", Data!I184)</f>
        <v>Butler</v>
      </c>
      <c r="J184" s="50" t="str">
        <f>IF(ISBLANK(Data!J184), "", Data!J184)</f>
        <v>Georgetown</v>
      </c>
      <c r="K184" s="50" t="str">
        <f>IF(ISBLANK(Data!K184), "", Data!K184)</f>
        <v>Butler</v>
      </c>
      <c r="L184" s="50" t="str">
        <f>IF(ISBLANK(Data!L184), "", Data!L184)</f>
        <v>Georgetown</v>
      </c>
      <c r="M184" s="50" t="str">
        <f>IF(ISBLANK(Data!M184), "", Data!M184)</f>
        <v>Butler</v>
      </c>
      <c r="N184" s="50" t="str">
        <f>IF(ISBLANK(Data!N184), "", Data!N184)</f>
        <v>Georgetown</v>
      </c>
      <c r="O184" s="50" t="str">
        <f>IF(ISBLANK(Data!O184), "", Data!O184)</f>
        <v>Butler</v>
      </c>
      <c r="P184" s="50" t="str">
        <f>IF(ISBLANK(Data!P184), "", Data!P184)</f>
        <v>Georgetown</v>
      </c>
      <c r="Q184" s="50" t="str">
        <f>IF(ISBLANK(Data!Q184), "", Data!Q184)</f>
        <v>Butler</v>
      </c>
      <c r="R184" s="50" t="str">
        <f>IF(ISBLANK(Data!R184), "", Data!R184)</f>
        <v>Georgetown</v>
      </c>
      <c r="S184" s="20">
        <f>Data!W184-Data!CD184</f>
        <v>0.18181818181818199</v>
      </c>
      <c r="T184" s="20">
        <f>Data!X184-Data!CE184</f>
        <v>13.69</v>
      </c>
      <c r="U184" s="20">
        <f>Data!Y184-Data!CF184</f>
        <v>4.7999999999999972</v>
      </c>
      <c r="V184" s="20">
        <f>Data!Z184-Data!CG184</f>
        <v>-9</v>
      </c>
      <c r="W184" s="20">
        <f>Data!AA184-Data!CH184</f>
        <v>1.5</v>
      </c>
      <c r="X184" s="20">
        <f>Data!AB184-Data!CI184</f>
        <v>5.4999999999999993E-2</v>
      </c>
      <c r="Y184" s="20">
        <f>Data!AC184-Data!CJ184</f>
        <v>7.91</v>
      </c>
      <c r="Z184" s="20">
        <f>Data!AD184-Data!CK184</f>
        <v>6.0999999999999943</v>
      </c>
      <c r="AA184" s="20">
        <f>Data!AE184-Data!CL184</f>
        <v>-1.7999999999999972</v>
      </c>
      <c r="AB184" s="20">
        <f>Data!AF184-Data!CM184</f>
        <v>7.91</v>
      </c>
      <c r="AC184" s="20">
        <f>Data!AG184-Data!CN184</f>
        <v>2.9000000000000057</v>
      </c>
      <c r="AD184" s="20">
        <f>Data!AH184-Data!CO184</f>
        <v>-8.0999999999999943</v>
      </c>
      <c r="AE184" s="20">
        <f>Data!AI184-Data!CP184</f>
        <v>0.26560000000000006</v>
      </c>
      <c r="AF184" s="20">
        <f>Data!AJ184-Data!CQ184</f>
        <v>3.1</v>
      </c>
      <c r="AG184" s="20">
        <f>Data!AK184-Data!CR184</f>
        <v>0.29000000000000004</v>
      </c>
      <c r="AH184" s="20">
        <f>Data!AL184-Data!CS184</f>
        <v>136</v>
      </c>
      <c r="AI184" s="20">
        <f>Data!AM184-Data!CT184</f>
        <v>15.18</v>
      </c>
      <c r="AJ184" s="20">
        <f>Data!AN184-Data!CU184</f>
        <v>6.95</v>
      </c>
      <c r="AK184" s="20">
        <f>Data!AO184-Data!CV184</f>
        <v>89</v>
      </c>
      <c r="AL184" s="20">
        <f>Data!AP184-Data!CW184</f>
        <v>-14</v>
      </c>
      <c r="AM184" s="20">
        <f>Data!AQ184-Data!CX184</f>
        <v>73</v>
      </c>
      <c r="AN184" s="20">
        <f>Data!AR184-Data!CY184</f>
        <v>3.999999999999998E-2</v>
      </c>
      <c r="AO184" s="20">
        <f>Data!AS184-Data!CZ184</f>
        <v>-4</v>
      </c>
      <c r="AP184" s="20">
        <f>Data!AT184-Data!DA184</f>
        <v>-1</v>
      </c>
      <c r="AQ184" s="20">
        <f>Data!AU184-Data!DB184</f>
        <v>-1.4000000000000012E-2</v>
      </c>
      <c r="AR184" s="20">
        <f>Data!AV184-Data!DC184</f>
        <v>-27</v>
      </c>
      <c r="AS184" s="20">
        <f>Data!AW184-Data!DD184</f>
        <v>-64</v>
      </c>
      <c r="AT184" s="20">
        <f>Data!AX184-Data!DE184</f>
        <v>8.8000000000000078E-2</v>
      </c>
      <c r="AU184" s="20">
        <f>Data!AY184-Data!DF184</f>
        <v>-24</v>
      </c>
      <c r="AV184" s="20">
        <f>Data!AZ184-Data!DG184</f>
        <v>-1.163636363636364</v>
      </c>
      <c r="AW184" s="20">
        <f>Data!BA184-Data!DH184</f>
        <v>3</v>
      </c>
      <c r="AX184" s="20">
        <f>Data!BB184-Data!DI184</f>
        <v>4.1090909090909093</v>
      </c>
      <c r="AY184" s="20">
        <f>Data!BC184-Data!DJ184</f>
        <v>20</v>
      </c>
      <c r="AZ184" s="20">
        <f>Data!BD184-Data!DK184</f>
        <v>1</v>
      </c>
      <c r="BA184" s="20">
        <f>Data!BE184-Data!DL184</f>
        <v>2</v>
      </c>
      <c r="BB184" s="20">
        <f>Data!BF184-Data!DM184</f>
        <v>-31</v>
      </c>
      <c r="BC184" s="20">
        <f>Data!BG184-Data!DN184</f>
        <v>-33</v>
      </c>
      <c r="BD184" s="20">
        <f>Data!BH184-Data!DO184</f>
        <v>8.1000000000000085</v>
      </c>
      <c r="BE184" s="20">
        <f>Data!BI184-Data!DP184</f>
        <v>-1.2730000000000103</v>
      </c>
      <c r="BF184" s="20">
        <f>Data!BJ184-Data!DQ184</f>
        <v>9.3629999999999995</v>
      </c>
      <c r="BG184" s="20">
        <f>Data!BK184-Data!DR184</f>
        <v>0.42900000000000005</v>
      </c>
      <c r="BH184" s="20">
        <f>Data!BL184-Data!DS184</f>
        <v>-2.8180000000000014</v>
      </c>
      <c r="BI184" s="20">
        <f>Data!BM184-Data!DT184</f>
        <v>0.12299999999999994</v>
      </c>
      <c r="BJ184" s="20">
        <f>Data!BN184-Data!DU184</f>
        <v>-0.10000000000000142</v>
      </c>
      <c r="BK184" s="20">
        <f>Data!BO184-Data!DV184</f>
        <v>-5.8000000000000007</v>
      </c>
      <c r="BL184" s="20">
        <f>Data!BP184-Data!DW184</f>
        <v>0.19999999999999973</v>
      </c>
      <c r="BM184" s="20">
        <f>Data!BQ184-Data!DX184</f>
        <v>9.0909090909090828E-2</v>
      </c>
      <c r="BN184" s="20">
        <f>Data!BR184-Data!DY184</f>
        <v>-3</v>
      </c>
      <c r="BO184" s="20">
        <f>Data!BS184-Data!DZ184</f>
        <v>-177</v>
      </c>
      <c r="BP184" s="20">
        <f>Data!BT184-Data!EA184</f>
        <v>0.11499999999999994</v>
      </c>
      <c r="BQ184" s="20">
        <f>Data!BU184-Data!EB184</f>
        <v>9</v>
      </c>
      <c r="BR184" s="20">
        <f>Data!BV184-Data!EC184</f>
        <v>-146</v>
      </c>
      <c r="BS184" s="20">
        <f>Data!BW184-Data!ED184</f>
        <v>-124</v>
      </c>
      <c r="BT184" s="20">
        <f>Data!BX184-Data!EE184</f>
        <v>-150</v>
      </c>
      <c r="BU184" s="20">
        <f>Data!BY184-Data!EF184</f>
        <v>-83</v>
      </c>
      <c r="BV184" s="20">
        <f>Data!BZ184-Data!EG184</f>
        <v>-119</v>
      </c>
      <c r="BW184" s="20">
        <f>Data!CA184-Data!EH184</f>
        <v>-105.19999999999999</v>
      </c>
      <c r="BX184" s="20">
        <f>Data!CB184-Data!EI184</f>
        <v>-178</v>
      </c>
      <c r="BY184" s="20">
        <f>Data!CC184-Data!EJ184</f>
        <v>-130</v>
      </c>
      <c r="BZ184" s="20">
        <f>Data!EK184</f>
        <v>12329.039999999999</v>
      </c>
      <c r="CA184" s="20">
        <f>Data!EL184</f>
        <v>10832.4</v>
      </c>
      <c r="CB184" s="20">
        <f>Data!EM184</f>
        <v>69.570818181818169</v>
      </c>
      <c r="CC184" s="20">
        <f>Data!EN184</f>
        <v>88.511818181818185</v>
      </c>
      <c r="CD184" s="20">
        <f>Data!EO184</f>
        <v>8.7821999999999996</v>
      </c>
      <c r="CE184" s="20">
        <f>Data!EP184</f>
        <v>135.02000000000001</v>
      </c>
      <c r="CF184" s="50">
        <f>IF(ISBLANK(Data!EQ184), "", Data!EQ184)</f>
        <v>74</v>
      </c>
      <c r="CG184" s="50">
        <f>IF(ISBLANK(Data!ER184), "", Data!ER184)</f>
        <v>64</v>
      </c>
      <c r="CH184" s="61" t="str">
        <f>IF(ISBLANK(Data!ES184), "", Data!ES184)</f>
        <v>Butler</v>
      </c>
      <c r="CI184" s="61">
        <f>IF(ISBLANK(Data!ET184), "", Data!ET184)</f>
        <v>138</v>
      </c>
    </row>
    <row r="185" spans="1:87" x14ac:dyDescent="0.45">
      <c r="A185" s="50">
        <f>IF(ISBLANK(Data!A185), "", Data!A185)</f>
        <v>45279</v>
      </c>
      <c r="B185" s="50" t="str">
        <f>IF(ISBLANK(Data!B185), "", Data!B185)</f>
        <v>Memphis</v>
      </c>
      <c r="C185" s="50">
        <f>IF(ISBLANK(Data!C185), "", Data!C185)</f>
        <v>166</v>
      </c>
      <c r="D185" s="50" t="str">
        <f>IF(ISBLANK(Data!D185), "", Data!D185)</f>
        <v>Virginia</v>
      </c>
      <c r="E185" s="50">
        <f>IF(ISBLANK(Data!E185), "", Data!E185)</f>
        <v>340</v>
      </c>
      <c r="F185" s="50" t="str">
        <f>IF(ISBLANK(Data!F185), "", Data!F185)</f>
        <v>N</v>
      </c>
      <c r="G185" s="50" t="str">
        <f>IF(ISBLANK(Data!G185), "", Data!G185)</f>
        <v>Memphis</v>
      </c>
      <c r="H185" s="50" t="str">
        <f>IF(ISBLANK(Data!H185), "", Data!H185)</f>
        <v>Virginia</v>
      </c>
      <c r="I185" s="50" t="str">
        <f>IF(ISBLANK(Data!I185), "", Data!I185)</f>
        <v>Memphis</v>
      </c>
      <c r="J185" s="50" t="str">
        <f>IF(ISBLANK(Data!J185), "", Data!J185)</f>
        <v>Virginia</v>
      </c>
      <c r="K185" s="50" t="str">
        <f>IF(ISBLANK(Data!K185), "", Data!K185)</f>
        <v>Memphis</v>
      </c>
      <c r="L185" s="50" t="str">
        <f>IF(ISBLANK(Data!L185), "", Data!L185)</f>
        <v>Virginia</v>
      </c>
      <c r="M185" s="50" t="str">
        <f>IF(ISBLANK(Data!M185), "", Data!M185)</f>
        <v>Memphis</v>
      </c>
      <c r="N185" s="50" t="str">
        <f>IF(ISBLANK(Data!N185), "", Data!N185)</f>
        <v>Virginia</v>
      </c>
      <c r="O185" s="50" t="str">
        <f>IF(ISBLANK(Data!O185), "", Data!O185)</f>
        <v>Memphis</v>
      </c>
      <c r="P185" s="50" t="str">
        <f>IF(ISBLANK(Data!P185), "", Data!P185)</f>
        <v>Virginia</v>
      </c>
      <c r="Q185" s="50" t="str">
        <f>IF(ISBLANK(Data!Q185), "", Data!Q185)</f>
        <v>Memphis</v>
      </c>
      <c r="R185" s="50" t="str">
        <f>IF(ISBLANK(Data!R185), "", Data!R185)</f>
        <v>Virginia</v>
      </c>
      <c r="S185" s="20">
        <f>Data!W185-Data!CD185</f>
        <v>-9.9999999999999978E-2</v>
      </c>
      <c r="T185" s="20">
        <f>Data!X185-Data!CE185</f>
        <v>-0.58000000000000185</v>
      </c>
      <c r="U185" s="20">
        <f>Data!Y185-Data!CF185</f>
        <v>5.5</v>
      </c>
      <c r="V185" s="20">
        <f>Data!Z185-Data!CG185</f>
        <v>6.1000000000000085</v>
      </c>
      <c r="W185" s="20">
        <f>Data!AA185-Data!CH185</f>
        <v>11.899999999999991</v>
      </c>
      <c r="X185" s="20">
        <f>Data!AB185-Data!CI185</f>
        <v>-3.2999999999999988E-2</v>
      </c>
      <c r="Y185" s="20">
        <f>Data!AC185-Data!CJ185</f>
        <v>11.5</v>
      </c>
      <c r="Z185" s="20">
        <f>Data!AD185-Data!CK185</f>
        <v>5.7999999999999972</v>
      </c>
      <c r="AA185" s="20">
        <f>Data!AE185-Data!CL185</f>
        <v>-5.7000000000000028</v>
      </c>
      <c r="AB185" s="20">
        <f>Data!AF185-Data!CM185</f>
        <v>12.37</v>
      </c>
      <c r="AC185" s="20">
        <f>Data!AG185-Data!CN185</f>
        <v>5.6000000000000085</v>
      </c>
      <c r="AD185" s="20">
        <f>Data!AH185-Data!CO185</f>
        <v>5.8999999999999915</v>
      </c>
      <c r="AE185" s="20">
        <f>Data!AI185-Data!CP185</f>
        <v>-1.6900000000000026E-2</v>
      </c>
      <c r="AF185" s="20">
        <f>Data!AJ185-Data!CQ185</f>
        <v>0.60000000000000009</v>
      </c>
      <c r="AG185" s="20">
        <f>Data!AK185-Data!CR185</f>
        <v>6.0000000000000026E-2</v>
      </c>
      <c r="AH185" s="20">
        <f>Data!AL185-Data!CS185</f>
        <v>-4</v>
      </c>
      <c r="AI185" s="20">
        <f>Data!AM185-Data!CT185</f>
        <v>-3.25</v>
      </c>
      <c r="AJ185" s="20">
        <f>Data!AN185-Data!CU185</f>
        <v>5.0499999999999989</v>
      </c>
      <c r="AK185" s="20">
        <f>Data!AO185-Data!CV185</f>
        <v>128</v>
      </c>
      <c r="AL185" s="20">
        <f>Data!AP185-Data!CW185</f>
        <v>211</v>
      </c>
      <c r="AM185" s="20">
        <f>Data!AQ185-Data!CX185</f>
        <v>79</v>
      </c>
      <c r="AN185" s="20">
        <f>Data!AR185-Data!CY185</f>
        <v>-5.0000000000000044E-3</v>
      </c>
      <c r="AO185" s="20">
        <f>Data!AS185-Data!CZ185</f>
        <v>10</v>
      </c>
      <c r="AP185" s="20">
        <f>Data!AT185-Data!DA185</f>
        <v>51</v>
      </c>
      <c r="AQ185" s="20">
        <f>Data!AU185-Data!DB185</f>
        <v>-3.8999999999999979E-2</v>
      </c>
      <c r="AR185" s="20">
        <f>Data!AV185-Data!DC185</f>
        <v>52</v>
      </c>
      <c r="AS185" s="20">
        <f>Data!AW185-Data!DD185</f>
        <v>57</v>
      </c>
      <c r="AT185" s="20">
        <f>Data!AX185-Data!DE185</f>
        <v>5.9999999999999942E-2</v>
      </c>
      <c r="AU185" s="20">
        <f>Data!AY185-Data!DF185</f>
        <v>35</v>
      </c>
      <c r="AV185" s="20">
        <f>Data!AZ185-Data!DG185</f>
        <v>3.5</v>
      </c>
      <c r="AW185" s="20">
        <f>Data!BA185-Data!DH185</f>
        <v>46</v>
      </c>
      <c r="AX185" s="20">
        <f>Data!BB185-Data!DI185</f>
        <v>4.6000000000000014</v>
      </c>
      <c r="AY185" s="20">
        <f>Data!BC185-Data!DJ185</f>
        <v>-27</v>
      </c>
      <c r="AZ185" s="20">
        <f>Data!BD185-Data!DK185</f>
        <v>-2</v>
      </c>
      <c r="BA185" s="20">
        <f>Data!BE185-Data!DL185</f>
        <v>-15</v>
      </c>
      <c r="BB185" s="20">
        <f>Data!BF185-Data!DM185</f>
        <v>52</v>
      </c>
      <c r="BC185" s="20">
        <f>Data!BG185-Data!DN185</f>
        <v>41</v>
      </c>
      <c r="BD185" s="20">
        <f>Data!BH185-Data!DO185</f>
        <v>12.799999999999997</v>
      </c>
      <c r="BE185" s="20">
        <f>Data!BI185-Data!DP185</f>
        <v>21.100000000000009</v>
      </c>
      <c r="BF185" s="20">
        <f>Data!BJ185-Data!DQ185</f>
        <v>-8.3000000000000007</v>
      </c>
      <c r="BG185" s="20">
        <f>Data!BK185-Data!DR185</f>
        <v>-0.97699999999999998</v>
      </c>
      <c r="BH185" s="20">
        <f>Data!BL185-Data!DS185</f>
        <v>5.1999999999999993</v>
      </c>
      <c r="BI185" s="20">
        <f>Data!BM185-Data!DT185</f>
        <v>-0.44800000000000006</v>
      </c>
      <c r="BJ185" s="20">
        <f>Data!BN185-Data!DU185</f>
        <v>5.1000000000000014</v>
      </c>
      <c r="BK185" s="20">
        <f>Data!BO185-Data!DV185</f>
        <v>5.6999999999999993</v>
      </c>
      <c r="BL185" s="20">
        <f>Data!BP185-Data!DW185</f>
        <v>-1.5</v>
      </c>
      <c r="BM185" s="20">
        <f>Data!BQ185-Data!DX185</f>
        <v>-0.20000000000000107</v>
      </c>
      <c r="BN185" s="20">
        <f>Data!BR185-Data!DY185</f>
        <v>4.1000000000000014</v>
      </c>
      <c r="BO185" s="20">
        <f>Data!BS185-Data!DZ185</f>
        <v>-26</v>
      </c>
      <c r="BP185" s="20">
        <f>Data!BT185-Data!EA185</f>
        <v>7.8999999999999959E-2</v>
      </c>
      <c r="BQ185" s="20">
        <f>Data!BU185-Data!EB185</f>
        <v>4</v>
      </c>
      <c r="BR185" s="20">
        <f>Data!BV185-Data!EC185</f>
        <v>11</v>
      </c>
      <c r="BS185" s="20">
        <f>Data!BW185-Data!ED185</f>
        <v>3</v>
      </c>
      <c r="BT185" s="20">
        <f>Data!BX185-Data!EE185</f>
        <v>-12</v>
      </c>
      <c r="BU185" s="20">
        <f>Data!BY185-Data!EF185</f>
        <v>6</v>
      </c>
      <c r="BV185" s="20">
        <f>Data!BZ185-Data!EG185</f>
        <v>3</v>
      </c>
      <c r="BW185" s="20">
        <f>Data!CA185-Data!EH185</f>
        <v>-2.1000000000000014</v>
      </c>
      <c r="BX185" s="20">
        <f>Data!CB185-Data!EI185</f>
        <v>-26</v>
      </c>
      <c r="BY185" s="20">
        <f>Data!CC185-Data!EJ185</f>
        <v>-22</v>
      </c>
      <c r="BZ185" s="20">
        <f>Data!EK185</f>
        <v>10190.31</v>
      </c>
      <c r="CA185" s="20">
        <f>Data!EL185</f>
        <v>10351.119999999999</v>
      </c>
      <c r="CB185" s="20">
        <f>Data!EM185</f>
        <v>116.16</v>
      </c>
      <c r="CC185" s="20">
        <f>Data!EN185</f>
        <v>68.8</v>
      </c>
      <c r="CD185" s="20">
        <f>Data!EO185</f>
        <v>11.809600000000001</v>
      </c>
      <c r="CE185" s="20">
        <f>Data!EP185</f>
        <v>98.685000000000002</v>
      </c>
      <c r="CF185" s="50">
        <f>IF(ISBLANK(Data!EQ185), "", Data!EQ185)</f>
        <v>77</v>
      </c>
      <c r="CG185" s="50">
        <f>IF(ISBLANK(Data!ER185), "", Data!ER185)</f>
        <v>54</v>
      </c>
      <c r="CH185" s="61" t="str">
        <f>IF(ISBLANK(Data!ES185), "", Data!ES185)</f>
        <v>Memphis</v>
      </c>
      <c r="CI185" s="61">
        <f>IF(ISBLANK(Data!ET185), "", Data!ET185)</f>
        <v>131</v>
      </c>
    </row>
    <row r="186" spans="1:87" x14ac:dyDescent="0.45">
      <c r="A186" s="50">
        <f>IF(ISBLANK(Data!A186), "", Data!A186)</f>
        <v>45279</v>
      </c>
      <c r="B186" s="50" t="str">
        <f>IF(ISBLANK(Data!B186), "", Data!B186)</f>
        <v>Alabama St.</v>
      </c>
      <c r="C186" s="50">
        <f>IF(ISBLANK(Data!C186), "", Data!C186)</f>
        <v>6</v>
      </c>
      <c r="D186" s="50" t="str">
        <f>IF(ISBLANK(Data!D186), "", Data!D186)</f>
        <v>USC</v>
      </c>
      <c r="E186" s="50">
        <f>IF(ISBLANK(Data!E186), "", Data!E186)</f>
        <v>325</v>
      </c>
      <c r="F186" s="50" t="str">
        <f>IF(ISBLANK(Data!F186), "", Data!F186)</f>
        <v>N</v>
      </c>
      <c r="G186" s="50" t="str">
        <f>IF(ISBLANK(Data!G186), "", Data!G186)</f>
        <v>Alabama St.</v>
      </c>
      <c r="H186" s="50" t="str">
        <f>IF(ISBLANK(Data!H186), "", Data!H186)</f>
        <v>USC</v>
      </c>
      <c r="I186" s="50" t="str">
        <f>IF(ISBLANK(Data!I186), "", Data!I186)</f>
        <v>Alabama St.</v>
      </c>
      <c r="J186" s="50" t="str">
        <f>IF(ISBLANK(Data!J186), "", Data!J186)</f>
        <v>USC</v>
      </c>
      <c r="K186" s="50" t="str">
        <f>IF(ISBLANK(Data!K186), "", Data!K186)</f>
        <v>Alabama State</v>
      </c>
      <c r="L186" s="50" t="str">
        <f>IF(ISBLANK(Data!L186), "", Data!L186)</f>
        <v>Southern California</v>
      </c>
      <c r="M186" s="50" t="str">
        <f>IF(ISBLANK(Data!M186), "", Data!M186)</f>
        <v>Alabama St</v>
      </c>
      <c r="N186" s="50" t="str">
        <f>IF(ISBLANK(Data!N186), "", Data!N186)</f>
        <v>USC</v>
      </c>
      <c r="O186" s="50" t="str">
        <f>IF(ISBLANK(Data!O186), "", Data!O186)</f>
        <v>Alabama St.</v>
      </c>
      <c r="P186" s="50" t="str">
        <f>IF(ISBLANK(Data!P186), "", Data!P186)</f>
        <v>USC</v>
      </c>
      <c r="Q186" s="50" t="str">
        <f>IF(ISBLANK(Data!Q186), "", Data!Q186)</f>
        <v>Alabama State</v>
      </c>
      <c r="R186" s="50" t="str">
        <f>IF(ISBLANK(Data!R186), "", Data!R186)</f>
        <v>USC</v>
      </c>
      <c r="S186" s="20">
        <f>Data!W186-Data!CD186</f>
        <v>-5.5555555555556024E-2</v>
      </c>
      <c r="T186" s="20">
        <f>Data!X186-Data!CE186</f>
        <v>-27.67</v>
      </c>
      <c r="U186" s="20">
        <f>Data!Y186-Data!CF186</f>
        <v>-16.899999999999991</v>
      </c>
      <c r="V186" s="20">
        <f>Data!Z186-Data!CG186</f>
        <v>10.700000000000003</v>
      </c>
      <c r="W186" s="20">
        <f>Data!AA186-Data!CH186</f>
        <v>-2</v>
      </c>
      <c r="X186" s="20">
        <f>Data!AB186-Data!CI186</f>
        <v>0.14699999999999999</v>
      </c>
      <c r="Y186" s="20">
        <f>Data!AC186-Data!CJ186</f>
        <v>0.73000000000000043</v>
      </c>
      <c r="Z186" s="20">
        <f>Data!AD186-Data!CK186</f>
        <v>1.5</v>
      </c>
      <c r="AA186" s="20">
        <f>Data!AE186-Data!CL186</f>
        <v>0.70000000000000284</v>
      </c>
      <c r="AB186" s="20">
        <f>Data!AF186-Data!CM186</f>
        <v>0.73000000000000043</v>
      </c>
      <c r="AC186" s="20">
        <f>Data!AG186-Data!CN186</f>
        <v>-17.599999999999994</v>
      </c>
      <c r="AD186" s="20">
        <f>Data!AH186-Data!CO186</f>
        <v>10.399999999999991</v>
      </c>
      <c r="AE186" s="20">
        <f>Data!AI186-Data!CP186</f>
        <v>-0.64480000000000004</v>
      </c>
      <c r="AF186" s="20">
        <f>Data!AJ186-Data!CQ186</f>
        <v>-1.3000000000000003</v>
      </c>
      <c r="AG186" s="20">
        <f>Data!AK186-Data!CR186</f>
        <v>-0.24571428571428575</v>
      </c>
      <c r="AH186" s="20">
        <f>Data!AL186-Data!CS186</f>
        <v>-254</v>
      </c>
      <c r="AI186" s="20">
        <f>Data!AM186-Data!CT186</f>
        <v>-19.439999999999998</v>
      </c>
      <c r="AJ186" s="20">
        <f>Data!AN186-Data!CU186</f>
        <v>-3.01</v>
      </c>
      <c r="AK186" s="20">
        <f>Data!AO186-Data!CV186</f>
        <v>-112</v>
      </c>
      <c r="AL186" s="20">
        <f>Data!AP186-Data!CW186</f>
        <v>-69</v>
      </c>
      <c r="AM186" s="20">
        <f>Data!AQ186-Data!CX186</f>
        <v>24</v>
      </c>
      <c r="AN186" s="20">
        <f>Data!AR186-Data!CY186</f>
        <v>-6.5000000000000002E-2</v>
      </c>
      <c r="AO186" s="20">
        <f>Data!AS186-Data!CZ186</f>
        <v>-5</v>
      </c>
      <c r="AP186" s="20">
        <f>Data!AT186-Data!DA186</f>
        <v>-5</v>
      </c>
      <c r="AQ186" s="20">
        <f>Data!AU186-Data!DB186</f>
        <v>-1.3999999999999957E-2</v>
      </c>
      <c r="AR186" s="20">
        <f>Data!AV186-Data!DC186</f>
        <v>-49</v>
      </c>
      <c r="AS186" s="20">
        <f>Data!AW186-Data!DD186</f>
        <v>-70</v>
      </c>
      <c r="AT186" s="20">
        <f>Data!AX186-Data!DE186</f>
        <v>8.0000000000000071E-3</v>
      </c>
      <c r="AU186" s="20">
        <f>Data!AY186-Data!DF186</f>
        <v>19</v>
      </c>
      <c r="AV186" s="20">
        <f>Data!AZ186-Data!DG186</f>
        <v>7.6428571428571423</v>
      </c>
      <c r="AW186" s="20">
        <f>Data!BA186-Data!DH186</f>
        <v>8</v>
      </c>
      <c r="AX186" s="20">
        <f>Data!BB186-Data!DI186</f>
        <v>17.171428571428571</v>
      </c>
      <c r="AY186" s="20">
        <f>Data!BC186-Data!DJ186</f>
        <v>-28</v>
      </c>
      <c r="AZ186" s="20">
        <f>Data!BD186-Data!DK186</f>
        <v>4</v>
      </c>
      <c r="BA186" s="20">
        <f>Data!BE186-Data!DL186</f>
        <v>-22</v>
      </c>
      <c r="BB186" s="20">
        <f>Data!BF186-Data!DM186</f>
        <v>-38</v>
      </c>
      <c r="BC186" s="20">
        <f>Data!BG186-Data!DN186</f>
        <v>11</v>
      </c>
      <c r="BD186" s="20">
        <f>Data!BH186-Data!DO186</f>
        <v>-3.7000000000000028</v>
      </c>
      <c r="BE186" s="20">
        <f>Data!BI186-Data!DP186</f>
        <v>0.61100000000000421</v>
      </c>
      <c r="BF186" s="20">
        <f>Data!BJ186-Data!DQ186</f>
        <v>-4.3330000000000002</v>
      </c>
      <c r="BG186" s="20">
        <f>Data!BK186-Data!DR186</f>
        <v>0.10699999999999998</v>
      </c>
      <c r="BH186" s="20">
        <f>Data!BL186-Data!DS186</f>
        <v>-2.6780000000000008</v>
      </c>
      <c r="BI186" s="20">
        <f>Data!BM186-Data!DT186</f>
        <v>0.22399999999999998</v>
      </c>
      <c r="BJ186" s="20">
        <f>Data!BN186-Data!DU186</f>
        <v>2</v>
      </c>
      <c r="BK186" s="20">
        <f>Data!BO186-Data!DV186</f>
        <v>-5.1000000000000014</v>
      </c>
      <c r="BL186" s="20">
        <f>Data!BP186-Data!DW186</f>
        <v>-1.8999999999999995</v>
      </c>
      <c r="BM186" s="20">
        <f>Data!BQ186-Data!DX186</f>
        <v>1.2000000000000002</v>
      </c>
      <c r="BN186" s="20">
        <f>Data!BR186-Data!DY186</f>
        <v>3.0999999999999979</v>
      </c>
      <c r="BO186" s="20">
        <f>Data!BS186-Data!DZ186</f>
        <v>7</v>
      </c>
      <c r="BP186" s="20">
        <f>Data!BT186-Data!EA186</f>
        <v>-5.0000000000000044E-3</v>
      </c>
      <c r="BQ186" s="20">
        <f>Data!BU186-Data!EB186</f>
        <v>-5</v>
      </c>
      <c r="BR186" s="20">
        <f>Data!BV186-Data!EC186</f>
        <v>180</v>
      </c>
      <c r="BS186" s="20">
        <f>Data!BW186-Data!ED186</f>
        <v>251</v>
      </c>
      <c r="BT186" s="20">
        <f>Data!BX186-Data!EE186</f>
        <v>73</v>
      </c>
      <c r="BU186" s="20">
        <f>Data!BY186-Data!EF186</f>
        <v>286</v>
      </c>
      <c r="BV186" s="20">
        <f>Data!BZ186-Data!EG186</f>
        <v>279</v>
      </c>
      <c r="BW186" s="20">
        <f>Data!CA186-Data!EH186</f>
        <v>160.69999999999999</v>
      </c>
      <c r="BX186" s="20">
        <f>Data!CB186-Data!EI186</f>
        <v>8</v>
      </c>
      <c r="BY186" s="20">
        <f>Data!CC186-Data!EJ186</f>
        <v>202</v>
      </c>
      <c r="BZ186" s="20">
        <f>Data!EK186</f>
        <v>9436.02</v>
      </c>
      <c r="CA186" s="20">
        <f>Data!EL186</f>
        <v>12307.179999999998</v>
      </c>
      <c r="CB186" s="20">
        <f>Data!EM186</f>
        <v>76.309599999999989</v>
      </c>
      <c r="CC186" s="20">
        <f>Data!EN186</f>
        <v>111.2</v>
      </c>
      <c r="CD186" s="20">
        <f>Data!EO186</f>
        <v>14.144599999999999</v>
      </c>
      <c r="CE186" s="20">
        <f>Data!EP186</f>
        <v>120.51599999999999</v>
      </c>
      <c r="CF186" s="50">
        <f>IF(ISBLANK(Data!EQ186), "", Data!EQ186)</f>
        <v>59</v>
      </c>
      <c r="CG186" s="50">
        <f>IF(ISBLANK(Data!ER186), "", Data!ER186)</f>
        <v>79</v>
      </c>
      <c r="CH186" s="61" t="str">
        <f>IF(ISBLANK(Data!ES186), "", Data!ES186)</f>
        <v>USC</v>
      </c>
      <c r="CI186" s="61">
        <f>IF(ISBLANK(Data!ET186), "", Data!ET186)</f>
        <v>138</v>
      </c>
    </row>
    <row r="187" spans="1:87" x14ac:dyDescent="0.45">
      <c r="A187" s="50">
        <f>IF(ISBLANK(Data!A187), "", Data!A187)</f>
        <v>45279</v>
      </c>
      <c r="B187" s="50" t="str">
        <f>IF(ISBLANK(Data!B187), "", Data!B187)</f>
        <v>Siena</v>
      </c>
      <c r="C187" s="50">
        <f>IF(ISBLANK(Data!C187), "", Data!C187)</f>
        <v>265</v>
      </c>
      <c r="D187" s="50" t="str">
        <f>IF(ISBLANK(Data!D187), "", Data!D187)</f>
        <v>Cornell</v>
      </c>
      <c r="E187" s="50">
        <f>IF(ISBLANK(Data!E187), "", Data!E187)</f>
        <v>62</v>
      </c>
      <c r="F187" s="50" t="str">
        <f>IF(ISBLANK(Data!F187), "", Data!F187)</f>
        <v>N</v>
      </c>
      <c r="G187" s="50" t="str">
        <f>IF(ISBLANK(Data!G187), "", Data!G187)</f>
        <v>Siena</v>
      </c>
      <c r="H187" s="50" t="str">
        <f>IF(ISBLANK(Data!H187), "", Data!H187)</f>
        <v>Cornell</v>
      </c>
      <c r="I187" s="50" t="str">
        <f>IF(ISBLANK(Data!I187), "", Data!I187)</f>
        <v>Siena</v>
      </c>
      <c r="J187" s="50" t="str">
        <f>IF(ISBLANK(Data!J187), "", Data!J187)</f>
        <v>Cornell</v>
      </c>
      <c r="K187" s="50" t="str">
        <f>IF(ISBLANK(Data!K187), "", Data!K187)</f>
        <v>Siena</v>
      </c>
      <c r="L187" s="50" t="str">
        <f>IF(ISBLANK(Data!L187), "", Data!L187)</f>
        <v>Cornell</v>
      </c>
      <c r="M187" s="50" t="str">
        <f>IF(ISBLANK(Data!M187), "", Data!M187)</f>
        <v>Siena</v>
      </c>
      <c r="N187" s="50" t="str">
        <f>IF(ISBLANK(Data!N187), "", Data!N187)</f>
        <v>Cornell</v>
      </c>
      <c r="O187" s="50" t="str">
        <f>IF(ISBLANK(Data!O187), "", Data!O187)</f>
        <v>Siena</v>
      </c>
      <c r="P187" s="50" t="str">
        <f>IF(ISBLANK(Data!P187), "", Data!P187)</f>
        <v>Cornell</v>
      </c>
      <c r="Q187" s="50" t="str">
        <f>IF(ISBLANK(Data!Q187), "", Data!Q187)</f>
        <v>Siena</v>
      </c>
      <c r="R187" s="50" t="str">
        <f>IF(ISBLANK(Data!R187), "", Data!R187)</f>
        <v>Cornell</v>
      </c>
      <c r="S187" s="20">
        <f>Data!W187-Data!CD187</f>
        <v>-0.57777777777777795</v>
      </c>
      <c r="T187" s="20">
        <f>Data!X187-Data!CE187</f>
        <v>-27.35</v>
      </c>
      <c r="U187" s="20">
        <f>Data!Y187-Data!CF187</f>
        <v>-21.900000000000006</v>
      </c>
      <c r="V187" s="20">
        <f>Data!Z187-Data!CG187</f>
        <v>5.4000000000000057</v>
      </c>
      <c r="W187" s="20">
        <f>Data!AA187-Data!CH187</f>
        <v>-6.7000000000000028</v>
      </c>
      <c r="X187" s="20">
        <f>Data!AB187-Data!CI187</f>
        <v>8.0000000000000071E-3</v>
      </c>
      <c r="Y187" s="20">
        <f>Data!AC187-Data!CJ187</f>
        <v>-6.09</v>
      </c>
      <c r="Z187" s="20">
        <f>Data!AD187-Data!CK187</f>
        <v>0</v>
      </c>
      <c r="AA187" s="20">
        <f>Data!AE187-Data!CL187</f>
        <v>6.0999999999999943</v>
      </c>
      <c r="AB187" s="20">
        <f>Data!AF187-Data!CM187</f>
        <v>-5.8599999999999994</v>
      </c>
      <c r="AC187" s="20">
        <f>Data!AG187-Data!CN187</f>
        <v>-21.799999999999997</v>
      </c>
      <c r="AD187" s="20">
        <f>Data!AH187-Data!CO187</f>
        <v>3.7999999999999972</v>
      </c>
      <c r="AE187" s="20">
        <f>Data!AI187-Data!CP187</f>
        <v>-0.54379999999999995</v>
      </c>
      <c r="AF187" s="20">
        <f>Data!AJ187-Data!CQ187</f>
        <v>-6.1</v>
      </c>
      <c r="AG187" s="20">
        <f>Data!AK187-Data!CR187</f>
        <v>-0.6</v>
      </c>
      <c r="AH187" s="20">
        <f>Data!AL187-Data!CS187</f>
        <v>-331</v>
      </c>
      <c r="AI187" s="20">
        <f>Data!AM187-Data!CT187</f>
        <v>-28.740000000000002</v>
      </c>
      <c r="AJ187" s="20">
        <f>Data!AN187-Data!CU187</f>
        <v>-5.24</v>
      </c>
      <c r="AK187" s="20">
        <f>Data!AO187-Data!CV187</f>
        <v>-187</v>
      </c>
      <c r="AL187" s="20">
        <f>Data!AP187-Data!CW187</f>
        <v>60</v>
      </c>
      <c r="AM187" s="20">
        <f>Data!AQ187-Data!CX187</f>
        <v>18</v>
      </c>
      <c r="AN187" s="20">
        <f>Data!AR187-Data!CY187</f>
        <v>-0.10799999999999998</v>
      </c>
      <c r="AO187" s="20">
        <f>Data!AS187-Data!CZ187</f>
        <v>-45</v>
      </c>
      <c r="AP187" s="20">
        <f>Data!AT187-Data!DA187</f>
        <v>-77</v>
      </c>
      <c r="AQ187" s="20">
        <f>Data!AU187-Data!DB187</f>
        <v>-0.10200000000000004</v>
      </c>
      <c r="AR187" s="20">
        <f>Data!AV187-Data!DC187</f>
        <v>-40</v>
      </c>
      <c r="AS187" s="20">
        <f>Data!AW187-Data!DD187</f>
        <v>-30</v>
      </c>
      <c r="AT187" s="20">
        <f>Data!AX187-Data!DE187</f>
        <v>-0.127</v>
      </c>
      <c r="AU187" s="20">
        <f>Data!AY187-Data!DF187</f>
        <v>39</v>
      </c>
      <c r="AV187" s="20">
        <f>Data!AZ187-Data!DG187</f>
        <v>1.5999999999999996</v>
      </c>
      <c r="AW187" s="20">
        <f>Data!BA187-Data!DH187</f>
        <v>7</v>
      </c>
      <c r="AX187" s="20">
        <f>Data!BB187-Data!DI187</f>
        <v>-7.875</v>
      </c>
      <c r="AY187" s="20">
        <f>Data!BC187-Data!DJ187</f>
        <v>-64</v>
      </c>
      <c r="AZ187" s="20">
        <f>Data!BD187-Data!DK187</f>
        <v>-17</v>
      </c>
      <c r="BA187" s="20">
        <f>Data!BE187-Data!DL187</f>
        <v>23</v>
      </c>
      <c r="BB187" s="20">
        <f>Data!BF187-Data!DM187</f>
        <v>27</v>
      </c>
      <c r="BC187" s="20">
        <f>Data!BG187-Data!DN187</f>
        <v>-14</v>
      </c>
      <c r="BD187" s="20">
        <f>Data!BH187-Data!DO187</f>
        <v>-27.099999999999994</v>
      </c>
      <c r="BE187" s="20">
        <f>Data!BI187-Data!DP187</f>
        <v>-1.7439999999999998</v>
      </c>
      <c r="BF187" s="20">
        <f>Data!BJ187-Data!DQ187</f>
        <v>-25.332999999999998</v>
      </c>
      <c r="BG187" s="20">
        <f>Data!BK187-Data!DR187</f>
        <v>-0.57700000000000007</v>
      </c>
      <c r="BH187" s="20">
        <f>Data!BL187-Data!DS187</f>
        <v>1.1560000000000006</v>
      </c>
      <c r="BI187" s="20">
        <f>Data!BM187-Data!DT187</f>
        <v>-0.186</v>
      </c>
      <c r="BJ187" s="20">
        <f>Data!BN187-Data!DU187</f>
        <v>-10.599999999999998</v>
      </c>
      <c r="BK187" s="20">
        <f>Data!BO187-Data!DV187</f>
        <v>-5</v>
      </c>
      <c r="BL187" s="20">
        <f>Data!BP187-Data!DW187</f>
        <v>2.0999999999999996</v>
      </c>
      <c r="BM187" s="20">
        <f>Data!BQ187-Data!DX187</f>
        <v>-2.4888888888888889</v>
      </c>
      <c r="BN187" s="20">
        <f>Data!BR187-Data!DY187</f>
        <v>-3.1999999999999993</v>
      </c>
      <c r="BO187" s="20">
        <f>Data!BS187-Data!DZ187</f>
        <v>292</v>
      </c>
      <c r="BP187" s="20">
        <f>Data!BT187-Data!EA187</f>
        <v>-0.25099999999999995</v>
      </c>
      <c r="BQ187" s="20">
        <f>Data!BU187-Data!EB187</f>
        <v>-1</v>
      </c>
      <c r="BR187" s="20">
        <f>Data!BV187-Data!EC187</f>
        <v>276</v>
      </c>
      <c r="BS187" s="20">
        <f>Data!BW187-Data!ED187</f>
        <v>212</v>
      </c>
      <c r="BT187" s="20">
        <f>Data!BX187-Data!EE187</f>
        <v>263</v>
      </c>
      <c r="BU187" s="20">
        <f>Data!BY187-Data!EF187</f>
        <v>234</v>
      </c>
      <c r="BV187" s="20">
        <f>Data!BZ187-Data!EG187</f>
        <v>245</v>
      </c>
      <c r="BW187" s="20">
        <f>Data!CA187-Data!EH187</f>
        <v>205.3</v>
      </c>
      <c r="BX187" s="20">
        <f>Data!CB187-Data!EI187</f>
        <v>292</v>
      </c>
      <c r="BY187" s="20">
        <f>Data!CC187-Data!EJ187</f>
        <v>276</v>
      </c>
      <c r="BZ187" s="20">
        <f>Data!EK187</f>
        <v>9635.5399999999991</v>
      </c>
      <c r="CA187" s="20">
        <f>Data!EL187</f>
        <v>12588.59</v>
      </c>
      <c r="CB187" s="20">
        <f>Data!EM187</f>
        <v>130.95555555555558</v>
      </c>
      <c r="CC187" s="20">
        <f>Data!EN187</f>
        <v>83.397600000000011</v>
      </c>
      <c r="CD187" s="20">
        <f>Data!EO187</f>
        <v>10.040100000000001</v>
      </c>
      <c r="CE187" s="20">
        <f>Data!EP187</f>
        <v>89.516000000000005</v>
      </c>
      <c r="CF187" s="50">
        <f>IF(ISBLANK(Data!EQ187), "", Data!EQ187)</f>
        <v>74</v>
      </c>
      <c r="CG187" s="50">
        <f>IF(ISBLANK(Data!ER187), "", Data!ER187)</f>
        <v>95</v>
      </c>
      <c r="CH187" s="61" t="str">
        <f>IF(ISBLANK(Data!ES187), "", Data!ES187)</f>
        <v>Cornell</v>
      </c>
      <c r="CI187" s="61">
        <f>IF(ISBLANK(Data!ET187), "", Data!ET187)</f>
        <v>169</v>
      </c>
    </row>
    <row r="188" spans="1:87" x14ac:dyDescent="0.45">
      <c r="A188" s="50">
        <f>IF(ISBLANK(Data!A188), "", Data!A188)</f>
        <v>45279</v>
      </c>
      <c r="B188" s="50" t="str">
        <f>IF(ISBLANK(Data!B188), "", Data!B188)</f>
        <v>Mississippi</v>
      </c>
      <c r="C188" s="50">
        <f>IF(ISBLANK(Data!C188), "", Data!C188)</f>
        <v>176</v>
      </c>
      <c r="D188" s="50" t="str">
        <f>IF(ISBLANK(Data!D188), "", Data!D188)</f>
        <v>Troy</v>
      </c>
      <c r="E188" s="50">
        <f>IF(ISBLANK(Data!E188), "", Data!E188)</f>
        <v>307</v>
      </c>
      <c r="F188" s="50" t="str">
        <f>IF(ISBLANK(Data!F188), "", Data!F188)</f>
        <v>N</v>
      </c>
      <c r="G188" s="50" t="str">
        <f>IF(ISBLANK(Data!G188), "", Data!G188)</f>
        <v>Mississippi</v>
      </c>
      <c r="H188" s="50" t="str">
        <f>IF(ISBLANK(Data!H188), "", Data!H188)</f>
        <v>Troy</v>
      </c>
      <c r="I188" s="50" t="str">
        <f>IF(ISBLANK(Data!I188), "", Data!I188)</f>
        <v>Mississippi</v>
      </c>
      <c r="J188" s="50" t="str">
        <f>IF(ISBLANK(Data!J188), "", Data!J188)</f>
        <v>Troy</v>
      </c>
      <c r="K188" s="50" t="str">
        <f>IF(ISBLANK(Data!K188), "", Data!K188)</f>
        <v>Mississippi</v>
      </c>
      <c r="L188" s="50" t="str">
        <f>IF(ISBLANK(Data!L188), "", Data!L188)</f>
        <v>Troy</v>
      </c>
      <c r="M188" s="50" t="str">
        <f>IF(ISBLANK(Data!M188), "", Data!M188)</f>
        <v>Mississippi</v>
      </c>
      <c r="N188" s="50" t="str">
        <f>IF(ISBLANK(Data!N188), "", Data!N188)</f>
        <v>Troy</v>
      </c>
      <c r="O188" s="50" t="str">
        <f>IF(ISBLANK(Data!O188), "", Data!O188)</f>
        <v>Ole Miss</v>
      </c>
      <c r="P188" s="50" t="str">
        <f>IF(ISBLANK(Data!P188), "", Data!P188)</f>
        <v>Troy</v>
      </c>
      <c r="Q188" s="50" t="str">
        <f>IF(ISBLANK(Data!Q188), "", Data!Q188)</f>
        <v>Ole Miss</v>
      </c>
      <c r="R188" s="50" t="str">
        <f>IF(ISBLANK(Data!R188), "", Data!R188)</f>
        <v>Troy</v>
      </c>
      <c r="S188" s="20">
        <f>Data!W188-Data!CD188</f>
        <v>0.5</v>
      </c>
      <c r="T188" s="20">
        <f>Data!X188-Data!CE188</f>
        <v>10.51</v>
      </c>
      <c r="U188" s="20">
        <f>Data!Y188-Data!CF188</f>
        <v>5.8999999999999915</v>
      </c>
      <c r="V188" s="20">
        <f>Data!Z188-Data!CG188</f>
        <v>-4.5999999999999943</v>
      </c>
      <c r="W188" s="20">
        <f>Data!AA188-Data!CH188</f>
        <v>-4.7000000000000028</v>
      </c>
      <c r="X188" s="20">
        <f>Data!AB188-Data!CI188</f>
        <v>0.36499999999999999</v>
      </c>
      <c r="Y188" s="20">
        <f>Data!AC188-Data!CJ188</f>
        <v>-0.29000000000000026</v>
      </c>
      <c r="Z188" s="20">
        <f>Data!AD188-Data!CK188</f>
        <v>-1</v>
      </c>
      <c r="AA188" s="20">
        <f>Data!AE188-Data!CL188</f>
        <v>-0.70000000000000284</v>
      </c>
      <c r="AB188" s="20">
        <f>Data!AF188-Data!CM188</f>
        <v>-0.29000000000000026</v>
      </c>
      <c r="AC188" s="20">
        <f>Data!AG188-Data!CN188</f>
        <v>8.8999999999999915</v>
      </c>
      <c r="AD188" s="20">
        <f>Data!AH188-Data!CO188</f>
        <v>-4.7999999999999972</v>
      </c>
      <c r="AE188" s="20">
        <f>Data!AI188-Data!CP188</f>
        <v>0.3448</v>
      </c>
      <c r="AF188" s="20">
        <f>Data!AJ188-Data!CQ188</f>
        <v>5.8000000000000007</v>
      </c>
      <c r="AG188" s="20">
        <f>Data!AK188-Data!CR188</f>
        <v>0.73428571428571443</v>
      </c>
      <c r="AH188" s="20">
        <f>Data!AL188-Data!CS188</f>
        <v>289</v>
      </c>
      <c r="AI188" s="20">
        <f>Data!AM188-Data!CT188</f>
        <v>9.3000000000000007</v>
      </c>
      <c r="AJ188" s="20">
        <f>Data!AN188-Data!CU188</f>
        <v>2.58</v>
      </c>
      <c r="AK188" s="20">
        <f>Data!AO188-Data!CV188</f>
        <v>-110</v>
      </c>
      <c r="AL188" s="20">
        <f>Data!AP188-Data!CW188</f>
        <v>-21</v>
      </c>
      <c r="AM188" s="20">
        <f>Data!AQ188-Data!CX188</f>
        <v>-90</v>
      </c>
      <c r="AN188" s="20">
        <f>Data!AR188-Data!CY188</f>
        <v>4.0000000000000036E-3</v>
      </c>
      <c r="AO188" s="20">
        <f>Data!AS188-Data!CZ188</f>
        <v>-22</v>
      </c>
      <c r="AP188" s="20">
        <f>Data!AT188-Data!DA188</f>
        <v>-78</v>
      </c>
      <c r="AQ188" s="20">
        <f>Data!AU188-Data!DB188</f>
        <v>3.1000000000000028E-2</v>
      </c>
      <c r="AR188" s="20">
        <f>Data!AV188-Data!DC188</f>
        <v>-12</v>
      </c>
      <c r="AS188" s="20">
        <f>Data!AW188-Data!DD188</f>
        <v>-26</v>
      </c>
      <c r="AT188" s="20">
        <f>Data!AX188-Data!DE188</f>
        <v>3.2000000000000028E-2</v>
      </c>
      <c r="AU188" s="20">
        <f>Data!AY188-Data!DF188</f>
        <v>-66</v>
      </c>
      <c r="AV188" s="20">
        <f>Data!AZ188-Data!DG188</f>
        <v>-13.585714285714285</v>
      </c>
      <c r="AW188" s="20">
        <f>Data!BA188-Data!DH188</f>
        <v>-75</v>
      </c>
      <c r="AX188" s="20">
        <f>Data!BB188-Data!DI188</f>
        <v>-25.928571428571431</v>
      </c>
      <c r="AY188" s="20">
        <f>Data!BC188-Data!DJ188</f>
        <v>-1</v>
      </c>
      <c r="AZ188" s="20">
        <f>Data!BD188-Data!DK188</f>
        <v>-16</v>
      </c>
      <c r="BA188" s="20">
        <f>Data!BE188-Data!DL188</f>
        <v>34</v>
      </c>
      <c r="BB188" s="20">
        <f>Data!BF188-Data!DM188</f>
        <v>-41</v>
      </c>
      <c r="BC188" s="20">
        <f>Data!BG188-Data!DN188</f>
        <v>-59</v>
      </c>
      <c r="BD188" s="20">
        <f>Data!BH188-Data!DO188</f>
        <v>-11</v>
      </c>
      <c r="BE188" s="20">
        <f>Data!BI188-Data!DP188</f>
        <v>-2.1000000000000085</v>
      </c>
      <c r="BF188" s="20">
        <f>Data!BJ188-Data!DQ188</f>
        <v>-8.9</v>
      </c>
      <c r="BG188" s="20">
        <f>Data!BK188-Data!DR188</f>
        <v>0.41900000000000004</v>
      </c>
      <c r="BH188" s="20">
        <f>Data!BL188-Data!DS188</f>
        <v>-4.0999999999999996</v>
      </c>
      <c r="BI188" s="20">
        <f>Data!BM188-Data!DT188</f>
        <v>0.10999999999999999</v>
      </c>
      <c r="BJ188" s="20">
        <f>Data!BN188-Data!DU188</f>
        <v>-7.8000000000000007</v>
      </c>
      <c r="BK188" s="20">
        <f>Data!BO188-Data!DV188</f>
        <v>-2.5999999999999979</v>
      </c>
      <c r="BL188" s="20">
        <f>Data!BP188-Data!DW188</f>
        <v>3.3999999999999995</v>
      </c>
      <c r="BM188" s="20">
        <f>Data!BQ188-Data!DX188</f>
        <v>-1.5999999999999996</v>
      </c>
      <c r="BN188" s="20">
        <f>Data!BR188-Data!DY188</f>
        <v>-5.8999999999999986</v>
      </c>
      <c r="BO188" s="20">
        <f>Data!BS188-Data!DZ188</f>
        <v>-323</v>
      </c>
      <c r="BP188" s="20">
        <f>Data!BT188-Data!EA188</f>
        <v>0.251</v>
      </c>
      <c r="BQ188" s="20">
        <f>Data!BU188-Data!EB188</f>
        <v>1</v>
      </c>
      <c r="BR188" s="20">
        <f>Data!BV188-Data!EC188</f>
        <v>-171</v>
      </c>
      <c r="BS188" s="20">
        <f>Data!BW188-Data!ED188</f>
        <v>-141</v>
      </c>
      <c r="BT188" s="20">
        <f>Data!BX188-Data!EE188</f>
        <v>-257</v>
      </c>
      <c r="BU188" s="20">
        <f>Data!BY188-Data!EF188</f>
        <v>-83</v>
      </c>
      <c r="BV188" s="20">
        <f>Data!BZ188-Data!EG188</f>
        <v>-107</v>
      </c>
      <c r="BW188" s="20">
        <f>Data!CA188-Data!EH188</f>
        <v>-142.5</v>
      </c>
      <c r="BX188" s="20">
        <f>Data!CB188-Data!EI188</f>
        <v>-323</v>
      </c>
      <c r="BY188" s="20">
        <f>Data!CC188-Data!EJ188</f>
        <v>-96</v>
      </c>
      <c r="BZ188" s="20">
        <f>Data!EK188</f>
        <v>11736.659999999998</v>
      </c>
      <c r="CA188" s="20">
        <f>Data!EL188</f>
        <v>10628.4</v>
      </c>
      <c r="CB188" s="20">
        <f>Data!EM188</f>
        <v>104.94</v>
      </c>
      <c r="CC188" s="20">
        <f>Data!EN188</f>
        <v>122.01</v>
      </c>
      <c r="CD188" s="20">
        <f>Data!EO188</f>
        <v>10.324</v>
      </c>
      <c r="CE188" s="20">
        <f>Data!EP188</f>
        <v>151.77600000000001</v>
      </c>
      <c r="CF188" s="50">
        <f>IF(ISBLANK(Data!EQ188), "", Data!EQ188)</f>
        <v>74</v>
      </c>
      <c r="CG188" s="50">
        <f>IF(ISBLANK(Data!ER188), "", Data!ER188)</f>
        <v>53</v>
      </c>
      <c r="CH188" s="61" t="str">
        <f>IF(ISBLANK(Data!ES188), "", Data!ES188)</f>
        <v>Mississippi</v>
      </c>
      <c r="CI188" s="61">
        <f>IF(ISBLANK(Data!ET188), "", Data!ET188)</f>
        <v>127</v>
      </c>
    </row>
    <row r="189" spans="1:87" x14ac:dyDescent="0.45">
      <c r="A189" s="50">
        <f>IF(ISBLANK(Data!A189), "", Data!A189)</f>
        <v>45279</v>
      </c>
      <c r="B189" s="50" t="str">
        <f>IF(ISBLANK(Data!B189), "", Data!B189)</f>
        <v>Wright St.</v>
      </c>
      <c r="C189" s="50">
        <f>IF(ISBLANK(Data!C189), "", Data!C189)</f>
        <v>358</v>
      </c>
      <c r="D189" s="50" t="str">
        <f>IF(ISBLANK(Data!D189), "", Data!D189)</f>
        <v>Miami OH</v>
      </c>
      <c r="E189" s="50">
        <f>IF(ISBLANK(Data!E189), "", Data!E189)</f>
        <v>170</v>
      </c>
      <c r="F189" s="50" t="str">
        <f>IF(ISBLANK(Data!F189), "", Data!F189)</f>
        <v>N</v>
      </c>
      <c r="G189" s="50" t="str">
        <f>IF(ISBLANK(Data!G189), "", Data!G189)</f>
        <v>Wright St.</v>
      </c>
      <c r="H189" s="50" t="str">
        <f>IF(ISBLANK(Data!H189), "", Data!H189)</f>
        <v>Miami OH</v>
      </c>
      <c r="I189" s="50" t="str">
        <f>IF(ISBLANK(Data!I189), "", Data!I189)</f>
        <v>Wright St.</v>
      </c>
      <c r="J189" s="50" t="str">
        <f>IF(ISBLANK(Data!J189), "", Data!J189)</f>
        <v>Miami OH</v>
      </c>
      <c r="K189" s="50" t="str">
        <f>IF(ISBLANK(Data!K189), "", Data!K189)</f>
        <v>Wright State</v>
      </c>
      <c r="L189" s="50" t="str">
        <f>IF(ISBLANK(Data!L189), "", Data!L189)</f>
        <v>Miami OH</v>
      </c>
      <c r="M189" s="50" t="str">
        <f>IF(ISBLANK(Data!M189), "", Data!M189)</f>
        <v>Wright St</v>
      </c>
      <c r="N189" s="50" t="str">
        <f>IF(ISBLANK(Data!N189), "", Data!N189)</f>
        <v>Miami</v>
      </c>
      <c r="O189" s="50" t="str">
        <f>IF(ISBLANK(Data!O189), "", Data!O189)</f>
        <v>Wright St.</v>
      </c>
      <c r="P189" s="50" t="str">
        <f>IF(ISBLANK(Data!P189), "", Data!P189)</f>
        <v>Miami (Ohio)</v>
      </c>
      <c r="Q189" s="50" t="str">
        <f>IF(ISBLANK(Data!Q189), "", Data!Q189)</f>
        <v>Wright State</v>
      </c>
      <c r="R189" s="50" t="str">
        <f>IF(ISBLANK(Data!R189), "", Data!R189)</f>
        <v>Miami (OH)</v>
      </c>
      <c r="S189" s="20">
        <f>Data!W189-Data!CD189</f>
        <v>-4.4444444444443953E-2</v>
      </c>
      <c r="T189" s="20">
        <f>Data!X189-Data!CE189</f>
        <v>8.5300000000000011</v>
      </c>
      <c r="U189" s="20">
        <f>Data!Y189-Data!CF189</f>
        <v>9.5</v>
      </c>
      <c r="V189" s="20">
        <f>Data!Z189-Data!CG189</f>
        <v>0.90000000000000568</v>
      </c>
      <c r="W189" s="20">
        <f>Data!AA189-Data!CH189</f>
        <v>2.7000000000000028</v>
      </c>
      <c r="X189" s="20">
        <f>Data!AB189-Data!CI189</f>
        <v>-0.14800000000000002</v>
      </c>
      <c r="Y189" s="20">
        <f>Data!AC189-Data!CJ189</f>
        <v>1.61</v>
      </c>
      <c r="Z189" s="20">
        <f>Data!AD189-Data!CK189</f>
        <v>3.2000000000000028</v>
      </c>
      <c r="AA189" s="20">
        <f>Data!AE189-Data!CL189</f>
        <v>1.5999999999999943</v>
      </c>
      <c r="AB189" s="20">
        <f>Data!AF189-Data!CM189</f>
        <v>4.2299999999999995</v>
      </c>
      <c r="AC189" s="20">
        <f>Data!AG189-Data!CN189</f>
        <v>10.900000000000006</v>
      </c>
      <c r="AD189" s="20">
        <f>Data!AH189-Data!CO189</f>
        <v>-2.0999999999999943</v>
      </c>
      <c r="AE189" s="20">
        <f>Data!AI189-Data!CP189</f>
        <v>0.33550000000000002</v>
      </c>
      <c r="AF189" s="20">
        <f>Data!AJ189-Data!CQ189</f>
        <v>-0.5</v>
      </c>
      <c r="AG189" s="20">
        <f>Data!AK189-Data!CR189</f>
        <v>-4.9999999999999989E-2</v>
      </c>
      <c r="AH189" s="20">
        <f>Data!AL189-Data!CS189</f>
        <v>99</v>
      </c>
      <c r="AI189" s="20">
        <f>Data!AM189-Data!CT189</f>
        <v>7.5399999999999991</v>
      </c>
      <c r="AJ189" s="20">
        <f>Data!AN189-Data!CU189</f>
        <v>2.74</v>
      </c>
      <c r="AK189" s="20">
        <f>Data!AO189-Data!CV189</f>
        <v>189</v>
      </c>
      <c r="AL189" s="20">
        <f>Data!AP189-Data!CW189</f>
        <v>171</v>
      </c>
      <c r="AM189" s="20">
        <f>Data!AQ189-Data!CX189</f>
        <v>144</v>
      </c>
      <c r="AN189" s="20">
        <f>Data!AR189-Data!CY189</f>
        <v>6.6000000000000003E-2</v>
      </c>
      <c r="AO189" s="20">
        <f>Data!AS189-Data!CZ189</f>
        <v>-17</v>
      </c>
      <c r="AP189" s="20">
        <f>Data!AT189-Data!DA189</f>
        <v>-29</v>
      </c>
      <c r="AQ189" s="20">
        <f>Data!AU189-Data!DB189</f>
        <v>-3.400000000000003E-2</v>
      </c>
      <c r="AR189" s="20">
        <f>Data!AV189-Data!DC189</f>
        <v>-2</v>
      </c>
      <c r="AS189" s="20">
        <f>Data!AW189-Data!DD189</f>
        <v>-6</v>
      </c>
      <c r="AT189" s="20">
        <f>Data!AX189-Data!DE189</f>
        <v>1.3000000000000012E-2</v>
      </c>
      <c r="AU189" s="20">
        <f>Data!AY189-Data!DF189</f>
        <v>37</v>
      </c>
      <c r="AV189" s="20">
        <f>Data!AZ189-Data!DG189</f>
        <v>3.7</v>
      </c>
      <c r="AW189" s="20">
        <f>Data!BA189-Data!DH189</f>
        <v>68</v>
      </c>
      <c r="AX189" s="20">
        <f>Data!BB189-Data!DI189</f>
        <v>6.7999999999999972</v>
      </c>
      <c r="AY189" s="20">
        <f>Data!BC189-Data!DJ189</f>
        <v>3</v>
      </c>
      <c r="AZ189" s="20">
        <f>Data!BD189-Data!DK189</f>
        <v>10</v>
      </c>
      <c r="BA189" s="20">
        <f>Data!BE189-Data!DL189</f>
        <v>9</v>
      </c>
      <c r="BB189" s="20">
        <f>Data!BF189-Data!DM189</f>
        <v>1</v>
      </c>
      <c r="BC189" s="20">
        <f>Data!BG189-Data!DN189</f>
        <v>4</v>
      </c>
      <c r="BD189" s="20">
        <f>Data!BH189-Data!DO189</f>
        <v>11.899999999999991</v>
      </c>
      <c r="BE189" s="20">
        <f>Data!BI189-Data!DP189</f>
        <v>10.111000000000004</v>
      </c>
      <c r="BF189" s="20">
        <f>Data!BJ189-Data!DQ189</f>
        <v>1.8220000000000001</v>
      </c>
      <c r="BG189" s="20">
        <f>Data!BK189-Data!DR189</f>
        <v>1.6000000000000014E-2</v>
      </c>
      <c r="BH189" s="20">
        <f>Data!BL189-Data!DS189</f>
        <v>-1.2559999999999985</v>
      </c>
      <c r="BI189" s="20">
        <f>Data!BM189-Data!DT189</f>
        <v>7.7000000000000013E-2</v>
      </c>
      <c r="BJ189" s="20">
        <f>Data!BN189-Data!DU189</f>
        <v>-5.0999999999999979</v>
      </c>
      <c r="BK189" s="20">
        <f>Data!BO189-Data!DV189</f>
        <v>-2.5999999999999979</v>
      </c>
      <c r="BL189" s="20">
        <f>Data!BP189-Data!DW189</f>
        <v>0.60000000000000009</v>
      </c>
      <c r="BM189" s="20">
        <f>Data!BQ189-Data!DX189</f>
        <v>0.38888888888888928</v>
      </c>
      <c r="BN189" s="20">
        <f>Data!BR189-Data!DY189</f>
        <v>-1.3999999999999986</v>
      </c>
      <c r="BO189" s="20">
        <f>Data!BS189-Data!DZ189</f>
        <v>157</v>
      </c>
      <c r="BP189" s="20">
        <f>Data!BT189-Data!EA189</f>
        <v>-0.11899999999999999</v>
      </c>
      <c r="BQ189" s="20">
        <f>Data!BU189-Data!EB189</f>
        <v>-3</v>
      </c>
      <c r="BR189" s="20">
        <f>Data!BV189-Data!EC189</f>
        <v>-86</v>
      </c>
      <c r="BS189" s="20">
        <f>Data!BW189-Data!ED189</f>
        <v>-51</v>
      </c>
      <c r="BT189" s="20">
        <f>Data!BX189-Data!EE189</f>
        <v>26</v>
      </c>
      <c r="BU189" s="20">
        <f>Data!BY189-Data!EF189</f>
        <v>-99</v>
      </c>
      <c r="BV189" s="20">
        <f>Data!BZ189-Data!EG189</f>
        <v>-112</v>
      </c>
      <c r="BW189" s="20">
        <f>Data!CA189-Data!EH189</f>
        <v>-43.699999999999989</v>
      </c>
      <c r="BX189" s="20">
        <f>Data!CB189-Data!EI189</f>
        <v>-22</v>
      </c>
      <c r="BY189" s="20">
        <f>Data!CC189-Data!EJ189</f>
        <v>-109</v>
      </c>
      <c r="BZ189" s="20">
        <f>Data!EK189</f>
        <v>12174.720000000001</v>
      </c>
      <c r="CA189" s="20">
        <f>Data!EL189</f>
        <v>11233.28</v>
      </c>
      <c r="CB189" s="20">
        <f>Data!EM189</f>
        <v>75.166666666666671</v>
      </c>
      <c r="CC189" s="20">
        <f>Data!EN189</f>
        <v>88.11399999999999</v>
      </c>
      <c r="CD189" s="20">
        <f>Data!EO189</f>
        <v>11.687099999999999</v>
      </c>
      <c r="CE189" s="20">
        <f>Data!EP189</f>
        <v>116.07</v>
      </c>
      <c r="CF189" s="50">
        <f>IF(ISBLANK(Data!EQ189), "", Data!EQ189)</f>
        <v>92</v>
      </c>
      <c r="CG189" s="50">
        <f>IF(ISBLANK(Data!ER189), "", Data!ER189)</f>
        <v>82</v>
      </c>
      <c r="CH189" s="61" t="str">
        <f>IF(ISBLANK(Data!ES189), "", Data!ES189)</f>
        <v>Wright St.</v>
      </c>
      <c r="CI189" s="61">
        <f>IF(ISBLANK(Data!ET189), "", Data!ET189)</f>
        <v>174</v>
      </c>
    </row>
    <row r="190" spans="1:87" x14ac:dyDescent="0.45">
      <c r="A190" s="50">
        <f>IF(ISBLANK(Data!A190), "", Data!A190)</f>
        <v>45279</v>
      </c>
      <c r="B190" s="50" t="str">
        <f>IF(ISBLANK(Data!B190), "", Data!B190)</f>
        <v>Michigan</v>
      </c>
      <c r="C190" s="50">
        <f>IF(ISBLANK(Data!C190), "", Data!C190)</f>
        <v>171</v>
      </c>
      <c r="D190" s="50" t="str">
        <f>IF(ISBLANK(Data!D190), "", Data!D190)</f>
        <v>Florida</v>
      </c>
      <c r="E190" s="50">
        <f>IF(ISBLANK(Data!E190), "", Data!E190)</f>
        <v>87</v>
      </c>
      <c r="F190" s="50" t="str">
        <f>IF(ISBLANK(Data!F190), "", Data!F190)</f>
        <v>Y</v>
      </c>
      <c r="G190" s="50" t="str">
        <f>IF(ISBLANK(Data!G190), "", Data!G190)</f>
        <v>Michigan</v>
      </c>
      <c r="H190" s="50" t="str">
        <f>IF(ISBLANK(Data!H190), "", Data!H190)</f>
        <v>Florida</v>
      </c>
      <c r="I190" s="50" t="str">
        <f>IF(ISBLANK(Data!I190), "", Data!I190)</f>
        <v>Michigan</v>
      </c>
      <c r="J190" s="50" t="str">
        <f>IF(ISBLANK(Data!J190), "", Data!J190)</f>
        <v>Florida</v>
      </c>
      <c r="K190" s="50" t="str">
        <f>IF(ISBLANK(Data!K190), "", Data!K190)</f>
        <v>Michigan</v>
      </c>
      <c r="L190" s="50" t="str">
        <f>IF(ISBLANK(Data!L190), "", Data!L190)</f>
        <v>Florida</v>
      </c>
      <c r="M190" s="50" t="str">
        <f>IF(ISBLANK(Data!M190), "", Data!M190)</f>
        <v>Michigan</v>
      </c>
      <c r="N190" s="50" t="str">
        <f>IF(ISBLANK(Data!N190), "", Data!N190)</f>
        <v>Florida</v>
      </c>
      <c r="O190" s="50" t="str">
        <f>IF(ISBLANK(Data!O190), "", Data!O190)</f>
        <v>Michigan</v>
      </c>
      <c r="P190" s="50" t="str">
        <f>IF(ISBLANK(Data!P190), "", Data!P190)</f>
        <v>Florida</v>
      </c>
      <c r="Q190" s="50" t="str">
        <f>IF(ISBLANK(Data!Q190), "", Data!Q190)</f>
        <v>Michigan</v>
      </c>
      <c r="R190" s="50" t="str">
        <f>IF(ISBLANK(Data!R190), "", Data!R190)</f>
        <v>Florida</v>
      </c>
      <c r="S190" s="20">
        <f>Data!W190-Data!CD190</f>
        <v>-0.15454545454545499</v>
      </c>
      <c r="T190" s="20">
        <f>Data!X190-Data!CE190</f>
        <v>-2.0299999999999994</v>
      </c>
      <c r="U190" s="20">
        <f>Data!Y190-Data!CF190</f>
        <v>2.2999999999999972</v>
      </c>
      <c r="V190" s="20">
        <f>Data!Z190-Data!CG190</f>
        <v>4.2999999999999972</v>
      </c>
      <c r="W190" s="20">
        <f>Data!AA190-Data!CH190</f>
        <v>-5.9000000000000057</v>
      </c>
      <c r="X190" s="20">
        <f>Data!AB190-Data!CI190</f>
        <v>-2.5000000000000008E-2</v>
      </c>
      <c r="Y190" s="20">
        <f>Data!AC190-Data!CJ190</f>
        <v>3.5300000000000002</v>
      </c>
      <c r="Z190" s="20">
        <f>Data!AD190-Data!CK190</f>
        <v>3.5</v>
      </c>
      <c r="AA190" s="20">
        <f>Data!AE190-Data!CL190</f>
        <v>0</v>
      </c>
      <c r="AB190" s="20">
        <f>Data!AF190-Data!CM190</f>
        <v>2.25</v>
      </c>
      <c r="AC190" s="20">
        <f>Data!AG190-Data!CN190</f>
        <v>2.4000000000000057</v>
      </c>
      <c r="AD190" s="20">
        <f>Data!AH190-Data!CO190</f>
        <v>5.6000000000000085</v>
      </c>
      <c r="AE190" s="20">
        <f>Data!AI190-Data!CP190</f>
        <v>-5.4099999999999926E-2</v>
      </c>
      <c r="AF190" s="20">
        <f>Data!AJ190-Data!CQ190</f>
        <v>-1.2</v>
      </c>
      <c r="AG190" s="20">
        <f>Data!AK190-Data!CR190</f>
        <v>-0.10909090909090909</v>
      </c>
      <c r="AH190" s="20">
        <f>Data!AL190-Data!CS190</f>
        <v>-46</v>
      </c>
      <c r="AI190" s="20">
        <f>Data!AM190-Data!CT190</f>
        <v>-3.01</v>
      </c>
      <c r="AJ190" s="20">
        <f>Data!AN190-Data!CU190</f>
        <v>0.20999999999999996</v>
      </c>
      <c r="AK190" s="20">
        <f>Data!AO190-Data!CV190</f>
        <v>81</v>
      </c>
      <c r="AL190" s="20">
        <f>Data!AP190-Data!CW190</f>
        <v>107</v>
      </c>
      <c r="AM190" s="20">
        <f>Data!AQ190-Data!CX190</f>
        <v>25</v>
      </c>
      <c r="AN190" s="20">
        <f>Data!AR190-Data!CY190</f>
        <v>4.2999999999999983E-2</v>
      </c>
      <c r="AO190" s="20">
        <f>Data!AS190-Data!CZ190</f>
        <v>31</v>
      </c>
      <c r="AP190" s="20">
        <f>Data!AT190-Data!DA190</f>
        <v>49</v>
      </c>
      <c r="AQ190" s="20">
        <f>Data!AU190-Data!DB190</f>
        <v>5.6999999999999995E-2</v>
      </c>
      <c r="AR190" s="20">
        <f>Data!AV190-Data!DC190</f>
        <v>-30</v>
      </c>
      <c r="AS190" s="20">
        <f>Data!AW190-Data!DD190</f>
        <v>-56</v>
      </c>
      <c r="AT190" s="20">
        <f>Data!AX190-Data!DE190</f>
        <v>3.2000000000000028E-2</v>
      </c>
      <c r="AU190" s="20">
        <f>Data!AY190-Data!DF190</f>
        <v>-42</v>
      </c>
      <c r="AV190" s="20">
        <f>Data!AZ190-Data!DG190</f>
        <v>-5.336363636363636</v>
      </c>
      <c r="AW190" s="20">
        <f>Data!BA190-Data!DH190</f>
        <v>-34</v>
      </c>
      <c r="AX190" s="20">
        <f>Data!BB190-Data!DI190</f>
        <v>-7.1454545454545482</v>
      </c>
      <c r="AY190" s="20">
        <f>Data!BC190-Data!DJ190</f>
        <v>3</v>
      </c>
      <c r="AZ190" s="20">
        <f>Data!BD190-Data!DK190</f>
        <v>-23</v>
      </c>
      <c r="BA190" s="20">
        <f>Data!BE190-Data!DL190</f>
        <v>-6</v>
      </c>
      <c r="BB190" s="20">
        <f>Data!BF190-Data!DM190</f>
        <v>5</v>
      </c>
      <c r="BC190" s="20">
        <f>Data!BG190-Data!DN190</f>
        <v>10</v>
      </c>
      <c r="BD190" s="20">
        <f>Data!BH190-Data!DO190</f>
        <v>-9.9999999999994316E-2</v>
      </c>
      <c r="BE190" s="20">
        <f>Data!BI190-Data!DP190</f>
        <v>3.1090000000000089</v>
      </c>
      <c r="BF190" s="20">
        <f>Data!BJ190-Data!DQ190</f>
        <v>-3.2270000000000003</v>
      </c>
      <c r="BG190" s="20">
        <f>Data!BK190-Data!DR190</f>
        <v>-1.8000000000000016E-2</v>
      </c>
      <c r="BH190" s="20">
        <f>Data!BL190-Data!DS190</f>
        <v>-0.79099999999999859</v>
      </c>
      <c r="BI190" s="20">
        <f>Data!BM190-Data!DT190</f>
        <v>-0.18100000000000005</v>
      </c>
      <c r="BJ190" s="20">
        <f>Data!BN190-Data!DU190</f>
        <v>2.5</v>
      </c>
      <c r="BK190" s="20">
        <f>Data!BO190-Data!DV190</f>
        <v>-7.5</v>
      </c>
      <c r="BL190" s="20">
        <f>Data!BP190-Data!DW190</f>
        <v>-1</v>
      </c>
      <c r="BM190" s="20">
        <f>Data!BQ190-Data!DX190</f>
        <v>-2.754545454545454</v>
      </c>
      <c r="BN190" s="20">
        <f>Data!BR190-Data!DY190</f>
        <v>-0.69999999999999929</v>
      </c>
      <c r="BO190" s="20">
        <f>Data!BS190-Data!DZ190</f>
        <v>-1</v>
      </c>
      <c r="BP190" s="20">
        <f>Data!BT190-Data!EA190</f>
        <v>0</v>
      </c>
      <c r="BQ190" s="20">
        <f>Data!BU190-Data!EB190</f>
        <v>3</v>
      </c>
      <c r="BR190" s="20">
        <f>Data!BV190-Data!EC190</f>
        <v>17</v>
      </c>
      <c r="BS190" s="20">
        <f>Data!BW190-Data!ED190</f>
        <v>47</v>
      </c>
      <c r="BT190" s="20">
        <f>Data!BX190-Data!EE190</f>
        <v>50</v>
      </c>
      <c r="BU190" s="20">
        <f>Data!BY190-Data!EF190</f>
        <v>19</v>
      </c>
      <c r="BV190" s="20">
        <f>Data!BZ190-Data!EG190</f>
        <v>7</v>
      </c>
      <c r="BW190" s="20">
        <f>Data!CA190-Data!EH190</f>
        <v>17.599999999999994</v>
      </c>
      <c r="BX190" s="20">
        <f>Data!CB190-Data!EI190</f>
        <v>-9</v>
      </c>
      <c r="BY190" s="20">
        <f>Data!CC190-Data!EJ190</f>
        <v>-8</v>
      </c>
      <c r="BZ190" s="20">
        <f>Data!EK190</f>
        <v>11451.949999999999</v>
      </c>
      <c r="CA190" s="20">
        <f>Data!EL190</f>
        <v>11716.92</v>
      </c>
      <c r="CB190" s="20">
        <f>Data!EM190</f>
        <v>94.235700000000008</v>
      </c>
      <c r="CC190" s="20">
        <f>Data!EN190</f>
        <v>62.272727272727273</v>
      </c>
      <c r="CD190" s="20">
        <f>Data!EO190</f>
        <v>11.004000000000001</v>
      </c>
      <c r="CE190" s="20">
        <f>Data!EP190</f>
        <v>120.22500000000001</v>
      </c>
      <c r="CF190" s="50">
        <f>IF(ISBLANK(Data!EQ190), "", Data!EQ190)</f>
        <v>101</v>
      </c>
      <c r="CG190" s="50">
        <f>IF(ISBLANK(Data!ER190), "", Data!ER190)</f>
        <v>106</v>
      </c>
      <c r="CH190" s="61" t="str">
        <f>IF(ISBLANK(Data!ES190), "", Data!ES190)</f>
        <v>Florida</v>
      </c>
      <c r="CI190" s="61">
        <f>IF(ISBLANK(Data!ET190), "", Data!ET190)</f>
        <v>207</v>
      </c>
    </row>
    <row r="191" spans="1:87" x14ac:dyDescent="0.45">
      <c r="A191" s="50">
        <f>IF(ISBLANK(Data!A191), "", Data!A191)</f>
        <v>45279</v>
      </c>
      <c r="B191" s="50" t="str">
        <f>IF(ISBLANK(Data!B191), "", Data!B191)</f>
        <v>Drake</v>
      </c>
      <c r="C191" s="50">
        <f>IF(ISBLANK(Data!C191), "", Data!C191)</f>
        <v>72</v>
      </c>
      <c r="D191" s="50" t="str">
        <f>IF(ISBLANK(Data!D191), "", Data!D191)</f>
        <v>Alcorn St.</v>
      </c>
      <c r="E191" s="50">
        <f>IF(ISBLANK(Data!E191), "", Data!E191)</f>
        <v>8</v>
      </c>
      <c r="F191" s="50" t="str">
        <f>IF(ISBLANK(Data!F191), "", Data!F191)</f>
        <v>N</v>
      </c>
      <c r="G191" s="50" t="str">
        <f>IF(ISBLANK(Data!G191), "", Data!G191)</f>
        <v>Drake</v>
      </c>
      <c r="H191" s="50" t="str">
        <f>IF(ISBLANK(Data!H191), "", Data!H191)</f>
        <v>Alcorn St.</v>
      </c>
      <c r="I191" s="50" t="str">
        <f>IF(ISBLANK(Data!I191), "", Data!I191)</f>
        <v>Drake</v>
      </c>
      <c r="J191" s="50" t="str">
        <f>IF(ISBLANK(Data!J191), "", Data!J191)</f>
        <v>Alcorn St.</v>
      </c>
      <c r="K191" s="50" t="str">
        <f>IF(ISBLANK(Data!K191), "", Data!K191)</f>
        <v>Drake</v>
      </c>
      <c r="L191" s="50" t="str">
        <f>IF(ISBLANK(Data!L191), "", Data!L191)</f>
        <v>Alcorn State</v>
      </c>
      <c r="M191" s="50" t="str">
        <f>IF(ISBLANK(Data!M191), "", Data!M191)</f>
        <v>Drake</v>
      </c>
      <c r="N191" s="50" t="str">
        <f>IF(ISBLANK(Data!N191), "", Data!N191)</f>
        <v>Alcorn St</v>
      </c>
      <c r="O191" s="50" t="str">
        <f>IF(ISBLANK(Data!O191), "", Data!O191)</f>
        <v>Drake</v>
      </c>
      <c r="P191" s="50" t="str">
        <f>IF(ISBLANK(Data!P191), "", Data!P191)</f>
        <v>Alcorn St.</v>
      </c>
      <c r="Q191" s="50" t="str">
        <f>IF(ISBLANK(Data!Q191), "", Data!Q191)</f>
        <v>Drake</v>
      </c>
      <c r="R191" s="50" t="str">
        <f>IF(ISBLANK(Data!R191), "", Data!R191)</f>
        <v>Alcorn State</v>
      </c>
      <c r="S191" s="20">
        <f>Data!W191-Data!CD191</f>
        <v>0.81818181818181801</v>
      </c>
      <c r="T191" s="20">
        <f>Data!X191-Data!CE191</f>
        <v>22.939999999999998</v>
      </c>
      <c r="U191" s="20">
        <f>Data!Y191-Data!CF191</f>
        <v>6.1000000000000085</v>
      </c>
      <c r="V191" s="20">
        <f>Data!Z191-Data!CG191</f>
        <v>-16.800000000000011</v>
      </c>
      <c r="W191" s="20">
        <f>Data!AA191-Data!CH191</f>
        <v>-2.5999999999999943</v>
      </c>
      <c r="X191" s="20">
        <f>Data!AB191-Data!CI191</f>
        <v>0.151</v>
      </c>
      <c r="Y191" s="20">
        <f>Data!AC191-Data!CJ191</f>
        <v>-16.16</v>
      </c>
      <c r="Z191" s="20">
        <f>Data!AD191-Data!CK191</f>
        <v>-9.2000000000000028</v>
      </c>
      <c r="AA191" s="20">
        <f>Data!AE191-Data!CL191</f>
        <v>6.9000000000000057</v>
      </c>
      <c r="AB191" s="20">
        <f>Data!AF191-Data!CM191</f>
        <v>-15.620000000000001</v>
      </c>
      <c r="AC191" s="20">
        <f>Data!AG191-Data!CN191</f>
        <v>8.1000000000000085</v>
      </c>
      <c r="AD191" s="20">
        <f>Data!AH191-Data!CO191</f>
        <v>-13.799999999999997</v>
      </c>
      <c r="AE191" s="20">
        <f>Data!AI191-Data!CP191</f>
        <v>0.5252</v>
      </c>
      <c r="AF191" s="20">
        <f>Data!AJ191-Data!CQ191</f>
        <v>6.4</v>
      </c>
      <c r="AG191" s="20">
        <f>Data!AK191-Data!CR191</f>
        <v>0.64</v>
      </c>
      <c r="AH191" s="20">
        <f>Data!AL191-Data!CS191</f>
        <v>335</v>
      </c>
      <c r="AI191" s="20">
        <f>Data!AM191-Data!CT191</f>
        <v>23.78</v>
      </c>
      <c r="AJ191" s="20">
        <f>Data!AN191-Data!CU191</f>
        <v>-8.120000000000001</v>
      </c>
      <c r="AK191" s="20">
        <f>Data!AO191-Data!CV191</f>
        <v>95</v>
      </c>
      <c r="AL191" s="20">
        <f>Data!AP191-Data!CW191</f>
        <v>-236</v>
      </c>
      <c r="AM191" s="20">
        <f>Data!AQ191-Data!CX191</f>
        <v>-5</v>
      </c>
      <c r="AN191" s="20">
        <f>Data!AR191-Data!CY191</f>
        <v>5.0000000000000044E-2</v>
      </c>
      <c r="AO191" s="20">
        <f>Data!AS191-Data!CZ191</f>
        <v>33</v>
      </c>
      <c r="AP191" s="20">
        <f>Data!AT191-Data!DA191</f>
        <v>106</v>
      </c>
      <c r="AQ191" s="20">
        <f>Data!AU191-Data!DB191</f>
        <v>-1.2999999999999956E-2</v>
      </c>
      <c r="AR191" s="20">
        <f>Data!AV191-Data!DC191</f>
        <v>2</v>
      </c>
      <c r="AS191" s="20">
        <f>Data!AW191-Data!DD191</f>
        <v>-32</v>
      </c>
      <c r="AT191" s="20">
        <f>Data!AX191-Data!DE191</f>
        <v>0.10999999999999999</v>
      </c>
      <c r="AU191" s="20">
        <f>Data!AY191-Data!DF191</f>
        <v>-19</v>
      </c>
      <c r="AV191" s="20">
        <f>Data!AZ191-Data!DG191</f>
        <v>-1.9000000000000004</v>
      </c>
      <c r="AW191" s="20">
        <f>Data!BA191-Data!DH191</f>
        <v>9</v>
      </c>
      <c r="AX191" s="20">
        <f>Data!BB191-Data!DI191</f>
        <v>0.89999999999999858</v>
      </c>
      <c r="AY191" s="20">
        <f>Data!BC191-Data!DJ191</f>
        <v>62</v>
      </c>
      <c r="AZ191" s="20">
        <f>Data!BD191-Data!DK191</f>
        <v>-4</v>
      </c>
      <c r="BA191" s="20">
        <f>Data!BE191-Data!DL191</f>
        <v>3</v>
      </c>
      <c r="BB191" s="20">
        <f>Data!BF191-Data!DM191</f>
        <v>-22</v>
      </c>
      <c r="BC191" s="20">
        <f>Data!BG191-Data!DN191</f>
        <v>-42</v>
      </c>
      <c r="BD191" s="20">
        <f>Data!BH191-Data!DO191</f>
        <v>8.5999999999999943</v>
      </c>
      <c r="BE191" s="20">
        <f>Data!BI191-Data!DP191</f>
        <v>-21.454999999999998</v>
      </c>
      <c r="BF191" s="20">
        <f>Data!BJ191-Data!DQ191</f>
        <v>30.090999999999998</v>
      </c>
      <c r="BG191" s="20">
        <f>Data!BK191-Data!DR191</f>
        <v>0.76800000000000002</v>
      </c>
      <c r="BH191" s="20">
        <f>Data!BL191-Data!DS191</f>
        <v>-2</v>
      </c>
      <c r="BI191" s="20">
        <f>Data!BM191-Data!DT191</f>
        <v>9.6999999999999975E-2</v>
      </c>
      <c r="BJ191" s="20">
        <f>Data!BN191-Data!DU191</f>
        <v>9.6999999999999993</v>
      </c>
      <c r="BK191" s="20">
        <f>Data!BO191-Data!DV191</f>
        <v>-2.8999999999999986</v>
      </c>
      <c r="BL191" s="20">
        <f>Data!BP191-Data!DW191</f>
        <v>0.19999999999999996</v>
      </c>
      <c r="BM191" s="20">
        <f>Data!BQ191-Data!DX191</f>
        <v>-0.3636363636363642</v>
      </c>
      <c r="BN191" s="20">
        <f>Data!BR191-Data!DY191</f>
        <v>-3.8000000000000007</v>
      </c>
      <c r="BO191" s="20">
        <f>Data!BS191-Data!DZ191</f>
        <v>-291</v>
      </c>
      <c r="BP191" s="20">
        <f>Data!BT191-Data!EA191</f>
        <v>0.20699999999999996</v>
      </c>
      <c r="BQ191" s="20">
        <f>Data!BU191-Data!EB191</f>
        <v>-7</v>
      </c>
      <c r="BR191" s="20">
        <f>Data!BV191-Data!EC191</f>
        <v>-273</v>
      </c>
      <c r="BS191" s="20">
        <f>Data!BW191-Data!ED191</f>
        <v>-254</v>
      </c>
      <c r="BT191" s="20">
        <f>Data!BX191-Data!EE191</f>
        <v>-306</v>
      </c>
      <c r="BU191" s="20">
        <f>Data!BY191-Data!EF191</f>
        <v>-264</v>
      </c>
      <c r="BV191" s="20">
        <f>Data!BZ191-Data!EG191</f>
        <v>-235</v>
      </c>
      <c r="BW191" s="20">
        <f>Data!CA191-Data!EH191</f>
        <v>-223.7</v>
      </c>
      <c r="BX191" s="20">
        <f>Data!CB191-Data!EI191</f>
        <v>-291</v>
      </c>
      <c r="BY191" s="20">
        <f>Data!CC191-Data!EJ191</f>
        <v>-245</v>
      </c>
      <c r="BZ191" s="20">
        <f>Data!EK191</f>
        <v>12964.210000000001</v>
      </c>
      <c r="CA191" s="20">
        <f>Data!EL191</f>
        <v>10490.48</v>
      </c>
      <c r="CB191" s="20">
        <f>Data!EM191</f>
        <v>72.707999999999998</v>
      </c>
      <c r="CC191" s="20">
        <f>Data!EN191</f>
        <v>83.567636363636353</v>
      </c>
      <c r="CD191" s="20">
        <f>Data!EO191</f>
        <v>10.113300000000001</v>
      </c>
      <c r="CE191" s="20">
        <f>Data!EP191</f>
        <v>161.91</v>
      </c>
      <c r="CF191" s="50">
        <f>IF(ISBLANK(Data!EQ191), "", Data!EQ191)</f>
        <v>92</v>
      </c>
      <c r="CG191" s="50">
        <f>IF(ISBLANK(Data!ER191), "", Data!ER191)</f>
        <v>55</v>
      </c>
      <c r="CH191" s="61" t="str">
        <f>IF(ISBLANK(Data!ES191), "", Data!ES191)</f>
        <v>Drake</v>
      </c>
      <c r="CI191" s="61">
        <f>IF(ISBLANK(Data!ET191), "", Data!ET191)</f>
        <v>147</v>
      </c>
    </row>
    <row r="192" spans="1:87" x14ac:dyDescent="0.45">
      <c r="A192" s="50">
        <f>IF(ISBLANK(Data!A192), "", Data!A192)</f>
        <v>45279</v>
      </c>
      <c r="B192" s="50" t="str">
        <f>IF(ISBLANK(Data!B192), "", Data!B192)</f>
        <v>Loyola Chicago</v>
      </c>
      <c r="C192" s="50">
        <f>IF(ISBLANK(Data!C192), "", Data!C192)</f>
        <v>153</v>
      </c>
      <c r="D192" s="50" t="str">
        <f>IF(ISBLANK(Data!D192), "", Data!D192)</f>
        <v>Chicago St.</v>
      </c>
      <c r="E192" s="50">
        <f>IF(ISBLANK(Data!E192), "", Data!E192)</f>
        <v>51</v>
      </c>
      <c r="F192" s="50" t="str">
        <f>IF(ISBLANK(Data!F192), "", Data!F192)</f>
        <v>N</v>
      </c>
      <c r="G192" s="50" t="str">
        <f>IF(ISBLANK(Data!G192), "", Data!G192)</f>
        <v>Loyola Chicago</v>
      </c>
      <c r="H192" s="50" t="str">
        <f>IF(ISBLANK(Data!H192), "", Data!H192)</f>
        <v>Chicago St.</v>
      </c>
      <c r="I192" s="50" t="str">
        <f>IF(ISBLANK(Data!I192), "", Data!I192)</f>
        <v>Loyola Chicago</v>
      </c>
      <c r="J192" s="50" t="str">
        <f>IF(ISBLANK(Data!J192), "", Data!J192)</f>
        <v>Chicago St.</v>
      </c>
      <c r="K192" s="50" t="str">
        <f>IF(ISBLANK(Data!K192), "", Data!K192)</f>
        <v>Loyola IL</v>
      </c>
      <c r="L192" s="50" t="str">
        <f>IF(ISBLANK(Data!L192), "", Data!L192)</f>
        <v>Chicago State</v>
      </c>
      <c r="M192" s="50" t="str">
        <f>IF(ISBLANK(Data!M192), "", Data!M192)</f>
        <v>Loyola-Chi</v>
      </c>
      <c r="N192" s="50" t="str">
        <f>IF(ISBLANK(Data!N192), "", Data!N192)</f>
        <v>Chicago St</v>
      </c>
      <c r="O192" s="50" t="str">
        <f>IF(ISBLANK(Data!O192), "", Data!O192)</f>
        <v>Loyola Chi.</v>
      </c>
      <c r="P192" s="50" t="str">
        <f>IF(ISBLANK(Data!P192), "", Data!P192)</f>
        <v>Chicago St.</v>
      </c>
      <c r="Q192" s="50" t="str">
        <f>IF(ISBLANK(Data!Q192), "", Data!Q192)</f>
        <v>Loyola-Chicago</v>
      </c>
      <c r="R192" s="50" t="str">
        <f>IF(ISBLANK(Data!R192), "", Data!R192)</f>
        <v>Chicago State</v>
      </c>
      <c r="S192" s="20">
        <f>Data!W192-Data!CD192</f>
        <v>0.14545454545454495</v>
      </c>
      <c r="T192" s="20">
        <f>Data!X192-Data!CE192</f>
        <v>15.09</v>
      </c>
      <c r="U192" s="20">
        <f>Data!Y192-Data!CF192</f>
        <v>7.9000000000000057</v>
      </c>
      <c r="V192" s="20">
        <f>Data!Z192-Data!CG192</f>
        <v>-7.2999999999999972</v>
      </c>
      <c r="W192" s="20">
        <f>Data!AA192-Data!CH192</f>
        <v>1.7000000000000028</v>
      </c>
      <c r="X192" s="20">
        <f>Data!AB192-Data!CI192</f>
        <v>-2.4E-2</v>
      </c>
      <c r="Y192" s="20">
        <f>Data!AC192-Data!CJ192</f>
        <v>7.33</v>
      </c>
      <c r="Z192" s="20">
        <f>Data!AD192-Data!CK192</f>
        <v>3.5999999999999943</v>
      </c>
      <c r="AA192" s="20">
        <f>Data!AE192-Data!CL192</f>
        <v>-3.7999999999999972</v>
      </c>
      <c r="AB192" s="20">
        <f>Data!AF192-Data!CM192</f>
        <v>7.33</v>
      </c>
      <c r="AC192" s="20">
        <f>Data!AG192-Data!CN192</f>
        <v>7.5</v>
      </c>
      <c r="AD192" s="20">
        <f>Data!AH192-Data!CO192</f>
        <v>-8.2999999999999972</v>
      </c>
      <c r="AE192" s="20">
        <f>Data!AI192-Data!CP192</f>
        <v>0.40950000000000009</v>
      </c>
      <c r="AF192" s="20">
        <f>Data!AJ192-Data!CQ192</f>
        <v>4.6000000000000005</v>
      </c>
      <c r="AG192" s="20">
        <f>Data!AK192-Data!CR192</f>
        <v>0.23000000000000004</v>
      </c>
      <c r="AH192" s="20">
        <f>Data!AL192-Data!CS192</f>
        <v>169</v>
      </c>
      <c r="AI192" s="20">
        <f>Data!AM192-Data!CT192</f>
        <v>12.76</v>
      </c>
      <c r="AJ192" s="20">
        <f>Data!AN192-Data!CU192</f>
        <v>8.6199999999999992</v>
      </c>
      <c r="AK192" s="20">
        <f>Data!AO192-Data!CV192</f>
        <v>-176</v>
      </c>
      <c r="AL192" s="20">
        <f>Data!AP192-Data!CW192</f>
        <v>-291</v>
      </c>
      <c r="AM192" s="20">
        <f>Data!AQ192-Data!CX192</f>
        <v>-178</v>
      </c>
      <c r="AN192" s="20">
        <f>Data!AR192-Data!CY192</f>
        <v>4.500000000000004E-2</v>
      </c>
      <c r="AO192" s="20">
        <f>Data!AS192-Data!CZ192</f>
        <v>16</v>
      </c>
      <c r="AP192" s="20">
        <f>Data!AT192-Data!DA192</f>
        <v>-14</v>
      </c>
      <c r="AQ192" s="20">
        <f>Data!AU192-Data!DB192</f>
        <v>7.1000000000000008E-2</v>
      </c>
      <c r="AR192" s="20">
        <f>Data!AV192-Data!DC192</f>
        <v>-102</v>
      </c>
      <c r="AS192" s="20">
        <f>Data!AW192-Data!DD192</f>
        <v>-142</v>
      </c>
      <c r="AT192" s="20">
        <f>Data!AX192-Data!DE192</f>
        <v>-8.0000000000000071E-3</v>
      </c>
      <c r="AU192" s="20">
        <f>Data!AY192-Data!DF192</f>
        <v>-69</v>
      </c>
      <c r="AV192" s="20">
        <f>Data!AZ192-Data!DG192</f>
        <v>-1.4666666666666668</v>
      </c>
      <c r="AW192" s="20">
        <f>Data!BA192-Data!DH192</f>
        <v>-79</v>
      </c>
      <c r="AX192" s="20">
        <f>Data!BB192-Data!DI192</f>
        <v>7.9999999999999964</v>
      </c>
      <c r="AY192" s="20">
        <f>Data!BC192-Data!DJ192</f>
        <v>33</v>
      </c>
      <c r="AZ192" s="20">
        <f>Data!BD192-Data!DK192</f>
        <v>-79</v>
      </c>
      <c r="BA192" s="20">
        <f>Data!BE192-Data!DL192</f>
        <v>17</v>
      </c>
      <c r="BB192" s="20">
        <f>Data!BF192-Data!DM192</f>
        <v>-69</v>
      </c>
      <c r="BC192" s="20">
        <f>Data!BG192-Data!DN192</f>
        <v>-57</v>
      </c>
      <c r="BD192" s="20">
        <f>Data!BH192-Data!DO192</f>
        <v>8.0999999999999943</v>
      </c>
      <c r="BE192" s="20">
        <f>Data!BI192-Data!DP192</f>
        <v>-0.6600000000000108</v>
      </c>
      <c r="BF192" s="20">
        <f>Data!BJ192-Data!DQ192</f>
        <v>8.8060000000000009</v>
      </c>
      <c r="BG192" s="20">
        <f>Data!BK192-Data!DR192</f>
        <v>0.57099999999999995</v>
      </c>
      <c r="BH192" s="20">
        <f>Data!BL192-Data!DS192</f>
        <v>-1.0600000000000005</v>
      </c>
      <c r="BI192" s="20">
        <f>Data!BM192-Data!DT192</f>
        <v>-0.21199999999999997</v>
      </c>
      <c r="BJ192" s="20">
        <f>Data!BN192-Data!DU192</f>
        <v>5.8000000000000007</v>
      </c>
      <c r="BK192" s="20">
        <f>Data!BO192-Data!DV192</f>
        <v>-4.6999999999999993</v>
      </c>
      <c r="BL192" s="20">
        <f>Data!BP192-Data!DW192</f>
        <v>2.6000000000000005</v>
      </c>
      <c r="BM192" s="20">
        <f>Data!BQ192-Data!DX192</f>
        <v>-3.5454545454545459</v>
      </c>
      <c r="BN192" s="20">
        <f>Data!BR192-Data!DY192</f>
        <v>1.3000000000000007</v>
      </c>
      <c r="BO192" s="20">
        <f>Data!BS192-Data!DZ192</f>
        <v>-158</v>
      </c>
      <c r="BP192" s="20">
        <f>Data!BT192-Data!EA192</f>
        <v>0.10899999999999999</v>
      </c>
      <c r="BQ192" s="20">
        <f>Data!BU192-Data!EB192</f>
        <v>8</v>
      </c>
      <c r="BR192" s="20">
        <f>Data!BV192-Data!EC192</f>
        <v>-132</v>
      </c>
      <c r="BS192" s="20">
        <f>Data!BW192-Data!ED192</f>
        <v>-59</v>
      </c>
      <c r="BT192" s="20">
        <f>Data!BX192-Data!EE192</f>
        <v>-160</v>
      </c>
      <c r="BU192" s="20">
        <f>Data!BY192-Data!EF192</f>
        <v>-187</v>
      </c>
      <c r="BV192" s="20">
        <f>Data!BZ192-Data!EG192</f>
        <v>-177</v>
      </c>
      <c r="BW192" s="20">
        <f>Data!CA192-Data!EH192</f>
        <v>-128.69999999999999</v>
      </c>
      <c r="BX192" s="20">
        <f>Data!CB192-Data!EI192</f>
        <v>-151</v>
      </c>
      <c r="BY192" s="20">
        <f>Data!CC192-Data!EJ192</f>
        <v>-79</v>
      </c>
      <c r="BZ192" s="20">
        <f>Data!EK192</f>
        <v>11390.5</v>
      </c>
      <c r="CA192" s="20">
        <f>Data!EL192</f>
        <v>9824.2199999999993</v>
      </c>
      <c r="CB192" s="20">
        <f>Data!EM192</f>
        <v>132.72999999999999</v>
      </c>
      <c r="CC192" s="20">
        <f>Data!EN192</f>
        <v>92.512999999999991</v>
      </c>
      <c r="CD192" s="20">
        <f>Data!EO192</f>
        <v>13.433</v>
      </c>
      <c r="CE192" s="20">
        <f>Data!EP192</f>
        <v>185.934</v>
      </c>
      <c r="CF192" s="50">
        <f>IF(ISBLANK(Data!EQ192), "", Data!EQ192)</f>
        <v>72</v>
      </c>
      <c r="CG192" s="50">
        <f>IF(ISBLANK(Data!ER192), "", Data!ER192)</f>
        <v>59</v>
      </c>
      <c r="CH192" s="61" t="str">
        <f>IF(ISBLANK(Data!ES192), "", Data!ES192)</f>
        <v>Loyola Chicago</v>
      </c>
      <c r="CI192" s="61">
        <f>IF(ISBLANK(Data!ET192), "", Data!ET192)</f>
        <v>131</v>
      </c>
    </row>
    <row r="193" spans="1:87" x14ac:dyDescent="0.45">
      <c r="A193" s="50">
        <f>IF(ISBLANK(Data!A193), "", Data!A193)</f>
        <v>45279</v>
      </c>
      <c r="B193" s="50" t="str">
        <f>IF(ISBLANK(Data!B193), "", Data!B193)</f>
        <v>Providence</v>
      </c>
      <c r="C193" s="50">
        <f>IF(ISBLANK(Data!C193), "", Data!C193)</f>
        <v>237</v>
      </c>
      <c r="D193" s="50" t="str">
        <f>IF(ISBLANK(Data!D193), "", Data!D193)</f>
        <v>Marquette</v>
      </c>
      <c r="E193" s="50">
        <f>IF(ISBLANK(Data!E193), "", Data!E193)</f>
        <v>160</v>
      </c>
      <c r="F193" s="50" t="str">
        <f>IF(ISBLANK(Data!F193), "", Data!F193)</f>
        <v>N</v>
      </c>
      <c r="G193" s="50" t="str">
        <f>IF(ISBLANK(Data!G193), "", Data!G193)</f>
        <v>Providence</v>
      </c>
      <c r="H193" s="50" t="str">
        <f>IF(ISBLANK(Data!H193), "", Data!H193)</f>
        <v>Marquette</v>
      </c>
      <c r="I193" s="50" t="str">
        <f>IF(ISBLANK(Data!I193), "", Data!I193)</f>
        <v>Providence</v>
      </c>
      <c r="J193" s="50" t="str">
        <f>IF(ISBLANK(Data!J193), "", Data!J193)</f>
        <v>Marquette</v>
      </c>
      <c r="K193" s="50" t="str">
        <f>IF(ISBLANK(Data!K193), "", Data!K193)</f>
        <v>Providence</v>
      </c>
      <c r="L193" s="50" t="str">
        <f>IF(ISBLANK(Data!L193), "", Data!L193)</f>
        <v>Marquette</v>
      </c>
      <c r="M193" s="50" t="str">
        <f>IF(ISBLANK(Data!M193), "", Data!M193)</f>
        <v>Providence</v>
      </c>
      <c r="N193" s="50" t="str">
        <f>IF(ISBLANK(Data!N193), "", Data!N193)</f>
        <v>Marquette</v>
      </c>
      <c r="O193" s="50" t="str">
        <f>IF(ISBLANK(Data!O193), "", Data!O193)</f>
        <v>Providence</v>
      </c>
      <c r="P193" s="50" t="str">
        <f>IF(ISBLANK(Data!P193), "", Data!P193)</f>
        <v>Marquette</v>
      </c>
      <c r="Q193" s="50" t="str">
        <f>IF(ISBLANK(Data!Q193), "", Data!Q193)</f>
        <v>Providence</v>
      </c>
      <c r="R193" s="50" t="str">
        <f>IF(ISBLANK(Data!R193), "", Data!R193)</f>
        <v>Marquette</v>
      </c>
      <c r="S193" s="20">
        <f>Data!W193-Data!CD193</f>
        <v>0</v>
      </c>
      <c r="T193" s="20">
        <f>Data!X193-Data!CE193</f>
        <v>-11.100000000000001</v>
      </c>
      <c r="U193" s="20">
        <f>Data!Y193-Data!CF193</f>
        <v>-10.900000000000006</v>
      </c>
      <c r="V193" s="20">
        <f>Data!Z193-Data!CG193</f>
        <v>0.20000000000000284</v>
      </c>
      <c r="W193" s="20">
        <f>Data!AA193-Data!CH193</f>
        <v>0</v>
      </c>
      <c r="X193" s="20">
        <f>Data!AB193-Data!CI193</f>
        <v>2.7E-2</v>
      </c>
      <c r="Y193" s="20">
        <f>Data!AC193-Data!CJ193</f>
        <v>-11.86</v>
      </c>
      <c r="Z193" s="20">
        <f>Data!AD193-Data!CK193</f>
        <v>-6.4000000000000057</v>
      </c>
      <c r="AA193" s="20">
        <f>Data!AE193-Data!CL193</f>
        <v>5.5</v>
      </c>
      <c r="AB193" s="20">
        <f>Data!AF193-Data!CM193</f>
        <v>-11.86</v>
      </c>
      <c r="AC193" s="20">
        <f>Data!AG193-Data!CN193</f>
        <v>-9.7999999999999972</v>
      </c>
      <c r="AD193" s="20">
        <f>Data!AH193-Data!CO193</f>
        <v>-1</v>
      </c>
      <c r="AE193" s="20">
        <f>Data!AI193-Data!CP193</f>
        <v>-9.2700000000000005E-2</v>
      </c>
      <c r="AF193" s="20">
        <f>Data!AJ193-Data!CQ193</f>
        <v>-1.9</v>
      </c>
      <c r="AG193" s="20">
        <f>Data!AK193-Data!CR193</f>
        <v>-0.1727272727272727</v>
      </c>
      <c r="AH193" s="20">
        <f>Data!AL193-Data!CS193</f>
        <v>-61</v>
      </c>
      <c r="AI193" s="20">
        <f>Data!AM193-Data!CT193</f>
        <v>-10.179999999999998</v>
      </c>
      <c r="AJ193" s="20">
        <f>Data!AN193-Data!CU193</f>
        <v>-8.27</v>
      </c>
      <c r="AK193" s="20">
        <f>Data!AO193-Data!CV193</f>
        <v>-61</v>
      </c>
      <c r="AL193" s="20">
        <f>Data!AP193-Data!CW193</f>
        <v>-40</v>
      </c>
      <c r="AM193" s="20">
        <f>Data!AQ193-Data!CX193</f>
        <v>-24</v>
      </c>
      <c r="AN193" s="20">
        <f>Data!AR193-Data!CY193</f>
        <v>-1.7000000000000015E-2</v>
      </c>
      <c r="AO193" s="20">
        <f>Data!AS193-Data!CZ193</f>
        <v>-11</v>
      </c>
      <c r="AP193" s="20">
        <f>Data!AT193-Data!DA193</f>
        <v>-22</v>
      </c>
      <c r="AQ193" s="20">
        <f>Data!AU193-Data!DB193</f>
        <v>-1.4000000000000012E-2</v>
      </c>
      <c r="AR193" s="20">
        <f>Data!AV193-Data!DC193</f>
        <v>-6</v>
      </c>
      <c r="AS193" s="20">
        <f>Data!AW193-Data!DD193</f>
        <v>-1</v>
      </c>
      <c r="AT193" s="20">
        <f>Data!AX193-Data!DE193</f>
        <v>-2.6000000000000023E-2</v>
      </c>
      <c r="AU193" s="20">
        <f>Data!AY193-Data!DF193</f>
        <v>9</v>
      </c>
      <c r="AV193" s="20">
        <f>Data!AZ193-Data!DG193</f>
        <v>0.81818181818181834</v>
      </c>
      <c r="AW193" s="20">
        <f>Data!BA193-Data!DH193</f>
        <v>56</v>
      </c>
      <c r="AX193" s="20">
        <f>Data!BB193-Data!DI193</f>
        <v>5.0909090909090935</v>
      </c>
      <c r="AY193" s="20">
        <f>Data!BC193-Data!DJ193</f>
        <v>-23</v>
      </c>
      <c r="AZ193" s="20">
        <f>Data!BD193-Data!DK193</f>
        <v>-26</v>
      </c>
      <c r="BA193" s="20">
        <f>Data!BE193-Data!DL193</f>
        <v>47</v>
      </c>
      <c r="BB193" s="20">
        <f>Data!BF193-Data!DM193</f>
        <v>47</v>
      </c>
      <c r="BC193" s="20">
        <f>Data!BG193-Data!DN193</f>
        <v>-6</v>
      </c>
      <c r="BD193" s="20">
        <f>Data!BH193-Data!DO193</f>
        <v>-5.6000000000000085</v>
      </c>
      <c r="BE193" s="20">
        <f>Data!BI193-Data!DP193</f>
        <v>-3.6370000000000005</v>
      </c>
      <c r="BF193" s="20">
        <f>Data!BJ193-Data!DQ193</f>
        <v>-1.9090000000000007</v>
      </c>
      <c r="BG193" s="20">
        <f>Data!BK193-Data!DR193</f>
        <v>-0.62</v>
      </c>
      <c r="BH193" s="20">
        <f>Data!BL193-Data!DS193</f>
        <v>4.2730000000000015</v>
      </c>
      <c r="BI193" s="20">
        <f>Data!BM193-Data!DT193</f>
        <v>-0.41899999999999998</v>
      </c>
      <c r="BJ193" s="20">
        <f>Data!BN193-Data!DU193</f>
        <v>-2</v>
      </c>
      <c r="BK193" s="20">
        <f>Data!BO193-Data!DV193</f>
        <v>-0.10000000000000142</v>
      </c>
      <c r="BL193" s="20">
        <f>Data!BP193-Data!DW193</f>
        <v>4.3000000000000007</v>
      </c>
      <c r="BM193" s="20">
        <f>Data!BQ193-Data!DX193</f>
        <v>-2.3636363636363642</v>
      </c>
      <c r="BN193" s="20">
        <f>Data!BR193-Data!DY193</f>
        <v>-0.5</v>
      </c>
      <c r="BO193" s="20">
        <f>Data!BS193-Data!DZ193</f>
        <v>55</v>
      </c>
      <c r="BP193" s="20">
        <f>Data!BT193-Data!EA193</f>
        <v>-8.6000000000000076E-2</v>
      </c>
      <c r="BQ193" s="20">
        <f>Data!BU193-Data!EB193</f>
        <v>2</v>
      </c>
      <c r="BR193" s="20">
        <f>Data!BV193-Data!EC193</f>
        <v>63</v>
      </c>
      <c r="BS193" s="20">
        <f>Data!BW193-Data!ED193</f>
        <v>56</v>
      </c>
      <c r="BT193" s="20">
        <f>Data!BX193-Data!EE193</f>
        <v>32</v>
      </c>
      <c r="BU193" s="20">
        <f>Data!BY193-Data!EF193</f>
        <v>38</v>
      </c>
      <c r="BV193" s="20">
        <f>Data!BZ193-Data!EG193</f>
        <v>46</v>
      </c>
      <c r="BW193" s="20">
        <f>Data!CA193-Data!EH193</f>
        <v>35.599999999999994</v>
      </c>
      <c r="BX193" s="20">
        <f>Data!CB193-Data!EI193</f>
        <v>55</v>
      </c>
      <c r="BY193" s="20">
        <f>Data!CC193-Data!EJ193</f>
        <v>104</v>
      </c>
      <c r="BZ193" s="20">
        <f>Data!EK193</f>
        <v>10137.25</v>
      </c>
      <c r="CA193" s="20">
        <f>Data!EL193</f>
        <v>11188.800000000001</v>
      </c>
      <c r="CB193" s="20">
        <f>Data!EM193</f>
        <v>124.05272727272728</v>
      </c>
      <c r="CC193" s="20">
        <f>Data!EN193</f>
        <v>63.298090909090902</v>
      </c>
      <c r="CD193" s="20">
        <f>Data!EO193</f>
        <v>11.0504</v>
      </c>
      <c r="CE193" s="20">
        <f>Data!EP193</f>
        <v>121.273</v>
      </c>
      <c r="CF193" s="50">
        <f>IF(ISBLANK(Data!EQ193), "", Data!EQ193)</f>
        <v>72</v>
      </c>
      <c r="CG193" s="50">
        <f>IF(ISBLANK(Data!ER193), "", Data!ER193)</f>
        <v>57</v>
      </c>
      <c r="CH193" s="61" t="str">
        <f>IF(ISBLANK(Data!ES193), "", Data!ES193)</f>
        <v>Providence</v>
      </c>
      <c r="CI193" s="61">
        <f>IF(ISBLANK(Data!ET193), "", Data!ET193)</f>
        <v>129</v>
      </c>
    </row>
    <row r="194" spans="1:87" x14ac:dyDescent="0.45">
      <c r="A194" s="50">
        <f>IF(ISBLANK(Data!A194), "", Data!A194)</f>
        <v>45279</v>
      </c>
      <c r="B194" s="50" t="str">
        <f>IF(ISBLANK(Data!B194), "", Data!B194)</f>
        <v>Saint Mary's</v>
      </c>
      <c r="C194" s="50">
        <f>IF(ISBLANK(Data!C194), "", Data!C194)</f>
        <v>254</v>
      </c>
      <c r="D194" s="50" t="str">
        <f>IF(ISBLANK(Data!D194), "", Data!D194)</f>
        <v>Middle Tennessee</v>
      </c>
      <c r="E194" s="50">
        <f>IF(ISBLANK(Data!E194), "", Data!E194)</f>
        <v>173</v>
      </c>
      <c r="F194" s="50" t="str">
        <f>IF(ISBLANK(Data!F194), "", Data!F194)</f>
        <v>N</v>
      </c>
      <c r="G194" s="50" t="str">
        <f>IF(ISBLANK(Data!G194), "", Data!G194)</f>
        <v>Saint Mary's</v>
      </c>
      <c r="H194" s="50" t="str">
        <f>IF(ISBLANK(Data!H194), "", Data!H194)</f>
        <v>Middle Tennessee</v>
      </c>
      <c r="I194" s="50" t="str">
        <f>IF(ISBLANK(Data!I194), "", Data!I194)</f>
        <v>Saint Mary's</v>
      </c>
      <c r="J194" s="50" t="str">
        <f>IF(ISBLANK(Data!J194), "", Data!J194)</f>
        <v>Middle Tennessee</v>
      </c>
      <c r="K194" s="50" t="str">
        <f>IF(ISBLANK(Data!K194), "", Data!K194)</f>
        <v>Saint Mary's CA</v>
      </c>
      <c r="L194" s="50" t="str">
        <f>IF(ISBLANK(Data!L194), "", Data!L194)</f>
        <v>Middle Tennessee</v>
      </c>
      <c r="M194" s="50" t="str">
        <f>IF(ISBLANK(Data!M194), "", Data!M194)</f>
        <v>St Marys</v>
      </c>
      <c r="N194" s="50" t="str">
        <f>IF(ISBLANK(Data!N194), "", Data!N194)</f>
        <v>Middle Tenn</v>
      </c>
      <c r="O194" s="50" t="str">
        <f>IF(ISBLANK(Data!O194), "", Data!O194)</f>
        <v>Saint Mary's</v>
      </c>
      <c r="P194" s="50" t="str">
        <f>IF(ISBLANK(Data!P194), "", Data!P194)</f>
        <v>Middle Tenn.</v>
      </c>
      <c r="Q194" s="50" t="str">
        <f>IF(ISBLANK(Data!Q194), "", Data!Q194)</f>
        <v>Saint Mary's College</v>
      </c>
      <c r="R194" s="50" t="str">
        <f>IF(ISBLANK(Data!R194), "", Data!R194)</f>
        <v>Middle Tennessee</v>
      </c>
      <c r="S194" s="20">
        <f>Data!W194-Data!CD194</f>
        <v>9.0909090909090995E-2</v>
      </c>
      <c r="T194" s="20">
        <f>Data!X194-Data!CE194</f>
        <v>17.169999999999998</v>
      </c>
      <c r="U194" s="20">
        <f>Data!Y194-Data!CF194</f>
        <v>8</v>
      </c>
      <c r="V194" s="20">
        <f>Data!Z194-Data!CG194</f>
        <v>-9.2000000000000028</v>
      </c>
      <c r="W194" s="20">
        <f>Data!AA194-Data!CH194</f>
        <v>1.5999999999999943</v>
      </c>
      <c r="X194" s="20">
        <f>Data!AB194-Data!CI194</f>
        <v>-3.4000000000000002E-2</v>
      </c>
      <c r="Y194" s="20">
        <f>Data!AC194-Data!CJ194</f>
        <v>12.48</v>
      </c>
      <c r="Z194" s="20">
        <f>Data!AD194-Data!CK194</f>
        <v>6.7999999999999972</v>
      </c>
      <c r="AA194" s="20">
        <f>Data!AE194-Data!CL194</f>
        <v>-5.7000000000000028</v>
      </c>
      <c r="AB194" s="20">
        <f>Data!AF194-Data!CM194</f>
        <v>12.48</v>
      </c>
      <c r="AC194" s="20">
        <f>Data!AG194-Data!CN194</f>
        <v>7.5</v>
      </c>
      <c r="AD194" s="20">
        <f>Data!AH194-Data!CO194</f>
        <v>-8.7000000000000028</v>
      </c>
      <c r="AE194" s="20">
        <f>Data!AI194-Data!CP194</f>
        <v>0.37900000000000006</v>
      </c>
      <c r="AF194" s="20">
        <f>Data!AJ194-Data!CQ194</f>
        <v>3.1999999999999997</v>
      </c>
      <c r="AG194" s="20">
        <f>Data!AK194-Data!CR194</f>
        <v>0.31999999999999995</v>
      </c>
      <c r="AH194" s="20">
        <f>Data!AL194-Data!CS194</f>
        <v>174</v>
      </c>
      <c r="AI194" s="20">
        <f>Data!AM194-Data!CT194</f>
        <v>15.100000000000001</v>
      </c>
      <c r="AJ194" s="20">
        <f>Data!AN194-Data!CU194</f>
        <v>10.600000000000001</v>
      </c>
      <c r="AK194" s="20">
        <f>Data!AO194-Data!CV194</f>
        <v>35</v>
      </c>
      <c r="AL194" s="20">
        <f>Data!AP194-Data!CW194</f>
        <v>-63</v>
      </c>
      <c r="AM194" s="20">
        <f>Data!AQ194-Data!CX194</f>
        <v>35</v>
      </c>
      <c r="AN194" s="20">
        <f>Data!AR194-Data!CY194</f>
        <v>2.1999999999999964E-2</v>
      </c>
      <c r="AO194" s="20">
        <f>Data!AS194-Data!CZ194</f>
        <v>-4</v>
      </c>
      <c r="AP194" s="20">
        <f>Data!AT194-Data!DA194</f>
        <v>-7</v>
      </c>
      <c r="AQ194" s="20">
        <f>Data!AU194-Data!DB194</f>
        <v>-9.000000000000008E-3</v>
      </c>
      <c r="AR194" s="20">
        <f>Data!AV194-Data!DC194</f>
        <v>-19</v>
      </c>
      <c r="AS194" s="20">
        <f>Data!AW194-Data!DD194</f>
        <v>-10</v>
      </c>
      <c r="AT194" s="20">
        <f>Data!AX194-Data!DE194</f>
        <v>-6.0000000000000053E-2</v>
      </c>
      <c r="AU194" s="20">
        <f>Data!AY194-Data!DF194</f>
        <v>38</v>
      </c>
      <c r="AV194" s="20">
        <f>Data!AZ194-Data!DG194</f>
        <v>3.8000000000000007</v>
      </c>
      <c r="AW194" s="20">
        <f>Data!BA194-Data!DH194</f>
        <v>82</v>
      </c>
      <c r="AX194" s="20">
        <f>Data!BB194-Data!DI194</f>
        <v>8.1999999999999957</v>
      </c>
      <c r="AY194" s="20">
        <f>Data!BC194-Data!DJ194</f>
        <v>45</v>
      </c>
      <c r="AZ194" s="20">
        <f>Data!BD194-Data!DK194</f>
        <v>0</v>
      </c>
      <c r="BA194" s="20">
        <f>Data!BE194-Data!DL194</f>
        <v>4</v>
      </c>
      <c r="BB194" s="20">
        <f>Data!BF194-Data!DM194</f>
        <v>-12</v>
      </c>
      <c r="BC194" s="20">
        <f>Data!BG194-Data!DN194</f>
        <v>43</v>
      </c>
      <c r="BD194" s="20">
        <f>Data!BH194-Data!DO194</f>
        <v>3.2000000000000028</v>
      </c>
      <c r="BE194" s="20">
        <f>Data!BI194-Data!DP194</f>
        <v>-5.7270000000000039</v>
      </c>
      <c r="BF194" s="20">
        <f>Data!BJ194-Data!DQ194</f>
        <v>8.9089999999999989</v>
      </c>
      <c r="BG194" s="20">
        <f>Data!BK194-Data!DR194</f>
        <v>0.41199999999999992</v>
      </c>
      <c r="BH194" s="20">
        <f>Data!BL194-Data!DS194</f>
        <v>-1.0909999999999993</v>
      </c>
      <c r="BI194" s="20">
        <f>Data!BM194-Data!DT194</f>
        <v>4.500000000000004E-2</v>
      </c>
      <c r="BJ194" s="20">
        <f>Data!BN194-Data!DU194</f>
        <v>-0.60000000000000142</v>
      </c>
      <c r="BK194" s="20">
        <f>Data!BO194-Data!DV194</f>
        <v>-0.89999999999999858</v>
      </c>
      <c r="BL194" s="20">
        <f>Data!BP194-Data!DW194</f>
        <v>0.40000000000000036</v>
      </c>
      <c r="BM194" s="20">
        <f>Data!BQ194-Data!DX194</f>
        <v>0</v>
      </c>
      <c r="BN194" s="20">
        <f>Data!BR194-Data!DY194</f>
        <v>3.9000000000000004</v>
      </c>
      <c r="BO194" s="20">
        <f>Data!BS194-Data!DZ194</f>
        <v>-218</v>
      </c>
      <c r="BP194" s="20">
        <f>Data!BT194-Data!EA194</f>
        <v>0.14199999999999996</v>
      </c>
      <c r="BQ194" s="20">
        <f>Data!BU194-Data!EB194</f>
        <v>-1</v>
      </c>
      <c r="BR194" s="20">
        <f>Data!BV194-Data!EC194</f>
        <v>-203</v>
      </c>
      <c r="BS194" s="20">
        <f>Data!BW194-Data!ED194</f>
        <v>-128</v>
      </c>
      <c r="BT194" s="20">
        <f>Data!BX194-Data!EE194</f>
        <v>-159</v>
      </c>
      <c r="BU194" s="20">
        <f>Data!BY194-Data!EF194</f>
        <v>-169</v>
      </c>
      <c r="BV194" s="20">
        <f>Data!BZ194-Data!EG194</f>
        <v>-173</v>
      </c>
      <c r="BW194" s="20">
        <f>Data!CA194-Data!EH194</f>
        <v>-137.89999999999998</v>
      </c>
      <c r="BX194" s="20">
        <f>Data!CB194-Data!EI194</f>
        <v>-218</v>
      </c>
      <c r="BY194" s="20">
        <f>Data!CC194-Data!EJ194</f>
        <v>-215</v>
      </c>
      <c r="BZ194" s="20">
        <f>Data!EK194</f>
        <v>10970.74</v>
      </c>
      <c r="CA194" s="20">
        <f>Data!EL194</f>
        <v>9241.02</v>
      </c>
      <c r="CB194" s="20">
        <f>Data!EM194</f>
        <v>76.86718181818182</v>
      </c>
      <c r="CC194" s="20">
        <f>Data!EN194</f>
        <v>83.909090909090907</v>
      </c>
      <c r="CD194" s="20">
        <f>Data!EO194</f>
        <v>12.395000000000001</v>
      </c>
      <c r="CE194" s="20">
        <f>Data!EP194</f>
        <v>98.21</v>
      </c>
      <c r="CF194" s="50">
        <f>IF(ISBLANK(Data!EQ194), "", Data!EQ194)</f>
        <v>71</v>
      </c>
      <c r="CG194" s="50">
        <f>IF(ISBLANK(Data!ER194), "", Data!ER194)</f>
        <v>34</v>
      </c>
      <c r="CH194" s="61" t="str">
        <f>IF(ISBLANK(Data!ES194), "", Data!ES194)</f>
        <v>Saint Mary's</v>
      </c>
      <c r="CI194" s="61">
        <f>IF(ISBLANK(Data!ET194), "", Data!ET194)</f>
        <v>105</v>
      </c>
    </row>
    <row r="195" spans="1:87" x14ac:dyDescent="0.45">
      <c r="A195" s="50">
        <f>IF(ISBLANK(Data!A195), "", Data!A195)</f>
        <v>45279</v>
      </c>
      <c r="B195" s="50" t="str">
        <f>IF(ISBLANK(Data!B195), "", Data!B195)</f>
        <v>Stephen F. Austin</v>
      </c>
      <c r="C195" s="50">
        <f>IF(ISBLANK(Data!C195), "", Data!C195)</f>
        <v>285</v>
      </c>
      <c r="D195" s="50" t="str">
        <f>IF(ISBLANK(Data!D195), "", Data!D195)</f>
        <v>New Mexico St.</v>
      </c>
      <c r="E195" s="50">
        <f>IF(ISBLANK(Data!E195), "", Data!E195)</f>
        <v>195</v>
      </c>
      <c r="F195" s="50" t="str">
        <f>IF(ISBLANK(Data!F195), "", Data!F195)</f>
        <v>N</v>
      </c>
      <c r="G195" s="50" t="str">
        <f>IF(ISBLANK(Data!G195), "", Data!G195)</f>
        <v>Stephen F. Austin</v>
      </c>
      <c r="H195" s="50" t="str">
        <f>IF(ISBLANK(Data!H195), "", Data!H195)</f>
        <v>New Mexico St.</v>
      </c>
      <c r="I195" s="50" t="str">
        <f>IF(ISBLANK(Data!I195), "", Data!I195)</f>
        <v>Stephen F. Austin</v>
      </c>
      <c r="J195" s="50" t="str">
        <f>IF(ISBLANK(Data!J195), "", Data!J195)</f>
        <v>New Mexico St.</v>
      </c>
      <c r="K195" s="50" t="str">
        <f>IF(ISBLANK(Data!K195), "", Data!K195)</f>
        <v>Stephen F. Austin</v>
      </c>
      <c r="L195" s="50" t="str">
        <f>IF(ISBLANK(Data!L195), "", Data!L195)</f>
        <v>New Mexico State</v>
      </c>
      <c r="M195" s="50" t="str">
        <f>IF(ISBLANK(Data!M195), "", Data!M195)</f>
        <v>Ste F Austin</v>
      </c>
      <c r="N195" s="50" t="str">
        <f>IF(ISBLANK(Data!N195), "", Data!N195)</f>
        <v>N Mex State</v>
      </c>
      <c r="O195" s="50" t="str">
        <f>IF(ISBLANK(Data!O195), "", Data!O195)</f>
        <v>SF Austin</v>
      </c>
      <c r="P195" s="50" t="str">
        <f>IF(ISBLANK(Data!P195), "", Data!P195)</f>
        <v>N. Mex. St.</v>
      </c>
      <c r="Q195" s="50" t="str">
        <f>IF(ISBLANK(Data!Q195), "", Data!Q195)</f>
        <v>Stephen F. Austin</v>
      </c>
      <c r="R195" s="50" t="str">
        <f>IF(ISBLANK(Data!R195), "", Data!R195)</f>
        <v>New Mexico State</v>
      </c>
      <c r="S195" s="20">
        <f>Data!W195-Data!CD195</f>
        <v>8.3333333333332982E-2</v>
      </c>
      <c r="T195" s="20">
        <f>Data!X195-Data!CE195</f>
        <v>10.16</v>
      </c>
      <c r="U195" s="20">
        <f>Data!Y195-Data!CF195</f>
        <v>-0.59999999999999432</v>
      </c>
      <c r="V195" s="20">
        <f>Data!Z195-Data!CG195</f>
        <v>-10.799999999999997</v>
      </c>
      <c r="W195" s="20">
        <f>Data!AA195-Data!CH195</f>
        <v>4.7999999999999972</v>
      </c>
      <c r="X195" s="20">
        <f>Data!AB195-Data!CI195</f>
        <v>-2.7000000000000003E-2</v>
      </c>
      <c r="Y195" s="20">
        <f>Data!AC195-Data!CJ195</f>
        <v>-7.59</v>
      </c>
      <c r="Z195" s="20">
        <f>Data!AD195-Data!CK195</f>
        <v>-4</v>
      </c>
      <c r="AA195" s="20">
        <f>Data!AE195-Data!CL195</f>
        <v>3.5999999999999943</v>
      </c>
      <c r="AB195" s="20">
        <f>Data!AF195-Data!CM195</f>
        <v>-6.3899999999999988</v>
      </c>
      <c r="AC195" s="20">
        <f>Data!AG195-Data!CN195</f>
        <v>-0.40000000000000568</v>
      </c>
      <c r="AD195" s="20">
        <f>Data!AH195-Data!CO195</f>
        <v>-10.799999999999997</v>
      </c>
      <c r="AE195" s="20">
        <f>Data!AI195-Data!CP195</f>
        <v>0.28040000000000004</v>
      </c>
      <c r="AF195" s="20">
        <f>Data!AJ195-Data!CQ195</f>
        <v>1</v>
      </c>
      <c r="AG195" s="20">
        <f>Data!AK195-Data!CR195</f>
        <v>0.16666666666666669</v>
      </c>
      <c r="AH195" s="20">
        <f>Data!AL195-Data!CS195</f>
        <v>146</v>
      </c>
      <c r="AI195" s="20">
        <f>Data!AM195-Data!CT195</f>
        <v>10.55</v>
      </c>
      <c r="AJ195" s="20">
        <f>Data!AN195-Data!CU195</f>
        <v>-7.78</v>
      </c>
      <c r="AK195" s="20">
        <f>Data!AO195-Data!CV195</f>
        <v>-121</v>
      </c>
      <c r="AL195" s="20">
        <f>Data!AP195-Data!CW195</f>
        <v>-187</v>
      </c>
      <c r="AM195" s="20">
        <f>Data!AQ195-Data!CX195</f>
        <v>-89</v>
      </c>
      <c r="AN195" s="20">
        <f>Data!AR195-Data!CY195</f>
        <v>1.4000000000000012E-2</v>
      </c>
      <c r="AO195" s="20">
        <f>Data!AS195-Data!CZ195</f>
        <v>-14</v>
      </c>
      <c r="AP195" s="20">
        <f>Data!AT195-Data!DA195</f>
        <v>-34</v>
      </c>
      <c r="AQ195" s="20">
        <f>Data!AU195-Data!DB195</f>
        <v>-9.9999999999999534E-3</v>
      </c>
      <c r="AR195" s="20">
        <f>Data!AV195-Data!DC195</f>
        <v>-45</v>
      </c>
      <c r="AS195" s="20">
        <f>Data!AW195-Data!DD195</f>
        <v>-68</v>
      </c>
      <c r="AT195" s="20">
        <f>Data!AX195-Data!DE195</f>
        <v>1.100000000000001E-2</v>
      </c>
      <c r="AU195" s="20">
        <f>Data!AY195-Data!DF195</f>
        <v>15</v>
      </c>
      <c r="AV195" s="20">
        <f>Data!AZ195-Data!DG195</f>
        <v>0.20833333333333393</v>
      </c>
      <c r="AW195" s="20">
        <f>Data!BA195-Data!DH195</f>
        <v>-46</v>
      </c>
      <c r="AX195" s="20">
        <f>Data!BB195-Data!DI195</f>
        <v>-10.833333333333336</v>
      </c>
      <c r="AY195" s="20">
        <f>Data!BC195-Data!DJ195</f>
        <v>-36</v>
      </c>
      <c r="AZ195" s="20">
        <f>Data!BD195-Data!DK195</f>
        <v>4</v>
      </c>
      <c r="BA195" s="20">
        <f>Data!BE195-Data!DL195</f>
        <v>0</v>
      </c>
      <c r="BB195" s="20">
        <f>Data!BF195-Data!DM195</f>
        <v>27</v>
      </c>
      <c r="BC195" s="20">
        <f>Data!BG195-Data!DN195</f>
        <v>-32</v>
      </c>
      <c r="BD195" s="20">
        <f>Data!BH195-Data!DO195</f>
        <v>2.2999999999999972</v>
      </c>
      <c r="BE195" s="20">
        <f>Data!BI195-Data!DP195</f>
        <v>-3.8499999999999943</v>
      </c>
      <c r="BF195" s="20">
        <f>Data!BJ195-Data!DQ195</f>
        <v>6.1829999999999998</v>
      </c>
      <c r="BG195" s="20">
        <f>Data!BK195-Data!DR195</f>
        <v>-0.33599999999999997</v>
      </c>
      <c r="BH195" s="20">
        <f>Data!BL195-Data!DS195</f>
        <v>5.3669999999999991</v>
      </c>
      <c r="BI195" s="20">
        <f>Data!BM195-Data!DT195</f>
        <v>-5.7000000000000051E-2</v>
      </c>
      <c r="BJ195" s="20">
        <f>Data!BN195-Data!DU195</f>
        <v>0.40000000000000213</v>
      </c>
      <c r="BK195" s="20">
        <f>Data!BO195-Data!DV195</f>
        <v>-2.3000000000000007</v>
      </c>
      <c r="BL195" s="20">
        <f>Data!BP195-Data!DW195</f>
        <v>0.60000000000000009</v>
      </c>
      <c r="BM195" s="20">
        <f>Data!BQ195-Data!DX195</f>
        <v>1.8499999999999996</v>
      </c>
      <c r="BN195" s="20">
        <f>Data!BR195-Data!DY195</f>
        <v>1</v>
      </c>
      <c r="BO195" s="20">
        <f>Data!BS195-Data!DZ195</f>
        <v>-118</v>
      </c>
      <c r="BP195" s="20">
        <f>Data!BT195-Data!EA195</f>
        <v>7.3000000000000009E-2</v>
      </c>
      <c r="BQ195" s="20">
        <f>Data!BU195-Data!EB195</f>
        <v>4</v>
      </c>
      <c r="BR195" s="20">
        <f>Data!BV195-Data!EC195</f>
        <v>-169</v>
      </c>
      <c r="BS195" s="20">
        <f>Data!BW195-Data!ED195</f>
        <v>-94</v>
      </c>
      <c r="BT195" s="20">
        <f>Data!BX195-Data!EE195</f>
        <v>-86</v>
      </c>
      <c r="BU195" s="20">
        <f>Data!BY195-Data!EF195</f>
        <v>-144</v>
      </c>
      <c r="BV195" s="20">
        <f>Data!BZ195-Data!EG195</f>
        <v>-127</v>
      </c>
      <c r="BW195" s="20">
        <f>Data!CA195-Data!EH195</f>
        <v>-94.300000000000011</v>
      </c>
      <c r="BX195" s="20">
        <f>Data!CB195-Data!EI195</f>
        <v>-118</v>
      </c>
      <c r="BY195" s="20">
        <f>Data!CC195-Data!EJ195</f>
        <v>-133</v>
      </c>
      <c r="BZ195" s="20">
        <f>Data!EK195</f>
        <v>11190.9</v>
      </c>
      <c r="CA195" s="20">
        <f>Data!EL195</f>
        <v>10146.36</v>
      </c>
      <c r="CB195" s="20">
        <f>Data!EM195</f>
        <v>135.57499999999999</v>
      </c>
      <c r="CC195" s="20">
        <f>Data!EN195</f>
        <v>121.33029999999999</v>
      </c>
      <c r="CD195" s="20">
        <f>Data!EO195</f>
        <v>15.428999999999998</v>
      </c>
      <c r="CE195" s="20">
        <f>Data!EP195</f>
        <v>179.32399999999998</v>
      </c>
      <c r="CF195" s="50">
        <f>IF(ISBLANK(Data!EQ195), "", Data!EQ195)</f>
        <v>75</v>
      </c>
      <c r="CG195" s="50">
        <f>IF(ISBLANK(Data!ER195), "", Data!ER195)</f>
        <v>72</v>
      </c>
      <c r="CH195" s="61" t="str">
        <f>IF(ISBLANK(Data!ES195), "", Data!ES195)</f>
        <v>Stephen F. Austin</v>
      </c>
      <c r="CI195" s="61">
        <f>IF(ISBLANK(Data!ET195), "", Data!ET195)</f>
        <v>147</v>
      </c>
    </row>
    <row r="196" spans="1:87" x14ac:dyDescent="0.45">
      <c r="A196" s="50">
        <f>IF(ISBLANK(Data!A196), "", Data!A196)</f>
        <v>45279</v>
      </c>
      <c r="B196" s="50" t="str">
        <f>IF(ISBLANK(Data!B196), "", Data!B196)</f>
        <v>Chattanooga</v>
      </c>
      <c r="C196" s="50">
        <f>IF(ISBLANK(Data!C196), "", Data!C196)</f>
        <v>50</v>
      </c>
      <c r="D196" s="50" t="str">
        <f>IF(ISBLANK(Data!D196), "", Data!D196)</f>
        <v>Gardner Webb</v>
      </c>
      <c r="E196" s="50">
        <f>IF(ISBLANK(Data!E196), "", Data!E196)</f>
        <v>95</v>
      </c>
      <c r="F196" s="50" t="str">
        <f>IF(ISBLANK(Data!F196), "", Data!F196)</f>
        <v>N</v>
      </c>
      <c r="G196" s="50" t="str">
        <f>IF(ISBLANK(Data!G196), "", Data!G196)</f>
        <v>Chattanooga</v>
      </c>
      <c r="H196" s="50" t="str">
        <f>IF(ISBLANK(Data!H196), "", Data!H196)</f>
        <v>Gardner Webb</v>
      </c>
      <c r="I196" s="50" t="str">
        <f>IF(ISBLANK(Data!I196), "", Data!I196)</f>
        <v>Chattanooga</v>
      </c>
      <c r="J196" s="50" t="str">
        <f>IF(ISBLANK(Data!J196), "", Data!J196)</f>
        <v>Gardner Webb</v>
      </c>
      <c r="K196" s="50" t="str">
        <f>IF(ISBLANK(Data!K196), "", Data!K196)</f>
        <v>Chattanooga</v>
      </c>
      <c r="L196" s="50" t="str">
        <f>IF(ISBLANK(Data!L196), "", Data!L196)</f>
        <v>Gardner-Webb</v>
      </c>
      <c r="M196" s="50" t="str">
        <f>IF(ISBLANK(Data!M196), "", Data!M196)</f>
        <v>Chattanooga</v>
      </c>
      <c r="N196" s="50" t="str">
        <f>IF(ISBLANK(Data!N196), "", Data!N196)</f>
        <v>Gard-Webb</v>
      </c>
      <c r="O196" s="50" t="str">
        <f>IF(ISBLANK(Data!O196), "", Data!O196)</f>
        <v>Chattanooga</v>
      </c>
      <c r="P196" s="50" t="str">
        <f>IF(ISBLANK(Data!P196), "", Data!P196)</f>
        <v>Gardner-Webb</v>
      </c>
      <c r="Q196" s="50" t="str">
        <f>IF(ISBLANK(Data!Q196), "", Data!Q196)</f>
        <v>Chattanooga</v>
      </c>
      <c r="R196" s="50" t="str">
        <f>IF(ISBLANK(Data!R196), "", Data!R196)</f>
        <v>Gardner-Webb</v>
      </c>
      <c r="S196" s="20">
        <f>Data!W196-Data!CD196</f>
        <v>0.28333333333333294</v>
      </c>
      <c r="T196" s="20">
        <f>Data!X196-Data!CE196</f>
        <v>1.29</v>
      </c>
      <c r="U196" s="20">
        <f>Data!Y196-Data!CF196</f>
        <v>8</v>
      </c>
      <c r="V196" s="20">
        <f>Data!Z196-Data!CG196</f>
        <v>6.7000000000000028</v>
      </c>
      <c r="W196" s="20">
        <f>Data!AA196-Data!CH196</f>
        <v>-2.7999999999999972</v>
      </c>
      <c r="X196" s="20">
        <f>Data!AB196-Data!CI196</f>
        <v>-2.6000000000000002E-2</v>
      </c>
      <c r="Y196" s="20">
        <f>Data!AC196-Data!CJ196</f>
        <v>-12.82</v>
      </c>
      <c r="Z196" s="20">
        <f>Data!AD196-Data!CK196</f>
        <v>-8.2999999999999972</v>
      </c>
      <c r="AA196" s="20">
        <f>Data!AE196-Data!CL196</f>
        <v>4.5</v>
      </c>
      <c r="AB196" s="20">
        <f>Data!AF196-Data!CM196</f>
        <v>-12.82</v>
      </c>
      <c r="AC196" s="20">
        <f>Data!AG196-Data!CN196</f>
        <v>6.2999999999999972</v>
      </c>
      <c r="AD196" s="20">
        <f>Data!AH196-Data!CO196</f>
        <v>6.9000000000000057</v>
      </c>
      <c r="AE196" s="20">
        <f>Data!AI196-Data!CP196</f>
        <v>-1.0300000000000031E-2</v>
      </c>
      <c r="AF196" s="20">
        <f>Data!AJ196-Data!CQ196</f>
        <v>2.1999999999999997</v>
      </c>
      <c r="AG196" s="20">
        <f>Data!AK196-Data!CR196</f>
        <v>0.21527777777777773</v>
      </c>
      <c r="AH196" s="20">
        <f>Data!AL196-Data!CS196</f>
        <v>45</v>
      </c>
      <c r="AI196" s="20">
        <f>Data!AM196-Data!CT196</f>
        <v>0.69999999999999973</v>
      </c>
      <c r="AJ196" s="20">
        <f>Data!AN196-Data!CU196</f>
        <v>-10.78</v>
      </c>
      <c r="AK196" s="20">
        <f>Data!AO196-Data!CV196</f>
        <v>-63</v>
      </c>
      <c r="AL196" s="20">
        <f>Data!AP196-Data!CW196</f>
        <v>-169</v>
      </c>
      <c r="AM196" s="20">
        <f>Data!AQ196-Data!CX196</f>
        <v>-183</v>
      </c>
      <c r="AN196" s="20">
        <f>Data!AR196-Data!CY196</f>
        <v>6.4000000000000001E-2</v>
      </c>
      <c r="AO196" s="20">
        <f>Data!AS196-Data!CZ196</f>
        <v>28</v>
      </c>
      <c r="AP196" s="20">
        <f>Data!AT196-Data!DA196</f>
        <v>36</v>
      </c>
      <c r="AQ196" s="20">
        <f>Data!AU196-Data!DB196</f>
        <v>5.6999999999999995E-2</v>
      </c>
      <c r="AR196" s="20">
        <f>Data!AV196-Data!DC196</f>
        <v>-15</v>
      </c>
      <c r="AS196" s="20">
        <f>Data!AW196-Data!DD196</f>
        <v>-50</v>
      </c>
      <c r="AT196" s="20">
        <f>Data!AX196-Data!DE196</f>
        <v>8.5999999999999965E-2</v>
      </c>
      <c r="AU196" s="20">
        <f>Data!AY196-Data!DF196</f>
        <v>-49</v>
      </c>
      <c r="AV196" s="20">
        <f>Data!AZ196-Data!DG196</f>
        <v>-4.0138888888888893</v>
      </c>
      <c r="AW196" s="20">
        <f>Data!BA196-Data!DH196</f>
        <v>-101</v>
      </c>
      <c r="AX196" s="20">
        <f>Data!BB196-Data!DI196</f>
        <v>-5.7222222222222214</v>
      </c>
      <c r="AY196" s="20">
        <f>Data!BC196-Data!DJ196</f>
        <v>2</v>
      </c>
      <c r="AZ196" s="20">
        <f>Data!BD196-Data!DK196</f>
        <v>-13</v>
      </c>
      <c r="BA196" s="20">
        <f>Data!BE196-Data!DL196</f>
        <v>6</v>
      </c>
      <c r="BB196" s="20">
        <f>Data!BF196-Data!DM196</f>
        <v>-9</v>
      </c>
      <c r="BC196" s="20">
        <f>Data!BG196-Data!DN196</f>
        <v>-57</v>
      </c>
      <c r="BD196" s="20">
        <f>Data!BH196-Data!DO196</f>
        <v>8.2000000000000028</v>
      </c>
      <c r="BE196" s="20">
        <f>Data!BI196-Data!DP196</f>
        <v>-2.8329999999999984</v>
      </c>
      <c r="BF196" s="20">
        <f>Data!BJ196-Data!DQ196</f>
        <v>11.032999999999999</v>
      </c>
      <c r="BG196" s="20">
        <f>Data!BK196-Data!DR196</f>
        <v>8.4000000000000075E-2</v>
      </c>
      <c r="BH196" s="20">
        <f>Data!BL196-Data!DS196</f>
        <v>1.4329999999999998</v>
      </c>
      <c r="BI196" s="20">
        <f>Data!BM196-Data!DT196</f>
        <v>-6.3E-2</v>
      </c>
      <c r="BJ196" s="20">
        <f>Data!BN196-Data!DU196</f>
        <v>8.1000000000000014</v>
      </c>
      <c r="BK196" s="20">
        <f>Data!BO196-Data!DV196</f>
        <v>-0.69999999999999929</v>
      </c>
      <c r="BL196" s="20">
        <f>Data!BP196-Data!DW196</f>
        <v>1.1000000000000001</v>
      </c>
      <c r="BM196" s="20">
        <f>Data!BQ196-Data!DX196</f>
        <v>-8.3333333333333037E-2</v>
      </c>
      <c r="BN196" s="20">
        <f>Data!BR196-Data!DY196</f>
        <v>-2</v>
      </c>
      <c r="BO196" s="20">
        <f>Data!BS196-Data!DZ196</f>
        <v>-6</v>
      </c>
      <c r="BP196" s="20">
        <f>Data!BT196-Data!EA196</f>
        <v>1.9999999999999463E-3</v>
      </c>
      <c r="BQ196" s="20">
        <f>Data!BU196-Data!EB196</f>
        <v>3</v>
      </c>
      <c r="BR196" s="20">
        <f>Data!BV196-Data!EC196</f>
        <v>-38</v>
      </c>
      <c r="BS196" s="20">
        <f>Data!BW196-Data!ED196</f>
        <v>-69</v>
      </c>
      <c r="BT196" s="20">
        <f>Data!BX196-Data!EE196</f>
        <v>-73</v>
      </c>
      <c r="BU196" s="20">
        <f>Data!BY196-Data!EF196</f>
        <v>-92</v>
      </c>
      <c r="BV196" s="20">
        <f>Data!BZ196-Data!EG196</f>
        <v>-17</v>
      </c>
      <c r="BW196" s="20">
        <f>Data!CA196-Data!EH196</f>
        <v>-47.800000000000011</v>
      </c>
      <c r="BX196" s="20">
        <f>Data!CB196-Data!EI196</f>
        <v>-6</v>
      </c>
      <c r="BY196" s="20">
        <f>Data!CC196-Data!EJ196</f>
        <v>-68</v>
      </c>
      <c r="BZ196" s="20">
        <f>Data!EK196</f>
        <v>10853.23</v>
      </c>
      <c r="CA196" s="20">
        <f>Data!EL196</f>
        <v>10695.039999999999</v>
      </c>
      <c r="CB196" s="20">
        <f>Data!EM196</f>
        <v>79.691666666666663</v>
      </c>
      <c r="CC196" s="20">
        <f>Data!EN196</f>
        <v>70.001999999999995</v>
      </c>
      <c r="CD196" s="20">
        <f>Data!EO196</f>
        <v>10.758000000000001</v>
      </c>
      <c r="CE196" s="20">
        <f>Data!EP196</f>
        <v>163.83599999999998</v>
      </c>
      <c r="CF196" s="50">
        <f>IF(ISBLANK(Data!EQ196), "", Data!EQ196)</f>
        <v>69</v>
      </c>
      <c r="CG196" s="50">
        <f>IF(ISBLANK(Data!ER196), "", Data!ER196)</f>
        <v>66</v>
      </c>
      <c r="CH196" s="61" t="str">
        <f>IF(ISBLANK(Data!ES196), "", Data!ES196)</f>
        <v>Chattanooga</v>
      </c>
      <c r="CI196" s="61">
        <f>IF(ISBLANK(Data!ET196), "", Data!ET196)</f>
        <v>135</v>
      </c>
    </row>
    <row r="197" spans="1:87" x14ac:dyDescent="0.45">
      <c r="A197" s="50">
        <f>IF(ISBLANK(Data!A197), "", Data!A197)</f>
        <v>45279</v>
      </c>
      <c r="B197" s="50" t="str">
        <f>IF(ISBLANK(Data!B197), "", Data!B197)</f>
        <v>High Point</v>
      </c>
      <c r="C197" s="50">
        <f>IF(ISBLANK(Data!C197), "", Data!C197)</f>
        <v>110</v>
      </c>
      <c r="D197" s="50" t="str">
        <f>IF(ISBLANK(Data!D197), "", Data!D197)</f>
        <v>UNC Greensboro</v>
      </c>
      <c r="E197" s="50">
        <f>IF(ISBLANK(Data!E197), "", Data!E197)</f>
        <v>322</v>
      </c>
      <c r="F197" s="50" t="str">
        <f>IF(ISBLANK(Data!F197), "", Data!F197)</f>
        <v>N</v>
      </c>
      <c r="G197" s="50" t="str">
        <f>IF(ISBLANK(Data!G197), "", Data!G197)</f>
        <v>High Point</v>
      </c>
      <c r="H197" s="50" t="str">
        <f>IF(ISBLANK(Data!H197), "", Data!H197)</f>
        <v>UNC Greensboro</v>
      </c>
      <c r="I197" s="50" t="str">
        <f>IF(ISBLANK(Data!I197), "", Data!I197)</f>
        <v>High Point</v>
      </c>
      <c r="J197" s="50" t="str">
        <f>IF(ISBLANK(Data!J197), "", Data!J197)</f>
        <v>UNC Greensboro</v>
      </c>
      <c r="K197" s="50" t="str">
        <f>IF(ISBLANK(Data!K197), "", Data!K197)</f>
        <v>High Point</v>
      </c>
      <c r="L197" s="50" t="str">
        <f>IF(ISBLANK(Data!L197), "", Data!L197)</f>
        <v>UNC Greensboro</v>
      </c>
      <c r="M197" s="50" t="str">
        <f>IF(ISBLANK(Data!M197), "", Data!M197)</f>
        <v>High Point</v>
      </c>
      <c r="N197" s="50" t="str">
        <f>IF(ISBLANK(Data!N197), "", Data!N197)</f>
        <v>NC-Grnsboro</v>
      </c>
      <c r="O197" s="50" t="str">
        <f>IF(ISBLANK(Data!O197), "", Data!O197)</f>
        <v>High Point</v>
      </c>
      <c r="P197" s="50" t="str">
        <f>IF(ISBLANK(Data!P197), "", Data!P197)</f>
        <v>UNCG</v>
      </c>
      <c r="Q197" s="50" t="str">
        <f>IF(ISBLANK(Data!Q197), "", Data!Q197)</f>
        <v>High Point</v>
      </c>
      <c r="R197" s="50" t="str">
        <f>IF(ISBLANK(Data!R197), "", Data!R197)</f>
        <v>UNCG</v>
      </c>
      <c r="S197" s="20">
        <f>Data!W197-Data!CD197</f>
        <v>-0.13333333333333308</v>
      </c>
      <c r="T197" s="20">
        <f>Data!X197-Data!CE197</f>
        <v>-3.15</v>
      </c>
      <c r="U197" s="20">
        <f>Data!Y197-Data!CF197</f>
        <v>1.5999999999999943</v>
      </c>
      <c r="V197" s="20">
        <f>Data!Z197-Data!CG197</f>
        <v>4.7000000000000028</v>
      </c>
      <c r="W197" s="20">
        <f>Data!AA197-Data!CH197</f>
        <v>0.79999999999999716</v>
      </c>
      <c r="X197" s="20">
        <f>Data!AB197-Data!CI197</f>
        <v>-0.16</v>
      </c>
      <c r="Y197" s="20">
        <f>Data!AC197-Data!CJ197</f>
        <v>-0.28000000000000025</v>
      </c>
      <c r="Z197" s="20">
        <f>Data!AD197-Data!CK197</f>
        <v>-0.29999999999999716</v>
      </c>
      <c r="AA197" s="20">
        <f>Data!AE197-Data!CL197</f>
        <v>0</v>
      </c>
      <c r="AB197" s="20">
        <f>Data!AF197-Data!CM197</f>
        <v>-0.28000000000000025</v>
      </c>
      <c r="AC197" s="20">
        <f>Data!AG197-Data!CN197</f>
        <v>1.9000000000000057</v>
      </c>
      <c r="AD197" s="20">
        <f>Data!AH197-Data!CO197</f>
        <v>7.0999999999999943</v>
      </c>
      <c r="AE197" s="20">
        <f>Data!AI197-Data!CP197</f>
        <v>-0.13470000000000004</v>
      </c>
      <c r="AF197" s="20">
        <f>Data!AJ197-Data!CQ197</f>
        <v>-2.2000000000000002</v>
      </c>
      <c r="AG197" s="20">
        <f>Data!AK197-Data!CR197</f>
        <v>-0.21666666666666667</v>
      </c>
      <c r="AH197" s="20">
        <f>Data!AL197-Data!CS197</f>
        <v>-77</v>
      </c>
      <c r="AI197" s="20">
        <f>Data!AM197-Data!CT197</f>
        <v>0.34000000000000008</v>
      </c>
      <c r="AJ197" s="20">
        <f>Data!AN197-Data!CU197</f>
        <v>-0.96</v>
      </c>
      <c r="AK197" s="20">
        <f>Data!AO197-Data!CV197</f>
        <v>252</v>
      </c>
      <c r="AL197" s="20">
        <f>Data!AP197-Data!CW197</f>
        <v>163</v>
      </c>
      <c r="AM197" s="20">
        <f>Data!AQ197-Data!CX197</f>
        <v>124</v>
      </c>
      <c r="AN197" s="20">
        <f>Data!AR197-Data!CY197</f>
        <v>1.0999999999999954E-2</v>
      </c>
      <c r="AO197" s="20">
        <f>Data!AS197-Data!CZ197</f>
        <v>12</v>
      </c>
      <c r="AP197" s="20">
        <f>Data!AT197-Data!DA197</f>
        <v>39</v>
      </c>
      <c r="AQ197" s="20">
        <f>Data!AU197-Data!DB197</f>
        <v>-1.0000000000000009E-2</v>
      </c>
      <c r="AR197" s="20">
        <f>Data!AV197-Data!DC197</f>
        <v>110</v>
      </c>
      <c r="AS197" s="20">
        <f>Data!AW197-Data!DD197</f>
        <v>136</v>
      </c>
      <c r="AT197" s="20">
        <f>Data!AX197-Data!DE197</f>
        <v>3.7000000000000033E-2</v>
      </c>
      <c r="AU197" s="20">
        <f>Data!AY197-Data!DF197</f>
        <v>64</v>
      </c>
      <c r="AV197" s="20">
        <f>Data!AZ197-Data!DG197</f>
        <v>5.2777777777777786</v>
      </c>
      <c r="AW197" s="20">
        <f>Data!BA197-Data!DH197</f>
        <v>146</v>
      </c>
      <c r="AX197" s="20">
        <f>Data!BB197-Data!DI197</f>
        <v>10.5</v>
      </c>
      <c r="AY197" s="20">
        <f>Data!BC197-Data!DJ197</f>
        <v>17</v>
      </c>
      <c r="AZ197" s="20">
        <f>Data!BD197-Data!DK197</f>
        <v>-2</v>
      </c>
      <c r="BA197" s="20">
        <f>Data!BE197-Data!DL197</f>
        <v>22</v>
      </c>
      <c r="BB197" s="20">
        <f>Data!BF197-Data!DM197</f>
        <v>40</v>
      </c>
      <c r="BC197" s="20">
        <f>Data!BG197-Data!DN197</f>
        <v>19</v>
      </c>
      <c r="BD197" s="20">
        <f>Data!BH197-Data!DO197</f>
        <v>7.9000000000000057</v>
      </c>
      <c r="BE197" s="20">
        <f>Data!BI197-Data!DP197</f>
        <v>1.7830000000000013</v>
      </c>
      <c r="BF197" s="20">
        <f>Data!BJ197-Data!DQ197</f>
        <v>6.117</v>
      </c>
      <c r="BG197" s="20">
        <f>Data!BK197-Data!DR197</f>
        <v>-0.30299999999999994</v>
      </c>
      <c r="BH197" s="20">
        <f>Data!BL197-Data!DS197</f>
        <v>1.7170000000000005</v>
      </c>
      <c r="BI197" s="20">
        <f>Data!BM197-Data!DT197</f>
        <v>-0.21300000000000002</v>
      </c>
      <c r="BJ197" s="20">
        <f>Data!BN197-Data!DU197</f>
        <v>-1.1999999999999993</v>
      </c>
      <c r="BK197" s="20">
        <f>Data!BO197-Data!DV197</f>
        <v>8.4000000000000021</v>
      </c>
      <c r="BL197" s="20">
        <f>Data!BP197-Data!DW197</f>
        <v>1.5</v>
      </c>
      <c r="BM197" s="20">
        <f>Data!BQ197-Data!DX197</f>
        <v>-1.2666666666666666</v>
      </c>
      <c r="BN197" s="20">
        <f>Data!BR197-Data!DY197</f>
        <v>-1.5</v>
      </c>
      <c r="BO197" s="20">
        <f>Data!BS197-Data!DZ197</f>
        <v>59</v>
      </c>
      <c r="BP197" s="20">
        <f>Data!BT197-Data!EA197</f>
        <v>-3.6000000000000032E-2</v>
      </c>
      <c r="BQ197" s="20">
        <f>Data!BU197-Data!EB197</f>
        <v>-1</v>
      </c>
      <c r="BR197" s="20">
        <f>Data!BV197-Data!EC197</f>
        <v>-8</v>
      </c>
      <c r="BS197" s="20">
        <f>Data!BW197-Data!ED197</f>
        <v>110</v>
      </c>
      <c r="BT197" s="20">
        <f>Data!BX197-Data!EE197</f>
        <v>81</v>
      </c>
      <c r="BU197" s="20">
        <f>Data!BY197-Data!EF197</f>
        <v>18</v>
      </c>
      <c r="BV197" s="20">
        <f>Data!BZ197-Data!EG197</f>
        <v>34</v>
      </c>
      <c r="BW197" s="20">
        <f>Data!CA197-Data!EH197</f>
        <v>48.7</v>
      </c>
      <c r="BX197" s="20">
        <f>Data!CB197-Data!EI197</f>
        <v>59</v>
      </c>
      <c r="BY197" s="20">
        <f>Data!CC197-Data!EJ197</f>
        <v>119</v>
      </c>
      <c r="BZ197" s="20">
        <f>Data!EK197</f>
        <v>11559.439999999999</v>
      </c>
      <c r="CA197" s="20">
        <f>Data!EL197</f>
        <v>11902.65</v>
      </c>
      <c r="CB197" s="20">
        <f>Data!EM197</f>
        <v>75.352199999999996</v>
      </c>
      <c r="CC197" s="20">
        <f>Data!EN197</f>
        <v>51.733333333333327</v>
      </c>
      <c r="CD197" s="20">
        <f>Data!EO197</f>
        <v>12.435599999999999</v>
      </c>
      <c r="CE197" s="20">
        <f>Data!EP197</f>
        <v>142.12</v>
      </c>
      <c r="CF197" s="50">
        <f>IF(ISBLANK(Data!EQ197), "", Data!EQ197)</f>
        <v>74</v>
      </c>
      <c r="CG197" s="50">
        <f>IF(ISBLANK(Data!ER197), "", Data!ER197)</f>
        <v>63</v>
      </c>
      <c r="CH197" s="61" t="str">
        <f>IF(ISBLANK(Data!ES197), "", Data!ES197)</f>
        <v>High Point</v>
      </c>
      <c r="CI197" s="61">
        <f>IF(ISBLANK(Data!ET197), "", Data!ET197)</f>
        <v>137</v>
      </c>
    </row>
    <row r="198" spans="1:87" x14ac:dyDescent="0.45">
      <c r="A198" s="50">
        <f>IF(ISBLANK(Data!A198), "", Data!A198)</f>
        <v>45279</v>
      </c>
      <c r="B198" s="50" t="str">
        <f>IF(ISBLANK(Data!B198), "", Data!B198)</f>
        <v>Southern Illinois</v>
      </c>
      <c r="C198" s="50">
        <f>IF(ISBLANK(Data!C198), "", Data!C198)</f>
        <v>277</v>
      </c>
      <c r="D198" s="50" t="str">
        <f>IF(ISBLANK(Data!D198), "", Data!D198)</f>
        <v>North Dakota St.</v>
      </c>
      <c r="E198" s="50">
        <f>IF(ISBLANK(Data!E198), "", Data!E198)</f>
        <v>206</v>
      </c>
      <c r="F198" s="50" t="str">
        <f>IF(ISBLANK(Data!F198), "", Data!F198)</f>
        <v>N</v>
      </c>
      <c r="G198" s="50" t="str">
        <f>IF(ISBLANK(Data!G198), "", Data!G198)</f>
        <v>Southern Illinois</v>
      </c>
      <c r="H198" s="50" t="str">
        <f>IF(ISBLANK(Data!H198), "", Data!H198)</f>
        <v>North Dakota St.</v>
      </c>
      <c r="I198" s="50" t="str">
        <f>IF(ISBLANK(Data!I198), "", Data!I198)</f>
        <v>Southern Illinois</v>
      </c>
      <c r="J198" s="50" t="str">
        <f>IF(ISBLANK(Data!J198), "", Data!J198)</f>
        <v>North Dakota St.</v>
      </c>
      <c r="K198" s="50" t="str">
        <f>IF(ISBLANK(Data!K198), "", Data!K198)</f>
        <v>Southern Illinois</v>
      </c>
      <c r="L198" s="50" t="str">
        <f>IF(ISBLANK(Data!L198), "", Data!L198)</f>
        <v>North Dakota State</v>
      </c>
      <c r="M198" s="50" t="str">
        <f>IF(ISBLANK(Data!M198), "", Data!M198)</f>
        <v>S Illinois</v>
      </c>
      <c r="N198" s="50" t="str">
        <f>IF(ISBLANK(Data!N198), "", Data!N198)</f>
        <v>N Dakota St</v>
      </c>
      <c r="O198" s="50" t="str">
        <f>IF(ISBLANK(Data!O198), "", Data!O198)</f>
        <v>S. Illinois</v>
      </c>
      <c r="P198" s="50" t="str">
        <f>IF(ISBLANK(Data!P198), "", Data!P198)</f>
        <v>N. Dak. St.</v>
      </c>
      <c r="Q198" s="50" t="str">
        <f>IF(ISBLANK(Data!Q198), "", Data!Q198)</f>
        <v>Southern Illinois</v>
      </c>
      <c r="R198" s="50" t="str">
        <f>IF(ISBLANK(Data!R198), "", Data!R198)</f>
        <v>North Dakota State</v>
      </c>
      <c r="S198" s="20">
        <f>Data!W198-Data!CD198</f>
        <v>1.6666666666666941E-2</v>
      </c>
      <c r="T198" s="20">
        <f>Data!X198-Data!CE198</f>
        <v>9.7100000000000009</v>
      </c>
      <c r="U198" s="20">
        <f>Data!Y198-Data!CF198</f>
        <v>3.5</v>
      </c>
      <c r="V198" s="20">
        <f>Data!Z198-Data!CG198</f>
        <v>-6.3000000000000114</v>
      </c>
      <c r="W198" s="20">
        <f>Data!AA198-Data!CH198</f>
        <v>-1.7000000000000028</v>
      </c>
      <c r="X198" s="20">
        <f>Data!AB198-Data!CI198</f>
        <v>-0.20700000000000002</v>
      </c>
      <c r="Y198" s="20">
        <f>Data!AC198-Data!CJ198</f>
        <v>-4.16</v>
      </c>
      <c r="Z198" s="20">
        <f>Data!AD198-Data!CK198</f>
        <v>-2</v>
      </c>
      <c r="AA198" s="20">
        <f>Data!AE198-Data!CL198</f>
        <v>2.2000000000000028</v>
      </c>
      <c r="AB198" s="20">
        <f>Data!AF198-Data!CM198</f>
        <v>-6.5600000000000005</v>
      </c>
      <c r="AC198" s="20">
        <f>Data!AG198-Data!CN198</f>
        <v>3.3999999999999915</v>
      </c>
      <c r="AD198" s="20">
        <f>Data!AH198-Data!CO198</f>
        <v>-4.3999999999999915</v>
      </c>
      <c r="AE198" s="20">
        <f>Data!AI198-Data!CP198</f>
        <v>0.20469999999999999</v>
      </c>
      <c r="AF198" s="20">
        <f>Data!AJ198-Data!CQ198</f>
        <v>0.70000000000000018</v>
      </c>
      <c r="AG198" s="20">
        <f>Data!AK198-Data!CR198</f>
        <v>7.7777777777777807E-2</v>
      </c>
      <c r="AH198" s="20">
        <f>Data!AL198-Data!CS198</f>
        <v>56</v>
      </c>
      <c r="AI198" s="20">
        <f>Data!AM198-Data!CT198</f>
        <v>13.45</v>
      </c>
      <c r="AJ198" s="20">
        <f>Data!AN198-Data!CU198</f>
        <v>-0.10999999999999999</v>
      </c>
      <c r="AK198" s="20">
        <f>Data!AO198-Data!CV198</f>
        <v>-173</v>
      </c>
      <c r="AL198" s="20">
        <f>Data!AP198-Data!CW198</f>
        <v>-176</v>
      </c>
      <c r="AM198" s="20">
        <f>Data!AQ198-Data!CX198</f>
        <v>-183</v>
      </c>
      <c r="AN198" s="20">
        <f>Data!AR198-Data!CY198</f>
        <v>4.0000000000000036E-3</v>
      </c>
      <c r="AO198" s="20">
        <f>Data!AS198-Data!CZ198</f>
        <v>-10</v>
      </c>
      <c r="AP198" s="20">
        <f>Data!AT198-Data!DA198</f>
        <v>-35</v>
      </c>
      <c r="AQ198" s="20">
        <f>Data!AU198-Data!DB198</f>
        <v>1.5000000000000013E-2</v>
      </c>
      <c r="AR198" s="20">
        <f>Data!AV198-Data!DC198</f>
        <v>5</v>
      </c>
      <c r="AS198" s="20">
        <f>Data!AW198-Data!DD198</f>
        <v>-8</v>
      </c>
      <c r="AT198" s="20">
        <f>Data!AX198-Data!DE198</f>
        <v>4.9999999999999933E-2</v>
      </c>
      <c r="AU198" s="20">
        <f>Data!AY198-Data!DF198</f>
        <v>-44</v>
      </c>
      <c r="AV198" s="20">
        <f>Data!AZ198-Data!DG198</f>
        <v>-4.8888888888888893</v>
      </c>
      <c r="AW198" s="20">
        <f>Data!BA198-Data!DH198</f>
        <v>-129</v>
      </c>
      <c r="AX198" s="20">
        <f>Data!BB198-Data!DI198</f>
        <v>-14.333333333333329</v>
      </c>
      <c r="AY198" s="20">
        <f>Data!BC198-Data!DJ198</f>
        <v>-1</v>
      </c>
      <c r="AZ198" s="20">
        <f>Data!BD198-Data!DK198</f>
        <v>-5</v>
      </c>
      <c r="BA198" s="20">
        <f>Data!BE198-Data!DL198</f>
        <v>14</v>
      </c>
      <c r="BB198" s="20">
        <f>Data!BF198-Data!DM198</f>
        <v>-17</v>
      </c>
      <c r="BC198" s="20">
        <f>Data!BG198-Data!DN198</f>
        <v>18</v>
      </c>
      <c r="BD198" s="20">
        <f>Data!BH198-Data!DO198</f>
        <v>-1.7000000000000028</v>
      </c>
      <c r="BE198" s="20">
        <f>Data!BI198-Data!DP198</f>
        <v>-3.6329999999999956</v>
      </c>
      <c r="BF198" s="20">
        <f>Data!BJ198-Data!DQ198</f>
        <v>1.9169999999999998</v>
      </c>
      <c r="BG198" s="20">
        <f>Data!BK198-Data!DR198</f>
        <v>0.17999999999999994</v>
      </c>
      <c r="BH198" s="20">
        <f>Data!BL198-Data!DS198</f>
        <v>0.40000000000000036</v>
      </c>
      <c r="BI198" s="20">
        <f>Data!BM198-Data!DT198</f>
        <v>3.6000000000000032E-2</v>
      </c>
      <c r="BJ198" s="20">
        <f>Data!BN198-Data!DU198</f>
        <v>0.90000000000000213</v>
      </c>
      <c r="BK198" s="20">
        <f>Data!BO198-Data!DV198</f>
        <v>2.8000000000000007</v>
      </c>
      <c r="BL198" s="20">
        <f>Data!BP198-Data!DW198</f>
        <v>1.8000000000000003</v>
      </c>
      <c r="BM198" s="20">
        <f>Data!BQ198-Data!DX198</f>
        <v>0.59999999999999964</v>
      </c>
      <c r="BN198" s="20">
        <f>Data!BR198-Data!DY198</f>
        <v>4.6000000000000014</v>
      </c>
      <c r="BO198" s="20">
        <f>Data!BS198-Data!DZ198</f>
        <v>-12</v>
      </c>
      <c r="BP198" s="20">
        <f>Data!BT198-Data!EA198</f>
        <v>8.0000000000000071E-3</v>
      </c>
      <c r="BQ198" s="20">
        <f>Data!BU198-Data!EB198</f>
        <v>0</v>
      </c>
      <c r="BR198" s="20">
        <f>Data!BV198-Data!EC198</f>
        <v>-103</v>
      </c>
      <c r="BS198" s="20">
        <f>Data!BW198-Data!ED198</f>
        <v>-52</v>
      </c>
      <c r="BT198" s="20">
        <f>Data!BX198-Data!EE198</f>
        <v>-27</v>
      </c>
      <c r="BU198" s="20">
        <f>Data!BY198-Data!EF198</f>
        <v>-119</v>
      </c>
      <c r="BV198" s="20">
        <f>Data!BZ198-Data!EG198</f>
        <v>-121</v>
      </c>
      <c r="BW198" s="20">
        <f>Data!CA198-Data!EH198</f>
        <v>-58.000000000000014</v>
      </c>
      <c r="BX198" s="20">
        <f>Data!CB198-Data!EI198</f>
        <v>-10</v>
      </c>
      <c r="BY198" s="20">
        <f>Data!CC198-Data!EJ198</f>
        <v>-68</v>
      </c>
      <c r="BZ198" s="20">
        <f>Data!EK198</f>
        <v>11968.11</v>
      </c>
      <c r="CA198" s="20">
        <f>Data!EL198</f>
        <v>10919.44</v>
      </c>
      <c r="CB198" s="20">
        <f>Data!EM198</f>
        <v>59.95</v>
      </c>
      <c r="CC198" s="20">
        <f>Data!EN198</f>
        <v>64.05</v>
      </c>
      <c r="CD198" s="20">
        <f>Data!EO198</f>
        <v>12.703800000000001</v>
      </c>
      <c r="CE198" s="20">
        <f>Data!EP198</f>
        <v>123.14399999999999</v>
      </c>
      <c r="CF198" s="50">
        <f>IF(ISBLANK(Data!EQ198), "", Data!EQ198)</f>
        <v>76</v>
      </c>
      <c r="CG198" s="50">
        <f>IF(ISBLANK(Data!ER198), "", Data!ER198)</f>
        <v>63</v>
      </c>
      <c r="CH198" s="61" t="str">
        <f>IF(ISBLANK(Data!ES198), "", Data!ES198)</f>
        <v>Southern Illinois</v>
      </c>
      <c r="CI198" s="61">
        <f>IF(ISBLANK(Data!ET198), "", Data!ET198)</f>
        <v>139</v>
      </c>
    </row>
    <row r="199" spans="1:87" x14ac:dyDescent="0.45">
      <c r="A199" s="50">
        <f>IF(ISBLANK(Data!A199), "", Data!A199)</f>
        <v>45279</v>
      </c>
      <c r="B199" s="50" t="str">
        <f>IF(ISBLANK(Data!B199), "", Data!B199)</f>
        <v>UC Davis</v>
      </c>
      <c r="C199" s="50">
        <f>IF(ISBLANK(Data!C199), "", Data!C199)</f>
        <v>311</v>
      </c>
      <c r="D199" s="50" t="str">
        <f>IF(ISBLANK(Data!D199), "", Data!D199)</f>
        <v>Montana</v>
      </c>
      <c r="E199" s="50">
        <f>IF(ISBLANK(Data!E199), "", Data!E199)</f>
        <v>182</v>
      </c>
      <c r="F199" s="50" t="str">
        <f>IF(ISBLANK(Data!F199), "", Data!F199)</f>
        <v>N</v>
      </c>
      <c r="G199" s="50" t="str">
        <f>IF(ISBLANK(Data!G199), "", Data!G199)</f>
        <v>UC Davis</v>
      </c>
      <c r="H199" s="50" t="str">
        <f>IF(ISBLANK(Data!H199), "", Data!H199)</f>
        <v>Montana</v>
      </c>
      <c r="I199" s="50" t="str">
        <f>IF(ISBLANK(Data!I199), "", Data!I199)</f>
        <v>UC Davis</v>
      </c>
      <c r="J199" s="50" t="str">
        <f>IF(ISBLANK(Data!J199), "", Data!J199)</f>
        <v>Montana</v>
      </c>
      <c r="K199" s="50" t="str">
        <f>IF(ISBLANK(Data!K199), "", Data!K199)</f>
        <v>UC Davis</v>
      </c>
      <c r="L199" s="50" t="str">
        <f>IF(ISBLANK(Data!L199), "", Data!L199)</f>
        <v>Montana</v>
      </c>
      <c r="M199" s="50" t="str">
        <f>IF(ISBLANK(Data!M199), "", Data!M199)</f>
        <v>UC Davis</v>
      </c>
      <c r="N199" s="50" t="str">
        <f>IF(ISBLANK(Data!N199), "", Data!N199)</f>
        <v>Montana</v>
      </c>
      <c r="O199" s="50" t="str">
        <f>IF(ISBLANK(Data!O199), "", Data!O199)</f>
        <v>UC Davis</v>
      </c>
      <c r="P199" s="50" t="str">
        <f>IF(ISBLANK(Data!P199), "", Data!P199)</f>
        <v>Montana</v>
      </c>
      <c r="Q199" s="50" t="str">
        <f>IF(ISBLANK(Data!Q199), "", Data!Q199)</f>
        <v>UC Davis</v>
      </c>
      <c r="R199" s="50" t="str">
        <f>IF(ISBLANK(Data!R199), "", Data!R199)</f>
        <v>Montana</v>
      </c>
      <c r="S199" s="20">
        <f>Data!W199-Data!CD199</f>
        <v>-0.155555555555556</v>
      </c>
      <c r="T199" s="20">
        <f>Data!X199-Data!CE199</f>
        <v>-3.44</v>
      </c>
      <c r="U199" s="20">
        <f>Data!Y199-Data!CF199</f>
        <v>-5</v>
      </c>
      <c r="V199" s="20">
        <f>Data!Z199-Data!CG199</f>
        <v>-1.6000000000000085</v>
      </c>
      <c r="W199" s="20">
        <f>Data!AA199-Data!CH199</f>
        <v>1.3999999999999915</v>
      </c>
      <c r="X199" s="20">
        <f>Data!AB199-Data!CI199</f>
        <v>-0.123</v>
      </c>
      <c r="Y199" s="20">
        <f>Data!AC199-Data!CJ199</f>
        <v>-11.149999999999999</v>
      </c>
      <c r="Z199" s="20">
        <f>Data!AD199-Data!CK199</f>
        <v>-4.6999999999999886</v>
      </c>
      <c r="AA199" s="20">
        <f>Data!AE199-Data!CL199</f>
        <v>6.5</v>
      </c>
      <c r="AB199" s="20">
        <f>Data!AF199-Data!CM199</f>
        <v>-11.149999999999999</v>
      </c>
      <c r="AC199" s="20">
        <f>Data!AG199-Data!CN199</f>
        <v>-5.7999999999999972</v>
      </c>
      <c r="AD199" s="20">
        <f>Data!AH199-Data!CO199</f>
        <v>-2.9000000000000057</v>
      </c>
      <c r="AE199" s="20">
        <f>Data!AI199-Data!CP199</f>
        <v>-7.9600000000000004E-2</v>
      </c>
      <c r="AF199" s="20">
        <f>Data!AJ199-Data!CQ199</f>
        <v>-2.2999999999999998</v>
      </c>
      <c r="AG199" s="20">
        <f>Data!AK199-Data!CR199</f>
        <v>-0.26428571428571429</v>
      </c>
      <c r="AH199" s="20">
        <f>Data!AL199-Data!CS199</f>
        <v>-81</v>
      </c>
      <c r="AI199" s="20">
        <f>Data!AM199-Data!CT199</f>
        <v>-6.82</v>
      </c>
      <c r="AJ199" s="20">
        <f>Data!AN199-Data!CU199</f>
        <v>-9.82</v>
      </c>
      <c r="AK199" s="20">
        <f>Data!AO199-Data!CV199</f>
        <v>-116</v>
      </c>
      <c r="AL199" s="20">
        <f>Data!AP199-Data!CW199</f>
        <v>-78</v>
      </c>
      <c r="AM199" s="20">
        <f>Data!AQ199-Data!CX199</f>
        <v>-118</v>
      </c>
      <c r="AN199" s="20">
        <f>Data!AR199-Data!CY199</f>
        <v>-5.0000000000000044E-3</v>
      </c>
      <c r="AO199" s="20">
        <f>Data!AS199-Data!CZ199</f>
        <v>-1</v>
      </c>
      <c r="AP199" s="20">
        <f>Data!AT199-Data!DA199</f>
        <v>-23</v>
      </c>
      <c r="AQ199" s="20">
        <f>Data!AU199-Data!DB199</f>
        <v>3.1000000000000028E-2</v>
      </c>
      <c r="AR199" s="20">
        <f>Data!AV199-Data!DC199</f>
        <v>-1</v>
      </c>
      <c r="AS199" s="20">
        <f>Data!AW199-Data!DD199</f>
        <v>17</v>
      </c>
      <c r="AT199" s="20">
        <f>Data!AX199-Data!DE199</f>
        <v>-7.1000000000000063E-2</v>
      </c>
      <c r="AU199" s="20">
        <f>Data!AY199-Data!DF199</f>
        <v>0</v>
      </c>
      <c r="AV199" s="20">
        <f>Data!AZ199-Data!DG199</f>
        <v>-1.8214285714285712</v>
      </c>
      <c r="AW199" s="20">
        <f>Data!BA199-Data!DH199</f>
        <v>-93</v>
      </c>
      <c r="AX199" s="20">
        <f>Data!BB199-Data!DI199</f>
        <v>-18.392857142857146</v>
      </c>
      <c r="AY199" s="20">
        <f>Data!BC199-Data!DJ199</f>
        <v>-51</v>
      </c>
      <c r="AZ199" s="20">
        <f>Data!BD199-Data!DK199</f>
        <v>26</v>
      </c>
      <c r="BA199" s="20">
        <f>Data!BE199-Data!DL199</f>
        <v>8</v>
      </c>
      <c r="BB199" s="20">
        <f>Data!BF199-Data!DM199</f>
        <v>40</v>
      </c>
      <c r="BC199" s="20">
        <f>Data!BG199-Data!DN199</f>
        <v>8</v>
      </c>
      <c r="BD199" s="20">
        <f>Data!BH199-Data!DO199</f>
        <v>-4.4000000000000057</v>
      </c>
      <c r="BE199" s="20">
        <f>Data!BI199-Data!DP199</f>
        <v>-0.88899999999999579</v>
      </c>
      <c r="BF199" s="20">
        <f>Data!BJ199-Data!DQ199</f>
        <v>-3.5</v>
      </c>
      <c r="BG199" s="20">
        <f>Data!BK199-Data!DR199</f>
        <v>-0.76800000000000002</v>
      </c>
      <c r="BH199" s="20">
        <f>Data!BL199-Data!DS199</f>
        <v>5.6220000000000017</v>
      </c>
      <c r="BI199" s="20">
        <f>Data!BM199-Data!DT199</f>
        <v>5.6999999999999995E-2</v>
      </c>
      <c r="BJ199" s="20">
        <f>Data!BN199-Data!DU199</f>
        <v>-0.19999999999999929</v>
      </c>
      <c r="BK199" s="20">
        <f>Data!BO199-Data!DV199</f>
        <v>3.8999999999999986</v>
      </c>
      <c r="BL199" s="20">
        <f>Data!BP199-Data!DW199</f>
        <v>1.1999999999999997</v>
      </c>
      <c r="BM199" s="20">
        <f>Data!BQ199-Data!DX199</f>
        <v>3.4111111111111105</v>
      </c>
      <c r="BN199" s="20">
        <f>Data!BR199-Data!DY199</f>
        <v>2.8999999999999986</v>
      </c>
      <c r="BO199" s="20">
        <f>Data!BS199-Data!DZ199</f>
        <v>184</v>
      </c>
      <c r="BP199" s="20">
        <f>Data!BT199-Data!EA199</f>
        <v>-0.12100000000000005</v>
      </c>
      <c r="BQ199" s="20">
        <f>Data!BU199-Data!EB199</f>
        <v>4</v>
      </c>
      <c r="BR199" s="20">
        <f>Data!BV199-Data!EC199</f>
        <v>91</v>
      </c>
      <c r="BS199" s="20">
        <f>Data!BW199-Data!ED199</f>
        <v>62</v>
      </c>
      <c r="BT199" s="20">
        <f>Data!BX199-Data!EE199</f>
        <v>142</v>
      </c>
      <c r="BU199" s="20">
        <f>Data!BY199-Data!EF199</f>
        <v>3</v>
      </c>
      <c r="BV199" s="20">
        <f>Data!BZ199-Data!EG199</f>
        <v>50</v>
      </c>
      <c r="BW199" s="20">
        <f>Data!CA199-Data!EH199</f>
        <v>69.699999999999989</v>
      </c>
      <c r="BX199" s="20">
        <f>Data!CB199-Data!EI199</f>
        <v>184</v>
      </c>
      <c r="BY199" s="20">
        <f>Data!CC199-Data!EJ199</f>
        <v>103</v>
      </c>
      <c r="BZ199" s="20">
        <f>Data!EK199</f>
        <v>10884.720000000001</v>
      </c>
      <c r="CA199" s="20">
        <f>Data!EL199</f>
        <v>11245.039999999999</v>
      </c>
      <c r="CB199" s="20">
        <f>Data!EM199</f>
        <v>76.243400000000008</v>
      </c>
      <c r="CC199" s="20">
        <f>Data!EN199</f>
        <v>85.977777777777774</v>
      </c>
      <c r="CD199" s="20">
        <f>Data!EO199</f>
        <v>15.897600000000001</v>
      </c>
      <c r="CE199" s="20">
        <f>Data!EP199</f>
        <v>124.06599999999999</v>
      </c>
      <c r="CF199" s="50">
        <f>IF(ISBLANK(Data!EQ199), "", Data!EQ199)</f>
        <v>61</v>
      </c>
      <c r="CG199" s="50">
        <f>IF(ISBLANK(Data!ER199), "", Data!ER199)</f>
        <v>73</v>
      </c>
      <c r="CH199" s="61" t="str">
        <f>IF(ISBLANK(Data!ES199), "", Data!ES199)</f>
        <v>Montana</v>
      </c>
      <c r="CI199" s="61">
        <f>IF(ISBLANK(Data!ET199), "", Data!ET199)</f>
        <v>134</v>
      </c>
    </row>
    <row r="200" spans="1:87" x14ac:dyDescent="0.45">
      <c r="A200" s="50">
        <f>IF(ISBLANK(Data!A200), "", Data!A200)</f>
        <v>45279</v>
      </c>
      <c r="B200" s="50" t="str">
        <f>IF(ISBLANK(Data!B200), "", Data!B200)</f>
        <v>Notre Dame</v>
      </c>
      <c r="C200" s="50">
        <f>IF(ISBLANK(Data!C200), "", Data!C200)</f>
        <v>217</v>
      </c>
      <c r="D200" s="50" t="str">
        <f>IF(ISBLANK(Data!D200), "", Data!D200)</f>
        <v>The Citadel</v>
      </c>
      <c r="E200" s="50">
        <f>IF(ISBLANK(Data!E200), "", Data!E200)</f>
        <v>304</v>
      </c>
      <c r="F200" s="50" t="str">
        <f>IF(ISBLANK(Data!F200), "", Data!F200)</f>
        <v>N</v>
      </c>
      <c r="G200" s="50" t="str">
        <f>IF(ISBLANK(Data!G200), "", Data!G200)</f>
        <v>Notre Dame</v>
      </c>
      <c r="H200" s="50" t="str">
        <f>IF(ISBLANK(Data!H200), "", Data!H200)</f>
        <v>The Citadel</v>
      </c>
      <c r="I200" s="50" t="str">
        <f>IF(ISBLANK(Data!I200), "", Data!I200)</f>
        <v>Notre Dame</v>
      </c>
      <c r="J200" s="50" t="str">
        <f>IF(ISBLANK(Data!J200), "", Data!J200)</f>
        <v>The Citadel</v>
      </c>
      <c r="K200" s="50" t="str">
        <f>IF(ISBLANK(Data!K200), "", Data!K200)</f>
        <v>Notre Dame</v>
      </c>
      <c r="L200" s="50" t="str">
        <f>IF(ISBLANK(Data!L200), "", Data!L200)</f>
        <v>The Citadel</v>
      </c>
      <c r="M200" s="50" t="str">
        <f>IF(ISBLANK(Data!M200), "", Data!M200)</f>
        <v>Notre Dame</v>
      </c>
      <c r="N200" s="50" t="str">
        <f>IF(ISBLANK(Data!N200), "", Data!N200)</f>
        <v>Citadel</v>
      </c>
      <c r="O200" s="50" t="str">
        <f>IF(ISBLANK(Data!O200), "", Data!O200)</f>
        <v>Notre Dame</v>
      </c>
      <c r="P200" s="50" t="str">
        <f>IF(ISBLANK(Data!P200), "", Data!P200)</f>
        <v>The Citadel</v>
      </c>
      <c r="Q200" s="50" t="str">
        <f>IF(ISBLANK(Data!Q200), "", Data!Q200)</f>
        <v>Notre Dame</v>
      </c>
      <c r="R200" s="50" t="str">
        <f>IF(ISBLANK(Data!R200), "", Data!R200)</f>
        <v>The Citadel</v>
      </c>
      <c r="S200" s="20">
        <f>Data!W200-Data!CD200</f>
        <v>-0.14545454545454495</v>
      </c>
      <c r="T200" s="20">
        <f>Data!X200-Data!CE200</f>
        <v>5.0999999999999996</v>
      </c>
      <c r="U200" s="20">
        <f>Data!Y200-Data!CF200</f>
        <v>-2.7000000000000028</v>
      </c>
      <c r="V200" s="20">
        <f>Data!Z200-Data!CG200</f>
        <v>-7.7999999999999972</v>
      </c>
      <c r="W200" s="20">
        <f>Data!AA200-Data!CH200</f>
        <v>0.20000000000000284</v>
      </c>
      <c r="X200" s="20">
        <f>Data!AB200-Data!CI200</f>
        <v>5.7999999999999996E-2</v>
      </c>
      <c r="Y200" s="20">
        <f>Data!AC200-Data!CJ200</f>
        <v>7.7799999999999994</v>
      </c>
      <c r="Z200" s="20">
        <f>Data!AD200-Data!CK200</f>
        <v>5.1000000000000085</v>
      </c>
      <c r="AA200" s="20">
        <f>Data!AE200-Data!CL200</f>
        <v>-2.7000000000000028</v>
      </c>
      <c r="AB200" s="20">
        <f>Data!AF200-Data!CM200</f>
        <v>5.41</v>
      </c>
      <c r="AC200" s="20">
        <f>Data!AG200-Data!CN200</f>
        <v>-1.2000000000000028</v>
      </c>
      <c r="AD200" s="20">
        <f>Data!AH200-Data!CO200</f>
        <v>-6.7999999999999972</v>
      </c>
      <c r="AE200" s="20">
        <f>Data!AI200-Data!CP200</f>
        <v>0.13619999999999999</v>
      </c>
      <c r="AF200" s="20">
        <f>Data!AJ200-Data!CQ200</f>
        <v>0.79999999999999982</v>
      </c>
      <c r="AG200" s="20">
        <f>Data!AK200-Data!CR200</f>
        <v>0.11888888888888888</v>
      </c>
      <c r="AH200" s="20">
        <f>Data!AL200-Data!CS200</f>
        <v>73</v>
      </c>
      <c r="AI200" s="20">
        <f>Data!AM200-Data!CT200</f>
        <v>4.79</v>
      </c>
      <c r="AJ200" s="20">
        <f>Data!AN200-Data!CU200</f>
        <v>8.77</v>
      </c>
      <c r="AK200" s="20">
        <f>Data!AO200-Data!CV200</f>
        <v>-137</v>
      </c>
      <c r="AL200" s="20">
        <f>Data!AP200-Data!CW200</f>
        <v>-52</v>
      </c>
      <c r="AM200" s="20">
        <f>Data!AQ200-Data!CX200</f>
        <v>-50</v>
      </c>
      <c r="AN200" s="20">
        <f>Data!AR200-Data!CY200</f>
        <v>-4.2000000000000037E-2</v>
      </c>
      <c r="AO200" s="20">
        <f>Data!AS200-Data!CZ200</f>
        <v>-1</v>
      </c>
      <c r="AP200" s="20">
        <f>Data!AT200-Data!DA200</f>
        <v>45</v>
      </c>
      <c r="AQ200" s="20">
        <f>Data!AU200-Data!DB200</f>
        <v>-6.0999999999999999E-2</v>
      </c>
      <c r="AR200" s="20">
        <f>Data!AV200-Data!DC200</f>
        <v>-44</v>
      </c>
      <c r="AS200" s="20">
        <f>Data!AW200-Data!DD200</f>
        <v>-62</v>
      </c>
      <c r="AT200" s="20">
        <f>Data!AX200-Data!DE200</f>
        <v>5.0000000000000044E-3</v>
      </c>
      <c r="AU200" s="20">
        <f>Data!AY200-Data!DF200</f>
        <v>-15</v>
      </c>
      <c r="AV200" s="20">
        <f>Data!AZ200-Data!DG200</f>
        <v>-2.7666666666666657</v>
      </c>
      <c r="AW200" s="20">
        <f>Data!BA200-Data!DH200</f>
        <v>-57</v>
      </c>
      <c r="AX200" s="20">
        <f>Data!BB200-Data!DI200</f>
        <v>-10.299999999999997</v>
      </c>
      <c r="AY200" s="20">
        <f>Data!BC200-Data!DJ200</f>
        <v>-13</v>
      </c>
      <c r="AZ200" s="20">
        <f>Data!BD200-Data!DK200</f>
        <v>5</v>
      </c>
      <c r="BA200" s="20">
        <f>Data!BE200-Data!DL200</f>
        <v>-10</v>
      </c>
      <c r="BB200" s="20">
        <f>Data!BF200-Data!DM200</f>
        <v>4</v>
      </c>
      <c r="BC200" s="20">
        <f>Data!BG200-Data!DN200</f>
        <v>-7</v>
      </c>
      <c r="BD200" s="20">
        <f>Data!BH200-Data!DO200</f>
        <v>-6.6000000000000085</v>
      </c>
      <c r="BE200" s="20">
        <f>Data!BI200-Data!DP200</f>
        <v>1.4359999999999928</v>
      </c>
      <c r="BF200" s="20">
        <f>Data!BJ200-Data!DQ200</f>
        <v>-8.0180000000000007</v>
      </c>
      <c r="BG200" s="20">
        <f>Data!BK200-Data!DR200</f>
        <v>-0.12699999999999989</v>
      </c>
      <c r="BH200" s="20">
        <f>Data!BL200-Data!DS200</f>
        <v>1.5640000000000001</v>
      </c>
      <c r="BI200" s="20">
        <f>Data!BM200-Data!DT200</f>
        <v>2.5000000000000022E-2</v>
      </c>
      <c r="BJ200" s="20">
        <f>Data!BN200-Data!DU200</f>
        <v>6.5</v>
      </c>
      <c r="BK200" s="20">
        <f>Data!BO200-Data!DV200</f>
        <v>-4.2000000000000011</v>
      </c>
      <c r="BL200" s="20">
        <f>Data!BP200-Data!DW200</f>
        <v>-0.70000000000000018</v>
      </c>
      <c r="BM200" s="20">
        <f>Data!BQ200-Data!DX200</f>
        <v>1</v>
      </c>
      <c r="BN200" s="20">
        <f>Data!BR200-Data!DY200</f>
        <v>0.69999999999999929</v>
      </c>
      <c r="BO200" s="20">
        <f>Data!BS200-Data!DZ200</f>
        <v>-103</v>
      </c>
      <c r="BP200" s="20">
        <f>Data!BT200-Data!EA200</f>
        <v>0.06</v>
      </c>
      <c r="BQ200" s="20">
        <f>Data!BU200-Data!EB200</f>
        <v>-8</v>
      </c>
      <c r="BR200" s="20">
        <f>Data!BV200-Data!EC200</f>
        <v>14</v>
      </c>
      <c r="BS200" s="20">
        <f>Data!BW200-Data!ED200</f>
        <v>-84</v>
      </c>
      <c r="BT200" s="20">
        <f>Data!BX200-Data!EE200</f>
        <v>-26</v>
      </c>
      <c r="BU200" s="20">
        <f>Data!BY200-Data!EF200</f>
        <v>-37</v>
      </c>
      <c r="BV200" s="20">
        <f>Data!BZ200-Data!EG200</f>
        <v>-73</v>
      </c>
      <c r="BW200" s="20">
        <f>Data!CA200-Data!EH200</f>
        <v>-48.100000000000023</v>
      </c>
      <c r="BX200" s="20">
        <f>Data!CB200-Data!EI200</f>
        <v>-102</v>
      </c>
      <c r="BY200" s="20">
        <f>Data!CC200-Data!EJ200</f>
        <v>-56</v>
      </c>
      <c r="BZ200" s="20">
        <f>Data!EK200</f>
        <v>10836.48</v>
      </c>
      <c r="CA200" s="20">
        <f>Data!EL200</f>
        <v>10332.299999999999</v>
      </c>
      <c r="CB200" s="20">
        <f>Data!EM200</f>
        <v>66</v>
      </c>
      <c r="CC200" s="20">
        <f>Data!EN200</f>
        <v>69.816000000000003</v>
      </c>
      <c r="CD200" s="20">
        <f>Data!EO200</f>
        <v>10.902199999999999</v>
      </c>
      <c r="CE200" s="20">
        <f>Data!EP200</f>
        <v>114.866</v>
      </c>
      <c r="CF200" s="50">
        <f>IF(ISBLANK(Data!EQ200), "", Data!EQ200)</f>
        <v>45</v>
      </c>
      <c r="CG200" s="50">
        <f>IF(ISBLANK(Data!ER200), "", Data!ER200)</f>
        <v>65</v>
      </c>
      <c r="CH200" s="61" t="str">
        <f>IF(ISBLANK(Data!ES200), "", Data!ES200)</f>
        <v>The Citadel</v>
      </c>
      <c r="CI200" s="61">
        <f>IF(ISBLANK(Data!ET200), "", Data!ET200)</f>
        <v>110</v>
      </c>
    </row>
    <row r="201" spans="1:87" x14ac:dyDescent="0.45">
      <c r="A201" s="50">
        <f>IF(ISBLANK(Data!A201), "", Data!A201)</f>
        <v>45280</v>
      </c>
      <c r="B201" s="50" t="str">
        <f>IF(ISBLANK(Data!B201), "", Data!B201)</f>
        <v>Oklahoma St.</v>
      </c>
      <c r="C201" s="50">
        <f>IF(ISBLANK(Data!C201), "", Data!C201)</f>
        <v>222</v>
      </c>
      <c r="D201" s="50" t="str">
        <f>IF(ISBLANK(Data!D201), "", Data!D201)</f>
        <v>Wofford</v>
      </c>
      <c r="E201" s="50">
        <f>IF(ISBLANK(Data!E201), "", Data!E201)</f>
        <v>357</v>
      </c>
      <c r="F201" s="50" t="str">
        <f>IF(ISBLANK(Data!F201), "", Data!F201)</f>
        <v>N</v>
      </c>
      <c r="G201" s="50" t="str">
        <f>IF(ISBLANK(Data!G201), "", Data!G201)</f>
        <v>Oklahoma St.</v>
      </c>
      <c r="H201" s="50" t="str">
        <f>IF(ISBLANK(Data!H201), "", Data!H201)</f>
        <v>Wofford</v>
      </c>
      <c r="I201" s="50" t="str">
        <f>IF(ISBLANK(Data!I201), "", Data!I201)</f>
        <v>Oklahoma St.</v>
      </c>
      <c r="J201" s="50" t="str">
        <f>IF(ISBLANK(Data!J201), "", Data!J201)</f>
        <v>Wofford</v>
      </c>
      <c r="K201" s="50" t="str">
        <f>IF(ISBLANK(Data!K201), "", Data!K201)</f>
        <v>Oklahoma State</v>
      </c>
      <c r="L201" s="50" t="str">
        <f>IF(ISBLANK(Data!L201), "", Data!L201)</f>
        <v>Wofford</v>
      </c>
      <c r="M201" s="50" t="str">
        <f>IF(ISBLANK(Data!M201), "", Data!M201)</f>
        <v>Oklahoma St</v>
      </c>
      <c r="N201" s="50" t="str">
        <f>IF(ISBLANK(Data!N201), "", Data!N201)</f>
        <v>Wofford</v>
      </c>
      <c r="O201" s="50" t="str">
        <f>IF(ISBLANK(Data!O201), "", Data!O201)</f>
        <v>Okla. St.</v>
      </c>
      <c r="P201" s="50" t="str">
        <f>IF(ISBLANK(Data!P201), "", Data!P201)</f>
        <v>Wofford</v>
      </c>
      <c r="Q201" s="50" t="str">
        <f>IF(ISBLANK(Data!Q201), "", Data!Q201)</f>
        <v>Oklahoma State</v>
      </c>
      <c r="R201" s="50" t="str">
        <f>IF(ISBLANK(Data!R201), "", Data!R201)</f>
        <v>Wofford</v>
      </c>
      <c r="S201" s="20">
        <f>Data!W201-Data!CD201</f>
        <v>-4.545454545454497E-2</v>
      </c>
      <c r="T201" s="20">
        <f>Data!X201-Data!CE201</f>
        <v>10.719999999999999</v>
      </c>
      <c r="U201" s="20">
        <f>Data!Y201-Data!CF201</f>
        <v>-0.29999999999999716</v>
      </c>
      <c r="V201" s="20">
        <f>Data!Z201-Data!CG201</f>
        <v>-11.100000000000009</v>
      </c>
      <c r="W201" s="20">
        <f>Data!AA201-Data!CH201</f>
        <v>-3.5</v>
      </c>
      <c r="X201" s="20">
        <f>Data!AB201-Data!CI201</f>
        <v>-0.23800000000000002</v>
      </c>
      <c r="Y201" s="20">
        <f>Data!AC201-Data!CJ201</f>
        <v>-5.34</v>
      </c>
      <c r="Z201" s="20">
        <f>Data!AD201-Data!CK201</f>
        <v>-2.8999999999999915</v>
      </c>
      <c r="AA201" s="20">
        <f>Data!AE201-Data!CL201</f>
        <v>2.5</v>
      </c>
      <c r="AB201" s="20">
        <f>Data!AF201-Data!CM201</f>
        <v>-5.34</v>
      </c>
      <c r="AC201" s="20">
        <f>Data!AG201-Data!CN201</f>
        <v>9.9999999999994316E-2</v>
      </c>
      <c r="AD201" s="20">
        <f>Data!AH201-Data!CO201</f>
        <v>-14.100000000000009</v>
      </c>
      <c r="AE201" s="20">
        <f>Data!AI201-Data!CP201</f>
        <v>0.36849999999999999</v>
      </c>
      <c r="AF201" s="20">
        <f>Data!AJ201-Data!CQ201</f>
        <v>-0.29999999999999982</v>
      </c>
      <c r="AG201" s="20">
        <f>Data!AK201-Data!CR201</f>
        <v>-1.1111111111110628E-3</v>
      </c>
      <c r="AH201" s="20">
        <f>Data!AL201-Data!CS201</f>
        <v>119</v>
      </c>
      <c r="AI201" s="20">
        <f>Data!AM201-Data!CT201</f>
        <v>9.9700000000000006</v>
      </c>
      <c r="AJ201" s="20">
        <f>Data!AN201-Data!CU201</f>
        <v>-1.24</v>
      </c>
      <c r="AK201" s="20">
        <f>Data!AO201-Data!CV201</f>
        <v>-150</v>
      </c>
      <c r="AL201" s="20">
        <f>Data!AP201-Data!CW201</f>
        <v>-191</v>
      </c>
      <c r="AM201" s="20">
        <f>Data!AQ201-Data!CX201</f>
        <v>-83</v>
      </c>
      <c r="AN201" s="20">
        <f>Data!AR201-Data!CY201</f>
        <v>-2.0999999999999963E-2</v>
      </c>
      <c r="AO201" s="20">
        <f>Data!AS201-Data!CZ201</f>
        <v>-16</v>
      </c>
      <c r="AP201" s="20">
        <f>Data!AT201-Data!DA201</f>
        <v>-51</v>
      </c>
      <c r="AQ201" s="20">
        <f>Data!AU201-Data!DB201</f>
        <v>7.0000000000000062E-3</v>
      </c>
      <c r="AR201" s="20">
        <f>Data!AV201-Data!DC201</f>
        <v>-30</v>
      </c>
      <c r="AS201" s="20">
        <f>Data!AW201-Data!DD201</f>
        <v>-46</v>
      </c>
      <c r="AT201" s="20">
        <f>Data!AX201-Data!DE201</f>
        <v>-2.0000000000000018E-3</v>
      </c>
      <c r="AU201" s="20">
        <f>Data!AY201-Data!DF201</f>
        <v>-8</v>
      </c>
      <c r="AV201" s="20">
        <f>Data!AZ201-Data!DG201</f>
        <v>-2.1333333333333346</v>
      </c>
      <c r="AW201" s="20">
        <f>Data!BA201-Data!DH201</f>
        <v>-52</v>
      </c>
      <c r="AX201" s="20">
        <f>Data!BB201-Data!DI201</f>
        <v>-10.011111111111113</v>
      </c>
      <c r="AY201" s="20">
        <f>Data!BC201-Data!DJ201</f>
        <v>-24</v>
      </c>
      <c r="AZ201" s="20">
        <f>Data!BD201-Data!DK201</f>
        <v>20</v>
      </c>
      <c r="BA201" s="20">
        <f>Data!BE201-Data!DL201</f>
        <v>-7</v>
      </c>
      <c r="BB201" s="20">
        <f>Data!BF201-Data!DM201</f>
        <v>-10</v>
      </c>
      <c r="BC201" s="20">
        <f>Data!BG201-Data!DN201</f>
        <v>-29</v>
      </c>
      <c r="BD201" s="20">
        <f>Data!BH201-Data!DO201</f>
        <v>-6.9000000000000057</v>
      </c>
      <c r="BE201" s="20">
        <f>Data!BI201-Data!DP201</f>
        <v>-11.317999999999998</v>
      </c>
      <c r="BF201" s="20">
        <f>Data!BJ201-Data!DQ201</f>
        <v>4.4639999999999995</v>
      </c>
      <c r="BG201" s="20">
        <f>Data!BK201-Data!DR201</f>
        <v>-8.0999999999999961E-2</v>
      </c>
      <c r="BH201" s="20">
        <f>Data!BL201-Data!DS201</f>
        <v>0.26400000000000112</v>
      </c>
      <c r="BI201" s="20">
        <f>Data!BM201-Data!DT201</f>
        <v>0.17899999999999999</v>
      </c>
      <c r="BJ201" s="20">
        <f>Data!BN201-Data!DU201</f>
        <v>-2.2999999999999972</v>
      </c>
      <c r="BK201" s="20">
        <f>Data!BO201-Data!DV201</f>
        <v>-2.5999999999999979</v>
      </c>
      <c r="BL201" s="20">
        <f>Data!BP201-Data!DW201</f>
        <v>-0.39999999999999991</v>
      </c>
      <c r="BM201" s="20">
        <f>Data!BQ201-Data!DX201</f>
        <v>2.3818181818181818</v>
      </c>
      <c r="BN201" s="20">
        <f>Data!BR201-Data!DY201</f>
        <v>-1.1000000000000014</v>
      </c>
      <c r="BO201" s="20">
        <f>Data!BS201-Data!DZ201</f>
        <v>92</v>
      </c>
      <c r="BP201" s="20">
        <f>Data!BT201-Data!EA201</f>
        <v>-5.5999999999999994E-2</v>
      </c>
      <c r="BQ201" s="20">
        <f>Data!BU201-Data!EB201</f>
        <v>7</v>
      </c>
      <c r="BR201" s="20">
        <f>Data!BV201-Data!EC201</f>
        <v>-46</v>
      </c>
      <c r="BS201" s="20">
        <f>Data!BW201-Data!ED201</f>
        <v>-88</v>
      </c>
      <c r="BT201" s="20">
        <f>Data!BX201-Data!EE201</f>
        <v>37</v>
      </c>
      <c r="BU201" s="20">
        <f>Data!BY201-Data!EF201</f>
        <v>-141</v>
      </c>
      <c r="BV201" s="20">
        <f>Data!BZ201-Data!EG201</f>
        <v>-110</v>
      </c>
      <c r="BW201" s="20">
        <f>Data!CA201-Data!EH201</f>
        <v>-47.800000000000011</v>
      </c>
      <c r="BX201" s="20">
        <f>Data!CB201-Data!EI201</f>
        <v>91</v>
      </c>
      <c r="BY201" s="20">
        <f>Data!CC201-Data!EJ201</f>
        <v>7</v>
      </c>
      <c r="BZ201" s="20">
        <f>Data!EK201</f>
        <v>11715.96</v>
      </c>
      <c r="CA201" s="20">
        <f>Data!EL201</f>
        <v>10560.06</v>
      </c>
      <c r="CB201" s="20">
        <f>Data!EM201</f>
        <v>49.254545454545458</v>
      </c>
      <c r="CC201" s="20">
        <f>Data!EN201</f>
        <v>78.343199999999996</v>
      </c>
      <c r="CD201" s="20">
        <f>Data!EO201</f>
        <v>10.965</v>
      </c>
      <c r="CE201" s="20">
        <f>Data!EP201</f>
        <v>127.95700000000001</v>
      </c>
      <c r="CF201" s="50">
        <f>IF(ISBLANK(Data!EQ201), "", Data!EQ201)</f>
        <v>76</v>
      </c>
      <c r="CG201" s="50">
        <f>IF(ISBLANK(Data!ER201), "", Data!ER201)</f>
        <v>70</v>
      </c>
      <c r="CH201" s="61" t="str">
        <f>IF(ISBLANK(Data!ES201), "", Data!ES201)</f>
        <v>Oklahoma St.</v>
      </c>
      <c r="CI201" s="61">
        <f>IF(ISBLANK(Data!ET201), "", Data!ET201)</f>
        <v>146</v>
      </c>
    </row>
    <row r="202" spans="1:87" x14ac:dyDescent="0.45">
      <c r="A202" s="50">
        <f>IF(ISBLANK(Data!A202), "", Data!A202)</f>
        <v>45280</v>
      </c>
      <c r="B202" s="50" t="str">
        <f>IF(ISBLANK(Data!B202), "", Data!B202)</f>
        <v>Seton Hall</v>
      </c>
      <c r="C202" s="50">
        <f>IF(ISBLANK(Data!C202), "", Data!C202)</f>
        <v>264</v>
      </c>
      <c r="D202" s="50" t="str">
        <f>IF(ISBLANK(Data!D202), "", Data!D202)</f>
        <v>Connecticut</v>
      </c>
      <c r="E202" s="50">
        <f>IF(ISBLANK(Data!E202), "", Data!E202)</f>
        <v>60</v>
      </c>
      <c r="F202" s="50" t="str">
        <f>IF(ISBLANK(Data!F202), "", Data!F202)</f>
        <v>N</v>
      </c>
      <c r="G202" s="50" t="str">
        <f>IF(ISBLANK(Data!G202), "", Data!G202)</f>
        <v>Seton Hall</v>
      </c>
      <c r="H202" s="50" t="str">
        <f>IF(ISBLANK(Data!H202), "", Data!H202)</f>
        <v>Connecticut</v>
      </c>
      <c r="I202" s="50" t="str">
        <f>IF(ISBLANK(Data!I202), "", Data!I202)</f>
        <v>Seton Hall</v>
      </c>
      <c r="J202" s="50" t="str">
        <f>IF(ISBLANK(Data!J202), "", Data!J202)</f>
        <v>Connecticut</v>
      </c>
      <c r="K202" s="50" t="str">
        <f>IF(ISBLANK(Data!K202), "", Data!K202)</f>
        <v>Seton Hall</v>
      </c>
      <c r="L202" s="50" t="str">
        <f>IF(ISBLANK(Data!L202), "", Data!L202)</f>
        <v>Connecticut</v>
      </c>
      <c r="M202" s="50" t="str">
        <f>IF(ISBLANK(Data!M202), "", Data!M202)</f>
        <v>Seton Hall</v>
      </c>
      <c r="N202" s="50" t="str">
        <f>IF(ISBLANK(Data!N202), "", Data!N202)</f>
        <v>Connecticut</v>
      </c>
      <c r="O202" s="50" t="str">
        <f>IF(ISBLANK(Data!O202), "", Data!O202)</f>
        <v>Seton Hall</v>
      </c>
      <c r="P202" s="50" t="str">
        <f>IF(ISBLANK(Data!P202), "", Data!P202)</f>
        <v>UConn</v>
      </c>
      <c r="Q202" s="50" t="str">
        <f>IF(ISBLANK(Data!Q202), "", Data!Q202)</f>
        <v>Seton Hall</v>
      </c>
      <c r="R202" s="50" t="str">
        <f>IF(ISBLANK(Data!R202), "", Data!R202)</f>
        <v>Connecticut</v>
      </c>
      <c r="S202" s="20">
        <f>Data!W202-Data!CD202</f>
        <v>-0.27272727272727293</v>
      </c>
      <c r="T202" s="20">
        <f>Data!X202-Data!CE202</f>
        <v>-20.380000000000003</v>
      </c>
      <c r="U202" s="20">
        <f>Data!Y202-Data!CF202</f>
        <v>-11.100000000000009</v>
      </c>
      <c r="V202" s="20">
        <f>Data!Z202-Data!CG202</f>
        <v>9.2000000000000028</v>
      </c>
      <c r="W202" s="20">
        <f>Data!AA202-Data!CH202</f>
        <v>1.6999999999999886</v>
      </c>
      <c r="X202" s="20">
        <f>Data!AB202-Data!CI202</f>
        <v>1.9E-2</v>
      </c>
      <c r="Y202" s="20">
        <f>Data!AC202-Data!CJ202</f>
        <v>1.8900000000000001</v>
      </c>
      <c r="Z202" s="20">
        <f>Data!AD202-Data!CK202</f>
        <v>1.3999999999999915</v>
      </c>
      <c r="AA202" s="20">
        <f>Data!AE202-Data!CL202</f>
        <v>-0.5</v>
      </c>
      <c r="AB202" s="20">
        <f>Data!AF202-Data!CM202</f>
        <v>1.8900000000000001</v>
      </c>
      <c r="AC202" s="20">
        <f>Data!AG202-Data!CN202</f>
        <v>-10</v>
      </c>
      <c r="AD202" s="20">
        <f>Data!AH202-Data!CO202</f>
        <v>8.3000000000000114</v>
      </c>
      <c r="AE202" s="20">
        <f>Data!AI202-Data!CP202</f>
        <v>-0.23859999999999992</v>
      </c>
      <c r="AF202" s="20">
        <f>Data!AJ202-Data!CQ202</f>
        <v>-3.5</v>
      </c>
      <c r="AG202" s="20">
        <f>Data!AK202-Data!CR202</f>
        <v>-0.31818181818181818</v>
      </c>
      <c r="AH202" s="20">
        <f>Data!AL202-Data!CS202</f>
        <v>-155</v>
      </c>
      <c r="AI202" s="20">
        <f>Data!AM202-Data!CT202</f>
        <v>-13.620000000000001</v>
      </c>
      <c r="AJ202" s="20">
        <f>Data!AN202-Data!CU202</f>
        <v>3.29</v>
      </c>
      <c r="AK202" s="20">
        <f>Data!AO202-Data!CV202</f>
        <v>-118</v>
      </c>
      <c r="AL202" s="20">
        <f>Data!AP202-Data!CW202</f>
        <v>68</v>
      </c>
      <c r="AM202" s="20">
        <f>Data!AQ202-Data!CX202</f>
        <v>-19</v>
      </c>
      <c r="AN202" s="20">
        <f>Data!AR202-Data!CY202</f>
        <v>-4.5999999999999985E-2</v>
      </c>
      <c r="AO202" s="20">
        <f>Data!AS202-Data!CZ202</f>
        <v>-34</v>
      </c>
      <c r="AP202" s="20">
        <f>Data!AT202-Data!DA202</f>
        <v>-79</v>
      </c>
      <c r="AQ202" s="20">
        <f>Data!AU202-Data!DB202</f>
        <v>-3.5000000000000031E-2</v>
      </c>
      <c r="AR202" s="20">
        <f>Data!AV202-Data!DC202</f>
        <v>-6</v>
      </c>
      <c r="AS202" s="20">
        <f>Data!AW202-Data!DD202</f>
        <v>-18</v>
      </c>
      <c r="AT202" s="20">
        <f>Data!AX202-Data!DE202</f>
        <v>3.1000000000000028E-2</v>
      </c>
      <c r="AU202" s="20">
        <f>Data!AY202-Data!DF202</f>
        <v>5</v>
      </c>
      <c r="AV202" s="20">
        <f>Data!AZ202-Data!DG202</f>
        <v>0.45454545454545325</v>
      </c>
      <c r="AW202" s="20">
        <f>Data!BA202-Data!DH202</f>
        <v>-31</v>
      </c>
      <c r="AX202" s="20">
        <f>Data!BB202-Data!DI202</f>
        <v>-2.8181818181818201</v>
      </c>
      <c r="AY202" s="20">
        <f>Data!BC202-Data!DJ202</f>
        <v>-59</v>
      </c>
      <c r="AZ202" s="20">
        <f>Data!BD202-Data!DK202</f>
        <v>15</v>
      </c>
      <c r="BA202" s="20">
        <f>Data!BE202-Data!DL202</f>
        <v>-24</v>
      </c>
      <c r="BB202" s="20">
        <f>Data!BF202-Data!DM202</f>
        <v>29</v>
      </c>
      <c r="BC202" s="20">
        <f>Data!BG202-Data!DN202</f>
        <v>1</v>
      </c>
      <c r="BD202" s="20">
        <f>Data!BH202-Data!DO202</f>
        <v>-10.800000000000011</v>
      </c>
      <c r="BE202" s="20">
        <f>Data!BI202-Data!DP202</f>
        <v>6.1820000000000022</v>
      </c>
      <c r="BF202" s="20">
        <f>Data!BJ202-Data!DQ202</f>
        <v>-16.908999999999999</v>
      </c>
      <c r="BG202" s="20">
        <f>Data!BK202-Data!DR202</f>
        <v>-0.84199999999999986</v>
      </c>
      <c r="BH202" s="20">
        <f>Data!BL202-Data!DS202</f>
        <v>2.6370000000000005</v>
      </c>
      <c r="BI202" s="20">
        <f>Data!BM202-Data!DT202</f>
        <v>-3.5000000000000031E-2</v>
      </c>
      <c r="BJ202" s="20">
        <f>Data!BN202-Data!DU202</f>
        <v>-7.1000000000000014</v>
      </c>
      <c r="BK202" s="20">
        <f>Data!BO202-Data!DV202</f>
        <v>-1.5999999999999979</v>
      </c>
      <c r="BL202" s="20">
        <f>Data!BP202-Data!DW202</f>
        <v>-2.1999999999999997</v>
      </c>
      <c r="BM202" s="20">
        <f>Data!BQ202-Data!DX202</f>
        <v>1.3636363636363633</v>
      </c>
      <c r="BN202" s="20">
        <f>Data!BR202-Data!DY202</f>
        <v>0.10000000000000142</v>
      </c>
      <c r="BO202" s="20">
        <f>Data!BS202-Data!DZ202</f>
        <v>105</v>
      </c>
      <c r="BP202" s="20">
        <f>Data!BT202-Data!EA202</f>
        <v>-0.10799999999999998</v>
      </c>
      <c r="BQ202" s="20">
        <f>Data!BU202-Data!EB202</f>
        <v>7</v>
      </c>
      <c r="BR202" s="20">
        <f>Data!BV202-Data!EC202</f>
        <v>87</v>
      </c>
      <c r="BS202" s="20">
        <f>Data!BW202-Data!ED202</f>
        <v>98</v>
      </c>
      <c r="BT202" s="20">
        <f>Data!BX202-Data!EE202</f>
        <v>95</v>
      </c>
      <c r="BU202" s="20">
        <f>Data!BY202-Data!EF202</f>
        <v>93</v>
      </c>
      <c r="BV202" s="20">
        <f>Data!BZ202-Data!EG202</f>
        <v>80</v>
      </c>
      <c r="BW202" s="20">
        <f>Data!CA202-Data!EH202</f>
        <v>77.3</v>
      </c>
      <c r="BX202" s="20">
        <f>Data!CB202-Data!EI202</f>
        <v>105</v>
      </c>
      <c r="BY202" s="20">
        <f>Data!CC202-Data!EJ202</f>
        <v>135</v>
      </c>
      <c r="BZ202" s="20">
        <f>Data!EK202</f>
        <v>10401.119999999999</v>
      </c>
      <c r="CA202" s="20">
        <f>Data!EL202</f>
        <v>12564.480000000001</v>
      </c>
      <c r="CB202" s="20">
        <f>Data!EM202</f>
        <v>82.052000000000007</v>
      </c>
      <c r="CC202" s="20">
        <f>Data!EN202</f>
        <v>77.816000000000003</v>
      </c>
      <c r="CD202" s="20">
        <f>Data!EO202</f>
        <v>11.768599999999999</v>
      </c>
      <c r="CE202" s="20">
        <f>Data!EP202</f>
        <v>134.03399999999999</v>
      </c>
      <c r="CF202" s="50">
        <f>IF(ISBLANK(Data!EQ202), "", Data!EQ202)</f>
        <v>75</v>
      </c>
      <c r="CG202" s="50">
        <f>IF(ISBLANK(Data!ER202), "", Data!ER202)</f>
        <v>60</v>
      </c>
      <c r="CH202" s="61" t="str">
        <f>IF(ISBLANK(Data!ES202), "", Data!ES202)</f>
        <v>Seton Hall</v>
      </c>
      <c r="CI202" s="61">
        <f>IF(ISBLANK(Data!ET202), "", Data!ET202)</f>
        <v>135</v>
      </c>
    </row>
    <row r="203" spans="1:87" x14ac:dyDescent="0.45">
      <c r="A203" s="50">
        <f>IF(ISBLANK(Data!A203), "", Data!A203)</f>
        <v>45280</v>
      </c>
      <c r="B203" s="50" t="str">
        <f>IF(ISBLANK(Data!B203), "", Data!B203)</f>
        <v>Duke</v>
      </c>
      <c r="C203" s="50">
        <f>IF(ISBLANK(Data!C203), "", Data!C203)</f>
        <v>74</v>
      </c>
      <c r="D203" s="50" t="str">
        <f>IF(ISBLANK(Data!D203), "", Data!D203)</f>
        <v>Baylor</v>
      </c>
      <c r="E203" s="50">
        <f>IF(ISBLANK(Data!E203), "", Data!E203)</f>
        <v>20</v>
      </c>
      <c r="F203" s="50" t="str">
        <f>IF(ISBLANK(Data!F203), "", Data!F203)</f>
        <v>Y</v>
      </c>
      <c r="G203" s="50" t="str">
        <f>IF(ISBLANK(Data!G203), "", Data!G203)</f>
        <v>Duke</v>
      </c>
      <c r="H203" s="50" t="str">
        <f>IF(ISBLANK(Data!H203), "", Data!H203)</f>
        <v>Baylor</v>
      </c>
      <c r="I203" s="50" t="str">
        <f>IF(ISBLANK(Data!I203), "", Data!I203)</f>
        <v>Duke</v>
      </c>
      <c r="J203" s="50" t="str">
        <f>IF(ISBLANK(Data!J203), "", Data!J203)</f>
        <v>Baylor</v>
      </c>
      <c r="K203" s="50" t="str">
        <f>IF(ISBLANK(Data!K203), "", Data!K203)</f>
        <v>Duke</v>
      </c>
      <c r="L203" s="50" t="str">
        <f>IF(ISBLANK(Data!L203), "", Data!L203)</f>
        <v>Baylor</v>
      </c>
      <c r="M203" s="50" t="str">
        <f>IF(ISBLANK(Data!M203), "", Data!M203)</f>
        <v>Duke</v>
      </c>
      <c r="N203" s="50" t="str">
        <f>IF(ISBLANK(Data!N203), "", Data!N203)</f>
        <v>Baylor</v>
      </c>
      <c r="O203" s="50" t="str">
        <f>IF(ISBLANK(Data!O203), "", Data!O203)</f>
        <v>Duke</v>
      </c>
      <c r="P203" s="50" t="str">
        <f>IF(ISBLANK(Data!P203), "", Data!P203)</f>
        <v>Baylor</v>
      </c>
      <c r="Q203" s="50" t="str">
        <f>IF(ISBLANK(Data!Q203), "", Data!Q203)</f>
        <v>Duke</v>
      </c>
      <c r="R203" s="50" t="str">
        <f>IF(ISBLANK(Data!R203), "", Data!R203)</f>
        <v>Baylor</v>
      </c>
      <c r="S203" s="20">
        <f>Data!W203-Data!CD203</f>
        <v>-0.20000000000000007</v>
      </c>
      <c r="T203" s="20">
        <f>Data!X203-Data!CE203</f>
        <v>0.23000000000000043</v>
      </c>
      <c r="U203" s="20">
        <f>Data!Y203-Data!CF203</f>
        <v>-2.5999999999999943</v>
      </c>
      <c r="V203" s="20">
        <f>Data!Z203-Data!CG203</f>
        <v>-2.9000000000000057</v>
      </c>
      <c r="W203" s="20">
        <f>Data!AA203-Data!CH203</f>
        <v>-1.4000000000000057</v>
      </c>
      <c r="X203" s="20">
        <f>Data!AB203-Data!CI203</f>
        <v>-0.24000000000000002</v>
      </c>
      <c r="Y203" s="20">
        <f>Data!AC203-Data!CJ203</f>
        <v>0.77</v>
      </c>
      <c r="Z203" s="20">
        <f>Data!AD203-Data!CK203</f>
        <v>-0.5</v>
      </c>
      <c r="AA203" s="20">
        <f>Data!AE203-Data!CL203</f>
        <v>-1.2999999999999972</v>
      </c>
      <c r="AB203" s="20">
        <f>Data!AF203-Data!CM203</f>
        <v>-0.49</v>
      </c>
      <c r="AC203" s="20">
        <f>Data!AG203-Data!CN203</f>
        <v>-2.2999999999999972</v>
      </c>
      <c r="AD203" s="20">
        <f>Data!AH203-Data!CO203</f>
        <v>-2.6000000000000085</v>
      </c>
      <c r="AE203" s="20">
        <f>Data!AI203-Data!CP203</f>
        <v>8.0999999999999961E-3</v>
      </c>
      <c r="AF203" s="20">
        <f>Data!AJ203-Data!CQ203</f>
        <v>-1.7000000000000002</v>
      </c>
      <c r="AG203" s="20">
        <f>Data!AK203-Data!CR203</f>
        <v>-0.18777777777777779</v>
      </c>
      <c r="AH203" s="20">
        <f>Data!AL203-Data!CS203</f>
        <v>-39</v>
      </c>
      <c r="AI203" s="20">
        <f>Data!AM203-Data!CT203</f>
        <v>-0.17999999999999972</v>
      </c>
      <c r="AJ203" s="20">
        <f>Data!AN203-Data!CU203</f>
        <v>2.3199999999999998</v>
      </c>
      <c r="AK203" s="20">
        <f>Data!AO203-Data!CV203</f>
        <v>-68</v>
      </c>
      <c r="AL203" s="20">
        <f>Data!AP203-Data!CW203</f>
        <v>-35</v>
      </c>
      <c r="AM203" s="20">
        <f>Data!AQ203-Data!CX203</f>
        <v>6</v>
      </c>
      <c r="AN203" s="20">
        <f>Data!AR203-Data!CY203</f>
        <v>-3.2000000000000028E-2</v>
      </c>
      <c r="AO203" s="20">
        <f>Data!AS203-Data!CZ203</f>
        <v>-9</v>
      </c>
      <c r="AP203" s="20">
        <f>Data!AT203-Data!DA203</f>
        <v>5</v>
      </c>
      <c r="AQ203" s="20">
        <f>Data!AU203-Data!DB203</f>
        <v>-5.1999999999999991E-2</v>
      </c>
      <c r="AR203" s="20">
        <f>Data!AV203-Data!DC203</f>
        <v>-27</v>
      </c>
      <c r="AS203" s="20">
        <f>Data!AW203-Data!DD203</f>
        <v>-35</v>
      </c>
      <c r="AT203" s="20">
        <f>Data!AX203-Data!DE203</f>
        <v>-7.0000000000000062E-3</v>
      </c>
      <c r="AU203" s="20">
        <f>Data!AY203-Data!DF203</f>
        <v>-30</v>
      </c>
      <c r="AV203" s="20">
        <f>Data!AZ203-Data!DG203</f>
        <v>-4.4444444444444446</v>
      </c>
      <c r="AW203" s="20">
        <f>Data!BA203-Data!DH203</f>
        <v>-16</v>
      </c>
      <c r="AX203" s="20">
        <f>Data!BB203-Data!DI203</f>
        <v>-5.8222222222222229</v>
      </c>
      <c r="AY203" s="20">
        <f>Data!BC203-Data!DJ203</f>
        <v>2</v>
      </c>
      <c r="AZ203" s="20">
        <f>Data!BD203-Data!DK203</f>
        <v>-8</v>
      </c>
      <c r="BA203" s="20">
        <f>Data!BE203-Data!DL203</f>
        <v>-9</v>
      </c>
      <c r="BB203" s="20">
        <f>Data!BF203-Data!DM203</f>
        <v>-37</v>
      </c>
      <c r="BC203" s="20">
        <f>Data!BG203-Data!DN203</f>
        <v>-6</v>
      </c>
      <c r="BD203" s="20">
        <f>Data!BH203-Data!DO203</f>
        <v>-6.8000000000000114</v>
      </c>
      <c r="BE203" s="20">
        <f>Data!BI203-Data!DP203</f>
        <v>-3.5</v>
      </c>
      <c r="BF203" s="20">
        <f>Data!BJ203-Data!DQ203</f>
        <v>-3.3000000000000007</v>
      </c>
      <c r="BG203" s="20">
        <f>Data!BK203-Data!DR203</f>
        <v>0.55000000000000004</v>
      </c>
      <c r="BH203" s="20">
        <f>Data!BL203-Data!DS203</f>
        <v>-3.6999999999999993</v>
      </c>
      <c r="BI203" s="20">
        <f>Data!BM203-Data!DT203</f>
        <v>0.15000000000000002</v>
      </c>
      <c r="BJ203" s="20">
        <f>Data!BN203-Data!DU203</f>
        <v>0.5</v>
      </c>
      <c r="BK203" s="20">
        <f>Data!BO203-Data!DV203</f>
        <v>-3.5</v>
      </c>
      <c r="BL203" s="20">
        <f>Data!BP203-Data!DW203</f>
        <v>-0.89999999999999947</v>
      </c>
      <c r="BM203" s="20">
        <f>Data!BQ203-Data!DX203</f>
        <v>-0.80000000000000071</v>
      </c>
      <c r="BN203" s="20">
        <f>Data!BR203-Data!DY203</f>
        <v>-0.60000000000000142</v>
      </c>
      <c r="BO203" s="20">
        <f>Data!BS203-Data!DZ203</f>
        <v>45</v>
      </c>
      <c r="BP203" s="20">
        <f>Data!BT203-Data!EA203</f>
        <v>-3.7999999999999923E-2</v>
      </c>
      <c r="BQ203" s="20">
        <f>Data!BU203-Data!EB203</f>
        <v>2</v>
      </c>
      <c r="BR203" s="20">
        <f>Data!BV203-Data!EC203</f>
        <v>9</v>
      </c>
      <c r="BS203" s="20">
        <f>Data!BW203-Data!ED203</f>
        <v>1</v>
      </c>
      <c r="BT203" s="20">
        <f>Data!BX203-Data!EE203</f>
        <v>53</v>
      </c>
      <c r="BU203" s="20">
        <f>Data!BY203-Data!EF203</f>
        <v>-6</v>
      </c>
      <c r="BV203" s="20">
        <f>Data!BZ203-Data!EG203</f>
        <v>-3</v>
      </c>
      <c r="BW203" s="20">
        <f>Data!CA203-Data!EH203</f>
        <v>10.899999999999999</v>
      </c>
      <c r="BX203" s="20">
        <f>Data!CB203-Data!EI203</f>
        <v>46</v>
      </c>
      <c r="BY203" s="20">
        <f>Data!CC203-Data!EJ203</f>
        <v>-2</v>
      </c>
      <c r="BZ203" s="20">
        <f>Data!EK203</f>
        <v>11775.04</v>
      </c>
      <c r="CA203" s="20">
        <f>Data!EL203</f>
        <v>11681.189999999999</v>
      </c>
      <c r="CB203" s="20">
        <f>Data!EM203</f>
        <v>66.600000000000009</v>
      </c>
      <c r="CC203" s="20">
        <f>Data!EN203</f>
        <v>83.82</v>
      </c>
      <c r="CD203" s="20">
        <f>Data!EO203</f>
        <v>11.4924</v>
      </c>
      <c r="CE203" s="20">
        <f>Data!EP203</f>
        <v>118.175</v>
      </c>
      <c r="CF203" s="50">
        <f>IF(ISBLANK(Data!EQ203), "", Data!EQ203)</f>
        <v>78</v>
      </c>
      <c r="CG203" s="50">
        <f>IF(ISBLANK(Data!ER203), "", Data!ER203)</f>
        <v>70</v>
      </c>
      <c r="CH203" s="61" t="str">
        <f>IF(ISBLANK(Data!ES203), "", Data!ES203)</f>
        <v>Duke</v>
      </c>
      <c r="CI203" s="61">
        <f>IF(ISBLANK(Data!ET203), "", Data!ET203)</f>
        <v>148</v>
      </c>
    </row>
    <row r="204" spans="1:87" x14ac:dyDescent="0.45">
      <c r="A204" s="50">
        <f>IF(ISBLANK(Data!A204), "", Data!A204)</f>
        <v>45280</v>
      </c>
      <c r="B204" s="50" t="str">
        <f>IF(ISBLANK(Data!B204), "", Data!B204)</f>
        <v>St. John's</v>
      </c>
      <c r="C204" s="50">
        <f>IF(ISBLANK(Data!C204), "", Data!C204)</f>
        <v>282</v>
      </c>
      <c r="D204" s="50" t="str">
        <f>IF(ISBLANK(Data!D204), "", Data!D204)</f>
        <v>Xavier</v>
      </c>
      <c r="E204" s="50">
        <f>IF(ISBLANK(Data!E204), "", Data!E204)</f>
        <v>360</v>
      </c>
      <c r="F204" s="50" t="str">
        <f>IF(ISBLANK(Data!F204), "", Data!F204)</f>
        <v>N</v>
      </c>
      <c r="G204" s="50" t="str">
        <f>IF(ISBLANK(Data!G204), "", Data!G204)</f>
        <v>St. John's</v>
      </c>
      <c r="H204" s="50" t="str">
        <f>IF(ISBLANK(Data!H204), "", Data!H204)</f>
        <v>Xavier</v>
      </c>
      <c r="I204" s="50" t="str">
        <f>IF(ISBLANK(Data!I204), "", Data!I204)</f>
        <v>St. John's</v>
      </c>
      <c r="J204" s="50" t="str">
        <f>IF(ISBLANK(Data!J204), "", Data!J204)</f>
        <v>Xavier</v>
      </c>
      <c r="K204" s="50" t="str">
        <f>IF(ISBLANK(Data!K204), "", Data!K204)</f>
        <v>St. John's NY</v>
      </c>
      <c r="L204" s="50" t="str">
        <f>IF(ISBLANK(Data!L204), "", Data!L204)</f>
        <v>Xavier</v>
      </c>
      <c r="M204" s="50" t="str">
        <f>IF(ISBLANK(Data!M204), "", Data!M204)</f>
        <v>St Johns</v>
      </c>
      <c r="N204" s="50" t="str">
        <f>IF(ISBLANK(Data!N204), "", Data!N204)</f>
        <v>Xavier</v>
      </c>
      <c r="O204" s="50" t="str">
        <f>IF(ISBLANK(Data!O204), "", Data!O204)</f>
        <v>St. John's</v>
      </c>
      <c r="P204" s="50" t="str">
        <f>IF(ISBLANK(Data!P204), "", Data!P204)</f>
        <v>Xavier</v>
      </c>
      <c r="Q204" s="50" t="str">
        <f>IF(ISBLANK(Data!Q204), "", Data!Q204)</f>
        <v>Saint John's</v>
      </c>
      <c r="R204" s="50" t="str">
        <f>IF(ISBLANK(Data!R204), "", Data!R204)</f>
        <v>Xavier</v>
      </c>
      <c r="S204" s="20">
        <f>Data!W204-Data!CD204</f>
        <v>0.15454545454545499</v>
      </c>
      <c r="T204" s="20">
        <f>Data!X204-Data!CE204</f>
        <v>-2.5399999999999991</v>
      </c>
      <c r="U204" s="20">
        <f>Data!Y204-Data!CF204</f>
        <v>2</v>
      </c>
      <c r="V204" s="20">
        <f>Data!Z204-Data!CG204</f>
        <v>4.5999999999999943</v>
      </c>
      <c r="W204" s="20">
        <f>Data!AA204-Data!CH204</f>
        <v>-0.5</v>
      </c>
      <c r="X204" s="20">
        <f>Data!AB204-Data!CI204</f>
        <v>0.13599999999999998</v>
      </c>
      <c r="Y204" s="20">
        <f>Data!AC204-Data!CJ204</f>
        <v>-3.43</v>
      </c>
      <c r="Z204" s="20">
        <f>Data!AD204-Data!CK204</f>
        <v>-1.0999999999999943</v>
      </c>
      <c r="AA204" s="20">
        <f>Data!AE204-Data!CL204</f>
        <v>2.2999999999999972</v>
      </c>
      <c r="AB204" s="20">
        <f>Data!AF204-Data!CM204</f>
        <v>-3.43</v>
      </c>
      <c r="AC204" s="20">
        <f>Data!AG204-Data!CN204</f>
        <v>4.0999999999999943</v>
      </c>
      <c r="AD204" s="20">
        <f>Data!AH204-Data!CO204</f>
        <v>2.7999999999999972</v>
      </c>
      <c r="AE204" s="20">
        <f>Data!AI204-Data!CP204</f>
        <v>1.419999999999999E-2</v>
      </c>
      <c r="AF204" s="20">
        <f>Data!AJ204-Data!CQ204</f>
        <v>0.8</v>
      </c>
      <c r="AG204" s="20">
        <f>Data!AK204-Data!CR204</f>
        <v>7.0000000000000007E-2</v>
      </c>
      <c r="AH204" s="20">
        <f>Data!AL204-Data!CS204</f>
        <v>43</v>
      </c>
      <c r="AI204" s="20">
        <f>Data!AM204-Data!CT204</f>
        <v>-1.7300000000000004</v>
      </c>
      <c r="AJ204" s="20">
        <f>Data!AN204-Data!CU204</f>
        <v>-5.9700000000000006</v>
      </c>
      <c r="AK204" s="20">
        <f>Data!AO204-Data!CV204</f>
        <v>-39</v>
      </c>
      <c r="AL204" s="20">
        <f>Data!AP204-Data!CW204</f>
        <v>-75</v>
      </c>
      <c r="AM204" s="20">
        <f>Data!AQ204-Data!CX204</f>
        <v>25</v>
      </c>
      <c r="AN204" s="20">
        <f>Data!AR204-Data!CY204</f>
        <v>-1.0000000000000009E-2</v>
      </c>
      <c r="AO204" s="20">
        <f>Data!AS204-Data!CZ204</f>
        <v>11</v>
      </c>
      <c r="AP204" s="20">
        <f>Data!AT204-Data!DA204</f>
        <v>20</v>
      </c>
      <c r="AQ204" s="20">
        <f>Data!AU204-Data!DB204</f>
        <v>1.8999999999999961E-2</v>
      </c>
      <c r="AR204" s="20">
        <f>Data!AV204-Data!DC204</f>
        <v>-60</v>
      </c>
      <c r="AS204" s="20">
        <f>Data!AW204-Data!DD204</f>
        <v>-85</v>
      </c>
      <c r="AT204" s="20">
        <f>Data!AX204-Data!DE204</f>
        <v>-1.0000000000000009E-3</v>
      </c>
      <c r="AU204" s="20">
        <f>Data!AY204-Data!DF204</f>
        <v>57</v>
      </c>
      <c r="AV204" s="20">
        <f>Data!AZ204-Data!DG204</f>
        <v>6.7818181818181831</v>
      </c>
      <c r="AW204" s="20">
        <f>Data!BA204-Data!DH204</f>
        <v>-14</v>
      </c>
      <c r="AX204" s="20">
        <f>Data!BB204-Data!DI204</f>
        <v>2.5545454545454547</v>
      </c>
      <c r="AY204" s="20">
        <f>Data!BC204-Data!DJ204</f>
        <v>-23</v>
      </c>
      <c r="AZ204" s="20">
        <f>Data!BD204-Data!DK204</f>
        <v>-1</v>
      </c>
      <c r="BA204" s="20">
        <f>Data!BE204-Data!DL204</f>
        <v>6</v>
      </c>
      <c r="BB204" s="20">
        <f>Data!BF204-Data!DM204</f>
        <v>-10</v>
      </c>
      <c r="BC204" s="20">
        <f>Data!BG204-Data!DN204</f>
        <v>-7</v>
      </c>
      <c r="BD204" s="20">
        <f>Data!BH204-Data!DO204</f>
        <v>3.7000000000000028</v>
      </c>
      <c r="BE204" s="20">
        <f>Data!BI204-Data!DP204</f>
        <v>-0.50900000000000034</v>
      </c>
      <c r="BF204" s="20">
        <f>Data!BJ204-Data!DQ204</f>
        <v>4.2359999999999998</v>
      </c>
      <c r="BG204" s="20">
        <f>Data!BK204-Data!DR204</f>
        <v>-6.899999999999995E-2</v>
      </c>
      <c r="BH204" s="20">
        <f>Data!BL204-Data!DS204</f>
        <v>0.25500000000000078</v>
      </c>
      <c r="BI204" s="20">
        <f>Data!BM204-Data!DT204</f>
        <v>3.7000000000000033E-2</v>
      </c>
      <c r="BJ204" s="20">
        <f>Data!BN204-Data!DU204</f>
        <v>3.9000000000000021</v>
      </c>
      <c r="BK204" s="20">
        <f>Data!BO204-Data!DV204</f>
        <v>-6.3000000000000007</v>
      </c>
      <c r="BL204" s="20">
        <f>Data!BP204-Data!DW204</f>
        <v>1</v>
      </c>
      <c r="BM204" s="20">
        <f>Data!BQ204-Data!DX204</f>
        <v>0.62727272727272787</v>
      </c>
      <c r="BN204" s="20">
        <f>Data!BR204-Data!DY204</f>
        <v>1.1000000000000014</v>
      </c>
      <c r="BO204" s="20">
        <f>Data!BS204-Data!DZ204</f>
        <v>3</v>
      </c>
      <c r="BP204" s="20">
        <f>Data!BT204-Data!EA204</f>
        <v>-2.0000000000000018E-3</v>
      </c>
      <c r="BQ204" s="20">
        <f>Data!BU204-Data!EB204</f>
        <v>-6</v>
      </c>
      <c r="BR204" s="20">
        <f>Data!BV204-Data!EC204</f>
        <v>8</v>
      </c>
      <c r="BS204" s="20">
        <f>Data!BW204-Data!ED204</f>
        <v>-17</v>
      </c>
      <c r="BT204" s="20">
        <f>Data!BX204-Data!EE204</f>
        <v>-40</v>
      </c>
      <c r="BU204" s="20">
        <f>Data!BY204-Data!EF204</f>
        <v>-5</v>
      </c>
      <c r="BV204" s="20">
        <f>Data!BZ204-Data!EG204</f>
        <v>20</v>
      </c>
      <c r="BW204" s="20">
        <f>Data!CA204-Data!EH204</f>
        <v>-4.7000000000000028</v>
      </c>
      <c r="BX204" s="20">
        <f>Data!CB204-Data!EI204</f>
        <v>3</v>
      </c>
      <c r="BY204" s="20">
        <f>Data!CC204-Data!EJ204</f>
        <v>45</v>
      </c>
      <c r="BZ204" s="20">
        <f>Data!EK204</f>
        <v>10851.36</v>
      </c>
      <c r="CA204" s="20">
        <f>Data!EL204</f>
        <v>11168.64</v>
      </c>
      <c r="CB204" s="20">
        <f>Data!EM204</f>
        <v>93.090909090909093</v>
      </c>
      <c r="CC204" s="20">
        <f>Data!EN204</f>
        <v>99.105500000000006</v>
      </c>
      <c r="CD204" s="20">
        <f>Data!EO204</f>
        <v>13.0572</v>
      </c>
      <c r="CE204" s="20">
        <f>Data!EP204</f>
        <v>135.29299999999998</v>
      </c>
      <c r="CF204" s="50">
        <f>IF(ISBLANK(Data!EQ204), "", Data!EQ204)</f>
        <v>81</v>
      </c>
      <c r="CG204" s="50">
        <f>IF(ISBLANK(Data!ER204), "", Data!ER204)</f>
        <v>66</v>
      </c>
      <c r="CH204" s="61" t="str">
        <f>IF(ISBLANK(Data!ES204), "", Data!ES204)</f>
        <v>St. John's</v>
      </c>
      <c r="CI204" s="61">
        <f>IF(ISBLANK(Data!ET204), "", Data!ET204)</f>
        <v>147</v>
      </c>
    </row>
    <row r="205" spans="1:87" x14ac:dyDescent="0.45">
      <c r="A205" s="50">
        <f>IF(ISBLANK(Data!A205), "", Data!A205)</f>
        <v>45280</v>
      </c>
      <c r="B205" s="50" t="str">
        <f>IF(ISBLANK(Data!B205), "", Data!B205)</f>
        <v>Southeastern Louisiana</v>
      </c>
      <c r="C205" s="50">
        <f>IF(ISBLANK(Data!C205), "", Data!C205)</f>
        <v>275</v>
      </c>
      <c r="D205" s="50" t="str">
        <f>IF(ISBLANK(Data!D205), "", Data!D205)</f>
        <v>Grambling St.</v>
      </c>
      <c r="E205" s="50">
        <f>IF(ISBLANK(Data!E205), "", Data!E205)</f>
        <v>104</v>
      </c>
      <c r="F205" s="50" t="str">
        <f>IF(ISBLANK(Data!F205), "", Data!F205)</f>
        <v>N</v>
      </c>
      <c r="G205" s="50" t="str">
        <f>IF(ISBLANK(Data!G205), "", Data!G205)</f>
        <v>Southeastern Louisiana</v>
      </c>
      <c r="H205" s="50" t="str">
        <f>IF(ISBLANK(Data!H205), "", Data!H205)</f>
        <v>Grambling St.</v>
      </c>
      <c r="I205" s="50" t="str">
        <f>IF(ISBLANK(Data!I205), "", Data!I205)</f>
        <v>Southeastern Louisiana</v>
      </c>
      <c r="J205" s="50" t="str">
        <f>IF(ISBLANK(Data!J205), "", Data!J205)</f>
        <v>Grambling St.</v>
      </c>
      <c r="K205" s="50" t="str">
        <f>IF(ISBLANK(Data!K205), "", Data!K205)</f>
        <v>Southeastern Louisiana</v>
      </c>
      <c r="L205" s="50" t="str">
        <f>IF(ISBLANK(Data!L205), "", Data!L205)</f>
        <v>Grambling</v>
      </c>
      <c r="M205" s="50" t="str">
        <f>IF(ISBLANK(Data!M205), "", Data!M205)</f>
        <v>SE Louisiana</v>
      </c>
      <c r="N205" s="50" t="str">
        <f>IF(ISBLANK(Data!N205), "", Data!N205)</f>
        <v>Grambling St</v>
      </c>
      <c r="O205" s="50" t="str">
        <f>IF(ISBLANK(Data!O205), "", Data!O205)</f>
        <v>SE Louisiana</v>
      </c>
      <c r="P205" s="50" t="str">
        <f>IF(ISBLANK(Data!P205), "", Data!P205)</f>
        <v>Grambling</v>
      </c>
      <c r="Q205" s="50" t="str">
        <f>IF(ISBLANK(Data!Q205), "", Data!Q205)</f>
        <v>Southeastern Louisiana</v>
      </c>
      <c r="R205" s="50" t="str">
        <f>IF(ISBLANK(Data!R205), "", Data!R205)</f>
        <v>Grambling State</v>
      </c>
      <c r="S205" s="20">
        <f>Data!W205-Data!CD205</f>
        <v>7.2727272727272974E-2</v>
      </c>
      <c r="T205" s="20">
        <f>Data!X205-Data!CE205</f>
        <v>5.66</v>
      </c>
      <c r="U205" s="20">
        <f>Data!Y205-Data!CF205</f>
        <v>3.9000000000000057</v>
      </c>
      <c r="V205" s="20">
        <f>Data!Z205-Data!CG205</f>
        <v>-1.7999999999999972</v>
      </c>
      <c r="W205" s="20">
        <f>Data!AA205-Data!CH205</f>
        <v>0.10000000000000853</v>
      </c>
      <c r="X205" s="20">
        <f>Data!AB205-Data!CI205</f>
        <v>-2.7999999999999997E-2</v>
      </c>
      <c r="Y205" s="20">
        <f>Data!AC205-Data!CJ205</f>
        <v>-4.3499999999999996</v>
      </c>
      <c r="Z205" s="20">
        <f>Data!AD205-Data!CK205</f>
        <v>-1.7000000000000028</v>
      </c>
      <c r="AA205" s="20">
        <f>Data!AE205-Data!CL205</f>
        <v>2.6000000000000085</v>
      </c>
      <c r="AB205" s="20">
        <f>Data!AF205-Data!CM205</f>
        <v>-4.3499999999999996</v>
      </c>
      <c r="AC205" s="20">
        <f>Data!AG205-Data!CN205</f>
        <v>3.3000000000000114</v>
      </c>
      <c r="AD205" s="20">
        <f>Data!AH205-Data!CO205</f>
        <v>2.7999999999999972</v>
      </c>
      <c r="AE205" s="20">
        <f>Data!AI205-Data!CP205</f>
        <v>1.5699999999999992E-2</v>
      </c>
      <c r="AF205" s="20">
        <f>Data!AJ205-Data!CQ205</f>
        <v>-0.29999999999999982</v>
      </c>
      <c r="AG205" s="20">
        <f>Data!AK205-Data!CR205</f>
        <v>3.1944444444444442E-2</v>
      </c>
      <c r="AH205" s="20">
        <f>Data!AL205-Data!CS205</f>
        <v>22</v>
      </c>
      <c r="AI205" s="20">
        <f>Data!AM205-Data!CT205</f>
        <v>3.84</v>
      </c>
      <c r="AJ205" s="20">
        <f>Data!AN205-Data!CU205</f>
        <v>-3.41</v>
      </c>
      <c r="AK205" s="20">
        <f>Data!AO205-Data!CV205</f>
        <v>88</v>
      </c>
      <c r="AL205" s="20">
        <f>Data!AP205-Data!CW205</f>
        <v>36</v>
      </c>
      <c r="AM205" s="20">
        <f>Data!AQ205-Data!CX205</f>
        <v>74</v>
      </c>
      <c r="AN205" s="20">
        <f>Data!AR205-Data!CY205</f>
        <v>-1.7000000000000015E-2</v>
      </c>
      <c r="AO205" s="20">
        <f>Data!AS205-Data!CZ205</f>
        <v>38</v>
      </c>
      <c r="AP205" s="20">
        <f>Data!AT205-Data!DA205</f>
        <v>89</v>
      </c>
      <c r="AQ205" s="20">
        <f>Data!AU205-Data!DB205</f>
        <v>6.4000000000000001E-2</v>
      </c>
      <c r="AR205" s="20">
        <f>Data!AV205-Data!DC205</f>
        <v>8</v>
      </c>
      <c r="AS205" s="20">
        <f>Data!AW205-Data!DD205</f>
        <v>17</v>
      </c>
      <c r="AT205" s="20">
        <f>Data!AX205-Data!DE205</f>
        <v>-2.1000000000000019E-2</v>
      </c>
      <c r="AU205" s="20">
        <f>Data!AY205-Data!DF205</f>
        <v>25</v>
      </c>
      <c r="AV205" s="20">
        <f>Data!AZ205-Data!DG205</f>
        <v>1.4444444444444446</v>
      </c>
      <c r="AW205" s="20">
        <f>Data!BA205-Data!DH205</f>
        <v>76</v>
      </c>
      <c r="AX205" s="20">
        <f>Data!BB205-Data!DI205</f>
        <v>4.2916666666666643</v>
      </c>
      <c r="AY205" s="20">
        <f>Data!BC205-Data!DJ205</f>
        <v>56</v>
      </c>
      <c r="AZ205" s="20">
        <f>Data!BD205-Data!DK205</f>
        <v>5</v>
      </c>
      <c r="BA205" s="20">
        <f>Data!BE205-Data!DL205</f>
        <v>-9</v>
      </c>
      <c r="BB205" s="20">
        <f>Data!BF205-Data!DM205</f>
        <v>16</v>
      </c>
      <c r="BC205" s="20">
        <f>Data!BG205-Data!DN205</f>
        <v>12</v>
      </c>
      <c r="BD205" s="20">
        <f>Data!BH205-Data!DO205</f>
        <v>2</v>
      </c>
      <c r="BE205" s="20">
        <f>Data!BI205-Data!DP205</f>
        <v>-3.9179999999999922</v>
      </c>
      <c r="BF205" s="20">
        <f>Data!BJ205-Data!DQ205</f>
        <v>5.9179999999999993</v>
      </c>
      <c r="BG205" s="20">
        <f>Data!BK205-Data!DR205</f>
        <v>0.28799999999999992</v>
      </c>
      <c r="BH205" s="20">
        <f>Data!BL205-Data!DS205</f>
        <v>0.17300000000000004</v>
      </c>
      <c r="BI205" s="20">
        <f>Data!BM205-Data!DT205</f>
        <v>-2.1000000000000019E-2</v>
      </c>
      <c r="BJ205" s="20">
        <f>Data!BN205-Data!DU205</f>
        <v>6.7000000000000011</v>
      </c>
      <c r="BK205" s="20">
        <f>Data!BO205-Data!DV205</f>
        <v>-0.10000000000000142</v>
      </c>
      <c r="BL205" s="20">
        <f>Data!BP205-Data!DW205</f>
        <v>-1.1000000000000001</v>
      </c>
      <c r="BM205" s="20">
        <f>Data!BQ205-Data!DX205</f>
        <v>-0.20909090909090899</v>
      </c>
      <c r="BN205" s="20">
        <f>Data!BR205-Data!DY205</f>
        <v>-0.5</v>
      </c>
      <c r="BO205" s="20">
        <f>Data!BS205-Data!DZ205</f>
        <v>11</v>
      </c>
      <c r="BP205" s="20">
        <f>Data!BT205-Data!EA205</f>
        <v>-7.0000000000000062E-3</v>
      </c>
      <c r="BQ205" s="20">
        <f>Data!BU205-Data!EB205</f>
        <v>-7</v>
      </c>
      <c r="BR205" s="20">
        <f>Data!BV205-Data!EC205</f>
        <v>-40</v>
      </c>
      <c r="BS205" s="20">
        <f>Data!BW205-Data!ED205</f>
        <v>66</v>
      </c>
      <c r="BT205" s="20">
        <f>Data!BX205-Data!EE205</f>
        <v>-26</v>
      </c>
      <c r="BU205" s="20">
        <f>Data!BY205-Data!EF205</f>
        <v>-37</v>
      </c>
      <c r="BV205" s="20">
        <f>Data!BZ205-Data!EG205</f>
        <v>-47</v>
      </c>
      <c r="BW205" s="20">
        <f>Data!CA205-Data!EH205</f>
        <v>-5.5</v>
      </c>
      <c r="BX205" s="20">
        <f>Data!CB205-Data!EI205</f>
        <v>13</v>
      </c>
      <c r="BY205" s="20">
        <f>Data!CC205-Data!EJ205</f>
        <v>95</v>
      </c>
      <c r="BZ205" s="20">
        <f>Data!EK205</f>
        <v>11042.04</v>
      </c>
      <c r="CA205" s="20">
        <f>Data!EL205</f>
        <v>10438.92</v>
      </c>
      <c r="CB205" s="20">
        <f>Data!EM205</f>
        <v>104.19289999999999</v>
      </c>
      <c r="CC205" s="20">
        <f>Data!EN205</f>
        <v>99.981818181818184</v>
      </c>
      <c r="CD205" s="20">
        <f>Data!EO205</f>
        <v>12.2094</v>
      </c>
      <c r="CE205" s="20">
        <f>Data!EP205</f>
        <v>121.96799999999999</v>
      </c>
      <c r="CF205" s="50">
        <f>IF(ISBLANK(Data!EQ205), "", Data!EQ205)</f>
        <v>48</v>
      </c>
      <c r="CG205" s="50">
        <f>IF(ISBLANK(Data!ER205), "", Data!ER205)</f>
        <v>47</v>
      </c>
      <c r="CH205" s="61" t="str">
        <f>IF(ISBLANK(Data!ES205), "", Data!ES205)</f>
        <v>Southeastern Louisiana</v>
      </c>
      <c r="CI205" s="61">
        <f>IF(ISBLANK(Data!ET205), "", Data!ET205)</f>
        <v>95</v>
      </c>
    </row>
    <row r="206" spans="1:87" x14ac:dyDescent="0.45">
      <c r="A206" s="50">
        <f>IF(ISBLANK(Data!A206), "", Data!A206)</f>
        <v>45280</v>
      </c>
      <c r="B206" s="50" t="str">
        <f>IF(ISBLANK(Data!B206), "", Data!B206)</f>
        <v>Delaware</v>
      </c>
      <c r="C206" s="50">
        <f>IF(ISBLANK(Data!C206), "", Data!C206)</f>
        <v>67</v>
      </c>
      <c r="D206" s="50" t="str">
        <f>IF(ISBLANK(Data!D206), "", Data!D206)</f>
        <v>Rider</v>
      </c>
      <c r="E206" s="50">
        <f>IF(ISBLANK(Data!E206), "", Data!E206)</f>
        <v>246</v>
      </c>
      <c r="F206" s="50" t="str">
        <f>IF(ISBLANK(Data!F206), "", Data!F206)</f>
        <v>N</v>
      </c>
      <c r="G206" s="50" t="str">
        <f>IF(ISBLANK(Data!G206), "", Data!G206)</f>
        <v>Delaware</v>
      </c>
      <c r="H206" s="50" t="str">
        <f>IF(ISBLANK(Data!H206), "", Data!H206)</f>
        <v>Rider</v>
      </c>
      <c r="I206" s="50" t="str">
        <f>IF(ISBLANK(Data!I206), "", Data!I206)</f>
        <v>Delaware</v>
      </c>
      <c r="J206" s="50" t="str">
        <f>IF(ISBLANK(Data!J206), "", Data!J206)</f>
        <v>Rider</v>
      </c>
      <c r="K206" s="50" t="str">
        <f>IF(ISBLANK(Data!K206), "", Data!K206)</f>
        <v>Delaware</v>
      </c>
      <c r="L206" s="50" t="str">
        <f>IF(ISBLANK(Data!L206), "", Data!L206)</f>
        <v>Rider</v>
      </c>
      <c r="M206" s="50" t="str">
        <f>IF(ISBLANK(Data!M206), "", Data!M206)</f>
        <v>Delaware</v>
      </c>
      <c r="N206" s="50" t="str">
        <f>IF(ISBLANK(Data!N206), "", Data!N206)</f>
        <v>Rider</v>
      </c>
      <c r="O206" s="50" t="str">
        <f>IF(ISBLANK(Data!O206), "", Data!O206)</f>
        <v>Delaware</v>
      </c>
      <c r="P206" s="50" t="str">
        <f>IF(ISBLANK(Data!P206), "", Data!P206)</f>
        <v>Rider</v>
      </c>
      <c r="Q206" s="50" t="str">
        <f>IF(ISBLANK(Data!Q206), "", Data!Q206)</f>
        <v>Delaware</v>
      </c>
      <c r="R206" s="50" t="str">
        <f>IF(ISBLANK(Data!R206), "", Data!R206)</f>
        <v>Rider</v>
      </c>
      <c r="S206" s="20">
        <f>Data!W206-Data!CD206</f>
        <v>0.52727272727272689</v>
      </c>
      <c r="T206" s="20">
        <f>Data!X206-Data!CE206</f>
        <v>13.559999999999999</v>
      </c>
      <c r="U206" s="20">
        <f>Data!Y206-Data!CF206</f>
        <v>9</v>
      </c>
      <c r="V206" s="20">
        <f>Data!Z206-Data!CG206</f>
        <v>-4.5999999999999943</v>
      </c>
      <c r="W206" s="20">
        <f>Data!AA206-Data!CH206</f>
        <v>-0.80000000000001137</v>
      </c>
      <c r="X206" s="20">
        <f>Data!AB206-Data!CI206</f>
        <v>0.11800000000000001</v>
      </c>
      <c r="Y206" s="20">
        <f>Data!AC206-Data!CJ206</f>
        <v>-3.2300000000000004</v>
      </c>
      <c r="Z206" s="20">
        <f>Data!AD206-Data!CK206</f>
        <v>-2.0999999999999943</v>
      </c>
      <c r="AA206" s="20">
        <f>Data!AE206-Data!CL206</f>
        <v>1.1000000000000085</v>
      </c>
      <c r="AB206" s="20">
        <f>Data!AF206-Data!CM206</f>
        <v>-9.11</v>
      </c>
      <c r="AC206" s="20">
        <f>Data!AG206-Data!CN206</f>
        <v>9.4000000000000057</v>
      </c>
      <c r="AD206" s="20">
        <f>Data!AH206-Data!CO206</f>
        <v>-6</v>
      </c>
      <c r="AE206" s="20">
        <f>Data!AI206-Data!CP206</f>
        <v>0.39819999999999994</v>
      </c>
      <c r="AF206" s="20">
        <f>Data!AJ206-Data!CQ206</f>
        <v>4.0999999999999996</v>
      </c>
      <c r="AG206" s="20">
        <f>Data!AK206-Data!CR206</f>
        <v>0.46777777777777785</v>
      </c>
      <c r="AH206" s="20">
        <f>Data!AL206-Data!CS206</f>
        <v>269</v>
      </c>
      <c r="AI206" s="20">
        <f>Data!AM206-Data!CT206</f>
        <v>15.59</v>
      </c>
      <c r="AJ206" s="20">
        <f>Data!AN206-Data!CU206</f>
        <v>0.22999999999999998</v>
      </c>
      <c r="AK206" s="20">
        <f>Data!AO206-Data!CV206</f>
        <v>137</v>
      </c>
      <c r="AL206" s="20">
        <f>Data!AP206-Data!CW206</f>
        <v>7</v>
      </c>
      <c r="AM206" s="20">
        <f>Data!AQ206-Data!CX206</f>
        <v>-4</v>
      </c>
      <c r="AN206" s="20">
        <f>Data!AR206-Data!CY206</f>
        <v>6.9000000000000006E-2</v>
      </c>
      <c r="AO206" s="20">
        <f>Data!AS206-Data!CZ206</f>
        <v>30</v>
      </c>
      <c r="AP206" s="20">
        <f>Data!AT206-Data!DA206</f>
        <v>25</v>
      </c>
      <c r="AQ206" s="20">
        <f>Data!AU206-Data!DB206</f>
        <v>0.10699999999999998</v>
      </c>
      <c r="AR206" s="20">
        <f>Data!AV206-Data!DC206</f>
        <v>21</v>
      </c>
      <c r="AS206" s="20">
        <f>Data!AW206-Data!DD206</f>
        <v>22</v>
      </c>
      <c r="AT206" s="20">
        <f>Data!AX206-Data!DE206</f>
        <v>2.8999999999999915E-2</v>
      </c>
      <c r="AU206" s="20">
        <f>Data!AY206-Data!DF206</f>
        <v>-49</v>
      </c>
      <c r="AV206" s="20">
        <f>Data!AZ206-Data!DG206</f>
        <v>-6.6222222222222218</v>
      </c>
      <c r="AW206" s="20">
        <f>Data!BA206-Data!DH206</f>
        <v>-27</v>
      </c>
      <c r="AX206" s="20">
        <f>Data!BB206-Data!DI206</f>
        <v>-7.4111111111111114</v>
      </c>
      <c r="AY206" s="20">
        <f>Data!BC206-Data!DJ206</f>
        <v>47</v>
      </c>
      <c r="AZ206" s="20">
        <f>Data!BD206-Data!DK206</f>
        <v>1</v>
      </c>
      <c r="BA206" s="20">
        <f>Data!BE206-Data!DL206</f>
        <v>-1</v>
      </c>
      <c r="BB206" s="20">
        <f>Data!BF206-Data!DM206</f>
        <v>-7</v>
      </c>
      <c r="BC206" s="20">
        <f>Data!BG206-Data!DN206</f>
        <v>-17</v>
      </c>
      <c r="BD206" s="20">
        <f>Data!BH206-Data!DO206</f>
        <v>6.0999999999999943</v>
      </c>
      <c r="BE206" s="20">
        <f>Data!BI206-Data!DP206</f>
        <v>-6.1730000000000018</v>
      </c>
      <c r="BF206" s="20">
        <f>Data!BJ206-Data!DQ206</f>
        <v>12.263999999999999</v>
      </c>
      <c r="BG206" s="20">
        <f>Data!BK206-Data!DR206</f>
        <v>0.44200000000000006</v>
      </c>
      <c r="BH206" s="20">
        <f>Data!BL206-Data!DS206</f>
        <v>-1.8000000000000007</v>
      </c>
      <c r="BI206" s="20">
        <f>Data!BM206-Data!DT206</f>
        <v>4.0999999999999925E-2</v>
      </c>
      <c r="BJ206" s="20">
        <f>Data!BN206-Data!DU206</f>
        <v>0.5</v>
      </c>
      <c r="BK206" s="20">
        <f>Data!BO206-Data!DV206</f>
        <v>0.30000000000000071</v>
      </c>
      <c r="BL206" s="20">
        <f>Data!BP206-Data!DW206</f>
        <v>-0.39999999999999991</v>
      </c>
      <c r="BM206" s="20">
        <f>Data!BQ206-Data!DX206</f>
        <v>-0.56363636363636349</v>
      </c>
      <c r="BN206" s="20">
        <f>Data!BR206-Data!DY206</f>
        <v>-3.3000000000000007</v>
      </c>
      <c r="BO206" s="20">
        <f>Data!BS206-Data!DZ206</f>
        <v>-231</v>
      </c>
      <c r="BP206" s="20">
        <f>Data!BT206-Data!EA206</f>
        <v>0.15700000000000003</v>
      </c>
      <c r="BQ206" s="20">
        <f>Data!BU206-Data!EB206</f>
        <v>-5</v>
      </c>
      <c r="BR206" s="20">
        <f>Data!BV206-Data!EC206</f>
        <v>-234</v>
      </c>
      <c r="BS206" s="20">
        <f>Data!BW206-Data!ED206</f>
        <v>-164</v>
      </c>
      <c r="BT206" s="20">
        <f>Data!BX206-Data!EE206</f>
        <v>-231</v>
      </c>
      <c r="BU206" s="20">
        <f>Data!BY206-Data!EF206</f>
        <v>-146</v>
      </c>
      <c r="BV206" s="20">
        <f>Data!BZ206-Data!EG206</f>
        <v>-165</v>
      </c>
      <c r="BW206" s="20">
        <f>Data!CA206-Data!EH206</f>
        <v>-156.10000000000002</v>
      </c>
      <c r="BX206" s="20">
        <f>Data!CB206-Data!EI206</f>
        <v>-233</v>
      </c>
      <c r="BY206" s="20">
        <f>Data!CC206-Data!EJ206</f>
        <v>-164</v>
      </c>
      <c r="BZ206" s="20">
        <f>Data!EK206</f>
        <v>11642.25</v>
      </c>
      <c r="CA206" s="20">
        <f>Data!EL206</f>
        <v>10214.450000000001</v>
      </c>
      <c r="CB206" s="20">
        <f>Data!EM206</f>
        <v>79.2</v>
      </c>
      <c r="CC206" s="20">
        <f>Data!EN206</f>
        <v>84.945454545454552</v>
      </c>
      <c r="CD206" s="20">
        <f>Data!EO206</f>
        <v>10.5504</v>
      </c>
      <c r="CE206" s="20">
        <f>Data!EP206</f>
        <v>133.19</v>
      </c>
      <c r="CF206" s="50">
        <f>IF(ISBLANK(Data!EQ206), "", Data!EQ206)</f>
        <v>85</v>
      </c>
      <c r="CG206" s="50">
        <f>IF(ISBLANK(Data!ER206), "", Data!ER206)</f>
        <v>88</v>
      </c>
      <c r="CH206" s="61" t="str">
        <f>IF(ISBLANK(Data!ES206), "", Data!ES206)</f>
        <v>Rider</v>
      </c>
      <c r="CI206" s="61">
        <f>IF(ISBLANK(Data!ET206), "", Data!ET206)</f>
        <v>173</v>
      </c>
    </row>
    <row r="207" spans="1:87" x14ac:dyDescent="0.45">
      <c r="A207" s="50">
        <f>IF(ISBLANK(Data!A207), "", Data!A207)</f>
        <v>45280</v>
      </c>
      <c r="B207" s="50" t="str">
        <f>IF(ISBLANK(Data!B207), "", Data!B207)</f>
        <v>Georgia</v>
      </c>
      <c r="C207" s="50">
        <f>IF(ISBLANK(Data!C207), "", Data!C207)</f>
        <v>99</v>
      </c>
      <c r="D207" s="50" t="str">
        <f>IF(ISBLANK(Data!D207), "", Data!D207)</f>
        <v>Mount St. Mary's</v>
      </c>
      <c r="E207" s="50">
        <f>IF(ISBLANK(Data!E207), "", Data!E207)</f>
        <v>186</v>
      </c>
      <c r="F207" s="50" t="str">
        <f>IF(ISBLANK(Data!F207), "", Data!F207)</f>
        <v>N</v>
      </c>
      <c r="G207" s="50" t="str">
        <f>IF(ISBLANK(Data!G207), "", Data!G207)</f>
        <v>Georgia</v>
      </c>
      <c r="H207" s="50" t="str">
        <f>IF(ISBLANK(Data!H207), "", Data!H207)</f>
        <v>Mount St. Mary's</v>
      </c>
      <c r="I207" s="50" t="str">
        <f>IF(ISBLANK(Data!I207), "", Data!I207)</f>
        <v>Georgia</v>
      </c>
      <c r="J207" s="50" t="str">
        <f>IF(ISBLANK(Data!J207), "", Data!J207)</f>
        <v>Mount St. Mary's</v>
      </c>
      <c r="K207" s="50" t="str">
        <f>IF(ISBLANK(Data!K207), "", Data!K207)</f>
        <v>Georgia</v>
      </c>
      <c r="L207" s="50" t="str">
        <f>IF(ISBLANK(Data!L207), "", Data!L207)</f>
        <v>Mount St. Mary's</v>
      </c>
      <c r="M207" s="50" t="str">
        <f>IF(ISBLANK(Data!M207), "", Data!M207)</f>
        <v>Georgia</v>
      </c>
      <c r="N207" s="50" t="str">
        <f>IF(ISBLANK(Data!N207), "", Data!N207)</f>
        <v>Mt St Marys</v>
      </c>
      <c r="O207" s="50" t="str">
        <f>IF(ISBLANK(Data!O207), "", Data!O207)</f>
        <v>Georgia</v>
      </c>
      <c r="P207" s="50" t="str">
        <f>IF(ISBLANK(Data!P207), "", Data!P207)</f>
        <v>Mt St Mary's</v>
      </c>
      <c r="Q207" s="50" t="str">
        <f>IF(ISBLANK(Data!Q207), "", Data!Q207)</f>
        <v>Georgia</v>
      </c>
      <c r="R207" s="50" t="str">
        <f>IF(ISBLANK(Data!R207), "", Data!R207)</f>
        <v>Mount Saint Mary's</v>
      </c>
      <c r="S207" s="20">
        <f>Data!W207-Data!CD207</f>
        <v>0.29999999999999993</v>
      </c>
      <c r="T207" s="20">
        <f>Data!X207-Data!CE207</f>
        <v>14.33</v>
      </c>
      <c r="U207" s="20">
        <f>Data!Y207-Data!CF207</f>
        <v>6.7000000000000028</v>
      </c>
      <c r="V207" s="20">
        <f>Data!Z207-Data!CG207</f>
        <v>-7.5999999999999943</v>
      </c>
      <c r="W207" s="20">
        <f>Data!AA207-Data!CH207</f>
        <v>0.20000000000000284</v>
      </c>
      <c r="X207" s="20">
        <f>Data!AB207-Data!CI207</f>
        <v>0.23</v>
      </c>
      <c r="Y207" s="20">
        <f>Data!AC207-Data!CJ207</f>
        <v>10.32</v>
      </c>
      <c r="Z207" s="20">
        <f>Data!AD207-Data!CK207</f>
        <v>7.4000000000000057</v>
      </c>
      <c r="AA207" s="20">
        <f>Data!AE207-Data!CL207</f>
        <v>-2.9000000000000057</v>
      </c>
      <c r="AB207" s="20">
        <f>Data!AF207-Data!CM207</f>
        <v>7.22</v>
      </c>
      <c r="AC207" s="20">
        <f>Data!AG207-Data!CN207</f>
        <v>5.2999999999999972</v>
      </c>
      <c r="AD207" s="20">
        <f>Data!AH207-Data!CO207</f>
        <v>-4.7000000000000028</v>
      </c>
      <c r="AE207" s="20">
        <f>Data!AI207-Data!CP207</f>
        <v>0.27040000000000003</v>
      </c>
      <c r="AF207" s="20">
        <f>Data!AJ207-Data!CQ207</f>
        <v>4.3</v>
      </c>
      <c r="AG207" s="20">
        <f>Data!AK207-Data!CR207</f>
        <v>0.43</v>
      </c>
      <c r="AH207" s="20">
        <f>Data!AL207-Data!CS207</f>
        <v>204</v>
      </c>
      <c r="AI207" s="20">
        <f>Data!AM207-Data!CT207</f>
        <v>13.969999999999999</v>
      </c>
      <c r="AJ207" s="20">
        <f>Data!AN207-Data!CU207</f>
        <v>13.469999999999999</v>
      </c>
      <c r="AK207" s="20">
        <f>Data!AO207-Data!CV207</f>
        <v>-3</v>
      </c>
      <c r="AL207" s="20">
        <f>Data!AP207-Data!CW207</f>
        <v>-8</v>
      </c>
      <c r="AM207" s="20">
        <f>Data!AQ207-Data!CX207</f>
        <v>-27</v>
      </c>
      <c r="AN207" s="20">
        <f>Data!AR207-Data!CY207</f>
        <v>-4.3000000000000038E-2</v>
      </c>
      <c r="AO207" s="20">
        <f>Data!AS207-Data!CZ207</f>
        <v>16</v>
      </c>
      <c r="AP207" s="20">
        <f>Data!AT207-Data!DA207</f>
        <v>48</v>
      </c>
      <c r="AQ207" s="20">
        <f>Data!AU207-Data!DB207</f>
        <v>4.0000000000000036E-3</v>
      </c>
      <c r="AR207" s="20">
        <f>Data!AV207-Data!DC207</f>
        <v>55</v>
      </c>
      <c r="AS207" s="20">
        <f>Data!AW207-Data!DD207</f>
        <v>76</v>
      </c>
      <c r="AT207" s="20">
        <f>Data!AX207-Data!DE207</f>
        <v>9.000000000000008E-3</v>
      </c>
      <c r="AU207" s="20">
        <f>Data!AY207-Data!DF207</f>
        <v>-27</v>
      </c>
      <c r="AV207" s="20">
        <f>Data!AZ207-Data!DG207</f>
        <v>-2.6999999999999993</v>
      </c>
      <c r="AW207" s="20">
        <f>Data!BA207-Data!DH207</f>
        <v>24</v>
      </c>
      <c r="AX207" s="20">
        <f>Data!BB207-Data!DI207</f>
        <v>2.3999999999999986</v>
      </c>
      <c r="AY207" s="20">
        <f>Data!BC207-Data!DJ207</f>
        <v>-27</v>
      </c>
      <c r="AZ207" s="20">
        <f>Data!BD207-Data!DK207</f>
        <v>-30</v>
      </c>
      <c r="BA207" s="20">
        <f>Data!BE207-Data!DL207</f>
        <v>-9</v>
      </c>
      <c r="BB207" s="20">
        <f>Data!BF207-Data!DM207</f>
        <v>-41</v>
      </c>
      <c r="BC207" s="20">
        <f>Data!BG207-Data!DN207</f>
        <v>4</v>
      </c>
      <c r="BD207" s="20">
        <f>Data!BH207-Data!DO207</f>
        <v>-0.29999999999999716</v>
      </c>
      <c r="BE207" s="20">
        <f>Data!BI207-Data!DP207</f>
        <v>-0.79999999999999716</v>
      </c>
      <c r="BF207" s="20">
        <f>Data!BJ207-Data!DQ207</f>
        <v>0.5</v>
      </c>
      <c r="BG207" s="20">
        <f>Data!BK207-Data!DR207</f>
        <v>8.6999999999999966E-2</v>
      </c>
      <c r="BH207" s="20">
        <f>Data!BL207-Data!DS207</f>
        <v>-4.1000000000000014</v>
      </c>
      <c r="BI207" s="20">
        <f>Data!BM207-Data!DT207</f>
        <v>-6.2000000000000055E-2</v>
      </c>
      <c r="BJ207" s="20">
        <f>Data!BN207-Data!DU207</f>
        <v>4.7999999999999972</v>
      </c>
      <c r="BK207" s="20">
        <f>Data!BO207-Data!DV207</f>
        <v>7.6000000000000014</v>
      </c>
      <c r="BL207" s="20">
        <f>Data!BP207-Data!DW207</f>
        <v>-0.89999999999999991</v>
      </c>
      <c r="BM207" s="20">
        <f>Data!BQ207-Data!DX207</f>
        <v>-3</v>
      </c>
      <c r="BN207" s="20">
        <f>Data!BR207-Data!DY207</f>
        <v>0.39999999999999858</v>
      </c>
      <c r="BO207" s="20">
        <f>Data!BS207-Data!DZ207</f>
        <v>-286</v>
      </c>
      <c r="BP207" s="20">
        <f>Data!BT207-Data!EA207</f>
        <v>0.20200000000000001</v>
      </c>
      <c r="BQ207" s="20">
        <f>Data!BU207-Data!EB207</f>
        <v>11</v>
      </c>
      <c r="BR207" s="20">
        <f>Data!BV207-Data!EC207</f>
        <v>-132</v>
      </c>
      <c r="BS207" s="20">
        <f>Data!BW207-Data!ED207</f>
        <v>-151</v>
      </c>
      <c r="BT207" s="20">
        <f>Data!BX207-Data!EE207</f>
        <v>-220</v>
      </c>
      <c r="BU207" s="20">
        <f>Data!BY207-Data!EF207</f>
        <v>-135</v>
      </c>
      <c r="BV207" s="20">
        <f>Data!BZ207-Data!EG207</f>
        <v>-153</v>
      </c>
      <c r="BW207" s="20">
        <f>Data!CA207-Data!EH207</f>
        <v>-157.69999999999999</v>
      </c>
      <c r="BX207" s="20">
        <f>Data!CB207-Data!EI207</f>
        <v>-272</v>
      </c>
      <c r="BY207" s="20">
        <f>Data!CC207-Data!EJ207</f>
        <v>-68</v>
      </c>
      <c r="BZ207" s="20">
        <f>Data!EK207</f>
        <v>11087.599999999999</v>
      </c>
      <c r="CA207" s="20">
        <f>Data!EL207</f>
        <v>9632.1</v>
      </c>
      <c r="CB207" s="20">
        <f>Data!EM207</f>
        <v>96.32</v>
      </c>
      <c r="CC207" s="20">
        <f>Data!EN207</f>
        <v>85.679999999999993</v>
      </c>
      <c r="CD207" s="20">
        <f>Data!EO207</f>
        <v>12.1625</v>
      </c>
      <c r="CE207" s="20">
        <f>Data!EP207</f>
        <v>120.38399999999999</v>
      </c>
      <c r="CF207" s="50">
        <f>IF(ISBLANK(Data!EQ207), "", Data!EQ207)</f>
        <v>94</v>
      </c>
      <c r="CG207" s="50">
        <f>IF(ISBLANK(Data!ER207), "", Data!ER207)</f>
        <v>82</v>
      </c>
      <c r="CH207" s="61" t="str">
        <f>IF(ISBLANK(Data!ES207), "", Data!ES207)</f>
        <v>Georgia</v>
      </c>
      <c r="CI207" s="61">
        <f>IF(ISBLANK(Data!ET207), "", Data!ET207)</f>
        <v>176</v>
      </c>
    </row>
    <row r="208" spans="1:87" x14ac:dyDescent="0.45">
      <c r="A208" s="50">
        <f>IF(ISBLANK(Data!A208), "", Data!A208)</f>
        <v>45280</v>
      </c>
      <c r="B208" s="50" t="str">
        <f>IF(ISBLANK(Data!B208), "", Data!B208)</f>
        <v>Saint Francis</v>
      </c>
      <c r="C208" s="50">
        <f>IF(ISBLANK(Data!C208), "", Data!C208)</f>
        <v>251</v>
      </c>
      <c r="D208" s="50" t="str">
        <f>IF(ISBLANK(Data!D208), "", Data!D208)</f>
        <v>Robert Morris</v>
      </c>
      <c r="E208" s="50">
        <f>IF(ISBLANK(Data!E208), "", Data!E208)</f>
        <v>247</v>
      </c>
      <c r="F208" s="50" t="str">
        <f>IF(ISBLANK(Data!F208), "", Data!F208)</f>
        <v>N</v>
      </c>
      <c r="G208" s="50" t="str">
        <f>IF(ISBLANK(Data!G208), "", Data!G208)</f>
        <v>St. Francis PA</v>
      </c>
      <c r="H208" s="50" t="str">
        <f>IF(ISBLANK(Data!H208), "", Data!H208)</f>
        <v>Robert Morris</v>
      </c>
      <c r="I208" s="50" t="str">
        <f>IF(ISBLANK(Data!I208), "", Data!I208)</f>
        <v>St. Francis PA</v>
      </c>
      <c r="J208" s="50" t="str">
        <f>IF(ISBLANK(Data!J208), "", Data!J208)</f>
        <v>Robert Morris</v>
      </c>
      <c r="K208" s="50" t="str">
        <f>IF(ISBLANK(Data!K208), "", Data!K208)</f>
        <v>Saint Francis PA</v>
      </c>
      <c r="L208" s="50" t="str">
        <f>IF(ISBLANK(Data!L208), "", Data!L208)</f>
        <v>Robert Morris</v>
      </c>
      <c r="M208" s="50" t="str">
        <f>IF(ISBLANK(Data!M208), "", Data!M208)</f>
        <v>St Fran</v>
      </c>
      <c r="N208" s="50" t="str">
        <f>IF(ISBLANK(Data!N208), "", Data!N208)</f>
        <v>Rob Morris</v>
      </c>
      <c r="O208" s="50" t="str">
        <f>IF(ISBLANK(Data!O208), "", Data!O208)</f>
        <v>St. Fran.-Pa.</v>
      </c>
      <c r="P208" s="50" t="str">
        <f>IF(ISBLANK(Data!P208), "", Data!P208)</f>
        <v>Robert Morris</v>
      </c>
      <c r="Q208" s="50" t="str">
        <f>IF(ISBLANK(Data!Q208), "", Data!Q208)</f>
        <v>Saint Francis (PA)</v>
      </c>
      <c r="R208" s="50" t="str">
        <f>IF(ISBLANK(Data!R208), "", Data!R208)</f>
        <v>Robert Morris</v>
      </c>
      <c r="S208" s="20">
        <f>Data!W208-Data!CD208</f>
        <v>9.0909090909090995E-2</v>
      </c>
      <c r="T208" s="20">
        <f>Data!X208-Data!CE208</f>
        <v>-9.4</v>
      </c>
      <c r="U208" s="20">
        <f>Data!Y208-Data!CF208</f>
        <v>-6.2999999999999972</v>
      </c>
      <c r="V208" s="20">
        <f>Data!Z208-Data!CG208</f>
        <v>3.1000000000000085</v>
      </c>
      <c r="W208" s="20">
        <f>Data!AA208-Data!CH208</f>
        <v>-4</v>
      </c>
      <c r="X208" s="20">
        <f>Data!AB208-Data!CI208</f>
        <v>0.14800000000000002</v>
      </c>
      <c r="Y208" s="20">
        <f>Data!AC208-Data!CJ208</f>
        <v>-0.30000000000000004</v>
      </c>
      <c r="Z208" s="20">
        <f>Data!AD208-Data!CK208</f>
        <v>-1.7999999999999972</v>
      </c>
      <c r="AA208" s="20">
        <f>Data!AE208-Data!CL208</f>
        <v>-1.5</v>
      </c>
      <c r="AB208" s="20">
        <f>Data!AF208-Data!CM208</f>
        <v>-0.87999999999999989</v>
      </c>
      <c r="AC208" s="20">
        <f>Data!AG208-Data!CN208</f>
        <v>-7.7000000000000028</v>
      </c>
      <c r="AD208" s="20">
        <f>Data!AH208-Data!CO208</f>
        <v>5.3999999999999915</v>
      </c>
      <c r="AE208" s="20">
        <f>Data!AI208-Data!CP208</f>
        <v>-0.19389999999999996</v>
      </c>
      <c r="AF208" s="20">
        <f>Data!AJ208-Data!CQ208</f>
        <v>0.89999999999999947</v>
      </c>
      <c r="AG208" s="20">
        <f>Data!AK208-Data!CR208</f>
        <v>9.9999999999999867E-2</v>
      </c>
      <c r="AH208" s="20">
        <f>Data!AL208-Data!CS208</f>
        <v>-27</v>
      </c>
      <c r="AI208" s="20">
        <f>Data!AM208-Data!CT208</f>
        <v>-9.6000000000000014</v>
      </c>
      <c r="AJ208" s="20">
        <f>Data!AN208-Data!CU208</f>
        <v>-2.27</v>
      </c>
      <c r="AK208" s="20">
        <f>Data!AO208-Data!CV208</f>
        <v>-72</v>
      </c>
      <c r="AL208" s="20">
        <f>Data!AP208-Data!CW208</f>
        <v>-14</v>
      </c>
      <c r="AM208" s="20">
        <f>Data!AQ208-Data!CX208</f>
        <v>-31</v>
      </c>
      <c r="AN208" s="20">
        <f>Data!AR208-Data!CY208</f>
        <v>-1.5000000000000013E-2</v>
      </c>
      <c r="AO208" s="20">
        <f>Data!AS208-Data!CZ208</f>
        <v>-13</v>
      </c>
      <c r="AP208" s="20">
        <f>Data!AT208-Data!DA208</f>
        <v>-33</v>
      </c>
      <c r="AQ208" s="20">
        <f>Data!AU208-Data!DB208</f>
        <v>-1.4000000000000012E-2</v>
      </c>
      <c r="AR208" s="20">
        <f>Data!AV208-Data!DC208</f>
        <v>-13</v>
      </c>
      <c r="AS208" s="20">
        <f>Data!AW208-Data!DD208</f>
        <v>-1</v>
      </c>
      <c r="AT208" s="20">
        <f>Data!AX208-Data!DE208</f>
        <v>-6.0999999999999943E-2</v>
      </c>
      <c r="AU208" s="20">
        <f>Data!AY208-Data!DF208</f>
        <v>7</v>
      </c>
      <c r="AV208" s="20">
        <f>Data!AZ208-Data!DG208</f>
        <v>0.77777777777777857</v>
      </c>
      <c r="AW208" s="20">
        <f>Data!BA208-Data!DH208</f>
        <v>-26</v>
      </c>
      <c r="AX208" s="20">
        <f>Data!BB208-Data!DI208</f>
        <v>-2.8888888888888857</v>
      </c>
      <c r="AY208" s="20">
        <f>Data!BC208-Data!DJ208</f>
        <v>-8</v>
      </c>
      <c r="AZ208" s="20">
        <f>Data!BD208-Data!DK208</f>
        <v>16</v>
      </c>
      <c r="BA208" s="20">
        <f>Data!BE208-Data!DL208</f>
        <v>9</v>
      </c>
      <c r="BB208" s="20">
        <f>Data!BF208-Data!DM208</f>
        <v>-3</v>
      </c>
      <c r="BC208" s="20">
        <f>Data!BG208-Data!DN208</f>
        <v>-4</v>
      </c>
      <c r="BD208" s="20">
        <f>Data!BH208-Data!DO208</f>
        <v>-6.5</v>
      </c>
      <c r="BE208" s="20">
        <f>Data!BI208-Data!DP208</f>
        <v>-1.2730000000000103</v>
      </c>
      <c r="BF208" s="20">
        <f>Data!BJ208-Data!DQ208</f>
        <v>-5.2730000000000006</v>
      </c>
      <c r="BG208" s="20">
        <f>Data!BK208-Data!DR208</f>
        <v>-3.6000000000000032E-2</v>
      </c>
      <c r="BH208" s="20">
        <f>Data!BL208-Data!DS208</f>
        <v>-0.27299999999999969</v>
      </c>
      <c r="BI208" s="20">
        <f>Data!BM208-Data!DT208</f>
        <v>0.11299999999999999</v>
      </c>
      <c r="BJ208" s="20">
        <f>Data!BN208-Data!DU208</f>
        <v>-3</v>
      </c>
      <c r="BK208" s="20">
        <f>Data!BO208-Data!DV208</f>
        <v>-0.10000000000000142</v>
      </c>
      <c r="BL208" s="20">
        <f>Data!BP208-Data!DW208</f>
        <v>0.79999999999999982</v>
      </c>
      <c r="BM208" s="20">
        <f>Data!BQ208-Data!DX208</f>
        <v>1.4545454545454541</v>
      </c>
      <c r="BN208" s="20">
        <f>Data!BR208-Data!DY208</f>
        <v>-0.39999999999999858</v>
      </c>
      <c r="BO208" s="20">
        <f>Data!BS208-Data!DZ208</f>
        <v>24</v>
      </c>
      <c r="BP208" s="20">
        <f>Data!BT208-Data!EA208</f>
        <v>-2.5000000000000022E-2</v>
      </c>
      <c r="BQ208" s="20">
        <f>Data!BU208-Data!EB208</f>
        <v>0</v>
      </c>
      <c r="BR208" s="20">
        <f>Data!BV208-Data!EC208</f>
        <v>59</v>
      </c>
      <c r="BS208" s="20">
        <f>Data!BW208-Data!ED208</f>
        <v>14</v>
      </c>
      <c r="BT208" s="20">
        <f>Data!BX208-Data!EE208</f>
        <v>-44</v>
      </c>
      <c r="BU208" s="20">
        <f>Data!BY208-Data!EF208</f>
        <v>78</v>
      </c>
      <c r="BV208" s="20">
        <f>Data!BZ208-Data!EG208</f>
        <v>63</v>
      </c>
      <c r="BW208" s="20">
        <f>Data!CA208-Data!EH208</f>
        <v>28.300000000000011</v>
      </c>
      <c r="BX208" s="20">
        <f>Data!CB208-Data!EI208</f>
        <v>24</v>
      </c>
      <c r="BY208" s="20">
        <f>Data!CC208-Data!EJ208</f>
        <v>-42</v>
      </c>
      <c r="BZ208" s="20">
        <f>Data!EK208</f>
        <v>9896.0399999999991</v>
      </c>
      <c r="CA208" s="20">
        <f>Data!EL208</f>
        <v>10879.289999999999</v>
      </c>
      <c r="CB208" s="20">
        <f>Data!EM208</f>
        <v>76.62709090909091</v>
      </c>
      <c r="CC208" s="20">
        <f>Data!EN208</f>
        <v>98.637</v>
      </c>
      <c r="CD208" s="20">
        <f>Data!EO208</f>
        <v>13.194900000000001</v>
      </c>
      <c r="CE208" s="20">
        <f>Data!EP208</f>
        <v>135.60400000000001</v>
      </c>
      <c r="CF208" s="50">
        <f>IF(ISBLANK(Data!EQ208), "", Data!EQ208)</f>
        <v>73</v>
      </c>
      <c r="CG208" s="50">
        <f>IF(ISBLANK(Data!ER208), "", Data!ER208)</f>
        <v>75</v>
      </c>
      <c r="CH208" s="61" t="str">
        <f>IF(ISBLANK(Data!ES208), "", Data!ES208)</f>
        <v>Robert Morris</v>
      </c>
      <c r="CI208" s="61">
        <f>IF(ISBLANK(Data!ET208), "", Data!ET208)</f>
        <v>148</v>
      </c>
    </row>
    <row r="209" spans="1:87" x14ac:dyDescent="0.45">
      <c r="A209" s="50">
        <f>IF(ISBLANK(Data!A209), "", Data!A209)</f>
        <v>45280</v>
      </c>
      <c r="B209" s="50" t="str">
        <f>IF(ISBLANK(Data!B209), "", Data!B209)</f>
        <v>N.C. State</v>
      </c>
      <c r="C209" s="50">
        <f>IF(ISBLANK(Data!C209), "", Data!C209)</f>
        <v>188</v>
      </c>
      <c r="D209" s="50" t="str">
        <f>IF(ISBLANK(Data!D209), "", Data!D209)</f>
        <v>Saint Louis</v>
      </c>
      <c r="E209" s="50">
        <f>IF(ISBLANK(Data!E209), "", Data!E209)</f>
        <v>253</v>
      </c>
      <c r="F209" s="50" t="str">
        <f>IF(ISBLANK(Data!F209), "", Data!F209)</f>
        <v>N</v>
      </c>
      <c r="G209" s="50" t="str">
        <f>IF(ISBLANK(Data!G209), "", Data!G209)</f>
        <v>North Carolina St.</v>
      </c>
      <c r="H209" s="50" t="str">
        <f>IF(ISBLANK(Data!H209), "", Data!H209)</f>
        <v>Saint Louis</v>
      </c>
      <c r="I209" s="50" t="str">
        <f>IF(ISBLANK(Data!I209), "", Data!I209)</f>
        <v>North Carolina St.</v>
      </c>
      <c r="J209" s="50" t="str">
        <f>IF(ISBLANK(Data!J209), "", Data!J209)</f>
        <v>Saint Louis</v>
      </c>
      <c r="K209" s="50" t="str">
        <f>IF(ISBLANK(Data!K209), "", Data!K209)</f>
        <v>NC State</v>
      </c>
      <c r="L209" s="50" t="str">
        <f>IF(ISBLANK(Data!L209), "", Data!L209)</f>
        <v>Saint Louis</v>
      </c>
      <c r="M209" s="50" t="str">
        <f>IF(ISBLANK(Data!M209), "", Data!M209)</f>
        <v>NC State</v>
      </c>
      <c r="N209" s="50" t="str">
        <f>IF(ISBLANK(Data!N209), "", Data!N209)</f>
        <v>Saint Louis</v>
      </c>
      <c r="O209" s="50" t="str">
        <f>IF(ISBLANK(Data!O209), "", Data!O209)</f>
        <v>NC State</v>
      </c>
      <c r="P209" s="50" t="str">
        <f>IF(ISBLANK(Data!P209), "", Data!P209)</f>
        <v>Saint Louis</v>
      </c>
      <c r="Q209" s="50" t="str">
        <f>IF(ISBLANK(Data!Q209), "", Data!Q209)</f>
        <v>North Carolina State</v>
      </c>
      <c r="R209" s="50" t="str">
        <f>IF(ISBLANK(Data!R209), "", Data!R209)</f>
        <v>Saint Louis</v>
      </c>
      <c r="S209" s="20">
        <f>Data!W209-Data!CD209</f>
        <v>0.11666666666666692</v>
      </c>
      <c r="T209" s="20">
        <f>Data!X209-Data!CE209</f>
        <v>13.64</v>
      </c>
      <c r="U209" s="20">
        <f>Data!Y209-Data!CF209</f>
        <v>3.3999999999999915</v>
      </c>
      <c r="V209" s="20">
        <f>Data!Z209-Data!CG209</f>
        <v>-10.299999999999997</v>
      </c>
      <c r="W209" s="20">
        <f>Data!AA209-Data!CH209</f>
        <v>0.20000000000000284</v>
      </c>
      <c r="X209" s="20">
        <f>Data!AB209-Data!CI209</f>
        <v>-0.13700000000000001</v>
      </c>
      <c r="Y209" s="20">
        <f>Data!AC209-Data!CJ209</f>
        <v>-0.98</v>
      </c>
      <c r="Z209" s="20">
        <f>Data!AD209-Data!CK209</f>
        <v>1</v>
      </c>
      <c r="AA209" s="20">
        <f>Data!AE209-Data!CL209</f>
        <v>2</v>
      </c>
      <c r="AB209" s="20">
        <f>Data!AF209-Data!CM209</f>
        <v>-3.12</v>
      </c>
      <c r="AC209" s="20">
        <f>Data!AG209-Data!CN209</f>
        <v>4.2999999999999972</v>
      </c>
      <c r="AD209" s="20">
        <f>Data!AH209-Data!CO209</f>
        <v>-8.3000000000000114</v>
      </c>
      <c r="AE209" s="20">
        <f>Data!AI209-Data!CP209</f>
        <v>0.30310000000000004</v>
      </c>
      <c r="AF209" s="20">
        <f>Data!AJ209-Data!CQ209</f>
        <v>2.1999999999999997</v>
      </c>
      <c r="AG209" s="20">
        <f>Data!AK209-Data!CR209</f>
        <v>0.19818181818181818</v>
      </c>
      <c r="AH209" s="20">
        <f>Data!AL209-Data!CS209</f>
        <v>151</v>
      </c>
      <c r="AI209" s="20">
        <f>Data!AM209-Data!CT209</f>
        <v>11.65</v>
      </c>
      <c r="AJ209" s="20">
        <f>Data!AN209-Data!CU209</f>
        <v>-0.95999999999999974</v>
      </c>
      <c r="AK209" s="20">
        <f>Data!AO209-Data!CV209</f>
        <v>-99</v>
      </c>
      <c r="AL209" s="20">
        <f>Data!AP209-Data!CW209</f>
        <v>-193</v>
      </c>
      <c r="AM209" s="20">
        <f>Data!AQ209-Data!CX209</f>
        <v>-38</v>
      </c>
      <c r="AN209" s="20">
        <f>Data!AR209-Data!CY209</f>
        <v>1.0000000000000009E-2</v>
      </c>
      <c r="AO209" s="20">
        <f>Data!AS209-Data!CZ209</f>
        <v>-17</v>
      </c>
      <c r="AP209" s="20">
        <f>Data!AT209-Data!DA209</f>
        <v>-18</v>
      </c>
      <c r="AQ209" s="20">
        <f>Data!AU209-Data!DB209</f>
        <v>-4.4000000000000039E-2</v>
      </c>
      <c r="AR209" s="20">
        <f>Data!AV209-Data!DC209</f>
        <v>-60</v>
      </c>
      <c r="AS209" s="20">
        <f>Data!AW209-Data!DD209</f>
        <v>-81</v>
      </c>
      <c r="AT209" s="20">
        <f>Data!AX209-Data!DE209</f>
        <v>-6.0000000000000053E-3</v>
      </c>
      <c r="AU209" s="20">
        <f>Data!AY209-Data!DF209</f>
        <v>17</v>
      </c>
      <c r="AV209" s="20">
        <f>Data!AZ209-Data!DG209</f>
        <v>2.5727272727272741</v>
      </c>
      <c r="AW209" s="20">
        <f>Data!BA209-Data!DH209</f>
        <v>-24</v>
      </c>
      <c r="AX209" s="20">
        <f>Data!BB209-Data!DI209</f>
        <v>1.2090909090909037</v>
      </c>
      <c r="AY209" s="20">
        <f>Data!BC209-Data!DJ209</f>
        <v>-3</v>
      </c>
      <c r="AZ209" s="20">
        <f>Data!BD209-Data!DK209</f>
        <v>-3</v>
      </c>
      <c r="BA209" s="20">
        <f>Data!BE209-Data!DL209</f>
        <v>3</v>
      </c>
      <c r="BB209" s="20">
        <f>Data!BF209-Data!DM209</f>
        <v>-36</v>
      </c>
      <c r="BC209" s="20">
        <f>Data!BG209-Data!DN209</f>
        <v>-27</v>
      </c>
      <c r="BD209" s="20">
        <f>Data!BH209-Data!DO209</f>
        <v>5</v>
      </c>
      <c r="BE209" s="20">
        <f>Data!BI209-Data!DP209</f>
        <v>-4.3170000000000073</v>
      </c>
      <c r="BF209" s="20">
        <f>Data!BJ209-Data!DQ209</f>
        <v>9.2829999999999995</v>
      </c>
      <c r="BG209" s="20">
        <f>Data!BK209-Data!DR209</f>
        <v>0.36699999999999999</v>
      </c>
      <c r="BH209" s="20">
        <f>Data!BL209-Data!DS209</f>
        <v>-1.3669999999999991</v>
      </c>
      <c r="BI209" s="20">
        <f>Data!BM209-Data!DT209</f>
        <v>0.19699999999999995</v>
      </c>
      <c r="BJ209" s="20">
        <f>Data!BN209-Data!DU209</f>
        <v>2.3000000000000007</v>
      </c>
      <c r="BK209" s="20">
        <f>Data!BO209-Data!DV209</f>
        <v>-3.6000000000000014</v>
      </c>
      <c r="BL209" s="20">
        <f>Data!BP209-Data!DW209</f>
        <v>0.80000000000000027</v>
      </c>
      <c r="BM209" s="20">
        <f>Data!BQ209-Data!DX209</f>
        <v>1.083333333333333</v>
      </c>
      <c r="BN209" s="20">
        <f>Data!BR209-Data!DY209</f>
        <v>0.69999999999999929</v>
      </c>
      <c r="BO209" s="20">
        <f>Data!BS209-Data!DZ209</f>
        <v>-41</v>
      </c>
      <c r="BP209" s="20">
        <f>Data!BT209-Data!EA209</f>
        <v>2.7999999999999914E-2</v>
      </c>
      <c r="BQ209" s="20">
        <f>Data!BU209-Data!EB209</f>
        <v>-4</v>
      </c>
      <c r="BR209" s="20">
        <f>Data!BV209-Data!EC209</f>
        <v>-148</v>
      </c>
      <c r="BS209" s="20">
        <f>Data!BW209-Data!ED209</f>
        <v>-22</v>
      </c>
      <c r="BT209" s="20">
        <f>Data!BX209-Data!EE209</f>
        <v>-114</v>
      </c>
      <c r="BU209" s="20">
        <f>Data!BY209-Data!EF209</f>
        <v>-138</v>
      </c>
      <c r="BV209" s="20">
        <f>Data!BZ209-Data!EG209</f>
        <v>-127</v>
      </c>
      <c r="BW209" s="20">
        <f>Data!CA209-Data!EH209</f>
        <v>-72.199999999999989</v>
      </c>
      <c r="BX209" s="20">
        <f>Data!CB209-Data!EI209</f>
        <v>-50</v>
      </c>
      <c r="BY209" s="20">
        <f>Data!CC209-Data!EJ209</f>
        <v>2</v>
      </c>
      <c r="BZ209" s="20">
        <f>Data!EK209</f>
        <v>12243.22</v>
      </c>
      <c r="CA209" s="20">
        <f>Data!EL209</f>
        <v>10759.230000000001</v>
      </c>
      <c r="CB209" s="20">
        <f>Data!EM209</f>
        <v>67.783333333333346</v>
      </c>
      <c r="CC209" s="20">
        <f>Data!EN209</f>
        <v>89.335999999999999</v>
      </c>
      <c r="CD209" s="20">
        <f>Data!EO209</f>
        <v>12.6875</v>
      </c>
      <c r="CE209" s="20">
        <f>Data!EP209</f>
        <v>145.238</v>
      </c>
      <c r="CF209" s="50">
        <f>IF(ISBLANK(Data!EQ209), "", Data!EQ209)</f>
        <v>82</v>
      </c>
      <c r="CG209" s="50">
        <f>IF(ISBLANK(Data!ER209), "", Data!ER209)</f>
        <v>70</v>
      </c>
      <c r="CH209" s="61" t="str">
        <f>IF(ISBLANK(Data!ES209), "", Data!ES209)</f>
        <v>N.C. State</v>
      </c>
      <c r="CI209" s="61">
        <f>IF(ISBLANK(Data!ET209), "", Data!ET209)</f>
        <v>152</v>
      </c>
    </row>
    <row r="210" spans="1:87" x14ac:dyDescent="0.45">
      <c r="A210" s="50">
        <f>IF(ISBLANK(Data!A210), "", Data!A210)</f>
        <v>45280</v>
      </c>
      <c r="B210" s="50" t="str">
        <f>IF(ISBLANK(Data!B210), "", Data!B210)</f>
        <v>Wyoming</v>
      </c>
      <c r="C210" s="50">
        <f>IF(ISBLANK(Data!C210), "", Data!C210)</f>
        <v>359</v>
      </c>
      <c r="D210" s="50" t="str">
        <f>IF(ISBLANK(Data!D210), "", Data!D210)</f>
        <v>South Dakota St.</v>
      </c>
      <c r="E210" s="50">
        <f>IF(ISBLANK(Data!E210), "", Data!E210)</f>
        <v>272</v>
      </c>
      <c r="F210" s="50" t="str">
        <f>IF(ISBLANK(Data!F210), "", Data!F210)</f>
        <v>Y</v>
      </c>
      <c r="G210" s="50" t="str">
        <f>IF(ISBLANK(Data!G210), "", Data!G210)</f>
        <v>Wyoming</v>
      </c>
      <c r="H210" s="50" t="str">
        <f>IF(ISBLANK(Data!H210), "", Data!H210)</f>
        <v>South Dakota St.</v>
      </c>
      <c r="I210" s="50" t="str">
        <f>IF(ISBLANK(Data!I210), "", Data!I210)</f>
        <v>Wyoming</v>
      </c>
      <c r="J210" s="50" t="str">
        <f>IF(ISBLANK(Data!J210), "", Data!J210)</f>
        <v>South Dakota St.</v>
      </c>
      <c r="K210" s="50" t="str">
        <f>IF(ISBLANK(Data!K210), "", Data!K210)</f>
        <v>Wyoming</v>
      </c>
      <c r="L210" s="50" t="str">
        <f>IF(ISBLANK(Data!L210), "", Data!L210)</f>
        <v>South Dakota State</v>
      </c>
      <c r="M210" s="50" t="str">
        <f>IF(ISBLANK(Data!M210), "", Data!M210)</f>
        <v>Wyoming</v>
      </c>
      <c r="N210" s="50" t="str">
        <f>IF(ISBLANK(Data!N210), "", Data!N210)</f>
        <v>S Dakota St</v>
      </c>
      <c r="O210" s="50" t="str">
        <f>IF(ISBLANK(Data!O210), "", Data!O210)</f>
        <v>Wyoming</v>
      </c>
      <c r="P210" s="50" t="str">
        <f>IF(ISBLANK(Data!P210), "", Data!P210)</f>
        <v>S. Dak. St.</v>
      </c>
      <c r="Q210" s="50" t="str">
        <f>IF(ISBLANK(Data!Q210), "", Data!Q210)</f>
        <v>Wyoming</v>
      </c>
      <c r="R210" s="50" t="str">
        <f>IF(ISBLANK(Data!R210), "", Data!R210)</f>
        <v>South Dakota State</v>
      </c>
      <c r="S210" s="20">
        <f>Data!W210-Data!CD210</f>
        <v>5.4545454545455008E-2</v>
      </c>
      <c r="T210" s="20">
        <f>Data!X210-Data!CE210</f>
        <v>-7.99</v>
      </c>
      <c r="U210" s="20">
        <f>Data!Y210-Data!CF210</f>
        <v>-5.8000000000000114</v>
      </c>
      <c r="V210" s="20">
        <f>Data!Z210-Data!CG210</f>
        <v>2.2000000000000028</v>
      </c>
      <c r="W210" s="20">
        <f>Data!AA210-Data!CH210</f>
        <v>0.20000000000000284</v>
      </c>
      <c r="X210" s="20">
        <f>Data!AB210-Data!CI210</f>
        <v>0.191</v>
      </c>
      <c r="Y210" s="20">
        <f>Data!AC210-Data!CJ210</f>
        <v>-5.2700000000000005</v>
      </c>
      <c r="Z210" s="20">
        <f>Data!AD210-Data!CK210</f>
        <v>-1</v>
      </c>
      <c r="AA210" s="20">
        <f>Data!AE210-Data!CL210</f>
        <v>4.2999999999999972</v>
      </c>
      <c r="AB210" s="20">
        <f>Data!AF210-Data!CM210</f>
        <v>-5.2700000000000005</v>
      </c>
      <c r="AC210" s="20">
        <f>Data!AG210-Data!CN210</f>
        <v>-2.9000000000000057</v>
      </c>
      <c r="AD210" s="20">
        <f>Data!AH210-Data!CO210</f>
        <v>2.9000000000000057</v>
      </c>
      <c r="AE210" s="20">
        <f>Data!AI210-Data!CP210</f>
        <v>-0.15909999999999996</v>
      </c>
      <c r="AF210" s="20">
        <f>Data!AJ210-Data!CQ210</f>
        <v>0.5</v>
      </c>
      <c r="AG210" s="20">
        <f>Data!AK210-Data!CR210</f>
        <v>6.25E-2</v>
      </c>
      <c r="AH210" s="20">
        <f>Data!AL210-Data!CS210</f>
        <v>-40</v>
      </c>
      <c r="AI210" s="20">
        <f>Data!AM210-Data!CT210</f>
        <v>-6.5</v>
      </c>
      <c r="AJ210" s="20">
        <f>Data!AN210-Data!CU210</f>
        <v>-5.01</v>
      </c>
      <c r="AK210" s="20">
        <f>Data!AO210-Data!CV210</f>
        <v>-81</v>
      </c>
      <c r="AL210" s="20">
        <f>Data!AP210-Data!CW210</f>
        <v>-56</v>
      </c>
      <c r="AM210" s="20">
        <f>Data!AQ210-Data!CX210</f>
        <v>-135</v>
      </c>
      <c r="AN210" s="20">
        <f>Data!AR210-Data!CY210</f>
        <v>8.9999999999999525E-3</v>
      </c>
      <c r="AO210" s="20">
        <f>Data!AS210-Data!CZ210</f>
        <v>-26</v>
      </c>
      <c r="AP210" s="20">
        <f>Data!AT210-Data!DA210</f>
        <v>-100</v>
      </c>
      <c r="AQ210" s="20">
        <f>Data!AU210-Data!DB210</f>
        <v>0.06</v>
      </c>
      <c r="AR210" s="20">
        <f>Data!AV210-Data!DC210</f>
        <v>61</v>
      </c>
      <c r="AS210" s="20">
        <f>Data!AW210-Data!DD210</f>
        <v>61</v>
      </c>
      <c r="AT210" s="20">
        <f>Data!AX210-Data!DE210</f>
        <v>9.3999999999999972E-2</v>
      </c>
      <c r="AU210" s="20">
        <f>Data!AY210-Data!DF210</f>
        <v>-11</v>
      </c>
      <c r="AV210" s="20">
        <f>Data!AZ210-Data!DG210</f>
        <v>-1.375</v>
      </c>
      <c r="AW210" s="20">
        <f>Data!BA210-Data!DH210</f>
        <v>-90</v>
      </c>
      <c r="AX210" s="20">
        <f>Data!BB210-Data!DI210</f>
        <v>-11.25</v>
      </c>
      <c r="AY210" s="20">
        <f>Data!BC210-Data!DJ210</f>
        <v>-18</v>
      </c>
      <c r="AZ210" s="20">
        <f>Data!BD210-Data!DK210</f>
        <v>-18</v>
      </c>
      <c r="BA210" s="20">
        <f>Data!BE210-Data!DL210</f>
        <v>-6</v>
      </c>
      <c r="BB210" s="20">
        <f>Data!BF210-Data!DM210</f>
        <v>27</v>
      </c>
      <c r="BC210" s="20">
        <f>Data!BG210-Data!DN210</f>
        <v>-7</v>
      </c>
      <c r="BD210" s="20">
        <f>Data!BH210-Data!DO210</f>
        <v>-0.5</v>
      </c>
      <c r="BE210" s="20">
        <f>Data!BI210-Data!DP210</f>
        <v>1.382000000000005</v>
      </c>
      <c r="BF210" s="20">
        <f>Data!BJ210-Data!DQ210</f>
        <v>-1.8360000000000003</v>
      </c>
      <c r="BG210" s="20">
        <f>Data!BK210-Data!DR210</f>
        <v>-0.30199999999999994</v>
      </c>
      <c r="BH210" s="20">
        <f>Data!BL210-Data!DS210</f>
        <v>3.891</v>
      </c>
      <c r="BI210" s="20">
        <f>Data!BM210-Data!DT210</f>
        <v>-0.22300000000000003</v>
      </c>
      <c r="BJ210" s="20">
        <f>Data!BN210-Data!DU210</f>
        <v>-7.4000000000000021</v>
      </c>
      <c r="BK210" s="20">
        <f>Data!BO210-Data!DV210</f>
        <v>7.6</v>
      </c>
      <c r="BL210" s="20">
        <f>Data!BP210-Data!DW210</f>
        <v>-0.20000000000000018</v>
      </c>
      <c r="BM210" s="20">
        <f>Data!BQ210-Data!DX210</f>
        <v>-1.0454545454545459</v>
      </c>
      <c r="BN210" s="20">
        <f>Data!BR210-Data!DY210</f>
        <v>0.79999999999999893</v>
      </c>
      <c r="BO210" s="20">
        <f>Data!BS210-Data!DZ210</f>
        <v>69</v>
      </c>
      <c r="BP210" s="20">
        <f>Data!BT210-Data!EA210</f>
        <v>-4.8000000000000043E-2</v>
      </c>
      <c r="BQ210" s="20">
        <f>Data!BU210-Data!EB210</f>
        <v>8</v>
      </c>
      <c r="BR210" s="20">
        <f>Data!BV210-Data!EC210</f>
        <v>77</v>
      </c>
      <c r="BS210" s="20">
        <f>Data!BW210-Data!ED210</f>
        <v>52</v>
      </c>
      <c r="BT210" s="20">
        <f>Data!BX210-Data!EE210</f>
        <v>3</v>
      </c>
      <c r="BU210" s="20">
        <f>Data!BY210-Data!EF210</f>
        <v>133</v>
      </c>
      <c r="BV210" s="20">
        <f>Data!BZ210-Data!EG210</f>
        <v>97</v>
      </c>
      <c r="BW210" s="20">
        <f>Data!CA210-Data!EH210</f>
        <v>50.899999999999991</v>
      </c>
      <c r="BX210" s="20">
        <f>Data!CB210-Data!EI210</f>
        <v>82</v>
      </c>
      <c r="BY210" s="20">
        <f>Data!CC210-Data!EJ210</f>
        <v>127</v>
      </c>
      <c r="BZ210" s="20">
        <f>Data!EK210</f>
        <v>10878</v>
      </c>
      <c r="CA210" s="20">
        <f>Data!EL210</f>
        <v>11727.68</v>
      </c>
      <c r="CB210" s="20">
        <f>Data!EM210</f>
        <v>119.21818181818183</v>
      </c>
      <c r="CC210" s="20">
        <f>Data!EN210</f>
        <v>77.408500000000004</v>
      </c>
      <c r="CD210" s="20">
        <f>Data!EO210</f>
        <v>10.061999999999999</v>
      </c>
      <c r="CE210" s="20">
        <f>Data!EP210</f>
        <v>120.45699999999999</v>
      </c>
      <c r="CF210" s="50">
        <f>IF(ISBLANK(Data!EQ210), "", Data!EQ210)</f>
        <v>65</v>
      </c>
      <c r="CG210" s="50">
        <f>IF(ISBLANK(Data!ER210), "", Data!ER210)</f>
        <v>78</v>
      </c>
      <c r="CH210" s="61" t="str">
        <f>IF(ISBLANK(Data!ES210), "", Data!ES210)</f>
        <v>South Dakota St.</v>
      </c>
      <c r="CI210" s="61">
        <f>IF(ISBLANK(Data!ET210), "", Data!ET210)</f>
        <v>143</v>
      </c>
    </row>
    <row r="211" spans="1:87" x14ac:dyDescent="0.45">
      <c r="A211" s="50">
        <f>IF(ISBLANK(Data!A211), "", Data!A211)</f>
        <v>45280</v>
      </c>
      <c r="B211" s="50" t="str">
        <f>IF(ISBLANK(Data!B211), "", Data!B211)</f>
        <v>Toledo</v>
      </c>
      <c r="C211" s="50">
        <f>IF(ISBLANK(Data!C211), "", Data!C211)</f>
        <v>305</v>
      </c>
      <c r="D211" s="50" t="str">
        <f>IF(ISBLANK(Data!D211), "", Data!D211)</f>
        <v>Vermont</v>
      </c>
      <c r="E211" s="50">
        <f>IF(ISBLANK(Data!E211), "", Data!E211)</f>
        <v>338</v>
      </c>
      <c r="F211" s="50" t="str">
        <f>IF(ISBLANK(Data!F211), "", Data!F211)</f>
        <v>N</v>
      </c>
      <c r="G211" s="50" t="str">
        <f>IF(ISBLANK(Data!G211), "", Data!G211)</f>
        <v>Toledo</v>
      </c>
      <c r="H211" s="50" t="str">
        <f>IF(ISBLANK(Data!H211), "", Data!H211)</f>
        <v>Vermont</v>
      </c>
      <c r="I211" s="50" t="str">
        <f>IF(ISBLANK(Data!I211), "", Data!I211)</f>
        <v>Toledo</v>
      </c>
      <c r="J211" s="50" t="str">
        <f>IF(ISBLANK(Data!J211), "", Data!J211)</f>
        <v>Vermont</v>
      </c>
      <c r="K211" s="50" t="str">
        <f>IF(ISBLANK(Data!K211), "", Data!K211)</f>
        <v>Toledo</v>
      </c>
      <c r="L211" s="50" t="str">
        <f>IF(ISBLANK(Data!L211), "", Data!L211)</f>
        <v>Vermont</v>
      </c>
      <c r="M211" s="50" t="str">
        <f>IF(ISBLANK(Data!M211), "", Data!M211)</f>
        <v>Toledo</v>
      </c>
      <c r="N211" s="50" t="str">
        <f>IF(ISBLANK(Data!N211), "", Data!N211)</f>
        <v>Vermont</v>
      </c>
      <c r="O211" s="50" t="str">
        <f>IF(ISBLANK(Data!O211), "", Data!O211)</f>
        <v>Toledo</v>
      </c>
      <c r="P211" s="50" t="str">
        <f>IF(ISBLANK(Data!P211), "", Data!P211)</f>
        <v>Vermont</v>
      </c>
      <c r="Q211" s="50" t="str">
        <f>IF(ISBLANK(Data!Q211), "", Data!Q211)</f>
        <v>Toledo</v>
      </c>
      <c r="R211" s="50" t="str">
        <f>IF(ISBLANK(Data!R211), "", Data!R211)</f>
        <v>Vermont</v>
      </c>
      <c r="S211" s="20">
        <f>Data!W211-Data!CD211</f>
        <v>-6.6666666666666985E-2</v>
      </c>
      <c r="T211" s="20">
        <f>Data!X211-Data!CE211</f>
        <v>2.4699999999999998</v>
      </c>
      <c r="U211" s="20">
        <f>Data!Y211-Data!CF211</f>
        <v>4.5</v>
      </c>
      <c r="V211" s="20">
        <f>Data!Z211-Data!CG211</f>
        <v>2</v>
      </c>
      <c r="W211" s="20">
        <f>Data!AA211-Data!CH211</f>
        <v>5.8000000000000114</v>
      </c>
      <c r="X211" s="20">
        <f>Data!AB211-Data!CI211</f>
        <v>-8.2000000000000003E-2</v>
      </c>
      <c r="Y211" s="20">
        <f>Data!AC211-Data!CJ211</f>
        <v>2.2599999999999998</v>
      </c>
      <c r="Z211" s="20">
        <f>Data!AD211-Data!CK211</f>
        <v>2.4000000000000057</v>
      </c>
      <c r="AA211" s="20">
        <f>Data!AE211-Data!CL211</f>
        <v>0.10000000000000853</v>
      </c>
      <c r="AB211" s="20">
        <f>Data!AF211-Data!CM211</f>
        <v>2.2599999999999998</v>
      </c>
      <c r="AC211" s="20">
        <f>Data!AG211-Data!CN211</f>
        <v>2.2000000000000028</v>
      </c>
      <c r="AD211" s="20">
        <f>Data!AH211-Data!CO211</f>
        <v>2.9000000000000057</v>
      </c>
      <c r="AE211" s="20">
        <f>Data!AI211-Data!CP211</f>
        <v>-1.9100000000000006E-2</v>
      </c>
      <c r="AF211" s="20">
        <f>Data!AJ211-Data!CQ211</f>
        <v>0.30000000000000004</v>
      </c>
      <c r="AG211" s="20">
        <f>Data!AK211-Data!CR211</f>
        <v>0.03</v>
      </c>
      <c r="AH211" s="20">
        <f>Data!AL211-Data!CS211</f>
        <v>-4</v>
      </c>
      <c r="AI211" s="20">
        <f>Data!AM211-Data!CT211</f>
        <v>6.04</v>
      </c>
      <c r="AJ211" s="20">
        <f>Data!AN211-Data!CU211</f>
        <v>3.34</v>
      </c>
      <c r="AK211" s="20">
        <f>Data!AO211-Data!CV211</f>
        <v>-66</v>
      </c>
      <c r="AL211" s="20">
        <f>Data!AP211-Data!CW211</f>
        <v>7</v>
      </c>
      <c r="AM211" s="20">
        <f>Data!AQ211-Data!CX211</f>
        <v>-79</v>
      </c>
      <c r="AN211" s="20">
        <f>Data!AR211-Data!CY211</f>
        <v>9.000000000000008E-3</v>
      </c>
      <c r="AO211" s="20">
        <f>Data!AS211-Data!CZ211</f>
        <v>-57</v>
      </c>
      <c r="AP211" s="20">
        <f>Data!AT211-Data!DA211</f>
        <v>-159</v>
      </c>
      <c r="AQ211" s="20">
        <f>Data!AU211-Data!DB211</f>
        <v>1.8000000000000016E-2</v>
      </c>
      <c r="AR211" s="20">
        <f>Data!AV211-Data!DC211</f>
        <v>55</v>
      </c>
      <c r="AS211" s="20">
        <f>Data!AW211-Data!DD211</f>
        <v>55</v>
      </c>
      <c r="AT211" s="20">
        <f>Data!AX211-Data!DE211</f>
        <v>8.1999999999999962E-2</v>
      </c>
      <c r="AU211" s="20">
        <f>Data!AY211-Data!DF211</f>
        <v>0</v>
      </c>
      <c r="AV211" s="20">
        <f>Data!AZ211-Data!DG211</f>
        <v>0</v>
      </c>
      <c r="AW211" s="20">
        <f>Data!BA211-Data!DH211</f>
        <v>-91</v>
      </c>
      <c r="AX211" s="20">
        <f>Data!BB211-Data!DI211</f>
        <v>-9.1000000000000014</v>
      </c>
      <c r="AY211" s="20">
        <f>Data!BC211-Data!DJ211</f>
        <v>-27</v>
      </c>
      <c r="AZ211" s="20">
        <f>Data!BD211-Data!DK211</f>
        <v>26</v>
      </c>
      <c r="BA211" s="20">
        <f>Data!BE211-Data!DL211</f>
        <v>-10</v>
      </c>
      <c r="BB211" s="20">
        <f>Data!BF211-Data!DM211</f>
        <v>-1</v>
      </c>
      <c r="BC211" s="20">
        <f>Data!BG211-Data!DN211</f>
        <v>-10</v>
      </c>
      <c r="BD211" s="20">
        <f>Data!BH211-Data!DO211</f>
        <v>7.8999999999999915</v>
      </c>
      <c r="BE211" s="20">
        <f>Data!BI211-Data!DP211</f>
        <v>13.599999999999994</v>
      </c>
      <c r="BF211" s="20">
        <f>Data!BJ211-Data!DQ211</f>
        <v>-5.6669999999999998</v>
      </c>
      <c r="BG211" s="20">
        <f>Data!BK211-Data!DR211</f>
        <v>-0.21999999999999997</v>
      </c>
      <c r="BH211" s="20">
        <f>Data!BL211-Data!DS211</f>
        <v>1.8499999999999996</v>
      </c>
      <c r="BI211" s="20">
        <f>Data!BM211-Data!DT211</f>
        <v>0.22799999999999998</v>
      </c>
      <c r="BJ211" s="20">
        <f>Data!BN211-Data!DU211</f>
        <v>-10.600000000000001</v>
      </c>
      <c r="BK211" s="20">
        <f>Data!BO211-Data!DV211</f>
        <v>8.1000000000000014</v>
      </c>
      <c r="BL211" s="20">
        <f>Data!BP211-Data!DW211</f>
        <v>-0.40000000000000036</v>
      </c>
      <c r="BM211" s="20">
        <f>Data!BQ211-Data!DX211</f>
        <v>3.5166666666666666</v>
      </c>
      <c r="BN211" s="20">
        <f>Data!BR211-Data!DY211</f>
        <v>1.7999999999999989</v>
      </c>
      <c r="BO211" s="20">
        <f>Data!BS211-Data!DZ211</f>
        <v>12</v>
      </c>
      <c r="BP211" s="20">
        <f>Data!BT211-Data!EA211</f>
        <v>-6.0000000000000053E-3</v>
      </c>
      <c r="BQ211" s="20">
        <f>Data!BU211-Data!EB211</f>
        <v>1</v>
      </c>
      <c r="BR211" s="20">
        <f>Data!BV211-Data!EC211</f>
        <v>-53</v>
      </c>
      <c r="BS211" s="20">
        <f>Data!BW211-Data!ED211</f>
        <v>3</v>
      </c>
      <c r="BT211" s="20">
        <f>Data!BX211-Data!EE211</f>
        <v>20</v>
      </c>
      <c r="BU211" s="20">
        <f>Data!BY211-Data!EF211</f>
        <v>-1</v>
      </c>
      <c r="BV211" s="20">
        <f>Data!BZ211-Data!EG211</f>
        <v>-28</v>
      </c>
      <c r="BW211" s="20">
        <f>Data!CA211-Data!EH211</f>
        <v>-1.5</v>
      </c>
      <c r="BX211" s="20">
        <f>Data!CB211-Data!EI211</f>
        <v>11</v>
      </c>
      <c r="BY211" s="20">
        <f>Data!CC211-Data!EJ211</f>
        <v>5</v>
      </c>
      <c r="BZ211" s="20">
        <f>Data!EK211</f>
        <v>11893.81</v>
      </c>
      <c r="CA211" s="20">
        <f>Data!EL211</f>
        <v>11631.56</v>
      </c>
      <c r="CB211" s="20">
        <f>Data!EM211</f>
        <v>53.166666666666664</v>
      </c>
      <c r="CC211" s="20">
        <f>Data!EN211</f>
        <v>78.974999999999994</v>
      </c>
      <c r="CD211" s="20">
        <f>Data!EO211</f>
        <v>10.701600000000001</v>
      </c>
      <c r="CE211" s="20">
        <f>Data!EP211</f>
        <v>127.488</v>
      </c>
      <c r="CF211" s="50">
        <f>IF(ISBLANK(Data!EQ211), "", Data!EQ211)</f>
        <v>60</v>
      </c>
      <c r="CG211" s="50">
        <f>IF(ISBLANK(Data!ER211), "", Data!ER211)</f>
        <v>86</v>
      </c>
      <c r="CH211" s="61" t="str">
        <f>IF(ISBLANK(Data!ES211), "", Data!ES211)</f>
        <v>Vermont</v>
      </c>
      <c r="CI211" s="61">
        <f>IF(ISBLANK(Data!ET211), "", Data!ET211)</f>
        <v>146</v>
      </c>
    </row>
    <row r="212" spans="1:87" x14ac:dyDescent="0.45">
      <c r="A212" s="50">
        <f>IF(ISBLANK(Data!A212), "", Data!A212)</f>
        <v>45280</v>
      </c>
      <c r="B212" s="50" t="str">
        <f>IF(ISBLANK(Data!B212), "", Data!B212)</f>
        <v>Arizona St.</v>
      </c>
      <c r="C212" s="50">
        <f>IF(ISBLANK(Data!C212), "", Data!C212)</f>
        <v>12</v>
      </c>
      <c r="D212" s="50" t="str">
        <f>IF(ISBLANK(Data!D212), "", Data!D212)</f>
        <v>Northwestern</v>
      </c>
      <c r="E212" s="50">
        <f>IF(ISBLANK(Data!E212), "", Data!E212)</f>
        <v>215</v>
      </c>
      <c r="F212" s="50" t="str">
        <f>IF(ISBLANK(Data!F212), "", Data!F212)</f>
        <v>Y</v>
      </c>
      <c r="G212" s="50" t="str">
        <f>IF(ISBLANK(Data!G212), "", Data!G212)</f>
        <v>Arizona St.</v>
      </c>
      <c r="H212" s="50" t="str">
        <f>IF(ISBLANK(Data!H212), "", Data!H212)</f>
        <v>Northwestern</v>
      </c>
      <c r="I212" s="50" t="str">
        <f>IF(ISBLANK(Data!I212), "", Data!I212)</f>
        <v>Arizona St.</v>
      </c>
      <c r="J212" s="50" t="str">
        <f>IF(ISBLANK(Data!J212), "", Data!J212)</f>
        <v>Northwestern</v>
      </c>
      <c r="K212" s="50" t="str">
        <f>IF(ISBLANK(Data!K212), "", Data!K212)</f>
        <v>Arizona State</v>
      </c>
      <c r="L212" s="50" t="str">
        <f>IF(ISBLANK(Data!L212), "", Data!L212)</f>
        <v>Northwestern</v>
      </c>
      <c r="M212" s="50" t="str">
        <f>IF(ISBLANK(Data!M212), "", Data!M212)</f>
        <v>Arizona St</v>
      </c>
      <c r="N212" s="50" t="str">
        <f>IF(ISBLANK(Data!N212), "", Data!N212)</f>
        <v>Northwestern</v>
      </c>
      <c r="O212" s="50" t="str">
        <f>IF(ISBLANK(Data!O212), "", Data!O212)</f>
        <v>Arizona St.</v>
      </c>
      <c r="P212" s="50" t="str">
        <f>IF(ISBLANK(Data!P212), "", Data!P212)</f>
        <v>Northwestern</v>
      </c>
      <c r="Q212" s="50" t="str">
        <f>IF(ISBLANK(Data!Q212), "", Data!Q212)</f>
        <v>Arizona State</v>
      </c>
      <c r="R212" s="50" t="str">
        <f>IF(ISBLANK(Data!R212), "", Data!R212)</f>
        <v>Northwestern</v>
      </c>
      <c r="S212" s="20">
        <f>Data!W212-Data!CD212</f>
        <v>-0.20000000000000007</v>
      </c>
      <c r="T212" s="20">
        <f>Data!X212-Data!CE212</f>
        <v>-6.2500000000000009</v>
      </c>
      <c r="U212" s="20">
        <f>Data!Y212-Data!CF212</f>
        <v>-8</v>
      </c>
      <c r="V212" s="20">
        <f>Data!Z212-Data!CG212</f>
        <v>-1.7000000000000028</v>
      </c>
      <c r="W212" s="20">
        <f>Data!AA212-Data!CH212</f>
        <v>7.1999999999999886</v>
      </c>
      <c r="X212" s="20">
        <f>Data!AB212-Data!CI212</f>
        <v>0.109</v>
      </c>
      <c r="Y212" s="20">
        <f>Data!AC212-Data!CJ212</f>
        <v>8.129999999999999</v>
      </c>
      <c r="Z212" s="20">
        <f>Data!AD212-Data!CK212</f>
        <v>1.7000000000000028</v>
      </c>
      <c r="AA212" s="20">
        <f>Data!AE212-Data!CL212</f>
        <v>-6.4000000000000057</v>
      </c>
      <c r="AB212" s="20">
        <f>Data!AF212-Data!CM212</f>
        <v>10.86</v>
      </c>
      <c r="AC212" s="20">
        <f>Data!AG212-Data!CN212</f>
        <v>-8</v>
      </c>
      <c r="AD212" s="20">
        <f>Data!AH212-Data!CO212</f>
        <v>-2.6999999999999886</v>
      </c>
      <c r="AE212" s="20">
        <f>Data!AI212-Data!CP212</f>
        <v>-9.9999999999999978E-2</v>
      </c>
      <c r="AF212" s="20">
        <f>Data!AJ212-Data!CQ212</f>
        <v>-1.2000000000000002</v>
      </c>
      <c r="AG212" s="20">
        <f>Data!AK212-Data!CR212</f>
        <v>-0.12</v>
      </c>
      <c r="AH212" s="20">
        <f>Data!AL212-Data!CS212</f>
        <v>-59</v>
      </c>
      <c r="AI212" s="20">
        <f>Data!AM212-Data!CT212</f>
        <v>-5.3099999999999987</v>
      </c>
      <c r="AJ212" s="20">
        <f>Data!AN212-Data!CU212</f>
        <v>4.49</v>
      </c>
      <c r="AK212" s="20">
        <f>Data!AO212-Data!CV212</f>
        <v>-46</v>
      </c>
      <c r="AL212" s="20">
        <f>Data!AP212-Data!CW212</f>
        <v>52</v>
      </c>
      <c r="AM212" s="20">
        <f>Data!AQ212-Data!CX212</f>
        <v>-8</v>
      </c>
      <c r="AN212" s="20">
        <f>Data!AR212-Data!CY212</f>
        <v>-4.4000000000000039E-2</v>
      </c>
      <c r="AO212" s="20">
        <f>Data!AS212-Data!CZ212</f>
        <v>-13</v>
      </c>
      <c r="AP212" s="20">
        <f>Data!AT212-Data!DA212</f>
        <v>-9</v>
      </c>
      <c r="AQ212" s="20">
        <f>Data!AU212-Data!DB212</f>
        <v>-4.7999999999999987E-2</v>
      </c>
      <c r="AR212" s="20">
        <f>Data!AV212-Data!DC212</f>
        <v>25</v>
      </c>
      <c r="AS212" s="20">
        <f>Data!AW212-Data!DD212</f>
        <v>68</v>
      </c>
      <c r="AT212" s="20">
        <f>Data!AX212-Data!DE212</f>
        <v>-0.10199999999999998</v>
      </c>
      <c r="AU212" s="20">
        <f>Data!AY212-Data!DF212</f>
        <v>-8</v>
      </c>
      <c r="AV212" s="20">
        <f>Data!AZ212-Data!DG212</f>
        <v>-0.79999999999999893</v>
      </c>
      <c r="AW212" s="20">
        <f>Data!BA212-Data!DH212</f>
        <v>50</v>
      </c>
      <c r="AX212" s="20">
        <f>Data!BB212-Data!DI212</f>
        <v>4.9999999999999964</v>
      </c>
      <c r="AY212" s="20">
        <f>Data!BC212-Data!DJ212</f>
        <v>-42</v>
      </c>
      <c r="AZ212" s="20">
        <f>Data!BD212-Data!DK212</f>
        <v>0</v>
      </c>
      <c r="BA212" s="20">
        <f>Data!BE212-Data!DL212</f>
        <v>3</v>
      </c>
      <c r="BB212" s="20">
        <f>Data!BF212-Data!DM212</f>
        <v>30</v>
      </c>
      <c r="BC212" s="20">
        <f>Data!BG212-Data!DN212</f>
        <v>-21</v>
      </c>
      <c r="BD212" s="20">
        <f>Data!BH212-Data!DO212</f>
        <v>-4.5999999999999943</v>
      </c>
      <c r="BE212" s="20">
        <f>Data!BI212-Data!DP212</f>
        <v>5.2000000000000028</v>
      </c>
      <c r="BF212" s="20">
        <f>Data!BJ212-Data!DQ212</f>
        <v>-9.8000000000000007</v>
      </c>
      <c r="BG212" s="20">
        <f>Data!BK212-Data!DR212</f>
        <v>-0.88700000000000001</v>
      </c>
      <c r="BH212" s="20">
        <f>Data!BL212-Data!DS212</f>
        <v>3</v>
      </c>
      <c r="BI212" s="20">
        <f>Data!BM212-Data!DT212</f>
        <v>-0.26700000000000002</v>
      </c>
      <c r="BJ212" s="20">
        <f>Data!BN212-Data!DU212</f>
        <v>-0.89999999999999858</v>
      </c>
      <c r="BK212" s="20">
        <f>Data!BO212-Data!DV212</f>
        <v>6.8000000000000007</v>
      </c>
      <c r="BL212" s="20">
        <f>Data!BP212-Data!DW212</f>
        <v>0.29999999999999982</v>
      </c>
      <c r="BM212" s="20">
        <f>Data!BQ212-Data!DX212</f>
        <v>0</v>
      </c>
      <c r="BN212" s="20">
        <f>Data!BR212-Data!DY212</f>
        <v>-2.0999999999999979</v>
      </c>
      <c r="BO212" s="20">
        <f>Data!BS212-Data!DZ212</f>
        <v>15</v>
      </c>
      <c r="BP212" s="20">
        <f>Data!BT212-Data!EA212</f>
        <v>-1.100000000000001E-2</v>
      </c>
      <c r="BQ212" s="20">
        <f>Data!BU212-Data!EB212</f>
        <v>-5</v>
      </c>
      <c r="BR212" s="20">
        <f>Data!BV212-Data!EC212</f>
        <v>47</v>
      </c>
      <c r="BS212" s="20">
        <f>Data!BW212-Data!ED212</f>
        <v>21</v>
      </c>
      <c r="BT212" s="20">
        <f>Data!BX212-Data!EE212</f>
        <v>54</v>
      </c>
      <c r="BU212" s="20">
        <f>Data!BY212-Data!EF212</f>
        <v>70</v>
      </c>
      <c r="BV212" s="20">
        <f>Data!BZ212-Data!EG212</f>
        <v>39</v>
      </c>
      <c r="BW212" s="20">
        <f>Data!CA212-Data!EH212</f>
        <v>36.5</v>
      </c>
      <c r="BX212" s="20">
        <f>Data!CB212-Data!EI212</f>
        <v>8</v>
      </c>
      <c r="BY212" s="20">
        <f>Data!CC212-Data!EJ212</f>
        <v>23</v>
      </c>
      <c r="BZ212" s="20">
        <f>Data!EK212</f>
        <v>10278.35</v>
      </c>
      <c r="CA212" s="20">
        <f>Data!EL212</f>
        <v>10885.14</v>
      </c>
      <c r="CB212" s="20">
        <f>Data!EM212</f>
        <v>100.05</v>
      </c>
      <c r="CC212" s="20">
        <f>Data!EN212</f>
        <v>73.949999999999989</v>
      </c>
      <c r="CD212" s="20">
        <f>Data!EO212</f>
        <v>11.077199999999999</v>
      </c>
      <c r="CE212" s="20">
        <f>Data!EP212</f>
        <v>108.22799999999999</v>
      </c>
      <c r="CF212" s="50">
        <f>IF(ISBLANK(Data!EQ212), "", Data!EQ212)</f>
        <v>46</v>
      </c>
      <c r="CG212" s="50">
        <f>IF(ISBLANK(Data!ER212), "", Data!ER212)</f>
        <v>65</v>
      </c>
      <c r="CH212" s="61" t="str">
        <f>IF(ISBLANK(Data!ES212), "", Data!ES212)</f>
        <v>Northwestern</v>
      </c>
      <c r="CI212" s="61">
        <f>IF(ISBLANK(Data!ET212), "", Data!ET212)</f>
        <v>111</v>
      </c>
    </row>
    <row r="213" spans="1:87" x14ac:dyDescent="0.45">
      <c r="A213" s="50">
        <f>IF(ISBLANK(Data!A213), "", Data!A213)</f>
        <v>45280</v>
      </c>
      <c r="B213" s="50" t="str">
        <f>IF(ISBLANK(Data!B213), "", Data!B213)</f>
        <v>Creighton</v>
      </c>
      <c r="C213" s="50">
        <f>IF(ISBLANK(Data!C213), "", Data!C213)</f>
        <v>63</v>
      </c>
      <c r="D213" s="50" t="str">
        <f>IF(ISBLANK(Data!D213), "", Data!D213)</f>
        <v>Villanova</v>
      </c>
      <c r="E213" s="50">
        <f>IF(ISBLANK(Data!E213), "", Data!E213)</f>
        <v>339</v>
      </c>
      <c r="F213" s="50" t="str">
        <f>IF(ISBLANK(Data!F213), "", Data!F213)</f>
        <v>N</v>
      </c>
      <c r="G213" s="50" t="str">
        <f>IF(ISBLANK(Data!G213), "", Data!G213)</f>
        <v>Creighton</v>
      </c>
      <c r="H213" s="50" t="str">
        <f>IF(ISBLANK(Data!H213), "", Data!H213)</f>
        <v>Villanova</v>
      </c>
      <c r="I213" s="50" t="str">
        <f>IF(ISBLANK(Data!I213), "", Data!I213)</f>
        <v>Creighton</v>
      </c>
      <c r="J213" s="50" t="str">
        <f>IF(ISBLANK(Data!J213), "", Data!J213)</f>
        <v>Villanova</v>
      </c>
      <c r="K213" s="50" t="str">
        <f>IF(ISBLANK(Data!K213), "", Data!K213)</f>
        <v>Creighton</v>
      </c>
      <c r="L213" s="50" t="str">
        <f>IF(ISBLANK(Data!L213), "", Data!L213)</f>
        <v>Villanova</v>
      </c>
      <c r="M213" s="50" t="str">
        <f>IF(ISBLANK(Data!M213), "", Data!M213)</f>
        <v>Creighton</v>
      </c>
      <c r="N213" s="50" t="str">
        <f>IF(ISBLANK(Data!N213), "", Data!N213)</f>
        <v>Villanova</v>
      </c>
      <c r="O213" s="50" t="str">
        <f>IF(ISBLANK(Data!O213), "", Data!O213)</f>
        <v>Creighton</v>
      </c>
      <c r="P213" s="50" t="str">
        <f>IF(ISBLANK(Data!P213), "", Data!P213)</f>
        <v>Villanova</v>
      </c>
      <c r="Q213" s="50" t="str">
        <f>IF(ISBLANK(Data!Q213), "", Data!Q213)</f>
        <v>Creighton</v>
      </c>
      <c r="R213" s="50" t="str">
        <f>IF(ISBLANK(Data!R213), "", Data!R213)</f>
        <v>Villanova</v>
      </c>
      <c r="S213" s="20">
        <f>Data!W213-Data!CD213</f>
        <v>0.18181818181818199</v>
      </c>
      <c r="T213" s="20">
        <f>Data!X213-Data!CE213</f>
        <v>4.9899999999999984</v>
      </c>
      <c r="U213" s="20">
        <f>Data!Y213-Data!CF213</f>
        <v>4.0999999999999943</v>
      </c>
      <c r="V213" s="20">
        <f>Data!Z213-Data!CG213</f>
        <v>-0.90000000000000568</v>
      </c>
      <c r="W213" s="20">
        <f>Data!AA213-Data!CH213</f>
        <v>2.7000000000000028</v>
      </c>
      <c r="X213" s="20">
        <f>Data!AB213-Data!CI213</f>
        <v>0.14299999999999999</v>
      </c>
      <c r="Y213" s="20">
        <f>Data!AC213-Data!CJ213</f>
        <v>-2.8099999999999996</v>
      </c>
      <c r="Z213" s="20">
        <f>Data!AD213-Data!CK213</f>
        <v>0.70000000000000284</v>
      </c>
      <c r="AA213" s="20">
        <f>Data!AE213-Data!CL213</f>
        <v>3.4000000000000057</v>
      </c>
      <c r="AB213" s="20">
        <f>Data!AF213-Data!CM213</f>
        <v>-2.8099999999999996</v>
      </c>
      <c r="AC213" s="20">
        <f>Data!AG213-Data!CN213</f>
        <v>5.4000000000000057</v>
      </c>
      <c r="AD213" s="20">
        <f>Data!AH213-Data!CO213</f>
        <v>0.60000000000000853</v>
      </c>
      <c r="AE213" s="20">
        <f>Data!AI213-Data!CP213</f>
        <v>4.1200000000000014E-2</v>
      </c>
      <c r="AF213" s="20">
        <f>Data!AJ213-Data!CQ213</f>
        <v>1.7</v>
      </c>
      <c r="AG213" s="20">
        <f>Data!AK213-Data!CR213</f>
        <v>0.15454545454545454</v>
      </c>
      <c r="AH213" s="20">
        <f>Data!AL213-Data!CS213</f>
        <v>61</v>
      </c>
      <c r="AI213" s="20">
        <f>Data!AM213-Data!CT213</f>
        <v>8.9500000000000011</v>
      </c>
      <c r="AJ213" s="20">
        <f>Data!AN213-Data!CU213</f>
        <v>-0.59000000000000075</v>
      </c>
      <c r="AK213" s="20">
        <f>Data!AO213-Data!CV213</f>
        <v>125</v>
      </c>
      <c r="AL213" s="20">
        <f>Data!AP213-Data!CW213</f>
        <v>20</v>
      </c>
      <c r="AM213" s="20">
        <f>Data!AQ213-Data!CX213</f>
        <v>18</v>
      </c>
      <c r="AN213" s="20">
        <f>Data!AR213-Data!CY213</f>
        <v>0.10499999999999998</v>
      </c>
      <c r="AO213" s="20">
        <f>Data!AS213-Data!CZ213</f>
        <v>22</v>
      </c>
      <c r="AP213" s="20">
        <f>Data!AT213-Data!DA213</f>
        <v>1</v>
      </c>
      <c r="AQ213" s="20">
        <f>Data!AU213-Data!DB213</f>
        <v>6.6000000000000003E-2</v>
      </c>
      <c r="AR213" s="20">
        <f>Data!AV213-Data!DC213</f>
        <v>-49</v>
      </c>
      <c r="AS213" s="20">
        <f>Data!AW213-Data!DD213</f>
        <v>-47</v>
      </c>
      <c r="AT213" s="20">
        <f>Data!AX213-Data!DE213</f>
        <v>-5.9999999999999942E-2</v>
      </c>
      <c r="AU213" s="20">
        <f>Data!AY213-Data!DF213</f>
        <v>-26</v>
      </c>
      <c r="AV213" s="20">
        <f>Data!AZ213-Data!DG213</f>
        <v>-2.3636363636363633</v>
      </c>
      <c r="AW213" s="20">
        <f>Data!BA213-Data!DH213</f>
        <v>11</v>
      </c>
      <c r="AX213" s="20">
        <f>Data!BB213-Data!DI213</f>
        <v>1</v>
      </c>
      <c r="AY213" s="20">
        <f>Data!BC213-Data!DJ213</f>
        <v>63</v>
      </c>
      <c r="AZ213" s="20">
        <f>Data!BD213-Data!DK213</f>
        <v>-29</v>
      </c>
      <c r="BA213" s="20">
        <f>Data!BE213-Data!DL213</f>
        <v>22</v>
      </c>
      <c r="BB213" s="20">
        <f>Data!BF213-Data!DM213</f>
        <v>4</v>
      </c>
      <c r="BC213" s="20">
        <f>Data!BG213-Data!DN213</f>
        <v>-67</v>
      </c>
      <c r="BD213" s="20">
        <f>Data!BH213-Data!DO213</f>
        <v>11.299999999999997</v>
      </c>
      <c r="BE213" s="20">
        <f>Data!BI213-Data!DP213</f>
        <v>1.8179999999999978</v>
      </c>
      <c r="BF213" s="20">
        <f>Data!BJ213-Data!DQ213</f>
        <v>9.5449999999999999</v>
      </c>
      <c r="BG213" s="20">
        <f>Data!BK213-Data!DR213</f>
        <v>0.5149999999999999</v>
      </c>
      <c r="BH213" s="20">
        <f>Data!BL213-Data!DS213</f>
        <v>0.36399999999999899</v>
      </c>
      <c r="BI213" s="20">
        <f>Data!BM213-Data!DT213</f>
        <v>-0.27699999999999997</v>
      </c>
      <c r="BJ213" s="20">
        <f>Data!BN213-Data!DU213</f>
        <v>0.10000000000000142</v>
      </c>
      <c r="BK213" s="20">
        <f>Data!BO213-Data!DV213</f>
        <v>-4.3000000000000007</v>
      </c>
      <c r="BL213" s="20">
        <f>Data!BP213-Data!DW213</f>
        <v>2</v>
      </c>
      <c r="BM213" s="20">
        <f>Data!BQ213-Data!DX213</f>
        <v>-2.6363636363636367</v>
      </c>
      <c r="BN213" s="20">
        <f>Data!BR213-Data!DY213</f>
        <v>-6.1</v>
      </c>
      <c r="BO213" s="20">
        <f>Data!BS213-Data!DZ213</f>
        <v>-15</v>
      </c>
      <c r="BP213" s="20">
        <f>Data!BT213-Data!EA213</f>
        <v>1.3000000000000012E-2</v>
      </c>
      <c r="BQ213" s="20">
        <f>Data!BU213-Data!EB213</f>
        <v>4</v>
      </c>
      <c r="BR213" s="20">
        <f>Data!BV213-Data!EC213</f>
        <v>-37</v>
      </c>
      <c r="BS213" s="20">
        <f>Data!BW213-Data!ED213</f>
        <v>-25</v>
      </c>
      <c r="BT213" s="20">
        <f>Data!BX213-Data!EE213</f>
        <v>-36</v>
      </c>
      <c r="BU213" s="20">
        <f>Data!BY213-Data!EF213</f>
        <v>-26</v>
      </c>
      <c r="BV213" s="20">
        <f>Data!BZ213-Data!EG213</f>
        <v>-21</v>
      </c>
      <c r="BW213" s="20">
        <f>Data!CA213-Data!EH213</f>
        <v>-20.700000000000003</v>
      </c>
      <c r="BX213" s="20">
        <f>Data!CB213-Data!EI213</f>
        <v>-20</v>
      </c>
      <c r="BY213" s="20">
        <f>Data!CC213-Data!EJ213</f>
        <v>-18</v>
      </c>
      <c r="BZ213" s="20">
        <f>Data!EK213</f>
        <v>11492.34</v>
      </c>
      <c r="CA213" s="20">
        <f>Data!EL213</f>
        <v>10992</v>
      </c>
      <c r="CB213" s="20">
        <f>Data!EM213</f>
        <v>58.836272727272728</v>
      </c>
      <c r="CC213" s="20">
        <f>Data!EN213</f>
        <v>30.627818181818185</v>
      </c>
      <c r="CD213" s="20">
        <f>Data!EO213</f>
        <v>8.0982000000000003</v>
      </c>
      <c r="CE213" s="20">
        <f>Data!EP213</f>
        <v>133.40800000000002</v>
      </c>
      <c r="CF213" s="50">
        <f>IF(ISBLANK(Data!EQ213), "", Data!EQ213)</f>
        <v>66</v>
      </c>
      <c r="CG213" s="50">
        <f>IF(ISBLANK(Data!ER213), "", Data!ER213)</f>
        <v>68</v>
      </c>
      <c r="CH213" s="61" t="str">
        <f>IF(ISBLANK(Data!ES213), "", Data!ES213)</f>
        <v>Villanova</v>
      </c>
      <c r="CI213" s="61">
        <f>IF(ISBLANK(Data!ET213), "", Data!ET213)</f>
        <v>134</v>
      </c>
    </row>
    <row r="214" spans="1:87" x14ac:dyDescent="0.45">
      <c r="A214" s="50">
        <f>IF(ISBLANK(Data!A214), "", Data!A214)</f>
        <v>45280</v>
      </c>
      <c r="B214" s="50" t="str">
        <f>IF(ISBLANK(Data!B214), "", Data!B214)</f>
        <v>Oklahoma</v>
      </c>
      <c r="C214" s="50">
        <f>IF(ISBLANK(Data!C214), "", Data!C214)</f>
        <v>221</v>
      </c>
      <c r="D214" s="50" t="str">
        <f>IF(ISBLANK(Data!D214), "", Data!D214)</f>
        <v>North Carolina</v>
      </c>
      <c r="E214" s="50">
        <f>IF(ISBLANK(Data!E214), "", Data!E214)</f>
        <v>202</v>
      </c>
      <c r="F214" s="50" t="str">
        <f>IF(ISBLANK(Data!F214), "", Data!F214)</f>
        <v>Y</v>
      </c>
      <c r="G214" s="50" t="str">
        <f>IF(ISBLANK(Data!G214), "", Data!G214)</f>
        <v>Oklahoma</v>
      </c>
      <c r="H214" s="50" t="str">
        <f>IF(ISBLANK(Data!H214), "", Data!H214)</f>
        <v>North Carolina</v>
      </c>
      <c r="I214" s="50" t="str">
        <f>IF(ISBLANK(Data!I214), "", Data!I214)</f>
        <v>Oklahoma</v>
      </c>
      <c r="J214" s="50" t="str">
        <f>IF(ISBLANK(Data!J214), "", Data!J214)</f>
        <v>North Carolina</v>
      </c>
      <c r="K214" s="50" t="str">
        <f>IF(ISBLANK(Data!K214), "", Data!K214)</f>
        <v>Oklahoma</v>
      </c>
      <c r="L214" s="50" t="str">
        <f>IF(ISBLANK(Data!L214), "", Data!L214)</f>
        <v>North Carolina</v>
      </c>
      <c r="M214" s="50" t="str">
        <f>IF(ISBLANK(Data!M214), "", Data!M214)</f>
        <v>Oklahoma</v>
      </c>
      <c r="N214" s="50" t="str">
        <f>IF(ISBLANK(Data!N214), "", Data!N214)</f>
        <v>N Carolina</v>
      </c>
      <c r="O214" s="50" t="str">
        <f>IF(ISBLANK(Data!O214), "", Data!O214)</f>
        <v>Oklahoma</v>
      </c>
      <c r="P214" s="50" t="str">
        <f>IF(ISBLANK(Data!P214), "", Data!P214)</f>
        <v>N. Carolina</v>
      </c>
      <c r="Q214" s="50" t="str">
        <f>IF(ISBLANK(Data!Q214), "", Data!Q214)</f>
        <v>Oklahoma</v>
      </c>
      <c r="R214" s="50" t="str">
        <f>IF(ISBLANK(Data!R214), "", Data!R214)</f>
        <v>North Carolina</v>
      </c>
      <c r="S214" s="20">
        <f>Data!W214-Data!CD214</f>
        <v>0.30000000000000004</v>
      </c>
      <c r="T214" s="20">
        <f>Data!X214-Data!CE214</f>
        <v>0.44999999999999929</v>
      </c>
      <c r="U214" s="20">
        <f>Data!Y214-Data!CF214</f>
        <v>-4.3999999999999915</v>
      </c>
      <c r="V214" s="20">
        <f>Data!Z214-Data!CG214</f>
        <v>-4.9000000000000057</v>
      </c>
      <c r="W214" s="20">
        <f>Data!AA214-Data!CH214</f>
        <v>-3.2999999999999972</v>
      </c>
      <c r="X214" s="20">
        <f>Data!AB214-Data!CI214</f>
        <v>0.13100000000000001</v>
      </c>
      <c r="Y214" s="20">
        <f>Data!AC214-Data!CJ214</f>
        <v>-14.350000000000001</v>
      </c>
      <c r="Z214" s="20">
        <f>Data!AD214-Data!CK214</f>
        <v>-8.4000000000000057</v>
      </c>
      <c r="AA214" s="20">
        <f>Data!AE214-Data!CL214</f>
        <v>6</v>
      </c>
      <c r="AB214" s="20">
        <f>Data!AF214-Data!CM214</f>
        <v>-15.280000000000001</v>
      </c>
      <c r="AC214" s="20">
        <f>Data!AG214-Data!CN214</f>
        <v>-6.5</v>
      </c>
      <c r="AD214" s="20">
        <f>Data!AH214-Data!CO214</f>
        <v>-4.2999999999999972</v>
      </c>
      <c r="AE214" s="20">
        <f>Data!AI214-Data!CP214</f>
        <v>-1.4100000000000001E-2</v>
      </c>
      <c r="AF214" s="20">
        <f>Data!AJ214-Data!CQ214</f>
        <v>1.2000000000000002</v>
      </c>
      <c r="AG214" s="20">
        <f>Data!AK214-Data!CR214</f>
        <v>0.12000000000000002</v>
      </c>
      <c r="AH214" s="20">
        <f>Data!AL214-Data!CS214</f>
        <v>56</v>
      </c>
      <c r="AI214" s="20">
        <f>Data!AM214-Data!CT214</f>
        <v>2.2300000000000004</v>
      </c>
      <c r="AJ214" s="20">
        <f>Data!AN214-Data!CU214</f>
        <v>-10.969999999999999</v>
      </c>
      <c r="AK214" s="20">
        <f>Data!AO214-Data!CV214</f>
        <v>-5</v>
      </c>
      <c r="AL214" s="20">
        <f>Data!AP214-Data!CW214</f>
        <v>-137</v>
      </c>
      <c r="AM214" s="20">
        <f>Data!AQ214-Data!CX214</f>
        <v>-14</v>
      </c>
      <c r="AN214" s="20">
        <f>Data!AR214-Data!CY214</f>
        <v>5.099999999999999E-2</v>
      </c>
      <c r="AO214" s="20">
        <f>Data!AS214-Data!CZ214</f>
        <v>0</v>
      </c>
      <c r="AP214" s="20">
        <f>Data!AT214-Data!DA214</f>
        <v>5</v>
      </c>
      <c r="AQ214" s="20">
        <f>Data!AU214-Data!DB214</f>
        <v>-8.0000000000000071E-3</v>
      </c>
      <c r="AR214" s="20">
        <f>Data!AV214-Data!DC214</f>
        <v>-53</v>
      </c>
      <c r="AS214" s="20">
        <f>Data!AW214-Data!DD214</f>
        <v>-75</v>
      </c>
      <c r="AT214" s="20">
        <f>Data!AX214-Data!DE214</f>
        <v>1.9000000000000017E-2</v>
      </c>
      <c r="AU214" s="20">
        <f>Data!AY214-Data!DF214</f>
        <v>1</v>
      </c>
      <c r="AV214" s="20">
        <f>Data!AZ214-Data!DG214</f>
        <v>9.9999999999999645E-2</v>
      </c>
      <c r="AW214" s="20">
        <f>Data!BA214-Data!DH214</f>
        <v>16</v>
      </c>
      <c r="AX214" s="20">
        <f>Data!BB214-Data!DI214</f>
        <v>1.6000000000000014</v>
      </c>
      <c r="AY214" s="20">
        <f>Data!BC214-Data!DJ214</f>
        <v>7</v>
      </c>
      <c r="AZ214" s="20">
        <f>Data!BD214-Data!DK214</f>
        <v>26</v>
      </c>
      <c r="BA214" s="20">
        <f>Data!BE214-Data!DL214</f>
        <v>0</v>
      </c>
      <c r="BB214" s="20">
        <f>Data!BF214-Data!DM214</f>
        <v>23</v>
      </c>
      <c r="BC214" s="20">
        <f>Data!BG214-Data!DN214</f>
        <v>-20</v>
      </c>
      <c r="BD214" s="20">
        <f>Data!BH214-Data!DO214</f>
        <v>-0.5</v>
      </c>
      <c r="BE214" s="20">
        <f>Data!BI214-Data!DP214</f>
        <v>-13.700000000000003</v>
      </c>
      <c r="BF214" s="20">
        <f>Data!BJ214-Data!DQ214</f>
        <v>13.200000000000001</v>
      </c>
      <c r="BG214" s="20">
        <f>Data!BK214-Data!DR214</f>
        <v>-0.17900000000000005</v>
      </c>
      <c r="BH214" s="20">
        <f>Data!BL214-Data!DS214</f>
        <v>2.2999999999999989</v>
      </c>
      <c r="BI214" s="20">
        <f>Data!BM214-Data!DT214</f>
        <v>0.10899999999999999</v>
      </c>
      <c r="BJ214" s="20">
        <f>Data!BN214-Data!DU214</f>
        <v>0.5</v>
      </c>
      <c r="BK214" s="20">
        <f>Data!BO214-Data!DV214</f>
        <v>-7.5</v>
      </c>
      <c r="BL214" s="20">
        <f>Data!BP214-Data!DW214</f>
        <v>0</v>
      </c>
      <c r="BM214" s="20">
        <f>Data!BQ214-Data!DX214</f>
        <v>2.5999999999999996</v>
      </c>
      <c r="BN214" s="20">
        <f>Data!BR214-Data!DY214</f>
        <v>-2</v>
      </c>
      <c r="BO214" s="20">
        <f>Data!BS214-Data!DZ214</f>
        <v>-27</v>
      </c>
      <c r="BP214" s="20">
        <f>Data!BT214-Data!EA214</f>
        <v>2.8000000000000025E-2</v>
      </c>
      <c r="BQ214" s="20">
        <f>Data!BU214-Data!EB214</f>
        <v>3</v>
      </c>
      <c r="BR214" s="20">
        <f>Data!BV214-Data!EC214</f>
        <v>-30</v>
      </c>
      <c r="BS214" s="20">
        <f>Data!BW214-Data!ED214</f>
        <v>8</v>
      </c>
      <c r="BT214" s="20">
        <f>Data!BX214-Data!EE214</f>
        <v>-30</v>
      </c>
      <c r="BU214" s="20">
        <f>Data!BY214-Data!EF214</f>
        <v>-1</v>
      </c>
      <c r="BV214" s="20">
        <f>Data!BZ214-Data!EG214</f>
        <v>-2</v>
      </c>
      <c r="BW214" s="20">
        <f>Data!CA214-Data!EH214</f>
        <v>-7.6000000000000014</v>
      </c>
      <c r="BX214" s="20">
        <f>Data!CB214-Data!EI214</f>
        <v>-26</v>
      </c>
      <c r="BY214" s="20">
        <f>Data!CC214-Data!EJ214</f>
        <v>53</v>
      </c>
      <c r="BZ214" s="20">
        <f>Data!EK214</f>
        <v>11134.5</v>
      </c>
      <c r="CA214" s="20">
        <f>Data!EL214</f>
        <v>10982.359999999999</v>
      </c>
      <c r="CB214" s="20">
        <f>Data!EM214</f>
        <v>72.05</v>
      </c>
      <c r="CC214" s="20">
        <f>Data!EN214</f>
        <v>87.48</v>
      </c>
      <c r="CD214" s="20">
        <f>Data!EO214</f>
        <v>11.4</v>
      </c>
      <c r="CE214" s="20">
        <f>Data!EP214</f>
        <v>132.43</v>
      </c>
      <c r="CF214" s="50">
        <f>IF(ISBLANK(Data!EQ214), "", Data!EQ214)</f>
        <v>69</v>
      </c>
      <c r="CG214" s="50">
        <f>IF(ISBLANK(Data!ER214), "", Data!ER214)</f>
        <v>81</v>
      </c>
      <c r="CH214" s="61" t="str">
        <f>IF(ISBLANK(Data!ES214), "", Data!ES214)</f>
        <v>North Carolina</v>
      </c>
      <c r="CI214" s="61">
        <f>IF(ISBLANK(Data!ET214), "", Data!ET214)</f>
        <v>150</v>
      </c>
    </row>
    <row r="215" spans="1:87" x14ac:dyDescent="0.45">
      <c r="A215" s="50">
        <f>IF(ISBLANK(Data!A215), "", Data!A215)</f>
        <v>45280</v>
      </c>
      <c r="B215" s="50" t="str">
        <f>IF(ISBLANK(Data!B215), "", Data!B215)</f>
        <v>New Mexico</v>
      </c>
      <c r="C215" s="50">
        <f>IF(ISBLANK(Data!C215), "", Data!C215)</f>
        <v>194</v>
      </c>
      <c r="D215" s="50" t="str">
        <f>IF(ISBLANK(Data!D215), "", Data!D215)</f>
        <v>UC Irvine</v>
      </c>
      <c r="E215" s="50">
        <f>IF(ISBLANK(Data!E215), "", Data!E215)</f>
        <v>312</v>
      </c>
      <c r="F215" s="50" t="str">
        <f>IF(ISBLANK(Data!F215), "", Data!F215)</f>
        <v>N</v>
      </c>
      <c r="G215" s="50" t="str">
        <f>IF(ISBLANK(Data!G215), "", Data!G215)</f>
        <v>New Mexico</v>
      </c>
      <c r="H215" s="50" t="str">
        <f>IF(ISBLANK(Data!H215), "", Data!H215)</f>
        <v>UC Irvine</v>
      </c>
      <c r="I215" s="50" t="str">
        <f>IF(ISBLANK(Data!I215), "", Data!I215)</f>
        <v>New Mexico</v>
      </c>
      <c r="J215" s="50" t="str">
        <f>IF(ISBLANK(Data!J215), "", Data!J215)</f>
        <v>UC Irvine</v>
      </c>
      <c r="K215" s="50" t="str">
        <f>IF(ISBLANK(Data!K215), "", Data!K215)</f>
        <v>New Mexico</v>
      </c>
      <c r="L215" s="50" t="str">
        <f>IF(ISBLANK(Data!L215), "", Data!L215)</f>
        <v>UC Irvine</v>
      </c>
      <c r="M215" s="50" t="str">
        <f>IF(ISBLANK(Data!M215), "", Data!M215)</f>
        <v>New Mexico</v>
      </c>
      <c r="N215" s="50" t="str">
        <f>IF(ISBLANK(Data!N215), "", Data!N215)</f>
        <v>UC Irvine</v>
      </c>
      <c r="O215" s="50" t="str">
        <f>IF(ISBLANK(Data!O215), "", Data!O215)</f>
        <v>New Mexico</v>
      </c>
      <c r="P215" s="50" t="str">
        <f>IF(ISBLANK(Data!P215), "", Data!P215)</f>
        <v>UC Irvine</v>
      </c>
      <c r="Q215" s="50" t="str">
        <f>IF(ISBLANK(Data!Q215), "", Data!Q215)</f>
        <v>New Mexico</v>
      </c>
      <c r="R215" s="50" t="str">
        <f>IF(ISBLANK(Data!R215), "", Data!R215)</f>
        <v>UC Irvine</v>
      </c>
      <c r="S215" s="20">
        <f>Data!W215-Data!CD215</f>
        <v>0.27272727272727293</v>
      </c>
      <c r="T215" s="20">
        <f>Data!X215-Data!CE215</f>
        <v>4.42</v>
      </c>
      <c r="U215" s="20">
        <f>Data!Y215-Data!CF215</f>
        <v>4.5</v>
      </c>
      <c r="V215" s="20">
        <f>Data!Z215-Data!CG215</f>
        <v>0.10000000000000853</v>
      </c>
      <c r="W215" s="20">
        <f>Data!AA215-Data!CH215</f>
        <v>5.2999999999999972</v>
      </c>
      <c r="X215" s="20">
        <f>Data!AB215-Data!CI215</f>
        <v>0.19800000000000001</v>
      </c>
      <c r="Y215" s="20">
        <f>Data!AC215-Data!CJ215</f>
        <v>-5.85</v>
      </c>
      <c r="Z215" s="20">
        <f>Data!AD215-Data!CK215</f>
        <v>-4.2999999999999972</v>
      </c>
      <c r="AA215" s="20">
        <f>Data!AE215-Data!CL215</f>
        <v>1.6000000000000085</v>
      </c>
      <c r="AB215" s="20">
        <f>Data!AF215-Data!CM215</f>
        <v>-5.85</v>
      </c>
      <c r="AC215" s="20">
        <f>Data!AG215-Data!CN215</f>
        <v>5.5999999999999943</v>
      </c>
      <c r="AD215" s="20">
        <f>Data!AH215-Data!CO215</f>
        <v>-1.1000000000000085</v>
      </c>
      <c r="AE215" s="20">
        <f>Data!AI215-Data!CP215</f>
        <v>0.11080000000000001</v>
      </c>
      <c r="AF215" s="20">
        <f>Data!AJ215-Data!CQ215</f>
        <v>2.1</v>
      </c>
      <c r="AG215" s="20">
        <f>Data!AK215-Data!CR215</f>
        <v>0.1990909090909091</v>
      </c>
      <c r="AH215" s="20">
        <f>Data!AL215-Data!CS215</f>
        <v>90</v>
      </c>
      <c r="AI215" s="20">
        <f>Data!AM215-Data!CT215</f>
        <v>5.32</v>
      </c>
      <c r="AJ215" s="20">
        <f>Data!AN215-Data!CU215</f>
        <v>-2.6500000000000004</v>
      </c>
      <c r="AK215" s="20">
        <f>Data!AO215-Data!CV215</f>
        <v>48</v>
      </c>
      <c r="AL215" s="20">
        <f>Data!AP215-Data!CW215</f>
        <v>12</v>
      </c>
      <c r="AM215" s="20">
        <f>Data!AQ215-Data!CX215</f>
        <v>35</v>
      </c>
      <c r="AN215" s="20">
        <f>Data!AR215-Data!CY215</f>
        <v>-1.5000000000000013E-2</v>
      </c>
      <c r="AO215" s="20">
        <f>Data!AS215-Data!CZ215</f>
        <v>-2</v>
      </c>
      <c r="AP215" s="20">
        <f>Data!AT215-Data!DA215</f>
        <v>3</v>
      </c>
      <c r="AQ215" s="20">
        <f>Data!AU215-Data!DB215</f>
        <v>-1.6000000000000014E-2</v>
      </c>
      <c r="AR215" s="20">
        <f>Data!AV215-Data!DC215</f>
        <v>38</v>
      </c>
      <c r="AS215" s="20">
        <f>Data!AW215-Data!DD215</f>
        <v>63</v>
      </c>
      <c r="AT215" s="20">
        <f>Data!AX215-Data!DE215</f>
        <v>-2.399999999999991E-2</v>
      </c>
      <c r="AU215" s="20">
        <f>Data!AY215-Data!DF215</f>
        <v>19</v>
      </c>
      <c r="AV215" s="20">
        <f>Data!AZ215-Data!DG215</f>
        <v>0.61818181818181905</v>
      </c>
      <c r="AW215" s="20">
        <f>Data!BA215-Data!DH215</f>
        <v>29</v>
      </c>
      <c r="AX215" s="20">
        <f>Data!BB215-Data!DI215</f>
        <v>-1.1363636363636331</v>
      </c>
      <c r="AY215" s="20">
        <f>Data!BC215-Data!DJ215</f>
        <v>-9</v>
      </c>
      <c r="AZ215" s="20">
        <f>Data!BD215-Data!DK215</f>
        <v>32</v>
      </c>
      <c r="BA215" s="20">
        <f>Data!BE215-Data!DL215</f>
        <v>13</v>
      </c>
      <c r="BB215" s="20">
        <f>Data!BF215-Data!DM215</f>
        <v>-9</v>
      </c>
      <c r="BC215" s="20">
        <f>Data!BG215-Data!DN215</f>
        <v>5</v>
      </c>
      <c r="BD215" s="20">
        <f>Data!BH215-Data!DO215</f>
        <v>4.4000000000000057</v>
      </c>
      <c r="BE215" s="20">
        <f>Data!BI215-Data!DP215</f>
        <v>1.0900000000000034</v>
      </c>
      <c r="BF215" s="20">
        <f>Data!BJ215-Data!DQ215</f>
        <v>3.2730000000000015</v>
      </c>
      <c r="BG215" s="20">
        <f>Data!BK215-Data!DR215</f>
        <v>3.2999999999999918E-2</v>
      </c>
      <c r="BH215" s="20">
        <f>Data!BL215-Data!DS215</f>
        <v>-0.81799999999999962</v>
      </c>
      <c r="BI215" s="20">
        <f>Data!BM215-Data!DT215</f>
        <v>0.30200000000000005</v>
      </c>
      <c r="BJ215" s="20">
        <f>Data!BN215-Data!DU215</f>
        <v>0.30000000000000071</v>
      </c>
      <c r="BK215" s="20">
        <f>Data!BO215-Data!DV215</f>
        <v>5.7999999999999972</v>
      </c>
      <c r="BL215" s="20">
        <f>Data!BP215-Data!DW215</f>
        <v>1.1999999999999997</v>
      </c>
      <c r="BM215" s="20">
        <f>Data!BQ215-Data!DX215</f>
        <v>2.9090909090909092</v>
      </c>
      <c r="BN215" s="20">
        <f>Data!BR215-Data!DY215</f>
        <v>0.39999999999999858</v>
      </c>
      <c r="BO215" s="20">
        <f>Data!BS215-Data!DZ215</f>
        <v>-22</v>
      </c>
      <c r="BP215" s="20">
        <f>Data!BT215-Data!EA215</f>
        <v>2.300000000000002E-2</v>
      </c>
      <c r="BQ215" s="20">
        <f>Data!BU215-Data!EB215</f>
        <v>4</v>
      </c>
      <c r="BR215" s="20">
        <f>Data!BV215-Data!EC215</f>
        <v>-29</v>
      </c>
      <c r="BS215" s="20">
        <f>Data!BW215-Data!ED215</f>
        <v>-80</v>
      </c>
      <c r="BT215" s="20">
        <f>Data!BX215-Data!EE215</f>
        <v>-54</v>
      </c>
      <c r="BU215" s="20">
        <f>Data!BY215-Data!EF215</f>
        <v>-41</v>
      </c>
      <c r="BV215" s="20">
        <f>Data!BZ215-Data!EG215</f>
        <v>-28</v>
      </c>
      <c r="BW215" s="20">
        <f>Data!CA215-Data!EH215</f>
        <v>-44.7</v>
      </c>
      <c r="BX215" s="20">
        <f>Data!CB215-Data!EI215</f>
        <v>-21</v>
      </c>
      <c r="BY215" s="20">
        <f>Data!CC215-Data!EJ215</f>
        <v>-37</v>
      </c>
      <c r="BZ215" s="20">
        <f>Data!EK215</f>
        <v>10853.01</v>
      </c>
      <c r="CA215" s="20">
        <f>Data!EL215</f>
        <v>10430.480000000001</v>
      </c>
      <c r="CB215" s="20">
        <f>Data!EM215</f>
        <v>77.25745454545455</v>
      </c>
      <c r="CC215" s="20">
        <f>Data!EN215</f>
        <v>117.81818181818181</v>
      </c>
      <c r="CD215" s="20">
        <f>Data!EO215</f>
        <v>13.362299999999998</v>
      </c>
      <c r="CE215" s="20">
        <f>Data!EP215</f>
        <v>138.649</v>
      </c>
      <c r="CF215" s="50">
        <f>IF(ISBLANK(Data!EQ215), "", Data!EQ215)</f>
        <v>78</v>
      </c>
      <c r="CG215" s="50">
        <f>IF(ISBLANK(Data!ER215), "", Data!ER215)</f>
        <v>65</v>
      </c>
      <c r="CH215" s="61" t="str">
        <f>IF(ISBLANK(Data!ES215), "", Data!ES215)</f>
        <v>New Mexico</v>
      </c>
      <c r="CI215" s="61">
        <f>IF(ISBLANK(Data!ET215), "", Data!ET215)</f>
        <v>143</v>
      </c>
    </row>
    <row r="216" spans="1:87" x14ac:dyDescent="0.45">
      <c r="A216" s="50">
        <f>IF(ISBLANK(Data!A216), "", Data!A216)</f>
        <v>45280</v>
      </c>
      <c r="B216" s="50" t="str">
        <f>IF(ISBLANK(Data!B216), "", Data!B216)</f>
        <v>Utah</v>
      </c>
      <c r="C216" s="50">
        <f>IF(ISBLANK(Data!C216), "", Data!C216)</f>
        <v>329</v>
      </c>
      <c r="D216" s="50" t="str">
        <f>IF(ISBLANK(Data!D216), "", Data!D216)</f>
        <v>Bellarmine</v>
      </c>
      <c r="E216" s="50">
        <f>IF(ISBLANK(Data!E216), "", Data!E216)</f>
        <v>21</v>
      </c>
      <c r="F216" s="50" t="str">
        <f>IF(ISBLANK(Data!F216), "", Data!F216)</f>
        <v>N</v>
      </c>
      <c r="G216" s="50" t="str">
        <f>IF(ISBLANK(Data!G216), "", Data!G216)</f>
        <v>Utah</v>
      </c>
      <c r="H216" s="50" t="str">
        <f>IF(ISBLANK(Data!H216), "", Data!H216)</f>
        <v>Bellarmine</v>
      </c>
      <c r="I216" s="50" t="str">
        <f>IF(ISBLANK(Data!I216), "", Data!I216)</f>
        <v>Utah</v>
      </c>
      <c r="J216" s="50" t="str">
        <f>IF(ISBLANK(Data!J216), "", Data!J216)</f>
        <v>Bellarmine</v>
      </c>
      <c r="K216" s="50" t="str">
        <f>IF(ISBLANK(Data!K216), "", Data!K216)</f>
        <v>Utah</v>
      </c>
      <c r="L216" s="50" t="str">
        <f>IF(ISBLANK(Data!L216), "", Data!L216)</f>
        <v>Bellarmine</v>
      </c>
      <c r="M216" s="50" t="str">
        <f>IF(ISBLANK(Data!M216), "", Data!M216)</f>
        <v>Utah</v>
      </c>
      <c r="N216" s="50" t="str">
        <f>IF(ISBLANK(Data!N216), "", Data!N216)</f>
        <v>Bellarmine</v>
      </c>
      <c r="O216" s="50" t="str">
        <f>IF(ISBLANK(Data!O216), "", Data!O216)</f>
        <v>Utah</v>
      </c>
      <c r="P216" s="50" t="str">
        <f>IF(ISBLANK(Data!P216), "", Data!P216)</f>
        <v>Bellarmine</v>
      </c>
      <c r="Q216" s="50" t="str">
        <f>IF(ISBLANK(Data!Q216), "", Data!Q216)</f>
        <v>Utah</v>
      </c>
      <c r="R216" s="50" t="str">
        <f>IF(ISBLANK(Data!R216), "", Data!R216)</f>
        <v>Bellarmine</v>
      </c>
      <c r="S216" s="20">
        <f>Data!W216-Data!CD216</f>
        <v>0.46666666666666706</v>
      </c>
      <c r="T216" s="20">
        <f>Data!X216-Data!CE216</f>
        <v>22.200000000000003</v>
      </c>
      <c r="U216" s="20">
        <f>Data!Y216-Data!CF216</f>
        <v>14.399999999999991</v>
      </c>
      <c r="V216" s="20">
        <f>Data!Z216-Data!CG216</f>
        <v>-7.8000000000000114</v>
      </c>
      <c r="W216" s="20">
        <f>Data!AA216-Data!CH216</f>
        <v>4.0999999999999943</v>
      </c>
      <c r="X216" s="20">
        <f>Data!AB216-Data!CI216</f>
        <v>0.215</v>
      </c>
      <c r="Y216" s="20">
        <f>Data!AC216-Data!CJ216</f>
        <v>1.4899999999999993</v>
      </c>
      <c r="Z216" s="20">
        <f>Data!AD216-Data!CK216</f>
        <v>0.40000000000000568</v>
      </c>
      <c r="AA216" s="20">
        <f>Data!AE216-Data!CL216</f>
        <v>-1</v>
      </c>
      <c r="AB216" s="20">
        <f>Data!AF216-Data!CM216</f>
        <v>1.4899999999999993</v>
      </c>
      <c r="AC216" s="20">
        <f>Data!AG216-Data!CN216</f>
        <v>12.5</v>
      </c>
      <c r="AD216" s="20">
        <f>Data!AH216-Data!CO216</f>
        <v>-8.5</v>
      </c>
      <c r="AE216" s="20">
        <f>Data!AI216-Data!CP216</f>
        <v>0.47339999999999999</v>
      </c>
      <c r="AF216" s="20">
        <f>Data!AJ216-Data!CQ216</f>
        <v>7.4</v>
      </c>
      <c r="AG216" s="20">
        <f>Data!AK216-Data!CR216</f>
        <v>0.80444444444444441</v>
      </c>
      <c r="AH216" s="20">
        <f>Data!AL216-Data!CS216</f>
        <v>333</v>
      </c>
      <c r="AI216" s="20">
        <f>Data!AM216-Data!CT216</f>
        <v>22.52</v>
      </c>
      <c r="AJ216" s="20">
        <f>Data!AN216-Data!CU216</f>
        <v>5.32</v>
      </c>
      <c r="AK216" s="20">
        <f>Data!AO216-Data!CV216</f>
        <v>-38</v>
      </c>
      <c r="AL216" s="20">
        <f>Data!AP216-Data!CW216</f>
        <v>-108</v>
      </c>
      <c r="AM216" s="20">
        <f>Data!AQ216-Data!CX216</f>
        <v>-125</v>
      </c>
      <c r="AN216" s="20">
        <f>Data!AR216-Data!CY216</f>
        <v>0.06</v>
      </c>
      <c r="AO216" s="20">
        <f>Data!AS216-Data!CZ216</f>
        <v>-13</v>
      </c>
      <c r="AP216" s="20">
        <f>Data!AT216-Data!DA216</f>
        <v>-72</v>
      </c>
      <c r="AQ216" s="20">
        <f>Data!AU216-Data!DB216</f>
        <v>4.8999999999999988E-2</v>
      </c>
      <c r="AR216" s="20">
        <f>Data!AV216-Data!DC216</f>
        <v>9</v>
      </c>
      <c r="AS216" s="20">
        <f>Data!AW216-Data!DD216</f>
        <v>36</v>
      </c>
      <c r="AT216" s="20">
        <f>Data!AX216-Data!DE216</f>
        <v>-9.9999999999999978E-2</v>
      </c>
      <c r="AU216" s="20">
        <f>Data!AY216-Data!DF216</f>
        <v>-6</v>
      </c>
      <c r="AV216" s="20">
        <f>Data!AZ216-Data!DG216</f>
        <v>-1.81111111111111</v>
      </c>
      <c r="AW216" s="20">
        <f>Data!BA216-Data!DH216</f>
        <v>-21</v>
      </c>
      <c r="AX216" s="20">
        <f>Data!BB216-Data!DI216</f>
        <v>-6.7111111111111157</v>
      </c>
      <c r="AY216" s="20">
        <f>Data!BC216-Data!DJ216</f>
        <v>-2</v>
      </c>
      <c r="AZ216" s="20">
        <f>Data!BD216-Data!DK216</f>
        <v>-14</v>
      </c>
      <c r="BA216" s="20">
        <f>Data!BE216-Data!DL216</f>
        <v>10</v>
      </c>
      <c r="BB216" s="20">
        <f>Data!BF216-Data!DM216</f>
        <v>2</v>
      </c>
      <c r="BC216" s="20">
        <f>Data!BG216-Data!DN216</f>
        <v>-31</v>
      </c>
      <c r="BD216" s="20">
        <f>Data!BH216-Data!DO216</f>
        <v>10.200000000000003</v>
      </c>
      <c r="BE216" s="20">
        <f>Data!BI216-Data!DP216</f>
        <v>2.8329999999999984</v>
      </c>
      <c r="BF216" s="20">
        <f>Data!BJ216-Data!DQ216</f>
        <v>7.3669999999999991</v>
      </c>
      <c r="BG216" s="20">
        <f>Data!BK216-Data!DR216</f>
        <v>-3.9000000000000146E-2</v>
      </c>
      <c r="BH216" s="20">
        <f>Data!BL216-Data!DS216</f>
        <v>2.25</v>
      </c>
      <c r="BI216" s="20">
        <f>Data!BM216-Data!DT216</f>
        <v>-0.122</v>
      </c>
      <c r="BJ216" s="20">
        <f>Data!BN216-Data!DU216</f>
        <v>-2.3999999999999986</v>
      </c>
      <c r="BK216" s="20">
        <f>Data!BO216-Data!DV216</f>
        <v>6.4</v>
      </c>
      <c r="BL216" s="20">
        <f>Data!BP216-Data!DW216</f>
        <v>1.4999999999999996</v>
      </c>
      <c r="BM216" s="20">
        <f>Data!BQ216-Data!DX216</f>
        <v>-6.6666666666667318E-2</v>
      </c>
      <c r="BN216" s="20">
        <f>Data!BR216-Data!DY216</f>
        <v>0</v>
      </c>
      <c r="BO216" s="20">
        <f>Data!BS216-Data!DZ216</f>
        <v>-219</v>
      </c>
      <c r="BP216" s="20">
        <f>Data!BT216-Data!EA216</f>
        <v>0.17599999999999999</v>
      </c>
      <c r="BQ216" s="20">
        <f>Data!BU216-Data!EB216</f>
        <v>-1</v>
      </c>
      <c r="BR216" s="20">
        <f>Data!BV216-Data!EC216</f>
        <v>-224</v>
      </c>
      <c r="BS216" s="20">
        <f>Data!BW216-Data!ED216</f>
        <v>-220</v>
      </c>
      <c r="BT216" s="20">
        <f>Data!BX216-Data!EE216</f>
        <v>-298</v>
      </c>
      <c r="BU216" s="20">
        <f>Data!BY216-Data!EF216</f>
        <v>-182</v>
      </c>
      <c r="BV216" s="20">
        <f>Data!BZ216-Data!EG216</f>
        <v>-208</v>
      </c>
      <c r="BW216" s="20">
        <f>Data!CA216-Data!EH216</f>
        <v>-190.5</v>
      </c>
      <c r="BX216" s="20">
        <f>Data!CB216-Data!EI216</f>
        <v>-219</v>
      </c>
      <c r="BY216" s="20">
        <f>Data!CC216-Data!EJ216</f>
        <v>-221</v>
      </c>
      <c r="BZ216" s="20">
        <f>Data!EK216</f>
        <v>12357.64</v>
      </c>
      <c r="CA216" s="20">
        <f>Data!EL216</f>
        <v>10028.92</v>
      </c>
      <c r="CB216" s="20">
        <f>Data!EM216</f>
        <v>83.333333333333343</v>
      </c>
      <c r="CC216" s="20">
        <f>Data!EN216</f>
        <v>67.649999999999991</v>
      </c>
      <c r="CD216" s="20">
        <f>Data!EO216</f>
        <v>12.535599999999999</v>
      </c>
      <c r="CE216" s="20">
        <f>Data!EP216</f>
        <v>132.09</v>
      </c>
      <c r="CF216" s="50">
        <f>IF(ISBLANK(Data!EQ216), "", Data!EQ216)</f>
        <v>85</v>
      </c>
      <c r="CG216" s="50">
        <f>IF(ISBLANK(Data!ER216), "", Data!ER216)</f>
        <v>43</v>
      </c>
      <c r="CH216" s="61" t="str">
        <f>IF(ISBLANK(Data!ES216), "", Data!ES216)</f>
        <v>Utah</v>
      </c>
      <c r="CI216" s="61">
        <f>IF(ISBLANK(Data!ET216), "", Data!ET216)</f>
        <v>128</v>
      </c>
    </row>
    <row r="217" spans="1:87" x14ac:dyDescent="0.45">
      <c r="A217" s="50">
        <f>IF(ISBLANK(Data!A217), "", Data!A217)</f>
        <v>45280</v>
      </c>
      <c r="B217" s="50" t="str">
        <f>IF(ISBLANK(Data!B217), "", Data!B217)</f>
        <v>San Francisco</v>
      </c>
      <c r="C217" s="50">
        <f>IF(ISBLANK(Data!C217), "", Data!C217)</f>
        <v>260</v>
      </c>
      <c r="D217" s="50" t="str">
        <f>IF(ISBLANK(Data!D217), "", Data!D217)</f>
        <v>Northern Arizona</v>
      </c>
      <c r="E217" s="50">
        <f>IF(ISBLANK(Data!E217), "", Data!E217)</f>
        <v>210</v>
      </c>
      <c r="F217" s="50" t="str">
        <f>IF(ISBLANK(Data!F217), "", Data!F217)</f>
        <v>N</v>
      </c>
      <c r="G217" s="50" t="str">
        <f>IF(ISBLANK(Data!G217), "", Data!G217)</f>
        <v>San Francisco</v>
      </c>
      <c r="H217" s="50" t="str">
        <f>IF(ISBLANK(Data!H217), "", Data!H217)</f>
        <v>Northern Arizona</v>
      </c>
      <c r="I217" s="50" t="str">
        <f>IF(ISBLANK(Data!I217), "", Data!I217)</f>
        <v>San Francisco</v>
      </c>
      <c r="J217" s="50" t="str">
        <f>IF(ISBLANK(Data!J217), "", Data!J217)</f>
        <v>Northern Arizona</v>
      </c>
      <c r="K217" s="50" t="str">
        <f>IF(ISBLANK(Data!K217), "", Data!K217)</f>
        <v>San Francisco</v>
      </c>
      <c r="L217" s="50" t="str">
        <f>IF(ISBLANK(Data!L217), "", Data!L217)</f>
        <v>Northern Arizona</v>
      </c>
      <c r="M217" s="50" t="str">
        <f>IF(ISBLANK(Data!M217), "", Data!M217)</f>
        <v>San Francisco</v>
      </c>
      <c r="N217" s="50" t="str">
        <f>IF(ISBLANK(Data!N217), "", Data!N217)</f>
        <v>N Arizona</v>
      </c>
      <c r="O217" s="50" t="str">
        <f>IF(ISBLANK(Data!O217), "", Data!O217)</f>
        <v>San Fran.</v>
      </c>
      <c r="P217" s="50" t="str">
        <f>IF(ISBLANK(Data!P217), "", Data!P217)</f>
        <v>N. Arizona</v>
      </c>
      <c r="Q217" s="50" t="str">
        <f>IF(ISBLANK(Data!Q217), "", Data!Q217)</f>
        <v>San Francisco</v>
      </c>
      <c r="R217" s="50" t="str">
        <f>IF(ISBLANK(Data!R217), "", Data!R217)</f>
        <v>Northern Arizona</v>
      </c>
      <c r="S217" s="20">
        <f>Data!W217-Data!CD217</f>
        <v>0.12121212121212199</v>
      </c>
      <c r="T217" s="20">
        <f>Data!X217-Data!CE217</f>
        <v>15.69</v>
      </c>
      <c r="U217" s="20">
        <f>Data!Y217-Data!CF217</f>
        <v>6.5</v>
      </c>
      <c r="V217" s="20">
        <f>Data!Z217-Data!CG217</f>
        <v>-9.1000000000000085</v>
      </c>
      <c r="W217" s="20">
        <f>Data!AA217-Data!CH217</f>
        <v>-3.1000000000000085</v>
      </c>
      <c r="X217" s="20">
        <f>Data!AB217-Data!CI217</f>
        <v>-0.28599999999999998</v>
      </c>
      <c r="Y217" s="20">
        <f>Data!AC217-Data!CJ217</f>
        <v>0.81999999999999984</v>
      </c>
      <c r="Z217" s="20">
        <f>Data!AD217-Data!CK217</f>
        <v>-0.5</v>
      </c>
      <c r="AA217" s="20">
        <f>Data!AE217-Data!CL217</f>
        <v>-1.4000000000000057</v>
      </c>
      <c r="AB217" s="20">
        <f>Data!AF217-Data!CM217</f>
        <v>0.81999999999999984</v>
      </c>
      <c r="AC217" s="20">
        <f>Data!AG217-Data!CN217</f>
        <v>4.4000000000000057</v>
      </c>
      <c r="AD217" s="20">
        <f>Data!AH217-Data!CO217</f>
        <v>-9.2000000000000028</v>
      </c>
      <c r="AE217" s="20">
        <f>Data!AI217-Data!CP217</f>
        <v>0.36580000000000001</v>
      </c>
      <c r="AF217" s="20">
        <f>Data!AJ217-Data!CQ217</f>
        <v>1.0000000000000002</v>
      </c>
      <c r="AG217" s="20">
        <f>Data!AK217-Data!CR217</f>
        <v>9.0909090909090925E-2</v>
      </c>
      <c r="AH217" s="20">
        <f>Data!AL217-Data!CS217</f>
        <v>124</v>
      </c>
      <c r="AI217" s="20">
        <f>Data!AM217-Data!CT217</f>
        <v>17.630000000000003</v>
      </c>
      <c r="AJ217" s="20">
        <f>Data!AN217-Data!CU217</f>
        <v>3</v>
      </c>
      <c r="AK217" s="20">
        <f>Data!AO217-Data!CV217</f>
        <v>156</v>
      </c>
      <c r="AL217" s="20">
        <f>Data!AP217-Data!CW217</f>
        <v>-74</v>
      </c>
      <c r="AM217" s="20">
        <f>Data!AQ217-Data!CX217</f>
        <v>72</v>
      </c>
      <c r="AN217" s="20">
        <f>Data!AR217-Data!CY217</f>
        <v>3.3999999999999975E-2</v>
      </c>
      <c r="AO217" s="20">
        <f>Data!AS217-Data!CZ217</f>
        <v>16</v>
      </c>
      <c r="AP217" s="20">
        <f>Data!AT217-Data!DA217</f>
        <v>41</v>
      </c>
      <c r="AQ217" s="20">
        <f>Data!AU217-Data!DB217</f>
        <v>1.100000000000001E-2</v>
      </c>
      <c r="AR217" s="20">
        <f>Data!AV217-Data!DC217</f>
        <v>28</v>
      </c>
      <c r="AS217" s="20">
        <f>Data!AW217-Data!DD217</f>
        <v>9</v>
      </c>
      <c r="AT217" s="20">
        <f>Data!AX217-Data!DE217</f>
        <v>0.13100000000000001</v>
      </c>
      <c r="AU217" s="20">
        <f>Data!AY217-Data!DF217</f>
        <v>44</v>
      </c>
      <c r="AV217" s="20">
        <f>Data!AZ217-Data!DG217</f>
        <v>4</v>
      </c>
      <c r="AW217" s="20">
        <f>Data!BA217-Data!DH217</f>
        <v>77</v>
      </c>
      <c r="AX217" s="20">
        <f>Data!BB217-Data!DI217</f>
        <v>7</v>
      </c>
      <c r="AY217" s="20">
        <f>Data!BC217-Data!DJ217</f>
        <v>27</v>
      </c>
      <c r="AZ217" s="20">
        <f>Data!BD217-Data!DK217</f>
        <v>34</v>
      </c>
      <c r="BA217" s="20">
        <f>Data!BE217-Data!DL217</f>
        <v>8</v>
      </c>
      <c r="BB217" s="20">
        <f>Data!BF217-Data!DM217</f>
        <v>9</v>
      </c>
      <c r="BC217" s="20">
        <f>Data!BG217-Data!DN217</f>
        <v>-13</v>
      </c>
      <c r="BD217" s="20">
        <f>Data!BH217-Data!DO217</f>
        <v>7.2999999999999972</v>
      </c>
      <c r="BE217" s="20">
        <f>Data!BI217-Data!DP217</f>
        <v>-12.326000000000008</v>
      </c>
      <c r="BF217" s="20">
        <f>Data!BJ217-Data!DQ217</f>
        <v>19.704999999999998</v>
      </c>
      <c r="BG217" s="20">
        <f>Data!BK217-Data!DR217</f>
        <v>0.10899999999999999</v>
      </c>
      <c r="BH217" s="20">
        <f>Data!BL217-Data!DS217</f>
        <v>-0.39400000000000013</v>
      </c>
      <c r="BI217" s="20">
        <f>Data!BM217-Data!DT217</f>
        <v>0.186</v>
      </c>
      <c r="BJ217" s="20">
        <f>Data!BN217-Data!DU217</f>
        <v>1.5999999999999979</v>
      </c>
      <c r="BK217" s="20">
        <f>Data!BO217-Data!DV217</f>
        <v>-0.5</v>
      </c>
      <c r="BL217" s="20">
        <f>Data!BP217-Data!DW217</f>
        <v>0.39999999999999991</v>
      </c>
      <c r="BM217" s="20">
        <f>Data!BQ217-Data!DX217</f>
        <v>2.3030303030303028</v>
      </c>
      <c r="BN217" s="20">
        <f>Data!BR217-Data!DY217</f>
        <v>-2.8000000000000007</v>
      </c>
      <c r="BO217" s="20">
        <f>Data!BS217-Data!DZ217</f>
        <v>-47</v>
      </c>
      <c r="BP217" s="20">
        <f>Data!BT217-Data!EA217</f>
        <v>3.3999999999999919E-2</v>
      </c>
      <c r="BQ217" s="20">
        <f>Data!BU217-Data!EB217</f>
        <v>-5</v>
      </c>
      <c r="BR217" s="20">
        <f>Data!BV217-Data!EC217</f>
        <v>-147</v>
      </c>
      <c r="BS217" s="20">
        <f>Data!BW217-Data!ED217</f>
        <v>-114</v>
      </c>
      <c r="BT217" s="20">
        <f>Data!BX217-Data!EE217</f>
        <v>-31</v>
      </c>
      <c r="BU217" s="20">
        <f>Data!BY217-Data!EF217</f>
        <v>-240</v>
      </c>
      <c r="BV217" s="20">
        <f>Data!BZ217-Data!EG217</f>
        <v>-157</v>
      </c>
      <c r="BW217" s="20">
        <f>Data!CA217-Data!EH217</f>
        <v>-99</v>
      </c>
      <c r="BX217" s="20">
        <f>Data!CB217-Data!EI217</f>
        <v>-44</v>
      </c>
      <c r="BY217" s="20">
        <f>Data!CC217-Data!EJ217</f>
        <v>-106</v>
      </c>
      <c r="BZ217" s="20">
        <f>Data!EK217</f>
        <v>10866.96</v>
      </c>
      <c r="CA217" s="20">
        <f>Data!EL217</f>
        <v>9297.08</v>
      </c>
      <c r="CB217" s="20">
        <f>Data!EM217</f>
        <v>84.846363636363634</v>
      </c>
      <c r="CC217" s="20">
        <f>Data!EN217</f>
        <v>118.96733333333333</v>
      </c>
      <c r="CD217" s="20">
        <f>Data!EO217</f>
        <v>10.604900000000001</v>
      </c>
      <c r="CE217" s="20">
        <f>Data!EP217</f>
        <v>164.42400000000001</v>
      </c>
      <c r="CF217" s="50">
        <f>IF(ISBLANK(Data!EQ217), "", Data!EQ217)</f>
        <v>91</v>
      </c>
      <c r="CG217" s="50">
        <f>IF(ISBLANK(Data!ER217), "", Data!ER217)</f>
        <v>51</v>
      </c>
      <c r="CH217" s="61" t="str">
        <f>IF(ISBLANK(Data!ES217), "", Data!ES217)</f>
        <v>San Francisco</v>
      </c>
      <c r="CI217" s="61">
        <f>IF(ISBLANK(Data!ET217), "", Data!ET217)</f>
        <v>142</v>
      </c>
    </row>
    <row r="218" spans="1:87" x14ac:dyDescent="0.45">
      <c r="A218" s="50">
        <f>IF(ISBLANK(Data!A218), "", Data!A218)</f>
        <v>45280</v>
      </c>
      <c r="B218" s="50" t="str">
        <f>IF(ISBLANK(Data!B218), "", Data!B218)</f>
        <v>Arizona</v>
      </c>
      <c r="C218" s="50">
        <f>IF(ISBLANK(Data!C218), "", Data!C218)</f>
        <v>11</v>
      </c>
      <c r="D218" s="50" t="str">
        <f>IF(ISBLANK(Data!D218), "", Data!D218)</f>
        <v>Alabama</v>
      </c>
      <c r="E218" s="50">
        <f>IF(ISBLANK(Data!E218), "", Data!E218)</f>
        <v>4</v>
      </c>
      <c r="F218" s="50" t="str">
        <f>IF(ISBLANK(Data!F218), "", Data!F218)</f>
        <v>Y</v>
      </c>
      <c r="G218" s="50" t="str">
        <f>IF(ISBLANK(Data!G218), "", Data!G218)</f>
        <v>Arizona</v>
      </c>
      <c r="H218" s="50" t="str">
        <f>IF(ISBLANK(Data!H218), "", Data!H218)</f>
        <v>Alabama</v>
      </c>
      <c r="I218" s="50" t="str">
        <f>IF(ISBLANK(Data!I218), "", Data!I218)</f>
        <v>Arizona</v>
      </c>
      <c r="J218" s="50" t="str">
        <f>IF(ISBLANK(Data!J218), "", Data!J218)</f>
        <v>Alabama</v>
      </c>
      <c r="K218" s="50" t="str">
        <f>IF(ISBLANK(Data!K218), "", Data!K218)</f>
        <v>Arizona</v>
      </c>
      <c r="L218" s="50" t="str">
        <f>IF(ISBLANK(Data!L218), "", Data!L218)</f>
        <v>Alabama</v>
      </c>
      <c r="M218" s="50" t="str">
        <f>IF(ISBLANK(Data!M218), "", Data!M218)</f>
        <v>Arizona</v>
      </c>
      <c r="N218" s="50" t="str">
        <f>IF(ISBLANK(Data!N218), "", Data!N218)</f>
        <v>Alabama</v>
      </c>
      <c r="O218" s="50" t="str">
        <f>IF(ISBLANK(Data!O218), "", Data!O218)</f>
        <v>Arizona</v>
      </c>
      <c r="P218" s="50" t="str">
        <f>IF(ISBLANK(Data!P218), "", Data!P218)</f>
        <v>Alabama</v>
      </c>
      <c r="Q218" s="50" t="str">
        <f>IF(ISBLANK(Data!Q218), "", Data!Q218)</f>
        <v>Arizona</v>
      </c>
      <c r="R218" s="50" t="str">
        <f>IF(ISBLANK(Data!R218), "", Data!R218)</f>
        <v>Alabama</v>
      </c>
      <c r="S218" s="20">
        <f>Data!W218-Data!CD218</f>
        <v>0.28888888888888897</v>
      </c>
      <c r="T218" s="20">
        <f>Data!X218-Data!CE218</f>
        <v>6.52</v>
      </c>
      <c r="U218" s="20">
        <f>Data!Y218-Data!CF218</f>
        <v>-4</v>
      </c>
      <c r="V218" s="20">
        <f>Data!Z218-Data!CG218</f>
        <v>-10.5</v>
      </c>
      <c r="W218" s="20">
        <f>Data!AA218-Data!CH218</f>
        <v>2.9000000000000057</v>
      </c>
      <c r="X218" s="20">
        <f>Data!AB218-Data!CI218</f>
        <v>0.14500000000000002</v>
      </c>
      <c r="Y218" s="20">
        <f>Data!AC218-Data!CJ218</f>
        <v>-3.2800000000000011</v>
      </c>
      <c r="Z218" s="20">
        <f>Data!AD218-Data!CK218</f>
        <v>-2.2000000000000028</v>
      </c>
      <c r="AA218" s="20">
        <f>Data!AE218-Data!CL218</f>
        <v>1.1999999999999886</v>
      </c>
      <c r="AB218" s="20">
        <f>Data!AF218-Data!CM218</f>
        <v>-3.2800000000000011</v>
      </c>
      <c r="AC218" s="20">
        <f>Data!AG218-Data!CN218</f>
        <v>-4.9000000000000057</v>
      </c>
      <c r="AD218" s="20">
        <f>Data!AH218-Data!CO218</f>
        <v>-6.4000000000000057</v>
      </c>
      <c r="AE218" s="20">
        <f>Data!AI218-Data!CP218</f>
        <v>1.8600000000000061E-2</v>
      </c>
      <c r="AF218" s="20">
        <f>Data!AJ218-Data!CQ218</f>
        <v>-3.7</v>
      </c>
      <c r="AG218" s="20">
        <f>Data!AK218-Data!CR218</f>
        <v>-0.34444444444444444</v>
      </c>
      <c r="AH218" s="20">
        <f>Data!AL218-Data!CS218</f>
        <v>71</v>
      </c>
      <c r="AI218" s="20">
        <f>Data!AM218-Data!CT218</f>
        <v>9.0400000000000027</v>
      </c>
      <c r="AJ218" s="20">
        <f>Data!AN218-Data!CU218</f>
        <v>-2.3500000000000005</v>
      </c>
      <c r="AK218" s="20">
        <f>Data!AO218-Data!CV218</f>
        <v>-85</v>
      </c>
      <c r="AL218" s="20">
        <f>Data!AP218-Data!CW218</f>
        <v>-173</v>
      </c>
      <c r="AM218" s="20">
        <f>Data!AQ218-Data!CX218</f>
        <v>-34</v>
      </c>
      <c r="AN218" s="20">
        <f>Data!AR218-Data!CY218</f>
        <v>2.5000000000000022E-2</v>
      </c>
      <c r="AO218" s="20">
        <f>Data!AS218-Data!CZ218</f>
        <v>-34</v>
      </c>
      <c r="AP218" s="20">
        <f>Data!AT218-Data!DA218</f>
        <v>-86</v>
      </c>
      <c r="AQ218" s="20">
        <f>Data!AU218-Data!DB218</f>
        <v>-2.0000000000000018E-3</v>
      </c>
      <c r="AR218" s="20">
        <f>Data!AV218-Data!DC218</f>
        <v>-47</v>
      </c>
      <c r="AS218" s="20">
        <f>Data!AW218-Data!DD218</f>
        <v>-50</v>
      </c>
      <c r="AT218" s="20">
        <f>Data!AX218-Data!DE218</f>
        <v>-3.9000000000000035E-2</v>
      </c>
      <c r="AU218" s="20">
        <f>Data!AY218-Data!DF218</f>
        <v>-14</v>
      </c>
      <c r="AV218" s="20">
        <f>Data!AZ218-Data!DG218</f>
        <v>-0.12222222222222179</v>
      </c>
      <c r="AW218" s="20">
        <f>Data!BA218-Data!DH218</f>
        <v>2</v>
      </c>
      <c r="AX218" s="20">
        <f>Data!BB218-Data!DI218</f>
        <v>4.5888888888888886</v>
      </c>
      <c r="AY218" s="20">
        <f>Data!BC218-Data!DJ218</f>
        <v>45</v>
      </c>
      <c r="AZ218" s="20">
        <f>Data!BD218-Data!DK218</f>
        <v>10</v>
      </c>
      <c r="BA218" s="20">
        <f>Data!BE218-Data!DL218</f>
        <v>-8</v>
      </c>
      <c r="BB218" s="20">
        <f>Data!BF218-Data!DM218</f>
        <v>3</v>
      </c>
      <c r="BC218" s="20">
        <f>Data!BG218-Data!DN218</f>
        <v>-52</v>
      </c>
      <c r="BD218" s="20">
        <f>Data!BH218-Data!DO218</f>
        <v>0.80000000000001137</v>
      </c>
      <c r="BE218" s="20">
        <f>Data!BI218-Data!DP218</f>
        <v>-10.599999999999994</v>
      </c>
      <c r="BF218" s="20">
        <f>Data!BJ218-Data!DQ218</f>
        <v>11.388999999999999</v>
      </c>
      <c r="BG218" s="20">
        <f>Data!BK218-Data!DR218</f>
        <v>0.35899999999999999</v>
      </c>
      <c r="BH218" s="20">
        <f>Data!BL218-Data!DS218</f>
        <v>1.5670000000000002</v>
      </c>
      <c r="BI218" s="20">
        <f>Data!BM218-Data!DT218</f>
        <v>6.9999999999999951E-2</v>
      </c>
      <c r="BJ218" s="20">
        <f>Data!BN218-Data!DU218</f>
        <v>-6.5</v>
      </c>
      <c r="BK218" s="20">
        <f>Data!BO218-Data!DV218</f>
        <v>-2.6999999999999993</v>
      </c>
      <c r="BL218" s="20">
        <f>Data!BP218-Data!DW218</f>
        <v>-0.39999999999999947</v>
      </c>
      <c r="BM218" s="20">
        <f>Data!BQ218-Data!DX218</f>
        <v>1.9333333333333336</v>
      </c>
      <c r="BN218" s="20">
        <f>Data!BR218-Data!DY218</f>
        <v>-3.5999999999999996</v>
      </c>
      <c r="BO218" s="20">
        <f>Data!BS218-Data!DZ218</f>
        <v>-14</v>
      </c>
      <c r="BP218" s="20">
        <f>Data!BT218-Data!EA218</f>
        <v>3.5000000000000031E-2</v>
      </c>
      <c r="BQ218" s="20">
        <f>Data!BU218-Data!EB218</f>
        <v>0</v>
      </c>
      <c r="BR218" s="20">
        <f>Data!BV218-Data!EC218</f>
        <v>-8</v>
      </c>
      <c r="BS218" s="20">
        <f>Data!BW218-Data!ED218</f>
        <v>-39</v>
      </c>
      <c r="BT218" s="20">
        <f>Data!BX218-Data!EE218</f>
        <v>-65</v>
      </c>
      <c r="BU218" s="20">
        <f>Data!BY218-Data!EF218</f>
        <v>-10</v>
      </c>
      <c r="BV218" s="20">
        <f>Data!BZ218-Data!EG218</f>
        <v>-5</v>
      </c>
      <c r="BW218" s="20">
        <f>Data!CA218-Data!EH218</f>
        <v>-26.1</v>
      </c>
      <c r="BX218" s="20">
        <f>Data!CB218-Data!EI218</f>
        <v>-15</v>
      </c>
      <c r="BY218" s="20">
        <f>Data!CC218-Data!EJ218</f>
        <v>-6</v>
      </c>
      <c r="BZ218" s="20">
        <f>Data!EK218</f>
        <v>12196.52</v>
      </c>
      <c r="CA218" s="20">
        <f>Data!EL218</f>
        <v>11295.52</v>
      </c>
      <c r="CB218" s="20">
        <f>Data!EM218</f>
        <v>93.735799999999998</v>
      </c>
      <c r="CC218" s="20">
        <f>Data!EN218</f>
        <v>103.60000000000001</v>
      </c>
      <c r="CD218" s="20">
        <f>Data!EO218</f>
        <v>12.402000000000001</v>
      </c>
      <c r="CE218" s="20">
        <f>Data!EP218</f>
        <v>144.495</v>
      </c>
      <c r="CF218" s="50">
        <f>IF(ISBLANK(Data!EQ218), "", Data!EQ218)</f>
        <v>87</v>
      </c>
      <c r="CG218" s="50">
        <f>IF(ISBLANK(Data!ER218), "", Data!ER218)</f>
        <v>74</v>
      </c>
      <c r="CH218" s="61" t="str">
        <f>IF(ISBLANK(Data!ES218), "", Data!ES218)</f>
        <v>Arizona</v>
      </c>
      <c r="CI218" s="61">
        <f>IF(ISBLANK(Data!ET218), "", Data!ET218)</f>
        <v>161</v>
      </c>
    </row>
    <row r="219" spans="1:87" x14ac:dyDescent="0.45">
      <c r="A219" s="50">
        <f>IF(ISBLANK(Data!A219), "", Data!A219)</f>
        <v>45280</v>
      </c>
      <c r="B219" s="50" t="str">
        <f>IF(ISBLANK(Data!B219), "", Data!B219)</f>
        <v>Seattle</v>
      </c>
      <c r="C219" s="50">
        <f>IF(ISBLANK(Data!C219), "", Data!C219)</f>
        <v>263</v>
      </c>
      <c r="D219" s="50" t="str">
        <f>IF(ISBLANK(Data!D219), "", Data!D219)</f>
        <v>Louisiana Tech</v>
      </c>
      <c r="E219" s="50">
        <f>IF(ISBLANK(Data!E219), "", Data!E219)</f>
        <v>151</v>
      </c>
      <c r="F219" s="50" t="str">
        <f>IF(ISBLANK(Data!F219), "", Data!F219)</f>
        <v>N</v>
      </c>
      <c r="G219" s="50" t="str">
        <f>IF(ISBLANK(Data!G219), "", Data!G219)</f>
        <v>Seattle</v>
      </c>
      <c r="H219" s="50" t="str">
        <f>IF(ISBLANK(Data!H219), "", Data!H219)</f>
        <v>Louisiana Tech</v>
      </c>
      <c r="I219" s="50" t="str">
        <f>IF(ISBLANK(Data!I219), "", Data!I219)</f>
        <v>Seattle</v>
      </c>
      <c r="J219" s="50" t="str">
        <f>IF(ISBLANK(Data!J219), "", Data!J219)</f>
        <v>Louisiana Tech</v>
      </c>
      <c r="K219" s="50" t="str">
        <f>IF(ISBLANK(Data!K219), "", Data!K219)</f>
        <v>Seattle</v>
      </c>
      <c r="L219" s="50" t="str">
        <f>IF(ISBLANK(Data!L219), "", Data!L219)</f>
        <v>Louisiana Tech</v>
      </c>
      <c r="M219" s="50" t="str">
        <f>IF(ISBLANK(Data!M219), "", Data!M219)</f>
        <v>Seattle</v>
      </c>
      <c r="N219" s="50" t="str">
        <f>IF(ISBLANK(Data!N219), "", Data!N219)</f>
        <v>LA Tech</v>
      </c>
      <c r="O219" s="50" t="str">
        <f>IF(ISBLANK(Data!O219), "", Data!O219)</f>
        <v>Seattle</v>
      </c>
      <c r="P219" s="50" t="str">
        <f>IF(ISBLANK(Data!P219), "", Data!P219)</f>
        <v>La. Tech</v>
      </c>
      <c r="Q219" s="50" t="str">
        <f>IF(ISBLANK(Data!Q219), "", Data!Q219)</f>
        <v>Seattle University</v>
      </c>
      <c r="R219" s="50" t="str">
        <f>IF(ISBLANK(Data!R219), "", Data!R219)</f>
        <v>Louisiana Tech</v>
      </c>
      <c r="S219" s="20">
        <f>Data!W219-Data!CD219</f>
        <v>-0.20454545454545503</v>
      </c>
      <c r="T219" s="20">
        <f>Data!X219-Data!CE219</f>
        <v>-4.1900000000000004</v>
      </c>
      <c r="U219" s="20">
        <f>Data!Y219-Data!CF219</f>
        <v>-0.39999999999999147</v>
      </c>
      <c r="V219" s="20">
        <f>Data!Z219-Data!CG219</f>
        <v>3.8000000000000114</v>
      </c>
      <c r="W219" s="20">
        <f>Data!AA219-Data!CH219</f>
        <v>1.6000000000000085</v>
      </c>
      <c r="X219" s="20">
        <f>Data!AB219-Data!CI219</f>
        <v>-0.126</v>
      </c>
      <c r="Y219" s="20">
        <f>Data!AC219-Data!CJ219</f>
        <v>-3.34</v>
      </c>
      <c r="Z219" s="20">
        <f>Data!AD219-Data!CK219</f>
        <v>-4.4000000000000057</v>
      </c>
      <c r="AA219" s="20">
        <f>Data!AE219-Data!CL219</f>
        <v>-1</v>
      </c>
      <c r="AB219" s="20">
        <f>Data!AF219-Data!CM219</f>
        <v>-3.3699999999999997</v>
      </c>
      <c r="AC219" s="20">
        <f>Data!AG219-Data!CN219</f>
        <v>0.70000000000000284</v>
      </c>
      <c r="AD219" s="20">
        <f>Data!AH219-Data!CO219</f>
        <v>2</v>
      </c>
      <c r="AE219" s="20">
        <f>Data!AI219-Data!CP219</f>
        <v>-3.5000000000000031E-2</v>
      </c>
      <c r="AF219" s="20">
        <f>Data!AJ219-Data!CQ219</f>
        <v>-2.4000000000000004</v>
      </c>
      <c r="AG219" s="20">
        <f>Data!AK219-Data!CR219</f>
        <v>-0.24</v>
      </c>
      <c r="AH219" s="20">
        <f>Data!AL219-Data!CS219</f>
        <v>-84</v>
      </c>
      <c r="AI219" s="20">
        <f>Data!AM219-Data!CT219</f>
        <v>-0.84999999999999964</v>
      </c>
      <c r="AJ219" s="20">
        <f>Data!AN219-Data!CU219</f>
        <v>0.35000000000000009</v>
      </c>
      <c r="AK219" s="20">
        <f>Data!AO219-Data!CV219</f>
        <v>-80</v>
      </c>
      <c r="AL219" s="20">
        <f>Data!AP219-Data!CW219</f>
        <v>-26</v>
      </c>
      <c r="AM219" s="20">
        <f>Data!AQ219-Data!CX219</f>
        <v>-55</v>
      </c>
      <c r="AN219" s="20">
        <f>Data!AR219-Data!CY219</f>
        <v>1.9000000000000017E-2</v>
      </c>
      <c r="AO219" s="20">
        <f>Data!AS219-Data!CZ219</f>
        <v>-21</v>
      </c>
      <c r="AP219" s="20">
        <f>Data!AT219-Data!DA219</f>
        <v>-25</v>
      </c>
      <c r="AQ219" s="20">
        <f>Data!AU219-Data!DB219</f>
        <v>-4.7999999999999987E-2</v>
      </c>
      <c r="AR219" s="20">
        <f>Data!AV219-Data!DC219</f>
        <v>-35</v>
      </c>
      <c r="AS219" s="20">
        <f>Data!AW219-Data!DD219</f>
        <v>-64</v>
      </c>
      <c r="AT219" s="20">
        <f>Data!AX219-Data!DE219</f>
        <v>4.0000000000000036E-2</v>
      </c>
      <c r="AU219" s="20">
        <f>Data!AY219-Data!DF219</f>
        <v>-35</v>
      </c>
      <c r="AV219" s="20">
        <f>Data!AZ219-Data!DG219</f>
        <v>-3.5</v>
      </c>
      <c r="AW219" s="20">
        <f>Data!BA219-Data!DH219</f>
        <v>-90</v>
      </c>
      <c r="AX219" s="20">
        <f>Data!BB219-Data!DI219</f>
        <v>-9</v>
      </c>
      <c r="AY219" s="20">
        <f>Data!BC219-Data!DJ219</f>
        <v>-8</v>
      </c>
      <c r="AZ219" s="20">
        <f>Data!BD219-Data!DK219</f>
        <v>-25</v>
      </c>
      <c r="BA219" s="20">
        <f>Data!BE219-Data!DL219</f>
        <v>-13</v>
      </c>
      <c r="BB219" s="20">
        <f>Data!BF219-Data!DM219</f>
        <v>8</v>
      </c>
      <c r="BC219" s="20">
        <f>Data!BG219-Data!DN219</f>
        <v>15</v>
      </c>
      <c r="BD219" s="20">
        <f>Data!BH219-Data!DO219</f>
        <v>-0.39999999999999147</v>
      </c>
      <c r="BE219" s="20">
        <f>Data!BI219-Data!DP219</f>
        <v>3.2950000000000017</v>
      </c>
      <c r="BF219" s="20">
        <f>Data!BJ219-Data!DQ219</f>
        <v>-3.6509999999999998</v>
      </c>
      <c r="BG219" s="20">
        <f>Data!BK219-Data!DR219</f>
        <v>-0.11599999999999988</v>
      </c>
      <c r="BH219" s="20">
        <f>Data!BL219-Data!DS219</f>
        <v>1.802999999999999</v>
      </c>
      <c r="BI219" s="20">
        <f>Data!BM219-Data!DT219</f>
        <v>-0.20399999999999996</v>
      </c>
      <c r="BJ219" s="20">
        <f>Data!BN219-Data!DU219</f>
        <v>-0.19999999999999929</v>
      </c>
      <c r="BK219" s="20">
        <f>Data!BO219-Data!DV219</f>
        <v>-3.6000000000000014</v>
      </c>
      <c r="BL219" s="20">
        <f>Data!BP219-Data!DW219</f>
        <v>-0.79999999999999982</v>
      </c>
      <c r="BM219" s="20">
        <f>Data!BQ219-Data!DX219</f>
        <v>-1.5075757575757569</v>
      </c>
      <c r="BN219" s="20">
        <f>Data!BR219-Data!DY219</f>
        <v>2.9000000000000021</v>
      </c>
      <c r="BO219" s="20">
        <f>Data!BS219-Data!DZ219</f>
        <v>157</v>
      </c>
      <c r="BP219" s="20">
        <f>Data!BT219-Data!EA219</f>
        <v>-0.10999999999999999</v>
      </c>
      <c r="BQ219" s="20">
        <f>Data!BU219-Data!EB219</f>
        <v>13</v>
      </c>
      <c r="BR219" s="20">
        <f>Data!BV219-Data!EC219</f>
        <v>60</v>
      </c>
      <c r="BS219" s="20">
        <f>Data!BW219-Data!ED219</f>
        <v>49</v>
      </c>
      <c r="BT219" s="20">
        <f>Data!BX219-Data!EE219</f>
        <v>163</v>
      </c>
      <c r="BU219" s="20">
        <f>Data!BY219-Data!EF219</f>
        <v>18</v>
      </c>
      <c r="BV219" s="20">
        <f>Data!BZ219-Data!EG219</f>
        <v>31</v>
      </c>
      <c r="BW219" s="20">
        <f>Data!CA219-Data!EH219</f>
        <v>57.399999999999991</v>
      </c>
      <c r="BX219" s="20">
        <f>Data!CB219-Data!EI219</f>
        <v>160</v>
      </c>
      <c r="BY219" s="20">
        <f>Data!CC219-Data!EJ219</f>
        <v>61</v>
      </c>
      <c r="BZ219" s="20">
        <f>Data!EK219</f>
        <v>10214.92</v>
      </c>
      <c r="CA219" s="20">
        <f>Data!EL219</f>
        <v>10655.04</v>
      </c>
      <c r="CB219" s="20">
        <f>Data!EM219</f>
        <v>114.76966666666665</v>
      </c>
      <c r="CC219" s="20">
        <f>Data!EN219</f>
        <v>81.755272727272725</v>
      </c>
      <c r="CD219" s="20">
        <f>Data!EO219</f>
        <v>13.2784</v>
      </c>
      <c r="CE219" s="20">
        <f>Data!EP219</f>
        <v>143.416</v>
      </c>
      <c r="CF219" s="50">
        <f>IF(ISBLANK(Data!EQ219), "", Data!EQ219)</f>
        <v>79</v>
      </c>
      <c r="CG219" s="50">
        <f>IF(ISBLANK(Data!ER219), "", Data!ER219)</f>
        <v>73</v>
      </c>
      <c r="CH219" s="61" t="str">
        <f>IF(ISBLANK(Data!ES219), "", Data!ES219)</f>
        <v>Seattle</v>
      </c>
      <c r="CI219" s="61">
        <f>IF(ISBLANK(Data!ET219), "", Data!ET219)</f>
        <v>152</v>
      </c>
    </row>
    <row r="220" spans="1:87" x14ac:dyDescent="0.45">
      <c r="A220" s="50">
        <f>IF(ISBLANK(Data!A220), "", Data!A220)</f>
        <v>45280</v>
      </c>
      <c r="B220" s="50" t="str">
        <f>IF(ISBLANK(Data!B220), "", Data!B220)</f>
        <v>Cal St. Fullerton</v>
      </c>
      <c r="C220" s="50">
        <f>IF(ISBLANK(Data!C220), "", Data!C220)</f>
        <v>39</v>
      </c>
      <c r="D220" s="50" t="str">
        <f>IF(ISBLANK(Data!D220), "", Data!D220)</f>
        <v>Pacific</v>
      </c>
      <c r="E220" s="50">
        <f>IF(ISBLANK(Data!E220), "", Data!E220)</f>
        <v>227</v>
      </c>
      <c r="F220" s="50" t="str">
        <f>IF(ISBLANK(Data!F220), "", Data!F220)</f>
        <v>N</v>
      </c>
      <c r="G220" s="50" t="str">
        <f>IF(ISBLANK(Data!G220), "", Data!G220)</f>
        <v>Cal St. Fullerton</v>
      </c>
      <c r="H220" s="50" t="str">
        <f>IF(ISBLANK(Data!H220), "", Data!H220)</f>
        <v>Pacific</v>
      </c>
      <c r="I220" s="50" t="str">
        <f>IF(ISBLANK(Data!I220), "", Data!I220)</f>
        <v>Cal St. Fullerton</v>
      </c>
      <c r="J220" s="50" t="str">
        <f>IF(ISBLANK(Data!J220), "", Data!J220)</f>
        <v>Pacific</v>
      </c>
      <c r="K220" s="50" t="str">
        <f>IF(ISBLANK(Data!K220), "", Data!K220)</f>
        <v>Cal State Fullerton</v>
      </c>
      <c r="L220" s="50" t="str">
        <f>IF(ISBLANK(Data!L220), "", Data!L220)</f>
        <v>Pacific</v>
      </c>
      <c r="M220" s="50" t="str">
        <f>IF(ISBLANK(Data!M220), "", Data!M220)</f>
        <v>CS Fullerton</v>
      </c>
      <c r="N220" s="50" t="str">
        <f>IF(ISBLANK(Data!N220), "", Data!N220)</f>
        <v>Pacific</v>
      </c>
      <c r="O220" s="50" t="str">
        <f>IF(ISBLANK(Data!O220), "", Data!O220)</f>
        <v>CS Fullerton</v>
      </c>
      <c r="P220" s="50" t="str">
        <f>IF(ISBLANK(Data!P220), "", Data!P220)</f>
        <v>Pacific</v>
      </c>
      <c r="Q220" s="50" t="str">
        <f>IF(ISBLANK(Data!Q220), "", Data!Q220)</f>
        <v>Cal State Fullerton</v>
      </c>
      <c r="R220" s="50" t="str">
        <f>IF(ISBLANK(Data!R220), "", Data!R220)</f>
        <v>Pacific</v>
      </c>
      <c r="S220" s="20">
        <f>Data!W220-Data!CD220</f>
        <v>0.16083916083915994</v>
      </c>
      <c r="T220" s="20">
        <f>Data!X220-Data!CE220</f>
        <v>14.700000000000001</v>
      </c>
      <c r="U220" s="20">
        <f>Data!Y220-Data!CF220</f>
        <v>7.2000000000000028</v>
      </c>
      <c r="V220" s="20">
        <f>Data!Z220-Data!CG220</f>
        <v>-7.5</v>
      </c>
      <c r="W220" s="20">
        <f>Data!AA220-Data!CH220</f>
        <v>-4.0999999999999943</v>
      </c>
      <c r="X220" s="20">
        <f>Data!AB220-Data!CI220</f>
        <v>4.9000000000000002E-2</v>
      </c>
      <c r="Y220" s="20">
        <f>Data!AC220-Data!CJ220</f>
        <v>13.670000000000002</v>
      </c>
      <c r="Z220" s="20">
        <f>Data!AD220-Data!CK220</f>
        <v>7.5999999999999943</v>
      </c>
      <c r="AA220" s="20">
        <f>Data!AE220-Data!CL220</f>
        <v>-6</v>
      </c>
      <c r="AB220" s="20">
        <f>Data!AF220-Data!CM220</f>
        <v>13.670000000000002</v>
      </c>
      <c r="AC220" s="20">
        <f>Data!AG220-Data!CN220</f>
        <v>7.7000000000000028</v>
      </c>
      <c r="AD220" s="20">
        <f>Data!AH220-Data!CO220</f>
        <v>-9.2000000000000028</v>
      </c>
      <c r="AE220" s="20">
        <f>Data!AI220-Data!CP220</f>
        <v>0.3649</v>
      </c>
      <c r="AF220" s="20">
        <f>Data!AJ220-Data!CQ220</f>
        <v>4.3</v>
      </c>
      <c r="AG220" s="20">
        <f>Data!AK220-Data!CR220</f>
        <v>0.30277777777777781</v>
      </c>
      <c r="AH220" s="20">
        <f>Data!AL220-Data!CS220</f>
        <v>222</v>
      </c>
      <c r="AI220" s="20">
        <f>Data!AM220-Data!CT220</f>
        <v>12.350000000000001</v>
      </c>
      <c r="AJ220" s="20">
        <f>Data!AN220-Data!CU220</f>
        <v>8.4400000000000013</v>
      </c>
      <c r="AK220" s="20">
        <f>Data!AO220-Data!CV220</f>
        <v>-89</v>
      </c>
      <c r="AL220" s="20">
        <f>Data!AP220-Data!CW220</f>
        <v>-222</v>
      </c>
      <c r="AM220" s="20">
        <f>Data!AQ220-Data!CX220</f>
        <v>-138</v>
      </c>
      <c r="AN220" s="20">
        <f>Data!AR220-Data!CY220</f>
        <v>2.8000000000000025E-2</v>
      </c>
      <c r="AO220" s="20">
        <f>Data!AS220-Data!CZ220</f>
        <v>-29</v>
      </c>
      <c r="AP220" s="20">
        <f>Data!AT220-Data!DA220</f>
        <v>-94</v>
      </c>
      <c r="AQ220" s="20">
        <f>Data!AU220-Data!DB220</f>
        <v>-2.0000000000000018E-3</v>
      </c>
      <c r="AR220" s="20">
        <f>Data!AV220-Data!DC220</f>
        <v>22</v>
      </c>
      <c r="AS220" s="20">
        <f>Data!AW220-Data!DD220</f>
        <v>-5</v>
      </c>
      <c r="AT220" s="20">
        <f>Data!AX220-Data!DE220</f>
        <v>0.10299999999999998</v>
      </c>
      <c r="AU220" s="20">
        <f>Data!AY220-Data!DF220</f>
        <v>18</v>
      </c>
      <c r="AV220" s="20">
        <f>Data!AZ220-Data!DG220</f>
        <v>4.3333333333333339</v>
      </c>
      <c r="AW220" s="20">
        <f>Data!BA220-Data!DH220</f>
        <v>2</v>
      </c>
      <c r="AX220" s="20">
        <f>Data!BB220-Data!DI220</f>
        <v>10.416666666666668</v>
      </c>
      <c r="AY220" s="20">
        <f>Data!BC220-Data!DJ220</f>
        <v>-87</v>
      </c>
      <c r="AZ220" s="20">
        <f>Data!BD220-Data!DK220</f>
        <v>-18</v>
      </c>
      <c r="BA220" s="20">
        <f>Data!BE220-Data!DL220</f>
        <v>18</v>
      </c>
      <c r="BB220" s="20">
        <f>Data!BF220-Data!DM220</f>
        <v>-28</v>
      </c>
      <c r="BC220" s="20">
        <f>Data!BG220-Data!DN220</f>
        <v>-39</v>
      </c>
      <c r="BD220" s="20">
        <f>Data!BH220-Data!DO220</f>
        <v>3.5999999999999943</v>
      </c>
      <c r="BE220" s="20">
        <f>Data!BI220-Data!DP220</f>
        <v>-6.5589999999999975</v>
      </c>
      <c r="BF220" s="20">
        <f>Data!BJ220-Data!DQ220</f>
        <v>10.173999999999999</v>
      </c>
      <c r="BG220" s="20">
        <f>Data!BK220-Data!DR220</f>
        <v>-0.37499999999999989</v>
      </c>
      <c r="BH220" s="20">
        <f>Data!BL220-Data!DS220</f>
        <v>-1.3999999999999346E-2</v>
      </c>
      <c r="BI220" s="20">
        <f>Data!BM220-Data!DT220</f>
        <v>-2.6000000000000023E-2</v>
      </c>
      <c r="BJ220" s="20">
        <f>Data!BN220-Data!DU220</f>
        <v>-4.4000000000000021</v>
      </c>
      <c r="BK220" s="20">
        <f>Data!BO220-Data!DV220</f>
        <v>3</v>
      </c>
      <c r="BL220" s="20">
        <f>Data!BP220-Data!DW220</f>
        <v>1.9</v>
      </c>
      <c r="BM220" s="20">
        <f>Data!BQ220-Data!DX220</f>
        <v>-0.36363636363636331</v>
      </c>
      <c r="BN220" s="20">
        <f>Data!BR220-Data!DY220</f>
        <v>-0.5</v>
      </c>
      <c r="BO220" s="20">
        <f>Data!BS220-Data!DZ220</f>
        <v>-234</v>
      </c>
      <c r="BP220" s="20">
        <f>Data!BT220-Data!EA220</f>
        <v>0.15700000000000003</v>
      </c>
      <c r="BQ220" s="20">
        <f>Data!BU220-Data!EB220</f>
        <v>2</v>
      </c>
      <c r="BR220" s="20">
        <f>Data!BV220-Data!EC220</f>
        <v>-143</v>
      </c>
      <c r="BS220" s="20">
        <f>Data!BW220-Data!ED220</f>
        <v>-168</v>
      </c>
      <c r="BT220" s="20">
        <f>Data!BX220-Data!EE220</f>
        <v>-205</v>
      </c>
      <c r="BU220" s="20">
        <f>Data!BY220-Data!EF220</f>
        <v>-180</v>
      </c>
      <c r="BV220" s="20">
        <f>Data!BZ220-Data!EG220</f>
        <v>-140</v>
      </c>
      <c r="BW220" s="20">
        <f>Data!CA220-Data!EH220</f>
        <v>-143.10000000000002</v>
      </c>
      <c r="BX220" s="20">
        <f>Data!CB220-Data!EI220</f>
        <v>-234</v>
      </c>
      <c r="BY220" s="20">
        <f>Data!CC220-Data!EJ220</f>
        <v>-193</v>
      </c>
      <c r="BZ220" s="20">
        <f>Data!EK220</f>
        <v>11102.16</v>
      </c>
      <c r="CA220" s="20">
        <f>Data!EL220</f>
        <v>9606.9</v>
      </c>
      <c r="CB220" s="20">
        <f>Data!EM220</f>
        <v>97.363</v>
      </c>
      <c r="CC220" s="20">
        <f>Data!EN220</f>
        <v>92.398090909090911</v>
      </c>
      <c r="CD220" s="20">
        <f>Data!EO220</f>
        <v>10.0367</v>
      </c>
      <c r="CE220" s="20">
        <f>Data!EP220</f>
        <v>156.99199999999999</v>
      </c>
      <c r="CF220" s="50">
        <f>IF(ISBLANK(Data!EQ220), "", Data!EQ220)</f>
        <v>67</v>
      </c>
      <c r="CG220" s="50">
        <f>IF(ISBLANK(Data!ER220), "", Data!ER220)</f>
        <v>56</v>
      </c>
      <c r="CH220" s="61" t="str">
        <f>IF(ISBLANK(Data!ES220), "", Data!ES220)</f>
        <v>Cal St. Fullerton</v>
      </c>
      <c r="CI220" s="61">
        <f>IF(ISBLANK(Data!ET220), "", Data!ET220)</f>
        <v>123</v>
      </c>
    </row>
    <row r="221" spans="1:87" x14ac:dyDescent="0.45">
      <c r="A221" s="50">
        <f>IF(ISBLANK(Data!A221), "", Data!A221)</f>
        <v>45280</v>
      </c>
      <c r="B221" s="50" t="str">
        <f>IF(ISBLANK(Data!B221), "", Data!B221)</f>
        <v>UTEP</v>
      </c>
      <c r="C221" s="50">
        <f>IF(ISBLANK(Data!C221), "", Data!C221)</f>
        <v>333</v>
      </c>
      <c r="D221" s="50" t="str">
        <f>IF(ISBLANK(Data!D221), "", Data!D221)</f>
        <v>Norfolk St.</v>
      </c>
      <c r="E221" s="50">
        <f>IF(ISBLANK(Data!E221), "", Data!E221)</f>
        <v>200</v>
      </c>
      <c r="F221" s="50" t="str">
        <f>IF(ISBLANK(Data!F221), "", Data!F221)</f>
        <v>N</v>
      </c>
      <c r="G221" s="50" t="str">
        <f>IF(ISBLANK(Data!G221), "", Data!G221)</f>
        <v>UTEP</v>
      </c>
      <c r="H221" s="50" t="str">
        <f>IF(ISBLANK(Data!H221), "", Data!H221)</f>
        <v>Norfolk St.</v>
      </c>
      <c r="I221" s="50" t="str">
        <f>IF(ISBLANK(Data!I221), "", Data!I221)</f>
        <v>UTEP</v>
      </c>
      <c r="J221" s="50" t="str">
        <f>IF(ISBLANK(Data!J221), "", Data!J221)</f>
        <v>Norfolk St.</v>
      </c>
      <c r="K221" s="50" t="str">
        <f>IF(ISBLANK(Data!K221), "", Data!K221)</f>
        <v>UTEP</v>
      </c>
      <c r="L221" s="50" t="str">
        <f>IF(ISBLANK(Data!L221), "", Data!L221)</f>
        <v>Norfolk State</v>
      </c>
      <c r="M221" s="50" t="str">
        <f>IF(ISBLANK(Data!M221), "", Data!M221)</f>
        <v>TX El Paso</v>
      </c>
      <c r="N221" s="50" t="str">
        <f>IF(ISBLANK(Data!N221), "", Data!N221)</f>
        <v>Norfolk St</v>
      </c>
      <c r="O221" s="50" t="str">
        <f>IF(ISBLANK(Data!O221), "", Data!O221)</f>
        <v>UTEP</v>
      </c>
      <c r="P221" s="50" t="str">
        <f>IF(ISBLANK(Data!P221), "", Data!P221)</f>
        <v>Norfolk St.</v>
      </c>
      <c r="Q221" s="50" t="str">
        <f>IF(ISBLANK(Data!Q221), "", Data!Q221)</f>
        <v>UTEP</v>
      </c>
      <c r="R221" s="50" t="str">
        <f>IF(ISBLANK(Data!R221), "", Data!R221)</f>
        <v>Norfolk State</v>
      </c>
      <c r="S221" s="20">
        <f>Data!W221-Data!CD221</f>
        <v>-6.9930069930070005E-2</v>
      </c>
      <c r="T221" s="20">
        <f>Data!X221-Data!CE221</f>
        <v>2.9200000000000004</v>
      </c>
      <c r="U221" s="20">
        <f>Data!Y221-Data!CF221</f>
        <v>-5.8000000000000114</v>
      </c>
      <c r="V221" s="20">
        <f>Data!Z221-Data!CG221</f>
        <v>-8.6999999999999886</v>
      </c>
      <c r="W221" s="20">
        <f>Data!AA221-Data!CH221</f>
        <v>5.7999999999999972</v>
      </c>
      <c r="X221" s="20">
        <f>Data!AB221-Data!CI221</f>
        <v>-4.3999999999999997E-2</v>
      </c>
      <c r="Y221" s="20">
        <f>Data!AC221-Data!CJ221</f>
        <v>1.4</v>
      </c>
      <c r="Z221" s="20">
        <f>Data!AD221-Data!CK221</f>
        <v>1.0999999999999943</v>
      </c>
      <c r="AA221" s="20">
        <f>Data!AE221-Data!CL221</f>
        <v>-0.20000000000000284</v>
      </c>
      <c r="AB221" s="20">
        <f>Data!AF221-Data!CM221</f>
        <v>1.4</v>
      </c>
      <c r="AC221" s="20">
        <f>Data!AG221-Data!CN221</f>
        <v>-6.7999999999999972</v>
      </c>
      <c r="AD221" s="20">
        <f>Data!AH221-Data!CO221</f>
        <v>-10</v>
      </c>
      <c r="AE221" s="20">
        <f>Data!AI221-Data!CP221</f>
        <v>8.3899999999999975E-2</v>
      </c>
      <c r="AF221" s="20">
        <f>Data!AJ221-Data!CQ221</f>
        <v>-0.30000000000000027</v>
      </c>
      <c r="AG221" s="20">
        <f>Data!AK221-Data!CR221</f>
        <v>-0.11000000000000004</v>
      </c>
      <c r="AH221" s="20">
        <f>Data!AL221-Data!CS221</f>
        <v>-11</v>
      </c>
      <c r="AI221" s="20">
        <f>Data!AM221-Data!CT221</f>
        <v>-0.5900000000000003</v>
      </c>
      <c r="AJ221" s="20">
        <f>Data!AN221-Data!CU221</f>
        <v>1.51</v>
      </c>
      <c r="AK221" s="20">
        <f>Data!AO221-Data!CV221</f>
        <v>-119</v>
      </c>
      <c r="AL221" s="20">
        <f>Data!AP221-Data!CW221</f>
        <v>-97</v>
      </c>
      <c r="AM221" s="20">
        <f>Data!AQ221-Data!CX221</f>
        <v>-105</v>
      </c>
      <c r="AN221" s="20">
        <f>Data!AR221-Data!CY221</f>
        <v>2.0000000000000018E-2</v>
      </c>
      <c r="AO221" s="20">
        <f>Data!AS221-Data!CZ221</f>
        <v>-30</v>
      </c>
      <c r="AP221" s="20">
        <f>Data!AT221-Data!DA221</f>
        <v>-65</v>
      </c>
      <c r="AQ221" s="20">
        <f>Data!AU221-Data!DB221</f>
        <v>-4.1000000000000036E-2</v>
      </c>
      <c r="AR221" s="20">
        <f>Data!AV221-Data!DC221</f>
        <v>-21</v>
      </c>
      <c r="AS221" s="20">
        <f>Data!AW221-Data!DD221</f>
        <v>2</v>
      </c>
      <c r="AT221" s="20">
        <f>Data!AX221-Data!DE221</f>
        <v>-7.5999999999999956E-2</v>
      </c>
      <c r="AU221" s="20">
        <f>Data!AY221-Data!DF221</f>
        <v>-18</v>
      </c>
      <c r="AV221" s="20">
        <f>Data!AZ221-Data!DG221</f>
        <v>1.5999999999999996</v>
      </c>
      <c r="AW221" s="20">
        <f>Data!BA221-Data!DH221</f>
        <v>-52</v>
      </c>
      <c r="AX221" s="20">
        <f>Data!BB221-Data!DI221</f>
        <v>4.9500000000000028</v>
      </c>
      <c r="AY221" s="20">
        <f>Data!BC221-Data!DJ221</f>
        <v>20</v>
      </c>
      <c r="AZ221" s="20">
        <f>Data!BD221-Data!DK221</f>
        <v>6</v>
      </c>
      <c r="BA221" s="20">
        <f>Data!BE221-Data!DL221</f>
        <v>-2</v>
      </c>
      <c r="BB221" s="20">
        <f>Data!BF221-Data!DM221</f>
        <v>25</v>
      </c>
      <c r="BC221" s="20">
        <f>Data!BG221-Data!DN221</f>
        <v>-19</v>
      </c>
      <c r="BD221" s="20">
        <f>Data!BH221-Data!DO221</f>
        <v>3</v>
      </c>
      <c r="BE221" s="20">
        <f>Data!BI221-Data!DP221</f>
        <v>3.3359999999999985</v>
      </c>
      <c r="BF221" s="20">
        <f>Data!BJ221-Data!DQ221</f>
        <v>-0.34999999999999964</v>
      </c>
      <c r="BG221" s="20">
        <f>Data!BK221-Data!DR221</f>
        <v>-5.600000000000005E-2</v>
      </c>
      <c r="BH221" s="20">
        <f>Data!BL221-Data!DS221</f>
        <v>4.1890000000000001</v>
      </c>
      <c r="BI221" s="20">
        <f>Data!BM221-Data!DT221</f>
        <v>-0.10199999999999998</v>
      </c>
      <c r="BJ221" s="20">
        <f>Data!BN221-Data!DU221</f>
        <v>-2.1999999999999993</v>
      </c>
      <c r="BK221" s="20">
        <f>Data!BO221-Data!DV221</f>
        <v>4.1999999999999993</v>
      </c>
      <c r="BL221" s="20">
        <f>Data!BP221-Data!DW221</f>
        <v>0.29999999999999982</v>
      </c>
      <c r="BM221" s="20">
        <f>Data!BQ221-Data!DX221</f>
        <v>2.265734265734265</v>
      </c>
      <c r="BN221" s="20">
        <f>Data!BR221-Data!DY221</f>
        <v>1.8000000000000007</v>
      </c>
      <c r="BO221" s="20">
        <f>Data!BS221-Data!DZ221</f>
        <v>79</v>
      </c>
      <c r="BP221" s="20">
        <f>Data!BT221-Data!EA221</f>
        <v>-4.6999999999999986E-2</v>
      </c>
      <c r="BQ221" s="20">
        <f>Data!BU221-Data!EB221</f>
        <v>-3</v>
      </c>
      <c r="BR221" s="20">
        <f>Data!BV221-Data!EC221</f>
        <v>60</v>
      </c>
      <c r="BS221" s="20">
        <f>Data!BW221-Data!ED221</f>
        <v>51</v>
      </c>
      <c r="BT221" s="20">
        <f>Data!BX221-Data!EE221</f>
        <v>61</v>
      </c>
      <c r="BU221" s="20">
        <f>Data!BY221-Data!EF221</f>
        <v>52</v>
      </c>
      <c r="BV221" s="20">
        <f>Data!BZ221-Data!EG221</f>
        <v>-43</v>
      </c>
      <c r="BW221" s="20">
        <f>Data!CA221-Data!EH221</f>
        <v>29.300000000000011</v>
      </c>
      <c r="BX221" s="20">
        <f>Data!CB221-Data!EI221</f>
        <v>79</v>
      </c>
      <c r="BY221" s="20">
        <f>Data!CC221-Data!EJ221</f>
        <v>64</v>
      </c>
      <c r="BZ221" s="20">
        <f>Data!EK221</f>
        <v>10702.71</v>
      </c>
      <c r="CA221" s="20">
        <f>Data!EL221</f>
        <v>10431.560000000001</v>
      </c>
      <c r="CB221" s="20">
        <f>Data!EM221</f>
        <v>139.34007692307694</v>
      </c>
      <c r="CC221" s="20">
        <f>Data!EN221</f>
        <v>123.58199999999999</v>
      </c>
      <c r="CD221" s="20">
        <f>Data!EO221</f>
        <v>15.974499999999999</v>
      </c>
      <c r="CE221" s="20">
        <f>Data!EP221</f>
        <v>170.75200000000001</v>
      </c>
      <c r="CF221" s="50">
        <f>IF(ISBLANK(Data!EQ221), "", Data!EQ221)</f>
        <v>67</v>
      </c>
      <c r="CG221" s="50">
        <f>IF(ISBLANK(Data!ER221), "", Data!ER221)</f>
        <v>65</v>
      </c>
      <c r="CH221" s="61" t="str">
        <f>IF(ISBLANK(Data!ES221), "", Data!ES221)</f>
        <v>UTEP</v>
      </c>
      <c r="CI221" s="61">
        <f>IF(ISBLANK(Data!ET221), "", Data!ET221)</f>
        <v>132</v>
      </c>
    </row>
    <row r="222" spans="1:87" x14ac:dyDescent="0.45">
      <c r="A222" s="50">
        <f>IF(ISBLANK(Data!A222), "", Data!A222)</f>
        <v>45280</v>
      </c>
      <c r="B222" s="50" t="str">
        <f>IF(ISBLANK(Data!B222), "", Data!B222)</f>
        <v>Belmont</v>
      </c>
      <c r="C222" s="50">
        <f>IF(ISBLANK(Data!C222), "", Data!C222)</f>
        <v>22</v>
      </c>
      <c r="D222" s="50" t="str">
        <f>IF(ISBLANK(Data!D222), "", Data!D222)</f>
        <v>Arkansas St.</v>
      </c>
      <c r="E222" s="50">
        <f>IF(ISBLANK(Data!E222), "", Data!E222)</f>
        <v>15</v>
      </c>
      <c r="F222" s="50" t="str">
        <f>IF(ISBLANK(Data!F222), "", Data!F222)</f>
        <v>N</v>
      </c>
      <c r="G222" s="50" t="str">
        <f>IF(ISBLANK(Data!G222), "", Data!G222)</f>
        <v>Belmont</v>
      </c>
      <c r="H222" s="50" t="str">
        <f>IF(ISBLANK(Data!H222), "", Data!H222)</f>
        <v>Arkansas St.</v>
      </c>
      <c r="I222" s="50" t="str">
        <f>IF(ISBLANK(Data!I222), "", Data!I222)</f>
        <v>Belmont</v>
      </c>
      <c r="J222" s="50" t="str">
        <f>IF(ISBLANK(Data!J222), "", Data!J222)</f>
        <v>Arkansas St.</v>
      </c>
      <c r="K222" s="50" t="str">
        <f>IF(ISBLANK(Data!K222), "", Data!K222)</f>
        <v>Belmont</v>
      </c>
      <c r="L222" s="50" t="str">
        <f>IF(ISBLANK(Data!L222), "", Data!L222)</f>
        <v>Arkansas State</v>
      </c>
      <c r="M222" s="50" t="str">
        <f>IF(ISBLANK(Data!M222), "", Data!M222)</f>
        <v>Belmont</v>
      </c>
      <c r="N222" s="50" t="str">
        <f>IF(ISBLANK(Data!N222), "", Data!N222)</f>
        <v>Arkansas St</v>
      </c>
      <c r="O222" s="50" t="str">
        <f>IF(ISBLANK(Data!O222), "", Data!O222)</f>
        <v>Belmont</v>
      </c>
      <c r="P222" s="50" t="str">
        <f>IF(ISBLANK(Data!P222), "", Data!P222)</f>
        <v>Arkansas St.</v>
      </c>
      <c r="Q222" s="50" t="str">
        <f>IF(ISBLANK(Data!Q222), "", Data!Q222)</f>
        <v>Belmont</v>
      </c>
      <c r="R222" s="50" t="str">
        <f>IF(ISBLANK(Data!R222), "", Data!R222)</f>
        <v>Arkansas State</v>
      </c>
      <c r="S222" s="20">
        <f>Data!W222-Data!CD222</f>
        <v>0.30303030303030298</v>
      </c>
      <c r="T222" s="20">
        <f>Data!X222-Data!CE222</f>
        <v>2.1500000000000004</v>
      </c>
      <c r="U222" s="20">
        <f>Data!Y222-Data!CF222</f>
        <v>5.2000000000000028</v>
      </c>
      <c r="V222" s="20">
        <f>Data!Z222-Data!CG222</f>
        <v>3.1000000000000085</v>
      </c>
      <c r="W222" s="20">
        <f>Data!AA222-Data!CH222</f>
        <v>3.3999999999999915</v>
      </c>
      <c r="X222" s="20">
        <f>Data!AB222-Data!CI222</f>
        <v>0.223</v>
      </c>
      <c r="Y222" s="20">
        <f>Data!AC222-Data!CJ222</f>
        <v>-1.23</v>
      </c>
      <c r="Z222" s="20">
        <f>Data!AD222-Data!CK222</f>
        <v>-2.5999999999999943</v>
      </c>
      <c r="AA222" s="20">
        <f>Data!AE222-Data!CL222</f>
        <v>-1.2999999999999972</v>
      </c>
      <c r="AB222" s="20">
        <f>Data!AF222-Data!CM222</f>
        <v>-0.33999999999999986</v>
      </c>
      <c r="AC222" s="20">
        <f>Data!AG222-Data!CN222</f>
        <v>3.7999999999999972</v>
      </c>
      <c r="AD222" s="20">
        <f>Data!AH222-Data!CO222</f>
        <v>2.5</v>
      </c>
      <c r="AE222" s="20">
        <f>Data!AI222-Data!CP222</f>
        <v>3.4300000000000053E-2</v>
      </c>
      <c r="AF222" s="20">
        <f>Data!AJ222-Data!CQ222</f>
        <v>2.5999999999999996</v>
      </c>
      <c r="AG222" s="20">
        <f>Data!AK222-Data!CR222</f>
        <v>0.23636363636363633</v>
      </c>
      <c r="AH222" s="20">
        <f>Data!AL222-Data!CS222</f>
        <v>87</v>
      </c>
      <c r="AI222" s="20">
        <f>Data!AM222-Data!CT222</f>
        <v>2.85</v>
      </c>
      <c r="AJ222" s="20">
        <f>Data!AN222-Data!CU222</f>
        <v>0.39</v>
      </c>
      <c r="AK222" s="20">
        <f>Data!AO222-Data!CV222</f>
        <v>159</v>
      </c>
      <c r="AL222" s="20">
        <f>Data!AP222-Data!CW222</f>
        <v>98</v>
      </c>
      <c r="AM222" s="20">
        <f>Data!AQ222-Data!CX222</f>
        <v>23</v>
      </c>
      <c r="AN222" s="20">
        <f>Data!AR222-Data!CY222</f>
        <v>8.0000000000000016E-2</v>
      </c>
      <c r="AO222" s="20">
        <f>Data!AS222-Data!CZ222</f>
        <v>6</v>
      </c>
      <c r="AP222" s="20">
        <f>Data!AT222-Data!DA222</f>
        <v>-30</v>
      </c>
      <c r="AQ222" s="20">
        <f>Data!AU222-Data!DB222</f>
        <v>5.6999999999999995E-2</v>
      </c>
      <c r="AR222" s="20">
        <f>Data!AV222-Data!DC222</f>
        <v>19</v>
      </c>
      <c r="AS222" s="20">
        <f>Data!AW222-Data!DD222</f>
        <v>22</v>
      </c>
      <c r="AT222" s="20">
        <f>Data!AX222-Data!DE222</f>
        <v>1.7999999999999905E-2</v>
      </c>
      <c r="AU222" s="20">
        <f>Data!AY222-Data!DF222</f>
        <v>-48</v>
      </c>
      <c r="AV222" s="20">
        <f>Data!AZ222-Data!DG222</f>
        <v>-4.3636363636363633</v>
      </c>
      <c r="AW222" s="20">
        <f>Data!BA222-Data!DH222</f>
        <v>-7</v>
      </c>
      <c r="AX222" s="20">
        <f>Data!BB222-Data!DI222</f>
        <v>-0.63636363636363313</v>
      </c>
      <c r="AY222" s="20">
        <f>Data!BC222-Data!DJ222</f>
        <v>26</v>
      </c>
      <c r="AZ222" s="20">
        <f>Data!BD222-Data!DK222</f>
        <v>37</v>
      </c>
      <c r="BA222" s="20">
        <f>Data!BE222-Data!DL222</f>
        <v>-9</v>
      </c>
      <c r="BB222" s="20">
        <f>Data!BF222-Data!DM222</f>
        <v>18</v>
      </c>
      <c r="BC222" s="20">
        <f>Data!BG222-Data!DN222</f>
        <v>-33</v>
      </c>
      <c r="BD222" s="20">
        <f>Data!BH222-Data!DO222</f>
        <v>7.1000000000000085</v>
      </c>
      <c r="BE222" s="20">
        <f>Data!BI222-Data!DP222</f>
        <v>1.6440000000000055</v>
      </c>
      <c r="BF222" s="20">
        <f>Data!BJ222-Data!DQ222</f>
        <v>5.3860000000000001</v>
      </c>
      <c r="BG222" s="20">
        <f>Data!BK222-Data!DR222</f>
        <v>4.2000000000000037E-2</v>
      </c>
      <c r="BH222" s="20">
        <f>Data!BL222-Data!DS222</f>
        <v>0.37199999999999989</v>
      </c>
      <c r="BI222" s="20">
        <f>Data!BM222-Data!DT222</f>
        <v>0.17799999999999994</v>
      </c>
      <c r="BJ222" s="20">
        <f>Data!BN222-Data!DU222</f>
        <v>-4.8000000000000007</v>
      </c>
      <c r="BK222" s="20">
        <f>Data!BO222-Data!DV222</f>
        <v>0.30000000000000071</v>
      </c>
      <c r="BL222" s="20">
        <f>Data!BP222-Data!DW222</f>
        <v>-1.2000000000000002</v>
      </c>
      <c r="BM222" s="20">
        <f>Data!BQ222-Data!DX222</f>
        <v>2.6287878787878798</v>
      </c>
      <c r="BN222" s="20">
        <f>Data!BR222-Data!DY222</f>
        <v>-4.4000000000000021</v>
      </c>
      <c r="BO222" s="20">
        <f>Data!BS222-Data!DZ222</f>
        <v>-134</v>
      </c>
      <c r="BP222" s="20">
        <f>Data!BT222-Data!EA222</f>
        <v>8.3000000000000018E-2</v>
      </c>
      <c r="BQ222" s="20">
        <f>Data!BU222-Data!EB222</f>
        <v>4</v>
      </c>
      <c r="BR222" s="20">
        <f>Data!BV222-Data!EC222</f>
        <v>-69</v>
      </c>
      <c r="BS222" s="20">
        <f>Data!BW222-Data!ED222</f>
        <v>-161</v>
      </c>
      <c r="BT222" s="20">
        <f>Data!BX222-Data!EE222</f>
        <v>-144</v>
      </c>
      <c r="BU222" s="20">
        <f>Data!BY222-Data!EF222</f>
        <v>7</v>
      </c>
      <c r="BV222" s="20">
        <f>Data!BZ222-Data!EG222</f>
        <v>-20</v>
      </c>
      <c r="BW222" s="20">
        <f>Data!CA222-Data!EH222</f>
        <v>-71.500000000000014</v>
      </c>
      <c r="BX222" s="20">
        <f>Data!CB222-Data!EI222</f>
        <v>-134</v>
      </c>
      <c r="BY222" s="20">
        <f>Data!CC222-Data!EJ222</f>
        <v>-181</v>
      </c>
      <c r="BZ222" s="20">
        <f>Data!EK222</f>
        <v>11551.41</v>
      </c>
      <c r="CA222" s="20">
        <f>Data!EL222</f>
        <v>11327.800000000001</v>
      </c>
      <c r="CB222" s="20">
        <f>Data!EM222</f>
        <v>75.910909090909087</v>
      </c>
      <c r="CC222" s="20">
        <f>Data!EN222</f>
        <v>109.48875000000001</v>
      </c>
      <c r="CD222" s="20">
        <f>Data!EO222</f>
        <v>10.613200000000001</v>
      </c>
      <c r="CE222" s="20">
        <f>Data!EP222</f>
        <v>153.374</v>
      </c>
      <c r="CF222" s="50">
        <f>IF(ISBLANK(Data!EQ222), "", Data!EQ222)</f>
        <v>74</v>
      </c>
      <c r="CG222" s="50">
        <f>IF(ISBLANK(Data!ER222), "", Data!ER222)</f>
        <v>70</v>
      </c>
      <c r="CH222" s="61" t="str">
        <f>IF(ISBLANK(Data!ES222), "", Data!ES222)</f>
        <v>Belmont</v>
      </c>
      <c r="CI222" s="61">
        <f>IF(ISBLANK(Data!ET222), "", Data!ET222)</f>
        <v>144</v>
      </c>
    </row>
    <row r="223" spans="1:87" x14ac:dyDescent="0.45">
      <c r="A223" s="50">
        <f>IF(ISBLANK(Data!A223), "", Data!A223)</f>
        <v>45280</v>
      </c>
      <c r="B223" s="50" t="str">
        <f>IF(ISBLANK(Data!B223), "", Data!B223)</f>
        <v>UC Santa Barbara</v>
      </c>
      <c r="C223" s="50">
        <f>IF(ISBLANK(Data!C223), "", Data!C223)</f>
        <v>315</v>
      </c>
      <c r="D223" s="50" t="str">
        <f>IF(ISBLANK(Data!D223), "", Data!D223)</f>
        <v>Howard</v>
      </c>
      <c r="E223" s="50">
        <f>IF(ISBLANK(Data!E223), "", Data!E223)</f>
        <v>115</v>
      </c>
      <c r="F223" s="50" t="str">
        <f>IF(ISBLANK(Data!F223), "", Data!F223)</f>
        <v>N</v>
      </c>
      <c r="G223" s="50" t="str">
        <f>IF(ISBLANK(Data!G223), "", Data!G223)</f>
        <v>UC Santa Barbara</v>
      </c>
      <c r="H223" s="50" t="str">
        <f>IF(ISBLANK(Data!H223), "", Data!H223)</f>
        <v>Howard</v>
      </c>
      <c r="I223" s="50" t="str">
        <f>IF(ISBLANK(Data!I223), "", Data!I223)</f>
        <v>UC Santa Barbara</v>
      </c>
      <c r="J223" s="50" t="str">
        <f>IF(ISBLANK(Data!J223), "", Data!J223)</f>
        <v>Howard</v>
      </c>
      <c r="K223" s="50" t="str">
        <f>IF(ISBLANK(Data!K223), "", Data!K223)</f>
        <v>UC Santa Barbara</v>
      </c>
      <c r="L223" s="50" t="str">
        <f>IF(ISBLANK(Data!L223), "", Data!L223)</f>
        <v>Howard</v>
      </c>
      <c r="M223" s="50" t="str">
        <f>IF(ISBLANK(Data!M223), "", Data!M223)</f>
        <v>UCSB</v>
      </c>
      <c r="N223" s="50" t="str">
        <f>IF(ISBLANK(Data!N223), "", Data!N223)</f>
        <v>Howard</v>
      </c>
      <c r="O223" s="50" t="str">
        <f>IF(ISBLANK(Data!O223), "", Data!O223)</f>
        <v>UCSB</v>
      </c>
      <c r="P223" s="50" t="str">
        <f>IF(ISBLANK(Data!P223), "", Data!P223)</f>
        <v>Howard</v>
      </c>
      <c r="Q223" s="50" t="str">
        <f>IF(ISBLANK(Data!Q223), "", Data!Q223)</f>
        <v>UC Santa Barbara</v>
      </c>
      <c r="R223" s="50" t="str">
        <f>IF(ISBLANK(Data!R223), "", Data!R223)</f>
        <v>Howard</v>
      </c>
      <c r="S223" s="20">
        <f>Data!W223-Data!CD223</f>
        <v>0.33333333333333398</v>
      </c>
      <c r="T223" s="20">
        <f>Data!X223-Data!CE223</f>
        <v>7.19</v>
      </c>
      <c r="U223" s="20">
        <f>Data!Y223-Data!CF223</f>
        <v>1.2999999999999972</v>
      </c>
      <c r="V223" s="20">
        <f>Data!Z223-Data!CG223</f>
        <v>-5.8999999999999915</v>
      </c>
      <c r="W223" s="20">
        <f>Data!AA223-Data!CH223</f>
        <v>0.20000000000000284</v>
      </c>
      <c r="X223" s="20">
        <f>Data!AB223-Data!CI223</f>
        <v>0.1</v>
      </c>
      <c r="Y223" s="20">
        <f>Data!AC223-Data!CJ223</f>
        <v>-1.49</v>
      </c>
      <c r="Z223" s="20">
        <f>Data!AD223-Data!CK223</f>
        <v>-0.79999999999999716</v>
      </c>
      <c r="AA223" s="20">
        <f>Data!AE223-Data!CL223</f>
        <v>0.60000000000000853</v>
      </c>
      <c r="AB223" s="20">
        <f>Data!AF223-Data!CM223</f>
        <v>-1.49</v>
      </c>
      <c r="AC223" s="20">
        <f>Data!AG223-Data!CN223</f>
        <v>-1.7999999999999972</v>
      </c>
      <c r="AD223" s="20">
        <f>Data!AH223-Data!CO223</f>
        <v>-6</v>
      </c>
      <c r="AE223" s="20">
        <f>Data!AI223-Data!CP223</f>
        <v>0.10970000000000002</v>
      </c>
      <c r="AF223" s="20">
        <f>Data!AJ223-Data!CQ223</f>
        <v>4</v>
      </c>
      <c r="AG223" s="20">
        <f>Data!AK223-Data!CR223</f>
        <v>0.29090909090909101</v>
      </c>
      <c r="AH223" s="20">
        <f>Data!AL223-Data!CS223</f>
        <v>118</v>
      </c>
      <c r="AI223" s="20">
        <f>Data!AM223-Data!CT223</f>
        <v>4.92</v>
      </c>
      <c r="AJ223" s="20">
        <f>Data!AN223-Data!CU223</f>
        <v>-0.29000000000000004</v>
      </c>
      <c r="AK223" s="20">
        <f>Data!AO223-Data!CV223</f>
        <v>-194</v>
      </c>
      <c r="AL223" s="20">
        <f>Data!AP223-Data!CW223</f>
        <v>-271</v>
      </c>
      <c r="AM223" s="20">
        <f>Data!AQ223-Data!CX223</f>
        <v>-166</v>
      </c>
      <c r="AN223" s="20">
        <f>Data!AR223-Data!CY223</f>
        <v>4.9999999999999989E-2</v>
      </c>
      <c r="AO223" s="20">
        <f>Data!AS223-Data!CZ223</f>
        <v>-39</v>
      </c>
      <c r="AP223" s="20">
        <f>Data!AT223-Data!DA223</f>
        <v>-106</v>
      </c>
      <c r="AQ223" s="20">
        <f>Data!AU223-Data!DB223</f>
        <v>-1.0000000000000009E-3</v>
      </c>
      <c r="AR223" s="20">
        <f>Data!AV223-Data!DC223</f>
        <v>-53</v>
      </c>
      <c r="AS223" s="20">
        <f>Data!AW223-Data!DD223</f>
        <v>-68</v>
      </c>
      <c r="AT223" s="20">
        <f>Data!AX223-Data!DE223</f>
        <v>-1.4000000000000012E-2</v>
      </c>
      <c r="AU223" s="20">
        <f>Data!AY223-Data!DF223</f>
        <v>-33</v>
      </c>
      <c r="AV223" s="20">
        <f>Data!AZ223-Data!DG223</f>
        <v>1.675324675324676</v>
      </c>
      <c r="AW223" s="20">
        <f>Data!BA223-Data!DH223</f>
        <v>-77</v>
      </c>
      <c r="AX223" s="20">
        <f>Data!BB223-Data!DI223</f>
        <v>11.753246753246749</v>
      </c>
      <c r="AY223" s="20">
        <f>Data!BC223-Data!DJ223</f>
        <v>-27</v>
      </c>
      <c r="AZ223" s="20">
        <f>Data!BD223-Data!DK223</f>
        <v>-46</v>
      </c>
      <c r="BA223" s="20">
        <f>Data!BE223-Data!DL223</f>
        <v>-1</v>
      </c>
      <c r="BB223" s="20">
        <f>Data!BF223-Data!DM223</f>
        <v>-76</v>
      </c>
      <c r="BC223" s="20">
        <f>Data!BG223-Data!DN223</f>
        <v>-115</v>
      </c>
      <c r="BD223" s="20">
        <f>Data!BH223-Data!DO223</f>
        <v>4.2000000000000028</v>
      </c>
      <c r="BE223" s="20">
        <f>Data!BI223-Data!DP223</f>
        <v>-4.1110000000000042</v>
      </c>
      <c r="BF223" s="20">
        <f>Data!BJ223-Data!DQ223</f>
        <v>8.3060000000000009</v>
      </c>
      <c r="BG223" s="20">
        <f>Data!BK223-Data!DR223</f>
        <v>0.28700000000000003</v>
      </c>
      <c r="BH223" s="20">
        <f>Data!BL223-Data!DS223</f>
        <v>-2.8329999999999984</v>
      </c>
      <c r="BI223" s="20">
        <f>Data!BM223-Data!DT223</f>
        <v>-0.12000000000000005</v>
      </c>
      <c r="BJ223" s="20">
        <f>Data!BN223-Data!DU223</f>
        <v>-4.6000000000000014</v>
      </c>
      <c r="BK223" s="20">
        <f>Data!BO223-Data!DV223</f>
        <v>-0.39999999999999858</v>
      </c>
      <c r="BL223" s="20">
        <f>Data!BP223-Data!DW223</f>
        <v>0.89999999999999991</v>
      </c>
      <c r="BM223" s="20">
        <f>Data!BQ223-Data!DX223</f>
        <v>-2.833333333333333</v>
      </c>
      <c r="BN223" s="20">
        <f>Data!BR223-Data!DY223</f>
        <v>-6.1</v>
      </c>
      <c r="BO223" s="20">
        <f>Data!BS223-Data!DZ223</f>
        <v>-167</v>
      </c>
      <c r="BP223" s="20">
        <f>Data!BT223-Data!EA223</f>
        <v>0.11200000000000004</v>
      </c>
      <c r="BQ223" s="20">
        <f>Data!BU223-Data!EB223</f>
        <v>-2</v>
      </c>
      <c r="BR223" s="20">
        <f>Data!BV223-Data!EC223</f>
        <v>-103</v>
      </c>
      <c r="BS223" s="20">
        <f>Data!BW223-Data!ED223</f>
        <v>-143</v>
      </c>
      <c r="BT223" s="20">
        <f>Data!BX223-Data!EE223</f>
        <v>-127</v>
      </c>
      <c r="BU223" s="20">
        <f>Data!BY223-Data!EF223</f>
        <v>4</v>
      </c>
      <c r="BV223" s="20">
        <f>Data!BZ223-Data!EG223</f>
        <v>-94</v>
      </c>
      <c r="BW223" s="20">
        <f>Data!CA223-Data!EH223</f>
        <v>-85.899999999999991</v>
      </c>
      <c r="BX223" s="20">
        <f>Data!CB223-Data!EI223</f>
        <v>-177</v>
      </c>
      <c r="BY223" s="20">
        <f>Data!CC223-Data!EJ223</f>
        <v>-138</v>
      </c>
      <c r="BZ223" s="20">
        <f>Data!EK223</f>
        <v>11801.02</v>
      </c>
      <c r="CA223" s="20">
        <f>Data!EL223</f>
        <v>11035.380000000001</v>
      </c>
      <c r="CB223" s="20">
        <f>Data!EM223</f>
        <v>95.666666666666657</v>
      </c>
      <c r="CC223" s="20">
        <f>Data!EN223</f>
        <v>67.331999999999994</v>
      </c>
      <c r="CD223" s="20">
        <f>Data!EO223</f>
        <v>10.4199</v>
      </c>
      <c r="CE223" s="20">
        <f>Data!EP223</f>
        <v>175.45</v>
      </c>
      <c r="CF223" s="50">
        <f>IF(ISBLANK(Data!EQ223), "", Data!EQ223)</f>
        <v>94</v>
      </c>
      <c r="CG223" s="50">
        <f>IF(ISBLANK(Data!ER223), "", Data!ER223)</f>
        <v>81</v>
      </c>
      <c r="CH223" s="61" t="str">
        <f>IF(ISBLANK(Data!ES223), "", Data!ES223)</f>
        <v>UC Santa Barbara</v>
      </c>
      <c r="CI223" s="61">
        <f>IF(ISBLANK(Data!ET223), "", Data!ET223)</f>
        <v>175</v>
      </c>
    </row>
    <row r="224" spans="1:87" x14ac:dyDescent="0.45">
      <c r="A224" s="50">
        <f>IF(ISBLANK(Data!A224), "", Data!A224)</f>
        <v>45280</v>
      </c>
      <c r="B224" s="50" t="str">
        <f>IF(ISBLANK(Data!B224), "", Data!B224)</f>
        <v>Utah Valley</v>
      </c>
      <c r="C224" s="50">
        <f>IF(ISBLANK(Data!C224), "", Data!C224)</f>
        <v>332</v>
      </c>
      <c r="D224" s="50" t="str">
        <f>IF(ISBLANK(Data!D224), "", Data!D224)</f>
        <v>Liberty</v>
      </c>
      <c r="E224" s="50">
        <f>IF(ISBLANK(Data!E224), "", Data!E224)</f>
        <v>142</v>
      </c>
      <c r="F224" s="50" t="str">
        <f>IF(ISBLANK(Data!F224), "", Data!F224)</f>
        <v>N</v>
      </c>
      <c r="G224" s="50" t="str">
        <f>IF(ISBLANK(Data!G224), "", Data!G224)</f>
        <v>Utah Valley</v>
      </c>
      <c r="H224" s="50" t="str">
        <f>IF(ISBLANK(Data!H224), "", Data!H224)</f>
        <v>Liberty</v>
      </c>
      <c r="I224" s="50" t="str">
        <f>IF(ISBLANK(Data!I224), "", Data!I224)</f>
        <v>Utah Valley</v>
      </c>
      <c r="J224" s="50" t="str">
        <f>IF(ISBLANK(Data!J224), "", Data!J224)</f>
        <v>Liberty</v>
      </c>
      <c r="K224" s="50" t="str">
        <f>IF(ISBLANK(Data!K224), "", Data!K224)</f>
        <v>Utah Valley</v>
      </c>
      <c r="L224" s="50" t="str">
        <f>IF(ISBLANK(Data!L224), "", Data!L224)</f>
        <v>Liberty</v>
      </c>
      <c r="M224" s="50" t="str">
        <f>IF(ISBLANK(Data!M224), "", Data!M224)</f>
        <v>Utah Valley</v>
      </c>
      <c r="N224" s="50" t="str">
        <f>IF(ISBLANK(Data!N224), "", Data!N224)</f>
        <v>Liberty</v>
      </c>
      <c r="O224" s="50" t="str">
        <f>IF(ISBLANK(Data!O224), "", Data!O224)</f>
        <v>Utah Valley</v>
      </c>
      <c r="P224" s="50" t="str">
        <f>IF(ISBLANK(Data!P224), "", Data!P224)</f>
        <v>Liberty</v>
      </c>
      <c r="Q224" s="50" t="str">
        <f>IF(ISBLANK(Data!Q224), "", Data!Q224)</f>
        <v>Utah Valley</v>
      </c>
      <c r="R224" s="50" t="str">
        <f>IF(ISBLANK(Data!R224), "", Data!R224)</f>
        <v>Liberty</v>
      </c>
      <c r="S224" s="20">
        <f>Data!W224-Data!CD224</f>
        <v>-0.20454545454545503</v>
      </c>
      <c r="T224" s="20">
        <f>Data!X224-Data!CE224</f>
        <v>-12.33</v>
      </c>
      <c r="U224" s="20">
        <f>Data!Y224-Data!CF224</f>
        <v>-12.5</v>
      </c>
      <c r="V224" s="20">
        <f>Data!Z224-Data!CG224</f>
        <v>-9.9999999999994316E-2</v>
      </c>
      <c r="W224" s="20">
        <f>Data!AA224-Data!CH224</f>
        <v>3.5</v>
      </c>
      <c r="X224" s="20">
        <f>Data!AB224-Data!CI224</f>
        <v>6.6000000000000003E-2</v>
      </c>
      <c r="Y224" s="20">
        <f>Data!AC224-Data!CJ224</f>
        <v>3.96</v>
      </c>
      <c r="Z224" s="20">
        <f>Data!AD224-Data!CK224</f>
        <v>1.6999999999999886</v>
      </c>
      <c r="AA224" s="20">
        <f>Data!AE224-Data!CL224</f>
        <v>-2.2999999999999972</v>
      </c>
      <c r="AB224" s="20">
        <f>Data!AF224-Data!CM224</f>
        <v>5.4099999999999993</v>
      </c>
      <c r="AC224" s="20">
        <f>Data!AG224-Data!CN224</f>
        <v>-13</v>
      </c>
      <c r="AD224" s="20">
        <f>Data!AH224-Data!CO224</f>
        <v>0</v>
      </c>
      <c r="AE224" s="20">
        <f>Data!AI224-Data!CP224</f>
        <v>-0.33259999999999995</v>
      </c>
      <c r="AF224" s="20">
        <f>Data!AJ224-Data!CQ224</f>
        <v>-2.2000000000000002</v>
      </c>
      <c r="AG224" s="20">
        <f>Data!AK224-Data!CR224</f>
        <v>-0.25000000000000006</v>
      </c>
      <c r="AH224" s="20">
        <f>Data!AL224-Data!CS224</f>
        <v>-127</v>
      </c>
      <c r="AI224" s="20">
        <f>Data!AM224-Data!CT224</f>
        <v>-12.459999999999999</v>
      </c>
      <c r="AJ224" s="20">
        <f>Data!AN224-Data!CU224</f>
        <v>1.56</v>
      </c>
      <c r="AK224" s="20">
        <f>Data!AO224-Data!CV224</f>
        <v>-197</v>
      </c>
      <c r="AL224" s="20">
        <f>Data!AP224-Data!CW224</f>
        <v>30</v>
      </c>
      <c r="AM224" s="20">
        <f>Data!AQ224-Data!CX224</f>
        <v>-112</v>
      </c>
      <c r="AN224" s="20">
        <f>Data!AR224-Data!CY224</f>
        <v>-3.5999999999999976E-2</v>
      </c>
      <c r="AO224" s="20">
        <f>Data!AS224-Data!CZ224</f>
        <v>-74</v>
      </c>
      <c r="AP224" s="20">
        <f>Data!AT224-Data!DA224</f>
        <v>-144</v>
      </c>
      <c r="AQ224" s="20">
        <f>Data!AU224-Data!DB224</f>
        <v>-9.5000000000000029E-2</v>
      </c>
      <c r="AR224" s="20">
        <f>Data!AV224-Data!DC224</f>
        <v>29</v>
      </c>
      <c r="AS224" s="20">
        <f>Data!AW224-Data!DD224</f>
        <v>44</v>
      </c>
      <c r="AT224" s="20">
        <f>Data!AX224-Data!DE224</f>
        <v>-2.0000000000000018E-3</v>
      </c>
      <c r="AU224" s="20">
        <f>Data!AY224-Data!DF224</f>
        <v>-47</v>
      </c>
      <c r="AV224" s="20">
        <f>Data!AZ224-Data!DG224</f>
        <v>-3.7111111111111104</v>
      </c>
      <c r="AW224" s="20">
        <f>Data!BA224-Data!DH224</f>
        <v>-88</v>
      </c>
      <c r="AX224" s="20">
        <f>Data!BB224-Data!DI224</f>
        <v>-4.62222222222222</v>
      </c>
      <c r="AY224" s="20">
        <f>Data!BC224-Data!DJ224</f>
        <v>-48</v>
      </c>
      <c r="AZ224" s="20">
        <f>Data!BD224-Data!DK224</f>
        <v>14</v>
      </c>
      <c r="BA224" s="20">
        <f>Data!BE224-Data!DL224</f>
        <v>21</v>
      </c>
      <c r="BB224" s="20">
        <f>Data!BF224-Data!DM224</f>
        <v>28</v>
      </c>
      <c r="BC224" s="20">
        <f>Data!BG224-Data!DN224</f>
        <v>28</v>
      </c>
      <c r="BD224" s="20">
        <f>Data!BH224-Data!DO224</f>
        <v>-10.700000000000003</v>
      </c>
      <c r="BE224" s="20">
        <f>Data!BI224-Data!DP224</f>
        <v>8.1059999999999945</v>
      </c>
      <c r="BF224" s="20">
        <f>Data!BJ224-Data!DQ224</f>
        <v>-18.809999999999999</v>
      </c>
      <c r="BG224" s="20">
        <f>Data!BK224-Data!DR224</f>
        <v>-0.74399999999999999</v>
      </c>
      <c r="BH224" s="20">
        <f>Data!BL224-Data!DS224</f>
        <v>3.3640000000000008</v>
      </c>
      <c r="BI224" s="20">
        <f>Data!BM224-Data!DT224</f>
        <v>-1.9000000000000017E-2</v>
      </c>
      <c r="BJ224" s="20">
        <f>Data!BN224-Data!DU224</f>
        <v>-10.5</v>
      </c>
      <c r="BK224" s="20">
        <f>Data!BO224-Data!DV224</f>
        <v>5.3000000000000007</v>
      </c>
      <c r="BL224" s="20">
        <f>Data!BP224-Data!DW224</f>
        <v>2.1</v>
      </c>
      <c r="BM224" s="20">
        <f>Data!BQ224-Data!DX224</f>
        <v>1.7575757575757578</v>
      </c>
      <c r="BN224" s="20">
        <f>Data!BR224-Data!DY224</f>
        <v>3.8000000000000007</v>
      </c>
      <c r="BO224" s="20">
        <f>Data!BS224-Data!DZ224</f>
        <v>53</v>
      </c>
      <c r="BP224" s="20">
        <f>Data!BT224-Data!EA224</f>
        <v>-3.2999999999999918E-2</v>
      </c>
      <c r="BQ224" s="20">
        <f>Data!BU224-Data!EB224</f>
        <v>-1</v>
      </c>
      <c r="BR224" s="20">
        <f>Data!BV224-Data!EC224</f>
        <v>103</v>
      </c>
      <c r="BS224" s="20">
        <f>Data!BW224-Data!ED224</f>
        <v>47</v>
      </c>
      <c r="BT224" s="20">
        <f>Data!BX224-Data!EE224</f>
        <v>100</v>
      </c>
      <c r="BU224" s="20">
        <f>Data!BY224-Data!EF224</f>
        <v>209</v>
      </c>
      <c r="BV224" s="20">
        <f>Data!BZ224-Data!EG224</f>
        <v>101</v>
      </c>
      <c r="BW224" s="20">
        <f>Data!CA224-Data!EH224</f>
        <v>88.199999999999989</v>
      </c>
      <c r="BX224" s="20">
        <f>Data!CB224-Data!EI224</f>
        <v>53</v>
      </c>
      <c r="BY224" s="20">
        <f>Data!CC224-Data!EJ224</f>
        <v>84</v>
      </c>
      <c r="BZ224" s="20">
        <f>Data!EK224</f>
        <v>10039.950000000001</v>
      </c>
      <c r="CA224" s="20">
        <f>Data!EL224</f>
        <v>11284.960000000001</v>
      </c>
      <c r="CB224" s="20">
        <f>Data!EM224</f>
        <v>65.941333333333333</v>
      </c>
      <c r="CC224" s="20">
        <f>Data!EN224</f>
        <v>63.81818181818182</v>
      </c>
      <c r="CD224" s="20">
        <f>Data!EO224</f>
        <v>11.961600000000001</v>
      </c>
      <c r="CE224" s="20">
        <f>Data!EP224</f>
        <v>112.56</v>
      </c>
      <c r="CF224" s="50">
        <f>IF(ISBLANK(Data!EQ224), "", Data!EQ224)</f>
        <v>63</v>
      </c>
      <c r="CG224" s="50">
        <f>IF(ISBLANK(Data!ER224), "", Data!ER224)</f>
        <v>79</v>
      </c>
      <c r="CH224" s="61" t="str">
        <f>IF(ISBLANK(Data!ES224), "", Data!ES224)</f>
        <v>Liberty</v>
      </c>
      <c r="CI224" s="61">
        <f>IF(ISBLANK(Data!ET224), "", Data!ET224)</f>
        <v>142</v>
      </c>
    </row>
    <row r="225" spans="1:87" x14ac:dyDescent="0.45">
      <c r="A225" s="50">
        <f>IF(ISBLANK(Data!A225), "", Data!A225)</f>
        <v>45281</v>
      </c>
      <c r="B225" s="50" t="str">
        <f>IF(ISBLANK(Data!B225), "", Data!B225)</f>
        <v>Youngstown St.</v>
      </c>
      <c r="C225" s="50">
        <f>IF(ISBLANK(Data!C225), "", Data!C225)</f>
        <v>362</v>
      </c>
      <c r="D225" s="50" t="str">
        <f>IF(ISBLANK(Data!D225), "", Data!D225)</f>
        <v>Navy</v>
      </c>
      <c r="E225" s="50">
        <f>IF(ISBLANK(Data!E225), "", Data!E225)</f>
        <v>189</v>
      </c>
      <c r="F225" s="50" t="str">
        <f>IF(ISBLANK(Data!F225), "", Data!F225)</f>
        <v>N</v>
      </c>
      <c r="G225" s="50" t="str">
        <f>IF(ISBLANK(Data!G225), "", Data!G225)</f>
        <v>Youngstown St.</v>
      </c>
      <c r="H225" s="50" t="str">
        <f>IF(ISBLANK(Data!H225), "", Data!H225)</f>
        <v>Navy</v>
      </c>
      <c r="I225" s="50" t="str">
        <f>IF(ISBLANK(Data!I225), "", Data!I225)</f>
        <v>Youngstown St.</v>
      </c>
      <c r="J225" s="50" t="str">
        <f>IF(ISBLANK(Data!J225), "", Data!J225)</f>
        <v>Navy</v>
      </c>
      <c r="K225" s="50" t="str">
        <f>IF(ISBLANK(Data!K225), "", Data!K225)</f>
        <v>Youngstown State</v>
      </c>
      <c r="L225" s="50" t="str">
        <f>IF(ISBLANK(Data!L225), "", Data!L225)</f>
        <v>Navy</v>
      </c>
      <c r="M225" s="50" t="str">
        <f>IF(ISBLANK(Data!M225), "", Data!M225)</f>
        <v>Youngs St</v>
      </c>
      <c r="N225" s="50" t="str">
        <f>IF(ISBLANK(Data!N225), "", Data!N225)</f>
        <v>Navy</v>
      </c>
      <c r="O225" s="50" t="str">
        <f>IF(ISBLANK(Data!O225), "", Data!O225)</f>
        <v>Youngstown St.</v>
      </c>
      <c r="P225" s="50" t="str">
        <f>IF(ISBLANK(Data!P225), "", Data!P225)</f>
        <v>Navy</v>
      </c>
      <c r="Q225" s="50" t="str">
        <f>IF(ISBLANK(Data!Q225), "", Data!Q225)</f>
        <v>Youngstown State</v>
      </c>
      <c r="R225" s="50" t="str">
        <f>IF(ISBLANK(Data!R225), "", Data!R225)</f>
        <v>Navy</v>
      </c>
      <c r="S225" s="20">
        <f>Data!W225-Data!CD225</f>
        <v>0.41666666666666702</v>
      </c>
      <c r="T225" s="20">
        <f>Data!X225-Data!CE225</f>
        <v>11.719999999999999</v>
      </c>
      <c r="U225" s="20">
        <f>Data!Y225-Data!CF225</f>
        <v>10.600000000000009</v>
      </c>
      <c r="V225" s="20">
        <f>Data!Z225-Data!CG225</f>
        <v>-1.1999999999999886</v>
      </c>
      <c r="W225" s="20">
        <f>Data!AA225-Data!CH225</f>
        <v>3.8999999999999915</v>
      </c>
      <c r="X225" s="20">
        <f>Data!AB225-Data!CI225</f>
        <v>0.31</v>
      </c>
      <c r="Y225" s="20">
        <f>Data!AC225-Data!CJ225</f>
        <v>8</v>
      </c>
      <c r="Z225" s="20">
        <f>Data!AD225-Data!CK225</f>
        <v>7.5</v>
      </c>
      <c r="AA225" s="20">
        <f>Data!AE225-Data!CL225</f>
        <v>-0.59999999999999432</v>
      </c>
      <c r="AB225" s="20">
        <f>Data!AF225-Data!CM225</f>
        <v>11.120000000000001</v>
      </c>
      <c r="AC225" s="20">
        <f>Data!AG225-Data!CN225</f>
        <v>12.5</v>
      </c>
      <c r="AD225" s="20">
        <f>Data!AH225-Data!CO225</f>
        <v>1.7999999999999972</v>
      </c>
      <c r="AE225" s="20">
        <f>Data!AI225-Data!CP225</f>
        <v>0.27549999999999997</v>
      </c>
      <c r="AF225" s="20">
        <f>Data!AJ225-Data!CQ225</f>
        <v>3.9</v>
      </c>
      <c r="AG225" s="20">
        <f>Data!AK225-Data!CR225</f>
        <v>0.48749999999999999</v>
      </c>
      <c r="AH225" s="20">
        <f>Data!AL225-Data!CS225</f>
        <v>212</v>
      </c>
      <c r="AI225" s="20">
        <f>Data!AM225-Data!CT225</f>
        <v>7.46</v>
      </c>
      <c r="AJ225" s="20">
        <f>Data!AN225-Data!CU225</f>
        <v>5.71</v>
      </c>
      <c r="AK225" s="20">
        <f>Data!AO225-Data!CV225</f>
        <v>377</v>
      </c>
      <c r="AL225" s="20">
        <f>Data!AP225-Data!CW225</f>
        <v>262</v>
      </c>
      <c r="AM225" s="20">
        <f>Data!AQ225-Data!CX225</f>
        <v>243</v>
      </c>
      <c r="AN225" s="20">
        <f>Data!AR225-Data!CY225</f>
        <v>7.5000000000000011E-2</v>
      </c>
      <c r="AO225" s="20">
        <f>Data!AS225-Data!CZ225</f>
        <v>53</v>
      </c>
      <c r="AP225" s="20">
        <f>Data!AT225-Data!DA225</f>
        <v>121</v>
      </c>
      <c r="AQ225" s="20">
        <f>Data!AU225-Data!DB225</f>
        <v>6.5000000000000002E-2</v>
      </c>
      <c r="AR225" s="20">
        <f>Data!AV225-Data!DC225</f>
        <v>14</v>
      </c>
      <c r="AS225" s="20">
        <f>Data!AW225-Data!DD225</f>
        <v>20</v>
      </c>
      <c r="AT225" s="20">
        <f>Data!AX225-Data!DE225</f>
        <v>-3.0000000000000027E-3</v>
      </c>
      <c r="AU225" s="20">
        <f>Data!AY225-Data!DF225</f>
        <v>37</v>
      </c>
      <c r="AV225" s="20">
        <f>Data!AZ225-Data!DG225</f>
        <v>4.625</v>
      </c>
      <c r="AW225" s="20">
        <f>Data!BA225-Data!DH225</f>
        <v>166</v>
      </c>
      <c r="AX225" s="20">
        <f>Data!BB225-Data!DI225</f>
        <v>20.75</v>
      </c>
      <c r="AY225" s="20">
        <f>Data!BC225-Data!DJ225</f>
        <v>75</v>
      </c>
      <c r="AZ225" s="20">
        <f>Data!BD225-Data!DK225</f>
        <v>1</v>
      </c>
      <c r="BA225" s="20">
        <f>Data!BE225-Data!DL225</f>
        <v>42</v>
      </c>
      <c r="BB225" s="20">
        <f>Data!BF225-Data!DM225</f>
        <v>35</v>
      </c>
      <c r="BC225" s="20">
        <f>Data!BG225-Data!DN225</f>
        <v>8</v>
      </c>
      <c r="BD225" s="20">
        <f>Data!BH225-Data!DO225</f>
        <v>14.5</v>
      </c>
      <c r="BE225" s="20">
        <f>Data!BI225-Data!DP225</f>
        <v>6.3890000000000029</v>
      </c>
      <c r="BF225" s="20">
        <f>Data!BJ225-Data!DQ225</f>
        <v>8.1389999999999993</v>
      </c>
      <c r="BG225" s="20">
        <f>Data!BK225-Data!DR225</f>
        <v>0.26600000000000001</v>
      </c>
      <c r="BH225" s="20">
        <f>Data!BL225-Data!DS225</f>
        <v>-5.5999999999999162E-2</v>
      </c>
      <c r="BI225" s="20">
        <f>Data!BM225-Data!DT225</f>
        <v>-0.17099999999999993</v>
      </c>
      <c r="BJ225" s="20">
        <f>Data!BN225-Data!DU225</f>
        <v>4.5999999999999979</v>
      </c>
      <c r="BK225" s="20">
        <f>Data!BO225-Data!DV225</f>
        <v>-3.1999999999999993</v>
      </c>
      <c r="BL225" s="20">
        <f>Data!BP225-Data!DW225</f>
        <v>3.2</v>
      </c>
      <c r="BM225" s="20">
        <f>Data!BQ225-Data!DX225</f>
        <v>-2.0555555555555554</v>
      </c>
      <c r="BN225" s="20">
        <f>Data!BR225-Data!DY225</f>
        <v>-4.3000000000000007</v>
      </c>
      <c r="BO225" s="20">
        <f>Data!BS225-Data!DZ225</f>
        <v>-248</v>
      </c>
      <c r="BP225" s="20">
        <f>Data!BT225-Data!EA225</f>
        <v>0.17900000000000005</v>
      </c>
      <c r="BQ225" s="20">
        <f>Data!BU225-Data!EB225</f>
        <v>4</v>
      </c>
      <c r="BR225" s="20">
        <f>Data!BV225-Data!EC225</f>
        <v>-172</v>
      </c>
      <c r="BS225" s="20">
        <f>Data!BW225-Data!ED225</f>
        <v>-139</v>
      </c>
      <c r="BT225" s="20">
        <f>Data!BX225-Data!EE225</f>
        <v>-229</v>
      </c>
      <c r="BU225" s="20">
        <f>Data!BY225-Data!EF225</f>
        <v>-134</v>
      </c>
      <c r="BV225" s="20">
        <f>Data!BZ225-Data!EG225</f>
        <v>-149</v>
      </c>
      <c r="BW225" s="20">
        <f>Data!CA225-Data!EH225</f>
        <v>-136.5</v>
      </c>
      <c r="BX225" s="20">
        <f>Data!CB225-Data!EI225</f>
        <v>-247</v>
      </c>
      <c r="BY225" s="20">
        <f>Data!CC225-Data!EJ225</f>
        <v>-157</v>
      </c>
      <c r="BZ225" s="20">
        <f>Data!EK225</f>
        <v>10867.64</v>
      </c>
      <c r="CA225" s="20">
        <f>Data!EL225</f>
        <v>9656.32</v>
      </c>
      <c r="CB225" s="20">
        <f>Data!EM225</f>
        <v>101.23788888888889</v>
      </c>
      <c r="CC225" s="20">
        <f>Data!EN225</f>
        <v>77.278499999999994</v>
      </c>
      <c r="CD225" s="20">
        <f>Data!EO225</f>
        <v>11.253</v>
      </c>
      <c r="CE225" s="20">
        <f>Data!EP225</f>
        <v>128.69399999999999</v>
      </c>
      <c r="CF225" s="50">
        <f>IF(ISBLANK(Data!EQ225), "", Data!EQ225)</f>
        <v>75</v>
      </c>
      <c r="CG225" s="50">
        <f>IF(ISBLANK(Data!ER225), "", Data!ER225)</f>
        <v>65</v>
      </c>
      <c r="CH225" s="61" t="str">
        <f>IF(ISBLANK(Data!ES225), "", Data!ES225)</f>
        <v>Youngstown St.</v>
      </c>
      <c r="CI225" s="61">
        <f>IF(ISBLANK(Data!ET225), "", Data!ET225)</f>
        <v>140</v>
      </c>
    </row>
    <row r="226" spans="1:87" x14ac:dyDescent="0.45">
      <c r="A226" s="50">
        <f>IF(ISBLANK(Data!A226), "", Data!A226)</f>
        <v>45281</v>
      </c>
      <c r="B226" s="50" t="str">
        <f>IF(ISBLANK(Data!B226), "", Data!B226)</f>
        <v>Temple</v>
      </c>
      <c r="C226" s="50">
        <f>IF(ISBLANK(Data!C226), "", Data!C226)</f>
        <v>292</v>
      </c>
      <c r="D226" s="50" t="str">
        <f>IF(ISBLANK(Data!D226), "", Data!D226)</f>
        <v>Nevada</v>
      </c>
      <c r="E226" s="50">
        <f>IF(ISBLANK(Data!E226), "", Data!E226)</f>
        <v>192</v>
      </c>
      <c r="F226" s="50" t="str">
        <f>IF(ISBLANK(Data!F226), "", Data!F226)</f>
        <v>Y</v>
      </c>
      <c r="G226" s="50" t="str">
        <f>IF(ISBLANK(Data!G226), "", Data!G226)</f>
        <v>Temple</v>
      </c>
      <c r="H226" s="50" t="str">
        <f>IF(ISBLANK(Data!H226), "", Data!H226)</f>
        <v>Nevada</v>
      </c>
      <c r="I226" s="50" t="str">
        <f>IF(ISBLANK(Data!I226), "", Data!I226)</f>
        <v>Temple</v>
      </c>
      <c r="J226" s="50" t="str">
        <f>IF(ISBLANK(Data!J226), "", Data!J226)</f>
        <v>Nevada</v>
      </c>
      <c r="K226" s="50" t="str">
        <f>IF(ISBLANK(Data!K226), "", Data!K226)</f>
        <v>Temple</v>
      </c>
      <c r="L226" s="50" t="str">
        <f>IF(ISBLANK(Data!L226), "", Data!L226)</f>
        <v>Nevada</v>
      </c>
      <c r="M226" s="50" t="str">
        <f>IF(ISBLANK(Data!M226), "", Data!M226)</f>
        <v>Temple</v>
      </c>
      <c r="N226" s="50" t="str">
        <f>IF(ISBLANK(Data!N226), "", Data!N226)</f>
        <v>Nevada</v>
      </c>
      <c r="O226" s="50" t="str">
        <f>IF(ISBLANK(Data!O226), "", Data!O226)</f>
        <v>Temple</v>
      </c>
      <c r="P226" s="50" t="str">
        <f>IF(ISBLANK(Data!P226), "", Data!P226)</f>
        <v>Nevada</v>
      </c>
      <c r="Q226" s="50" t="str">
        <f>IF(ISBLANK(Data!Q226), "", Data!Q226)</f>
        <v>Temple</v>
      </c>
      <c r="R226" s="50" t="str">
        <f>IF(ISBLANK(Data!R226), "", Data!R226)</f>
        <v>Nevada</v>
      </c>
      <c r="S226" s="20">
        <f>Data!W226-Data!CD226</f>
        <v>-0.30000000000000004</v>
      </c>
      <c r="T226" s="20">
        <f>Data!X226-Data!CE226</f>
        <v>-12.76</v>
      </c>
      <c r="U226" s="20">
        <f>Data!Y226-Data!CF226</f>
        <v>-2.5999999999999943</v>
      </c>
      <c r="V226" s="20">
        <f>Data!Z226-Data!CG226</f>
        <v>10.200000000000003</v>
      </c>
      <c r="W226" s="20">
        <f>Data!AA226-Data!CH226</f>
        <v>0.20000000000000284</v>
      </c>
      <c r="X226" s="20">
        <f>Data!AB226-Data!CI226</f>
        <v>-0.11499999999999999</v>
      </c>
      <c r="Y226" s="20">
        <f>Data!AC226-Data!CJ226</f>
        <v>1.1000000000000001</v>
      </c>
      <c r="Z226" s="20">
        <f>Data!AD226-Data!CK226</f>
        <v>-1.0999999999999943</v>
      </c>
      <c r="AA226" s="20">
        <f>Data!AE226-Data!CL226</f>
        <v>-2.2999999999999972</v>
      </c>
      <c r="AB226" s="20">
        <f>Data!AF226-Data!CM226</f>
        <v>1.1000000000000001</v>
      </c>
      <c r="AC226" s="20">
        <f>Data!AG226-Data!CN226</f>
        <v>-3.5</v>
      </c>
      <c r="AD226" s="20">
        <f>Data!AH226-Data!CO226</f>
        <v>9.5</v>
      </c>
      <c r="AE226" s="20">
        <f>Data!AI226-Data!CP226</f>
        <v>-0.30069999999999997</v>
      </c>
      <c r="AF226" s="20">
        <f>Data!AJ226-Data!CQ226</f>
        <v>-3.1</v>
      </c>
      <c r="AG226" s="20">
        <f>Data!AK226-Data!CR226</f>
        <v>-0.3322222222222222</v>
      </c>
      <c r="AH226" s="20">
        <f>Data!AL226-Data!CS226</f>
        <v>-163</v>
      </c>
      <c r="AI226" s="20">
        <f>Data!AM226-Data!CT226</f>
        <v>-11.09</v>
      </c>
      <c r="AJ226" s="20">
        <f>Data!AN226-Data!CU226</f>
        <v>0.62000000000000011</v>
      </c>
      <c r="AK226" s="20">
        <f>Data!AO226-Data!CV226</f>
        <v>4</v>
      </c>
      <c r="AL226" s="20">
        <f>Data!AP226-Data!CW226</f>
        <v>93</v>
      </c>
      <c r="AM226" s="20">
        <f>Data!AQ226-Data!CX226</f>
        <v>79</v>
      </c>
      <c r="AN226" s="20">
        <f>Data!AR226-Data!CY226</f>
        <v>-6.6000000000000003E-2</v>
      </c>
      <c r="AO226" s="20">
        <f>Data!AS226-Data!CZ226</f>
        <v>31</v>
      </c>
      <c r="AP226" s="20">
        <f>Data!AT226-Data!DA226</f>
        <v>107</v>
      </c>
      <c r="AQ226" s="20">
        <f>Data!AU226-Data!DB226</f>
        <v>-1.3000000000000012E-2</v>
      </c>
      <c r="AR226" s="20">
        <f>Data!AV226-Data!DC226</f>
        <v>-15</v>
      </c>
      <c r="AS226" s="20">
        <f>Data!AW226-Data!DD226</f>
        <v>-28</v>
      </c>
      <c r="AT226" s="20">
        <f>Data!AX226-Data!DE226</f>
        <v>2.200000000000002E-2</v>
      </c>
      <c r="AU226" s="20">
        <f>Data!AY226-Data!DF226</f>
        <v>45</v>
      </c>
      <c r="AV226" s="20">
        <f>Data!AZ226-Data!DG226</f>
        <v>5.9888888888888889</v>
      </c>
      <c r="AW226" s="20">
        <f>Data!BA226-Data!DH226</f>
        <v>17</v>
      </c>
      <c r="AX226" s="20">
        <f>Data!BB226-Data!DI226</f>
        <v>6.1555555555555586</v>
      </c>
      <c r="AY226" s="20">
        <f>Data!BC226-Data!DJ226</f>
        <v>-24</v>
      </c>
      <c r="AZ226" s="20">
        <f>Data!BD226-Data!DK226</f>
        <v>28</v>
      </c>
      <c r="BA226" s="20">
        <f>Data!BE226-Data!DL226</f>
        <v>-6</v>
      </c>
      <c r="BB226" s="20">
        <f>Data!BF226-Data!DM226</f>
        <v>9</v>
      </c>
      <c r="BC226" s="20">
        <f>Data!BG226-Data!DN226</f>
        <v>-8</v>
      </c>
      <c r="BD226" s="20">
        <f>Data!BH226-Data!DO226</f>
        <v>0.40000000000000568</v>
      </c>
      <c r="BE226" s="20">
        <f>Data!BI226-Data!DP226</f>
        <v>9.2999999999999972</v>
      </c>
      <c r="BF226" s="20">
        <f>Data!BJ226-Data!DQ226</f>
        <v>-8.8999999999999986</v>
      </c>
      <c r="BG226" s="20">
        <f>Data!BK226-Data!DR226</f>
        <v>-0.3620000000000001</v>
      </c>
      <c r="BH226" s="20">
        <f>Data!BL226-Data!DS226</f>
        <v>0.90000000000000036</v>
      </c>
      <c r="BI226" s="20">
        <f>Data!BM226-Data!DT226</f>
        <v>0.22099999999999997</v>
      </c>
      <c r="BJ226" s="20">
        <f>Data!BN226-Data!DU226</f>
        <v>10.7</v>
      </c>
      <c r="BK226" s="20">
        <f>Data!BO226-Data!DV226</f>
        <v>-2.8000000000000007</v>
      </c>
      <c r="BL226" s="20">
        <f>Data!BP226-Data!DW226</f>
        <v>-0.60000000000000009</v>
      </c>
      <c r="BM226" s="20">
        <f>Data!BQ226-Data!DX226</f>
        <v>2.8000000000000007</v>
      </c>
      <c r="BN226" s="20">
        <f>Data!BR226-Data!DY226</f>
        <v>-0.80000000000000071</v>
      </c>
      <c r="BO226" s="20">
        <f>Data!BS226-Data!DZ226</f>
        <v>78</v>
      </c>
      <c r="BP226" s="20">
        <f>Data!BT226-Data!EA226</f>
        <v>-6.899999999999995E-2</v>
      </c>
      <c r="BQ226" s="20">
        <f>Data!BU226-Data!EB226</f>
        <v>-2</v>
      </c>
      <c r="BR226" s="20">
        <f>Data!BV226-Data!EC226</f>
        <v>97</v>
      </c>
      <c r="BS226" s="20">
        <f>Data!BW226-Data!ED226</f>
        <v>105</v>
      </c>
      <c r="BT226" s="20">
        <f>Data!BX226-Data!EE226</f>
        <v>117</v>
      </c>
      <c r="BU226" s="20">
        <f>Data!BY226-Data!EF226</f>
        <v>111</v>
      </c>
      <c r="BV226" s="20">
        <f>Data!BZ226-Data!EG226</f>
        <v>106</v>
      </c>
      <c r="BW226" s="20">
        <f>Data!CA226-Data!EH226</f>
        <v>89</v>
      </c>
      <c r="BX226" s="20">
        <f>Data!CB226-Data!EI226</f>
        <v>78</v>
      </c>
      <c r="BY226" s="20">
        <f>Data!CC226-Data!EJ226</f>
        <v>139</v>
      </c>
      <c r="BZ226" s="20">
        <f>Data!EK226</f>
        <v>10243.200000000001</v>
      </c>
      <c r="CA226" s="20">
        <f>Data!EL226</f>
        <v>11607.66</v>
      </c>
      <c r="CB226" s="20">
        <f>Data!EM226</f>
        <v>53.55</v>
      </c>
      <c r="CC226" s="20">
        <f>Data!EN226</f>
        <v>75.84</v>
      </c>
      <c r="CD226" s="20">
        <f>Data!EO226</f>
        <v>12.286299999999999</v>
      </c>
      <c r="CE226" s="20">
        <f>Data!EP226</f>
        <v>132.57300000000001</v>
      </c>
      <c r="CF226" s="50">
        <f>IF(ISBLANK(Data!EQ226), "", Data!EQ226)</f>
        <v>56</v>
      </c>
      <c r="CG226" s="50">
        <f>IF(ISBLANK(Data!ER226), "", Data!ER226)</f>
        <v>80</v>
      </c>
      <c r="CH226" s="61" t="str">
        <f>IF(ISBLANK(Data!ES226), "", Data!ES226)</f>
        <v>Nevada</v>
      </c>
      <c r="CI226" s="61">
        <f>IF(ISBLANK(Data!ET226), "", Data!ET226)</f>
        <v>136</v>
      </c>
    </row>
    <row r="227" spans="1:87" x14ac:dyDescent="0.45">
      <c r="A227" s="50">
        <f>IF(ISBLANK(Data!A227), "", Data!A227)</f>
        <v>45281</v>
      </c>
      <c r="B227" s="50" t="str">
        <f>IF(ISBLANK(Data!B227), "", Data!B227)</f>
        <v>Old Dominion</v>
      </c>
      <c r="C227" s="50">
        <f>IF(ISBLANK(Data!C227), "", Data!C227)</f>
        <v>223</v>
      </c>
      <c r="D227" s="50" t="str">
        <f>IF(ISBLANK(Data!D227), "", Data!D227)</f>
        <v>TCU</v>
      </c>
      <c r="E227" s="50">
        <f>IF(ISBLANK(Data!E227), "", Data!E227)</f>
        <v>291</v>
      </c>
      <c r="F227" s="50" t="str">
        <f>IF(ISBLANK(Data!F227), "", Data!F227)</f>
        <v>Y</v>
      </c>
      <c r="G227" s="50" t="str">
        <f>IF(ISBLANK(Data!G227), "", Data!G227)</f>
        <v>Old Dominion</v>
      </c>
      <c r="H227" s="50" t="str">
        <f>IF(ISBLANK(Data!H227), "", Data!H227)</f>
        <v>TCU</v>
      </c>
      <c r="I227" s="50" t="str">
        <f>IF(ISBLANK(Data!I227), "", Data!I227)</f>
        <v>Old Dominion</v>
      </c>
      <c r="J227" s="50" t="str">
        <f>IF(ISBLANK(Data!J227), "", Data!J227)</f>
        <v>TCU</v>
      </c>
      <c r="K227" s="50" t="str">
        <f>IF(ISBLANK(Data!K227), "", Data!K227)</f>
        <v>Old Dominion</v>
      </c>
      <c r="L227" s="50" t="str">
        <f>IF(ISBLANK(Data!L227), "", Data!L227)</f>
        <v>TCU</v>
      </c>
      <c r="M227" s="50" t="str">
        <f>IF(ISBLANK(Data!M227), "", Data!M227)</f>
        <v>Old Dominion</v>
      </c>
      <c r="N227" s="50" t="str">
        <f>IF(ISBLANK(Data!N227), "", Data!N227)</f>
        <v>TX Christian</v>
      </c>
      <c r="O227" s="50" t="str">
        <f>IF(ISBLANK(Data!O227), "", Data!O227)</f>
        <v>Old Dominion</v>
      </c>
      <c r="P227" s="50" t="str">
        <f>IF(ISBLANK(Data!P227), "", Data!P227)</f>
        <v>TCU</v>
      </c>
      <c r="Q227" s="50" t="str">
        <f>IF(ISBLANK(Data!Q227), "", Data!Q227)</f>
        <v>Old Dominion</v>
      </c>
      <c r="R227" s="50" t="str">
        <f>IF(ISBLANK(Data!R227), "", Data!R227)</f>
        <v>TCU</v>
      </c>
      <c r="S227" s="20">
        <f>Data!W227-Data!CD227</f>
        <v>-0.55555555555555602</v>
      </c>
      <c r="T227" s="20">
        <f>Data!X227-Data!CE227</f>
        <v>-21.28</v>
      </c>
      <c r="U227" s="20">
        <f>Data!Y227-Data!CF227</f>
        <v>-9.3999999999999915</v>
      </c>
      <c r="V227" s="20">
        <f>Data!Z227-Data!CG227</f>
        <v>11.900000000000006</v>
      </c>
      <c r="W227" s="20">
        <f>Data!AA227-Data!CH227</f>
        <v>-4.2999999999999972</v>
      </c>
      <c r="X227" s="20">
        <f>Data!AB227-Data!CI227</f>
        <v>6.6000000000000003E-2</v>
      </c>
      <c r="Y227" s="20">
        <f>Data!AC227-Data!CJ227</f>
        <v>14.55</v>
      </c>
      <c r="Z227" s="20">
        <f>Data!AD227-Data!CK227</f>
        <v>9.2999999999999972</v>
      </c>
      <c r="AA227" s="20">
        <f>Data!AE227-Data!CL227</f>
        <v>-5.2000000000000028</v>
      </c>
      <c r="AB227" s="20">
        <f>Data!AF227-Data!CM227</f>
        <v>14.55</v>
      </c>
      <c r="AC227" s="20">
        <f>Data!AG227-Data!CN227</f>
        <v>-10.700000000000003</v>
      </c>
      <c r="AD227" s="20">
        <f>Data!AH227-Data!CO227</f>
        <v>10.299999999999997</v>
      </c>
      <c r="AE227" s="20">
        <f>Data!AI227-Data!CP227</f>
        <v>-0.49229999999999996</v>
      </c>
      <c r="AF227" s="20">
        <f>Data!AJ227-Data!CQ227</f>
        <v>-4.3</v>
      </c>
      <c r="AG227" s="20">
        <f>Data!AK227-Data!CR227</f>
        <v>-0.53333333333333333</v>
      </c>
      <c r="AH227" s="20">
        <f>Data!AL227-Data!CS227</f>
        <v>-297</v>
      </c>
      <c r="AI227" s="20">
        <f>Data!AM227-Data!CT227</f>
        <v>-18.25</v>
      </c>
      <c r="AJ227" s="20">
        <f>Data!AN227-Data!CU227</f>
        <v>10.35</v>
      </c>
      <c r="AK227" s="20">
        <f>Data!AO227-Data!CV227</f>
        <v>-162</v>
      </c>
      <c r="AL227" s="20">
        <f>Data!AP227-Data!CW227</f>
        <v>74</v>
      </c>
      <c r="AM227" s="20">
        <f>Data!AQ227-Data!CX227</f>
        <v>-26</v>
      </c>
      <c r="AN227" s="20">
        <f>Data!AR227-Data!CY227</f>
        <v>-7.5000000000000011E-2</v>
      </c>
      <c r="AO227" s="20">
        <f>Data!AS227-Data!CZ227</f>
        <v>3</v>
      </c>
      <c r="AP227" s="20">
        <f>Data!AT227-Data!DA227</f>
        <v>3</v>
      </c>
      <c r="AQ227" s="20">
        <f>Data!AU227-Data!DB227</f>
        <v>1.100000000000001E-2</v>
      </c>
      <c r="AR227" s="20">
        <f>Data!AV227-Data!DC227</f>
        <v>-55</v>
      </c>
      <c r="AS227" s="20">
        <f>Data!AW227-Data!DD227</f>
        <v>-61</v>
      </c>
      <c r="AT227" s="20">
        <f>Data!AX227-Data!DE227</f>
        <v>-6.899999999999995E-2</v>
      </c>
      <c r="AU227" s="20">
        <f>Data!AY227-Data!DF227</f>
        <v>-13</v>
      </c>
      <c r="AV227" s="20">
        <f>Data!AZ227-Data!DG227</f>
        <v>-0.11111111111111072</v>
      </c>
      <c r="AW227" s="20">
        <f>Data!BA227-Data!DH227</f>
        <v>-39</v>
      </c>
      <c r="AX227" s="20">
        <f>Data!BB227-Data!DI227</f>
        <v>4.1666666666664298E-2</v>
      </c>
      <c r="AY227" s="20">
        <f>Data!BC227-Data!DJ227</f>
        <v>-92</v>
      </c>
      <c r="AZ227" s="20">
        <f>Data!BD227-Data!DK227</f>
        <v>-41</v>
      </c>
      <c r="BA227" s="20">
        <f>Data!BE227-Data!DL227</f>
        <v>-22</v>
      </c>
      <c r="BB227" s="20">
        <f>Data!BF227-Data!DM227</f>
        <v>-15</v>
      </c>
      <c r="BC227" s="20">
        <f>Data!BG227-Data!DN227</f>
        <v>10</v>
      </c>
      <c r="BD227" s="20">
        <f>Data!BH227-Data!DO227</f>
        <v>-18</v>
      </c>
      <c r="BE227" s="20">
        <f>Data!BI227-Data!DP227</f>
        <v>8.2220000000000084</v>
      </c>
      <c r="BF227" s="20">
        <f>Data!BJ227-Data!DQ227</f>
        <v>-26.222000000000001</v>
      </c>
      <c r="BG227" s="20">
        <f>Data!BK227-Data!DR227</f>
        <v>-0.68799999999999994</v>
      </c>
      <c r="BH227" s="20">
        <f>Data!BL227-Data!DS227</f>
        <v>-1.6660000000000004</v>
      </c>
      <c r="BI227" s="20">
        <f>Data!BM227-Data!DT227</f>
        <v>-0.27599999999999991</v>
      </c>
      <c r="BJ227" s="20">
        <f>Data!BN227-Data!DU227</f>
        <v>0.30000000000000071</v>
      </c>
      <c r="BK227" s="20">
        <f>Data!BO227-Data!DV227</f>
        <v>-6.8000000000000007</v>
      </c>
      <c r="BL227" s="20">
        <f>Data!BP227-Data!DW227</f>
        <v>-2.4000000000000004</v>
      </c>
      <c r="BM227" s="20">
        <f>Data!BQ227-Data!DX227</f>
        <v>-4.5555555555555562</v>
      </c>
      <c r="BN227" s="20">
        <f>Data!BR227-Data!DY227</f>
        <v>1.0999999999999979</v>
      </c>
      <c r="BO227" s="20">
        <f>Data!BS227-Data!DZ227</f>
        <v>50</v>
      </c>
      <c r="BP227" s="20">
        <f>Data!BT227-Data!EA227</f>
        <v>-3.8000000000000034E-2</v>
      </c>
      <c r="BQ227" s="20">
        <f>Data!BU227-Data!EB227</f>
        <v>6</v>
      </c>
      <c r="BR227" s="20">
        <f>Data!BV227-Data!EC227</f>
        <v>192</v>
      </c>
      <c r="BS227" s="20">
        <f>Data!BW227-Data!ED227</f>
        <v>160</v>
      </c>
      <c r="BT227" s="20">
        <f>Data!BX227-Data!EE227</f>
        <v>195</v>
      </c>
      <c r="BU227" s="20">
        <f>Data!BY227-Data!EF227</f>
        <v>202</v>
      </c>
      <c r="BV227" s="20">
        <f>Data!BZ227-Data!EG227</f>
        <v>194</v>
      </c>
      <c r="BW227" s="20">
        <f>Data!CA227-Data!EH227</f>
        <v>149.19999999999999</v>
      </c>
      <c r="BX227" s="20">
        <f>Data!CB227-Data!EI227</f>
        <v>51</v>
      </c>
      <c r="BY227" s="20">
        <f>Data!CC227-Data!EJ227</f>
        <v>143</v>
      </c>
      <c r="BZ227" s="20">
        <f>Data!EK227</f>
        <v>9738.24</v>
      </c>
      <c r="CA227" s="20">
        <f>Data!EL227</f>
        <v>11962.6</v>
      </c>
      <c r="CB227" s="20">
        <f>Data!EM227</f>
        <v>126.94088888888891</v>
      </c>
      <c r="CC227" s="20">
        <f>Data!EN227</f>
        <v>89.873333333333335</v>
      </c>
      <c r="CD227" s="20">
        <f>Data!EO227</f>
        <v>14.081099999999999</v>
      </c>
      <c r="CE227" s="20">
        <f>Data!EP227</f>
        <v>108.072</v>
      </c>
      <c r="CF227" s="50">
        <f>IF(ISBLANK(Data!EQ227), "", Data!EQ227)</f>
        <v>87</v>
      </c>
      <c r="CG227" s="50">
        <f>IF(ISBLANK(Data!ER227), "", Data!ER227)</f>
        <v>111</v>
      </c>
      <c r="CH227" s="61" t="str">
        <f>IF(ISBLANK(Data!ES227), "", Data!ES227)</f>
        <v>TCU</v>
      </c>
      <c r="CI227" s="61">
        <f>IF(ISBLANK(Data!ET227), "", Data!ET227)</f>
        <v>198</v>
      </c>
    </row>
    <row r="228" spans="1:87" x14ac:dyDescent="0.45">
      <c r="A228" s="50">
        <f>IF(ISBLANK(Data!A228), "", Data!A228)</f>
        <v>45281</v>
      </c>
      <c r="B228" s="50" t="str">
        <f>IF(ISBLANK(Data!B228), "", Data!B228)</f>
        <v>Louisville</v>
      </c>
      <c r="C228" s="50">
        <f>IF(ISBLANK(Data!C228), "", Data!C228)</f>
        <v>152</v>
      </c>
      <c r="D228" s="50" t="str">
        <f>IF(ISBLANK(Data!D228), "", Data!D228)</f>
        <v>Kentucky</v>
      </c>
      <c r="E228" s="50">
        <f>IF(ISBLANK(Data!E228), "", Data!E228)</f>
        <v>135</v>
      </c>
      <c r="F228" s="50" t="str">
        <f>IF(ISBLANK(Data!F228), "", Data!F228)</f>
        <v>N</v>
      </c>
      <c r="G228" s="50" t="str">
        <f>IF(ISBLANK(Data!G228), "", Data!G228)</f>
        <v>Louisville</v>
      </c>
      <c r="H228" s="50" t="str">
        <f>IF(ISBLANK(Data!H228), "", Data!H228)</f>
        <v>Kent St.</v>
      </c>
      <c r="I228" s="50" t="str">
        <f>IF(ISBLANK(Data!I228), "", Data!I228)</f>
        <v>Louisville</v>
      </c>
      <c r="J228" s="50" t="str">
        <f>IF(ISBLANK(Data!J228), "", Data!J228)</f>
        <v>Kent St.</v>
      </c>
      <c r="K228" s="50" t="str">
        <f>IF(ISBLANK(Data!K228), "", Data!K228)</f>
        <v>Louisville</v>
      </c>
      <c r="L228" s="50" t="str">
        <f>IF(ISBLANK(Data!L228), "", Data!L228)</f>
        <v>Kent State</v>
      </c>
      <c r="M228" s="50" t="str">
        <f>IF(ISBLANK(Data!M228), "", Data!M228)</f>
        <v>Louisville</v>
      </c>
      <c r="N228" s="50" t="str">
        <f>IF(ISBLANK(Data!N228), "", Data!N228)</f>
        <v>Kent St</v>
      </c>
      <c r="O228" s="50" t="str">
        <f>IF(ISBLANK(Data!O228), "", Data!O228)</f>
        <v>Louisville</v>
      </c>
      <c r="P228" s="50" t="str">
        <f>IF(ISBLANK(Data!P228), "", Data!P228)</f>
        <v>Kent St.</v>
      </c>
      <c r="Q228" s="50" t="str">
        <f>IF(ISBLANK(Data!Q228), "", Data!Q228)</f>
        <v>Louisville</v>
      </c>
      <c r="R228" s="50" t="str">
        <f>IF(ISBLANK(Data!R228), "", Data!R228)</f>
        <v>Kent State</v>
      </c>
      <c r="S228" s="20">
        <f>Data!W228-Data!CD228</f>
        <v>-0.40151515151515099</v>
      </c>
      <c r="T228" s="20">
        <f>Data!X228-Data!CE228</f>
        <v>-22.43</v>
      </c>
      <c r="U228" s="20">
        <f>Data!Y228-Data!CF228</f>
        <v>-14.300000000000011</v>
      </c>
      <c r="V228" s="20">
        <f>Data!Z228-Data!CG228</f>
        <v>8.2000000000000028</v>
      </c>
      <c r="W228" s="20">
        <f>Data!AA228-Data!CH228</f>
        <v>-3.1000000000000085</v>
      </c>
      <c r="X228" s="20">
        <f>Data!AB228-Data!CI228</f>
        <v>-2.5000000000000001E-2</v>
      </c>
      <c r="Y228" s="20">
        <f>Data!AC228-Data!CJ228</f>
        <v>-2.94</v>
      </c>
      <c r="Z228" s="20">
        <f>Data!AD228-Data!CK228</f>
        <v>-1.7999999999999972</v>
      </c>
      <c r="AA228" s="20">
        <f>Data!AE228-Data!CL228</f>
        <v>1.0999999999999943</v>
      </c>
      <c r="AB228" s="20">
        <f>Data!AF228-Data!CM228</f>
        <v>-4.88</v>
      </c>
      <c r="AC228" s="20">
        <f>Data!AG228-Data!CN228</f>
        <v>-6</v>
      </c>
      <c r="AD228" s="20">
        <f>Data!AH228-Data!CO228</f>
        <v>5.1000000000000085</v>
      </c>
      <c r="AE228" s="20">
        <f>Data!AI228-Data!CP228</f>
        <v>-0.28409999999999996</v>
      </c>
      <c r="AF228" s="20">
        <f>Data!AJ228-Data!CQ228</f>
        <v>-2.5999999999999996</v>
      </c>
      <c r="AG228" s="20">
        <f>Data!AK228-Data!CR228</f>
        <v>-0.22454545454545455</v>
      </c>
      <c r="AH228" s="20">
        <f>Data!AL228-Data!CS228</f>
        <v>-112</v>
      </c>
      <c r="AI228" s="20">
        <f>Data!AM228-Data!CT228</f>
        <v>-7.7900000000000009</v>
      </c>
      <c r="AJ228" s="20">
        <f>Data!AN228-Data!CU228</f>
        <v>-2.3899999999999997</v>
      </c>
      <c r="AK228" s="20">
        <f>Data!AO228-Data!CV228</f>
        <v>-18</v>
      </c>
      <c r="AL228" s="20">
        <f>Data!AP228-Data!CW228</f>
        <v>96</v>
      </c>
      <c r="AM228" s="20">
        <f>Data!AQ228-Data!CX228</f>
        <v>54</v>
      </c>
      <c r="AN228" s="20">
        <f>Data!AR228-Data!CY228</f>
        <v>-4.4000000000000039E-2</v>
      </c>
      <c r="AO228" s="20">
        <f>Data!AS228-Data!CZ228</f>
        <v>-27</v>
      </c>
      <c r="AP228" s="20">
        <f>Data!AT228-Data!DA228</f>
        <v>-37</v>
      </c>
      <c r="AQ228" s="20">
        <f>Data!AU228-Data!DB228</f>
        <v>-6.4000000000000001E-2</v>
      </c>
      <c r="AR228" s="20">
        <f>Data!AV228-Data!DC228</f>
        <v>23</v>
      </c>
      <c r="AS228" s="20">
        <f>Data!AW228-Data!DD228</f>
        <v>44</v>
      </c>
      <c r="AT228" s="20">
        <f>Data!AX228-Data!DE228</f>
        <v>-3.6000000000000032E-2</v>
      </c>
      <c r="AU228" s="20">
        <f>Data!AY228-Data!DF228</f>
        <v>22</v>
      </c>
      <c r="AV228" s="20">
        <f>Data!AZ228-Data!DG228</f>
        <v>0.79090909090909101</v>
      </c>
      <c r="AW228" s="20">
        <f>Data!BA228-Data!DH228</f>
        <v>49</v>
      </c>
      <c r="AX228" s="20">
        <f>Data!BB228-Data!DI228</f>
        <v>0.7181818181818187</v>
      </c>
      <c r="AY228" s="20">
        <f>Data!BC228-Data!DJ228</f>
        <v>-22</v>
      </c>
      <c r="AZ228" s="20">
        <f>Data!BD228-Data!DK228</f>
        <v>-19</v>
      </c>
      <c r="BA228" s="20">
        <f>Data!BE228-Data!DL228</f>
        <v>9</v>
      </c>
      <c r="BB228" s="20">
        <f>Data!BF228-Data!DM228</f>
        <v>1</v>
      </c>
      <c r="BC228" s="20">
        <f>Data!BG228-Data!DN228</f>
        <v>5</v>
      </c>
      <c r="BD228" s="20">
        <f>Data!BH228-Data!DO228</f>
        <v>-8.4000000000000057</v>
      </c>
      <c r="BE228" s="20">
        <f>Data!BI228-Data!DP228</f>
        <v>1.8719999999999999</v>
      </c>
      <c r="BF228" s="20">
        <f>Data!BJ228-Data!DQ228</f>
        <v>-10.288</v>
      </c>
      <c r="BG228" s="20">
        <f>Data!BK228-Data!DR228</f>
        <v>-0.15200000000000002</v>
      </c>
      <c r="BH228" s="20">
        <f>Data!BL228-Data!DS228</f>
        <v>-1.0600000000000005</v>
      </c>
      <c r="BI228" s="20">
        <f>Data!BM228-Data!DT228</f>
        <v>-0.12899999999999995</v>
      </c>
      <c r="BJ228" s="20">
        <f>Data!BN228-Data!DU228</f>
        <v>-5</v>
      </c>
      <c r="BK228" s="20">
        <f>Data!BO228-Data!DV228</f>
        <v>1.6000000000000014</v>
      </c>
      <c r="BL228" s="20">
        <f>Data!BP228-Data!DW228</f>
        <v>0.60000000000000009</v>
      </c>
      <c r="BM228" s="20">
        <f>Data!BQ228-Data!DX228</f>
        <v>-2.25</v>
      </c>
      <c r="BN228" s="20">
        <f>Data!BR228-Data!DY228</f>
        <v>-1.1999999999999993</v>
      </c>
      <c r="BO228" s="20">
        <f>Data!BS228-Data!DZ228</f>
        <v>189</v>
      </c>
      <c r="BP228" s="20">
        <f>Data!BT228-Data!EA228</f>
        <v>-0.12300000000000005</v>
      </c>
      <c r="BQ228" s="20">
        <f>Data!BU228-Data!EB228</f>
        <v>21</v>
      </c>
      <c r="BR228" s="20">
        <f>Data!BV228-Data!EC228</f>
        <v>144</v>
      </c>
      <c r="BS228" s="20">
        <f>Data!BW228-Data!ED228</f>
        <v>170</v>
      </c>
      <c r="BT228" s="20">
        <f>Data!BX228-Data!EE228</f>
        <v>125</v>
      </c>
      <c r="BU228" s="20">
        <f>Data!BY228-Data!EF228</f>
        <v>134</v>
      </c>
      <c r="BV228" s="20">
        <f>Data!BZ228-Data!EG228</f>
        <v>74</v>
      </c>
      <c r="BW228" s="20">
        <f>Data!CA228-Data!EH228</f>
        <v>110.19999999999999</v>
      </c>
      <c r="BX228" s="20">
        <f>Data!CB228-Data!EI228</f>
        <v>189</v>
      </c>
      <c r="BY228" s="20">
        <f>Data!CC228-Data!EJ228</f>
        <v>227</v>
      </c>
      <c r="BZ228" s="20">
        <f>Data!EK228</f>
        <v>10049.199999999999</v>
      </c>
      <c r="CA228" s="20">
        <f>Data!EL228</f>
        <v>12403.080000000002</v>
      </c>
      <c r="CB228" s="20">
        <f>Data!EM228</f>
        <v>101.336</v>
      </c>
      <c r="CC228" s="20">
        <f>Data!EN228</f>
        <v>78.930250000000001</v>
      </c>
      <c r="CD228" s="20">
        <f>Data!EO228</f>
        <v>13.723800000000001</v>
      </c>
      <c r="CE228" s="20">
        <f>Data!EP228</f>
        <v>153.61500000000001</v>
      </c>
      <c r="CF228" s="50">
        <f>IF(ISBLANK(Data!EQ228), "", Data!EQ228)</f>
        <v>76</v>
      </c>
      <c r="CG228" s="50">
        <f>IF(ISBLANK(Data!ER228), "", Data!ER228)</f>
        <v>95</v>
      </c>
      <c r="CH228" s="61" t="str">
        <f>IF(ISBLANK(Data!ES228), "", Data!ES228)</f>
        <v>Kentucky</v>
      </c>
      <c r="CI228" s="61">
        <f>IF(ISBLANK(Data!ET228), "", Data!ET228)</f>
        <v>171</v>
      </c>
    </row>
    <row r="229" spans="1:87" x14ac:dyDescent="0.45">
      <c r="A229" s="50">
        <f>IF(ISBLANK(Data!A229), "", Data!A229)</f>
        <v>45281</v>
      </c>
      <c r="B229" s="50" t="str">
        <f>IF(ISBLANK(Data!B229), "", Data!B229)</f>
        <v>Lafayette</v>
      </c>
      <c r="C229" s="50">
        <f>IF(ISBLANK(Data!C229), "", Data!C229)</f>
        <v>138</v>
      </c>
      <c r="D229" s="50" t="str">
        <f>IF(ISBLANK(Data!D229), "", Data!D229)</f>
        <v>Quinnipiac</v>
      </c>
      <c r="E229" s="50">
        <f>IF(ISBLANK(Data!E229), "", Data!E229)</f>
        <v>241</v>
      </c>
      <c r="F229" s="50" t="str">
        <f>IF(ISBLANK(Data!F229), "", Data!F229)</f>
        <v>N</v>
      </c>
      <c r="G229" s="50" t="str">
        <f>IF(ISBLANK(Data!G229), "", Data!G229)</f>
        <v>Lafayette</v>
      </c>
      <c r="H229" s="50" t="str">
        <f>IF(ISBLANK(Data!H229), "", Data!H229)</f>
        <v>Quinnipiac</v>
      </c>
      <c r="I229" s="50" t="str">
        <f>IF(ISBLANK(Data!I229), "", Data!I229)</f>
        <v>Lafayette</v>
      </c>
      <c r="J229" s="50" t="str">
        <f>IF(ISBLANK(Data!J229), "", Data!J229)</f>
        <v>Quinnipiac</v>
      </c>
      <c r="K229" s="50" t="str">
        <f>IF(ISBLANK(Data!K229), "", Data!K229)</f>
        <v>Lafayette</v>
      </c>
      <c r="L229" s="50" t="str">
        <f>IF(ISBLANK(Data!L229), "", Data!L229)</f>
        <v>Quinnipiac</v>
      </c>
      <c r="M229" s="50" t="str">
        <f>IF(ISBLANK(Data!M229), "", Data!M229)</f>
        <v>Lafayette</v>
      </c>
      <c r="N229" s="50" t="str">
        <f>IF(ISBLANK(Data!N229), "", Data!N229)</f>
        <v>Quinnipiac</v>
      </c>
      <c r="O229" s="50" t="str">
        <f>IF(ISBLANK(Data!O229), "", Data!O229)</f>
        <v>Lafayette</v>
      </c>
      <c r="P229" s="50" t="str">
        <f>IF(ISBLANK(Data!P229), "", Data!P229)</f>
        <v>Quinnipiac</v>
      </c>
      <c r="Q229" s="50" t="str">
        <f>IF(ISBLANK(Data!Q229), "", Data!Q229)</f>
        <v>Lafayette</v>
      </c>
      <c r="R229" s="50" t="str">
        <f>IF(ISBLANK(Data!R229), "", Data!R229)</f>
        <v>Quinnipiac</v>
      </c>
      <c r="S229" s="20">
        <f>Data!W229-Data!CD229</f>
        <v>-0.63636363636363602</v>
      </c>
      <c r="T229" s="20">
        <f>Data!X229-Data!CE229</f>
        <v>-9.16</v>
      </c>
      <c r="U229" s="20">
        <f>Data!Y229-Data!CF229</f>
        <v>-8.5999999999999943</v>
      </c>
      <c r="V229" s="20">
        <f>Data!Z229-Data!CG229</f>
        <v>0.69999999999998863</v>
      </c>
      <c r="W229" s="20">
        <f>Data!AA229-Data!CH229</f>
        <v>-3.1999999999999886</v>
      </c>
      <c r="X229" s="20">
        <f>Data!AB229-Data!CI229</f>
        <v>-0.19</v>
      </c>
      <c r="Y229" s="20">
        <f>Data!AC229-Data!CJ229</f>
        <v>11.58</v>
      </c>
      <c r="Z229" s="20">
        <f>Data!AD229-Data!CK229</f>
        <v>6.9000000000000057</v>
      </c>
      <c r="AA229" s="20">
        <f>Data!AE229-Data!CL229</f>
        <v>-4.5999999999999943</v>
      </c>
      <c r="AB229" s="20">
        <f>Data!AF229-Data!CM229</f>
        <v>13.190000000000001</v>
      </c>
      <c r="AC229" s="20">
        <f>Data!AG229-Data!CN229</f>
        <v>-7.5</v>
      </c>
      <c r="AD229" s="20">
        <f>Data!AH229-Data!CO229</f>
        <v>-0.79999999999999716</v>
      </c>
      <c r="AE229" s="20">
        <f>Data!AI229-Data!CP229</f>
        <v>-0.16529999999999997</v>
      </c>
      <c r="AF229" s="20">
        <f>Data!AJ229-Data!CQ229</f>
        <v>-5.8000000000000007</v>
      </c>
      <c r="AG229" s="20">
        <f>Data!AK229-Data!CR229</f>
        <v>-0.58000000000000007</v>
      </c>
      <c r="AH229" s="20">
        <f>Data!AL229-Data!CS229</f>
        <v>-187</v>
      </c>
      <c r="AI229" s="20">
        <f>Data!AM229-Data!CT229</f>
        <v>-5.3100000000000005</v>
      </c>
      <c r="AJ229" s="20">
        <f>Data!AN229-Data!CU229</f>
        <v>9.59</v>
      </c>
      <c r="AK229" s="20">
        <f>Data!AO229-Data!CV229</f>
        <v>-197</v>
      </c>
      <c r="AL229" s="20">
        <f>Data!AP229-Data!CW229</f>
        <v>4</v>
      </c>
      <c r="AM229" s="20">
        <f>Data!AQ229-Data!CX229</f>
        <v>-15</v>
      </c>
      <c r="AN229" s="20">
        <f>Data!AR229-Data!CY229</f>
        <v>-6.2E-2</v>
      </c>
      <c r="AO229" s="20">
        <f>Data!AS229-Data!CZ229</f>
        <v>-4</v>
      </c>
      <c r="AP229" s="20">
        <f>Data!AT229-Data!DA229</f>
        <v>42</v>
      </c>
      <c r="AQ229" s="20">
        <f>Data!AU229-Data!DB229</f>
        <v>-6.8000000000000005E-2</v>
      </c>
      <c r="AR229" s="20">
        <f>Data!AV229-Data!DC229</f>
        <v>-99</v>
      </c>
      <c r="AS229" s="20">
        <f>Data!AW229-Data!DD229</f>
        <v>-99</v>
      </c>
      <c r="AT229" s="20">
        <f>Data!AX229-Data!DE229</f>
        <v>-0.14300000000000002</v>
      </c>
      <c r="AU229" s="20">
        <f>Data!AY229-Data!DF229</f>
        <v>-4</v>
      </c>
      <c r="AV229" s="20">
        <f>Data!AZ229-Data!DG229</f>
        <v>-0.40000000000000036</v>
      </c>
      <c r="AW229" s="20">
        <f>Data!BA229-Data!DH229</f>
        <v>-53</v>
      </c>
      <c r="AX229" s="20">
        <f>Data!BB229-Data!DI229</f>
        <v>-5.2999999999999972</v>
      </c>
      <c r="AY229" s="20">
        <f>Data!BC229-Data!DJ229</f>
        <v>-20</v>
      </c>
      <c r="AZ229" s="20">
        <f>Data!BD229-Data!DK229</f>
        <v>5</v>
      </c>
      <c r="BA229" s="20">
        <f>Data!BE229-Data!DL229</f>
        <v>-2</v>
      </c>
      <c r="BB229" s="20">
        <f>Data!BF229-Data!DM229</f>
        <v>4</v>
      </c>
      <c r="BC229" s="20">
        <f>Data!BG229-Data!DN229</f>
        <v>11</v>
      </c>
      <c r="BD229" s="20">
        <f>Data!BH229-Data!DO229</f>
        <v>-17.899999999999991</v>
      </c>
      <c r="BE229" s="20">
        <f>Data!BI229-Data!DP229</f>
        <v>0.36400000000000432</v>
      </c>
      <c r="BF229" s="20">
        <f>Data!BJ229-Data!DQ229</f>
        <v>-18.273</v>
      </c>
      <c r="BG229" s="20">
        <f>Data!BK229-Data!DR229</f>
        <v>-0.16700000000000004</v>
      </c>
      <c r="BH229" s="20">
        <f>Data!BL229-Data!DS229</f>
        <v>0.36400000000000077</v>
      </c>
      <c r="BI229" s="20">
        <f>Data!BM229-Data!DT229</f>
        <v>2.0000000000000018E-2</v>
      </c>
      <c r="BJ229" s="20">
        <f>Data!BN229-Data!DU229</f>
        <v>3.8000000000000007</v>
      </c>
      <c r="BK229" s="20">
        <f>Data!BO229-Data!DV229</f>
        <v>-9</v>
      </c>
      <c r="BL229" s="20">
        <f>Data!BP229-Data!DW229</f>
        <v>-9.9999999999999645E-2</v>
      </c>
      <c r="BM229" s="20">
        <f>Data!BQ229-Data!DX229</f>
        <v>0.45454545454545414</v>
      </c>
      <c r="BN229" s="20">
        <f>Data!BR229-Data!DY229</f>
        <v>1</v>
      </c>
      <c r="BO229" s="20">
        <f>Data!BS229-Data!DZ229</f>
        <v>124</v>
      </c>
      <c r="BP229" s="20">
        <f>Data!BT229-Data!EA229</f>
        <v>-8.1999999999999962E-2</v>
      </c>
      <c r="BQ229" s="20">
        <f>Data!BU229-Data!EB229</f>
        <v>4</v>
      </c>
      <c r="BR229" s="20">
        <f>Data!BV229-Data!EC229</f>
        <v>121</v>
      </c>
      <c r="BS229" s="20">
        <f>Data!BW229-Data!ED229</f>
        <v>162</v>
      </c>
      <c r="BT229" s="20">
        <f>Data!BX229-Data!EE229</f>
        <v>214</v>
      </c>
      <c r="BU229" s="20">
        <f>Data!BY229-Data!EF229</f>
        <v>127</v>
      </c>
      <c r="BV229" s="20">
        <f>Data!BZ229-Data!EG229</f>
        <v>74</v>
      </c>
      <c r="BW229" s="20">
        <f>Data!CA229-Data!EH229</f>
        <v>120.30000000000001</v>
      </c>
      <c r="BX229" s="20">
        <f>Data!CB229-Data!EI229</f>
        <v>123</v>
      </c>
      <c r="BY229" s="20">
        <f>Data!CC229-Data!EJ229</f>
        <v>172</v>
      </c>
      <c r="BZ229" s="20">
        <f>Data!EK229</f>
        <v>9770.6600000000017</v>
      </c>
      <c r="CA229" s="20">
        <f>Data!EL229</f>
        <v>10760</v>
      </c>
      <c r="CB229" s="20">
        <f>Data!EM229</f>
        <v>91.73863636363636</v>
      </c>
      <c r="CC229" s="20">
        <f>Data!EN229</f>
        <v>95.207272727272724</v>
      </c>
      <c r="CD229" s="20">
        <f>Data!EO229</f>
        <v>12.9924</v>
      </c>
      <c r="CE229" s="20">
        <f>Data!EP229</f>
        <v>110.05300000000001</v>
      </c>
      <c r="CF229" s="50">
        <f>IF(ISBLANK(Data!EQ229), "", Data!EQ229)</f>
        <v>60</v>
      </c>
      <c r="CG229" s="50">
        <f>IF(ISBLANK(Data!ER229), "", Data!ER229)</f>
        <v>78</v>
      </c>
      <c r="CH229" s="61" t="str">
        <f>IF(ISBLANK(Data!ES229), "", Data!ES229)</f>
        <v>Quinnipiac</v>
      </c>
      <c r="CI229" s="61">
        <f>IF(ISBLANK(Data!ET229), "", Data!ET229)</f>
        <v>138</v>
      </c>
    </row>
    <row r="230" spans="1:87" x14ac:dyDescent="0.45">
      <c r="A230" s="50">
        <f>IF(ISBLANK(Data!A230), "", Data!A230)</f>
        <v>45281</v>
      </c>
      <c r="B230" s="50" t="str">
        <f>IF(ISBLANK(Data!B230), "", Data!B230)</f>
        <v>Cleveland St.</v>
      </c>
      <c r="C230" s="50">
        <f>IF(ISBLANK(Data!C230), "", Data!C230)</f>
        <v>54</v>
      </c>
      <c r="D230" s="50" t="str">
        <f>IF(ISBLANK(Data!D230), "", Data!D230)</f>
        <v>Western Michigan</v>
      </c>
      <c r="E230" s="50">
        <f>IF(ISBLANK(Data!E230), "", Data!E230)</f>
        <v>352</v>
      </c>
      <c r="F230" s="50" t="str">
        <f>IF(ISBLANK(Data!F230), "", Data!F230)</f>
        <v>N</v>
      </c>
      <c r="G230" s="50" t="str">
        <f>IF(ISBLANK(Data!G230), "", Data!G230)</f>
        <v>Cleveland St.</v>
      </c>
      <c r="H230" s="50" t="str">
        <f>IF(ISBLANK(Data!H230), "", Data!H230)</f>
        <v>Western Michigan</v>
      </c>
      <c r="I230" s="50" t="str">
        <f>IF(ISBLANK(Data!I230), "", Data!I230)</f>
        <v>Cleveland St.</v>
      </c>
      <c r="J230" s="50" t="str">
        <f>IF(ISBLANK(Data!J230), "", Data!J230)</f>
        <v>Western Michigan</v>
      </c>
      <c r="K230" s="50" t="str">
        <f>IF(ISBLANK(Data!K230), "", Data!K230)</f>
        <v>Cleveland State</v>
      </c>
      <c r="L230" s="50" t="str">
        <f>IF(ISBLANK(Data!L230), "", Data!L230)</f>
        <v>Western Michigan</v>
      </c>
      <c r="M230" s="50" t="str">
        <f>IF(ISBLANK(Data!M230), "", Data!M230)</f>
        <v>Cleveland St</v>
      </c>
      <c r="N230" s="50" t="str">
        <f>IF(ISBLANK(Data!N230), "", Data!N230)</f>
        <v>W Michigan</v>
      </c>
      <c r="O230" s="50" t="str">
        <f>IF(ISBLANK(Data!O230), "", Data!O230)</f>
        <v>Clev. St.</v>
      </c>
      <c r="P230" s="50" t="str">
        <f>IF(ISBLANK(Data!P230), "", Data!P230)</f>
        <v>W. Michigan</v>
      </c>
      <c r="Q230" s="50" t="str">
        <f>IF(ISBLANK(Data!Q230), "", Data!Q230)</f>
        <v>Cleveland State</v>
      </c>
      <c r="R230" s="50" t="str">
        <f>IF(ISBLANK(Data!R230), "", Data!R230)</f>
        <v>Western Michigan</v>
      </c>
      <c r="S230" s="20">
        <f>Data!W230-Data!CD230</f>
        <v>0.38333333333333303</v>
      </c>
      <c r="T230" s="20">
        <f>Data!X230-Data!CE230</f>
        <v>11.91</v>
      </c>
      <c r="U230" s="20">
        <f>Data!Y230-Data!CF230</f>
        <v>6.7999999999999972</v>
      </c>
      <c r="V230" s="20">
        <f>Data!Z230-Data!CG230</f>
        <v>-5.2000000000000028</v>
      </c>
      <c r="W230" s="20">
        <f>Data!AA230-Data!CH230</f>
        <v>0.70000000000000284</v>
      </c>
      <c r="X230" s="20">
        <f>Data!AB230-Data!CI230</f>
        <v>0</v>
      </c>
      <c r="Y230" s="20">
        <f>Data!AC230-Data!CJ230</f>
        <v>-0.64</v>
      </c>
      <c r="Z230" s="20">
        <f>Data!AD230-Data!CK230</f>
        <v>0.39999999999999147</v>
      </c>
      <c r="AA230" s="20">
        <f>Data!AE230-Data!CL230</f>
        <v>1.1000000000000085</v>
      </c>
      <c r="AB230" s="20">
        <f>Data!AF230-Data!CM230</f>
        <v>0.53</v>
      </c>
      <c r="AC230" s="20">
        <f>Data!AG230-Data!CN230</f>
        <v>6.0999999999999943</v>
      </c>
      <c r="AD230" s="20">
        <f>Data!AH230-Data!CO230</f>
        <v>-5.7999999999999972</v>
      </c>
      <c r="AE230" s="20">
        <f>Data!AI230-Data!CP230</f>
        <v>0.2752</v>
      </c>
      <c r="AF230" s="20">
        <f>Data!AJ230-Data!CQ230</f>
        <v>3.4000000000000004</v>
      </c>
      <c r="AG230" s="20">
        <f>Data!AK230-Data!CR230</f>
        <v>0.36090909090909096</v>
      </c>
      <c r="AH230" s="20">
        <f>Data!AL230-Data!CS230</f>
        <v>187</v>
      </c>
      <c r="AI230" s="20">
        <f>Data!AM230-Data!CT230</f>
        <v>7.86</v>
      </c>
      <c r="AJ230" s="20">
        <f>Data!AN230-Data!CU230</f>
        <v>-1.36</v>
      </c>
      <c r="AK230" s="20">
        <f>Data!AO230-Data!CV230</f>
        <v>247</v>
      </c>
      <c r="AL230" s="20">
        <f>Data!AP230-Data!CW230</f>
        <v>93</v>
      </c>
      <c r="AM230" s="20">
        <f>Data!AQ230-Data!CX230</f>
        <v>147</v>
      </c>
      <c r="AN230" s="20">
        <f>Data!AR230-Data!CY230</f>
        <v>2.200000000000002E-2</v>
      </c>
      <c r="AO230" s="20">
        <f>Data!AS230-Data!CZ230</f>
        <v>11</v>
      </c>
      <c r="AP230" s="20">
        <f>Data!AT230-Data!DA230</f>
        <v>-1</v>
      </c>
      <c r="AQ230" s="20">
        <f>Data!AU230-Data!DB230</f>
        <v>5.1999999999999991E-2</v>
      </c>
      <c r="AR230" s="20">
        <f>Data!AV230-Data!DC230</f>
        <v>82</v>
      </c>
      <c r="AS230" s="20">
        <f>Data!AW230-Data!DD230</f>
        <v>111</v>
      </c>
      <c r="AT230" s="20">
        <f>Data!AX230-Data!DE230</f>
        <v>5.8000000000000052E-2</v>
      </c>
      <c r="AU230" s="20">
        <f>Data!AY230-Data!DF230</f>
        <v>41</v>
      </c>
      <c r="AV230" s="20">
        <f>Data!AZ230-Data!DG230</f>
        <v>2.581818181818182</v>
      </c>
      <c r="AW230" s="20">
        <f>Data!BA230-Data!DH230</f>
        <v>70</v>
      </c>
      <c r="AX230" s="20">
        <f>Data!BB230-Data!DI230</f>
        <v>3.018181818181823</v>
      </c>
      <c r="AY230" s="20">
        <f>Data!BC230-Data!DJ230</f>
        <v>24</v>
      </c>
      <c r="AZ230" s="20">
        <f>Data!BD230-Data!DK230</f>
        <v>57</v>
      </c>
      <c r="BA230" s="20">
        <f>Data!BE230-Data!DL230</f>
        <v>39</v>
      </c>
      <c r="BB230" s="20">
        <f>Data!BF230-Data!DM230</f>
        <v>4</v>
      </c>
      <c r="BC230" s="20">
        <f>Data!BG230-Data!DN230</f>
        <v>61</v>
      </c>
      <c r="BD230" s="20">
        <f>Data!BH230-Data!DO230</f>
        <v>9.7000000000000028</v>
      </c>
      <c r="BE230" s="20">
        <f>Data!BI230-Data!DP230</f>
        <v>-4.5499999999999972</v>
      </c>
      <c r="BF230" s="20">
        <f>Data!BJ230-Data!DQ230</f>
        <v>14.25</v>
      </c>
      <c r="BG230" s="20">
        <f>Data!BK230-Data!DR230</f>
        <v>0.14699999999999991</v>
      </c>
      <c r="BH230" s="20">
        <f>Data!BL230-Data!DS230</f>
        <v>-1.9499999999999993</v>
      </c>
      <c r="BI230" s="20">
        <f>Data!BM230-Data!DT230</f>
        <v>0.39199999999999996</v>
      </c>
      <c r="BJ230" s="20">
        <f>Data!BN230-Data!DU230</f>
        <v>-3.8000000000000007</v>
      </c>
      <c r="BK230" s="20">
        <f>Data!BO230-Data!DV230</f>
        <v>6.3999999999999986</v>
      </c>
      <c r="BL230" s="20">
        <f>Data!BP230-Data!DW230</f>
        <v>2.9</v>
      </c>
      <c r="BM230" s="20">
        <f>Data!BQ230-Data!DX230</f>
        <v>3.7666666666666657</v>
      </c>
      <c r="BN230" s="20">
        <f>Data!BR230-Data!DY230</f>
        <v>2.3000000000000007</v>
      </c>
      <c r="BO230" s="20">
        <f>Data!BS230-Data!DZ230</f>
        <v>-169</v>
      </c>
      <c r="BP230" s="20">
        <f>Data!BT230-Data!EA230</f>
        <v>0.11100000000000004</v>
      </c>
      <c r="BQ230" s="20">
        <f>Data!BU230-Data!EB230</f>
        <v>-5</v>
      </c>
      <c r="BR230" s="20">
        <f>Data!BV230-Data!EC230</f>
        <v>-121</v>
      </c>
      <c r="BS230" s="20">
        <f>Data!BW230-Data!ED230</f>
        <v>-185</v>
      </c>
      <c r="BT230" s="20">
        <f>Data!BX230-Data!EE230</f>
        <v>-164</v>
      </c>
      <c r="BU230" s="20">
        <f>Data!BY230-Data!EF230</f>
        <v>-177</v>
      </c>
      <c r="BV230" s="20">
        <f>Data!BZ230-Data!EG230</f>
        <v>-144</v>
      </c>
      <c r="BW230" s="20">
        <f>Data!CA230-Data!EH230</f>
        <v>-145.80000000000001</v>
      </c>
      <c r="BX230" s="20">
        <f>Data!CB230-Data!EI230</f>
        <v>-166</v>
      </c>
      <c r="BY230" s="20">
        <f>Data!CC230-Data!EJ230</f>
        <v>-221</v>
      </c>
      <c r="BZ230" s="20">
        <f>Data!EK230</f>
        <v>11711.04</v>
      </c>
      <c r="CA230" s="20">
        <f>Data!EL230</f>
        <v>10443.16</v>
      </c>
      <c r="CB230" s="20">
        <f>Data!EM230</f>
        <v>69.325000000000003</v>
      </c>
      <c r="CC230" s="20">
        <f>Data!EN230</f>
        <v>132.43333333333331</v>
      </c>
      <c r="CD230" s="20">
        <f>Data!EO230</f>
        <v>11.209999999999999</v>
      </c>
      <c r="CE230" s="20">
        <f>Data!EP230</f>
        <v>108.21600000000001</v>
      </c>
      <c r="CF230" s="50">
        <f>IF(ISBLANK(Data!EQ230), "", Data!EQ230)</f>
        <v>90</v>
      </c>
      <c r="CG230" s="50">
        <f>IF(ISBLANK(Data!ER230), "", Data!ER230)</f>
        <v>77</v>
      </c>
      <c r="CH230" s="61" t="str">
        <f>IF(ISBLANK(Data!ES230), "", Data!ES230)</f>
        <v>Cleveland St.</v>
      </c>
      <c r="CI230" s="61">
        <f>IF(ISBLANK(Data!ET230), "", Data!ET230)</f>
        <v>167</v>
      </c>
    </row>
    <row r="231" spans="1:87" x14ac:dyDescent="0.45">
      <c r="A231" s="50">
        <f>IF(ISBLANK(Data!A231), "", Data!A231)</f>
        <v>45281</v>
      </c>
      <c r="B231" s="50" t="str">
        <f>IF(ISBLANK(Data!B231), "", Data!B231)</f>
        <v>Penn St.</v>
      </c>
      <c r="C231" s="50">
        <f>IF(ISBLANK(Data!C231), "", Data!C231)</f>
        <v>229</v>
      </c>
      <c r="D231" s="50" t="str">
        <f>IF(ISBLANK(Data!D231), "", Data!D231)</f>
        <v>Le Moyne</v>
      </c>
      <c r="E231" s="50">
        <f>IF(ISBLANK(Data!E231), "", Data!E231)</f>
        <v>140</v>
      </c>
      <c r="F231" s="50" t="str">
        <f>IF(ISBLANK(Data!F231), "", Data!F231)</f>
        <v>N</v>
      </c>
      <c r="G231" s="50" t="str">
        <f>IF(ISBLANK(Data!G231), "", Data!G231)</f>
        <v>Penn St.</v>
      </c>
      <c r="H231" s="50" t="str">
        <f>IF(ISBLANK(Data!H231), "", Data!H231)</f>
        <v>Le Moyne</v>
      </c>
      <c r="I231" s="50" t="str">
        <f>IF(ISBLANK(Data!I231), "", Data!I231)</f>
        <v>Penn St.</v>
      </c>
      <c r="J231" s="50" t="str">
        <f>IF(ISBLANK(Data!J231), "", Data!J231)</f>
        <v>Le Moyne</v>
      </c>
      <c r="K231" s="50" t="str">
        <f>IF(ISBLANK(Data!K231), "", Data!K231)</f>
        <v>Penn State</v>
      </c>
      <c r="L231" s="50" t="str">
        <f>IF(ISBLANK(Data!L231), "", Data!L231)</f>
        <v>Le Moyne</v>
      </c>
      <c r="M231" s="50" t="str">
        <f>IF(ISBLANK(Data!M231), "", Data!M231)</f>
        <v>Penn St</v>
      </c>
      <c r="N231" s="50" t="str">
        <f>IF(ISBLANK(Data!N231), "", Data!N231)</f>
        <v>Le Moyne</v>
      </c>
      <c r="O231" s="50" t="str">
        <f>IF(ISBLANK(Data!O231), "", Data!O231)</f>
        <v>Penn St.</v>
      </c>
      <c r="P231" s="50" t="str">
        <f>IF(ISBLANK(Data!P231), "", Data!P231)</f>
        <v>Le Moyne</v>
      </c>
      <c r="Q231" s="50" t="str">
        <f>IF(ISBLANK(Data!Q231), "", Data!Q231)</f>
        <v>Penn State</v>
      </c>
      <c r="R231" s="50" t="str">
        <f>IF(ISBLANK(Data!R231), "", Data!R231)</f>
        <v>Le Moyne</v>
      </c>
      <c r="S231" s="20">
        <f>Data!W231-Data!CD231</f>
        <v>3.7878787878786957E-2</v>
      </c>
      <c r="T231" s="20">
        <f>Data!X231-Data!CE231</f>
        <v>21.92</v>
      </c>
      <c r="U231" s="20">
        <f>Data!Y231-Data!CF231</f>
        <v>10.899999999999991</v>
      </c>
      <c r="V231" s="20">
        <f>Data!Z231-Data!CG231</f>
        <v>-11</v>
      </c>
      <c r="W231" s="20">
        <f>Data!AA231-Data!CH231</f>
        <v>2.3000000000000114</v>
      </c>
      <c r="X231" s="20">
        <f>Data!AB231-Data!CI231</f>
        <v>-6.0999999999999985E-2</v>
      </c>
      <c r="Y231" s="20">
        <f>Data!AC231-Data!CJ231</f>
        <v>2.1</v>
      </c>
      <c r="Z231" s="20">
        <f>Data!AD231-Data!CK231</f>
        <v>1.7999999999999972</v>
      </c>
      <c r="AA231" s="20">
        <f>Data!AE231-Data!CL231</f>
        <v>-0.29999999999999716</v>
      </c>
      <c r="AB231" s="20">
        <f>Data!AF231-Data!CM231</f>
        <v>-1.82</v>
      </c>
      <c r="AC231" s="20">
        <f>Data!AG231-Data!CN231</f>
        <v>11.100000000000009</v>
      </c>
      <c r="AD231" s="20">
        <f>Data!AH231-Data!CO231</f>
        <v>-12.599999999999994</v>
      </c>
      <c r="AE231" s="20">
        <f>Data!AI231-Data!CP231</f>
        <v>0.52229999999999999</v>
      </c>
      <c r="AF231" s="20">
        <f>Data!AJ231-Data!CQ231</f>
        <v>2.1999999999999997</v>
      </c>
      <c r="AG231" s="20">
        <f>Data!AK231-Data!CR231</f>
        <v>0.30707070707070711</v>
      </c>
      <c r="AH231" s="20">
        <f>Data!AL231-Data!CS231</f>
        <v>229</v>
      </c>
      <c r="AI231" s="20">
        <f>Data!AM231-Data!CT231</f>
        <v>21.82</v>
      </c>
      <c r="AJ231" s="20">
        <f>Data!AN231-Data!CU231</f>
        <v>7.25</v>
      </c>
      <c r="AK231" s="20">
        <f>Data!AO231-Data!CV231</f>
        <v>-62</v>
      </c>
      <c r="AL231" s="20">
        <f>Data!AP231-Data!CW231</f>
        <v>-85</v>
      </c>
      <c r="AM231" s="20">
        <f>Data!AQ231-Data!CX231</f>
        <v>-74</v>
      </c>
      <c r="AN231" s="20">
        <f>Data!AR231-Data!CY231</f>
        <v>0</v>
      </c>
      <c r="AO231" s="20">
        <f>Data!AS231-Data!CZ231</f>
        <v>-38</v>
      </c>
      <c r="AP231" s="20">
        <f>Data!AT231-Data!DA231</f>
        <v>-85</v>
      </c>
      <c r="AQ231" s="20">
        <f>Data!AU231-Data!DB231</f>
        <v>-3.0999999999999972E-2</v>
      </c>
      <c r="AR231" s="20">
        <f>Data!AV231-Data!DC231</f>
        <v>40</v>
      </c>
      <c r="AS231" s="20">
        <f>Data!AW231-Data!DD231</f>
        <v>59</v>
      </c>
      <c r="AT231" s="20">
        <f>Data!AX231-Data!DE231</f>
        <v>-1.4000000000000012E-2</v>
      </c>
      <c r="AU231" s="20">
        <f>Data!AY231-Data!DF231</f>
        <v>15</v>
      </c>
      <c r="AV231" s="20">
        <f>Data!AZ231-Data!DG231</f>
        <v>-0.69696969696969724</v>
      </c>
      <c r="AW231" s="20">
        <f>Data!BA231-Data!DH231</f>
        <v>-25</v>
      </c>
      <c r="AX231" s="20">
        <f>Data!BB231-Data!DI231</f>
        <v>-10.050505050505052</v>
      </c>
      <c r="AY231" s="20">
        <f>Data!BC231-Data!DJ231</f>
        <v>-74</v>
      </c>
      <c r="AZ231" s="20">
        <f>Data!BD231-Data!DK231</f>
        <v>-29</v>
      </c>
      <c r="BA231" s="20">
        <f>Data!BE231-Data!DL231</f>
        <v>-7</v>
      </c>
      <c r="BB231" s="20">
        <f>Data!BF231-Data!DM231</f>
        <v>-6</v>
      </c>
      <c r="BC231" s="20">
        <f>Data!BG231-Data!DN231</f>
        <v>19</v>
      </c>
      <c r="BD231" s="20">
        <f>Data!BH231-Data!DO231</f>
        <v>1.2000000000000028</v>
      </c>
      <c r="BE231" s="20">
        <f>Data!BI231-Data!DP231</f>
        <v>-1.0529999999999973</v>
      </c>
      <c r="BF231" s="20">
        <f>Data!BJ231-Data!DQ231</f>
        <v>2.2880000000000003</v>
      </c>
      <c r="BG231" s="20">
        <f>Data!BK231-Data!DR231</f>
        <v>-0.53800000000000003</v>
      </c>
      <c r="BH231" s="20">
        <f>Data!BL231-Data!DS231</f>
        <v>0.4090000000000007</v>
      </c>
      <c r="BI231" s="20">
        <f>Data!BM231-Data!DT231</f>
        <v>-0.19100000000000006</v>
      </c>
      <c r="BJ231" s="20">
        <f>Data!BN231-Data!DU231</f>
        <v>-5</v>
      </c>
      <c r="BK231" s="20">
        <f>Data!BO231-Data!DV231</f>
        <v>6.7000000000000011</v>
      </c>
      <c r="BL231" s="20">
        <f>Data!BP231-Data!DW231</f>
        <v>-0.30000000000000027</v>
      </c>
      <c r="BM231" s="20">
        <f>Data!BQ231-Data!DX231</f>
        <v>-1.6666666666666661</v>
      </c>
      <c r="BN231" s="20">
        <f>Data!BR231-Data!DY231</f>
        <v>3.0999999999999979</v>
      </c>
      <c r="BO231" s="20">
        <f>Data!BS231-Data!DZ231</f>
        <v>-38</v>
      </c>
      <c r="BP231" s="20">
        <f>Data!BT231-Data!EA231</f>
        <v>2.7000000000000024E-2</v>
      </c>
      <c r="BQ231" s="20">
        <f>Data!BU231-Data!EB231</f>
        <v>-12</v>
      </c>
      <c r="BR231" s="20">
        <f>Data!BV231-Data!EC231</f>
        <v>-165</v>
      </c>
      <c r="BS231" s="20">
        <f>Data!BW231-Data!ED231</f>
        <v>-225</v>
      </c>
      <c r="BT231" s="20">
        <f>Data!BX231-Data!EE231</f>
        <v>216</v>
      </c>
      <c r="BU231" s="20">
        <f>Data!BY231-Data!EF231</f>
        <v>111</v>
      </c>
      <c r="BV231" s="20">
        <f>Data!BZ231-Data!EG231</f>
        <v>-232</v>
      </c>
      <c r="BW231" s="20">
        <f>Data!CA231-Data!EH231</f>
        <v>-41</v>
      </c>
      <c r="BX231" s="20">
        <f>Data!CB231-Data!EI231</f>
        <v>-40</v>
      </c>
      <c r="BY231" s="20">
        <f>Data!CC231-Data!EJ231</f>
        <v>-143</v>
      </c>
      <c r="BZ231" s="20">
        <f>Data!EK231</f>
        <v>12389.52</v>
      </c>
      <c r="CA231" s="20">
        <f>Data!EL231</f>
        <v>10071.160000000002</v>
      </c>
      <c r="CB231" s="20">
        <f>Data!EM231</f>
        <v>116.36266666666667</v>
      </c>
      <c r="CC231" s="20">
        <f>Data!EN231</f>
        <v>94.5</v>
      </c>
      <c r="CD231" s="20">
        <f>Data!EO231</f>
        <v>13.192299999999999</v>
      </c>
      <c r="CE231" s="20">
        <f>Data!EP231</f>
        <v>128.69399999999999</v>
      </c>
      <c r="CF231" s="50">
        <f>IF(ISBLANK(Data!EQ231), "", Data!EQ231)</f>
        <v>72</v>
      </c>
      <c r="CG231" s="50">
        <f>IF(ISBLANK(Data!ER231), "", Data!ER231)</f>
        <v>55</v>
      </c>
      <c r="CH231" s="61" t="str">
        <f>IF(ISBLANK(Data!ES231), "", Data!ES231)</f>
        <v>Penn St.</v>
      </c>
      <c r="CI231" s="61">
        <f>IF(ISBLANK(Data!ET231), "", Data!ET231)</f>
        <v>127</v>
      </c>
    </row>
    <row r="232" spans="1:87" x14ac:dyDescent="0.45">
      <c r="A232" s="50">
        <f>IF(ISBLANK(Data!A232), "", Data!A232)</f>
        <v>45281</v>
      </c>
      <c r="B232" s="50" t="str">
        <f>IF(ISBLANK(Data!B232), "", Data!B232)</f>
        <v>Michigan St.</v>
      </c>
      <c r="C232" s="50">
        <f>IF(ISBLANK(Data!C232), "", Data!C232)</f>
        <v>172</v>
      </c>
      <c r="D232" s="50" t="str">
        <f>IF(ISBLANK(Data!D232), "", Data!D232)</f>
        <v>Stony Brook</v>
      </c>
      <c r="E232" s="50">
        <f>IF(ISBLANK(Data!E232), "", Data!E232)</f>
        <v>288</v>
      </c>
      <c r="F232" s="50" t="str">
        <f>IF(ISBLANK(Data!F232), "", Data!F232)</f>
        <v>N</v>
      </c>
      <c r="G232" s="50" t="str">
        <f>IF(ISBLANK(Data!G232), "", Data!G232)</f>
        <v>Michigan St.</v>
      </c>
      <c r="H232" s="50" t="str">
        <f>IF(ISBLANK(Data!H232), "", Data!H232)</f>
        <v>Stony Brook</v>
      </c>
      <c r="I232" s="50" t="str">
        <f>IF(ISBLANK(Data!I232), "", Data!I232)</f>
        <v>Michigan St.</v>
      </c>
      <c r="J232" s="50" t="str">
        <f>IF(ISBLANK(Data!J232), "", Data!J232)</f>
        <v>Stony Brook</v>
      </c>
      <c r="K232" s="50" t="str">
        <f>IF(ISBLANK(Data!K232), "", Data!K232)</f>
        <v>Michigan State</v>
      </c>
      <c r="L232" s="50" t="str">
        <f>IF(ISBLANK(Data!L232), "", Data!L232)</f>
        <v>Stony Brook</v>
      </c>
      <c r="M232" s="50" t="str">
        <f>IF(ISBLANK(Data!M232), "", Data!M232)</f>
        <v>Michigan St</v>
      </c>
      <c r="N232" s="50" t="str">
        <f>IF(ISBLANK(Data!N232), "", Data!N232)</f>
        <v>Stony Brook</v>
      </c>
      <c r="O232" s="50" t="str">
        <f>IF(ISBLANK(Data!O232), "", Data!O232)</f>
        <v>Michigan St.</v>
      </c>
      <c r="P232" s="50" t="str">
        <f>IF(ISBLANK(Data!P232), "", Data!P232)</f>
        <v>Stony Brook</v>
      </c>
      <c r="Q232" s="50" t="str">
        <f>IF(ISBLANK(Data!Q232), "", Data!Q232)</f>
        <v>Michigan State</v>
      </c>
      <c r="R232" s="50" t="str">
        <f>IF(ISBLANK(Data!R232), "", Data!R232)</f>
        <v>Stony Brook</v>
      </c>
      <c r="S232" s="20">
        <f>Data!W232-Data!CD232</f>
        <v>0</v>
      </c>
      <c r="T232" s="20">
        <f>Data!X232-Data!CE232</f>
        <v>26.38</v>
      </c>
      <c r="U232" s="20">
        <f>Data!Y232-Data!CF232</f>
        <v>10.700000000000003</v>
      </c>
      <c r="V232" s="20">
        <f>Data!Z232-Data!CG232</f>
        <v>-15.700000000000003</v>
      </c>
      <c r="W232" s="20">
        <f>Data!AA232-Data!CH232</f>
        <v>-2.8999999999999915</v>
      </c>
      <c r="X232" s="20">
        <f>Data!AB232-Data!CI232</f>
        <v>-0.22600000000000001</v>
      </c>
      <c r="Y232" s="20">
        <f>Data!AC232-Data!CJ232</f>
        <v>9.5500000000000007</v>
      </c>
      <c r="Z232" s="20">
        <f>Data!AD232-Data!CK232</f>
        <v>7.3999999999999915</v>
      </c>
      <c r="AA232" s="20">
        <f>Data!AE232-Data!CL232</f>
        <v>-2.2000000000000028</v>
      </c>
      <c r="AB232" s="20">
        <f>Data!AF232-Data!CM232</f>
        <v>6.01</v>
      </c>
      <c r="AC232" s="20">
        <f>Data!AG232-Data!CN232</f>
        <v>8.7999999999999972</v>
      </c>
      <c r="AD232" s="20">
        <f>Data!AH232-Data!CO232</f>
        <v>-14</v>
      </c>
      <c r="AE232" s="20">
        <f>Data!AI232-Data!CP232</f>
        <v>0.47769999999999996</v>
      </c>
      <c r="AF232" s="20">
        <f>Data!AJ232-Data!CQ232</f>
        <v>1.8</v>
      </c>
      <c r="AG232" s="20">
        <f>Data!AK232-Data!CR232</f>
        <v>0.18727272727272726</v>
      </c>
      <c r="AH232" s="20">
        <f>Data!AL232-Data!CS232</f>
        <v>184</v>
      </c>
      <c r="AI232" s="20">
        <f>Data!AM232-Data!CT232</f>
        <v>23.89</v>
      </c>
      <c r="AJ232" s="20">
        <f>Data!AN232-Data!CU232</f>
        <v>11.78</v>
      </c>
      <c r="AK232" s="20">
        <f>Data!AO232-Data!CV232</f>
        <v>13</v>
      </c>
      <c r="AL232" s="20">
        <f>Data!AP232-Data!CW232</f>
        <v>-77</v>
      </c>
      <c r="AM232" s="20">
        <f>Data!AQ232-Data!CX232</f>
        <v>-6</v>
      </c>
      <c r="AN232" s="20">
        <f>Data!AR232-Data!CY232</f>
        <v>3.8000000000000034E-2</v>
      </c>
      <c r="AO232" s="20">
        <f>Data!AS232-Data!CZ232</f>
        <v>-34</v>
      </c>
      <c r="AP232" s="20">
        <f>Data!AT232-Data!DA232</f>
        <v>-70</v>
      </c>
      <c r="AQ232" s="20">
        <f>Data!AU232-Data!DB232</f>
        <v>-3.999999999999998E-2</v>
      </c>
      <c r="AR232" s="20">
        <f>Data!AV232-Data!DC232</f>
        <v>3</v>
      </c>
      <c r="AS232" s="20">
        <f>Data!AW232-Data!DD232</f>
        <v>11</v>
      </c>
      <c r="AT232" s="20">
        <f>Data!AX232-Data!DE232</f>
        <v>-2.1999999999999909E-2</v>
      </c>
      <c r="AU232" s="20">
        <f>Data!AY232-Data!DF232</f>
        <v>1</v>
      </c>
      <c r="AV232" s="20">
        <f>Data!AZ232-Data!DG232</f>
        <v>-0.99090909090909207</v>
      </c>
      <c r="AW232" s="20">
        <f>Data!BA232-Data!DH232</f>
        <v>-3</v>
      </c>
      <c r="AX232" s="20">
        <f>Data!BB232-Data!DI232</f>
        <v>-3.9272727272727295</v>
      </c>
      <c r="AY232" s="20">
        <f>Data!BC232-Data!DJ232</f>
        <v>51</v>
      </c>
      <c r="AZ232" s="20">
        <f>Data!BD232-Data!DK232</f>
        <v>7</v>
      </c>
      <c r="BA232" s="20">
        <f>Data!BE232-Data!DL232</f>
        <v>9</v>
      </c>
      <c r="BB232" s="20">
        <f>Data!BF232-Data!DM232</f>
        <v>-10</v>
      </c>
      <c r="BC232" s="20">
        <f>Data!BG232-Data!DN232</f>
        <v>28</v>
      </c>
      <c r="BD232" s="20">
        <f>Data!BH232-Data!DO232</f>
        <v>1.2000000000000028</v>
      </c>
      <c r="BE232" s="20">
        <f>Data!BI232-Data!DP232</f>
        <v>-7</v>
      </c>
      <c r="BF232" s="20">
        <f>Data!BJ232-Data!DQ232</f>
        <v>8.1820000000000004</v>
      </c>
      <c r="BG232" s="20">
        <f>Data!BK232-Data!DR232</f>
        <v>0.51800000000000002</v>
      </c>
      <c r="BH232" s="20">
        <f>Data!BL232-Data!DS232</f>
        <v>-0.9090000000000007</v>
      </c>
      <c r="BI232" s="20">
        <f>Data!BM232-Data!DT232</f>
        <v>0.1070000000000001</v>
      </c>
      <c r="BJ232" s="20">
        <f>Data!BN232-Data!DU232</f>
        <v>-6.3999999999999986</v>
      </c>
      <c r="BK232" s="20">
        <f>Data!BO232-Data!DV232</f>
        <v>1</v>
      </c>
      <c r="BL232" s="20">
        <f>Data!BP232-Data!DW232</f>
        <v>0.79999999999999982</v>
      </c>
      <c r="BM232" s="20">
        <f>Data!BQ232-Data!DX232</f>
        <v>0.6363636363636358</v>
      </c>
      <c r="BN232" s="20">
        <f>Data!BR232-Data!DY232</f>
        <v>2.5</v>
      </c>
      <c r="BO232" s="20">
        <f>Data!BS232-Data!DZ232</f>
        <v>-92</v>
      </c>
      <c r="BP232" s="20">
        <f>Data!BT232-Data!EA232</f>
        <v>6.3000000000000056E-2</v>
      </c>
      <c r="BQ232" s="20">
        <f>Data!BU232-Data!EB232</f>
        <v>-13</v>
      </c>
      <c r="BR232" s="20">
        <f>Data!BV232-Data!EC232</f>
        <v>-203</v>
      </c>
      <c r="BS232" s="20">
        <f>Data!BW232-Data!ED232</f>
        <v>-192</v>
      </c>
      <c r="BT232" s="20">
        <f>Data!BX232-Data!EE232</f>
        <v>-99</v>
      </c>
      <c r="BU232" s="20">
        <f>Data!BY232-Data!EF232</f>
        <v>-183</v>
      </c>
      <c r="BV232" s="20">
        <f>Data!BZ232-Data!EG232</f>
        <v>-234</v>
      </c>
      <c r="BW232" s="20">
        <f>Data!CA232-Data!EH232</f>
        <v>-147.5</v>
      </c>
      <c r="BX232" s="20">
        <f>Data!CB232-Data!EI232</f>
        <v>-108</v>
      </c>
      <c r="BY232" s="20">
        <f>Data!CC232-Data!EJ232</f>
        <v>-215</v>
      </c>
      <c r="BZ232" s="20">
        <f>Data!EK232</f>
        <v>12327.480000000001</v>
      </c>
      <c r="CA232" s="20">
        <f>Data!EL232</f>
        <v>9553</v>
      </c>
      <c r="CB232" s="20">
        <f>Data!EM232</f>
        <v>72.775636363636366</v>
      </c>
      <c r="CC232" s="20">
        <f>Data!EN232</f>
        <v>86.353363636363639</v>
      </c>
      <c r="CD232" s="20">
        <f>Data!EO232</f>
        <v>11.756799999999998</v>
      </c>
      <c r="CE232" s="20">
        <f>Data!EP232</f>
        <v>106.39200000000001</v>
      </c>
      <c r="CF232" s="50">
        <f>IF(ISBLANK(Data!EQ232), "", Data!EQ232)</f>
        <v>99</v>
      </c>
      <c r="CG232" s="50">
        <f>IF(ISBLANK(Data!ER232), "", Data!ER232)</f>
        <v>55</v>
      </c>
      <c r="CH232" s="61" t="str">
        <f>IF(ISBLANK(Data!ES232), "", Data!ES232)</f>
        <v>Michigan St.</v>
      </c>
      <c r="CI232" s="61">
        <f>IF(ISBLANK(Data!ET232), "", Data!ET232)</f>
        <v>154</v>
      </c>
    </row>
    <row r="233" spans="1:87" x14ac:dyDescent="0.45">
      <c r="A233" s="50">
        <f>IF(ISBLANK(Data!A233), "", Data!A233)</f>
        <v>45281</v>
      </c>
      <c r="B233" s="50" t="str">
        <f>IF(ISBLANK(Data!B233), "", Data!B233)</f>
        <v>Coastal Carolina</v>
      </c>
      <c r="C233" s="50">
        <f>IF(ISBLANK(Data!C233), "", Data!C233)</f>
        <v>55</v>
      </c>
      <c r="D233" s="50" t="str">
        <f>IF(ISBLANK(Data!D233), "", Data!D233)</f>
        <v>North Carolina A&amp;T</v>
      </c>
      <c r="E233" s="50">
        <f>IF(ISBLANK(Data!E233), "", Data!E233)</f>
        <v>203</v>
      </c>
      <c r="F233" s="50" t="str">
        <f>IF(ISBLANK(Data!F233), "", Data!F233)</f>
        <v>N</v>
      </c>
      <c r="G233" s="50" t="str">
        <f>IF(ISBLANK(Data!G233), "", Data!G233)</f>
        <v>Coastal Carolina</v>
      </c>
      <c r="H233" s="50" t="str">
        <f>IF(ISBLANK(Data!H233), "", Data!H233)</f>
        <v>North Carolina A&amp;T</v>
      </c>
      <c r="I233" s="50" t="str">
        <f>IF(ISBLANK(Data!I233), "", Data!I233)</f>
        <v>Coastal Carolina</v>
      </c>
      <c r="J233" s="50" t="str">
        <f>IF(ISBLANK(Data!J233), "", Data!J233)</f>
        <v>North Carolina A&amp;T</v>
      </c>
      <c r="K233" s="50" t="str">
        <f>IF(ISBLANK(Data!K233), "", Data!K233)</f>
        <v>Coastal Carolina</v>
      </c>
      <c r="L233" s="50" t="str">
        <f>IF(ISBLANK(Data!L233), "", Data!L233)</f>
        <v>North Carolina A&amp;T</v>
      </c>
      <c r="M233" s="50" t="str">
        <f>IF(ISBLANK(Data!M233), "", Data!M233)</f>
        <v>Coastal Car</v>
      </c>
      <c r="N233" s="50" t="str">
        <f>IF(ISBLANK(Data!N233), "", Data!N233)</f>
        <v>NC A&amp;T</v>
      </c>
      <c r="O233" s="50" t="str">
        <f>IF(ISBLANK(Data!O233), "", Data!O233)</f>
        <v>C. Carolina</v>
      </c>
      <c r="P233" s="50" t="str">
        <f>IF(ISBLANK(Data!P233), "", Data!P233)</f>
        <v>NC A&amp;T</v>
      </c>
      <c r="Q233" s="50" t="str">
        <f>IF(ISBLANK(Data!Q233), "", Data!Q233)</f>
        <v>Coastal Carolina</v>
      </c>
      <c r="R233" s="50" t="str">
        <f>IF(ISBLANK(Data!R233), "", Data!R233)</f>
        <v>North Carolina A&amp;T</v>
      </c>
      <c r="S233" s="20">
        <f>Data!W233-Data!CD233</f>
        <v>0.20909090909090911</v>
      </c>
      <c r="T233" s="20">
        <f>Data!X233-Data!CE233</f>
        <v>10.34</v>
      </c>
      <c r="U233" s="20">
        <f>Data!Y233-Data!CF233</f>
        <v>5.9000000000000057</v>
      </c>
      <c r="V233" s="20">
        <f>Data!Z233-Data!CG233</f>
        <v>-4.5</v>
      </c>
      <c r="W233" s="20">
        <f>Data!AA233-Data!CH233</f>
        <v>-1.7999999999999972</v>
      </c>
      <c r="X233" s="20">
        <f>Data!AB233-Data!CI233</f>
        <v>5.2999999999999999E-2</v>
      </c>
      <c r="Y233" s="20">
        <f>Data!AC233-Data!CJ233</f>
        <v>-4.1100000000000003</v>
      </c>
      <c r="Z233" s="20">
        <f>Data!AD233-Data!CK233</f>
        <v>-9.9999999999994316E-2</v>
      </c>
      <c r="AA233" s="20">
        <f>Data!AE233-Data!CL233</f>
        <v>4</v>
      </c>
      <c r="AB233" s="20">
        <f>Data!AF233-Data!CM233</f>
        <v>-4.1100000000000003</v>
      </c>
      <c r="AC233" s="20">
        <f>Data!AG233-Data!CN233</f>
        <v>5.2999999999999972</v>
      </c>
      <c r="AD233" s="20">
        <f>Data!AH233-Data!CO233</f>
        <v>-5.2999999999999972</v>
      </c>
      <c r="AE233" s="20">
        <f>Data!AI233-Data!CP233</f>
        <v>0.13869999999999999</v>
      </c>
      <c r="AF233" s="20">
        <f>Data!AJ233-Data!CQ233</f>
        <v>1.9000000000000004</v>
      </c>
      <c r="AG233" s="20">
        <f>Data!AK233-Data!CR233</f>
        <v>-1.8181818181818188E-2</v>
      </c>
      <c r="AH233" s="20">
        <f>Data!AL233-Data!CS233</f>
        <v>42</v>
      </c>
      <c r="AI233" s="20">
        <f>Data!AM233-Data!CT233</f>
        <v>10.080000000000002</v>
      </c>
      <c r="AJ233" s="20">
        <f>Data!AN233-Data!CU233</f>
        <v>-0.58000000000000007</v>
      </c>
      <c r="AK233" s="20">
        <f>Data!AO233-Data!CV233</f>
        <v>58</v>
      </c>
      <c r="AL233" s="20">
        <f>Data!AP233-Data!CW233</f>
        <v>-144</v>
      </c>
      <c r="AM233" s="20">
        <f>Data!AQ233-Data!CX233</f>
        <v>12</v>
      </c>
      <c r="AN233" s="20">
        <f>Data!AR233-Data!CY233</f>
        <v>6.6000000000000003E-2</v>
      </c>
      <c r="AO233" s="20">
        <f>Data!AS233-Data!CZ233</f>
        <v>9</v>
      </c>
      <c r="AP233" s="20">
        <f>Data!AT233-Data!DA233</f>
        <v>-22</v>
      </c>
      <c r="AQ233" s="20">
        <f>Data!AU233-Data!DB233</f>
        <v>6.5000000000000002E-2</v>
      </c>
      <c r="AR233" s="20">
        <f>Data!AV233-Data!DC233</f>
        <v>-47</v>
      </c>
      <c r="AS233" s="20">
        <f>Data!AW233-Data!DD233</f>
        <v>-33</v>
      </c>
      <c r="AT233" s="20">
        <f>Data!AX233-Data!DE233</f>
        <v>-0.10899999999999999</v>
      </c>
      <c r="AU233" s="20">
        <f>Data!AY233-Data!DF233</f>
        <v>57</v>
      </c>
      <c r="AV233" s="20">
        <f>Data!AZ233-Data!DG233</f>
        <v>10.397727272727273</v>
      </c>
      <c r="AW233" s="20">
        <f>Data!BA233-Data!DH233</f>
        <v>119</v>
      </c>
      <c r="AX233" s="20">
        <f>Data!BB233-Data!DI233</f>
        <v>25.852272727272727</v>
      </c>
      <c r="AY233" s="20">
        <f>Data!BC233-Data!DJ233</f>
        <v>14</v>
      </c>
      <c r="AZ233" s="20">
        <f>Data!BD233-Data!DK233</f>
        <v>0</v>
      </c>
      <c r="BA233" s="20">
        <f>Data!BE233-Data!DL233</f>
        <v>8</v>
      </c>
      <c r="BB233" s="20">
        <f>Data!BF233-Data!DM233</f>
        <v>17</v>
      </c>
      <c r="BC233" s="20">
        <f>Data!BG233-Data!DN233</f>
        <v>-5</v>
      </c>
      <c r="BD233" s="20">
        <f>Data!BH233-Data!DO233</f>
        <v>12.599999999999994</v>
      </c>
      <c r="BE233" s="20">
        <f>Data!BI233-Data!DP233</f>
        <v>-5.9179999999999922</v>
      </c>
      <c r="BF233" s="20">
        <f>Data!BJ233-Data!DQ233</f>
        <v>18.509</v>
      </c>
      <c r="BG233" s="20">
        <f>Data!BK233-Data!DR233</f>
        <v>-4.2000000000000037E-2</v>
      </c>
      <c r="BH233" s="20">
        <f>Data!BL233-Data!DS233</f>
        <v>2.7550000000000008</v>
      </c>
      <c r="BI233" s="20">
        <f>Data!BM233-Data!DT233</f>
        <v>-7.3999999999999955E-2</v>
      </c>
      <c r="BJ233" s="20">
        <f>Data!BN233-Data!DU233</f>
        <v>0.10000000000000142</v>
      </c>
      <c r="BK233" s="20">
        <f>Data!BO233-Data!DV233</f>
        <v>-1.1000000000000014</v>
      </c>
      <c r="BL233" s="20">
        <f>Data!BP233-Data!DW233</f>
        <v>1.1000000000000001</v>
      </c>
      <c r="BM233" s="20">
        <f>Data!BQ233-Data!DX233</f>
        <v>0.60909090909090935</v>
      </c>
      <c r="BN233" s="20">
        <f>Data!BR233-Data!DY233</f>
        <v>1.1000000000000014</v>
      </c>
      <c r="BO233" s="20">
        <f>Data!BS233-Data!DZ233</f>
        <v>7</v>
      </c>
      <c r="BP233" s="20">
        <f>Data!BT233-Data!EA233</f>
        <v>-1.8000000000000016E-2</v>
      </c>
      <c r="BQ233" s="20">
        <f>Data!BU233-Data!EB233</f>
        <v>1</v>
      </c>
      <c r="BR233" s="20">
        <f>Data!BV233-Data!EC233</f>
        <v>-25</v>
      </c>
      <c r="BS233" s="20">
        <f>Data!BW233-Data!ED233</f>
        <v>-13</v>
      </c>
      <c r="BT233" s="20">
        <f>Data!BX233-Data!EE233</f>
        <v>-10</v>
      </c>
      <c r="BU233" s="20">
        <f>Data!BY233-Data!EF233</f>
        <v>-52</v>
      </c>
      <c r="BV233" s="20">
        <f>Data!BZ233-Data!EG233</f>
        <v>-63</v>
      </c>
      <c r="BW233" s="20">
        <f>Data!CA233-Data!EH233</f>
        <v>-26</v>
      </c>
      <c r="BX233" s="20">
        <f>Data!CB233-Data!EI233</f>
        <v>9</v>
      </c>
      <c r="BY233" s="20">
        <f>Data!CC233-Data!EJ233</f>
        <v>-5</v>
      </c>
      <c r="BZ233" s="20">
        <f>Data!EK233</f>
        <v>12133.4</v>
      </c>
      <c r="CA233" s="20">
        <f>Data!EL233</f>
        <v>11001.429999999998</v>
      </c>
      <c r="CB233" s="20">
        <f>Data!EM233</f>
        <v>81.009090909090915</v>
      </c>
      <c r="CC233" s="20">
        <f>Data!EN233</f>
        <v>70.651499999999999</v>
      </c>
      <c r="CD233" s="20">
        <f>Data!EO233</f>
        <v>12.9008</v>
      </c>
      <c r="CE233" s="20">
        <f>Data!EP233</f>
        <v>112.944</v>
      </c>
      <c r="CF233" s="50">
        <f>IF(ISBLANK(Data!EQ233), "", Data!EQ233)</f>
        <v>82</v>
      </c>
      <c r="CG233" s="50">
        <f>IF(ISBLANK(Data!ER233), "", Data!ER233)</f>
        <v>85</v>
      </c>
      <c r="CH233" s="61" t="str">
        <f>IF(ISBLANK(Data!ES233), "", Data!ES233)</f>
        <v>North Carolina A&amp;T</v>
      </c>
      <c r="CI233" s="61">
        <f>IF(ISBLANK(Data!ET233), "", Data!ET233)</f>
        <v>167</v>
      </c>
    </row>
    <row r="234" spans="1:87" x14ac:dyDescent="0.45">
      <c r="A234" s="50">
        <f>IF(ISBLANK(Data!A234), "", Data!A234)</f>
        <v>45281</v>
      </c>
      <c r="B234" s="50" t="str">
        <f>IF(ISBLANK(Data!B234), "", Data!B234)</f>
        <v>Richmond</v>
      </c>
      <c r="C234" s="50">
        <f>IF(ISBLANK(Data!C234), "", Data!C234)</f>
        <v>245</v>
      </c>
      <c r="D234" s="50" t="str">
        <f>IF(ISBLANK(Data!D234), "", Data!D234)</f>
        <v>Buffalo</v>
      </c>
      <c r="E234" s="50">
        <f>IF(ISBLANK(Data!E234), "", Data!E234)</f>
        <v>33</v>
      </c>
      <c r="F234" s="50" t="str">
        <f>IF(ISBLANK(Data!F234), "", Data!F234)</f>
        <v>N</v>
      </c>
      <c r="G234" s="50" t="str">
        <f>IF(ISBLANK(Data!G234), "", Data!G234)</f>
        <v>Richmond</v>
      </c>
      <c r="H234" s="50" t="str">
        <f>IF(ISBLANK(Data!H234), "", Data!H234)</f>
        <v>Buffalo</v>
      </c>
      <c r="I234" s="50" t="str">
        <f>IF(ISBLANK(Data!I234), "", Data!I234)</f>
        <v>Richmond</v>
      </c>
      <c r="J234" s="50" t="str">
        <f>IF(ISBLANK(Data!J234), "", Data!J234)</f>
        <v>Buffalo</v>
      </c>
      <c r="K234" s="50" t="str">
        <f>IF(ISBLANK(Data!K234), "", Data!K234)</f>
        <v>Richmond</v>
      </c>
      <c r="L234" s="50" t="str">
        <f>IF(ISBLANK(Data!L234), "", Data!L234)</f>
        <v>Buffalo</v>
      </c>
      <c r="M234" s="50" t="str">
        <f>IF(ISBLANK(Data!M234), "", Data!M234)</f>
        <v>Richmond</v>
      </c>
      <c r="N234" s="50" t="str">
        <f>IF(ISBLANK(Data!N234), "", Data!N234)</f>
        <v>Buffalo</v>
      </c>
      <c r="O234" s="50" t="str">
        <f>IF(ISBLANK(Data!O234), "", Data!O234)</f>
        <v>Richmond</v>
      </c>
      <c r="P234" s="50" t="str">
        <f>IF(ISBLANK(Data!P234), "", Data!P234)</f>
        <v>Buffalo</v>
      </c>
      <c r="Q234" s="50" t="str">
        <f>IF(ISBLANK(Data!Q234), "", Data!Q234)</f>
        <v>Richmond</v>
      </c>
      <c r="R234" s="50" t="str">
        <f>IF(ISBLANK(Data!R234), "", Data!R234)</f>
        <v>Buffalo</v>
      </c>
      <c r="S234" s="20">
        <f>Data!W234-Data!CD234</f>
        <v>0.44545454545454499</v>
      </c>
      <c r="T234" s="20">
        <f>Data!X234-Data!CE234</f>
        <v>23.29</v>
      </c>
      <c r="U234" s="20">
        <f>Data!Y234-Data!CF234</f>
        <v>13</v>
      </c>
      <c r="V234" s="20">
        <f>Data!Z234-Data!CG234</f>
        <v>-10.399999999999991</v>
      </c>
      <c r="W234" s="20">
        <f>Data!AA234-Data!CH234</f>
        <v>-1.8000000000000114</v>
      </c>
      <c r="X234" s="20">
        <f>Data!AB234-Data!CI234</f>
        <v>-0.10900000000000001</v>
      </c>
      <c r="Y234" s="20">
        <f>Data!AC234-Data!CJ234</f>
        <v>-1.2</v>
      </c>
      <c r="Z234" s="20">
        <f>Data!AD234-Data!CK234</f>
        <v>-1</v>
      </c>
      <c r="AA234" s="20">
        <f>Data!AE234-Data!CL234</f>
        <v>0.10000000000000853</v>
      </c>
      <c r="AB234" s="20">
        <f>Data!AF234-Data!CM234</f>
        <v>-1.2</v>
      </c>
      <c r="AC234" s="20">
        <f>Data!AG234-Data!CN234</f>
        <v>13.100000000000009</v>
      </c>
      <c r="AD234" s="20">
        <f>Data!AH234-Data!CO234</f>
        <v>-11.099999999999994</v>
      </c>
      <c r="AE234" s="20">
        <f>Data!AI234-Data!CP234</f>
        <v>0.56180000000000008</v>
      </c>
      <c r="AF234" s="20">
        <f>Data!AJ234-Data!CQ234</f>
        <v>4.7</v>
      </c>
      <c r="AG234" s="20">
        <f>Data!AK234-Data!CR234</f>
        <v>0.56262626262626259</v>
      </c>
      <c r="AH234" s="20">
        <f>Data!AL234-Data!CS234</f>
        <v>308</v>
      </c>
      <c r="AI234" s="20">
        <f>Data!AM234-Data!CT234</f>
        <v>23.12</v>
      </c>
      <c r="AJ234" s="20">
        <f>Data!AN234-Data!CU234</f>
        <v>-1.6700000000000002</v>
      </c>
      <c r="AK234" s="20">
        <f>Data!AO234-Data!CV234</f>
        <v>166</v>
      </c>
      <c r="AL234" s="20">
        <f>Data!AP234-Data!CW234</f>
        <v>-68</v>
      </c>
      <c r="AM234" s="20">
        <f>Data!AQ234-Data!CX234</f>
        <v>88</v>
      </c>
      <c r="AN234" s="20">
        <f>Data!AR234-Data!CY234</f>
        <v>7.3000000000000009E-2</v>
      </c>
      <c r="AO234" s="20">
        <f>Data!AS234-Data!CZ234</f>
        <v>27</v>
      </c>
      <c r="AP234" s="20">
        <f>Data!AT234-Data!DA234</f>
        <v>3</v>
      </c>
      <c r="AQ234" s="20">
        <f>Data!AU234-Data!DB234</f>
        <v>0.10799999999999998</v>
      </c>
      <c r="AR234" s="20">
        <f>Data!AV234-Data!DC234</f>
        <v>-31</v>
      </c>
      <c r="AS234" s="20">
        <f>Data!AW234-Data!DD234</f>
        <v>-42</v>
      </c>
      <c r="AT234" s="20">
        <f>Data!AX234-Data!DE234</f>
        <v>-7.0000000000000062E-3</v>
      </c>
      <c r="AU234" s="20">
        <f>Data!AY234-Data!DF234</f>
        <v>-58</v>
      </c>
      <c r="AV234" s="20">
        <f>Data!AZ234-Data!DG234</f>
        <v>-7.8383838383838382</v>
      </c>
      <c r="AW234" s="20">
        <f>Data!BA234-Data!DH234</f>
        <v>-11</v>
      </c>
      <c r="AX234" s="20">
        <f>Data!BB234-Data!DI234</f>
        <v>-8.5353535353535364</v>
      </c>
      <c r="AY234" s="20">
        <f>Data!BC234-Data!DJ234</f>
        <v>28</v>
      </c>
      <c r="AZ234" s="20">
        <f>Data!BD234-Data!DK234</f>
        <v>14</v>
      </c>
      <c r="BA234" s="20">
        <f>Data!BE234-Data!DL234</f>
        <v>-14</v>
      </c>
      <c r="BB234" s="20">
        <f>Data!BF234-Data!DM234</f>
        <v>-89</v>
      </c>
      <c r="BC234" s="20">
        <f>Data!BG234-Data!DN234</f>
        <v>4</v>
      </c>
      <c r="BD234" s="20">
        <f>Data!BH234-Data!DO234</f>
        <v>8.9000000000000057</v>
      </c>
      <c r="BE234" s="20">
        <f>Data!BI234-Data!DP234</f>
        <v>-13.62700000000001</v>
      </c>
      <c r="BF234" s="20">
        <f>Data!BJ234-Data!DQ234</f>
        <v>22.555</v>
      </c>
      <c r="BG234" s="20">
        <f>Data!BK234-Data!DR234</f>
        <v>1.024</v>
      </c>
      <c r="BH234" s="20">
        <f>Data!BL234-Data!DS234</f>
        <v>-9.6820000000000004</v>
      </c>
      <c r="BI234" s="20">
        <f>Data!BM234-Data!DT234</f>
        <v>0.56399999999999995</v>
      </c>
      <c r="BJ234" s="20">
        <f>Data!BN234-Data!DU234</f>
        <v>-1.8999999999999986</v>
      </c>
      <c r="BK234" s="20">
        <f>Data!BO234-Data!DV234</f>
        <v>-5.5999999999999979</v>
      </c>
      <c r="BL234" s="20">
        <f>Data!BP234-Data!DW234</f>
        <v>-1.7000000000000002</v>
      </c>
      <c r="BM234" s="20">
        <f>Data!BQ234-Data!DX234</f>
        <v>0.65454545454545432</v>
      </c>
      <c r="BN234" s="20">
        <f>Data!BR234-Data!DY234</f>
        <v>-1</v>
      </c>
      <c r="BO234" s="20">
        <f>Data!BS234-Data!DZ234</f>
        <v>-137</v>
      </c>
      <c r="BP234" s="20">
        <f>Data!BT234-Data!EA234</f>
        <v>8.9999999999999969E-2</v>
      </c>
      <c r="BQ234" s="20">
        <f>Data!BU234-Data!EB234</f>
        <v>-1</v>
      </c>
      <c r="BR234" s="20">
        <f>Data!BV234-Data!EC234</f>
        <v>-263</v>
      </c>
      <c r="BS234" s="20">
        <f>Data!BW234-Data!ED234</f>
        <v>-130</v>
      </c>
      <c r="BT234" s="20">
        <f>Data!BX234-Data!EE234</f>
        <v>-217</v>
      </c>
      <c r="BU234" s="20">
        <f>Data!BY234-Data!EF234</f>
        <v>-271</v>
      </c>
      <c r="BV234" s="20">
        <f>Data!BZ234-Data!EG234</f>
        <v>-238</v>
      </c>
      <c r="BW234" s="20">
        <f>Data!CA234-Data!EH234</f>
        <v>-173.10000000000002</v>
      </c>
      <c r="BX234" s="20">
        <f>Data!CB234-Data!EI234</f>
        <v>-135</v>
      </c>
      <c r="BY234" s="20">
        <f>Data!CC234-Data!EJ234</f>
        <v>-105</v>
      </c>
      <c r="BZ234" s="20">
        <f>Data!EK234</f>
        <v>12164.4</v>
      </c>
      <c r="CA234" s="20">
        <f>Data!EL234</f>
        <v>9715.2000000000007</v>
      </c>
      <c r="CB234" s="20">
        <f>Data!EM234</f>
        <v>53.162399999999998</v>
      </c>
      <c r="CC234" s="20">
        <f>Data!EN234</f>
        <v>130.45454545454544</v>
      </c>
      <c r="CD234" s="20">
        <f>Data!EO234</f>
        <v>10.281599999999999</v>
      </c>
      <c r="CE234" s="20">
        <f>Data!EP234</f>
        <v>108.878</v>
      </c>
      <c r="CF234" s="50">
        <f>IF(ISBLANK(Data!EQ234), "", Data!EQ234)</f>
        <v>72</v>
      </c>
      <c r="CG234" s="50">
        <f>IF(ISBLANK(Data!ER234), "", Data!ER234)</f>
        <v>66</v>
      </c>
      <c r="CH234" s="61" t="str">
        <f>IF(ISBLANK(Data!ES234), "", Data!ES234)</f>
        <v>Richmond</v>
      </c>
      <c r="CI234" s="61">
        <f>IF(ISBLANK(Data!ET234), "", Data!ET234)</f>
        <v>138</v>
      </c>
    </row>
    <row r="235" spans="1:87" x14ac:dyDescent="0.45">
      <c r="A235" s="50">
        <f>IF(ISBLANK(Data!A235), "", Data!A235)</f>
        <v>45281</v>
      </c>
      <c r="B235" s="50" t="str">
        <f>IF(ISBLANK(Data!B235), "", Data!B235)</f>
        <v>Iona</v>
      </c>
      <c r="C235" s="50">
        <f>IF(ISBLANK(Data!C235), "", Data!C235)</f>
        <v>124</v>
      </c>
      <c r="D235" s="50" t="str">
        <f>IF(ISBLANK(Data!D235), "", Data!D235)</f>
        <v>Colgate</v>
      </c>
      <c r="E235" s="50">
        <f>IF(ISBLANK(Data!E235), "", Data!E235)</f>
        <v>56</v>
      </c>
      <c r="F235" s="50" t="str">
        <f>IF(ISBLANK(Data!F235), "", Data!F235)</f>
        <v>N</v>
      </c>
      <c r="G235" s="50" t="str">
        <f>IF(ISBLANK(Data!G235), "", Data!G235)</f>
        <v>Iona</v>
      </c>
      <c r="H235" s="50" t="str">
        <f>IF(ISBLANK(Data!H235), "", Data!H235)</f>
        <v>Colgate</v>
      </c>
      <c r="I235" s="50" t="str">
        <f>IF(ISBLANK(Data!I235), "", Data!I235)</f>
        <v>Iona</v>
      </c>
      <c r="J235" s="50" t="str">
        <f>IF(ISBLANK(Data!J235), "", Data!J235)</f>
        <v>Colgate</v>
      </c>
      <c r="K235" s="50" t="str">
        <f>IF(ISBLANK(Data!K235), "", Data!K235)</f>
        <v>Iona</v>
      </c>
      <c r="L235" s="50" t="str">
        <f>IF(ISBLANK(Data!L235), "", Data!L235)</f>
        <v>Colgate</v>
      </c>
      <c r="M235" s="50" t="str">
        <f>IF(ISBLANK(Data!M235), "", Data!M235)</f>
        <v>Iona</v>
      </c>
      <c r="N235" s="50" t="str">
        <f>IF(ISBLANK(Data!N235), "", Data!N235)</f>
        <v>Colgate</v>
      </c>
      <c r="O235" s="50" t="str">
        <f>IF(ISBLANK(Data!O235), "", Data!O235)</f>
        <v>Iona</v>
      </c>
      <c r="P235" s="50" t="str">
        <f>IF(ISBLANK(Data!P235), "", Data!P235)</f>
        <v>Colgate</v>
      </c>
      <c r="Q235" s="50" t="str">
        <f>IF(ISBLANK(Data!Q235), "", Data!Q235)</f>
        <v>Iona</v>
      </c>
      <c r="R235" s="50" t="str">
        <f>IF(ISBLANK(Data!R235), "", Data!R235)</f>
        <v>Colgate</v>
      </c>
      <c r="S235" s="20">
        <f>Data!W235-Data!CD235</f>
        <v>-0.18181818181818099</v>
      </c>
      <c r="T235" s="20">
        <f>Data!X235-Data!CE235</f>
        <v>-5.68</v>
      </c>
      <c r="U235" s="20">
        <f>Data!Y235-Data!CF235</f>
        <v>-3.1000000000000085</v>
      </c>
      <c r="V235" s="20">
        <f>Data!Z235-Data!CG235</f>
        <v>2.6000000000000085</v>
      </c>
      <c r="W235" s="20">
        <f>Data!AA235-Data!CH235</f>
        <v>2.9000000000000057</v>
      </c>
      <c r="X235" s="20">
        <f>Data!AB235-Data!CI235</f>
        <v>-0.13100000000000001</v>
      </c>
      <c r="Y235" s="20">
        <f>Data!AC235-Data!CJ235</f>
        <v>-6.8</v>
      </c>
      <c r="Z235" s="20">
        <f>Data!AD235-Data!CK235</f>
        <v>-3</v>
      </c>
      <c r="AA235" s="20">
        <f>Data!AE235-Data!CL235</f>
        <v>3.7000000000000028</v>
      </c>
      <c r="AB235" s="20">
        <f>Data!AF235-Data!CM235</f>
        <v>-5.85</v>
      </c>
      <c r="AC235" s="20">
        <f>Data!AG235-Data!CN235</f>
        <v>-3.1000000000000085</v>
      </c>
      <c r="AD235" s="20">
        <f>Data!AH235-Data!CO235</f>
        <v>4.3999999999999915</v>
      </c>
      <c r="AE235" s="20">
        <f>Data!AI235-Data!CP235</f>
        <v>-0.20640000000000003</v>
      </c>
      <c r="AF235" s="20">
        <f>Data!AJ235-Data!CQ235</f>
        <v>-2.7</v>
      </c>
      <c r="AG235" s="20">
        <f>Data!AK235-Data!CR235</f>
        <v>-0.22909090909090912</v>
      </c>
      <c r="AH235" s="20">
        <f>Data!AL235-Data!CS235</f>
        <v>-130</v>
      </c>
      <c r="AI235" s="20">
        <f>Data!AM235-Data!CT235</f>
        <v>-6.04</v>
      </c>
      <c r="AJ235" s="20">
        <f>Data!AN235-Data!CU235</f>
        <v>-6.13</v>
      </c>
      <c r="AK235" s="20">
        <f>Data!AO235-Data!CV235</f>
        <v>5</v>
      </c>
      <c r="AL235" s="20">
        <f>Data!AP235-Data!CW235</f>
        <v>84</v>
      </c>
      <c r="AM235" s="20">
        <f>Data!AQ235-Data!CX235</f>
        <v>7</v>
      </c>
      <c r="AN235" s="20">
        <f>Data!AR235-Data!CY235</f>
        <v>-4.0000000000000036E-2</v>
      </c>
      <c r="AO235" s="20">
        <f>Data!AS235-Data!CZ235</f>
        <v>-1</v>
      </c>
      <c r="AP235" s="20">
        <f>Data!AT235-Data!DA235</f>
        <v>5</v>
      </c>
      <c r="AQ235" s="20">
        <f>Data!AU235-Data!DB235</f>
        <v>-1.100000000000001E-2</v>
      </c>
      <c r="AR235" s="20">
        <f>Data!AV235-Data!DC235</f>
        <v>52</v>
      </c>
      <c r="AS235" s="20">
        <f>Data!AW235-Data!DD235</f>
        <v>87</v>
      </c>
      <c r="AT235" s="20">
        <f>Data!AX235-Data!DE235</f>
        <v>-4.0999999999999925E-2</v>
      </c>
      <c r="AU235" s="20">
        <f>Data!AY235-Data!DF235</f>
        <v>34</v>
      </c>
      <c r="AV235" s="20">
        <f>Data!AZ235-Data!DG235</f>
        <v>2.2454545454545443</v>
      </c>
      <c r="AW235" s="20">
        <f>Data!BA235-Data!DH235</f>
        <v>-27</v>
      </c>
      <c r="AX235" s="20">
        <f>Data!BB235-Data!DI235</f>
        <v>-6.1272727272727252</v>
      </c>
      <c r="AY235" s="20">
        <f>Data!BC235-Data!DJ235</f>
        <v>-14</v>
      </c>
      <c r="AZ235" s="20">
        <f>Data!BD235-Data!DK235</f>
        <v>31</v>
      </c>
      <c r="BA235" s="20">
        <f>Data!BE235-Data!DL235</f>
        <v>7</v>
      </c>
      <c r="BB235" s="20">
        <f>Data!BF235-Data!DM235</f>
        <v>7</v>
      </c>
      <c r="BC235" s="20">
        <f>Data!BG235-Data!DN235</f>
        <v>64</v>
      </c>
      <c r="BD235" s="20">
        <f>Data!BH235-Data!DO235</f>
        <v>0.40000000000000568</v>
      </c>
      <c r="BE235" s="20">
        <f>Data!BI235-Data!DP235</f>
        <v>7.6370000000000005</v>
      </c>
      <c r="BF235" s="20">
        <f>Data!BJ235-Data!DQ235</f>
        <v>-7.1819999999999995</v>
      </c>
      <c r="BG235" s="20">
        <f>Data!BK235-Data!DR235</f>
        <v>-0.17100000000000004</v>
      </c>
      <c r="BH235" s="20">
        <f>Data!BL235-Data!DS235</f>
        <v>0.63700000000000045</v>
      </c>
      <c r="BI235" s="20">
        <f>Data!BM235-Data!DT235</f>
        <v>0.20100000000000007</v>
      </c>
      <c r="BJ235" s="20">
        <f>Data!BN235-Data!DU235</f>
        <v>0.40000000000000213</v>
      </c>
      <c r="BK235" s="20">
        <f>Data!BO235-Data!DV235</f>
        <v>7.9</v>
      </c>
      <c r="BL235" s="20">
        <f>Data!BP235-Data!DW235</f>
        <v>0.60000000000000009</v>
      </c>
      <c r="BM235" s="20">
        <f>Data!BQ235-Data!DX235</f>
        <v>2.8181818181818175</v>
      </c>
      <c r="BN235" s="20">
        <f>Data!BR235-Data!DY235</f>
        <v>5.7999999999999989</v>
      </c>
      <c r="BO235" s="20">
        <f>Data!BS235-Data!DZ235</f>
        <v>158</v>
      </c>
      <c r="BP235" s="20">
        <f>Data!BT235-Data!EA235</f>
        <v>-9.8000000000000032E-2</v>
      </c>
      <c r="BQ235" s="20">
        <f>Data!BU235-Data!EB235</f>
        <v>-3</v>
      </c>
      <c r="BR235" s="20">
        <f>Data!BV235-Data!EC235</f>
        <v>112</v>
      </c>
      <c r="BS235" s="20">
        <f>Data!BW235-Data!ED235</f>
        <v>76</v>
      </c>
      <c r="BT235" s="20">
        <f>Data!BX235-Data!EE235</f>
        <v>139</v>
      </c>
      <c r="BU235" s="20">
        <f>Data!BY235-Data!EF235</f>
        <v>56</v>
      </c>
      <c r="BV235" s="20">
        <f>Data!BZ235-Data!EG235</f>
        <v>75</v>
      </c>
      <c r="BW235" s="20">
        <f>Data!CA235-Data!EH235</f>
        <v>78.699999999999989</v>
      </c>
      <c r="BX235" s="20">
        <f>Data!CB235-Data!EI235</f>
        <v>152</v>
      </c>
      <c r="BY235" s="20">
        <f>Data!CC235-Data!EJ235</f>
        <v>13</v>
      </c>
      <c r="BZ235" s="20">
        <f>Data!EK235</f>
        <v>10495.98</v>
      </c>
      <c r="CA235" s="20">
        <f>Data!EL235</f>
        <v>11088.080000000002</v>
      </c>
      <c r="CB235" s="20">
        <f>Data!EM235</f>
        <v>81.951636363636368</v>
      </c>
      <c r="CC235" s="20">
        <f>Data!EN235</f>
        <v>110.20227272727273</v>
      </c>
      <c r="CD235" s="20">
        <f>Data!EO235</f>
        <v>13.829399999999998</v>
      </c>
      <c r="CE235" s="20">
        <f>Data!EP235</f>
        <v>101.13300000000001</v>
      </c>
      <c r="CF235" s="50">
        <f>IF(ISBLANK(Data!EQ235), "", Data!EQ235)</f>
        <v>85</v>
      </c>
      <c r="CG235" s="50">
        <f>IF(ISBLANK(Data!ER235), "", Data!ER235)</f>
        <v>65</v>
      </c>
      <c r="CH235" s="61" t="str">
        <f>IF(ISBLANK(Data!ES235), "", Data!ES235)</f>
        <v>Iona</v>
      </c>
      <c r="CI235" s="61">
        <f>IF(ISBLANK(Data!ET235), "", Data!ET235)</f>
        <v>150</v>
      </c>
    </row>
    <row r="236" spans="1:87" x14ac:dyDescent="0.45">
      <c r="A236" s="50">
        <f>IF(ISBLANK(Data!A236), "", Data!A236)</f>
        <v>45281</v>
      </c>
      <c r="B236" s="50" t="str">
        <f>IF(ISBLANK(Data!B236), "", Data!B236)</f>
        <v>Washington St.</v>
      </c>
      <c r="C236" s="50">
        <f>IF(ISBLANK(Data!C236), "", Data!C236)</f>
        <v>346</v>
      </c>
      <c r="D236" s="50" t="str">
        <f>IF(ISBLANK(Data!D236), "", Data!D236)</f>
        <v>Boise St.</v>
      </c>
      <c r="E236" s="50">
        <f>IF(ISBLANK(Data!E236), "", Data!E236)</f>
        <v>25</v>
      </c>
      <c r="F236" s="50" t="str">
        <f>IF(ISBLANK(Data!F236), "", Data!F236)</f>
        <v>N</v>
      </c>
      <c r="G236" s="50" t="str">
        <f>IF(ISBLANK(Data!G236), "", Data!G236)</f>
        <v>Washington St.</v>
      </c>
      <c r="H236" s="50" t="str">
        <f>IF(ISBLANK(Data!H236), "", Data!H236)</f>
        <v>Boise St.</v>
      </c>
      <c r="I236" s="50" t="str">
        <f>IF(ISBLANK(Data!I236), "", Data!I236)</f>
        <v>Washington St.</v>
      </c>
      <c r="J236" s="50" t="str">
        <f>IF(ISBLANK(Data!J236), "", Data!J236)</f>
        <v>Boise St.</v>
      </c>
      <c r="K236" s="50" t="str">
        <f>IF(ISBLANK(Data!K236), "", Data!K236)</f>
        <v>Washington State</v>
      </c>
      <c r="L236" s="50" t="str">
        <f>IF(ISBLANK(Data!L236), "", Data!L236)</f>
        <v>Boise State</v>
      </c>
      <c r="M236" s="50" t="str">
        <f>IF(ISBLANK(Data!M236), "", Data!M236)</f>
        <v>Wash State</v>
      </c>
      <c r="N236" s="50" t="str">
        <f>IF(ISBLANK(Data!N236), "", Data!N236)</f>
        <v>Boise St</v>
      </c>
      <c r="O236" s="50" t="str">
        <f>IF(ISBLANK(Data!O236), "", Data!O236)</f>
        <v>Washington St.</v>
      </c>
      <c r="P236" s="50" t="str">
        <f>IF(ISBLANK(Data!P236), "", Data!P236)</f>
        <v>Boise St.</v>
      </c>
      <c r="Q236" s="50" t="str">
        <f>IF(ISBLANK(Data!Q236), "", Data!Q236)</f>
        <v>Washington State</v>
      </c>
      <c r="R236" s="50" t="str">
        <f>IF(ISBLANK(Data!R236), "", Data!R236)</f>
        <v>Boise State</v>
      </c>
      <c r="S236" s="20">
        <f>Data!W236-Data!CD236</f>
        <v>7.2727272727273085E-2</v>
      </c>
      <c r="T236" s="20">
        <f>Data!X236-Data!CE236</f>
        <v>0.66000000000000014</v>
      </c>
      <c r="U236" s="20">
        <f>Data!Y236-Data!CF236</f>
        <v>1</v>
      </c>
      <c r="V236" s="20">
        <f>Data!Z236-Data!CG236</f>
        <v>0.30000000000001137</v>
      </c>
      <c r="W236" s="20">
        <f>Data!AA236-Data!CH236</f>
        <v>-2.1000000000000085</v>
      </c>
      <c r="X236" s="20">
        <f>Data!AB236-Data!CI236</f>
        <v>-8.4000000000000005E-2</v>
      </c>
      <c r="Y236" s="20">
        <f>Data!AC236-Data!CJ236</f>
        <v>-13.29</v>
      </c>
      <c r="Z236" s="20">
        <f>Data!AD236-Data!CK236</f>
        <v>-6.2000000000000028</v>
      </c>
      <c r="AA236" s="20">
        <f>Data!AE236-Data!CL236</f>
        <v>7.0999999999999943</v>
      </c>
      <c r="AB236" s="20">
        <f>Data!AF236-Data!CM236</f>
        <v>-13.29</v>
      </c>
      <c r="AC236" s="20">
        <f>Data!AG236-Data!CN236</f>
        <v>0.39999999999999147</v>
      </c>
      <c r="AD236" s="20">
        <f>Data!AH236-Data!CO236</f>
        <v>0.90000000000000568</v>
      </c>
      <c r="AE236" s="20">
        <f>Data!AI236-Data!CP236</f>
        <v>-1.0800000000000032E-2</v>
      </c>
      <c r="AF236" s="20">
        <f>Data!AJ236-Data!CQ236</f>
        <v>-0.8</v>
      </c>
      <c r="AG236" s="20">
        <f>Data!AK236-Data!CR236</f>
        <v>-8.3333333333333343E-2</v>
      </c>
      <c r="AH236" s="20">
        <f>Data!AL236-Data!CS236</f>
        <v>15</v>
      </c>
      <c r="AI236" s="20">
        <f>Data!AM236-Data!CT236</f>
        <v>0.73000000000000043</v>
      </c>
      <c r="AJ236" s="20">
        <f>Data!AN236-Data!CU236</f>
        <v>-10.39</v>
      </c>
      <c r="AK236" s="20">
        <f>Data!AO236-Data!CV236</f>
        <v>-55</v>
      </c>
      <c r="AL236" s="20">
        <f>Data!AP236-Data!CW236</f>
        <v>-98</v>
      </c>
      <c r="AM236" s="20">
        <f>Data!AQ236-Data!CX236</f>
        <v>-29</v>
      </c>
      <c r="AN236" s="20">
        <f>Data!AR236-Data!CY236</f>
        <v>2.3999999999999966E-2</v>
      </c>
      <c r="AO236" s="20">
        <f>Data!AS236-Data!CZ236</f>
        <v>-19</v>
      </c>
      <c r="AP236" s="20">
        <f>Data!AT236-Data!DA236</f>
        <v>-52</v>
      </c>
      <c r="AQ236" s="20">
        <f>Data!AU236-Data!DB236</f>
        <v>-4.9999999999999489E-3</v>
      </c>
      <c r="AR236" s="20">
        <f>Data!AV236-Data!DC236</f>
        <v>-38</v>
      </c>
      <c r="AS236" s="20">
        <f>Data!AW236-Data!DD236</f>
        <v>-44</v>
      </c>
      <c r="AT236" s="20">
        <f>Data!AX236-Data!DE236</f>
        <v>-3.7999999999999923E-2</v>
      </c>
      <c r="AU236" s="20">
        <f>Data!AY236-Data!DF236</f>
        <v>6</v>
      </c>
      <c r="AV236" s="20">
        <f>Data!AZ236-Data!DG236</f>
        <v>-0.71111111111111036</v>
      </c>
      <c r="AW236" s="20">
        <f>Data!BA236-Data!DH236</f>
        <v>-3</v>
      </c>
      <c r="AX236" s="20">
        <f>Data!BB236-Data!DI236</f>
        <v>-4.7777777777777786</v>
      </c>
      <c r="AY236" s="20">
        <f>Data!BC236-Data!DJ236</f>
        <v>-14</v>
      </c>
      <c r="AZ236" s="20">
        <f>Data!BD236-Data!DK236</f>
        <v>-4</v>
      </c>
      <c r="BA236" s="20">
        <f>Data!BE236-Data!DL236</f>
        <v>32</v>
      </c>
      <c r="BB236" s="20">
        <f>Data!BF236-Data!DM236</f>
        <v>-27</v>
      </c>
      <c r="BC236" s="20">
        <f>Data!BG236-Data!DN236</f>
        <v>14</v>
      </c>
      <c r="BD236" s="20">
        <f>Data!BH236-Data!DO236</f>
        <v>2.0999999999999943</v>
      </c>
      <c r="BE236" s="20">
        <f>Data!BI236-Data!DP236</f>
        <v>-3.2179999999999964</v>
      </c>
      <c r="BF236" s="20">
        <f>Data!BJ236-Data!DQ236</f>
        <v>5.3550000000000004</v>
      </c>
      <c r="BG236" s="20">
        <f>Data!BK236-Data!DR236</f>
        <v>0.16500000000000004</v>
      </c>
      <c r="BH236" s="20">
        <f>Data!BL236-Data!DS236</f>
        <v>-1.5179999999999989</v>
      </c>
      <c r="BI236" s="20">
        <f>Data!BM236-Data!DT236</f>
        <v>0.10299999999999998</v>
      </c>
      <c r="BJ236" s="20">
        <f>Data!BN236-Data!DU236</f>
        <v>-2.8999999999999986</v>
      </c>
      <c r="BK236" s="20">
        <f>Data!BO236-Data!DV236</f>
        <v>-2.2999999999999972</v>
      </c>
      <c r="BL236" s="20">
        <f>Data!BP236-Data!DW236</f>
        <v>3.4999999999999996</v>
      </c>
      <c r="BM236" s="20">
        <f>Data!BQ236-Data!DX236</f>
        <v>0.23636363636363633</v>
      </c>
      <c r="BN236" s="20">
        <f>Data!BR236-Data!DY236</f>
        <v>3</v>
      </c>
      <c r="BO236" s="20">
        <f>Data!BS236-Data!DZ236</f>
        <v>80</v>
      </c>
      <c r="BP236" s="20">
        <f>Data!BT236-Data!EA236</f>
        <v>-6.1999999999999944E-2</v>
      </c>
      <c r="BQ236" s="20">
        <f>Data!BU236-Data!EB236</f>
        <v>-12</v>
      </c>
      <c r="BR236" s="20">
        <f>Data!BV236-Data!EC236</f>
        <v>-27</v>
      </c>
      <c r="BS236" s="20">
        <f>Data!BW236-Data!ED236</f>
        <v>32</v>
      </c>
      <c r="BT236" s="20">
        <f>Data!BX236-Data!EE236</f>
        <v>36</v>
      </c>
      <c r="BU236" s="20">
        <f>Data!BY236-Data!EF236</f>
        <v>12</v>
      </c>
      <c r="BV236" s="20">
        <f>Data!BZ236-Data!EG236</f>
        <v>-7</v>
      </c>
      <c r="BW236" s="20">
        <f>Data!CA236-Data!EH236</f>
        <v>15</v>
      </c>
      <c r="BX236" s="20">
        <f>Data!CB236-Data!EI236</f>
        <v>81</v>
      </c>
      <c r="BY236" s="20">
        <f>Data!CC236-Data!EJ236</f>
        <v>53</v>
      </c>
      <c r="BZ236" s="20">
        <f>Data!EK236</f>
        <v>10915.02</v>
      </c>
      <c r="CA236" s="20">
        <f>Data!EL236</f>
        <v>10849.330000000002</v>
      </c>
      <c r="CB236" s="20">
        <f>Data!EM236</f>
        <v>65.545454545454547</v>
      </c>
      <c r="CC236" s="20">
        <f>Data!EN236</f>
        <v>77.998799999999989</v>
      </c>
      <c r="CD236" s="20">
        <f>Data!EO236</f>
        <v>13.122399999999999</v>
      </c>
      <c r="CE236" s="20">
        <f>Data!EP236</f>
        <v>114.84</v>
      </c>
      <c r="CF236" s="50">
        <f>IF(ISBLANK(Data!EQ236), "", Data!EQ236)</f>
        <v>66</v>
      </c>
      <c r="CG236" s="50">
        <f>IF(ISBLANK(Data!ER236), "", Data!ER236)</f>
        <v>61</v>
      </c>
      <c r="CH236" s="61" t="str">
        <f>IF(ISBLANK(Data!ES236), "", Data!ES236)</f>
        <v>Washington St.</v>
      </c>
      <c r="CI236" s="61">
        <f>IF(ISBLANK(Data!ET236), "", Data!ET236)</f>
        <v>127</v>
      </c>
    </row>
    <row r="237" spans="1:87" x14ac:dyDescent="0.45">
      <c r="A237" s="50">
        <f>IF(ISBLANK(Data!A237), "", Data!A237)</f>
        <v>45281</v>
      </c>
      <c r="B237" s="50" t="str">
        <f>IF(ISBLANK(Data!B237), "", Data!B237)</f>
        <v>San Diego St.</v>
      </c>
      <c r="C237" s="50">
        <f>IF(ISBLANK(Data!C237), "", Data!C237)</f>
        <v>259</v>
      </c>
      <c r="D237" s="50" t="str">
        <f>IF(ISBLANK(Data!D237), "", Data!D237)</f>
        <v>Stanford</v>
      </c>
      <c r="E237" s="50">
        <f>IF(ISBLANK(Data!E237), "", Data!E237)</f>
        <v>284</v>
      </c>
      <c r="F237" s="50" t="str">
        <f>IF(ISBLANK(Data!F237), "", Data!F237)</f>
        <v>N</v>
      </c>
      <c r="G237" s="50" t="str">
        <f>IF(ISBLANK(Data!G237), "", Data!G237)</f>
        <v>San Diego St.</v>
      </c>
      <c r="H237" s="50" t="str">
        <f>IF(ISBLANK(Data!H237), "", Data!H237)</f>
        <v>Stanford</v>
      </c>
      <c r="I237" s="50" t="str">
        <f>IF(ISBLANK(Data!I237), "", Data!I237)</f>
        <v>San Diego St.</v>
      </c>
      <c r="J237" s="50" t="str">
        <f>IF(ISBLANK(Data!J237), "", Data!J237)</f>
        <v>Stanford</v>
      </c>
      <c r="K237" s="50" t="str">
        <f>IF(ISBLANK(Data!K237), "", Data!K237)</f>
        <v>San Diego State</v>
      </c>
      <c r="L237" s="50" t="str">
        <f>IF(ISBLANK(Data!L237), "", Data!L237)</f>
        <v>Stanford</v>
      </c>
      <c r="M237" s="50" t="str">
        <f>IF(ISBLANK(Data!M237), "", Data!M237)</f>
        <v>San Diego St</v>
      </c>
      <c r="N237" s="50" t="str">
        <f>IF(ISBLANK(Data!N237), "", Data!N237)</f>
        <v>Stanford</v>
      </c>
      <c r="O237" s="50" t="str">
        <f>IF(ISBLANK(Data!O237), "", Data!O237)</f>
        <v>San Diego St.</v>
      </c>
      <c r="P237" s="50" t="str">
        <f>IF(ISBLANK(Data!P237), "", Data!P237)</f>
        <v>Stanford</v>
      </c>
      <c r="Q237" s="50" t="str">
        <f>IF(ISBLANK(Data!Q237), "", Data!Q237)</f>
        <v>San Diego State</v>
      </c>
      <c r="R237" s="50" t="str">
        <f>IF(ISBLANK(Data!R237), "", Data!R237)</f>
        <v>Stanford</v>
      </c>
      <c r="S237" s="20">
        <f>Data!W237-Data!CD237</f>
        <v>0.26262626262626199</v>
      </c>
      <c r="T237" s="20">
        <f>Data!X237-Data!CE237</f>
        <v>9.84</v>
      </c>
      <c r="U237" s="20">
        <f>Data!Y237-Data!CF237</f>
        <v>4</v>
      </c>
      <c r="V237" s="20">
        <f>Data!Z237-Data!CG237</f>
        <v>-5.7999999999999972</v>
      </c>
      <c r="W237" s="20">
        <f>Data!AA237-Data!CH237</f>
        <v>-2.2000000000000028</v>
      </c>
      <c r="X237" s="20">
        <f>Data!AB237-Data!CI237</f>
        <v>0.14699999999999999</v>
      </c>
      <c r="Y237" s="20">
        <f>Data!AC237-Data!CJ237</f>
        <v>11.4</v>
      </c>
      <c r="Z237" s="20">
        <f>Data!AD237-Data!CK237</f>
        <v>4.2999999999999972</v>
      </c>
      <c r="AA237" s="20">
        <f>Data!AE237-Data!CL237</f>
        <v>-7.1000000000000085</v>
      </c>
      <c r="AB237" s="20">
        <f>Data!AF237-Data!CM237</f>
        <v>11.4</v>
      </c>
      <c r="AC237" s="20">
        <f>Data!AG237-Data!CN237</f>
        <v>1.5</v>
      </c>
      <c r="AD237" s="20">
        <f>Data!AH237-Data!CO237</f>
        <v>-5.7999999999999972</v>
      </c>
      <c r="AE237" s="20">
        <f>Data!AI237-Data!CP237</f>
        <v>0.12969999999999993</v>
      </c>
      <c r="AF237" s="20">
        <f>Data!AJ237-Data!CQ237</f>
        <v>3.6999999999999997</v>
      </c>
      <c r="AG237" s="20">
        <f>Data!AK237-Data!CR237</f>
        <v>0.41111111111111109</v>
      </c>
      <c r="AH237" s="20">
        <f>Data!AL237-Data!CS237</f>
        <v>107</v>
      </c>
      <c r="AI237" s="20">
        <f>Data!AM237-Data!CT237</f>
        <v>9.83</v>
      </c>
      <c r="AJ237" s="20">
        <f>Data!AN237-Data!CU237</f>
        <v>8.7199999999999989</v>
      </c>
      <c r="AK237" s="20">
        <f>Data!AO237-Data!CV237</f>
        <v>128</v>
      </c>
      <c r="AL237" s="20">
        <f>Data!AP237-Data!CW237</f>
        <v>64</v>
      </c>
      <c r="AM237" s="20">
        <f>Data!AQ237-Data!CX237</f>
        <v>101</v>
      </c>
      <c r="AN237" s="20">
        <f>Data!AR237-Data!CY237</f>
        <v>-4.4999999999999984E-2</v>
      </c>
      <c r="AO237" s="20">
        <f>Data!AS237-Data!CZ237</f>
        <v>-2</v>
      </c>
      <c r="AP237" s="20">
        <f>Data!AT237-Data!DA237</f>
        <v>10</v>
      </c>
      <c r="AQ237" s="20">
        <f>Data!AU237-Data!DB237</f>
        <v>-2.2999999999999965E-2</v>
      </c>
      <c r="AR237" s="20">
        <f>Data!AV237-Data!DC237</f>
        <v>92</v>
      </c>
      <c r="AS237" s="20">
        <f>Data!AW237-Data!DD237</f>
        <v>115</v>
      </c>
      <c r="AT237" s="20">
        <f>Data!AX237-Data!DE237</f>
        <v>4.500000000000004E-2</v>
      </c>
      <c r="AU237" s="20">
        <f>Data!AY237-Data!DF237</f>
        <v>58</v>
      </c>
      <c r="AV237" s="20">
        <f>Data!AZ237-Data!DG237</f>
        <v>6.4444444444444446</v>
      </c>
      <c r="AW237" s="20">
        <f>Data!BA237-Data!DH237</f>
        <v>101</v>
      </c>
      <c r="AX237" s="20">
        <f>Data!BB237-Data!DI237</f>
        <v>11.222222222222221</v>
      </c>
      <c r="AY237" s="20">
        <f>Data!BC237-Data!DJ237</f>
        <v>-6</v>
      </c>
      <c r="AZ237" s="20">
        <f>Data!BD237-Data!DK237</f>
        <v>34</v>
      </c>
      <c r="BA237" s="20">
        <f>Data!BE237-Data!DL237</f>
        <v>9</v>
      </c>
      <c r="BB237" s="20">
        <f>Data!BF237-Data!DM237</f>
        <v>12</v>
      </c>
      <c r="BC237" s="20">
        <f>Data!BG237-Data!DN237</f>
        <v>48</v>
      </c>
      <c r="BD237" s="20">
        <f>Data!BH237-Data!DO237</f>
        <v>-2.9000000000000057</v>
      </c>
      <c r="BE237" s="20">
        <f>Data!BI237-Data!DP237</f>
        <v>-7.7579999999999956</v>
      </c>
      <c r="BF237" s="20">
        <f>Data!BJ237-Data!DQ237</f>
        <v>4.7670000000000003</v>
      </c>
      <c r="BG237" s="20">
        <f>Data!BK237-Data!DR237</f>
        <v>-0.19300000000000006</v>
      </c>
      <c r="BH237" s="20">
        <f>Data!BL237-Data!DS237</f>
        <v>-1.1509999999999998</v>
      </c>
      <c r="BI237" s="20">
        <f>Data!BM237-Data!DT237</f>
        <v>0.22599999999999998</v>
      </c>
      <c r="BJ237" s="20">
        <f>Data!BN237-Data!DU237</f>
        <v>-3.8000000000000007</v>
      </c>
      <c r="BK237" s="20">
        <f>Data!BO237-Data!DV237</f>
        <v>7.6</v>
      </c>
      <c r="BL237" s="20">
        <f>Data!BP237-Data!DW237</f>
        <v>0.29999999999999982</v>
      </c>
      <c r="BM237" s="20">
        <f>Data!BQ237-Data!DX237</f>
        <v>1.9393939393939403</v>
      </c>
      <c r="BN237" s="20">
        <f>Data!BR237-Data!DY237</f>
        <v>1.5000000000000018</v>
      </c>
      <c r="BO237" s="20">
        <f>Data!BS237-Data!DZ237</f>
        <v>-214</v>
      </c>
      <c r="BP237" s="20">
        <f>Data!BT237-Data!EA237</f>
        <v>0.20200000000000007</v>
      </c>
      <c r="BQ237" s="20">
        <f>Data!BU237-Data!EB237</f>
        <v>9</v>
      </c>
      <c r="BR237" s="20">
        <f>Data!BV237-Data!EC237</f>
        <v>-129</v>
      </c>
      <c r="BS237" s="20">
        <f>Data!BW237-Data!ED237</f>
        <v>-124</v>
      </c>
      <c r="BT237" s="20">
        <f>Data!BX237-Data!EE237</f>
        <v>-159</v>
      </c>
      <c r="BU237" s="20">
        <f>Data!BY237-Data!EF237</f>
        <v>-6</v>
      </c>
      <c r="BV237" s="20">
        <f>Data!BZ237-Data!EG237</f>
        <v>-62</v>
      </c>
      <c r="BW237" s="20">
        <f>Data!CA237-Data!EH237</f>
        <v>-81</v>
      </c>
      <c r="BX237" s="20">
        <f>Data!CB237-Data!EI237</f>
        <v>-215</v>
      </c>
      <c r="BY237" s="20">
        <f>Data!CC237-Data!EJ237</f>
        <v>-206</v>
      </c>
      <c r="BZ237" s="20">
        <f>Data!EK237</f>
        <v>11457.029999999999</v>
      </c>
      <c r="CA237" s="20">
        <f>Data!EL237</f>
        <v>10419.049999999999</v>
      </c>
      <c r="CB237" s="20">
        <f>Data!EM237</f>
        <v>70.819333333333333</v>
      </c>
      <c r="CC237" s="20">
        <f>Data!EN237</f>
        <v>102.02754545454546</v>
      </c>
      <c r="CD237" s="20">
        <f>Data!EO237</f>
        <v>11.9529</v>
      </c>
      <c r="CE237" s="20">
        <f>Data!EP237</f>
        <v>104.16</v>
      </c>
      <c r="CF237" s="50">
        <f>IF(ISBLANK(Data!EQ237), "", Data!EQ237)</f>
        <v>74</v>
      </c>
      <c r="CG237" s="50">
        <f>IF(ISBLANK(Data!ER237), "", Data!ER237)</f>
        <v>60</v>
      </c>
      <c r="CH237" s="61" t="str">
        <f>IF(ISBLANK(Data!ES237), "", Data!ES237)</f>
        <v>San Diego St.</v>
      </c>
      <c r="CI237" s="61">
        <f>IF(ISBLANK(Data!ET237), "", Data!ET237)</f>
        <v>134</v>
      </c>
    </row>
    <row r="238" spans="1:87" x14ac:dyDescent="0.45">
      <c r="A238" s="50">
        <f>IF(ISBLANK(Data!A238), "", Data!A238)</f>
        <v>45281</v>
      </c>
      <c r="B238" s="50" t="str">
        <f>IF(ISBLANK(Data!B238), "", Data!B238)</f>
        <v>Northern Illinois</v>
      </c>
      <c r="C238" s="50">
        <f>IF(ISBLANK(Data!C238), "", Data!C238)</f>
        <v>212</v>
      </c>
      <c r="D238" s="50" t="str">
        <f>IF(ISBLANK(Data!D238), "", Data!D238)</f>
        <v>Northern Iowa</v>
      </c>
      <c r="E238" s="50">
        <f>IF(ISBLANK(Data!E238), "", Data!E238)</f>
        <v>213</v>
      </c>
      <c r="F238" s="50" t="str">
        <f>IF(ISBLANK(Data!F238), "", Data!F238)</f>
        <v>N</v>
      </c>
      <c r="G238" s="50" t="str">
        <f>IF(ISBLANK(Data!G238), "", Data!G238)</f>
        <v>Northern Illinois</v>
      </c>
      <c r="H238" s="50" t="str">
        <f>IF(ISBLANK(Data!H238), "", Data!H238)</f>
        <v>Northern Iowa</v>
      </c>
      <c r="I238" s="50" t="str">
        <f>IF(ISBLANK(Data!I238), "", Data!I238)</f>
        <v>Northern Illinois</v>
      </c>
      <c r="J238" s="50" t="str">
        <f>IF(ISBLANK(Data!J238), "", Data!J238)</f>
        <v>Northern Iowa</v>
      </c>
      <c r="K238" s="50" t="str">
        <f>IF(ISBLANK(Data!K238), "", Data!K238)</f>
        <v>Northern Illinois</v>
      </c>
      <c r="L238" s="50" t="str">
        <f>IF(ISBLANK(Data!L238), "", Data!L238)</f>
        <v>Northern Iowa</v>
      </c>
      <c r="M238" s="50" t="str">
        <f>IF(ISBLANK(Data!M238), "", Data!M238)</f>
        <v>N Illinois</v>
      </c>
      <c r="N238" s="50" t="str">
        <f>IF(ISBLANK(Data!N238), "", Data!N238)</f>
        <v>N Iowa</v>
      </c>
      <c r="O238" s="50" t="str">
        <f>IF(ISBLANK(Data!O238), "", Data!O238)</f>
        <v>N. Illinois</v>
      </c>
      <c r="P238" s="50" t="str">
        <f>IF(ISBLANK(Data!P238), "", Data!P238)</f>
        <v>N. Iowa</v>
      </c>
      <c r="Q238" s="50" t="str">
        <f>IF(ISBLANK(Data!Q238), "", Data!Q238)</f>
        <v>Northern Illinois</v>
      </c>
      <c r="R238" s="50" t="str">
        <f>IF(ISBLANK(Data!R238), "", Data!R238)</f>
        <v>Northern Iowa</v>
      </c>
      <c r="S238" s="20">
        <f>Data!W238-Data!CD238</f>
        <v>0.18333333333333296</v>
      </c>
      <c r="T238" s="20">
        <f>Data!X238-Data!CE238</f>
        <v>-6.29</v>
      </c>
      <c r="U238" s="20">
        <f>Data!Y238-Data!CF238</f>
        <v>-3.2000000000000028</v>
      </c>
      <c r="V238" s="20">
        <f>Data!Z238-Data!CG238</f>
        <v>3</v>
      </c>
      <c r="W238" s="20">
        <f>Data!AA238-Data!CH238</f>
        <v>4.4000000000000057</v>
      </c>
      <c r="X238" s="20">
        <f>Data!AB238-Data!CI238</f>
        <v>0.26800000000000002</v>
      </c>
      <c r="Y238" s="20">
        <f>Data!AC238-Data!CJ238</f>
        <v>2.5</v>
      </c>
      <c r="Z238" s="20">
        <f>Data!AD238-Data!CK238</f>
        <v>1.7000000000000028</v>
      </c>
      <c r="AA238" s="20">
        <f>Data!AE238-Data!CL238</f>
        <v>-0.80000000000001137</v>
      </c>
      <c r="AB238" s="20">
        <f>Data!AF238-Data!CM238</f>
        <v>1.5499999999999998</v>
      </c>
      <c r="AC238" s="20">
        <f>Data!AG238-Data!CN238</f>
        <v>-2.8999999999999915</v>
      </c>
      <c r="AD238" s="20">
        <f>Data!AH238-Data!CO238</f>
        <v>1.5</v>
      </c>
      <c r="AE238" s="20">
        <f>Data!AI238-Data!CP238</f>
        <v>-0.11260000000000003</v>
      </c>
      <c r="AF238" s="20">
        <f>Data!AJ238-Data!CQ238</f>
        <v>2.5</v>
      </c>
      <c r="AG238" s="20">
        <f>Data!AK238-Data!CR238</f>
        <v>0.17954545454545456</v>
      </c>
      <c r="AH238" s="20">
        <f>Data!AL238-Data!CS238</f>
        <v>12</v>
      </c>
      <c r="AI238" s="20">
        <f>Data!AM238-Data!CT238</f>
        <v>-1.8599999999999999</v>
      </c>
      <c r="AJ238" s="20">
        <f>Data!AN238-Data!CU238</f>
        <v>2.5400000000000005</v>
      </c>
      <c r="AK238" s="20">
        <f>Data!AO238-Data!CV238</f>
        <v>-113</v>
      </c>
      <c r="AL238" s="20">
        <f>Data!AP238-Data!CW238</f>
        <v>-134</v>
      </c>
      <c r="AM238" s="20">
        <f>Data!AQ238-Data!CX238</f>
        <v>-101</v>
      </c>
      <c r="AN238" s="20">
        <f>Data!AR238-Data!CY238</f>
        <v>5.0000000000000044E-3</v>
      </c>
      <c r="AO238" s="20">
        <f>Data!AS238-Data!CZ238</f>
        <v>-36</v>
      </c>
      <c r="AP238" s="20">
        <f>Data!AT238-Data!DA238</f>
        <v>-74</v>
      </c>
      <c r="AQ238" s="20">
        <f>Data!AU238-Data!DB238</f>
        <v>-3.8999999999999979E-2</v>
      </c>
      <c r="AR238" s="20">
        <f>Data!AV238-Data!DC238</f>
        <v>13</v>
      </c>
      <c r="AS238" s="20">
        <f>Data!AW238-Data!DD238</f>
        <v>36</v>
      </c>
      <c r="AT238" s="20">
        <f>Data!AX238-Data!DE238</f>
        <v>-4.4999999999999929E-2</v>
      </c>
      <c r="AU238" s="20">
        <f>Data!AY238-Data!DF238</f>
        <v>7</v>
      </c>
      <c r="AV238" s="20">
        <f>Data!AZ238-Data!DG238</f>
        <v>4.1818181818181817</v>
      </c>
      <c r="AW238" s="20">
        <f>Data!BA238-Data!DH238</f>
        <v>-33</v>
      </c>
      <c r="AX238" s="20">
        <f>Data!BB238-Data!DI238</f>
        <v>10.125</v>
      </c>
      <c r="AY238" s="20">
        <f>Data!BC238-Data!DJ238</f>
        <v>-55</v>
      </c>
      <c r="AZ238" s="20">
        <f>Data!BD238-Data!DK238</f>
        <v>-4</v>
      </c>
      <c r="BA238" s="20">
        <f>Data!BE238-Data!DL238</f>
        <v>34</v>
      </c>
      <c r="BB238" s="20">
        <f>Data!BF238-Data!DM238</f>
        <v>-15</v>
      </c>
      <c r="BC238" s="20">
        <f>Data!BG238-Data!DN238</f>
        <v>-60</v>
      </c>
      <c r="BD238" s="20">
        <f>Data!BH238-Data!DO238</f>
        <v>4.2999999999999972</v>
      </c>
      <c r="BE238" s="20">
        <f>Data!BI238-Data!DP238</f>
        <v>1.5330000000000013</v>
      </c>
      <c r="BF238" s="20">
        <f>Data!BJ238-Data!DQ238</f>
        <v>2.75</v>
      </c>
      <c r="BG238" s="20">
        <f>Data!BK238-Data!DR238</f>
        <v>-0.29200000000000004</v>
      </c>
      <c r="BH238" s="20">
        <f>Data!BL238-Data!DS238</f>
        <v>0.80000000000000071</v>
      </c>
      <c r="BI238" s="20">
        <f>Data!BM238-Data!DT238</f>
        <v>3.1000000000000028E-2</v>
      </c>
      <c r="BJ238" s="20">
        <f>Data!BN238-Data!DU238</f>
        <v>-2.5</v>
      </c>
      <c r="BK238" s="20">
        <f>Data!BO238-Data!DV238</f>
        <v>7.3999999999999986</v>
      </c>
      <c r="BL238" s="20">
        <f>Data!BP238-Data!DW238</f>
        <v>3.8</v>
      </c>
      <c r="BM238" s="20">
        <f>Data!BQ238-Data!DX238</f>
        <v>0.78333333333333321</v>
      </c>
      <c r="BN238" s="20">
        <f>Data!BR238-Data!DY238</f>
        <v>-2.1999999999999993</v>
      </c>
      <c r="BO238" s="20">
        <f>Data!BS238-Data!DZ238</f>
        <v>-161</v>
      </c>
      <c r="BP238" s="20">
        <f>Data!BT238-Data!EA238</f>
        <v>0.11299999999999999</v>
      </c>
      <c r="BQ238" s="20">
        <f>Data!BU238-Data!EB238</f>
        <v>7</v>
      </c>
      <c r="BR238" s="20">
        <f>Data!BV238-Data!EC238</f>
        <v>-13</v>
      </c>
      <c r="BS238" s="20">
        <f>Data!BW238-Data!ED238</f>
        <v>34</v>
      </c>
      <c r="BT238" s="20">
        <f>Data!BX238-Data!EE238</f>
        <v>-101</v>
      </c>
      <c r="BU238" s="20">
        <f>Data!BY238-Data!EF238</f>
        <v>74</v>
      </c>
      <c r="BV238" s="20">
        <f>Data!BZ238-Data!EG238</f>
        <v>73</v>
      </c>
      <c r="BW238" s="20">
        <f>Data!CA238-Data!EH238</f>
        <v>0.5</v>
      </c>
      <c r="BX238" s="20">
        <f>Data!CB238-Data!EI238</f>
        <v>-164</v>
      </c>
      <c r="BY238" s="20">
        <f>Data!CC238-Data!EJ238</f>
        <v>-16</v>
      </c>
      <c r="BZ238" s="20">
        <f>Data!EK238</f>
        <v>11256.85</v>
      </c>
      <c r="CA238" s="20">
        <f>Data!EL238</f>
        <v>11924.150000000001</v>
      </c>
      <c r="CB238" s="20">
        <f>Data!EM238</f>
        <v>72.775000000000006</v>
      </c>
      <c r="CC238" s="20">
        <f>Data!EN238</f>
        <v>77.05</v>
      </c>
      <c r="CD238" s="20">
        <f>Data!EO238</f>
        <v>11.639899999999999</v>
      </c>
      <c r="CE238" s="20">
        <f>Data!EP238</f>
        <v>148.00400000000002</v>
      </c>
      <c r="CF238" s="50">
        <f>IF(ISBLANK(Data!EQ238), "", Data!EQ238)</f>
        <v>63</v>
      </c>
      <c r="CG238" s="50">
        <f>IF(ISBLANK(Data!ER238), "", Data!ER238)</f>
        <v>76</v>
      </c>
      <c r="CH238" s="61" t="str">
        <f>IF(ISBLANK(Data!ES238), "", Data!ES238)</f>
        <v>Northern Iowa</v>
      </c>
      <c r="CI238" s="61">
        <f>IF(ISBLANK(Data!ET238), "", Data!ET238)</f>
        <v>139</v>
      </c>
    </row>
    <row r="239" spans="1:87" x14ac:dyDescent="0.45">
      <c r="A239" s="50">
        <f>IF(ISBLANK(Data!A239), "", Data!A239)</f>
        <v>45281</v>
      </c>
      <c r="B239" s="50" t="str">
        <f>IF(ISBLANK(Data!B239), "", Data!B239)</f>
        <v>Bradley</v>
      </c>
      <c r="C239" s="50">
        <f>IF(ISBLANK(Data!C239), "", Data!C239)</f>
        <v>29</v>
      </c>
      <c r="D239" s="50" t="str">
        <f>IF(ISBLANK(Data!D239), "", Data!D239)</f>
        <v>SIU Edwardsville</v>
      </c>
      <c r="E239" s="50">
        <f>IF(ISBLANK(Data!E239), "", Data!E239)</f>
        <v>266</v>
      </c>
      <c r="F239" s="50" t="str">
        <f>IF(ISBLANK(Data!F239), "", Data!F239)</f>
        <v>N</v>
      </c>
      <c r="G239" s="50" t="str">
        <f>IF(ISBLANK(Data!G239), "", Data!G239)</f>
        <v>Bradley</v>
      </c>
      <c r="H239" s="50" t="str">
        <f>IF(ISBLANK(Data!H239), "", Data!H239)</f>
        <v>SIU Edwardsville</v>
      </c>
      <c r="I239" s="50" t="str">
        <f>IF(ISBLANK(Data!I239), "", Data!I239)</f>
        <v>Bradley</v>
      </c>
      <c r="J239" s="50" t="str">
        <f>IF(ISBLANK(Data!J239), "", Data!J239)</f>
        <v>SIU Edwardsville</v>
      </c>
      <c r="K239" s="50" t="str">
        <f>IF(ISBLANK(Data!K239), "", Data!K239)</f>
        <v>Bradley</v>
      </c>
      <c r="L239" s="50" t="str">
        <f>IF(ISBLANK(Data!L239), "", Data!L239)</f>
        <v>SIU Edwardsville</v>
      </c>
      <c r="M239" s="50" t="str">
        <f>IF(ISBLANK(Data!M239), "", Data!M239)</f>
        <v>Bradley</v>
      </c>
      <c r="N239" s="50" t="str">
        <f>IF(ISBLANK(Data!N239), "", Data!N239)</f>
        <v>SIU Edward</v>
      </c>
      <c r="O239" s="50" t="str">
        <f>IF(ISBLANK(Data!O239), "", Data!O239)</f>
        <v>Bradley</v>
      </c>
      <c r="P239" s="50" t="str">
        <f>IF(ISBLANK(Data!P239), "", Data!P239)</f>
        <v>SIUE</v>
      </c>
      <c r="Q239" s="50" t="str">
        <f>IF(ISBLANK(Data!Q239), "", Data!Q239)</f>
        <v>Bradley</v>
      </c>
      <c r="R239" s="50" t="str">
        <f>IF(ISBLANK(Data!R239), "", Data!R239)</f>
        <v>SIUE</v>
      </c>
      <c r="S239" s="20">
        <f>Data!W239-Data!CD239</f>
        <v>-3.7878787878788067E-2</v>
      </c>
      <c r="T239" s="20">
        <f>Data!X239-Data!CE239</f>
        <v>11.46</v>
      </c>
      <c r="U239" s="20">
        <f>Data!Y239-Data!CF239</f>
        <v>1.1999999999999886</v>
      </c>
      <c r="V239" s="20">
        <f>Data!Z239-Data!CG239</f>
        <v>-10.200000000000003</v>
      </c>
      <c r="W239" s="20">
        <f>Data!AA239-Data!CH239</f>
        <v>3.0999999999999943</v>
      </c>
      <c r="X239" s="20">
        <f>Data!AB239-Data!CI239</f>
        <v>-6.4000000000000001E-2</v>
      </c>
      <c r="Y239" s="20">
        <f>Data!AC239-Data!CJ239</f>
        <v>4.1099999999999994</v>
      </c>
      <c r="Z239" s="20">
        <f>Data!AD239-Data!CK239</f>
        <v>1.8000000000000114</v>
      </c>
      <c r="AA239" s="20">
        <f>Data!AE239-Data!CL239</f>
        <v>-2.2999999999999972</v>
      </c>
      <c r="AB239" s="20">
        <f>Data!AF239-Data!CM239</f>
        <v>3.52</v>
      </c>
      <c r="AC239" s="20">
        <f>Data!AG239-Data!CN239</f>
        <v>2.7000000000000028</v>
      </c>
      <c r="AD239" s="20">
        <f>Data!AH239-Data!CO239</f>
        <v>-9.2999999999999972</v>
      </c>
      <c r="AE239" s="20">
        <f>Data!AI239-Data!CP239</f>
        <v>0.31769999999999998</v>
      </c>
      <c r="AF239" s="20">
        <f>Data!AJ239-Data!CQ239</f>
        <v>1</v>
      </c>
      <c r="AG239" s="20">
        <f>Data!AK239-Data!CR239</f>
        <v>0.15757575757575756</v>
      </c>
      <c r="AH239" s="20">
        <f>Data!AL239-Data!CS239</f>
        <v>124</v>
      </c>
      <c r="AI239" s="20">
        <f>Data!AM239-Data!CT239</f>
        <v>11.36</v>
      </c>
      <c r="AJ239" s="20">
        <f>Data!AN239-Data!CU239</f>
        <v>5.52</v>
      </c>
      <c r="AK239" s="20">
        <f>Data!AO239-Data!CV239</f>
        <v>-85</v>
      </c>
      <c r="AL239" s="20">
        <f>Data!AP239-Data!CW239</f>
        <v>-47</v>
      </c>
      <c r="AM239" s="20">
        <f>Data!AQ239-Data!CX239</f>
        <v>-64</v>
      </c>
      <c r="AN239" s="20">
        <f>Data!AR239-Data!CY239</f>
        <v>6.0000000000000053E-3</v>
      </c>
      <c r="AO239" s="20">
        <f>Data!AS239-Data!CZ239</f>
        <v>0</v>
      </c>
      <c r="AP239" s="20">
        <f>Data!AT239-Data!DA239</f>
        <v>11</v>
      </c>
      <c r="AQ239" s="20">
        <f>Data!AU239-Data!DB239</f>
        <v>-1.7000000000000015E-2</v>
      </c>
      <c r="AR239" s="20">
        <f>Data!AV239-Data!DC239</f>
        <v>-35</v>
      </c>
      <c r="AS239" s="20">
        <f>Data!AW239-Data!DD239</f>
        <v>-47</v>
      </c>
      <c r="AT239" s="20">
        <f>Data!AX239-Data!DE239</f>
        <v>-1.0999999999999899E-2</v>
      </c>
      <c r="AU239" s="20">
        <f>Data!AY239-Data!DF239</f>
        <v>-31</v>
      </c>
      <c r="AV239" s="20">
        <f>Data!AZ239-Data!DG239</f>
        <v>-5.525252525252526</v>
      </c>
      <c r="AW239" s="20">
        <f>Data!BA239-Data!DH239</f>
        <v>-39</v>
      </c>
      <c r="AX239" s="20">
        <f>Data!BB239-Data!DI239</f>
        <v>-11.98989898989899</v>
      </c>
      <c r="AY239" s="20">
        <f>Data!BC239-Data!DJ239</f>
        <v>-10</v>
      </c>
      <c r="AZ239" s="20">
        <f>Data!BD239-Data!DK239</f>
        <v>-7</v>
      </c>
      <c r="BA239" s="20">
        <f>Data!BE239-Data!DL239</f>
        <v>-18</v>
      </c>
      <c r="BB239" s="20">
        <f>Data!BF239-Data!DM239</f>
        <v>30</v>
      </c>
      <c r="BC239" s="20">
        <f>Data!BG239-Data!DN239</f>
        <v>7</v>
      </c>
      <c r="BD239" s="20">
        <f>Data!BH239-Data!DO239</f>
        <v>-1.1000000000000085</v>
      </c>
      <c r="BE239" s="20">
        <f>Data!BI239-Data!DP239</f>
        <v>2.0079999999999956</v>
      </c>
      <c r="BF239" s="20">
        <f>Data!BJ239-Data!DQ239</f>
        <v>-3.1060000000000003</v>
      </c>
      <c r="BG239" s="20">
        <f>Data!BK239-Data!DR239</f>
        <v>-0.31999999999999995</v>
      </c>
      <c r="BH239" s="20">
        <f>Data!BL239-Data!DS239</f>
        <v>3.6219999999999999</v>
      </c>
      <c r="BI239" s="20">
        <f>Data!BM239-Data!DT239</f>
        <v>-0.19199999999999995</v>
      </c>
      <c r="BJ239" s="20">
        <f>Data!BN239-Data!DU239</f>
        <v>2.8000000000000007</v>
      </c>
      <c r="BK239" s="20">
        <f>Data!BO239-Data!DV239</f>
        <v>-2.5</v>
      </c>
      <c r="BL239" s="20">
        <f>Data!BP239-Data!DW239</f>
        <v>-1.2999999999999998</v>
      </c>
      <c r="BM239" s="20">
        <f>Data!BQ239-Data!DX239</f>
        <v>0</v>
      </c>
      <c r="BN239" s="20">
        <f>Data!BR239-Data!DY239</f>
        <v>2</v>
      </c>
      <c r="BO239" s="20">
        <f>Data!BS239-Data!DZ239</f>
        <v>-171</v>
      </c>
      <c r="BP239" s="20">
        <f>Data!BT239-Data!EA239</f>
        <v>0.11399999999999993</v>
      </c>
      <c r="BQ239" s="20">
        <f>Data!BU239-Data!EB239</f>
        <v>7</v>
      </c>
      <c r="BR239" s="20">
        <f>Data!BV239-Data!EC239</f>
        <v>-117</v>
      </c>
      <c r="BS239" s="20">
        <f>Data!BW239-Data!ED239</f>
        <v>-142</v>
      </c>
      <c r="BT239" s="20">
        <f>Data!BX239-Data!EE239</f>
        <v>-82</v>
      </c>
      <c r="BU239" s="20">
        <f>Data!BY239-Data!EF239</f>
        <v>-162</v>
      </c>
      <c r="BV239" s="20">
        <f>Data!BZ239-Data!EG239</f>
        <v>-146</v>
      </c>
      <c r="BW239" s="20">
        <f>Data!CA239-Data!EH239</f>
        <v>-113</v>
      </c>
      <c r="BX239" s="20">
        <f>Data!CB239-Data!EI239</f>
        <v>-171</v>
      </c>
      <c r="BY239" s="20">
        <f>Data!CC239-Data!EJ239</f>
        <v>-153</v>
      </c>
      <c r="BZ239" s="20">
        <f>Data!EK239</f>
        <v>11697.63</v>
      </c>
      <c r="CA239" s="20">
        <f>Data!EL239</f>
        <v>10504.29</v>
      </c>
      <c r="CB239" s="20">
        <f>Data!EM239</f>
        <v>94.185000000000002</v>
      </c>
      <c r="CC239" s="20">
        <f>Data!EN239</f>
        <v>68.831000000000003</v>
      </c>
      <c r="CD239" s="20">
        <f>Data!EO239</f>
        <v>12.1975</v>
      </c>
      <c r="CE239" s="20">
        <f>Data!EP239</f>
        <v>127.596</v>
      </c>
      <c r="CF239" s="50">
        <f>IF(ISBLANK(Data!EQ239), "", Data!EQ239)</f>
        <v>75</v>
      </c>
      <c r="CG239" s="50">
        <f>IF(ISBLANK(Data!ER239), "", Data!ER239)</f>
        <v>64</v>
      </c>
      <c r="CH239" s="61" t="str">
        <f>IF(ISBLANK(Data!ES239), "", Data!ES239)</f>
        <v>Bradley</v>
      </c>
      <c r="CI239" s="61">
        <f>IF(ISBLANK(Data!ET239), "", Data!ET239)</f>
        <v>139</v>
      </c>
    </row>
    <row r="240" spans="1:87" x14ac:dyDescent="0.45">
      <c r="A240" s="50">
        <f>IF(ISBLANK(Data!A240), "", Data!A240)</f>
        <v>45281</v>
      </c>
      <c r="B240" s="50" t="str">
        <f>IF(ISBLANK(Data!B240), "", Data!B240)</f>
        <v>Charleston</v>
      </c>
      <c r="C240" s="50">
        <f>IF(ISBLANK(Data!C240), "", Data!C240)</f>
        <v>47</v>
      </c>
      <c r="D240" s="50" t="str">
        <f>IF(ISBLANK(Data!D240), "", Data!D240)</f>
        <v>Saint Joseph's</v>
      </c>
      <c r="E240" s="50">
        <f>IF(ISBLANK(Data!E240), "", Data!E240)</f>
        <v>252</v>
      </c>
      <c r="F240" s="50" t="str">
        <f>IF(ISBLANK(Data!F240), "", Data!F240)</f>
        <v>N</v>
      </c>
      <c r="G240" s="50" t="str">
        <f>IF(ISBLANK(Data!G240), "", Data!G240)</f>
        <v>College of Charleston</v>
      </c>
      <c r="H240" s="50" t="str">
        <f>IF(ISBLANK(Data!H240), "", Data!H240)</f>
        <v>Saint Joseph's</v>
      </c>
      <c r="I240" s="50" t="str">
        <f>IF(ISBLANK(Data!I240), "", Data!I240)</f>
        <v>College of Charleston</v>
      </c>
      <c r="J240" s="50" t="str">
        <f>IF(ISBLANK(Data!J240), "", Data!J240)</f>
        <v>Saint Joseph's</v>
      </c>
      <c r="K240" s="50" t="str">
        <f>IF(ISBLANK(Data!K240), "", Data!K240)</f>
        <v>College of Charleston</v>
      </c>
      <c r="L240" s="50" t="str">
        <f>IF(ISBLANK(Data!L240), "", Data!L240)</f>
        <v>Saint Joseph's</v>
      </c>
      <c r="M240" s="50" t="str">
        <f>IF(ISBLANK(Data!M240), "", Data!M240)</f>
        <v>Col Charlestn</v>
      </c>
      <c r="N240" s="50" t="str">
        <f>IF(ISBLANK(Data!N240), "", Data!N240)</f>
        <v>St Josephs</v>
      </c>
      <c r="O240" s="50" t="str">
        <f>IF(ISBLANK(Data!O240), "", Data!O240)</f>
        <v>Charleston</v>
      </c>
      <c r="P240" s="50" t="str">
        <f>IF(ISBLANK(Data!P240), "", Data!P240)</f>
        <v>Saint Joseph's</v>
      </c>
      <c r="Q240" s="50" t="str">
        <f>IF(ISBLANK(Data!Q240), "", Data!Q240)</f>
        <v>Charleston</v>
      </c>
      <c r="R240" s="50" t="str">
        <f>IF(ISBLANK(Data!R240), "", Data!R240)</f>
        <v>Saint Joseph's</v>
      </c>
      <c r="S240" s="20">
        <f>Data!W240-Data!CD240</f>
        <v>-0.18181818181818199</v>
      </c>
      <c r="T240" s="20">
        <f>Data!X240-Data!CE240</f>
        <v>-7.129999999999999</v>
      </c>
      <c r="U240" s="20">
        <f>Data!Y240-Data!CF240</f>
        <v>-1.2000000000000028</v>
      </c>
      <c r="V240" s="20">
        <f>Data!Z240-Data!CG240</f>
        <v>5.8999999999999915</v>
      </c>
      <c r="W240" s="20">
        <f>Data!AA240-Data!CH240</f>
        <v>4.3999999999999915</v>
      </c>
      <c r="X240" s="20">
        <f>Data!AB240-Data!CI240</f>
        <v>0.123</v>
      </c>
      <c r="Y240" s="20">
        <f>Data!AC240-Data!CJ240</f>
        <v>6.5500000000000007</v>
      </c>
      <c r="Z240" s="20">
        <f>Data!AD240-Data!CK240</f>
        <v>4.0999999999999943</v>
      </c>
      <c r="AA240" s="20">
        <f>Data!AE240-Data!CL240</f>
        <v>-2.4000000000000057</v>
      </c>
      <c r="AB240" s="20">
        <f>Data!AF240-Data!CM240</f>
        <v>6.5500000000000007</v>
      </c>
      <c r="AC240" s="20">
        <f>Data!AG240-Data!CN240</f>
        <v>0.79999999999999716</v>
      </c>
      <c r="AD240" s="20">
        <f>Data!AH240-Data!CO240</f>
        <v>5.7000000000000028</v>
      </c>
      <c r="AE240" s="20">
        <f>Data!AI240-Data!CP240</f>
        <v>-0.11329999999999996</v>
      </c>
      <c r="AF240" s="20">
        <f>Data!AJ240-Data!CQ240</f>
        <v>-1.5</v>
      </c>
      <c r="AG240" s="20">
        <f>Data!AK240-Data!CR240</f>
        <v>-0.13636363636363638</v>
      </c>
      <c r="AH240" s="20">
        <f>Data!AL240-Data!CS240</f>
        <v>-65</v>
      </c>
      <c r="AI240" s="20">
        <f>Data!AM240-Data!CT240</f>
        <v>-7.48</v>
      </c>
      <c r="AJ240" s="20">
        <f>Data!AN240-Data!CU240</f>
        <v>4.33</v>
      </c>
      <c r="AK240" s="20">
        <f>Data!AO240-Data!CV240</f>
        <v>2</v>
      </c>
      <c r="AL240" s="20">
        <f>Data!AP240-Data!CW240</f>
        <v>132</v>
      </c>
      <c r="AM240" s="20">
        <f>Data!AQ240-Data!CX240</f>
        <v>59</v>
      </c>
      <c r="AN240" s="20">
        <f>Data!AR240-Data!CY240</f>
        <v>-5.0000000000000044E-2</v>
      </c>
      <c r="AO240" s="20">
        <f>Data!AS240-Data!CZ240</f>
        <v>-19</v>
      </c>
      <c r="AP240" s="20">
        <f>Data!AT240-Data!DA240</f>
        <v>7</v>
      </c>
      <c r="AQ240" s="20">
        <f>Data!AU240-Data!DB240</f>
        <v>-6.4000000000000001E-2</v>
      </c>
      <c r="AR240" s="20">
        <f>Data!AV240-Data!DC240</f>
        <v>37</v>
      </c>
      <c r="AS240" s="20">
        <f>Data!AW240-Data!DD240</f>
        <v>48</v>
      </c>
      <c r="AT240" s="20">
        <f>Data!AX240-Data!DE240</f>
        <v>1.3000000000000012E-2</v>
      </c>
      <c r="AU240" s="20">
        <f>Data!AY240-Data!DF240</f>
        <v>38</v>
      </c>
      <c r="AV240" s="20">
        <f>Data!AZ240-Data!DG240</f>
        <v>3.454545454545455</v>
      </c>
      <c r="AW240" s="20">
        <f>Data!BA240-Data!DH240</f>
        <v>8</v>
      </c>
      <c r="AX240" s="20">
        <f>Data!BB240-Data!DI240</f>
        <v>0.72727272727273373</v>
      </c>
      <c r="AY240" s="20">
        <f>Data!BC240-Data!DJ240</f>
        <v>-33</v>
      </c>
      <c r="AZ240" s="20">
        <f>Data!BD240-Data!DK240</f>
        <v>-1</v>
      </c>
      <c r="BA240" s="20">
        <f>Data!BE240-Data!DL240</f>
        <v>-4</v>
      </c>
      <c r="BB240" s="20">
        <f>Data!BF240-Data!DM240</f>
        <v>-11</v>
      </c>
      <c r="BC240" s="20">
        <f>Data!BG240-Data!DN240</f>
        <v>15</v>
      </c>
      <c r="BD240" s="20">
        <f>Data!BH240-Data!DO240</f>
        <v>0.20000000000000284</v>
      </c>
      <c r="BE240" s="20">
        <f>Data!BI240-Data!DP240</f>
        <v>11.999999999999993</v>
      </c>
      <c r="BF240" s="20">
        <f>Data!BJ240-Data!DQ240</f>
        <v>-11.818</v>
      </c>
      <c r="BG240" s="20">
        <f>Data!BK240-Data!DR240</f>
        <v>-0.14700000000000002</v>
      </c>
      <c r="BH240" s="20">
        <f>Data!BL240-Data!DS240</f>
        <v>-1</v>
      </c>
      <c r="BI240" s="20">
        <f>Data!BM240-Data!DT240</f>
        <v>4.0999999999999925E-2</v>
      </c>
      <c r="BJ240" s="20">
        <f>Data!BN240-Data!DU240</f>
        <v>0.60000000000000142</v>
      </c>
      <c r="BK240" s="20">
        <f>Data!BO240-Data!DV240</f>
        <v>4.3999999999999986</v>
      </c>
      <c r="BL240" s="20">
        <f>Data!BP240-Data!DW240</f>
        <v>-0.29999999999999982</v>
      </c>
      <c r="BM240" s="20">
        <f>Data!BQ240-Data!DX240</f>
        <v>-9.0909090909090828E-2</v>
      </c>
      <c r="BN240" s="20">
        <f>Data!BR240-Data!DY240</f>
        <v>1.4000000000000021</v>
      </c>
      <c r="BO240" s="20">
        <f>Data!BS240-Data!DZ240</f>
        <v>11</v>
      </c>
      <c r="BP240" s="20">
        <f>Data!BT240-Data!EA240</f>
        <v>-6.0000000000000053E-3</v>
      </c>
      <c r="BQ240" s="20">
        <f>Data!BU240-Data!EB240</f>
        <v>6</v>
      </c>
      <c r="BR240" s="20">
        <f>Data!BV240-Data!EC240</f>
        <v>72</v>
      </c>
      <c r="BS240" s="20">
        <f>Data!BW240-Data!ED240</f>
        <v>-5</v>
      </c>
      <c r="BT240" s="20">
        <f>Data!BX240-Data!EE240</f>
        <v>70</v>
      </c>
      <c r="BU240" s="20">
        <f>Data!BY240-Data!EF240</f>
        <v>33</v>
      </c>
      <c r="BV240" s="20">
        <f>Data!BZ240-Data!EG240</f>
        <v>50</v>
      </c>
      <c r="BW240" s="20">
        <f>Data!CA240-Data!EH240</f>
        <v>33.799999999999997</v>
      </c>
      <c r="BX240" s="20">
        <f>Data!CB240-Data!EI240</f>
        <v>15</v>
      </c>
      <c r="BY240" s="20">
        <f>Data!CC240-Data!EJ240</f>
        <v>-14</v>
      </c>
      <c r="BZ240" s="20">
        <f>Data!EK240</f>
        <v>10371.24</v>
      </c>
      <c r="CA240" s="20">
        <f>Data!EL240</f>
        <v>11124.49</v>
      </c>
      <c r="CB240" s="20">
        <f>Data!EM240</f>
        <v>76.861363636363635</v>
      </c>
      <c r="CC240" s="20">
        <f>Data!EN240</f>
        <v>82.563818181818178</v>
      </c>
      <c r="CD240" s="20">
        <f>Data!EO240</f>
        <v>12.2265</v>
      </c>
      <c r="CE240" s="20">
        <f>Data!EP240</f>
        <v>125.944</v>
      </c>
      <c r="CF240" s="50">
        <f>IF(ISBLANK(Data!EQ240), "", Data!EQ240)</f>
        <v>89</v>
      </c>
      <c r="CG240" s="50">
        <f>IF(ISBLANK(Data!ER240), "", Data!ER240)</f>
        <v>82</v>
      </c>
      <c r="CH240" s="61" t="str">
        <f>IF(ISBLANK(Data!ES240), "", Data!ES240)</f>
        <v>Charleston</v>
      </c>
      <c r="CI240" s="61">
        <f>IF(ISBLANK(Data!ET240), "", Data!ET240)</f>
        <v>171</v>
      </c>
    </row>
    <row r="241" spans="1:87" x14ac:dyDescent="0.45">
      <c r="A241" s="50">
        <f>IF(ISBLANK(Data!A241), "", Data!A241)</f>
        <v>45281</v>
      </c>
      <c r="B241" s="50" t="str">
        <f>IF(ISBLANK(Data!B241), "", Data!B241)</f>
        <v>Appalachian St.</v>
      </c>
      <c r="C241" s="50">
        <f>IF(ISBLANK(Data!C241), "", Data!C241)</f>
        <v>10</v>
      </c>
      <c r="D241" s="50" t="str">
        <f>IF(ISBLANK(Data!D241), "", Data!D241)</f>
        <v>UNC Asheville</v>
      </c>
      <c r="E241" s="50">
        <f>IF(ISBLANK(Data!E241), "", Data!E241)</f>
        <v>321</v>
      </c>
      <c r="F241" s="50" t="str">
        <f>IF(ISBLANK(Data!F241), "", Data!F241)</f>
        <v>N</v>
      </c>
      <c r="G241" s="50" t="str">
        <f>IF(ISBLANK(Data!G241), "", Data!G241)</f>
        <v>Appalachian St.</v>
      </c>
      <c r="H241" s="50" t="str">
        <f>IF(ISBLANK(Data!H241), "", Data!H241)</f>
        <v>UNC Asheville</v>
      </c>
      <c r="I241" s="50" t="str">
        <f>IF(ISBLANK(Data!I241), "", Data!I241)</f>
        <v>Appalachian St.</v>
      </c>
      <c r="J241" s="50" t="str">
        <f>IF(ISBLANK(Data!J241), "", Data!J241)</f>
        <v>UNC Asheville</v>
      </c>
      <c r="K241" s="50" t="str">
        <f>IF(ISBLANK(Data!K241), "", Data!K241)</f>
        <v>Appalachian State</v>
      </c>
      <c r="L241" s="50" t="str">
        <f>IF(ISBLANK(Data!L241), "", Data!L241)</f>
        <v>UNC Asheville</v>
      </c>
      <c r="M241" s="50" t="str">
        <f>IF(ISBLANK(Data!M241), "", Data!M241)</f>
        <v>App State</v>
      </c>
      <c r="N241" s="50" t="str">
        <f>IF(ISBLANK(Data!N241), "", Data!N241)</f>
        <v>NC-Asheville</v>
      </c>
      <c r="O241" s="50" t="str">
        <f>IF(ISBLANK(Data!O241), "", Data!O241)</f>
        <v>App. St.</v>
      </c>
      <c r="P241" s="50" t="str">
        <f>IF(ISBLANK(Data!P241), "", Data!P241)</f>
        <v>UNC-Ash.</v>
      </c>
      <c r="Q241" s="50" t="str">
        <f>IF(ISBLANK(Data!Q241), "", Data!Q241)</f>
        <v>Appalachian State</v>
      </c>
      <c r="R241" s="50" t="str">
        <f>IF(ISBLANK(Data!R241), "", Data!R241)</f>
        <v>UNC Asheville</v>
      </c>
      <c r="S241" s="20">
        <f>Data!W241-Data!CD241</f>
        <v>0.31818181818181801</v>
      </c>
      <c r="T241" s="20">
        <f>Data!X241-Data!CE241</f>
        <v>14.97</v>
      </c>
      <c r="U241" s="20">
        <f>Data!Y241-Data!CF241</f>
        <v>6.5</v>
      </c>
      <c r="V241" s="20">
        <f>Data!Z241-Data!CG241</f>
        <v>-8.5</v>
      </c>
      <c r="W241" s="20">
        <f>Data!AA241-Data!CH241</f>
        <v>0.89999999999999147</v>
      </c>
      <c r="X241" s="20">
        <f>Data!AB241-Data!CI241</f>
        <v>-7.2000000000000008E-2</v>
      </c>
      <c r="Y241" s="20">
        <f>Data!AC241-Data!CJ241</f>
        <v>-3.55</v>
      </c>
      <c r="Z241" s="20">
        <f>Data!AD241-Data!CK241</f>
        <v>-2.9000000000000057</v>
      </c>
      <c r="AA241" s="20">
        <f>Data!AE241-Data!CL241</f>
        <v>0.70000000000000284</v>
      </c>
      <c r="AB241" s="20">
        <f>Data!AF241-Data!CM241</f>
        <v>-3.55</v>
      </c>
      <c r="AC241" s="20">
        <f>Data!AG241-Data!CN241</f>
        <v>4.5999999999999943</v>
      </c>
      <c r="AD241" s="20">
        <f>Data!AH241-Data!CO241</f>
        <v>-7.7999999999999972</v>
      </c>
      <c r="AE241" s="20">
        <f>Data!AI241-Data!CP241</f>
        <v>0.32389999999999997</v>
      </c>
      <c r="AF241" s="20">
        <f>Data!AJ241-Data!CQ241</f>
        <v>3.3</v>
      </c>
      <c r="AG241" s="20">
        <f>Data!AK241-Data!CR241</f>
        <v>0.3666666666666667</v>
      </c>
      <c r="AH241" s="20">
        <f>Data!AL241-Data!CS241</f>
        <v>190</v>
      </c>
      <c r="AI241" s="20">
        <f>Data!AM241-Data!CT241</f>
        <v>16.38</v>
      </c>
      <c r="AJ241" s="20">
        <f>Data!AN241-Data!CU241</f>
        <v>-1.95</v>
      </c>
      <c r="AK241" s="20">
        <f>Data!AO241-Data!CV241</f>
        <v>-93</v>
      </c>
      <c r="AL241" s="20">
        <f>Data!AP241-Data!CW241</f>
        <v>-208</v>
      </c>
      <c r="AM241" s="20">
        <f>Data!AQ241-Data!CX241</f>
        <v>-21</v>
      </c>
      <c r="AN241" s="20">
        <f>Data!AR241-Data!CY241</f>
        <v>2.3999999999999966E-2</v>
      </c>
      <c r="AO241" s="20">
        <f>Data!AS241-Data!CZ241</f>
        <v>-21</v>
      </c>
      <c r="AP241" s="20">
        <f>Data!AT241-Data!DA241</f>
        <v>-43</v>
      </c>
      <c r="AQ241" s="20">
        <f>Data!AU241-Data!DB241</f>
        <v>-2.1999999999999964E-2</v>
      </c>
      <c r="AR241" s="20">
        <f>Data!AV241-Data!DC241</f>
        <v>-86</v>
      </c>
      <c r="AS241" s="20">
        <f>Data!AW241-Data!DD241</f>
        <v>-117</v>
      </c>
      <c r="AT241" s="20">
        <f>Data!AX241-Data!DE241</f>
        <v>-2.4999999999999911E-2</v>
      </c>
      <c r="AU241" s="20">
        <f>Data!AY241-Data!DF241</f>
        <v>-10</v>
      </c>
      <c r="AV241" s="20">
        <f>Data!AZ241-Data!DG241</f>
        <v>-1.1111111111111107</v>
      </c>
      <c r="AW241" s="20">
        <f>Data!BA241-Data!DH241</f>
        <v>49</v>
      </c>
      <c r="AX241" s="20">
        <f>Data!BB241-Data!DI241</f>
        <v>5.4444444444444429</v>
      </c>
      <c r="AY241" s="20">
        <f>Data!BC241-Data!DJ241</f>
        <v>-25</v>
      </c>
      <c r="AZ241" s="20">
        <f>Data!BD241-Data!DK241</f>
        <v>-2</v>
      </c>
      <c r="BA241" s="20">
        <f>Data!BE241-Data!DL241</f>
        <v>27</v>
      </c>
      <c r="BB241" s="20">
        <f>Data!BF241-Data!DM241</f>
        <v>-43</v>
      </c>
      <c r="BC241" s="20">
        <f>Data!BG241-Data!DN241</f>
        <v>-40</v>
      </c>
      <c r="BD241" s="20">
        <f>Data!BH241-Data!DO241</f>
        <v>-1</v>
      </c>
      <c r="BE241" s="20">
        <f>Data!BI241-Data!DP241</f>
        <v>-12.091000000000001</v>
      </c>
      <c r="BF241" s="20">
        <f>Data!BJ241-Data!DQ241</f>
        <v>11.098999999999998</v>
      </c>
      <c r="BG241" s="20">
        <f>Data!BK241-Data!DR241</f>
        <v>0.30799999999999983</v>
      </c>
      <c r="BH241" s="20">
        <f>Data!BL241-Data!DS241</f>
        <v>-2.7579999999999991</v>
      </c>
      <c r="BI241" s="20">
        <f>Data!BM241-Data!DT241</f>
        <v>0.17900000000000005</v>
      </c>
      <c r="BJ241" s="20">
        <f>Data!BN241-Data!DU241</f>
        <v>-1.6000000000000014</v>
      </c>
      <c r="BK241" s="20">
        <f>Data!BO241-Data!DV241</f>
        <v>-8.1999999999999993</v>
      </c>
      <c r="BL241" s="20">
        <f>Data!BP241-Data!DW241</f>
        <v>2.8</v>
      </c>
      <c r="BM241" s="20">
        <f>Data!BQ241-Data!DX241</f>
        <v>0.39393939393939448</v>
      </c>
      <c r="BN241" s="20">
        <f>Data!BR241-Data!DY241</f>
        <v>-2.0999999999999979</v>
      </c>
      <c r="BO241" s="20">
        <f>Data!BS241-Data!DZ241</f>
        <v>-149</v>
      </c>
      <c r="BP241" s="20">
        <f>Data!BT241-Data!EA241</f>
        <v>0.10499999999999998</v>
      </c>
      <c r="BQ241" s="20">
        <f>Data!BU241-Data!EB241</f>
        <v>6</v>
      </c>
      <c r="BR241" s="20">
        <f>Data!BV241-Data!EC241</f>
        <v>-208</v>
      </c>
      <c r="BS241" s="20">
        <f>Data!BW241-Data!ED241</f>
        <v>-41</v>
      </c>
      <c r="BT241" s="20">
        <f>Data!BX241-Data!EE241</f>
        <v>-152</v>
      </c>
      <c r="BU241" s="20">
        <f>Data!BY241-Data!EF241</f>
        <v>-125</v>
      </c>
      <c r="BV241" s="20">
        <f>Data!BZ241-Data!EG241</f>
        <v>-157</v>
      </c>
      <c r="BW241" s="20">
        <f>Data!CA241-Data!EH241</f>
        <v>-98.300000000000011</v>
      </c>
      <c r="BX241" s="20">
        <f>Data!CB241-Data!EI241</f>
        <v>-153</v>
      </c>
      <c r="BY241" s="20">
        <f>Data!CC241-Data!EJ241</f>
        <v>-41</v>
      </c>
      <c r="BZ241" s="20">
        <f>Data!EK241</f>
        <v>11782.539999999999</v>
      </c>
      <c r="CA241" s="20">
        <f>Data!EL241</f>
        <v>10208.039999999999</v>
      </c>
      <c r="CB241" s="20">
        <f>Data!EM241</f>
        <v>62.757000000000005</v>
      </c>
      <c r="CC241" s="20">
        <f>Data!EN241</f>
        <v>85.214363636363643</v>
      </c>
      <c r="CD241" s="20">
        <f>Data!EO241</f>
        <v>10.2416</v>
      </c>
      <c r="CE241" s="20">
        <f>Data!EP241</f>
        <v>135.40100000000001</v>
      </c>
      <c r="CF241" s="50">
        <f>IF(ISBLANK(Data!EQ241), "", Data!EQ241)</f>
        <v>63</v>
      </c>
      <c r="CG241" s="50">
        <f>IF(ISBLANK(Data!ER241), "", Data!ER241)</f>
        <v>76</v>
      </c>
      <c r="CH241" s="61" t="str">
        <f>IF(ISBLANK(Data!ES241), "", Data!ES241)</f>
        <v>UNC Asheville</v>
      </c>
      <c r="CI241" s="61">
        <f>IF(ISBLANK(Data!ET241), "", Data!ET241)</f>
        <v>139</v>
      </c>
    </row>
    <row r="242" spans="1:87" x14ac:dyDescent="0.45">
      <c r="A242" s="50">
        <f>IF(ISBLANK(Data!A242), "", Data!A242)</f>
        <v>45281</v>
      </c>
      <c r="B242" s="50" t="str">
        <f>IF(ISBLANK(Data!B242), "", Data!B242)</f>
        <v>Monmouth</v>
      </c>
      <c r="C242" s="50">
        <f>IF(ISBLANK(Data!C242), "", Data!C242)</f>
        <v>181</v>
      </c>
      <c r="D242" s="50" t="str">
        <f>IF(ISBLANK(Data!D242), "", Data!D242)</f>
        <v>Manhattan</v>
      </c>
      <c r="E242" s="50">
        <f>IF(ISBLANK(Data!E242), "", Data!E242)</f>
        <v>158</v>
      </c>
      <c r="F242" s="50" t="str">
        <f>IF(ISBLANK(Data!F242), "", Data!F242)</f>
        <v>N</v>
      </c>
      <c r="G242" s="50" t="str">
        <f>IF(ISBLANK(Data!G242), "", Data!G242)</f>
        <v>Monmouth</v>
      </c>
      <c r="H242" s="50" t="str">
        <f>IF(ISBLANK(Data!H242), "", Data!H242)</f>
        <v>Manhattan</v>
      </c>
      <c r="I242" s="50" t="str">
        <f>IF(ISBLANK(Data!I242), "", Data!I242)</f>
        <v>Monmouth</v>
      </c>
      <c r="J242" s="50" t="str">
        <f>IF(ISBLANK(Data!J242), "", Data!J242)</f>
        <v>Manhattan</v>
      </c>
      <c r="K242" s="50" t="str">
        <f>IF(ISBLANK(Data!K242), "", Data!K242)</f>
        <v>Monmouth</v>
      </c>
      <c r="L242" s="50" t="str">
        <f>IF(ISBLANK(Data!L242), "", Data!L242)</f>
        <v>Manhattan</v>
      </c>
      <c r="M242" s="50" t="str">
        <f>IF(ISBLANK(Data!M242), "", Data!M242)</f>
        <v>Monmouth</v>
      </c>
      <c r="N242" s="50" t="str">
        <f>IF(ISBLANK(Data!N242), "", Data!N242)</f>
        <v>Manhattan</v>
      </c>
      <c r="O242" s="50" t="str">
        <f>IF(ISBLANK(Data!O242), "", Data!O242)</f>
        <v>Monmouth</v>
      </c>
      <c r="P242" s="50" t="str">
        <f>IF(ISBLANK(Data!P242), "", Data!P242)</f>
        <v>Manhattan</v>
      </c>
      <c r="Q242" s="50" t="str">
        <f>IF(ISBLANK(Data!Q242), "", Data!Q242)</f>
        <v>Monmouth</v>
      </c>
      <c r="R242" s="50" t="str">
        <f>IF(ISBLANK(Data!R242), "", Data!R242)</f>
        <v>Manhattan</v>
      </c>
      <c r="S242" s="20">
        <f>Data!W242-Data!CD242</f>
        <v>0.10101010101010099</v>
      </c>
      <c r="T242" s="20">
        <f>Data!X242-Data!CE242</f>
        <v>10.399999999999999</v>
      </c>
      <c r="U242" s="20">
        <f>Data!Y242-Data!CF242</f>
        <v>8.7999999999999972</v>
      </c>
      <c r="V242" s="20">
        <f>Data!Z242-Data!CG242</f>
        <v>-1.5</v>
      </c>
      <c r="W242" s="20">
        <f>Data!AA242-Data!CH242</f>
        <v>0</v>
      </c>
      <c r="X242" s="20">
        <f>Data!AB242-Data!CI242</f>
        <v>-6.0000000000000012E-2</v>
      </c>
      <c r="Y242" s="20">
        <f>Data!AC242-Data!CJ242</f>
        <v>-1.4499999999999997</v>
      </c>
      <c r="Z242" s="20">
        <f>Data!AD242-Data!CK242</f>
        <v>2.5999999999999943</v>
      </c>
      <c r="AA242" s="20">
        <f>Data!AE242-Data!CL242</f>
        <v>4</v>
      </c>
      <c r="AB242" s="20">
        <f>Data!AF242-Data!CM242</f>
        <v>-4.2299999999999995</v>
      </c>
      <c r="AC242" s="20">
        <f>Data!AG242-Data!CN242</f>
        <v>7.2999999999999972</v>
      </c>
      <c r="AD242" s="20">
        <f>Data!AH242-Data!CO242</f>
        <v>-2</v>
      </c>
      <c r="AE242" s="20">
        <f>Data!AI242-Data!CP242</f>
        <v>0.21190000000000001</v>
      </c>
      <c r="AF242" s="20">
        <f>Data!AJ242-Data!CQ242</f>
        <v>0.20000000000000018</v>
      </c>
      <c r="AG242" s="20">
        <f>Data!AK242-Data!CR242</f>
        <v>0.11022727272727276</v>
      </c>
      <c r="AH242" s="20">
        <f>Data!AL242-Data!CS242</f>
        <v>127</v>
      </c>
      <c r="AI242" s="20">
        <f>Data!AM242-Data!CT242</f>
        <v>13.34</v>
      </c>
      <c r="AJ242" s="20">
        <f>Data!AN242-Data!CU242</f>
        <v>1.06</v>
      </c>
      <c r="AK242" s="20">
        <f>Data!AO242-Data!CV242</f>
        <v>204</v>
      </c>
      <c r="AL242" s="20">
        <f>Data!AP242-Data!CW242</f>
        <v>123</v>
      </c>
      <c r="AM242" s="20">
        <f>Data!AQ242-Data!CX242</f>
        <v>85</v>
      </c>
      <c r="AN242" s="20">
        <f>Data!AR242-Data!CY242</f>
        <v>3.0999999999999972E-2</v>
      </c>
      <c r="AO242" s="20">
        <f>Data!AS242-Data!CZ242</f>
        <v>27</v>
      </c>
      <c r="AP242" s="20">
        <f>Data!AT242-Data!DA242</f>
        <v>26</v>
      </c>
      <c r="AQ242" s="20">
        <f>Data!AU242-Data!DB242</f>
        <v>8.3000000000000018E-2</v>
      </c>
      <c r="AR242" s="20">
        <f>Data!AV242-Data!DC242</f>
        <v>69</v>
      </c>
      <c r="AS242" s="20">
        <f>Data!AW242-Data!DD242</f>
        <v>103</v>
      </c>
      <c r="AT242" s="20">
        <f>Data!AX242-Data!DE242</f>
        <v>-2.1000000000000019E-2</v>
      </c>
      <c r="AU242" s="20">
        <f>Data!AY242-Data!DF242</f>
        <v>32</v>
      </c>
      <c r="AV242" s="20">
        <f>Data!AZ242-Data!DG242</f>
        <v>7.954545454545503E-2</v>
      </c>
      <c r="AW242" s="20">
        <f>Data!BA242-Data!DH242</f>
        <v>49</v>
      </c>
      <c r="AX242" s="20">
        <f>Data!BB242-Data!DI242</f>
        <v>-6.2840909090909065</v>
      </c>
      <c r="AY242" s="20">
        <f>Data!BC242-Data!DJ242</f>
        <v>22</v>
      </c>
      <c r="AZ242" s="20">
        <f>Data!BD242-Data!DK242</f>
        <v>18</v>
      </c>
      <c r="BA242" s="20">
        <f>Data!BE242-Data!DL242</f>
        <v>12</v>
      </c>
      <c r="BB242" s="20">
        <f>Data!BF242-Data!DM242</f>
        <v>5</v>
      </c>
      <c r="BC242" s="20">
        <f>Data!BG242-Data!DN242</f>
        <v>81</v>
      </c>
      <c r="BD242" s="20">
        <f>Data!BH242-Data!DO242</f>
        <v>6.5999999999999943</v>
      </c>
      <c r="BE242" s="20">
        <f>Data!BI242-Data!DP242</f>
        <v>-2.7780000000000058</v>
      </c>
      <c r="BF242" s="20">
        <f>Data!BJ242-Data!DQ242</f>
        <v>9.3840000000000003</v>
      </c>
      <c r="BG242" s="20">
        <f>Data!BK242-Data!DR242</f>
        <v>0.129</v>
      </c>
      <c r="BH242" s="20">
        <f>Data!BL242-Data!DS242</f>
        <v>-2.1509999999999998</v>
      </c>
      <c r="BI242" s="20">
        <f>Data!BM242-Data!DT242</f>
        <v>0.11399999999999999</v>
      </c>
      <c r="BJ242" s="20">
        <f>Data!BN242-Data!DU242</f>
        <v>-1.6999999999999993</v>
      </c>
      <c r="BK242" s="20">
        <f>Data!BO242-Data!DV242</f>
        <v>7.1</v>
      </c>
      <c r="BL242" s="20">
        <f>Data!BP242-Data!DW242</f>
        <v>0.69999999999999973</v>
      </c>
      <c r="BM242" s="20">
        <f>Data!BQ242-Data!DX242</f>
        <v>0.22222222222222232</v>
      </c>
      <c r="BN242" s="20">
        <f>Data!BR242-Data!DY242</f>
        <v>5</v>
      </c>
      <c r="BO242" s="20">
        <f>Data!BS242-Data!DZ242</f>
        <v>-14</v>
      </c>
      <c r="BP242" s="20">
        <f>Data!BT242-Data!EA242</f>
        <v>1.2000000000000011E-2</v>
      </c>
      <c r="BQ242" s="20">
        <f>Data!BU242-Data!EB242</f>
        <v>15</v>
      </c>
      <c r="BR242" s="20">
        <f>Data!BV242-Data!EC242</f>
        <v>-122</v>
      </c>
      <c r="BS242" s="20">
        <f>Data!BW242-Data!ED242</f>
        <v>-25</v>
      </c>
      <c r="BT242" s="20">
        <f>Data!BX242-Data!EE242</f>
        <v>-23</v>
      </c>
      <c r="BU242" s="20">
        <f>Data!BY242-Data!EF242</f>
        <v>-92</v>
      </c>
      <c r="BV242" s="20">
        <f>Data!BZ242-Data!EG242</f>
        <v>-106</v>
      </c>
      <c r="BW242" s="20">
        <f>Data!CA242-Data!EH242</f>
        <v>-60.5</v>
      </c>
      <c r="BX242" s="20">
        <f>Data!CB242-Data!EI242</f>
        <v>-15</v>
      </c>
      <c r="BY242" s="20">
        <f>Data!CC242-Data!EJ242</f>
        <v>8</v>
      </c>
      <c r="BZ242" s="20">
        <f>Data!EK242</f>
        <v>11133.24</v>
      </c>
      <c r="CA242" s="20">
        <f>Data!EL242</f>
        <v>10039.199999999999</v>
      </c>
      <c r="CB242" s="20">
        <f>Data!EM242</f>
        <v>94.748888888888885</v>
      </c>
      <c r="CC242" s="20">
        <f>Data!EN242</f>
        <v>114.664</v>
      </c>
      <c r="CD242" s="20">
        <f>Data!EO242</f>
        <v>12.852</v>
      </c>
      <c r="CE242" s="20">
        <f>Data!EP242</f>
        <v>81.080999999999989</v>
      </c>
      <c r="CF242" s="50">
        <f>IF(ISBLANK(Data!EQ242), "", Data!EQ242)</f>
        <v>77</v>
      </c>
      <c r="CG242" s="50">
        <f>IF(ISBLANK(Data!ER242), "", Data!ER242)</f>
        <v>71</v>
      </c>
      <c r="CH242" s="61" t="str">
        <f>IF(ISBLANK(Data!ES242), "", Data!ES242)</f>
        <v>Monmouth</v>
      </c>
      <c r="CI242" s="61">
        <f>IF(ISBLANK(Data!ET242), "", Data!ET242)</f>
        <v>148</v>
      </c>
    </row>
    <row r="243" spans="1:87" x14ac:dyDescent="0.45">
      <c r="A243" s="50">
        <f>IF(ISBLANK(Data!A243), "", Data!A243)</f>
        <v>45281</v>
      </c>
      <c r="B243" s="50" t="str">
        <f>IF(ISBLANK(Data!B243), "", Data!B243)</f>
        <v>Fordham</v>
      </c>
      <c r="C243" s="50">
        <f>IF(ISBLANK(Data!C243), "", Data!C243)</f>
        <v>92</v>
      </c>
      <c r="D243" s="50" t="str">
        <f>IF(ISBLANK(Data!D243), "", Data!D243)</f>
        <v>Central Connecticut</v>
      </c>
      <c r="E243" s="50">
        <f>IF(ISBLANK(Data!E243), "", Data!E243)</f>
        <v>45</v>
      </c>
      <c r="F243" s="50" t="str">
        <f>IF(ISBLANK(Data!F243), "", Data!F243)</f>
        <v>N</v>
      </c>
      <c r="G243" s="50" t="str">
        <f>IF(ISBLANK(Data!G243), "", Data!G243)</f>
        <v>Fordham</v>
      </c>
      <c r="H243" s="50" t="str">
        <f>IF(ISBLANK(Data!H243), "", Data!H243)</f>
        <v>Central Connecticut</v>
      </c>
      <c r="I243" s="50" t="str">
        <f>IF(ISBLANK(Data!I243), "", Data!I243)</f>
        <v>Fordham</v>
      </c>
      <c r="J243" s="50" t="str">
        <f>IF(ISBLANK(Data!J243), "", Data!J243)</f>
        <v>Central Connecticut</v>
      </c>
      <c r="K243" s="50" t="str">
        <f>IF(ISBLANK(Data!K243), "", Data!K243)</f>
        <v>Fordham</v>
      </c>
      <c r="L243" s="50" t="str">
        <f>IF(ISBLANK(Data!L243), "", Data!L243)</f>
        <v>Central Connecticut State</v>
      </c>
      <c r="M243" s="50" t="str">
        <f>IF(ISBLANK(Data!M243), "", Data!M243)</f>
        <v>Fordham</v>
      </c>
      <c r="N243" s="50" t="str">
        <f>IF(ISBLANK(Data!N243), "", Data!N243)</f>
        <v>Central Conn</v>
      </c>
      <c r="O243" s="50" t="str">
        <f>IF(ISBLANK(Data!O243), "", Data!O243)</f>
        <v>Fordham</v>
      </c>
      <c r="P243" s="50" t="str">
        <f>IF(ISBLANK(Data!P243), "", Data!P243)</f>
        <v>CCSU</v>
      </c>
      <c r="Q243" s="50" t="str">
        <f>IF(ISBLANK(Data!Q243), "", Data!Q243)</f>
        <v>Fordham</v>
      </c>
      <c r="R243" s="50" t="str">
        <f>IF(ISBLANK(Data!R243), "", Data!R243)</f>
        <v>Central Connecticut</v>
      </c>
      <c r="S243" s="20">
        <f>Data!W243-Data!CD243</f>
        <v>9.0909090909089996E-2</v>
      </c>
      <c r="T243" s="20">
        <f>Data!X243-Data!CE243</f>
        <v>6.57</v>
      </c>
      <c r="U243" s="20">
        <f>Data!Y243-Data!CF243</f>
        <v>-2.2999999999999972</v>
      </c>
      <c r="V243" s="20">
        <f>Data!Z243-Data!CG243</f>
        <v>-8.9000000000000057</v>
      </c>
      <c r="W243" s="20">
        <f>Data!AA243-Data!CH243</f>
        <v>2.9000000000000057</v>
      </c>
      <c r="X243" s="20">
        <f>Data!AB243-Data!CI243</f>
        <v>3.4000000000000002E-2</v>
      </c>
      <c r="Y243" s="20">
        <f>Data!AC243-Data!CJ243</f>
        <v>-1.8099999999999996</v>
      </c>
      <c r="Z243" s="20">
        <f>Data!AD243-Data!CK243</f>
        <v>0.20000000000000284</v>
      </c>
      <c r="AA243" s="20">
        <f>Data!AE243-Data!CL243</f>
        <v>2</v>
      </c>
      <c r="AB243" s="20">
        <f>Data!AF243-Data!CM243</f>
        <v>-1.8099999999999996</v>
      </c>
      <c r="AC243" s="20">
        <f>Data!AG243-Data!CN243</f>
        <v>-2.5999999999999943</v>
      </c>
      <c r="AD243" s="20">
        <f>Data!AH243-Data!CO243</f>
        <v>-10.299999999999997</v>
      </c>
      <c r="AE243" s="20">
        <f>Data!AI243-Data!CP243</f>
        <v>0.19159999999999999</v>
      </c>
      <c r="AF243" s="20">
        <f>Data!AJ243-Data!CQ243</f>
        <v>1.4</v>
      </c>
      <c r="AG243" s="20">
        <f>Data!AK243-Data!CR243</f>
        <v>0.17545454545454547</v>
      </c>
      <c r="AH243" s="20">
        <f>Data!AL243-Data!CS243</f>
        <v>80</v>
      </c>
      <c r="AI243" s="20">
        <f>Data!AM243-Data!CT243</f>
        <v>7.4</v>
      </c>
      <c r="AJ243" s="20">
        <f>Data!AN243-Data!CU243</f>
        <v>1.8699999999999997</v>
      </c>
      <c r="AK243" s="20">
        <f>Data!AO243-Data!CV243</f>
        <v>7</v>
      </c>
      <c r="AL243" s="20">
        <f>Data!AP243-Data!CW243</f>
        <v>7</v>
      </c>
      <c r="AM243" s="20">
        <f>Data!AQ243-Data!CX243</f>
        <v>0</v>
      </c>
      <c r="AN243" s="20">
        <f>Data!AR243-Data!CY243</f>
        <v>-3.7999999999999978E-2</v>
      </c>
      <c r="AO243" s="20">
        <f>Data!AS243-Data!CZ243</f>
        <v>6</v>
      </c>
      <c r="AP243" s="20">
        <f>Data!AT243-Data!DA243</f>
        <v>39</v>
      </c>
      <c r="AQ243" s="20">
        <f>Data!AU243-Data!DB243</f>
        <v>-2.6000000000000023E-2</v>
      </c>
      <c r="AR243" s="20">
        <f>Data!AV243-Data!DC243</f>
        <v>51</v>
      </c>
      <c r="AS243" s="20">
        <f>Data!AW243-Data!DD243</f>
        <v>96</v>
      </c>
      <c r="AT243" s="20">
        <f>Data!AX243-Data!DE243</f>
        <v>-5.4000000000000048E-2</v>
      </c>
      <c r="AU243" s="20">
        <f>Data!AY243-Data!DF243</f>
        <v>54</v>
      </c>
      <c r="AV243" s="20">
        <f>Data!AZ243-Data!DG243</f>
        <v>4.0636363636363626</v>
      </c>
      <c r="AW243" s="20">
        <f>Data!BA243-Data!DH243</f>
        <v>60</v>
      </c>
      <c r="AX243" s="20">
        <f>Data!BB243-Data!DI243</f>
        <v>2.1272727272727252</v>
      </c>
      <c r="AY243" s="20">
        <f>Data!BC243-Data!DJ243</f>
        <v>-13</v>
      </c>
      <c r="AZ243" s="20">
        <f>Data!BD243-Data!DK243</f>
        <v>14</v>
      </c>
      <c r="BA243" s="20">
        <f>Data!BE243-Data!DL243</f>
        <v>-1</v>
      </c>
      <c r="BB243" s="20">
        <f>Data!BF243-Data!DM243</f>
        <v>50</v>
      </c>
      <c r="BC243" s="20">
        <f>Data!BG243-Data!DN243</f>
        <v>69</v>
      </c>
      <c r="BD243" s="20">
        <f>Data!BH243-Data!DO243</f>
        <v>0.59999999999999432</v>
      </c>
      <c r="BE243" s="20">
        <f>Data!BI243-Data!DP243</f>
        <v>0.63700000000000045</v>
      </c>
      <c r="BF243" s="20">
        <f>Data!BJ243-Data!DQ243</f>
        <v>0</v>
      </c>
      <c r="BG243" s="20">
        <f>Data!BK243-Data!DR243</f>
        <v>-0.46799999999999997</v>
      </c>
      <c r="BH243" s="20">
        <f>Data!BL243-Data!DS243</f>
        <v>4.5459999999999994</v>
      </c>
      <c r="BI243" s="20">
        <f>Data!BM243-Data!DT243</f>
        <v>-0.11599999999999999</v>
      </c>
      <c r="BJ243" s="20">
        <f>Data!BN243-Data!DU243</f>
        <v>3.6000000000000014</v>
      </c>
      <c r="BK243" s="20">
        <f>Data!BO243-Data!DV243</f>
        <v>8.8000000000000007</v>
      </c>
      <c r="BL243" s="20">
        <f>Data!BP243-Data!DW243</f>
        <v>-0.10000000000000053</v>
      </c>
      <c r="BM243" s="20">
        <f>Data!BQ243-Data!DX243</f>
        <v>1.2727272727272734</v>
      </c>
      <c r="BN243" s="20">
        <f>Data!BR243-Data!DY243</f>
        <v>6.2000000000000011</v>
      </c>
      <c r="BO243" s="20">
        <f>Data!BS243-Data!DZ243</f>
        <v>-22</v>
      </c>
      <c r="BP243" s="20">
        <f>Data!BT243-Data!EA243</f>
        <v>1.6000000000000014E-2</v>
      </c>
      <c r="BQ243" s="20">
        <f>Data!BU243-Data!EB243</f>
        <v>1</v>
      </c>
      <c r="BR243" s="20">
        <f>Data!BV243-Data!EC243</f>
        <v>-47</v>
      </c>
      <c r="BS243" s="20">
        <f>Data!BW243-Data!ED243</f>
        <v>-179</v>
      </c>
      <c r="BT243" s="20">
        <f>Data!BX243-Data!EE243</f>
        <v>-38</v>
      </c>
      <c r="BU243" s="20">
        <f>Data!BY243-Data!EF243</f>
        <v>-83</v>
      </c>
      <c r="BV243" s="20">
        <f>Data!BZ243-Data!EG243</f>
        <v>-82</v>
      </c>
      <c r="BW243" s="20">
        <f>Data!CA243-Data!EH243</f>
        <v>-65.699999999999989</v>
      </c>
      <c r="BX243" s="20">
        <f>Data!CB243-Data!EI243</f>
        <v>-22</v>
      </c>
      <c r="BY243" s="20">
        <f>Data!CC243-Data!EJ243</f>
        <v>-136</v>
      </c>
      <c r="BZ243" s="20">
        <f>Data!EK243</f>
        <v>10259.040000000001</v>
      </c>
      <c r="CA243" s="20">
        <f>Data!EL243</f>
        <v>9633.4</v>
      </c>
      <c r="CB243" s="20">
        <f>Data!EM243</f>
        <v>113.80499999999999</v>
      </c>
      <c r="CC243" s="20">
        <f>Data!EN243</f>
        <v>94.214090909090913</v>
      </c>
      <c r="CD243" s="20">
        <f>Data!EO243</f>
        <v>14.152200000000002</v>
      </c>
      <c r="CE243" s="20">
        <f>Data!EP243</f>
        <v>100.014</v>
      </c>
      <c r="CF243" s="50">
        <f>IF(ISBLANK(Data!EQ243), "", Data!EQ243)</f>
        <v>80</v>
      </c>
      <c r="CG243" s="50">
        <f>IF(ISBLANK(Data!ER243), "", Data!ER243)</f>
        <v>82</v>
      </c>
      <c r="CH243" s="61" t="str">
        <f>IF(ISBLANK(Data!ES243), "", Data!ES243)</f>
        <v>Central Connecticut</v>
      </c>
      <c r="CI243" s="61">
        <f>IF(ISBLANK(Data!ET243), "", Data!ET243)</f>
        <v>162</v>
      </c>
    </row>
    <row r="244" spans="1:87" x14ac:dyDescent="0.45">
      <c r="A244" s="50">
        <f>IF(ISBLANK(Data!A244), "", Data!A244)</f>
        <v>45282</v>
      </c>
      <c r="B244" s="50" t="str">
        <f>IF(ISBLANK(Data!B244), "", Data!B244)</f>
        <v>Miami OH</v>
      </c>
      <c r="C244" s="50">
        <f>IF(ISBLANK(Data!C244), "", Data!C244)</f>
        <v>170</v>
      </c>
      <c r="D244" s="50" t="str">
        <f>IF(ISBLANK(Data!D244), "", Data!D244)</f>
        <v>Vermont</v>
      </c>
      <c r="E244" s="50">
        <f>IF(ISBLANK(Data!E244), "", Data!E244)</f>
        <v>338</v>
      </c>
      <c r="F244" s="50" t="str">
        <f>IF(ISBLANK(Data!F244), "", Data!F244)</f>
        <v>N</v>
      </c>
      <c r="G244" s="50" t="str">
        <f>IF(ISBLANK(Data!G244), "", Data!G244)</f>
        <v>Miami OH</v>
      </c>
      <c r="H244" s="50" t="str">
        <f>IF(ISBLANK(Data!H244), "", Data!H244)</f>
        <v>Vermont</v>
      </c>
      <c r="I244" s="50" t="str">
        <f>IF(ISBLANK(Data!I244), "", Data!I244)</f>
        <v>Miami OH</v>
      </c>
      <c r="J244" s="50" t="str">
        <f>IF(ISBLANK(Data!J244), "", Data!J244)</f>
        <v>Vermont</v>
      </c>
      <c r="K244" s="50" t="str">
        <f>IF(ISBLANK(Data!K244), "", Data!K244)</f>
        <v>Miami OH</v>
      </c>
      <c r="L244" s="50" t="str">
        <f>IF(ISBLANK(Data!L244), "", Data!L244)</f>
        <v>Vermont</v>
      </c>
      <c r="M244" s="50" t="str">
        <f>IF(ISBLANK(Data!M244), "", Data!M244)</f>
        <v>Miami</v>
      </c>
      <c r="N244" s="50" t="str">
        <f>IF(ISBLANK(Data!N244), "", Data!N244)</f>
        <v>Vermont</v>
      </c>
      <c r="O244" s="50" t="str">
        <f>IF(ISBLANK(Data!O244), "", Data!O244)</f>
        <v>Miami (Ohio)</v>
      </c>
      <c r="P244" s="50" t="str">
        <f>IF(ISBLANK(Data!P244), "", Data!P244)</f>
        <v>Vermont</v>
      </c>
      <c r="Q244" s="50" t="str">
        <f>IF(ISBLANK(Data!Q244), "", Data!Q244)</f>
        <v>Miami (OH)</v>
      </c>
      <c r="R244" s="50" t="str">
        <f>IF(ISBLANK(Data!R244), "", Data!R244)</f>
        <v>Vermont</v>
      </c>
      <c r="S244" s="20">
        <f>Data!W244-Data!CD244</f>
        <v>-0.29230769230769194</v>
      </c>
      <c r="T244" s="20">
        <f>Data!X244-Data!CE244</f>
        <v>-11.15</v>
      </c>
      <c r="U244" s="20">
        <f>Data!Y244-Data!CF244</f>
        <v>-5.7000000000000028</v>
      </c>
      <c r="V244" s="20">
        <f>Data!Z244-Data!CG244</f>
        <v>5.3999999999999915</v>
      </c>
      <c r="W244" s="20">
        <f>Data!AA244-Data!CH244</f>
        <v>4.2000000000000028</v>
      </c>
      <c r="X244" s="20">
        <f>Data!AB244-Data!CI244</f>
        <v>-0.11100000000000002</v>
      </c>
      <c r="Y244" s="20">
        <f>Data!AC244-Data!CJ244</f>
        <v>0.19000000000000017</v>
      </c>
      <c r="Z244" s="20">
        <f>Data!AD244-Data!CK244</f>
        <v>-1.2000000000000028</v>
      </c>
      <c r="AA244" s="20">
        <f>Data!AE244-Data!CL244</f>
        <v>-1.4000000000000057</v>
      </c>
      <c r="AB244" s="20">
        <f>Data!AF244-Data!CM244</f>
        <v>0.19000000000000017</v>
      </c>
      <c r="AC244" s="20">
        <f>Data!AG244-Data!CN244</f>
        <v>-6.7000000000000028</v>
      </c>
      <c r="AD244" s="20">
        <f>Data!AH244-Data!CO244</f>
        <v>5.5999999999999943</v>
      </c>
      <c r="AE244" s="20">
        <f>Data!AI244-Data!CP244</f>
        <v>-0.32079999999999997</v>
      </c>
      <c r="AF244" s="20">
        <f>Data!AJ244-Data!CQ244</f>
        <v>-2.5999999999999996</v>
      </c>
      <c r="AG244" s="20">
        <f>Data!AK244-Data!CR244</f>
        <v>-0.31313131313131315</v>
      </c>
      <c r="AH244" s="20">
        <f>Data!AL244-Data!CS244</f>
        <v>-192</v>
      </c>
      <c r="AI244" s="20">
        <f>Data!AM244-Data!CT244</f>
        <v>-10.27</v>
      </c>
      <c r="AJ244" s="20">
        <f>Data!AN244-Data!CU244</f>
        <v>-2.4299999999999997</v>
      </c>
      <c r="AK244" s="20">
        <f>Data!AO244-Data!CV244</f>
        <v>-249</v>
      </c>
      <c r="AL244" s="20">
        <f>Data!AP244-Data!CW244</f>
        <v>-113</v>
      </c>
      <c r="AM244" s="20">
        <f>Data!AQ244-Data!CX244</f>
        <v>-199</v>
      </c>
      <c r="AN244" s="20">
        <f>Data!AR244-Data!CY244</f>
        <v>-3.5999999999999976E-2</v>
      </c>
      <c r="AO244" s="20">
        <f>Data!AS244-Data!CZ244</f>
        <v>-43</v>
      </c>
      <c r="AP244" s="20">
        <f>Data!AT244-Data!DA244</f>
        <v>-123</v>
      </c>
      <c r="AQ244" s="20">
        <f>Data!AU244-Data!DB244</f>
        <v>1.5000000000000013E-2</v>
      </c>
      <c r="AR244" s="20">
        <f>Data!AV244-Data!DC244</f>
        <v>24</v>
      </c>
      <c r="AS244" s="20">
        <f>Data!AW244-Data!DD244</f>
        <v>23</v>
      </c>
      <c r="AT244" s="20">
        <f>Data!AX244-Data!DE244</f>
        <v>4.2999999999999927E-2</v>
      </c>
      <c r="AU244" s="20">
        <f>Data!AY244-Data!DF244</f>
        <v>-30</v>
      </c>
      <c r="AV244" s="20">
        <f>Data!AZ244-Data!DG244</f>
        <v>-1.212121212121211</v>
      </c>
      <c r="AW244" s="20">
        <f>Data!BA244-Data!DH244</f>
        <v>-130</v>
      </c>
      <c r="AX244" s="20">
        <f>Data!BB244-Data!DI244</f>
        <v>-5.4949494949494948</v>
      </c>
      <c r="AY244" s="20">
        <f>Data!BC244-Data!DJ244</f>
        <v>-36</v>
      </c>
      <c r="AZ244" s="20">
        <f>Data!BD244-Data!DK244</f>
        <v>-4</v>
      </c>
      <c r="BA244" s="20">
        <f>Data!BE244-Data!DL244</f>
        <v>-18</v>
      </c>
      <c r="BB244" s="20">
        <f>Data!BF244-Data!DM244</f>
        <v>9</v>
      </c>
      <c r="BC244" s="20">
        <f>Data!BG244-Data!DN244</f>
        <v>-8</v>
      </c>
      <c r="BD244" s="20">
        <f>Data!BH244-Data!DO244</f>
        <v>-2.7999999999999972</v>
      </c>
      <c r="BE244" s="20">
        <f>Data!BI244-Data!DP244</f>
        <v>7.945999999999998</v>
      </c>
      <c r="BF244" s="20">
        <f>Data!BJ244-Data!DQ244</f>
        <v>-10.738</v>
      </c>
      <c r="BG244" s="20">
        <f>Data!BK244-Data!DR244</f>
        <v>-0.36299999999999999</v>
      </c>
      <c r="BH244" s="20">
        <f>Data!BL244-Data!DS244</f>
        <v>3.8079999999999998</v>
      </c>
      <c r="BI244" s="20">
        <f>Data!BM244-Data!DT244</f>
        <v>-6.3E-2</v>
      </c>
      <c r="BJ244" s="20">
        <f>Data!BN244-Data!DU244</f>
        <v>-4.3000000000000007</v>
      </c>
      <c r="BK244" s="20">
        <f>Data!BO244-Data!DV244</f>
        <v>6.3000000000000007</v>
      </c>
      <c r="BL244" s="20">
        <f>Data!BP244-Data!DW244</f>
        <v>-0.80000000000000027</v>
      </c>
      <c r="BM244" s="20">
        <f>Data!BQ244-Data!DX244</f>
        <v>1.0538461538461545</v>
      </c>
      <c r="BN244" s="20">
        <f>Data!BR244-Data!DY244</f>
        <v>3.4000000000000021</v>
      </c>
      <c r="BO244" s="20">
        <f>Data!BS244-Data!DZ244</f>
        <v>-43</v>
      </c>
      <c r="BP244" s="20">
        <f>Data!BT244-Data!EA244</f>
        <v>4.4000000000000039E-2</v>
      </c>
      <c r="BQ244" s="20">
        <f>Data!BU244-Data!EB244</f>
        <v>-29</v>
      </c>
      <c r="BR244" s="20">
        <f>Data!BV244-Data!EC244</f>
        <v>141</v>
      </c>
      <c r="BS244" s="20">
        <f>Data!BW244-Data!ED244</f>
        <v>211</v>
      </c>
      <c r="BT244" s="20">
        <f>Data!BX244-Data!EE244</f>
        <v>143</v>
      </c>
      <c r="BU244" s="20">
        <f>Data!BY244-Data!EF244</f>
        <v>153</v>
      </c>
      <c r="BV244" s="20">
        <f>Data!BZ244-Data!EG244</f>
        <v>143</v>
      </c>
      <c r="BW244" s="20">
        <f>Data!CA244-Data!EH244</f>
        <v>129.19999999999999</v>
      </c>
      <c r="BX244" s="20">
        <f>Data!CB244-Data!EI244</f>
        <v>164</v>
      </c>
      <c r="BY244" s="20">
        <f>Data!CC244-Data!EJ244</f>
        <v>226</v>
      </c>
      <c r="BZ244" s="20">
        <f>Data!EK244</f>
        <v>10649.99</v>
      </c>
      <c r="CA244" s="20">
        <f>Data!EL244</f>
        <v>11826.44</v>
      </c>
      <c r="CB244" s="20">
        <f>Data!EM244</f>
        <v>65.42307692307692</v>
      </c>
      <c r="CC244" s="20">
        <f>Data!EN244</f>
        <v>57.182800000000007</v>
      </c>
      <c r="CD244" s="20">
        <f>Data!EO244</f>
        <v>11.968000000000002</v>
      </c>
      <c r="CE244" s="20">
        <f>Data!EP244</f>
        <v>133.03199999999998</v>
      </c>
      <c r="CF244" s="50">
        <f>IF(ISBLANK(Data!EQ244), "", Data!EQ244)</f>
        <v>70</v>
      </c>
      <c r="CG244" s="50">
        <f>IF(ISBLANK(Data!ER244), "", Data!ER244)</f>
        <v>69</v>
      </c>
      <c r="CH244" s="61" t="str">
        <f>IF(ISBLANK(Data!ES244), "", Data!ES244)</f>
        <v>Miami OH</v>
      </c>
      <c r="CI244" s="61">
        <f>IF(ISBLANK(Data!ET244), "", Data!ET244)</f>
        <v>139</v>
      </c>
    </row>
    <row r="245" spans="1:87" x14ac:dyDescent="0.45">
      <c r="A245" s="50">
        <f>IF(ISBLANK(Data!A245), "", Data!A245)</f>
        <v>45282</v>
      </c>
      <c r="B245" s="50" t="str">
        <f>IF(ISBLANK(Data!B245), "", Data!B245)</f>
        <v>Marquette</v>
      </c>
      <c r="C245" s="50">
        <f>IF(ISBLANK(Data!C245), "", Data!C245)</f>
        <v>160</v>
      </c>
      <c r="D245" s="50" t="str">
        <f>IF(ISBLANK(Data!D245), "", Data!D245)</f>
        <v>Georgetown</v>
      </c>
      <c r="E245" s="50">
        <f>IF(ISBLANK(Data!E245), "", Data!E245)</f>
        <v>98</v>
      </c>
      <c r="F245" s="50" t="str">
        <f>IF(ISBLANK(Data!F245), "", Data!F245)</f>
        <v>N</v>
      </c>
      <c r="G245" s="50" t="str">
        <f>IF(ISBLANK(Data!G245), "", Data!G245)</f>
        <v>Marquette</v>
      </c>
      <c r="H245" s="50" t="str">
        <f>IF(ISBLANK(Data!H245), "", Data!H245)</f>
        <v>Georgetown</v>
      </c>
      <c r="I245" s="50" t="str">
        <f>IF(ISBLANK(Data!I245), "", Data!I245)</f>
        <v>Marquette</v>
      </c>
      <c r="J245" s="50" t="str">
        <f>IF(ISBLANK(Data!J245), "", Data!J245)</f>
        <v>Georgetown</v>
      </c>
      <c r="K245" s="50" t="str">
        <f>IF(ISBLANK(Data!K245), "", Data!K245)</f>
        <v>Marquette</v>
      </c>
      <c r="L245" s="50" t="str">
        <f>IF(ISBLANK(Data!L245), "", Data!L245)</f>
        <v>Georgetown</v>
      </c>
      <c r="M245" s="50" t="str">
        <f>IF(ISBLANK(Data!M245), "", Data!M245)</f>
        <v>Marquette</v>
      </c>
      <c r="N245" s="50" t="str">
        <f>IF(ISBLANK(Data!N245), "", Data!N245)</f>
        <v>Georgetown</v>
      </c>
      <c r="O245" s="50" t="str">
        <f>IF(ISBLANK(Data!O245), "", Data!O245)</f>
        <v>Marquette</v>
      </c>
      <c r="P245" s="50" t="str">
        <f>IF(ISBLANK(Data!P245), "", Data!P245)</f>
        <v>Georgetown</v>
      </c>
      <c r="Q245" s="50" t="str">
        <f>IF(ISBLANK(Data!Q245), "", Data!Q245)</f>
        <v>Marquette</v>
      </c>
      <c r="R245" s="50" t="str">
        <f>IF(ISBLANK(Data!R245), "", Data!R245)</f>
        <v>Georgetown</v>
      </c>
      <c r="S245" s="20">
        <f>Data!W245-Data!CD245</f>
        <v>0.16666666666666696</v>
      </c>
      <c r="T245" s="20">
        <f>Data!X245-Data!CE245</f>
        <v>23.130000000000003</v>
      </c>
      <c r="U245" s="20">
        <f>Data!Y245-Data!CF245</f>
        <v>8.3999999999999915</v>
      </c>
      <c r="V245" s="20">
        <f>Data!Z245-Data!CG245</f>
        <v>-14.700000000000003</v>
      </c>
      <c r="W245" s="20">
        <f>Data!AA245-Data!CH245</f>
        <v>2</v>
      </c>
      <c r="X245" s="20">
        <f>Data!AB245-Data!CI245</f>
        <v>2.8000000000000001E-2</v>
      </c>
      <c r="Y245" s="20">
        <f>Data!AC245-Data!CJ245</f>
        <v>15.03</v>
      </c>
      <c r="Z245" s="20">
        <f>Data!AD245-Data!CK245</f>
        <v>8.5999999999999943</v>
      </c>
      <c r="AA245" s="20">
        <f>Data!AE245-Data!CL245</f>
        <v>-6.4000000000000057</v>
      </c>
      <c r="AB245" s="20">
        <f>Data!AF245-Data!CM245</f>
        <v>15.739999999999998</v>
      </c>
      <c r="AC245" s="20">
        <f>Data!AG245-Data!CN245</f>
        <v>7.7000000000000028</v>
      </c>
      <c r="AD245" s="20">
        <f>Data!AH245-Data!CO245</f>
        <v>-13.299999999999997</v>
      </c>
      <c r="AE245" s="20">
        <f>Data!AI245-Data!CP245</f>
        <v>0.41110000000000002</v>
      </c>
      <c r="AF245" s="20">
        <f>Data!AJ245-Data!CQ245</f>
        <v>4.5</v>
      </c>
      <c r="AG245" s="20">
        <f>Data!AK245-Data!CR245</f>
        <v>0.375</v>
      </c>
      <c r="AH245" s="20">
        <f>Data!AL245-Data!CS245</f>
        <v>200</v>
      </c>
      <c r="AI245" s="20">
        <f>Data!AM245-Data!CT245</f>
        <v>17.45</v>
      </c>
      <c r="AJ245" s="20">
        <f>Data!AN245-Data!CU245</f>
        <v>10.790000000000001</v>
      </c>
      <c r="AK245" s="20">
        <f>Data!AO245-Data!CV245</f>
        <v>32</v>
      </c>
      <c r="AL245" s="20">
        <f>Data!AP245-Data!CW245</f>
        <v>-48</v>
      </c>
      <c r="AM245" s="20">
        <f>Data!AQ245-Data!CX245</f>
        <v>21</v>
      </c>
      <c r="AN245" s="20">
        <f>Data!AR245-Data!CY245</f>
        <v>3.5999999999999976E-2</v>
      </c>
      <c r="AO245" s="20">
        <f>Data!AS245-Data!CZ245</f>
        <v>-6</v>
      </c>
      <c r="AP245" s="20">
        <f>Data!AT245-Data!DA245</f>
        <v>15</v>
      </c>
      <c r="AQ245" s="20">
        <f>Data!AU245-Data!DB245</f>
        <v>-3.7999999999999978E-2</v>
      </c>
      <c r="AR245" s="20">
        <f>Data!AV245-Data!DC245</f>
        <v>-32</v>
      </c>
      <c r="AS245" s="20">
        <f>Data!AW245-Data!DD245</f>
        <v>-55</v>
      </c>
      <c r="AT245" s="20">
        <f>Data!AX245-Data!DE245</f>
        <v>3.1000000000000028E-2</v>
      </c>
      <c r="AU245" s="20">
        <f>Data!AY245-Data!DF245</f>
        <v>-47</v>
      </c>
      <c r="AV245" s="20">
        <f>Data!AZ245-Data!DG245</f>
        <v>-3.9166666666666661</v>
      </c>
      <c r="AW245" s="20">
        <f>Data!BA245-Data!DH245</f>
        <v>-51</v>
      </c>
      <c r="AX245" s="20">
        <f>Data!BB245-Data!DI245</f>
        <v>-4.25</v>
      </c>
      <c r="AY245" s="20">
        <f>Data!BC245-Data!DJ245</f>
        <v>16</v>
      </c>
      <c r="AZ245" s="20">
        <f>Data!BD245-Data!DK245</f>
        <v>26</v>
      </c>
      <c r="BA245" s="20">
        <f>Data!BE245-Data!DL245</f>
        <v>-23</v>
      </c>
      <c r="BB245" s="20">
        <f>Data!BF245-Data!DM245</f>
        <v>-41</v>
      </c>
      <c r="BC245" s="20">
        <f>Data!BG245-Data!DN245</f>
        <v>7</v>
      </c>
      <c r="BD245" s="20">
        <f>Data!BH245-Data!DO245</f>
        <v>2.6000000000000085</v>
      </c>
      <c r="BE245" s="20">
        <f>Data!BI245-Data!DP245</f>
        <v>-4</v>
      </c>
      <c r="BF245" s="20">
        <f>Data!BJ245-Data!DQ245</f>
        <v>6.6669999999999998</v>
      </c>
      <c r="BG245" s="20">
        <f>Data!BK245-Data!DR245</f>
        <v>0.45999999999999996</v>
      </c>
      <c r="BH245" s="20">
        <f>Data!BL245-Data!DS245</f>
        <v>-3.4160000000000004</v>
      </c>
      <c r="BI245" s="20">
        <f>Data!BM245-Data!DT245</f>
        <v>0.35799999999999993</v>
      </c>
      <c r="BJ245" s="20">
        <f>Data!BN245-Data!DU245</f>
        <v>1.1999999999999993</v>
      </c>
      <c r="BK245" s="20">
        <f>Data!BO245-Data!DV245</f>
        <v>-4.6000000000000014</v>
      </c>
      <c r="BL245" s="20">
        <f>Data!BP245-Data!DW245</f>
        <v>-1.9</v>
      </c>
      <c r="BM245" s="20">
        <f>Data!BQ245-Data!DX245</f>
        <v>2.166666666666667</v>
      </c>
      <c r="BN245" s="20">
        <f>Data!BR245-Data!DY245</f>
        <v>0.5</v>
      </c>
      <c r="BO245" s="20">
        <f>Data!BS245-Data!DZ245</f>
        <v>-215</v>
      </c>
      <c r="BP245" s="20">
        <f>Data!BT245-Data!EA245</f>
        <v>0.185</v>
      </c>
      <c r="BQ245" s="20">
        <f>Data!BU245-Data!EB245</f>
        <v>13</v>
      </c>
      <c r="BR245" s="20">
        <f>Data!BV245-Data!EC245</f>
        <v>-197</v>
      </c>
      <c r="BS245" s="20">
        <f>Data!BW245-Data!ED245</f>
        <v>-197</v>
      </c>
      <c r="BT245" s="20">
        <f>Data!BX245-Data!EE245</f>
        <v>-184</v>
      </c>
      <c r="BU245" s="20">
        <f>Data!BY245-Data!EF245</f>
        <v>-137</v>
      </c>
      <c r="BV245" s="20">
        <f>Data!BZ245-Data!EG245</f>
        <v>-164</v>
      </c>
      <c r="BW245" s="20">
        <f>Data!CA245-Data!EH245</f>
        <v>-147.5</v>
      </c>
      <c r="BX245" s="20">
        <f>Data!CB245-Data!EI245</f>
        <v>-216</v>
      </c>
      <c r="BY245" s="20">
        <f>Data!CC245-Data!EJ245</f>
        <v>-244</v>
      </c>
      <c r="BZ245" s="20">
        <f>Data!EK245</f>
        <v>12643.29</v>
      </c>
      <c r="CA245" s="20">
        <f>Data!EL245</f>
        <v>10145.34</v>
      </c>
      <c r="CB245" s="20">
        <f>Data!EM245</f>
        <v>65.974333333333334</v>
      </c>
      <c r="CC245" s="20">
        <f>Data!EN245</f>
        <v>117.5805</v>
      </c>
      <c r="CD245" s="20">
        <f>Data!EO245</f>
        <v>11.404799999999998</v>
      </c>
      <c r="CE245" s="20">
        <f>Data!EP245</f>
        <v>138.18</v>
      </c>
      <c r="CF245" s="50">
        <f>IF(ISBLANK(Data!EQ245), "", Data!EQ245)</f>
        <v>81</v>
      </c>
      <c r="CG245" s="50">
        <f>IF(ISBLANK(Data!ER245), "", Data!ER245)</f>
        <v>51</v>
      </c>
      <c r="CH245" s="61" t="str">
        <f>IF(ISBLANK(Data!ES245), "", Data!ES245)</f>
        <v>Marquette</v>
      </c>
      <c r="CI245" s="61">
        <f>IF(ISBLANK(Data!ET245), "", Data!ET245)</f>
        <v>132</v>
      </c>
    </row>
    <row r="246" spans="1:87" x14ac:dyDescent="0.45">
      <c r="A246" s="50">
        <f>IF(ISBLANK(Data!A246), "", Data!A246)</f>
        <v>45282</v>
      </c>
      <c r="B246" s="50" t="str">
        <f>IF(ISBLANK(Data!B246), "", Data!B246)</f>
        <v>Kansas</v>
      </c>
      <c r="C246" s="50">
        <f>IF(ISBLANK(Data!C246), "", Data!C246)</f>
        <v>132</v>
      </c>
      <c r="D246" s="50" t="str">
        <f>IF(ISBLANK(Data!D246), "", Data!D246)</f>
        <v>Yale</v>
      </c>
      <c r="E246" s="50">
        <f>IF(ISBLANK(Data!E246), "", Data!E246)</f>
        <v>361</v>
      </c>
      <c r="F246" s="50" t="str">
        <f>IF(ISBLANK(Data!F246), "", Data!F246)</f>
        <v>N</v>
      </c>
      <c r="G246" s="50" t="str">
        <f>IF(ISBLANK(Data!G246), "", Data!G246)</f>
        <v>Kansas</v>
      </c>
      <c r="H246" s="50" t="str">
        <f>IF(ISBLANK(Data!H246), "", Data!H246)</f>
        <v>Yale</v>
      </c>
      <c r="I246" s="50" t="str">
        <f>IF(ISBLANK(Data!I246), "", Data!I246)</f>
        <v>Kansas</v>
      </c>
      <c r="J246" s="50" t="str">
        <f>IF(ISBLANK(Data!J246), "", Data!J246)</f>
        <v>Yale</v>
      </c>
      <c r="K246" s="50" t="str">
        <f>IF(ISBLANK(Data!K246), "", Data!K246)</f>
        <v>Kansas</v>
      </c>
      <c r="L246" s="50" t="str">
        <f>IF(ISBLANK(Data!L246), "", Data!L246)</f>
        <v>Yale</v>
      </c>
      <c r="M246" s="50" t="str">
        <f>IF(ISBLANK(Data!M246), "", Data!M246)</f>
        <v>Kansas</v>
      </c>
      <c r="N246" s="50" t="str">
        <f>IF(ISBLANK(Data!N246), "", Data!N246)</f>
        <v>Yale</v>
      </c>
      <c r="O246" s="50" t="str">
        <f>IF(ISBLANK(Data!O246), "", Data!O246)</f>
        <v>Kansas</v>
      </c>
      <c r="P246" s="50" t="str">
        <f>IF(ISBLANK(Data!P246), "", Data!P246)</f>
        <v>Yale</v>
      </c>
      <c r="Q246" s="50" t="str">
        <f>IF(ISBLANK(Data!Q246), "", Data!Q246)</f>
        <v>Kansas</v>
      </c>
      <c r="R246" s="50" t="str">
        <f>IF(ISBLANK(Data!R246), "", Data!R246)</f>
        <v>Yale</v>
      </c>
      <c r="S246" s="20">
        <f>Data!W246-Data!CD246</f>
        <v>0.32575757575757591</v>
      </c>
      <c r="T246" s="20">
        <f>Data!X246-Data!CE246</f>
        <v>16.850000000000001</v>
      </c>
      <c r="U246" s="20">
        <f>Data!Y246-Data!CF246</f>
        <v>4.7000000000000028</v>
      </c>
      <c r="V246" s="20">
        <f>Data!Z246-Data!CG246</f>
        <v>-12.099999999999994</v>
      </c>
      <c r="W246" s="20">
        <f>Data!AA246-Data!CH246</f>
        <v>3.9000000000000057</v>
      </c>
      <c r="X246" s="20">
        <f>Data!AB246-Data!CI246</f>
        <v>0.151</v>
      </c>
      <c r="Y246" s="20">
        <f>Data!AC246-Data!CJ246</f>
        <v>3.19</v>
      </c>
      <c r="Z246" s="20">
        <f>Data!AD246-Data!CK246</f>
        <v>1.7999999999999972</v>
      </c>
      <c r="AA246" s="20">
        <f>Data!AE246-Data!CL246</f>
        <v>-1.3999999999999915</v>
      </c>
      <c r="AB246" s="20">
        <f>Data!AF246-Data!CM246</f>
        <v>3.19</v>
      </c>
      <c r="AC246" s="20">
        <f>Data!AG246-Data!CN246</f>
        <v>5.2000000000000028</v>
      </c>
      <c r="AD246" s="20">
        <f>Data!AH246-Data!CO246</f>
        <v>-9.3000000000000114</v>
      </c>
      <c r="AE246" s="20">
        <f>Data!AI246-Data!CP246</f>
        <v>0.24619999999999997</v>
      </c>
      <c r="AF246" s="20">
        <f>Data!AJ246-Data!CQ246</f>
        <v>5.0999999999999996</v>
      </c>
      <c r="AG246" s="20">
        <f>Data!AK246-Data!CR246</f>
        <v>0.51</v>
      </c>
      <c r="AH246" s="20">
        <f>Data!AL246-Data!CS246</f>
        <v>210</v>
      </c>
      <c r="AI246" s="20">
        <f>Data!AM246-Data!CT246</f>
        <v>16.559999999999999</v>
      </c>
      <c r="AJ246" s="20">
        <f>Data!AN246-Data!CU246</f>
        <v>4.3599999999999994</v>
      </c>
      <c r="AK246" s="20">
        <f>Data!AO246-Data!CV246</f>
        <v>-41</v>
      </c>
      <c r="AL246" s="20">
        <f>Data!AP246-Data!CW246</f>
        <v>-82</v>
      </c>
      <c r="AM246" s="20">
        <f>Data!AQ246-Data!CX246</f>
        <v>-101</v>
      </c>
      <c r="AN246" s="20">
        <f>Data!AR246-Data!CY246</f>
        <v>5.2999999999999992E-2</v>
      </c>
      <c r="AO246" s="20">
        <f>Data!AS246-Data!CZ246</f>
        <v>-10</v>
      </c>
      <c r="AP246" s="20">
        <f>Data!AT246-Data!DA246</f>
        <v>-44</v>
      </c>
      <c r="AQ246" s="20">
        <f>Data!AU246-Data!DB246</f>
        <v>2.8000000000000025E-2</v>
      </c>
      <c r="AR246" s="20">
        <f>Data!AV246-Data!DC246</f>
        <v>-3</v>
      </c>
      <c r="AS246" s="20">
        <f>Data!AW246-Data!DD246</f>
        <v>9</v>
      </c>
      <c r="AT246" s="20">
        <f>Data!AX246-Data!DE246</f>
        <v>-4.500000000000004E-2</v>
      </c>
      <c r="AU246" s="20">
        <f>Data!AY246-Data!DF246</f>
        <v>-32</v>
      </c>
      <c r="AV246" s="20">
        <f>Data!AZ246-Data!DG246</f>
        <v>-3.1999999999999993</v>
      </c>
      <c r="AW246" s="20">
        <f>Data!BA246-Data!DH246</f>
        <v>-23</v>
      </c>
      <c r="AX246" s="20">
        <f>Data!BB246-Data!DI246</f>
        <v>-2.2999999999999972</v>
      </c>
      <c r="AY246" s="20">
        <f>Data!BC246-Data!DJ246</f>
        <v>74</v>
      </c>
      <c r="AZ246" s="20">
        <f>Data!BD246-Data!DK246</f>
        <v>4</v>
      </c>
      <c r="BA246" s="20">
        <f>Data!BE246-Data!DL246</f>
        <v>10</v>
      </c>
      <c r="BB246" s="20">
        <f>Data!BF246-Data!DM246</f>
        <v>20</v>
      </c>
      <c r="BC246" s="20">
        <f>Data!BG246-Data!DN246</f>
        <v>-18</v>
      </c>
      <c r="BD246" s="20">
        <f>Data!BH246-Data!DO246</f>
        <v>3.2999999999999972</v>
      </c>
      <c r="BE246" s="20">
        <f>Data!BI246-Data!DP246</f>
        <v>-1.3640000000000043</v>
      </c>
      <c r="BF246" s="20">
        <f>Data!BJ246-Data!DQ246</f>
        <v>4.5679999999999996</v>
      </c>
      <c r="BG246" s="20">
        <f>Data!BK246-Data!DR246</f>
        <v>0.33400000000000007</v>
      </c>
      <c r="BH246" s="20">
        <f>Data!BL246-Data!DS246</f>
        <v>2.7119999999999997</v>
      </c>
      <c r="BI246" s="20">
        <f>Data!BM246-Data!DT246</f>
        <v>-6.4000000000000057E-2</v>
      </c>
      <c r="BJ246" s="20">
        <f>Data!BN246-Data!DU246</f>
        <v>-2.2000000000000028</v>
      </c>
      <c r="BK246" s="20">
        <f>Data!BO246-Data!DV246</f>
        <v>2.3000000000000007</v>
      </c>
      <c r="BL246" s="20">
        <f>Data!BP246-Data!DW246</f>
        <v>1.2000000000000002</v>
      </c>
      <c r="BM246" s="20">
        <f>Data!BQ246-Data!DX246</f>
        <v>0.93939393939393945</v>
      </c>
      <c r="BN246" s="20">
        <f>Data!BR246-Data!DY246</f>
        <v>-0.30000000000000071</v>
      </c>
      <c r="BO246" s="20">
        <f>Data!BS246-Data!DZ246</f>
        <v>-145</v>
      </c>
      <c r="BP246" s="20">
        <f>Data!BT246-Data!EA246</f>
        <v>0.15000000000000002</v>
      </c>
      <c r="BQ246" s="20">
        <f>Data!BU246-Data!EB246</f>
        <v>-6</v>
      </c>
      <c r="BR246" s="20">
        <f>Data!BV246-Data!EC246</f>
        <v>-125</v>
      </c>
      <c r="BS246" s="20">
        <f>Data!BW246-Data!ED246</f>
        <v>-106</v>
      </c>
      <c r="BT246" s="20">
        <f>Data!BX246-Data!EE246</f>
        <v>-155</v>
      </c>
      <c r="BU246" s="20">
        <f>Data!BY246-Data!EF246</f>
        <v>-70</v>
      </c>
      <c r="BV246" s="20">
        <f>Data!BZ246-Data!EG246</f>
        <v>-96</v>
      </c>
      <c r="BW246" s="20">
        <f>Data!CA246-Data!EH246</f>
        <v>-99</v>
      </c>
      <c r="BX246" s="20">
        <f>Data!CB246-Data!EI246</f>
        <v>-143</v>
      </c>
      <c r="BY246" s="20">
        <f>Data!CC246-Data!EJ246</f>
        <v>-58</v>
      </c>
      <c r="BZ246" s="20">
        <f>Data!EK246</f>
        <v>11726.55</v>
      </c>
      <c r="CA246" s="20">
        <f>Data!EL246</f>
        <v>9926.0400000000009</v>
      </c>
      <c r="CB246" s="20">
        <f>Data!EM246</f>
        <v>79.451666666666668</v>
      </c>
      <c r="CC246" s="20">
        <f>Data!EN246</f>
        <v>71.512727272727275</v>
      </c>
      <c r="CD246" s="20">
        <f>Data!EO246</f>
        <v>10.603199999999999</v>
      </c>
      <c r="CE246" s="20">
        <f>Data!EP246</f>
        <v>122.31099999999999</v>
      </c>
      <c r="CF246" s="50">
        <f>IF(ISBLANK(Data!EQ246), "", Data!EQ246)</f>
        <v>75</v>
      </c>
      <c r="CG246" s="50">
        <f>IF(ISBLANK(Data!ER246), "", Data!ER246)</f>
        <v>60</v>
      </c>
      <c r="CH246" s="61" t="str">
        <f>IF(ISBLANK(Data!ES246), "", Data!ES246)</f>
        <v>Kansas</v>
      </c>
      <c r="CI246" s="61">
        <f>IF(ISBLANK(Data!ET246), "", Data!ET246)</f>
        <v>135</v>
      </c>
    </row>
    <row r="247" spans="1:87" x14ac:dyDescent="0.45">
      <c r="A247" s="50">
        <f>IF(ISBLANK(Data!A247), "", Data!A247)</f>
        <v>45282</v>
      </c>
      <c r="B247" s="50" t="str">
        <f>IF(ISBLANK(Data!B247), "", Data!B247)</f>
        <v>Tulsa</v>
      </c>
      <c r="C247" s="50">
        <f>IF(ISBLANK(Data!C247), "", Data!C247)</f>
        <v>309</v>
      </c>
      <c r="D247" s="50" t="str">
        <f>IF(ISBLANK(Data!D247), "", Data!D247)</f>
        <v>New Mexico St.</v>
      </c>
      <c r="E247" s="50">
        <f>IF(ISBLANK(Data!E247), "", Data!E247)</f>
        <v>195</v>
      </c>
      <c r="F247" s="50" t="str">
        <f>IF(ISBLANK(Data!F247), "", Data!F247)</f>
        <v>N</v>
      </c>
      <c r="G247" s="50" t="str">
        <f>IF(ISBLANK(Data!G247), "", Data!G247)</f>
        <v>Tulsa</v>
      </c>
      <c r="H247" s="50" t="str">
        <f>IF(ISBLANK(Data!H247), "", Data!H247)</f>
        <v>New Mexico St.</v>
      </c>
      <c r="I247" s="50" t="str">
        <f>IF(ISBLANK(Data!I247), "", Data!I247)</f>
        <v>Tulsa</v>
      </c>
      <c r="J247" s="50" t="str">
        <f>IF(ISBLANK(Data!J247), "", Data!J247)</f>
        <v>New Mexico St.</v>
      </c>
      <c r="K247" s="50" t="str">
        <f>IF(ISBLANK(Data!K247), "", Data!K247)</f>
        <v>Tulsa</v>
      </c>
      <c r="L247" s="50" t="str">
        <f>IF(ISBLANK(Data!L247), "", Data!L247)</f>
        <v>New Mexico State</v>
      </c>
      <c r="M247" s="50" t="str">
        <f>IF(ISBLANK(Data!M247), "", Data!M247)</f>
        <v>Tulsa</v>
      </c>
      <c r="N247" s="50" t="str">
        <f>IF(ISBLANK(Data!N247), "", Data!N247)</f>
        <v>N Mex State</v>
      </c>
      <c r="O247" s="50" t="str">
        <f>IF(ISBLANK(Data!O247), "", Data!O247)</f>
        <v>Tulsa</v>
      </c>
      <c r="P247" s="50" t="str">
        <f>IF(ISBLANK(Data!P247), "", Data!P247)</f>
        <v>N. Mex. St.</v>
      </c>
      <c r="Q247" s="50" t="str">
        <f>IF(ISBLANK(Data!Q247), "", Data!Q247)</f>
        <v>Tulsa</v>
      </c>
      <c r="R247" s="50" t="str">
        <f>IF(ISBLANK(Data!R247), "", Data!R247)</f>
        <v>New Mexico State</v>
      </c>
      <c r="S247" s="20">
        <f>Data!W247-Data!CD247</f>
        <v>0.31538461538461493</v>
      </c>
      <c r="T247" s="20">
        <f>Data!X247-Data!CE247</f>
        <v>4.24</v>
      </c>
      <c r="U247" s="20">
        <f>Data!Y247-Data!CF247</f>
        <v>-2.9000000000000057</v>
      </c>
      <c r="V247" s="20">
        <f>Data!Z247-Data!CG247</f>
        <v>-7</v>
      </c>
      <c r="W247" s="20">
        <f>Data!AA247-Data!CH247</f>
        <v>4</v>
      </c>
      <c r="X247" s="20">
        <f>Data!AB247-Data!CI247</f>
        <v>6.0000000000000005E-2</v>
      </c>
      <c r="Y247" s="20">
        <f>Data!AC247-Data!CJ247</f>
        <v>-18.39</v>
      </c>
      <c r="Z247" s="20">
        <f>Data!AD247-Data!CK247</f>
        <v>-8.2999999999999972</v>
      </c>
      <c r="AA247" s="20">
        <f>Data!AE247-Data!CL247</f>
        <v>10</v>
      </c>
      <c r="AB247" s="20">
        <f>Data!AF247-Data!CM247</f>
        <v>-18.39</v>
      </c>
      <c r="AC247" s="20">
        <f>Data!AG247-Data!CN247</f>
        <v>-1.6000000000000085</v>
      </c>
      <c r="AD247" s="20">
        <f>Data!AH247-Data!CO247</f>
        <v>-8.6000000000000085</v>
      </c>
      <c r="AE247" s="20">
        <f>Data!AI247-Data!CP247</f>
        <v>0.18330000000000002</v>
      </c>
      <c r="AF247" s="20">
        <f>Data!AJ247-Data!CQ247</f>
        <v>3</v>
      </c>
      <c r="AG247" s="20">
        <f>Data!AK247-Data!CR247</f>
        <v>0.22166666666666668</v>
      </c>
      <c r="AH247" s="20">
        <f>Data!AL247-Data!CS247</f>
        <v>151</v>
      </c>
      <c r="AI247" s="20">
        <f>Data!AM247-Data!CT247</f>
        <v>9.91</v>
      </c>
      <c r="AJ247" s="20">
        <f>Data!AN247-Data!CU247</f>
        <v>-14.03</v>
      </c>
      <c r="AK247" s="20">
        <f>Data!AO247-Data!CV247</f>
        <v>-172</v>
      </c>
      <c r="AL247" s="20">
        <f>Data!AP247-Data!CW247</f>
        <v>-286</v>
      </c>
      <c r="AM247" s="20">
        <f>Data!AQ247-Data!CX247</f>
        <v>-156</v>
      </c>
      <c r="AN247" s="20">
        <f>Data!AR247-Data!CY247</f>
        <v>-2.0000000000000018E-3</v>
      </c>
      <c r="AO247" s="20">
        <f>Data!AS247-Data!CZ247</f>
        <v>-17</v>
      </c>
      <c r="AP247" s="20">
        <f>Data!AT247-Data!DA247</f>
        <v>-25</v>
      </c>
      <c r="AQ247" s="20">
        <f>Data!AU247-Data!DB247</f>
        <v>-3.5999999999999976E-2</v>
      </c>
      <c r="AR247" s="20">
        <f>Data!AV247-Data!DC247</f>
        <v>-15</v>
      </c>
      <c r="AS247" s="20">
        <f>Data!AW247-Data!DD247</f>
        <v>-31</v>
      </c>
      <c r="AT247" s="20">
        <f>Data!AX247-Data!DE247</f>
        <v>2.6000000000000023E-2</v>
      </c>
      <c r="AU247" s="20">
        <f>Data!AY247-Data!DF247</f>
        <v>-8</v>
      </c>
      <c r="AV247" s="20">
        <f>Data!AZ247-Data!DG247</f>
        <v>1.0999999999999996</v>
      </c>
      <c r="AW247" s="20">
        <f>Data!BA247-Data!DH247</f>
        <v>-74</v>
      </c>
      <c r="AX247" s="20">
        <f>Data!BB247-Data!DI247</f>
        <v>4.9999999999997158E-2</v>
      </c>
      <c r="AY247" s="20">
        <f>Data!BC247-Data!DJ247</f>
        <v>-51</v>
      </c>
      <c r="AZ247" s="20">
        <f>Data!BD247-Data!DK247</f>
        <v>4</v>
      </c>
      <c r="BA247" s="20">
        <f>Data!BE247-Data!DL247</f>
        <v>-2</v>
      </c>
      <c r="BB247" s="20">
        <f>Data!BF247-Data!DM247</f>
        <v>-27</v>
      </c>
      <c r="BC247" s="20">
        <f>Data!BG247-Data!DN247</f>
        <v>-111</v>
      </c>
      <c r="BD247" s="20">
        <f>Data!BH247-Data!DO247</f>
        <v>4.3999999999999915</v>
      </c>
      <c r="BE247" s="20">
        <f>Data!BI247-Data!DP247</f>
        <v>-6.3080000000000069</v>
      </c>
      <c r="BF247" s="20">
        <f>Data!BJ247-Data!DQ247</f>
        <v>10.754</v>
      </c>
      <c r="BG247" s="20">
        <f>Data!BK247-Data!DR247</f>
        <v>-0.16400000000000003</v>
      </c>
      <c r="BH247" s="20">
        <f>Data!BL247-Data!DS247</f>
        <v>1.3620000000000001</v>
      </c>
      <c r="BI247" s="20">
        <f>Data!BM247-Data!DT247</f>
        <v>0.124</v>
      </c>
      <c r="BJ247" s="20">
        <f>Data!BN247-Data!DU247</f>
        <v>3.3000000000000007</v>
      </c>
      <c r="BK247" s="20">
        <f>Data!BO247-Data!DV247</f>
        <v>3.6999999999999993</v>
      </c>
      <c r="BL247" s="20">
        <f>Data!BP247-Data!DW247</f>
        <v>0.70000000000000018</v>
      </c>
      <c r="BM247" s="20">
        <f>Data!BQ247-Data!DX247</f>
        <v>2.5923076923076929</v>
      </c>
      <c r="BN247" s="20">
        <f>Data!BR247-Data!DY247</f>
        <v>-4.5999999999999979</v>
      </c>
      <c r="BO247" s="20">
        <f>Data!BS247-Data!DZ247</f>
        <v>-26</v>
      </c>
      <c r="BP247" s="20">
        <f>Data!BT247-Data!EA247</f>
        <v>1.9000000000000017E-2</v>
      </c>
      <c r="BQ247" s="20">
        <f>Data!BU247-Data!EB247</f>
        <v>0</v>
      </c>
      <c r="BR247" s="20">
        <f>Data!BV247-Data!EC247</f>
        <v>-112</v>
      </c>
      <c r="BS247" s="20">
        <f>Data!BW247-Data!ED247</f>
        <v>-51</v>
      </c>
      <c r="BT247" s="20">
        <f>Data!BX247-Data!EE247</f>
        <v>-151</v>
      </c>
      <c r="BU247" s="20">
        <f>Data!BY247-Data!EF247</f>
        <v>-71</v>
      </c>
      <c r="BV247" s="20">
        <f>Data!BZ247-Data!EG247</f>
        <v>-57</v>
      </c>
      <c r="BW247" s="20">
        <f>Data!CA247-Data!EH247</f>
        <v>-67.800000000000011</v>
      </c>
      <c r="BX247" s="20">
        <f>Data!CB247-Data!EI247</f>
        <v>-26</v>
      </c>
      <c r="BY247" s="20">
        <f>Data!CC247-Data!EJ247</f>
        <v>-22</v>
      </c>
      <c r="BZ247" s="20">
        <f>Data!EK247</f>
        <v>10890.88</v>
      </c>
      <c r="CA247" s="20">
        <f>Data!EL247</f>
        <v>10485.4</v>
      </c>
      <c r="CB247" s="20">
        <f>Data!EM247</f>
        <v>108.88461538461539</v>
      </c>
      <c r="CC247" s="20">
        <f>Data!EN247</f>
        <v>134.02620000000002</v>
      </c>
      <c r="CD247" s="20">
        <f>Data!EO247</f>
        <v>11.9529</v>
      </c>
      <c r="CE247" s="20">
        <f>Data!EP247</f>
        <v>204.45</v>
      </c>
      <c r="CF247" s="50">
        <f>IF(ISBLANK(Data!EQ247), "", Data!EQ247)</f>
        <v>65</v>
      </c>
      <c r="CG247" s="50">
        <f>IF(ISBLANK(Data!ER247), "", Data!ER247)</f>
        <v>59</v>
      </c>
      <c r="CH247" s="61" t="str">
        <f>IF(ISBLANK(Data!ES247), "", Data!ES247)</f>
        <v>Tulsa</v>
      </c>
      <c r="CI247" s="61">
        <f>IF(ISBLANK(Data!ET247), "", Data!ET247)</f>
        <v>124</v>
      </c>
    </row>
    <row r="248" spans="1:87" x14ac:dyDescent="0.45">
      <c r="A248" s="50">
        <f>IF(ISBLANK(Data!A248), "", Data!A248)</f>
        <v>45282</v>
      </c>
      <c r="B248" s="50" t="str">
        <f>IF(ISBLANK(Data!B248), "", Data!B248)</f>
        <v>Missouri</v>
      </c>
      <c r="C248" s="50">
        <f>IF(ISBLANK(Data!C248), "", Data!C248)</f>
        <v>179</v>
      </c>
      <c r="D248" s="50" t="str">
        <f>IF(ISBLANK(Data!D248), "", Data!D248)</f>
        <v>Illinois</v>
      </c>
      <c r="E248" s="50">
        <f>IF(ISBLANK(Data!E248), "", Data!E248)</f>
        <v>118</v>
      </c>
      <c r="F248" s="50" t="str">
        <f>IF(ISBLANK(Data!F248), "", Data!F248)</f>
        <v>N</v>
      </c>
      <c r="G248" s="50" t="str">
        <f>IF(ISBLANK(Data!G248), "", Data!G248)</f>
        <v>Missouri</v>
      </c>
      <c r="H248" s="50" t="str">
        <f>IF(ISBLANK(Data!H248), "", Data!H248)</f>
        <v>Illinois</v>
      </c>
      <c r="I248" s="50" t="str">
        <f>IF(ISBLANK(Data!I248), "", Data!I248)</f>
        <v>Missouri</v>
      </c>
      <c r="J248" s="50" t="str">
        <f>IF(ISBLANK(Data!J248), "", Data!J248)</f>
        <v>Illinois</v>
      </c>
      <c r="K248" s="50" t="str">
        <f>IF(ISBLANK(Data!K248), "", Data!K248)</f>
        <v>Missouri</v>
      </c>
      <c r="L248" s="50" t="str">
        <f>IF(ISBLANK(Data!L248), "", Data!L248)</f>
        <v>Illinois</v>
      </c>
      <c r="M248" s="50" t="str">
        <f>IF(ISBLANK(Data!M248), "", Data!M248)</f>
        <v>Missouri</v>
      </c>
      <c r="N248" s="50" t="str">
        <f>IF(ISBLANK(Data!N248), "", Data!N248)</f>
        <v>Illinois</v>
      </c>
      <c r="O248" s="50" t="str">
        <f>IF(ISBLANK(Data!O248), "", Data!O248)</f>
        <v>Missouri</v>
      </c>
      <c r="P248" s="50" t="str">
        <f>IF(ISBLANK(Data!P248), "", Data!P248)</f>
        <v>Illinois</v>
      </c>
      <c r="Q248" s="50" t="str">
        <f>IF(ISBLANK(Data!Q248), "", Data!Q248)</f>
        <v>Missouri</v>
      </c>
      <c r="R248" s="50" t="str">
        <f>IF(ISBLANK(Data!R248), "", Data!R248)</f>
        <v>Illinois</v>
      </c>
      <c r="S248" s="20">
        <f>Data!W248-Data!CD248</f>
        <v>-0.16363636363636402</v>
      </c>
      <c r="T248" s="20">
        <f>Data!X248-Data!CE248</f>
        <v>-12.729999999999999</v>
      </c>
      <c r="U248" s="20">
        <f>Data!Y248-Data!CF248</f>
        <v>-4.2999999999999972</v>
      </c>
      <c r="V248" s="20">
        <f>Data!Z248-Data!CG248</f>
        <v>8.4000000000000057</v>
      </c>
      <c r="W248" s="20">
        <f>Data!AA248-Data!CH248</f>
        <v>-3.8999999999999915</v>
      </c>
      <c r="X248" s="20">
        <f>Data!AB248-Data!CI248</f>
        <v>3.4000000000000002E-2</v>
      </c>
      <c r="Y248" s="20">
        <f>Data!AC248-Data!CJ248</f>
        <v>-1.18</v>
      </c>
      <c r="Z248" s="20">
        <f>Data!AD248-Data!CK248</f>
        <v>1.2999999999999972</v>
      </c>
      <c r="AA248" s="20">
        <f>Data!AE248-Data!CL248</f>
        <v>2.5</v>
      </c>
      <c r="AB248" s="20">
        <f>Data!AF248-Data!CM248</f>
        <v>1.1400000000000001</v>
      </c>
      <c r="AC248" s="20">
        <f>Data!AG248-Data!CN248</f>
        <v>-1.1999999999999886</v>
      </c>
      <c r="AD248" s="20">
        <f>Data!AH248-Data!CO248</f>
        <v>7.5999999999999943</v>
      </c>
      <c r="AE248" s="20">
        <f>Data!AI248-Data!CP248</f>
        <v>-0.14839999999999998</v>
      </c>
      <c r="AF248" s="20">
        <f>Data!AJ248-Data!CQ248</f>
        <v>-2</v>
      </c>
      <c r="AG248" s="20">
        <f>Data!AK248-Data!CR248</f>
        <v>-0.19181818181818183</v>
      </c>
      <c r="AH248" s="20">
        <f>Data!AL248-Data!CS248</f>
        <v>-93</v>
      </c>
      <c r="AI248" s="20">
        <f>Data!AM248-Data!CT248</f>
        <v>-12.489999999999998</v>
      </c>
      <c r="AJ248" s="20">
        <f>Data!AN248-Data!CU248</f>
        <v>-2.65</v>
      </c>
      <c r="AK248" s="20">
        <f>Data!AO248-Data!CV248</f>
        <v>36</v>
      </c>
      <c r="AL248" s="20">
        <f>Data!AP248-Data!CW248</f>
        <v>129</v>
      </c>
      <c r="AM248" s="20">
        <f>Data!AQ248-Data!CX248</f>
        <v>22</v>
      </c>
      <c r="AN248" s="20">
        <f>Data!AR248-Data!CY248</f>
        <v>-1.4000000000000012E-2</v>
      </c>
      <c r="AO248" s="20">
        <f>Data!AS248-Data!CZ248</f>
        <v>23</v>
      </c>
      <c r="AP248" s="20">
        <f>Data!AT248-Data!DA248</f>
        <v>38</v>
      </c>
      <c r="AQ248" s="20">
        <f>Data!AU248-Data!DB248</f>
        <v>3.6999999999999977E-2</v>
      </c>
      <c r="AR248" s="20">
        <f>Data!AV248-Data!DC248</f>
        <v>11</v>
      </c>
      <c r="AS248" s="20">
        <f>Data!AW248-Data!DD248</f>
        <v>-6</v>
      </c>
      <c r="AT248" s="20">
        <f>Data!AX248-Data!DE248</f>
        <v>8.4000000000000075E-2</v>
      </c>
      <c r="AU248" s="20">
        <f>Data!AY248-Data!DF248</f>
        <v>-22</v>
      </c>
      <c r="AV248" s="20">
        <f>Data!AZ248-Data!DG248</f>
        <v>-3.1454545454545446</v>
      </c>
      <c r="AW248" s="20">
        <f>Data!BA248-Data!DH248</f>
        <v>-87</v>
      </c>
      <c r="AX248" s="20">
        <f>Data!BB248-Data!DI248</f>
        <v>-11.981818181818177</v>
      </c>
      <c r="AY248" s="20">
        <f>Data!BC248-Data!DJ248</f>
        <v>36</v>
      </c>
      <c r="AZ248" s="20">
        <f>Data!BD248-Data!DK248</f>
        <v>52</v>
      </c>
      <c r="BA248" s="20">
        <f>Data!BE248-Data!DL248</f>
        <v>23</v>
      </c>
      <c r="BB248" s="20">
        <f>Data!BF248-Data!DM248</f>
        <v>-1</v>
      </c>
      <c r="BC248" s="20">
        <f>Data!BG248-Data!DN248</f>
        <v>54</v>
      </c>
      <c r="BD248" s="20">
        <f>Data!BH248-Data!DO248</f>
        <v>-3.9000000000000057</v>
      </c>
      <c r="BE248" s="20">
        <f>Data!BI248-Data!DP248</f>
        <v>5.8909999999999911</v>
      </c>
      <c r="BF248" s="20">
        <f>Data!BJ248-Data!DQ248</f>
        <v>-9.8359999999999985</v>
      </c>
      <c r="BG248" s="20">
        <f>Data!BK248-Data!DR248</f>
        <v>0.29000000000000004</v>
      </c>
      <c r="BH248" s="20">
        <f>Data!BL248-Data!DS248</f>
        <v>-1.2550000000000008</v>
      </c>
      <c r="BI248" s="20">
        <f>Data!BM248-Data!DT248</f>
        <v>0.41199999999999998</v>
      </c>
      <c r="BJ248" s="20">
        <f>Data!BN248-Data!DU248</f>
        <v>1.1000000000000014</v>
      </c>
      <c r="BK248" s="20">
        <f>Data!BO248-Data!DV248</f>
        <v>-2.2000000000000028</v>
      </c>
      <c r="BL248" s="20">
        <f>Data!BP248-Data!DW248</f>
        <v>1.7000000000000002</v>
      </c>
      <c r="BM248" s="20">
        <f>Data!BQ248-Data!DX248</f>
        <v>4.3363636363636369</v>
      </c>
      <c r="BN248" s="20">
        <f>Data!BR248-Data!DY248</f>
        <v>3.5999999999999979</v>
      </c>
      <c r="BO248" s="20">
        <f>Data!BS248-Data!DZ248</f>
        <v>70</v>
      </c>
      <c r="BP248" s="20">
        <f>Data!BT248-Data!EA248</f>
        <v>-5.799999999999994E-2</v>
      </c>
      <c r="BQ248" s="20">
        <f>Data!BU248-Data!EB248</f>
        <v>5</v>
      </c>
      <c r="BR248" s="20">
        <f>Data!BV248-Data!EC248</f>
        <v>74</v>
      </c>
      <c r="BS248" s="20">
        <f>Data!BW248-Data!ED248</f>
        <v>54</v>
      </c>
      <c r="BT248" s="20">
        <f>Data!BX248-Data!EE248</f>
        <v>69</v>
      </c>
      <c r="BU248" s="20">
        <f>Data!BY248-Data!EF248</f>
        <v>70</v>
      </c>
      <c r="BV248" s="20">
        <f>Data!BZ248-Data!EG248</f>
        <v>72</v>
      </c>
      <c r="BW248" s="20">
        <f>Data!CA248-Data!EH248</f>
        <v>51</v>
      </c>
      <c r="BX248" s="20">
        <f>Data!CB248-Data!EI248</f>
        <v>70</v>
      </c>
      <c r="BY248" s="20">
        <f>Data!CC248-Data!EJ248</f>
        <v>141</v>
      </c>
      <c r="BZ248" s="20">
        <f>Data!EK248</f>
        <v>10306.17</v>
      </c>
      <c r="CA248" s="20">
        <f>Data!EL248</f>
        <v>11672.5</v>
      </c>
      <c r="CB248" s="20">
        <f>Data!EM248</f>
        <v>49.643499999999996</v>
      </c>
      <c r="CC248" s="20">
        <f>Data!EN248</f>
        <v>110.54545454545456</v>
      </c>
      <c r="CD248" s="20">
        <f>Data!EO248</f>
        <v>12.422599999999997</v>
      </c>
      <c r="CE248" s="20">
        <f>Data!EP248</f>
        <v>111.254</v>
      </c>
      <c r="CF248" s="50">
        <f>IF(ISBLANK(Data!EQ248), "", Data!EQ248)</f>
        <v>73</v>
      </c>
      <c r="CG248" s="50">
        <f>IF(ISBLANK(Data!ER248), "", Data!ER248)</f>
        <v>97</v>
      </c>
      <c r="CH248" s="61" t="str">
        <f>IF(ISBLANK(Data!ES248), "", Data!ES248)</f>
        <v>Illinois</v>
      </c>
      <c r="CI248" s="61">
        <f>IF(ISBLANK(Data!ET248), "", Data!ET248)</f>
        <v>170</v>
      </c>
    </row>
    <row r="249" spans="1:87" x14ac:dyDescent="0.45">
      <c r="A249" s="50">
        <f>IF(ISBLANK(Data!A249), "", Data!A249)</f>
        <v>45282</v>
      </c>
      <c r="B249" s="50" t="str">
        <f>IF(ISBLANK(Data!B249), "", Data!B249)</f>
        <v>Loyola Marymount</v>
      </c>
      <c r="C249" s="50">
        <f>IF(ISBLANK(Data!C249), "", Data!C249)</f>
        <v>154</v>
      </c>
      <c r="D249" s="50" t="str">
        <f>IF(ISBLANK(Data!D249), "", Data!D249)</f>
        <v>Colorado St.</v>
      </c>
      <c r="E249" s="50">
        <f>IF(ISBLANK(Data!E249), "", Data!E249)</f>
        <v>58</v>
      </c>
      <c r="F249" s="50" t="str">
        <f>IF(ISBLANK(Data!F249), "", Data!F249)</f>
        <v>N</v>
      </c>
      <c r="G249" s="50" t="str">
        <f>IF(ISBLANK(Data!G249), "", Data!G249)</f>
        <v>Loyola Marymount</v>
      </c>
      <c r="H249" s="50" t="str">
        <f>IF(ISBLANK(Data!H249), "", Data!H249)</f>
        <v>Colorado St.</v>
      </c>
      <c r="I249" s="50" t="str">
        <f>IF(ISBLANK(Data!I249), "", Data!I249)</f>
        <v>Loyola Marymount</v>
      </c>
      <c r="J249" s="50" t="str">
        <f>IF(ISBLANK(Data!J249), "", Data!J249)</f>
        <v>Colorado St.</v>
      </c>
      <c r="K249" s="50" t="str">
        <f>IF(ISBLANK(Data!K249), "", Data!K249)</f>
        <v>Loyola Marymount</v>
      </c>
      <c r="L249" s="50" t="str">
        <f>IF(ISBLANK(Data!L249), "", Data!L249)</f>
        <v>Colorado State</v>
      </c>
      <c r="M249" s="50" t="str">
        <f>IF(ISBLANK(Data!M249), "", Data!M249)</f>
        <v>Loyola Mymt</v>
      </c>
      <c r="N249" s="50" t="str">
        <f>IF(ISBLANK(Data!N249), "", Data!N249)</f>
        <v>Colorado St</v>
      </c>
      <c r="O249" s="50" t="str">
        <f>IF(ISBLANK(Data!O249), "", Data!O249)</f>
        <v>LMU</v>
      </c>
      <c r="P249" s="50" t="str">
        <f>IF(ISBLANK(Data!P249), "", Data!P249)</f>
        <v>Colo. St.</v>
      </c>
      <c r="Q249" s="50" t="str">
        <f>IF(ISBLANK(Data!Q249), "", Data!Q249)</f>
        <v>Loyola-Marymount</v>
      </c>
      <c r="R249" s="50" t="str">
        <f>IF(ISBLANK(Data!R249), "", Data!R249)</f>
        <v>Colorado State</v>
      </c>
      <c r="S249" s="20">
        <f>Data!W249-Data!CD249</f>
        <v>-0.32575757575757591</v>
      </c>
      <c r="T249" s="20">
        <f>Data!X249-Data!CE249</f>
        <v>-14.32</v>
      </c>
      <c r="U249" s="20">
        <f>Data!Y249-Data!CF249</f>
        <v>-12.699999999999989</v>
      </c>
      <c r="V249" s="20">
        <f>Data!Z249-Data!CG249</f>
        <v>1.7000000000000028</v>
      </c>
      <c r="W249" s="20">
        <f>Data!AA249-Data!CH249</f>
        <v>0.20000000000000284</v>
      </c>
      <c r="X249" s="20">
        <f>Data!AB249-Data!CI249</f>
        <v>-6.3E-2</v>
      </c>
      <c r="Y249" s="20">
        <f>Data!AC249-Data!CJ249</f>
        <v>-7.26</v>
      </c>
      <c r="Z249" s="20">
        <f>Data!AD249-Data!CK249</f>
        <v>-5</v>
      </c>
      <c r="AA249" s="20">
        <f>Data!AE249-Data!CL249</f>
        <v>2.2999999999999972</v>
      </c>
      <c r="AB249" s="20">
        <f>Data!AF249-Data!CM249</f>
        <v>-7.26</v>
      </c>
      <c r="AC249" s="20">
        <f>Data!AG249-Data!CN249</f>
        <v>-11.699999999999989</v>
      </c>
      <c r="AD249" s="20">
        <f>Data!AH249-Data!CO249</f>
        <v>2.2999999999999972</v>
      </c>
      <c r="AE249" s="20">
        <f>Data!AI249-Data!CP249</f>
        <v>-0.27750000000000008</v>
      </c>
      <c r="AF249" s="20">
        <f>Data!AJ249-Data!CQ249</f>
        <v>-5.0999999999999996</v>
      </c>
      <c r="AG249" s="20">
        <f>Data!AK249-Data!CR249</f>
        <v>-0.4845454545454545</v>
      </c>
      <c r="AH249" s="20">
        <f>Data!AL249-Data!CS249</f>
        <v>-180</v>
      </c>
      <c r="AI249" s="20">
        <f>Data!AM249-Data!CT249</f>
        <v>-17.650000000000002</v>
      </c>
      <c r="AJ249" s="20">
        <f>Data!AN249-Data!CU249</f>
        <v>-9.58</v>
      </c>
      <c r="AK249" s="20">
        <f>Data!AO249-Data!CV249</f>
        <v>-7</v>
      </c>
      <c r="AL249" s="20">
        <f>Data!AP249-Data!CW249</f>
        <v>60</v>
      </c>
      <c r="AM249" s="20">
        <f>Data!AQ249-Data!CX249</f>
        <v>79</v>
      </c>
      <c r="AN249" s="20">
        <f>Data!AR249-Data!CY249</f>
        <v>-7.1000000000000008E-2</v>
      </c>
      <c r="AO249" s="20">
        <f>Data!AS249-Data!CZ249</f>
        <v>12</v>
      </c>
      <c r="AP249" s="20">
        <f>Data!AT249-Data!DA249</f>
        <v>44</v>
      </c>
      <c r="AQ249" s="20">
        <f>Data!AU249-Data!DB249</f>
        <v>-1.7000000000000015E-2</v>
      </c>
      <c r="AR249" s="20">
        <f>Data!AV249-Data!DC249</f>
        <v>-1</v>
      </c>
      <c r="AS249" s="20">
        <f>Data!AW249-Data!DD249</f>
        <v>15</v>
      </c>
      <c r="AT249" s="20">
        <f>Data!AX249-Data!DE249</f>
        <v>-5.2000000000000046E-2</v>
      </c>
      <c r="AU249" s="20">
        <f>Data!AY249-Data!DF249</f>
        <v>47</v>
      </c>
      <c r="AV249" s="20">
        <f>Data!AZ249-Data!DG249</f>
        <v>3.581818181818182</v>
      </c>
      <c r="AW249" s="20">
        <f>Data!BA249-Data!DH249</f>
        <v>98</v>
      </c>
      <c r="AX249" s="20">
        <f>Data!BB249-Data!DI249</f>
        <v>5.663636363636364</v>
      </c>
      <c r="AY249" s="20">
        <f>Data!BC249-Data!DJ249</f>
        <v>-71</v>
      </c>
      <c r="AZ249" s="20">
        <f>Data!BD249-Data!DK249</f>
        <v>-24</v>
      </c>
      <c r="BA249" s="20">
        <f>Data!BE249-Data!DL249</f>
        <v>5</v>
      </c>
      <c r="BB249" s="20">
        <f>Data!BF249-Data!DM249</f>
        <v>35</v>
      </c>
      <c r="BC249" s="20">
        <f>Data!BG249-Data!DN249</f>
        <v>35</v>
      </c>
      <c r="BD249" s="20">
        <f>Data!BH249-Data!DO249</f>
        <v>-7.5</v>
      </c>
      <c r="BE249" s="20">
        <f>Data!BI249-Data!DP249</f>
        <v>-0.75</v>
      </c>
      <c r="BF249" s="20">
        <f>Data!BJ249-Data!DQ249</f>
        <v>-6.7949999999999999</v>
      </c>
      <c r="BG249" s="20">
        <f>Data!BK249-Data!DR249</f>
        <v>-0.96400000000000019</v>
      </c>
      <c r="BH249" s="20">
        <f>Data!BL249-Data!DS249</f>
        <v>2.0760000000000005</v>
      </c>
      <c r="BI249" s="20">
        <f>Data!BM249-Data!DT249</f>
        <v>-0.33999999999999997</v>
      </c>
      <c r="BJ249" s="20">
        <f>Data!BN249-Data!DU249</f>
        <v>1.8000000000000007</v>
      </c>
      <c r="BK249" s="20">
        <f>Data!BO249-Data!DV249</f>
        <v>-0.5</v>
      </c>
      <c r="BL249" s="20">
        <f>Data!BP249-Data!DW249</f>
        <v>0.20000000000000018</v>
      </c>
      <c r="BM249" s="20">
        <f>Data!BQ249-Data!DX249</f>
        <v>-2.6136363636363633</v>
      </c>
      <c r="BN249" s="20">
        <f>Data!BR249-Data!DY249</f>
        <v>1.5</v>
      </c>
      <c r="BO249" s="20">
        <f>Data!BS249-Data!DZ249</f>
        <v>242</v>
      </c>
      <c r="BP249" s="20">
        <f>Data!BT249-Data!EA249</f>
        <v>-0.19</v>
      </c>
      <c r="BQ249" s="20">
        <f>Data!BU249-Data!EB249</f>
        <v>10</v>
      </c>
      <c r="BR249" s="20">
        <f>Data!BV249-Data!EC249</f>
        <v>156</v>
      </c>
      <c r="BS249" s="20">
        <f>Data!BW249-Data!ED249</f>
        <v>83</v>
      </c>
      <c r="BT249" s="20">
        <f>Data!BX249-Data!EE249</f>
        <v>183</v>
      </c>
      <c r="BU249" s="20">
        <f>Data!BY249-Data!EF249</f>
        <v>67</v>
      </c>
      <c r="BV249" s="20">
        <f>Data!BZ249-Data!EG249</f>
        <v>98</v>
      </c>
      <c r="BW249" s="20">
        <f>Data!CA249-Data!EH249</f>
        <v>104.69999999999999</v>
      </c>
      <c r="BX249" s="20">
        <f>Data!CB249-Data!EI249</f>
        <v>243</v>
      </c>
      <c r="BY249" s="20">
        <f>Data!CC249-Data!EJ249</f>
        <v>161</v>
      </c>
      <c r="BZ249" s="20">
        <f>Data!EK249</f>
        <v>10664.130000000001</v>
      </c>
      <c r="CA249" s="20">
        <f>Data!EL249</f>
        <v>12144.64</v>
      </c>
      <c r="CB249" s="20">
        <f>Data!EM249</f>
        <v>89.593363636363634</v>
      </c>
      <c r="CC249" s="20">
        <f>Data!EN249</f>
        <v>47.932249999999996</v>
      </c>
      <c r="CD249" s="20">
        <f>Data!EO249</f>
        <v>14.296799999999999</v>
      </c>
      <c r="CE249" s="20">
        <f>Data!EP249</f>
        <v>134.85</v>
      </c>
      <c r="CF249" s="50">
        <f>IF(ISBLANK(Data!EQ249), "", Data!EQ249)</f>
        <v>67</v>
      </c>
      <c r="CG249" s="50">
        <f>IF(ISBLANK(Data!ER249), "", Data!ER249)</f>
        <v>76</v>
      </c>
      <c r="CH249" s="61" t="str">
        <f>IF(ISBLANK(Data!ES249), "", Data!ES249)</f>
        <v>Colorado St.</v>
      </c>
      <c r="CI249" s="61">
        <f>IF(ISBLANK(Data!ET249), "", Data!ET249)</f>
        <v>143</v>
      </c>
    </row>
    <row r="250" spans="1:87" x14ac:dyDescent="0.45">
      <c r="A250" s="50">
        <f>IF(ISBLANK(Data!A250), "", Data!A250)</f>
        <v>45282</v>
      </c>
      <c r="B250" s="50" t="str">
        <f>IF(ISBLANK(Data!B250), "", Data!B250)</f>
        <v>Florida St.</v>
      </c>
      <c r="C250" s="50">
        <f>IF(ISBLANK(Data!C250), "", Data!C250)</f>
        <v>91</v>
      </c>
      <c r="D250" s="50" t="str">
        <f>IF(ISBLANK(Data!D250), "", Data!D250)</f>
        <v>Winthrop</v>
      </c>
      <c r="E250" s="50">
        <f>IF(ISBLANK(Data!E250), "", Data!E250)</f>
        <v>355</v>
      </c>
      <c r="F250" s="50" t="str">
        <f>IF(ISBLANK(Data!F250), "", Data!F250)</f>
        <v>N</v>
      </c>
      <c r="G250" s="50" t="str">
        <f>IF(ISBLANK(Data!G250), "", Data!G250)</f>
        <v>Florida St.</v>
      </c>
      <c r="H250" s="50" t="str">
        <f>IF(ISBLANK(Data!H250), "", Data!H250)</f>
        <v>Winthrop</v>
      </c>
      <c r="I250" s="50" t="str">
        <f>IF(ISBLANK(Data!I250), "", Data!I250)</f>
        <v>Florida St.</v>
      </c>
      <c r="J250" s="50" t="str">
        <f>IF(ISBLANK(Data!J250), "", Data!J250)</f>
        <v>Winthrop</v>
      </c>
      <c r="K250" s="50" t="str">
        <f>IF(ISBLANK(Data!K250), "", Data!K250)</f>
        <v>Florida State</v>
      </c>
      <c r="L250" s="50" t="str">
        <f>IF(ISBLANK(Data!L250), "", Data!L250)</f>
        <v>Winthrop</v>
      </c>
      <c r="M250" s="50" t="str">
        <f>IF(ISBLANK(Data!M250), "", Data!M250)</f>
        <v>Florida St</v>
      </c>
      <c r="N250" s="50" t="str">
        <f>IF(ISBLANK(Data!N250), "", Data!N250)</f>
        <v>Winthrop</v>
      </c>
      <c r="O250" s="50" t="str">
        <f>IF(ISBLANK(Data!O250), "", Data!O250)</f>
        <v>Florida St.</v>
      </c>
      <c r="P250" s="50" t="str">
        <f>IF(ISBLANK(Data!P250), "", Data!P250)</f>
        <v>Winthrop</v>
      </c>
      <c r="Q250" s="50" t="str">
        <f>IF(ISBLANK(Data!Q250), "", Data!Q250)</f>
        <v>Florida State</v>
      </c>
      <c r="R250" s="50" t="str">
        <f>IF(ISBLANK(Data!R250), "", Data!R250)</f>
        <v>Winthrop</v>
      </c>
      <c r="S250" s="20">
        <f>Data!W250-Data!CD250</f>
        <v>-0.11538461538461497</v>
      </c>
      <c r="T250" s="20">
        <f>Data!X250-Data!CE250</f>
        <v>5.6400000000000006</v>
      </c>
      <c r="U250" s="20">
        <f>Data!Y250-Data!CF250</f>
        <v>-1.7999999999999972</v>
      </c>
      <c r="V250" s="20">
        <f>Data!Z250-Data!CG250</f>
        <v>-7.4000000000000057</v>
      </c>
      <c r="W250" s="20">
        <f>Data!AA250-Data!CH250</f>
        <v>3.3000000000000114</v>
      </c>
      <c r="X250" s="20">
        <f>Data!AB250-Data!CI250</f>
        <v>-4.8000000000000001E-2</v>
      </c>
      <c r="Y250" s="20">
        <f>Data!AC250-Data!CJ250</f>
        <v>5.78</v>
      </c>
      <c r="Z250" s="20">
        <f>Data!AD250-Data!CK250</f>
        <v>2.3999999999999915</v>
      </c>
      <c r="AA250" s="20">
        <f>Data!AE250-Data!CL250</f>
        <v>-3.2999999999999972</v>
      </c>
      <c r="AB250" s="20">
        <f>Data!AF250-Data!CM250</f>
        <v>3.3100000000000005</v>
      </c>
      <c r="AC250" s="20">
        <f>Data!AG250-Data!CN250</f>
        <v>-2.2000000000000028</v>
      </c>
      <c r="AD250" s="20">
        <f>Data!AH250-Data!CO250</f>
        <v>-7.5999999999999943</v>
      </c>
      <c r="AE250" s="20">
        <f>Data!AI250-Data!CP250</f>
        <v>0.14459999999999995</v>
      </c>
      <c r="AF250" s="20">
        <f>Data!AJ250-Data!CQ250</f>
        <v>0.59999999999999987</v>
      </c>
      <c r="AG250" s="20">
        <f>Data!AK250-Data!CR250</f>
        <v>3.9090909090909093E-2</v>
      </c>
      <c r="AH250" s="20">
        <f>Data!AL250-Data!CS250</f>
        <v>46</v>
      </c>
      <c r="AI250" s="20">
        <f>Data!AM250-Data!CT250</f>
        <v>7.34</v>
      </c>
      <c r="AJ250" s="20">
        <f>Data!AN250-Data!CU250</f>
        <v>7.1099999999999994</v>
      </c>
      <c r="AK250" s="20">
        <f>Data!AO250-Data!CV250</f>
        <v>-238</v>
      </c>
      <c r="AL250" s="20">
        <f>Data!AP250-Data!CW250</f>
        <v>-143</v>
      </c>
      <c r="AM250" s="20">
        <f>Data!AQ250-Data!CX250</f>
        <v>-95</v>
      </c>
      <c r="AN250" s="20">
        <f>Data!AR250-Data!CY250</f>
        <v>-1.7000000000000015E-2</v>
      </c>
      <c r="AO250" s="20">
        <f>Data!AS250-Data!CZ250</f>
        <v>-20</v>
      </c>
      <c r="AP250" s="20">
        <f>Data!AT250-Data!DA250</f>
        <v>-51</v>
      </c>
      <c r="AQ250" s="20">
        <f>Data!AU250-Data!DB250</f>
        <v>-7.0000000000000062E-3</v>
      </c>
      <c r="AR250" s="20">
        <f>Data!AV250-Data!DC250</f>
        <v>-110</v>
      </c>
      <c r="AS250" s="20">
        <f>Data!AW250-Data!DD250</f>
        <v>-137</v>
      </c>
      <c r="AT250" s="20">
        <f>Data!AX250-Data!DE250</f>
        <v>-5.799999999999994E-2</v>
      </c>
      <c r="AU250" s="20">
        <f>Data!AY250-Data!DF250</f>
        <v>-40</v>
      </c>
      <c r="AV250" s="20">
        <f>Data!AZ250-Data!DG250</f>
        <v>-2.6181818181818191</v>
      </c>
      <c r="AW250" s="20">
        <f>Data!BA250-Data!DH250</f>
        <v>-96</v>
      </c>
      <c r="AX250" s="20">
        <f>Data!BB250-Data!DI250</f>
        <v>-5.3909090909090907</v>
      </c>
      <c r="AY250" s="20">
        <f>Data!BC250-Data!DJ250</f>
        <v>-14</v>
      </c>
      <c r="AZ250" s="20">
        <f>Data!BD250-Data!DK250</f>
        <v>3</v>
      </c>
      <c r="BA250" s="20">
        <f>Data!BE250-Data!DL250</f>
        <v>5</v>
      </c>
      <c r="BB250" s="20">
        <f>Data!BF250-Data!DM250</f>
        <v>-32</v>
      </c>
      <c r="BC250" s="20">
        <f>Data!BG250-Data!DN250</f>
        <v>-3</v>
      </c>
      <c r="BD250" s="20">
        <f>Data!BH250-Data!DO250</f>
        <v>-0.5</v>
      </c>
      <c r="BE250" s="20">
        <f>Data!BI250-Data!DP250</f>
        <v>6.2149999999999892</v>
      </c>
      <c r="BF250" s="20">
        <f>Data!BJ250-Data!DQ250</f>
        <v>-6.7080000000000002</v>
      </c>
      <c r="BG250" s="20">
        <f>Data!BK250-Data!DR250</f>
        <v>0.13400000000000001</v>
      </c>
      <c r="BH250" s="20">
        <f>Data!BL250-Data!DS250</f>
        <v>0.49200000000000088</v>
      </c>
      <c r="BI250" s="20">
        <f>Data!BM250-Data!DT250</f>
        <v>0.16499999999999992</v>
      </c>
      <c r="BJ250" s="20">
        <f>Data!BN250-Data!DU250</f>
        <v>1.3000000000000007</v>
      </c>
      <c r="BK250" s="20">
        <f>Data!BO250-Data!DV250</f>
        <v>-5.6999999999999993</v>
      </c>
      <c r="BL250" s="20">
        <f>Data!BP250-Data!DW250</f>
        <v>1.2999999999999998</v>
      </c>
      <c r="BM250" s="20">
        <f>Data!BQ250-Data!DX250</f>
        <v>2.3769230769230774</v>
      </c>
      <c r="BN250" s="20">
        <f>Data!BR250-Data!DY250</f>
        <v>4.5</v>
      </c>
      <c r="BO250" s="20">
        <f>Data!BS250-Data!DZ250</f>
        <v>-32</v>
      </c>
      <c r="BP250" s="20">
        <f>Data!BT250-Data!EA250</f>
        <v>1.7000000000000015E-2</v>
      </c>
      <c r="BQ250" s="20">
        <f>Data!BU250-Data!EB250</f>
        <v>11</v>
      </c>
      <c r="BR250" s="20">
        <f>Data!BV250-Data!EC250</f>
        <v>-49</v>
      </c>
      <c r="BS250" s="20">
        <f>Data!BW250-Data!ED250</f>
        <v>-20</v>
      </c>
      <c r="BT250" s="20">
        <f>Data!BX250-Data!EE250</f>
        <v>-11</v>
      </c>
      <c r="BU250" s="20">
        <f>Data!BY250-Data!EF250</f>
        <v>-24</v>
      </c>
      <c r="BV250" s="20">
        <f>Data!BZ250-Data!EG250</f>
        <v>-52</v>
      </c>
      <c r="BW250" s="20">
        <f>Data!CA250-Data!EH250</f>
        <v>-23.200000000000003</v>
      </c>
      <c r="BX250" s="20">
        <f>Data!CB250-Data!EI250</f>
        <v>-36</v>
      </c>
      <c r="BY250" s="20">
        <f>Data!CC250-Data!EJ250</f>
        <v>16</v>
      </c>
      <c r="BZ250" s="20">
        <f>Data!EK250</f>
        <v>11481.060000000001</v>
      </c>
      <c r="CA250" s="20">
        <f>Data!EL250</f>
        <v>10870</v>
      </c>
      <c r="CB250" s="20">
        <f>Data!EM250</f>
        <v>88.615384615384627</v>
      </c>
      <c r="CC250" s="20">
        <f>Data!EN250</f>
        <v>114.46440000000001</v>
      </c>
      <c r="CD250" s="20">
        <f>Data!EO250</f>
        <v>14.5145</v>
      </c>
      <c r="CE250" s="20">
        <f>Data!EP250</f>
        <v>135.34200000000001</v>
      </c>
      <c r="CF250" s="50">
        <f>IF(ISBLANK(Data!EQ250), "", Data!EQ250)</f>
        <v>67</v>
      </c>
      <c r="CG250" s="50">
        <f>IF(ISBLANK(Data!ER250), "", Data!ER250)</f>
        <v>61</v>
      </c>
      <c r="CH250" s="61" t="str">
        <f>IF(ISBLANK(Data!ES250), "", Data!ES250)</f>
        <v>Florida St.</v>
      </c>
      <c r="CI250" s="61">
        <f>IF(ISBLANK(Data!ET250), "", Data!ET250)</f>
        <v>128</v>
      </c>
    </row>
    <row r="251" spans="1:87" x14ac:dyDescent="0.45">
      <c r="A251" s="50">
        <f>IF(ISBLANK(Data!A251), "", Data!A251)</f>
        <v>45282</v>
      </c>
      <c r="B251" s="50" t="str">
        <f>IF(ISBLANK(Data!B251), "", Data!B251)</f>
        <v>Murray St.</v>
      </c>
      <c r="C251" s="50">
        <f>IF(ISBLANK(Data!C251), "", Data!C251)</f>
        <v>187</v>
      </c>
      <c r="D251" s="50" t="str">
        <f>IF(ISBLANK(Data!D251), "", Data!D251)</f>
        <v>SMU</v>
      </c>
      <c r="E251" s="50">
        <f>IF(ISBLANK(Data!E251), "", Data!E251)</f>
        <v>267</v>
      </c>
      <c r="F251" s="50" t="str">
        <f>IF(ISBLANK(Data!F251), "", Data!F251)</f>
        <v>N</v>
      </c>
      <c r="G251" s="50" t="str">
        <f>IF(ISBLANK(Data!G251), "", Data!G251)</f>
        <v>Murray St.</v>
      </c>
      <c r="H251" s="50" t="str">
        <f>IF(ISBLANK(Data!H251), "", Data!H251)</f>
        <v>SMU</v>
      </c>
      <c r="I251" s="50" t="str">
        <f>IF(ISBLANK(Data!I251), "", Data!I251)</f>
        <v>Murray St.</v>
      </c>
      <c r="J251" s="50" t="str">
        <f>IF(ISBLANK(Data!J251), "", Data!J251)</f>
        <v>SMU</v>
      </c>
      <c r="K251" s="50" t="str">
        <f>IF(ISBLANK(Data!K251), "", Data!K251)</f>
        <v>Murray State</v>
      </c>
      <c r="L251" s="50" t="str">
        <f>IF(ISBLANK(Data!L251), "", Data!L251)</f>
        <v>Southern Methodist</v>
      </c>
      <c r="M251" s="50" t="str">
        <f>IF(ISBLANK(Data!M251), "", Data!M251)</f>
        <v>Murray St</v>
      </c>
      <c r="N251" s="50" t="str">
        <f>IF(ISBLANK(Data!N251), "", Data!N251)</f>
        <v>S Methodist</v>
      </c>
      <c r="O251" s="50" t="str">
        <f>IF(ISBLANK(Data!O251), "", Data!O251)</f>
        <v>Murray St.</v>
      </c>
      <c r="P251" s="50" t="str">
        <f>IF(ISBLANK(Data!P251), "", Data!P251)</f>
        <v>SMU</v>
      </c>
      <c r="Q251" s="50" t="str">
        <f>IF(ISBLANK(Data!Q251), "", Data!Q251)</f>
        <v>Murray State</v>
      </c>
      <c r="R251" s="50" t="str">
        <f>IF(ISBLANK(Data!R251), "", Data!R251)</f>
        <v>SMU</v>
      </c>
      <c r="S251" s="20">
        <f>Data!W251-Data!CD251</f>
        <v>-0.39393939393939398</v>
      </c>
      <c r="T251" s="20">
        <f>Data!X251-Data!CE251</f>
        <v>-14.41</v>
      </c>
      <c r="U251" s="20">
        <f>Data!Y251-Data!CF251</f>
        <v>0</v>
      </c>
      <c r="V251" s="20">
        <f>Data!Z251-Data!CG251</f>
        <v>14.5</v>
      </c>
      <c r="W251" s="20">
        <f>Data!AA251-Data!CH251</f>
        <v>-2.2999999999999972</v>
      </c>
      <c r="X251" s="20">
        <f>Data!AB251-Data!CI251</f>
        <v>2.8999999999999998E-2</v>
      </c>
      <c r="Y251" s="20">
        <f>Data!AC251-Data!CJ251</f>
        <v>1.58</v>
      </c>
      <c r="Z251" s="20">
        <f>Data!AD251-Data!CK251</f>
        <v>-0.79999999999999716</v>
      </c>
      <c r="AA251" s="20">
        <f>Data!AE251-Data!CL251</f>
        <v>-2.3000000000000114</v>
      </c>
      <c r="AB251" s="20">
        <f>Data!AF251-Data!CM251</f>
        <v>1.35</v>
      </c>
      <c r="AC251" s="20">
        <f>Data!AG251-Data!CN251</f>
        <v>0.10000000000000853</v>
      </c>
      <c r="AD251" s="20">
        <f>Data!AH251-Data!CO251</f>
        <v>14</v>
      </c>
      <c r="AE251" s="20">
        <f>Data!AI251-Data!CP251</f>
        <v>-0.34960000000000002</v>
      </c>
      <c r="AF251" s="20">
        <f>Data!AJ251-Data!CQ251</f>
        <v>-4.5</v>
      </c>
      <c r="AG251" s="20">
        <f>Data!AK251-Data!CR251</f>
        <v>-0.46181818181818179</v>
      </c>
      <c r="AH251" s="20">
        <f>Data!AL251-Data!CS251</f>
        <v>-210</v>
      </c>
      <c r="AI251" s="20">
        <f>Data!AM251-Data!CT251</f>
        <v>-18.119999999999997</v>
      </c>
      <c r="AJ251" s="20">
        <f>Data!AN251-Data!CU251</f>
        <v>-1.97</v>
      </c>
      <c r="AK251" s="20">
        <f>Data!AO251-Data!CV251</f>
        <v>-111</v>
      </c>
      <c r="AL251" s="20">
        <f>Data!AP251-Data!CW251</f>
        <v>49</v>
      </c>
      <c r="AM251" s="20">
        <f>Data!AQ251-Data!CX251</f>
        <v>-102</v>
      </c>
      <c r="AN251" s="20">
        <f>Data!AR251-Data!CY251</f>
        <v>-1.9000000000000017E-2</v>
      </c>
      <c r="AO251" s="20">
        <f>Data!AS251-Data!CZ251</f>
        <v>-5</v>
      </c>
      <c r="AP251" s="20">
        <f>Data!AT251-Data!DA251</f>
        <v>-1</v>
      </c>
      <c r="AQ251" s="20">
        <f>Data!AU251-Data!DB251</f>
        <v>-1.8000000000000016E-2</v>
      </c>
      <c r="AR251" s="20">
        <f>Data!AV251-Data!DC251</f>
        <v>12</v>
      </c>
      <c r="AS251" s="20">
        <f>Data!AW251-Data!DD251</f>
        <v>8</v>
      </c>
      <c r="AT251" s="20">
        <f>Data!AX251-Data!DE251</f>
        <v>3.0999999999999917E-2</v>
      </c>
      <c r="AU251" s="20">
        <f>Data!AY251-Data!DF251</f>
        <v>-56</v>
      </c>
      <c r="AV251" s="20">
        <f>Data!AZ251-Data!DG251</f>
        <v>-4.1181818181818191</v>
      </c>
      <c r="AW251" s="20">
        <f>Data!BA251-Data!DH251</f>
        <v>-120</v>
      </c>
      <c r="AX251" s="20">
        <f>Data!BB251-Data!DI251</f>
        <v>-7.5727272727272705</v>
      </c>
      <c r="AY251" s="20">
        <f>Data!BC251-Data!DJ251</f>
        <v>-45</v>
      </c>
      <c r="AZ251" s="20">
        <f>Data!BD251-Data!DK251</f>
        <v>-48</v>
      </c>
      <c r="BA251" s="20">
        <f>Data!BE251-Data!DL251</f>
        <v>-29</v>
      </c>
      <c r="BB251" s="20">
        <f>Data!BF251-Data!DM251</f>
        <v>-44</v>
      </c>
      <c r="BC251" s="20">
        <f>Data!BG251-Data!DN251</f>
        <v>-24</v>
      </c>
      <c r="BD251" s="20">
        <f>Data!BH251-Data!DO251</f>
        <v>-3.2999999999999972</v>
      </c>
      <c r="BE251" s="20">
        <f>Data!BI251-Data!DP251</f>
        <v>10.090999999999994</v>
      </c>
      <c r="BF251" s="20">
        <f>Data!BJ251-Data!DQ251</f>
        <v>-13.356</v>
      </c>
      <c r="BG251" s="20">
        <f>Data!BK251-Data!DR251</f>
        <v>0.11899999999999999</v>
      </c>
      <c r="BH251" s="20">
        <f>Data!BL251-Data!DS251</f>
        <v>-2.9009999999999998</v>
      </c>
      <c r="BI251" s="20">
        <f>Data!BM251-Data!DT251</f>
        <v>-0.17199999999999993</v>
      </c>
      <c r="BJ251" s="20">
        <f>Data!BN251-Data!DU251</f>
        <v>1.9000000000000021</v>
      </c>
      <c r="BK251" s="20">
        <f>Data!BO251-Data!DV251</f>
        <v>2.3000000000000007</v>
      </c>
      <c r="BL251" s="20">
        <f>Data!BP251-Data!DW251</f>
        <v>-2.1999999999999997</v>
      </c>
      <c r="BM251" s="20">
        <f>Data!BQ251-Data!DX251</f>
        <v>-3.5984848484848477</v>
      </c>
      <c r="BN251" s="20">
        <f>Data!BR251-Data!DY251</f>
        <v>-0.69999999999999929</v>
      </c>
      <c r="BO251" s="20">
        <f>Data!BS251-Data!DZ251</f>
        <v>156</v>
      </c>
      <c r="BP251" s="20">
        <f>Data!BT251-Data!EA251</f>
        <v>-0.10000000000000003</v>
      </c>
      <c r="BQ251" s="20">
        <f>Data!BU251-Data!EB251</f>
        <v>1</v>
      </c>
      <c r="BR251" s="20">
        <f>Data!BV251-Data!EC251</f>
        <v>194</v>
      </c>
      <c r="BS251" s="20">
        <f>Data!BW251-Data!ED251</f>
        <v>105</v>
      </c>
      <c r="BT251" s="20">
        <f>Data!BX251-Data!EE251</f>
        <v>204</v>
      </c>
      <c r="BU251" s="20">
        <f>Data!BY251-Data!EF251</f>
        <v>101</v>
      </c>
      <c r="BV251" s="20">
        <f>Data!BZ251-Data!EG251</f>
        <v>136</v>
      </c>
      <c r="BW251" s="20">
        <f>Data!CA251-Data!EH251</f>
        <v>122.10000000000001</v>
      </c>
      <c r="BX251" s="20">
        <f>Data!CB251-Data!EI251</f>
        <v>155</v>
      </c>
      <c r="BY251" s="20">
        <f>Data!CC251-Data!EJ251</f>
        <v>110</v>
      </c>
      <c r="BZ251" s="20">
        <f>Data!EK251</f>
        <v>10339.200000000001</v>
      </c>
      <c r="CA251" s="20">
        <f>Data!EL251</f>
        <v>11900.85</v>
      </c>
      <c r="CB251" s="20">
        <f>Data!EM251</f>
        <v>77.281833333333324</v>
      </c>
      <c r="CC251" s="20">
        <f>Data!EN251</f>
        <v>58.218090909090911</v>
      </c>
      <c r="CD251" s="20">
        <f>Data!EO251</f>
        <v>10.586</v>
      </c>
      <c r="CE251" s="20">
        <f>Data!EP251</f>
        <v>138.798</v>
      </c>
      <c r="CF251" s="50">
        <f>IF(ISBLANK(Data!EQ251), "", Data!EQ251)</f>
        <v>65</v>
      </c>
      <c r="CG251" s="50">
        <f>IF(ISBLANK(Data!ER251), "", Data!ER251)</f>
        <v>92</v>
      </c>
      <c r="CH251" s="61" t="str">
        <f>IF(ISBLANK(Data!ES251), "", Data!ES251)</f>
        <v>SMU</v>
      </c>
      <c r="CI251" s="61">
        <f>IF(ISBLANK(Data!ET251), "", Data!ET251)</f>
        <v>157</v>
      </c>
    </row>
    <row r="252" spans="1:87" x14ac:dyDescent="0.45">
      <c r="A252" s="50">
        <f>IF(ISBLANK(Data!A252), "", Data!A252)</f>
        <v>45282</v>
      </c>
      <c r="B252" s="50" t="str">
        <f>IF(ISBLANK(Data!B252), "", Data!B252)</f>
        <v>UAB</v>
      </c>
      <c r="C252" s="50">
        <f>IF(ISBLANK(Data!C252), "", Data!C252)</f>
        <v>310</v>
      </c>
      <c r="D252" s="50" t="str">
        <f>IF(ISBLANK(Data!D252), "", Data!D252)</f>
        <v>Drake</v>
      </c>
      <c r="E252" s="50">
        <f>IF(ISBLANK(Data!E252), "", Data!E252)</f>
        <v>72</v>
      </c>
      <c r="F252" s="50" t="str">
        <f>IF(ISBLANK(Data!F252), "", Data!F252)</f>
        <v>N</v>
      </c>
      <c r="G252" s="50" t="str">
        <f>IF(ISBLANK(Data!G252), "", Data!G252)</f>
        <v>UAB</v>
      </c>
      <c r="H252" s="50" t="str">
        <f>IF(ISBLANK(Data!H252), "", Data!H252)</f>
        <v>Drake</v>
      </c>
      <c r="I252" s="50" t="str">
        <f>IF(ISBLANK(Data!I252), "", Data!I252)</f>
        <v>UAB</v>
      </c>
      <c r="J252" s="50" t="str">
        <f>IF(ISBLANK(Data!J252), "", Data!J252)</f>
        <v>Drake</v>
      </c>
      <c r="K252" s="50" t="str">
        <f>IF(ISBLANK(Data!K252), "", Data!K252)</f>
        <v>UAB</v>
      </c>
      <c r="L252" s="50" t="str">
        <f>IF(ISBLANK(Data!L252), "", Data!L252)</f>
        <v>Drake</v>
      </c>
      <c r="M252" s="50" t="str">
        <f>IF(ISBLANK(Data!M252), "", Data!M252)</f>
        <v>UAB</v>
      </c>
      <c r="N252" s="50" t="str">
        <f>IF(ISBLANK(Data!N252), "", Data!N252)</f>
        <v>Drake</v>
      </c>
      <c r="O252" s="50" t="str">
        <f>IF(ISBLANK(Data!O252), "", Data!O252)</f>
        <v>UAB</v>
      </c>
      <c r="P252" s="50" t="str">
        <f>IF(ISBLANK(Data!P252), "", Data!P252)</f>
        <v>Drake</v>
      </c>
      <c r="Q252" s="50" t="str">
        <f>IF(ISBLANK(Data!Q252), "", Data!Q252)</f>
        <v>UAB</v>
      </c>
      <c r="R252" s="50" t="str">
        <f>IF(ISBLANK(Data!R252), "", Data!R252)</f>
        <v>Drake</v>
      </c>
      <c r="S252" s="20">
        <f>Data!W252-Data!CD252</f>
        <v>-0.37121212121212099</v>
      </c>
      <c r="T252" s="20">
        <f>Data!X252-Data!CE252</f>
        <v>-12.25</v>
      </c>
      <c r="U252" s="20">
        <f>Data!Y252-Data!CF252</f>
        <v>-2.5</v>
      </c>
      <c r="V252" s="20">
        <f>Data!Z252-Data!CG252</f>
        <v>9.5999999999999943</v>
      </c>
      <c r="W252" s="20">
        <f>Data!AA252-Data!CH252</f>
        <v>-0.60000000000000853</v>
      </c>
      <c r="X252" s="20">
        <f>Data!AB252-Data!CI252</f>
        <v>-2.0000000000000004E-2</v>
      </c>
      <c r="Y252" s="20">
        <f>Data!AC252-Data!CJ252</f>
        <v>2.7499999999999996</v>
      </c>
      <c r="Z252" s="20">
        <f>Data!AD252-Data!CK252</f>
        <v>2.1999999999999886</v>
      </c>
      <c r="AA252" s="20">
        <f>Data!AE252-Data!CL252</f>
        <v>-0.59999999999999432</v>
      </c>
      <c r="AB252" s="20">
        <f>Data!AF252-Data!CM252</f>
        <v>2.64</v>
      </c>
      <c r="AC252" s="20">
        <f>Data!AG252-Data!CN252</f>
        <v>-2.3999999999999915</v>
      </c>
      <c r="AD252" s="20">
        <f>Data!AH252-Data!CO252</f>
        <v>6.5</v>
      </c>
      <c r="AE252" s="20">
        <f>Data!AI252-Data!CP252</f>
        <v>-0.22350000000000003</v>
      </c>
      <c r="AF252" s="20">
        <f>Data!AJ252-Data!CQ252</f>
        <v>-3.9</v>
      </c>
      <c r="AG252" s="20">
        <f>Data!AK252-Data!CR252</f>
        <v>-0.38181818181818183</v>
      </c>
      <c r="AH252" s="20">
        <f>Data!AL252-Data!CS252</f>
        <v>-166</v>
      </c>
      <c r="AI252" s="20">
        <f>Data!AM252-Data!CT252</f>
        <v>-13.85</v>
      </c>
      <c r="AJ252" s="20">
        <f>Data!AN252-Data!CU252</f>
        <v>0.53000000000000025</v>
      </c>
      <c r="AK252" s="20">
        <f>Data!AO252-Data!CV252</f>
        <v>-107</v>
      </c>
      <c r="AL252" s="20">
        <f>Data!AP252-Data!CW252</f>
        <v>33</v>
      </c>
      <c r="AM252" s="20">
        <f>Data!AQ252-Data!CX252</f>
        <v>-45</v>
      </c>
      <c r="AN252" s="20">
        <f>Data!AR252-Data!CY252</f>
        <v>-2.4000000000000021E-2</v>
      </c>
      <c r="AO252" s="20">
        <f>Data!AS252-Data!CZ252</f>
        <v>-44</v>
      </c>
      <c r="AP252" s="20">
        <f>Data!AT252-Data!DA252</f>
        <v>-102</v>
      </c>
      <c r="AQ252" s="20">
        <f>Data!AU252-Data!DB252</f>
        <v>-5.0000000000000044E-2</v>
      </c>
      <c r="AR252" s="20">
        <f>Data!AV252-Data!DC252</f>
        <v>11</v>
      </c>
      <c r="AS252" s="20">
        <f>Data!AW252-Data!DD252</f>
        <v>32</v>
      </c>
      <c r="AT252" s="20">
        <f>Data!AX252-Data!DE252</f>
        <v>-5.2000000000000046E-2</v>
      </c>
      <c r="AU252" s="20">
        <f>Data!AY252-Data!DF252</f>
        <v>42</v>
      </c>
      <c r="AV252" s="20">
        <f>Data!AZ252-Data!DG252</f>
        <v>5.1727272727272737</v>
      </c>
      <c r="AW252" s="20">
        <f>Data!BA252-Data!DH252</f>
        <v>7</v>
      </c>
      <c r="AX252" s="20">
        <f>Data!BB252-Data!DI252</f>
        <v>4.5090909090909079</v>
      </c>
      <c r="AY252" s="20">
        <f>Data!BC252-Data!DJ252</f>
        <v>-57</v>
      </c>
      <c r="AZ252" s="20">
        <f>Data!BD252-Data!DK252</f>
        <v>-1</v>
      </c>
      <c r="BA252" s="20">
        <f>Data!BE252-Data!DL252</f>
        <v>22</v>
      </c>
      <c r="BB252" s="20">
        <f>Data!BF252-Data!DM252</f>
        <v>10</v>
      </c>
      <c r="BC252" s="20">
        <f>Data!BG252-Data!DN252</f>
        <v>-21</v>
      </c>
      <c r="BD252" s="20">
        <f>Data!BH252-Data!DO252</f>
        <v>-2.5999999999999943</v>
      </c>
      <c r="BE252" s="20">
        <f>Data!BI252-Data!DP252</f>
        <v>8.9920000000000044</v>
      </c>
      <c r="BF252" s="20">
        <f>Data!BJ252-Data!DQ252</f>
        <v>-11.56</v>
      </c>
      <c r="BG252" s="20">
        <f>Data!BK252-Data!DR252</f>
        <v>-0.57499999999999996</v>
      </c>
      <c r="BH252" s="20">
        <f>Data!BL252-Data!DS252</f>
        <v>1.802999999999999</v>
      </c>
      <c r="BI252" s="20">
        <f>Data!BM252-Data!DT252</f>
        <v>-6.3999999999999946E-2</v>
      </c>
      <c r="BJ252" s="20">
        <f>Data!BN252-Data!DU252</f>
        <v>-6.9000000000000021</v>
      </c>
      <c r="BK252" s="20">
        <f>Data!BO252-Data!DV252</f>
        <v>4.6999999999999993</v>
      </c>
      <c r="BL252" s="20">
        <f>Data!BP252-Data!DW252</f>
        <v>2.2000000000000002</v>
      </c>
      <c r="BM252" s="20">
        <f>Data!BQ252-Data!DX252</f>
        <v>0.55303030303030365</v>
      </c>
      <c r="BN252" s="20">
        <f>Data!BR252-Data!DY252</f>
        <v>-0.40000000000000036</v>
      </c>
      <c r="BO252" s="20">
        <f>Data!BS252-Data!DZ252</f>
        <v>161</v>
      </c>
      <c r="BP252" s="20">
        <f>Data!BT252-Data!EA252</f>
        <v>-0.11299999999999999</v>
      </c>
      <c r="BQ252" s="20">
        <f>Data!BU252-Data!EB252</f>
        <v>3</v>
      </c>
      <c r="BR252" s="20">
        <f>Data!BV252-Data!EC252</f>
        <v>180</v>
      </c>
      <c r="BS252" s="20">
        <f>Data!BW252-Data!ED252</f>
        <v>85</v>
      </c>
      <c r="BT252" s="20">
        <f>Data!BX252-Data!EE252</f>
        <v>170</v>
      </c>
      <c r="BU252" s="20">
        <f>Data!BY252-Data!EF252</f>
        <v>104</v>
      </c>
      <c r="BV252" s="20">
        <f>Data!BZ252-Data!EG252</f>
        <v>105</v>
      </c>
      <c r="BW252" s="20">
        <f>Data!CA252-Data!EH252</f>
        <v>109.5</v>
      </c>
      <c r="BX252" s="20">
        <f>Data!CB252-Data!EI252</f>
        <v>161</v>
      </c>
      <c r="BY252" s="20">
        <f>Data!CC252-Data!EJ252</f>
        <v>84</v>
      </c>
      <c r="BZ252" s="20">
        <f>Data!EK252</f>
        <v>10672.199999999999</v>
      </c>
      <c r="CA252" s="20">
        <f>Data!EL252</f>
        <v>11978.58</v>
      </c>
      <c r="CB252" s="20">
        <f>Data!EM252</f>
        <v>82.421666666666653</v>
      </c>
      <c r="CC252" s="20">
        <f>Data!EN252</f>
        <v>75.088363636363638</v>
      </c>
      <c r="CD252" s="20">
        <f>Data!EO252</f>
        <v>11.981200000000001</v>
      </c>
      <c r="CE252" s="20">
        <f>Data!EP252</f>
        <v>137.94</v>
      </c>
      <c r="CF252" s="50">
        <f>IF(ISBLANK(Data!EQ252), "", Data!EQ252)</f>
        <v>79</v>
      </c>
      <c r="CG252" s="50">
        <f>IF(ISBLANK(Data!ER252), "", Data!ER252)</f>
        <v>78</v>
      </c>
      <c r="CH252" s="61" t="str">
        <f>IF(ISBLANK(Data!ES252), "", Data!ES252)</f>
        <v>UAB</v>
      </c>
      <c r="CI252" s="61">
        <f>IF(ISBLANK(Data!ET252), "", Data!ET252)</f>
        <v>157</v>
      </c>
    </row>
    <row r="253" spans="1:87" x14ac:dyDescent="0.45">
      <c r="A253" s="50">
        <f>IF(ISBLANK(Data!A253), "", Data!A253)</f>
        <v>45282</v>
      </c>
      <c r="B253" s="50" t="str">
        <f>IF(ISBLANK(Data!B253), "", Data!B253)</f>
        <v>Robert Morris</v>
      </c>
      <c r="C253" s="50">
        <f>IF(ISBLANK(Data!C253), "", Data!C253)</f>
        <v>247</v>
      </c>
      <c r="D253" s="50" t="str">
        <f>IF(ISBLANK(Data!D253), "", Data!D253)</f>
        <v>Cornell</v>
      </c>
      <c r="E253" s="50">
        <f>IF(ISBLANK(Data!E253), "", Data!E253)</f>
        <v>62</v>
      </c>
      <c r="F253" s="50" t="str">
        <f>IF(ISBLANK(Data!F253), "", Data!F253)</f>
        <v>N</v>
      </c>
      <c r="G253" s="50" t="str">
        <f>IF(ISBLANK(Data!G253), "", Data!G253)</f>
        <v>Robert Morris</v>
      </c>
      <c r="H253" s="50" t="str">
        <f>IF(ISBLANK(Data!H253), "", Data!H253)</f>
        <v>Cornell</v>
      </c>
      <c r="I253" s="50" t="str">
        <f>IF(ISBLANK(Data!I253), "", Data!I253)</f>
        <v>Robert Morris</v>
      </c>
      <c r="J253" s="50" t="str">
        <f>IF(ISBLANK(Data!J253), "", Data!J253)</f>
        <v>Cornell</v>
      </c>
      <c r="K253" s="50" t="str">
        <f>IF(ISBLANK(Data!K253), "", Data!K253)</f>
        <v>Robert Morris</v>
      </c>
      <c r="L253" s="50" t="str">
        <f>IF(ISBLANK(Data!L253), "", Data!L253)</f>
        <v>Cornell</v>
      </c>
      <c r="M253" s="50" t="str">
        <f>IF(ISBLANK(Data!M253), "", Data!M253)</f>
        <v>Rob Morris</v>
      </c>
      <c r="N253" s="50" t="str">
        <f>IF(ISBLANK(Data!N253), "", Data!N253)</f>
        <v>Cornell</v>
      </c>
      <c r="O253" s="50" t="str">
        <f>IF(ISBLANK(Data!O253), "", Data!O253)</f>
        <v>Robert Morris</v>
      </c>
      <c r="P253" s="50" t="str">
        <f>IF(ISBLANK(Data!P253), "", Data!P253)</f>
        <v>Cornell</v>
      </c>
      <c r="Q253" s="50" t="str">
        <f>IF(ISBLANK(Data!Q253), "", Data!Q253)</f>
        <v>Robert Morris</v>
      </c>
      <c r="R253" s="50" t="str">
        <f>IF(ISBLANK(Data!R253), "", Data!R253)</f>
        <v>Cornell</v>
      </c>
      <c r="S253" s="20">
        <f>Data!W253-Data!CD253</f>
        <v>-0.46666666666666706</v>
      </c>
      <c r="T253" s="20">
        <f>Data!X253-Data!CE253</f>
        <v>-14.52</v>
      </c>
      <c r="U253" s="20">
        <f>Data!Y253-Data!CF253</f>
        <v>-13.200000000000003</v>
      </c>
      <c r="V253" s="20">
        <f>Data!Z253-Data!CG253</f>
        <v>1.2999999999999972</v>
      </c>
      <c r="W253" s="20">
        <f>Data!AA253-Data!CH253</f>
        <v>-3.2999999999999972</v>
      </c>
      <c r="X253" s="20">
        <f>Data!AB253-Data!CI253</f>
        <v>-6.8000000000000005E-2</v>
      </c>
      <c r="Y253" s="20">
        <f>Data!AC253-Data!CJ253</f>
        <v>2.4699999999999998</v>
      </c>
      <c r="Z253" s="20">
        <f>Data!AD253-Data!CK253</f>
        <v>4.7999999999999972</v>
      </c>
      <c r="AA253" s="20">
        <f>Data!AE253-Data!CL253</f>
        <v>2.2999999999999972</v>
      </c>
      <c r="AB253" s="20">
        <f>Data!AF253-Data!CM253</f>
        <v>2.2199999999999998</v>
      </c>
      <c r="AC253" s="20">
        <f>Data!AG253-Data!CN253</f>
        <v>-14.299999999999997</v>
      </c>
      <c r="AD253" s="20">
        <f>Data!AH253-Data!CO253</f>
        <v>1</v>
      </c>
      <c r="AE253" s="20">
        <f>Data!AI253-Data!CP253</f>
        <v>-0.38879999999999998</v>
      </c>
      <c r="AF253" s="20">
        <f>Data!AJ253-Data!CQ253</f>
        <v>-5.3999999999999995</v>
      </c>
      <c r="AG253" s="20">
        <f>Data!AK253-Data!CR253</f>
        <v>-0.53555555555555556</v>
      </c>
      <c r="AH253" s="20">
        <f>Data!AL253-Data!CS253</f>
        <v>-265</v>
      </c>
      <c r="AI253" s="20">
        <f>Data!AM253-Data!CT253</f>
        <v>-9.8800000000000008</v>
      </c>
      <c r="AJ253" s="20">
        <f>Data!AN253-Data!CU253</f>
        <v>3.1500000000000004</v>
      </c>
      <c r="AK253" s="20">
        <f>Data!AO253-Data!CV253</f>
        <v>7</v>
      </c>
      <c r="AL253" s="20">
        <f>Data!AP253-Data!CW253</f>
        <v>93</v>
      </c>
      <c r="AM253" s="20">
        <f>Data!AQ253-Data!CX253</f>
        <v>104</v>
      </c>
      <c r="AN253" s="20">
        <f>Data!AR253-Data!CY253</f>
        <v>-6.7000000000000004E-2</v>
      </c>
      <c r="AO253" s="20">
        <f>Data!AS253-Data!CZ253</f>
        <v>-19</v>
      </c>
      <c r="AP253" s="20">
        <f>Data!AT253-Data!DA253</f>
        <v>-26</v>
      </c>
      <c r="AQ253" s="20">
        <f>Data!AU253-Data!DB253</f>
        <v>-3.7999999999999978E-2</v>
      </c>
      <c r="AR253" s="20">
        <f>Data!AV253-Data!DC253</f>
        <v>18</v>
      </c>
      <c r="AS253" s="20">
        <f>Data!AW253-Data!DD253</f>
        <v>17</v>
      </c>
      <c r="AT253" s="20">
        <f>Data!AX253-Data!DE253</f>
        <v>2.8000000000000025E-2</v>
      </c>
      <c r="AU253" s="20">
        <f>Data!AY253-Data!DF253</f>
        <v>36</v>
      </c>
      <c r="AV253" s="20">
        <f>Data!AZ253-Data!DG253</f>
        <v>2.5</v>
      </c>
      <c r="AW253" s="20">
        <f>Data!BA253-Data!DH253</f>
        <v>51</v>
      </c>
      <c r="AX253" s="20">
        <f>Data!BB253-Data!DI253</f>
        <v>0.91111111111111143</v>
      </c>
      <c r="AY253" s="20">
        <f>Data!BC253-Data!DJ253</f>
        <v>-41</v>
      </c>
      <c r="AZ253" s="20">
        <f>Data!BD253-Data!DK253</f>
        <v>-12</v>
      </c>
      <c r="BA253" s="20">
        <f>Data!BE253-Data!DL253</f>
        <v>9</v>
      </c>
      <c r="BB253" s="20">
        <f>Data!BF253-Data!DM253</f>
        <v>22</v>
      </c>
      <c r="BC253" s="20">
        <f>Data!BG253-Data!DN253</f>
        <v>28</v>
      </c>
      <c r="BD253" s="20">
        <f>Data!BH253-Data!DO253</f>
        <v>-13.600000000000009</v>
      </c>
      <c r="BE253" s="20">
        <f>Data!BI253-Data!DP253</f>
        <v>-5.0999999999999943</v>
      </c>
      <c r="BF253" s="20">
        <f>Data!BJ253-Data!DQ253</f>
        <v>-8.4670000000000005</v>
      </c>
      <c r="BG253" s="20">
        <f>Data!BK253-Data!DR253</f>
        <v>-0.40100000000000002</v>
      </c>
      <c r="BH253" s="20">
        <f>Data!BL253-Data!DS253</f>
        <v>-0.6330000000000009</v>
      </c>
      <c r="BI253" s="20">
        <f>Data!BM253-Data!DT253</f>
        <v>-0.14300000000000007</v>
      </c>
      <c r="BJ253" s="20">
        <f>Data!BN253-Data!DU253</f>
        <v>-7</v>
      </c>
      <c r="BK253" s="20">
        <f>Data!BO253-Data!DV253</f>
        <v>-1.8999999999999986</v>
      </c>
      <c r="BL253" s="20">
        <f>Data!BP253-Data!DW253</f>
        <v>0.39999999999999991</v>
      </c>
      <c r="BM253" s="20">
        <f>Data!BQ253-Data!DX253</f>
        <v>-2.3833333333333337</v>
      </c>
      <c r="BN253" s="20">
        <f>Data!BR253-Data!DY253</f>
        <v>-0.80000000000000071</v>
      </c>
      <c r="BO253" s="20">
        <f>Data!BS253-Data!DZ253</f>
        <v>222</v>
      </c>
      <c r="BP253" s="20">
        <f>Data!BT253-Data!EA253</f>
        <v>-0.14600000000000007</v>
      </c>
      <c r="BQ253" s="20">
        <f>Data!BU253-Data!EB253</f>
        <v>14</v>
      </c>
      <c r="BR253" s="20">
        <f>Data!BV253-Data!EC253</f>
        <v>194</v>
      </c>
      <c r="BS253" s="20">
        <f>Data!BW253-Data!ED253</f>
        <v>162</v>
      </c>
      <c r="BT253" s="20">
        <f>Data!BX253-Data!EE253</f>
        <v>244</v>
      </c>
      <c r="BU253" s="20">
        <f>Data!BY253-Data!EF253</f>
        <v>163</v>
      </c>
      <c r="BV253" s="20">
        <f>Data!BZ253-Data!EG253</f>
        <v>175</v>
      </c>
      <c r="BW253" s="20">
        <f>Data!CA253-Data!EH253</f>
        <v>157.10000000000002</v>
      </c>
      <c r="BX253" s="20">
        <f>Data!CB253-Data!EI253</f>
        <v>221</v>
      </c>
      <c r="BY253" s="20">
        <f>Data!CC253-Data!EJ253</f>
        <v>219</v>
      </c>
      <c r="BZ253" s="20">
        <f>Data!EK253</f>
        <v>10518.1</v>
      </c>
      <c r="CA253" s="20">
        <f>Data!EL253</f>
        <v>12075.449999999999</v>
      </c>
      <c r="CB253" s="20">
        <f>Data!EM253</f>
        <v>117.5861</v>
      </c>
      <c r="CC253" s="20">
        <f>Data!EN253</f>
        <v>87.566666666666677</v>
      </c>
      <c r="CD253" s="20">
        <f>Data!EO253</f>
        <v>12.529999999999998</v>
      </c>
      <c r="CE253" s="20">
        <f>Data!EP253</f>
        <v>136.136</v>
      </c>
      <c r="CF253" s="50">
        <f>IF(ISBLANK(Data!EQ253), "", Data!EQ253)</f>
        <v>85</v>
      </c>
      <c r="CG253" s="50">
        <f>IF(ISBLANK(Data!ER253), "", Data!ER253)</f>
        <v>90</v>
      </c>
      <c r="CH253" s="61" t="str">
        <f>IF(ISBLANK(Data!ES253), "", Data!ES253)</f>
        <v>Cornell</v>
      </c>
      <c r="CI253" s="61">
        <f>IF(ISBLANK(Data!ET253), "", Data!ET253)</f>
        <v>175</v>
      </c>
    </row>
    <row r="254" spans="1:87" x14ac:dyDescent="0.45">
      <c r="A254" s="50">
        <f>IF(ISBLANK(Data!A254), "", Data!A254)</f>
        <v>45282</v>
      </c>
      <c r="B254" s="50" t="str">
        <f>IF(ISBLANK(Data!B254), "", Data!B254)</f>
        <v>Bryant</v>
      </c>
      <c r="C254" s="50">
        <f>IF(ISBLANK(Data!C254), "", Data!C254)</f>
        <v>31</v>
      </c>
      <c r="D254" s="50" t="str">
        <f>IF(ISBLANK(Data!D254), "", Data!D254)</f>
        <v>Drexel</v>
      </c>
      <c r="E254" s="50">
        <f>IF(ISBLANK(Data!E254), "", Data!E254)</f>
        <v>73</v>
      </c>
      <c r="F254" s="50" t="str">
        <f>IF(ISBLANK(Data!F254), "", Data!F254)</f>
        <v>N</v>
      </c>
      <c r="G254" s="50" t="str">
        <f>IF(ISBLANK(Data!G254), "", Data!G254)</f>
        <v>Bryant</v>
      </c>
      <c r="H254" s="50" t="str">
        <f>IF(ISBLANK(Data!H254), "", Data!H254)</f>
        <v>Drexel</v>
      </c>
      <c r="I254" s="50" t="str">
        <f>IF(ISBLANK(Data!I254), "", Data!I254)</f>
        <v>Bryant</v>
      </c>
      <c r="J254" s="50" t="str">
        <f>IF(ISBLANK(Data!J254), "", Data!J254)</f>
        <v>Drexel</v>
      </c>
      <c r="K254" s="50" t="str">
        <f>IF(ISBLANK(Data!K254), "", Data!K254)</f>
        <v>Bryant</v>
      </c>
      <c r="L254" s="50" t="str">
        <f>IF(ISBLANK(Data!L254), "", Data!L254)</f>
        <v>Drexel</v>
      </c>
      <c r="M254" s="50" t="str">
        <f>IF(ISBLANK(Data!M254), "", Data!M254)</f>
        <v>Bryant</v>
      </c>
      <c r="N254" s="50" t="str">
        <f>IF(ISBLANK(Data!N254), "", Data!N254)</f>
        <v>Drexel</v>
      </c>
      <c r="O254" s="50" t="str">
        <f>IF(ISBLANK(Data!O254), "", Data!O254)</f>
        <v>Bryant</v>
      </c>
      <c r="P254" s="50" t="str">
        <f>IF(ISBLANK(Data!P254), "", Data!P254)</f>
        <v>Drexel</v>
      </c>
      <c r="Q254" s="50" t="str">
        <f>IF(ISBLANK(Data!Q254), "", Data!Q254)</f>
        <v>Bryant</v>
      </c>
      <c r="R254" s="50" t="str">
        <f>IF(ISBLANK(Data!R254), "", Data!R254)</f>
        <v>Drexel</v>
      </c>
      <c r="S254" s="20">
        <f>Data!W254-Data!CD254</f>
        <v>-4.4871794871795045E-2</v>
      </c>
      <c r="T254" s="20">
        <f>Data!X254-Data!CE254</f>
        <v>-8.98</v>
      </c>
      <c r="U254" s="20">
        <f>Data!Y254-Data!CF254</f>
        <v>-4.7999999999999972</v>
      </c>
      <c r="V254" s="20">
        <f>Data!Z254-Data!CG254</f>
        <v>4.2000000000000028</v>
      </c>
      <c r="W254" s="20">
        <f>Data!AA254-Data!CH254</f>
        <v>10.600000000000009</v>
      </c>
      <c r="X254" s="20">
        <f>Data!AB254-Data!CI254</f>
        <v>0.16</v>
      </c>
      <c r="Y254" s="20">
        <f>Data!AC254-Data!CJ254</f>
        <v>1.6099999999999999</v>
      </c>
      <c r="Z254" s="20">
        <f>Data!AD254-Data!CK254</f>
        <v>-0.89999999999999147</v>
      </c>
      <c r="AA254" s="20">
        <f>Data!AE254-Data!CL254</f>
        <v>-2.5999999999999943</v>
      </c>
      <c r="AB254" s="20">
        <f>Data!AF254-Data!CM254</f>
        <v>1.6099999999999999</v>
      </c>
      <c r="AC254" s="20">
        <f>Data!AG254-Data!CN254</f>
        <v>-3.7999999999999972</v>
      </c>
      <c r="AD254" s="20">
        <f>Data!AH254-Data!CO254</f>
        <v>4.5</v>
      </c>
      <c r="AE254" s="20">
        <f>Data!AI254-Data!CP254</f>
        <v>-0.23670000000000002</v>
      </c>
      <c r="AF254" s="20">
        <f>Data!AJ254-Data!CQ254</f>
        <v>-0.39999999999999991</v>
      </c>
      <c r="AG254" s="20">
        <f>Data!AK254-Data!CR254</f>
        <v>-3.6363636363636348E-2</v>
      </c>
      <c r="AH254" s="20">
        <f>Data!AL254-Data!CS254</f>
        <v>-75</v>
      </c>
      <c r="AI254" s="20">
        <f>Data!AM254-Data!CT254</f>
        <v>-8.89</v>
      </c>
      <c r="AJ254" s="20">
        <f>Data!AN254-Data!CU254</f>
        <v>-0.43000000000000016</v>
      </c>
      <c r="AK254" s="20">
        <f>Data!AO254-Data!CV254</f>
        <v>180</v>
      </c>
      <c r="AL254" s="20">
        <f>Data!AP254-Data!CW254</f>
        <v>246</v>
      </c>
      <c r="AM254" s="20">
        <f>Data!AQ254-Data!CX254</f>
        <v>128</v>
      </c>
      <c r="AN254" s="20">
        <f>Data!AR254-Data!CY254</f>
        <v>-7.0000000000000062E-3</v>
      </c>
      <c r="AO254" s="20">
        <f>Data!AS254-Data!CZ254</f>
        <v>57</v>
      </c>
      <c r="AP254" s="20">
        <f>Data!AT254-Data!DA254</f>
        <v>126</v>
      </c>
      <c r="AQ254" s="20">
        <f>Data!AU254-Data!DB254</f>
        <v>0.06</v>
      </c>
      <c r="AR254" s="20">
        <f>Data!AV254-Data!DC254</f>
        <v>21</v>
      </c>
      <c r="AS254" s="20">
        <f>Data!AW254-Data!DD254</f>
        <v>46</v>
      </c>
      <c r="AT254" s="20">
        <f>Data!AX254-Data!DE254</f>
        <v>-4.7999999999999932E-2</v>
      </c>
      <c r="AU254" s="20">
        <f>Data!AY254-Data!DF254</f>
        <v>-51</v>
      </c>
      <c r="AV254" s="20">
        <f>Data!AZ254-Data!DG254</f>
        <v>-4.6363636363636367</v>
      </c>
      <c r="AW254" s="20">
        <f>Data!BA254-Data!DH254</f>
        <v>-6</v>
      </c>
      <c r="AX254" s="20">
        <f>Data!BB254-Data!DI254</f>
        <v>-0.54545454545454675</v>
      </c>
      <c r="AY254" s="20">
        <f>Data!BC254-Data!DJ254</f>
        <v>49</v>
      </c>
      <c r="AZ254" s="20">
        <f>Data!BD254-Data!DK254</f>
        <v>30</v>
      </c>
      <c r="BA254" s="20">
        <f>Data!BE254-Data!DL254</f>
        <v>29</v>
      </c>
      <c r="BB254" s="20">
        <f>Data!BF254-Data!DM254</f>
        <v>9</v>
      </c>
      <c r="BC254" s="20">
        <f>Data!BG254-Data!DN254</f>
        <v>51</v>
      </c>
      <c r="BD254" s="20">
        <f>Data!BH254-Data!DO254</f>
        <v>8.5999999999999943</v>
      </c>
      <c r="BE254" s="20">
        <f>Data!BI254-Data!DP254</f>
        <v>14.287999999999997</v>
      </c>
      <c r="BF254" s="20">
        <f>Data!BJ254-Data!DQ254</f>
        <v>-5.7690000000000001</v>
      </c>
      <c r="BG254" s="20">
        <f>Data!BK254-Data!DR254</f>
        <v>0.25200000000000011</v>
      </c>
      <c r="BH254" s="20">
        <f>Data!BL254-Data!DS254</f>
        <v>-0.28200000000000003</v>
      </c>
      <c r="BI254" s="20">
        <f>Data!BM254-Data!DT254</f>
        <v>0.16299999999999998</v>
      </c>
      <c r="BJ254" s="20">
        <f>Data!BN254-Data!DU254</f>
        <v>8.1999999999999993</v>
      </c>
      <c r="BK254" s="20">
        <f>Data!BO254-Data!DV254</f>
        <v>2.2999999999999989</v>
      </c>
      <c r="BL254" s="20">
        <f>Data!BP254-Data!DW254</f>
        <v>1.8999999999999995</v>
      </c>
      <c r="BM254" s="20">
        <f>Data!BQ254-Data!DX254</f>
        <v>1.8974358974358978</v>
      </c>
      <c r="BN254" s="20">
        <f>Data!BR254-Data!DY254</f>
        <v>2.7999999999999989</v>
      </c>
      <c r="BO254" s="20">
        <f>Data!BS254-Data!DZ254</f>
        <v>40</v>
      </c>
      <c r="BP254" s="20">
        <f>Data!BT254-Data!EA254</f>
        <v>-3.1000000000000028E-2</v>
      </c>
      <c r="BQ254" s="20">
        <f>Data!BU254-Data!EB254</f>
        <v>-5</v>
      </c>
      <c r="BR254" s="20">
        <f>Data!BV254-Data!EC254</f>
        <v>90</v>
      </c>
      <c r="BS254" s="20">
        <f>Data!BW254-Data!ED254</f>
        <v>30</v>
      </c>
      <c r="BT254" s="20">
        <f>Data!BX254-Data!EE254</f>
        <v>9</v>
      </c>
      <c r="BU254" s="20">
        <f>Data!BY254-Data!EF254</f>
        <v>65</v>
      </c>
      <c r="BV254" s="20">
        <f>Data!BZ254-Data!EG254</f>
        <v>110</v>
      </c>
      <c r="BW254" s="20">
        <f>Data!CA254-Data!EH254</f>
        <v>41.800000000000011</v>
      </c>
      <c r="BX254" s="20">
        <f>Data!CB254-Data!EI254</f>
        <v>42</v>
      </c>
      <c r="BY254" s="20">
        <f>Data!CC254-Data!EJ254</f>
        <v>8</v>
      </c>
      <c r="BZ254" s="20">
        <f>Data!EK254</f>
        <v>9312.16</v>
      </c>
      <c r="CA254" s="20">
        <f>Data!EL254</f>
        <v>10200.64</v>
      </c>
      <c r="CB254" s="20">
        <f>Data!EM254</f>
        <v>66.053333333333327</v>
      </c>
      <c r="CC254" s="20">
        <f>Data!EN254</f>
        <v>91.592153846153849</v>
      </c>
      <c r="CD254" s="20">
        <f>Data!EO254</f>
        <v>12.425399999999998</v>
      </c>
      <c r="CE254" s="20">
        <f>Data!EP254</f>
        <v>117.066</v>
      </c>
      <c r="CF254" s="50">
        <f>IF(ISBLANK(Data!EQ254), "", Data!EQ254)</f>
        <v>104</v>
      </c>
      <c r="CG254" s="50">
        <f>IF(ISBLANK(Data!ER254), "", Data!ER254)</f>
        <v>86</v>
      </c>
      <c r="CH254" s="61" t="str">
        <f>IF(ISBLANK(Data!ES254), "", Data!ES254)</f>
        <v>Bryant</v>
      </c>
      <c r="CI254" s="61">
        <f>IF(ISBLANK(Data!ET254), "", Data!ET254)</f>
        <v>190</v>
      </c>
    </row>
    <row r="255" spans="1:87" x14ac:dyDescent="0.45">
      <c r="A255" s="50">
        <f>IF(ISBLANK(Data!A255), "", Data!A255)</f>
        <v>45282</v>
      </c>
      <c r="B255" s="50" t="str">
        <f>IF(ISBLANK(Data!B255), "", Data!B255)</f>
        <v>Morgan St.</v>
      </c>
      <c r="C255" s="50">
        <f>IF(ISBLANK(Data!C255), "", Data!C255)</f>
        <v>185</v>
      </c>
      <c r="D255" s="50" t="str">
        <f>IF(ISBLANK(Data!D255), "", Data!D255)</f>
        <v>James Madison</v>
      </c>
      <c r="E255" s="50">
        <f>IF(ISBLANK(Data!E255), "", Data!E255)</f>
        <v>131</v>
      </c>
      <c r="F255" s="50" t="str">
        <f>IF(ISBLANK(Data!F255), "", Data!F255)</f>
        <v>N</v>
      </c>
      <c r="G255" s="50" t="str">
        <f>IF(ISBLANK(Data!G255), "", Data!G255)</f>
        <v>Morgan St.</v>
      </c>
      <c r="H255" s="50" t="str">
        <f>IF(ISBLANK(Data!H255), "", Data!H255)</f>
        <v>James Madison</v>
      </c>
      <c r="I255" s="50" t="str">
        <f>IF(ISBLANK(Data!I255), "", Data!I255)</f>
        <v>Morgan St.</v>
      </c>
      <c r="J255" s="50" t="str">
        <f>IF(ISBLANK(Data!J255), "", Data!J255)</f>
        <v>James Madison</v>
      </c>
      <c r="K255" s="50" t="str">
        <f>IF(ISBLANK(Data!K255), "", Data!K255)</f>
        <v>Morgan State</v>
      </c>
      <c r="L255" s="50" t="str">
        <f>IF(ISBLANK(Data!L255), "", Data!L255)</f>
        <v>James Madison</v>
      </c>
      <c r="M255" s="50" t="str">
        <f>IF(ISBLANK(Data!M255), "", Data!M255)</f>
        <v>Morgan St</v>
      </c>
      <c r="N255" s="50" t="str">
        <f>IF(ISBLANK(Data!N255), "", Data!N255)</f>
        <v>James Mad</v>
      </c>
      <c r="O255" s="50" t="str">
        <f>IF(ISBLANK(Data!O255), "", Data!O255)</f>
        <v>Morgan St.</v>
      </c>
      <c r="P255" s="50" t="str">
        <f>IF(ISBLANK(Data!P255), "", Data!P255)</f>
        <v>James Madison</v>
      </c>
      <c r="Q255" s="50" t="str">
        <f>IF(ISBLANK(Data!Q255), "", Data!Q255)</f>
        <v>Morgan State</v>
      </c>
      <c r="R255" s="50" t="str">
        <f>IF(ISBLANK(Data!R255), "", Data!R255)</f>
        <v>James Madison</v>
      </c>
      <c r="S255" s="20">
        <f>Data!W255-Data!CD255</f>
        <v>-0.69230769230769207</v>
      </c>
      <c r="T255" s="20">
        <f>Data!X255-Data!CE255</f>
        <v>-29.74</v>
      </c>
      <c r="U255" s="20">
        <f>Data!Y255-Data!CF255</f>
        <v>-16.899999999999991</v>
      </c>
      <c r="V255" s="20">
        <f>Data!Z255-Data!CG255</f>
        <v>12.799999999999997</v>
      </c>
      <c r="W255" s="20">
        <f>Data!AA255-Data!CH255</f>
        <v>-1</v>
      </c>
      <c r="X255" s="20">
        <f>Data!AB255-Data!CI255</f>
        <v>-0.17899999999999999</v>
      </c>
      <c r="Y255" s="20">
        <f>Data!AC255-Data!CJ255</f>
        <v>5.34</v>
      </c>
      <c r="Z255" s="20">
        <f>Data!AD255-Data!CK255</f>
        <v>3.2000000000000028</v>
      </c>
      <c r="AA255" s="20">
        <f>Data!AE255-Data!CL255</f>
        <v>-2.2000000000000028</v>
      </c>
      <c r="AB255" s="20">
        <f>Data!AF255-Data!CM255</f>
        <v>5.34</v>
      </c>
      <c r="AC255" s="20">
        <f>Data!AG255-Data!CN255</f>
        <v>-16.299999999999997</v>
      </c>
      <c r="AD255" s="20">
        <f>Data!AH255-Data!CO255</f>
        <v>12.700000000000003</v>
      </c>
      <c r="AE255" s="20">
        <f>Data!AI255-Data!CP255</f>
        <v>-0.65680000000000005</v>
      </c>
      <c r="AF255" s="20">
        <f>Data!AJ255-Data!CQ255</f>
        <v>-8.3000000000000007</v>
      </c>
      <c r="AG255" s="20">
        <f>Data!AK255-Data!CR255</f>
        <v>-0.83000000000000007</v>
      </c>
      <c r="AH255" s="20">
        <f>Data!AL255-Data!CS255</f>
        <v>-420</v>
      </c>
      <c r="AI255" s="20">
        <f>Data!AM255-Data!CT255</f>
        <v>-29.13</v>
      </c>
      <c r="AJ255" s="20">
        <f>Data!AN255-Data!CU255</f>
        <v>5.58</v>
      </c>
      <c r="AK255" s="20">
        <f>Data!AO255-Data!CV255</f>
        <v>-53</v>
      </c>
      <c r="AL255" s="20">
        <f>Data!AP255-Data!CW255</f>
        <v>229</v>
      </c>
      <c r="AM255" s="20">
        <f>Data!AQ255-Data!CX255</f>
        <v>71</v>
      </c>
      <c r="AN255" s="20">
        <f>Data!AR255-Data!CY255</f>
        <v>-3.999999999999998E-2</v>
      </c>
      <c r="AO255" s="20">
        <f>Data!AS255-Data!CZ255</f>
        <v>-30</v>
      </c>
      <c r="AP255" s="20">
        <f>Data!AT255-Data!DA255</f>
        <v>-49</v>
      </c>
      <c r="AQ255" s="20">
        <f>Data!AU255-Data!DB255</f>
        <v>-4.9999999999999989E-2</v>
      </c>
      <c r="AR255" s="20">
        <f>Data!AV255-Data!DC255</f>
        <v>-27</v>
      </c>
      <c r="AS255" s="20">
        <f>Data!AW255-Data!DD255</f>
        <v>-38</v>
      </c>
      <c r="AT255" s="20">
        <f>Data!AX255-Data!DE255</f>
        <v>-1.0000000000000009E-3</v>
      </c>
      <c r="AU255" s="20">
        <f>Data!AY255-Data!DF255</f>
        <v>11</v>
      </c>
      <c r="AV255" s="20">
        <f>Data!AZ255-Data!DG255</f>
        <v>1.0999999999999996</v>
      </c>
      <c r="AW255" s="20">
        <f>Data!BA255-Data!DH255</f>
        <v>38</v>
      </c>
      <c r="AX255" s="20">
        <f>Data!BB255-Data!DI255</f>
        <v>3.7999999999999972</v>
      </c>
      <c r="AY255" s="20">
        <f>Data!BC255-Data!DJ255</f>
        <v>-24</v>
      </c>
      <c r="AZ255" s="20">
        <f>Data!BD255-Data!DK255</f>
        <v>-35</v>
      </c>
      <c r="BA255" s="20">
        <f>Data!BE255-Data!DL255</f>
        <v>-3</v>
      </c>
      <c r="BB255" s="20">
        <f>Data!BF255-Data!DM255</f>
        <v>53</v>
      </c>
      <c r="BC255" s="20">
        <f>Data!BG255-Data!DN255</f>
        <v>39</v>
      </c>
      <c r="BD255" s="20">
        <f>Data!BH255-Data!DO255</f>
        <v>-18.400000000000006</v>
      </c>
      <c r="BE255" s="20">
        <f>Data!BI255-Data!DP255</f>
        <v>6.4819999999999993</v>
      </c>
      <c r="BF255" s="20">
        <f>Data!BJ255-Data!DQ255</f>
        <v>-24.853000000000002</v>
      </c>
      <c r="BG255" s="20">
        <f>Data!BK255-Data!DR255</f>
        <v>-0.56400000000000006</v>
      </c>
      <c r="BH255" s="20">
        <f>Data!BL255-Data!DS255</f>
        <v>2.2449999999999992</v>
      </c>
      <c r="BI255" s="20">
        <f>Data!BM255-Data!DT255</f>
        <v>-0.441</v>
      </c>
      <c r="BJ255" s="20">
        <f>Data!BN255-Data!DU255</f>
        <v>-7.6999999999999993</v>
      </c>
      <c r="BK255" s="20">
        <f>Data!BO255-Data!DV255</f>
        <v>-6.0999999999999979</v>
      </c>
      <c r="BL255" s="20">
        <f>Data!BP255-Data!DW255</f>
        <v>-0.90000000000000036</v>
      </c>
      <c r="BM255" s="20">
        <f>Data!BQ255-Data!DX255</f>
        <v>-4.2867132867132867</v>
      </c>
      <c r="BN255" s="20">
        <f>Data!BR255-Data!DY255</f>
        <v>0.30000000000000071</v>
      </c>
      <c r="BO255" s="20">
        <f>Data!BS255-Data!DZ255</f>
        <v>256</v>
      </c>
      <c r="BP255" s="20">
        <f>Data!BT255-Data!EA255</f>
        <v>-0.16999999999999998</v>
      </c>
      <c r="BQ255" s="20">
        <f>Data!BU255-Data!EB255</f>
        <v>-1</v>
      </c>
      <c r="BR255" s="20">
        <f>Data!BV255-Data!EC255</f>
        <v>320</v>
      </c>
      <c r="BS255" s="20">
        <f>Data!BW255-Data!ED255</f>
        <v>296</v>
      </c>
      <c r="BT255" s="20">
        <f>Data!BX255-Data!EE255</f>
        <v>331</v>
      </c>
      <c r="BU255" s="20">
        <f>Data!BY255-Data!EF255</f>
        <v>287</v>
      </c>
      <c r="BV255" s="20">
        <f>Data!BZ255-Data!EG255</f>
        <v>281</v>
      </c>
      <c r="BW255" s="20">
        <f>Data!CA255-Data!EH255</f>
        <v>244.2</v>
      </c>
      <c r="BX255" s="20">
        <f>Data!CB255-Data!EI255</f>
        <v>254</v>
      </c>
      <c r="BY255" s="20">
        <f>Data!CC255-Data!EJ255</f>
        <v>271</v>
      </c>
      <c r="BZ255" s="20">
        <f>Data!EK255</f>
        <v>9765.32</v>
      </c>
      <c r="CA255" s="20">
        <f>Data!EL255</f>
        <v>12927.529999999999</v>
      </c>
      <c r="CB255" s="20">
        <f>Data!EM255</f>
        <v>146.6869090909091</v>
      </c>
      <c r="CC255" s="20">
        <f>Data!EN255</f>
        <v>72.370076923076923</v>
      </c>
      <c r="CD255" s="20">
        <f>Data!EO255</f>
        <v>12.812799999999999</v>
      </c>
      <c r="CE255" s="20">
        <f>Data!EP255</f>
        <v>138.49099999999999</v>
      </c>
      <c r="CF255" s="50">
        <f>IF(ISBLANK(Data!EQ255), "", Data!EQ255)</f>
        <v>79</v>
      </c>
      <c r="CG255" s="50">
        <f>IF(ISBLANK(Data!ER255), "", Data!ER255)</f>
        <v>89</v>
      </c>
      <c r="CH255" s="61" t="str">
        <f>IF(ISBLANK(Data!ES255), "", Data!ES255)</f>
        <v>James Madison</v>
      </c>
      <c r="CI255" s="61">
        <f>IF(ISBLANK(Data!ET255), "", Data!ET255)</f>
        <v>168</v>
      </c>
    </row>
    <row r="256" spans="1:87" x14ac:dyDescent="0.45">
      <c r="A256" s="50">
        <f>IF(ISBLANK(Data!A256), "", Data!A256)</f>
        <v>45282</v>
      </c>
      <c r="B256" s="50" t="str">
        <f>IF(ISBLANK(Data!B256), "", Data!B256)</f>
        <v>Rice</v>
      </c>
      <c r="C256" s="50">
        <f>IF(ISBLANK(Data!C256), "", Data!C256)</f>
        <v>244</v>
      </c>
      <c r="D256" s="50" t="str">
        <f>IF(ISBLANK(Data!D256), "", Data!D256)</f>
        <v>Louisiana</v>
      </c>
      <c r="E256" s="50">
        <f>IF(ISBLANK(Data!E256), "", Data!E256)</f>
        <v>149</v>
      </c>
      <c r="F256" s="50" t="str">
        <f>IF(ISBLANK(Data!F256), "", Data!F256)</f>
        <v>N</v>
      </c>
      <c r="G256" s="50" t="str">
        <f>IF(ISBLANK(Data!G256), "", Data!G256)</f>
        <v>Rice</v>
      </c>
      <c r="H256" s="50" t="str">
        <f>IF(ISBLANK(Data!H256), "", Data!H256)</f>
        <v>Louisiana Lafayette</v>
      </c>
      <c r="I256" s="50" t="str">
        <f>IF(ISBLANK(Data!I256), "", Data!I256)</f>
        <v>Rice</v>
      </c>
      <c r="J256" s="50" t="str">
        <f>IF(ISBLANK(Data!J256), "", Data!J256)</f>
        <v>Louisiana Lafayette</v>
      </c>
      <c r="K256" s="50" t="str">
        <f>IF(ISBLANK(Data!K256), "", Data!K256)</f>
        <v>Rice</v>
      </c>
      <c r="L256" s="50" t="str">
        <f>IF(ISBLANK(Data!L256), "", Data!L256)</f>
        <v>Louisiana</v>
      </c>
      <c r="M256" s="50" t="str">
        <f>IF(ISBLANK(Data!M256), "", Data!M256)</f>
        <v>Rice</v>
      </c>
      <c r="N256" s="50" t="str">
        <f>IF(ISBLANK(Data!N256), "", Data!N256)</f>
        <v>Louisiana</v>
      </c>
      <c r="O256" s="50" t="str">
        <f>IF(ISBLANK(Data!O256), "", Data!O256)</f>
        <v>Rice</v>
      </c>
      <c r="P256" s="50" t="str">
        <f>IF(ISBLANK(Data!P256), "", Data!P256)</f>
        <v>Louisiana</v>
      </c>
      <c r="Q256" s="50" t="str">
        <f>IF(ISBLANK(Data!Q256), "", Data!Q256)</f>
        <v>Rice</v>
      </c>
      <c r="R256" s="50" t="str">
        <f>IF(ISBLANK(Data!R256), "", Data!R256)</f>
        <v>Louisiana</v>
      </c>
      <c r="S256" s="20">
        <f>Data!W256-Data!CD256</f>
        <v>-4.545454545454497E-2</v>
      </c>
      <c r="T256" s="20">
        <f>Data!X256-Data!CE256</f>
        <v>-1.02</v>
      </c>
      <c r="U256" s="20">
        <f>Data!Y256-Data!CF256</f>
        <v>-2.3000000000000114</v>
      </c>
      <c r="V256" s="20">
        <f>Data!Z256-Data!CG256</f>
        <v>-1.2000000000000028</v>
      </c>
      <c r="W256" s="20">
        <f>Data!AA256-Data!CH256</f>
        <v>1.0999999999999943</v>
      </c>
      <c r="X256" s="20">
        <f>Data!AB256-Data!CI256</f>
        <v>3.2000000000000001E-2</v>
      </c>
      <c r="Y256" s="20">
        <f>Data!AC256-Data!CJ256</f>
        <v>-2.39</v>
      </c>
      <c r="Z256" s="20">
        <f>Data!AD256-Data!CK256</f>
        <v>-2.7000000000000028</v>
      </c>
      <c r="AA256" s="20">
        <f>Data!AE256-Data!CL256</f>
        <v>-0.20000000000000284</v>
      </c>
      <c r="AB256" s="20">
        <f>Data!AF256-Data!CM256</f>
        <v>-2.39</v>
      </c>
      <c r="AC256" s="20">
        <f>Data!AG256-Data!CN256</f>
        <v>-1.8000000000000114</v>
      </c>
      <c r="AD256" s="20">
        <f>Data!AH256-Data!CO256</f>
        <v>0</v>
      </c>
      <c r="AE256" s="20">
        <f>Data!AI256-Data!CP256</f>
        <v>-5.1100000000000034E-2</v>
      </c>
      <c r="AF256" s="20">
        <f>Data!AJ256-Data!CQ256</f>
        <v>0.29999999999999982</v>
      </c>
      <c r="AG256" s="20">
        <f>Data!AK256-Data!CR256</f>
        <v>8.7878787878787834E-2</v>
      </c>
      <c r="AH256" s="20">
        <f>Data!AL256-Data!CS256</f>
        <v>-22</v>
      </c>
      <c r="AI256" s="20">
        <f>Data!AM256-Data!CT256</f>
        <v>-0.52</v>
      </c>
      <c r="AJ256" s="20">
        <f>Data!AN256-Data!CU256</f>
        <v>1.18</v>
      </c>
      <c r="AK256" s="20">
        <f>Data!AO256-Data!CV256</f>
        <v>36</v>
      </c>
      <c r="AL256" s="20">
        <f>Data!AP256-Data!CW256</f>
        <v>87</v>
      </c>
      <c r="AM256" s="20">
        <f>Data!AQ256-Data!CX256</f>
        <v>53</v>
      </c>
      <c r="AN256" s="20">
        <f>Data!AR256-Data!CY256</f>
        <v>-2.1999999999999964E-2</v>
      </c>
      <c r="AO256" s="20">
        <f>Data!AS256-Data!CZ256</f>
        <v>-15</v>
      </c>
      <c r="AP256" s="20">
        <f>Data!AT256-Data!DA256</f>
        <v>22</v>
      </c>
      <c r="AQ256" s="20">
        <f>Data!AU256-Data!DB256</f>
        <v>-8.3000000000000018E-2</v>
      </c>
      <c r="AR256" s="20">
        <f>Data!AV256-Data!DC256</f>
        <v>33</v>
      </c>
      <c r="AS256" s="20">
        <f>Data!AW256-Data!DD256</f>
        <v>51</v>
      </c>
      <c r="AT256" s="20">
        <f>Data!AX256-Data!DE256</f>
        <v>-1.5000000000000013E-2</v>
      </c>
      <c r="AU256" s="20">
        <f>Data!AY256-Data!DF256</f>
        <v>5</v>
      </c>
      <c r="AV256" s="20">
        <f>Data!AZ256-Data!DG256</f>
        <v>-2.0909090909090917</v>
      </c>
      <c r="AW256" s="20">
        <f>Data!BA256-Data!DH256</f>
        <v>102</v>
      </c>
      <c r="AX256" s="20">
        <f>Data!BB256-Data!DI256</f>
        <v>2.1010101010101039</v>
      </c>
      <c r="AY256" s="20">
        <f>Data!BC256-Data!DJ256</f>
        <v>25</v>
      </c>
      <c r="AZ256" s="20">
        <f>Data!BD256-Data!DK256</f>
        <v>-26</v>
      </c>
      <c r="BA256" s="20">
        <f>Data!BE256-Data!DL256</f>
        <v>-7</v>
      </c>
      <c r="BB256" s="20">
        <f>Data!BF256-Data!DM256</f>
        <v>12</v>
      </c>
      <c r="BC256" s="20">
        <f>Data!BG256-Data!DN256</f>
        <v>-32</v>
      </c>
      <c r="BD256" s="20">
        <f>Data!BH256-Data!DO256</f>
        <v>-3.5</v>
      </c>
      <c r="BE256" s="20">
        <f>Data!BI256-Data!DP256</f>
        <v>1.2810000000000059</v>
      </c>
      <c r="BF256" s="20">
        <f>Data!BJ256-Data!DQ256</f>
        <v>-4.7729999999999997</v>
      </c>
      <c r="BG256" s="20">
        <f>Data!BK256-Data!DR256</f>
        <v>7.8999999999999959E-2</v>
      </c>
      <c r="BH256" s="20">
        <f>Data!BL256-Data!DS256</f>
        <v>7.9999999999991189E-3</v>
      </c>
      <c r="BI256" s="20">
        <f>Data!BM256-Data!DT256</f>
        <v>-0.248</v>
      </c>
      <c r="BJ256" s="20">
        <f>Data!BN256-Data!DU256</f>
        <v>-0.10000000000000142</v>
      </c>
      <c r="BK256" s="20">
        <f>Data!BO256-Data!DV256</f>
        <v>3</v>
      </c>
      <c r="BL256" s="20">
        <f>Data!BP256-Data!DW256</f>
        <v>-0.89999999999999991</v>
      </c>
      <c r="BM256" s="20">
        <f>Data!BQ256-Data!DX256</f>
        <v>-2.9393939393939403</v>
      </c>
      <c r="BN256" s="20">
        <f>Data!BR256-Data!DY256</f>
        <v>-4.2000000000000011</v>
      </c>
      <c r="BO256" s="20">
        <f>Data!BS256-Data!DZ256</f>
        <v>9</v>
      </c>
      <c r="BP256" s="20">
        <f>Data!BT256-Data!EA256</f>
        <v>-5.0000000000000044E-3</v>
      </c>
      <c r="BQ256" s="20">
        <f>Data!BU256-Data!EB256</f>
        <v>14</v>
      </c>
      <c r="BR256" s="20">
        <f>Data!BV256-Data!EC256</f>
        <v>36</v>
      </c>
      <c r="BS256" s="20">
        <f>Data!BW256-Data!ED256</f>
        <v>45</v>
      </c>
      <c r="BT256" s="20">
        <f>Data!BX256-Data!EE256</f>
        <v>39</v>
      </c>
      <c r="BU256" s="20">
        <f>Data!BY256-Data!EF256</f>
        <v>-15</v>
      </c>
      <c r="BV256" s="20">
        <f>Data!BZ256-Data!EG256</f>
        <v>10</v>
      </c>
      <c r="BW256" s="20">
        <f>Data!CA256-Data!EH256</f>
        <v>14</v>
      </c>
      <c r="BX256" s="20">
        <f>Data!CB256-Data!EI256</f>
        <v>8</v>
      </c>
      <c r="BY256" s="20">
        <f>Data!CC256-Data!EJ256</f>
        <v>30</v>
      </c>
      <c r="BZ256" s="20">
        <f>Data!EK256</f>
        <v>11087.599999999999</v>
      </c>
      <c r="CA256" s="20">
        <f>Data!EL256</f>
        <v>11203.12</v>
      </c>
      <c r="CB256" s="20">
        <f>Data!EM256</f>
        <v>110.50309090909091</v>
      </c>
      <c r="CC256" s="20">
        <f>Data!EN256</f>
        <v>75.423666666666662</v>
      </c>
      <c r="CD256" s="20">
        <f>Data!EO256</f>
        <v>9.9969000000000001</v>
      </c>
      <c r="CE256" s="20">
        <f>Data!EP256</f>
        <v>139.494</v>
      </c>
      <c r="CF256" s="50">
        <f>IF(ISBLANK(Data!EQ256), "", Data!EQ256)</f>
        <v>67</v>
      </c>
      <c r="CG256" s="50">
        <f>IF(ISBLANK(Data!ER256), "", Data!ER256)</f>
        <v>84</v>
      </c>
      <c r="CH256" s="61" t="str">
        <f>IF(ISBLANK(Data!ES256), "", Data!ES256)</f>
        <v>Louisiana</v>
      </c>
      <c r="CI256" s="61">
        <f>IF(ISBLANK(Data!ET256), "", Data!ET256)</f>
        <v>151</v>
      </c>
    </row>
    <row r="257" spans="1:87" x14ac:dyDescent="0.45">
      <c r="A257" s="50">
        <f>IF(ISBLANK(Data!A257), "", Data!A257)</f>
        <v>45282</v>
      </c>
      <c r="B257" s="50" t="str">
        <f>IF(ISBLANK(Data!B257), "", Data!B257)</f>
        <v>San Francisco</v>
      </c>
      <c r="C257" s="50">
        <f>IF(ISBLANK(Data!C257), "", Data!C257)</f>
        <v>260</v>
      </c>
      <c r="D257" s="50" t="str">
        <f>IF(ISBLANK(Data!D257), "", Data!D257)</f>
        <v>Fresno St.</v>
      </c>
      <c r="E257" s="50">
        <f>IF(ISBLANK(Data!E257), "", Data!E257)</f>
        <v>93</v>
      </c>
      <c r="F257" s="50" t="str">
        <f>IF(ISBLANK(Data!F257), "", Data!F257)</f>
        <v>N</v>
      </c>
      <c r="G257" s="50" t="str">
        <f>IF(ISBLANK(Data!G257), "", Data!G257)</f>
        <v>San Francisco</v>
      </c>
      <c r="H257" s="50" t="str">
        <f>IF(ISBLANK(Data!H257), "", Data!H257)</f>
        <v>Fresno St.</v>
      </c>
      <c r="I257" s="50" t="str">
        <f>IF(ISBLANK(Data!I257), "", Data!I257)</f>
        <v>San Francisco</v>
      </c>
      <c r="J257" s="50" t="str">
        <f>IF(ISBLANK(Data!J257), "", Data!J257)</f>
        <v>Fresno St.</v>
      </c>
      <c r="K257" s="50" t="str">
        <f>IF(ISBLANK(Data!K257), "", Data!K257)</f>
        <v>San Francisco</v>
      </c>
      <c r="L257" s="50" t="str">
        <f>IF(ISBLANK(Data!L257), "", Data!L257)</f>
        <v>Fresno State</v>
      </c>
      <c r="M257" s="50" t="str">
        <f>IF(ISBLANK(Data!M257), "", Data!M257)</f>
        <v>San Francisco</v>
      </c>
      <c r="N257" s="50" t="str">
        <f>IF(ISBLANK(Data!N257), "", Data!N257)</f>
        <v>Fresno St</v>
      </c>
      <c r="O257" s="50" t="str">
        <f>IF(ISBLANK(Data!O257), "", Data!O257)</f>
        <v>San Fran.</v>
      </c>
      <c r="P257" s="50" t="str">
        <f>IF(ISBLANK(Data!P257), "", Data!P257)</f>
        <v>Fresno St.</v>
      </c>
      <c r="Q257" s="50" t="str">
        <f>IF(ISBLANK(Data!Q257), "", Data!Q257)</f>
        <v>San Francisco</v>
      </c>
      <c r="R257" s="50" t="str">
        <f>IF(ISBLANK(Data!R257), "", Data!R257)</f>
        <v>Fresno State</v>
      </c>
      <c r="S257" s="20">
        <f>Data!W257-Data!CD257</f>
        <v>0.14685314685314699</v>
      </c>
      <c r="T257" s="20">
        <f>Data!X257-Data!CE257</f>
        <v>13.57</v>
      </c>
      <c r="U257" s="20">
        <f>Data!Y257-Data!CF257</f>
        <v>3.5</v>
      </c>
      <c r="V257" s="20">
        <f>Data!Z257-Data!CG257</f>
        <v>-10.099999999999994</v>
      </c>
      <c r="W257" s="20">
        <f>Data!AA257-Data!CH257</f>
        <v>-1</v>
      </c>
      <c r="X257" s="20">
        <f>Data!AB257-Data!CI257</f>
        <v>-0.10100000000000001</v>
      </c>
      <c r="Y257" s="20">
        <f>Data!AC257-Data!CJ257</f>
        <v>5.01</v>
      </c>
      <c r="Z257" s="20">
        <f>Data!AD257-Data!CK257</f>
        <v>1.1000000000000085</v>
      </c>
      <c r="AA257" s="20">
        <f>Data!AE257-Data!CL257</f>
        <v>-3.8999999999999915</v>
      </c>
      <c r="AB257" s="20">
        <f>Data!AF257-Data!CM257</f>
        <v>5.01</v>
      </c>
      <c r="AC257" s="20">
        <f>Data!AG257-Data!CN257</f>
        <v>1.5999999999999943</v>
      </c>
      <c r="AD257" s="20">
        <f>Data!AH257-Data!CO257</f>
        <v>-9.2000000000000028</v>
      </c>
      <c r="AE257" s="20">
        <f>Data!AI257-Data!CP257</f>
        <v>0.27709999999999996</v>
      </c>
      <c r="AF257" s="20">
        <f>Data!AJ257-Data!CQ257</f>
        <v>1.5999999999999999</v>
      </c>
      <c r="AG257" s="20">
        <f>Data!AK257-Data!CR257</f>
        <v>0.18</v>
      </c>
      <c r="AH257" s="20">
        <f>Data!AL257-Data!CS257</f>
        <v>138</v>
      </c>
      <c r="AI257" s="20">
        <f>Data!AM257-Data!CT257</f>
        <v>14.24</v>
      </c>
      <c r="AJ257" s="20">
        <f>Data!AN257-Data!CU257</f>
        <v>2.9000000000000004</v>
      </c>
      <c r="AK257" s="20">
        <f>Data!AO257-Data!CV257</f>
        <v>189</v>
      </c>
      <c r="AL257" s="20">
        <f>Data!AP257-Data!CW257</f>
        <v>-4</v>
      </c>
      <c r="AM257" s="20">
        <f>Data!AQ257-Data!CX257</f>
        <v>161</v>
      </c>
      <c r="AN257" s="20">
        <f>Data!AR257-Data!CY257</f>
        <v>1.0000000000000009E-3</v>
      </c>
      <c r="AO257" s="20">
        <f>Data!AS257-Data!CZ257</f>
        <v>28</v>
      </c>
      <c r="AP257" s="20">
        <f>Data!AT257-Data!DA257</f>
        <v>89</v>
      </c>
      <c r="AQ257" s="20">
        <f>Data!AU257-Data!DB257</f>
        <v>-1.2000000000000011E-2</v>
      </c>
      <c r="AR257" s="20">
        <f>Data!AV257-Data!DC257</f>
        <v>3</v>
      </c>
      <c r="AS257" s="20">
        <f>Data!AW257-Data!DD257</f>
        <v>-20</v>
      </c>
      <c r="AT257" s="20">
        <f>Data!AX257-Data!DE257</f>
        <v>9.099999999999997E-2</v>
      </c>
      <c r="AU257" s="20">
        <f>Data!AY257-Data!DF257</f>
        <v>43</v>
      </c>
      <c r="AV257" s="20">
        <f>Data!AZ257-Data!DG257</f>
        <v>2.0333333333333332</v>
      </c>
      <c r="AW257" s="20">
        <f>Data!BA257-Data!DH257</f>
        <v>86</v>
      </c>
      <c r="AX257" s="20">
        <f>Data!BB257-Data!DI257</f>
        <v>0.88333333333333286</v>
      </c>
      <c r="AY257" s="20">
        <f>Data!BC257-Data!DJ257</f>
        <v>52</v>
      </c>
      <c r="AZ257" s="20">
        <f>Data!BD257-Data!DK257</f>
        <v>38</v>
      </c>
      <c r="BA257" s="20">
        <f>Data!BE257-Data!DL257</f>
        <v>26</v>
      </c>
      <c r="BB257" s="20">
        <f>Data!BF257-Data!DM257</f>
        <v>17</v>
      </c>
      <c r="BC257" s="20">
        <f>Data!BG257-Data!DN257</f>
        <v>55</v>
      </c>
      <c r="BD257" s="20">
        <f>Data!BH257-Data!DO257</f>
        <v>3.3999999999999915</v>
      </c>
      <c r="BE257" s="20">
        <f>Data!BI257-Data!DP257</f>
        <v>-11.413000000000004</v>
      </c>
      <c r="BF257" s="20">
        <f>Data!BJ257-Data!DQ257</f>
        <v>14.763</v>
      </c>
      <c r="BG257" s="20">
        <f>Data!BK257-Data!DR257</f>
        <v>0.20099999999999996</v>
      </c>
      <c r="BH257" s="20">
        <f>Data!BL257-Data!DS257</f>
        <v>-0.91699999999999982</v>
      </c>
      <c r="BI257" s="20">
        <f>Data!BM257-Data!DT257</f>
        <v>0.17000000000000004</v>
      </c>
      <c r="BJ257" s="20">
        <f>Data!BN257-Data!DU257</f>
        <v>3.8999999999999986</v>
      </c>
      <c r="BK257" s="20">
        <f>Data!BO257-Data!DV257</f>
        <v>-4.3000000000000007</v>
      </c>
      <c r="BL257" s="20">
        <f>Data!BP257-Data!DW257</f>
        <v>1.6</v>
      </c>
      <c r="BM257" s="20">
        <f>Data!BQ257-Data!DX257</f>
        <v>1.8601398601398609</v>
      </c>
      <c r="BN257" s="20">
        <f>Data!BR257-Data!DY257</f>
        <v>1.8999999999999986</v>
      </c>
      <c r="BO257" s="20">
        <f>Data!BS257-Data!DZ257</f>
        <v>-166</v>
      </c>
      <c r="BP257" s="20">
        <f>Data!BT257-Data!EA257</f>
        <v>0.11199999999999993</v>
      </c>
      <c r="BQ257" s="20">
        <f>Data!BU257-Data!EB257</f>
        <v>-7</v>
      </c>
      <c r="BR257" s="20">
        <f>Data!BV257-Data!EC257</f>
        <v>-182</v>
      </c>
      <c r="BS257" s="20">
        <f>Data!BW257-Data!ED257</f>
        <v>-117</v>
      </c>
      <c r="BT257" s="20">
        <f>Data!BX257-Data!EE257</f>
        <v>-121</v>
      </c>
      <c r="BU257" s="20">
        <f>Data!BY257-Data!EF257</f>
        <v>-160</v>
      </c>
      <c r="BV257" s="20">
        <f>Data!BZ257-Data!EG257</f>
        <v>-115</v>
      </c>
      <c r="BW257" s="20">
        <f>Data!CA257-Data!EH257</f>
        <v>-104.60000000000001</v>
      </c>
      <c r="BX257" s="20">
        <f>Data!CB257-Data!EI257</f>
        <v>-151</v>
      </c>
      <c r="BY257" s="20">
        <f>Data!CC257-Data!EJ257</f>
        <v>-153</v>
      </c>
      <c r="BZ257" s="20">
        <f>Data!EK257</f>
        <v>11002.32</v>
      </c>
      <c r="CA257" s="20">
        <f>Data!EL257</f>
        <v>9602.4500000000007</v>
      </c>
      <c r="CB257" s="20">
        <f>Data!EM257</f>
        <v>93.535272727272726</v>
      </c>
      <c r="CC257" s="20">
        <f>Data!EN257</f>
        <v>126.75923076923078</v>
      </c>
      <c r="CD257" s="20">
        <f>Data!EO257</f>
        <v>11.3864</v>
      </c>
      <c r="CE257" s="20">
        <f>Data!EP257</f>
        <v>126.504</v>
      </c>
      <c r="CF257" s="50">
        <f>IF(ISBLANK(Data!EQ257), "", Data!EQ257)</f>
        <v>77</v>
      </c>
      <c r="CG257" s="50">
        <f>IF(ISBLANK(Data!ER257), "", Data!ER257)</f>
        <v>57</v>
      </c>
      <c r="CH257" s="61" t="str">
        <f>IF(ISBLANK(Data!ES257), "", Data!ES257)</f>
        <v>San Francisco</v>
      </c>
      <c r="CI257" s="61">
        <f>IF(ISBLANK(Data!ET257), "", Data!ET257)</f>
        <v>134</v>
      </c>
    </row>
    <row r="258" spans="1:87" x14ac:dyDescent="0.45">
      <c r="A258" s="50">
        <f>IF(ISBLANK(Data!A258), "", Data!A258)</f>
        <v>45282</v>
      </c>
      <c r="B258" s="50" t="str">
        <f>IF(ISBLANK(Data!B258), "", Data!B258)</f>
        <v>Boston University</v>
      </c>
      <c r="C258" s="50">
        <f>IF(ISBLANK(Data!C258), "", Data!C258)</f>
        <v>27</v>
      </c>
      <c r="D258" s="50" t="str">
        <f>IF(ISBLANK(Data!D258), "", Data!D258)</f>
        <v>UMass Lowell</v>
      </c>
      <c r="E258" s="50">
        <f>IF(ISBLANK(Data!E258), "", Data!E258)</f>
        <v>318</v>
      </c>
      <c r="F258" s="50" t="str">
        <f>IF(ISBLANK(Data!F258), "", Data!F258)</f>
        <v>N</v>
      </c>
      <c r="G258" s="50" t="str">
        <f>IF(ISBLANK(Data!G258), "", Data!G258)</f>
        <v>Boston University</v>
      </c>
      <c r="H258" s="50" t="str">
        <f>IF(ISBLANK(Data!H258), "", Data!H258)</f>
        <v>UMass Lowell</v>
      </c>
      <c r="I258" s="50" t="str">
        <f>IF(ISBLANK(Data!I258), "", Data!I258)</f>
        <v>Boston University</v>
      </c>
      <c r="J258" s="50" t="str">
        <f>IF(ISBLANK(Data!J258), "", Data!J258)</f>
        <v>UMass Lowell</v>
      </c>
      <c r="K258" s="50" t="str">
        <f>IF(ISBLANK(Data!K258), "", Data!K258)</f>
        <v>Boston University</v>
      </c>
      <c r="L258" s="50" t="str">
        <f>IF(ISBLANK(Data!L258), "", Data!L258)</f>
        <v>Massachusetts-Lowell</v>
      </c>
      <c r="M258" s="50" t="str">
        <f>IF(ISBLANK(Data!M258), "", Data!M258)</f>
        <v>Boston U</v>
      </c>
      <c r="N258" s="50" t="str">
        <f>IF(ISBLANK(Data!N258), "", Data!N258)</f>
        <v>Mass Lowell</v>
      </c>
      <c r="O258" s="50" t="str">
        <f>IF(ISBLANK(Data!O258), "", Data!O258)</f>
        <v>Boston U.</v>
      </c>
      <c r="P258" s="50" t="str">
        <f>IF(ISBLANK(Data!P258), "", Data!P258)</f>
        <v>UMass Lowell</v>
      </c>
      <c r="Q258" s="50" t="str">
        <f>IF(ISBLANK(Data!Q258), "", Data!Q258)</f>
        <v>Boston University</v>
      </c>
      <c r="R258" s="50" t="str">
        <f>IF(ISBLANK(Data!R258), "", Data!R258)</f>
        <v>UMass-Lowell</v>
      </c>
      <c r="S258" s="20">
        <f>Data!W258-Data!CD258</f>
        <v>-0.27272727272727204</v>
      </c>
      <c r="T258" s="20">
        <f>Data!X258-Data!CE258</f>
        <v>-8.81</v>
      </c>
      <c r="U258" s="20">
        <f>Data!Y258-Data!CF258</f>
        <v>-7</v>
      </c>
      <c r="V258" s="20">
        <f>Data!Z258-Data!CG258</f>
        <v>1.7999999999999972</v>
      </c>
      <c r="W258" s="20">
        <f>Data!AA258-Data!CH258</f>
        <v>-2.7000000000000028</v>
      </c>
      <c r="X258" s="20">
        <f>Data!AB258-Data!CI258</f>
        <v>-9.999999999999995E-3</v>
      </c>
      <c r="Y258" s="20">
        <f>Data!AC258-Data!CJ258</f>
        <v>2.4399999999999995</v>
      </c>
      <c r="Z258" s="20">
        <f>Data!AD258-Data!CK258</f>
        <v>2.7999999999999972</v>
      </c>
      <c r="AA258" s="20">
        <f>Data!AE258-Data!CL258</f>
        <v>0.40000000000000568</v>
      </c>
      <c r="AB258" s="20">
        <f>Data!AF258-Data!CM258</f>
        <v>2.4399999999999995</v>
      </c>
      <c r="AC258" s="20">
        <f>Data!AG258-Data!CN258</f>
        <v>-11.5</v>
      </c>
      <c r="AD258" s="20">
        <f>Data!AH258-Data!CO258</f>
        <v>3</v>
      </c>
      <c r="AE258" s="20">
        <f>Data!AI258-Data!CP258</f>
        <v>-0.37120000000000003</v>
      </c>
      <c r="AF258" s="20">
        <f>Data!AJ258-Data!CQ258</f>
        <v>-2.6999999999999997</v>
      </c>
      <c r="AG258" s="20">
        <f>Data!AK258-Data!CR258</f>
        <v>-0.24111111111111111</v>
      </c>
      <c r="AH258" s="20">
        <f>Data!AL258-Data!CS258</f>
        <v>-164</v>
      </c>
      <c r="AI258" s="20">
        <f>Data!AM258-Data!CT258</f>
        <v>-8.1300000000000008</v>
      </c>
      <c r="AJ258" s="20">
        <f>Data!AN258-Data!CU258</f>
        <v>1</v>
      </c>
      <c r="AK258" s="20">
        <f>Data!AO258-Data!CV258</f>
        <v>-143</v>
      </c>
      <c r="AL258" s="20">
        <f>Data!AP258-Data!CW258</f>
        <v>-4</v>
      </c>
      <c r="AM258" s="20">
        <f>Data!AQ258-Data!CX258</f>
        <v>-49</v>
      </c>
      <c r="AN258" s="20">
        <f>Data!AR258-Data!CY258</f>
        <v>-7.4999999999999956E-2</v>
      </c>
      <c r="AO258" s="20">
        <f>Data!AS258-Data!CZ258</f>
        <v>29</v>
      </c>
      <c r="AP258" s="20">
        <f>Data!AT258-Data!DA258</f>
        <v>67</v>
      </c>
      <c r="AQ258" s="20">
        <f>Data!AU258-Data!DB258</f>
        <v>3.7000000000000033E-2</v>
      </c>
      <c r="AR258" s="20">
        <f>Data!AV258-Data!DC258</f>
        <v>-30</v>
      </c>
      <c r="AS258" s="20">
        <f>Data!AW258-Data!DD258</f>
        <v>-15</v>
      </c>
      <c r="AT258" s="20">
        <f>Data!AX258-Data!DE258</f>
        <v>-9.7999999999999976E-2</v>
      </c>
      <c r="AU258" s="20">
        <f>Data!AY258-Data!DF258</f>
        <v>-32</v>
      </c>
      <c r="AV258" s="20">
        <f>Data!AZ258-Data!DG258</f>
        <v>-4.7333333333333343</v>
      </c>
      <c r="AW258" s="20">
        <f>Data!BA258-Data!DH258</f>
        <v>-62</v>
      </c>
      <c r="AX258" s="20">
        <f>Data!BB258-Data!DI258</f>
        <v>-11.333333333333336</v>
      </c>
      <c r="AY258" s="20">
        <f>Data!BC258-Data!DJ258</f>
        <v>6</v>
      </c>
      <c r="AZ258" s="20">
        <f>Data!BD258-Data!DK258</f>
        <v>5</v>
      </c>
      <c r="BA258" s="20">
        <f>Data!BE258-Data!DL258</f>
        <v>-29</v>
      </c>
      <c r="BB258" s="20">
        <f>Data!BF258-Data!DM258</f>
        <v>-31</v>
      </c>
      <c r="BC258" s="20">
        <f>Data!BG258-Data!DN258</f>
        <v>17</v>
      </c>
      <c r="BD258" s="20">
        <f>Data!BH258-Data!DO258</f>
        <v>-13</v>
      </c>
      <c r="BE258" s="20">
        <f>Data!BI258-Data!DP258</f>
        <v>-0.36299999999999955</v>
      </c>
      <c r="BF258" s="20">
        <f>Data!BJ258-Data!DQ258</f>
        <v>-12.636000000000001</v>
      </c>
      <c r="BG258" s="20">
        <f>Data!BK258-Data!DR258</f>
        <v>0.24199999999999999</v>
      </c>
      <c r="BH258" s="20">
        <f>Data!BL258-Data!DS258</f>
        <v>-2.8179999999999996</v>
      </c>
      <c r="BI258" s="20">
        <f>Data!BM258-Data!DT258</f>
        <v>0.14399999999999996</v>
      </c>
      <c r="BJ258" s="20">
        <f>Data!BN258-Data!DU258</f>
        <v>6.1000000000000014</v>
      </c>
      <c r="BK258" s="20">
        <f>Data!BO258-Data!DV258</f>
        <v>-1.3000000000000007</v>
      </c>
      <c r="BL258" s="20">
        <f>Data!BP258-Data!DW258</f>
        <v>-2.6000000000000005</v>
      </c>
      <c r="BM258" s="20">
        <f>Data!BQ258-Data!DX258</f>
        <v>0.45454545454545414</v>
      </c>
      <c r="BN258" s="20">
        <f>Data!BR258-Data!DY258</f>
        <v>1.4999999999999982</v>
      </c>
      <c r="BO258" s="20">
        <f>Data!BS258-Data!DZ258</f>
        <v>89</v>
      </c>
      <c r="BP258" s="20">
        <f>Data!BT258-Data!EA258</f>
        <v>-5.5999999999999994E-2</v>
      </c>
      <c r="BQ258" s="20">
        <f>Data!BU258-Data!EB258</f>
        <v>2</v>
      </c>
      <c r="BR258" s="20">
        <f>Data!BV258-Data!EC258</f>
        <v>128</v>
      </c>
      <c r="BS258" s="20">
        <f>Data!BW258-Data!ED258</f>
        <v>115</v>
      </c>
      <c r="BT258" s="20">
        <f>Data!BX258-Data!EE258</f>
        <v>107</v>
      </c>
      <c r="BU258" s="20">
        <f>Data!BY258-Data!EF258</f>
        <v>159</v>
      </c>
      <c r="BV258" s="20">
        <f>Data!BZ258-Data!EG258</f>
        <v>118</v>
      </c>
      <c r="BW258" s="20">
        <f>Data!CA258-Data!EH258</f>
        <v>104.19999999999999</v>
      </c>
      <c r="BX258" s="20">
        <f>Data!CB258-Data!EI258</f>
        <v>87</v>
      </c>
      <c r="BY258" s="20">
        <f>Data!CC258-Data!EJ258</f>
        <v>104</v>
      </c>
      <c r="BZ258" s="20">
        <f>Data!EK258</f>
        <v>9989.11</v>
      </c>
      <c r="CA258" s="20">
        <f>Data!EL258</f>
        <v>10898.869999999999</v>
      </c>
      <c r="CB258" s="20">
        <f>Data!EM258</f>
        <v>79.032454545454556</v>
      </c>
      <c r="CC258" s="20">
        <f>Data!EN258</f>
        <v>104.42781818181818</v>
      </c>
      <c r="CD258" s="20">
        <f>Data!EO258</f>
        <v>12.658099999999999</v>
      </c>
      <c r="CE258" s="20">
        <f>Data!EP258</f>
        <v>110.01900000000001</v>
      </c>
      <c r="CF258" s="50">
        <f>IF(ISBLANK(Data!EQ258), "", Data!EQ258)</f>
        <v>63</v>
      </c>
      <c r="CG258" s="50">
        <f>IF(ISBLANK(Data!ER258), "", Data!ER258)</f>
        <v>71</v>
      </c>
      <c r="CH258" s="61" t="str">
        <f>IF(ISBLANK(Data!ES258), "", Data!ES258)</f>
        <v>UMass Lowell</v>
      </c>
      <c r="CI258" s="61">
        <f>IF(ISBLANK(Data!ET258), "", Data!ET258)</f>
        <v>134</v>
      </c>
    </row>
    <row r="259" spans="1:87" x14ac:dyDescent="0.45">
      <c r="A259" s="50">
        <f>IF(ISBLANK(Data!A259), "", Data!A259)</f>
        <v>45282</v>
      </c>
      <c r="B259" s="50" t="str">
        <f>IF(ISBLANK(Data!B259), "", Data!B259)</f>
        <v>TCU</v>
      </c>
      <c r="C259" s="50">
        <f>IF(ISBLANK(Data!C259), "", Data!C259)</f>
        <v>291</v>
      </c>
      <c r="D259" s="50" t="str">
        <f>IF(ISBLANK(Data!D259), "", Data!D259)</f>
        <v>Nevada</v>
      </c>
      <c r="E259" s="50">
        <f>IF(ISBLANK(Data!E259), "", Data!E259)</f>
        <v>192</v>
      </c>
      <c r="F259" s="50" t="str">
        <f>IF(ISBLANK(Data!F259), "", Data!F259)</f>
        <v>Y</v>
      </c>
      <c r="G259" s="50" t="str">
        <f>IF(ISBLANK(Data!G259), "", Data!G259)</f>
        <v>TCU</v>
      </c>
      <c r="H259" s="50" t="str">
        <f>IF(ISBLANK(Data!H259), "", Data!H259)</f>
        <v>Nevada</v>
      </c>
      <c r="I259" s="50" t="str">
        <f>IF(ISBLANK(Data!I259), "", Data!I259)</f>
        <v>TCU</v>
      </c>
      <c r="J259" s="50" t="str">
        <f>IF(ISBLANK(Data!J259), "", Data!J259)</f>
        <v>Nevada</v>
      </c>
      <c r="K259" s="50" t="str">
        <f>IF(ISBLANK(Data!K259), "", Data!K259)</f>
        <v>TCU</v>
      </c>
      <c r="L259" s="50" t="str">
        <f>IF(ISBLANK(Data!L259), "", Data!L259)</f>
        <v>Nevada</v>
      </c>
      <c r="M259" s="50" t="str">
        <f>IF(ISBLANK(Data!M259), "", Data!M259)</f>
        <v>TX Christian</v>
      </c>
      <c r="N259" s="50" t="str">
        <f>IF(ISBLANK(Data!N259), "", Data!N259)</f>
        <v>Nevada</v>
      </c>
      <c r="O259" s="50" t="str">
        <f>IF(ISBLANK(Data!O259), "", Data!O259)</f>
        <v>TCU</v>
      </c>
      <c r="P259" s="50" t="str">
        <f>IF(ISBLANK(Data!P259), "", Data!P259)</f>
        <v>Nevada</v>
      </c>
      <c r="Q259" s="50" t="str">
        <f>IF(ISBLANK(Data!Q259), "", Data!Q259)</f>
        <v>TCU</v>
      </c>
      <c r="R259" s="50" t="str">
        <f>IF(ISBLANK(Data!R259), "", Data!R259)</f>
        <v>Nevada</v>
      </c>
      <c r="S259" s="20">
        <f>Data!W259-Data!CD259</f>
        <v>-1.1111111111111072E-2</v>
      </c>
      <c r="T259" s="20">
        <f>Data!X259-Data!CE259</f>
        <v>3.3900000000000006</v>
      </c>
      <c r="U259" s="20">
        <f>Data!Y259-Data!CF259</f>
        <v>2.5</v>
      </c>
      <c r="V259" s="20">
        <f>Data!Z259-Data!CG259</f>
        <v>-0.90000000000000568</v>
      </c>
      <c r="W259" s="20">
        <f>Data!AA259-Data!CH259</f>
        <v>3</v>
      </c>
      <c r="X259" s="20">
        <f>Data!AB259-Data!CI259</f>
        <v>-0.123</v>
      </c>
      <c r="Y259" s="20">
        <f>Data!AC259-Data!CJ259</f>
        <v>-8.9499999999999993</v>
      </c>
      <c r="Z259" s="20">
        <f>Data!AD259-Data!CK259</f>
        <v>-4.7000000000000028</v>
      </c>
      <c r="AA259" s="20">
        <f>Data!AE259-Data!CL259</f>
        <v>4.1000000000000085</v>
      </c>
      <c r="AB259" s="20">
        <f>Data!AF259-Data!CM259</f>
        <v>-8.9499999999999993</v>
      </c>
      <c r="AC259" s="20">
        <f>Data!AG259-Data!CN259</f>
        <v>1.2000000000000028</v>
      </c>
      <c r="AD259" s="20">
        <f>Data!AH259-Data!CO259</f>
        <v>-0.79999999999999716</v>
      </c>
      <c r="AE259" s="20">
        <f>Data!AI259-Data!CP259</f>
        <v>2.9699999999999949E-2</v>
      </c>
      <c r="AF259" s="20">
        <f>Data!AJ259-Data!CQ259</f>
        <v>-0.8</v>
      </c>
      <c r="AG259" s="20">
        <f>Data!AK259-Data!CR259</f>
        <v>-7.0000000000000007E-2</v>
      </c>
      <c r="AH259" s="20">
        <f>Data!AL259-Data!CS259</f>
        <v>21</v>
      </c>
      <c r="AI259" s="20">
        <f>Data!AM259-Data!CT259</f>
        <v>0.58000000000000007</v>
      </c>
      <c r="AJ259" s="20">
        <f>Data!AN259-Data!CU259</f>
        <v>-7.04</v>
      </c>
      <c r="AK259" s="20">
        <f>Data!AO259-Data!CV259</f>
        <v>4</v>
      </c>
      <c r="AL259" s="20">
        <f>Data!AP259-Data!CW259</f>
        <v>-51</v>
      </c>
      <c r="AM259" s="20">
        <f>Data!AQ259-Data!CX259</f>
        <v>13</v>
      </c>
      <c r="AN259" s="20">
        <f>Data!AR259-Data!CY259</f>
        <v>3.5999999999999976E-2</v>
      </c>
      <c r="AO259" s="20">
        <f>Data!AS259-Data!CZ259</f>
        <v>1</v>
      </c>
      <c r="AP259" s="20">
        <f>Data!AT259-Data!DA259</f>
        <v>3</v>
      </c>
      <c r="AQ259" s="20">
        <f>Data!AU259-Data!DB259</f>
        <v>1.0000000000000009E-3</v>
      </c>
      <c r="AR259" s="20">
        <f>Data!AV259-Data!DC259</f>
        <v>-51</v>
      </c>
      <c r="AS259" s="20">
        <f>Data!AW259-Data!DD259</f>
        <v>-77</v>
      </c>
      <c r="AT259" s="20">
        <f>Data!AX259-Data!DE259</f>
        <v>2.6000000000000023E-2</v>
      </c>
      <c r="AU259" s="20">
        <f>Data!AY259-Data!DF259</f>
        <v>20</v>
      </c>
      <c r="AV259" s="20">
        <f>Data!AZ259-Data!DG259</f>
        <v>2.8090909090909086</v>
      </c>
      <c r="AW259" s="20">
        <f>Data!BA259-Data!DH259</f>
        <v>-30</v>
      </c>
      <c r="AX259" s="20">
        <f>Data!BB259-Data!DI259</f>
        <v>0.49090909090909207</v>
      </c>
      <c r="AY259" s="20">
        <f>Data!BC259-Data!DJ259</f>
        <v>40</v>
      </c>
      <c r="AZ259" s="20">
        <f>Data!BD259-Data!DK259</f>
        <v>55</v>
      </c>
      <c r="BA259" s="20">
        <f>Data!BE259-Data!DL259</f>
        <v>7</v>
      </c>
      <c r="BB259" s="20">
        <f>Data!BF259-Data!DM259</f>
        <v>16</v>
      </c>
      <c r="BC259" s="20">
        <f>Data!BG259-Data!DN259</f>
        <v>-19</v>
      </c>
      <c r="BD259" s="20">
        <f>Data!BH259-Data!DO259</f>
        <v>9.1000000000000085</v>
      </c>
      <c r="BE259" s="20">
        <f>Data!BI259-Data!DP259</f>
        <v>1.5219999999999914</v>
      </c>
      <c r="BF259" s="20">
        <f>Data!BJ259-Data!DQ259</f>
        <v>7.6220000000000017</v>
      </c>
      <c r="BG259" s="20">
        <f>Data!BK259-Data!DR259</f>
        <v>0.1359999999999999</v>
      </c>
      <c r="BH259" s="20">
        <f>Data!BL259-Data!DS259</f>
        <v>2.8440000000000012</v>
      </c>
      <c r="BI259" s="20">
        <f>Data!BM259-Data!DT259</f>
        <v>0.41499999999999992</v>
      </c>
      <c r="BJ259" s="20">
        <f>Data!BN259-Data!DU259</f>
        <v>2.1999999999999993</v>
      </c>
      <c r="BK259" s="20">
        <f>Data!BO259-Data!DV259</f>
        <v>-5.5</v>
      </c>
      <c r="BL259" s="20">
        <f>Data!BP259-Data!DW259</f>
        <v>1.2000000000000002</v>
      </c>
      <c r="BM259" s="20">
        <f>Data!BQ259-Data!DX259</f>
        <v>6.6777777777777789</v>
      </c>
      <c r="BN259" s="20">
        <f>Data!BR259-Data!DY259</f>
        <v>-9.9999999999997868E-2</v>
      </c>
      <c r="BO259" s="20">
        <f>Data!BS259-Data!DZ259</f>
        <v>126</v>
      </c>
      <c r="BP259" s="20">
        <f>Data!BT259-Data!EA259</f>
        <v>-9.9999999999999978E-2</v>
      </c>
      <c r="BQ259" s="20">
        <f>Data!BU259-Data!EB259</f>
        <v>-5</v>
      </c>
      <c r="BR259" s="20">
        <f>Data!BV259-Data!EC259</f>
        <v>4</v>
      </c>
      <c r="BS259" s="20">
        <f>Data!BW259-Data!ED259</f>
        <v>-19</v>
      </c>
      <c r="BT259" s="20">
        <f>Data!BX259-Data!EE259</f>
        <v>17</v>
      </c>
      <c r="BU259" s="20">
        <f>Data!BY259-Data!EF259</f>
        <v>-26</v>
      </c>
      <c r="BV259" s="20">
        <f>Data!BZ259-Data!EG259</f>
        <v>-18</v>
      </c>
      <c r="BW259" s="20">
        <f>Data!CA259-Data!EH259</f>
        <v>0.5</v>
      </c>
      <c r="BX259" s="20">
        <f>Data!CB259-Data!EI259</f>
        <v>126</v>
      </c>
      <c r="BY259" s="20">
        <f>Data!CC259-Data!EJ259</f>
        <v>49</v>
      </c>
      <c r="BZ259" s="20">
        <f>Data!EK259</f>
        <v>10732.8</v>
      </c>
      <c r="CA259" s="20">
        <f>Data!EL259</f>
        <v>10394.429999999998</v>
      </c>
      <c r="CB259" s="20">
        <f>Data!EM259</f>
        <v>63.464399999999998</v>
      </c>
      <c r="CC259" s="20">
        <f>Data!EN259</f>
        <v>113.06666666666668</v>
      </c>
      <c r="CD259" s="20">
        <f>Data!EO259</f>
        <v>12.795200000000001</v>
      </c>
      <c r="CE259" s="20">
        <f>Data!EP259</f>
        <v>133.28100000000001</v>
      </c>
      <c r="CF259" s="50">
        <f>IF(ISBLANK(Data!EQ259), "", Data!EQ259)</f>
        <v>75</v>
      </c>
      <c r="CG259" s="50">
        <f>IF(ISBLANK(Data!ER259), "", Data!ER259)</f>
        <v>88</v>
      </c>
      <c r="CH259" s="61" t="str">
        <f>IF(ISBLANK(Data!ES259), "", Data!ES259)</f>
        <v>Nevada</v>
      </c>
      <c r="CI259" s="61">
        <f>IF(ISBLANK(Data!ET259), "", Data!ET259)</f>
        <v>163</v>
      </c>
    </row>
    <row r="260" spans="1:87" x14ac:dyDescent="0.45">
      <c r="A260" s="50">
        <f>IF(ISBLANK(Data!A260), "", Data!A260)</f>
        <v>45283</v>
      </c>
      <c r="B260" s="50" t="str">
        <f>IF(ISBLANK(Data!B260), "", Data!B260)</f>
        <v>Xavier</v>
      </c>
      <c r="C260" s="50">
        <f>IF(ISBLANK(Data!C260), "", Data!C260)</f>
        <v>360</v>
      </c>
      <c r="D260" s="50" t="str">
        <f>IF(ISBLANK(Data!D260), "", Data!D260)</f>
        <v>Seton Hall</v>
      </c>
      <c r="E260" s="50">
        <f>IF(ISBLANK(Data!E260), "", Data!E260)</f>
        <v>264</v>
      </c>
      <c r="F260" s="50" t="str">
        <f>IF(ISBLANK(Data!F260), "", Data!F260)</f>
        <v>N</v>
      </c>
      <c r="G260" s="50" t="str">
        <f>IF(ISBLANK(Data!G260), "", Data!G260)</f>
        <v>Xavier</v>
      </c>
      <c r="H260" s="50" t="str">
        <f>IF(ISBLANK(Data!H260), "", Data!H260)</f>
        <v>Seton Hall</v>
      </c>
      <c r="I260" s="50" t="str">
        <f>IF(ISBLANK(Data!I260), "", Data!I260)</f>
        <v>Xavier</v>
      </c>
      <c r="J260" s="50" t="str">
        <f>IF(ISBLANK(Data!J260), "", Data!J260)</f>
        <v>Seton Hall</v>
      </c>
      <c r="K260" s="50" t="str">
        <f>IF(ISBLANK(Data!K260), "", Data!K260)</f>
        <v>Xavier</v>
      </c>
      <c r="L260" s="50" t="str">
        <f>IF(ISBLANK(Data!L260), "", Data!L260)</f>
        <v>Seton Hall</v>
      </c>
      <c r="M260" s="50" t="str">
        <f>IF(ISBLANK(Data!M260), "", Data!M260)</f>
        <v>Xavier</v>
      </c>
      <c r="N260" s="50" t="str">
        <f>IF(ISBLANK(Data!N260), "", Data!N260)</f>
        <v>Seton Hall</v>
      </c>
      <c r="O260" s="50" t="str">
        <f>IF(ISBLANK(Data!O260), "", Data!O260)</f>
        <v>Xavier</v>
      </c>
      <c r="P260" s="50" t="str">
        <f>IF(ISBLANK(Data!P260), "", Data!P260)</f>
        <v>Seton Hall</v>
      </c>
      <c r="Q260" s="50" t="str">
        <f>IF(ISBLANK(Data!Q260), "", Data!Q260)</f>
        <v>Xavier</v>
      </c>
      <c r="R260" s="50" t="str">
        <f>IF(ISBLANK(Data!R260), "", Data!R260)</f>
        <v>Seton Hall</v>
      </c>
      <c r="S260" s="20">
        <f>Data!W260-Data!CD260</f>
        <v>-0.16666666666666696</v>
      </c>
      <c r="T260" s="20">
        <f>Data!X260-Data!CE260</f>
        <v>1.7199999999999989</v>
      </c>
      <c r="U260" s="20">
        <f>Data!Y260-Data!CF260</f>
        <v>-3.0999999999999943</v>
      </c>
      <c r="V260" s="20">
        <f>Data!Z260-Data!CG260</f>
        <v>-4.8999999999999915</v>
      </c>
      <c r="W260" s="20">
        <f>Data!AA260-Data!CH260</f>
        <v>4.2999999999999972</v>
      </c>
      <c r="X260" s="20">
        <f>Data!AB260-Data!CI260</f>
        <v>-0.125</v>
      </c>
      <c r="Y260" s="20">
        <f>Data!AC260-Data!CJ260</f>
        <v>4.25</v>
      </c>
      <c r="Z260" s="20">
        <f>Data!AD260-Data!CK260</f>
        <v>1.5</v>
      </c>
      <c r="AA260" s="20">
        <f>Data!AE260-Data!CL260</f>
        <v>-2.7000000000000028</v>
      </c>
      <c r="AB260" s="20">
        <f>Data!AF260-Data!CM260</f>
        <v>4.71</v>
      </c>
      <c r="AC260" s="20">
        <f>Data!AG260-Data!CN260</f>
        <v>-2.7000000000000028</v>
      </c>
      <c r="AD260" s="20">
        <f>Data!AH260-Data!CO260</f>
        <v>-5.3999999999999915</v>
      </c>
      <c r="AE260" s="20">
        <f>Data!AI260-Data!CP260</f>
        <v>6.0900000000000065E-2</v>
      </c>
      <c r="AF260" s="20">
        <f>Data!AJ260-Data!CQ260</f>
        <v>-0.9</v>
      </c>
      <c r="AG260" s="20">
        <f>Data!AK260-Data!CR260</f>
        <v>-7.5000000000000011E-2</v>
      </c>
      <c r="AH260" s="20">
        <f>Data!AL260-Data!CS260</f>
        <v>-25</v>
      </c>
      <c r="AI260" s="20">
        <f>Data!AM260-Data!CT260</f>
        <v>2.9000000000000004</v>
      </c>
      <c r="AJ260" s="20">
        <f>Data!AN260-Data!CU260</f>
        <v>5.32</v>
      </c>
      <c r="AK260" s="20">
        <f>Data!AO260-Data!CV260</f>
        <v>-2</v>
      </c>
      <c r="AL260" s="20">
        <f>Data!AP260-Data!CW260</f>
        <v>27</v>
      </c>
      <c r="AM260" s="20">
        <f>Data!AQ260-Data!CX260</f>
        <v>19</v>
      </c>
      <c r="AN260" s="20">
        <f>Data!AR260-Data!CY260</f>
        <v>-2.4999999999999967E-2</v>
      </c>
      <c r="AO260" s="20">
        <f>Data!AS260-Data!CZ260</f>
        <v>10</v>
      </c>
      <c r="AP260" s="20">
        <f>Data!AT260-Data!DA260</f>
        <v>21</v>
      </c>
      <c r="AQ260" s="20">
        <f>Data!AU260-Data!DB260</f>
        <v>1.5000000000000013E-2</v>
      </c>
      <c r="AR260" s="20">
        <f>Data!AV260-Data!DC260</f>
        <v>6</v>
      </c>
      <c r="AS260" s="20">
        <f>Data!AW260-Data!DD260</f>
        <v>23</v>
      </c>
      <c r="AT260" s="20">
        <f>Data!AX260-Data!DE260</f>
        <v>-4.3000000000000038E-2</v>
      </c>
      <c r="AU260" s="20">
        <f>Data!AY260-Data!DF260</f>
        <v>-18</v>
      </c>
      <c r="AV260" s="20">
        <f>Data!AZ260-Data!DG260</f>
        <v>-1.5</v>
      </c>
      <c r="AW260" s="20">
        <f>Data!BA260-Data!DH260</f>
        <v>32</v>
      </c>
      <c r="AX260" s="20">
        <f>Data!BB260-Data!DI260</f>
        <v>2.6666666666666714</v>
      </c>
      <c r="AY260" s="20">
        <f>Data!BC260-Data!DJ260</f>
        <v>47</v>
      </c>
      <c r="AZ260" s="20">
        <f>Data!BD260-Data!DK260</f>
        <v>-16</v>
      </c>
      <c r="BA260" s="20">
        <f>Data!BE260-Data!DL260</f>
        <v>2</v>
      </c>
      <c r="BB260" s="20">
        <f>Data!BF260-Data!DM260</f>
        <v>8</v>
      </c>
      <c r="BC260" s="20">
        <f>Data!BG260-Data!DN260</f>
        <v>14</v>
      </c>
      <c r="BD260" s="20">
        <f>Data!BH260-Data!DO260</f>
        <v>-0.19999999999998863</v>
      </c>
      <c r="BE260" s="20">
        <f>Data!BI260-Data!DP260</f>
        <v>2.25</v>
      </c>
      <c r="BF260" s="20">
        <f>Data!BJ260-Data!DQ260</f>
        <v>-2.4169999999999998</v>
      </c>
      <c r="BG260" s="20">
        <f>Data!BK260-Data!DR260</f>
        <v>0.246</v>
      </c>
      <c r="BH260" s="20">
        <f>Data!BL260-Data!DS260</f>
        <v>0.66699999999999982</v>
      </c>
      <c r="BI260" s="20">
        <f>Data!BM260-Data!DT260</f>
        <v>-0.13700000000000001</v>
      </c>
      <c r="BJ260" s="20">
        <f>Data!BN260-Data!DU260</f>
        <v>1.6999999999999993</v>
      </c>
      <c r="BK260" s="20">
        <f>Data!BO260-Data!DV260</f>
        <v>1.8999999999999986</v>
      </c>
      <c r="BL260" s="20">
        <f>Data!BP260-Data!DW260</f>
        <v>0.20000000000000018</v>
      </c>
      <c r="BM260" s="20">
        <f>Data!BQ260-Data!DX260</f>
        <v>-1.333333333333333</v>
      </c>
      <c r="BN260" s="20">
        <f>Data!BR260-Data!DY260</f>
        <v>1.1999999999999993</v>
      </c>
      <c r="BO260" s="20">
        <f>Data!BS260-Data!DZ260</f>
        <v>11</v>
      </c>
      <c r="BP260" s="20">
        <f>Data!BT260-Data!EA260</f>
        <v>-5.0000000000000044E-3</v>
      </c>
      <c r="BQ260" s="20">
        <f>Data!BU260-Data!EB260</f>
        <v>5</v>
      </c>
      <c r="BR260" s="20">
        <f>Data!BV260-Data!EC260</f>
        <v>-8</v>
      </c>
      <c r="BS260" s="20">
        <f>Data!BW260-Data!ED260</f>
        <v>-5</v>
      </c>
      <c r="BT260" s="20">
        <f>Data!BX260-Data!EE260</f>
        <v>49</v>
      </c>
      <c r="BU260" s="20">
        <f>Data!BY260-Data!EF260</f>
        <v>-25</v>
      </c>
      <c r="BV260" s="20">
        <f>Data!BZ260-Data!EG260</f>
        <v>-13</v>
      </c>
      <c r="BW260" s="20">
        <f>Data!CA260-Data!EH260</f>
        <v>4.2999999999999972</v>
      </c>
      <c r="BX260" s="20">
        <f>Data!CB260-Data!EI260</f>
        <v>10</v>
      </c>
      <c r="BY260" s="20">
        <f>Data!CC260-Data!EJ260</f>
        <v>-34</v>
      </c>
      <c r="BZ260" s="20">
        <f>Data!EK260</f>
        <v>10965.4</v>
      </c>
      <c r="CA260" s="20">
        <f>Data!EL260</f>
        <v>10727.97</v>
      </c>
      <c r="CB260" s="20">
        <f>Data!EM260</f>
        <v>107.25</v>
      </c>
      <c r="CC260" s="20">
        <f>Data!EN260</f>
        <v>85.303250000000006</v>
      </c>
      <c r="CD260" s="20">
        <f>Data!EO260</f>
        <v>13.136999999999999</v>
      </c>
      <c r="CE260" s="20">
        <f>Data!EP260</f>
        <v>138.84</v>
      </c>
      <c r="CF260" s="50">
        <f>IF(ISBLANK(Data!EQ260), "", Data!EQ260)</f>
        <v>74</v>
      </c>
      <c r="CG260" s="50">
        <f>IF(ISBLANK(Data!ER260), "", Data!ER260)</f>
        <v>54</v>
      </c>
      <c r="CH260" s="61" t="str">
        <f>IF(ISBLANK(Data!ES260), "", Data!ES260)</f>
        <v>Xavier</v>
      </c>
      <c r="CI260" s="61">
        <f>IF(ISBLANK(Data!ET260), "", Data!ET260)</f>
        <v>128</v>
      </c>
    </row>
    <row r="261" spans="1:87" x14ac:dyDescent="0.45">
      <c r="A261" s="50">
        <f>IF(ISBLANK(Data!A261), "", Data!A261)</f>
        <v>45283</v>
      </c>
      <c r="B261" s="50" t="str">
        <f>IF(ISBLANK(Data!B261), "", Data!B261)</f>
        <v>Florida Atlantic</v>
      </c>
      <c r="C261" s="50">
        <f>IF(ISBLANK(Data!C261), "", Data!C261)</f>
        <v>89</v>
      </c>
      <c r="D261" s="50" t="str">
        <f>IF(ISBLANK(Data!D261), "", Data!D261)</f>
        <v>Arizona</v>
      </c>
      <c r="E261" s="50">
        <f>IF(ISBLANK(Data!E261), "", Data!E261)</f>
        <v>11</v>
      </c>
      <c r="F261" s="50" t="str">
        <f>IF(ISBLANK(Data!F261), "", Data!F261)</f>
        <v>Y</v>
      </c>
      <c r="G261" s="50" t="str">
        <f>IF(ISBLANK(Data!G261), "", Data!G261)</f>
        <v>Florida Atlantic</v>
      </c>
      <c r="H261" s="50" t="str">
        <f>IF(ISBLANK(Data!H261), "", Data!H261)</f>
        <v>Arizona</v>
      </c>
      <c r="I261" s="50" t="str">
        <f>IF(ISBLANK(Data!I261), "", Data!I261)</f>
        <v>Florida Atlantic</v>
      </c>
      <c r="J261" s="50" t="str">
        <f>IF(ISBLANK(Data!J261), "", Data!J261)</f>
        <v>Arizona</v>
      </c>
      <c r="K261" s="50" t="str">
        <f>IF(ISBLANK(Data!K261), "", Data!K261)</f>
        <v>Florida Atlantic</v>
      </c>
      <c r="L261" s="50" t="str">
        <f>IF(ISBLANK(Data!L261), "", Data!L261)</f>
        <v>Arizona</v>
      </c>
      <c r="M261" s="50" t="str">
        <f>IF(ISBLANK(Data!M261), "", Data!M261)</f>
        <v>Fla Atlantic</v>
      </c>
      <c r="N261" s="50" t="str">
        <f>IF(ISBLANK(Data!N261), "", Data!N261)</f>
        <v>Arizona</v>
      </c>
      <c r="O261" s="50" t="str">
        <f>IF(ISBLANK(Data!O261), "", Data!O261)</f>
        <v>FAU</v>
      </c>
      <c r="P261" s="50" t="str">
        <f>IF(ISBLANK(Data!P261), "", Data!P261)</f>
        <v>Arizona</v>
      </c>
      <c r="Q261" s="50" t="str">
        <f>IF(ISBLANK(Data!Q261), "", Data!Q261)</f>
        <v>FAU</v>
      </c>
      <c r="R261" s="50" t="str">
        <f>IF(ISBLANK(Data!R261), "", Data!R261)</f>
        <v>Arizona</v>
      </c>
      <c r="S261" s="20">
        <f>Data!W261-Data!CD261</f>
        <v>-8.1818181818182012E-2</v>
      </c>
      <c r="T261" s="20">
        <f>Data!X261-Data!CE261</f>
        <v>-8.18</v>
      </c>
      <c r="U261" s="20">
        <f>Data!Y261-Data!CF261</f>
        <v>-1.0999999999999943</v>
      </c>
      <c r="V261" s="20">
        <f>Data!Z261-Data!CG261</f>
        <v>7.1000000000000085</v>
      </c>
      <c r="W261" s="20">
        <f>Data!AA261-Data!CH261</f>
        <v>-5.8999999999999915</v>
      </c>
      <c r="X261" s="20">
        <f>Data!AB261-Data!CI261</f>
        <v>-0.02</v>
      </c>
      <c r="Y261" s="20">
        <f>Data!AC261-Data!CJ261</f>
        <v>-2.37</v>
      </c>
      <c r="Z261" s="20">
        <f>Data!AD261-Data!CK261</f>
        <v>-2.4000000000000057</v>
      </c>
      <c r="AA261" s="20">
        <f>Data!AE261-Data!CL261</f>
        <v>0</v>
      </c>
      <c r="AB261" s="20">
        <f>Data!AF261-Data!CM261</f>
        <v>-2.37</v>
      </c>
      <c r="AC261" s="20">
        <f>Data!AG261-Data!CN261</f>
        <v>2</v>
      </c>
      <c r="AD261" s="20">
        <f>Data!AH261-Data!CO261</f>
        <v>5.5</v>
      </c>
      <c r="AE261" s="20">
        <f>Data!AI261-Data!CP261</f>
        <v>-2.8700000000000059E-2</v>
      </c>
      <c r="AF261" s="20">
        <f>Data!AJ261-Data!CQ261</f>
        <v>-1.4</v>
      </c>
      <c r="AG261" s="20">
        <f>Data!AK261-Data!CR261</f>
        <v>-0.15454545454545451</v>
      </c>
      <c r="AH261" s="20">
        <f>Data!AL261-Data!CS261</f>
        <v>-50</v>
      </c>
      <c r="AI261" s="20">
        <f>Data!AM261-Data!CT261</f>
        <v>-11.950000000000003</v>
      </c>
      <c r="AJ261" s="20">
        <f>Data!AN261-Data!CU261</f>
        <v>-2.71</v>
      </c>
      <c r="AK261" s="20">
        <f>Data!AO261-Data!CV261</f>
        <v>-5</v>
      </c>
      <c r="AL261" s="20">
        <f>Data!AP261-Data!CW261</f>
        <v>72</v>
      </c>
      <c r="AM261" s="20">
        <f>Data!AQ261-Data!CX261</f>
        <v>-4</v>
      </c>
      <c r="AN261" s="20">
        <f>Data!AR261-Data!CY261</f>
        <v>1.0000000000000009E-3</v>
      </c>
      <c r="AO261" s="20">
        <f>Data!AS261-Data!CZ261</f>
        <v>18</v>
      </c>
      <c r="AP261" s="20">
        <f>Data!AT261-Data!DA261</f>
        <v>43</v>
      </c>
      <c r="AQ261" s="20">
        <f>Data!AU261-Data!DB261</f>
        <v>7.0000000000000062E-3</v>
      </c>
      <c r="AR261" s="20">
        <f>Data!AV261-Data!DC261</f>
        <v>-21</v>
      </c>
      <c r="AS261" s="20">
        <f>Data!AW261-Data!DD261</f>
        <v>-10</v>
      </c>
      <c r="AT261" s="20">
        <f>Data!AX261-Data!DE261</f>
        <v>-5.8999999999999941E-2</v>
      </c>
      <c r="AU261" s="20">
        <f>Data!AY261-Data!DF261</f>
        <v>-14</v>
      </c>
      <c r="AV261" s="20">
        <f>Data!AZ261-Data!DG261</f>
        <v>-2.4727272727272727</v>
      </c>
      <c r="AW261" s="20">
        <f>Data!BA261-Data!DH261</f>
        <v>-32</v>
      </c>
      <c r="AX261" s="20">
        <f>Data!BB261-Data!DI261</f>
        <v>-6.9363636363636303</v>
      </c>
      <c r="AY261" s="20">
        <f>Data!BC261-Data!DJ261</f>
        <v>-36</v>
      </c>
      <c r="AZ261" s="20">
        <f>Data!BD261-Data!DK261</f>
        <v>-8</v>
      </c>
      <c r="BA261" s="20">
        <f>Data!BE261-Data!DL261</f>
        <v>-8</v>
      </c>
      <c r="BB261" s="20">
        <f>Data!BF261-Data!DM261</f>
        <v>0</v>
      </c>
      <c r="BC261" s="20">
        <f>Data!BG261-Data!DN261</f>
        <v>23</v>
      </c>
      <c r="BD261" s="20">
        <f>Data!BH261-Data!DO261</f>
        <v>-8.7999999999999972</v>
      </c>
      <c r="BE261" s="20">
        <f>Data!BI261-Data!DP261</f>
        <v>0.39099999999999113</v>
      </c>
      <c r="BF261" s="20">
        <f>Data!BJ261-Data!DQ261</f>
        <v>-9.2360000000000007</v>
      </c>
      <c r="BG261" s="20">
        <f>Data!BK261-Data!DR261</f>
        <v>-0.28099999999999992</v>
      </c>
      <c r="BH261" s="20">
        <f>Data!BL261-Data!DS261</f>
        <v>-1.1640000000000015</v>
      </c>
      <c r="BI261" s="20">
        <f>Data!BM261-Data!DT261</f>
        <v>-6.3000000000000056E-2</v>
      </c>
      <c r="BJ261" s="20">
        <f>Data!BN261-Data!DU261</f>
        <v>2</v>
      </c>
      <c r="BK261" s="20">
        <f>Data!BO261-Data!DV261</f>
        <v>-3.0999999999999979</v>
      </c>
      <c r="BL261" s="20">
        <f>Data!BP261-Data!DW261</f>
        <v>-1.0999999999999996</v>
      </c>
      <c r="BM261" s="20">
        <f>Data!BQ261-Data!DX261</f>
        <v>-1.6090909090909076</v>
      </c>
      <c r="BN261" s="20">
        <f>Data!BR261-Data!DY261</f>
        <v>0.59999999999999787</v>
      </c>
      <c r="BO261" s="20">
        <f>Data!BS261-Data!DZ261</f>
        <v>3</v>
      </c>
      <c r="BP261" s="20">
        <f>Data!BT261-Data!EA261</f>
        <v>-7.0000000000000062E-3</v>
      </c>
      <c r="BQ261" s="20">
        <f>Data!BU261-Data!EB261</f>
        <v>2</v>
      </c>
      <c r="BR261" s="20">
        <f>Data!BV261-Data!EC261</f>
        <v>6</v>
      </c>
      <c r="BS261" s="20">
        <f>Data!BW261-Data!ED261</f>
        <v>4</v>
      </c>
      <c r="BT261" s="20">
        <f>Data!BX261-Data!EE261</f>
        <v>17</v>
      </c>
      <c r="BU261" s="20">
        <f>Data!BY261-Data!EF261</f>
        <v>14</v>
      </c>
      <c r="BV261" s="20">
        <f>Data!BZ261-Data!EG261</f>
        <v>10</v>
      </c>
      <c r="BW261" s="20">
        <f>Data!CA261-Data!EH261</f>
        <v>8.1000000000000014</v>
      </c>
      <c r="BX261" s="20">
        <f>Data!CB261-Data!EI261</f>
        <v>2</v>
      </c>
      <c r="BY261" s="20">
        <f>Data!CC261-Data!EJ261</f>
        <v>6</v>
      </c>
      <c r="BZ261" s="20">
        <f>Data!EK261</f>
        <v>10496.16</v>
      </c>
      <c r="CA261" s="20">
        <f>Data!EL261</f>
        <v>11440.87</v>
      </c>
      <c r="CB261" s="20">
        <f>Data!EM261</f>
        <v>112.86919999999998</v>
      </c>
      <c r="CC261" s="20">
        <f>Data!EN261</f>
        <v>103.56363636363638</v>
      </c>
      <c r="CD261" s="20">
        <f>Data!EO261</f>
        <v>12.505999999999998</v>
      </c>
      <c r="CE261" s="20">
        <f>Data!EP261</f>
        <v>111.00300000000001</v>
      </c>
      <c r="CF261" s="50">
        <f>IF(ISBLANK(Data!EQ261), "", Data!EQ261)</f>
        <v>96</v>
      </c>
      <c r="CG261" s="50">
        <f>IF(ISBLANK(Data!ER261), "", Data!ER261)</f>
        <v>95</v>
      </c>
      <c r="CH261" s="61" t="str">
        <f>IF(ISBLANK(Data!ES261), "", Data!ES261)</f>
        <v>Florida Atlantic</v>
      </c>
      <c r="CI261" s="61">
        <f>IF(ISBLANK(Data!ET261), "", Data!ET261)</f>
        <v>191</v>
      </c>
    </row>
    <row r="262" spans="1:87" x14ac:dyDescent="0.45">
      <c r="A262" s="50">
        <f>IF(ISBLANK(Data!A262), "", Data!A262)</f>
        <v>45283</v>
      </c>
      <c r="B262" s="50" t="str">
        <f>IF(ISBLANK(Data!B262), "", Data!B262)</f>
        <v>Rutgers</v>
      </c>
      <c r="C262" s="50">
        <f>IF(ISBLANK(Data!C262), "", Data!C262)</f>
        <v>248</v>
      </c>
      <c r="D262" s="50" t="str">
        <f>IF(ISBLANK(Data!D262), "", Data!D262)</f>
        <v>Mississippi St.</v>
      </c>
      <c r="E262" s="50">
        <f>IF(ISBLANK(Data!E262), "", Data!E262)</f>
        <v>177</v>
      </c>
      <c r="F262" s="50" t="str">
        <f>IF(ISBLANK(Data!F262), "", Data!F262)</f>
        <v>N</v>
      </c>
      <c r="G262" s="50" t="str">
        <f>IF(ISBLANK(Data!G262), "", Data!G262)</f>
        <v>Rutgers</v>
      </c>
      <c r="H262" s="50" t="str">
        <f>IF(ISBLANK(Data!H262), "", Data!H262)</f>
        <v>Mississippi St.</v>
      </c>
      <c r="I262" s="50" t="str">
        <f>IF(ISBLANK(Data!I262), "", Data!I262)</f>
        <v>Rutgers</v>
      </c>
      <c r="J262" s="50" t="str">
        <f>IF(ISBLANK(Data!J262), "", Data!J262)</f>
        <v>Mississippi St.</v>
      </c>
      <c r="K262" s="50" t="str">
        <f>IF(ISBLANK(Data!K262), "", Data!K262)</f>
        <v>Rutgers</v>
      </c>
      <c r="L262" s="50" t="str">
        <f>IF(ISBLANK(Data!L262), "", Data!L262)</f>
        <v>Mississippi State</v>
      </c>
      <c r="M262" s="50" t="str">
        <f>IF(ISBLANK(Data!M262), "", Data!M262)</f>
        <v>Rutgers</v>
      </c>
      <c r="N262" s="50" t="str">
        <f>IF(ISBLANK(Data!N262), "", Data!N262)</f>
        <v>Miss State</v>
      </c>
      <c r="O262" s="50" t="str">
        <f>IF(ISBLANK(Data!O262), "", Data!O262)</f>
        <v>Rutgers</v>
      </c>
      <c r="P262" s="50" t="str">
        <f>IF(ISBLANK(Data!P262), "", Data!P262)</f>
        <v>Miss. St.</v>
      </c>
      <c r="Q262" s="50" t="str">
        <f>IF(ISBLANK(Data!Q262), "", Data!Q262)</f>
        <v>Rutgers</v>
      </c>
      <c r="R262" s="50" t="str">
        <f>IF(ISBLANK(Data!R262), "", Data!R262)</f>
        <v>Mississippi State</v>
      </c>
      <c r="S262" s="20">
        <f>Data!W262-Data!CD262</f>
        <v>-0.11818181818181805</v>
      </c>
      <c r="T262" s="20">
        <f>Data!X262-Data!CE262</f>
        <v>-6.1899999999999995</v>
      </c>
      <c r="U262" s="20">
        <f>Data!Y262-Data!CF262</f>
        <v>-6.2000000000000028</v>
      </c>
      <c r="V262" s="20">
        <f>Data!Z262-Data!CG262</f>
        <v>9.9999999999994316E-2</v>
      </c>
      <c r="W262" s="20">
        <f>Data!AA262-Data!CH262</f>
        <v>-1.2999999999999972</v>
      </c>
      <c r="X262" s="20">
        <f>Data!AB262-Data!CI262</f>
        <v>8.6999999999999994E-2</v>
      </c>
      <c r="Y262" s="20">
        <f>Data!AC262-Data!CJ262</f>
        <v>-0.34</v>
      </c>
      <c r="Z262" s="20">
        <f>Data!AD262-Data!CK262</f>
        <v>-0.29999999999999716</v>
      </c>
      <c r="AA262" s="20">
        <f>Data!AE262-Data!CL262</f>
        <v>9.9999999999994316E-2</v>
      </c>
      <c r="AB262" s="20">
        <f>Data!AF262-Data!CM262</f>
        <v>-2.79</v>
      </c>
      <c r="AC262" s="20">
        <f>Data!AG262-Data!CN262</f>
        <v>-7.2999999999999972</v>
      </c>
      <c r="AD262" s="20">
        <f>Data!AH262-Data!CO262</f>
        <v>-0.40000000000000568</v>
      </c>
      <c r="AE262" s="20">
        <f>Data!AI262-Data!CP262</f>
        <v>-0.11199999999999999</v>
      </c>
      <c r="AF262" s="20">
        <f>Data!AJ262-Data!CQ262</f>
        <v>-1.2999999999999998</v>
      </c>
      <c r="AG262" s="20">
        <f>Data!AK262-Data!CR262</f>
        <v>-0.12454545454545454</v>
      </c>
      <c r="AH262" s="20">
        <f>Data!AL262-Data!CS262</f>
        <v>-68</v>
      </c>
      <c r="AI262" s="20">
        <f>Data!AM262-Data!CT262</f>
        <v>-4.92</v>
      </c>
      <c r="AJ262" s="20">
        <f>Data!AN262-Data!CU262</f>
        <v>-0.12</v>
      </c>
      <c r="AK262" s="20">
        <f>Data!AO262-Data!CV262</f>
        <v>-145</v>
      </c>
      <c r="AL262" s="20">
        <f>Data!AP262-Data!CW262</f>
        <v>-84</v>
      </c>
      <c r="AM262" s="20">
        <f>Data!AQ262-Data!CX262</f>
        <v>-68</v>
      </c>
      <c r="AN262" s="20">
        <f>Data!AR262-Data!CY262</f>
        <v>-3.0000000000000027E-2</v>
      </c>
      <c r="AO262" s="20">
        <f>Data!AS262-Data!CZ262</f>
        <v>-23</v>
      </c>
      <c r="AP262" s="20">
        <f>Data!AT262-Data!DA262</f>
        <v>-80</v>
      </c>
      <c r="AQ262" s="20">
        <f>Data!AU262-Data!DB262</f>
        <v>8.0000000000000071E-3</v>
      </c>
      <c r="AR262" s="20">
        <f>Data!AV262-Data!DC262</f>
        <v>-26</v>
      </c>
      <c r="AS262" s="20">
        <f>Data!AW262-Data!DD262</f>
        <v>-15</v>
      </c>
      <c r="AT262" s="20">
        <f>Data!AX262-Data!DE262</f>
        <v>-6.7999999999999949E-2</v>
      </c>
      <c r="AU262" s="20">
        <f>Data!AY262-Data!DF262</f>
        <v>-17</v>
      </c>
      <c r="AV262" s="20">
        <f>Data!AZ262-Data!DG262</f>
        <v>-0.47272727272727266</v>
      </c>
      <c r="AW262" s="20">
        <f>Data!BA262-Data!DH262</f>
        <v>-68</v>
      </c>
      <c r="AX262" s="20">
        <f>Data!BB262-Data!DI262</f>
        <v>-2.7636363636363654</v>
      </c>
      <c r="AY262" s="20">
        <f>Data!BC262-Data!DJ262</f>
        <v>-44</v>
      </c>
      <c r="AZ262" s="20">
        <f>Data!BD262-Data!DK262</f>
        <v>-16</v>
      </c>
      <c r="BA262" s="20">
        <f>Data!BE262-Data!DL262</f>
        <v>24</v>
      </c>
      <c r="BB262" s="20">
        <f>Data!BF262-Data!DM262</f>
        <v>-26</v>
      </c>
      <c r="BC262" s="20">
        <f>Data!BG262-Data!DN262</f>
        <v>-20</v>
      </c>
      <c r="BD262" s="20">
        <f>Data!BH262-Data!DO262</f>
        <v>-6.9000000000000057</v>
      </c>
      <c r="BE262" s="20">
        <f>Data!BI262-Data!DP262</f>
        <v>-2.1000000000000014</v>
      </c>
      <c r="BF262" s="20">
        <f>Data!BJ262-Data!DQ262</f>
        <v>-4.8000000000000007</v>
      </c>
      <c r="BG262" s="20">
        <f>Data!BK262-Data!DR262</f>
        <v>-0.10099999999999998</v>
      </c>
      <c r="BH262" s="20">
        <f>Data!BL262-Data!DS262</f>
        <v>-1.3550000000000004</v>
      </c>
      <c r="BI262" s="20">
        <f>Data!BM262-Data!DT262</f>
        <v>1.3000000000000012E-2</v>
      </c>
      <c r="BJ262" s="20">
        <f>Data!BN262-Data!DU262</f>
        <v>-5.3999999999999986</v>
      </c>
      <c r="BK262" s="20">
        <f>Data!BO262-Data!DV262</f>
        <v>0.70000000000000284</v>
      </c>
      <c r="BL262" s="20">
        <f>Data!BP262-Data!DW262</f>
        <v>2.8000000000000003</v>
      </c>
      <c r="BM262" s="20">
        <f>Data!BQ262-Data!DX262</f>
        <v>-0.76363636363636367</v>
      </c>
      <c r="BN262" s="20">
        <f>Data!BR262-Data!DY262</f>
        <v>-0.30000000000000071</v>
      </c>
      <c r="BO262" s="20">
        <f>Data!BS262-Data!DZ262</f>
        <v>52</v>
      </c>
      <c r="BP262" s="20">
        <f>Data!BT262-Data!EA262</f>
        <v>-3.7999999999999923E-2</v>
      </c>
      <c r="BQ262" s="20">
        <f>Data!BU262-Data!EB262</f>
        <v>3</v>
      </c>
      <c r="BR262" s="20">
        <f>Data!BV262-Data!EC262</f>
        <v>34</v>
      </c>
      <c r="BS262" s="20">
        <f>Data!BW262-Data!ED262</f>
        <v>62</v>
      </c>
      <c r="BT262" s="20">
        <f>Data!BX262-Data!EE262</f>
        <v>25</v>
      </c>
      <c r="BU262" s="20">
        <f>Data!BY262-Data!EF262</f>
        <v>30</v>
      </c>
      <c r="BV262" s="20">
        <f>Data!BZ262-Data!EG262</f>
        <v>43</v>
      </c>
      <c r="BW262" s="20">
        <f>Data!CA262-Data!EH262</f>
        <v>33.299999999999997</v>
      </c>
      <c r="BX262" s="20">
        <f>Data!CB262-Data!EI262</f>
        <v>53</v>
      </c>
      <c r="BY262" s="20">
        <f>Data!CC262-Data!EJ262</f>
        <v>111</v>
      </c>
      <c r="BZ262" s="20">
        <f>Data!EK262</f>
        <v>9612.99</v>
      </c>
      <c r="CA262" s="20">
        <f>Data!EL262</f>
        <v>10198.719999999999</v>
      </c>
      <c r="CB262" s="20">
        <f>Data!EM262</f>
        <v>92.836363636363629</v>
      </c>
      <c r="CC262" s="20">
        <f>Data!EN262</f>
        <v>94.658000000000001</v>
      </c>
      <c r="CD262" s="20">
        <f>Data!EO262</f>
        <v>11.573</v>
      </c>
      <c r="CE262" s="20">
        <f>Data!EP262</f>
        <v>117.486</v>
      </c>
      <c r="CF262" s="50">
        <f>IF(ISBLANK(Data!EQ262), "", Data!EQ262)</f>
        <v>69</v>
      </c>
      <c r="CG262" s="50">
        <f>IF(ISBLANK(Data!ER262), "", Data!ER262)</f>
        <v>70</v>
      </c>
      <c r="CH262" s="61" t="str">
        <f>IF(ISBLANK(Data!ES262), "", Data!ES262)</f>
        <v>Mississippi St.</v>
      </c>
      <c r="CI262" s="61">
        <f>IF(ISBLANK(Data!ET262), "", Data!ET262)</f>
        <v>139</v>
      </c>
    </row>
    <row r="263" spans="1:87" x14ac:dyDescent="0.45">
      <c r="A263" s="50">
        <f>IF(ISBLANK(Data!A263), "", Data!A263)</f>
        <v>45283</v>
      </c>
      <c r="B263" s="50" t="str">
        <f>IF(ISBLANK(Data!B263), "", Data!B263)</f>
        <v>Portland</v>
      </c>
      <c r="C263" s="50">
        <f>IF(ISBLANK(Data!C263), "", Data!C263)</f>
        <v>232</v>
      </c>
      <c r="D263" s="50" t="str">
        <f>IF(ISBLANK(Data!D263), "", Data!D263)</f>
        <v>Massachusetts</v>
      </c>
      <c r="E263" s="50">
        <f>IF(ISBLANK(Data!E263), "", Data!E263)</f>
        <v>164</v>
      </c>
      <c r="F263" s="50" t="str">
        <f>IF(ISBLANK(Data!F263), "", Data!F263)</f>
        <v>Y</v>
      </c>
      <c r="G263" s="50" t="str">
        <f>IF(ISBLANK(Data!G263), "", Data!G263)</f>
        <v>Portland</v>
      </c>
      <c r="H263" s="50" t="str">
        <f>IF(ISBLANK(Data!H263), "", Data!H263)</f>
        <v>Massachusetts</v>
      </c>
      <c r="I263" s="50" t="str">
        <f>IF(ISBLANK(Data!I263), "", Data!I263)</f>
        <v>Portland</v>
      </c>
      <c r="J263" s="50" t="str">
        <f>IF(ISBLANK(Data!J263), "", Data!J263)</f>
        <v>Massachusetts</v>
      </c>
      <c r="K263" s="50" t="str">
        <f>IF(ISBLANK(Data!K263), "", Data!K263)</f>
        <v>Portland</v>
      </c>
      <c r="L263" s="50" t="str">
        <f>IF(ISBLANK(Data!L263), "", Data!L263)</f>
        <v>Massachusetts</v>
      </c>
      <c r="M263" s="50" t="str">
        <f>IF(ISBLANK(Data!M263), "", Data!M263)</f>
        <v>Portland</v>
      </c>
      <c r="N263" s="50" t="str">
        <f>IF(ISBLANK(Data!N263), "", Data!N263)</f>
        <v>U Mass</v>
      </c>
      <c r="O263" s="50" t="str">
        <f>IF(ISBLANK(Data!O263), "", Data!O263)</f>
        <v>Portland</v>
      </c>
      <c r="P263" s="50" t="str">
        <f>IF(ISBLANK(Data!P263), "", Data!P263)</f>
        <v>Massachusetts</v>
      </c>
      <c r="Q263" s="50" t="str">
        <f>IF(ISBLANK(Data!Q263), "", Data!Q263)</f>
        <v>Portland</v>
      </c>
      <c r="R263" s="50" t="str">
        <f>IF(ISBLANK(Data!R263), "", Data!R263)</f>
        <v>UMass</v>
      </c>
      <c r="S263" s="20">
        <f>Data!W263-Data!CD263</f>
        <v>-0.27142857142857096</v>
      </c>
      <c r="T263" s="20">
        <f>Data!X263-Data!CE263</f>
        <v>-11.73</v>
      </c>
      <c r="U263" s="20">
        <f>Data!Y263-Data!CF263</f>
        <v>-5.9000000000000057</v>
      </c>
      <c r="V263" s="20">
        <f>Data!Z263-Data!CG263</f>
        <v>5.7000000000000028</v>
      </c>
      <c r="W263" s="20">
        <f>Data!AA263-Data!CH263</f>
        <v>-1.8999999999999915</v>
      </c>
      <c r="X263" s="20">
        <f>Data!AB263-Data!CI263</f>
        <v>0.126</v>
      </c>
      <c r="Y263" s="20">
        <f>Data!AC263-Data!CJ263</f>
        <v>5.5200000000000005</v>
      </c>
      <c r="Z263" s="20">
        <f>Data!AD263-Data!CK263</f>
        <v>3.5</v>
      </c>
      <c r="AA263" s="20">
        <f>Data!AE263-Data!CL263</f>
        <v>-1.9000000000000057</v>
      </c>
      <c r="AB263" s="20">
        <f>Data!AF263-Data!CM263</f>
        <v>5.5200000000000005</v>
      </c>
      <c r="AC263" s="20">
        <f>Data!AG263-Data!CN263</f>
        <v>-1.7999999999999972</v>
      </c>
      <c r="AD263" s="20">
        <f>Data!AH263-Data!CO263</f>
        <v>6.1000000000000085</v>
      </c>
      <c r="AE263" s="20">
        <f>Data!AI263-Data!CP263</f>
        <v>-0.20980000000000004</v>
      </c>
      <c r="AF263" s="20">
        <f>Data!AJ263-Data!CQ263</f>
        <v>-3</v>
      </c>
      <c r="AG263" s="20">
        <f>Data!AK263-Data!CR263</f>
        <v>-0.23500000000000001</v>
      </c>
      <c r="AH263" s="20">
        <f>Data!AL263-Data!CS263</f>
        <v>-129</v>
      </c>
      <c r="AI263" s="20">
        <f>Data!AM263-Data!CT263</f>
        <v>-12.440000000000001</v>
      </c>
      <c r="AJ263" s="20">
        <f>Data!AN263-Data!CU263</f>
        <v>2.63</v>
      </c>
      <c r="AK263" s="20">
        <f>Data!AO263-Data!CV263</f>
        <v>237</v>
      </c>
      <c r="AL263" s="20">
        <f>Data!AP263-Data!CW263</f>
        <v>356</v>
      </c>
      <c r="AM263" s="20">
        <f>Data!AQ263-Data!CX263</f>
        <v>163</v>
      </c>
      <c r="AN263" s="20">
        <f>Data!AR263-Data!CY263</f>
        <v>6.0000000000000053E-3</v>
      </c>
      <c r="AO263" s="20">
        <f>Data!AS263-Data!CZ263</f>
        <v>33</v>
      </c>
      <c r="AP263" s="20">
        <f>Data!AT263-Data!DA263</f>
        <v>99</v>
      </c>
      <c r="AQ263" s="20">
        <f>Data!AU263-Data!DB263</f>
        <v>1.0000000000000009E-3</v>
      </c>
      <c r="AR263" s="20">
        <f>Data!AV263-Data!DC263</f>
        <v>48</v>
      </c>
      <c r="AS263" s="20">
        <f>Data!AW263-Data!DD263</f>
        <v>38</v>
      </c>
      <c r="AT263" s="20">
        <f>Data!AX263-Data!DE263</f>
        <v>9.1999999999999971E-2</v>
      </c>
      <c r="AU263" s="20">
        <f>Data!AY263-Data!DF263</f>
        <v>-9</v>
      </c>
      <c r="AV263" s="20">
        <f>Data!AZ263-Data!DG263</f>
        <v>-2.9000000000000004</v>
      </c>
      <c r="AW263" s="20">
        <f>Data!BA263-Data!DH263</f>
        <v>115</v>
      </c>
      <c r="AX263" s="20">
        <f>Data!BB263-Data!DI263</f>
        <v>3.6499999999999986</v>
      </c>
      <c r="AY263" s="20">
        <f>Data!BC263-Data!DJ263</f>
        <v>21</v>
      </c>
      <c r="AZ263" s="20">
        <f>Data!BD263-Data!DK263</f>
        <v>-13</v>
      </c>
      <c r="BA263" s="20">
        <f>Data!BE263-Data!DL263</f>
        <v>13</v>
      </c>
      <c r="BB263" s="20">
        <f>Data!BF263-Data!DM263</f>
        <v>81</v>
      </c>
      <c r="BC263" s="20">
        <f>Data!BG263-Data!DN263</f>
        <v>43</v>
      </c>
      <c r="BD263" s="20">
        <f>Data!BH263-Data!DO263</f>
        <v>-7.1999999999999886</v>
      </c>
      <c r="BE263" s="20">
        <f>Data!BI263-Data!DP263</f>
        <v>4.9570000000000078</v>
      </c>
      <c r="BF263" s="20">
        <f>Data!BJ263-Data!DQ263</f>
        <v>-12.129</v>
      </c>
      <c r="BG263" s="20">
        <f>Data!BK263-Data!DR263</f>
        <v>-0.6030000000000002</v>
      </c>
      <c r="BH263" s="20">
        <f>Data!BL263-Data!DS263</f>
        <v>2.7780000000000005</v>
      </c>
      <c r="BI263" s="20">
        <f>Data!BM263-Data!DT263</f>
        <v>-0.44999999999999996</v>
      </c>
      <c r="BJ263" s="20">
        <f>Data!BN263-Data!DU263</f>
        <v>0.29999999999999716</v>
      </c>
      <c r="BK263" s="20">
        <f>Data!BO263-Data!DV263</f>
        <v>-4.5</v>
      </c>
      <c r="BL263" s="20">
        <f>Data!BP263-Data!DW263</f>
        <v>0</v>
      </c>
      <c r="BM263" s="20">
        <f>Data!BQ263-Data!DX263</f>
        <v>-3.9401709401709404</v>
      </c>
      <c r="BN263" s="20">
        <f>Data!BR263-Data!DY263</f>
        <v>-2.8000000000000007</v>
      </c>
      <c r="BO263" s="20">
        <f>Data!BS263-Data!DZ263</f>
        <v>92</v>
      </c>
      <c r="BP263" s="20">
        <f>Data!BT263-Data!EA263</f>
        <v>-5.8000000000000052E-2</v>
      </c>
      <c r="BQ263" s="20">
        <f>Data!BU263-Data!EB263</f>
        <v>-17</v>
      </c>
      <c r="BR263" s="20">
        <f>Data!BV263-Data!EC263</f>
        <v>181</v>
      </c>
      <c r="BS263" s="20">
        <f>Data!BW263-Data!ED263</f>
        <v>105</v>
      </c>
      <c r="BT263" s="20">
        <f>Data!BX263-Data!EE263</f>
        <v>132</v>
      </c>
      <c r="BU263" s="20">
        <f>Data!BY263-Data!EF263</f>
        <v>149</v>
      </c>
      <c r="BV263" s="20">
        <f>Data!BZ263-Data!EG263</f>
        <v>110</v>
      </c>
      <c r="BW263" s="20">
        <f>Data!CA263-Data!EH263</f>
        <v>96.100000000000009</v>
      </c>
      <c r="BX263" s="20">
        <f>Data!CB263-Data!EI263</f>
        <v>105</v>
      </c>
      <c r="BY263" s="20">
        <f>Data!CC263-Data!EJ263</f>
        <v>71</v>
      </c>
      <c r="BZ263" s="20">
        <f>Data!EK263</f>
        <v>10795.05</v>
      </c>
      <c r="CA263" s="20">
        <f>Data!EL263</f>
        <v>12034</v>
      </c>
      <c r="CB263" s="20">
        <f>Data!EM263</f>
        <v>133.77777777777777</v>
      </c>
      <c r="CC263" s="20">
        <f>Data!EN263</f>
        <v>63.015846153846148</v>
      </c>
      <c r="CD263" s="20">
        <f>Data!EO263</f>
        <v>10.846</v>
      </c>
      <c r="CE263" s="20">
        <f>Data!EP263</f>
        <v>129.94</v>
      </c>
      <c r="CF263" s="50">
        <f>IF(ISBLANK(Data!EQ263), "", Data!EQ263)</f>
        <v>78</v>
      </c>
      <c r="CG263" s="50">
        <f>IF(ISBLANK(Data!ER263), "", Data!ER263)</f>
        <v>100</v>
      </c>
      <c r="CH263" s="61" t="str">
        <f>IF(ISBLANK(Data!ES263), "", Data!ES263)</f>
        <v>Massachusetts</v>
      </c>
      <c r="CI263" s="61">
        <f>IF(ISBLANK(Data!ET263), "", Data!ET263)</f>
        <v>178</v>
      </c>
    </row>
    <row r="264" spans="1:87" x14ac:dyDescent="0.45">
      <c r="A264" s="50">
        <f>IF(ISBLANK(Data!A264), "", Data!A264)</f>
        <v>45283</v>
      </c>
      <c r="B264" s="50" t="str">
        <f>IF(ISBLANK(Data!B264), "", Data!B264)</f>
        <v>Memphis</v>
      </c>
      <c r="C264" s="50">
        <f>IF(ISBLANK(Data!C264), "", Data!C264)</f>
        <v>166</v>
      </c>
      <c r="D264" s="50" t="str">
        <f>IF(ISBLANK(Data!D264), "", Data!D264)</f>
        <v>Vanderbilt</v>
      </c>
      <c r="E264" s="50">
        <f>IF(ISBLANK(Data!E264), "", Data!E264)</f>
        <v>336</v>
      </c>
      <c r="F264" s="50" t="str">
        <f>IF(ISBLANK(Data!F264), "", Data!F264)</f>
        <v>N</v>
      </c>
      <c r="G264" s="50" t="str">
        <f>IF(ISBLANK(Data!G264), "", Data!G264)</f>
        <v>Memphis</v>
      </c>
      <c r="H264" s="50" t="str">
        <f>IF(ISBLANK(Data!H264), "", Data!H264)</f>
        <v>Vanderbilt</v>
      </c>
      <c r="I264" s="50" t="str">
        <f>IF(ISBLANK(Data!I264), "", Data!I264)</f>
        <v>Memphis</v>
      </c>
      <c r="J264" s="50" t="str">
        <f>IF(ISBLANK(Data!J264), "", Data!J264)</f>
        <v>Vanderbilt</v>
      </c>
      <c r="K264" s="50" t="str">
        <f>IF(ISBLANK(Data!K264), "", Data!K264)</f>
        <v>Memphis</v>
      </c>
      <c r="L264" s="50" t="str">
        <f>IF(ISBLANK(Data!L264), "", Data!L264)</f>
        <v>Vanderbilt</v>
      </c>
      <c r="M264" s="50" t="str">
        <f>IF(ISBLANK(Data!M264), "", Data!M264)</f>
        <v>Memphis</v>
      </c>
      <c r="N264" s="50" t="str">
        <f>IF(ISBLANK(Data!N264), "", Data!N264)</f>
        <v>Vanderbilt</v>
      </c>
      <c r="O264" s="50" t="str">
        <f>IF(ISBLANK(Data!O264), "", Data!O264)</f>
        <v>Memphis</v>
      </c>
      <c r="P264" s="50" t="str">
        <f>IF(ISBLANK(Data!P264), "", Data!P264)</f>
        <v>Vanderbilt</v>
      </c>
      <c r="Q264" s="50" t="str">
        <f>IF(ISBLANK(Data!Q264), "", Data!Q264)</f>
        <v>Memphis</v>
      </c>
      <c r="R264" s="50" t="str">
        <f>IF(ISBLANK(Data!R264), "", Data!R264)</f>
        <v>Vanderbilt</v>
      </c>
      <c r="S264" s="20">
        <f>Data!W264-Data!CD264</f>
        <v>0.45454545454545403</v>
      </c>
      <c r="T264" s="20">
        <f>Data!X264-Data!CE264</f>
        <v>23.76</v>
      </c>
      <c r="U264" s="20">
        <f>Data!Y264-Data!CF264</f>
        <v>10.400000000000006</v>
      </c>
      <c r="V264" s="20">
        <f>Data!Z264-Data!CG264</f>
        <v>-13.400000000000006</v>
      </c>
      <c r="W264" s="20">
        <f>Data!AA264-Data!CH264</f>
        <v>7</v>
      </c>
      <c r="X264" s="20">
        <f>Data!AB264-Data!CI264</f>
        <v>8.4999999999999992E-2</v>
      </c>
      <c r="Y264" s="20">
        <f>Data!AC264-Data!CJ264</f>
        <v>14.370000000000001</v>
      </c>
      <c r="Z264" s="20">
        <f>Data!AD264-Data!CK264</f>
        <v>8.2999999999999972</v>
      </c>
      <c r="AA264" s="20">
        <f>Data!AE264-Data!CL264</f>
        <v>-6.0999999999999943</v>
      </c>
      <c r="AB264" s="20">
        <f>Data!AF264-Data!CM264</f>
        <v>14.370000000000001</v>
      </c>
      <c r="AC264" s="20">
        <f>Data!AG264-Data!CN264</f>
        <v>9.3000000000000114</v>
      </c>
      <c r="AD264" s="20">
        <f>Data!AH264-Data!CO264</f>
        <v>-11.5</v>
      </c>
      <c r="AE264" s="20">
        <f>Data!AI264-Data!CP264</f>
        <v>0.47749999999999998</v>
      </c>
      <c r="AF264" s="20">
        <f>Data!AJ264-Data!CQ264</f>
        <v>7.3000000000000007</v>
      </c>
      <c r="AG264" s="20">
        <f>Data!AK264-Data!CR264</f>
        <v>0.66363636363636369</v>
      </c>
      <c r="AH264" s="20">
        <f>Data!AL264-Data!CS264</f>
        <v>308</v>
      </c>
      <c r="AI264" s="20">
        <f>Data!AM264-Data!CT264</f>
        <v>20.350000000000001</v>
      </c>
      <c r="AJ264" s="20">
        <f>Data!AN264-Data!CU264</f>
        <v>9.2600000000000016</v>
      </c>
      <c r="AK264" s="20">
        <f>Data!AO264-Data!CV264</f>
        <v>127</v>
      </c>
      <c r="AL264" s="20">
        <f>Data!AP264-Data!CW264</f>
        <v>5</v>
      </c>
      <c r="AM264" s="20">
        <f>Data!AQ264-Data!CX264</f>
        <v>29</v>
      </c>
      <c r="AN264" s="20">
        <f>Data!AR264-Data!CY264</f>
        <v>0.06</v>
      </c>
      <c r="AO264" s="20">
        <f>Data!AS264-Data!CZ264</f>
        <v>11</v>
      </c>
      <c r="AP264" s="20">
        <f>Data!AT264-Data!DA264</f>
        <v>-11</v>
      </c>
      <c r="AQ264" s="20">
        <f>Data!AU264-Data!DB264</f>
        <v>5.5000000000000049E-2</v>
      </c>
      <c r="AR264" s="20">
        <f>Data!AV264-Data!DC264</f>
        <v>12</v>
      </c>
      <c r="AS264" s="20">
        <f>Data!AW264-Data!DD264</f>
        <v>7</v>
      </c>
      <c r="AT264" s="20">
        <f>Data!AX264-Data!DE264</f>
        <v>2.9000000000000026E-2</v>
      </c>
      <c r="AU264" s="20">
        <f>Data!AY264-Data!DF264</f>
        <v>-8</v>
      </c>
      <c r="AV264" s="20">
        <f>Data!AZ264-Data!DG264</f>
        <v>-0.72727272727272663</v>
      </c>
      <c r="AW264" s="20">
        <f>Data!BA264-Data!DH264</f>
        <v>5</v>
      </c>
      <c r="AX264" s="20">
        <f>Data!BB264-Data!DI264</f>
        <v>0.45454545454545325</v>
      </c>
      <c r="AY264" s="20">
        <f>Data!BC264-Data!DJ264</f>
        <v>28</v>
      </c>
      <c r="AZ264" s="20">
        <f>Data!BD264-Data!DK264</f>
        <v>32</v>
      </c>
      <c r="BA264" s="20">
        <f>Data!BE264-Data!DL264</f>
        <v>22</v>
      </c>
      <c r="BB264" s="20">
        <f>Data!BF264-Data!DM264</f>
        <v>24</v>
      </c>
      <c r="BC264" s="20">
        <f>Data!BG264-Data!DN264</f>
        <v>31</v>
      </c>
      <c r="BD264" s="20">
        <f>Data!BH264-Data!DO264</f>
        <v>11.600000000000009</v>
      </c>
      <c r="BE264" s="20">
        <f>Data!BI264-Data!DP264</f>
        <v>0.45400000000000773</v>
      </c>
      <c r="BF264" s="20">
        <f>Data!BJ264-Data!DQ264</f>
        <v>11.090999999999999</v>
      </c>
      <c r="BG264" s="20">
        <f>Data!BK264-Data!DR264</f>
        <v>3.6000000000000032E-2</v>
      </c>
      <c r="BH264" s="20">
        <f>Data!BL264-Data!DS264</f>
        <v>2.1819999999999986</v>
      </c>
      <c r="BI264" s="20">
        <f>Data!BM264-Data!DT264</f>
        <v>0.126</v>
      </c>
      <c r="BJ264" s="20">
        <f>Data!BN264-Data!DU264</f>
        <v>-1</v>
      </c>
      <c r="BK264" s="20">
        <f>Data!BO264-Data!DV264</f>
        <v>0.69999999999999929</v>
      </c>
      <c r="BL264" s="20">
        <f>Data!BP264-Data!DW264</f>
        <v>2</v>
      </c>
      <c r="BM264" s="20">
        <f>Data!BQ264-Data!DX264</f>
        <v>2.9090909090909092</v>
      </c>
      <c r="BN264" s="20">
        <f>Data!BR264-Data!DY264</f>
        <v>2.8000000000000007</v>
      </c>
      <c r="BO264" s="20">
        <f>Data!BS264-Data!DZ264</f>
        <v>-270</v>
      </c>
      <c r="BP264" s="20">
        <f>Data!BT264-Data!EA264</f>
        <v>0.25399999999999995</v>
      </c>
      <c r="BQ264" s="20">
        <f>Data!BU264-Data!EB264</f>
        <v>-3</v>
      </c>
      <c r="BR264" s="20">
        <f>Data!BV264-Data!EC264</f>
        <v>-265</v>
      </c>
      <c r="BS264" s="20">
        <f>Data!BW264-Data!ED264</f>
        <v>-154</v>
      </c>
      <c r="BT264" s="20">
        <f>Data!BX264-Data!EE264</f>
        <v>-278</v>
      </c>
      <c r="BU264" s="20">
        <f>Data!BY264-Data!EF264</f>
        <v>-196</v>
      </c>
      <c r="BV264" s="20">
        <f>Data!BZ264-Data!EG264</f>
        <v>-208</v>
      </c>
      <c r="BW264" s="20">
        <f>Data!CA264-Data!EH264</f>
        <v>-179.7</v>
      </c>
      <c r="BX264" s="20">
        <f>Data!CB264-Data!EI264</f>
        <v>-270</v>
      </c>
      <c r="BY264" s="20">
        <f>Data!CC264-Data!EJ264</f>
        <v>-225</v>
      </c>
      <c r="BZ264" s="20">
        <f>Data!EK264</f>
        <v>12258</v>
      </c>
      <c r="CA264" s="20">
        <f>Data!EL264</f>
        <v>9753.2599999999984</v>
      </c>
      <c r="CB264" s="20">
        <f>Data!EM264</f>
        <v>82.116272727272715</v>
      </c>
      <c r="CC264" s="20">
        <f>Data!EN264</f>
        <v>100.16445454545455</v>
      </c>
      <c r="CD264" s="20">
        <f>Data!EO264</f>
        <v>12.265700000000001</v>
      </c>
      <c r="CE264" s="20">
        <f>Data!EP264</f>
        <v>117.342</v>
      </c>
      <c r="CF264" s="50">
        <f>IF(ISBLANK(Data!EQ264), "", Data!EQ264)</f>
        <v>77</v>
      </c>
      <c r="CG264" s="50">
        <f>IF(ISBLANK(Data!ER264), "", Data!ER264)</f>
        <v>75</v>
      </c>
      <c r="CH264" s="61" t="str">
        <f>IF(ISBLANK(Data!ES264), "", Data!ES264)</f>
        <v>Memphis</v>
      </c>
      <c r="CI264" s="61">
        <f>IF(ISBLANK(Data!ET264), "", Data!ET264)</f>
        <v>152</v>
      </c>
    </row>
    <row r="265" spans="1:87" x14ac:dyDescent="0.45">
      <c r="A265" s="50">
        <f>IF(ISBLANK(Data!A265), "", Data!A265)</f>
        <v>45283</v>
      </c>
      <c r="B265" s="50" t="str">
        <f>IF(ISBLANK(Data!B265), "", Data!B265)</f>
        <v>DePaul</v>
      </c>
      <c r="C265" s="50">
        <f>IF(ISBLANK(Data!C265), "", Data!C265)</f>
        <v>70</v>
      </c>
      <c r="D265" s="50" t="str">
        <f>IF(ISBLANK(Data!D265), "", Data!D265)</f>
        <v>Villanova</v>
      </c>
      <c r="E265" s="50">
        <f>IF(ISBLANK(Data!E265), "", Data!E265)</f>
        <v>339</v>
      </c>
      <c r="F265" s="50" t="str">
        <f>IF(ISBLANK(Data!F265), "", Data!F265)</f>
        <v>N</v>
      </c>
      <c r="G265" s="50" t="str">
        <f>IF(ISBLANK(Data!G265), "", Data!G265)</f>
        <v>DePaul</v>
      </c>
      <c r="H265" s="50" t="str">
        <f>IF(ISBLANK(Data!H265), "", Data!H265)</f>
        <v>Villanova</v>
      </c>
      <c r="I265" s="50" t="str">
        <f>IF(ISBLANK(Data!I265), "", Data!I265)</f>
        <v>DePaul</v>
      </c>
      <c r="J265" s="50" t="str">
        <f>IF(ISBLANK(Data!J265), "", Data!J265)</f>
        <v>Villanova</v>
      </c>
      <c r="K265" s="50" t="str">
        <f>IF(ISBLANK(Data!K265), "", Data!K265)</f>
        <v>DePaul</v>
      </c>
      <c r="L265" s="50" t="str">
        <f>IF(ISBLANK(Data!L265), "", Data!L265)</f>
        <v>Villanova</v>
      </c>
      <c r="M265" s="50" t="str">
        <f>IF(ISBLANK(Data!M265), "", Data!M265)</f>
        <v>DePaul</v>
      </c>
      <c r="N265" s="50" t="str">
        <f>IF(ISBLANK(Data!N265), "", Data!N265)</f>
        <v>Villanova</v>
      </c>
      <c r="O265" s="50" t="str">
        <f>IF(ISBLANK(Data!O265), "", Data!O265)</f>
        <v>DePaul</v>
      </c>
      <c r="P265" s="50" t="str">
        <f>IF(ISBLANK(Data!P265), "", Data!P265)</f>
        <v>Villanova</v>
      </c>
      <c r="Q265" s="50" t="str">
        <f>IF(ISBLANK(Data!Q265), "", Data!Q265)</f>
        <v>DePaul</v>
      </c>
      <c r="R265" s="50" t="str">
        <f>IF(ISBLANK(Data!R265), "", Data!R265)</f>
        <v>Villanova</v>
      </c>
      <c r="S265" s="20">
        <f>Data!W265-Data!CD265</f>
        <v>-0.46666666666666695</v>
      </c>
      <c r="T265" s="20">
        <f>Data!X265-Data!CE265</f>
        <v>-21.76</v>
      </c>
      <c r="U265" s="20">
        <f>Data!Y265-Data!CF265</f>
        <v>-11.400000000000006</v>
      </c>
      <c r="V265" s="20">
        <f>Data!Z265-Data!CG265</f>
        <v>10.399999999999991</v>
      </c>
      <c r="W265" s="20">
        <f>Data!AA265-Data!CH265</f>
        <v>3.8999999999999915</v>
      </c>
      <c r="X265" s="20">
        <f>Data!AB265-Data!CI265</f>
        <v>1.4000000000000005E-2</v>
      </c>
      <c r="Y265" s="20">
        <f>Data!AC265-Data!CJ265</f>
        <v>-3.8</v>
      </c>
      <c r="Z265" s="20">
        <f>Data!AD265-Data!CK265</f>
        <v>-1.0999999999999943</v>
      </c>
      <c r="AA265" s="20">
        <f>Data!AE265-Data!CL265</f>
        <v>2.7999999999999972</v>
      </c>
      <c r="AB265" s="20">
        <f>Data!AF265-Data!CM265</f>
        <v>-1.9900000000000002</v>
      </c>
      <c r="AC265" s="20">
        <f>Data!AG265-Data!CN265</f>
        <v>-11.700000000000003</v>
      </c>
      <c r="AD265" s="20">
        <f>Data!AH265-Data!CO265</f>
        <v>10.400000000000006</v>
      </c>
      <c r="AE265" s="20">
        <f>Data!AI265-Data!CP265</f>
        <v>-0.48789999999999994</v>
      </c>
      <c r="AF265" s="20">
        <f>Data!AJ265-Data!CQ265</f>
        <v>-5.5</v>
      </c>
      <c r="AG265" s="20">
        <f>Data!AK265-Data!CR265</f>
        <v>-0.54166666666666663</v>
      </c>
      <c r="AH265" s="20">
        <f>Data!AL265-Data!CS265</f>
        <v>-277</v>
      </c>
      <c r="AI265" s="20">
        <f>Data!AM265-Data!CT265</f>
        <v>-14.98</v>
      </c>
      <c r="AJ265" s="20">
        <f>Data!AN265-Data!CU265</f>
        <v>0.74000000000000021</v>
      </c>
      <c r="AK265" s="20">
        <f>Data!AO265-Data!CV265</f>
        <v>-188</v>
      </c>
      <c r="AL265" s="20">
        <f>Data!AP265-Data!CW265</f>
        <v>-15</v>
      </c>
      <c r="AM265" s="20">
        <f>Data!AQ265-Data!CX265</f>
        <v>-180</v>
      </c>
      <c r="AN265" s="20">
        <f>Data!AR265-Data!CY265</f>
        <v>3.6999999999999977E-2</v>
      </c>
      <c r="AO265" s="20">
        <f>Data!AS265-Data!CZ265</f>
        <v>-41</v>
      </c>
      <c r="AP265" s="20">
        <f>Data!AT265-Data!DA265</f>
        <v>-153</v>
      </c>
      <c r="AQ265" s="20">
        <f>Data!AU265-Data!DB265</f>
        <v>4.0999999999999981E-2</v>
      </c>
      <c r="AR265" s="20">
        <f>Data!AV265-Data!DC265</f>
        <v>-41</v>
      </c>
      <c r="AS265" s="20">
        <f>Data!AW265-Data!DD265</f>
        <v>-31</v>
      </c>
      <c r="AT265" s="20">
        <f>Data!AX265-Data!DE265</f>
        <v>-7.7999999999999958E-2</v>
      </c>
      <c r="AU265" s="20">
        <f>Data!AY265-Data!DF265</f>
        <v>-61</v>
      </c>
      <c r="AV265" s="20">
        <f>Data!AZ265-Data!DG265</f>
        <v>-3.8333333333333339</v>
      </c>
      <c r="AW265" s="20">
        <f>Data!BA265-Data!DH265</f>
        <v>-141</v>
      </c>
      <c r="AX265" s="20">
        <f>Data!BB265-Data!DI265</f>
        <v>-6.466666666666665</v>
      </c>
      <c r="AY265" s="20">
        <f>Data!BC265-Data!DJ265</f>
        <v>5</v>
      </c>
      <c r="AZ265" s="20">
        <f>Data!BD265-Data!DK265</f>
        <v>-26</v>
      </c>
      <c r="BA265" s="20">
        <f>Data!BE265-Data!DL265</f>
        <v>18</v>
      </c>
      <c r="BB265" s="20">
        <f>Data!BF265-Data!DM265</f>
        <v>31</v>
      </c>
      <c r="BC265" s="20">
        <f>Data!BG265-Data!DN265</f>
        <v>-22</v>
      </c>
      <c r="BD265" s="20">
        <f>Data!BH265-Data!DO265</f>
        <v>-4.2999999999999972</v>
      </c>
      <c r="BE265" s="20">
        <f>Data!BI265-Data!DP265</f>
        <v>11.466999999999999</v>
      </c>
      <c r="BF265" s="20">
        <f>Data!BJ265-Data!DQ265</f>
        <v>-15.716999999999999</v>
      </c>
      <c r="BG265" s="20">
        <f>Data!BK265-Data!DR265</f>
        <v>-0.21200000000000008</v>
      </c>
      <c r="BH265" s="20">
        <f>Data!BL265-Data!DS265</f>
        <v>5.0500000000000007</v>
      </c>
      <c r="BI265" s="20">
        <f>Data!BM265-Data!DT265</f>
        <v>-0.30599999999999999</v>
      </c>
      <c r="BJ265" s="20">
        <f>Data!BN265-Data!DU265</f>
        <v>-9.5</v>
      </c>
      <c r="BK265" s="20">
        <f>Data!BO265-Data!DV265</f>
        <v>0.79999999999999716</v>
      </c>
      <c r="BL265" s="20">
        <f>Data!BP265-Data!DW265</f>
        <v>2.1999999999999997</v>
      </c>
      <c r="BM265" s="20">
        <f>Data!BQ265-Data!DX265</f>
        <v>-1.3833333333333329</v>
      </c>
      <c r="BN265" s="20">
        <f>Data!BR265-Data!DY265</f>
        <v>0.99999999999999822</v>
      </c>
      <c r="BO265" s="20">
        <f>Data!BS265-Data!DZ265</f>
        <v>191</v>
      </c>
      <c r="BP265" s="20">
        <f>Data!BT265-Data!EA265</f>
        <v>-0.13400000000000001</v>
      </c>
      <c r="BQ265" s="20">
        <f>Data!BU265-Data!EB265</f>
        <v>0</v>
      </c>
      <c r="BR265" s="20">
        <f>Data!BV265-Data!EC265</f>
        <v>227</v>
      </c>
      <c r="BS265" s="20">
        <f>Data!BW265-Data!ED265</f>
        <v>230</v>
      </c>
      <c r="BT265" s="20">
        <f>Data!BX265-Data!EE265</f>
        <v>261</v>
      </c>
      <c r="BU265" s="20">
        <f>Data!BY265-Data!EF265</f>
        <v>210</v>
      </c>
      <c r="BV265" s="20">
        <f>Data!BZ265-Data!EG265</f>
        <v>187</v>
      </c>
      <c r="BW265" s="20">
        <f>Data!CA265-Data!EH265</f>
        <v>183.60000000000002</v>
      </c>
      <c r="BX265" s="20">
        <f>Data!CB265-Data!EI265</f>
        <v>189</v>
      </c>
      <c r="BY265" s="20">
        <f>Data!CC265-Data!EJ265</f>
        <v>241</v>
      </c>
      <c r="BZ265" s="20">
        <f>Data!EK265</f>
        <v>9621.52</v>
      </c>
      <c r="CA265" s="20">
        <f>Data!EL265</f>
        <v>11876.3</v>
      </c>
      <c r="CB265" s="20">
        <f>Data!EM265</f>
        <v>90.033333333333331</v>
      </c>
      <c r="CC265" s="20">
        <f>Data!EN265</f>
        <v>45.825000000000003</v>
      </c>
      <c r="CD265" s="20">
        <f>Data!EO265</f>
        <v>13.739699999999997</v>
      </c>
      <c r="CE265" s="20">
        <f>Data!EP265</f>
        <v>140.38499999999999</v>
      </c>
      <c r="CF265" s="50">
        <f>IF(ISBLANK(Data!EQ265), "", Data!EQ265)</f>
        <v>48</v>
      </c>
      <c r="CG265" s="50">
        <f>IF(ISBLANK(Data!ER265), "", Data!ER265)</f>
        <v>84</v>
      </c>
      <c r="CH265" s="61" t="str">
        <f>IF(ISBLANK(Data!ES265), "", Data!ES265)</f>
        <v>Villanova</v>
      </c>
      <c r="CI265" s="61">
        <f>IF(ISBLANK(Data!ET265), "", Data!ET265)</f>
        <v>132</v>
      </c>
    </row>
    <row r="266" spans="1:87" x14ac:dyDescent="0.45">
      <c r="A266" s="50">
        <f>IF(ISBLANK(Data!A266), "", Data!A266)</f>
        <v>45283</v>
      </c>
      <c r="B266" s="50" t="str">
        <f>IF(ISBLANK(Data!B266), "", Data!B266)</f>
        <v>Connecticut</v>
      </c>
      <c r="C266" s="50">
        <f>IF(ISBLANK(Data!C266), "", Data!C266)</f>
        <v>60</v>
      </c>
      <c r="D266" s="50" t="str">
        <f>IF(ISBLANK(Data!D266), "", Data!D266)</f>
        <v>St. John's</v>
      </c>
      <c r="E266" s="50">
        <f>IF(ISBLANK(Data!E266), "", Data!E266)</f>
        <v>282</v>
      </c>
      <c r="F266" s="50" t="str">
        <f>IF(ISBLANK(Data!F266), "", Data!F266)</f>
        <v>N</v>
      </c>
      <c r="G266" s="50" t="str">
        <f>IF(ISBLANK(Data!G266), "", Data!G266)</f>
        <v>Connecticut</v>
      </c>
      <c r="H266" s="50" t="str">
        <f>IF(ISBLANK(Data!H266), "", Data!H266)</f>
        <v>St. John's</v>
      </c>
      <c r="I266" s="50" t="str">
        <f>IF(ISBLANK(Data!I266), "", Data!I266)</f>
        <v>Connecticut</v>
      </c>
      <c r="J266" s="50" t="str">
        <f>IF(ISBLANK(Data!J266), "", Data!J266)</f>
        <v>St. John's</v>
      </c>
      <c r="K266" s="50" t="str">
        <f>IF(ISBLANK(Data!K266), "", Data!K266)</f>
        <v>Connecticut</v>
      </c>
      <c r="L266" s="50" t="str">
        <f>IF(ISBLANK(Data!L266), "", Data!L266)</f>
        <v>St. John's NY</v>
      </c>
      <c r="M266" s="50" t="str">
        <f>IF(ISBLANK(Data!M266), "", Data!M266)</f>
        <v>Connecticut</v>
      </c>
      <c r="N266" s="50" t="str">
        <f>IF(ISBLANK(Data!N266), "", Data!N266)</f>
        <v>St Johns</v>
      </c>
      <c r="O266" s="50" t="str">
        <f>IF(ISBLANK(Data!O266), "", Data!O266)</f>
        <v>UConn</v>
      </c>
      <c r="P266" s="50" t="str">
        <f>IF(ISBLANK(Data!P266), "", Data!P266)</f>
        <v>St. John's</v>
      </c>
      <c r="Q266" s="50" t="str">
        <f>IF(ISBLANK(Data!Q266), "", Data!Q266)</f>
        <v>Connecticut</v>
      </c>
      <c r="R266" s="50" t="str">
        <f>IF(ISBLANK(Data!R266), "", Data!R266)</f>
        <v>Saint John's</v>
      </c>
      <c r="S266" s="20">
        <f>Data!W266-Data!CD266</f>
        <v>0.10606060606060708</v>
      </c>
      <c r="T266" s="20">
        <f>Data!X266-Data!CE266</f>
        <v>12.78</v>
      </c>
      <c r="U266" s="20">
        <f>Data!Y266-Data!CF266</f>
        <v>8</v>
      </c>
      <c r="V266" s="20">
        <f>Data!Z266-Data!CG266</f>
        <v>-4.7999999999999972</v>
      </c>
      <c r="W266" s="20">
        <f>Data!AA266-Data!CH266</f>
        <v>-5.5</v>
      </c>
      <c r="X266" s="20">
        <f>Data!AB266-Data!CI266</f>
        <v>-3.3000000000000002E-2</v>
      </c>
      <c r="Y266" s="20">
        <f>Data!AC266-Data!CJ266</f>
        <v>-2.0799999999999996</v>
      </c>
      <c r="Z266" s="20">
        <f>Data!AD266-Data!CK266</f>
        <v>-1.2999999999999972</v>
      </c>
      <c r="AA266" s="20">
        <f>Data!AE266-Data!CL266</f>
        <v>0.80000000000001137</v>
      </c>
      <c r="AB266" s="20">
        <f>Data!AF266-Data!CM266</f>
        <v>-3.62</v>
      </c>
      <c r="AC266" s="20">
        <f>Data!AG266-Data!CN266</f>
        <v>5.4000000000000057</v>
      </c>
      <c r="AD266" s="20">
        <f>Data!AH266-Data!CO266</f>
        <v>-3.4000000000000057</v>
      </c>
      <c r="AE266" s="20">
        <f>Data!AI266-Data!CP266</f>
        <v>8.7200000000000055E-2</v>
      </c>
      <c r="AF266" s="20">
        <f>Data!AJ266-Data!CQ266</f>
        <v>1.5</v>
      </c>
      <c r="AG266" s="20">
        <f>Data!AK266-Data!CR266</f>
        <v>0.12348484848484848</v>
      </c>
      <c r="AH266" s="20">
        <f>Data!AL266-Data!CS266</f>
        <v>61</v>
      </c>
      <c r="AI266" s="20">
        <f>Data!AM266-Data!CT266</f>
        <v>4.4399999999999995</v>
      </c>
      <c r="AJ266" s="20">
        <f>Data!AN266-Data!CU266</f>
        <v>-4.5599999999999996</v>
      </c>
      <c r="AK266" s="20">
        <f>Data!AO266-Data!CV266</f>
        <v>129</v>
      </c>
      <c r="AL266" s="20">
        <f>Data!AP266-Data!CW266</f>
        <v>10</v>
      </c>
      <c r="AM266" s="20">
        <f>Data!AQ266-Data!CX266</f>
        <v>-27</v>
      </c>
      <c r="AN266" s="20">
        <f>Data!AR266-Data!CY266</f>
        <v>5.3999999999999992E-2</v>
      </c>
      <c r="AO266" s="20">
        <f>Data!AS266-Data!CZ266</f>
        <v>11</v>
      </c>
      <c r="AP266" s="20">
        <f>Data!AT266-Data!DA266</f>
        <v>52</v>
      </c>
      <c r="AQ266" s="20">
        <f>Data!AU266-Data!DB266</f>
        <v>-2.4999999999999967E-2</v>
      </c>
      <c r="AR266" s="20">
        <f>Data!AV266-Data!DC266</f>
        <v>64</v>
      </c>
      <c r="AS266" s="20">
        <f>Data!AW266-Data!DD266</f>
        <v>79</v>
      </c>
      <c r="AT266" s="20">
        <f>Data!AX266-Data!DE266</f>
        <v>3.5000000000000031E-2</v>
      </c>
      <c r="AU266" s="20">
        <f>Data!AY266-Data!DF266</f>
        <v>-34</v>
      </c>
      <c r="AV266" s="20">
        <f>Data!AZ266-Data!DG266</f>
        <v>-4.257575757575756</v>
      </c>
      <c r="AW266" s="20">
        <f>Data!BA266-Data!DH266</f>
        <v>20</v>
      </c>
      <c r="AX266" s="20">
        <f>Data!BB266-Data!DI266</f>
        <v>-1.8030303030302974</v>
      </c>
      <c r="AY266" s="20">
        <f>Data!BC266-Data!DJ266</f>
        <v>27</v>
      </c>
      <c r="AZ266" s="20">
        <f>Data!BD266-Data!DK266</f>
        <v>-7</v>
      </c>
      <c r="BA266" s="20">
        <f>Data!BE266-Data!DL266</f>
        <v>6</v>
      </c>
      <c r="BB266" s="20">
        <f>Data!BF266-Data!DM266</f>
        <v>-15</v>
      </c>
      <c r="BC266" s="20">
        <f>Data!BG266-Data!DN266</f>
        <v>-8</v>
      </c>
      <c r="BD266" s="20">
        <f>Data!BH266-Data!DO266</f>
        <v>4.1000000000000085</v>
      </c>
      <c r="BE266" s="20">
        <f>Data!BI266-Data!DP266</f>
        <v>-4.9239999999999924</v>
      </c>
      <c r="BF266" s="20">
        <f>Data!BJ266-Data!DQ266</f>
        <v>9</v>
      </c>
      <c r="BG266" s="20">
        <f>Data!BK266-Data!DR266</f>
        <v>0.3839999999999999</v>
      </c>
      <c r="BH266" s="20">
        <f>Data!BL266-Data!DS266</f>
        <v>-2.302999999999999</v>
      </c>
      <c r="BI266" s="20">
        <f>Data!BM266-Data!DT266</f>
        <v>1.7000000000000015E-2</v>
      </c>
      <c r="BJ266" s="20">
        <f>Data!BN266-Data!DU266</f>
        <v>2.3999999999999986</v>
      </c>
      <c r="BK266" s="20">
        <f>Data!BO266-Data!DV266</f>
        <v>5.2999999999999989</v>
      </c>
      <c r="BL266" s="20">
        <f>Data!BP266-Data!DW266</f>
        <v>0.10000000000000053</v>
      </c>
      <c r="BM266" s="20">
        <f>Data!BQ266-Data!DX266</f>
        <v>-1.2272727272727275</v>
      </c>
      <c r="BN266" s="20">
        <f>Data!BR266-Data!DY266</f>
        <v>-2.1999999999999993</v>
      </c>
      <c r="BO266" s="20">
        <f>Data!BS266-Data!DZ266</f>
        <v>-58</v>
      </c>
      <c r="BP266" s="20">
        <f>Data!BT266-Data!EA266</f>
        <v>7.3999999999999955E-2</v>
      </c>
      <c r="BQ266" s="20">
        <f>Data!BU266-Data!EB266</f>
        <v>-7</v>
      </c>
      <c r="BR266" s="20">
        <f>Data!BV266-Data!EC266</f>
        <v>-48</v>
      </c>
      <c r="BS266" s="20">
        <f>Data!BW266-Data!ED266</f>
        <v>-33</v>
      </c>
      <c r="BT266" s="20">
        <f>Data!BX266-Data!EE266</f>
        <v>-55</v>
      </c>
      <c r="BU266" s="20">
        <f>Data!BY266-Data!EF266</f>
        <v>-45</v>
      </c>
      <c r="BV266" s="20">
        <f>Data!BZ266-Data!EG266</f>
        <v>-45</v>
      </c>
      <c r="BW266" s="20">
        <f>Data!CA266-Data!EH266</f>
        <v>-38.700000000000003</v>
      </c>
      <c r="BX266" s="20">
        <f>Data!CB266-Data!EI266</f>
        <v>-60</v>
      </c>
      <c r="BY266" s="20">
        <f>Data!CC266-Data!EJ266</f>
        <v>-75</v>
      </c>
      <c r="BZ266" s="20">
        <f>Data!EK266</f>
        <v>11951.46</v>
      </c>
      <c r="CA266" s="20">
        <f>Data!EL266</f>
        <v>10618.179999999998</v>
      </c>
      <c r="CB266" s="20">
        <f>Data!EM266</f>
        <v>79.845909090909089</v>
      </c>
      <c r="CC266" s="20">
        <f>Data!EN266</f>
        <v>82.134</v>
      </c>
      <c r="CD266" s="20">
        <f>Data!EO266</f>
        <v>11.3611</v>
      </c>
      <c r="CE266" s="20">
        <f>Data!EP266</f>
        <v>149.328</v>
      </c>
      <c r="CF266" s="50">
        <f>IF(ISBLANK(Data!EQ266), "", Data!EQ266)</f>
        <v>69</v>
      </c>
      <c r="CG266" s="50">
        <f>IF(ISBLANK(Data!ER266), "", Data!ER266)</f>
        <v>65</v>
      </c>
      <c r="CH266" s="61" t="str">
        <f>IF(ISBLANK(Data!ES266), "", Data!ES266)</f>
        <v>Connecticut</v>
      </c>
      <c r="CI266" s="61">
        <f>IF(ISBLANK(Data!ET266), "", Data!ET266)</f>
        <v>134</v>
      </c>
    </row>
    <row r="267" spans="1:87" x14ac:dyDescent="0.45">
      <c r="A267" s="50">
        <f>IF(ISBLANK(Data!A267), "", Data!A267)</f>
        <v>45283</v>
      </c>
      <c r="B267" s="50" t="str">
        <f>IF(ISBLANK(Data!B267), "", Data!B267)</f>
        <v>Southern Miss</v>
      </c>
      <c r="C267" s="50">
        <f>IF(ISBLANK(Data!C267), "", Data!C267)</f>
        <v>279</v>
      </c>
      <c r="D267" s="50" t="str">
        <f>IF(ISBLANK(Data!D267), "", Data!D267)</f>
        <v>Mississippi</v>
      </c>
      <c r="E267" s="50">
        <f>IF(ISBLANK(Data!E267), "", Data!E267)</f>
        <v>176</v>
      </c>
      <c r="F267" s="50" t="str">
        <f>IF(ISBLANK(Data!F267), "", Data!F267)</f>
        <v>Y</v>
      </c>
      <c r="G267" s="50" t="str">
        <f>IF(ISBLANK(Data!G267), "", Data!G267)</f>
        <v>Southern Miss</v>
      </c>
      <c r="H267" s="50" t="str">
        <f>IF(ISBLANK(Data!H267), "", Data!H267)</f>
        <v>Mississippi</v>
      </c>
      <c r="I267" s="50" t="str">
        <f>IF(ISBLANK(Data!I267), "", Data!I267)</f>
        <v>Southern Miss</v>
      </c>
      <c r="J267" s="50" t="str">
        <f>IF(ISBLANK(Data!J267), "", Data!J267)</f>
        <v>Mississippi</v>
      </c>
      <c r="K267" s="50" t="str">
        <f>IF(ISBLANK(Data!K267), "", Data!K267)</f>
        <v>Southern Mississippi</v>
      </c>
      <c r="L267" s="50" t="str">
        <f>IF(ISBLANK(Data!L267), "", Data!L267)</f>
        <v>Mississippi</v>
      </c>
      <c r="M267" s="50" t="str">
        <f>IF(ISBLANK(Data!M267), "", Data!M267)</f>
        <v>S Mississippi</v>
      </c>
      <c r="N267" s="50" t="str">
        <f>IF(ISBLANK(Data!N267), "", Data!N267)</f>
        <v>Mississippi</v>
      </c>
      <c r="O267" s="50" t="str">
        <f>IF(ISBLANK(Data!O267), "", Data!O267)</f>
        <v>So. Miss</v>
      </c>
      <c r="P267" s="50" t="str">
        <f>IF(ISBLANK(Data!P267), "", Data!P267)</f>
        <v>Ole Miss</v>
      </c>
      <c r="Q267" s="50" t="str">
        <f>IF(ISBLANK(Data!Q267), "", Data!Q267)</f>
        <v>Southern Miss</v>
      </c>
      <c r="R267" s="50" t="str">
        <f>IF(ISBLANK(Data!R267), "", Data!R267)</f>
        <v>Ole Miss</v>
      </c>
      <c r="S267" s="20">
        <f>Data!W267-Data!CD267</f>
        <v>-0.45454545454545503</v>
      </c>
      <c r="T267" s="20">
        <f>Data!X267-Data!CE267</f>
        <v>-13.14</v>
      </c>
      <c r="U267" s="20">
        <f>Data!Y267-Data!CF267</f>
        <v>-7.2000000000000028</v>
      </c>
      <c r="V267" s="20">
        <f>Data!Z267-Data!CG267</f>
        <v>5.7999999999999972</v>
      </c>
      <c r="W267" s="20">
        <f>Data!AA267-Data!CH267</f>
        <v>1.7999999999999972</v>
      </c>
      <c r="X267" s="20">
        <f>Data!AB267-Data!CI267</f>
        <v>-2.5000000000000008E-2</v>
      </c>
      <c r="Y267" s="20">
        <f>Data!AC267-Data!CJ267</f>
        <v>1.26</v>
      </c>
      <c r="Z267" s="20">
        <f>Data!AD267-Data!CK267</f>
        <v>2.7000000000000028</v>
      </c>
      <c r="AA267" s="20">
        <f>Data!AE267-Data!CL267</f>
        <v>1.2999999999999972</v>
      </c>
      <c r="AB267" s="20">
        <f>Data!AF267-Data!CM267</f>
        <v>1.26</v>
      </c>
      <c r="AC267" s="20">
        <f>Data!AG267-Data!CN267</f>
        <v>-7</v>
      </c>
      <c r="AD267" s="20">
        <f>Data!AH267-Data!CO267</f>
        <v>8.2000000000000028</v>
      </c>
      <c r="AE267" s="20">
        <f>Data!AI267-Data!CP267</f>
        <v>-0.37930000000000003</v>
      </c>
      <c r="AF267" s="20">
        <f>Data!AJ267-Data!CQ267</f>
        <v>-5.9</v>
      </c>
      <c r="AG267" s="20">
        <f>Data!AK267-Data!CR267</f>
        <v>-0.60909090909090913</v>
      </c>
      <c r="AH267" s="20">
        <f>Data!AL267-Data!CS267</f>
        <v>-273</v>
      </c>
      <c r="AI267" s="20">
        <f>Data!AM267-Data!CT267</f>
        <v>-16.099999999999998</v>
      </c>
      <c r="AJ267" s="20">
        <f>Data!AN267-Data!CU267</f>
        <v>-3.8200000000000003</v>
      </c>
      <c r="AK267" s="20">
        <f>Data!AO267-Data!CV267</f>
        <v>-54</v>
      </c>
      <c r="AL267" s="20">
        <f>Data!AP267-Data!CW267</f>
        <v>20</v>
      </c>
      <c r="AM267" s="20">
        <f>Data!AQ267-Data!CX267</f>
        <v>18</v>
      </c>
      <c r="AN267" s="20">
        <f>Data!AR267-Data!CY267</f>
        <v>-4.0000000000000036E-2</v>
      </c>
      <c r="AO267" s="20">
        <f>Data!AS267-Data!CZ267</f>
        <v>-13</v>
      </c>
      <c r="AP267" s="20">
        <f>Data!AT267-Data!DA267</f>
        <v>7</v>
      </c>
      <c r="AQ267" s="20">
        <f>Data!AU267-Data!DB267</f>
        <v>-7.2000000000000008E-2</v>
      </c>
      <c r="AR267" s="20">
        <f>Data!AV267-Data!DC267</f>
        <v>-5</v>
      </c>
      <c r="AS267" s="20">
        <f>Data!AW267-Data!DD267</f>
        <v>14</v>
      </c>
      <c r="AT267" s="20">
        <f>Data!AX267-Data!DE267</f>
        <v>-6.6999999999999948E-2</v>
      </c>
      <c r="AU267" s="20">
        <f>Data!AY267-Data!DF267</f>
        <v>32</v>
      </c>
      <c r="AV267" s="20">
        <f>Data!AZ267-Data!DG267</f>
        <v>5.737373737373737</v>
      </c>
      <c r="AW267" s="20">
        <f>Data!BA267-Data!DH267</f>
        <v>36</v>
      </c>
      <c r="AX267" s="20">
        <f>Data!BB267-Data!DI267</f>
        <v>11.81818181818182</v>
      </c>
      <c r="AY267" s="20">
        <f>Data!BC267-Data!DJ267</f>
        <v>-36</v>
      </c>
      <c r="AZ267" s="20">
        <f>Data!BD267-Data!DK267</f>
        <v>-11</v>
      </c>
      <c r="BA267" s="20">
        <f>Data!BE267-Data!DL267</f>
        <v>-26</v>
      </c>
      <c r="BB267" s="20">
        <f>Data!BF267-Data!DM267</f>
        <v>10</v>
      </c>
      <c r="BC267" s="20">
        <f>Data!BG267-Data!DN267</f>
        <v>40</v>
      </c>
      <c r="BD267" s="20">
        <f>Data!BH267-Data!DO267</f>
        <v>-4.9000000000000057</v>
      </c>
      <c r="BE267" s="20">
        <f>Data!BI267-Data!DP267</f>
        <v>1.8179999999999978</v>
      </c>
      <c r="BF267" s="20">
        <f>Data!BJ267-Data!DQ267</f>
        <v>-6.7279999999999998</v>
      </c>
      <c r="BG267" s="20">
        <f>Data!BK267-Data!DR267</f>
        <v>-0.39100000000000001</v>
      </c>
      <c r="BH267" s="20">
        <f>Data!BL267-Data!DS267</f>
        <v>0.90899999999999892</v>
      </c>
      <c r="BI267" s="20">
        <f>Data!BM267-Data!DT267</f>
        <v>-0.14799999999999991</v>
      </c>
      <c r="BJ267" s="20">
        <f>Data!BN267-Data!DU267</f>
        <v>0.59999999999999787</v>
      </c>
      <c r="BK267" s="20">
        <f>Data!BO267-Data!DV267</f>
        <v>1.3000000000000007</v>
      </c>
      <c r="BL267" s="20">
        <f>Data!BP267-Data!DW267</f>
        <v>-2.2999999999999998</v>
      </c>
      <c r="BM267" s="20">
        <f>Data!BQ267-Data!DX267</f>
        <v>-1</v>
      </c>
      <c r="BN267" s="20">
        <f>Data!BR267-Data!DY267</f>
        <v>3.5999999999999979</v>
      </c>
      <c r="BO267" s="20">
        <f>Data!BS267-Data!DZ267</f>
        <v>215</v>
      </c>
      <c r="BP267" s="20">
        <f>Data!BT267-Data!EA267</f>
        <v>-0.15699999999999997</v>
      </c>
      <c r="BQ267" s="20">
        <f>Data!BU267-Data!EB267</f>
        <v>22</v>
      </c>
      <c r="BR267" s="20">
        <f>Data!BV267-Data!EC267</f>
        <v>191</v>
      </c>
      <c r="BS267" s="20">
        <f>Data!BW267-Data!ED267</f>
        <v>101</v>
      </c>
      <c r="BT267" s="20">
        <f>Data!BX267-Data!EE267</f>
        <v>215</v>
      </c>
      <c r="BU267" s="20">
        <f>Data!BY267-Data!EF267</f>
        <v>170</v>
      </c>
      <c r="BV267" s="20">
        <f>Data!BZ267-Data!EG267</f>
        <v>140</v>
      </c>
      <c r="BW267" s="20">
        <f>Data!CA267-Data!EH267</f>
        <v>143.89999999999998</v>
      </c>
      <c r="BX267" s="20">
        <f>Data!CB267-Data!EI267</f>
        <v>217</v>
      </c>
      <c r="BY267" s="20">
        <f>Data!CC267-Data!EJ267</f>
        <v>110</v>
      </c>
      <c r="BZ267" s="20">
        <f>Data!EK267</f>
        <v>10271.1</v>
      </c>
      <c r="CA267" s="20">
        <f>Data!EL267</f>
        <v>11629.220000000001</v>
      </c>
      <c r="CB267" s="20">
        <f>Data!EM267</f>
        <v>106.36199999999999</v>
      </c>
      <c r="CC267" s="20">
        <f>Data!EN267</f>
        <v>87.272000000000006</v>
      </c>
      <c r="CD267" s="20">
        <f>Data!EO267</f>
        <v>13.2281</v>
      </c>
      <c r="CE267" s="20">
        <f>Data!EP267</f>
        <v>105.504</v>
      </c>
      <c r="CF267" s="50">
        <f>IF(ISBLANK(Data!EQ267), "", Data!EQ267)</f>
        <v>72</v>
      </c>
      <c r="CG267" s="50">
        <f>IF(ISBLANK(Data!ER267), "", Data!ER267)</f>
        <v>89</v>
      </c>
      <c r="CH267" s="61" t="str">
        <f>IF(ISBLANK(Data!ES267), "", Data!ES267)</f>
        <v>Mississippi</v>
      </c>
      <c r="CI267" s="61">
        <f>IF(ISBLANK(Data!ET267), "", Data!ET267)</f>
        <v>161</v>
      </c>
    </row>
    <row r="268" spans="1:87" x14ac:dyDescent="0.45">
      <c r="A268" s="50">
        <f>IF(ISBLANK(Data!A268), "", Data!A268)</f>
        <v>45283</v>
      </c>
      <c r="B268" s="50" t="str">
        <f>IF(ISBLANK(Data!B268), "", Data!B268)</f>
        <v>West Virginia</v>
      </c>
      <c r="C268" s="50">
        <f>IF(ISBLANK(Data!C268), "", Data!C268)</f>
        <v>348</v>
      </c>
      <c r="D268" s="50" t="str">
        <f>IF(ISBLANK(Data!D268), "", Data!D268)</f>
        <v>Toledo</v>
      </c>
      <c r="E268" s="50">
        <f>IF(ISBLANK(Data!E268), "", Data!E268)</f>
        <v>305</v>
      </c>
      <c r="F268" s="50" t="str">
        <f>IF(ISBLANK(Data!F268), "", Data!F268)</f>
        <v>N</v>
      </c>
      <c r="G268" s="50" t="str">
        <f>IF(ISBLANK(Data!G268), "", Data!G268)</f>
        <v>West Virginia</v>
      </c>
      <c r="H268" s="50" t="str">
        <f>IF(ISBLANK(Data!H268), "", Data!H268)</f>
        <v>Toledo</v>
      </c>
      <c r="I268" s="50" t="str">
        <f>IF(ISBLANK(Data!I268), "", Data!I268)</f>
        <v>West Virginia</v>
      </c>
      <c r="J268" s="50" t="str">
        <f>IF(ISBLANK(Data!J268), "", Data!J268)</f>
        <v>Toledo</v>
      </c>
      <c r="K268" s="50" t="str">
        <f>IF(ISBLANK(Data!K268), "", Data!K268)</f>
        <v>West Virginia</v>
      </c>
      <c r="L268" s="50" t="str">
        <f>IF(ISBLANK(Data!L268), "", Data!L268)</f>
        <v>Toledo</v>
      </c>
      <c r="M268" s="50" t="str">
        <f>IF(ISBLANK(Data!M268), "", Data!M268)</f>
        <v>W Virginia</v>
      </c>
      <c r="N268" s="50" t="str">
        <f>IF(ISBLANK(Data!N268), "", Data!N268)</f>
        <v>Toledo</v>
      </c>
      <c r="O268" s="50" t="str">
        <f>IF(ISBLANK(Data!O268), "", Data!O268)</f>
        <v>West Virginia</v>
      </c>
      <c r="P268" s="50" t="str">
        <f>IF(ISBLANK(Data!P268), "", Data!P268)</f>
        <v>Toledo</v>
      </c>
      <c r="Q268" s="50" t="str">
        <f>IF(ISBLANK(Data!Q268), "", Data!Q268)</f>
        <v>West Virginia</v>
      </c>
      <c r="R268" s="50" t="str">
        <f>IF(ISBLANK(Data!R268), "", Data!R268)</f>
        <v>Toledo</v>
      </c>
      <c r="S268" s="20">
        <f>Data!W268-Data!CD268</f>
        <v>-0.18181818181818099</v>
      </c>
      <c r="T268" s="20">
        <f>Data!X268-Data!CE268</f>
        <v>1.5699999999999998</v>
      </c>
      <c r="U268" s="20">
        <f>Data!Y268-Data!CF268</f>
        <v>-5.9000000000000057</v>
      </c>
      <c r="V268" s="20">
        <f>Data!Z268-Data!CG268</f>
        <v>-7.5</v>
      </c>
      <c r="W268" s="20">
        <f>Data!AA268-Data!CH268</f>
        <v>-3.2000000000000028</v>
      </c>
      <c r="X268" s="20">
        <f>Data!AB268-Data!CI268</f>
        <v>-0.10100000000000001</v>
      </c>
      <c r="Y268" s="20">
        <f>Data!AC268-Data!CJ268</f>
        <v>-0.79</v>
      </c>
      <c r="Z268" s="20">
        <f>Data!AD268-Data!CK268</f>
        <v>-2.7999999999999972</v>
      </c>
      <c r="AA268" s="20">
        <f>Data!AE268-Data!CL268</f>
        <v>-2</v>
      </c>
      <c r="AB268" s="20">
        <f>Data!AF268-Data!CM268</f>
        <v>-0.79</v>
      </c>
      <c r="AC268" s="20">
        <f>Data!AG268-Data!CN268</f>
        <v>-4.3999999999999915</v>
      </c>
      <c r="AD268" s="20">
        <f>Data!AH268-Data!CO268</f>
        <v>-8.5</v>
      </c>
      <c r="AE268" s="20">
        <f>Data!AI268-Data!CP268</f>
        <v>0.11449999999999994</v>
      </c>
      <c r="AF268" s="20">
        <f>Data!AJ268-Data!CQ268</f>
        <v>-2</v>
      </c>
      <c r="AG268" s="20">
        <f>Data!AK268-Data!CR268</f>
        <v>-0.18181818181818182</v>
      </c>
      <c r="AH268" s="20">
        <f>Data!AL268-Data!CS268</f>
        <v>-13</v>
      </c>
      <c r="AI268" s="20">
        <f>Data!AM268-Data!CT268</f>
        <v>-0.94</v>
      </c>
      <c r="AJ268" s="20">
        <f>Data!AN268-Data!CU268</f>
        <v>1.0600000000000005</v>
      </c>
      <c r="AK268" s="20">
        <f>Data!AO268-Data!CV268</f>
        <v>-144</v>
      </c>
      <c r="AL268" s="20">
        <f>Data!AP268-Data!CW268</f>
        <v>-122</v>
      </c>
      <c r="AM268" s="20">
        <f>Data!AQ268-Data!CX268</f>
        <v>-45</v>
      </c>
      <c r="AN268" s="20">
        <f>Data!AR268-Data!CY268</f>
        <v>-6.8000000000000005E-2</v>
      </c>
      <c r="AO268" s="20">
        <f>Data!AS268-Data!CZ268</f>
        <v>1</v>
      </c>
      <c r="AP268" s="20">
        <f>Data!AT268-Data!DA268</f>
        <v>40</v>
      </c>
      <c r="AQ268" s="20">
        <f>Data!AU268-Data!DB268</f>
        <v>-6.2E-2</v>
      </c>
      <c r="AR268" s="20">
        <f>Data!AV268-Data!DC268</f>
        <v>-19</v>
      </c>
      <c r="AS268" s="20">
        <f>Data!AW268-Data!DD268</f>
        <v>-11</v>
      </c>
      <c r="AT268" s="20">
        <f>Data!AX268-Data!DE268</f>
        <v>-4.9000000000000044E-2</v>
      </c>
      <c r="AU268" s="20">
        <f>Data!AY268-Data!DF268</f>
        <v>-3</v>
      </c>
      <c r="AV268" s="20">
        <f>Data!AZ268-Data!DG268</f>
        <v>-0.2727272727272716</v>
      </c>
      <c r="AW268" s="20">
        <f>Data!BA268-Data!DH268</f>
        <v>52</v>
      </c>
      <c r="AX268" s="20">
        <f>Data!BB268-Data!DI268</f>
        <v>4.7272727272727266</v>
      </c>
      <c r="AY268" s="20">
        <f>Data!BC268-Data!DJ268</f>
        <v>-16</v>
      </c>
      <c r="AZ268" s="20">
        <f>Data!BD268-Data!DK268</f>
        <v>-46</v>
      </c>
      <c r="BA268" s="20">
        <f>Data!BE268-Data!DL268</f>
        <v>14</v>
      </c>
      <c r="BB268" s="20">
        <f>Data!BF268-Data!DM268</f>
        <v>-6</v>
      </c>
      <c r="BC268" s="20">
        <f>Data!BG268-Data!DN268</f>
        <v>-25</v>
      </c>
      <c r="BD268" s="20">
        <f>Data!BH268-Data!DO268</f>
        <v>-13.100000000000009</v>
      </c>
      <c r="BE268" s="20">
        <f>Data!BI268-Data!DP268</f>
        <v>-11.090999999999994</v>
      </c>
      <c r="BF268" s="20">
        <f>Data!BJ268-Data!DQ268</f>
        <v>-2</v>
      </c>
      <c r="BG268" s="20">
        <f>Data!BK268-Data!DR268</f>
        <v>-7.1999999999999842E-2</v>
      </c>
      <c r="BH268" s="20">
        <f>Data!BL268-Data!DS268</f>
        <v>-0.54499999999999993</v>
      </c>
      <c r="BI268" s="20">
        <f>Data!BM268-Data!DT268</f>
        <v>-0.33600000000000002</v>
      </c>
      <c r="BJ268" s="20">
        <f>Data!BN268-Data!DU268</f>
        <v>3.6999999999999993</v>
      </c>
      <c r="BK268" s="20">
        <f>Data!BO268-Data!DV268</f>
        <v>-1</v>
      </c>
      <c r="BL268" s="20">
        <f>Data!BP268-Data!DW268</f>
        <v>1.2999999999999998</v>
      </c>
      <c r="BM268" s="20">
        <f>Data!BQ268-Data!DX268</f>
        <v>-4.1818181818181817</v>
      </c>
      <c r="BN268" s="20">
        <f>Data!BR268-Data!DY268</f>
        <v>-2.1999999999999993</v>
      </c>
      <c r="BO268" s="20">
        <f>Data!BS268-Data!DZ268</f>
        <v>80</v>
      </c>
      <c r="BP268" s="20">
        <f>Data!BT268-Data!EA268</f>
        <v>-4.8000000000000043E-2</v>
      </c>
      <c r="BQ268" s="20">
        <f>Data!BU268-Data!EB268</f>
        <v>-8</v>
      </c>
      <c r="BR268" s="20">
        <f>Data!BV268-Data!EC268</f>
        <v>55</v>
      </c>
      <c r="BS268" s="20">
        <f>Data!BW268-Data!ED268</f>
        <v>58</v>
      </c>
      <c r="BT268" s="20">
        <f>Data!BX268-Data!EE268</f>
        <v>95</v>
      </c>
      <c r="BU268" s="20">
        <f>Data!BY268-Data!EF268</f>
        <v>16</v>
      </c>
      <c r="BV268" s="20">
        <f>Data!BZ268-Data!EG268</f>
        <v>-21</v>
      </c>
      <c r="BW268" s="20">
        <f>Data!CA268-Data!EH268</f>
        <v>34.499999999999986</v>
      </c>
      <c r="BX268" s="20">
        <f>Data!CB268-Data!EI268</f>
        <v>79</v>
      </c>
      <c r="BY268" s="20">
        <f>Data!CC268-Data!EJ268</f>
        <v>148</v>
      </c>
      <c r="BZ268" s="20">
        <f>Data!EK268</f>
        <v>11283.06</v>
      </c>
      <c r="CA268" s="20">
        <f>Data!EL268</f>
        <v>11101.640000000001</v>
      </c>
      <c r="CB268" s="20">
        <f>Data!EM268</f>
        <v>90.912000000000006</v>
      </c>
      <c r="CC268" s="20">
        <f>Data!EN268</f>
        <v>45.470727272727274</v>
      </c>
      <c r="CD268" s="20">
        <f>Data!EO268</f>
        <v>10.2277</v>
      </c>
      <c r="CE268" s="20">
        <f>Data!EP268</f>
        <v>123.11999999999999</v>
      </c>
      <c r="CF268" s="50">
        <f>IF(ISBLANK(Data!EQ268), "", Data!EQ268)</f>
        <v>91</v>
      </c>
      <c r="CG268" s="50">
        <f>IF(ISBLANK(Data!ER268), "", Data!ER268)</f>
        <v>81</v>
      </c>
      <c r="CH268" s="61" t="str">
        <f>IF(ISBLANK(Data!ES268), "", Data!ES268)</f>
        <v>West Virginia</v>
      </c>
      <c r="CI268" s="61">
        <f>IF(ISBLANK(Data!ET268), "", Data!ET268)</f>
        <v>172</v>
      </c>
    </row>
    <row r="269" spans="1:87" x14ac:dyDescent="0.45">
      <c r="A269" s="50">
        <f>IF(ISBLANK(Data!A269), "", Data!A269)</f>
        <v>45283</v>
      </c>
      <c r="B269" s="50" t="str">
        <f>IF(ISBLANK(Data!B269), "", Data!B269)</f>
        <v>Rider</v>
      </c>
      <c r="C269" s="50">
        <f>IF(ISBLANK(Data!C269), "", Data!C269)</f>
        <v>246</v>
      </c>
      <c r="D269" s="50" t="str">
        <f>IF(ISBLANK(Data!D269), "", Data!D269)</f>
        <v>Penn</v>
      </c>
      <c r="E269" s="50">
        <f>IF(ISBLANK(Data!E269), "", Data!E269)</f>
        <v>228</v>
      </c>
      <c r="F269" s="50" t="str">
        <f>IF(ISBLANK(Data!F269), "", Data!F269)</f>
        <v>N</v>
      </c>
      <c r="G269" s="50" t="str">
        <f>IF(ISBLANK(Data!G269), "", Data!G269)</f>
        <v>Rider</v>
      </c>
      <c r="H269" s="50" t="str">
        <f>IF(ISBLANK(Data!H269), "", Data!H269)</f>
        <v>Penn</v>
      </c>
      <c r="I269" s="50" t="str">
        <f>IF(ISBLANK(Data!I269), "", Data!I269)</f>
        <v>Rider</v>
      </c>
      <c r="J269" s="50" t="str">
        <f>IF(ISBLANK(Data!J269), "", Data!J269)</f>
        <v>Penn</v>
      </c>
      <c r="K269" s="50" t="str">
        <f>IF(ISBLANK(Data!K269), "", Data!K269)</f>
        <v>Rider</v>
      </c>
      <c r="L269" s="50" t="str">
        <f>IF(ISBLANK(Data!L269), "", Data!L269)</f>
        <v>Pennsylvania</v>
      </c>
      <c r="M269" s="50" t="str">
        <f>IF(ISBLANK(Data!M269), "", Data!M269)</f>
        <v>Rider</v>
      </c>
      <c r="N269" s="50" t="str">
        <f>IF(ISBLANK(Data!N269), "", Data!N269)</f>
        <v>U Penn</v>
      </c>
      <c r="O269" s="50" t="str">
        <f>IF(ISBLANK(Data!O269), "", Data!O269)</f>
        <v>Rider</v>
      </c>
      <c r="P269" s="50" t="str">
        <f>IF(ISBLANK(Data!P269), "", Data!P269)</f>
        <v>Penn</v>
      </c>
      <c r="Q269" s="50" t="str">
        <f>IF(ISBLANK(Data!Q269), "", Data!Q269)</f>
        <v>Rider</v>
      </c>
      <c r="R269" s="50" t="str">
        <f>IF(ISBLANK(Data!R269), "", Data!R269)</f>
        <v>Penn</v>
      </c>
      <c r="S269" s="20">
        <f>Data!W269-Data!CD269</f>
        <v>-0.31060606060606005</v>
      </c>
      <c r="T269" s="20">
        <f>Data!X269-Data!CE269</f>
        <v>-6.32</v>
      </c>
      <c r="U269" s="20">
        <f>Data!Y269-Data!CF269</f>
        <v>-7.1000000000000085</v>
      </c>
      <c r="V269" s="20">
        <f>Data!Z269-Data!CG269</f>
        <v>-0.79999999999999716</v>
      </c>
      <c r="W269" s="20">
        <f>Data!AA269-Data!CH269</f>
        <v>2.6000000000000085</v>
      </c>
      <c r="X269" s="20">
        <f>Data!AB269-Data!CI269</f>
        <v>2.8000000000000004E-2</v>
      </c>
      <c r="Y269" s="20">
        <f>Data!AC269-Data!CJ269</f>
        <v>7.3599999999999994</v>
      </c>
      <c r="Z269" s="20">
        <f>Data!AD269-Data!CK269</f>
        <v>3</v>
      </c>
      <c r="AA269" s="20">
        <f>Data!AE269-Data!CL269</f>
        <v>-4.2999999999999972</v>
      </c>
      <c r="AB269" s="20">
        <f>Data!AF269-Data!CM269</f>
        <v>12.11</v>
      </c>
      <c r="AC269" s="20">
        <f>Data!AG269-Data!CN269</f>
        <v>-7.3999999999999915</v>
      </c>
      <c r="AD269" s="20">
        <f>Data!AH269-Data!CO269</f>
        <v>0.20000000000000284</v>
      </c>
      <c r="AE269" s="20">
        <f>Data!AI269-Data!CP269</f>
        <v>-0.19409999999999999</v>
      </c>
      <c r="AF269" s="20">
        <f>Data!AJ269-Data!CQ269</f>
        <v>-2.3999999999999995</v>
      </c>
      <c r="AG269" s="20">
        <f>Data!AK269-Data!CR269</f>
        <v>-0.24</v>
      </c>
      <c r="AH269" s="20">
        <f>Data!AL269-Data!CS269</f>
        <v>-111</v>
      </c>
      <c r="AI269" s="20">
        <f>Data!AM269-Data!CT269</f>
        <v>-11.53</v>
      </c>
      <c r="AJ269" s="20">
        <f>Data!AN269-Data!CU269</f>
        <v>-0.52999999999999992</v>
      </c>
      <c r="AK269" s="20">
        <f>Data!AO269-Data!CV269</f>
        <v>-187</v>
      </c>
      <c r="AL269" s="20">
        <f>Data!AP269-Data!CW269</f>
        <v>-24</v>
      </c>
      <c r="AM269" s="20">
        <f>Data!AQ269-Data!CX269</f>
        <v>-13</v>
      </c>
      <c r="AN269" s="20">
        <f>Data!AR269-Data!CY269</f>
        <v>-7.400000000000001E-2</v>
      </c>
      <c r="AO269" s="20">
        <f>Data!AS269-Data!CZ269</f>
        <v>-67</v>
      </c>
      <c r="AP269" s="20">
        <f>Data!AT269-Data!DA269</f>
        <v>-95</v>
      </c>
      <c r="AQ269" s="20">
        <f>Data!AU269-Data!DB269</f>
        <v>-0.13600000000000001</v>
      </c>
      <c r="AR269" s="20">
        <f>Data!AV269-Data!DC269</f>
        <v>-2</v>
      </c>
      <c r="AS269" s="20">
        <f>Data!AW269-Data!DD269</f>
        <v>-14</v>
      </c>
      <c r="AT269" s="20">
        <f>Data!AX269-Data!DE269</f>
        <v>3.3999999999999919E-2</v>
      </c>
      <c r="AU269" s="20">
        <f>Data!AY269-Data!DF269</f>
        <v>17</v>
      </c>
      <c r="AV269" s="20">
        <f>Data!AZ269-Data!DG269</f>
        <v>1.6999999999999993</v>
      </c>
      <c r="AW269" s="20">
        <f>Data!BA269-Data!DH269</f>
        <v>-1</v>
      </c>
      <c r="AX269" s="20">
        <f>Data!BB269-Data!DI269</f>
        <v>-0.10000000000000142</v>
      </c>
      <c r="AY269" s="20">
        <f>Data!BC269-Data!DJ269</f>
        <v>-74</v>
      </c>
      <c r="AZ269" s="20">
        <f>Data!BD269-Data!DK269</f>
        <v>-7</v>
      </c>
      <c r="BA269" s="20">
        <f>Data!BE269-Data!DL269</f>
        <v>5</v>
      </c>
      <c r="BB269" s="20">
        <f>Data!BF269-Data!DM269</f>
        <v>-7</v>
      </c>
      <c r="BC269" s="20">
        <f>Data!BG269-Data!DN269</f>
        <v>35</v>
      </c>
      <c r="BD269" s="20">
        <f>Data!BH269-Data!DO269</f>
        <v>-9.6000000000000085</v>
      </c>
      <c r="BE269" s="20">
        <f>Data!BI269-Data!DP269</f>
        <v>4.3179999999999978</v>
      </c>
      <c r="BF269" s="20">
        <f>Data!BJ269-Data!DQ269</f>
        <v>-13.932</v>
      </c>
      <c r="BG269" s="20">
        <f>Data!BK269-Data!DR269</f>
        <v>-0.45800000000000007</v>
      </c>
      <c r="BH269" s="20">
        <f>Data!BL269-Data!DS269</f>
        <v>0.47700000000000031</v>
      </c>
      <c r="BI269" s="20">
        <f>Data!BM269-Data!DT269</f>
        <v>-2.300000000000002E-2</v>
      </c>
      <c r="BJ269" s="20">
        <f>Data!BN269-Data!DU269</f>
        <v>-6.2999999999999972</v>
      </c>
      <c r="BK269" s="20">
        <f>Data!BO269-Data!DV269</f>
        <v>0.39999999999999858</v>
      </c>
      <c r="BL269" s="20">
        <f>Data!BP269-Data!DW269</f>
        <v>0.79999999999999982</v>
      </c>
      <c r="BM269" s="20">
        <f>Data!BQ269-Data!DX269</f>
        <v>-3.0303030303030276E-2</v>
      </c>
      <c r="BN269" s="20">
        <f>Data!BR269-Data!DY269</f>
        <v>4.5</v>
      </c>
      <c r="BO269" s="20">
        <f>Data!BS269-Data!DZ269</f>
        <v>16</v>
      </c>
      <c r="BP269" s="20">
        <f>Data!BT269-Data!EA269</f>
        <v>-1.0000000000000009E-2</v>
      </c>
      <c r="BQ269" s="20">
        <f>Data!BU269-Data!EB269</f>
        <v>16</v>
      </c>
      <c r="BR269" s="20">
        <f>Data!BV269-Data!EC269</f>
        <v>110</v>
      </c>
      <c r="BS269" s="20">
        <f>Data!BW269-Data!ED269</f>
        <v>103</v>
      </c>
      <c r="BT269" s="20">
        <f>Data!BX269-Data!EE269</f>
        <v>88</v>
      </c>
      <c r="BU269" s="20">
        <f>Data!BY269-Data!EF269</f>
        <v>123</v>
      </c>
      <c r="BV269" s="20">
        <f>Data!BZ269-Data!EG269</f>
        <v>90</v>
      </c>
      <c r="BW269" s="20">
        <f>Data!CA269-Data!EH269</f>
        <v>89.100000000000023</v>
      </c>
      <c r="BX269" s="20">
        <f>Data!CB269-Data!EI269</f>
        <v>52</v>
      </c>
      <c r="BY269" s="20">
        <f>Data!CC269-Data!EJ269</f>
        <v>150</v>
      </c>
      <c r="BZ269" s="20">
        <f>Data!EK269</f>
        <v>10932.699999999999</v>
      </c>
      <c r="CA269" s="20">
        <f>Data!EL269</f>
        <v>11620.68</v>
      </c>
      <c r="CB269" s="20">
        <f>Data!EM269</f>
        <v>84.846666666666678</v>
      </c>
      <c r="CC269" s="20">
        <f>Data!EN269</f>
        <v>81.295454545454547</v>
      </c>
      <c r="CD269" s="20">
        <f>Data!EO269</f>
        <v>12.633599999999999</v>
      </c>
      <c r="CE269" s="20">
        <f>Data!EP269</f>
        <v>121.79199999999999</v>
      </c>
      <c r="CF269" s="50">
        <f>IF(ISBLANK(Data!EQ269), "", Data!EQ269)</f>
        <v>73</v>
      </c>
      <c r="CG269" s="50">
        <f>IF(ISBLANK(Data!ER269), "", Data!ER269)</f>
        <v>77</v>
      </c>
      <c r="CH269" s="61" t="str">
        <f>IF(ISBLANK(Data!ES269), "", Data!ES269)</f>
        <v>Penn</v>
      </c>
      <c r="CI269" s="61">
        <f>IF(ISBLANK(Data!ET269), "", Data!ET269)</f>
        <v>150</v>
      </c>
    </row>
    <row r="270" spans="1:87" x14ac:dyDescent="0.45">
      <c r="A270" s="50">
        <f>IF(ISBLANK(Data!A270), "", Data!A270)</f>
        <v>45283</v>
      </c>
      <c r="B270" s="50" t="str">
        <f>IF(ISBLANK(Data!B270), "", Data!B270)</f>
        <v>Providence</v>
      </c>
      <c r="C270" s="50">
        <f>IF(ISBLANK(Data!C270), "", Data!C270)</f>
        <v>237</v>
      </c>
      <c r="D270" s="50" t="str">
        <f>IF(ISBLANK(Data!D270), "", Data!D270)</f>
        <v>Butler</v>
      </c>
      <c r="E270" s="50">
        <f>IF(ISBLANK(Data!E270), "", Data!E270)</f>
        <v>34</v>
      </c>
      <c r="F270" s="50" t="str">
        <f>IF(ISBLANK(Data!F270), "", Data!F270)</f>
        <v>N</v>
      </c>
      <c r="G270" s="50" t="str">
        <f>IF(ISBLANK(Data!G270), "", Data!G270)</f>
        <v>Providence</v>
      </c>
      <c r="H270" s="50" t="str">
        <f>IF(ISBLANK(Data!H270), "", Data!H270)</f>
        <v>Butler</v>
      </c>
      <c r="I270" s="50" t="str">
        <f>IF(ISBLANK(Data!I270), "", Data!I270)</f>
        <v>Providence</v>
      </c>
      <c r="J270" s="50" t="str">
        <f>IF(ISBLANK(Data!J270), "", Data!J270)</f>
        <v>Butler</v>
      </c>
      <c r="K270" s="50" t="str">
        <f>IF(ISBLANK(Data!K270), "", Data!K270)</f>
        <v>Providence</v>
      </c>
      <c r="L270" s="50" t="str">
        <f>IF(ISBLANK(Data!L270), "", Data!L270)</f>
        <v>Butler</v>
      </c>
      <c r="M270" s="50" t="str">
        <f>IF(ISBLANK(Data!M270), "", Data!M270)</f>
        <v>Providence</v>
      </c>
      <c r="N270" s="50" t="str">
        <f>IF(ISBLANK(Data!N270), "", Data!N270)</f>
        <v>Butler</v>
      </c>
      <c r="O270" s="50" t="str">
        <f>IF(ISBLANK(Data!O270), "", Data!O270)</f>
        <v>Providence</v>
      </c>
      <c r="P270" s="50" t="str">
        <f>IF(ISBLANK(Data!P270), "", Data!P270)</f>
        <v>Butler</v>
      </c>
      <c r="Q270" s="50" t="str">
        <f>IF(ISBLANK(Data!Q270), "", Data!Q270)</f>
        <v>Providence</v>
      </c>
      <c r="R270" s="50" t="str">
        <f>IF(ISBLANK(Data!R270), "", Data!R270)</f>
        <v>Butler</v>
      </c>
      <c r="S270" s="20">
        <f>Data!W270-Data!CD270</f>
        <v>0</v>
      </c>
      <c r="T270" s="20">
        <f>Data!X270-Data!CE270</f>
        <v>2.33</v>
      </c>
      <c r="U270" s="20">
        <f>Data!Y270-Data!CF270</f>
        <v>-5.5</v>
      </c>
      <c r="V270" s="20">
        <f>Data!Z270-Data!CG270</f>
        <v>-7.9000000000000057</v>
      </c>
      <c r="W270" s="20">
        <f>Data!AA270-Data!CH270</f>
        <v>0.90000000000000568</v>
      </c>
      <c r="X270" s="20">
        <f>Data!AB270-Data!CI270</f>
        <v>-2.3E-2</v>
      </c>
      <c r="Y270" s="20">
        <f>Data!AC270-Data!CJ270</f>
        <v>-1</v>
      </c>
      <c r="Z270" s="20">
        <f>Data!AD270-Data!CK270</f>
        <v>-1.2000000000000028</v>
      </c>
      <c r="AA270" s="20">
        <f>Data!AE270-Data!CL270</f>
        <v>-0.20000000000000284</v>
      </c>
      <c r="AB270" s="20">
        <f>Data!AF270-Data!CM270</f>
        <v>-3.9</v>
      </c>
      <c r="AC270" s="20">
        <f>Data!AG270-Data!CN270</f>
        <v>-4.7999999999999972</v>
      </c>
      <c r="AD270" s="20">
        <f>Data!AH270-Data!CO270</f>
        <v>-7.2000000000000028</v>
      </c>
      <c r="AE270" s="20">
        <f>Data!AI270-Data!CP270</f>
        <v>5.2100000000000035E-2</v>
      </c>
      <c r="AF270" s="20">
        <f>Data!AJ270-Data!CQ270</f>
        <v>0</v>
      </c>
      <c r="AG270" s="20">
        <f>Data!AK270-Data!CR270</f>
        <v>-7.5757575757575829E-3</v>
      </c>
      <c r="AH270" s="20">
        <f>Data!AL270-Data!CS270</f>
        <v>15</v>
      </c>
      <c r="AI270" s="20">
        <f>Data!AM270-Data!CT270</f>
        <v>-3.1100000000000012</v>
      </c>
      <c r="AJ270" s="20">
        <f>Data!AN270-Data!CU270</f>
        <v>-1.35</v>
      </c>
      <c r="AK270" s="20">
        <f>Data!AO270-Data!CV270</f>
        <v>-113</v>
      </c>
      <c r="AL270" s="20">
        <f>Data!AP270-Data!CW270</f>
        <v>-79</v>
      </c>
      <c r="AM270" s="20">
        <f>Data!AQ270-Data!CX270</f>
        <v>-78</v>
      </c>
      <c r="AN270" s="20">
        <f>Data!AR270-Data!CY270</f>
        <v>-1.3000000000000012E-2</v>
      </c>
      <c r="AO270" s="20">
        <f>Data!AS270-Data!CZ270</f>
        <v>-3</v>
      </c>
      <c r="AP270" s="20">
        <f>Data!AT270-Data!DA270</f>
        <v>10</v>
      </c>
      <c r="AQ270" s="20">
        <f>Data!AU270-Data!DB270</f>
        <v>-2.1999999999999964E-2</v>
      </c>
      <c r="AR270" s="20">
        <f>Data!AV270-Data!DC270</f>
        <v>-18</v>
      </c>
      <c r="AS270" s="20">
        <f>Data!AW270-Data!DD270</f>
        <v>7</v>
      </c>
      <c r="AT270" s="20">
        <f>Data!AX270-Data!DE270</f>
        <v>-0.10500000000000009</v>
      </c>
      <c r="AU270" s="20">
        <f>Data!AY270-Data!DF270</f>
        <v>-18</v>
      </c>
      <c r="AV270" s="20">
        <f>Data!AZ270-Data!DG270</f>
        <v>-2.462121212121211</v>
      </c>
      <c r="AW270" s="20">
        <f>Data!BA270-Data!DH270</f>
        <v>-3</v>
      </c>
      <c r="AX270" s="20">
        <f>Data!BB270-Data!DI270</f>
        <v>-3.7272727272727266</v>
      </c>
      <c r="AY270" s="20">
        <f>Data!BC270-Data!DJ270</f>
        <v>-21</v>
      </c>
      <c r="AZ270" s="20">
        <f>Data!BD270-Data!DK270</f>
        <v>-5</v>
      </c>
      <c r="BA270" s="20">
        <f>Data!BE270-Data!DL270</f>
        <v>21</v>
      </c>
      <c r="BB270" s="20">
        <f>Data!BF270-Data!DM270</f>
        <v>40</v>
      </c>
      <c r="BC270" s="20">
        <f>Data!BG270-Data!DN270</f>
        <v>37</v>
      </c>
      <c r="BD270" s="20">
        <f>Data!BH270-Data!DO270</f>
        <v>-9.3999999999999915</v>
      </c>
      <c r="BE270" s="20">
        <f>Data!BI270-Data!DP270</f>
        <v>-6.5829999999999984</v>
      </c>
      <c r="BF270" s="20">
        <f>Data!BJ270-Data!DQ270</f>
        <v>-2.8330000000000002</v>
      </c>
      <c r="BG270" s="20">
        <f>Data!BK270-Data!DR270</f>
        <v>-0.46100000000000008</v>
      </c>
      <c r="BH270" s="20">
        <f>Data!BL270-Data!DS270</f>
        <v>3.3330000000000002</v>
      </c>
      <c r="BI270" s="20">
        <f>Data!BM270-Data!DT270</f>
        <v>-0.16799999999999998</v>
      </c>
      <c r="BJ270" s="20">
        <f>Data!BN270-Data!DU270</f>
        <v>0.80000000000000071</v>
      </c>
      <c r="BK270" s="20">
        <f>Data!BO270-Data!DV270</f>
        <v>0.60000000000000142</v>
      </c>
      <c r="BL270" s="20">
        <f>Data!BP270-Data!DW270</f>
        <v>1.7000000000000002</v>
      </c>
      <c r="BM270" s="20">
        <f>Data!BQ270-Data!DX270</f>
        <v>-0.41666666666666607</v>
      </c>
      <c r="BN270" s="20">
        <f>Data!BR270-Data!DY270</f>
        <v>3.0999999999999996</v>
      </c>
      <c r="BO270" s="20">
        <f>Data!BS270-Data!DZ270</f>
        <v>-4</v>
      </c>
      <c r="BP270" s="20">
        <f>Data!BT270-Data!EA270</f>
        <v>1.0000000000000009E-2</v>
      </c>
      <c r="BQ270" s="20">
        <f>Data!BU270-Data!EB270</f>
        <v>6</v>
      </c>
      <c r="BR270" s="20">
        <f>Data!BV270-Data!EC270</f>
        <v>4</v>
      </c>
      <c r="BS270" s="20">
        <f>Data!BW270-Data!ED270</f>
        <v>-22</v>
      </c>
      <c r="BT270" s="20">
        <f>Data!BX270-Data!EE270</f>
        <v>-5</v>
      </c>
      <c r="BU270" s="20">
        <f>Data!BY270-Data!EF270</f>
        <v>-17</v>
      </c>
      <c r="BV270" s="20">
        <f>Data!BZ270-Data!EG270</f>
        <v>-21</v>
      </c>
      <c r="BW270" s="20">
        <f>Data!CA270-Data!EH270</f>
        <v>-13.5</v>
      </c>
      <c r="BX270" s="20">
        <f>Data!CB270-Data!EI270</f>
        <v>-6</v>
      </c>
      <c r="BY270" s="20">
        <f>Data!CC270-Data!EJ270</f>
        <v>-47</v>
      </c>
      <c r="BZ270" s="20">
        <f>Data!EK270</f>
        <v>10700</v>
      </c>
      <c r="CA270" s="20">
        <f>Data!EL270</f>
        <v>10361.25</v>
      </c>
      <c r="CB270" s="20">
        <f>Data!EM270</f>
        <v>94.358916666666659</v>
      </c>
      <c r="CC270" s="20">
        <f>Data!EN270</f>
        <v>67.833333333333343</v>
      </c>
      <c r="CD270" s="20">
        <f>Data!EO270</f>
        <v>12.227600000000001</v>
      </c>
      <c r="CE270" s="20">
        <f>Data!EP270</f>
        <v>101.97199999999999</v>
      </c>
      <c r="CF270" s="50">
        <f>IF(ISBLANK(Data!EQ270), "", Data!EQ270)</f>
        <v>85</v>
      </c>
      <c r="CG270" s="50">
        <f>IF(ISBLANK(Data!ER270), "", Data!ER270)</f>
        <v>75</v>
      </c>
      <c r="CH270" s="61" t="str">
        <f>IF(ISBLANK(Data!ES270), "", Data!ES270)</f>
        <v>Providence</v>
      </c>
      <c r="CI270" s="61">
        <f>IF(ISBLANK(Data!ET270), "", Data!ET270)</f>
        <v>160</v>
      </c>
    </row>
    <row r="271" spans="1:87" x14ac:dyDescent="0.45">
      <c r="A271" s="50">
        <f>IF(ISBLANK(Data!A271), "", Data!A271)</f>
        <v>45288</v>
      </c>
      <c r="B271" s="50" t="str">
        <f>IF(ISBLANK(Data!B271), "", Data!B271)</f>
        <v>Oregon</v>
      </c>
      <c r="C271" s="50">
        <f>IF(ISBLANK(Data!C271), "", Data!C271)</f>
        <v>225</v>
      </c>
      <c r="D271" s="50" t="str">
        <f>IF(ISBLANK(Data!D271), "", Data!D271)</f>
        <v>USC</v>
      </c>
      <c r="E271" s="50">
        <f>IF(ISBLANK(Data!E271), "", Data!E271)</f>
        <v>325</v>
      </c>
      <c r="F271" s="50" t="str">
        <f>IF(ISBLANK(Data!F271), "", Data!F271)</f>
        <v>N</v>
      </c>
      <c r="G271" s="50" t="str">
        <f>IF(ISBLANK(Data!G271), "", Data!G271)</f>
        <v>Oregon</v>
      </c>
      <c r="H271" s="50" t="str">
        <f>IF(ISBLANK(Data!H271), "", Data!H271)</f>
        <v>USC</v>
      </c>
      <c r="I271" s="50" t="str">
        <f>IF(ISBLANK(Data!I271), "", Data!I271)</f>
        <v>Oregon</v>
      </c>
      <c r="J271" s="50" t="str">
        <f>IF(ISBLANK(Data!J271), "", Data!J271)</f>
        <v>USC</v>
      </c>
      <c r="K271" s="50" t="str">
        <f>IF(ISBLANK(Data!K271), "", Data!K271)</f>
        <v>Oregon</v>
      </c>
      <c r="L271" s="50" t="str">
        <f>IF(ISBLANK(Data!L271), "", Data!L271)</f>
        <v>Southern California</v>
      </c>
      <c r="M271" s="50" t="str">
        <f>IF(ISBLANK(Data!M271), "", Data!M271)</f>
        <v>Oregon</v>
      </c>
      <c r="N271" s="50" t="str">
        <f>IF(ISBLANK(Data!N271), "", Data!N271)</f>
        <v>USC</v>
      </c>
      <c r="O271" s="50" t="str">
        <f>IF(ISBLANK(Data!O271), "", Data!O271)</f>
        <v>Oregon</v>
      </c>
      <c r="P271" s="50" t="str">
        <f>IF(ISBLANK(Data!P271), "", Data!P271)</f>
        <v>USC</v>
      </c>
      <c r="Q271" s="50" t="str">
        <f>IF(ISBLANK(Data!Q271), "", Data!Q271)</f>
        <v>Oregon</v>
      </c>
      <c r="R271" s="50" t="str">
        <f>IF(ISBLANK(Data!R271), "", Data!R271)</f>
        <v>USC</v>
      </c>
      <c r="S271" s="20">
        <f>Data!W271-Data!CD271</f>
        <v>0.18181818181818199</v>
      </c>
      <c r="T271" s="20">
        <f>Data!X271-Data!CE271</f>
        <v>-0.37000000000000099</v>
      </c>
      <c r="U271" s="20">
        <f>Data!Y271-Data!CF271</f>
        <v>0</v>
      </c>
      <c r="V271" s="20">
        <f>Data!Z271-Data!CG271</f>
        <v>0.29999999999999716</v>
      </c>
      <c r="W271" s="20">
        <f>Data!AA271-Data!CH271</f>
        <v>-0.79999999999999716</v>
      </c>
      <c r="X271" s="20">
        <f>Data!AB271-Data!CI271</f>
        <v>8.8999999999999996E-2</v>
      </c>
      <c r="Y271" s="20">
        <f>Data!AC271-Data!CJ271</f>
        <v>-3.2800000000000002</v>
      </c>
      <c r="Z271" s="20">
        <f>Data!AD271-Data!CK271</f>
        <v>-0.5</v>
      </c>
      <c r="AA271" s="20">
        <f>Data!AE271-Data!CL271</f>
        <v>2.7000000000000028</v>
      </c>
      <c r="AB271" s="20">
        <f>Data!AF271-Data!CM271</f>
        <v>-3.2800000000000002</v>
      </c>
      <c r="AC271" s="20">
        <f>Data!AG271-Data!CN271</f>
        <v>-1.5</v>
      </c>
      <c r="AD271" s="20">
        <f>Data!AH271-Data!CO271</f>
        <v>-0.80000000000001137</v>
      </c>
      <c r="AE271" s="20">
        <f>Data!AI271-Data!CP271</f>
        <v>-8.2999999999999741E-3</v>
      </c>
      <c r="AF271" s="20">
        <f>Data!AJ271-Data!CQ271</f>
        <v>1.4</v>
      </c>
      <c r="AG271" s="20">
        <f>Data!AK271-Data!CR271</f>
        <v>0.12727272727272726</v>
      </c>
      <c r="AH271" s="20">
        <f>Data!AL271-Data!CS271</f>
        <v>40</v>
      </c>
      <c r="AI271" s="20">
        <f>Data!AM271-Data!CT271</f>
        <v>2.2099999999999991</v>
      </c>
      <c r="AJ271" s="20">
        <f>Data!AN271-Data!CU271</f>
        <v>-0.41999999999999993</v>
      </c>
      <c r="AK271" s="20">
        <f>Data!AO271-Data!CV271</f>
        <v>5</v>
      </c>
      <c r="AL271" s="20">
        <f>Data!AP271-Data!CW271</f>
        <v>-24</v>
      </c>
      <c r="AM271" s="20">
        <f>Data!AQ271-Data!CX271</f>
        <v>18</v>
      </c>
      <c r="AN271" s="20">
        <f>Data!AR271-Data!CY271</f>
        <v>2.0999999999999963E-2</v>
      </c>
      <c r="AO271" s="20">
        <f>Data!AS271-Data!CZ271</f>
        <v>-7</v>
      </c>
      <c r="AP271" s="20">
        <f>Data!AT271-Data!DA271</f>
        <v>-16</v>
      </c>
      <c r="AQ271" s="20">
        <f>Data!AU271-Data!DB271</f>
        <v>-5.9999999999999498E-3</v>
      </c>
      <c r="AR271" s="20">
        <f>Data!AV271-Data!DC271</f>
        <v>-32</v>
      </c>
      <c r="AS271" s="20">
        <f>Data!AW271-Data!DD271</f>
        <v>-25</v>
      </c>
      <c r="AT271" s="20">
        <f>Data!AX271-Data!DE271</f>
        <v>-5.699999999999994E-2</v>
      </c>
      <c r="AU271" s="20">
        <f>Data!AY271-Data!DF271</f>
        <v>-13</v>
      </c>
      <c r="AV271" s="20">
        <f>Data!AZ271-Data!DG271</f>
        <v>-1.1818181818181817</v>
      </c>
      <c r="AW271" s="20">
        <f>Data!BA271-Data!DH271</f>
        <v>-20</v>
      </c>
      <c r="AX271" s="20">
        <f>Data!BB271-Data!DI271</f>
        <v>-1.8181818181818201</v>
      </c>
      <c r="AY271" s="20">
        <f>Data!BC271-Data!DJ271</f>
        <v>0</v>
      </c>
      <c r="AZ271" s="20">
        <f>Data!BD271-Data!DK271</f>
        <v>15</v>
      </c>
      <c r="BA271" s="20">
        <f>Data!BE271-Data!DL271</f>
        <v>-19</v>
      </c>
      <c r="BB271" s="20">
        <f>Data!BF271-Data!DM271</f>
        <v>-29</v>
      </c>
      <c r="BC271" s="20">
        <f>Data!BG271-Data!DN271</f>
        <v>12</v>
      </c>
      <c r="BD271" s="20">
        <f>Data!BH271-Data!DO271</f>
        <v>0.5</v>
      </c>
      <c r="BE271" s="20">
        <f>Data!BI271-Data!DP271</f>
        <v>-2.1819999999999879</v>
      </c>
      <c r="BF271" s="20">
        <f>Data!BJ271-Data!DQ271</f>
        <v>2.6359999999999992</v>
      </c>
      <c r="BG271" s="20">
        <f>Data!BK271-Data!DR271</f>
        <v>0.25300000000000011</v>
      </c>
      <c r="BH271" s="20">
        <f>Data!BL271-Data!DS271</f>
        <v>-2.6359999999999992</v>
      </c>
      <c r="BI271" s="20">
        <f>Data!BM271-Data!DT271</f>
        <v>0.23899999999999999</v>
      </c>
      <c r="BJ271" s="20">
        <f>Data!BN271-Data!DU271</f>
        <v>-1.5</v>
      </c>
      <c r="BK271" s="20">
        <f>Data!BO271-Data!DV271</f>
        <v>-2.3000000000000007</v>
      </c>
      <c r="BL271" s="20">
        <f>Data!BP271-Data!DW271</f>
        <v>-1.7000000000000002</v>
      </c>
      <c r="BM271" s="20">
        <f>Data!BQ271-Data!DX271</f>
        <v>1.3636363636363633</v>
      </c>
      <c r="BN271" s="20">
        <f>Data!BR271-Data!DY271</f>
        <v>1.1000000000000014</v>
      </c>
      <c r="BO271" s="20">
        <f>Data!BS271-Data!DZ271</f>
        <v>-90</v>
      </c>
      <c r="BP271" s="20">
        <f>Data!BT271-Data!EA271</f>
        <v>6.1999999999999944E-2</v>
      </c>
      <c r="BQ271" s="20">
        <f>Data!BU271-Data!EB271</f>
        <v>5</v>
      </c>
      <c r="BR271" s="20">
        <f>Data!BV271-Data!EC271</f>
        <v>-11</v>
      </c>
      <c r="BS271" s="20">
        <f>Data!BW271-Data!ED271</f>
        <v>-17</v>
      </c>
      <c r="BT271" s="20">
        <f>Data!BX271-Data!EE271</f>
        <v>-34</v>
      </c>
      <c r="BU271" s="20">
        <f>Data!BY271-Data!EF271</f>
        <v>11</v>
      </c>
      <c r="BV271" s="20">
        <f>Data!BZ271-Data!EG271</f>
        <v>2</v>
      </c>
      <c r="BW271" s="20">
        <f>Data!CA271-Data!EH271</f>
        <v>-15</v>
      </c>
      <c r="BX271" s="20">
        <f>Data!CB271-Data!EI271</f>
        <v>-90</v>
      </c>
      <c r="BY271" s="20">
        <f>Data!CC271-Data!EJ271</f>
        <v>-41</v>
      </c>
      <c r="BZ271" s="20">
        <f>Data!EK271</f>
        <v>10922.86</v>
      </c>
      <c r="CA271" s="20">
        <f>Data!EL271</f>
        <v>10956.4</v>
      </c>
      <c r="CB271" s="20">
        <f>Data!EM271</f>
        <v>72</v>
      </c>
      <c r="CC271" s="20">
        <f>Data!EN271</f>
        <v>107.84836363636363</v>
      </c>
      <c r="CD271" s="20">
        <f>Data!EO271</f>
        <v>12.635</v>
      </c>
      <c r="CE271" s="20">
        <f>Data!EP271</f>
        <v>119.7</v>
      </c>
      <c r="CF271" s="50">
        <f>IF(ISBLANK(Data!EQ271), "", Data!EQ271)</f>
        <v>82</v>
      </c>
      <c r="CG271" s="50">
        <f>IF(ISBLANK(Data!ER271), "", Data!ER271)</f>
        <v>74</v>
      </c>
      <c r="CH271" s="61" t="str">
        <f>IF(ISBLANK(Data!ES271), "", Data!ES271)</f>
        <v>Oregon</v>
      </c>
      <c r="CI271" s="61">
        <f>IF(ISBLANK(Data!ET271), "", Data!ET271)</f>
        <v>156</v>
      </c>
    </row>
    <row r="272" spans="1:87" x14ac:dyDescent="0.45">
      <c r="A272" s="50">
        <f>IF(ISBLANK(Data!A272), "", Data!A272)</f>
        <v>45288</v>
      </c>
      <c r="B272" s="50" t="str">
        <f>IF(ISBLANK(Data!B272), "", Data!B272)</f>
        <v>Oregon St.</v>
      </c>
      <c r="C272" s="50">
        <f>IF(ISBLANK(Data!C272), "", Data!C272)</f>
        <v>226</v>
      </c>
      <c r="D272" s="50" t="str">
        <f>IF(ISBLANK(Data!D272), "", Data!D272)</f>
        <v>UCLA</v>
      </c>
      <c r="E272" s="50">
        <f>IF(ISBLANK(Data!E272), "", Data!E272)</f>
        <v>317</v>
      </c>
      <c r="F272" s="50" t="str">
        <f>IF(ISBLANK(Data!F272), "", Data!F272)</f>
        <v>N</v>
      </c>
      <c r="G272" s="50" t="str">
        <f>IF(ISBLANK(Data!G272), "", Data!G272)</f>
        <v>Oregon St.</v>
      </c>
      <c r="H272" s="50" t="str">
        <f>IF(ISBLANK(Data!H272), "", Data!H272)</f>
        <v>UCLA</v>
      </c>
      <c r="I272" s="50" t="str">
        <f>IF(ISBLANK(Data!I272), "", Data!I272)</f>
        <v>Oregon St.</v>
      </c>
      <c r="J272" s="50" t="str">
        <f>IF(ISBLANK(Data!J272), "", Data!J272)</f>
        <v>UCLA</v>
      </c>
      <c r="K272" s="50" t="str">
        <f>IF(ISBLANK(Data!K272), "", Data!K272)</f>
        <v>Oregon State</v>
      </c>
      <c r="L272" s="50" t="str">
        <f>IF(ISBLANK(Data!L272), "", Data!L272)</f>
        <v>UCLA</v>
      </c>
      <c r="M272" s="50" t="str">
        <f>IF(ISBLANK(Data!M272), "", Data!M272)</f>
        <v>Oregon St</v>
      </c>
      <c r="N272" s="50" t="str">
        <f>IF(ISBLANK(Data!N272), "", Data!N272)</f>
        <v>UCLA</v>
      </c>
      <c r="O272" s="50" t="str">
        <f>IF(ISBLANK(Data!O272), "", Data!O272)</f>
        <v>Oregon St.</v>
      </c>
      <c r="P272" s="50" t="str">
        <f>IF(ISBLANK(Data!P272), "", Data!P272)</f>
        <v>UCLA</v>
      </c>
      <c r="Q272" s="50" t="str">
        <f>IF(ISBLANK(Data!Q272), "", Data!Q272)</f>
        <v>Oregon State</v>
      </c>
      <c r="R272" s="50" t="str">
        <f>IF(ISBLANK(Data!R272), "", Data!R272)</f>
        <v>UCLA</v>
      </c>
      <c r="S272" s="20">
        <f>Data!W272-Data!CD272</f>
        <v>0.27272727272727298</v>
      </c>
      <c r="T272" s="20">
        <f>Data!X272-Data!CE272</f>
        <v>-11.15</v>
      </c>
      <c r="U272" s="20">
        <f>Data!Y272-Data!CF272</f>
        <v>-4.3999999999999915</v>
      </c>
      <c r="V272" s="20">
        <f>Data!Z272-Data!CG272</f>
        <v>6.7999999999999972</v>
      </c>
      <c r="W272" s="20">
        <f>Data!AA272-Data!CH272</f>
        <v>0.59999999999999432</v>
      </c>
      <c r="X272" s="20">
        <f>Data!AB272-Data!CI272</f>
        <v>0.42400000000000004</v>
      </c>
      <c r="Y272" s="20">
        <f>Data!AC272-Data!CJ272</f>
        <v>-2.87</v>
      </c>
      <c r="Z272" s="20">
        <f>Data!AD272-Data!CK272</f>
        <v>0.20000000000000284</v>
      </c>
      <c r="AA272" s="20">
        <f>Data!AE272-Data!CL272</f>
        <v>3.1000000000000085</v>
      </c>
      <c r="AB272" s="20">
        <f>Data!AF272-Data!CM272</f>
        <v>-2.87</v>
      </c>
      <c r="AC272" s="20">
        <f>Data!AG272-Data!CN272</f>
        <v>-5</v>
      </c>
      <c r="AD272" s="20">
        <f>Data!AH272-Data!CO272</f>
        <v>5.8999999999999915</v>
      </c>
      <c r="AE272" s="20">
        <f>Data!AI272-Data!CP272</f>
        <v>-0.29830000000000007</v>
      </c>
      <c r="AF272" s="20">
        <f>Data!AJ272-Data!CQ272</f>
        <v>1.9999999999999998</v>
      </c>
      <c r="AG272" s="20">
        <f>Data!AK272-Data!CR272</f>
        <v>0.19999999999999996</v>
      </c>
      <c r="AH272" s="20">
        <f>Data!AL272-Data!CS272</f>
        <v>-8</v>
      </c>
      <c r="AI272" s="20">
        <f>Data!AM272-Data!CT272</f>
        <v>-5.17</v>
      </c>
      <c r="AJ272" s="20">
        <f>Data!AN272-Data!CU272</f>
        <v>-0.77</v>
      </c>
      <c r="AK272" s="20">
        <f>Data!AO272-Data!CV272</f>
        <v>42</v>
      </c>
      <c r="AL272" s="20">
        <f>Data!AP272-Data!CW272</f>
        <v>78</v>
      </c>
      <c r="AM272" s="20">
        <f>Data!AQ272-Data!CX272</f>
        <v>-5</v>
      </c>
      <c r="AN272" s="20">
        <f>Data!AR272-Data!CY272</f>
        <v>1.6000000000000014E-2</v>
      </c>
      <c r="AO272" s="20">
        <f>Data!AS272-Data!CZ272</f>
        <v>13</v>
      </c>
      <c r="AP272" s="20">
        <f>Data!AT272-Data!DA272</f>
        <v>45</v>
      </c>
      <c r="AQ272" s="20">
        <f>Data!AU272-Data!DB272</f>
        <v>-1.0000000000000009E-3</v>
      </c>
      <c r="AR272" s="20">
        <f>Data!AV272-Data!DC272</f>
        <v>13</v>
      </c>
      <c r="AS272" s="20">
        <f>Data!AW272-Data!DD272</f>
        <v>6</v>
      </c>
      <c r="AT272" s="20">
        <f>Data!AX272-Data!DE272</f>
        <v>3.400000000000003E-2</v>
      </c>
      <c r="AU272" s="20">
        <f>Data!AY272-Data!DF272</f>
        <v>-20</v>
      </c>
      <c r="AV272" s="20">
        <f>Data!AZ272-Data!DG272</f>
        <v>-2</v>
      </c>
      <c r="AW272" s="20">
        <f>Data!BA272-Data!DH272</f>
        <v>-2</v>
      </c>
      <c r="AX272" s="20">
        <f>Data!BB272-Data!DI272</f>
        <v>-0.19999999999999574</v>
      </c>
      <c r="AY272" s="20">
        <f>Data!BC272-Data!DJ272</f>
        <v>4</v>
      </c>
      <c r="AZ272" s="20">
        <f>Data!BD272-Data!DK272</f>
        <v>3</v>
      </c>
      <c r="BA272" s="20">
        <f>Data!BE272-Data!DL272</f>
        <v>10</v>
      </c>
      <c r="BB272" s="20">
        <f>Data!BF272-Data!DM272</f>
        <v>20</v>
      </c>
      <c r="BC272" s="20">
        <f>Data!BG272-Data!DN272</f>
        <v>-1</v>
      </c>
      <c r="BD272" s="20">
        <f>Data!BH272-Data!DO272</f>
        <v>3.7999999999999972</v>
      </c>
      <c r="BE272" s="20">
        <f>Data!BI272-Data!DP272</f>
        <v>7.090999999999994</v>
      </c>
      <c r="BF272" s="20">
        <f>Data!BJ272-Data!DQ272</f>
        <v>-3.2720000000000002</v>
      </c>
      <c r="BG272" s="20">
        <f>Data!BK272-Data!DR272</f>
        <v>-0.10699999999999998</v>
      </c>
      <c r="BH272" s="20">
        <f>Data!BL272-Data!DS272</f>
        <v>1.8179999999999996</v>
      </c>
      <c r="BI272" s="20">
        <f>Data!BM272-Data!DT272</f>
        <v>-4.7999999999999987E-2</v>
      </c>
      <c r="BJ272" s="20">
        <f>Data!BN272-Data!DU272</f>
        <v>4.0999999999999979</v>
      </c>
      <c r="BK272" s="20">
        <f>Data!BO272-Data!DV272</f>
        <v>0.60000000000000142</v>
      </c>
      <c r="BL272" s="20">
        <f>Data!BP272-Data!DW272</f>
        <v>0.89999999999999991</v>
      </c>
      <c r="BM272" s="20">
        <f>Data!BQ272-Data!DX272</f>
        <v>0.27272727272727249</v>
      </c>
      <c r="BN272" s="20">
        <f>Data!BR272-Data!DY272</f>
        <v>0</v>
      </c>
      <c r="BO272" s="20">
        <f>Data!BS272-Data!DZ272</f>
        <v>-148</v>
      </c>
      <c r="BP272" s="20">
        <f>Data!BT272-Data!EA272</f>
        <v>9.1000000000000025E-2</v>
      </c>
      <c r="BQ272" s="20">
        <f>Data!BU272-Data!EB272</f>
        <v>0</v>
      </c>
      <c r="BR272" s="20">
        <f>Data!BV272-Data!EC272</f>
        <v>24</v>
      </c>
      <c r="BS272" s="20">
        <f>Data!BW272-Data!ED272</f>
        <v>44</v>
      </c>
      <c r="BT272" s="20">
        <f>Data!BX272-Data!EE272</f>
        <v>-133</v>
      </c>
      <c r="BU272" s="20">
        <f>Data!BY272-Data!EF272</f>
        <v>127</v>
      </c>
      <c r="BV272" s="20">
        <f>Data!BZ272-Data!EG272</f>
        <v>108</v>
      </c>
      <c r="BW272" s="20">
        <f>Data!CA272-Data!EH272</f>
        <v>5.3999999999999915</v>
      </c>
      <c r="BX272" s="20">
        <f>Data!CB272-Data!EI272</f>
        <v>-148</v>
      </c>
      <c r="BY272" s="20">
        <f>Data!CC272-Data!EJ272</f>
        <v>131</v>
      </c>
      <c r="BZ272" s="20">
        <f>Data!EK272</f>
        <v>9706.58</v>
      </c>
      <c r="CA272" s="20">
        <f>Data!EL272</f>
        <v>10845.9</v>
      </c>
      <c r="CB272" s="20">
        <f>Data!EM272</f>
        <v>83.055636363636353</v>
      </c>
      <c r="CC272" s="20">
        <f>Data!EN272</f>
        <v>75.205454545454543</v>
      </c>
      <c r="CD272" s="20">
        <f>Data!EO272</f>
        <v>14.078999999999999</v>
      </c>
      <c r="CE272" s="20">
        <f>Data!EP272</f>
        <v>162.54</v>
      </c>
      <c r="CF272" s="50">
        <f>IF(ISBLANK(Data!EQ272), "", Data!EQ272)</f>
        <v>62</v>
      </c>
      <c r="CG272" s="50">
        <f>IF(ISBLANK(Data!ER272), "", Data!ER272)</f>
        <v>69</v>
      </c>
      <c r="CH272" s="61" t="str">
        <f>IF(ISBLANK(Data!ES272), "", Data!ES272)</f>
        <v>UCLA</v>
      </c>
      <c r="CI272" s="61">
        <f>IF(ISBLANK(Data!ET272), "", Data!ET272)</f>
        <v>131</v>
      </c>
    </row>
    <row r="273" spans="1:87" x14ac:dyDescent="0.45">
      <c r="A273" s="50">
        <f>IF(ISBLANK(Data!A273), "", Data!A273)</f>
        <v>45288</v>
      </c>
      <c r="B273" s="50" t="str">
        <f>IF(ISBLANK(Data!B273), "", Data!B273)</f>
        <v>Tennessee Tech</v>
      </c>
      <c r="C273" s="50">
        <f>IF(ISBLANK(Data!C273), "", Data!C273)</f>
        <v>296</v>
      </c>
      <c r="D273" s="50" t="str">
        <f>IF(ISBLANK(Data!D273), "", Data!D273)</f>
        <v>Little Rock</v>
      </c>
      <c r="E273" s="50">
        <f>IF(ISBLANK(Data!E273), "", Data!E273)</f>
        <v>145</v>
      </c>
      <c r="F273" s="50" t="str">
        <f>IF(ISBLANK(Data!F273), "", Data!F273)</f>
        <v>N</v>
      </c>
      <c r="G273" s="50" t="str">
        <f>IF(ISBLANK(Data!G273), "", Data!G273)</f>
        <v>Tennessee Tech</v>
      </c>
      <c r="H273" s="50" t="str">
        <f>IF(ISBLANK(Data!H273), "", Data!H273)</f>
        <v>Little Rock</v>
      </c>
      <c r="I273" s="50" t="str">
        <f>IF(ISBLANK(Data!I273), "", Data!I273)</f>
        <v>Tennessee Tech</v>
      </c>
      <c r="J273" s="50" t="str">
        <f>IF(ISBLANK(Data!J273), "", Data!J273)</f>
        <v>Little Rock</v>
      </c>
      <c r="K273" s="50" t="str">
        <f>IF(ISBLANK(Data!K273), "", Data!K273)</f>
        <v>Tennessee Tech</v>
      </c>
      <c r="L273" s="50" t="str">
        <f>IF(ISBLANK(Data!L273), "", Data!L273)</f>
        <v>Little Rock</v>
      </c>
      <c r="M273" s="50" t="str">
        <f>IF(ISBLANK(Data!M273), "", Data!M273)</f>
        <v>TN Tech</v>
      </c>
      <c r="N273" s="50" t="str">
        <f>IF(ISBLANK(Data!N273), "", Data!N273)</f>
        <v>AR Lit Rock</v>
      </c>
      <c r="O273" s="50" t="str">
        <f>IF(ISBLANK(Data!O273), "", Data!O273)</f>
        <v>Tenn. Tech</v>
      </c>
      <c r="P273" s="50" t="str">
        <f>IF(ISBLANK(Data!P273), "", Data!P273)</f>
        <v>Little Rock</v>
      </c>
      <c r="Q273" s="50" t="str">
        <f>IF(ISBLANK(Data!Q273), "", Data!Q273)</f>
        <v>Tennessee Tech</v>
      </c>
      <c r="R273" s="50" t="str">
        <f>IF(ISBLANK(Data!R273), "", Data!R273)</f>
        <v>Little Rock</v>
      </c>
      <c r="S273" s="20">
        <f>Data!W273-Data!CD273</f>
        <v>-7.6923076923076983E-2</v>
      </c>
      <c r="T273" s="20">
        <f>Data!X273-Data!CE273</f>
        <v>-6.26</v>
      </c>
      <c r="U273" s="20">
        <f>Data!Y273-Data!CF273</f>
        <v>-8</v>
      </c>
      <c r="V273" s="20">
        <f>Data!Z273-Data!CG273</f>
        <v>-1.7000000000000028</v>
      </c>
      <c r="W273" s="20">
        <f>Data!AA273-Data!CH273</f>
        <v>-4.5999999999999943</v>
      </c>
      <c r="X273" s="20">
        <f>Data!AB273-Data!CI273</f>
        <v>-2E-3</v>
      </c>
      <c r="Y273" s="20">
        <f>Data!AC273-Data!CJ273</f>
        <v>6.68</v>
      </c>
      <c r="Z273" s="20">
        <f>Data!AD273-Data!CK273</f>
        <v>3.9000000000000057</v>
      </c>
      <c r="AA273" s="20">
        <f>Data!AE273-Data!CL273</f>
        <v>-2.7999999999999972</v>
      </c>
      <c r="AB273" s="20">
        <f>Data!AF273-Data!CM273</f>
        <v>6.68</v>
      </c>
      <c r="AC273" s="20">
        <f>Data!AG273-Data!CN273</f>
        <v>-7.5999999999999943</v>
      </c>
      <c r="AD273" s="20">
        <f>Data!AH273-Data!CO273</f>
        <v>-3.4000000000000057</v>
      </c>
      <c r="AE273" s="20">
        <f>Data!AI273-Data!CP273</f>
        <v>-9.8599999999999965E-2</v>
      </c>
      <c r="AF273" s="20">
        <f>Data!AJ273-Data!CQ273</f>
        <v>-0.59999999999999964</v>
      </c>
      <c r="AG273" s="20">
        <f>Data!AK273-Data!CR273</f>
        <v>-8.5256410256410231E-2</v>
      </c>
      <c r="AH273" s="20">
        <f>Data!AL273-Data!CS273</f>
        <v>-49</v>
      </c>
      <c r="AI273" s="20">
        <f>Data!AM273-Data!CT273</f>
        <v>-8.7900000000000009</v>
      </c>
      <c r="AJ273" s="20">
        <f>Data!AN273-Data!CU273</f>
        <v>2.2200000000000002</v>
      </c>
      <c r="AK273" s="20">
        <f>Data!AO273-Data!CV273</f>
        <v>-104</v>
      </c>
      <c r="AL273" s="20">
        <f>Data!AP273-Data!CW273</f>
        <v>-43</v>
      </c>
      <c r="AM273" s="20">
        <f>Data!AQ273-Data!CX273</f>
        <v>-70</v>
      </c>
      <c r="AN273" s="20">
        <f>Data!AR273-Data!CY273</f>
        <v>1.7000000000000015E-2</v>
      </c>
      <c r="AO273" s="20">
        <f>Data!AS273-Data!CZ273</f>
        <v>2</v>
      </c>
      <c r="AP273" s="20">
        <f>Data!AT273-Data!DA273</f>
        <v>-2</v>
      </c>
      <c r="AQ273" s="20">
        <f>Data!AU273-Data!DB273</f>
        <v>1.0000000000000009E-2</v>
      </c>
      <c r="AR273" s="20">
        <f>Data!AV273-Data!DC273</f>
        <v>-70</v>
      </c>
      <c r="AS273" s="20">
        <f>Data!AW273-Data!DD273</f>
        <v>-85</v>
      </c>
      <c r="AT273" s="20">
        <f>Data!AX273-Data!DE273</f>
        <v>-3.400000000000003E-2</v>
      </c>
      <c r="AU273" s="20">
        <f>Data!AY273-Data!DF273</f>
        <v>-84</v>
      </c>
      <c r="AV273" s="20">
        <f>Data!AZ273-Data!DG273</f>
        <v>-5.9807692307692299</v>
      </c>
      <c r="AW273" s="20">
        <f>Data!BA273-Data!DH273</f>
        <v>-50</v>
      </c>
      <c r="AX273" s="20">
        <f>Data!BB273-Data!DI273</f>
        <v>-1.1474358974358978</v>
      </c>
      <c r="AY273" s="20">
        <f>Data!BC273-Data!DJ273</f>
        <v>-16</v>
      </c>
      <c r="AZ273" s="20">
        <f>Data!BD273-Data!DK273</f>
        <v>-23</v>
      </c>
      <c r="BA273" s="20">
        <f>Data!BE273-Data!DL273</f>
        <v>-13</v>
      </c>
      <c r="BB273" s="20">
        <f>Data!BF273-Data!DM273</f>
        <v>-9</v>
      </c>
      <c r="BC273" s="20">
        <f>Data!BG273-Data!DN273</f>
        <v>-84</v>
      </c>
      <c r="BD273" s="20">
        <f>Data!BH273-Data!DO273</f>
        <v>-8</v>
      </c>
      <c r="BE273" s="20">
        <f>Data!BI273-Data!DP273</f>
        <v>-3.3079999999999927</v>
      </c>
      <c r="BF273" s="20">
        <f>Data!BJ273-Data!DQ273</f>
        <v>-4.6920000000000002</v>
      </c>
      <c r="BG273" s="20">
        <f>Data!BK273-Data!DR273</f>
        <v>-3.8999999999999924E-2</v>
      </c>
      <c r="BH273" s="20">
        <f>Data!BL273-Data!DS273</f>
        <v>-0.69200000000000017</v>
      </c>
      <c r="BI273" s="20">
        <f>Data!BM273-Data!DT273</f>
        <v>-0.123</v>
      </c>
      <c r="BJ273" s="20">
        <f>Data!BN273-Data!DU273</f>
        <v>-0.19999999999999929</v>
      </c>
      <c r="BK273" s="20">
        <f>Data!BO273-Data!DV273</f>
        <v>-6.5</v>
      </c>
      <c r="BL273" s="20">
        <f>Data!BP273-Data!DW273</f>
        <v>-1</v>
      </c>
      <c r="BM273" s="20">
        <f>Data!BQ273-Data!DX273</f>
        <v>-1.7692307692307692</v>
      </c>
      <c r="BN273" s="20">
        <f>Data!BR273-Data!DY273</f>
        <v>-6.5</v>
      </c>
      <c r="BO273" s="20">
        <f>Data!BS273-Data!DZ273</f>
        <v>-46</v>
      </c>
      <c r="BP273" s="20">
        <f>Data!BT273-Data!EA273</f>
        <v>3.1999999999999973E-2</v>
      </c>
      <c r="BQ273" s="20">
        <f>Data!BU273-Data!EB273</f>
        <v>0</v>
      </c>
      <c r="BR273" s="20">
        <f>Data!BV273-Data!EC273</f>
        <v>48</v>
      </c>
      <c r="BS273" s="20">
        <f>Data!BW273-Data!ED273</f>
        <v>-1</v>
      </c>
      <c r="BT273" s="20">
        <f>Data!BX273-Data!EE273</f>
        <v>15</v>
      </c>
      <c r="BU273" s="20">
        <f>Data!BY273-Data!EF273</f>
        <v>54</v>
      </c>
      <c r="BV273" s="20">
        <f>Data!BZ273-Data!EG273</f>
        <v>56</v>
      </c>
      <c r="BW273" s="20">
        <f>Data!CA273-Data!EH273</f>
        <v>15</v>
      </c>
      <c r="BX273" s="20">
        <f>Data!CB273-Data!EI273</f>
        <v>-46</v>
      </c>
      <c r="BY273" s="20">
        <f>Data!CC273-Data!EJ273</f>
        <v>-57</v>
      </c>
      <c r="BZ273" s="20">
        <f>Data!EK273</f>
        <v>10819.199999999999</v>
      </c>
      <c r="CA273" s="20">
        <f>Data!EL273</f>
        <v>11537.38</v>
      </c>
      <c r="CB273" s="20">
        <f>Data!EM273</f>
        <v>71.81307692307692</v>
      </c>
      <c r="CC273" s="20">
        <f>Data!EN273</f>
        <v>54.811</v>
      </c>
      <c r="CD273" s="20">
        <f>Data!EO273</f>
        <v>10.0558</v>
      </c>
      <c r="CE273" s="20">
        <f>Data!EP273</f>
        <v>183.39999999999998</v>
      </c>
      <c r="CF273" s="50">
        <f>IF(ISBLANK(Data!EQ273), "", Data!EQ273)</f>
        <v>75</v>
      </c>
      <c r="CG273" s="50">
        <f>IF(ISBLANK(Data!ER273), "", Data!ER273)</f>
        <v>81</v>
      </c>
      <c r="CH273" s="61" t="str">
        <f>IF(ISBLANK(Data!ES273), "", Data!ES273)</f>
        <v>Little Rock</v>
      </c>
      <c r="CI273" s="61">
        <f>IF(ISBLANK(Data!ET273), "", Data!ET273)</f>
        <v>156</v>
      </c>
    </row>
    <row r="274" spans="1:87" x14ac:dyDescent="0.45">
      <c r="A274" s="50">
        <f>IF(ISBLANK(Data!A274), "", Data!A274)</f>
        <v>45288</v>
      </c>
      <c r="B274" s="50" t="str">
        <f>IF(ISBLANK(Data!B274), "", Data!B274)</f>
        <v>LIU</v>
      </c>
      <c r="C274" s="50">
        <f>IF(ISBLANK(Data!C274), "", Data!C274)</f>
        <v>146</v>
      </c>
      <c r="D274" s="50" t="str">
        <f>IF(ISBLANK(Data!D274), "", Data!D274)</f>
        <v>Albany</v>
      </c>
      <c r="E274" s="50">
        <f>IF(ISBLANK(Data!E274), "", Data!E274)</f>
        <v>7</v>
      </c>
      <c r="F274" s="50" t="str">
        <f>IF(ISBLANK(Data!F274), "", Data!F274)</f>
        <v>Y</v>
      </c>
      <c r="G274" s="50" t="str">
        <f>IF(ISBLANK(Data!G274), "", Data!G274)</f>
        <v>LIU Brooklyn</v>
      </c>
      <c r="H274" s="50" t="str">
        <f>IF(ISBLANK(Data!H274), "", Data!H274)</f>
        <v>Albany</v>
      </c>
      <c r="I274" s="50" t="str">
        <f>IF(ISBLANK(Data!I274), "", Data!I274)</f>
        <v>LIU Brooklyn</v>
      </c>
      <c r="J274" s="50" t="str">
        <f>IF(ISBLANK(Data!J274), "", Data!J274)</f>
        <v>Albany</v>
      </c>
      <c r="K274" s="50" t="str">
        <f>IF(ISBLANK(Data!K274), "", Data!K274)</f>
        <v>Long Island University</v>
      </c>
      <c r="L274" s="50" t="str">
        <f>IF(ISBLANK(Data!L274), "", Data!L274)</f>
        <v>Albany NY</v>
      </c>
      <c r="M274" s="50" t="str">
        <f>IF(ISBLANK(Data!M274), "", Data!M274)</f>
        <v>LIU</v>
      </c>
      <c r="N274" s="50" t="str">
        <f>IF(ISBLANK(Data!N274), "", Data!N274)</f>
        <v>Albany</v>
      </c>
      <c r="O274" s="50" t="str">
        <f>IF(ISBLANK(Data!O274), "", Data!O274)</f>
        <v>LIU</v>
      </c>
      <c r="P274" s="50" t="str">
        <f>IF(ISBLANK(Data!P274), "", Data!P274)</f>
        <v>Albany</v>
      </c>
      <c r="Q274" s="50" t="str">
        <f>IF(ISBLANK(Data!Q274), "", Data!Q274)</f>
        <v>Long Island</v>
      </c>
      <c r="R274" s="50" t="str">
        <f>IF(ISBLANK(Data!R274), "", Data!R274)</f>
        <v>Albany</v>
      </c>
      <c r="S274" s="20">
        <f>Data!W274-Data!CD274</f>
        <v>-0.44755244755244711</v>
      </c>
      <c r="T274" s="20">
        <f>Data!X274-Data!CE274</f>
        <v>-12.030000000000001</v>
      </c>
      <c r="U274" s="20">
        <f>Data!Y274-Data!CF274</f>
        <v>-9.2999999999999972</v>
      </c>
      <c r="V274" s="20">
        <f>Data!Z274-Data!CG274</f>
        <v>2.6999999999999886</v>
      </c>
      <c r="W274" s="20">
        <f>Data!AA274-Data!CH274</f>
        <v>-1.7000000000000028</v>
      </c>
      <c r="X274" s="20">
        <f>Data!AB274-Data!CI274</f>
        <v>-6.3E-2</v>
      </c>
      <c r="Y274" s="20">
        <f>Data!AC274-Data!CJ274</f>
        <v>6.62</v>
      </c>
      <c r="Z274" s="20">
        <f>Data!AD274-Data!CK274</f>
        <v>4.1999999999999886</v>
      </c>
      <c r="AA274" s="20">
        <f>Data!AE274-Data!CL274</f>
        <v>-2.4000000000000057</v>
      </c>
      <c r="AB274" s="20">
        <f>Data!AF274-Data!CM274</f>
        <v>6.62</v>
      </c>
      <c r="AC274" s="20">
        <f>Data!AG274-Data!CN274</f>
        <v>-11.399999999999991</v>
      </c>
      <c r="AD274" s="20">
        <f>Data!AH274-Data!CO274</f>
        <v>2.6999999999999886</v>
      </c>
      <c r="AE274" s="20">
        <f>Data!AI274-Data!CP274</f>
        <v>-0.25080000000000002</v>
      </c>
      <c r="AF274" s="20">
        <f>Data!AJ274-Data!CQ274</f>
        <v>-3.4000000000000004</v>
      </c>
      <c r="AG274" s="20">
        <f>Data!AK274-Data!CR274</f>
        <v>-0.33939393939393941</v>
      </c>
      <c r="AH274" s="20">
        <f>Data!AL274-Data!CS274</f>
        <v>-166</v>
      </c>
      <c r="AI274" s="20">
        <f>Data!AM274-Data!CT274</f>
        <v>-12.939999999999998</v>
      </c>
      <c r="AJ274" s="20">
        <f>Data!AN274-Data!CU274</f>
        <v>3.9000000000000004</v>
      </c>
      <c r="AK274" s="20">
        <f>Data!AO274-Data!CV274</f>
        <v>-313</v>
      </c>
      <c r="AL274" s="20">
        <f>Data!AP274-Data!CW274</f>
        <v>-90</v>
      </c>
      <c r="AM274" s="20">
        <f>Data!AQ274-Data!CX274</f>
        <v>-188</v>
      </c>
      <c r="AN274" s="20">
        <f>Data!AR274-Data!CY274</f>
        <v>-4.7999999999999987E-2</v>
      </c>
      <c r="AO274" s="20">
        <f>Data!AS274-Data!CZ274</f>
        <v>-37</v>
      </c>
      <c r="AP274" s="20">
        <f>Data!AT274-Data!DA274</f>
        <v>-84</v>
      </c>
      <c r="AQ274" s="20">
        <f>Data!AU274-Data!DB274</f>
        <v>-4.4000000000000039E-2</v>
      </c>
      <c r="AR274" s="20">
        <f>Data!AV274-Data!DC274</f>
        <v>-52</v>
      </c>
      <c r="AS274" s="20">
        <f>Data!AW274-Data!DD274</f>
        <v>-76</v>
      </c>
      <c r="AT274" s="20">
        <f>Data!AX274-Data!DE274</f>
        <v>8.0000000000000071E-3</v>
      </c>
      <c r="AU274" s="20">
        <f>Data!AY274-Data!DF274</f>
        <v>-71</v>
      </c>
      <c r="AV274" s="20">
        <f>Data!AZ274-Data!DG274</f>
        <v>-5.3106060606060614</v>
      </c>
      <c r="AW274" s="20">
        <f>Data!BA274-Data!DH274</f>
        <v>-139</v>
      </c>
      <c r="AX274" s="20">
        <f>Data!BB274-Data!DI274</f>
        <v>-8.9242424242424256</v>
      </c>
      <c r="AY274" s="20">
        <f>Data!BC274-Data!DJ274</f>
        <v>-63</v>
      </c>
      <c r="AZ274" s="20">
        <f>Data!BD274-Data!DK274</f>
        <v>-35</v>
      </c>
      <c r="BA274" s="20">
        <f>Data!BE274-Data!DL274</f>
        <v>-19</v>
      </c>
      <c r="BB274" s="20">
        <f>Data!BF274-Data!DM274</f>
        <v>-18</v>
      </c>
      <c r="BC274" s="20">
        <f>Data!BG274-Data!DN274</f>
        <v>-27</v>
      </c>
      <c r="BD274" s="20">
        <f>Data!BH274-Data!DO274</f>
        <v>-14.5</v>
      </c>
      <c r="BE274" s="20">
        <f>Data!BI274-Data!DP274</f>
        <v>5.4410000000000025</v>
      </c>
      <c r="BF274" s="20">
        <f>Data!BJ274-Data!DQ274</f>
        <v>-19.937000000000001</v>
      </c>
      <c r="BG274" s="20">
        <f>Data!BK274-Data!DR274</f>
        <v>-0.27499999999999991</v>
      </c>
      <c r="BH274" s="20">
        <f>Data!BL274-Data!DS274</f>
        <v>0.95100000000000051</v>
      </c>
      <c r="BI274" s="20">
        <f>Data!BM274-Data!DT274</f>
        <v>-0.14699999999999996</v>
      </c>
      <c r="BJ274" s="20">
        <f>Data!BN274-Data!DU274</f>
        <v>-3.5</v>
      </c>
      <c r="BK274" s="20">
        <f>Data!BO274-Data!DV274</f>
        <v>-3.1999999999999993</v>
      </c>
      <c r="BL274" s="20">
        <f>Data!BP274-Data!DW274</f>
        <v>-1.2000000000000002</v>
      </c>
      <c r="BM274" s="20">
        <f>Data!BQ274-Data!DX274</f>
        <v>-1.6853146853146841</v>
      </c>
      <c r="BN274" s="20">
        <f>Data!BR274-Data!DY274</f>
        <v>1</v>
      </c>
      <c r="BO274" s="20">
        <f>Data!BS274-Data!DZ274</f>
        <v>146</v>
      </c>
      <c r="BP274" s="20">
        <f>Data!BT274-Data!EA274</f>
        <v>-0.10599999999999998</v>
      </c>
      <c r="BQ274" s="20">
        <f>Data!BU274-Data!EB274</f>
        <v>0</v>
      </c>
      <c r="BR274" s="20">
        <f>Data!BV274-Data!EC274</f>
        <v>123</v>
      </c>
      <c r="BS274" s="20">
        <f>Data!BW274-Data!ED274</f>
        <v>89</v>
      </c>
      <c r="BT274" s="20">
        <f>Data!BX274-Data!EE274</f>
        <v>118</v>
      </c>
      <c r="BU274" s="20">
        <f>Data!BY274-Data!EF274</f>
        <v>114</v>
      </c>
      <c r="BV274" s="20">
        <f>Data!BZ274-Data!EG274</f>
        <v>93</v>
      </c>
      <c r="BW274" s="20">
        <f>Data!CA274-Data!EH274</f>
        <v>93.5</v>
      </c>
      <c r="BX274" s="20">
        <f>Data!CB274-Data!EI274</f>
        <v>144</v>
      </c>
      <c r="BY274" s="20">
        <f>Data!CC274-Data!EJ274</f>
        <v>109</v>
      </c>
      <c r="BZ274" s="20">
        <f>Data!EK274</f>
        <v>9827.1</v>
      </c>
      <c r="CA274" s="20">
        <f>Data!EL274</f>
        <v>11098.08</v>
      </c>
      <c r="CB274" s="20">
        <f>Data!EM274</f>
        <v>124.95953846153846</v>
      </c>
      <c r="CC274" s="20">
        <f>Data!EN274</f>
        <v>93.148363636363641</v>
      </c>
      <c r="CD274" s="20">
        <f>Data!EO274</f>
        <v>14.12</v>
      </c>
      <c r="CE274" s="20">
        <f>Data!EP274</f>
        <v>176.358</v>
      </c>
      <c r="CF274" s="50">
        <f>IF(ISBLANK(Data!EQ274), "", Data!EQ274)</f>
        <v>69</v>
      </c>
      <c r="CG274" s="50">
        <f>IF(ISBLANK(Data!ER274), "", Data!ER274)</f>
        <v>86</v>
      </c>
      <c r="CH274" s="61" t="str">
        <f>IF(ISBLANK(Data!ES274), "", Data!ES274)</f>
        <v>Albany</v>
      </c>
      <c r="CI274" s="61">
        <f>IF(ISBLANK(Data!ET274), "", Data!ET274)</f>
        <v>155</v>
      </c>
    </row>
    <row r="275" spans="1:87" x14ac:dyDescent="0.45">
      <c r="A275" s="50">
        <f>IF(ISBLANK(Data!A275), "", Data!A275)</f>
        <v>45288</v>
      </c>
      <c r="B275" s="50" t="str">
        <f>IF(ISBLANK(Data!B275), "", Data!B275)</f>
        <v>Weber St.</v>
      </c>
      <c r="C275" s="50">
        <f>IF(ISBLANK(Data!C275), "", Data!C275)</f>
        <v>347</v>
      </c>
      <c r="D275" s="50" t="str">
        <f>IF(ISBLANK(Data!D275), "", Data!D275)</f>
        <v>Montana</v>
      </c>
      <c r="E275" s="50">
        <f>IF(ISBLANK(Data!E275), "", Data!E275)</f>
        <v>182</v>
      </c>
      <c r="F275" s="50" t="str">
        <f>IF(ISBLANK(Data!F275), "", Data!F275)</f>
        <v>N</v>
      </c>
      <c r="G275" s="50" t="str">
        <f>IF(ISBLANK(Data!G275), "", Data!G275)</f>
        <v>Weber St.</v>
      </c>
      <c r="H275" s="50" t="str">
        <f>IF(ISBLANK(Data!H275), "", Data!H275)</f>
        <v>Montana</v>
      </c>
      <c r="I275" s="50" t="str">
        <f>IF(ISBLANK(Data!I275), "", Data!I275)</f>
        <v>Weber St.</v>
      </c>
      <c r="J275" s="50" t="str">
        <f>IF(ISBLANK(Data!J275), "", Data!J275)</f>
        <v>Montana</v>
      </c>
      <c r="K275" s="50" t="str">
        <f>IF(ISBLANK(Data!K275), "", Data!K275)</f>
        <v>Weber State</v>
      </c>
      <c r="L275" s="50" t="str">
        <f>IF(ISBLANK(Data!L275), "", Data!L275)</f>
        <v>Montana</v>
      </c>
      <c r="M275" s="50" t="str">
        <f>IF(ISBLANK(Data!M275), "", Data!M275)</f>
        <v>Weber St</v>
      </c>
      <c r="N275" s="50" t="str">
        <f>IF(ISBLANK(Data!N275), "", Data!N275)</f>
        <v>Montana</v>
      </c>
      <c r="O275" s="50" t="str">
        <f>IF(ISBLANK(Data!O275), "", Data!O275)</f>
        <v>Weber St.</v>
      </c>
      <c r="P275" s="50" t="str">
        <f>IF(ISBLANK(Data!P275), "", Data!P275)</f>
        <v>Montana</v>
      </c>
      <c r="Q275" s="50" t="str">
        <f>IF(ISBLANK(Data!Q275), "", Data!Q275)</f>
        <v>Weber State</v>
      </c>
      <c r="R275" s="50" t="str">
        <f>IF(ISBLANK(Data!R275), "", Data!R275)</f>
        <v>Montana</v>
      </c>
      <c r="S275" s="20">
        <f>Data!W275-Data!CD275</f>
        <v>0</v>
      </c>
      <c r="T275" s="20">
        <f>Data!X275-Data!CE275</f>
        <v>1.8900000000000001</v>
      </c>
      <c r="U275" s="20">
        <f>Data!Y275-Data!CF275</f>
        <v>-1.2999999999999972</v>
      </c>
      <c r="V275" s="20">
        <f>Data!Z275-Data!CG275</f>
        <v>-3.2000000000000028</v>
      </c>
      <c r="W275" s="20">
        <f>Data!AA275-Data!CH275</f>
        <v>-3.5999999999999943</v>
      </c>
      <c r="X275" s="20">
        <f>Data!AB275-Data!CI275</f>
        <v>-0.108</v>
      </c>
      <c r="Y275" s="20">
        <f>Data!AC275-Data!CJ275</f>
        <v>-2.64</v>
      </c>
      <c r="Z275" s="20">
        <f>Data!AD275-Data!CK275</f>
        <v>-2.6999999999999886</v>
      </c>
      <c r="AA275" s="20">
        <f>Data!AE275-Data!CL275</f>
        <v>-9.9999999999994316E-2</v>
      </c>
      <c r="AB275" s="20">
        <f>Data!AF275-Data!CM275</f>
        <v>-2.64</v>
      </c>
      <c r="AC275" s="20">
        <f>Data!AG275-Data!CN275</f>
        <v>-2.7999999999999972</v>
      </c>
      <c r="AD275" s="20">
        <f>Data!AH275-Data!CO275</f>
        <v>-4</v>
      </c>
      <c r="AE275" s="20">
        <f>Data!AI275-Data!CP275</f>
        <v>3.5999999999999921E-2</v>
      </c>
      <c r="AF275" s="20">
        <f>Data!AJ275-Data!CQ275</f>
        <v>-0.60000000000000009</v>
      </c>
      <c r="AG275" s="20">
        <f>Data!AK275-Data!CR275</f>
        <v>-7.5000000000000011E-2</v>
      </c>
      <c r="AH275" s="20">
        <f>Data!AL275-Data!CS275</f>
        <v>-2</v>
      </c>
      <c r="AI275" s="20">
        <f>Data!AM275-Data!CT275</f>
        <v>0.66999999999999993</v>
      </c>
      <c r="AJ275" s="20">
        <f>Data!AN275-Data!CU275</f>
        <v>-3.71</v>
      </c>
      <c r="AK275" s="20">
        <f>Data!AO275-Data!CV275</f>
        <v>-22</v>
      </c>
      <c r="AL275" s="20">
        <f>Data!AP275-Data!CW275</f>
        <v>-111</v>
      </c>
      <c r="AM275" s="20">
        <f>Data!AQ275-Data!CX275</f>
        <v>-41</v>
      </c>
      <c r="AN275" s="20">
        <f>Data!AR275-Data!CY275</f>
        <v>-1.9000000000000017E-2</v>
      </c>
      <c r="AO275" s="20">
        <f>Data!AS275-Data!CZ275</f>
        <v>21</v>
      </c>
      <c r="AP275" s="20">
        <f>Data!AT275-Data!DA275</f>
        <v>34</v>
      </c>
      <c r="AQ275" s="20">
        <f>Data!AU275-Data!DB275</f>
        <v>3.8999999999999979E-2</v>
      </c>
      <c r="AR275" s="20">
        <f>Data!AV275-Data!DC275</f>
        <v>19</v>
      </c>
      <c r="AS275" s="20">
        <f>Data!AW275-Data!DD275</f>
        <v>16</v>
      </c>
      <c r="AT275" s="20">
        <f>Data!AX275-Data!DE275</f>
        <v>3.3000000000000029E-2</v>
      </c>
      <c r="AU275" s="20">
        <f>Data!AY275-Data!DF275</f>
        <v>-24</v>
      </c>
      <c r="AV275" s="20">
        <f>Data!AZ275-Data!DG275</f>
        <v>-3</v>
      </c>
      <c r="AW275" s="20">
        <f>Data!BA275-Data!DH275</f>
        <v>-35</v>
      </c>
      <c r="AX275" s="20">
        <f>Data!BB275-Data!DI275</f>
        <v>-4.375</v>
      </c>
      <c r="AY275" s="20">
        <f>Data!BC275-Data!DJ275</f>
        <v>-33</v>
      </c>
      <c r="AZ275" s="20">
        <f>Data!BD275-Data!DK275</f>
        <v>15</v>
      </c>
      <c r="BA275" s="20">
        <f>Data!BE275-Data!DL275</f>
        <v>-18</v>
      </c>
      <c r="BB275" s="20">
        <f>Data!BF275-Data!DM275</f>
        <v>-8</v>
      </c>
      <c r="BC275" s="20">
        <f>Data!BG275-Data!DN275</f>
        <v>-41</v>
      </c>
      <c r="BD275" s="20">
        <f>Data!BH275-Data!DO275</f>
        <v>-2</v>
      </c>
      <c r="BE275" s="20">
        <f>Data!BI275-Data!DP275</f>
        <v>-10.091000000000001</v>
      </c>
      <c r="BF275" s="20">
        <f>Data!BJ275-Data!DQ275</f>
        <v>8.0909999999999993</v>
      </c>
      <c r="BG275" s="20">
        <f>Data!BK275-Data!DR275</f>
        <v>-0.19199999999999995</v>
      </c>
      <c r="BH275" s="20">
        <f>Data!BL275-Data!DS275</f>
        <v>-0.72700000000000031</v>
      </c>
      <c r="BI275" s="20">
        <f>Data!BM275-Data!DT275</f>
        <v>0.17000000000000004</v>
      </c>
      <c r="BJ275" s="20">
        <f>Data!BN275-Data!DU275</f>
        <v>3.1000000000000014</v>
      </c>
      <c r="BK275" s="20">
        <f>Data!BO275-Data!DV275</f>
        <v>1.5</v>
      </c>
      <c r="BL275" s="20">
        <f>Data!BP275-Data!DW275</f>
        <v>-1.5999999999999999</v>
      </c>
      <c r="BM275" s="20">
        <f>Data!BQ275-Data!DX275</f>
        <v>1.3636363636363633</v>
      </c>
      <c r="BN275" s="20">
        <f>Data!BR275-Data!DY275</f>
        <v>-3.8000000000000007</v>
      </c>
      <c r="BO275" s="20">
        <f>Data!BS275-Data!DZ275</f>
        <v>89</v>
      </c>
      <c r="BP275" s="20">
        <f>Data!BT275-Data!EA275</f>
        <v>-5.9999999999999942E-2</v>
      </c>
      <c r="BQ275" s="20">
        <f>Data!BU275-Data!EB275</f>
        <v>0</v>
      </c>
      <c r="BR275" s="20">
        <f>Data!BV275-Data!EC275</f>
        <v>-13</v>
      </c>
      <c r="BS275" s="20">
        <f>Data!BW275-Data!ED275</f>
        <v>-3</v>
      </c>
      <c r="BT275" s="20">
        <f>Data!BX275-Data!EE275</f>
        <v>11</v>
      </c>
      <c r="BU275" s="20">
        <f>Data!BY275-Data!EF275</f>
        <v>-70</v>
      </c>
      <c r="BV275" s="20">
        <f>Data!BZ275-Data!EG275</f>
        <v>-17</v>
      </c>
      <c r="BW275" s="20">
        <f>Data!CA275-Data!EH275</f>
        <v>-8.7999999999999972</v>
      </c>
      <c r="BX275" s="20">
        <f>Data!CB275-Data!EI275</f>
        <v>88</v>
      </c>
      <c r="BY275" s="20">
        <f>Data!CC275-Data!EJ275</f>
        <v>-1</v>
      </c>
      <c r="BZ275" s="20">
        <f>Data!EK275</f>
        <v>11077</v>
      </c>
      <c r="CA275" s="20">
        <f>Data!EL275</f>
        <v>10869.49</v>
      </c>
      <c r="CB275" s="20">
        <f>Data!EM275</f>
        <v>50.909090909090907</v>
      </c>
      <c r="CC275" s="20">
        <f>Data!EN275</f>
        <v>69.237909090909085</v>
      </c>
      <c r="CD275" s="20">
        <f>Data!EO275</f>
        <v>10.288699999999999</v>
      </c>
      <c r="CE275" s="20">
        <f>Data!EP275</f>
        <v>150.52800000000002</v>
      </c>
      <c r="CF275" s="50">
        <f>IF(ISBLANK(Data!EQ275), "", Data!EQ275)</f>
        <v>93</v>
      </c>
      <c r="CG275" s="50">
        <f>IF(ISBLANK(Data!ER275), "", Data!ER275)</f>
        <v>63</v>
      </c>
      <c r="CH275" s="61" t="str">
        <f>IF(ISBLANK(Data!ES275), "", Data!ES275)</f>
        <v>Weber St.</v>
      </c>
      <c r="CI275" s="61">
        <f>IF(ISBLANK(Data!ET275), "", Data!ET275)</f>
        <v>156</v>
      </c>
    </row>
    <row r="276" spans="1:87" x14ac:dyDescent="0.45">
      <c r="A276" s="50">
        <f>IF(ISBLANK(Data!A276), "", Data!A276)</f>
        <v>45288</v>
      </c>
      <c r="B276" s="50" t="str">
        <f>IF(ISBLANK(Data!B276), "", Data!B276)</f>
        <v>UC Davis</v>
      </c>
      <c r="C276" s="50">
        <f>IF(ISBLANK(Data!C276), "", Data!C276)</f>
        <v>311</v>
      </c>
      <c r="D276" s="50" t="str">
        <f>IF(ISBLANK(Data!D276), "", Data!D276)</f>
        <v>UC Santa Barbara</v>
      </c>
      <c r="E276" s="50">
        <f>IF(ISBLANK(Data!E276), "", Data!E276)</f>
        <v>315</v>
      </c>
      <c r="F276" s="50" t="str">
        <f>IF(ISBLANK(Data!F276), "", Data!F276)</f>
        <v>N</v>
      </c>
      <c r="G276" s="50" t="str">
        <f>IF(ISBLANK(Data!G276), "", Data!G276)</f>
        <v>UC Davis</v>
      </c>
      <c r="H276" s="50" t="str">
        <f>IF(ISBLANK(Data!H276), "", Data!H276)</f>
        <v>UC Santa Barbara</v>
      </c>
      <c r="I276" s="50" t="str">
        <f>IF(ISBLANK(Data!I276), "", Data!I276)</f>
        <v>UC Davis</v>
      </c>
      <c r="J276" s="50" t="str">
        <f>IF(ISBLANK(Data!J276), "", Data!J276)</f>
        <v>UC Santa Barbara</v>
      </c>
      <c r="K276" s="50" t="str">
        <f>IF(ISBLANK(Data!K276), "", Data!K276)</f>
        <v>UC Davis</v>
      </c>
      <c r="L276" s="50" t="str">
        <f>IF(ISBLANK(Data!L276), "", Data!L276)</f>
        <v>UC Santa Barbara</v>
      </c>
      <c r="M276" s="50" t="str">
        <f>IF(ISBLANK(Data!M276), "", Data!M276)</f>
        <v>UC Davis</v>
      </c>
      <c r="N276" s="50" t="str">
        <f>IF(ISBLANK(Data!N276), "", Data!N276)</f>
        <v>UCSB</v>
      </c>
      <c r="O276" s="50" t="str">
        <f>IF(ISBLANK(Data!O276), "", Data!O276)</f>
        <v>UC Davis</v>
      </c>
      <c r="P276" s="50" t="str">
        <f>IF(ISBLANK(Data!P276), "", Data!P276)</f>
        <v>UCSB</v>
      </c>
      <c r="Q276" s="50" t="str">
        <f>IF(ISBLANK(Data!Q276), "", Data!Q276)</f>
        <v>UC Davis</v>
      </c>
      <c r="R276" s="50" t="str">
        <f>IF(ISBLANK(Data!R276), "", Data!R276)</f>
        <v>UC Santa Barbara</v>
      </c>
      <c r="S276" s="20">
        <f>Data!W276-Data!CD276</f>
        <v>-0.24545454545454598</v>
      </c>
      <c r="T276" s="20">
        <f>Data!X276-Data!CE276</f>
        <v>-5.8699999999999992</v>
      </c>
      <c r="U276" s="20">
        <f>Data!Y276-Data!CF276</f>
        <v>-6</v>
      </c>
      <c r="V276" s="20">
        <f>Data!Z276-Data!CG276</f>
        <v>-0.10000000000000853</v>
      </c>
      <c r="W276" s="20">
        <f>Data!AA276-Data!CH276</f>
        <v>-1.4000000000000057</v>
      </c>
      <c r="X276" s="20">
        <f>Data!AB276-Data!CI276</f>
        <v>-0.156</v>
      </c>
      <c r="Y276" s="20">
        <f>Data!AC276-Data!CJ276</f>
        <v>-1.63</v>
      </c>
      <c r="Z276" s="20">
        <f>Data!AD276-Data!CK276</f>
        <v>0.70000000000000284</v>
      </c>
      <c r="AA276" s="20">
        <f>Data!AE276-Data!CL276</f>
        <v>2.4000000000000057</v>
      </c>
      <c r="AB276" s="20">
        <f>Data!AF276-Data!CM276</f>
        <v>-1.63</v>
      </c>
      <c r="AC276" s="20">
        <f>Data!AG276-Data!CN276</f>
        <v>-5.7999999999999972</v>
      </c>
      <c r="AD276" s="20">
        <f>Data!AH276-Data!CO276</f>
        <v>-1.0999999999999943</v>
      </c>
      <c r="AE276" s="20">
        <f>Data!AI276-Data!CP276</f>
        <v>-0.12930000000000003</v>
      </c>
      <c r="AF276" s="20">
        <f>Data!AJ276-Data!CQ276</f>
        <v>-3.0000000000000004</v>
      </c>
      <c r="AG276" s="20">
        <f>Data!AK276-Data!CR276</f>
        <v>-0.31388888888888894</v>
      </c>
      <c r="AH276" s="20">
        <f>Data!AL276-Data!CS276</f>
        <v>-125</v>
      </c>
      <c r="AI276" s="20">
        <f>Data!AM276-Data!CT276</f>
        <v>-6.03</v>
      </c>
      <c r="AJ276" s="20">
        <f>Data!AN276-Data!CU276</f>
        <v>-1.4300000000000002</v>
      </c>
      <c r="AK276" s="20">
        <f>Data!AO276-Data!CV276</f>
        <v>-37</v>
      </c>
      <c r="AL276" s="20">
        <f>Data!AP276-Data!CW276</f>
        <v>6</v>
      </c>
      <c r="AM276" s="20">
        <f>Data!AQ276-Data!CX276</f>
        <v>23</v>
      </c>
      <c r="AN276" s="20">
        <f>Data!AR276-Data!CY276</f>
        <v>-6.8000000000000005E-2</v>
      </c>
      <c r="AO276" s="20">
        <f>Data!AS276-Data!CZ276</f>
        <v>15</v>
      </c>
      <c r="AP276" s="20">
        <f>Data!AT276-Data!DA276</f>
        <v>53</v>
      </c>
      <c r="AQ276" s="20">
        <f>Data!AU276-Data!DB276</f>
        <v>-2.300000000000002E-2</v>
      </c>
      <c r="AR276" s="20">
        <f>Data!AV276-Data!DC276</f>
        <v>6</v>
      </c>
      <c r="AS276" s="20">
        <f>Data!AW276-Data!DD276</f>
        <v>18</v>
      </c>
      <c r="AT276" s="20">
        <f>Data!AX276-Data!DE276</f>
        <v>-2.7999999999999914E-2</v>
      </c>
      <c r="AU276" s="20">
        <f>Data!AY276-Data!DF276</f>
        <v>25</v>
      </c>
      <c r="AV276" s="20">
        <f>Data!AZ276-Data!DG276</f>
        <v>1.375</v>
      </c>
      <c r="AW276" s="20">
        <f>Data!BA276-Data!DH276</f>
        <v>-39</v>
      </c>
      <c r="AX276" s="20">
        <f>Data!BB276-Data!DI276</f>
        <v>-9.9305555555555571</v>
      </c>
      <c r="AY276" s="20">
        <f>Data!BC276-Data!DJ276</f>
        <v>-27</v>
      </c>
      <c r="AZ276" s="20">
        <f>Data!BD276-Data!DK276</f>
        <v>43</v>
      </c>
      <c r="BA276" s="20">
        <f>Data!BE276-Data!DL276</f>
        <v>2</v>
      </c>
      <c r="BB276" s="20">
        <f>Data!BF276-Data!DM276</f>
        <v>33</v>
      </c>
      <c r="BC276" s="20">
        <f>Data!BG276-Data!DN276</f>
        <v>65</v>
      </c>
      <c r="BD276" s="20">
        <f>Data!BH276-Data!DO276</f>
        <v>-10.900000000000006</v>
      </c>
      <c r="BE276" s="20">
        <f>Data!BI276-Data!DP276</f>
        <v>-6.23599999999999</v>
      </c>
      <c r="BF276" s="20">
        <f>Data!BJ276-Data!DQ276</f>
        <v>-4.6449999999999996</v>
      </c>
      <c r="BG276" s="20">
        <f>Data!BK276-Data!DR276</f>
        <v>-0.38700000000000001</v>
      </c>
      <c r="BH276" s="20">
        <f>Data!BL276-Data!DS276</f>
        <v>1.7550000000000008</v>
      </c>
      <c r="BI276" s="20">
        <f>Data!BM276-Data!DT276</f>
        <v>0.19700000000000001</v>
      </c>
      <c r="BJ276" s="20">
        <f>Data!BN276-Data!DU276</f>
        <v>3.2999999999999972</v>
      </c>
      <c r="BK276" s="20">
        <f>Data!BO276-Data!DV276</f>
        <v>-0.39999999999999858</v>
      </c>
      <c r="BL276" s="20">
        <f>Data!BP276-Data!DW276</f>
        <v>-0.19999999999999973</v>
      </c>
      <c r="BM276" s="20">
        <f>Data!BQ276-Data!DX276</f>
        <v>3.5545454545454542</v>
      </c>
      <c r="BN276" s="20">
        <f>Data!BR276-Data!DY276</f>
        <v>4.5999999999999996</v>
      </c>
      <c r="BO276" s="20">
        <f>Data!BS276-Data!DZ276</f>
        <v>177</v>
      </c>
      <c r="BP276" s="20">
        <f>Data!BT276-Data!EA276</f>
        <v>-0.11400000000000005</v>
      </c>
      <c r="BQ276" s="20">
        <f>Data!BU276-Data!EB276</f>
        <v>0</v>
      </c>
      <c r="BR276" s="20">
        <f>Data!BV276-Data!EC276</f>
        <v>118</v>
      </c>
      <c r="BS276" s="20">
        <f>Data!BW276-Data!ED276</f>
        <v>139</v>
      </c>
      <c r="BT276" s="20">
        <f>Data!BX276-Data!EE276</f>
        <v>160</v>
      </c>
      <c r="BU276" s="20">
        <f>Data!BY276-Data!EF276</f>
        <v>41</v>
      </c>
      <c r="BV276" s="20">
        <f>Data!BZ276-Data!EG276</f>
        <v>75</v>
      </c>
      <c r="BW276" s="20">
        <f>Data!CA276-Data!EH276</f>
        <v>96.800000000000011</v>
      </c>
      <c r="BX276" s="20">
        <f>Data!CB276-Data!EI276</f>
        <v>176</v>
      </c>
      <c r="BY276" s="20">
        <f>Data!CC276-Data!EJ276</f>
        <v>151</v>
      </c>
      <c r="BZ276" s="20">
        <f>Data!EK276</f>
        <v>10574.7</v>
      </c>
      <c r="CA276" s="20">
        <f>Data!EL276</f>
        <v>11192.199999999999</v>
      </c>
      <c r="CB276" s="20">
        <f>Data!EM276</f>
        <v>60.274499999999996</v>
      </c>
      <c r="CC276" s="20">
        <f>Data!EN276</f>
        <v>102.12727272727271</v>
      </c>
      <c r="CD276" s="20">
        <f>Data!EO276</f>
        <v>13.883999999999999</v>
      </c>
      <c r="CE276" s="20">
        <f>Data!EP276</f>
        <v>101.91600000000001</v>
      </c>
      <c r="CF276" s="50">
        <f>IF(ISBLANK(Data!EQ276), "", Data!EQ276)</f>
        <v>76</v>
      </c>
      <c r="CG276" s="50">
        <f>IF(ISBLANK(Data!ER276), "", Data!ER276)</f>
        <v>62</v>
      </c>
      <c r="CH276" s="61" t="str">
        <f>IF(ISBLANK(Data!ES276), "", Data!ES276)</f>
        <v>UC Davis</v>
      </c>
      <c r="CI276" s="61">
        <f>IF(ISBLANK(Data!ET276), "", Data!ET276)</f>
        <v>138</v>
      </c>
    </row>
    <row r="277" spans="1:87" x14ac:dyDescent="0.45">
      <c r="A277" s="50">
        <f>IF(ISBLANK(Data!A277), "", Data!A277)</f>
        <v>45289</v>
      </c>
      <c r="B277" s="50" t="str">
        <f>IF(ISBLANK(Data!B277), "", Data!B277)</f>
        <v>California</v>
      </c>
      <c r="C277" s="50">
        <f>IF(ISBLANK(Data!C277), "", Data!C277)</f>
        <v>41</v>
      </c>
      <c r="D277" s="50" t="str">
        <f>IF(ISBLANK(Data!D277), "", Data!D277)</f>
        <v>Arizona</v>
      </c>
      <c r="E277" s="50">
        <f>IF(ISBLANK(Data!E277), "", Data!E277)</f>
        <v>11</v>
      </c>
      <c r="F277" s="50" t="str">
        <f>IF(ISBLANK(Data!F277), "", Data!F277)</f>
        <v>N</v>
      </c>
      <c r="G277" s="50" t="str">
        <f>IF(ISBLANK(Data!G277), "", Data!G277)</f>
        <v>California</v>
      </c>
      <c r="H277" s="50" t="str">
        <f>IF(ISBLANK(Data!H277), "", Data!H277)</f>
        <v>Arizona</v>
      </c>
      <c r="I277" s="50" t="str">
        <f>IF(ISBLANK(Data!I277), "", Data!I277)</f>
        <v>California</v>
      </c>
      <c r="J277" s="50" t="str">
        <f>IF(ISBLANK(Data!J277), "", Data!J277)</f>
        <v>Arizona</v>
      </c>
      <c r="K277" s="50" t="str">
        <f>IF(ISBLANK(Data!K277), "", Data!K277)</f>
        <v>California</v>
      </c>
      <c r="L277" s="50" t="str">
        <f>IF(ISBLANK(Data!L277), "", Data!L277)</f>
        <v>Arizona</v>
      </c>
      <c r="M277" s="50" t="str">
        <f>IF(ISBLANK(Data!M277), "", Data!M277)</f>
        <v>California</v>
      </c>
      <c r="N277" s="50" t="str">
        <f>IF(ISBLANK(Data!N277), "", Data!N277)</f>
        <v>Arizona</v>
      </c>
      <c r="O277" s="50" t="str">
        <f>IF(ISBLANK(Data!O277), "", Data!O277)</f>
        <v>California</v>
      </c>
      <c r="P277" s="50" t="str">
        <f>IF(ISBLANK(Data!P277), "", Data!P277)</f>
        <v>Arizona</v>
      </c>
      <c r="Q277" s="50" t="str">
        <f>IF(ISBLANK(Data!Q277), "", Data!Q277)</f>
        <v>California</v>
      </c>
      <c r="R277" s="50" t="str">
        <f>IF(ISBLANK(Data!R277), "", Data!R277)</f>
        <v>Arizona</v>
      </c>
      <c r="S277" s="20">
        <f>Data!W277-Data!CD277</f>
        <v>-0.45454545454545403</v>
      </c>
      <c r="T277" s="20">
        <f>Data!X277-Data!CE277</f>
        <v>-29.87</v>
      </c>
      <c r="U277" s="20">
        <f>Data!Y277-Data!CF277</f>
        <v>-11.700000000000003</v>
      </c>
      <c r="V277" s="20">
        <f>Data!Z277-Data!CG277</f>
        <v>18.200000000000003</v>
      </c>
      <c r="W277" s="20">
        <f>Data!AA277-Data!CH277</f>
        <v>-6.9000000000000057</v>
      </c>
      <c r="X277" s="20">
        <f>Data!AB277-Data!CI277</f>
        <v>-0.121</v>
      </c>
      <c r="Y277" s="20">
        <f>Data!AC277-Data!CJ277</f>
        <v>-11</v>
      </c>
      <c r="Z277" s="20">
        <f>Data!AD277-Data!CK277</f>
        <v>-7.2000000000000028</v>
      </c>
      <c r="AA277" s="20">
        <f>Data!AE277-Data!CL277</f>
        <v>3.7000000000000028</v>
      </c>
      <c r="AB277" s="20">
        <f>Data!AF277-Data!CM277</f>
        <v>-11</v>
      </c>
      <c r="AC277" s="20">
        <f>Data!AG277-Data!CN277</f>
        <v>-8.5</v>
      </c>
      <c r="AD277" s="20">
        <f>Data!AH277-Data!CO277</f>
        <v>16.5</v>
      </c>
      <c r="AE277" s="20">
        <f>Data!AI277-Data!CP277</f>
        <v>-0.39419999999999999</v>
      </c>
      <c r="AF277" s="20">
        <f>Data!AJ277-Data!CQ277</f>
        <v>-7.3</v>
      </c>
      <c r="AG277" s="20">
        <f>Data!AK277-Data!CR277</f>
        <v>-0.53681318681318679</v>
      </c>
      <c r="AH277" s="20">
        <f>Data!AL277-Data!CS277</f>
        <v>-242</v>
      </c>
      <c r="AI277" s="20">
        <f>Data!AM277-Data!CT277</f>
        <v>-31.3</v>
      </c>
      <c r="AJ277" s="20">
        <f>Data!AN277-Data!CU277</f>
        <v>-9.120000000000001</v>
      </c>
      <c r="AK277" s="20">
        <f>Data!AO277-Data!CV277</f>
        <v>-182</v>
      </c>
      <c r="AL277" s="20">
        <f>Data!AP277-Data!CW277</f>
        <v>62</v>
      </c>
      <c r="AM277" s="20">
        <f>Data!AQ277-Data!CX277</f>
        <v>-76</v>
      </c>
      <c r="AN277" s="20">
        <f>Data!AR277-Data!CY277</f>
        <v>-5.2999999999999992E-2</v>
      </c>
      <c r="AO277" s="20">
        <f>Data!AS277-Data!CZ277</f>
        <v>14</v>
      </c>
      <c r="AP277" s="20">
        <f>Data!AT277-Data!DA277</f>
        <v>53</v>
      </c>
      <c r="AQ277" s="20">
        <f>Data!AU277-Data!DB277</f>
        <v>-1.9000000000000017E-2</v>
      </c>
      <c r="AR277" s="20">
        <f>Data!AV277-Data!DC277</f>
        <v>-50</v>
      </c>
      <c r="AS277" s="20">
        <f>Data!AW277-Data!DD277</f>
        <v>-62</v>
      </c>
      <c r="AT277" s="20">
        <f>Data!AX277-Data!DE277</f>
        <v>-1.7000000000000015E-2</v>
      </c>
      <c r="AU277" s="20">
        <f>Data!AY277-Data!DF277</f>
        <v>-22</v>
      </c>
      <c r="AV277" s="20">
        <f>Data!AZ277-Data!DG277</f>
        <v>-2.4230769230769234</v>
      </c>
      <c r="AW277" s="20">
        <f>Data!BA277-Data!DH277</f>
        <v>-81</v>
      </c>
      <c r="AX277" s="20">
        <f>Data!BB277-Data!DI277</f>
        <v>-8.5054945054945073</v>
      </c>
      <c r="AY277" s="20">
        <f>Data!BC277-Data!DJ277</f>
        <v>-101</v>
      </c>
      <c r="AZ277" s="20">
        <f>Data!BD277-Data!DK277</f>
        <v>-50</v>
      </c>
      <c r="BA277" s="20">
        <f>Data!BE277-Data!DL277</f>
        <v>-10</v>
      </c>
      <c r="BB277" s="20">
        <f>Data!BF277-Data!DM277</f>
        <v>6</v>
      </c>
      <c r="BC277" s="20">
        <f>Data!BG277-Data!DN277</f>
        <v>15</v>
      </c>
      <c r="BD277" s="20">
        <f>Data!BH277-Data!DO277</f>
        <v>-16.5</v>
      </c>
      <c r="BE277" s="20">
        <f>Data!BI277-Data!DP277</f>
        <v>5.6360000000000099</v>
      </c>
      <c r="BF277" s="20">
        <f>Data!BJ277-Data!DQ277</f>
        <v>-22.181999999999999</v>
      </c>
      <c r="BG277" s="20">
        <f>Data!BK277-Data!DR277</f>
        <v>-0.7589999999999999</v>
      </c>
      <c r="BH277" s="20">
        <f>Data!BL277-Data!DS277</f>
        <v>0.54599999999999937</v>
      </c>
      <c r="BI277" s="20">
        <f>Data!BM277-Data!DT277</f>
        <v>-0.375</v>
      </c>
      <c r="BJ277" s="20">
        <f>Data!BN277-Data!DU277</f>
        <v>4.7999999999999972</v>
      </c>
      <c r="BK277" s="20">
        <f>Data!BO277-Data!DV277</f>
        <v>-5.6999999999999993</v>
      </c>
      <c r="BL277" s="20">
        <f>Data!BP277-Data!DW277</f>
        <v>-0.89999999999999991</v>
      </c>
      <c r="BM277" s="20">
        <f>Data!BQ277-Data!DX277</f>
        <v>-4.545454545454545</v>
      </c>
      <c r="BN277" s="20">
        <f>Data!BR277-Data!DY277</f>
        <v>1.3999999999999986</v>
      </c>
      <c r="BO277" s="20">
        <f>Data!BS277-Data!DZ277</f>
        <v>221</v>
      </c>
      <c r="BP277" s="20">
        <f>Data!BT277-Data!EA277</f>
        <v>-0.182</v>
      </c>
      <c r="BQ277" s="20">
        <f>Data!BU277-Data!EB277</f>
        <v>5</v>
      </c>
      <c r="BR277" s="20">
        <f>Data!BV277-Data!EC277</f>
        <v>220</v>
      </c>
      <c r="BS277" s="20">
        <f>Data!BW277-Data!ED277</f>
        <v>257</v>
      </c>
      <c r="BT277" s="20">
        <f>Data!BX277-Data!EE277</f>
        <v>272</v>
      </c>
      <c r="BU277" s="20">
        <f>Data!BY277-Data!EF277</f>
        <v>157</v>
      </c>
      <c r="BV277" s="20">
        <f>Data!BZ277-Data!EG277</f>
        <v>158</v>
      </c>
      <c r="BW277" s="20">
        <f>Data!CA277-Data!EH277</f>
        <v>185.5</v>
      </c>
      <c r="BX277" s="20">
        <f>Data!CB277-Data!EI277</f>
        <v>221</v>
      </c>
      <c r="BY277" s="20">
        <f>Data!CC277-Data!EJ277</f>
        <v>281</v>
      </c>
      <c r="BZ277" s="20">
        <f>Data!EK277</f>
        <v>9560.4299999999985</v>
      </c>
      <c r="CA277" s="20">
        <f>Data!EL277</f>
        <v>12768.699999999999</v>
      </c>
      <c r="CB277" s="20">
        <f>Data!EM277</f>
        <v>131.52336363636363</v>
      </c>
      <c r="CC277" s="20">
        <f>Data!EN277</f>
        <v>68.262999999999991</v>
      </c>
      <c r="CD277" s="20">
        <f>Data!EO277</f>
        <v>13.5</v>
      </c>
      <c r="CE277" s="20">
        <f>Data!EP277</f>
        <v>134.13900000000001</v>
      </c>
      <c r="CF277" s="50">
        <f>IF(ISBLANK(Data!EQ277), "", Data!EQ277)</f>
        <v>81</v>
      </c>
      <c r="CG277" s="50">
        <f>IF(ISBLANK(Data!ER277), "", Data!ER277)</f>
        <v>100</v>
      </c>
      <c r="CH277" s="61" t="str">
        <f>IF(ISBLANK(Data!ES277), "", Data!ES277)</f>
        <v>Arizona</v>
      </c>
      <c r="CI277" s="61">
        <f>IF(ISBLANK(Data!ET277), "", Data!ET277)</f>
        <v>181</v>
      </c>
    </row>
    <row r="278" spans="1:87" x14ac:dyDescent="0.45">
      <c r="A278" s="50">
        <f>IF(ISBLANK(Data!A278), "", Data!A278)</f>
        <v>45289</v>
      </c>
      <c r="B278" s="50" t="str">
        <f>IF(ISBLANK(Data!B278), "", Data!B278)</f>
        <v>Colorado</v>
      </c>
      <c r="C278" s="50">
        <f>IF(ISBLANK(Data!C278), "", Data!C278)</f>
        <v>57</v>
      </c>
      <c r="D278" s="50" t="str">
        <f>IF(ISBLANK(Data!D278), "", Data!D278)</f>
        <v>Washington</v>
      </c>
      <c r="E278" s="50">
        <f>IF(ISBLANK(Data!E278), "", Data!E278)</f>
        <v>345</v>
      </c>
      <c r="F278" s="50" t="str">
        <f>IF(ISBLANK(Data!F278), "", Data!F278)</f>
        <v>N</v>
      </c>
      <c r="G278" s="50" t="str">
        <f>IF(ISBLANK(Data!G278), "", Data!G278)</f>
        <v>Colorado</v>
      </c>
      <c r="H278" s="50" t="str">
        <f>IF(ISBLANK(Data!H278), "", Data!H278)</f>
        <v>Washington</v>
      </c>
      <c r="I278" s="50" t="str">
        <f>IF(ISBLANK(Data!I278), "", Data!I278)</f>
        <v>Colorado</v>
      </c>
      <c r="J278" s="50" t="str">
        <f>IF(ISBLANK(Data!J278), "", Data!J278)</f>
        <v>Washington</v>
      </c>
      <c r="K278" s="50" t="str">
        <f>IF(ISBLANK(Data!K278), "", Data!K278)</f>
        <v>Colorado</v>
      </c>
      <c r="L278" s="50" t="str">
        <f>IF(ISBLANK(Data!L278), "", Data!L278)</f>
        <v>Washington</v>
      </c>
      <c r="M278" s="50" t="str">
        <f>IF(ISBLANK(Data!M278), "", Data!M278)</f>
        <v>Colorado</v>
      </c>
      <c r="N278" s="50" t="str">
        <f>IF(ISBLANK(Data!N278), "", Data!N278)</f>
        <v>Washington</v>
      </c>
      <c r="O278" s="50" t="str">
        <f>IF(ISBLANK(Data!O278), "", Data!O278)</f>
        <v>Colorado</v>
      </c>
      <c r="P278" s="50" t="str">
        <f>IF(ISBLANK(Data!P278), "", Data!P278)</f>
        <v>Washington</v>
      </c>
      <c r="Q278" s="50" t="str">
        <f>IF(ISBLANK(Data!Q278), "", Data!Q278)</f>
        <v>Colorado</v>
      </c>
      <c r="R278" s="50" t="str">
        <f>IF(ISBLANK(Data!R278), "", Data!R278)</f>
        <v>Washington</v>
      </c>
      <c r="S278" s="20">
        <f>Data!W278-Data!CD278</f>
        <v>9.090909090909105E-2</v>
      </c>
      <c r="T278" s="20">
        <f>Data!X278-Data!CE278</f>
        <v>6.7000000000000011</v>
      </c>
      <c r="U278" s="20">
        <f>Data!Y278-Data!CF278</f>
        <v>3.7000000000000028</v>
      </c>
      <c r="V278" s="20">
        <f>Data!Z278-Data!CG278</f>
        <v>-3.0999999999999943</v>
      </c>
      <c r="W278" s="20">
        <f>Data!AA278-Data!CH278</f>
        <v>-0.80000000000001137</v>
      </c>
      <c r="X278" s="20">
        <f>Data!AB278-Data!CI278</f>
        <v>-8.299999999999999E-2</v>
      </c>
      <c r="Y278" s="20">
        <f>Data!AC278-Data!CJ278</f>
        <v>-7.7999999999999989</v>
      </c>
      <c r="Z278" s="20">
        <f>Data!AD278-Data!CK278</f>
        <v>-3.0999999999999943</v>
      </c>
      <c r="AA278" s="20">
        <f>Data!AE278-Data!CL278</f>
        <v>4.7999999999999972</v>
      </c>
      <c r="AB278" s="20">
        <f>Data!AF278-Data!CM278</f>
        <v>-7.7999999999999989</v>
      </c>
      <c r="AC278" s="20">
        <f>Data!AG278-Data!CN278</f>
        <v>2.0999999999999943</v>
      </c>
      <c r="AD278" s="20">
        <f>Data!AH278-Data!CO278</f>
        <v>-4.2000000000000028</v>
      </c>
      <c r="AE278" s="20">
        <f>Data!AI278-Data!CP278</f>
        <v>8.8099999999999956E-2</v>
      </c>
      <c r="AF278" s="20">
        <f>Data!AJ278-Data!CQ278</f>
        <v>-0.3</v>
      </c>
      <c r="AG278" s="20">
        <f>Data!AK278-Data!CR278</f>
        <v>-2.3076923076923075E-2</v>
      </c>
      <c r="AH278" s="20">
        <f>Data!AL278-Data!CS278</f>
        <v>35</v>
      </c>
      <c r="AI278" s="20">
        <f>Data!AM278-Data!CT278</f>
        <v>2.6899999999999995</v>
      </c>
      <c r="AJ278" s="20">
        <f>Data!AN278-Data!CU278</f>
        <v>-5.9399999999999995</v>
      </c>
      <c r="AK278" s="20">
        <f>Data!AO278-Data!CV278</f>
        <v>35</v>
      </c>
      <c r="AL278" s="20">
        <f>Data!AP278-Data!CW278</f>
        <v>-60</v>
      </c>
      <c r="AM278" s="20">
        <f>Data!AQ278-Data!CX278</f>
        <v>-38</v>
      </c>
      <c r="AN278" s="20">
        <f>Data!AR278-Data!CY278</f>
        <v>4.6000000000000041E-2</v>
      </c>
      <c r="AO278" s="20">
        <f>Data!AS278-Data!CZ278</f>
        <v>2</v>
      </c>
      <c r="AP278" s="20">
        <f>Data!AT278-Data!DA278</f>
        <v>-32</v>
      </c>
      <c r="AQ278" s="20">
        <f>Data!AU278-Data!DB278</f>
        <v>6.4999999999999947E-2</v>
      </c>
      <c r="AR278" s="20">
        <f>Data!AV278-Data!DC278</f>
        <v>9</v>
      </c>
      <c r="AS278" s="20">
        <f>Data!AW278-Data!DD278</f>
        <v>-14</v>
      </c>
      <c r="AT278" s="20">
        <f>Data!AX278-Data!DE278</f>
        <v>8.2000000000000073E-2</v>
      </c>
      <c r="AU278" s="20">
        <f>Data!AY278-Data!DF278</f>
        <v>-1</v>
      </c>
      <c r="AV278" s="20">
        <f>Data!AZ278-Data!DG278</f>
        <v>-7.692307692307665E-2</v>
      </c>
      <c r="AW278" s="20">
        <f>Data!BA278-Data!DH278</f>
        <v>-4</v>
      </c>
      <c r="AX278" s="20">
        <f>Data!BB278-Data!DI278</f>
        <v>-0.3076923076923137</v>
      </c>
      <c r="AY278" s="20">
        <f>Data!BC278-Data!DJ278</f>
        <v>31</v>
      </c>
      <c r="AZ278" s="20">
        <f>Data!BD278-Data!DK278</f>
        <v>15</v>
      </c>
      <c r="BA278" s="20">
        <f>Data!BE278-Data!DL278</f>
        <v>-33</v>
      </c>
      <c r="BB278" s="20">
        <f>Data!BF278-Data!DM278</f>
        <v>9</v>
      </c>
      <c r="BC278" s="20">
        <f>Data!BG278-Data!DN278</f>
        <v>-45</v>
      </c>
      <c r="BD278" s="20">
        <f>Data!BH278-Data!DO278</f>
        <v>3.2000000000000028</v>
      </c>
      <c r="BE278" s="20">
        <f>Data!BI278-Data!DP278</f>
        <v>-5.4549999999999983</v>
      </c>
      <c r="BF278" s="20">
        <f>Data!BJ278-Data!DQ278</f>
        <v>8.6369999999999987</v>
      </c>
      <c r="BG278" s="20">
        <f>Data!BK278-Data!DR278</f>
        <v>0.12800000000000011</v>
      </c>
      <c r="BH278" s="20">
        <f>Data!BL278-Data!DS278</f>
        <v>0.81799999999999962</v>
      </c>
      <c r="BI278" s="20">
        <f>Data!BM278-Data!DT278</f>
        <v>7.1000000000000008E-2</v>
      </c>
      <c r="BJ278" s="20">
        <f>Data!BN278-Data!DU278</f>
        <v>-2.8999999999999986</v>
      </c>
      <c r="BK278" s="20">
        <f>Data!BO278-Data!DV278</f>
        <v>-1.2999999999999972</v>
      </c>
      <c r="BL278" s="20">
        <f>Data!BP278-Data!DW278</f>
        <v>-3</v>
      </c>
      <c r="BM278" s="20">
        <f>Data!BQ278-Data!DX278</f>
        <v>1.3636363636363633</v>
      </c>
      <c r="BN278" s="20">
        <f>Data!BR278-Data!DY278</f>
        <v>-4.1000000000000014</v>
      </c>
      <c r="BO278" s="20">
        <f>Data!BS278-Data!DZ278</f>
        <v>15</v>
      </c>
      <c r="BP278" s="20">
        <f>Data!BT278-Data!EA278</f>
        <v>-1.8000000000000016E-2</v>
      </c>
      <c r="BQ278" s="20">
        <f>Data!BU278-Data!EB278</f>
        <v>-5</v>
      </c>
      <c r="BR278" s="20">
        <f>Data!BV278-Data!EC278</f>
        <v>-24</v>
      </c>
      <c r="BS278" s="20">
        <f>Data!BW278-Data!ED278</f>
        <v>-7</v>
      </c>
      <c r="BT278" s="20">
        <f>Data!BX278-Data!EE278</f>
        <v>-7</v>
      </c>
      <c r="BU278" s="20">
        <f>Data!BY278-Data!EF278</f>
        <v>-16</v>
      </c>
      <c r="BV278" s="20">
        <f>Data!BZ278-Data!EG278</f>
        <v>-36</v>
      </c>
      <c r="BW278" s="20">
        <f>Data!CA278-Data!EH278</f>
        <v>-10</v>
      </c>
      <c r="BX278" s="20">
        <f>Data!CB278-Data!EI278</f>
        <v>14</v>
      </c>
      <c r="BY278" s="20">
        <f>Data!CC278-Data!EJ278</f>
        <v>10</v>
      </c>
      <c r="BZ278" s="20">
        <f>Data!EK278</f>
        <v>11474.1</v>
      </c>
      <c r="CA278" s="20">
        <f>Data!EL278</f>
        <v>10759.980000000001</v>
      </c>
      <c r="CB278" s="20">
        <f>Data!EM278</f>
        <v>82.727272727272734</v>
      </c>
      <c r="CC278" s="20">
        <f>Data!EN278</f>
        <v>95.869090909090914</v>
      </c>
      <c r="CD278" s="20">
        <f>Data!EO278</f>
        <v>10.958499999999999</v>
      </c>
      <c r="CE278" s="20">
        <f>Data!EP278</f>
        <v>170.42400000000001</v>
      </c>
      <c r="CF278" s="50">
        <f>IF(ISBLANK(Data!EQ278), "", Data!EQ278)</f>
        <v>73</v>
      </c>
      <c r="CG278" s="50">
        <f>IF(ISBLANK(Data!ER278), "", Data!ER278)</f>
        <v>69</v>
      </c>
      <c r="CH278" s="61" t="str">
        <f>IF(ISBLANK(Data!ES278), "", Data!ES278)</f>
        <v>Colorado</v>
      </c>
      <c r="CI278" s="61">
        <f>IF(ISBLANK(Data!ET278), "", Data!ET278)</f>
        <v>142</v>
      </c>
    </row>
    <row r="279" spans="1:87" x14ac:dyDescent="0.45">
      <c r="A279" s="50">
        <f>IF(ISBLANK(Data!A279), "", Data!A279)</f>
        <v>45289</v>
      </c>
      <c r="B279" s="50" t="str">
        <f>IF(ISBLANK(Data!B279), "", Data!B279)</f>
        <v>Gonzaga</v>
      </c>
      <c r="C279" s="50">
        <f>IF(ISBLANK(Data!C279), "", Data!C279)</f>
        <v>103</v>
      </c>
      <c r="D279" s="50" t="str">
        <f>IF(ISBLANK(Data!D279), "", Data!D279)</f>
        <v>San Diego St.</v>
      </c>
      <c r="E279" s="50">
        <f>IF(ISBLANK(Data!E279), "", Data!E279)</f>
        <v>259</v>
      </c>
      <c r="F279" s="50" t="str">
        <f>IF(ISBLANK(Data!F279), "", Data!F279)</f>
        <v>N</v>
      </c>
      <c r="G279" s="50" t="str">
        <f>IF(ISBLANK(Data!G279), "", Data!G279)</f>
        <v>Gonzaga</v>
      </c>
      <c r="H279" s="50" t="str">
        <f>IF(ISBLANK(Data!H279), "", Data!H279)</f>
        <v>San Diego St.</v>
      </c>
      <c r="I279" s="50" t="str">
        <f>IF(ISBLANK(Data!I279), "", Data!I279)</f>
        <v>Gonzaga</v>
      </c>
      <c r="J279" s="50" t="str">
        <f>IF(ISBLANK(Data!J279), "", Data!J279)</f>
        <v>San Diego St.</v>
      </c>
      <c r="K279" s="50" t="str">
        <f>IF(ISBLANK(Data!K279), "", Data!K279)</f>
        <v>Gonzaga</v>
      </c>
      <c r="L279" s="50" t="str">
        <f>IF(ISBLANK(Data!L279), "", Data!L279)</f>
        <v>San Diego State</v>
      </c>
      <c r="M279" s="50" t="str">
        <f>IF(ISBLANK(Data!M279), "", Data!M279)</f>
        <v>Gonzaga</v>
      </c>
      <c r="N279" s="50" t="str">
        <f>IF(ISBLANK(Data!N279), "", Data!N279)</f>
        <v>San Diego St</v>
      </c>
      <c r="O279" s="50" t="str">
        <f>IF(ISBLANK(Data!O279), "", Data!O279)</f>
        <v>Gonzaga</v>
      </c>
      <c r="P279" s="50" t="str">
        <f>IF(ISBLANK(Data!P279), "", Data!P279)</f>
        <v>San Diego St.</v>
      </c>
      <c r="Q279" s="50" t="str">
        <f>IF(ISBLANK(Data!Q279), "", Data!Q279)</f>
        <v>Gonzaga</v>
      </c>
      <c r="R279" s="50" t="str">
        <f>IF(ISBLANK(Data!R279), "", Data!R279)</f>
        <v>San Diego State</v>
      </c>
      <c r="S279" s="20">
        <f>Data!W279-Data!CD279</f>
        <v>-8.3333333333334036E-2</v>
      </c>
      <c r="T279" s="20">
        <f>Data!X279-Data!CE279</f>
        <v>2.6500000000000021</v>
      </c>
      <c r="U279" s="20">
        <f>Data!Y279-Data!CF279</f>
        <v>3</v>
      </c>
      <c r="V279" s="20">
        <f>Data!Z279-Data!CG279</f>
        <v>0.30000000000001137</v>
      </c>
      <c r="W279" s="20">
        <f>Data!AA279-Data!CH279</f>
        <v>3.4000000000000057</v>
      </c>
      <c r="X279" s="20">
        <f>Data!AB279-Data!CI279</f>
        <v>-0.10300000000000001</v>
      </c>
      <c r="Y279" s="20">
        <f>Data!AC279-Data!CJ279</f>
        <v>-4.1899999999999995</v>
      </c>
      <c r="Z279" s="20">
        <f>Data!AD279-Data!CK279</f>
        <v>-1</v>
      </c>
      <c r="AA279" s="20">
        <f>Data!AE279-Data!CL279</f>
        <v>3.2000000000000028</v>
      </c>
      <c r="AB279" s="20">
        <f>Data!AF279-Data!CM279</f>
        <v>-4.1899999999999995</v>
      </c>
      <c r="AC279" s="20">
        <f>Data!AG279-Data!CN279</f>
        <v>4.1000000000000085</v>
      </c>
      <c r="AD279" s="20">
        <f>Data!AH279-Data!CO279</f>
        <v>0.39999999999999147</v>
      </c>
      <c r="AE279" s="20">
        <f>Data!AI279-Data!CP279</f>
        <v>3.7399999999999989E-2</v>
      </c>
      <c r="AF279" s="20">
        <f>Data!AJ279-Data!CQ279</f>
        <v>-0.90000000000000013</v>
      </c>
      <c r="AG279" s="20">
        <f>Data!AK279-Data!CR279</f>
        <v>-6.0439560439560454E-2</v>
      </c>
      <c r="AH279" s="20">
        <f>Data!AL279-Data!CS279</f>
        <v>-18</v>
      </c>
      <c r="AI279" s="20">
        <f>Data!AM279-Data!CT279</f>
        <v>-0.62999999999999901</v>
      </c>
      <c r="AJ279" s="20">
        <f>Data!AN279-Data!CU279</f>
        <v>-5.85</v>
      </c>
      <c r="AK279" s="20">
        <f>Data!AO279-Data!CV279</f>
        <v>86</v>
      </c>
      <c r="AL279" s="20">
        <f>Data!AP279-Data!CW279</f>
        <v>9</v>
      </c>
      <c r="AM279" s="20">
        <f>Data!AQ279-Data!CX279</f>
        <v>54</v>
      </c>
      <c r="AN279" s="20">
        <f>Data!AR279-Data!CY279</f>
        <v>5.4999999999999993E-2</v>
      </c>
      <c r="AO279" s="20">
        <f>Data!AS279-Data!CZ279</f>
        <v>-13</v>
      </c>
      <c r="AP279" s="20">
        <f>Data!AT279-Data!DA279</f>
        <v>-28</v>
      </c>
      <c r="AQ279" s="20">
        <f>Data!AU279-Data!DB279</f>
        <v>-1.5000000000000013E-2</v>
      </c>
      <c r="AR279" s="20">
        <f>Data!AV279-Data!DC279</f>
        <v>-33</v>
      </c>
      <c r="AS279" s="20">
        <f>Data!AW279-Data!DD279</f>
        <v>-32</v>
      </c>
      <c r="AT279" s="20">
        <f>Data!AX279-Data!DE279</f>
        <v>-3.8000000000000034E-2</v>
      </c>
      <c r="AU279" s="20">
        <f>Data!AY279-Data!DF279</f>
        <v>27</v>
      </c>
      <c r="AV279" s="20">
        <f>Data!AZ279-Data!DG279</f>
        <v>2.835164835164834</v>
      </c>
      <c r="AW279" s="20">
        <f>Data!BA279-Data!DH279</f>
        <v>60</v>
      </c>
      <c r="AX279" s="20">
        <f>Data!BB279-Data!DI279</f>
        <v>7.1538461538461533</v>
      </c>
      <c r="AY279" s="20">
        <f>Data!BC279-Data!DJ279</f>
        <v>16</v>
      </c>
      <c r="AZ279" s="20">
        <f>Data!BD279-Data!DK279</f>
        <v>-15</v>
      </c>
      <c r="BA279" s="20">
        <f>Data!BE279-Data!DL279</f>
        <v>6</v>
      </c>
      <c r="BB279" s="20">
        <f>Data!BF279-Data!DM279</f>
        <v>11</v>
      </c>
      <c r="BC279" s="20">
        <f>Data!BG279-Data!DN279</f>
        <v>-12</v>
      </c>
      <c r="BD279" s="20">
        <f>Data!BH279-Data!DO279</f>
        <v>7.0999999999999943</v>
      </c>
      <c r="BE279" s="20">
        <f>Data!BI279-Data!DP279</f>
        <v>0.75</v>
      </c>
      <c r="BF279" s="20">
        <f>Data!BJ279-Data!DQ279</f>
        <v>6.4169999999999998</v>
      </c>
      <c r="BG279" s="20">
        <f>Data!BK279-Data!DR279</f>
        <v>9.000000000000119E-3</v>
      </c>
      <c r="BH279" s="20">
        <f>Data!BL279-Data!DS279</f>
        <v>0.91699999999999982</v>
      </c>
      <c r="BI279" s="20">
        <f>Data!BM279-Data!DT279</f>
        <v>-0.16600000000000004</v>
      </c>
      <c r="BJ279" s="20">
        <f>Data!BN279-Data!DU279</f>
        <v>-2.2999999999999972</v>
      </c>
      <c r="BK279" s="20">
        <f>Data!BO279-Data!DV279</f>
        <v>-2.7000000000000028</v>
      </c>
      <c r="BL279" s="20">
        <f>Data!BP279-Data!DW279</f>
        <v>0.5</v>
      </c>
      <c r="BM279" s="20">
        <f>Data!BQ279-Data!DX279</f>
        <v>-1.2500000000000009</v>
      </c>
      <c r="BN279" s="20">
        <f>Data!BR279-Data!DY279</f>
        <v>-1</v>
      </c>
      <c r="BO279" s="20">
        <f>Data!BS279-Data!DZ279</f>
        <v>52</v>
      </c>
      <c r="BP279" s="20">
        <f>Data!BT279-Data!EA279</f>
        <v>-9.8000000000000087E-2</v>
      </c>
      <c r="BQ279" s="20">
        <f>Data!BU279-Data!EB279</f>
        <v>3</v>
      </c>
      <c r="BR279" s="20">
        <f>Data!BV279-Data!EC279</f>
        <v>15</v>
      </c>
      <c r="BS279" s="20">
        <f>Data!BW279-Data!ED279</f>
        <v>3</v>
      </c>
      <c r="BT279" s="20">
        <f>Data!BX279-Data!EE279</f>
        <v>17</v>
      </c>
      <c r="BU279" s="20">
        <f>Data!BY279-Data!EF279</f>
        <v>-38</v>
      </c>
      <c r="BV279" s="20">
        <f>Data!BZ279-Data!EG279</f>
        <v>-10</v>
      </c>
      <c r="BW279" s="20">
        <f>Data!CA279-Data!EH279</f>
        <v>1.3999999999999986</v>
      </c>
      <c r="BX279" s="20">
        <f>Data!CB279-Data!EI279</f>
        <v>52</v>
      </c>
      <c r="BY279" s="20">
        <f>Data!CC279-Data!EJ279</f>
        <v>12</v>
      </c>
      <c r="BZ279" s="20">
        <f>Data!EK279</f>
        <v>10935.759999999998</v>
      </c>
      <c r="CA279" s="20">
        <f>Data!EL279</f>
        <v>10685.74</v>
      </c>
      <c r="CB279" s="20">
        <f>Data!EM279</f>
        <v>97.916666666666671</v>
      </c>
      <c r="CC279" s="20">
        <f>Data!EN279</f>
        <v>76.733750000000001</v>
      </c>
      <c r="CD279" s="20">
        <f>Data!EO279</f>
        <v>11.9968</v>
      </c>
      <c r="CE279" s="20">
        <f>Data!EP279</f>
        <v>145.184</v>
      </c>
      <c r="CF279" s="50">
        <f>IF(ISBLANK(Data!EQ279), "", Data!EQ279)</f>
        <v>74</v>
      </c>
      <c r="CG279" s="50">
        <f>IF(ISBLANK(Data!ER279), "", Data!ER279)</f>
        <v>84</v>
      </c>
      <c r="CH279" s="61" t="str">
        <f>IF(ISBLANK(Data!ES279), "", Data!ES279)</f>
        <v>San Diego St.</v>
      </c>
      <c r="CI279" s="61">
        <f>IF(ISBLANK(Data!ET279), "", Data!ET279)</f>
        <v>158</v>
      </c>
    </row>
    <row r="280" spans="1:87" x14ac:dyDescent="0.45">
      <c r="A280" s="50">
        <f>IF(ISBLANK(Data!A280), "", Data!A280)</f>
        <v>45289</v>
      </c>
      <c r="B280" s="50" t="str">
        <f>IF(ISBLANK(Data!B280), "", Data!B280)</f>
        <v>Illinois</v>
      </c>
      <c r="C280" s="50">
        <f>IF(ISBLANK(Data!C280), "", Data!C280)</f>
        <v>118</v>
      </c>
      <c r="D280" s="50" t="str">
        <f>IF(ISBLANK(Data!D280), "", Data!D280)</f>
        <v>Fairleigh Dickinson</v>
      </c>
      <c r="E280" s="50">
        <f>IF(ISBLANK(Data!E280), "", Data!E280)</f>
        <v>85</v>
      </c>
      <c r="F280" s="50" t="str">
        <f>IF(ISBLANK(Data!F280), "", Data!F280)</f>
        <v>N</v>
      </c>
      <c r="G280" s="50" t="str">
        <f>IF(ISBLANK(Data!G280), "", Data!G280)</f>
        <v>Illinois</v>
      </c>
      <c r="H280" s="50" t="str">
        <f>IF(ISBLANK(Data!H280), "", Data!H280)</f>
        <v>Fairleigh Dickinson</v>
      </c>
      <c r="I280" s="50" t="str">
        <f>IF(ISBLANK(Data!I280), "", Data!I280)</f>
        <v>Illinois</v>
      </c>
      <c r="J280" s="50" t="str">
        <f>IF(ISBLANK(Data!J280), "", Data!J280)</f>
        <v>Fairleigh Dickinson</v>
      </c>
      <c r="K280" s="50" t="str">
        <f>IF(ISBLANK(Data!K280), "", Data!K280)</f>
        <v>Illinois</v>
      </c>
      <c r="L280" s="50" t="str">
        <f>IF(ISBLANK(Data!L280), "", Data!L280)</f>
        <v>Fairleigh Dickinson</v>
      </c>
      <c r="M280" s="50" t="str">
        <f>IF(ISBLANK(Data!M280), "", Data!M280)</f>
        <v>Illinois</v>
      </c>
      <c r="N280" s="50" t="str">
        <f>IF(ISBLANK(Data!N280), "", Data!N280)</f>
        <v>F Dickinson</v>
      </c>
      <c r="O280" s="50" t="str">
        <f>IF(ISBLANK(Data!O280), "", Data!O280)</f>
        <v>Illinois</v>
      </c>
      <c r="P280" s="50" t="str">
        <f>IF(ISBLANK(Data!P280), "", Data!P280)</f>
        <v>FDU</v>
      </c>
      <c r="Q280" s="50" t="str">
        <f>IF(ISBLANK(Data!Q280), "", Data!Q280)</f>
        <v>Illinois</v>
      </c>
      <c r="R280" s="50" t="str">
        <f>IF(ISBLANK(Data!R280), "", Data!R280)</f>
        <v>Fairleigh Dickinson</v>
      </c>
      <c r="S280" s="20">
        <f>Data!W280-Data!CD280</f>
        <v>0.356643356643356</v>
      </c>
      <c r="T280" s="20">
        <f>Data!X280-Data!CE280</f>
        <v>37.72</v>
      </c>
      <c r="U280" s="20">
        <f>Data!Y280-Data!CF280</f>
        <v>14.5</v>
      </c>
      <c r="V280" s="20">
        <f>Data!Z280-Data!CG280</f>
        <v>-23.199999999999989</v>
      </c>
      <c r="W280" s="20">
        <f>Data!AA280-Data!CH280</f>
        <v>-1.3999999999999915</v>
      </c>
      <c r="X280" s="20">
        <f>Data!AB280-Data!CI280</f>
        <v>-0.17399999999999999</v>
      </c>
      <c r="Y280" s="20">
        <f>Data!AC280-Data!CJ280</f>
        <v>7.78</v>
      </c>
      <c r="Z280" s="20">
        <f>Data!AD280-Data!CK280</f>
        <v>3.7000000000000028</v>
      </c>
      <c r="AA280" s="20">
        <f>Data!AE280-Data!CL280</f>
        <v>-4.1000000000000085</v>
      </c>
      <c r="AB280" s="20">
        <f>Data!AF280-Data!CM280</f>
        <v>5.91</v>
      </c>
      <c r="AC280" s="20">
        <f>Data!AG280-Data!CN280</f>
        <v>12.900000000000006</v>
      </c>
      <c r="AD280" s="20">
        <f>Data!AH280-Data!CO280</f>
        <v>-25.400000000000006</v>
      </c>
      <c r="AE280" s="20">
        <f>Data!AI280-Data!CP280</f>
        <v>0.77310000000000001</v>
      </c>
      <c r="AF280" s="20">
        <f>Data!AJ280-Data!CQ280</f>
        <v>7.2</v>
      </c>
      <c r="AG280" s="20">
        <f>Data!AK280-Data!CR280</f>
        <v>0.52142857142857146</v>
      </c>
      <c r="AH280" s="20">
        <f>Data!AL280-Data!CS280</f>
        <v>402</v>
      </c>
      <c r="AI280" s="20">
        <f>Data!AM280-Data!CT280</f>
        <v>36.21</v>
      </c>
      <c r="AJ280" s="20">
        <f>Data!AN280-Data!CU280</f>
        <v>11.57</v>
      </c>
      <c r="AK280" s="20">
        <f>Data!AO280-Data!CV280</f>
        <v>-169</v>
      </c>
      <c r="AL280" s="20">
        <f>Data!AP280-Data!CW280</f>
        <v>-338</v>
      </c>
      <c r="AM280" s="20">
        <f>Data!AQ280-Data!CX280</f>
        <v>-141</v>
      </c>
      <c r="AN280" s="20">
        <f>Data!AR280-Data!CY280</f>
        <v>2.1000000000000019E-2</v>
      </c>
      <c r="AO280" s="20">
        <f>Data!AS280-Data!CZ280</f>
        <v>-27</v>
      </c>
      <c r="AP280" s="20">
        <f>Data!AT280-Data!DA280</f>
        <v>-68</v>
      </c>
      <c r="AQ280" s="20">
        <f>Data!AU280-Data!DB280</f>
        <v>-1.4000000000000012E-2</v>
      </c>
      <c r="AR280" s="20">
        <f>Data!AV280-Data!DC280</f>
        <v>-46</v>
      </c>
      <c r="AS280" s="20">
        <f>Data!AW280-Data!DD280</f>
        <v>-64</v>
      </c>
      <c r="AT280" s="20">
        <f>Data!AX280-Data!DE280</f>
        <v>-5.0000000000000044E-3</v>
      </c>
      <c r="AU280" s="20">
        <f>Data!AY280-Data!DF280</f>
        <v>1</v>
      </c>
      <c r="AV280" s="20">
        <f>Data!AZ280-Data!DG280</f>
        <v>0.85164835164835218</v>
      </c>
      <c r="AW280" s="20">
        <f>Data!BA280-Data!DH280</f>
        <v>13</v>
      </c>
      <c r="AX280" s="20">
        <f>Data!BB280-Data!DI280</f>
        <v>3.6703296703296715</v>
      </c>
      <c r="AY280" s="20">
        <f>Data!BC280-Data!DJ280</f>
        <v>-72</v>
      </c>
      <c r="AZ280" s="20">
        <f>Data!BD280-Data!DK280</f>
        <v>-64</v>
      </c>
      <c r="BA280" s="20">
        <f>Data!BE280-Data!DL280</f>
        <v>19</v>
      </c>
      <c r="BB280" s="20">
        <f>Data!BF280-Data!DM280</f>
        <v>-27</v>
      </c>
      <c r="BC280" s="20">
        <f>Data!BG280-Data!DN280</f>
        <v>-82</v>
      </c>
      <c r="BD280" s="20">
        <f>Data!BH280-Data!DO280</f>
        <v>-0.5</v>
      </c>
      <c r="BE280" s="20">
        <f>Data!BI280-Data!DP280</f>
        <v>-16</v>
      </c>
      <c r="BF280" s="20">
        <f>Data!BJ280-Data!DQ280</f>
        <v>15.462</v>
      </c>
      <c r="BG280" s="20">
        <f>Data!BK280-Data!DR280</f>
        <v>-0.27399999999999991</v>
      </c>
      <c r="BH280" s="20">
        <f>Data!BL280-Data!DS280</f>
        <v>-0.14700000000000024</v>
      </c>
      <c r="BI280" s="20">
        <f>Data!BM280-Data!DT280</f>
        <v>-0.33100000000000007</v>
      </c>
      <c r="BJ280" s="20">
        <f>Data!BN280-Data!DU280</f>
        <v>-1.1999999999999993</v>
      </c>
      <c r="BK280" s="20">
        <f>Data!BO280-Data!DV280</f>
        <v>-1.9000000000000021</v>
      </c>
      <c r="BL280" s="20">
        <f>Data!BP280-Data!DW280</f>
        <v>2.2000000000000002</v>
      </c>
      <c r="BM280" s="20">
        <f>Data!BQ280-Data!DX280</f>
        <v>-4.2517482517482517</v>
      </c>
      <c r="BN280" s="20">
        <f>Data!BR280-Data!DY280</f>
        <v>-4.0999999999999979</v>
      </c>
      <c r="BO280" s="20">
        <f>Data!BS280-Data!DZ280</f>
        <v>-289</v>
      </c>
      <c r="BP280" s="20">
        <f>Data!BT280-Data!EA280</f>
        <v>0.19900000000000001</v>
      </c>
      <c r="BQ280" s="20">
        <f>Data!BU280-Data!EB280</f>
        <v>-1</v>
      </c>
      <c r="BR280" s="20">
        <f>Data!BV280-Data!EC280</f>
        <v>-308</v>
      </c>
      <c r="BS280" s="20">
        <f>Data!BW280-Data!ED280</f>
        <v>-240</v>
      </c>
      <c r="BT280" s="20">
        <f>Data!BX280-Data!EE280</f>
        <v>-287</v>
      </c>
      <c r="BU280" s="20">
        <f>Data!BY280-Data!EF280</f>
        <v>-265</v>
      </c>
      <c r="BV280" s="20">
        <f>Data!BZ280-Data!EG280</f>
        <v>-324</v>
      </c>
      <c r="BW280" s="20">
        <f>Data!CA280-Data!EH280</f>
        <v>-238</v>
      </c>
      <c r="BX280" s="20">
        <f>Data!CB280-Data!EI280</f>
        <v>-288</v>
      </c>
      <c r="BY280" s="20">
        <f>Data!CC280-Data!EJ280</f>
        <v>-232</v>
      </c>
      <c r="BZ280" s="20">
        <f>Data!EK280</f>
        <v>13467.599999999999</v>
      </c>
      <c r="CA280" s="20">
        <f>Data!EL280</f>
        <v>9429.35</v>
      </c>
      <c r="CB280" s="20">
        <f>Data!EM280</f>
        <v>108.08</v>
      </c>
      <c r="CC280" s="20">
        <f>Data!EN280</f>
        <v>55.383272727272725</v>
      </c>
      <c r="CD280" s="20">
        <f>Data!EO280</f>
        <v>10.0243</v>
      </c>
      <c r="CE280" s="20">
        <f>Data!EP280</f>
        <v>166.34399999999999</v>
      </c>
      <c r="CF280" s="50">
        <f>IF(ISBLANK(Data!EQ280), "", Data!EQ280)</f>
        <v>104</v>
      </c>
      <c r="CG280" s="50">
        <f>IF(ISBLANK(Data!ER280), "", Data!ER280)</f>
        <v>71</v>
      </c>
      <c r="CH280" s="61" t="str">
        <f>IF(ISBLANK(Data!ES280), "", Data!ES280)</f>
        <v>Illinois</v>
      </c>
      <c r="CI280" s="61">
        <f>IF(ISBLANK(Data!ET280), "", Data!ET280)</f>
        <v>175</v>
      </c>
    </row>
    <row r="281" spans="1:87" x14ac:dyDescent="0.45">
      <c r="A281" s="50">
        <f>IF(ISBLANK(Data!A281), "", Data!A281)</f>
        <v>45289</v>
      </c>
      <c r="B281" s="50" t="str">
        <f>IF(ISBLANK(Data!B281), "", Data!B281)</f>
        <v>San Diego</v>
      </c>
      <c r="C281" s="50">
        <f>IF(ISBLANK(Data!C281), "", Data!C281)</f>
        <v>258</v>
      </c>
      <c r="D281" s="50" t="str">
        <f>IF(ISBLANK(Data!D281), "", Data!D281)</f>
        <v>Fresno St.</v>
      </c>
      <c r="E281" s="50">
        <f>IF(ISBLANK(Data!E281), "", Data!E281)</f>
        <v>93</v>
      </c>
      <c r="F281" s="50" t="str">
        <f>IF(ISBLANK(Data!F281), "", Data!F281)</f>
        <v>N</v>
      </c>
      <c r="G281" s="50" t="str">
        <f>IF(ISBLANK(Data!G281), "", Data!G281)</f>
        <v>San Diego</v>
      </c>
      <c r="H281" s="50" t="str">
        <f>IF(ISBLANK(Data!H281), "", Data!H281)</f>
        <v>Fresno St.</v>
      </c>
      <c r="I281" s="50" t="str">
        <f>IF(ISBLANK(Data!I281), "", Data!I281)</f>
        <v>San Diego</v>
      </c>
      <c r="J281" s="50" t="str">
        <f>IF(ISBLANK(Data!J281), "", Data!J281)</f>
        <v>Fresno St.</v>
      </c>
      <c r="K281" s="50" t="str">
        <f>IF(ISBLANK(Data!K281), "", Data!K281)</f>
        <v>San Diego</v>
      </c>
      <c r="L281" s="50" t="str">
        <f>IF(ISBLANK(Data!L281), "", Data!L281)</f>
        <v>Fresno State</v>
      </c>
      <c r="M281" s="50" t="str">
        <f>IF(ISBLANK(Data!M281), "", Data!M281)</f>
        <v>San Diego</v>
      </c>
      <c r="N281" s="50" t="str">
        <f>IF(ISBLANK(Data!N281), "", Data!N281)</f>
        <v>Fresno St</v>
      </c>
      <c r="O281" s="50" t="str">
        <f>IF(ISBLANK(Data!O281), "", Data!O281)</f>
        <v>San Diego</v>
      </c>
      <c r="P281" s="50" t="str">
        <f>IF(ISBLANK(Data!P281), "", Data!P281)</f>
        <v>Fresno St.</v>
      </c>
      <c r="Q281" s="50" t="str">
        <f>IF(ISBLANK(Data!Q281), "", Data!Q281)</f>
        <v>San Diego</v>
      </c>
      <c r="R281" s="50" t="str">
        <f>IF(ISBLANK(Data!R281), "", Data!R281)</f>
        <v>Fresno State</v>
      </c>
      <c r="S281" s="20">
        <f>Data!W281-Data!CD281</f>
        <v>0.19230769230769196</v>
      </c>
      <c r="T281" s="20">
        <f>Data!X281-Data!CE281</f>
        <v>-1.5999999999999996</v>
      </c>
      <c r="U281" s="20">
        <f>Data!Y281-Data!CF281</f>
        <v>-1.9000000000000057</v>
      </c>
      <c r="V281" s="20">
        <f>Data!Z281-Data!CG281</f>
        <v>-0.29999999999999716</v>
      </c>
      <c r="W281" s="20">
        <f>Data!AA281-Data!CH281</f>
        <v>4.2000000000000028</v>
      </c>
      <c r="X281" s="20">
        <f>Data!AB281-Data!CI281</f>
        <v>0.161</v>
      </c>
      <c r="Y281" s="20">
        <f>Data!AC281-Data!CJ281</f>
        <v>-0.7799999999999998</v>
      </c>
      <c r="Z281" s="20">
        <f>Data!AD281-Data!CK281</f>
        <v>-1.1000000000000085</v>
      </c>
      <c r="AA281" s="20">
        <f>Data!AE281-Data!CL281</f>
        <v>-0.39999999999999147</v>
      </c>
      <c r="AB281" s="20">
        <f>Data!AF281-Data!CM281</f>
        <v>-0.7799999999999998</v>
      </c>
      <c r="AC281" s="20">
        <f>Data!AG281-Data!CN281</f>
        <v>-2.2000000000000028</v>
      </c>
      <c r="AD281" s="20">
        <f>Data!AH281-Data!CO281</f>
        <v>-0.20000000000000284</v>
      </c>
      <c r="AE281" s="20">
        <f>Data!AI281-Data!CP281</f>
        <v>-5.4099999999999981E-2</v>
      </c>
      <c r="AF281" s="20">
        <f>Data!AJ281-Data!CQ281</f>
        <v>1.4</v>
      </c>
      <c r="AG281" s="20">
        <f>Data!AK281-Data!CR281</f>
        <v>0.10904761904761906</v>
      </c>
      <c r="AH281" s="20">
        <f>Data!AL281-Data!CS281</f>
        <v>50</v>
      </c>
      <c r="AI281" s="20">
        <f>Data!AM281-Data!CT281</f>
        <v>1.2100000000000004</v>
      </c>
      <c r="AJ281" s="20">
        <f>Data!AN281-Data!CU281</f>
        <v>-1.3199999999999998</v>
      </c>
      <c r="AK281" s="20">
        <f>Data!AO281-Data!CV281</f>
        <v>91</v>
      </c>
      <c r="AL281" s="20">
        <f>Data!AP281-Data!CW281</f>
        <v>70</v>
      </c>
      <c r="AM281" s="20">
        <f>Data!AQ281-Data!CX281</f>
        <v>121</v>
      </c>
      <c r="AN281" s="20">
        <f>Data!AR281-Data!CY281</f>
        <v>-5.3999999999999992E-2</v>
      </c>
      <c r="AO281" s="20">
        <f>Data!AS281-Data!CZ281</f>
        <v>10</v>
      </c>
      <c r="AP281" s="20">
        <f>Data!AT281-Data!DA281</f>
        <v>26</v>
      </c>
      <c r="AQ281" s="20">
        <f>Data!AU281-Data!DB281</f>
        <v>3.999999999999948E-3</v>
      </c>
      <c r="AR281" s="20">
        <f>Data!AV281-Data!DC281</f>
        <v>47</v>
      </c>
      <c r="AS281" s="20">
        <f>Data!AW281-Data!DD281</f>
        <v>43</v>
      </c>
      <c r="AT281" s="20">
        <f>Data!AX281-Data!DE281</f>
        <v>7.0999999999999952E-2</v>
      </c>
      <c r="AU281" s="20">
        <f>Data!AY281-Data!DF281</f>
        <v>40</v>
      </c>
      <c r="AV281" s="20">
        <f>Data!AZ281-Data!DG281</f>
        <v>2.1952380952380963</v>
      </c>
      <c r="AW281" s="20">
        <f>Data!BA281-Data!DH281</f>
        <v>91</v>
      </c>
      <c r="AX281" s="20">
        <f>Data!BB281-Data!DI281</f>
        <v>4.1380952380952429</v>
      </c>
      <c r="AY281" s="20">
        <f>Data!BC281-Data!DJ281</f>
        <v>6</v>
      </c>
      <c r="AZ281" s="20">
        <f>Data!BD281-Data!DK281</f>
        <v>7</v>
      </c>
      <c r="BA281" s="20">
        <f>Data!BE281-Data!DL281</f>
        <v>20</v>
      </c>
      <c r="BB281" s="20">
        <f>Data!BF281-Data!DM281</f>
        <v>4</v>
      </c>
      <c r="BC281" s="20">
        <f>Data!BG281-Data!DN281</f>
        <v>59</v>
      </c>
      <c r="BD281" s="20">
        <f>Data!BH281-Data!DO281</f>
        <v>1.5</v>
      </c>
      <c r="BE281" s="20">
        <f>Data!BI281-Data!DP281</f>
        <v>-0.19799999999999329</v>
      </c>
      <c r="BF281" s="20">
        <f>Data!BJ281-Data!DQ281</f>
        <v>1.7050000000000001</v>
      </c>
      <c r="BG281" s="20">
        <f>Data!BK281-Data!DR281</f>
        <v>1.3000000000000012E-2</v>
      </c>
      <c r="BH281" s="20">
        <f>Data!BL281-Data!DS281</f>
        <v>-0.82699999999999996</v>
      </c>
      <c r="BI281" s="20">
        <f>Data!BM281-Data!DT281</f>
        <v>2.899999999999997E-2</v>
      </c>
      <c r="BJ281" s="20">
        <f>Data!BN281-Data!DU281</f>
        <v>0.5</v>
      </c>
      <c r="BK281" s="20">
        <f>Data!BO281-Data!DV281</f>
        <v>2</v>
      </c>
      <c r="BL281" s="20">
        <f>Data!BP281-Data!DW281</f>
        <v>1.4</v>
      </c>
      <c r="BM281" s="20">
        <f>Data!BQ281-Data!DX281</f>
        <v>1.2820512820512775E-2</v>
      </c>
      <c r="BN281" s="20">
        <f>Data!BR281-Data!DY281</f>
        <v>3.4000000000000004</v>
      </c>
      <c r="BO281" s="20">
        <f>Data!BS281-Data!DZ281</f>
        <v>-125</v>
      </c>
      <c r="BP281" s="20">
        <f>Data!BT281-Data!EA281</f>
        <v>7.1000000000000008E-2</v>
      </c>
      <c r="BQ281" s="20">
        <f>Data!BU281-Data!EB281</f>
        <v>21</v>
      </c>
      <c r="BR281" s="20">
        <f>Data!BV281-Data!EC281</f>
        <v>-42</v>
      </c>
      <c r="BS281" s="20">
        <f>Data!BW281-Data!ED281</f>
        <v>-24</v>
      </c>
      <c r="BT281" s="20">
        <f>Data!BX281-Data!EE281</f>
        <v>-83</v>
      </c>
      <c r="BU281" s="20">
        <f>Data!BY281-Data!EF281</f>
        <v>44</v>
      </c>
      <c r="BV281" s="20">
        <f>Data!BZ281-Data!EG281</f>
        <v>31</v>
      </c>
      <c r="BW281" s="20">
        <f>Data!CA281-Data!EH281</f>
        <v>-18.899999999999977</v>
      </c>
      <c r="BX281" s="20">
        <f>Data!CB281-Data!EI281</f>
        <v>-126</v>
      </c>
      <c r="BY281" s="20">
        <f>Data!CC281-Data!EJ281</f>
        <v>-34</v>
      </c>
      <c r="BZ281" s="20">
        <f>Data!EK281</f>
        <v>10410</v>
      </c>
      <c r="CA281" s="20">
        <f>Data!EL281</f>
        <v>10577.220000000001</v>
      </c>
      <c r="CB281" s="20">
        <f>Data!EM281</f>
        <v>95.140500000000003</v>
      </c>
      <c r="CC281" s="20">
        <f>Data!EN281</f>
        <v>100.98076923076923</v>
      </c>
      <c r="CD281" s="20">
        <f>Data!EO281</f>
        <v>11.916</v>
      </c>
      <c r="CE281" s="20">
        <f>Data!EP281</f>
        <v>128.27500000000001</v>
      </c>
      <c r="CF281" s="50">
        <f>IF(ISBLANK(Data!EQ281), "", Data!EQ281)</f>
        <v>67</v>
      </c>
      <c r="CG281" s="50">
        <f>IF(ISBLANK(Data!ER281), "", Data!ER281)</f>
        <v>71</v>
      </c>
      <c r="CH281" s="61" t="str">
        <f>IF(ISBLANK(Data!ES281), "", Data!ES281)</f>
        <v>Fresno St.</v>
      </c>
      <c r="CI281" s="61">
        <f>IF(ISBLANK(Data!ET281), "", Data!ET281)</f>
        <v>138</v>
      </c>
    </row>
    <row r="282" spans="1:87" x14ac:dyDescent="0.45">
      <c r="A282" s="50">
        <f>IF(ISBLANK(Data!A282), "", Data!A282)</f>
        <v>45289</v>
      </c>
      <c r="B282" s="50" t="str">
        <f>IF(ISBLANK(Data!B282), "", Data!B282)</f>
        <v>Stanford</v>
      </c>
      <c r="C282" s="50">
        <f>IF(ISBLANK(Data!C282), "", Data!C282)</f>
        <v>284</v>
      </c>
      <c r="D282" s="50" t="str">
        <f>IF(ISBLANK(Data!D282), "", Data!D282)</f>
        <v>Arizona St.</v>
      </c>
      <c r="E282" s="50">
        <f>IF(ISBLANK(Data!E282), "", Data!E282)</f>
        <v>12</v>
      </c>
      <c r="F282" s="50" t="str">
        <f>IF(ISBLANK(Data!F282), "", Data!F282)</f>
        <v>N</v>
      </c>
      <c r="G282" s="50" t="str">
        <f>IF(ISBLANK(Data!G282), "", Data!G282)</f>
        <v>Stanford</v>
      </c>
      <c r="H282" s="50" t="str">
        <f>IF(ISBLANK(Data!H282), "", Data!H282)</f>
        <v>Arizona St.</v>
      </c>
      <c r="I282" s="50" t="str">
        <f>IF(ISBLANK(Data!I282), "", Data!I282)</f>
        <v>Stanford</v>
      </c>
      <c r="J282" s="50" t="str">
        <f>IF(ISBLANK(Data!J282), "", Data!J282)</f>
        <v>Arizona St.</v>
      </c>
      <c r="K282" s="50" t="str">
        <f>IF(ISBLANK(Data!K282), "", Data!K282)</f>
        <v>Stanford</v>
      </c>
      <c r="L282" s="50" t="str">
        <f>IF(ISBLANK(Data!L282), "", Data!L282)</f>
        <v>Arizona State</v>
      </c>
      <c r="M282" s="50" t="str">
        <f>IF(ISBLANK(Data!M282), "", Data!M282)</f>
        <v>Stanford</v>
      </c>
      <c r="N282" s="50" t="str">
        <f>IF(ISBLANK(Data!N282), "", Data!N282)</f>
        <v>Arizona St</v>
      </c>
      <c r="O282" s="50" t="str">
        <f>IF(ISBLANK(Data!O282), "", Data!O282)</f>
        <v>Stanford</v>
      </c>
      <c r="P282" s="50" t="str">
        <f>IF(ISBLANK(Data!P282), "", Data!P282)</f>
        <v>Arizona St.</v>
      </c>
      <c r="Q282" s="50" t="str">
        <f>IF(ISBLANK(Data!Q282), "", Data!Q282)</f>
        <v>Stanford</v>
      </c>
      <c r="R282" s="50" t="str">
        <f>IF(ISBLANK(Data!R282), "", Data!R282)</f>
        <v>Arizona State</v>
      </c>
      <c r="S282" s="20">
        <f>Data!W282-Data!CD282</f>
        <v>-4.545454545454497E-2</v>
      </c>
      <c r="T282" s="20">
        <f>Data!X282-Data!CE282</f>
        <v>3.54</v>
      </c>
      <c r="U282" s="20">
        <f>Data!Y282-Data!CF282</f>
        <v>7.5</v>
      </c>
      <c r="V282" s="20">
        <f>Data!Z282-Data!CG282</f>
        <v>4</v>
      </c>
      <c r="W282" s="20">
        <f>Data!AA282-Data!CH282</f>
        <v>-1.2000000000000028</v>
      </c>
      <c r="X282" s="20">
        <f>Data!AB282-Data!CI282</f>
        <v>-0.19800000000000001</v>
      </c>
      <c r="Y282" s="20">
        <f>Data!AC282-Data!CJ282</f>
        <v>-5.82</v>
      </c>
      <c r="Z282" s="20">
        <f>Data!AD282-Data!CK282</f>
        <v>-0.89999999999999147</v>
      </c>
      <c r="AA282" s="20">
        <f>Data!AE282-Data!CL282</f>
        <v>5</v>
      </c>
      <c r="AB282" s="20">
        <f>Data!AF282-Data!CM282</f>
        <v>-5.82</v>
      </c>
      <c r="AC282" s="20">
        <f>Data!AG282-Data!CN282</f>
        <v>8.1000000000000085</v>
      </c>
      <c r="AD282" s="20">
        <f>Data!AH282-Data!CO282</f>
        <v>4.7999999999999972</v>
      </c>
      <c r="AE282" s="20">
        <f>Data!AI282-Data!CP282</f>
        <v>7.4500000000000011E-2</v>
      </c>
      <c r="AF282" s="20">
        <f>Data!AJ282-Data!CQ282</f>
        <v>-1.3</v>
      </c>
      <c r="AG282" s="20">
        <f>Data!AK282-Data!CR282</f>
        <v>-0.12803030303030302</v>
      </c>
      <c r="AH282" s="20">
        <f>Data!AL282-Data!CS282</f>
        <v>-12</v>
      </c>
      <c r="AI282" s="20">
        <f>Data!AM282-Data!CT282</f>
        <v>2.11</v>
      </c>
      <c r="AJ282" s="20">
        <f>Data!AN282-Data!CU282</f>
        <v>-4.33</v>
      </c>
      <c r="AK282" s="20">
        <f>Data!AO282-Data!CV282</f>
        <v>48</v>
      </c>
      <c r="AL282" s="20">
        <f>Data!AP282-Data!CW282</f>
        <v>-19</v>
      </c>
      <c r="AM282" s="20">
        <f>Data!AQ282-Data!CX282</f>
        <v>-15</v>
      </c>
      <c r="AN282" s="20">
        <f>Data!AR282-Data!CY282</f>
        <v>6.6000000000000003E-2</v>
      </c>
      <c r="AO282" s="20">
        <f>Data!AS282-Data!CZ282</f>
        <v>22</v>
      </c>
      <c r="AP282" s="20">
        <f>Data!AT282-Data!DA282</f>
        <v>28</v>
      </c>
      <c r="AQ282" s="20">
        <f>Data!AU282-Data!DB282</f>
        <v>5.4999999999999993E-2</v>
      </c>
      <c r="AR282" s="20">
        <f>Data!AV282-Data!DC282</f>
        <v>-42</v>
      </c>
      <c r="AS282" s="20">
        <f>Data!AW282-Data!DD282</f>
        <v>-94</v>
      </c>
      <c r="AT282" s="20">
        <f>Data!AX282-Data!DE282</f>
        <v>0.10099999999999998</v>
      </c>
      <c r="AU282" s="20">
        <f>Data!AY282-Data!DF282</f>
        <v>-10</v>
      </c>
      <c r="AV282" s="20">
        <f>Data!AZ282-Data!DG282</f>
        <v>-0.24242424242424221</v>
      </c>
      <c r="AW282" s="20">
        <f>Data!BA282-Data!DH282</f>
        <v>-29</v>
      </c>
      <c r="AX282" s="20">
        <f>Data!BB282-Data!DI282</f>
        <v>0.31060606060606233</v>
      </c>
      <c r="AY282" s="20">
        <f>Data!BC282-Data!DJ282</f>
        <v>39</v>
      </c>
      <c r="AZ282" s="20">
        <f>Data!BD282-Data!DK282</f>
        <v>-33</v>
      </c>
      <c r="BA282" s="20">
        <f>Data!BE282-Data!DL282</f>
        <v>-10</v>
      </c>
      <c r="BB282" s="20">
        <f>Data!BF282-Data!DM282</f>
        <v>2</v>
      </c>
      <c r="BC282" s="20">
        <f>Data!BG282-Data!DN282</f>
        <v>-7</v>
      </c>
      <c r="BD282" s="20">
        <f>Data!BH282-Data!DO282</f>
        <v>11.5</v>
      </c>
      <c r="BE282" s="20">
        <f>Data!BI282-Data!DP282</f>
        <v>5.0549999999999926</v>
      </c>
      <c r="BF282" s="20">
        <f>Data!BJ282-Data!DQ282</f>
        <v>6.4359999999999999</v>
      </c>
      <c r="BG282" s="20">
        <f>Data!BK282-Data!DR282</f>
        <v>0.28999999999999981</v>
      </c>
      <c r="BH282" s="20">
        <f>Data!BL282-Data!DS282</f>
        <v>1.3359999999999985</v>
      </c>
      <c r="BI282" s="20">
        <f>Data!BM282-Data!DT282</f>
        <v>-0.27200000000000002</v>
      </c>
      <c r="BJ282" s="20">
        <f>Data!BN282-Data!DU282</f>
        <v>4.8000000000000007</v>
      </c>
      <c r="BK282" s="20">
        <f>Data!BO282-Data!DV282</f>
        <v>-7.1000000000000014</v>
      </c>
      <c r="BL282" s="20">
        <f>Data!BP282-Data!DW282</f>
        <v>-0.60000000000000009</v>
      </c>
      <c r="BM282" s="20">
        <f>Data!BQ282-Data!DX282</f>
        <v>-2.454545454545455</v>
      </c>
      <c r="BN282" s="20">
        <f>Data!BR282-Data!DY282</f>
        <v>0.79999999999999893</v>
      </c>
      <c r="BO282" s="20">
        <f>Data!BS282-Data!DZ282</f>
        <v>109</v>
      </c>
      <c r="BP282" s="20">
        <f>Data!BT282-Data!EA282</f>
        <v>-6.700000000000006E-2</v>
      </c>
      <c r="BQ282" s="20">
        <f>Data!BU282-Data!EB282</f>
        <v>10</v>
      </c>
      <c r="BR282" s="20">
        <f>Data!BV282-Data!EC282</f>
        <v>4</v>
      </c>
      <c r="BS282" s="20">
        <f>Data!BW282-Data!ED282</f>
        <v>59</v>
      </c>
      <c r="BT282" s="20">
        <f>Data!BX282-Data!EE282</f>
        <v>66</v>
      </c>
      <c r="BU282" s="20">
        <f>Data!BY282-Data!EF282</f>
        <v>-60</v>
      </c>
      <c r="BV282" s="20">
        <f>Data!BZ282-Data!EG282</f>
        <v>-24</v>
      </c>
      <c r="BW282" s="20">
        <f>Data!CA282-Data!EH282</f>
        <v>18.200000000000003</v>
      </c>
      <c r="BX282" s="20">
        <f>Data!CB282-Data!EI282</f>
        <v>111</v>
      </c>
      <c r="BY282" s="20">
        <f>Data!CC282-Data!EJ282</f>
        <v>73</v>
      </c>
      <c r="BZ282" s="20">
        <f>Data!EK282</f>
        <v>10502.8</v>
      </c>
      <c r="CA282" s="20">
        <f>Data!EL282</f>
        <v>10180.799999999999</v>
      </c>
      <c r="CB282" s="20">
        <f>Data!EM282</f>
        <v>107.37272727272727</v>
      </c>
      <c r="CC282" s="20">
        <f>Data!EN282</f>
        <v>68.183999999999997</v>
      </c>
      <c r="CD282" s="20">
        <f>Data!EO282</f>
        <v>9.7496999999999989</v>
      </c>
      <c r="CE282" s="20">
        <f>Data!EP282</f>
        <v>118.408</v>
      </c>
      <c r="CF282" s="50">
        <f>IF(ISBLANK(Data!EQ282), "", Data!EQ282)</f>
        <v>73</v>
      </c>
      <c r="CG282" s="50">
        <f>IF(ISBLANK(Data!ER282), "", Data!ER282)</f>
        <v>76</v>
      </c>
      <c r="CH282" s="61" t="str">
        <f>IF(ISBLANK(Data!ES282), "", Data!ES282)</f>
        <v>Arizona St.</v>
      </c>
      <c r="CI282" s="61">
        <f>IF(ISBLANK(Data!ET282), "", Data!ET282)</f>
        <v>149</v>
      </c>
    </row>
    <row r="283" spans="1:87" x14ac:dyDescent="0.45">
      <c r="A283" s="50">
        <f>IF(ISBLANK(Data!A283), "", Data!A283)</f>
        <v>45289</v>
      </c>
      <c r="B283" s="50" t="str">
        <f>IF(ISBLANK(Data!B283), "", Data!B283)</f>
        <v>Stetson</v>
      </c>
      <c r="C283" s="50">
        <f>IF(ISBLANK(Data!C283), "", Data!C283)</f>
        <v>286</v>
      </c>
      <c r="D283" s="50" t="str">
        <f>IF(ISBLANK(Data!D283), "", Data!D283)</f>
        <v>Charlotte</v>
      </c>
      <c r="E283" s="50">
        <f>IF(ISBLANK(Data!E283), "", Data!E283)</f>
        <v>49</v>
      </c>
      <c r="F283" s="50" t="str">
        <f>IF(ISBLANK(Data!F283), "", Data!F283)</f>
        <v>N</v>
      </c>
      <c r="G283" s="50" t="str">
        <f>IF(ISBLANK(Data!G283), "", Data!G283)</f>
        <v>Stetson</v>
      </c>
      <c r="H283" s="50" t="str">
        <f>IF(ISBLANK(Data!H283), "", Data!H283)</f>
        <v>Charlotte</v>
      </c>
      <c r="I283" s="50" t="str">
        <f>IF(ISBLANK(Data!I283), "", Data!I283)</f>
        <v>Stetson</v>
      </c>
      <c r="J283" s="50" t="str">
        <f>IF(ISBLANK(Data!J283), "", Data!J283)</f>
        <v>Charlotte</v>
      </c>
      <c r="K283" s="50" t="str">
        <f>IF(ISBLANK(Data!K283), "", Data!K283)</f>
        <v>Stetson</v>
      </c>
      <c r="L283" s="50" t="str">
        <f>IF(ISBLANK(Data!L283), "", Data!L283)</f>
        <v>Charlotte</v>
      </c>
      <c r="M283" s="50" t="str">
        <f>IF(ISBLANK(Data!M283), "", Data!M283)</f>
        <v>Stetson</v>
      </c>
      <c r="N283" s="50" t="str">
        <f>IF(ISBLANK(Data!N283), "", Data!N283)</f>
        <v>Charlotte</v>
      </c>
      <c r="O283" s="50" t="str">
        <f>IF(ISBLANK(Data!O283), "", Data!O283)</f>
        <v>Stetson</v>
      </c>
      <c r="P283" s="50" t="str">
        <f>IF(ISBLANK(Data!P283), "", Data!P283)</f>
        <v>Charlotte</v>
      </c>
      <c r="Q283" s="50" t="str">
        <f>IF(ISBLANK(Data!Q283), "", Data!Q283)</f>
        <v>Stetson</v>
      </c>
      <c r="R283" s="50" t="str">
        <f>IF(ISBLANK(Data!R283), "", Data!R283)</f>
        <v>Charlotte</v>
      </c>
      <c r="S283" s="20">
        <f>Data!W283-Data!CD283</f>
        <v>-6.9930069930069783E-3</v>
      </c>
      <c r="T283" s="20">
        <f>Data!X283-Data!CE283</f>
        <v>-7.71</v>
      </c>
      <c r="U283" s="20">
        <f>Data!Y283-Data!CF283</f>
        <v>4.7000000000000028</v>
      </c>
      <c r="V283" s="20">
        <f>Data!Z283-Data!CG283</f>
        <v>12.5</v>
      </c>
      <c r="W283" s="20">
        <f>Data!AA283-Data!CH283</f>
        <v>1.4000000000000057</v>
      </c>
      <c r="X283" s="20">
        <f>Data!AB283-Data!CI283</f>
        <v>0.10200000000000001</v>
      </c>
      <c r="Y283" s="20">
        <f>Data!AC283-Data!CJ283</f>
        <v>1.9799999999999995</v>
      </c>
      <c r="Z283" s="20">
        <f>Data!AD283-Data!CK283</f>
        <v>0.5</v>
      </c>
      <c r="AA283" s="20">
        <f>Data!AE283-Data!CL283</f>
        <v>-1.5</v>
      </c>
      <c r="AB283" s="20">
        <f>Data!AF283-Data!CM283</f>
        <v>1.9799999999999995</v>
      </c>
      <c r="AC283" s="20">
        <f>Data!AG283-Data!CN283</f>
        <v>4.7999999999999972</v>
      </c>
      <c r="AD283" s="20">
        <f>Data!AH283-Data!CO283</f>
        <v>14.200000000000003</v>
      </c>
      <c r="AE283" s="20">
        <f>Data!AI283-Data!CP283</f>
        <v>-0.24729999999999996</v>
      </c>
      <c r="AF283" s="20">
        <f>Data!AJ283-Data!CQ283</f>
        <v>-0.79999999999999982</v>
      </c>
      <c r="AG283" s="20">
        <f>Data!AK283-Data!CR283</f>
        <v>-3.0952380952380926E-2</v>
      </c>
      <c r="AH283" s="20">
        <f>Data!AL283-Data!CS283</f>
        <v>-80</v>
      </c>
      <c r="AI283" s="20">
        <f>Data!AM283-Data!CT283</f>
        <v>-11.059999999999999</v>
      </c>
      <c r="AJ283" s="20">
        <f>Data!AN283-Data!CU283</f>
        <v>-2.5600000000000005</v>
      </c>
      <c r="AK283" s="20">
        <f>Data!AO283-Data!CV283</f>
        <v>272</v>
      </c>
      <c r="AL283" s="20">
        <f>Data!AP283-Data!CW283</f>
        <v>224</v>
      </c>
      <c r="AM283" s="20">
        <f>Data!AQ283-Data!CX283</f>
        <v>197</v>
      </c>
      <c r="AN283" s="20">
        <f>Data!AR283-Data!CY283</f>
        <v>4.0000000000000036E-3</v>
      </c>
      <c r="AO283" s="20">
        <f>Data!AS283-Data!CZ283</f>
        <v>60</v>
      </c>
      <c r="AP283" s="20">
        <f>Data!AT283-Data!DA283</f>
        <v>129</v>
      </c>
      <c r="AQ283" s="20">
        <f>Data!AU283-Data!DB283</f>
        <v>5.3999999999999992E-2</v>
      </c>
      <c r="AR283" s="20">
        <f>Data!AV283-Data!DC283</f>
        <v>24</v>
      </c>
      <c r="AS283" s="20">
        <f>Data!AW283-Data!DD283</f>
        <v>17</v>
      </c>
      <c r="AT283" s="20">
        <f>Data!AX283-Data!DE283</f>
        <v>5.8999999999999941E-2</v>
      </c>
      <c r="AU283" s="20">
        <f>Data!AY283-Data!DF283</f>
        <v>57</v>
      </c>
      <c r="AV283" s="20">
        <f>Data!AZ283-Data!DG283</f>
        <v>3.1071428571428577</v>
      </c>
      <c r="AW283" s="20">
        <f>Data!BA283-Data!DH283</f>
        <v>128</v>
      </c>
      <c r="AX283" s="20">
        <f>Data!BB283-Data!DI283</f>
        <v>4.9404761904761862</v>
      </c>
      <c r="AY283" s="20">
        <f>Data!BC283-Data!DJ283</f>
        <v>52</v>
      </c>
      <c r="AZ283" s="20">
        <f>Data!BD283-Data!DK283</f>
        <v>2</v>
      </c>
      <c r="BA283" s="20">
        <f>Data!BE283-Data!DL283</f>
        <v>-5</v>
      </c>
      <c r="BB283" s="20">
        <f>Data!BF283-Data!DM283</f>
        <v>40</v>
      </c>
      <c r="BC283" s="20">
        <f>Data!BG283-Data!DN283</f>
        <v>27</v>
      </c>
      <c r="BD283" s="20">
        <f>Data!BH283-Data!DO283</f>
        <v>10.400000000000006</v>
      </c>
      <c r="BE283" s="20">
        <f>Data!BI283-Data!DP283</f>
        <v>7.6780000000000044</v>
      </c>
      <c r="BF283" s="20">
        <f>Data!BJ283-Data!DQ283</f>
        <v>2.7690000000000001</v>
      </c>
      <c r="BG283" s="20">
        <f>Data!BK283-Data!DR283</f>
        <v>-4.1000000000000147E-2</v>
      </c>
      <c r="BH283" s="20">
        <f>Data!BL283-Data!DS283</f>
        <v>1.5809999999999995</v>
      </c>
      <c r="BI283" s="20">
        <f>Data!BM283-Data!DT283</f>
        <v>-0.16400000000000003</v>
      </c>
      <c r="BJ283" s="20">
        <f>Data!BN283-Data!DU283</f>
        <v>6.8000000000000007</v>
      </c>
      <c r="BK283" s="20">
        <f>Data!BO283-Data!DV283</f>
        <v>-1</v>
      </c>
      <c r="BL283" s="20">
        <f>Data!BP283-Data!DW283</f>
        <v>-0.89999999999999991</v>
      </c>
      <c r="BM283" s="20">
        <f>Data!BQ283-Data!DX283</f>
        <v>-0.82517482517482499</v>
      </c>
      <c r="BN283" s="20">
        <f>Data!BR283-Data!DY283</f>
        <v>-0.30000000000000071</v>
      </c>
      <c r="BO283" s="20">
        <f>Data!BS283-Data!DZ283</f>
        <v>18</v>
      </c>
      <c r="BP283" s="20">
        <f>Data!BT283-Data!EA283</f>
        <v>-1.3000000000000012E-2</v>
      </c>
      <c r="BQ283" s="20">
        <f>Data!BU283-Data!EB283</f>
        <v>3</v>
      </c>
      <c r="BR283" s="20">
        <f>Data!BV283-Data!EC283</f>
        <v>120</v>
      </c>
      <c r="BS283" s="20">
        <f>Data!BW283-Data!ED283</f>
        <v>96</v>
      </c>
      <c r="BT283" s="20">
        <f>Data!BX283-Data!EE283</f>
        <v>20</v>
      </c>
      <c r="BU283" s="20">
        <f>Data!BY283-Data!EF283</f>
        <v>41</v>
      </c>
      <c r="BV283" s="20">
        <f>Data!BZ283-Data!EG283</f>
        <v>97</v>
      </c>
      <c r="BW283" s="20">
        <f>Data!CA283-Data!EH283</f>
        <v>55.399999999999991</v>
      </c>
      <c r="BX283" s="20">
        <f>Data!CB283-Data!EI283</f>
        <v>17</v>
      </c>
      <c r="BY283" s="20">
        <f>Data!CC283-Data!EJ283</f>
        <v>121</v>
      </c>
      <c r="BZ283" s="20">
        <f>Data!EK283</f>
        <v>10818.32</v>
      </c>
      <c r="CA283" s="20">
        <f>Data!EL283</f>
        <v>11645.51</v>
      </c>
      <c r="CB283" s="20">
        <f>Data!EM283</f>
        <v>71.959999999999994</v>
      </c>
      <c r="CC283" s="20">
        <f>Data!EN283</f>
        <v>53.872615384615386</v>
      </c>
      <c r="CD283" s="20">
        <f>Data!EO283</f>
        <v>11.552</v>
      </c>
      <c r="CE283" s="20">
        <f>Data!EP283</f>
        <v>139.22999999999999</v>
      </c>
      <c r="CF283" s="50">
        <f>IF(ISBLANK(Data!EQ283), "", Data!EQ283)</f>
        <v>79</v>
      </c>
      <c r="CG283" s="50">
        <f>IF(ISBLANK(Data!ER283), "", Data!ER283)</f>
        <v>75</v>
      </c>
      <c r="CH283" s="61" t="str">
        <f>IF(ISBLANK(Data!ES283), "", Data!ES283)</f>
        <v>Stetson</v>
      </c>
      <c r="CI283" s="61">
        <f>IF(ISBLANK(Data!ET283), "", Data!ET283)</f>
        <v>154</v>
      </c>
    </row>
    <row r="284" spans="1:87" x14ac:dyDescent="0.45">
      <c r="A284" s="50">
        <f>IF(ISBLANK(Data!A284), "", Data!A284)</f>
        <v>45289</v>
      </c>
      <c r="B284" s="50" t="str">
        <f>IF(ISBLANK(Data!B284), "", Data!B284)</f>
        <v>Nebraska Omaha</v>
      </c>
      <c r="C284" s="50">
        <f>IF(ISBLANK(Data!C284), "", Data!C284)</f>
        <v>191</v>
      </c>
      <c r="D284" s="50" t="str">
        <f>IF(ISBLANK(Data!D284), "", Data!D284)</f>
        <v>Denver</v>
      </c>
      <c r="E284" s="50">
        <f>IF(ISBLANK(Data!E284), "", Data!E284)</f>
        <v>69</v>
      </c>
      <c r="F284" s="50" t="str">
        <f>IF(ISBLANK(Data!F284), "", Data!F284)</f>
        <v>N</v>
      </c>
      <c r="G284" s="50" t="str">
        <f>IF(ISBLANK(Data!G284), "", Data!G284)</f>
        <v>Nebraska Omaha</v>
      </c>
      <c r="H284" s="50" t="str">
        <f>IF(ISBLANK(Data!H284), "", Data!H284)</f>
        <v>Denver</v>
      </c>
      <c r="I284" s="50" t="str">
        <f>IF(ISBLANK(Data!I284), "", Data!I284)</f>
        <v>Nebraska Omaha</v>
      </c>
      <c r="J284" s="50" t="str">
        <f>IF(ISBLANK(Data!J284), "", Data!J284)</f>
        <v>Denver</v>
      </c>
      <c r="K284" s="50" t="str">
        <f>IF(ISBLANK(Data!K284), "", Data!K284)</f>
        <v>Omaha</v>
      </c>
      <c r="L284" s="50" t="str">
        <f>IF(ISBLANK(Data!L284), "", Data!L284)</f>
        <v>Denver</v>
      </c>
      <c r="M284" s="50" t="str">
        <f>IF(ISBLANK(Data!M284), "", Data!M284)</f>
        <v>Neb Omaha</v>
      </c>
      <c r="N284" s="50" t="str">
        <f>IF(ISBLANK(Data!N284), "", Data!N284)</f>
        <v>Denver</v>
      </c>
      <c r="O284" s="50" t="str">
        <f>IF(ISBLANK(Data!O284), "", Data!O284)</f>
        <v>Neb.-Omaha</v>
      </c>
      <c r="P284" s="50" t="str">
        <f>IF(ISBLANK(Data!P284), "", Data!P284)</f>
        <v>Denver</v>
      </c>
      <c r="Q284" s="50" t="str">
        <f>IF(ISBLANK(Data!Q284), "", Data!Q284)</f>
        <v>Omaha</v>
      </c>
      <c r="R284" s="50" t="str">
        <f>IF(ISBLANK(Data!R284), "", Data!R284)</f>
        <v>Denver</v>
      </c>
      <c r="S284" s="20">
        <f>Data!W284-Data!CD284</f>
        <v>-0.15384615384615297</v>
      </c>
      <c r="T284" s="20">
        <f>Data!X284-Data!CE284</f>
        <v>-5.9700000000000006</v>
      </c>
      <c r="U284" s="20">
        <f>Data!Y284-Data!CF284</f>
        <v>-8.2999999999999972</v>
      </c>
      <c r="V284" s="20">
        <f>Data!Z284-Data!CG284</f>
        <v>-2.2999999999999972</v>
      </c>
      <c r="W284" s="20">
        <f>Data!AA284-Data!CH284</f>
        <v>-2.7000000000000028</v>
      </c>
      <c r="X284" s="20">
        <f>Data!AB284-Data!CI284</f>
        <v>-5.9999999999999984E-3</v>
      </c>
      <c r="Y284" s="20">
        <f>Data!AC284-Data!CJ284</f>
        <v>-0.06</v>
      </c>
      <c r="Z284" s="20">
        <f>Data!AD284-Data!CK284</f>
        <v>-1</v>
      </c>
      <c r="AA284" s="20">
        <f>Data!AE284-Data!CL284</f>
        <v>-1</v>
      </c>
      <c r="AB284" s="20">
        <f>Data!AF284-Data!CM284</f>
        <v>-0.06</v>
      </c>
      <c r="AC284" s="20">
        <f>Data!AG284-Data!CN284</f>
        <v>-10.700000000000003</v>
      </c>
      <c r="AD284" s="20">
        <f>Data!AH284-Data!CO284</f>
        <v>-2.2999999999999972</v>
      </c>
      <c r="AE284" s="20">
        <f>Data!AI284-Data!CP284</f>
        <v>-0.19549999999999998</v>
      </c>
      <c r="AF284" s="20">
        <f>Data!AJ284-Data!CQ284</f>
        <v>-2.1000000000000005</v>
      </c>
      <c r="AG284" s="20">
        <f>Data!AK284-Data!CR284</f>
        <v>-0.15000000000000005</v>
      </c>
      <c r="AH284" s="20">
        <f>Data!AL284-Data!CS284</f>
        <v>-132</v>
      </c>
      <c r="AI284" s="20">
        <f>Data!AM284-Data!CT284</f>
        <v>-10.01</v>
      </c>
      <c r="AJ284" s="20">
        <f>Data!AN284-Data!CU284</f>
        <v>-2.8899999999999997</v>
      </c>
      <c r="AK284" s="20">
        <f>Data!AO284-Data!CV284</f>
        <v>-146</v>
      </c>
      <c r="AL284" s="20">
        <f>Data!AP284-Data!CW284</f>
        <v>-91</v>
      </c>
      <c r="AM284" s="20">
        <f>Data!AQ284-Data!CX284</f>
        <v>-79</v>
      </c>
      <c r="AN284" s="20">
        <f>Data!AR284-Data!CY284</f>
        <v>-5.0000000000000044E-3</v>
      </c>
      <c r="AO284" s="20">
        <f>Data!AS284-Data!CZ284</f>
        <v>-17</v>
      </c>
      <c r="AP284" s="20">
        <f>Data!AT284-Data!DA284</f>
        <v>-32</v>
      </c>
      <c r="AQ284" s="20">
        <f>Data!AU284-Data!DB284</f>
        <v>-2.2999999999999965E-2</v>
      </c>
      <c r="AR284" s="20">
        <f>Data!AV284-Data!DC284</f>
        <v>-53</v>
      </c>
      <c r="AS284" s="20">
        <f>Data!AW284-Data!DD284</f>
        <v>-56</v>
      </c>
      <c r="AT284" s="20">
        <f>Data!AX284-Data!DE284</f>
        <v>-3.6000000000000032E-2</v>
      </c>
      <c r="AU284" s="20">
        <f>Data!AY284-Data!DF284</f>
        <v>-38</v>
      </c>
      <c r="AV284" s="20">
        <f>Data!AZ284-Data!DG284</f>
        <v>-2.7142857142857135</v>
      </c>
      <c r="AW284" s="20">
        <f>Data!BA284-Data!DH284</f>
        <v>-65</v>
      </c>
      <c r="AX284" s="20">
        <f>Data!BB284-Data!DI284</f>
        <v>-4.6428571428571423</v>
      </c>
      <c r="AY284" s="20">
        <f>Data!BC284-Data!DJ284</f>
        <v>-43</v>
      </c>
      <c r="AZ284" s="20">
        <f>Data!BD284-Data!DK284</f>
        <v>4</v>
      </c>
      <c r="BA284" s="20">
        <f>Data!BE284-Data!DL284</f>
        <v>-33</v>
      </c>
      <c r="BB284" s="20">
        <f>Data!BF284-Data!DM284</f>
        <v>31</v>
      </c>
      <c r="BC284" s="20">
        <f>Data!BG284-Data!DN284</f>
        <v>23</v>
      </c>
      <c r="BD284" s="20">
        <f>Data!BH284-Data!DO284</f>
        <v>-11.299999999999997</v>
      </c>
      <c r="BE284" s="20">
        <f>Data!BI284-Data!DP284</f>
        <v>-7</v>
      </c>
      <c r="BF284" s="20">
        <f>Data!BJ284-Data!DQ284</f>
        <v>-4.2309999999999999</v>
      </c>
      <c r="BG284" s="20">
        <f>Data!BK284-Data!DR284</f>
        <v>-0.58699999999999997</v>
      </c>
      <c r="BH284" s="20">
        <f>Data!BL284-Data!DS284</f>
        <v>2.3840000000000003</v>
      </c>
      <c r="BI284" s="20">
        <f>Data!BM284-Data!DT284</f>
        <v>-0.11199999999999999</v>
      </c>
      <c r="BJ284" s="20">
        <f>Data!BN284-Data!DU284</f>
        <v>-2.5</v>
      </c>
      <c r="BK284" s="20">
        <f>Data!BO284-Data!DV284</f>
        <v>-4.3000000000000007</v>
      </c>
      <c r="BL284" s="20">
        <f>Data!BP284-Data!DW284</f>
        <v>-2.6</v>
      </c>
      <c r="BM284" s="20">
        <f>Data!BQ284-Data!DX284</f>
        <v>0.30769230769230749</v>
      </c>
      <c r="BN284" s="20">
        <f>Data!BR284-Data!DY284</f>
        <v>1.7999999999999989</v>
      </c>
      <c r="BO284" s="20">
        <f>Data!BS284-Data!DZ284</f>
        <v>177</v>
      </c>
      <c r="BP284" s="20">
        <f>Data!BT284-Data!EA284</f>
        <v>-0.11199999999999999</v>
      </c>
      <c r="BQ284" s="20">
        <f>Data!BU284-Data!EB284</f>
        <v>-11</v>
      </c>
      <c r="BR284" s="20">
        <f>Data!BV284-Data!EC284</f>
        <v>139</v>
      </c>
      <c r="BS284" s="20">
        <f>Data!BW284-Data!ED284</f>
        <v>56</v>
      </c>
      <c r="BT284" s="20">
        <f>Data!BX284-Data!EE284</f>
        <v>83</v>
      </c>
      <c r="BU284" s="20">
        <f>Data!BY284-Data!EF284</f>
        <v>13</v>
      </c>
      <c r="BV284" s="20">
        <f>Data!BZ284-Data!EG284</f>
        <v>67</v>
      </c>
      <c r="BW284" s="20">
        <f>Data!CA284-Data!EH284</f>
        <v>50.5</v>
      </c>
      <c r="BX284" s="20">
        <f>Data!CB284-Data!EI284</f>
        <v>177</v>
      </c>
      <c r="BY284" s="20">
        <f>Data!CC284-Data!EJ284</f>
        <v>77</v>
      </c>
      <c r="BZ284" s="20">
        <f>Data!EK284</f>
        <v>11358.96</v>
      </c>
      <c r="CA284" s="20">
        <f>Data!EL284</f>
        <v>12044.5</v>
      </c>
      <c r="CB284" s="20">
        <f>Data!EM284</f>
        <v>71.003076923076932</v>
      </c>
      <c r="CC284" s="20">
        <f>Data!EN284</f>
        <v>59.148923076923076</v>
      </c>
      <c r="CD284" s="20">
        <f>Data!EO284</f>
        <v>12.6753</v>
      </c>
      <c r="CE284" s="20">
        <f>Data!EP284</f>
        <v>140.262</v>
      </c>
      <c r="CF284" s="50">
        <f>IF(ISBLANK(Data!EQ284), "", Data!EQ284)</f>
        <v>80</v>
      </c>
      <c r="CG284" s="50">
        <f>IF(ISBLANK(Data!ER284), "", Data!ER284)</f>
        <v>95</v>
      </c>
      <c r="CH284" s="61" t="str">
        <f>IF(ISBLANK(Data!ES284), "", Data!ES284)</f>
        <v>Denver</v>
      </c>
      <c r="CI284" s="61">
        <f>IF(ISBLANK(Data!ET284), "", Data!ET284)</f>
        <v>175</v>
      </c>
    </row>
    <row r="285" spans="1:87" x14ac:dyDescent="0.45">
      <c r="A285" s="50">
        <f>IF(ISBLANK(Data!A285), "", Data!A285)</f>
        <v>45289</v>
      </c>
      <c r="B285" s="50" t="str">
        <f>IF(ISBLANK(Data!B285), "", Data!B285)</f>
        <v>Utah</v>
      </c>
      <c r="C285" s="50">
        <f>IF(ISBLANK(Data!C285), "", Data!C285)</f>
        <v>329</v>
      </c>
      <c r="D285" s="50" t="str">
        <f>IF(ISBLANK(Data!D285), "", Data!D285)</f>
        <v>Washington St.</v>
      </c>
      <c r="E285" s="50">
        <f>IF(ISBLANK(Data!E285), "", Data!E285)</f>
        <v>346</v>
      </c>
      <c r="F285" s="50" t="str">
        <f>IF(ISBLANK(Data!F285), "", Data!F285)</f>
        <v>N</v>
      </c>
      <c r="G285" s="50" t="str">
        <f>IF(ISBLANK(Data!G285), "", Data!G285)</f>
        <v>Utah</v>
      </c>
      <c r="H285" s="50" t="str">
        <f>IF(ISBLANK(Data!H285), "", Data!H285)</f>
        <v>Washington St.</v>
      </c>
      <c r="I285" s="50" t="str">
        <f>IF(ISBLANK(Data!I285), "", Data!I285)</f>
        <v>Utah</v>
      </c>
      <c r="J285" s="50" t="str">
        <f>IF(ISBLANK(Data!J285), "", Data!J285)</f>
        <v>Washington St.</v>
      </c>
      <c r="K285" s="50" t="str">
        <f>IF(ISBLANK(Data!K285), "", Data!K285)</f>
        <v>Utah</v>
      </c>
      <c r="L285" s="50" t="str">
        <f>IF(ISBLANK(Data!L285), "", Data!L285)</f>
        <v>Washington State</v>
      </c>
      <c r="M285" s="50" t="str">
        <f>IF(ISBLANK(Data!M285), "", Data!M285)</f>
        <v>Utah</v>
      </c>
      <c r="N285" s="50" t="str">
        <f>IF(ISBLANK(Data!N285), "", Data!N285)</f>
        <v>Wash State</v>
      </c>
      <c r="O285" s="50" t="str">
        <f>IF(ISBLANK(Data!O285), "", Data!O285)</f>
        <v>Utah</v>
      </c>
      <c r="P285" s="50" t="str">
        <f>IF(ISBLANK(Data!P285), "", Data!P285)</f>
        <v>Washington St.</v>
      </c>
      <c r="Q285" s="50" t="str">
        <f>IF(ISBLANK(Data!Q285), "", Data!Q285)</f>
        <v>Utah</v>
      </c>
      <c r="R285" s="50" t="str">
        <f>IF(ISBLANK(Data!R285), "", Data!R285)</f>
        <v>Washington State</v>
      </c>
      <c r="S285" s="20">
        <f>Data!W285-Data!CD285</f>
        <v>0</v>
      </c>
      <c r="T285" s="20">
        <f>Data!X285-Data!CE285</f>
        <v>5.7200000000000006</v>
      </c>
      <c r="U285" s="20">
        <f>Data!Y285-Data!CF285</f>
        <v>5.7000000000000028</v>
      </c>
      <c r="V285" s="20">
        <f>Data!Z285-Data!CG285</f>
        <v>0</v>
      </c>
      <c r="W285" s="20">
        <f>Data!AA285-Data!CH285</f>
        <v>3.5</v>
      </c>
      <c r="X285" s="20">
        <f>Data!AB285-Data!CI285</f>
        <v>0.05</v>
      </c>
      <c r="Y285" s="20">
        <f>Data!AC285-Data!CJ285</f>
        <v>10.309999999999999</v>
      </c>
      <c r="Z285" s="20">
        <f>Data!AD285-Data!CK285</f>
        <v>5.5</v>
      </c>
      <c r="AA285" s="20">
        <f>Data!AE285-Data!CL285</f>
        <v>-4.7999999999999972</v>
      </c>
      <c r="AB285" s="20">
        <f>Data!AF285-Data!CM285</f>
        <v>10.309999999999999</v>
      </c>
      <c r="AC285" s="20">
        <f>Data!AG285-Data!CN285</f>
        <v>5.7000000000000028</v>
      </c>
      <c r="AD285" s="20">
        <f>Data!AH285-Data!CO285</f>
        <v>0.20000000000000284</v>
      </c>
      <c r="AE285" s="20">
        <f>Data!AI285-Data!CP285</f>
        <v>7.130000000000003E-2</v>
      </c>
      <c r="AF285" s="20">
        <f>Data!AJ285-Data!CQ285</f>
        <v>1.9000000000000001</v>
      </c>
      <c r="AG285" s="20">
        <f>Data!AK285-Data!CR285</f>
        <v>0.15833333333333333</v>
      </c>
      <c r="AH285" s="20">
        <f>Data!AL285-Data!CS285</f>
        <v>53</v>
      </c>
      <c r="AI285" s="20">
        <f>Data!AM285-Data!CT285</f>
        <v>6.9200000000000017</v>
      </c>
      <c r="AJ285" s="20">
        <f>Data!AN285-Data!CU285</f>
        <v>9.65</v>
      </c>
      <c r="AK285" s="20">
        <f>Data!AO285-Data!CV285</f>
        <v>36</v>
      </c>
      <c r="AL285" s="20">
        <f>Data!AP285-Data!CW285</f>
        <v>66</v>
      </c>
      <c r="AM285" s="20">
        <f>Data!AQ285-Data!CX285</f>
        <v>5</v>
      </c>
      <c r="AN285" s="20">
        <f>Data!AR285-Data!CY285</f>
        <v>3.0000000000000027E-3</v>
      </c>
      <c r="AO285" s="20">
        <f>Data!AS285-Data!CZ285</f>
        <v>19</v>
      </c>
      <c r="AP285" s="20">
        <f>Data!AT285-Data!DA285</f>
        <v>25</v>
      </c>
      <c r="AQ285" s="20">
        <f>Data!AU285-Data!DB285</f>
        <v>4.3999999999999984E-2</v>
      </c>
      <c r="AR285" s="20">
        <f>Data!AV285-Data!DC285</f>
        <v>9</v>
      </c>
      <c r="AS285" s="20">
        <f>Data!AW285-Data!DD285</f>
        <v>0</v>
      </c>
      <c r="AT285" s="20">
        <f>Data!AX285-Data!DE285</f>
        <v>4.2999999999999927E-2</v>
      </c>
      <c r="AU285" s="20">
        <f>Data!AY285-Data!DF285</f>
        <v>-15</v>
      </c>
      <c r="AV285" s="20">
        <f>Data!AZ285-Data!DG285</f>
        <v>-1.25</v>
      </c>
      <c r="AW285" s="20">
        <f>Data!BA285-Data!DH285</f>
        <v>-4</v>
      </c>
      <c r="AX285" s="20">
        <f>Data!BB285-Data!DI285</f>
        <v>-0.3333333333333286</v>
      </c>
      <c r="AY285" s="20">
        <f>Data!BC285-Data!DJ285</f>
        <v>51</v>
      </c>
      <c r="AZ285" s="20">
        <f>Data!BD285-Data!DK285</f>
        <v>8</v>
      </c>
      <c r="BA285" s="20">
        <f>Data!BE285-Data!DL285</f>
        <v>-14</v>
      </c>
      <c r="BB285" s="20">
        <f>Data!BF285-Data!DM285</f>
        <v>23</v>
      </c>
      <c r="BC285" s="20">
        <f>Data!BG285-Data!DN285</f>
        <v>-40</v>
      </c>
      <c r="BD285" s="20">
        <f>Data!BH285-Data!DO285</f>
        <v>3.1999999999999886</v>
      </c>
      <c r="BE285" s="20">
        <f>Data!BI285-Data!DP285</f>
        <v>6</v>
      </c>
      <c r="BF285" s="20">
        <f>Data!BJ285-Data!DQ285</f>
        <v>-2.7270000000000003</v>
      </c>
      <c r="BG285" s="20">
        <f>Data!BK285-Data!DR285</f>
        <v>0.15999999999999992</v>
      </c>
      <c r="BH285" s="20">
        <f>Data!BL285-Data!DS285</f>
        <v>2.0910000000000011</v>
      </c>
      <c r="BI285" s="20">
        <f>Data!BM285-Data!DT285</f>
        <v>-4.9000000000000044E-2</v>
      </c>
      <c r="BJ285" s="20">
        <f>Data!BN285-Data!DU285</f>
        <v>2.3000000000000007</v>
      </c>
      <c r="BK285" s="20">
        <f>Data!BO285-Data!DV285</f>
        <v>0</v>
      </c>
      <c r="BL285" s="20">
        <f>Data!BP285-Data!DW285</f>
        <v>-1.2000000000000002</v>
      </c>
      <c r="BM285" s="20">
        <f>Data!BQ285-Data!DX285</f>
        <v>0.72727272727272663</v>
      </c>
      <c r="BN285" s="20">
        <f>Data!BR285-Data!DY285</f>
        <v>-3.6999999999999993</v>
      </c>
      <c r="BO285" s="20">
        <f>Data!BS285-Data!DZ285</f>
        <v>-69</v>
      </c>
      <c r="BP285" s="20">
        <f>Data!BT285-Data!EA285</f>
        <v>6.1999999999999944E-2</v>
      </c>
      <c r="BQ285" s="20">
        <f>Data!BU285-Data!EB285</f>
        <v>3</v>
      </c>
      <c r="BR285" s="20">
        <f>Data!BV285-Data!EC285</f>
        <v>-24</v>
      </c>
      <c r="BS285" s="20">
        <f>Data!BW285-Data!ED285</f>
        <v>-12</v>
      </c>
      <c r="BT285" s="20">
        <f>Data!BX285-Data!EE285</f>
        <v>-57</v>
      </c>
      <c r="BU285" s="20">
        <f>Data!BY285-Data!EF285</f>
        <v>-35</v>
      </c>
      <c r="BV285" s="20">
        <f>Data!BZ285-Data!EG285</f>
        <v>-34</v>
      </c>
      <c r="BW285" s="20">
        <f>Data!CA285-Data!EH285</f>
        <v>-29.400000000000002</v>
      </c>
      <c r="BX285" s="20">
        <f>Data!CB285-Data!EI285</f>
        <v>-69</v>
      </c>
      <c r="BY285" s="20">
        <f>Data!CC285-Data!EJ285</f>
        <v>-27</v>
      </c>
      <c r="BZ285" s="20">
        <f>Data!EK285</f>
        <v>11197.44</v>
      </c>
      <c r="CA285" s="20">
        <f>Data!EL285</f>
        <v>10643.4</v>
      </c>
      <c r="CB285" s="20">
        <f>Data!EM285</f>
        <v>80.928000000000011</v>
      </c>
      <c r="CC285" s="20">
        <f>Data!EN285</f>
        <v>74.712727272727264</v>
      </c>
      <c r="CD285" s="20">
        <f>Data!EO285</f>
        <v>9.8490000000000002</v>
      </c>
      <c r="CE285" s="20">
        <f>Data!EP285</f>
        <v>144.02599999999998</v>
      </c>
      <c r="CF285" s="50">
        <f>IF(ISBLANK(Data!EQ285), "", Data!EQ285)</f>
        <v>80</v>
      </c>
      <c r="CG285" s="50">
        <f>IF(ISBLANK(Data!ER285), "", Data!ER285)</f>
        <v>58</v>
      </c>
      <c r="CH285" s="61" t="str">
        <f>IF(ISBLANK(Data!ES285), "", Data!ES285)</f>
        <v>Utah</v>
      </c>
      <c r="CI285" s="61">
        <f>IF(ISBLANK(Data!ET285), "", Data!ET285)</f>
        <v>138</v>
      </c>
    </row>
    <row r="286" spans="1:87" x14ac:dyDescent="0.45">
      <c r="A286" s="50">
        <f>IF(ISBLANK(Data!A286), "", Data!A286)</f>
        <v>45289</v>
      </c>
      <c r="B286" s="50" t="str">
        <f>IF(ISBLANK(Data!B286), "", Data!B286)</f>
        <v>North Dakota St.</v>
      </c>
      <c r="C286" s="50">
        <f>IF(ISBLANK(Data!C286), "", Data!C286)</f>
        <v>206</v>
      </c>
      <c r="D286" s="50" t="str">
        <f>IF(ISBLANK(Data!D286), "", Data!D286)</f>
        <v>South Dakota</v>
      </c>
      <c r="E286" s="50">
        <f>IF(ISBLANK(Data!E286), "", Data!E286)</f>
        <v>271</v>
      </c>
      <c r="F286" s="50" t="str">
        <f>IF(ISBLANK(Data!F286), "", Data!F286)</f>
        <v>N</v>
      </c>
      <c r="G286" s="50" t="str">
        <f>IF(ISBLANK(Data!G286), "", Data!G286)</f>
        <v>North Dakota St.</v>
      </c>
      <c r="H286" s="50" t="str">
        <f>IF(ISBLANK(Data!H286), "", Data!H286)</f>
        <v>South Dakota</v>
      </c>
      <c r="I286" s="50" t="str">
        <f>IF(ISBLANK(Data!I286), "", Data!I286)</f>
        <v>North Dakota St.</v>
      </c>
      <c r="J286" s="50" t="str">
        <f>IF(ISBLANK(Data!J286), "", Data!J286)</f>
        <v>South Dakota</v>
      </c>
      <c r="K286" s="50" t="str">
        <f>IF(ISBLANK(Data!K286), "", Data!K286)</f>
        <v>North Dakota State</v>
      </c>
      <c r="L286" s="50" t="str">
        <f>IF(ISBLANK(Data!L286), "", Data!L286)</f>
        <v>South Dakota</v>
      </c>
      <c r="M286" s="50" t="str">
        <f>IF(ISBLANK(Data!M286), "", Data!M286)</f>
        <v>N Dakota St</v>
      </c>
      <c r="N286" s="50" t="str">
        <f>IF(ISBLANK(Data!N286), "", Data!N286)</f>
        <v>South Dakota</v>
      </c>
      <c r="O286" s="50" t="str">
        <f>IF(ISBLANK(Data!O286), "", Data!O286)</f>
        <v>N. Dak. St.</v>
      </c>
      <c r="P286" s="50" t="str">
        <f>IF(ISBLANK(Data!P286), "", Data!P286)</f>
        <v>South Dakota</v>
      </c>
      <c r="Q286" s="50" t="str">
        <f>IF(ISBLANK(Data!Q286), "", Data!Q286)</f>
        <v>North Dakota State</v>
      </c>
      <c r="R286" s="50" t="str">
        <f>IF(ISBLANK(Data!R286), "", Data!R286)</f>
        <v>South Dakota</v>
      </c>
      <c r="S286" s="20">
        <f>Data!W286-Data!CD286</f>
        <v>0</v>
      </c>
      <c r="T286" s="20">
        <f>Data!X286-Data!CE286</f>
        <v>6.18</v>
      </c>
      <c r="U286" s="20">
        <f>Data!Y286-Data!CF286</f>
        <v>2</v>
      </c>
      <c r="V286" s="20">
        <f>Data!Z286-Data!CG286</f>
        <v>-4.2000000000000028</v>
      </c>
      <c r="W286" s="20">
        <f>Data!AA286-Data!CH286</f>
        <v>-4.7999999999999972</v>
      </c>
      <c r="X286" s="20">
        <f>Data!AB286-Data!CI286</f>
        <v>5.2000000000000005E-2</v>
      </c>
      <c r="Y286" s="20">
        <f>Data!AC286-Data!CJ286</f>
        <v>8.9</v>
      </c>
      <c r="Z286" s="20">
        <f>Data!AD286-Data!CK286</f>
        <v>6.2000000000000028</v>
      </c>
      <c r="AA286" s="20">
        <f>Data!AE286-Data!CL286</f>
        <v>-2.7000000000000028</v>
      </c>
      <c r="AB286" s="20">
        <f>Data!AF286-Data!CM286</f>
        <v>8.9</v>
      </c>
      <c r="AC286" s="20">
        <f>Data!AG286-Data!CN286</f>
        <v>2.7999999999999972</v>
      </c>
      <c r="AD286" s="20">
        <f>Data!AH286-Data!CO286</f>
        <v>-7.4000000000000057</v>
      </c>
      <c r="AE286" s="20">
        <f>Data!AI286-Data!CP286</f>
        <v>0.23009999999999997</v>
      </c>
      <c r="AF286" s="20">
        <f>Data!AJ286-Data!CQ286</f>
        <v>1.5</v>
      </c>
      <c r="AG286" s="20">
        <f>Data!AK286-Data!CR286</f>
        <v>0.10714285714285715</v>
      </c>
      <c r="AH286" s="20">
        <f>Data!AL286-Data!CS286</f>
        <v>118</v>
      </c>
      <c r="AI286" s="20">
        <f>Data!AM286-Data!CT286</f>
        <v>6.5399999999999991</v>
      </c>
      <c r="AJ286" s="20">
        <f>Data!AN286-Data!CU286</f>
        <v>7.24</v>
      </c>
      <c r="AK286" s="20">
        <f>Data!AO286-Data!CV286</f>
        <v>-31</v>
      </c>
      <c r="AL286" s="20">
        <f>Data!AP286-Data!CW286</f>
        <v>-68</v>
      </c>
      <c r="AM286" s="20">
        <f>Data!AQ286-Data!CX286</f>
        <v>-20</v>
      </c>
      <c r="AN286" s="20">
        <f>Data!AR286-Data!CY286</f>
        <v>1.5999999999999959E-2</v>
      </c>
      <c r="AO286" s="20">
        <f>Data!AS286-Data!CZ286</f>
        <v>-2</v>
      </c>
      <c r="AP286" s="20">
        <f>Data!AT286-Data!DA286</f>
        <v>1</v>
      </c>
      <c r="AQ286" s="20">
        <f>Data!AU286-Data!DB286</f>
        <v>-9.000000000000008E-3</v>
      </c>
      <c r="AR286" s="20">
        <f>Data!AV286-Data!DC286</f>
        <v>-35</v>
      </c>
      <c r="AS286" s="20">
        <f>Data!AW286-Data!DD286</f>
        <v>-46</v>
      </c>
      <c r="AT286" s="20">
        <f>Data!AX286-Data!DE286</f>
        <v>-1.2000000000000011E-2</v>
      </c>
      <c r="AU286" s="20">
        <f>Data!AY286-Data!DF286</f>
        <v>-42</v>
      </c>
      <c r="AV286" s="20">
        <f>Data!AZ286-Data!DG286</f>
        <v>-3</v>
      </c>
      <c r="AW286" s="20">
        <f>Data!BA286-Data!DH286</f>
        <v>-61</v>
      </c>
      <c r="AX286" s="20">
        <f>Data!BB286-Data!DI286</f>
        <v>-4.3571428571428541</v>
      </c>
      <c r="AY286" s="20">
        <f>Data!BC286-Data!DJ286</f>
        <v>-10</v>
      </c>
      <c r="AZ286" s="20">
        <f>Data!BD286-Data!DK286</f>
        <v>17</v>
      </c>
      <c r="BA286" s="20">
        <f>Data!BE286-Data!DL286</f>
        <v>-5</v>
      </c>
      <c r="BB286" s="20">
        <f>Data!BF286-Data!DM286</f>
        <v>-39</v>
      </c>
      <c r="BC286" s="20">
        <f>Data!BG286-Data!DN286</f>
        <v>-38</v>
      </c>
      <c r="BD286" s="20">
        <f>Data!BH286-Data!DO286</f>
        <v>-2.4000000000000057</v>
      </c>
      <c r="BE286" s="20">
        <f>Data!BI286-Data!DP286</f>
        <v>-5.2299999999999898</v>
      </c>
      <c r="BF286" s="20">
        <f>Data!BJ286-Data!DQ286</f>
        <v>2.8469999999999995</v>
      </c>
      <c r="BG286" s="20">
        <f>Data!BK286-Data!DR286</f>
        <v>0.19799999999999995</v>
      </c>
      <c r="BH286" s="20">
        <f>Data!BL286-Data!DS286</f>
        <v>-3</v>
      </c>
      <c r="BI286" s="20">
        <f>Data!BM286-Data!DT286</f>
        <v>0.20800000000000002</v>
      </c>
      <c r="BJ286" s="20">
        <f>Data!BN286-Data!DU286</f>
        <v>0.10000000000000142</v>
      </c>
      <c r="BK286" s="20">
        <f>Data!BO286-Data!DV286</f>
        <v>-3.6000000000000014</v>
      </c>
      <c r="BL286" s="20">
        <f>Data!BP286-Data!DW286</f>
        <v>-0.40000000000000013</v>
      </c>
      <c r="BM286" s="20">
        <f>Data!BQ286-Data!DX286</f>
        <v>1.3076923076923075</v>
      </c>
      <c r="BN286" s="20">
        <f>Data!BR286-Data!DY286</f>
        <v>-2.8999999999999986</v>
      </c>
      <c r="BO286" s="20">
        <f>Data!BS286-Data!DZ286</f>
        <v>-155</v>
      </c>
      <c r="BP286" s="20">
        <f>Data!BT286-Data!EA286</f>
        <v>9.600000000000003E-2</v>
      </c>
      <c r="BQ286" s="20">
        <f>Data!BU286-Data!EB286</f>
        <v>5</v>
      </c>
      <c r="BR286" s="20">
        <f>Data!BV286-Data!EC286</f>
        <v>-82</v>
      </c>
      <c r="BS286" s="20">
        <f>Data!BW286-Data!ED286</f>
        <v>-113</v>
      </c>
      <c r="BT286" s="20">
        <f>Data!BX286-Data!EE286</f>
        <v>-80</v>
      </c>
      <c r="BU286" s="20">
        <f>Data!BY286-Data!EF286</f>
        <v>-87</v>
      </c>
      <c r="BV286" s="20">
        <f>Data!BZ286-Data!EG286</f>
        <v>-68</v>
      </c>
      <c r="BW286" s="20">
        <f>Data!CA286-Data!EH286</f>
        <v>-74.199999999999989</v>
      </c>
      <c r="BX286" s="20">
        <f>Data!CB286-Data!EI286</f>
        <v>-164</v>
      </c>
      <c r="BY286" s="20">
        <f>Data!CC286-Data!EJ286</f>
        <v>-165</v>
      </c>
      <c r="BZ286" s="20">
        <f>Data!EK286</f>
        <v>11838.960000000001</v>
      </c>
      <c r="CA286" s="20">
        <f>Data!EL286</f>
        <v>11182.080000000002</v>
      </c>
      <c r="CB286" s="20">
        <f>Data!EM286</f>
        <v>46.389538461538457</v>
      </c>
      <c r="CC286" s="20">
        <f>Data!EN286</f>
        <v>77.318230769230766</v>
      </c>
      <c r="CD286" s="20">
        <f>Data!EO286</f>
        <v>9.6738</v>
      </c>
      <c r="CE286" s="20">
        <f>Data!EP286</f>
        <v>149.51299999999998</v>
      </c>
      <c r="CF286" s="50">
        <f>IF(ISBLANK(Data!EQ286), "", Data!EQ286)</f>
        <v>66</v>
      </c>
      <c r="CG286" s="50">
        <f>IF(ISBLANK(Data!ER286), "", Data!ER286)</f>
        <v>75</v>
      </c>
      <c r="CH286" s="61" t="str">
        <f>IF(ISBLANK(Data!ES286), "", Data!ES286)</f>
        <v>South Dakota</v>
      </c>
      <c r="CI286" s="61">
        <f>IF(ISBLANK(Data!ET286), "", Data!ET286)</f>
        <v>141</v>
      </c>
    </row>
    <row r="287" spans="1:87" x14ac:dyDescent="0.45">
      <c r="A287" s="50">
        <f>IF(ISBLANK(Data!A287), "", Data!A287)</f>
        <v>45289</v>
      </c>
      <c r="B287" s="50" t="str">
        <f>IF(ISBLANK(Data!B287), "", Data!B287)</f>
        <v>SIU Edwardsville</v>
      </c>
      <c r="C287" s="50">
        <f>IF(ISBLANK(Data!C287), "", Data!C287)</f>
        <v>266</v>
      </c>
      <c r="D287" s="50" t="str">
        <f>IF(ISBLANK(Data!D287), "", Data!D287)</f>
        <v>Eastern Illinois</v>
      </c>
      <c r="E287" s="50">
        <f>IF(ISBLANK(Data!E287), "", Data!E287)</f>
        <v>78</v>
      </c>
      <c r="F287" s="50" t="str">
        <f>IF(ISBLANK(Data!F287), "", Data!F287)</f>
        <v>N</v>
      </c>
      <c r="G287" s="50" t="str">
        <f>IF(ISBLANK(Data!G287), "", Data!G287)</f>
        <v>SIU Edwardsville</v>
      </c>
      <c r="H287" s="50" t="str">
        <f>IF(ISBLANK(Data!H287), "", Data!H287)</f>
        <v>Eastern Illinois</v>
      </c>
      <c r="I287" s="50" t="str">
        <f>IF(ISBLANK(Data!I287), "", Data!I287)</f>
        <v>SIU Edwardsville</v>
      </c>
      <c r="J287" s="50" t="str">
        <f>IF(ISBLANK(Data!J287), "", Data!J287)</f>
        <v>Eastern Illinois</v>
      </c>
      <c r="K287" s="50" t="str">
        <f>IF(ISBLANK(Data!K287), "", Data!K287)</f>
        <v>SIU Edwardsville</v>
      </c>
      <c r="L287" s="50" t="str">
        <f>IF(ISBLANK(Data!L287), "", Data!L287)</f>
        <v>Eastern Illinois</v>
      </c>
      <c r="M287" s="50" t="str">
        <f>IF(ISBLANK(Data!M287), "", Data!M287)</f>
        <v>SIU Edward</v>
      </c>
      <c r="N287" s="50" t="str">
        <f>IF(ISBLANK(Data!N287), "", Data!N287)</f>
        <v>E Illinois</v>
      </c>
      <c r="O287" s="50" t="str">
        <f>IF(ISBLANK(Data!O287), "", Data!O287)</f>
        <v>SIUE</v>
      </c>
      <c r="P287" s="50" t="str">
        <f>IF(ISBLANK(Data!P287), "", Data!P287)</f>
        <v>E. Illinois</v>
      </c>
      <c r="Q287" s="50" t="str">
        <f>IF(ISBLANK(Data!Q287), "", Data!Q287)</f>
        <v>SIUE</v>
      </c>
      <c r="R287" s="50" t="str">
        <f>IF(ISBLANK(Data!R287), "", Data!R287)</f>
        <v>Eastern Illinois</v>
      </c>
      <c r="S287" s="20">
        <f>Data!W287-Data!CD287</f>
        <v>7.6923076923075984E-2</v>
      </c>
      <c r="T287" s="20">
        <f>Data!X287-Data!CE287</f>
        <v>6.51</v>
      </c>
      <c r="U287" s="20">
        <f>Data!Y287-Data!CF287</f>
        <v>9.2000000000000028</v>
      </c>
      <c r="V287" s="20">
        <f>Data!Z287-Data!CG287</f>
        <v>2.8000000000000114</v>
      </c>
      <c r="W287" s="20">
        <f>Data!AA287-Data!CH287</f>
        <v>-1.4000000000000057</v>
      </c>
      <c r="X287" s="20">
        <f>Data!AB287-Data!CI287</f>
        <v>8.4000000000000005E-2</v>
      </c>
      <c r="Y287" s="20">
        <f>Data!AC287-Data!CJ287</f>
        <v>-2.78</v>
      </c>
      <c r="Z287" s="20">
        <f>Data!AD287-Data!CK287</f>
        <v>1.5</v>
      </c>
      <c r="AA287" s="20">
        <f>Data!AE287-Data!CL287</f>
        <v>4.3000000000000114</v>
      </c>
      <c r="AB287" s="20">
        <f>Data!AF287-Data!CM287</f>
        <v>-2.78</v>
      </c>
      <c r="AC287" s="20">
        <f>Data!AG287-Data!CN287</f>
        <v>7.2999999999999972</v>
      </c>
      <c r="AD287" s="20">
        <f>Data!AH287-Data!CO287</f>
        <v>1.7000000000000028</v>
      </c>
      <c r="AE287" s="20">
        <f>Data!AI287-Data!CP287</f>
        <v>0.12150000000000002</v>
      </c>
      <c r="AF287" s="20">
        <f>Data!AJ287-Data!CQ287</f>
        <v>0.10000000000000053</v>
      </c>
      <c r="AG287" s="20">
        <f>Data!AK287-Data!CR287</f>
        <v>7.142857142857173E-3</v>
      </c>
      <c r="AH287" s="20">
        <f>Data!AL287-Data!CS287</f>
        <v>88</v>
      </c>
      <c r="AI287" s="20">
        <f>Data!AM287-Data!CT287</f>
        <v>2.95</v>
      </c>
      <c r="AJ287" s="20">
        <f>Data!AN287-Data!CU287</f>
        <v>-2.02</v>
      </c>
      <c r="AK287" s="20">
        <f>Data!AO287-Data!CV287</f>
        <v>18</v>
      </c>
      <c r="AL287" s="20">
        <f>Data!AP287-Data!CW287</f>
        <v>62</v>
      </c>
      <c r="AM287" s="20">
        <f>Data!AQ287-Data!CX287</f>
        <v>-59</v>
      </c>
      <c r="AN287" s="20">
        <f>Data!AR287-Data!CY287</f>
        <v>-5.0000000000000044E-3</v>
      </c>
      <c r="AO287" s="20">
        <f>Data!AS287-Data!CZ287</f>
        <v>23</v>
      </c>
      <c r="AP287" s="20">
        <f>Data!AT287-Data!DA287</f>
        <v>38</v>
      </c>
      <c r="AQ287" s="20">
        <f>Data!AU287-Data!DB287</f>
        <v>4.1999999999999982E-2</v>
      </c>
      <c r="AR287" s="20">
        <f>Data!AV287-Data!DC287</f>
        <v>55</v>
      </c>
      <c r="AS287" s="20">
        <f>Data!AW287-Data!DD287</f>
        <v>83</v>
      </c>
      <c r="AT287" s="20">
        <f>Data!AX287-Data!DE287</f>
        <v>-1.7000000000000015E-2</v>
      </c>
      <c r="AU287" s="20">
        <f>Data!AY287-Data!DF287</f>
        <v>-11</v>
      </c>
      <c r="AV287" s="20">
        <f>Data!AZ287-Data!DG287</f>
        <v>-0.78571428571428648</v>
      </c>
      <c r="AW287" s="20">
        <f>Data!BA287-Data!DH287</f>
        <v>-38</v>
      </c>
      <c r="AX287" s="20">
        <f>Data!BB287-Data!DI287</f>
        <v>-2.7142857142857153</v>
      </c>
      <c r="AY287" s="20">
        <f>Data!BC287-Data!DJ287</f>
        <v>-37</v>
      </c>
      <c r="AZ287" s="20">
        <f>Data!BD287-Data!DK287</f>
        <v>-11</v>
      </c>
      <c r="BA287" s="20">
        <f>Data!BE287-Data!DL287</f>
        <v>19</v>
      </c>
      <c r="BB287" s="20">
        <f>Data!BF287-Data!DM287</f>
        <v>-31</v>
      </c>
      <c r="BC287" s="20">
        <f>Data!BG287-Data!DN287</f>
        <v>-12</v>
      </c>
      <c r="BD287" s="20">
        <f>Data!BH287-Data!DO287</f>
        <v>1.4000000000000057</v>
      </c>
      <c r="BE287" s="20">
        <f>Data!BI287-Data!DP287</f>
        <v>4.7689999999999912</v>
      </c>
      <c r="BF287" s="20">
        <f>Data!BJ287-Data!DQ287</f>
        <v>-3.3849999999999998</v>
      </c>
      <c r="BG287" s="20">
        <f>Data!BK287-Data!DR287</f>
        <v>-3.0000000000001137E-3</v>
      </c>
      <c r="BH287" s="20">
        <f>Data!BL287-Data!DS287</f>
        <v>-2.3849999999999998</v>
      </c>
      <c r="BI287" s="20">
        <f>Data!BM287-Data!DT287</f>
        <v>7.0999999999999952E-2</v>
      </c>
      <c r="BJ287" s="20">
        <f>Data!BN287-Data!DU287</f>
        <v>2.9000000000000021</v>
      </c>
      <c r="BK287" s="20">
        <f>Data!BO287-Data!DV287</f>
        <v>6.3000000000000007</v>
      </c>
      <c r="BL287" s="20">
        <f>Data!BP287-Data!DW287</f>
        <v>1.5</v>
      </c>
      <c r="BM287" s="20">
        <f>Data!BQ287-Data!DX287</f>
        <v>-0.84615384615384581</v>
      </c>
      <c r="BN287" s="20">
        <f>Data!BR287-Data!DY287</f>
        <v>-0.89999999999999858</v>
      </c>
      <c r="BO287" s="20">
        <f>Data!BS287-Data!DZ287</f>
        <v>-64</v>
      </c>
      <c r="BP287" s="20">
        <f>Data!BT287-Data!EA287</f>
        <v>4.9000000000000044E-2</v>
      </c>
      <c r="BQ287" s="20">
        <f>Data!BU287-Data!EB287</f>
        <v>1</v>
      </c>
      <c r="BR287" s="20">
        <f>Data!BV287-Data!EC287</f>
        <v>-69</v>
      </c>
      <c r="BS287" s="20">
        <f>Data!BW287-Data!ED287</f>
        <v>-95</v>
      </c>
      <c r="BT287" s="20">
        <f>Data!BX287-Data!EE287</f>
        <v>-64</v>
      </c>
      <c r="BU287" s="20">
        <f>Data!BY287-Data!EF287</f>
        <v>12</v>
      </c>
      <c r="BV287" s="20">
        <f>Data!BZ287-Data!EG287</f>
        <v>-63</v>
      </c>
      <c r="BW287" s="20">
        <f>Data!CA287-Data!EH287</f>
        <v>-43.199999999999989</v>
      </c>
      <c r="BX287" s="20">
        <f>Data!CB287-Data!EI287</f>
        <v>-64</v>
      </c>
      <c r="BY287" s="20">
        <f>Data!CC287-Data!EJ287</f>
        <v>-137</v>
      </c>
      <c r="BZ287" s="20">
        <f>Data!EK287</f>
        <v>11155.92</v>
      </c>
      <c r="CA287" s="20">
        <f>Data!EL287</f>
        <v>10424.6</v>
      </c>
      <c r="CB287" s="20">
        <f>Data!EM287</f>
        <v>79.384</v>
      </c>
      <c r="CC287" s="20">
        <f>Data!EN287</f>
        <v>88.049538461538461</v>
      </c>
      <c r="CD287" s="20">
        <f>Data!EO287</f>
        <v>11.3444</v>
      </c>
      <c r="CE287" s="20">
        <f>Data!EP287</f>
        <v>152.11699999999999</v>
      </c>
      <c r="CF287" s="50">
        <f>IF(ISBLANK(Data!EQ287), "", Data!EQ287)</f>
        <v>67</v>
      </c>
      <c r="CG287" s="50">
        <f>IF(ISBLANK(Data!ER287), "", Data!ER287)</f>
        <v>58</v>
      </c>
      <c r="CH287" s="61" t="str">
        <f>IF(ISBLANK(Data!ES287), "", Data!ES287)</f>
        <v>SIU Edwardsville</v>
      </c>
      <c r="CI287" s="61">
        <f>IF(ISBLANK(Data!ET287), "", Data!ET287)</f>
        <v>125</v>
      </c>
    </row>
    <row r="288" spans="1:87" x14ac:dyDescent="0.45">
      <c r="A288" s="50">
        <f>IF(ISBLANK(Data!A288), "", Data!A288)</f>
        <v>45289</v>
      </c>
      <c r="B288" s="50" t="str">
        <f>IF(ISBLANK(Data!B288), "", Data!B288)</f>
        <v>Green Bay</v>
      </c>
      <c r="C288" s="50">
        <f>IF(ISBLANK(Data!C288), "", Data!C288)</f>
        <v>106</v>
      </c>
      <c r="D288" s="50" t="str">
        <f>IF(ISBLANK(Data!D288), "", Data!D288)</f>
        <v>Wright St.</v>
      </c>
      <c r="E288" s="50">
        <f>IF(ISBLANK(Data!E288), "", Data!E288)</f>
        <v>358</v>
      </c>
      <c r="F288" s="50" t="str">
        <f>IF(ISBLANK(Data!F288), "", Data!F288)</f>
        <v>N</v>
      </c>
      <c r="G288" s="50" t="str">
        <f>IF(ISBLANK(Data!G288), "", Data!G288)</f>
        <v>Green Bay</v>
      </c>
      <c r="H288" s="50" t="str">
        <f>IF(ISBLANK(Data!H288), "", Data!H288)</f>
        <v>Wright St.</v>
      </c>
      <c r="I288" s="50" t="str">
        <f>IF(ISBLANK(Data!I288), "", Data!I288)</f>
        <v>Green Bay</v>
      </c>
      <c r="J288" s="50" t="str">
        <f>IF(ISBLANK(Data!J288), "", Data!J288)</f>
        <v>Wright St.</v>
      </c>
      <c r="K288" s="50" t="str">
        <f>IF(ISBLANK(Data!K288), "", Data!K288)</f>
        <v>Green Bay</v>
      </c>
      <c r="L288" s="50" t="str">
        <f>IF(ISBLANK(Data!L288), "", Data!L288)</f>
        <v>Wright State</v>
      </c>
      <c r="M288" s="50" t="str">
        <f>IF(ISBLANK(Data!M288), "", Data!M288)</f>
        <v>WI-Grn Bay</v>
      </c>
      <c r="N288" s="50" t="str">
        <f>IF(ISBLANK(Data!N288), "", Data!N288)</f>
        <v>Wright St</v>
      </c>
      <c r="O288" s="50" t="str">
        <f>IF(ISBLANK(Data!O288), "", Data!O288)</f>
        <v>Green Bay</v>
      </c>
      <c r="P288" s="50" t="str">
        <f>IF(ISBLANK(Data!P288), "", Data!P288)</f>
        <v>Wright St.</v>
      </c>
      <c r="Q288" s="50" t="str">
        <f>IF(ISBLANK(Data!Q288), "", Data!Q288)</f>
        <v>Green Bay</v>
      </c>
      <c r="R288" s="50" t="str">
        <f>IF(ISBLANK(Data!R288), "", Data!R288)</f>
        <v>Wright State</v>
      </c>
      <c r="S288" s="20">
        <f>Data!W288-Data!CD288</f>
        <v>-3.8461538461537992E-2</v>
      </c>
      <c r="T288" s="20">
        <f>Data!X288-Data!CE288</f>
        <v>-12.739999999999998</v>
      </c>
      <c r="U288" s="20">
        <f>Data!Y288-Data!CF288</f>
        <v>-14.099999999999994</v>
      </c>
      <c r="V288" s="20">
        <f>Data!Z288-Data!CG288</f>
        <v>-1.2999999999999972</v>
      </c>
      <c r="W288" s="20">
        <f>Data!AA288-Data!CH288</f>
        <v>-6.8999999999999915</v>
      </c>
      <c r="X288" s="20">
        <f>Data!AB288-Data!CI288</f>
        <v>0.15</v>
      </c>
      <c r="Y288" s="20">
        <f>Data!AC288-Data!CJ288</f>
        <v>-1.02</v>
      </c>
      <c r="Z288" s="20">
        <f>Data!AD288-Data!CK288</f>
        <v>-2.1999999999999886</v>
      </c>
      <c r="AA288" s="20">
        <f>Data!AE288-Data!CL288</f>
        <v>-1.0999999999999943</v>
      </c>
      <c r="AB288" s="20">
        <f>Data!AF288-Data!CM288</f>
        <v>-2.2299999999999995</v>
      </c>
      <c r="AC288" s="20">
        <f>Data!AG288-Data!CN288</f>
        <v>-14.300000000000011</v>
      </c>
      <c r="AD288" s="20">
        <f>Data!AH288-Data!CO288</f>
        <v>9.9999999999994316E-2</v>
      </c>
      <c r="AE288" s="20">
        <f>Data!AI288-Data!CP288</f>
        <v>-0.36520000000000002</v>
      </c>
      <c r="AF288" s="20">
        <f>Data!AJ288-Data!CQ288</f>
        <v>-0.99999999999999956</v>
      </c>
      <c r="AG288" s="20">
        <f>Data!AK288-Data!CR288</f>
        <v>-5.1648351648351631E-2</v>
      </c>
      <c r="AH288" s="20">
        <f>Data!AL288-Data!CS288</f>
        <v>-120</v>
      </c>
      <c r="AI288" s="20">
        <f>Data!AM288-Data!CT288</f>
        <v>-8.77</v>
      </c>
      <c r="AJ288" s="20">
        <f>Data!AN288-Data!CU288</f>
        <v>-0.79</v>
      </c>
      <c r="AK288" s="20">
        <f>Data!AO288-Data!CV288</f>
        <v>-183</v>
      </c>
      <c r="AL288" s="20">
        <f>Data!AP288-Data!CW288</f>
        <v>-79</v>
      </c>
      <c r="AM288" s="20">
        <f>Data!AQ288-Data!CX288</f>
        <v>-60</v>
      </c>
      <c r="AN288" s="20">
        <f>Data!AR288-Data!CY288</f>
        <v>-8.2000000000000017E-2</v>
      </c>
      <c r="AO288" s="20">
        <f>Data!AS288-Data!CZ288</f>
        <v>28</v>
      </c>
      <c r="AP288" s="20">
        <f>Data!AT288-Data!DA288</f>
        <v>106</v>
      </c>
      <c r="AQ288" s="20">
        <f>Data!AU288-Data!DB288</f>
        <v>-2.9999999999999971E-2</v>
      </c>
      <c r="AR288" s="20">
        <f>Data!AV288-Data!DC288</f>
        <v>-35</v>
      </c>
      <c r="AS288" s="20">
        <f>Data!AW288-Data!DD288</f>
        <v>-37</v>
      </c>
      <c r="AT288" s="20">
        <f>Data!AX288-Data!DE288</f>
        <v>-4.500000000000004E-2</v>
      </c>
      <c r="AU288" s="20">
        <f>Data!AY288-Data!DF288</f>
        <v>-1</v>
      </c>
      <c r="AV288" s="20">
        <f>Data!AZ288-Data!DG288</f>
        <v>-0.69230769230769162</v>
      </c>
      <c r="AW288" s="20">
        <f>Data!BA288-Data!DH288</f>
        <v>8</v>
      </c>
      <c r="AX288" s="20">
        <f>Data!BB288-Data!DI288</f>
        <v>-1.7527472527472554</v>
      </c>
      <c r="AY288" s="20">
        <f>Data!BC288-Data!DJ288</f>
        <v>-16</v>
      </c>
      <c r="AZ288" s="20">
        <f>Data!BD288-Data!DK288</f>
        <v>-18</v>
      </c>
      <c r="BA288" s="20">
        <f>Data!BE288-Data!DL288</f>
        <v>-5</v>
      </c>
      <c r="BB288" s="20">
        <f>Data!BF288-Data!DM288</f>
        <v>37</v>
      </c>
      <c r="BC288" s="20">
        <f>Data!BG288-Data!DN288</f>
        <v>44</v>
      </c>
      <c r="BD288" s="20">
        <f>Data!BH288-Data!DO288</f>
        <v>-20.599999999999994</v>
      </c>
      <c r="BE288" s="20">
        <f>Data!BI288-Data!DP288</f>
        <v>-12.076999999999998</v>
      </c>
      <c r="BF288" s="20">
        <f>Data!BJ288-Data!DQ288</f>
        <v>-8.468</v>
      </c>
      <c r="BG288" s="20">
        <f>Data!BK288-Data!DR288</f>
        <v>-0.35100000000000009</v>
      </c>
      <c r="BH288" s="20">
        <f>Data!BL288-Data!DS288</f>
        <v>1.9619999999999997</v>
      </c>
      <c r="BI288" s="20">
        <f>Data!BM288-Data!DT288</f>
        <v>-0.22599999999999998</v>
      </c>
      <c r="BJ288" s="20">
        <f>Data!BN288-Data!DU288</f>
        <v>6.9000000000000021</v>
      </c>
      <c r="BK288" s="20">
        <f>Data!BO288-Data!DV288</f>
        <v>-4.1999999999999993</v>
      </c>
      <c r="BL288" s="20">
        <f>Data!BP288-Data!DW288</f>
        <v>-0.70000000000000018</v>
      </c>
      <c r="BM288" s="20">
        <f>Data!BQ288-Data!DX288</f>
        <v>-1.8974358974358978</v>
      </c>
      <c r="BN288" s="20">
        <f>Data!BR288-Data!DY288</f>
        <v>2.3000000000000007</v>
      </c>
      <c r="BO288" s="20">
        <f>Data!BS288-Data!DZ288</f>
        <v>61</v>
      </c>
      <c r="BP288" s="20">
        <f>Data!BT288-Data!EA288</f>
        <v>-3.1000000000000028E-2</v>
      </c>
      <c r="BQ288" s="20">
        <f>Data!BU288-Data!EB288</f>
        <v>-2</v>
      </c>
      <c r="BR288" s="20">
        <f>Data!BV288-Data!EC288</f>
        <v>106</v>
      </c>
      <c r="BS288" s="20">
        <f>Data!BW288-Data!ED288</f>
        <v>99</v>
      </c>
      <c r="BT288" s="20">
        <f>Data!BX288-Data!EE288</f>
        <v>26</v>
      </c>
      <c r="BU288" s="20">
        <f>Data!BY288-Data!EF288</f>
        <v>169</v>
      </c>
      <c r="BV288" s="20">
        <f>Data!BZ288-Data!EG288</f>
        <v>155</v>
      </c>
      <c r="BW288" s="20">
        <f>Data!CA288-Data!EH288</f>
        <v>91.800000000000011</v>
      </c>
      <c r="BX288" s="20">
        <f>Data!CB288-Data!EI288</f>
        <v>62</v>
      </c>
      <c r="BY288" s="20">
        <f>Data!CC288-Data!EJ288</f>
        <v>164</v>
      </c>
      <c r="BZ288" s="20">
        <f>Data!EK288</f>
        <v>10707.92</v>
      </c>
      <c r="CA288" s="20">
        <f>Data!EL288</f>
        <v>12107.939999999999</v>
      </c>
      <c r="CB288" s="20">
        <f>Data!EM288</f>
        <v>89.74666666666667</v>
      </c>
      <c r="CC288" s="20">
        <f>Data!EN288</f>
        <v>54.846153846153847</v>
      </c>
      <c r="CD288" s="20">
        <f>Data!EO288</f>
        <v>12.897499999999999</v>
      </c>
      <c r="CE288" s="20">
        <f>Data!EP288</f>
        <v>126.636</v>
      </c>
      <c r="CF288" s="50">
        <f>IF(ISBLANK(Data!EQ288), "", Data!EQ288)</f>
        <v>88</v>
      </c>
      <c r="CG288" s="50">
        <f>IF(ISBLANK(Data!ER288), "", Data!ER288)</f>
        <v>77</v>
      </c>
      <c r="CH288" s="61" t="str">
        <f>IF(ISBLANK(Data!ES288), "", Data!ES288)</f>
        <v>Green Bay</v>
      </c>
      <c r="CI288" s="61">
        <f>IF(ISBLANK(Data!ET288), "", Data!ET288)</f>
        <v>165</v>
      </c>
    </row>
    <row r="289" spans="1:87" x14ac:dyDescent="0.45">
      <c r="A289" s="50">
        <f>IF(ISBLANK(Data!A289), "", Data!A289)</f>
        <v>45290</v>
      </c>
      <c r="B289" s="50" t="str">
        <f>IF(ISBLANK(Data!B289), "", Data!B289)</f>
        <v>Syracuse</v>
      </c>
      <c r="C289" s="50">
        <f>IF(ISBLANK(Data!C289), "", Data!C289)</f>
        <v>289</v>
      </c>
      <c r="D289" s="50" t="str">
        <f>IF(ISBLANK(Data!D289), "", Data!D289)</f>
        <v>Pittsburgh</v>
      </c>
      <c r="E289" s="50">
        <f>IF(ISBLANK(Data!E289), "", Data!E289)</f>
        <v>231</v>
      </c>
      <c r="F289" s="50" t="str">
        <f>IF(ISBLANK(Data!F289), "", Data!F289)</f>
        <v>N</v>
      </c>
      <c r="G289" s="50" t="str">
        <f>IF(ISBLANK(Data!G289), "", Data!G289)</f>
        <v>Syracuse</v>
      </c>
      <c r="H289" s="50" t="str">
        <f>IF(ISBLANK(Data!H289), "", Data!H289)</f>
        <v>Pittsburgh</v>
      </c>
      <c r="I289" s="50" t="str">
        <f>IF(ISBLANK(Data!I289), "", Data!I289)</f>
        <v>Syracuse</v>
      </c>
      <c r="J289" s="50" t="str">
        <f>IF(ISBLANK(Data!J289), "", Data!J289)</f>
        <v>Pittsburgh</v>
      </c>
      <c r="K289" s="50" t="str">
        <f>IF(ISBLANK(Data!K289), "", Data!K289)</f>
        <v>Syracuse</v>
      </c>
      <c r="L289" s="50" t="str">
        <f>IF(ISBLANK(Data!L289), "", Data!L289)</f>
        <v>Pittsburgh</v>
      </c>
      <c r="M289" s="50" t="str">
        <f>IF(ISBLANK(Data!M289), "", Data!M289)</f>
        <v>Syracuse</v>
      </c>
      <c r="N289" s="50" t="str">
        <f>IF(ISBLANK(Data!N289), "", Data!N289)</f>
        <v>Pittsburgh</v>
      </c>
      <c r="O289" s="50" t="str">
        <f>IF(ISBLANK(Data!O289), "", Data!O289)</f>
        <v>Syracuse</v>
      </c>
      <c r="P289" s="50" t="str">
        <f>IF(ISBLANK(Data!P289), "", Data!P289)</f>
        <v>Pittsburgh</v>
      </c>
      <c r="Q289" s="50" t="str">
        <f>IF(ISBLANK(Data!Q289), "", Data!Q289)</f>
        <v>Syracuse</v>
      </c>
      <c r="R289" s="50" t="str">
        <f>IF(ISBLANK(Data!R289), "", Data!R289)</f>
        <v>Pittsburgh</v>
      </c>
      <c r="S289" s="20">
        <f>Data!W289-Data!CD289</f>
        <v>0</v>
      </c>
      <c r="T289" s="20">
        <f>Data!X289-Data!CE289</f>
        <v>-5.65</v>
      </c>
      <c r="U289" s="20">
        <f>Data!Y289-Data!CF289</f>
        <v>-4.0999999999999943</v>
      </c>
      <c r="V289" s="20">
        <f>Data!Z289-Data!CG289</f>
        <v>1.5</v>
      </c>
      <c r="W289" s="20">
        <f>Data!AA289-Data!CH289</f>
        <v>3.5</v>
      </c>
      <c r="X289" s="20">
        <f>Data!AB289-Data!CI289</f>
        <v>0.182</v>
      </c>
      <c r="Y289" s="20">
        <f>Data!AC289-Data!CJ289</f>
        <v>8.3800000000000008</v>
      </c>
      <c r="Z289" s="20">
        <f>Data!AD289-Data!CK289</f>
        <v>3.5</v>
      </c>
      <c r="AA289" s="20">
        <f>Data!AE289-Data!CL289</f>
        <v>-4.9000000000000057</v>
      </c>
      <c r="AB289" s="20">
        <f>Data!AF289-Data!CM289</f>
        <v>8.48</v>
      </c>
      <c r="AC289" s="20">
        <f>Data!AG289-Data!CN289</f>
        <v>-4.2999999999999972</v>
      </c>
      <c r="AD289" s="20">
        <f>Data!AH289-Data!CO289</f>
        <v>1.5999999999999943</v>
      </c>
      <c r="AE289" s="20">
        <f>Data!AI289-Data!CP289</f>
        <v>-0.11019999999999996</v>
      </c>
      <c r="AF289" s="20">
        <f>Data!AJ289-Data!CQ289</f>
        <v>1.1000000000000001</v>
      </c>
      <c r="AG289" s="20">
        <f>Data!AK289-Data!CR289</f>
        <v>8.461538461538462E-2</v>
      </c>
      <c r="AH289" s="20">
        <f>Data!AL289-Data!CS289</f>
        <v>-1</v>
      </c>
      <c r="AI289" s="20">
        <f>Data!AM289-Data!CT289</f>
        <v>-7.43</v>
      </c>
      <c r="AJ289" s="20">
        <f>Data!AN289-Data!CU289</f>
        <v>5.97</v>
      </c>
      <c r="AK289" s="20">
        <f>Data!AO289-Data!CV289</f>
        <v>-35</v>
      </c>
      <c r="AL289" s="20">
        <f>Data!AP289-Data!CW289</f>
        <v>81</v>
      </c>
      <c r="AM289" s="20">
        <f>Data!AQ289-Data!CX289</f>
        <v>11</v>
      </c>
      <c r="AN289" s="20">
        <f>Data!AR289-Data!CY289</f>
        <v>6.0000000000000053E-3</v>
      </c>
      <c r="AO289" s="20">
        <f>Data!AS289-Data!CZ289</f>
        <v>-28</v>
      </c>
      <c r="AP289" s="20">
        <f>Data!AT289-Data!DA289</f>
        <v>-74</v>
      </c>
      <c r="AQ289" s="20">
        <f>Data!AU289-Data!DB289</f>
        <v>-8.9999999999999525E-3</v>
      </c>
      <c r="AR289" s="20">
        <f>Data!AV289-Data!DC289</f>
        <v>-25</v>
      </c>
      <c r="AS289" s="20">
        <f>Data!AW289-Data!DD289</f>
        <v>-49</v>
      </c>
      <c r="AT289" s="20">
        <f>Data!AX289-Data!DE289</f>
        <v>3.9999999999999925E-2</v>
      </c>
      <c r="AU289" s="20">
        <f>Data!AY289-Data!DF289</f>
        <v>-27</v>
      </c>
      <c r="AV289" s="20">
        <f>Data!AZ289-Data!DG289</f>
        <v>-2.0769230769230766</v>
      </c>
      <c r="AW289" s="20">
        <f>Data!BA289-Data!DH289</f>
        <v>-54</v>
      </c>
      <c r="AX289" s="20">
        <f>Data!BB289-Data!DI289</f>
        <v>-4.1538461538461533</v>
      </c>
      <c r="AY289" s="20">
        <f>Data!BC289-Data!DJ289</f>
        <v>-23</v>
      </c>
      <c r="AZ289" s="20">
        <f>Data!BD289-Data!DK289</f>
        <v>29</v>
      </c>
      <c r="BA289" s="20">
        <f>Data!BE289-Data!DL289</f>
        <v>0</v>
      </c>
      <c r="BB289" s="20">
        <f>Data!BF289-Data!DM289</f>
        <v>32</v>
      </c>
      <c r="BC289" s="20">
        <f>Data!BG289-Data!DN289</f>
        <v>4</v>
      </c>
      <c r="BD289" s="20">
        <f>Data!BH289-Data!DO289</f>
        <v>-2.8999999999999915</v>
      </c>
      <c r="BE289" s="20">
        <f>Data!BI289-Data!DP289</f>
        <v>6.75</v>
      </c>
      <c r="BF289" s="20">
        <f>Data!BJ289-Data!DQ289</f>
        <v>-9.6670000000000016</v>
      </c>
      <c r="BG289" s="20">
        <f>Data!BK289-Data!DR289</f>
        <v>-0.51</v>
      </c>
      <c r="BH289" s="20">
        <f>Data!BL289-Data!DS289</f>
        <v>2.6660000000000004</v>
      </c>
      <c r="BI289" s="20">
        <f>Data!BM289-Data!DT289</f>
        <v>4.500000000000004E-2</v>
      </c>
      <c r="BJ289" s="20">
        <f>Data!BN289-Data!DU289</f>
        <v>-6.1999999999999993</v>
      </c>
      <c r="BK289" s="20">
        <f>Data!BO289-Data!DV289</f>
        <v>-4.0999999999999979</v>
      </c>
      <c r="BL289" s="20">
        <f>Data!BP289-Data!DW289</f>
        <v>0</v>
      </c>
      <c r="BM289" s="20">
        <f>Data!BQ289-Data!DX289</f>
        <v>2.4166666666666661</v>
      </c>
      <c r="BN289" s="20">
        <f>Data!BR289-Data!DY289</f>
        <v>0.39999999999999858</v>
      </c>
      <c r="BO289" s="20">
        <f>Data!BS289-Data!DZ289</f>
        <v>-65</v>
      </c>
      <c r="BP289" s="20">
        <f>Data!BT289-Data!EA289</f>
        <v>7.0999999999999952E-2</v>
      </c>
      <c r="BQ289" s="20">
        <f>Data!BU289-Data!EB289</f>
        <v>-9</v>
      </c>
      <c r="BR289" s="20">
        <f>Data!BV289-Data!EC289</f>
        <v>42</v>
      </c>
      <c r="BS289" s="20">
        <f>Data!BW289-Data!ED289</f>
        <v>-3</v>
      </c>
      <c r="BT289" s="20">
        <f>Data!BX289-Data!EE289</f>
        <v>-57</v>
      </c>
      <c r="BU289" s="20">
        <f>Data!BY289-Data!EF289</f>
        <v>69</v>
      </c>
      <c r="BV289" s="20">
        <f>Data!BZ289-Data!EG289</f>
        <v>42</v>
      </c>
      <c r="BW289" s="20">
        <f>Data!CA289-Data!EH289</f>
        <v>4.4000000000000057</v>
      </c>
      <c r="BX289" s="20">
        <f>Data!CB289-Data!EI289</f>
        <v>-65</v>
      </c>
      <c r="BY289" s="20">
        <f>Data!CC289-Data!EJ289</f>
        <v>-41</v>
      </c>
      <c r="BZ289" s="20">
        <f>Data!EK289</f>
        <v>10325.5</v>
      </c>
      <c r="CA289" s="20">
        <f>Data!EL289</f>
        <v>10887.8</v>
      </c>
      <c r="CB289" s="20">
        <f>Data!EM289</f>
        <v>83.247749999999996</v>
      </c>
      <c r="CC289" s="20">
        <f>Data!EN289</f>
        <v>88.614166666666662</v>
      </c>
      <c r="CD289" s="20">
        <f>Data!EO289</f>
        <v>10.396800000000001</v>
      </c>
      <c r="CE289" s="20">
        <f>Data!EP289</f>
        <v>128.87199999999999</v>
      </c>
      <c r="CF289" s="50">
        <f>IF(ISBLANK(Data!EQ289), "", Data!EQ289)</f>
        <v>81</v>
      </c>
      <c r="CG289" s="50">
        <f>IF(ISBLANK(Data!ER289), "", Data!ER289)</f>
        <v>73</v>
      </c>
      <c r="CH289" s="61" t="str">
        <f>IF(ISBLANK(Data!ES289), "", Data!ES289)</f>
        <v>Syracuse</v>
      </c>
      <c r="CI289" s="61">
        <f>IF(ISBLANK(Data!ET289), "", Data!ET289)</f>
        <v>154</v>
      </c>
    </row>
    <row r="290" spans="1:87" x14ac:dyDescent="0.45">
      <c r="A290" s="50">
        <f>IF(ISBLANK(Data!A290), "", Data!A290)</f>
        <v>45290</v>
      </c>
      <c r="B290" s="50" t="str">
        <f>IF(ISBLANK(Data!B290), "", Data!B290)</f>
        <v>Notre Dame</v>
      </c>
      <c r="C290" s="50">
        <f>IF(ISBLANK(Data!C290), "", Data!C290)</f>
        <v>217</v>
      </c>
      <c r="D290" s="50" t="str">
        <f>IF(ISBLANK(Data!D290), "", Data!D290)</f>
        <v>Virginia</v>
      </c>
      <c r="E290" s="50">
        <f>IF(ISBLANK(Data!E290), "", Data!E290)</f>
        <v>340</v>
      </c>
      <c r="F290" s="50" t="str">
        <f>IF(ISBLANK(Data!F290), "", Data!F290)</f>
        <v>N</v>
      </c>
      <c r="G290" s="50" t="str">
        <f>IF(ISBLANK(Data!G290), "", Data!G290)</f>
        <v>Notre Dame</v>
      </c>
      <c r="H290" s="50" t="str">
        <f>IF(ISBLANK(Data!H290), "", Data!H290)</f>
        <v>Virginia</v>
      </c>
      <c r="I290" s="50" t="str">
        <f>IF(ISBLANK(Data!I290), "", Data!I290)</f>
        <v>Notre Dame</v>
      </c>
      <c r="J290" s="50" t="str">
        <f>IF(ISBLANK(Data!J290), "", Data!J290)</f>
        <v>Virginia</v>
      </c>
      <c r="K290" s="50" t="str">
        <f>IF(ISBLANK(Data!K290), "", Data!K290)</f>
        <v>Notre Dame</v>
      </c>
      <c r="L290" s="50" t="str">
        <f>IF(ISBLANK(Data!L290), "", Data!L290)</f>
        <v>Virginia</v>
      </c>
      <c r="M290" s="50" t="str">
        <f>IF(ISBLANK(Data!M290), "", Data!M290)</f>
        <v>Notre Dame</v>
      </c>
      <c r="N290" s="50" t="str">
        <f>IF(ISBLANK(Data!N290), "", Data!N290)</f>
        <v>Virginia</v>
      </c>
      <c r="O290" s="50" t="str">
        <f>IF(ISBLANK(Data!O290), "", Data!O290)</f>
        <v>Notre Dame</v>
      </c>
      <c r="P290" s="50" t="str">
        <f>IF(ISBLANK(Data!P290), "", Data!P290)</f>
        <v>Virginia</v>
      </c>
      <c r="Q290" s="50" t="str">
        <f>IF(ISBLANK(Data!Q290), "", Data!Q290)</f>
        <v>Notre Dame</v>
      </c>
      <c r="R290" s="50" t="str">
        <f>IF(ISBLANK(Data!R290), "", Data!R290)</f>
        <v>Virginia</v>
      </c>
      <c r="S290" s="20">
        <f>Data!W290-Data!CD290</f>
        <v>-0.41666666666666702</v>
      </c>
      <c r="T290" s="20">
        <f>Data!X290-Data!CE290</f>
        <v>-20.7</v>
      </c>
      <c r="U290" s="20">
        <f>Data!Y290-Data!CF290</f>
        <v>-9.0999999999999943</v>
      </c>
      <c r="V290" s="20">
        <f>Data!Z290-Data!CG290</f>
        <v>11.600000000000009</v>
      </c>
      <c r="W290" s="20">
        <f>Data!AA290-Data!CH290</f>
        <v>3.5000000000000071</v>
      </c>
      <c r="X290" s="20">
        <f>Data!AB290-Data!CI290</f>
        <v>-9.0999999999999998E-2</v>
      </c>
      <c r="Y290" s="20">
        <f>Data!AC290-Data!CJ290</f>
        <v>0.56000000000000005</v>
      </c>
      <c r="Z290" s="20">
        <f>Data!AD290-Data!CK290</f>
        <v>-0.70000000000000284</v>
      </c>
      <c r="AA290" s="20">
        <f>Data!AE290-Data!CL290</f>
        <v>-1.2999999999999972</v>
      </c>
      <c r="AB290" s="20">
        <f>Data!AF290-Data!CM290</f>
        <v>-0.91000000000000014</v>
      </c>
      <c r="AC290" s="20">
        <f>Data!AG290-Data!CN290</f>
        <v>-7.7999999999999972</v>
      </c>
      <c r="AD290" s="20">
        <f>Data!AH290-Data!CO290</f>
        <v>10.900000000000006</v>
      </c>
      <c r="AE290" s="20">
        <f>Data!AI290-Data!CP290</f>
        <v>-0.46439999999999998</v>
      </c>
      <c r="AF290" s="20">
        <f>Data!AJ290-Data!CQ290</f>
        <v>-4.8</v>
      </c>
      <c r="AG290" s="20">
        <f>Data!AK290-Data!CR290</f>
        <v>-0.36923076923076925</v>
      </c>
      <c r="AH290" s="20">
        <f>Data!AL290-Data!CS290</f>
        <v>-244</v>
      </c>
      <c r="AI290" s="20">
        <f>Data!AM290-Data!CT290</f>
        <v>-16.28</v>
      </c>
      <c r="AJ290" s="20">
        <f>Data!AN290-Data!CU290</f>
        <v>-2.9999999999999805E-2</v>
      </c>
      <c r="AK290" s="20">
        <f>Data!AO290-Data!CV290</f>
        <v>-50</v>
      </c>
      <c r="AL290" s="20">
        <f>Data!AP290-Data!CW290</f>
        <v>145</v>
      </c>
      <c r="AM290" s="20">
        <f>Data!AQ290-Data!CX290</f>
        <v>23</v>
      </c>
      <c r="AN290" s="20">
        <f>Data!AR290-Data!CY290</f>
        <v>-6.2E-2</v>
      </c>
      <c r="AO290" s="20">
        <f>Data!AS290-Data!CZ290</f>
        <v>-1</v>
      </c>
      <c r="AP290" s="20">
        <f>Data!AT290-Data!DA290</f>
        <v>79</v>
      </c>
      <c r="AQ290" s="20">
        <f>Data!AU290-Data!DB290</f>
        <v>-9.8999999999999977E-2</v>
      </c>
      <c r="AR290" s="20">
        <f>Data!AV290-Data!DC290</f>
        <v>13</v>
      </c>
      <c r="AS290" s="20">
        <f>Data!AW290-Data!DD290</f>
        <v>-2</v>
      </c>
      <c r="AT290" s="20">
        <f>Data!AX290-Data!DE290</f>
        <v>7.5999999999999956E-2</v>
      </c>
      <c r="AU290" s="20">
        <f>Data!AY290-Data!DF290</f>
        <v>22</v>
      </c>
      <c r="AV290" s="20">
        <f>Data!AZ290-Data!DG290</f>
        <v>1.6923076923076916</v>
      </c>
      <c r="AW290" s="20">
        <f>Data!BA290-Data!DH290</f>
        <v>34</v>
      </c>
      <c r="AX290" s="20">
        <f>Data!BB290-Data!DI290</f>
        <v>2.6153846153846132</v>
      </c>
      <c r="AY290" s="20">
        <f>Data!BC290-Data!DJ290</f>
        <v>-72</v>
      </c>
      <c r="AZ290" s="20">
        <f>Data!BD290-Data!DK290</f>
        <v>-37</v>
      </c>
      <c r="BA290" s="20">
        <f>Data!BE290-Data!DL290</f>
        <v>-35</v>
      </c>
      <c r="BB290" s="20">
        <f>Data!BF290-Data!DM290</f>
        <v>57</v>
      </c>
      <c r="BC290" s="20">
        <f>Data!BG290-Data!DN290</f>
        <v>21</v>
      </c>
      <c r="BD290" s="20">
        <f>Data!BH290-Data!DO290</f>
        <v>-4.1999999999999957</v>
      </c>
      <c r="BE290" s="20">
        <f>Data!BI290-Data!DP290</f>
        <v>12.082999999999998</v>
      </c>
      <c r="BF290" s="20">
        <f>Data!BJ290-Data!DQ290</f>
        <v>-16.25</v>
      </c>
      <c r="BG290" s="20">
        <f>Data!BK290-Data!DR290</f>
        <v>-1.1180000000000001</v>
      </c>
      <c r="BH290" s="20">
        <f>Data!BL290-Data!DS290</f>
        <v>4.75</v>
      </c>
      <c r="BI290" s="20">
        <f>Data!BM290-Data!DT290</f>
        <v>-0.6080000000000001</v>
      </c>
      <c r="BJ290" s="20">
        <f>Data!BN290-Data!DU290</f>
        <v>6.5</v>
      </c>
      <c r="BK290" s="20">
        <f>Data!BO290-Data!DV290</f>
        <v>-9.9999999999999645E-2</v>
      </c>
      <c r="BL290" s="20">
        <f>Data!BP290-Data!DW290</f>
        <v>-3</v>
      </c>
      <c r="BM290" s="20">
        <f>Data!BQ290-Data!DX290</f>
        <v>-3.0833333333333339</v>
      </c>
      <c r="BN290" s="20">
        <f>Data!BR290-Data!DY290</f>
        <v>1.7999999999999989</v>
      </c>
      <c r="BO290" s="20">
        <f>Data!BS290-Data!DZ290</f>
        <v>150</v>
      </c>
      <c r="BP290" s="20">
        <f>Data!BT290-Data!EA290</f>
        <v>-0.11099999999999999</v>
      </c>
      <c r="BQ290" s="20">
        <f>Data!BU290-Data!EB290</f>
        <v>5</v>
      </c>
      <c r="BR290" s="20">
        <f>Data!BV290-Data!EC290</f>
        <v>206</v>
      </c>
      <c r="BS290" s="20">
        <f>Data!BW290-Data!ED290</f>
        <v>198</v>
      </c>
      <c r="BT290" s="20">
        <f>Data!BX290-Data!EE290</f>
        <v>197</v>
      </c>
      <c r="BU290" s="20">
        <f>Data!BY290-Data!EF290</f>
        <v>191</v>
      </c>
      <c r="BV290" s="20">
        <f>Data!BZ290-Data!EG290</f>
        <v>188</v>
      </c>
      <c r="BW290" s="20">
        <f>Data!CA290-Data!EH290</f>
        <v>158.19999999999999</v>
      </c>
      <c r="BX290" s="20">
        <f>Data!CB290-Data!EI290</f>
        <v>151</v>
      </c>
      <c r="BY290" s="20">
        <f>Data!CC290-Data!EJ290</f>
        <v>216</v>
      </c>
      <c r="BZ290" s="20">
        <f>Data!EK290</f>
        <v>8691.1999999999989</v>
      </c>
      <c r="CA290" s="20">
        <f>Data!EL290</f>
        <v>10737.32</v>
      </c>
      <c r="CB290" s="20">
        <f>Data!EM290</f>
        <v>121.10808333333334</v>
      </c>
      <c r="CC290" s="20">
        <f>Data!EN290</f>
        <v>51.498000000000005</v>
      </c>
      <c r="CD290" s="20">
        <f>Data!EO290</f>
        <v>9.8754000000000008</v>
      </c>
      <c r="CE290" s="20">
        <f>Data!EP290</f>
        <v>116.8</v>
      </c>
      <c r="CF290" s="50">
        <f>IF(ISBLANK(Data!EQ290), "", Data!EQ290)</f>
        <v>76</v>
      </c>
      <c r="CG290" s="50">
        <f>IF(ISBLANK(Data!ER290), "", Data!ER290)</f>
        <v>54</v>
      </c>
      <c r="CH290" s="61" t="str">
        <f>IF(ISBLANK(Data!ES290), "", Data!ES290)</f>
        <v>Notre Dame</v>
      </c>
      <c r="CI290" s="61">
        <f>IF(ISBLANK(Data!ET290), "", Data!ET290)</f>
        <v>130</v>
      </c>
    </row>
    <row r="291" spans="1:87" x14ac:dyDescent="0.45">
      <c r="A291" s="50">
        <f>IF(ISBLANK(Data!A291), "", Data!A291)</f>
        <v>45290</v>
      </c>
      <c r="B291" s="50" t="str">
        <f>IF(ISBLANK(Data!B291), "", Data!B291)</f>
        <v>Marquette</v>
      </c>
      <c r="C291" s="50">
        <f>IF(ISBLANK(Data!C291), "", Data!C291)</f>
        <v>160</v>
      </c>
      <c r="D291" s="50" t="str">
        <f>IF(ISBLANK(Data!D291), "", Data!D291)</f>
        <v>Creighton</v>
      </c>
      <c r="E291" s="50">
        <f>IF(ISBLANK(Data!E291), "", Data!E291)</f>
        <v>63</v>
      </c>
      <c r="F291" s="50" t="str">
        <f>IF(ISBLANK(Data!F291), "", Data!F291)</f>
        <v>N</v>
      </c>
      <c r="G291" s="50" t="str">
        <f>IF(ISBLANK(Data!G291), "", Data!G291)</f>
        <v>Marquette</v>
      </c>
      <c r="H291" s="50" t="str">
        <f>IF(ISBLANK(Data!H291), "", Data!H291)</f>
        <v>Creighton</v>
      </c>
      <c r="I291" s="50" t="str">
        <f>IF(ISBLANK(Data!I291), "", Data!I291)</f>
        <v>Marquette</v>
      </c>
      <c r="J291" s="50" t="str">
        <f>IF(ISBLANK(Data!J291), "", Data!J291)</f>
        <v>Creighton</v>
      </c>
      <c r="K291" s="50" t="str">
        <f>IF(ISBLANK(Data!K291), "", Data!K291)</f>
        <v>Marquette</v>
      </c>
      <c r="L291" s="50" t="str">
        <f>IF(ISBLANK(Data!L291), "", Data!L291)</f>
        <v>Creighton</v>
      </c>
      <c r="M291" s="50" t="str">
        <f>IF(ISBLANK(Data!M291), "", Data!M291)</f>
        <v>Marquette</v>
      </c>
      <c r="N291" s="50" t="str">
        <f>IF(ISBLANK(Data!N291), "", Data!N291)</f>
        <v>Creighton</v>
      </c>
      <c r="O291" s="50" t="str">
        <f>IF(ISBLANK(Data!O291), "", Data!O291)</f>
        <v>Marquette</v>
      </c>
      <c r="P291" s="50" t="str">
        <f>IF(ISBLANK(Data!P291), "", Data!P291)</f>
        <v>Creighton</v>
      </c>
      <c r="Q291" s="50" t="str">
        <f>IF(ISBLANK(Data!Q291), "", Data!Q291)</f>
        <v>Marquette</v>
      </c>
      <c r="R291" s="50" t="str">
        <f>IF(ISBLANK(Data!R291), "", Data!R291)</f>
        <v>Creighton</v>
      </c>
      <c r="S291" s="20">
        <f>Data!W291-Data!CD291</f>
        <v>1.9230769230769051E-2</v>
      </c>
      <c r="T291" s="20">
        <f>Data!X291-Data!CE291</f>
        <v>0.88000000000000256</v>
      </c>
      <c r="U291" s="20">
        <f>Data!Y291-Data!CF291</f>
        <v>-1.1999999999999886</v>
      </c>
      <c r="V291" s="20">
        <f>Data!Z291-Data!CG291</f>
        <v>-2.1000000000000085</v>
      </c>
      <c r="W291" s="20">
        <f>Data!AA291-Data!CH291</f>
        <v>2.8999999999999915</v>
      </c>
      <c r="X291" s="20">
        <f>Data!AB291-Data!CI291</f>
        <v>6.9999999999999993E-3</v>
      </c>
      <c r="Y291" s="20">
        <f>Data!AC291-Data!CJ291</f>
        <v>2.91</v>
      </c>
      <c r="Z291" s="20">
        <f>Data!AD291-Data!CK291</f>
        <v>9.9999999999994316E-2</v>
      </c>
      <c r="AA291" s="20">
        <f>Data!AE291-Data!CL291</f>
        <v>-2.7999999999999972</v>
      </c>
      <c r="AB291" s="20">
        <f>Data!AF291-Data!CM291</f>
        <v>4.18</v>
      </c>
      <c r="AC291" s="20">
        <f>Data!AG291-Data!CN291</f>
        <v>-3.2000000000000028</v>
      </c>
      <c r="AD291" s="20">
        <f>Data!AH291-Data!CO291</f>
        <v>-2.5</v>
      </c>
      <c r="AE291" s="20">
        <f>Data!AI291-Data!CP291</f>
        <v>0</v>
      </c>
      <c r="AF291" s="20">
        <f>Data!AJ291-Data!CQ291</f>
        <v>0.89999999999999991</v>
      </c>
      <c r="AG291" s="20">
        <f>Data!AK291-Data!CR291</f>
        <v>5.8791208791208777E-2</v>
      </c>
      <c r="AH291" s="20">
        <f>Data!AL291-Data!CS291</f>
        <v>24</v>
      </c>
      <c r="AI291" s="20">
        <f>Data!AM291-Data!CT291</f>
        <v>-2.2800000000000011</v>
      </c>
      <c r="AJ291" s="20">
        <f>Data!AN291-Data!CU291</f>
        <v>1.9000000000000004</v>
      </c>
      <c r="AK291" s="20">
        <f>Data!AO291-Data!CV291</f>
        <v>24</v>
      </c>
      <c r="AL291" s="20">
        <f>Data!AP291-Data!CW291</f>
        <v>62</v>
      </c>
      <c r="AM291" s="20">
        <f>Data!AQ291-Data!CX291</f>
        <v>61</v>
      </c>
      <c r="AN291" s="20">
        <f>Data!AR291-Data!CY291</f>
        <v>-2.5000000000000022E-2</v>
      </c>
      <c r="AO291" s="20">
        <f>Data!AS291-Data!CZ291</f>
        <v>-22</v>
      </c>
      <c r="AP291" s="20">
        <f>Data!AT291-Data!DA291</f>
        <v>-19</v>
      </c>
      <c r="AQ291" s="20">
        <f>Data!AU291-Data!DB291</f>
        <v>-4.4999999999999984E-2</v>
      </c>
      <c r="AR291" s="20">
        <f>Data!AV291-Data!DC291</f>
        <v>24</v>
      </c>
      <c r="AS291" s="20">
        <f>Data!AW291-Data!DD291</f>
        <v>39</v>
      </c>
      <c r="AT291" s="20">
        <f>Data!AX291-Data!DE291</f>
        <v>-2.300000000000002E-2</v>
      </c>
      <c r="AU291" s="20">
        <f>Data!AY291-Data!DF291</f>
        <v>-2</v>
      </c>
      <c r="AV291" s="20">
        <f>Data!AZ291-Data!DG291</f>
        <v>-0.77472527472527553</v>
      </c>
      <c r="AW291" s="20">
        <f>Data!BA291-Data!DH291</f>
        <v>-47</v>
      </c>
      <c r="AX291" s="20">
        <f>Data!BB291-Data!DI291</f>
        <v>-6.0109890109890109</v>
      </c>
      <c r="AY291" s="20">
        <f>Data!BC291-Data!DJ291</f>
        <v>3</v>
      </c>
      <c r="AZ291" s="20">
        <f>Data!BD291-Data!DK291</f>
        <v>74</v>
      </c>
      <c r="BA291" s="20">
        <f>Data!BE291-Data!DL291</f>
        <v>-19</v>
      </c>
      <c r="BB291" s="20">
        <f>Data!BF291-Data!DM291</f>
        <v>7</v>
      </c>
      <c r="BC291" s="20">
        <f>Data!BG291-Data!DN291</f>
        <v>86</v>
      </c>
      <c r="BD291" s="20">
        <f>Data!BH291-Data!DO291</f>
        <v>-4.5</v>
      </c>
      <c r="BE291" s="20">
        <f>Data!BI291-Data!DP291</f>
        <v>-0.35899999999999466</v>
      </c>
      <c r="BF291" s="20">
        <f>Data!BJ291-Data!DQ291</f>
        <v>-4.1789999999999985</v>
      </c>
      <c r="BG291" s="20">
        <f>Data!BK291-Data!DR291</f>
        <v>-5.9000000000000163E-2</v>
      </c>
      <c r="BH291" s="20">
        <f>Data!BL291-Data!DS291</f>
        <v>-0.28800000000000026</v>
      </c>
      <c r="BI291" s="20">
        <f>Data!BM291-Data!DT291</f>
        <v>0.52899999999999991</v>
      </c>
      <c r="BJ291" s="20">
        <f>Data!BN291-Data!DU291</f>
        <v>-3.6999999999999993</v>
      </c>
      <c r="BK291" s="20">
        <f>Data!BO291-Data!DV291</f>
        <v>1.6999999999999993</v>
      </c>
      <c r="BL291" s="20">
        <f>Data!BP291-Data!DW291</f>
        <v>-1.7999999999999998</v>
      </c>
      <c r="BM291" s="20">
        <f>Data!BQ291-Data!DX291</f>
        <v>5.4423076923076916</v>
      </c>
      <c r="BN291" s="20">
        <f>Data!BR291-Data!DY291</f>
        <v>5.8000000000000007</v>
      </c>
      <c r="BO291" s="20">
        <f>Data!BS291-Data!DZ291</f>
        <v>-39</v>
      </c>
      <c r="BP291" s="20">
        <f>Data!BT291-Data!EA291</f>
        <v>7.0000000000000062E-2</v>
      </c>
      <c r="BQ291" s="20">
        <f>Data!BU291-Data!EB291</f>
        <v>2</v>
      </c>
      <c r="BR291" s="20">
        <f>Data!BV291-Data!EC291</f>
        <v>-3</v>
      </c>
      <c r="BS291" s="20">
        <f>Data!BW291-Data!ED291</f>
        <v>-15</v>
      </c>
      <c r="BT291" s="20">
        <f>Data!BX291-Data!EE291</f>
        <v>-38</v>
      </c>
      <c r="BU291" s="20">
        <f>Data!BY291-Data!EF291</f>
        <v>9</v>
      </c>
      <c r="BV291" s="20">
        <f>Data!BZ291-Data!EG291</f>
        <v>-5</v>
      </c>
      <c r="BW291" s="20">
        <f>Data!CA291-Data!EH291</f>
        <v>-11.5</v>
      </c>
      <c r="BX291" s="20">
        <f>Data!CB291-Data!EI291</f>
        <v>-32</v>
      </c>
      <c r="BY291" s="20">
        <f>Data!CC291-Data!EJ291</f>
        <v>-42</v>
      </c>
      <c r="BZ291" s="20">
        <f>Data!EK291</f>
        <v>10951.460000000001</v>
      </c>
      <c r="CA291" s="20">
        <f>Data!EL291</f>
        <v>10820.48</v>
      </c>
      <c r="CB291" s="20">
        <f>Data!EM291</f>
        <v>34.0015</v>
      </c>
      <c r="CC291" s="20">
        <f>Data!EN291</f>
        <v>93.442307692307679</v>
      </c>
      <c r="CD291" s="20">
        <f>Data!EO291</f>
        <v>12.064</v>
      </c>
      <c r="CE291" s="20">
        <f>Data!EP291</f>
        <v>89.182000000000002</v>
      </c>
      <c r="CF291" s="50">
        <f>IF(ISBLANK(Data!EQ291), "", Data!EQ291)</f>
        <v>72</v>
      </c>
      <c r="CG291" s="50">
        <f>IF(ISBLANK(Data!ER291), "", Data!ER291)</f>
        <v>67</v>
      </c>
      <c r="CH291" s="61" t="str">
        <f>IF(ISBLANK(Data!ES291), "", Data!ES291)</f>
        <v>Marquette</v>
      </c>
      <c r="CI291" s="61">
        <f>IF(ISBLANK(Data!ET291), "", Data!ET291)</f>
        <v>139</v>
      </c>
    </row>
    <row r="292" spans="1:87" x14ac:dyDescent="0.45">
      <c r="A292" s="50">
        <f>IF(ISBLANK(Data!A292), "", Data!A292)</f>
        <v>45290</v>
      </c>
      <c r="B292" s="50" t="str">
        <f>IF(ISBLANK(Data!B292), "", Data!B292)</f>
        <v>Appalachian St.</v>
      </c>
      <c r="C292" s="50">
        <f>IF(ISBLANK(Data!C292), "", Data!C292)</f>
        <v>10</v>
      </c>
      <c r="D292" s="50" t="str">
        <f>IF(ISBLANK(Data!D292), "", Data!D292)</f>
        <v>Louisiana Monroe</v>
      </c>
      <c r="E292" s="50">
        <f>IF(ISBLANK(Data!E292), "", Data!E292)</f>
        <v>150</v>
      </c>
      <c r="F292" s="50" t="str">
        <f>IF(ISBLANK(Data!F292), "", Data!F292)</f>
        <v>N</v>
      </c>
      <c r="G292" s="50" t="str">
        <f>IF(ISBLANK(Data!G292), "", Data!G292)</f>
        <v>Appalachian St.</v>
      </c>
      <c r="H292" s="50" t="str">
        <f>IF(ISBLANK(Data!H292), "", Data!H292)</f>
        <v>Louisiana Monroe</v>
      </c>
      <c r="I292" s="50" t="str">
        <f>IF(ISBLANK(Data!I292), "", Data!I292)</f>
        <v>Appalachian St.</v>
      </c>
      <c r="J292" s="50" t="str">
        <f>IF(ISBLANK(Data!J292), "", Data!J292)</f>
        <v>Louisiana Monroe</v>
      </c>
      <c r="K292" s="50" t="str">
        <f>IF(ISBLANK(Data!K292), "", Data!K292)</f>
        <v>Appalachian State</v>
      </c>
      <c r="L292" s="50" t="str">
        <f>IF(ISBLANK(Data!L292), "", Data!L292)</f>
        <v>Louisiana-Monroe</v>
      </c>
      <c r="M292" s="50" t="str">
        <f>IF(ISBLANK(Data!M292), "", Data!M292)</f>
        <v>App State</v>
      </c>
      <c r="N292" s="50" t="str">
        <f>IF(ISBLANK(Data!N292), "", Data!N292)</f>
        <v>UL Monroe</v>
      </c>
      <c r="O292" s="50" t="str">
        <f>IF(ISBLANK(Data!O292), "", Data!O292)</f>
        <v>App. St.</v>
      </c>
      <c r="P292" s="50" t="str">
        <f>IF(ISBLANK(Data!P292), "", Data!P292)</f>
        <v>UL-Monroe</v>
      </c>
      <c r="Q292" s="50" t="str">
        <f>IF(ISBLANK(Data!Q292), "", Data!Q292)</f>
        <v>Appalachian State</v>
      </c>
      <c r="R292" s="50" t="str">
        <f>IF(ISBLANK(Data!R292), "", Data!R292)</f>
        <v>ULM</v>
      </c>
      <c r="S292" s="20">
        <f>Data!W292-Data!CD292</f>
        <v>0.35</v>
      </c>
      <c r="T292" s="20">
        <f>Data!X292-Data!CE292</f>
        <v>19.39</v>
      </c>
      <c r="U292" s="20">
        <f>Data!Y292-Data!CF292</f>
        <v>10.299999999999997</v>
      </c>
      <c r="V292" s="20">
        <f>Data!Z292-Data!CG292</f>
        <v>-9.0999999999999943</v>
      </c>
      <c r="W292" s="20">
        <f>Data!AA292-Data!CH292</f>
        <v>1</v>
      </c>
      <c r="X292" s="20">
        <f>Data!AB292-Data!CI292</f>
        <v>2.3E-2</v>
      </c>
      <c r="Y292" s="20">
        <f>Data!AC292-Data!CJ292</f>
        <v>-2.4</v>
      </c>
      <c r="Z292" s="20">
        <f>Data!AD292-Data!CK292</f>
        <v>-0.29999999999999716</v>
      </c>
      <c r="AA292" s="20">
        <f>Data!AE292-Data!CL292</f>
        <v>2</v>
      </c>
      <c r="AB292" s="20">
        <f>Data!AF292-Data!CM292</f>
        <v>-2.4</v>
      </c>
      <c r="AC292" s="20">
        <f>Data!AG292-Data!CN292</f>
        <v>9.2000000000000028</v>
      </c>
      <c r="AD292" s="20">
        <f>Data!AH292-Data!CO292</f>
        <v>-8</v>
      </c>
      <c r="AE292" s="20">
        <f>Data!AI292-Data!CP292</f>
        <v>0.44110000000000005</v>
      </c>
      <c r="AF292" s="20">
        <f>Data!AJ292-Data!CQ292</f>
        <v>2.8</v>
      </c>
      <c r="AG292" s="20">
        <f>Data!AK292-Data!CR292</f>
        <v>0.26993006993006996</v>
      </c>
      <c r="AH292" s="20">
        <f>Data!AL292-Data!CS292</f>
        <v>238</v>
      </c>
      <c r="AI292" s="20">
        <f>Data!AM292-Data!CT292</f>
        <v>19.02</v>
      </c>
      <c r="AJ292" s="20">
        <f>Data!AN292-Data!CU292</f>
        <v>-0.39999999999999991</v>
      </c>
      <c r="AK292" s="20">
        <f>Data!AO292-Data!CV292</f>
        <v>243</v>
      </c>
      <c r="AL292" s="20">
        <f>Data!AP292-Data!CW292</f>
        <v>35</v>
      </c>
      <c r="AM292" s="20">
        <f>Data!AQ292-Data!CX292</f>
        <v>148</v>
      </c>
      <c r="AN292" s="20">
        <f>Data!AR292-Data!CY292</f>
        <v>3.8999999999999979E-2</v>
      </c>
      <c r="AO292" s="20">
        <f>Data!AS292-Data!CZ292</f>
        <v>30</v>
      </c>
      <c r="AP292" s="20">
        <f>Data!AT292-Data!DA292</f>
        <v>82</v>
      </c>
      <c r="AQ292" s="20">
        <f>Data!AU292-Data!DB292</f>
        <v>2.0000000000000018E-2</v>
      </c>
      <c r="AR292" s="20">
        <f>Data!AV292-Data!DC292</f>
        <v>25</v>
      </c>
      <c r="AS292" s="20">
        <f>Data!AW292-Data!DD292</f>
        <v>31</v>
      </c>
      <c r="AT292" s="20">
        <f>Data!AX292-Data!DE292</f>
        <v>2.300000000000002E-2</v>
      </c>
      <c r="AU292" s="20">
        <f>Data!AY292-Data!DF292</f>
        <v>-9</v>
      </c>
      <c r="AV292" s="20">
        <f>Data!AZ292-Data!DG292</f>
        <v>-2.664335664335665</v>
      </c>
      <c r="AW292" s="20">
        <f>Data!BA292-Data!DH292</f>
        <v>121</v>
      </c>
      <c r="AX292" s="20">
        <f>Data!BB292-Data!DI292</f>
        <v>3.8391608391608401</v>
      </c>
      <c r="AY292" s="20">
        <f>Data!BC292-Data!DJ292</f>
        <v>34</v>
      </c>
      <c r="AZ292" s="20">
        <f>Data!BD292-Data!DK292</f>
        <v>3</v>
      </c>
      <c r="BA292" s="20">
        <f>Data!BE292-Data!DL292</f>
        <v>49</v>
      </c>
      <c r="BB292" s="20">
        <f>Data!BF292-Data!DM292</f>
        <v>-21</v>
      </c>
      <c r="BC292" s="20">
        <f>Data!BG292-Data!DN292</f>
        <v>-24</v>
      </c>
      <c r="BD292" s="20">
        <f>Data!BH292-Data!DO292</f>
        <v>8.3999999999999915</v>
      </c>
      <c r="BE292" s="20">
        <f>Data!BI292-Data!DP292</f>
        <v>-9.2999999999999972</v>
      </c>
      <c r="BF292" s="20">
        <f>Data!BJ292-Data!DQ292</f>
        <v>17.683</v>
      </c>
      <c r="BG292" s="20">
        <f>Data!BK292-Data!DR292</f>
        <v>0.502</v>
      </c>
      <c r="BH292" s="20">
        <f>Data!BL292-Data!DS292</f>
        <v>-4.0329999999999995</v>
      </c>
      <c r="BI292" s="20">
        <f>Data!BM292-Data!DT292</f>
        <v>0.13200000000000001</v>
      </c>
      <c r="BJ292" s="20">
        <f>Data!BN292-Data!DU292</f>
        <v>3.3999999999999986</v>
      </c>
      <c r="BK292" s="20">
        <f>Data!BO292-Data!DV292</f>
        <v>-0.59999999999999787</v>
      </c>
      <c r="BL292" s="20">
        <f>Data!BP292-Data!DW292</f>
        <v>3.5</v>
      </c>
      <c r="BM292" s="20">
        <f>Data!BQ292-Data!DX292</f>
        <v>-1.083333333333333</v>
      </c>
      <c r="BN292" s="20">
        <f>Data!BR292-Data!DY292</f>
        <v>-5.3000000000000007</v>
      </c>
      <c r="BO292" s="20">
        <f>Data!BS292-Data!DZ292</f>
        <v>-199</v>
      </c>
      <c r="BP292" s="20">
        <f>Data!BT292-Data!EA292</f>
        <v>0.12200000000000005</v>
      </c>
      <c r="BQ292" s="20">
        <f>Data!BU292-Data!EB292</f>
        <v>-7</v>
      </c>
      <c r="BR292" s="20">
        <f>Data!BV292-Data!EC292</f>
        <v>-226</v>
      </c>
      <c r="BS292" s="20">
        <f>Data!BW292-Data!ED292</f>
        <v>-176</v>
      </c>
      <c r="BT292" s="20">
        <f>Data!BX292-Data!EE292</f>
        <v>-165</v>
      </c>
      <c r="BU292" s="20">
        <f>Data!BY292-Data!EF292</f>
        <v>-234</v>
      </c>
      <c r="BV292" s="20">
        <f>Data!BZ292-Data!EG292</f>
        <v>-212</v>
      </c>
      <c r="BW292" s="20">
        <f>Data!CA292-Data!EH292</f>
        <v>-160.5</v>
      </c>
      <c r="BX292" s="20">
        <f>Data!CB292-Data!EI292</f>
        <v>-199</v>
      </c>
      <c r="BY292" s="20">
        <f>Data!CC292-Data!EJ292</f>
        <v>-147</v>
      </c>
      <c r="BZ292" s="20">
        <f>Data!EK292</f>
        <v>11663.36</v>
      </c>
      <c r="CA292" s="20">
        <f>Data!EL292</f>
        <v>9660.93</v>
      </c>
      <c r="CB292" s="20">
        <f>Data!EM292</f>
        <v>77.335999999999999</v>
      </c>
      <c r="CC292" s="20">
        <f>Data!EN292</f>
        <v>94.758333333333326</v>
      </c>
      <c r="CD292" s="20">
        <f>Data!EO292</f>
        <v>9.4868000000000006</v>
      </c>
      <c r="CE292" s="20">
        <f>Data!EP292</f>
        <v>133.464</v>
      </c>
      <c r="CF292" s="50">
        <f>IF(ISBLANK(Data!EQ292), "", Data!EQ292)</f>
        <v>67</v>
      </c>
      <c r="CG292" s="50">
        <f>IF(ISBLANK(Data!ER292), "", Data!ER292)</f>
        <v>55</v>
      </c>
      <c r="CH292" s="61" t="str">
        <f>IF(ISBLANK(Data!ES292), "", Data!ES292)</f>
        <v>Appalachian St.</v>
      </c>
      <c r="CI292" s="61">
        <f>IF(ISBLANK(Data!ET292), "", Data!ET292)</f>
        <v>122</v>
      </c>
    </row>
    <row r="293" spans="1:87" x14ac:dyDescent="0.45">
      <c r="A293" s="50">
        <f>IF(ISBLANK(Data!A293), "", Data!A293)</f>
        <v>45290</v>
      </c>
      <c r="B293" s="50" t="str">
        <f>IF(ISBLANK(Data!B293), "", Data!B293)</f>
        <v>Ohio</v>
      </c>
      <c r="C293" s="50">
        <f>IF(ISBLANK(Data!C293), "", Data!C293)</f>
        <v>219</v>
      </c>
      <c r="D293" s="50" t="str">
        <f>IF(ISBLANK(Data!D293), "", Data!D293)</f>
        <v>Davidson</v>
      </c>
      <c r="E293" s="50">
        <f>IF(ISBLANK(Data!E293), "", Data!E293)</f>
        <v>65</v>
      </c>
      <c r="F293" s="50" t="str">
        <f>IF(ISBLANK(Data!F293), "", Data!F293)</f>
        <v>Y</v>
      </c>
      <c r="G293" s="50" t="str">
        <f>IF(ISBLANK(Data!G293), "", Data!G293)</f>
        <v>Ohio</v>
      </c>
      <c r="H293" s="50" t="str">
        <f>IF(ISBLANK(Data!H293), "", Data!H293)</f>
        <v>Davidson</v>
      </c>
      <c r="I293" s="50" t="str">
        <f>IF(ISBLANK(Data!I293), "", Data!I293)</f>
        <v>Ohio</v>
      </c>
      <c r="J293" s="50" t="str">
        <f>IF(ISBLANK(Data!J293), "", Data!J293)</f>
        <v>Davidson</v>
      </c>
      <c r="K293" s="50" t="str">
        <f>IF(ISBLANK(Data!K293), "", Data!K293)</f>
        <v>Ohio</v>
      </c>
      <c r="L293" s="50" t="str">
        <f>IF(ISBLANK(Data!L293), "", Data!L293)</f>
        <v>Davidson</v>
      </c>
      <c r="M293" s="50" t="str">
        <f>IF(ISBLANK(Data!M293), "", Data!M293)</f>
        <v>Ohio</v>
      </c>
      <c r="N293" s="50" t="str">
        <f>IF(ISBLANK(Data!N293), "", Data!N293)</f>
        <v>Davidson</v>
      </c>
      <c r="O293" s="50" t="str">
        <f>IF(ISBLANK(Data!O293), "", Data!O293)</f>
        <v>Ohio</v>
      </c>
      <c r="P293" s="50" t="str">
        <f>IF(ISBLANK(Data!P293), "", Data!P293)</f>
        <v>Davidson</v>
      </c>
      <c r="Q293" s="50" t="str">
        <f>IF(ISBLANK(Data!Q293), "", Data!Q293)</f>
        <v>Ohio</v>
      </c>
      <c r="R293" s="50" t="str">
        <f>IF(ISBLANK(Data!R293), "", Data!R293)</f>
        <v>Davidson</v>
      </c>
      <c r="S293" s="20">
        <f>Data!W293-Data!CD293</f>
        <v>-0.20454545454545503</v>
      </c>
      <c r="T293" s="20">
        <f>Data!X293-Data!CE293</f>
        <v>-4.16</v>
      </c>
      <c r="U293" s="20">
        <f>Data!Y293-Data!CF293</f>
        <v>0.29999999999999716</v>
      </c>
      <c r="V293" s="20">
        <f>Data!Z293-Data!CG293</f>
        <v>4.5</v>
      </c>
      <c r="W293" s="20">
        <f>Data!AA293-Data!CH293</f>
        <v>3.4000000000000057</v>
      </c>
      <c r="X293" s="20">
        <f>Data!AB293-Data!CI293</f>
        <v>-0.246</v>
      </c>
      <c r="Y293" s="20">
        <f>Data!AC293-Data!CJ293</f>
        <v>-4.83</v>
      </c>
      <c r="Z293" s="20">
        <f>Data!AD293-Data!CK293</f>
        <v>-2.9000000000000057</v>
      </c>
      <c r="AA293" s="20">
        <f>Data!AE293-Data!CL293</f>
        <v>2</v>
      </c>
      <c r="AB293" s="20">
        <f>Data!AF293-Data!CM293</f>
        <v>-4.83</v>
      </c>
      <c r="AC293" s="20">
        <f>Data!AG293-Data!CN293</f>
        <v>1.2000000000000028</v>
      </c>
      <c r="AD293" s="20">
        <f>Data!AH293-Data!CO293</f>
        <v>4.6000000000000085</v>
      </c>
      <c r="AE293" s="20">
        <f>Data!AI293-Data!CP293</f>
        <v>-9.3700000000000006E-2</v>
      </c>
      <c r="AF293" s="20">
        <f>Data!AJ293-Data!CQ293</f>
        <v>-3.4</v>
      </c>
      <c r="AG293" s="20">
        <f>Data!AK293-Data!CR293</f>
        <v>-0.28653846153846152</v>
      </c>
      <c r="AH293" s="20">
        <f>Data!AL293-Data!CS293</f>
        <v>-110</v>
      </c>
      <c r="AI293" s="20">
        <f>Data!AM293-Data!CT293</f>
        <v>-5.1400000000000006</v>
      </c>
      <c r="AJ293" s="20">
        <f>Data!AN293-Data!CU293</f>
        <v>-4.84</v>
      </c>
      <c r="AK293" s="20">
        <f>Data!AO293-Data!CV293</f>
        <v>8</v>
      </c>
      <c r="AL293" s="20">
        <f>Data!AP293-Data!CW293</f>
        <v>-11</v>
      </c>
      <c r="AM293" s="20">
        <f>Data!AQ293-Data!CX293</f>
        <v>30</v>
      </c>
      <c r="AN293" s="20">
        <f>Data!AR293-Data!CY293</f>
        <v>2.0000000000000018E-3</v>
      </c>
      <c r="AO293" s="20">
        <f>Data!AS293-Data!CZ293</f>
        <v>-11</v>
      </c>
      <c r="AP293" s="20">
        <f>Data!AT293-Data!DA293</f>
        <v>-37</v>
      </c>
      <c r="AQ293" s="20">
        <f>Data!AU293-Data!DB293</f>
        <v>6.0000000000000053E-3</v>
      </c>
      <c r="AR293" s="20">
        <f>Data!AV293-Data!DC293</f>
        <v>-11</v>
      </c>
      <c r="AS293" s="20">
        <f>Data!AW293-Data!DD293</f>
        <v>-8</v>
      </c>
      <c r="AT293" s="20">
        <f>Data!AX293-Data!DE293</f>
        <v>-2.300000000000002E-2</v>
      </c>
      <c r="AU293" s="20">
        <f>Data!AY293-Data!DF293</f>
        <v>16</v>
      </c>
      <c r="AV293" s="20">
        <f>Data!AZ293-Data!DG293</f>
        <v>2.0576923076923084</v>
      </c>
      <c r="AW293" s="20">
        <f>Data!BA293-Data!DH293</f>
        <v>-6</v>
      </c>
      <c r="AX293" s="20">
        <f>Data!BB293-Data!DI293</f>
        <v>2.1474358974358942</v>
      </c>
      <c r="AY293" s="20">
        <f>Data!BC293-Data!DJ293</f>
        <v>-10</v>
      </c>
      <c r="AZ293" s="20">
        <f>Data!BD293-Data!DK293</f>
        <v>0</v>
      </c>
      <c r="BA293" s="20">
        <f>Data!BE293-Data!DL293</f>
        <v>14</v>
      </c>
      <c r="BB293" s="20">
        <f>Data!BF293-Data!DM293</f>
        <v>-10</v>
      </c>
      <c r="BC293" s="20">
        <f>Data!BG293-Data!DN293</f>
        <v>43</v>
      </c>
      <c r="BD293" s="20">
        <f>Data!BH293-Data!DO293</f>
        <v>7.3999999999999915</v>
      </c>
      <c r="BE293" s="20">
        <f>Data!BI293-Data!DP293</f>
        <v>4.9320000000000022</v>
      </c>
      <c r="BF293" s="20">
        <f>Data!BJ293-Data!DQ293</f>
        <v>2.4239999999999995</v>
      </c>
      <c r="BG293" s="20">
        <f>Data!BK293-Data!DR293</f>
        <v>3.3999999999999808E-2</v>
      </c>
      <c r="BH293" s="20">
        <f>Data!BL293-Data!DS293</f>
        <v>-2.2999999999999687E-2</v>
      </c>
      <c r="BI293" s="20">
        <f>Data!BM293-Data!DT293</f>
        <v>6.2999999999999945E-2</v>
      </c>
      <c r="BJ293" s="20">
        <f>Data!BN293-Data!DU293</f>
        <v>-1</v>
      </c>
      <c r="BK293" s="20">
        <f>Data!BO293-Data!DV293</f>
        <v>1</v>
      </c>
      <c r="BL293" s="20">
        <f>Data!BP293-Data!DW293</f>
        <v>1.4</v>
      </c>
      <c r="BM293" s="20">
        <f>Data!BQ293-Data!DX293</f>
        <v>0.59848484848484862</v>
      </c>
      <c r="BN293" s="20">
        <f>Data!BR293-Data!DY293</f>
        <v>5.1000000000000014</v>
      </c>
      <c r="BO293" s="20">
        <f>Data!BS293-Data!DZ293</f>
        <v>191</v>
      </c>
      <c r="BP293" s="20">
        <f>Data!BT293-Data!EA293</f>
        <v>-0.11800000000000005</v>
      </c>
      <c r="BQ293" s="20">
        <f>Data!BU293-Data!EB293</f>
        <v>2</v>
      </c>
      <c r="BR293" s="20">
        <f>Data!BV293-Data!EC293</f>
        <v>85</v>
      </c>
      <c r="BS293" s="20">
        <f>Data!BW293-Data!ED293</f>
        <v>90</v>
      </c>
      <c r="BT293" s="20">
        <f>Data!BX293-Data!EE293</f>
        <v>152</v>
      </c>
      <c r="BU293" s="20">
        <f>Data!BY293-Data!EF293</f>
        <v>-42</v>
      </c>
      <c r="BV293" s="20">
        <f>Data!BZ293-Data!EG293</f>
        <v>42</v>
      </c>
      <c r="BW293" s="20">
        <f>Data!CA293-Data!EH293</f>
        <v>64.800000000000011</v>
      </c>
      <c r="BX293" s="20">
        <f>Data!CB293-Data!EI293</f>
        <v>191</v>
      </c>
      <c r="BY293" s="20">
        <f>Data!CC293-Data!EJ293</f>
        <v>43</v>
      </c>
      <c r="BZ293" s="20">
        <f>Data!EK293</f>
        <v>11177.54</v>
      </c>
      <c r="CA293" s="20">
        <f>Data!EL293</f>
        <v>11631.62</v>
      </c>
      <c r="CB293" s="20">
        <f>Data!EM293</f>
        <v>64.036083333333337</v>
      </c>
      <c r="CC293" s="20">
        <f>Data!EN293</f>
        <v>70.022727272727266</v>
      </c>
      <c r="CD293" s="20">
        <f>Data!EO293</f>
        <v>13.448300000000001</v>
      </c>
      <c r="CE293" s="20">
        <f>Data!EP293</f>
        <v>112.32</v>
      </c>
      <c r="CF293" s="50">
        <f>IF(ISBLANK(Data!EQ293), "", Data!EQ293)</f>
        <v>69</v>
      </c>
      <c r="CG293" s="50">
        <f>IF(ISBLANK(Data!ER293), "", Data!ER293)</f>
        <v>72</v>
      </c>
      <c r="CH293" s="61" t="str">
        <f>IF(ISBLANK(Data!ES293), "", Data!ES293)</f>
        <v>Davidson</v>
      </c>
      <c r="CI293" s="61">
        <f>IF(ISBLANK(Data!ET293), "", Data!ET293)</f>
        <v>141</v>
      </c>
    </row>
    <row r="294" spans="1:87" x14ac:dyDescent="0.45">
      <c r="A294" s="50">
        <f>IF(ISBLANK(Data!A294), "", Data!A294)</f>
        <v>45290</v>
      </c>
      <c r="B294" s="50" t="str">
        <f>IF(ISBLANK(Data!B294), "", Data!B294)</f>
        <v>Wake Forest</v>
      </c>
      <c r="C294" s="50">
        <f>IF(ISBLANK(Data!C294), "", Data!C294)</f>
        <v>344</v>
      </c>
      <c r="D294" s="50" t="str">
        <f>IF(ISBLANK(Data!D294), "", Data!D294)</f>
        <v>Virginia Tech</v>
      </c>
      <c r="E294" s="50">
        <f>IF(ISBLANK(Data!E294), "", Data!E294)</f>
        <v>341</v>
      </c>
      <c r="F294" s="50" t="str">
        <f>IF(ISBLANK(Data!F294), "", Data!F294)</f>
        <v>N</v>
      </c>
      <c r="G294" s="50" t="str">
        <f>IF(ISBLANK(Data!G294), "", Data!G294)</f>
        <v>Wake Forest</v>
      </c>
      <c r="H294" s="50" t="str">
        <f>IF(ISBLANK(Data!H294), "", Data!H294)</f>
        <v>Virginia Tech</v>
      </c>
      <c r="I294" s="50" t="str">
        <f>IF(ISBLANK(Data!I294), "", Data!I294)</f>
        <v>Wake Forest</v>
      </c>
      <c r="J294" s="50" t="str">
        <f>IF(ISBLANK(Data!J294), "", Data!J294)</f>
        <v>Virginia Tech</v>
      </c>
      <c r="K294" s="50" t="str">
        <f>IF(ISBLANK(Data!K294), "", Data!K294)</f>
        <v>Wake Forest</v>
      </c>
      <c r="L294" s="50" t="str">
        <f>IF(ISBLANK(Data!L294), "", Data!L294)</f>
        <v>Virginia Tech</v>
      </c>
      <c r="M294" s="50" t="str">
        <f>IF(ISBLANK(Data!M294), "", Data!M294)</f>
        <v>Wake Forest</v>
      </c>
      <c r="N294" s="50" t="str">
        <f>IF(ISBLANK(Data!N294), "", Data!N294)</f>
        <v>VA Tech</v>
      </c>
      <c r="O294" s="50" t="str">
        <f>IF(ISBLANK(Data!O294), "", Data!O294)</f>
        <v>Wake Forest</v>
      </c>
      <c r="P294" s="50" t="str">
        <f>IF(ISBLANK(Data!P294), "", Data!P294)</f>
        <v>Va. Tech</v>
      </c>
      <c r="Q294" s="50" t="str">
        <f>IF(ISBLANK(Data!Q294), "", Data!Q294)</f>
        <v>Wake Forest</v>
      </c>
      <c r="R294" s="50" t="str">
        <f>IF(ISBLANK(Data!R294), "", Data!R294)</f>
        <v>Virginia Tech</v>
      </c>
      <c r="S294" s="20">
        <f>Data!W294-Data!CD294</f>
        <v>-2.272727272727304E-2</v>
      </c>
      <c r="T294" s="20">
        <f>Data!X294-Data!CE294</f>
        <v>-0.45000000000000107</v>
      </c>
      <c r="U294" s="20">
        <f>Data!Y294-Data!CF294</f>
        <v>2.6999999999999886</v>
      </c>
      <c r="V294" s="20">
        <f>Data!Z294-Data!CG294</f>
        <v>3.2000000000000028</v>
      </c>
      <c r="W294" s="20">
        <f>Data!AA294-Data!CH294</f>
        <v>0.5</v>
      </c>
      <c r="X294" s="20">
        <f>Data!AB294-Data!CI294</f>
        <v>-0.17</v>
      </c>
      <c r="Y294" s="20">
        <f>Data!AC294-Data!CJ294</f>
        <v>-3.65</v>
      </c>
      <c r="Z294" s="20">
        <f>Data!AD294-Data!CK294</f>
        <v>-2</v>
      </c>
      <c r="AA294" s="20">
        <f>Data!AE294-Data!CL294</f>
        <v>1.7000000000000028</v>
      </c>
      <c r="AB294" s="20">
        <f>Data!AF294-Data!CM294</f>
        <v>-4.67</v>
      </c>
      <c r="AC294" s="20">
        <f>Data!AG294-Data!CN294</f>
        <v>1.9000000000000057</v>
      </c>
      <c r="AD294" s="20">
        <f>Data!AH294-Data!CO294</f>
        <v>6.2999999999999972</v>
      </c>
      <c r="AE294" s="20">
        <f>Data!AI294-Data!CP294</f>
        <v>-9.2499999999999916E-2</v>
      </c>
      <c r="AF294" s="20">
        <f>Data!AJ294-Data!CQ294</f>
        <v>-1.2</v>
      </c>
      <c r="AG294" s="20">
        <f>Data!AK294-Data!CR294</f>
        <v>-9.6153846153846145E-2</v>
      </c>
      <c r="AH294" s="20">
        <f>Data!AL294-Data!CS294</f>
        <v>-43</v>
      </c>
      <c r="AI294" s="20">
        <f>Data!AM294-Data!CT294</f>
        <v>-1.67</v>
      </c>
      <c r="AJ294" s="20">
        <f>Data!AN294-Data!CU294</f>
        <v>-4.3899999999999997</v>
      </c>
      <c r="AK294" s="20">
        <f>Data!AO294-Data!CV294</f>
        <v>-1</v>
      </c>
      <c r="AL294" s="20">
        <f>Data!AP294-Data!CW294</f>
        <v>-21</v>
      </c>
      <c r="AM294" s="20">
        <f>Data!AQ294-Data!CX294</f>
        <v>-13</v>
      </c>
      <c r="AN294" s="20">
        <f>Data!AR294-Data!CY294</f>
        <v>3.4999999999999976E-2</v>
      </c>
      <c r="AO294" s="20">
        <f>Data!AS294-Data!CZ294</f>
        <v>1</v>
      </c>
      <c r="AP294" s="20">
        <f>Data!AT294-Data!DA294</f>
        <v>-23</v>
      </c>
      <c r="AQ294" s="20">
        <f>Data!AU294-Data!DB294</f>
        <v>3.4999999999999976E-2</v>
      </c>
      <c r="AR294" s="20">
        <f>Data!AV294-Data!DC294</f>
        <v>-36</v>
      </c>
      <c r="AS294" s="20">
        <f>Data!AW294-Data!DD294</f>
        <v>-43</v>
      </c>
      <c r="AT294" s="20">
        <f>Data!AX294-Data!DE294</f>
        <v>-8.0000000000000071E-3</v>
      </c>
      <c r="AU294" s="20">
        <f>Data!AY294-Data!DF294</f>
        <v>-14</v>
      </c>
      <c r="AV294" s="20">
        <f>Data!AZ294-Data!DG294</f>
        <v>-0.46794871794871806</v>
      </c>
      <c r="AW294" s="20">
        <f>Data!BA294-Data!DH294</f>
        <v>-42</v>
      </c>
      <c r="AX294" s="20">
        <f>Data!BB294-Data!DI294</f>
        <v>-0.8269230769230802</v>
      </c>
      <c r="AY294" s="20">
        <f>Data!BC294-Data!DJ294</f>
        <v>-55</v>
      </c>
      <c r="AZ294" s="20">
        <f>Data!BD294-Data!DK294</f>
        <v>-7</v>
      </c>
      <c r="BA294" s="20">
        <f>Data!BE294-Data!DL294</f>
        <v>24</v>
      </c>
      <c r="BB294" s="20">
        <f>Data!BF294-Data!DM294</f>
        <v>-15</v>
      </c>
      <c r="BC294" s="20">
        <f>Data!BG294-Data!DN294</f>
        <v>-29</v>
      </c>
      <c r="BD294" s="20">
        <f>Data!BH294-Data!DO294</f>
        <v>6.7000000000000028</v>
      </c>
      <c r="BE294" s="20">
        <f>Data!BI294-Data!DP294</f>
        <v>3.9470000000000027</v>
      </c>
      <c r="BF294" s="20">
        <f>Data!BJ294-Data!DQ294</f>
        <v>2.7119999999999997</v>
      </c>
      <c r="BG294" s="20">
        <f>Data!BK294-Data!DR294</f>
        <v>-0.28500000000000014</v>
      </c>
      <c r="BH294" s="20">
        <f>Data!BL294-Data!DS294</f>
        <v>-0.36400000000000077</v>
      </c>
      <c r="BI294" s="20">
        <f>Data!BM294-Data!DT294</f>
        <v>1.19999999999999E-2</v>
      </c>
      <c r="BJ294" s="20">
        <f>Data!BN294-Data!DU294</f>
        <v>0</v>
      </c>
      <c r="BK294" s="20">
        <f>Data!BO294-Data!DV294</f>
        <v>-1.8999999999999986</v>
      </c>
      <c r="BL294" s="20">
        <f>Data!BP294-Data!DW294</f>
        <v>2.4000000000000004</v>
      </c>
      <c r="BM294" s="20">
        <f>Data!BQ294-Data!DX294</f>
        <v>-7.5757575757576134E-2</v>
      </c>
      <c r="BN294" s="20">
        <f>Data!BR294-Data!DY294</f>
        <v>-1.1999999999999993</v>
      </c>
      <c r="BO294" s="20">
        <f>Data!BS294-Data!DZ294</f>
        <v>45</v>
      </c>
      <c r="BP294" s="20">
        <f>Data!BT294-Data!EA294</f>
        <v>-3.1999999999999917E-2</v>
      </c>
      <c r="BQ294" s="20">
        <f>Data!BU294-Data!EB294</f>
        <v>3</v>
      </c>
      <c r="BR294" s="20">
        <f>Data!BV294-Data!EC294</f>
        <v>31</v>
      </c>
      <c r="BS294" s="20">
        <f>Data!BW294-Data!ED294</f>
        <v>19</v>
      </c>
      <c r="BT294" s="20">
        <f>Data!BX294-Data!EE294</f>
        <v>37</v>
      </c>
      <c r="BU294" s="20">
        <f>Data!BY294-Data!EF294</f>
        <v>3</v>
      </c>
      <c r="BV294" s="20">
        <f>Data!BZ294-Data!EG294</f>
        <v>5</v>
      </c>
      <c r="BW294" s="20">
        <f>Data!CA294-Data!EH294</f>
        <v>14.200000000000003</v>
      </c>
      <c r="BX294" s="20">
        <f>Data!CB294-Data!EI294</f>
        <v>45</v>
      </c>
      <c r="BY294" s="20">
        <f>Data!CC294-Data!EJ294</f>
        <v>28</v>
      </c>
      <c r="BZ294" s="20">
        <f>Data!EK294</f>
        <v>11053.279999999999</v>
      </c>
      <c r="CA294" s="20">
        <f>Data!EL294</f>
        <v>11145.45</v>
      </c>
      <c r="CB294" s="20">
        <f>Data!EM294</f>
        <v>65.588666666666668</v>
      </c>
      <c r="CC294" s="20">
        <f>Data!EN294</f>
        <v>67</v>
      </c>
      <c r="CD294" s="20">
        <f>Data!EO294</f>
        <v>11.4192</v>
      </c>
      <c r="CE294" s="20">
        <f>Data!EP294</f>
        <v>146.79500000000002</v>
      </c>
      <c r="CF294" s="50">
        <f>IF(ISBLANK(Data!EQ294), "", Data!EQ294)</f>
        <v>86</v>
      </c>
      <c r="CG294" s="50">
        <f>IF(ISBLANK(Data!ER294), "", Data!ER294)</f>
        <v>63</v>
      </c>
      <c r="CH294" s="61" t="str">
        <f>IF(ISBLANK(Data!ES294), "", Data!ES294)</f>
        <v>Wake Forest</v>
      </c>
      <c r="CI294" s="61">
        <f>IF(ISBLANK(Data!ET294), "", Data!ET294)</f>
        <v>149</v>
      </c>
    </row>
    <row r="295" spans="1:87" x14ac:dyDescent="0.45">
      <c r="A295" s="50">
        <f>IF(ISBLANK(Data!A295), "", Data!A295)</f>
        <v>45290</v>
      </c>
      <c r="B295" s="50" t="str">
        <f>IF(ISBLANK(Data!B295), "", Data!B295)</f>
        <v>West Virginia</v>
      </c>
      <c r="C295" s="50">
        <f>IF(ISBLANK(Data!C295), "", Data!C295)</f>
        <v>348</v>
      </c>
      <c r="D295" s="50" t="str">
        <f>IF(ISBLANK(Data!D295), "", Data!D295)</f>
        <v>Ohio St.</v>
      </c>
      <c r="E295" s="50">
        <f>IF(ISBLANK(Data!E295), "", Data!E295)</f>
        <v>220</v>
      </c>
      <c r="F295" s="50" t="str">
        <f>IF(ISBLANK(Data!F295), "", Data!F295)</f>
        <v>Y</v>
      </c>
      <c r="G295" s="50" t="str">
        <f>IF(ISBLANK(Data!G295), "", Data!G295)</f>
        <v>West Virginia</v>
      </c>
      <c r="H295" s="50" t="str">
        <f>IF(ISBLANK(Data!H295), "", Data!H295)</f>
        <v>Ohio St.</v>
      </c>
      <c r="I295" s="50" t="str">
        <f>IF(ISBLANK(Data!I295), "", Data!I295)</f>
        <v>West Virginia</v>
      </c>
      <c r="J295" s="50" t="str">
        <f>IF(ISBLANK(Data!J295), "", Data!J295)</f>
        <v>Ohio St.</v>
      </c>
      <c r="K295" s="50" t="str">
        <f>IF(ISBLANK(Data!K295), "", Data!K295)</f>
        <v>West Virginia</v>
      </c>
      <c r="L295" s="50" t="str">
        <f>IF(ISBLANK(Data!L295), "", Data!L295)</f>
        <v>Ohio State</v>
      </c>
      <c r="M295" s="50" t="str">
        <f>IF(ISBLANK(Data!M295), "", Data!M295)</f>
        <v>W Virginia</v>
      </c>
      <c r="N295" s="50" t="str">
        <f>IF(ISBLANK(Data!N295), "", Data!N295)</f>
        <v>Ohio St</v>
      </c>
      <c r="O295" s="50" t="str">
        <f>IF(ISBLANK(Data!O295), "", Data!O295)</f>
        <v>West Virginia</v>
      </c>
      <c r="P295" s="50" t="str">
        <f>IF(ISBLANK(Data!P295), "", Data!P295)</f>
        <v>Ohio St.</v>
      </c>
      <c r="Q295" s="50" t="str">
        <f>IF(ISBLANK(Data!Q295), "", Data!Q295)</f>
        <v>West Virginia</v>
      </c>
      <c r="R295" s="50" t="str">
        <f>IF(ISBLANK(Data!R295), "", Data!R295)</f>
        <v>Ohio State</v>
      </c>
      <c r="S295" s="20">
        <f>Data!W295-Data!CD295</f>
        <v>-0.41666666666666702</v>
      </c>
      <c r="T295" s="20">
        <f>Data!X295-Data!CE295</f>
        <v>-16.3</v>
      </c>
      <c r="U295" s="20">
        <f>Data!Y295-Data!CF295</f>
        <v>-11.599999999999994</v>
      </c>
      <c r="V295" s="20">
        <f>Data!Z295-Data!CG295</f>
        <v>4.7000000000000028</v>
      </c>
      <c r="W295" s="20">
        <f>Data!AA295-Data!CH295</f>
        <v>1.2000000000000028</v>
      </c>
      <c r="X295" s="20">
        <f>Data!AB295-Data!CI295</f>
        <v>-1.4999999999999999E-2</v>
      </c>
      <c r="Y295" s="20">
        <f>Data!AC295-Data!CJ295</f>
        <v>2.84</v>
      </c>
      <c r="Z295" s="20">
        <f>Data!AD295-Data!CK295</f>
        <v>-0.19999999999998863</v>
      </c>
      <c r="AA295" s="20">
        <f>Data!AE295-Data!CL295</f>
        <v>-3</v>
      </c>
      <c r="AB295" s="20">
        <f>Data!AF295-Data!CM295</f>
        <v>5.07</v>
      </c>
      <c r="AC295" s="20">
        <f>Data!AG295-Data!CN295</f>
        <v>-10.900000000000006</v>
      </c>
      <c r="AD295" s="20">
        <f>Data!AH295-Data!CO295</f>
        <v>4.6000000000000085</v>
      </c>
      <c r="AE295" s="20">
        <f>Data!AI295-Data!CP295</f>
        <v>-0.26700000000000002</v>
      </c>
      <c r="AF295" s="20">
        <f>Data!AJ295-Data!CQ295</f>
        <v>-4.7</v>
      </c>
      <c r="AG295" s="20">
        <f>Data!AK295-Data!CR295</f>
        <v>-0.36153846153846153</v>
      </c>
      <c r="AH295" s="20">
        <f>Data!AL295-Data!CS295</f>
        <v>-197</v>
      </c>
      <c r="AI295" s="20">
        <f>Data!AM295-Data!CT295</f>
        <v>-13.63</v>
      </c>
      <c r="AJ295" s="20">
        <f>Data!AN295-Data!CU295</f>
        <v>2.79</v>
      </c>
      <c r="AK295" s="20">
        <f>Data!AO295-Data!CV295</f>
        <v>-140</v>
      </c>
      <c r="AL295" s="20">
        <f>Data!AP295-Data!CW295</f>
        <v>57</v>
      </c>
      <c r="AM295" s="20">
        <f>Data!AQ295-Data!CX295</f>
        <v>-21</v>
      </c>
      <c r="AN295" s="20">
        <f>Data!AR295-Data!CY295</f>
        <v>-5.7000000000000051E-2</v>
      </c>
      <c r="AO295" s="20">
        <f>Data!AS295-Data!CZ295</f>
        <v>-21</v>
      </c>
      <c r="AP295" s="20">
        <f>Data!AT295-Data!DA295</f>
        <v>-11</v>
      </c>
      <c r="AQ295" s="20">
        <f>Data!AU295-Data!DB295</f>
        <v>-6.9000000000000006E-2</v>
      </c>
      <c r="AR295" s="20">
        <f>Data!AV295-Data!DC295</f>
        <v>-21</v>
      </c>
      <c r="AS295" s="20">
        <f>Data!AW295-Data!DD295</f>
        <v>-16</v>
      </c>
      <c r="AT295" s="20">
        <f>Data!AX295-Data!DE295</f>
        <v>-3.5000000000000031E-2</v>
      </c>
      <c r="AU295" s="20">
        <f>Data!AY295-Data!DF295</f>
        <v>-28</v>
      </c>
      <c r="AV295" s="20">
        <f>Data!AZ295-Data!DG295</f>
        <v>-2.1538461538461533</v>
      </c>
      <c r="AW295" s="20">
        <f>Data!BA295-Data!DH295</f>
        <v>-26</v>
      </c>
      <c r="AX295" s="20">
        <f>Data!BB295-Data!DI295</f>
        <v>-2</v>
      </c>
      <c r="AY295" s="20">
        <f>Data!BC295-Data!DJ295</f>
        <v>-33</v>
      </c>
      <c r="AZ295" s="20">
        <f>Data!BD295-Data!DK295</f>
        <v>-24</v>
      </c>
      <c r="BA295" s="20">
        <f>Data!BE295-Data!DL295</f>
        <v>-3</v>
      </c>
      <c r="BB295" s="20">
        <f>Data!BF295-Data!DM295</f>
        <v>-1</v>
      </c>
      <c r="BC295" s="20">
        <f>Data!BG295-Data!DN295</f>
        <v>-49</v>
      </c>
      <c r="BD295" s="20">
        <f>Data!BH295-Data!DO295</f>
        <v>-11.600000000000009</v>
      </c>
      <c r="BE295" s="20">
        <f>Data!BI295-Data!DP295</f>
        <v>4.75</v>
      </c>
      <c r="BF295" s="20">
        <f>Data!BJ295-Data!DQ295</f>
        <v>-16.416</v>
      </c>
      <c r="BG295" s="20">
        <f>Data!BK295-Data!DR295</f>
        <v>-0.23599999999999999</v>
      </c>
      <c r="BH295" s="20">
        <f>Data!BL295-Data!DS295</f>
        <v>-8.3000000000000185E-2</v>
      </c>
      <c r="BI295" s="20">
        <f>Data!BM295-Data!DT295</f>
        <v>-0.17500000000000004</v>
      </c>
      <c r="BJ295" s="20">
        <f>Data!BN295-Data!DU295</f>
        <v>-0.90000000000000213</v>
      </c>
      <c r="BK295" s="20">
        <f>Data!BO295-Data!DV295</f>
        <v>-1.3000000000000007</v>
      </c>
      <c r="BL295" s="20">
        <f>Data!BP295-Data!DW295</f>
        <v>-0.30000000000000027</v>
      </c>
      <c r="BM295" s="20">
        <f>Data!BQ295-Data!DX295</f>
        <v>-2.0000000000000004</v>
      </c>
      <c r="BN295" s="20">
        <f>Data!BR295-Data!DY295</f>
        <v>-4.0999999999999979</v>
      </c>
      <c r="BO295" s="20">
        <f>Data!BS295-Data!DZ295</f>
        <v>134</v>
      </c>
      <c r="BP295" s="20">
        <f>Data!BT295-Data!EA295</f>
        <v>-8.6999999999999966E-2</v>
      </c>
      <c r="BQ295" s="20">
        <f>Data!BU295-Data!EB295</f>
        <v>4</v>
      </c>
      <c r="BR295" s="20">
        <f>Data!BV295-Data!EC295</f>
        <v>151</v>
      </c>
      <c r="BS295" s="20">
        <f>Data!BW295-Data!ED295</f>
        <v>104</v>
      </c>
      <c r="BT295" s="20">
        <f>Data!BX295-Data!EE295</f>
        <v>188</v>
      </c>
      <c r="BU295" s="20">
        <f>Data!BY295-Data!EF295</f>
        <v>109</v>
      </c>
      <c r="BV295" s="20">
        <f>Data!BZ295-Data!EG295</f>
        <v>102</v>
      </c>
      <c r="BW295" s="20">
        <f>Data!CA295-Data!EH295</f>
        <v>99.999999999999986</v>
      </c>
      <c r="BX295" s="20">
        <f>Data!CB295-Data!EI295</f>
        <v>135</v>
      </c>
      <c r="BY295" s="20">
        <f>Data!CC295-Data!EJ295</f>
        <v>163</v>
      </c>
      <c r="BZ295" s="20">
        <f>Data!EK295</f>
        <v>10105.15</v>
      </c>
      <c r="CA295" s="20">
        <f>Data!EL295</f>
        <v>11772.54</v>
      </c>
      <c r="CB295" s="20">
        <f>Data!EM295</f>
        <v>66.071416666666664</v>
      </c>
      <c r="CC295" s="20">
        <f>Data!EN295</f>
        <v>44.0625</v>
      </c>
      <c r="CD295" s="20">
        <f>Data!EO295</f>
        <v>10.1479</v>
      </c>
      <c r="CE295" s="20">
        <f>Data!EP295</f>
        <v>152.15199999999999</v>
      </c>
      <c r="CF295" s="50">
        <f>IF(ISBLANK(Data!EQ295), "", Data!EQ295)</f>
        <v>75</v>
      </c>
      <c r="CG295" s="50">
        <f>IF(ISBLANK(Data!ER295), "", Data!ER295)</f>
        <v>78</v>
      </c>
      <c r="CH295" s="61" t="str">
        <f>IF(ISBLANK(Data!ES295), "", Data!ES295)</f>
        <v>Ohio St.</v>
      </c>
      <c r="CI295" s="61">
        <f>IF(ISBLANK(Data!ET295), "", Data!ET295)</f>
        <v>153</v>
      </c>
    </row>
    <row r="296" spans="1:87" x14ac:dyDescent="0.45">
      <c r="A296" s="50">
        <f>IF(ISBLANK(Data!A296), "", Data!A296)</f>
        <v>45290</v>
      </c>
      <c r="B296" s="50" t="str">
        <f>IF(ISBLANK(Data!B296), "", Data!B296)</f>
        <v>Florida Gulf Coast</v>
      </c>
      <c r="C296" s="50">
        <f>IF(ISBLANK(Data!C296), "", Data!C296)</f>
        <v>90</v>
      </c>
      <c r="D296" s="50" t="str">
        <f>IF(ISBLANK(Data!D296), "", Data!D296)</f>
        <v>Florida Atlantic</v>
      </c>
      <c r="E296" s="50">
        <f>IF(ISBLANK(Data!E296), "", Data!E296)</f>
        <v>89</v>
      </c>
      <c r="F296" s="50" t="str">
        <f>IF(ISBLANK(Data!F296), "", Data!F296)</f>
        <v>N</v>
      </c>
      <c r="G296" s="50" t="str">
        <f>IF(ISBLANK(Data!G296), "", Data!G296)</f>
        <v>Florida Gulf Coast</v>
      </c>
      <c r="H296" s="50" t="str">
        <f>IF(ISBLANK(Data!H296), "", Data!H296)</f>
        <v>Florida Atlantic</v>
      </c>
      <c r="I296" s="50" t="str">
        <f>IF(ISBLANK(Data!I296), "", Data!I296)</f>
        <v>Florida Gulf Coast</v>
      </c>
      <c r="J296" s="50" t="str">
        <f>IF(ISBLANK(Data!J296), "", Data!J296)</f>
        <v>Florida Atlantic</v>
      </c>
      <c r="K296" s="50" t="str">
        <f>IF(ISBLANK(Data!K296), "", Data!K296)</f>
        <v>Florida Gulf Coast</v>
      </c>
      <c r="L296" s="50" t="str">
        <f>IF(ISBLANK(Data!L296), "", Data!L296)</f>
        <v>Florida Atlantic</v>
      </c>
      <c r="M296" s="50" t="str">
        <f>IF(ISBLANK(Data!M296), "", Data!M296)</f>
        <v>Fla Gulf Cst</v>
      </c>
      <c r="N296" s="50" t="str">
        <f>IF(ISBLANK(Data!N296), "", Data!N296)</f>
        <v>Fla Atlantic</v>
      </c>
      <c r="O296" s="50" t="str">
        <f>IF(ISBLANK(Data!O296), "", Data!O296)</f>
        <v>FGCU</v>
      </c>
      <c r="P296" s="50" t="str">
        <f>IF(ISBLANK(Data!P296), "", Data!P296)</f>
        <v>FAU</v>
      </c>
      <c r="Q296" s="50" t="str">
        <f>IF(ISBLANK(Data!Q296), "", Data!Q296)</f>
        <v>FGCU</v>
      </c>
      <c r="R296" s="50" t="str">
        <f>IF(ISBLANK(Data!R296), "", Data!R296)</f>
        <v>FAU</v>
      </c>
      <c r="S296" s="20">
        <f>Data!W296-Data!CD296</f>
        <v>-0.47619047619047705</v>
      </c>
      <c r="T296" s="20">
        <f>Data!X296-Data!CE296</f>
        <v>-29.11</v>
      </c>
      <c r="U296" s="20">
        <f>Data!Y296-Data!CF296</f>
        <v>-15.799999999999997</v>
      </c>
      <c r="V296" s="20">
        <f>Data!Z296-Data!CG296</f>
        <v>13.299999999999997</v>
      </c>
      <c r="W296" s="20">
        <f>Data!AA296-Data!CH296</f>
        <v>-4.7999999999999972</v>
      </c>
      <c r="X296" s="20">
        <f>Data!AB296-Data!CI296</f>
        <v>-7.9000000000000001E-2</v>
      </c>
      <c r="Y296" s="20">
        <f>Data!AC296-Data!CJ296</f>
        <v>-3.9200000000000004</v>
      </c>
      <c r="Z296" s="20">
        <f>Data!AD296-Data!CK296</f>
        <v>-2.7999999999999972</v>
      </c>
      <c r="AA296" s="20">
        <f>Data!AE296-Data!CL296</f>
        <v>1.2000000000000028</v>
      </c>
      <c r="AB296" s="20">
        <f>Data!AF296-Data!CM296</f>
        <v>-3.9200000000000004</v>
      </c>
      <c r="AC296" s="20">
        <f>Data!AG296-Data!CN296</f>
        <v>-18.599999999999994</v>
      </c>
      <c r="AD296" s="20">
        <f>Data!AH296-Data!CO296</f>
        <v>13.900000000000006</v>
      </c>
      <c r="AE296" s="20">
        <f>Data!AI296-Data!CP296</f>
        <v>-0.63230000000000008</v>
      </c>
      <c r="AF296" s="20">
        <f>Data!AJ296-Data!CQ296</f>
        <v>-8.5</v>
      </c>
      <c r="AG296" s="20">
        <f>Data!AK296-Data!CR296</f>
        <v>-0.59230769230769231</v>
      </c>
      <c r="AH296" s="20">
        <f>Data!AL296-Data!CS296</f>
        <v>-369</v>
      </c>
      <c r="AI296" s="20">
        <f>Data!AM296-Data!CT296</f>
        <v>-31.18</v>
      </c>
      <c r="AJ296" s="20">
        <f>Data!AN296-Data!CU296</f>
        <v>-7.83</v>
      </c>
      <c r="AK296" s="20">
        <f>Data!AO296-Data!CV296</f>
        <v>-60</v>
      </c>
      <c r="AL296" s="20">
        <f>Data!AP296-Data!CW296</f>
        <v>166</v>
      </c>
      <c r="AM296" s="20">
        <f>Data!AQ296-Data!CX296</f>
        <v>67</v>
      </c>
      <c r="AN296" s="20">
        <f>Data!AR296-Data!CY296</f>
        <v>-7.5000000000000011E-2</v>
      </c>
      <c r="AO296" s="20">
        <f>Data!AS296-Data!CZ296</f>
        <v>1</v>
      </c>
      <c r="AP296" s="20">
        <f>Data!AT296-Data!DA296</f>
        <v>40</v>
      </c>
      <c r="AQ296" s="20">
        <f>Data!AU296-Data!DB296</f>
        <v>-4.5999999999999985E-2</v>
      </c>
      <c r="AR296" s="20">
        <f>Data!AV296-Data!DC296</f>
        <v>-11</v>
      </c>
      <c r="AS296" s="20">
        <f>Data!AW296-Data!DD296</f>
        <v>-9</v>
      </c>
      <c r="AT296" s="20">
        <f>Data!AX296-Data!DE296</f>
        <v>-1.8999999999999906E-2</v>
      </c>
      <c r="AU296" s="20">
        <f>Data!AY296-Data!DF296</f>
        <v>28</v>
      </c>
      <c r="AV296" s="20">
        <f>Data!AZ296-Data!DG296</f>
        <v>0.56410256410256387</v>
      </c>
      <c r="AW296" s="20">
        <f>Data!BA296-Data!DH296</f>
        <v>43</v>
      </c>
      <c r="AX296" s="20">
        <f>Data!BB296-Data!DI296</f>
        <v>-1.7487179487179461</v>
      </c>
      <c r="AY296" s="20">
        <f>Data!BC296-Data!DJ296</f>
        <v>-18</v>
      </c>
      <c r="AZ296" s="20">
        <f>Data!BD296-Data!DK296</f>
        <v>-17</v>
      </c>
      <c r="BA296" s="20">
        <f>Data!BE296-Data!DL296</f>
        <v>17</v>
      </c>
      <c r="BB296" s="20">
        <f>Data!BF296-Data!DM296</f>
        <v>25</v>
      </c>
      <c r="BC296" s="20">
        <f>Data!BG296-Data!DN296</f>
        <v>-9</v>
      </c>
      <c r="BD296" s="20">
        <f>Data!BH296-Data!DO296</f>
        <v>-16.400000000000006</v>
      </c>
      <c r="BE296" s="20">
        <f>Data!BI296-Data!DP296</f>
        <v>1.8100000000000023</v>
      </c>
      <c r="BF296" s="20">
        <f>Data!BJ296-Data!DQ296</f>
        <v>-18.167000000000002</v>
      </c>
      <c r="BG296" s="20">
        <f>Data!BK296-Data!DR296</f>
        <v>-0.29800000000000004</v>
      </c>
      <c r="BH296" s="20">
        <f>Data!BL296-Data!DS296</f>
        <v>7.099999999999973E-2</v>
      </c>
      <c r="BI296" s="20">
        <f>Data!BM296-Data!DT296</f>
        <v>-0.20200000000000007</v>
      </c>
      <c r="BJ296" s="20">
        <f>Data!BN296-Data!DU296</f>
        <v>-0.40000000000000213</v>
      </c>
      <c r="BK296" s="20">
        <f>Data!BO296-Data!DV296</f>
        <v>-3.6000000000000014</v>
      </c>
      <c r="BL296" s="20">
        <f>Data!BP296-Data!DW296</f>
        <v>0.80000000000000027</v>
      </c>
      <c r="BM296" s="20">
        <f>Data!BQ296-Data!DX296</f>
        <v>-2.3809523809523805</v>
      </c>
      <c r="BN296" s="20">
        <f>Data!BR296-Data!DY296</f>
        <v>-3.0999999999999996</v>
      </c>
      <c r="BO296" s="20">
        <f>Data!BS296-Data!DZ296</f>
        <v>277</v>
      </c>
      <c r="BP296" s="20">
        <f>Data!BT296-Data!EA296</f>
        <v>-0.23700000000000004</v>
      </c>
      <c r="BQ296" s="20">
        <f>Data!BU296-Data!EB296</f>
        <v>6</v>
      </c>
      <c r="BR296" s="20">
        <f>Data!BV296-Data!EC296</f>
        <v>282</v>
      </c>
      <c r="BS296" s="20">
        <f>Data!BW296-Data!ED296</f>
        <v>297</v>
      </c>
      <c r="BT296" s="20">
        <f>Data!BX296-Data!EE296</f>
        <v>279</v>
      </c>
      <c r="BU296" s="20">
        <f>Data!BY296-Data!EF296</f>
        <v>221</v>
      </c>
      <c r="BV296" s="20">
        <f>Data!BZ296-Data!EG296</f>
        <v>240</v>
      </c>
      <c r="BW296" s="20">
        <f>Data!CA296-Data!EH296</f>
        <v>221.3</v>
      </c>
      <c r="BX296" s="20">
        <f>Data!CB296-Data!EI296</f>
        <v>277</v>
      </c>
      <c r="BY296" s="20">
        <f>Data!CC296-Data!EJ296</f>
        <v>277</v>
      </c>
      <c r="BZ296" s="20">
        <f>Data!EK296</f>
        <v>9847.5300000000007</v>
      </c>
      <c r="CA296" s="20">
        <f>Data!EL296</f>
        <v>12938.300000000001</v>
      </c>
      <c r="CB296" s="20">
        <f>Data!EM296</f>
        <v>98.579833333333326</v>
      </c>
      <c r="CC296" s="20">
        <f>Data!EN296</f>
        <v>69.428571428571431</v>
      </c>
      <c r="CD296" s="20">
        <f>Data!EO296</f>
        <v>9.9359999999999999</v>
      </c>
      <c r="CE296" s="20">
        <f>Data!EP296</f>
        <v>140.91</v>
      </c>
      <c r="CF296" s="50">
        <f>IF(ISBLANK(Data!EQ296), "", Data!EQ296)</f>
        <v>72</v>
      </c>
      <c r="CG296" s="50">
        <f>IF(ISBLANK(Data!ER296), "", Data!ER296)</f>
        <v>68</v>
      </c>
      <c r="CH296" s="61" t="str">
        <f>IF(ISBLANK(Data!ES296), "", Data!ES296)</f>
        <v>Florida Gulf Coast</v>
      </c>
      <c r="CI296" s="61">
        <f>IF(ISBLANK(Data!ET296), "", Data!ET296)</f>
        <v>140</v>
      </c>
    </row>
    <row r="297" spans="1:87" x14ac:dyDescent="0.45">
      <c r="A297" s="50">
        <f>IF(ISBLANK(Data!A297), "", Data!A297)</f>
        <v>45290</v>
      </c>
      <c r="B297" s="50" t="str">
        <f>IF(ISBLANK(Data!B297), "", Data!B297)</f>
        <v>Houston</v>
      </c>
      <c r="C297" s="50">
        <f>IF(ISBLANK(Data!C297), "", Data!C297)</f>
        <v>113</v>
      </c>
      <c r="D297" s="50" t="str">
        <f>IF(ISBLANK(Data!D297), "", Data!D297)</f>
        <v>Penn</v>
      </c>
      <c r="E297" s="50">
        <f>IF(ISBLANK(Data!E297), "", Data!E297)</f>
        <v>228</v>
      </c>
      <c r="F297" s="50" t="str">
        <f>IF(ISBLANK(Data!F297), "", Data!F297)</f>
        <v>N</v>
      </c>
      <c r="G297" s="50" t="str">
        <f>IF(ISBLANK(Data!G297), "", Data!G297)</f>
        <v>Houston</v>
      </c>
      <c r="H297" s="50" t="str">
        <f>IF(ISBLANK(Data!H297), "", Data!H297)</f>
        <v>Penn</v>
      </c>
      <c r="I297" s="50" t="str">
        <f>IF(ISBLANK(Data!I297), "", Data!I297)</f>
        <v>Houston</v>
      </c>
      <c r="J297" s="50" t="str">
        <f>IF(ISBLANK(Data!J297), "", Data!J297)</f>
        <v>Penn</v>
      </c>
      <c r="K297" s="50" t="str">
        <f>IF(ISBLANK(Data!K297), "", Data!K297)</f>
        <v>Houston</v>
      </c>
      <c r="L297" s="50" t="str">
        <f>IF(ISBLANK(Data!L297), "", Data!L297)</f>
        <v>Pennsylvania</v>
      </c>
      <c r="M297" s="50" t="str">
        <f>IF(ISBLANK(Data!M297), "", Data!M297)</f>
        <v>Houston</v>
      </c>
      <c r="N297" s="50" t="str">
        <f>IF(ISBLANK(Data!N297), "", Data!N297)</f>
        <v>U Penn</v>
      </c>
      <c r="O297" s="50" t="str">
        <f>IF(ISBLANK(Data!O297), "", Data!O297)</f>
        <v>Houston</v>
      </c>
      <c r="P297" s="50" t="str">
        <f>IF(ISBLANK(Data!P297), "", Data!P297)</f>
        <v>Penn</v>
      </c>
      <c r="Q297" s="50" t="str">
        <f>IF(ISBLANK(Data!Q297), "", Data!Q297)</f>
        <v>Houston</v>
      </c>
      <c r="R297" s="50" t="str">
        <f>IF(ISBLANK(Data!R297), "", Data!R297)</f>
        <v>Penn</v>
      </c>
      <c r="S297" s="20">
        <f>Data!W297-Data!CD297</f>
        <v>0.38461538461538503</v>
      </c>
      <c r="T297" s="20">
        <f>Data!X297-Data!CE297</f>
        <v>33.58</v>
      </c>
      <c r="U297" s="20">
        <f>Data!Y297-Data!CF297</f>
        <v>9.7000000000000028</v>
      </c>
      <c r="V297" s="20">
        <f>Data!Z297-Data!CG297</f>
        <v>-24</v>
      </c>
      <c r="W297" s="20">
        <f>Data!AA297-Data!CH297</f>
        <v>-0.39999999999999147</v>
      </c>
      <c r="X297" s="20">
        <f>Data!AB297-Data!CI297</f>
        <v>9.0999999999999998E-2</v>
      </c>
      <c r="Y297" s="20">
        <f>Data!AC297-Data!CJ297</f>
        <v>3.44</v>
      </c>
      <c r="Z297" s="20">
        <f>Data!AD297-Data!CK297</f>
        <v>2.3000000000000114</v>
      </c>
      <c r="AA297" s="20">
        <f>Data!AE297-Data!CL297</f>
        <v>-1.0999999999999943</v>
      </c>
      <c r="AB297" s="20">
        <f>Data!AF297-Data!CM297</f>
        <v>3.44</v>
      </c>
      <c r="AC297" s="20">
        <f>Data!AG297-Data!CN297</f>
        <v>6.9000000000000057</v>
      </c>
      <c r="AD297" s="20">
        <f>Data!AH297-Data!CO297</f>
        <v>-24.400000000000006</v>
      </c>
      <c r="AE297" s="20">
        <f>Data!AI297-Data!CP297</f>
        <v>0.48530000000000001</v>
      </c>
      <c r="AF297" s="20">
        <f>Data!AJ297-Data!CQ297</f>
        <v>5.7</v>
      </c>
      <c r="AG297" s="20">
        <f>Data!AK297-Data!CR297</f>
        <v>0.42362637362637368</v>
      </c>
      <c r="AH297" s="20">
        <f>Data!AL297-Data!CS297</f>
        <v>295</v>
      </c>
      <c r="AI297" s="20">
        <f>Data!AM297-Data!CT297</f>
        <v>27.11</v>
      </c>
      <c r="AJ297" s="20">
        <f>Data!AN297-Data!CU297</f>
        <v>3.6100000000000003</v>
      </c>
      <c r="AK297" s="20">
        <f>Data!AO297-Data!CV297</f>
        <v>-146</v>
      </c>
      <c r="AL297" s="20">
        <f>Data!AP297-Data!CW297</f>
        <v>-331</v>
      </c>
      <c r="AM297" s="20">
        <f>Data!AQ297-Data!CX297</f>
        <v>-59</v>
      </c>
      <c r="AN297" s="20">
        <f>Data!AR297-Data!CY297</f>
        <v>-3.8999999999999979E-2</v>
      </c>
      <c r="AO297" s="20">
        <f>Data!AS297-Data!CZ297</f>
        <v>-36</v>
      </c>
      <c r="AP297" s="20">
        <f>Data!AT297-Data!DA297</f>
        <v>-49</v>
      </c>
      <c r="AQ297" s="20">
        <f>Data!AU297-Data!DB297</f>
        <v>-5.8000000000000052E-2</v>
      </c>
      <c r="AR297" s="20">
        <f>Data!AV297-Data!DC297</f>
        <v>4</v>
      </c>
      <c r="AS297" s="20">
        <f>Data!AW297-Data!DD297</f>
        <v>8</v>
      </c>
      <c r="AT297" s="20">
        <f>Data!AX297-Data!DE297</f>
        <v>-5.0000000000000044E-3</v>
      </c>
      <c r="AU297" s="20">
        <f>Data!AY297-Data!DF297</f>
        <v>28</v>
      </c>
      <c r="AV297" s="20">
        <f>Data!AZ297-Data!DG297</f>
        <v>3.0439560439560438</v>
      </c>
      <c r="AW297" s="20">
        <f>Data!BA297-Data!DH297</f>
        <v>-18</v>
      </c>
      <c r="AX297" s="20">
        <f>Data!BB297-Data!DI297</f>
        <v>1.4230769230769198</v>
      </c>
      <c r="AY297" s="20">
        <f>Data!BC297-Data!DJ297</f>
        <v>-55</v>
      </c>
      <c r="AZ297" s="20">
        <f>Data!BD297-Data!DK297</f>
        <v>45</v>
      </c>
      <c r="BA297" s="20">
        <f>Data!BE297-Data!DL297</f>
        <v>23</v>
      </c>
      <c r="BB297" s="20">
        <f>Data!BF297-Data!DM297</f>
        <v>-44</v>
      </c>
      <c r="BC297" s="20">
        <f>Data!BG297-Data!DN297</f>
        <v>25</v>
      </c>
      <c r="BD297" s="20">
        <f>Data!BH297-Data!DO297</f>
        <v>-5.4000000000000057</v>
      </c>
      <c r="BE297" s="20">
        <f>Data!BI297-Data!DP297</f>
        <v>-21.614999999999995</v>
      </c>
      <c r="BF297" s="20">
        <f>Data!BJ297-Data!DQ297</f>
        <v>16.192</v>
      </c>
      <c r="BG297" s="20">
        <f>Data!BK297-Data!DR297</f>
        <v>6.0999999999999943E-2</v>
      </c>
      <c r="BH297" s="20">
        <f>Data!BL297-Data!DS297</f>
        <v>-2.6479999999999997</v>
      </c>
      <c r="BI297" s="20">
        <f>Data!BM297-Data!DT297</f>
        <v>0.60099999999999987</v>
      </c>
      <c r="BJ297" s="20">
        <f>Data!BN297-Data!DU297</f>
        <v>-2</v>
      </c>
      <c r="BK297" s="20">
        <f>Data!BO297-Data!DV297</f>
        <v>2.1999999999999993</v>
      </c>
      <c r="BL297" s="20">
        <f>Data!BP297-Data!DW297</f>
        <v>2.2000000000000002</v>
      </c>
      <c r="BM297" s="20">
        <f>Data!BQ297-Data!DX297</f>
        <v>4.3076923076923075</v>
      </c>
      <c r="BN297" s="20">
        <f>Data!BR297-Data!DY297</f>
        <v>3.3000000000000007</v>
      </c>
      <c r="BO297" s="20">
        <f>Data!BS297-Data!DZ297</f>
        <v>-217</v>
      </c>
      <c r="BP297" s="20">
        <f>Data!BT297-Data!EA297</f>
        <v>0.18800000000000006</v>
      </c>
      <c r="BQ297" s="20">
        <f>Data!BU297-Data!EB297</f>
        <v>0</v>
      </c>
      <c r="BR297" s="20">
        <f>Data!BV297-Data!EC297</f>
        <v>-167</v>
      </c>
      <c r="BS297" s="20">
        <f>Data!BW297-Data!ED297</f>
        <v>-137</v>
      </c>
      <c r="BT297" s="20">
        <f>Data!BX297-Data!EE297</f>
        <v>-185</v>
      </c>
      <c r="BU297" s="20">
        <f>Data!BY297-Data!EF297</f>
        <v>-133</v>
      </c>
      <c r="BV297" s="20">
        <f>Data!BZ297-Data!EG297</f>
        <v>-175</v>
      </c>
      <c r="BW297" s="20">
        <f>Data!CA297-Data!EH297</f>
        <v>-132</v>
      </c>
      <c r="BX297" s="20">
        <f>Data!CB297-Data!EI297</f>
        <v>-204</v>
      </c>
      <c r="BY297" s="20">
        <f>Data!CC297-Data!EJ297</f>
        <v>-115</v>
      </c>
      <c r="BZ297" s="20">
        <f>Data!EK297</f>
        <v>12638.61</v>
      </c>
      <c r="CA297" s="20">
        <f>Data!EL297</f>
        <v>9020.1</v>
      </c>
      <c r="CB297" s="20">
        <f>Data!EM297</f>
        <v>64.132384615384623</v>
      </c>
      <c r="CC297" s="20">
        <f>Data!EN297</f>
        <v>134.541</v>
      </c>
      <c r="CD297" s="20">
        <f>Data!EO297</f>
        <v>11.97</v>
      </c>
      <c r="CE297" s="20">
        <f>Data!EP297</f>
        <v>126.06</v>
      </c>
      <c r="CF297" s="50">
        <f>IF(ISBLANK(Data!EQ297), "", Data!EQ297)</f>
        <v>81</v>
      </c>
      <c r="CG297" s="50">
        <f>IF(ISBLANK(Data!ER297), "", Data!ER297)</f>
        <v>42</v>
      </c>
      <c r="CH297" s="61" t="str">
        <f>IF(ISBLANK(Data!ES297), "", Data!ES297)</f>
        <v>Houston</v>
      </c>
      <c r="CI297" s="61">
        <f>IF(ISBLANK(Data!ET297), "", Data!ET297)</f>
        <v>123</v>
      </c>
    </row>
    <row r="298" spans="1:87" x14ac:dyDescent="0.45">
      <c r="A298" s="50">
        <f>IF(ISBLANK(Data!A298), "", Data!A298)</f>
        <v>45290</v>
      </c>
      <c r="B298" s="50" t="str">
        <f>IF(ISBLANK(Data!B298), "", Data!B298)</f>
        <v>Cornell</v>
      </c>
      <c r="C298" s="50">
        <f>IF(ISBLANK(Data!C298), "", Data!C298)</f>
        <v>62</v>
      </c>
      <c r="D298" s="50" t="str">
        <f>IF(ISBLANK(Data!D298), "", Data!D298)</f>
        <v>Colgate</v>
      </c>
      <c r="E298" s="50">
        <f>IF(ISBLANK(Data!E298), "", Data!E298)</f>
        <v>56</v>
      </c>
      <c r="F298" s="50" t="str">
        <f>IF(ISBLANK(Data!F298), "", Data!F298)</f>
        <v>N</v>
      </c>
      <c r="G298" s="50" t="str">
        <f>IF(ISBLANK(Data!G298), "", Data!G298)</f>
        <v>Cornell</v>
      </c>
      <c r="H298" s="50" t="str">
        <f>IF(ISBLANK(Data!H298), "", Data!H298)</f>
        <v>Colgate</v>
      </c>
      <c r="I298" s="50" t="str">
        <f>IF(ISBLANK(Data!I298), "", Data!I298)</f>
        <v>Cornell</v>
      </c>
      <c r="J298" s="50" t="str">
        <f>IF(ISBLANK(Data!J298), "", Data!J298)</f>
        <v>Colgate</v>
      </c>
      <c r="K298" s="50" t="str">
        <f>IF(ISBLANK(Data!K298), "", Data!K298)</f>
        <v>Cornell</v>
      </c>
      <c r="L298" s="50" t="str">
        <f>IF(ISBLANK(Data!L298), "", Data!L298)</f>
        <v>Colgate</v>
      </c>
      <c r="M298" s="50" t="str">
        <f>IF(ISBLANK(Data!M298), "", Data!M298)</f>
        <v>Cornell</v>
      </c>
      <c r="N298" s="50" t="str">
        <f>IF(ISBLANK(Data!N298), "", Data!N298)</f>
        <v>Colgate</v>
      </c>
      <c r="O298" s="50" t="str">
        <f>IF(ISBLANK(Data!O298), "", Data!O298)</f>
        <v>Cornell</v>
      </c>
      <c r="P298" s="50" t="str">
        <f>IF(ISBLANK(Data!P298), "", Data!P298)</f>
        <v>Colgate</v>
      </c>
      <c r="Q298" s="50" t="str">
        <f>IF(ISBLANK(Data!Q298), "", Data!Q298)</f>
        <v>Cornell</v>
      </c>
      <c r="R298" s="50" t="str">
        <f>IF(ISBLANK(Data!R298), "", Data!R298)</f>
        <v>Colgate</v>
      </c>
      <c r="S298" s="20">
        <f>Data!W298-Data!CD298</f>
        <v>0.31818181818181801</v>
      </c>
      <c r="T298" s="20">
        <f>Data!X298-Data!CE298</f>
        <v>3.24</v>
      </c>
      <c r="U298" s="20">
        <f>Data!Y298-Data!CF298</f>
        <v>6.7000000000000028</v>
      </c>
      <c r="V298" s="20">
        <f>Data!Z298-Data!CG298</f>
        <v>3.4000000000000057</v>
      </c>
      <c r="W298" s="20">
        <f>Data!AA298-Data!CH298</f>
        <v>8.2000000000000028</v>
      </c>
      <c r="X298" s="20">
        <f>Data!AB298-Data!CI298</f>
        <v>2.8000000000000004E-2</v>
      </c>
      <c r="Y298" s="20">
        <f>Data!AC298-Data!CJ298</f>
        <v>-8.7899999999999991</v>
      </c>
      <c r="Z298" s="20">
        <f>Data!AD298-Data!CK298</f>
        <v>-6.7000000000000028</v>
      </c>
      <c r="AA298" s="20">
        <f>Data!AE298-Data!CL298</f>
        <v>2.0999999999999943</v>
      </c>
      <c r="AB298" s="20">
        <f>Data!AF298-Data!CM298</f>
        <v>-8.7899999999999991</v>
      </c>
      <c r="AC298" s="20">
        <f>Data!AG298-Data!CN298</f>
        <v>8.8999999999999915</v>
      </c>
      <c r="AD298" s="20">
        <f>Data!AH298-Data!CO298</f>
        <v>5.5</v>
      </c>
      <c r="AE298" s="20">
        <f>Data!AI298-Data!CP298</f>
        <v>8.6500000000000021E-2</v>
      </c>
      <c r="AF298" s="20">
        <f>Data!AJ298-Data!CQ298</f>
        <v>2.1</v>
      </c>
      <c r="AG298" s="20">
        <f>Data!AK298-Data!CR298</f>
        <v>0.15833333333333335</v>
      </c>
      <c r="AH298" s="20">
        <f>Data!AL298-Data!CS298</f>
        <v>84</v>
      </c>
      <c r="AI298" s="20">
        <f>Data!AM298-Data!CT298</f>
        <v>0.26</v>
      </c>
      <c r="AJ298" s="20">
        <f>Data!AN298-Data!CU298</f>
        <v>-9.58</v>
      </c>
      <c r="AK298" s="20">
        <f>Data!AO298-Data!CV298</f>
        <v>103</v>
      </c>
      <c r="AL298" s="20">
        <f>Data!AP298-Data!CW298</f>
        <v>58</v>
      </c>
      <c r="AM298" s="20">
        <f>Data!AQ298-Data!CX298</f>
        <v>-33</v>
      </c>
      <c r="AN298" s="20">
        <f>Data!AR298-Data!CY298</f>
        <v>5.099999999999999E-2</v>
      </c>
      <c r="AO298" s="20">
        <f>Data!AS298-Data!CZ298</f>
        <v>9</v>
      </c>
      <c r="AP298" s="20">
        <f>Data!AT298-Data!DA298</f>
        <v>40</v>
      </c>
      <c r="AQ298" s="20">
        <f>Data!AU298-Data!DB298</f>
        <v>-1.5999999999999959E-2</v>
      </c>
      <c r="AR298" s="20">
        <f>Data!AV298-Data!DC298</f>
        <v>56</v>
      </c>
      <c r="AS298" s="20">
        <f>Data!AW298-Data!DD298</f>
        <v>69</v>
      </c>
      <c r="AT298" s="20">
        <f>Data!AX298-Data!DE298</f>
        <v>4.0999999999999925E-2</v>
      </c>
      <c r="AU298" s="20">
        <f>Data!AY298-Data!DF298</f>
        <v>6</v>
      </c>
      <c r="AV298" s="20">
        <f>Data!AZ298-Data!DG298</f>
        <v>1.1410256410256414</v>
      </c>
      <c r="AW298" s="20">
        <f>Data!BA298-Data!DH298</f>
        <v>-20</v>
      </c>
      <c r="AX298" s="20">
        <f>Data!BB298-Data!DI298</f>
        <v>1.0769230769230802</v>
      </c>
      <c r="AY298" s="20">
        <f>Data!BC298-Data!DJ298</f>
        <v>23</v>
      </c>
      <c r="AZ298" s="20">
        <f>Data!BD298-Data!DK298</f>
        <v>18</v>
      </c>
      <c r="BA298" s="20">
        <f>Data!BE298-Data!DL298</f>
        <v>-1</v>
      </c>
      <c r="BB298" s="20">
        <f>Data!BF298-Data!DM298</f>
        <v>27</v>
      </c>
      <c r="BC298" s="20">
        <f>Data!BG298-Data!DN298</f>
        <v>38</v>
      </c>
      <c r="BD298" s="20">
        <f>Data!BH298-Data!DO298</f>
        <v>15.700000000000003</v>
      </c>
      <c r="BE298" s="20">
        <f>Data!BI298-Data!DP298</f>
        <v>11.317999999999998</v>
      </c>
      <c r="BF298" s="20">
        <f>Data!BJ298-Data!DQ298</f>
        <v>4.3780000000000001</v>
      </c>
      <c r="BG298" s="20">
        <f>Data!BK298-Data!DR298</f>
        <v>-7.0999999999999952E-2</v>
      </c>
      <c r="BH298" s="20">
        <f>Data!BL298-Data!DS298</f>
        <v>3.5</v>
      </c>
      <c r="BI298" s="20">
        <f>Data!BM298-Data!DT298</f>
        <v>1.7000000000000015E-2</v>
      </c>
      <c r="BJ298" s="20">
        <f>Data!BN298-Data!DU298</f>
        <v>5.7000000000000028</v>
      </c>
      <c r="BK298" s="20">
        <f>Data!BO298-Data!DV298</f>
        <v>7.3999999999999986</v>
      </c>
      <c r="BL298" s="20">
        <f>Data!BP298-Data!DW298</f>
        <v>0.10000000000000009</v>
      </c>
      <c r="BM298" s="20">
        <f>Data!BQ298-Data!DX298</f>
        <v>2.2272727272727266</v>
      </c>
      <c r="BN298" s="20">
        <f>Data!BR298-Data!DY298</f>
        <v>4.6999999999999993</v>
      </c>
      <c r="BO298" s="20">
        <f>Data!BS298-Data!DZ298</f>
        <v>-32</v>
      </c>
      <c r="BP298" s="20">
        <f>Data!BT298-Data!EA298</f>
        <v>1.8000000000000016E-2</v>
      </c>
      <c r="BQ298" s="20">
        <f>Data!BU298-Data!EB298</f>
        <v>-1</v>
      </c>
      <c r="BR298" s="20">
        <f>Data!BV298-Data!EC298</f>
        <v>-52</v>
      </c>
      <c r="BS298" s="20">
        <f>Data!BW298-Data!ED298</f>
        <v>-5</v>
      </c>
      <c r="BT298" s="20">
        <f>Data!BX298-Data!EE298</f>
        <v>-68</v>
      </c>
      <c r="BU298" s="20">
        <f>Data!BY298-Data!EF298</f>
        <v>17</v>
      </c>
      <c r="BV298" s="20">
        <f>Data!BZ298-Data!EG298</f>
        <v>-26</v>
      </c>
      <c r="BW298" s="20">
        <f>Data!CA298-Data!EH298</f>
        <v>-21.700000000000003</v>
      </c>
      <c r="BX298" s="20">
        <f>Data!CB298-Data!EI298</f>
        <v>-32</v>
      </c>
      <c r="BY298" s="20">
        <f>Data!CC298-Data!EJ298</f>
        <v>-11</v>
      </c>
      <c r="BZ298" s="20">
        <f>Data!EK298</f>
        <v>11585.6</v>
      </c>
      <c r="CA298" s="20">
        <f>Data!EL298</f>
        <v>11244.78</v>
      </c>
      <c r="CB298" s="20">
        <f>Data!EM298</f>
        <v>97.5</v>
      </c>
      <c r="CC298" s="20">
        <f>Data!EN298</f>
        <v>100.36363636363636</v>
      </c>
      <c r="CD298" s="20">
        <f>Data!EO298</f>
        <v>12.58</v>
      </c>
      <c r="CE298" s="20">
        <f>Data!EP298</f>
        <v>119.68599999999999</v>
      </c>
      <c r="CF298" s="50">
        <f>IF(ISBLANK(Data!EQ298), "", Data!EQ298)</f>
        <v>77</v>
      </c>
      <c r="CG298" s="50">
        <f>IF(ISBLANK(Data!ER298), "", Data!ER298)</f>
        <v>64</v>
      </c>
      <c r="CH298" s="61" t="str">
        <f>IF(ISBLANK(Data!ES298), "", Data!ES298)</f>
        <v>Cornell</v>
      </c>
      <c r="CI298" s="61">
        <f>IF(ISBLANK(Data!ET298), "", Data!ET298)</f>
        <v>141</v>
      </c>
    </row>
    <row r="299" spans="1:87" x14ac:dyDescent="0.45">
      <c r="A299" s="50">
        <f>IF(ISBLANK(Data!A299), "", Data!A299)</f>
        <v>45290</v>
      </c>
      <c r="B299" s="50" t="str">
        <f>IF(ISBLANK(Data!B299), "", Data!B299)</f>
        <v>Oregon</v>
      </c>
      <c r="C299" s="50">
        <f>IF(ISBLANK(Data!C299), "", Data!C299)</f>
        <v>225</v>
      </c>
      <c r="D299" s="50" t="str">
        <f>IF(ISBLANK(Data!D299), "", Data!D299)</f>
        <v>UCLA</v>
      </c>
      <c r="E299" s="50">
        <f>IF(ISBLANK(Data!E299), "", Data!E299)</f>
        <v>317</v>
      </c>
      <c r="F299" s="50" t="str">
        <f>IF(ISBLANK(Data!F299), "", Data!F299)</f>
        <v>N</v>
      </c>
      <c r="G299" s="50" t="str">
        <f>IF(ISBLANK(Data!G299), "", Data!G299)</f>
        <v>Oregon</v>
      </c>
      <c r="H299" s="50" t="str">
        <f>IF(ISBLANK(Data!H299), "", Data!H299)</f>
        <v>UCLA</v>
      </c>
      <c r="I299" s="50" t="str">
        <f>IF(ISBLANK(Data!I299), "", Data!I299)</f>
        <v>Oregon</v>
      </c>
      <c r="J299" s="50" t="str">
        <f>IF(ISBLANK(Data!J299), "", Data!J299)</f>
        <v>UCLA</v>
      </c>
      <c r="K299" s="50" t="str">
        <f>IF(ISBLANK(Data!K299), "", Data!K299)</f>
        <v>Oregon</v>
      </c>
      <c r="L299" s="50" t="str">
        <f>IF(ISBLANK(Data!L299), "", Data!L299)</f>
        <v>UCLA</v>
      </c>
      <c r="M299" s="50" t="str">
        <f>IF(ISBLANK(Data!M299), "", Data!M299)</f>
        <v>Oregon</v>
      </c>
      <c r="N299" s="50" t="str">
        <f>IF(ISBLANK(Data!N299), "", Data!N299)</f>
        <v>UCLA</v>
      </c>
      <c r="O299" s="50" t="str">
        <f>IF(ISBLANK(Data!O299), "", Data!O299)</f>
        <v>Oregon</v>
      </c>
      <c r="P299" s="50" t="str">
        <f>IF(ISBLANK(Data!P299), "", Data!P299)</f>
        <v>UCLA</v>
      </c>
      <c r="Q299" s="50" t="str">
        <f>IF(ISBLANK(Data!Q299), "", Data!Q299)</f>
        <v>Oregon</v>
      </c>
      <c r="R299" s="50" t="str">
        <f>IF(ISBLANK(Data!R299), "", Data!R299)</f>
        <v>UCLA</v>
      </c>
      <c r="S299" s="20">
        <f>Data!W299-Data!CD299</f>
        <v>0.25</v>
      </c>
      <c r="T299" s="20">
        <f>Data!X299-Data!CE299</f>
        <v>4.5500000000000007</v>
      </c>
      <c r="U299" s="20">
        <f>Data!Y299-Data!CF299</f>
        <v>6.5</v>
      </c>
      <c r="V299" s="20">
        <f>Data!Z299-Data!CG299</f>
        <v>1.9000000000000057</v>
      </c>
      <c r="W299" s="20">
        <f>Data!AA299-Data!CH299</f>
        <v>3.8000000000000114</v>
      </c>
      <c r="X299" s="20">
        <f>Data!AB299-Data!CI299</f>
        <v>0.16900000000000001</v>
      </c>
      <c r="Y299" s="20">
        <f>Data!AC299-Data!CJ299</f>
        <v>1.3599999999999999</v>
      </c>
      <c r="Z299" s="20">
        <f>Data!AD299-Data!CK299</f>
        <v>2.5999999999999943</v>
      </c>
      <c r="AA299" s="20">
        <f>Data!AE299-Data!CL299</f>
        <v>1.2999999999999972</v>
      </c>
      <c r="AB299" s="20">
        <f>Data!AF299-Data!CM299</f>
        <v>0.96</v>
      </c>
      <c r="AC299" s="20">
        <f>Data!AG299-Data!CN299</f>
        <v>7.7999999999999972</v>
      </c>
      <c r="AD299" s="20">
        <f>Data!AH299-Data!CO299</f>
        <v>-0.29999999999999716</v>
      </c>
      <c r="AE299" s="20">
        <f>Data!AI299-Data!CP299</f>
        <v>0.1573</v>
      </c>
      <c r="AF299" s="20">
        <f>Data!AJ299-Data!CQ299</f>
        <v>2.8000000000000003</v>
      </c>
      <c r="AG299" s="20">
        <f>Data!AK299-Data!CR299</f>
        <v>0.2153846153846154</v>
      </c>
      <c r="AH299" s="20">
        <f>Data!AL299-Data!CS299</f>
        <v>128</v>
      </c>
      <c r="AI299" s="20">
        <f>Data!AM299-Data!CT299</f>
        <v>6.65</v>
      </c>
      <c r="AJ299" s="20">
        <f>Data!AN299-Data!CU299</f>
        <v>2.3899999999999997</v>
      </c>
      <c r="AK299" s="20">
        <f>Data!AO299-Data!CV299</f>
        <v>137</v>
      </c>
      <c r="AL299" s="20">
        <f>Data!AP299-Data!CW299</f>
        <v>110</v>
      </c>
      <c r="AM299" s="20">
        <f>Data!AQ299-Data!CX299</f>
        <v>39</v>
      </c>
      <c r="AN299" s="20">
        <f>Data!AR299-Data!CY299</f>
        <v>4.6999999999999986E-2</v>
      </c>
      <c r="AO299" s="20">
        <f>Data!AS299-Data!CZ299</f>
        <v>33</v>
      </c>
      <c r="AP299" s="20">
        <f>Data!AT299-Data!DA299</f>
        <v>77</v>
      </c>
      <c r="AQ299" s="20">
        <f>Data!AU299-Data!DB299</f>
        <v>3.3999999999999975E-2</v>
      </c>
      <c r="AR299" s="20">
        <f>Data!AV299-Data!DC299</f>
        <v>4</v>
      </c>
      <c r="AS299" s="20">
        <f>Data!AW299-Data!DD299</f>
        <v>20</v>
      </c>
      <c r="AT299" s="20">
        <f>Data!AX299-Data!DE299</f>
        <v>-3.6999999999999922E-2</v>
      </c>
      <c r="AU299" s="20">
        <f>Data!AY299-Data!DF299</f>
        <v>-13</v>
      </c>
      <c r="AV299" s="20">
        <f>Data!AZ299-Data!DG299</f>
        <v>-1</v>
      </c>
      <c r="AW299" s="20">
        <f>Data!BA299-Data!DH299</f>
        <v>1</v>
      </c>
      <c r="AX299" s="20">
        <f>Data!BB299-Data!DI299</f>
        <v>7.6923076923073097E-2</v>
      </c>
      <c r="AY299" s="20">
        <f>Data!BC299-Data!DJ299</f>
        <v>26</v>
      </c>
      <c r="AZ299" s="20">
        <f>Data!BD299-Data!DK299</f>
        <v>24</v>
      </c>
      <c r="BA299" s="20">
        <f>Data!BE299-Data!DL299</f>
        <v>-1</v>
      </c>
      <c r="BB299" s="20">
        <f>Data!BF299-Data!DM299</f>
        <v>-6</v>
      </c>
      <c r="BC299" s="20">
        <f>Data!BG299-Data!DN299</f>
        <v>-27</v>
      </c>
      <c r="BD299" s="20">
        <f>Data!BH299-Data!DO299</f>
        <v>11.400000000000006</v>
      </c>
      <c r="BE299" s="20">
        <f>Data!BI299-Data!DP299</f>
        <v>9.1670000000000016</v>
      </c>
      <c r="BF299" s="20">
        <f>Data!BJ299-Data!DQ299</f>
        <v>2.25</v>
      </c>
      <c r="BG299" s="20">
        <f>Data!BK299-Data!DR299</f>
        <v>0.24199999999999999</v>
      </c>
      <c r="BH299" s="20">
        <f>Data!BL299-Data!DS299</f>
        <v>-0.5</v>
      </c>
      <c r="BI299" s="20">
        <f>Data!BM299-Data!DT299</f>
        <v>0.20399999999999996</v>
      </c>
      <c r="BJ299" s="20">
        <f>Data!BN299-Data!DU299</f>
        <v>6.4000000000000021</v>
      </c>
      <c r="BK299" s="20">
        <f>Data!BO299-Data!DV299</f>
        <v>1.6000000000000014</v>
      </c>
      <c r="BL299" s="20">
        <f>Data!BP299-Data!DW299</f>
        <v>-9.9999999999999645E-2</v>
      </c>
      <c r="BM299" s="20">
        <f>Data!BQ299-Data!DX299</f>
        <v>2</v>
      </c>
      <c r="BN299" s="20">
        <f>Data!BR299-Data!DY299</f>
        <v>-2.1999999999999993</v>
      </c>
      <c r="BO299" s="20">
        <f>Data!BS299-Data!DZ299</f>
        <v>-183</v>
      </c>
      <c r="BP299" s="20">
        <f>Data!BT299-Data!EA299</f>
        <v>0.11599999999999999</v>
      </c>
      <c r="BQ299" s="20">
        <f>Data!BU299-Data!EB299</f>
        <v>1</v>
      </c>
      <c r="BR299" s="20">
        <f>Data!BV299-Data!EC299</f>
        <v>-79</v>
      </c>
      <c r="BS299" s="20">
        <f>Data!BW299-Data!ED299</f>
        <v>-43</v>
      </c>
      <c r="BT299" s="20">
        <f>Data!BX299-Data!EE299</f>
        <v>-129</v>
      </c>
      <c r="BU299" s="20">
        <f>Data!BY299-Data!EF299</f>
        <v>-52</v>
      </c>
      <c r="BV299" s="20">
        <f>Data!BZ299-Data!EG299</f>
        <v>-38</v>
      </c>
      <c r="BW299" s="20">
        <f>Data!CA299-Data!EH299</f>
        <v>-75.5</v>
      </c>
      <c r="BX299" s="20">
        <f>Data!CB299-Data!EI299</f>
        <v>-183</v>
      </c>
      <c r="BY299" s="20">
        <f>Data!CC299-Data!EJ299</f>
        <v>-77</v>
      </c>
      <c r="BZ299" s="20">
        <f>Data!EK299</f>
        <v>10848.179999999998</v>
      </c>
      <c r="CA299" s="20">
        <f>Data!EL299</f>
        <v>10421.299999999999</v>
      </c>
      <c r="CB299" s="20">
        <f>Data!EM299</f>
        <v>66.498000000000005</v>
      </c>
      <c r="CC299" s="20">
        <f>Data!EN299</f>
        <v>92.664000000000001</v>
      </c>
      <c r="CD299" s="20">
        <f>Data!EO299</f>
        <v>12.222999999999999</v>
      </c>
      <c r="CE299" s="20">
        <f>Data!EP299</f>
        <v>157.542</v>
      </c>
      <c r="CF299" s="50">
        <f>IF(ISBLANK(Data!EQ299), "", Data!EQ299)</f>
        <v>64</v>
      </c>
      <c r="CG299" s="50">
        <f>IF(ISBLANK(Data!ER299), "", Data!ER299)</f>
        <v>59</v>
      </c>
      <c r="CH299" s="61" t="str">
        <f>IF(ISBLANK(Data!ES299), "", Data!ES299)</f>
        <v>Oregon</v>
      </c>
      <c r="CI299" s="61">
        <f>IF(ISBLANK(Data!ET299), "", Data!ET299)</f>
        <v>123</v>
      </c>
    </row>
    <row r="300" spans="1:87" x14ac:dyDescent="0.45">
      <c r="A300" s="50">
        <f>IF(ISBLANK(Data!A300), "", Data!A300)</f>
        <v>45290</v>
      </c>
      <c r="B300" s="50" t="str">
        <f>IF(ISBLANK(Data!B300), "", Data!B300)</f>
        <v>Kansas</v>
      </c>
      <c r="C300" s="50">
        <f>IF(ISBLANK(Data!C300), "", Data!C300)</f>
        <v>132</v>
      </c>
      <c r="D300" s="50" t="str">
        <f>IF(ISBLANK(Data!D300), "", Data!D300)</f>
        <v>Wichita St.</v>
      </c>
      <c r="E300" s="50">
        <f>IF(ISBLANK(Data!E300), "", Data!E300)</f>
        <v>353</v>
      </c>
      <c r="F300" s="50" t="str">
        <f>IF(ISBLANK(Data!F300), "", Data!F300)</f>
        <v>Y</v>
      </c>
      <c r="G300" s="50" t="str">
        <f>IF(ISBLANK(Data!G300), "", Data!G300)</f>
        <v>Kansas</v>
      </c>
      <c r="H300" s="50" t="str">
        <f>IF(ISBLANK(Data!H300), "", Data!H300)</f>
        <v>Wichita St.</v>
      </c>
      <c r="I300" s="50" t="str">
        <f>IF(ISBLANK(Data!I300), "", Data!I300)</f>
        <v>Kansas</v>
      </c>
      <c r="J300" s="50" t="str">
        <f>IF(ISBLANK(Data!J300), "", Data!J300)</f>
        <v>Wichita St.</v>
      </c>
      <c r="K300" s="50" t="str">
        <f>IF(ISBLANK(Data!K300), "", Data!K300)</f>
        <v>Kansas</v>
      </c>
      <c r="L300" s="50" t="str">
        <f>IF(ISBLANK(Data!L300), "", Data!L300)</f>
        <v>Wichita State</v>
      </c>
      <c r="M300" s="50" t="str">
        <f>IF(ISBLANK(Data!M300), "", Data!M300)</f>
        <v>Kansas</v>
      </c>
      <c r="N300" s="50" t="str">
        <f>IF(ISBLANK(Data!N300), "", Data!N300)</f>
        <v>Wichita St</v>
      </c>
      <c r="O300" s="50" t="str">
        <f>IF(ISBLANK(Data!O300), "", Data!O300)</f>
        <v>Kansas</v>
      </c>
      <c r="P300" s="50" t="str">
        <f>IF(ISBLANK(Data!P300), "", Data!P300)</f>
        <v>Wichita St.</v>
      </c>
      <c r="Q300" s="50" t="str">
        <f>IF(ISBLANK(Data!Q300), "", Data!Q300)</f>
        <v>Kansas</v>
      </c>
      <c r="R300" s="50" t="str">
        <f>IF(ISBLANK(Data!R300), "", Data!R300)</f>
        <v>Wichita State</v>
      </c>
      <c r="S300" s="20">
        <f>Data!W300-Data!CD300</f>
        <v>0.249999999999999</v>
      </c>
      <c r="T300" s="20">
        <f>Data!X300-Data!CE300</f>
        <v>17.619999999999997</v>
      </c>
      <c r="U300" s="20">
        <f>Data!Y300-Data!CF300</f>
        <v>8.7999999999999972</v>
      </c>
      <c r="V300" s="20">
        <f>Data!Z300-Data!CG300</f>
        <v>-8.7999999999999972</v>
      </c>
      <c r="W300" s="20">
        <f>Data!AA300-Data!CH300</f>
        <v>-0.5</v>
      </c>
      <c r="X300" s="20">
        <f>Data!AB300-Data!CI300</f>
        <v>8.7999999999999995E-2</v>
      </c>
      <c r="Y300" s="20">
        <f>Data!AC300-Data!CJ300</f>
        <v>3.7199999999999998</v>
      </c>
      <c r="Z300" s="20">
        <f>Data!AD300-Data!CK300</f>
        <v>1</v>
      </c>
      <c r="AA300" s="20">
        <f>Data!AE300-Data!CL300</f>
        <v>-2.7999999999999972</v>
      </c>
      <c r="AB300" s="20">
        <f>Data!AF300-Data!CM300</f>
        <v>3.7199999999999998</v>
      </c>
      <c r="AC300" s="20">
        <f>Data!AG300-Data!CN300</f>
        <v>6</v>
      </c>
      <c r="AD300" s="20">
        <f>Data!AH300-Data!CO300</f>
        <v>-6.1999999999999886</v>
      </c>
      <c r="AE300" s="20">
        <f>Data!AI300-Data!CP300</f>
        <v>0.20999999999999996</v>
      </c>
      <c r="AF300" s="20">
        <f>Data!AJ300-Data!CQ300</f>
        <v>4.3000000000000007</v>
      </c>
      <c r="AG300" s="20">
        <f>Data!AK300-Data!CR300</f>
        <v>0.33076923076923082</v>
      </c>
      <c r="AH300" s="20">
        <f>Data!AL300-Data!CS300</f>
        <v>186</v>
      </c>
      <c r="AI300" s="20">
        <f>Data!AM300-Data!CT300</f>
        <v>11.49</v>
      </c>
      <c r="AJ300" s="20">
        <f>Data!AN300-Data!CU300</f>
        <v>1.9499999999999997</v>
      </c>
      <c r="AK300" s="20">
        <f>Data!AO300-Data!CV300</f>
        <v>37</v>
      </c>
      <c r="AL300" s="20">
        <f>Data!AP300-Data!CW300</f>
        <v>-65</v>
      </c>
      <c r="AM300" s="20">
        <f>Data!AQ300-Data!CX300</f>
        <v>-84</v>
      </c>
      <c r="AN300" s="20">
        <f>Data!AR300-Data!CY300</f>
        <v>7.1000000000000008E-2</v>
      </c>
      <c r="AO300" s="20">
        <f>Data!AS300-Data!CZ300</f>
        <v>3</v>
      </c>
      <c r="AP300" s="20">
        <f>Data!AT300-Data!DA300</f>
        <v>-35</v>
      </c>
      <c r="AQ300" s="20">
        <f>Data!AU300-Data!DB300</f>
        <v>6.7000000000000004E-2</v>
      </c>
      <c r="AR300" s="20">
        <f>Data!AV300-Data!DC300</f>
        <v>12</v>
      </c>
      <c r="AS300" s="20">
        <f>Data!AW300-Data!DD300</f>
        <v>13</v>
      </c>
      <c r="AT300" s="20">
        <f>Data!AX300-Data!DE300</f>
        <v>1.2000000000000011E-2</v>
      </c>
      <c r="AU300" s="20">
        <f>Data!AY300-Data!DF300</f>
        <v>-59</v>
      </c>
      <c r="AV300" s="20">
        <f>Data!AZ300-Data!DG300</f>
        <v>-4.5384615384615383</v>
      </c>
      <c r="AW300" s="20">
        <f>Data!BA300-Data!DH300</f>
        <v>-64</v>
      </c>
      <c r="AX300" s="20">
        <f>Data!BB300-Data!DI300</f>
        <v>-4.9230769230769198</v>
      </c>
      <c r="AY300" s="20">
        <f>Data!BC300-Data!DJ300</f>
        <v>116</v>
      </c>
      <c r="AZ300" s="20">
        <f>Data!BD300-Data!DK300</f>
        <v>25</v>
      </c>
      <c r="BA300" s="20">
        <f>Data!BE300-Data!DL300</f>
        <v>2</v>
      </c>
      <c r="BB300" s="20">
        <f>Data!BF300-Data!DM300</f>
        <v>14</v>
      </c>
      <c r="BC300" s="20">
        <f>Data!BG300-Data!DN300</f>
        <v>-9</v>
      </c>
      <c r="BD300" s="20">
        <f>Data!BH300-Data!DO300</f>
        <v>3.0999999999999943</v>
      </c>
      <c r="BE300" s="20">
        <f>Data!BI300-Data!DP300</f>
        <v>-5.4159999999999968</v>
      </c>
      <c r="BF300" s="20">
        <f>Data!BJ300-Data!DQ300</f>
        <v>8.5</v>
      </c>
      <c r="BG300" s="20">
        <f>Data!BK300-Data!DR300</f>
        <v>0.67600000000000016</v>
      </c>
      <c r="BH300" s="20">
        <f>Data!BL300-Data!DS300</f>
        <v>1.1669999999999998</v>
      </c>
      <c r="BI300" s="20">
        <f>Data!BM300-Data!DT300</f>
        <v>0.122</v>
      </c>
      <c r="BJ300" s="20">
        <f>Data!BN300-Data!DU300</f>
        <v>-2.8999999999999986</v>
      </c>
      <c r="BK300" s="20">
        <f>Data!BO300-Data!DV300</f>
        <v>1.0999999999999979</v>
      </c>
      <c r="BL300" s="20">
        <f>Data!BP300-Data!DW300</f>
        <v>9.9999999999999645E-2</v>
      </c>
      <c r="BM300" s="20">
        <f>Data!BQ300-Data!DX300</f>
        <v>2.083333333333333</v>
      </c>
      <c r="BN300" s="20">
        <f>Data!BR300-Data!DY300</f>
        <v>-0.79999999999999893</v>
      </c>
      <c r="BO300" s="20">
        <f>Data!BS300-Data!DZ300</f>
        <v>-92</v>
      </c>
      <c r="BP300" s="20">
        <f>Data!BT300-Data!EA300</f>
        <v>0.11599999999999999</v>
      </c>
      <c r="BQ300" s="20">
        <f>Data!BU300-Data!EB300</f>
        <v>-1</v>
      </c>
      <c r="BR300" s="20">
        <f>Data!BV300-Data!EC300</f>
        <v>-88</v>
      </c>
      <c r="BS300" s="20">
        <f>Data!BW300-Data!ED300</f>
        <v>-93</v>
      </c>
      <c r="BT300" s="20">
        <f>Data!BX300-Data!EE300</f>
        <v>-103</v>
      </c>
      <c r="BU300" s="20">
        <f>Data!BY300-Data!EF300</f>
        <v>-91</v>
      </c>
      <c r="BV300" s="20">
        <f>Data!BZ300-Data!EG300</f>
        <v>-101</v>
      </c>
      <c r="BW300" s="20">
        <f>Data!CA300-Data!EH300</f>
        <v>-79.7</v>
      </c>
      <c r="BX300" s="20">
        <f>Data!CB300-Data!EI300</f>
        <v>-92</v>
      </c>
      <c r="BY300" s="20">
        <f>Data!CC300-Data!EJ300</f>
        <v>-92</v>
      </c>
      <c r="BZ300" s="20">
        <f>Data!EK300</f>
        <v>11320</v>
      </c>
      <c r="CA300" s="20">
        <f>Data!EL300</f>
        <v>9521.2800000000007</v>
      </c>
      <c r="CB300" s="20">
        <f>Data!EM300</f>
        <v>67.708333333333343</v>
      </c>
      <c r="CC300" s="20">
        <f>Data!EN300</f>
        <v>84.997500000000002</v>
      </c>
      <c r="CD300" s="20">
        <f>Data!EO300</f>
        <v>9.8689999999999998</v>
      </c>
      <c r="CE300" s="20">
        <f>Data!EP300</f>
        <v>127.072</v>
      </c>
      <c r="CF300" s="50">
        <f>IF(ISBLANK(Data!EQ300), "", Data!EQ300)</f>
        <v>86</v>
      </c>
      <c r="CG300" s="50">
        <f>IF(ISBLANK(Data!ER300), "", Data!ER300)</f>
        <v>67</v>
      </c>
      <c r="CH300" s="61" t="str">
        <f>IF(ISBLANK(Data!ES300), "", Data!ES300)</f>
        <v>Kansas</v>
      </c>
      <c r="CI300" s="61">
        <f>IF(ISBLANK(Data!ET300), "", Data!ET300)</f>
        <v>153</v>
      </c>
    </row>
    <row r="301" spans="1:87" x14ac:dyDescent="0.45">
      <c r="A301" s="50">
        <f>IF(ISBLANK(Data!A301), "", Data!A301)</f>
        <v>45290</v>
      </c>
      <c r="B301" s="50" t="str">
        <f>IF(ISBLANK(Data!B301), "", Data!B301)</f>
        <v>Coastal Carolina</v>
      </c>
      <c r="C301" s="50">
        <f>IF(ISBLANK(Data!C301), "", Data!C301)</f>
        <v>55</v>
      </c>
      <c r="D301" s="50" t="str">
        <f>IF(ISBLANK(Data!D301), "", Data!D301)</f>
        <v>Troy</v>
      </c>
      <c r="E301" s="50">
        <f>IF(ISBLANK(Data!E301), "", Data!E301)</f>
        <v>307</v>
      </c>
      <c r="F301" s="50" t="str">
        <f>IF(ISBLANK(Data!F301), "", Data!F301)</f>
        <v>N</v>
      </c>
      <c r="G301" s="50" t="str">
        <f>IF(ISBLANK(Data!G301), "", Data!G301)</f>
        <v>Coastal Carolina</v>
      </c>
      <c r="H301" s="50" t="str">
        <f>IF(ISBLANK(Data!H301), "", Data!H301)</f>
        <v>Troy</v>
      </c>
      <c r="I301" s="50" t="str">
        <f>IF(ISBLANK(Data!I301), "", Data!I301)</f>
        <v>Coastal Carolina</v>
      </c>
      <c r="J301" s="50" t="str">
        <f>IF(ISBLANK(Data!J301), "", Data!J301)</f>
        <v>Troy</v>
      </c>
      <c r="K301" s="50" t="str">
        <f>IF(ISBLANK(Data!K301), "", Data!K301)</f>
        <v>Coastal Carolina</v>
      </c>
      <c r="L301" s="50" t="str">
        <f>IF(ISBLANK(Data!L301), "", Data!L301)</f>
        <v>Troy</v>
      </c>
      <c r="M301" s="50" t="str">
        <f>IF(ISBLANK(Data!M301), "", Data!M301)</f>
        <v>Coastal Car</v>
      </c>
      <c r="N301" s="50" t="str">
        <f>IF(ISBLANK(Data!N301), "", Data!N301)</f>
        <v>Troy</v>
      </c>
      <c r="O301" s="50" t="str">
        <f>IF(ISBLANK(Data!O301), "", Data!O301)</f>
        <v>C. Carolina</v>
      </c>
      <c r="P301" s="50" t="str">
        <f>IF(ISBLANK(Data!P301), "", Data!P301)</f>
        <v>Troy</v>
      </c>
      <c r="Q301" s="50" t="str">
        <f>IF(ISBLANK(Data!Q301), "", Data!Q301)</f>
        <v>Coastal Carolina</v>
      </c>
      <c r="R301" s="50" t="str">
        <f>IF(ISBLANK(Data!R301), "", Data!R301)</f>
        <v>Troy</v>
      </c>
      <c r="S301" s="20">
        <f>Data!W301-Data!CD301</f>
        <v>-0.22727272727272702</v>
      </c>
      <c r="T301" s="20">
        <f>Data!X301-Data!CE301</f>
        <v>-8.4200000000000017</v>
      </c>
      <c r="U301" s="20">
        <f>Data!Y301-Data!CF301</f>
        <v>-0.29999999999999716</v>
      </c>
      <c r="V301" s="20">
        <f>Data!Z301-Data!CG301</f>
        <v>8.1000000000000085</v>
      </c>
      <c r="W301" s="20">
        <f>Data!AA301-Data!CH301</f>
        <v>-2.5999999999999943</v>
      </c>
      <c r="X301" s="20">
        <f>Data!AB301-Data!CI301</f>
        <v>0.15400000000000003</v>
      </c>
      <c r="Y301" s="20">
        <f>Data!AC301-Data!CJ301</f>
        <v>-3.9499999999999997</v>
      </c>
      <c r="Z301" s="20">
        <f>Data!AD301-Data!CK301</f>
        <v>-1.7999999999999972</v>
      </c>
      <c r="AA301" s="20">
        <f>Data!AE301-Data!CL301</f>
        <v>2.2000000000000028</v>
      </c>
      <c r="AB301" s="20">
        <f>Data!AF301-Data!CM301</f>
        <v>-3.9499999999999997</v>
      </c>
      <c r="AC301" s="20">
        <f>Data!AG301-Data!CN301</f>
        <v>0.59999999999999432</v>
      </c>
      <c r="AD301" s="20">
        <f>Data!AH301-Data!CO301</f>
        <v>9.2999999999999972</v>
      </c>
      <c r="AE301" s="20">
        <f>Data!AI301-Data!CP301</f>
        <v>-0.18809999999999999</v>
      </c>
      <c r="AF301" s="20">
        <f>Data!AJ301-Data!CQ301</f>
        <v>-2.3999999999999995</v>
      </c>
      <c r="AG301" s="20">
        <f>Data!AK301-Data!CR301</f>
        <v>-0.22692307692307684</v>
      </c>
      <c r="AH301" s="20">
        <f>Data!AL301-Data!CS301</f>
        <v>-152</v>
      </c>
      <c r="AI301" s="20">
        <f>Data!AM301-Data!CT301</f>
        <v>-3.4299999999999997</v>
      </c>
      <c r="AJ301" s="20">
        <f>Data!AN301-Data!CU301</f>
        <v>1.1299999999999999</v>
      </c>
      <c r="AK301" s="20">
        <f>Data!AO301-Data!CV301</f>
        <v>-112</v>
      </c>
      <c r="AL301" s="20">
        <f>Data!AP301-Data!CW301</f>
        <v>20</v>
      </c>
      <c r="AM301" s="20">
        <f>Data!AQ301-Data!CX301</f>
        <v>-49</v>
      </c>
      <c r="AN301" s="20">
        <f>Data!AR301-Data!CY301</f>
        <v>1.3000000000000012E-2</v>
      </c>
      <c r="AO301" s="20">
        <f>Data!AS301-Data!CZ301</f>
        <v>-26</v>
      </c>
      <c r="AP301" s="20">
        <f>Data!AT301-Data!DA301</f>
        <v>-54</v>
      </c>
      <c r="AQ301" s="20">
        <f>Data!AU301-Data!DB301</f>
        <v>-2.4999999999999967E-2</v>
      </c>
      <c r="AR301" s="20">
        <f>Data!AV301-Data!DC301</f>
        <v>-62</v>
      </c>
      <c r="AS301" s="20">
        <f>Data!AW301-Data!DD301</f>
        <v>-59</v>
      </c>
      <c r="AT301" s="20">
        <f>Data!AX301-Data!DE301</f>
        <v>-8.9999999999999969E-2</v>
      </c>
      <c r="AU301" s="20">
        <f>Data!AY301-Data!DF301</f>
        <v>-16</v>
      </c>
      <c r="AV301" s="20">
        <f>Data!AZ301-Data!DG301</f>
        <v>-0.18589743589743613</v>
      </c>
      <c r="AW301" s="20">
        <f>Data!BA301-Data!DH301</f>
        <v>-11</v>
      </c>
      <c r="AX301" s="20">
        <f>Data!BB301-Data!DI301</f>
        <v>2.2435897435897445</v>
      </c>
      <c r="AY301" s="20">
        <f>Data!BC301-Data!DJ301</f>
        <v>-21</v>
      </c>
      <c r="AZ301" s="20">
        <f>Data!BD301-Data!DK301</f>
        <v>-45</v>
      </c>
      <c r="BA301" s="20">
        <f>Data!BE301-Data!DL301</f>
        <v>10</v>
      </c>
      <c r="BB301" s="20">
        <f>Data!BF301-Data!DM301</f>
        <v>-33</v>
      </c>
      <c r="BC301" s="20">
        <f>Data!BG301-Data!DN301</f>
        <v>-48</v>
      </c>
      <c r="BD301" s="20">
        <f>Data!BH301-Data!DO301</f>
        <v>-2.6000000000000085</v>
      </c>
      <c r="BE301" s="20">
        <f>Data!BI301-Data!DP301</f>
        <v>8.2879999999999967</v>
      </c>
      <c r="BF301" s="20">
        <f>Data!BJ301-Data!DQ301</f>
        <v>-10.901</v>
      </c>
      <c r="BG301" s="20">
        <f>Data!BK301-Data!DR301</f>
        <v>9.7999999999999865E-2</v>
      </c>
      <c r="BH301" s="20">
        <f>Data!BL301-Data!DS301</f>
        <v>-1.6590000000000007</v>
      </c>
      <c r="BI301" s="20">
        <f>Data!BM301-Data!DT301</f>
        <v>-0.16100000000000003</v>
      </c>
      <c r="BJ301" s="20">
        <f>Data!BN301-Data!DU301</f>
        <v>-2.5</v>
      </c>
      <c r="BK301" s="20">
        <f>Data!BO301-Data!DV301</f>
        <v>-3.3000000000000007</v>
      </c>
      <c r="BL301" s="20">
        <f>Data!BP301-Data!DW301</f>
        <v>1.2000000000000002</v>
      </c>
      <c r="BM301" s="20">
        <f>Data!BQ301-Data!DX301</f>
        <v>-3.2045454545454541</v>
      </c>
      <c r="BN301" s="20">
        <f>Data!BR301-Data!DY301</f>
        <v>-2.6000000000000014</v>
      </c>
      <c r="BO301" s="20">
        <f>Data!BS301-Data!DZ301</f>
        <v>33</v>
      </c>
      <c r="BP301" s="20">
        <f>Data!BT301-Data!EA301</f>
        <v>-6.0999999999999999E-2</v>
      </c>
      <c r="BQ301" s="20">
        <f>Data!BU301-Data!EB301</f>
        <v>-5</v>
      </c>
      <c r="BR301" s="20">
        <f>Data!BV301-Data!EC301</f>
        <v>79</v>
      </c>
      <c r="BS301" s="20">
        <f>Data!BW301-Data!ED301</f>
        <v>153</v>
      </c>
      <c r="BT301" s="20">
        <f>Data!BX301-Data!EE301</f>
        <v>94</v>
      </c>
      <c r="BU301" s="20">
        <f>Data!BY301-Data!EF301</f>
        <v>129</v>
      </c>
      <c r="BV301" s="20">
        <f>Data!BZ301-Data!EG301</f>
        <v>95</v>
      </c>
      <c r="BW301" s="20">
        <f>Data!CA301-Data!EH301</f>
        <v>91</v>
      </c>
      <c r="BX301" s="20">
        <f>Data!CB301-Data!EI301</f>
        <v>33</v>
      </c>
      <c r="BY301" s="20">
        <f>Data!CC301-Data!EJ301</f>
        <v>193</v>
      </c>
      <c r="BZ301" s="20">
        <f>Data!EK301</f>
        <v>10875.25</v>
      </c>
      <c r="CA301" s="20">
        <f>Data!EL301</f>
        <v>11739.76</v>
      </c>
      <c r="CB301" s="20">
        <f>Data!EM301</f>
        <v>127.63724999999999</v>
      </c>
      <c r="CC301" s="20">
        <f>Data!EN301</f>
        <v>96.545454545454547</v>
      </c>
      <c r="CD301" s="20">
        <f>Data!EO301</f>
        <v>12.194799999999999</v>
      </c>
      <c r="CE301" s="20">
        <f>Data!EP301</f>
        <v>146.703</v>
      </c>
      <c r="CF301" s="50">
        <f>IF(ISBLANK(Data!EQ301), "", Data!EQ301)</f>
        <v>75</v>
      </c>
      <c r="CG301" s="50">
        <f>IF(ISBLANK(Data!ER301), "", Data!ER301)</f>
        <v>72</v>
      </c>
      <c r="CH301" s="61" t="str">
        <f>IF(ISBLANK(Data!ES301), "", Data!ES301)</f>
        <v>Coastal Carolina</v>
      </c>
      <c r="CI301" s="61">
        <f>IF(ISBLANK(Data!ET301), "", Data!ET301)</f>
        <v>147</v>
      </c>
    </row>
    <row r="302" spans="1:87" x14ac:dyDescent="0.45">
      <c r="A302" s="50">
        <f>IF(ISBLANK(Data!A302), "", Data!A302)</f>
        <v>45290</v>
      </c>
      <c r="B302" s="50" t="str">
        <f>IF(ISBLANK(Data!B302), "", Data!B302)</f>
        <v>Liberty</v>
      </c>
      <c r="C302" s="50">
        <f>IF(ISBLANK(Data!C302), "", Data!C302)</f>
        <v>142</v>
      </c>
      <c r="D302" s="50" t="str">
        <f>IF(ISBLANK(Data!D302), "", Data!D302)</f>
        <v>Alabama</v>
      </c>
      <c r="E302" s="50">
        <f>IF(ISBLANK(Data!E302), "", Data!E302)</f>
        <v>4</v>
      </c>
      <c r="F302" s="50" t="str">
        <f>IF(ISBLANK(Data!F302), "", Data!F302)</f>
        <v>Y</v>
      </c>
      <c r="G302" s="50" t="str">
        <f>IF(ISBLANK(Data!G302), "", Data!G302)</f>
        <v>Liberty</v>
      </c>
      <c r="H302" s="50" t="str">
        <f>IF(ISBLANK(Data!H302), "", Data!H302)</f>
        <v>Alabama</v>
      </c>
      <c r="I302" s="50" t="str">
        <f>IF(ISBLANK(Data!I302), "", Data!I302)</f>
        <v>Liberty</v>
      </c>
      <c r="J302" s="50" t="str">
        <f>IF(ISBLANK(Data!J302), "", Data!J302)</f>
        <v>Alabama</v>
      </c>
      <c r="K302" s="50" t="str">
        <f>IF(ISBLANK(Data!K302), "", Data!K302)</f>
        <v>Liberty</v>
      </c>
      <c r="L302" s="50" t="str">
        <f>IF(ISBLANK(Data!L302), "", Data!L302)</f>
        <v>Alabama</v>
      </c>
      <c r="M302" s="50" t="str">
        <f>IF(ISBLANK(Data!M302), "", Data!M302)</f>
        <v>Liberty</v>
      </c>
      <c r="N302" s="50" t="str">
        <f>IF(ISBLANK(Data!N302), "", Data!N302)</f>
        <v>Alabama</v>
      </c>
      <c r="O302" s="50" t="str">
        <f>IF(ISBLANK(Data!O302), "", Data!O302)</f>
        <v>Liberty</v>
      </c>
      <c r="P302" s="50" t="str">
        <f>IF(ISBLANK(Data!P302), "", Data!P302)</f>
        <v>Alabama</v>
      </c>
      <c r="Q302" s="50" t="str">
        <f>IF(ISBLANK(Data!Q302), "", Data!Q302)</f>
        <v>Liberty</v>
      </c>
      <c r="R302" s="50" t="str">
        <f>IF(ISBLANK(Data!R302), "", Data!R302)</f>
        <v>Alabama</v>
      </c>
      <c r="S302" s="20">
        <f>Data!W302-Data!CD302</f>
        <v>0.18589743589743601</v>
      </c>
      <c r="T302" s="20">
        <f>Data!X302-Data!CE302</f>
        <v>-10.16</v>
      </c>
      <c r="U302" s="20">
        <f>Data!Y302-Data!CF302</f>
        <v>-10.400000000000006</v>
      </c>
      <c r="V302" s="20">
        <f>Data!Z302-Data!CG302</f>
        <v>-0.20000000000000284</v>
      </c>
      <c r="W302" s="20">
        <f>Data!AA302-Data!CH302</f>
        <v>-8.5</v>
      </c>
      <c r="X302" s="20">
        <f>Data!AB302-Data!CI302</f>
        <v>0.14799999999999999</v>
      </c>
      <c r="Y302" s="20">
        <f>Data!AC302-Data!CJ302</f>
        <v>-9.2999999999999989</v>
      </c>
      <c r="Z302" s="20">
        <f>Data!AD302-Data!CK302</f>
        <v>-6.3999999999999915</v>
      </c>
      <c r="AA302" s="20">
        <f>Data!AE302-Data!CL302</f>
        <v>2.8999999999999915</v>
      </c>
      <c r="AB302" s="20">
        <f>Data!AF302-Data!CM302</f>
        <v>-9.2999999999999989</v>
      </c>
      <c r="AC302" s="20">
        <f>Data!AG302-Data!CN302</f>
        <v>-13.799999999999997</v>
      </c>
      <c r="AD302" s="20">
        <f>Data!AH302-Data!CO302</f>
        <v>1.0999999999999943</v>
      </c>
      <c r="AE302" s="20">
        <f>Data!AI302-Data!CP302</f>
        <v>-0.15449999999999997</v>
      </c>
      <c r="AF302" s="20">
        <f>Data!AJ302-Data!CQ302</f>
        <v>-0.5</v>
      </c>
      <c r="AG302" s="20">
        <f>Data!AK302-Data!CR302</f>
        <v>-3.6263736263736267E-2</v>
      </c>
      <c r="AH302" s="20">
        <f>Data!AL302-Data!CS302</f>
        <v>-39</v>
      </c>
      <c r="AI302" s="20">
        <f>Data!AM302-Data!CT302</f>
        <v>-13.78</v>
      </c>
      <c r="AJ302" s="20">
        <f>Data!AN302-Data!CU302</f>
        <v>-10.38</v>
      </c>
      <c r="AK302" s="20">
        <f>Data!AO302-Data!CV302</f>
        <v>-76</v>
      </c>
      <c r="AL302" s="20">
        <f>Data!AP302-Data!CW302</f>
        <v>-157</v>
      </c>
      <c r="AM302" s="20">
        <f>Data!AQ302-Data!CX302</f>
        <v>27</v>
      </c>
      <c r="AN302" s="20">
        <f>Data!AR302-Data!CY302</f>
        <v>3.0000000000000027E-3</v>
      </c>
      <c r="AO302" s="20">
        <f>Data!AS302-Data!CZ302</f>
        <v>5</v>
      </c>
      <c r="AP302" s="20">
        <f>Data!AT302-Data!DA302</f>
        <v>15</v>
      </c>
      <c r="AQ302" s="20">
        <f>Data!AU302-Data!DB302</f>
        <v>-2.0000000000000018E-3</v>
      </c>
      <c r="AR302" s="20">
        <f>Data!AV302-Data!DC302</f>
        <v>-113</v>
      </c>
      <c r="AS302" s="20">
        <f>Data!AW302-Data!DD302</f>
        <v>-122</v>
      </c>
      <c r="AT302" s="20">
        <f>Data!AX302-Data!DE302</f>
        <v>-0.10399999999999998</v>
      </c>
      <c r="AU302" s="20">
        <f>Data!AY302-Data!DF302</f>
        <v>-13</v>
      </c>
      <c r="AV302" s="20">
        <f>Data!AZ302-Data!DG302</f>
        <v>-1.7692307692307701</v>
      </c>
      <c r="AW302" s="20">
        <f>Data!BA302-Data!DH302</f>
        <v>14</v>
      </c>
      <c r="AX302" s="20">
        <f>Data!BB302-Data!DI302</f>
        <v>-1.620879120879124</v>
      </c>
      <c r="AY302" s="20">
        <f>Data!BC302-Data!DJ302</f>
        <v>34</v>
      </c>
      <c r="AZ302" s="20">
        <f>Data!BD302-Data!DK302</f>
        <v>-22</v>
      </c>
      <c r="BA302" s="20">
        <f>Data!BE302-Data!DL302</f>
        <v>-24</v>
      </c>
      <c r="BB302" s="20">
        <f>Data!BF302-Data!DM302</f>
        <v>-21</v>
      </c>
      <c r="BC302" s="20">
        <f>Data!BG302-Data!DN302</f>
        <v>-46</v>
      </c>
      <c r="BD302" s="20">
        <f>Data!BH302-Data!DO302</f>
        <v>-13</v>
      </c>
      <c r="BE302" s="20">
        <f>Data!BI302-Data!DP302</f>
        <v>-18.037999999999997</v>
      </c>
      <c r="BF302" s="20">
        <f>Data!BJ302-Data!DQ302</f>
        <v>5.1019999999999985</v>
      </c>
      <c r="BG302" s="20">
        <f>Data!BK302-Data!DR302</f>
        <v>0.53600000000000003</v>
      </c>
      <c r="BH302" s="20">
        <f>Data!BL302-Data!DS302</f>
        <v>-2.5060000000000002</v>
      </c>
      <c r="BI302" s="20">
        <f>Data!BM302-Data!DT302</f>
        <v>-6.9000000000000061E-2</v>
      </c>
      <c r="BJ302" s="20">
        <f>Data!BN302-Data!DU302</f>
        <v>-1.1000000000000014</v>
      </c>
      <c r="BK302" s="20">
        <f>Data!BO302-Data!DV302</f>
        <v>-11.3</v>
      </c>
      <c r="BL302" s="20">
        <f>Data!BP302-Data!DW302</f>
        <v>-2.0999999999999996</v>
      </c>
      <c r="BM302" s="20">
        <f>Data!BQ302-Data!DX302</f>
        <v>-2.2820512820512819</v>
      </c>
      <c r="BN302" s="20">
        <f>Data!BR302-Data!DY302</f>
        <v>-5</v>
      </c>
      <c r="BO302" s="20">
        <f>Data!BS302-Data!DZ302</f>
        <v>30</v>
      </c>
      <c r="BP302" s="20">
        <f>Data!BT302-Data!EA302</f>
        <v>-2.6000000000000023E-2</v>
      </c>
      <c r="BQ302" s="20">
        <f>Data!BU302-Data!EB302</f>
        <v>-12</v>
      </c>
      <c r="BR302" s="20">
        <f>Data!BV302-Data!EC302</f>
        <v>41</v>
      </c>
      <c r="BS302" s="20">
        <f>Data!BW302-Data!ED302</f>
        <v>9</v>
      </c>
      <c r="BT302" s="20">
        <f>Data!BX302-Data!EE302</f>
        <v>1</v>
      </c>
      <c r="BU302" s="20">
        <f>Data!BY302-Data!EF302</f>
        <v>23</v>
      </c>
      <c r="BV302" s="20">
        <f>Data!BZ302-Data!EG302</f>
        <v>48</v>
      </c>
      <c r="BW302" s="20">
        <f>Data!CA302-Data!EH302</f>
        <v>15.299999999999997</v>
      </c>
      <c r="BX302" s="20">
        <f>Data!CB302-Data!EI302</f>
        <v>31</v>
      </c>
      <c r="BY302" s="20">
        <f>Data!CC302-Data!EJ302</f>
        <v>21</v>
      </c>
      <c r="BZ302" s="20">
        <f>Data!EK302</f>
        <v>11322.6</v>
      </c>
      <c r="CA302" s="20">
        <f>Data!EL302</f>
        <v>12340</v>
      </c>
      <c r="CB302" s="20">
        <f>Data!EM302</f>
        <v>69.590333333333334</v>
      </c>
      <c r="CC302" s="20">
        <f>Data!EN302</f>
        <v>62.370000000000005</v>
      </c>
      <c r="CD302" s="20">
        <f>Data!EO302</f>
        <v>10.9908</v>
      </c>
      <c r="CE302" s="20">
        <f>Data!EP302</f>
        <v>154.10000000000002</v>
      </c>
      <c r="CF302" s="50">
        <f>IF(ISBLANK(Data!EQ302), "", Data!EQ302)</f>
        <v>56</v>
      </c>
      <c r="CG302" s="50">
        <f>IF(ISBLANK(Data!ER302), "", Data!ER302)</f>
        <v>101</v>
      </c>
      <c r="CH302" s="61" t="str">
        <f>IF(ISBLANK(Data!ES302), "", Data!ES302)</f>
        <v>Alabama</v>
      </c>
      <c r="CI302" s="61">
        <f>IF(ISBLANK(Data!ET302), "", Data!ET302)</f>
        <v>157</v>
      </c>
    </row>
    <row r="303" spans="1:87" x14ac:dyDescent="0.45">
      <c r="A303" s="50">
        <f>IF(ISBLANK(Data!A303), "", Data!A303)</f>
        <v>45290</v>
      </c>
      <c r="B303" s="50" t="str">
        <f>IF(ISBLANK(Data!B303), "", Data!B303)</f>
        <v>Delaware</v>
      </c>
      <c r="C303" s="50">
        <f>IF(ISBLANK(Data!C303), "", Data!C303)</f>
        <v>67</v>
      </c>
      <c r="D303" s="50" t="str">
        <f>IF(ISBLANK(Data!D303), "", Data!D303)</f>
        <v>Princeton</v>
      </c>
      <c r="E303" s="50">
        <f>IF(ISBLANK(Data!E303), "", Data!E303)</f>
        <v>236</v>
      </c>
      <c r="F303" s="50" t="str">
        <f>IF(ISBLANK(Data!F303), "", Data!F303)</f>
        <v>N</v>
      </c>
      <c r="G303" s="50" t="str">
        <f>IF(ISBLANK(Data!G303), "", Data!G303)</f>
        <v>Delaware</v>
      </c>
      <c r="H303" s="50" t="str">
        <f>IF(ISBLANK(Data!H303), "", Data!H303)</f>
        <v>Princeton</v>
      </c>
      <c r="I303" s="50" t="str">
        <f>IF(ISBLANK(Data!I303), "", Data!I303)</f>
        <v>Delaware</v>
      </c>
      <c r="J303" s="50" t="str">
        <f>IF(ISBLANK(Data!J303), "", Data!J303)</f>
        <v>Princeton</v>
      </c>
      <c r="K303" s="50" t="str">
        <f>IF(ISBLANK(Data!K303), "", Data!K303)</f>
        <v>Delaware</v>
      </c>
      <c r="L303" s="50" t="str">
        <f>IF(ISBLANK(Data!L303), "", Data!L303)</f>
        <v>Princeton</v>
      </c>
      <c r="M303" s="50" t="str">
        <f>IF(ISBLANK(Data!M303), "", Data!M303)</f>
        <v>Delaware</v>
      </c>
      <c r="N303" s="50" t="str">
        <f>IF(ISBLANK(Data!N303), "", Data!N303)</f>
        <v>Princeton</v>
      </c>
      <c r="O303" s="50" t="str">
        <f>IF(ISBLANK(Data!O303), "", Data!O303)</f>
        <v>Delaware</v>
      </c>
      <c r="P303" s="50" t="str">
        <f>IF(ISBLANK(Data!P303), "", Data!P303)</f>
        <v>Princeton</v>
      </c>
      <c r="Q303" s="50" t="str">
        <f>IF(ISBLANK(Data!Q303), "", Data!Q303)</f>
        <v>Delaware</v>
      </c>
      <c r="R303" s="50" t="str">
        <f>IF(ISBLANK(Data!R303), "", Data!R303)</f>
        <v>Princeton</v>
      </c>
      <c r="S303" s="20">
        <f>Data!W303-Data!CD303</f>
        <v>-0.249999999999999</v>
      </c>
      <c r="T303" s="20">
        <f>Data!X303-Data!CE303</f>
        <v>-11.690000000000001</v>
      </c>
      <c r="U303" s="20">
        <f>Data!Y303-Data!CF303</f>
        <v>-8.7000000000000028</v>
      </c>
      <c r="V303" s="20">
        <f>Data!Z303-Data!CG303</f>
        <v>3</v>
      </c>
      <c r="W303" s="20">
        <f>Data!AA303-Data!CH303</f>
        <v>3.7000000000000028</v>
      </c>
      <c r="X303" s="20">
        <f>Data!AB303-Data!CI303</f>
        <v>-6.8000000000000005E-2</v>
      </c>
      <c r="Y303" s="20">
        <f>Data!AC303-Data!CJ303</f>
        <v>-6.3</v>
      </c>
      <c r="Z303" s="20">
        <f>Data!AD303-Data!CK303</f>
        <v>-4.2000000000000028</v>
      </c>
      <c r="AA303" s="20">
        <f>Data!AE303-Data!CL303</f>
        <v>2</v>
      </c>
      <c r="AB303" s="20">
        <f>Data!AF303-Data!CM303</f>
        <v>-6.3</v>
      </c>
      <c r="AC303" s="20">
        <f>Data!AG303-Data!CN303</f>
        <v>-7.3999999999999915</v>
      </c>
      <c r="AD303" s="20">
        <f>Data!AH303-Data!CO303</f>
        <v>0.69999999999998863</v>
      </c>
      <c r="AE303" s="20">
        <f>Data!AI303-Data!CP303</f>
        <v>-0.17820000000000003</v>
      </c>
      <c r="AF303" s="20">
        <f>Data!AJ303-Data!CQ303</f>
        <v>-3.8</v>
      </c>
      <c r="AG303" s="20">
        <f>Data!AK303-Data!CR303</f>
        <v>-0.29230769230769227</v>
      </c>
      <c r="AH303" s="20">
        <f>Data!AL303-Data!CS303</f>
        <v>-139</v>
      </c>
      <c r="AI303" s="20">
        <f>Data!AM303-Data!CT303</f>
        <v>-11.14</v>
      </c>
      <c r="AJ303" s="20">
        <f>Data!AN303-Data!CU303</f>
        <v>-5.43</v>
      </c>
      <c r="AK303" s="20">
        <f>Data!AO303-Data!CV303</f>
        <v>-10</v>
      </c>
      <c r="AL303" s="20">
        <f>Data!AP303-Data!CW303</f>
        <v>93</v>
      </c>
      <c r="AM303" s="20">
        <f>Data!AQ303-Data!CX303</f>
        <v>9</v>
      </c>
      <c r="AN303" s="20">
        <f>Data!AR303-Data!CY303</f>
        <v>-1.0999999999999954E-2</v>
      </c>
      <c r="AO303" s="20">
        <f>Data!AS303-Data!CZ303</f>
        <v>-41</v>
      </c>
      <c r="AP303" s="20">
        <f>Data!AT303-Data!DA303</f>
        <v>-103</v>
      </c>
      <c r="AQ303" s="20">
        <f>Data!AU303-Data!DB303</f>
        <v>-1.5000000000000013E-2</v>
      </c>
      <c r="AR303" s="20">
        <f>Data!AV303-Data!DC303</f>
        <v>39</v>
      </c>
      <c r="AS303" s="20">
        <f>Data!AW303-Data!DD303</f>
        <v>74</v>
      </c>
      <c r="AT303" s="20">
        <f>Data!AX303-Data!DE303</f>
        <v>-8.2000000000000073E-2</v>
      </c>
      <c r="AU303" s="20">
        <f>Data!AY303-Data!DF303</f>
        <v>-11</v>
      </c>
      <c r="AV303" s="20">
        <f>Data!AZ303-Data!DG303</f>
        <v>-0.8461538461538467</v>
      </c>
      <c r="AW303" s="20">
        <f>Data!BA303-Data!DH303</f>
        <v>-2</v>
      </c>
      <c r="AX303" s="20">
        <f>Data!BB303-Data!DI303</f>
        <v>-0.1538461538461533</v>
      </c>
      <c r="AY303" s="20">
        <f>Data!BC303-Data!DJ303</f>
        <v>-2</v>
      </c>
      <c r="AZ303" s="20">
        <f>Data!BD303-Data!DK303</f>
        <v>4</v>
      </c>
      <c r="BA303" s="20">
        <f>Data!BE303-Data!DL303</f>
        <v>1</v>
      </c>
      <c r="BB303" s="20">
        <f>Data!BF303-Data!DM303</f>
        <v>6</v>
      </c>
      <c r="BC303" s="20">
        <f>Data!BG303-Data!DN303</f>
        <v>30</v>
      </c>
      <c r="BD303" s="20">
        <f>Data!BH303-Data!DO303</f>
        <v>-0.90000000000000568</v>
      </c>
      <c r="BE303" s="20">
        <f>Data!BI303-Data!DP303</f>
        <v>7.75</v>
      </c>
      <c r="BF303" s="20">
        <f>Data!BJ303-Data!DQ303</f>
        <v>-8.5830000000000002</v>
      </c>
      <c r="BG303" s="20">
        <f>Data!BK303-Data!DR303</f>
        <v>-9.000000000000008E-2</v>
      </c>
      <c r="BH303" s="20">
        <f>Data!BL303-Data!DS303</f>
        <v>0.5</v>
      </c>
      <c r="BI303" s="20">
        <f>Data!BM303-Data!DT303</f>
        <v>1.0000000000000009E-3</v>
      </c>
      <c r="BJ303" s="20">
        <f>Data!BN303-Data!DU303</f>
        <v>-8.6000000000000014</v>
      </c>
      <c r="BK303" s="20">
        <f>Data!BO303-Data!DV303</f>
        <v>6.1999999999999993</v>
      </c>
      <c r="BL303" s="20">
        <f>Data!BP303-Data!DW303</f>
        <v>0.10000000000000009</v>
      </c>
      <c r="BM303" s="20">
        <f>Data!BQ303-Data!DX303</f>
        <v>0.33333333333333304</v>
      </c>
      <c r="BN303" s="20">
        <f>Data!BR303-Data!DY303</f>
        <v>2.5</v>
      </c>
      <c r="BO303" s="20">
        <f>Data!BS303-Data!DZ303</f>
        <v>165</v>
      </c>
      <c r="BP303" s="20">
        <f>Data!BT303-Data!EA303</f>
        <v>-0.14900000000000002</v>
      </c>
      <c r="BQ303" s="20">
        <f>Data!BU303-Data!EB303</f>
        <v>-6</v>
      </c>
      <c r="BR303" s="20">
        <f>Data!BV303-Data!EC303</f>
        <v>118</v>
      </c>
      <c r="BS303" s="20">
        <f>Data!BW303-Data!ED303</f>
        <v>117</v>
      </c>
      <c r="BT303" s="20">
        <f>Data!BX303-Data!EE303</f>
        <v>124</v>
      </c>
      <c r="BU303" s="20">
        <f>Data!BY303-Data!EF303</f>
        <v>85</v>
      </c>
      <c r="BV303" s="20">
        <f>Data!BZ303-Data!EG303</f>
        <v>85</v>
      </c>
      <c r="BW303" s="20">
        <f>Data!CA303-Data!EH303</f>
        <v>97.399999999999991</v>
      </c>
      <c r="BX303" s="20">
        <f>Data!CB303-Data!EI303</f>
        <v>165</v>
      </c>
      <c r="BY303" s="20">
        <f>Data!CC303-Data!EJ303</f>
        <v>136</v>
      </c>
      <c r="BZ303" s="20">
        <f>Data!EK303</f>
        <v>10956.800000000001</v>
      </c>
      <c r="CA303" s="20">
        <f>Data!EL303</f>
        <v>12194.78</v>
      </c>
      <c r="CB303" s="20">
        <f>Data!EM303</f>
        <v>67.710499999999996</v>
      </c>
      <c r="CC303" s="20">
        <f>Data!EN303</f>
        <v>67.766166666666663</v>
      </c>
      <c r="CD303" s="20">
        <f>Data!EO303</f>
        <v>12.402000000000001</v>
      </c>
      <c r="CE303" s="20">
        <f>Data!EP303</f>
        <v>111.94099999999999</v>
      </c>
      <c r="CF303" s="50">
        <f>IF(ISBLANK(Data!EQ303), "", Data!EQ303)</f>
        <v>82</v>
      </c>
      <c r="CG303" s="50">
        <f>IF(ISBLANK(Data!ER303), "", Data!ER303)</f>
        <v>84</v>
      </c>
      <c r="CH303" s="61" t="str">
        <f>IF(ISBLANK(Data!ES303), "", Data!ES303)</f>
        <v>Princeton</v>
      </c>
      <c r="CI303" s="61">
        <f>IF(ISBLANK(Data!ET303), "", Data!ET303)</f>
        <v>166</v>
      </c>
    </row>
    <row r="304" spans="1:87" x14ac:dyDescent="0.45">
      <c r="A304" s="50">
        <f>IF(ISBLANK(Data!A304), "", Data!A304)</f>
        <v>45290</v>
      </c>
      <c r="B304" s="50" t="str">
        <f>IF(ISBLANK(Data!B304), "", Data!B304)</f>
        <v>Delaware St.</v>
      </c>
      <c r="C304" s="50">
        <f>IF(ISBLANK(Data!C304), "", Data!C304)</f>
        <v>68</v>
      </c>
      <c r="D304" s="50" t="str">
        <f>IF(ISBLANK(Data!D304), "", Data!D304)</f>
        <v>Mount St. Mary's</v>
      </c>
      <c r="E304" s="50">
        <f>IF(ISBLANK(Data!E304), "", Data!E304)</f>
        <v>186</v>
      </c>
      <c r="F304" s="50" t="str">
        <f>IF(ISBLANK(Data!F304), "", Data!F304)</f>
        <v>N</v>
      </c>
      <c r="G304" s="50" t="str">
        <f>IF(ISBLANK(Data!G304), "", Data!G304)</f>
        <v>Delaware St.</v>
      </c>
      <c r="H304" s="50" t="str">
        <f>IF(ISBLANK(Data!H304), "", Data!H304)</f>
        <v>Mount St. Mary's</v>
      </c>
      <c r="I304" s="50" t="str">
        <f>IF(ISBLANK(Data!I304), "", Data!I304)</f>
        <v>Delaware St.</v>
      </c>
      <c r="J304" s="50" t="str">
        <f>IF(ISBLANK(Data!J304), "", Data!J304)</f>
        <v>Mount St. Mary's</v>
      </c>
      <c r="K304" s="50" t="str">
        <f>IF(ISBLANK(Data!K304), "", Data!K304)</f>
        <v>Delaware State</v>
      </c>
      <c r="L304" s="50" t="str">
        <f>IF(ISBLANK(Data!L304), "", Data!L304)</f>
        <v>Mount St. Mary's</v>
      </c>
      <c r="M304" s="50" t="str">
        <f>IF(ISBLANK(Data!M304), "", Data!M304)</f>
        <v>Delaware St</v>
      </c>
      <c r="N304" s="50" t="str">
        <f>IF(ISBLANK(Data!N304), "", Data!N304)</f>
        <v>Mt St Marys</v>
      </c>
      <c r="O304" s="50" t="str">
        <f>IF(ISBLANK(Data!O304), "", Data!O304)</f>
        <v>Delaware St.</v>
      </c>
      <c r="P304" s="50" t="str">
        <f>IF(ISBLANK(Data!P304), "", Data!P304)</f>
        <v>Mt St Mary's</v>
      </c>
      <c r="Q304" s="50" t="str">
        <f>IF(ISBLANK(Data!Q304), "", Data!Q304)</f>
        <v>Delaware State</v>
      </c>
      <c r="R304" s="50" t="str">
        <f>IF(ISBLANK(Data!R304), "", Data!R304)</f>
        <v>Mount Saint Mary's</v>
      </c>
      <c r="S304" s="20">
        <f>Data!W304-Data!CD304</f>
        <v>-1.6666666666666996E-2</v>
      </c>
      <c r="T304" s="20">
        <f>Data!X304-Data!CE304</f>
        <v>-8.5799999999999983</v>
      </c>
      <c r="U304" s="20">
        <f>Data!Y304-Data!CF304</f>
        <v>-6.8000000000000114</v>
      </c>
      <c r="V304" s="20">
        <f>Data!Z304-Data!CG304</f>
        <v>1.6999999999999886</v>
      </c>
      <c r="W304" s="20">
        <f>Data!AA304-Data!CH304</f>
        <v>0.5</v>
      </c>
      <c r="X304" s="20">
        <f>Data!AB304-Data!CI304</f>
        <v>0.191</v>
      </c>
      <c r="Y304" s="20">
        <f>Data!AC304-Data!CJ304</f>
        <v>4.7899999999999991</v>
      </c>
      <c r="Z304" s="20">
        <f>Data!AD304-Data!CK304</f>
        <v>3.5</v>
      </c>
      <c r="AA304" s="20">
        <f>Data!AE304-Data!CL304</f>
        <v>-1.2999999999999972</v>
      </c>
      <c r="AB304" s="20">
        <f>Data!AF304-Data!CM304</f>
        <v>2.1800000000000002</v>
      </c>
      <c r="AC304" s="20">
        <f>Data!AG304-Data!CN304</f>
        <v>-8.7000000000000028</v>
      </c>
      <c r="AD304" s="20">
        <f>Data!AH304-Data!CO304</f>
        <v>2.2000000000000028</v>
      </c>
      <c r="AE304" s="20">
        <f>Data!AI304-Data!CP304</f>
        <v>-0.25480000000000003</v>
      </c>
      <c r="AF304" s="20">
        <f>Data!AJ304-Data!CQ304</f>
        <v>-1.3999999999999995</v>
      </c>
      <c r="AG304" s="20">
        <f>Data!AK304-Data!CR304</f>
        <v>-1.2499999999999956E-2</v>
      </c>
      <c r="AH304" s="20">
        <f>Data!AL304-Data!CS304</f>
        <v>-103</v>
      </c>
      <c r="AI304" s="20">
        <f>Data!AM304-Data!CT304</f>
        <v>-8.009999999999998</v>
      </c>
      <c r="AJ304" s="20">
        <f>Data!AN304-Data!CU304</f>
        <v>4.1599999999999993</v>
      </c>
      <c r="AK304" s="20">
        <f>Data!AO304-Data!CV304</f>
        <v>198</v>
      </c>
      <c r="AL304" s="20">
        <f>Data!AP304-Data!CW304</f>
        <v>273</v>
      </c>
      <c r="AM304" s="20">
        <f>Data!AQ304-Data!CX304</f>
        <v>195</v>
      </c>
      <c r="AN304" s="20">
        <f>Data!AR304-Data!CY304</f>
        <v>-2.7000000000000024E-2</v>
      </c>
      <c r="AO304" s="20">
        <f>Data!AS304-Data!CZ304</f>
        <v>-7</v>
      </c>
      <c r="AP304" s="20">
        <f>Data!AT304-Data!DA304</f>
        <v>-12</v>
      </c>
      <c r="AQ304" s="20">
        <f>Data!AU304-Data!DB304</f>
        <v>-1.4000000000000012E-2</v>
      </c>
      <c r="AR304" s="20">
        <f>Data!AV304-Data!DC304</f>
        <v>73</v>
      </c>
      <c r="AS304" s="20">
        <f>Data!AW304-Data!DD304</f>
        <v>102</v>
      </c>
      <c r="AT304" s="20">
        <f>Data!AX304-Data!DE304</f>
        <v>5.0000000000000044E-3</v>
      </c>
      <c r="AU304" s="20">
        <f>Data!AY304-Data!DF304</f>
        <v>35</v>
      </c>
      <c r="AV304" s="20">
        <f>Data!AZ304-Data!DG304</f>
        <v>0.19711538461538503</v>
      </c>
      <c r="AW304" s="20">
        <f>Data!BA304-Data!DH304</f>
        <v>108</v>
      </c>
      <c r="AX304" s="20">
        <f>Data!BB304-Data!DI304</f>
        <v>0.5192307692307665</v>
      </c>
      <c r="AY304" s="20">
        <f>Data!BC304-Data!DJ304</f>
        <v>16</v>
      </c>
      <c r="AZ304" s="20">
        <f>Data!BD304-Data!DK304</f>
        <v>32</v>
      </c>
      <c r="BA304" s="20">
        <f>Data!BE304-Data!DL304</f>
        <v>-20</v>
      </c>
      <c r="BB304" s="20">
        <f>Data!BF304-Data!DM304</f>
        <v>58</v>
      </c>
      <c r="BC304" s="20">
        <f>Data!BG304-Data!DN304</f>
        <v>41</v>
      </c>
      <c r="BD304" s="20">
        <f>Data!BH304-Data!DO304</f>
        <v>-1.6000000000000085</v>
      </c>
      <c r="BE304" s="20">
        <f>Data!BI304-Data!DP304</f>
        <v>4.0660000000000025</v>
      </c>
      <c r="BF304" s="20">
        <f>Data!BJ304-Data!DQ304</f>
        <v>-5.65</v>
      </c>
      <c r="BG304" s="20">
        <f>Data!BK304-Data!DR304</f>
        <v>-0.17600000000000005</v>
      </c>
      <c r="BH304" s="20">
        <f>Data!BL304-Data!DS304</f>
        <v>0.90000000000000036</v>
      </c>
      <c r="BI304" s="20">
        <f>Data!BM304-Data!DT304</f>
        <v>-5.0000000000000044E-3</v>
      </c>
      <c r="BJ304" s="20">
        <f>Data!BN304-Data!DU304</f>
        <v>-4.6999999999999993</v>
      </c>
      <c r="BK304" s="20">
        <f>Data!BO304-Data!DV304</f>
        <v>3.4000000000000021</v>
      </c>
      <c r="BL304" s="20">
        <f>Data!BP304-Data!DW304</f>
        <v>-2.1</v>
      </c>
      <c r="BM304" s="20">
        <f>Data!BQ304-Data!DX304</f>
        <v>0.43333333333333357</v>
      </c>
      <c r="BN304" s="20">
        <f>Data!BR304-Data!DY304</f>
        <v>-0.80000000000000071</v>
      </c>
      <c r="BO304" s="20">
        <f>Data!BS304-Data!DZ304</f>
        <v>-22</v>
      </c>
      <c r="BP304" s="20">
        <f>Data!BT304-Data!EA304</f>
        <v>1.7000000000000015E-2</v>
      </c>
      <c r="BQ304" s="20">
        <f>Data!BU304-Data!EB304</f>
        <v>1</v>
      </c>
      <c r="BR304" s="20">
        <f>Data!BV304-Data!EC304</f>
        <v>84</v>
      </c>
      <c r="BS304" s="20">
        <f>Data!BW304-Data!ED304</f>
        <v>81</v>
      </c>
      <c r="BT304" s="20">
        <f>Data!BX304-Data!EE304</f>
        <v>31</v>
      </c>
      <c r="BU304" s="20">
        <f>Data!BY304-Data!EF304</f>
        <v>128</v>
      </c>
      <c r="BV304" s="20">
        <f>Data!BZ304-Data!EG304</f>
        <v>94</v>
      </c>
      <c r="BW304" s="20">
        <f>Data!CA304-Data!EH304</f>
        <v>52.899999999999977</v>
      </c>
      <c r="BX304" s="20">
        <f>Data!CB304-Data!EI304</f>
        <v>-23</v>
      </c>
      <c r="BY304" s="20">
        <f>Data!CC304-Data!EJ304</f>
        <v>99</v>
      </c>
      <c r="BZ304" s="20">
        <f>Data!EK304</f>
        <v>9771.84</v>
      </c>
      <c r="CA304" s="20">
        <f>Data!EL304</f>
        <v>10652.44</v>
      </c>
      <c r="CB304" s="20">
        <f>Data!EM304</f>
        <v>133.73050000000001</v>
      </c>
      <c r="CC304" s="20">
        <f>Data!EN304</f>
        <v>132.50813333333335</v>
      </c>
      <c r="CD304" s="20">
        <f>Data!EO304</f>
        <v>11.76</v>
      </c>
      <c r="CE304" s="20">
        <f>Data!EP304</f>
        <v>148.755</v>
      </c>
      <c r="CF304" s="50">
        <f>IF(ISBLANK(Data!EQ304), "", Data!EQ304)</f>
        <v>77</v>
      </c>
      <c r="CG304" s="50">
        <f>IF(ISBLANK(Data!ER304), "", Data!ER304)</f>
        <v>73</v>
      </c>
      <c r="CH304" s="61" t="str">
        <f>IF(ISBLANK(Data!ES304), "", Data!ES304)</f>
        <v>Delaware St.</v>
      </c>
      <c r="CI304" s="61">
        <f>IF(ISBLANK(Data!ET304), "", Data!ET304)</f>
        <v>150</v>
      </c>
    </row>
    <row r="305" spans="1:87" x14ac:dyDescent="0.45">
      <c r="A305" s="50">
        <f>IF(ISBLANK(Data!A305), "", Data!A305)</f>
        <v>45291</v>
      </c>
      <c r="B305" s="50" t="str">
        <f>IF(ISBLANK(Data!B305), "", Data!B305)</f>
        <v>Green Bay</v>
      </c>
      <c r="C305" s="50">
        <f>IF(ISBLANK(Data!C305), "", Data!C305)</f>
        <v>106</v>
      </c>
      <c r="D305" s="50" t="str">
        <f>IF(ISBLANK(Data!D305), "", Data!D305)</f>
        <v>Robert Morris</v>
      </c>
      <c r="E305" s="50">
        <f>IF(ISBLANK(Data!E305), "", Data!E305)</f>
        <v>247</v>
      </c>
      <c r="F305" s="50" t="str">
        <f>IF(ISBLANK(Data!F305), "", Data!F305)</f>
        <v>N</v>
      </c>
      <c r="G305" s="50" t="str">
        <f>IF(ISBLANK(Data!G305), "", Data!G305)</f>
        <v>Green Bay</v>
      </c>
      <c r="H305" s="50" t="str">
        <f>IF(ISBLANK(Data!H305), "", Data!H305)</f>
        <v>Robert Morris</v>
      </c>
      <c r="I305" s="50" t="str">
        <f>IF(ISBLANK(Data!I305), "", Data!I305)</f>
        <v>Green Bay</v>
      </c>
      <c r="J305" s="50" t="str">
        <f>IF(ISBLANK(Data!J305), "", Data!J305)</f>
        <v>Robert Morris</v>
      </c>
      <c r="K305" s="50" t="str">
        <f>IF(ISBLANK(Data!K305), "", Data!K305)</f>
        <v>Green Bay</v>
      </c>
      <c r="L305" s="50" t="str">
        <f>IF(ISBLANK(Data!L305), "", Data!L305)</f>
        <v>Robert Morris</v>
      </c>
      <c r="M305" s="50" t="str">
        <f>IF(ISBLANK(Data!M305), "", Data!M305)</f>
        <v>WI-Grn Bay</v>
      </c>
      <c r="N305" s="50" t="str">
        <f>IF(ISBLANK(Data!N305), "", Data!N305)</f>
        <v>Rob Morris</v>
      </c>
      <c r="O305" s="50" t="str">
        <f>IF(ISBLANK(Data!O305), "", Data!O305)</f>
        <v>Green Bay</v>
      </c>
      <c r="P305" s="50" t="str">
        <f>IF(ISBLANK(Data!P305), "", Data!P305)</f>
        <v>Robert Morris</v>
      </c>
      <c r="Q305" s="50" t="str">
        <f>IF(ISBLANK(Data!Q305), "", Data!Q305)</f>
        <v>Green Bay</v>
      </c>
      <c r="R305" s="50" t="str">
        <f>IF(ISBLANK(Data!R305), "", Data!R305)</f>
        <v>Robert Morris</v>
      </c>
      <c r="S305" s="20">
        <f>Data!W305-Data!CD305</f>
        <v>0.21428571428571402</v>
      </c>
      <c r="T305" s="20">
        <f>Data!X305-Data!CE305</f>
        <v>1.0899999999999999</v>
      </c>
      <c r="U305" s="20">
        <f>Data!Y305-Data!CF305</f>
        <v>1</v>
      </c>
      <c r="V305" s="20">
        <f>Data!Z305-Data!CG305</f>
        <v>-0.10000000000000853</v>
      </c>
      <c r="W305" s="20">
        <f>Data!AA305-Data!CH305</f>
        <v>-5.7999999999999972</v>
      </c>
      <c r="X305" s="20">
        <f>Data!AB305-Data!CI305</f>
        <v>9.2999999999999999E-2</v>
      </c>
      <c r="Y305" s="20">
        <f>Data!AC305-Data!CJ305</f>
        <v>0.6399999999999999</v>
      </c>
      <c r="Z305" s="20">
        <f>Data!AD305-Data!CK305</f>
        <v>-1.3999999999999915</v>
      </c>
      <c r="AA305" s="20">
        <f>Data!AE305-Data!CL305</f>
        <v>-2</v>
      </c>
      <c r="AB305" s="20">
        <f>Data!AF305-Data!CM305</f>
        <v>1.52</v>
      </c>
      <c r="AC305" s="20">
        <f>Data!AG305-Data!CN305</f>
        <v>1.4000000000000057</v>
      </c>
      <c r="AD305" s="20">
        <f>Data!AH305-Data!CO305</f>
        <v>-0.79999999999999716</v>
      </c>
      <c r="AE305" s="20">
        <f>Data!AI305-Data!CP305</f>
        <v>4.7800000000000009E-2</v>
      </c>
      <c r="AF305" s="20">
        <f>Data!AJ305-Data!CQ305</f>
        <v>3.1000000000000005</v>
      </c>
      <c r="AG305" s="20">
        <f>Data!AK305-Data!CR305</f>
        <v>0.22142857142857147</v>
      </c>
      <c r="AH305" s="20">
        <f>Data!AL305-Data!CS305</f>
        <v>94</v>
      </c>
      <c r="AI305" s="20">
        <f>Data!AM305-Data!CT305</f>
        <v>2.4500000000000002</v>
      </c>
      <c r="AJ305" s="20">
        <f>Data!AN305-Data!CU305</f>
        <v>1.95</v>
      </c>
      <c r="AK305" s="20">
        <f>Data!AO305-Data!CV305</f>
        <v>-102</v>
      </c>
      <c r="AL305" s="20">
        <f>Data!AP305-Data!CW305</f>
        <v>-98</v>
      </c>
      <c r="AM305" s="20">
        <f>Data!AQ305-Data!CX305</f>
        <v>-102</v>
      </c>
      <c r="AN305" s="20">
        <f>Data!AR305-Data!CY305</f>
        <v>2.1000000000000019E-2</v>
      </c>
      <c r="AO305" s="20">
        <f>Data!AS305-Data!CZ305</f>
        <v>9</v>
      </c>
      <c r="AP305" s="20">
        <f>Data!AT305-Data!DA305</f>
        <v>17</v>
      </c>
      <c r="AQ305" s="20">
        <f>Data!AU305-Data!DB305</f>
        <v>1.0000000000000009E-2</v>
      </c>
      <c r="AR305" s="20">
        <f>Data!AV305-Data!DC305</f>
        <v>-53</v>
      </c>
      <c r="AS305" s="20">
        <f>Data!AW305-Data!DD305</f>
        <v>-68</v>
      </c>
      <c r="AT305" s="20">
        <f>Data!AX305-Data!DE305</f>
        <v>-2.300000000000002E-2</v>
      </c>
      <c r="AU305" s="20">
        <f>Data!AY305-Data!DF305</f>
        <v>-50</v>
      </c>
      <c r="AV305" s="20">
        <f>Data!AZ305-Data!DG305</f>
        <v>-3.5714285714285712</v>
      </c>
      <c r="AW305" s="20">
        <f>Data!BA305-Data!DH305</f>
        <v>-39</v>
      </c>
      <c r="AX305" s="20">
        <f>Data!BB305-Data!DI305</f>
        <v>-2.7857142857142847</v>
      </c>
      <c r="AY305" s="20">
        <f>Data!BC305-Data!DJ305</f>
        <v>-5</v>
      </c>
      <c r="AZ305" s="20">
        <f>Data!BD305-Data!DK305</f>
        <v>-17</v>
      </c>
      <c r="BA305" s="20">
        <f>Data!BE305-Data!DL305</f>
        <v>2</v>
      </c>
      <c r="BB305" s="20">
        <f>Data!BF305-Data!DM305</f>
        <v>-15</v>
      </c>
      <c r="BC305" s="20">
        <f>Data!BG305-Data!DN305</f>
        <v>-9</v>
      </c>
      <c r="BD305" s="20">
        <f>Data!BH305-Data!DO305</f>
        <v>-7.2999999999999972</v>
      </c>
      <c r="BE305" s="20">
        <f>Data!BI305-Data!DP305</f>
        <v>-7</v>
      </c>
      <c r="BF305" s="20">
        <f>Data!BJ305-Data!DQ305</f>
        <v>-0.28600000000000003</v>
      </c>
      <c r="BG305" s="20">
        <f>Data!BK305-Data!DR305</f>
        <v>4.1000000000000036E-2</v>
      </c>
      <c r="BH305" s="20">
        <f>Data!BL305-Data!DS305</f>
        <v>-1.0709999999999997</v>
      </c>
      <c r="BI305" s="20">
        <f>Data!BM305-Data!DT305</f>
        <v>-5.6999999999999995E-2</v>
      </c>
      <c r="BJ305" s="20">
        <f>Data!BN305-Data!DU305</f>
        <v>1.1999999999999993</v>
      </c>
      <c r="BK305" s="20">
        <f>Data!BO305-Data!DV305</f>
        <v>-4.8999999999999986</v>
      </c>
      <c r="BL305" s="20">
        <f>Data!BP305-Data!DW305</f>
        <v>0.20000000000000018</v>
      </c>
      <c r="BM305" s="20">
        <f>Data!BQ305-Data!DX305</f>
        <v>-1.2142857142857144</v>
      </c>
      <c r="BN305" s="20">
        <f>Data!BR305-Data!DY305</f>
        <v>-0.60000000000000142</v>
      </c>
      <c r="BO305" s="20">
        <f>Data!BS305-Data!DZ305</f>
        <v>-126</v>
      </c>
      <c r="BP305" s="20">
        <f>Data!BT305-Data!EA305</f>
        <v>7.5000000000000011E-2</v>
      </c>
      <c r="BQ305" s="20">
        <f>Data!BU305-Data!EB305</f>
        <v>0</v>
      </c>
      <c r="BR305" s="20">
        <f>Data!BV305-Data!EC305</f>
        <v>-42</v>
      </c>
      <c r="BS305" s="20">
        <f>Data!BW305-Data!ED305</f>
        <v>-15</v>
      </c>
      <c r="BT305" s="20">
        <f>Data!BX305-Data!EE305</f>
        <v>-102</v>
      </c>
      <c r="BU305" s="20">
        <f>Data!BY305-Data!EF305</f>
        <v>33</v>
      </c>
      <c r="BV305" s="20">
        <f>Data!BZ305-Data!EG305</f>
        <v>-14</v>
      </c>
      <c r="BW305" s="20">
        <f>Data!CA305-Data!EH305</f>
        <v>-20.100000000000023</v>
      </c>
      <c r="BX305" s="20">
        <f>Data!CB305-Data!EI305</f>
        <v>-124</v>
      </c>
      <c r="BY305" s="20">
        <f>Data!CC305-Data!EJ305</f>
        <v>-10</v>
      </c>
      <c r="BZ305" s="20">
        <f>Data!EK305</f>
        <v>10755.080000000002</v>
      </c>
      <c r="CA305" s="20">
        <f>Data!EL305</f>
        <v>10637.04</v>
      </c>
      <c r="CB305" s="20">
        <f>Data!EM305</f>
        <v>82.492428571428576</v>
      </c>
      <c r="CC305" s="20">
        <f>Data!EN305</f>
        <v>71.464285714285722</v>
      </c>
      <c r="CD305" s="20">
        <f>Data!EO305</f>
        <v>12.458399999999999</v>
      </c>
      <c r="CE305" s="20">
        <f>Data!EP305</f>
        <v>174.636</v>
      </c>
      <c r="CF305" s="50">
        <f>IF(ISBLANK(Data!EQ305), "", Data!EQ305)</f>
        <v>78</v>
      </c>
      <c r="CG305" s="50">
        <f>IF(ISBLANK(Data!ER305), "", Data!ER305)</f>
        <v>61</v>
      </c>
      <c r="CH305" s="61" t="str">
        <f>IF(ISBLANK(Data!ES305), "", Data!ES305)</f>
        <v>Green Bay</v>
      </c>
      <c r="CI305" s="61">
        <f>IF(ISBLANK(Data!ET305), "", Data!ET305)</f>
        <v>139</v>
      </c>
    </row>
    <row r="306" spans="1:87" x14ac:dyDescent="0.45">
      <c r="A306" s="50">
        <f>IF(ISBLANK(Data!A306), "", Data!A306)</f>
        <v>45291</v>
      </c>
      <c r="B306" s="50" t="str">
        <f>IF(ISBLANK(Data!B306), "", Data!B306)</f>
        <v>Oklahoma</v>
      </c>
      <c r="C306" s="50">
        <f>IF(ISBLANK(Data!C306), "", Data!C306)</f>
        <v>221</v>
      </c>
      <c r="D306" s="50" t="str">
        <f>IF(ISBLANK(Data!D306), "", Data!D306)</f>
        <v>Monmouth</v>
      </c>
      <c r="E306" s="50">
        <f>IF(ISBLANK(Data!E306), "", Data!E306)</f>
        <v>181</v>
      </c>
      <c r="F306" s="50" t="str">
        <f>IF(ISBLANK(Data!F306), "", Data!F306)</f>
        <v>N</v>
      </c>
      <c r="G306" s="50" t="str">
        <f>IF(ISBLANK(Data!G306), "", Data!G306)</f>
        <v>Oklahoma</v>
      </c>
      <c r="H306" s="50" t="str">
        <f>IF(ISBLANK(Data!H306), "", Data!H306)</f>
        <v>Monmouth</v>
      </c>
      <c r="I306" s="50" t="str">
        <f>IF(ISBLANK(Data!I306), "", Data!I306)</f>
        <v>Oklahoma</v>
      </c>
      <c r="J306" s="50" t="str">
        <f>IF(ISBLANK(Data!J306), "", Data!J306)</f>
        <v>Monmouth</v>
      </c>
      <c r="K306" s="50" t="str">
        <f>IF(ISBLANK(Data!K306), "", Data!K306)</f>
        <v>Oklahoma</v>
      </c>
      <c r="L306" s="50" t="str">
        <f>IF(ISBLANK(Data!L306), "", Data!L306)</f>
        <v>Monmouth</v>
      </c>
      <c r="M306" s="50" t="str">
        <f>IF(ISBLANK(Data!M306), "", Data!M306)</f>
        <v>Oklahoma</v>
      </c>
      <c r="N306" s="50" t="str">
        <f>IF(ISBLANK(Data!N306), "", Data!N306)</f>
        <v>Monmouth</v>
      </c>
      <c r="O306" s="50" t="str">
        <f>IF(ISBLANK(Data!O306), "", Data!O306)</f>
        <v>Oklahoma</v>
      </c>
      <c r="P306" s="50" t="str">
        <f>IF(ISBLANK(Data!P306), "", Data!P306)</f>
        <v>Monmouth</v>
      </c>
      <c r="Q306" s="50" t="str">
        <f>IF(ISBLANK(Data!Q306), "", Data!Q306)</f>
        <v>Oklahoma</v>
      </c>
      <c r="R306" s="50" t="str">
        <f>IF(ISBLANK(Data!R306), "", Data!R306)</f>
        <v>Monmouth</v>
      </c>
      <c r="S306" s="20">
        <f>Data!W306-Data!CD306</f>
        <v>0.33333333333333293</v>
      </c>
      <c r="T306" s="20">
        <f>Data!X306-Data!CE306</f>
        <v>24.189999999999998</v>
      </c>
      <c r="U306" s="20">
        <f>Data!Y306-Data!CF306</f>
        <v>9.7000000000000028</v>
      </c>
      <c r="V306" s="20">
        <f>Data!Z306-Data!CG306</f>
        <v>-14.5</v>
      </c>
      <c r="W306" s="20">
        <f>Data!AA306-Data!CH306</f>
        <v>0.70000000000000284</v>
      </c>
      <c r="X306" s="20">
        <f>Data!AB306-Data!CI306</f>
        <v>-0.10700000000000001</v>
      </c>
      <c r="Y306" s="20">
        <f>Data!AC306-Data!CJ306</f>
        <v>-4.3800000000000008</v>
      </c>
      <c r="Z306" s="20">
        <f>Data!AD306-Data!CK306</f>
        <v>-2.5</v>
      </c>
      <c r="AA306" s="20">
        <f>Data!AE306-Data!CL306</f>
        <v>1.8999999999999915</v>
      </c>
      <c r="AB306" s="20">
        <f>Data!AF306-Data!CM306</f>
        <v>-4.3800000000000008</v>
      </c>
      <c r="AC306" s="20">
        <f>Data!AG306-Data!CN306</f>
        <v>7.2000000000000028</v>
      </c>
      <c r="AD306" s="20">
        <f>Data!AH306-Data!CO306</f>
        <v>-12.700000000000003</v>
      </c>
      <c r="AE306" s="20">
        <f>Data!AI306-Data!CP306</f>
        <v>0.45619999999999994</v>
      </c>
      <c r="AF306" s="20">
        <f>Data!AJ306-Data!CQ306</f>
        <v>4.0999999999999996</v>
      </c>
      <c r="AG306" s="20">
        <f>Data!AK306-Data!CR306</f>
        <v>0.34166666666666667</v>
      </c>
      <c r="AH306" s="20">
        <f>Data!AL306-Data!CS306</f>
        <v>220</v>
      </c>
      <c r="AI306" s="20">
        <f>Data!AM306-Data!CT306</f>
        <v>19.27</v>
      </c>
      <c r="AJ306" s="20">
        <f>Data!AN306-Data!CU306</f>
        <v>-1.3900000000000001</v>
      </c>
      <c r="AK306" s="20">
        <f>Data!AO306-Data!CV306</f>
        <v>129</v>
      </c>
      <c r="AL306" s="20">
        <f>Data!AP306-Data!CW306</f>
        <v>-119</v>
      </c>
      <c r="AM306" s="20">
        <f>Data!AQ306-Data!CX306</f>
        <v>12</v>
      </c>
      <c r="AN306" s="20">
        <f>Data!AR306-Data!CY306</f>
        <v>6.4000000000000001E-2</v>
      </c>
      <c r="AO306" s="20">
        <f>Data!AS306-Data!CZ306</f>
        <v>-3</v>
      </c>
      <c r="AP306" s="20">
        <f>Data!AT306-Data!DA306</f>
        <v>18</v>
      </c>
      <c r="AQ306" s="20">
        <f>Data!AU306-Data!DB306</f>
        <v>-3.8000000000000034E-2</v>
      </c>
      <c r="AR306" s="20">
        <f>Data!AV306-Data!DC306</f>
        <v>30</v>
      </c>
      <c r="AS306" s="20">
        <f>Data!AW306-Data!DD306</f>
        <v>20</v>
      </c>
      <c r="AT306" s="20">
        <f>Data!AX306-Data!DE306</f>
        <v>6.4000000000000057E-2</v>
      </c>
      <c r="AU306" s="20">
        <f>Data!AY306-Data!DF306</f>
        <v>10</v>
      </c>
      <c r="AV306" s="20">
        <f>Data!AZ306-Data!DG306</f>
        <v>0.83333333333333393</v>
      </c>
      <c r="AW306" s="20">
        <f>Data!BA306-Data!DH306</f>
        <v>60</v>
      </c>
      <c r="AX306" s="20">
        <f>Data!BB306-Data!DI306</f>
        <v>5</v>
      </c>
      <c r="AY306" s="20">
        <f>Data!BC306-Data!DJ306</f>
        <v>11</v>
      </c>
      <c r="AZ306" s="20">
        <f>Data!BD306-Data!DK306</f>
        <v>-1</v>
      </c>
      <c r="BA306" s="20">
        <f>Data!BE306-Data!DL306</f>
        <v>15</v>
      </c>
      <c r="BB306" s="20">
        <f>Data!BF306-Data!DM306</f>
        <v>11</v>
      </c>
      <c r="BC306" s="20">
        <f>Data!BG306-Data!DN306</f>
        <v>-30</v>
      </c>
      <c r="BD306" s="20">
        <f>Data!BH306-Data!DO306</f>
        <v>10.700000000000003</v>
      </c>
      <c r="BE306" s="20">
        <f>Data!BI306-Data!DP306</f>
        <v>-9.9170000000000016</v>
      </c>
      <c r="BF306" s="20">
        <f>Data!BJ306-Data!DQ306</f>
        <v>20.665999999999997</v>
      </c>
      <c r="BG306" s="20">
        <f>Data!BK306-Data!DR306</f>
        <v>-4.0000000000000036E-3</v>
      </c>
      <c r="BH306" s="20">
        <f>Data!BL306-Data!DS306</f>
        <v>0.91699999999999982</v>
      </c>
      <c r="BI306" s="20">
        <f>Data!BM306-Data!DT306</f>
        <v>-4.9000000000000044E-2</v>
      </c>
      <c r="BJ306" s="20">
        <f>Data!BN306-Data!DU306</f>
        <v>1.5</v>
      </c>
      <c r="BK306" s="20">
        <f>Data!BO306-Data!DV306</f>
        <v>1.6000000000000014</v>
      </c>
      <c r="BL306" s="20">
        <f>Data!BP306-Data!DW306</f>
        <v>1.2999999999999998</v>
      </c>
      <c r="BM306" s="20">
        <f>Data!BQ306-Data!DX306</f>
        <v>-8.3333333333333037E-2</v>
      </c>
      <c r="BN306" s="20">
        <f>Data!BR306-Data!DY306</f>
        <v>-2.5000000000000018</v>
      </c>
      <c r="BO306" s="20">
        <f>Data!BS306-Data!DZ306</f>
        <v>-83</v>
      </c>
      <c r="BP306" s="20">
        <f>Data!BT306-Data!EA306</f>
        <v>5.4999999999999938E-2</v>
      </c>
      <c r="BQ306" s="20">
        <f>Data!BU306-Data!EB306</f>
        <v>-4</v>
      </c>
      <c r="BR306" s="20">
        <f>Data!BV306-Data!EC306</f>
        <v>-146</v>
      </c>
      <c r="BS306" s="20">
        <f>Data!BW306-Data!ED306</f>
        <v>-164</v>
      </c>
      <c r="BT306" s="20">
        <f>Data!BX306-Data!EE306</f>
        <v>-136</v>
      </c>
      <c r="BU306" s="20">
        <f>Data!BY306-Data!EF306</f>
        <v>-213</v>
      </c>
      <c r="BV306" s="20">
        <f>Data!BZ306-Data!EG306</f>
        <v>-209</v>
      </c>
      <c r="BW306" s="20">
        <f>Data!CA306-Data!EH306</f>
        <v>-135.10000000000002</v>
      </c>
      <c r="BX306" s="20">
        <f>Data!CB306-Data!EI306</f>
        <v>-83</v>
      </c>
      <c r="BY306" s="20">
        <f>Data!CC306-Data!EJ306</f>
        <v>-121</v>
      </c>
      <c r="BZ306" s="20">
        <f>Data!EK306</f>
        <v>12039.06</v>
      </c>
      <c r="CA306" s="20">
        <f>Data!EL306</f>
        <v>9512</v>
      </c>
      <c r="CB306" s="20">
        <f>Data!EM306</f>
        <v>102.6875</v>
      </c>
      <c r="CC306" s="20">
        <f>Data!EN306</f>
        <v>94.553000000000011</v>
      </c>
      <c r="CD306" s="20">
        <f>Data!EO306</f>
        <v>10.569999999999999</v>
      </c>
      <c r="CE306" s="20">
        <f>Data!EP306</f>
        <v>161.20400000000001</v>
      </c>
      <c r="CF306" s="50">
        <f>IF(ISBLANK(Data!EQ306), "", Data!EQ306)</f>
        <v>72</v>
      </c>
      <c r="CG306" s="50">
        <f>IF(ISBLANK(Data!ER306), "", Data!ER306)</f>
        <v>56</v>
      </c>
      <c r="CH306" s="61" t="str">
        <f>IF(ISBLANK(Data!ES306), "", Data!ES306)</f>
        <v>Oklahoma</v>
      </c>
      <c r="CI306" s="61">
        <f>IF(ISBLANK(Data!ET306), "", Data!ET306)</f>
        <v>128</v>
      </c>
    </row>
    <row r="307" spans="1:87" x14ac:dyDescent="0.45">
      <c r="A307" s="50">
        <f>IF(ISBLANK(Data!A307), "", Data!A307)</f>
        <v>45291</v>
      </c>
      <c r="B307" s="50" t="str">
        <f>IF(ISBLANK(Data!B307), "", Data!B307)</f>
        <v>Youngstown St.</v>
      </c>
      <c r="C307" s="50">
        <f>IF(ISBLANK(Data!C307), "", Data!C307)</f>
        <v>362</v>
      </c>
      <c r="D307" s="50" t="str">
        <f>IF(ISBLANK(Data!D307), "", Data!D307)</f>
        <v>Oakland</v>
      </c>
      <c r="E307" s="50">
        <f>IF(ISBLANK(Data!E307), "", Data!E307)</f>
        <v>218</v>
      </c>
      <c r="F307" s="50" t="str">
        <f>IF(ISBLANK(Data!F307), "", Data!F307)</f>
        <v>N</v>
      </c>
      <c r="G307" s="50" t="str">
        <f>IF(ISBLANK(Data!G307), "", Data!G307)</f>
        <v>Youngstown St.</v>
      </c>
      <c r="H307" s="50" t="str">
        <f>IF(ISBLANK(Data!H307), "", Data!H307)</f>
        <v>Oakland</v>
      </c>
      <c r="I307" s="50" t="str">
        <f>IF(ISBLANK(Data!I307), "", Data!I307)</f>
        <v>Youngstown St.</v>
      </c>
      <c r="J307" s="50" t="str">
        <f>IF(ISBLANK(Data!J307), "", Data!J307)</f>
        <v>Oakland</v>
      </c>
      <c r="K307" s="50" t="str">
        <f>IF(ISBLANK(Data!K307), "", Data!K307)</f>
        <v>Youngstown State</v>
      </c>
      <c r="L307" s="50" t="str">
        <f>IF(ISBLANK(Data!L307), "", Data!L307)</f>
        <v>Oakland</v>
      </c>
      <c r="M307" s="50" t="str">
        <f>IF(ISBLANK(Data!M307), "", Data!M307)</f>
        <v>Youngs St</v>
      </c>
      <c r="N307" s="50" t="str">
        <f>IF(ISBLANK(Data!N307), "", Data!N307)</f>
        <v>Oakland</v>
      </c>
      <c r="O307" s="50" t="str">
        <f>IF(ISBLANK(Data!O307), "", Data!O307)</f>
        <v>Youngstown St.</v>
      </c>
      <c r="P307" s="50" t="str">
        <f>IF(ISBLANK(Data!P307), "", Data!P307)</f>
        <v>Oakland</v>
      </c>
      <c r="Q307" s="50" t="str">
        <f>IF(ISBLANK(Data!Q307), "", Data!Q307)</f>
        <v>Youngstown State</v>
      </c>
      <c r="R307" s="50" t="str">
        <f>IF(ISBLANK(Data!R307), "", Data!R307)</f>
        <v>Oakland</v>
      </c>
      <c r="S307" s="20">
        <f>Data!W307-Data!CD307</f>
        <v>0.34065934065934006</v>
      </c>
      <c r="T307" s="20">
        <f>Data!X307-Data!CE307</f>
        <v>1.65</v>
      </c>
      <c r="U307" s="20">
        <f>Data!Y307-Data!CF307</f>
        <v>-1.2999999999999972</v>
      </c>
      <c r="V307" s="20">
        <f>Data!Z307-Data!CG307</f>
        <v>-2.9000000000000057</v>
      </c>
      <c r="W307" s="20">
        <f>Data!AA307-Data!CH307</f>
        <v>2.2999999999999972</v>
      </c>
      <c r="X307" s="20">
        <f>Data!AB307-Data!CI307</f>
        <v>0.1</v>
      </c>
      <c r="Y307" s="20">
        <f>Data!AC307-Data!CJ307</f>
        <v>-6.48</v>
      </c>
      <c r="Z307" s="20">
        <f>Data!AD307-Data!CK307</f>
        <v>-2.5999999999999943</v>
      </c>
      <c r="AA307" s="20">
        <f>Data!AE307-Data!CL307</f>
        <v>3.9000000000000057</v>
      </c>
      <c r="AB307" s="20">
        <f>Data!AF307-Data!CM307</f>
        <v>-7.91</v>
      </c>
      <c r="AC307" s="20">
        <f>Data!AG307-Data!CN307</f>
        <v>-3.4000000000000057</v>
      </c>
      <c r="AD307" s="20">
        <f>Data!AH307-Data!CO307</f>
        <v>-1</v>
      </c>
      <c r="AE307" s="20">
        <f>Data!AI307-Data!CP307</f>
        <v>-6.0100000000000042E-2</v>
      </c>
      <c r="AF307" s="20">
        <f>Data!AJ307-Data!CQ307</f>
        <v>2.1999999999999997</v>
      </c>
      <c r="AG307" s="20">
        <f>Data!AK307-Data!CR307</f>
        <v>0.15109890109890109</v>
      </c>
      <c r="AH307" s="20">
        <f>Data!AL307-Data!CS307</f>
        <v>38</v>
      </c>
      <c r="AI307" s="20">
        <f>Data!AM307-Data!CT307</f>
        <v>-1.35</v>
      </c>
      <c r="AJ307" s="20">
        <f>Data!AN307-Data!CU307</f>
        <v>-5.7799999999999994</v>
      </c>
      <c r="AK307" s="20">
        <f>Data!AO307-Data!CV307</f>
        <v>63</v>
      </c>
      <c r="AL307" s="20">
        <f>Data!AP307-Data!CW307</f>
        <v>-148</v>
      </c>
      <c r="AM307" s="20">
        <f>Data!AQ307-Data!CX307</f>
        <v>5</v>
      </c>
      <c r="AN307" s="20">
        <f>Data!AR307-Data!CY307</f>
        <v>2.9000000000000026E-2</v>
      </c>
      <c r="AO307" s="20">
        <f>Data!AS307-Data!CZ307</f>
        <v>9</v>
      </c>
      <c r="AP307" s="20">
        <f>Data!AT307-Data!DA307</f>
        <v>17</v>
      </c>
      <c r="AQ307" s="20">
        <f>Data!AU307-Data!DB307</f>
        <v>1.100000000000001E-2</v>
      </c>
      <c r="AR307" s="20">
        <f>Data!AV307-Data!DC307</f>
        <v>0</v>
      </c>
      <c r="AS307" s="20">
        <f>Data!AW307-Data!DD307</f>
        <v>-7</v>
      </c>
      <c r="AT307" s="20">
        <f>Data!AX307-Data!DE307</f>
        <v>2.300000000000002E-2</v>
      </c>
      <c r="AU307" s="20">
        <f>Data!AY307-Data!DF307</f>
        <v>15</v>
      </c>
      <c r="AV307" s="20">
        <f>Data!AZ307-Data!DG307</f>
        <v>1.9725274725274726</v>
      </c>
      <c r="AW307" s="20">
        <f>Data!BA307-Data!DH307</f>
        <v>71</v>
      </c>
      <c r="AX307" s="20">
        <f>Data!BB307-Data!DI307</f>
        <v>8.0769230769230802</v>
      </c>
      <c r="AY307" s="20">
        <f>Data!BC307-Data!DJ307</f>
        <v>36</v>
      </c>
      <c r="AZ307" s="20">
        <f>Data!BD307-Data!DK307</f>
        <v>-16</v>
      </c>
      <c r="BA307" s="20">
        <f>Data!BE307-Data!DL307</f>
        <v>36</v>
      </c>
      <c r="BB307" s="20">
        <f>Data!BF307-Data!DM307</f>
        <v>-8</v>
      </c>
      <c r="BC307" s="20">
        <f>Data!BG307-Data!DN307</f>
        <v>-28</v>
      </c>
      <c r="BD307" s="20">
        <f>Data!BH307-Data!DO307</f>
        <v>10.299999999999997</v>
      </c>
      <c r="BE307" s="20">
        <f>Data!BI307-Data!DP307</f>
        <v>-5.7199999999999989</v>
      </c>
      <c r="BF307" s="20">
        <f>Data!BJ307-Data!DQ307</f>
        <v>16.044</v>
      </c>
      <c r="BG307" s="20">
        <f>Data!BK307-Data!DR307</f>
        <v>0.29600000000000004</v>
      </c>
      <c r="BH307" s="20">
        <f>Data!BL307-Data!DS307</f>
        <v>0.2580000000000009</v>
      </c>
      <c r="BI307" s="20">
        <f>Data!BM307-Data!DT307</f>
        <v>-7.2999999999999954E-2</v>
      </c>
      <c r="BJ307" s="20">
        <f>Data!BN307-Data!DU307</f>
        <v>3.0999999999999979</v>
      </c>
      <c r="BK307" s="20">
        <f>Data!BO307-Data!DV307</f>
        <v>0.70000000000000107</v>
      </c>
      <c r="BL307" s="20">
        <f>Data!BP307-Data!DW307</f>
        <v>2.9000000000000004</v>
      </c>
      <c r="BM307" s="20">
        <f>Data!BQ307-Data!DX307</f>
        <v>-0.68131868131868156</v>
      </c>
      <c r="BN307" s="20">
        <f>Data!BR307-Data!DY307</f>
        <v>-0.90000000000000213</v>
      </c>
      <c r="BO307" s="20">
        <f>Data!BS307-Data!DZ307</f>
        <v>21</v>
      </c>
      <c r="BP307" s="20">
        <f>Data!BT307-Data!EA307</f>
        <v>-1.3000000000000012E-2</v>
      </c>
      <c r="BQ307" s="20">
        <f>Data!BU307-Data!EB307</f>
        <v>-4</v>
      </c>
      <c r="BR307" s="20">
        <f>Data!BV307-Data!EC307</f>
        <v>-31</v>
      </c>
      <c r="BS307" s="20">
        <f>Data!BW307-Data!ED307</f>
        <v>-99</v>
      </c>
      <c r="BT307" s="20">
        <f>Data!BX307-Data!EE307</f>
        <v>-79</v>
      </c>
      <c r="BU307" s="20">
        <f>Data!BY307-Data!EF307</f>
        <v>-8</v>
      </c>
      <c r="BV307" s="20">
        <f>Data!BZ307-Data!EG307</f>
        <v>-18</v>
      </c>
      <c r="BW307" s="20">
        <f>Data!CA307-Data!EH307</f>
        <v>-29.000000000000014</v>
      </c>
      <c r="BX307" s="20">
        <f>Data!CB307-Data!EI307</f>
        <v>20</v>
      </c>
      <c r="BY307" s="20">
        <f>Data!CC307-Data!EJ307</f>
        <v>-17</v>
      </c>
      <c r="BZ307" s="20">
        <f>Data!EK307</f>
        <v>11045.92</v>
      </c>
      <c r="CA307" s="20">
        <f>Data!EL307</f>
        <v>10875.25</v>
      </c>
      <c r="CB307" s="20">
        <f>Data!EM307</f>
        <v>82.964285714285722</v>
      </c>
      <c r="CC307" s="20">
        <f>Data!EN307</f>
        <v>73.3836923076923</v>
      </c>
      <c r="CD307" s="20">
        <f>Data!EO307</f>
        <v>10.700799999999999</v>
      </c>
      <c r="CE307" s="20">
        <f>Data!EP307</f>
        <v>163.57499999999999</v>
      </c>
      <c r="CF307" s="50">
        <f>IF(ISBLANK(Data!EQ307), "", Data!EQ307)</f>
        <v>81</v>
      </c>
      <c r="CG307" s="50">
        <f>IF(ISBLANK(Data!ER307), "", Data!ER307)</f>
        <v>88</v>
      </c>
      <c r="CH307" s="61" t="str">
        <f>IF(ISBLANK(Data!ES307), "", Data!ES307)</f>
        <v>Oakland</v>
      </c>
      <c r="CI307" s="61">
        <f>IF(ISBLANK(Data!ET307), "", Data!ET307)</f>
        <v>169</v>
      </c>
    </row>
    <row r="308" spans="1:87" x14ac:dyDescent="0.45">
      <c r="A308" s="50">
        <f>IF(ISBLANK(Data!A308), "", Data!A308)</f>
        <v>45291</v>
      </c>
      <c r="B308" s="50" t="str">
        <f>IF(ISBLANK(Data!B308), "", Data!B308)</f>
        <v>Stanford</v>
      </c>
      <c r="C308" s="50">
        <f>IF(ISBLANK(Data!C308), "", Data!C308)</f>
        <v>284</v>
      </c>
      <c r="D308" s="50" t="str">
        <f>IF(ISBLANK(Data!D308), "", Data!D308)</f>
        <v>Arizona</v>
      </c>
      <c r="E308" s="50">
        <f>IF(ISBLANK(Data!E308), "", Data!E308)</f>
        <v>11</v>
      </c>
      <c r="F308" s="50" t="str">
        <f>IF(ISBLANK(Data!F308), "", Data!F308)</f>
        <v>N</v>
      </c>
      <c r="G308" s="50" t="str">
        <f>IF(ISBLANK(Data!G308), "", Data!G308)</f>
        <v>Stanford</v>
      </c>
      <c r="H308" s="50" t="str">
        <f>IF(ISBLANK(Data!H308), "", Data!H308)</f>
        <v>Arizona</v>
      </c>
      <c r="I308" s="50" t="str">
        <f>IF(ISBLANK(Data!I308), "", Data!I308)</f>
        <v>Stanford</v>
      </c>
      <c r="J308" s="50" t="str">
        <f>IF(ISBLANK(Data!J308), "", Data!J308)</f>
        <v>Arizona</v>
      </c>
      <c r="K308" s="50" t="str">
        <f>IF(ISBLANK(Data!K308), "", Data!K308)</f>
        <v>Stanford</v>
      </c>
      <c r="L308" s="50" t="str">
        <f>IF(ISBLANK(Data!L308), "", Data!L308)</f>
        <v>Arizona</v>
      </c>
      <c r="M308" s="50" t="str">
        <f>IF(ISBLANK(Data!M308), "", Data!M308)</f>
        <v>Stanford</v>
      </c>
      <c r="N308" s="50" t="str">
        <f>IF(ISBLANK(Data!N308), "", Data!N308)</f>
        <v>Arizona</v>
      </c>
      <c r="O308" s="50" t="str">
        <f>IF(ISBLANK(Data!O308), "", Data!O308)</f>
        <v>Stanford</v>
      </c>
      <c r="P308" s="50" t="str">
        <f>IF(ISBLANK(Data!P308), "", Data!P308)</f>
        <v>Arizona</v>
      </c>
      <c r="Q308" s="50" t="str">
        <f>IF(ISBLANK(Data!Q308), "", Data!Q308)</f>
        <v>Stanford</v>
      </c>
      <c r="R308" s="50" t="str">
        <f>IF(ISBLANK(Data!R308), "", Data!R308)</f>
        <v>Arizona</v>
      </c>
      <c r="S308" s="20">
        <f>Data!W308-Data!CD308</f>
        <v>-0.37878787878788006</v>
      </c>
      <c r="T308" s="20">
        <f>Data!X308-Data!CE308</f>
        <v>-23.08</v>
      </c>
      <c r="U308" s="20">
        <f>Data!Y308-Data!CF308</f>
        <v>-10.699999999999989</v>
      </c>
      <c r="V308" s="20">
        <f>Data!Z308-Data!CG308</f>
        <v>12.399999999999991</v>
      </c>
      <c r="W308" s="20">
        <f>Data!AA308-Data!CH308</f>
        <v>-5.7999999999999972</v>
      </c>
      <c r="X308" s="20">
        <f>Data!AB308-Data!CI308</f>
        <v>-9.0999999999999998E-2</v>
      </c>
      <c r="Y308" s="20">
        <f>Data!AC308-Data!CJ308</f>
        <v>-9.120000000000001</v>
      </c>
      <c r="Z308" s="20">
        <f>Data!AD308-Data!CK308</f>
        <v>-6.5</v>
      </c>
      <c r="AA308" s="20">
        <f>Data!AE308-Data!CL308</f>
        <v>2.7000000000000028</v>
      </c>
      <c r="AB308" s="20">
        <f>Data!AF308-Data!CM308</f>
        <v>-9.94</v>
      </c>
      <c r="AC308" s="20">
        <f>Data!AG308-Data!CN308</f>
        <v>-10.100000000000009</v>
      </c>
      <c r="AD308" s="20">
        <f>Data!AH308-Data!CO308</f>
        <v>10.899999999999991</v>
      </c>
      <c r="AE308" s="20">
        <f>Data!AI308-Data!CP308</f>
        <v>-0.26470000000000005</v>
      </c>
      <c r="AF308" s="20">
        <f>Data!AJ308-Data!CQ308</f>
        <v>-6.4</v>
      </c>
      <c r="AG308" s="20">
        <f>Data!AK308-Data!CR308</f>
        <v>-0.55909090909090908</v>
      </c>
      <c r="AH308" s="20">
        <f>Data!AL308-Data!CS308</f>
        <v>-210</v>
      </c>
      <c r="AI308" s="20">
        <f>Data!AM308-Data!CT308</f>
        <v>-25.78</v>
      </c>
      <c r="AJ308" s="20">
        <f>Data!AN308-Data!CU308</f>
        <v>-6.9599999999999991</v>
      </c>
      <c r="AK308" s="20">
        <f>Data!AO308-Data!CV308</f>
        <v>-261</v>
      </c>
      <c r="AL308" s="20">
        <f>Data!AP308-Data!CW308</f>
        <v>-32</v>
      </c>
      <c r="AM308" s="20">
        <f>Data!AQ308-Data!CX308</f>
        <v>-129</v>
      </c>
      <c r="AN308" s="20">
        <f>Data!AR308-Data!CY308</f>
        <v>-2.5000000000000022E-2</v>
      </c>
      <c r="AO308" s="20">
        <f>Data!AS308-Data!CZ308</f>
        <v>6</v>
      </c>
      <c r="AP308" s="20">
        <f>Data!AT308-Data!DA308</f>
        <v>31</v>
      </c>
      <c r="AQ308" s="20">
        <f>Data!AU308-Data!DB308</f>
        <v>-2.0000000000000018E-2</v>
      </c>
      <c r="AR308" s="20">
        <f>Data!AV308-Data!DC308</f>
        <v>-105</v>
      </c>
      <c r="AS308" s="20">
        <f>Data!AW308-Data!DD308</f>
        <v>-135</v>
      </c>
      <c r="AT308" s="20">
        <f>Data!AX308-Data!DE308</f>
        <v>-3.0000000000000027E-2</v>
      </c>
      <c r="AU308" s="20">
        <f>Data!AY308-Data!DF308</f>
        <v>-77</v>
      </c>
      <c r="AV308" s="20">
        <f>Data!AZ308-Data!DG308</f>
        <v>-5.7575757575757569</v>
      </c>
      <c r="AW308" s="20">
        <f>Data!BA308-Data!DH308</f>
        <v>-139</v>
      </c>
      <c r="AX308" s="20">
        <f>Data!BB308-Data!DI308</f>
        <v>-8.5454545454545467</v>
      </c>
      <c r="AY308" s="20">
        <f>Data!BC308-Data!DJ308</f>
        <v>-52</v>
      </c>
      <c r="AZ308" s="20">
        <f>Data!BD308-Data!DK308</f>
        <v>-53</v>
      </c>
      <c r="BA308" s="20">
        <f>Data!BE308-Data!DL308</f>
        <v>-12</v>
      </c>
      <c r="BB308" s="20">
        <f>Data!BF308-Data!DM308</f>
        <v>-15</v>
      </c>
      <c r="BC308" s="20">
        <f>Data!BG308-Data!DN308</f>
        <v>-28</v>
      </c>
      <c r="BD308" s="20">
        <f>Data!BH308-Data!DO308</f>
        <v>-15.299999999999997</v>
      </c>
      <c r="BE308" s="20">
        <f>Data!BI308-Data!DP308</f>
        <v>3.5600000000000023</v>
      </c>
      <c r="BF308" s="20">
        <f>Data!BJ308-Data!DQ308</f>
        <v>-18.818000000000001</v>
      </c>
      <c r="BG308" s="20">
        <f>Data!BK308-Data!DR308</f>
        <v>-0.20100000000000007</v>
      </c>
      <c r="BH308" s="20">
        <f>Data!BL308-Data!DS308</f>
        <v>-0.1899999999999995</v>
      </c>
      <c r="BI308" s="20">
        <f>Data!BM308-Data!DT308</f>
        <v>-0.29799999999999999</v>
      </c>
      <c r="BJ308" s="20">
        <f>Data!BN308-Data!DU308</f>
        <v>4.7000000000000028</v>
      </c>
      <c r="BK308" s="20">
        <f>Data!BO308-Data!DV308</f>
        <v>-9.9</v>
      </c>
      <c r="BL308" s="20">
        <f>Data!BP308-Data!DW308</f>
        <v>-0.80000000000000027</v>
      </c>
      <c r="BM308" s="20">
        <f>Data!BQ308-Data!DX308</f>
        <v>-3.9393939393939386</v>
      </c>
      <c r="BN308" s="20">
        <f>Data!BR308-Data!DY308</f>
        <v>-1</v>
      </c>
      <c r="BO308" s="20">
        <f>Data!BS308-Data!DZ308</f>
        <v>204</v>
      </c>
      <c r="BP308" s="20">
        <f>Data!BT308-Data!EA308</f>
        <v>-0.16700000000000004</v>
      </c>
      <c r="BQ308" s="20">
        <f>Data!BU308-Data!EB308</f>
        <v>4</v>
      </c>
      <c r="BR308" s="20">
        <f>Data!BV308-Data!EC308</f>
        <v>153</v>
      </c>
      <c r="BS308" s="20">
        <f>Data!BW308-Data!ED308</f>
        <v>158</v>
      </c>
      <c r="BT308" s="20">
        <f>Data!BX308-Data!EE308</f>
        <v>211</v>
      </c>
      <c r="BU308" s="20">
        <f>Data!BY308-Data!EF308</f>
        <v>79</v>
      </c>
      <c r="BV308" s="20">
        <f>Data!BZ308-Data!EG308</f>
        <v>96</v>
      </c>
      <c r="BW308" s="20">
        <f>Data!CA308-Data!EH308</f>
        <v>114.5</v>
      </c>
      <c r="BX308" s="20">
        <f>Data!CB308-Data!EI308</f>
        <v>207</v>
      </c>
      <c r="BY308" s="20">
        <f>Data!CC308-Data!EJ308</f>
        <v>237</v>
      </c>
      <c r="BZ308" s="20">
        <f>Data!EK308</f>
        <v>9669.2800000000007</v>
      </c>
      <c r="CA308" s="20">
        <f>Data!EL308</f>
        <v>12100.56</v>
      </c>
      <c r="CB308" s="20">
        <f>Data!EM308</f>
        <v>123.02766666666666</v>
      </c>
      <c r="CC308" s="20">
        <f>Data!EN308</f>
        <v>73.979181818181814</v>
      </c>
      <c r="CD308" s="20">
        <f>Data!EO308</f>
        <v>11.692</v>
      </c>
      <c r="CE308" s="20">
        <f>Data!EP308</f>
        <v>143.41999999999999</v>
      </c>
      <c r="CF308" s="50">
        <f>IF(ISBLANK(Data!EQ308), "", Data!EQ308)</f>
        <v>100</v>
      </c>
      <c r="CG308" s="50">
        <f>IF(ISBLANK(Data!ER308), "", Data!ER308)</f>
        <v>82</v>
      </c>
      <c r="CH308" s="61" t="str">
        <f>IF(ISBLANK(Data!ES308), "", Data!ES308)</f>
        <v>Stanford</v>
      </c>
      <c r="CI308" s="61">
        <f>IF(ISBLANK(Data!ET308), "", Data!ET308)</f>
        <v>182</v>
      </c>
    </row>
    <row r="309" spans="1:87" x14ac:dyDescent="0.45">
      <c r="A309" s="50">
        <f>IF(ISBLANK(Data!A309), "", Data!A309)</f>
        <v>45291</v>
      </c>
      <c r="B309" s="50" t="str">
        <f>IF(ISBLANK(Data!B309), "", Data!B309)</f>
        <v>Mississippi</v>
      </c>
      <c r="C309" s="50">
        <f>IF(ISBLANK(Data!C309), "", Data!C309)</f>
        <v>176</v>
      </c>
      <c r="D309" s="50" t="str">
        <f>IF(ISBLANK(Data!D309), "", Data!D309)</f>
        <v>Bryant</v>
      </c>
      <c r="E309" s="50">
        <f>IF(ISBLANK(Data!E309), "", Data!E309)</f>
        <v>31</v>
      </c>
      <c r="F309" s="50" t="str">
        <f>IF(ISBLANK(Data!F309), "", Data!F309)</f>
        <v>N</v>
      </c>
      <c r="G309" s="50" t="str">
        <f>IF(ISBLANK(Data!G309), "", Data!G309)</f>
        <v>Mississippi</v>
      </c>
      <c r="H309" s="50" t="str">
        <f>IF(ISBLANK(Data!H309), "", Data!H309)</f>
        <v>Bryant</v>
      </c>
      <c r="I309" s="50" t="str">
        <f>IF(ISBLANK(Data!I309), "", Data!I309)</f>
        <v>Mississippi</v>
      </c>
      <c r="J309" s="50" t="str">
        <f>IF(ISBLANK(Data!J309), "", Data!J309)</f>
        <v>Bryant</v>
      </c>
      <c r="K309" s="50" t="str">
        <f>IF(ISBLANK(Data!K309), "", Data!K309)</f>
        <v>Mississippi</v>
      </c>
      <c r="L309" s="50" t="str">
        <f>IF(ISBLANK(Data!L309), "", Data!L309)</f>
        <v>Bryant</v>
      </c>
      <c r="M309" s="50" t="str">
        <f>IF(ISBLANK(Data!M309), "", Data!M309)</f>
        <v>Mississippi</v>
      </c>
      <c r="N309" s="50" t="str">
        <f>IF(ISBLANK(Data!N309), "", Data!N309)</f>
        <v>Bryant</v>
      </c>
      <c r="O309" s="50" t="str">
        <f>IF(ISBLANK(Data!O309), "", Data!O309)</f>
        <v>Ole Miss</v>
      </c>
      <c r="P309" s="50" t="str">
        <f>IF(ISBLANK(Data!P309), "", Data!P309)</f>
        <v>Bryant</v>
      </c>
      <c r="Q309" s="50" t="str">
        <f>IF(ISBLANK(Data!Q309), "", Data!Q309)</f>
        <v>Ole Miss</v>
      </c>
      <c r="R309" s="50" t="str">
        <f>IF(ISBLANK(Data!R309), "", Data!R309)</f>
        <v>Bryant</v>
      </c>
      <c r="S309" s="20">
        <f>Data!W309-Data!CD309</f>
        <v>0.42857142857142905</v>
      </c>
      <c r="T309" s="20">
        <f>Data!X309-Data!CE309</f>
        <v>11.389999999999999</v>
      </c>
      <c r="U309" s="20">
        <f>Data!Y309-Data!CF309</f>
        <v>11</v>
      </c>
      <c r="V309" s="20">
        <f>Data!Z309-Data!CG309</f>
        <v>-0.40000000000000568</v>
      </c>
      <c r="W309" s="20">
        <f>Data!AA309-Data!CH309</f>
        <v>-8.5999999999999943</v>
      </c>
      <c r="X309" s="20">
        <f>Data!AB309-Data!CI309</f>
        <v>4.1000000000000009E-2</v>
      </c>
      <c r="Y309" s="20">
        <f>Data!AC309-Data!CJ309</f>
        <v>-4.26</v>
      </c>
      <c r="Z309" s="20">
        <f>Data!AD309-Data!CK309</f>
        <v>-1.2000000000000028</v>
      </c>
      <c r="AA309" s="20">
        <f>Data!AE309-Data!CL309</f>
        <v>3.1000000000000085</v>
      </c>
      <c r="AB309" s="20">
        <f>Data!AF309-Data!CM309</f>
        <v>-4.26</v>
      </c>
      <c r="AC309" s="20">
        <f>Data!AG309-Data!CN309</f>
        <v>11.799999999999997</v>
      </c>
      <c r="AD309" s="20">
        <f>Data!AH309-Data!CO309</f>
        <v>0.20000000000000284</v>
      </c>
      <c r="AE309" s="20">
        <f>Data!AI309-Data!CP309</f>
        <v>0.28390000000000004</v>
      </c>
      <c r="AF309" s="20">
        <f>Data!AJ309-Data!CQ309</f>
        <v>5</v>
      </c>
      <c r="AG309" s="20">
        <f>Data!AK309-Data!CR309</f>
        <v>0.38214285714285712</v>
      </c>
      <c r="AH309" s="20">
        <f>Data!AL309-Data!CS309</f>
        <v>210</v>
      </c>
      <c r="AI309" s="20">
        <f>Data!AM309-Data!CT309</f>
        <v>11.370000000000001</v>
      </c>
      <c r="AJ309" s="20">
        <f>Data!AN309-Data!CU309</f>
        <v>-0.55000000000000004</v>
      </c>
      <c r="AK309" s="20">
        <f>Data!AO309-Data!CV309</f>
        <v>-204</v>
      </c>
      <c r="AL309" s="20">
        <f>Data!AP309-Data!CW309</f>
        <v>-252</v>
      </c>
      <c r="AM309" s="20">
        <f>Data!AQ309-Data!CX309</f>
        <v>-200</v>
      </c>
      <c r="AN309" s="20">
        <f>Data!AR309-Data!CY309</f>
        <v>4.0000000000000036E-3</v>
      </c>
      <c r="AO309" s="20">
        <f>Data!AS309-Data!CZ309</f>
        <v>-43</v>
      </c>
      <c r="AP309" s="20">
        <f>Data!AT309-Data!DA309</f>
        <v>-146</v>
      </c>
      <c r="AQ309" s="20">
        <f>Data!AU309-Data!DB309</f>
        <v>4.3999999999999984E-2</v>
      </c>
      <c r="AR309" s="20">
        <f>Data!AV309-Data!DC309</f>
        <v>15</v>
      </c>
      <c r="AS309" s="20">
        <f>Data!AW309-Data!DD309</f>
        <v>-7</v>
      </c>
      <c r="AT309" s="20">
        <f>Data!AX309-Data!DE309</f>
        <v>7.999999999999996E-2</v>
      </c>
      <c r="AU309" s="20">
        <f>Data!AY309-Data!DF309</f>
        <v>16</v>
      </c>
      <c r="AV309" s="20">
        <f>Data!AZ309-Data!DG309</f>
        <v>2.5595238095238093</v>
      </c>
      <c r="AW309" s="20">
        <f>Data!BA309-Data!DH309</f>
        <v>-108</v>
      </c>
      <c r="AX309" s="20">
        <f>Data!BB309-Data!DI309</f>
        <v>-2.7380952380952337</v>
      </c>
      <c r="AY309" s="20">
        <f>Data!BC309-Data!DJ309</f>
        <v>-20</v>
      </c>
      <c r="AZ309" s="20">
        <f>Data!BD309-Data!DK309</f>
        <v>9</v>
      </c>
      <c r="BA309" s="20">
        <f>Data!BE309-Data!DL309</f>
        <v>-18</v>
      </c>
      <c r="BB309" s="20">
        <f>Data!BF309-Data!DM309</f>
        <v>-45</v>
      </c>
      <c r="BC309" s="20">
        <f>Data!BG309-Data!DN309</f>
        <v>-71</v>
      </c>
      <c r="BD309" s="20">
        <f>Data!BH309-Data!DO309</f>
        <v>-3.6999999999999886</v>
      </c>
      <c r="BE309" s="20">
        <f>Data!BI309-Data!DP309</f>
        <v>-8.4399999999999977</v>
      </c>
      <c r="BF309" s="20">
        <f>Data!BJ309-Data!DQ309</f>
        <v>4.7140000000000004</v>
      </c>
      <c r="BG309" s="20">
        <f>Data!BK309-Data!DR309</f>
        <v>0.28499999999999992</v>
      </c>
      <c r="BH309" s="20">
        <f>Data!BL309-Data!DS309</f>
        <v>-1.7029999999999994</v>
      </c>
      <c r="BI309" s="20">
        <f>Data!BM309-Data!DT309</f>
        <v>0.27900000000000003</v>
      </c>
      <c r="BJ309" s="20">
        <f>Data!BN309-Data!DU309</f>
        <v>-7.6999999999999993</v>
      </c>
      <c r="BK309" s="20">
        <f>Data!BO309-Data!DV309</f>
        <v>2.3999999999999986</v>
      </c>
      <c r="BL309" s="20">
        <f>Data!BP309-Data!DW309</f>
        <v>-0.40000000000000036</v>
      </c>
      <c r="BM309" s="20">
        <f>Data!BQ309-Data!DX309</f>
        <v>1.9523809523809517</v>
      </c>
      <c r="BN309" s="20">
        <f>Data!BR309-Data!DY309</f>
        <v>-2.9000000000000021</v>
      </c>
      <c r="BO309" s="20">
        <f>Data!BS309-Data!DZ309</f>
        <v>-138</v>
      </c>
      <c r="BP309" s="20">
        <f>Data!BT309-Data!EA309</f>
        <v>0.11299999999999999</v>
      </c>
      <c r="BQ309" s="20">
        <f>Data!BU309-Data!EB309</f>
        <v>-3</v>
      </c>
      <c r="BR309" s="20">
        <f>Data!BV309-Data!EC309</f>
        <v>-115</v>
      </c>
      <c r="BS309" s="20">
        <f>Data!BW309-Data!ED309</f>
        <v>-127</v>
      </c>
      <c r="BT309" s="20">
        <f>Data!BX309-Data!EE309</f>
        <v>-143</v>
      </c>
      <c r="BU309" s="20">
        <f>Data!BY309-Data!EF309</f>
        <v>-89</v>
      </c>
      <c r="BV309" s="20">
        <f>Data!BZ309-Data!EG309</f>
        <v>-101</v>
      </c>
      <c r="BW309" s="20">
        <f>Data!CA309-Data!EH309</f>
        <v>-102.69999999999999</v>
      </c>
      <c r="BX309" s="20">
        <f>Data!CB309-Data!EI309</f>
        <v>-137</v>
      </c>
      <c r="BY309" s="20">
        <f>Data!CC309-Data!EJ309</f>
        <v>-45</v>
      </c>
      <c r="BZ309" s="20">
        <f>Data!EK309</f>
        <v>11204.7</v>
      </c>
      <c r="CA309" s="20">
        <f>Data!EL309</f>
        <v>10049.5</v>
      </c>
      <c r="CB309" s="20">
        <f>Data!EM309</f>
        <v>76.348785714285711</v>
      </c>
      <c r="CC309" s="20">
        <f>Data!EN309</f>
        <v>112.62166666666666</v>
      </c>
      <c r="CD309" s="20">
        <f>Data!EO309</f>
        <v>9.6432000000000002</v>
      </c>
      <c r="CE309" s="20">
        <f>Data!EP309</f>
        <v>181.792</v>
      </c>
      <c r="CF309" s="50">
        <f>IF(ISBLANK(Data!EQ309), "", Data!EQ309)</f>
        <v>95</v>
      </c>
      <c r="CG309" s="50">
        <f>IF(ISBLANK(Data!ER309), "", Data!ER309)</f>
        <v>78</v>
      </c>
      <c r="CH309" s="61" t="str">
        <f>IF(ISBLANK(Data!ES309), "", Data!ES309)</f>
        <v>Mississippi</v>
      </c>
      <c r="CI309" s="61">
        <f>IF(ISBLANK(Data!ET309), "", Data!ET309)</f>
        <v>173</v>
      </c>
    </row>
    <row r="310" spans="1:87" x14ac:dyDescent="0.45">
      <c r="A310" s="50">
        <f>IF(ISBLANK(Data!A310), "", Data!A310)</f>
        <v>45291</v>
      </c>
      <c r="B310" s="50" t="str">
        <f>IF(ISBLANK(Data!B310), "", Data!B310)</f>
        <v>Utah</v>
      </c>
      <c r="C310" s="50">
        <f>IF(ISBLANK(Data!C310), "", Data!C310)</f>
        <v>329</v>
      </c>
      <c r="D310" s="50" t="str">
        <f>IF(ISBLANK(Data!D310), "", Data!D310)</f>
        <v>Washington</v>
      </c>
      <c r="E310" s="50">
        <f>IF(ISBLANK(Data!E310), "", Data!E310)</f>
        <v>345</v>
      </c>
      <c r="F310" s="50" t="str">
        <f>IF(ISBLANK(Data!F310), "", Data!F310)</f>
        <v>N</v>
      </c>
      <c r="G310" s="50" t="str">
        <f>IF(ISBLANK(Data!G310), "", Data!G310)</f>
        <v>Utah</v>
      </c>
      <c r="H310" s="50" t="str">
        <f>IF(ISBLANK(Data!H310), "", Data!H310)</f>
        <v>Washington</v>
      </c>
      <c r="I310" s="50" t="str">
        <f>IF(ISBLANK(Data!I310), "", Data!I310)</f>
        <v>Utah</v>
      </c>
      <c r="J310" s="50" t="str">
        <f>IF(ISBLANK(Data!J310), "", Data!J310)</f>
        <v>Washington</v>
      </c>
      <c r="K310" s="50" t="str">
        <f>IF(ISBLANK(Data!K310), "", Data!K310)</f>
        <v>Utah</v>
      </c>
      <c r="L310" s="50" t="str">
        <f>IF(ISBLANK(Data!L310), "", Data!L310)</f>
        <v>Washington</v>
      </c>
      <c r="M310" s="50" t="str">
        <f>IF(ISBLANK(Data!M310), "", Data!M310)</f>
        <v>Utah</v>
      </c>
      <c r="N310" s="50" t="str">
        <f>IF(ISBLANK(Data!N310), "", Data!N310)</f>
        <v>Washington</v>
      </c>
      <c r="O310" s="50" t="str">
        <f>IF(ISBLANK(Data!O310), "", Data!O310)</f>
        <v>Utah</v>
      </c>
      <c r="P310" s="50" t="str">
        <f>IF(ISBLANK(Data!P310), "", Data!P310)</f>
        <v>Washington</v>
      </c>
      <c r="Q310" s="50" t="str">
        <f>IF(ISBLANK(Data!Q310), "", Data!Q310)</f>
        <v>Utah</v>
      </c>
      <c r="R310" s="50" t="str">
        <f>IF(ISBLANK(Data!R310), "", Data!R310)</f>
        <v>Washington</v>
      </c>
      <c r="S310" s="20">
        <f>Data!W310-Data!CD310</f>
        <v>0.16666666666666707</v>
      </c>
      <c r="T310" s="20">
        <f>Data!X310-Data!CE310</f>
        <v>5.8100000000000005</v>
      </c>
      <c r="U310" s="20">
        <f>Data!Y310-Data!CF310</f>
        <v>4.2999999999999972</v>
      </c>
      <c r="V310" s="20">
        <f>Data!Z310-Data!CG310</f>
        <v>-1.6000000000000085</v>
      </c>
      <c r="W310" s="20">
        <f>Data!AA310-Data!CH310</f>
        <v>-0.79999999999999716</v>
      </c>
      <c r="X310" s="20">
        <f>Data!AB310-Data!CI310</f>
        <v>8.299999999999999E-2</v>
      </c>
      <c r="Y310" s="20">
        <f>Data!AC310-Data!CJ310</f>
        <v>-1.4200000000000008</v>
      </c>
      <c r="Z310" s="20">
        <f>Data!AD310-Data!CK310</f>
        <v>-1.2999999999999972</v>
      </c>
      <c r="AA310" s="20">
        <f>Data!AE310-Data!CL310</f>
        <v>0.10000000000000853</v>
      </c>
      <c r="AB310" s="20">
        <f>Data!AF310-Data!CM310</f>
        <v>0.16000000000000014</v>
      </c>
      <c r="AC310" s="20">
        <f>Data!AG310-Data!CN310</f>
        <v>4.3000000000000114</v>
      </c>
      <c r="AD310" s="20">
        <f>Data!AH310-Data!CO310</f>
        <v>-2.7000000000000028</v>
      </c>
      <c r="AE310" s="20">
        <f>Data!AI310-Data!CP310</f>
        <v>8.3200000000000052E-2</v>
      </c>
      <c r="AF310" s="20">
        <f>Data!AJ310-Data!CQ310</f>
        <v>1.9</v>
      </c>
      <c r="AG310" s="20">
        <f>Data!AK310-Data!CR310</f>
        <v>0.15833333333333333</v>
      </c>
      <c r="AH310" s="20">
        <f>Data!AL310-Data!CS310</f>
        <v>72</v>
      </c>
      <c r="AI310" s="20">
        <f>Data!AM310-Data!CT310</f>
        <v>6.2100000000000009</v>
      </c>
      <c r="AJ310" s="20">
        <f>Data!AN310-Data!CU310</f>
        <v>0.70999999999999908</v>
      </c>
      <c r="AK310" s="20">
        <f>Data!AO310-Data!CV310</f>
        <v>-15</v>
      </c>
      <c r="AL310" s="20">
        <f>Data!AP310-Data!CW310</f>
        <v>-81</v>
      </c>
      <c r="AM310" s="20">
        <f>Data!AQ310-Data!CX310</f>
        <v>-27</v>
      </c>
      <c r="AN310" s="20">
        <f>Data!AR310-Data!CY310</f>
        <v>1.4000000000000012E-2</v>
      </c>
      <c r="AO310" s="20">
        <f>Data!AS310-Data!CZ310</f>
        <v>11</v>
      </c>
      <c r="AP310" s="20">
        <f>Data!AT310-Data!DA310</f>
        <v>1</v>
      </c>
      <c r="AQ310" s="20">
        <f>Data!AU310-Data!DB310</f>
        <v>4.0999999999999981E-2</v>
      </c>
      <c r="AR310" s="20">
        <f>Data!AV310-Data!DC310</f>
        <v>-20</v>
      </c>
      <c r="AS310" s="20">
        <f>Data!AW310-Data!DD310</f>
        <v>-29</v>
      </c>
      <c r="AT310" s="20">
        <f>Data!AX310-Data!DE310</f>
        <v>3.0000000000000027E-3</v>
      </c>
      <c r="AU310" s="20">
        <f>Data!AY310-Data!DF310</f>
        <v>-10</v>
      </c>
      <c r="AV310" s="20">
        <f>Data!AZ310-Data!DG310</f>
        <v>-0.83333333333333215</v>
      </c>
      <c r="AW310" s="20">
        <f>Data!BA310-Data!DH310</f>
        <v>12</v>
      </c>
      <c r="AX310" s="20">
        <f>Data!BB310-Data!DI310</f>
        <v>1</v>
      </c>
      <c r="AY310" s="20">
        <f>Data!BC310-Data!DJ310</f>
        <v>21</v>
      </c>
      <c r="AZ310" s="20">
        <f>Data!BD310-Data!DK310</f>
        <v>16</v>
      </c>
      <c r="BA310" s="20">
        <f>Data!BE310-Data!DL310</f>
        <v>-3</v>
      </c>
      <c r="BB310" s="20">
        <f>Data!BF310-Data!DM310</f>
        <v>-13</v>
      </c>
      <c r="BC310" s="20">
        <f>Data!BG310-Data!DN310</f>
        <v>-57</v>
      </c>
      <c r="BD310" s="20">
        <f>Data!BH310-Data!DO310</f>
        <v>-1.2000000000000028</v>
      </c>
      <c r="BE310" s="20">
        <f>Data!BI310-Data!DP310</f>
        <v>-6.75</v>
      </c>
      <c r="BF310" s="20">
        <f>Data!BJ310-Data!DQ310</f>
        <v>5.5</v>
      </c>
      <c r="BG310" s="20">
        <f>Data!BK310-Data!DR310</f>
        <v>0.26600000000000001</v>
      </c>
      <c r="BH310" s="20">
        <f>Data!BL310-Data!DS310</f>
        <v>-1.0830000000000002</v>
      </c>
      <c r="BI310" s="20">
        <f>Data!BM310-Data!DT310</f>
        <v>0.15499999999999997</v>
      </c>
      <c r="BJ310" s="20">
        <f>Data!BN310-Data!DU310</f>
        <v>0.10000000000000142</v>
      </c>
      <c r="BK310" s="20">
        <f>Data!BO310-Data!DV310</f>
        <v>-2.4000000000000021</v>
      </c>
      <c r="BL310" s="20">
        <f>Data!BP310-Data!DW310</f>
        <v>-0.29999999999999982</v>
      </c>
      <c r="BM310" s="20">
        <f>Data!BQ310-Data!DX310</f>
        <v>1.3333333333333339</v>
      </c>
      <c r="BN310" s="20">
        <f>Data!BR310-Data!DY310</f>
        <v>-4.8000000000000007</v>
      </c>
      <c r="BO310" s="20">
        <f>Data!BS310-Data!DZ310</f>
        <v>-23</v>
      </c>
      <c r="BP310" s="20">
        <f>Data!BT310-Data!EA310</f>
        <v>3.8000000000000034E-2</v>
      </c>
      <c r="BQ310" s="20">
        <f>Data!BU310-Data!EB310</f>
        <v>-1</v>
      </c>
      <c r="BR310" s="20">
        <f>Data!BV310-Data!EC310</f>
        <v>-44</v>
      </c>
      <c r="BS310" s="20">
        <f>Data!BW310-Data!ED310</f>
        <v>-1</v>
      </c>
      <c r="BT310" s="20">
        <f>Data!BX310-Data!EE310</f>
        <v>-52</v>
      </c>
      <c r="BU310" s="20">
        <f>Data!BY310-Data!EF310</f>
        <v>-21</v>
      </c>
      <c r="BV310" s="20">
        <f>Data!BZ310-Data!EG310</f>
        <v>-21</v>
      </c>
      <c r="BW310" s="20">
        <f>Data!CA310-Data!EH310</f>
        <v>-20.499999999999996</v>
      </c>
      <c r="BX310" s="20">
        <f>Data!CB310-Data!EI310</f>
        <v>-25</v>
      </c>
      <c r="BY310" s="20">
        <f>Data!CC310-Data!EJ310</f>
        <v>-11</v>
      </c>
      <c r="BZ310" s="20">
        <f>Data!EK310</f>
        <v>11356.400000000001</v>
      </c>
      <c r="CA310" s="20">
        <f>Data!EL310</f>
        <v>10756.71</v>
      </c>
      <c r="CB310" s="20">
        <f>Data!EM310</f>
        <v>68.541666666666657</v>
      </c>
      <c r="CC310" s="20">
        <f>Data!EN310</f>
        <v>91.969833333333341</v>
      </c>
      <c r="CD310" s="20">
        <f>Data!EO310</f>
        <v>10.649999999999999</v>
      </c>
      <c r="CE310" s="20">
        <f>Data!EP310</f>
        <v>168.98099999999999</v>
      </c>
      <c r="CF310" s="50">
        <f>IF(ISBLANK(Data!EQ310), "", Data!EQ310)</f>
        <v>95</v>
      </c>
      <c r="CG310" s="50">
        <f>IF(ISBLANK(Data!ER310), "", Data!ER310)</f>
        <v>90</v>
      </c>
      <c r="CH310" s="61" t="str">
        <f>IF(ISBLANK(Data!ES310), "", Data!ES310)</f>
        <v>Utah</v>
      </c>
      <c r="CI310" s="61">
        <f>IF(ISBLANK(Data!ET310), "", Data!ET310)</f>
        <v>185</v>
      </c>
    </row>
    <row r="311" spans="1:87" x14ac:dyDescent="0.45">
      <c r="A311" s="50">
        <f>IF(ISBLANK(Data!A311), "", Data!A311)</f>
        <v>45291</v>
      </c>
      <c r="B311" s="50" t="str">
        <f>IF(ISBLANK(Data!B311), "", Data!B311)</f>
        <v>California</v>
      </c>
      <c r="C311" s="50">
        <f>IF(ISBLANK(Data!C311), "", Data!C311)</f>
        <v>41</v>
      </c>
      <c r="D311" s="50" t="str">
        <f>IF(ISBLANK(Data!D311), "", Data!D311)</f>
        <v>Arizona St.</v>
      </c>
      <c r="E311" s="50">
        <f>IF(ISBLANK(Data!E311), "", Data!E311)</f>
        <v>12</v>
      </c>
      <c r="F311" s="50" t="str">
        <f>IF(ISBLANK(Data!F311), "", Data!F311)</f>
        <v>N</v>
      </c>
      <c r="G311" s="50" t="str">
        <f>IF(ISBLANK(Data!G311), "", Data!G311)</f>
        <v>California</v>
      </c>
      <c r="H311" s="50" t="str">
        <f>IF(ISBLANK(Data!H311), "", Data!H311)</f>
        <v>Arizona St.</v>
      </c>
      <c r="I311" s="50" t="str">
        <f>IF(ISBLANK(Data!I311), "", Data!I311)</f>
        <v>California</v>
      </c>
      <c r="J311" s="50" t="str">
        <f>IF(ISBLANK(Data!J311), "", Data!J311)</f>
        <v>Arizona St.</v>
      </c>
      <c r="K311" s="50" t="str">
        <f>IF(ISBLANK(Data!K311), "", Data!K311)</f>
        <v>California</v>
      </c>
      <c r="L311" s="50" t="str">
        <f>IF(ISBLANK(Data!L311), "", Data!L311)</f>
        <v>Arizona State</v>
      </c>
      <c r="M311" s="50" t="str">
        <f>IF(ISBLANK(Data!M311), "", Data!M311)</f>
        <v>California</v>
      </c>
      <c r="N311" s="50" t="str">
        <f>IF(ISBLANK(Data!N311), "", Data!N311)</f>
        <v>Arizona St</v>
      </c>
      <c r="O311" s="50" t="str">
        <f>IF(ISBLANK(Data!O311), "", Data!O311)</f>
        <v>California</v>
      </c>
      <c r="P311" s="50" t="str">
        <f>IF(ISBLANK(Data!P311), "", Data!P311)</f>
        <v>Arizona St.</v>
      </c>
      <c r="Q311" s="50" t="str">
        <f>IF(ISBLANK(Data!Q311), "", Data!Q311)</f>
        <v>California</v>
      </c>
      <c r="R311" s="50" t="str">
        <f>IF(ISBLANK(Data!R311), "", Data!R311)</f>
        <v>Arizona State</v>
      </c>
      <c r="S311" s="20">
        <f>Data!W311-Data!CD311</f>
        <v>-0.25000000000000006</v>
      </c>
      <c r="T311" s="20">
        <f>Data!X311-Data!CE311</f>
        <v>-4.82</v>
      </c>
      <c r="U311" s="20">
        <f>Data!Y311-Data!CF311</f>
        <v>6</v>
      </c>
      <c r="V311" s="20">
        <f>Data!Z311-Data!CG311</f>
        <v>10.899999999999991</v>
      </c>
      <c r="W311" s="20">
        <f>Data!AA311-Data!CH311</f>
        <v>-2.7000000000000028</v>
      </c>
      <c r="X311" s="20">
        <f>Data!AB311-Data!CI311</f>
        <v>-0.27800000000000002</v>
      </c>
      <c r="Y311" s="20">
        <f>Data!AC311-Data!CJ311</f>
        <v>-5.35</v>
      </c>
      <c r="Z311" s="20">
        <f>Data!AD311-Data!CK311</f>
        <v>-1.3999999999999915</v>
      </c>
      <c r="AA311" s="20">
        <f>Data!AE311-Data!CL311</f>
        <v>3.9000000000000057</v>
      </c>
      <c r="AB311" s="20">
        <f>Data!AF311-Data!CM311</f>
        <v>-6.92</v>
      </c>
      <c r="AC311" s="20">
        <f>Data!AG311-Data!CN311</f>
        <v>8.9000000000000057</v>
      </c>
      <c r="AD311" s="20">
        <f>Data!AH311-Data!CO311</f>
        <v>11.799999999999997</v>
      </c>
      <c r="AE311" s="20">
        <f>Data!AI311-Data!CP311</f>
        <v>-8.9700000000000002E-2</v>
      </c>
      <c r="AF311" s="20">
        <f>Data!AJ311-Data!CQ311</f>
        <v>-3.6999999999999997</v>
      </c>
      <c r="AG311" s="20">
        <f>Data!AK311-Data!CR311</f>
        <v>-0.30833333333333329</v>
      </c>
      <c r="AH311" s="20">
        <f>Data!AL311-Data!CS311</f>
        <v>-106</v>
      </c>
      <c r="AI311" s="20">
        <f>Data!AM311-Data!CT311</f>
        <v>-1.8400000000000003</v>
      </c>
      <c r="AJ311" s="20">
        <f>Data!AN311-Data!CU311</f>
        <v>-2.5100000000000002</v>
      </c>
      <c r="AK311" s="20">
        <f>Data!AO311-Data!CV311</f>
        <v>105</v>
      </c>
      <c r="AL311" s="20">
        <f>Data!AP311-Data!CW311</f>
        <v>97</v>
      </c>
      <c r="AM311" s="20">
        <f>Data!AQ311-Data!CX311</f>
        <v>47</v>
      </c>
      <c r="AN311" s="20">
        <f>Data!AR311-Data!CY311</f>
        <v>2.200000000000002E-2</v>
      </c>
      <c r="AO311" s="20">
        <f>Data!AS311-Data!CZ311</f>
        <v>33</v>
      </c>
      <c r="AP311" s="20">
        <f>Data!AT311-Data!DA311</f>
        <v>60</v>
      </c>
      <c r="AQ311" s="20">
        <f>Data!AU311-Data!DB311</f>
        <v>4.9000000000000044E-2</v>
      </c>
      <c r="AR311" s="20">
        <f>Data!AV311-Data!DC311</f>
        <v>0</v>
      </c>
      <c r="AS311" s="20">
        <f>Data!AW311-Data!DD311</f>
        <v>-37</v>
      </c>
      <c r="AT311" s="20">
        <f>Data!AX311-Data!DE311</f>
        <v>9.7999999999999976E-2</v>
      </c>
      <c r="AU311" s="20">
        <f>Data!AY311-Data!DF311</f>
        <v>49</v>
      </c>
      <c r="AV311" s="20">
        <f>Data!AZ311-Data!DG311</f>
        <v>4.083333333333333</v>
      </c>
      <c r="AW311" s="20">
        <f>Data!BA311-Data!DH311</f>
        <v>27</v>
      </c>
      <c r="AX311" s="20">
        <f>Data!BB311-Data!DI311</f>
        <v>2.25</v>
      </c>
      <c r="AY311" s="20">
        <f>Data!BC311-Data!DJ311</f>
        <v>-10</v>
      </c>
      <c r="AZ311" s="20">
        <f>Data!BD311-Data!DK311</f>
        <v>-32</v>
      </c>
      <c r="BA311" s="20">
        <f>Data!BE311-Data!DL311</f>
        <v>-9</v>
      </c>
      <c r="BB311" s="20">
        <f>Data!BF311-Data!DM311</f>
        <v>24</v>
      </c>
      <c r="BC311" s="20">
        <f>Data!BG311-Data!DN311</f>
        <v>43</v>
      </c>
      <c r="BD311" s="20">
        <f>Data!BH311-Data!DO311</f>
        <v>8.7000000000000028</v>
      </c>
      <c r="BE311" s="20">
        <f>Data!BI311-Data!DP311</f>
        <v>8.0840000000000032</v>
      </c>
      <c r="BF311" s="20">
        <f>Data!BJ311-Data!DQ311</f>
        <v>0.66699999999999982</v>
      </c>
      <c r="BG311" s="20">
        <f>Data!BK311-Data!DR311</f>
        <v>-0.23499999999999988</v>
      </c>
      <c r="BH311" s="20">
        <f>Data!BL311-Data!DS311</f>
        <v>2</v>
      </c>
      <c r="BI311" s="20">
        <f>Data!BM311-Data!DT311</f>
        <v>-0.313</v>
      </c>
      <c r="BJ311" s="20">
        <f>Data!BN311-Data!DU311</f>
        <v>5</v>
      </c>
      <c r="BK311" s="20">
        <f>Data!BO311-Data!DV311</f>
        <v>-3.1000000000000014</v>
      </c>
      <c r="BL311" s="20">
        <f>Data!BP311-Data!DW311</f>
        <v>-0.79999999999999982</v>
      </c>
      <c r="BM311" s="20">
        <f>Data!BQ311-Data!DX311</f>
        <v>-2.6666666666666661</v>
      </c>
      <c r="BN311" s="20">
        <f>Data!BR311-Data!DY311</f>
        <v>3.5</v>
      </c>
      <c r="BO311" s="20">
        <f>Data!BS311-Data!DZ311</f>
        <v>176</v>
      </c>
      <c r="BP311" s="20">
        <f>Data!BT311-Data!EA311</f>
        <v>-0.10499999999999998</v>
      </c>
      <c r="BQ311" s="20">
        <f>Data!BU311-Data!EB311</f>
        <v>-24</v>
      </c>
      <c r="BR311" s="20">
        <f>Data!BV311-Data!EC311</f>
        <v>90</v>
      </c>
      <c r="BS311" s="20">
        <f>Data!BW311-Data!ED311</f>
        <v>187</v>
      </c>
      <c r="BT311" s="20">
        <f>Data!BX311-Data!EE311</f>
        <v>190</v>
      </c>
      <c r="BU311" s="20">
        <f>Data!BY311-Data!EF311</f>
        <v>37</v>
      </c>
      <c r="BV311" s="20">
        <f>Data!BZ311-Data!EG311</f>
        <v>44</v>
      </c>
      <c r="BW311" s="20">
        <f>Data!CA311-Data!EH311</f>
        <v>108.7</v>
      </c>
      <c r="BX311" s="20">
        <f>Data!CB311-Data!EI311</f>
        <v>176</v>
      </c>
      <c r="BY311" s="20">
        <f>Data!CC311-Data!EJ311</f>
        <v>172</v>
      </c>
      <c r="BZ311" s="20">
        <f>Data!EK311</f>
        <v>10414.59</v>
      </c>
      <c r="CA311" s="20">
        <f>Data!EL311</f>
        <v>10942.92</v>
      </c>
      <c r="CB311" s="20">
        <f>Data!EM311</f>
        <v>107.53049999999999</v>
      </c>
      <c r="CC311" s="20">
        <f>Data!EN311</f>
        <v>61.418500000000002</v>
      </c>
      <c r="CD311" s="20">
        <f>Data!EO311</f>
        <v>11.3277</v>
      </c>
      <c r="CE311" s="20">
        <f>Data!EP311</f>
        <v>126.90899999999999</v>
      </c>
      <c r="CF311" s="50">
        <f>IF(ISBLANK(Data!EQ311), "", Data!EQ311)</f>
        <v>69</v>
      </c>
      <c r="CG311" s="50">
        <f>IF(ISBLANK(Data!ER311), "", Data!ER311)</f>
        <v>71</v>
      </c>
      <c r="CH311" s="61" t="str">
        <f>IF(ISBLANK(Data!ES311), "", Data!ES311)</f>
        <v>Arizona St.</v>
      </c>
      <c r="CI311" s="61">
        <f>IF(ISBLANK(Data!ET311), "", Data!ET311)</f>
        <v>140</v>
      </c>
    </row>
    <row r="312" spans="1:87" x14ac:dyDescent="0.45">
      <c r="A312" s="50">
        <f>IF(ISBLANK(Data!A312), "", Data!A312)</f>
        <v>45291</v>
      </c>
      <c r="B312" s="50" t="str">
        <f>IF(ISBLANK(Data!B312), "", Data!B312)</f>
        <v>Purdue Fort Wayne</v>
      </c>
      <c r="C312" s="50">
        <f>IF(ISBLANK(Data!C312), "", Data!C312)</f>
        <v>239</v>
      </c>
      <c r="D312" s="50" t="str">
        <f>IF(ISBLANK(Data!D312), "", Data!D312)</f>
        <v>Detroit Mercy</v>
      </c>
      <c r="E312" s="50">
        <f>IF(ISBLANK(Data!E312), "", Data!E312)</f>
        <v>71</v>
      </c>
      <c r="F312" s="50" t="str">
        <f>IF(ISBLANK(Data!F312), "", Data!F312)</f>
        <v>N</v>
      </c>
      <c r="G312" s="50" t="str">
        <f>IF(ISBLANK(Data!G312), "", Data!G312)</f>
        <v>Fort Wayne</v>
      </c>
      <c r="H312" s="50" t="str">
        <f>IF(ISBLANK(Data!H312), "", Data!H312)</f>
        <v>Detroit</v>
      </c>
      <c r="I312" s="50" t="str">
        <f>IF(ISBLANK(Data!I312), "", Data!I312)</f>
        <v>Fort Wayne</v>
      </c>
      <c r="J312" s="50" t="str">
        <f>IF(ISBLANK(Data!J312), "", Data!J312)</f>
        <v>Detroit</v>
      </c>
      <c r="K312" s="50" t="str">
        <f>IF(ISBLANK(Data!K312), "", Data!K312)</f>
        <v>Purdue Fort Wayne</v>
      </c>
      <c r="L312" s="50" t="str">
        <f>IF(ISBLANK(Data!L312), "", Data!L312)</f>
        <v>Detroit Mercy</v>
      </c>
      <c r="M312" s="50" t="str">
        <f>IF(ISBLANK(Data!M312), "", Data!M312)</f>
        <v>IPFW</v>
      </c>
      <c r="N312" s="50" t="str">
        <f>IF(ISBLANK(Data!N312), "", Data!N312)</f>
        <v>Detroit</v>
      </c>
      <c r="O312" s="50" t="str">
        <f>IF(ISBLANK(Data!O312), "", Data!O312)</f>
        <v>PFW</v>
      </c>
      <c r="P312" s="50" t="str">
        <f>IF(ISBLANK(Data!P312), "", Data!P312)</f>
        <v>Detroit</v>
      </c>
      <c r="Q312" s="50" t="str">
        <f>IF(ISBLANK(Data!Q312), "", Data!Q312)</f>
        <v>Purdue Fort Wayne</v>
      </c>
      <c r="R312" s="50" t="str">
        <f>IF(ISBLANK(Data!R312), "", Data!R312)</f>
        <v>Detroit</v>
      </c>
      <c r="S312" s="20">
        <f>Data!W312-Data!CD312</f>
        <v>0.85714285714285698</v>
      </c>
      <c r="T312" s="20">
        <f>Data!X312-Data!CE312</f>
        <v>19.98</v>
      </c>
      <c r="U312" s="20">
        <f>Data!Y312-Data!CF312</f>
        <v>10.799999999999997</v>
      </c>
      <c r="V312" s="20">
        <f>Data!Z312-Data!CG312</f>
        <v>-9.3000000000000114</v>
      </c>
      <c r="W312" s="20">
        <f>Data!AA312-Data!CH312</f>
        <v>3.8999999999999915</v>
      </c>
      <c r="X312" s="20">
        <f>Data!AB312-Data!CI312</f>
        <v>0.13900000000000001</v>
      </c>
      <c r="Y312" s="20">
        <f>Data!AC312-Data!CJ312</f>
        <v>-9.0399999999999991</v>
      </c>
      <c r="Z312" s="20">
        <f>Data!AD312-Data!CK312</f>
        <v>-7</v>
      </c>
      <c r="AA312" s="20">
        <f>Data!AE312-Data!CL312</f>
        <v>2</v>
      </c>
      <c r="AB312" s="20">
        <f>Data!AF312-Data!CM312</f>
        <v>-11.65</v>
      </c>
      <c r="AC312" s="20">
        <f>Data!AG312-Data!CN312</f>
        <v>11.5</v>
      </c>
      <c r="AD312" s="20">
        <f>Data!AH312-Data!CO312</f>
        <v>-8.5</v>
      </c>
      <c r="AE312" s="20">
        <f>Data!AI312-Data!CP312</f>
        <v>0.40679999999999999</v>
      </c>
      <c r="AF312" s="20">
        <f>Data!AJ312-Data!CQ312</f>
        <v>10</v>
      </c>
      <c r="AG312" s="20">
        <f>Data!AK312-Data!CR312</f>
        <v>0.7142857142857143</v>
      </c>
      <c r="AH312" s="20">
        <f>Data!AL312-Data!CS312</f>
        <v>357</v>
      </c>
      <c r="AI312" s="20">
        <f>Data!AM312-Data!CT312</f>
        <v>20.77</v>
      </c>
      <c r="AJ312" s="20">
        <f>Data!AN312-Data!CU312</f>
        <v>-4.12</v>
      </c>
      <c r="AK312" s="20">
        <f>Data!AO312-Data!CV312</f>
        <v>309</v>
      </c>
      <c r="AL312" s="20">
        <f>Data!AP312-Data!CW312</f>
        <v>-149</v>
      </c>
      <c r="AM312" s="20">
        <f>Data!AQ312-Data!CX312</f>
        <v>88</v>
      </c>
      <c r="AN312" s="20">
        <f>Data!AR312-Data!CY312</f>
        <v>8.2999999999999963E-2</v>
      </c>
      <c r="AO312" s="20">
        <f>Data!AS312-Data!CZ312</f>
        <v>65</v>
      </c>
      <c r="AP312" s="20">
        <f>Data!AT312-Data!DA312</f>
        <v>81</v>
      </c>
      <c r="AQ312" s="20">
        <f>Data!AU312-Data!DB312</f>
        <v>0.121</v>
      </c>
      <c r="AR312" s="20">
        <f>Data!AV312-Data!DC312</f>
        <v>30</v>
      </c>
      <c r="AS312" s="20">
        <f>Data!AW312-Data!DD312</f>
        <v>45</v>
      </c>
      <c r="AT312" s="20">
        <f>Data!AX312-Data!DE312</f>
        <v>-5.0000000000000044E-3</v>
      </c>
      <c r="AU312" s="20">
        <f>Data!AY312-Data!DF312</f>
        <v>-21</v>
      </c>
      <c r="AV312" s="20">
        <f>Data!AZ312-Data!DG312</f>
        <v>-1.5</v>
      </c>
      <c r="AW312" s="20">
        <f>Data!BA312-Data!DH312</f>
        <v>29</v>
      </c>
      <c r="AX312" s="20">
        <f>Data!BB312-Data!DI312</f>
        <v>2.0714285714285694</v>
      </c>
      <c r="AY312" s="20">
        <f>Data!BC312-Data!DJ312</f>
        <v>53</v>
      </c>
      <c r="AZ312" s="20">
        <f>Data!BD312-Data!DK312</f>
        <v>55</v>
      </c>
      <c r="BA312" s="20">
        <f>Data!BE312-Data!DL312</f>
        <v>19</v>
      </c>
      <c r="BB312" s="20">
        <f>Data!BF312-Data!DM312</f>
        <v>-55</v>
      </c>
      <c r="BC312" s="20">
        <f>Data!BG312-Data!DN312</f>
        <v>10</v>
      </c>
      <c r="BD312" s="20">
        <f>Data!BH312-Data!DO312</f>
        <v>22.1</v>
      </c>
      <c r="BE312" s="20">
        <f>Data!BI312-Data!DP312</f>
        <v>-10.641999999999996</v>
      </c>
      <c r="BF312" s="20">
        <f>Data!BJ312-Data!DQ312</f>
        <v>32.713999999999999</v>
      </c>
      <c r="BG312" s="20">
        <f>Data!BK312-Data!DR312</f>
        <v>0.67400000000000004</v>
      </c>
      <c r="BH312" s="20">
        <f>Data!BL312-Data!DS312</f>
        <v>-3.9290000000000003</v>
      </c>
      <c r="BI312" s="20">
        <f>Data!BM312-Data!DT312</f>
        <v>0.57600000000000007</v>
      </c>
      <c r="BJ312" s="20">
        <f>Data!BN312-Data!DU312</f>
        <v>5.8000000000000007</v>
      </c>
      <c r="BK312" s="20">
        <f>Data!BO312-Data!DV312</f>
        <v>3.2000000000000011</v>
      </c>
      <c r="BL312" s="20">
        <f>Data!BP312-Data!DW312</f>
        <v>1.3000000000000003</v>
      </c>
      <c r="BM312" s="20">
        <f>Data!BQ312-Data!DX312</f>
        <v>3.9285714285714279</v>
      </c>
      <c r="BN312" s="20">
        <f>Data!BR312-Data!DY312</f>
        <v>0.69999999999999929</v>
      </c>
      <c r="BO312" s="20">
        <f>Data!BS312-Data!DZ312</f>
        <v>-267</v>
      </c>
      <c r="BP312" s="20">
        <f>Data!BT312-Data!EA312</f>
        <v>0.17800000000000005</v>
      </c>
      <c r="BQ312" s="20">
        <f>Data!BU312-Data!EB312</f>
        <v>-1</v>
      </c>
      <c r="BR312" s="20">
        <f>Data!BV312-Data!EC312</f>
        <v>-274</v>
      </c>
      <c r="BS312" s="20">
        <f>Data!BW312-Data!ED312</f>
        <v>-216</v>
      </c>
      <c r="BT312" s="20">
        <f>Data!BX312-Data!EE312</f>
        <v>-302</v>
      </c>
      <c r="BU312" s="20">
        <f>Data!BY312-Data!EF312</f>
        <v>-212</v>
      </c>
      <c r="BV312" s="20">
        <f>Data!BZ312-Data!EG312</f>
        <v>-207</v>
      </c>
      <c r="BW312" s="20">
        <f>Data!CA312-Data!EH312</f>
        <v>-197.8</v>
      </c>
      <c r="BX312" s="20">
        <f>Data!CB312-Data!EI312</f>
        <v>-266</v>
      </c>
      <c r="BY312" s="20">
        <f>Data!CC312-Data!EJ312</f>
        <v>-224</v>
      </c>
      <c r="BZ312" s="20">
        <f>Data!EK312</f>
        <v>11704.74</v>
      </c>
      <c r="CA312" s="20">
        <f>Data!EL312</f>
        <v>9623.8799999999992</v>
      </c>
      <c r="CB312" s="20">
        <f>Data!EM312</f>
        <v>60.550142857142859</v>
      </c>
      <c r="CC312" s="20">
        <f>Data!EN312</f>
        <v>138.84471428571428</v>
      </c>
      <c r="CD312" s="20">
        <f>Data!EO312</f>
        <v>12.145</v>
      </c>
      <c r="CE312" s="20">
        <f>Data!EP312</f>
        <v>161.91499999999999</v>
      </c>
      <c r="CF312" s="50">
        <f>IF(ISBLANK(Data!EQ312), "", Data!EQ312)</f>
        <v>91</v>
      </c>
      <c r="CG312" s="50">
        <f>IF(ISBLANK(Data!ER312), "", Data!ER312)</f>
        <v>56</v>
      </c>
      <c r="CH312" s="61" t="str">
        <f>IF(ISBLANK(Data!ES312), "", Data!ES312)</f>
        <v>Purdue Fort Wayne</v>
      </c>
      <c r="CI312" s="61">
        <f>IF(ISBLANK(Data!ET312), "", Data!ET312)</f>
        <v>147</v>
      </c>
    </row>
    <row r="313" spans="1:87" x14ac:dyDescent="0.45">
      <c r="A313" s="50">
        <f>IF(ISBLANK(Data!A313), "", Data!A313)</f>
        <v>45291</v>
      </c>
      <c r="B313" s="50" t="str">
        <f>IF(ISBLANK(Data!B313), "", Data!B313)</f>
        <v>St. Thomas</v>
      </c>
      <c r="C313" s="50">
        <f>IF(ISBLANK(Data!C313), "", Data!C313)</f>
        <v>283</v>
      </c>
      <c r="D313" s="50" t="str">
        <f>IF(ISBLANK(Data!D313), "", Data!D313)</f>
        <v>UMKC</v>
      </c>
      <c r="E313" s="50">
        <f>IF(ISBLANK(Data!E313), "", Data!E313)</f>
        <v>320</v>
      </c>
      <c r="F313" s="50" t="str">
        <f>IF(ISBLANK(Data!F313), "", Data!F313)</f>
        <v>N</v>
      </c>
      <c r="G313" s="50" t="str">
        <f>IF(ISBLANK(Data!G313), "", Data!G313)</f>
        <v>St. Thomas</v>
      </c>
      <c r="H313" s="50" t="str">
        <f>IF(ISBLANK(Data!H313), "", Data!H313)</f>
        <v>UMKC</v>
      </c>
      <c r="I313" s="50" t="str">
        <f>IF(ISBLANK(Data!I313), "", Data!I313)</f>
        <v>St. Thomas</v>
      </c>
      <c r="J313" s="50" t="str">
        <f>IF(ISBLANK(Data!J313), "", Data!J313)</f>
        <v>UMKC</v>
      </c>
      <c r="K313" s="50" t="str">
        <f>IF(ISBLANK(Data!K313), "", Data!K313)</f>
        <v>St. Thomas</v>
      </c>
      <c r="L313" s="50" t="str">
        <f>IF(ISBLANK(Data!L313), "", Data!L313)</f>
        <v>Kansas City</v>
      </c>
      <c r="M313" s="50" t="str">
        <f>IF(ISBLANK(Data!M313), "", Data!M313)</f>
        <v>St. Thomas</v>
      </c>
      <c r="N313" s="50" t="str">
        <f>IF(ISBLANK(Data!N313), "", Data!N313)</f>
        <v>Kansas City</v>
      </c>
      <c r="O313" s="50" t="str">
        <f>IF(ISBLANK(Data!O313), "", Data!O313)</f>
        <v>St. Thomas (MN)</v>
      </c>
      <c r="P313" s="50" t="str">
        <f>IF(ISBLANK(Data!P313), "", Data!P313)</f>
        <v>UMKC</v>
      </c>
      <c r="Q313" s="50" t="str">
        <f>IF(ISBLANK(Data!Q313), "", Data!Q313)</f>
        <v>Saint Thomas</v>
      </c>
      <c r="R313" s="50" t="str">
        <f>IF(ISBLANK(Data!R313), "", Data!R313)</f>
        <v>UMKC</v>
      </c>
      <c r="S313" s="20">
        <f>Data!W313-Data!CD313</f>
        <v>0.21428571428571402</v>
      </c>
      <c r="T313" s="20">
        <f>Data!X313-Data!CE313</f>
        <v>8.36</v>
      </c>
      <c r="U313" s="20">
        <f>Data!Y313-Data!CF313</f>
        <v>4.8000000000000114</v>
      </c>
      <c r="V313" s="20">
        <f>Data!Z313-Data!CG313</f>
        <v>-3.5999999999999943</v>
      </c>
      <c r="W313" s="20">
        <f>Data!AA313-Data!CH313</f>
        <v>-4.6000000000000085</v>
      </c>
      <c r="X313" s="20">
        <f>Data!AB313-Data!CI313</f>
        <v>0</v>
      </c>
      <c r="Y313" s="20">
        <f>Data!AC313-Data!CJ313</f>
        <v>-4.7699999999999996</v>
      </c>
      <c r="Z313" s="20">
        <f>Data!AD313-Data!CK313</f>
        <v>-1.8000000000000114</v>
      </c>
      <c r="AA313" s="20">
        <f>Data!AE313-Data!CL313</f>
        <v>3</v>
      </c>
      <c r="AB313" s="20">
        <f>Data!AF313-Data!CM313</f>
        <v>-6.0600000000000005</v>
      </c>
      <c r="AC313" s="20">
        <f>Data!AG313-Data!CN313</f>
        <v>5.5999999999999943</v>
      </c>
      <c r="AD313" s="20">
        <f>Data!AH313-Data!CO313</f>
        <v>-5.6000000000000085</v>
      </c>
      <c r="AE313" s="20">
        <f>Data!AI313-Data!CP313</f>
        <v>0.29259999999999997</v>
      </c>
      <c r="AF313" s="20">
        <f>Data!AJ313-Data!CQ313</f>
        <v>1.8999999999999995</v>
      </c>
      <c r="AG313" s="20">
        <f>Data!AK313-Data!CR313</f>
        <v>0.13571428571428568</v>
      </c>
      <c r="AH313" s="20">
        <f>Data!AL313-Data!CS313</f>
        <v>166</v>
      </c>
      <c r="AI313" s="20">
        <f>Data!AM313-Data!CT313</f>
        <v>6.1800000000000006</v>
      </c>
      <c r="AJ313" s="20">
        <f>Data!AN313-Data!CU313</f>
        <v>-4.2699999999999996</v>
      </c>
      <c r="AK313" s="20">
        <f>Data!AO313-Data!CV313</f>
        <v>13</v>
      </c>
      <c r="AL313" s="20">
        <f>Data!AP313-Data!CW313</f>
        <v>-113</v>
      </c>
      <c r="AM313" s="20">
        <f>Data!AQ313-Data!CX313</f>
        <v>-66</v>
      </c>
      <c r="AN313" s="20">
        <f>Data!AR313-Data!CY313</f>
        <v>4.5999999999999985E-2</v>
      </c>
      <c r="AO313" s="20">
        <f>Data!AS313-Data!CZ313</f>
        <v>12</v>
      </c>
      <c r="AP313" s="20">
        <f>Data!AT313-Data!DA313</f>
        <v>2</v>
      </c>
      <c r="AQ313" s="20">
        <f>Data!AU313-Data!DB313</f>
        <v>3.2999999999999974E-2</v>
      </c>
      <c r="AR313" s="20">
        <f>Data!AV313-Data!DC313</f>
        <v>-15</v>
      </c>
      <c r="AS313" s="20">
        <f>Data!AW313-Data!DD313</f>
        <v>-54</v>
      </c>
      <c r="AT313" s="20">
        <f>Data!AX313-Data!DE313</f>
        <v>9.7999999999999976E-2</v>
      </c>
      <c r="AU313" s="20">
        <f>Data!AY313-Data!DF313</f>
        <v>-64</v>
      </c>
      <c r="AV313" s="20">
        <f>Data!AZ313-Data!DG313</f>
        <v>-4.5714285714285712</v>
      </c>
      <c r="AW313" s="20">
        <f>Data!BA313-Data!DH313</f>
        <v>-80</v>
      </c>
      <c r="AX313" s="20">
        <f>Data!BB313-Data!DI313</f>
        <v>-5.7142857142857082</v>
      </c>
      <c r="AY313" s="20">
        <f>Data!BC313-Data!DJ313</f>
        <v>28</v>
      </c>
      <c r="AZ313" s="20">
        <f>Data!BD313-Data!DK313</f>
        <v>-2</v>
      </c>
      <c r="BA313" s="20">
        <f>Data!BE313-Data!DL313</f>
        <v>-21</v>
      </c>
      <c r="BB313" s="20">
        <f>Data!BF313-Data!DM313</f>
        <v>-37</v>
      </c>
      <c r="BC313" s="20">
        <f>Data!BG313-Data!DN313</f>
        <v>-44</v>
      </c>
      <c r="BD313" s="20">
        <f>Data!BH313-Data!DO313</f>
        <v>1</v>
      </c>
      <c r="BE313" s="20">
        <f>Data!BI313-Data!DP313</f>
        <v>-8.0720000000000027</v>
      </c>
      <c r="BF313" s="20">
        <f>Data!BJ313-Data!DQ313</f>
        <v>9</v>
      </c>
      <c r="BG313" s="20">
        <f>Data!BK313-Data!DR313</f>
        <v>0.46399999999999997</v>
      </c>
      <c r="BH313" s="20">
        <f>Data!BL313-Data!DS313</f>
        <v>-2.6429999999999989</v>
      </c>
      <c r="BI313" s="20">
        <f>Data!BM313-Data!DT313</f>
        <v>9.8000000000000032E-2</v>
      </c>
      <c r="BJ313" s="20">
        <f>Data!BN313-Data!DU313</f>
        <v>9.9999999999997868E-2</v>
      </c>
      <c r="BK313" s="20">
        <f>Data!BO313-Data!DV313</f>
        <v>-3.9000000000000004</v>
      </c>
      <c r="BL313" s="20">
        <f>Data!BP313-Data!DW313</f>
        <v>-1.5</v>
      </c>
      <c r="BM313" s="20">
        <f>Data!BQ313-Data!DX313</f>
        <v>-0.14285714285714235</v>
      </c>
      <c r="BN313" s="20">
        <f>Data!BR313-Data!DY313</f>
        <v>-3.1000000000000014</v>
      </c>
      <c r="BO313" s="20">
        <f>Data!BS313-Data!DZ313</f>
        <v>-80</v>
      </c>
      <c r="BP313" s="20">
        <f>Data!BT313-Data!EA313</f>
        <v>3.8999999999999979E-2</v>
      </c>
      <c r="BQ313" s="20">
        <f>Data!BU313-Data!EB313</f>
        <v>3</v>
      </c>
      <c r="BR313" s="20">
        <f>Data!BV313-Data!EC313</f>
        <v>-130</v>
      </c>
      <c r="BS313" s="20">
        <f>Data!BW313-Data!ED313</f>
        <v>-92</v>
      </c>
      <c r="BT313" s="20">
        <f>Data!BX313-Data!EE313</f>
        <v>-70</v>
      </c>
      <c r="BU313" s="20">
        <f>Data!BY313-Data!EF313</f>
        <v>-97</v>
      </c>
      <c r="BV313" s="20">
        <f>Data!BZ313-Data!EG313</f>
        <v>-117</v>
      </c>
      <c r="BW313" s="20">
        <f>Data!CA313-Data!EH313</f>
        <v>-70.199999999999989</v>
      </c>
      <c r="BX313" s="20">
        <f>Data!CB313-Data!EI313</f>
        <v>-81</v>
      </c>
      <c r="BY313" s="20">
        <f>Data!CC313-Data!EJ313</f>
        <v>-39</v>
      </c>
      <c r="BZ313" s="20">
        <f>Data!EK313</f>
        <v>11223</v>
      </c>
      <c r="CA313" s="20">
        <f>Data!EL313</f>
        <v>10348.44</v>
      </c>
      <c r="CB313" s="20">
        <f>Data!EM313</f>
        <v>56.906571428571425</v>
      </c>
      <c r="CC313" s="20">
        <f>Data!EN313</f>
        <v>69.795142857142864</v>
      </c>
      <c r="CD313" s="20">
        <f>Data!EO313</f>
        <v>10.16</v>
      </c>
      <c r="CE313" s="20">
        <f>Data!EP313</f>
        <v>196.44399999999999</v>
      </c>
      <c r="CF313" s="50">
        <f>IF(ISBLANK(Data!EQ313), "", Data!EQ313)</f>
        <v>77</v>
      </c>
      <c r="CG313" s="50">
        <f>IF(ISBLANK(Data!ER313), "", Data!ER313)</f>
        <v>56</v>
      </c>
      <c r="CH313" s="61" t="str">
        <f>IF(ISBLANK(Data!ES313), "", Data!ES313)</f>
        <v>St. Thomas</v>
      </c>
      <c r="CI313" s="61">
        <f>IF(ISBLANK(Data!ET313), "", Data!ET313)</f>
        <v>133</v>
      </c>
    </row>
    <row r="314" spans="1:87" x14ac:dyDescent="0.45">
      <c r="A314" s="50">
        <f>IF(ISBLANK(Data!A314), "", Data!A314)</f>
        <v>45291</v>
      </c>
      <c r="B314" s="50" t="str">
        <f>IF(ISBLANK(Data!B314), "", Data!B314)</f>
        <v>Colorado</v>
      </c>
      <c r="C314" s="50">
        <f>IF(ISBLANK(Data!C314), "", Data!C314)</f>
        <v>57</v>
      </c>
      <c r="D314" s="50" t="str">
        <f>IF(ISBLANK(Data!D314), "", Data!D314)</f>
        <v>Washington St.</v>
      </c>
      <c r="E314" s="50">
        <f>IF(ISBLANK(Data!E314), "", Data!E314)</f>
        <v>346</v>
      </c>
      <c r="F314" s="50" t="str">
        <f>IF(ISBLANK(Data!F314), "", Data!F314)</f>
        <v>N</v>
      </c>
      <c r="G314" s="50" t="str">
        <f>IF(ISBLANK(Data!G314), "", Data!G314)</f>
        <v>Colorado</v>
      </c>
      <c r="H314" s="50" t="str">
        <f>IF(ISBLANK(Data!H314), "", Data!H314)</f>
        <v>Washington St.</v>
      </c>
      <c r="I314" s="50" t="str">
        <f>IF(ISBLANK(Data!I314), "", Data!I314)</f>
        <v>Colorado</v>
      </c>
      <c r="J314" s="50" t="str">
        <f>IF(ISBLANK(Data!J314), "", Data!J314)</f>
        <v>Washington St.</v>
      </c>
      <c r="K314" s="50" t="str">
        <f>IF(ISBLANK(Data!K314), "", Data!K314)</f>
        <v>Colorado</v>
      </c>
      <c r="L314" s="50" t="str">
        <f>IF(ISBLANK(Data!L314), "", Data!L314)</f>
        <v>Washington State</v>
      </c>
      <c r="M314" s="50" t="str">
        <f>IF(ISBLANK(Data!M314), "", Data!M314)</f>
        <v>Colorado</v>
      </c>
      <c r="N314" s="50" t="str">
        <f>IF(ISBLANK(Data!N314), "", Data!N314)</f>
        <v>Wash State</v>
      </c>
      <c r="O314" s="50" t="str">
        <f>IF(ISBLANK(Data!O314), "", Data!O314)</f>
        <v>Colorado</v>
      </c>
      <c r="P314" s="50" t="str">
        <f>IF(ISBLANK(Data!P314), "", Data!P314)</f>
        <v>Washington St.</v>
      </c>
      <c r="Q314" s="50" t="str">
        <f>IF(ISBLANK(Data!Q314), "", Data!Q314)</f>
        <v>Colorado</v>
      </c>
      <c r="R314" s="50" t="str">
        <f>IF(ISBLANK(Data!R314), "", Data!R314)</f>
        <v>Washington State</v>
      </c>
      <c r="S314" s="20">
        <f>Data!W314-Data!CD314</f>
        <v>8.3333333333334036E-2</v>
      </c>
      <c r="T314" s="20">
        <f>Data!X314-Data!CE314</f>
        <v>8.4899999999999984</v>
      </c>
      <c r="U314" s="20">
        <f>Data!Y314-Data!CF314</f>
        <v>6</v>
      </c>
      <c r="V314" s="20">
        <f>Data!Z314-Data!CG314</f>
        <v>-2.3999999999999915</v>
      </c>
      <c r="W314" s="20">
        <f>Data!AA314-Data!CH314</f>
        <v>3.9000000000000057</v>
      </c>
      <c r="X314" s="20">
        <f>Data!AB314-Data!CI314</f>
        <v>-7.4999999999999997E-2</v>
      </c>
      <c r="Y314" s="20">
        <f>Data!AC314-Data!CJ314</f>
        <v>1.6400000000000001</v>
      </c>
      <c r="Z314" s="20">
        <f>Data!AD314-Data!CK314</f>
        <v>2.2000000000000028</v>
      </c>
      <c r="AA314" s="20">
        <f>Data!AE314-Data!CL314</f>
        <v>0.60000000000000853</v>
      </c>
      <c r="AB314" s="20">
        <f>Data!AF314-Data!CM314</f>
        <v>2.4699999999999998</v>
      </c>
      <c r="AC314" s="20">
        <f>Data!AG314-Data!CN314</f>
        <v>5.5</v>
      </c>
      <c r="AD314" s="20">
        <f>Data!AH314-Data!CO314</f>
        <v>-1.2999999999999972</v>
      </c>
      <c r="AE314" s="20">
        <f>Data!AI314-Data!CP314</f>
        <v>8.6799999999999988E-2</v>
      </c>
      <c r="AF314" s="20">
        <f>Data!AJ314-Data!CQ314</f>
        <v>1.1000000000000001</v>
      </c>
      <c r="AG314" s="20">
        <f>Data!AK314-Data!CR314</f>
        <v>9.166666666666666E-2</v>
      </c>
      <c r="AH314" s="20">
        <f>Data!AL314-Data!CS314</f>
        <v>57</v>
      </c>
      <c r="AI314" s="20">
        <f>Data!AM314-Data!CT314</f>
        <v>6.1999999999999993</v>
      </c>
      <c r="AJ314" s="20">
        <f>Data!AN314-Data!CU314</f>
        <v>1.96</v>
      </c>
      <c r="AK314" s="20">
        <f>Data!AO314-Data!CV314</f>
        <v>112</v>
      </c>
      <c r="AL314" s="20">
        <f>Data!AP314-Data!CW314</f>
        <v>61</v>
      </c>
      <c r="AM314" s="20">
        <f>Data!AQ314-Data!CX314</f>
        <v>-18</v>
      </c>
      <c r="AN314" s="20">
        <f>Data!AR314-Data!CY314</f>
        <v>5.099999999999999E-2</v>
      </c>
      <c r="AO314" s="20">
        <f>Data!AS314-Data!CZ314</f>
        <v>10</v>
      </c>
      <c r="AP314" s="20">
        <f>Data!AT314-Data!DA314</f>
        <v>-23</v>
      </c>
      <c r="AQ314" s="20">
        <f>Data!AU314-Data!DB314</f>
        <v>8.1999999999999962E-2</v>
      </c>
      <c r="AR314" s="20">
        <f>Data!AV314-Data!DC314</f>
        <v>46</v>
      </c>
      <c r="AS314" s="20">
        <f>Data!AW314-Data!DD314</f>
        <v>26</v>
      </c>
      <c r="AT314" s="20">
        <f>Data!AX314-Data!DE314</f>
        <v>0.11199999999999999</v>
      </c>
      <c r="AU314" s="20">
        <f>Data!AY314-Data!DF314</f>
        <v>-15</v>
      </c>
      <c r="AV314" s="20">
        <f>Data!AZ314-Data!DG314</f>
        <v>-1.25</v>
      </c>
      <c r="AW314" s="20">
        <f>Data!BA314-Data!DH314</f>
        <v>-16</v>
      </c>
      <c r="AX314" s="20">
        <f>Data!BB314-Data!DI314</f>
        <v>-1.3333333333333286</v>
      </c>
      <c r="AY314" s="20">
        <f>Data!BC314-Data!DJ314</f>
        <v>69</v>
      </c>
      <c r="AZ314" s="20">
        <f>Data!BD314-Data!DK314</f>
        <v>12</v>
      </c>
      <c r="BA314" s="20">
        <f>Data!BE314-Data!DL314</f>
        <v>-39</v>
      </c>
      <c r="BB314" s="20">
        <f>Data!BF314-Data!DM314</f>
        <v>43</v>
      </c>
      <c r="BC314" s="20">
        <f>Data!BG314-Data!DN314</f>
        <v>-31</v>
      </c>
      <c r="BD314" s="20">
        <f>Data!BH314-Data!DO314</f>
        <v>9.2999999999999972</v>
      </c>
      <c r="BE314" s="20">
        <f>Data!BI314-Data!DP314</f>
        <v>5.0829999999999984</v>
      </c>
      <c r="BF314" s="20">
        <f>Data!BJ314-Data!DQ314</f>
        <v>4.2499999999999982</v>
      </c>
      <c r="BG314" s="20">
        <f>Data!BK314-Data!DR314</f>
        <v>8.8999999999999968E-2</v>
      </c>
      <c r="BH314" s="20">
        <f>Data!BL314-Data!DS314</f>
        <v>3.5830000000000002</v>
      </c>
      <c r="BI314" s="20">
        <f>Data!BM314-Data!DT314</f>
        <v>-7.5999999999999956E-2</v>
      </c>
      <c r="BJ314" s="20">
        <f>Data!BN314-Data!DU314</f>
        <v>-2</v>
      </c>
      <c r="BK314" s="20">
        <f>Data!BO314-Data!DV314</f>
        <v>2.1000000000000014</v>
      </c>
      <c r="BL314" s="20">
        <f>Data!BP314-Data!DW314</f>
        <v>-3.3</v>
      </c>
      <c r="BM314" s="20">
        <f>Data!BQ314-Data!DX314</f>
        <v>1</v>
      </c>
      <c r="BN314" s="20">
        <f>Data!BR314-Data!DY314</f>
        <v>-2.5999999999999996</v>
      </c>
      <c r="BO314" s="20">
        <f>Data!BS314-Data!DZ314</f>
        <v>-46</v>
      </c>
      <c r="BP314" s="20">
        <f>Data!BT314-Data!EA314</f>
        <v>3.8999999999999924E-2</v>
      </c>
      <c r="BQ314" s="20">
        <f>Data!BU314-Data!EB314</f>
        <v>0</v>
      </c>
      <c r="BR314" s="20">
        <f>Data!BV314-Data!EC314</f>
        <v>-20</v>
      </c>
      <c r="BS314" s="20">
        <f>Data!BW314-Data!ED314</f>
        <v>-55</v>
      </c>
      <c r="BT314" s="20">
        <f>Data!BX314-Data!EE314</f>
        <v>-33</v>
      </c>
      <c r="BU314" s="20">
        <f>Data!BY314-Data!EF314</f>
        <v>-34</v>
      </c>
      <c r="BV314" s="20">
        <f>Data!BZ314-Data!EG314</f>
        <v>-45</v>
      </c>
      <c r="BW314" s="20">
        <f>Data!CA314-Data!EH314</f>
        <v>-28.5</v>
      </c>
      <c r="BX314" s="20">
        <f>Data!CB314-Data!EI314</f>
        <v>-47</v>
      </c>
      <c r="BY314" s="20">
        <f>Data!CC314-Data!EJ314</f>
        <v>-49</v>
      </c>
      <c r="BZ314" s="20">
        <f>Data!EK314</f>
        <v>11214.24</v>
      </c>
      <c r="CA314" s="20">
        <f>Data!EL314</f>
        <v>10367.280000000001</v>
      </c>
      <c r="CB314" s="20">
        <f>Data!EM314</f>
        <v>85.671583333333331</v>
      </c>
      <c r="CC314" s="20">
        <f>Data!EN314</f>
        <v>74.375</v>
      </c>
      <c r="CD314" s="20">
        <f>Data!EO314</f>
        <v>10.3116</v>
      </c>
      <c r="CE314" s="20">
        <f>Data!EP314</f>
        <v>168.51400000000001</v>
      </c>
      <c r="CF314" s="50">
        <f>IF(ISBLANK(Data!EQ314), "", Data!EQ314)</f>
        <v>74</v>
      </c>
      <c r="CG314" s="50">
        <f>IF(ISBLANK(Data!ER314), "", Data!ER314)</f>
        <v>67</v>
      </c>
      <c r="CH314" s="61" t="str">
        <f>IF(ISBLANK(Data!ES314), "", Data!ES314)</f>
        <v>Colorado</v>
      </c>
      <c r="CI314" s="61">
        <f>IF(ISBLANK(Data!ET314), "", Data!ET314)</f>
        <v>141</v>
      </c>
    </row>
    <row r="315" spans="1:87" x14ac:dyDescent="0.45">
      <c r="A315" s="50">
        <f>IF(ISBLANK(Data!A315), "", Data!A315)</f>
        <v>45291</v>
      </c>
      <c r="B315" s="50" t="str">
        <f>IF(ISBLANK(Data!B315), "", Data!B315)</f>
        <v>Iowa St.</v>
      </c>
      <c r="C315" s="50">
        <f>IF(ISBLANK(Data!C315), "", Data!C315)</f>
        <v>126</v>
      </c>
      <c r="D315" s="50" t="str">
        <f>IF(ISBLANK(Data!D315), "", Data!D315)</f>
        <v>New Hampshire</v>
      </c>
      <c r="E315" s="50">
        <f>IF(ISBLANK(Data!E315), "", Data!E315)</f>
        <v>193</v>
      </c>
      <c r="F315" s="50" t="str">
        <f>IF(ISBLANK(Data!F315), "", Data!F315)</f>
        <v>N</v>
      </c>
      <c r="G315" s="50" t="str">
        <f>IF(ISBLANK(Data!G315), "", Data!G315)</f>
        <v>Iowa St.</v>
      </c>
      <c r="H315" s="50" t="str">
        <f>IF(ISBLANK(Data!H315), "", Data!H315)</f>
        <v>New Hampshire</v>
      </c>
      <c r="I315" s="50" t="str">
        <f>IF(ISBLANK(Data!I315), "", Data!I315)</f>
        <v>Iowa St.</v>
      </c>
      <c r="J315" s="50" t="str">
        <f>IF(ISBLANK(Data!J315), "", Data!J315)</f>
        <v>New Hampshire</v>
      </c>
      <c r="K315" s="50" t="str">
        <f>IF(ISBLANK(Data!K315), "", Data!K315)</f>
        <v>Iowa State</v>
      </c>
      <c r="L315" s="50" t="str">
        <f>IF(ISBLANK(Data!L315), "", Data!L315)</f>
        <v>New Hampshire</v>
      </c>
      <c r="M315" s="50" t="str">
        <f>IF(ISBLANK(Data!M315), "", Data!M315)</f>
        <v>Iowa St</v>
      </c>
      <c r="N315" s="50" t="str">
        <f>IF(ISBLANK(Data!N315), "", Data!N315)</f>
        <v>N Hampshire</v>
      </c>
      <c r="O315" s="50" t="str">
        <f>IF(ISBLANK(Data!O315), "", Data!O315)</f>
        <v>Iowa St.</v>
      </c>
      <c r="P315" s="50" t="str">
        <f>IF(ISBLANK(Data!P315), "", Data!P315)</f>
        <v>New Hamp.</v>
      </c>
      <c r="Q315" s="50" t="str">
        <f>IF(ISBLANK(Data!Q315), "", Data!Q315)</f>
        <v>Iowa State</v>
      </c>
      <c r="R315" s="50" t="str">
        <f>IF(ISBLANK(Data!R315), "", Data!R315)</f>
        <v>New Hampshire</v>
      </c>
      <c r="S315" s="20">
        <f>Data!W315-Data!CD315</f>
        <v>0.16666666666666707</v>
      </c>
      <c r="T315" s="20">
        <f>Data!X315-Data!CE315</f>
        <v>26.22</v>
      </c>
      <c r="U315" s="20">
        <f>Data!Y315-Data!CF315</f>
        <v>11</v>
      </c>
      <c r="V315" s="20">
        <f>Data!Z315-Data!CG315</f>
        <v>-15.200000000000003</v>
      </c>
      <c r="W315" s="20">
        <f>Data!AA315-Data!CH315</f>
        <v>-2.2000000000000028</v>
      </c>
      <c r="X315" s="20">
        <f>Data!AB315-Data!CI315</f>
        <v>-0.18099999999999999</v>
      </c>
      <c r="Y315" s="20">
        <f>Data!AC315-Data!CJ315</f>
        <v>-3.9800000000000004</v>
      </c>
      <c r="Z315" s="20">
        <f>Data!AD315-Data!CK315</f>
        <v>-1.2999999999999972</v>
      </c>
      <c r="AA315" s="20">
        <f>Data!AE315-Data!CL315</f>
        <v>2.5999999999999943</v>
      </c>
      <c r="AB315" s="20">
        <f>Data!AF315-Data!CM315</f>
        <v>-3.9800000000000004</v>
      </c>
      <c r="AC315" s="20">
        <f>Data!AG315-Data!CN315</f>
        <v>9.0999999999999943</v>
      </c>
      <c r="AD315" s="20">
        <f>Data!AH315-Data!CO315</f>
        <v>-14.200000000000003</v>
      </c>
      <c r="AE315" s="20">
        <f>Data!AI315-Data!CP315</f>
        <v>0.50079999999999991</v>
      </c>
      <c r="AF315" s="20">
        <f>Data!AJ315-Data!CQ315</f>
        <v>1.9000000000000001</v>
      </c>
      <c r="AG315" s="20">
        <f>Data!AK315-Data!CR315</f>
        <v>0.15833333333333333</v>
      </c>
      <c r="AH315" s="20">
        <f>Data!AL315-Data!CS315</f>
        <v>193</v>
      </c>
      <c r="AI315" s="20">
        <f>Data!AM315-Data!CT315</f>
        <v>28.35</v>
      </c>
      <c r="AJ315" s="20">
        <f>Data!AN315-Data!CU315</f>
        <v>0.82000000000000028</v>
      </c>
      <c r="AK315" s="20">
        <f>Data!AO315-Data!CV315</f>
        <v>89</v>
      </c>
      <c r="AL315" s="20">
        <f>Data!AP315-Data!CW315</f>
        <v>-165</v>
      </c>
      <c r="AM315" s="20">
        <f>Data!AQ315-Data!CX315</f>
        <v>-67</v>
      </c>
      <c r="AN315" s="20">
        <f>Data!AR315-Data!CY315</f>
        <v>9.1000000000000025E-2</v>
      </c>
      <c r="AO315" s="20">
        <f>Data!AS315-Data!CZ315</f>
        <v>-36</v>
      </c>
      <c r="AP315" s="20">
        <f>Data!AT315-Data!DA315</f>
        <v>-112</v>
      </c>
      <c r="AQ315" s="20">
        <f>Data!AU315-Data!DB315</f>
        <v>2.0000000000000018E-2</v>
      </c>
      <c r="AR315" s="20">
        <f>Data!AV315-Data!DC315</f>
        <v>51</v>
      </c>
      <c r="AS315" s="20">
        <f>Data!AW315-Data!DD315</f>
        <v>78</v>
      </c>
      <c r="AT315" s="20">
        <f>Data!AX315-Data!DE315</f>
        <v>-1.5000000000000013E-2</v>
      </c>
      <c r="AU315" s="20">
        <f>Data!AY315-Data!DF315</f>
        <v>17</v>
      </c>
      <c r="AV315" s="20">
        <f>Data!AZ315-Data!DG315</f>
        <v>1.4166666666666661</v>
      </c>
      <c r="AW315" s="20">
        <f>Data!BA315-Data!DH315</f>
        <v>-37</v>
      </c>
      <c r="AX315" s="20">
        <f>Data!BB315-Data!DI315</f>
        <v>-3.0833333333333357</v>
      </c>
      <c r="AY315" s="20">
        <f>Data!BC315-Data!DJ315</f>
        <v>52</v>
      </c>
      <c r="AZ315" s="20">
        <f>Data!BD315-Data!DK315</f>
        <v>48</v>
      </c>
      <c r="BA315" s="20">
        <f>Data!BE315-Data!DL315</f>
        <v>15</v>
      </c>
      <c r="BB315" s="20">
        <f>Data!BF315-Data!DM315</f>
        <v>2</v>
      </c>
      <c r="BC315" s="20">
        <f>Data!BG315-Data!DN315</f>
        <v>-9</v>
      </c>
      <c r="BD315" s="20">
        <f>Data!BH315-Data!DO315</f>
        <v>7.3999999999999915</v>
      </c>
      <c r="BE315" s="20">
        <f>Data!BI315-Data!DP315</f>
        <v>-13.75</v>
      </c>
      <c r="BF315" s="20">
        <f>Data!BJ315-Data!DQ315</f>
        <v>21.167000000000002</v>
      </c>
      <c r="BG315" s="20">
        <f>Data!BK315-Data!DR315</f>
        <v>0.379</v>
      </c>
      <c r="BH315" s="20">
        <f>Data!BL315-Data!DS315</f>
        <v>0.16600000000000037</v>
      </c>
      <c r="BI315" s="20">
        <f>Data!BM315-Data!DT315</f>
        <v>0.3580000000000001</v>
      </c>
      <c r="BJ315" s="20">
        <f>Data!BN315-Data!DU315</f>
        <v>-9.3999999999999986</v>
      </c>
      <c r="BK315" s="20">
        <f>Data!BO315-Data!DV315</f>
        <v>6.5</v>
      </c>
      <c r="BL315" s="20">
        <f>Data!BP315-Data!DW315</f>
        <v>1.2000000000000002</v>
      </c>
      <c r="BM315" s="20">
        <f>Data!BQ315-Data!DX315</f>
        <v>3.9999999999999991</v>
      </c>
      <c r="BN315" s="20">
        <f>Data!BR315-Data!DY315</f>
        <v>-0.69999999999999929</v>
      </c>
      <c r="BO315" s="20">
        <f>Data!BS315-Data!DZ315</f>
        <v>48</v>
      </c>
      <c r="BP315" s="20">
        <f>Data!BT315-Data!EA315</f>
        <v>-2.9000000000000026E-2</v>
      </c>
      <c r="BQ315" s="20">
        <f>Data!BU315-Data!EB315</f>
        <v>0</v>
      </c>
      <c r="BR315" s="20">
        <f>Data!BV315-Data!EC315</f>
        <v>-152</v>
      </c>
      <c r="BS315" s="20">
        <f>Data!BW315-Data!ED315</f>
        <v>-115</v>
      </c>
      <c r="BT315" s="20">
        <f>Data!BX315-Data!EE315</f>
        <v>-71</v>
      </c>
      <c r="BU315" s="20">
        <f>Data!BY315-Data!EF315</f>
        <v>-160</v>
      </c>
      <c r="BV315" s="20">
        <f>Data!BZ315-Data!EG315</f>
        <v>-208</v>
      </c>
      <c r="BW315" s="20">
        <f>Data!CA315-Data!EH315</f>
        <v>-100.99999999999999</v>
      </c>
      <c r="BX315" s="20">
        <f>Data!CB315-Data!EI315</f>
        <v>46</v>
      </c>
      <c r="BY315" s="20">
        <f>Data!CC315-Data!EJ315</f>
        <v>-38</v>
      </c>
      <c r="BZ315" s="20">
        <f>Data!EK315</f>
        <v>11922.96</v>
      </c>
      <c r="CA315" s="20">
        <f>Data!EL315</f>
        <v>9212.9</v>
      </c>
      <c r="CB315" s="20">
        <f>Data!EM315</f>
        <v>85.761250000000004</v>
      </c>
      <c r="CC315" s="20">
        <f>Data!EN315</f>
        <v>127.11508333333333</v>
      </c>
      <c r="CD315" s="20">
        <f>Data!EO315</f>
        <v>11.225499999999998</v>
      </c>
      <c r="CE315" s="20">
        <f>Data!EP315</f>
        <v>137.89999999999998</v>
      </c>
      <c r="CF315" s="50">
        <f>IF(ISBLANK(Data!EQ315), "", Data!EQ315)</f>
        <v>85</v>
      </c>
      <c r="CG315" s="50">
        <f>IF(ISBLANK(Data!ER315), "", Data!ER315)</f>
        <v>70</v>
      </c>
      <c r="CH315" s="61" t="str">
        <f>IF(ISBLANK(Data!ES315), "", Data!ES315)</f>
        <v>Iowa St.</v>
      </c>
      <c r="CI315" s="61">
        <f>IF(ISBLANK(Data!ET315), "", Data!ET315)</f>
        <v>155</v>
      </c>
    </row>
    <row r="316" spans="1:87" x14ac:dyDescent="0.45">
      <c r="A316" s="50">
        <f>IF(ISBLANK(Data!A316), "", Data!A316)</f>
        <v>45291</v>
      </c>
      <c r="B316" s="50" t="str">
        <f>IF(ISBLANK(Data!B316), "", Data!B316)</f>
        <v>South Dakota St.</v>
      </c>
      <c r="C316" s="50">
        <f>IF(ISBLANK(Data!C316), "", Data!C316)</f>
        <v>272</v>
      </c>
      <c r="D316" s="50" t="str">
        <f>IF(ISBLANK(Data!D316), "", Data!D316)</f>
        <v>North Dakota</v>
      </c>
      <c r="E316" s="50">
        <f>IF(ISBLANK(Data!E316), "", Data!E316)</f>
        <v>205</v>
      </c>
      <c r="F316" s="50" t="str">
        <f>IF(ISBLANK(Data!F316), "", Data!F316)</f>
        <v>N</v>
      </c>
      <c r="G316" s="50" t="str">
        <f>IF(ISBLANK(Data!G316), "", Data!G316)</f>
        <v>South Dakota St.</v>
      </c>
      <c r="H316" s="50" t="str">
        <f>IF(ISBLANK(Data!H316), "", Data!H316)</f>
        <v>North Dakota</v>
      </c>
      <c r="I316" s="50" t="str">
        <f>IF(ISBLANK(Data!I316), "", Data!I316)</f>
        <v>South Dakota St.</v>
      </c>
      <c r="J316" s="50" t="str">
        <f>IF(ISBLANK(Data!J316), "", Data!J316)</f>
        <v>North Dakota</v>
      </c>
      <c r="K316" s="50" t="str">
        <f>IF(ISBLANK(Data!K316), "", Data!K316)</f>
        <v>South Dakota State</v>
      </c>
      <c r="L316" s="50" t="str">
        <f>IF(ISBLANK(Data!L316), "", Data!L316)</f>
        <v>North Dakota</v>
      </c>
      <c r="M316" s="50" t="str">
        <f>IF(ISBLANK(Data!M316), "", Data!M316)</f>
        <v>S Dakota St</v>
      </c>
      <c r="N316" s="50" t="str">
        <f>IF(ISBLANK(Data!N316), "", Data!N316)</f>
        <v>North Dakota</v>
      </c>
      <c r="O316" s="50" t="str">
        <f>IF(ISBLANK(Data!O316), "", Data!O316)</f>
        <v>S. Dak. St.</v>
      </c>
      <c r="P316" s="50" t="str">
        <f>IF(ISBLANK(Data!P316), "", Data!P316)</f>
        <v>North Dakota</v>
      </c>
      <c r="Q316" s="50" t="str">
        <f>IF(ISBLANK(Data!Q316), "", Data!Q316)</f>
        <v>South Dakota State</v>
      </c>
      <c r="R316" s="50" t="str">
        <f>IF(ISBLANK(Data!R316), "", Data!R316)</f>
        <v>North Dakota</v>
      </c>
      <c r="S316" s="20">
        <f>Data!W316-Data!CD316</f>
        <v>-0.10989010989010894</v>
      </c>
      <c r="T316" s="20">
        <f>Data!X316-Data!CE316</f>
        <v>8.7199999999999989</v>
      </c>
      <c r="U316" s="20">
        <f>Data!Y316-Data!CF316</f>
        <v>6.5999999999999943</v>
      </c>
      <c r="V316" s="20">
        <f>Data!Z316-Data!CG316</f>
        <v>-2.1000000000000085</v>
      </c>
      <c r="W316" s="20">
        <f>Data!AA316-Data!CH316</f>
        <v>1.8999999999999915</v>
      </c>
      <c r="X316" s="20">
        <f>Data!AB316-Data!CI316</f>
        <v>-0.17899999999999999</v>
      </c>
      <c r="Y316" s="20">
        <f>Data!AC316-Data!CJ316</f>
        <v>6.71</v>
      </c>
      <c r="Z316" s="20">
        <f>Data!AD316-Data!CK316</f>
        <v>2.1999999999999886</v>
      </c>
      <c r="AA316" s="20">
        <f>Data!AE316-Data!CL316</f>
        <v>-4.5</v>
      </c>
      <c r="AB316" s="20">
        <f>Data!AF316-Data!CM316</f>
        <v>6.6</v>
      </c>
      <c r="AC316" s="20">
        <f>Data!AG316-Data!CN316</f>
        <v>5.7999999999999972</v>
      </c>
      <c r="AD316" s="20">
        <f>Data!AH316-Data!CO316</f>
        <v>-5</v>
      </c>
      <c r="AE316" s="20">
        <f>Data!AI316-Data!CP316</f>
        <v>0.27749999999999997</v>
      </c>
      <c r="AF316" s="20">
        <f>Data!AJ316-Data!CQ316</f>
        <v>-0.40000000000000036</v>
      </c>
      <c r="AG316" s="20">
        <f>Data!AK316-Data!CR316</f>
        <v>-5.3296703296703329E-2</v>
      </c>
      <c r="AH316" s="20">
        <f>Data!AL316-Data!CS316</f>
        <v>70</v>
      </c>
      <c r="AI316" s="20">
        <f>Data!AM316-Data!CT316</f>
        <v>9.0499999999999989</v>
      </c>
      <c r="AJ316" s="20">
        <f>Data!AN316-Data!CU316</f>
        <v>7.51</v>
      </c>
      <c r="AK316" s="20">
        <f>Data!AO316-Data!CV316</f>
        <v>-52</v>
      </c>
      <c r="AL316" s="20">
        <f>Data!AP316-Data!CW316</f>
        <v>-43</v>
      </c>
      <c r="AM316" s="20">
        <f>Data!AQ316-Data!CX316</f>
        <v>-52</v>
      </c>
      <c r="AN316" s="20">
        <f>Data!AR316-Data!CY316</f>
        <v>1.8000000000000016E-2</v>
      </c>
      <c r="AO316" s="20">
        <f>Data!AS316-Data!CZ316</f>
        <v>8</v>
      </c>
      <c r="AP316" s="20">
        <f>Data!AT316-Data!DA316</f>
        <v>-19</v>
      </c>
      <c r="AQ316" s="20">
        <f>Data!AU316-Data!DB316</f>
        <v>3.999999999999998E-2</v>
      </c>
      <c r="AR316" s="20">
        <f>Data!AV316-Data!DC316</f>
        <v>-44</v>
      </c>
      <c r="AS316" s="20">
        <f>Data!AW316-Data!DD316</f>
        <v>-47</v>
      </c>
      <c r="AT316" s="20">
        <f>Data!AX316-Data!DE316</f>
        <v>-5.5999999999999939E-2</v>
      </c>
      <c r="AU316" s="20">
        <f>Data!AY316-Data!DF316</f>
        <v>-30</v>
      </c>
      <c r="AV316" s="20">
        <f>Data!AZ316-Data!DG316</f>
        <v>-1.4285714285714288</v>
      </c>
      <c r="AW316" s="20">
        <f>Data!BA316-Data!DH316</f>
        <v>-44</v>
      </c>
      <c r="AX316" s="20">
        <f>Data!BB316-Data!DI316</f>
        <v>-0.5219780219780219</v>
      </c>
      <c r="AY316" s="20">
        <f>Data!BC316-Data!DJ316</f>
        <v>-1</v>
      </c>
      <c r="AZ316" s="20">
        <f>Data!BD316-Data!DK316</f>
        <v>0</v>
      </c>
      <c r="BA316" s="20">
        <f>Data!BE316-Data!DL316</f>
        <v>6</v>
      </c>
      <c r="BB316" s="20">
        <f>Data!BF316-Data!DM316</f>
        <v>-6</v>
      </c>
      <c r="BC316" s="20">
        <f>Data!BG316-Data!DN316</f>
        <v>-14</v>
      </c>
      <c r="BD316" s="20">
        <f>Data!BH316-Data!DO316</f>
        <v>1.6000000000000085</v>
      </c>
      <c r="BE316" s="20">
        <f>Data!BI316-Data!DP316</f>
        <v>2.0379999999999967</v>
      </c>
      <c r="BF316" s="20">
        <f>Data!BJ316-Data!DQ316</f>
        <v>-0.41700000000000026</v>
      </c>
      <c r="BG316" s="20">
        <f>Data!BK316-Data!DR316</f>
        <v>3.400000000000003E-2</v>
      </c>
      <c r="BH316" s="20">
        <f>Data!BL316-Data!DS316</f>
        <v>0.42900000000000027</v>
      </c>
      <c r="BI316" s="20">
        <f>Data!BM316-Data!DT316</f>
        <v>2.300000000000002E-2</v>
      </c>
      <c r="BJ316" s="20">
        <f>Data!BN316-Data!DU316</f>
        <v>0.60000000000000142</v>
      </c>
      <c r="BK316" s="20">
        <f>Data!BO316-Data!DV316</f>
        <v>-2.3000000000000007</v>
      </c>
      <c r="BL316" s="20">
        <f>Data!BP316-Data!DW316</f>
        <v>0.69999999999999973</v>
      </c>
      <c r="BM316" s="20">
        <f>Data!BQ316-Data!DX316</f>
        <v>0.51648351648351642</v>
      </c>
      <c r="BN316" s="20">
        <f>Data!BR316-Data!DY316</f>
        <v>9.9999999999999645E-2</v>
      </c>
      <c r="BO316" s="20">
        <f>Data!BS316-Data!DZ316</f>
        <v>-41</v>
      </c>
      <c r="BP316" s="20">
        <f>Data!BT316-Data!EA316</f>
        <v>1.7000000000000015E-2</v>
      </c>
      <c r="BQ316" s="20">
        <f>Data!BU316-Data!EB316</f>
        <v>-21</v>
      </c>
      <c r="BR316" s="20">
        <f>Data!BV316-Data!EC316</f>
        <v>-71</v>
      </c>
      <c r="BS316" s="20">
        <f>Data!BW316-Data!ED316</f>
        <v>-66</v>
      </c>
      <c r="BT316" s="20">
        <f>Data!BX316-Data!EE316</f>
        <v>2</v>
      </c>
      <c r="BU316" s="20">
        <f>Data!BY316-Data!EF316</f>
        <v>-71</v>
      </c>
      <c r="BV316" s="20">
        <f>Data!BZ316-Data!EG316</f>
        <v>-113</v>
      </c>
      <c r="BW316" s="20">
        <f>Data!CA316-Data!EH316</f>
        <v>-44.899999999999977</v>
      </c>
      <c r="BX316" s="20">
        <f>Data!CB316-Data!EI316</f>
        <v>-42</v>
      </c>
      <c r="BY316" s="20">
        <f>Data!CC316-Data!EJ316</f>
        <v>-165</v>
      </c>
      <c r="BZ316" s="20">
        <f>Data!EK316</f>
        <v>11383.45</v>
      </c>
      <c r="CA316" s="20">
        <f>Data!EL316</f>
        <v>10463.620000000001</v>
      </c>
      <c r="CB316" s="20">
        <f>Data!EM316</f>
        <v>80.571428571428569</v>
      </c>
      <c r="CC316" s="20">
        <f>Data!EN316</f>
        <v>83.66723076923077</v>
      </c>
      <c r="CD316" s="20">
        <f>Data!EO316</f>
        <v>10.518399999999998</v>
      </c>
      <c r="CE316" s="20">
        <f>Data!EP316</f>
        <v>134.196</v>
      </c>
      <c r="CF316" s="50">
        <f>IF(ISBLANK(Data!EQ316), "", Data!EQ316)</f>
        <v>80</v>
      </c>
      <c r="CG316" s="50">
        <f>IF(ISBLANK(Data!ER316), "", Data!ER316)</f>
        <v>61</v>
      </c>
      <c r="CH316" s="61" t="str">
        <f>IF(ISBLANK(Data!ES316), "", Data!ES316)</f>
        <v>South Dakota St.</v>
      </c>
      <c r="CI316" s="61">
        <f>IF(ISBLANK(Data!ET316), "", Data!ET316)</f>
        <v>141</v>
      </c>
    </row>
    <row r="317" spans="1:87" x14ac:dyDescent="0.45">
      <c r="A317" s="50">
        <f>IF(ISBLANK(Data!A317), "", Data!A317)</f>
        <v>45291</v>
      </c>
      <c r="B317" s="50" t="str">
        <f>IF(ISBLANK(Data!B317), "", Data!B317)</f>
        <v>Denver</v>
      </c>
      <c r="C317" s="50">
        <f>IF(ISBLANK(Data!C317), "", Data!C317)</f>
        <v>69</v>
      </c>
      <c r="D317" s="50" t="str">
        <f>IF(ISBLANK(Data!D317), "", Data!D317)</f>
        <v>Oral Roberts</v>
      </c>
      <c r="E317" s="50">
        <f>IF(ISBLANK(Data!E317), "", Data!E317)</f>
        <v>224</v>
      </c>
      <c r="F317" s="50" t="str">
        <f>IF(ISBLANK(Data!F317), "", Data!F317)</f>
        <v>N</v>
      </c>
      <c r="G317" s="50" t="str">
        <f>IF(ISBLANK(Data!G317), "", Data!G317)</f>
        <v>Denver</v>
      </c>
      <c r="H317" s="50" t="str">
        <f>IF(ISBLANK(Data!H317), "", Data!H317)</f>
        <v>Oral Roberts</v>
      </c>
      <c r="I317" s="50" t="str">
        <f>IF(ISBLANK(Data!I317), "", Data!I317)</f>
        <v>Denver</v>
      </c>
      <c r="J317" s="50" t="str">
        <f>IF(ISBLANK(Data!J317), "", Data!J317)</f>
        <v>Oral Roberts</v>
      </c>
      <c r="K317" s="50" t="str">
        <f>IF(ISBLANK(Data!K317), "", Data!K317)</f>
        <v>Denver</v>
      </c>
      <c r="L317" s="50" t="str">
        <f>IF(ISBLANK(Data!L317), "", Data!L317)</f>
        <v>Oral Roberts</v>
      </c>
      <c r="M317" s="50" t="str">
        <f>IF(ISBLANK(Data!M317), "", Data!M317)</f>
        <v>Denver</v>
      </c>
      <c r="N317" s="50" t="str">
        <f>IF(ISBLANK(Data!N317), "", Data!N317)</f>
        <v>Oral Roberts</v>
      </c>
      <c r="O317" s="50" t="str">
        <f>IF(ISBLANK(Data!O317), "", Data!O317)</f>
        <v>Denver</v>
      </c>
      <c r="P317" s="50" t="str">
        <f>IF(ISBLANK(Data!P317), "", Data!P317)</f>
        <v>Oral Roberts</v>
      </c>
      <c r="Q317" s="50" t="str">
        <f>IF(ISBLANK(Data!Q317), "", Data!Q317)</f>
        <v>Denver</v>
      </c>
      <c r="R317" s="50" t="str">
        <f>IF(ISBLANK(Data!R317), "", Data!R317)</f>
        <v>Oral Roberts</v>
      </c>
      <c r="S317" s="20">
        <f>Data!W317-Data!CD317</f>
        <v>0.226190476190476</v>
      </c>
      <c r="T317" s="20">
        <f>Data!X317-Data!CE317</f>
        <v>1.1799999999999997</v>
      </c>
      <c r="U317" s="20">
        <f>Data!Y317-Data!CF317</f>
        <v>4.6000000000000085</v>
      </c>
      <c r="V317" s="20">
        <f>Data!Z317-Data!CG317</f>
        <v>3.4000000000000057</v>
      </c>
      <c r="W317" s="20">
        <f>Data!AA317-Data!CH317</f>
        <v>3.7000000000000028</v>
      </c>
      <c r="X317" s="20">
        <f>Data!AB317-Data!CI317</f>
        <v>-4.5999999999999999E-2</v>
      </c>
      <c r="Y317" s="20">
        <f>Data!AC317-Data!CJ317</f>
        <v>-7.75</v>
      </c>
      <c r="Z317" s="20">
        <f>Data!AD317-Data!CK317</f>
        <v>-2.2999999999999972</v>
      </c>
      <c r="AA317" s="20">
        <f>Data!AE317-Data!CL317</f>
        <v>5.5</v>
      </c>
      <c r="AB317" s="20">
        <f>Data!AF317-Data!CM317</f>
        <v>-8.33</v>
      </c>
      <c r="AC317" s="20">
        <f>Data!AG317-Data!CN317</f>
        <v>6.2999999999999972</v>
      </c>
      <c r="AD317" s="20">
        <f>Data!AH317-Data!CO317</f>
        <v>3.7999999999999972</v>
      </c>
      <c r="AE317" s="20">
        <f>Data!AI317-Data!CP317</f>
        <v>6.970000000000004E-2</v>
      </c>
      <c r="AF317" s="20">
        <f>Data!AJ317-Data!CQ317</f>
        <v>1.2999999999999998</v>
      </c>
      <c r="AG317" s="20">
        <f>Data!AK317-Data!CR317</f>
        <v>0.14047619047619045</v>
      </c>
      <c r="AH317" s="20">
        <f>Data!AL317-Data!CS317</f>
        <v>83</v>
      </c>
      <c r="AI317" s="20">
        <f>Data!AM317-Data!CT317</f>
        <v>4.7</v>
      </c>
      <c r="AJ317" s="20">
        <f>Data!AN317-Data!CU317</f>
        <v>-4.08</v>
      </c>
      <c r="AK317" s="20">
        <f>Data!AO317-Data!CV317</f>
        <v>301</v>
      </c>
      <c r="AL317" s="20">
        <f>Data!AP317-Data!CW317</f>
        <v>202</v>
      </c>
      <c r="AM317" s="20">
        <f>Data!AQ317-Data!CX317</f>
        <v>159</v>
      </c>
      <c r="AN317" s="20">
        <f>Data!AR317-Data!CY317</f>
        <v>1.0000000000000009E-2</v>
      </c>
      <c r="AO317" s="20">
        <f>Data!AS317-Data!CZ317</f>
        <v>-8</v>
      </c>
      <c r="AP317" s="20">
        <f>Data!AT317-Data!DA317</f>
        <v>-7</v>
      </c>
      <c r="AQ317" s="20">
        <f>Data!AU317-Data!DB317</f>
        <v>-1.7000000000000015E-2</v>
      </c>
      <c r="AR317" s="20">
        <f>Data!AV317-Data!DC317</f>
        <v>151</v>
      </c>
      <c r="AS317" s="20">
        <f>Data!AW317-Data!DD317</f>
        <v>186</v>
      </c>
      <c r="AT317" s="20">
        <f>Data!AX317-Data!DE317</f>
        <v>5.1000000000000045E-2</v>
      </c>
      <c r="AU317" s="20">
        <f>Data!AY317-Data!DF317</f>
        <v>80</v>
      </c>
      <c r="AV317" s="20">
        <f>Data!AZ317-Data!DG317</f>
        <v>4.6190476190476195</v>
      </c>
      <c r="AW317" s="20">
        <f>Data!BA317-Data!DH317</f>
        <v>152</v>
      </c>
      <c r="AX317" s="20">
        <f>Data!BB317-Data!DI317</f>
        <v>6.1309523809523796</v>
      </c>
      <c r="AY317" s="20">
        <f>Data!BC317-Data!DJ317</f>
        <v>39</v>
      </c>
      <c r="AZ317" s="20">
        <f>Data!BD317-Data!DK317</f>
        <v>7</v>
      </c>
      <c r="BA317" s="20">
        <f>Data!BE317-Data!DL317</f>
        <v>5</v>
      </c>
      <c r="BB317" s="20">
        <f>Data!BF317-Data!DM317</f>
        <v>15</v>
      </c>
      <c r="BC317" s="20">
        <f>Data!BG317-Data!DN317</f>
        <v>41</v>
      </c>
      <c r="BD317" s="20">
        <f>Data!BH317-Data!DO317</f>
        <v>11.099999999999994</v>
      </c>
      <c r="BE317" s="20">
        <f>Data!BI317-Data!DP317</f>
        <v>4.0360000000000014</v>
      </c>
      <c r="BF317" s="20">
        <f>Data!BJ317-Data!DQ317</f>
        <v>7</v>
      </c>
      <c r="BG317" s="20">
        <f>Data!BK317-Data!DR317</f>
        <v>0.15100000000000002</v>
      </c>
      <c r="BH317" s="20">
        <f>Data!BL317-Data!DS317</f>
        <v>-0.27399999999999913</v>
      </c>
      <c r="BI317" s="20">
        <f>Data!BM317-Data!DT317</f>
        <v>-2.5000000000000022E-2</v>
      </c>
      <c r="BJ317" s="20">
        <f>Data!BN317-Data!DU317</f>
        <v>-4.3000000000000007</v>
      </c>
      <c r="BK317" s="20">
        <f>Data!BO317-Data!DV317</f>
        <v>11</v>
      </c>
      <c r="BL317" s="20">
        <f>Data!BP317-Data!DW317</f>
        <v>-0.20000000000000018</v>
      </c>
      <c r="BM317" s="20">
        <f>Data!BQ317-Data!DX317</f>
        <v>-0.41666666666666696</v>
      </c>
      <c r="BN317" s="20">
        <f>Data!BR317-Data!DY317</f>
        <v>0.80000000000000071</v>
      </c>
      <c r="BO317" s="20">
        <f>Data!BS317-Data!DZ317</f>
        <v>-126</v>
      </c>
      <c r="BP317" s="20">
        <f>Data!BT317-Data!EA317</f>
        <v>7.1000000000000008E-2</v>
      </c>
      <c r="BQ317" s="20">
        <f>Data!BU317-Data!EB317</f>
        <v>4</v>
      </c>
      <c r="BR317" s="20">
        <f>Data!BV317-Data!EC317</f>
        <v>-104</v>
      </c>
      <c r="BS317" s="20">
        <f>Data!BW317-Data!ED317</f>
        <v>81</v>
      </c>
      <c r="BT317" s="20">
        <f>Data!BX317-Data!EE317</f>
        <v>-45</v>
      </c>
      <c r="BU317" s="20">
        <f>Data!BY317-Data!EF317</f>
        <v>78</v>
      </c>
      <c r="BV317" s="20">
        <f>Data!BZ317-Data!EG317</f>
        <v>-19</v>
      </c>
      <c r="BW317" s="20">
        <f>Data!CA317-Data!EH317</f>
        <v>19.699999999999989</v>
      </c>
      <c r="BX317" s="20">
        <f>Data!CB317-Data!EI317</f>
        <v>-126</v>
      </c>
      <c r="BY317" s="20">
        <f>Data!CC317-Data!EJ317</f>
        <v>118</v>
      </c>
      <c r="BZ317" s="20">
        <f>Data!EK317</f>
        <v>12154.64</v>
      </c>
      <c r="CA317" s="20">
        <f>Data!EL317</f>
        <v>12011.9</v>
      </c>
      <c r="CB317" s="20">
        <f>Data!EM317</f>
        <v>58.66758333333334</v>
      </c>
      <c r="CC317" s="20">
        <f>Data!EN317</f>
        <v>56.501999999999995</v>
      </c>
      <c r="CD317" s="20">
        <f>Data!EO317</f>
        <v>10.943</v>
      </c>
      <c r="CE317" s="20">
        <f>Data!EP317</f>
        <v>133.232</v>
      </c>
      <c r="CF317" s="50">
        <f>IF(ISBLANK(Data!EQ317), "", Data!EQ317)</f>
        <v>86</v>
      </c>
      <c r="CG317" s="50">
        <f>IF(ISBLANK(Data!ER317), "", Data!ER317)</f>
        <v>89</v>
      </c>
      <c r="CH317" s="61" t="str">
        <f>IF(ISBLANK(Data!ES317), "", Data!ES317)</f>
        <v>Oral Roberts</v>
      </c>
      <c r="CI317" s="61">
        <f>IF(ISBLANK(Data!ET317), "", Data!ET317)</f>
        <v>175</v>
      </c>
    </row>
    <row r="318" spans="1:87" x14ac:dyDescent="0.45">
      <c r="A318" s="50">
        <f>IF(ISBLANK(Data!A318), "", Data!A318)</f>
        <v>44928</v>
      </c>
      <c r="B318" s="50" t="str">
        <f>IF(ISBLANK(Data!B318), "", Data!B318)</f>
        <v>Maryland</v>
      </c>
      <c r="C318" s="50">
        <f>IF(ISBLANK(Data!C318), "", Data!C318)</f>
        <v>162</v>
      </c>
      <c r="D318" s="50" t="str">
        <f>IF(ISBLANK(Data!D318), "", Data!D318)</f>
        <v>Purdue</v>
      </c>
      <c r="E318" s="50">
        <f>IF(ISBLANK(Data!E318), "", Data!E318)</f>
        <v>238</v>
      </c>
      <c r="F318" s="50" t="str">
        <f>IF(ISBLANK(Data!F318), "", Data!F318)</f>
        <v>N</v>
      </c>
      <c r="G318" s="50" t="str">
        <f>IF(ISBLANK(Data!G318), "", Data!G318)</f>
        <v>Maryland</v>
      </c>
      <c r="H318" s="50" t="str">
        <f>IF(ISBLANK(Data!H318), "", Data!H318)</f>
        <v>Purdue</v>
      </c>
      <c r="I318" s="50" t="str">
        <f>IF(ISBLANK(Data!I318), "", Data!I318)</f>
        <v>Maryland</v>
      </c>
      <c r="J318" s="50" t="str">
        <f>IF(ISBLANK(Data!J318), "", Data!J318)</f>
        <v>Purdue</v>
      </c>
      <c r="K318" s="50" t="str">
        <f>IF(ISBLANK(Data!K318), "", Data!K318)</f>
        <v>Maryland</v>
      </c>
      <c r="L318" s="50" t="str">
        <f>IF(ISBLANK(Data!L318), "", Data!L318)</f>
        <v>Purdue</v>
      </c>
      <c r="M318" s="50" t="str">
        <f>IF(ISBLANK(Data!M318), "", Data!M318)</f>
        <v>Maryland</v>
      </c>
      <c r="N318" s="50" t="str">
        <f>IF(ISBLANK(Data!N318), "", Data!N318)</f>
        <v>Purdue</v>
      </c>
      <c r="O318" s="50" t="str">
        <f>IF(ISBLANK(Data!O318), "", Data!O318)</f>
        <v>Maryland</v>
      </c>
      <c r="P318" s="50" t="str">
        <f>IF(ISBLANK(Data!P318), "", Data!P318)</f>
        <v>Purdue</v>
      </c>
      <c r="Q318" s="50" t="str">
        <f>IF(ISBLANK(Data!Q318), "", Data!Q318)</f>
        <v>Maryland</v>
      </c>
      <c r="R318" s="50" t="str">
        <f>IF(ISBLANK(Data!R318), "", Data!R318)</f>
        <v>Purdue</v>
      </c>
      <c r="S318" s="20">
        <f>Data!W318-Data!CD318</f>
        <v>-0.23076923076923106</v>
      </c>
      <c r="T318" s="20">
        <f>Data!X318-Data!CE318</f>
        <v>-19.28</v>
      </c>
      <c r="U318" s="20">
        <f>Data!Y318-Data!CF318</f>
        <v>-16.5</v>
      </c>
      <c r="V318" s="20">
        <f>Data!Z318-Data!CG318</f>
        <v>2.8000000000000114</v>
      </c>
      <c r="W318" s="20">
        <f>Data!AA318-Data!CH318</f>
        <v>-2.6000000000000085</v>
      </c>
      <c r="X318" s="20">
        <f>Data!AB318-Data!CI318</f>
        <v>-7.5999999999999998E-2</v>
      </c>
      <c r="Y318" s="20">
        <f>Data!AC318-Data!CJ318</f>
        <v>-14.02</v>
      </c>
      <c r="Z318" s="20">
        <f>Data!AD318-Data!CK318</f>
        <v>-7.9000000000000057</v>
      </c>
      <c r="AA318" s="20">
        <f>Data!AE318-Data!CL318</f>
        <v>6.1000000000000085</v>
      </c>
      <c r="AB318" s="20">
        <f>Data!AF318-Data!CM318</f>
        <v>-15.719999999999999</v>
      </c>
      <c r="AC318" s="20">
        <f>Data!AG318-Data!CN318</f>
        <v>-20</v>
      </c>
      <c r="AD318" s="20">
        <f>Data!AH318-Data!CO318</f>
        <v>5.1999999999999886</v>
      </c>
      <c r="AE318" s="20">
        <f>Data!AI318-Data!CP318</f>
        <v>-0.2742</v>
      </c>
      <c r="AF318" s="20">
        <f>Data!AJ318-Data!CQ318</f>
        <v>-6</v>
      </c>
      <c r="AG318" s="20">
        <f>Data!AK318-Data!CR318</f>
        <v>-0.46153846153846156</v>
      </c>
      <c r="AH318" s="20">
        <f>Data!AL318-Data!CS318</f>
        <v>-183</v>
      </c>
      <c r="AI318" s="20">
        <f>Data!AM318-Data!CT318</f>
        <v>-21.009999999999998</v>
      </c>
      <c r="AJ318" s="20">
        <f>Data!AN318-Data!CU318</f>
        <v>-12.080000000000002</v>
      </c>
      <c r="AK318" s="20">
        <f>Data!AO318-Data!CV318</f>
        <v>-177</v>
      </c>
      <c r="AL318" s="20">
        <f>Data!AP318-Data!CW318</f>
        <v>-61</v>
      </c>
      <c r="AM318" s="20">
        <f>Data!AQ318-Data!CX318</f>
        <v>-42</v>
      </c>
      <c r="AN318" s="20">
        <f>Data!AR318-Data!CY318</f>
        <v>-8.4000000000000019E-2</v>
      </c>
      <c r="AO318" s="20">
        <f>Data!AS318-Data!CZ318</f>
        <v>-25</v>
      </c>
      <c r="AP318" s="20">
        <f>Data!AT318-Data!DA318</f>
        <v>21</v>
      </c>
      <c r="AQ318" s="20">
        <f>Data!AU318-Data!DB318</f>
        <v>-0.10899999999999999</v>
      </c>
      <c r="AR318" s="20">
        <f>Data!AV318-Data!DC318</f>
        <v>14</v>
      </c>
      <c r="AS318" s="20">
        <f>Data!AW318-Data!DD318</f>
        <v>30</v>
      </c>
      <c r="AT318" s="20">
        <f>Data!AX318-Data!DE318</f>
        <v>-2.1000000000000019E-2</v>
      </c>
      <c r="AU318" s="20">
        <f>Data!AY318-Data!DF318</f>
        <v>22</v>
      </c>
      <c r="AV318" s="20">
        <f>Data!AZ318-Data!DG318</f>
        <v>1.6923076923076934</v>
      </c>
      <c r="AW318" s="20">
        <f>Data!BA318-Data!DH318</f>
        <v>-46</v>
      </c>
      <c r="AX318" s="20">
        <f>Data!BB318-Data!DI318</f>
        <v>-3.5384615384615401</v>
      </c>
      <c r="AY318" s="20">
        <f>Data!BC318-Data!DJ318</f>
        <v>-101</v>
      </c>
      <c r="AZ318" s="20">
        <f>Data!BD318-Data!DK318</f>
        <v>18</v>
      </c>
      <c r="BA318" s="20">
        <f>Data!BE318-Data!DL318</f>
        <v>8</v>
      </c>
      <c r="BB318" s="20">
        <f>Data!BF318-Data!DM318</f>
        <v>-2</v>
      </c>
      <c r="BC318" s="20">
        <f>Data!BG318-Data!DN318</f>
        <v>53</v>
      </c>
      <c r="BD318" s="20">
        <f>Data!BH318-Data!DO318</f>
        <v>-13.599999999999994</v>
      </c>
      <c r="BE318" s="20">
        <f>Data!BI318-Data!DP318</f>
        <v>-4.6920000000000002</v>
      </c>
      <c r="BF318" s="20">
        <f>Data!BJ318-Data!DQ318</f>
        <v>-8.923</v>
      </c>
      <c r="BG318" s="20">
        <f>Data!BK318-Data!DR318</f>
        <v>-0.64000000000000012</v>
      </c>
      <c r="BH318" s="20">
        <f>Data!BL318-Data!DS318</f>
        <v>-0.15399999999999991</v>
      </c>
      <c r="BI318" s="20">
        <f>Data!BM318-Data!DT318</f>
        <v>0.125</v>
      </c>
      <c r="BJ318" s="20">
        <f>Data!BN318-Data!DU318</f>
        <v>1.5999999999999979</v>
      </c>
      <c r="BK318" s="20">
        <f>Data!BO318-Data!DV318</f>
        <v>2.3000000000000007</v>
      </c>
      <c r="BL318" s="20">
        <f>Data!BP318-Data!DW318</f>
        <v>0.59999999999999964</v>
      </c>
      <c r="BM318" s="20">
        <f>Data!BQ318-Data!DX318</f>
        <v>1.384615384615385</v>
      </c>
      <c r="BN318" s="20">
        <f>Data!BR318-Data!DY318</f>
        <v>4.0999999999999996</v>
      </c>
      <c r="BO318" s="20">
        <f>Data!BS318-Data!DZ318</f>
        <v>160</v>
      </c>
      <c r="BP318" s="20">
        <f>Data!BT318-Data!EA318</f>
        <v>-0.18899999999999995</v>
      </c>
      <c r="BQ318" s="20">
        <f>Data!BU318-Data!EB318</f>
        <v>0</v>
      </c>
      <c r="BR318" s="20">
        <f>Data!BV318-Data!EC318</f>
        <v>105</v>
      </c>
      <c r="BS318" s="20">
        <f>Data!BW318-Data!ED318</f>
        <v>50</v>
      </c>
      <c r="BT318" s="20">
        <f>Data!BX318-Data!EE318</f>
        <v>112</v>
      </c>
      <c r="BU318" s="20">
        <f>Data!BY318-Data!EF318</f>
        <v>74</v>
      </c>
      <c r="BV318" s="20">
        <f>Data!BZ318-Data!EG318</f>
        <v>72</v>
      </c>
      <c r="BW318" s="20">
        <f>Data!CA318-Data!EH318</f>
        <v>76.2</v>
      </c>
      <c r="BX318" s="20">
        <f>Data!CB318-Data!EI318</f>
        <v>159</v>
      </c>
      <c r="BY318" s="20">
        <f>Data!CC318-Data!EJ318</f>
        <v>113</v>
      </c>
      <c r="BZ318" s="20">
        <f>Data!EK318</f>
        <v>9753.39</v>
      </c>
      <c r="CA318" s="20">
        <f>Data!EL318</f>
        <v>11615.760000000002</v>
      </c>
      <c r="CB318" s="20">
        <f>Data!EM318</f>
        <v>77.856461538461531</v>
      </c>
      <c r="CC318" s="20">
        <f>Data!EN318</f>
        <v>95.384</v>
      </c>
      <c r="CD318" s="20">
        <f>Data!EO318</f>
        <v>12.87</v>
      </c>
      <c r="CE318" s="20">
        <f>Data!EP318</f>
        <v>125.61399999999999</v>
      </c>
      <c r="CF318" s="50">
        <f>IF(ISBLANK(Data!EQ318), "", Data!EQ318)</f>
        <v>53</v>
      </c>
      <c r="CG318" s="50">
        <f>IF(ISBLANK(Data!ER318), "", Data!ER318)</f>
        <v>67</v>
      </c>
      <c r="CH318" s="61" t="str">
        <f>IF(ISBLANK(Data!ES318), "", Data!ES318)</f>
        <v>Purdue</v>
      </c>
      <c r="CI318" s="61">
        <f>IF(ISBLANK(Data!ET318), "", Data!ET318)</f>
        <v>120</v>
      </c>
    </row>
    <row r="319" spans="1:87" x14ac:dyDescent="0.45">
      <c r="A319" s="50">
        <f>IF(ISBLANK(Data!A319), "", Data!A319)</f>
        <v>44928</v>
      </c>
      <c r="B319" s="50" t="str">
        <f>IF(ISBLANK(Data!B319), "", Data!B319)</f>
        <v>Pittsburgh</v>
      </c>
      <c r="C319" s="50">
        <f>IF(ISBLANK(Data!C319), "", Data!C319)</f>
        <v>231</v>
      </c>
      <c r="D319" s="50" t="str">
        <f>IF(ISBLANK(Data!D319), "", Data!D319)</f>
        <v>North Carolina</v>
      </c>
      <c r="E319" s="50">
        <f>IF(ISBLANK(Data!E319), "", Data!E319)</f>
        <v>202</v>
      </c>
      <c r="F319" s="50" t="str">
        <f>IF(ISBLANK(Data!F319), "", Data!F319)</f>
        <v>N</v>
      </c>
      <c r="G319" s="50" t="str">
        <f>IF(ISBLANK(Data!G319), "", Data!G319)</f>
        <v>Pittsburgh</v>
      </c>
      <c r="H319" s="50" t="str">
        <f>IF(ISBLANK(Data!H319), "", Data!H319)</f>
        <v>North Carolina</v>
      </c>
      <c r="I319" s="50" t="str">
        <f>IF(ISBLANK(Data!I319), "", Data!I319)</f>
        <v>Pittsburgh</v>
      </c>
      <c r="J319" s="50" t="str">
        <f>IF(ISBLANK(Data!J319), "", Data!J319)</f>
        <v>North Carolina</v>
      </c>
      <c r="K319" s="50" t="str">
        <f>IF(ISBLANK(Data!K319), "", Data!K319)</f>
        <v>Pittsburgh</v>
      </c>
      <c r="L319" s="50" t="str">
        <f>IF(ISBLANK(Data!L319), "", Data!L319)</f>
        <v>North Carolina</v>
      </c>
      <c r="M319" s="50" t="str">
        <f>IF(ISBLANK(Data!M319), "", Data!M319)</f>
        <v>Pittsburgh</v>
      </c>
      <c r="N319" s="50" t="str">
        <f>IF(ISBLANK(Data!N319), "", Data!N319)</f>
        <v>N Carolina</v>
      </c>
      <c r="O319" s="50" t="str">
        <f>IF(ISBLANK(Data!O319), "", Data!O319)</f>
        <v>Pittsburgh</v>
      </c>
      <c r="P319" s="50" t="str">
        <f>IF(ISBLANK(Data!P319), "", Data!P319)</f>
        <v>N. Carolina</v>
      </c>
      <c r="Q319" s="50" t="str">
        <f>IF(ISBLANK(Data!Q319), "", Data!Q319)</f>
        <v>Pittsburgh</v>
      </c>
      <c r="R319" s="50" t="str">
        <f>IF(ISBLANK(Data!R319), "", Data!R319)</f>
        <v>North Carolina</v>
      </c>
      <c r="S319" s="20">
        <f>Data!W319-Data!CD319</f>
        <v>-5.7692307692308042E-2</v>
      </c>
      <c r="T319" s="20">
        <f>Data!X319-Data!CE319</f>
        <v>-8.2800000000000011</v>
      </c>
      <c r="U319" s="20">
        <f>Data!Y319-Data!CF319</f>
        <v>-7.7000000000000028</v>
      </c>
      <c r="V319" s="20">
        <f>Data!Z319-Data!CG319</f>
        <v>0.5</v>
      </c>
      <c r="W319" s="20">
        <f>Data!AA319-Data!CH319</f>
        <v>-4.5</v>
      </c>
      <c r="X319" s="20">
        <f>Data!AB319-Data!CI319</f>
        <v>-2.3E-2</v>
      </c>
      <c r="Y319" s="20">
        <f>Data!AC319-Data!CJ319</f>
        <v>-9.4700000000000006</v>
      </c>
      <c r="Z319" s="20">
        <f>Data!AD319-Data!CK319</f>
        <v>-4.5</v>
      </c>
      <c r="AA319" s="20">
        <f>Data!AE319-Data!CL319</f>
        <v>5</v>
      </c>
      <c r="AB319" s="20">
        <f>Data!AF319-Data!CM319</f>
        <v>-13.66</v>
      </c>
      <c r="AC319" s="20">
        <f>Data!AG319-Data!CN319</f>
        <v>-7.7000000000000028</v>
      </c>
      <c r="AD319" s="20">
        <f>Data!AH319-Data!CO319</f>
        <v>-1.2000000000000028</v>
      </c>
      <c r="AE319" s="20">
        <f>Data!AI319-Data!CP319</f>
        <v>-6.8300000000000027E-2</v>
      </c>
      <c r="AF319" s="20">
        <f>Data!AJ319-Data!CQ319</f>
        <v>-2.5</v>
      </c>
      <c r="AG319" s="20">
        <f>Data!AK319-Data!CR319</f>
        <v>-0.20064102564102565</v>
      </c>
      <c r="AH319" s="20">
        <f>Data!AL319-Data!CS319</f>
        <v>-59</v>
      </c>
      <c r="AI319" s="20">
        <f>Data!AM319-Data!CT319</f>
        <v>-3.9000000000000021</v>
      </c>
      <c r="AJ319" s="20">
        <f>Data!AN319-Data!CU319</f>
        <v>-6.59</v>
      </c>
      <c r="AK319" s="20">
        <f>Data!AO319-Data!CV319</f>
        <v>11</v>
      </c>
      <c r="AL319" s="20">
        <f>Data!AP319-Data!CW319</f>
        <v>-37</v>
      </c>
      <c r="AM319" s="20">
        <f>Data!AQ319-Data!CX319</f>
        <v>69</v>
      </c>
      <c r="AN319" s="20">
        <f>Data!AR319-Data!CY319</f>
        <v>-2.0000000000000018E-2</v>
      </c>
      <c r="AO319" s="20">
        <f>Data!AS319-Data!CZ319</f>
        <v>30</v>
      </c>
      <c r="AP319" s="20">
        <f>Data!AT319-Data!DA319</f>
        <v>99</v>
      </c>
      <c r="AQ319" s="20">
        <f>Data!AU319-Data!DB319</f>
        <v>-1.7000000000000015E-2</v>
      </c>
      <c r="AR319" s="20">
        <f>Data!AV319-Data!DC319</f>
        <v>-51</v>
      </c>
      <c r="AS319" s="20">
        <f>Data!AW319-Data!DD319</f>
        <v>-29</v>
      </c>
      <c r="AT319" s="20">
        <f>Data!AX319-Data!DE319</f>
        <v>-9.8999999999999977E-2</v>
      </c>
      <c r="AU319" s="20">
        <f>Data!AY319-Data!DF319</f>
        <v>39</v>
      </c>
      <c r="AV319" s="20">
        <f>Data!AZ319-Data!DG319</f>
        <v>2.1410256410256423</v>
      </c>
      <c r="AW319" s="20">
        <f>Data!BA319-Data!DH319</f>
        <v>87</v>
      </c>
      <c r="AX319" s="20">
        <f>Data!BB319-Data!DI319</f>
        <v>3.737179487179489</v>
      </c>
      <c r="AY319" s="20">
        <f>Data!BC319-Data!DJ319</f>
        <v>30</v>
      </c>
      <c r="AZ319" s="20">
        <f>Data!BD319-Data!DK319</f>
        <v>12</v>
      </c>
      <c r="BA319" s="20">
        <f>Data!BE319-Data!DL319</f>
        <v>8</v>
      </c>
      <c r="BB319" s="20">
        <f>Data!BF319-Data!DM319</f>
        <v>9</v>
      </c>
      <c r="BC319" s="20">
        <f>Data!BG319-Data!DN319</f>
        <v>1</v>
      </c>
      <c r="BD319" s="20">
        <f>Data!BH319-Data!DO319</f>
        <v>-5.7000000000000028</v>
      </c>
      <c r="BE319" s="20">
        <f>Data!BI319-Data!DP319</f>
        <v>-8.4809999999999945</v>
      </c>
      <c r="BF319" s="20">
        <f>Data!BJ319-Data!DQ319</f>
        <v>2.6920000000000002</v>
      </c>
      <c r="BG319" s="20">
        <f>Data!BK319-Data!DR319</f>
        <v>0.13200000000000012</v>
      </c>
      <c r="BH319" s="20">
        <f>Data!BL319-Data!DS319</f>
        <v>-8.9999999999999858E-2</v>
      </c>
      <c r="BI319" s="20">
        <f>Data!BM319-Data!DT319</f>
        <v>4.9000000000000044E-2</v>
      </c>
      <c r="BJ319" s="20">
        <f>Data!BN319-Data!DU319</f>
        <v>5.8999999999999986</v>
      </c>
      <c r="BK319" s="20">
        <f>Data!BO319-Data!DV319</f>
        <v>-4.3000000000000007</v>
      </c>
      <c r="BL319" s="20">
        <f>Data!BP319-Data!DW319</f>
        <v>0.20000000000000018</v>
      </c>
      <c r="BM319" s="20">
        <f>Data!BQ319-Data!DX319</f>
        <v>0.44871794871794801</v>
      </c>
      <c r="BN319" s="20">
        <f>Data!BR319-Data!DY319</f>
        <v>-1.1000000000000014</v>
      </c>
      <c r="BO319" s="20">
        <f>Data!BS319-Data!DZ319</f>
        <v>52</v>
      </c>
      <c r="BP319" s="20">
        <f>Data!BT319-Data!EA319</f>
        <v>-4.6999999999999931E-2</v>
      </c>
      <c r="BQ319" s="20">
        <f>Data!BU319-Data!EB319</f>
        <v>1</v>
      </c>
      <c r="BR319" s="20">
        <f>Data!BV319-Data!EC319</f>
        <v>21</v>
      </c>
      <c r="BS319" s="20">
        <f>Data!BW319-Data!ED319</f>
        <v>56</v>
      </c>
      <c r="BT319" s="20">
        <f>Data!BX319-Data!EE319</f>
        <v>76</v>
      </c>
      <c r="BU319" s="20">
        <f>Data!BY319-Data!EF319</f>
        <v>18</v>
      </c>
      <c r="BV319" s="20">
        <f>Data!BZ319-Data!EG319</f>
        <v>33</v>
      </c>
      <c r="BW319" s="20">
        <f>Data!CA319-Data!EH319</f>
        <v>39.5</v>
      </c>
      <c r="BX319" s="20">
        <f>Data!CB319-Data!EI319</f>
        <v>53</v>
      </c>
      <c r="BY319" s="20">
        <f>Data!CC319-Data!EJ319</f>
        <v>131</v>
      </c>
      <c r="BZ319" s="20">
        <f>Data!EK319</f>
        <v>10678.2</v>
      </c>
      <c r="CA319" s="20">
        <f>Data!EL319</f>
        <v>11478.29</v>
      </c>
      <c r="CB319" s="20">
        <f>Data!EM319</f>
        <v>62.141500000000001</v>
      </c>
      <c r="CC319" s="20">
        <f>Data!EN319</f>
        <v>67.258615384615382</v>
      </c>
      <c r="CD319" s="20">
        <f>Data!EO319</f>
        <v>11.628</v>
      </c>
      <c r="CE319" s="20">
        <f>Data!EP319</f>
        <v>130.536</v>
      </c>
      <c r="CF319" s="50">
        <f>IF(ISBLANK(Data!EQ319), "", Data!EQ319)</f>
        <v>57</v>
      </c>
      <c r="CG319" s="50">
        <f>IF(ISBLANK(Data!ER319), "", Data!ER319)</f>
        <v>70</v>
      </c>
      <c r="CH319" s="61" t="str">
        <f>IF(ISBLANK(Data!ES319), "", Data!ES319)</f>
        <v>North Carolina</v>
      </c>
      <c r="CI319" s="61">
        <f>IF(ISBLANK(Data!ET319), "", Data!ET319)</f>
        <v>127</v>
      </c>
    </row>
    <row r="320" spans="1:87" x14ac:dyDescent="0.45">
      <c r="A320" s="50">
        <f>IF(ISBLANK(Data!A320), "", Data!A320)</f>
        <v>44928</v>
      </c>
      <c r="B320" s="50" t="str">
        <f>IF(ISBLANK(Data!B320), "", Data!B320)</f>
        <v>Georgetown</v>
      </c>
      <c r="C320" s="50">
        <f>IF(ISBLANK(Data!C320), "", Data!C320)</f>
        <v>98</v>
      </c>
      <c r="D320" s="50" t="str">
        <f>IF(ISBLANK(Data!D320), "", Data!D320)</f>
        <v>Creighton</v>
      </c>
      <c r="E320" s="50">
        <f>IF(ISBLANK(Data!E320), "", Data!E320)</f>
        <v>63</v>
      </c>
      <c r="F320" s="50" t="str">
        <f>IF(ISBLANK(Data!F320), "", Data!F320)</f>
        <v>N</v>
      </c>
      <c r="G320" s="50" t="str">
        <f>IF(ISBLANK(Data!G320), "", Data!G320)</f>
        <v>Georgetown</v>
      </c>
      <c r="H320" s="50" t="str">
        <f>IF(ISBLANK(Data!H320), "", Data!H320)</f>
        <v>Creighton</v>
      </c>
      <c r="I320" s="50" t="str">
        <f>IF(ISBLANK(Data!I320), "", Data!I320)</f>
        <v>Georgetown</v>
      </c>
      <c r="J320" s="50" t="str">
        <f>IF(ISBLANK(Data!J320), "", Data!J320)</f>
        <v>Creighton</v>
      </c>
      <c r="K320" s="50" t="str">
        <f>IF(ISBLANK(Data!K320), "", Data!K320)</f>
        <v>Georgetown</v>
      </c>
      <c r="L320" s="50" t="str">
        <f>IF(ISBLANK(Data!L320), "", Data!L320)</f>
        <v>Creighton</v>
      </c>
      <c r="M320" s="50" t="str">
        <f>IF(ISBLANK(Data!M320), "", Data!M320)</f>
        <v>Georgetown</v>
      </c>
      <c r="N320" s="50" t="str">
        <f>IF(ISBLANK(Data!N320), "", Data!N320)</f>
        <v>Creighton</v>
      </c>
      <c r="O320" s="50" t="str">
        <f>IF(ISBLANK(Data!O320), "", Data!O320)</f>
        <v>Georgetown</v>
      </c>
      <c r="P320" s="50" t="str">
        <f>IF(ISBLANK(Data!P320), "", Data!P320)</f>
        <v>Creighton</v>
      </c>
      <c r="Q320" s="50" t="str">
        <f>IF(ISBLANK(Data!Q320), "", Data!Q320)</f>
        <v>Georgetown</v>
      </c>
      <c r="R320" s="50" t="str">
        <f>IF(ISBLANK(Data!R320), "", Data!R320)</f>
        <v>Creighton</v>
      </c>
      <c r="S320" s="20">
        <f>Data!W320-Data!CD320</f>
        <v>-0.15384615384615397</v>
      </c>
      <c r="T320" s="20">
        <f>Data!X320-Data!CE320</f>
        <v>-23.130000000000003</v>
      </c>
      <c r="U320" s="20">
        <f>Data!Y320-Data!CF320</f>
        <v>-9.5999999999999943</v>
      </c>
      <c r="V320" s="20">
        <f>Data!Z320-Data!CG320</f>
        <v>13.5</v>
      </c>
      <c r="W320" s="20">
        <f>Data!AA320-Data!CH320</f>
        <v>0.70000000000000284</v>
      </c>
      <c r="X320" s="20">
        <f>Data!AB320-Data!CI320</f>
        <v>5.7000000000000002E-2</v>
      </c>
      <c r="Y320" s="20">
        <f>Data!AC320-Data!CJ320</f>
        <v>-9.91</v>
      </c>
      <c r="Z320" s="20">
        <f>Data!AD320-Data!CK320</f>
        <v>-7.2000000000000028</v>
      </c>
      <c r="AA320" s="20">
        <f>Data!AE320-Data!CL320</f>
        <v>2.7999999999999972</v>
      </c>
      <c r="AB320" s="20">
        <f>Data!AF320-Data!CM320</f>
        <v>-11.22</v>
      </c>
      <c r="AC320" s="20">
        <f>Data!AG320-Data!CN320</f>
        <v>-11.599999999999994</v>
      </c>
      <c r="AD320" s="20">
        <f>Data!AH320-Data!CO320</f>
        <v>11.900000000000006</v>
      </c>
      <c r="AE320" s="20">
        <f>Data!AI320-Data!CP320</f>
        <v>-0.44339999999999996</v>
      </c>
      <c r="AF320" s="20">
        <f>Data!AJ320-Data!CQ320</f>
        <v>-3.7</v>
      </c>
      <c r="AG320" s="20">
        <f>Data!AK320-Data!CR320</f>
        <v>-0.2846153846153846</v>
      </c>
      <c r="AH320" s="20">
        <f>Data!AL320-Data!CS320</f>
        <v>-176</v>
      </c>
      <c r="AI320" s="20">
        <f>Data!AM320-Data!CT320</f>
        <v>-20.599999999999998</v>
      </c>
      <c r="AJ320" s="20">
        <f>Data!AN320-Data!CU320</f>
        <v>-7.3</v>
      </c>
      <c r="AK320" s="20">
        <f>Data!AO320-Data!CV320</f>
        <v>-105</v>
      </c>
      <c r="AL320" s="20">
        <f>Data!AP320-Data!CW320</f>
        <v>68</v>
      </c>
      <c r="AM320" s="20">
        <f>Data!AQ320-Data!CX320</f>
        <v>-19</v>
      </c>
      <c r="AN320" s="20">
        <f>Data!AR320-Data!CY320</f>
        <v>-6.5000000000000002E-2</v>
      </c>
      <c r="AO320" s="20">
        <f>Data!AS320-Data!CZ320</f>
        <v>-33</v>
      </c>
      <c r="AP320" s="20">
        <f>Data!AT320-Data!DA320</f>
        <v>-70</v>
      </c>
      <c r="AQ320" s="20">
        <f>Data!AU320-Data!DB320</f>
        <v>-2.1000000000000019E-2</v>
      </c>
      <c r="AR320" s="20">
        <f>Data!AV320-Data!DC320</f>
        <v>44</v>
      </c>
      <c r="AS320" s="20">
        <f>Data!AW320-Data!DD320</f>
        <v>80</v>
      </c>
      <c r="AT320" s="20">
        <f>Data!AX320-Data!DE320</f>
        <v>-5.8000000000000052E-2</v>
      </c>
      <c r="AU320" s="20">
        <f>Data!AY320-Data!DF320</f>
        <v>42</v>
      </c>
      <c r="AV320" s="20">
        <f>Data!AZ320-Data!DG320</f>
        <v>3.2307692307692317</v>
      </c>
      <c r="AW320" s="20">
        <f>Data!BA320-Data!DH320</f>
        <v>-27</v>
      </c>
      <c r="AX320" s="20">
        <f>Data!BB320-Data!DI320</f>
        <v>-2.0769230769230731</v>
      </c>
      <c r="AY320" s="20">
        <f>Data!BC320-Data!DJ320</f>
        <v>-45</v>
      </c>
      <c r="AZ320" s="20">
        <f>Data!BD320-Data!DK320</f>
        <v>36</v>
      </c>
      <c r="BA320" s="20">
        <f>Data!BE320-Data!DL320</f>
        <v>3</v>
      </c>
      <c r="BB320" s="20">
        <f>Data!BF320-Data!DM320</f>
        <v>38</v>
      </c>
      <c r="BC320" s="20">
        <f>Data!BG320-Data!DN320</f>
        <v>65</v>
      </c>
      <c r="BD320" s="20">
        <f>Data!BH320-Data!DO320</f>
        <v>-8.0999999999999943</v>
      </c>
      <c r="BE320" s="20">
        <f>Data!BI320-Data!DP320</f>
        <v>5.2310000000000088</v>
      </c>
      <c r="BF320" s="20">
        <f>Data!BJ320-Data!DQ320</f>
        <v>-13.307</v>
      </c>
      <c r="BG320" s="20">
        <f>Data!BK320-Data!DR320</f>
        <v>-0.55199999999999994</v>
      </c>
      <c r="BH320" s="20">
        <f>Data!BL320-Data!DS320</f>
        <v>2.923</v>
      </c>
      <c r="BI320" s="20">
        <f>Data!BM320-Data!DT320</f>
        <v>0.13300000000000001</v>
      </c>
      <c r="BJ320" s="20">
        <f>Data!BN320-Data!DU320</f>
        <v>-5.3000000000000007</v>
      </c>
      <c r="BK320" s="20">
        <f>Data!BO320-Data!DV320</f>
        <v>6.0999999999999979</v>
      </c>
      <c r="BL320" s="20">
        <f>Data!BP320-Data!DW320</f>
        <v>0.29999999999999982</v>
      </c>
      <c r="BM320" s="20">
        <f>Data!BQ320-Data!DX320</f>
        <v>2.7692307692307696</v>
      </c>
      <c r="BN320" s="20">
        <f>Data!BR320-Data!DY320</f>
        <v>5</v>
      </c>
      <c r="BO320" s="20">
        <f>Data!BS320-Data!DZ320</f>
        <v>168</v>
      </c>
      <c r="BP320" s="20">
        <f>Data!BT320-Data!EA320</f>
        <v>-0.10799999999999998</v>
      </c>
      <c r="BQ320" s="20">
        <f>Data!BU320-Data!EB320</f>
        <v>0</v>
      </c>
      <c r="BR320" s="20">
        <f>Data!BV320-Data!EC320</f>
        <v>189</v>
      </c>
      <c r="BS320" s="20">
        <f>Data!BW320-Data!ED320</f>
        <v>180</v>
      </c>
      <c r="BT320" s="20">
        <f>Data!BX320-Data!EE320</f>
        <v>131</v>
      </c>
      <c r="BU320" s="20">
        <f>Data!BY320-Data!EF320</f>
        <v>149</v>
      </c>
      <c r="BV320" s="20">
        <f>Data!BZ320-Data!EG320</f>
        <v>162</v>
      </c>
      <c r="BW320" s="20">
        <f>Data!CA320-Data!EH320</f>
        <v>131.19999999999999</v>
      </c>
      <c r="BX320" s="20">
        <f>Data!CB320-Data!EI320</f>
        <v>176</v>
      </c>
      <c r="BY320" s="20">
        <f>Data!CC320-Data!EJ320</f>
        <v>209</v>
      </c>
      <c r="BZ320" s="20">
        <f>Data!EK320</f>
        <v>10033.52</v>
      </c>
      <c r="CA320" s="20">
        <f>Data!EL320</f>
        <v>12504.8</v>
      </c>
      <c r="CB320" s="20">
        <f>Data!EM320</f>
        <v>48.16646153846154</v>
      </c>
      <c r="CC320" s="20">
        <f>Data!EN320</f>
        <v>69.587692307692308</v>
      </c>
      <c r="CD320" s="20">
        <f>Data!EO320</f>
        <v>11.7936</v>
      </c>
      <c r="CE320" s="20">
        <f>Data!EP320</f>
        <v>96.323999999999998</v>
      </c>
      <c r="CF320" s="50">
        <f>IF(ISBLANK(Data!EQ320), "", Data!EQ320)</f>
        <v>60</v>
      </c>
      <c r="CG320" s="50">
        <f>IF(ISBLANK(Data!ER320), "", Data!ER320)</f>
        <v>77</v>
      </c>
      <c r="CH320" s="61" t="str">
        <f>IF(ISBLANK(Data!ES320), "", Data!ES320)</f>
        <v>Creighton</v>
      </c>
      <c r="CI320" s="61">
        <f>IF(ISBLANK(Data!ET320), "", Data!ET320)</f>
        <v>137</v>
      </c>
    </row>
    <row r="321" spans="1:87" x14ac:dyDescent="0.45">
      <c r="A321" s="50">
        <f>IF(ISBLANK(Data!A321), "", Data!A321)</f>
        <v>44928</v>
      </c>
      <c r="B321" s="50" t="str">
        <f>IF(ISBLANK(Data!B321), "", Data!B321)</f>
        <v>Florida Atlantic</v>
      </c>
      <c r="C321" s="50">
        <f>IF(ISBLANK(Data!C321), "", Data!C321)</f>
        <v>89</v>
      </c>
      <c r="D321" s="50" t="str">
        <f>IF(ISBLANK(Data!D321), "", Data!D321)</f>
        <v>East Carolina</v>
      </c>
      <c r="E321" s="50">
        <f>IF(ISBLANK(Data!E321), "", Data!E321)</f>
        <v>76</v>
      </c>
      <c r="F321" s="50" t="str">
        <f>IF(ISBLANK(Data!F321), "", Data!F321)</f>
        <v>N</v>
      </c>
      <c r="G321" s="50" t="str">
        <f>IF(ISBLANK(Data!G321), "", Data!G321)</f>
        <v>Florida Atlantic</v>
      </c>
      <c r="H321" s="50" t="str">
        <f>IF(ISBLANK(Data!H321), "", Data!H321)</f>
        <v>East Carolina</v>
      </c>
      <c r="I321" s="50" t="str">
        <f>IF(ISBLANK(Data!I321), "", Data!I321)</f>
        <v>Florida Atlantic</v>
      </c>
      <c r="J321" s="50" t="str">
        <f>IF(ISBLANK(Data!J321), "", Data!J321)</f>
        <v>East Carolina</v>
      </c>
      <c r="K321" s="50" t="str">
        <f>IF(ISBLANK(Data!K321), "", Data!K321)</f>
        <v>Florida Atlantic</v>
      </c>
      <c r="L321" s="50" t="str">
        <f>IF(ISBLANK(Data!L321), "", Data!L321)</f>
        <v>East Carolina</v>
      </c>
      <c r="M321" s="50" t="str">
        <f>IF(ISBLANK(Data!M321), "", Data!M321)</f>
        <v>Fla Atlantic</v>
      </c>
      <c r="N321" s="50" t="str">
        <f>IF(ISBLANK(Data!N321), "", Data!N321)</f>
        <v>E Carolina</v>
      </c>
      <c r="O321" s="50" t="str">
        <f>IF(ISBLANK(Data!O321), "", Data!O321)</f>
        <v>FAU</v>
      </c>
      <c r="P321" s="50" t="str">
        <f>IF(ISBLANK(Data!P321), "", Data!P321)</f>
        <v>East Carolina</v>
      </c>
      <c r="Q321" s="50" t="str">
        <f>IF(ISBLANK(Data!Q321), "", Data!Q321)</f>
        <v>FAU</v>
      </c>
      <c r="R321" s="50" t="str">
        <f>IF(ISBLANK(Data!R321), "", Data!R321)</f>
        <v>East Carolina</v>
      </c>
      <c r="S321" s="20">
        <f>Data!W321-Data!CD321</f>
        <v>0.23076923076923106</v>
      </c>
      <c r="T321" s="20">
        <f>Data!X321-Data!CE321</f>
        <v>22.94</v>
      </c>
      <c r="U321" s="20">
        <f>Data!Y321-Data!CF321</f>
        <v>11.800000000000011</v>
      </c>
      <c r="V321" s="20">
        <f>Data!Z321-Data!CG321</f>
        <v>-11.200000000000003</v>
      </c>
      <c r="W321" s="20">
        <f>Data!AA321-Data!CH321</f>
        <v>2.4000000000000057</v>
      </c>
      <c r="X321" s="20">
        <f>Data!AB321-Data!CI321</f>
        <v>4.3000000000000003E-2</v>
      </c>
      <c r="Y321" s="20">
        <f>Data!AC321-Data!CJ321</f>
        <v>13.25</v>
      </c>
      <c r="Z321" s="20">
        <f>Data!AD321-Data!CK321</f>
        <v>7.2000000000000028</v>
      </c>
      <c r="AA321" s="20">
        <f>Data!AE321-Data!CL321</f>
        <v>-6</v>
      </c>
      <c r="AB321" s="20">
        <f>Data!AF321-Data!CM321</f>
        <v>13.25</v>
      </c>
      <c r="AC321" s="20">
        <f>Data!AG321-Data!CN321</f>
        <v>13.299999999999997</v>
      </c>
      <c r="AD321" s="20">
        <f>Data!AH321-Data!CO321</f>
        <v>-10.399999999999991</v>
      </c>
      <c r="AE321" s="20">
        <f>Data!AI321-Data!CP321</f>
        <v>0.46650000000000003</v>
      </c>
      <c r="AF321" s="20">
        <f>Data!AJ321-Data!CQ321</f>
        <v>5.3999999999999995</v>
      </c>
      <c r="AG321" s="20">
        <f>Data!AK321-Data!CR321</f>
        <v>0.41538461538461535</v>
      </c>
      <c r="AH321" s="20">
        <f>Data!AL321-Data!CS321</f>
        <v>256</v>
      </c>
      <c r="AI321" s="20">
        <f>Data!AM321-Data!CT321</f>
        <v>20.7</v>
      </c>
      <c r="AJ321" s="20">
        <f>Data!AN321-Data!CU321</f>
        <v>9.93</v>
      </c>
      <c r="AK321" s="20">
        <f>Data!AO321-Data!CV321</f>
        <v>118</v>
      </c>
      <c r="AL321" s="20">
        <f>Data!AP321-Data!CW321</f>
        <v>6</v>
      </c>
      <c r="AM321" s="20">
        <f>Data!AQ321-Data!CX321</f>
        <v>27</v>
      </c>
      <c r="AN321" s="20">
        <f>Data!AR321-Data!CY321</f>
        <v>6.6000000000000003E-2</v>
      </c>
      <c r="AO321" s="20">
        <f>Data!AS321-Data!CZ321</f>
        <v>20</v>
      </c>
      <c r="AP321" s="20">
        <f>Data!AT321-Data!DA321</f>
        <v>7</v>
      </c>
      <c r="AQ321" s="20">
        <f>Data!AU321-Data!DB321</f>
        <v>0.06</v>
      </c>
      <c r="AR321" s="20">
        <f>Data!AV321-Data!DC321</f>
        <v>-28</v>
      </c>
      <c r="AS321" s="20">
        <f>Data!AW321-Data!DD321</f>
        <v>-35</v>
      </c>
      <c r="AT321" s="20">
        <f>Data!AX321-Data!DE321</f>
        <v>-1.2999999999999901E-2</v>
      </c>
      <c r="AU321" s="20">
        <f>Data!AY321-Data!DF321</f>
        <v>-29</v>
      </c>
      <c r="AV321" s="20">
        <f>Data!AZ321-Data!DG321</f>
        <v>-2.2307692307692317</v>
      </c>
      <c r="AW321" s="20">
        <f>Data!BA321-Data!DH321</f>
        <v>13</v>
      </c>
      <c r="AX321" s="20">
        <f>Data!BB321-Data!DI321</f>
        <v>1</v>
      </c>
      <c r="AY321" s="20">
        <f>Data!BC321-Data!DJ321</f>
        <v>32</v>
      </c>
      <c r="AZ321" s="20">
        <f>Data!BD321-Data!DK321</f>
        <v>-8</v>
      </c>
      <c r="BA321" s="20">
        <f>Data!BE321-Data!DL321</f>
        <v>2</v>
      </c>
      <c r="BB321" s="20">
        <f>Data!BF321-Data!DM321</f>
        <v>12</v>
      </c>
      <c r="BC321" s="20">
        <f>Data!BG321-Data!DN321</f>
        <v>0</v>
      </c>
      <c r="BD321" s="20">
        <f>Data!BH321-Data!DO321</f>
        <v>9</v>
      </c>
      <c r="BE321" s="20">
        <f>Data!BI321-Data!DP321</f>
        <v>0.4620000000000033</v>
      </c>
      <c r="BF321" s="20">
        <f>Data!BJ321-Data!DQ321</f>
        <v>8.6150000000000002</v>
      </c>
      <c r="BG321" s="20">
        <f>Data!BK321-Data!DR321</f>
        <v>0.11899999999999999</v>
      </c>
      <c r="BH321" s="20">
        <f>Data!BL321-Data!DS321</f>
        <v>0.92300000000000004</v>
      </c>
      <c r="BI321" s="20">
        <f>Data!BM321-Data!DT321</f>
        <v>-0.10999999999999999</v>
      </c>
      <c r="BJ321" s="20">
        <f>Data!BN321-Data!DU321</f>
        <v>0.5</v>
      </c>
      <c r="BK321" s="20">
        <f>Data!BO321-Data!DV321</f>
        <v>-2.6999999999999993</v>
      </c>
      <c r="BL321" s="20">
        <f>Data!BP321-Data!DW321</f>
        <v>0.20000000000000018</v>
      </c>
      <c r="BM321" s="20">
        <f>Data!BQ321-Data!DX321</f>
        <v>-0.61538461538461586</v>
      </c>
      <c r="BN321" s="20">
        <f>Data!BR321-Data!DY321</f>
        <v>0</v>
      </c>
      <c r="BO321" s="20">
        <f>Data!BS321-Data!DZ321</f>
        <v>-265</v>
      </c>
      <c r="BP321" s="20">
        <f>Data!BT321-Data!EA321</f>
        <v>0.193</v>
      </c>
      <c r="BQ321" s="20">
        <f>Data!BU321-Data!EB321</f>
        <v>0</v>
      </c>
      <c r="BR321" s="20">
        <f>Data!BV321-Data!EC321</f>
        <v>-221</v>
      </c>
      <c r="BS321" s="20">
        <f>Data!BW321-Data!ED321</f>
        <v>-166</v>
      </c>
      <c r="BT321" s="20">
        <f>Data!BX321-Data!EE321</f>
        <v>-224</v>
      </c>
      <c r="BU321" s="20">
        <f>Data!BY321-Data!EF321</f>
        <v>-181</v>
      </c>
      <c r="BV321" s="20">
        <f>Data!BZ321-Data!EG321</f>
        <v>-175</v>
      </c>
      <c r="BW321" s="20">
        <f>Data!CA321-Data!EH321</f>
        <v>-160.5</v>
      </c>
      <c r="BX321" s="20">
        <f>Data!CB321-Data!EI321</f>
        <v>-265</v>
      </c>
      <c r="BY321" s="20">
        <f>Data!CC321-Data!EJ321</f>
        <v>-237</v>
      </c>
      <c r="BZ321" s="20">
        <f>Data!EK321</f>
        <v>12679.2</v>
      </c>
      <c r="CA321" s="20">
        <f>Data!EL321</f>
        <v>10222.08</v>
      </c>
      <c r="CB321" s="20">
        <f>Data!EM321</f>
        <v>99.969769230769231</v>
      </c>
      <c r="CC321" s="20">
        <f>Data!EN321</f>
        <v>85.461538461538467</v>
      </c>
      <c r="CD321" s="20">
        <f>Data!EO321</f>
        <v>11.6592</v>
      </c>
      <c r="CE321" s="20">
        <f>Data!EP321</f>
        <v>149.13900000000001</v>
      </c>
      <c r="CF321" s="50">
        <f>IF(ISBLANK(Data!EQ321), "", Data!EQ321)</f>
        <v>79</v>
      </c>
      <c r="CG321" s="50">
        <f>IF(ISBLANK(Data!ER321), "", Data!ER321)</f>
        <v>64</v>
      </c>
      <c r="CH321" s="61" t="str">
        <f>IF(ISBLANK(Data!ES321), "", Data!ES321)</f>
        <v>Florida Atlantic</v>
      </c>
      <c r="CI321" s="61">
        <f>IF(ISBLANK(Data!ET321), "", Data!ET321)</f>
        <v>143</v>
      </c>
    </row>
    <row r="322" spans="1:87" x14ac:dyDescent="0.45">
      <c r="A322" s="50">
        <f>IF(ISBLANK(Data!A322), "", Data!A322)</f>
        <v>44928</v>
      </c>
      <c r="B322" s="50" t="str">
        <f>IF(ISBLANK(Data!B322), "", Data!B322)</f>
        <v>Wisconsin</v>
      </c>
      <c r="C322" s="50">
        <f>IF(ISBLANK(Data!C322), "", Data!C322)</f>
        <v>356</v>
      </c>
      <c r="D322" s="50" t="str">
        <f>IF(ISBLANK(Data!D322), "", Data!D322)</f>
        <v>Iowa</v>
      </c>
      <c r="E322" s="50">
        <f>IF(ISBLANK(Data!E322), "", Data!E322)</f>
        <v>125</v>
      </c>
      <c r="F322" s="50" t="str">
        <f>IF(ISBLANK(Data!F322), "", Data!F322)</f>
        <v>N</v>
      </c>
      <c r="G322" s="50" t="str">
        <f>IF(ISBLANK(Data!G322), "", Data!G322)</f>
        <v>Wisconsin</v>
      </c>
      <c r="H322" s="50" t="str">
        <f>IF(ISBLANK(Data!H322), "", Data!H322)</f>
        <v>Iowa</v>
      </c>
      <c r="I322" s="50" t="str">
        <f>IF(ISBLANK(Data!I322), "", Data!I322)</f>
        <v>Wisconsin</v>
      </c>
      <c r="J322" s="50" t="str">
        <f>IF(ISBLANK(Data!J322), "", Data!J322)</f>
        <v>Iowa</v>
      </c>
      <c r="K322" s="50" t="str">
        <f>IF(ISBLANK(Data!K322), "", Data!K322)</f>
        <v>Wisconsin</v>
      </c>
      <c r="L322" s="50" t="str">
        <f>IF(ISBLANK(Data!L322), "", Data!L322)</f>
        <v>Iowa</v>
      </c>
      <c r="M322" s="50" t="str">
        <f>IF(ISBLANK(Data!M322), "", Data!M322)</f>
        <v>Wisconsin</v>
      </c>
      <c r="N322" s="50" t="str">
        <f>IF(ISBLANK(Data!N322), "", Data!N322)</f>
        <v>Iowa</v>
      </c>
      <c r="O322" s="50" t="str">
        <f>IF(ISBLANK(Data!O322), "", Data!O322)</f>
        <v>Wisconsin</v>
      </c>
      <c r="P322" s="50" t="str">
        <f>IF(ISBLANK(Data!P322), "", Data!P322)</f>
        <v>Iowa</v>
      </c>
      <c r="Q322" s="50" t="str">
        <f>IF(ISBLANK(Data!Q322), "", Data!Q322)</f>
        <v>Wisconsin</v>
      </c>
      <c r="R322" s="50" t="str">
        <f>IF(ISBLANK(Data!R322), "", Data!R322)</f>
        <v>Iowa</v>
      </c>
      <c r="S322" s="20">
        <f>Data!W322-Data!CD322</f>
        <v>0.13461538461538503</v>
      </c>
      <c r="T322" s="20">
        <f>Data!X322-Data!CE322</f>
        <v>8.68</v>
      </c>
      <c r="U322" s="20">
        <f>Data!Y322-Data!CF322</f>
        <v>2.0999999999999943</v>
      </c>
      <c r="V322" s="20">
        <f>Data!Z322-Data!CG322</f>
        <v>-6.5999999999999943</v>
      </c>
      <c r="W322" s="20">
        <f>Data!AA322-Data!CH322</f>
        <v>-8.7999999999999972</v>
      </c>
      <c r="X322" s="20">
        <f>Data!AB322-Data!CI322</f>
        <v>7.2999999999999995E-2</v>
      </c>
      <c r="Y322" s="20">
        <f>Data!AC322-Data!CJ322</f>
        <v>7.35</v>
      </c>
      <c r="Z322" s="20">
        <f>Data!AD322-Data!CK322</f>
        <v>1.1000000000000085</v>
      </c>
      <c r="AA322" s="20">
        <f>Data!AE322-Data!CL322</f>
        <v>-6.2999999999999972</v>
      </c>
      <c r="AB322" s="20">
        <f>Data!AF322-Data!CM322</f>
        <v>9.23</v>
      </c>
      <c r="AC322" s="20">
        <f>Data!AG322-Data!CN322</f>
        <v>3.2999999999999972</v>
      </c>
      <c r="AD322" s="20">
        <f>Data!AH322-Data!CO322</f>
        <v>-4.6999999999999886</v>
      </c>
      <c r="AE322" s="20">
        <f>Data!AI322-Data!CP322</f>
        <v>0.11860000000000004</v>
      </c>
      <c r="AF322" s="20">
        <f>Data!AJ322-Data!CQ322</f>
        <v>2.7</v>
      </c>
      <c r="AG322" s="20">
        <f>Data!AK322-Data!CR322</f>
        <v>0.21858974358974359</v>
      </c>
      <c r="AH322" s="20">
        <f>Data!AL322-Data!CS322</f>
        <v>97</v>
      </c>
      <c r="AI322" s="20">
        <f>Data!AM322-Data!CT322</f>
        <v>3.0000000000000018</v>
      </c>
      <c r="AJ322" s="20">
        <f>Data!AN322-Data!CU322</f>
        <v>4.37</v>
      </c>
      <c r="AK322" s="20">
        <f>Data!AO322-Data!CV322</f>
        <v>-252</v>
      </c>
      <c r="AL322" s="20">
        <f>Data!AP322-Data!CW322</f>
        <v>-225</v>
      </c>
      <c r="AM322" s="20">
        <f>Data!AQ322-Data!CX322</f>
        <v>-188</v>
      </c>
      <c r="AN322" s="20">
        <f>Data!AR322-Data!CY322</f>
        <v>-2.0999999999999963E-2</v>
      </c>
      <c r="AO322" s="20">
        <f>Data!AS322-Data!CZ322</f>
        <v>-16</v>
      </c>
      <c r="AP322" s="20">
        <f>Data!AT322-Data!DA322</f>
        <v>-45</v>
      </c>
      <c r="AQ322" s="20">
        <f>Data!AU322-Data!DB322</f>
        <v>-4.0000000000000036E-3</v>
      </c>
      <c r="AR322" s="20">
        <f>Data!AV322-Data!DC322</f>
        <v>-28</v>
      </c>
      <c r="AS322" s="20">
        <f>Data!AW322-Data!DD322</f>
        <v>-43</v>
      </c>
      <c r="AT322" s="20">
        <f>Data!AX322-Data!DE322</f>
        <v>1.7000000000000015E-2</v>
      </c>
      <c r="AU322" s="20">
        <f>Data!AY322-Data!DF322</f>
        <v>-20</v>
      </c>
      <c r="AV322" s="20">
        <f>Data!AZ322-Data!DG322</f>
        <v>-0.69230769230769162</v>
      </c>
      <c r="AW322" s="20">
        <f>Data!BA322-Data!DH322</f>
        <v>-99</v>
      </c>
      <c r="AX322" s="20">
        <f>Data!BB322-Data!DI322</f>
        <v>-4.9615384615384599</v>
      </c>
      <c r="AY322" s="20">
        <f>Data!BC322-Data!DJ322</f>
        <v>-119</v>
      </c>
      <c r="AZ322" s="20">
        <f>Data!BD322-Data!DK322</f>
        <v>-37</v>
      </c>
      <c r="BA322" s="20">
        <f>Data!BE322-Data!DL322</f>
        <v>-39</v>
      </c>
      <c r="BB322" s="20">
        <f>Data!BF322-Data!DM322</f>
        <v>-8</v>
      </c>
      <c r="BC322" s="20">
        <f>Data!BG322-Data!DN322</f>
        <v>-17</v>
      </c>
      <c r="BD322" s="20">
        <f>Data!BH322-Data!DO322</f>
        <v>-13.599999999999994</v>
      </c>
      <c r="BE322" s="20">
        <f>Data!BI322-Data!DP322</f>
        <v>-12.313999999999993</v>
      </c>
      <c r="BF322" s="20">
        <f>Data!BJ322-Data!DQ322</f>
        <v>-1.3650000000000002</v>
      </c>
      <c r="BG322" s="20">
        <f>Data!BK322-Data!DR322</f>
        <v>-0.871</v>
      </c>
      <c r="BH322" s="20">
        <f>Data!BL322-Data!DS322</f>
        <v>0.14100000000000001</v>
      </c>
      <c r="BI322" s="20">
        <f>Data!BM322-Data!DT322</f>
        <v>-0.253</v>
      </c>
      <c r="BJ322" s="20">
        <f>Data!BN322-Data!DU322</f>
        <v>-2</v>
      </c>
      <c r="BK322" s="20">
        <f>Data!BO322-Data!DV322</f>
        <v>-1.8000000000000007</v>
      </c>
      <c r="BL322" s="20">
        <f>Data!BP322-Data!DW322</f>
        <v>-2.9</v>
      </c>
      <c r="BM322" s="20">
        <f>Data!BQ322-Data!DX322</f>
        <v>-2.365384615384615</v>
      </c>
      <c r="BN322" s="20">
        <f>Data!BR322-Data!DY322</f>
        <v>-9.9999999999999645E-2</v>
      </c>
      <c r="BO322" s="20">
        <f>Data!BS322-Data!DZ322</f>
        <v>-108</v>
      </c>
      <c r="BP322" s="20">
        <f>Data!BT322-Data!EA322</f>
        <v>8.6999999999999966E-2</v>
      </c>
      <c r="BQ322" s="20">
        <f>Data!BU322-Data!EB322</f>
        <v>0</v>
      </c>
      <c r="BR322" s="20">
        <f>Data!BV322-Data!EC322</f>
        <v>-50</v>
      </c>
      <c r="BS322" s="20">
        <f>Data!BW322-Data!ED322</f>
        <v>-79</v>
      </c>
      <c r="BT322" s="20">
        <f>Data!BX322-Data!EE322</f>
        <v>-76</v>
      </c>
      <c r="BU322" s="20">
        <f>Data!BY322-Data!EF322</f>
        <v>-32</v>
      </c>
      <c r="BV322" s="20">
        <f>Data!BZ322-Data!EG322</f>
        <v>-40</v>
      </c>
      <c r="BW322" s="20">
        <f>Data!CA322-Data!EH322</f>
        <v>-51.5</v>
      </c>
      <c r="BX322" s="20">
        <f>Data!CB322-Data!EI322</f>
        <v>-98</v>
      </c>
      <c r="BY322" s="20">
        <f>Data!CC322-Data!EJ322</f>
        <v>-113</v>
      </c>
      <c r="BZ322" s="20">
        <f>Data!EK322</f>
        <v>12074.5</v>
      </c>
      <c r="CA322" s="20">
        <f>Data!EL322</f>
        <v>11095.630000000001</v>
      </c>
      <c r="CB322" s="20">
        <f>Data!EM322</f>
        <v>84.715076923076921</v>
      </c>
      <c r="CC322" s="20">
        <f>Data!EN322</f>
        <v>60.575000000000003</v>
      </c>
      <c r="CD322" s="20">
        <f>Data!EO322</f>
        <v>11.309899999999999</v>
      </c>
      <c r="CE322" s="20">
        <f>Data!EP322</f>
        <v>151.66800000000001</v>
      </c>
      <c r="CF322" s="50">
        <f>IF(ISBLANK(Data!EQ322), "", Data!EQ322)</f>
        <v>83</v>
      </c>
      <c r="CG322" s="50">
        <f>IF(ISBLANK(Data!ER322), "", Data!ER322)</f>
        <v>72</v>
      </c>
      <c r="CH322" s="61" t="str">
        <f>IF(ISBLANK(Data!ES322), "", Data!ES322)</f>
        <v>Wisconsin</v>
      </c>
      <c r="CI322" s="61">
        <f>IF(ISBLANK(Data!ET322), "", Data!ET322)</f>
        <v>155</v>
      </c>
    </row>
    <row r="323" spans="1:87" x14ac:dyDescent="0.45">
      <c r="A323" s="50">
        <f>IF(ISBLANK(Data!A323), "", Data!A323)</f>
        <v>44928</v>
      </c>
      <c r="B323" s="50" t="str">
        <f>IF(ISBLANK(Data!B323), "", Data!B323)</f>
        <v>Boston College</v>
      </c>
      <c r="C323" s="50">
        <f>IF(ISBLANK(Data!C323), "", Data!C323)</f>
        <v>26</v>
      </c>
      <c r="D323" s="50" t="str">
        <f>IF(ISBLANK(Data!D323), "", Data!D323)</f>
        <v>Wake Forest</v>
      </c>
      <c r="E323" s="50">
        <f>IF(ISBLANK(Data!E323), "", Data!E323)</f>
        <v>344</v>
      </c>
      <c r="F323" s="50" t="str">
        <f>IF(ISBLANK(Data!F323), "", Data!F323)</f>
        <v>N</v>
      </c>
      <c r="G323" s="50" t="str">
        <f>IF(ISBLANK(Data!G323), "", Data!G323)</f>
        <v>Boston College</v>
      </c>
      <c r="H323" s="50" t="str">
        <f>IF(ISBLANK(Data!H323), "", Data!H323)</f>
        <v>Wake Forest</v>
      </c>
      <c r="I323" s="50" t="str">
        <f>IF(ISBLANK(Data!I323), "", Data!I323)</f>
        <v>Boston College</v>
      </c>
      <c r="J323" s="50" t="str">
        <f>IF(ISBLANK(Data!J323), "", Data!J323)</f>
        <v>Wake Forest</v>
      </c>
      <c r="K323" s="50" t="str">
        <f>IF(ISBLANK(Data!K323), "", Data!K323)</f>
        <v>Boston College</v>
      </c>
      <c r="L323" s="50" t="str">
        <f>IF(ISBLANK(Data!L323), "", Data!L323)</f>
        <v>Wake Forest</v>
      </c>
      <c r="M323" s="50" t="str">
        <f>IF(ISBLANK(Data!M323), "", Data!M323)</f>
        <v>Boston Col</v>
      </c>
      <c r="N323" s="50" t="str">
        <f>IF(ISBLANK(Data!N323), "", Data!N323)</f>
        <v>Wake Forest</v>
      </c>
      <c r="O323" s="50" t="str">
        <f>IF(ISBLANK(Data!O323), "", Data!O323)</f>
        <v>Boston College</v>
      </c>
      <c r="P323" s="50" t="str">
        <f>IF(ISBLANK(Data!P323), "", Data!P323)</f>
        <v>Wake Forest</v>
      </c>
      <c r="Q323" s="50" t="str">
        <f>IF(ISBLANK(Data!Q323), "", Data!Q323)</f>
        <v>Boston College</v>
      </c>
      <c r="R323" s="50" t="str">
        <f>IF(ISBLANK(Data!R323), "", Data!R323)</f>
        <v>Wake Forest</v>
      </c>
      <c r="S323" s="20">
        <f>Data!W323-Data!CD323</f>
        <v>0</v>
      </c>
      <c r="T323" s="20">
        <f>Data!X323-Data!CE323</f>
        <v>-6.1900000000000013</v>
      </c>
      <c r="U323" s="20">
        <f>Data!Y323-Data!CF323</f>
        <v>-3.7999999999999972</v>
      </c>
      <c r="V323" s="20">
        <f>Data!Z323-Data!CG323</f>
        <v>2.3999999999999915</v>
      </c>
      <c r="W323" s="20">
        <f>Data!AA323-Data!CH323</f>
        <v>1.1000000000000085</v>
      </c>
      <c r="X323" s="20">
        <f>Data!AB323-Data!CI323</f>
        <v>9.5000000000000001E-2</v>
      </c>
      <c r="Y323" s="20">
        <f>Data!AC323-Data!CJ323</f>
        <v>1.1499999999999999</v>
      </c>
      <c r="Z323" s="20">
        <f>Data!AD323-Data!CK323</f>
        <v>1.2999999999999972</v>
      </c>
      <c r="AA323" s="20">
        <f>Data!AE323-Data!CL323</f>
        <v>9.9999999999994316E-2</v>
      </c>
      <c r="AB323" s="20">
        <f>Data!AF323-Data!CM323</f>
        <v>1.46</v>
      </c>
      <c r="AC323" s="20">
        <f>Data!AG323-Data!CN323</f>
        <v>-1.5</v>
      </c>
      <c r="AD323" s="20">
        <f>Data!AH323-Data!CO323</f>
        <v>-0.29999999999999716</v>
      </c>
      <c r="AE323" s="20">
        <f>Data!AI323-Data!CP323</f>
        <v>-2.1199999999999997E-2</v>
      </c>
      <c r="AF323" s="20">
        <f>Data!AJ323-Data!CQ323</f>
        <v>-0.10000000000000003</v>
      </c>
      <c r="AG323" s="20">
        <f>Data!AK323-Data!CR323</f>
        <v>-8.333333333333335E-3</v>
      </c>
      <c r="AH323" s="20">
        <f>Data!AL323-Data!CS323</f>
        <v>-11</v>
      </c>
      <c r="AI323" s="20">
        <f>Data!AM323-Data!CT323</f>
        <v>-4.25</v>
      </c>
      <c r="AJ323" s="20">
        <f>Data!AN323-Data!CU323</f>
        <v>0.59000000000000008</v>
      </c>
      <c r="AK323" s="20">
        <f>Data!AO323-Data!CV323</f>
        <v>-23</v>
      </c>
      <c r="AL323" s="20">
        <f>Data!AP323-Data!CW323</f>
        <v>35</v>
      </c>
      <c r="AM323" s="20">
        <f>Data!AQ323-Data!CX323</f>
        <v>33</v>
      </c>
      <c r="AN323" s="20">
        <f>Data!AR323-Data!CY323</f>
        <v>-1.0000000000000009E-2</v>
      </c>
      <c r="AO323" s="20">
        <f>Data!AS323-Data!CZ323</f>
        <v>-7</v>
      </c>
      <c r="AP323" s="20">
        <f>Data!AT323-Data!DA323</f>
        <v>-7</v>
      </c>
      <c r="AQ323" s="20">
        <f>Data!AU323-Data!DB323</f>
        <v>-1.7000000000000015E-2</v>
      </c>
      <c r="AR323" s="20">
        <f>Data!AV323-Data!DC323</f>
        <v>-32</v>
      </c>
      <c r="AS323" s="20">
        <f>Data!AW323-Data!DD323</f>
        <v>-32</v>
      </c>
      <c r="AT323" s="20">
        <f>Data!AX323-Data!DE323</f>
        <v>-3.1000000000000028E-2</v>
      </c>
      <c r="AU323" s="20">
        <f>Data!AY323-Data!DF323</f>
        <v>15</v>
      </c>
      <c r="AV323" s="20">
        <f>Data!AZ323-Data!DG323</f>
        <v>1.25</v>
      </c>
      <c r="AW323" s="20">
        <f>Data!BA323-Data!DH323</f>
        <v>35</v>
      </c>
      <c r="AX323" s="20">
        <f>Data!BB323-Data!DI323</f>
        <v>2.9166666666666643</v>
      </c>
      <c r="AY323" s="20">
        <f>Data!BC323-Data!DJ323</f>
        <v>30</v>
      </c>
      <c r="AZ323" s="20">
        <f>Data!BD323-Data!DK323</f>
        <v>9</v>
      </c>
      <c r="BA323" s="20">
        <f>Data!BE323-Data!DL323</f>
        <v>-5</v>
      </c>
      <c r="BB323" s="20">
        <f>Data!BF323-Data!DM323</f>
        <v>-4</v>
      </c>
      <c r="BC323" s="20">
        <f>Data!BG323-Data!DN323</f>
        <v>13</v>
      </c>
      <c r="BD323" s="20">
        <f>Data!BH323-Data!DO323</f>
        <v>-1.8999999999999915</v>
      </c>
      <c r="BE323" s="20">
        <f>Data!BI323-Data!DP323</f>
        <v>2.9159999999999968</v>
      </c>
      <c r="BF323" s="20">
        <f>Data!BJ323-Data!DQ323</f>
        <v>-4.8339999999999996</v>
      </c>
      <c r="BG323" s="20">
        <f>Data!BK323-Data!DR323</f>
        <v>0.28899999999999992</v>
      </c>
      <c r="BH323" s="20">
        <f>Data!BL323-Data!DS323</f>
        <v>-0.33300000000000018</v>
      </c>
      <c r="BI323" s="20">
        <f>Data!BM323-Data!DT323</f>
        <v>9.4999999999999973E-2</v>
      </c>
      <c r="BJ323" s="20">
        <f>Data!BN323-Data!DU323</f>
        <v>-0.60000000000000142</v>
      </c>
      <c r="BK323" s="20">
        <f>Data!BO323-Data!DV323</f>
        <v>-2.6000000000000014</v>
      </c>
      <c r="BL323" s="20">
        <f>Data!BP323-Data!DW323</f>
        <v>-0.5</v>
      </c>
      <c r="BM323" s="20">
        <f>Data!BQ323-Data!DX323</f>
        <v>0.75</v>
      </c>
      <c r="BN323" s="20">
        <f>Data!BR323-Data!DY323</f>
        <v>1.0999999999999996</v>
      </c>
      <c r="BO323" s="20">
        <f>Data!BS323-Data!DZ323</f>
        <v>19</v>
      </c>
      <c r="BP323" s="20">
        <f>Data!BT323-Data!EA323</f>
        <v>-1.2000000000000011E-2</v>
      </c>
      <c r="BQ323" s="20">
        <f>Data!BU323-Data!EB323</f>
        <v>0</v>
      </c>
      <c r="BR323" s="20">
        <f>Data!BV323-Data!EC323</f>
        <v>11</v>
      </c>
      <c r="BS323" s="20">
        <f>Data!BW323-Data!ED323</f>
        <v>17</v>
      </c>
      <c r="BT323" s="20">
        <f>Data!BX323-Data!EE323</f>
        <v>6</v>
      </c>
      <c r="BU323" s="20">
        <f>Data!BY323-Data!EF323</f>
        <v>58</v>
      </c>
      <c r="BV323" s="20">
        <f>Data!BZ323-Data!EG323</f>
        <v>47</v>
      </c>
      <c r="BW323" s="20">
        <f>Data!CA323-Data!EH323</f>
        <v>23.799999999999997</v>
      </c>
      <c r="BX323" s="20">
        <f>Data!CB323-Data!EI323</f>
        <v>19</v>
      </c>
      <c r="BY323" s="20">
        <f>Data!CC323-Data!EJ323</f>
        <v>72</v>
      </c>
      <c r="BZ323" s="20">
        <f>Data!EK323</f>
        <v>10973.760000000002</v>
      </c>
      <c r="CA323" s="20">
        <f>Data!EL323</f>
        <v>11625.56</v>
      </c>
      <c r="CB323" s="20">
        <f>Data!EM323</f>
        <v>63.333333333333329</v>
      </c>
      <c r="CC323" s="20">
        <f>Data!EN323</f>
        <v>73.192083333333329</v>
      </c>
      <c r="CD323" s="20">
        <f>Data!EO323</f>
        <v>12.3225</v>
      </c>
      <c r="CE323" s="20">
        <f>Data!EP323</f>
        <v>132.172</v>
      </c>
      <c r="CF323" s="50">
        <f>IF(ISBLANK(Data!EQ323), "", Data!EQ323)</f>
        <v>78</v>
      </c>
      <c r="CG323" s="50">
        <f>IF(ISBLANK(Data!ER323), "", Data!ER323)</f>
        <v>84</v>
      </c>
      <c r="CH323" s="61" t="str">
        <f>IF(ISBLANK(Data!ES323), "", Data!ES323)</f>
        <v>Wake Forest</v>
      </c>
      <c r="CI323" s="61">
        <f>IF(ISBLANK(Data!ET323), "", Data!ET323)</f>
        <v>162</v>
      </c>
    </row>
    <row r="324" spans="1:87" x14ac:dyDescent="0.45">
      <c r="A324" s="50">
        <f>IF(ISBLANK(Data!A324), "", Data!A324)</f>
        <v>44928</v>
      </c>
      <c r="B324" s="50" t="str">
        <f>IF(ISBLANK(Data!B324), "", Data!B324)</f>
        <v>Bowling Green</v>
      </c>
      <c r="C324" s="50">
        <f>IF(ISBLANK(Data!C324), "", Data!C324)</f>
        <v>28</v>
      </c>
      <c r="D324" s="50" t="str">
        <f>IF(ISBLANK(Data!D324), "", Data!D324)</f>
        <v>Eastern Michigan</v>
      </c>
      <c r="E324" s="50">
        <f>IF(ISBLANK(Data!E324), "", Data!E324)</f>
        <v>80</v>
      </c>
      <c r="F324" s="50" t="str">
        <f>IF(ISBLANK(Data!F324), "", Data!F324)</f>
        <v>N</v>
      </c>
      <c r="G324" s="50" t="str">
        <f>IF(ISBLANK(Data!G324), "", Data!G324)</f>
        <v>Bowling Green</v>
      </c>
      <c r="H324" s="50" t="str">
        <f>IF(ISBLANK(Data!H324), "", Data!H324)</f>
        <v>Eastern Michigan</v>
      </c>
      <c r="I324" s="50" t="str">
        <f>IF(ISBLANK(Data!I324), "", Data!I324)</f>
        <v>Bowling Green</v>
      </c>
      <c r="J324" s="50" t="str">
        <f>IF(ISBLANK(Data!J324), "", Data!J324)</f>
        <v>Eastern Michigan</v>
      </c>
      <c r="K324" s="50" t="str">
        <f>IF(ISBLANK(Data!K324), "", Data!K324)</f>
        <v>Bowling Green State</v>
      </c>
      <c r="L324" s="50" t="str">
        <f>IF(ISBLANK(Data!L324), "", Data!L324)</f>
        <v>Eastern Michigan</v>
      </c>
      <c r="M324" s="50" t="str">
        <f>IF(ISBLANK(Data!M324), "", Data!M324)</f>
        <v>Bowling Grn</v>
      </c>
      <c r="N324" s="50" t="str">
        <f>IF(ISBLANK(Data!N324), "", Data!N324)</f>
        <v>E Michigan</v>
      </c>
      <c r="O324" s="50" t="str">
        <f>IF(ISBLANK(Data!O324), "", Data!O324)</f>
        <v>Bowling Green</v>
      </c>
      <c r="P324" s="50" t="str">
        <f>IF(ISBLANK(Data!P324), "", Data!P324)</f>
        <v>E. Michigan</v>
      </c>
      <c r="Q324" s="50" t="str">
        <f>IF(ISBLANK(Data!Q324), "", Data!Q324)</f>
        <v>Bowling Green</v>
      </c>
      <c r="R324" s="50" t="str">
        <f>IF(ISBLANK(Data!R324), "", Data!R324)</f>
        <v>Eastern Michigan</v>
      </c>
      <c r="S324" s="20">
        <f>Data!W324-Data!CD324</f>
        <v>0.16666666666666696</v>
      </c>
      <c r="T324" s="20">
        <f>Data!X324-Data!CE324</f>
        <v>9.5100000000000016</v>
      </c>
      <c r="U324" s="20">
        <f>Data!Y324-Data!CF324</f>
        <v>0.79999999999999716</v>
      </c>
      <c r="V324" s="20">
        <f>Data!Z324-Data!CG324</f>
        <v>-8.7000000000000028</v>
      </c>
      <c r="W324" s="20">
        <f>Data!AA324-Data!CH324</f>
        <v>3.2000000000000028</v>
      </c>
      <c r="X324" s="20">
        <f>Data!AB324-Data!CI324</f>
        <v>-7.7999999999999986E-2</v>
      </c>
      <c r="Y324" s="20">
        <f>Data!AC324-Data!CJ324</f>
        <v>-3.5700000000000003</v>
      </c>
      <c r="Z324" s="20">
        <f>Data!AD324-Data!CK324</f>
        <v>-3.5</v>
      </c>
      <c r="AA324" s="20">
        <f>Data!AE324-Data!CL324</f>
        <v>0</v>
      </c>
      <c r="AB324" s="20">
        <f>Data!AF324-Data!CM324</f>
        <v>-3.5700000000000003</v>
      </c>
      <c r="AC324" s="20">
        <f>Data!AG324-Data!CN324</f>
        <v>-1.3999999999999915</v>
      </c>
      <c r="AD324" s="20">
        <f>Data!AH324-Data!CO324</f>
        <v>-8</v>
      </c>
      <c r="AE324" s="20">
        <f>Data!AI324-Data!CP324</f>
        <v>0.15720000000000001</v>
      </c>
      <c r="AF324" s="20">
        <f>Data!AJ324-Data!CQ324</f>
        <v>0.99999999999999978</v>
      </c>
      <c r="AG324" s="20">
        <f>Data!AK324-Data!CR324</f>
        <v>8.3333333333333315E-2</v>
      </c>
      <c r="AH324" s="20">
        <f>Data!AL324-Data!CS324</f>
        <v>97</v>
      </c>
      <c r="AI324" s="20">
        <f>Data!AM324-Data!CT324</f>
        <v>9.9400000000000013</v>
      </c>
      <c r="AJ324" s="20">
        <f>Data!AN324-Data!CU324</f>
        <v>-2.66</v>
      </c>
      <c r="AK324" s="20">
        <f>Data!AO324-Data!CV324</f>
        <v>81</v>
      </c>
      <c r="AL324" s="20">
        <f>Data!AP324-Data!CW324</f>
        <v>-96</v>
      </c>
      <c r="AM324" s="20">
        <f>Data!AQ324-Data!CX324</f>
        <v>56</v>
      </c>
      <c r="AN324" s="20">
        <f>Data!AR324-Data!CY324</f>
        <v>-1.0000000000000009E-2</v>
      </c>
      <c r="AO324" s="20">
        <f>Data!AS324-Data!CZ324</f>
        <v>17</v>
      </c>
      <c r="AP324" s="20">
        <f>Data!AT324-Data!DA324</f>
        <v>75</v>
      </c>
      <c r="AQ324" s="20">
        <f>Data!AU324-Data!DB324</f>
        <v>-2.8000000000000025E-2</v>
      </c>
      <c r="AR324" s="20">
        <f>Data!AV324-Data!DC324</f>
        <v>28</v>
      </c>
      <c r="AS324" s="20">
        <f>Data!AW324-Data!DD324</f>
        <v>42</v>
      </c>
      <c r="AT324" s="20">
        <f>Data!AX324-Data!DE324</f>
        <v>-3.0000000000000027E-3</v>
      </c>
      <c r="AU324" s="20">
        <f>Data!AY324-Data!DF324</f>
        <v>10</v>
      </c>
      <c r="AV324" s="20">
        <f>Data!AZ324-Data!DG324</f>
        <v>0.83333333333333393</v>
      </c>
      <c r="AW324" s="20">
        <f>Data!BA324-Data!DH324</f>
        <v>60</v>
      </c>
      <c r="AX324" s="20">
        <f>Data!BB324-Data!DI324</f>
        <v>5</v>
      </c>
      <c r="AY324" s="20">
        <f>Data!BC324-Data!DJ324</f>
        <v>4</v>
      </c>
      <c r="AZ324" s="20">
        <f>Data!BD324-Data!DK324</f>
        <v>19</v>
      </c>
      <c r="BA324" s="20">
        <f>Data!BE324-Data!DL324</f>
        <v>11</v>
      </c>
      <c r="BB324" s="20">
        <f>Data!BF324-Data!DM324</f>
        <v>-7</v>
      </c>
      <c r="BC324" s="20">
        <f>Data!BG324-Data!DN324</f>
        <v>-4</v>
      </c>
      <c r="BD324" s="20">
        <f>Data!BH324-Data!DO324</f>
        <v>6.7999999999999972</v>
      </c>
      <c r="BE324" s="20">
        <f>Data!BI324-Data!DP324</f>
        <v>-8</v>
      </c>
      <c r="BF324" s="20">
        <f>Data!BJ324-Data!DQ324</f>
        <v>14.75</v>
      </c>
      <c r="BG324" s="20">
        <f>Data!BK324-Data!DR324</f>
        <v>7.0000000000000062E-2</v>
      </c>
      <c r="BH324" s="20">
        <f>Data!BL324-Data!DS324</f>
        <v>-0.58300000000000018</v>
      </c>
      <c r="BI324" s="20">
        <f>Data!BM324-Data!DT324</f>
        <v>0.15299999999999997</v>
      </c>
      <c r="BJ324" s="20">
        <f>Data!BN324-Data!DU324</f>
        <v>6.1999999999999993</v>
      </c>
      <c r="BK324" s="20">
        <f>Data!BO324-Data!DV324</f>
        <v>3.5</v>
      </c>
      <c r="BL324" s="20">
        <f>Data!BP324-Data!DW324</f>
        <v>0.89999999999999991</v>
      </c>
      <c r="BM324" s="20">
        <f>Data!BQ324-Data!DX324</f>
        <v>1.583333333333333</v>
      </c>
      <c r="BN324" s="20">
        <f>Data!BR324-Data!DY324</f>
        <v>-0.30000000000000071</v>
      </c>
      <c r="BO324" s="20">
        <f>Data!BS324-Data!DZ324</f>
        <v>-27</v>
      </c>
      <c r="BP324" s="20">
        <f>Data!BT324-Data!EA324</f>
        <v>1.7000000000000015E-2</v>
      </c>
      <c r="BQ324" s="20">
        <f>Data!BU324-Data!EB324</f>
        <v>0</v>
      </c>
      <c r="BR324" s="20">
        <f>Data!BV324-Data!EC324</f>
        <v>-138</v>
      </c>
      <c r="BS324" s="20">
        <f>Data!BW324-Data!ED324</f>
        <v>-30</v>
      </c>
      <c r="BT324" s="20">
        <f>Data!BX324-Data!EE324</f>
        <v>-44</v>
      </c>
      <c r="BU324" s="20">
        <f>Data!BY324-Data!EF324</f>
        <v>-143</v>
      </c>
      <c r="BV324" s="20">
        <f>Data!BZ324-Data!EG324</f>
        <v>-112</v>
      </c>
      <c r="BW324" s="20">
        <f>Data!CA324-Data!EH324</f>
        <v>-59.199999999999989</v>
      </c>
      <c r="BX324" s="20">
        <f>Data!CB324-Data!EI324</f>
        <v>-28</v>
      </c>
      <c r="BY324" s="20">
        <f>Data!CC324-Data!EJ324</f>
        <v>-71</v>
      </c>
      <c r="BZ324" s="20">
        <f>Data!EK324</f>
        <v>11301.900000000001</v>
      </c>
      <c r="CA324" s="20">
        <f>Data!EL324</f>
        <v>10340.640000000001</v>
      </c>
      <c r="CB324" s="20">
        <f>Data!EM324</f>
        <v>61.57116666666667</v>
      </c>
      <c r="CC324" s="20">
        <f>Data!EN324</f>
        <v>84.375</v>
      </c>
      <c r="CD324" s="20">
        <f>Data!EO324</f>
        <v>10.3133</v>
      </c>
      <c r="CE324" s="20">
        <f>Data!EP324</f>
        <v>125.80000000000001</v>
      </c>
      <c r="CF324" s="50">
        <f>IF(ISBLANK(Data!EQ324), "", Data!EQ324)</f>
        <v>92</v>
      </c>
      <c r="CG324" s="50">
        <f>IF(ISBLANK(Data!ER324), "", Data!ER324)</f>
        <v>90</v>
      </c>
      <c r="CH324" s="61" t="str">
        <f>IF(ISBLANK(Data!ES324), "", Data!ES324)</f>
        <v>Bowling Green</v>
      </c>
      <c r="CI324" s="61">
        <f>IF(ISBLANK(Data!ET324), "", Data!ET324)</f>
        <v>182</v>
      </c>
    </row>
    <row r="325" spans="1:87" x14ac:dyDescent="0.45">
      <c r="A325" s="50">
        <f>IF(ISBLANK(Data!A325), "", Data!A325)</f>
        <v>44928</v>
      </c>
      <c r="B325" s="50" t="str">
        <f>IF(ISBLANK(Data!B325), "", Data!B325)</f>
        <v>Miami OH</v>
      </c>
      <c r="C325" s="50">
        <f>IF(ISBLANK(Data!C325), "", Data!C325)</f>
        <v>170</v>
      </c>
      <c r="D325" s="50" t="str">
        <f>IF(ISBLANK(Data!D325), "", Data!D325)</f>
        <v>Western Michigan</v>
      </c>
      <c r="E325" s="50">
        <f>IF(ISBLANK(Data!E325), "", Data!E325)</f>
        <v>352</v>
      </c>
      <c r="F325" s="50" t="str">
        <f>IF(ISBLANK(Data!F325), "", Data!F325)</f>
        <v>N</v>
      </c>
      <c r="G325" s="50" t="str">
        <f>IF(ISBLANK(Data!G325), "", Data!G325)</f>
        <v>Miami OH</v>
      </c>
      <c r="H325" s="50" t="str">
        <f>IF(ISBLANK(Data!H325), "", Data!H325)</f>
        <v>Western Michigan</v>
      </c>
      <c r="I325" s="50" t="str">
        <f>IF(ISBLANK(Data!I325), "", Data!I325)</f>
        <v>Miami OH</v>
      </c>
      <c r="J325" s="50" t="str">
        <f>IF(ISBLANK(Data!J325), "", Data!J325)</f>
        <v>Western Michigan</v>
      </c>
      <c r="K325" s="50" t="str">
        <f>IF(ISBLANK(Data!K325), "", Data!K325)</f>
        <v>Miami OH</v>
      </c>
      <c r="L325" s="50" t="str">
        <f>IF(ISBLANK(Data!L325), "", Data!L325)</f>
        <v>Western Michigan</v>
      </c>
      <c r="M325" s="50" t="str">
        <f>IF(ISBLANK(Data!M325), "", Data!M325)</f>
        <v>Miami</v>
      </c>
      <c r="N325" s="50" t="str">
        <f>IF(ISBLANK(Data!N325), "", Data!N325)</f>
        <v>W Michigan</v>
      </c>
      <c r="O325" s="50" t="str">
        <f>IF(ISBLANK(Data!O325), "", Data!O325)</f>
        <v>Miami (Ohio)</v>
      </c>
      <c r="P325" s="50" t="str">
        <f>IF(ISBLANK(Data!P325), "", Data!P325)</f>
        <v>W. Michigan</v>
      </c>
      <c r="Q325" s="50" t="str">
        <f>IF(ISBLANK(Data!Q325), "", Data!Q325)</f>
        <v>Miami (OH)</v>
      </c>
      <c r="R325" s="50" t="str">
        <f>IF(ISBLANK(Data!R325), "", Data!R325)</f>
        <v>Western Michigan</v>
      </c>
      <c r="S325" s="20">
        <f>Data!W325-Data!CD325</f>
        <v>0.25</v>
      </c>
      <c r="T325" s="20">
        <f>Data!X325-Data!CE325</f>
        <v>5.72</v>
      </c>
      <c r="U325" s="20">
        <f>Data!Y325-Data!CF325</f>
        <v>3.9000000000000057</v>
      </c>
      <c r="V325" s="20">
        <f>Data!Z325-Data!CG325</f>
        <v>-1.7999999999999972</v>
      </c>
      <c r="W325" s="20">
        <f>Data!AA325-Data!CH325</f>
        <v>0.5</v>
      </c>
      <c r="X325" s="20">
        <f>Data!AB325-Data!CI325</f>
        <v>-5.000000000000001E-3</v>
      </c>
      <c r="Y325" s="20">
        <f>Data!AC325-Data!CJ325</f>
        <v>0.6399999999999999</v>
      </c>
      <c r="Z325" s="20">
        <f>Data!AD325-Data!CK325</f>
        <v>-0.29999999999999716</v>
      </c>
      <c r="AA325" s="20">
        <f>Data!AE325-Data!CL325</f>
        <v>-0.89999999999999147</v>
      </c>
      <c r="AB325" s="20">
        <f>Data!AF325-Data!CM325</f>
        <v>0.6399999999999999</v>
      </c>
      <c r="AC325" s="20">
        <f>Data!AG325-Data!CN325</f>
        <v>3.7000000000000028</v>
      </c>
      <c r="AD325" s="20">
        <f>Data!AH325-Data!CO325</f>
        <v>-2.8999999999999915</v>
      </c>
      <c r="AE325" s="20">
        <f>Data!AI325-Data!CP325</f>
        <v>0.13600000000000001</v>
      </c>
      <c r="AF325" s="20">
        <f>Data!AJ325-Data!CQ325</f>
        <v>2.7</v>
      </c>
      <c r="AG325" s="20">
        <f>Data!AK325-Data!CR325</f>
        <v>0.22499999999999998</v>
      </c>
      <c r="AH325" s="20">
        <f>Data!AL325-Data!CS325</f>
        <v>104</v>
      </c>
      <c r="AI325" s="20">
        <f>Data!AM325-Data!CT325</f>
        <v>2.9999999999999991</v>
      </c>
      <c r="AJ325" s="20">
        <f>Data!AN325-Data!CU325</f>
        <v>-0.90999999999999992</v>
      </c>
      <c r="AK325" s="20">
        <f>Data!AO325-Data!CV325</f>
        <v>41</v>
      </c>
      <c r="AL325" s="20">
        <f>Data!AP325-Data!CW325</f>
        <v>-40</v>
      </c>
      <c r="AM325" s="20">
        <f>Data!AQ325-Data!CX325</f>
        <v>-39</v>
      </c>
      <c r="AN325" s="20">
        <f>Data!AR325-Data!CY325</f>
        <v>1.7000000000000015E-2</v>
      </c>
      <c r="AO325" s="20">
        <f>Data!AS325-Data!CZ325</f>
        <v>10</v>
      </c>
      <c r="AP325" s="20">
        <f>Data!AT325-Data!DA325</f>
        <v>-3</v>
      </c>
      <c r="AQ325" s="20">
        <f>Data!AU325-Data!DB325</f>
        <v>4.0000000000000036E-2</v>
      </c>
      <c r="AR325" s="20">
        <f>Data!AV325-Data!DC325</f>
        <v>43</v>
      </c>
      <c r="AS325" s="20">
        <f>Data!AW325-Data!DD325</f>
        <v>35</v>
      </c>
      <c r="AT325" s="20">
        <f>Data!AX325-Data!DE325</f>
        <v>8.7999999999999967E-2</v>
      </c>
      <c r="AU325" s="20">
        <f>Data!AY325-Data!DF325</f>
        <v>-53</v>
      </c>
      <c r="AV325" s="20">
        <f>Data!AZ325-Data!DG325</f>
        <v>-4.4166666666666661</v>
      </c>
      <c r="AW325" s="20">
        <f>Data!BA325-Data!DH325</f>
        <v>-48</v>
      </c>
      <c r="AX325" s="20">
        <f>Data!BB325-Data!DI325</f>
        <v>-4</v>
      </c>
      <c r="AY325" s="20">
        <f>Data!BC325-Data!DJ325</f>
        <v>22</v>
      </c>
      <c r="AZ325" s="20">
        <f>Data!BD325-Data!DK325</f>
        <v>-1</v>
      </c>
      <c r="BA325" s="20">
        <f>Data!BE325-Data!DL325</f>
        <v>8</v>
      </c>
      <c r="BB325" s="20">
        <f>Data!BF325-Data!DM325</f>
        <v>-7</v>
      </c>
      <c r="BC325" s="20">
        <f>Data!BG325-Data!DN325</f>
        <v>18</v>
      </c>
      <c r="BD325" s="20">
        <f>Data!BH325-Data!DO325</f>
        <v>3.3999999999999915</v>
      </c>
      <c r="BE325" s="20">
        <f>Data!BI325-Data!DP325</f>
        <v>-3.3340000000000032</v>
      </c>
      <c r="BF325" s="20">
        <f>Data!BJ325-Data!DQ325</f>
        <v>6.75</v>
      </c>
      <c r="BG325" s="20">
        <f>Data!BK325-Data!DR325</f>
        <v>0.18700000000000006</v>
      </c>
      <c r="BH325" s="20">
        <f>Data!BL325-Data!DS325</f>
        <v>-0.58300000000000018</v>
      </c>
      <c r="BI325" s="20">
        <f>Data!BM325-Data!DT325</f>
        <v>1.4000000000000012E-2</v>
      </c>
      <c r="BJ325" s="20">
        <f>Data!BN325-Data!DU325</f>
        <v>-0.19999999999999929</v>
      </c>
      <c r="BK325" s="20">
        <f>Data!BO325-Data!DV325</f>
        <v>3</v>
      </c>
      <c r="BL325" s="20">
        <f>Data!BP325-Data!DW325</f>
        <v>0.7</v>
      </c>
      <c r="BM325" s="20">
        <f>Data!BQ325-Data!DX325</f>
        <v>-8.3333333333333037E-2</v>
      </c>
      <c r="BN325" s="20">
        <f>Data!BR325-Data!DY325</f>
        <v>1.5</v>
      </c>
      <c r="BO325" s="20">
        <f>Data!BS325-Data!DZ325</f>
        <v>-261</v>
      </c>
      <c r="BP325" s="20">
        <f>Data!BT325-Data!EA325</f>
        <v>0.17599999999999999</v>
      </c>
      <c r="BQ325" s="20">
        <f>Data!BU325-Data!EB325</f>
        <v>1</v>
      </c>
      <c r="BR325" s="20">
        <f>Data!BV325-Data!EC325</f>
        <v>-62</v>
      </c>
      <c r="BS325" s="20">
        <f>Data!BW325-Data!ED325</f>
        <v>-88</v>
      </c>
      <c r="BT325" s="20">
        <f>Data!BX325-Data!EE325</f>
        <v>-113</v>
      </c>
      <c r="BU325" s="20">
        <f>Data!BY325-Data!EF325</f>
        <v>-79</v>
      </c>
      <c r="BV325" s="20">
        <f>Data!BZ325-Data!EG325</f>
        <v>-60</v>
      </c>
      <c r="BW325" s="20">
        <f>Data!CA325-Data!EH325</f>
        <v>-75.800000000000011</v>
      </c>
      <c r="BX325" s="20">
        <f>Data!CB325-Data!EI325</f>
        <v>-85</v>
      </c>
      <c r="BY325" s="20">
        <f>Data!CC325-Data!EJ325</f>
        <v>-107</v>
      </c>
      <c r="BZ325" s="20">
        <f>Data!EK325</f>
        <v>11368.890000000001</v>
      </c>
      <c r="CA325" s="20">
        <f>Data!EL325</f>
        <v>10759.32</v>
      </c>
      <c r="CB325" s="20">
        <f>Data!EM325</f>
        <v>78.578416666666655</v>
      </c>
      <c r="CC325" s="20">
        <f>Data!EN325</f>
        <v>81</v>
      </c>
      <c r="CD325" s="20">
        <f>Data!EO325</f>
        <v>10.8653</v>
      </c>
      <c r="CE325" s="20">
        <f>Data!EP325</f>
        <v>136.91499999999999</v>
      </c>
      <c r="CF325" s="50">
        <f>IF(ISBLANK(Data!EQ325), "", Data!EQ325)</f>
        <v>74</v>
      </c>
      <c r="CG325" s="50">
        <f>IF(ISBLANK(Data!ER325), "", Data!ER325)</f>
        <v>83</v>
      </c>
      <c r="CH325" s="61" t="str">
        <f>IF(ISBLANK(Data!ES325), "", Data!ES325)</f>
        <v>Western Michigan</v>
      </c>
      <c r="CI325" s="61">
        <f>IF(ISBLANK(Data!ET325), "", Data!ET325)</f>
        <v>157</v>
      </c>
    </row>
    <row r="326" spans="1:87" x14ac:dyDescent="0.45">
      <c r="A326" s="50">
        <f>IF(ISBLANK(Data!A326), "", Data!A326)</f>
        <v>44928</v>
      </c>
      <c r="B326" s="50" t="str">
        <f>IF(ISBLANK(Data!B326), "", Data!B326)</f>
        <v>Tennessee</v>
      </c>
      <c r="C326" s="50">
        <f>IF(ISBLANK(Data!C326), "", Data!C326)</f>
        <v>293</v>
      </c>
      <c r="D326" s="50" t="str">
        <f>IF(ISBLANK(Data!D326), "", Data!D326)</f>
        <v>Norfolk St.</v>
      </c>
      <c r="E326" s="50">
        <f>IF(ISBLANK(Data!E326), "", Data!E326)</f>
        <v>200</v>
      </c>
      <c r="F326" s="50" t="str">
        <f>IF(ISBLANK(Data!F326), "", Data!F326)</f>
        <v>N</v>
      </c>
      <c r="G326" s="50" t="str">
        <f>IF(ISBLANK(Data!G326), "", Data!G326)</f>
        <v>Tennessee</v>
      </c>
      <c r="H326" s="50" t="str">
        <f>IF(ISBLANK(Data!H326), "", Data!H326)</f>
        <v>Norfolk St.</v>
      </c>
      <c r="I326" s="50" t="str">
        <f>IF(ISBLANK(Data!I326), "", Data!I326)</f>
        <v>Tennessee</v>
      </c>
      <c r="J326" s="50" t="str">
        <f>IF(ISBLANK(Data!J326), "", Data!J326)</f>
        <v>Norfolk St.</v>
      </c>
      <c r="K326" s="50" t="str">
        <f>IF(ISBLANK(Data!K326), "", Data!K326)</f>
        <v>Tennessee</v>
      </c>
      <c r="L326" s="50" t="str">
        <f>IF(ISBLANK(Data!L326), "", Data!L326)</f>
        <v>Norfolk State</v>
      </c>
      <c r="M326" s="50" t="str">
        <f>IF(ISBLANK(Data!M326), "", Data!M326)</f>
        <v>Tennessee</v>
      </c>
      <c r="N326" s="50" t="str">
        <f>IF(ISBLANK(Data!N326), "", Data!N326)</f>
        <v>Norfolk St</v>
      </c>
      <c r="O326" s="50" t="str">
        <f>IF(ISBLANK(Data!O326), "", Data!O326)</f>
        <v>Tennessee</v>
      </c>
      <c r="P326" s="50" t="str">
        <f>IF(ISBLANK(Data!P326), "", Data!P326)</f>
        <v>Norfolk St.</v>
      </c>
      <c r="Q326" s="50" t="str">
        <f>IF(ISBLANK(Data!Q326), "", Data!Q326)</f>
        <v>Tennessee</v>
      </c>
      <c r="R326" s="50" t="str">
        <f>IF(ISBLANK(Data!R326), "", Data!R326)</f>
        <v>Norfolk State</v>
      </c>
      <c r="S326" s="20">
        <f>Data!W326-Data!CD326</f>
        <v>0.15000000000000002</v>
      </c>
      <c r="T326" s="20">
        <f>Data!X326-Data!CE326</f>
        <v>27.32</v>
      </c>
      <c r="U326" s="20">
        <f>Data!Y326-Data!CF326</f>
        <v>10.100000000000009</v>
      </c>
      <c r="V326" s="20">
        <f>Data!Z326-Data!CG326</f>
        <v>-17.199999999999989</v>
      </c>
      <c r="W326" s="20">
        <f>Data!AA326-Data!CH326</f>
        <v>3.2000000000000028</v>
      </c>
      <c r="X326" s="20">
        <f>Data!AB326-Data!CI326</f>
        <v>-6.0999999999999999E-2</v>
      </c>
      <c r="Y326" s="20">
        <f>Data!AC326-Data!CJ326</f>
        <v>9.83</v>
      </c>
      <c r="Z326" s="20">
        <f>Data!AD326-Data!CK326</f>
        <v>6</v>
      </c>
      <c r="AA326" s="20">
        <f>Data!AE326-Data!CL326</f>
        <v>-3.7999999999999972</v>
      </c>
      <c r="AB326" s="20">
        <f>Data!AF326-Data!CM326</f>
        <v>9.83</v>
      </c>
      <c r="AC326" s="20">
        <f>Data!AG326-Data!CN326</f>
        <v>6.9000000000000057</v>
      </c>
      <c r="AD326" s="20">
        <f>Data!AH326-Data!CO326</f>
        <v>-16</v>
      </c>
      <c r="AE326" s="20">
        <f>Data!AI326-Data!CP326</f>
        <v>0.45389999999999997</v>
      </c>
      <c r="AF326" s="20">
        <f>Data!AJ326-Data!CQ326</f>
        <v>5.5</v>
      </c>
      <c r="AG326" s="20">
        <f>Data!AK326-Data!CR326</f>
        <v>0.39499999999999996</v>
      </c>
      <c r="AH326" s="20">
        <f>Data!AL326-Data!CS326</f>
        <v>237</v>
      </c>
      <c r="AI326" s="20">
        <f>Data!AM326-Data!CT326</f>
        <v>22.34</v>
      </c>
      <c r="AJ326" s="20">
        <f>Data!AN326-Data!CU326</f>
        <v>10.59</v>
      </c>
      <c r="AK326" s="20">
        <f>Data!AO326-Data!CV326</f>
        <v>-211</v>
      </c>
      <c r="AL326" s="20">
        <f>Data!AP326-Data!CW326</f>
        <v>-215</v>
      </c>
      <c r="AM326" s="20">
        <f>Data!AQ326-Data!CX326</f>
        <v>-127</v>
      </c>
      <c r="AN326" s="20">
        <f>Data!AR326-Data!CY326</f>
        <v>-2.1000000000000019E-2</v>
      </c>
      <c r="AO326" s="20">
        <f>Data!AS326-Data!CZ326</f>
        <v>-6</v>
      </c>
      <c r="AP326" s="20">
        <f>Data!AT326-Data!DA326</f>
        <v>-3</v>
      </c>
      <c r="AQ326" s="20">
        <f>Data!AU326-Data!DB326</f>
        <v>-1.5999999999999959E-2</v>
      </c>
      <c r="AR326" s="20">
        <f>Data!AV326-Data!DC326</f>
        <v>-59</v>
      </c>
      <c r="AS326" s="20">
        <f>Data!AW326-Data!DD326</f>
        <v>-88</v>
      </c>
      <c r="AT326" s="20">
        <f>Data!AX326-Data!DE326</f>
        <v>2.5000000000000022E-2</v>
      </c>
      <c r="AU326" s="20">
        <f>Data!AY326-Data!DF326</f>
        <v>-31</v>
      </c>
      <c r="AV326" s="20">
        <f>Data!AZ326-Data!DG326</f>
        <v>0.21666666666666679</v>
      </c>
      <c r="AW326" s="20">
        <f>Data!BA326-Data!DH326</f>
        <v>-44</v>
      </c>
      <c r="AX326" s="20">
        <f>Data!BB326-Data!DI326</f>
        <v>4.9499999999999957</v>
      </c>
      <c r="AY326" s="20">
        <f>Data!BC326-Data!DJ326</f>
        <v>16</v>
      </c>
      <c r="AZ326" s="20">
        <f>Data!BD326-Data!DK326</f>
        <v>-57</v>
      </c>
      <c r="BA326" s="20">
        <f>Data!BE326-Data!DL326</f>
        <v>16</v>
      </c>
      <c r="BB326" s="20">
        <f>Data!BF326-Data!DM326</f>
        <v>-41</v>
      </c>
      <c r="BC326" s="20">
        <f>Data!BG326-Data!DN326</f>
        <v>-93</v>
      </c>
      <c r="BD326" s="20">
        <f>Data!BH326-Data!DO326</f>
        <v>1.3999999999999915</v>
      </c>
      <c r="BE326" s="20">
        <f>Data!BI326-Data!DP326</f>
        <v>-1.2330000000000041</v>
      </c>
      <c r="BF326" s="20">
        <f>Data!BJ326-Data!DQ326</f>
        <v>2.5830000000000002</v>
      </c>
      <c r="BG326" s="20">
        <f>Data!BK326-Data!DR326</f>
        <v>0.46599999999999997</v>
      </c>
      <c r="BH326" s="20">
        <f>Data!BL326-Data!DS326</f>
        <v>-0.59999999999999964</v>
      </c>
      <c r="BI326" s="20">
        <f>Data!BM326-Data!DT326</f>
        <v>-0.17599999999999993</v>
      </c>
      <c r="BJ326" s="20">
        <f>Data!BN326-Data!DU326</f>
        <v>4.7000000000000028</v>
      </c>
      <c r="BK326" s="20">
        <f>Data!BO326-Data!DV326</f>
        <v>-1.5999999999999979</v>
      </c>
      <c r="BL326" s="20">
        <f>Data!BP326-Data!DW326</f>
        <v>2.0999999999999996</v>
      </c>
      <c r="BM326" s="20">
        <f>Data!BQ326-Data!DX326</f>
        <v>-2.3833333333333337</v>
      </c>
      <c r="BN326" s="20">
        <f>Data!BR326-Data!DY326</f>
        <v>-2.8000000000000007</v>
      </c>
      <c r="BO326" s="20">
        <f>Data!BS326-Data!DZ326</f>
        <v>-195</v>
      </c>
      <c r="BP326" s="20">
        <f>Data!BT326-Data!EA326</f>
        <v>0.17900000000000005</v>
      </c>
      <c r="BQ326" s="20">
        <f>Data!BU326-Data!EB326</f>
        <v>0</v>
      </c>
      <c r="BR326" s="20">
        <f>Data!BV326-Data!EC326</f>
        <v>-163</v>
      </c>
      <c r="BS326" s="20">
        <f>Data!BW326-Data!ED326</f>
        <v>-173</v>
      </c>
      <c r="BT326" s="20">
        <f>Data!BX326-Data!EE326</f>
        <v>-157</v>
      </c>
      <c r="BU326" s="20">
        <f>Data!BY326-Data!EF326</f>
        <v>-137</v>
      </c>
      <c r="BV326" s="20">
        <f>Data!BZ326-Data!EG326</f>
        <v>-199</v>
      </c>
      <c r="BW326" s="20">
        <f>Data!CA326-Data!EH326</f>
        <v>-142.30000000000001</v>
      </c>
      <c r="BX326" s="20">
        <f>Data!CB326-Data!EI326</f>
        <v>-199</v>
      </c>
      <c r="BY326" s="20">
        <f>Data!CC326-Data!EJ326</f>
        <v>-160</v>
      </c>
      <c r="BZ326" s="20">
        <f>Data!EK326</f>
        <v>12230.82</v>
      </c>
      <c r="CA326" s="20">
        <f>Data!EL326</f>
        <v>9358.59</v>
      </c>
      <c r="CB326" s="20">
        <f>Data!EM326</f>
        <v>100.98093333333334</v>
      </c>
      <c r="CC326" s="20">
        <f>Data!EN326</f>
        <v>79.807916666666657</v>
      </c>
      <c r="CD326" s="20">
        <f>Data!EO326</f>
        <v>12.836600000000001</v>
      </c>
      <c r="CE326" s="20">
        <f>Data!EP326</f>
        <v>230.86700000000002</v>
      </c>
      <c r="CF326" s="50">
        <f>IF(ISBLANK(Data!EQ326), "", Data!EQ326)</f>
        <v>87</v>
      </c>
      <c r="CG326" s="50">
        <f>IF(ISBLANK(Data!ER326), "", Data!ER326)</f>
        <v>57</v>
      </c>
      <c r="CH326" s="61" t="str">
        <f>IF(ISBLANK(Data!ES326), "", Data!ES326)</f>
        <v>Tennessee</v>
      </c>
      <c r="CI326" s="61">
        <f>IF(ISBLANK(Data!ET326), "", Data!ET326)</f>
        <v>144</v>
      </c>
    </row>
    <row r="327" spans="1:87" x14ac:dyDescent="0.45">
      <c r="A327" s="50">
        <f>IF(ISBLANK(Data!A327), "", Data!A327)</f>
        <v>44928</v>
      </c>
      <c r="B327" s="50" t="str">
        <f>IF(ISBLANK(Data!B327), "", Data!B327)</f>
        <v>Baylor</v>
      </c>
      <c r="C327" s="50">
        <f>IF(ISBLANK(Data!C327), "", Data!C327)</f>
        <v>20</v>
      </c>
      <c r="D327" s="50" t="str">
        <f>IF(ISBLANK(Data!D327), "", Data!D327)</f>
        <v>Cornell</v>
      </c>
      <c r="E327" s="50">
        <f>IF(ISBLANK(Data!E327), "", Data!E327)</f>
        <v>62</v>
      </c>
      <c r="F327" s="50" t="str">
        <f>IF(ISBLANK(Data!F327), "", Data!F327)</f>
        <v>N</v>
      </c>
      <c r="G327" s="50" t="str">
        <f>IF(ISBLANK(Data!G327), "", Data!G327)</f>
        <v>Baylor</v>
      </c>
      <c r="H327" s="50" t="str">
        <f>IF(ISBLANK(Data!H327), "", Data!H327)</f>
        <v>Cornell</v>
      </c>
      <c r="I327" s="50" t="str">
        <f>IF(ISBLANK(Data!I327), "", Data!I327)</f>
        <v>Baylor</v>
      </c>
      <c r="J327" s="50" t="str">
        <f>IF(ISBLANK(Data!J327), "", Data!J327)</f>
        <v>Cornell</v>
      </c>
      <c r="K327" s="50" t="str">
        <f>IF(ISBLANK(Data!K327), "", Data!K327)</f>
        <v>Baylor</v>
      </c>
      <c r="L327" s="50" t="str">
        <f>IF(ISBLANK(Data!L327), "", Data!L327)</f>
        <v>Cornell</v>
      </c>
      <c r="M327" s="50" t="str">
        <f>IF(ISBLANK(Data!M327), "", Data!M327)</f>
        <v>Baylor</v>
      </c>
      <c r="N327" s="50" t="str">
        <f>IF(ISBLANK(Data!N327), "", Data!N327)</f>
        <v>Cornell</v>
      </c>
      <c r="O327" s="50" t="str">
        <f>IF(ISBLANK(Data!O327), "", Data!O327)</f>
        <v>Baylor</v>
      </c>
      <c r="P327" s="50" t="str">
        <f>IF(ISBLANK(Data!P327), "", Data!P327)</f>
        <v>Cornell</v>
      </c>
      <c r="Q327" s="50" t="str">
        <f>IF(ISBLANK(Data!Q327), "", Data!Q327)</f>
        <v>Baylor</v>
      </c>
      <c r="R327" s="50" t="str">
        <f>IF(ISBLANK(Data!R327), "", Data!R327)</f>
        <v>Cornell</v>
      </c>
      <c r="S327" s="20">
        <f>Data!W327-Data!CD327</f>
        <v>0</v>
      </c>
      <c r="T327" s="20">
        <f>Data!X327-Data!CE327</f>
        <v>16.899999999999999</v>
      </c>
      <c r="U327" s="20">
        <f>Data!Y327-Data!CF327</f>
        <v>9.2000000000000028</v>
      </c>
      <c r="V327" s="20">
        <f>Data!Z327-Data!CG327</f>
        <v>-7.6999999999999886</v>
      </c>
      <c r="W327" s="20">
        <f>Data!AA327-Data!CH327</f>
        <v>-4.1000000000000085</v>
      </c>
      <c r="X327" s="20">
        <f>Data!AB327-Data!CI327</f>
        <v>-1.7999999999999995E-2</v>
      </c>
      <c r="Y327" s="20">
        <f>Data!AC327-Data!CJ327</f>
        <v>3.7199999999999998</v>
      </c>
      <c r="Z327" s="20">
        <f>Data!AD327-Data!CK327</f>
        <v>4.5</v>
      </c>
      <c r="AA327" s="20">
        <f>Data!AE327-Data!CL327</f>
        <v>0.79999999999999716</v>
      </c>
      <c r="AB327" s="20">
        <f>Data!AF327-Data!CM327</f>
        <v>3.7199999999999998</v>
      </c>
      <c r="AC327" s="20">
        <f>Data!AG327-Data!CN327</f>
        <v>6.5</v>
      </c>
      <c r="AD327" s="20">
        <f>Data!AH327-Data!CO327</f>
        <v>-7.0999999999999943</v>
      </c>
      <c r="AE327" s="20">
        <f>Data!AI327-Data!CP327</f>
        <v>0.23940000000000006</v>
      </c>
      <c r="AF327" s="20">
        <f>Data!AJ327-Data!CQ327</f>
        <v>1.5</v>
      </c>
      <c r="AG327" s="20">
        <f>Data!AK327-Data!CR327</f>
        <v>0.12499999999999999</v>
      </c>
      <c r="AH327" s="20">
        <f>Data!AL327-Data!CS327</f>
        <v>79</v>
      </c>
      <c r="AI327" s="20">
        <f>Data!AM327-Data!CT327</f>
        <v>18.310000000000002</v>
      </c>
      <c r="AJ327" s="20">
        <f>Data!AN327-Data!CU327</f>
        <v>5.7700000000000005</v>
      </c>
      <c r="AK327" s="20">
        <f>Data!AO327-Data!CV327</f>
        <v>45</v>
      </c>
      <c r="AL327" s="20">
        <f>Data!AP327-Data!CW327</f>
        <v>-98</v>
      </c>
      <c r="AM327" s="20">
        <f>Data!AQ327-Data!CX327</f>
        <v>-8</v>
      </c>
      <c r="AN327" s="20">
        <f>Data!AR327-Data!CY327</f>
        <v>1.7000000000000015E-2</v>
      </c>
      <c r="AO327" s="20">
        <f>Data!AS327-Data!CZ327</f>
        <v>2</v>
      </c>
      <c r="AP327" s="20">
        <f>Data!AT327-Data!DA327</f>
        <v>-78</v>
      </c>
      <c r="AQ327" s="20">
        <f>Data!AU327-Data!DB327</f>
        <v>0.10999999999999999</v>
      </c>
      <c r="AR327" s="20">
        <f>Data!AV327-Data!DC327</f>
        <v>27</v>
      </c>
      <c r="AS327" s="20">
        <f>Data!AW327-Data!DD327</f>
        <v>32</v>
      </c>
      <c r="AT327" s="20">
        <f>Data!AX327-Data!DE327</f>
        <v>1.5000000000000013E-2</v>
      </c>
      <c r="AU327" s="20">
        <f>Data!AY327-Data!DF327</f>
        <v>35</v>
      </c>
      <c r="AV327" s="20">
        <f>Data!AZ327-Data!DG327</f>
        <v>2.9166666666666661</v>
      </c>
      <c r="AW327" s="20">
        <f>Data!BA327-Data!DH327</f>
        <v>-1</v>
      </c>
      <c r="AX327" s="20">
        <f>Data!BB327-Data!DI327</f>
        <v>-8.3333333333335702E-2</v>
      </c>
      <c r="AY327" s="20">
        <f>Data!BC327-Data!DJ327</f>
        <v>-19</v>
      </c>
      <c r="AZ327" s="20">
        <f>Data!BD327-Data!DK327</f>
        <v>-19</v>
      </c>
      <c r="BA327" s="20">
        <f>Data!BE327-Data!DL327</f>
        <v>29</v>
      </c>
      <c r="BB327" s="20">
        <f>Data!BF327-Data!DM327</f>
        <v>-27</v>
      </c>
      <c r="BC327" s="20">
        <f>Data!BG327-Data!DN327</f>
        <v>-27</v>
      </c>
      <c r="BD327" s="20">
        <f>Data!BH327-Data!DO327</f>
        <v>3.7000000000000028</v>
      </c>
      <c r="BE327" s="20">
        <f>Data!BI327-Data!DP327</f>
        <v>-8.1670000000000016</v>
      </c>
      <c r="BF327" s="20">
        <f>Data!BJ327-Data!DQ327</f>
        <v>11.917000000000002</v>
      </c>
      <c r="BG327" s="20">
        <f>Data!BK327-Data!DR327</f>
        <v>9.8000000000000087E-2</v>
      </c>
      <c r="BH327" s="20">
        <f>Data!BL327-Data!DS327</f>
        <v>-2.25</v>
      </c>
      <c r="BI327" s="20">
        <f>Data!BM327-Data!DT327</f>
        <v>-1.7000000000000015E-2</v>
      </c>
      <c r="BJ327" s="20">
        <f>Data!BN327-Data!DU327</f>
        <v>-6.5</v>
      </c>
      <c r="BK327" s="20">
        <f>Data!BO327-Data!DV327</f>
        <v>2.6999999999999993</v>
      </c>
      <c r="BL327" s="20">
        <f>Data!BP327-Data!DW327</f>
        <v>2.5</v>
      </c>
      <c r="BM327" s="20">
        <f>Data!BQ327-Data!DX327</f>
        <v>-1.583333333333333</v>
      </c>
      <c r="BN327" s="20">
        <f>Data!BR327-Data!DY327</f>
        <v>-2.3000000000000007</v>
      </c>
      <c r="BO327" s="20">
        <f>Data!BS327-Data!DZ327</f>
        <v>-2</v>
      </c>
      <c r="BP327" s="20">
        <f>Data!BT327-Data!EA327</f>
        <v>9.9999999999988987E-4</v>
      </c>
      <c r="BQ327" s="20">
        <f>Data!BU327-Data!EB327</f>
        <v>0</v>
      </c>
      <c r="BR327" s="20">
        <f>Data!BV327-Data!EC327</f>
        <v>-65</v>
      </c>
      <c r="BS327" s="20">
        <f>Data!BW327-Data!ED327</f>
        <v>-73</v>
      </c>
      <c r="BT327" s="20">
        <f>Data!BX327-Data!EE327</f>
        <v>-44</v>
      </c>
      <c r="BU327" s="20">
        <f>Data!BY327-Data!EF327</f>
        <v>-106</v>
      </c>
      <c r="BV327" s="20">
        <f>Data!BZ327-Data!EG327</f>
        <v>-100</v>
      </c>
      <c r="BW327" s="20">
        <f>Data!CA327-Data!EH327</f>
        <v>-59.7</v>
      </c>
      <c r="BX327" s="20">
        <f>Data!CB327-Data!EI327</f>
        <v>-2</v>
      </c>
      <c r="BY327" s="20">
        <f>Data!CC327-Data!EJ327</f>
        <v>-34</v>
      </c>
      <c r="BZ327" s="20">
        <f>Data!EK327</f>
        <v>12866.619999999999</v>
      </c>
      <c r="CA327" s="20">
        <f>Data!EL327</f>
        <v>11027.35</v>
      </c>
      <c r="CB327" s="20">
        <f>Data!EM327</f>
        <v>111.753</v>
      </c>
      <c r="CC327" s="20">
        <f>Data!EN327</f>
        <v>108.78025000000001</v>
      </c>
      <c r="CD327" s="20">
        <f>Data!EO327</f>
        <v>11.631599999999999</v>
      </c>
      <c r="CE327" s="20">
        <f>Data!EP327</f>
        <v>162.726</v>
      </c>
      <c r="CF327" s="50">
        <f>IF(ISBLANK(Data!EQ327), "", Data!EQ327)</f>
        <v>98</v>
      </c>
      <c r="CG327" s="50">
        <f>IF(ISBLANK(Data!ER327), "", Data!ER327)</f>
        <v>79</v>
      </c>
      <c r="CH327" s="61" t="str">
        <f>IF(ISBLANK(Data!ES327), "", Data!ES327)</f>
        <v>Baylor</v>
      </c>
      <c r="CI327" s="61">
        <f>IF(ISBLANK(Data!ET327), "", Data!ET327)</f>
        <v>177</v>
      </c>
    </row>
    <row r="328" spans="1:87" x14ac:dyDescent="0.45">
      <c r="A328" s="50">
        <f>IF(ISBLANK(Data!A328), "", Data!A328)</f>
        <v>44928</v>
      </c>
      <c r="B328" s="50" t="str">
        <f>IF(ISBLANK(Data!B328), "", Data!B328)</f>
        <v>St. John's</v>
      </c>
      <c r="C328" s="50">
        <f>IF(ISBLANK(Data!C328), "", Data!C328)</f>
        <v>282</v>
      </c>
      <c r="D328" s="50" t="str">
        <f>IF(ISBLANK(Data!D328), "", Data!D328)</f>
        <v>Butler</v>
      </c>
      <c r="E328" s="50">
        <f>IF(ISBLANK(Data!E328), "", Data!E328)</f>
        <v>34</v>
      </c>
      <c r="F328" s="50" t="str">
        <f>IF(ISBLANK(Data!F328), "", Data!F328)</f>
        <v>N</v>
      </c>
      <c r="G328" s="50" t="str">
        <f>IF(ISBLANK(Data!G328), "", Data!G328)</f>
        <v>St. John's</v>
      </c>
      <c r="H328" s="50" t="str">
        <f>IF(ISBLANK(Data!H328), "", Data!H328)</f>
        <v>Butler</v>
      </c>
      <c r="I328" s="50" t="str">
        <f>IF(ISBLANK(Data!I328), "", Data!I328)</f>
        <v>St. John's</v>
      </c>
      <c r="J328" s="50" t="str">
        <f>IF(ISBLANK(Data!J328), "", Data!J328)</f>
        <v>Butler</v>
      </c>
      <c r="K328" s="50" t="str">
        <f>IF(ISBLANK(Data!K328), "", Data!K328)</f>
        <v>St. John's NY</v>
      </c>
      <c r="L328" s="50" t="str">
        <f>IF(ISBLANK(Data!L328), "", Data!L328)</f>
        <v>Butler</v>
      </c>
      <c r="M328" s="50" t="str">
        <f>IF(ISBLANK(Data!M328), "", Data!M328)</f>
        <v>St Johns</v>
      </c>
      <c r="N328" s="50" t="str">
        <f>IF(ISBLANK(Data!N328), "", Data!N328)</f>
        <v>Butler</v>
      </c>
      <c r="O328" s="50" t="str">
        <f>IF(ISBLANK(Data!O328), "", Data!O328)</f>
        <v>St. John's</v>
      </c>
      <c r="P328" s="50" t="str">
        <f>IF(ISBLANK(Data!P328), "", Data!P328)</f>
        <v>Butler</v>
      </c>
      <c r="Q328" s="50" t="str">
        <f>IF(ISBLANK(Data!Q328), "", Data!Q328)</f>
        <v>Saint John's</v>
      </c>
      <c r="R328" s="50" t="str">
        <f>IF(ISBLANK(Data!R328), "", Data!R328)</f>
        <v>Butler</v>
      </c>
      <c r="S328" s="20">
        <f>Data!W328-Data!CD328</f>
        <v>-7.6923076923077094E-2</v>
      </c>
      <c r="T328" s="20">
        <f>Data!X328-Data!CE328</f>
        <v>1.7300000000000004</v>
      </c>
      <c r="U328" s="20">
        <f>Data!Y328-Data!CF328</f>
        <v>0.5</v>
      </c>
      <c r="V328" s="20">
        <f>Data!Z328-Data!CG328</f>
        <v>-1.2000000000000028</v>
      </c>
      <c r="W328" s="20">
        <f>Data!AA328-Data!CH328</f>
        <v>2</v>
      </c>
      <c r="X328" s="20">
        <f>Data!AB328-Data!CI328</f>
        <v>-3.2000000000000001E-2</v>
      </c>
      <c r="Y328" s="20">
        <f>Data!AC328-Data!CJ328</f>
        <v>2.77</v>
      </c>
      <c r="Z328" s="20">
        <f>Data!AD328-Data!CK328</f>
        <v>2.4000000000000057</v>
      </c>
      <c r="AA328" s="20">
        <f>Data!AE328-Data!CL328</f>
        <v>-0.39999999999999147</v>
      </c>
      <c r="AB328" s="20">
        <f>Data!AF328-Data!CM328</f>
        <v>1.1299999999999999</v>
      </c>
      <c r="AC328" s="20">
        <f>Data!AG328-Data!CN328</f>
        <v>1.4000000000000057</v>
      </c>
      <c r="AD328" s="20">
        <f>Data!AH328-Data!CO328</f>
        <v>-2.0999999999999943</v>
      </c>
      <c r="AE328" s="20">
        <f>Data!AI328-Data!CP328</f>
        <v>4.9700000000000077E-2</v>
      </c>
      <c r="AF328" s="20">
        <f>Data!AJ328-Data!CQ328</f>
        <v>-0.39999999999999997</v>
      </c>
      <c r="AG328" s="20">
        <f>Data!AK328-Data!CR328</f>
        <v>-3.0769230769230767E-2</v>
      </c>
      <c r="AH328" s="20">
        <f>Data!AL328-Data!CS328</f>
        <v>2</v>
      </c>
      <c r="AI328" s="20">
        <f>Data!AM328-Data!CT328</f>
        <v>-4.9999999999998934E-2</v>
      </c>
      <c r="AJ328" s="20">
        <f>Data!AN328-Data!CU328</f>
        <v>1.8199999999999998</v>
      </c>
      <c r="AK328" s="20">
        <f>Data!AO328-Data!CV328</f>
        <v>-51</v>
      </c>
      <c r="AL328" s="20">
        <f>Data!AP328-Data!CW328</f>
        <v>-12</v>
      </c>
      <c r="AM328" s="20">
        <f>Data!AQ328-Data!CX328</f>
        <v>24</v>
      </c>
      <c r="AN328" s="20">
        <f>Data!AR328-Data!CY328</f>
        <v>-3.0999999999999972E-2</v>
      </c>
      <c r="AO328" s="20">
        <f>Data!AS328-Data!CZ328</f>
        <v>-5</v>
      </c>
      <c r="AP328" s="20">
        <f>Data!AT328-Data!DA328</f>
        <v>-12</v>
      </c>
      <c r="AQ328" s="20">
        <f>Data!AU328-Data!DB328</f>
        <v>-3.0000000000000027E-3</v>
      </c>
      <c r="AR328" s="20">
        <f>Data!AV328-Data!DC328</f>
        <v>-16</v>
      </c>
      <c r="AS328" s="20">
        <f>Data!AW328-Data!DD328</f>
        <v>-4</v>
      </c>
      <c r="AT328" s="20">
        <f>Data!AX328-Data!DE328</f>
        <v>-5.5000000000000049E-2</v>
      </c>
      <c r="AU328" s="20">
        <f>Data!AY328-Data!DF328</f>
        <v>74</v>
      </c>
      <c r="AV328" s="20">
        <f>Data!AZ328-Data!DG328</f>
        <v>5.6923076923076916</v>
      </c>
      <c r="AW328" s="20">
        <f>Data!BA328-Data!DH328</f>
        <v>35</v>
      </c>
      <c r="AX328" s="20">
        <f>Data!BB328-Data!DI328</f>
        <v>2.6923076923076934</v>
      </c>
      <c r="AY328" s="20">
        <f>Data!BC328-Data!DJ328</f>
        <v>17</v>
      </c>
      <c r="AZ328" s="20">
        <f>Data!BD328-Data!DK328</f>
        <v>8</v>
      </c>
      <c r="BA328" s="20">
        <f>Data!BE328-Data!DL328</f>
        <v>15</v>
      </c>
      <c r="BB328" s="20">
        <f>Data!BF328-Data!DM328</f>
        <v>20</v>
      </c>
      <c r="BC328" s="20">
        <f>Data!BG328-Data!DN328</f>
        <v>71</v>
      </c>
      <c r="BD328" s="20">
        <f>Data!BH328-Data!DO328</f>
        <v>-4</v>
      </c>
      <c r="BE328" s="20">
        <f>Data!BI328-Data!DP328</f>
        <v>-0.92300000000000182</v>
      </c>
      <c r="BF328" s="20">
        <f>Data!BJ328-Data!DQ328</f>
        <v>-3</v>
      </c>
      <c r="BG328" s="20">
        <f>Data!BK328-Data!DR328</f>
        <v>-7.6000000000000068E-2</v>
      </c>
      <c r="BH328" s="20">
        <f>Data!BL328-Data!DS328</f>
        <v>1.5389999999999997</v>
      </c>
      <c r="BI328" s="20">
        <f>Data!BM328-Data!DT328</f>
        <v>-2.7000000000000024E-2</v>
      </c>
      <c r="BJ328" s="20">
        <f>Data!BN328-Data!DU328</f>
        <v>-0.89999999999999858</v>
      </c>
      <c r="BK328" s="20">
        <f>Data!BO328-Data!DV328</f>
        <v>-0.30000000000000071</v>
      </c>
      <c r="BL328" s="20">
        <f>Data!BP328-Data!DW328</f>
        <v>1.0999999999999996</v>
      </c>
      <c r="BM328" s="20">
        <f>Data!BQ328-Data!DX328</f>
        <v>0.61538461538461497</v>
      </c>
      <c r="BN328" s="20">
        <f>Data!BR328-Data!DY328</f>
        <v>5.5</v>
      </c>
      <c r="BO328" s="20">
        <f>Data!BS328-Data!DZ328</f>
        <v>10</v>
      </c>
      <c r="BP328" s="20">
        <f>Data!BT328-Data!EA328</f>
        <v>-1.100000000000001E-2</v>
      </c>
      <c r="BQ328" s="20">
        <f>Data!BU328-Data!EB328</f>
        <v>0</v>
      </c>
      <c r="BR328" s="20">
        <f>Data!BV328-Data!EC328</f>
        <v>-8</v>
      </c>
      <c r="BS328" s="20">
        <f>Data!BW328-Data!ED328</f>
        <v>-37</v>
      </c>
      <c r="BT328" s="20">
        <f>Data!BX328-Data!EE328</f>
        <v>14</v>
      </c>
      <c r="BU328" s="20">
        <f>Data!BY328-Data!EF328</f>
        <v>-26</v>
      </c>
      <c r="BV328" s="20">
        <f>Data!BZ328-Data!EG328</f>
        <v>-14</v>
      </c>
      <c r="BW328" s="20">
        <f>Data!CA328-Data!EH328</f>
        <v>-9.7999999999999972</v>
      </c>
      <c r="BX328" s="20">
        <f>Data!CB328-Data!EI328</f>
        <v>14</v>
      </c>
      <c r="BY328" s="20">
        <f>Data!CC328-Data!EJ328</f>
        <v>-41</v>
      </c>
      <c r="BZ328" s="20">
        <f>Data!EK328</f>
        <v>11342.640000000001</v>
      </c>
      <c r="CA328" s="20">
        <f>Data!EL328</f>
        <v>11157.300000000001</v>
      </c>
      <c r="CB328" s="20">
        <f>Data!EM328</f>
        <v>78.036000000000001</v>
      </c>
      <c r="CC328" s="20">
        <f>Data!EN328</f>
        <v>74.57661538461538</v>
      </c>
      <c r="CD328" s="20">
        <f>Data!EO328</f>
        <v>14.145900000000001</v>
      </c>
      <c r="CE328" s="20">
        <f>Data!EP328</f>
        <v>119.90599999999999</v>
      </c>
      <c r="CF328" s="50">
        <f>IF(ISBLANK(Data!EQ328), "", Data!EQ328)</f>
        <v>86</v>
      </c>
      <c r="CG328" s="50">
        <f>IF(ISBLANK(Data!ER328), "", Data!ER328)</f>
        <v>70</v>
      </c>
      <c r="CH328" s="61" t="str">
        <f>IF(ISBLANK(Data!ES328), "", Data!ES328)</f>
        <v>St. John's</v>
      </c>
      <c r="CI328" s="61">
        <f>IF(ISBLANK(Data!ET328), "", Data!ET328)</f>
        <v>156</v>
      </c>
    </row>
    <row r="329" spans="1:87" x14ac:dyDescent="0.45">
      <c r="A329" s="50">
        <f>IF(ISBLANK(Data!A329), "", Data!A329)</f>
        <v>44928</v>
      </c>
      <c r="B329" s="50" t="str">
        <f>IF(ISBLANK(Data!B329), "", Data!B329)</f>
        <v>Duke</v>
      </c>
      <c r="C329" s="50">
        <f>IF(ISBLANK(Data!C329), "", Data!C329)</f>
        <v>74</v>
      </c>
      <c r="D329" s="50" t="str">
        <f>IF(ISBLANK(Data!D329), "", Data!D329)</f>
        <v>Syracuse</v>
      </c>
      <c r="E329" s="50">
        <f>IF(ISBLANK(Data!E329), "", Data!E329)</f>
        <v>289</v>
      </c>
      <c r="F329" s="50" t="str">
        <f>IF(ISBLANK(Data!F329), "", Data!F329)</f>
        <v>N</v>
      </c>
      <c r="G329" s="50" t="str">
        <f>IF(ISBLANK(Data!G329), "", Data!G329)</f>
        <v>Duke</v>
      </c>
      <c r="H329" s="50" t="str">
        <f>IF(ISBLANK(Data!H329), "", Data!H329)</f>
        <v>Syracuse</v>
      </c>
      <c r="I329" s="50" t="str">
        <f>IF(ISBLANK(Data!I329), "", Data!I329)</f>
        <v>Duke</v>
      </c>
      <c r="J329" s="50" t="str">
        <f>IF(ISBLANK(Data!J329), "", Data!J329)</f>
        <v>Syracuse</v>
      </c>
      <c r="K329" s="50" t="str">
        <f>IF(ISBLANK(Data!K329), "", Data!K329)</f>
        <v>Duke</v>
      </c>
      <c r="L329" s="50" t="str">
        <f>IF(ISBLANK(Data!L329), "", Data!L329)</f>
        <v>Syracuse</v>
      </c>
      <c r="M329" s="50" t="str">
        <f>IF(ISBLANK(Data!M329), "", Data!M329)</f>
        <v>Duke</v>
      </c>
      <c r="N329" s="50" t="str">
        <f>IF(ISBLANK(Data!N329), "", Data!N329)</f>
        <v>Syracuse</v>
      </c>
      <c r="O329" s="50" t="str">
        <f>IF(ISBLANK(Data!O329), "", Data!O329)</f>
        <v>Duke</v>
      </c>
      <c r="P329" s="50" t="str">
        <f>IF(ISBLANK(Data!P329), "", Data!P329)</f>
        <v>Syracuse</v>
      </c>
      <c r="Q329" s="50" t="str">
        <f>IF(ISBLANK(Data!Q329), "", Data!Q329)</f>
        <v>Duke</v>
      </c>
      <c r="R329" s="50" t="str">
        <f>IF(ISBLANK(Data!R329), "", Data!R329)</f>
        <v>Syracuse</v>
      </c>
      <c r="S329" s="20">
        <f>Data!W329-Data!CD329</f>
        <v>-1.9230769230769051E-2</v>
      </c>
      <c r="T329" s="20">
        <f>Data!X329-Data!CE329</f>
        <v>13.77</v>
      </c>
      <c r="U329" s="20">
        <f>Data!Y329-Data!CF329</f>
        <v>11.299999999999997</v>
      </c>
      <c r="V329" s="20">
        <f>Data!Z329-Data!CG329</f>
        <v>-2.5</v>
      </c>
      <c r="W329" s="20">
        <f>Data!AA329-Data!CH329</f>
        <v>-3.7000000000000028</v>
      </c>
      <c r="X329" s="20">
        <f>Data!AB329-Data!CI329</f>
        <v>-0.25</v>
      </c>
      <c r="Y329" s="20">
        <f>Data!AC329-Data!CJ329</f>
        <v>-3.4699999999999998</v>
      </c>
      <c r="Z329" s="20">
        <f>Data!AD329-Data!CK329</f>
        <v>-1.7999999999999972</v>
      </c>
      <c r="AA329" s="20">
        <f>Data!AE329-Data!CL329</f>
        <v>1.6000000000000085</v>
      </c>
      <c r="AB329" s="20">
        <f>Data!AF329-Data!CM329</f>
        <v>-2.62</v>
      </c>
      <c r="AC329" s="20">
        <f>Data!AG329-Data!CN329</f>
        <v>10.700000000000003</v>
      </c>
      <c r="AD329" s="20">
        <f>Data!AH329-Data!CO329</f>
        <v>0.30000000000001137</v>
      </c>
      <c r="AE329" s="20">
        <f>Data!AI329-Data!CP329</f>
        <v>0.15070000000000006</v>
      </c>
      <c r="AF329" s="20">
        <f>Data!AJ329-Data!CQ329</f>
        <v>-0.19999999999999996</v>
      </c>
      <c r="AG329" s="20">
        <f>Data!AK329-Data!CR329</f>
        <v>-1.2179487179487178E-2</v>
      </c>
      <c r="AH329" s="20">
        <f>Data!AL329-Data!CS329</f>
        <v>21</v>
      </c>
      <c r="AI329" s="20">
        <f>Data!AM329-Data!CT329</f>
        <v>10.06</v>
      </c>
      <c r="AJ329" s="20">
        <f>Data!AN329-Data!CU329</f>
        <v>-2.0299999999999998</v>
      </c>
      <c r="AK329" s="20">
        <f>Data!AO329-Data!CV329</f>
        <v>-19</v>
      </c>
      <c r="AL329" s="20">
        <f>Data!AP329-Data!CW329</f>
        <v>-115</v>
      </c>
      <c r="AM329" s="20">
        <f>Data!AQ329-Data!CX329</f>
        <v>-96</v>
      </c>
      <c r="AN329" s="20">
        <f>Data!AR329-Data!CY329</f>
        <v>3.7999999999999978E-2</v>
      </c>
      <c r="AO329" s="20">
        <f>Data!AS329-Data!CZ329</f>
        <v>0</v>
      </c>
      <c r="AP329" s="20">
        <f>Data!AT329-Data!DA329</f>
        <v>-29</v>
      </c>
      <c r="AQ329" s="20">
        <f>Data!AU329-Data!DB329</f>
        <v>3.7999999999999978E-2</v>
      </c>
      <c r="AR329" s="20">
        <f>Data!AV329-Data!DC329</f>
        <v>13</v>
      </c>
      <c r="AS329" s="20">
        <f>Data!AW329-Data!DD329</f>
        <v>16</v>
      </c>
      <c r="AT329" s="20">
        <f>Data!AX329-Data!DE329</f>
        <v>5.0000000000000044E-3</v>
      </c>
      <c r="AU329" s="20">
        <f>Data!AY329-Data!DF329</f>
        <v>-21</v>
      </c>
      <c r="AV329" s="20">
        <f>Data!AZ329-Data!DG329</f>
        <v>-0.8461538461538467</v>
      </c>
      <c r="AW329" s="20">
        <f>Data!BA329-Data!DH329</f>
        <v>-60</v>
      </c>
      <c r="AX329" s="20">
        <f>Data!BB329-Data!DI329</f>
        <v>-1.8269230769230802</v>
      </c>
      <c r="AY329" s="20">
        <f>Data!BC329-Data!DJ329</f>
        <v>20</v>
      </c>
      <c r="AZ329" s="20">
        <f>Data!BD329-Data!DK329</f>
        <v>-38</v>
      </c>
      <c r="BA329" s="20">
        <f>Data!BE329-Data!DL329</f>
        <v>-20</v>
      </c>
      <c r="BB329" s="20">
        <f>Data!BF329-Data!DM329</f>
        <v>-54</v>
      </c>
      <c r="BC329" s="20">
        <f>Data!BG329-Data!DN329</f>
        <v>-15</v>
      </c>
      <c r="BD329" s="20">
        <f>Data!BH329-Data!DO329</f>
        <v>4.8999999999999915</v>
      </c>
      <c r="BE329" s="20">
        <f>Data!BI329-Data!DP329</f>
        <v>-3.7180000000000035</v>
      </c>
      <c r="BF329" s="20">
        <f>Data!BJ329-Data!DQ329</f>
        <v>8.6670000000000016</v>
      </c>
      <c r="BG329" s="20">
        <f>Data!BK329-Data!DR329</f>
        <v>0.76</v>
      </c>
      <c r="BH329" s="20">
        <f>Data!BL329-Data!DS329</f>
        <v>-3.468</v>
      </c>
      <c r="BI329" s="20">
        <f>Data!BM329-Data!DT329</f>
        <v>2.7000000000000024E-2</v>
      </c>
      <c r="BJ329" s="20">
        <f>Data!BN329-Data!DU329</f>
        <v>-0.60000000000000142</v>
      </c>
      <c r="BK329" s="20">
        <f>Data!BO329-Data!DV329</f>
        <v>2.8999999999999986</v>
      </c>
      <c r="BL329" s="20">
        <f>Data!BP329-Data!DW329</f>
        <v>-1.2000000000000002</v>
      </c>
      <c r="BM329" s="20">
        <f>Data!BQ329-Data!DX329</f>
        <v>-2.384615384615385</v>
      </c>
      <c r="BN329" s="20">
        <f>Data!BR329-Data!DY329</f>
        <v>9.9999999999999645E-2</v>
      </c>
      <c r="BO329" s="20">
        <f>Data!BS329-Data!DZ329</f>
        <v>49</v>
      </c>
      <c r="BP329" s="20">
        <f>Data!BT329-Data!EA329</f>
        <v>-6.2000000000000055E-2</v>
      </c>
      <c r="BQ329" s="20">
        <f>Data!BU329-Data!EB329</f>
        <v>2</v>
      </c>
      <c r="BR329" s="20">
        <f>Data!BV329-Data!EC329</f>
        <v>-57</v>
      </c>
      <c r="BS329" s="20">
        <f>Data!BW329-Data!ED329</f>
        <v>-50</v>
      </c>
      <c r="BT329" s="20">
        <f>Data!BX329-Data!EE329</f>
        <v>11</v>
      </c>
      <c r="BU329" s="20">
        <f>Data!BY329-Data!EF329</f>
        <v>-90</v>
      </c>
      <c r="BV329" s="20">
        <f>Data!BZ329-Data!EG329</f>
        <v>-74</v>
      </c>
      <c r="BW329" s="20">
        <f>Data!CA329-Data!EH329</f>
        <v>-28.700000000000003</v>
      </c>
      <c r="BX329" s="20">
        <f>Data!CB329-Data!EI329</f>
        <v>50</v>
      </c>
      <c r="BY329" s="20">
        <f>Data!CC329-Data!EJ329</f>
        <v>-59</v>
      </c>
      <c r="BZ329" s="20">
        <f>Data!EK329</f>
        <v>11587.22</v>
      </c>
      <c r="CA329" s="20">
        <f>Data!EL329</f>
        <v>10214.959999999999</v>
      </c>
      <c r="CB329" s="20">
        <f>Data!EM329</f>
        <v>83.682615384615389</v>
      </c>
      <c r="CC329" s="20">
        <f>Data!EN329</f>
        <v>86.694999999999993</v>
      </c>
      <c r="CD329" s="20">
        <f>Data!EO329</f>
        <v>11.508099999999999</v>
      </c>
      <c r="CE329" s="20">
        <f>Data!EP329</f>
        <v>149.81399999999999</v>
      </c>
      <c r="CF329" s="50">
        <f>IF(ISBLANK(Data!EQ329), "", Data!EQ329)</f>
        <v>86</v>
      </c>
      <c r="CG329" s="50">
        <f>IF(ISBLANK(Data!ER329), "", Data!ER329)</f>
        <v>66</v>
      </c>
      <c r="CH329" s="61" t="str">
        <f>IF(ISBLANK(Data!ES329), "", Data!ES329)</f>
        <v>Duke</v>
      </c>
      <c r="CI329" s="61">
        <f>IF(ISBLANK(Data!ET329), "", Data!ET329)</f>
        <v>152</v>
      </c>
    </row>
    <row r="330" spans="1:87" x14ac:dyDescent="0.45">
      <c r="A330" s="50">
        <f>IF(ISBLANK(Data!A330), "", Data!A330)</f>
        <v>44928</v>
      </c>
      <c r="B330" s="50" t="str">
        <f>IF(ISBLANK(Data!B330), "", Data!B330)</f>
        <v>Illinois</v>
      </c>
      <c r="C330" s="50">
        <f>IF(ISBLANK(Data!C330), "", Data!C330)</f>
        <v>118</v>
      </c>
      <c r="D330" s="50" t="str">
        <f>IF(ISBLANK(Data!D330), "", Data!D330)</f>
        <v>Northwestern</v>
      </c>
      <c r="E330" s="50">
        <f>IF(ISBLANK(Data!E330), "", Data!E330)</f>
        <v>215</v>
      </c>
      <c r="F330" s="50" t="str">
        <f>IF(ISBLANK(Data!F330), "", Data!F330)</f>
        <v>N</v>
      </c>
      <c r="G330" s="50" t="str">
        <f>IF(ISBLANK(Data!G330), "", Data!G330)</f>
        <v>Illinois</v>
      </c>
      <c r="H330" s="50" t="str">
        <f>IF(ISBLANK(Data!H330), "", Data!H330)</f>
        <v>Northwestern</v>
      </c>
      <c r="I330" s="50" t="str">
        <f>IF(ISBLANK(Data!I330), "", Data!I330)</f>
        <v>Illinois</v>
      </c>
      <c r="J330" s="50" t="str">
        <f>IF(ISBLANK(Data!J330), "", Data!J330)</f>
        <v>Northwestern</v>
      </c>
      <c r="K330" s="50" t="str">
        <f>IF(ISBLANK(Data!K330), "", Data!K330)</f>
        <v>Illinois</v>
      </c>
      <c r="L330" s="50" t="str">
        <f>IF(ISBLANK(Data!L330), "", Data!L330)</f>
        <v>Northwestern</v>
      </c>
      <c r="M330" s="50" t="str">
        <f>IF(ISBLANK(Data!M330), "", Data!M330)</f>
        <v>Illinois</v>
      </c>
      <c r="N330" s="50" t="str">
        <f>IF(ISBLANK(Data!N330), "", Data!N330)</f>
        <v>Northwestern</v>
      </c>
      <c r="O330" s="50" t="str">
        <f>IF(ISBLANK(Data!O330), "", Data!O330)</f>
        <v>Illinois</v>
      </c>
      <c r="P330" s="50" t="str">
        <f>IF(ISBLANK(Data!P330), "", Data!P330)</f>
        <v>Northwestern</v>
      </c>
      <c r="Q330" s="50" t="str">
        <f>IF(ISBLANK(Data!Q330), "", Data!Q330)</f>
        <v>Illinois</v>
      </c>
      <c r="R330" s="50" t="str">
        <f>IF(ISBLANK(Data!R330), "", Data!R330)</f>
        <v>Northwestern</v>
      </c>
      <c r="S330" s="20">
        <f>Data!W330-Data!CD330</f>
        <v>0</v>
      </c>
      <c r="T330" s="20">
        <f>Data!X330-Data!CE330</f>
        <v>10.36</v>
      </c>
      <c r="U330" s="20">
        <f>Data!Y330-Data!CF330</f>
        <v>6.3999999999999915</v>
      </c>
      <c r="V330" s="20">
        <f>Data!Z330-Data!CG330</f>
        <v>-4</v>
      </c>
      <c r="W330" s="20">
        <f>Data!AA330-Data!CH330</f>
        <v>7.5</v>
      </c>
      <c r="X330" s="20">
        <f>Data!AB330-Data!CI330</f>
        <v>-7.9000000000000001E-2</v>
      </c>
      <c r="Y330" s="20">
        <f>Data!AC330-Data!CJ330</f>
        <v>3.04</v>
      </c>
      <c r="Z330" s="20">
        <f>Data!AD330-Data!CK330</f>
        <v>0.59999999999999432</v>
      </c>
      <c r="AA330" s="20">
        <f>Data!AE330-Data!CL330</f>
        <v>-2.5</v>
      </c>
      <c r="AB330" s="20">
        <f>Data!AF330-Data!CM330</f>
        <v>3.59</v>
      </c>
      <c r="AC330" s="20">
        <f>Data!AG330-Data!CN330</f>
        <v>4.1000000000000085</v>
      </c>
      <c r="AD330" s="20">
        <f>Data!AH330-Data!CO330</f>
        <v>-2.7000000000000028</v>
      </c>
      <c r="AE330" s="20">
        <f>Data!AI330-Data!CP330</f>
        <v>8.77E-2</v>
      </c>
      <c r="AF330" s="20">
        <f>Data!AJ330-Data!CQ330</f>
        <v>0.6</v>
      </c>
      <c r="AG330" s="20">
        <f>Data!AK330-Data!CR330</f>
        <v>4.9999999999999996E-2</v>
      </c>
      <c r="AH330" s="20">
        <f>Data!AL330-Data!CS330</f>
        <v>41</v>
      </c>
      <c r="AI330" s="20">
        <f>Data!AM330-Data!CT330</f>
        <v>9.4800000000000022</v>
      </c>
      <c r="AJ330" s="20">
        <f>Data!AN330-Data!CU330</f>
        <v>1.8900000000000001</v>
      </c>
      <c r="AK330" s="20">
        <f>Data!AO330-Data!CV330</f>
        <v>120</v>
      </c>
      <c r="AL330" s="20">
        <f>Data!AP330-Data!CW330</f>
        <v>29</v>
      </c>
      <c r="AM330" s="20">
        <f>Data!AQ330-Data!CX330</f>
        <v>66</v>
      </c>
      <c r="AN330" s="20">
        <f>Data!AR330-Data!CY330</f>
        <v>7.9999999999999516E-3</v>
      </c>
      <c r="AO330" s="20">
        <f>Data!AS330-Data!CZ330</f>
        <v>13</v>
      </c>
      <c r="AP330" s="20">
        <f>Data!AT330-Data!DA330</f>
        <v>58</v>
      </c>
      <c r="AQ330" s="20">
        <f>Data!AU330-Data!DB330</f>
        <v>-2.4999999999999967E-2</v>
      </c>
      <c r="AR330" s="20">
        <f>Data!AV330-Data!DC330</f>
        <v>33</v>
      </c>
      <c r="AS330" s="20">
        <f>Data!AW330-Data!DD330</f>
        <v>48</v>
      </c>
      <c r="AT330" s="20">
        <f>Data!AX330-Data!DE330</f>
        <v>-3.0000000000000027E-3</v>
      </c>
      <c r="AU330" s="20">
        <f>Data!AY330-Data!DF330</f>
        <v>58</v>
      </c>
      <c r="AV330" s="20">
        <f>Data!AZ330-Data!DG330</f>
        <v>4.8333333333333321</v>
      </c>
      <c r="AW330" s="20">
        <f>Data!BA330-Data!DH330</f>
        <v>168</v>
      </c>
      <c r="AX330" s="20">
        <f>Data!BB330-Data!DI330</f>
        <v>14</v>
      </c>
      <c r="AY330" s="20">
        <f>Data!BC330-Data!DJ330</f>
        <v>-46</v>
      </c>
      <c r="AZ330" s="20">
        <f>Data!BD330-Data!DK330</f>
        <v>-43</v>
      </c>
      <c r="BA330" s="20">
        <f>Data!BE330-Data!DL330</f>
        <v>9</v>
      </c>
      <c r="BB330" s="20">
        <f>Data!BF330-Data!DM330</f>
        <v>43</v>
      </c>
      <c r="BC330" s="20">
        <f>Data!BG330-Data!DN330</f>
        <v>-30</v>
      </c>
      <c r="BD330" s="20">
        <f>Data!BH330-Data!DO330</f>
        <v>10</v>
      </c>
      <c r="BE330" s="20">
        <f>Data!BI330-Data!DP330</f>
        <v>2.4170000000000016</v>
      </c>
      <c r="BF330" s="20">
        <f>Data!BJ330-Data!DQ330</f>
        <v>7.5840000000000014</v>
      </c>
      <c r="BG330" s="20">
        <f>Data!BK330-Data!DR330</f>
        <v>-0.84299999999999997</v>
      </c>
      <c r="BH330" s="20">
        <f>Data!BL330-Data!DS330</f>
        <v>3.5830000000000002</v>
      </c>
      <c r="BI330" s="20">
        <f>Data!BM330-Data!DT330</f>
        <v>-0.53800000000000003</v>
      </c>
      <c r="BJ330" s="20">
        <f>Data!BN330-Data!DU330</f>
        <v>4.8999999999999986</v>
      </c>
      <c r="BK330" s="20">
        <f>Data!BO330-Data!DV330</f>
        <v>4</v>
      </c>
      <c r="BL330" s="20">
        <f>Data!BP330-Data!DW330</f>
        <v>0.70000000000000018</v>
      </c>
      <c r="BM330" s="20">
        <f>Data!BQ330-Data!DX330</f>
        <v>-3.583333333333333</v>
      </c>
      <c r="BN330" s="20">
        <f>Data!BR330-Data!DY330</f>
        <v>-2.5000000000000018</v>
      </c>
      <c r="BO330" s="20">
        <f>Data!BS330-Data!DZ330</f>
        <v>-18</v>
      </c>
      <c r="BP330" s="20">
        <f>Data!BT330-Data!EA330</f>
        <v>1.9000000000000017E-2</v>
      </c>
      <c r="BQ330" s="20">
        <f>Data!BU330-Data!EB330</f>
        <v>0</v>
      </c>
      <c r="BR330" s="20">
        <f>Data!BV330-Data!EC330</f>
        <v>-60</v>
      </c>
      <c r="BS330" s="20">
        <f>Data!BW330-Data!ED330</f>
        <v>-42</v>
      </c>
      <c r="BT330" s="20">
        <f>Data!BX330-Data!EE330</f>
        <v>-24</v>
      </c>
      <c r="BU330" s="20">
        <f>Data!BY330-Data!EF330</f>
        <v>-39</v>
      </c>
      <c r="BV330" s="20">
        <f>Data!BZ330-Data!EG330</f>
        <v>-48</v>
      </c>
      <c r="BW330" s="20">
        <f>Data!CA330-Data!EH330</f>
        <v>-27.299999999999997</v>
      </c>
      <c r="BX330" s="20">
        <f>Data!CB330-Data!EI330</f>
        <v>-17</v>
      </c>
      <c r="BY330" s="20">
        <f>Data!CC330-Data!EJ330</f>
        <v>-51</v>
      </c>
      <c r="BZ330" s="20">
        <f>Data!EK330</f>
        <v>11304.36</v>
      </c>
      <c r="CA330" s="20">
        <f>Data!EL330</f>
        <v>10242.68</v>
      </c>
      <c r="CB330" s="20">
        <f>Data!EM330</f>
        <v>100.664</v>
      </c>
      <c r="CC330" s="20">
        <f>Data!EN330</f>
        <v>39.75</v>
      </c>
      <c r="CD330" s="20">
        <f>Data!EO330</f>
        <v>9.9122999999999983</v>
      </c>
      <c r="CE330" s="20">
        <f>Data!EP330</f>
        <v>139.29999999999998</v>
      </c>
      <c r="CF330" s="50">
        <f>IF(ISBLANK(Data!EQ330), "", Data!EQ330)</f>
        <v>96</v>
      </c>
      <c r="CG330" s="50">
        <f>IF(ISBLANK(Data!ER330), "", Data!ER330)</f>
        <v>66</v>
      </c>
      <c r="CH330" s="61" t="str">
        <f>IF(ISBLANK(Data!ES330), "", Data!ES330)</f>
        <v>Illinois</v>
      </c>
      <c r="CI330" s="61">
        <f>IF(ISBLANK(Data!ET330), "", Data!ET330)</f>
        <v>162</v>
      </c>
    </row>
    <row r="331" spans="1:87" x14ac:dyDescent="0.45">
      <c r="A331" s="50">
        <f>IF(ISBLANK(Data!A331), "", Data!A331)</f>
        <v>44928</v>
      </c>
      <c r="B331" s="50" t="str">
        <f>IF(ISBLANK(Data!B331), "", Data!B331)</f>
        <v>Southern Illinois</v>
      </c>
      <c r="C331" s="50">
        <f>IF(ISBLANK(Data!C331), "", Data!C331)</f>
        <v>277</v>
      </c>
      <c r="D331" s="50" t="str">
        <f>IF(ISBLANK(Data!D331), "", Data!D331)</f>
        <v>Belmont</v>
      </c>
      <c r="E331" s="50">
        <f>IF(ISBLANK(Data!E331), "", Data!E331)</f>
        <v>22</v>
      </c>
      <c r="F331" s="50" t="str">
        <f>IF(ISBLANK(Data!F331), "", Data!F331)</f>
        <v>N</v>
      </c>
      <c r="G331" s="50" t="str">
        <f>IF(ISBLANK(Data!G331), "", Data!G331)</f>
        <v>Southern Illinois</v>
      </c>
      <c r="H331" s="50" t="str">
        <f>IF(ISBLANK(Data!H331), "", Data!H331)</f>
        <v>Belmont</v>
      </c>
      <c r="I331" s="50" t="str">
        <f>IF(ISBLANK(Data!I331), "", Data!I331)</f>
        <v>Southern Illinois</v>
      </c>
      <c r="J331" s="50" t="str">
        <f>IF(ISBLANK(Data!J331), "", Data!J331)</f>
        <v>Belmont</v>
      </c>
      <c r="K331" s="50" t="str">
        <f>IF(ISBLANK(Data!K331), "", Data!K331)</f>
        <v>Southern Illinois</v>
      </c>
      <c r="L331" s="50" t="str">
        <f>IF(ISBLANK(Data!L331), "", Data!L331)</f>
        <v>Belmont</v>
      </c>
      <c r="M331" s="50" t="str">
        <f>IF(ISBLANK(Data!M331), "", Data!M331)</f>
        <v>S Illinois</v>
      </c>
      <c r="N331" s="50" t="str">
        <f>IF(ISBLANK(Data!N331), "", Data!N331)</f>
        <v>Belmont</v>
      </c>
      <c r="O331" s="50" t="str">
        <f>IF(ISBLANK(Data!O331), "", Data!O331)</f>
        <v>S. Illinois</v>
      </c>
      <c r="P331" s="50" t="str">
        <f>IF(ISBLANK(Data!P331), "", Data!P331)</f>
        <v>Belmont</v>
      </c>
      <c r="Q331" s="50" t="str">
        <f>IF(ISBLANK(Data!Q331), "", Data!Q331)</f>
        <v>Southern Illinois</v>
      </c>
      <c r="R331" s="50" t="str">
        <f>IF(ISBLANK(Data!R331), "", Data!R331)</f>
        <v>Belmont</v>
      </c>
      <c r="S331" s="20">
        <f>Data!W331-Data!CD331</f>
        <v>0</v>
      </c>
      <c r="T331" s="20">
        <f>Data!X331-Data!CE331</f>
        <v>6.01</v>
      </c>
      <c r="U331" s="20">
        <f>Data!Y331-Data!CF331</f>
        <v>-0.20000000000000284</v>
      </c>
      <c r="V331" s="20">
        <f>Data!Z331-Data!CG331</f>
        <v>-6.2000000000000028</v>
      </c>
      <c r="W331" s="20">
        <f>Data!AA331-Data!CH331</f>
        <v>-7.8999999999999915</v>
      </c>
      <c r="X331" s="20">
        <f>Data!AB331-Data!CI331</f>
        <v>-0.21999999999999997</v>
      </c>
      <c r="Y331" s="20">
        <f>Data!AC331-Data!CJ331</f>
        <v>-3.75</v>
      </c>
      <c r="Z331" s="20">
        <f>Data!AD331-Data!CK331</f>
        <v>-2.5</v>
      </c>
      <c r="AA331" s="20">
        <f>Data!AE331-Data!CL331</f>
        <v>1.2999999999999972</v>
      </c>
      <c r="AB331" s="20">
        <f>Data!AF331-Data!CM331</f>
        <v>-6.38</v>
      </c>
      <c r="AC331" s="20">
        <f>Data!AG331-Data!CN331</f>
        <v>0.79999999999999716</v>
      </c>
      <c r="AD331" s="20">
        <f>Data!AH331-Data!CO331</f>
        <v>-7.5</v>
      </c>
      <c r="AE331" s="20">
        <f>Data!AI331-Data!CP331</f>
        <v>0.20810000000000006</v>
      </c>
      <c r="AF331" s="20">
        <f>Data!AJ331-Data!CQ331</f>
        <v>-0.30000000000000004</v>
      </c>
      <c r="AG331" s="20">
        <f>Data!AK331-Data!CR331</f>
        <v>-2.3076923076923092E-2</v>
      </c>
      <c r="AH331" s="20">
        <f>Data!AL331-Data!CS331</f>
        <v>10</v>
      </c>
      <c r="AI331" s="20">
        <f>Data!AM331-Data!CT331</f>
        <v>10.5</v>
      </c>
      <c r="AJ331" s="20">
        <f>Data!AN331-Data!CU331</f>
        <v>-0.66999999999999993</v>
      </c>
      <c r="AK331" s="20">
        <f>Data!AO331-Data!CV331</f>
        <v>-73</v>
      </c>
      <c r="AL331" s="20">
        <f>Data!AP331-Data!CW331</f>
        <v>-204</v>
      </c>
      <c r="AM331" s="20">
        <f>Data!AQ331-Data!CX331</f>
        <v>-74</v>
      </c>
      <c r="AN331" s="20">
        <f>Data!AR331-Data!CY331</f>
        <v>-1.8000000000000016E-2</v>
      </c>
      <c r="AO331" s="20">
        <f>Data!AS331-Data!CZ331</f>
        <v>1</v>
      </c>
      <c r="AP331" s="20">
        <f>Data!AT331-Data!DA331</f>
        <v>-12</v>
      </c>
      <c r="AQ331" s="20">
        <f>Data!AU331-Data!DB331</f>
        <v>1.9000000000000017E-2</v>
      </c>
      <c r="AR331" s="20">
        <f>Data!AV331-Data!DC331</f>
        <v>24</v>
      </c>
      <c r="AS331" s="20">
        <f>Data!AW331-Data!DD331</f>
        <v>18</v>
      </c>
      <c r="AT331" s="20">
        <f>Data!AX331-Data!DE331</f>
        <v>4.3000000000000038E-2</v>
      </c>
      <c r="AU331" s="20">
        <f>Data!AY331-Data!DF331</f>
        <v>6</v>
      </c>
      <c r="AV331" s="20">
        <f>Data!AZ331-Data!DG331</f>
        <v>0.46153846153846168</v>
      </c>
      <c r="AW331" s="20">
        <f>Data!BA331-Data!DH331</f>
        <v>-16</v>
      </c>
      <c r="AX331" s="20">
        <f>Data!BB331-Data!DI331</f>
        <v>-1.2307692307692335</v>
      </c>
      <c r="AY331" s="20">
        <f>Data!BC331-Data!DJ331</f>
        <v>-1</v>
      </c>
      <c r="AZ331" s="20">
        <f>Data!BD331-Data!DK331</f>
        <v>-35</v>
      </c>
      <c r="BA331" s="20">
        <f>Data!BE331-Data!DL331</f>
        <v>6</v>
      </c>
      <c r="BB331" s="20">
        <f>Data!BF331-Data!DM331</f>
        <v>-35</v>
      </c>
      <c r="BC331" s="20">
        <f>Data!BG331-Data!DN331</f>
        <v>31</v>
      </c>
      <c r="BD331" s="20">
        <f>Data!BH331-Data!DO331</f>
        <v>-5.5999999999999943</v>
      </c>
      <c r="BE331" s="20">
        <f>Data!BI331-Data!DP331</f>
        <v>-15.691999999999993</v>
      </c>
      <c r="BF331" s="20">
        <f>Data!BJ331-Data!DQ331</f>
        <v>10.077</v>
      </c>
      <c r="BG331" s="20">
        <f>Data!BK331-Data!DR331</f>
        <v>0.27299999999999991</v>
      </c>
      <c r="BH331" s="20">
        <f>Data!BL331-Data!DS331</f>
        <v>-2.6929999999999996</v>
      </c>
      <c r="BI331" s="20">
        <f>Data!BM331-Data!DT331</f>
        <v>-9.3999999999999972E-2</v>
      </c>
      <c r="BJ331" s="20">
        <f>Data!BN331-Data!DU331</f>
        <v>-1</v>
      </c>
      <c r="BK331" s="20">
        <f>Data!BO331-Data!DV331</f>
        <v>1.3000000000000007</v>
      </c>
      <c r="BL331" s="20">
        <f>Data!BP331-Data!DW331</f>
        <v>0.39999999999999991</v>
      </c>
      <c r="BM331" s="20">
        <f>Data!BQ331-Data!DX331</f>
        <v>-2.6923076923076925</v>
      </c>
      <c r="BN331" s="20">
        <f>Data!BR331-Data!DY331</f>
        <v>2.3999999999999986</v>
      </c>
      <c r="BO331" s="20">
        <f>Data!BS331-Data!DZ331</f>
        <v>23</v>
      </c>
      <c r="BP331" s="20">
        <f>Data!BT331-Data!EA331</f>
        <v>-1.5000000000000013E-2</v>
      </c>
      <c r="BQ331" s="20">
        <f>Data!BU331-Data!EB331</f>
        <v>0</v>
      </c>
      <c r="BR331" s="20">
        <f>Data!BV331-Data!EC331</f>
        <v>-68</v>
      </c>
      <c r="BS331" s="20">
        <f>Data!BW331-Data!ED331</f>
        <v>10</v>
      </c>
      <c r="BT331" s="20">
        <f>Data!BX331-Data!EE331</f>
        <v>34</v>
      </c>
      <c r="BU331" s="20">
        <f>Data!BY331-Data!EF331</f>
        <v>-86</v>
      </c>
      <c r="BV331" s="20">
        <f>Data!BZ331-Data!EG331</f>
        <v>-51</v>
      </c>
      <c r="BW331" s="20">
        <f>Data!CA331-Data!EH331</f>
        <v>-16.700000000000003</v>
      </c>
      <c r="BX331" s="20">
        <f>Data!CB331-Data!EI331</f>
        <v>23</v>
      </c>
      <c r="BY331" s="20">
        <f>Data!CC331-Data!EJ331</f>
        <v>26</v>
      </c>
      <c r="BZ331" s="20">
        <f>Data!EK331</f>
        <v>11631.42</v>
      </c>
      <c r="CA331" s="20">
        <f>Data!EL331</f>
        <v>10980.2</v>
      </c>
      <c r="CB331" s="20">
        <f>Data!EM331</f>
        <v>90.293923076923079</v>
      </c>
      <c r="CC331" s="20">
        <f>Data!EN331</f>
        <v>76.629846153846159</v>
      </c>
      <c r="CD331" s="20">
        <f>Data!EO331</f>
        <v>12.440499999999998</v>
      </c>
      <c r="CE331" s="20">
        <f>Data!EP331</f>
        <v>149.07599999999999</v>
      </c>
      <c r="CF331" s="50">
        <f>IF(ISBLANK(Data!EQ331), "", Data!EQ331)</f>
        <v>73</v>
      </c>
      <c r="CG331" s="50">
        <f>IF(ISBLANK(Data!ER331), "", Data!ER331)</f>
        <v>63</v>
      </c>
      <c r="CH331" s="61" t="str">
        <f>IF(ISBLANK(Data!ES331), "", Data!ES331)</f>
        <v>Southern Illinois</v>
      </c>
      <c r="CI331" s="61">
        <f>IF(ISBLANK(Data!ET331), "", Data!ET331)</f>
        <v>136</v>
      </c>
    </row>
    <row r="332" spans="1:87" x14ac:dyDescent="0.45">
      <c r="A332" s="50">
        <f>IF(ISBLANK(Data!A332), "", Data!A332)</f>
        <v>44928</v>
      </c>
      <c r="B332" s="50" t="str">
        <f>IF(ISBLANK(Data!B332), "", Data!B332)</f>
        <v>Drake</v>
      </c>
      <c r="C332" s="50">
        <f>IF(ISBLANK(Data!C332), "", Data!C332)</f>
        <v>72</v>
      </c>
      <c r="D332" s="50" t="str">
        <f>IF(ISBLANK(Data!D332), "", Data!D332)</f>
        <v>Illinois St.</v>
      </c>
      <c r="E332" s="50">
        <f>IF(ISBLANK(Data!E332), "", Data!E332)</f>
        <v>120</v>
      </c>
      <c r="F332" s="50" t="str">
        <f>IF(ISBLANK(Data!F332), "", Data!F332)</f>
        <v>N</v>
      </c>
      <c r="G332" s="50" t="str">
        <f>IF(ISBLANK(Data!G332), "", Data!G332)</f>
        <v>Drake</v>
      </c>
      <c r="H332" s="50" t="str">
        <f>IF(ISBLANK(Data!H332), "", Data!H332)</f>
        <v>Illinois St.</v>
      </c>
      <c r="I332" s="50" t="str">
        <f>IF(ISBLANK(Data!I332), "", Data!I332)</f>
        <v>Drake</v>
      </c>
      <c r="J332" s="50" t="str">
        <f>IF(ISBLANK(Data!J332), "", Data!J332)</f>
        <v>Illinois St.</v>
      </c>
      <c r="K332" s="50" t="str">
        <f>IF(ISBLANK(Data!K332), "", Data!K332)</f>
        <v>Drake</v>
      </c>
      <c r="L332" s="50" t="str">
        <f>IF(ISBLANK(Data!L332), "", Data!L332)</f>
        <v>Illinois State</v>
      </c>
      <c r="M332" s="50" t="str">
        <f>IF(ISBLANK(Data!M332), "", Data!M332)</f>
        <v>Drake</v>
      </c>
      <c r="N332" s="50" t="str">
        <f>IF(ISBLANK(Data!N332), "", Data!N332)</f>
        <v>Illinois St</v>
      </c>
      <c r="O332" s="50" t="str">
        <f>IF(ISBLANK(Data!O332), "", Data!O332)</f>
        <v>Drake</v>
      </c>
      <c r="P332" s="50" t="str">
        <f>IF(ISBLANK(Data!P332), "", Data!P332)</f>
        <v>Illinois St.</v>
      </c>
      <c r="Q332" s="50" t="str">
        <f>IF(ISBLANK(Data!Q332), "", Data!Q332)</f>
        <v>Drake</v>
      </c>
      <c r="R332" s="50" t="str">
        <f>IF(ISBLANK(Data!R332), "", Data!R332)</f>
        <v>Illinois State</v>
      </c>
      <c r="S332" s="20">
        <f>Data!W332-Data!CD332</f>
        <v>0.23076923076923106</v>
      </c>
      <c r="T332" s="20">
        <f>Data!X332-Data!CE332</f>
        <v>14.219999999999999</v>
      </c>
      <c r="U332" s="20">
        <f>Data!Y332-Data!CF332</f>
        <v>11.599999999999994</v>
      </c>
      <c r="V332" s="20">
        <f>Data!Z332-Data!CG332</f>
        <v>-2.5999999999999943</v>
      </c>
      <c r="W332" s="20">
        <f>Data!AA332-Data!CH332</f>
        <v>1.1999999999999886</v>
      </c>
      <c r="X332" s="20">
        <f>Data!AB332-Data!CI332</f>
        <v>-4.2000000000000003E-2</v>
      </c>
      <c r="Y332" s="20">
        <f>Data!AC332-Data!CJ332</f>
        <v>0.9700000000000002</v>
      </c>
      <c r="Z332" s="20">
        <f>Data!AD332-Data!CK332</f>
        <v>-0.89999999999999147</v>
      </c>
      <c r="AA332" s="20">
        <f>Data!AE332-Data!CL332</f>
        <v>-1.8999999999999915</v>
      </c>
      <c r="AB332" s="20">
        <f>Data!AF332-Data!CM332</f>
        <v>1.7100000000000004</v>
      </c>
      <c r="AC332" s="20">
        <f>Data!AG332-Data!CN332</f>
        <v>12.299999999999997</v>
      </c>
      <c r="AD332" s="20">
        <f>Data!AH332-Data!CO332</f>
        <v>-1</v>
      </c>
      <c r="AE332" s="20">
        <f>Data!AI332-Data!CP332</f>
        <v>0.34800000000000003</v>
      </c>
      <c r="AF332" s="20">
        <f>Data!AJ332-Data!CQ332</f>
        <v>2.9</v>
      </c>
      <c r="AG332" s="20">
        <f>Data!AK332-Data!CR332</f>
        <v>0.22307692307692306</v>
      </c>
      <c r="AH332" s="20">
        <f>Data!AL332-Data!CS332</f>
        <v>159</v>
      </c>
      <c r="AI332" s="20">
        <f>Data!AM332-Data!CT332</f>
        <v>11.7</v>
      </c>
      <c r="AJ332" s="20">
        <f>Data!AN332-Data!CU332</f>
        <v>-5.9999999999999609E-2</v>
      </c>
      <c r="AK332" s="20">
        <f>Data!AO332-Data!CV332</f>
        <v>131</v>
      </c>
      <c r="AL332" s="20">
        <f>Data!AP332-Data!CW332</f>
        <v>-11</v>
      </c>
      <c r="AM332" s="20">
        <f>Data!AQ332-Data!CX332</f>
        <v>33</v>
      </c>
      <c r="AN332" s="20">
        <f>Data!AR332-Data!CY332</f>
        <v>5.3000000000000047E-2</v>
      </c>
      <c r="AO332" s="20">
        <f>Data!AS332-Data!CZ332</f>
        <v>23</v>
      </c>
      <c r="AP332" s="20">
        <f>Data!AT332-Data!DA332</f>
        <v>24</v>
      </c>
      <c r="AQ332" s="20">
        <f>Data!AU332-Data!DB332</f>
        <v>4.9999999999999989E-2</v>
      </c>
      <c r="AR332" s="20">
        <f>Data!AV332-Data!DC332</f>
        <v>-2</v>
      </c>
      <c r="AS332" s="20">
        <f>Data!AW332-Data!DD332</f>
        <v>-37</v>
      </c>
      <c r="AT332" s="20">
        <f>Data!AX332-Data!DE332</f>
        <v>9.6000000000000085E-2</v>
      </c>
      <c r="AU332" s="20">
        <f>Data!AY332-Data!DF332</f>
        <v>-32</v>
      </c>
      <c r="AV332" s="20">
        <f>Data!AZ332-Data!DG332</f>
        <v>-2.4615384615384617</v>
      </c>
      <c r="AW332" s="20">
        <f>Data!BA332-Data!DH332</f>
        <v>-37</v>
      </c>
      <c r="AX332" s="20">
        <f>Data!BB332-Data!DI332</f>
        <v>-2.8461538461538467</v>
      </c>
      <c r="AY332" s="20">
        <f>Data!BC332-Data!DJ332</f>
        <v>58</v>
      </c>
      <c r="AZ332" s="20">
        <f>Data!BD332-Data!DK332</f>
        <v>9</v>
      </c>
      <c r="BA332" s="20">
        <f>Data!BE332-Data!DL332</f>
        <v>-9</v>
      </c>
      <c r="BB332" s="20">
        <f>Data!BF332-Data!DM332</f>
        <v>-32</v>
      </c>
      <c r="BC332" s="20">
        <f>Data!BG332-Data!DN332</f>
        <v>-2</v>
      </c>
      <c r="BD332" s="20">
        <f>Data!BH332-Data!DO332</f>
        <v>10.100000000000009</v>
      </c>
      <c r="BE332" s="20">
        <f>Data!BI332-Data!DP332</f>
        <v>-0.84600000000000364</v>
      </c>
      <c r="BF332" s="20">
        <f>Data!BJ332-Data!DQ332</f>
        <v>10.923</v>
      </c>
      <c r="BG332" s="20">
        <f>Data!BK332-Data!DR332</f>
        <v>0.66500000000000004</v>
      </c>
      <c r="BH332" s="20">
        <f>Data!BL332-Data!DS332</f>
        <v>-2.4610000000000003</v>
      </c>
      <c r="BI332" s="20">
        <f>Data!BM332-Data!DT332</f>
        <v>0.18800000000000006</v>
      </c>
      <c r="BJ332" s="20">
        <f>Data!BN332-Data!DU332</f>
        <v>1.8000000000000007</v>
      </c>
      <c r="BK332" s="20">
        <f>Data!BO332-Data!DV332</f>
        <v>-2.9000000000000021</v>
      </c>
      <c r="BL332" s="20">
        <f>Data!BP332-Data!DW332</f>
        <v>-0.70000000000000018</v>
      </c>
      <c r="BM332" s="20">
        <f>Data!BQ332-Data!DX332</f>
        <v>0.69230769230769251</v>
      </c>
      <c r="BN332" s="20">
        <f>Data!BR332-Data!DY332</f>
        <v>-9.9999999999997868E-2</v>
      </c>
      <c r="BO332" s="20">
        <f>Data!BS332-Data!DZ332</f>
        <v>-132</v>
      </c>
      <c r="BP332" s="20">
        <f>Data!BT332-Data!EA332</f>
        <v>8.6999999999999966E-2</v>
      </c>
      <c r="BQ332" s="20">
        <f>Data!BU332-Data!EB332</f>
        <v>2</v>
      </c>
      <c r="BR332" s="20">
        <f>Data!BV332-Data!EC332</f>
        <v>-135</v>
      </c>
      <c r="BS332" s="20">
        <f>Data!BW332-Data!ED332</f>
        <v>-144</v>
      </c>
      <c r="BT332" s="20">
        <f>Data!BX332-Data!EE332</f>
        <v>-107</v>
      </c>
      <c r="BU332" s="20">
        <f>Data!BY332-Data!EF332</f>
        <v>-133</v>
      </c>
      <c r="BV332" s="20">
        <f>Data!BZ332-Data!EG332</f>
        <v>-139</v>
      </c>
      <c r="BW332" s="20">
        <f>Data!CA332-Data!EH332</f>
        <v>-109.5</v>
      </c>
      <c r="BX332" s="20">
        <f>Data!CB332-Data!EI332</f>
        <v>-135</v>
      </c>
      <c r="BY332" s="20">
        <f>Data!CC332-Data!EJ332</f>
        <v>-190</v>
      </c>
      <c r="BZ332" s="20">
        <f>Data!EK332</f>
        <v>11228.539999999999</v>
      </c>
      <c r="CA332" s="20">
        <f>Data!EL332</f>
        <v>9791.0400000000009</v>
      </c>
      <c r="CB332" s="20">
        <f>Data!EM332</f>
        <v>63.267230769230771</v>
      </c>
      <c r="CC332" s="20">
        <f>Data!EN332</f>
        <v>87.33461538461539</v>
      </c>
      <c r="CD332" s="20">
        <f>Data!EO332</f>
        <v>11.157299999999999</v>
      </c>
      <c r="CE332" s="20">
        <f>Data!EP332</f>
        <v>166.47900000000001</v>
      </c>
      <c r="CF332" s="50">
        <f>IF(ISBLANK(Data!EQ332), "", Data!EQ332)</f>
        <v>88</v>
      </c>
      <c r="CG332" s="50">
        <f>IF(ISBLANK(Data!ER332), "", Data!ER332)</f>
        <v>71</v>
      </c>
      <c r="CH332" s="61" t="str">
        <f>IF(ISBLANK(Data!ES332), "", Data!ES332)</f>
        <v>Drake</v>
      </c>
      <c r="CI332" s="61">
        <f>IF(ISBLANK(Data!ET332), "", Data!ET332)</f>
        <v>159</v>
      </c>
    </row>
    <row r="333" spans="1:87" x14ac:dyDescent="0.45">
      <c r="A333" s="50">
        <f>IF(ISBLANK(Data!A333), "", Data!A333)</f>
        <v>44928</v>
      </c>
      <c r="B333" s="50" t="str">
        <f>IF(ISBLANK(Data!B333), "", Data!B333)</f>
        <v>Air Force</v>
      </c>
      <c r="C333" s="50">
        <f>IF(ISBLANK(Data!C333), "", Data!C333)</f>
        <v>2</v>
      </c>
      <c r="D333" s="50" t="str">
        <f>IF(ISBLANK(Data!D333), "", Data!D333)</f>
        <v>Utah St.</v>
      </c>
      <c r="E333" s="50">
        <f>IF(ISBLANK(Data!E333), "", Data!E333)</f>
        <v>330</v>
      </c>
      <c r="F333" s="50" t="str">
        <f>IF(ISBLANK(Data!F333), "", Data!F333)</f>
        <v>N</v>
      </c>
      <c r="G333" s="50" t="str">
        <f>IF(ISBLANK(Data!G333), "", Data!G333)</f>
        <v>Air Force</v>
      </c>
      <c r="H333" s="50" t="str">
        <f>IF(ISBLANK(Data!H333), "", Data!H333)</f>
        <v>Utah St.</v>
      </c>
      <c r="I333" s="50" t="str">
        <f>IF(ISBLANK(Data!I333), "", Data!I333)</f>
        <v>Air Force</v>
      </c>
      <c r="J333" s="50" t="str">
        <f>IF(ISBLANK(Data!J333), "", Data!J333)</f>
        <v>Utah St.</v>
      </c>
      <c r="K333" s="50" t="str">
        <f>IF(ISBLANK(Data!K333), "", Data!K333)</f>
        <v>Air Force</v>
      </c>
      <c r="L333" s="50" t="str">
        <f>IF(ISBLANK(Data!L333), "", Data!L333)</f>
        <v>Utah State</v>
      </c>
      <c r="M333" s="50" t="str">
        <f>IF(ISBLANK(Data!M333), "", Data!M333)</f>
        <v>Air Force</v>
      </c>
      <c r="N333" s="50" t="str">
        <f>IF(ISBLANK(Data!N333), "", Data!N333)</f>
        <v>Utah St</v>
      </c>
      <c r="O333" s="50" t="str">
        <f>IF(ISBLANK(Data!O333), "", Data!O333)</f>
        <v>Air Force</v>
      </c>
      <c r="P333" s="50" t="str">
        <f>IF(ISBLANK(Data!P333), "", Data!P333)</f>
        <v>Utah St.</v>
      </c>
      <c r="Q333" s="50" t="str">
        <f>IF(ISBLANK(Data!Q333), "", Data!Q333)</f>
        <v>Air Force</v>
      </c>
      <c r="R333" s="50" t="str">
        <f>IF(ISBLANK(Data!R333), "", Data!R333)</f>
        <v>Utah State</v>
      </c>
      <c r="S333" s="20">
        <f>Data!W333-Data!CD333</f>
        <v>-0.39010989010989106</v>
      </c>
      <c r="T333" s="20">
        <f>Data!X333-Data!CE333</f>
        <v>-18.830000000000002</v>
      </c>
      <c r="U333" s="20">
        <f>Data!Y333-Data!CF333</f>
        <v>-11.799999999999997</v>
      </c>
      <c r="V333" s="20">
        <f>Data!Z333-Data!CG333</f>
        <v>7</v>
      </c>
      <c r="W333" s="20">
        <f>Data!AA333-Data!CH333</f>
        <v>-5.7000000000000028</v>
      </c>
      <c r="X333" s="20">
        <f>Data!AB333-Data!CI333</f>
        <v>-7.2999999999999995E-2</v>
      </c>
      <c r="Y333" s="20">
        <f>Data!AC333-Data!CJ333</f>
        <v>-9.82</v>
      </c>
      <c r="Z333" s="20">
        <f>Data!AD333-Data!CK333</f>
        <v>-3.2999999999999972</v>
      </c>
      <c r="AA333" s="20">
        <f>Data!AE333-Data!CL333</f>
        <v>6.5</v>
      </c>
      <c r="AB333" s="20">
        <f>Data!AF333-Data!CM333</f>
        <v>-11.33</v>
      </c>
      <c r="AC333" s="20">
        <f>Data!AG333-Data!CN333</f>
        <v>-12.600000000000009</v>
      </c>
      <c r="AD333" s="20">
        <f>Data!AH333-Data!CO333</f>
        <v>7.1000000000000085</v>
      </c>
      <c r="AE333" s="20">
        <f>Data!AI333-Data!CP333</f>
        <v>-0.47420000000000001</v>
      </c>
      <c r="AF333" s="20">
        <f>Data!AJ333-Data!CQ333</f>
        <v>-6.1</v>
      </c>
      <c r="AG333" s="20">
        <f>Data!AK333-Data!CR333</f>
        <v>-0.49871794871794872</v>
      </c>
      <c r="AH333" s="20">
        <f>Data!AL333-Data!CS333</f>
        <v>-299</v>
      </c>
      <c r="AI333" s="20">
        <f>Data!AM333-Data!CT333</f>
        <v>-17.04</v>
      </c>
      <c r="AJ333" s="20">
        <f>Data!AN333-Data!CU333</f>
        <v>-10.39</v>
      </c>
      <c r="AK333" s="20">
        <f>Data!AO333-Data!CV333</f>
        <v>-227</v>
      </c>
      <c r="AL333" s="20">
        <f>Data!AP333-Data!CW333</f>
        <v>-74</v>
      </c>
      <c r="AM333" s="20">
        <f>Data!AQ333-Data!CX333</f>
        <v>-161</v>
      </c>
      <c r="AN333" s="20">
        <f>Data!AR333-Data!CY333</f>
        <v>-3.4999999999999976E-2</v>
      </c>
      <c r="AO333" s="20">
        <f>Data!AS333-Data!CZ333</f>
        <v>23</v>
      </c>
      <c r="AP333" s="20">
        <f>Data!AT333-Data!DA333</f>
        <v>36</v>
      </c>
      <c r="AQ333" s="20">
        <f>Data!AU333-Data!DB333</f>
        <v>3.999999999999998E-2</v>
      </c>
      <c r="AR333" s="20">
        <f>Data!AV333-Data!DC333</f>
        <v>-46</v>
      </c>
      <c r="AS333" s="20">
        <f>Data!AW333-Data!DD333</f>
        <v>-64</v>
      </c>
      <c r="AT333" s="20">
        <f>Data!AX333-Data!DE333</f>
        <v>-8.999999999999897E-3</v>
      </c>
      <c r="AU333" s="20">
        <f>Data!AY333-Data!DF333</f>
        <v>-58</v>
      </c>
      <c r="AV333" s="20">
        <f>Data!AZ333-Data!DG333</f>
        <v>-3.9230769230769234</v>
      </c>
      <c r="AW333" s="20">
        <f>Data!BA333-Data!DH333</f>
        <v>-121</v>
      </c>
      <c r="AX333" s="20">
        <f>Data!BB333-Data!DI333</f>
        <v>-6.8717948717948723</v>
      </c>
      <c r="AY333" s="20">
        <f>Data!BC333-Data!DJ333</f>
        <v>-44</v>
      </c>
      <c r="AZ333" s="20">
        <f>Data!BD333-Data!DK333</f>
        <v>-9</v>
      </c>
      <c r="BA333" s="20">
        <f>Data!BE333-Data!DL333</f>
        <v>4</v>
      </c>
      <c r="BB333" s="20">
        <f>Data!BF333-Data!DM333</f>
        <v>0</v>
      </c>
      <c r="BC333" s="20">
        <f>Data!BG333-Data!DN333</f>
        <v>-21</v>
      </c>
      <c r="BD333" s="20">
        <f>Data!BH333-Data!DO333</f>
        <v>-12.099999999999994</v>
      </c>
      <c r="BE333" s="20">
        <f>Data!BI333-Data!DP333</f>
        <v>-0.69199999999999307</v>
      </c>
      <c r="BF333" s="20">
        <f>Data!BJ333-Data!DQ333</f>
        <v>-11.448</v>
      </c>
      <c r="BG333" s="20">
        <f>Data!BK333-Data!DR333</f>
        <v>-0.29200000000000004</v>
      </c>
      <c r="BH333" s="20">
        <f>Data!BL333-Data!DS333</f>
        <v>0.96799999999999997</v>
      </c>
      <c r="BI333" s="20">
        <f>Data!BM333-Data!DT333</f>
        <v>-5.9999999999999942E-2</v>
      </c>
      <c r="BJ333" s="20">
        <f>Data!BN333-Data!DU333</f>
        <v>4.6000000000000014</v>
      </c>
      <c r="BK333" s="20">
        <f>Data!BO333-Data!DV333</f>
        <v>-3.6000000000000014</v>
      </c>
      <c r="BL333" s="20">
        <f>Data!BP333-Data!DW333</f>
        <v>0.70000000000000018</v>
      </c>
      <c r="BM333" s="20">
        <f>Data!BQ333-Data!DX333</f>
        <v>-8.3333333333333037E-2</v>
      </c>
      <c r="BN333" s="20">
        <f>Data!BR333-Data!DY333</f>
        <v>-0.30000000000000071</v>
      </c>
      <c r="BO333" s="20">
        <f>Data!BS333-Data!DZ333</f>
        <v>297</v>
      </c>
      <c r="BP333" s="20">
        <f>Data!BT333-Data!EA333</f>
        <v>-0.24200000000000005</v>
      </c>
      <c r="BQ333" s="20">
        <f>Data!BU333-Data!EB333</f>
        <v>-2</v>
      </c>
      <c r="BR333" s="20">
        <f>Data!BV333-Data!EC333</f>
        <v>178</v>
      </c>
      <c r="BS333" s="20">
        <f>Data!BW333-Data!ED333</f>
        <v>215</v>
      </c>
      <c r="BT333" s="20">
        <f>Data!BX333-Data!EE333</f>
        <v>228</v>
      </c>
      <c r="BU333" s="20">
        <f>Data!BY333-Data!EF333</f>
        <v>217</v>
      </c>
      <c r="BV333" s="20">
        <f>Data!BZ333-Data!EG333</f>
        <v>142</v>
      </c>
      <c r="BW333" s="20">
        <f>Data!CA333-Data!EH333</f>
        <v>173.7</v>
      </c>
      <c r="BX333" s="20">
        <f>Data!CB333-Data!EI333</f>
        <v>287</v>
      </c>
      <c r="BY333" s="20">
        <f>Data!CC333-Data!EJ333</f>
        <v>262</v>
      </c>
      <c r="BZ333" s="20">
        <f>Data!EK333</f>
        <v>9700.2900000000009</v>
      </c>
      <c r="CA333" s="20">
        <f>Data!EL333</f>
        <v>11627.97</v>
      </c>
      <c r="CB333" s="20">
        <f>Data!EM333</f>
        <v>100.664</v>
      </c>
      <c r="CC333" s="20">
        <f>Data!EN333</f>
        <v>91.952083333333334</v>
      </c>
      <c r="CD333" s="20">
        <f>Data!EO333</f>
        <v>11.506299999999998</v>
      </c>
      <c r="CE333" s="20">
        <f>Data!EP333</f>
        <v>150.28</v>
      </c>
      <c r="CF333" s="50">
        <f>IF(ISBLANK(Data!EQ333), "", Data!EQ333)</f>
        <v>60</v>
      </c>
      <c r="CG333" s="50">
        <f>IF(ISBLANK(Data!ER333), "", Data!ER333)</f>
        <v>88</v>
      </c>
      <c r="CH333" s="61" t="str">
        <f>IF(ISBLANK(Data!ES333), "", Data!ES333)</f>
        <v>Utah St.</v>
      </c>
      <c r="CI333" s="61">
        <f>IF(ISBLANK(Data!ET333), "", Data!ET333)</f>
        <v>148</v>
      </c>
    </row>
    <row r="334" spans="1:87" x14ac:dyDescent="0.45">
      <c r="A334" s="50">
        <f>IF(ISBLANK(Data!A334), "", Data!A334)</f>
        <v>44928</v>
      </c>
      <c r="B334" s="50" t="str">
        <f>IF(ISBLANK(Data!B334), "", Data!B334)</f>
        <v>Ohio</v>
      </c>
      <c r="C334" s="50">
        <f>IF(ISBLANK(Data!C334), "", Data!C334)</f>
        <v>219</v>
      </c>
      <c r="D334" s="50" t="str">
        <f>IF(ISBLANK(Data!D334), "", Data!D334)</f>
        <v>Toledo</v>
      </c>
      <c r="E334" s="50">
        <f>IF(ISBLANK(Data!E334), "", Data!E334)</f>
        <v>305</v>
      </c>
      <c r="F334" s="50" t="str">
        <f>IF(ISBLANK(Data!F334), "", Data!F334)</f>
        <v>N</v>
      </c>
      <c r="G334" s="50" t="str">
        <f>IF(ISBLANK(Data!G334), "", Data!G334)</f>
        <v>Ohio</v>
      </c>
      <c r="H334" s="50" t="str">
        <f>IF(ISBLANK(Data!H334), "", Data!H334)</f>
        <v>Toledo</v>
      </c>
      <c r="I334" s="50" t="str">
        <f>IF(ISBLANK(Data!I334), "", Data!I334)</f>
        <v>Ohio</v>
      </c>
      <c r="J334" s="50" t="str">
        <f>IF(ISBLANK(Data!J334), "", Data!J334)</f>
        <v>Toledo</v>
      </c>
      <c r="K334" s="50" t="str">
        <f>IF(ISBLANK(Data!K334), "", Data!K334)</f>
        <v>Ohio</v>
      </c>
      <c r="L334" s="50" t="str">
        <f>IF(ISBLANK(Data!L334), "", Data!L334)</f>
        <v>Toledo</v>
      </c>
      <c r="M334" s="50" t="str">
        <f>IF(ISBLANK(Data!M334), "", Data!M334)</f>
        <v>Ohio</v>
      </c>
      <c r="N334" s="50" t="str">
        <f>IF(ISBLANK(Data!N334), "", Data!N334)</f>
        <v>Toledo</v>
      </c>
      <c r="O334" s="50" t="str">
        <f>IF(ISBLANK(Data!O334), "", Data!O334)</f>
        <v>Ohio</v>
      </c>
      <c r="P334" s="50" t="str">
        <f>IF(ISBLANK(Data!P334), "", Data!P334)</f>
        <v>Toledo</v>
      </c>
      <c r="Q334" s="50" t="str">
        <f>IF(ISBLANK(Data!Q334), "", Data!Q334)</f>
        <v>Ohio</v>
      </c>
      <c r="R334" s="50" t="str">
        <f>IF(ISBLANK(Data!R334), "", Data!R334)</f>
        <v>Toledo</v>
      </c>
      <c r="S334" s="20">
        <f>Data!W334-Data!CD334</f>
        <v>0</v>
      </c>
      <c r="T334" s="20">
        <f>Data!X334-Data!CE334</f>
        <v>-0.18</v>
      </c>
      <c r="U334" s="20">
        <f>Data!Y334-Data!CF334</f>
        <v>-2.7999999999999972</v>
      </c>
      <c r="V334" s="20">
        <f>Data!Z334-Data!CG334</f>
        <v>-2.6999999999999886</v>
      </c>
      <c r="W334" s="20">
        <f>Data!AA334-Data!CH334</f>
        <v>-1.4000000000000057</v>
      </c>
      <c r="X334" s="20">
        <f>Data!AB334-Data!CI334</f>
        <v>-0.182</v>
      </c>
      <c r="Y334" s="20">
        <f>Data!AC334-Data!CJ334</f>
        <v>-7.44</v>
      </c>
      <c r="Z334" s="20">
        <f>Data!AD334-Data!CK334</f>
        <v>-5.7999999999999972</v>
      </c>
      <c r="AA334" s="20">
        <f>Data!AE334-Data!CL334</f>
        <v>1.7000000000000028</v>
      </c>
      <c r="AB334" s="20">
        <f>Data!AF334-Data!CM334</f>
        <v>-7.44</v>
      </c>
      <c r="AC334" s="20">
        <f>Data!AG334-Data!CN334</f>
        <v>-2.4000000000000057</v>
      </c>
      <c r="AD334" s="20">
        <f>Data!AH334-Data!CO334</f>
        <v>-2.9000000000000057</v>
      </c>
      <c r="AE334" s="20">
        <f>Data!AI334-Data!CP334</f>
        <v>1.2199999999999989E-2</v>
      </c>
      <c r="AF334" s="20">
        <f>Data!AJ334-Data!CQ334</f>
        <v>-1.8000000000000003</v>
      </c>
      <c r="AG334" s="20">
        <f>Data!AK334-Data!CR334</f>
        <v>-0.15</v>
      </c>
      <c r="AH334" s="20">
        <f>Data!AL334-Data!CS334</f>
        <v>-46</v>
      </c>
      <c r="AI334" s="20">
        <f>Data!AM334-Data!CT334</f>
        <v>-3.33</v>
      </c>
      <c r="AJ334" s="20">
        <f>Data!AN334-Data!CU334</f>
        <v>-6.8</v>
      </c>
      <c r="AK334" s="20">
        <f>Data!AO334-Data!CV334</f>
        <v>5</v>
      </c>
      <c r="AL334" s="20">
        <f>Data!AP334-Data!CW334</f>
        <v>-114</v>
      </c>
      <c r="AM334" s="20">
        <f>Data!AQ334-Data!CX334</f>
        <v>26</v>
      </c>
      <c r="AN334" s="20">
        <f>Data!AR334-Data!CY334</f>
        <v>-1.8000000000000016E-2</v>
      </c>
      <c r="AO334" s="20">
        <f>Data!AS334-Data!CZ334</f>
        <v>23</v>
      </c>
      <c r="AP334" s="20">
        <f>Data!AT334-Data!DA334</f>
        <v>85</v>
      </c>
      <c r="AQ334" s="20">
        <f>Data!AU334-Data!DB334</f>
        <v>-2.899999999999997E-2</v>
      </c>
      <c r="AR334" s="20">
        <f>Data!AV334-Data!DC334</f>
        <v>-16</v>
      </c>
      <c r="AS334" s="20">
        <f>Data!AW334-Data!DD334</f>
        <v>-2</v>
      </c>
      <c r="AT334" s="20">
        <f>Data!AX334-Data!DE334</f>
        <v>-6.0000000000000053E-2</v>
      </c>
      <c r="AU334" s="20">
        <f>Data!AY334-Data!DF334</f>
        <v>11</v>
      </c>
      <c r="AV334" s="20">
        <f>Data!AZ334-Data!DG334</f>
        <v>0.91666666666666785</v>
      </c>
      <c r="AW334" s="20">
        <f>Data!BA334-Data!DH334</f>
        <v>55</v>
      </c>
      <c r="AX334" s="20">
        <f>Data!BB334-Data!DI334</f>
        <v>4.5833333333333286</v>
      </c>
      <c r="AY334" s="20">
        <f>Data!BC334-Data!DJ334</f>
        <v>2</v>
      </c>
      <c r="AZ334" s="20">
        <f>Data!BD334-Data!DK334</f>
        <v>-9</v>
      </c>
      <c r="BA334" s="20">
        <f>Data!BE334-Data!DL334</f>
        <v>14</v>
      </c>
      <c r="BB334" s="20">
        <f>Data!BF334-Data!DM334</f>
        <v>-19</v>
      </c>
      <c r="BC334" s="20">
        <f>Data!BG334-Data!DN334</f>
        <v>31</v>
      </c>
      <c r="BD334" s="20">
        <f>Data!BH334-Data!DO334</f>
        <v>0.39999999999999147</v>
      </c>
      <c r="BE334" s="20">
        <f>Data!BI334-Data!DP334</f>
        <v>-9.5</v>
      </c>
      <c r="BF334" s="20">
        <f>Data!BJ334-Data!DQ334</f>
        <v>9.9169999999999998</v>
      </c>
      <c r="BG334" s="20">
        <f>Data!BK334-Data!DR334</f>
        <v>0.19500000000000006</v>
      </c>
      <c r="BH334" s="20">
        <f>Data!BL334-Data!DS334</f>
        <v>-1.5830000000000002</v>
      </c>
      <c r="BI334" s="20">
        <f>Data!BM334-Data!DT334</f>
        <v>2.9999999999999916E-2</v>
      </c>
      <c r="BJ334" s="20">
        <f>Data!BN334-Data!DU334</f>
        <v>7.1000000000000014</v>
      </c>
      <c r="BK334" s="20">
        <f>Data!BO334-Data!DV334</f>
        <v>-9.9999999999997868E-2</v>
      </c>
      <c r="BL334" s="20">
        <f>Data!BP334-Data!DW334</f>
        <v>1.0999999999999996</v>
      </c>
      <c r="BM334" s="20">
        <f>Data!BQ334-Data!DX334</f>
        <v>-0.75</v>
      </c>
      <c r="BN334" s="20">
        <f>Data!BR334-Data!DY334</f>
        <v>2.6000000000000014</v>
      </c>
      <c r="BO334" s="20">
        <f>Data!BS334-Data!DZ334</f>
        <v>123</v>
      </c>
      <c r="BP334" s="20">
        <f>Data!BT334-Data!EA334</f>
        <v>-6.5000000000000002E-2</v>
      </c>
      <c r="BQ334" s="20">
        <f>Data!BU334-Data!EB334</f>
        <v>0</v>
      </c>
      <c r="BR334" s="20">
        <f>Data!BV334-Data!EC334</f>
        <v>37</v>
      </c>
      <c r="BS334" s="20">
        <f>Data!BW334-Data!ED334</f>
        <v>76</v>
      </c>
      <c r="BT334" s="20">
        <f>Data!BX334-Data!EE334</f>
        <v>92</v>
      </c>
      <c r="BU334" s="20">
        <f>Data!BY334-Data!EF334</f>
        <v>-13</v>
      </c>
      <c r="BV334" s="20">
        <f>Data!BZ334-Data!EG334</f>
        <v>5</v>
      </c>
      <c r="BW334" s="20">
        <f>Data!CA334-Data!EH334</f>
        <v>46.600000000000009</v>
      </c>
      <c r="BX334" s="20">
        <f>Data!CB334-Data!EI334</f>
        <v>125</v>
      </c>
      <c r="BY334" s="20">
        <f>Data!CC334-Data!EJ334</f>
        <v>55</v>
      </c>
      <c r="BZ334" s="20">
        <f>Data!EK334</f>
        <v>11727.199999999999</v>
      </c>
      <c r="CA334" s="20">
        <f>Data!EL334</f>
        <v>11737.62</v>
      </c>
      <c r="CB334" s="20">
        <f>Data!EM334</f>
        <v>79.641499999999994</v>
      </c>
      <c r="CC334" s="20">
        <f>Data!EN334</f>
        <v>83.229166666666657</v>
      </c>
      <c r="CD334" s="20">
        <f>Data!EO334</f>
        <v>14.382000000000001</v>
      </c>
      <c r="CE334" s="20">
        <f>Data!EP334</f>
        <v>136.76999999999998</v>
      </c>
      <c r="CF334" s="50">
        <f>IF(ISBLANK(Data!EQ334), "", Data!EQ334)</f>
        <v>77</v>
      </c>
      <c r="CG334" s="50">
        <f>IF(ISBLANK(Data!ER334), "", Data!ER334)</f>
        <v>86</v>
      </c>
      <c r="CH334" s="61" t="str">
        <f>IF(ISBLANK(Data!ES334), "", Data!ES334)</f>
        <v>Toledo</v>
      </c>
      <c r="CI334" s="61">
        <f>IF(ISBLANK(Data!ET334), "", Data!ET334)</f>
        <v>163</v>
      </c>
    </row>
    <row r="335" spans="1:87" x14ac:dyDescent="0.45">
      <c r="A335" s="50">
        <f>IF(ISBLANK(Data!A335), "", Data!A335)</f>
        <v>44928</v>
      </c>
      <c r="B335" s="50" t="str">
        <f>IF(ISBLANK(Data!B335), "", Data!B335)</f>
        <v>Auburn</v>
      </c>
      <c r="C335" s="50">
        <f>IF(ISBLANK(Data!C335), "", Data!C335)</f>
        <v>17</v>
      </c>
      <c r="D335" s="50" t="str">
        <f>IF(ISBLANK(Data!D335), "", Data!D335)</f>
        <v>Penn</v>
      </c>
      <c r="E335" s="50">
        <f>IF(ISBLANK(Data!E335), "", Data!E335)</f>
        <v>228</v>
      </c>
      <c r="F335" s="50" t="str">
        <f>IF(ISBLANK(Data!F335), "", Data!F335)</f>
        <v>N</v>
      </c>
      <c r="G335" s="50" t="str">
        <f>IF(ISBLANK(Data!G335), "", Data!G335)</f>
        <v>Auburn</v>
      </c>
      <c r="H335" s="50" t="str">
        <f>IF(ISBLANK(Data!H335), "", Data!H335)</f>
        <v>Penn</v>
      </c>
      <c r="I335" s="50" t="str">
        <f>IF(ISBLANK(Data!I335), "", Data!I335)</f>
        <v>Auburn</v>
      </c>
      <c r="J335" s="50" t="str">
        <f>IF(ISBLANK(Data!J335), "", Data!J335)</f>
        <v>Penn</v>
      </c>
      <c r="K335" s="50" t="str">
        <f>IF(ISBLANK(Data!K335), "", Data!K335)</f>
        <v>Auburn</v>
      </c>
      <c r="L335" s="50" t="str">
        <f>IF(ISBLANK(Data!L335), "", Data!L335)</f>
        <v>Pennsylvania</v>
      </c>
      <c r="M335" s="50" t="str">
        <f>IF(ISBLANK(Data!M335), "", Data!M335)</f>
        <v>Auburn</v>
      </c>
      <c r="N335" s="50" t="str">
        <f>IF(ISBLANK(Data!N335), "", Data!N335)</f>
        <v>U Penn</v>
      </c>
      <c r="O335" s="50" t="str">
        <f>IF(ISBLANK(Data!O335), "", Data!O335)</f>
        <v>Auburn</v>
      </c>
      <c r="P335" s="50" t="str">
        <f>IF(ISBLANK(Data!P335), "", Data!P335)</f>
        <v>Penn</v>
      </c>
      <c r="Q335" s="50" t="str">
        <f>IF(ISBLANK(Data!Q335), "", Data!Q335)</f>
        <v>Auburn</v>
      </c>
      <c r="R335" s="50" t="str">
        <f>IF(ISBLANK(Data!R335), "", Data!R335)</f>
        <v>Penn</v>
      </c>
      <c r="S335" s="20">
        <f>Data!W335-Data!CD335</f>
        <v>0.26190476190476308</v>
      </c>
      <c r="T335" s="20">
        <f>Data!X335-Data!CE335</f>
        <v>25.39</v>
      </c>
      <c r="U335" s="20">
        <f>Data!Y335-Data!CF335</f>
        <v>10.5</v>
      </c>
      <c r="V335" s="20">
        <f>Data!Z335-Data!CG335</f>
        <v>-14.899999999999991</v>
      </c>
      <c r="W335" s="20">
        <f>Data!AA335-Data!CH335</f>
        <v>5.4000000000000057</v>
      </c>
      <c r="X335" s="20">
        <f>Data!AB335-Data!CI335</f>
        <v>-0.125</v>
      </c>
      <c r="Y335" s="20">
        <f>Data!AC335-Data!CJ335</f>
        <v>1.9699999999999998</v>
      </c>
      <c r="Z335" s="20">
        <f>Data!AD335-Data!CK335</f>
        <v>1.2000000000000028</v>
      </c>
      <c r="AA335" s="20">
        <f>Data!AE335-Data!CL335</f>
        <v>-0.69999999999998863</v>
      </c>
      <c r="AB335" s="20">
        <f>Data!AF335-Data!CM335</f>
        <v>1.9699999999999998</v>
      </c>
      <c r="AC335" s="20">
        <f>Data!AG335-Data!CN335</f>
        <v>10.299999999999997</v>
      </c>
      <c r="AD335" s="20">
        <f>Data!AH335-Data!CO335</f>
        <v>-15</v>
      </c>
      <c r="AE335" s="20">
        <f>Data!AI335-Data!CP335</f>
        <v>0.47050000000000003</v>
      </c>
      <c r="AF335" s="20">
        <f>Data!AJ335-Data!CQ335</f>
        <v>3.5</v>
      </c>
      <c r="AG335" s="20">
        <f>Data!AK335-Data!CR335</f>
        <v>0.2583333333333333</v>
      </c>
      <c r="AH335" s="20">
        <f>Data!AL335-Data!CS335</f>
        <v>249</v>
      </c>
      <c r="AI335" s="20">
        <f>Data!AM335-Data!CT335</f>
        <v>19.47</v>
      </c>
      <c r="AJ335" s="20">
        <f>Data!AN335-Data!CU335</f>
        <v>5.0000000000000044E-2</v>
      </c>
      <c r="AK335" s="20">
        <f>Data!AO335-Data!CV335</f>
        <v>-79</v>
      </c>
      <c r="AL335" s="20">
        <f>Data!AP335-Data!CW335</f>
        <v>-213</v>
      </c>
      <c r="AM335" s="20">
        <f>Data!AQ335-Data!CX335</f>
        <v>-101</v>
      </c>
      <c r="AN335" s="20">
        <f>Data!AR335-Data!CY335</f>
        <v>3.999999999999948E-3</v>
      </c>
      <c r="AO335" s="20">
        <f>Data!AS335-Data!CZ335</f>
        <v>-46</v>
      </c>
      <c r="AP335" s="20">
        <f>Data!AT335-Data!DA335</f>
        <v>-75</v>
      </c>
      <c r="AQ335" s="20">
        <f>Data!AU335-Data!DB335</f>
        <v>-5.8999999999999997E-2</v>
      </c>
      <c r="AR335" s="20">
        <f>Data!AV335-Data!DC335</f>
        <v>55</v>
      </c>
      <c r="AS335" s="20">
        <f>Data!AW335-Data!DD335</f>
        <v>49</v>
      </c>
      <c r="AT335" s="20">
        <f>Data!AX335-Data!DE335</f>
        <v>7.3999999999999955E-2</v>
      </c>
      <c r="AU335" s="20">
        <f>Data!AY335-Data!DF335</f>
        <v>-17</v>
      </c>
      <c r="AV335" s="20">
        <f>Data!AZ335-Data!DG335</f>
        <v>0.6309523809523796</v>
      </c>
      <c r="AW335" s="20">
        <f>Data!BA335-Data!DH335</f>
        <v>-53</v>
      </c>
      <c r="AX335" s="20">
        <f>Data!BB335-Data!DI335</f>
        <v>2</v>
      </c>
      <c r="AY335" s="20">
        <f>Data!BC335-Data!DJ335</f>
        <v>-3</v>
      </c>
      <c r="AZ335" s="20">
        <f>Data!BD335-Data!DK335</f>
        <v>-5</v>
      </c>
      <c r="BA335" s="20">
        <f>Data!BE335-Data!DL335</f>
        <v>26</v>
      </c>
      <c r="BB335" s="20">
        <f>Data!BF335-Data!DM335</f>
        <v>-53</v>
      </c>
      <c r="BC335" s="20">
        <f>Data!BG335-Data!DN335</f>
        <v>23</v>
      </c>
      <c r="BD335" s="20">
        <f>Data!BH335-Data!DO335</f>
        <v>6.5</v>
      </c>
      <c r="BE335" s="20">
        <f>Data!BI335-Data!DP335</f>
        <v>-5.703000000000003</v>
      </c>
      <c r="BF335" s="20">
        <f>Data!BJ335-Data!DQ335</f>
        <v>12.143000000000001</v>
      </c>
      <c r="BG335" s="20">
        <f>Data!BK335-Data!DR335</f>
        <v>0.50499999999999989</v>
      </c>
      <c r="BH335" s="20">
        <f>Data!BL335-Data!DS335</f>
        <v>-2.2620000000000005</v>
      </c>
      <c r="BI335" s="20">
        <f>Data!BM335-Data!DT335</f>
        <v>0.17399999999999993</v>
      </c>
      <c r="BJ335" s="20">
        <f>Data!BN335-Data!DU335</f>
        <v>-2</v>
      </c>
      <c r="BK335" s="20">
        <f>Data!BO335-Data!DV335</f>
        <v>7.0999999999999979</v>
      </c>
      <c r="BL335" s="20">
        <f>Data!BP335-Data!DW335</f>
        <v>2.7</v>
      </c>
      <c r="BM335" s="20">
        <f>Data!BQ335-Data!DX335</f>
        <v>0.6904761904761898</v>
      </c>
      <c r="BN335" s="20">
        <f>Data!BR335-Data!DY335</f>
        <v>4.4000000000000021</v>
      </c>
      <c r="BO335" s="20">
        <f>Data!BS335-Data!DZ335</f>
        <v>-161</v>
      </c>
      <c r="BP335" s="20">
        <f>Data!BT335-Data!EA335</f>
        <v>0.122</v>
      </c>
      <c r="BQ335" s="20">
        <f>Data!BU335-Data!EB335</f>
        <v>0</v>
      </c>
      <c r="BR335" s="20">
        <f>Data!BV335-Data!EC335</f>
        <v>-169</v>
      </c>
      <c r="BS335" s="20">
        <f>Data!BW335-Data!ED335</f>
        <v>-120</v>
      </c>
      <c r="BT335" s="20">
        <f>Data!BX335-Data!EE335</f>
        <v>-150</v>
      </c>
      <c r="BU335" s="20">
        <f>Data!BY335-Data!EF335</f>
        <v>-137</v>
      </c>
      <c r="BV335" s="20">
        <f>Data!BZ335-Data!EG335</f>
        <v>-178</v>
      </c>
      <c r="BW335" s="20">
        <f>Data!CA335-Data!EH335</f>
        <v>-120.30000000000001</v>
      </c>
      <c r="BX335" s="20">
        <f>Data!CB335-Data!EI335</f>
        <v>-156</v>
      </c>
      <c r="BY335" s="20">
        <f>Data!CC335-Data!EJ335</f>
        <v>-99</v>
      </c>
      <c r="BZ335" s="20">
        <f>Data!EK335</f>
        <v>12738.779999999999</v>
      </c>
      <c r="CA335" s="20">
        <f>Data!EL335</f>
        <v>10007.16</v>
      </c>
      <c r="CB335" s="20">
        <f>Data!EM335</f>
        <v>70.859357142857149</v>
      </c>
      <c r="CC335" s="20">
        <f>Data!EN335</f>
        <v>94.812666666666658</v>
      </c>
      <c r="CD335" s="20">
        <f>Data!EO335</f>
        <v>12.682400000000001</v>
      </c>
      <c r="CE335" s="20">
        <f>Data!EP335</f>
        <v>152.02799999999999</v>
      </c>
      <c r="CF335" s="50">
        <f>IF(ISBLANK(Data!EQ335), "", Data!EQ335)</f>
        <v>88</v>
      </c>
      <c r="CG335" s="50">
        <f>IF(ISBLANK(Data!ER335), "", Data!ER335)</f>
        <v>68</v>
      </c>
      <c r="CH335" s="61" t="str">
        <f>IF(ISBLANK(Data!ES335), "", Data!ES335)</f>
        <v>Auburn</v>
      </c>
      <c r="CI335" s="61">
        <f>IF(ISBLANK(Data!ET335), "", Data!ET335)</f>
        <v>156</v>
      </c>
    </row>
    <row r="336" spans="1:87" x14ac:dyDescent="0.45">
      <c r="A336" s="50">
        <f>IF(ISBLANK(Data!A336), "", Data!A336)</f>
        <v>44928</v>
      </c>
      <c r="B336" s="50" t="str">
        <f>IF(ISBLANK(Data!B336), "", Data!B336)</f>
        <v>Colorado St.</v>
      </c>
      <c r="C336" s="50">
        <f>IF(ISBLANK(Data!C336), "", Data!C336)</f>
        <v>58</v>
      </c>
      <c r="D336" s="50" t="str">
        <f>IF(ISBLANK(Data!D336), "", Data!D336)</f>
        <v>New Mexico</v>
      </c>
      <c r="E336" s="50">
        <f>IF(ISBLANK(Data!E336), "", Data!E336)</f>
        <v>194</v>
      </c>
      <c r="F336" s="50" t="str">
        <f>IF(ISBLANK(Data!F336), "", Data!F336)</f>
        <v>N</v>
      </c>
      <c r="G336" s="50" t="str">
        <f>IF(ISBLANK(Data!G336), "", Data!G336)</f>
        <v>Colorado St.</v>
      </c>
      <c r="H336" s="50" t="str">
        <f>IF(ISBLANK(Data!H336), "", Data!H336)</f>
        <v>New Mexico</v>
      </c>
      <c r="I336" s="50" t="str">
        <f>IF(ISBLANK(Data!I336), "", Data!I336)</f>
        <v>Colorado St.</v>
      </c>
      <c r="J336" s="50" t="str">
        <f>IF(ISBLANK(Data!J336), "", Data!J336)</f>
        <v>New Mexico</v>
      </c>
      <c r="K336" s="50" t="str">
        <f>IF(ISBLANK(Data!K336), "", Data!K336)</f>
        <v>Colorado State</v>
      </c>
      <c r="L336" s="50" t="str">
        <f>IF(ISBLANK(Data!L336), "", Data!L336)</f>
        <v>New Mexico</v>
      </c>
      <c r="M336" s="50" t="str">
        <f>IF(ISBLANK(Data!M336), "", Data!M336)</f>
        <v>Colorado St</v>
      </c>
      <c r="N336" s="50" t="str">
        <f>IF(ISBLANK(Data!N336), "", Data!N336)</f>
        <v>New Mexico</v>
      </c>
      <c r="O336" s="50" t="str">
        <f>IF(ISBLANK(Data!O336), "", Data!O336)</f>
        <v>Colo. St.</v>
      </c>
      <c r="P336" s="50" t="str">
        <f>IF(ISBLANK(Data!P336), "", Data!P336)</f>
        <v>New Mexico</v>
      </c>
      <c r="Q336" s="50" t="str">
        <f>IF(ISBLANK(Data!Q336), "", Data!Q336)</f>
        <v>Colorado State</v>
      </c>
      <c r="R336" s="50" t="str">
        <f>IF(ISBLANK(Data!R336), "", Data!R336)</f>
        <v>New Mexico</v>
      </c>
      <c r="S336" s="20">
        <f>Data!W336-Data!CD336</f>
        <v>0</v>
      </c>
      <c r="T336" s="20">
        <f>Data!X336-Data!CE336</f>
        <v>1.9799999999999969</v>
      </c>
      <c r="U336" s="20">
        <f>Data!Y336-Data!CF336</f>
        <v>6.4000000000000057</v>
      </c>
      <c r="V336" s="20">
        <f>Data!Z336-Data!CG336</f>
        <v>4.4000000000000057</v>
      </c>
      <c r="W336" s="20">
        <f>Data!AA336-Data!CH336</f>
        <v>-6.4000000000000057</v>
      </c>
      <c r="X336" s="20">
        <f>Data!AB336-Data!CI336</f>
        <v>-0.10200000000000001</v>
      </c>
      <c r="Y336" s="20">
        <f>Data!AC336-Data!CJ336</f>
        <v>5.57</v>
      </c>
      <c r="Z336" s="20">
        <f>Data!AD336-Data!CK336</f>
        <v>4.7000000000000028</v>
      </c>
      <c r="AA336" s="20">
        <f>Data!AE336-Data!CL336</f>
        <v>-0.79999999999999716</v>
      </c>
      <c r="AB336" s="20">
        <f>Data!AF336-Data!CM336</f>
        <v>5.57</v>
      </c>
      <c r="AC336" s="20">
        <f>Data!AG336-Data!CN336</f>
        <v>6.2000000000000028</v>
      </c>
      <c r="AD336" s="20">
        <f>Data!AH336-Data!CO336</f>
        <v>4.7000000000000028</v>
      </c>
      <c r="AE336" s="20">
        <f>Data!AI336-Data!CP336</f>
        <v>4.7999999999999154E-3</v>
      </c>
      <c r="AF336" s="20">
        <f>Data!AJ336-Data!CQ336</f>
        <v>1.2000000000000002</v>
      </c>
      <c r="AG336" s="20">
        <f>Data!AK336-Data!CR336</f>
        <v>9.2307692307692327E-2</v>
      </c>
      <c r="AH336" s="20">
        <f>Data!AL336-Data!CS336</f>
        <v>9</v>
      </c>
      <c r="AI336" s="20">
        <f>Data!AM336-Data!CT336</f>
        <v>2.4399999999999977</v>
      </c>
      <c r="AJ336" s="20">
        <f>Data!AN336-Data!CU336</f>
        <v>6.08</v>
      </c>
      <c r="AK336" s="20">
        <f>Data!AO336-Data!CV336</f>
        <v>2</v>
      </c>
      <c r="AL336" s="20">
        <f>Data!AP336-Data!CW336</f>
        <v>14</v>
      </c>
      <c r="AM336" s="20">
        <f>Data!AQ336-Data!CX336</f>
        <v>-110</v>
      </c>
      <c r="AN336" s="20">
        <f>Data!AR336-Data!CY336</f>
        <v>6.4000000000000001E-2</v>
      </c>
      <c r="AO336" s="20">
        <f>Data!AS336-Data!CZ336</f>
        <v>26</v>
      </c>
      <c r="AP336" s="20">
        <f>Data!AT336-Data!DA336</f>
        <v>40</v>
      </c>
      <c r="AQ336" s="20">
        <f>Data!AU336-Data!DB336</f>
        <v>4.1000000000000036E-2</v>
      </c>
      <c r="AR336" s="20">
        <f>Data!AV336-Data!DC336</f>
        <v>-16</v>
      </c>
      <c r="AS336" s="20">
        <f>Data!AW336-Data!DD336</f>
        <v>-63</v>
      </c>
      <c r="AT336" s="20">
        <f>Data!AX336-Data!DE336</f>
        <v>0.10199999999999998</v>
      </c>
      <c r="AU336" s="20">
        <f>Data!AY336-Data!DF336</f>
        <v>-78</v>
      </c>
      <c r="AV336" s="20">
        <f>Data!AZ336-Data!DG336</f>
        <v>-6</v>
      </c>
      <c r="AW336" s="20">
        <f>Data!BA336-Data!DH336</f>
        <v>-120</v>
      </c>
      <c r="AX336" s="20">
        <f>Data!BB336-Data!DI336</f>
        <v>-9.2307692307692335</v>
      </c>
      <c r="AY336" s="20">
        <f>Data!BC336-Data!DJ336</f>
        <v>66</v>
      </c>
      <c r="AZ336" s="20">
        <f>Data!BD336-Data!DK336</f>
        <v>-35</v>
      </c>
      <c r="BA336" s="20">
        <f>Data!BE336-Data!DL336</f>
        <v>-13</v>
      </c>
      <c r="BB336" s="20">
        <f>Data!BF336-Data!DM336</f>
        <v>-7</v>
      </c>
      <c r="BC336" s="20">
        <f>Data!BG336-Data!DN336</f>
        <v>-26</v>
      </c>
      <c r="BD336" s="20">
        <f>Data!BH336-Data!DO336</f>
        <v>0.20000000000000284</v>
      </c>
      <c r="BE336" s="20">
        <f>Data!BI336-Data!DP336</f>
        <v>1.0769999999999982</v>
      </c>
      <c r="BF336" s="20">
        <f>Data!BJ336-Data!DQ336</f>
        <v>-0.92300000000000182</v>
      </c>
      <c r="BG336" s="20">
        <f>Data!BK336-Data!DR336</f>
        <v>0.58500000000000019</v>
      </c>
      <c r="BH336" s="20">
        <f>Data!BL336-Data!DS336</f>
        <v>-0.53800000000000026</v>
      </c>
      <c r="BI336" s="20">
        <f>Data!BM336-Data!DT336</f>
        <v>-0.21699999999999997</v>
      </c>
      <c r="BJ336" s="20">
        <f>Data!BN336-Data!DU336</f>
        <v>3.0999999999999979</v>
      </c>
      <c r="BK336" s="20">
        <f>Data!BO336-Data!DV336</f>
        <v>-4.8000000000000007</v>
      </c>
      <c r="BL336" s="20">
        <f>Data!BP336-Data!DW336</f>
        <v>-1</v>
      </c>
      <c r="BM336" s="20">
        <f>Data!BQ336-Data!DX336</f>
        <v>-2.6923076923076925</v>
      </c>
      <c r="BN336" s="20">
        <f>Data!BR336-Data!DY336</f>
        <v>-2</v>
      </c>
      <c r="BO336" s="20">
        <f>Data!BS336-Data!DZ336</f>
        <v>-25</v>
      </c>
      <c r="BP336" s="20">
        <f>Data!BT336-Data!EA336</f>
        <v>4.500000000000004E-2</v>
      </c>
      <c r="BQ336" s="20">
        <f>Data!BU336-Data!EB336</f>
        <v>1</v>
      </c>
      <c r="BR336" s="20">
        <f>Data!BV336-Data!EC336</f>
        <v>-21</v>
      </c>
      <c r="BS336" s="20">
        <f>Data!BW336-Data!ED336</f>
        <v>26</v>
      </c>
      <c r="BT336" s="20">
        <f>Data!BX336-Data!EE336</f>
        <v>-17</v>
      </c>
      <c r="BU336" s="20">
        <f>Data!BY336-Data!EF336</f>
        <v>5</v>
      </c>
      <c r="BV336" s="20">
        <f>Data!BZ336-Data!EG336</f>
        <v>-6</v>
      </c>
      <c r="BW336" s="20">
        <f>Data!CA336-Data!EH336</f>
        <v>-4.8000000000000007</v>
      </c>
      <c r="BX336" s="20">
        <f>Data!CB336-Data!EI336</f>
        <v>-25</v>
      </c>
      <c r="BY336" s="20">
        <f>Data!CC336-Data!EJ336</f>
        <v>-4</v>
      </c>
      <c r="BZ336" s="20">
        <f>Data!EK336</f>
        <v>11328.599999999999</v>
      </c>
      <c r="CA336" s="20">
        <f>Data!EL336</f>
        <v>11210</v>
      </c>
      <c r="CB336" s="20">
        <f>Data!EM336</f>
        <v>100.77</v>
      </c>
      <c r="CC336" s="20">
        <f>Data!EN336</f>
        <v>77.571153846153848</v>
      </c>
      <c r="CD336" s="20">
        <f>Data!EO336</f>
        <v>11.272800000000002</v>
      </c>
      <c r="CE336" s="20">
        <f>Data!EP336</f>
        <v>189.38499999999999</v>
      </c>
      <c r="CF336" s="50">
        <f>IF(ISBLANK(Data!EQ336), "", Data!EQ336)</f>
        <v>76</v>
      </c>
      <c r="CG336" s="50">
        <f>IF(ISBLANK(Data!ER336), "", Data!ER336)</f>
        <v>68</v>
      </c>
      <c r="CH336" s="61" t="str">
        <f>IF(ISBLANK(Data!ES336), "", Data!ES336)</f>
        <v>Colorado St.</v>
      </c>
      <c r="CI336" s="61">
        <f>IF(ISBLANK(Data!ET336), "", Data!ET336)</f>
        <v>144</v>
      </c>
    </row>
    <row r="337" spans="1:87" x14ac:dyDescent="0.45">
      <c r="A337" s="50">
        <f>IF(ISBLANK(Data!A337), "", Data!A337)</f>
        <v>44928</v>
      </c>
      <c r="B337" s="50" t="str">
        <f>IF(ISBLANK(Data!B337), "", Data!B337)</f>
        <v>Central Michigan</v>
      </c>
      <c r="C337" s="50">
        <f>IF(ISBLANK(Data!C337), "", Data!C337)</f>
        <v>46</v>
      </c>
      <c r="D337" s="50" t="str">
        <f>IF(ISBLANK(Data!D337), "", Data!D337)</f>
        <v>Buffalo</v>
      </c>
      <c r="E337" s="50">
        <f>IF(ISBLANK(Data!E337), "", Data!E337)</f>
        <v>33</v>
      </c>
      <c r="F337" s="50" t="str">
        <f>IF(ISBLANK(Data!F337), "", Data!F337)</f>
        <v>N</v>
      </c>
      <c r="G337" s="50" t="str">
        <f>IF(ISBLANK(Data!G337), "", Data!G337)</f>
        <v>Central Michigan</v>
      </c>
      <c r="H337" s="50" t="str">
        <f>IF(ISBLANK(Data!H337), "", Data!H337)</f>
        <v>Buffalo</v>
      </c>
      <c r="I337" s="50" t="str">
        <f>IF(ISBLANK(Data!I337), "", Data!I337)</f>
        <v>Central Michigan</v>
      </c>
      <c r="J337" s="50" t="str">
        <f>IF(ISBLANK(Data!J337), "", Data!J337)</f>
        <v>Buffalo</v>
      </c>
      <c r="K337" s="50" t="str">
        <f>IF(ISBLANK(Data!K337), "", Data!K337)</f>
        <v>Central Michigan</v>
      </c>
      <c r="L337" s="50" t="str">
        <f>IF(ISBLANK(Data!L337), "", Data!L337)</f>
        <v>Buffalo</v>
      </c>
      <c r="M337" s="50" t="str">
        <f>IF(ISBLANK(Data!M337), "", Data!M337)</f>
        <v>Central Mich</v>
      </c>
      <c r="N337" s="50" t="str">
        <f>IF(ISBLANK(Data!N337), "", Data!N337)</f>
        <v>Buffalo</v>
      </c>
      <c r="O337" s="50" t="str">
        <f>IF(ISBLANK(Data!O337), "", Data!O337)</f>
        <v>C. Michigan</v>
      </c>
      <c r="P337" s="50" t="str">
        <f>IF(ISBLANK(Data!P337), "", Data!P337)</f>
        <v>Buffalo</v>
      </c>
      <c r="Q337" s="50" t="str">
        <f>IF(ISBLANK(Data!Q337), "", Data!Q337)</f>
        <v>Central Michigan</v>
      </c>
      <c r="R337" s="50" t="str">
        <f>IF(ISBLANK(Data!R337), "", Data!R337)</f>
        <v>Buffalo</v>
      </c>
      <c r="S337" s="20">
        <f>Data!W337-Data!CD337</f>
        <v>0.3333333333333337</v>
      </c>
      <c r="T337" s="20">
        <f>Data!X337-Data!CE337</f>
        <v>1.2000000000000011</v>
      </c>
      <c r="U337" s="20">
        <f>Data!Y337-Data!CF337</f>
        <v>1.5</v>
      </c>
      <c r="V337" s="20">
        <f>Data!Z337-Data!CG337</f>
        <v>0.29999999999999716</v>
      </c>
      <c r="W337" s="20">
        <f>Data!AA337-Data!CH337</f>
        <v>-1.5999999999999943</v>
      </c>
      <c r="X337" s="20">
        <f>Data!AB337-Data!CI337</f>
        <v>0.156</v>
      </c>
      <c r="Y337" s="20">
        <f>Data!AC337-Data!CJ337</f>
        <v>0.45999999999999996</v>
      </c>
      <c r="Z337" s="20">
        <f>Data!AD337-Data!CK337</f>
        <v>-1.7000000000000028</v>
      </c>
      <c r="AA337" s="20">
        <f>Data!AE337-Data!CL337</f>
        <v>-2.0999999999999943</v>
      </c>
      <c r="AB337" s="20">
        <f>Data!AF337-Data!CM337</f>
        <v>0.45999999999999996</v>
      </c>
      <c r="AC337" s="20">
        <f>Data!AG337-Data!CN337</f>
        <v>2.5</v>
      </c>
      <c r="AD337" s="20">
        <f>Data!AH337-Data!CO337</f>
        <v>-2</v>
      </c>
      <c r="AE337" s="20">
        <f>Data!AI337-Data!CP337</f>
        <v>6.430000000000001E-2</v>
      </c>
      <c r="AF337" s="20">
        <f>Data!AJ337-Data!CQ337</f>
        <v>4.4000000000000004</v>
      </c>
      <c r="AG337" s="20">
        <f>Data!AK337-Data!CR337</f>
        <v>0.36666666666666675</v>
      </c>
      <c r="AH337" s="20">
        <f>Data!AL337-Data!CS337</f>
        <v>134</v>
      </c>
      <c r="AI337" s="20">
        <f>Data!AM337-Data!CT337</f>
        <v>-0.32000000000000028</v>
      </c>
      <c r="AJ337" s="20">
        <f>Data!AN337-Data!CU337</f>
        <v>-0.96</v>
      </c>
      <c r="AK337" s="20">
        <f>Data!AO337-Data!CV337</f>
        <v>-22</v>
      </c>
      <c r="AL337" s="20">
        <f>Data!AP337-Data!CW337</f>
        <v>-47</v>
      </c>
      <c r="AM337" s="20">
        <f>Data!AQ337-Data!CX337</f>
        <v>-3</v>
      </c>
      <c r="AN337" s="20">
        <f>Data!AR337-Data!CY337</f>
        <v>1.4000000000000012E-2</v>
      </c>
      <c r="AO337" s="20">
        <f>Data!AS337-Data!CZ337</f>
        <v>-2</v>
      </c>
      <c r="AP337" s="20">
        <f>Data!AT337-Data!DA337</f>
        <v>-65</v>
      </c>
      <c r="AQ337" s="20">
        <f>Data!AU337-Data!DB337</f>
        <v>6.2E-2</v>
      </c>
      <c r="AR337" s="20">
        <f>Data!AV337-Data!DC337</f>
        <v>-38</v>
      </c>
      <c r="AS337" s="20">
        <f>Data!AW337-Data!DD337</f>
        <v>-40</v>
      </c>
      <c r="AT337" s="20">
        <f>Data!AX337-Data!DE337</f>
        <v>-5.4999999999999938E-2</v>
      </c>
      <c r="AU337" s="20">
        <f>Data!AY337-Data!DF337</f>
        <v>-15</v>
      </c>
      <c r="AV337" s="20">
        <f>Data!AZ337-Data!DG337</f>
        <v>-1.25</v>
      </c>
      <c r="AW337" s="20">
        <f>Data!BA337-Data!DH337</f>
        <v>-46</v>
      </c>
      <c r="AX337" s="20">
        <f>Data!BB337-Data!DI337</f>
        <v>-3.8333333333333357</v>
      </c>
      <c r="AY337" s="20">
        <f>Data!BC337-Data!DJ337</f>
        <v>-13</v>
      </c>
      <c r="AZ337" s="20">
        <f>Data!BD337-Data!DK337</f>
        <v>1</v>
      </c>
      <c r="BA337" s="20">
        <f>Data!BE337-Data!DL337</f>
        <v>-16</v>
      </c>
      <c r="BB337" s="20">
        <f>Data!BF337-Data!DM337</f>
        <v>-29</v>
      </c>
      <c r="BC337" s="20">
        <f>Data!BG337-Data!DN337</f>
        <v>9</v>
      </c>
      <c r="BD337" s="20">
        <f>Data!BH337-Data!DO337</f>
        <v>-1.7999999999999972</v>
      </c>
      <c r="BE337" s="20">
        <f>Data!BI337-Data!DP337</f>
        <v>-3.9170000000000016</v>
      </c>
      <c r="BF337" s="20">
        <f>Data!BJ337-Data!DQ337</f>
        <v>2.0830000000000002</v>
      </c>
      <c r="BG337" s="20">
        <f>Data!BK337-Data!DR337</f>
        <v>5.0000000000000044E-2</v>
      </c>
      <c r="BH337" s="20">
        <f>Data!BL337-Data!DS337</f>
        <v>-2.4169999999999998</v>
      </c>
      <c r="BI337" s="20">
        <f>Data!BM337-Data!DT337</f>
        <v>7.4999999999999956E-2</v>
      </c>
      <c r="BJ337" s="20">
        <f>Data!BN337-Data!DU337</f>
        <v>-5.5</v>
      </c>
      <c r="BK337" s="20">
        <f>Data!BO337-Data!DV337</f>
        <v>-3.3000000000000007</v>
      </c>
      <c r="BL337" s="20">
        <f>Data!BP337-Data!DW337</f>
        <v>-1.3999999999999995</v>
      </c>
      <c r="BM337" s="20">
        <f>Data!BQ337-Data!DX337</f>
        <v>8.3333333333333037E-2</v>
      </c>
      <c r="BN337" s="20">
        <f>Data!BR337-Data!DY337</f>
        <v>0.70000000000000107</v>
      </c>
      <c r="BO337" s="20">
        <f>Data!BS337-Data!DZ337</f>
        <v>-88</v>
      </c>
      <c r="BP337" s="20">
        <f>Data!BT337-Data!EA337</f>
        <v>7.1000000000000008E-2</v>
      </c>
      <c r="BQ337" s="20">
        <f>Data!BU337-Data!EB337</f>
        <v>0</v>
      </c>
      <c r="BR337" s="20">
        <f>Data!BV337-Data!EC337</f>
        <v>-28</v>
      </c>
      <c r="BS337" s="20">
        <f>Data!BW337-Data!ED337</f>
        <v>-17</v>
      </c>
      <c r="BT337" s="20">
        <f>Data!BX337-Data!EE337</f>
        <v>-143</v>
      </c>
      <c r="BU337" s="20">
        <f>Data!BY337-Data!EF337</f>
        <v>-11</v>
      </c>
      <c r="BV337" s="20">
        <f>Data!BZ337-Data!EG337</f>
        <v>-12</v>
      </c>
      <c r="BW337" s="20">
        <f>Data!CA337-Data!EH337</f>
        <v>-48.600000000000023</v>
      </c>
      <c r="BX337" s="20">
        <f>Data!CB337-Data!EI337</f>
        <v>-87</v>
      </c>
      <c r="BY337" s="20">
        <f>Data!CC337-Data!EJ337</f>
        <v>40</v>
      </c>
      <c r="BZ337" s="20">
        <f>Data!EK337</f>
        <v>10531.2</v>
      </c>
      <c r="CA337" s="20">
        <f>Data!EL337</f>
        <v>10395</v>
      </c>
      <c r="CB337" s="20">
        <f>Data!EM337</f>
        <v>93.88666666666667</v>
      </c>
      <c r="CC337" s="20">
        <f>Data!EN337</f>
        <v>111.375</v>
      </c>
      <c r="CD337" s="20">
        <f>Data!EO337</f>
        <v>11.2959</v>
      </c>
      <c r="CE337" s="20">
        <f>Data!EP337</f>
        <v>119.306</v>
      </c>
      <c r="CF337" s="50">
        <f>IF(ISBLANK(Data!EQ337), "", Data!EQ337)</f>
        <v>64</v>
      </c>
      <c r="CG337" s="50">
        <f>IF(ISBLANK(Data!ER337), "", Data!ER337)</f>
        <v>76</v>
      </c>
      <c r="CH337" s="61" t="str">
        <f>IF(ISBLANK(Data!ES337), "", Data!ES337)</f>
        <v>Buffalo</v>
      </c>
      <c r="CI337" s="61">
        <f>IF(ISBLANK(Data!ET337), "", Data!ET337)</f>
        <v>140</v>
      </c>
    </row>
    <row r="338" spans="1:87" x14ac:dyDescent="0.45">
      <c r="A338" s="50">
        <f>IF(ISBLANK(Data!A338), "", Data!A338)</f>
        <v>44928</v>
      </c>
      <c r="B338" s="50" t="str">
        <f>IF(ISBLANK(Data!B338), "", Data!B338)</f>
        <v>UTSA</v>
      </c>
      <c r="C338" s="50">
        <f>IF(ISBLANK(Data!C338), "", Data!C338)</f>
        <v>334</v>
      </c>
      <c r="D338" s="50" t="str">
        <f>IF(ISBLANK(Data!D338), "", Data!D338)</f>
        <v>UAB</v>
      </c>
      <c r="E338" s="50">
        <f>IF(ISBLANK(Data!E338), "", Data!E338)</f>
        <v>310</v>
      </c>
      <c r="F338" s="50" t="str">
        <f>IF(ISBLANK(Data!F338), "", Data!F338)</f>
        <v>N</v>
      </c>
      <c r="G338" s="50" t="str">
        <f>IF(ISBLANK(Data!G338), "", Data!G338)</f>
        <v>UTSA</v>
      </c>
      <c r="H338" s="50" t="str">
        <f>IF(ISBLANK(Data!H338), "", Data!H338)</f>
        <v>UAB</v>
      </c>
      <c r="I338" s="50" t="str">
        <f>IF(ISBLANK(Data!I338), "", Data!I338)</f>
        <v>UTSA</v>
      </c>
      <c r="J338" s="50" t="str">
        <f>IF(ISBLANK(Data!J338), "", Data!J338)</f>
        <v>UAB</v>
      </c>
      <c r="K338" s="50" t="str">
        <f>IF(ISBLANK(Data!K338), "", Data!K338)</f>
        <v>UTSA</v>
      </c>
      <c r="L338" s="50" t="str">
        <f>IF(ISBLANK(Data!L338), "", Data!L338)</f>
        <v>UAB</v>
      </c>
      <c r="M338" s="50" t="str">
        <f>IF(ISBLANK(Data!M338), "", Data!M338)</f>
        <v>UTSA</v>
      </c>
      <c r="N338" s="50" t="str">
        <f>IF(ISBLANK(Data!N338), "", Data!N338)</f>
        <v>UAB</v>
      </c>
      <c r="O338" s="50" t="str">
        <f>IF(ISBLANK(Data!O338), "", Data!O338)</f>
        <v>UTSA</v>
      </c>
      <c r="P338" s="50" t="str">
        <f>IF(ISBLANK(Data!P338), "", Data!P338)</f>
        <v>UAB</v>
      </c>
      <c r="Q338" s="50" t="str">
        <f>IF(ISBLANK(Data!Q338), "", Data!Q338)</f>
        <v>UTSA</v>
      </c>
      <c r="R338" s="50" t="str">
        <f>IF(ISBLANK(Data!R338), "", Data!R338)</f>
        <v>UAB</v>
      </c>
      <c r="S338" s="20">
        <f>Data!W338-Data!CD338</f>
        <v>-0.15384615384615297</v>
      </c>
      <c r="T338" s="20">
        <f>Data!X338-Data!CE338</f>
        <v>-9.8699999999999992</v>
      </c>
      <c r="U338" s="20">
        <f>Data!Y338-Data!CF338</f>
        <v>-6.5</v>
      </c>
      <c r="V338" s="20">
        <f>Data!Z338-Data!CG338</f>
        <v>3.3999999999999915</v>
      </c>
      <c r="W338" s="20">
        <f>Data!AA338-Data!CH338</f>
        <v>3.8000000000000114</v>
      </c>
      <c r="X338" s="20">
        <f>Data!AB338-Data!CI338</f>
        <v>-0.10199999999999998</v>
      </c>
      <c r="Y338" s="20">
        <f>Data!AC338-Data!CJ338</f>
        <v>-6.4</v>
      </c>
      <c r="Z338" s="20">
        <f>Data!AD338-Data!CK338</f>
        <v>-4.7999999999999972</v>
      </c>
      <c r="AA338" s="20">
        <f>Data!AE338-Data!CL338</f>
        <v>1.5</v>
      </c>
      <c r="AB338" s="20">
        <f>Data!AF338-Data!CM338</f>
        <v>-6.4</v>
      </c>
      <c r="AC338" s="20">
        <f>Data!AG338-Data!CN338</f>
        <v>-5.7999999999999972</v>
      </c>
      <c r="AD338" s="20">
        <f>Data!AH338-Data!CO338</f>
        <v>2.9000000000000057</v>
      </c>
      <c r="AE338" s="20">
        <f>Data!AI338-Data!CP338</f>
        <v>-0.20549999999999999</v>
      </c>
      <c r="AF338" s="20">
        <f>Data!AJ338-Data!CQ338</f>
        <v>-3.0999999999999996</v>
      </c>
      <c r="AG338" s="20">
        <f>Data!AK338-Data!CR338</f>
        <v>-0.23846153846153842</v>
      </c>
      <c r="AH338" s="20">
        <f>Data!AL338-Data!CS338</f>
        <v>-141</v>
      </c>
      <c r="AI338" s="20">
        <f>Data!AM338-Data!CT338</f>
        <v>-7.4</v>
      </c>
      <c r="AJ338" s="20">
        <f>Data!AN338-Data!CU338</f>
        <v>-5.3900000000000006</v>
      </c>
      <c r="AK338" s="20">
        <f>Data!AO338-Data!CV338</f>
        <v>16</v>
      </c>
      <c r="AL338" s="20">
        <f>Data!AP338-Data!CW338</f>
        <v>43</v>
      </c>
      <c r="AM338" s="20">
        <f>Data!AQ338-Data!CX338</f>
        <v>42</v>
      </c>
      <c r="AN338" s="20">
        <f>Data!AR338-Data!CY338</f>
        <v>-2.4000000000000021E-2</v>
      </c>
      <c r="AO338" s="20">
        <f>Data!AS338-Data!CZ338</f>
        <v>56</v>
      </c>
      <c r="AP338" s="20">
        <f>Data!AT338-Data!DA338</f>
        <v>130</v>
      </c>
      <c r="AQ338" s="20">
        <f>Data!AU338-Data!DB338</f>
        <v>4.8000000000000043E-2</v>
      </c>
      <c r="AR338" s="20">
        <f>Data!AV338-Data!DC338</f>
        <v>-38</v>
      </c>
      <c r="AS338" s="20">
        <f>Data!AW338-Data!DD338</f>
        <v>-33</v>
      </c>
      <c r="AT338" s="20">
        <f>Data!AX338-Data!DE338</f>
        <v>-4.6000000000000041E-2</v>
      </c>
      <c r="AU338" s="20">
        <f>Data!AY338-Data!DF338</f>
        <v>-16</v>
      </c>
      <c r="AV338" s="20">
        <f>Data!AZ338-Data!DG338</f>
        <v>-1.2307692307692299</v>
      </c>
      <c r="AW338" s="20">
        <f>Data!BA338-Data!DH338</f>
        <v>32</v>
      </c>
      <c r="AX338" s="20">
        <f>Data!BB338-Data!DI338</f>
        <v>2.4615384615384599</v>
      </c>
      <c r="AY338" s="20">
        <f>Data!BC338-Data!DJ338</f>
        <v>21</v>
      </c>
      <c r="AZ338" s="20">
        <f>Data!BD338-Data!DK338</f>
        <v>-34</v>
      </c>
      <c r="BA338" s="20">
        <f>Data!BE338-Data!DL338</f>
        <v>7</v>
      </c>
      <c r="BB338" s="20">
        <f>Data!BF338-Data!DM338</f>
        <v>4</v>
      </c>
      <c r="BC338" s="20">
        <f>Data!BG338-Data!DN338</f>
        <v>47</v>
      </c>
      <c r="BD338" s="20">
        <f>Data!BH338-Data!DO338</f>
        <v>1.2000000000000028</v>
      </c>
      <c r="BE338" s="20">
        <f>Data!BI338-Data!DP338</f>
        <v>3.3079999999999927</v>
      </c>
      <c r="BF338" s="20">
        <f>Data!BJ338-Data!DQ338</f>
        <v>-2.0760000000000001</v>
      </c>
      <c r="BG338" s="20">
        <f>Data!BK338-Data!DR338</f>
        <v>0.10900000000000021</v>
      </c>
      <c r="BH338" s="20">
        <f>Data!BL338-Data!DS338</f>
        <v>0.30700000000000038</v>
      </c>
      <c r="BI338" s="20">
        <f>Data!BM338-Data!DT338</f>
        <v>-0.24300000000000005</v>
      </c>
      <c r="BJ338" s="20">
        <f>Data!BN338-Data!DU338</f>
        <v>10</v>
      </c>
      <c r="BK338" s="20">
        <f>Data!BO338-Data!DV338</f>
        <v>-2.5</v>
      </c>
      <c r="BL338" s="20">
        <f>Data!BP338-Data!DW338</f>
        <v>0.60000000000000053</v>
      </c>
      <c r="BM338" s="20">
        <f>Data!BQ338-Data!DX338</f>
        <v>-2.6153846153846159</v>
      </c>
      <c r="BN338" s="20">
        <f>Data!BR338-Data!DY338</f>
        <v>3.5999999999999996</v>
      </c>
      <c r="BO338" s="20">
        <f>Data!BS338-Data!DZ338</f>
        <v>168</v>
      </c>
      <c r="BP338" s="20">
        <f>Data!BT338-Data!EA338</f>
        <v>-0.10499999999999998</v>
      </c>
      <c r="BQ338" s="20">
        <f>Data!BU338-Data!EB338</f>
        <v>0</v>
      </c>
      <c r="BR338" s="20">
        <f>Data!BV338-Data!EC338</f>
        <v>74</v>
      </c>
      <c r="BS338" s="20">
        <f>Data!BW338-Data!ED338</f>
        <v>216</v>
      </c>
      <c r="BT338" s="20">
        <f>Data!BX338-Data!EE338</f>
        <v>141</v>
      </c>
      <c r="BU338" s="20">
        <f>Data!BY338-Data!EF338</f>
        <v>100</v>
      </c>
      <c r="BV338" s="20">
        <f>Data!BZ338-Data!EG338</f>
        <v>124</v>
      </c>
      <c r="BW338" s="20">
        <f>Data!CA338-Data!EH338</f>
        <v>123.80000000000001</v>
      </c>
      <c r="BX338" s="20">
        <f>Data!CB338-Data!EI338</f>
        <v>168</v>
      </c>
      <c r="BY338" s="20">
        <f>Data!CC338-Data!EJ338</f>
        <v>273</v>
      </c>
      <c r="BZ338" s="20">
        <f>Data!EK338</f>
        <v>11319.7</v>
      </c>
      <c r="CA338" s="20">
        <f>Data!EL338</f>
        <v>12406.35</v>
      </c>
      <c r="CB338" s="20">
        <f>Data!EM338</f>
        <v>86.665769230769229</v>
      </c>
      <c r="CC338" s="20">
        <f>Data!EN338</f>
        <v>54.80030769230769</v>
      </c>
      <c r="CD338" s="20">
        <f>Data!EO338</f>
        <v>14.135999999999999</v>
      </c>
      <c r="CE338" s="20">
        <f>Data!EP338</f>
        <v>139.6</v>
      </c>
      <c r="CF338" s="50">
        <f>IF(ISBLANK(Data!EQ338), "", Data!EQ338)</f>
        <v>76</v>
      </c>
      <c r="CG338" s="50">
        <f>IF(ISBLANK(Data!ER338), "", Data!ER338)</f>
        <v>78</v>
      </c>
      <c r="CH338" s="61" t="str">
        <f>IF(ISBLANK(Data!ES338), "", Data!ES338)</f>
        <v>UAB</v>
      </c>
      <c r="CI338" s="61">
        <f>IF(ISBLANK(Data!ET338), "", Data!ET338)</f>
        <v>154</v>
      </c>
    </row>
    <row r="339" spans="1:87" x14ac:dyDescent="0.45">
      <c r="A339" s="50">
        <f>IF(ISBLANK(Data!A339), "", Data!A339)</f>
        <v>44928</v>
      </c>
      <c r="B339" s="50" t="str">
        <f>IF(ISBLANK(Data!B339), "", Data!B339)</f>
        <v>Northern Illinois</v>
      </c>
      <c r="C339" s="50">
        <f>IF(ISBLANK(Data!C339), "", Data!C339)</f>
        <v>212</v>
      </c>
      <c r="D339" s="50" t="str">
        <f>IF(ISBLANK(Data!D339), "", Data!D339)</f>
        <v>Akron</v>
      </c>
      <c r="E339" s="50">
        <f>IF(ISBLANK(Data!E339), "", Data!E339)</f>
        <v>3</v>
      </c>
      <c r="F339" s="50" t="str">
        <f>IF(ISBLANK(Data!F339), "", Data!F339)</f>
        <v>N</v>
      </c>
      <c r="G339" s="50" t="str">
        <f>IF(ISBLANK(Data!G339), "", Data!G339)</f>
        <v>Northern Illinois</v>
      </c>
      <c r="H339" s="50" t="str">
        <f>IF(ISBLANK(Data!H339), "", Data!H339)</f>
        <v>Akron</v>
      </c>
      <c r="I339" s="50" t="str">
        <f>IF(ISBLANK(Data!I339), "", Data!I339)</f>
        <v>Northern Illinois</v>
      </c>
      <c r="J339" s="50" t="str">
        <f>IF(ISBLANK(Data!J339), "", Data!J339)</f>
        <v>Akron</v>
      </c>
      <c r="K339" s="50" t="str">
        <f>IF(ISBLANK(Data!K339), "", Data!K339)</f>
        <v>Northern Illinois</v>
      </c>
      <c r="L339" s="50" t="str">
        <f>IF(ISBLANK(Data!L339), "", Data!L339)</f>
        <v>Akron</v>
      </c>
      <c r="M339" s="50" t="str">
        <f>IF(ISBLANK(Data!M339), "", Data!M339)</f>
        <v>N Illinois</v>
      </c>
      <c r="N339" s="50" t="str">
        <f>IF(ISBLANK(Data!N339), "", Data!N339)</f>
        <v>Akron</v>
      </c>
      <c r="O339" s="50" t="str">
        <f>IF(ISBLANK(Data!O339), "", Data!O339)</f>
        <v>N. Illinois</v>
      </c>
      <c r="P339" s="50" t="str">
        <f>IF(ISBLANK(Data!P339), "", Data!P339)</f>
        <v>Akron</v>
      </c>
      <c r="Q339" s="50" t="str">
        <f>IF(ISBLANK(Data!Q339), "", Data!Q339)</f>
        <v>Northern Illinois</v>
      </c>
      <c r="R339" s="50" t="str">
        <f>IF(ISBLANK(Data!R339), "", Data!R339)</f>
        <v>Akron</v>
      </c>
      <c r="S339" s="20">
        <f>Data!W339-Data!CD339</f>
        <v>-0.16666666666666696</v>
      </c>
      <c r="T339" s="20">
        <f>Data!X339-Data!CE339</f>
        <v>-9.75</v>
      </c>
      <c r="U339" s="20">
        <f>Data!Y339-Data!CF339</f>
        <v>-2.3999999999999915</v>
      </c>
      <c r="V339" s="20">
        <f>Data!Z339-Data!CG339</f>
        <v>7.4000000000000057</v>
      </c>
      <c r="W339" s="20">
        <f>Data!AA339-Data!CH339</f>
        <v>5.3999999999999915</v>
      </c>
      <c r="X339" s="20">
        <f>Data!AB339-Data!CI339</f>
        <v>7.9000000000000001E-2</v>
      </c>
      <c r="Y339" s="20">
        <f>Data!AC339-Data!CJ339</f>
        <v>3.7899999999999996</v>
      </c>
      <c r="Z339" s="20">
        <f>Data!AD339-Data!CK339</f>
        <v>3.4000000000000057</v>
      </c>
      <c r="AA339" s="20">
        <f>Data!AE339-Data!CL339</f>
        <v>-0.30000000000001137</v>
      </c>
      <c r="AB339" s="20">
        <f>Data!AF339-Data!CM339</f>
        <v>3.7899999999999996</v>
      </c>
      <c r="AC339" s="20">
        <f>Data!AG339-Data!CN339</f>
        <v>0.90000000000000568</v>
      </c>
      <c r="AD339" s="20">
        <f>Data!AH339-Data!CO339</f>
        <v>4.5</v>
      </c>
      <c r="AE339" s="20">
        <f>Data!AI339-Data!CP339</f>
        <v>-9.9899999999999989E-2</v>
      </c>
      <c r="AF339" s="20">
        <f>Data!AJ339-Data!CQ339</f>
        <v>-1.0999999999999999</v>
      </c>
      <c r="AG339" s="20">
        <f>Data!AK339-Data!CR339</f>
        <v>-9.1666666666666646E-2</v>
      </c>
      <c r="AH339" s="20">
        <f>Data!AL339-Data!CS339</f>
        <v>-64</v>
      </c>
      <c r="AI339" s="20">
        <f>Data!AM339-Data!CT339</f>
        <v>-6.35</v>
      </c>
      <c r="AJ339" s="20">
        <f>Data!AN339-Data!CU339</f>
        <v>3.8499999999999996</v>
      </c>
      <c r="AK339" s="20">
        <f>Data!AO339-Data!CV339</f>
        <v>37</v>
      </c>
      <c r="AL339" s="20">
        <f>Data!AP339-Data!CW339</f>
        <v>144</v>
      </c>
      <c r="AM339" s="20">
        <f>Data!AQ339-Data!CX339</f>
        <v>24</v>
      </c>
      <c r="AN339" s="20">
        <f>Data!AR339-Data!CY339</f>
        <v>7.0000000000000062E-3</v>
      </c>
      <c r="AO339" s="20">
        <f>Data!AS339-Data!CZ339</f>
        <v>-21</v>
      </c>
      <c r="AP339" s="20">
        <f>Data!AT339-Data!DA339</f>
        <v>-54</v>
      </c>
      <c r="AQ339" s="20">
        <f>Data!AU339-Data!DB339</f>
        <v>-7.0000000000000062E-3</v>
      </c>
      <c r="AR339" s="20">
        <f>Data!AV339-Data!DC339</f>
        <v>26</v>
      </c>
      <c r="AS339" s="20">
        <f>Data!AW339-Data!DD339</f>
        <v>64</v>
      </c>
      <c r="AT339" s="20">
        <f>Data!AX339-Data!DE339</f>
        <v>-6.7999999999999949E-2</v>
      </c>
      <c r="AU339" s="20">
        <f>Data!AY339-Data!DF339</f>
        <v>-11</v>
      </c>
      <c r="AV339" s="20">
        <f>Data!AZ339-Data!DG339</f>
        <v>-0.91666666666666785</v>
      </c>
      <c r="AW339" s="20">
        <f>Data!BA339-Data!DH339</f>
        <v>14</v>
      </c>
      <c r="AX339" s="20">
        <f>Data!BB339-Data!DI339</f>
        <v>1.1666666666666643</v>
      </c>
      <c r="AY339" s="20">
        <f>Data!BC339-Data!DJ339</f>
        <v>-45</v>
      </c>
      <c r="AZ339" s="20">
        <f>Data!BD339-Data!DK339</f>
        <v>4</v>
      </c>
      <c r="BA339" s="20">
        <f>Data!BE339-Data!DL339</f>
        <v>39</v>
      </c>
      <c r="BB339" s="20">
        <f>Data!BF339-Data!DM339</f>
        <v>-1</v>
      </c>
      <c r="BC339" s="20">
        <f>Data!BG339-Data!DN339</f>
        <v>17</v>
      </c>
      <c r="BD339" s="20">
        <f>Data!BH339-Data!DO339</f>
        <v>3.1000000000000085</v>
      </c>
      <c r="BE339" s="20">
        <f>Data!BI339-Data!DP339</f>
        <v>12</v>
      </c>
      <c r="BF339" s="20">
        <f>Data!BJ339-Data!DQ339</f>
        <v>-8.9169999999999998</v>
      </c>
      <c r="BG339" s="20">
        <f>Data!BK339-Data!DR339</f>
        <v>-0.27899999999999991</v>
      </c>
      <c r="BH339" s="20">
        <f>Data!BL339-Data!DS339</f>
        <v>-8.3999999999999631E-2</v>
      </c>
      <c r="BI339" s="20">
        <f>Data!BM339-Data!DT339</f>
        <v>2.8000000000000025E-2</v>
      </c>
      <c r="BJ339" s="20">
        <f>Data!BN339-Data!DU339</f>
        <v>-4.5</v>
      </c>
      <c r="BK339" s="20">
        <f>Data!BO339-Data!DV339</f>
        <v>5.2999999999999972</v>
      </c>
      <c r="BL339" s="20">
        <f>Data!BP339-Data!DW339</f>
        <v>3.1999999999999997</v>
      </c>
      <c r="BM339" s="20">
        <f>Data!BQ339-Data!DX339</f>
        <v>0.33333333333333304</v>
      </c>
      <c r="BN339" s="20">
        <f>Data!BR339-Data!DY339</f>
        <v>1.5</v>
      </c>
      <c r="BO339" s="20">
        <f>Data!BS339-Data!DZ339</f>
        <v>10</v>
      </c>
      <c r="BP339" s="20">
        <f>Data!BT339-Data!EA339</f>
        <v>-6.0000000000000053E-3</v>
      </c>
      <c r="BQ339" s="20">
        <f>Data!BU339-Data!EB339</f>
        <v>1</v>
      </c>
      <c r="BR339" s="20">
        <f>Data!BV339-Data!EC339</f>
        <v>77</v>
      </c>
      <c r="BS339" s="20">
        <f>Data!BW339-Data!ED339</f>
        <v>139</v>
      </c>
      <c r="BT339" s="20">
        <f>Data!BX339-Data!EE339</f>
        <v>44</v>
      </c>
      <c r="BU339" s="20">
        <f>Data!BY339-Data!EF339</f>
        <v>120</v>
      </c>
      <c r="BV339" s="20">
        <f>Data!BZ339-Data!EG339</f>
        <v>117</v>
      </c>
      <c r="BW339" s="20">
        <f>Data!CA339-Data!EH339</f>
        <v>76.100000000000009</v>
      </c>
      <c r="BX339" s="20">
        <f>Data!CB339-Data!EI339</f>
        <v>14</v>
      </c>
      <c r="BY339" s="20">
        <f>Data!CC339-Data!EJ339</f>
        <v>149</v>
      </c>
      <c r="BZ339" s="20">
        <f>Data!EK339</f>
        <v>10637.52</v>
      </c>
      <c r="CA339" s="20">
        <f>Data!EL339</f>
        <v>11673.9</v>
      </c>
      <c r="CB339" s="20">
        <f>Data!EM339</f>
        <v>81.768749999999997</v>
      </c>
      <c r="CC339" s="20">
        <f>Data!EN339</f>
        <v>86.682749999999999</v>
      </c>
      <c r="CD339" s="20">
        <f>Data!EO339</f>
        <v>11.957199999999998</v>
      </c>
      <c r="CE339" s="20">
        <f>Data!EP339</f>
        <v>118.584</v>
      </c>
      <c r="CF339" s="50">
        <f>IF(ISBLANK(Data!EQ339), "", Data!EQ339)</f>
        <v>73</v>
      </c>
      <c r="CG339" s="50">
        <f>IF(ISBLANK(Data!ER339), "", Data!ER339)</f>
        <v>63</v>
      </c>
      <c r="CH339" s="61" t="str">
        <f>IF(ISBLANK(Data!ES339), "", Data!ES339)</f>
        <v>Northern Illinois</v>
      </c>
      <c r="CI339" s="61">
        <f>IF(ISBLANK(Data!ET339), "", Data!ET339)</f>
        <v>136</v>
      </c>
    </row>
    <row r="340" spans="1:87" x14ac:dyDescent="0.45">
      <c r="A340" s="50">
        <f>IF(ISBLANK(Data!A340), "", Data!A340)</f>
        <v>44928</v>
      </c>
      <c r="B340" s="50" t="str">
        <f>IF(ISBLANK(Data!B340), "", Data!B340)</f>
        <v>Charlotte</v>
      </c>
      <c r="C340" s="50">
        <f>IF(ISBLANK(Data!C340), "", Data!C340)</f>
        <v>49</v>
      </c>
      <c r="D340" s="50" t="str">
        <f>IF(ISBLANK(Data!D340), "", Data!D340)</f>
        <v>SMU</v>
      </c>
      <c r="E340" s="50">
        <f>IF(ISBLANK(Data!E340), "", Data!E340)</f>
        <v>267</v>
      </c>
      <c r="F340" s="50" t="str">
        <f>IF(ISBLANK(Data!F340), "", Data!F340)</f>
        <v>N</v>
      </c>
      <c r="G340" s="50" t="str">
        <f>IF(ISBLANK(Data!G340), "", Data!G340)</f>
        <v>Charlotte</v>
      </c>
      <c r="H340" s="50" t="str">
        <f>IF(ISBLANK(Data!H340), "", Data!H340)</f>
        <v>SMU</v>
      </c>
      <c r="I340" s="50" t="str">
        <f>IF(ISBLANK(Data!I340), "", Data!I340)</f>
        <v>Charlotte</v>
      </c>
      <c r="J340" s="50" t="str">
        <f>IF(ISBLANK(Data!J340), "", Data!J340)</f>
        <v>SMU</v>
      </c>
      <c r="K340" s="50" t="str">
        <f>IF(ISBLANK(Data!K340), "", Data!K340)</f>
        <v>Charlotte</v>
      </c>
      <c r="L340" s="50" t="str">
        <f>IF(ISBLANK(Data!L340), "", Data!L340)</f>
        <v>Southern Methodist</v>
      </c>
      <c r="M340" s="50" t="str">
        <f>IF(ISBLANK(Data!M340), "", Data!M340)</f>
        <v>Charlotte</v>
      </c>
      <c r="N340" s="50" t="str">
        <f>IF(ISBLANK(Data!N340), "", Data!N340)</f>
        <v>S Methodist</v>
      </c>
      <c r="O340" s="50" t="str">
        <f>IF(ISBLANK(Data!O340), "", Data!O340)</f>
        <v>Charlotte</v>
      </c>
      <c r="P340" s="50" t="str">
        <f>IF(ISBLANK(Data!P340), "", Data!P340)</f>
        <v>SMU</v>
      </c>
      <c r="Q340" s="50" t="str">
        <f>IF(ISBLANK(Data!Q340), "", Data!Q340)</f>
        <v>Charlotte</v>
      </c>
      <c r="R340" s="50" t="str">
        <f>IF(ISBLANK(Data!R340), "", Data!R340)</f>
        <v>SMU</v>
      </c>
      <c r="S340" s="20">
        <f>Data!W340-Data!CD340</f>
        <v>-0.19230769230769196</v>
      </c>
      <c r="T340" s="20">
        <f>Data!X340-Data!CE340</f>
        <v>-10.18</v>
      </c>
      <c r="U340" s="20">
        <f>Data!Y340-Data!CF340</f>
        <v>-4.6999999999999886</v>
      </c>
      <c r="V340" s="20">
        <f>Data!Z340-Data!CG340</f>
        <v>5.5</v>
      </c>
      <c r="W340" s="20">
        <f>Data!AA340-Data!CH340</f>
        <v>-3.2000000000000028</v>
      </c>
      <c r="X340" s="20">
        <f>Data!AB340-Data!CI340</f>
        <v>2.2999999999999993E-2</v>
      </c>
      <c r="Y340" s="20">
        <f>Data!AC340-Data!CJ340</f>
        <v>3.39</v>
      </c>
      <c r="Z340" s="20">
        <f>Data!AD340-Data!CK340</f>
        <v>2.4000000000000057</v>
      </c>
      <c r="AA340" s="20">
        <f>Data!AE340-Data!CL340</f>
        <v>-1</v>
      </c>
      <c r="AB340" s="20">
        <f>Data!AF340-Data!CM340</f>
        <v>3.39</v>
      </c>
      <c r="AC340" s="20">
        <f>Data!AG340-Data!CN340</f>
        <v>-3.7000000000000028</v>
      </c>
      <c r="AD340" s="20">
        <f>Data!AH340-Data!CO340</f>
        <v>5.0999999999999943</v>
      </c>
      <c r="AE340" s="20">
        <f>Data!AI340-Data!CP340</f>
        <v>-0.19409999999999994</v>
      </c>
      <c r="AF340" s="20">
        <f>Data!AJ340-Data!CQ340</f>
        <v>-1.9000000000000001</v>
      </c>
      <c r="AG340" s="20">
        <f>Data!AK340-Data!CR340</f>
        <v>-0.16666666666666666</v>
      </c>
      <c r="AH340" s="20">
        <f>Data!AL340-Data!CS340</f>
        <v>-102</v>
      </c>
      <c r="AI340" s="20">
        <f>Data!AM340-Data!CT340</f>
        <v>-9.2100000000000009</v>
      </c>
      <c r="AJ340" s="20">
        <f>Data!AN340-Data!CU340</f>
        <v>3.18</v>
      </c>
      <c r="AK340" s="20">
        <f>Data!AO340-Data!CV340</f>
        <v>-169</v>
      </c>
      <c r="AL340" s="20">
        <f>Data!AP340-Data!CW340</f>
        <v>-47</v>
      </c>
      <c r="AM340" s="20">
        <f>Data!AQ340-Data!CX340</f>
        <v>-141</v>
      </c>
      <c r="AN340" s="20">
        <f>Data!AR340-Data!CY340</f>
        <v>-4.0000000000000036E-3</v>
      </c>
      <c r="AO340" s="20">
        <f>Data!AS340-Data!CZ340</f>
        <v>-25</v>
      </c>
      <c r="AP340" s="20">
        <f>Data!AT340-Data!DA340</f>
        <v>-35</v>
      </c>
      <c r="AQ340" s="20">
        <f>Data!AU340-Data!DB340</f>
        <v>-4.9999999999999989E-2</v>
      </c>
      <c r="AR340" s="20">
        <f>Data!AV340-Data!DC340</f>
        <v>-6</v>
      </c>
      <c r="AS340" s="20">
        <f>Data!AW340-Data!DD340</f>
        <v>-37</v>
      </c>
      <c r="AT340" s="20">
        <f>Data!AX340-Data!DE340</f>
        <v>9.9999999999999978E-2</v>
      </c>
      <c r="AU340" s="20">
        <f>Data!AY340-Data!DF340</f>
        <v>-79</v>
      </c>
      <c r="AV340" s="20">
        <f>Data!AZ340-Data!DG340</f>
        <v>-5.4935897435897436</v>
      </c>
      <c r="AW340" s="20">
        <f>Data!BA340-Data!DH340</f>
        <v>-140</v>
      </c>
      <c r="AX340" s="20">
        <f>Data!BB340-Data!DI340</f>
        <v>-8.3012820512820511</v>
      </c>
      <c r="AY340" s="20">
        <f>Data!BC340-Data!DJ340</f>
        <v>-42</v>
      </c>
      <c r="AZ340" s="20">
        <f>Data!BD340-Data!DK340</f>
        <v>-33</v>
      </c>
      <c r="BA340" s="20">
        <f>Data!BE340-Data!DL340</f>
        <v>-22</v>
      </c>
      <c r="BB340" s="20">
        <f>Data!BF340-Data!DM340</f>
        <v>-45</v>
      </c>
      <c r="BC340" s="20">
        <f>Data!BG340-Data!DN340</f>
        <v>-36</v>
      </c>
      <c r="BD340" s="20">
        <f>Data!BH340-Data!DO340</f>
        <v>-7.7000000000000028</v>
      </c>
      <c r="BE340" s="20">
        <f>Data!BI340-Data!DP340</f>
        <v>1.2689999999999984</v>
      </c>
      <c r="BF340" s="20">
        <f>Data!BJ340-Data!DQ340</f>
        <v>-8.9870000000000001</v>
      </c>
      <c r="BG340" s="20">
        <f>Data!BK340-Data!DR340</f>
        <v>0.14399999999999991</v>
      </c>
      <c r="BH340" s="20">
        <f>Data!BL340-Data!DS340</f>
        <v>-2.718</v>
      </c>
      <c r="BI340" s="20">
        <f>Data!BM340-Data!DT340</f>
        <v>-1.9000000000000017E-2</v>
      </c>
      <c r="BJ340" s="20">
        <f>Data!BN340-Data!DU340</f>
        <v>-1.1999999999999993</v>
      </c>
      <c r="BK340" s="20">
        <f>Data!BO340-Data!DV340</f>
        <v>-1.7000000000000011</v>
      </c>
      <c r="BL340" s="20">
        <f>Data!BP340-Data!DW340</f>
        <v>-1.4</v>
      </c>
      <c r="BM340" s="20">
        <f>Data!BQ340-Data!DX340</f>
        <v>-2.0448717948717947</v>
      </c>
      <c r="BN340" s="20">
        <f>Data!BR340-Data!DY340</f>
        <v>-1.5999999999999996</v>
      </c>
      <c r="BO340" s="20">
        <f>Data!BS340-Data!DZ340</f>
        <v>1</v>
      </c>
      <c r="BP340" s="20">
        <f>Data!BT340-Data!EA340</f>
        <v>-1.0000000000000009E-3</v>
      </c>
      <c r="BQ340" s="20">
        <f>Data!BU340-Data!EB340</f>
        <v>2</v>
      </c>
      <c r="BR340" s="20">
        <f>Data!BV340-Data!EC340</f>
        <v>65</v>
      </c>
      <c r="BS340" s="20">
        <f>Data!BW340-Data!ED340</f>
        <v>7</v>
      </c>
      <c r="BT340" s="20">
        <f>Data!BX340-Data!EE340</f>
        <v>70</v>
      </c>
      <c r="BU340" s="20">
        <f>Data!BY340-Data!EF340</f>
        <v>53</v>
      </c>
      <c r="BV340" s="20">
        <f>Data!BZ340-Data!EG340</f>
        <v>77</v>
      </c>
      <c r="BW340" s="20">
        <f>Data!CA340-Data!EH340</f>
        <v>37.299999999999997</v>
      </c>
      <c r="BX340" s="20">
        <f>Data!CB340-Data!EI340</f>
        <v>1</v>
      </c>
      <c r="BY340" s="20">
        <f>Data!CC340-Data!EJ340</f>
        <v>39</v>
      </c>
      <c r="BZ340" s="20">
        <f>Data!EK340</f>
        <v>9891.2800000000007</v>
      </c>
      <c r="CA340" s="20">
        <f>Data!EL340</f>
        <v>10936.02</v>
      </c>
      <c r="CB340" s="20">
        <f>Data!EM340</f>
        <v>81.797692307692301</v>
      </c>
      <c r="CC340" s="20">
        <f>Data!EN340</f>
        <v>79.470416666666665</v>
      </c>
      <c r="CD340" s="20">
        <f>Data!EO340</f>
        <v>9.9962</v>
      </c>
      <c r="CE340" s="20">
        <f>Data!EP340</f>
        <v>165.35400000000001</v>
      </c>
      <c r="CF340" s="50">
        <f>IF(ISBLANK(Data!EQ340), "", Data!EQ340)</f>
        <v>66</v>
      </c>
      <c r="CG340" s="50">
        <f>IF(ISBLANK(Data!ER340), "", Data!ER340)</f>
        <v>54</v>
      </c>
      <c r="CH340" s="61" t="str">
        <f>IF(ISBLANK(Data!ES340), "", Data!ES340)</f>
        <v>Charlotte</v>
      </c>
      <c r="CI340" s="61">
        <f>IF(ISBLANK(Data!ET340), "", Data!ET340)</f>
        <v>120</v>
      </c>
    </row>
    <row r="341" spans="1:87" x14ac:dyDescent="0.45">
      <c r="A341" s="50">
        <f>IF(ISBLANK(Data!A341), "", Data!A341)</f>
        <v>44928</v>
      </c>
      <c r="B341" s="50" t="str">
        <f>IF(ISBLANK(Data!B341), "", Data!B341)</f>
        <v>Wyoming</v>
      </c>
      <c r="C341" s="50">
        <f>IF(ISBLANK(Data!C341), "", Data!C341)</f>
        <v>359</v>
      </c>
      <c r="D341" s="50" t="str">
        <f>IF(ISBLANK(Data!D341), "", Data!D341)</f>
        <v>San Jose St.</v>
      </c>
      <c r="E341" s="50">
        <f>IF(ISBLANK(Data!E341), "", Data!E341)</f>
        <v>261</v>
      </c>
      <c r="F341" s="50" t="str">
        <f>IF(ISBLANK(Data!F341), "", Data!F341)</f>
        <v>N</v>
      </c>
      <c r="G341" s="50" t="str">
        <f>IF(ISBLANK(Data!G341), "", Data!G341)</f>
        <v>Wyoming</v>
      </c>
      <c r="H341" s="50" t="str">
        <f>IF(ISBLANK(Data!H341), "", Data!H341)</f>
        <v>San Jose St.</v>
      </c>
      <c r="I341" s="50" t="str">
        <f>IF(ISBLANK(Data!I341), "", Data!I341)</f>
        <v>Wyoming</v>
      </c>
      <c r="J341" s="50" t="str">
        <f>IF(ISBLANK(Data!J341), "", Data!J341)</f>
        <v>San Jose St.</v>
      </c>
      <c r="K341" s="50" t="str">
        <f>IF(ISBLANK(Data!K341), "", Data!K341)</f>
        <v>Wyoming</v>
      </c>
      <c r="L341" s="50" t="str">
        <f>IF(ISBLANK(Data!L341), "", Data!L341)</f>
        <v>San Jose State</v>
      </c>
      <c r="M341" s="50" t="str">
        <f>IF(ISBLANK(Data!M341), "", Data!M341)</f>
        <v>Wyoming</v>
      </c>
      <c r="N341" s="50" t="str">
        <f>IF(ISBLANK(Data!N341), "", Data!N341)</f>
        <v>San Jose St</v>
      </c>
      <c r="O341" s="50" t="str">
        <f>IF(ISBLANK(Data!O341), "", Data!O341)</f>
        <v>Wyoming</v>
      </c>
      <c r="P341" s="50" t="str">
        <f>IF(ISBLANK(Data!P341), "", Data!P341)</f>
        <v>San Jose St.</v>
      </c>
      <c r="Q341" s="50" t="str">
        <f>IF(ISBLANK(Data!Q341), "", Data!Q341)</f>
        <v>Wyoming</v>
      </c>
      <c r="R341" s="50" t="str">
        <f>IF(ISBLANK(Data!R341), "", Data!R341)</f>
        <v>San Jose State</v>
      </c>
      <c r="S341" s="20">
        <f>Data!W341-Data!CD341</f>
        <v>0</v>
      </c>
      <c r="T341" s="20">
        <f>Data!X341-Data!CE341</f>
        <v>-1.7899999999999998</v>
      </c>
      <c r="U341" s="20">
        <f>Data!Y341-Data!CF341</f>
        <v>-1</v>
      </c>
      <c r="V341" s="20">
        <f>Data!Z341-Data!CG341</f>
        <v>0.79999999999999716</v>
      </c>
      <c r="W341" s="20">
        <f>Data!AA341-Data!CH341</f>
        <v>2.6000000000000085</v>
      </c>
      <c r="X341" s="20">
        <f>Data!AB341-Data!CI341</f>
        <v>0.10999999999999999</v>
      </c>
      <c r="Y341" s="20">
        <f>Data!AC341-Data!CJ341</f>
        <v>5.66</v>
      </c>
      <c r="Z341" s="20">
        <f>Data!AD341-Data!CK341</f>
        <v>2.5</v>
      </c>
      <c r="AA341" s="20">
        <f>Data!AE341-Data!CL341</f>
        <v>-3.2000000000000028</v>
      </c>
      <c r="AB341" s="20">
        <f>Data!AF341-Data!CM341</f>
        <v>5.66</v>
      </c>
      <c r="AC341" s="20">
        <f>Data!AG341-Data!CN341</f>
        <v>-0.20000000000000284</v>
      </c>
      <c r="AD341" s="20">
        <f>Data!AH341-Data!CO341</f>
        <v>1.4000000000000057</v>
      </c>
      <c r="AE341" s="20">
        <f>Data!AI341-Data!CP341</f>
        <v>-4.390000000000005E-2</v>
      </c>
      <c r="AF341" s="20">
        <f>Data!AJ341-Data!CQ341</f>
        <v>0.79999999999999982</v>
      </c>
      <c r="AG341" s="20">
        <f>Data!AK341-Data!CR341</f>
        <v>6.1538461538461514E-2</v>
      </c>
      <c r="AH341" s="20">
        <f>Data!AL341-Data!CS341</f>
        <v>-2</v>
      </c>
      <c r="AI341" s="20">
        <f>Data!AM341-Data!CT341</f>
        <v>0.15000000000000013</v>
      </c>
      <c r="AJ341" s="20">
        <f>Data!AN341-Data!CU341</f>
        <v>5.5</v>
      </c>
      <c r="AK341" s="20">
        <f>Data!AO341-Data!CV341</f>
        <v>-11</v>
      </c>
      <c r="AL341" s="20">
        <f>Data!AP341-Data!CW341</f>
        <v>25</v>
      </c>
      <c r="AM341" s="20">
        <f>Data!AQ341-Data!CX341</f>
        <v>-62</v>
      </c>
      <c r="AN341" s="20">
        <f>Data!AR341-Data!CY341</f>
        <v>-1.0999999999999954E-2</v>
      </c>
      <c r="AO341" s="20">
        <f>Data!AS341-Data!CZ341</f>
        <v>-17</v>
      </c>
      <c r="AP341" s="20">
        <f>Data!AT341-Data!DA341</f>
        <v>-87</v>
      </c>
      <c r="AQ341" s="20">
        <f>Data!AU341-Data!DB341</f>
        <v>5.5999999999999994E-2</v>
      </c>
      <c r="AR341" s="20">
        <f>Data!AV341-Data!DC341</f>
        <v>80</v>
      </c>
      <c r="AS341" s="20">
        <f>Data!AW341-Data!DD341</f>
        <v>88</v>
      </c>
      <c r="AT341" s="20">
        <f>Data!AX341-Data!DE341</f>
        <v>6.7999999999999949E-2</v>
      </c>
      <c r="AU341" s="20">
        <f>Data!AY341-Data!DF341</f>
        <v>25</v>
      </c>
      <c r="AV341" s="20">
        <f>Data!AZ341-Data!DG341</f>
        <v>1.9230769230769234</v>
      </c>
      <c r="AW341" s="20">
        <f>Data!BA341-Data!DH341</f>
        <v>5</v>
      </c>
      <c r="AX341" s="20">
        <f>Data!BB341-Data!DI341</f>
        <v>0.3846153846153868</v>
      </c>
      <c r="AY341" s="20">
        <f>Data!BC341-Data!DJ341</f>
        <v>-31</v>
      </c>
      <c r="AZ341" s="20">
        <f>Data!BD341-Data!DK341</f>
        <v>-1</v>
      </c>
      <c r="BA341" s="20">
        <f>Data!BE341-Data!DL341</f>
        <v>-7</v>
      </c>
      <c r="BB341" s="20">
        <f>Data!BF341-Data!DM341</f>
        <v>59</v>
      </c>
      <c r="BC341" s="20">
        <f>Data!BG341-Data!DN341</f>
        <v>-10</v>
      </c>
      <c r="BD341" s="20">
        <f>Data!BH341-Data!DO341</f>
        <v>-0.90000000000000568</v>
      </c>
      <c r="BE341" s="20">
        <f>Data!BI341-Data!DP341</f>
        <v>1.9230000000000018</v>
      </c>
      <c r="BF341" s="20">
        <f>Data!BJ341-Data!DQ341</f>
        <v>-2.7690000000000001</v>
      </c>
      <c r="BG341" s="20">
        <f>Data!BK341-Data!DR341</f>
        <v>-0.56200000000000006</v>
      </c>
      <c r="BH341" s="20">
        <f>Data!BL341-Data!DS341</f>
        <v>4.5389999999999997</v>
      </c>
      <c r="BI341" s="20">
        <f>Data!BM341-Data!DT341</f>
        <v>-0.17699999999999994</v>
      </c>
      <c r="BJ341" s="20">
        <f>Data!BN341-Data!DU341</f>
        <v>-6.6999999999999993</v>
      </c>
      <c r="BK341" s="20">
        <f>Data!BO341-Data!DV341</f>
        <v>6.8000000000000007</v>
      </c>
      <c r="BL341" s="20">
        <f>Data!BP341-Data!DW341</f>
        <v>-0.59999999999999964</v>
      </c>
      <c r="BM341" s="20">
        <f>Data!BQ341-Data!DX341</f>
        <v>-7.6923076923077538E-2</v>
      </c>
      <c r="BN341" s="20">
        <f>Data!BR341-Data!DY341</f>
        <v>-0.79999999999999893</v>
      </c>
      <c r="BO341" s="20">
        <f>Data!BS341-Data!DZ341</f>
        <v>-116</v>
      </c>
      <c r="BP341" s="20">
        <f>Data!BT341-Data!EA341</f>
        <v>6.0999999999999999E-2</v>
      </c>
      <c r="BQ341" s="20">
        <f>Data!BU341-Data!EB341</f>
        <v>3</v>
      </c>
      <c r="BR341" s="20">
        <f>Data!BV341-Data!EC341</f>
        <v>14</v>
      </c>
      <c r="BS341" s="20">
        <f>Data!BW341-Data!ED341</f>
        <v>35</v>
      </c>
      <c r="BT341" s="20">
        <f>Data!BX341-Data!EE341</f>
        <v>-23</v>
      </c>
      <c r="BU341" s="20">
        <f>Data!BY341-Data!EF341</f>
        <v>121</v>
      </c>
      <c r="BV341" s="20">
        <f>Data!BZ341-Data!EG341</f>
        <v>29</v>
      </c>
      <c r="BW341" s="20">
        <f>Data!CA341-Data!EH341</f>
        <v>21.800000000000011</v>
      </c>
      <c r="BX341" s="20">
        <f>Data!CB341-Data!EI341</f>
        <v>-119</v>
      </c>
      <c r="BY341" s="20">
        <f>Data!CC341-Data!EJ341</f>
        <v>-19</v>
      </c>
      <c r="BZ341" s="20">
        <f>Data!EK341</f>
        <v>10940.35</v>
      </c>
      <c r="CA341" s="20">
        <f>Data!EL341</f>
        <v>11129.61</v>
      </c>
      <c r="CB341" s="20">
        <f>Data!EM341</f>
        <v>93.729230769230767</v>
      </c>
      <c r="CC341" s="20">
        <f>Data!EN341</f>
        <v>64.97446153846154</v>
      </c>
      <c r="CD341" s="20">
        <f>Data!EO341</f>
        <v>10.732500000000002</v>
      </c>
      <c r="CE341" s="20">
        <f>Data!EP341</f>
        <v>161.23099999999999</v>
      </c>
      <c r="CF341" s="50">
        <f>IF(ISBLANK(Data!EQ341), "", Data!EQ341)</f>
        <v>75</v>
      </c>
      <c r="CG341" s="50">
        <f>IF(ISBLANK(Data!ER341), "", Data!ER341)</f>
        <v>73</v>
      </c>
      <c r="CH341" s="61" t="str">
        <f>IF(ISBLANK(Data!ES341), "", Data!ES341)</f>
        <v>Wyoming</v>
      </c>
      <c r="CI341" s="61">
        <f>IF(ISBLANK(Data!ET341), "", Data!ET341)</f>
        <v>148</v>
      </c>
    </row>
    <row r="342" spans="1:87" x14ac:dyDescent="0.45">
      <c r="A342" s="50">
        <f>IF(ISBLANK(Data!A342), "", Data!A342)</f>
        <v>44928</v>
      </c>
      <c r="B342" s="50" t="str">
        <f>IF(ISBLANK(Data!B342), "", Data!B342)</f>
        <v>Harvard</v>
      </c>
      <c r="C342" s="50">
        <f>IF(ISBLANK(Data!C342), "", Data!C342)</f>
        <v>108</v>
      </c>
      <c r="D342" s="50" t="str">
        <f>IF(ISBLANK(Data!D342), "", Data!D342)</f>
        <v>Albany</v>
      </c>
      <c r="E342" s="50">
        <f>IF(ISBLANK(Data!E342), "", Data!E342)</f>
        <v>7</v>
      </c>
      <c r="F342" s="50" t="str">
        <f>IF(ISBLANK(Data!F342), "", Data!F342)</f>
        <v>N</v>
      </c>
      <c r="G342" s="50" t="str">
        <f>IF(ISBLANK(Data!G342), "", Data!G342)</f>
        <v>Harvard</v>
      </c>
      <c r="H342" s="50" t="str">
        <f>IF(ISBLANK(Data!H342), "", Data!H342)</f>
        <v>Albany</v>
      </c>
      <c r="I342" s="50" t="str">
        <f>IF(ISBLANK(Data!I342), "", Data!I342)</f>
        <v>Harvard</v>
      </c>
      <c r="J342" s="50" t="str">
        <f>IF(ISBLANK(Data!J342), "", Data!J342)</f>
        <v>Albany</v>
      </c>
      <c r="K342" s="50" t="str">
        <f>IF(ISBLANK(Data!K342), "", Data!K342)</f>
        <v>Harvard</v>
      </c>
      <c r="L342" s="50" t="str">
        <f>IF(ISBLANK(Data!L342), "", Data!L342)</f>
        <v>Albany NY</v>
      </c>
      <c r="M342" s="50" t="str">
        <f>IF(ISBLANK(Data!M342), "", Data!M342)</f>
        <v>Harvard</v>
      </c>
      <c r="N342" s="50" t="str">
        <f>IF(ISBLANK(Data!N342), "", Data!N342)</f>
        <v>Albany</v>
      </c>
      <c r="O342" s="50" t="str">
        <f>IF(ISBLANK(Data!O342), "", Data!O342)</f>
        <v>Harvard</v>
      </c>
      <c r="P342" s="50" t="str">
        <f>IF(ISBLANK(Data!P342), "", Data!P342)</f>
        <v>Albany</v>
      </c>
      <c r="Q342" s="50" t="str">
        <f>IF(ISBLANK(Data!Q342), "", Data!Q342)</f>
        <v>Harvard</v>
      </c>
      <c r="R342" s="50" t="str">
        <f>IF(ISBLANK(Data!R342), "", Data!R342)</f>
        <v>Albany</v>
      </c>
      <c r="S342" s="20">
        <f>Data!W342-Data!CD342</f>
        <v>9.523809523809601E-2</v>
      </c>
      <c r="T342" s="20">
        <f>Data!X342-Data!CE342</f>
        <v>3.96</v>
      </c>
      <c r="U342" s="20">
        <f>Data!Y342-Data!CF342</f>
        <v>2.2999999999999972</v>
      </c>
      <c r="V342" s="20">
        <f>Data!Z342-Data!CG342</f>
        <v>-1.5999999999999943</v>
      </c>
      <c r="W342" s="20">
        <f>Data!AA342-Data!CH342</f>
        <v>-5.5</v>
      </c>
      <c r="X342" s="20">
        <f>Data!AB342-Data!CI342</f>
        <v>7.5000000000000011E-2</v>
      </c>
      <c r="Y342" s="20">
        <f>Data!AC342-Data!CJ342</f>
        <v>3.88</v>
      </c>
      <c r="Z342" s="20">
        <f>Data!AD342-Data!CK342</f>
        <v>4.5999999999999943</v>
      </c>
      <c r="AA342" s="20">
        <f>Data!AE342-Data!CL342</f>
        <v>0.79999999999999716</v>
      </c>
      <c r="AB342" s="20">
        <f>Data!AF342-Data!CM342</f>
        <v>3.88</v>
      </c>
      <c r="AC342" s="20">
        <f>Data!AG342-Data!CN342</f>
        <v>2</v>
      </c>
      <c r="AD342" s="20">
        <f>Data!AH342-Data!CO342</f>
        <v>-3.5</v>
      </c>
      <c r="AE342" s="20">
        <f>Data!AI342-Data!CP342</f>
        <v>0.14590000000000003</v>
      </c>
      <c r="AF342" s="20">
        <f>Data!AJ342-Data!CQ342</f>
        <v>2.2999999999999998</v>
      </c>
      <c r="AG342" s="20">
        <f>Data!AK342-Data!CR342</f>
        <v>0.14285714285714282</v>
      </c>
      <c r="AH342" s="20">
        <f>Data!AL342-Data!CS342</f>
        <v>83</v>
      </c>
      <c r="AI342" s="20">
        <f>Data!AM342-Data!CT342</f>
        <v>4.5</v>
      </c>
      <c r="AJ342" s="20">
        <f>Data!AN342-Data!CU342</f>
        <v>4.1100000000000003</v>
      </c>
      <c r="AK342" s="20">
        <f>Data!AO342-Data!CV342</f>
        <v>-206</v>
      </c>
      <c r="AL342" s="20">
        <f>Data!AP342-Data!CW342</f>
        <v>-199</v>
      </c>
      <c r="AM342" s="20">
        <f>Data!AQ342-Data!CX342</f>
        <v>-191</v>
      </c>
      <c r="AN342" s="20">
        <f>Data!AR342-Data!CY342</f>
        <v>5.0000000000000044E-3</v>
      </c>
      <c r="AO342" s="20">
        <f>Data!AS342-Data!CZ342</f>
        <v>-2</v>
      </c>
      <c r="AP342" s="20">
        <f>Data!AT342-Data!DA342</f>
        <v>-40</v>
      </c>
      <c r="AQ342" s="20">
        <f>Data!AU342-Data!DB342</f>
        <v>4.1999999999999982E-2</v>
      </c>
      <c r="AR342" s="20">
        <f>Data!AV342-Data!DC342</f>
        <v>-42</v>
      </c>
      <c r="AS342" s="20">
        <f>Data!AW342-Data!DD342</f>
        <v>-63</v>
      </c>
      <c r="AT342" s="20">
        <f>Data!AX342-Data!DE342</f>
        <v>1.2000000000000011E-2</v>
      </c>
      <c r="AU342" s="20">
        <f>Data!AY342-Data!DF342</f>
        <v>-61</v>
      </c>
      <c r="AV342" s="20">
        <f>Data!AZ342-Data!DG342</f>
        <v>-3.1309523809523796</v>
      </c>
      <c r="AW342" s="20">
        <f>Data!BA342-Data!DH342</f>
        <v>-98</v>
      </c>
      <c r="AX342" s="20">
        <f>Data!BB342-Data!DI342</f>
        <v>-1.8214285714285694</v>
      </c>
      <c r="AY342" s="20">
        <f>Data!BC342-Data!DJ342</f>
        <v>-24</v>
      </c>
      <c r="AZ342" s="20">
        <f>Data!BD342-Data!DK342</f>
        <v>-63</v>
      </c>
      <c r="BA342" s="20">
        <f>Data!BE342-Data!DL342</f>
        <v>10</v>
      </c>
      <c r="BB342" s="20">
        <f>Data!BF342-Data!DM342</f>
        <v>-69</v>
      </c>
      <c r="BC342" s="20">
        <f>Data!BG342-Data!DN342</f>
        <v>-88</v>
      </c>
      <c r="BD342" s="20">
        <f>Data!BH342-Data!DO342</f>
        <v>-4.2000000000000028</v>
      </c>
      <c r="BE342" s="20">
        <f>Data!BI342-Data!DP342</f>
        <v>-4.1670000000000016</v>
      </c>
      <c r="BF342" s="20">
        <f>Data!BJ342-Data!DQ342</f>
        <v>-9.5999999999999641E-2</v>
      </c>
      <c r="BG342" s="20">
        <f>Data!BK342-Data!DR342</f>
        <v>0.28699999999999992</v>
      </c>
      <c r="BH342" s="20">
        <f>Data!BL342-Data!DS342</f>
        <v>-3.2859999999999996</v>
      </c>
      <c r="BI342" s="20">
        <f>Data!BM342-Data!DT342</f>
        <v>-0.15899999999999997</v>
      </c>
      <c r="BJ342" s="20">
        <f>Data!BN342-Data!DU342</f>
        <v>0.29999999999999716</v>
      </c>
      <c r="BK342" s="20">
        <f>Data!BO342-Data!DV342</f>
        <v>-1.7000000000000028</v>
      </c>
      <c r="BL342" s="20">
        <f>Data!BP342-Data!DW342</f>
        <v>1.4000000000000004</v>
      </c>
      <c r="BM342" s="20">
        <f>Data!BQ342-Data!DX342</f>
        <v>-3.7857142857142865</v>
      </c>
      <c r="BN342" s="20">
        <f>Data!BR342-Data!DY342</f>
        <v>-4.2000000000000011</v>
      </c>
      <c r="BO342" s="20">
        <f>Data!BS342-Data!DZ342</f>
        <v>-91</v>
      </c>
      <c r="BP342" s="20">
        <f>Data!BT342-Data!EA342</f>
        <v>5.5000000000000049E-2</v>
      </c>
      <c r="BQ342" s="20">
        <f>Data!BU342-Data!EB342</f>
        <v>-3</v>
      </c>
      <c r="BR342" s="20">
        <f>Data!BV342-Data!EC342</f>
        <v>-66</v>
      </c>
      <c r="BS342" s="20">
        <f>Data!BW342-Data!ED342</f>
        <v>-71</v>
      </c>
      <c r="BT342" s="20">
        <f>Data!BX342-Data!EE342</f>
        <v>-101</v>
      </c>
      <c r="BU342" s="20">
        <f>Data!BY342-Data!EF342</f>
        <v>-43</v>
      </c>
      <c r="BV342" s="20">
        <f>Data!BZ342-Data!EG342</f>
        <v>-59</v>
      </c>
      <c r="BW342" s="20">
        <f>Data!CA342-Data!EH342</f>
        <v>-61.600000000000023</v>
      </c>
      <c r="BX342" s="20">
        <f>Data!CB342-Data!EI342</f>
        <v>-89</v>
      </c>
      <c r="BY342" s="20">
        <f>Data!CC342-Data!EJ342</f>
        <v>-110</v>
      </c>
      <c r="BZ342" s="20">
        <f>Data!EK342</f>
        <v>10979.8</v>
      </c>
      <c r="CA342" s="20">
        <f>Data!EL342</f>
        <v>10573.5</v>
      </c>
      <c r="CB342" s="20">
        <f>Data!EM342</f>
        <v>101.03571428571429</v>
      </c>
      <c r="CC342" s="20">
        <f>Data!EN342</f>
        <v>73.929999999999993</v>
      </c>
      <c r="CD342" s="20">
        <f>Data!EO342</f>
        <v>10.3514</v>
      </c>
      <c r="CE342" s="20">
        <f>Data!EP342</f>
        <v>189.62299999999999</v>
      </c>
      <c r="CF342" s="50">
        <f>IF(ISBLANK(Data!EQ342), "", Data!EQ342)</f>
        <v>76</v>
      </c>
      <c r="CG342" s="50">
        <f>IF(ISBLANK(Data!ER342), "", Data!ER342)</f>
        <v>71</v>
      </c>
      <c r="CH342" s="61" t="str">
        <f>IF(ISBLANK(Data!ES342), "", Data!ES342)</f>
        <v>Harvard</v>
      </c>
      <c r="CI342" s="61">
        <f>IF(ISBLANK(Data!ET342), "", Data!ET342)</f>
        <v>147</v>
      </c>
    </row>
    <row r="343" spans="1:87" x14ac:dyDescent="0.45">
      <c r="A343" s="50">
        <f>IF(ISBLANK(Data!A343), "", Data!A343)</f>
        <v>44928</v>
      </c>
      <c r="B343" s="50" t="str">
        <f>IF(ISBLANK(Data!B343), "", Data!B343)</f>
        <v>Connecticut</v>
      </c>
      <c r="C343" s="50">
        <f>IF(ISBLANK(Data!C343), "", Data!C343)</f>
        <v>60</v>
      </c>
      <c r="D343" s="50" t="str">
        <f>IF(ISBLANK(Data!D343), "", Data!D343)</f>
        <v>DePaul</v>
      </c>
      <c r="E343" s="50">
        <f>IF(ISBLANK(Data!E343), "", Data!E343)</f>
        <v>70</v>
      </c>
      <c r="F343" s="50" t="str">
        <f>IF(ISBLANK(Data!F343), "", Data!F343)</f>
        <v>N</v>
      </c>
      <c r="G343" s="50" t="str">
        <f>IF(ISBLANK(Data!G343), "", Data!G343)</f>
        <v>Connecticut</v>
      </c>
      <c r="H343" s="50" t="str">
        <f>IF(ISBLANK(Data!H343), "", Data!H343)</f>
        <v>DePaul</v>
      </c>
      <c r="I343" s="50" t="str">
        <f>IF(ISBLANK(Data!I343), "", Data!I343)</f>
        <v>Connecticut</v>
      </c>
      <c r="J343" s="50" t="str">
        <f>IF(ISBLANK(Data!J343), "", Data!J343)</f>
        <v>DePaul</v>
      </c>
      <c r="K343" s="50" t="str">
        <f>IF(ISBLANK(Data!K343), "", Data!K343)</f>
        <v>Connecticut</v>
      </c>
      <c r="L343" s="50" t="str">
        <f>IF(ISBLANK(Data!L343), "", Data!L343)</f>
        <v>DePaul</v>
      </c>
      <c r="M343" s="50" t="str">
        <f>IF(ISBLANK(Data!M343), "", Data!M343)</f>
        <v>Connecticut</v>
      </c>
      <c r="N343" s="50" t="str">
        <f>IF(ISBLANK(Data!N343), "", Data!N343)</f>
        <v>DePaul</v>
      </c>
      <c r="O343" s="50" t="str">
        <f>IF(ISBLANK(Data!O343), "", Data!O343)</f>
        <v>UConn</v>
      </c>
      <c r="P343" s="50" t="str">
        <f>IF(ISBLANK(Data!P343), "", Data!P343)</f>
        <v>DePaul</v>
      </c>
      <c r="Q343" s="50" t="str">
        <f>IF(ISBLANK(Data!Q343), "", Data!Q343)</f>
        <v>Connecticut</v>
      </c>
      <c r="R343" s="50" t="str">
        <f>IF(ISBLANK(Data!R343), "", Data!R343)</f>
        <v>DePaul</v>
      </c>
      <c r="S343" s="20">
        <f>Data!W343-Data!CD343</f>
        <v>0.59615384615384603</v>
      </c>
      <c r="T343" s="20">
        <f>Data!X343-Data!CE343</f>
        <v>30.18</v>
      </c>
      <c r="U343" s="20">
        <f>Data!Y343-Data!CF343</f>
        <v>18.700000000000003</v>
      </c>
      <c r="V343" s="20">
        <f>Data!Z343-Data!CG343</f>
        <v>-11.5</v>
      </c>
      <c r="W343" s="20">
        <f>Data!AA343-Data!CH343</f>
        <v>-3.2000000000000028</v>
      </c>
      <c r="X343" s="20">
        <f>Data!AB343-Data!CI343</f>
        <v>3.5999999999999997E-2</v>
      </c>
      <c r="Y343" s="20">
        <f>Data!AC343-Data!CJ343</f>
        <v>-2.0300000000000002</v>
      </c>
      <c r="Z343" s="20">
        <f>Data!AD343-Data!CK343</f>
        <v>-0.70000000000000284</v>
      </c>
      <c r="AA343" s="20">
        <f>Data!AE343-Data!CL343</f>
        <v>1.2999999999999972</v>
      </c>
      <c r="AB343" s="20">
        <f>Data!AF343-Data!CM343</f>
        <v>-4.4000000000000004</v>
      </c>
      <c r="AC343" s="20">
        <f>Data!AG343-Data!CN343</f>
        <v>18.700000000000003</v>
      </c>
      <c r="AD343" s="20">
        <f>Data!AH343-Data!CO343</f>
        <v>-11.600000000000009</v>
      </c>
      <c r="AE343" s="20">
        <f>Data!AI343-Data!CP343</f>
        <v>0.59610000000000007</v>
      </c>
      <c r="AF343" s="20">
        <f>Data!AJ343-Data!CQ343</f>
        <v>7.3000000000000007</v>
      </c>
      <c r="AG343" s="20">
        <f>Data!AK343-Data!CR343</f>
        <v>0.59615384615384615</v>
      </c>
      <c r="AH343" s="20">
        <f>Data!AL343-Data!CS343</f>
        <v>350</v>
      </c>
      <c r="AI343" s="20">
        <f>Data!AM343-Data!CT343</f>
        <v>21.65</v>
      </c>
      <c r="AJ343" s="20">
        <f>Data!AN343-Data!CU343</f>
        <v>-5.6199999999999992</v>
      </c>
      <c r="AK343" s="20">
        <f>Data!AO343-Data!CV343</f>
        <v>276</v>
      </c>
      <c r="AL343" s="20">
        <f>Data!AP343-Data!CW343</f>
        <v>-70</v>
      </c>
      <c r="AM343" s="20">
        <f>Data!AQ343-Data!CX343</f>
        <v>148</v>
      </c>
      <c r="AN343" s="20">
        <f>Data!AR343-Data!CY343</f>
        <v>0.06</v>
      </c>
      <c r="AO343" s="20">
        <f>Data!AS343-Data!CZ343</f>
        <v>22</v>
      </c>
      <c r="AP343" s="20">
        <f>Data!AT343-Data!DA343</f>
        <v>84</v>
      </c>
      <c r="AQ343" s="20">
        <f>Data!AU343-Data!DB343</f>
        <v>-2.2999999999999965E-2</v>
      </c>
      <c r="AR343" s="20">
        <f>Data!AV343-Data!DC343</f>
        <v>32</v>
      </c>
      <c r="AS343" s="20">
        <f>Data!AW343-Data!DD343</f>
        <v>46</v>
      </c>
      <c r="AT343" s="20">
        <f>Data!AX343-Data!DE343</f>
        <v>-6.0000000000000053E-3</v>
      </c>
      <c r="AU343" s="20">
        <f>Data!AY343-Data!DF343</f>
        <v>78</v>
      </c>
      <c r="AV343" s="20">
        <f>Data!AZ343-Data!DG343</f>
        <v>5.435897435897437</v>
      </c>
      <c r="AW343" s="20">
        <f>Data!BA343-Data!DH343</f>
        <v>140</v>
      </c>
      <c r="AX343" s="20">
        <f>Data!BB343-Data!DI343</f>
        <v>8.3653846153846132</v>
      </c>
      <c r="AY343" s="20">
        <f>Data!BC343-Data!DJ343</f>
        <v>67</v>
      </c>
      <c r="AZ343" s="20">
        <f>Data!BD343-Data!DK343</f>
        <v>23</v>
      </c>
      <c r="BA343" s="20">
        <f>Data!BE343-Data!DL343</f>
        <v>25</v>
      </c>
      <c r="BB343" s="20">
        <f>Data!BF343-Data!DM343</f>
        <v>-40</v>
      </c>
      <c r="BC343" s="20">
        <f>Data!BG343-Data!DN343</f>
        <v>19</v>
      </c>
      <c r="BD343" s="20">
        <f>Data!BH343-Data!DO343</f>
        <v>16.099999999999994</v>
      </c>
      <c r="BE343" s="20">
        <f>Data!BI343-Data!DP343</f>
        <v>-11.186000000000007</v>
      </c>
      <c r="BF343" s="20">
        <f>Data!BJ343-Data!DQ343</f>
        <v>27.268999999999998</v>
      </c>
      <c r="BG343" s="20">
        <f>Data!BK343-Data!DR343</f>
        <v>0.79999999999999993</v>
      </c>
      <c r="BH343" s="20">
        <f>Data!BL343-Data!DS343</f>
        <v>-4.1790000000000003</v>
      </c>
      <c r="BI343" s="20">
        <f>Data!BM343-Data!DT343</f>
        <v>0.28000000000000003</v>
      </c>
      <c r="BJ343" s="20">
        <f>Data!BN343-Data!DU343</f>
        <v>4.8999999999999986</v>
      </c>
      <c r="BK343" s="20">
        <f>Data!BO343-Data!DV343</f>
        <v>2.0999999999999979</v>
      </c>
      <c r="BL343" s="20">
        <f>Data!BP343-Data!DW343</f>
        <v>1.5999999999999996</v>
      </c>
      <c r="BM343" s="20">
        <f>Data!BQ343-Data!DX343</f>
        <v>1.384615384615385</v>
      </c>
      <c r="BN343" s="20">
        <f>Data!BR343-Data!DY343</f>
        <v>0.20000000000000284</v>
      </c>
      <c r="BO343" s="20">
        <f>Data!BS343-Data!DZ343</f>
        <v>-209</v>
      </c>
      <c r="BP343" s="20">
        <f>Data!BT343-Data!EA343</f>
        <v>0.16200000000000003</v>
      </c>
      <c r="BQ343" s="20">
        <f>Data!BU343-Data!EB343</f>
        <v>0</v>
      </c>
      <c r="BR343" s="20">
        <f>Data!BV343-Data!EC343</f>
        <v>-268</v>
      </c>
      <c r="BS343" s="20">
        <f>Data!BW343-Data!ED343</f>
        <v>-240</v>
      </c>
      <c r="BT343" s="20">
        <f>Data!BX343-Data!EE343</f>
        <v>-274</v>
      </c>
      <c r="BU343" s="20">
        <f>Data!BY343-Data!EF343</f>
        <v>-244</v>
      </c>
      <c r="BV343" s="20">
        <f>Data!BZ343-Data!EG343</f>
        <v>-232</v>
      </c>
      <c r="BW343" s="20">
        <f>Data!CA343-Data!EH343</f>
        <v>-202.3</v>
      </c>
      <c r="BX343" s="20">
        <f>Data!CB343-Data!EI343</f>
        <v>-210</v>
      </c>
      <c r="BY343" s="20">
        <f>Data!CC343-Data!EJ343</f>
        <v>-266</v>
      </c>
      <c r="BZ343" s="20">
        <f>Data!EK343</f>
        <v>12744</v>
      </c>
      <c r="CA343" s="20">
        <f>Data!EL343</f>
        <v>9593.11</v>
      </c>
      <c r="CB343" s="20">
        <f>Data!EM343</f>
        <v>50.769999999999996</v>
      </c>
      <c r="CC343" s="20">
        <f>Data!EN343</f>
        <v>91.51069230769231</v>
      </c>
      <c r="CD343" s="20">
        <f>Data!EO343</f>
        <v>12.167800000000002</v>
      </c>
      <c r="CE343" s="20">
        <f>Data!EP343</f>
        <v>143.21899999999999</v>
      </c>
      <c r="CF343" s="50">
        <f>IF(ISBLANK(Data!EQ343), "", Data!EQ343)</f>
        <v>85</v>
      </c>
      <c r="CG343" s="50">
        <f>IF(ISBLANK(Data!ER343), "", Data!ER343)</f>
        <v>56</v>
      </c>
      <c r="CH343" s="61" t="str">
        <f>IF(ISBLANK(Data!ES343), "", Data!ES343)</f>
        <v>Connecticut</v>
      </c>
      <c r="CI343" s="61">
        <f>IF(ISBLANK(Data!ET343), "", Data!ET343)</f>
        <v>141</v>
      </c>
    </row>
    <row r="344" spans="1:87" x14ac:dyDescent="0.45">
      <c r="A344" s="50">
        <f>IF(ISBLANK(Data!A344), "", Data!A344)</f>
        <v>44929</v>
      </c>
      <c r="B344" s="50" t="str">
        <f>IF(ISBLANK(Data!B344), "", Data!B344)</f>
        <v>Howard</v>
      </c>
      <c r="C344" s="50">
        <f>IF(ISBLANK(Data!C344), "", Data!C344)</f>
        <v>115</v>
      </c>
      <c r="D344" s="50" t="str">
        <f>IF(ISBLANK(Data!D344), "", Data!D344)</f>
        <v>Yale</v>
      </c>
      <c r="E344" s="50">
        <f>IF(ISBLANK(Data!E344), "", Data!E344)</f>
        <v>361</v>
      </c>
      <c r="F344" s="50" t="str">
        <f>IF(ISBLANK(Data!F344), "", Data!F344)</f>
        <v>N</v>
      </c>
      <c r="G344" s="50" t="str">
        <f>IF(ISBLANK(Data!G344), "", Data!G344)</f>
        <v>Howard</v>
      </c>
      <c r="H344" s="50" t="str">
        <f>IF(ISBLANK(Data!H344), "", Data!H344)</f>
        <v>Yale</v>
      </c>
      <c r="I344" s="50" t="str">
        <f>IF(ISBLANK(Data!I344), "", Data!I344)</f>
        <v>Howard</v>
      </c>
      <c r="J344" s="50" t="str">
        <f>IF(ISBLANK(Data!J344), "", Data!J344)</f>
        <v>Yale</v>
      </c>
      <c r="K344" s="50" t="str">
        <f>IF(ISBLANK(Data!K344), "", Data!K344)</f>
        <v>Howard</v>
      </c>
      <c r="L344" s="50" t="str">
        <f>IF(ISBLANK(Data!L344), "", Data!L344)</f>
        <v>Yale</v>
      </c>
      <c r="M344" s="50" t="str">
        <f>IF(ISBLANK(Data!M344), "", Data!M344)</f>
        <v>Howard</v>
      </c>
      <c r="N344" s="50" t="str">
        <f>IF(ISBLANK(Data!N344), "", Data!N344)</f>
        <v>Yale</v>
      </c>
      <c r="O344" s="50" t="str">
        <f>IF(ISBLANK(Data!O344), "", Data!O344)</f>
        <v>Howard</v>
      </c>
      <c r="P344" s="50" t="str">
        <f>IF(ISBLANK(Data!P344), "", Data!P344)</f>
        <v>Yale</v>
      </c>
      <c r="Q344" s="50" t="str">
        <f>IF(ISBLANK(Data!Q344), "", Data!Q344)</f>
        <v>Howard</v>
      </c>
      <c r="R344" s="50" t="str">
        <f>IF(ISBLANK(Data!R344), "", Data!R344)</f>
        <v>Yale</v>
      </c>
      <c r="S344" s="20">
        <f>Data!W344-Data!CD344</f>
        <v>-0.21428571428571397</v>
      </c>
      <c r="T344" s="20">
        <f>Data!X344-Data!CE344</f>
        <v>-10.52</v>
      </c>
      <c r="U344" s="20">
        <f>Data!Y344-Data!CF344</f>
        <v>-2.2999999999999972</v>
      </c>
      <c r="V344" s="20">
        <f>Data!Z344-Data!CG344</f>
        <v>8.2000000000000028</v>
      </c>
      <c r="W344" s="20">
        <f>Data!AA344-Data!CH344</f>
        <v>3.3000000000000114</v>
      </c>
      <c r="X344" s="20">
        <f>Data!AB344-Data!CI344</f>
        <v>-4.1999999999999996E-2</v>
      </c>
      <c r="Y344" s="20">
        <f>Data!AC344-Data!CJ344</f>
        <v>-3.0000000000000004</v>
      </c>
      <c r="Z344" s="20">
        <f>Data!AD344-Data!CK344</f>
        <v>-2.1000000000000085</v>
      </c>
      <c r="AA344" s="20">
        <f>Data!AE344-Data!CL344</f>
        <v>0.90000000000000568</v>
      </c>
      <c r="AB344" s="20">
        <f>Data!AF344-Data!CM344</f>
        <v>-3.0000000000000004</v>
      </c>
      <c r="AC344" s="20">
        <f>Data!AG344-Data!CN344</f>
        <v>-0.79999999999999716</v>
      </c>
      <c r="AD344" s="20">
        <f>Data!AH344-Data!CO344</f>
        <v>10</v>
      </c>
      <c r="AE344" s="20">
        <f>Data!AI344-Data!CP344</f>
        <v>-0.28200000000000003</v>
      </c>
      <c r="AF344" s="20">
        <f>Data!AJ344-Data!CQ344</f>
        <v>-3.4000000000000004</v>
      </c>
      <c r="AG344" s="20">
        <f>Data!AK344-Data!CR344</f>
        <v>-0.24285714285714291</v>
      </c>
      <c r="AH344" s="20">
        <f>Data!AL344-Data!CS344</f>
        <v>-149</v>
      </c>
      <c r="AI344" s="20">
        <f>Data!AM344-Data!CT344</f>
        <v>-7.5</v>
      </c>
      <c r="AJ344" s="20">
        <f>Data!AN344-Data!CU344</f>
        <v>-3.52</v>
      </c>
      <c r="AK344" s="20">
        <f>Data!AO344-Data!CV344</f>
        <v>38</v>
      </c>
      <c r="AL344" s="20">
        <f>Data!AP344-Data!CW344</f>
        <v>159</v>
      </c>
      <c r="AM344" s="20">
        <f>Data!AQ344-Data!CX344</f>
        <v>-39</v>
      </c>
      <c r="AN344" s="20">
        <f>Data!AR344-Data!CY344</f>
        <v>5.0000000000000044E-3</v>
      </c>
      <c r="AO344" s="20">
        <f>Data!AS344-Data!CZ344</f>
        <v>13</v>
      </c>
      <c r="AP344" s="20">
        <f>Data!AT344-Data!DA344</f>
        <v>18</v>
      </c>
      <c r="AQ344" s="20">
        <f>Data!AU344-Data!DB344</f>
        <v>2.300000000000002E-2</v>
      </c>
      <c r="AR344" s="20">
        <f>Data!AV344-Data!DC344</f>
        <v>53</v>
      </c>
      <c r="AS344" s="20">
        <f>Data!AW344-Data!DD344</f>
        <v>72</v>
      </c>
      <c r="AT344" s="20">
        <f>Data!AX344-Data!DE344</f>
        <v>1.0000000000000009E-3</v>
      </c>
      <c r="AU344" s="20">
        <f>Data!AY344-Data!DF344</f>
        <v>2</v>
      </c>
      <c r="AV344" s="20">
        <f>Data!AZ344-Data!DG344</f>
        <v>0.14285714285714235</v>
      </c>
      <c r="AW344" s="20">
        <f>Data!BA344-Data!DH344</f>
        <v>-11</v>
      </c>
      <c r="AX344" s="20">
        <f>Data!BB344-Data!DI344</f>
        <v>-0.7857142857142847</v>
      </c>
      <c r="AY344" s="20">
        <f>Data!BC344-Data!DJ344</f>
        <v>-7</v>
      </c>
      <c r="AZ344" s="20">
        <f>Data!BD344-Data!DK344</f>
        <v>-1</v>
      </c>
      <c r="BA344" s="20">
        <f>Data!BE344-Data!DL344</f>
        <v>-11</v>
      </c>
      <c r="BB344" s="20">
        <f>Data!BF344-Data!DM344</f>
        <v>77</v>
      </c>
      <c r="BC344" s="20">
        <f>Data!BG344-Data!DN344</f>
        <v>84</v>
      </c>
      <c r="BD344" s="20">
        <f>Data!BH344-Data!DO344</f>
        <v>2.6999999999999886</v>
      </c>
      <c r="BE344" s="20">
        <f>Data!BI344-Data!DP344</f>
        <v>11.356999999999999</v>
      </c>
      <c r="BF344" s="20">
        <f>Data!BJ344-Data!DQ344</f>
        <v>-8.6430000000000007</v>
      </c>
      <c r="BG344" s="20">
        <f>Data!BK344-Data!DR344</f>
        <v>-0.49299999999999999</v>
      </c>
      <c r="BH344" s="20">
        <f>Data!BL344-Data!DS344</f>
        <v>5.5</v>
      </c>
      <c r="BI344" s="20">
        <f>Data!BM344-Data!DT344</f>
        <v>-0.21999999999999997</v>
      </c>
      <c r="BJ344" s="20">
        <f>Data!BN344-Data!DU344</f>
        <v>1.3000000000000007</v>
      </c>
      <c r="BK344" s="20">
        <f>Data!BO344-Data!DV344</f>
        <v>5.1000000000000014</v>
      </c>
      <c r="BL344" s="20">
        <f>Data!BP344-Data!DW344</f>
        <v>-0.70000000000000018</v>
      </c>
      <c r="BM344" s="20">
        <f>Data!BQ344-Data!DX344</f>
        <v>-7.1428571428572063E-2</v>
      </c>
      <c r="BN344" s="20">
        <f>Data!BR344-Data!DY344</f>
        <v>6</v>
      </c>
      <c r="BO344" s="20">
        <f>Data!BS344-Data!DZ344</f>
        <v>154</v>
      </c>
      <c r="BP344" s="20">
        <f>Data!BT344-Data!EA344</f>
        <v>-9.1000000000000025E-2</v>
      </c>
      <c r="BQ344" s="20">
        <f>Data!BU344-Data!EB344</f>
        <v>-3</v>
      </c>
      <c r="BR344" s="20">
        <f>Data!BV344-Data!EC344</f>
        <v>117</v>
      </c>
      <c r="BS344" s="20">
        <f>Data!BW344-Data!ED344</f>
        <v>133</v>
      </c>
      <c r="BT344" s="20">
        <f>Data!BX344-Data!EE344</f>
        <v>138</v>
      </c>
      <c r="BU344" s="20">
        <f>Data!BY344-Data!EF344</f>
        <v>121</v>
      </c>
      <c r="BV344" s="20">
        <f>Data!BZ344-Data!EG344</f>
        <v>131</v>
      </c>
      <c r="BW344" s="20">
        <f>Data!CA344-Data!EH344</f>
        <v>110.2</v>
      </c>
      <c r="BX344" s="20">
        <f>Data!CB344-Data!EI344</f>
        <v>154</v>
      </c>
      <c r="BY344" s="20">
        <f>Data!CC344-Data!EJ344</f>
        <v>140</v>
      </c>
      <c r="BZ344" s="20">
        <f>Data!EK344</f>
        <v>10657.5</v>
      </c>
      <c r="CA344" s="20">
        <f>Data!EL344</f>
        <v>11770.81</v>
      </c>
      <c r="CB344" s="20">
        <f>Data!EM344</f>
        <v>101.93785714285714</v>
      </c>
      <c r="CC344" s="20">
        <f>Data!EN344</f>
        <v>65.840928571428563</v>
      </c>
      <c r="CD344" s="20">
        <f>Data!EO344</f>
        <v>14.786399999999999</v>
      </c>
      <c r="CE344" s="20">
        <f>Data!EP344</f>
        <v>145.86699999999999</v>
      </c>
      <c r="CF344" s="50">
        <f>IF(ISBLANK(Data!EQ344), "", Data!EQ344)</f>
        <v>78</v>
      </c>
      <c r="CG344" s="50">
        <f>IF(ISBLANK(Data!ER344), "", Data!ER344)</f>
        <v>86</v>
      </c>
      <c r="CH344" s="61" t="str">
        <f>IF(ISBLANK(Data!ES344), "", Data!ES344)</f>
        <v>Yale</v>
      </c>
      <c r="CI344" s="61">
        <f>IF(ISBLANK(Data!ET344), "", Data!ET344)</f>
        <v>164</v>
      </c>
    </row>
    <row r="345" spans="1:87" x14ac:dyDescent="0.45">
      <c r="A345" s="50">
        <f>IF(ISBLANK(Data!A345), "", Data!A345)</f>
        <v>44929</v>
      </c>
      <c r="B345" s="50" t="str">
        <f>IF(ISBLANK(Data!B345), "", Data!B345)</f>
        <v>Providence</v>
      </c>
      <c r="C345" s="50">
        <f>IF(ISBLANK(Data!C345), "", Data!C345)</f>
        <v>237</v>
      </c>
      <c r="D345" s="50" t="str">
        <f>IF(ISBLANK(Data!D345), "", Data!D345)</f>
        <v>Seton Hall</v>
      </c>
      <c r="E345" s="50">
        <f>IF(ISBLANK(Data!E345), "", Data!E345)</f>
        <v>264</v>
      </c>
      <c r="F345" s="50" t="str">
        <f>IF(ISBLANK(Data!F345), "", Data!F345)</f>
        <v>N</v>
      </c>
      <c r="G345" s="50" t="str">
        <f>IF(ISBLANK(Data!G345), "", Data!G345)</f>
        <v>Providence</v>
      </c>
      <c r="H345" s="50" t="str">
        <f>IF(ISBLANK(Data!H345), "", Data!H345)</f>
        <v>Seton Hall</v>
      </c>
      <c r="I345" s="50" t="str">
        <f>IF(ISBLANK(Data!I345), "", Data!I345)</f>
        <v>Providence</v>
      </c>
      <c r="J345" s="50" t="str">
        <f>IF(ISBLANK(Data!J345), "", Data!J345)</f>
        <v>Seton Hall</v>
      </c>
      <c r="K345" s="50" t="str">
        <f>IF(ISBLANK(Data!K345), "", Data!K345)</f>
        <v>Providence</v>
      </c>
      <c r="L345" s="50" t="str">
        <f>IF(ISBLANK(Data!L345), "", Data!L345)</f>
        <v>Seton Hall</v>
      </c>
      <c r="M345" s="50" t="str">
        <f>IF(ISBLANK(Data!M345), "", Data!M345)</f>
        <v>Providence</v>
      </c>
      <c r="N345" s="50" t="str">
        <f>IF(ISBLANK(Data!N345), "", Data!N345)</f>
        <v>Seton Hall</v>
      </c>
      <c r="O345" s="50" t="str">
        <f>IF(ISBLANK(Data!O345), "", Data!O345)</f>
        <v>Providence</v>
      </c>
      <c r="P345" s="50" t="str">
        <f>IF(ISBLANK(Data!P345), "", Data!P345)</f>
        <v>Seton Hall</v>
      </c>
      <c r="Q345" s="50" t="str">
        <f>IF(ISBLANK(Data!Q345), "", Data!Q345)</f>
        <v>Providence</v>
      </c>
      <c r="R345" s="50" t="str">
        <f>IF(ISBLANK(Data!R345), "", Data!R345)</f>
        <v>Seton Hall</v>
      </c>
      <c r="S345" s="20">
        <f>Data!W345-Data!CD345</f>
        <v>0.23076923076923106</v>
      </c>
      <c r="T345" s="20">
        <f>Data!X345-Data!CE345</f>
        <v>5.59</v>
      </c>
      <c r="U345" s="20">
        <f>Data!Y345-Data!CF345</f>
        <v>-3.5999999999999943</v>
      </c>
      <c r="V345" s="20">
        <f>Data!Z345-Data!CG345</f>
        <v>-9.2000000000000028</v>
      </c>
      <c r="W345" s="20">
        <f>Data!AA345-Data!CH345</f>
        <v>2.8999999999999915</v>
      </c>
      <c r="X345" s="20">
        <f>Data!AB345-Data!CI345</f>
        <v>3.2000000000000001E-2</v>
      </c>
      <c r="Y345" s="20">
        <f>Data!AC345-Data!CJ345</f>
        <v>-3.24</v>
      </c>
      <c r="Z345" s="20">
        <f>Data!AD345-Data!CK345</f>
        <v>-2.5</v>
      </c>
      <c r="AA345" s="20">
        <f>Data!AE345-Data!CL345</f>
        <v>0.79999999999999716</v>
      </c>
      <c r="AB345" s="20">
        <f>Data!AF345-Data!CM345</f>
        <v>-2.5200000000000005</v>
      </c>
      <c r="AC345" s="20">
        <f>Data!AG345-Data!CN345</f>
        <v>-3.1999999999999886</v>
      </c>
      <c r="AD345" s="20">
        <f>Data!AH345-Data!CO345</f>
        <v>-11.299999999999997</v>
      </c>
      <c r="AE345" s="20">
        <f>Data!AI345-Data!CP345</f>
        <v>0.16780000000000006</v>
      </c>
      <c r="AF345" s="20">
        <f>Data!AJ345-Data!CQ345</f>
        <v>2.7</v>
      </c>
      <c r="AG345" s="20">
        <f>Data!AK345-Data!CR345</f>
        <v>0.20769230769230768</v>
      </c>
      <c r="AH345" s="20">
        <f>Data!AL345-Data!CS345</f>
        <v>105</v>
      </c>
      <c r="AI345" s="20">
        <f>Data!AM345-Data!CT345</f>
        <v>5.68</v>
      </c>
      <c r="AJ345" s="20">
        <f>Data!AN345-Data!CU345</f>
        <v>-0.69999999999999973</v>
      </c>
      <c r="AK345" s="20">
        <f>Data!AO345-Data!CV345</f>
        <v>17</v>
      </c>
      <c r="AL345" s="20">
        <f>Data!AP345-Data!CW345</f>
        <v>-66</v>
      </c>
      <c r="AM345" s="20">
        <f>Data!AQ345-Data!CX345</f>
        <v>-18</v>
      </c>
      <c r="AN345" s="20">
        <f>Data!AR345-Data!CY345</f>
        <v>1.0000000000000009E-2</v>
      </c>
      <c r="AO345" s="20">
        <f>Data!AS345-Data!CZ345</f>
        <v>41</v>
      </c>
      <c r="AP345" s="20">
        <f>Data!AT345-Data!DA345</f>
        <v>101</v>
      </c>
      <c r="AQ345" s="20">
        <f>Data!AU345-Data!DB345</f>
        <v>3.400000000000003E-2</v>
      </c>
      <c r="AR345" s="20">
        <f>Data!AV345-Data!DC345</f>
        <v>-22</v>
      </c>
      <c r="AS345" s="20">
        <f>Data!AW345-Data!DD345</f>
        <v>-6</v>
      </c>
      <c r="AT345" s="20">
        <f>Data!AX345-Data!DE345</f>
        <v>-7.0999999999999952E-2</v>
      </c>
      <c r="AU345" s="20">
        <f>Data!AY345-Data!DF345</f>
        <v>-59</v>
      </c>
      <c r="AV345" s="20">
        <f>Data!AZ345-Data!DG345</f>
        <v>-4.5384615384615383</v>
      </c>
      <c r="AW345" s="20">
        <f>Data!BA345-Data!DH345</f>
        <v>12</v>
      </c>
      <c r="AX345" s="20">
        <f>Data!BB345-Data!DI345</f>
        <v>0.9230769230769269</v>
      </c>
      <c r="AY345" s="20">
        <f>Data!BC345-Data!DJ345</f>
        <v>18</v>
      </c>
      <c r="AZ345" s="20">
        <f>Data!BD345-Data!DK345</f>
        <v>-28</v>
      </c>
      <c r="BA345" s="20">
        <f>Data!BE345-Data!DL345</f>
        <v>24</v>
      </c>
      <c r="BB345" s="20">
        <f>Data!BF345-Data!DM345</f>
        <v>17</v>
      </c>
      <c r="BC345" s="20">
        <f>Data!BG345-Data!DN345</f>
        <v>-4</v>
      </c>
      <c r="BD345" s="20">
        <f>Data!BH345-Data!DO345</f>
        <v>1.2999999999999972</v>
      </c>
      <c r="BE345" s="20">
        <f>Data!BI345-Data!DP345</f>
        <v>-5.0769999999999982</v>
      </c>
      <c r="BF345" s="20">
        <f>Data!BJ345-Data!DQ345</f>
        <v>6.3849999999999998</v>
      </c>
      <c r="BG345" s="20">
        <f>Data!BK345-Data!DR345</f>
        <v>1.0000000000001119E-3</v>
      </c>
      <c r="BH345" s="20">
        <f>Data!BL345-Data!DS345</f>
        <v>1.3070000000000004</v>
      </c>
      <c r="BI345" s="20">
        <f>Data!BM345-Data!DT345</f>
        <v>-0.21800000000000003</v>
      </c>
      <c r="BJ345" s="20">
        <f>Data!BN345-Data!DU345</f>
        <v>7.8000000000000007</v>
      </c>
      <c r="BK345" s="20">
        <f>Data!BO345-Data!DV345</f>
        <v>-0.5</v>
      </c>
      <c r="BL345" s="20">
        <f>Data!BP345-Data!DW345</f>
        <v>1.8000000000000007</v>
      </c>
      <c r="BM345" s="20">
        <f>Data!BQ345-Data!DX345</f>
        <v>-2.1538461538461533</v>
      </c>
      <c r="BN345" s="20">
        <f>Data!BR345-Data!DY345</f>
        <v>-0.30000000000000071</v>
      </c>
      <c r="BO345" s="20">
        <f>Data!BS345-Data!DZ345</f>
        <v>-87</v>
      </c>
      <c r="BP345" s="20">
        <f>Data!BT345-Data!EA345</f>
        <v>8.1999999999999962E-2</v>
      </c>
      <c r="BQ345" s="20">
        <f>Data!BU345-Data!EB345</f>
        <v>4</v>
      </c>
      <c r="BR345" s="20">
        <f>Data!BV345-Data!EC345</f>
        <v>-39</v>
      </c>
      <c r="BS345" s="20">
        <f>Data!BW345-Data!ED345</f>
        <v>-43</v>
      </c>
      <c r="BT345" s="20">
        <f>Data!BX345-Data!EE345</f>
        <v>-61</v>
      </c>
      <c r="BU345" s="20">
        <f>Data!BY345-Data!EF345</f>
        <v>-53</v>
      </c>
      <c r="BV345" s="20">
        <f>Data!BZ345-Data!EG345</f>
        <v>-39</v>
      </c>
      <c r="BW345" s="20">
        <f>Data!CA345-Data!EH345</f>
        <v>-42.900000000000006</v>
      </c>
      <c r="BX345" s="20">
        <f>Data!CB345-Data!EI345</f>
        <v>-88</v>
      </c>
      <c r="BY345" s="20">
        <f>Data!CC345-Data!EJ345</f>
        <v>-70</v>
      </c>
      <c r="BZ345" s="20">
        <f>Data!EK345</f>
        <v>10868.880000000001</v>
      </c>
      <c r="CA345" s="20">
        <f>Data!EL345</f>
        <v>10212</v>
      </c>
      <c r="CB345" s="20">
        <f>Data!EM345</f>
        <v>111.21115384615385</v>
      </c>
      <c r="CC345" s="20">
        <f>Data!EN345</f>
        <v>73.813384615384621</v>
      </c>
      <c r="CD345" s="20">
        <f>Data!EO345</f>
        <v>11.7156</v>
      </c>
      <c r="CE345" s="20">
        <f>Data!EP345</f>
        <v>140.76000000000002</v>
      </c>
      <c r="CF345" s="50">
        <f>IF(ISBLANK(Data!EQ345), "", Data!EQ345)</f>
        <v>57</v>
      </c>
      <c r="CG345" s="50">
        <f>IF(ISBLANK(Data!ER345), "", Data!ER345)</f>
        <v>61</v>
      </c>
      <c r="CH345" s="61" t="str">
        <f>IF(ISBLANK(Data!ES345), "", Data!ES345)</f>
        <v>Seton Hall</v>
      </c>
      <c r="CI345" s="61">
        <f>IF(ISBLANK(Data!ET345), "", Data!ET345)</f>
        <v>118</v>
      </c>
    </row>
    <row r="346" spans="1:87" x14ac:dyDescent="0.45">
      <c r="A346" s="50">
        <f>IF(ISBLANK(Data!A346), "", Data!A346)</f>
        <v>44929</v>
      </c>
      <c r="B346" s="50" t="str">
        <f>IF(ISBLANK(Data!B346), "", Data!B346)</f>
        <v>La Salle</v>
      </c>
      <c r="C346" s="50">
        <f>IF(ISBLANK(Data!C346), "", Data!C346)</f>
        <v>137</v>
      </c>
      <c r="D346" s="50" t="str">
        <f>IF(ISBLANK(Data!D346), "", Data!D346)</f>
        <v>George Mason</v>
      </c>
      <c r="E346" s="50">
        <f>IF(ISBLANK(Data!E346), "", Data!E346)</f>
        <v>96</v>
      </c>
      <c r="F346" s="50" t="str">
        <f>IF(ISBLANK(Data!F346), "", Data!F346)</f>
        <v>N</v>
      </c>
      <c r="G346" s="50" t="str">
        <f>IF(ISBLANK(Data!G346), "", Data!G346)</f>
        <v>La Salle</v>
      </c>
      <c r="H346" s="50" t="str">
        <f>IF(ISBLANK(Data!H346), "", Data!H346)</f>
        <v>George Mason</v>
      </c>
      <c r="I346" s="50" t="str">
        <f>IF(ISBLANK(Data!I346), "", Data!I346)</f>
        <v>La Salle</v>
      </c>
      <c r="J346" s="50" t="str">
        <f>IF(ISBLANK(Data!J346), "", Data!J346)</f>
        <v>George Mason</v>
      </c>
      <c r="K346" s="50" t="str">
        <f>IF(ISBLANK(Data!K346), "", Data!K346)</f>
        <v>La Salle</v>
      </c>
      <c r="L346" s="50" t="str">
        <f>IF(ISBLANK(Data!L346), "", Data!L346)</f>
        <v>George Mason</v>
      </c>
      <c r="M346" s="50" t="str">
        <f>IF(ISBLANK(Data!M346), "", Data!M346)</f>
        <v>La Salle</v>
      </c>
      <c r="N346" s="50" t="str">
        <f>IF(ISBLANK(Data!N346), "", Data!N346)</f>
        <v>Geo Mason</v>
      </c>
      <c r="O346" s="50" t="str">
        <f>IF(ISBLANK(Data!O346), "", Data!O346)</f>
        <v>La Salle</v>
      </c>
      <c r="P346" s="50" t="str">
        <f>IF(ISBLANK(Data!P346), "", Data!P346)</f>
        <v>George Mason</v>
      </c>
      <c r="Q346" s="50" t="str">
        <f>IF(ISBLANK(Data!Q346), "", Data!Q346)</f>
        <v>La Salle</v>
      </c>
      <c r="R346" s="50" t="str">
        <f>IF(ISBLANK(Data!R346), "", Data!R346)</f>
        <v>George Mason</v>
      </c>
      <c r="S346" s="20">
        <f>Data!W346-Data!CD346</f>
        <v>-0.15384615384615408</v>
      </c>
      <c r="T346" s="20">
        <f>Data!X346-Data!CE346</f>
        <v>-10.09</v>
      </c>
      <c r="U346" s="20">
        <f>Data!Y346-Data!CF346</f>
        <v>-2.3000000000000114</v>
      </c>
      <c r="V346" s="20">
        <f>Data!Z346-Data!CG346</f>
        <v>7.7999999999999972</v>
      </c>
      <c r="W346" s="20">
        <f>Data!AA346-Data!CH346</f>
        <v>2.3999999999999915</v>
      </c>
      <c r="X346" s="20">
        <f>Data!AB346-Data!CI346</f>
        <v>3.0000000000000013E-2</v>
      </c>
      <c r="Y346" s="20">
        <f>Data!AC346-Data!CJ346</f>
        <v>-3.08</v>
      </c>
      <c r="Z346" s="20">
        <f>Data!AD346-Data!CK346</f>
        <v>-3.2999999999999972</v>
      </c>
      <c r="AA346" s="20">
        <f>Data!AE346-Data!CL346</f>
        <v>-0.20000000000000284</v>
      </c>
      <c r="AB346" s="20">
        <f>Data!AF346-Data!CM346</f>
        <v>-3.08</v>
      </c>
      <c r="AC346" s="20">
        <f>Data!AG346-Data!CN346</f>
        <v>-2.7999999999999972</v>
      </c>
      <c r="AD346" s="20">
        <f>Data!AH346-Data!CO346</f>
        <v>9.3000000000000114</v>
      </c>
      <c r="AE346" s="20">
        <f>Data!AI346-Data!CP346</f>
        <v>-0.31680000000000003</v>
      </c>
      <c r="AF346" s="20">
        <f>Data!AJ346-Data!CQ346</f>
        <v>-2.1</v>
      </c>
      <c r="AG346" s="20">
        <f>Data!AK346-Data!CR346</f>
        <v>-0.16153846153846152</v>
      </c>
      <c r="AH346" s="20">
        <f>Data!AL346-Data!CS346</f>
        <v>-155</v>
      </c>
      <c r="AI346" s="20">
        <f>Data!AM346-Data!CT346</f>
        <v>-9.35</v>
      </c>
      <c r="AJ346" s="20">
        <f>Data!AN346-Data!CU346</f>
        <v>-2.0199999999999996</v>
      </c>
      <c r="AK346" s="20">
        <f>Data!AO346-Data!CV346</f>
        <v>33</v>
      </c>
      <c r="AL346" s="20">
        <f>Data!AP346-Data!CW346</f>
        <v>79</v>
      </c>
      <c r="AM346" s="20">
        <f>Data!AQ346-Data!CX346</f>
        <v>103</v>
      </c>
      <c r="AN346" s="20">
        <f>Data!AR346-Data!CY346</f>
        <v>-2.899999999999997E-2</v>
      </c>
      <c r="AO346" s="20">
        <f>Data!AS346-Data!CZ346</f>
        <v>22</v>
      </c>
      <c r="AP346" s="20">
        <f>Data!AT346-Data!DA346</f>
        <v>72</v>
      </c>
      <c r="AQ346" s="20">
        <f>Data!AU346-Data!DB346</f>
        <v>-1.4000000000000012E-2</v>
      </c>
      <c r="AR346" s="20">
        <f>Data!AV346-Data!DC346</f>
        <v>-41</v>
      </c>
      <c r="AS346" s="20">
        <f>Data!AW346-Data!DD346</f>
        <v>-53</v>
      </c>
      <c r="AT346" s="20">
        <f>Data!AX346-Data!DE346</f>
        <v>-1.0000000000000009E-2</v>
      </c>
      <c r="AU346" s="20">
        <f>Data!AY346-Data!DF346</f>
        <v>0</v>
      </c>
      <c r="AV346" s="20">
        <f>Data!AZ346-Data!DG346</f>
        <v>0</v>
      </c>
      <c r="AW346" s="20">
        <f>Data!BA346-Data!DH346</f>
        <v>-43</v>
      </c>
      <c r="AX346" s="20">
        <f>Data!BB346-Data!DI346</f>
        <v>-3.3076923076923137</v>
      </c>
      <c r="AY346" s="20">
        <f>Data!BC346-Data!DJ346</f>
        <v>47</v>
      </c>
      <c r="AZ346" s="20">
        <f>Data!BD346-Data!DK346</f>
        <v>27</v>
      </c>
      <c r="BA346" s="20">
        <f>Data!BE346-Data!DL346</f>
        <v>-13</v>
      </c>
      <c r="BB346" s="20">
        <f>Data!BF346-Data!DM346</f>
        <v>-31</v>
      </c>
      <c r="BC346" s="20">
        <f>Data!BG346-Data!DN346</f>
        <v>5</v>
      </c>
      <c r="BD346" s="20">
        <f>Data!BH346-Data!DO346</f>
        <v>2.5</v>
      </c>
      <c r="BE346" s="20">
        <f>Data!BI346-Data!DP346</f>
        <v>6.0770000000000124</v>
      </c>
      <c r="BF346" s="20">
        <f>Data!BJ346-Data!DQ346</f>
        <v>-3.5380000000000003</v>
      </c>
      <c r="BG346" s="20">
        <f>Data!BK346-Data!DR346</f>
        <v>0.61899999999999999</v>
      </c>
      <c r="BH346" s="20">
        <f>Data!BL346-Data!DS346</f>
        <v>-2.3849999999999998</v>
      </c>
      <c r="BI346" s="20">
        <f>Data!BM346-Data!DT346</f>
        <v>0.316</v>
      </c>
      <c r="BJ346" s="20">
        <f>Data!BN346-Data!DU346</f>
        <v>5.5</v>
      </c>
      <c r="BK346" s="20">
        <f>Data!BO346-Data!DV346</f>
        <v>-4.0999999999999979</v>
      </c>
      <c r="BL346" s="20">
        <f>Data!BP346-Data!DW346</f>
        <v>-1.0000000000000004</v>
      </c>
      <c r="BM346" s="20">
        <f>Data!BQ346-Data!DX346</f>
        <v>2.0769230769230766</v>
      </c>
      <c r="BN346" s="20">
        <f>Data!BR346-Data!DY346</f>
        <v>0.39999999999999858</v>
      </c>
      <c r="BO346" s="20">
        <f>Data!BS346-Data!DZ346</f>
        <v>166</v>
      </c>
      <c r="BP346" s="20">
        <f>Data!BT346-Data!EA346</f>
        <v>-0.10399999999999998</v>
      </c>
      <c r="BQ346" s="20">
        <f>Data!BU346-Data!EB346</f>
        <v>12</v>
      </c>
      <c r="BR346" s="20">
        <f>Data!BV346-Data!EC346</f>
        <v>128</v>
      </c>
      <c r="BS346" s="20">
        <f>Data!BW346-Data!ED346</f>
        <v>98</v>
      </c>
      <c r="BT346" s="20">
        <f>Data!BX346-Data!EE346</f>
        <v>77</v>
      </c>
      <c r="BU346" s="20">
        <f>Data!BY346-Data!EF346</f>
        <v>44</v>
      </c>
      <c r="BV346" s="20">
        <f>Data!BZ346-Data!EG346</f>
        <v>113</v>
      </c>
      <c r="BW346" s="20">
        <f>Data!CA346-Data!EH346</f>
        <v>76.199999999999989</v>
      </c>
      <c r="BX346" s="20">
        <f>Data!CB346-Data!EI346</f>
        <v>166</v>
      </c>
      <c r="BY346" s="20">
        <f>Data!CC346-Data!EJ346</f>
        <v>185</v>
      </c>
      <c r="BZ346" s="20">
        <f>Data!EK346</f>
        <v>10562.55</v>
      </c>
      <c r="CA346" s="20">
        <f>Data!EL346</f>
        <v>11631.42</v>
      </c>
      <c r="CB346" s="20">
        <f>Data!EM346</f>
        <v>50.347923076923081</v>
      </c>
      <c r="CC346" s="20">
        <f>Data!EN346</f>
        <v>87.882769230769227</v>
      </c>
      <c r="CD346" s="20">
        <f>Data!EO346</f>
        <v>12.370799999999999</v>
      </c>
      <c r="CE346" s="20">
        <f>Data!EP346</f>
        <v>155.22999999999999</v>
      </c>
      <c r="CF346" s="50">
        <f>IF(ISBLANK(Data!EQ346), "", Data!EQ346)</f>
        <v>62</v>
      </c>
      <c r="CG346" s="50">
        <f>IF(ISBLANK(Data!ER346), "", Data!ER346)</f>
        <v>77</v>
      </c>
      <c r="CH346" s="61" t="str">
        <f>IF(ISBLANK(Data!ES346), "", Data!ES346)</f>
        <v>George Mason</v>
      </c>
      <c r="CI346" s="61">
        <f>IF(ISBLANK(Data!ET346), "", Data!ET346)</f>
        <v>139</v>
      </c>
    </row>
    <row r="347" spans="1:87" x14ac:dyDescent="0.45">
      <c r="A347" s="50">
        <f>IF(ISBLANK(Data!A347), "", Data!A347)</f>
        <v>44929</v>
      </c>
      <c r="B347" s="50" t="str">
        <f>IF(ISBLANK(Data!B347), "", Data!B347)</f>
        <v>Virginia</v>
      </c>
      <c r="C347" s="50">
        <f>IF(ISBLANK(Data!C347), "", Data!C347)</f>
        <v>340</v>
      </c>
      <c r="D347" s="50" t="str">
        <f>IF(ISBLANK(Data!D347), "", Data!D347)</f>
        <v>Louisville</v>
      </c>
      <c r="E347" s="50">
        <f>IF(ISBLANK(Data!E347), "", Data!E347)</f>
        <v>152</v>
      </c>
      <c r="F347" s="50" t="str">
        <f>IF(ISBLANK(Data!F347), "", Data!F347)</f>
        <v>N</v>
      </c>
      <c r="G347" s="50" t="str">
        <f>IF(ISBLANK(Data!G347), "", Data!G347)</f>
        <v>Virginia</v>
      </c>
      <c r="H347" s="50" t="str">
        <f>IF(ISBLANK(Data!H347), "", Data!H347)</f>
        <v>Louisville</v>
      </c>
      <c r="I347" s="50" t="str">
        <f>IF(ISBLANK(Data!I347), "", Data!I347)</f>
        <v>Virginia</v>
      </c>
      <c r="J347" s="50" t="str">
        <f>IF(ISBLANK(Data!J347), "", Data!J347)</f>
        <v>Louisville</v>
      </c>
      <c r="K347" s="50" t="str">
        <f>IF(ISBLANK(Data!K347), "", Data!K347)</f>
        <v>Virginia</v>
      </c>
      <c r="L347" s="50" t="str">
        <f>IF(ISBLANK(Data!L347), "", Data!L347)</f>
        <v>Louisville</v>
      </c>
      <c r="M347" s="50" t="str">
        <f>IF(ISBLANK(Data!M347), "", Data!M347)</f>
        <v>Virginia</v>
      </c>
      <c r="N347" s="50" t="str">
        <f>IF(ISBLANK(Data!N347), "", Data!N347)</f>
        <v>Louisville</v>
      </c>
      <c r="O347" s="50" t="str">
        <f>IF(ISBLANK(Data!O347), "", Data!O347)</f>
        <v>Virginia</v>
      </c>
      <c r="P347" s="50" t="str">
        <f>IF(ISBLANK(Data!P347), "", Data!P347)</f>
        <v>Louisville</v>
      </c>
      <c r="Q347" s="50" t="str">
        <f>IF(ISBLANK(Data!Q347), "", Data!Q347)</f>
        <v>Virginia</v>
      </c>
      <c r="R347" s="50" t="str">
        <f>IF(ISBLANK(Data!R347), "", Data!R347)</f>
        <v>Louisville</v>
      </c>
      <c r="S347" s="20">
        <f>Data!W347-Data!CD347</f>
        <v>0.35256410256410203</v>
      </c>
      <c r="T347" s="20">
        <f>Data!X347-Data!CE347</f>
        <v>14.959999999999999</v>
      </c>
      <c r="U347" s="20">
        <f>Data!Y347-Data!CF347</f>
        <v>2</v>
      </c>
      <c r="V347" s="20">
        <f>Data!Z347-Data!CG347</f>
        <v>-13</v>
      </c>
      <c r="W347" s="20">
        <f>Data!AA347-Data!CH347</f>
        <v>-8.5</v>
      </c>
      <c r="X347" s="20">
        <f>Data!AB347-Data!CI347</f>
        <v>0.16600000000000001</v>
      </c>
      <c r="Y347" s="20">
        <f>Data!AC347-Data!CJ347</f>
        <v>2.85</v>
      </c>
      <c r="Z347" s="20">
        <f>Data!AD347-Data!CK347</f>
        <v>1.3999999999999915</v>
      </c>
      <c r="AA347" s="20">
        <f>Data!AE347-Data!CL347</f>
        <v>-1.5</v>
      </c>
      <c r="AB347" s="20">
        <f>Data!AF347-Data!CM347</f>
        <v>3.5200000000000005</v>
      </c>
      <c r="AC347" s="20">
        <f>Data!AG347-Data!CN347</f>
        <v>0.79999999999999716</v>
      </c>
      <c r="AD347" s="20">
        <f>Data!AH347-Data!CO347</f>
        <v>-13.700000000000003</v>
      </c>
      <c r="AE347" s="20">
        <f>Data!AI347-Data!CP347</f>
        <v>0.37689999999999996</v>
      </c>
      <c r="AF347" s="20">
        <f>Data!AJ347-Data!CQ347</f>
        <v>4.8</v>
      </c>
      <c r="AG347" s="20">
        <f>Data!AK347-Data!CR347</f>
        <v>0.39807692307692305</v>
      </c>
      <c r="AH347" s="20">
        <f>Data!AL347-Data!CS347</f>
        <v>222</v>
      </c>
      <c r="AI347" s="20">
        <f>Data!AM347-Data!CT347</f>
        <v>13.03</v>
      </c>
      <c r="AJ347" s="20">
        <f>Data!AN347-Data!CU347</f>
        <v>2.58</v>
      </c>
      <c r="AK347" s="20">
        <f>Data!AO347-Data!CV347</f>
        <v>-40</v>
      </c>
      <c r="AL347" s="20">
        <f>Data!AP347-Data!CW347</f>
        <v>-175</v>
      </c>
      <c r="AM347" s="20">
        <f>Data!AQ347-Data!CX347</f>
        <v>-14</v>
      </c>
      <c r="AN347" s="20">
        <f>Data!AR347-Data!CY347</f>
        <v>3.1000000000000028E-2</v>
      </c>
      <c r="AO347" s="20">
        <f>Data!AS347-Data!CZ347</f>
        <v>21</v>
      </c>
      <c r="AP347" s="20">
        <f>Data!AT347-Data!DA347</f>
        <v>17</v>
      </c>
      <c r="AQ347" s="20">
        <f>Data!AU347-Data!DB347</f>
        <v>6.8000000000000005E-2</v>
      </c>
      <c r="AR347" s="20">
        <f>Data!AV347-Data!DC347</f>
        <v>-93</v>
      </c>
      <c r="AS347" s="20">
        <f>Data!AW347-Data!DD347</f>
        <v>-101</v>
      </c>
      <c r="AT347" s="20">
        <f>Data!AX347-Data!DE347</f>
        <v>-8.8999999999999968E-2</v>
      </c>
      <c r="AU347" s="20">
        <f>Data!AY347-Data!DF347</f>
        <v>-41</v>
      </c>
      <c r="AV347" s="20">
        <f>Data!AZ347-Data!DG347</f>
        <v>-4.147435897435896</v>
      </c>
      <c r="AW347" s="20">
        <f>Data!BA347-Data!DH347</f>
        <v>-36</v>
      </c>
      <c r="AX347" s="20">
        <f>Data!BB347-Data!DI347</f>
        <v>-5.7179487179487225</v>
      </c>
      <c r="AY347" s="20">
        <f>Data!BC347-Data!DJ347</f>
        <v>71</v>
      </c>
      <c r="AZ347" s="20">
        <f>Data!BD347-Data!DK347</f>
        <v>48</v>
      </c>
      <c r="BA347" s="20">
        <f>Data!BE347-Data!DL347</f>
        <v>32</v>
      </c>
      <c r="BB347" s="20">
        <f>Data!BF347-Data!DM347</f>
        <v>-38</v>
      </c>
      <c r="BC347" s="20">
        <f>Data!BG347-Data!DN347</f>
        <v>-40</v>
      </c>
      <c r="BD347" s="20">
        <f>Data!BH347-Data!DO347</f>
        <v>-8.7999999999999972</v>
      </c>
      <c r="BE347" s="20">
        <f>Data!BI347-Data!DP347</f>
        <v>-19.262999999999998</v>
      </c>
      <c r="BF347" s="20">
        <f>Data!BJ347-Data!DQ347</f>
        <v>10.448</v>
      </c>
      <c r="BG347" s="20">
        <f>Data!BK347-Data!DR347</f>
        <v>0.91299999999999992</v>
      </c>
      <c r="BH347" s="20">
        <f>Data!BL347-Data!DS347</f>
        <v>-3.8979999999999997</v>
      </c>
      <c r="BI347" s="20">
        <f>Data!BM347-Data!DT347</f>
        <v>0.57200000000000006</v>
      </c>
      <c r="BJ347" s="20">
        <f>Data!BN347-Data!DU347</f>
        <v>-9.9999999999997868E-2</v>
      </c>
      <c r="BK347" s="20">
        <f>Data!BO347-Data!DV347</f>
        <v>-9.6999999999999993</v>
      </c>
      <c r="BL347" s="20">
        <f>Data!BP347-Data!DW347</f>
        <v>2.2000000000000002</v>
      </c>
      <c r="BM347" s="20">
        <f>Data!BQ347-Data!DX347</f>
        <v>3.25</v>
      </c>
      <c r="BN347" s="20">
        <f>Data!BR347-Data!DY347</f>
        <v>-4.4000000000000004</v>
      </c>
      <c r="BO347" s="20">
        <f>Data!BS347-Data!DZ347</f>
        <v>-269</v>
      </c>
      <c r="BP347" s="20">
        <f>Data!BT347-Data!EA347</f>
        <v>0.17099999999999999</v>
      </c>
      <c r="BQ347" s="20">
        <f>Data!BU347-Data!EB347</f>
        <v>1</v>
      </c>
      <c r="BR347" s="20">
        <f>Data!BV347-Data!EC347</f>
        <v>-205</v>
      </c>
      <c r="BS347" s="20">
        <f>Data!BW347-Data!ED347</f>
        <v>-208</v>
      </c>
      <c r="BT347" s="20">
        <f>Data!BX347-Data!EE347</f>
        <v>-213</v>
      </c>
      <c r="BU347" s="20">
        <f>Data!BY347-Data!EF347</f>
        <v>-208</v>
      </c>
      <c r="BV347" s="20">
        <f>Data!BZ347-Data!EG347</f>
        <v>-131</v>
      </c>
      <c r="BW347" s="20">
        <f>Data!CA347-Data!EH347</f>
        <v>-168.7</v>
      </c>
      <c r="BX347" s="20">
        <f>Data!CB347-Data!EI347</f>
        <v>-268</v>
      </c>
      <c r="BY347" s="20">
        <f>Data!CC347-Data!EJ347</f>
        <v>-257</v>
      </c>
      <c r="BZ347" s="20">
        <f>Data!EK347</f>
        <v>11046</v>
      </c>
      <c r="CA347" s="20">
        <f>Data!EL347</f>
        <v>9494.4</v>
      </c>
      <c r="CB347" s="20">
        <f>Data!EM347</f>
        <v>50.421750000000003</v>
      </c>
      <c r="CC347" s="20">
        <f>Data!EN347</f>
        <v>114.003</v>
      </c>
      <c r="CD347" s="20">
        <f>Data!EO347</f>
        <v>9.8490000000000002</v>
      </c>
      <c r="CE347" s="20">
        <f>Data!EP347</f>
        <v>138.244</v>
      </c>
      <c r="CF347" s="50">
        <f>IF(ISBLANK(Data!EQ347), "", Data!EQ347)</f>
        <v>77</v>
      </c>
      <c r="CG347" s="50">
        <f>IF(ISBLANK(Data!ER347), "", Data!ER347)</f>
        <v>53</v>
      </c>
      <c r="CH347" s="61" t="str">
        <f>IF(ISBLANK(Data!ES347), "", Data!ES347)</f>
        <v>Virginia</v>
      </c>
      <c r="CI347" s="61">
        <f>IF(ISBLANK(Data!ET347), "", Data!ET347)</f>
        <v>130</v>
      </c>
    </row>
    <row r="348" spans="1:87" x14ac:dyDescent="0.45">
      <c r="A348" s="50">
        <f>IF(ISBLANK(Data!A348), "", Data!A348)</f>
        <v>44929</v>
      </c>
      <c r="B348" s="50" t="str">
        <f>IF(ISBLANK(Data!B348), "", Data!B348)</f>
        <v>Florida St.</v>
      </c>
      <c r="C348" s="50">
        <f>IF(ISBLANK(Data!C348), "", Data!C348)</f>
        <v>91</v>
      </c>
      <c r="D348" s="50" t="str">
        <f>IF(ISBLANK(Data!D348), "", Data!D348)</f>
        <v>Georgia Tech</v>
      </c>
      <c r="E348" s="50">
        <f>IF(ISBLANK(Data!E348), "", Data!E348)</f>
        <v>102</v>
      </c>
      <c r="F348" s="50" t="str">
        <f>IF(ISBLANK(Data!F348), "", Data!F348)</f>
        <v>N</v>
      </c>
      <c r="G348" s="50" t="str">
        <f>IF(ISBLANK(Data!G348), "", Data!G348)</f>
        <v>Florida St.</v>
      </c>
      <c r="H348" s="50" t="str">
        <f>IF(ISBLANK(Data!H348), "", Data!H348)</f>
        <v>Georgia Tech</v>
      </c>
      <c r="I348" s="50" t="str">
        <f>IF(ISBLANK(Data!I348), "", Data!I348)</f>
        <v>Florida St.</v>
      </c>
      <c r="J348" s="50" t="str">
        <f>IF(ISBLANK(Data!J348), "", Data!J348)</f>
        <v>Georgia Tech</v>
      </c>
      <c r="K348" s="50" t="str">
        <f>IF(ISBLANK(Data!K348), "", Data!K348)</f>
        <v>Florida State</v>
      </c>
      <c r="L348" s="50" t="str">
        <f>IF(ISBLANK(Data!L348), "", Data!L348)</f>
        <v>Georgia Tech</v>
      </c>
      <c r="M348" s="50" t="str">
        <f>IF(ISBLANK(Data!M348), "", Data!M348)</f>
        <v>Florida St</v>
      </c>
      <c r="N348" s="50" t="str">
        <f>IF(ISBLANK(Data!N348), "", Data!N348)</f>
        <v>GA Tech</v>
      </c>
      <c r="O348" s="50" t="str">
        <f>IF(ISBLANK(Data!O348), "", Data!O348)</f>
        <v>Florida St.</v>
      </c>
      <c r="P348" s="50" t="str">
        <f>IF(ISBLANK(Data!P348), "", Data!P348)</f>
        <v>Ga. Tech</v>
      </c>
      <c r="Q348" s="50" t="str">
        <f>IF(ISBLANK(Data!Q348), "", Data!Q348)</f>
        <v>Florida State</v>
      </c>
      <c r="R348" s="50" t="str">
        <f>IF(ISBLANK(Data!R348), "", Data!R348)</f>
        <v>Georgia Tech</v>
      </c>
      <c r="S348" s="20">
        <f>Data!W348-Data!CD348</f>
        <v>-0.16666666666666696</v>
      </c>
      <c r="T348" s="20">
        <f>Data!X348-Data!CE348</f>
        <v>0.66000000000000014</v>
      </c>
      <c r="U348" s="20">
        <f>Data!Y348-Data!CF348</f>
        <v>-0.29999999999999716</v>
      </c>
      <c r="V348" s="20">
        <f>Data!Z348-Data!CG348</f>
        <v>-1</v>
      </c>
      <c r="W348" s="20">
        <f>Data!AA348-Data!CH348</f>
        <v>2.9000000000000057</v>
      </c>
      <c r="X348" s="20">
        <f>Data!AB348-Data!CI348</f>
        <v>-0.20399999999999999</v>
      </c>
      <c r="Y348" s="20">
        <f>Data!AC348-Data!CJ348</f>
        <v>-1.65</v>
      </c>
      <c r="Z348" s="20">
        <f>Data!AD348-Data!CK348</f>
        <v>-0.19999999999998863</v>
      </c>
      <c r="AA348" s="20">
        <f>Data!AE348-Data!CL348</f>
        <v>1.3999999999999915</v>
      </c>
      <c r="AB348" s="20">
        <f>Data!AF348-Data!CM348</f>
        <v>-2.23</v>
      </c>
      <c r="AC348" s="20">
        <f>Data!AG348-Data!CN348</f>
        <v>-0.79999999999999716</v>
      </c>
      <c r="AD348" s="20">
        <f>Data!AH348-Data!CO348</f>
        <v>0.59999999999999432</v>
      </c>
      <c r="AE348" s="20">
        <f>Data!AI348-Data!CP348</f>
        <v>-3.6299999999999999E-2</v>
      </c>
      <c r="AF348" s="20">
        <f>Data!AJ348-Data!CQ348</f>
        <v>-2.1999999999999997</v>
      </c>
      <c r="AG348" s="20">
        <f>Data!AK348-Data!CR348</f>
        <v>-0.18333333333333332</v>
      </c>
      <c r="AH348" s="20">
        <f>Data!AL348-Data!CS348</f>
        <v>-88</v>
      </c>
      <c r="AI348" s="20">
        <f>Data!AM348-Data!CT348</f>
        <v>1.9799999999999995</v>
      </c>
      <c r="AJ348" s="20">
        <f>Data!AN348-Data!CU348</f>
        <v>0.13999999999999968</v>
      </c>
      <c r="AK348" s="20">
        <f>Data!AO348-Data!CV348</f>
        <v>54</v>
      </c>
      <c r="AL348" s="20">
        <f>Data!AP348-Data!CW348</f>
        <v>32</v>
      </c>
      <c r="AM348" s="20">
        <f>Data!AQ348-Data!CX348</f>
        <v>1</v>
      </c>
      <c r="AN348" s="20">
        <f>Data!AR348-Data!CY348</f>
        <v>1.4000000000000012E-2</v>
      </c>
      <c r="AO348" s="20">
        <f>Data!AS348-Data!CZ348</f>
        <v>7</v>
      </c>
      <c r="AP348" s="20">
        <f>Data!AT348-Data!DA348</f>
        <v>-19</v>
      </c>
      <c r="AQ348" s="20">
        <f>Data!AU348-Data!DB348</f>
        <v>4.7000000000000042E-2</v>
      </c>
      <c r="AR348" s="20">
        <f>Data!AV348-Data!DC348</f>
        <v>25</v>
      </c>
      <c r="AS348" s="20">
        <f>Data!AW348-Data!DD348</f>
        <v>36</v>
      </c>
      <c r="AT348" s="20">
        <f>Data!AX348-Data!DE348</f>
        <v>2.0000000000000018E-3</v>
      </c>
      <c r="AU348" s="20">
        <f>Data!AY348-Data!DF348</f>
        <v>-33</v>
      </c>
      <c r="AV348" s="20">
        <f>Data!AZ348-Data!DG348</f>
        <v>-2.75</v>
      </c>
      <c r="AW348" s="20">
        <f>Data!BA348-Data!DH348</f>
        <v>-66</v>
      </c>
      <c r="AX348" s="20">
        <f>Data!BB348-Data!DI348</f>
        <v>-5.5</v>
      </c>
      <c r="AY348" s="20">
        <f>Data!BC348-Data!DJ348</f>
        <v>2</v>
      </c>
      <c r="AZ348" s="20">
        <f>Data!BD348-Data!DK348</f>
        <v>55</v>
      </c>
      <c r="BA348" s="20">
        <f>Data!BE348-Data!DL348</f>
        <v>-4</v>
      </c>
      <c r="BB348" s="20">
        <f>Data!BF348-Data!DM348</f>
        <v>-8</v>
      </c>
      <c r="BC348" s="20">
        <f>Data!BG348-Data!DN348</f>
        <v>40</v>
      </c>
      <c r="BD348" s="20">
        <f>Data!BH348-Data!DO348</f>
        <v>4.5</v>
      </c>
      <c r="BE348" s="20">
        <f>Data!BI348-Data!DP348</f>
        <v>2.6670000000000016</v>
      </c>
      <c r="BF348" s="20">
        <f>Data!BJ348-Data!DQ348</f>
        <v>1.8339999999999999</v>
      </c>
      <c r="BG348" s="20">
        <f>Data!BK348-Data!DR348</f>
        <v>6.6000000000000059E-2</v>
      </c>
      <c r="BH348" s="20">
        <f>Data!BL348-Data!DS348</f>
        <v>-0.66699999999999982</v>
      </c>
      <c r="BI348" s="20">
        <f>Data!BM348-Data!DT348</f>
        <v>0.38600000000000001</v>
      </c>
      <c r="BJ348" s="20">
        <f>Data!BN348-Data!DU348</f>
        <v>-1.5999999999999979</v>
      </c>
      <c r="BK348" s="20">
        <f>Data!BO348-Data!DV348</f>
        <v>3</v>
      </c>
      <c r="BL348" s="20">
        <f>Data!BP348-Data!DW348</f>
        <v>-0.29999999999999982</v>
      </c>
      <c r="BM348" s="20">
        <f>Data!BQ348-Data!DX348</f>
        <v>4.583333333333333</v>
      </c>
      <c r="BN348" s="20">
        <f>Data!BR348-Data!DY348</f>
        <v>3.3999999999999986</v>
      </c>
      <c r="BO348" s="20">
        <f>Data!BS348-Data!DZ348</f>
        <v>80</v>
      </c>
      <c r="BP348" s="20">
        <f>Data!BT348-Data!EA348</f>
        <v>-5.9999999999999942E-2</v>
      </c>
      <c r="BQ348" s="20">
        <f>Data!BU348-Data!EB348</f>
        <v>4</v>
      </c>
      <c r="BR348" s="20">
        <f>Data!BV348-Data!EC348</f>
        <v>31</v>
      </c>
      <c r="BS348" s="20">
        <f>Data!BW348-Data!ED348</f>
        <v>99</v>
      </c>
      <c r="BT348" s="20">
        <f>Data!BX348-Data!EE348</f>
        <v>86</v>
      </c>
      <c r="BU348" s="20">
        <f>Data!BY348-Data!EF348</f>
        <v>-10</v>
      </c>
      <c r="BV348" s="20">
        <f>Data!BZ348-Data!EG348</f>
        <v>-10</v>
      </c>
      <c r="BW348" s="20">
        <f>Data!CA348-Data!EH348</f>
        <v>36.299999999999997</v>
      </c>
      <c r="BX348" s="20">
        <f>Data!CB348-Data!EI348</f>
        <v>81</v>
      </c>
      <c r="BY348" s="20">
        <f>Data!CC348-Data!EJ348</f>
        <v>75</v>
      </c>
      <c r="BZ348" s="20">
        <f>Data!EK348</f>
        <v>10572.12</v>
      </c>
      <c r="CA348" s="20">
        <f>Data!EL348</f>
        <v>10496.64</v>
      </c>
      <c r="CB348" s="20">
        <f>Data!EM348</f>
        <v>60.416666666666664</v>
      </c>
      <c r="CC348" s="20">
        <f>Data!EN348</f>
        <v>123.98924999999998</v>
      </c>
      <c r="CD348" s="20">
        <f>Data!EO348</f>
        <v>13.635</v>
      </c>
      <c r="CE348" s="20">
        <f>Data!EP348</f>
        <v>136.75400000000002</v>
      </c>
      <c r="CF348" s="50">
        <f>IF(ISBLANK(Data!EQ348), "", Data!EQ348)</f>
        <v>82</v>
      </c>
      <c r="CG348" s="50">
        <f>IF(ISBLANK(Data!ER348), "", Data!ER348)</f>
        <v>71</v>
      </c>
      <c r="CH348" s="61" t="str">
        <f>IF(ISBLANK(Data!ES348), "", Data!ES348)</f>
        <v>Florida St.</v>
      </c>
      <c r="CI348" s="61">
        <f>IF(ISBLANK(Data!ET348), "", Data!ET348)</f>
        <v>153</v>
      </c>
    </row>
    <row r="349" spans="1:87" x14ac:dyDescent="0.45">
      <c r="A349" s="50">
        <f>IF(ISBLANK(Data!A349), "", Data!A349)</f>
        <v>44929</v>
      </c>
      <c r="B349" s="50" t="str">
        <f>IF(ISBLANK(Data!B349), "", Data!B349)</f>
        <v>Lafayette</v>
      </c>
      <c r="C349" s="50">
        <f>IF(ISBLANK(Data!C349), "", Data!C349)</f>
        <v>138</v>
      </c>
      <c r="D349" s="50" t="str">
        <f>IF(ISBLANK(Data!D349), "", Data!D349)</f>
        <v>Army</v>
      </c>
      <c r="E349" s="50">
        <f>IF(ISBLANK(Data!E349), "", Data!E349)</f>
        <v>16</v>
      </c>
      <c r="F349" s="50" t="str">
        <f>IF(ISBLANK(Data!F349), "", Data!F349)</f>
        <v>N</v>
      </c>
      <c r="G349" s="50" t="str">
        <f>IF(ISBLANK(Data!G349), "", Data!G349)</f>
        <v>Lafayette</v>
      </c>
      <c r="H349" s="50" t="str">
        <f>IF(ISBLANK(Data!H349), "", Data!H349)</f>
        <v>Army</v>
      </c>
      <c r="I349" s="50" t="str">
        <f>IF(ISBLANK(Data!I349), "", Data!I349)</f>
        <v>Lafayette</v>
      </c>
      <c r="J349" s="50" t="str">
        <f>IF(ISBLANK(Data!J349), "", Data!J349)</f>
        <v>Army</v>
      </c>
      <c r="K349" s="50" t="str">
        <f>IF(ISBLANK(Data!K349), "", Data!K349)</f>
        <v>Lafayette</v>
      </c>
      <c r="L349" s="50" t="str">
        <f>IF(ISBLANK(Data!L349), "", Data!L349)</f>
        <v>Army</v>
      </c>
      <c r="M349" s="50" t="str">
        <f>IF(ISBLANK(Data!M349), "", Data!M349)</f>
        <v>Lafayette</v>
      </c>
      <c r="N349" s="50" t="str">
        <f>IF(ISBLANK(Data!N349), "", Data!N349)</f>
        <v>Army</v>
      </c>
      <c r="O349" s="50" t="str">
        <f>IF(ISBLANK(Data!O349), "", Data!O349)</f>
        <v>Lafayette</v>
      </c>
      <c r="P349" s="50" t="str">
        <f>IF(ISBLANK(Data!P349), "", Data!P349)</f>
        <v>Army</v>
      </c>
      <c r="Q349" s="50" t="str">
        <f>IF(ISBLANK(Data!Q349), "", Data!Q349)</f>
        <v>Lafayette</v>
      </c>
      <c r="R349" s="50" t="str">
        <f>IF(ISBLANK(Data!R349), "", Data!R349)</f>
        <v>Army</v>
      </c>
      <c r="S349" s="20">
        <f>Data!W349-Data!CD349</f>
        <v>-0.23076923076923109</v>
      </c>
      <c r="T349" s="20">
        <f>Data!X349-Data!CE349</f>
        <v>-3.4499999999999993</v>
      </c>
      <c r="U349" s="20">
        <f>Data!Y349-Data!CF349</f>
        <v>-1.7999999999999972</v>
      </c>
      <c r="V349" s="20">
        <f>Data!Z349-Data!CG349</f>
        <v>1.5</v>
      </c>
      <c r="W349" s="20">
        <f>Data!AA349-Data!CH349</f>
        <v>4.0999999999999943</v>
      </c>
      <c r="X349" s="20">
        <f>Data!AB349-Data!CI349</f>
        <v>0.109</v>
      </c>
      <c r="Y349" s="20">
        <f>Data!AC349-Data!CJ349</f>
        <v>8.9499999999999993</v>
      </c>
      <c r="Z349" s="20">
        <f>Data!AD349-Data!CK349</f>
        <v>5.3999999999999915</v>
      </c>
      <c r="AA349" s="20">
        <f>Data!AE349-Data!CL349</f>
        <v>-3.5</v>
      </c>
      <c r="AB349" s="20">
        <f>Data!AF349-Data!CM349</f>
        <v>8.9499999999999993</v>
      </c>
      <c r="AC349" s="20">
        <f>Data!AG349-Data!CN349</f>
        <v>-1</v>
      </c>
      <c r="AD349" s="20">
        <f>Data!AH349-Data!CO349</f>
        <v>-0.40000000000000568</v>
      </c>
      <c r="AE349" s="20">
        <f>Data!AI349-Data!CP349</f>
        <v>-1.0699999999999987E-2</v>
      </c>
      <c r="AF349" s="20">
        <f>Data!AJ349-Data!CQ349</f>
        <v>-1.7000000000000002</v>
      </c>
      <c r="AG349" s="20">
        <f>Data!AK349-Data!CR349</f>
        <v>-0.13076923076923075</v>
      </c>
      <c r="AH349" s="20">
        <f>Data!AL349-Data!CS349</f>
        <v>-34</v>
      </c>
      <c r="AI349" s="20">
        <f>Data!AM349-Data!CT349</f>
        <v>-0.96999999999999886</v>
      </c>
      <c r="AJ349" s="20">
        <f>Data!AN349-Data!CU349</f>
        <v>7.8599999999999994</v>
      </c>
      <c r="AK349" s="20">
        <f>Data!AO349-Data!CV349</f>
        <v>-34</v>
      </c>
      <c r="AL349" s="20">
        <f>Data!AP349-Data!CW349</f>
        <v>105</v>
      </c>
      <c r="AM349" s="20">
        <f>Data!AQ349-Data!CX349</f>
        <v>12</v>
      </c>
      <c r="AN349" s="20">
        <f>Data!AR349-Data!CY349</f>
        <v>-2.300000000000002E-2</v>
      </c>
      <c r="AO349" s="20">
        <f>Data!AS349-Data!CZ349</f>
        <v>-21</v>
      </c>
      <c r="AP349" s="20">
        <f>Data!AT349-Data!DA349</f>
        <v>-23</v>
      </c>
      <c r="AQ349" s="20">
        <f>Data!AU349-Data!DB349</f>
        <v>-4.1999999999999982E-2</v>
      </c>
      <c r="AR349" s="20">
        <f>Data!AV349-Data!DC349</f>
        <v>11</v>
      </c>
      <c r="AS349" s="20">
        <f>Data!AW349-Data!DD349</f>
        <v>-22</v>
      </c>
      <c r="AT349" s="20">
        <f>Data!AX349-Data!DE349</f>
        <v>0.13900000000000001</v>
      </c>
      <c r="AU349" s="20">
        <f>Data!AY349-Data!DF349</f>
        <v>-25</v>
      </c>
      <c r="AV349" s="20">
        <f>Data!AZ349-Data!DG349</f>
        <v>-1.9230769230769234</v>
      </c>
      <c r="AW349" s="20">
        <f>Data!BA349-Data!DH349</f>
        <v>-43</v>
      </c>
      <c r="AX349" s="20">
        <f>Data!BB349-Data!DI349</f>
        <v>-3.3076923076923066</v>
      </c>
      <c r="AY349" s="20">
        <f>Data!BC349-Data!DJ349</f>
        <v>-4</v>
      </c>
      <c r="AZ349" s="20">
        <f>Data!BD349-Data!DK349</f>
        <v>4</v>
      </c>
      <c r="BA349" s="20">
        <f>Data!BE349-Data!DL349</f>
        <v>12</v>
      </c>
      <c r="BB349" s="20">
        <f>Data!BF349-Data!DM349</f>
        <v>1</v>
      </c>
      <c r="BC349" s="20">
        <f>Data!BG349-Data!DN349</f>
        <v>7</v>
      </c>
      <c r="BD349" s="20">
        <f>Data!BH349-Data!DO349</f>
        <v>-2.6000000000000014</v>
      </c>
      <c r="BE349" s="20">
        <f>Data!BI349-Data!DP349</f>
        <v>8.0770000000000053</v>
      </c>
      <c r="BF349" s="20">
        <f>Data!BJ349-Data!DQ349</f>
        <v>-10.692</v>
      </c>
      <c r="BG349" s="20">
        <f>Data!BK349-Data!DR349</f>
        <v>-2.8000000000000025E-2</v>
      </c>
      <c r="BH349" s="20">
        <f>Data!BL349-Data!DS349</f>
        <v>7.6000000000000512E-2</v>
      </c>
      <c r="BI349" s="20">
        <f>Data!BM349-Data!DT349</f>
        <v>2.0000000000000018E-2</v>
      </c>
      <c r="BJ349" s="20">
        <f>Data!BN349-Data!DU349</f>
        <v>-1.8000000000000007</v>
      </c>
      <c r="BK349" s="20">
        <f>Data!BO349-Data!DV349</f>
        <v>-1.6999999999999993</v>
      </c>
      <c r="BL349" s="20">
        <f>Data!BP349-Data!DW349</f>
        <v>0.89999999999999991</v>
      </c>
      <c r="BM349" s="20">
        <f>Data!BQ349-Data!DX349</f>
        <v>0.30769230769230749</v>
      </c>
      <c r="BN349" s="20">
        <f>Data!BR349-Data!DY349</f>
        <v>0.60000000000000142</v>
      </c>
      <c r="BO349" s="20">
        <f>Data!BS349-Data!DZ349</f>
        <v>-5</v>
      </c>
      <c r="BP349" s="20">
        <f>Data!BT349-Data!EA349</f>
        <v>3.0000000000000027E-3</v>
      </c>
      <c r="BQ349" s="20">
        <f>Data!BU349-Data!EB349</f>
        <v>-3</v>
      </c>
      <c r="BR349" s="20">
        <f>Data!BV349-Data!EC349</f>
        <v>23</v>
      </c>
      <c r="BS349" s="20">
        <f>Data!BW349-Data!ED349</f>
        <v>32</v>
      </c>
      <c r="BT349" s="20">
        <f>Data!BX349-Data!EE349</f>
        <v>14</v>
      </c>
      <c r="BU349" s="20">
        <f>Data!BY349-Data!EF349</f>
        <v>23</v>
      </c>
      <c r="BV349" s="20">
        <f>Data!BZ349-Data!EG349</f>
        <v>16</v>
      </c>
      <c r="BW349" s="20">
        <f>Data!CA349-Data!EH349</f>
        <v>13.800000000000011</v>
      </c>
      <c r="BX349" s="20">
        <f>Data!CB349-Data!EI349</f>
        <v>-5</v>
      </c>
      <c r="BY349" s="20">
        <f>Data!CC349-Data!EJ349</f>
        <v>13</v>
      </c>
      <c r="BZ349" s="20">
        <f>Data!EK349</f>
        <v>9292.5</v>
      </c>
      <c r="CA349" s="20">
        <f>Data!EL349</f>
        <v>9616.9499999999989</v>
      </c>
      <c r="CB349" s="20">
        <f>Data!EM349</f>
        <v>93.72461538461539</v>
      </c>
      <c r="CC349" s="20">
        <f>Data!EN349</f>
        <v>97.34061538461539</v>
      </c>
      <c r="CD349" s="20">
        <f>Data!EO349</f>
        <v>8.3740000000000006</v>
      </c>
      <c r="CE349" s="20">
        <f>Data!EP349</f>
        <v>132.46200000000002</v>
      </c>
      <c r="CF349" s="50">
        <f>IF(ISBLANK(Data!EQ349), "", Data!EQ349)</f>
        <v>52</v>
      </c>
      <c r="CG349" s="50">
        <f>IF(ISBLANK(Data!ER349), "", Data!ER349)</f>
        <v>47</v>
      </c>
      <c r="CH349" s="61" t="str">
        <f>IF(ISBLANK(Data!ES349), "", Data!ES349)</f>
        <v>Lafayette</v>
      </c>
      <c r="CI349" s="61">
        <f>IF(ISBLANK(Data!ET349), "", Data!ET349)</f>
        <v>99</v>
      </c>
    </row>
    <row r="350" spans="1:87" x14ac:dyDescent="0.45">
      <c r="A350" s="50">
        <f>IF(ISBLANK(Data!A350), "", Data!A350)</f>
        <v>44929</v>
      </c>
      <c r="B350" s="50" t="str">
        <f>IF(ISBLANK(Data!B350), "", Data!B350)</f>
        <v>Ohio St.</v>
      </c>
      <c r="C350" s="50">
        <f>IF(ISBLANK(Data!C350), "", Data!C350)</f>
        <v>220</v>
      </c>
      <c r="D350" s="50" t="str">
        <f>IF(ISBLANK(Data!D350), "", Data!D350)</f>
        <v>Rutgers</v>
      </c>
      <c r="E350" s="50">
        <f>IF(ISBLANK(Data!E350), "", Data!E350)</f>
        <v>248</v>
      </c>
      <c r="F350" s="50" t="str">
        <f>IF(ISBLANK(Data!F350), "", Data!F350)</f>
        <v>N</v>
      </c>
      <c r="G350" s="50" t="str">
        <f>IF(ISBLANK(Data!G350), "", Data!G350)</f>
        <v>Ohio St.</v>
      </c>
      <c r="H350" s="50" t="str">
        <f>IF(ISBLANK(Data!H350), "", Data!H350)</f>
        <v>Rutgers</v>
      </c>
      <c r="I350" s="50" t="str">
        <f>IF(ISBLANK(Data!I350), "", Data!I350)</f>
        <v>Ohio St.</v>
      </c>
      <c r="J350" s="50" t="str">
        <f>IF(ISBLANK(Data!J350), "", Data!J350)</f>
        <v>Rutgers</v>
      </c>
      <c r="K350" s="50" t="str">
        <f>IF(ISBLANK(Data!K350), "", Data!K350)</f>
        <v>Ohio State</v>
      </c>
      <c r="L350" s="50" t="str">
        <f>IF(ISBLANK(Data!L350), "", Data!L350)</f>
        <v>Rutgers</v>
      </c>
      <c r="M350" s="50" t="str">
        <f>IF(ISBLANK(Data!M350), "", Data!M350)</f>
        <v>Ohio St</v>
      </c>
      <c r="N350" s="50" t="str">
        <f>IF(ISBLANK(Data!N350), "", Data!N350)</f>
        <v>Rutgers</v>
      </c>
      <c r="O350" s="50" t="str">
        <f>IF(ISBLANK(Data!O350), "", Data!O350)</f>
        <v>Ohio St.</v>
      </c>
      <c r="P350" s="50" t="str">
        <f>IF(ISBLANK(Data!P350), "", Data!P350)</f>
        <v>Rutgers</v>
      </c>
      <c r="Q350" s="50" t="str">
        <f>IF(ISBLANK(Data!Q350), "", Data!Q350)</f>
        <v>Ohio State</v>
      </c>
      <c r="R350" s="50" t="str">
        <f>IF(ISBLANK(Data!R350), "", Data!R350)</f>
        <v>Rutgers</v>
      </c>
      <c r="S350" s="20">
        <f>Data!W350-Data!CD350</f>
        <v>0.17948717948717907</v>
      </c>
      <c r="T350" s="20">
        <f>Data!X350-Data!CE350</f>
        <v>10.4</v>
      </c>
      <c r="U350" s="20">
        <f>Data!Y350-Data!CF350</f>
        <v>14.299999999999997</v>
      </c>
      <c r="V350" s="20">
        <f>Data!Z350-Data!CG350</f>
        <v>4</v>
      </c>
      <c r="W350" s="20">
        <f>Data!AA350-Data!CH350</f>
        <v>-0.60000000000000853</v>
      </c>
      <c r="X350" s="20">
        <f>Data!AB350-Data!CI350</f>
        <v>-3.1E-2</v>
      </c>
      <c r="Y350" s="20">
        <f>Data!AC350-Data!CJ350</f>
        <v>0.30000000000000004</v>
      </c>
      <c r="Z350" s="20">
        <f>Data!AD350-Data!CK350</f>
        <v>0.89999999999999147</v>
      </c>
      <c r="AA350" s="20">
        <f>Data!AE350-Data!CL350</f>
        <v>0.5</v>
      </c>
      <c r="AB350" s="20">
        <f>Data!AF350-Data!CM350</f>
        <v>0.54</v>
      </c>
      <c r="AC350" s="20">
        <f>Data!AG350-Data!CN350</f>
        <v>16.599999999999994</v>
      </c>
      <c r="AD350" s="20">
        <f>Data!AH350-Data!CO350</f>
        <v>4.1999999999999886</v>
      </c>
      <c r="AE350" s="20">
        <f>Data!AI350-Data!CP350</f>
        <v>0.1835</v>
      </c>
      <c r="AF350" s="20">
        <f>Data!AJ350-Data!CQ350</f>
        <v>2.2000000000000002</v>
      </c>
      <c r="AG350" s="20">
        <f>Data!AK350-Data!CR350</f>
        <v>0.17564102564102563</v>
      </c>
      <c r="AH350" s="20">
        <f>Data!AL350-Data!CS350</f>
        <v>109</v>
      </c>
      <c r="AI350" s="20">
        <f>Data!AM350-Data!CT350</f>
        <v>10.56</v>
      </c>
      <c r="AJ350" s="20">
        <f>Data!AN350-Data!CU350</f>
        <v>2.2599999999999998</v>
      </c>
      <c r="AK350" s="20">
        <f>Data!AO350-Data!CV350</f>
        <v>221</v>
      </c>
      <c r="AL350" s="20">
        <f>Data!AP350-Data!CW350</f>
        <v>107</v>
      </c>
      <c r="AM350" s="20">
        <f>Data!AQ350-Data!CX350</f>
        <v>70</v>
      </c>
      <c r="AN350" s="20">
        <f>Data!AR350-Data!CY350</f>
        <v>0.06</v>
      </c>
      <c r="AO350" s="20">
        <f>Data!AS350-Data!CZ350</f>
        <v>36</v>
      </c>
      <c r="AP350" s="20">
        <f>Data!AT350-Data!DA350</f>
        <v>43</v>
      </c>
      <c r="AQ350" s="20">
        <f>Data!AU350-Data!DB350</f>
        <v>8.1000000000000016E-2</v>
      </c>
      <c r="AR350" s="20">
        <f>Data!AV350-Data!DC350</f>
        <v>37</v>
      </c>
      <c r="AS350" s="20">
        <f>Data!AW350-Data!DD350</f>
        <v>12</v>
      </c>
      <c r="AT350" s="20">
        <f>Data!AX350-Data!DE350</f>
        <v>0.10199999999999998</v>
      </c>
      <c r="AU350" s="20">
        <f>Data!AY350-Data!DF350</f>
        <v>23</v>
      </c>
      <c r="AV350" s="20">
        <f>Data!AZ350-Data!DG350</f>
        <v>0.83974358974358942</v>
      </c>
      <c r="AW350" s="20">
        <f>Data!BA350-Data!DH350</f>
        <v>67</v>
      </c>
      <c r="AX350" s="20">
        <f>Data!BB350-Data!DI350</f>
        <v>2.2692307692307665</v>
      </c>
      <c r="AY350" s="20">
        <f>Data!BC350-Data!DJ350</f>
        <v>50</v>
      </c>
      <c r="AZ350" s="20">
        <f>Data!BD350-Data!DK350</f>
        <v>-11</v>
      </c>
      <c r="BA350" s="20">
        <f>Data!BE350-Data!DL350</f>
        <v>-17</v>
      </c>
      <c r="BB350" s="20">
        <f>Data!BF350-Data!DM350</f>
        <v>16</v>
      </c>
      <c r="BC350" s="20">
        <f>Data!BG350-Data!DN350</f>
        <v>33</v>
      </c>
      <c r="BD350" s="20">
        <f>Data!BH350-Data!DO350</f>
        <v>11.799999999999997</v>
      </c>
      <c r="BE350" s="20">
        <f>Data!BI350-Data!DP350</f>
        <v>3.5060000000000002</v>
      </c>
      <c r="BF350" s="20">
        <f>Data!BJ350-Data!DQ350</f>
        <v>8.3019999999999996</v>
      </c>
      <c r="BG350" s="20">
        <f>Data!BK350-Data!DR350</f>
        <v>0.21500000000000008</v>
      </c>
      <c r="BH350" s="20">
        <f>Data!BL350-Data!DS350</f>
        <v>0.39799999999999969</v>
      </c>
      <c r="BI350" s="20">
        <f>Data!BM350-Data!DT350</f>
        <v>-0.15199999999999991</v>
      </c>
      <c r="BJ350" s="20">
        <f>Data!BN350-Data!DU350</f>
        <v>1.6999999999999993</v>
      </c>
      <c r="BK350" s="20">
        <f>Data!BO350-Data!DV350</f>
        <v>-0.79999999999999716</v>
      </c>
      <c r="BL350" s="20">
        <f>Data!BP350-Data!DW350</f>
        <v>-1.7000000000000002</v>
      </c>
      <c r="BM350" s="20">
        <f>Data!BQ350-Data!DX350</f>
        <v>-1.4294871794871788</v>
      </c>
      <c r="BN350" s="20">
        <f>Data!BR350-Data!DY350</f>
        <v>1.3000000000000007</v>
      </c>
      <c r="BO350" s="20">
        <f>Data!BS350-Data!DZ350</f>
        <v>-42</v>
      </c>
      <c r="BP350" s="20">
        <f>Data!BT350-Data!EA350</f>
        <v>2.9999999999999916E-2</v>
      </c>
      <c r="BQ350" s="20">
        <f>Data!BU350-Data!EB350</f>
        <v>-5</v>
      </c>
      <c r="BR350" s="20">
        <f>Data!BV350-Data!EC350</f>
        <v>-57</v>
      </c>
      <c r="BS350" s="20">
        <f>Data!BW350-Data!ED350</f>
        <v>-78</v>
      </c>
      <c r="BT350" s="20">
        <f>Data!BX350-Data!EE350</f>
        <v>-53</v>
      </c>
      <c r="BU350" s="20">
        <f>Data!BY350-Data!EF350</f>
        <v>-53</v>
      </c>
      <c r="BV350" s="20">
        <f>Data!BZ350-Data!EG350</f>
        <v>-64</v>
      </c>
      <c r="BW350" s="20">
        <f>Data!CA350-Data!EH350</f>
        <v>-47</v>
      </c>
      <c r="BX350" s="20">
        <f>Data!CB350-Data!EI350</f>
        <v>-43</v>
      </c>
      <c r="BY350" s="20">
        <f>Data!CC350-Data!EJ350</f>
        <v>-102</v>
      </c>
      <c r="BZ350" s="20">
        <f>Data!EK350</f>
        <v>10699.84</v>
      </c>
      <c r="CA350" s="20">
        <f>Data!EL350</f>
        <v>9776.7999999999993</v>
      </c>
      <c r="CB350" s="20">
        <f>Data!EM350</f>
        <v>85.168416666666658</v>
      </c>
      <c r="CC350" s="20">
        <f>Data!EN350</f>
        <v>66.664615384615388</v>
      </c>
      <c r="CD350" s="20">
        <f>Data!EO350</f>
        <v>11.3225</v>
      </c>
      <c r="CE350" s="20">
        <f>Data!EP350</f>
        <v>146.05500000000001</v>
      </c>
      <c r="CF350" s="50">
        <f>IF(ISBLANK(Data!EQ350), "", Data!EQ350)</f>
        <v>76</v>
      </c>
      <c r="CG350" s="50">
        <f>IF(ISBLANK(Data!ER350), "", Data!ER350)</f>
        <v>72</v>
      </c>
      <c r="CH350" s="61" t="str">
        <f>IF(ISBLANK(Data!ES350), "", Data!ES350)</f>
        <v>Ohio St.</v>
      </c>
      <c r="CI350" s="61">
        <f>IF(ISBLANK(Data!ET350), "", Data!ET350)</f>
        <v>148</v>
      </c>
    </row>
    <row r="351" spans="1:87" x14ac:dyDescent="0.45">
      <c r="A351" s="50">
        <f>IF(ISBLANK(Data!A351), "", Data!A351)</f>
        <v>44929</v>
      </c>
      <c r="B351" s="50" t="str">
        <f>IF(ISBLANK(Data!B351), "", Data!B351)</f>
        <v>Saint Louis</v>
      </c>
      <c r="C351" s="50">
        <f>IF(ISBLANK(Data!C351), "", Data!C351)</f>
        <v>253</v>
      </c>
      <c r="D351" s="50" t="str">
        <f>IF(ISBLANK(Data!D351), "", Data!D351)</f>
        <v>Loyola Chicago</v>
      </c>
      <c r="E351" s="50">
        <f>IF(ISBLANK(Data!E351), "", Data!E351)</f>
        <v>153</v>
      </c>
      <c r="F351" s="50" t="str">
        <f>IF(ISBLANK(Data!F351), "", Data!F351)</f>
        <v>N</v>
      </c>
      <c r="G351" s="50" t="str">
        <f>IF(ISBLANK(Data!G351), "", Data!G351)</f>
        <v>Saint Louis</v>
      </c>
      <c r="H351" s="50" t="str">
        <f>IF(ISBLANK(Data!H351), "", Data!H351)</f>
        <v>Loyola Chicago</v>
      </c>
      <c r="I351" s="50" t="str">
        <f>IF(ISBLANK(Data!I351), "", Data!I351)</f>
        <v>Saint Louis</v>
      </c>
      <c r="J351" s="50" t="str">
        <f>IF(ISBLANK(Data!J351), "", Data!J351)</f>
        <v>Loyola Chicago</v>
      </c>
      <c r="K351" s="50" t="str">
        <f>IF(ISBLANK(Data!K351), "", Data!K351)</f>
        <v>Saint Louis</v>
      </c>
      <c r="L351" s="50" t="str">
        <f>IF(ISBLANK(Data!L351), "", Data!L351)</f>
        <v>Loyola IL</v>
      </c>
      <c r="M351" s="50" t="str">
        <f>IF(ISBLANK(Data!M351), "", Data!M351)</f>
        <v>Saint Louis</v>
      </c>
      <c r="N351" s="50" t="str">
        <f>IF(ISBLANK(Data!N351), "", Data!N351)</f>
        <v>Loyola-Chi</v>
      </c>
      <c r="O351" s="50" t="str">
        <f>IF(ISBLANK(Data!O351), "", Data!O351)</f>
        <v>Saint Louis</v>
      </c>
      <c r="P351" s="50" t="str">
        <f>IF(ISBLANK(Data!P351), "", Data!P351)</f>
        <v>Loyola Chi.</v>
      </c>
      <c r="Q351" s="50" t="str">
        <f>IF(ISBLANK(Data!Q351), "", Data!Q351)</f>
        <v>Saint Louis</v>
      </c>
      <c r="R351" s="50" t="str">
        <f>IF(ISBLANK(Data!R351), "", Data!R351)</f>
        <v>Loyola-Chicago</v>
      </c>
      <c r="S351" s="20">
        <f>Data!W351-Data!CD351</f>
        <v>-7.6923076923076983E-2</v>
      </c>
      <c r="T351" s="20">
        <f>Data!X351-Data!CE351</f>
        <v>-5.18</v>
      </c>
      <c r="U351" s="20">
        <f>Data!Y351-Data!CF351</f>
        <v>3.7999999999999972</v>
      </c>
      <c r="V351" s="20">
        <f>Data!Z351-Data!CG351</f>
        <v>8.8999999999999915</v>
      </c>
      <c r="W351" s="20">
        <f>Data!AA351-Data!CH351</f>
        <v>0.20000000000000284</v>
      </c>
      <c r="X351" s="20">
        <f>Data!AB351-Data!CI351</f>
        <v>0.13800000000000001</v>
      </c>
      <c r="Y351" s="20">
        <f>Data!AC351-Data!CJ351</f>
        <v>6.5299999999999994</v>
      </c>
      <c r="Z351" s="20">
        <f>Data!AD351-Data!CK351</f>
        <v>3.2999999999999972</v>
      </c>
      <c r="AA351" s="20">
        <f>Data!AE351-Data!CL351</f>
        <v>-3.2999999999999972</v>
      </c>
      <c r="AB351" s="20">
        <f>Data!AF351-Data!CM351</f>
        <v>6.5299999999999994</v>
      </c>
      <c r="AC351" s="20">
        <f>Data!AG351-Data!CN351</f>
        <v>5.0999999999999943</v>
      </c>
      <c r="AD351" s="20">
        <f>Data!AH351-Data!CO351</f>
        <v>10.5</v>
      </c>
      <c r="AE351" s="20">
        <f>Data!AI351-Data!CP351</f>
        <v>-0.14959999999999996</v>
      </c>
      <c r="AF351" s="20">
        <f>Data!AJ351-Data!CQ351</f>
        <v>-0.5</v>
      </c>
      <c r="AG351" s="20">
        <f>Data!AK351-Data!CR351</f>
        <v>-3.8461538461538464E-2</v>
      </c>
      <c r="AH351" s="20">
        <f>Data!AL351-Data!CS351</f>
        <v>-33</v>
      </c>
      <c r="AI351" s="20">
        <f>Data!AM351-Data!CT351</f>
        <v>-5.24</v>
      </c>
      <c r="AJ351" s="20">
        <f>Data!AN351-Data!CU351</f>
        <v>3.2600000000000002</v>
      </c>
      <c r="AK351" s="20">
        <f>Data!AO351-Data!CV351</f>
        <v>-3</v>
      </c>
      <c r="AL351" s="20">
        <f>Data!AP351-Data!CW351</f>
        <v>114</v>
      </c>
      <c r="AM351" s="20">
        <f>Data!AQ351-Data!CX351</f>
        <v>-32</v>
      </c>
      <c r="AN351" s="20">
        <f>Data!AR351-Data!CY351</f>
        <v>-1.7000000000000015E-2</v>
      </c>
      <c r="AO351" s="20">
        <f>Data!AS351-Data!CZ351</f>
        <v>-16</v>
      </c>
      <c r="AP351" s="20">
        <f>Data!AT351-Data!DA351</f>
        <v>-61</v>
      </c>
      <c r="AQ351" s="20">
        <f>Data!AU351-Data!DB351</f>
        <v>2.200000000000002E-2</v>
      </c>
      <c r="AR351" s="20">
        <f>Data!AV351-Data!DC351</f>
        <v>67</v>
      </c>
      <c r="AS351" s="20">
        <f>Data!AW351-Data!DD351</f>
        <v>80</v>
      </c>
      <c r="AT351" s="20">
        <f>Data!AX351-Data!DE351</f>
        <v>3.8000000000000034E-2</v>
      </c>
      <c r="AU351" s="20">
        <f>Data!AY351-Data!DF351</f>
        <v>-7</v>
      </c>
      <c r="AV351" s="20">
        <f>Data!AZ351-Data!DG351</f>
        <v>-0.53846153846153832</v>
      </c>
      <c r="AW351" s="20">
        <f>Data!BA351-Data!DH351</f>
        <v>-52</v>
      </c>
      <c r="AX351" s="20">
        <f>Data!BB351-Data!DI351</f>
        <v>-4</v>
      </c>
      <c r="AY351" s="20">
        <f>Data!BC351-Data!DJ351</f>
        <v>-74</v>
      </c>
      <c r="AZ351" s="20">
        <f>Data!BD351-Data!DK351</f>
        <v>6</v>
      </c>
      <c r="BA351" s="20">
        <f>Data!BE351-Data!DL351</f>
        <v>-40</v>
      </c>
      <c r="BB351" s="20">
        <f>Data!BF351-Data!DM351</f>
        <v>-13</v>
      </c>
      <c r="BC351" s="20">
        <f>Data!BG351-Data!DN351</f>
        <v>-15</v>
      </c>
      <c r="BD351" s="20">
        <f>Data!BH351-Data!DO351</f>
        <v>-0.20000000000000284</v>
      </c>
      <c r="BE351" s="20">
        <f>Data!BI351-Data!DP351</f>
        <v>8.7700000000000102</v>
      </c>
      <c r="BF351" s="20">
        <f>Data!BJ351-Data!DQ351</f>
        <v>-9</v>
      </c>
      <c r="BG351" s="20">
        <f>Data!BK351-Data!DR351</f>
        <v>-0.36799999999999988</v>
      </c>
      <c r="BH351" s="20">
        <f>Data!BL351-Data!DS351</f>
        <v>-1</v>
      </c>
      <c r="BI351" s="20">
        <f>Data!BM351-Data!DT351</f>
        <v>8.0999999999999961E-2</v>
      </c>
      <c r="BJ351" s="20">
        <f>Data!BN351-Data!DU351</f>
        <v>-4.6999999999999993</v>
      </c>
      <c r="BK351" s="20">
        <f>Data!BO351-Data!DV351</f>
        <v>6.0999999999999979</v>
      </c>
      <c r="BL351" s="20">
        <f>Data!BP351-Data!DW351</f>
        <v>-3.1</v>
      </c>
      <c r="BM351" s="20">
        <f>Data!BQ351-Data!DX351</f>
        <v>0.46153846153846079</v>
      </c>
      <c r="BN351" s="20">
        <f>Data!BR351-Data!DY351</f>
        <v>-1.1999999999999993</v>
      </c>
      <c r="BO351" s="20">
        <f>Data!BS351-Data!DZ351</f>
        <v>-48</v>
      </c>
      <c r="BP351" s="20">
        <f>Data!BT351-Data!EA351</f>
        <v>3.400000000000003E-2</v>
      </c>
      <c r="BQ351" s="20">
        <f>Data!BU351-Data!EB351</f>
        <v>11</v>
      </c>
      <c r="BR351" s="20">
        <f>Data!BV351-Data!EC351</f>
        <v>56</v>
      </c>
      <c r="BS351" s="20">
        <f>Data!BW351-Data!ED351</f>
        <v>-93</v>
      </c>
      <c r="BT351" s="20">
        <f>Data!BX351-Data!EE351</f>
        <v>10</v>
      </c>
      <c r="BU351" s="20">
        <f>Data!BY351-Data!EF351</f>
        <v>57</v>
      </c>
      <c r="BV351" s="20">
        <f>Data!BZ351-Data!EG351</f>
        <v>69</v>
      </c>
      <c r="BW351" s="20">
        <f>Data!CA351-Data!EH351</f>
        <v>5.0000000000000142</v>
      </c>
      <c r="BX351" s="20">
        <f>Data!CB351-Data!EI351</f>
        <v>-48</v>
      </c>
      <c r="BY351" s="20">
        <f>Data!CC351-Data!EJ351</f>
        <v>-139</v>
      </c>
      <c r="BZ351" s="20">
        <f>Data!EK351</f>
        <v>10752.84</v>
      </c>
      <c r="CA351" s="20">
        <f>Data!EL351</f>
        <v>11290.689999999999</v>
      </c>
      <c r="CB351" s="20">
        <f>Data!EM351</f>
        <v>71.950769230769239</v>
      </c>
      <c r="CC351" s="20">
        <f>Data!EN351</f>
        <v>83.96246153846154</v>
      </c>
      <c r="CD351" s="20">
        <f>Data!EO351</f>
        <v>11.936799999999998</v>
      </c>
      <c r="CE351" s="20">
        <f>Data!EP351</f>
        <v>174.94800000000001</v>
      </c>
      <c r="CF351" s="50">
        <f>IF(ISBLANK(Data!EQ351), "", Data!EQ351)</f>
        <v>73</v>
      </c>
      <c r="CG351" s="50">
        <f>IF(ISBLANK(Data!ER351), "", Data!ER351)</f>
        <v>80</v>
      </c>
      <c r="CH351" s="61" t="str">
        <f>IF(ISBLANK(Data!ES351), "", Data!ES351)</f>
        <v>Loyola Chicago</v>
      </c>
      <c r="CI351" s="61">
        <f>IF(ISBLANK(Data!ET351), "", Data!ET351)</f>
        <v>153</v>
      </c>
    </row>
    <row r="352" spans="1:87" x14ac:dyDescent="0.45">
      <c r="A352" s="50">
        <f>IF(ISBLANK(Data!A352), "", Data!A352)</f>
        <v>44929</v>
      </c>
      <c r="B352" s="50" t="str">
        <f>IF(ISBLANK(Data!B352), "", Data!B352)</f>
        <v>Radford</v>
      </c>
      <c r="C352" s="50">
        <f>IF(ISBLANK(Data!C352), "", Data!C352)</f>
        <v>242</v>
      </c>
      <c r="D352" s="50" t="str">
        <f>IF(ISBLANK(Data!D352), "", Data!D352)</f>
        <v>High Point</v>
      </c>
      <c r="E352" s="50">
        <f>IF(ISBLANK(Data!E352), "", Data!E352)</f>
        <v>110</v>
      </c>
      <c r="F352" s="50" t="str">
        <f>IF(ISBLANK(Data!F352), "", Data!F352)</f>
        <v>N</v>
      </c>
      <c r="G352" s="50" t="str">
        <f>IF(ISBLANK(Data!G352), "", Data!G352)</f>
        <v>Radford</v>
      </c>
      <c r="H352" s="50" t="str">
        <f>IF(ISBLANK(Data!H352), "", Data!H352)</f>
        <v>High Point</v>
      </c>
      <c r="I352" s="50" t="str">
        <f>IF(ISBLANK(Data!I352), "", Data!I352)</f>
        <v>Radford</v>
      </c>
      <c r="J352" s="50" t="str">
        <f>IF(ISBLANK(Data!J352), "", Data!J352)</f>
        <v>High Point</v>
      </c>
      <c r="K352" s="50" t="str">
        <f>IF(ISBLANK(Data!K352), "", Data!K352)</f>
        <v>Radford</v>
      </c>
      <c r="L352" s="50" t="str">
        <f>IF(ISBLANK(Data!L352), "", Data!L352)</f>
        <v>High Point</v>
      </c>
      <c r="M352" s="50" t="str">
        <f>IF(ISBLANK(Data!M352), "", Data!M352)</f>
        <v>Radford</v>
      </c>
      <c r="N352" s="50" t="str">
        <f>IF(ISBLANK(Data!N352), "", Data!N352)</f>
        <v>High Point</v>
      </c>
      <c r="O352" s="50" t="str">
        <f>IF(ISBLANK(Data!O352), "", Data!O352)</f>
        <v>Radford</v>
      </c>
      <c r="P352" s="50" t="str">
        <f>IF(ISBLANK(Data!P352), "", Data!P352)</f>
        <v>High Point</v>
      </c>
      <c r="Q352" s="50" t="str">
        <f>IF(ISBLANK(Data!Q352), "", Data!Q352)</f>
        <v>Radford</v>
      </c>
      <c r="R352" s="50" t="str">
        <f>IF(ISBLANK(Data!R352), "", Data!R352)</f>
        <v>High Point</v>
      </c>
      <c r="S352" s="20">
        <f>Data!W352-Data!CD352</f>
        <v>-6.6666666666665986E-2</v>
      </c>
      <c r="T352" s="20">
        <f>Data!X352-Data!CE352</f>
        <v>-1.49</v>
      </c>
      <c r="U352" s="20">
        <f>Data!Y352-Data!CF352</f>
        <v>-5.3000000000000114</v>
      </c>
      <c r="V352" s="20">
        <f>Data!Z352-Data!CG352</f>
        <v>-3.8000000000000114</v>
      </c>
      <c r="W352" s="20">
        <f>Data!AA352-Data!CH352</f>
        <v>-2.4000000000000057</v>
      </c>
      <c r="X352" s="20">
        <f>Data!AB352-Data!CI352</f>
        <v>0.20500000000000002</v>
      </c>
      <c r="Y352" s="20">
        <f>Data!AC352-Data!CJ352</f>
        <v>4.58</v>
      </c>
      <c r="Z352" s="20">
        <f>Data!AD352-Data!CK352</f>
        <v>2</v>
      </c>
      <c r="AA352" s="20">
        <f>Data!AE352-Data!CL352</f>
        <v>-2.5</v>
      </c>
      <c r="AB352" s="20">
        <f>Data!AF352-Data!CM352</f>
        <v>4.58</v>
      </c>
      <c r="AC352" s="20">
        <f>Data!AG352-Data!CN352</f>
        <v>-8</v>
      </c>
      <c r="AD352" s="20">
        <f>Data!AH352-Data!CO352</f>
        <v>-2.4000000000000057</v>
      </c>
      <c r="AE352" s="20">
        <f>Data!AI352-Data!CP352</f>
        <v>-0.14109999999999995</v>
      </c>
      <c r="AF352" s="20">
        <f>Data!AJ352-Data!CQ352</f>
        <v>0.50000000000000022</v>
      </c>
      <c r="AG352" s="20">
        <f>Data!AK352-Data!CR352</f>
        <v>3.333333333333334E-2</v>
      </c>
      <c r="AH352" s="20">
        <f>Data!AL352-Data!CS352</f>
        <v>-28</v>
      </c>
      <c r="AI352" s="20">
        <f>Data!AM352-Data!CT352</f>
        <v>-3.8</v>
      </c>
      <c r="AJ352" s="20">
        <f>Data!AN352-Data!CU352</f>
        <v>3.74</v>
      </c>
      <c r="AK352" s="20">
        <f>Data!AO352-Data!CV352</f>
        <v>-177</v>
      </c>
      <c r="AL352" s="20">
        <f>Data!AP352-Data!CW352</f>
        <v>-60</v>
      </c>
      <c r="AM352" s="20">
        <f>Data!AQ352-Data!CX352</f>
        <v>-18</v>
      </c>
      <c r="AN352" s="20">
        <f>Data!AR352-Data!CY352</f>
        <v>-1.799999999999996E-2</v>
      </c>
      <c r="AO352" s="20">
        <f>Data!AS352-Data!CZ352</f>
        <v>-18</v>
      </c>
      <c r="AP352" s="20">
        <f>Data!AT352-Data!DA352</f>
        <v>-60</v>
      </c>
      <c r="AQ352" s="20">
        <f>Data!AU352-Data!DB352</f>
        <v>1.2000000000000011E-2</v>
      </c>
      <c r="AR352" s="20">
        <f>Data!AV352-Data!DC352</f>
        <v>-111</v>
      </c>
      <c r="AS352" s="20">
        <f>Data!AW352-Data!DD352</f>
        <v>-144</v>
      </c>
      <c r="AT352" s="20">
        <f>Data!AX352-Data!DE352</f>
        <v>-8.0000000000000071E-3</v>
      </c>
      <c r="AU352" s="20">
        <f>Data!AY352-Data!DF352</f>
        <v>-42</v>
      </c>
      <c r="AV352" s="20">
        <f>Data!AZ352-Data!DG352</f>
        <v>-2.7999999999999989</v>
      </c>
      <c r="AW352" s="20">
        <f>Data!BA352-Data!DH352</f>
        <v>-73</v>
      </c>
      <c r="AX352" s="20">
        <f>Data!BB352-Data!DI352</f>
        <v>-4.8666666666666671</v>
      </c>
      <c r="AY352" s="20">
        <f>Data!BC352-Data!DJ352</f>
        <v>-18</v>
      </c>
      <c r="AZ352" s="20">
        <f>Data!BD352-Data!DK352</f>
        <v>11</v>
      </c>
      <c r="BA352" s="20">
        <f>Data!BE352-Data!DL352</f>
        <v>6</v>
      </c>
      <c r="BB352" s="20">
        <f>Data!BF352-Data!DM352</f>
        <v>-2</v>
      </c>
      <c r="BC352" s="20">
        <f>Data!BG352-Data!DN352</f>
        <v>0</v>
      </c>
      <c r="BD352" s="20">
        <f>Data!BH352-Data!DO352</f>
        <v>-11.799999999999997</v>
      </c>
      <c r="BE352" s="20">
        <f>Data!BI352-Data!DP352</f>
        <v>-4</v>
      </c>
      <c r="BF352" s="20">
        <f>Data!BJ352-Data!DQ352</f>
        <v>-7.8000000000000007</v>
      </c>
      <c r="BG352" s="20">
        <f>Data!BK352-Data!DR352</f>
        <v>-9.099999999999997E-2</v>
      </c>
      <c r="BH352" s="20">
        <f>Data!BL352-Data!DS352</f>
        <v>-0.13400000000000034</v>
      </c>
      <c r="BI352" s="20">
        <f>Data!BM352-Data!DT352</f>
        <v>6.9000000000000061E-2</v>
      </c>
      <c r="BJ352" s="20">
        <f>Data!BN352-Data!DU352</f>
        <v>-4</v>
      </c>
      <c r="BK352" s="20">
        <f>Data!BO352-Data!DV352</f>
        <v>-9.6000000000000014</v>
      </c>
      <c r="BL352" s="20">
        <f>Data!BP352-Data!DW352</f>
        <v>0.39999999999999947</v>
      </c>
      <c r="BM352" s="20">
        <f>Data!BQ352-Data!DX352</f>
        <v>0.73333333333333339</v>
      </c>
      <c r="BN352" s="20">
        <f>Data!BR352-Data!DY352</f>
        <v>0</v>
      </c>
      <c r="BO352" s="20">
        <f>Data!BS352-Data!DZ352</f>
        <v>-35</v>
      </c>
      <c r="BP352" s="20">
        <f>Data!BT352-Data!EA352</f>
        <v>1.8000000000000016E-2</v>
      </c>
      <c r="BQ352" s="20">
        <f>Data!BU352-Data!EB352</f>
        <v>7</v>
      </c>
      <c r="BR352" s="20">
        <f>Data!BV352-Data!EC352</f>
        <v>44</v>
      </c>
      <c r="BS352" s="20">
        <f>Data!BW352-Data!ED352</f>
        <v>-41</v>
      </c>
      <c r="BT352" s="20">
        <f>Data!BX352-Data!EE352</f>
        <v>-15</v>
      </c>
      <c r="BU352" s="20">
        <f>Data!BY352-Data!EF352</f>
        <v>27</v>
      </c>
      <c r="BV352" s="20">
        <f>Data!BZ352-Data!EG352</f>
        <v>18</v>
      </c>
      <c r="BW352" s="20">
        <f>Data!CA352-Data!EH352</f>
        <v>1.5999999999999943</v>
      </c>
      <c r="BX352" s="20">
        <f>Data!CB352-Data!EI352</f>
        <v>-35</v>
      </c>
      <c r="BY352" s="20">
        <f>Data!CC352-Data!EJ352</f>
        <v>-25</v>
      </c>
      <c r="BZ352" s="20">
        <f>Data!EK352</f>
        <v>11607.34</v>
      </c>
      <c r="CA352" s="20">
        <f>Data!EL352</f>
        <v>11763.84</v>
      </c>
      <c r="CB352" s="20">
        <f>Data!EM352</f>
        <v>63.047066666666666</v>
      </c>
      <c r="CC352" s="20">
        <f>Data!EN352</f>
        <v>72.335400000000007</v>
      </c>
      <c r="CD352" s="20">
        <f>Data!EO352</f>
        <v>12.6586</v>
      </c>
      <c r="CE352" s="20">
        <f>Data!EP352</f>
        <v>187.5</v>
      </c>
      <c r="CF352" s="50">
        <f>IF(ISBLANK(Data!EQ352), "", Data!EQ352)</f>
        <v>71</v>
      </c>
      <c r="CG352" s="50">
        <f>IF(ISBLANK(Data!ER352), "", Data!ER352)</f>
        <v>85</v>
      </c>
      <c r="CH352" s="61" t="str">
        <f>IF(ISBLANK(Data!ES352), "", Data!ES352)</f>
        <v>High Point</v>
      </c>
      <c r="CI352" s="61">
        <f>IF(ISBLANK(Data!ET352), "", Data!ET352)</f>
        <v>156</v>
      </c>
    </row>
    <row r="353" spans="1:87" x14ac:dyDescent="0.45">
      <c r="A353" s="50">
        <f>IF(ISBLANK(Data!A353), "", Data!A353)</f>
        <v>44929</v>
      </c>
      <c r="B353" s="50" t="str">
        <f>IF(ISBLANK(Data!B353), "", Data!B353)</f>
        <v>Indiana St.</v>
      </c>
      <c r="C353" s="50">
        <f>IF(ISBLANK(Data!C353), "", Data!C353)</f>
        <v>123</v>
      </c>
      <c r="D353" s="50" t="str">
        <f>IF(ISBLANK(Data!D353), "", Data!D353)</f>
        <v>Evansville</v>
      </c>
      <c r="E353" s="50">
        <f>IF(ISBLANK(Data!E353), "", Data!E353)</f>
        <v>83</v>
      </c>
      <c r="F353" s="50" t="str">
        <f>IF(ISBLANK(Data!F353), "", Data!F353)</f>
        <v>N</v>
      </c>
      <c r="G353" s="50" t="str">
        <f>IF(ISBLANK(Data!G353), "", Data!G353)</f>
        <v>Indiana St.</v>
      </c>
      <c r="H353" s="50" t="str">
        <f>IF(ISBLANK(Data!H353), "", Data!H353)</f>
        <v>Evansville</v>
      </c>
      <c r="I353" s="50" t="str">
        <f>IF(ISBLANK(Data!I353), "", Data!I353)</f>
        <v>Indiana St.</v>
      </c>
      <c r="J353" s="50" t="str">
        <f>IF(ISBLANK(Data!J353), "", Data!J353)</f>
        <v>Evansville</v>
      </c>
      <c r="K353" s="50" t="str">
        <f>IF(ISBLANK(Data!K353), "", Data!K353)</f>
        <v>Indiana State</v>
      </c>
      <c r="L353" s="50" t="str">
        <f>IF(ISBLANK(Data!L353), "", Data!L353)</f>
        <v>Evansville</v>
      </c>
      <c r="M353" s="50" t="str">
        <f>IF(ISBLANK(Data!M353), "", Data!M353)</f>
        <v>Indiana St</v>
      </c>
      <c r="N353" s="50" t="str">
        <f>IF(ISBLANK(Data!N353), "", Data!N353)</f>
        <v>Evansville</v>
      </c>
      <c r="O353" s="50" t="str">
        <f>IF(ISBLANK(Data!O353), "", Data!O353)</f>
        <v>Indiana St.</v>
      </c>
      <c r="P353" s="50" t="str">
        <f>IF(ISBLANK(Data!P353), "", Data!P353)</f>
        <v>Evansville</v>
      </c>
      <c r="Q353" s="50" t="str">
        <f>IF(ISBLANK(Data!Q353), "", Data!Q353)</f>
        <v>Indiana State</v>
      </c>
      <c r="R353" s="50" t="str">
        <f>IF(ISBLANK(Data!R353), "", Data!R353)</f>
        <v>Evansville</v>
      </c>
      <c r="S353" s="20">
        <f>Data!W353-Data!CD353</f>
        <v>7.6923076923076983E-2</v>
      </c>
      <c r="T353" s="20">
        <f>Data!X353-Data!CE353</f>
        <v>12.99</v>
      </c>
      <c r="U353" s="20">
        <f>Data!Y353-Data!CF353</f>
        <v>11.599999999999994</v>
      </c>
      <c r="V353" s="20">
        <f>Data!Z353-Data!CG353</f>
        <v>-1.4000000000000057</v>
      </c>
      <c r="W353" s="20">
        <f>Data!AA353-Data!CH353</f>
        <v>2.2000000000000028</v>
      </c>
      <c r="X353" s="20">
        <f>Data!AB353-Data!CI353</f>
        <v>-9.0999999999999998E-2</v>
      </c>
      <c r="Y353" s="20">
        <f>Data!AC353-Data!CJ353</f>
        <v>2.42</v>
      </c>
      <c r="Z353" s="20">
        <f>Data!AD353-Data!CK353</f>
        <v>1.5999999999999943</v>
      </c>
      <c r="AA353" s="20">
        <f>Data!AE353-Data!CL353</f>
        <v>-0.79999999999999716</v>
      </c>
      <c r="AB353" s="20">
        <f>Data!AF353-Data!CM353</f>
        <v>2.9599999999999995</v>
      </c>
      <c r="AC353" s="20">
        <f>Data!AG353-Data!CN353</f>
        <v>12.5</v>
      </c>
      <c r="AD353" s="20">
        <f>Data!AH353-Data!CO353</f>
        <v>-1.5</v>
      </c>
      <c r="AE353" s="20">
        <f>Data!AI353-Data!CP353</f>
        <v>0.30479999999999996</v>
      </c>
      <c r="AF353" s="20">
        <f>Data!AJ353-Data!CQ353</f>
        <v>1.4</v>
      </c>
      <c r="AG353" s="20">
        <f>Data!AK353-Data!CR353</f>
        <v>0.1076923076923077</v>
      </c>
      <c r="AH353" s="20">
        <f>Data!AL353-Data!CS353</f>
        <v>109</v>
      </c>
      <c r="AI353" s="20">
        <f>Data!AM353-Data!CT353</f>
        <v>12.25</v>
      </c>
      <c r="AJ353" s="20">
        <f>Data!AN353-Data!CU353</f>
        <v>3.09</v>
      </c>
      <c r="AK353" s="20">
        <f>Data!AO353-Data!CV353</f>
        <v>85</v>
      </c>
      <c r="AL353" s="20">
        <f>Data!AP353-Data!CW353</f>
        <v>15</v>
      </c>
      <c r="AM353" s="20">
        <f>Data!AQ353-Data!CX353</f>
        <v>-75</v>
      </c>
      <c r="AN353" s="20">
        <f>Data!AR353-Data!CY353</f>
        <v>4.2000000000000037E-2</v>
      </c>
      <c r="AO353" s="20">
        <f>Data!AS353-Data!CZ353</f>
        <v>62</v>
      </c>
      <c r="AP353" s="20">
        <f>Data!AT353-Data!DA353</f>
        <v>91</v>
      </c>
      <c r="AQ353" s="20">
        <f>Data!AU353-Data!DB353</f>
        <v>9.1999999999999971E-2</v>
      </c>
      <c r="AR353" s="20">
        <f>Data!AV353-Data!DC353</f>
        <v>31</v>
      </c>
      <c r="AS353" s="20">
        <f>Data!AW353-Data!DD353</f>
        <v>34</v>
      </c>
      <c r="AT353" s="20">
        <f>Data!AX353-Data!DE353</f>
        <v>2.300000000000002E-2</v>
      </c>
      <c r="AU353" s="20">
        <f>Data!AY353-Data!DF353</f>
        <v>-29</v>
      </c>
      <c r="AV353" s="20">
        <f>Data!AZ353-Data!DG353</f>
        <v>-2.2307692307692299</v>
      </c>
      <c r="AW353" s="20">
        <f>Data!BA353-Data!DH353</f>
        <v>-54</v>
      </c>
      <c r="AX353" s="20">
        <f>Data!BB353-Data!DI353</f>
        <v>-4.1538461538461533</v>
      </c>
      <c r="AY353" s="20">
        <f>Data!BC353-Data!DJ353</f>
        <v>23</v>
      </c>
      <c r="AZ353" s="20">
        <f>Data!BD353-Data!DK353</f>
        <v>-3</v>
      </c>
      <c r="BA353" s="20">
        <f>Data!BE353-Data!DL353</f>
        <v>-26</v>
      </c>
      <c r="BB353" s="20">
        <f>Data!BF353-Data!DM353</f>
        <v>17</v>
      </c>
      <c r="BC353" s="20">
        <f>Data!BG353-Data!DN353</f>
        <v>49</v>
      </c>
      <c r="BD353" s="20">
        <f>Data!BH353-Data!DO353</f>
        <v>6.6000000000000085</v>
      </c>
      <c r="BE353" s="20">
        <f>Data!BI353-Data!DP353</f>
        <v>1.1539999999999964</v>
      </c>
      <c r="BF353" s="20">
        <f>Data!BJ353-Data!DQ353</f>
        <v>5.3849999999999998</v>
      </c>
      <c r="BG353" s="20">
        <f>Data!BK353-Data!DR353</f>
        <v>-1.6000000000000014E-2</v>
      </c>
      <c r="BH353" s="20">
        <f>Data!BL353-Data!DS353</f>
        <v>1.3079999999999998</v>
      </c>
      <c r="BI353" s="20">
        <f>Data!BM353-Data!DT353</f>
        <v>-9.6999999999999975E-2</v>
      </c>
      <c r="BJ353" s="20">
        <f>Data!BN353-Data!DU353</f>
        <v>7</v>
      </c>
      <c r="BK353" s="20">
        <f>Data!BO353-Data!DV353</f>
        <v>2.5999999999999979</v>
      </c>
      <c r="BL353" s="20">
        <f>Data!BP353-Data!DW353</f>
        <v>-2</v>
      </c>
      <c r="BM353" s="20">
        <f>Data!BQ353-Data!DX353</f>
        <v>-0.23076923076923084</v>
      </c>
      <c r="BN353" s="20">
        <f>Data!BR353-Data!DY353</f>
        <v>3.7999999999999989</v>
      </c>
      <c r="BO353" s="20">
        <f>Data!BS353-Data!DZ353</f>
        <v>-27</v>
      </c>
      <c r="BP353" s="20">
        <f>Data!BT353-Data!EA353</f>
        <v>2.300000000000002E-2</v>
      </c>
      <c r="BQ353" s="20">
        <f>Data!BU353-Data!EB353</f>
        <v>0</v>
      </c>
      <c r="BR353" s="20">
        <f>Data!BV353-Data!EC353</f>
        <v>-67</v>
      </c>
      <c r="BS353" s="20">
        <f>Data!BW353-Data!ED353</f>
        <v>-122</v>
      </c>
      <c r="BT353" s="20">
        <f>Data!BX353-Data!EE353</f>
        <v>-38</v>
      </c>
      <c r="BU353" s="20">
        <f>Data!BY353-Data!EF353</f>
        <v>-112</v>
      </c>
      <c r="BV353" s="20">
        <f>Data!BZ353-Data!EG353</f>
        <v>-102</v>
      </c>
      <c r="BW353" s="20">
        <f>Data!CA353-Data!EH353</f>
        <v>-68.7</v>
      </c>
      <c r="BX353" s="20">
        <f>Data!CB353-Data!EI353</f>
        <v>-26</v>
      </c>
      <c r="BY353" s="20">
        <f>Data!CC353-Data!EJ353</f>
        <v>-148</v>
      </c>
      <c r="BZ353" s="20">
        <f>Data!EK353</f>
        <v>11673.6</v>
      </c>
      <c r="CA353" s="20">
        <f>Data!EL353</f>
        <v>10342.400000000001</v>
      </c>
      <c r="CB353" s="20">
        <f>Data!EM353</f>
        <v>88.963923076923081</v>
      </c>
      <c r="CC353" s="20">
        <f>Data!EN353</f>
        <v>76.754615384615391</v>
      </c>
      <c r="CD353" s="20">
        <f>Data!EO353</f>
        <v>13.122199999999999</v>
      </c>
      <c r="CE353" s="20">
        <f>Data!EP353</f>
        <v>139.12799999999999</v>
      </c>
      <c r="CF353" s="50">
        <f>IF(ISBLANK(Data!EQ353), "", Data!EQ353)</f>
        <v>87</v>
      </c>
      <c r="CG353" s="50">
        <f>IF(ISBLANK(Data!ER353), "", Data!ER353)</f>
        <v>73</v>
      </c>
      <c r="CH353" s="61" t="str">
        <f>IF(ISBLANK(Data!ES353), "", Data!ES353)</f>
        <v>Indiana St.</v>
      </c>
      <c r="CI353" s="61">
        <f>IF(ISBLANK(Data!ET353), "", Data!ET353)</f>
        <v>160</v>
      </c>
    </row>
    <row r="354" spans="1:87" x14ac:dyDescent="0.45">
      <c r="A354" s="50">
        <f>IF(ISBLANK(Data!A354), "", Data!A354)</f>
        <v>44929</v>
      </c>
      <c r="B354" s="50" t="str">
        <f>IF(ISBLANK(Data!B354), "", Data!B354)</f>
        <v>Samford</v>
      </c>
      <c r="C354" s="50">
        <f>IF(ISBLANK(Data!C354), "", Data!C354)</f>
        <v>257</v>
      </c>
      <c r="D354" s="50" t="str">
        <f>IF(ISBLANK(Data!D354), "", Data!D354)</f>
        <v>Chattanooga</v>
      </c>
      <c r="E354" s="50">
        <f>IF(ISBLANK(Data!E354), "", Data!E354)</f>
        <v>50</v>
      </c>
      <c r="F354" s="50" t="str">
        <f>IF(ISBLANK(Data!F354), "", Data!F354)</f>
        <v>N</v>
      </c>
      <c r="G354" s="50" t="str">
        <f>IF(ISBLANK(Data!G354), "", Data!G354)</f>
        <v>Samford</v>
      </c>
      <c r="H354" s="50" t="str">
        <f>IF(ISBLANK(Data!H354), "", Data!H354)</f>
        <v>Chattanooga</v>
      </c>
      <c r="I354" s="50" t="str">
        <f>IF(ISBLANK(Data!I354), "", Data!I354)</f>
        <v>Samford</v>
      </c>
      <c r="J354" s="50" t="str">
        <f>IF(ISBLANK(Data!J354), "", Data!J354)</f>
        <v>Chattanooga</v>
      </c>
      <c r="K354" s="50" t="str">
        <f>IF(ISBLANK(Data!K354), "", Data!K354)</f>
        <v>Samford</v>
      </c>
      <c r="L354" s="50" t="str">
        <f>IF(ISBLANK(Data!L354), "", Data!L354)</f>
        <v>Chattanooga</v>
      </c>
      <c r="M354" s="50" t="str">
        <f>IF(ISBLANK(Data!M354), "", Data!M354)</f>
        <v>Samford</v>
      </c>
      <c r="N354" s="50" t="str">
        <f>IF(ISBLANK(Data!N354), "", Data!N354)</f>
        <v>Chattanooga</v>
      </c>
      <c r="O354" s="50" t="str">
        <f>IF(ISBLANK(Data!O354), "", Data!O354)</f>
        <v>Samford</v>
      </c>
      <c r="P354" s="50" t="str">
        <f>IF(ISBLANK(Data!P354), "", Data!P354)</f>
        <v>Chattanooga</v>
      </c>
      <c r="Q354" s="50" t="str">
        <f>IF(ISBLANK(Data!Q354), "", Data!Q354)</f>
        <v>Samford</v>
      </c>
      <c r="R354" s="50" t="str">
        <f>IF(ISBLANK(Data!R354), "", Data!R354)</f>
        <v>Chattanooga</v>
      </c>
      <c r="S354" s="20">
        <f>Data!W354-Data!CD354</f>
        <v>0.23076923076923106</v>
      </c>
      <c r="T354" s="20">
        <f>Data!X354-Data!CE354</f>
        <v>10.33</v>
      </c>
      <c r="U354" s="20">
        <f>Data!Y354-Data!CF354</f>
        <v>4.8999999999999915</v>
      </c>
      <c r="V354" s="20">
        <f>Data!Z354-Data!CG354</f>
        <v>-5.5</v>
      </c>
      <c r="W354" s="20">
        <f>Data!AA354-Data!CH354</f>
        <v>8.2999999999999972</v>
      </c>
      <c r="X354" s="20">
        <f>Data!AB354-Data!CI354</f>
        <v>0.10200000000000001</v>
      </c>
      <c r="Y354" s="20">
        <f>Data!AC354-Data!CJ354</f>
        <v>-3.5799999999999992</v>
      </c>
      <c r="Z354" s="20">
        <f>Data!AD354-Data!CK354</f>
        <v>-2.1000000000000085</v>
      </c>
      <c r="AA354" s="20">
        <f>Data!AE354-Data!CL354</f>
        <v>1.5</v>
      </c>
      <c r="AB354" s="20">
        <f>Data!AF354-Data!CM354</f>
        <v>-3.5799999999999992</v>
      </c>
      <c r="AC354" s="20">
        <f>Data!AG354-Data!CN354</f>
        <v>5.7000000000000028</v>
      </c>
      <c r="AD354" s="20">
        <f>Data!AH354-Data!CO354</f>
        <v>-6.5999999999999943</v>
      </c>
      <c r="AE354" s="20">
        <f>Data!AI354-Data!CP354</f>
        <v>0.3206</v>
      </c>
      <c r="AF354" s="20">
        <f>Data!AJ354-Data!CQ354</f>
        <v>3.1</v>
      </c>
      <c r="AG354" s="20">
        <f>Data!AK354-Data!CR354</f>
        <v>0.23846153846153847</v>
      </c>
      <c r="AH354" s="20">
        <f>Data!AL354-Data!CS354</f>
        <v>164</v>
      </c>
      <c r="AI354" s="20">
        <f>Data!AM354-Data!CT354</f>
        <v>10.91</v>
      </c>
      <c r="AJ354" s="20">
        <f>Data!AN354-Data!CU354</f>
        <v>0.35999999999999943</v>
      </c>
      <c r="AK354" s="20">
        <f>Data!AO354-Data!CV354</f>
        <v>148</v>
      </c>
      <c r="AL354" s="20">
        <f>Data!AP354-Data!CW354</f>
        <v>48</v>
      </c>
      <c r="AM354" s="20">
        <f>Data!AQ354-Data!CX354</f>
        <v>83</v>
      </c>
      <c r="AN354" s="20">
        <f>Data!AR354-Data!CY354</f>
        <v>3.5999999999999976E-2</v>
      </c>
      <c r="AO354" s="20">
        <f>Data!AS354-Data!CZ354</f>
        <v>-1</v>
      </c>
      <c r="AP354" s="20">
        <f>Data!AT354-Data!DA354</f>
        <v>-59</v>
      </c>
      <c r="AQ354" s="20">
        <f>Data!AU354-Data!DB354</f>
        <v>5.600000000000005E-2</v>
      </c>
      <c r="AR354" s="20">
        <f>Data!AV354-Data!DC354</f>
        <v>13</v>
      </c>
      <c r="AS354" s="20">
        <f>Data!AW354-Data!DD354</f>
        <v>20</v>
      </c>
      <c r="AT354" s="20">
        <f>Data!AX354-Data!DE354</f>
        <v>-6.0000000000000053E-3</v>
      </c>
      <c r="AU354" s="20">
        <f>Data!AY354-Data!DF354</f>
        <v>43</v>
      </c>
      <c r="AV354" s="20">
        <f>Data!AZ354-Data!DG354</f>
        <v>3.3076923076923066</v>
      </c>
      <c r="AW354" s="20">
        <f>Data!BA354-Data!DH354</f>
        <v>14</v>
      </c>
      <c r="AX354" s="20">
        <f>Data!BB354-Data!DI354</f>
        <v>1.0769230769230802</v>
      </c>
      <c r="AY354" s="20">
        <f>Data!BC354-Data!DJ354</f>
        <v>79</v>
      </c>
      <c r="AZ354" s="20">
        <f>Data!BD354-Data!DK354</f>
        <v>58</v>
      </c>
      <c r="BA354" s="20">
        <f>Data!BE354-Data!DL354</f>
        <v>5</v>
      </c>
      <c r="BB354" s="20">
        <f>Data!BF354-Data!DM354</f>
        <v>39</v>
      </c>
      <c r="BC354" s="20">
        <f>Data!BG354-Data!DN354</f>
        <v>39</v>
      </c>
      <c r="BD354" s="20">
        <f>Data!BH354-Data!DO354</f>
        <v>11.400000000000006</v>
      </c>
      <c r="BE354" s="20">
        <f>Data!BI354-Data!DP354</f>
        <v>3.6919999999999931</v>
      </c>
      <c r="BF354" s="20">
        <f>Data!BJ354-Data!DQ354</f>
        <v>7.6929999999999996</v>
      </c>
      <c r="BG354" s="20">
        <f>Data!BK354-Data!DR354</f>
        <v>0.16100000000000003</v>
      </c>
      <c r="BH354" s="20">
        <f>Data!BL354-Data!DS354</f>
        <v>3</v>
      </c>
      <c r="BI354" s="20">
        <f>Data!BM354-Data!DT354</f>
        <v>0.19399999999999995</v>
      </c>
      <c r="BJ354" s="20">
        <f>Data!BN354-Data!DU354</f>
        <v>-4.5</v>
      </c>
      <c r="BK354" s="20">
        <f>Data!BO354-Data!DV354</f>
        <v>1.5</v>
      </c>
      <c r="BL354" s="20">
        <f>Data!BP354-Data!DW354</f>
        <v>0.40000000000000036</v>
      </c>
      <c r="BM354" s="20">
        <f>Data!BQ354-Data!DX354</f>
        <v>4.4615384615384608</v>
      </c>
      <c r="BN354" s="20">
        <f>Data!BR354-Data!DY354</f>
        <v>3</v>
      </c>
      <c r="BO354" s="20">
        <f>Data!BS354-Data!DZ354</f>
        <v>-120</v>
      </c>
      <c r="BP354" s="20">
        <f>Data!BT354-Data!EA354</f>
        <v>6.7000000000000004E-2</v>
      </c>
      <c r="BQ354" s="20">
        <f>Data!BU354-Data!EB354</f>
        <v>-4</v>
      </c>
      <c r="BR354" s="20">
        <f>Data!BV354-Data!EC354</f>
        <v>-112</v>
      </c>
      <c r="BS354" s="20">
        <f>Data!BW354-Data!ED354</f>
        <v>-128</v>
      </c>
      <c r="BT354" s="20">
        <f>Data!BX354-Data!EE354</f>
        <v>-123</v>
      </c>
      <c r="BU354" s="20">
        <f>Data!BY354-Data!EF354</f>
        <v>-52</v>
      </c>
      <c r="BV354" s="20">
        <f>Data!BZ354-Data!EG354</f>
        <v>-118</v>
      </c>
      <c r="BW354" s="20">
        <f>Data!CA354-Data!EH354</f>
        <v>-85.899999999999991</v>
      </c>
      <c r="BX354" s="20">
        <f>Data!CB354-Data!EI354</f>
        <v>-120</v>
      </c>
      <c r="BY354" s="20">
        <f>Data!CC354-Data!EJ354</f>
        <v>-106</v>
      </c>
      <c r="BZ354" s="20">
        <f>Data!EK354</f>
        <v>11913.3</v>
      </c>
      <c r="CA354" s="20">
        <f>Data!EL354</f>
        <v>10804.7</v>
      </c>
      <c r="CB354" s="20">
        <f>Data!EM354</f>
        <v>93.461538461538467</v>
      </c>
      <c r="CC354" s="20">
        <f>Data!EN354</f>
        <v>128.30769230769229</v>
      </c>
      <c r="CD354" s="20">
        <f>Data!EO354</f>
        <v>14.9278</v>
      </c>
      <c r="CE354" s="20">
        <f>Data!EP354</f>
        <v>163.459</v>
      </c>
      <c r="CF354" s="50">
        <f>IF(ISBLANK(Data!EQ354), "", Data!EQ354)</f>
        <v>89</v>
      </c>
      <c r="CG354" s="50">
        <f>IF(ISBLANK(Data!ER354), "", Data!ER354)</f>
        <v>74</v>
      </c>
      <c r="CH354" s="61" t="str">
        <f>IF(ISBLANK(Data!ES354), "", Data!ES354)</f>
        <v>Samford</v>
      </c>
      <c r="CI354" s="61">
        <f>IF(ISBLANK(Data!ET354), "", Data!ET354)</f>
        <v>163</v>
      </c>
    </row>
    <row r="355" spans="1:87" x14ac:dyDescent="0.45">
      <c r="A355" s="50">
        <f>IF(ISBLANK(Data!A355), "", Data!A355)</f>
        <v>44929</v>
      </c>
      <c r="B355" s="50" t="str">
        <f>IF(ISBLANK(Data!B355), "", Data!B355)</f>
        <v>Davidson</v>
      </c>
      <c r="C355" s="50">
        <f>IF(ISBLANK(Data!C355), "", Data!C355)</f>
        <v>65</v>
      </c>
      <c r="D355" s="50" t="str">
        <f>IF(ISBLANK(Data!D355), "", Data!D355)</f>
        <v>Dayton</v>
      </c>
      <c r="E355" s="50">
        <f>IF(ISBLANK(Data!E355), "", Data!E355)</f>
        <v>66</v>
      </c>
      <c r="F355" s="50" t="str">
        <f>IF(ISBLANK(Data!F355), "", Data!F355)</f>
        <v>N</v>
      </c>
      <c r="G355" s="50" t="str">
        <f>IF(ISBLANK(Data!G355), "", Data!G355)</f>
        <v>Davidson</v>
      </c>
      <c r="H355" s="50" t="str">
        <f>IF(ISBLANK(Data!H355), "", Data!H355)</f>
        <v>Dayton</v>
      </c>
      <c r="I355" s="50" t="str">
        <f>IF(ISBLANK(Data!I355), "", Data!I355)</f>
        <v>Davidson</v>
      </c>
      <c r="J355" s="50" t="str">
        <f>IF(ISBLANK(Data!J355), "", Data!J355)</f>
        <v>Dayton</v>
      </c>
      <c r="K355" s="50" t="str">
        <f>IF(ISBLANK(Data!K355), "", Data!K355)</f>
        <v>Davidson</v>
      </c>
      <c r="L355" s="50" t="str">
        <f>IF(ISBLANK(Data!L355), "", Data!L355)</f>
        <v>Dayton</v>
      </c>
      <c r="M355" s="50" t="str">
        <f>IF(ISBLANK(Data!M355), "", Data!M355)</f>
        <v>Davidson</v>
      </c>
      <c r="N355" s="50" t="str">
        <f>IF(ISBLANK(Data!N355), "", Data!N355)</f>
        <v>Dayton</v>
      </c>
      <c r="O355" s="50" t="str">
        <f>IF(ISBLANK(Data!O355), "", Data!O355)</f>
        <v>Davidson</v>
      </c>
      <c r="P355" s="50" t="str">
        <f>IF(ISBLANK(Data!P355), "", Data!P355)</f>
        <v>Dayton</v>
      </c>
      <c r="Q355" s="50" t="str">
        <f>IF(ISBLANK(Data!Q355), "", Data!Q355)</f>
        <v>Davidson</v>
      </c>
      <c r="R355" s="50" t="str">
        <f>IF(ISBLANK(Data!R355), "", Data!R355)</f>
        <v>Dayton</v>
      </c>
      <c r="S355" s="20">
        <f>Data!W355-Data!CD355</f>
        <v>-6.4102564102564985E-2</v>
      </c>
      <c r="T355" s="20">
        <f>Data!X355-Data!CE355</f>
        <v>-11.989999999999998</v>
      </c>
      <c r="U355" s="20">
        <f>Data!Y355-Data!CF355</f>
        <v>-11.599999999999994</v>
      </c>
      <c r="V355" s="20">
        <f>Data!Z355-Data!CG355</f>
        <v>0.39999999999999147</v>
      </c>
      <c r="W355" s="20">
        <f>Data!AA355-Data!CH355</f>
        <v>2.8999999999999986</v>
      </c>
      <c r="X355" s="20">
        <f>Data!AB355-Data!CI355</f>
        <v>6.3999999999999987E-2</v>
      </c>
      <c r="Y355" s="20">
        <f>Data!AC355-Data!CJ355</f>
        <v>-5.27</v>
      </c>
      <c r="Z355" s="20">
        <f>Data!AD355-Data!CK355</f>
        <v>-2.5999999999999943</v>
      </c>
      <c r="AA355" s="20">
        <f>Data!AE355-Data!CL355</f>
        <v>2.5999999999999943</v>
      </c>
      <c r="AB355" s="20">
        <f>Data!AF355-Data!CM355</f>
        <v>-5.27</v>
      </c>
      <c r="AC355" s="20">
        <f>Data!AG355-Data!CN355</f>
        <v>-12.5</v>
      </c>
      <c r="AD355" s="20">
        <f>Data!AH355-Data!CO355</f>
        <v>-1.5</v>
      </c>
      <c r="AE355" s="20">
        <f>Data!AI355-Data!CP355</f>
        <v>-0.21729999999999994</v>
      </c>
      <c r="AF355" s="20">
        <f>Data!AJ355-Data!CQ355</f>
        <v>-2.4</v>
      </c>
      <c r="AG355" s="20">
        <f>Data!AK355-Data!CR355</f>
        <v>-0.19679487179487179</v>
      </c>
      <c r="AH355" s="20">
        <f>Data!AL355-Data!CS355</f>
        <v>-108</v>
      </c>
      <c r="AI355" s="20">
        <f>Data!AM355-Data!CT355</f>
        <v>-10.3</v>
      </c>
      <c r="AJ355" s="20">
        <f>Data!AN355-Data!CU355</f>
        <v>-4.8299999999999992</v>
      </c>
      <c r="AK355" s="20">
        <f>Data!AO355-Data!CV355</f>
        <v>54</v>
      </c>
      <c r="AL355" s="20">
        <f>Data!AP355-Data!CW355</f>
        <v>65</v>
      </c>
      <c r="AM355" s="20">
        <f>Data!AQ355-Data!CX355</f>
        <v>106</v>
      </c>
      <c r="AN355" s="20">
        <f>Data!AR355-Data!CY355</f>
        <v>-3.2999999999999974E-2</v>
      </c>
      <c r="AO355" s="20">
        <f>Data!AS355-Data!CZ355</f>
        <v>-12</v>
      </c>
      <c r="AP355" s="20">
        <f>Data!AT355-Data!DA355</f>
        <v>42</v>
      </c>
      <c r="AQ355" s="20">
        <f>Data!AU355-Data!DB355</f>
        <v>-8.9999999999999969E-2</v>
      </c>
      <c r="AR355" s="20">
        <f>Data!AV355-Data!DC355</f>
        <v>12</v>
      </c>
      <c r="AS355" s="20">
        <f>Data!AW355-Data!DD355</f>
        <v>27</v>
      </c>
      <c r="AT355" s="20">
        <f>Data!AX355-Data!DE355</f>
        <v>-3.3000000000000029E-2</v>
      </c>
      <c r="AU355" s="20">
        <f>Data!AY355-Data!DF355</f>
        <v>26</v>
      </c>
      <c r="AV355" s="20">
        <f>Data!AZ355-Data!DG355</f>
        <v>1.352564102564104</v>
      </c>
      <c r="AW355" s="20">
        <f>Data!BA355-Data!DH355</f>
        <v>68</v>
      </c>
      <c r="AX355" s="20">
        <f>Data!BB355-Data!DI355</f>
        <v>2.7307692307692335</v>
      </c>
      <c r="AY355" s="20">
        <f>Data!BC355-Data!DJ355</f>
        <v>-18</v>
      </c>
      <c r="AZ355" s="20">
        <f>Data!BD355-Data!DK355</f>
        <v>26</v>
      </c>
      <c r="BA355" s="20">
        <f>Data!BE355-Data!DL355</f>
        <v>-27</v>
      </c>
      <c r="BB355" s="20">
        <f>Data!BF355-Data!DM355</f>
        <v>11</v>
      </c>
      <c r="BC355" s="20">
        <f>Data!BG355-Data!DN355</f>
        <v>19</v>
      </c>
      <c r="BD355" s="20">
        <f>Data!BH355-Data!DO355</f>
        <v>-1.6000000000000085</v>
      </c>
      <c r="BE355" s="20">
        <f>Data!BI355-Data!DP355</f>
        <v>-4.5000000000001705E-2</v>
      </c>
      <c r="BF355" s="20">
        <f>Data!BJ355-Data!DQ355</f>
        <v>-1.5250000000000004</v>
      </c>
      <c r="BG355" s="20">
        <f>Data!BK355-Data!DR355</f>
        <v>-0.2629999999999999</v>
      </c>
      <c r="BH355" s="20">
        <f>Data!BL355-Data!DS355</f>
        <v>6.4000000000000057E-2</v>
      </c>
      <c r="BI355" s="20">
        <f>Data!BM355-Data!DT355</f>
        <v>0.15300000000000002</v>
      </c>
      <c r="BJ355" s="20">
        <f>Data!BN355-Data!DU355</f>
        <v>1.3999999999999986</v>
      </c>
      <c r="BK355" s="20">
        <f>Data!BO355-Data!DV355</f>
        <v>0.60000000000000142</v>
      </c>
      <c r="BL355" s="20">
        <f>Data!BP355-Data!DW355</f>
        <v>-2.4</v>
      </c>
      <c r="BM355" s="20">
        <f>Data!BQ355-Data!DX355</f>
        <v>1.5961538461538458</v>
      </c>
      <c r="BN355" s="20">
        <f>Data!BR355-Data!DY355</f>
        <v>0.5</v>
      </c>
      <c r="BO355" s="20">
        <f>Data!BS355-Data!DZ355</f>
        <v>79</v>
      </c>
      <c r="BP355" s="20">
        <f>Data!BT355-Data!EA355</f>
        <v>-9.8999999999999977E-2</v>
      </c>
      <c r="BQ355" s="20">
        <f>Data!BU355-Data!EB355</f>
        <v>-10</v>
      </c>
      <c r="BR355" s="20">
        <f>Data!BV355-Data!EC355</f>
        <v>82</v>
      </c>
      <c r="BS355" s="20">
        <f>Data!BW355-Data!ED355</f>
        <v>45</v>
      </c>
      <c r="BT355" s="20">
        <f>Data!BX355-Data!EE355</f>
        <v>55</v>
      </c>
      <c r="BU355" s="20">
        <f>Data!BY355-Data!EF355</f>
        <v>123</v>
      </c>
      <c r="BV355" s="20">
        <f>Data!BZ355-Data!EG355</f>
        <v>78</v>
      </c>
      <c r="BW355" s="20">
        <f>Data!CA355-Data!EH355</f>
        <v>65.2</v>
      </c>
      <c r="BX355" s="20">
        <f>Data!CB355-Data!EI355</f>
        <v>79</v>
      </c>
      <c r="BY355" s="20">
        <f>Data!CC355-Data!EJ355</f>
        <v>84</v>
      </c>
      <c r="BZ355" s="20">
        <f>Data!EK355</f>
        <v>10842.160000000002</v>
      </c>
      <c r="CA355" s="20">
        <f>Data!EL355</f>
        <v>12071.4</v>
      </c>
      <c r="CB355" s="20">
        <f>Data!EM355</f>
        <v>53.71275</v>
      </c>
      <c r="CC355" s="20">
        <f>Data!EN355</f>
        <v>69.604846153846154</v>
      </c>
      <c r="CD355" s="20">
        <f>Data!EO355</f>
        <v>10.4604</v>
      </c>
      <c r="CE355" s="20">
        <f>Data!EP355</f>
        <v>116</v>
      </c>
      <c r="CF355" s="50">
        <f>IF(ISBLANK(Data!EQ355), "", Data!EQ355)</f>
        <v>59</v>
      </c>
      <c r="CG355" s="50">
        <f>IF(ISBLANK(Data!ER355), "", Data!ER355)</f>
        <v>72</v>
      </c>
      <c r="CH355" s="61" t="str">
        <f>IF(ISBLANK(Data!ES355), "", Data!ES355)</f>
        <v>Dayton</v>
      </c>
      <c r="CI355" s="61">
        <f>IF(ISBLANK(Data!ET355), "", Data!ET355)</f>
        <v>131</v>
      </c>
    </row>
    <row r="356" spans="1:87" x14ac:dyDescent="0.45">
      <c r="A356" s="50">
        <f>IF(ISBLANK(Data!A356), "", Data!A356)</f>
        <v>44929</v>
      </c>
      <c r="B356" s="50" t="str">
        <f>IF(ISBLANK(Data!B356), "", Data!B356)</f>
        <v>Miami FL</v>
      </c>
      <c r="C356" s="50">
        <f>IF(ISBLANK(Data!C356), "", Data!C356)</f>
        <v>169</v>
      </c>
      <c r="D356" s="50" t="str">
        <f>IF(ISBLANK(Data!D356), "", Data!D356)</f>
        <v>Clemson</v>
      </c>
      <c r="E356" s="50">
        <f>IF(ISBLANK(Data!E356), "", Data!E356)</f>
        <v>53</v>
      </c>
      <c r="F356" s="50" t="str">
        <f>IF(ISBLANK(Data!F356), "", Data!F356)</f>
        <v>N</v>
      </c>
      <c r="G356" s="50" t="str">
        <f>IF(ISBLANK(Data!G356), "", Data!G356)</f>
        <v>Miami FL</v>
      </c>
      <c r="H356" s="50" t="str">
        <f>IF(ISBLANK(Data!H356), "", Data!H356)</f>
        <v>Clemson</v>
      </c>
      <c r="I356" s="50" t="str">
        <f>IF(ISBLANK(Data!I356), "", Data!I356)</f>
        <v>Miami FL</v>
      </c>
      <c r="J356" s="50" t="str">
        <f>IF(ISBLANK(Data!J356), "", Data!J356)</f>
        <v>Clemson</v>
      </c>
      <c r="K356" s="50" t="str">
        <f>IF(ISBLANK(Data!K356), "", Data!K356)</f>
        <v>Miami FL</v>
      </c>
      <c r="L356" s="50" t="str">
        <f>IF(ISBLANK(Data!L356), "", Data!L356)</f>
        <v>Clemson</v>
      </c>
      <c r="M356" s="50" t="str">
        <f>IF(ISBLANK(Data!M356), "", Data!M356)</f>
        <v>Miami</v>
      </c>
      <c r="N356" s="50" t="str">
        <f>IF(ISBLANK(Data!N356), "", Data!N356)</f>
        <v>Clemson</v>
      </c>
      <c r="O356" s="50" t="str">
        <f>IF(ISBLANK(Data!O356), "", Data!O356)</f>
        <v>Miami</v>
      </c>
      <c r="P356" s="50" t="str">
        <f>IF(ISBLANK(Data!P356), "", Data!P356)</f>
        <v>Clemson</v>
      </c>
      <c r="Q356" s="50" t="str">
        <f>IF(ISBLANK(Data!Q356), "", Data!Q356)</f>
        <v>Miami (FL)</v>
      </c>
      <c r="R356" s="50" t="str">
        <f>IF(ISBLANK(Data!R356), "", Data!R356)</f>
        <v>Clemson</v>
      </c>
      <c r="S356" s="20">
        <f>Data!W356-Data!CD356</f>
        <v>-8.3333333333331927E-2</v>
      </c>
      <c r="T356" s="20">
        <f>Data!X356-Data!CE356</f>
        <v>-7.9500000000000011</v>
      </c>
      <c r="U356" s="20">
        <f>Data!Y356-Data!CF356</f>
        <v>-2.1999999999999886</v>
      </c>
      <c r="V356" s="20">
        <f>Data!Z356-Data!CG356</f>
        <v>5.7999999999999972</v>
      </c>
      <c r="W356" s="20">
        <f>Data!AA356-Data!CH356</f>
        <v>2.7999999999999972</v>
      </c>
      <c r="X356" s="20">
        <f>Data!AB356-Data!CI356</f>
        <v>5.1999999999999998E-2</v>
      </c>
      <c r="Y356" s="20">
        <f>Data!AC356-Data!CJ356</f>
        <v>-9.42</v>
      </c>
      <c r="Z356" s="20">
        <f>Data!AD356-Data!CK356</f>
        <v>-7.5</v>
      </c>
      <c r="AA356" s="20">
        <f>Data!AE356-Data!CL356</f>
        <v>1.9000000000000057</v>
      </c>
      <c r="AB356" s="20">
        <f>Data!AF356-Data!CM356</f>
        <v>-7.76</v>
      </c>
      <c r="AC356" s="20">
        <f>Data!AG356-Data!CN356</f>
        <v>-3</v>
      </c>
      <c r="AD356" s="20">
        <f>Data!AH356-Data!CO356</f>
        <v>3</v>
      </c>
      <c r="AE356" s="20">
        <f>Data!AI356-Data!CP356</f>
        <v>-6.6699999999999982E-2</v>
      </c>
      <c r="AF356" s="20">
        <f>Data!AJ356-Data!CQ356</f>
        <v>-2.2000000000000002</v>
      </c>
      <c r="AG356" s="20">
        <f>Data!AK356-Data!CR356</f>
        <v>-0.18333333333333335</v>
      </c>
      <c r="AH356" s="20">
        <f>Data!AL356-Data!CS356</f>
        <v>-78</v>
      </c>
      <c r="AI356" s="20">
        <f>Data!AM356-Data!CT356</f>
        <v>-4.5799999999999983</v>
      </c>
      <c r="AJ356" s="20">
        <f>Data!AN356-Data!CU356</f>
        <v>-6.42</v>
      </c>
      <c r="AK356" s="20">
        <f>Data!AO356-Data!CV356</f>
        <v>29</v>
      </c>
      <c r="AL356" s="20">
        <f>Data!AP356-Data!CW356</f>
        <v>7</v>
      </c>
      <c r="AM356" s="20">
        <f>Data!AQ356-Data!CX356</f>
        <v>2</v>
      </c>
      <c r="AN356" s="20">
        <f>Data!AR356-Data!CY356</f>
        <v>1.100000000000001E-2</v>
      </c>
      <c r="AO356" s="20">
        <f>Data!AS356-Data!CZ356</f>
        <v>-3</v>
      </c>
      <c r="AP356" s="20">
        <f>Data!AT356-Data!DA356</f>
        <v>-21</v>
      </c>
      <c r="AQ356" s="20">
        <f>Data!AU356-Data!DB356</f>
        <v>1.9999999999999962E-2</v>
      </c>
      <c r="AR356" s="20">
        <f>Data!AV356-Data!DC356</f>
        <v>14</v>
      </c>
      <c r="AS356" s="20">
        <f>Data!AW356-Data!DD356</f>
        <v>6</v>
      </c>
      <c r="AT356" s="20">
        <f>Data!AX356-Data!DE356</f>
        <v>4.6000000000000041E-2</v>
      </c>
      <c r="AU356" s="20">
        <f>Data!AY356-Data!DF356</f>
        <v>0</v>
      </c>
      <c r="AV356" s="20">
        <f>Data!AZ356-Data!DG356</f>
        <v>0</v>
      </c>
      <c r="AW356" s="20">
        <f>Data!BA356-Data!DH356</f>
        <v>-9</v>
      </c>
      <c r="AX356" s="20">
        <f>Data!BB356-Data!DI356</f>
        <v>-0.75</v>
      </c>
      <c r="AY356" s="20">
        <f>Data!BC356-Data!DJ356</f>
        <v>-12</v>
      </c>
      <c r="AZ356" s="20">
        <f>Data!BD356-Data!DK356</f>
        <v>43</v>
      </c>
      <c r="BA356" s="20">
        <f>Data!BE356-Data!DL356</f>
        <v>-11</v>
      </c>
      <c r="BB356" s="20">
        <f>Data!BF356-Data!DM356</f>
        <v>32</v>
      </c>
      <c r="BC356" s="20">
        <f>Data!BG356-Data!DN356</f>
        <v>-45</v>
      </c>
      <c r="BD356" s="20">
        <f>Data!BH356-Data!DO356</f>
        <v>2.5</v>
      </c>
      <c r="BE356" s="20">
        <f>Data!BI356-Data!DP356</f>
        <v>0.58299999999999841</v>
      </c>
      <c r="BF356" s="20">
        <f>Data!BJ356-Data!DQ356</f>
        <v>1.8339999999999996</v>
      </c>
      <c r="BG356" s="20">
        <f>Data!BK356-Data!DR356</f>
        <v>-0.40900000000000003</v>
      </c>
      <c r="BH356" s="20">
        <f>Data!BL356-Data!DS356</f>
        <v>2.6669999999999998</v>
      </c>
      <c r="BI356" s="20">
        <f>Data!BM356-Data!DT356</f>
        <v>0.18</v>
      </c>
      <c r="BJ356" s="20">
        <f>Data!BN356-Data!DU356</f>
        <v>-1.6999999999999993</v>
      </c>
      <c r="BK356" s="20">
        <f>Data!BO356-Data!DV356</f>
        <v>0.39999999999999858</v>
      </c>
      <c r="BL356" s="20">
        <f>Data!BP356-Data!DW356</f>
        <v>-0.90000000000000036</v>
      </c>
      <c r="BM356" s="20">
        <f>Data!BQ356-Data!DX356</f>
        <v>3.5833333333333339</v>
      </c>
      <c r="BN356" s="20">
        <f>Data!BR356-Data!DY356</f>
        <v>-3.8000000000000007</v>
      </c>
      <c r="BO356" s="20">
        <f>Data!BS356-Data!DZ356</f>
        <v>35</v>
      </c>
      <c r="BP356" s="20">
        <f>Data!BT356-Data!EA356</f>
        <v>-9.4999999999999973E-2</v>
      </c>
      <c r="BQ356" s="20">
        <f>Data!BU356-Data!EB356</f>
        <v>-1</v>
      </c>
      <c r="BR356" s="20">
        <f>Data!BV356-Data!EC356</f>
        <v>43</v>
      </c>
      <c r="BS356" s="20">
        <f>Data!BW356-Data!ED356</f>
        <v>-3</v>
      </c>
      <c r="BT356" s="20">
        <f>Data!BX356-Data!EE356</f>
        <v>36</v>
      </c>
      <c r="BU356" s="20">
        <f>Data!BY356-Data!EF356</f>
        <v>17</v>
      </c>
      <c r="BV356" s="20">
        <f>Data!BZ356-Data!EG356</f>
        <v>32</v>
      </c>
      <c r="BW356" s="20">
        <f>Data!CA356-Data!EH356</f>
        <v>19.5</v>
      </c>
      <c r="BX356" s="20">
        <f>Data!CB356-Data!EI356</f>
        <v>35</v>
      </c>
      <c r="BY356" s="20">
        <f>Data!CC356-Data!EJ356</f>
        <v>31</v>
      </c>
      <c r="BZ356" s="20">
        <f>Data!EK356</f>
        <v>11030.400000000001</v>
      </c>
      <c r="CA356" s="20">
        <f>Data!EL356</f>
        <v>11920.779999999999</v>
      </c>
      <c r="CB356" s="20">
        <f>Data!EM356</f>
        <v>62.9375</v>
      </c>
      <c r="CC356" s="20">
        <f>Data!EN356</f>
        <v>88.191666666666677</v>
      </c>
      <c r="CD356" s="20">
        <f>Data!EO356</f>
        <v>9.5488</v>
      </c>
      <c r="CE356" s="20">
        <f>Data!EP356</f>
        <v>157.608</v>
      </c>
      <c r="CF356" s="50">
        <f>IF(ISBLANK(Data!EQ356), "", Data!EQ356)</f>
        <v>95</v>
      </c>
      <c r="CG356" s="50">
        <f>IF(ISBLANK(Data!ER356), "", Data!ER356)</f>
        <v>82</v>
      </c>
      <c r="CH356" s="61" t="str">
        <f>IF(ISBLANK(Data!ES356), "", Data!ES356)</f>
        <v>Miami FL</v>
      </c>
      <c r="CI356" s="61">
        <f>IF(ISBLANK(Data!ET356), "", Data!ET356)</f>
        <v>177</v>
      </c>
    </row>
    <row r="357" spans="1:87" x14ac:dyDescent="0.45">
      <c r="A357" s="50">
        <f>IF(ISBLANK(Data!A357), "", Data!A357)</f>
        <v>44929</v>
      </c>
      <c r="B357" s="50" t="str">
        <f>IF(ISBLANK(Data!B357), "", Data!B357)</f>
        <v>Valparaiso</v>
      </c>
      <c r="C357" s="50">
        <f>IF(ISBLANK(Data!C357), "", Data!C357)</f>
        <v>335</v>
      </c>
      <c r="D357" s="50" t="str">
        <f>IF(ISBLANK(Data!D357), "", Data!D357)</f>
        <v>Bradley</v>
      </c>
      <c r="E357" s="50">
        <f>IF(ISBLANK(Data!E357), "", Data!E357)</f>
        <v>29</v>
      </c>
      <c r="F357" s="50" t="str">
        <f>IF(ISBLANK(Data!F357), "", Data!F357)</f>
        <v>N</v>
      </c>
      <c r="G357" s="50" t="str">
        <f>IF(ISBLANK(Data!G357), "", Data!G357)</f>
        <v>Valparaiso</v>
      </c>
      <c r="H357" s="50" t="str">
        <f>IF(ISBLANK(Data!H357), "", Data!H357)</f>
        <v>Bradley</v>
      </c>
      <c r="I357" s="50" t="str">
        <f>IF(ISBLANK(Data!I357), "", Data!I357)</f>
        <v>Valparaiso</v>
      </c>
      <c r="J357" s="50" t="str">
        <f>IF(ISBLANK(Data!J357), "", Data!J357)</f>
        <v>Bradley</v>
      </c>
      <c r="K357" s="50" t="str">
        <f>IF(ISBLANK(Data!K357), "", Data!K357)</f>
        <v>Valparaiso</v>
      </c>
      <c r="L357" s="50" t="str">
        <f>IF(ISBLANK(Data!L357), "", Data!L357)</f>
        <v>Bradley</v>
      </c>
      <c r="M357" s="50" t="str">
        <f>IF(ISBLANK(Data!M357), "", Data!M357)</f>
        <v>Valparaiso</v>
      </c>
      <c r="N357" s="50" t="str">
        <f>IF(ISBLANK(Data!N357), "", Data!N357)</f>
        <v>Bradley</v>
      </c>
      <c r="O357" s="50" t="str">
        <f>IF(ISBLANK(Data!O357), "", Data!O357)</f>
        <v>Valparaiso</v>
      </c>
      <c r="P357" s="50" t="str">
        <f>IF(ISBLANK(Data!P357), "", Data!P357)</f>
        <v>Bradley</v>
      </c>
      <c r="Q357" s="50" t="str">
        <f>IF(ISBLANK(Data!Q357), "", Data!Q357)</f>
        <v>Valparaiso</v>
      </c>
      <c r="R357" s="50" t="str">
        <f>IF(ISBLANK(Data!R357), "", Data!R357)</f>
        <v>Bradley</v>
      </c>
      <c r="S357" s="20">
        <f>Data!W357-Data!CD357</f>
        <v>-0.30769230769230699</v>
      </c>
      <c r="T357" s="20">
        <f>Data!X357-Data!CE357</f>
        <v>-17.2</v>
      </c>
      <c r="U357" s="20">
        <f>Data!Y357-Data!CF357</f>
        <v>-10.099999999999994</v>
      </c>
      <c r="V357" s="20">
        <f>Data!Z357-Data!CG357</f>
        <v>7.1000000000000085</v>
      </c>
      <c r="W357" s="20">
        <f>Data!AA357-Data!CH357</f>
        <v>-9.9999999999994316E-2</v>
      </c>
      <c r="X357" s="20">
        <f>Data!AB357-Data!CI357</f>
        <v>-5.1000000000000004E-2</v>
      </c>
      <c r="Y357" s="20">
        <f>Data!AC357-Data!CJ357</f>
        <v>-5.75</v>
      </c>
      <c r="Z357" s="20">
        <f>Data!AD357-Data!CK357</f>
        <v>-4.3999999999999915</v>
      </c>
      <c r="AA357" s="20">
        <f>Data!AE357-Data!CL357</f>
        <v>1.4000000000000057</v>
      </c>
      <c r="AB357" s="20">
        <f>Data!AF357-Data!CM357</f>
        <v>-7.57</v>
      </c>
      <c r="AC357" s="20">
        <f>Data!AG357-Data!CN357</f>
        <v>-9.1000000000000085</v>
      </c>
      <c r="AD357" s="20">
        <f>Data!AH357-Data!CO357</f>
        <v>7.1000000000000085</v>
      </c>
      <c r="AE357" s="20">
        <f>Data!AI357-Data!CP357</f>
        <v>-0.4143</v>
      </c>
      <c r="AF357" s="20">
        <f>Data!AJ357-Data!CQ357</f>
        <v>-4.1999999999999993</v>
      </c>
      <c r="AG357" s="20">
        <f>Data!AK357-Data!CR357</f>
        <v>-0.32307692307692304</v>
      </c>
      <c r="AH357" s="20">
        <f>Data!AL357-Data!CS357</f>
        <v>-229</v>
      </c>
      <c r="AI357" s="20">
        <f>Data!AM357-Data!CT357</f>
        <v>-13.23</v>
      </c>
      <c r="AJ357" s="20">
        <f>Data!AN357-Data!CU357</f>
        <v>-4.6500000000000004</v>
      </c>
      <c r="AK357" s="20">
        <f>Data!AO357-Data!CV357</f>
        <v>-55</v>
      </c>
      <c r="AL357" s="20">
        <f>Data!AP357-Data!CW357</f>
        <v>31</v>
      </c>
      <c r="AM357" s="20">
        <f>Data!AQ357-Data!CX357</f>
        <v>60</v>
      </c>
      <c r="AN357" s="20">
        <f>Data!AR357-Data!CY357</f>
        <v>-5.3999999999999992E-2</v>
      </c>
      <c r="AO357" s="20">
        <f>Data!AS357-Data!CZ357</f>
        <v>-19</v>
      </c>
      <c r="AP357" s="20">
        <f>Data!AT357-Data!DA357</f>
        <v>-13</v>
      </c>
      <c r="AQ357" s="20">
        <f>Data!AU357-Data!DB357</f>
        <v>-4.8999999999999988E-2</v>
      </c>
      <c r="AR357" s="20">
        <f>Data!AV357-Data!DC357</f>
        <v>-2</v>
      </c>
      <c r="AS357" s="20">
        <f>Data!AW357-Data!DD357</f>
        <v>-15</v>
      </c>
      <c r="AT357" s="20">
        <f>Data!AX357-Data!DE357</f>
        <v>3.6999999999999922E-2</v>
      </c>
      <c r="AU357" s="20">
        <f>Data!AY357-Data!DF357</f>
        <v>17</v>
      </c>
      <c r="AV357" s="20">
        <f>Data!AZ357-Data!DG357</f>
        <v>1.3076923076923084</v>
      </c>
      <c r="AW357" s="20">
        <f>Data!BA357-Data!DH357</f>
        <v>-5</v>
      </c>
      <c r="AX357" s="20">
        <f>Data!BB357-Data!DI357</f>
        <v>-0.3846153846153868</v>
      </c>
      <c r="AY357" s="20">
        <f>Data!BC357-Data!DJ357</f>
        <v>0</v>
      </c>
      <c r="AZ357" s="20">
        <f>Data!BD357-Data!DK357</f>
        <v>2</v>
      </c>
      <c r="BA357" s="20">
        <f>Data!BE357-Data!DL357</f>
        <v>1</v>
      </c>
      <c r="BB357" s="20">
        <f>Data!BF357-Data!DM357</f>
        <v>-22</v>
      </c>
      <c r="BC357" s="20">
        <f>Data!BG357-Data!DN357</f>
        <v>-21</v>
      </c>
      <c r="BD357" s="20">
        <f>Data!BH357-Data!DO357</f>
        <v>-4.2000000000000028</v>
      </c>
      <c r="BE357" s="20">
        <f>Data!BI357-Data!DP357</f>
        <v>2.3850000000000051</v>
      </c>
      <c r="BF357" s="20">
        <f>Data!BJ357-Data!DQ357</f>
        <v>-6.6159999999999997</v>
      </c>
      <c r="BG357" s="20">
        <f>Data!BK357-Data!DR357</f>
        <v>0.14600000000000013</v>
      </c>
      <c r="BH357" s="20">
        <f>Data!BL357-Data!DS357</f>
        <v>-1.6920000000000002</v>
      </c>
      <c r="BI357" s="20">
        <f>Data!BM357-Data!DT357</f>
        <v>9.4999999999999973E-2</v>
      </c>
      <c r="BJ357" s="20">
        <f>Data!BN357-Data!DU357</f>
        <v>-1</v>
      </c>
      <c r="BK357" s="20">
        <f>Data!BO357-Data!DV357</f>
        <v>-1.1999999999999993</v>
      </c>
      <c r="BL357" s="20">
        <f>Data!BP357-Data!DW357</f>
        <v>0.10000000000000009</v>
      </c>
      <c r="BM357" s="20">
        <f>Data!BQ357-Data!DX357</f>
        <v>0.15384615384615419</v>
      </c>
      <c r="BN357" s="20">
        <f>Data!BR357-Data!DY357</f>
        <v>-1.5999999999999996</v>
      </c>
      <c r="BO357" s="20">
        <f>Data!BS357-Data!DZ357</f>
        <v>247</v>
      </c>
      <c r="BP357" s="20">
        <f>Data!BT357-Data!EA357</f>
        <v>-0.16299999999999998</v>
      </c>
      <c r="BQ357" s="20">
        <f>Data!BU357-Data!EB357</f>
        <v>-13</v>
      </c>
      <c r="BR357" s="20">
        <f>Data!BV357-Data!EC357</f>
        <v>182</v>
      </c>
      <c r="BS357" s="20">
        <f>Data!BW357-Data!ED357</f>
        <v>230</v>
      </c>
      <c r="BT357" s="20">
        <f>Data!BX357-Data!EE357</f>
        <v>193</v>
      </c>
      <c r="BU357" s="20">
        <f>Data!BY357-Data!EF357</f>
        <v>183</v>
      </c>
      <c r="BV357" s="20">
        <f>Data!BZ357-Data!EG357</f>
        <v>198</v>
      </c>
      <c r="BW357" s="20">
        <f>Data!CA357-Data!EH357</f>
        <v>174</v>
      </c>
      <c r="BX357" s="20">
        <f>Data!CB357-Data!EI357</f>
        <v>247</v>
      </c>
      <c r="BY357" s="20">
        <f>Data!CC357-Data!EJ357</f>
        <v>264</v>
      </c>
      <c r="BZ357" s="20">
        <f>Data!EK357</f>
        <v>9448.26</v>
      </c>
      <c r="CA357" s="20">
        <f>Data!EL357</f>
        <v>11201.82</v>
      </c>
      <c r="CB357" s="20">
        <f>Data!EM357</f>
        <v>80.025846153846146</v>
      </c>
      <c r="CC357" s="20">
        <f>Data!EN357</f>
        <v>94</v>
      </c>
      <c r="CD357" s="20">
        <f>Data!EO357</f>
        <v>10.327199999999999</v>
      </c>
      <c r="CE357" s="20">
        <f>Data!EP357</f>
        <v>156.57599999999999</v>
      </c>
      <c r="CF357" s="50">
        <f>IF(ISBLANK(Data!EQ357), "", Data!EQ357)</f>
        <v>61</v>
      </c>
      <c r="CG357" s="50">
        <f>IF(ISBLANK(Data!ER357), "", Data!ER357)</f>
        <v>86</v>
      </c>
      <c r="CH357" s="61" t="str">
        <f>IF(ISBLANK(Data!ES357), "", Data!ES357)</f>
        <v>Bradley</v>
      </c>
      <c r="CI357" s="61">
        <f>IF(ISBLANK(Data!ET357), "", Data!ET357)</f>
        <v>147</v>
      </c>
    </row>
    <row r="358" spans="1:87" x14ac:dyDescent="0.45">
      <c r="A358" s="50">
        <f>IF(ISBLANK(Data!A358), "", Data!A358)</f>
        <v>44929</v>
      </c>
      <c r="B358" s="50" t="str">
        <f>IF(ISBLANK(Data!B358), "", Data!B358)</f>
        <v>Villanova</v>
      </c>
      <c r="C358" s="50">
        <f>IF(ISBLANK(Data!C358), "", Data!C358)</f>
        <v>339</v>
      </c>
      <c r="D358" s="50" t="str">
        <f>IF(ISBLANK(Data!D358), "", Data!D358)</f>
        <v>Xavier</v>
      </c>
      <c r="E358" s="50">
        <f>IF(ISBLANK(Data!E358), "", Data!E358)</f>
        <v>360</v>
      </c>
      <c r="F358" s="50" t="str">
        <f>IF(ISBLANK(Data!F358), "", Data!F358)</f>
        <v>N</v>
      </c>
      <c r="G358" s="50" t="str">
        <f>IF(ISBLANK(Data!G358), "", Data!G358)</f>
        <v>Villanova</v>
      </c>
      <c r="H358" s="50" t="str">
        <f>IF(ISBLANK(Data!H358), "", Data!H358)</f>
        <v>Xavier</v>
      </c>
      <c r="I358" s="50" t="str">
        <f>IF(ISBLANK(Data!I358), "", Data!I358)</f>
        <v>Villanova</v>
      </c>
      <c r="J358" s="50" t="str">
        <f>IF(ISBLANK(Data!J358), "", Data!J358)</f>
        <v>Xavier</v>
      </c>
      <c r="K358" s="50" t="str">
        <f>IF(ISBLANK(Data!K358), "", Data!K358)</f>
        <v>Villanova</v>
      </c>
      <c r="L358" s="50" t="str">
        <f>IF(ISBLANK(Data!L358), "", Data!L358)</f>
        <v>Xavier</v>
      </c>
      <c r="M358" s="50" t="str">
        <f>IF(ISBLANK(Data!M358), "", Data!M358)</f>
        <v>Villanova</v>
      </c>
      <c r="N358" s="50" t="str">
        <f>IF(ISBLANK(Data!N358), "", Data!N358)</f>
        <v>Xavier</v>
      </c>
      <c r="O358" s="50" t="str">
        <f>IF(ISBLANK(Data!O358), "", Data!O358)</f>
        <v>Villanova</v>
      </c>
      <c r="P358" s="50" t="str">
        <f>IF(ISBLANK(Data!P358), "", Data!P358)</f>
        <v>Xavier</v>
      </c>
      <c r="Q358" s="50" t="str">
        <f>IF(ISBLANK(Data!Q358), "", Data!Q358)</f>
        <v>Villanova</v>
      </c>
      <c r="R358" s="50" t="str">
        <f>IF(ISBLANK(Data!R358), "", Data!R358)</f>
        <v>Xavier</v>
      </c>
      <c r="S358" s="20">
        <f>Data!W358-Data!CD358</f>
        <v>0.15384615384615397</v>
      </c>
      <c r="T358" s="20">
        <f>Data!X358-Data!CE358</f>
        <v>4.879999999999999</v>
      </c>
      <c r="U358" s="20">
        <f>Data!Y358-Data!CF358</f>
        <v>3.5</v>
      </c>
      <c r="V358" s="20">
        <f>Data!Z358-Data!CG358</f>
        <v>-1.2999999999999972</v>
      </c>
      <c r="W358" s="20">
        <f>Data!AA358-Data!CH358</f>
        <v>-5.4000000000000057</v>
      </c>
      <c r="X358" s="20">
        <f>Data!AB358-Data!CI358</f>
        <v>6.0999999999999999E-2</v>
      </c>
      <c r="Y358" s="20">
        <f>Data!AC358-Data!CJ358</f>
        <v>1.2600000000000007</v>
      </c>
      <c r="Z358" s="20">
        <f>Data!AD358-Data!CK358</f>
        <v>0.29999999999999716</v>
      </c>
      <c r="AA358" s="20">
        <f>Data!AE358-Data!CL358</f>
        <v>-1</v>
      </c>
      <c r="AB358" s="20">
        <f>Data!AF358-Data!CM358</f>
        <v>1.8500000000000005</v>
      </c>
      <c r="AC358" s="20">
        <f>Data!AG358-Data!CN358</f>
        <v>2.2999999999999972</v>
      </c>
      <c r="AD358" s="20">
        <f>Data!AH358-Data!CO358</f>
        <v>-1.5</v>
      </c>
      <c r="AE358" s="20">
        <f>Data!AI358-Data!CP358</f>
        <v>4.7699999999999965E-2</v>
      </c>
      <c r="AF358" s="20">
        <f>Data!AJ358-Data!CQ358</f>
        <v>1.3</v>
      </c>
      <c r="AG358" s="20">
        <f>Data!AK358-Data!CR358</f>
        <v>0.1</v>
      </c>
      <c r="AH358" s="20">
        <f>Data!AL358-Data!CS358</f>
        <v>72</v>
      </c>
      <c r="AI358" s="20">
        <f>Data!AM358-Data!CT358</f>
        <v>2.09</v>
      </c>
      <c r="AJ358" s="20">
        <f>Data!AN358-Data!CU358</f>
        <v>-2.2199999999999998</v>
      </c>
      <c r="AK358" s="20">
        <f>Data!AO358-Data!CV358</f>
        <v>-22</v>
      </c>
      <c r="AL358" s="20">
        <f>Data!AP358-Data!CW358</f>
        <v>-78</v>
      </c>
      <c r="AM358" s="20">
        <f>Data!AQ358-Data!CX358</f>
        <v>-26</v>
      </c>
      <c r="AN358" s="20">
        <f>Data!AR358-Data!CY358</f>
        <v>-3.3000000000000029E-2</v>
      </c>
      <c r="AO358" s="20">
        <f>Data!AS358-Data!CZ358</f>
        <v>39</v>
      </c>
      <c r="AP358" s="20">
        <f>Data!AT358-Data!DA358</f>
        <v>119</v>
      </c>
      <c r="AQ358" s="20">
        <f>Data!AU358-Data!DB358</f>
        <v>-3.0000000000000027E-3</v>
      </c>
      <c r="AR358" s="20">
        <f>Data!AV358-Data!DC358</f>
        <v>13</v>
      </c>
      <c r="AS358" s="20">
        <f>Data!AW358-Data!DD358</f>
        <v>-21</v>
      </c>
      <c r="AT358" s="20">
        <f>Data!AX358-Data!DE358</f>
        <v>0.11299999999999999</v>
      </c>
      <c r="AU358" s="20">
        <f>Data!AY358-Data!DF358</f>
        <v>-11</v>
      </c>
      <c r="AV358" s="20">
        <f>Data!AZ358-Data!DG358</f>
        <v>-0.8461538461538467</v>
      </c>
      <c r="AW358" s="20">
        <f>Data!BA358-Data!DH358</f>
        <v>-22</v>
      </c>
      <c r="AX358" s="20">
        <f>Data!BB358-Data!DI358</f>
        <v>-1.6923076923076934</v>
      </c>
      <c r="AY358" s="20">
        <f>Data!BC358-Data!DJ358</f>
        <v>-75</v>
      </c>
      <c r="AZ358" s="20">
        <f>Data!BD358-Data!DK358</f>
        <v>-13</v>
      </c>
      <c r="BA358" s="20">
        <f>Data!BE358-Data!DL358</f>
        <v>-30</v>
      </c>
      <c r="BB358" s="20">
        <f>Data!BF358-Data!DM358</f>
        <v>-32</v>
      </c>
      <c r="BC358" s="20">
        <f>Data!BG358-Data!DN358</f>
        <v>-18</v>
      </c>
      <c r="BD358" s="20">
        <f>Data!BH358-Data!DO358</f>
        <v>-1.7000000000000028</v>
      </c>
      <c r="BE358" s="20">
        <f>Data!BI358-Data!DP358</f>
        <v>-6</v>
      </c>
      <c r="BF358" s="20">
        <f>Data!BJ358-Data!DQ358</f>
        <v>4.3079999999999998</v>
      </c>
      <c r="BG358" s="20">
        <f>Data!BK358-Data!DR358</f>
        <v>-0.22899999999999987</v>
      </c>
      <c r="BH358" s="20">
        <f>Data!BL358-Data!DS358</f>
        <v>-2.4610000000000003</v>
      </c>
      <c r="BI358" s="20">
        <f>Data!BM358-Data!DT358</f>
        <v>3.3999999999999919E-2</v>
      </c>
      <c r="BJ358" s="20">
        <f>Data!BN358-Data!DU358</f>
        <v>9.1000000000000014</v>
      </c>
      <c r="BK358" s="20">
        <f>Data!BO358-Data!DV358</f>
        <v>-1.5999999999999979</v>
      </c>
      <c r="BL358" s="20">
        <f>Data!BP358-Data!DW358</f>
        <v>-2.2999999999999998</v>
      </c>
      <c r="BM358" s="20">
        <f>Data!BQ358-Data!DX358</f>
        <v>-1</v>
      </c>
      <c r="BN358" s="20">
        <f>Data!BR358-Data!DY358</f>
        <v>-1.3999999999999986</v>
      </c>
      <c r="BO358" s="20">
        <f>Data!BS358-Data!DZ358</f>
        <v>-57</v>
      </c>
      <c r="BP358" s="20">
        <f>Data!BT358-Data!EA358</f>
        <v>5.1999999999999935E-2</v>
      </c>
      <c r="BQ358" s="20">
        <f>Data!BU358-Data!EB358</f>
        <v>-3</v>
      </c>
      <c r="BR358" s="20">
        <f>Data!BV358-Data!EC358</f>
        <v>-34</v>
      </c>
      <c r="BS358" s="20">
        <f>Data!BW358-Data!ED358</f>
        <v>-38</v>
      </c>
      <c r="BT358" s="20">
        <f>Data!BX358-Data!EE358</f>
        <v>-63</v>
      </c>
      <c r="BU358" s="20">
        <f>Data!BY358-Data!EF358</f>
        <v>-36</v>
      </c>
      <c r="BV358" s="20">
        <f>Data!BZ358-Data!EG358</f>
        <v>-20</v>
      </c>
      <c r="BW358" s="20">
        <f>Data!CA358-Data!EH358</f>
        <v>-32.799999999999997</v>
      </c>
      <c r="BX358" s="20">
        <f>Data!CB358-Data!EI358</f>
        <v>-57</v>
      </c>
      <c r="BY358" s="20">
        <f>Data!CC358-Data!EJ358</f>
        <v>-53</v>
      </c>
      <c r="BZ358" s="20">
        <f>Data!EK358</f>
        <v>10699.259999999998</v>
      </c>
      <c r="CA358" s="20">
        <f>Data!EL358</f>
        <v>10225.679999999998</v>
      </c>
      <c r="CB358" s="20">
        <f>Data!EM358</f>
        <v>71.617000000000004</v>
      </c>
      <c r="CC358" s="20">
        <f>Data!EN358</f>
        <v>76.152000000000001</v>
      </c>
      <c r="CD358" s="20">
        <f>Data!EO358</f>
        <v>11.1548</v>
      </c>
      <c r="CE358" s="20">
        <f>Data!EP358</f>
        <v>182.637</v>
      </c>
      <c r="CF358" s="50">
        <f>IF(ISBLANK(Data!EQ358), "", Data!EQ358)</f>
        <v>66</v>
      </c>
      <c r="CG358" s="50">
        <f>IF(ISBLANK(Data!ER358), "", Data!ER358)</f>
        <v>65</v>
      </c>
      <c r="CH358" s="61" t="str">
        <f>IF(ISBLANK(Data!ES358), "", Data!ES358)</f>
        <v>Villanova</v>
      </c>
      <c r="CI358" s="61">
        <f>IF(ISBLANK(Data!ET358), "", Data!ET358)</f>
        <v>131</v>
      </c>
    </row>
    <row r="359" spans="1:87" x14ac:dyDescent="0.45">
      <c r="A359" s="50">
        <f>IF(ISBLANK(Data!A359), "", Data!A359)</f>
        <v>44929</v>
      </c>
      <c r="B359" s="50" t="str">
        <f>IF(ISBLANK(Data!B359), "", Data!B359)</f>
        <v>UCLA</v>
      </c>
      <c r="C359" s="50">
        <f>IF(ISBLANK(Data!C359), "", Data!C359)</f>
        <v>317</v>
      </c>
      <c r="D359" s="50" t="str">
        <f>IF(ISBLANK(Data!D359), "", Data!D359)</f>
        <v>Stanford</v>
      </c>
      <c r="E359" s="50">
        <f>IF(ISBLANK(Data!E359), "", Data!E359)</f>
        <v>284</v>
      </c>
      <c r="F359" s="50" t="str">
        <f>IF(ISBLANK(Data!F359), "", Data!F359)</f>
        <v>N</v>
      </c>
      <c r="G359" s="50" t="str">
        <f>IF(ISBLANK(Data!G359), "", Data!G359)</f>
        <v>UCLA</v>
      </c>
      <c r="H359" s="50" t="str">
        <f>IF(ISBLANK(Data!H359), "", Data!H359)</f>
        <v>Stanford</v>
      </c>
      <c r="I359" s="50" t="str">
        <f>IF(ISBLANK(Data!I359), "", Data!I359)</f>
        <v>UCLA</v>
      </c>
      <c r="J359" s="50" t="str">
        <f>IF(ISBLANK(Data!J359), "", Data!J359)</f>
        <v>Stanford</v>
      </c>
      <c r="K359" s="50" t="str">
        <f>IF(ISBLANK(Data!K359), "", Data!K359)</f>
        <v>UCLA</v>
      </c>
      <c r="L359" s="50" t="str">
        <f>IF(ISBLANK(Data!L359), "", Data!L359)</f>
        <v>Stanford</v>
      </c>
      <c r="M359" s="50" t="str">
        <f>IF(ISBLANK(Data!M359), "", Data!M359)</f>
        <v>UCLA</v>
      </c>
      <c r="N359" s="50" t="str">
        <f>IF(ISBLANK(Data!N359), "", Data!N359)</f>
        <v>Stanford</v>
      </c>
      <c r="O359" s="50" t="str">
        <f>IF(ISBLANK(Data!O359), "", Data!O359)</f>
        <v>UCLA</v>
      </c>
      <c r="P359" s="50" t="str">
        <f>IF(ISBLANK(Data!P359), "", Data!P359)</f>
        <v>Stanford</v>
      </c>
      <c r="Q359" s="50" t="str">
        <f>IF(ISBLANK(Data!Q359), "", Data!Q359)</f>
        <v>UCLA</v>
      </c>
      <c r="R359" s="50" t="str">
        <f>IF(ISBLANK(Data!R359), "", Data!R359)</f>
        <v>Stanford</v>
      </c>
      <c r="S359" s="20">
        <f>Data!W359-Data!CD359</f>
        <v>-3.8461538461537992E-2</v>
      </c>
      <c r="T359" s="20">
        <f>Data!X359-Data!CE359</f>
        <v>-0.11000000000000121</v>
      </c>
      <c r="U359" s="20">
        <f>Data!Y359-Data!CF359</f>
        <v>-5.2000000000000028</v>
      </c>
      <c r="V359" s="20">
        <f>Data!Z359-Data!CG359</f>
        <v>-5.0999999999999943</v>
      </c>
      <c r="W359" s="20">
        <f>Data!AA359-Data!CH359</f>
        <v>-4.2999999999999972</v>
      </c>
      <c r="X359" s="20">
        <f>Data!AB359-Data!CI359</f>
        <v>-7.5999999999999984E-2</v>
      </c>
      <c r="Y359" s="20">
        <f>Data!AC359-Data!CJ359</f>
        <v>1.0900000000000003</v>
      </c>
      <c r="Z359" s="20">
        <f>Data!AD359-Data!CK359</f>
        <v>-1</v>
      </c>
      <c r="AA359" s="20">
        <f>Data!AE359-Data!CL359</f>
        <v>-2.0999999999999943</v>
      </c>
      <c r="AB359" s="20">
        <f>Data!AF359-Data!CM359</f>
        <v>0.39999999999999997</v>
      </c>
      <c r="AC359" s="20">
        <f>Data!AG359-Data!CN359</f>
        <v>-6.9000000000000057</v>
      </c>
      <c r="AD359" s="20">
        <f>Data!AH359-Data!CO359</f>
        <v>-2.6000000000000085</v>
      </c>
      <c r="AE359" s="20">
        <f>Data!AI359-Data!CP359</f>
        <v>-8.9499999999999913E-2</v>
      </c>
      <c r="AF359" s="20">
        <f>Data!AJ359-Data!CQ359</f>
        <v>-0.5</v>
      </c>
      <c r="AG359" s="20">
        <f>Data!AK359-Data!CR359</f>
        <v>-2.1153846153846162E-2</v>
      </c>
      <c r="AH359" s="20">
        <f>Data!AL359-Data!CS359</f>
        <v>-39</v>
      </c>
      <c r="AI359" s="20">
        <f>Data!AM359-Data!CT359</f>
        <v>-3.05</v>
      </c>
      <c r="AJ359" s="20">
        <f>Data!AN359-Data!CU359</f>
        <v>-1.7100000000000004</v>
      </c>
      <c r="AK359" s="20">
        <f>Data!AO359-Data!CV359</f>
        <v>-84</v>
      </c>
      <c r="AL359" s="20">
        <f>Data!AP359-Data!CW359</f>
        <v>-96</v>
      </c>
      <c r="AM359" s="20">
        <f>Data!AQ359-Data!CX359</f>
        <v>-2</v>
      </c>
      <c r="AN359" s="20">
        <f>Data!AR359-Data!CY359</f>
        <v>-6.3E-2</v>
      </c>
      <c r="AO359" s="20">
        <f>Data!AS359-Data!CZ359</f>
        <v>-53</v>
      </c>
      <c r="AP359" s="20">
        <f>Data!AT359-Data!DA359</f>
        <v>-100</v>
      </c>
      <c r="AQ359" s="20">
        <f>Data!AU359-Data!DB359</f>
        <v>-7.6000000000000012E-2</v>
      </c>
      <c r="AR359" s="20">
        <f>Data!AV359-Data!DC359</f>
        <v>63</v>
      </c>
      <c r="AS359" s="20">
        <f>Data!AW359-Data!DD359</f>
        <v>88</v>
      </c>
      <c r="AT359" s="20">
        <f>Data!AX359-Data!DE359</f>
        <v>-1.0000000000000009E-3</v>
      </c>
      <c r="AU359" s="20">
        <f>Data!AY359-Data!DF359</f>
        <v>57</v>
      </c>
      <c r="AV359" s="20">
        <f>Data!AZ359-Data!DG359</f>
        <v>3.7884615384615383</v>
      </c>
      <c r="AW359" s="20">
        <f>Data!BA359-Data!DH359</f>
        <v>35</v>
      </c>
      <c r="AX359" s="20">
        <f>Data!BB359-Data!DI359</f>
        <v>-0.1089743589743577</v>
      </c>
      <c r="AY359" s="20">
        <f>Data!BC359-Data!DJ359</f>
        <v>-61</v>
      </c>
      <c r="AZ359" s="20">
        <f>Data!BD359-Data!DK359</f>
        <v>13</v>
      </c>
      <c r="BA359" s="20">
        <f>Data!BE359-Data!DL359</f>
        <v>7</v>
      </c>
      <c r="BB359" s="20">
        <f>Data!BF359-Data!DM359</f>
        <v>1</v>
      </c>
      <c r="BC359" s="20">
        <f>Data!BG359-Data!DN359</f>
        <v>57</v>
      </c>
      <c r="BD359" s="20">
        <f>Data!BH359-Data!DO359</f>
        <v>-12.599999999999994</v>
      </c>
      <c r="BE359" s="20">
        <f>Data!BI359-Data!DP359</f>
        <v>-13.178999999999995</v>
      </c>
      <c r="BF359" s="20">
        <f>Data!BJ359-Data!DQ359</f>
        <v>0.58300000000000018</v>
      </c>
      <c r="BG359" s="20">
        <f>Data!BK359-Data!DR359</f>
        <v>-0.40300000000000002</v>
      </c>
      <c r="BH359" s="20">
        <f>Data!BL359-Data!DS359</f>
        <v>-0.91000000000000014</v>
      </c>
      <c r="BI359" s="20">
        <f>Data!BM359-Data!DT359</f>
        <v>8.1000000000000016E-2</v>
      </c>
      <c r="BJ359" s="20">
        <f>Data!BN359-Data!DU359</f>
        <v>-9.6000000000000014</v>
      </c>
      <c r="BK359" s="20">
        <f>Data!BO359-Data!DV359</f>
        <v>5.6000000000000014</v>
      </c>
      <c r="BL359" s="20">
        <f>Data!BP359-Data!DW359</f>
        <v>0.29999999999999982</v>
      </c>
      <c r="BM359" s="20">
        <f>Data!BQ359-Data!DX359</f>
        <v>0.57692307692307665</v>
      </c>
      <c r="BN359" s="20">
        <f>Data!BR359-Data!DY359</f>
        <v>3.2000000000000011</v>
      </c>
      <c r="BO359" s="20">
        <f>Data!BS359-Data!DZ359</f>
        <v>33</v>
      </c>
      <c r="BP359" s="20">
        <f>Data!BT359-Data!EA359</f>
        <v>-1.8000000000000016E-2</v>
      </c>
      <c r="BQ359" s="20">
        <f>Data!BU359-Data!EB359</f>
        <v>-6</v>
      </c>
      <c r="BR359" s="20">
        <f>Data!BV359-Data!EC359</f>
        <v>28</v>
      </c>
      <c r="BS359" s="20">
        <f>Data!BW359-Data!ED359</f>
        <v>-40</v>
      </c>
      <c r="BT359" s="20">
        <f>Data!BX359-Data!EE359</f>
        <v>28</v>
      </c>
      <c r="BU359" s="20">
        <f>Data!BY359-Data!EF359</f>
        <v>38</v>
      </c>
      <c r="BV359" s="20">
        <f>Data!BZ359-Data!EG359</f>
        <v>1</v>
      </c>
      <c r="BW359" s="20">
        <f>Data!CA359-Data!EH359</f>
        <v>14.299999999999997</v>
      </c>
      <c r="BX359" s="20">
        <f>Data!CB359-Data!EI359</f>
        <v>35</v>
      </c>
      <c r="BY359" s="20">
        <f>Data!CC359-Data!EJ359</f>
        <v>-41</v>
      </c>
      <c r="BZ359" s="20">
        <f>Data!EK359</f>
        <v>10707.41</v>
      </c>
      <c r="CA359" s="20">
        <f>Data!EL359</f>
        <v>10668.580000000002</v>
      </c>
      <c r="CB359" s="20">
        <f>Data!EM359</f>
        <v>65.576499999999996</v>
      </c>
      <c r="CC359" s="20">
        <f>Data!EN359</f>
        <v>77.98515384615385</v>
      </c>
      <c r="CD359" s="20">
        <f>Data!EO359</f>
        <v>13.771100000000001</v>
      </c>
      <c r="CE359" s="20">
        <f>Data!EP359</f>
        <v>137.51999999999998</v>
      </c>
      <c r="CF359" s="50">
        <f>IF(ISBLANK(Data!EQ359), "", Data!EQ359)</f>
        <v>53</v>
      </c>
      <c r="CG359" s="50">
        <f>IF(ISBLANK(Data!ER359), "", Data!ER359)</f>
        <v>59</v>
      </c>
      <c r="CH359" s="61" t="str">
        <f>IF(ISBLANK(Data!ES359), "", Data!ES359)</f>
        <v>Stanford</v>
      </c>
      <c r="CI359" s="61">
        <f>IF(ISBLANK(Data!ET359), "", Data!ET359)</f>
        <v>112</v>
      </c>
    </row>
    <row r="360" spans="1:87" x14ac:dyDescent="0.45">
      <c r="A360" s="50">
        <f>IF(ISBLANK(Data!A360), "", Data!A360)</f>
        <v>44929</v>
      </c>
      <c r="B360" s="50" t="str">
        <f>IF(ISBLANK(Data!B360), "", Data!B360)</f>
        <v>Notre Dame</v>
      </c>
      <c r="C360" s="50">
        <f>IF(ISBLANK(Data!C360), "", Data!C360)</f>
        <v>217</v>
      </c>
      <c r="D360" s="50" t="str">
        <f>IF(ISBLANK(Data!D360), "", Data!D360)</f>
        <v>N.C. State</v>
      </c>
      <c r="E360" s="50">
        <f>IF(ISBLANK(Data!E360), "", Data!E360)</f>
        <v>188</v>
      </c>
      <c r="F360" s="50" t="str">
        <f>IF(ISBLANK(Data!F360), "", Data!F360)</f>
        <v>N</v>
      </c>
      <c r="G360" s="50" t="str">
        <f>IF(ISBLANK(Data!G360), "", Data!G360)</f>
        <v>Notre Dame</v>
      </c>
      <c r="H360" s="50" t="str">
        <f>IF(ISBLANK(Data!H360), "", Data!H360)</f>
        <v>North Carolina St.</v>
      </c>
      <c r="I360" s="50" t="str">
        <f>IF(ISBLANK(Data!I360), "", Data!I360)</f>
        <v>Notre Dame</v>
      </c>
      <c r="J360" s="50" t="str">
        <f>IF(ISBLANK(Data!J360), "", Data!J360)</f>
        <v>North Carolina St.</v>
      </c>
      <c r="K360" s="50" t="str">
        <f>IF(ISBLANK(Data!K360), "", Data!K360)</f>
        <v>Notre Dame</v>
      </c>
      <c r="L360" s="50" t="str">
        <f>IF(ISBLANK(Data!L360), "", Data!L360)</f>
        <v>NC State</v>
      </c>
      <c r="M360" s="50" t="str">
        <f>IF(ISBLANK(Data!M360), "", Data!M360)</f>
        <v>Notre Dame</v>
      </c>
      <c r="N360" s="50" t="str">
        <f>IF(ISBLANK(Data!N360), "", Data!N360)</f>
        <v>NC State</v>
      </c>
      <c r="O360" s="50" t="str">
        <f>IF(ISBLANK(Data!O360), "", Data!O360)</f>
        <v>Notre Dame</v>
      </c>
      <c r="P360" s="50" t="str">
        <f>IF(ISBLANK(Data!P360), "", Data!P360)</f>
        <v>NC State</v>
      </c>
      <c r="Q360" s="50" t="str">
        <f>IF(ISBLANK(Data!Q360), "", Data!Q360)</f>
        <v>Notre Dame</v>
      </c>
      <c r="R360" s="50" t="str">
        <f>IF(ISBLANK(Data!R360), "", Data!R360)</f>
        <v>North Carolina State</v>
      </c>
      <c r="S360" s="20">
        <f>Data!W360-Data!CD360</f>
        <v>-0.28846153846153799</v>
      </c>
      <c r="T360" s="20">
        <f>Data!X360-Data!CE360</f>
        <v>-12</v>
      </c>
      <c r="U360" s="20">
        <f>Data!Y360-Data!CF360</f>
        <v>-11.299999999999997</v>
      </c>
      <c r="V360" s="20">
        <f>Data!Z360-Data!CG360</f>
        <v>0.69999999999998863</v>
      </c>
      <c r="W360" s="20">
        <f>Data!AA360-Data!CH360</f>
        <v>-4.4000000000000057</v>
      </c>
      <c r="X360" s="20">
        <f>Data!AB360-Data!CI360</f>
        <v>-2.1999999999999999E-2</v>
      </c>
      <c r="Y360" s="20">
        <f>Data!AC360-Data!CJ360</f>
        <v>4.1900000000000004</v>
      </c>
      <c r="Z360" s="20">
        <f>Data!AD360-Data!CK360</f>
        <v>1.2000000000000028</v>
      </c>
      <c r="AA360" s="20">
        <f>Data!AE360-Data!CL360</f>
        <v>-3</v>
      </c>
      <c r="AB360" s="20">
        <f>Data!AF360-Data!CM360</f>
        <v>3.31</v>
      </c>
      <c r="AC360" s="20">
        <f>Data!AG360-Data!CN360</f>
        <v>-12.099999999999994</v>
      </c>
      <c r="AD360" s="20">
        <f>Data!AH360-Data!CO360</f>
        <v>-0.70000000000000284</v>
      </c>
      <c r="AE360" s="20">
        <f>Data!AI360-Data!CP360</f>
        <v>-0.27489999999999998</v>
      </c>
      <c r="AF360" s="20">
        <f>Data!AJ360-Data!CQ360</f>
        <v>-3.2</v>
      </c>
      <c r="AG360" s="20">
        <f>Data!AK360-Data!CR360</f>
        <v>-0.24615384615384617</v>
      </c>
      <c r="AH360" s="20">
        <f>Data!AL360-Data!CS360</f>
        <v>-140</v>
      </c>
      <c r="AI360" s="20">
        <f>Data!AM360-Data!CT360</f>
        <v>-8.42</v>
      </c>
      <c r="AJ360" s="20">
        <f>Data!AN360-Data!CU360</f>
        <v>3.25</v>
      </c>
      <c r="AK360" s="20">
        <f>Data!AO360-Data!CV360</f>
        <v>-131</v>
      </c>
      <c r="AL360" s="20">
        <f>Data!AP360-Data!CW360</f>
        <v>11</v>
      </c>
      <c r="AM360" s="20">
        <f>Data!AQ360-Data!CX360</f>
        <v>-35</v>
      </c>
      <c r="AN360" s="20">
        <f>Data!AR360-Data!CY360</f>
        <v>-5.8999999999999997E-2</v>
      </c>
      <c r="AO360" s="20">
        <f>Data!AS360-Data!CZ360</f>
        <v>-5</v>
      </c>
      <c r="AP360" s="20">
        <f>Data!AT360-Data!DA360</f>
        <v>49</v>
      </c>
      <c r="AQ360" s="20">
        <f>Data!AU360-Data!DB360</f>
        <v>-6.8000000000000005E-2</v>
      </c>
      <c r="AR360" s="20">
        <f>Data!AV360-Data!DC360</f>
        <v>-8</v>
      </c>
      <c r="AS360" s="20">
        <f>Data!AW360-Data!DD360</f>
        <v>-27</v>
      </c>
      <c r="AT360" s="20">
        <f>Data!AX360-Data!DE360</f>
        <v>5.0999999999999934E-2</v>
      </c>
      <c r="AU360" s="20">
        <f>Data!AY360-Data!DF360</f>
        <v>4</v>
      </c>
      <c r="AV360" s="20">
        <f>Data!AZ360-Data!DG360</f>
        <v>-0.53846153846153832</v>
      </c>
      <c r="AW360" s="20">
        <f>Data!BA360-Data!DH360</f>
        <v>36</v>
      </c>
      <c r="AX360" s="20">
        <f>Data!BB360-Data!DI360</f>
        <v>-1.9230769230766498E-2</v>
      </c>
      <c r="AY360" s="20">
        <f>Data!BC360-Data!DJ360</f>
        <v>-38</v>
      </c>
      <c r="AZ360" s="20">
        <f>Data!BD360-Data!DK360</f>
        <v>-17</v>
      </c>
      <c r="BA360" s="20">
        <f>Data!BE360-Data!DL360</f>
        <v>2</v>
      </c>
      <c r="BB360" s="20">
        <f>Data!BF360-Data!DM360</f>
        <v>63</v>
      </c>
      <c r="BC360" s="20">
        <f>Data!BG360-Data!DN360</f>
        <v>-10</v>
      </c>
      <c r="BD360" s="20">
        <f>Data!BH360-Data!DO360</f>
        <v>-16.199999999999996</v>
      </c>
      <c r="BE360" s="20">
        <f>Data!BI360-Data!DP360</f>
        <v>-4.5520000000000067</v>
      </c>
      <c r="BF360" s="20">
        <f>Data!BJ360-Data!DQ360</f>
        <v>-11.667</v>
      </c>
      <c r="BG360" s="20">
        <f>Data!BK360-Data!DR360</f>
        <v>-0.78299999999999992</v>
      </c>
      <c r="BH360" s="20">
        <f>Data!BL360-Data!DS360</f>
        <v>4.1349999999999998</v>
      </c>
      <c r="BI360" s="20">
        <f>Data!BM360-Data!DT360</f>
        <v>-0.41399999999999998</v>
      </c>
      <c r="BJ360" s="20">
        <f>Data!BN360-Data!DU360</f>
        <v>2</v>
      </c>
      <c r="BK360" s="20">
        <f>Data!BO360-Data!DV360</f>
        <v>-3.5999999999999979</v>
      </c>
      <c r="BL360" s="20">
        <f>Data!BP360-Data!DW360</f>
        <v>-9.9999999999999645E-2</v>
      </c>
      <c r="BM360" s="20">
        <f>Data!BQ360-Data!DX360</f>
        <v>-1.9294871794871797</v>
      </c>
      <c r="BN360" s="20">
        <f>Data!BR360-Data!DY360</f>
        <v>-2.1000000000000014</v>
      </c>
      <c r="BO360" s="20">
        <f>Data!BS360-Data!DZ360</f>
        <v>74</v>
      </c>
      <c r="BP360" s="20">
        <f>Data!BT360-Data!EA360</f>
        <v>-4.8000000000000043E-2</v>
      </c>
      <c r="BQ360" s="20">
        <f>Data!BU360-Data!EB360</f>
        <v>2</v>
      </c>
      <c r="BR360" s="20">
        <f>Data!BV360-Data!EC360</f>
        <v>115</v>
      </c>
      <c r="BS360" s="20">
        <f>Data!BW360-Data!ED360</f>
        <v>119</v>
      </c>
      <c r="BT360" s="20">
        <f>Data!BX360-Data!EE360</f>
        <v>135</v>
      </c>
      <c r="BU360" s="20">
        <f>Data!BY360-Data!EF360</f>
        <v>131</v>
      </c>
      <c r="BV360" s="20">
        <f>Data!BZ360-Data!EG360</f>
        <v>100</v>
      </c>
      <c r="BW360" s="20">
        <f>Data!CA360-Data!EH360</f>
        <v>92.300000000000011</v>
      </c>
      <c r="BX360" s="20">
        <f>Data!CB360-Data!EI360</f>
        <v>74</v>
      </c>
      <c r="BY360" s="20">
        <f>Data!CC360-Data!EJ360</f>
        <v>139</v>
      </c>
      <c r="BZ360" s="20">
        <f>Data!EK360</f>
        <v>9860.4800000000014</v>
      </c>
      <c r="CA360" s="20">
        <f>Data!EL360</f>
        <v>11061.05</v>
      </c>
      <c r="CB360" s="20">
        <f>Data!EM360</f>
        <v>108.19541666666667</v>
      </c>
      <c r="CC360" s="20">
        <f>Data!EN360</f>
        <v>56.923076923076927</v>
      </c>
      <c r="CD360" s="20">
        <f>Data!EO360</f>
        <v>10.23</v>
      </c>
      <c r="CE360" s="20">
        <f>Data!EP360</f>
        <v>150.26499999999999</v>
      </c>
      <c r="CF360" s="50">
        <f>IF(ISBLANK(Data!EQ360), "", Data!EQ360)</f>
        <v>52</v>
      </c>
      <c r="CG360" s="50">
        <f>IF(ISBLANK(Data!ER360), "", Data!ER360)</f>
        <v>54</v>
      </c>
      <c r="CH360" s="61" t="str">
        <f>IF(ISBLANK(Data!ES360), "", Data!ES360)</f>
        <v>N.C. State</v>
      </c>
      <c r="CI360" s="61">
        <f>IF(ISBLANK(Data!ET360), "", Data!ET360)</f>
        <v>106</v>
      </c>
    </row>
    <row r="361" spans="1:87" x14ac:dyDescent="0.45">
      <c r="A361" s="50">
        <f>IF(ISBLANK(Data!A361), "", Data!A361)</f>
        <v>44929</v>
      </c>
      <c r="B361" s="50" t="str">
        <f>IF(ISBLANK(Data!B361), "", Data!B361)</f>
        <v>Rhode Island</v>
      </c>
      <c r="C361" s="50">
        <f>IF(ISBLANK(Data!C361), "", Data!C361)</f>
        <v>243</v>
      </c>
      <c r="D361" s="50" t="str">
        <f>IF(ISBLANK(Data!D361), "", Data!D361)</f>
        <v>Saint Joseph's</v>
      </c>
      <c r="E361" s="50">
        <f>IF(ISBLANK(Data!E361), "", Data!E361)</f>
        <v>252</v>
      </c>
      <c r="F361" s="50" t="str">
        <f>IF(ISBLANK(Data!F361), "", Data!F361)</f>
        <v>N</v>
      </c>
      <c r="G361" s="50" t="str">
        <f>IF(ISBLANK(Data!G361), "", Data!G361)</f>
        <v>Rhode Island</v>
      </c>
      <c r="H361" s="50" t="str">
        <f>IF(ISBLANK(Data!H361), "", Data!H361)</f>
        <v>Saint Joseph's</v>
      </c>
      <c r="I361" s="50" t="str">
        <f>IF(ISBLANK(Data!I361), "", Data!I361)</f>
        <v>Rhode Island</v>
      </c>
      <c r="J361" s="50" t="str">
        <f>IF(ISBLANK(Data!J361), "", Data!J361)</f>
        <v>Saint Joseph's</v>
      </c>
      <c r="K361" s="50" t="str">
        <f>IF(ISBLANK(Data!K361), "", Data!K361)</f>
        <v>Rhode Island</v>
      </c>
      <c r="L361" s="50" t="str">
        <f>IF(ISBLANK(Data!L361), "", Data!L361)</f>
        <v>Saint Joseph's</v>
      </c>
      <c r="M361" s="50" t="str">
        <f>IF(ISBLANK(Data!M361), "", Data!M361)</f>
        <v>Rhode Island</v>
      </c>
      <c r="N361" s="50" t="str">
        <f>IF(ISBLANK(Data!N361), "", Data!N361)</f>
        <v>St Josephs</v>
      </c>
      <c r="O361" s="50" t="str">
        <f>IF(ISBLANK(Data!O361), "", Data!O361)</f>
        <v>Rhode Island</v>
      </c>
      <c r="P361" s="50" t="str">
        <f>IF(ISBLANK(Data!P361), "", Data!P361)</f>
        <v>Saint Joseph's</v>
      </c>
      <c r="Q361" s="50" t="str">
        <f>IF(ISBLANK(Data!Q361), "", Data!Q361)</f>
        <v>Rhode Island</v>
      </c>
      <c r="R361" s="50" t="str">
        <f>IF(ISBLANK(Data!R361), "", Data!R361)</f>
        <v>Saint Joseph's</v>
      </c>
      <c r="S361" s="20">
        <f>Data!W361-Data!CD361</f>
        <v>-0.30769230769230704</v>
      </c>
      <c r="T361" s="20">
        <f>Data!X361-Data!CE361</f>
        <v>-15.18</v>
      </c>
      <c r="U361" s="20">
        <f>Data!Y361-Data!CF361</f>
        <v>-5.2999999999999972</v>
      </c>
      <c r="V361" s="20">
        <f>Data!Z361-Data!CG361</f>
        <v>9.7999999999999972</v>
      </c>
      <c r="W361" s="20">
        <f>Data!AA361-Data!CH361</f>
        <v>-0.39999999999999147</v>
      </c>
      <c r="X361" s="20">
        <f>Data!AB361-Data!CI361</f>
        <v>3.4999999999999996E-2</v>
      </c>
      <c r="Y361" s="20">
        <f>Data!AC361-Data!CJ361</f>
        <v>4.1899999999999995</v>
      </c>
      <c r="Z361" s="20">
        <f>Data!AD361-Data!CK361</f>
        <v>1.5</v>
      </c>
      <c r="AA361" s="20">
        <f>Data!AE361-Data!CL361</f>
        <v>-2.7000000000000028</v>
      </c>
      <c r="AB361" s="20">
        <f>Data!AF361-Data!CM361</f>
        <v>4.1899999999999995</v>
      </c>
      <c r="AC361" s="20">
        <f>Data!AG361-Data!CN361</f>
        <v>-4.2999999999999972</v>
      </c>
      <c r="AD361" s="20">
        <f>Data!AH361-Data!CO361</f>
        <v>10.699999999999989</v>
      </c>
      <c r="AE361" s="20">
        <f>Data!AI361-Data!CP361</f>
        <v>-0.36869999999999997</v>
      </c>
      <c r="AF361" s="20">
        <f>Data!AJ361-Data!CQ361</f>
        <v>-4</v>
      </c>
      <c r="AG361" s="20">
        <f>Data!AK361-Data!CR361</f>
        <v>-0.30769230769230771</v>
      </c>
      <c r="AH361" s="20">
        <f>Data!AL361-Data!CS361</f>
        <v>-199</v>
      </c>
      <c r="AI361" s="20">
        <f>Data!AM361-Data!CT361</f>
        <v>-13.36</v>
      </c>
      <c r="AJ361" s="20">
        <f>Data!AN361-Data!CU361</f>
        <v>2.4499999999999997</v>
      </c>
      <c r="AK361" s="20">
        <f>Data!AO361-Data!CV361</f>
        <v>-67</v>
      </c>
      <c r="AL361" s="20">
        <f>Data!AP361-Data!CW361</f>
        <v>98</v>
      </c>
      <c r="AM361" s="20">
        <f>Data!AQ361-Data!CX361</f>
        <v>-42</v>
      </c>
      <c r="AN361" s="20">
        <f>Data!AR361-Data!CY361</f>
        <v>2.1999999999999964E-2</v>
      </c>
      <c r="AO361" s="20">
        <f>Data!AS361-Data!CZ361</f>
        <v>-71</v>
      </c>
      <c r="AP361" s="20">
        <f>Data!AT361-Data!DA361</f>
        <v>-176</v>
      </c>
      <c r="AQ361" s="20">
        <f>Data!AU361-Data!DB361</f>
        <v>-2.6000000000000023E-2</v>
      </c>
      <c r="AR361" s="20">
        <f>Data!AV361-Data!DC361</f>
        <v>10</v>
      </c>
      <c r="AS361" s="20">
        <f>Data!AW361-Data!DD361</f>
        <v>59</v>
      </c>
      <c r="AT361" s="20">
        <f>Data!AX361-Data!DE361</f>
        <v>-0.129</v>
      </c>
      <c r="AU361" s="20">
        <f>Data!AY361-Data!DF361</f>
        <v>21</v>
      </c>
      <c r="AV361" s="20">
        <f>Data!AZ361-Data!DG361</f>
        <v>1.6153846153846168</v>
      </c>
      <c r="AW361" s="20">
        <f>Data!BA361-Data!DH361</f>
        <v>10</v>
      </c>
      <c r="AX361" s="20">
        <f>Data!BB361-Data!DI361</f>
        <v>0.7692307692307665</v>
      </c>
      <c r="AY361" s="20">
        <f>Data!BC361-Data!DJ361</f>
        <v>-41</v>
      </c>
      <c r="AZ361" s="20">
        <f>Data!BD361-Data!DK361</f>
        <v>-20</v>
      </c>
      <c r="BA361" s="20">
        <f>Data!BE361-Data!DL361</f>
        <v>1</v>
      </c>
      <c r="BB361" s="20">
        <f>Data!BF361-Data!DM361</f>
        <v>21</v>
      </c>
      <c r="BC361" s="20">
        <f>Data!BG361-Data!DN361</f>
        <v>-14</v>
      </c>
      <c r="BD361" s="20">
        <f>Data!BH361-Data!DO361</f>
        <v>-5.1000000000000085</v>
      </c>
      <c r="BE361" s="20">
        <f>Data!BI361-Data!DP361</f>
        <v>7.5390000000000015</v>
      </c>
      <c r="BF361" s="20">
        <f>Data!BJ361-Data!DQ361</f>
        <v>-12.693</v>
      </c>
      <c r="BG361" s="20">
        <f>Data!BK361-Data!DR361</f>
        <v>-0.40900000000000003</v>
      </c>
      <c r="BH361" s="20">
        <f>Data!BL361-Data!DS361</f>
        <v>1.6159999999999997</v>
      </c>
      <c r="BI361" s="20">
        <f>Data!BM361-Data!DT361</f>
        <v>-0.19</v>
      </c>
      <c r="BJ361" s="20">
        <f>Data!BN361-Data!DU361</f>
        <v>-13.5</v>
      </c>
      <c r="BK361" s="20">
        <f>Data!BO361-Data!DV361</f>
        <v>4.4999999999999982</v>
      </c>
      <c r="BL361" s="20">
        <f>Data!BP361-Data!DW361</f>
        <v>0.10000000000000009</v>
      </c>
      <c r="BM361" s="20">
        <f>Data!BQ361-Data!DX361</f>
        <v>-1.5384615384615383</v>
      </c>
      <c r="BN361" s="20">
        <f>Data!BR361-Data!DY361</f>
        <v>-1.1000000000000014</v>
      </c>
      <c r="BO361" s="20">
        <f>Data!BS361-Data!DZ361</f>
        <v>139</v>
      </c>
      <c r="BP361" s="20">
        <f>Data!BT361-Data!EA361</f>
        <v>-8.0000000000000016E-2</v>
      </c>
      <c r="BQ361" s="20">
        <f>Data!BU361-Data!EB361</f>
        <v>-4</v>
      </c>
      <c r="BR361" s="20">
        <f>Data!BV361-Data!EC361</f>
        <v>180</v>
      </c>
      <c r="BS361" s="20">
        <f>Data!BW361-Data!ED361</f>
        <v>165</v>
      </c>
      <c r="BT361" s="20">
        <f>Data!BX361-Data!EE361</f>
        <v>159</v>
      </c>
      <c r="BU361" s="20">
        <f>Data!BY361-Data!EF361</f>
        <v>172</v>
      </c>
      <c r="BV361" s="20">
        <f>Data!BZ361-Data!EG361</f>
        <v>153</v>
      </c>
      <c r="BW361" s="20">
        <f>Data!CA361-Data!EH361</f>
        <v>136.69999999999999</v>
      </c>
      <c r="BX361" s="20">
        <f>Data!CB361-Data!EI361</f>
        <v>139</v>
      </c>
      <c r="BY361" s="20">
        <f>Data!CC361-Data!EJ361</f>
        <v>176</v>
      </c>
      <c r="BZ361" s="20">
        <f>Data!EK361</f>
        <v>10102.18</v>
      </c>
      <c r="CA361" s="20">
        <f>Data!EL361</f>
        <v>11685.25</v>
      </c>
      <c r="CB361" s="20">
        <f>Data!EM361</f>
        <v>96.227076923076922</v>
      </c>
      <c r="CC361" s="20">
        <f>Data!EN361</f>
        <v>66.554461538461538</v>
      </c>
      <c r="CD361" s="20">
        <f>Data!EO361</f>
        <v>11.025</v>
      </c>
      <c r="CE361" s="20">
        <f>Data!EP361</f>
        <v>126.654</v>
      </c>
      <c r="CF361" s="50">
        <f>IF(ISBLANK(Data!EQ361), "", Data!EQ361)</f>
        <v>78</v>
      </c>
      <c r="CG361" s="50">
        <f>IF(ISBLANK(Data!ER361), "", Data!ER361)</f>
        <v>74</v>
      </c>
      <c r="CH361" s="61" t="str">
        <f>IF(ISBLANK(Data!ES361), "", Data!ES361)</f>
        <v>Rhode Island</v>
      </c>
      <c r="CI361" s="61">
        <f>IF(ISBLANK(Data!ET361), "", Data!ET361)</f>
        <v>152</v>
      </c>
    </row>
    <row r="362" spans="1:87" x14ac:dyDescent="0.45">
      <c r="A362" s="50">
        <f>IF(ISBLANK(Data!A362), "", Data!A362)</f>
        <v>44929</v>
      </c>
      <c r="B362" s="50" t="str">
        <f>IF(ISBLANK(Data!B362), "", Data!B362)</f>
        <v>Nebraska</v>
      </c>
      <c r="C362" s="50">
        <f>IF(ISBLANK(Data!C362), "", Data!C362)</f>
        <v>190</v>
      </c>
      <c r="D362" s="50" t="str">
        <f>IF(ISBLANK(Data!D362), "", Data!D362)</f>
        <v>Indiana</v>
      </c>
      <c r="E362" s="50">
        <f>IF(ISBLANK(Data!E362), "", Data!E362)</f>
        <v>122</v>
      </c>
      <c r="F362" s="50" t="str">
        <f>IF(ISBLANK(Data!F362), "", Data!F362)</f>
        <v>N</v>
      </c>
      <c r="G362" s="50" t="str">
        <f>IF(ISBLANK(Data!G362), "", Data!G362)</f>
        <v>Nebraska</v>
      </c>
      <c r="H362" s="50" t="str">
        <f>IF(ISBLANK(Data!H362), "", Data!H362)</f>
        <v>Indiana</v>
      </c>
      <c r="I362" s="50" t="str">
        <f>IF(ISBLANK(Data!I362), "", Data!I362)</f>
        <v>Nebraska</v>
      </c>
      <c r="J362" s="50" t="str">
        <f>IF(ISBLANK(Data!J362), "", Data!J362)</f>
        <v>Indiana</v>
      </c>
      <c r="K362" s="50" t="str">
        <f>IF(ISBLANK(Data!K362), "", Data!K362)</f>
        <v>Nebraska</v>
      </c>
      <c r="L362" s="50" t="str">
        <f>IF(ISBLANK(Data!L362), "", Data!L362)</f>
        <v>Indiana</v>
      </c>
      <c r="M362" s="50" t="str">
        <f>IF(ISBLANK(Data!M362), "", Data!M362)</f>
        <v>Nebraska</v>
      </c>
      <c r="N362" s="50" t="str">
        <f>IF(ISBLANK(Data!N362), "", Data!N362)</f>
        <v>Indiana</v>
      </c>
      <c r="O362" s="50" t="str">
        <f>IF(ISBLANK(Data!O362), "", Data!O362)</f>
        <v>Nebraska</v>
      </c>
      <c r="P362" s="50" t="str">
        <f>IF(ISBLANK(Data!P362), "", Data!P362)</f>
        <v>Indiana</v>
      </c>
      <c r="Q362" s="50" t="str">
        <f>IF(ISBLANK(Data!Q362), "", Data!Q362)</f>
        <v>Nebraska</v>
      </c>
      <c r="R362" s="50" t="str">
        <f>IF(ISBLANK(Data!R362), "", Data!R362)</f>
        <v>Indiana</v>
      </c>
      <c r="S362" s="20">
        <f>Data!W362-Data!CD362</f>
        <v>7.6923076923076983E-2</v>
      </c>
      <c r="T362" s="20">
        <f>Data!X362-Data!CE362</f>
        <v>4.370000000000001</v>
      </c>
      <c r="U362" s="20">
        <f>Data!Y362-Data!CF362</f>
        <v>3.4000000000000057</v>
      </c>
      <c r="V362" s="20">
        <f>Data!Z362-Data!CG362</f>
        <v>-0.90000000000000568</v>
      </c>
      <c r="W362" s="20">
        <f>Data!AA362-Data!CH362</f>
        <v>-0.79999999999999716</v>
      </c>
      <c r="X362" s="20">
        <f>Data!AB362-Data!CI362</f>
        <v>-0.109</v>
      </c>
      <c r="Y362" s="20">
        <f>Data!AC362-Data!CJ362</f>
        <v>-5.63</v>
      </c>
      <c r="Z362" s="20">
        <f>Data!AD362-Data!CK362</f>
        <v>-4.5999999999999943</v>
      </c>
      <c r="AA362" s="20">
        <f>Data!AE362-Data!CL362</f>
        <v>1.0999999999999943</v>
      </c>
      <c r="AB362" s="20">
        <f>Data!AF362-Data!CM362</f>
        <v>-7.2700000000000005</v>
      </c>
      <c r="AC362" s="20">
        <f>Data!AG362-Data!CN362</f>
        <v>3.4000000000000057</v>
      </c>
      <c r="AD362" s="20">
        <f>Data!AH362-Data!CO362</f>
        <v>-2.7000000000000028</v>
      </c>
      <c r="AE362" s="20">
        <f>Data!AI362-Data!CP362</f>
        <v>0.11699999999999999</v>
      </c>
      <c r="AF362" s="20">
        <f>Data!AJ362-Data!CQ362</f>
        <v>0.4</v>
      </c>
      <c r="AG362" s="20">
        <f>Data!AK362-Data!CR362</f>
        <v>3.0769230769230771E-2</v>
      </c>
      <c r="AH362" s="20">
        <f>Data!AL362-Data!CS362</f>
        <v>42</v>
      </c>
      <c r="AI362" s="20">
        <f>Data!AM362-Data!CT362</f>
        <v>5.7200000000000006</v>
      </c>
      <c r="AJ362" s="20">
        <f>Data!AN362-Data!CU362</f>
        <v>-3.5</v>
      </c>
      <c r="AK362" s="20">
        <f>Data!AO362-Data!CV362</f>
        <v>17</v>
      </c>
      <c r="AL362" s="20">
        <f>Data!AP362-Data!CW362</f>
        <v>-103</v>
      </c>
      <c r="AM362" s="20">
        <f>Data!AQ362-Data!CX362</f>
        <v>59</v>
      </c>
      <c r="AN362" s="20">
        <f>Data!AR362-Data!CY362</f>
        <v>-5.2999999999999992E-2</v>
      </c>
      <c r="AO362" s="20">
        <f>Data!AS362-Data!CZ362</f>
        <v>56</v>
      </c>
      <c r="AP362" s="20">
        <f>Data!AT362-Data!DA362</f>
        <v>165</v>
      </c>
      <c r="AQ362" s="20">
        <f>Data!AU362-Data!DB362</f>
        <v>1.0000000000000009E-2</v>
      </c>
      <c r="AR362" s="20">
        <f>Data!AV362-Data!DC362</f>
        <v>-15</v>
      </c>
      <c r="AS362" s="20">
        <f>Data!AW362-Data!DD362</f>
        <v>-48</v>
      </c>
      <c r="AT362" s="20">
        <f>Data!AX362-Data!DE362</f>
        <v>6.2999999999999945E-2</v>
      </c>
      <c r="AU362" s="20">
        <f>Data!AY362-Data!DF362</f>
        <v>41</v>
      </c>
      <c r="AV362" s="20">
        <f>Data!AZ362-Data!DG362</f>
        <v>3.1538461538461533</v>
      </c>
      <c r="AW362" s="20">
        <f>Data!BA362-Data!DH362</f>
        <v>78</v>
      </c>
      <c r="AX362" s="20">
        <f>Data!BB362-Data!DI362</f>
        <v>6</v>
      </c>
      <c r="AY362" s="20">
        <f>Data!BC362-Data!DJ362</f>
        <v>9</v>
      </c>
      <c r="AZ362" s="20">
        <f>Data!BD362-Data!DK362</f>
        <v>2</v>
      </c>
      <c r="BA362" s="20">
        <f>Data!BE362-Data!DL362</f>
        <v>-20</v>
      </c>
      <c r="BB362" s="20">
        <f>Data!BF362-Data!DM362</f>
        <v>-13</v>
      </c>
      <c r="BC362" s="20">
        <f>Data!BG362-Data!DN362</f>
        <v>-30</v>
      </c>
      <c r="BD362" s="20">
        <f>Data!BH362-Data!DO362</f>
        <v>1.2999999999999972</v>
      </c>
      <c r="BE362" s="20">
        <f>Data!BI362-Data!DP362</f>
        <v>-7.9230000000000018</v>
      </c>
      <c r="BF362" s="20">
        <f>Data!BJ362-Data!DQ362</f>
        <v>9.2309999999999999</v>
      </c>
      <c r="BG362" s="20">
        <f>Data!BK362-Data!DR362</f>
        <v>0.16999999999999993</v>
      </c>
      <c r="BH362" s="20">
        <f>Data!BL362-Data!DS362</f>
        <v>-1</v>
      </c>
      <c r="BI362" s="20">
        <f>Data!BM362-Data!DT362</f>
        <v>5.600000000000005E-2</v>
      </c>
      <c r="BJ362" s="20">
        <f>Data!BN362-Data!DU362</f>
        <v>12.7</v>
      </c>
      <c r="BK362" s="20">
        <f>Data!BO362-Data!DV362</f>
        <v>-3.6999999999999993</v>
      </c>
      <c r="BL362" s="20">
        <f>Data!BP362-Data!DW362</f>
        <v>-1.6</v>
      </c>
      <c r="BM362" s="20">
        <f>Data!BQ362-Data!DX362</f>
        <v>0.1538461538461533</v>
      </c>
      <c r="BN362" s="20">
        <f>Data!BR362-Data!DY362</f>
        <v>-2.3999999999999986</v>
      </c>
      <c r="BO362" s="20">
        <f>Data!BS362-Data!DZ362</f>
        <v>-4</v>
      </c>
      <c r="BP362" s="20">
        <f>Data!BT362-Data!EA362</f>
        <v>4.0000000000000036E-3</v>
      </c>
      <c r="BQ362" s="20">
        <f>Data!BU362-Data!EB362</f>
        <v>1</v>
      </c>
      <c r="BR362" s="20">
        <f>Data!BV362-Data!EC362</f>
        <v>-38</v>
      </c>
      <c r="BS362" s="20">
        <f>Data!BW362-Data!ED362</f>
        <v>21</v>
      </c>
      <c r="BT362" s="20">
        <f>Data!BX362-Data!EE362</f>
        <v>-4</v>
      </c>
      <c r="BU362" s="20">
        <f>Data!BY362-Data!EF362</f>
        <v>-21</v>
      </c>
      <c r="BV362" s="20">
        <f>Data!BZ362-Data!EG362</f>
        <v>-34</v>
      </c>
      <c r="BW362" s="20">
        <f>Data!CA362-Data!EH362</f>
        <v>-10.200000000000003</v>
      </c>
      <c r="BX362" s="20">
        <f>Data!CB362-Data!EI362</f>
        <v>-7</v>
      </c>
      <c r="BY362" s="20">
        <f>Data!CC362-Data!EJ362</f>
        <v>94</v>
      </c>
      <c r="BZ362" s="20">
        <f>Data!EK362</f>
        <v>11220</v>
      </c>
      <c r="CA362" s="20">
        <f>Data!EL362</f>
        <v>10782.08</v>
      </c>
      <c r="CB362" s="20">
        <f>Data!EM362</f>
        <v>66.978153846153845</v>
      </c>
      <c r="CC362" s="20">
        <f>Data!EN362</f>
        <v>74.794769230769219</v>
      </c>
      <c r="CD362" s="20">
        <f>Data!EO362</f>
        <v>9.3840000000000003</v>
      </c>
      <c r="CE362" s="20">
        <f>Data!EP362</f>
        <v>156.03</v>
      </c>
      <c r="CF362" s="50">
        <f>IF(ISBLANK(Data!EQ362), "", Data!EQ362)</f>
        <v>86</v>
      </c>
      <c r="CG362" s="50">
        <f>IF(ISBLANK(Data!ER362), "", Data!ER362)</f>
        <v>70</v>
      </c>
      <c r="CH362" s="61" t="str">
        <f>IF(ISBLANK(Data!ES362), "", Data!ES362)</f>
        <v>Nebraska</v>
      </c>
      <c r="CI362" s="61">
        <f>IF(ISBLANK(Data!ET362), "", Data!ET362)</f>
        <v>156</v>
      </c>
    </row>
    <row r="363" spans="1:87" x14ac:dyDescent="0.45">
      <c r="A363" s="50">
        <f>IF(ISBLANK(Data!A363), "", Data!A363)</f>
        <v>44929</v>
      </c>
      <c r="B363" s="50" t="str">
        <f>IF(ISBLANK(Data!B363), "", Data!B363)</f>
        <v>VCU</v>
      </c>
      <c r="C363" s="50">
        <f>IF(ISBLANK(Data!C363), "", Data!C363)</f>
        <v>337</v>
      </c>
      <c r="D363" s="50" t="str">
        <f>IF(ISBLANK(Data!D363), "", Data!D363)</f>
        <v>St. Bonaventure</v>
      </c>
      <c r="E363" s="50">
        <f>IF(ISBLANK(Data!E363), "", Data!E363)</f>
        <v>281</v>
      </c>
      <c r="F363" s="50" t="str">
        <f>IF(ISBLANK(Data!F363), "", Data!F363)</f>
        <v>N</v>
      </c>
      <c r="G363" s="50" t="str">
        <f>IF(ISBLANK(Data!G363), "", Data!G363)</f>
        <v>VCU</v>
      </c>
      <c r="H363" s="50" t="str">
        <f>IF(ISBLANK(Data!H363), "", Data!H363)</f>
        <v>St. Bonaventure</v>
      </c>
      <c r="I363" s="50" t="str">
        <f>IF(ISBLANK(Data!I363), "", Data!I363)</f>
        <v>VCU</v>
      </c>
      <c r="J363" s="50" t="str">
        <f>IF(ISBLANK(Data!J363), "", Data!J363)</f>
        <v>St. Bonaventure</v>
      </c>
      <c r="K363" s="50" t="str">
        <f>IF(ISBLANK(Data!K363), "", Data!K363)</f>
        <v>Virginia Commonwealth</v>
      </c>
      <c r="L363" s="50" t="str">
        <f>IF(ISBLANK(Data!L363), "", Data!L363)</f>
        <v>St. Bonaventure</v>
      </c>
      <c r="M363" s="50" t="str">
        <f>IF(ISBLANK(Data!M363), "", Data!M363)</f>
        <v>VCU</v>
      </c>
      <c r="N363" s="50" t="str">
        <f>IF(ISBLANK(Data!N363), "", Data!N363)</f>
        <v>St Bonavent</v>
      </c>
      <c r="O363" s="50" t="str">
        <f>IF(ISBLANK(Data!O363), "", Data!O363)</f>
        <v>VCU</v>
      </c>
      <c r="P363" s="50" t="str">
        <f>IF(ISBLANK(Data!P363), "", Data!P363)</f>
        <v>St. Bona.</v>
      </c>
      <c r="Q363" s="50" t="str">
        <f>IF(ISBLANK(Data!Q363), "", Data!Q363)</f>
        <v>VCU</v>
      </c>
      <c r="R363" s="50" t="str">
        <f>IF(ISBLANK(Data!R363), "", Data!R363)</f>
        <v>Saint Bonaventure</v>
      </c>
      <c r="S363" s="20">
        <f>Data!W363-Data!CD363</f>
        <v>-0.13461538461538503</v>
      </c>
      <c r="T363" s="20">
        <f>Data!X363-Data!CE363</f>
        <v>-1.3299999999999983</v>
      </c>
      <c r="U363" s="20">
        <f>Data!Y363-Data!CF363</f>
        <v>-1.5</v>
      </c>
      <c r="V363" s="20">
        <f>Data!Z363-Data!CG363</f>
        <v>-9.9999999999994316E-2</v>
      </c>
      <c r="W363" s="20">
        <f>Data!AA363-Data!CH363</f>
        <v>-0.20000000000000284</v>
      </c>
      <c r="X363" s="20">
        <f>Data!AB363-Data!CI363</f>
        <v>-0.13</v>
      </c>
      <c r="Y363" s="20">
        <f>Data!AC363-Data!CJ363</f>
        <v>3.3</v>
      </c>
      <c r="Z363" s="20">
        <f>Data!AD363-Data!CK363</f>
        <v>1.5999999999999943</v>
      </c>
      <c r="AA363" s="20">
        <f>Data!AE363-Data!CL363</f>
        <v>-1.6000000000000085</v>
      </c>
      <c r="AB363" s="20">
        <f>Data!AF363-Data!CM363</f>
        <v>3.3</v>
      </c>
      <c r="AC363" s="20">
        <f>Data!AG363-Data!CN363</f>
        <v>-0.69999999999998863</v>
      </c>
      <c r="AD363" s="20">
        <f>Data!AH363-Data!CO363</f>
        <v>9.9999999999994316E-2</v>
      </c>
      <c r="AE363" s="20">
        <f>Data!AI363-Data!CP363</f>
        <v>-1.540000000000008E-2</v>
      </c>
      <c r="AF363" s="20">
        <f>Data!AJ363-Data!CQ363</f>
        <v>-1.5</v>
      </c>
      <c r="AG363" s="20">
        <f>Data!AK363-Data!CR363</f>
        <v>-0.1121794871794872</v>
      </c>
      <c r="AH363" s="20">
        <f>Data!AL363-Data!CS363</f>
        <v>-53</v>
      </c>
      <c r="AI363" s="20">
        <f>Data!AM363-Data!CT363</f>
        <v>1.9100000000000001</v>
      </c>
      <c r="AJ363" s="20">
        <f>Data!AN363-Data!CU363</f>
        <v>4.54</v>
      </c>
      <c r="AK363" s="20">
        <f>Data!AO363-Data!CV363</f>
        <v>67</v>
      </c>
      <c r="AL363" s="20">
        <f>Data!AP363-Data!CW363</f>
        <v>91</v>
      </c>
      <c r="AM363" s="20">
        <f>Data!AQ363-Data!CX363</f>
        <v>23</v>
      </c>
      <c r="AN363" s="20">
        <f>Data!AR363-Data!CY363</f>
        <v>-1.5999999999999959E-2</v>
      </c>
      <c r="AO363" s="20">
        <f>Data!AS363-Data!CZ363</f>
        <v>9</v>
      </c>
      <c r="AP363" s="20">
        <f>Data!AT363-Data!DA363</f>
        <v>53</v>
      </c>
      <c r="AQ363" s="20">
        <f>Data!AU363-Data!DB363</f>
        <v>-3.2999999999999974E-2</v>
      </c>
      <c r="AR363" s="20">
        <f>Data!AV363-Data!DC363</f>
        <v>60</v>
      </c>
      <c r="AS363" s="20">
        <f>Data!AW363-Data!DD363</f>
        <v>76</v>
      </c>
      <c r="AT363" s="20">
        <f>Data!AX363-Data!DE363</f>
        <v>5.0000000000000044E-3</v>
      </c>
      <c r="AU363" s="20">
        <f>Data!AY363-Data!DF363</f>
        <v>6</v>
      </c>
      <c r="AV363" s="20">
        <f>Data!AZ363-Data!DG363</f>
        <v>-0.33333333333333393</v>
      </c>
      <c r="AW363" s="20">
        <f>Data!BA363-Data!DH363</f>
        <v>77</v>
      </c>
      <c r="AX363" s="20">
        <f>Data!BB363-Data!DI363</f>
        <v>3.3269230769230802</v>
      </c>
      <c r="AY363" s="20">
        <f>Data!BC363-Data!DJ363</f>
        <v>20</v>
      </c>
      <c r="AZ363" s="20">
        <f>Data!BD363-Data!DK363</f>
        <v>2</v>
      </c>
      <c r="BA363" s="20">
        <f>Data!BE363-Data!DL363</f>
        <v>17</v>
      </c>
      <c r="BB363" s="20">
        <f>Data!BF363-Data!DM363</f>
        <v>41</v>
      </c>
      <c r="BC363" s="20">
        <f>Data!BG363-Data!DN363</f>
        <v>23</v>
      </c>
      <c r="BD363" s="20">
        <f>Data!BH363-Data!DO363</f>
        <v>-0.5</v>
      </c>
      <c r="BE363" s="20">
        <f>Data!BI363-Data!DP363</f>
        <v>2.0580000000000069</v>
      </c>
      <c r="BF363" s="20">
        <f>Data!BJ363-Data!DQ363</f>
        <v>-2.6210000000000004</v>
      </c>
      <c r="BG363" s="20">
        <f>Data!BK363-Data!DR363</f>
        <v>-0.17799999999999994</v>
      </c>
      <c r="BH363" s="20">
        <f>Data!BL363-Data!DS363</f>
        <v>2.2880000000000003</v>
      </c>
      <c r="BI363" s="20">
        <f>Data!BM363-Data!DT363</f>
        <v>-0.128</v>
      </c>
      <c r="BJ363" s="20">
        <f>Data!BN363-Data!DU363</f>
        <v>2.3999999999999986</v>
      </c>
      <c r="BK363" s="20">
        <f>Data!BO363-Data!DV363</f>
        <v>4.7000000000000011</v>
      </c>
      <c r="BL363" s="20">
        <f>Data!BP363-Data!DW363</f>
        <v>1</v>
      </c>
      <c r="BM363" s="20">
        <f>Data!BQ363-Data!DX363</f>
        <v>-0.36538461538461497</v>
      </c>
      <c r="BN363" s="20">
        <f>Data!BR363-Data!DY363</f>
        <v>0.5</v>
      </c>
      <c r="BO363" s="20">
        <f>Data!BS363-Data!DZ363</f>
        <v>49</v>
      </c>
      <c r="BP363" s="20">
        <f>Data!BT363-Data!EA363</f>
        <v>-3.0000000000000027E-2</v>
      </c>
      <c r="BQ363" s="20">
        <f>Data!BU363-Data!EB363</f>
        <v>-11</v>
      </c>
      <c r="BR363" s="20">
        <f>Data!BV363-Data!EC363</f>
        <v>22</v>
      </c>
      <c r="BS363" s="20">
        <f>Data!BW363-Data!ED363</f>
        <v>-29</v>
      </c>
      <c r="BT363" s="20">
        <f>Data!BX363-Data!EE363</f>
        <v>58</v>
      </c>
      <c r="BU363" s="20">
        <f>Data!BY363-Data!EF363</f>
        <v>21</v>
      </c>
      <c r="BV363" s="20">
        <f>Data!BZ363-Data!EG363</f>
        <v>10</v>
      </c>
      <c r="BW363" s="20">
        <f>Data!CA363-Data!EH363</f>
        <v>10.700000000000003</v>
      </c>
      <c r="BX363" s="20">
        <f>Data!CB363-Data!EI363</f>
        <v>49</v>
      </c>
      <c r="BY363" s="20">
        <f>Data!CC363-Data!EJ363</f>
        <v>-22</v>
      </c>
      <c r="BZ363" s="20">
        <f>Data!EK363</f>
        <v>10714.470000000001</v>
      </c>
      <c r="CA363" s="20">
        <f>Data!EL363</f>
        <v>10852.480000000001</v>
      </c>
      <c r="CB363" s="20">
        <f>Data!EM363</f>
        <v>91.381500000000003</v>
      </c>
      <c r="CC363" s="20">
        <f>Data!EN363</f>
        <v>71.82692307692308</v>
      </c>
      <c r="CD363" s="20">
        <f>Data!EO363</f>
        <v>12.986400000000001</v>
      </c>
      <c r="CE363" s="20">
        <f>Data!EP363</f>
        <v>152.488</v>
      </c>
      <c r="CF363" s="50">
        <f>IF(ISBLANK(Data!EQ363), "", Data!EQ363)</f>
        <v>78</v>
      </c>
      <c r="CG363" s="50">
        <f>IF(ISBLANK(Data!ER363), "", Data!ER363)</f>
        <v>89</v>
      </c>
      <c r="CH363" s="61" t="str">
        <f>IF(ISBLANK(Data!ES363), "", Data!ES363)</f>
        <v>St. Bonaventure</v>
      </c>
      <c r="CI363" s="61">
        <f>IF(ISBLANK(Data!ET363), "", Data!ET363)</f>
        <v>167</v>
      </c>
    </row>
    <row r="364" spans="1:87" x14ac:dyDescent="0.45">
      <c r="A364" s="50">
        <f>IF(ISBLANK(Data!A364), "", Data!A364)</f>
        <v>44929</v>
      </c>
      <c r="B364" s="50" t="str">
        <f>IF(ISBLANK(Data!B364), "", Data!B364)</f>
        <v>USC</v>
      </c>
      <c r="C364" s="50">
        <f>IF(ISBLANK(Data!C364), "", Data!C364)</f>
        <v>325</v>
      </c>
      <c r="D364" s="50" t="str">
        <f>IF(ISBLANK(Data!D364), "", Data!D364)</f>
        <v>California</v>
      </c>
      <c r="E364" s="50">
        <f>IF(ISBLANK(Data!E364), "", Data!E364)</f>
        <v>41</v>
      </c>
      <c r="F364" s="50" t="str">
        <f>IF(ISBLANK(Data!F364), "", Data!F364)</f>
        <v>N</v>
      </c>
      <c r="G364" s="50" t="str">
        <f>IF(ISBLANK(Data!G364), "", Data!G364)</f>
        <v>USC</v>
      </c>
      <c r="H364" s="50" t="str">
        <f>IF(ISBLANK(Data!H364), "", Data!H364)</f>
        <v>California</v>
      </c>
      <c r="I364" s="50" t="str">
        <f>IF(ISBLANK(Data!I364), "", Data!I364)</f>
        <v>USC</v>
      </c>
      <c r="J364" s="50" t="str">
        <f>IF(ISBLANK(Data!J364), "", Data!J364)</f>
        <v>California</v>
      </c>
      <c r="K364" s="50" t="str">
        <f>IF(ISBLANK(Data!K364), "", Data!K364)</f>
        <v>Southern California</v>
      </c>
      <c r="L364" s="50" t="str">
        <f>IF(ISBLANK(Data!L364), "", Data!L364)</f>
        <v>California</v>
      </c>
      <c r="M364" s="50" t="str">
        <f>IF(ISBLANK(Data!M364), "", Data!M364)</f>
        <v>USC</v>
      </c>
      <c r="N364" s="50" t="str">
        <f>IF(ISBLANK(Data!N364), "", Data!N364)</f>
        <v>California</v>
      </c>
      <c r="O364" s="50" t="str">
        <f>IF(ISBLANK(Data!O364), "", Data!O364)</f>
        <v>USC</v>
      </c>
      <c r="P364" s="50" t="str">
        <f>IF(ISBLANK(Data!P364), "", Data!P364)</f>
        <v>California</v>
      </c>
      <c r="Q364" s="50" t="str">
        <f>IF(ISBLANK(Data!Q364), "", Data!Q364)</f>
        <v>USC</v>
      </c>
      <c r="R364" s="50" t="str">
        <f>IF(ISBLANK(Data!R364), "", Data!R364)</f>
        <v>California</v>
      </c>
      <c r="S364" s="20">
        <f>Data!W364-Data!CD364</f>
        <v>0.15384615384615402</v>
      </c>
      <c r="T364" s="20">
        <f>Data!X364-Data!CE364</f>
        <v>11.36</v>
      </c>
      <c r="U364" s="20">
        <f>Data!Y364-Data!CF364</f>
        <v>4.4000000000000057</v>
      </c>
      <c r="V364" s="20">
        <f>Data!Z364-Data!CG364</f>
        <v>-7</v>
      </c>
      <c r="W364" s="20">
        <f>Data!AA364-Data!CH364</f>
        <v>1.9000000000000057</v>
      </c>
      <c r="X364" s="20">
        <f>Data!AB364-Data!CI364</f>
        <v>4.5999999999999999E-2</v>
      </c>
      <c r="Y364" s="20">
        <f>Data!AC364-Data!CJ364</f>
        <v>5.1400000000000006</v>
      </c>
      <c r="Z364" s="20">
        <f>Data!AD364-Data!CK364</f>
        <v>2.2999999999999972</v>
      </c>
      <c r="AA364" s="20">
        <f>Data!AE364-Data!CL364</f>
        <v>-2.7999999999999972</v>
      </c>
      <c r="AB364" s="20">
        <f>Data!AF364-Data!CM364</f>
        <v>5.99</v>
      </c>
      <c r="AC364" s="20">
        <f>Data!AG364-Data!CN364</f>
        <v>3.0999999999999943</v>
      </c>
      <c r="AD364" s="20">
        <f>Data!AH364-Data!CO364</f>
        <v>-5.2000000000000028</v>
      </c>
      <c r="AE364" s="20">
        <f>Data!AI364-Data!CP364</f>
        <v>0.20050000000000001</v>
      </c>
      <c r="AF364" s="20">
        <f>Data!AJ364-Data!CQ364</f>
        <v>2.5999999999999996</v>
      </c>
      <c r="AG364" s="20">
        <f>Data!AK364-Data!CR364</f>
        <v>0.19999999999999996</v>
      </c>
      <c r="AH364" s="20">
        <f>Data!AL364-Data!CS364</f>
        <v>101</v>
      </c>
      <c r="AI364" s="20">
        <f>Data!AM364-Data!CT364</f>
        <v>5.7</v>
      </c>
      <c r="AJ364" s="20">
        <f>Data!AN364-Data!CU364</f>
        <v>1.3899999999999997</v>
      </c>
      <c r="AK364" s="20">
        <f>Data!AO364-Data!CV364</f>
        <v>22</v>
      </c>
      <c r="AL364" s="20">
        <f>Data!AP364-Data!CW364</f>
        <v>-34</v>
      </c>
      <c r="AM364" s="20">
        <f>Data!AQ364-Data!CX364</f>
        <v>-35</v>
      </c>
      <c r="AN364" s="20">
        <f>Data!AR364-Data!CY364</f>
        <v>2.0000000000000018E-2</v>
      </c>
      <c r="AO364" s="20">
        <f>Data!AS364-Data!CZ364</f>
        <v>-6</v>
      </c>
      <c r="AP364" s="20">
        <f>Data!AT364-Data!DA364</f>
        <v>-38</v>
      </c>
      <c r="AQ364" s="20">
        <f>Data!AU364-Data!DB364</f>
        <v>2.1999999999999964E-2</v>
      </c>
      <c r="AR364" s="20">
        <f>Data!AV364-Data!DC364</f>
        <v>28</v>
      </c>
      <c r="AS364" s="20">
        <f>Data!AW364-Data!DD364</f>
        <v>41</v>
      </c>
      <c r="AT364" s="20">
        <f>Data!AX364-Data!DE364</f>
        <v>-5.0000000000000044E-3</v>
      </c>
      <c r="AU364" s="20">
        <f>Data!AY364-Data!DF364</f>
        <v>-5</v>
      </c>
      <c r="AV364" s="20">
        <f>Data!AZ364-Data!DG364</f>
        <v>-0.38461538461538325</v>
      </c>
      <c r="AW364" s="20">
        <f>Data!BA364-Data!DH364</f>
        <v>-16</v>
      </c>
      <c r="AX364" s="20">
        <f>Data!BB364-Data!DI364</f>
        <v>-1.2307692307692264</v>
      </c>
      <c r="AY364" s="20">
        <f>Data!BC364-Data!DJ364</f>
        <v>38</v>
      </c>
      <c r="AZ364" s="20">
        <f>Data!BD364-Data!DK364</f>
        <v>14</v>
      </c>
      <c r="BA364" s="20">
        <f>Data!BE364-Data!DL364</f>
        <v>23</v>
      </c>
      <c r="BB364" s="20">
        <f>Data!BF364-Data!DM364</f>
        <v>10</v>
      </c>
      <c r="BC364" s="20">
        <f>Data!BG364-Data!DN364</f>
        <v>-4</v>
      </c>
      <c r="BD364" s="20">
        <f>Data!BH364-Data!DO364</f>
        <v>1.7000000000000028</v>
      </c>
      <c r="BE364" s="20">
        <f>Data!BI364-Data!DP364</f>
        <v>-2.6159999999999997</v>
      </c>
      <c r="BF364" s="20">
        <f>Data!BJ364-Data!DQ364</f>
        <v>4.3070000000000004</v>
      </c>
      <c r="BG364" s="20">
        <f>Data!BK364-Data!DR364</f>
        <v>0.15899999999999992</v>
      </c>
      <c r="BH364" s="20">
        <f>Data!BL364-Data!DS364</f>
        <v>0.76900000000000013</v>
      </c>
      <c r="BI364" s="20">
        <f>Data!BM364-Data!DT364</f>
        <v>5.2999999999999992E-2</v>
      </c>
      <c r="BJ364" s="20">
        <f>Data!BN364-Data!DU364</f>
        <v>-2.8999999999999986</v>
      </c>
      <c r="BK364" s="20">
        <f>Data!BO364-Data!DV364</f>
        <v>3.1999999999999993</v>
      </c>
      <c r="BL364" s="20">
        <f>Data!BP364-Data!DW364</f>
        <v>1.6999999999999997</v>
      </c>
      <c r="BM364" s="20">
        <f>Data!BQ364-Data!DX364</f>
        <v>1.0769230769230766</v>
      </c>
      <c r="BN364" s="20">
        <f>Data!BR364-Data!DY364</f>
        <v>-0.29999999999999716</v>
      </c>
      <c r="BO364" s="20">
        <f>Data!BS364-Data!DZ364</f>
        <v>-121</v>
      </c>
      <c r="BP364" s="20">
        <f>Data!BT364-Data!EA364</f>
        <v>6.9000000000000006E-2</v>
      </c>
      <c r="BQ364" s="20">
        <f>Data!BU364-Data!EB364</f>
        <v>1</v>
      </c>
      <c r="BR364" s="20">
        <f>Data!BV364-Data!EC364</f>
        <v>-136</v>
      </c>
      <c r="BS364" s="20">
        <f>Data!BW364-Data!ED364</f>
        <v>-183</v>
      </c>
      <c r="BT364" s="20">
        <f>Data!BX364-Data!EE364</f>
        <v>-154</v>
      </c>
      <c r="BU364" s="20">
        <f>Data!BY364-Data!EF364</f>
        <v>-114</v>
      </c>
      <c r="BV364" s="20">
        <f>Data!BZ364-Data!EG364</f>
        <v>-95</v>
      </c>
      <c r="BW364" s="20">
        <f>Data!CA364-Data!EH364</f>
        <v>-119.00000000000001</v>
      </c>
      <c r="BX364" s="20">
        <f>Data!CB364-Data!EI364</f>
        <v>-120</v>
      </c>
      <c r="BY364" s="20">
        <f>Data!CC364-Data!EJ364</f>
        <v>-129</v>
      </c>
      <c r="BZ364" s="20">
        <f>Data!EK364</f>
        <v>11887.28</v>
      </c>
      <c r="CA364" s="20">
        <f>Data!EL364</f>
        <v>10669.32</v>
      </c>
      <c r="CB364" s="20">
        <f>Data!EM364</f>
        <v>80.130615384615382</v>
      </c>
      <c r="CC364" s="20">
        <f>Data!EN364</f>
        <v>90.084923076923076</v>
      </c>
      <c r="CD364" s="20">
        <f>Data!EO364</f>
        <v>12.76</v>
      </c>
      <c r="CE364" s="20">
        <f>Data!EP364</f>
        <v>167.76</v>
      </c>
      <c r="CF364" s="50">
        <f>IF(ISBLANK(Data!EQ364), "", Data!EQ364)</f>
        <v>82</v>
      </c>
      <c r="CG364" s="50">
        <f>IF(ISBLANK(Data!ER364), "", Data!ER364)</f>
        <v>74</v>
      </c>
      <c r="CH364" s="61" t="str">
        <f>IF(ISBLANK(Data!ES364), "", Data!ES364)</f>
        <v>USC</v>
      </c>
      <c r="CI364" s="61">
        <f>IF(ISBLANK(Data!ET364), "", Data!ET364)</f>
        <v>156</v>
      </c>
    </row>
    <row r="365" spans="1:87" x14ac:dyDescent="0.45">
      <c r="A365" s="50">
        <f>IF(ISBLANK(Data!A365), "", Data!A365)</f>
        <v>44929</v>
      </c>
      <c r="B365" s="50" t="str">
        <f>IF(ISBLANK(Data!B365), "", Data!B365)</f>
        <v>Tulane</v>
      </c>
      <c r="C365" s="50">
        <f>IF(ISBLANK(Data!C365), "", Data!C365)</f>
        <v>308</v>
      </c>
      <c r="D365" s="50" t="str">
        <f>IF(ISBLANK(Data!D365), "", Data!D365)</f>
        <v>Rice</v>
      </c>
      <c r="E365" s="50">
        <f>IF(ISBLANK(Data!E365), "", Data!E365)</f>
        <v>244</v>
      </c>
      <c r="F365" s="50" t="str">
        <f>IF(ISBLANK(Data!F365), "", Data!F365)</f>
        <v>N</v>
      </c>
      <c r="G365" s="50" t="str">
        <f>IF(ISBLANK(Data!G365), "", Data!G365)</f>
        <v>Tulane</v>
      </c>
      <c r="H365" s="50" t="str">
        <f>IF(ISBLANK(Data!H365), "", Data!H365)</f>
        <v>Rice</v>
      </c>
      <c r="I365" s="50" t="str">
        <f>IF(ISBLANK(Data!I365), "", Data!I365)</f>
        <v>Tulane</v>
      </c>
      <c r="J365" s="50" t="str">
        <f>IF(ISBLANK(Data!J365), "", Data!J365)</f>
        <v>Rice</v>
      </c>
      <c r="K365" s="50" t="str">
        <f>IF(ISBLANK(Data!K365), "", Data!K365)</f>
        <v>Tulane</v>
      </c>
      <c r="L365" s="50" t="str">
        <f>IF(ISBLANK(Data!L365), "", Data!L365)</f>
        <v>Rice</v>
      </c>
      <c r="M365" s="50" t="str">
        <f>IF(ISBLANK(Data!M365), "", Data!M365)</f>
        <v>Tulane</v>
      </c>
      <c r="N365" s="50" t="str">
        <f>IF(ISBLANK(Data!N365), "", Data!N365)</f>
        <v>Rice</v>
      </c>
      <c r="O365" s="50" t="str">
        <f>IF(ISBLANK(Data!O365), "", Data!O365)</f>
        <v>Tulane</v>
      </c>
      <c r="P365" s="50" t="str">
        <f>IF(ISBLANK(Data!P365), "", Data!P365)</f>
        <v>Rice</v>
      </c>
      <c r="Q365" s="50" t="str">
        <f>IF(ISBLANK(Data!Q365), "", Data!Q365)</f>
        <v>Tulane</v>
      </c>
      <c r="R365" s="50" t="str">
        <f>IF(ISBLANK(Data!R365), "", Data!R365)</f>
        <v>Rice</v>
      </c>
      <c r="S365" s="20">
        <f>Data!W365-Data!CD365</f>
        <v>0.28846153846153799</v>
      </c>
      <c r="T365" s="20">
        <f>Data!X365-Data!CE365</f>
        <v>7.31</v>
      </c>
      <c r="U365" s="20">
        <f>Data!Y365-Data!CF365</f>
        <v>7.2999999999999972</v>
      </c>
      <c r="V365" s="20">
        <f>Data!Z365-Data!CG365</f>
        <v>9.9999999999994316E-2</v>
      </c>
      <c r="W365" s="20">
        <f>Data!AA365-Data!CH365</f>
        <v>6.5</v>
      </c>
      <c r="X365" s="20">
        <f>Data!AB365-Data!CI365</f>
        <v>7.2000000000000008E-2</v>
      </c>
      <c r="Y365" s="20">
        <f>Data!AC365-Data!CJ365</f>
        <v>-4.3000000000000007</v>
      </c>
      <c r="Z365" s="20">
        <f>Data!AD365-Data!CK365</f>
        <v>-3</v>
      </c>
      <c r="AA365" s="20">
        <f>Data!AE365-Data!CL365</f>
        <v>1.3000000000000114</v>
      </c>
      <c r="AB365" s="20">
        <f>Data!AF365-Data!CM365</f>
        <v>-4.3000000000000007</v>
      </c>
      <c r="AC365" s="20">
        <f>Data!AG365-Data!CN365</f>
        <v>8.7999999999999972</v>
      </c>
      <c r="AD365" s="20">
        <f>Data!AH365-Data!CO365</f>
        <v>1.0999999999999943</v>
      </c>
      <c r="AE365" s="20">
        <f>Data!AI365-Data!CP365</f>
        <v>0.2036</v>
      </c>
      <c r="AF365" s="20">
        <f>Data!AJ365-Data!CQ365</f>
        <v>2.2999999999999998</v>
      </c>
      <c r="AG365" s="20">
        <f>Data!AK365-Data!CR365</f>
        <v>0.1685897435897436</v>
      </c>
      <c r="AH365" s="20">
        <f>Data!AL365-Data!CS365</f>
        <v>123</v>
      </c>
      <c r="AI365" s="20">
        <f>Data!AM365-Data!CT365</f>
        <v>7.620000000000001</v>
      </c>
      <c r="AJ365" s="20">
        <f>Data!AN365-Data!CU365</f>
        <v>-4.0599999999999996</v>
      </c>
      <c r="AK365" s="20">
        <f>Data!AO365-Data!CV365</f>
        <v>117</v>
      </c>
      <c r="AL365" s="20">
        <f>Data!AP365-Data!CW365</f>
        <v>-1</v>
      </c>
      <c r="AM365" s="20">
        <f>Data!AQ365-Data!CX365</f>
        <v>-97</v>
      </c>
      <c r="AN365" s="20">
        <f>Data!AR365-Data!CY365</f>
        <v>6.7000000000000004E-2</v>
      </c>
      <c r="AO365" s="20">
        <f>Data!AS365-Data!CZ365</f>
        <v>-4</v>
      </c>
      <c r="AP365" s="20">
        <f>Data!AT365-Data!DA365</f>
        <v>-44</v>
      </c>
      <c r="AQ365" s="20">
        <f>Data!AU365-Data!DB365</f>
        <v>3.5999999999999976E-2</v>
      </c>
      <c r="AR365" s="20">
        <f>Data!AV365-Data!DC365</f>
        <v>115</v>
      </c>
      <c r="AS365" s="20">
        <f>Data!AW365-Data!DD365</f>
        <v>139</v>
      </c>
      <c r="AT365" s="20">
        <f>Data!AX365-Data!DE365</f>
        <v>4.7000000000000042E-2</v>
      </c>
      <c r="AU365" s="20">
        <f>Data!AY365-Data!DF365</f>
        <v>-70</v>
      </c>
      <c r="AV365" s="20">
        <f>Data!AZ365-Data!DG365</f>
        <v>-4.9294871794871797</v>
      </c>
      <c r="AW365" s="20">
        <f>Data!BA365-Data!DH365</f>
        <v>-88</v>
      </c>
      <c r="AX365" s="20">
        <f>Data!BB365-Data!DI365</f>
        <v>-4.2243589743589709</v>
      </c>
      <c r="AY365" s="20">
        <f>Data!BC365-Data!DJ365</f>
        <v>-1</v>
      </c>
      <c r="AZ365" s="20">
        <f>Data!BD365-Data!DK365</f>
        <v>44</v>
      </c>
      <c r="BA365" s="20">
        <f>Data!BE365-Data!DL365</f>
        <v>4</v>
      </c>
      <c r="BB365" s="20">
        <f>Data!BF365-Data!DM365</f>
        <v>-16</v>
      </c>
      <c r="BC365" s="20">
        <f>Data!BG365-Data!DN365</f>
        <v>13</v>
      </c>
      <c r="BD365" s="20">
        <f>Data!BH365-Data!DO365</f>
        <v>16</v>
      </c>
      <c r="BE365" s="20">
        <f>Data!BI365-Data!DP365</f>
        <v>6.063999999999993</v>
      </c>
      <c r="BF365" s="20">
        <f>Data!BJ365-Data!DQ365</f>
        <v>9.84</v>
      </c>
      <c r="BG365" s="20">
        <f>Data!BK365-Data!DR365</f>
        <v>0.13200000000000012</v>
      </c>
      <c r="BH365" s="20">
        <f>Data!BL365-Data!DS365</f>
        <v>-0.33999999999999986</v>
      </c>
      <c r="BI365" s="20">
        <f>Data!BM365-Data!DT365</f>
        <v>0.376</v>
      </c>
      <c r="BJ365" s="20">
        <f>Data!BN365-Data!DU365</f>
        <v>-1.6000000000000014</v>
      </c>
      <c r="BK365" s="20">
        <f>Data!BO365-Data!DV365</f>
        <v>13.100000000000001</v>
      </c>
      <c r="BL365" s="20">
        <f>Data!BP365-Data!DW365</f>
        <v>0.60000000000000009</v>
      </c>
      <c r="BM365" s="20">
        <f>Data!BQ365-Data!DX365</f>
        <v>4.1858974358974352</v>
      </c>
      <c r="BN365" s="20">
        <f>Data!BR365-Data!DY365</f>
        <v>2.1999999999999993</v>
      </c>
      <c r="BO365" s="20">
        <f>Data!BS365-Data!DZ365</f>
        <v>-55</v>
      </c>
      <c r="BP365" s="20">
        <f>Data!BT365-Data!EA365</f>
        <v>2.6000000000000023E-2</v>
      </c>
      <c r="BQ365" s="20">
        <f>Data!BU365-Data!EB365</f>
        <v>1</v>
      </c>
      <c r="BR365" s="20">
        <f>Data!BV365-Data!EC365</f>
        <v>-99</v>
      </c>
      <c r="BS365" s="20">
        <f>Data!BW365-Data!ED365</f>
        <v>-114</v>
      </c>
      <c r="BT365" s="20">
        <f>Data!BX365-Data!EE365</f>
        <v>-115</v>
      </c>
      <c r="BU365" s="20">
        <f>Data!BY365-Data!EF365</f>
        <v>-47</v>
      </c>
      <c r="BV365" s="20">
        <f>Data!BZ365-Data!EG365</f>
        <v>-81</v>
      </c>
      <c r="BW365" s="20">
        <f>Data!CA365-Data!EH365</f>
        <v>-70.300000000000011</v>
      </c>
      <c r="BX365" s="20">
        <f>Data!CB365-Data!EI365</f>
        <v>-56</v>
      </c>
      <c r="BY365" s="20">
        <f>Data!CC365-Data!EJ365</f>
        <v>-131</v>
      </c>
      <c r="BZ365" s="20">
        <f>Data!EK365</f>
        <v>11885.4</v>
      </c>
      <c r="CA365" s="20">
        <f>Data!EL365</f>
        <v>11118.38</v>
      </c>
      <c r="CB365" s="20">
        <f>Data!EM365</f>
        <v>72.171000000000006</v>
      </c>
      <c r="CC365" s="20">
        <f>Data!EN365</f>
        <v>124.19791666666666</v>
      </c>
      <c r="CD365" s="20">
        <f>Data!EO365</f>
        <v>11.356199999999999</v>
      </c>
      <c r="CE365" s="20">
        <f>Data!EP365</f>
        <v>136.136</v>
      </c>
      <c r="CF365" s="50">
        <f>IF(ISBLANK(Data!EQ365), "", Data!EQ365)</f>
        <v>84</v>
      </c>
      <c r="CG365" s="50">
        <f>IF(ISBLANK(Data!ER365), "", Data!ER365)</f>
        <v>59</v>
      </c>
      <c r="CH365" s="61" t="str">
        <f>IF(ISBLANK(Data!ES365), "", Data!ES365)</f>
        <v>Tulane</v>
      </c>
      <c r="CI365" s="61">
        <f>IF(ISBLANK(Data!ET365), "", Data!ET365)</f>
        <v>143</v>
      </c>
    </row>
    <row r="366" spans="1:87" x14ac:dyDescent="0.45">
      <c r="A366" s="50">
        <f>IF(ISBLANK(Data!A366), "", Data!A366)</f>
        <v>44929</v>
      </c>
      <c r="B366" s="50" t="str">
        <f>IF(ISBLANK(Data!B366), "", Data!B366)</f>
        <v>UNC Greensboro</v>
      </c>
      <c r="C366" s="50">
        <f>IF(ISBLANK(Data!C366), "", Data!C366)</f>
        <v>322</v>
      </c>
      <c r="D366" s="50" t="str">
        <f>IF(ISBLANK(Data!D366), "", Data!D366)</f>
        <v>Furman</v>
      </c>
      <c r="E366" s="50">
        <f>IF(ISBLANK(Data!E366), "", Data!E366)</f>
        <v>94</v>
      </c>
      <c r="F366" s="50" t="str">
        <f>IF(ISBLANK(Data!F366), "", Data!F366)</f>
        <v>N</v>
      </c>
      <c r="G366" s="50" t="str">
        <f>IF(ISBLANK(Data!G366), "", Data!G366)</f>
        <v>UNC Greensboro</v>
      </c>
      <c r="H366" s="50" t="str">
        <f>IF(ISBLANK(Data!H366), "", Data!H366)</f>
        <v>Furman</v>
      </c>
      <c r="I366" s="50" t="str">
        <f>IF(ISBLANK(Data!I366), "", Data!I366)</f>
        <v>UNC Greensboro</v>
      </c>
      <c r="J366" s="50" t="str">
        <f>IF(ISBLANK(Data!J366), "", Data!J366)</f>
        <v>Furman</v>
      </c>
      <c r="K366" s="50" t="str">
        <f>IF(ISBLANK(Data!K366), "", Data!K366)</f>
        <v>UNC Greensboro</v>
      </c>
      <c r="L366" s="50" t="str">
        <f>IF(ISBLANK(Data!L366), "", Data!L366)</f>
        <v>Furman</v>
      </c>
      <c r="M366" s="50" t="str">
        <f>IF(ISBLANK(Data!M366), "", Data!M366)</f>
        <v>NC-Grnsboro</v>
      </c>
      <c r="N366" s="50" t="str">
        <f>IF(ISBLANK(Data!N366), "", Data!N366)</f>
        <v>Furman</v>
      </c>
      <c r="O366" s="50" t="str">
        <f>IF(ISBLANK(Data!O366), "", Data!O366)</f>
        <v>UNCG</v>
      </c>
      <c r="P366" s="50" t="str">
        <f>IF(ISBLANK(Data!P366), "", Data!P366)</f>
        <v>Furman</v>
      </c>
      <c r="Q366" s="50" t="str">
        <f>IF(ISBLANK(Data!Q366), "", Data!Q366)</f>
        <v>UNCG</v>
      </c>
      <c r="R366" s="50" t="str">
        <f>IF(ISBLANK(Data!R366), "", Data!R366)</f>
        <v>Furman</v>
      </c>
      <c r="S366" s="20">
        <f>Data!W366-Data!CD366</f>
        <v>0.23076923076922995</v>
      </c>
      <c r="T366" s="20">
        <f>Data!X366-Data!CE366</f>
        <v>-1.46</v>
      </c>
      <c r="U366" s="20">
        <f>Data!Y366-Data!CF366</f>
        <v>-3.4000000000000057</v>
      </c>
      <c r="V366" s="20">
        <f>Data!Z366-Data!CG366</f>
        <v>-1.9000000000000057</v>
      </c>
      <c r="W366" s="20">
        <f>Data!AA366-Data!CH366</f>
        <v>-6.7000000000000028</v>
      </c>
      <c r="X366" s="20">
        <f>Data!AB366-Data!CI366</f>
        <v>0.27</v>
      </c>
      <c r="Y366" s="20">
        <f>Data!AC366-Data!CJ366</f>
        <v>-1.72</v>
      </c>
      <c r="Z366" s="20">
        <f>Data!AD366-Data!CK366</f>
        <v>-2.2000000000000028</v>
      </c>
      <c r="AA366" s="20">
        <f>Data!AE366-Data!CL366</f>
        <v>-0.5</v>
      </c>
      <c r="AB366" s="20">
        <f>Data!AF366-Data!CM366</f>
        <v>-1.72</v>
      </c>
      <c r="AC366" s="20">
        <f>Data!AG366-Data!CN366</f>
        <v>-2</v>
      </c>
      <c r="AD366" s="20">
        <f>Data!AH366-Data!CO366</f>
        <v>-2.3999999999999915</v>
      </c>
      <c r="AE366" s="20">
        <f>Data!AI366-Data!CP366</f>
        <v>1.330000000000009E-2</v>
      </c>
      <c r="AF366" s="20">
        <f>Data!AJ366-Data!CQ366</f>
        <v>3.2</v>
      </c>
      <c r="AG366" s="20">
        <f>Data!AK366-Data!CR366</f>
        <v>0.2461538461538462</v>
      </c>
      <c r="AH366" s="20">
        <f>Data!AL366-Data!CS366</f>
        <v>68</v>
      </c>
      <c r="AI366" s="20">
        <f>Data!AM366-Data!CT366</f>
        <v>-1.7899999999999998</v>
      </c>
      <c r="AJ366" s="20">
        <f>Data!AN366-Data!CU366</f>
        <v>-1.19</v>
      </c>
      <c r="AK366" s="20">
        <f>Data!AO366-Data!CV366</f>
        <v>-80</v>
      </c>
      <c r="AL366" s="20">
        <f>Data!AP366-Data!CW366</f>
        <v>-131</v>
      </c>
      <c r="AM366" s="20">
        <f>Data!AQ366-Data!CX366</f>
        <v>-37</v>
      </c>
      <c r="AN366" s="20">
        <f>Data!AR366-Data!CY366</f>
        <v>-9.9999999999994538E-4</v>
      </c>
      <c r="AO366" s="20">
        <f>Data!AS366-Data!CZ366</f>
        <v>5</v>
      </c>
      <c r="AP366" s="20">
        <f>Data!AT366-Data!DA366</f>
        <v>-55</v>
      </c>
      <c r="AQ366" s="20">
        <f>Data!AU366-Data!DB366</f>
        <v>6.6000000000000003E-2</v>
      </c>
      <c r="AR366" s="20">
        <f>Data!AV366-Data!DC366</f>
        <v>-49</v>
      </c>
      <c r="AS366" s="20">
        <f>Data!AW366-Data!DD366</f>
        <v>-69</v>
      </c>
      <c r="AT366" s="20">
        <f>Data!AX366-Data!DE366</f>
        <v>-4.0000000000000036E-3</v>
      </c>
      <c r="AU366" s="20">
        <f>Data!AY366-Data!DF366</f>
        <v>-21</v>
      </c>
      <c r="AV366" s="20">
        <f>Data!AZ366-Data!DG366</f>
        <v>-1.615384615384615</v>
      </c>
      <c r="AW366" s="20">
        <f>Data!BA366-Data!DH366</f>
        <v>-19</v>
      </c>
      <c r="AX366" s="20">
        <f>Data!BB366-Data!DI366</f>
        <v>-1.4615384615384599</v>
      </c>
      <c r="AY366" s="20">
        <f>Data!BC366-Data!DJ366</f>
        <v>-44</v>
      </c>
      <c r="AZ366" s="20">
        <f>Data!BD366-Data!DK366</f>
        <v>-18</v>
      </c>
      <c r="BA366" s="20">
        <f>Data!BE366-Data!DL366</f>
        <v>-11</v>
      </c>
      <c r="BB366" s="20">
        <f>Data!BF366-Data!DM366</f>
        <v>-57</v>
      </c>
      <c r="BC366" s="20">
        <f>Data!BG366-Data!DN366</f>
        <v>19</v>
      </c>
      <c r="BD366" s="20">
        <f>Data!BH366-Data!DO366</f>
        <v>-6.2000000000000028</v>
      </c>
      <c r="BE366" s="20">
        <f>Data!BI366-Data!DP366</f>
        <v>-10.076999999999998</v>
      </c>
      <c r="BF366" s="20">
        <f>Data!BJ366-Data!DQ366</f>
        <v>3.9239999999999995</v>
      </c>
      <c r="BG366" s="20">
        <f>Data!BK366-Data!DR366</f>
        <v>0.21100000000000008</v>
      </c>
      <c r="BH366" s="20">
        <f>Data!BL366-Data!DS366</f>
        <v>-4.3849999999999998</v>
      </c>
      <c r="BI366" s="20">
        <f>Data!BM366-Data!DT366</f>
        <v>8.6999999999999966E-2</v>
      </c>
      <c r="BJ366" s="20">
        <f>Data!BN366-Data!DU366</f>
        <v>-4.1999999999999993</v>
      </c>
      <c r="BK366" s="20">
        <f>Data!BO366-Data!DV366</f>
        <v>-5.2999999999999972</v>
      </c>
      <c r="BL366" s="20">
        <f>Data!BP366-Data!DW366</f>
        <v>-0.90000000000000036</v>
      </c>
      <c r="BM366" s="20">
        <f>Data!BQ366-Data!DX366</f>
        <v>-1.384615384615385</v>
      </c>
      <c r="BN366" s="20">
        <f>Data!BR366-Data!DY366</f>
        <v>1.5</v>
      </c>
      <c r="BO366" s="20">
        <f>Data!BS366-Data!DZ366</f>
        <v>-109</v>
      </c>
      <c r="BP366" s="20">
        <f>Data!BT366-Data!EA366</f>
        <v>6.5000000000000058E-2</v>
      </c>
      <c r="BQ366" s="20">
        <f>Data!BU366-Data!EB366</f>
        <v>-11</v>
      </c>
      <c r="BR366" s="20">
        <f>Data!BV366-Data!EC366</f>
        <v>-6</v>
      </c>
      <c r="BS366" s="20">
        <f>Data!BW366-Data!ED366</f>
        <v>2</v>
      </c>
      <c r="BT366" s="20">
        <f>Data!BX366-Data!EE366</f>
        <v>-167</v>
      </c>
      <c r="BU366" s="20">
        <f>Data!BY366-Data!EF366</f>
        <v>-63</v>
      </c>
      <c r="BV366" s="20">
        <f>Data!BZ366-Data!EG366</f>
        <v>17</v>
      </c>
      <c r="BW366" s="20">
        <f>Data!CA366-Data!EH366</f>
        <v>-61.300000000000011</v>
      </c>
      <c r="BX366" s="20">
        <f>Data!CB366-Data!EI366</f>
        <v>-71</v>
      </c>
      <c r="BY366" s="20">
        <f>Data!CC366-Data!EJ366</f>
        <v>13</v>
      </c>
      <c r="BZ366" s="20">
        <f>Data!EK366</f>
        <v>11203.92</v>
      </c>
      <c r="CA366" s="20">
        <f>Data!EL366</f>
        <v>11359.15</v>
      </c>
      <c r="CB366" s="20">
        <f>Data!EM366</f>
        <v>75.18992307692308</v>
      </c>
      <c r="CC366" s="20">
        <f>Data!EN366</f>
        <v>87.884461538461537</v>
      </c>
      <c r="CD366" s="20">
        <f>Data!EO366</f>
        <v>12.633800000000001</v>
      </c>
      <c r="CE366" s="20">
        <f>Data!EP366</f>
        <v>149.904</v>
      </c>
      <c r="CF366" s="50">
        <f>IF(ISBLANK(Data!EQ366), "", Data!EQ366)</f>
        <v>79</v>
      </c>
      <c r="CG366" s="50">
        <f>IF(ISBLANK(Data!ER366), "", Data!ER366)</f>
        <v>68</v>
      </c>
      <c r="CH366" s="61" t="str">
        <f>IF(ISBLANK(Data!ES366), "", Data!ES366)</f>
        <v>UNC Greensboro</v>
      </c>
      <c r="CI366" s="61">
        <f>IF(ISBLANK(Data!ET366), "", Data!ET366)</f>
        <v>147</v>
      </c>
    </row>
    <row r="367" spans="1:87" x14ac:dyDescent="0.45">
      <c r="A367" s="50">
        <f>IF(ISBLANK(Data!A367), "", Data!A367)</f>
        <v>44929</v>
      </c>
      <c r="B367" s="50" t="str">
        <f>IF(ISBLANK(Data!B367), "", Data!B367)</f>
        <v>George Washington</v>
      </c>
      <c r="C367" s="50">
        <f>IF(ISBLANK(Data!C367), "", Data!C367)</f>
        <v>97</v>
      </c>
      <c r="D367" s="50" t="str">
        <f>IF(ISBLANK(Data!D367), "", Data!D367)</f>
        <v>Fordham</v>
      </c>
      <c r="E367" s="50">
        <f>IF(ISBLANK(Data!E367), "", Data!E367)</f>
        <v>92</v>
      </c>
      <c r="F367" s="50" t="str">
        <f>IF(ISBLANK(Data!F367), "", Data!F367)</f>
        <v>N</v>
      </c>
      <c r="G367" s="50" t="str">
        <f>IF(ISBLANK(Data!G367), "", Data!G367)</f>
        <v>George Washington</v>
      </c>
      <c r="H367" s="50" t="str">
        <f>IF(ISBLANK(Data!H367), "", Data!H367)</f>
        <v>Fordham</v>
      </c>
      <c r="I367" s="50" t="str">
        <f>IF(ISBLANK(Data!I367), "", Data!I367)</f>
        <v>George Washington</v>
      </c>
      <c r="J367" s="50" t="str">
        <f>IF(ISBLANK(Data!J367), "", Data!J367)</f>
        <v>Fordham</v>
      </c>
      <c r="K367" s="50" t="str">
        <f>IF(ISBLANK(Data!K367), "", Data!K367)</f>
        <v>George Washington</v>
      </c>
      <c r="L367" s="50" t="str">
        <f>IF(ISBLANK(Data!L367), "", Data!L367)</f>
        <v>Fordham</v>
      </c>
      <c r="M367" s="50" t="str">
        <f>IF(ISBLANK(Data!M367), "", Data!M367)</f>
        <v>Geo Wshgtn</v>
      </c>
      <c r="N367" s="50" t="str">
        <f>IF(ISBLANK(Data!N367), "", Data!N367)</f>
        <v>Fordham</v>
      </c>
      <c r="O367" s="50" t="str">
        <f>IF(ISBLANK(Data!O367), "", Data!O367)</f>
        <v>George Wash.</v>
      </c>
      <c r="P367" s="50" t="str">
        <f>IF(ISBLANK(Data!P367), "", Data!P367)</f>
        <v>Fordham</v>
      </c>
      <c r="Q367" s="50" t="str">
        <f>IF(ISBLANK(Data!Q367), "", Data!Q367)</f>
        <v>George Washington</v>
      </c>
      <c r="R367" s="50" t="str">
        <f>IF(ISBLANK(Data!R367), "", Data!R367)</f>
        <v>Fordham</v>
      </c>
      <c r="S367" s="20">
        <f>Data!W367-Data!CD367</f>
        <v>0.38461538461538403</v>
      </c>
      <c r="T367" s="20">
        <f>Data!X367-Data!CE367</f>
        <v>1.6400000000000001</v>
      </c>
      <c r="U367" s="20">
        <f>Data!Y367-Data!CF367</f>
        <v>4.9000000000000057</v>
      </c>
      <c r="V367" s="20">
        <f>Data!Z367-Data!CG367</f>
        <v>3.2999999999999972</v>
      </c>
      <c r="W367" s="20">
        <f>Data!AA367-Data!CH367</f>
        <v>1.0999999999999943</v>
      </c>
      <c r="X367" s="20">
        <f>Data!AB367-Data!CI367</f>
        <v>0.247</v>
      </c>
      <c r="Y367" s="20">
        <f>Data!AC367-Data!CJ367</f>
        <v>-3.9000000000000004</v>
      </c>
      <c r="Z367" s="20">
        <f>Data!AD367-Data!CK367</f>
        <v>-3</v>
      </c>
      <c r="AA367" s="20">
        <f>Data!AE367-Data!CL367</f>
        <v>0.89999999999999147</v>
      </c>
      <c r="AB367" s="20">
        <f>Data!AF367-Data!CM367</f>
        <v>-3.9000000000000004</v>
      </c>
      <c r="AC367" s="20">
        <f>Data!AG367-Data!CN367</f>
        <v>4.7000000000000028</v>
      </c>
      <c r="AD367" s="20">
        <f>Data!AH367-Data!CO367</f>
        <v>2.7000000000000028</v>
      </c>
      <c r="AE367" s="20">
        <f>Data!AI367-Data!CP367</f>
        <v>5.9300000000000019E-2</v>
      </c>
      <c r="AF367" s="20">
        <f>Data!AJ367-Data!CQ367</f>
        <v>4.3999999999999995</v>
      </c>
      <c r="AG367" s="20">
        <f>Data!AK367-Data!CR367</f>
        <v>0.33846153846153842</v>
      </c>
      <c r="AH367" s="20">
        <f>Data!AL367-Data!CS367</f>
        <v>124</v>
      </c>
      <c r="AI367" s="20">
        <f>Data!AM367-Data!CT367</f>
        <v>3.58</v>
      </c>
      <c r="AJ367" s="20">
        <f>Data!AN367-Data!CU367</f>
        <v>-2.75</v>
      </c>
      <c r="AK367" s="20">
        <f>Data!AO367-Data!CV367</f>
        <v>103</v>
      </c>
      <c r="AL367" s="20">
        <f>Data!AP367-Data!CW367</f>
        <v>14</v>
      </c>
      <c r="AM367" s="20">
        <f>Data!AQ367-Data!CX367</f>
        <v>-7</v>
      </c>
      <c r="AN367" s="20">
        <f>Data!AR367-Data!CY367</f>
        <v>5.2000000000000046E-2</v>
      </c>
      <c r="AO367" s="20">
        <f>Data!AS367-Data!CZ367</f>
        <v>24</v>
      </c>
      <c r="AP367" s="20">
        <f>Data!AT367-Data!DA367</f>
        <v>9</v>
      </c>
      <c r="AQ367" s="20">
        <f>Data!AU367-Data!DB367</f>
        <v>6.5000000000000002E-2</v>
      </c>
      <c r="AR367" s="20">
        <f>Data!AV367-Data!DC367</f>
        <v>5</v>
      </c>
      <c r="AS367" s="20">
        <f>Data!AW367-Data!DD367</f>
        <v>-30</v>
      </c>
      <c r="AT367" s="20">
        <f>Data!AX367-Data!DE367</f>
        <v>8.3999999999999964E-2</v>
      </c>
      <c r="AU367" s="20">
        <f>Data!AY367-Data!DF367</f>
        <v>-61</v>
      </c>
      <c r="AV367" s="20">
        <f>Data!AZ367-Data!DG367</f>
        <v>-4.6923076923076916</v>
      </c>
      <c r="AW367" s="20">
        <f>Data!BA367-Data!DH367</f>
        <v>25</v>
      </c>
      <c r="AX367" s="20">
        <f>Data!BB367-Data!DI367</f>
        <v>1.9230769230769198</v>
      </c>
      <c r="AY367" s="20">
        <f>Data!BC367-Data!DJ367</f>
        <v>5</v>
      </c>
      <c r="AZ367" s="20">
        <f>Data!BD367-Data!DK367</f>
        <v>-28</v>
      </c>
      <c r="BA367" s="20">
        <f>Data!BE367-Data!DL367</f>
        <v>16</v>
      </c>
      <c r="BB367" s="20">
        <f>Data!BF367-Data!DM367</f>
        <v>-7</v>
      </c>
      <c r="BC367" s="20">
        <f>Data!BG367-Data!DN367</f>
        <v>-93</v>
      </c>
      <c r="BD367" s="20">
        <f>Data!BH367-Data!DO367</f>
        <v>7.8999999999999915</v>
      </c>
      <c r="BE367" s="20">
        <f>Data!BI367-Data!DP367</f>
        <v>1.0769999999999982</v>
      </c>
      <c r="BF367" s="20">
        <f>Data!BJ367-Data!DQ367</f>
        <v>6.8460000000000001</v>
      </c>
      <c r="BG367" s="20">
        <f>Data!BK367-Data!DR367</f>
        <v>6.0999999999999943E-2</v>
      </c>
      <c r="BH367" s="20">
        <f>Data!BL367-Data!DS367</f>
        <v>-0.53800000000000026</v>
      </c>
      <c r="BI367" s="20">
        <f>Data!BM367-Data!DT367</f>
        <v>-0.12699999999999995</v>
      </c>
      <c r="BJ367" s="20">
        <f>Data!BN367-Data!DU367</f>
        <v>0.69999999999999929</v>
      </c>
      <c r="BK367" s="20">
        <f>Data!BO367-Data!DV367</f>
        <v>-2.3000000000000007</v>
      </c>
      <c r="BL367" s="20">
        <f>Data!BP367-Data!DW367</f>
        <v>1.2000000000000002</v>
      </c>
      <c r="BM367" s="20">
        <f>Data!BQ367-Data!DX367</f>
        <v>-2.1538461538461533</v>
      </c>
      <c r="BN367" s="20">
        <f>Data!BR367-Data!DY367</f>
        <v>-7.1999999999999993</v>
      </c>
      <c r="BO367" s="20">
        <f>Data!BS367-Data!DZ367</f>
        <v>-129</v>
      </c>
      <c r="BP367" s="20">
        <f>Data!BT367-Data!EA367</f>
        <v>7.1000000000000008E-2</v>
      </c>
      <c r="BQ367" s="20">
        <f>Data!BU367-Data!EB367</f>
        <v>-11</v>
      </c>
      <c r="BR367" s="20">
        <f>Data!BV367-Data!EC367</f>
        <v>-75</v>
      </c>
      <c r="BS367" s="20">
        <f>Data!BW367-Data!ED367</f>
        <v>-65</v>
      </c>
      <c r="BT367" s="20">
        <f>Data!BX367-Data!EE367</f>
        <v>-186</v>
      </c>
      <c r="BU367" s="20">
        <f>Data!BY367-Data!EF367</f>
        <v>29</v>
      </c>
      <c r="BV367" s="20">
        <f>Data!BZ367-Data!EG367</f>
        <v>-34</v>
      </c>
      <c r="BW367" s="20">
        <f>Data!CA367-Data!EH367</f>
        <v>-71.699999999999989</v>
      </c>
      <c r="BX367" s="20">
        <f>Data!CB367-Data!EI367</f>
        <v>-129</v>
      </c>
      <c r="BY367" s="20">
        <f>Data!CC367-Data!EJ367</f>
        <v>-64</v>
      </c>
      <c r="BZ367" s="20">
        <f>Data!EK367</f>
        <v>10291.200000000001</v>
      </c>
      <c r="CA367" s="20">
        <f>Data!EL367</f>
        <v>10120.5</v>
      </c>
      <c r="CB367" s="20">
        <f>Data!EM367</f>
        <v>125.03884615384614</v>
      </c>
      <c r="CC367" s="20">
        <f>Data!EN367</f>
        <v>97.573461538461544</v>
      </c>
      <c r="CD367" s="20">
        <f>Data!EO367</f>
        <v>8.5931999999999995</v>
      </c>
      <c r="CE367" s="20">
        <f>Data!EP367</f>
        <v>194.77500000000001</v>
      </c>
      <c r="CF367" s="50">
        <f>IF(ISBLANK(Data!EQ367), "", Data!EQ367)</f>
        <v>113</v>
      </c>
      <c r="CG367" s="50">
        <f>IF(ISBLANK(Data!ER367), "", Data!ER367)</f>
        <v>119</v>
      </c>
      <c r="CH367" s="61" t="str">
        <f>IF(ISBLANK(Data!ES367), "", Data!ES367)</f>
        <v>Fordham</v>
      </c>
      <c r="CI367" s="61">
        <f>IF(ISBLANK(Data!ET367), "", Data!ET367)</f>
        <v>232</v>
      </c>
    </row>
    <row r="368" spans="1:87" x14ac:dyDescent="0.45">
      <c r="A368" s="50">
        <f>IF(ISBLANK(Data!A368), "", Data!A368)</f>
        <v>44929</v>
      </c>
      <c r="B368" s="50" t="str">
        <f>IF(ISBLANK(Data!B368), "", Data!B368)</f>
        <v>Charleston Southern</v>
      </c>
      <c r="C368" s="50">
        <f>IF(ISBLANK(Data!C368), "", Data!C368)</f>
        <v>48</v>
      </c>
      <c r="D368" s="50" t="str">
        <f>IF(ISBLANK(Data!D368), "", Data!D368)</f>
        <v>Presbyterian</v>
      </c>
      <c r="E368" s="50">
        <f>IF(ISBLANK(Data!E368), "", Data!E368)</f>
        <v>235</v>
      </c>
      <c r="F368" s="50" t="str">
        <f>IF(ISBLANK(Data!F368), "", Data!F368)</f>
        <v>N</v>
      </c>
      <c r="G368" s="50" t="str">
        <f>IF(ISBLANK(Data!G368), "", Data!G368)</f>
        <v>Charleston Southern</v>
      </c>
      <c r="H368" s="50" t="str">
        <f>IF(ISBLANK(Data!H368), "", Data!H368)</f>
        <v>Presbyterian</v>
      </c>
      <c r="I368" s="50" t="str">
        <f>IF(ISBLANK(Data!I368), "", Data!I368)</f>
        <v>Charleston Southern</v>
      </c>
      <c r="J368" s="50" t="str">
        <f>IF(ISBLANK(Data!J368), "", Data!J368)</f>
        <v>Presbyterian</v>
      </c>
      <c r="K368" s="50" t="str">
        <f>IF(ISBLANK(Data!K368), "", Data!K368)</f>
        <v>Charleston Southern</v>
      </c>
      <c r="L368" s="50" t="str">
        <f>IF(ISBLANK(Data!L368), "", Data!L368)</f>
        <v>Presbyterian</v>
      </c>
      <c r="M368" s="50" t="str">
        <f>IF(ISBLANK(Data!M368), "", Data!M368)</f>
        <v>Charl South</v>
      </c>
      <c r="N368" s="50" t="str">
        <f>IF(ISBLANK(Data!N368), "", Data!N368)</f>
        <v>Presbyterian</v>
      </c>
      <c r="O368" s="50" t="str">
        <f>IF(ISBLANK(Data!O368), "", Data!O368)</f>
        <v>Charleston So.</v>
      </c>
      <c r="P368" s="50" t="str">
        <f>IF(ISBLANK(Data!P368), "", Data!P368)</f>
        <v>Presbyterian</v>
      </c>
      <c r="Q368" s="50" t="str">
        <f>IF(ISBLANK(Data!Q368), "", Data!Q368)</f>
        <v>Charleston Southern</v>
      </c>
      <c r="R368" s="50" t="str">
        <f>IF(ISBLANK(Data!R368), "", Data!R368)</f>
        <v>Presbyterian College</v>
      </c>
      <c r="S368" s="20">
        <f>Data!W368-Data!CD368</f>
        <v>-0.22564102564102501</v>
      </c>
      <c r="T368" s="20">
        <f>Data!X368-Data!CE368</f>
        <v>-4.8000000000000007</v>
      </c>
      <c r="U368" s="20">
        <f>Data!Y368-Data!CF368</f>
        <v>-0.60000000000000853</v>
      </c>
      <c r="V368" s="20">
        <f>Data!Z368-Data!CG368</f>
        <v>4.2000000000000028</v>
      </c>
      <c r="W368" s="20">
        <f>Data!AA368-Data!CH368</f>
        <v>-3.6999999999999886</v>
      </c>
      <c r="X368" s="20">
        <f>Data!AB368-Data!CI368</f>
        <v>-6.6000000000000003E-2</v>
      </c>
      <c r="Y368" s="20">
        <f>Data!AC368-Data!CJ368</f>
        <v>10.55</v>
      </c>
      <c r="Z368" s="20">
        <f>Data!AD368-Data!CK368</f>
        <v>5.1000000000000085</v>
      </c>
      <c r="AA368" s="20">
        <f>Data!AE368-Data!CL368</f>
        <v>-5.2999999999999972</v>
      </c>
      <c r="AB368" s="20">
        <f>Data!AF368-Data!CM368</f>
        <v>10.55</v>
      </c>
      <c r="AC368" s="20">
        <f>Data!AG368-Data!CN368</f>
        <v>1.5999999999999943</v>
      </c>
      <c r="AD368" s="20">
        <f>Data!AH368-Data!CO368</f>
        <v>1.7000000000000028</v>
      </c>
      <c r="AE368" s="20">
        <f>Data!AI368-Data!CP368</f>
        <v>2.4000000000000132E-3</v>
      </c>
      <c r="AF368" s="20">
        <f>Data!AJ368-Data!CQ368</f>
        <v>-0.60000000000000053</v>
      </c>
      <c r="AG368" s="20">
        <f>Data!AK368-Data!CR368</f>
        <v>-0.10358974358974365</v>
      </c>
      <c r="AH368" s="20">
        <f>Data!AL368-Data!CS368</f>
        <v>-44</v>
      </c>
      <c r="AI368" s="20">
        <f>Data!AM368-Data!CT368</f>
        <v>-5.129999999999999</v>
      </c>
      <c r="AJ368" s="20">
        <f>Data!AN368-Data!CU368</f>
        <v>8.07</v>
      </c>
      <c r="AK368" s="20">
        <f>Data!AO368-Data!CV368</f>
        <v>-254</v>
      </c>
      <c r="AL368" s="20">
        <f>Data!AP368-Data!CW368</f>
        <v>-96</v>
      </c>
      <c r="AM368" s="20">
        <f>Data!AQ368-Data!CX368</f>
        <v>-143</v>
      </c>
      <c r="AN368" s="20">
        <f>Data!AR368-Data!CY368</f>
        <v>-4.5999999999999985E-2</v>
      </c>
      <c r="AO368" s="20">
        <f>Data!AS368-Data!CZ368</f>
        <v>-3</v>
      </c>
      <c r="AP368" s="20">
        <f>Data!AT368-Data!DA368</f>
        <v>-19</v>
      </c>
      <c r="AQ368" s="20">
        <f>Data!AU368-Data!DB368</f>
        <v>1.4000000000000012E-2</v>
      </c>
      <c r="AR368" s="20">
        <f>Data!AV368-Data!DC368</f>
        <v>-43</v>
      </c>
      <c r="AS368" s="20">
        <f>Data!AW368-Data!DD368</f>
        <v>-98</v>
      </c>
      <c r="AT368" s="20">
        <f>Data!AX368-Data!DE368</f>
        <v>8.9999999999999969E-2</v>
      </c>
      <c r="AU368" s="20">
        <f>Data!AY368-Data!DF368</f>
        <v>-22</v>
      </c>
      <c r="AV368" s="20">
        <f>Data!AZ368-Data!DG368</f>
        <v>-0.32820512820512882</v>
      </c>
      <c r="AW368" s="20">
        <f>Data!BA368-Data!DH368</f>
        <v>-96</v>
      </c>
      <c r="AX368" s="20">
        <f>Data!BB368-Data!DI368</f>
        <v>-2</v>
      </c>
      <c r="AY368" s="20">
        <f>Data!BC368-Data!DJ368</f>
        <v>-66</v>
      </c>
      <c r="AZ368" s="20">
        <f>Data!BD368-Data!DK368</f>
        <v>-55</v>
      </c>
      <c r="BA368" s="20">
        <f>Data!BE368-Data!DL368</f>
        <v>-8</v>
      </c>
      <c r="BB368" s="20">
        <f>Data!BF368-Data!DM368</f>
        <v>-18</v>
      </c>
      <c r="BC368" s="20">
        <f>Data!BG368-Data!DN368</f>
        <v>-62</v>
      </c>
      <c r="BD368" s="20">
        <f>Data!BH368-Data!DO368</f>
        <v>-7.5</v>
      </c>
      <c r="BE368" s="20">
        <f>Data!BI368-Data!DP368</f>
        <v>3.7330000000000041</v>
      </c>
      <c r="BF368" s="20">
        <f>Data!BJ368-Data!DQ368</f>
        <v>-11.221</v>
      </c>
      <c r="BG368" s="20">
        <f>Data!BK368-Data!DR368</f>
        <v>-0.27400000000000013</v>
      </c>
      <c r="BH368" s="20">
        <f>Data!BL368-Data!DS368</f>
        <v>0.43099999999999916</v>
      </c>
      <c r="BI368" s="20">
        <f>Data!BM368-Data!DT368</f>
        <v>-0.27999999999999997</v>
      </c>
      <c r="BJ368" s="20">
        <f>Data!BN368-Data!DU368</f>
        <v>1.5</v>
      </c>
      <c r="BK368" s="20">
        <f>Data!BO368-Data!DV368</f>
        <v>-4.2000000000000028</v>
      </c>
      <c r="BL368" s="20">
        <f>Data!BP368-Data!DW368</f>
        <v>-9.9999999999999645E-2</v>
      </c>
      <c r="BM368" s="20">
        <f>Data!BQ368-Data!DX368</f>
        <v>-3.1743589743589737</v>
      </c>
      <c r="BN368" s="20">
        <f>Data!BR368-Data!DY368</f>
        <v>-2</v>
      </c>
      <c r="BO368" s="20">
        <f>Data!BS368-Data!DZ368</f>
        <v>2</v>
      </c>
      <c r="BP368" s="20">
        <f>Data!BT368-Data!EA368</f>
        <v>-3.0000000000000027E-3</v>
      </c>
      <c r="BQ368" s="20">
        <f>Data!BU368-Data!EB368</f>
        <v>1</v>
      </c>
      <c r="BR368" s="20">
        <f>Data!BV368-Data!EC368</f>
        <v>54</v>
      </c>
      <c r="BS368" s="20">
        <f>Data!BW368-Data!ED368</f>
        <v>23</v>
      </c>
      <c r="BT368" s="20">
        <f>Data!BX368-Data!EE368</f>
        <v>35</v>
      </c>
      <c r="BU368" s="20">
        <f>Data!BY368-Data!EF368</f>
        <v>46</v>
      </c>
      <c r="BV368" s="20">
        <f>Data!BZ368-Data!EG368</f>
        <v>32</v>
      </c>
      <c r="BW368" s="20">
        <f>Data!CA368-Data!EH368</f>
        <v>22</v>
      </c>
      <c r="BX368" s="20">
        <f>Data!CB368-Data!EI368</f>
        <v>2</v>
      </c>
      <c r="BY368" s="20">
        <f>Data!CC368-Data!EJ368</f>
        <v>30</v>
      </c>
      <c r="BZ368" s="20">
        <f>Data!EK368</f>
        <v>10539.06</v>
      </c>
      <c r="CA368" s="20">
        <f>Data!EL368</f>
        <v>11012.76</v>
      </c>
      <c r="CB368" s="20">
        <f>Data!EM368</f>
        <v>83.986199999999997</v>
      </c>
      <c r="CC368" s="20">
        <f>Data!EN368</f>
        <v>43.569230769230771</v>
      </c>
      <c r="CD368" s="20">
        <f>Data!EO368</f>
        <v>10.513500000000001</v>
      </c>
      <c r="CE368" s="20">
        <f>Data!EP368</f>
        <v>201.39</v>
      </c>
      <c r="CF368" s="50">
        <f>IF(ISBLANK(Data!EQ368), "", Data!EQ368)</f>
        <v>61</v>
      </c>
      <c r="CG368" s="50">
        <f>IF(ISBLANK(Data!ER368), "", Data!ER368)</f>
        <v>68</v>
      </c>
      <c r="CH368" s="61" t="str">
        <f>IF(ISBLANK(Data!ES368), "", Data!ES368)</f>
        <v>Presbyterian</v>
      </c>
      <c r="CI368" s="61">
        <f>IF(ISBLANK(Data!ET368), "", Data!ET368)</f>
        <v>129</v>
      </c>
    </row>
    <row r="369" spans="1:87" x14ac:dyDescent="0.45">
      <c r="A369" s="50">
        <f>IF(ISBLANK(Data!A369), "", Data!A369)</f>
        <v>44929</v>
      </c>
      <c r="B369" s="50" t="str">
        <f>IF(ISBLANK(Data!B369), "", Data!B369)</f>
        <v>Colgate</v>
      </c>
      <c r="C369" s="50">
        <f>IF(ISBLANK(Data!C369), "", Data!C369)</f>
        <v>56</v>
      </c>
      <c r="D369" s="50" t="str">
        <f>IF(ISBLANK(Data!D369), "", Data!D369)</f>
        <v>Loyola MD</v>
      </c>
      <c r="E369" s="50">
        <f>IF(ISBLANK(Data!E369), "", Data!E369)</f>
        <v>155</v>
      </c>
      <c r="F369" s="50" t="str">
        <f>IF(ISBLANK(Data!F369), "", Data!F369)</f>
        <v>N</v>
      </c>
      <c r="G369" s="50" t="str">
        <f>IF(ISBLANK(Data!G369), "", Data!G369)</f>
        <v>Colgate</v>
      </c>
      <c r="H369" s="50" t="str">
        <f>IF(ISBLANK(Data!H369), "", Data!H369)</f>
        <v>Loyola MD</v>
      </c>
      <c r="I369" s="50" t="str">
        <f>IF(ISBLANK(Data!I369), "", Data!I369)</f>
        <v>Colgate</v>
      </c>
      <c r="J369" s="50" t="str">
        <f>IF(ISBLANK(Data!J369), "", Data!J369)</f>
        <v>Loyola MD</v>
      </c>
      <c r="K369" s="50" t="str">
        <f>IF(ISBLANK(Data!K369), "", Data!K369)</f>
        <v>Colgate</v>
      </c>
      <c r="L369" s="50" t="str">
        <f>IF(ISBLANK(Data!L369), "", Data!L369)</f>
        <v>Loyola MD</v>
      </c>
      <c r="M369" s="50" t="str">
        <f>IF(ISBLANK(Data!M369), "", Data!M369)</f>
        <v>Colgate</v>
      </c>
      <c r="N369" s="50" t="str">
        <f>IF(ISBLANK(Data!N369), "", Data!N369)</f>
        <v>Loyola-MD</v>
      </c>
      <c r="O369" s="50" t="str">
        <f>IF(ISBLANK(Data!O369), "", Data!O369)</f>
        <v>Colgate</v>
      </c>
      <c r="P369" s="50" t="str">
        <f>IF(ISBLANK(Data!P369), "", Data!P369)</f>
        <v>Loyola-Md.</v>
      </c>
      <c r="Q369" s="50" t="str">
        <f>IF(ISBLANK(Data!Q369), "", Data!Q369)</f>
        <v>Colgate</v>
      </c>
      <c r="R369" s="50" t="str">
        <f>IF(ISBLANK(Data!R369), "", Data!R369)</f>
        <v>Loyola-Maryland</v>
      </c>
      <c r="S369" s="20">
        <f>Data!W369-Data!CD369</f>
        <v>0.30769230769230804</v>
      </c>
      <c r="T369" s="20">
        <f>Data!X369-Data!CE369</f>
        <v>15.02</v>
      </c>
      <c r="U369" s="20">
        <f>Data!Y369-Data!CF369</f>
        <v>10.799999999999997</v>
      </c>
      <c r="V369" s="20">
        <f>Data!Z369-Data!CG369</f>
        <v>-4.2999999999999972</v>
      </c>
      <c r="W369" s="20">
        <f>Data!AA369-Data!CH369</f>
        <v>-1.5</v>
      </c>
      <c r="X369" s="20">
        <f>Data!AB369-Data!CI369</f>
        <v>7.5999999999999998E-2</v>
      </c>
      <c r="Y369" s="20">
        <f>Data!AC369-Data!CJ369</f>
        <v>6.54</v>
      </c>
      <c r="Z369" s="20">
        <f>Data!AD369-Data!CK369</f>
        <v>3.2999999999999972</v>
      </c>
      <c r="AA369" s="20">
        <f>Data!AE369-Data!CL369</f>
        <v>-3.2000000000000028</v>
      </c>
      <c r="AB369" s="20">
        <f>Data!AF369-Data!CM369</f>
        <v>6.54</v>
      </c>
      <c r="AC369" s="20">
        <f>Data!AG369-Data!CN369</f>
        <v>9.2000000000000028</v>
      </c>
      <c r="AD369" s="20">
        <f>Data!AH369-Data!CO369</f>
        <v>-4.7000000000000028</v>
      </c>
      <c r="AE369" s="20">
        <f>Data!AI369-Data!CP369</f>
        <v>0.32550000000000001</v>
      </c>
      <c r="AF369" s="20">
        <f>Data!AJ369-Data!CQ369</f>
        <v>5.2</v>
      </c>
      <c r="AG369" s="20">
        <f>Data!AK369-Data!CR369</f>
        <v>0.4</v>
      </c>
      <c r="AH369" s="20">
        <f>Data!AL369-Data!CS369</f>
        <v>242</v>
      </c>
      <c r="AI369" s="20">
        <f>Data!AM369-Data!CT369</f>
        <v>13.75</v>
      </c>
      <c r="AJ369" s="20">
        <f>Data!AN369-Data!CU369</f>
        <v>6.25</v>
      </c>
      <c r="AK369" s="20">
        <f>Data!AO369-Data!CV369</f>
        <v>37</v>
      </c>
      <c r="AL369" s="20">
        <f>Data!AP369-Data!CW369</f>
        <v>-97</v>
      </c>
      <c r="AM369" s="20">
        <f>Data!AQ369-Data!CX369</f>
        <v>23</v>
      </c>
      <c r="AN369" s="20">
        <f>Data!AR369-Data!CY369</f>
        <v>2.1000000000000019E-2</v>
      </c>
      <c r="AO369" s="20">
        <f>Data!AS369-Data!CZ369</f>
        <v>8</v>
      </c>
      <c r="AP369" s="20">
        <f>Data!AT369-Data!DA369</f>
        <v>8</v>
      </c>
      <c r="AQ369" s="20">
        <f>Data!AU369-Data!DB369</f>
        <v>1.699999999999996E-2</v>
      </c>
      <c r="AR369" s="20">
        <f>Data!AV369-Data!DC369</f>
        <v>-23</v>
      </c>
      <c r="AS369" s="20">
        <f>Data!AW369-Data!DD369</f>
        <v>-38</v>
      </c>
      <c r="AT369" s="20">
        <f>Data!AX369-Data!DE369</f>
        <v>7.0000000000000062E-3</v>
      </c>
      <c r="AU369" s="20">
        <f>Data!AY369-Data!DF369</f>
        <v>-11</v>
      </c>
      <c r="AV369" s="20">
        <f>Data!AZ369-Data!DG369</f>
        <v>-0.8461538461538467</v>
      </c>
      <c r="AW369" s="20">
        <f>Data!BA369-Data!DH369</f>
        <v>8</v>
      </c>
      <c r="AX369" s="20">
        <f>Data!BB369-Data!DI369</f>
        <v>0.6153846153846203</v>
      </c>
      <c r="AY369" s="20">
        <f>Data!BC369-Data!DJ369</f>
        <v>9</v>
      </c>
      <c r="AZ369" s="20">
        <f>Data!BD369-Data!DK369</f>
        <v>8</v>
      </c>
      <c r="BA369" s="20">
        <f>Data!BE369-Data!DL369</f>
        <v>-6</v>
      </c>
      <c r="BB369" s="20">
        <f>Data!BF369-Data!DM369</f>
        <v>-39</v>
      </c>
      <c r="BC369" s="20">
        <f>Data!BG369-Data!DN369</f>
        <v>-36</v>
      </c>
      <c r="BD369" s="20">
        <f>Data!BH369-Data!DO369</f>
        <v>2.7999999999999972</v>
      </c>
      <c r="BE369" s="20">
        <f>Data!BI369-Data!DP369</f>
        <v>-7.4609999999999985</v>
      </c>
      <c r="BF369" s="20">
        <f>Data!BJ369-Data!DQ369</f>
        <v>10.308</v>
      </c>
      <c r="BG369" s="20">
        <f>Data!BK369-Data!DR369</f>
        <v>0.29100000000000004</v>
      </c>
      <c r="BH369" s="20">
        <f>Data!BL369-Data!DS369</f>
        <v>-3</v>
      </c>
      <c r="BI369" s="20">
        <f>Data!BM369-Data!DT369</f>
        <v>0.15100000000000002</v>
      </c>
      <c r="BJ369" s="20">
        <f>Data!BN369-Data!DU369</f>
        <v>0.59999999999999787</v>
      </c>
      <c r="BK369" s="20">
        <f>Data!BO369-Data!DV369</f>
        <v>-2.9000000000000004</v>
      </c>
      <c r="BL369" s="20">
        <f>Data!BP369-Data!DW369</f>
        <v>-0.39999999999999991</v>
      </c>
      <c r="BM369" s="20">
        <f>Data!BQ369-Data!DX369</f>
        <v>0.61538461538461497</v>
      </c>
      <c r="BN369" s="20">
        <f>Data!BR369-Data!DY369</f>
        <v>-2.8000000000000007</v>
      </c>
      <c r="BO369" s="20">
        <f>Data!BS369-Data!DZ369</f>
        <v>-210</v>
      </c>
      <c r="BP369" s="20">
        <f>Data!BT369-Data!EA369</f>
        <v>0.14100000000000001</v>
      </c>
      <c r="BQ369" s="20">
        <f>Data!BU369-Data!EB369</f>
        <v>-4</v>
      </c>
      <c r="BR369" s="20">
        <f>Data!BV369-Data!EC369</f>
        <v>-186</v>
      </c>
      <c r="BS369" s="20">
        <f>Data!BW369-Data!ED369</f>
        <v>-211</v>
      </c>
      <c r="BT369" s="20">
        <f>Data!BX369-Data!EE369</f>
        <v>-193</v>
      </c>
      <c r="BU369" s="20">
        <f>Data!BY369-Data!EF369</f>
        <v>-193</v>
      </c>
      <c r="BV369" s="20">
        <f>Data!BZ369-Data!EG369</f>
        <v>-172</v>
      </c>
      <c r="BW369" s="20">
        <f>Data!CA369-Data!EH369</f>
        <v>-165</v>
      </c>
      <c r="BX369" s="20">
        <f>Data!CB369-Data!EI369</f>
        <v>-210</v>
      </c>
      <c r="BY369" s="20">
        <f>Data!CC369-Data!EJ369</f>
        <v>-266</v>
      </c>
      <c r="BZ369" s="20">
        <f>Data!EK369</f>
        <v>11178.86</v>
      </c>
      <c r="CA369" s="20">
        <f>Data!EL369</f>
        <v>9615.1500000000015</v>
      </c>
      <c r="CB369" s="20">
        <f>Data!EM369</f>
        <v>70.620846153846159</v>
      </c>
      <c r="CC369" s="20">
        <f>Data!EN369</f>
        <v>97.573461538461544</v>
      </c>
      <c r="CD369" s="20">
        <f>Data!EO369</f>
        <v>8.8044000000000011</v>
      </c>
      <c r="CE369" s="20">
        <f>Data!EP369</f>
        <v>139.32</v>
      </c>
      <c r="CF369" s="50">
        <f>IF(ISBLANK(Data!EQ369), "", Data!EQ369)</f>
        <v>78</v>
      </c>
      <c r="CG369" s="50">
        <f>IF(ISBLANK(Data!ER369), "", Data!ER369)</f>
        <v>55</v>
      </c>
      <c r="CH369" s="61" t="str">
        <f>IF(ISBLANK(Data!ES369), "", Data!ES369)</f>
        <v>Colgate</v>
      </c>
      <c r="CI369" s="61">
        <f>IF(ISBLANK(Data!ET369), "", Data!ET369)</f>
        <v>133</v>
      </c>
    </row>
    <row r="370" spans="1:87" x14ac:dyDescent="0.45">
      <c r="A370" s="50">
        <f>IF(ISBLANK(Data!A370), "", Data!A370)</f>
        <v>44929</v>
      </c>
      <c r="B370" s="50" t="str">
        <f>IF(ISBLANK(Data!B370), "", Data!B370)</f>
        <v>North Dakota St.</v>
      </c>
      <c r="C370" s="50">
        <f>IF(ISBLANK(Data!C370), "", Data!C370)</f>
        <v>206</v>
      </c>
      <c r="D370" s="50" t="str">
        <f>IF(ISBLANK(Data!D370), "", Data!D370)</f>
        <v>Montana</v>
      </c>
      <c r="E370" s="50">
        <f>IF(ISBLANK(Data!E370), "", Data!E370)</f>
        <v>182</v>
      </c>
      <c r="F370" s="50" t="str">
        <f>IF(ISBLANK(Data!F370), "", Data!F370)</f>
        <v>N</v>
      </c>
      <c r="G370" s="50" t="str">
        <f>IF(ISBLANK(Data!G370), "", Data!G370)</f>
        <v>North Dakota St.</v>
      </c>
      <c r="H370" s="50" t="str">
        <f>IF(ISBLANK(Data!H370), "", Data!H370)</f>
        <v>Montana</v>
      </c>
      <c r="I370" s="50" t="str">
        <f>IF(ISBLANK(Data!I370), "", Data!I370)</f>
        <v>North Dakota St.</v>
      </c>
      <c r="J370" s="50" t="str">
        <f>IF(ISBLANK(Data!J370), "", Data!J370)</f>
        <v>Montana</v>
      </c>
      <c r="K370" s="50" t="str">
        <f>IF(ISBLANK(Data!K370), "", Data!K370)</f>
        <v>North Dakota State</v>
      </c>
      <c r="L370" s="50" t="str">
        <f>IF(ISBLANK(Data!L370), "", Data!L370)</f>
        <v>Montana</v>
      </c>
      <c r="M370" s="50" t="str">
        <f>IF(ISBLANK(Data!M370), "", Data!M370)</f>
        <v>N Dakota St</v>
      </c>
      <c r="N370" s="50" t="str">
        <f>IF(ISBLANK(Data!N370), "", Data!N370)</f>
        <v>Montana</v>
      </c>
      <c r="O370" s="50" t="str">
        <f>IF(ISBLANK(Data!O370), "", Data!O370)</f>
        <v>N. Dak. St.</v>
      </c>
      <c r="P370" s="50" t="str">
        <f>IF(ISBLANK(Data!P370), "", Data!P370)</f>
        <v>Montana</v>
      </c>
      <c r="Q370" s="50" t="str">
        <f>IF(ISBLANK(Data!Q370), "", Data!Q370)</f>
        <v>North Dakota State</v>
      </c>
      <c r="R370" s="50" t="str">
        <f>IF(ISBLANK(Data!R370), "", Data!R370)</f>
        <v>Montana</v>
      </c>
      <c r="S370" s="20">
        <f>Data!W370-Data!CD370</f>
        <v>-0.11538461538461497</v>
      </c>
      <c r="T370" s="20">
        <f>Data!X370-Data!CE370</f>
        <v>-8.02</v>
      </c>
      <c r="U370" s="20">
        <f>Data!Y370-Data!CF370</f>
        <v>-4.4000000000000057</v>
      </c>
      <c r="V370" s="20">
        <f>Data!Z370-Data!CG370</f>
        <v>3.5999999999999943</v>
      </c>
      <c r="W370" s="20">
        <f>Data!AA370-Data!CH370</f>
        <v>-1.5</v>
      </c>
      <c r="X370" s="20">
        <f>Data!AB370-Data!CI370</f>
        <v>-4.0000000000000036E-3</v>
      </c>
      <c r="Y370" s="20">
        <f>Data!AC370-Data!CJ370</f>
        <v>-3.8500000000000005</v>
      </c>
      <c r="Z370" s="20">
        <f>Data!AD370-Data!CK370</f>
        <v>-1.3000000000000114</v>
      </c>
      <c r="AA370" s="20">
        <f>Data!AE370-Data!CL370</f>
        <v>2.7000000000000028</v>
      </c>
      <c r="AB370" s="20">
        <f>Data!AF370-Data!CM370</f>
        <v>-2.6700000000000004</v>
      </c>
      <c r="AC370" s="20">
        <f>Data!AG370-Data!CN370</f>
        <v>-3.6999999999999886</v>
      </c>
      <c r="AD370" s="20">
        <f>Data!AH370-Data!CO370</f>
        <v>1.3999999999999915</v>
      </c>
      <c r="AE370" s="20">
        <f>Data!AI370-Data!CP370</f>
        <v>-0.13790000000000002</v>
      </c>
      <c r="AF370" s="20">
        <f>Data!AJ370-Data!CQ370</f>
        <v>-2.5</v>
      </c>
      <c r="AG370" s="20">
        <f>Data!AK370-Data!CR370</f>
        <v>-0.16868131868131864</v>
      </c>
      <c r="AH370" s="20">
        <f>Data!AL370-Data!CS370</f>
        <v>-106</v>
      </c>
      <c r="AI370" s="20">
        <f>Data!AM370-Data!CT370</f>
        <v>-6.51</v>
      </c>
      <c r="AJ370" s="20">
        <f>Data!AN370-Data!CU370</f>
        <v>-3.49</v>
      </c>
      <c r="AK370" s="20">
        <f>Data!AO370-Data!CV370</f>
        <v>87</v>
      </c>
      <c r="AL370" s="20">
        <f>Data!AP370-Data!CW370</f>
        <v>67</v>
      </c>
      <c r="AM370" s="20">
        <f>Data!AQ370-Data!CX370</f>
        <v>65</v>
      </c>
      <c r="AN370" s="20">
        <f>Data!AR370-Data!CY370</f>
        <v>2.0000000000000018E-3</v>
      </c>
      <c r="AO370" s="20">
        <f>Data!AS370-Data!CZ370</f>
        <v>31</v>
      </c>
      <c r="AP370" s="20">
        <f>Data!AT370-Data!DA370</f>
        <v>41</v>
      </c>
      <c r="AQ370" s="20">
        <f>Data!AU370-Data!DB370</f>
        <v>0.06</v>
      </c>
      <c r="AR370" s="20">
        <f>Data!AV370-Data!DC370</f>
        <v>-8</v>
      </c>
      <c r="AS370" s="20">
        <f>Data!AW370-Data!DD370</f>
        <v>9</v>
      </c>
      <c r="AT370" s="20">
        <f>Data!AX370-Data!DE370</f>
        <v>-6.4000000000000057E-2</v>
      </c>
      <c r="AU370" s="20">
        <f>Data!AY370-Data!DF370</f>
        <v>11</v>
      </c>
      <c r="AV370" s="20">
        <f>Data!AZ370-Data!DG370</f>
        <v>6.0439560439560225E-2</v>
      </c>
      <c r="AW370" s="20">
        <f>Data!BA370-Data!DH370</f>
        <v>34</v>
      </c>
      <c r="AX370" s="20">
        <f>Data!BB370-Data!DI370</f>
        <v>-0.2142857142857153</v>
      </c>
      <c r="AY370" s="20">
        <f>Data!BC370-Data!DJ370</f>
        <v>-23</v>
      </c>
      <c r="AZ370" s="20">
        <f>Data!BD370-Data!DK370</f>
        <v>15</v>
      </c>
      <c r="BA370" s="20">
        <f>Data!BE370-Data!DL370</f>
        <v>-13</v>
      </c>
      <c r="BB370" s="20">
        <f>Data!BF370-Data!DM370</f>
        <v>4</v>
      </c>
      <c r="BC370" s="20">
        <f>Data!BG370-Data!DN370</f>
        <v>-28</v>
      </c>
      <c r="BD370" s="20">
        <f>Data!BH370-Data!DO370</f>
        <v>0.79999999999999716</v>
      </c>
      <c r="BE370" s="20">
        <f>Data!BI370-Data!DP370</f>
        <v>-0.28000000000000114</v>
      </c>
      <c r="BF370" s="20">
        <f>Data!BJ370-Data!DQ370</f>
        <v>1.1260000000000003</v>
      </c>
      <c r="BG370" s="20">
        <f>Data!BK370-Data!DR370</f>
        <v>-0.19499999999999984</v>
      </c>
      <c r="BH370" s="20">
        <f>Data!BL370-Data!DS370</f>
        <v>-0.5</v>
      </c>
      <c r="BI370" s="20">
        <f>Data!BM370-Data!DT370</f>
        <v>8.9000000000000024E-2</v>
      </c>
      <c r="BJ370" s="20">
        <f>Data!BN370-Data!DU370</f>
        <v>1.5</v>
      </c>
      <c r="BK370" s="20">
        <f>Data!BO370-Data!DV370</f>
        <v>-0.60000000000000142</v>
      </c>
      <c r="BL370" s="20">
        <f>Data!BP370-Data!DW370</f>
        <v>-1.0999999999999999</v>
      </c>
      <c r="BM370" s="20">
        <f>Data!BQ370-Data!DX370</f>
        <v>0.71978021978021989</v>
      </c>
      <c r="BN370" s="20">
        <f>Data!BR370-Data!DY370</f>
        <v>-3.2999999999999989</v>
      </c>
      <c r="BO370" s="20">
        <f>Data!BS370-Data!DZ370</f>
        <v>122</v>
      </c>
      <c r="BP370" s="20">
        <f>Data!BT370-Data!EA370</f>
        <v>-7.900000000000007E-2</v>
      </c>
      <c r="BQ370" s="20">
        <f>Data!BU370-Data!EB370</f>
        <v>7</v>
      </c>
      <c r="BR370" s="20">
        <f>Data!BV370-Data!EC370</f>
        <v>94</v>
      </c>
      <c r="BS370" s="20">
        <f>Data!BW370-Data!ED370</f>
        <v>59</v>
      </c>
      <c r="BT370" s="20">
        <f>Data!BX370-Data!EE370</f>
        <v>112</v>
      </c>
      <c r="BU370" s="20">
        <f>Data!BY370-Data!EF370</f>
        <v>31</v>
      </c>
      <c r="BV370" s="20">
        <f>Data!BZ370-Data!EG370</f>
        <v>111</v>
      </c>
      <c r="BW370" s="20">
        <f>Data!CA370-Data!EH370</f>
        <v>66.199999999999989</v>
      </c>
      <c r="BX370" s="20">
        <f>Data!CB370-Data!EI370</f>
        <v>124</v>
      </c>
      <c r="BY370" s="20">
        <f>Data!CC370-Data!EJ370</f>
        <v>55</v>
      </c>
      <c r="BZ370" s="20">
        <f>Data!EK370</f>
        <v>10928.599999999999</v>
      </c>
      <c r="CA370" s="20">
        <f>Data!EL370</f>
        <v>11782</v>
      </c>
      <c r="CB370" s="20">
        <f>Data!EM370</f>
        <v>51.692307692307693</v>
      </c>
      <c r="CC370" s="20">
        <f>Data!EN370</f>
        <v>62.071428571428577</v>
      </c>
      <c r="CD370" s="20">
        <f>Data!EO370</f>
        <v>10.5223</v>
      </c>
      <c r="CE370" s="20">
        <f>Data!EP370</f>
        <v>154.53899999999999</v>
      </c>
      <c r="CF370" s="50">
        <f>IF(ISBLANK(Data!EQ370), "", Data!EQ370)</f>
        <v>86</v>
      </c>
      <c r="CG370" s="50">
        <f>IF(ISBLANK(Data!ER370), "", Data!ER370)</f>
        <v>96</v>
      </c>
      <c r="CH370" s="61" t="str">
        <f>IF(ISBLANK(Data!ES370), "", Data!ES370)</f>
        <v>Montana</v>
      </c>
      <c r="CI370" s="61">
        <f>IF(ISBLANK(Data!ET370), "", Data!ET370)</f>
        <v>182</v>
      </c>
    </row>
    <row r="371" spans="1:87" x14ac:dyDescent="0.45">
      <c r="A371" s="50">
        <f>IF(ISBLANK(Data!A371), "", Data!A371)</f>
        <v>44929</v>
      </c>
      <c r="B371" s="50" t="str">
        <f>IF(ISBLANK(Data!B371), "", Data!B371)</f>
        <v>Sacramento St.</v>
      </c>
      <c r="C371" s="50">
        <f>IF(ISBLANK(Data!C371), "", Data!C371)</f>
        <v>249</v>
      </c>
      <c r="D371" s="50" t="str">
        <f>IF(ISBLANK(Data!D371), "", Data!D371)</f>
        <v>UMKC</v>
      </c>
      <c r="E371" s="50">
        <f>IF(ISBLANK(Data!E371), "", Data!E371)</f>
        <v>320</v>
      </c>
      <c r="F371" s="50" t="str">
        <f>IF(ISBLANK(Data!F371), "", Data!F371)</f>
        <v>N</v>
      </c>
      <c r="G371" s="50" t="str">
        <f>IF(ISBLANK(Data!G371), "", Data!G371)</f>
        <v>Sacramento St.</v>
      </c>
      <c r="H371" s="50" t="str">
        <f>IF(ISBLANK(Data!H371), "", Data!H371)</f>
        <v>UMKC</v>
      </c>
      <c r="I371" s="50" t="str">
        <f>IF(ISBLANK(Data!I371), "", Data!I371)</f>
        <v>Sacramento St.</v>
      </c>
      <c r="J371" s="50" t="str">
        <f>IF(ISBLANK(Data!J371), "", Data!J371)</f>
        <v>UMKC</v>
      </c>
      <c r="K371" s="50" t="str">
        <f>IF(ISBLANK(Data!K371), "", Data!K371)</f>
        <v>Sacramento State</v>
      </c>
      <c r="L371" s="50" t="str">
        <f>IF(ISBLANK(Data!L371), "", Data!L371)</f>
        <v>Kansas City</v>
      </c>
      <c r="M371" s="50" t="str">
        <f>IF(ISBLANK(Data!M371), "", Data!M371)</f>
        <v>Sac State</v>
      </c>
      <c r="N371" s="50" t="str">
        <f>IF(ISBLANK(Data!N371), "", Data!N371)</f>
        <v>Kansas City</v>
      </c>
      <c r="O371" s="50" t="str">
        <f>IF(ISBLANK(Data!O371), "", Data!O371)</f>
        <v>Sacramento St.</v>
      </c>
      <c r="P371" s="50" t="str">
        <f>IF(ISBLANK(Data!P371), "", Data!P371)</f>
        <v>UMKC</v>
      </c>
      <c r="Q371" s="50" t="str">
        <f>IF(ISBLANK(Data!Q371), "", Data!Q371)</f>
        <v>Sacramento State</v>
      </c>
      <c r="R371" s="50" t="str">
        <f>IF(ISBLANK(Data!R371), "", Data!R371)</f>
        <v>UMKC</v>
      </c>
      <c r="S371" s="20">
        <f>Data!W371-Data!CD371</f>
        <v>-0.16923076923076902</v>
      </c>
      <c r="T371" s="20">
        <f>Data!X371-Data!CE371</f>
        <v>-2.6799999999999997</v>
      </c>
      <c r="U371" s="20">
        <f>Data!Y371-Data!CF371</f>
        <v>-1.5</v>
      </c>
      <c r="V371" s="20">
        <f>Data!Z371-Data!CG371</f>
        <v>1.0999999999999943</v>
      </c>
      <c r="W371" s="20">
        <f>Data!AA371-Data!CH371</f>
        <v>0.5</v>
      </c>
      <c r="X371" s="20">
        <f>Data!AB371-Data!CI371</f>
        <v>0</v>
      </c>
      <c r="Y371" s="20">
        <f>Data!AC371-Data!CJ371</f>
        <v>0.83999999999999986</v>
      </c>
      <c r="Z371" s="20">
        <f>Data!AD371-Data!CK371</f>
        <v>0.90000000000000568</v>
      </c>
      <c r="AA371" s="20">
        <f>Data!AE371-Data!CL371</f>
        <v>0</v>
      </c>
      <c r="AB371" s="20">
        <f>Data!AF371-Data!CM371</f>
        <v>0.75</v>
      </c>
      <c r="AC371" s="20">
        <f>Data!AG371-Data!CN371</f>
        <v>-3</v>
      </c>
      <c r="AD371" s="20">
        <f>Data!AH371-Data!CO371</f>
        <v>2.5999999999999943</v>
      </c>
      <c r="AE371" s="20">
        <f>Data!AI371-Data!CP371</f>
        <v>-0.10399999999999998</v>
      </c>
      <c r="AF371" s="20">
        <f>Data!AJ371-Data!CQ371</f>
        <v>-1.6999999999999993</v>
      </c>
      <c r="AG371" s="20">
        <f>Data!AK371-Data!CR371</f>
        <v>-0.19128205128205117</v>
      </c>
      <c r="AH371" s="20">
        <f>Data!AL371-Data!CS371</f>
        <v>-75</v>
      </c>
      <c r="AI371" s="20">
        <f>Data!AM371-Data!CT371</f>
        <v>-4.3199999999999985</v>
      </c>
      <c r="AJ371" s="20">
        <f>Data!AN371-Data!CU371</f>
        <v>0.24</v>
      </c>
      <c r="AK371" s="20">
        <f>Data!AO371-Data!CV371</f>
        <v>-120</v>
      </c>
      <c r="AL371" s="20">
        <f>Data!AP371-Data!CW371</f>
        <v>-88</v>
      </c>
      <c r="AM371" s="20">
        <f>Data!AQ371-Data!CX371</f>
        <v>-165</v>
      </c>
      <c r="AN371" s="20">
        <f>Data!AR371-Data!CY371</f>
        <v>5.0000000000000044E-3</v>
      </c>
      <c r="AO371" s="20">
        <f>Data!AS371-Data!CZ371</f>
        <v>1</v>
      </c>
      <c r="AP371" s="20">
        <f>Data!AT371-Data!DA371</f>
        <v>0</v>
      </c>
      <c r="AQ371" s="20">
        <f>Data!AU371-Data!DB371</f>
        <v>3.0000000000000027E-3</v>
      </c>
      <c r="AR371" s="20">
        <f>Data!AV371-Data!DC371</f>
        <v>9</v>
      </c>
      <c r="AS371" s="20">
        <f>Data!AW371-Data!DD371</f>
        <v>-14</v>
      </c>
      <c r="AT371" s="20">
        <f>Data!AX371-Data!DE371</f>
        <v>7.1999999999999953E-2</v>
      </c>
      <c r="AU371" s="20">
        <f>Data!AY371-Data!DF371</f>
        <v>-44</v>
      </c>
      <c r="AV371" s="20">
        <f>Data!AZ371-Data!DG371</f>
        <v>-1.2307692307692299</v>
      </c>
      <c r="AW371" s="20">
        <f>Data!BA371-Data!DH371</f>
        <v>-82</v>
      </c>
      <c r="AX371" s="20">
        <f>Data!BB371-Data!DI371</f>
        <v>-0.2051282051282044</v>
      </c>
      <c r="AY371" s="20">
        <f>Data!BC371-Data!DJ371</f>
        <v>-13</v>
      </c>
      <c r="AZ371" s="20">
        <f>Data!BD371-Data!DK371</f>
        <v>-15</v>
      </c>
      <c r="BA371" s="20">
        <f>Data!BE371-Data!DL371</f>
        <v>-18</v>
      </c>
      <c r="BB371" s="20">
        <f>Data!BF371-Data!DM371</f>
        <v>14</v>
      </c>
      <c r="BC371" s="20">
        <f>Data!BG371-Data!DN371</f>
        <v>-57</v>
      </c>
      <c r="BD371" s="20">
        <f>Data!BH371-Data!DO371</f>
        <v>1.5999999999999943</v>
      </c>
      <c r="BE371" s="20">
        <f>Data!BI371-Data!DP371</f>
        <v>3.9690000000000083</v>
      </c>
      <c r="BF371" s="20">
        <f>Data!BJ371-Data!DQ371</f>
        <v>-2.3689999999999998</v>
      </c>
      <c r="BG371" s="20">
        <f>Data!BK371-Data!DR371</f>
        <v>-0.12899999999999989</v>
      </c>
      <c r="BH371" s="20">
        <f>Data!BL371-Data!DS371</f>
        <v>3.0980000000000025</v>
      </c>
      <c r="BI371" s="20">
        <f>Data!BM371-Data!DT371</f>
        <v>-9.8000000000000032E-2</v>
      </c>
      <c r="BJ371" s="20">
        <f>Data!BN371-Data!DU371</f>
        <v>3.9000000000000021</v>
      </c>
      <c r="BK371" s="20">
        <f>Data!BO371-Data!DV371</f>
        <v>1.5999999999999979</v>
      </c>
      <c r="BL371" s="20">
        <f>Data!BP371-Data!DW371</f>
        <v>-0.69999999999999973</v>
      </c>
      <c r="BM371" s="20">
        <f>Data!BQ371-Data!DX371</f>
        <v>-0.33333333333333304</v>
      </c>
      <c r="BN371" s="20">
        <f>Data!BR371-Data!DY371</f>
        <v>-1.4000000000000021</v>
      </c>
      <c r="BO371" s="20">
        <f>Data!BS371-Data!DZ371</f>
        <v>74</v>
      </c>
      <c r="BP371" s="20">
        <f>Data!BT371-Data!EA371</f>
        <v>-6.0999999999999999E-2</v>
      </c>
      <c r="BQ371" s="20">
        <f>Data!BU371-Data!EB371</f>
        <v>-8</v>
      </c>
      <c r="BR371" s="20">
        <f>Data!BV371-Data!EC371</f>
        <v>47</v>
      </c>
      <c r="BS371" s="20">
        <f>Data!BW371-Data!ED371</f>
        <v>36</v>
      </c>
      <c r="BT371" s="20">
        <f>Data!BX371-Data!EE371</f>
        <v>43</v>
      </c>
      <c r="BU371" s="20">
        <f>Data!BY371-Data!EF371</f>
        <v>12</v>
      </c>
      <c r="BV371" s="20">
        <f>Data!BZ371-Data!EG371</f>
        <v>22</v>
      </c>
      <c r="BW371" s="20">
        <f>Data!CA371-Data!EH371</f>
        <v>28</v>
      </c>
      <c r="BX371" s="20">
        <f>Data!CB371-Data!EI371</f>
        <v>73</v>
      </c>
      <c r="BY371" s="20">
        <f>Data!CC371-Data!EJ371</f>
        <v>25</v>
      </c>
      <c r="BZ371" s="20">
        <f>Data!EK371</f>
        <v>10590.68</v>
      </c>
      <c r="CA371" s="20">
        <f>Data!EL371</f>
        <v>10862.4</v>
      </c>
      <c r="CB371" s="20">
        <f>Data!EM371</f>
        <v>86.565333333333342</v>
      </c>
      <c r="CC371" s="20">
        <f>Data!EN371</f>
        <v>65.664999999999992</v>
      </c>
      <c r="CD371" s="20">
        <f>Data!EO371</f>
        <v>11.3988</v>
      </c>
      <c r="CE371" s="20">
        <f>Data!EP371</f>
        <v>205.49199999999999</v>
      </c>
      <c r="CF371" s="50">
        <f>IF(ISBLANK(Data!EQ371), "", Data!EQ371)</f>
        <v>67</v>
      </c>
      <c r="CG371" s="50">
        <f>IF(ISBLANK(Data!ER371), "", Data!ER371)</f>
        <v>64</v>
      </c>
      <c r="CH371" s="61" t="str">
        <f>IF(ISBLANK(Data!ES371), "", Data!ES371)</f>
        <v>Sacramento St.</v>
      </c>
      <c r="CI371" s="61">
        <f>IF(ISBLANK(Data!ET371), "", Data!ET371)</f>
        <v>131</v>
      </c>
    </row>
    <row r="372" spans="1:87" x14ac:dyDescent="0.45">
      <c r="A372" s="50">
        <f>IF(ISBLANK(Data!A372), "", Data!A372)</f>
        <v>44929</v>
      </c>
      <c r="B372" s="50" t="str">
        <f>IF(ISBLANK(Data!B372), "", Data!B372)</f>
        <v>San Diego St.</v>
      </c>
      <c r="C372" s="50">
        <f>IF(ISBLANK(Data!C372), "", Data!C372)</f>
        <v>259</v>
      </c>
      <c r="D372" s="50" t="str">
        <f>IF(ISBLANK(Data!D372), "", Data!D372)</f>
        <v>Fresno St.</v>
      </c>
      <c r="E372" s="50">
        <f>IF(ISBLANK(Data!E372), "", Data!E372)</f>
        <v>93</v>
      </c>
      <c r="F372" s="50" t="str">
        <f>IF(ISBLANK(Data!F372), "", Data!F372)</f>
        <v>N</v>
      </c>
      <c r="G372" s="50" t="str">
        <f>IF(ISBLANK(Data!G372), "", Data!G372)</f>
        <v>San Diego St.</v>
      </c>
      <c r="H372" s="50" t="str">
        <f>IF(ISBLANK(Data!H372), "", Data!H372)</f>
        <v>Fresno St.</v>
      </c>
      <c r="I372" s="50" t="str">
        <f>IF(ISBLANK(Data!I372), "", Data!I372)</f>
        <v>San Diego St.</v>
      </c>
      <c r="J372" s="50" t="str">
        <f>IF(ISBLANK(Data!J372), "", Data!J372)</f>
        <v>Fresno St.</v>
      </c>
      <c r="K372" s="50" t="str">
        <f>IF(ISBLANK(Data!K372), "", Data!K372)</f>
        <v>San Diego State</v>
      </c>
      <c r="L372" s="50" t="str">
        <f>IF(ISBLANK(Data!L372), "", Data!L372)</f>
        <v>Fresno State</v>
      </c>
      <c r="M372" s="50" t="str">
        <f>IF(ISBLANK(Data!M372), "", Data!M372)</f>
        <v>San Diego St</v>
      </c>
      <c r="N372" s="50" t="str">
        <f>IF(ISBLANK(Data!N372), "", Data!N372)</f>
        <v>Fresno St</v>
      </c>
      <c r="O372" s="50" t="str">
        <f>IF(ISBLANK(Data!O372), "", Data!O372)</f>
        <v>San Diego St.</v>
      </c>
      <c r="P372" s="50" t="str">
        <f>IF(ISBLANK(Data!P372), "", Data!P372)</f>
        <v>Fresno St.</v>
      </c>
      <c r="Q372" s="50" t="str">
        <f>IF(ISBLANK(Data!Q372), "", Data!Q372)</f>
        <v>San Diego State</v>
      </c>
      <c r="R372" s="50" t="str">
        <f>IF(ISBLANK(Data!R372), "", Data!R372)</f>
        <v>Fresno State</v>
      </c>
      <c r="S372" s="20">
        <f>Data!W372-Data!CD372</f>
        <v>0.30769230769230804</v>
      </c>
      <c r="T372" s="20">
        <f>Data!X372-Data!CE372</f>
        <v>21.36</v>
      </c>
      <c r="U372" s="20">
        <f>Data!Y372-Data!CF372</f>
        <v>11.599999999999994</v>
      </c>
      <c r="V372" s="20">
        <f>Data!Z372-Data!CG372</f>
        <v>-9.7000000000000028</v>
      </c>
      <c r="W372" s="20">
        <f>Data!AA372-Data!CH372</f>
        <v>0.40000000000000568</v>
      </c>
      <c r="X372" s="20">
        <f>Data!AB372-Data!CI372</f>
        <v>3.9000000000000007E-2</v>
      </c>
      <c r="Y372" s="20">
        <f>Data!AC372-Data!CJ372</f>
        <v>12.040000000000001</v>
      </c>
      <c r="Z372" s="20">
        <f>Data!AD372-Data!CK372</f>
        <v>6.3000000000000114</v>
      </c>
      <c r="AA372" s="20">
        <f>Data!AE372-Data!CL372</f>
        <v>-5.7999999999999972</v>
      </c>
      <c r="AB372" s="20">
        <f>Data!AF372-Data!CM372</f>
        <v>12.040000000000001</v>
      </c>
      <c r="AC372" s="20">
        <f>Data!AG372-Data!CN372</f>
        <v>10.099999999999994</v>
      </c>
      <c r="AD372" s="20">
        <f>Data!AH372-Data!CO372</f>
        <v>-10.5</v>
      </c>
      <c r="AE372" s="20">
        <f>Data!AI372-Data!CP372</f>
        <v>0.45019999999999999</v>
      </c>
      <c r="AF372" s="20">
        <f>Data!AJ372-Data!CQ372</f>
        <v>5.6</v>
      </c>
      <c r="AG372" s="20">
        <f>Data!AK372-Data!CR372</f>
        <v>0.43076923076923074</v>
      </c>
      <c r="AH372" s="20">
        <f>Data!AL372-Data!CS372</f>
        <v>245</v>
      </c>
      <c r="AI372" s="20">
        <f>Data!AM372-Data!CT372</f>
        <v>19.66</v>
      </c>
      <c r="AJ372" s="20">
        <f>Data!AN372-Data!CU372</f>
        <v>10.09</v>
      </c>
      <c r="AK372" s="20">
        <f>Data!AO372-Data!CV372</f>
        <v>82</v>
      </c>
      <c r="AL372" s="20">
        <f>Data!AP372-Data!CW372</f>
        <v>-68</v>
      </c>
      <c r="AM372" s="20">
        <f>Data!AQ372-Data!CX372</f>
        <v>79</v>
      </c>
      <c r="AN372" s="20">
        <f>Data!AR372-Data!CY372</f>
        <v>-3.999999999999998E-2</v>
      </c>
      <c r="AO372" s="20">
        <f>Data!AS372-Data!CZ372</f>
        <v>16</v>
      </c>
      <c r="AP372" s="20">
        <f>Data!AT372-Data!DA372</f>
        <v>46</v>
      </c>
      <c r="AQ372" s="20">
        <f>Data!AU372-Data!DB372</f>
        <v>2.0000000000000018E-3</v>
      </c>
      <c r="AR372" s="20">
        <f>Data!AV372-Data!DC372</f>
        <v>52</v>
      </c>
      <c r="AS372" s="20">
        <f>Data!AW372-Data!DD372</f>
        <v>46</v>
      </c>
      <c r="AT372" s="20">
        <f>Data!AX372-Data!DE372</f>
        <v>7.2999999999999954E-2</v>
      </c>
      <c r="AU372" s="20">
        <f>Data!AY372-Data!DF372</f>
        <v>34</v>
      </c>
      <c r="AV372" s="20">
        <f>Data!AZ372-Data!DG372</f>
        <v>2.615384615384615</v>
      </c>
      <c r="AW372" s="20">
        <f>Data!BA372-Data!DH372</f>
        <v>45</v>
      </c>
      <c r="AX372" s="20">
        <f>Data!BB372-Data!DI372</f>
        <v>3.461538461538467</v>
      </c>
      <c r="AY372" s="20">
        <f>Data!BC372-Data!DJ372</f>
        <v>12</v>
      </c>
      <c r="AZ372" s="20">
        <f>Data!BD372-Data!DK372</f>
        <v>17</v>
      </c>
      <c r="BA372" s="20">
        <f>Data!BE372-Data!DL372</f>
        <v>8</v>
      </c>
      <c r="BB372" s="20">
        <f>Data!BF372-Data!DM372</f>
        <v>-51</v>
      </c>
      <c r="BC372" s="20">
        <f>Data!BG372-Data!DN372</f>
        <v>31</v>
      </c>
      <c r="BD372" s="20">
        <f>Data!BH372-Data!DO372</f>
        <v>6.2999999999999972</v>
      </c>
      <c r="BE372" s="20">
        <f>Data!BI372-Data!DP372</f>
        <v>-5.2309999999999945</v>
      </c>
      <c r="BF372" s="20">
        <f>Data!BJ372-Data!DQ372</f>
        <v>11.538</v>
      </c>
      <c r="BG372" s="20">
        <f>Data!BK372-Data!DR372</f>
        <v>0.40599999999999992</v>
      </c>
      <c r="BH372" s="20">
        <f>Data!BL372-Data!DS372</f>
        <v>-3.923</v>
      </c>
      <c r="BI372" s="20">
        <f>Data!BM372-Data!DT372</f>
        <v>0.28699999999999998</v>
      </c>
      <c r="BJ372" s="20">
        <f>Data!BN372-Data!DU372</f>
        <v>3.5</v>
      </c>
      <c r="BK372" s="20">
        <f>Data!BO372-Data!DV372</f>
        <v>3.5</v>
      </c>
      <c r="BL372" s="20">
        <f>Data!BP372-Data!DW372</f>
        <v>0.60000000000000009</v>
      </c>
      <c r="BM372" s="20">
        <f>Data!BQ372-Data!DX372</f>
        <v>1.3076923076923075</v>
      </c>
      <c r="BN372" s="20">
        <f>Data!BR372-Data!DY372</f>
        <v>2.4000000000000004</v>
      </c>
      <c r="BO372" s="20">
        <f>Data!BS372-Data!DZ372</f>
        <v>-199</v>
      </c>
      <c r="BP372" s="20">
        <f>Data!BT372-Data!EA372</f>
        <v>0.19300000000000006</v>
      </c>
      <c r="BQ372" s="20">
        <f>Data!BU372-Data!EB372</f>
        <v>-7</v>
      </c>
      <c r="BR372" s="20">
        <f>Data!BV372-Data!EC372</f>
        <v>-196</v>
      </c>
      <c r="BS372" s="20">
        <f>Data!BW372-Data!ED372</f>
        <v>-177</v>
      </c>
      <c r="BT372" s="20">
        <f>Data!BX372-Data!EE372</f>
        <v>-197</v>
      </c>
      <c r="BU372" s="20">
        <f>Data!BY372-Data!EF372</f>
        <v>-176</v>
      </c>
      <c r="BV372" s="20">
        <f>Data!BZ372-Data!EG372</f>
        <v>-160</v>
      </c>
      <c r="BW372" s="20">
        <f>Data!CA372-Data!EH372</f>
        <v>-145.39999999999998</v>
      </c>
      <c r="BX372" s="20">
        <f>Data!CB372-Data!EI372</f>
        <v>-202</v>
      </c>
      <c r="BY372" s="20">
        <f>Data!CC372-Data!EJ372</f>
        <v>-226</v>
      </c>
      <c r="BZ372" s="20">
        <f>Data!EK372</f>
        <v>11780.32</v>
      </c>
      <c r="CA372" s="20">
        <f>Data!EL372</f>
        <v>9588</v>
      </c>
      <c r="CB372" s="20">
        <f>Data!EM372</f>
        <v>73.419076923076929</v>
      </c>
      <c r="CC372" s="20">
        <f>Data!EN372</f>
        <v>119.28807692307691</v>
      </c>
      <c r="CD372" s="20">
        <f>Data!EO372</f>
        <v>11.487200000000001</v>
      </c>
      <c r="CE372" s="20">
        <f>Data!EP372</f>
        <v>142.97800000000001</v>
      </c>
      <c r="CF372" s="50">
        <f>IF(ISBLANK(Data!EQ372), "", Data!EQ372)</f>
        <v>74</v>
      </c>
      <c r="CG372" s="50">
        <f>IF(ISBLANK(Data!ER372), "", Data!ER372)</f>
        <v>47</v>
      </c>
      <c r="CH372" s="61" t="str">
        <f>IF(ISBLANK(Data!ES372), "", Data!ES372)</f>
        <v>San Diego St.</v>
      </c>
      <c r="CI372" s="61">
        <f>IF(ISBLANK(Data!ET372), "", Data!ET372)</f>
        <v>121</v>
      </c>
    </row>
    <row r="373" spans="1:87" x14ac:dyDescent="0.45">
      <c r="A373" s="50">
        <f>IF(ISBLANK(Data!A373), "", Data!A373)</f>
        <v>44929</v>
      </c>
      <c r="B373" s="50" t="str">
        <f>IF(ISBLANK(Data!B373), "", Data!B373)</f>
        <v>Winthrop</v>
      </c>
      <c r="C373" s="50">
        <f>IF(ISBLANK(Data!C373), "", Data!C373)</f>
        <v>355</v>
      </c>
      <c r="D373" s="50" t="str">
        <f>IF(ISBLANK(Data!D373), "", Data!D373)</f>
        <v>Longwood</v>
      </c>
      <c r="E373" s="50">
        <f>IF(ISBLANK(Data!E373), "", Data!E373)</f>
        <v>148</v>
      </c>
      <c r="F373" s="50" t="str">
        <f>IF(ISBLANK(Data!F373), "", Data!F373)</f>
        <v>N</v>
      </c>
      <c r="G373" s="50" t="str">
        <f>IF(ISBLANK(Data!G373), "", Data!G373)</f>
        <v>Winthrop</v>
      </c>
      <c r="H373" s="50" t="str">
        <f>IF(ISBLANK(Data!H373), "", Data!H373)</f>
        <v>Longwood</v>
      </c>
      <c r="I373" s="50" t="str">
        <f>IF(ISBLANK(Data!I373), "", Data!I373)</f>
        <v>Winthrop</v>
      </c>
      <c r="J373" s="50" t="str">
        <f>IF(ISBLANK(Data!J373), "", Data!J373)</f>
        <v>Longwood</v>
      </c>
      <c r="K373" s="50" t="str">
        <f>IF(ISBLANK(Data!K373), "", Data!K373)</f>
        <v>Winthrop</v>
      </c>
      <c r="L373" s="50" t="str">
        <f>IF(ISBLANK(Data!L373), "", Data!L373)</f>
        <v>Longwood</v>
      </c>
      <c r="M373" s="50" t="str">
        <f>IF(ISBLANK(Data!M373), "", Data!M373)</f>
        <v>Winthrop</v>
      </c>
      <c r="N373" s="50" t="str">
        <f>IF(ISBLANK(Data!N373), "", Data!N373)</f>
        <v>Longwood</v>
      </c>
      <c r="O373" s="50" t="str">
        <f>IF(ISBLANK(Data!O373), "", Data!O373)</f>
        <v>Winthrop</v>
      </c>
      <c r="P373" s="50" t="str">
        <f>IF(ISBLANK(Data!P373), "", Data!P373)</f>
        <v>Longwood</v>
      </c>
      <c r="Q373" s="50" t="str">
        <f>IF(ISBLANK(Data!Q373), "", Data!Q373)</f>
        <v>Winthrop</v>
      </c>
      <c r="R373" s="50" t="str">
        <f>IF(ISBLANK(Data!R373), "", Data!R373)</f>
        <v>Longwood</v>
      </c>
      <c r="S373" s="20">
        <f>Data!W373-Data!CD373</f>
        <v>-0.20000000000000007</v>
      </c>
      <c r="T373" s="20">
        <f>Data!X373-Data!CE373</f>
        <v>1.0000000000000009E-2</v>
      </c>
      <c r="U373" s="20">
        <f>Data!Y373-Data!CF373</f>
        <v>4.2999999999999972</v>
      </c>
      <c r="V373" s="20">
        <f>Data!Z373-Data!CG373</f>
        <v>4.2000000000000028</v>
      </c>
      <c r="W373" s="20">
        <f>Data!AA373-Data!CH373</f>
        <v>-0.40000000000000568</v>
      </c>
      <c r="X373" s="20">
        <f>Data!AB373-Data!CI373</f>
        <v>-0.05</v>
      </c>
      <c r="Y373" s="20">
        <f>Data!AC373-Data!CJ373</f>
        <v>9.09</v>
      </c>
      <c r="Z373" s="20">
        <f>Data!AD373-Data!CK373</f>
        <v>6.2999999999999972</v>
      </c>
      <c r="AA373" s="20">
        <f>Data!AE373-Data!CL373</f>
        <v>-2.9000000000000057</v>
      </c>
      <c r="AB373" s="20">
        <f>Data!AF373-Data!CM373</f>
        <v>9.09</v>
      </c>
      <c r="AC373" s="20">
        <f>Data!AG373-Data!CN373</f>
        <v>5.0999999999999943</v>
      </c>
      <c r="AD373" s="20">
        <f>Data!AH373-Data!CO373</f>
        <v>4.2999999999999972</v>
      </c>
      <c r="AE373" s="20">
        <f>Data!AI373-Data!CP373</f>
        <v>2.2699999999999942E-2</v>
      </c>
      <c r="AF373" s="20">
        <f>Data!AJ373-Data!CQ373</f>
        <v>-1.4</v>
      </c>
      <c r="AG373" s="20">
        <f>Data!AK373-Data!CR373</f>
        <v>-9.3333333333333338E-2</v>
      </c>
      <c r="AH373" s="20">
        <f>Data!AL373-Data!CS373</f>
        <v>-28</v>
      </c>
      <c r="AI373" s="20">
        <f>Data!AM373-Data!CT373</f>
        <v>-0.10999999999999999</v>
      </c>
      <c r="AJ373" s="20">
        <f>Data!AN373-Data!CU373</f>
        <v>6.9700000000000006</v>
      </c>
      <c r="AK373" s="20">
        <f>Data!AO373-Data!CV373</f>
        <v>7</v>
      </c>
      <c r="AL373" s="20">
        <f>Data!AP373-Data!CW373</f>
        <v>78</v>
      </c>
      <c r="AM373" s="20">
        <f>Data!AQ373-Data!CX373</f>
        <v>-55</v>
      </c>
      <c r="AN373" s="20">
        <f>Data!AR373-Data!CY373</f>
        <v>-1.1999999999999955E-2</v>
      </c>
      <c r="AO373" s="20">
        <f>Data!AS373-Data!CZ373</f>
        <v>29</v>
      </c>
      <c r="AP373" s="20">
        <f>Data!AT373-Data!DA373</f>
        <v>55</v>
      </c>
      <c r="AQ373" s="20">
        <f>Data!AU373-Data!DB373</f>
        <v>3.4999999999999976E-2</v>
      </c>
      <c r="AR373" s="20">
        <f>Data!AV373-Data!DC373</f>
        <v>50</v>
      </c>
      <c r="AS373" s="20">
        <f>Data!AW373-Data!DD373</f>
        <v>40</v>
      </c>
      <c r="AT373" s="20">
        <f>Data!AX373-Data!DE373</f>
        <v>5.9999999999999942E-2</v>
      </c>
      <c r="AU373" s="20">
        <f>Data!AY373-Data!DF373</f>
        <v>-31</v>
      </c>
      <c r="AV373" s="20">
        <f>Data!AZ373-Data!DG373</f>
        <v>-2.0666666666666664</v>
      </c>
      <c r="AW373" s="20">
        <f>Data!BA373-Data!DH373</f>
        <v>-57</v>
      </c>
      <c r="AX373" s="20">
        <f>Data!BB373-Data!DI373</f>
        <v>-3.8000000000000043</v>
      </c>
      <c r="AY373" s="20">
        <f>Data!BC373-Data!DJ373</f>
        <v>-14</v>
      </c>
      <c r="AZ373" s="20">
        <f>Data!BD373-Data!DK373</f>
        <v>-17</v>
      </c>
      <c r="BA373" s="20">
        <f>Data!BE373-Data!DL373</f>
        <v>-4</v>
      </c>
      <c r="BB373" s="20">
        <f>Data!BF373-Data!DM373</f>
        <v>1</v>
      </c>
      <c r="BC373" s="20">
        <f>Data!BG373-Data!DN373</f>
        <v>-11</v>
      </c>
      <c r="BD373" s="20">
        <f>Data!BH373-Data!DO373</f>
        <v>0.40000000000000568</v>
      </c>
      <c r="BE373" s="20">
        <f>Data!BI373-Data!DP373</f>
        <v>5.2000000000000028</v>
      </c>
      <c r="BF373" s="20">
        <f>Data!BJ373-Data!DQ373</f>
        <v>-4.7330000000000005</v>
      </c>
      <c r="BG373" s="20">
        <f>Data!BK373-Data!DR373</f>
        <v>-7.8999999999999959E-2</v>
      </c>
      <c r="BH373" s="20">
        <f>Data!BL373-Data!DS373</f>
        <v>6.7000000000000171E-2</v>
      </c>
      <c r="BI373" s="20">
        <f>Data!BM373-Data!DT373</f>
        <v>-9.1999999999999971E-2</v>
      </c>
      <c r="BJ373" s="20">
        <f>Data!BN373-Data!DU373</f>
        <v>3.6999999999999993</v>
      </c>
      <c r="BK373" s="20">
        <f>Data!BO373-Data!DV373</f>
        <v>2.6000000000000014</v>
      </c>
      <c r="BL373" s="20">
        <f>Data!BP373-Data!DW373</f>
        <v>-0.19999999999999973</v>
      </c>
      <c r="BM373" s="20">
        <f>Data!BQ373-Data!DX373</f>
        <v>-1.1333333333333329</v>
      </c>
      <c r="BN373" s="20">
        <f>Data!BR373-Data!DY373</f>
        <v>-0.70000000000000284</v>
      </c>
      <c r="BO373" s="20">
        <f>Data!BS373-Data!DZ373</f>
        <v>12</v>
      </c>
      <c r="BP373" s="20">
        <f>Data!BT373-Data!EA373</f>
        <v>-9.000000000000008E-3</v>
      </c>
      <c r="BQ373" s="20">
        <f>Data!BU373-Data!EB373</f>
        <v>-1</v>
      </c>
      <c r="BR373" s="20">
        <f>Data!BV373-Data!EC373</f>
        <v>72</v>
      </c>
      <c r="BS373" s="20">
        <f>Data!BW373-Data!ED373</f>
        <v>67</v>
      </c>
      <c r="BT373" s="20">
        <f>Data!BX373-Data!EE373</f>
        <v>56</v>
      </c>
      <c r="BU373" s="20">
        <f>Data!BY373-Data!EF373</f>
        <v>-12</v>
      </c>
      <c r="BV373" s="20">
        <f>Data!BZ373-Data!EG373</f>
        <v>-2</v>
      </c>
      <c r="BW373" s="20">
        <f>Data!CA373-Data!EH373</f>
        <v>21.800000000000011</v>
      </c>
      <c r="BX373" s="20">
        <f>Data!CB373-Data!EI373</f>
        <v>16</v>
      </c>
      <c r="BY373" s="20">
        <f>Data!CC373-Data!EJ373</f>
        <v>75</v>
      </c>
      <c r="BZ373" s="20">
        <f>Data!EK373</f>
        <v>10787.92</v>
      </c>
      <c r="CA373" s="20">
        <f>Data!EL373</f>
        <v>10782.42</v>
      </c>
      <c r="CB373" s="20">
        <f>Data!EM373</f>
        <v>100.69333333333333</v>
      </c>
      <c r="CC373" s="20">
        <f>Data!EN373</f>
        <v>85.735533333333336</v>
      </c>
      <c r="CD373" s="20">
        <f>Data!EO373</f>
        <v>10.8568</v>
      </c>
      <c r="CE373" s="20">
        <f>Data!EP373</f>
        <v>185.554</v>
      </c>
      <c r="CF373" s="50">
        <f>IF(ISBLANK(Data!EQ373), "", Data!EQ373)</f>
        <v>68</v>
      </c>
      <c r="CG373" s="50">
        <f>IF(ISBLANK(Data!ER373), "", Data!ER373)</f>
        <v>60</v>
      </c>
      <c r="CH373" s="61" t="str">
        <f>IF(ISBLANK(Data!ES373), "", Data!ES373)</f>
        <v>Winthrop</v>
      </c>
      <c r="CI373" s="61">
        <f>IF(ISBLANK(Data!ET373), "", Data!ET373)</f>
        <v>128</v>
      </c>
    </row>
    <row r="374" spans="1:87" x14ac:dyDescent="0.45">
      <c r="A374" s="50">
        <f>IF(ISBLANK(Data!A374), "", Data!A374)</f>
        <v>44930</v>
      </c>
      <c r="B374" s="50" t="str">
        <f>IF(ISBLANK(Data!B374), "", Data!B374)</f>
        <v>Michigan St.</v>
      </c>
      <c r="C374" s="50">
        <f>IF(ISBLANK(Data!C374), "", Data!C374)</f>
        <v>172</v>
      </c>
      <c r="D374" s="50" t="str">
        <f>IF(ISBLANK(Data!D374), "", Data!D374)</f>
        <v>Penn St.</v>
      </c>
      <c r="E374" s="50">
        <f>IF(ISBLANK(Data!E374), "", Data!E374)</f>
        <v>229</v>
      </c>
      <c r="F374" s="50" t="str">
        <f>IF(ISBLANK(Data!F374), "", Data!F374)</f>
        <v>N</v>
      </c>
      <c r="G374" s="50" t="str">
        <f>IF(ISBLANK(Data!G374), "", Data!G374)</f>
        <v>Michigan St.</v>
      </c>
      <c r="H374" s="50" t="str">
        <f>IF(ISBLANK(Data!H374), "", Data!H374)</f>
        <v>Penn St.</v>
      </c>
      <c r="I374" s="50" t="str">
        <f>IF(ISBLANK(Data!I374), "", Data!I374)</f>
        <v>Michigan St.</v>
      </c>
      <c r="J374" s="50" t="str">
        <f>IF(ISBLANK(Data!J374), "", Data!J374)</f>
        <v>Penn St.</v>
      </c>
      <c r="K374" s="50" t="str">
        <f>IF(ISBLANK(Data!K374), "", Data!K374)</f>
        <v>Michigan State</v>
      </c>
      <c r="L374" s="50" t="str">
        <f>IF(ISBLANK(Data!L374), "", Data!L374)</f>
        <v>Penn State</v>
      </c>
      <c r="M374" s="50" t="str">
        <f>IF(ISBLANK(Data!M374), "", Data!M374)</f>
        <v>Michigan St</v>
      </c>
      <c r="N374" s="50" t="str">
        <f>IF(ISBLANK(Data!N374), "", Data!N374)</f>
        <v>Penn St</v>
      </c>
      <c r="O374" s="50" t="str">
        <f>IF(ISBLANK(Data!O374), "", Data!O374)</f>
        <v>Michigan St.</v>
      </c>
      <c r="P374" s="50" t="str">
        <f>IF(ISBLANK(Data!P374), "", Data!P374)</f>
        <v>Penn St.</v>
      </c>
      <c r="Q374" s="50" t="str">
        <f>IF(ISBLANK(Data!Q374), "", Data!Q374)</f>
        <v>Michigan State</v>
      </c>
      <c r="R374" s="50" t="str">
        <f>IF(ISBLANK(Data!R374), "", Data!R374)</f>
        <v>Penn State</v>
      </c>
      <c r="S374" s="20">
        <f>Data!W374-Data!CD374</f>
        <v>7.6923076923076983E-2</v>
      </c>
      <c r="T374" s="20">
        <f>Data!X374-Data!CE374</f>
        <v>15.489999999999998</v>
      </c>
      <c r="U374" s="20">
        <f>Data!Y374-Data!CF374</f>
        <v>6.2999999999999972</v>
      </c>
      <c r="V374" s="20">
        <f>Data!Z374-Data!CG374</f>
        <v>-9.2000000000000028</v>
      </c>
      <c r="W374" s="20">
        <f>Data!AA374-Data!CH374</f>
        <v>-5.2999999999999972</v>
      </c>
      <c r="X374" s="20">
        <f>Data!AB374-Data!CI374</f>
        <v>-1.7000000000000001E-2</v>
      </c>
      <c r="Y374" s="20">
        <f>Data!AC374-Data!CJ374</f>
        <v>8.35</v>
      </c>
      <c r="Z374" s="20">
        <f>Data!AD374-Data!CK374</f>
        <v>6.5999999999999943</v>
      </c>
      <c r="AA374" s="20">
        <f>Data!AE374-Data!CL374</f>
        <v>-1.7999999999999972</v>
      </c>
      <c r="AB374" s="20">
        <f>Data!AF374-Data!CM374</f>
        <v>8.89</v>
      </c>
      <c r="AC374" s="20">
        <f>Data!AG374-Data!CN374</f>
        <v>7.0999999999999943</v>
      </c>
      <c r="AD374" s="20">
        <f>Data!AH374-Data!CO374</f>
        <v>-8.1999999999999886</v>
      </c>
      <c r="AE374" s="20">
        <f>Data!AI374-Data!CP374</f>
        <v>0.2389</v>
      </c>
      <c r="AF374" s="20">
        <f>Data!AJ374-Data!CQ374</f>
        <v>2.9</v>
      </c>
      <c r="AG374" s="20">
        <f>Data!AK374-Data!CR374</f>
        <v>0.22307692307692306</v>
      </c>
      <c r="AH374" s="20">
        <f>Data!AL374-Data!CS374</f>
        <v>124</v>
      </c>
      <c r="AI374" s="20">
        <f>Data!AM374-Data!CT374</f>
        <v>12.939999999999998</v>
      </c>
      <c r="AJ374" s="20">
        <f>Data!AN374-Data!CU374</f>
        <v>7.39</v>
      </c>
      <c r="AK374" s="20">
        <f>Data!AO374-Data!CV374</f>
        <v>-3</v>
      </c>
      <c r="AL374" s="20">
        <f>Data!AP374-Data!CW374</f>
        <v>-75</v>
      </c>
      <c r="AM374" s="20">
        <f>Data!AQ374-Data!CX374</f>
        <v>-21</v>
      </c>
      <c r="AN374" s="20">
        <f>Data!AR374-Data!CY374</f>
        <v>3.8999999999999979E-2</v>
      </c>
      <c r="AO374" s="20">
        <f>Data!AS374-Data!CZ374</f>
        <v>-21</v>
      </c>
      <c r="AP374" s="20">
        <f>Data!AT374-Data!DA374</f>
        <v>-81</v>
      </c>
      <c r="AQ374" s="20">
        <f>Data!AU374-Data!DB374</f>
        <v>2.0000000000000018E-2</v>
      </c>
      <c r="AR374" s="20">
        <f>Data!AV374-Data!DC374</f>
        <v>-24</v>
      </c>
      <c r="AS374" s="20">
        <f>Data!AW374-Data!DD374</f>
        <v>-21</v>
      </c>
      <c r="AT374" s="20">
        <f>Data!AX374-Data!DE374</f>
        <v>-3.3000000000000029E-2</v>
      </c>
      <c r="AU374" s="20">
        <f>Data!AY374-Data!DF374</f>
        <v>3</v>
      </c>
      <c r="AV374" s="20">
        <f>Data!AZ374-Data!DG374</f>
        <v>0.23076923076923173</v>
      </c>
      <c r="AW374" s="20">
        <f>Data!BA374-Data!DH374</f>
        <v>52</v>
      </c>
      <c r="AX374" s="20">
        <f>Data!BB374-Data!DI374</f>
        <v>4</v>
      </c>
      <c r="AY374" s="20">
        <f>Data!BC374-Data!DJ374</f>
        <v>86</v>
      </c>
      <c r="AZ374" s="20">
        <f>Data!BD374-Data!DK374</f>
        <v>-27</v>
      </c>
      <c r="BA374" s="20">
        <f>Data!BE374-Data!DL374</f>
        <v>26</v>
      </c>
      <c r="BB374" s="20">
        <f>Data!BF374-Data!DM374</f>
        <v>-6</v>
      </c>
      <c r="BC374" s="20">
        <f>Data!BG374-Data!DN374</f>
        <v>-18</v>
      </c>
      <c r="BD374" s="20">
        <f>Data!BH374-Data!DO374</f>
        <v>-0.29999999999999716</v>
      </c>
      <c r="BE374" s="20">
        <f>Data!BI374-Data!DP374</f>
        <v>-5.7700000000000102</v>
      </c>
      <c r="BF374" s="20">
        <f>Data!BJ374-Data!DQ374</f>
        <v>5.5380000000000003</v>
      </c>
      <c r="BG374" s="20">
        <f>Data!BK374-Data!DR374</f>
        <v>0.64900000000000002</v>
      </c>
      <c r="BH374" s="20">
        <f>Data!BL374-Data!DS374</f>
        <v>-0.46199999999999974</v>
      </c>
      <c r="BI374" s="20">
        <f>Data!BM374-Data!DT374</f>
        <v>-0.15599999999999992</v>
      </c>
      <c r="BJ374" s="20">
        <f>Data!BN374-Data!DU374</f>
        <v>-6.1999999999999993</v>
      </c>
      <c r="BK374" s="20">
        <f>Data!BO374-Data!DV374</f>
        <v>-1.5999999999999979</v>
      </c>
      <c r="BL374" s="20">
        <f>Data!BP374-Data!DW374</f>
        <v>2.0000000000000004</v>
      </c>
      <c r="BM374" s="20">
        <f>Data!BQ374-Data!DX374</f>
        <v>-2.0769230769230775</v>
      </c>
      <c r="BN374" s="20">
        <f>Data!BR374-Data!DY374</f>
        <v>-1.3999999999999986</v>
      </c>
      <c r="BO374" s="20">
        <f>Data!BS374-Data!DZ374</f>
        <v>-163</v>
      </c>
      <c r="BP374" s="20">
        <f>Data!BT374-Data!EA374</f>
        <v>9.5000000000000029E-2</v>
      </c>
      <c r="BQ374" s="20">
        <f>Data!BU374-Data!EB374</f>
        <v>8</v>
      </c>
      <c r="BR374" s="20">
        <f>Data!BV374-Data!EC374</f>
        <v>-96</v>
      </c>
      <c r="BS374" s="20">
        <f>Data!BW374-Data!ED374</f>
        <v>-89</v>
      </c>
      <c r="BT374" s="20">
        <f>Data!BX374-Data!EE374</f>
        <v>-102</v>
      </c>
      <c r="BU374" s="20">
        <f>Data!BY374-Data!EF374</f>
        <v>-81</v>
      </c>
      <c r="BV374" s="20">
        <f>Data!BZ374-Data!EG374</f>
        <v>-88</v>
      </c>
      <c r="BW374" s="20">
        <f>Data!CA374-Data!EH374</f>
        <v>-80.599999999999994</v>
      </c>
      <c r="BX374" s="20">
        <f>Data!CB374-Data!EI374</f>
        <v>-162</v>
      </c>
      <c r="BY374" s="20">
        <f>Data!CC374-Data!EJ374</f>
        <v>-156</v>
      </c>
      <c r="BZ374" s="20">
        <f>Data!EK374</f>
        <v>11586.03</v>
      </c>
      <c r="CA374" s="20">
        <f>Data!EL374</f>
        <v>9955.9800000000014</v>
      </c>
      <c r="CB374" s="20">
        <f>Data!EM374</f>
        <v>101.66792307692309</v>
      </c>
      <c r="CC374" s="20">
        <f>Data!EN374</f>
        <v>82.322307692307689</v>
      </c>
      <c r="CD374" s="20">
        <f>Data!EO374</f>
        <v>11.899000000000001</v>
      </c>
      <c r="CE374" s="20">
        <f>Data!EP374</f>
        <v>160.31</v>
      </c>
      <c r="CF374" s="50">
        <f>IF(ISBLANK(Data!EQ374), "", Data!EQ374)</f>
        <v>92</v>
      </c>
      <c r="CG374" s="50">
        <f>IF(ISBLANK(Data!ER374), "", Data!ER374)</f>
        <v>61</v>
      </c>
      <c r="CH374" s="61" t="str">
        <f>IF(ISBLANK(Data!ES374), "", Data!ES374)</f>
        <v>Michigan St.</v>
      </c>
      <c r="CI374" s="61">
        <f>IF(ISBLANK(Data!ET374), "", Data!ET374)</f>
        <v>153</v>
      </c>
    </row>
    <row r="375" spans="1:87" x14ac:dyDescent="0.45">
      <c r="A375" s="50">
        <f>IF(ISBLANK(Data!A375), "", Data!A375)</f>
        <v>44930</v>
      </c>
      <c r="B375" s="50" t="str">
        <f>IF(ISBLANK(Data!B375), "", Data!B375)</f>
        <v>South Florida</v>
      </c>
      <c r="C375" s="50">
        <f>IF(ISBLANK(Data!C375), "", Data!C375)</f>
        <v>273</v>
      </c>
      <c r="D375" s="50" t="str">
        <f>IF(ISBLANK(Data!D375), "", Data!D375)</f>
        <v>Temple</v>
      </c>
      <c r="E375" s="50">
        <f>IF(ISBLANK(Data!E375), "", Data!E375)</f>
        <v>292</v>
      </c>
      <c r="F375" s="50" t="str">
        <f>IF(ISBLANK(Data!F375), "", Data!F375)</f>
        <v>N</v>
      </c>
      <c r="G375" s="50" t="str">
        <f>IF(ISBLANK(Data!G375), "", Data!G375)</f>
        <v>South Florida</v>
      </c>
      <c r="H375" s="50" t="str">
        <f>IF(ISBLANK(Data!H375), "", Data!H375)</f>
        <v>Temple</v>
      </c>
      <c r="I375" s="50" t="str">
        <f>IF(ISBLANK(Data!I375), "", Data!I375)</f>
        <v>South Florida</v>
      </c>
      <c r="J375" s="50" t="str">
        <f>IF(ISBLANK(Data!J375), "", Data!J375)</f>
        <v>Temple</v>
      </c>
      <c r="K375" s="50" t="str">
        <f>IF(ISBLANK(Data!K375), "", Data!K375)</f>
        <v>South Florida</v>
      </c>
      <c r="L375" s="50" t="str">
        <f>IF(ISBLANK(Data!L375), "", Data!L375)</f>
        <v>Temple</v>
      </c>
      <c r="M375" s="50" t="str">
        <f>IF(ISBLANK(Data!M375), "", Data!M375)</f>
        <v>S Florida</v>
      </c>
      <c r="N375" s="50" t="str">
        <f>IF(ISBLANK(Data!N375), "", Data!N375)</f>
        <v>Temple</v>
      </c>
      <c r="O375" s="50" t="str">
        <f>IF(ISBLANK(Data!O375), "", Data!O375)</f>
        <v>South Florida</v>
      </c>
      <c r="P375" s="50" t="str">
        <f>IF(ISBLANK(Data!P375), "", Data!P375)</f>
        <v>Temple</v>
      </c>
      <c r="Q375" s="50" t="str">
        <f>IF(ISBLANK(Data!Q375), "", Data!Q375)</f>
        <v>South Florida</v>
      </c>
      <c r="R375" s="50" t="str">
        <f>IF(ISBLANK(Data!R375), "", Data!R375)</f>
        <v>Temple</v>
      </c>
      <c r="S375" s="20">
        <f>Data!W375-Data!CD375</f>
        <v>9.7902097902098029E-2</v>
      </c>
      <c r="T375" s="20">
        <f>Data!X375-Data!CE375</f>
        <v>4.6900000000000004</v>
      </c>
      <c r="U375" s="20">
        <f>Data!Y375-Data!CF375</f>
        <v>1.2999999999999972</v>
      </c>
      <c r="V375" s="20">
        <f>Data!Z375-Data!CG375</f>
        <v>-3.3999999999999915</v>
      </c>
      <c r="W375" s="20">
        <f>Data!AA375-Data!CH375</f>
        <v>0.5</v>
      </c>
      <c r="X375" s="20">
        <f>Data!AB375-Data!CI375</f>
        <v>-0.08</v>
      </c>
      <c r="Y375" s="20">
        <f>Data!AC375-Data!CJ375</f>
        <v>-5.55</v>
      </c>
      <c r="Z375" s="20">
        <f>Data!AD375-Data!CK375</f>
        <v>-1.9000000000000057</v>
      </c>
      <c r="AA375" s="20">
        <f>Data!AE375-Data!CL375</f>
        <v>3.7000000000000028</v>
      </c>
      <c r="AB375" s="20">
        <f>Data!AF375-Data!CM375</f>
        <v>-5.55</v>
      </c>
      <c r="AC375" s="20">
        <f>Data!AG375-Data!CN375</f>
        <v>1.4000000000000057</v>
      </c>
      <c r="AD375" s="20">
        <f>Data!AH375-Data!CO375</f>
        <v>-2.2000000000000028</v>
      </c>
      <c r="AE375" s="20">
        <f>Data!AI375-Data!CP375</f>
        <v>9.7299999999999998E-2</v>
      </c>
      <c r="AF375" s="20">
        <f>Data!AJ375-Data!CQ375</f>
        <v>1.2999999999999998</v>
      </c>
      <c r="AG375" s="20">
        <f>Data!AK375-Data!CR375</f>
        <v>6.9230769230769207E-2</v>
      </c>
      <c r="AH375" s="20">
        <f>Data!AL375-Data!CS375</f>
        <v>53</v>
      </c>
      <c r="AI375" s="20">
        <f>Data!AM375-Data!CT375</f>
        <v>5.67</v>
      </c>
      <c r="AJ375" s="20">
        <f>Data!AN375-Data!CU375</f>
        <v>-2.81</v>
      </c>
      <c r="AK375" s="20">
        <f>Data!AO375-Data!CV375</f>
        <v>-119</v>
      </c>
      <c r="AL375" s="20">
        <f>Data!AP375-Data!CW375</f>
        <v>-184</v>
      </c>
      <c r="AM375" s="20">
        <f>Data!AQ375-Data!CX375</f>
        <v>-172</v>
      </c>
      <c r="AN375" s="20">
        <f>Data!AR375-Data!CY375</f>
        <v>4.3999999999999984E-2</v>
      </c>
      <c r="AO375" s="20">
        <f>Data!AS375-Data!CZ375</f>
        <v>-31</v>
      </c>
      <c r="AP375" s="20">
        <f>Data!AT375-Data!DA375</f>
        <v>-117</v>
      </c>
      <c r="AQ375" s="20">
        <f>Data!AU375-Data!DB375</f>
        <v>1.9000000000000017E-2</v>
      </c>
      <c r="AR375" s="20">
        <f>Data!AV375-Data!DC375</f>
        <v>-14</v>
      </c>
      <c r="AS375" s="20">
        <f>Data!AW375-Data!DD375</f>
        <v>-20</v>
      </c>
      <c r="AT375" s="20">
        <f>Data!AX375-Data!DE375</f>
        <v>3.0000000000000027E-3</v>
      </c>
      <c r="AU375" s="20">
        <f>Data!AY375-Data!DF375</f>
        <v>-40</v>
      </c>
      <c r="AV375" s="20">
        <f>Data!AZ375-Data!DG375</f>
        <v>-1.3286713286713283</v>
      </c>
      <c r="AW375" s="20">
        <f>Data!BA375-Data!DH375</f>
        <v>-98</v>
      </c>
      <c r="AX375" s="20">
        <f>Data!BB375-Data!DI375</f>
        <v>-1.8321678321678263</v>
      </c>
      <c r="AY375" s="20">
        <f>Data!BC375-Data!DJ375</f>
        <v>11</v>
      </c>
      <c r="AZ375" s="20">
        <f>Data!BD375-Data!DK375</f>
        <v>-18</v>
      </c>
      <c r="BA375" s="20">
        <f>Data!BE375-Data!DL375</f>
        <v>-5</v>
      </c>
      <c r="BB375" s="20">
        <f>Data!BF375-Data!DM375</f>
        <v>-11</v>
      </c>
      <c r="BC375" s="20">
        <f>Data!BG375-Data!DN375</f>
        <v>-19</v>
      </c>
      <c r="BD375" s="20">
        <f>Data!BH375-Data!DO375</f>
        <v>2.5999999999999943</v>
      </c>
      <c r="BE375" s="20">
        <f>Data!BI375-Data!DP375</f>
        <v>-3.4129999999999967</v>
      </c>
      <c r="BF375" s="20">
        <f>Data!BJ375-Data!DQ375</f>
        <v>6.0350000000000001</v>
      </c>
      <c r="BG375" s="20">
        <f>Data!BK375-Data!DR375</f>
        <v>0.19300000000000006</v>
      </c>
      <c r="BH375" s="20">
        <f>Data!BL375-Data!DS375</f>
        <v>0.85999999999999943</v>
      </c>
      <c r="BI375" s="20">
        <f>Data!BM375-Data!DT375</f>
        <v>-7.999999999999996E-2</v>
      </c>
      <c r="BJ375" s="20">
        <f>Data!BN375-Data!DU375</f>
        <v>-5.5</v>
      </c>
      <c r="BK375" s="20">
        <f>Data!BO375-Data!DV375</f>
        <v>2.1999999999999993</v>
      </c>
      <c r="BL375" s="20">
        <f>Data!BP375-Data!DW375</f>
        <v>0.10000000000000009</v>
      </c>
      <c r="BM375" s="20">
        <f>Data!BQ375-Data!DX375</f>
        <v>-0.23776223776223837</v>
      </c>
      <c r="BN375" s="20">
        <f>Data!BR375-Data!DY375</f>
        <v>1.2999999999999972</v>
      </c>
      <c r="BO375" s="20">
        <f>Data!BS375-Data!DZ375</f>
        <v>58</v>
      </c>
      <c r="BP375" s="20">
        <f>Data!BT375-Data!EA375</f>
        <v>-3.7000000000000033E-2</v>
      </c>
      <c r="BQ375" s="20">
        <f>Data!BU375-Data!EB375</f>
        <v>27</v>
      </c>
      <c r="BR375" s="20">
        <f>Data!BV375-Data!EC375</f>
        <v>-49</v>
      </c>
      <c r="BS375" s="20">
        <f>Data!BW375-Data!ED375</f>
        <v>-7</v>
      </c>
      <c r="BT375" s="20">
        <f>Data!BX375-Data!EE375</f>
        <v>-19</v>
      </c>
      <c r="BU375" s="20">
        <f>Data!BY375-Data!EF375</f>
        <v>-43</v>
      </c>
      <c r="BV375" s="20">
        <f>Data!BZ375-Data!EG375</f>
        <v>-59</v>
      </c>
      <c r="BW375" s="20">
        <f>Data!CA375-Data!EH375</f>
        <v>-21</v>
      </c>
      <c r="BX375" s="20">
        <f>Data!CB375-Data!EI375</f>
        <v>61</v>
      </c>
      <c r="BY375" s="20">
        <f>Data!CC375-Data!EJ375</f>
        <v>49</v>
      </c>
      <c r="BZ375" s="20">
        <f>Data!EK375</f>
        <v>10856.83</v>
      </c>
      <c r="CA375" s="20">
        <f>Data!EL375</f>
        <v>10373.4</v>
      </c>
      <c r="CB375" s="20">
        <f>Data!EM375</f>
        <v>85.315384615384616</v>
      </c>
      <c r="CC375" s="20">
        <f>Data!EN375</f>
        <v>76.267454545454541</v>
      </c>
      <c r="CD375" s="20">
        <f>Data!EO375</f>
        <v>13.138599999999999</v>
      </c>
      <c r="CE375" s="20">
        <f>Data!EP375</f>
        <v>159.19200000000001</v>
      </c>
      <c r="CF375" s="50">
        <f>IF(ISBLANK(Data!EQ375), "", Data!EQ375)</f>
        <v>76</v>
      </c>
      <c r="CG375" s="50">
        <f>IF(ISBLANK(Data!ER375), "", Data!ER375)</f>
        <v>68</v>
      </c>
      <c r="CH375" s="61" t="str">
        <f>IF(ISBLANK(Data!ES375), "", Data!ES375)</f>
        <v>South Florida</v>
      </c>
      <c r="CI375" s="61">
        <f>IF(ISBLANK(Data!ET375), "", Data!ET375)</f>
        <v>144</v>
      </c>
    </row>
    <row r="376" spans="1:87" x14ac:dyDescent="0.45">
      <c r="A376" s="50">
        <f>IF(ISBLANK(Data!A376), "", Data!A376)</f>
        <v>44930</v>
      </c>
      <c r="B376" s="50" t="str">
        <f>IF(ISBLANK(Data!B376), "", Data!B376)</f>
        <v>Wright St.</v>
      </c>
      <c r="C376" s="50">
        <f>IF(ISBLANK(Data!C376), "", Data!C376)</f>
        <v>358</v>
      </c>
      <c r="D376" s="50" t="str">
        <f>IF(ISBLANK(Data!D376), "", Data!D376)</f>
        <v>Cleveland St.</v>
      </c>
      <c r="E376" s="50">
        <f>IF(ISBLANK(Data!E376), "", Data!E376)</f>
        <v>54</v>
      </c>
      <c r="F376" s="50" t="str">
        <f>IF(ISBLANK(Data!F376), "", Data!F376)</f>
        <v>N</v>
      </c>
      <c r="G376" s="50" t="str">
        <f>IF(ISBLANK(Data!G376), "", Data!G376)</f>
        <v>Wright St.</v>
      </c>
      <c r="H376" s="50" t="str">
        <f>IF(ISBLANK(Data!H376), "", Data!H376)</f>
        <v>Cleveland St.</v>
      </c>
      <c r="I376" s="50" t="str">
        <f>IF(ISBLANK(Data!I376), "", Data!I376)</f>
        <v>Wright St.</v>
      </c>
      <c r="J376" s="50" t="str">
        <f>IF(ISBLANK(Data!J376), "", Data!J376)</f>
        <v>Cleveland St.</v>
      </c>
      <c r="K376" s="50" t="str">
        <f>IF(ISBLANK(Data!K376), "", Data!K376)</f>
        <v>Wright State</v>
      </c>
      <c r="L376" s="50" t="str">
        <f>IF(ISBLANK(Data!L376), "", Data!L376)</f>
        <v>Cleveland State</v>
      </c>
      <c r="M376" s="50" t="str">
        <f>IF(ISBLANK(Data!M376), "", Data!M376)</f>
        <v>Wright St</v>
      </c>
      <c r="N376" s="50" t="str">
        <f>IF(ISBLANK(Data!N376), "", Data!N376)</f>
        <v>Cleveland St</v>
      </c>
      <c r="O376" s="50" t="str">
        <f>IF(ISBLANK(Data!O376), "", Data!O376)</f>
        <v>Wright St.</v>
      </c>
      <c r="P376" s="50" t="str">
        <f>IF(ISBLANK(Data!P376), "", Data!P376)</f>
        <v>Clev. St.</v>
      </c>
      <c r="Q376" s="50" t="str">
        <f>IF(ISBLANK(Data!Q376), "", Data!Q376)</f>
        <v>Wright State</v>
      </c>
      <c r="R376" s="50" t="str">
        <f>IF(ISBLANK(Data!R376), "", Data!R376)</f>
        <v>Cleveland State</v>
      </c>
      <c r="S376" s="20">
        <f>Data!W376-Data!CD376</f>
        <v>-0.23809523809523797</v>
      </c>
      <c r="T376" s="20">
        <f>Data!X376-Data!CE376</f>
        <v>-0.91</v>
      </c>
      <c r="U376" s="20">
        <f>Data!Y376-Data!CF376</f>
        <v>6</v>
      </c>
      <c r="V376" s="20">
        <f>Data!Z376-Data!CG376</f>
        <v>6.8999999999999915</v>
      </c>
      <c r="W376" s="20">
        <f>Data!AA376-Data!CH376</f>
        <v>2.0999999999999943</v>
      </c>
      <c r="X376" s="20">
        <f>Data!AB376-Data!CI376</f>
        <v>-0.19999999999999998</v>
      </c>
      <c r="Y376" s="20">
        <f>Data!AC376-Data!CJ376</f>
        <v>3.4</v>
      </c>
      <c r="Z376" s="20">
        <f>Data!AD376-Data!CK376</f>
        <v>2.8000000000000114</v>
      </c>
      <c r="AA376" s="20">
        <f>Data!AE376-Data!CL376</f>
        <v>-0.70000000000000284</v>
      </c>
      <c r="AB376" s="20">
        <f>Data!AF376-Data!CM376</f>
        <v>4.29</v>
      </c>
      <c r="AC376" s="20">
        <f>Data!AG376-Data!CN376</f>
        <v>8.2000000000000028</v>
      </c>
      <c r="AD376" s="20">
        <f>Data!AH376-Data!CO376</f>
        <v>6</v>
      </c>
      <c r="AE376" s="20">
        <f>Data!AI376-Data!CP376</f>
        <v>5.9599999999999986E-2</v>
      </c>
      <c r="AF376" s="20">
        <f>Data!AJ376-Data!CQ376</f>
        <v>-3.3</v>
      </c>
      <c r="AG376" s="20">
        <f>Data!AK376-Data!CR376</f>
        <v>-0.24666666666666665</v>
      </c>
      <c r="AH376" s="20">
        <f>Data!AL376-Data!CS376</f>
        <v>-80</v>
      </c>
      <c r="AI376" s="20">
        <f>Data!AM376-Data!CT376</f>
        <v>-1.4200000000000002</v>
      </c>
      <c r="AJ376" s="20">
        <f>Data!AN376-Data!CU376</f>
        <v>2.29</v>
      </c>
      <c r="AK376" s="20">
        <f>Data!AO376-Data!CV376</f>
        <v>18</v>
      </c>
      <c r="AL376" s="20">
        <f>Data!AP376-Data!CW376</f>
        <v>63</v>
      </c>
      <c r="AM376" s="20">
        <f>Data!AQ376-Data!CX376</f>
        <v>-57</v>
      </c>
      <c r="AN376" s="20">
        <f>Data!AR376-Data!CY376</f>
        <v>8.1000000000000016E-2</v>
      </c>
      <c r="AO376" s="20">
        <f>Data!AS376-Data!CZ376</f>
        <v>-25</v>
      </c>
      <c r="AP376" s="20">
        <f>Data!AT376-Data!DA376</f>
        <v>-57</v>
      </c>
      <c r="AQ376" s="20">
        <f>Data!AU376-Data!DB376</f>
        <v>-1.5000000000000013E-2</v>
      </c>
      <c r="AR376" s="20">
        <f>Data!AV376-Data!DC376</f>
        <v>-47</v>
      </c>
      <c r="AS376" s="20">
        <f>Data!AW376-Data!DD376</f>
        <v>-97</v>
      </c>
      <c r="AT376" s="20">
        <f>Data!AX376-Data!DE376</f>
        <v>6.9999999999999951E-2</v>
      </c>
      <c r="AU376" s="20">
        <f>Data!AY376-Data!DF376</f>
        <v>-70</v>
      </c>
      <c r="AV376" s="20">
        <f>Data!AZ376-Data!DG376</f>
        <v>-4.0428571428571427</v>
      </c>
      <c r="AW376" s="20">
        <f>Data!BA376-Data!DH376</f>
        <v>-64</v>
      </c>
      <c r="AX376" s="20">
        <f>Data!BB376-Data!DI376</f>
        <v>-1.9666666666666686</v>
      </c>
      <c r="AY376" s="20">
        <f>Data!BC376-Data!DJ376</f>
        <v>18</v>
      </c>
      <c r="AZ376" s="20">
        <f>Data!BD376-Data!DK376</f>
        <v>-49</v>
      </c>
      <c r="BA376" s="20">
        <f>Data!BE376-Data!DL376</f>
        <v>-23</v>
      </c>
      <c r="BB376" s="20">
        <f>Data!BF376-Data!DM376</f>
        <v>-14</v>
      </c>
      <c r="BC376" s="20">
        <f>Data!BG376-Data!DN376</f>
        <v>-76</v>
      </c>
      <c r="BD376" s="20">
        <f>Data!BH376-Data!DO376</f>
        <v>6.7999999999999972</v>
      </c>
      <c r="BE376" s="20">
        <f>Data!BI376-Data!DP376</f>
        <v>9.5100000000000051</v>
      </c>
      <c r="BF376" s="20">
        <f>Data!BJ376-Data!DQ376</f>
        <v>-2.7429999999999994</v>
      </c>
      <c r="BG376" s="20">
        <f>Data!BK376-Data!DR376</f>
        <v>0.20799999999999996</v>
      </c>
      <c r="BH376" s="20">
        <f>Data!BL376-Data!DS376</f>
        <v>-0.17600000000000016</v>
      </c>
      <c r="BI376" s="20">
        <f>Data!BM376-Data!DT376</f>
        <v>-0.23599999999999999</v>
      </c>
      <c r="BJ376" s="20">
        <f>Data!BN376-Data!DU376</f>
        <v>-2.6999999999999993</v>
      </c>
      <c r="BK376" s="20">
        <f>Data!BO376-Data!DV376</f>
        <v>-5.2999999999999972</v>
      </c>
      <c r="BL376" s="20">
        <f>Data!BP376-Data!DW376</f>
        <v>-1.3000000000000003</v>
      </c>
      <c r="BM376" s="20">
        <f>Data!BQ376-Data!DX376</f>
        <v>-2.8285714285714292</v>
      </c>
      <c r="BN376" s="20">
        <f>Data!BR376-Data!DY376</f>
        <v>-4.0999999999999996</v>
      </c>
      <c r="BO376" s="20">
        <f>Data!BS376-Data!DZ376</f>
        <v>96</v>
      </c>
      <c r="BP376" s="20">
        <f>Data!BT376-Data!EA376</f>
        <v>-5.2999999999999992E-2</v>
      </c>
      <c r="BQ376" s="20">
        <f>Data!BU376-Data!EB376</f>
        <v>-13</v>
      </c>
      <c r="BR376" s="20">
        <f>Data!BV376-Data!EC376</f>
        <v>28</v>
      </c>
      <c r="BS376" s="20">
        <f>Data!BW376-Data!ED376</f>
        <v>111</v>
      </c>
      <c r="BT376" s="20">
        <f>Data!BX376-Data!EE376</f>
        <v>141</v>
      </c>
      <c r="BU376" s="20">
        <f>Data!BY376-Data!EF376</f>
        <v>12</v>
      </c>
      <c r="BV376" s="20">
        <f>Data!BZ376-Data!EG376</f>
        <v>9</v>
      </c>
      <c r="BW376" s="20">
        <f>Data!CA376-Data!EH376</f>
        <v>63.399999999999991</v>
      </c>
      <c r="BX376" s="20">
        <f>Data!CB376-Data!EI376</f>
        <v>96</v>
      </c>
      <c r="BY376" s="20">
        <f>Data!CC376-Data!EJ376</f>
        <v>43</v>
      </c>
      <c r="BZ376" s="20">
        <f>Data!EK376</f>
        <v>11850.210000000001</v>
      </c>
      <c r="CA376" s="20">
        <f>Data!EL376</f>
        <v>11945.52</v>
      </c>
      <c r="CB376" s="20">
        <f>Data!EM376</f>
        <v>106.75579999999999</v>
      </c>
      <c r="CC376" s="20">
        <f>Data!EN376</f>
        <v>75.788285714285706</v>
      </c>
      <c r="CD376" s="20">
        <f>Data!EO376</f>
        <v>10.194800000000001</v>
      </c>
      <c r="CE376" s="20">
        <f>Data!EP376</f>
        <v>213.744</v>
      </c>
      <c r="CF376" s="50">
        <f>IF(ISBLANK(Data!EQ376), "", Data!EQ376)</f>
        <v>82</v>
      </c>
      <c r="CG376" s="50">
        <f>IF(ISBLANK(Data!ER376), "", Data!ER376)</f>
        <v>70</v>
      </c>
      <c r="CH376" s="61" t="str">
        <f>IF(ISBLANK(Data!ES376), "", Data!ES376)</f>
        <v>Wright St.</v>
      </c>
      <c r="CI376" s="61">
        <f>IF(ISBLANK(Data!ET376), "", Data!ET376)</f>
        <v>152</v>
      </c>
    </row>
    <row r="377" spans="1:87" x14ac:dyDescent="0.45">
      <c r="A377" s="50">
        <f>IF(ISBLANK(Data!A377), "", Data!A377)</f>
        <v>44930</v>
      </c>
      <c r="B377" s="50" t="str">
        <f>IF(ISBLANK(Data!B377), "", Data!B377)</f>
        <v>Troy</v>
      </c>
      <c r="C377" s="50">
        <f>IF(ISBLANK(Data!C377), "", Data!C377)</f>
        <v>307</v>
      </c>
      <c r="D377" s="50" t="str">
        <f>IF(ISBLANK(Data!D377), "", Data!D377)</f>
        <v>Old Dominion</v>
      </c>
      <c r="E377" s="50">
        <f>IF(ISBLANK(Data!E377), "", Data!E377)</f>
        <v>223</v>
      </c>
      <c r="F377" s="50" t="str">
        <f>IF(ISBLANK(Data!F377), "", Data!F377)</f>
        <v>N</v>
      </c>
      <c r="G377" s="50" t="str">
        <f>IF(ISBLANK(Data!G377), "", Data!G377)</f>
        <v>Troy</v>
      </c>
      <c r="H377" s="50" t="str">
        <f>IF(ISBLANK(Data!H377), "", Data!H377)</f>
        <v>Old Dominion</v>
      </c>
      <c r="I377" s="50" t="str">
        <f>IF(ISBLANK(Data!I377), "", Data!I377)</f>
        <v>Troy</v>
      </c>
      <c r="J377" s="50" t="str">
        <f>IF(ISBLANK(Data!J377), "", Data!J377)</f>
        <v>Old Dominion</v>
      </c>
      <c r="K377" s="50" t="str">
        <f>IF(ISBLANK(Data!K377), "", Data!K377)</f>
        <v>Troy</v>
      </c>
      <c r="L377" s="50" t="str">
        <f>IF(ISBLANK(Data!L377), "", Data!L377)</f>
        <v>Old Dominion</v>
      </c>
      <c r="M377" s="50" t="str">
        <f>IF(ISBLANK(Data!M377), "", Data!M377)</f>
        <v>Troy</v>
      </c>
      <c r="N377" s="50" t="str">
        <f>IF(ISBLANK(Data!N377), "", Data!N377)</f>
        <v>Old Dominion</v>
      </c>
      <c r="O377" s="50" t="str">
        <f>IF(ISBLANK(Data!O377), "", Data!O377)</f>
        <v>Troy</v>
      </c>
      <c r="P377" s="50" t="str">
        <f>IF(ISBLANK(Data!P377), "", Data!P377)</f>
        <v>Old Dominion</v>
      </c>
      <c r="Q377" s="50" t="str">
        <f>IF(ISBLANK(Data!Q377), "", Data!Q377)</f>
        <v>Troy</v>
      </c>
      <c r="R377" s="50" t="str">
        <f>IF(ISBLANK(Data!R377), "", Data!R377)</f>
        <v>Old Dominion</v>
      </c>
      <c r="S377" s="20">
        <f>Data!W377-Data!CD377</f>
        <v>0.23076923076923</v>
      </c>
      <c r="T377" s="20">
        <f>Data!X377-Data!CE377</f>
        <v>2.54</v>
      </c>
      <c r="U377" s="20">
        <f>Data!Y377-Data!CF377</f>
        <v>2.2000000000000028</v>
      </c>
      <c r="V377" s="20">
        <f>Data!Z377-Data!CG377</f>
        <v>-0.29999999999999716</v>
      </c>
      <c r="W377" s="20">
        <f>Data!AA377-Data!CH377</f>
        <v>0.89999999999999147</v>
      </c>
      <c r="X377" s="20">
        <f>Data!AB377-Data!CI377</f>
        <v>-0.08</v>
      </c>
      <c r="Y377" s="20">
        <f>Data!AC377-Data!CJ377</f>
        <v>-5.41</v>
      </c>
      <c r="Z377" s="20">
        <f>Data!AD377-Data!CK377</f>
        <v>-3.2000000000000028</v>
      </c>
      <c r="AA377" s="20">
        <f>Data!AE377-Data!CL377</f>
        <v>2.2999999999999972</v>
      </c>
      <c r="AB377" s="20">
        <f>Data!AF377-Data!CM377</f>
        <v>-5.43</v>
      </c>
      <c r="AC377" s="20">
        <f>Data!AG377-Data!CN377</f>
        <v>0.90000000000000568</v>
      </c>
      <c r="AD377" s="20">
        <f>Data!AH377-Data!CO377</f>
        <v>-1.9000000000000057</v>
      </c>
      <c r="AE377" s="20">
        <f>Data!AI377-Data!CP377</f>
        <v>7.3299999999999976E-2</v>
      </c>
      <c r="AF377" s="20">
        <f>Data!AJ377-Data!CQ377</f>
        <v>2</v>
      </c>
      <c r="AG377" s="20">
        <f>Data!AK377-Data!CR377</f>
        <v>0.15384615384615385</v>
      </c>
      <c r="AH377" s="20">
        <f>Data!AL377-Data!CS377</f>
        <v>60</v>
      </c>
      <c r="AI377" s="20">
        <f>Data!AM377-Data!CT377</f>
        <v>1.0199999999999996</v>
      </c>
      <c r="AJ377" s="20">
        <f>Data!AN377-Data!CU377</f>
        <v>-6.1400000000000006</v>
      </c>
      <c r="AK377" s="20">
        <f>Data!AO377-Data!CV377</f>
        <v>157</v>
      </c>
      <c r="AL377" s="20">
        <f>Data!AP377-Data!CW377</f>
        <v>-73</v>
      </c>
      <c r="AM377" s="20">
        <f>Data!AQ377-Data!CX377</f>
        <v>25</v>
      </c>
      <c r="AN377" s="20">
        <f>Data!AR377-Data!CY377</f>
        <v>6.0000000000000053E-3</v>
      </c>
      <c r="AO377" s="20">
        <f>Data!AS377-Data!CZ377</f>
        <v>45</v>
      </c>
      <c r="AP377" s="20">
        <f>Data!AT377-Data!DA377</f>
        <v>91</v>
      </c>
      <c r="AQ377" s="20">
        <f>Data!AU377-Data!DB377</f>
        <v>4.9999999999999989E-2</v>
      </c>
      <c r="AR377" s="20">
        <f>Data!AV377-Data!DC377</f>
        <v>80</v>
      </c>
      <c r="AS377" s="20">
        <f>Data!AW377-Data!DD377</f>
        <v>94</v>
      </c>
      <c r="AT377" s="20">
        <f>Data!AX377-Data!DE377</f>
        <v>5.5999999999999939E-2</v>
      </c>
      <c r="AU377" s="20">
        <f>Data!AY377-Data!DF377</f>
        <v>59</v>
      </c>
      <c r="AV377" s="20">
        <f>Data!AZ377-Data!DG377</f>
        <v>4.5384615384615401</v>
      </c>
      <c r="AW377" s="20">
        <f>Data!BA377-Data!DH377</f>
        <v>83</v>
      </c>
      <c r="AX377" s="20">
        <f>Data!BB377-Data!DI377</f>
        <v>6.3846153846153868</v>
      </c>
      <c r="AY377" s="20">
        <f>Data!BC377-Data!DJ377</f>
        <v>66</v>
      </c>
      <c r="AZ377" s="20">
        <f>Data!BD377-Data!DK377</f>
        <v>22</v>
      </c>
      <c r="BA377" s="20">
        <f>Data!BE377-Data!DL377</f>
        <v>-2</v>
      </c>
      <c r="BB377" s="20">
        <f>Data!BF377-Data!DM377</f>
        <v>38</v>
      </c>
      <c r="BC377" s="20">
        <f>Data!BG377-Data!DN377</f>
        <v>19</v>
      </c>
      <c r="BD377" s="20">
        <f>Data!BH377-Data!DO377</f>
        <v>12.100000000000009</v>
      </c>
      <c r="BE377" s="20">
        <f>Data!BI377-Data!DP377</f>
        <v>-5.6160000000000139</v>
      </c>
      <c r="BF377" s="20">
        <f>Data!BJ377-Data!DQ377</f>
        <v>17.692</v>
      </c>
      <c r="BG377" s="20">
        <f>Data!BK377-Data!DR377</f>
        <v>0.17100000000000004</v>
      </c>
      <c r="BH377" s="20">
        <f>Data!BL377-Data!DS377</f>
        <v>2.923</v>
      </c>
      <c r="BI377" s="20">
        <f>Data!BM377-Data!DT377</f>
        <v>-2.0000000000000018E-2</v>
      </c>
      <c r="BJ377" s="20">
        <f>Data!BN377-Data!DU377</f>
        <v>7</v>
      </c>
      <c r="BK377" s="20">
        <f>Data!BO377-Data!DV377</f>
        <v>7.1999999999999993</v>
      </c>
      <c r="BL377" s="20">
        <f>Data!BP377-Data!DW377</f>
        <v>-9.9999999999999645E-2</v>
      </c>
      <c r="BM377" s="20">
        <f>Data!BQ377-Data!DX377</f>
        <v>1.6923076923076925</v>
      </c>
      <c r="BN377" s="20">
        <f>Data!BR377-Data!DY377</f>
        <v>1.5</v>
      </c>
      <c r="BO377" s="20">
        <f>Data!BS377-Data!DZ377</f>
        <v>98</v>
      </c>
      <c r="BP377" s="20">
        <f>Data!BT377-Data!EA377</f>
        <v>-6.0999999999999999E-2</v>
      </c>
      <c r="BQ377" s="20">
        <f>Data!BU377-Data!EB377</f>
        <v>-1</v>
      </c>
      <c r="BR377" s="20">
        <f>Data!BV377-Data!EC377</f>
        <v>-19</v>
      </c>
      <c r="BS377" s="20">
        <f>Data!BW377-Data!ED377</f>
        <v>-33</v>
      </c>
      <c r="BT377" s="20">
        <f>Data!BX377-Data!EE377</f>
        <v>-50</v>
      </c>
      <c r="BU377" s="20">
        <f>Data!BY377-Data!EF377</f>
        <v>-78</v>
      </c>
      <c r="BV377" s="20">
        <f>Data!BZ377-Data!EG377</f>
        <v>-38</v>
      </c>
      <c r="BW377" s="20">
        <f>Data!CA377-Data!EH377</f>
        <v>-30.300000000000011</v>
      </c>
      <c r="BX377" s="20">
        <f>Data!CB377-Data!EI377</f>
        <v>97</v>
      </c>
      <c r="BY377" s="20">
        <f>Data!CC377-Data!EJ377</f>
        <v>-128</v>
      </c>
      <c r="BZ377" s="20">
        <f>Data!EK377</f>
        <v>10834.25</v>
      </c>
      <c r="CA377" s="20">
        <f>Data!EL377</f>
        <v>10571.62</v>
      </c>
      <c r="CB377" s="20">
        <f>Data!EM377</f>
        <v>111.76038461538461</v>
      </c>
      <c r="CC377" s="20">
        <f>Data!EN377</f>
        <v>108.44815384615384</v>
      </c>
      <c r="CD377" s="20">
        <f>Data!EO377</f>
        <v>13.159600000000001</v>
      </c>
      <c r="CE377" s="20">
        <f>Data!EP377</f>
        <v>171.58799999999999</v>
      </c>
      <c r="CF377" s="50">
        <f>IF(ISBLANK(Data!EQ377), "", Data!EQ377)</f>
        <v>86</v>
      </c>
      <c r="CG377" s="50">
        <f>IF(ISBLANK(Data!ER377), "", Data!ER377)</f>
        <v>73</v>
      </c>
      <c r="CH377" s="61" t="str">
        <f>IF(ISBLANK(Data!ES377), "", Data!ES377)</f>
        <v>Troy</v>
      </c>
      <c r="CI377" s="61">
        <f>IF(ISBLANK(Data!ET377), "", Data!ET377)</f>
        <v>159</v>
      </c>
    </row>
    <row r="378" spans="1:87" x14ac:dyDescent="0.45">
      <c r="A378" s="50">
        <f>IF(ISBLANK(Data!A378), "", Data!A378)</f>
        <v>44930</v>
      </c>
      <c r="B378" s="50" t="str">
        <f>IF(ISBLANK(Data!B378), "", Data!B378)</f>
        <v>Louisiana</v>
      </c>
      <c r="C378" s="50">
        <f>IF(ISBLANK(Data!C378), "", Data!C378)</f>
        <v>149</v>
      </c>
      <c r="D378" s="50" t="str">
        <f>IF(ISBLANK(Data!D378), "", Data!D378)</f>
        <v>James Madison</v>
      </c>
      <c r="E378" s="50">
        <f>IF(ISBLANK(Data!E378), "", Data!E378)</f>
        <v>131</v>
      </c>
      <c r="F378" s="50" t="str">
        <f>IF(ISBLANK(Data!F378), "", Data!F378)</f>
        <v>N</v>
      </c>
      <c r="G378" s="50" t="str">
        <f>IF(ISBLANK(Data!G378), "", Data!G378)</f>
        <v>Louisiana Lafayette</v>
      </c>
      <c r="H378" s="50" t="str">
        <f>IF(ISBLANK(Data!H378), "", Data!H378)</f>
        <v>James Madison</v>
      </c>
      <c r="I378" s="50" t="str">
        <f>IF(ISBLANK(Data!I378), "", Data!I378)</f>
        <v>Louisiana Lafayette</v>
      </c>
      <c r="J378" s="50" t="str">
        <f>IF(ISBLANK(Data!J378), "", Data!J378)</f>
        <v>James Madison</v>
      </c>
      <c r="K378" s="50" t="str">
        <f>IF(ISBLANK(Data!K378), "", Data!K378)</f>
        <v>Louisiana</v>
      </c>
      <c r="L378" s="50" t="str">
        <f>IF(ISBLANK(Data!L378), "", Data!L378)</f>
        <v>James Madison</v>
      </c>
      <c r="M378" s="50" t="str">
        <f>IF(ISBLANK(Data!M378), "", Data!M378)</f>
        <v>Louisiana</v>
      </c>
      <c r="N378" s="50" t="str">
        <f>IF(ISBLANK(Data!N378), "", Data!N378)</f>
        <v>James Mad</v>
      </c>
      <c r="O378" s="50" t="str">
        <f>IF(ISBLANK(Data!O378), "", Data!O378)</f>
        <v>Louisiana</v>
      </c>
      <c r="P378" s="50" t="str">
        <f>IF(ISBLANK(Data!P378), "", Data!P378)</f>
        <v>James Madison</v>
      </c>
      <c r="Q378" s="50" t="str">
        <f>IF(ISBLANK(Data!Q378), "", Data!Q378)</f>
        <v>Louisiana</v>
      </c>
      <c r="R378" s="50" t="str">
        <f>IF(ISBLANK(Data!R378), "", Data!R378)</f>
        <v>James Madison</v>
      </c>
      <c r="S378" s="20">
        <f>Data!W378-Data!CD378</f>
        <v>-0.46153846153846201</v>
      </c>
      <c r="T378" s="20">
        <f>Data!X378-Data!CE378</f>
        <v>-10.53</v>
      </c>
      <c r="U378" s="20">
        <f>Data!Y378-Data!CF378</f>
        <v>-6.7000000000000028</v>
      </c>
      <c r="V378" s="20">
        <f>Data!Z378-Data!CG378</f>
        <v>3.7999999999999972</v>
      </c>
      <c r="W378" s="20">
        <f>Data!AA378-Data!CH378</f>
        <v>-5.9000000000000057</v>
      </c>
      <c r="X378" s="20">
        <f>Data!AB378-Data!CI378</f>
        <v>-0.123</v>
      </c>
      <c r="Y378" s="20">
        <f>Data!AC378-Data!CJ378</f>
        <v>7.51</v>
      </c>
      <c r="Z378" s="20">
        <f>Data!AD378-Data!CK378</f>
        <v>6.0999999999999943</v>
      </c>
      <c r="AA378" s="20">
        <f>Data!AE378-Data!CL378</f>
        <v>-1.2999999999999972</v>
      </c>
      <c r="AB378" s="20">
        <f>Data!AF378-Data!CM378</f>
        <v>7.21</v>
      </c>
      <c r="AC378" s="20">
        <f>Data!AG378-Data!CN378</f>
        <v>-8.2000000000000028</v>
      </c>
      <c r="AD378" s="20">
        <f>Data!AH378-Data!CO378</f>
        <v>5.5999999999999943</v>
      </c>
      <c r="AE378" s="20">
        <f>Data!AI378-Data!CP378</f>
        <v>-0.31920000000000004</v>
      </c>
      <c r="AF378" s="20">
        <f>Data!AJ378-Data!CQ378</f>
        <v>-24.8</v>
      </c>
      <c r="AG378" s="20">
        <f>Data!AK378-Data!CR378</f>
        <v>-1.9076923076923076</v>
      </c>
      <c r="AH378" s="20">
        <f>Data!AL378-Data!CS378</f>
        <v>-208</v>
      </c>
      <c r="AI378" s="20">
        <f>Data!AM378-Data!CT378</f>
        <v>-11.73</v>
      </c>
      <c r="AJ378" s="20">
        <f>Data!AN378-Data!CU378</f>
        <v>4.04</v>
      </c>
      <c r="AK378" s="20">
        <f>Data!AO378-Data!CV378</f>
        <v>-191</v>
      </c>
      <c r="AL378" s="20">
        <f>Data!AP378-Data!CW378</f>
        <v>-6</v>
      </c>
      <c r="AM378" s="20">
        <f>Data!AQ378-Data!CX378</f>
        <v>-78</v>
      </c>
      <c r="AN378" s="20">
        <f>Data!AR378-Data!CY378</f>
        <v>-3.7999999999999978E-2</v>
      </c>
      <c r="AO378" s="20">
        <f>Data!AS378-Data!CZ378</f>
        <v>-6</v>
      </c>
      <c r="AP378" s="20">
        <f>Data!AT378-Data!DA378</f>
        <v>-25</v>
      </c>
      <c r="AQ378" s="20">
        <f>Data!AU378-Data!DB378</f>
        <v>1.0000000000000009E-2</v>
      </c>
      <c r="AR378" s="20">
        <f>Data!AV378-Data!DC378</f>
        <v>-47</v>
      </c>
      <c r="AS378" s="20">
        <f>Data!AW378-Data!DD378</f>
        <v>-75</v>
      </c>
      <c r="AT378" s="20">
        <f>Data!AX378-Data!DE378</f>
        <v>2.5000000000000022E-2</v>
      </c>
      <c r="AU378" s="20">
        <f>Data!AY378-Data!DF378</f>
        <v>-6</v>
      </c>
      <c r="AV378" s="20">
        <f>Data!AZ378-Data!DG378</f>
        <v>-0.46153846153846168</v>
      </c>
      <c r="AW378" s="20">
        <f>Data!BA378-Data!DH378</f>
        <v>-90</v>
      </c>
      <c r="AX378" s="20">
        <f>Data!BB378-Data!DI378</f>
        <v>-6.9230769230769269</v>
      </c>
      <c r="AY378" s="20">
        <f>Data!BC378-Data!DJ378</f>
        <v>-55</v>
      </c>
      <c r="AZ378" s="20">
        <f>Data!BD378-Data!DK378</f>
        <v>-11</v>
      </c>
      <c r="BA378" s="20">
        <f>Data!BE378-Data!DL378</f>
        <v>9</v>
      </c>
      <c r="BB378" s="20">
        <f>Data!BF378-Data!DM378</f>
        <v>7</v>
      </c>
      <c r="BC378" s="20">
        <f>Data!BG378-Data!DN378</f>
        <v>11</v>
      </c>
      <c r="BD378" s="20">
        <f>Data!BH378-Data!DO378</f>
        <v>-14.700000000000003</v>
      </c>
      <c r="BE378" s="20">
        <f>Data!BI378-Data!DP378</f>
        <v>-0.4620000000000033</v>
      </c>
      <c r="BF378" s="20">
        <f>Data!BJ378-Data!DQ378</f>
        <v>-14.230999999999998</v>
      </c>
      <c r="BG378" s="20">
        <f>Data!BK378-Data!DR378</f>
        <v>-0.43400000000000016</v>
      </c>
      <c r="BH378" s="20">
        <f>Data!BL378-Data!DS378</f>
        <v>0.53800000000000026</v>
      </c>
      <c r="BI378" s="20">
        <f>Data!BM378-Data!DT378</f>
        <v>-0.11299999999999999</v>
      </c>
      <c r="BJ378" s="20">
        <f>Data!BN378-Data!DU378</f>
        <v>-1.8999999999999986</v>
      </c>
      <c r="BK378" s="20">
        <f>Data!BO378-Data!DV378</f>
        <v>-5.7999999999999989</v>
      </c>
      <c r="BL378" s="20">
        <f>Data!BP378-Data!DW378</f>
        <v>0.70000000000000018</v>
      </c>
      <c r="BM378" s="20">
        <f>Data!BQ378-Data!DX378</f>
        <v>-0.8461538461538467</v>
      </c>
      <c r="BN378" s="20">
        <f>Data!BR378-Data!DY378</f>
        <v>0.89999999999999858</v>
      </c>
      <c r="BO378" s="20">
        <f>Data!BS378-Data!DZ378</f>
        <v>108</v>
      </c>
      <c r="BP378" s="20">
        <f>Data!BT378-Data!EA378</f>
        <v>-7.4999999999999956E-2</v>
      </c>
      <c r="BQ378" s="20">
        <f>Data!BU378-Data!EB378</f>
        <v>8</v>
      </c>
      <c r="BR378" s="20">
        <f>Data!BV378-Data!EC378</f>
        <v>108</v>
      </c>
      <c r="BS378" s="20">
        <f>Data!BW378-Data!ED378</f>
        <v>106</v>
      </c>
      <c r="BT378" s="20">
        <f>Data!BX378-Data!EE378</f>
        <v>165</v>
      </c>
      <c r="BU378" s="20">
        <f>Data!BY378-Data!EF378</f>
        <v>110</v>
      </c>
      <c r="BV378" s="20">
        <f>Data!BZ378-Data!EG378</f>
        <v>80</v>
      </c>
      <c r="BW378" s="20">
        <f>Data!CA378-Data!EH378</f>
        <v>101.7</v>
      </c>
      <c r="BX378" s="20">
        <f>Data!CB378-Data!EI378</f>
        <v>107</v>
      </c>
      <c r="BY378" s="20">
        <f>Data!CC378-Data!EJ378</f>
        <v>65</v>
      </c>
      <c r="BZ378" s="20">
        <f>Data!EK378</f>
        <v>10996.72</v>
      </c>
      <c r="CA378" s="20">
        <f>Data!EL378</f>
        <v>12115.8</v>
      </c>
      <c r="CB378" s="20">
        <f>Data!EM378</f>
        <v>114.22184615384616</v>
      </c>
      <c r="CC378" s="20">
        <f>Data!EN378</f>
        <v>99.528000000000006</v>
      </c>
      <c r="CD378" s="20">
        <f>Data!EO378</f>
        <v>12.8575</v>
      </c>
      <c r="CE378" s="20">
        <f>Data!EP378</f>
        <v>164.88</v>
      </c>
      <c r="CF378" s="50">
        <f>IF(ISBLANK(Data!EQ378), "", Data!EQ378)</f>
        <v>61</v>
      </c>
      <c r="CG378" s="50">
        <f>IF(ISBLANK(Data!ER378), "", Data!ER378)</f>
        <v>68</v>
      </c>
      <c r="CH378" s="61" t="str">
        <f>IF(ISBLANK(Data!ES378), "", Data!ES378)</f>
        <v>James Madison</v>
      </c>
      <c r="CI378" s="61">
        <f>IF(ISBLANK(Data!ET378), "", Data!ET378)</f>
        <v>129</v>
      </c>
    </row>
    <row r="379" spans="1:87" x14ac:dyDescent="0.45">
      <c r="A379" s="50">
        <f>IF(ISBLANK(Data!A379), "", Data!A379)</f>
        <v>44930</v>
      </c>
      <c r="B379" s="50" t="str">
        <f>IF(ISBLANK(Data!B379), "", Data!B379)</f>
        <v>Eastern Kentucky</v>
      </c>
      <c r="C379" s="50">
        <f>IF(ISBLANK(Data!C379), "", Data!C379)</f>
        <v>79</v>
      </c>
      <c r="D379" s="50" t="str">
        <f>IF(ISBLANK(Data!D379), "", Data!D379)</f>
        <v>Lipscomb</v>
      </c>
      <c r="E379" s="50">
        <f>IF(ISBLANK(Data!E379), "", Data!E379)</f>
        <v>144</v>
      </c>
      <c r="F379" s="50" t="str">
        <f>IF(ISBLANK(Data!F379), "", Data!F379)</f>
        <v>N</v>
      </c>
      <c r="G379" s="50" t="str">
        <f>IF(ISBLANK(Data!G379), "", Data!G379)</f>
        <v>Eastern Kentucky</v>
      </c>
      <c r="H379" s="50" t="str">
        <f>IF(ISBLANK(Data!H379), "", Data!H379)</f>
        <v>Lipscomb</v>
      </c>
      <c r="I379" s="50" t="str">
        <f>IF(ISBLANK(Data!I379), "", Data!I379)</f>
        <v>Eastern Kentucky</v>
      </c>
      <c r="J379" s="50" t="str">
        <f>IF(ISBLANK(Data!J379), "", Data!J379)</f>
        <v>Lipscomb</v>
      </c>
      <c r="K379" s="50" t="str">
        <f>IF(ISBLANK(Data!K379), "", Data!K379)</f>
        <v>Eastern Kentucky</v>
      </c>
      <c r="L379" s="50" t="str">
        <f>IF(ISBLANK(Data!L379), "", Data!L379)</f>
        <v>Lipscomb</v>
      </c>
      <c r="M379" s="50" t="str">
        <f>IF(ISBLANK(Data!M379), "", Data!M379)</f>
        <v>E Kentucky</v>
      </c>
      <c r="N379" s="50" t="str">
        <f>IF(ISBLANK(Data!N379), "", Data!N379)</f>
        <v>Lipscomb</v>
      </c>
      <c r="O379" s="50" t="str">
        <f>IF(ISBLANK(Data!O379), "", Data!O379)</f>
        <v>E. Kentucky</v>
      </c>
      <c r="P379" s="50" t="str">
        <f>IF(ISBLANK(Data!P379), "", Data!P379)</f>
        <v>Lipscomb</v>
      </c>
      <c r="Q379" s="50" t="str">
        <f>IF(ISBLANK(Data!Q379), "", Data!Q379)</f>
        <v>Eastern Kentucky</v>
      </c>
      <c r="R379" s="50" t="str">
        <f>IF(ISBLANK(Data!R379), "", Data!R379)</f>
        <v>Lipscomb</v>
      </c>
      <c r="S379" s="20">
        <f>Data!W379-Data!CD379</f>
        <v>-0.29230769230769199</v>
      </c>
      <c r="T379" s="20">
        <f>Data!X379-Data!CE379</f>
        <v>-9.0400000000000009</v>
      </c>
      <c r="U379" s="20">
        <f>Data!Y379-Data!CF379</f>
        <v>-4</v>
      </c>
      <c r="V379" s="20">
        <f>Data!Z379-Data!CG379</f>
        <v>5.0999999999999943</v>
      </c>
      <c r="W379" s="20">
        <f>Data!AA379-Data!CH379</f>
        <v>0.29999999999999716</v>
      </c>
      <c r="X379" s="20">
        <f>Data!AB379-Data!CI379</f>
        <v>-5.3999999999999999E-2</v>
      </c>
      <c r="Y379" s="20">
        <f>Data!AC379-Data!CJ379</f>
        <v>1.4100000000000001</v>
      </c>
      <c r="Z379" s="20">
        <f>Data!AD379-Data!CK379</f>
        <v>1.4000000000000057</v>
      </c>
      <c r="AA379" s="20">
        <f>Data!AE379-Data!CL379</f>
        <v>0</v>
      </c>
      <c r="AB379" s="20">
        <f>Data!AF379-Data!CM379</f>
        <v>1.4100000000000001</v>
      </c>
      <c r="AC379" s="20">
        <f>Data!AG379-Data!CN379</f>
        <v>-2</v>
      </c>
      <c r="AD379" s="20">
        <f>Data!AH379-Data!CO379</f>
        <v>3.2000000000000028</v>
      </c>
      <c r="AE379" s="20">
        <f>Data!AI379-Data!CP379</f>
        <v>-0.13990000000000002</v>
      </c>
      <c r="AF379" s="20">
        <f>Data!AJ379-Data!CQ379</f>
        <v>-3</v>
      </c>
      <c r="AG379" s="20">
        <f>Data!AK379-Data!CR379</f>
        <v>-0.26358974358974363</v>
      </c>
      <c r="AH379" s="20">
        <f>Data!AL379-Data!CS379</f>
        <v>-173</v>
      </c>
      <c r="AI379" s="20">
        <f>Data!AM379-Data!CT379</f>
        <v>-12</v>
      </c>
      <c r="AJ379" s="20">
        <f>Data!AN379-Data!CU379</f>
        <v>2.8</v>
      </c>
      <c r="AK379" s="20">
        <f>Data!AO379-Data!CV379</f>
        <v>-140</v>
      </c>
      <c r="AL379" s="20">
        <f>Data!AP379-Data!CW379</f>
        <v>-60</v>
      </c>
      <c r="AM379" s="20">
        <f>Data!AQ379-Data!CX379</f>
        <v>-23</v>
      </c>
      <c r="AN379" s="20">
        <f>Data!AR379-Data!CY379</f>
        <v>-3.4999999999999976E-2</v>
      </c>
      <c r="AO379" s="20">
        <f>Data!AS379-Data!CZ379</f>
        <v>-32</v>
      </c>
      <c r="AP379" s="20">
        <f>Data!AT379-Data!DA379</f>
        <v>-61</v>
      </c>
      <c r="AQ379" s="20">
        <f>Data!AU379-Data!DB379</f>
        <v>-3.1999999999999973E-2</v>
      </c>
      <c r="AR379" s="20">
        <f>Data!AV379-Data!DC379</f>
        <v>-22</v>
      </c>
      <c r="AS379" s="20">
        <f>Data!AW379-Data!DD379</f>
        <v>-4</v>
      </c>
      <c r="AT379" s="20">
        <f>Data!AX379-Data!DE379</f>
        <v>-7.5999999999999956E-2</v>
      </c>
      <c r="AU379" s="20">
        <f>Data!AY379-Data!DF379</f>
        <v>69</v>
      </c>
      <c r="AV379" s="20">
        <f>Data!AZ379-Data!DG379</f>
        <v>6.6410256410256423</v>
      </c>
      <c r="AW379" s="20">
        <f>Data!BA379-Data!DH379</f>
        <v>18</v>
      </c>
      <c r="AX379" s="20">
        <f>Data!BB379-Data!DI379</f>
        <v>6.93333333333333</v>
      </c>
      <c r="AY379" s="20">
        <f>Data!BC379-Data!DJ379</f>
        <v>-10</v>
      </c>
      <c r="AZ379" s="20">
        <f>Data!BD379-Data!DK379</f>
        <v>8</v>
      </c>
      <c r="BA379" s="20">
        <f>Data!BE379-Data!DL379</f>
        <v>35</v>
      </c>
      <c r="BB379" s="20">
        <f>Data!BF379-Data!DM379</f>
        <v>-4</v>
      </c>
      <c r="BC379" s="20">
        <f>Data!BG379-Data!DN379</f>
        <v>23</v>
      </c>
      <c r="BD379" s="20">
        <f>Data!BH379-Data!DO379</f>
        <v>1.6000000000000085</v>
      </c>
      <c r="BE379" s="20">
        <f>Data!BI379-Data!DP379</f>
        <v>6.6460000000000008</v>
      </c>
      <c r="BF379" s="20">
        <f>Data!BJ379-Data!DQ379</f>
        <v>-5.0150000000000006</v>
      </c>
      <c r="BG379" s="20">
        <f>Data!BK379-Data!DR379</f>
        <v>-3.0000000000000027E-2</v>
      </c>
      <c r="BH379" s="20">
        <f>Data!BL379-Data!DS379</f>
        <v>1.5179999999999989</v>
      </c>
      <c r="BI379" s="20">
        <f>Data!BM379-Data!DT379</f>
        <v>5.9000000000000052E-2</v>
      </c>
      <c r="BJ379" s="20">
        <f>Data!BN379-Data!DU379</f>
        <v>-0.60000000000000142</v>
      </c>
      <c r="BK379" s="20">
        <f>Data!BO379-Data!DV379</f>
        <v>2.3000000000000007</v>
      </c>
      <c r="BL379" s="20">
        <f>Data!BP379-Data!DW379</f>
        <v>3.2</v>
      </c>
      <c r="BM379" s="20">
        <f>Data!BQ379-Data!DX379</f>
        <v>1.6512820512820516</v>
      </c>
      <c r="BN379" s="20">
        <f>Data!BR379-Data!DY379</f>
        <v>3.8999999999999986</v>
      </c>
      <c r="BO379" s="20">
        <f>Data!BS379-Data!DZ379</f>
        <v>226</v>
      </c>
      <c r="BP379" s="20">
        <f>Data!BT379-Data!EA379</f>
        <v>-0.15200000000000002</v>
      </c>
      <c r="BQ379" s="20">
        <f>Data!BU379-Data!EB379</f>
        <v>5</v>
      </c>
      <c r="BR379" s="20">
        <f>Data!BV379-Data!EC379</f>
        <v>189</v>
      </c>
      <c r="BS379" s="20">
        <f>Data!BW379-Data!ED379</f>
        <v>98</v>
      </c>
      <c r="BT379" s="20">
        <f>Data!BX379-Data!EE379</f>
        <v>173</v>
      </c>
      <c r="BU379" s="20">
        <f>Data!BY379-Data!EF379</f>
        <v>76</v>
      </c>
      <c r="BV379" s="20">
        <f>Data!BZ379-Data!EG379</f>
        <v>123</v>
      </c>
      <c r="BW379" s="20">
        <f>Data!CA379-Data!EH379</f>
        <v>110.3</v>
      </c>
      <c r="BX379" s="20">
        <f>Data!CB379-Data!EI379</f>
        <v>234</v>
      </c>
      <c r="BY379" s="20">
        <f>Data!CC379-Data!EJ379</f>
        <v>171</v>
      </c>
      <c r="BZ379" s="20">
        <f>Data!EK379</f>
        <v>10566.630000000001</v>
      </c>
      <c r="CA379" s="20">
        <f>Data!EL379</f>
        <v>11521.300000000001</v>
      </c>
      <c r="CB379" s="20">
        <f>Data!EM379</f>
        <v>90.12566666666666</v>
      </c>
      <c r="CC379" s="20">
        <f>Data!EN379</f>
        <v>99.500230769230782</v>
      </c>
      <c r="CD379" s="20">
        <f>Data!EO379</f>
        <v>12.736799999999999</v>
      </c>
      <c r="CE379" s="20">
        <f>Data!EP379</f>
        <v>133.16800000000001</v>
      </c>
      <c r="CF379" s="50">
        <f>IF(ISBLANK(Data!EQ379), "", Data!EQ379)</f>
        <v>80</v>
      </c>
      <c r="CG379" s="50">
        <f>IF(ISBLANK(Data!ER379), "", Data!ER379)</f>
        <v>72</v>
      </c>
      <c r="CH379" s="61" t="str">
        <f>IF(ISBLANK(Data!ES379), "", Data!ES379)</f>
        <v>Eastern Kentucky</v>
      </c>
      <c r="CI379" s="61">
        <f>IF(ISBLANK(Data!ET379), "", Data!ET379)</f>
        <v>152</v>
      </c>
    </row>
    <row r="380" spans="1:87" x14ac:dyDescent="0.45">
      <c r="A380" s="50">
        <f>IF(ISBLANK(Data!A380), "", Data!A380)</f>
        <v>44930</v>
      </c>
      <c r="B380" s="50" t="str">
        <f>IF(ISBLANK(Data!B380), "", Data!B380)</f>
        <v>Tulsa</v>
      </c>
      <c r="C380" s="50">
        <f>IF(ISBLANK(Data!C380), "", Data!C380)</f>
        <v>309</v>
      </c>
      <c r="D380" s="50" t="str">
        <f>IF(ISBLANK(Data!D380), "", Data!D380)</f>
        <v>Memphis</v>
      </c>
      <c r="E380" s="50">
        <f>IF(ISBLANK(Data!E380), "", Data!E380)</f>
        <v>166</v>
      </c>
      <c r="F380" s="50" t="str">
        <f>IF(ISBLANK(Data!F380), "", Data!F380)</f>
        <v>N</v>
      </c>
      <c r="G380" s="50" t="str">
        <f>IF(ISBLANK(Data!G380), "", Data!G380)</f>
        <v>Tulsa</v>
      </c>
      <c r="H380" s="50" t="str">
        <f>IF(ISBLANK(Data!H380), "", Data!H380)</f>
        <v>Memphis</v>
      </c>
      <c r="I380" s="50" t="str">
        <f>IF(ISBLANK(Data!I380), "", Data!I380)</f>
        <v>Tulsa</v>
      </c>
      <c r="J380" s="50" t="str">
        <f>IF(ISBLANK(Data!J380), "", Data!J380)</f>
        <v>Memphis</v>
      </c>
      <c r="K380" s="50" t="str">
        <f>IF(ISBLANK(Data!K380), "", Data!K380)</f>
        <v>Tulsa</v>
      </c>
      <c r="L380" s="50" t="str">
        <f>IF(ISBLANK(Data!L380), "", Data!L380)</f>
        <v>Memphis</v>
      </c>
      <c r="M380" s="50" t="str">
        <f>IF(ISBLANK(Data!M380), "", Data!M380)</f>
        <v>Tulsa</v>
      </c>
      <c r="N380" s="50" t="str">
        <f>IF(ISBLANK(Data!N380), "", Data!N380)</f>
        <v>Memphis</v>
      </c>
      <c r="O380" s="50" t="str">
        <f>IF(ISBLANK(Data!O380), "", Data!O380)</f>
        <v>Tulsa</v>
      </c>
      <c r="P380" s="50" t="str">
        <f>IF(ISBLANK(Data!P380), "", Data!P380)</f>
        <v>Memphis</v>
      </c>
      <c r="Q380" s="50" t="str">
        <f>IF(ISBLANK(Data!Q380), "", Data!Q380)</f>
        <v>Tulsa</v>
      </c>
      <c r="R380" s="50" t="str">
        <f>IF(ISBLANK(Data!R380), "", Data!R380)</f>
        <v>Memphis</v>
      </c>
      <c r="S380" s="20">
        <f>Data!W380-Data!CD380</f>
        <v>-9.6153846153846034E-2</v>
      </c>
      <c r="T380" s="20">
        <f>Data!X380-Data!CE380</f>
        <v>-18.149999999999999</v>
      </c>
      <c r="U380" s="20">
        <f>Data!Y380-Data!CF380</f>
        <v>-12.600000000000009</v>
      </c>
      <c r="V380" s="20">
        <f>Data!Z380-Data!CG380</f>
        <v>5.6000000000000085</v>
      </c>
      <c r="W380" s="20">
        <f>Data!AA380-Data!CH380</f>
        <v>-2.4000000000000057</v>
      </c>
      <c r="X380" s="20">
        <f>Data!AB380-Data!CI380</f>
        <v>-0.107</v>
      </c>
      <c r="Y380" s="20">
        <f>Data!AC380-Data!CJ380</f>
        <v>-17.14</v>
      </c>
      <c r="Z380" s="20">
        <f>Data!AD380-Data!CK380</f>
        <v>-9.5</v>
      </c>
      <c r="AA380" s="20">
        <f>Data!AE380-Data!CL380</f>
        <v>7.7000000000000028</v>
      </c>
      <c r="AB380" s="20">
        <f>Data!AF380-Data!CM380</f>
        <v>-17.14</v>
      </c>
      <c r="AC380" s="20">
        <f>Data!AG380-Data!CN380</f>
        <v>-10.800000000000011</v>
      </c>
      <c r="AD380" s="20">
        <f>Data!AH380-Data!CO380</f>
        <v>1.3000000000000114</v>
      </c>
      <c r="AE380" s="20">
        <f>Data!AI380-Data!CP380</f>
        <v>-0.2873</v>
      </c>
      <c r="AF380" s="20">
        <f>Data!AJ380-Data!CQ380</f>
        <v>-4.0999999999999996</v>
      </c>
      <c r="AG380" s="20">
        <f>Data!AK380-Data!CR380</f>
        <v>-0.32692307692307687</v>
      </c>
      <c r="AH380" s="20">
        <f>Data!AL380-Data!CS380</f>
        <v>-192</v>
      </c>
      <c r="AI380" s="20">
        <f>Data!AM380-Data!CT380</f>
        <v>-12.24</v>
      </c>
      <c r="AJ380" s="20">
        <f>Data!AN380-Data!CU380</f>
        <v>-13.84</v>
      </c>
      <c r="AK380" s="20">
        <f>Data!AO380-Data!CV380</f>
        <v>-105</v>
      </c>
      <c r="AL380" s="20">
        <f>Data!AP380-Data!CW380</f>
        <v>-150</v>
      </c>
      <c r="AM380" s="20">
        <f>Data!AQ380-Data!CX380</f>
        <v>-89</v>
      </c>
      <c r="AN380" s="20">
        <f>Data!AR380-Data!CY380</f>
        <v>-9.000000000000008E-3</v>
      </c>
      <c r="AO380" s="20">
        <f>Data!AS380-Data!CZ380</f>
        <v>-11</v>
      </c>
      <c r="AP380" s="20">
        <f>Data!AT380-Data!DA380</f>
        <v>-26</v>
      </c>
      <c r="AQ380" s="20">
        <f>Data!AU380-Data!DB380</f>
        <v>-8.0000000000000071E-3</v>
      </c>
      <c r="AR380" s="20">
        <f>Data!AV380-Data!DC380</f>
        <v>0</v>
      </c>
      <c r="AS380" s="20">
        <f>Data!AW380-Data!DD380</f>
        <v>6</v>
      </c>
      <c r="AT380" s="20">
        <f>Data!AX380-Data!DE380</f>
        <v>-1.5000000000000013E-2</v>
      </c>
      <c r="AU380" s="20">
        <f>Data!AY380-Data!DF380</f>
        <v>-13</v>
      </c>
      <c r="AV380" s="20">
        <f>Data!AZ380-Data!DG380</f>
        <v>-0.18589743589743613</v>
      </c>
      <c r="AW380" s="20">
        <f>Data!BA380-Data!DH380</f>
        <v>-27</v>
      </c>
      <c r="AX380" s="20">
        <f>Data!BB380-Data!DI380</f>
        <v>0.8525641025641022</v>
      </c>
      <c r="AY380" s="20">
        <f>Data!BC380-Data!DJ380</f>
        <v>-15</v>
      </c>
      <c r="AZ380" s="20">
        <f>Data!BD380-Data!DK380</f>
        <v>-3</v>
      </c>
      <c r="BA380" s="20">
        <f>Data!BE380-Data!DL380</f>
        <v>-11</v>
      </c>
      <c r="BB380" s="20">
        <f>Data!BF380-Data!DM380</f>
        <v>5</v>
      </c>
      <c r="BC380" s="20">
        <f>Data!BG380-Data!DN380</f>
        <v>-20</v>
      </c>
      <c r="BD380" s="20">
        <f>Data!BH380-Data!DO380</f>
        <v>-2.0999999999999943</v>
      </c>
      <c r="BE380" s="20">
        <f>Data!BI380-Data!DP380</f>
        <v>-6.4549999999999983</v>
      </c>
      <c r="BF380" s="20">
        <f>Data!BJ380-Data!DQ380</f>
        <v>4.3140000000000001</v>
      </c>
      <c r="BG380" s="20">
        <f>Data!BK380-Data!DR380</f>
        <v>-0.11699999999999999</v>
      </c>
      <c r="BH380" s="20">
        <f>Data!BL380-Data!DS380</f>
        <v>1.4809999999999999</v>
      </c>
      <c r="BI380" s="20">
        <f>Data!BM380-Data!DT380</f>
        <v>-3.7999999999999923E-2</v>
      </c>
      <c r="BJ380" s="20">
        <f>Data!BN380-Data!DU380</f>
        <v>-0.19999999999999929</v>
      </c>
      <c r="BK380" s="20">
        <f>Data!BO380-Data!DV380</f>
        <v>2.5</v>
      </c>
      <c r="BL380" s="20">
        <f>Data!BP380-Data!DW380</f>
        <v>-0.60000000000000009</v>
      </c>
      <c r="BM380" s="20">
        <f>Data!BQ380-Data!DX380</f>
        <v>0.5</v>
      </c>
      <c r="BN380" s="20">
        <f>Data!BR380-Data!DY380</f>
        <v>-0.30000000000000071</v>
      </c>
      <c r="BO380" s="20">
        <f>Data!BS380-Data!DZ380</f>
        <v>229</v>
      </c>
      <c r="BP380" s="20">
        <f>Data!BT380-Data!EA380</f>
        <v>-0.2</v>
      </c>
      <c r="BQ380" s="20">
        <f>Data!BU380-Data!EB380</f>
        <v>6</v>
      </c>
      <c r="BR380" s="20">
        <f>Data!BV380-Data!EC380</f>
        <v>145</v>
      </c>
      <c r="BS380" s="20">
        <f>Data!BW380-Data!ED380</f>
        <v>212</v>
      </c>
      <c r="BT380" s="20">
        <f>Data!BX380-Data!EE380</f>
        <v>143</v>
      </c>
      <c r="BU380" s="20">
        <f>Data!BY380-Data!EF380</f>
        <v>154</v>
      </c>
      <c r="BV380" s="20">
        <f>Data!BZ380-Data!EG380</f>
        <v>146</v>
      </c>
      <c r="BW380" s="20">
        <f>Data!CA380-Data!EH380</f>
        <v>137.89999999999998</v>
      </c>
      <c r="BX380" s="20">
        <f>Data!CB380-Data!EI380</f>
        <v>229</v>
      </c>
      <c r="BY380" s="20">
        <f>Data!CC380-Data!EJ380</f>
        <v>253</v>
      </c>
      <c r="BZ380" s="20">
        <f>Data!EK380</f>
        <v>9463.2899999999991</v>
      </c>
      <c r="CA380" s="20">
        <f>Data!EL380</f>
        <v>11290.710000000001</v>
      </c>
      <c r="CB380" s="20">
        <f>Data!EM380</f>
        <v>128.25</v>
      </c>
      <c r="CC380" s="20">
        <f>Data!EN380</f>
        <v>121.30549999999999</v>
      </c>
      <c r="CD380" s="20">
        <f>Data!EO380</f>
        <v>12.633600000000001</v>
      </c>
      <c r="CE380" s="20">
        <f>Data!EP380</f>
        <v>163.614</v>
      </c>
      <c r="CF380" s="50">
        <f>IF(ISBLANK(Data!EQ380), "", Data!EQ380)</f>
        <v>75</v>
      </c>
      <c r="CG380" s="50">
        <f>IF(ISBLANK(Data!ER380), "", Data!ER380)</f>
        <v>78</v>
      </c>
      <c r="CH380" s="61" t="str">
        <f>IF(ISBLANK(Data!ES380), "", Data!ES380)</f>
        <v>Memphis</v>
      </c>
      <c r="CI380" s="61">
        <f>IF(ISBLANK(Data!ET380), "", Data!ET380)</f>
        <v>153</v>
      </c>
    </row>
    <row r="381" spans="1:87" x14ac:dyDescent="0.45">
      <c r="A381" s="50">
        <f>IF(ISBLANK(Data!A381), "", Data!A381)</f>
        <v>44930</v>
      </c>
      <c r="B381" s="50" t="str">
        <f>IF(ISBLANK(Data!B381), "", Data!B381)</f>
        <v>Oakland</v>
      </c>
      <c r="C381" s="50">
        <f>IF(ISBLANK(Data!C381), "", Data!C381)</f>
        <v>218</v>
      </c>
      <c r="D381" s="50" t="str">
        <f>IF(ISBLANK(Data!D381), "", Data!D381)</f>
        <v>Milwaukee</v>
      </c>
      <c r="E381" s="50">
        <f>IF(ISBLANK(Data!E381), "", Data!E381)</f>
        <v>174</v>
      </c>
      <c r="F381" s="50" t="str">
        <f>IF(ISBLANK(Data!F381), "", Data!F381)</f>
        <v>N</v>
      </c>
      <c r="G381" s="50" t="str">
        <f>IF(ISBLANK(Data!G381), "", Data!G381)</f>
        <v>Oakland</v>
      </c>
      <c r="H381" s="50" t="str">
        <f>IF(ISBLANK(Data!H381), "", Data!H381)</f>
        <v>Milwaukee</v>
      </c>
      <c r="I381" s="50" t="str">
        <f>IF(ISBLANK(Data!I381), "", Data!I381)</f>
        <v>Oakland</v>
      </c>
      <c r="J381" s="50" t="str">
        <f>IF(ISBLANK(Data!J381), "", Data!J381)</f>
        <v>Milwaukee</v>
      </c>
      <c r="K381" s="50" t="str">
        <f>IF(ISBLANK(Data!K381), "", Data!K381)</f>
        <v>Oakland</v>
      </c>
      <c r="L381" s="50" t="str">
        <f>IF(ISBLANK(Data!L381), "", Data!L381)</f>
        <v>Milwaukee</v>
      </c>
      <c r="M381" s="50" t="str">
        <f>IF(ISBLANK(Data!M381), "", Data!M381)</f>
        <v>Oakland</v>
      </c>
      <c r="N381" s="50" t="str">
        <f>IF(ISBLANK(Data!N381), "", Data!N381)</f>
        <v>WI-Milwkee</v>
      </c>
      <c r="O381" s="50" t="str">
        <f>IF(ISBLANK(Data!O381), "", Data!O381)</f>
        <v>Oakland</v>
      </c>
      <c r="P381" s="50" t="str">
        <f>IF(ISBLANK(Data!P381), "", Data!P381)</f>
        <v>Milwaukee</v>
      </c>
      <c r="Q381" s="50" t="str">
        <f>IF(ISBLANK(Data!Q381), "", Data!Q381)</f>
        <v>Oakland</v>
      </c>
      <c r="R381" s="50" t="str">
        <f>IF(ISBLANK(Data!R381), "", Data!R381)</f>
        <v>Milwaukee</v>
      </c>
      <c r="S381" s="20">
        <f>Data!W381-Data!CD381</f>
        <v>-3.3333333333332993E-2</v>
      </c>
      <c r="T381" s="20">
        <f>Data!X381-Data!CE381</f>
        <v>10.959999999999999</v>
      </c>
      <c r="U381" s="20">
        <f>Data!Y381-Data!CF381</f>
        <v>1.8000000000000114</v>
      </c>
      <c r="V381" s="20">
        <f>Data!Z381-Data!CG381</f>
        <v>-9.2000000000000028</v>
      </c>
      <c r="W381" s="20">
        <f>Data!AA381-Data!CH381</f>
        <v>-0.5</v>
      </c>
      <c r="X381" s="20">
        <f>Data!AB381-Data!CI381</f>
        <v>-0.11699999999999999</v>
      </c>
      <c r="Y381" s="20">
        <f>Data!AC381-Data!CJ381</f>
        <v>9.08</v>
      </c>
      <c r="Z381" s="20">
        <f>Data!AD381-Data!CK381</f>
        <v>5</v>
      </c>
      <c r="AA381" s="20">
        <f>Data!AE381-Data!CL381</f>
        <v>-4</v>
      </c>
      <c r="AB381" s="20">
        <f>Data!AF381-Data!CM381</f>
        <v>10.24</v>
      </c>
      <c r="AC381" s="20">
        <f>Data!AG381-Data!CN381</f>
        <v>2.8000000000000114</v>
      </c>
      <c r="AD381" s="20">
        <f>Data!AH381-Data!CO381</f>
        <v>-11.600000000000009</v>
      </c>
      <c r="AE381" s="20">
        <f>Data!AI381-Data!CP381</f>
        <v>0.35389999999999999</v>
      </c>
      <c r="AF381" s="20">
        <f>Data!AJ381-Data!CQ381</f>
        <v>1.4999999999999996</v>
      </c>
      <c r="AG381" s="20">
        <f>Data!AK381-Data!CR381</f>
        <v>0.1219047619047619</v>
      </c>
      <c r="AH381" s="20">
        <f>Data!AL381-Data!CS381</f>
        <v>153</v>
      </c>
      <c r="AI381" s="20">
        <f>Data!AM381-Data!CT381</f>
        <v>11.209999999999999</v>
      </c>
      <c r="AJ381" s="20">
        <f>Data!AN381-Data!CU381</f>
        <v>6.92</v>
      </c>
      <c r="AK381" s="20">
        <f>Data!AO381-Data!CV381</f>
        <v>18</v>
      </c>
      <c r="AL381" s="20">
        <f>Data!AP381-Data!CW381</f>
        <v>19</v>
      </c>
      <c r="AM381" s="20">
        <f>Data!AQ381-Data!CX381</f>
        <v>18</v>
      </c>
      <c r="AN381" s="20">
        <f>Data!AR381-Data!CY381</f>
        <v>2.0000000000000018E-2</v>
      </c>
      <c r="AO381" s="20">
        <f>Data!AS381-Data!CZ381</f>
        <v>-6</v>
      </c>
      <c r="AP381" s="20">
        <f>Data!AT381-Data!DA381</f>
        <v>-27</v>
      </c>
      <c r="AQ381" s="20">
        <f>Data!AU381-Data!DB381</f>
        <v>7.0000000000000062E-3</v>
      </c>
      <c r="AR381" s="20">
        <f>Data!AV381-Data!DC381</f>
        <v>-26</v>
      </c>
      <c r="AS381" s="20">
        <f>Data!AW381-Data!DD381</f>
        <v>-45</v>
      </c>
      <c r="AT381" s="20">
        <f>Data!AX381-Data!DE381</f>
        <v>1.9999999999999907E-2</v>
      </c>
      <c r="AU381" s="20">
        <f>Data!AY381-Data!DF381</f>
        <v>-39</v>
      </c>
      <c r="AV381" s="20">
        <f>Data!AZ381-Data!DG381</f>
        <v>-3.5238095238095237</v>
      </c>
      <c r="AW381" s="20">
        <f>Data!BA381-Data!DH381</f>
        <v>0</v>
      </c>
      <c r="AX381" s="20">
        <f>Data!BB381-Data!DI381</f>
        <v>-2.4285714285714306</v>
      </c>
      <c r="AY381" s="20">
        <f>Data!BC381-Data!DJ381</f>
        <v>9</v>
      </c>
      <c r="AZ381" s="20">
        <f>Data!BD381-Data!DK381</f>
        <v>4</v>
      </c>
      <c r="BA381" s="20">
        <f>Data!BE381-Data!DL381</f>
        <v>-35</v>
      </c>
      <c r="BB381" s="20">
        <f>Data!BF381-Data!DM381</f>
        <v>11</v>
      </c>
      <c r="BC381" s="20">
        <f>Data!BG381-Data!DN381</f>
        <v>-10</v>
      </c>
      <c r="BD381" s="20">
        <f>Data!BH381-Data!DO381</f>
        <v>-3.9000000000000057</v>
      </c>
      <c r="BE381" s="20">
        <f>Data!BI381-Data!DP381</f>
        <v>-3.9380000000000024</v>
      </c>
      <c r="BF381" s="20">
        <f>Data!BJ381-Data!DQ381</f>
        <v>5.699999999999994E-2</v>
      </c>
      <c r="BG381" s="20">
        <f>Data!BK381-Data!DR381</f>
        <v>-2.0999999999999908E-2</v>
      </c>
      <c r="BH381" s="20">
        <f>Data!BL381-Data!DS381</f>
        <v>-2.8999999999999915E-2</v>
      </c>
      <c r="BI381" s="20">
        <f>Data!BM381-Data!DT381</f>
        <v>-1.7000000000000015E-2</v>
      </c>
      <c r="BJ381" s="20">
        <f>Data!BN381-Data!DU381</f>
        <v>-3.6000000000000014</v>
      </c>
      <c r="BK381" s="20">
        <f>Data!BO381-Data!DV381</f>
        <v>-4.4000000000000004</v>
      </c>
      <c r="BL381" s="20">
        <f>Data!BP381-Data!DW381</f>
        <v>-2.6999999999999997</v>
      </c>
      <c r="BM381" s="20">
        <f>Data!BQ381-Data!DX381</f>
        <v>-0.20476190476190492</v>
      </c>
      <c r="BN381" s="20">
        <f>Data!BR381-Data!DY381</f>
        <v>-1.7999999999999989</v>
      </c>
      <c r="BO381" s="20">
        <f>Data!BS381-Data!DZ381</f>
        <v>-185</v>
      </c>
      <c r="BP381" s="20">
        <f>Data!BT381-Data!EA381</f>
        <v>0.11599999999999994</v>
      </c>
      <c r="BQ381" s="20">
        <f>Data!BU381-Data!EB381</f>
        <v>9</v>
      </c>
      <c r="BR381" s="20">
        <f>Data!BV381-Data!EC381</f>
        <v>-168</v>
      </c>
      <c r="BS381" s="20">
        <f>Data!BW381-Data!ED381</f>
        <v>-11</v>
      </c>
      <c r="BT381" s="20">
        <f>Data!BX381-Data!EE381</f>
        <v>-107</v>
      </c>
      <c r="BU381" s="20">
        <f>Data!BY381-Data!EF381</f>
        <v>-134</v>
      </c>
      <c r="BV381" s="20">
        <f>Data!BZ381-Data!EG381</f>
        <v>-144</v>
      </c>
      <c r="BW381" s="20">
        <f>Data!CA381-Data!EH381</f>
        <v>-89.899999999999991</v>
      </c>
      <c r="BX381" s="20">
        <f>Data!CB381-Data!EI381</f>
        <v>-187</v>
      </c>
      <c r="BY381" s="20">
        <f>Data!CC381-Data!EJ381</f>
        <v>-141</v>
      </c>
      <c r="BZ381" s="20">
        <f>Data!EK381</f>
        <v>12408.5</v>
      </c>
      <c r="CA381" s="20">
        <f>Data!EL381</f>
        <v>11225.38</v>
      </c>
      <c r="CB381" s="20">
        <f>Data!EM381</f>
        <v>80.614285714285714</v>
      </c>
      <c r="CC381" s="20">
        <f>Data!EN381</f>
        <v>78.479133333333337</v>
      </c>
      <c r="CD381" s="20">
        <f>Data!EO381</f>
        <v>10.923300000000001</v>
      </c>
      <c r="CE381" s="20">
        <f>Data!EP381</f>
        <v>175.33599999999998</v>
      </c>
      <c r="CF381" s="50">
        <f>IF(ISBLANK(Data!EQ381), "", Data!EQ381)</f>
        <v>100</v>
      </c>
      <c r="CG381" s="50">
        <f>IF(ISBLANK(Data!ER381), "", Data!ER381)</f>
        <v>95</v>
      </c>
      <c r="CH381" s="61" t="str">
        <f>IF(ISBLANK(Data!ES381), "", Data!ES381)</f>
        <v>Oakland</v>
      </c>
      <c r="CI381" s="61">
        <f>IF(ISBLANK(Data!ET381), "", Data!ET381)</f>
        <v>195</v>
      </c>
    </row>
    <row r="382" spans="1:87" x14ac:dyDescent="0.45">
      <c r="A382" s="50">
        <f>IF(ISBLANK(Data!A382), "", Data!A382)</f>
        <v>44930</v>
      </c>
      <c r="B382" s="50" t="str">
        <f>IF(ISBLANK(Data!B382), "", Data!B382)</f>
        <v>Washington</v>
      </c>
      <c r="C382" s="50">
        <f>IF(ISBLANK(Data!C382), "", Data!C382)</f>
        <v>345</v>
      </c>
      <c r="D382" s="50" t="str">
        <f>IF(ISBLANK(Data!D382), "", Data!D382)</f>
        <v>Oregon</v>
      </c>
      <c r="E382" s="50">
        <f>IF(ISBLANK(Data!E382), "", Data!E382)</f>
        <v>225</v>
      </c>
      <c r="F382" s="50" t="str">
        <f>IF(ISBLANK(Data!F382), "", Data!F382)</f>
        <v>N</v>
      </c>
      <c r="G382" s="50" t="str">
        <f>IF(ISBLANK(Data!G382), "", Data!G382)</f>
        <v>Washington</v>
      </c>
      <c r="H382" s="50" t="str">
        <f>IF(ISBLANK(Data!H382), "", Data!H382)</f>
        <v>Oregon</v>
      </c>
      <c r="I382" s="50" t="str">
        <f>IF(ISBLANK(Data!I382), "", Data!I382)</f>
        <v>Washington</v>
      </c>
      <c r="J382" s="50" t="str">
        <f>IF(ISBLANK(Data!J382), "", Data!J382)</f>
        <v>Oregon</v>
      </c>
      <c r="K382" s="50" t="str">
        <f>IF(ISBLANK(Data!K382), "", Data!K382)</f>
        <v>Washington</v>
      </c>
      <c r="L382" s="50" t="str">
        <f>IF(ISBLANK(Data!L382), "", Data!L382)</f>
        <v>Oregon</v>
      </c>
      <c r="M382" s="50" t="str">
        <f>IF(ISBLANK(Data!M382), "", Data!M382)</f>
        <v>Washington</v>
      </c>
      <c r="N382" s="50" t="str">
        <f>IF(ISBLANK(Data!N382), "", Data!N382)</f>
        <v>Oregon</v>
      </c>
      <c r="O382" s="50" t="str">
        <f>IF(ISBLANK(Data!O382), "", Data!O382)</f>
        <v>Washington</v>
      </c>
      <c r="P382" s="50" t="str">
        <f>IF(ISBLANK(Data!P382), "", Data!P382)</f>
        <v>Oregon</v>
      </c>
      <c r="Q382" s="50" t="str">
        <f>IF(ISBLANK(Data!Q382), "", Data!Q382)</f>
        <v>Washington</v>
      </c>
      <c r="R382" s="50" t="str">
        <f>IF(ISBLANK(Data!R382), "", Data!R382)</f>
        <v>Oregon</v>
      </c>
      <c r="S382" s="20">
        <f>Data!W382-Data!CD382</f>
        <v>-0.15384615384615408</v>
      </c>
      <c r="T382" s="20">
        <f>Data!X382-Data!CE382</f>
        <v>0.8100000000000005</v>
      </c>
      <c r="U382" s="20">
        <f>Data!Y382-Data!CF382</f>
        <v>0.5</v>
      </c>
      <c r="V382" s="20">
        <f>Data!Z382-Data!CG382</f>
        <v>-0.40000000000000568</v>
      </c>
      <c r="W382" s="20">
        <f>Data!AA382-Data!CH382</f>
        <v>3.2999999999999972</v>
      </c>
      <c r="X382" s="20">
        <f>Data!AB382-Data!CI382</f>
        <v>-0.10099999999999999</v>
      </c>
      <c r="Y382" s="20">
        <f>Data!AC382-Data!CJ382</f>
        <v>6.66</v>
      </c>
      <c r="Z382" s="20">
        <f>Data!AD382-Data!CK382</f>
        <v>3.6000000000000085</v>
      </c>
      <c r="AA382" s="20">
        <f>Data!AE382-Data!CL382</f>
        <v>-3.0999999999999943</v>
      </c>
      <c r="AB382" s="20">
        <f>Data!AF382-Data!CM382</f>
        <v>4.04</v>
      </c>
      <c r="AC382" s="20">
        <f>Data!AG382-Data!CN382</f>
        <v>2</v>
      </c>
      <c r="AD382" s="20">
        <f>Data!AH382-Data!CO382</f>
        <v>0</v>
      </c>
      <c r="AE382" s="20">
        <f>Data!AI382-Data!CP382</f>
        <v>2.9699999999999949E-2</v>
      </c>
      <c r="AF382" s="20">
        <f>Data!AJ382-Data!CQ382</f>
        <v>-0.1</v>
      </c>
      <c r="AG382" s="20">
        <f>Data!AK382-Data!CR382</f>
        <v>-7.6923076923076927E-3</v>
      </c>
      <c r="AH382" s="20">
        <f>Data!AL382-Data!CS382</f>
        <v>-15</v>
      </c>
      <c r="AI382" s="20">
        <f>Data!AM382-Data!CT382</f>
        <v>3.1400000000000006</v>
      </c>
      <c r="AJ382" s="20">
        <f>Data!AN382-Data!CU382</f>
        <v>4.4400000000000004</v>
      </c>
      <c r="AK382" s="20">
        <f>Data!AO382-Data!CV382</f>
        <v>57</v>
      </c>
      <c r="AL382" s="20">
        <f>Data!AP382-Data!CW382</f>
        <v>74</v>
      </c>
      <c r="AM382" s="20">
        <f>Data!AQ382-Data!CX382</f>
        <v>62</v>
      </c>
      <c r="AN382" s="20">
        <f>Data!AR382-Data!CY382</f>
        <v>1.0000000000000009E-3</v>
      </c>
      <c r="AO382" s="20">
        <f>Data!AS382-Data!CZ382</f>
        <v>-4</v>
      </c>
      <c r="AP382" s="20">
        <f>Data!AT382-Data!DA382</f>
        <v>-3</v>
      </c>
      <c r="AQ382" s="20">
        <f>Data!AU382-Data!DB382</f>
        <v>-9.9999999999999534E-3</v>
      </c>
      <c r="AR382" s="20">
        <f>Data!AV382-Data!DC382</f>
        <v>3</v>
      </c>
      <c r="AS382" s="20">
        <f>Data!AW382-Data!DD382</f>
        <v>-10</v>
      </c>
      <c r="AT382" s="20">
        <f>Data!AX382-Data!DE382</f>
        <v>3.3999999999999919E-2</v>
      </c>
      <c r="AU382" s="20">
        <f>Data!AY382-Data!DF382</f>
        <v>9</v>
      </c>
      <c r="AV382" s="20">
        <f>Data!AZ382-Data!DG382</f>
        <v>0.69230769230769162</v>
      </c>
      <c r="AW382" s="20">
        <f>Data!BA382-Data!DH382</f>
        <v>33</v>
      </c>
      <c r="AX382" s="20">
        <f>Data!BB382-Data!DI382</f>
        <v>2.538461538461533</v>
      </c>
      <c r="AY382" s="20">
        <f>Data!BC382-Data!DJ382</f>
        <v>31</v>
      </c>
      <c r="AZ382" s="20">
        <f>Data!BD382-Data!DK382</f>
        <v>-32</v>
      </c>
      <c r="BA382" s="20">
        <f>Data!BE382-Data!DL382</f>
        <v>21</v>
      </c>
      <c r="BB382" s="20">
        <f>Data!BF382-Data!DM382</f>
        <v>15</v>
      </c>
      <c r="BC382" s="20">
        <f>Data!BG382-Data!DN382</f>
        <v>36</v>
      </c>
      <c r="BD382" s="20">
        <f>Data!BH382-Data!DO382</f>
        <v>4.4000000000000057</v>
      </c>
      <c r="BE382" s="20">
        <f>Data!BI382-Data!DP382</f>
        <v>5.6920000000000073</v>
      </c>
      <c r="BF382" s="20">
        <f>Data!BJ382-Data!DQ382</f>
        <v>-1.3079999999999998</v>
      </c>
      <c r="BG382" s="20">
        <f>Data!BK382-Data!DR382</f>
        <v>7.6999999999999957E-2</v>
      </c>
      <c r="BH382" s="20">
        <f>Data!BL382-Data!DS382</f>
        <v>1.1539999999999999</v>
      </c>
      <c r="BI382" s="20">
        <f>Data!BM382-Data!DT382</f>
        <v>-0.27200000000000002</v>
      </c>
      <c r="BJ382" s="20">
        <f>Data!BN382-Data!DU382</f>
        <v>-0.19999999999999929</v>
      </c>
      <c r="BK382" s="20">
        <f>Data!BO382-Data!DV382</f>
        <v>-0.80000000000000071</v>
      </c>
      <c r="BL382" s="20">
        <f>Data!BP382-Data!DW382</f>
        <v>1.6000000000000005</v>
      </c>
      <c r="BM382" s="20">
        <f>Data!BQ382-Data!DX382</f>
        <v>-2.4615384615384626</v>
      </c>
      <c r="BN382" s="20">
        <f>Data!BR382-Data!DY382</f>
        <v>2.8000000000000007</v>
      </c>
      <c r="BO382" s="20">
        <f>Data!BS382-Data!DZ382</f>
        <v>-4</v>
      </c>
      <c r="BP382" s="20">
        <f>Data!BT382-Data!EA382</f>
        <v>9.000000000000008E-3</v>
      </c>
      <c r="BQ382" s="20">
        <f>Data!BU382-Data!EB382</f>
        <v>-5</v>
      </c>
      <c r="BR382" s="20">
        <f>Data!BV382-Data!EC382</f>
        <v>-15</v>
      </c>
      <c r="BS382" s="20">
        <f>Data!BW382-Data!ED382</f>
        <v>20</v>
      </c>
      <c r="BT382" s="20">
        <f>Data!BX382-Data!EE382</f>
        <v>7</v>
      </c>
      <c r="BU382" s="20">
        <f>Data!BY382-Data!EF382</f>
        <v>-16</v>
      </c>
      <c r="BV382" s="20">
        <f>Data!BZ382-Data!EG382</f>
        <v>-2</v>
      </c>
      <c r="BW382" s="20">
        <f>Data!CA382-Data!EH382</f>
        <v>3.5999999999999943</v>
      </c>
      <c r="BX382" s="20">
        <f>Data!CB382-Data!EI382</f>
        <v>-2</v>
      </c>
      <c r="BY382" s="20">
        <f>Data!CC382-Data!EJ382</f>
        <v>1</v>
      </c>
      <c r="BZ382" s="20">
        <f>Data!EK382</f>
        <v>11081.25</v>
      </c>
      <c r="CA382" s="20">
        <f>Data!EL382</f>
        <v>10987.199999999999</v>
      </c>
      <c r="CB382" s="20">
        <f>Data!EM382</f>
        <v>101.61138461538462</v>
      </c>
      <c r="CC382" s="20">
        <f>Data!EN382</f>
        <v>64.757846153846145</v>
      </c>
      <c r="CD382" s="20">
        <f>Data!EO382</f>
        <v>13.4748</v>
      </c>
      <c r="CE382" s="20">
        <f>Data!EP382</f>
        <v>157.95999999999998</v>
      </c>
      <c r="CF382" s="50">
        <f>IF(ISBLANK(Data!EQ382), "", Data!EQ382)</f>
        <v>74</v>
      </c>
      <c r="CG382" s="50">
        <f>IF(ISBLANK(Data!ER382), "", Data!ER382)</f>
        <v>76</v>
      </c>
      <c r="CH382" s="61" t="str">
        <f>IF(ISBLANK(Data!ES382), "", Data!ES382)</f>
        <v>Oregon</v>
      </c>
      <c r="CI382" s="61">
        <f>IF(ISBLANK(Data!ET382), "", Data!ET382)</f>
        <v>150</v>
      </c>
    </row>
    <row r="383" spans="1:87" x14ac:dyDescent="0.45">
      <c r="A383" s="50">
        <f>IF(ISBLANK(Data!A383), "", Data!A383)</f>
        <v>44930</v>
      </c>
      <c r="B383" s="50" t="str">
        <f>IF(ISBLANK(Data!B383), "", Data!B383)</f>
        <v>Michigan</v>
      </c>
      <c r="C383" s="50">
        <f>IF(ISBLANK(Data!C383), "", Data!C383)</f>
        <v>171</v>
      </c>
      <c r="D383" s="50" t="str">
        <f>IF(ISBLANK(Data!D383), "", Data!D383)</f>
        <v>Minnesota</v>
      </c>
      <c r="E383" s="50">
        <f>IF(ISBLANK(Data!E383), "", Data!E383)</f>
        <v>175</v>
      </c>
      <c r="F383" s="50" t="str">
        <f>IF(ISBLANK(Data!F383), "", Data!F383)</f>
        <v>N</v>
      </c>
      <c r="G383" s="50" t="str">
        <f>IF(ISBLANK(Data!G383), "", Data!G383)</f>
        <v>Michigan</v>
      </c>
      <c r="H383" s="50" t="str">
        <f>IF(ISBLANK(Data!H383), "", Data!H383)</f>
        <v>Minnesota</v>
      </c>
      <c r="I383" s="50" t="str">
        <f>IF(ISBLANK(Data!I383), "", Data!I383)</f>
        <v>Michigan</v>
      </c>
      <c r="J383" s="50" t="str">
        <f>IF(ISBLANK(Data!J383), "", Data!J383)</f>
        <v>Minnesota</v>
      </c>
      <c r="K383" s="50" t="str">
        <f>IF(ISBLANK(Data!K383), "", Data!K383)</f>
        <v>Michigan</v>
      </c>
      <c r="L383" s="50" t="str">
        <f>IF(ISBLANK(Data!L383), "", Data!L383)</f>
        <v>Minnesota</v>
      </c>
      <c r="M383" s="50" t="str">
        <f>IF(ISBLANK(Data!M383), "", Data!M383)</f>
        <v>Michigan</v>
      </c>
      <c r="N383" s="50" t="str">
        <f>IF(ISBLANK(Data!N383), "", Data!N383)</f>
        <v>Minnesota</v>
      </c>
      <c r="O383" s="50" t="str">
        <f>IF(ISBLANK(Data!O383), "", Data!O383)</f>
        <v>Michigan</v>
      </c>
      <c r="P383" s="50" t="str">
        <f>IF(ISBLANK(Data!P383), "", Data!P383)</f>
        <v>Minnesota</v>
      </c>
      <c r="Q383" s="50" t="str">
        <f>IF(ISBLANK(Data!Q383), "", Data!Q383)</f>
        <v>Michigan</v>
      </c>
      <c r="R383" s="50" t="str">
        <f>IF(ISBLANK(Data!R383), "", Data!R383)</f>
        <v>Minnesota</v>
      </c>
      <c r="S383" s="20">
        <f>Data!W383-Data!CD383</f>
        <v>-0.30769230769230704</v>
      </c>
      <c r="T383" s="20">
        <f>Data!X383-Data!CE383</f>
        <v>3.0199999999999996</v>
      </c>
      <c r="U383" s="20">
        <f>Data!Y383-Data!CF383</f>
        <v>5.5</v>
      </c>
      <c r="V383" s="20">
        <f>Data!Z383-Data!CG383</f>
        <v>2.5</v>
      </c>
      <c r="W383" s="20">
        <f>Data!AA383-Data!CH383</f>
        <v>9.9999999999994316E-2</v>
      </c>
      <c r="X383" s="20">
        <f>Data!AB383-Data!CI383</f>
        <v>-0.10299999999999998</v>
      </c>
      <c r="Y383" s="20">
        <f>Data!AC383-Data!CJ383</f>
        <v>16.96</v>
      </c>
      <c r="Z383" s="20">
        <f>Data!AD383-Data!CK383</f>
        <v>9.2999999999999972</v>
      </c>
      <c r="AA383" s="20">
        <f>Data!AE383-Data!CL383</f>
        <v>-7.8000000000000114</v>
      </c>
      <c r="AB383" s="20">
        <f>Data!AF383-Data!CM383</f>
        <v>20.22</v>
      </c>
      <c r="AC383" s="20">
        <f>Data!AG383-Data!CN383</f>
        <v>6.7000000000000028</v>
      </c>
      <c r="AD383" s="20">
        <f>Data!AH383-Data!CO383</f>
        <v>3.7999999999999972</v>
      </c>
      <c r="AE383" s="20">
        <f>Data!AI383-Data!CP383</f>
        <v>4.4399999999999995E-2</v>
      </c>
      <c r="AF383" s="20">
        <f>Data!AJ383-Data!CQ383</f>
        <v>-1.7000000000000002</v>
      </c>
      <c r="AG383" s="20">
        <f>Data!AK383-Data!CR383</f>
        <v>-0.13076923076923078</v>
      </c>
      <c r="AH383" s="20">
        <f>Data!AL383-Data!CS383</f>
        <v>-36</v>
      </c>
      <c r="AI383" s="20">
        <f>Data!AM383-Data!CT383</f>
        <v>1.5600000000000005</v>
      </c>
      <c r="AJ383" s="20">
        <f>Data!AN383-Data!CU383</f>
        <v>11.63</v>
      </c>
      <c r="AK383" s="20">
        <f>Data!AO383-Data!CV383</f>
        <v>35</v>
      </c>
      <c r="AL383" s="20">
        <f>Data!AP383-Data!CW383</f>
        <v>166</v>
      </c>
      <c r="AM383" s="20">
        <f>Data!AQ383-Data!CX383</f>
        <v>34</v>
      </c>
      <c r="AN383" s="20">
        <f>Data!AR383-Data!CY383</f>
        <v>-1.100000000000001E-2</v>
      </c>
      <c r="AO383" s="20">
        <f>Data!AS383-Data!CZ383</f>
        <v>14</v>
      </c>
      <c r="AP383" s="20">
        <f>Data!AT383-Data!DA383</f>
        <v>22</v>
      </c>
      <c r="AQ383" s="20">
        <f>Data!AU383-Data!DB383</f>
        <v>1.9000000000000017E-2</v>
      </c>
      <c r="AR383" s="20">
        <f>Data!AV383-Data!DC383</f>
        <v>5</v>
      </c>
      <c r="AS383" s="20">
        <f>Data!AW383-Data!DD383</f>
        <v>2</v>
      </c>
      <c r="AT383" s="20">
        <f>Data!AX383-Data!DE383</f>
        <v>1.4000000000000012E-2</v>
      </c>
      <c r="AU383" s="20">
        <f>Data!AY383-Data!DF383</f>
        <v>2</v>
      </c>
      <c r="AV383" s="20">
        <f>Data!AZ383-Data!DG383</f>
        <v>0.15384615384615508</v>
      </c>
      <c r="AW383" s="20">
        <f>Data!BA383-Data!DH383</f>
        <v>-8</v>
      </c>
      <c r="AX383" s="20">
        <f>Data!BB383-Data!DI383</f>
        <v>-0.6153846153846203</v>
      </c>
      <c r="AY383" s="20">
        <f>Data!BC383-Data!DJ383</f>
        <v>-81</v>
      </c>
      <c r="AZ383" s="20">
        <f>Data!BD383-Data!DK383</f>
        <v>-25</v>
      </c>
      <c r="BA383" s="20">
        <f>Data!BE383-Data!DL383</f>
        <v>-9</v>
      </c>
      <c r="BB383" s="20">
        <f>Data!BF383-Data!DM383</f>
        <v>8</v>
      </c>
      <c r="BC383" s="20">
        <f>Data!BG383-Data!DN383</f>
        <v>30</v>
      </c>
      <c r="BD383" s="20">
        <f>Data!BH383-Data!DO383</f>
        <v>2.7000000000000028</v>
      </c>
      <c r="BE383" s="20">
        <f>Data!BI383-Data!DP383</f>
        <v>12.768999999999991</v>
      </c>
      <c r="BF383" s="20">
        <f>Data!BJ383-Data!DQ383</f>
        <v>-10.077</v>
      </c>
      <c r="BG383" s="20">
        <f>Data!BK383-Data!DR383</f>
        <v>-0.54200000000000004</v>
      </c>
      <c r="BH383" s="20">
        <f>Data!BL383-Data!DS383</f>
        <v>0.61599999999999966</v>
      </c>
      <c r="BI383" s="20">
        <f>Data!BM383-Data!DT383</f>
        <v>-0.16800000000000004</v>
      </c>
      <c r="BJ383" s="20">
        <f>Data!BN383-Data!DU383</f>
        <v>1.6999999999999993</v>
      </c>
      <c r="BK383" s="20">
        <f>Data!BO383-Data!DV383</f>
        <v>9.9999999999997868E-2</v>
      </c>
      <c r="BL383" s="20">
        <f>Data!BP383-Data!DW383</f>
        <v>-0.59999999999999964</v>
      </c>
      <c r="BM383" s="20">
        <f>Data!BQ383-Data!DX383</f>
        <v>-1.9230769230769225</v>
      </c>
      <c r="BN383" s="20">
        <f>Data!BR383-Data!DY383</f>
        <v>2.3000000000000007</v>
      </c>
      <c r="BO383" s="20">
        <f>Data!BS383-Data!DZ383</f>
        <v>-92</v>
      </c>
      <c r="BP383" s="20">
        <f>Data!BT383-Data!EA383</f>
        <v>6.3999999999999946E-2</v>
      </c>
      <c r="BQ383" s="20">
        <f>Data!BU383-Data!EB383</f>
        <v>5</v>
      </c>
      <c r="BR383" s="20">
        <f>Data!BV383-Data!EC383</f>
        <v>-15</v>
      </c>
      <c r="BS383" s="20">
        <f>Data!BW383-Data!ED383</f>
        <v>12</v>
      </c>
      <c r="BT383" s="20">
        <f>Data!BX383-Data!EE383</f>
        <v>29</v>
      </c>
      <c r="BU383" s="20">
        <f>Data!BY383-Data!EF383</f>
        <v>-34</v>
      </c>
      <c r="BV383" s="20">
        <f>Data!BZ383-Data!EG383</f>
        <v>-23</v>
      </c>
      <c r="BW383" s="20">
        <f>Data!CA383-Data!EH383</f>
        <v>-7.7999999999999972</v>
      </c>
      <c r="BX383" s="20">
        <f>Data!CB383-Data!EI383</f>
        <v>-92</v>
      </c>
      <c r="BY383" s="20">
        <f>Data!CC383-Data!EJ383</f>
        <v>-115</v>
      </c>
      <c r="BZ383" s="20">
        <f>Data!EK383</f>
        <v>11607.75</v>
      </c>
      <c r="CA383" s="20">
        <f>Data!EL383</f>
        <v>11330</v>
      </c>
      <c r="CB383" s="20">
        <f>Data!EM383</f>
        <v>88.03753846153846</v>
      </c>
      <c r="CC383" s="20">
        <f>Data!EN383</f>
        <v>59.554769230769232</v>
      </c>
      <c r="CD383" s="20">
        <f>Data!EO383</f>
        <v>12.1975</v>
      </c>
      <c r="CE383" s="20">
        <f>Data!EP383</f>
        <v>140.77799999999999</v>
      </c>
      <c r="CF383" s="50">
        <f>IF(ISBLANK(Data!EQ383), "", Data!EQ383)</f>
        <v>71</v>
      </c>
      <c r="CG383" s="50">
        <f>IF(ISBLANK(Data!ER383), "", Data!ER383)</f>
        <v>73</v>
      </c>
      <c r="CH383" s="61" t="str">
        <f>IF(ISBLANK(Data!ES383), "", Data!ES383)</f>
        <v>Minnesota</v>
      </c>
      <c r="CI383" s="61">
        <f>IF(ISBLANK(Data!ET383), "", Data!ET383)</f>
        <v>144</v>
      </c>
    </row>
    <row r="384" spans="1:87" x14ac:dyDescent="0.45">
      <c r="A384" s="50">
        <f>IF(ISBLANK(Data!A384), "", Data!A384)</f>
        <v>44930</v>
      </c>
      <c r="B384" s="50" t="str">
        <f>IF(ISBLANK(Data!B384), "", Data!B384)</f>
        <v>Wichita St.</v>
      </c>
      <c r="C384" s="50">
        <f>IF(ISBLANK(Data!C384), "", Data!C384)</f>
        <v>353</v>
      </c>
      <c r="D384" s="50" t="str">
        <f>IF(ISBLANK(Data!D384), "", Data!D384)</f>
        <v>North Texas</v>
      </c>
      <c r="E384" s="50">
        <f>IF(ISBLANK(Data!E384), "", Data!E384)</f>
        <v>208</v>
      </c>
      <c r="F384" s="50" t="str">
        <f>IF(ISBLANK(Data!F384), "", Data!F384)</f>
        <v>N</v>
      </c>
      <c r="G384" s="50" t="str">
        <f>IF(ISBLANK(Data!G384), "", Data!G384)</f>
        <v>Wichita St.</v>
      </c>
      <c r="H384" s="50" t="str">
        <f>IF(ISBLANK(Data!H384), "", Data!H384)</f>
        <v>North Texas</v>
      </c>
      <c r="I384" s="50" t="str">
        <f>IF(ISBLANK(Data!I384), "", Data!I384)</f>
        <v>Wichita St.</v>
      </c>
      <c r="J384" s="50" t="str">
        <f>IF(ISBLANK(Data!J384), "", Data!J384)</f>
        <v>North Texas</v>
      </c>
      <c r="K384" s="50" t="str">
        <f>IF(ISBLANK(Data!K384), "", Data!K384)</f>
        <v>Wichita State</v>
      </c>
      <c r="L384" s="50" t="str">
        <f>IF(ISBLANK(Data!L384), "", Data!L384)</f>
        <v>North Texas</v>
      </c>
      <c r="M384" s="50" t="str">
        <f>IF(ISBLANK(Data!M384), "", Data!M384)</f>
        <v>Wichita St</v>
      </c>
      <c r="N384" s="50" t="str">
        <f>IF(ISBLANK(Data!N384), "", Data!N384)</f>
        <v>North Texas</v>
      </c>
      <c r="O384" s="50" t="str">
        <f>IF(ISBLANK(Data!O384), "", Data!O384)</f>
        <v>Wichita St.</v>
      </c>
      <c r="P384" s="50" t="str">
        <f>IF(ISBLANK(Data!P384), "", Data!P384)</f>
        <v>North Texas</v>
      </c>
      <c r="Q384" s="50" t="str">
        <f>IF(ISBLANK(Data!Q384), "", Data!Q384)</f>
        <v>Wichita State</v>
      </c>
      <c r="R384" s="50" t="str">
        <f>IF(ISBLANK(Data!R384), "", Data!R384)</f>
        <v>North Texas</v>
      </c>
      <c r="S384" s="20">
        <f>Data!W384-Data!CD384</f>
        <v>3.2051282051281937E-2</v>
      </c>
      <c r="T384" s="20">
        <f>Data!X384-Data!CE384</f>
        <v>-5.92</v>
      </c>
      <c r="U384" s="20">
        <f>Data!Y384-Data!CF384</f>
        <v>-2</v>
      </c>
      <c r="V384" s="20">
        <f>Data!Z384-Data!CG384</f>
        <v>3.8999999999999915</v>
      </c>
      <c r="W384" s="20">
        <f>Data!AA384-Data!CH384</f>
        <v>9</v>
      </c>
      <c r="X384" s="20">
        <f>Data!AB384-Data!CI384</f>
        <v>0.20900000000000002</v>
      </c>
      <c r="Y384" s="20">
        <f>Data!AC384-Data!CJ384</f>
        <v>0.51000000000000023</v>
      </c>
      <c r="Z384" s="20">
        <f>Data!AD384-Data!CK384</f>
        <v>1.4000000000000057</v>
      </c>
      <c r="AA384" s="20">
        <f>Data!AE384-Data!CL384</f>
        <v>0.90000000000000568</v>
      </c>
      <c r="AB384" s="20">
        <f>Data!AF384-Data!CM384</f>
        <v>0.51000000000000023</v>
      </c>
      <c r="AC384" s="20">
        <f>Data!AG384-Data!CN384</f>
        <v>-0.40000000000000568</v>
      </c>
      <c r="AD384" s="20">
        <f>Data!AH384-Data!CO384</f>
        <v>4.2000000000000028</v>
      </c>
      <c r="AE384" s="20">
        <f>Data!AI384-Data!CP384</f>
        <v>-0.10960000000000003</v>
      </c>
      <c r="AF384" s="20">
        <f>Data!AJ384-Data!CQ384</f>
        <v>0.29999999999999982</v>
      </c>
      <c r="AG384" s="20">
        <f>Data!AK384-Data!CR384</f>
        <v>3.8461538461538436E-2</v>
      </c>
      <c r="AH384" s="20">
        <f>Data!AL384-Data!CS384</f>
        <v>-3</v>
      </c>
      <c r="AI384" s="20">
        <f>Data!AM384-Data!CT384</f>
        <v>-3.59</v>
      </c>
      <c r="AJ384" s="20">
        <f>Data!AN384-Data!CU384</f>
        <v>2.1799999999999997</v>
      </c>
      <c r="AK384" s="20">
        <f>Data!AO384-Data!CV384</f>
        <v>149</v>
      </c>
      <c r="AL384" s="20">
        <f>Data!AP384-Data!CW384</f>
        <v>226</v>
      </c>
      <c r="AM384" s="20">
        <f>Data!AQ384-Data!CX384</f>
        <v>171</v>
      </c>
      <c r="AN384" s="20">
        <f>Data!AR384-Data!CY384</f>
        <v>7.0000000000000062E-3</v>
      </c>
      <c r="AO384" s="20">
        <f>Data!AS384-Data!CZ384</f>
        <v>-18</v>
      </c>
      <c r="AP384" s="20">
        <f>Data!AT384-Data!DA384</f>
        <v>-6</v>
      </c>
      <c r="AQ384" s="20">
        <f>Data!AU384-Data!DB384</f>
        <v>-0.06</v>
      </c>
      <c r="AR384" s="20">
        <f>Data!AV384-Data!DC384</f>
        <v>7</v>
      </c>
      <c r="AS384" s="20">
        <f>Data!AW384-Data!DD384</f>
        <v>30</v>
      </c>
      <c r="AT384" s="20">
        <f>Data!AX384-Data!DE384</f>
        <v>-7.1000000000000063E-2</v>
      </c>
      <c r="AU384" s="20">
        <f>Data!AY384-Data!DF384</f>
        <v>25</v>
      </c>
      <c r="AV384" s="20">
        <f>Data!AZ384-Data!DG384</f>
        <v>1.032051282051281</v>
      </c>
      <c r="AW384" s="20">
        <f>Data!BA384-Data!DH384</f>
        <v>124</v>
      </c>
      <c r="AX384" s="20">
        <f>Data!BB384-Data!DI384</f>
        <v>6.7435897435897445</v>
      </c>
      <c r="AY384" s="20">
        <f>Data!BC384-Data!DJ384</f>
        <v>26</v>
      </c>
      <c r="AZ384" s="20">
        <f>Data!BD384-Data!DK384</f>
        <v>-14</v>
      </c>
      <c r="BA384" s="20">
        <f>Data!BE384-Data!DL384</f>
        <v>22</v>
      </c>
      <c r="BB384" s="20">
        <f>Data!BF384-Data!DM384</f>
        <v>3</v>
      </c>
      <c r="BC384" s="20">
        <f>Data!BG384-Data!DN384</f>
        <v>-13</v>
      </c>
      <c r="BD384" s="20">
        <f>Data!BH384-Data!DO384</f>
        <v>6.0999999999999943</v>
      </c>
      <c r="BE384" s="20">
        <f>Data!BI384-Data!DP384</f>
        <v>12.852000000000004</v>
      </c>
      <c r="BF384" s="20">
        <f>Data!BJ384-Data!DQ384</f>
        <v>-6.7119999999999997</v>
      </c>
      <c r="BG384" s="20">
        <f>Data!BK384-Data!DR384</f>
        <v>0.15500000000000003</v>
      </c>
      <c r="BH384" s="20">
        <f>Data!BL384-Data!DS384</f>
        <v>-0.71799999999999997</v>
      </c>
      <c r="BI384" s="20">
        <f>Data!BM384-Data!DT384</f>
        <v>-0.10399999999999998</v>
      </c>
      <c r="BJ384" s="20">
        <f>Data!BN384-Data!DU384</f>
        <v>-2.1999999999999993</v>
      </c>
      <c r="BK384" s="20">
        <f>Data!BO384-Data!DV384</f>
        <v>1</v>
      </c>
      <c r="BL384" s="20">
        <f>Data!BP384-Data!DW384</f>
        <v>1.5</v>
      </c>
      <c r="BM384" s="20">
        <f>Data!BQ384-Data!DX384</f>
        <v>-1.6282051282051286</v>
      </c>
      <c r="BN384" s="20">
        <f>Data!BR384-Data!DY384</f>
        <v>-2.2999999999999989</v>
      </c>
      <c r="BO384" s="20">
        <f>Data!BS384-Data!DZ384</f>
        <v>-97</v>
      </c>
      <c r="BP384" s="20">
        <f>Data!BT384-Data!EA384</f>
        <v>6.5000000000000058E-2</v>
      </c>
      <c r="BQ384" s="20">
        <f>Data!BU384-Data!EB384</f>
        <v>-26</v>
      </c>
      <c r="BR384" s="20">
        <f>Data!BV384-Data!EC384</f>
        <v>22</v>
      </c>
      <c r="BS384" s="20">
        <f>Data!BW384-Data!ED384</f>
        <v>-15</v>
      </c>
      <c r="BT384" s="20">
        <f>Data!BX384-Data!EE384</f>
        <v>-43</v>
      </c>
      <c r="BU384" s="20">
        <f>Data!BY384-Data!EF384</f>
        <v>8</v>
      </c>
      <c r="BV384" s="20">
        <f>Data!BZ384-Data!EG384</f>
        <v>39</v>
      </c>
      <c r="BW384" s="20">
        <f>Data!CA384-Data!EH384</f>
        <v>-17.5</v>
      </c>
      <c r="BX384" s="20">
        <f>Data!CB384-Data!EI384</f>
        <v>-109</v>
      </c>
      <c r="BY384" s="20">
        <f>Data!CC384-Data!EJ384</f>
        <v>-18</v>
      </c>
      <c r="BZ384" s="20">
        <f>Data!EK384</f>
        <v>10054.52</v>
      </c>
      <c r="CA384" s="20">
        <f>Data!EL384</f>
        <v>10661.89</v>
      </c>
      <c r="CB384" s="20">
        <f>Data!EM384</f>
        <v>83.240833333333342</v>
      </c>
      <c r="CC384" s="20">
        <f>Data!EN384</f>
        <v>68.305846153846147</v>
      </c>
      <c r="CD384" s="20">
        <f>Data!EO384</f>
        <v>11.2128</v>
      </c>
      <c r="CE384" s="20">
        <f>Data!EP384</f>
        <v>141.49099999999999</v>
      </c>
      <c r="CF384" s="50">
        <f>IF(ISBLANK(Data!EQ384), "", Data!EQ384)</f>
        <v>62</v>
      </c>
      <c r="CG384" s="50">
        <f>IF(ISBLANK(Data!ER384), "", Data!ER384)</f>
        <v>74</v>
      </c>
      <c r="CH384" s="61" t="str">
        <f>IF(ISBLANK(Data!ES384), "", Data!ES384)</f>
        <v>North Texas</v>
      </c>
      <c r="CI384" s="61">
        <f>IF(ISBLANK(Data!ET384), "", Data!ET384)</f>
        <v>136</v>
      </c>
    </row>
    <row r="385" spans="1:87" x14ac:dyDescent="0.45">
      <c r="A385" s="50">
        <f>IF(ISBLANK(Data!A385), "", Data!A385)</f>
        <v>44930</v>
      </c>
      <c r="B385" s="50" t="str">
        <f>IF(ISBLANK(Data!B385), "", Data!B385)</f>
        <v>Southern Miss</v>
      </c>
      <c r="C385" s="50">
        <f>IF(ISBLANK(Data!C385), "", Data!C385)</f>
        <v>279</v>
      </c>
      <c r="D385" s="50" t="str">
        <f>IF(ISBLANK(Data!D385), "", Data!D385)</f>
        <v>Georgia Southern</v>
      </c>
      <c r="E385" s="50">
        <f>IF(ISBLANK(Data!E385), "", Data!E385)</f>
        <v>100</v>
      </c>
      <c r="F385" s="50" t="str">
        <f>IF(ISBLANK(Data!F385), "", Data!F385)</f>
        <v>N</v>
      </c>
      <c r="G385" s="50" t="str">
        <f>IF(ISBLANK(Data!G385), "", Data!G385)</f>
        <v>Southern Miss</v>
      </c>
      <c r="H385" s="50" t="str">
        <f>IF(ISBLANK(Data!H385), "", Data!H385)</f>
        <v>Georgia Southern</v>
      </c>
      <c r="I385" s="50" t="str">
        <f>IF(ISBLANK(Data!I385), "", Data!I385)</f>
        <v>Southern Miss</v>
      </c>
      <c r="J385" s="50" t="str">
        <f>IF(ISBLANK(Data!J385), "", Data!J385)</f>
        <v>Georgia Southern</v>
      </c>
      <c r="K385" s="50" t="str">
        <f>IF(ISBLANK(Data!K385), "", Data!K385)</f>
        <v>Southern Mississippi</v>
      </c>
      <c r="L385" s="50" t="str">
        <f>IF(ISBLANK(Data!L385), "", Data!L385)</f>
        <v>Georgia Southern</v>
      </c>
      <c r="M385" s="50" t="str">
        <f>IF(ISBLANK(Data!M385), "", Data!M385)</f>
        <v>S Mississippi</v>
      </c>
      <c r="N385" s="50" t="str">
        <f>IF(ISBLANK(Data!N385), "", Data!N385)</f>
        <v>GA Southern</v>
      </c>
      <c r="O385" s="50" t="str">
        <f>IF(ISBLANK(Data!O385), "", Data!O385)</f>
        <v>So. Miss</v>
      </c>
      <c r="P385" s="50" t="str">
        <f>IF(ISBLANK(Data!P385), "", Data!P385)</f>
        <v>Ga. Southern</v>
      </c>
      <c r="Q385" s="50" t="str">
        <f>IF(ISBLANK(Data!Q385), "", Data!Q385)</f>
        <v>Southern Miss</v>
      </c>
      <c r="R385" s="50" t="str">
        <f>IF(ISBLANK(Data!R385), "", Data!R385)</f>
        <v>Georgia Southern</v>
      </c>
      <c r="S385" s="20">
        <f>Data!W385-Data!CD385</f>
        <v>0.38461538461538514</v>
      </c>
      <c r="T385" s="20">
        <f>Data!X385-Data!CE385</f>
        <v>5.14</v>
      </c>
      <c r="U385" s="20">
        <f>Data!Y385-Data!CF385</f>
        <v>3.7000000000000028</v>
      </c>
      <c r="V385" s="20">
        <f>Data!Z385-Data!CG385</f>
        <v>-1.5</v>
      </c>
      <c r="W385" s="20">
        <f>Data!AA385-Data!CH385</f>
        <v>-9.9999999999994316E-2</v>
      </c>
      <c r="X385" s="20">
        <f>Data!AB385-Data!CI385</f>
        <v>0.19600000000000001</v>
      </c>
      <c r="Y385" s="20">
        <f>Data!AC385-Data!CJ385</f>
        <v>-0.85</v>
      </c>
      <c r="Z385" s="20">
        <f>Data!AD385-Data!CK385</f>
        <v>-0.29999999999999716</v>
      </c>
      <c r="AA385" s="20">
        <f>Data!AE385-Data!CL385</f>
        <v>0.5</v>
      </c>
      <c r="AB385" s="20">
        <f>Data!AF385-Data!CM385</f>
        <v>-1.1700000000000002</v>
      </c>
      <c r="AC385" s="20">
        <f>Data!AG385-Data!CN385</f>
        <v>2.6000000000000085</v>
      </c>
      <c r="AD385" s="20">
        <f>Data!AH385-Data!CO385</f>
        <v>-1.2999999999999972</v>
      </c>
      <c r="AE385" s="20">
        <f>Data!AI385-Data!CP385</f>
        <v>7.8699999999999992E-2</v>
      </c>
      <c r="AF385" s="20">
        <f>Data!AJ385-Data!CQ385</f>
        <v>3.8999999999999995</v>
      </c>
      <c r="AG385" s="20">
        <f>Data!AK385-Data!CR385</f>
        <v>0.29999999999999993</v>
      </c>
      <c r="AH385" s="20">
        <f>Data!AL385-Data!CS385</f>
        <v>113</v>
      </c>
      <c r="AI385" s="20">
        <f>Data!AM385-Data!CT385</f>
        <v>2.4000000000000004</v>
      </c>
      <c r="AJ385" s="20">
        <f>Data!AN385-Data!CU385</f>
        <v>-1.79</v>
      </c>
      <c r="AK385" s="20">
        <f>Data!AO385-Data!CV385</f>
        <v>32</v>
      </c>
      <c r="AL385" s="20">
        <f>Data!AP385-Data!CW385</f>
        <v>-89</v>
      </c>
      <c r="AM385" s="20">
        <f>Data!AQ385-Data!CX385</f>
        <v>0</v>
      </c>
      <c r="AN385" s="20">
        <f>Data!AR385-Data!CY385</f>
        <v>9.000000000000008E-3</v>
      </c>
      <c r="AO385" s="20">
        <f>Data!AS385-Data!CZ385</f>
        <v>-43</v>
      </c>
      <c r="AP385" s="20">
        <f>Data!AT385-Data!DA385</f>
        <v>-113</v>
      </c>
      <c r="AQ385" s="20">
        <f>Data!AU385-Data!DB385</f>
        <v>-1.5999999999999959E-2</v>
      </c>
      <c r="AR385" s="20">
        <f>Data!AV385-Data!DC385</f>
        <v>61</v>
      </c>
      <c r="AS385" s="20">
        <f>Data!AW385-Data!DD385</f>
        <v>97</v>
      </c>
      <c r="AT385" s="20">
        <f>Data!AX385-Data!DE385</f>
        <v>-2.7999999999999914E-2</v>
      </c>
      <c r="AU385" s="20">
        <f>Data!AY385-Data!DF385</f>
        <v>21</v>
      </c>
      <c r="AV385" s="20">
        <f>Data!AZ385-Data!DG385</f>
        <v>1.615384615384615</v>
      </c>
      <c r="AW385" s="20">
        <f>Data!BA385-Data!DH385</f>
        <v>56</v>
      </c>
      <c r="AX385" s="20">
        <f>Data!BB385-Data!DI385</f>
        <v>4.3076923076923066</v>
      </c>
      <c r="AY385" s="20">
        <f>Data!BC385-Data!DJ385</f>
        <v>25</v>
      </c>
      <c r="AZ385" s="20">
        <f>Data!BD385-Data!DK385</f>
        <v>10</v>
      </c>
      <c r="BA385" s="20">
        <f>Data!BE385-Data!DL385</f>
        <v>4</v>
      </c>
      <c r="BB385" s="20">
        <f>Data!BF385-Data!DM385</f>
        <v>-33</v>
      </c>
      <c r="BC385" s="20">
        <f>Data!BG385-Data!DN385</f>
        <v>-23</v>
      </c>
      <c r="BD385" s="20">
        <f>Data!BH385-Data!DO385</f>
        <v>2.5</v>
      </c>
      <c r="BE385" s="20">
        <f>Data!BI385-Data!DP385</f>
        <v>-6.8459999999999894</v>
      </c>
      <c r="BF385" s="20">
        <f>Data!BJ385-Data!DQ385</f>
        <v>9.3079999999999998</v>
      </c>
      <c r="BG385" s="20">
        <f>Data!BK385-Data!DR385</f>
        <v>0.29499999999999993</v>
      </c>
      <c r="BH385" s="20">
        <f>Data!BL385-Data!DS385</f>
        <v>-2.5380000000000003</v>
      </c>
      <c r="BI385" s="20">
        <f>Data!BM385-Data!DT385</f>
        <v>0.16700000000000004</v>
      </c>
      <c r="BJ385" s="20">
        <f>Data!BN385-Data!DU385</f>
        <v>-8.6999999999999993</v>
      </c>
      <c r="BK385" s="20">
        <f>Data!BO385-Data!DV385</f>
        <v>7.5</v>
      </c>
      <c r="BL385" s="20">
        <f>Data!BP385-Data!DW385</f>
        <v>0.29999999999999982</v>
      </c>
      <c r="BM385" s="20">
        <f>Data!BQ385-Data!DX385</f>
        <v>0.76923076923076827</v>
      </c>
      <c r="BN385" s="20">
        <f>Data!BR385-Data!DY385</f>
        <v>-1.8000000000000007</v>
      </c>
      <c r="BO385" s="20">
        <f>Data!BS385-Data!DZ385</f>
        <v>-104</v>
      </c>
      <c r="BP385" s="20">
        <f>Data!BT385-Data!EA385</f>
        <v>9.4000000000000028E-2</v>
      </c>
      <c r="BQ385" s="20">
        <f>Data!BU385-Data!EB385</f>
        <v>1</v>
      </c>
      <c r="BR385" s="20">
        <f>Data!BV385-Data!EC385</f>
        <v>-53</v>
      </c>
      <c r="BS385" s="20">
        <f>Data!BW385-Data!ED385</f>
        <v>-116</v>
      </c>
      <c r="BT385" s="20">
        <f>Data!BX385-Data!EE385</f>
        <v>-102</v>
      </c>
      <c r="BU385" s="20">
        <f>Data!BY385-Data!EF385</f>
        <v>-44</v>
      </c>
      <c r="BV385" s="20">
        <f>Data!BZ385-Data!EG385</f>
        <v>-52</v>
      </c>
      <c r="BW385" s="20">
        <f>Data!CA385-Data!EH385</f>
        <v>-66.199999999999989</v>
      </c>
      <c r="BX385" s="20">
        <f>Data!CB385-Data!EI385</f>
        <v>-102</v>
      </c>
      <c r="BY385" s="20">
        <f>Data!CC385-Data!EJ385</f>
        <v>-140</v>
      </c>
      <c r="BZ385" s="20">
        <f>Data!EK385</f>
        <v>11165</v>
      </c>
      <c r="CA385" s="20">
        <f>Data!EL385</f>
        <v>10611.3</v>
      </c>
      <c r="CB385" s="20">
        <f>Data!EM385</f>
        <v>90.32123076923078</v>
      </c>
      <c r="CC385" s="20">
        <f>Data!EN385</f>
        <v>120.42415384615384</v>
      </c>
      <c r="CD385" s="20">
        <f>Data!EO385</f>
        <v>12.566999999999998</v>
      </c>
      <c r="CE385" s="20">
        <f>Data!EP385</f>
        <v>172.54600000000002</v>
      </c>
      <c r="CF385" s="50">
        <f>IF(ISBLANK(Data!EQ385), "", Data!EQ385)</f>
        <v>79</v>
      </c>
      <c r="CG385" s="50">
        <f>IF(ISBLANK(Data!ER385), "", Data!ER385)</f>
        <v>73</v>
      </c>
      <c r="CH385" s="61" t="str">
        <f>IF(ISBLANK(Data!ES385), "", Data!ES385)</f>
        <v>Southern Miss</v>
      </c>
      <c r="CI385" s="61">
        <f>IF(ISBLANK(Data!ET385), "", Data!ET385)</f>
        <v>152</v>
      </c>
    </row>
    <row r="386" spans="1:87" x14ac:dyDescent="0.45">
      <c r="A386" s="50">
        <f>IF(ISBLANK(Data!A386), "", Data!A386)</f>
        <v>44930</v>
      </c>
      <c r="B386" s="50" t="str">
        <f>IF(ISBLANK(Data!B386), "", Data!B386)</f>
        <v>Arizona</v>
      </c>
      <c r="C386" s="50">
        <f>IF(ISBLANK(Data!C386), "", Data!C386)</f>
        <v>11</v>
      </c>
      <c r="D386" s="50" t="str">
        <f>IF(ISBLANK(Data!D386), "", Data!D386)</f>
        <v>Colorado</v>
      </c>
      <c r="E386" s="50">
        <f>IF(ISBLANK(Data!E386), "", Data!E386)</f>
        <v>57</v>
      </c>
      <c r="F386" s="50" t="str">
        <f>IF(ISBLANK(Data!F386), "", Data!F386)</f>
        <v>N</v>
      </c>
      <c r="G386" s="50" t="str">
        <f>IF(ISBLANK(Data!G386), "", Data!G386)</f>
        <v>Arizona</v>
      </c>
      <c r="H386" s="50" t="str">
        <f>IF(ISBLANK(Data!H386), "", Data!H386)</f>
        <v>Colorado</v>
      </c>
      <c r="I386" s="50" t="str">
        <f>IF(ISBLANK(Data!I386), "", Data!I386)</f>
        <v>Arizona</v>
      </c>
      <c r="J386" s="50" t="str">
        <f>IF(ISBLANK(Data!J386), "", Data!J386)</f>
        <v>Colorado</v>
      </c>
      <c r="K386" s="50" t="str">
        <f>IF(ISBLANK(Data!K386), "", Data!K386)</f>
        <v>Arizona</v>
      </c>
      <c r="L386" s="50" t="str">
        <f>IF(ISBLANK(Data!L386), "", Data!L386)</f>
        <v>Colorado</v>
      </c>
      <c r="M386" s="50" t="str">
        <f>IF(ISBLANK(Data!M386), "", Data!M386)</f>
        <v>Arizona</v>
      </c>
      <c r="N386" s="50" t="str">
        <f>IF(ISBLANK(Data!N386), "", Data!N386)</f>
        <v>Colorado</v>
      </c>
      <c r="O386" s="50" t="str">
        <f>IF(ISBLANK(Data!O386), "", Data!O386)</f>
        <v>Arizona</v>
      </c>
      <c r="P386" s="50" t="str">
        <f>IF(ISBLANK(Data!P386), "", Data!P386)</f>
        <v>Colorado</v>
      </c>
      <c r="Q386" s="50" t="str">
        <f>IF(ISBLANK(Data!Q386), "", Data!Q386)</f>
        <v>Arizona</v>
      </c>
      <c r="R386" s="50" t="str">
        <f>IF(ISBLANK(Data!R386), "", Data!R386)</f>
        <v>Colorado</v>
      </c>
      <c r="S386" s="20">
        <f>Data!W386-Data!CD386</f>
        <v>-7.6923076923076983E-2</v>
      </c>
      <c r="T386" s="20">
        <f>Data!X386-Data!CE386</f>
        <v>7.09</v>
      </c>
      <c r="U386" s="20">
        <f>Data!Y386-Data!CF386</f>
        <v>4.2999999999999972</v>
      </c>
      <c r="V386" s="20">
        <f>Data!Z386-Data!CG386</f>
        <v>-2.7999999999999972</v>
      </c>
      <c r="W386" s="20">
        <f>Data!AA386-Data!CH386</f>
        <v>4.7999999999999972</v>
      </c>
      <c r="X386" s="20">
        <f>Data!AB386-Data!CI386</f>
        <v>1.4999999999999996E-2</v>
      </c>
      <c r="Y386" s="20">
        <f>Data!AC386-Data!CJ386</f>
        <v>10.19</v>
      </c>
      <c r="Z386" s="20">
        <f>Data!AD386-Data!CK386</f>
        <v>5.6000000000000085</v>
      </c>
      <c r="AA386" s="20">
        <f>Data!AE386-Data!CL386</f>
        <v>-4.5999999999999943</v>
      </c>
      <c r="AB386" s="20">
        <f>Data!AF386-Data!CM386</f>
        <v>12.26</v>
      </c>
      <c r="AC386" s="20">
        <f>Data!AG386-Data!CN386</f>
        <v>3.6000000000000085</v>
      </c>
      <c r="AD386" s="20">
        <f>Data!AH386-Data!CO386</f>
        <v>-2.2000000000000028</v>
      </c>
      <c r="AE386" s="20">
        <f>Data!AI386-Data!CP386</f>
        <v>4.1300000000000003E-2</v>
      </c>
      <c r="AF386" s="20">
        <f>Data!AJ386-Data!CQ386</f>
        <v>1.1999999999999997</v>
      </c>
      <c r="AG386" s="20">
        <f>Data!AK386-Data!CR386</f>
        <v>9.2307692307692285E-2</v>
      </c>
      <c r="AH386" s="20">
        <f>Data!AL386-Data!CS386</f>
        <v>3</v>
      </c>
      <c r="AI386" s="20">
        <f>Data!AM386-Data!CT386</f>
        <v>9.5500000000000007</v>
      </c>
      <c r="AJ386" s="20">
        <f>Data!AN386-Data!CU386</f>
        <v>6.01</v>
      </c>
      <c r="AK386" s="20">
        <f>Data!AO386-Data!CV386</f>
        <v>105</v>
      </c>
      <c r="AL386" s="20">
        <f>Data!AP386-Data!CW386</f>
        <v>59</v>
      </c>
      <c r="AM386" s="20">
        <f>Data!AQ386-Data!CX386</f>
        <v>117</v>
      </c>
      <c r="AN386" s="20">
        <f>Data!AR386-Data!CY386</f>
        <v>-2.300000000000002E-2</v>
      </c>
      <c r="AO386" s="20">
        <f>Data!AS386-Data!CZ386</f>
        <v>7</v>
      </c>
      <c r="AP386" s="20">
        <f>Data!AT386-Data!DA386</f>
        <v>48</v>
      </c>
      <c r="AQ386" s="20">
        <f>Data!AU386-Data!DB386</f>
        <v>-4.5999999999999985E-2</v>
      </c>
      <c r="AR386" s="20">
        <f>Data!AV386-Data!DC386</f>
        <v>16</v>
      </c>
      <c r="AS386" s="20">
        <f>Data!AW386-Data!DD386</f>
        <v>37</v>
      </c>
      <c r="AT386" s="20">
        <f>Data!AX386-Data!DE386</f>
        <v>-4.0000000000000036E-2</v>
      </c>
      <c r="AU386" s="20">
        <f>Data!AY386-Data!DF386</f>
        <v>35</v>
      </c>
      <c r="AV386" s="20">
        <f>Data!AZ386-Data!DG386</f>
        <v>2.6923076923076916</v>
      </c>
      <c r="AW386" s="20">
        <f>Data!BA386-Data!DH386</f>
        <v>70</v>
      </c>
      <c r="AX386" s="20">
        <f>Data!BB386-Data!DI386</f>
        <v>5.3846153846153868</v>
      </c>
      <c r="AY386" s="20">
        <f>Data!BC386-Data!DJ386</f>
        <v>19</v>
      </c>
      <c r="AZ386" s="20">
        <f>Data!BD386-Data!DK386</f>
        <v>35</v>
      </c>
      <c r="BA386" s="20">
        <f>Data!BE386-Data!DL386</f>
        <v>16</v>
      </c>
      <c r="BB386" s="20">
        <f>Data!BF386-Data!DM386</f>
        <v>-19</v>
      </c>
      <c r="BC386" s="20">
        <f>Data!BG386-Data!DN386</f>
        <v>16</v>
      </c>
      <c r="BD386" s="20">
        <f>Data!BH386-Data!DO386</f>
        <v>8.0999999999999943</v>
      </c>
      <c r="BE386" s="20">
        <f>Data!BI386-Data!DP386</f>
        <v>4.5390000000000015</v>
      </c>
      <c r="BF386" s="20">
        <f>Data!BJ386-Data!DQ386</f>
        <v>3.5379999999999985</v>
      </c>
      <c r="BG386" s="20">
        <f>Data!BK386-Data!DR386</f>
        <v>0.27</v>
      </c>
      <c r="BH386" s="20">
        <f>Data!BL386-Data!DS386</f>
        <v>-1.4619999999999997</v>
      </c>
      <c r="BI386" s="20">
        <f>Data!BM386-Data!DT386</f>
        <v>0.27200000000000002</v>
      </c>
      <c r="BJ386" s="20">
        <f>Data!BN386-Data!DU386</f>
        <v>3.6000000000000014</v>
      </c>
      <c r="BK386" s="20">
        <f>Data!BO386-Data!DV386</f>
        <v>2.8000000000000007</v>
      </c>
      <c r="BL386" s="20">
        <f>Data!BP386-Data!DW386</f>
        <v>1.2999999999999998</v>
      </c>
      <c r="BM386" s="20">
        <f>Data!BQ386-Data!DX386</f>
        <v>2.6923076923076925</v>
      </c>
      <c r="BN386" s="20">
        <f>Data!BR386-Data!DY386</f>
        <v>1.2000000000000011</v>
      </c>
      <c r="BO386" s="20">
        <f>Data!BS386-Data!DZ386</f>
        <v>-5</v>
      </c>
      <c r="BP386" s="20">
        <f>Data!BT386-Data!EA386</f>
        <v>6.0000000000000053E-3</v>
      </c>
      <c r="BQ386" s="20">
        <f>Data!BU386-Data!EB386</f>
        <v>-4</v>
      </c>
      <c r="BR386" s="20">
        <f>Data!BV386-Data!EC386</f>
        <v>-23</v>
      </c>
      <c r="BS386" s="20">
        <f>Data!BW386-Data!ED386</f>
        <v>-2</v>
      </c>
      <c r="BT386" s="20">
        <f>Data!BX386-Data!EE386</f>
        <v>-27</v>
      </c>
      <c r="BU386" s="20">
        <f>Data!BY386-Data!EF386</f>
        <v>-44</v>
      </c>
      <c r="BV386" s="20">
        <f>Data!BZ386-Data!EG386</f>
        <v>-21</v>
      </c>
      <c r="BW386" s="20">
        <f>Data!CA386-Data!EH386</f>
        <v>-18.7</v>
      </c>
      <c r="BX386" s="20">
        <f>Data!CB386-Data!EI386</f>
        <v>-5</v>
      </c>
      <c r="BY386" s="20">
        <f>Data!CC386-Data!EJ386</f>
        <v>-12</v>
      </c>
      <c r="BZ386" s="20">
        <f>Data!EK386</f>
        <v>11324</v>
      </c>
      <c r="CA386" s="20">
        <f>Data!EL386</f>
        <v>10593.78</v>
      </c>
      <c r="CB386" s="20">
        <f>Data!EM386</f>
        <v>85.837076923076921</v>
      </c>
      <c r="CC386" s="20">
        <f>Data!EN386</f>
        <v>133.53846153846155</v>
      </c>
      <c r="CD386" s="20">
        <f>Data!EO386</f>
        <v>12.948000000000002</v>
      </c>
      <c r="CE386" s="20">
        <f>Data!EP386</f>
        <v>148</v>
      </c>
      <c r="CF386" s="50">
        <f>IF(ISBLANK(Data!EQ386), "", Data!EQ386)</f>
        <v>97</v>
      </c>
      <c r="CG386" s="50">
        <f>IF(ISBLANK(Data!ER386), "", Data!ER386)</f>
        <v>50</v>
      </c>
      <c r="CH386" s="61" t="str">
        <f>IF(ISBLANK(Data!ES386), "", Data!ES386)</f>
        <v>Arizona</v>
      </c>
      <c r="CI386" s="61">
        <f>IF(ISBLANK(Data!ET386), "", Data!ET386)</f>
        <v>147</v>
      </c>
    </row>
    <row r="387" spans="1:87" x14ac:dyDescent="0.45">
      <c r="A387" s="50">
        <f>IF(ISBLANK(Data!A387), "", Data!A387)</f>
        <v>44930</v>
      </c>
      <c r="B387" s="50" t="str">
        <f>IF(ISBLANK(Data!B387), "", Data!B387)</f>
        <v>Pacific</v>
      </c>
      <c r="C387" s="50">
        <f>IF(ISBLANK(Data!C387), "", Data!C387)</f>
        <v>227</v>
      </c>
      <c r="D387" s="50" t="str">
        <f>IF(ISBLANK(Data!D387), "", Data!D387)</f>
        <v>San Francisco</v>
      </c>
      <c r="E387" s="50">
        <f>IF(ISBLANK(Data!E387), "", Data!E387)</f>
        <v>260</v>
      </c>
      <c r="F387" s="50" t="str">
        <f>IF(ISBLANK(Data!F387), "", Data!F387)</f>
        <v>N</v>
      </c>
      <c r="G387" s="50" t="str">
        <f>IF(ISBLANK(Data!G387), "", Data!G387)</f>
        <v>Pacific</v>
      </c>
      <c r="H387" s="50" t="str">
        <f>IF(ISBLANK(Data!H387), "", Data!H387)</f>
        <v>San Francisco</v>
      </c>
      <c r="I387" s="50" t="str">
        <f>IF(ISBLANK(Data!I387), "", Data!I387)</f>
        <v>Pacific</v>
      </c>
      <c r="J387" s="50" t="str">
        <f>IF(ISBLANK(Data!J387), "", Data!J387)</f>
        <v>San Francisco</v>
      </c>
      <c r="K387" s="50" t="str">
        <f>IF(ISBLANK(Data!K387), "", Data!K387)</f>
        <v>Pacific</v>
      </c>
      <c r="L387" s="50" t="str">
        <f>IF(ISBLANK(Data!L387), "", Data!L387)</f>
        <v>San Francisco</v>
      </c>
      <c r="M387" s="50" t="str">
        <f>IF(ISBLANK(Data!M387), "", Data!M387)</f>
        <v>Pacific</v>
      </c>
      <c r="N387" s="50" t="str">
        <f>IF(ISBLANK(Data!N387), "", Data!N387)</f>
        <v>San Francisco</v>
      </c>
      <c r="O387" s="50" t="str">
        <f>IF(ISBLANK(Data!O387), "", Data!O387)</f>
        <v>Pacific</v>
      </c>
      <c r="P387" s="50" t="str">
        <f>IF(ISBLANK(Data!P387), "", Data!P387)</f>
        <v>San Fran.</v>
      </c>
      <c r="Q387" s="50" t="str">
        <f>IF(ISBLANK(Data!Q387), "", Data!Q387)</f>
        <v>Pacific</v>
      </c>
      <c r="R387" s="50" t="str">
        <f>IF(ISBLANK(Data!R387), "", Data!R387)</f>
        <v>San Francisco</v>
      </c>
      <c r="S387" s="20">
        <f>Data!W387-Data!CD387</f>
        <v>-0.33333333333333293</v>
      </c>
      <c r="T387" s="20">
        <f>Data!X387-Data!CE387</f>
        <v>-32.17</v>
      </c>
      <c r="U387" s="20">
        <f>Data!Y387-Data!CF387</f>
        <v>-14.799999999999997</v>
      </c>
      <c r="V387" s="20">
        <f>Data!Z387-Data!CG387</f>
        <v>17.400000000000006</v>
      </c>
      <c r="W387" s="20">
        <f>Data!AA387-Data!CH387</f>
        <v>3.7000000000000028</v>
      </c>
      <c r="X387" s="20">
        <f>Data!AB387-Data!CI387</f>
        <v>0.16799999999999998</v>
      </c>
      <c r="Y387" s="20">
        <f>Data!AC387-Data!CJ387</f>
        <v>-4.93</v>
      </c>
      <c r="Z387" s="20">
        <f>Data!AD387-Data!CK387</f>
        <v>-2</v>
      </c>
      <c r="AA387" s="20">
        <f>Data!AE387-Data!CL387</f>
        <v>2.9000000000000057</v>
      </c>
      <c r="AB387" s="20">
        <f>Data!AF387-Data!CM387</f>
        <v>-4.93</v>
      </c>
      <c r="AC387" s="20">
        <f>Data!AG387-Data!CN387</f>
        <v>-14.700000000000003</v>
      </c>
      <c r="AD387" s="20">
        <f>Data!AH387-Data!CO387</f>
        <v>18.400000000000006</v>
      </c>
      <c r="AE387" s="20">
        <f>Data!AI387-Data!CP387</f>
        <v>-0.72619999999999996</v>
      </c>
      <c r="AF387" s="20">
        <f>Data!AJ387-Data!CQ387</f>
        <v>-6.1999999999999993</v>
      </c>
      <c r="AG387" s="20">
        <f>Data!AK387-Data!CR387</f>
        <v>-0.41333333333333333</v>
      </c>
      <c r="AH387" s="20">
        <f>Data!AL387-Data!CS387</f>
        <v>-352</v>
      </c>
      <c r="AI387" s="20">
        <f>Data!AM387-Data!CT387</f>
        <v>-32.549999999999997</v>
      </c>
      <c r="AJ387" s="20">
        <f>Data!AN387-Data!CU387</f>
        <v>-5.1899999999999995</v>
      </c>
      <c r="AK387" s="20">
        <f>Data!AO387-Data!CV387</f>
        <v>-185</v>
      </c>
      <c r="AL387" s="20">
        <f>Data!AP387-Data!CW387</f>
        <v>218</v>
      </c>
      <c r="AM387" s="20">
        <f>Data!AQ387-Data!CX387</f>
        <v>-58</v>
      </c>
      <c r="AN387" s="20">
        <f>Data!AR387-Data!CY387</f>
        <v>-7.8000000000000014E-2</v>
      </c>
      <c r="AO387" s="20">
        <f>Data!AS387-Data!CZ387</f>
        <v>-28</v>
      </c>
      <c r="AP387" s="20">
        <f>Data!AT387-Data!DA387</f>
        <v>-26</v>
      </c>
      <c r="AQ387" s="20">
        <f>Data!AU387-Data!DB387</f>
        <v>-5.5999999999999994E-2</v>
      </c>
      <c r="AR387" s="20">
        <f>Data!AV387-Data!DC387</f>
        <v>29</v>
      </c>
      <c r="AS387" s="20">
        <f>Data!AW387-Data!DD387</f>
        <v>93</v>
      </c>
      <c r="AT387" s="20">
        <f>Data!AX387-Data!DE387</f>
        <v>-0.14300000000000002</v>
      </c>
      <c r="AU387" s="20">
        <f>Data!AY387-Data!DF387</f>
        <v>-58</v>
      </c>
      <c r="AV387" s="20">
        <f>Data!AZ387-Data!DG387</f>
        <v>-3.8666666666666663</v>
      </c>
      <c r="AW387" s="20">
        <f>Data!BA387-Data!DH387</f>
        <v>-90</v>
      </c>
      <c r="AX387" s="20">
        <f>Data!BB387-Data!DI387</f>
        <v>-5.9999999999999964</v>
      </c>
      <c r="AY387" s="20">
        <f>Data!BC387-Data!DJ387</f>
        <v>-27</v>
      </c>
      <c r="AZ387" s="20">
        <f>Data!BD387-Data!DK387</f>
        <v>-30</v>
      </c>
      <c r="BA387" s="20">
        <f>Data!BE387-Data!DL387</f>
        <v>-31</v>
      </c>
      <c r="BB387" s="20">
        <f>Data!BF387-Data!DM387</f>
        <v>12</v>
      </c>
      <c r="BC387" s="20">
        <f>Data!BG387-Data!DN387</f>
        <v>0</v>
      </c>
      <c r="BD387" s="20">
        <f>Data!BH387-Data!DO387</f>
        <v>-12.299999999999997</v>
      </c>
      <c r="BE387" s="20">
        <f>Data!BI387-Data!DP387</f>
        <v>14.532999999999994</v>
      </c>
      <c r="BF387" s="20">
        <f>Data!BJ387-Data!DQ387</f>
        <v>-26.866</v>
      </c>
      <c r="BG387" s="20">
        <f>Data!BK387-Data!DR387</f>
        <v>-0.20100000000000007</v>
      </c>
      <c r="BH387" s="20">
        <f>Data!BL387-Data!DS387</f>
        <v>0.80000000000000071</v>
      </c>
      <c r="BI387" s="20">
        <f>Data!BM387-Data!DT387</f>
        <v>-0.18499999999999994</v>
      </c>
      <c r="BJ387" s="20">
        <f>Data!BN387-Data!DU387</f>
        <v>-1.6999999999999993</v>
      </c>
      <c r="BK387" s="20">
        <f>Data!BO387-Data!DV387</f>
        <v>6.2000000000000011</v>
      </c>
      <c r="BL387" s="20">
        <f>Data!BP387-Data!DW387</f>
        <v>-2.1</v>
      </c>
      <c r="BM387" s="20">
        <f>Data!BQ387-Data!DX387</f>
        <v>-2.0000000000000009</v>
      </c>
      <c r="BN387" s="20">
        <f>Data!BR387-Data!DY387</f>
        <v>0</v>
      </c>
      <c r="BO387" s="20">
        <f>Data!BS387-Data!DZ387</f>
        <v>271</v>
      </c>
      <c r="BP387" s="20">
        <f>Data!BT387-Data!EA387</f>
        <v>-0.18199999999999994</v>
      </c>
      <c r="BQ387" s="20">
        <f>Data!BU387-Data!EB387</f>
        <v>1</v>
      </c>
      <c r="BR387" s="20">
        <f>Data!BV387-Data!EC387</f>
        <v>318</v>
      </c>
      <c r="BS387" s="20">
        <f>Data!BW387-Data!ED387</f>
        <v>230</v>
      </c>
      <c r="BT387" s="20">
        <f>Data!BX387-Data!EE387</f>
        <v>254</v>
      </c>
      <c r="BU387" s="20">
        <f>Data!BY387-Data!EF387</f>
        <v>315</v>
      </c>
      <c r="BV387" s="20">
        <f>Data!BZ387-Data!EG387</f>
        <v>296</v>
      </c>
      <c r="BW387" s="20">
        <f>Data!CA387-Data!EH387</f>
        <v>223.10000000000002</v>
      </c>
      <c r="BX387" s="20">
        <f>Data!CB387-Data!EI387</f>
        <v>271</v>
      </c>
      <c r="BY387" s="20">
        <f>Data!CC387-Data!EJ387</f>
        <v>251</v>
      </c>
      <c r="BZ387" s="20">
        <f>Data!EK387</f>
        <v>8574.6</v>
      </c>
      <c r="CA387" s="20">
        <f>Data!EL387</f>
        <v>11812.800000000001</v>
      </c>
      <c r="CB387" s="20">
        <f>Data!EM387</f>
        <v>129.42533333333336</v>
      </c>
      <c r="CC387" s="20">
        <f>Data!EN387</f>
        <v>95.824666666666658</v>
      </c>
      <c r="CD387" s="20">
        <f>Data!EO387</f>
        <v>12.766999999999999</v>
      </c>
      <c r="CE387" s="20">
        <f>Data!EP387</f>
        <v>155.04</v>
      </c>
      <c r="CF387" s="50">
        <f>IF(ISBLANK(Data!EQ387), "", Data!EQ387)</f>
        <v>88</v>
      </c>
      <c r="CG387" s="50">
        <f>IF(ISBLANK(Data!ER387), "", Data!ER387)</f>
        <v>92</v>
      </c>
      <c r="CH387" s="61" t="str">
        <f>IF(ISBLANK(Data!ES387), "", Data!ES387)</f>
        <v>San Francisco</v>
      </c>
      <c r="CI387" s="61">
        <f>IF(ISBLANK(Data!ET387), "", Data!ET387)</f>
        <v>180</v>
      </c>
    </row>
    <row r="388" spans="1:87" x14ac:dyDescent="0.45">
      <c r="A388" s="50">
        <f>IF(ISBLANK(Data!A388), "", Data!A388)</f>
        <v>44930</v>
      </c>
      <c r="B388" s="50" t="str">
        <f>IF(ISBLANK(Data!B388), "", Data!B388)</f>
        <v>Arizona St.</v>
      </c>
      <c r="C388" s="50">
        <f>IF(ISBLANK(Data!C388), "", Data!C388)</f>
        <v>12</v>
      </c>
      <c r="D388" s="50" t="str">
        <f>IF(ISBLANK(Data!D388), "", Data!D388)</f>
        <v>Utah</v>
      </c>
      <c r="E388" s="50">
        <f>IF(ISBLANK(Data!E388), "", Data!E388)</f>
        <v>329</v>
      </c>
      <c r="F388" s="50" t="str">
        <f>IF(ISBLANK(Data!F388), "", Data!F388)</f>
        <v>N</v>
      </c>
      <c r="G388" s="50" t="str">
        <f>IF(ISBLANK(Data!G388), "", Data!G388)</f>
        <v>Arizona St.</v>
      </c>
      <c r="H388" s="50" t="str">
        <f>IF(ISBLANK(Data!H388), "", Data!H388)</f>
        <v>Utah</v>
      </c>
      <c r="I388" s="50" t="str">
        <f>IF(ISBLANK(Data!I388), "", Data!I388)</f>
        <v>Arizona St.</v>
      </c>
      <c r="J388" s="50" t="str">
        <f>IF(ISBLANK(Data!J388), "", Data!J388)</f>
        <v>Utah</v>
      </c>
      <c r="K388" s="50" t="str">
        <f>IF(ISBLANK(Data!K388), "", Data!K388)</f>
        <v>Arizona State</v>
      </c>
      <c r="L388" s="50" t="str">
        <f>IF(ISBLANK(Data!L388), "", Data!L388)</f>
        <v>Utah</v>
      </c>
      <c r="M388" s="50" t="str">
        <f>IF(ISBLANK(Data!M388), "", Data!M388)</f>
        <v>Arizona St</v>
      </c>
      <c r="N388" s="50" t="str">
        <f>IF(ISBLANK(Data!N388), "", Data!N388)</f>
        <v>Utah</v>
      </c>
      <c r="O388" s="50" t="str">
        <f>IF(ISBLANK(Data!O388), "", Data!O388)</f>
        <v>Arizona St.</v>
      </c>
      <c r="P388" s="50" t="str">
        <f>IF(ISBLANK(Data!P388), "", Data!P388)</f>
        <v>Utah</v>
      </c>
      <c r="Q388" s="50" t="str">
        <f>IF(ISBLANK(Data!Q388), "", Data!Q388)</f>
        <v>Arizona State</v>
      </c>
      <c r="R388" s="50" t="str">
        <f>IF(ISBLANK(Data!R388), "", Data!R388)</f>
        <v>Utah</v>
      </c>
      <c r="S388" s="20">
        <f>Data!W388-Data!CD388</f>
        <v>-0.23076923076923106</v>
      </c>
      <c r="T388" s="20">
        <f>Data!X388-Data!CE388</f>
        <v>-14.379999999999999</v>
      </c>
      <c r="U388" s="20">
        <f>Data!Y388-Data!CF388</f>
        <v>-15.300000000000011</v>
      </c>
      <c r="V388" s="20">
        <f>Data!Z388-Data!CG388</f>
        <v>-0.90000000000000568</v>
      </c>
      <c r="W388" s="20">
        <f>Data!AA388-Data!CH388</f>
        <v>0</v>
      </c>
      <c r="X388" s="20">
        <f>Data!AB388-Data!CI388</f>
        <v>0.11399999999999999</v>
      </c>
      <c r="Y388" s="20">
        <f>Data!AC388-Data!CJ388</f>
        <v>0.42999999999999972</v>
      </c>
      <c r="Z388" s="20">
        <f>Data!AD388-Data!CK388</f>
        <v>-0.60000000000000853</v>
      </c>
      <c r="AA388" s="20">
        <f>Data!AE388-Data!CL388</f>
        <v>-1.1000000000000085</v>
      </c>
      <c r="AB388" s="20">
        <f>Data!AF388-Data!CM388</f>
        <v>0.33999999999999986</v>
      </c>
      <c r="AC388" s="20">
        <f>Data!AG388-Data!CN388</f>
        <v>-18</v>
      </c>
      <c r="AD388" s="20">
        <f>Data!AH388-Data!CO388</f>
        <v>-0.80000000000001137</v>
      </c>
      <c r="AE388" s="20">
        <f>Data!AI388-Data!CP388</f>
        <v>-0.28649999999999998</v>
      </c>
      <c r="AF388" s="20">
        <f>Data!AJ388-Data!CQ388</f>
        <v>-3.5</v>
      </c>
      <c r="AG388" s="20">
        <f>Data!AK388-Data!CR388</f>
        <v>-0.26923076923076927</v>
      </c>
      <c r="AH388" s="20">
        <f>Data!AL388-Data!CS388</f>
        <v>-137</v>
      </c>
      <c r="AI388" s="20">
        <f>Data!AM388-Data!CT388</f>
        <v>-16.73</v>
      </c>
      <c r="AJ388" s="20">
        <f>Data!AN388-Data!CU388</f>
        <v>-2.4900000000000011</v>
      </c>
      <c r="AK388" s="20">
        <f>Data!AO388-Data!CV388</f>
        <v>-179</v>
      </c>
      <c r="AL388" s="20">
        <f>Data!AP388-Data!CW388</f>
        <v>6</v>
      </c>
      <c r="AM388" s="20">
        <f>Data!AQ388-Data!CX388</f>
        <v>-44</v>
      </c>
      <c r="AN388" s="20">
        <f>Data!AR388-Data!CY388</f>
        <v>-7.7000000000000013E-2</v>
      </c>
      <c r="AO388" s="20">
        <f>Data!AS388-Data!CZ388</f>
        <v>-25</v>
      </c>
      <c r="AP388" s="20">
        <f>Data!AT388-Data!DA388</f>
        <v>4</v>
      </c>
      <c r="AQ388" s="20">
        <f>Data!AU388-Data!DB388</f>
        <v>-9.3000000000000027E-2</v>
      </c>
      <c r="AR388" s="20">
        <f>Data!AV388-Data!DC388</f>
        <v>4</v>
      </c>
      <c r="AS388" s="20">
        <f>Data!AW388-Data!DD388</f>
        <v>32</v>
      </c>
      <c r="AT388" s="20">
        <f>Data!AX388-Data!DE388</f>
        <v>-6.2999999999999945E-2</v>
      </c>
      <c r="AU388" s="20">
        <f>Data!AY388-Data!DF388</f>
        <v>-31</v>
      </c>
      <c r="AV388" s="20">
        <f>Data!AZ388-Data!DG388</f>
        <v>-2.3846153846153841</v>
      </c>
      <c r="AW388" s="20">
        <f>Data!BA388-Data!DH388</f>
        <v>-65</v>
      </c>
      <c r="AX388" s="20">
        <f>Data!BB388-Data!DI388</f>
        <v>-5</v>
      </c>
      <c r="AY388" s="20">
        <f>Data!BC388-Data!DJ388</f>
        <v>-82</v>
      </c>
      <c r="AZ388" s="20">
        <f>Data!BD388-Data!DK388</f>
        <v>16</v>
      </c>
      <c r="BA388" s="20">
        <f>Data!BE388-Data!DL388</f>
        <v>-11</v>
      </c>
      <c r="BB388" s="20">
        <f>Data!BF388-Data!DM388</f>
        <v>-7</v>
      </c>
      <c r="BC388" s="20">
        <f>Data!BG388-Data!DN388</f>
        <v>-4</v>
      </c>
      <c r="BD388" s="20">
        <f>Data!BH388-Data!DO388</f>
        <v>-13.799999999999997</v>
      </c>
      <c r="BE388" s="20">
        <f>Data!BI388-Data!DP388</f>
        <v>0.46099999999999852</v>
      </c>
      <c r="BF388" s="20">
        <f>Data!BJ388-Data!DQ388</f>
        <v>-14.231</v>
      </c>
      <c r="BG388" s="20">
        <f>Data!BK388-Data!DR388</f>
        <v>-0.48699999999999988</v>
      </c>
      <c r="BH388" s="20">
        <f>Data!BL388-Data!DS388</f>
        <v>-0.53800000000000026</v>
      </c>
      <c r="BI388" s="20">
        <f>Data!BM388-Data!DT388</f>
        <v>0.13800000000000001</v>
      </c>
      <c r="BJ388" s="20">
        <f>Data!BN388-Data!DU388</f>
        <v>0.30000000000000071</v>
      </c>
      <c r="BK388" s="20">
        <f>Data!BO388-Data!DV388</f>
        <v>2.4000000000000021</v>
      </c>
      <c r="BL388" s="20">
        <f>Data!BP388-Data!DW388</f>
        <v>-0.89999999999999991</v>
      </c>
      <c r="BM388" s="20">
        <f>Data!BQ388-Data!DX388</f>
        <v>1.2307692307692299</v>
      </c>
      <c r="BN388" s="20">
        <f>Data!BR388-Data!DY388</f>
        <v>-0.30000000000000071</v>
      </c>
      <c r="BO388" s="20">
        <f>Data!BS388-Data!DZ388</f>
        <v>41</v>
      </c>
      <c r="BP388" s="20">
        <f>Data!BT388-Data!EA388</f>
        <v>-5.9000000000000052E-2</v>
      </c>
      <c r="BQ388" s="20">
        <f>Data!BU388-Data!EB388</f>
        <v>-1</v>
      </c>
      <c r="BR388" s="20">
        <f>Data!BV388-Data!EC388</f>
        <v>107</v>
      </c>
      <c r="BS388" s="20">
        <f>Data!BW388-Data!ED388</f>
        <v>39</v>
      </c>
      <c r="BT388" s="20">
        <f>Data!BX388-Data!EE388</f>
        <v>71</v>
      </c>
      <c r="BU388" s="20">
        <f>Data!BY388-Data!EF388</f>
        <v>92</v>
      </c>
      <c r="BV388" s="20">
        <f>Data!BZ388-Data!EG388</f>
        <v>87</v>
      </c>
      <c r="BW388" s="20">
        <f>Data!CA388-Data!EH388</f>
        <v>58.5</v>
      </c>
      <c r="BX388" s="20">
        <f>Data!CB388-Data!EI388</f>
        <v>40</v>
      </c>
      <c r="BY388" s="20">
        <f>Data!CC388-Data!EJ388</f>
        <v>71</v>
      </c>
      <c r="BZ388" s="20">
        <f>Data!EK388</f>
        <v>9776.369999999999</v>
      </c>
      <c r="CA388" s="20">
        <f>Data!EL388</f>
        <v>11151.12</v>
      </c>
      <c r="CB388" s="20">
        <f>Data!EM388</f>
        <v>78.617000000000004</v>
      </c>
      <c r="CC388" s="20">
        <f>Data!EN388</f>
        <v>96.867923076923063</v>
      </c>
      <c r="CD388" s="20">
        <f>Data!EO388</f>
        <v>10.35</v>
      </c>
      <c r="CE388" s="20">
        <f>Data!EP388</f>
        <v>124.773</v>
      </c>
      <c r="CF388" s="50">
        <f>IF(ISBLANK(Data!EQ388), "", Data!EQ388)</f>
        <v>82</v>
      </c>
      <c r="CG388" s="50">
        <f>IF(ISBLANK(Data!ER388), "", Data!ER388)</f>
        <v>70</v>
      </c>
      <c r="CH388" s="61" t="str">
        <f>IF(ISBLANK(Data!ES388), "", Data!ES388)</f>
        <v>Arizona St.</v>
      </c>
      <c r="CI388" s="61">
        <f>IF(ISBLANK(Data!ET388), "", Data!ET388)</f>
        <v>152</v>
      </c>
    </row>
    <row r="389" spans="1:87" x14ac:dyDescent="0.45">
      <c r="A389" s="50">
        <f>IF(ISBLANK(Data!A389), "", Data!A389)</f>
        <v>44930</v>
      </c>
      <c r="B389" s="50" t="str">
        <f>IF(ISBLANK(Data!B389), "", Data!B389)</f>
        <v>San Diego</v>
      </c>
      <c r="C389" s="50">
        <f>IF(ISBLANK(Data!C389), "", Data!C389)</f>
        <v>258</v>
      </c>
      <c r="D389" s="50" t="str">
        <f>IF(ISBLANK(Data!D389), "", Data!D389)</f>
        <v>Saint Mary's</v>
      </c>
      <c r="E389" s="50">
        <f>IF(ISBLANK(Data!E389), "", Data!E389)</f>
        <v>254</v>
      </c>
      <c r="F389" s="50" t="str">
        <f>IF(ISBLANK(Data!F389), "", Data!F389)</f>
        <v>N</v>
      </c>
      <c r="G389" s="50" t="str">
        <f>IF(ISBLANK(Data!G389), "", Data!G389)</f>
        <v>San Diego</v>
      </c>
      <c r="H389" s="50" t="str">
        <f>IF(ISBLANK(Data!H389), "", Data!H389)</f>
        <v>Saint Mary's</v>
      </c>
      <c r="I389" s="50" t="str">
        <f>IF(ISBLANK(Data!I389), "", Data!I389)</f>
        <v>San Diego</v>
      </c>
      <c r="J389" s="50" t="str">
        <f>IF(ISBLANK(Data!J389), "", Data!J389)</f>
        <v>Saint Mary's</v>
      </c>
      <c r="K389" s="50" t="str">
        <f>IF(ISBLANK(Data!K389), "", Data!K389)</f>
        <v>San Diego</v>
      </c>
      <c r="L389" s="50" t="str">
        <f>IF(ISBLANK(Data!L389), "", Data!L389)</f>
        <v>Saint Mary's CA</v>
      </c>
      <c r="M389" s="50" t="str">
        <f>IF(ISBLANK(Data!M389), "", Data!M389)</f>
        <v>San Diego</v>
      </c>
      <c r="N389" s="50" t="str">
        <f>IF(ISBLANK(Data!N389), "", Data!N389)</f>
        <v>St Marys</v>
      </c>
      <c r="O389" s="50" t="str">
        <f>IF(ISBLANK(Data!O389), "", Data!O389)</f>
        <v>San Diego</v>
      </c>
      <c r="P389" s="50" t="str">
        <f>IF(ISBLANK(Data!P389), "", Data!P389)</f>
        <v>Saint Mary's</v>
      </c>
      <c r="Q389" s="50" t="str">
        <f>IF(ISBLANK(Data!Q389), "", Data!Q389)</f>
        <v>San Diego</v>
      </c>
      <c r="R389" s="50" t="str">
        <f>IF(ISBLANK(Data!R389), "", Data!R389)</f>
        <v>Saint Mary's College</v>
      </c>
      <c r="S389" s="20">
        <f>Data!W389-Data!CD389</f>
        <v>6.6666666666666985E-2</v>
      </c>
      <c r="T389" s="20">
        <f>Data!X389-Data!CE389</f>
        <v>-18.36</v>
      </c>
      <c r="U389" s="20">
        <f>Data!Y389-Data!CF389</f>
        <v>-7.4000000000000057</v>
      </c>
      <c r="V389" s="20">
        <f>Data!Z389-Data!CG389</f>
        <v>11</v>
      </c>
      <c r="W389" s="20">
        <f>Data!AA389-Data!CH389</f>
        <v>7.7999999999999972</v>
      </c>
      <c r="X389" s="20">
        <f>Data!AB389-Data!CI389</f>
        <v>0.18</v>
      </c>
      <c r="Y389" s="20">
        <f>Data!AC389-Data!CJ389</f>
        <v>-9.57</v>
      </c>
      <c r="Z389" s="20">
        <f>Data!AD389-Data!CK389</f>
        <v>-5.2000000000000028</v>
      </c>
      <c r="AA389" s="20">
        <f>Data!AE389-Data!CL389</f>
        <v>4.4000000000000057</v>
      </c>
      <c r="AB389" s="20">
        <f>Data!AF389-Data!CM389</f>
        <v>-9.57</v>
      </c>
      <c r="AC389" s="20">
        <f>Data!AG389-Data!CN389</f>
        <v>-10</v>
      </c>
      <c r="AD389" s="20">
        <f>Data!AH389-Data!CO389</f>
        <v>13.400000000000006</v>
      </c>
      <c r="AE389" s="20">
        <f>Data!AI389-Data!CP389</f>
        <v>-0.52829999999999999</v>
      </c>
      <c r="AF389" s="20">
        <f>Data!AJ389-Data!CQ389</f>
        <v>-1.5999999999999999</v>
      </c>
      <c r="AG389" s="20">
        <f>Data!AK389-Data!CR389</f>
        <v>-0.10666666666666665</v>
      </c>
      <c r="AH389" s="20">
        <f>Data!AL389-Data!CS389</f>
        <v>-149</v>
      </c>
      <c r="AI389" s="20">
        <f>Data!AM389-Data!CT389</f>
        <v>-16.93</v>
      </c>
      <c r="AJ389" s="20">
        <f>Data!AN389-Data!CU389</f>
        <v>-9.8500000000000014</v>
      </c>
      <c r="AK389" s="20">
        <f>Data!AO389-Data!CV389</f>
        <v>38</v>
      </c>
      <c r="AL389" s="20">
        <f>Data!AP389-Data!CW389</f>
        <v>199</v>
      </c>
      <c r="AM389" s="20">
        <f>Data!AQ389-Data!CX389</f>
        <v>5</v>
      </c>
      <c r="AN389" s="20">
        <f>Data!AR389-Data!CY389</f>
        <v>-1.2000000000000011E-2</v>
      </c>
      <c r="AO389" s="20">
        <f>Data!AS389-Data!CZ389</f>
        <v>6</v>
      </c>
      <c r="AP389" s="20">
        <f>Data!AT389-Data!DA389</f>
        <v>-27</v>
      </c>
      <c r="AQ389" s="20">
        <f>Data!AU389-Data!DB389</f>
        <v>4.6000000000000041E-2</v>
      </c>
      <c r="AR389" s="20">
        <f>Data!AV389-Data!DC389</f>
        <v>50</v>
      </c>
      <c r="AS389" s="20">
        <f>Data!AW389-Data!DD389</f>
        <v>38</v>
      </c>
      <c r="AT389" s="20">
        <f>Data!AX389-Data!DE389</f>
        <v>8.6999999999999966E-2</v>
      </c>
      <c r="AU389" s="20">
        <f>Data!AY389-Data!DF389</f>
        <v>-63</v>
      </c>
      <c r="AV389" s="20">
        <f>Data!AZ389-Data!DG389</f>
        <v>-4.2000000000000011</v>
      </c>
      <c r="AW389" s="20">
        <f>Data!BA389-Data!DH389</f>
        <v>-63</v>
      </c>
      <c r="AX389" s="20">
        <f>Data!BB389-Data!DI389</f>
        <v>-4.1999999999999957</v>
      </c>
      <c r="AY389" s="20">
        <f>Data!BC389-Data!DJ389</f>
        <v>-35</v>
      </c>
      <c r="AZ389" s="20">
        <f>Data!BD389-Data!DK389</f>
        <v>8</v>
      </c>
      <c r="BA389" s="20">
        <f>Data!BE389-Data!DL389</f>
        <v>-7</v>
      </c>
      <c r="BB389" s="20">
        <f>Data!BF389-Data!DM389</f>
        <v>27</v>
      </c>
      <c r="BC389" s="20">
        <f>Data!BG389-Data!DN389</f>
        <v>5</v>
      </c>
      <c r="BD389" s="20">
        <f>Data!BH389-Data!DO389</f>
        <v>2.6000000000000085</v>
      </c>
      <c r="BE389" s="20">
        <f>Data!BI389-Data!DP389</f>
        <v>13.266999999999996</v>
      </c>
      <c r="BF389" s="20">
        <f>Data!BJ389-Data!DQ389</f>
        <v>-10.733000000000001</v>
      </c>
      <c r="BG389" s="20">
        <f>Data!BK389-Data!DR389</f>
        <v>-0.33000000000000007</v>
      </c>
      <c r="BH389" s="20">
        <f>Data!BL389-Data!DS389</f>
        <v>1.8000000000000007</v>
      </c>
      <c r="BI389" s="20">
        <f>Data!BM389-Data!DT389</f>
        <v>-3.3000000000000029E-2</v>
      </c>
      <c r="BJ389" s="20">
        <f>Data!BN389-Data!DU389</f>
        <v>-1.7999999999999972</v>
      </c>
      <c r="BK389" s="20">
        <f>Data!BO389-Data!DV389</f>
        <v>2.5</v>
      </c>
      <c r="BL389" s="20">
        <f>Data!BP389-Data!DW389</f>
        <v>-0.5</v>
      </c>
      <c r="BM389" s="20">
        <f>Data!BQ389-Data!DX389</f>
        <v>0.5333333333333341</v>
      </c>
      <c r="BN389" s="20">
        <f>Data!BR389-Data!DY389</f>
        <v>0.30000000000000071</v>
      </c>
      <c r="BO389" s="20">
        <f>Data!BS389-Data!DZ389</f>
        <v>102</v>
      </c>
      <c r="BP389" s="20">
        <f>Data!BT389-Data!EA389</f>
        <v>-6.899999999999995E-2</v>
      </c>
      <c r="BQ389" s="20">
        <f>Data!BU389-Data!EB389</f>
        <v>2</v>
      </c>
      <c r="BR389" s="20">
        <f>Data!BV389-Data!EC389</f>
        <v>153</v>
      </c>
      <c r="BS389" s="20">
        <f>Data!BW389-Data!ED389</f>
        <v>146</v>
      </c>
      <c r="BT389" s="20">
        <f>Data!BX389-Data!EE389</f>
        <v>57</v>
      </c>
      <c r="BU389" s="20">
        <f>Data!BY389-Data!EF389</f>
        <v>244</v>
      </c>
      <c r="BV389" s="20">
        <f>Data!BZ389-Data!EG389</f>
        <v>177</v>
      </c>
      <c r="BW389" s="20">
        <f>Data!CA389-Data!EH389</f>
        <v>122.19999999999999</v>
      </c>
      <c r="BX389" s="20">
        <f>Data!CB389-Data!EI389</f>
        <v>102</v>
      </c>
      <c r="BY389" s="20">
        <f>Data!CC389-Data!EJ389</f>
        <v>187</v>
      </c>
      <c r="BZ389" s="20">
        <f>Data!EK389</f>
        <v>9213</v>
      </c>
      <c r="CA389" s="20">
        <f>Data!EL389</f>
        <v>11074.5</v>
      </c>
      <c r="CB389" s="20">
        <f>Data!EM389</f>
        <v>91.522199999999998</v>
      </c>
      <c r="CC389" s="20">
        <f>Data!EN389</f>
        <v>86.077933333333334</v>
      </c>
      <c r="CD389" s="20">
        <f>Data!EO389</f>
        <v>11.646000000000001</v>
      </c>
      <c r="CE389" s="20">
        <f>Data!EP389</f>
        <v>194.51</v>
      </c>
      <c r="CF389" s="50">
        <f>IF(ISBLANK(Data!EQ389), "", Data!EQ389)</f>
        <v>70</v>
      </c>
      <c r="CG389" s="50">
        <f>IF(ISBLANK(Data!ER389), "", Data!ER389)</f>
        <v>81</v>
      </c>
      <c r="CH389" s="61" t="str">
        <f>IF(ISBLANK(Data!ES389), "", Data!ES389)</f>
        <v>Saint Mary's</v>
      </c>
      <c r="CI389" s="61">
        <f>IF(ISBLANK(Data!ET389), "", Data!ET389)</f>
        <v>151</v>
      </c>
    </row>
    <row r="390" spans="1:87" x14ac:dyDescent="0.45">
      <c r="A390" s="50">
        <f>IF(ISBLANK(Data!A390), "", Data!A390)</f>
        <v>44930</v>
      </c>
      <c r="B390" s="50" t="str">
        <f>IF(ISBLANK(Data!B390), "", Data!B390)</f>
        <v>Texas St.</v>
      </c>
      <c r="C390" s="50">
        <f>IF(ISBLANK(Data!C390), "", Data!C390)</f>
        <v>302</v>
      </c>
      <c r="D390" s="50" t="str">
        <f>IF(ISBLANK(Data!D390), "", Data!D390)</f>
        <v>Coastal Carolina</v>
      </c>
      <c r="E390" s="50">
        <f>IF(ISBLANK(Data!E390), "", Data!E390)</f>
        <v>55</v>
      </c>
      <c r="F390" s="50" t="str">
        <f>IF(ISBLANK(Data!F390), "", Data!F390)</f>
        <v>N</v>
      </c>
      <c r="G390" s="50" t="str">
        <f>IF(ISBLANK(Data!G390), "", Data!G390)</f>
        <v>Texas St.</v>
      </c>
      <c r="H390" s="50" t="str">
        <f>IF(ISBLANK(Data!H390), "", Data!H390)</f>
        <v>Coastal Carolina</v>
      </c>
      <c r="I390" s="50" t="str">
        <f>IF(ISBLANK(Data!I390), "", Data!I390)</f>
        <v>Texas St.</v>
      </c>
      <c r="J390" s="50" t="str">
        <f>IF(ISBLANK(Data!J390), "", Data!J390)</f>
        <v>Coastal Carolina</v>
      </c>
      <c r="K390" s="50" t="str">
        <f>IF(ISBLANK(Data!K390), "", Data!K390)</f>
        <v>Texas State</v>
      </c>
      <c r="L390" s="50" t="str">
        <f>IF(ISBLANK(Data!L390), "", Data!L390)</f>
        <v>Coastal Carolina</v>
      </c>
      <c r="M390" s="50" t="str">
        <f>IF(ISBLANK(Data!M390), "", Data!M390)</f>
        <v>Texas St</v>
      </c>
      <c r="N390" s="50" t="str">
        <f>IF(ISBLANK(Data!N390), "", Data!N390)</f>
        <v>Coastal Car</v>
      </c>
      <c r="O390" s="50" t="str">
        <f>IF(ISBLANK(Data!O390), "", Data!O390)</f>
        <v>Texas St.</v>
      </c>
      <c r="P390" s="50" t="str">
        <f>IF(ISBLANK(Data!P390), "", Data!P390)</f>
        <v>C. Carolina</v>
      </c>
      <c r="Q390" s="50" t="str">
        <f>IF(ISBLANK(Data!Q390), "", Data!Q390)</f>
        <v>Texas State</v>
      </c>
      <c r="R390" s="50" t="str">
        <f>IF(ISBLANK(Data!R390), "", Data!R390)</f>
        <v>Coastal Carolina</v>
      </c>
      <c r="S390" s="20">
        <f>Data!W390-Data!CD390</f>
        <v>0.21153846153846201</v>
      </c>
      <c r="T390" s="20">
        <f>Data!X390-Data!CE390</f>
        <v>10.72</v>
      </c>
      <c r="U390" s="20">
        <f>Data!Y390-Data!CF390</f>
        <v>-3.4000000000000057</v>
      </c>
      <c r="V390" s="20">
        <f>Data!Z390-Data!CG390</f>
        <v>-14.099999999999994</v>
      </c>
      <c r="W390" s="20">
        <f>Data!AA390-Data!CH390</f>
        <v>-1.9000000000000057</v>
      </c>
      <c r="X390" s="20">
        <f>Data!AB390-Data!CI390</f>
        <v>2.7000000000000003E-2</v>
      </c>
      <c r="Y390" s="20">
        <f>Data!AC390-Data!CJ390</f>
        <v>13.76</v>
      </c>
      <c r="Z390" s="20">
        <f>Data!AD390-Data!CK390</f>
        <v>7.2999999999999972</v>
      </c>
      <c r="AA390" s="20">
        <f>Data!AE390-Data!CL390</f>
        <v>-6.5999999999999943</v>
      </c>
      <c r="AB390" s="20">
        <f>Data!AF390-Data!CM390</f>
        <v>12.32</v>
      </c>
      <c r="AC390" s="20">
        <f>Data!AG390-Data!CN390</f>
        <v>-5.2999999999999972</v>
      </c>
      <c r="AD390" s="20">
        <f>Data!AH390-Data!CO390</f>
        <v>-13.599999999999994</v>
      </c>
      <c r="AE390" s="20">
        <f>Data!AI390-Data!CP390</f>
        <v>0.16600000000000004</v>
      </c>
      <c r="AF390" s="20">
        <f>Data!AJ390-Data!CQ390</f>
        <v>4.2</v>
      </c>
      <c r="AG390" s="20">
        <f>Data!AK390-Data!CR390</f>
        <v>0.3724358974358975</v>
      </c>
      <c r="AH390" s="20">
        <f>Data!AL390-Data!CS390</f>
        <v>197</v>
      </c>
      <c r="AI390" s="20">
        <f>Data!AM390-Data!CT390</f>
        <v>4.71</v>
      </c>
      <c r="AJ390" s="20">
        <f>Data!AN390-Data!CU390</f>
        <v>7.16</v>
      </c>
      <c r="AK390" s="20">
        <f>Data!AO390-Data!CV390</f>
        <v>-47</v>
      </c>
      <c r="AL390" s="20">
        <f>Data!AP390-Data!CW390</f>
        <v>-39</v>
      </c>
      <c r="AM390" s="20">
        <f>Data!AQ390-Data!CX390</f>
        <v>-23</v>
      </c>
      <c r="AN390" s="20">
        <f>Data!AR390-Data!CY390</f>
        <v>-1.4000000000000012E-2</v>
      </c>
      <c r="AO390" s="20">
        <f>Data!AS390-Data!CZ390</f>
        <v>-26</v>
      </c>
      <c r="AP390" s="20">
        <f>Data!AT390-Data!DA390</f>
        <v>-65</v>
      </c>
      <c r="AQ390" s="20">
        <f>Data!AU390-Data!DB390</f>
        <v>-2.1000000000000019E-2</v>
      </c>
      <c r="AR390" s="20">
        <f>Data!AV390-Data!DC390</f>
        <v>21</v>
      </c>
      <c r="AS390" s="20">
        <f>Data!AW390-Data!DD390</f>
        <v>19</v>
      </c>
      <c r="AT390" s="20">
        <f>Data!AX390-Data!DE390</f>
        <v>3.5000000000000031E-2</v>
      </c>
      <c r="AU390" s="20">
        <f>Data!AY390-Data!DF390</f>
        <v>-6</v>
      </c>
      <c r="AV390" s="20">
        <f>Data!AZ390-Data!DG390</f>
        <v>-1.5641025641025639</v>
      </c>
      <c r="AW390" s="20">
        <f>Data!BA390-Data!DH390</f>
        <v>-21</v>
      </c>
      <c r="AX390" s="20">
        <f>Data!BB390-Data!DI390</f>
        <v>-4.9102564102564159</v>
      </c>
      <c r="AY390" s="20">
        <f>Data!BC390-Data!DJ390</f>
        <v>-9</v>
      </c>
      <c r="AZ390" s="20">
        <f>Data!BD390-Data!DK390</f>
        <v>11</v>
      </c>
      <c r="BA390" s="20">
        <f>Data!BE390-Data!DL390</f>
        <v>4</v>
      </c>
      <c r="BB390" s="20">
        <f>Data!BF390-Data!DM390</f>
        <v>32</v>
      </c>
      <c r="BC390" s="20">
        <f>Data!BG390-Data!DN390</f>
        <v>42</v>
      </c>
      <c r="BD390" s="20">
        <f>Data!BH390-Data!DO390</f>
        <v>-9.7000000000000028</v>
      </c>
      <c r="BE390" s="20">
        <f>Data!BI390-Data!DP390</f>
        <v>-9.063999999999993</v>
      </c>
      <c r="BF390" s="20">
        <f>Data!BJ390-Data!DQ390</f>
        <v>-0.65400000000000003</v>
      </c>
      <c r="BG390" s="20">
        <f>Data!BK390-Data!DR390</f>
        <v>-0.246</v>
      </c>
      <c r="BH390" s="20">
        <f>Data!BL390-Data!DS390</f>
        <v>1.4749999999999996</v>
      </c>
      <c r="BI390" s="20">
        <f>Data!BM390-Data!DT390</f>
        <v>-2.5999999999999968E-2</v>
      </c>
      <c r="BJ390" s="20">
        <f>Data!BN390-Data!DU390</f>
        <v>-6.7000000000000011</v>
      </c>
      <c r="BK390" s="20">
        <f>Data!BO390-Data!DV390</f>
        <v>-9.9999999999997868E-2</v>
      </c>
      <c r="BL390" s="20">
        <f>Data!BP390-Data!DW390</f>
        <v>0</v>
      </c>
      <c r="BM390" s="20">
        <f>Data!BQ390-Data!DX390</f>
        <v>0.35897435897435948</v>
      </c>
      <c r="BN390" s="20">
        <f>Data!BR390-Data!DY390</f>
        <v>2</v>
      </c>
      <c r="BO390" s="20">
        <f>Data!BS390-Data!DZ390</f>
        <v>-264</v>
      </c>
      <c r="BP390" s="20">
        <f>Data!BT390-Data!EA390</f>
        <v>0.21600000000000003</v>
      </c>
      <c r="BQ390" s="20">
        <f>Data!BU390-Data!EB390</f>
        <v>-1</v>
      </c>
      <c r="BR390" s="20">
        <f>Data!BV390-Data!EC390</f>
        <v>-140</v>
      </c>
      <c r="BS390" s="20">
        <f>Data!BW390-Data!ED390</f>
        <v>-137</v>
      </c>
      <c r="BT390" s="20">
        <f>Data!BX390-Data!EE390</f>
        <v>-186</v>
      </c>
      <c r="BU390" s="20">
        <f>Data!BY390-Data!EF390</f>
        <v>-137</v>
      </c>
      <c r="BV390" s="20">
        <f>Data!BZ390-Data!EG390</f>
        <v>-128</v>
      </c>
      <c r="BW390" s="20">
        <f>Data!CA390-Data!EH390</f>
        <v>-126</v>
      </c>
      <c r="BX390" s="20">
        <f>Data!CB390-Data!EI390</f>
        <v>-264</v>
      </c>
      <c r="BY390" s="20">
        <f>Data!CC390-Data!EJ390</f>
        <v>-206</v>
      </c>
      <c r="BZ390" s="20">
        <f>Data!EK390</f>
        <v>11278.25</v>
      </c>
      <c r="CA390" s="20">
        <f>Data!EL390</f>
        <v>10230.760000000002</v>
      </c>
      <c r="CB390" s="20">
        <f>Data!EM390</f>
        <v>90.617333333333335</v>
      </c>
      <c r="CC390" s="20">
        <f>Data!EN390</f>
        <v>85.882384615384623</v>
      </c>
      <c r="CD390" s="20">
        <f>Data!EO390</f>
        <v>11.635199999999999</v>
      </c>
      <c r="CE390" s="20">
        <f>Data!EP390</f>
        <v>132.68700000000001</v>
      </c>
      <c r="CF390" s="50">
        <f>IF(ISBLANK(Data!EQ390), "", Data!EQ390)</f>
        <v>63</v>
      </c>
      <c r="CG390" s="50">
        <f>IF(ISBLANK(Data!ER390), "", Data!ER390)</f>
        <v>71</v>
      </c>
      <c r="CH390" s="61" t="str">
        <f>IF(ISBLANK(Data!ES390), "", Data!ES390)</f>
        <v>Coastal Carolina</v>
      </c>
      <c r="CI390" s="61">
        <f>IF(ISBLANK(Data!ET390), "", Data!ET390)</f>
        <v>134</v>
      </c>
    </row>
    <row r="391" spans="1:87" x14ac:dyDescent="0.45">
      <c r="A391" s="50">
        <f>IF(ISBLANK(Data!A391), "", Data!A391)</f>
        <v>44930</v>
      </c>
      <c r="B391" s="50" t="str">
        <f>IF(ISBLANK(Data!B391), "", Data!B391)</f>
        <v>Stonehill</v>
      </c>
      <c r="C391" s="50">
        <f>IF(ISBLANK(Data!C391), "", Data!C391)</f>
        <v>287</v>
      </c>
      <c r="D391" s="50" t="str">
        <f>IF(ISBLANK(Data!D391), "", Data!D391)</f>
        <v>Central Connecticut</v>
      </c>
      <c r="E391" s="50">
        <f>IF(ISBLANK(Data!E391), "", Data!E391)</f>
        <v>45</v>
      </c>
      <c r="F391" s="50" t="str">
        <f>IF(ISBLANK(Data!F391), "", Data!F391)</f>
        <v>N</v>
      </c>
      <c r="G391" s="50" t="str">
        <f>IF(ISBLANK(Data!G391), "", Data!G391)</f>
        <v>Stonehill</v>
      </c>
      <c r="H391" s="50" t="str">
        <f>IF(ISBLANK(Data!H391), "", Data!H391)</f>
        <v>Central Connecticut</v>
      </c>
      <c r="I391" s="50" t="str">
        <f>IF(ISBLANK(Data!I391), "", Data!I391)</f>
        <v>Stonehill</v>
      </c>
      <c r="J391" s="50" t="str">
        <f>IF(ISBLANK(Data!J391), "", Data!J391)</f>
        <v>Central Connecticut</v>
      </c>
      <c r="K391" s="50" t="str">
        <f>IF(ISBLANK(Data!K391), "", Data!K391)</f>
        <v>Stonehill</v>
      </c>
      <c r="L391" s="50" t="str">
        <f>IF(ISBLANK(Data!L391), "", Data!L391)</f>
        <v>Central Connecticut State</v>
      </c>
      <c r="M391" s="50" t="str">
        <f>IF(ISBLANK(Data!M391), "", Data!M391)</f>
        <v>Stonehill</v>
      </c>
      <c r="N391" s="50" t="str">
        <f>IF(ISBLANK(Data!N391), "", Data!N391)</f>
        <v>Central Conn</v>
      </c>
      <c r="O391" s="50" t="str">
        <f>IF(ISBLANK(Data!O391), "", Data!O391)</f>
        <v>Stonehill</v>
      </c>
      <c r="P391" s="50" t="str">
        <f>IF(ISBLANK(Data!P391), "", Data!P391)</f>
        <v>CCSU</v>
      </c>
      <c r="Q391" s="50" t="str">
        <f>IF(ISBLANK(Data!Q391), "", Data!Q391)</f>
        <v>Stonehill</v>
      </c>
      <c r="R391" s="50" t="str">
        <f>IF(ISBLANK(Data!R391), "", Data!R391)</f>
        <v>Central Connecticut</v>
      </c>
      <c r="S391" s="20">
        <f>Data!W391-Data!CD391</f>
        <v>-0.32820512820512904</v>
      </c>
      <c r="T391" s="20">
        <f>Data!X391-Data!CE391</f>
        <v>-10.889999999999997</v>
      </c>
      <c r="U391" s="20">
        <f>Data!Y391-Data!CF391</f>
        <v>-6.9000000000000057</v>
      </c>
      <c r="V391" s="20">
        <f>Data!Z391-Data!CG391</f>
        <v>3.9000000000000057</v>
      </c>
      <c r="W391" s="20">
        <f>Data!AA391-Data!CH391</f>
        <v>1.5</v>
      </c>
      <c r="X391" s="20">
        <f>Data!AB391-Data!CI391</f>
        <v>8.0000000000000002E-3</v>
      </c>
      <c r="Y391" s="20">
        <f>Data!AC391-Data!CJ391</f>
        <v>5.33</v>
      </c>
      <c r="Z391" s="20">
        <f>Data!AD391-Data!CK391</f>
        <v>2.7999999999999972</v>
      </c>
      <c r="AA391" s="20">
        <f>Data!AE391-Data!CL391</f>
        <v>-2.5</v>
      </c>
      <c r="AB391" s="20">
        <f>Data!AF391-Data!CM391</f>
        <v>5.33</v>
      </c>
      <c r="AC391" s="20">
        <f>Data!AG391-Data!CN391</f>
        <v>-6.4000000000000057</v>
      </c>
      <c r="AD391" s="20">
        <f>Data!AH391-Data!CO391</f>
        <v>4.9000000000000057</v>
      </c>
      <c r="AE391" s="20">
        <f>Data!AI391-Data!CP391</f>
        <v>-0.19589999999999999</v>
      </c>
      <c r="AF391" s="20">
        <f>Data!AJ391-Data!CQ391</f>
        <v>-3.9000000000000004</v>
      </c>
      <c r="AG391" s="20">
        <f>Data!AK391-Data!CR391</f>
        <v>-0.20769230769230768</v>
      </c>
      <c r="AH391" s="20">
        <f>Data!AL391-Data!CS391</f>
        <v>-149</v>
      </c>
      <c r="AI391" s="20">
        <f>Data!AM391-Data!CT391</f>
        <v>-11.549999999999999</v>
      </c>
      <c r="AJ391" s="20">
        <f>Data!AN391-Data!CU391</f>
        <v>5.18</v>
      </c>
      <c r="AK391" s="20">
        <f>Data!AO391-Data!CV391</f>
        <v>-2</v>
      </c>
      <c r="AL391" s="20">
        <f>Data!AP391-Data!CW391</f>
        <v>333</v>
      </c>
      <c r="AM391" s="20">
        <f>Data!AQ391-Data!CX391</f>
        <v>99</v>
      </c>
      <c r="AN391" s="20">
        <f>Data!AR391-Data!CY391</f>
        <v>-7.0000000000000007E-2</v>
      </c>
      <c r="AO391" s="20">
        <f>Data!AS391-Data!CZ391</f>
        <v>39</v>
      </c>
      <c r="AP391" s="20">
        <f>Data!AT391-Data!DA391</f>
        <v>144</v>
      </c>
      <c r="AQ391" s="20">
        <f>Data!AU391-Data!DB391</f>
        <v>-1.9000000000000017E-2</v>
      </c>
      <c r="AR391" s="20">
        <f>Data!AV391-Data!DC391</f>
        <v>-9</v>
      </c>
      <c r="AS391" s="20">
        <f>Data!AW391-Data!DD391</f>
        <v>-8</v>
      </c>
      <c r="AT391" s="20">
        <f>Data!AX391-Data!DE391</f>
        <v>-1.6000000000000014E-2</v>
      </c>
      <c r="AU391" s="20">
        <f>Data!AY391-Data!DF391</f>
        <v>5</v>
      </c>
      <c r="AV391" s="20">
        <f>Data!AZ391-Data!DG391</f>
        <v>-0.90769230769230802</v>
      </c>
      <c r="AW391" s="20">
        <f>Data!BA391-Data!DH391</f>
        <v>44</v>
      </c>
      <c r="AX391" s="20">
        <f>Data!BB391-Data!DI391</f>
        <v>-1.6000000000000014</v>
      </c>
      <c r="AY391" s="20">
        <f>Data!BC391-Data!DJ391</f>
        <v>-36</v>
      </c>
      <c r="AZ391" s="20">
        <f>Data!BD391-Data!DK391</f>
        <v>-2</v>
      </c>
      <c r="BA391" s="20">
        <f>Data!BE391-Data!DL391</f>
        <v>-26</v>
      </c>
      <c r="BB391" s="20">
        <f>Data!BF391-Data!DM391</f>
        <v>57</v>
      </c>
      <c r="BC391" s="20">
        <f>Data!BG391-Data!DN391</f>
        <v>53</v>
      </c>
      <c r="BD391" s="20">
        <f>Data!BH391-Data!DO391</f>
        <v>-10</v>
      </c>
      <c r="BE391" s="20">
        <f>Data!BI391-Data!DP391</f>
        <v>13.246000000000009</v>
      </c>
      <c r="BF391" s="20">
        <f>Data!BJ391-Data!DQ391</f>
        <v>-23.175000000000001</v>
      </c>
      <c r="BG391" s="20">
        <f>Data!BK391-Data!DR391</f>
        <v>-0.54799999999999993</v>
      </c>
      <c r="BH391" s="20">
        <f>Data!BL391-Data!DS391</f>
        <v>2.2710000000000008</v>
      </c>
      <c r="BI391" s="20">
        <f>Data!BM391-Data!DT391</f>
        <v>-0.20499999999999996</v>
      </c>
      <c r="BJ391" s="20">
        <f>Data!BN391-Data!DU391</f>
        <v>6.9000000000000021</v>
      </c>
      <c r="BK391" s="20">
        <f>Data!BO391-Data!DV391</f>
        <v>-2.7999999999999989</v>
      </c>
      <c r="BL391" s="20">
        <f>Data!BP391-Data!DW391</f>
        <v>-2.4</v>
      </c>
      <c r="BM391" s="20">
        <f>Data!BQ391-Data!DX391</f>
        <v>-1.2102564102564104</v>
      </c>
      <c r="BN391" s="20">
        <f>Data!BR391-Data!DY391</f>
        <v>1.6999999999999993</v>
      </c>
      <c r="BO391" s="20">
        <f>Data!BS391-Data!DZ391</f>
        <v>67</v>
      </c>
      <c r="BP391" s="20">
        <f>Data!BT391-Data!EA391</f>
        <v>-5.0000000000000044E-2</v>
      </c>
      <c r="BQ391" s="20">
        <f>Data!BU391-Data!EB391</f>
        <v>-19</v>
      </c>
      <c r="BR391" s="20">
        <f>Data!BV391-Data!EC391</f>
        <v>109</v>
      </c>
      <c r="BS391" s="20">
        <f>Data!BW391-Data!ED391</f>
        <v>61</v>
      </c>
      <c r="BT391" s="20">
        <f>Data!BX391-Data!EE391</f>
        <v>98</v>
      </c>
      <c r="BU391" s="20">
        <f>Data!BY391-Data!EF391</f>
        <v>103</v>
      </c>
      <c r="BV391" s="20">
        <f>Data!BZ391-Data!EG391</f>
        <v>79</v>
      </c>
      <c r="BW391" s="20">
        <f>Data!CA391-Data!EH391</f>
        <v>63</v>
      </c>
      <c r="BX391" s="20">
        <f>Data!CB391-Data!EI391</f>
        <v>67</v>
      </c>
      <c r="BY391" s="20">
        <f>Data!CC391-Data!EJ391</f>
        <v>89</v>
      </c>
      <c r="BZ391" s="20">
        <f>Data!EK391</f>
        <v>10006.799999999999</v>
      </c>
      <c r="CA391" s="20">
        <f>Data!EL391</f>
        <v>11138.85</v>
      </c>
      <c r="CB391" s="20">
        <f>Data!EM391</f>
        <v>110.92038461538462</v>
      </c>
      <c r="CC391" s="20">
        <f>Data!EN391</f>
        <v>78.705733333333328</v>
      </c>
      <c r="CD391" s="20">
        <f>Data!EO391</f>
        <v>11.0604</v>
      </c>
      <c r="CE391" s="20">
        <f>Data!EP391</f>
        <v>125.43299999999999</v>
      </c>
      <c r="CF391" s="50">
        <f>IF(ISBLANK(Data!EQ391), "", Data!EQ391)</f>
        <v>59</v>
      </c>
      <c r="CG391" s="50">
        <f>IF(ISBLANK(Data!ER391), "", Data!ER391)</f>
        <v>74</v>
      </c>
      <c r="CH391" s="61" t="str">
        <f>IF(ISBLANK(Data!ES391), "", Data!ES391)</f>
        <v>Central Connecticut</v>
      </c>
      <c r="CI391" s="61">
        <f>IF(ISBLANK(Data!ET391), "", Data!ET391)</f>
        <v>133</v>
      </c>
    </row>
    <row r="392" spans="1:87" x14ac:dyDescent="0.45">
      <c r="A392" s="50">
        <f>IF(ISBLANK(Data!A392), "", Data!A392)</f>
        <v>44930</v>
      </c>
      <c r="B392" s="50" t="str">
        <f>IF(ISBLANK(Data!B392), "", Data!B392)</f>
        <v>Merrimack</v>
      </c>
      <c r="C392" s="50">
        <f>IF(ISBLANK(Data!C392), "", Data!C392)</f>
        <v>168</v>
      </c>
      <c r="D392" s="50" t="str">
        <f>IF(ISBLANK(Data!D392), "", Data!D392)</f>
        <v>Fairleigh Dickinson</v>
      </c>
      <c r="E392" s="50">
        <f>IF(ISBLANK(Data!E392), "", Data!E392)</f>
        <v>85</v>
      </c>
      <c r="F392" s="50" t="str">
        <f>IF(ISBLANK(Data!F392), "", Data!F392)</f>
        <v>N</v>
      </c>
      <c r="G392" s="50" t="str">
        <f>IF(ISBLANK(Data!G392), "", Data!G392)</f>
        <v>Merrimack</v>
      </c>
      <c r="H392" s="50" t="str">
        <f>IF(ISBLANK(Data!H392), "", Data!H392)</f>
        <v>Fairleigh Dickinson</v>
      </c>
      <c r="I392" s="50" t="str">
        <f>IF(ISBLANK(Data!I392), "", Data!I392)</f>
        <v>Merrimack</v>
      </c>
      <c r="J392" s="50" t="str">
        <f>IF(ISBLANK(Data!J392), "", Data!J392)</f>
        <v>Fairleigh Dickinson</v>
      </c>
      <c r="K392" s="50" t="str">
        <f>IF(ISBLANK(Data!K392), "", Data!K392)</f>
        <v>Merrimack</v>
      </c>
      <c r="L392" s="50" t="str">
        <f>IF(ISBLANK(Data!L392), "", Data!L392)</f>
        <v>Fairleigh Dickinson</v>
      </c>
      <c r="M392" s="50" t="str">
        <f>IF(ISBLANK(Data!M392), "", Data!M392)</f>
        <v>Merrimack</v>
      </c>
      <c r="N392" s="50" t="str">
        <f>IF(ISBLANK(Data!N392), "", Data!N392)</f>
        <v>F Dickinson</v>
      </c>
      <c r="O392" s="50" t="str">
        <f>IF(ISBLANK(Data!O392), "", Data!O392)</f>
        <v>Merrimack</v>
      </c>
      <c r="P392" s="50" t="str">
        <f>IF(ISBLANK(Data!P392), "", Data!P392)</f>
        <v>FDU</v>
      </c>
      <c r="Q392" s="50" t="str">
        <f>IF(ISBLANK(Data!Q392), "", Data!Q392)</f>
        <v>Merrimack</v>
      </c>
      <c r="R392" s="50" t="str">
        <f>IF(ISBLANK(Data!R392), "", Data!R392)</f>
        <v>Fairleigh Dickinson</v>
      </c>
      <c r="S392" s="20">
        <f>Data!W392-Data!CD392</f>
        <v>0</v>
      </c>
      <c r="T392" s="20">
        <f>Data!X392-Data!CE392</f>
        <v>8.3500000000000014</v>
      </c>
      <c r="U392" s="20">
        <f>Data!Y392-Data!CF392</f>
        <v>-6.7000000000000028</v>
      </c>
      <c r="V392" s="20">
        <f>Data!Z392-Data!CG392</f>
        <v>-14.900000000000006</v>
      </c>
      <c r="W392" s="20">
        <f>Data!AA392-Data!CH392</f>
        <v>-5.6000000000000085</v>
      </c>
      <c r="X392" s="20">
        <f>Data!AB392-Data!CI392</f>
        <v>-0.151</v>
      </c>
      <c r="Y392" s="20">
        <f>Data!AC392-Data!CJ392</f>
        <v>7.16</v>
      </c>
      <c r="Z392" s="20">
        <f>Data!AD392-Data!CK392</f>
        <v>4.7999999999999972</v>
      </c>
      <c r="AA392" s="20">
        <f>Data!AE392-Data!CL392</f>
        <v>-2.2999999999999972</v>
      </c>
      <c r="AB392" s="20">
        <f>Data!AF392-Data!CM392</f>
        <v>7.16</v>
      </c>
      <c r="AC392" s="20">
        <f>Data!AG392-Data!CN392</f>
        <v>-5.4000000000000057</v>
      </c>
      <c r="AD392" s="20">
        <f>Data!AH392-Data!CO392</f>
        <v>-19.200000000000003</v>
      </c>
      <c r="AE392" s="20">
        <f>Data!AI392-Data!CP392</f>
        <v>0.25290000000000001</v>
      </c>
      <c r="AF392" s="20">
        <f>Data!AJ392-Data!CQ392</f>
        <v>1.2999999999999998</v>
      </c>
      <c r="AG392" s="20">
        <f>Data!AK392-Data!CR392</f>
        <v>9.285714285714286E-2</v>
      </c>
      <c r="AH392" s="20">
        <f>Data!AL392-Data!CS392</f>
        <v>104</v>
      </c>
      <c r="AI392" s="20">
        <f>Data!AM392-Data!CT392</f>
        <v>11.97</v>
      </c>
      <c r="AJ392" s="20">
        <f>Data!AN392-Data!CU392</f>
        <v>5.3</v>
      </c>
      <c r="AK392" s="20">
        <f>Data!AO392-Data!CV392</f>
        <v>-166</v>
      </c>
      <c r="AL392" s="20">
        <f>Data!AP392-Data!CW392</f>
        <v>-169</v>
      </c>
      <c r="AM392" s="20">
        <f>Data!AQ392-Data!CX392</f>
        <v>-126</v>
      </c>
      <c r="AN392" s="20">
        <f>Data!AR392-Data!CY392</f>
        <v>-3.0000000000000027E-3</v>
      </c>
      <c r="AO392" s="20">
        <f>Data!AS392-Data!CZ392</f>
        <v>-42</v>
      </c>
      <c r="AP392" s="20">
        <f>Data!AT392-Data!DA392</f>
        <v>-63</v>
      </c>
      <c r="AQ392" s="20">
        <f>Data!AU392-Data!DB392</f>
        <v>-6.2E-2</v>
      </c>
      <c r="AR392" s="20">
        <f>Data!AV392-Data!DC392</f>
        <v>-8</v>
      </c>
      <c r="AS392" s="20">
        <f>Data!AW392-Data!DD392</f>
        <v>-25</v>
      </c>
      <c r="AT392" s="20">
        <f>Data!AX392-Data!DE392</f>
        <v>3.7000000000000033E-2</v>
      </c>
      <c r="AU392" s="20">
        <f>Data!AY392-Data!DF392</f>
        <v>-35</v>
      </c>
      <c r="AV392" s="20">
        <f>Data!AZ392-Data!DG392</f>
        <v>-2.5</v>
      </c>
      <c r="AW392" s="20">
        <f>Data!BA392-Data!DH392</f>
        <v>-74</v>
      </c>
      <c r="AX392" s="20">
        <f>Data!BB392-Data!DI392</f>
        <v>-5.2857142857142883</v>
      </c>
      <c r="AY392" s="20">
        <f>Data!BC392-Data!DJ392</f>
        <v>-58</v>
      </c>
      <c r="AZ392" s="20">
        <f>Data!BD392-Data!DK392</f>
        <v>22</v>
      </c>
      <c r="BA392" s="20">
        <f>Data!BE392-Data!DL392</f>
        <v>11</v>
      </c>
      <c r="BB392" s="20">
        <f>Data!BF392-Data!DM392</f>
        <v>19</v>
      </c>
      <c r="BC392" s="20">
        <f>Data!BG392-Data!DN392</f>
        <v>-25</v>
      </c>
      <c r="BD392" s="20">
        <f>Data!BH392-Data!DO392</f>
        <v>-11.899999999999991</v>
      </c>
      <c r="BE392" s="20">
        <f>Data!BI392-Data!DP392</f>
        <v>-12.072000000000003</v>
      </c>
      <c r="BF392" s="20">
        <f>Data!BJ392-Data!DQ392</f>
        <v>0.21399999999999997</v>
      </c>
      <c r="BG392" s="20">
        <f>Data!BK392-Data!DR392</f>
        <v>-0.41999999999999993</v>
      </c>
      <c r="BH392" s="20">
        <f>Data!BL392-Data!DS392</f>
        <v>1.3569999999999993</v>
      </c>
      <c r="BI392" s="20">
        <f>Data!BM392-Data!DT392</f>
        <v>4.599999999999993E-2</v>
      </c>
      <c r="BJ392" s="20">
        <f>Data!BN392-Data!DU392</f>
        <v>-4.5</v>
      </c>
      <c r="BK392" s="20">
        <f>Data!BO392-Data!DV392</f>
        <v>-1.8000000000000007</v>
      </c>
      <c r="BL392" s="20">
        <f>Data!BP392-Data!DW392</f>
        <v>0.79999999999999982</v>
      </c>
      <c r="BM392" s="20">
        <f>Data!BQ392-Data!DX392</f>
        <v>1.5714285714285712</v>
      </c>
      <c r="BN392" s="20">
        <f>Data!BR392-Data!DY392</f>
        <v>-1.7999999999999972</v>
      </c>
      <c r="BO392" s="20">
        <f>Data!BS392-Data!DZ392</f>
        <v>-83</v>
      </c>
      <c r="BP392" s="20">
        <f>Data!BT392-Data!EA392</f>
        <v>4.7999999999999987E-2</v>
      </c>
      <c r="BQ392" s="20">
        <f>Data!BU392-Data!EB392</f>
        <v>-3</v>
      </c>
      <c r="BR392" s="20">
        <f>Data!BV392-Data!EC392</f>
        <v>-108</v>
      </c>
      <c r="BS392" s="20">
        <f>Data!BW392-Data!ED392</f>
        <v>-26</v>
      </c>
      <c r="BT392" s="20">
        <f>Data!BX392-Data!EE392</f>
        <v>-80</v>
      </c>
      <c r="BU392" s="20">
        <f>Data!BY392-Data!EF392</f>
        <v>-38</v>
      </c>
      <c r="BV392" s="20">
        <f>Data!BZ392-Data!EG392</f>
        <v>-81</v>
      </c>
      <c r="BW392" s="20">
        <f>Data!CA392-Data!EH392</f>
        <v>-49.699999999999989</v>
      </c>
      <c r="BX392" s="20">
        <f>Data!CB392-Data!EI392</f>
        <v>-82</v>
      </c>
      <c r="BY392" s="20">
        <f>Data!CC392-Data!EJ392</f>
        <v>-93</v>
      </c>
      <c r="BZ392" s="20">
        <f>Data!EK392</f>
        <v>11081.28</v>
      </c>
      <c r="CA392" s="20">
        <f>Data!EL392</f>
        <v>10342.85</v>
      </c>
      <c r="CB392" s="20">
        <f>Data!EM392</f>
        <v>120</v>
      </c>
      <c r="CC392" s="20">
        <f>Data!EN392</f>
        <v>128.23614285714285</v>
      </c>
      <c r="CD392" s="20">
        <f>Data!EO392</f>
        <v>11.6366</v>
      </c>
      <c r="CE392" s="20">
        <f>Data!EP392</f>
        <v>190.404</v>
      </c>
      <c r="CF392" s="50">
        <f>IF(ISBLANK(Data!EQ392), "", Data!EQ392)</f>
        <v>60</v>
      </c>
      <c r="CG392" s="50">
        <f>IF(ISBLANK(Data!ER392), "", Data!ER392)</f>
        <v>56</v>
      </c>
      <c r="CH392" s="61" t="str">
        <f>IF(ISBLANK(Data!ES392), "", Data!ES392)</f>
        <v>Merrimack</v>
      </c>
      <c r="CI392" s="61">
        <f>IF(ISBLANK(Data!ET392), "", Data!ET392)</f>
        <v>116</v>
      </c>
    </row>
    <row r="393" spans="1:87" x14ac:dyDescent="0.45">
      <c r="A393" s="50">
        <f>IF(ISBLANK(Data!A393), "", Data!A393)</f>
        <v>44930</v>
      </c>
      <c r="B393" s="50" t="str">
        <f>IF(ISBLANK(Data!B393), "", Data!B393)</f>
        <v>South Alabama</v>
      </c>
      <c r="C393" s="50">
        <f>IF(ISBLANK(Data!C393), "", Data!C393)</f>
        <v>268</v>
      </c>
      <c r="D393" s="50" t="str">
        <f>IF(ISBLANK(Data!D393), "", Data!D393)</f>
        <v>Appalachian St.</v>
      </c>
      <c r="E393" s="50">
        <f>IF(ISBLANK(Data!E393), "", Data!E393)</f>
        <v>10</v>
      </c>
      <c r="F393" s="50" t="str">
        <f>IF(ISBLANK(Data!F393), "", Data!F393)</f>
        <v>N</v>
      </c>
      <c r="G393" s="50" t="str">
        <f>IF(ISBLANK(Data!G393), "", Data!G393)</f>
        <v>South Alabama</v>
      </c>
      <c r="H393" s="50" t="str">
        <f>IF(ISBLANK(Data!H393), "", Data!H393)</f>
        <v>Appalachian St.</v>
      </c>
      <c r="I393" s="50" t="str">
        <f>IF(ISBLANK(Data!I393), "", Data!I393)</f>
        <v>South Alabama</v>
      </c>
      <c r="J393" s="50" t="str">
        <f>IF(ISBLANK(Data!J393), "", Data!J393)</f>
        <v>Appalachian St.</v>
      </c>
      <c r="K393" s="50" t="str">
        <f>IF(ISBLANK(Data!K393), "", Data!K393)</f>
        <v>South Alabama</v>
      </c>
      <c r="L393" s="50" t="str">
        <f>IF(ISBLANK(Data!L393), "", Data!L393)</f>
        <v>Appalachian State</v>
      </c>
      <c r="M393" s="50" t="str">
        <f>IF(ISBLANK(Data!M393), "", Data!M393)</f>
        <v>S Alabama</v>
      </c>
      <c r="N393" s="50" t="str">
        <f>IF(ISBLANK(Data!N393), "", Data!N393)</f>
        <v>App State</v>
      </c>
      <c r="O393" s="50" t="str">
        <f>IF(ISBLANK(Data!O393), "", Data!O393)</f>
        <v>South Alabama</v>
      </c>
      <c r="P393" s="50" t="str">
        <f>IF(ISBLANK(Data!P393), "", Data!P393)</f>
        <v>App. St.</v>
      </c>
      <c r="Q393" s="50" t="str">
        <f>IF(ISBLANK(Data!Q393), "", Data!Q393)</f>
        <v>South Alabama</v>
      </c>
      <c r="R393" s="50" t="str">
        <f>IF(ISBLANK(Data!R393), "", Data!R393)</f>
        <v>Appalachian State</v>
      </c>
      <c r="S393" s="20">
        <f>Data!W393-Data!CD393</f>
        <v>-0.15384615384615408</v>
      </c>
      <c r="T393" s="20">
        <f>Data!X393-Data!CE393</f>
        <v>-8.26</v>
      </c>
      <c r="U393" s="20">
        <f>Data!Y393-Data!CF393</f>
        <v>-2.7999999999999972</v>
      </c>
      <c r="V393" s="20">
        <f>Data!Z393-Data!CG393</f>
        <v>5.4000000000000057</v>
      </c>
      <c r="W393" s="20">
        <f>Data!AA393-Data!CH393</f>
        <v>-1</v>
      </c>
      <c r="X393" s="20">
        <f>Data!AB393-Data!CI393</f>
        <v>0.13599999999999998</v>
      </c>
      <c r="Y393" s="20">
        <f>Data!AC393-Data!CJ393</f>
        <v>-0.55000000000000027</v>
      </c>
      <c r="Z393" s="20">
        <f>Data!AD393-Data!CK393</f>
        <v>-9.9999999999994316E-2</v>
      </c>
      <c r="AA393" s="20">
        <f>Data!AE393-Data!CL393</f>
        <v>0.40000000000000568</v>
      </c>
      <c r="AB393" s="20">
        <f>Data!AF393-Data!CM393</f>
        <v>-2.31</v>
      </c>
      <c r="AC393" s="20">
        <f>Data!AG393-Data!CN393</f>
        <v>-5.2999999999999972</v>
      </c>
      <c r="AD393" s="20">
        <f>Data!AH393-Data!CO393</f>
        <v>5.4000000000000057</v>
      </c>
      <c r="AE393" s="20">
        <f>Data!AI393-Data!CP393</f>
        <v>-0.2878</v>
      </c>
      <c r="AF393" s="20">
        <f>Data!AJ393-Data!CQ393</f>
        <v>-2.1</v>
      </c>
      <c r="AG393" s="20">
        <f>Data!AK393-Data!CR393</f>
        <v>-0.16153846153846155</v>
      </c>
      <c r="AH393" s="20">
        <f>Data!AL393-Data!CS393</f>
        <v>-111</v>
      </c>
      <c r="AI393" s="20">
        <f>Data!AM393-Data!CT393</f>
        <v>-9.9</v>
      </c>
      <c r="AJ393" s="20">
        <f>Data!AN393-Data!CU393</f>
        <v>-0.16999999999999993</v>
      </c>
      <c r="AK393" s="20">
        <f>Data!AO393-Data!CV393</f>
        <v>-68</v>
      </c>
      <c r="AL393" s="20">
        <f>Data!AP393-Data!CW393</f>
        <v>131</v>
      </c>
      <c r="AM393" s="20">
        <f>Data!AQ393-Data!CX393</f>
        <v>-44</v>
      </c>
      <c r="AN393" s="20">
        <f>Data!AR393-Data!CY393</f>
        <v>-3.5000000000000031E-2</v>
      </c>
      <c r="AO393" s="20">
        <f>Data!AS393-Data!CZ393</f>
        <v>-1</v>
      </c>
      <c r="AP393" s="20">
        <f>Data!AT393-Data!DA393</f>
        <v>-20</v>
      </c>
      <c r="AQ393" s="20">
        <f>Data!AU393-Data!DB393</f>
        <v>1.7000000000000015E-2</v>
      </c>
      <c r="AR393" s="20">
        <f>Data!AV393-Data!DC393</f>
        <v>27</v>
      </c>
      <c r="AS393" s="20">
        <f>Data!AW393-Data!DD393</f>
        <v>16</v>
      </c>
      <c r="AT393" s="20">
        <f>Data!AX393-Data!DE393</f>
        <v>6.2999999999999945E-2</v>
      </c>
      <c r="AU393" s="20">
        <f>Data!AY393-Data!DF393</f>
        <v>-34</v>
      </c>
      <c r="AV393" s="20">
        <f>Data!AZ393-Data!DG393</f>
        <v>-2.615384615384615</v>
      </c>
      <c r="AW393" s="20">
        <f>Data!BA393-Data!DH393</f>
        <v>-101</v>
      </c>
      <c r="AX393" s="20">
        <f>Data!BB393-Data!DI393</f>
        <v>-7.7692307692307665</v>
      </c>
      <c r="AY393" s="20">
        <f>Data!BC393-Data!DJ393</f>
        <v>-67</v>
      </c>
      <c r="AZ393" s="20">
        <f>Data!BD393-Data!DK393</f>
        <v>-8</v>
      </c>
      <c r="BA393" s="20">
        <f>Data!BE393-Data!DL393</f>
        <v>-54</v>
      </c>
      <c r="BB393" s="20">
        <f>Data!BF393-Data!DM393</f>
        <v>14</v>
      </c>
      <c r="BC393" s="20">
        <f>Data!BG393-Data!DN393</f>
        <v>37</v>
      </c>
      <c r="BD393" s="20">
        <f>Data!BH393-Data!DO393</f>
        <v>-5.1999999999999886</v>
      </c>
      <c r="BE393" s="20">
        <f>Data!BI393-Data!DP393</f>
        <v>10.077000000000005</v>
      </c>
      <c r="BF393" s="20">
        <f>Data!BJ393-Data!DQ393</f>
        <v>-15.308</v>
      </c>
      <c r="BG393" s="20">
        <f>Data!BK393-Data!DR393</f>
        <v>-0.64900000000000002</v>
      </c>
      <c r="BH393" s="20">
        <f>Data!BL393-Data!DS393</f>
        <v>1.077</v>
      </c>
      <c r="BI393" s="20">
        <f>Data!BM393-Data!DT393</f>
        <v>-0.128</v>
      </c>
      <c r="BJ393" s="20">
        <f>Data!BN393-Data!DU393</f>
        <v>-1.5</v>
      </c>
      <c r="BK393" s="20">
        <f>Data!BO393-Data!DV393</f>
        <v>1.2000000000000028</v>
      </c>
      <c r="BL393" s="20">
        <f>Data!BP393-Data!DW393</f>
        <v>-4.0999999999999996</v>
      </c>
      <c r="BM393" s="20">
        <f>Data!BQ393-Data!DX393</f>
        <v>-0.61538461538461497</v>
      </c>
      <c r="BN393" s="20">
        <f>Data!BR393-Data!DY393</f>
        <v>2.8000000000000007</v>
      </c>
      <c r="BO393" s="20">
        <f>Data!BS393-Data!DZ393</f>
        <v>122</v>
      </c>
      <c r="BP393" s="20">
        <f>Data!BT393-Data!EA393</f>
        <v>-7.8000000000000069E-2</v>
      </c>
      <c r="BQ393" s="20">
        <f>Data!BU393-Data!EB393</f>
        <v>0</v>
      </c>
      <c r="BR393" s="20">
        <f>Data!BV393-Data!EC393</f>
        <v>129</v>
      </c>
      <c r="BS393" s="20">
        <f>Data!BW393-Data!ED393</f>
        <v>-6</v>
      </c>
      <c r="BT393" s="20">
        <f>Data!BX393-Data!EE393</f>
        <v>113</v>
      </c>
      <c r="BU393" s="20">
        <f>Data!BY393-Data!EF393</f>
        <v>207</v>
      </c>
      <c r="BV393" s="20">
        <f>Data!BZ393-Data!EG393</f>
        <v>71</v>
      </c>
      <c r="BW393" s="20">
        <f>Data!CA393-Data!EH393</f>
        <v>98.3</v>
      </c>
      <c r="BX393" s="20">
        <f>Data!CB393-Data!EI393</f>
        <v>123</v>
      </c>
      <c r="BY393" s="20">
        <f>Data!CC393-Data!EJ393</f>
        <v>26</v>
      </c>
      <c r="BZ393" s="20">
        <f>Data!EK393</f>
        <v>10286.58</v>
      </c>
      <c r="CA393" s="20">
        <f>Data!EL393</f>
        <v>11139.699999999999</v>
      </c>
      <c r="CB393" s="20">
        <f>Data!EM393</f>
        <v>72.376615384615391</v>
      </c>
      <c r="CC393" s="20">
        <f>Data!EN393</f>
        <v>59.169230769230772</v>
      </c>
      <c r="CD393" s="20">
        <f>Data!EO393</f>
        <v>11.660200000000001</v>
      </c>
      <c r="CE393" s="20">
        <f>Data!EP393</f>
        <v>138.55600000000001</v>
      </c>
      <c r="CF393" s="50">
        <f>IF(ISBLANK(Data!EQ393), "", Data!EQ393)</f>
        <v>84</v>
      </c>
      <c r="CG393" s="50">
        <f>IF(ISBLANK(Data!ER393), "", Data!ER393)</f>
        <v>91</v>
      </c>
      <c r="CH393" s="61" t="str">
        <f>IF(ISBLANK(Data!ES393), "", Data!ES393)</f>
        <v>Appalachian St.</v>
      </c>
      <c r="CI393" s="61">
        <f>IF(ISBLANK(Data!ET393), "", Data!ET393)</f>
        <v>175</v>
      </c>
    </row>
    <row r="394" spans="1:87" x14ac:dyDescent="0.45">
      <c r="A394" s="50">
        <f>IF(ISBLANK(Data!A394), "", Data!A394)</f>
        <v>44930</v>
      </c>
      <c r="B394" s="50" t="str">
        <f>IF(ISBLANK(Data!B394), "", Data!B394)</f>
        <v>Florida Gulf Coast</v>
      </c>
      <c r="C394" s="50">
        <f>IF(ISBLANK(Data!C394), "", Data!C394)</f>
        <v>90</v>
      </c>
      <c r="D394" s="50" t="str">
        <f>IF(ISBLANK(Data!D394), "", Data!D394)</f>
        <v>Jacksonville</v>
      </c>
      <c r="E394" s="50">
        <f>IF(ISBLANK(Data!E394), "", Data!E394)</f>
        <v>129</v>
      </c>
      <c r="F394" s="50" t="str">
        <f>IF(ISBLANK(Data!F394), "", Data!F394)</f>
        <v>N</v>
      </c>
      <c r="G394" s="50" t="str">
        <f>IF(ISBLANK(Data!G394), "", Data!G394)</f>
        <v>Florida Gulf Coast</v>
      </c>
      <c r="H394" s="50" t="str">
        <f>IF(ISBLANK(Data!H394), "", Data!H394)</f>
        <v>Jacksonville</v>
      </c>
      <c r="I394" s="50" t="str">
        <f>IF(ISBLANK(Data!I394), "", Data!I394)</f>
        <v>Florida Gulf Coast</v>
      </c>
      <c r="J394" s="50" t="str">
        <f>IF(ISBLANK(Data!J394), "", Data!J394)</f>
        <v>Jacksonville</v>
      </c>
      <c r="K394" s="50" t="str">
        <f>IF(ISBLANK(Data!K394), "", Data!K394)</f>
        <v>Florida Gulf Coast</v>
      </c>
      <c r="L394" s="50" t="str">
        <f>IF(ISBLANK(Data!L394), "", Data!L394)</f>
        <v>Jacksonville</v>
      </c>
      <c r="M394" s="50" t="str">
        <f>IF(ISBLANK(Data!M394), "", Data!M394)</f>
        <v>Fla Gulf Cst</v>
      </c>
      <c r="N394" s="50" t="str">
        <f>IF(ISBLANK(Data!N394), "", Data!N394)</f>
        <v>Jacksonville</v>
      </c>
      <c r="O394" s="50" t="str">
        <f>IF(ISBLANK(Data!O394), "", Data!O394)</f>
        <v>FGCU</v>
      </c>
      <c r="P394" s="50" t="str">
        <f>IF(ISBLANK(Data!P394), "", Data!P394)</f>
        <v>Jacksonville</v>
      </c>
      <c r="Q394" s="50" t="str">
        <f>IF(ISBLANK(Data!Q394), "", Data!Q394)</f>
        <v>FGCU</v>
      </c>
      <c r="R394" s="50" t="str">
        <f>IF(ISBLANK(Data!R394), "", Data!R394)</f>
        <v>Jacksonville</v>
      </c>
      <c r="S394" s="20">
        <f>Data!W394-Data!CD394</f>
        <v>-0.24285714285714299</v>
      </c>
      <c r="T394" s="20">
        <f>Data!X394-Data!CE394</f>
        <v>3.55</v>
      </c>
      <c r="U394" s="20">
        <f>Data!Y394-Data!CF394</f>
        <v>2</v>
      </c>
      <c r="V394" s="20">
        <f>Data!Z394-Data!CG394</f>
        <v>-1.5999999999999943</v>
      </c>
      <c r="W394" s="20">
        <f>Data!AA394-Data!CH394</f>
        <v>-5.1000000000000085</v>
      </c>
      <c r="X394" s="20">
        <f>Data!AB394-Data!CI394</f>
        <v>-0.19700000000000001</v>
      </c>
      <c r="Y394" s="20">
        <f>Data!AC394-Data!CJ394</f>
        <v>7.02</v>
      </c>
      <c r="Z394" s="20">
        <f>Data!AD394-Data!CK394</f>
        <v>4.3999999999999915</v>
      </c>
      <c r="AA394" s="20">
        <f>Data!AE394-Data!CL394</f>
        <v>-2.7000000000000028</v>
      </c>
      <c r="AB394" s="20">
        <f>Data!AF394-Data!CM394</f>
        <v>7.02</v>
      </c>
      <c r="AC394" s="20">
        <f>Data!AG394-Data!CN394</f>
        <v>3.7000000000000028</v>
      </c>
      <c r="AD394" s="20">
        <f>Data!AH394-Data!CO394</f>
        <v>0</v>
      </c>
      <c r="AE394" s="20">
        <f>Data!AI394-Data!CP394</f>
        <v>8.7500000000000022E-2</v>
      </c>
      <c r="AF394" s="20">
        <f>Data!AJ394-Data!CQ394</f>
        <v>-3.3999999999999995</v>
      </c>
      <c r="AG394" s="20">
        <f>Data!AK394-Data!CR394</f>
        <v>-0.21619047619047613</v>
      </c>
      <c r="AH394" s="20">
        <f>Data!AL394-Data!CS394</f>
        <v>-26</v>
      </c>
      <c r="AI394" s="20">
        <f>Data!AM394-Data!CT394</f>
        <v>5.54</v>
      </c>
      <c r="AJ394" s="20">
        <f>Data!AN394-Data!CU394</f>
        <v>3.8999999999999995</v>
      </c>
      <c r="AK394" s="20">
        <f>Data!AO394-Data!CV394</f>
        <v>-31</v>
      </c>
      <c r="AL394" s="20">
        <f>Data!AP394-Data!CW394</f>
        <v>45</v>
      </c>
      <c r="AM394" s="20">
        <f>Data!AQ394-Data!CX394</f>
        <v>22</v>
      </c>
      <c r="AN394" s="20">
        <f>Data!AR394-Data!CY394</f>
        <v>-1.2000000000000011E-2</v>
      </c>
      <c r="AO394" s="20">
        <f>Data!AS394-Data!CZ394</f>
        <v>24</v>
      </c>
      <c r="AP394" s="20">
        <f>Data!AT394-Data!DA394</f>
        <v>42</v>
      </c>
      <c r="AQ394" s="20">
        <f>Data!AU394-Data!DB394</f>
        <v>3.3000000000000029E-2</v>
      </c>
      <c r="AR394" s="20">
        <f>Data!AV394-Data!DC394</f>
        <v>-51</v>
      </c>
      <c r="AS394" s="20">
        <f>Data!AW394-Data!DD394</f>
        <v>-65</v>
      </c>
      <c r="AT394" s="20">
        <f>Data!AX394-Data!DE394</f>
        <v>-2.399999999999991E-2</v>
      </c>
      <c r="AU394" s="20">
        <f>Data!AY394-Data!DF394</f>
        <v>-7</v>
      </c>
      <c r="AV394" s="20">
        <f>Data!AZ394-Data!DG394</f>
        <v>-1.2761904761904752</v>
      </c>
      <c r="AW394" s="20">
        <f>Data!BA394-Data!DH394</f>
        <v>-16</v>
      </c>
      <c r="AX394" s="20">
        <f>Data!BB394-Data!DI394</f>
        <v>-3.6333333333333329</v>
      </c>
      <c r="AY394" s="20">
        <f>Data!BC394-Data!DJ394</f>
        <v>12</v>
      </c>
      <c r="AZ394" s="20">
        <f>Data!BD394-Data!DK394</f>
        <v>-39</v>
      </c>
      <c r="BA394" s="20">
        <f>Data!BE394-Data!DL394</f>
        <v>3</v>
      </c>
      <c r="BB394" s="20">
        <f>Data!BF394-Data!DM394</f>
        <v>-29</v>
      </c>
      <c r="BC394" s="20">
        <f>Data!BG394-Data!DN394</f>
        <v>-76</v>
      </c>
      <c r="BD394" s="20">
        <f>Data!BH394-Data!DO394</f>
        <v>-7.0999999999999943</v>
      </c>
      <c r="BE394" s="20">
        <f>Data!BI394-Data!DP394</f>
        <v>-1.9189999999999969</v>
      </c>
      <c r="BF394" s="20">
        <f>Data!BJ394-Data!DQ394</f>
        <v>-5.181</v>
      </c>
      <c r="BG394" s="20">
        <f>Data!BK394-Data!DR394</f>
        <v>0.20099999999999996</v>
      </c>
      <c r="BH394" s="20">
        <f>Data!BL394-Data!DS394</f>
        <v>-2.9189999999999987</v>
      </c>
      <c r="BI394" s="20">
        <f>Data!BM394-Data!DT394</f>
        <v>-0.12</v>
      </c>
      <c r="BJ394" s="20">
        <f>Data!BN394-Data!DU394</f>
        <v>1.4000000000000021</v>
      </c>
      <c r="BK394" s="20">
        <f>Data!BO394-Data!DV394</f>
        <v>-5.9000000000000021</v>
      </c>
      <c r="BL394" s="20">
        <f>Data!BP394-Data!DW394</f>
        <v>0</v>
      </c>
      <c r="BM394" s="20">
        <f>Data!BQ394-Data!DX394</f>
        <v>-3.2047619047619049</v>
      </c>
      <c r="BN394" s="20">
        <f>Data!BR394-Data!DY394</f>
        <v>-6.4000000000000021</v>
      </c>
      <c r="BO394" s="20">
        <f>Data!BS394-Data!DZ394</f>
        <v>38</v>
      </c>
      <c r="BP394" s="20">
        <f>Data!BT394-Data!EA394</f>
        <v>-2.0999999999999963E-2</v>
      </c>
      <c r="BQ394" s="20">
        <f>Data!BU394-Data!EB394</f>
        <v>-1</v>
      </c>
      <c r="BR394" s="20">
        <f>Data!BV394-Data!EC394</f>
        <v>-12</v>
      </c>
      <c r="BS394" s="20">
        <f>Data!BW394-Data!ED394</f>
        <v>28</v>
      </c>
      <c r="BT394" s="20">
        <f>Data!BX394-Data!EE394</f>
        <v>113</v>
      </c>
      <c r="BU394" s="20">
        <f>Data!BY394-Data!EF394</f>
        <v>-30</v>
      </c>
      <c r="BV394" s="20">
        <f>Data!BZ394-Data!EG394</f>
        <v>-42</v>
      </c>
      <c r="BW394" s="20">
        <f>Data!CA394-Data!EH394</f>
        <v>17.199999999999989</v>
      </c>
      <c r="BX394" s="20">
        <f>Data!CB394-Data!EI394</f>
        <v>38</v>
      </c>
      <c r="BY394" s="20">
        <f>Data!CC394-Data!EJ394</f>
        <v>12</v>
      </c>
      <c r="BZ394" s="20">
        <f>Data!EK394</f>
        <v>11365.52</v>
      </c>
      <c r="CA394" s="20">
        <f>Data!EL394</f>
        <v>10983.6</v>
      </c>
      <c r="CB394" s="20">
        <f>Data!EM394</f>
        <v>107.65064285714286</v>
      </c>
      <c r="CC394" s="20">
        <f>Data!EN394</f>
        <v>86.744533333333322</v>
      </c>
      <c r="CD394" s="20">
        <f>Data!EO394</f>
        <v>10.187099999999999</v>
      </c>
      <c r="CE394" s="20">
        <f>Data!EP394</f>
        <v>198.024</v>
      </c>
      <c r="CF394" s="50">
        <f>IF(ISBLANK(Data!EQ394), "", Data!EQ394)</f>
        <v>80</v>
      </c>
      <c r="CG394" s="50">
        <f>IF(ISBLANK(Data!ER394), "", Data!ER394)</f>
        <v>70</v>
      </c>
      <c r="CH394" s="61" t="str">
        <f>IF(ISBLANK(Data!ES394), "", Data!ES394)</f>
        <v>Florida Gulf Coast</v>
      </c>
      <c r="CI394" s="61">
        <f>IF(ISBLANK(Data!ET394), "", Data!ET394)</f>
        <v>150</v>
      </c>
    </row>
    <row r="395" spans="1:87" x14ac:dyDescent="0.45">
      <c r="A395" s="50">
        <f>IF(ISBLANK(Data!A395), "", Data!A395)</f>
        <v>44930</v>
      </c>
      <c r="B395" s="50" t="str">
        <f>IF(ISBLANK(Data!B395), "", Data!B395)</f>
        <v>Hofstra</v>
      </c>
      <c r="C395" s="50">
        <f>IF(ISBLANK(Data!C395), "", Data!C395)</f>
        <v>111</v>
      </c>
      <c r="D395" s="50" t="str">
        <f>IF(ISBLANK(Data!D395), "", Data!D395)</f>
        <v>Charleston</v>
      </c>
      <c r="E395" s="50">
        <f>IF(ISBLANK(Data!E395), "", Data!E395)</f>
        <v>47</v>
      </c>
      <c r="F395" s="50" t="str">
        <f>IF(ISBLANK(Data!F395), "", Data!F395)</f>
        <v>N</v>
      </c>
      <c r="G395" s="50" t="str">
        <f>IF(ISBLANK(Data!G395), "", Data!G395)</f>
        <v>Hofstra</v>
      </c>
      <c r="H395" s="50" t="str">
        <f>IF(ISBLANK(Data!H395), "", Data!H395)</f>
        <v>College of Charleston</v>
      </c>
      <c r="I395" s="50" t="str">
        <f>IF(ISBLANK(Data!I395), "", Data!I395)</f>
        <v>Hofstra</v>
      </c>
      <c r="J395" s="50" t="str">
        <f>IF(ISBLANK(Data!J395), "", Data!J395)</f>
        <v>College of Charleston</v>
      </c>
      <c r="K395" s="50" t="str">
        <f>IF(ISBLANK(Data!K395), "", Data!K395)</f>
        <v>Hofstra</v>
      </c>
      <c r="L395" s="50" t="str">
        <f>IF(ISBLANK(Data!L395), "", Data!L395)</f>
        <v>College of Charleston</v>
      </c>
      <c r="M395" s="50" t="str">
        <f>IF(ISBLANK(Data!M395), "", Data!M395)</f>
        <v>Hofstra</v>
      </c>
      <c r="N395" s="50" t="str">
        <f>IF(ISBLANK(Data!N395), "", Data!N395)</f>
        <v>Col Charlestn</v>
      </c>
      <c r="O395" s="50" t="str">
        <f>IF(ISBLANK(Data!O395), "", Data!O395)</f>
        <v>Hofstra</v>
      </c>
      <c r="P395" s="50" t="str">
        <f>IF(ISBLANK(Data!P395), "", Data!P395)</f>
        <v>Charleston</v>
      </c>
      <c r="Q395" s="50" t="str">
        <f>IF(ISBLANK(Data!Q395), "", Data!Q395)</f>
        <v>Hofstra</v>
      </c>
      <c r="R395" s="50" t="str">
        <f>IF(ISBLANK(Data!R395), "", Data!R395)</f>
        <v>Charleston</v>
      </c>
      <c r="S395" s="20">
        <f>Data!W395-Data!CD395</f>
        <v>-0.15384615384615397</v>
      </c>
      <c r="T395" s="20">
        <f>Data!X395-Data!CE395</f>
        <v>2.36</v>
      </c>
      <c r="U395" s="20">
        <f>Data!Y395-Data!CF395</f>
        <v>2.1000000000000085</v>
      </c>
      <c r="V395" s="20">
        <f>Data!Z395-Data!CG395</f>
        <v>-0.20000000000000284</v>
      </c>
      <c r="W395" s="20">
        <f>Data!AA395-Data!CH395</f>
        <v>-5.7999999999999972</v>
      </c>
      <c r="X395" s="20">
        <f>Data!AB395-Data!CI395</f>
        <v>-0.16899999999999998</v>
      </c>
      <c r="Y395" s="20">
        <f>Data!AC395-Data!CJ395</f>
        <v>3.6200000000000006</v>
      </c>
      <c r="Z395" s="20">
        <f>Data!AD395-Data!CK395</f>
        <v>2.7000000000000028</v>
      </c>
      <c r="AA395" s="20">
        <f>Data!AE395-Data!CL395</f>
        <v>-1</v>
      </c>
      <c r="AB395" s="20">
        <f>Data!AF395-Data!CM395</f>
        <v>3.6200000000000006</v>
      </c>
      <c r="AC395" s="20">
        <f>Data!AG395-Data!CN395</f>
        <v>1.5999999999999943</v>
      </c>
      <c r="AD395" s="20">
        <f>Data!AH395-Data!CO395</f>
        <v>-9.9999999999994316E-2</v>
      </c>
      <c r="AE395" s="20">
        <f>Data!AI395-Data!CP395</f>
        <v>3.4299999999999997E-2</v>
      </c>
      <c r="AF395" s="20">
        <f>Data!AJ395-Data!CQ395</f>
        <v>-1.5000000000000002</v>
      </c>
      <c r="AG395" s="20">
        <f>Data!AK395-Data!CR395</f>
        <v>-0.1153846153846154</v>
      </c>
      <c r="AH395" s="20">
        <f>Data!AL395-Data!CS395</f>
        <v>-37</v>
      </c>
      <c r="AI395" s="20">
        <f>Data!AM395-Data!CT395</f>
        <v>2.1300000000000003</v>
      </c>
      <c r="AJ395" s="20">
        <f>Data!AN395-Data!CU395</f>
        <v>1.4700000000000002</v>
      </c>
      <c r="AK395" s="20">
        <f>Data!AO395-Data!CV395</f>
        <v>-20</v>
      </c>
      <c r="AL395" s="20">
        <f>Data!AP395-Data!CW395</f>
        <v>-44</v>
      </c>
      <c r="AM395" s="20">
        <f>Data!AQ395-Data!CX395</f>
        <v>-68</v>
      </c>
      <c r="AN395" s="20">
        <f>Data!AR395-Data!CY395</f>
        <v>5.8999999999999997E-2</v>
      </c>
      <c r="AO395" s="20">
        <f>Data!AS395-Data!CZ395</f>
        <v>16</v>
      </c>
      <c r="AP395" s="20">
        <f>Data!AT395-Data!DA395</f>
        <v>-40</v>
      </c>
      <c r="AQ395" s="20">
        <f>Data!AU395-Data!DB395</f>
        <v>7.6000000000000012E-2</v>
      </c>
      <c r="AR395" s="20">
        <f>Data!AV395-Data!DC395</f>
        <v>-72</v>
      </c>
      <c r="AS395" s="20">
        <f>Data!AW395-Data!DD395</f>
        <v>-105</v>
      </c>
      <c r="AT395" s="20">
        <f>Data!AX395-Data!DE395</f>
        <v>3.2000000000000028E-2</v>
      </c>
      <c r="AU395" s="20">
        <f>Data!AY395-Data!DF395</f>
        <v>-66</v>
      </c>
      <c r="AV395" s="20">
        <f>Data!AZ395-Data!DG395</f>
        <v>-5.0769230769230766</v>
      </c>
      <c r="AW395" s="20">
        <f>Data!BA395-Data!DH395</f>
        <v>-81</v>
      </c>
      <c r="AX395" s="20">
        <f>Data!BB395-Data!DI395</f>
        <v>-6.2307692307692335</v>
      </c>
      <c r="AY395" s="20">
        <f>Data!BC395-Data!DJ395</f>
        <v>33</v>
      </c>
      <c r="AZ395" s="20">
        <f>Data!BD395-Data!DK395</f>
        <v>-9</v>
      </c>
      <c r="BA395" s="20">
        <f>Data!BE395-Data!DL395</f>
        <v>6</v>
      </c>
      <c r="BB395" s="20">
        <f>Data!BF395-Data!DM395</f>
        <v>-2</v>
      </c>
      <c r="BC395" s="20">
        <f>Data!BG395-Data!DN395</f>
        <v>-12</v>
      </c>
      <c r="BD395" s="20">
        <f>Data!BH395-Data!DO395</f>
        <v>-1.5</v>
      </c>
      <c r="BE395" s="20">
        <f>Data!BI395-Data!DP395</f>
        <v>-3.3840000000000003</v>
      </c>
      <c r="BF395" s="20">
        <f>Data!BJ395-Data!DQ395</f>
        <v>1.8460000000000001</v>
      </c>
      <c r="BG395" s="20">
        <f>Data!BK395-Data!DR395</f>
        <v>0.24900000000000011</v>
      </c>
      <c r="BH395" s="20">
        <f>Data!BL395-Data!DS395</f>
        <v>-0.15399999999999991</v>
      </c>
      <c r="BI395" s="20">
        <f>Data!BM395-Data!DT395</f>
        <v>-5.4999999999999938E-2</v>
      </c>
      <c r="BJ395" s="20">
        <f>Data!BN395-Data!DU395</f>
        <v>-3.0999999999999979</v>
      </c>
      <c r="BK395" s="20">
        <f>Data!BO395-Data!DV395</f>
        <v>-8</v>
      </c>
      <c r="BL395" s="20">
        <f>Data!BP395-Data!DW395</f>
        <v>0.39999999999999991</v>
      </c>
      <c r="BM395" s="20">
        <f>Data!BQ395-Data!DX395</f>
        <v>-0.69230769230769251</v>
      </c>
      <c r="BN395" s="20">
        <f>Data!BR395-Data!DY395</f>
        <v>-1</v>
      </c>
      <c r="BO395" s="20">
        <f>Data!BS395-Data!DZ395</f>
        <v>3</v>
      </c>
      <c r="BP395" s="20">
        <f>Data!BT395-Data!EA395</f>
        <v>-5.0000000000000044E-3</v>
      </c>
      <c r="BQ395" s="20">
        <f>Data!BU395-Data!EB395</f>
        <v>8</v>
      </c>
      <c r="BR395" s="20">
        <f>Data!BV395-Data!EC395</f>
        <v>-29</v>
      </c>
      <c r="BS395" s="20">
        <f>Data!BW395-Data!ED395</f>
        <v>58</v>
      </c>
      <c r="BT395" s="20">
        <f>Data!BX395-Data!EE395</f>
        <v>40</v>
      </c>
      <c r="BU395" s="20">
        <f>Data!BY395-Data!EF395</f>
        <v>-41</v>
      </c>
      <c r="BV395" s="20">
        <f>Data!BZ395-Data!EG395</f>
        <v>-17</v>
      </c>
      <c r="BW395" s="20">
        <f>Data!CA395-Data!EH395</f>
        <v>11.799999999999997</v>
      </c>
      <c r="BX395" s="20">
        <f>Data!CB395-Data!EI395</f>
        <v>1</v>
      </c>
      <c r="BY395" s="20">
        <f>Data!CC395-Data!EJ395</f>
        <v>-8</v>
      </c>
      <c r="BZ395" s="20">
        <f>Data!EK395</f>
        <v>11238.480000000001</v>
      </c>
      <c r="CA395" s="20">
        <f>Data!EL395</f>
        <v>11000.4</v>
      </c>
      <c r="CB395" s="20">
        <f>Data!EM395</f>
        <v>74.461538461538467</v>
      </c>
      <c r="CC395" s="20">
        <f>Data!EN395</f>
        <v>67.781999999999996</v>
      </c>
      <c r="CD395" s="20">
        <f>Data!EO395</f>
        <v>11.376999999999999</v>
      </c>
      <c r="CE395" s="20">
        <f>Data!EP395</f>
        <v>163.92400000000001</v>
      </c>
      <c r="CF395" s="50">
        <f>IF(ISBLANK(Data!EQ395), "", Data!EQ395)</f>
        <v>71</v>
      </c>
      <c r="CG395" s="50">
        <f>IF(ISBLANK(Data!ER395), "", Data!ER395)</f>
        <v>73</v>
      </c>
      <c r="CH395" s="61" t="str">
        <f>IF(ISBLANK(Data!ES395), "", Data!ES395)</f>
        <v>Charleston</v>
      </c>
      <c r="CI395" s="61">
        <f>IF(ISBLANK(Data!ET395), "", Data!ET395)</f>
        <v>144</v>
      </c>
    </row>
    <row r="396" spans="1:87" x14ac:dyDescent="0.45">
      <c r="A396" s="50">
        <f>IF(ISBLANK(Data!A396), "", Data!A396)</f>
        <v>44931</v>
      </c>
      <c r="B396" s="50" t="str">
        <f>IF(ISBLANK(Data!B396), "", Data!B396)</f>
        <v>Butler</v>
      </c>
      <c r="C396" s="50">
        <f>IF(ISBLANK(Data!C396), "", Data!C396)</f>
        <v>34</v>
      </c>
      <c r="D396" s="50" t="str">
        <f>IF(ISBLANK(Data!D396), "", Data!D396)</f>
        <v>Connecticut</v>
      </c>
      <c r="E396" s="50">
        <f>IF(ISBLANK(Data!E396), "", Data!E396)</f>
        <v>60</v>
      </c>
      <c r="F396" s="50" t="str">
        <f>IF(ISBLANK(Data!F396), "", Data!F396)</f>
        <v>N</v>
      </c>
      <c r="G396" s="50" t="str">
        <f>IF(ISBLANK(Data!G396), "", Data!G396)</f>
        <v>Butler</v>
      </c>
      <c r="H396" s="50" t="str">
        <f>IF(ISBLANK(Data!H396), "", Data!H396)</f>
        <v>Connecticut</v>
      </c>
      <c r="I396" s="50" t="str">
        <f>IF(ISBLANK(Data!I396), "", Data!I396)</f>
        <v>Butler</v>
      </c>
      <c r="J396" s="50" t="str">
        <f>IF(ISBLANK(Data!J396), "", Data!J396)</f>
        <v>Connecticut</v>
      </c>
      <c r="K396" s="50" t="str">
        <f>IF(ISBLANK(Data!K396), "", Data!K396)</f>
        <v>Butler</v>
      </c>
      <c r="L396" s="50" t="str">
        <f>IF(ISBLANK(Data!L396), "", Data!L396)</f>
        <v>Connecticut</v>
      </c>
      <c r="M396" s="50" t="str">
        <f>IF(ISBLANK(Data!M396), "", Data!M396)</f>
        <v>Butler</v>
      </c>
      <c r="N396" s="50" t="str">
        <f>IF(ISBLANK(Data!N396), "", Data!N396)</f>
        <v>Connecticut</v>
      </c>
      <c r="O396" s="50" t="str">
        <f>IF(ISBLANK(Data!O396), "", Data!O396)</f>
        <v>Butler</v>
      </c>
      <c r="P396" s="50" t="str">
        <f>IF(ISBLANK(Data!P396), "", Data!P396)</f>
        <v>UConn</v>
      </c>
      <c r="Q396" s="50" t="str">
        <f>IF(ISBLANK(Data!Q396), "", Data!Q396)</f>
        <v>Butler</v>
      </c>
      <c r="R396" s="50" t="str">
        <f>IF(ISBLANK(Data!R396), "", Data!R396)</f>
        <v>Connecticut</v>
      </c>
      <c r="S396" s="20">
        <f>Data!W396-Data!CD396</f>
        <v>-0.14285714285714302</v>
      </c>
      <c r="T396" s="20">
        <f>Data!X396-Data!CE396</f>
        <v>-14.049999999999999</v>
      </c>
      <c r="U396" s="20">
        <f>Data!Y396-Data!CF396</f>
        <v>-7.7999999999999972</v>
      </c>
      <c r="V396" s="20">
        <f>Data!Z396-Data!CG396</f>
        <v>6.2999999999999972</v>
      </c>
      <c r="W396" s="20">
        <f>Data!AA396-Data!CH396</f>
        <v>3.2999999999999972</v>
      </c>
      <c r="X396" s="20">
        <f>Data!AB396-Data!CI396</f>
        <v>2.0999999999999998E-2</v>
      </c>
      <c r="Y396" s="20">
        <f>Data!AC396-Data!CJ396</f>
        <v>3.71</v>
      </c>
      <c r="Z396" s="20">
        <f>Data!AD396-Data!CK396</f>
        <v>1.7999999999999972</v>
      </c>
      <c r="AA396" s="20">
        <f>Data!AE396-Data!CL396</f>
        <v>-1.9000000000000057</v>
      </c>
      <c r="AB396" s="20">
        <f>Data!AF396-Data!CM396</f>
        <v>3.4699999999999998</v>
      </c>
      <c r="AC396" s="20">
        <f>Data!AG396-Data!CN396</f>
        <v>-5.5</v>
      </c>
      <c r="AD396" s="20">
        <f>Data!AH396-Data!CO396</f>
        <v>4.7999999999999972</v>
      </c>
      <c r="AE396" s="20">
        <f>Data!AI396-Data!CP396</f>
        <v>-0.11369999999999991</v>
      </c>
      <c r="AF396" s="20">
        <f>Data!AJ396-Data!CQ396</f>
        <v>-20.7</v>
      </c>
      <c r="AG396" s="20">
        <f>Data!AK396-Data!CR396</f>
        <v>-1.4785714285714286</v>
      </c>
      <c r="AH396" s="20">
        <f>Data!AL396-Data!CS396</f>
        <v>-80</v>
      </c>
      <c r="AI396" s="20">
        <f>Data!AM396-Data!CT396</f>
        <v>-5.870000000000001</v>
      </c>
      <c r="AJ396" s="20">
        <f>Data!AN396-Data!CU396</f>
        <v>4.47</v>
      </c>
      <c r="AK396" s="20">
        <f>Data!AO396-Data!CV396</f>
        <v>-13</v>
      </c>
      <c r="AL396" s="20">
        <f>Data!AP396-Data!CW396</f>
        <v>115</v>
      </c>
      <c r="AM396" s="20">
        <f>Data!AQ396-Data!CX396</f>
        <v>69</v>
      </c>
      <c r="AN396" s="20">
        <f>Data!AR396-Data!CY396</f>
        <v>-3.3999999999999975E-2</v>
      </c>
      <c r="AO396" s="20">
        <f>Data!AS396-Data!CZ396</f>
        <v>-3</v>
      </c>
      <c r="AP396" s="20">
        <f>Data!AT396-Data!DA396</f>
        <v>-16</v>
      </c>
      <c r="AQ396" s="20">
        <f>Data!AU396-Data!DB396</f>
        <v>6.9999999999999507E-3</v>
      </c>
      <c r="AR396" s="20">
        <f>Data!AV396-Data!DC396</f>
        <v>-18</v>
      </c>
      <c r="AS396" s="20">
        <f>Data!AW396-Data!DD396</f>
        <v>-38</v>
      </c>
      <c r="AT396" s="20">
        <f>Data!AX396-Data!DE396</f>
        <v>3.9000000000000035E-2</v>
      </c>
      <c r="AU396" s="20">
        <f>Data!AY396-Data!DF396</f>
        <v>-18</v>
      </c>
      <c r="AV396" s="20">
        <f>Data!AZ396-Data!DG396</f>
        <v>-1.2857142857142847</v>
      </c>
      <c r="AW396" s="20">
        <f>Data!BA396-Data!DH396</f>
        <v>-16</v>
      </c>
      <c r="AX396" s="20">
        <f>Data!BB396-Data!DI396</f>
        <v>-1.1428571428571388</v>
      </c>
      <c r="AY396" s="20">
        <f>Data!BC396-Data!DJ396</f>
        <v>-44</v>
      </c>
      <c r="AZ396" s="20">
        <f>Data!BD396-Data!DK396</f>
        <v>3</v>
      </c>
      <c r="BA396" s="20">
        <f>Data!BE396-Data!DL396</f>
        <v>-19</v>
      </c>
      <c r="BB396" s="20">
        <f>Data!BF396-Data!DM396</f>
        <v>6</v>
      </c>
      <c r="BC396" s="20">
        <f>Data!BG396-Data!DN396</f>
        <v>-54</v>
      </c>
      <c r="BD396" s="20">
        <f>Data!BH396-Data!DO396</f>
        <v>-0.89999999999999147</v>
      </c>
      <c r="BE396" s="20">
        <f>Data!BI396-Data!DP396</f>
        <v>8.2139999999999986</v>
      </c>
      <c r="BF396" s="20">
        <f>Data!BJ396-Data!DQ396</f>
        <v>-9.1430000000000007</v>
      </c>
      <c r="BG396" s="20">
        <f>Data!BK396-Data!DR396</f>
        <v>-0.36499999999999999</v>
      </c>
      <c r="BH396" s="20">
        <f>Data!BL396-Data!DS396</f>
        <v>0.42800000000000082</v>
      </c>
      <c r="BI396" s="20">
        <f>Data!BM396-Data!DT396</f>
        <v>-4.0000000000000036E-3</v>
      </c>
      <c r="BJ396" s="20">
        <f>Data!BN396-Data!DU396</f>
        <v>-1.1999999999999993</v>
      </c>
      <c r="BK396" s="20">
        <f>Data!BO396-Data!DV396</f>
        <v>-2.7000000000000028</v>
      </c>
      <c r="BL396" s="20">
        <f>Data!BP396-Data!DW396</f>
        <v>-1.4000000000000004</v>
      </c>
      <c r="BM396" s="20">
        <f>Data!BQ396-Data!DX396</f>
        <v>0.21428571428571352</v>
      </c>
      <c r="BN396" s="20">
        <f>Data!BR396-Data!DY396</f>
        <v>-3.9000000000000004</v>
      </c>
      <c r="BO396" s="20">
        <f>Data!BS396-Data!DZ396</f>
        <v>35</v>
      </c>
      <c r="BP396" s="20">
        <f>Data!BT396-Data!EA396</f>
        <v>-4.3000000000000038E-2</v>
      </c>
      <c r="BQ396" s="20">
        <f>Data!BU396-Data!EB396</f>
        <v>-4</v>
      </c>
      <c r="BR396" s="20">
        <f>Data!BV396-Data!EC396</f>
        <v>53</v>
      </c>
      <c r="BS396" s="20">
        <f>Data!BW396-Data!ED396</f>
        <v>84</v>
      </c>
      <c r="BT396" s="20">
        <f>Data!BX396-Data!EE396</f>
        <v>43</v>
      </c>
      <c r="BU396" s="20">
        <f>Data!BY396-Data!EF396</f>
        <v>63</v>
      </c>
      <c r="BV396" s="20">
        <f>Data!BZ396-Data!EG396</f>
        <v>58</v>
      </c>
      <c r="BW396" s="20">
        <f>Data!CA396-Data!EH396</f>
        <v>50.5</v>
      </c>
      <c r="BX396" s="20">
        <f>Data!CB396-Data!EI396</f>
        <v>35</v>
      </c>
      <c r="BY396" s="20">
        <f>Data!CC396-Data!EJ396</f>
        <v>135</v>
      </c>
      <c r="BZ396" s="20">
        <f>Data!EK396</f>
        <v>10683.96</v>
      </c>
      <c r="CA396" s="20">
        <f>Data!EL396</f>
        <v>12182.55</v>
      </c>
      <c r="CB396" s="20">
        <f>Data!EM396</f>
        <v>65.81457142857144</v>
      </c>
      <c r="CC396" s="20">
        <f>Data!EN396</f>
        <v>65.389571428571429</v>
      </c>
      <c r="CD396" s="20">
        <f>Data!EO396</f>
        <v>9.4557000000000002</v>
      </c>
      <c r="CE396" s="20">
        <f>Data!EP396</f>
        <v>181.42000000000002</v>
      </c>
      <c r="CF396" s="50">
        <f>IF(ISBLANK(Data!EQ396), "", Data!EQ396)</f>
        <v>81</v>
      </c>
      <c r="CG396" s="50">
        <f>IF(ISBLANK(Data!ER396), "", Data!ER396)</f>
        <v>88</v>
      </c>
      <c r="CH396" s="61" t="str">
        <f>IF(ISBLANK(Data!ES396), "", Data!ES396)</f>
        <v>Connecticut</v>
      </c>
      <c r="CI396" s="61">
        <f>IF(ISBLANK(Data!ET396), "", Data!ET396)</f>
        <v>169</v>
      </c>
    </row>
    <row r="397" spans="1:87" x14ac:dyDescent="0.45">
      <c r="A397" s="50">
        <f>IF(ISBLANK(Data!A397), "", Data!A397)</f>
        <v>44931</v>
      </c>
      <c r="B397" s="50" t="str">
        <f>IF(ISBLANK(Data!B397), "", Data!B397)</f>
        <v>Manhattan</v>
      </c>
      <c r="C397" s="50">
        <f>IF(ISBLANK(Data!C397), "", Data!C397)</f>
        <v>158</v>
      </c>
      <c r="D397" s="50" t="str">
        <f>IF(ISBLANK(Data!D397), "", Data!D397)</f>
        <v>Niagara</v>
      </c>
      <c r="E397" s="50">
        <f>IF(ISBLANK(Data!E397), "", Data!E397)</f>
        <v>197</v>
      </c>
      <c r="F397" s="50" t="str">
        <f>IF(ISBLANK(Data!F397), "", Data!F397)</f>
        <v>N</v>
      </c>
      <c r="G397" s="50" t="str">
        <f>IF(ISBLANK(Data!G397), "", Data!G397)</f>
        <v>Manhattan</v>
      </c>
      <c r="H397" s="50" t="str">
        <f>IF(ISBLANK(Data!H397), "", Data!H397)</f>
        <v>Niagara</v>
      </c>
      <c r="I397" s="50" t="str">
        <f>IF(ISBLANK(Data!I397), "", Data!I397)</f>
        <v>Manhattan</v>
      </c>
      <c r="J397" s="50" t="str">
        <f>IF(ISBLANK(Data!J397), "", Data!J397)</f>
        <v>Niagara</v>
      </c>
      <c r="K397" s="50" t="str">
        <f>IF(ISBLANK(Data!K397), "", Data!K397)</f>
        <v>Manhattan</v>
      </c>
      <c r="L397" s="50" t="str">
        <f>IF(ISBLANK(Data!L397), "", Data!L397)</f>
        <v>Niagara</v>
      </c>
      <c r="M397" s="50" t="str">
        <f>IF(ISBLANK(Data!M397), "", Data!M397)</f>
        <v>Manhattan</v>
      </c>
      <c r="N397" s="50" t="str">
        <f>IF(ISBLANK(Data!N397), "", Data!N397)</f>
        <v>Niagara</v>
      </c>
      <c r="O397" s="50" t="str">
        <f>IF(ISBLANK(Data!O397), "", Data!O397)</f>
        <v>Manhattan</v>
      </c>
      <c r="P397" s="50" t="str">
        <f>IF(ISBLANK(Data!P397), "", Data!P397)</f>
        <v>Niagara</v>
      </c>
      <c r="Q397" s="50" t="str">
        <f>IF(ISBLANK(Data!Q397), "", Data!Q397)</f>
        <v>Manhattan</v>
      </c>
      <c r="R397" s="50" t="str">
        <f>IF(ISBLANK(Data!R397), "", Data!R397)</f>
        <v>Niagara</v>
      </c>
      <c r="S397" s="20">
        <f>Data!W397-Data!CD397</f>
        <v>3.0303030303030998E-2</v>
      </c>
      <c r="T397" s="20">
        <f>Data!X397-Data!CE397</f>
        <v>-3.2899999999999991</v>
      </c>
      <c r="U397" s="20">
        <f>Data!Y397-Data!CF397</f>
        <v>-6.5</v>
      </c>
      <c r="V397" s="20">
        <f>Data!Z397-Data!CG397</f>
        <v>-3.2999999999999972</v>
      </c>
      <c r="W397" s="20">
        <f>Data!AA397-Data!CH397</f>
        <v>0.89999999999999147</v>
      </c>
      <c r="X397" s="20">
        <f>Data!AB397-Data!CI397</f>
        <v>0.13300000000000001</v>
      </c>
      <c r="Y397" s="20">
        <f>Data!AC397-Data!CJ397</f>
        <v>5.5600000000000005</v>
      </c>
      <c r="Z397" s="20">
        <f>Data!AD397-Data!CK397</f>
        <v>2.7999999999999972</v>
      </c>
      <c r="AA397" s="20">
        <f>Data!AE397-Data!CL397</f>
        <v>-2.8000000000000114</v>
      </c>
      <c r="AB397" s="20">
        <f>Data!AF397-Data!CM397</f>
        <v>5.84</v>
      </c>
      <c r="AC397" s="20">
        <f>Data!AG397-Data!CN397</f>
        <v>-6.4000000000000057</v>
      </c>
      <c r="AD397" s="20">
        <f>Data!AH397-Data!CO397</f>
        <v>-5.8000000000000114</v>
      </c>
      <c r="AE397" s="20">
        <f>Data!AI397-Data!CP397</f>
        <v>-2.2799999999999987E-2</v>
      </c>
      <c r="AF397" s="20">
        <f>Data!AJ397-Data!CQ397</f>
        <v>1.7999999999999998</v>
      </c>
      <c r="AG397" s="20">
        <f>Data!AK397-Data!CR397</f>
        <v>0.11590909090909091</v>
      </c>
      <c r="AH397" s="20">
        <f>Data!AL397-Data!CS397</f>
        <v>8</v>
      </c>
      <c r="AI397" s="20">
        <f>Data!AM397-Data!CT397</f>
        <v>-3.0400000000000009</v>
      </c>
      <c r="AJ397" s="20">
        <f>Data!AN397-Data!CU397</f>
        <v>3.05</v>
      </c>
      <c r="AK397" s="20">
        <f>Data!AO397-Data!CV397</f>
        <v>-157</v>
      </c>
      <c r="AL397" s="20">
        <f>Data!AP397-Data!CW397</f>
        <v>-66</v>
      </c>
      <c r="AM397" s="20">
        <f>Data!AQ397-Data!CX397</f>
        <v>-1</v>
      </c>
      <c r="AN397" s="20">
        <f>Data!AR397-Data!CY397</f>
        <v>-6.5000000000000002E-2</v>
      </c>
      <c r="AO397" s="20">
        <f>Data!AS397-Data!CZ397</f>
        <v>9</v>
      </c>
      <c r="AP397" s="20">
        <f>Data!AT397-Data!DA397</f>
        <v>65</v>
      </c>
      <c r="AQ397" s="20">
        <f>Data!AU397-Data!DB397</f>
        <v>-5.6999999999999995E-2</v>
      </c>
      <c r="AR397" s="20">
        <f>Data!AV397-Data!DC397</f>
        <v>-76</v>
      </c>
      <c r="AS397" s="20">
        <f>Data!AW397-Data!DD397</f>
        <v>-88</v>
      </c>
      <c r="AT397" s="20">
        <f>Data!AX397-Data!DE397</f>
        <v>-6.1000000000000054E-2</v>
      </c>
      <c r="AU397" s="20">
        <f>Data!AY397-Data!DF397</f>
        <v>12</v>
      </c>
      <c r="AV397" s="20">
        <f>Data!AZ397-Data!DG397</f>
        <v>1.7878787878787881</v>
      </c>
      <c r="AW397" s="20">
        <f>Data!BA397-Data!DH397</f>
        <v>23</v>
      </c>
      <c r="AX397" s="20">
        <f>Data!BB397-Data!DI397</f>
        <v>4.803030303030301</v>
      </c>
      <c r="AY397" s="20">
        <f>Data!BC397-Data!DJ397</f>
        <v>1</v>
      </c>
      <c r="AZ397" s="20">
        <f>Data!BD397-Data!DK397</f>
        <v>33</v>
      </c>
      <c r="BA397" s="20">
        <f>Data!BE397-Data!DL397</f>
        <v>-4</v>
      </c>
      <c r="BB397" s="20">
        <f>Data!BF397-Data!DM397</f>
        <v>13</v>
      </c>
      <c r="BC397" s="20">
        <f>Data!BG397-Data!DN397</f>
        <v>-36</v>
      </c>
      <c r="BD397" s="20">
        <f>Data!BH397-Data!DO397</f>
        <v>-7.6000000000000085</v>
      </c>
      <c r="BE397" s="20">
        <f>Data!BI397-Data!DP397</f>
        <v>0.83299999999999841</v>
      </c>
      <c r="BF397" s="20">
        <f>Data!BJ397-Data!DQ397</f>
        <v>-8.4770000000000003</v>
      </c>
      <c r="BG397" s="20">
        <f>Data!BK397-Data!DR397</f>
        <v>-9.5999999999999863E-2</v>
      </c>
      <c r="BH397" s="20">
        <f>Data!BL397-Data!DS397</f>
        <v>2.1899999999999995</v>
      </c>
      <c r="BI397" s="20">
        <f>Data!BM397-Data!DT397</f>
        <v>0.189</v>
      </c>
      <c r="BJ397" s="20">
        <f>Data!BN397-Data!DU397</f>
        <v>7.4000000000000021</v>
      </c>
      <c r="BK397" s="20">
        <f>Data!BO397-Data!DV397</f>
        <v>-6.4000000000000021</v>
      </c>
      <c r="BL397" s="20">
        <f>Data!BP397-Data!DW397</f>
        <v>-9.9999999999999645E-2</v>
      </c>
      <c r="BM397" s="20">
        <f>Data!BQ397-Data!DX397</f>
        <v>3.416666666666667</v>
      </c>
      <c r="BN397" s="20">
        <f>Data!BR397-Data!DY397</f>
        <v>-1.9000000000000004</v>
      </c>
      <c r="BO397" s="20">
        <f>Data!BS397-Data!DZ397</f>
        <v>-86</v>
      </c>
      <c r="BP397" s="20">
        <f>Data!BT397-Data!EA397</f>
        <v>5.4999999999999993E-2</v>
      </c>
      <c r="BQ397" s="20">
        <f>Data!BU397-Data!EB397</f>
        <v>4</v>
      </c>
      <c r="BR397" s="20">
        <f>Data!BV397-Data!EC397</f>
        <v>-2</v>
      </c>
      <c r="BS397" s="20">
        <f>Data!BW397-Data!ED397</f>
        <v>2</v>
      </c>
      <c r="BT397" s="20">
        <f>Data!BX397-Data!EE397</f>
        <v>-75</v>
      </c>
      <c r="BU397" s="20">
        <f>Data!BY397-Data!EF397</f>
        <v>68</v>
      </c>
      <c r="BV397" s="20">
        <f>Data!BZ397-Data!EG397</f>
        <v>23</v>
      </c>
      <c r="BW397" s="20">
        <f>Data!CA397-Data!EH397</f>
        <v>-3.3999999999999773</v>
      </c>
      <c r="BX397" s="20">
        <f>Data!CB397-Data!EI397</f>
        <v>-85</v>
      </c>
      <c r="BY397" s="20">
        <f>Data!CC397-Data!EJ397</f>
        <v>-21</v>
      </c>
      <c r="BZ397" s="20">
        <f>Data!EK397</f>
        <v>10460.800000000001</v>
      </c>
      <c r="CA397" s="20">
        <f>Data!EL397</f>
        <v>10859.130000000001</v>
      </c>
      <c r="CB397" s="20">
        <f>Data!EM397</f>
        <v>60.834583333333327</v>
      </c>
      <c r="CC397" s="20">
        <f>Data!EN397</f>
        <v>88.664000000000001</v>
      </c>
      <c r="CD397" s="20">
        <f>Data!EO397</f>
        <v>10.1394</v>
      </c>
      <c r="CE397" s="20">
        <f>Data!EP397</f>
        <v>128.34</v>
      </c>
      <c r="CF397" s="50">
        <f>IF(ISBLANK(Data!EQ397), "", Data!EQ397)</f>
        <v>87</v>
      </c>
      <c r="CG397" s="50">
        <f>IF(ISBLANK(Data!ER397), "", Data!ER397)</f>
        <v>81</v>
      </c>
      <c r="CH397" s="61" t="str">
        <f>IF(ISBLANK(Data!ES397), "", Data!ES397)</f>
        <v>Manhattan</v>
      </c>
      <c r="CI397" s="61">
        <f>IF(ISBLANK(Data!ET397), "", Data!ET397)</f>
        <v>168</v>
      </c>
    </row>
    <row r="398" spans="1:87" x14ac:dyDescent="0.45">
      <c r="A398" s="50">
        <f>IF(ISBLANK(Data!A398), "", Data!A398)</f>
        <v>44931</v>
      </c>
      <c r="B398" s="50" t="str">
        <f>IF(ISBLANK(Data!B398), "", Data!B398)</f>
        <v>Saint Peter's</v>
      </c>
      <c r="C398" s="50">
        <f>IF(ISBLANK(Data!C398), "", Data!C398)</f>
        <v>255</v>
      </c>
      <c r="D398" s="50" t="str">
        <f>IF(ISBLANK(Data!D398), "", Data!D398)</f>
        <v>Iona</v>
      </c>
      <c r="E398" s="50">
        <f>IF(ISBLANK(Data!E398), "", Data!E398)</f>
        <v>124</v>
      </c>
      <c r="F398" s="50" t="str">
        <f>IF(ISBLANK(Data!F398), "", Data!F398)</f>
        <v>N</v>
      </c>
      <c r="G398" s="50" t="str">
        <f>IF(ISBLANK(Data!G398), "", Data!G398)</f>
        <v>Saint Peter's</v>
      </c>
      <c r="H398" s="50" t="str">
        <f>IF(ISBLANK(Data!H398), "", Data!H398)</f>
        <v>Iona</v>
      </c>
      <c r="I398" s="50" t="str">
        <f>IF(ISBLANK(Data!I398), "", Data!I398)</f>
        <v>Saint Peter's</v>
      </c>
      <c r="J398" s="50" t="str">
        <f>IF(ISBLANK(Data!J398), "", Data!J398)</f>
        <v>Iona</v>
      </c>
      <c r="K398" s="50" t="str">
        <f>IF(ISBLANK(Data!K398), "", Data!K398)</f>
        <v>Saint Peter's</v>
      </c>
      <c r="L398" s="50" t="str">
        <f>IF(ISBLANK(Data!L398), "", Data!L398)</f>
        <v>Iona</v>
      </c>
      <c r="M398" s="50" t="str">
        <f>IF(ISBLANK(Data!M398), "", Data!M398)</f>
        <v>St Peters</v>
      </c>
      <c r="N398" s="50" t="str">
        <f>IF(ISBLANK(Data!N398), "", Data!N398)</f>
        <v>Iona</v>
      </c>
      <c r="O398" s="50" t="str">
        <f>IF(ISBLANK(Data!O398), "", Data!O398)</f>
        <v>St. Peter's</v>
      </c>
      <c r="P398" s="50" t="str">
        <f>IF(ISBLANK(Data!P398), "", Data!P398)</f>
        <v>Iona</v>
      </c>
      <c r="Q398" s="50" t="str">
        <f>IF(ISBLANK(Data!Q398), "", Data!Q398)</f>
        <v>Saint Peter's</v>
      </c>
      <c r="R398" s="50" t="str">
        <f>IF(ISBLANK(Data!R398), "", Data!R398)</f>
        <v>Iona</v>
      </c>
      <c r="S398" s="20">
        <f>Data!W398-Data!CD398</f>
        <v>8.3916083916082962E-2</v>
      </c>
      <c r="T398" s="20">
        <f>Data!X398-Data!CE398</f>
        <v>-4.6499999999999995</v>
      </c>
      <c r="U398" s="20">
        <f>Data!Y398-Data!CF398</f>
        <v>-7.2000000000000028</v>
      </c>
      <c r="V398" s="20">
        <f>Data!Z398-Data!CG398</f>
        <v>-2.5999999999999943</v>
      </c>
      <c r="W398" s="20">
        <f>Data!AA398-Data!CH398</f>
        <v>-5.5000000000000071</v>
      </c>
      <c r="X398" s="20">
        <f>Data!AB398-Data!CI398</f>
        <v>8.4999999999999992E-2</v>
      </c>
      <c r="Y398" s="20">
        <f>Data!AC398-Data!CJ398</f>
        <v>-0.59000000000000008</v>
      </c>
      <c r="Z398" s="20">
        <f>Data!AD398-Data!CK398</f>
        <v>0.5</v>
      </c>
      <c r="AA398" s="20">
        <f>Data!AE398-Data!CL398</f>
        <v>1</v>
      </c>
      <c r="AB398" s="20">
        <f>Data!AF398-Data!CM398</f>
        <v>-1.3</v>
      </c>
      <c r="AC398" s="20">
        <f>Data!AG398-Data!CN398</f>
        <v>-10</v>
      </c>
      <c r="AD398" s="20">
        <f>Data!AH398-Data!CO398</f>
        <v>-3.0999999999999943</v>
      </c>
      <c r="AE398" s="20">
        <f>Data!AI398-Data!CP398</f>
        <v>-0.19350000000000001</v>
      </c>
      <c r="AF398" s="20">
        <f>Data!AJ398-Data!CQ398</f>
        <v>1</v>
      </c>
      <c r="AG398" s="20">
        <f>Data!AK398-Data!CR398</f>
        <v>3.2167832167832144E-2</v>
      </c>
      <c r="AH398" s="20">
        <f>Data!AL398-Data!CS398</f>
        <v>-43</v>
      </c>
      <c r="AI398" s="20">
        <f>Data!AM398-Data!CT398</f>
        <v>-5.08</v>
      </c>
      <c r="AJ398" s="20">
        <f>Data!AN398-Data!CU398</f>
        <v>-3.3600000000000003</v>
      </c>
      <c r="AK398" s="20">
        <f>Data!AO398-Data!CV398</f>
        <v>-234</v>
      </c>
      <c r="AL398" s="20">
        <f>Data!AP398-Data!CW398</f>
        <v>-218</v>
      </c>
      <c r="AM398" s="20">
        <f>Data!AQ398-Data!CX398</f>
        <v>-172</v>
      </c>
      <c r="AN398" s="20">
        <f>Data!AR398-Data!CY398</f>
        <v>-3.7999999999999978E-2</v>
      </c>
      <c r="AO398" s="20">
        <f>Data!AS398-Data!CZ398</f>
        <v>-45</v>
      </c>
      <c r="AP398" s="20">
        <f>Data!AT398-Data!DA398</f>
        <v>-83</v>
      </c>
      <c r="AQ398" s="20">
        <f>Data!AU398-Data!DB398</f>
        <v>-7.1000000000000008E-2</v>
      </c>
      <c r="AR398" s="20">
        <f>Data!AV398-Data!DC398</f>
        <v>3</v>
      </c>
      <c r="AS398" s="20">
        <f>Data!AW398-Data!DD398</f>
        <v>-19</v>
      </c>
      <c r="AT398" s="20">
        <f>Data!AX398-Data!DE398</f>
        <v>6.5999999999999948E-2</v>
      </c>
      <c r="AU398" s="20">
        <f>Data!AY398-Data!DF398</f>
        <v>-2</v>
      </c>
      <c r="AV398" s="20">
        <f>Data!AZ398-Data!DG398</f>
        <v>1.8741258741258733</v>
      </c>
      <c r="AW398" s="20">
        <f>Data!BA398-Data!DH398</f>
        <v>-64</v>
      </c>
      <c r="AX398" s="20">
        <f>Data!BB398-Data!DI398</f>
        <v>0.47552447552448029</v>
      </c>
      <c r="AY398" s="20">
        <f>Data!BC398-Data!DJ398</f>
        <v>-67</v>
      </c>
      <c r="AZ398" s="20">
        <f>Data!BD398-Data!DK398</f>
        <v>-37</v>
      </c>
      <c r="BA398" s="20">
        <f>Data!BE398-Data!DL398</f>
        <v>-3</v>
      </c>
      <c r="BB398" s="20">
        <f>Data!BF398-Data!DM398</f>
        <v>-8</v>
      </c>
      <c r="BC398" s="20">
        <f>Data!BG398-Data!DN398</f>
        <v>-19</v>
      </c>
      <c r="BD398" s="20">
        <f>Data!BH398-Data!DO398</f>
        <v>-8.2000000000000028</v>
      </c>
      <c r="BE398" s="20">
        <f>Data!BI398-Data!DP398</f>
        <v>-6.9230000000000018</v>
      </c>
      <c r="BF398" s="20">
        <f>Data!BJ398-Data!DQ398</f>
        <v>-1.3420000000000001</v>
      </c>
      <c r="BG398" s="20">
        <f>Data!BK398-Data!DR398</f>
        <v>-0.39799999999999991</v>
      </c>
      <c r="BH398" s="20">
        <f>Data!BL398-Data!DS398</f>
        <v>1.4130000000000003</v>
      </c>
      <c r="BI398" s="20">
        <f>Data!BM398-Data!DT398</f>
        <v>-0.21199999999999997</v>
      </c>
      <c r="BJ398" s="20">
        <f>Data!BN398-Data!DU398</f>
        <v>-3.3000000000000007</v>
      </c>
      <c r="BK398" s="20">
        <f>Data!BO398-Data!DV398</f>
        <v>1.8000000000000007</v>
      </c>
      <c r="BL398" s="20">
        <f>Data!BP398-Data!DW398</f>
        <v>0.30000000000000027</v>
      </c>
      <c r="BM398" s="20">
        <f>Data!BQ398-Data!DX398</f>
        <v>-1.7132867132867133</v>
      </c>
      <c r="BN398" s="20">
        <f>Data!BR398-Data!DY398</f>
        <v>1.8000000000000007</v>
      </c>
      <c r="BO398" s="20">
        <f>Data!BS398-Data!DZ398</f>
        <v>-1</v>
      </c>
      <c r="BP398" s="20">
        <f>Data!BT398-Data!EA398</f>
        <v>1.0000000000000009E-3</v>
      </c>
      <c r="BQ398" s="20">
        <f>Data!BU398-Data!EB398</f>
        <v>0</v>
      </c>
      <c r="BR398" s="20">
        <f>Data!BV398-Data!EC398</f>
        <v>15</v>
      </c>
      <c r="BS398" s="20">
        <f>Data!BW398-Data!ED398</f>
        <v>80</v>
      </c>
      <c r="BT398" s="20">
        <f>Data!BX398-Data!EE398</f>
        <v>-37</v>
      </c>
      <c r="BU398" s="20">
        <f>Data!BY398-Data!EF398</f>
        <v>109</v>
      </c>
      <c r="BV398" s="20">
        <f>Data!BZ398-Data!EG398</f>
        <v>75</v>
      </c>
      <c r="BW398" s="20">
        <f>Data!CA398-Data!EH398</f>
        <v>45</v>
      </c>
      <c r="BX398" s="20">
        <f>Data!CB398-Data!EI398</f>
        <v>-2</v>
      </c>
      <c r="BY398" s="20">
        <f>Data!CC398-Data!EJ398</f>
        <v>115</v>
      </c>
      <c r="BZ398" s="20">
        <f>Data!EK398</f>
        <v>10037.459999999999</v>
      </c>
      <c r="CA398" s="20">
        <f>Data!EL398</f>
        <v>10514.68</v>
      </c>
      <c r="CB398" s="20">
        <f>Data!EM398</f>
        <v>119.652</v>
      </c>
      <c r="CC398" s="20">
        <f>Data!EN398</f>
        <v>86.662636363636366</v>
      </c>
      <c r="CD398" s="20">
        <f>Data!EO398</f>
        <v>13.885999999999999</v>
      </c>
      <c r="CE398" s="20">
        <f>Data!EP398</f>
        <v>181.69200000000001</v>
      </c>
      <c r="CF398" s="50">
        <f>IF(ISBLANK(Data!EQ398), "", Data!EQ398)</f>
        <v>69</v>
      </c>
      <c r="CG398" s="50">
        <f>IF(ISBLANK(Data!ER398), "", Data!ER398)</f>
        <v>57</v>
      </c>
      <c r="CH398" s="61" t="str">
        <f>IF(ISBLANK(Data!ES398), "", Data!ES398)</f>
        <v>Saint Peter's</v>
      </c>
      <c r="CI398" s="61">
        <f>IF(ISBLANK(Data!ET398), "", Data!ET398)</f>
        <v>126</v>
      </c>
    </row>
    <row r="399" spans="1:87" x14ac:dyDescent="0.45">
      <c r="A399" s="50">
        <f>IF(ISBLANK(Data!A399), "", Data!A399)</f>
        <v>44931</v>
      </c>
      <c r="B399" s="50" t="str">
        <f>IF(ISBLANK(Data!B399), "", Data!B399)</f>
        <v>Toledo</v>
      </c>
      <c r="C399" s="50">
        <f>IF(ISBLANK(Data!C399), "", Data!C399)</f>
        <v>305</v>
      </c>
      <c r="D399" s="50" t="str">
        <f>IF(ISBLANK(Data!D399), "", Data!D399)</f>
        <v>Miami OH</v>
      </c>
      <c r="E399" s="50">
        <f>IF(ISBLANK(Data!E399), "", Data!E399)</f>
        <v>170</v>
      </c>
      <c r="F399" s="50" t="str">
        <f>IF(ISBLANK(Data!F399), "", Data!F399)</f>
        <v>N</v>
      </c>
      <c r="G399" s="50" t="str">
        <f>IF(ISBLANK(Data!G399), "", Data!G399)</f>
        <v>Toledo</v>
      </c>
      <c r="H399" s="50" t="str">
        <f>IF(ISBLANK(Data!H399), "", Data!H399)</f>
        <v>Miami OH</v>
      </c>
      <c r="I399" s="50" t="str">
        <f>IF(ISBLANK(Data!I399), "", Data!I399)</f>
        <v>Toledo</v>
      </c>
      <c r="J399" s="50" t="str">
        <f>IF(ISBLANK(Data!J399), "", Data!J399)</f>
        <v>Miami OH</v>
      </c>
      <c r="K399" s="50" t="str">
        <f>IF(ISBLANK(Data!K399), "", Data!K399)</f>
        <v>Toledo</v>
      </c>
      <c r="L399" s="50" t="str">
        <f>IF(ISBLANK(Data!L399), "", Data!L399)</f>
        <v>Miami OH</v>
      </c>
      <c r="M399" s="50" t="str">
        <f>IF(ISBLANK(Data!M399), "", Data!M399)</f>
        <v>Toledo</v>
      </c>
      <c r="N399" s="50" t="str">
        <f>IF(ISBLANK(Data!N399), "", Data!N399)</f>
        <v>Miami</v>
      </c>
      <c r="O399" s="50" t="str">
        <f>IF(ISBLANK(Data!O399), "", Data!O399)</f>
        <v>Toledo</v>
      </c>
      <c r="P399" s="50" t="str">
        <f>IF(ISBLANK(Data!P399), "", Data!P399)</f>
        <v>Miami (Ohio)</v>
      </c>
      <c r="Q399" s="50" t="str">
        <f>IF(ISBLANK(Data!Q399), "", Data!Q399)</f>
        <v>Toledo</v>
      </c>
      <c r="R399" s="50" t="str">
        <f>IF(ISBLANK(Data!R399), "", Data!R399)</f>
        <v>Miami (OH)</v>
      </c>
      <c r="S399" s="20">
        <f>Data!W399-Data!CD399</f>
        <v>7.6923076923075984E-2</v>
      </c>
      <c r="T399" s="20">
        <f>Data!X399-Data!CE399</f>
        <v>9.14</v>
      </c>
      <c r="U399" s="20">
        <f>Data!Y399-Data!CF399</f>
        <v>9.5</v>
      </c>
      <c r="V399" s="20">
        <f>Data!Z399-Data!CG399</f>
        <v>0.30000000000001137</v>
      </c>
      <c r="W399" s="20">
        <f>Data!AA399-Data!CH399</f>
        <v>0.79999999999999716</v>
      </c>
      <c r="X399" s="20">
        <f>Data!AB399-Data!CI399</f>
        <v>4.9000000000000002E-2</v>
      </c>
      <c r="Y399" s="20">
        <f>Data!AC399-Data!CJ399</f>
        <v>3.89</v>
      </c>
      <c r="Z399" s="20">
        <f>Data!AD399-Data!CK399</f>
        <v>3.7000000000000028</v>
      </c>
      <c r="AA399" s="20">
        <f>Data!AE399-Data!CL399</f>
        <v>-0.20000000000000284</v>
      </c>
      <c r="AB399" s="20">
        <f>Data!AF399-Data!CM399</f>
        <v>2.12</v>
      </c>
      <c r="AC399" s="20">
        <f>Data!AG399-Data!CN399</f>
        <v>9.8999999999999915</v>
      </c>
      <c r="AD399" s="20">
        <f>Data!AH399-Data!CO399</f>
        <v>0.79999999999999716</v>
      </c>
      <c r="AE399" s="20">
        <f>Data!AI399-Data!CP399</f>
        <v>0.23470000000000002</v>
      </c>
      <c r="AF399" s="20">
        <f>Data!AJ399-Data!CQ399</f>
        <v>1.8999999999999995</v>
      </c>
      <c r="AG399" s="20">
        <f>Data!AK399-Data!CR399</f>
        <v>0.14615384615384611</v>
      </c>
      <c r="AH399" s="20">
        <f>Data!AL399-Data!CS399</f>
        <v>136</v>
      </c>
      <c r="AI399" s="20">
        <f>Data!AM399-Data!CT399</f>
        <v>9.58</v>
      </c>
      <c r="AJ399" s="20">
        <f>Data!AN399-Data!CU399</f>
        <v>4.3600000000000003</v>
      </c>
      <c r="AK399" s="20">
        <f>Data!AO399-Data!CV399</f>
        <v>61</v>
      </c>
      <c r="AL399" s="20">
        <f>Data!AP399-Data!CW399</f>
        <v>93</v>
      </c>
      <c r="AM399" s="20">
        <f>Data!AQ399-Data!CX399</f>
        <v>61</v>
      </c>
      <c r="AN399" s="20">
        <f>Data!AR399-Data!CY399</f>
        <v>1.4999999999999958E-2</v>
      </c>
      <c r="AO399" s="20">
        <f>Data!AS399-Data!CZ399</f>
        <v>-34</v>
      </c>
      <c r="AP399" s="20">
        <f>Data!AT399-Data!DA399</f>
        <v>-79</v>
      </c>
      <c r="AQ399" s="20">
        <f>Data!AU399-Data!DB399</f>
        <v>-1.6000000000000014E-2</v>
      </c>
      <c r="AR399" s="20">
        <f>Data!AV399-Data!DC399</f>
        <v>15</v>
      </c>
      <c r="AS399" s="20">
        <f>Data!AW399-Data!DD399</f>
        <v>-10</v>
      </c>
      <c r="AT399" s="20">
        <f>Data!AX399-Data!DE399</f>
        <v>7.999999999999996E-2</v>
      </c>
      <c r="AU399" s="20">
        <f>Data!AY399-Data!DF399</f>
        <v>32</v>
      </c>
      <c r="AV399" s="20">
        <f>Data!AZ399-Data!DG399</f>
        <v>2.4615384615384617</v>
      </c>
      <c r="AW399" s="20">
        <f>Data!BA399-Data!DH399</f>
        <v>0</v>
      </c>
      <c r="AX399" s="20">
        <f>Data!BB399-Data!DI399</f>
        <v>0</v>
      </c>
      <c r="AY399" s="20">
        <f>Data!BC399-Data!DJ399</f>
        <v>-28</v>
      </c>
      <c r="AZ399" s="20">
        <f>Data!BD399-Data!DK399</f>
        <v>23</v>
      </c>
      <c r="BA399" s="20">
        <f>Data!BE399-Data!DL399</f>
        <v>3</v>
      </c>
      <c r="BB399" s="20">
        <f>Data!BF399-Data!DM399</f>
        <v>-13</v>
      </c>
      <c r="BC399" s="20">
        <f>Data!BG399-Data!DN399</f>
        <v>-25</v>
      </c>
      <c r="BD399" s="20">
        <f>Data!BH399-Data!DO399</f>
        <v>4.7000000000000028</v>
      </c>
      <c r="BE399" s="20">
        <f>Data!BI399-Data!DP399</f>
        <v>7.1529999999999916</v>
      </c>
      <c r="BF399" s="20">
        <f>Data!BJ399-Data!DQ399</f>
        <v>-2.4619999999999997</v>
      </c>
      <c r="BG399" s="20">
        <f>Data!BK399-Data!DR399</f>
        <v>-8.0000000000000071E-2</v>
      </c>
      <c r="BH399" s="20">
        <f>Data!BL399-Data!DS399</f>
        <v>-1</v>
      </c>
      <c r="BI399" s="20">
        <f>Data!BM399-Data!DT399</f>
        <v>0.19400000000000006</v>
      </c>
      <c r="BJ399" s="20">
        <f>Data!BN399-Data!DU399</f>
        <v>-6.0999999999999979</v>
      </c>
      <c r="BK399" s="20">
        <f>Data!BO399-Data!DV399</f>
        <v>-0.69999999999999929</v>
      </c>
      <c r="BL399" s="20">
        <f>Data!BP399-Data!DW399</f>
        <v>0.20000000000000018</v>
      </c>
      <c r="BM399" s="20">
        <f>Data!BQ399-Data!DX399</f>
        <v>1.7692307692307692</v>
      </c>
      <c r="BN399" s="20">
        <f>Data!BR399-Data!DY399</f>
        <v>-1.8999999999999986</v>
      </c>
      <c r="BO399" s="20">
        <f>Data!BS399-Data!DZ399</f>
        <v>117</v>
      </c>
      <c r="BP399" s="20">
        <f>Data!BT399-Data!EA399</f>
        <v>-9.4999999999999973E-2</v>
      </c>
      <c r="BQ399" s="20">
        <f>Data!BU399-Data!EB399</f>
        <v>5</v>
      </c>
      <c r="BR399" s="20">
        <f>Data!BV399-Data!EC399</f>
        <v>-107</v>
      </c>
      <c r="BS399" s="20">
        <f>Data!BW399-Data!ED399</f>
        <v>-169</v>
      </c>
      <c r="BT399" s="20">
        <f>Data!BX399-Data!EE399</f>
        <v>-102</v>
      </c>
      <c r="BU399" s="20">
        <f>Data!BY399-Data!EF399</f>
        <v>-118</v>
      </c>
      <c r="BV399" s="20">
        <f>Data!BZ399-Data!EG399</f>
        <v>-121</v>
      </c>
      <c r="BW399" s="20">
        <f>Data!CA399-Data!EH399</f>
        <v>-105.50000000000001</v>
      </c>
      <c r="BX399" s="20">
        <f>Data!CB399-Data!EI399</f>
        <v>-125</v>
      </c>
      <c r="BY399" s="20">
        <f>Data!CC399-Data!EJ399</f>
        <v>-227</v>
      </c>
      <c r="BZ399" s="20">
        <f>Data!EK399</f>
        <v>12198.48</v>
      </c>
      <c r="CA399" s="20">
        <f>Data!EL399</f>
        <v>11187.82</v>
      </c>
      <c r="CB399" s="20">
        <f>Data!EM399</f>
        <v>69.228000000000009</v>
      </c>
      <c r="CC399" s="20">
        <f>Data!EN399</f>
        <v>97.410615384615383</v>
      </c>
      <c r="CD399" s="20">
        <f>Data!EO399</f>
        <v>11.269500000000001</v>
      </c>
      <c r="CE399" s="20">
        <f>Data!EP399</f>
        <v>182.357</v>
      </c>
      <c r="CF399" s="50">
        <f>IF(ISBLANK(Data!EQ399), "", Data!EQ399)</f>
        <v>68</v>
      </c>
      <c r="CG399" s="50">
        <f>IF(ISBLANK(Data!ER399), "", Data!ER399)</f>
        <v>64</v>
      </c>
      <c r="CH399" s="61" t="str">
        <f>IF(ISBLANK(Data!ES399), "", Data!ES399)</f>
        <v>Toledo</v>
      </c>
      <c r="CI399" s="61">
        <f>IF(ISBLANK(Data!ET399), "", Data!ET399)</f>
        <v>132</v>
      </c>
    </row>
    <row r="400" spans="1:87" x14ac:dyDescent="0.45">
      <c r="A400" s="50">
        <f>IF(ISBLANK(Data!A400), "", Data!A400)</f>
        <v>44931</v>
      </c>
      <c r="B400" s="50" t="str">
        <f>IF(ISBLANK(Data!B400), "", Data!B400)</f>
        <v>Purdue</v>
      </c>
      <c r="C400" s="50">
        <f>IF(ISBLANK(Data!C400), "", Data!C400)</f>
        <v>238</v>
      </c>
      <c r="D400" s="50" t="str">
        <f>IF(ISBLANK(Data!D400), "", Data!D400)</f>
        <v>Illinois</v>
      </c>
      <c r="E400" s="50">
        <f>IF(ISBLANK(Data!E400), "", Data!E400)</f>
        <v>118</v>
      </c>
      <c r="F400" s="50" t="str">
        <f>IF(ISBLANK(Data!F400), "", Data!F400)</f>
        <v>N</v>
      </c>
      <c r="G400" s="50" t="str">
        <f>IF(ISBLANK(Data!G400), "", Data!G400)</f>
        <v>Purdue</v>
      </c>
      <c r="H400" s="50" t="str">
        <f>IF(ISBLANK(Data!H400), "", Data!H400)</f>
        <v>Illinois</v>
      </c>
      <c r="I400" s="50" t="str">
        <f>IF(ISBLANK(Data!I400), "", Data!I400)</f>
        <v>Purdue</v>
      </c>
      <c r="J400" s="50" t="str">
        <f>IF(ISBLANK(Data!J400), "", Data!J400)</f>
        <v>Illinois</v>
      </c>
      <c r="K400" s="50" t="str">
        <f>IF(ISBLANK(Data!K400), "", Data!K400)</f>
        <v>Purdue</v>
      </c>
      <c r="L400" s="50" t="str">
        <f>IF(ISBLANK(Data!L400), "", Data!L400)</f>
        <v>Illinois</v>
      </c>
      <c r="M400" s="50" t="str">
        <f>IF(ISBLANK(Data!M400), "", Data!M400)</f>
        <v>Purdue</v>
      </c>
      <c r="N400" s="50" t="str">
        <f>IF(ISBLANK(Data!N400), "", Data!N400)</f>
        <v>Illinois</v>
      </c>
      <c r="O400" s="50" t="str">
        <f>IF(ISBLANK(Data!O400), "", Data!O400)</f>
        <v>Purdue</v>
      </c>
      <c r="P400" s="50" t="str">
        <f>IF(ISBLANK(Data!P400), "", Data!P400)</f>
        <v>Illinois</v>
      </c>
      <c r="Q400" s="50" t="str">
        <f>IF(ISBLANK(Data!Q400), "", Data!Q400)</f>
        <v>Purdue</v>
      </c>
      <c r="R400" s="50" t="str">
        <f>IF(ISBLANK(Data!R400), "", Data!R400)</f>
        <v>Illinois</v>
      </c>
      <c r="S400" s="20">
        <f>Data!W400-Data!CD400</f>
        <v>8.2417582417583013E-2</v>
      </c>
      <c r="T400" s="20">
        <f>Data!X400-Data!CE400</f>
        <v>6.16</v>
      </c>
      <c r="U400" s="20">
        <f>Data!Y400-Data!CF400</f>
        <v>4.0999999999999943</v>
      </c>
      <c r="V400" s="20">
        <f>Data!Z400-Data!CG400</f>
        <v>-2</v>
      </c>
      <c r="W400" s="20">
        <f>Data!AA400-Data!CH400</f>
        <v>-2.2999999999999972</v>
      </c>
      <c r="X400" s="20">
        <f>Data!AB400-Data!CI400</f>
        <v>0.11799999999999999</v>
      </c>
      <c r="Y400" s="20">
        <f>Data!AC400-Data!CJ400</f>
        <v>10.199999999999999</v>
      </c>
      <c r="Z400" s="20">
        <f>Data!AD400-Data!CK400</f>
        <v>6.6000000000000085</v>
      </c>
      <c r="AA400" s="20">
        <f>Data!AE400-Data!CL400</f>
        <v>-3.5999999999999943</v>
      </c>
      <c r="AB400" s="20">
        <f>Data!AF400-Data!CM400</f>
        <v>11.66</v>
      </c>
      <c r="AC400" s="20">
        <f>Data!AG400-Data!CN400</f>
        <v>6.7999999999999972</v>
      </c>
      <c r="AD400" s="20">
        <f>Data!AH400-Data!CO400</f>
        <v>-3.8000000000000114</v>
      </c>
      <c r="AE400" s="20">
        <f>Data!AI400-Data!CP400</f>
        <v>4.9399999999999999E-2</v>
      </c>
      <c r="AF400" s="20">
        <f>Data!AJ400-Data!CQ400</f>
        <v>3.3</v>
      </c>
      <c r="AG400" s="20">
        <f>Data!AK400-Data!CR400</f>
        <v>0.22747252747252747</v>
      </c>
      <c r="AH400" s="20">
        <f>Data!AL400-Data!CS400</f>
        <v>67</v>
      </c>
      <c r="AI400" s="20">
        <f>Data!AM400-Data!CT400</f>
        <v>6.75</v>
      </c>
      <c r="AJ400" s="20">
        <f>Data!AN400-Data!CU400</f>
        <v>6.7800000000000011</v>
      </c>
      <c r="AK400" s="20">
        <f>Data!AO400-Data!CV400</f>
        <v>104</v>
      </c>
      <c r="AL400" s="20">
        <f>Data!AP400-Data!CW400</f>
        <v>86</v>
      </c>
      <c r="AM400" s="20">
        <f>Data!AQ400-Data!CX400</f>
        <v>24</v>
      </c>
      <c r="AN400" s="20">
        <f>Data!AR400-Data!CY400</f>
        <v>1.3000000000000012E-2</v>
      </c>
      <c r="AO400" s="20">
        <f>Data!AS400-Data!CZ400</f>
        <v>0</v>
      </c>
      <c r="AP400" s="20">
        <f>Data!AT400-Data!DA400</f>
        <v>-37</v>
      </c>
      <c r="AQ400" s="20">
        <f>Data!AU400-Data!DB400</f>
        <v>4.3000000000000038E-2</v>
      </c>
      <c r="AR400" s="20">
        <f>Data!AV400-Data!DC400</f>
        <v>58</v>
      </c>
      <c r="AS400" s="20">
        <f>Data!AW400-Data!DD400</f>
        <v>77</v>
      </c>
      <c r="AT400" s="20">
        <f>Data!AX400-Data!DE400</f>
        <v>1.100000000000001E-2</v>
      </c>
      <c r="AU400" s="20">
        <f>Data!AY400-Data!DF400</f>
        <v>-12</v>
      </c>
      <c r="AV400" s="20">
        <f>Data!AZ400-Data!DG400</f>
        <v>-1.8076923076923084</v>
      </c>
      <c r="AW400" s="20">
        <f>Data!BA400-Data!DH400</f>
        <v>-12</v>
      </c>
      <c r="AX400" s="20">
        <f>Data!BB400-Data!DI400</f>
        <v>-4.0879120879120876</v>
      </c>
      <c r="AY400" s="20">
        <f>Data!BC400-Data!DJ400</f>
        <v>88</v>
      </c>
      <c r="AZ400" s="20">
        <f>Data!BD400-Data!DK400</f>
        <v>32</v>
      </c>
      <c r="BA400" s="20">
        <f>Data!BE400-Data!DL400</f>
        <v>5</v>
      </c>
      <c r="BB400" s="20">
        <f>Data!BF400-Data!DM400</f>
        <v>6</v>
      </c>
      <c r="BC400" s="20">
        <f>Data!BG400-Data!DN400</f>
        <v>6</v>
      </c>
      <c r="BD400" s="20">
        <f>Data!BH400-Data!DO400</f>
        <v>1.5</v>
      </c>
      <c r="BE400" s="20">
        <f>Data!BI400-Data!DP400</f>
        <v>1.4620000000000033</v>
      </c>
      <c r="BF400" s="20">
        <f>Data!BJ400-Data!DQ400</f>
        <v>-2.8000000000002245E-2</v>
      </c>
      <c r="BG400" s="20">
        <f>Data!BK400-Data!DR400</f>
        <v>0.48799999999999999</v>
      </c>
      <c r="BH400" s="20">
        <f>Data!BL400-Data!DS400</f>
        <v>-0.45599999999999952</v>
      </c>
      <c r="BI400" s="20">
        <f>Data!BM400-Data!DT400</f>
        <v>0.17899999999999999</v>
      </c>
      <c r="BJ400" s="20">
        <f>Data!BN400-Data!DU400</f>
        <v>-4.5</v>
      </c>
      <c r="BK400" s="20">
        <f>Data!BO400-Data!DV400</f>
        <v>4.1000000000000014</v>
      </c>
      <c r="BL400" s="20">
        <f>Data!BP400-Data!DW400</f>
        <v>0</v>
      </c>
      <c r="BM400" s="20">
        <f>Data!BQ400-Data!DX400</f>
        <v>1.9835164835164836</v>
      </c>
      <c r="BN400" s="20">
        <f>Data!BR400-Data!DY400</f>
        <v>-0.59999999999999964</v>
      </c>
      <c r="BO400" s="20">
        <f>Data!BS400-Data!DZ400</f>
        <v>-21</v>
      </c>
      <c r="BP400" s="20">
        <f>Data!BT400-Data!EA400</f>
        <v>7.5999999999999956E-2</v>
      </c>
      <c r="BQ400" s="20">
        <f>Data!BU400-Data!EB400</f>
        <v>-5</v>
      </c>
      <c r="BR400" s="20">
        <f>Data!BV400-Data!EC400</f>
        <v>-4</v>
      </c>
      <c r="BS400" s="20">
        <f>Data!BW400-Data!ED400</f>
        <v>-10</v>
      </c>
      <c r="BT400" s="20">
        <f>Data!BX400-Data!EE400</f>
        <v>-19</v>
      </c>
      <c r="BU400" s="20">
        <f>Data!BY400-Data!EF400</f>
        <v>-7</v>
      </c>
      <c r="BV400" s="20">
        <f>Data!BZ400-Data!EG400</f>
        <v>-6</v>
      </c>
      <c r="BW400" s="20">
        <f>Data!CA400-Data!EH400</f>
        <v>-9.3000000000000007</v>
      </c>
      <c r="BX400" s="20">
        <f>Data!CB400-Data!EI400</f>
        <v>-21</v>
      </c>
      <c r="BY400" s="20">
        <f>Data!CC400-Data!EJ400</f>
        <v>-20</v>
      </c>
      <c r="BZ400" s="20">
        <f>Data!EK400</f>
        <v>11463.1</v>
      </c>
      <c r="CA400" s="20">
        <f>Data!EL400</f>
        <v>10842.75</v>
      </c>
      <c r="CB400" s="20">
        <f>Data!EM400</f>
        <v>50.468846153846158</v>
      </c>
      <c r="CC400" s="20">
        <f>Data!EN400</f>
        <v>76.963928571428568</v>
      </c>
      <c r="CD400" s="20">
        <f>Data!EO400</f>
        <v>9.4737999999999989</v>
      </c>
      <c r="CE400" s="20">
        <f>Data!EP400</f>
        <v>130.67599999999999</v>
      </c>
      <c r="CF400" s="50">
        <f>IF(ISBLANK(Data!EQ400), "", Data!EQ400)</f>
        <v>83</v>
      </c>
      <c r="CG400" s="50">
        <f>IF(ISBLANK(Data!ER400), "", Data!ER400)</f>
        <v>78</v>
      </c>
      <c r="CH400" s="61" t="str">
        <f>IF(ISBLANK(Data!ES400), "", Data!ES400)</f>
        <v>Purdue</v>
      </c>
      <c r="CI400" s="61">
        <f>IF(ISBLANK(Data!ET400), "", Data!ET400)</f>
        <v>161</v>
      </c>
    </row>
    <row r="401" spans="1:87" x14ac:dyDescent="0.45">
      <c r="A401" s="50">
        <f>IF(ISBLANK(Data!A401), "", Data!A401)</f>
        <v>44931</v>
      </c>
      <c r="B401" s="50" t="str">
        <f>IF(ISBLANK(Data!B401), "", Data!B401)</f>
        <v>Quinnipiac</v>
      </c>
      <c r="C401" s="50">
        <f>IF(ISBLANK(Data!C401), "", Data!C401)</f>
        <v>241</v>
      </c>
      <c r="D401" s="50" t="str">
        <f>IF(ISBLANK(Data!D401), "", Data!D401)</f>
        <v>Rider</v>
      </c>
      <c r="E401" s="50">
        <f>IF(ISBLANK(Data!E401), "", Data!E401)</f>
        <v>246</v>
      </c>
      <c r="F401" s="50" t="str">
        <f>IF(ISBLANK(Data!F401), "", Data!F401)</f>
        <v>N</v>
      </c>
      <c r="G401" s="50" t="str">
        <f>IF(ISBLANK(Data!G401), "", Data!G401)</f>
        <v>Quinnipiac</v>
      </c>
      <c r="H401" s="50" t="str">
        <f>IF(ISBLANK(Data!H401), "", Data!H401)</f>
        <v>Rider</v>
      </c>
      <c r="I401" s="50" t="str">
        <f>IF(ISBLANK(Data!I401), "", Data!I401)</f>
        <v>Quinnipiac</v>
      </c>
      <c r="J401" s="50" t="str">
        <f>IF(ISBLANK(Data!J401), "", Data!J401)</f>
        <v>Rider</v>
      </c>
      <c r="K401" s="50" t="str">
        <f>IF(ISBLANK(Data!K401), "", Data!K401)</f>
        <v>Quinnipiac</v>
      </c>
      <c r="L401" s="50" t="str">
        <f>IF(ISBLANK(Data!L401), "", Data!L401)</f>
        <v>Rider</v>
      </c>
      <c r="M401" s="50" t="str">
        <f>IF(ISBLANK(Data!M401), "", Data!M401)</f>
        <v>Quinnipiac</v>
      </c>
      <c r="N401" s="50" t="str">
        <f>IF(ISBLANK(Data!N401), "", Data!N401)</f>
        <v>Rider</v>
      </c>
      <c r="O401" s="50" t="str">
        <f>IF(ISBLANK(Data!O401), "", Data!O401)</f>
        <v>Quinnipiac</v>
      </c>
      <c r="P401" s="50" t="str">
        <f>IF(ISBLANK(Data!P401), "", Data!P401)</f>
        <v>Rider</v>
      </c>
      <c r="Q401" s="50" t="str">
        <f>IF(ISBLANK(Data!Q401), "", Data!Q401)</f>
        <v>Quinnipiac</v>
      </c>
      <c r="R401" s="50" t="str">
        <f>IF(ISBLANK(Data!R401), "", Data!R401)</f>
        <v>Rider</v>
      </c>
      <c r="S401" s="20">
        <f>Data!W401-Data!CD401</f>
        <v>0.46153846153846095</v>
      </c>
      <c r="T401" s="20">
        <f>Data!X401-Data!CE401</f>
        <v>4.0199999999999996</v>
      </c>
      <c r="U401" s="20">
        <f>Data!Y401-Data!CF401</f>
        <v>2</v>
      </c>
      <c r="V401" s="20">
        <f>Data!Z401-Data!CG401</f>
        <v>-2.0999999999999943</v>
      </c>
      <c r="W401" s="20">
        <f>Data!AA401-Data!CH401</f>
        <v>2.7000000000000028</v>
      </c>
      <c r="X401" s="20">
        <f>Data!AB401-Data!CI401</f>
        <v>0.21</v>
      </c>
      <c r="Y401" s="20">
        <f>Data!AC401-Data!CJ401</f>
        <v>-9.5399999999999991</v>
      </c>
      <c r="Z401" s="20">
        <f>Data!AD401-Data!CK401</f>
        <v>-5.5</v>
      </c>
      <c r="AA401" s="20">
        <f>Data!AE401-Data!CL401</f>
        <v>4</v>
      </c>
      <c r="AB401" s="20">
        <f>Data!AF401-Data!CM401</f>
        <v>-14.14</v>
      </c>
      <c r="AC401" s="20">
        <f>Data!AG401-Data!CN401</f>
        <v>4.3000000000000114</v>
      </c>
      <c r="AD401" s="20">
        <f>Data!AH401-Data!CO401</f>
        <v>-3.9000000000000057</v>
      </c>
      <c r="AE401" s="20">
        <f>Data!AI401-Data!CP401</f>
        <v>0.19649999999999998</v>
      </c>
      <c r="AF401" s="20">
        <f>Data!AJ401-Data!CQ401</f>
        <v>4.6999999999999993</v>
      </c>
      <c r="AG401" s="20">
        <f>Data!AK401-Data!CR401</f>
        <v>0.36153846153846159</v>
      </c>
      <c r="AH401" s="20">
        <f>Data!AL401-Data!CS401</f>
        <v>179</v>
      </c>
      <c r="AI401" s="20">
        <f>Data!AM401-Data!CT401</f>
        <v>4.6900000000000004</v>
      </c>
      <c r="AJ401" s="20">
        <f>Data!AN401-Data!CU401</f>
        <v>-5.7299999999999995</v>
      </c>
      <c r="AK401" s="20">
        <f>Data!AO401-Data!CV401</f>
        <v>91</v>
      </c>
      <c r="AL401" s="20">
        <f>Data!AP401-Data!CW401</f>
        <v>-56</v>
      </c>
      <c r="AM401" s="20">
        <f>Data!AQ401-Data!CX401</f>
        <v>-50</v>
      </c>
      <c r="AN401" s="20">
        <f>Data!AR401-Data!CY401</f>
        <v>3.3999999999999975E-2</v>
      </c>
      <c r="AO401" s="20">
        <f>Data!AS401-Data!CZ401</f>
        <v>33</v>
      </c>
      <c r="AP401" s="20">
        <f>Data!AT401-Data!DA401</f>
        <v>34</v>
      </c>
      <c r="AQ401" s="20">
        <f>Data!AU401-Data!DB401</f>
        <v>8.4999999999999964E-2</v>
      </c>
      <c r="AR401" s="20">
        <f>Data!AV401-Data!DC401</f>
        <v>44</v>
      </c>
      <c r="AS401" s="20">
        <f>Data!AW401-Data!DD401</f>
        <v>31</v>
      </c>
      <c r="AT401" s="20">
        <f>Data!AX401-Data!DE401</f>
        <v>7.900000000000007E-2</v>
      </c>
      <c r="AU401" s="20">
        <f>Data!AY401-Data!DF401</f>
        <v>-47</v>
      </c>
      <c r="AV401" s="20">
        <f>Data!AZ401-Data!DG401</f>
        <v>-3.615384615384615</v>
      </c>
      <c r="AW401" s="20">
        <f>Data!BA401-Data!DH401</f>
        <v>-35</v>
      </c>
      <c r="AX401" s="20">
        <f>Data!BB401-Data!DI401</f>
        <v>-2.6923076923076934</v>
      </c>
      <c r="AY401" s="20">
        <f>Data!BC401-Data!DJ401</f>
        <v>30</v>
      </c>
      <c r="AZ401" s="20">
        <f>Data!BD401-Data!DK401</f>
        <v>4</v>
      </c>
      <c r="BA401" s="20">
        <f>Data!BE401-Data!DL401</f>
        <v>5</v>
      </c>
      <c r="BB401" s="20">
        <f>Data!BF401-Data!DM401</f>
        <v>-4</v>
      </c>
      <c r="BC401" s="20">
        <f>Data!BG401-Data!DN401</f>
        <v>-48</v>
      </c>
      <c r="BD401" s="20">
        <f>Data!BH401-Data!DO401</f>
        <v>7</v>
      </c>
      <c r="BE401" s="20">
        <f>Data!BI401-Data!DP401</f>
        <v>-4.3080000000000069</v>
      </c>
      <c r="BF401" s="20">
        <f>Data!BJ401-Data!DQ401</f>
        <v>11.308</v>
      </c>
      <c r="BG401" s="20">
        <f>Data!BK401-Data!DR401</f>
        <v>0.20099999999999996</v>
      </c>
      <c r="BH401" s="20">
        <f>Data!BL401-Data!DS401</f>
        <v>-0.30799999999999983</v>
      </c>
      <c r="BI401" s="20">
        <f>Data!BM401-Data!DT401</f>
        <v>3.6000000000000032E-2</v>
      </c>
      <c r="BJ401" s="20">
        <f>Data!BN401-Data!DU401</f>
        <v>2.6000000000000014</v>
      </c>
      <c r="BK401" s="20">
        <f>Data!BO401-Data!DV401</f>
        <v>2.3000000000000007</v>
      </c>
      <c r="BL401" s="20">
        <f>Data!BP401-Data!DW401</f>
        <v>0.40000000000000036</v>
      </c>
      <c r="BM401" s="20">
        <f>Data!BQ401-Data!DX401</f>
        <v>0.30769230769230749</v>
      </c>
      <c r="BN401" s="20">
        <f>Data!BR401-Data!DY401</f>
        <v>-3.7000000000000011</v>
      </c>
      <c r="BO401" s="20">
        <f>Data!BS401-Data!DZ401</f>
        <v>-107</v>
      </c>
      <c r="BP401" s="20">
        <f>Data!BT401-Data!EA401</f>
        <v>6.0999999999999999E-2</v>
      </c>
      <c r="BQ401" s="20">
        <f>Data!BU401-Data!EB401</f>
        <v>2</v>
      </c>
      <c r="BR401" s="20">
        <f>Data!BV401-Data!EC401</f>
        <v>-119</v>
      </c>
      <c r="BS401" s="20">
        <f>Data!BW401-Data!ED401</f>
        <v>-99</v>
      </c>
      <c r="BT401" s="20">
        <f>Data!BX401-Data!EE401</f>
        <v>-187</v>
      </c>
      <c r="BU401" s="20">
        <f>Data!BY401-Data!EF401</f>
        <v>-92</v>
      </c>
      <c r="BV401" s="20">
        <f>Data!BZ401-Data!EG401</f>
        <v>-46</v>
      </c>
      <c r="BW401" s="20">
        <f>Data!CA401-Data!EH401</f>
        <v>-92.5</v>
      </c>
      <c r="BX401" s="20">
        <f>Data!CB401-Data!EI401</f>
        <v>-106</v>
      </c>
      <c r="BY401" s="20">
        <f>Data!CC401-Data!EJ401</f>
        <v>-102</v>
      </c>
      <c r="BZ401" s="20">
        <f>Data!EK401</f>
        <v>10959.96</v>
      </c>
      <c r="CA401" s="20">
        <f>Data!EL401</f>
        <v>10535.04</v>
      </c>
      <c r="CB401" s="20">
        <f>Data!EM401</f>
        <v>86.484692307692313</v>
      </c>
      <c r="CC401" s="20">
        <f>Data!EN401</f>
        <v>92.617000000000004</v>
      </c>
      <c r="CD401" s="20">
        <f>Data!EO401</f>
        <v>11.029199999999999</v>
      </c>
      <c r="CE401" s="20">
        <f>Data!EP401</f>
        <v>197.286</v>
      </c>
      <c r="CF401" s="50">
        <f>IF(ISBLANK(Data!EQ401), "", Data!EQ401)</f>
        <v>88</v>
      </c>
      <c r="CG401" s="50">
        <f>IF(ISBLANK(Data!ER401), "", Data!ER401)</f>
        <v>84</v>
      </c>
      <c r="CH401" s="61" t="str">
        <f>IF(ISBLANK(Data!ES401), "", Data!ES401)</f>
        <v>Quinnipiac</v>
      </c>
      <c r="CI401" s="61">
        <f>IF(ISBLANK(Data!ET401), "", Data!ET401)</f>
        <v>172</v>
      </c>
    </row>
    <row r="402" spans="1:87" x14ac:dyDescent="0.45">
      <c r="A402" s="50">
        <f>IF(ISBLANK(Data!A402), "", Data!A402)</f>
        <v>44931</v>
      </c>
      <c r="B402" s="50" t="str">
        <f>IF(ISBLANK(Data!B402), "", Data!B402)</f>
        <v>San Jose St.</v>
      </c>
      <c r="C402" s="50">
        <f>IF(ISBLANK(Data!C402), "", Data!C402)</f>
        <v>261</v>
      </c>
      <c r="D402" s="50" t="str">
        <f>IF(ISBLANK(Data!D402), "", Data!D402)</f>
        <v>Boise St.</v>
      </c>
      <c r="E402" s="50">
        <f>IF(ISBLANK(Data!E402), "", Data!E402)</f>
        <v>25</v>
      </c>
      <c r="F402" s="50" t="str">
        <f>IF(ISBLANK(Data!F402), "", Data!F402)</f>
        <v>N</v>
      </c>
      <c r="G402" s="50" t="str">
        <f>IF(ISBLANK(Data!G402), "", Data!G402)</f>
        <v>San Jose St.</v>
      </c>
      <c r="H402" s="50" t="str">
        <f>IF(ISBLANK(Data!H402), "", Data!H402)</f>
        <v>Boise St.</v>
      </c>
      <c r="I402" s="50" t="str">
        <f>IF(ISBLANK(Data!I402), "", Data!I402)</f>
        <v>San Jose St.</v>
      </c>
      <c r="J402" s="50" t="str">
        <f>IF(ISBLANK(Data!J402), "", Data!J402)</f>
        <v>Boise St.</v>
      </c>
      <c r="K402" s="50" t="str">
        <f>IF(ISBLANK(Data!K402), "", Data!K402)</f>
        <v>San Jose State</v>
      </c>
      <c r="L402" s="50" t="str">
        <f>IF(ISBLANK(Data!L402), "", Data!L402)</f>
        <v>Boise State</v>
      </c>
      <c r="M402" s="50" t="str">
        <f>IF(ISBLANK(Data!M402), "", Data!M402)</f>
        <v>San Jose St</v>
      </c>
      <c r="N402" s="50" t="str">
        <f>IF(ISBLANK(Data!N402), "", Data!N402)</f>
        <v>Boise St</v>
      </c>
      <c r="O402" s="50" t="str">
        <f>IF(ISBLANK(Data!O402), "", Data!O402)</f>
        <v>San Jose St.</v>
      </c>
      <c r="P402" s="50" t="str">
        <f>IF(ISBLANK(Data!P402), "", Data!P402)</f>
        <v>Boise St.</v>
      </c>
      <c r="Q402" s="50" t="str">
        <f>IF(ISBLANK(Data!Q402), "", Data!Q402)</f>
        <v>San Jose State</v>
      </c>
      <c r="R402" s="50" t="str">
        <f>IF(ISBLANK(Data!R402), "", Data!R402)</f>
        <v>Boise State</v>
      </c>
      <c r="S402" s="20">
        <f>Data!W402-Data!CD402</f>
        <v>-0.19230769230769196</v>
      </c>
      <c r="T402" s="20">
        <f>Data!X402-Data!CE402</f>
        <v>-12.42</v>
      </c>
      <c r="U402" s="20">
        <f>Data!Y402-Data!CF402</f>
        <v>-3.7999999999999972</v>
      </c>
      <c r="V402" s="20">
        <f>Data!Z402-Data!CG402</f>
        <v>8.7000000000000028</v>
      </c>
      <c r="W402" s="20">
        <f>Data!AA402-Data!CH402</f>
        <v>-3.5</v>
      </c>
      <c r="X402" s="20">
        <f>Data!AB402-Data!CI402</f>
        <v>-7.8E-2</v>
      </c>
      <c r="Y402" s="20">
        <f>Data!AC402-Data!CJ402</f>
        <v>-8.3000000000000007</v>
      </c>
      <c r="Z402" s="20">
        <f>Data!AD402-Data!CK402</f>
        <v>-2.5999999999999943</v>
      </c>
      <c r="AA402" s="20">
        <f>Data!AE402-Data!CL402</f>
        <v>5.7000000000000028</v>
      </c>
      <c r="AB402" s="20">
        <f>Data!AF402-Data!CM402</f>
        <v>-8.74</v>
      </c>
      <c r="AC402" s="20">
        <f>Data!AG402-Data!CN402</f>
        <v>-3.5</v>
      </c>
      <c r="AD402" s="20">
        <f>Data!AH402-Data!CO402</f>
        <v>9.7000000000000028</v>
      </c>
      <c r="AE402" s="20">
        <f>Data!AI402-Data!CP402</f>
        <v>-0.31110000000000004</v>
      </c>
      <c r="AF402" s="20">
        <f>Data!AJ402-Data!CQ402</f>
        <v>-4.5</v>
      </c>
      <c r="AG402" s="20">
        <f>Data!AK402-Data!CR402</f>
        <v>-0.32032967032967036</v>
      </c>
      <c r="AH402" s="20">
        <f>Data!AL402-Data!CS402</f>
        <v>-151</v>
      </c>
      <c r="AI402" s="20">
        <f>Data!AM402-Data!CT402</f>
        <v>-13.37</v>
      </c>
      <c r="AJ402" s="20">
        <f>Data!AN402-Data!CU402</f>
        <v>-8.91</v>
      </c>
      <c r="AK402" s="20">
        <f>Data!AO402-Data!CV402</f>
        <v>71</v>
      </c>
      <c r="AL402" s="20">
        <f>Data!AP402-Data!CW402</f>
        <v>146</v>
      </c>
      <c r="AM402" s="20">
        <f>Data!AQ402-Data!CX402</f>
        <v>76</v>
      </c>
      <c r="AN402" s="20">
        <f>Data!AR402-Data!CY402</f>
        <v>6.9999999999999507E-3</v>
      </c>
      <c r="AO402" s="20">
        <f>Data!AS402-Data!CZ402</f>
        <v>29</v>
      </c>
      <c r="AP402" s="20">
        <f>Data!AT402-Data!DA402</f>
        <v>71</v>
      </c>
      <c r="AQ402" s="20">
        <f>Data!AU402-Data!DB402</f>
        <v>1.3999999999999957E-2</v>
      </c>
      <c r="AR402" s="20">
        <f>Data!AV402-Data!DC402</f>
        <v>-40</v>
      </c>
      <c r="AS402" s="20">
        <f>Data!AW402-Data!DD402</f>
        <v>-48</v>
      </c>
      <c r="AT402" s="20">
        <f>Data!AX402-Data!DE402</f>
        <v>-2.6999999999999913E-2</v>
      </c>
      <c r="AU402" s="20">
        <f>Data!AY402-Data!DF402</f>
        <v>-19</v>
      </c>
      <c r="AV402" s="20">
        <f>Data!AZ402-Data!DG402</f>
        <v>-2.115384615384615</v>
      </c>
      <c r="AW402" s="20">
        <f>Data!BA402-Data!DH402</f>
        <v>-8</v>
      </c>
      <c r="AX402" s="20">
        <f>Data!BB402-Data!DI402</f>
        <v>-3.2197802197802261</v>
      </c>
      <c r="AY402" s="20">
        <f>Data!BC402-Data!DJ402</f>
        <v>28</v>
      </c>
      <c r="AZ402" s="20">
        <f>Data!BD402-Data!DK402</f>
        <v>-1</v>
      </c>
      <c r="BA402" s="20">
        <f>Data!BE402-Data!DL402</f>
        <v>22</v>
      </c>
      <c r="BB402" s="20">
        <f>Data!BF402-Data!DM402</f>
        <v>-2</v>
      </c>
      <c r="BC402" s="20">
        <f>Data!BG402-Data!DN402</f>
        <v>18</v>
      </c>
      <c r="BD402" s="20">
        <f>Data!BH402-Data!DO402</f>
        <v>-0.29999999999999716</v>
      </c>
      <c r="BE402" s="20">
        <f>Data!BI402-Data!DP402</f>
        <v>5.7420000000000044</v>
      </c>
      <c r="BF402" s="20">
        <f>Data!BJ402-Data!DQ402</f>
        <v>-6.0880000000000001</v>
      </c>
      <c r="BG402" s="20">
        <f>Data!BK402-Data!DR402</f>
        <v>0.20199999999999996</v>
      </c>
      <c r="BH402" s="20">
        <f>Data!BL402-Data!DS402</f>
        <v>-0.97799999999999976</v>
      </c>
      <c r="BI402" s="20">
        <f>Data!BM402-Data!DT402</f>
        <v>1.0000000000000009E-3</v>
      </c>
      <c r="BJ402" s="20">
        <f>Data!BN402-Data!DU402</f>
        <v>3.5</v>
      </c>
      <c r="BK402" s="20">
        <f>Data!BO402-Data!DV402</f>
        <v>-4.8999999999999986</v>
      </c>
      <c r="BL402" s="20">
        <f>Data!BP402-Data!DW402</f>
        <v>1.4</v>
      </c>
      <c r="BM402" s="20">
        <f>Data!BQ402-Data!DX402</f>
        <v>-0.52747252747252826</v>
      </c>
      <c r="BN402" s="20">
        <f>Data!BR402-Data!DY402</f>
        <v>9.9999999999997868E-2</v>
      </c>
      <c r="BO402" s="20">
        <f>Data!BS402-Data!DZ402</f>
        <v>212</v>
      </c>
      <c r="BP402" s="20">
        <f>Data!BT402-Data!EA402</f>
        <v>-0.13499999999999995</v>
      </c>
      <c r="BQ402" s="20">
        <f>Data!BU402-Data!EB402</f>
        <v>0</v>
      </c>
      <c r="BR402" s="20">
        <f>Data!BV402-Data!EC402</f>
        <v>93</v>
      </c>
      <c r="BS402" s="20">
        <f>Data!BW402-Data!ED402</f>
        <v>118</v>
      </c>
      <c r="BT402" s="20">
        <f>Data!BX402-Data!EE402</f>
        <v>167</v>
      </c>
      <c r="BU402" s="20">
        <f>Data!BY402-Data!EF402</f>
        <v>85</v>
      </c>
      <c r="BV402" s="20">
        <f>Data!BZ402-Data!EG402</f>
        <v>105</v>
      </c>
      <c r="BW402" s="20">
        <f>Data!CA402-Data!EH402</f>
        <v>105.69999999999999</v>
      </c>
      <c r="BX402" s="20">
        <f>Data!CB402-Data!EI402</f>
        <v>213</v>
      </c>
      <c r="BY402" s="20">
        <f>Data!CC402-Data!EJ402</f>
        <v>185</v>
      </c>
      <c r="BZ402" s="20">
        <f>Data!EK402</f>
        <v>10195.5</v>
      </c>
      <c r="CA402" s="20">
        <f>Data!EL402</f>
        <v>11511.039999999999</v>
      </c>
      <c r="CB402" s="20">
        <f>Data!EM402</f>
        <v>68.404769230769233</v>
      </c>
      <c r="CC402" s="20">
        <f>Data!EN402</f>
        <v>68.481714285714276</v>
      </c>
      <c r="CD402" s="20">
        <f>Data!EO402</f>
        <v>11.790199999999999</v>
      </c>
      <c r="CE402" s="20">
        <f>Data!EP402</f>
        <v>146.66400000000002</v>
      </c>
      <c r="CF402" s="50">
        <f>IF(ISBLANK(Data!EQ402), "", Data!EQ402)</f>
        <v>69</v>
      </c>
      <c r="CG402" s="50">
        <f>IF(ISBLANK(Data!ER402), "", Data!ER402)</f>
        <v>78</v>
      </c>
      <c r="CH402" s="61" t="str">
        <f>IF(ISBLANK(Data!ES402), "", Data!ES402)</f>
        <v>Boise St.</v>
      </c>
      <c r="CI402" s="61">
        <f>IF(ISBLANK(Data!ET402), "", Data!ET402)</f>
        <v>147</v>
      </c>
    </row>
    <row r="403" spans="1:87" x14ac:dyDescent="0.45">
      <c r="A403" s="50">
        <f>IF(ISBLANK(Data!A403), "", Data!A403)</f>
        <v>44931</v>
      </c>
      <c r="B403" s="50" t="str">
        <f>IF(ISBLANK(Data!B403), "", Data!B403)</f>
        <v>Akron</v>
      </c>
      <c r="C403" s="50">
        <f>IF(ISBLANK(Data!C403), "", Data!C403)</f>
        <v>3</v>
      </c>
      <c r="D403" s="50" t="str">
        <f>IF(ISBLANK(Data!D403), "", Data!D403)</f>
        <v>Bowling Green</v>
      </c>
      <c r="E403" s="50">
        <f>IF(ISBLANK(Data!E403), "", Data!E403)</f>
        <v>28</v>
      </c>
      <c r="F403" s="50" t="str">
        <f>IF(ISBLANK(Data!F403), "", Data!F403)</f>
        <v>N</v>
      </c>
      <c r="G403" s="50" t="str">
        <f>IF(ISBLANK(Data!G403), "", Data!G403)</f>
        <v>Akron</v>
      </c>
      <c r="H403" s="50" t="str">
        <f>IF(ISBLANK(Data!H403), "", Data!H403)</f>
        <v>Bowling Green</v>
      </c>
      <c r="I403" s="50" t="str">
        <f>IF(ISBLANK(Data!I403), "", Data!I403)</f>
        <v>Akron</v>
      </c>
      <c r="J403" s="50" t="str">
        <f>IF(ISBLANK(Data!J403), "", Data!J403)</f>
        <v>Bowling Green</v>
      </c>
      <c r="K403" s="50" t="str">
        <f>IF(ISBLANK(Data!K403), "", Data!K403)</f>
        <v>Akron</v>
      </c>
      <c r="L403" s="50" t="str">
        <f>IF(ISBLANK(Data!L403), "", Data!L403)</f>
        <v>Bowling Green State</v>
      </c>
      <c r="M403" s="50" t="str">
        <f>IF(ISBLANK(Data!M403), "", Data!M403)</f>
        <v>Akron</v>
      </c>
      <c r="N403" s="50" t="str">
        <f>IF(ISBLANK(Data!N403), "", Data!N403)</f>
        <v>Bowling Grn</v>
      </c>
      <c r="O403" s="50" t="str">
        <f>IF(ISBLANK(Data!O403), "", Data!O403)</f>
        <v>Akron</v>
      </c>
      <c r="P403" s="50" t="str">
        <f>IF(ISBLANK(Data!P403), "", Data!P403)</f>
        <v>Bowling Green</v>
      </c>
      <c r="Q403" s="50" t="str">
        <f>IF(ISBLANK(Data!Q403), "", Data!Q403)</f>
        <v>Akron</v>
      </c>
      <c r="R403" s="50" t="str">
        <f>IF(ISBLANK(Data!R403), "", Data!R403)</f>
        <v>Bowling Green</v>
      </c>
      <c r="S403" s="20">
        <f>Data!W403-Data!CD403</f>
        <v>-7.6923076923077094E-2</v>
      </c>
      <c r="T403" s="20">
        <f>Data!X403-Data!CE403</f>
        <v>10.64</v>
      </c>
      <c r="U403" s="20">
        <f>Data!Y403-Data!CF403</f>
        <v>6.3000000000000114</v>
      </c>
      <c r="V403" s="20">
        <f>Data!Z403-Data!CG403</f>
        <v>-4.2999999999999972</v>
      </c>
      <c r="W403" s="20">
        <f>Data!AA403-Data!CH403</f>
        <v>-3.4000000000000057</v>
      </c>
      <c r="X403" s="20">
        <f>Data!AB403-Data!CI403</f>
        <v>-0.121</v>
      </c>
      <c r="Y403" s="20">
        <f>Data!AC403-Data!CJ403</f>
        <v>10.649999999999999</v>
      </c>
      <c r="Z403" s="20">
        <f>Data!AD403-Data!CK403</f>
        <v>6</v>
      </c>
      <c r="AA403" s="20">
        <f>Data!AE403-Data!CL403</f>
        <v>-4.6000000000000085</v>
      </c>
      <c r="AB403" s="20">
        <f>Data!AF403-Data!CM403</f>
        <v>10.26</v>
      </c>
      <c r="AC403" s="20">
        <f>Data!AG403-Data!CN403</f>
        <v>6.1999999999999886</v>
      </c>
      <c r="AD403" s="20">
        <f>Data!AH403-Data!CO403</f>
        <v>-3.1000000000000085</v>
      </c>
      <c r="AE403" s="20">
        <f>Data!AI403-Data!CP403</f>
        <v>0.253</v>
      </c>
      <c r="AF403" s="20">
        <f>Data!AJ403-Data!CQ403</f>
        <v>0.40000000000000013</v>
      </c>
      <c r="AG403" s="20">
        <f>Data!AK403-Data!CR403</f>
        <v>3.0769230769230785E-2</v>
      </c>
      <c r="AH403" s="20">
        <f>Data!AL403-Data!CS403</f>
        <v>75</v>
      </c>
      <c r="AI403" s="20">
        <f>Data!AM403-Data!CT403</f>
        <v>8.1199999999999992</v>
      </c>
      <c r="AJ403" s="20">
        <f>Data!AN403-Data!CU403</f>
        <v>7.58</v>
      </c>
      <c r="AK403" s="20">
        <f>Data!AO403-Data!CV403</f>
        <v>15</v>
      </c>
      <c r="AL403" s="20">
        <f>Data!AP403-Data!CW403</f>
        <v>-23</v>
      </c>
      <c r="AM403" s="20">
        <f>Data!AQ403-Data!CX403</f>
        <v>-40</v>
      </c>
      <c r="AN403" s="20">
        <f>Data!AR403-Data!CY403</f>
        <v>2.9999999999999971E-2</v>
      </c>
      <c r="AO403" s="20">
        <f>Data!AS403-Data!CZ403</f>
        <v>24</v>
      </c>
      <c r="AP403" s="20">
        <f>Data!AT403-Data!DA403</f>
        <v>20</v>
      </c>
      <c r="AQ403" s="20">
        <f>Data!AU403-Data!DB403</f>
        <v>5.2999999999999992E-2</v>
      </c>
      <c r="AR403" s="20">
        <f>Data!AV403-Data!DC403</f>
        <v>-17</v>
      </c>
      <c r="AS403" s="20">
        <f>Data!AW403-Data!DD403</f>
        <v>-42</v>
      </c>
      <c r="AT403" s="20">
        <f>Data!AX403-Data!DE403</f>
        <v>4.599999999999993E-2</v>
      </c>
      <c r="AU403" s="20">
        <f>Data!AY403-Data!DF403</f>
        <v>10</v>
      </c>
      <c r="AV403" s="20">
        <f>Data!AZ403-Data!DG403</f>
        <v>0.76923076923077005</v>
      </c>
      <c r="AW403" s="20">
        <f>Data!BA403-Data!DH403</f>
        <v>-29</v>
      </c>
      <c r="AX403" s="20">
        <f>Data!BB403-Data!DI403</f>
        <v>-2.2307692307692335</v>
      </c>
      <c r="AY403" s="20">
        <f>Data!BC403-Data!DJ403</f>
        <v>44</v>
      </c>
      <c r="AZ403" s="20">
        <f>Data!BD403-Data!DK403</f>
        <v>-2</v>
      </c>
      <c r="BA403" s="20">
        <f>Data!BE403-Data!DL403</f>
        <v>-13</v>
      </c>
      <c r="BB403" s="20">
        <f>Data!BF403-Data!DM403</f>
        <v>18</v>
      </c>
      <c r="BC403" s="20">
        <f>Data!BG403-Data!DN403</f>
        <v>1</v>
      </c>
      <c r="BD403" s="20">
        <f>Data!BH403-Data!DO403</f>
        <v>1.0999999999999943</v>
      </c>
      <c r="BE403" s="20">
        <f>Data!BI403-Data!DP403</f>
        <v>-1.7690000000000055</v>
      </c>
      <c r="BF403" s="20">
        <f>Data!BJ403-Data!DQ403</f>
        <v>2.923</v>
      </c>
      <c r="BG403" s="20">
        <f>Data!BK403-Data!DR403</f>
        <v>0.15700000000000014</v>
      </c>
      <c r="BH403" s="20">
        <f>Data!BL403-Data!DS403</f>
        <v>1.3849999999999998</v>
      </c>
      <c r="BI403" s="20">
        <f>Data!BM403-Data!DT403</f>
        <v>-7.1000000000000063E-2</v>
      </c>
      <c r="BJ403" s="20">
        <f>Data!BN403-Data!DU403</f>
        <v>1.5</v>
      </c>
      <c r="BK403" s="20">
        <f>Data!BO403-Data!DV403</f>
        <v>-3.1999999999999993</v>
      </c>
      <c r="BL403" s="20">
        <f>Data!BP403-Data!DW403</f>
        <v>-1</v>
      </c>
      <c r="BM403" s="20">
        <f>Data!BQ403-Data!DX403</f>
        <v>-0.15384615384615419</v>
      </c>
      <c r="BN403" s="20">
        <f>Data!BR403-Data!DY403</f>
        <v>0</v>
      </c>
      <c r="BO403" s="20">
        <f>Data!BS403-Data!DZ403</f>
        <v>-133</v>
      </c>
      <c r="BP403" s="20">
        <f>Data!BT403-Data!EA403</f>
        <v>8.6000000000000076E-2</v>
      </c>
      <c r="BQ403" s="20">
        <f>Data!BU403-Data!EB403</f>
        <v>-1</v>
      </c>
      <c r="BR403" s="20">
        <f>Data!BV403-Data!EC403</f>
        <v>-94</v>
      </c>
      <c r="BS403" s="20">
        <f>Data!BW403-Data!ED403</f>
        <v>-111</v>
      </c>
      <c r="BT403" s="20">
        <f>Data!BX403-Data!EE403</f>
        <v>-54</v>
      </c>
      <c r="BU403" s="20">
        <f>Data!BY403-Data!EF403</f>
        <v>-107</v>
      </c>
      <c r="BV403" s="20">
        <f>Data!BZ403-Data!EG403</f>
        <v>-106</v>
      </c>
      <c r="BW403" s="20">
        <f>Data!CA403-Data!EH403</f>
        <v>-74.3</v>
      </c>
      <c r="BX403" s="20">
        <f>Data!CB403-Data!EI403</f>
        <v>-134</v>
      </c>
      <c r="BY403" s="20">
        <f>Data!CC403-Data!EJ403</f>
        <v>-148</v>
      </c>
      <c r="BZ403" s="20">
        <f>Data!EK403</f>
        <v>11201.82</v>
      </c>
      <c r="CA403" s="20">
        <f>Data!EL403</f>
        <v>10110</v>
      </c>
      <c r="CB403" s="20">
        <f>Data!EM403</f>
        <v>84.497538461538468</v>
      </c>
      <c r="CC403" s="20">
        <f>Data!EN403</f>
        <v>73.749538461538464</v>
      </c>
      <c r="CD403" s="20">
        <f>Data!EO403</f>
        <v>10.2448</v>
      </c>
      <c r="CE403" s="20">
        <f>Data!EP403</f>
        <v>141.84</v>
      </c>
      <c r="CF403" s="50">
        <f>IF(ISBLANK(Data!EQ403), "", Data!EQ403)</f>
        <v>83</v>
      </c>
      <c r="CG403" s="50">
        <f>IF(ISBLANK(Data!ER403), "", Data!ER403)</f>
        <v>67</v>
      </c>
      <c r="CH403" s="61" t="str">
        <f>IF(ISBLANK(Data!ES403), "", Data!ES403)</f>
        <v>Akron</v>
      </c>
      <c r="CI403" s="61">
        <f>IF(ISBLANK(Data!ET403), "", Data!ET403)</f>
        <v>150</v>
      </c>
    </row>
    <row r="404" spans="1:87" x14ac:dyDescent="0.45">
      <c r="A404" s="50">
        <f>IF(ISBLANK(Data!A404), "", Data!A404)</f>
        <v>44931</v>
      </c>
      <c r="B404" s="50" t="str">
        <f>IF(ISBLANK(Data!B404), "", Data!B404)</f>
        <v>Siena</v>
      </c>
      <c r="C404" s="50">
        <f>IF(ISBLANK(Data!C404), "", Data!C404)</f>
        <v>265</v>
      </c>
      <c r="D404" s="50" t="str">
        <f>IF(ISBLANK(Data!D404), "", Data!D404)</f>
        <v>Fairfield</v>
      </c>
      <c r="E404" s="50">
        <f>IF(ISBLANK(Data!E404), "", Data!E404)</f>
        <v>84</v>
      </c>
      <c r="F404" s="50" t="str">
        <f>IF(ISBLANK(Data!F404), "", Data!F404)</f>
        <v>N</v>
      </c>
      <c r="G404" s="50" t="str">
        <f>IF(ISBLANK(Data!G404), "", Data!G404)</f>
        <v>Siena</v>
      </c>
      <c r="H404" s="50" t="str">
        <f>IF(ISBLANK(Data!H404), "", Data!H404)</f>
        <v>Fairfield</v>
      </c>
      <c r="I404" s="50" t="str">
        <f>IF(ISBLANK(Data!I404), "", Data!I404)</f>
        <v>Siena</v>
      </c>
      <c r="J404" s="50" t="str">
        <f>IF(ISBLANK(Data!J404), "", Data!J404)</f>
        <v>Fairfield</v>
      </c>
      <c r="K404" s="50" t="str">
        <f>IF(ISBLANK(Data!K404), "", Data!K404)</f>
        <v>Siena</v>
      </c>
      <c r="L404" s="50" t="str">
        <f>IF(ISBLANK(Data!L404), "", Data!L404)</f>
        <v>Fairfield</v>
      </c>
      <c r="M404" s="50" t="str">
        <f>IF(ISBLANK(Data!M404), "", Data!M404)</f>
        <v>Siena</v>
      </c>
      <c r="N404" s="50" t="str">
        <f>IF(ISBLANK(Data!N404), "", Data!N404)</f>
        <v>Fairfield</v>
      </c>
      <c r="O404" s="50" t="str">
        <f>IF(ISBLANK(Data!O404), "", Data!O404)</f>
        <v>Siena</v>
      </c>
      <c r="P404" s="50" t="str">
        <f>IF(ISBLANK(Data!P404), "", Data!P404)</f>
        <v>Fairfield</v>
      </c>
      <c r="Q404" s="50" t="str">
        <f>IF(ISBLANK(Data!Q404), "", Data!Q404)</f>
        <v>Siena</v>
      </c>
      <c r="R404" s="50" t="str">
        <f>IF(ISBLANK(Data!R404), "", Data!R404)</f>
        <v>Fairfield</v>
      </c>
      <c r="S404" s="20">
        <f>Data!W404-Data!CD404</f>
        <v>-0.42857142857142794</v>
      </c>
      <c r="T404" s="20">
        <f>Data!X404-Data!CE404</f>
        <v>-19.470000000000002</v>
      </c>
      <c r="U404" s="20">
        <f>Data!Y404-Data!CF404</f>
        <v>-12.5</v>
      </c>
      <c r="V404" s="20">
        <f>Data!Z404-Data!CG404</f>
        <v>6.9000000000000057</v>
      </c>
      <c r="W404" s="20">
        <f>Data!AA404-Data!CH404</f>
        <v>-2.7000000000000028</v>
      </c>
      <c r="X404" s="20">
        <f>Data!AB404-Data!CI404</f>
        <v>3.4999999999999996E-2</v>
      </c>
      <c r="Y404" s="20">
        <f>Data!AC404-Data!CJ404</f>
        <v>0.95000000000000018</v>
      </c>
      <c r="Z404" s="20">
        <f>Data!AD404-Data!CK404</f>
        <v>1.4000000000000057</v>
      </c>
      <c r="AA404" s="20">
        <f>Data!AE404-Data!CL404</f>
        <v>0.40000000000000568</v>
      </c>
      <c r="AB404" s="20">
        <f>Data!AF404-Data!CM404</f>
        <v>0.55999999999999961</v>
      </c>
      <c r="AC404" s="20">
        <f>Data!AG404-Data!CN404</f>
        <v>-12.399999999999991</v>
      </c>
      <c r="AD404" s="20">
        <f>Data!AH404-Data!CO404</f>
        <v>4.2999999999999972</v>
      </c>
      <c r="AE404" s="20">
        <f>Data!AI404-Data!CP404</f>
        <v>-0.28739999999999999</v>
      </c>
      <c r="AF404" s="20">
        <f>Data!AJ404-Data!CQ404</f>
        <v>-5.4999999999999991</v>
      </c>
      <c r="AG404" s="20">
        <f>Data!AK404-Data!CR404</f>
        <v>-0.42307692307692296</v>
      </c>
      <c r="AH404" s="20">
        <f>Data!AL404-Data!CS404</f>
        <v>-233</v>
      </c>
      <c r="AI404" s="20">
        <f>Data!AM404-Data!CT404</f>
        <v>-15.969999999999999</v>
      </c>
      <c r="AJ404" s="20">
        <f>Data!AN404-Data!CU404</f>
        <v>0.91000000000000014</v>
      </c>
      <c r="AK404" s="20">
        <f>Data!AO404-Data!CV404</f>
        <v>-188</v>
      </c>
      <c r="AL404" s="20">
        <f>Data!AP404-Data!CW404</f>
        <v>79</v>
      </c>
      <c r="AM404" s="20">
        <f>Data!AQ404-Data!CX404</f>
        <v>-40</v>
      </c>
      <c r="AN404" s="20">
        <f>Data!AR404-Data!CY404</f>
        <v>-4.4999999999999984E-2</v>
      </c>
      <c r="AO404" s="20">
        <f>Data!AS404-Data!CZ404</f>
        <v>-44</v>
      </c>
      <c r="AP404" s="20">
        <f>Data!AT404-Data!DA404</f>
        <v>-74</v>
      </c>
      <c r="AQ404" s="20">
        <f>Data!AU404-Data!DB404</f>
        <v>-7.5000000000000011E-2</v>
      </c>
      <c r="AR404" s="20">
        <f>Data!AV404-Data!DC404</f>
        <v>-42</v>
      </c>
      <c r="AS404" s="20">
        <f>Data!AW404-Data!DD404</f>
        <v>0</v>
      </c>
      <c r="AT404" s="20">
        <f>Data!AX404-Data!DE404</f>
        <v>-0.19300000000000006</v>
      </c>
      <c r="AU404" s="20">
        <f>Data!AY404-Data!DF404</f>
        <v>41</v>
      </c>
      <c r="AV404" s="20">
        <f>Data!AZ404-Data!DG404</f>
        <v>3.1538461538461551</v>
      </c>
      <c r="AW404" s="20">
        <f>Data!BA404-Data!DH404</f>
        <v>11</v>
      </c>
      <c r="AX404" s="20">
        <f>Data!BB404-Data!DI404</f>
        <v>0.8461538461538467</v>
      </c>
      <c r="AY404" s="20">
        <f>Data!BC404-Data!DJ404</f>
        <v>-38</v>
      </c>
      <c r="AZ404" s="20">
        <f>Data!BD404-Data!DK404</f>
        <v>-39</v>
      </c>
      <c r="BA404" s="20">
        <f>Data!BE404-Data!DL404</f>
        <v>22</v>
      </c>
      <c r="BB404" s="20">
        <f>Data!BF404-Data!DM404</f>
        <v>54</v>
      </c>
      <c r="BC404" s="20">
        <f>Data!BG404-Data!DN404</f>
        <v>7</v>
      </c>
      <c r="BD404" s="20">
        <f>Data!BH404-Data!DO404</f>
        <v>-14.5</v>
      </c>
      <c r="BE404" s="20">
        <f>Data!BI404-Data!DP404</f>
        <v>6.0769999999999982</v>
      </c>
      <c r="BF404" s="20">
        <f>Data!BJ404-Data!DQ404</f>
        <v>-20.538</v>
      </c>
      <c r="BG404" s="20">
        <f>Data!BK404-Data!DR404</f>
        <v>-0.43899999999999995</v>
      </c>
      <c r="BH404" s="20">
        <f>Data!BL404-Data!DS404</f>
        <v>4.1539999999999981</v>
      </c>
      <c r="BI404" s="20">
        <f>Data!BM404-Data!DT404</f>
        <v>-0.34400000000000003</v>
      </c>
      <c r="BJ404" s="20">
        <f>Data!BN404-Data!DU404</f>
        <v>-5.6999999999999993</v>
      </c>
      <c r="BK404" s="20">
        <f>Data!BO404-Data!DV404</f>
        <v>0</v>
      </c>
      <c r="BL404" s="20">
        <f>Data!BP404-Data!DW404</f>
        <v>1.7000000000000002</v>
      </c>
      <c r="BM404" s="20">
        <f>Data!BQ404-Data!DX404</f>
        <v>-3</v>
      </c>
      <c r="BN404" s="20">
        <f>Data!BR404-Data!DY404</f>
        <v>0.59999999999999964</v>
      </c>
      <c r="BO404" s="20">
        <f>Data!BS404-Data!DZ404</f>
        <v>121</v>
      </c>
      <c r="BP404" s="20">
        <f>Data!BT404-Data!EA404</f>
        <v>-0.11100000000000004</v>
      </c>
      <c r="BQ404" s="20">
        <f>Data!BU404-Data!EB404</f>
        <v>0</v>
      </c>
      <c r="BR404" s="20">
        <f>Data!BV404-Data!EC404</f>
        <v>174</v>
      </c>
      <c r="BS404" s="20">
        <f>Data!BW404-Data!ED404</f>
        <v>134</v>
      </c>
      <c r="BT404" s="20">
        <f>Data!BX404-Data!EE404</f>
        <v>158</v>
      </c>
      <c r="BU404" s="20">
        <f>Data!BY404-Data!EF404</f>
        <v>139</v>
      </c>
      <c r="BV404" s="20">
        <f>Data!BZ404-Data!EG404</f>
        <v>129</v>
      </c>
      <c r="BW404" s="20">
        <f>Data!CA404-Data!EH404</f>
        <v>116.30000000000001</v>
      </c>
      <c r="BX404" s="20">
        <f>Data!CB404-Data!EI404</f>
        <v>120</v>
      </c>
      <c r="BY404" s="20">
        <f>Data!CC404-Data!EJ404</f>
        <v>182</v>
      </c>
      <c r="BZ404" s="20">
        <f>Data!EK404</f>
        <v>9472.32</v>
      </c>
      <c r="CA404" s="20">
        <f>Data!EL404</f>
        <v>11497.5</v>
      </c>
      <c r="CB404" s="20">
        <f>Data!EM404</f>
        <v>140.60161538461537</v>
      </c>
      <c r="CC404" s="20">
        <f>Data!EN404</f>
        <v>67.926923076923089</v>
      </c>
      <c r="CD404" s="20">
        <f>Data!EO404</f>
        <v>11.8734</v>
      </c>
      <c r="CE404" s="20">
        <f>Data!EP404</f>
        <v>111.55399999999999</v>
      </c>
      <c r="CF404" s="50">
        <f>IF(ISBLANK(Data!EQ404), "", Data!EQ404)</f>
        <v>69</v>
      </c>
      <c r="CG404" s="50">
        <f>IF(ISBLANK(Data!ER404), "", Data!ER404)</f>
        <v>93</v>
      </c>
      <c r="CH404" s="61" t="str">
        <f>IF(ISBLANK(Data!ES404), "", Data!ES404)</f>
        <v>Fairfield</v>
      </c>
      <c r="CI404" s="61">
        <f>IF(ISBLANK(Data!ET404), "", Data!ET404)</f>
        <v>162</v>
      </c>
    </row>
    <row r="405" spans="1:87" x14ac:dyDescent="0.45">
      <c r="A405" s="50">
        <f>IF(ISBLANK(Data!A405), "", Data!A405)</f>
        <v>44932</v>
      </c>
      <c r="B405" s="50" t="str">
        <f>IF(ISBLANK(Data!B405), "", Data!B405)</f>
        <v>Clemson</v>
      </c>
      <c r="C405" s="50">
        <f>IF(ISBLANK(Data!C405), "", Data!C405)</f>
        <v>53</v>
      </c>
      <c r="D405" s="50" t="str">
        <f>IF(ISBLANK(Data!D405), "", Data!D405)</f>
        <v>North Carolina</v>
      </c>
      <c r="E405" s="50">
        <f>IF(ISBLANK(Data!E405), "", Data!E405)</f>
        <v>202</v>
      </c>
      <c r="F405" s="50" t="str">
        <f>IF(ISBLANK(Data!F405), "", Data!F405)</f>
        <v>N</v>
      </c>
      <c r="G405" s="50" t="str">
        <f>IF(ISBLANK(Data!G405), "", Data!G405)</f>
        <v>Clemson</v>
      </c>
      <c r="H405" s="50" t="str">
        <f>IF(ISBLANK(Data!H405), "", Data!H405)</f>
        <v>North Carolina</v>
      </c>
      <c r="I405" s="50" t="str">
        <f>IF(ISBLANK(Data!I405), "", Data!I405)</f>
        <v>Clemson</v>
      </c>
      <c r="J405" s="50" t="str">
        <f>IF(ISBLANK(Data!J405), "", Data!J405)</f>
        <v>North Carolina</v>
      </c>
      <c r="K405" s="50" t="str">
        <f>IF(ISBLANK(Data!K405), "", Data!K405)</f>
        <v>Clemson</v>
      </c>
      <c r="L405" s="50" t="str">
        <f>IF(ISBLANK(Data!L405), "", Data!L405)</f>
        <v>North Carolina</v>
      </c>
      <c r="M405" s="50" t="str">
        <f>IF(ISBLANK(Data!M405), "", Data!M405)</f>
        <v>Clemson</v>
      </c>
      <c r="N405" s="50" t="str">
        <f>IF(ISBLANK(Data!N405), "", Data!N405)</f>
        <v>N Carolina</v>
      </c>
      <c r="O405" s="50" t="str">
        <f>IF(ISBLANK(Data!O405), "", Data!O405)</f>
        <v>Clemson</v>
      </c>
      <c r="P405" s="50" t="str">
        <f>IF(ISBLANK(Data!P405), "", Data!P405)</f>
        <v>N. Carolina</v>
      </c>
      <c r="Q405" s="50" t="str">
        <f>IF(ISBLANK(Data!Q405), "", Data!Q405)</f>
        <v>Clemson</v>
      </c>
      <c r="R405" s="50" t="str">
        <f>IF(ISBLANK(Data!R405), "", Data!R405)</f>
        <v>North Carolina</v>
      </c>
      <c r="S405" s="20">
        <f>Data!W405-Data!CD405</f>
        <v>7.6923076923076983E-2</v>
      </c>
      <c r="T405" s="20">
        <f>Data!X405-Data!CE405</f>
        <v>-3.7600000000000016</v>
      </c>
      <c r="U405" s="20">
        <f>Data!Y405-Data!CF405</f>
        <v>-1.1000000000000085</v>
      </c>
      <c r="V405" s="20">
        <f>Data!Z405-Data!CG405</f>
        <v>2.7000000000000028</v>
      </c>
      <c r="W405" s="20">
        <f>Data!AA405-Data!CH405</f>
        <v>-4.2999999999999972</v>
      </c>
      <c r="X405" s="20">
        <f>Data!AB405-Data!CI405</f>
        <v>9.5000000000000001E-2</v>
      </c>
      <c r="Y405" s="20">
        <f>Data!AC405-Data!CJ405</f>
        <v>-1.6199999999999992</v>
      </c>
      <c r="Z405" s="20">
        <f>Data!AD405-Data!CK405</f>
        <v>0.59999999999999432</v>
      </c>
      <c r="AA405" s="20">
        <f>Data!AE405-Data!CL405</f>
        <v>2.2000000000000028</v>
      </c>
      <c r="AB405" s="20">
        <f>Data!AF405-Data!CM405</f>
        <v>-3.97</v>
      </c>
      <c r="AC405" s="20">
        <f>Data!AG405-Data!CN405</f>
        <v>0.60000000000000853</v>
      </c>
      <c r="AD405" s="20">
        <f>Data!AH405-Data!CO405</f>
        <v>1.5</v>
      </c>
      <c r="AE405" s="20">
        <f>Data!AI405-Data!CP405</f>
        <v>-9.000000000000008E-3</v>
      </c>
      <c r="AF405" s="20">
        <f>Data!AJ405-Data!CQ405</f>
        <v>0.60000000000000009</v>
      </c>
      <c r="AG405" s="20">
        <f>Data!AK405-Data!CR405</f>
        <v>4.6153846153846184E-2</v>
      </c>
      <c r="AH405" s="20">
        <f>Data!AL405-Data!CS405</f>
        <v>25</v>
      </c>
      <c r="AI405" s="20">
        <f>Data!AM405-Data!CT405</f>
        <v>-3.1000000000000014</v>
      </c>
      <c r="AJ405" s="20">
        <f>Data!AN405-Data!CU405</f>
        <v>-1.1799999999999997</v>
      </c>
      <c r="AK405" s="20">
        <f>Data!AO405-Data!CV405</f>
        <v>-36</v>
      </c>
      <c r="AL405" s="20">
        <f>Data!AP405-Data!CW405</f>
        <v>-11</v>
      </c>
      <c r="AM405" s="20">
        <f>Data!AQ405-Data!CX405</f>
        <v>-10</v>
      </c>
      <c r="AN405" s="20">
        <f>Data!AR405-Data!CY405</f>
        <v>3.2999999999999974E-2</v>
      </c>
      <c r="AO405" s="20">
        <f>Data!AS405-Data!CZ405</f>
        <v>24</v>
      </c>
      <c r="AP405" s="20">
        <f>Data!AT405-Data!DA405</f>
        <v>42</v>
      </c>
      <c r="AQ405" s="20">
        <f>Data!AU405-Data!DB405</f>
        <v>2.7000000000000024E-2</v>
      </c>
      <c r="AR405" s="20">
        <f>Data!AV405-Data!DC405</f>
        <v>-104</v>
      </c>
      <c r="AS405" s="20">
        <f>Data!AW405-Data!DD405</f>
        <v>-131</v>
      </c>
      <c r="AT405" s="20">
        <f>Data!AX405-Data!DE405</f>
        <v>-1.4000000000000012E-2</v>
      </c>
      <c r="AU405" s="20">
        <f>Data!AY405-Data!DF405</f>
        <v>-23</v>
      </c>
      <c r="AV405" s="20">
        <f>Data!AZ405-Data!DG405</f>
        <v>-1.7692307692307683</v>
      </c>
      <c r="AW405" s="20">
        <f>Data!BA405-Data!DH405</f>
        <v>-12</v>
      </c>
      <c r="AX405" s="20">
        <f>Data!BB405-Data!DI405</f>
        <v>-0.9230769230769269</v>
      </c>
      <c r="AY405" s="20">
        <f>Data!BC405-Data!DJ405</f>
        <v>42</v>
      </c>
      <c r="AZ405" s="20">
        <f>Data!BD405-Data!DK405</f>
        <v>-17</v>
      </c>
      <c r="BA405" s="20">
        <f>Data!BE405-Data!DL405</f>
        <v>-2</v>
      </c>
      <c r="BB405" s="20">
        <f>Data!BF405-Data!DM405</f>
        <v>7</v>
      </c>
      <c r="BC405" s="20">
        <f>Data!BG405-Data!DN405</f>
        <v>-2</v>
      </c>
      <c r="BD405" s="20">
        <f>Data!BH405-Data!DO405</f>
        <v>-2.7999999999999972</v>
      </c>
      <c r="BE405" s="20">
        <f>Data!BI405-Data!DP405</f>
        <v>-0.84600000000000364</v>
      </c>
      <c r="BF405" s="20">
        <f>Data!BJ405-Data!DQ405</f>
        <v>-1.923</v>
      </c>
      <c r="BG405" s="20">
        <f>Data!BK405-Data!DR405</f>
        <v>0.23299999999999987</v>
      </c>
      <c r="BH405" s="20">
        <f>Data!BL405-Data!DS405</f>
        <v>0.53800000000000026</v>
      </c>
      <c r="BI405" s="20">
        <f>Data!BM405-Data!DT405</f>
        <v>-0.15399999999999997</v>
      </c>
      <c r="BJ405" s="20">
        <f>Data!BN405-Data!DU405</f>
        <v>3.1999999999999993</v>
      </c>
      <c r="BK405" s="20">
        <f>Data!BO405-Data!DV405</f>
        <v>-10</v>
      </c>
      <c r="BL405" s="20">
        <f>Data!BP405-Data!DW405</f>
        <v>-0.10000000000000053</v>
      </c>
      <c r="BM405" s="20">
        <f>Data!BQ405-Data!DX405</f>
        <v>-1.3076923076923075</v>
      </c>
      <c r="BN405" s="20">
        <f>Data!BR405-Data!DY405</f>
        <v>-0.10000000000000142</v>
      </c>
      <c r="BO405" s="20">
        <f>Data!BS405-Data!DZ405</f>
        <v>-19</v>
      </c>
      <c r="BP405" s="20">
        <f>Data!BT405-Data!EA405</f>
        <v>6.6000000000000059E-2</v>
      </c>
      <c r="BQ405" s="20">
        <f>Data!BU405-Data!EB405</f>
        <v>0</v>
      </c>
      <c r="BR405" s="20">
        <f>Data!BV405-Data!EC405</f>
        <v>5</v>
      </c>
      <c r="BS405" s="20">
        <f>Data!BW405-Data!ED405</f>
        <v>13</v>
      </c>
      <c r="BT405" s="20">
        <f>Data!BX405-Data!EE405</f>
        <v>-8</v>
      </c>
      <c r="BU405" s="20">
        <f>Data!BY405-Data!EF405</f>
        <v>8</v>
      </c>
      <c r="BV405" s="20">
        <f>Data!BZ405-Data!EG405</f>
        <v>12</v>
      </c>
      <c r="BW405" s="20">
        <f>Data!CA405-Data!EH405</f>
        <v>2.3000000000000007</v>
      </c>
      <c r="BX405" s="20">
        <f>Data!CB405-Data!EI405</f>
        <v>-19</v>
      </c>
      <c r="BY405" s="20">
        <f>Data!CC405-Data!EJ405</f>
        <v>-5</v>
      </c>
      <c r="BZ405" s="20">
        <f>Data!EK405</f>
        <v>11143.5</v>
      </c>
      <c r="CA405" s="20">
        <f>Data!EL405</f>
        <v>11567.68</v>
      </c>
      <c r="CB405" s="20">
        <f>Data!EM405</f>
        <v>64.506538461538454</v>
      </c>
      <c r="CC405" s="20">
        <f>Data!EN405</f>
        <v>48.059538461538459</v>
      </c>
      <c r="CD405" s="20">
        <f>Data!EO405</f>
        <v>12.644399999999999</v>
      </c>
      <c r="CE405" s="20">
        <f>Data!EP405</f>
        <v>162.755</v>
      </c>
      <c r="CF405" s="50">
        <f>IF(ISBLANK(Data!EQ405), "", Data!EQ405)</f>
        <v>55</v>
      </c>
      <c r="CG405" s="50">
        <f>IF(ISBLANK(Data!ER405), "", Data!ER405)</f>
        <v>65</v>
      </c>
      <c r="CH405" s="61" t="str">
        <f>IF(ISBLANK(Data!ES405), "", Data!ES405)</f>
        <v>North Carolina</v>
      </c>
      <c r="CI405" s="61">
        <f>IF(ISBLANK(Data!ET405), "", Data!ET405)</f>
        <v>120</v>
      </c>
    </row>
    <row r="406" spans="1:87" x14ac:dyDescent="0.45">
      <c r="A406" s="50">
        <f>IF(ISBLANK(Data!A406), "", Data!A406)</f>
        <v>44932</v>
      </c>
      <c r="B406" s="50" t="str">
        <f>IF(ISBLANK(Data!B406), "", Data!B406)</f>
        <v>Seton Hall</v>
      </c>
      <c r="C406" s="50">
        <f>IF(ISBLANK(Data!C406), "", Data!C406)</f>
        <v>264</v>
      </c>
      <c r="D406" s="50" t="str">
        <f>IF(ISBLANK(Data!D406), "", Data!D406)</f>
        <v>Marquette</v>
      </c>
      <c r="E406" s="50">
        <f>IF(ISBLANK(Data!E406), "", Data!E406)</f>
        <v>160</v>
      </c>
      <c r="F406" s="50" t="str">
        <f>IF(ISBLANK(Data!F406), "", Data!F406)</f>
        <v>N</v>
      </c>
      <c r="G406" s="50" t="str">
        <f>IF(ISBLANK(Data!G406), "", Data!G406)</f>
        <v>Seton Hall</v>
      </c>
      <c r="H406" s="50" t="str">
        <f>IF(ISBLANK(Data!H406), "", Data!H406)</f>
        <v>Marquette</v>
      </c>
      <c r="I406" s="50" t="str">
        <f>IF(ISBLANK(Data!I406), "", Data!I406)</f>
        <v>Seton Hall</v>
      </c>
      <c r="J406" s="50" t="str">
        <f>IF(ISBLANK(Data!J406), "", Data!J406)</f>
        <v>Marquette</v>
      </c>
      <c r="K406" s="50" t="str">
        <f>IF(ISBLANK(Data!K406), "", Data!K406)</f>
        <v>Seton Hall</v>
      </c>
      <c r="L406" s="50" t="str">
        <f>IF(ISBLANK(Data!L406), "", Data!L406)</f>
        <v>Marquette</v>
      </c>
      <c r="M406" s="50" t="str">
        <f>IF(ISBLANK(Data!M406), "", Data!M406)</f>
        <v>Seton Hall</v>
      </c>
      <c r="N406" s="50" t="str">
        <f>IF(ISBLANK(Data!N406), "", Data!N406)</f>
        <v>Marquette</v>
      </c>
      <c r="O406" s="50" t="str">
        <f>IF(ISBLANK(Data!O406), "", Data!O406)</f>
        <v>Seton Hall</v>
      </c>
      <c r="P406" s="50" t="str">
        <f>IF(ISBLANK(Data!P406), "", Data!P406)</f>
        <v>Marquette</v>
      </c>
      <c r="Q406" s="50" t="str">
        <f>IF(ISBLANK(Data!Q406), "", Data!Q406)</f>
        <v>Seton Hall</v>
      </c>
      <c r="R406" s="50" t="str">
        <f>IF(ISBLANK(Data!R406), "", Data!R406)</f>
        <v>Marquette</v>
      </c>
      <c r="S406" s="20">
        <f>Data!W406-Data!CD406</f>
        <v>-0.14285714285714302</v>
      </c>
      <c r="T406" s="20">
        <f>Data!X406-Data!CE406</f>
        <v>-12.14</v>
      </c>
      <c r="U406" s="20">
        <f>Data!Y406-Data!CF406</f>
        <v>-4.5</v>
      </c>
      <c r="V406" s="20">
        <f>Data!Z406-Data!CG406</f>
        <v>7.7000000000000028</v>
      </c>
      <c r="W406" s="20">
        <f>Data!AA406-Data!CH406</f>
        <v>-3.9000000000000057</v>
      </c>
      <c r="X406" s="20">
        <f>Data!AB406-Data!CI406</f>
        <v>1.3000000000000001E-2</v>
      </c>
      <c r="Y406" s="20">
        <f>Data!AC406-Data!CJ406</f>
        <v>-4.4600000000000009</v>
      </c>
      <c r="Z406" s="20">
        <f>Data!AD406-Data!CK406</f>
        <v>-2</v>
      </c>
      <c r="AA406" s="20">
        <f>Data!AE406-Data!CL406</f>
        <v>2.4000000000000057</v>
      </c>
      <c r="AB406" s="20">
        <f>Data!AF406-Data!CM406</f>
        <v>-8.82</v>
      </c>
      <c r="AC406" s="20">
        <f>Data!AG406-Data!CN406</f>
        <v>-4.7000000000000028</v>
      </c>
      <c r="AD406" s="20">
        <f>Data!AH406-Data!CO406</f>
        <v>9.7000000000000028</v>
      </c>
      <c r="AE406" s="20">
        <f>Data!AI406-Data!CP406</f>
        <v>-0.21569999999999989</v>
      </c>
      <c r="AF406" s="20">
        <f>Data!AJ406-Data!CQ406</f>
        <v>-3.3</v>
      </c>
      <c r="AG406" s="20">
        <f>Data!AK406-Data!CR406</f>
        <v>-0.23571428571428571</v>
      </c>
      <c r="AH406" s="20">
        <f>Data!AL406-Data!CS406</f>
        <v>-109</v>
      </c>
      <c r="AI406" s="20">
        <f>Data!AM406-Data!CT406</f>
        <v>-11.209999999999999</v>
      </c>
      <c r="AJ406" s="20">
        <f>Data!AN406-Data!CU406</f>
        <v>-4.43</v>
      </c>
      <c r="AK406" s="20">
        <f>Data!AO406-Data!CV406</f>
        <v>-70</v>
      </c>
      <c r="AL406" s="20">
        <f>Data!AP406-Data!CW406</f>
        <v>25</v>
      </c>
      <c r="AM406" s="20">
        <f>Data!AQ406-Data!CX406</f>
        <v>-20</v>
      </c>
      <c r="AN406" s="20">
        <f>Data!AR406-Data!CY406</f>
        <v>-1.3000000000000012E-2</v>
      </c>
      <c r="AO406" s="20">
        <f>Data!AS406-Data!CZ406</f>
        <v>-45</v>
      </c>
      <c r="AP406" s="20">
        <f>Data!AT406-Data!DA406</f>
        <v>-122</v>
      </c>
      <c r="AQ406" s="20">
        <f>Data!AU406-Data!DB406</f>
        <v>-2.1000000000000019E-2</v>
      </c>
      <c r="AR406" s="20">
        <f>Data!AV406-Data!DC406</f>
        <v>15</v>
      </c>
      <c r="AS406" s="20">
        <f>Data!AW406-Data!DD406</f>
        <v>15</v>
      </c>
      <c r="AT406" s="20">
        <f>Data!AX406-Data!DE406</f>
        <v>1.5000000000000013E-2</v>
      </c>
      <c r="AU406" s="20">
        <f>Data!AY406-Data!DF406</f>
        <v>57</v>
      </c>
      <c r="AV406" s="20">
        <f>Data!AZ406-Data!DG406</f>
        <v>4.0714285714285712</v>
      </c>
      <c r="AW406" s="20">
        <f>Data!BA406-Data!DH406</f>
        <v>51</v>
      </c>
      <c r="AX406" s="20">
        <f>Data!BB406-Data!DI406</f>
        <v>3.6428571428571388</v>
      </c>
      <c r="AY406" s="20">
        <f>Data!BC406-Data!DJ406</f>
        <v>-43</v>
      </c>
      <c r="AZ406" s="20">
        <f>Data!BD406-Data!DK406</f>
        <v>-15</v>
      </c>
      <c r="BA406" s="20">
        <f>Data!BE406-Data!DL406</f>
        <v>25</v>
      </c>
      <c r="BB406" s="20">
        <f>Data!BF406-Data!DM406</f>
        <v>27</v>
      </c>
      <c r="BC406" s="20">
        <f>Data!BG406-Data!DN406</f>
        <v>8</v>
      </c>
      <c r="BD406" s="20">
        <f>Data!BH406-Data!DO406</f>
        <v>-5</v>
      </c>
      <c r="BE406" s="20">
        <f>Data!BI406-Data!DP406</f>
        <v>1.7860000000000014</v>
      </c>
      <c r="BF406" s="20">
        <f>Data!BJ406-Data!DQ406</f>
        <v>-6.7860000000000005</v>
      </c>
      <c r="BG406" s="20">
        <f>Data!BK406-Data!DR406</f>
        <v>-0.47</v>
      </c>
      <c r="BH406" s="20">
        <f>Data!BL406-Data!DS406</f>
        <v>1.927999999999999</v>
      </c>
      <c r="BI406" s="20">
        <f>Data!BM406-Data!DT406</f>
        <v>-0.21199999999999997</v>
      </c>
      <c r="BJ406" s="20">
        <f>Data!BN406-Data!DU406</f>
        <v>-8.6999999999999993</v>
      </c>
      <c r="BK406" s="20">
        <f>Data!BO406-Data!DV406</f>
        <v>1.0999999999999979</v>
      </c>
      <c r="BL406" s="20">
        <f>Data!BP406-Data!DW406</f>
        <v>1.7999999999999998</v>
      </c>
      <c r="BM406" s="20">
        <f>Data!BQ406-Data!DX406</f>
        <v>-1.0714285714285721</v>
      </c>
      <c r="BN406" s="20">
        <f>Data!BR406-Data!DY406</f>
        <v>0.5</v>
      </c>
      <c r="BO406" s="20">
        <f>Data!BS406-Data!DZ406</f>
        <v>64</v>
      </c>
      <c r="BP406" s="20">
        <f>Data!BT406-Data!EA406</f>
        <v>-9.000000000000008E-2</v>
      </c>
      <c r="BQ406" s="20">
        <f>Data!BU406-Data!EB406</f>
        <v>6</v>
      </c>
      <c r="BR406" s="20">
        <f>Data!BV406-Data!EC406</f>
        <v>69</v>
      </c>
      <c r="BS406" s="20">
        <f>Data!BW406-Data!ED406</f>
        <v>71</v>
      </c>
      <c r="BT406" s="20">
        <f>Data!BX406-Data!EE406</f>
        <v>63</v>
      </c>
      <c r="BU406" s="20">
        <f>Data!BY406-Data!EF406</f>
        <v>75</v>
      </c>
      <c r="BV406" s="20">
        <f>Data!BZ406-Data!EG406</f>
        <v>60</v>
      </c>
      <c r="BW406" s="20">
        <f>Data!CA406-Data!EH406</f>
        <v>53.2</v>
      </c>
      <c r="BX406" s="20">
        <f>Data!CB406-Data!EI406</f>
        <v>64</v>
      </c>
      <c r="BY406" s="20">
        <f>Data!CC406-Data!EJ406</f>
        <v>106</v>
      </c>
      <c r="BZ406" s="20">
        <f>Data!EK406</f>
        <v>10236.07</v>
      </c>
      <c r="CA406" s="20">
        <f>Data!EL406</f>
        <v>11540</v>
      </c>
      <c r="CB406" s="20">
        <f>Data!EM406</f>
        <v>110.44521428571429</v>
      </c>
      <c r="CC406" s="20">
        <f>Data!EN406</f>
        <v>82.103142857142871</v>
      </c>
      <c r="CD406" s="20">
        <f>Data!EO406</f>
        <v>11.702400000000001</v>
      </c>
      <c r="CE406" s="20">
        <f>Data!EP406</f>
        <v>161.465</v>
      </c>
      <c r="CF406" s="50">
        <f>IF(ISBLANK(Data!EQ406), "", Data!EQ406)</f>
        <v>78</v>
      </c>
      <c r="CG406" s="50">
        <f>IF(ISBLANK(Data!ER406), "", Data!ER406)</f>
        <v>75</v>
      </c>
      <c r="CH406" s="61" t="str">
        <f>IF(ISBLANK(Data!ES406), "", Data!ES406)</f>
        <v>Seton Hall</v>
      </c>
      <c r="CI406" s="61">
        <f>IF(ISBLANK(Data!ET406), "", Data!ET406)</f>
        <v>153</v>
      </c>
    </row>
    <row r="407" spans="1:87" x14ac:dyDescent="0.45">
      <c r="A407" s="50">
        <f>IF(ISBLANK(Data!A407), "", Data!A407)</f>
        <v>44932</v>
      </c>
      <c r="B407" s="50" t="str">
        <f>IF(ISBLANK(Data!B407), "", Data!B407)</f>
        <v>Louisville</v>
      </c>
      <c r="C407" s="50">
        <f>IF(ISBLANK(Data!C407), "", Data!C407)</f>
        <v>152</v>
      </c>
      <c r="D407" s="50" t="str">
        <f>IF(ISBLANK(Data!D407), "", Data!D407)</f>
        <v>Pittsburgh</v>
      </c>
      <c r="E407" s="50">
        <f>IF(ISBLANK(Data!E407), "", Data!E407)</f>
        <v>231</v>
      </c>
      <c r="F407" s="50" t="str">
        <f>IF(ISBLANK(Data!F407), "", Data!F407)</f>
        <v>N</v>
      </c>
      <c r="G407" s="50" t="str">
        <f>IF(ISBLANK(Data!G407), "", Data!G407)</f>
        <v>Louisville</v>
      </c>
      <c r="H407" s="50" t="str">
        <f>IF(ISBLANK(Data!H407), "", Data!H407)</f>
        <v>Pittsburgh</v>
      </c>
      <c r="I407" s="50" t="str">
        <f>IF(ISBLANK(Data!I407), "", Data!I407)</f>
        <v>Louisville</v>
      </c>
      <c r="J407" s="50" t="str">
        <f>IF(ISBLANK(Data!J407), "", Data!J407)</f>
        <v>Pittsburgh</v>
      </c>
      <c r="K407" s="50" t="str">
        <f>IF(ISBLANK(Data!K407), "", Data!K407)</f>
        <v>Louisville</v>
      </c>
      <c r="L407" s="50" t="str">
        <f>IF(ISBLANK(Data!L407), "", Data!L407)</f>
        <v>Pittsburgh</v>
      </c>
      <c r="M407" s="50" t="str">
        <f>IF(ISBLANK(Data!M407), "", Data!M407)</f>
        <v>Louisville</v>
      </c>
      <c r="N407" s="50" t="str">
        <f>IF(ISBLANK(Data!N407), "", Data!N407)</f>
        <v>Pittsburgh</v>
      </c>
      <c r="O407" s="50" t="str">
        <f>IF(ISBLANK(Data!O407), "", Data!O407)</f>
        <v>Louisville</v>
      </c>
      <c r="P407" s="50" t="str">
        <f>IF(ISBLANK(Data!P407), "", Data!P407)</f>
        <v>Pittsburgh</v>
      </c>
      <c r="Q407" s="50" t="str">
        <f>IF(ISBLANK(Data!Q407), "", Data!Q407)</f>
        <v>Louisville</v>
      </c>
      <c r="R407" s="50" t="str">
        <f>IF(ISBLANK(Data!R407), "", Data!R407)</f>
        <v>Pittsburgh</v>
      </c>
      <c r="S407" s="20">
        <f>Data!W407-Data!CD407</f>
        <v>-0.25824175824175799</v>
      </c>
      <c r="T407" s="20">
        <f>Data!X407-Data!CE407</f>
        <v>-16.369999999999997</v>
      </c>
      <c r="U407" s="20">
        <f>Data!Y407-Data!CF407</f>
        <v>-6.3999999999999915</v>
      </c>
      <c r="V407" s="20">
        <f>Data!Z407-Data!CG407</f>
        <v>10</v>
      </c>
      <c r="W407" s="20">
        <f>Data!AA407-Data!CH407</f>
        <v>1.8000000000000114</v>
      </c>
      <c r="X407" s="20">
        <f>Data!AB407-Data!CI407</f>
        <v>5.3999999999999999E-2</v>
      </c>
      <c r="Y407" s="20">
        <f>Data!AC407-Data!CJ407</f>
        <v>-0.77999999999999992</v>
      </c>
      <c r="Z407" s="20">
        <f>Data!AD407-Data!CK407</f>
        <v>-1.0999999999999943</v>
      </c>
      <c r="AA407" s="20">
        <f>Data!AE407-Data!CL407</f>
        <v>-0.29999999999999716</v>
      </c>
      <c r="AB407" s="20">
        <f>Data!AF407-Data!CM407</f>
        <v>0.48000000000000043</v>
      </c>
      <c r="AC407" s="20">
        <f>Data!AG407-Data!CN407</f>
        <v>-7</v>
      </c>
      <c r="AD407" s="20">
        <f>Data!AH407-Data!CO407</f>
        <v>11.900000000000006</v>
      </c>
      <c r="AE407" s="20">
        <f>Data!AI407-Data!CP407</f>
        <v>-0.45200000000000001</v>
      </c>
      <c r="AF407" s="20">
        <f>Data!AJ407-Data!CQ407</f>
        <v>-3.3999999999999995</v>
      </c>
      <c r="AG407" s="20">
        <f>Data!AK407-Data!CR407</f>
        <v>-0.27087912087912086</v>
      </c>
      <c r="AH407" s="20">
        <f>Data!AL407-Data!CS407</f>
        <v>-204</v>
      </c>
      <c r="AI407" s="20">
        <f>Data!AM407-Data!CT407</f>
        <v>-18.350000000000001</v>
      </c>
      <c r="AJ407" s="20">
        <f>Data!AN407-Data!CU407</f>
        <v>-2.1</v>
      </c>
      <c r="AK407" s="20">
        <f>Data!AO407-Data!CV407</f>
        <v>-155</v>
      </c>
      <c r="AL407" s="20">
        <f>Data!AP407-Data!CW407</f>
        <v>70</v>
      </c>
      <c r="AM407" s="20">
        <f>Data!AQ407-Data!CX407</f>
        <v>-112</v>
      </c>
      <c r="AN407" s="20">
        <f>Data!AR407-Data!CY407</f>
        <v>-1.8000000000000016E-2</v>
      </c>
      <c r="AO407" s="20">
        <f>Data!AS407-Data!CZ407</f>
        <v>-63</v>
      </c>
      <c r="AP407" s="20">
        <f>Data!AT407-Data!DA407</f>
        <v>-149</v>
      </c>
      <c r="AQ407" s="20">
        <f>Data!AU407-Data!DB407</f>
        <v>-5.3000000000000047E-2</v>
      </c>
      <c r="AR407" s="20">
        <f>Data!AV407-Data!DC407</f>
        <v>34</v>
      </c>
      <c r="AS407" s="20">
        <f>Data!AW407-Data!DD407</f>
        <v>18</v>
      </c>
      <c r="AT407" s="20">
        <f>Data!AX407-Data!DE407</f>
        <v>6.7999999999999949E-2</v>
      </c>
      <c r="AU407" s="20">
        <f>Data!AY407-Data!DF407</f>
        <v>-27</v>
      </c>
      <c r="AV407" s="20">
        <f>Data!AZ407-Data!DG407</f>
        <v>-1.0494505494505493</v>
      </c>
      <c r="AW407" s="20">
        <f>Data!BA407-Data!DH407</f>
        <v>-102</v>
      </c>
      <c r="AX407" s="20">
        <f>Data!BB407-Data!DI407</f>
        <v>-4.6098901098901095</v>
      </c>
      <c r="AY407" s="20">
        <f>Data!BC407-Data!DJ407</f>
        <v>-66</v>
      </c>
      <c r="AZ407" s="20">
        <f>Data!BD407-Data!DK407</f>
        <v>-20</v>
      </c>
      <c r="BA407" s="20">
        <f>Data!BE407-Data!DL407</f>
        <v>-33</v>
      </c>
      <c r="BB407" s="20">
        <f>Data!BF407-Data!DM407</f>
        <v>21</v>
      </c>
      <c r="BC407" s="20">
        <f>Data!BG407-Data!DN407</f>
        <v>9</v>
      </c>
      <c r="BD407" s="20">
        <f>Data!BH407-Data!DO407</f>
        <v>-5.8999999999999915</v>
      </c>
      <c r="BE407" s="20">
        <f>Data!BI407-Data!DP407</f>
        <v>10.394999999999996</v>
      </c>
      <c r="BF407" s="20">
        <f>Data!BJ407-Data!DQ407</f>
        <v>-16.258000000000003</v>
      </c>
      <c r="BG407" s="20">
        <f>Data!BK407-Data!DR407</f>
        <v>-0.60799999999999998</v>
      </c>
      <c r="BH407" s="20">
        <f>Data!BL407-Data!DS407</f>
        <v>2.3789999999999996</v>
      </c>
      <c r="BI407" s="20">
        <f>Data!BM407-Data!DT407</f>
        <v>-0.21100000000000002</v>
      </c>
      <c r="BJ407" s="20">
        <f>Data!BN407-Data!DU407</f>
        <v>-9.3000000000000007</v>
      </c>
      <c r="BK407" s="20">
        <f>Data!BO407-Data!DV407</f>
        <v>3</v>
      </c>
      <c r="BL407" s="20">
        <f>Data!BP407-Data!DW407</f>
        <v>-2.1</v>
      </c>
      <c r="BM407" s="20">
        <f>Data!BQ407-Data!DX407</f>
        <v>-1.0384615384615383</v>
      </c>
      <c r="BN407" s="20">
        <f>Data!BR407-Data!DY407</f>
        <v>1.9000000000000004</v>
      </c>
      <c r="BO407" s="20">
        <f>Data!BS407-Data!DZ407</f>
        <v>207</v>
      </c>
      <c r="BP407" s="20">
        <f>Data!BT407-Data!EA407</f>
        <v>-0.12500000000000006</v>
      </c>
      <c r="BQ407" s="20">
        <f>Data!BU407-Data!EB407</f>
        <v>-1</v>
      </c>
      <c r="BR407" s="20">
        <f>Data!BV407-Data!EC407</f>
        <v>214</v>
      </c>
      <c r="BS407" s="20">
        <f>Data!BW407-Data!ED407</f>
        <v>182</v>
      </c>
      <c r="BT407" s="20">
        <f>Data!BX407-Data!EE407</f>
        <v>144</v>
      </c>
      <c r="BU407" s="20">
        <f>Data!BY407-Data!EF407</f>
        <v>212</v>
      </c>
      <c r="BV407" s="20">
        <f>Data!BZ407-Data!EG407</f>
        <v>151</v>
      </c>
      <c r="BW407" s="20">
        <f>Data!CA407-Data!EH407</f>
        <v>148.19999999999999</v>
      </c>
      <c r="BX407" s="20">
        <f>Data!CB407-Data!EI407</f>
        <v>207</v>
      </c>
      <c r="BY407" s="20">
        <f>Data!CC407-Data!EJ407</f>
        <v>175</v>
      </c>
      <c r="BZ407" s="20">
        <f>Data!EK407</f>
        <v>9978.1</v>
      </c>
      <c r="CA407" s="20">
        <f>Data!EL407</f>
        <v>11693.699999999999</v>
      </c>
      <c r="CB407" s="20">
        <f>Data!EM407</f>
        <v>80.001999999999995</v>
      </c>
      <c r="CC407" s="20">
        <f>Data!EN407</f>
        <v>54.22761538461539</v>
      </c>
      <c r="CD407" s="20">
        <f>Data!EO407</f>
        <v>11.521800000000001</v>
      </c>
      <c r="CE407" s="20">
        <f>Data!EP407</f>
        <v>158.54399999999998</v>
      </c>
      <c r="CF407" s="50">
        <f>IF(ISBLANK(Data!EQ407), "", Data!EQ407)</f>
        <v>70</v>
      </c>
      <c r="CG407" s="50">
        <f>IF(ISBLANK(Data!ER407), "", Data!ER407)</f>
        <v>83</v>
      </c>
      <c r="CH407" s="61" t="str">
        <f>IF(ISBLANK(Data!ES407), "", Data!ES407)</f>
        <v>Pittsburgh</v>
      </c>
      <c r="CI407" s="61">
        <f>IF(ISBLANK(Data!ET407), "", Data!ET407)</f>
        <v>153</v>
      </c>
    </row>
    <row r="408" spans="1:87" x14ac:dyDescent="0.45">
      <c r="A408" s="50">
        <f>IF(ISBLANK(Data!A408), "", Data!A408)</f>
        <v>44932</v>
      </c>
      <c r="B408" s="50" t="str">
        <f>IF(ISBLANK(Data!B408), "", Data!B408)</f>
        <v>Iowa</v>
      </c>
      <c r="C408" s="50">
        <f>IF(ISBLANK(Data!C408), "", Data!C408)</f>
        <v>125</v>
      </c>
      <c r="D408" s="50" t="str">
        <f>IF(ISBLANK(Data!D408), "", Data!D408)</f>
        <v>Rutgers</v>
      </c>
      <c r="E408" s="50">
        <f>IF(ISBLANK(Data!E408), "", Data!E408)</f>
        <v>248</v>
      </c>
      <c r="F408" s="50" t="str">
        <f>IF(ISBLANK(Data!F408), "", Data!F408)</f>
        <v>N</v>
      </c>
      <c r="G408" s="50" t="str">
        <f>IF(ISBLANK(Data!G408), "", Data!G408)</f>
        <v>Iowa</v>
      </c>
      <c r="H408" s="50" t="str">
        <f>IF(ISBLANK(Data!H408), "", Data!H408)</f>
        <v>Rutgers</v>
      </c>
      <c r="I408" s="50" t="str">
        <f>IF(ISBLANK(Data!I408), "", Data!I408)</f>
        <v>Iowa</v>
      </c>
      <c r="J408" s="50" t="str">
        <f>IF(ISBLANK(Data!J408), "", Data!J408)</f>
        <v>Rutgers</v>
      </c>
      <c r="K408" s="50" t="str">
        <f>IF(ISBLANK(Data!K408), "", Data!K408)</f>
        <v>Iowa</v>
      </c>
      <c r="L408" s="50" t="str">
        <f>IF(ISBLANK(Data!L408), "", Data!L408)</f>
        <v>Rutgers</v>
      </c>
      <c r="M408" s="50" t="str">
        <f>IF(ISBLANK(Data!M408), "", Data!M408)</f>
        <v>Iowa</v>
      </c>
      <c r="N408" s="50" t="str">
        <f>IF(ISBLANK(Data!N408), "", Data!N408)</f>
        <v>Rutgers</v>
      </c>
      <c r="O408" s="50" t="str">
        <f>IF(ISBLANK(Data!O408), "", Data!O408)</f>
        <v>Iowa</v>
      </c>
      <c r="P408" s="50" t="str">
        <f>IF(ISBLANK(Data!P408), "", Data!P408)</f>
        <v>Rutgers</v>
      </c>
      <c r="Q408" s="50" t="str">
        <f>IF(ISBLANK(Data!Q408), "", Data!Q408)</f>
        <v>Iowa</v>
      </c>
      <c r="R408" s="50" t="str">
        <f>IF(ISBLANK(Data!R408), "", Data!R408)</f>
        <v>Rutgers</v>
      </c>
      <c r="S408" s="20">
        <f>Data!W408-Data!CD408</f>
        <v>-4.3956043956044022E-2</v>
      </c>
      <c r="T408" s="20">
        <f>Data!X408-Data!CE408</f>
        <v>4.3100000000000005</v>
      </c>
      <c r="U408" s="20">
        <f>Data!Y408-Data!CF408</f>
        <v>13.400000000000006</v>
      </c>
      <c r="V408" s="20">
        <f>Data!Z408-Data!CG408</f>
        <v>9.1999999999999886</v>
      </c>
      <c r="W408" s="20">
        <f>Data!AA408-Data!CH408</f>
        <v>6.5</v>
      </c>
      <c r="X408" s="20">
        <f>Data!AB408-Data!CI408</f>
        <v>-6.4999999999999988E-2</v>
      </c>
      <c r="Y408" s="20">
        <f>Data!AC408-Data!CJ408</f>
        <v>1.59</v>
      </c>
      <c r="Z408" s="20">
        <f>Data!AD408-Data!CK408</f>
        <v>1.8000000000000114</v>
      </c>
      <c r="AA408" s="20">
        <f>Data!AE408-Data!CL408</f>
        <v>0.20000000000000284</v>
      </c>
      <c r="AB408" s="20">
        <f>Data!AF408-Data!CM408</f>
        <v>-0.35000000000000009</v>
      </c>
      <c r="AC408" s="20">
        <f>Data!AG408-Data!CN408</f>
        <v>13.599999999999994</v>
      </c>
      <c r="AD408" s="20">
        <f>Data!AH408-Data!CO408</f>
        <v>10.200000000000003</v>
      </c>
      <c r="AE408" s="20">
        <f>Data!AI408-Data!CP408</f>
        <v>4.9399999999999999E-2</v>
      </c>
      <c r="AF408" s="20">
        <f>Data!AJ408-Data!CQ408</f>
        <v>0</v>
      </c>
      <c r="AG408" s="20">
        <f>Data!AK408-Data!CR408</f>
        <v>7.1428571428571452E-3</v>
      </c>
      <c r="AH408" s="20">
        <f>Data!AL408-Data!CS408</f>
        <v>9</v>
      </c>
      <c r="AI408" s="20">
        <f>Data!AM408-Data!CT408</f>
        <v>6.59</v>
      </c>
      <c r="AJ408" s="20">
        <f>Data!AN408-Data!CU408</f>
        <v>2.8200000000000003</v>
      </c>
      <c r="AK408" s="20">
        <f>Data!AO408-Data!CV408</f>
        <v>332</v>
      </c>
      <c r="AL408" s="20">
        <f>Data!AP408-Data!CW408</f>
        <v>274</v>
      </c>
      <c r="AM408" s="20">
        <f>Data!AQ408-Data!CX408</f>
        <v>163</v>
      </c>
      <c r="AN408" s="20">
        <f>Data!AR408-Data!CY408</f>
        <v>7.7999999999999958E-2</v>
      </c>
      <c r="AO408" s="20">
        <f>Data!AS408-Data!CZ408</f>
        <v>20</v>
      </c>
      <c r="AP408" s="20">
        <f>Data!AT408-Data!DA408</f>
        <v>20</v>
      </c>
      <c r="AQ408" s="20">
        <f>Data!AU408-Data!DB408</f>
        <v>4.9000000000000044E-2</v>
      </c>
      <c r="AR408" s="20">
        <f>Data!AV408-Data!DC408</f>
        <v>36</v>
      </c>
      <c r="AS408" s="20">
        <f>Data!AW408-Data!DD408</f>
        <v>14</v>
      </c>
      <c r="AT408" s="20">
        <f>Data!AX408-Data!DE408</f>
        <v>8.8999999999999968E-2</v>
      </c>
      <c r="AU408" s="20">
        <f>Data!AY408-Data!DF408</f>
        <v>2</v>
      </c>
      <c r="AV408" s="20">
        <f>Data!AZ408-Data!DG408</f>
        <v>-0.72527472527472447</v>
      </c>
      <c r="AW408" s="20">
        <f>Data!BA408-Data!DH408</f>
        <v>56</v>
      </c>
      <c r="AX408" s="20">
        <f>Data!BB408-Data!DI408</f>
        <v>1.3131868131868174</v>
      </c>
      <c r="AY408" s="20">
        <f>Data!BC408-Data!DJ408</f>
        <v>111</v>
      </c>
      <c r="AZ408" s="20">
        <f>Data!BD408-Data!DK408</f>
        <v>21</v>
      </c>
      <c r="BA408" s="20">
        <f>Data!BE408-Data!DL408</f>
        <v>-17</v>
      </c>
      <c r="BB408" s="20">
        <f>Data!BF408-Data!DM408</f>
        <v>-1</v>
      </c>
      <c r="BC408" s="20">
        <f>Data!BG408-Data!DN408</f>
        <v>12</v>
      </c>
      <c r="BD408" s="20">
        <f>Data!BH408-Data!DO408</f>
        <v>18.900000000000006</v>
      </c>
      <c r="BE408" s="20">
        <f>Data!BI408-Data!DP408</f>
        <v>15.105000000000004</v>
      </c>
      <c r="BF408" s="20">
        <f>Data!BJ408-Data!DQ408</f>
        <v>3.7629999999999999</v>
      </c>
      <c r="BG408" s="20">
        <f>Data!BK408-Data!DR408</f>
        <v>0.8</v>
      </c>
      <c r="BH408" s="20">
        <f>Data!BL408-Data!DS408</f>
        <v>-0.84600000000000009</v>
      </c>
      <c r="BI408" s="20">
        <f>Data!BM408-Data!DT408</f>
        <v>0.15499999999999992</v>
      </c>
      <c r="BJ408" s="20">
        <f>Data!BN408-Data!DU408</f>
        <v>-0.10000000000000142</v>
      </c>
      <c r="BK408" s="20">
        <f>Data!BO408-Data!DV408</f>
        <v>-0.59999999999999787</v>
      </c>
      <c r="BL408" s="20">
        <f>Data!BP408-Data!DW408</f>
        <v>-1.5999999999999996</v>
      </c>
      <c r="BM408" s="20">
        <f>Data!BQ408-Data!DX408</f>
        <v>0.97252747252747263</v>
      </c>
      <c r="BN408" s="20">
        <f>Data!BR408-Data!DY408</f>
        <v>-0.30000000000000071</v>
      </c>
      <c r="BO408" s="20">
        <f>Data!BS408-Data!DZ408</f>
        <v>28</v>
      </c>
      <c r="BP408" s="20">
        <f>Data!BT408-Data!EA408</f>
        <v>-1.8000000000000016E-2</v>
      </c>
      <c r="BQ408" s="20">
        <f>Data!BU408-Data!EB408</f>
        <v>0</v>
      </c>
      <c r="BR408" s="20">
        <f>Data!BV408-Data!EC408</f>
        <v>-22</v>
      </c>
      <c r="BS408" s="20">
        <f>Data!BW408-Data!ED408</f>
        <v>-2</v>
      </c>
      <c r="BT408" s="20">
        <f>Data!BX408-Data!EE408</f>
        <v>5</v>
      </c>
      <c r="BU408" s="20">
        <f>Data!BY408-Data!EF408</f>
        <v>-30</v>
      </c>
      <c r="BV408" s="20">
        <f>Data!BZ408-Data!EG408</f>
        <v>-31</v>
      </c>
      <c r="BW408" s="20">
        <f>Data!CA408-Data!EH408</f>
        <v>-6.5</v>
      </c>
      <c r="BX408" s="20">
        <f>Data!CB408-Data!EI408</f>
        <v>22</v>
      </c>
      <c r="BY408" s="20">
        <f>Data!CC408-Data!EJ408</f>
        <v>52</v>
      </c>
      <c r="BZ408" s="20">
        <f>Data!EK408</f>
        <v>10702.080000000002</v>
      </c>
      <c r="CA408" s="20">
        <f>Data!EL408</f>
        <v>10393.779999999999</v>
      </c>
      <c r="CB408" s="20">
        <f>Data!EM408</f>
        <v>73.846153846153854</v>
      </c>
      <c r="CC408" s="20">
        <f>Data!EN408</f>
        <v>90.641571428571439</v>
      </c>
      <c r="CD408" s="20">
        <f>Data!EO408</f>
        <v>10.3149</v>
      </c>
      <c r="CE408" s="20">
        <f>Data!EP408</f>
        <v>155.16800000000001</v>
      </c>
      <c r="CF408" s="50">
        <f>IF(ISBLANK(Data!EQ408), "", Data!EQ408)</f>
        <v>86</v>
      </c>
      <c r="CG408" s="50">
        <f>IF(ISBLANK(Data!ER408), "", Data!ER408)</f>
        <v>77</v>
      </c>
      <c r="CH408" s="61" t="str">
        <f>IF(ISBLANK(Data!ES408), "", Data!ES408)</f>
        <v>Iowa</v>
      </c>
      <c r="CI408" s="61">
        <f>IF(ISBLANK(Data!ET408), "", Data!ET408)</f>
        <v>163</v>
      </c>
    </row>
    <row r="409" spans="1:87" x14ac:dyDescent="0.45">
      <c r="A409" s="50">
        <f>IF(ISBLANK(Data!A409), "", Data!A409)</f>
        <v>44932</v>
      </c>
      <c r="B409" s="50" t="str">
        <f>IF(ISBLANK(Data!B409), "", Data!B409)</f>
        <v>Georgetown</v>
      </c>
      <c r="C409" s="50">
        <f>IF(ISBLANK(Data!C409), "", Data!C409)</f>
        <v>98</v>
      </c>
      <c r="D409" s="50" t="str">
        <f>IF(ISBLANK(Data!D409), "", Data!D409)</f>
        <v>DePaul</v>
      </c>
      <c r="E409" s="50">
        <f>IF(ISBLANK(Data!E409), "", Data!E409)</f>
        <v>70</v>
      </c>
      <c r="F409" s="50" t="str">
        <f>IF(ISBLANK(Data!F409), "", Data!F409)</f>
        <v>N</v>
      </c>
      <c r="G409" s="50" t="str">
        <f>IF(ISBLANK(Data!G409), "", Data!G409)</f>
        <v>Georgetown</v>
      </c>
      <c r="H409" s="50" t="str">
        <f>IF(ISBLANK(Data!H409), "", Data!H409)</f>
        <v>DePaul</v>
      </c>
      <c r="I409" s="50" t="str">
        <f>IF(ISBLANK(Data!I409), "", Data!I409)</f>
        <v>Georgetown</v>
      </c>
      <c r="J409" s="50" t="str">
        <f>IF(ISBLANK(Data!J409), "", Data!J409)</f>
        <v>DePaul</v>
      </c>
      <c r="K409" s="50" t="str">
        <f>IF(ISBLANK(Data!K409), "", Data!K409)</f>
        <v>Georgetown</v>
      </c>
      <c r="L409" s="50" t="str">
        <f>IF(ISBLANK(Data!L409), "", Data!L409)</f>
        <v>DePaul</v>
      </c>
      <c r="M409" s="50" t="str">
        <f>IF(ISBLANK(Data!M409), "", Data!M409)</f>
        <v>Georgetown</v>
      </c>
      <c r="N409" s="50" t="str">
        <f>IF(ISBLANK(Data!N409), "", Data!N409)</f>
        <v>DePaul</v>
      </c>
      <c r="O409" s="50" t="str">
        <f>IF(ISBLANK(Data!O409), "", Data!O409)</f>
        <v>Georgetown</v>
      </c>
      <c r="P409" s="50" t="str">
        <f>IF(ISBLANK(Data!P409), "", Data!P409)</f>
        <v>DePaul</v>
      </c>
      <c r="Q409" s="50" t="str">
        <f>IF(ISBLANK(Data!Q409), "", Data!Q409)</f>
        <v>Georgetown</v>
      </c>
      <c r="R409" s="50" t="str">
        <f>IF(ISBLANK(Data!R409), "", Data!R409)</f>
        <v>DePaul</v>
      </c>
      <c r="S409" s="20">
        <f>Data!W409-Data!CD409</f>
        <v>0.269230769230769</v>
      </c>
      <c r="T409" s="20">
        <f>Data!X409-Data!CE409</f>
        <v>3.9</v>
      </c>
      <c r="U409" s="20">
        <f>Data!Y409-Data!CF409</f>
        <v>5.9000000000000057</v>
      </c>
      <c r="V409" s="20">
        <f>Data!Z409-Data!CG409</f>
        <v>2.0999999999999943</v>
      </c>
      <c r="W409" s="20">
        <f>Data!AA409-Data!CH409</f>
        <v>-0.59999999999999432</v>
      </c>
      <c r="X409" s="20">
        <f>Data!AB409-Data!CI409</f>
        <v>3.7999999999999999E-2</v>
      </c>
      <c r="Y409" s="20">
        <f>Data!AC409-Data!CJ409</f>
        <v>-5.9700000000000006</v>
      </c>
      <c r="Z409" s="20">
        <f>Data!AD409-Data!CK409</f>
        <v>-4.9000000000000057</v>
      </c>
      <c r="AA409" s="20">
        <f>Data!AE409-Data!CL409</f>
        <v>1</v>
      </c>
      <c r="AB409" s="20">
        <f>Data!AF409-Data!CM409</f>
        <v>-8.99</v>
      </c>
      <c r="AC409" s="20">
        <f>Data!AG409-Data!CN409</f>
        <v>7.3000000000000114</v>
      </c>
      <c r="AD409" s="20">
        <f>Data!AH409-Data!CO409</f>
        <v>0.89999999999999147</v>
      </c>
      <c r="AE409" s="20">
        <f>Data!AI409-Data!CP409</f>
        <v>0.16980000000000001</v>
      </c>
      <c r="AF409" s="20">
        <f>Data!AJ409-Data!CQ409</f>
        <v>2.4</v>
      </c>
      <c r="AG409" s="20">
        <f>Data!AK409-Data!CR409</f>
        <v>0.20329670329670327</v>
      </c>
      <c r="AH409" s="20">
        <f>Data!AL409-Data!CS409</f>
        <v>122</v>
      </c>
      <c r="AI409" s="20">
        <f>Data!AM409-Data!CT409</f>
        <v>4.34</v>
      </c>
      <c r="AJ409" s="20">
        <f>Data!AN409-Data!CU409</f>
        <v>-5.81</v>
      </c>
      <c r="AK409" s="20">
        <f>Data!AO409-Data!CV409</f>
        <v>159</v>
      </c>
      <c r="AL409" s="20">
        <f>Data!AP409-Data!CW409</f>
        <v>27</v>
      </c>
      <c r="AM409" s="20">
        <f>Data!AQ409-Data!CX409</f>
        <v>128</v>
      </c>
      <c r="AN409" s="20">
        <f>Data!AR409-Data!CY409</f>
        <v>-4.0000000000000036E-3</v>
      </c>
      <c r="AO409" s="20">
        <f>Data!AS409-Data!CZ409</f>
        <v>33</v>
      </c>
      <c r="AP409" s="20">
        <f>Data!AT409-Data!DA409</f>
        <v>83</v>
      </c>
      <c r="AQ409" s="20">
        <f>Data!AU409-Data!DB409</f>
        <v>1.3999999999999957E-2</v>
      </c>
      <c r="AR409" s="20">
        <f>Data!AV409-Data!DC409</f>
        <v>22</v>
      </c>
      <c r="AS409" s="20">
        <f>Data!AW409-Data!DD409</f>
        <v>42</v>
      </c>
      <c r="AT409" s="20">
        <f>Data!AX409-Data!DE409</f>
        <v>-3.0000000000000027E-2</v>
      </c>
      <c r="AU409" s="20">
        <f>Data!AY409-Data!DF409</f>
        <v>72</v>
      </c>
      <c r="AV409" s="20">
        <f>Data!AZ409-Data!DG409</f>
        <v>4.615384615384615</v>
      </c>
      <c r="AW409" s="20">
        <f>Data!BA409-Data!DH409</f>
        <v>108</v>
      </c>
      <c r="AX409" s="20">
        <f>Data!BB409-Data!DI409</f>
        <v>5.5109890109890074</v>
      </c>
      <c r="AY409" s="20">
        <f>Data!BC409-Data!DJ409</f>
        <v>10</v>
      </c>
      <c r="AZ409" s="20">
        <f>Data!BD409-Data!DK409</f>
        <v>24</v>
      </c>
      <c r="BA409" s="20">
        <f>Data!BE409-Data!DL409</f>
        <v>9</v>
      </c>
      <c r="BB409" s="20">
        <f>Data!BF409-Data!DM409</f>
        <v>9</v>
      </c>
      <c r="BC409" s="20">
        <f>Data!BG409-Data!DN409</f>
        <v>2</v>
      </c>
      <c r="BD409" s="20">
        <f>Data!BH409-Data!DO409</f>
        <v>6.6000000000000085</v>
      </c>
      <c r="BE409" s="20">
        <f>Data!BI409-Data!DP409</f>
        <v>-3.5109999999999957</v>
      </c>
      <c r="BF409" s="20">
        <f>Data!BJ409-Data!DQ409</f>
        <v>10.148</v>
      </c>
      <c r="BG409" s="20">
        <f>Data!BK409-Data!DR409</f>
        <v>7.0000000000000062E-3</v>
      </c>
      <c r="BH409" s="20">
        <f>Data!BL409-Data!DS409</f>
        <v>-0.35699999999999932</v>
      </c>
      <c r="BI409" s="20">
        <f>Data!BM409-Data!DT409</f>
        <v>0.10900000000000004</v>
      </c>
      <c r="BJ409" s="20">
        <f>Data!BN409-Data!DU409</f>
        <v>4.6000000000000014</v>
      </c>
      <c r="BK409" s="20">
        <f>Data!BO409-Data!DV409</f>
        <v>1.5999999999999979</v>
      </c>
      <c r="BL409" s="20">
        <f>Data!BP409-Data!DW409</f>
        <v>0.39999999999999991</v>
      </c>
      <c r="BM409" s="20">
        <f>Data!BQ409-Data!DX409</f>
        <v>1.3681318681318686</v>
      </c>
      <c r="BN409" s="20">
        <f>Data!BR409-Data!DY409</f>
        <v>-1</v>
      </c>
      <c r="BO409" s="20">
        <f>Data!BS409-Data!DZ409</f>
        <v>16</v>
      </c>
      <c r="BP409" s="20">
        <f>Data!BT409-Data!EA409</f>
        <v>-7.9999999999999516E-3</v>
      </c>
      <c r="BQ409" s="20">
        <f>Data!BU409-Data!EB409</f>
        <v>2</v>
      </c>
      <c r="BR409" s="20">
        <f>Data!BV409-Data!EC409</f>
        <v>-77</v>
      </c>
      <c r="BS409" s="20">
        <f>Data!BW409-Data!ED409</f>
        <v>-31</v>
      </c>
      <c r="BT409" s="20">
        <f>Data!BX409-Data!EE409</f>
        <v>-98</v>
      </c>
      <c r="BU409" s="20">
        <f>Data!BY409-Data!EF409</f>
        <v>-95</v>
      </c>
      <c r="BV409" s="20">
        <f>Data!BZ409-Data!EG409</f>
        <v>-57</v>
      </c>
      <c r="BW409" s="20">
        <f>Data!CA409-Data!EH409</f>
        <v>-51.199999999999989</v>
      </c>
      <c r="BX409" s="20">
        <f>Data!CB409-Data!EI409</f>
        <v>15</v>
      </c>
      <c r="BY409" s="20">
        <f>Data!CC409-Data!EJ409</f>
        <v>-9</v>
      </c>
      <c r="BZ409" s="20">
        <f>Data!EK409</f>
        <v>11363.550000000001</v>
      </c>
      <c r="CA409" s="20">
        <f>Data!EL409</f>
        <v>10946.88</v>
      </c>
      <c r="CB409" s="20">
        <f>Data!EM409</f>
        <v>66.116076923076918</v>
      </c>
      <c r="CC409" s="20">
        <f>Data!EN409</f>
        <v>87</v>
      </c>
      <c r="CD409" s="20">
        <f>Data!EO409</f>
        <v>11.141599999999999</v>
      </c>
      <c r="CE409" s="20">
        <f>Data!EP409</f>
        <v>148.333</v>
      </c>
      <c r="CF409" s="50">
        <f>IF(ISBLANK(Data!EQ409), "", Data!EQ409)</f>
        <v>68</v>
      </c>
      <c r="CG409" s="50">
        <f>IF(ISBLANK(Data!ER409), "", Data!ER409)</f>
        <v>65</v>
      </c>
      <c r="CH409" s="61" t="str">
        <f>IF(ISBLANK(Data!ES409), "", Data!ES409)</f>
        <v>Georgetown</v>
      </c>
      <c r="CI409" s="61">
        <f>IF(ISBLANK(Data!ET409), "", Data!ET409)</f>
        <v>133</v>
      </c>
    </row>
    <row r="410" spans="1:87" x14ac:dyDescent="0.45">
      <c r="A410" s="50">
        <f>IF(ISBLANK(Data!A410), "", Data!A410)</f>
        <v>44932</v>
      </c>
      <c r="B410" s="50" t="str">
        <f>IF(ISBLANK(Data!B410), "", Data!B410)</f>
        <v>South Carolina</v>
      </c>
      <c r="C410" s="50">
        <f>IF(ISBLANK(Data!C410), "", Data!C410)</f>
        <v>269</v>
      </c>
      <c r="D410" s="50" t="str">
        <f>IF(ISBLANK(Data!D410), "", Data!D410)</f>
        <v>Mississippi St.</v>
      </c>
      <c r="E410" s="50">
        <f>IF(ISBLANK(Data!E410), "", Data!E410)</f>
        <v>177</v>
      </c>
      <c r="F410" s="50" t="str">
        <f>IF(ISBLANK(Data!F410), "", Data!F410)</f>
        <v>N</v>
      </c>
      <c r="G410" s="50" t="str">
        <f>IF(ISBLANK(Data!G410), "", Data!G410)</f>
        <v>South Carolina</v>
      </c>
      <c r="H410" s="50" t="str">
        <f>IF(ISBLANK(Data!H410), "", Data!H410)</f>
        <v>Mississippi St.</v>
      </c>
      <c r="I410" s="50" t="str">
        <f>IF(ISBLANK(Data!I410), "", Data!I410)</f>
        <v>South Carolina</v>
      </c>
      <c r="J410" s="50" t="str">
        <f>IF(ISBLANK(Data!J410), "", Data!J410)</f>
        <v>Mississippi St.</v>
      </c>
      <c r="K410" s="50" t="str">
        <f>IF(ISBLANK(Data!K410), "", Data!K410)</f>
        <v>South Carolina</v>
      </c>
      <c r="L410" s="50" t="str">
        <f>IF(ISBLANK(Data!L410), "", Data!L410)</f>
        <v>Mississippi State</v>
      </c>
      <c r="M410" s="50" t="str">
        <f>IF(ISBLANK(Data!M410), "", Data!M410)</f>
        <v>S Carolina</v>
      </c>
      <c r="N410" s="50" t="str">
        <f>IF(ISBLANK(Data!N410), "", Data!N410)</f>
        <v>Miss State</v>
      </c>
      <c r="O410" s="50" t="str">
        <f>IF(ISBLANK(Data!O410), "", Data!O410)</f>
        <v>South Carolina</v>
      </c>
      <c r="P410" s="50" t="str">
        <f>IF(ISBLANK(Data!P410), "", Data!P410)</f>
        <v>Miss. St.</v>
      </c>
      <c r="Q410" s="50" t="str">
        <f>IF(ISBLANK(Data!Q410), "", Data!Q410)</f>
        <v>South Carolina</v>
      </c>
      <c r="R410" s="50" t="str">
        <f>IF(ISBLANK(Data!R410), "", Data!R410)</f>
        <v>Mississippi State</v>
      </c>
      <c r="S410" s="20">
        <f>Data!W410-Data!CD410</f>
        <v>7.6923076923076983E-2</v>
      </c>
      <c r="T410" s="20">
        <f>Data!X410-Data!CE410</f>
        <v>-5.7799999999999994</v>
      </c>
      <c r="U410" s="20">
        <f>Data!Y410-Data!CF410</f>
        <v>1.5</v>
      </c>
      <c r="V410" s="20">
        <f>Data!Z410-Data!CG410</f>
        <v>7.2999999999999972</v>
      </c>
      <c r="W410" s="20">
        <f>Data!AA410-Data!CH410</f>
        <v>-3.5</v>
      </c>
      <c r="X410" s="20">
        <f>Data!AB410-Data!CI410</f>
        <v>0.11199999999999999</v>
      </c>
      <c r="Y410" s="20">
        <f>Data!AC410-Data!CJ410</f>
        <v>-5.62</v>
      </c>
      <c r="Z410" s="20">
        <f>Data!AD410-Data!CK410</f>
        <v>-2.0999999999999943</v>
      </c>
      <c r="AA410" s="20">
        <f>Data!AE410-Data!CL410</f>
        <v>3.6000000000000085</v>
      </c>
      <c r="AB410" s="20">
        <f>Data!AF410-Data!CM410</f>
        <v>-5.62</v>
      </c>
      <c r="AC410" s="20">
        <f>Data!AG410-Data!CN410</f>
        <v>2.5</v>
      </c>
      <c r="AD410" s="20">
        <f>Data!AH410-Data!CO410</f>
        <v>7.7000000000000028</v>
      </c>
      <c r="AE410" s="20">
        <f>Data!AI410-Data!CP410</f>
        <v>-8.9399999999999924E-2</v>
      </c>
      <c r="AF410" s="20">
        <f>Data!AJ410-Data!CQ410</f>
        <v>0.5</v>
      </c>
      <c r="AG410" s="20">
        <f>Data!AK410-Data!CR410</f>
        <v>3.8461538461538464E-2</v>
      </c>
      <c r="AH410" s="20">
        <f>Data!AL410-Data!CS410</f>
        <v>-9</v>
      </c>
      <c r="AI410" s="20">
        <f>Data!AM410-Data!CT410</f>
        <v>-4.3000000000000007</v>
      </c>
      <c r="AJ410" s="20">
        <f>Data!AN410-Data!CU410</f>
        <v>-3.15</v>
      </c>
      <c r="AK410" s="20">
        <f>Data!AO410-Data!CV410</f>
        <v>-10</v>
      </c>
      <c r="AL410" s="20">
        <f>Data!AP410-Data!CW410</f>
        <v>5</v>
      </c>
      <c r="AM410" s="20">
        <f>Data!AQ410-Data!CX410</f>
        <v>10</v>
      </c>
      <c r="AN410" s="20">
        <f>Data!AR410-Data!CY410</f>
        <v>1.0000000000000009E-3</v>
      </c>
      <c r="AO410" s="20">
        <f>Data!AS410-Data!CZ410</f>
        <v>12</v>
      </c>
      <c r="AP410" s="20">
        <f>Data!AT410-Data!DA410</f>
        <v>6</v>
      </c>
      <c r="AQ410" s="20">
        <f>Data!AU410-Data!DB410</f>
        <v>2.9999999999999971E-2</v>
      </c>
      <c r="AR410" s="20">
        <f>Data!AV410-Data!DC410</f>
        <v>-32</v>
      </c>
      <c r="AS410" s="20">
        <f>Data!AW410-Data!DD410</f>
        <v>-46</v>
      </c>
      <c r="AT410" s="20">
        <f>Data!AX410-Data!DE410</f>
        <v>6.0000000000000053E-3</v>
      </c>
      <c r="AU410" s="20">
        <f>Data!AY410-Data!DF410</f>
        <v>-2</v>
      </c>
      <c r="AV410" s="20">
        <f>Data!AZ410-Data!DG410</f>
        <v>-0.15384615384615508</v>
      </c>
      <c r="AW410" s="20">
        <f>Data!BA410-Data!DH410</f>
        <v>-43</v>
      </c>
      <c r="AX410" s="20">
        <f>Data!BB410-Data!DI410</f>
        <v>-3.3076923076923066</v>
      </c>
      <c r="AY410" s="20">
        <f>Data!BC410-Data!DJ410</f>
        <v>-4</v>
      </c>
      <c r="AZ410" s="20">
        <f>Data!BD410-Data!DK410</f>
        <v>-45</v>
      </c>
      <c r="BA410" s="20">
        <f>Data!BE410-Data!DL410</f>
        <v>-7</v>
      </c>
      <c r="BB410" s="20">
        <f>Data!BF410-Data!DM410</f>
        <v>-42</v>
      </c>
      <c r="BC410" s="20">
        <f>Data!BG410-Data!DN410</f>
        <v>-2</v>
      </c>
      <c r="BD410" s="20">
        <f>Data!BH410-Data!DO410</f>
        <v>-0.70000000000000284</v>
      </c>
      <c r="BE410" s="20">
        <f>Data!BI410-Data!DP410</f>
        <v>0.38499999999999801</v>
      </c>
      <c r="BF410" s="20">
        <f>Data!BJ410-Data!DQ410</f>
        <v>-1.1530000000000005</v>
      </c>
      <c r="BG410" s="20">
        <f>Data!BK410-Data!DR410</f>
        <v>0.37800000000000011</v>
      </c>
      <c r="BH410" s="20">
        <f>Data!BL410-Data!DS410</f>
        <v>-3.2309999999999999</v>
      </c>
      <c r="BI410" s="20">
        <f>Data!BM410-Data!DT410</f>
        <v>-0.13300000000000001</v>
      </c>
      <c r="BJ410" s="20">
        <f>Data!BN410-Data!DU410</f>
        <v>0.5</v>
      </c>
      <c r="BK410" s="20">
        <f>Data!BO410-Data!DV410</f>
        <v>-3.5999999999999979</v>
      </c>
      <c r="BL410" s="20">
        <f>Data!BP410-Data!DW410</f>
        <v>-0.5</v>
      </c>
      <c r="BM410" s="20">
        <f>Data!BQ410-Data!DX410</f>
        <v>-3.4615384615384608</v>
      </c>
      <c r="BN410" s="20">
        <f>Data!BR410-Data!DY410</f>
        <v>-9.9999999999999645E-2</v>
      </c>
      <c r="BO410" s="20">
        <f>Data!BS410-Data!DZ410</f>
        <v>-5</v>
      </c>
      <c r="BP410" s="20">
        <f>Data!BT410-Data!EA410</f>
        <v>6.0000000000000053E-3</v>
      </c>
      <c r="BQ410" s="20">
        <f>Data!BU410-Data!EB410</f>
        <v>0</v>
      </c>
      <c r="BR410" s="20">
        <f>Data!BV410-Data!EC410</f>
        <v>14</v>
      </c>
      <c r="BS410" s="20">
        <f>Data!BW410-Data!ED410</f>
        <v>37</v>
      </c>
      <c r="BT410" s="20">
        <f>Data!BX410-Data!EE410</f>
        <v>-19</v>
      </c>
      <c r="BU410" s="20">
        <f>Data!BY410-Data!EF410</f>
        <v>51</v>
      </c>
      <c r="BV410" s="20">
        <f>Data!BZ410-Data!EG410</f>
        <v>33</v>
      </c>
      <c r="BW410" s="20">
        <f>Data!CA410-Data!EH410</f>
        <v>18.2</v>
      </c>
      <c r="BX410" s="20">
        <f>Data!CB410-Data!EI410</f>
        <v>-5</v>
      </c>
      <c r="BY410" s="20">
        <f>Data!CC410-Data!EJ410</f>
        <v>111</v>
      </c>
      <c r="BZ410" s="20">
        <f>Data!EK410</f>
        <v>10400.94</v>
      </c>
      <c r="CA410" s="20">
        <f>Data!EL410</f>
        <v>11070</v>
      </c>
      <c r="CB410" s="20">
        <f>Data!EM410</f>
        <v>83.576538461538462</v>
      </c>
      <c r="CC410" s="20">
        <f>Data!EN410</f>
        <v>67.194461538461539</v>
      </c>
      <c r="CD410" s="20">
        <f>Data!EO410</f>
        <v>11.5182</v>
      </c>
      <c r="CE410" s="20">
        <f>Data!EP410</f>
        <v>152.14500000000001</v>
      </c>
      <c r="CF410" s="50">
        <f>IF(ISBLANK(Data!EQ410), "", Data!EQ410)</f>
        <v>68</v>
      </c>
      <c r="CG410" s="50">
        <f>IF(ISBLANK(Data!ER410), "", Data!ER410)</f>
        <v>62</v>
      </c>
      <c r="CH410" s="61" t="str">
        <f>IF(ISBLANK(Data!ES410), "", Data!ES410)</f>
        <v>South Carolina</v>
      </c>
      <c r="CI410" s="61">
        <f>IF(ISBLANK(Data!ET410), "", Data!ET410)</f>
        <v>130</v>
      </c>
    </row>
    <row r="411" spans="1:87" x14ac:dyDescent="0.45">
      <c r="A411" s="50">
        <f>IF(ISBLANK(Data!A411), "", Data!A411)</f>
        <v>44932</v>
      </c>
      <c r="B411" s="50" t="str">
        <f>IF(ISBLANK(Data!B411), "", Data!B411)</f>
        <v>Fordham</v>
      </c>
      <c r="C411" s="50">
        <f>IF(ISBLANK(Data!C411), "", Data!C411)</f>
        <v>92</v>
      </c>
      <c r="D411" s="50" t="str">
        <f>IF(ISBLANK(Data!D411), "", Data!D411)</f>
        <v>La Salle</v>
      </c>
      <c r="E411" s="50">
        <f>IF(ISBLANK(Data!E411), "", Data!E411)</f>
        <v>137</v>
      </c>
      <c r="F411" s="50" t="str">
        <f>IF(ISBLANK(Data!F411), "", Data!F411)</f>
        <v>N</v>
      </c>
      <c r="G411" s="50" t="str">
        <f>IF(ISBLANK(Data!G411), "", Data!G411)</f>
        <v>Fordham</v>
      </c>
      <c r="H411" s="50" t="str">
        <f>IF(ISBLANK(Data!H411), "", Data!H411)</f>
        <v>La Salle</v>
      </c>
      <c r="I411" s="50" t="str">
        <f>IF(ISBLANK(Data!I411), "", Data!I411)</f>
        <v>Fordham</v>
      </c>
      <c r="J411" s="50" t="str">
        <f>IF(ISBLANK(Data!J411), "", Data!J411)</f>
        <v>La Salle</v>
      </c>
      <c r="K411" s="50" t="str">
        <f>IF(ISBLANK(Data!K411), "", Data!K411)</f>
        <v>Fordham</v>
      </c>
      <c r="L411" s="50" t="str">
        <f>IF(ISBLANK(Data!L411), "", Data!L411)</f>
        <v>La Salle</v>
      </c>
      <c r="M411" s="50" t="str">
        <f>IF(ISBLANK(Data!M411), "", Data!M411)</f>
        <v>Fordham</v>
      </c>
      <c r="N411" s="50" t="str">
        <f>IF(ISBLANK(Data!N411), "", Data!N411)</f>
        <v>La Salle</v>
      </c>
      <c r="O411" s="50" t="str">
        <f>IF(ISBLANK(Data!O411), "", Data!O411)</f>
        <v>Fordham</v>
      </c>
      <c r="P411" s="50" t="str">
        <f>IF(ISBLANK(Data!P411), "", Data!P411)</f>
        <v>La Salle</v>
      </c>
      <c r="Q411" s="50" t="str">
        <f>IF(ISBLANK(Data!Q411), "", Data!Q411)</f>
        <v>Fordham</v>
      </c>
      <c r="R411" s="50" t="str">
        <f>IF(ISBLANK(Data!R411), "", Data!R411)</f>
        <v>La Salle</v>
      </c>
      <c r="S411" s="20">
        <f>Data!W411-Data!CD411</f>
        <v>-0.14285714285714302</v>
      </c>
      <c r="T411" s="20">
        <f>Data!X411-Data!CE411</f>
        <v>2.0900000000000003</v>
      </c>
      <c r="U411" s="20">
        <f>Data!Y411-Data!CF411</f>
        <v>-5.0999999999999943</v>
      </c>
      <c r="V411" s="20">
        <f>Data!Z411-Data!CG411</f>
        <v>-7.0999999999999943</v>
      </c>
      <c r="W411" s="20">
        <f>Data!AA411-Data!CH411</f>
        <v>3.2999999999999972</v>
      </c>
      <c r="X411" s="20">
        <f>Data!AB411-Data!CI411</f>
        <v>-0.161</v>
      </c>
      <c r="Y411" s="20">
        <f>Data!AC411-Data!CJ411</f>
        <v>1.4100000000000001</v>
      </c>
      <c r="Z411" s="20">
        <f>Data!AD411-Data!CK411</f>
        <v>2.1000000000000085</v>
      </c>
      <c r="AA411" s="20">
        <f>Data!AE411-Data!CL411</f>
        <v>0.79999999999999716</v>
      </c>
      <c r="AB411" s="20">
        <f>Data!AF411-Data!CM411</f>
        <v>1.7400000000000002</v>
      </c>
      <c r="AC411" s="20">
        <f>Data!AG411-Data!CN411</f>
        <v>-6.3999999999999915</v>
      </c>
      <c r="AD411" s="20">
        <f>Data!AH411-Data!CO411</f>
        <v>-8.0999999999999943</v>
      </c>
      <c r="AE411" s="20">
        <f>Data!AI411-Data!CP411</f>
        <v>3.6999999999999977E-2</v>
      </c>
      <c r="AF411" s="20">
        <f>Data!AJ411-Data!CQ411</f>
        <v>-1.9</v>
      </c>
      <c r="AG411" s="20">
        <f>Data!AK411-Data!CR411</f>
        <v>-0.13571428571428573</v>
      </c>
      <c r="AH411" s="20">
        <f>Data!AL411-Data!CS411</f>
        <v>-7</v>
      </c>
      <c r="AI411" s="20">
        <f>Data!AM411-Data!CT411</f>
        <v>2.77</v>
      </c>
      <c r="AJ411" s="20">
        <f>Data!AN411-Data!CU411</f>
        <v>0.33000000000000007</v>
      </c>
      <c r="AK411" s="20">
        <f>Data!AO411-Data!CV411</f>
        <v>-7</v>
      </c>
      <c r="AL411" s="20">
        <f>Data!AP411-Data!CW411</f>
        <v>25</v>
      </c>
      <c r="AM411" s="20">
        <f>Data!AQ411-Data!CX411</f>
        <v>-8</v>
      </c>
      <c r="AN411" s="20">
        <f>Data!AR411-Data!CY411</f>
        <v>-3.1000000000000028E-2</v>
      </c>
      <c r="AO411" s="20">
        <f>Data!AS411-Data!CZ411</f>
        <v>-13</v>
      </c>
      <c r="AP411" s="20">
        <f>Data!AT411-Data!DA411</f>
        <v>-9</v>
      </c>
      <c r="AQ411" s="20">
        <f>Data!AU411-Data!DB411</f>
        <v>-2.6999999999999968E-2</v>
      </c>
      <c r="AR411" s="20">
        <f>Data!AV411-Data!DC411</f>
        <v>68</v>
      </c>
      <c r="AS411" s="20">
        <f>Data!AW411-Data!DD411</f>
        <v>125</v>
      </c>
      <c r="AT411" s="20">
        <f>Data!AX411-Data!DE411</f>
        <v>-6.3999999999999946E-2</v>
      </c>
      <c r="AU411" s="20">
        <f>Data!AY411-Data!DF411</f>
        <v>59</v>
      </c>
      <c r="AV411" s="20">
        <f>Data!AZ411-Data!DG411</f>
        <v>4.2142857142857135</v>
      </c>
      <c r="AW411" s="20">
        <f>Data!BA411-Data!DH411</f>
        <v>61</v>
      </c>
      <c r="AX411" s="20">
        <f>Data!BB411-Data!DI411</f>
        <v>4.3571428571428612</v>
      </c>
      <c r="AY411" s="20">
        <f>Data!BC411-Data!DJ411</f>
        <v>-25</v>
      </c>
      <c r="AZ411" s="20">
        <f>Data!BD411-Data!DK411</f>
        <v>23</v>
      </c>
      <c r="BA411" s="20">
        <f>Data!BE411-Data!DL411</f>
        <v>20</v>
      </c>
      <c r="BB411" s="20">
        <f>Data!BF411-Data!DM411</f>
        <v>72</v>
      </c>
      <c r="BC411" s="20">
        <f>Data!BG411-Data!DN411</f>
        <v>54</v>
      </c>
      <c r="BD411" s="20">
        <f>Data!BH411-Data!DO411</f>
        <v>-0.5</v>
      </c>
      <c r="BE411" s="20">
        <f>Data!BI411-Data!DP411</f>
        <v>1.7860000000000014</v>
      </c>
      <c r="BF411" s="20">
        <f>Data!BJ411-Data!DQ411</f>
        <v>-2.2849999999999997</v>
      </c>
      <c r="BG411" s="20">
        <f>Data!BK411-Data!DR411</f>
        <v>-0.69499999999999995</v>
      </c>
      <c r="BH411" s="20">
        <f>Data!BL411-Data!DS411</f>
        <v>5.1430000000000007</v>
      </c>
      <c r="BI411" s="20">
        <f>Data!BM411-Data!DT411</f>
        <v>-0.15200000000000002</v>
      </c>
      <c r="BJ411" s="20">
        <f>Data!BN411-Data!DU411</f>
        <v>-0.60000000000000142</v>
      </c>
      <c r="BK411" s="20">
        <f>Data!BO411-Data!DV411</f>
        <v>8.8999999999999986</v>
      </c>
      <c r="BL411" s="20">
        <f>Data!BP411-Data!DW411</f>
        <v>1.5000000000000004</v>
      </c>
      <c r="BM411" s="20">
        <f>Data!BQ411-Data!DX411</f>
        <v>1.6428571428571432</v>
      </c>
      <c r="BN411" s="20">
        <f>Data!BR411-Data!DY411</f>
        <v>3.8999999999999986</v>
      </c>
      <c r="BO411" s="20">
        <f>Data!BS411-Data!DZ411</f>
        <v>-4</v>
      </c>
      <c r="BP411" s="20">
        <f>Data!BT411-Data!EA411</f>
        <v>2.0000000000000018E-3</v>
      </c>
      <c r="BQ411" s="20">
        <f>Data!BU411-Data!EB411</f>
        <v>-5</v>
      </c>
      <c r="BR411" s="20">
        <f>Data!BV411-Data!EC411</f>
        <v>-37</v>
      </c>
      <c r="BS411" s="20">
        <f>Data!BW411-Data!ED411</f>
        <v>-41</v>
      </c>
      <c r="BT411" s="20">
        <f>Data!BX411-Data!EE411</f>
        <v>76</v>
      </c>
      <c r="BU411" s="20">
        <f>Data!BY411-Data!EF411</f>
        <v>5</v>
      </c>
      <c r="BV411" s="20">
        <f>Data!BZ411-Data!EG411</f>
        <v>-39</v>
      </c>
      <c r="BW411" s="20">
        <f>Data!CA411-Data!EH411</f>
        <v>5.5</v>
      </c>
      <c r="BX411" s="20">
        <f>Data!CB411-Data!EI411</f>
        <v>-4</v>
      </c>
      <c r="BY411" s="20">
        <f>Data!CC411-Data!EJ411</f>
        <v>-67</v>
      </c>
      <c r="BZ411" s="20">
        <f>Data!EK411</f>
        <v>10867.300000000001</v>
      </c>
      <c r="CA411" s="20">
        <f>Data!EL411</f>
        <v>10679.12</v>
      </c>
      <c r="CB411" s="20">
        <f>Data!EM411</f>
        <v>106.15100000000001</v>
      </c>
      <c r="CC411" s="20">
        <f>Data!EN411</f>
        <v>84.771714285714282</v>
      </c>
      <c r="CD411" s="20">
        <f>Data!EO411</f>
        <v>14.841999999999999</v>
      </c>
      <c r="CE411" s="20">
        <f>Data!EP411</f>
        <v>153.78</v>
      </c>
      <c r="CF411" s="50">
        <f>IF(ISBLANK(Data!EQ411), "", Data!EQ411)</f>
        <v>76</v>
      </c>
      <c r="CG411" s="50">
        <f>IF(ISBLANK(Data!ER411), "", Data!ER411)</f>
        <v>81</v>
      </c>
      <c r="CH411" s="61" t="str">
        <f>IF(ISBLANK(Data!ES411), "", Data!ES411)</f>
        <v>La Salle</v>
      </c>
      <c r="CI411" s="61">
        <f>IF(ISBLANK(Data!ET411), "", Data!ET411)</f>
        <v>157</v>
      </c>
    </row>
    <row r="412" spans="1:87" x14ac:dyDescent="0.45">
      <c r="A412" s="50">
        <f>IF(ISBLANK(Data!A412), "", Data!A412)</f>
        <v>44932</v>
      </c>
      <c r="B412" s="50" t="str">
        <f>IF(ISBLANK(Data!B412), "", Data!B412)</f>
        <v>Villanova</v>
      </c>
      <c r="C412" s="50">
        <f>IF(ISBLANK(Data!C412), "", Data!C412)</f>
        <v>339</v>
      </c>
      <c r="D412" s="50" t="str">
        <f>IF(ISBLANK(Data!D412), "", Data!D412)</f>
        <v>St. John's</v>
      </c>
      <c r="E412" s="50">
        <f>IF(ISBLANK(Data!E412), "", Data!E412)</f>
        <v>282</v>
      </c>
      <c r="F412" s="50" t="str">
        <f>IF(ISBLANK(Data!F412), "", Data!F412)</f>
        <v>N</v>
      </c>
      <c r="G412" s="50" t="str">
        <f>IF(ISBLANK(Data!G412), "", Data!G412)</f>
        <v>Villanova</v>
      </c>
      <c r="H412" s="50" t="str">
        <f>IF(ISBLANK(Data!H412), "", Data!H412)</f>
        <v>St. John's</v>
      </c>
      <c r="I412" s="50" t="str">
        <f>IF(ISBLANK(Data!I412), "", Data!I412)</f>
        <v>Villanova</v>
      </c>
      <c r="J412" s="50" t="str">
        <f>IF(ISBLANK(Data!J412), "", Data!J412)</f>
        <v>St. John's</v>
      </c>
      <c r="K412" s="50" t="str">
        <f>IF(ISBLANK(Data!K412), "", Data!K412)</f>
        <v>Villanova</v>
      </c>
      <c r="L412" s="50" t="str">
        <f>IF(ISBLANK(Data!L412), "", Data!L412)</f>
        <v>St. John's NY</v>
      </c>
      <c r="M412" s="50" t="str">
        <f>IF(ISBLANK(Data!M412), "", Data!M412)</f>
        <v>Villanova</v>
      </c>
      <c r="N412" s="50" t="str">
        <f>IF(ISBLANK(Data!N412), "", Data!N412)</f>
        <v>St Johns</v>
      </c>
      <c r="O412" s="50" t="str">
        <f>IF(ISBLANK(Data!O412), "", Data!O412)</f>
        <v>Villanova</v>
      </c>
      <c r="P412" s="50" t="str">
        <f>IF(ISBLANK(Data!P412), "", Data!P412)</f>
        <v>St. John's</v>
      </c>
      <c r="Q412" s="50" t="str">
        <f>IF(ISBLANK(Data!Q412), "", Data!Q412)</f>
        <v>Villanova</v>
      </c>
      <c r="R412" s="50" t="str">
        <f>IF(ISBLANK(Data!R412), "", Data!R412)</f>
        <v>Saint John's</v>
      </c>
      <c r="S412" s="20">
        <f>Data!W412-Data!CD412</f>
        <v>0</v>
      </c>
      <c r="T412" s="20">
        <f>Data!X412-Data!CE412</f>
        <v>3.9500000000000011</v>
      </c>
      <c r="U412" s="20">
        <f>Data!Y412-Data!CF412</f>
        <v>-0.90000000000000568</v>
      </c>
      <c r="V412" s="20">
        <f>Data!Z412-Data!CG412</f>
        <v>-4.7999999999999972</v>
      </c>
      <c r="W412" s="20">
        <f>Data!AA412-Data!CH412</f>
        <v>-5.2999999999999972</v>
      </c>
      <c r="X412" s="20">
        <f>Data!AB412-Data!CI412</f>
        <v>-3.1000000000000003E-2</v>
      </c>
      <c r="Y412" s="20">
        <f>Data!AC412-Data!CJ412</f>
        <v>2.5200000000000005</v>
      </c>
      <c r="Z412" s="20">
        <f>Data!AD412-Data!CK412</f>
        <v>-0.20000000000000284</v>
      </c>
      <c r="AA412" s="20">
        <f>Data!AE412-Data!CL412</f>
        <v>-2.7999999999999972</v>
      </c>
      <c r="AB412" s="20">
        <f>Data!AF412-Data!CM412</f>
        <v>4.3</v>
      </c>
      <c r="AC412" s="20">
        <f>Data!AG412-Data!CN412</f>
        <v>-3.5</v>
      </c>
      <c r="AD412" s="20">
        <f>Data!AH412-Data!CO412</f>
        <v>-3.6000000000000085</v>
      </c>
      <c r="AE412" s="20">
        <f>Data!AI412-Data!CP412</f>
        <v>8.2999999999999741E-3</v>
      </c>
      <c r="AF412" s="20">
        <f>Data!AJ412-Data!CQ412</f>
        <v>0</v>
      </c>
      <c r="AG412" s="20">
        <f>Data!AK412-Data!CR412</f>
        <v>0</v>
      </c>
      <c r="AH412" s="20">
        <f>Data!AL412-Data!CS412</f>
        <v>11</v>
      </c>
      <c r="AI412" s="20">
        <f>Data!AM412-Data!CT412</f>
        <v>-0.16999999999999993</v>
      </c>
      <c r="AJ412" s="20">
        <f>Data!AN412-Data!CU412</f>
        <v>0.25999999999999979</v>
      </c>
      <c r="AK412" s="20">
        <f>Data!AO412-Data!CV412</f>
        <v>-93</v>
      </c>
      <c r="AL412" s="20">
        <f>Data!AP412-Data!CW412</f>
        <v>-87</v>
      </c>
      <c r="AM412" s="20">
        <f>Data!AQ412-Data!CX412</f>
        <v>-110</v>
      </c>
      <c r="AN412" s="20">
        <f>Data!AR412-Data!CY412</f>
        <v>-3.6000000000000032E-2</v>
      </c>
      <c r="AO412" s="20">
        <f>Data!AS412-Data!CZ412</f>
        <v>28</v>
      </c>
      <c r="AP412" s="20">
        <f>Data!AT412-Data!DA412</f>
        <v>90</v>
      </c>
      <c r="AQ412" s="20">
        <f>Data!AU412-Data!DB412</f>
        <v>-7.0000000000000062E-3</v>
      </c>
      <c r="AR412" s="20">
        <f>Data!AV412-Data!DC412</f>
        <v>37</v>
      </c>
      <c r="AS412" s="20">
        <f>Data!AW412-Data!DD412</f>
        <v>11</v>
      </c>
      <c r="AT412" s="20">
        <f>Data!AX412-Data!DE412</f>
        <v>0.10999999999999999</v>
      </c>
      <c r="AU412" s="20">
        <f>Data!AY412-Data!DF412</f>
        <v>-75</v>
      </c>
      <c r="AV412" s="20">
        <f>Data!AZ412-Data!DG412</f>
        <v>-5.3571428571428559</v>
      </c>
      <c r="AW412" s="20">
        <f>Data!BA412-Data!DH412</f>
        <v>-41</v>
      </c>
      <c r="AX412" s="20">
        <f>Data!BB412-Data!DI412</f>
        <v>-2.9285714285714306</v>
      </c>
      <c r="AY412" s="20">
        <f>Data!BC412-Data!DJ412</f>
        <v>-61</v>
      </c>
      <c r="AZ412" s="20">
        <f>Data!BD412-Data!DK412</f>
        <v>-21</v>
      </c>
      <c r="BA412" s="20">
        <f>Data!BE412-Data!DL412</f>
        <v>-44</v>
      </c>
      <c r="BB412" s="20">
        <f>Data!BF412-Data!DM412</f>
        <v>-22</v>
      </c>
      <c r="BC412" s="20">
        <f>Data!BG412-Data!DN412</f>
        <v>-33</v>
      </c>
      <c r="BD412" s="20">
        <f>Data!BH412-Data!DO412</f>
        <v>-6.6000000000000085</v>
      </c>
      <c r="BE412" s="20">
        <f>Data!BI412-Data!DP412</f>
        <v>-6.2139999999999986</v>
      </c>
      <c r="BF412" s="20">
        <f>Data!BJ412-Data!DQ412</f>
        <v>-0.42799999999999905</v>
      </c>
      <c r="BG412" s="20">
        <f>Data!BK412-Data!DR412</f>
        <v>-0.21500000000000008</v>
      </c>
      <c r="BH412" s="20">
        <f>Data!BL412-Data!DS412</f>
        <v>-1.572000000000001</v>
      </c>
      <c r="BI412" s="20">
        <f>Data!BM412-Data!DT412</f>
        <v>-5.4999999999999938E-2</v>
      </c>
      <c r="BJ412" s="20">
        <f>Data!BN412-Data!DU412</f>
        <v>6.4000000000000021</v>
      </c>
      <c r="BK412" s="20">
        <f>Data!BO412-Data!DV412</f>
        <v>0.80000000000000071</v>
      </c>
      <c r="BL412" s="20">
        <f>Data!BP412-Data!DW412</f>
        <v>-3.1</v>
      </c>
      <c r="BM412" s="20">
        <f>Data!BQ412-Data!DX412</f>
        <v>-1.5</v>
      </c>
      <c r="BN412" s="20">
        <f>Data!BR412-Data!DY412</f>
        <v>-2.2999999999999989</v>
      </c>
      <c r="BO412" s="20">
        <f>Data!BS412-Data!DZ412</f>
        <v>-17</v>
      </c>
      <c r="BP412" s="20">
        <f>Data!BT412-Data!EA412</f>
        <v>1.8000000000000016E-2</v>
      </c>
      <c r="BQ412" s="20">
        <f>Data!BU412-Data!EB412</f>
        <v>2</v>
      </c>
      <c r="BR412" s="20">
        <f>Data!BV412-Data!EC412</f>
        <v>-16</v>
      </c>
      <c r="BS412" s="20">
        <f>Data!BW412-Data!ED412</f>
        <v>-15</v>
      </c>
      <c r="BT412" s="20">
        <f>Data!BX412-Data!EE412</f>
        <v>-22</v>
      </c>
      <c r="BU412" s="20">
        <f>Data!BY412-Data!EF412</f>
        <v>-16</v>
      </c>
      <c r="BV412" s="20">
        <f>Data!BZ412-Data!EG412</f>
        <v>-16</v>
      </c>
      <c r="BW412" s="20">
        <f>Data!CA412-Data!EH412</f>
        <v>-16.299999999999997</v>
      </c>
      <c r="BX412" s="20">
        <f>Data!CB412-Data!EI412</f>
        <v>-18</v>
      </c>
      <c r="BY412" s="20">
        <f>Data!CC412-Data!EJ412</f>
        <v>-60</v>
      </c>
      <c r="BZ412" s="20">
        <f>Data!EK412</f>
        <v>11162.97</v>
      </c>
      <c r="CA412" s="20">
        <f>Data!EL412</f>
        <v>10704.6</v>
      </c>
      <c r="CB412" s="20">
        <f>Data!EM412</f>
        <v>73.238785714285711</v>
      </c>
      <c r="CC412" s="20">
        <f>Data!EN412</f>
        <v>66.461571428571432</v>
      </c>
      <c r="CD412" s="20">
        <f>Data!EO412</f>
        <v>11.013599999999999</v>
      </c>
      <c r="CE412" s="20">
        <f>Data!EP412</f>
        <v>204.81599999999997</v>
      </c>
      <c r="CF412" s="50">
        <f>IF(ISBLANK(Data!EQ412), "", Data!EQ412)</f>
        <v>71</v>
      </c>
      <c r="CG412" s="50">
        <f>IF(ISBLANK(Data!ER412), "", Data!ER412)</f>
        <v>81</v>
      </c>
      <c r="CH412" s="61" t="str">
        <f>IF(ISBLANK(Data!ES412), "", Data!ES412)</f>
        <v>St. John's</v>
      </c>
      <c r="CI412" s="61">
        <f>IF(ISBLANK(Data!ET412), "", Data!ET412)</f>
        <v>152</v>
      </c>
    </row>
    <row r="413" spans="1:87" x14ac:dyDescent="0.45">
      <c r="A413" s="50">
        <f>IF(ISBLANK(Data!A413), "", Data!A413)</f>
        <v>44932</v>
      </c>
      <c r="B413" s="50" t="str">
        <f>IF(ISBLANK(Data!B413), "", Data!B413)</f>
        <v>Navy</v>
      </c>
      <c r="C413" s="50">
        <f>IF(ISBLANK(Data!C413), "", Data!C413)</f>
        <v>189</v>
      </c>
      <c r="D413" s="50" t="str">
        <f>IF(ISBLANK(Data!D413), "", Data!D413)</f>
        <v>Colgate</v>
      </c>
      <c r="E413" s="50">
        <f>IF(ISBLANK(Data!E413), "", Data!E413)</f>
        <v>56</v>
      </c>
      <c r="F413" s="50" t="str">
        <f>IF(ISBLANK(Data!F413), "", Data!F413)</f>
        <v>N</v>
      </c>
      <c r="G413" s="50" t="str">
        <f>IF(ISBLANK(Data!G413), "", Data!G413)</f>
        <v>Navy</v>
      </c>
      <c r="H413" s="50" t="str">
        <f>IF(ISBLANK(Data!H413), "", Data!H413)</f>
        <v>Colgate</v>
      </c>
      <c r="I413" s="50" t="str">
        <f>IF(ISBLANK(Data!I413), "", Data!I413)</f>
        <v>Navy</v>
      </c>
      <c r="J413" s="50" t="str">
        <f>IF(ISBLANK(Data!J413), "", Data!J413)</f>
        <v>Colgate</v>
      </c>
      <c r="K413" s="50" t="str">
        <f>IF(ISBLANK(Data!K413), "", Data!K413)</f>
        <v>Navy</v>
      </c>
      <c r="L413" s="50" t="str">
        <f>IF(ISBLANK(Data!L413), "", Data!L413)</f>
        <v>Colgate</v>
      </c>
      <c r="M413" s="50" t="str">
        <f>IF(ISBLANK(Data!M413), "", Data!M413)</f>
        <v>Navy</v>
      </c>
      <c r="N413" s="50" t="str">
        <f>IF(ISBLANK(Data!N413), "", Data!N413)</f>
        <v>Colgate</v>
      </c>
      <c r="O413" s="50" t="str">
        <f>IF(ISBLANK(Data!O413), "", Data!O413)</f>
        <v>Navy</v>
      </c>
      <c r="P413" s="50" t="str">
        <f>IF(ISBLANK(Data!P413), "", Data!P413)</f>
        <v>Colgate</v>
      </c>
      <c r="Q413" s="50" t="str">
        <f>IF(ISBLANK(Data!Q413), "", Data!Q413)</f>
        <v>Navy</v>
      </c>
      <c r="R413" s="50" t="str">
        <f>IF(ISBLANK(Data!R413), "", Data!R413)</f>
        <v>Colgate</v>
      </c>
      <c r="S413" s="20">
        <f>Data!W413-Data!CD413</f>
        <v>-8.3333333333332982E-2</v>
      </c>
      <c r="T413" s="20">
        <f>Data!X413-Data!CE413</f>
        <v>-9.9700000000000006</v>
      </c>
      <c r="U413" s="20">
        <f>Data!Y413-Data!CF413</f>
        <v>-10</v>
      </c>
      <c r="V413" s="20">
        <f>Data!Z413-Data!CG413</f>
        <v>0</v>
      </c>
      <c r="W413" s="20">
        <f>Data!AA413-Data!CH413</f>
        <v>1.4000000000000057</v>
      </c>
      <c r="X413" s="20">
        <f>Data!AB413-Data!CI413</f>
        <v>-0.13100000000000001</v>
      </c>
      <c r="Y413" s="20">
        <f>Data!AC413-Data!CJ413</f>
        <v>-11.28</v>
      </c>
      <c r="Z413" s="20">
        <f>Data!AD413-Data!CK413</f>
        <v>-6.7999999999999972</v>
      </c>
      <c r="AA413" s="20">
        <f>Data!AE413-Data!CL413</f>
        <v>4.5</v>
      </c>
      <c r="AB413" s="20">
        <f>Data!AF413-Data!CM413</f>
        <v>-12.59</v>
      </c>
      <c r="AC413" s="20">
        <f>Data!AG413-Data!CN413</f>
        <v>-9.2999999999999972</v>
      </c>
      <c r="AD413" s="20">
        <f>Data!AH413-Data!CO413</f>
        <v>0.20000000000000284</v>
      </c>
      <c r="AE413" s="20">
        <f>Data!AI413-Data!CP413</f>
        <v>-0.25250000000000006</v>
      </c>
      <c r="AF413" s="20">
        <f>Data!AJ413-Data!CQ413</f>
        <v>-2.5999999999999996</v>
      </c>
      <c r="AG413" s="20">
        <f>Data!AK413-Data!CR413</f>
        <v>-0.25476190476190474</v>
      </c>
      <c r="AH413" s="20">
        <f>Data!AL413-Data!CS413</f>
        <v>-146</v>
      </c>
      <c r="AI413" s="20">
        <f>Data!AM413-Data!CT413</f>
        <v>-7.5600000000000005</v>
      </c>
      <c r="AJ413" s="20">
        <f>Data!AN413-Data!CU413</f>
        <v>-9.6900000000000013</v>
      </c>
      <c r="AK413" s="20">
        <f>Data!AO413-Data!CV413</f>
        <v>-166</v>
      </c>
      <c r="AL413" s="20">
        <f>Data!AP413-Data!CW413</f>
        <v>-174</v>
      </c>
      <c r="AM413" s="20">
        <f>Data!AQ413-Data!CX413</f>
        <v>-119</v>
      </c>
      <c r="AN413" s="20">
        <f>Data!AR413-Data!CY413</f>
        <v>-4.6999999999999986E-2</v>
      </c>
      <c r="AO413" s="20">
        <f>Data!AS413-Data!CZ413</f>
        <v>-46</v>
      </c>
      <c r="AP413" s="20">
        <f>Data!AT413-Data!DA413</f>
        <v>-88</v>
      </c>
      <c r="AQ413" s="20">
        <f>Data!AU413-Data!DB413</f>
        <v>-6.3E-2</v>
      </c>
      <c r="AR413" s="20">
        <f>Data!AV413-Data!DC413</f>
        <v>54</v>
      </c>
      <c r="AS413" s="20">
        <f>Data!AW413-Data!DD413</f>
        <v>58</v>
      </c>
      <c r="AT413" s="20">
        <f>Data!AX413-Data!DE413</f>
        <v>6.899999999999995E-2</v>
      </c>
      <c r="AU413" s="20">
        <f>Data!AY413-Data!DF413</f>
        <v>10</v>
      </c>
      <c r="AV413" s="20">
        <f>Data!AZ413-Data!DG413</f>
        <v>2.4285714285714288</v>
      </c>
      <c r="AW413" s="20">
        <f>Data!BA413-Data!DH413</f>
        <v>-64</v>
      </c>
      <c r="AX413" s="20">
        <f>Data!BB413-Data!DI413</f>
        <v>0.7619047619047663</v>
      </c>
      <c r="AY413" s="20">
        <f>Data!BC413-Data!DJ413</f>
        <v>-53</v>
      </c>
      <c r="AZ413" s="20">
        <f>Data!BD413-Data!DK413</f>
        <v>8</v>
      </c>
      <c r="BA413" s="20">
        <f>Data!BE413-Data!DL413</f>
        <v>-18</v>
      </c>
      <c r="BB413" s="20">
        <f>Data!BF413-Data!DM413</f>
        <v>-21</v>
      </c>
      <c r="BC413" s="20">
        <f>Data!BG413-Data!DN413</f>
        <v>36</v>
      </c>
      <c r="BD413" s="20">
        <f>Data!BH413-Data!DO413</f>
        <v>-2.2000000000000028</v>
      </c>
      <c r="BE413" s="20">
        <f>Data!BI413-Data!DP413</f>
        <v>-3.429000000000002</v>
      </c>
      <c r="BF413" s="20">
        <f>Data!BJ413-Data!DQ413</f>
        <v>1.238</v>
      </c>
      <c r="BG413" s="20">
        <f>Data!BK413-Data!DR413</f>
        <v>-0.18300000000000005</v>
      </c>
      <c r="BH413" s="20">
        <f>Data!BL413-Data!DS413</f>
        <v>0.14300000000000068</v>
      </c>
      <c r="BI413" s="20">
        <f>Data!BM413-Data!DT413</f>
        <v>0.14900000000000002</v>
      </c>
      <c r="BJ413" s="20">
        <f>Data!BN413-Data!DU413</f>
        <v>-3.4000000000000021</v>
      </c>
      <c r="BK413" s="20">
        <f>Data!BO413-Data!DV413</f>
        <v>6.9999999999999982</v>
      </c>
      <c r="BL413" s="20">
        <f>Data!BP413-Data!DW413</f>
        <v>-1</v>
      </c>
      <c r="BM413" s="20">
        <f>Data!BQ413-Data!DX413</f>
        <v>1.7976190476190483</v>
      </c>
      <c r="BN413" s="20">
        <f>Data!BR413-Data!DY413</f>
        <v>5.2999999999999989</v>
      </c>
      <c r="BO413" s="20">
        <f>Data!BS413-Data!DZ413</f>
        <v>196</v>
      </c>
      <c r="BP413" s="20">
        <f>Data!BT413-Data!EA413</f>
        <v>-0.13200000000000001</v>
      </c>
      <c r="BQ413" s="20">
        <f>Data!BU413-Data!EB413</f>
        <v>3</v>
      </c>
      <c r="BR413" s="20">
        <f>Data!BV413-Data!EC413</f>
        <v>129</v>
      </c>
      <c r="BS413" s="20">
        <f>Data!BW413-Data!ED413</f>
        <v>107</v>
      </c>
      <c r="BT413" s="20">
        <f>Data!BX413-Data!EE413</f>
        <v>150</v>
      </c>
      <c r="BU413" s="20">
        <f>Data!BY413-Data!EF413</f>
        <v>135</v>
      </c>
      <c r="BV413" s="20">
        <f>Data!BZ413-Data!EG413</f>
        <v>135</v>
      </c>
      <c r="BW413" s="20">
        <f>Data!CA413-Data!EH413</f>
        <v>116.99999999999999</v>
      </c>
      <c r="BX413" s="20">
        <f>Data!CB413-Data!EI413</f>
        <v>196</v>
      </c>
      <c r="BY413" s="20">
        <f>Data!CC413-Data!EJ413</f>
        <v>148</v>
      </c>
      <c r="BZ413" s="20">
        <f>Data!EK413</f>
        <v>9770.4000000000015</v>
      </c>
      <c r="CA413" s="20">
        <f>Data!EL413</f>
        <v>10805.400000000001</v>
      </c>
      <c r="CB413" s="20">
        <f>Data!EM413</f>
        <v>78.035714285714278</v>
      </c>
      <c r="CC413" s="20">
        <f>Data!EN413</f>
        <v>97.480916666666673</v>
      </c>
      <c r="CD413" s="20">
        <f>Data!EO413</f>
        <v>12.4032</v>
      </c>
      <c r="CE413" s="20">
        <f>Data!EP413</f>
        <v>138.71</v>
      </c>
      <c r="CF413" s="50">
        <f>IF(ISBLANK(Data!EQ413), "", Data!EQ413)</f>
        <v>72</v>
      </c>
      <c r="CG413" s="50">
        <f>IF(ISBLANK(Data!ER413), "", Data!ER413)</f>
        <v>80</v>
      </c>
      <c r="CH413" s="61" t="str">
        <f>IF(ISBLANK(Data!ES413), "", Data!ES413)</f>
        <v>Colgate</v>
      </c>
      <c r="CI413" s="61">
        <f>IF(ISBLANK(Data!ET413), "", Data!ET413)</f>
        <v>152</v>
      </c>
    </row>
    <row r="414" spans="1:87" x14ac:dyDescent="0.45">
      <c r="A414" s="50">
        <f>IF(ISBLANK(Data!A414), "", Data!A414)</f>
        <v>44932</v>
      </c>
      <c r="B414" s="50" t="str">
        <f>IF(ISBLANK(Data!B414), "", Data!B414)</f>
        <v>Florida</v>
      </c>
      <c r="C414" s="50">
        <f>IF(ISBLANK(Data!C414), "", Data!C414)</f>
        <v>87</v>
      </c>
      <c r="D414" s="50" t="str">
        <f>IF(ISBLANK(Data!D414), "", Data!D414)</f>
        <v>Kentucky</v>
      </c>
      <c r="E414" s="50">
        <f>IF(ISBLANK(Data!E414), "", Data!E414)</f>
        <v>136</v>
      </c>
      <c r="F414" s="50" t="str">
        <f>IF(ISBLANK(Data!F414), "", Data!F414)</f>
        <v>N</v>
      </c>
      <c r="G414" s="50" t="str">
        <f>IF(ISBLANK(Data!G414), "", Data!G414)</f>
        <v>Florida</v>
      </c>
      <c r="H414" s="50" t="str">
        <f>IF(ISBLANK(Data!H414), "", Data!H414)</f>
        <v>Kentucky</v>
      </c>
      <c r="I414" s="50" t="str">
        <f>IF(ISBLANK(Data!I414), "", Data!I414)</f>
        <v>Florida</v>
      </c>
      <c r="J414" s="50" t="str">
        <f>IF(ISBLANK(Data!J414), "", Data!J414)</f>
        <v>Kentucky</v>
      </c>
      <c r="K414" s="50" t="str">
        <f>IF(ISBLANK(Data!K414), "", Data!K414)</f>
        <v>Florida</v>
      </c>
      <c r="L414" s="50" t="str">
        <f>IF(ISBLANK(Data!L414), "", Data!L414)</f>
        <v>Kentucky</v>
      </c>
      <c r="M414" s="50" t="str">
        <f>IF(ISBLANK(Data!M414), "", Data!M414)</f>
        <v>Florida</v>
      </c>
      <c r="N414" s="50" t="str">
        <f>IF(ISBLANK(Data!N414), "", Data!N414)</f>
        <v>Kentucky</v>
      </c>
      <c r="O414" s="50" t="str">
        <f>IF(ISBLANK(Data!O414), "", Data!O414)</f>
        <v>Florida</v>
      </c>
      <c r="P414" s="50" t="str">
        <f>IF(ISBLANK(Data!P414), "", Data!P414)</f>
        <v>Kentucky</v>
      </c>
      <c r="Q414" s="50" t="str">
        <f>IF(ISBLANK(Data!Q414), "", Data!Q414)</f>
        <v>Florida</v>
      </c>
      <c r="R414" s="50" t="str">
        <f>IF(ISBLANK(Data!R414), "", Data!R414)</f>
        <v>Kentucky</v>
      </c>
      <c r="S414" s="20">
        <f>Data!W414-Data!CD414</f>
        <v>-6.4102564102564985E-2</v>
      </c>
      <c r="T414" s="20">
        <f>Data!X414-Data!CE414</f>
        <v>-4.82</v>
      </c>
      <c r="U414" s="20">
        <f>Data!Y414-Data!CF414</f>
        <v>-4.5</v>
      </c>
      <c r="V414" s="20">
        <f>Data!Z414-Data!CG414</f>
        <v>0.40000000000000568</v>
      </c>
      <c r="W414" s="20">
        <f>Data!AA414-Data!CH414</f>
        <v>0.90000000000000568</v>
      </c>
      <c r="X414" s="20">
        <f>Data!AB414-Data!CI414</f>
        <v>-1.0000000000000009E-3</v>
      </c>
      <c r="Y414" s="20">
        <f>Data!AC414-Data!CJ414</f>
        <v>0.84</v>
      </c>
      <c r="Z414" s="20">
        <f>Data!AD414-Data!CK414</f>
        <v>-9.9999999999994316E-2</v>
      </c>
      <c r="AA414" s="20">
        <f>Data!AE414-Data!CL414</f>
        <v>-0.89999999999999147</v>
      </c>
      <c r="AB414" s="20">
        <f>Data!AF414-Data!CM414</f>
        <v>0.84</v>
      </c>
      <c r="AC414" s="20">
        <f>Data!AG414-Data!CN414</f>
        <v>-4.8999999999999915</v>
      </c>
      <c r="AD414" s="20">
        <f>Data!AH414-Data!CO414</f>
        <v>-1.5</v>
      </c>
      <c r="AE414" s="20">
        <f>Data!AI414-Data!CP414</f>
        <v>-3.0600000000000072E-2</v>
      </c>
      <c r="AF414" s="20">
        <f>Data!AJ414-Data!CQ414</f>
        <v>-0.5</v>
      </c>
      <c r="AG414" s="20">
        <f>Data!AK414-Data!CR414</f>
        <v>-4.4230769230769226E-2</v>
      </c>
      <c r="AH414" s="20">
        <f>Data!AL414-Data!CS414</f>
        <v>-15</v>
      </c>
      <c r="AI414" s="20">
        <f>Data!AM414-Data!CT414</f>
        <v>-4.120000000000001</v>
      </c>
      <c r="AJ414" s="20">
        <f>Data!AN414-Data!CU414</f>
        <v>0.92999999999999994</v>
      </c>
      <c r="AK414" s="20">
        <f>Data!AO414-Data!CV414</f>
        <v>29</v>
      </c>
      <c r="AL414" s="20">
        <f>Data!AP414-Data!CW414</f>
        <v>77</v>
      </c>
      <c r="AM414" s="20">
        <f>Data!AQ414-Data!CX414</f>
        <v>52</v>
      </c>
      <c r="AN414" s="20">
        <f>Data!AR414-Data!CY414</f>
        <v>-3.1000000000000028E-2</v>
      </c>
      <c r="AO414" s="20">
        <f>Data!AS414-Data!CZ414</f>
        <v>-28</v>
      </c>
      <c r="AP414" s="20">
        <f>Data!AT414-Data!DA414</f>
        <v>-11</v>
      </c>
      <c r="AQ414" s="20">
        <f>Data!AU414-Data!DB414</f>
        <v>-7.8999999999999959E-2</v>
      </c>
      <c r="AR414" s="20">
        <f>Data!AV414-Data!DC414</f>
        <v>57</v>
      </c>
      <c r="AS414" s="20">
        <f>Data!AW414-Data!DD414</f>
        <v>115</v>
      </c>
      <c r="AT414" s="20">
        <f>Data!AX414-Data!DE414</f>
        <v>-8.1999999999999962E-2</v>
      </c>
      <c r="AU414" s="20">
        <f>Data!AY414-Data!DF414</f>
        <v>91</v>
      </c>
      <c r="AV414" s="20">
        <f>Data!AZ414-Data!DG414</f>
        <v>6.2371794871794872</v>
      </c>
      <c r="AW414" s="20">
        <f>Data!BA414-Data!DH414</f>
        <v>131</v>
      </c>
      <c r="AX414" s="20">
        <f>Data!BB414-Data!DI414</f>
        <v>7.1346153846153868</v>
      </c>
      <c r="AY414" s="20">
        <f>Data!BC414-Data!DJ414</f>
        <v>-15</v>
      </c>
      <c r="AZ414" s="20">
        <f>Data!BD414-Data!DK414</f>
        <v>-15</v>
      </c>
      <c r="BA414" s="20">
        <f>Data!BE414-Data!DL414</f>
        <v>3</v>
      </c>
      <c r="BB414" s="20">
        <f>Data!BF414-Data!DM414</f>
        <v>63</v>
      </c>
      <c r="BC414" s="20">
        <f>Data!BG414-Data!DN414</f>
        <v>42</v>
      </c>
      <c r="BD414" s="20">
        <f>Data!BH414-Data!DO414</f>
        <v>-4.7999999999999972</v>
      </c>
      <c r="BE414" s="20">
        <f>Data!BI414-Data!DP414</f>
        <v>0.27499999999999147</v>
      </c>
      <c r="BF414" s="20">
        <f>Data!BJ414-Data!DQ414</f>
        <v>-5.0520000000000014</v>
      </c>
      <c r="BG414" s="20">
        <f>Data!BK414-Data!DR414</f>
        <v>-0.82299999999999973</v>
      </c>
      <c r="BH414" s="20">
        <f>Data!BL414-Data!DS414</f>
        <v>4.1210000000000004</v>
      </c>
      <c r="BI414" s="20">
        <f>Data!BM414-Data!DT414</f>
        <v>-0.42799999999999994</v>
      </c>
      <c r="BJ414" s="20">
        <f>Data!BN414-Data!DU414</f>
        <v>-2.7999999999999972</v>
      </c>
      <c r="BK414" s="20">
        <f>Data!BO414-Data!DV414</f>
        <v>7.5</v>
      </c>
      <c r="BL414" s="20">
        <f>Data!BP414-Data!DW414</f>
        <v>-0.29999999999999982</v>
      </c>
      <c r="BM414" s="20">
        <f>Data!BQ414-Data!DX414</f>
        <v>-1.8461538461538458</v>
      </c>
      <c r="BN414" s="20">
        <f>Data!BR414-Data!DY414</f>
        <v>2.1000000000000014</v>
      </c>
      <c r="BO414" s="20">
        <f>Data!BS414-Data!DZ414</f>
        <v>29</v>
      </c>
      <c r="BP414" s="20">
        <f>Data!BT414-Data!EA414</f>
        <v>-2.9000000000000026E-2</v>
      </c>
      <c r="BQ414" s="20">
        <f>Data!BU414-Data!EB414</f>
        <v>1</v>
      </c>
      <c r="BR414" s="20">
        <f>Data!BV414-Data!EC414</f>
        <v>26</v>
      </c>
      <c r="BS414" s="20">
        <f>Data!BW414-Data!ED414</f>
        <v>31</v>
      </c>
      <c r="BT414" s="20">
        <f>Data!BX414-Data!EE414</f>
        <v>2</v>
      </c>
      <c r="BU414" s="20">
        <f>Data!BY414-Data!EF414</f>
        <v>7</v>
      </c>
      <c r="BV414" s="20">
        <f>Data!BZ414-Data!EG414</f>
        <v>16</v>
      </c>
      <c r="BW414" s="20">
        <f>Data!CA414-Data!EH414</f>
        <v>14.700000000000003</v>
      </c>
      <c r="BX414" s="20">
        <f>Data!CB414-Data!EI414</f>
        <v>29</v>
      </c>
      <c r="BY414" s="20">
        <f>Data!CC414-Data!EJ414</f>
        <v>50</v>
      </c>
      <c r="BZ414" s="20">
        <f>Data!EK414</f>
        <v>11184.96</v>
      </c>
      <c r="CA414" s="20">
        <f>Data!EL414</f>
        <v>11671.8</v>
      </c>
      <c r="CB414" s="20">
        <f>Data!EM414</f>
        <v>121.842</v>
      </c>
      <c r="CC414" s="20">
        <f>Data!EN414</f>
        <v>67.367769230769227</v>
      </c>
      <c r="CD414" s="20">
        <f>Data!EO414</f>
        <v>12.732800000000001</v>
      </c>
      <c r="CE414" s="20">
        <f>Data!EP414</f>
        <v>119.682</v>
      </c>
      <c r="CF414" s="50">
        <f>IF(ISBLANK(Data!EQ414), "", Data!EQ414)</f>
        <v>85</v>
      </c>
      <c r="CG414" s="50">
        <f>IF(ISBLANK(Data!ER414), "", Data!ER414)</f>
        <v>87</v>
      </c>
      <c r="CH414" s="61" t="str">
        <f>IF(ISBLANK(Data!ES414), "", Data!ES414)</f>
        <v>Kentucky</v>
      </c>
      <c r="CI414" s="61">
        <f>IF(ISBLANK(Data!ET414), "", Data!ET414)</f>
        <v>172</v>
      </c>
    </row>
    <row r="415" spans="1:87" x14ac:dyDescent="0.45">
      <c r="A415" s="50">
        <f>IF(ISBLANK(Data!A415), "", Data!A415)</f>
        <v>44932</v>
      </c>
      <c r="B415" s="50" t="str">
        <f>IF(ISBLANK(Data!B415), "", Data!B415)</f>
        <v>Missouri</v>
      </c>
      <c r="C415" s="50">
        <f>IF(ISBLANK(Data!C415), "", Data!C415)</f>
        <v>179</v>
      </c>
      <c r="D415" s="50" t="str">
        <f>IF(ISBLANK(Data!D415), "", Data!D415)</f>
        <v>Georgia</v>
      </c>
      <c r="E415" s="50">
        <f>IF(ISBLANK(Data!E415), "", Data!E415)</f>
        <v>99</v>
      </c>
      <c r="F415" s="50" t="str">
        <f>IF(ISBLANK(Data!F415), "", Data!F415)</f>
        <v>N</v>
      </c>
      <c r="G415" s="50" t="str">
        <f>IF(ISBLANK(Data!G415), "", Data!G415)</f>
        <v>Missouri</v>
      </c>
      <c r="H415" s="50" t="str">
        <f>IF(ISBLANK(Data!H415), "", Data!H415)</f>
        <v>Georgia</v>
      </c>
      <c r="I415" s="50" t="str">
        <f>IF(ISBLANK(Data!I415), "", Data!I415)</f>
        <v>Missouri</v>
      </c>
      <c r="J415" s="50" t="str">
        <f>IF(ISBLANK(Data!J415), "", Data!J415)</f>
        <v>Georgia</v>
      </c>
      <c r="K415" s="50" t="str">
        <f>IF(ISBLANK(Data!K415), "", Data!K415)</f>
        <v>Missouri</v>
      </c>
      <c r="L415" s="50" t="str">
        <f>IF(ISBLANK(Data!L415), "", Data!L415)</f>
        <v>Georgia</v>
      </c>
      <c r="M415" s="50" t="str">
        <f>IF(ISBLANK(Data!M415), "", Data!M415)</f>
        <v>Missouri</v>
      </c>
      <c r="N415" s="50" t="str">
        <f>IF(ISBLANK(Data!N415), "", Data!N415)</f>
        <v>Georgia</v>
      </c>
      <c r="O415" s="50" t="str">
        <f>IF(ISBLANK(Data!O415), "", Data!O415)</f>
        <v>Missouri</v>
      </c>
      <c r="P415" s="50" t="str">
        <f>IF(ISBLANK(Data!P415), "", Data!P415)</f>
        <v>Georgia</v>
      </c>
      <c r="Q415" s="50" t="str">
        <f>IF(ISBLANK(Data!Q415), "", Data!Q415)</f>
        <v>Missouri</v>
      </c>
      <c r="R415" s="50" t="str">
        <f>IF(ISBLANK(Data!R415), "", Data!R415)</f>
        <v>Georgia</v>
      </c>
      <c r="S415" s="20">
        <f>Data!W415-Data!CD415</f>
        <v>-0.15384615384615408</v>
      </c>
      <c r="T415" s="20">
        <f>Data!X415-Data!CE415</f>
        <v>-0.75999999999999979</v>
      </c>
      <c r="U415" s="20">
        <f>Data!Y415-Data!CF415</f>
        <v>3.9000000000000057</v>
      </c>
      <c r="V415" s="20">
        <f>Data!Z415-Data!CG415</f>
        <v>4.5999999999999943</v>
      </c>
      <c r="W415" s="20">
        <f>Data!AA415-Data!CH415</f>
        <v>-2.1999999999999886</v>
      </c>
      <c r="X415" s="20">
        <f>Data!AB415-Data!CI415</f>
        <v>-5.3999999999999992E-2</v>
      </c>
      <c r="Y415" s="20">
        <f>Data!AC415-Data!CJ415</f>
        <v>-0.16999999999999993</v>
      </c>
      <c r="Z415" s="20">
        <f>Data!AD415-Data!CK415</f>
        <v>-9.9999999999994316E-2</v>
      </c>
      <c r="AA415" s="20">
        <f>Data!AE415-Data!CL415</f>
        <v>0</v>
      </c>
      <c r="AB415" s="20">
        <f>Data!AF415-Data!CM415</f>
        <v>-0.16999999999999993</v>
      </c>
      <c r="AC415" s="20">
        <f>Data!AG415-Data!CN415</f>
        <v>3.4000000000000057</v>
      </c>
      <c r="AD415" s="20">
        <f>Data!AH415-Data!CO415</f>
        <v>4.7999999999999972</v>
      </c>
      <c r="AE415" s="20">
        <f>Data!AI415-Data!CP415</f>
        <v>-4.0699999999999958E-2</v>
      </c>
      <c r="AF415" s="20">
        <f>Data!AJ415-Data!CQ415</f>
        <v>-1.5</v>
      </c>
      <c r="AG415" s="20">
        <f>Data!AK415-Data!CR415</f>
        <v>-0.11538461538461539</v>
      </c>
      <c r="AH415" s="20">
        <f>Data!AL415-Data!CS415</f>
        <v>-62</v>
      </c>
      <c r="AI415" s="20">
        <f>Data!AM415-Data!CT415</f>
        <v>-1.63</v>
      </c>
      <c r="AJ415" s="20">
        <f>Data!AN415-Data!CU415</f>
        <v>-0.86</v>
      </c>
      <c r="AK415" s="20">
        <f>Data!AO415-Data!CV415</f>
        <v>15</v>
      </c>
      <c r="AL415" s="20">
        <f>Data!AP415-Data!CW415</f>
        <v>25</v>
      </c>
      <c r="AM415" s="20">
        <f>Data!AQ415-Data!CX415</f>
        <v>35</v>
      </c>
      <c r="AN415" s="20">
        <f>Data!AR415-Data!CY415</f>
        <v>2.0000000000000018E-2</v>
      </c>
      <c r="AO415" s="20">
        <f>Data!AS415-Data!CZ415</f>
        <v>14</v>
      </c>
      <c r="AP415" s="20">
        <f>Data!AT415-Data!DA415</f>
        <v>42</v>
      </c>
      <c r="AQ415" s="20">
        <f>Data!AU415-Data!DB415</f>
        <v>-9.9999999999994538E-4</v>
      </c>
      <c r="AR415" s="20">
        <f>Data!AV415-Data!DC415</f>
        <v>-61</v>
      </c>
      <c r="AS415" s="20">
        <f>Data!AW415-Data!DD415</f>
        <v>-109</v>
      </c>
      <c r="AT415" s="20">
        <f>Data!AX415-Data!DE415</f>
        <v>6.9000000000000061E-2</v>
      </c>
      <c r="AU415" s="20">
        <f>Data!AY415-Data!DF415</f>
        <v>10</v>
      </c>
      <c r="AV415" s="20">
        <f>Data!AZ415-Data!DG415</f>
        <v>0.76923076923076827</v>
      </c>
      <c r="AW415" s="20">
        <f>Data!BA415-Data!DH415</f>
        <v>-48</v>
      </c>
      <c r="AX415" s="20">
        <f>Data!BB415-Data!DI415</f>
        <v>-3.6923076923076863</v>
      </c>
      <c r="AY415" s="20">
        <f>Data!BC415-Data!DJ415</f>
        <v>13</v>
      </c>
      <c r="AZ415" s="20">
        <f>Data!BD415-Data!DK415</f>
        <v>30</v>
      </c>
      <c r="BA415" s="20">
        <f>Data!BE415-Data!DL415</f>
        <v>32</v>
      </c>
      <c r="BB415" s="20">
        <f>Data!BF415-Data!DM415</f>
        <v>4</v>
      </c>
      <c r="BC415" s="20">
        <f>Data!BG415-Data!DN415</f>
        <v>18</v>
      </c>
      <c r="BD415" s="20">
        <f>Data!BH415-Data!DO415</f>
        <v>1.0999999999999943</v>
      </c>
      <c r="BE415" s="20">
        <f>Data!BI415-Data!DP415</f>
        <v>1.9230000000000018</v>
      </c>
      <c r="BF415" s="20">
        <f>Data!BJ415-Data!DQ415</f>
        <v>-0.76900000000000013</v>
      </c>
      <c r="BG415" s="20">
        <f>Data!BK415-Data!DR415</f>
        <v>5.600000000000005E-2</v>
      </c>
      <c r="BH415" s="20">
        <f>Data!BL415-Data!DS415</f>
        <v>0.30700000000000038</v>
      </c>
      <c r="BI415" s="20">
        <f>Data!BM415-Data!DT415</f>
        <v>0.18400000000000005</v>
      </c>
      <c r="BJ415" s="20">
        <f>Data!BN415-Data!DU415</f>
        <v>3.3000000000000007</v>
      </c>
      <c r="BK415" s="20">
        <f>Data!BO415-Data!DV415</f>
        <v>-8.4000000000000021</v>
      </c>
      <c r="BL415" s="20">
        <f>Data!BP415-Data!DW415</f>
        <v>2.5</v>
      </c>
      <c r="BM415" s="20">
        <f>Data!BQ415-Data!DX415</f>
        <v>2.3076923076923084</v>
      </c>
      <c r="BN415" s="20">
        <f>Data!BR415-Data!DY415</f>
        <v>1.3999999999999986</v>
      </c>
      <c r="BO415" s="20">
        <f>Data!BS415-Data!DZ415</f>
        <v>100</v>
      </c>
      <c r="BP415" s="20">
        <f>Data!BT415-Data!EA415</f>
        <v>-7.4999999999999956E-2</v>
      </c>
      <c r="BQ415" s="20">
        <f>Data!BU415-Data!EB415</f>
        <v>0</v>
      </c>
      <c r="BR415" s="20">
        <f>Data!BV415-Data!EC415</f>
        <v>8</v>
      </c>
      <c r="BS415" s="20">
        <f>Data!BW415-Data!ED415</f>
        <v>-3</v>
      </c>
      <c r="BT415" s="20">
        <f>Data!BX415-Data!EE415</f>
        <v>36</v>
      </c>
      <c r="BU415" s="20">
        <f>Data!BY415-Data!EF415</f>
        <v>2</v>
      </c>
      <c r="BV415" s="20">
        <f>Data!BZ415-Data!EG415</f>
        <v>4</v>
      </c>
      <c r="BW415" s="20">
        <f>Data!CA415-Data!EH415</f>
        <v>14.200000000000003</v>
      </c>
      <c r="BX415" s="20">
        <f>Data!CB415-Data!EI415</f>
        <v>99</v>
      </c>
      <c r="BY415" s="20">
        <f>Data!CC415-Data!EJ415</f>
        <v>17</v>
      </c>
      <c r="BZ415" s="20">
        <f>Data!EK415</f>
        <v>10815.390000000001</v>
      </c>
      <c r="CA415" s="20">
        <f>Data!EL415</f>
        <v>10925.64</v>
      </c>
      <c r="CB415" s="20">
        <f>Data!EM415</f>
        <v>76.328307692307689</v>
      </c>
      <c r="CC415" s="20">
        <f>Data!EN415</f>
        <v>100.21507692307692</v>
      </c>
      <c r="CD415" s="20">
        <f>Data!EO415</f>
        <v>12.806399999999998</v>
      </c>
      <c r="CE415" s="20">
        <f>Data!EP415</f>
        <v>169.065</v>
      </c>
      <c r="CF415" s="50">
        <f>IF(ISBLANK(Data!EQ415), "", Data!EQ415)</f>
        <v>68</v>
      </c>
      <c r="CG415" s="50">
        <f>IF(ISBLANK(Data!ER415), "", Data!ER415)</f>
        <v>75</v>
      </c>
      <c r="CH415" s="61" t="str">
        <f>IF(ISBLANK(Data!ES415), "", Data!ES415)</f>
        <v>Georgia</v>
      </c>
      <c r="CI415" s="61">
        <f>IF(ISBLANK(Data!ET415), "", Data!ET415)</f>
        <v>143</v>
      </c>
    </row>
    <row r="416" spans="1:87" x14ac:dyDescent="0.45">
      <c r="A416" s="50">
        <f>IF(ISBLANK(Data!A416), "", Data!A416)</f>
        <v>44932</v>
      </c>
      <c r="B416" s="50" t="str">
        <f>IF(ISBLANK(Data!B416), "", Data!B416)</f>
        <v>Houston</v>
      </c>
      <c r="C416" s="50">
        <f>IF(ISBLANK(Data!C416), "", Data!C416)</f>
        <v>113</v>
      </c>
      <c r="D416" s="50" t="str">
        <f>IF(ISBLANK(Data!D416), "", Data!D416)</f>
        <v>West Virginia</v>
      </c>
      <c r="E416" s="50">
        <f>IF(ISBLANK(Data!E416), "", Data!E416)</f>
        <v>348</v>
      </c>
      <c r="F416" s="50" t="str">
        <f>IF(ISBLANK(Data!F416), "", Data!F416)</f>
        <v>N</v>
      </c>
      <c r="G416" s="50" t="str">
        <f>IF(ISBLANK(Data!G416), "", Data!G416)</f>
        <v>Houston</v>
      </c>
      <c r="H416" s="50" t="str">
        <f>IF(ISBLANK(Data!H416), "", Data!H416)</f>
        <v>West Virginia</v>
      </c>
      <c r="I416" s="50" t="str">
        <f>IF(ISBLANK(Data!I416), "", Data!I416)</f>
        <v>Houston</v>
      </c>
      <c r="J416" s="50" t="str">
        <f>IF(ISBLANK(Data!J416), "", Data!J416)</f>
        <v>West Virginia</v>
      </c>
      <c r="K416" s="50" t="str">
        <f>IF(ISBLANK(Data!K416), "", Data!K416)</f>
        <v>Houston</v>
      </c>
      <c r="L416" s="50" t="str">
        <f>IF(ISBLANK(Data!L416), "", Data!L416)</f>
        <v>West Virginia</v>
      </c>
      <c r="M416" s="50" t="str">
        <f>IF(ISBLANK(Data!M416), "", Data!M416)</f>
        <v>Houston</v>
      </c>
      <c r="N416" s="50" t="str">
        <f>IF(ISBLANK(Data!N416), "", Data!N416)</f>
        <v>W Virginia</v>
      </c>
      <c r="O416" s="50" t="str">
        <f>IF(ISBLANK(Data!O416), "", Data!O416)</f>
        <v>Houston</v>
      </c>
      <c r="P416" s="50" t="str">
        <f>IF(ISBLANK(Data!P416), "", Data!P416)</f>
        <v>West Virginia</v>
      </c>
      <c r="Q416" s="50" t="str">
        <f>IF(ISBLANK(Data!Q416), "", Data!Q416)</f>
        <v>Houston</v>
      </c>
      <c r="R416" s="50" t="str">
        <f>IF(ISBLANK(Data!R416), "", Data!R416)</f>
        <v>West Virginia</v>
      </c>
      <c r="S416" s="20">
        <f>Data!W416-Data!CD416</f>
        <v>0.61538461538461497</v>
      </c>
      <c r="T416" s="20">
        <f>Data!X416-Data!CE416</f>
        <v>29.530000000000005</v>
      </c>
      <c r="U416" s="20">
        <f>Data!Y416-Data!CF416</f>
        <v>12.900000000000006</v>
      </c>
      <c r="V416" s="20">
        <f>Data!Z416-Data!CG416</f>
        <v>-16.600000000000009</v>
      </c>
      <c r="W416" s="20">
        <f>Data!AA416-Data!CH416</f>
        <v>-3.1000000000000085</v>
      </c>
      <c r="X416" s="20">
        <f>Data!AB416-Data!CI416</f>
        <v>0.10300000000000001</v>
      </c>
      <c r="Y416" s="20">
        <f>Data!AC416-Data!CJ416</f>
        <v>-4.46</v>
      </c>
      <c r="Z416" s="20">
        <f>Data!AD416-Data!CK416</f>
        <v>-1</v>
      </c>
      <c r="AA416" s="20">
        <f>Data!AE416-Data!CL416</f>
        <v>3.5</v>
      </c>
      <c r="AB416" s="20">
        <f>Data!AF416-Data!CM416</f>
        <v>-4.46</v>
      </c>
      <c r="AC416" s="20">
        <f>Data!AG416-Data!CN416</f>
        <v>10.200000000000003</v>
      </c>
      <c r="AD416" s="20">
        <f>Data!AH416-Data!CO416</f>
        <v>-16.399999999999991</v>
      </c>
      <c r="AE416" s="20">
        <f>Data!AI416-Data!CP416</f>
        <v>0.33820000000000006</v>
      </c>
      <c r="AF416" s="20">
        <f>Data!AJ416-Data!CQ416</f>
        <v>36.200000000000003</v>
      </c>
      <c r="AG416" s="20">
        <f>Data!AK416-Data!CR416</f>
        <v>2.7846153846153849</v>
      </c>
      <c r="AH416" s="20">
        <f>Data!AL416-Data!CS416</f>
        <v>281</v>
      </c>
      <c r="AI416" s="20">
        <f>Data!AM416-Data!CT416</f>
        <v>23.13</v>
      </c>
      <c r="AJ416" s="20">
        <f>Data!AN416-Data!CU416</f>
        <v>-4.6400000000000006</v>
      </c>
      <c r="AK416" s="20">
        <f>Data!AO416-Data!CV416</f>
        <v>99</v>
      </c>
      <c r="AL416" s="20">
        <f>Data!AP416-Data!CW416</f>
        <v>-262</v>
      </c>
      <c r="AM416" s="20">
        <f>Data!AQ416-Data!CX416</f>
        <v>56</v>
      </c>
      <c r="AN416" s="20">
        <f>Data!AR416-Data!CY416</f>
        <v>2.8000000000000025E-2</v>
      </c>
      <c r="AO416" s="20">
        <f>Data!AS416-Data!CZ416</f>
        <v>23</v>
      </c>
      <c r="AP416" s="20">
        <f>Data!AT416-Data!DA416</f>
        <v>31</v>
      </c>
      <c r="AQ416" s="20">
        <f>Data!AU416-Data!DB416</f>
        <v>4.5999999999999985E-2</v>
      </c>
      <c r="AR416" s="20">
        <f>Data!AV416-Data!DC416</f>
        <v>-16</v>
      </c>
      <c r="AS416" s="20">
        <f>Data!AW416-Data!DD416</f>
        <v>4</v>
      </c>
      <c r="AT416" s="20">
        <f>Data!AX416-Data!DE416</f>
        <v>-7.0999999999999952E-2</v>
      </c>
      <c r="AU416" s="20">
        <f>Data!AY416-Data!DF416</f>
        <v>74</v>
      </c>
      <c r="AV416" s="20">
        <f>Data!AZ416-Data!DG416</f>
        <v>5.6923076923076916</v>
      </c>
      <c r="AW416" s="20">
        <f>Data!BA416-Data!DH416</f>
        <v>44</v>
      </c>
      <c r="AX416" s="20">
        <f>Data!BB416-Data!DI416</f>
        <v>3.3846153846153868</v>
      </c>
      <c r="AY416" s="20">
        <f>Data!BC416-Data!DJ416</f>
        <v>14</v>
      </c>
      <c r="AZ416" s="20">
        <f>Data!BD416-Data!DK416</f>
        <v>96</v>
      </c>
      <c r="BA416" s="20">
        <f>Data!BE416-Data!DL416</f>
        <v>21</v>
      </c>
      <c r="BB416" s="20">
        <f>Data!BF416-Data!DM416</f>
        <v>-26</v>
      </c>
      <c r="BC416" s="20">
        <f>Data!BG416-Data!DN416</f>
        <v>50</v>
      </c>
      <c r="BD416" s="20">
        <f>Data!BH416-Data!DO416</f>
        <v>7.6000000000000085</v>
      </c>
      <c r="BE416" s="20">
        <f>Data!BI416-Data!DP416</f>
        <v>-20.152999999999999</v>
      </c>
      <c r="BF416" s="20">
        <f>Data!BJ416-Data!DQ416</f>
        <v>27.769000000000002</v>
      </c>
      <c r="BG416" s="20">
        <f>Data!BK416-Data!DR416</f>
        <v>0.35600000000000009</v>
      </c>
      <c r="BH416" s="20">
        <f>Data!BL416-Data!DS416</f>
        <v>-2</v>
      </c>
      <c r="BI416" s="20">
        <f>Data!BM416-Data!DT416</f>
        <v>0.85899999999999999</v>
      </c>
      <c r="BJ416" s="20">
        <f>Data!BN416-Data!DU416</f>
        <v>2.3999999999999986</v>
      </c>
      <c r="BK416" s="20">
        <f>Data!BO416-Data!DV416</f>
        <v>0.30000000000000071</v>
      </c>
      <c r="BL416" s="20">
        <f>Data!BP416-Data!DW416</f>
        <v>1.6000000000000005</v>
      </c>
      <c r="BM416" s="20">
        <f>Data!BQ416-Data!DX416</f>
        <v>7.3846153846153832</v>
      </c>
      <c r="BN416" s="20">
        <f>Data!BR416-Data!DY416</f>
        <v>3.9000000000000004</v>
      </c>
      <c r="BO416" s="20">
        <f>Data!BS416-Data!DZ416</f>
        <v>-179</v>
      </c>
      <c r="BP416" s="20">
        <f>Data!BT416-Data!EA416</f>
        <v>0.16400000000000003</v>
      </c>
      <c r="BQ416" s="20">
        <f>Data!BU416-Data!EB416</f>
        <v>-1</v>
      </c>
      <c r="BR416" s="20">
        <f>Data!BV416-Data!EC416</f>
        <v>-163</v>
      </c>
      <c r="BS416" s="20">
        <f>Data!BW416-Data!ED416</f>
        <v>-135</v>
      </c>
      <c r="BT416" s="20">
        <f>Data!BX416-Data!EE416</f>
        <v>-218</v>
      </c>
      <c r="BU416" s="20">
        <f>Data!BY416-Data!EF416</f>
        <v>-140</v>
      </c>
      <c r="BV416" s="20">
        <f>Data!BZ416-Data!EG416</f>
        <v>-123</v>
      </c>
      <c r="BW416" s="20">
        <f>Data!CA416-Data!EH416</f>
        <v>-127.50000000000001</v>
      </c>
      <c r="BX416" s="20">
        <f>Data!CB416-Data!EI416</f>
        <v>-180</v>
      </c>
      <c r="BY416" s="20">
        <f>Data!CC416-Data!EJ416</f>
        <v>-222</v>
      </c>
      <c r="BZ416" s="20">
        <f>Data!EK416</f>
        <v>11802.04</v>
      </c>
      <c r="CA416" s="20">
        <f>Data!EL416</f>
        <v>8771.6299999999992</v>
      </c>
      <c r="CB416" s="20">
        <f>Data!EM416</f>
        <v>36.096153846153847</v>
      </c>
      <c r="CC416" s="20">
        <f>Data!EN416</f>
        <v>127.86230769230768</v>
      </c>
      <c r="CD416" s="20">
        <f>Data!EO416</f>
        <v>12.9762</v>
      </c>
      <c r="CE416" s="20">
        <f>Data!EP416</f>
        <v>119.098</v>
      </c>
      <c r="CF416" s="50">
        <f>IF(ISBLANK(Data!EQ416), "", Data!EQ416)</f>
        <v>89</v>
      </c>
      <c r="CG416" s="50">
        <f>IF(ISBLANK(Data!ER416), "", Data!ER416)</f>
        <v>55</v>
      </c>
      <c r="CH416" s="61" t="str">
        <f>IF(ISBLANK(Data!ES416), "", Data!ES416)</f>
        <v>Houston</v>
      </c>
      <c r="CI416" s="61">
        <f>IF(ISBLANK(Data!ET416), "", Data!ET416)</f>
        <v>144</v>
      </c>
    </row>
    <row r="417" spans="1:87" x14ac:dyDescent="0.45">
      <c r="A417" s="50">
        <f>IF(ISBLANK(Data!A417), "", Data!A417)</f>
        <v>44932</v>
      </c>
      <c r="B417" s="50" t="str">
        <f>IF(ISBLANK(Data!B417), "", Data!B417)</f>
        <v>Kansas</v>
      </c>
      <c r="C417" s="50">
        <f>IF(ISBLANK(Data!C417), "", Data!C417)</f>
        <v>132</v>
      </c>
      <c r="D417" s="50" t="str">
        <f>IF(ISBLANK(Data!D417), "", Data!D417)</f>
        <v>TCU</v>
      </c>
      <c r="E417" s="50">
        <f>IF(ISBLANK(Data!E417), "", Data!E417)</f>
        <v>291</v>
      </c>
      <c r="F417" s="50" t="str">
        <f>IF(ISBLANK(Data!F417), "", Data!F417)</f>
        <v>N</v>
      </c>
      <c r="G417" s="50" t="str">
        <f>IF(ISBLANK(Data!G417), "", Data!G417)</f>
        <v>Kansas</v>
      </c>
      <c r="H417" s="50" t="str">
        <f>IF(ISBLANK(Data!H417), "", Data!H417)</f>
        <v>TCU</v>
      </c>
      <c r="I417" s="50" t="str">
        <f>IF(ISBLANK(Data!I417), "", Data!I417)</f>
        <v>Kansas</v>
      </c>
      <c r="J417" s="50" t="str">
        <f>IF(ISBLANK(Data!J417), "", Data!J417)</f>
        <v>TCU</v>
      </c>
      <c r="K417" s="50" t="str">
        <f>IF(ISBLANK(Data!K417), "", Data!K417)</f>
        <v>Kansas</v>
      </c>
      <c r="L417" s="50" t="str">
        <f>IF(ISBLANK(Data!L417), "", Data!L417)</f>
        <v>TCU</v>
      </c>
      <c r="M417" s="50" t="str">
        <f>IF(ISBLANK(Data!M417), "", Data!M417)</f>
        <v>Kansas</v>
      </c>
      <c r="N417" s="50" t="str">
        <f>IF(ISBLANK(Data!N417), "", Data!N417)</f>
        <v>TX Christian</v>
      </c>
      <c r="O417" s="50" t="str">
        <f>IF(ISBLANK(Data!O417), "", Data!O417)</f>
        <v>Kansas</v>
      </c>
      <c r="P417" s="50" t="str">
        <f>IF(ISBLANK(Data!P417), "", Data!P417)</f>
        <v>TCU</v>
      </c>
      <c r="Q417" s="50" t="str">
        <f>IF(ISBLANK(Data!Q417), "", Data!Q417)</f>
        <v>Kansas</v>
      </c>
      <c r="R417" s="50" t="str">
        <f>IF(ISBLANK(Data!R417), "", Data!R417)</f>
        <v>TCU</v>
      </c>
      <c r="S417" s="20">
        <f>Data!W417-Data!CD417</f>
        <v>7.6923076923076983E-2</v>
      </c>
      <c r="T417" s="20">
        <f>Data!X417-Data!CE417</f>
        <v>5.3300000000000018</v>
      </c>
      <c r="U417" s="20">
        <f>Data!Y417-Data!CF417</f>
        <v>0.80000000000001137</v>
      </c>
      <c r="V417" s="20">
        <f>Data!Z417-Data!CG417</f>
        <v>-4.5999999999999943</v>
      </c>
      <c r="W417" s="20">
        <f>Data!AA417-Data!CH417</f>
        <v>-2.1000000000000085</v>
      </c>
      <c r="X417" s="20">
        <f>Data!AB417-Data!CI417</f>
        <v>0.13500000000000001</v>
      </c>
      <c r="Y417" s="20">
        <f>Data!AC417-Data!CJ417</f>
        <v>11.42</v>
      </c>
      <c r="Z417" s="20">
        <f>Data!AD417-Data!CK417</f>
        <v>6.4000000000000057</v>
      </c>
      <c r="AA417" s="20">
        <f>Data!AE417-Data!CL417</f>
        <v>-5.1000000000000085</v>
      </c>
      <c r="AB417" s="20">
        <f>Data!AF417-Data!CM417</f>
        <v>11.42</v>
      </c>
      <c r="AC417" s="20">
        <f>Data!AG417-Data!CN417</f>
        <v>0</v>
      </c>
      <c r="AD417" s="20">
        <f>Data!AH417-Data!CO417</f>
        <v>-4</v>
      </c>
      <c r="AE417" s="20">
        <f>Data!AI417-Data!CP417</f>
        <v>5.2000000000000046E-2</v>
      </c>
      <c r="AF417" s="20">
        <f>Data!AJ417-Data!CQ417</f>
        <v>2.6999999999999997</v>
      </c>
      <c r="AG417" s="20">
        <f>Data!AK417-Data!CR417</f>
        <v>0.20769230769230768</v>
      </c>
      <c r="AH417" s="20">
        <f>Data!AL417-Data!CS417</f>
        <v>66</v>
      </c>
      <c r="AI417" s="20">
        <f>Data!AM417-Data!CT417</f>
        <v>3.0199999999999978</v>
      </c>
      <c r="AJ417" s="20">
        <f>Data!AN417-Data!CU417</f>
        <v>9.08</v>
      </c>
      <c r="AK417" s="20">
        <f>Data!AO417-Data!CV417</f>
        <v>-80</v>
      </c>
      <c r="AL417" s="20">
        <f>Data!AP417-Data!CW417</f>
        <v>-15</v>
      </c>
      <c r="AM417" s="20">
        <f>Data!AQ417-Data!CX417</f>
        <v>-60</v>
      </c>
      <c r="AN417" s="20">
        <f>Data!AR417-Data!CY417</f>
        <v>6.0000000000000053E-3</v>
      </c>
      <c r="AO417" s="20">
        <f>Data!AS417-Data!CZ417</f>
        <v>12</v>
      </c>
      <c r="AP417" s="20">
        <f>Data!AT417-Data!DA417</f>
        <v>6</v>
      </c>
      <c r="AQ417" s="20">
        <f>Data!AU417-Data!DB417</f>
        <v>4.1999999999999982E-2</v>
      </c>
      <c r="AR417" s="20">
        <f>Data!AV417-Data!DC417</f>
        <v>-40</v>
      </c>
      <c r="AS417" s="20">
        <f>Data!AW417-Data!DD417</f>
        <v>-51</v>
      </c>
      <c r="AT417" s="20">
        <f>Data!AX417-Data!DE417</f>
        <v>-8.0000000000000071E-3</v>
      </c>
      <c r="AU417" s="20">
        <f>Data!AY417-Data!DF417</f>
        <v>-51</v>
      </c>
      <c r="AV417" s="20">
        <f>Data!AZ417-Data!DG417</f>
        <v>-3.9230769230769234</v>
      </c>
      <c r="AW417" s="20">
        <f>Data!BA417-Data!DH417</f>
        <v>-16</v>
      </c>
      <c r="AX417" s="20">
        <f>Data!BB417-Data!DI417</f>
        <v>-1.2307692307692335</v>
      </c>
      <c r="AY417" s="20">
        <f>Data!BC417-Data!DJ417</f>
        <v>27</v>
      </c>
      <c r="AZ417" s="20">
        <f>Data!BD417-Data!DK417</f>
        <v>-37</v>
      </c>
      <c r="BA417" s="20">
        <f>Data!BE417-Data!DL417</f>
        <v>3</v>
      </c>
      <c r="BB417" s="20">
        <f>Data!BF417-Data!DM417</f>
        <v>-10</v>
      </c>
      <c r="BC417" s="20">
        <f>Data!BG417-Data!DN417</f>
        <v>-43</v>
      </c>
      <c r="BD417" s="20">
        <f>Data!BH417-Data!DO417</f>
        <v>-6.2000000000000028</v>
      </c>
      <c r="BE417" s="20">
        <f>Data!BI417-Data!DP417</f>
        <v>-1.1539999999999964</v>
      </c>
      <c r="BF417" s="20">
        <f>Data!BJ417-Data!DQ417</f>
        <v>-5</v>
      </c>
      <c r="BG417" s="20">
        <f>Data!BK417-Data!DR417</f>
        <v>0.26600000000000001</v>
      </c>
      <c r="BH417" s="20">
        <f>Data!BL417-Data!DS417</f>
        <v>-0.76900000000000013</v>
      </c>
      <c r="BI417" s="20">
        <f>Data!BM417-Data!DT417</f>
        <v>-0.18199999999999994</v>
      </c>
      <c r="BJ417" s="20">
        <f>Data!BN417-Data!DU417</f>
        <v>0.5</v>
      </c>
      <c r="BK417" s="20">
        <f>Data!BO417-Data!DV417</f>
        <v>-3.9000000000000021</v>
      </c>
      <c r="BL417" s="20">
        <f>Data!BP417-Data!DW417</f>
        <v>0.19999999999999929</v>
      </c>
      <c r="BM417" s="20">
        <f>Data!BQ417-Data!DX417</f>
        <v>-2.8461538461538458</v>
      </c>
      <c r="BN417" s="20">
        <f>Data!BR417-Data!DY417</f>
        <v>-3.3000000000000007</v>
      </c>
      <c r="BO417" s="20">
        <f>Data!BS417-Data!DZ417</f>
        <v>-96</v>
      </c>
      <c r="BP417" s="20">
        <f>Data!BT417-Data!EA417</f>
        <v>0.12</v>
      </c>
      <c r="BQ417" s="20">
        <f>Data!BU417-Data!EB417</f>
        <v>-2</v>
      </c>
      <c r="BR417" s="20">
        <f>Data!BV417-Data!EC417</f>
        <v>-30</v>
      </c>
      <c r="BS417" s="20">
        <f>Data!BW417-Data!ED417</f>
        <v>-36</v>
      </c>
      <c r="BT417" s="20">
        <f>Data!BX417-Data!EE417</f>
        <v>-52</v>
      </c>
      <c r="BU417" s="20">
        <f>Data!BY417-Data!EF417</f>
        <v>-8</v>
      </c>
      <c r="BV417" s="20">
        <f>Data!BZ417-Data!EG417</f>
        <v>-18</v>
      </c>
      <c r="BW417" s="20">
        <f>Data!CA417-Data!EH417</f>
        <v>-28.8</v>
      </c>
      <c r="BX417" s="20">
        <f>Data!CB417-Data!EI417</f>
        <v>-96</v>
      </c>
      <c r="BY417" s="20">
        <f>Data!CC417-Data!EJ417</f>
        <v>-61</v>
      </c>
      <c r="BZ417" s="20">
        <f>Data!EK417</f>
        <v>10841.039999999999</v>
      </c>
      <c r="CA417" s="20">
        <f>Data!EL417</f>
        <v>10246.6</v>
      </c>
      <c r="CB417" s="20">
        <f>Data!EM417</f>
        <v>128.08446153846154</v>
      </c>
      <c r="CC417" s="20">
        <f>Data!EN417</f>
        <v>99.407692307692315</v>
      </c>
      <c r="CD417" s="20">
        <f>Data!EO417</f>
        <v>10.416</v>
      </c>
      <c r="CE417" s="20">
        <f>Data!EP417</f>
        <v>165.6</v>
      </c>
      <c r="CF417" s="50">
        <f>IF(ISBLANK(Data!EQ417), "", Data!EQ417)</f>
        <v>83</v>
      </c>
      <c r="CG417" s="50">
        <f>IF(ISBLANK(Data!ER417), "", Data!ER417)</f>
        <v>81</v>
      </c>
      <c r="CH417" s="61" t="str">
        <f>IF(ISBLANK(Data!ES417), "", Data!ES417)</f>
        <v>Kansas</v>
      </c>
      <c r="CI417" s="61">
        <f>IF(ISBLANK(Data!ET417), "", Data!ET417)</f>
        <v>164</v>
      </c>
    </row>
    <row r="418" spans="1:87" x14ac:dyDescent="0.45">
      <c r="A418" s="50">
        <f>IF(ISBLANK(Data!A418), "", Data!A418)</f>
        <v>44932</v>
      </c>
      <c r="B418" s="50" t="str">
        <f>IF(ISBLANK(Data!B418), "", Data!B418)</f>
        <v>Detroit Mercy</v>
      </c>
      <c r="C418" s="50">
        <f>IF(ISBLANK(Data!C418), "", Data!C418)</f>
        <v>71</v>
      </c>
      <c r="D418" s="50" t="str">
        <f>IF(ISBLANK(Data!D418), "", Data!D418)</f>
        <v>Milwaukee</v>
      </c>
      <c r="E418" s="50">
        <f>IF(ISBLANK(Data!E418), "", Data!E418)</f>
        <v>174</v>
      </c>
      <c r="F418" s="50" t="str">
        <f>IF(ISBLANK(Data!F418), "", Data!F418)</f>
        <v>N</v>
      </c>
      <c r="G418" s="50" t="str">
        <f>IF(ISBLANK(Data!G418), "", Data!G418)</f>
        <v>Detroit</v>
      </c>
      <c r="H418" s="50" t="str">
        <f>IF(ISBLANK(Data!H418), "", Data!H418)</f>
        <v>Milwaukee</v>
      </c>
      <c r="I418" s="50" t="str">
        <f>IF(ISBLANK(Data!I418), "", Data!I418)</f>
        <v>Detroit</v>
      </c>
      <c r="J418" s="50" t="str">
        <f>IF(ISBLANK(Data!J418), "", Data!J418)</f>
        <v>Milwaukee</v>
      </c>
      <c r="K418" s="50" t="str">
        <f>IF(ISBLANK(Data!K418), "", Data!K418)</f>
        <v>Detroit Mercy</v>
      </c>
      <c r="L418" s="50" t="str">
        <f>IF(ISBLANK(Data!L418), "", Data!L418)</f>
        <v>Milwaukee</v>
      </c>
      <c r="M418" s="50" t="str">
        <f>IF(ISBLANK(Data!M418), "", Data!M418)</f>
        <v>Detroit</v>
      </c>
      <c r="N418" s="50" t="str">
        <f>IF(ISBLANK(Data!N418), "", Data!N418)</f>
        <v>WI-Milwkee</v>
      </c>
      <c r="O418" s="50" t="str">
        <f>IF(ISBLANK(Data!O418), "", Data!O418)</f>
        <v>Detroit</v>
      </c>
      <c r="P418" s="50" t="str">
        <f>IF(ISBLANK(Data!P418), "", Data!P418)</f>
        <v>Milwaukee</v>
      </c>
      <c r="Q418" s="50" t="str">
        <f>IF(ISBLANK(Data!Q418), "", Data!Q418)</f>
        <v>Detroit</v>
      </c>
      <c r="R418" s="50" t="str">
        <f>IF(ISBLANK(Data!R418), "", Data!R418)</f>
        <v>Milwaukee</v>
      </c>
      <c r="S418" s="20">
        <f>Data!W418-Data!CD418</f>
        <v>-0.46666666666666701</v>
      </c>
      <c r="T418" s="20">
        <f>Data!X418-Data!CE418</f>
        <v>-12.780000000000001</v>
      </c>
      <c r="U418" s="20">
        <f>Data!Y418-Data!CF418</f>
        <v>-15.299999999999997</v>
      </c>
      <c r="V418" s="20">
        <f>Data!Z418-Data!CG418</f>
        <v>-2.5999999999999943</v>
      </c>
      <c r="W418" s="20">
        <f>Data!AA418-Data!CH418</f>
        <v>-1.4000000000000057</v>
      </c>
      <c r="X418" s="20">
        <f>Data!AB418-Data!CI418</f>
        <v>-0.16199999999999998</v>
      </c>
      <c r="Y418" s="20">
        <f>Data!AC418-Data!CJ418</f>
        <v>2.2199999999999998</v>
      </c>
      <c r="Z418" s="20">
        <f>Data!AD418-Data!CK418</f>
        <v>2.0999999999999943</v>
      </c>
      <c r="AA418" s="20">
        <f>Data!AE418-Data!CL418</f>
        <v>-0.20000000000000284</v>
      </c>
      <c r="AB418" s="20">
        <f>Data!AF418-Data!CM418</f>
        <v>3.55</v>
      </c>
      <c r="AC418" s="20">
        <f>Data!AG418-Data!CN418</f>
        <v>-18.799999999999997</v>
      </c>
      <c r="AD418" s="20">
        <f>Data!AH418-Data!CO418</f>
        <v>-5</v>
      </c>
      <c r="AE418" s="20">
        <f>Data!AI418-Data!CP418</f>
        <v>-0.21079999999999999</v>
      </c>
      <c r="AF418" s="20">
        <f>Data!AJ418-Data!CQ418</f>
        <v>-6.7</v>
      </c>
      <c r="AG418" s="20">
        <f>Data!AK418-Data!CR418</f>
        <v>-0.39666666666666667</v>
      </c>
      <c r="AH418" s="20">
        <f>Data!AL418-Data!CS418</f>
        <v>-187</v>
      </c>
      <c r="AI418" s="20">
        <f>Data!AM418-Data!CT418</f>
        <v>-11.009999999999998</v>
      </c>
      <c r="AJ418" s="20">
        <f>Data!AN418-Data!CU418</f>
        <v>0.42999999999999994</v>
      </c>
      <c r="AK418" s="20">
        <f>Data!AO418-Data!CV418</f>
        <v>-202</v>
      </c>
      <c r="AL418" s="20">
        <f>Data!AP418-Data!CW418</f>
        <v>46</v>
      </c>
      <c r="AM418" s="20">
        <f>Data!AQ418-Data!CX418</f>
        <v>-47</v>
      </c>
      <c r="AN418" s="20">
        <f>Data!AR418-Data!CY418</f>
        <v>-3.6999999999999977E-2</v>
      </c>
      <c r="AO418" s="20">
        <f>Data!AS418-Data!CZ418</f>
        <v>-49</v>
      </c>
      <c r="AP418" s="20">
        <f>Data!AT418-Data!DA418</f>
        <v>-81</v>
      </c>
      <c r="AQ418" s="20">
        <f>Data!AU418-Data!DB418</f>
        <v>-7.0000000000000007E-2</v>
      </c>
      <c r="AR418" s="20">
        <f>Data!AV418-Data!DC418</f>
        <v>-45</v>
      </c>
      <c r="AS418" s="20">
        <f>Data!AW418-Data!DD418</f>
        <v>-64</v>
      </c>
      <c r="AT418" s="20">
        <f>Data!AX418-Data!DE418</f>
        <v>-3.0000000000000027E-3</v>
      </c>
      <c r="AU418" s="20">
        <f>Data!AY418-Data!DF418</f>
        <v>-55</v>
      </c>
      <c r="AV418" s="20">
        <f>Data!AZ418-Data!DG418</f>
        <v>-4.3041666666666671</v>
      </c>
      <c r="AW418" s="20">
        <f>Data!BA418-Data!DH418</f>
        <v>-44</v>
      </c>
      <c r="AX418" s="20">
        <f>Data!BB418-Data!DI418</f>
        <v>-5.0333333333333314</v>
      </c>
      <c r="AY418" s="20">
        <f>Data!BC418-Data!DJ418</f>
        <v>-47</v>
      </c>
      <c r="AZ418" s="20">
        <f>Data!BD418-Data!DK418</f>
        <v>-7</v>
      </c>
      <c r="BA418" s="20">
        <f>Data!BE418-Data!DL418</f>
        <v>-33</v>
      </c>
      <c r="BB418" s="20">
        <f>Data!BF418-Data!DM418</f>
        <v>51</v>
      </c>
      <c r="BC418" s="20">
        <f>Data!BG418-Data!DN418</f>
        <v>-10</v>
      </c>
      <c r="BD418" s="20">
        <f>Data!BH418-Data!DO418</f>
        <v>-17.5</v>
      </c>
      <c r="BE418" s="20">
        <f>Data!BI418-Data!DP418</f>
        <v>-2.0949999999999989</v>
      </c>
      <c r="BF418" s="20">
        <f>Data!BJ418-Data!DQ418</f>
        <v>-15.370999999999999</v>
      </c>
      <c r="BG418" s="20">
        <f>Data!BK418-Data!DR418</f>
        <v>-0.47099999999999986</v>
      </c>
      <c r="BH418" s="20">
        <f>Data!BL418-Data!DS418</f>
        <v>2.4670000000000005</v>
      </c>
      <c r="BI418" s="20">
        <f>Data!BM418-Data!DT418</f>
        <v>-0.16899999999999998</v>
      </c>
      <c r="BJ418" s="20">
        <f>Data!BN418-Data!DU418</f>
        <v>-6.6999999999999993</v>
      </c>
      <c r="BK418" s="20">
        <f>Data!BO418-Data!DV418</f>
        <v>-5.4</v>
      </c>
      <c r="BL418" s="20">
        <f>Data!BP418-Data!DW418</f>
        <v>-2.4</v>
      </c>
      <c r="BM418" s="20">
        <f>Data!BQ418-Data!DX418</f>
        <v>-0.875</v>
      </c>
      <c r="BN418" s="20">
        <f>Data!BR418-Data!DY418</f>
        <v>-1.8000000000000007</v>
      </c>
      <c r="BO418" s="20">
        <f>Data!BS418-Data!DZ418</f>
        <v>102</v>
      </c>
      <c r="BP418" s="20">
        <f>Data!BT418-Data!EA418</f>
        <v>-7.9000000000000015E-2</v>
      </c>
      <c r="BQ418" s="20">
        <f>Data!BU418-Data!EB418</f>
        <v>0</v>
      </c>
      <c r="BR418" s="20">
        <f>Data!BV418-Data!EC418</f>
        <v>86</v>
      </c>
      <c r="BS418" s="20">
        <f>Data!BW418-Data!ED418</f>
        <v>151</v>
      </c>
      <c r="BT418" s="20">
        <f>Data!BX418-Data!EE418</f>
        <v>112</v>
      </c>
      <c r="BU418" s="20">
        <f>Data!BY418-Data!EF418</f>
        <v>89</v>
      </c>
      <c r="BV418" s="20">
        <f>Data!BZ418-Data!EG418</f>
        <v>88</v>
      </c>
      <c r="BW418" s="20">
        <f>Data!CA418-Data!EH418</f>
        <v>94.199999999999989</v>
      </c>
      <c r="BX418" s="20">
        <f>Data!CB418-Data!EI418</f>
        <v>102</v>
      </c>
      <c r="BY418" s="20">
        <f>Data!CC418-Data!EJ418</f>
        <v>77</v>
      </c>
      <c r="BZ418" s="20">
        <f>Data!EK418</f>
        <v>10573.01</v>
      </c>
      <c r="CA418" s="20">
        <f>Data!EL418</f>
        <v>12058.9</v>
      </c>
      <c r="CB418" s="20">
        <f>Data!EM418</f>
        <v>98</v>
      </c>
      <c r="CC418" s="20">
        <f>Data!EN418</f>
        <v>70.639624999999995</v>
      </c>
      <c r="CD418" s="20">
        <f>Data!EO418</f>
        <v>11.4345</v>
      </c>
      <c r="CE418" s="20">
        <f>Data!EP418</f>
        <v>189.05999999999997</v>
      </c>
      <c r="CF418" s="50">
        <f>IF(ISBLANK(Data!EQ418), "", Data!EQ418)</f>
        <v>61</v>
      </c>
      <c r="CG418" s="50">
        <f>IF(ISBLANK(Data!ER418), "", Data!ER418)</f>
        <v>84</v>
      </c>
      <c r="CH418" s="61" t="str">
        <f>IF(ISBLANK(Data!ES418), "", Data!ES418)</f>
        <v>Milwaukee</v>
      </c>
      <c r="CI418" s="61">
        <f>IF(ISBLANK(Data!ET418), "", Data!ET418)</f>
        <v>145</v>
      </c>
    </row>
    <row r="419" spans="1:87" x14ac:dyDescent="0.45">
      <c r="A419" s="50">
        <f>IF(ISBLANK(Data!A419), "", Data!A419)</f>
        <v>44932</v>
      </c>
      <c r="B419" s="50" t="str">
        <f>IF(ISBLANK(Data!B419), "", Data!B419)</f>
        <v>Creighton</v>
      </c>
      <c r="C419" s="50">
        <f>IF(ISBLANK(Data!C419), "", Data!C419)</f>
        <v>63</v>
      </c>
      <c r="D419" s="50" t="str">
        <f>IF(ISBLANK(Data!D419), "", Data!D419)</f>
        <v>Providence</v>
      </c>
      <c r="E419" s="50">
        <f>IF(ISBLANK(Data!E419), "", Data!E419)</f>
        <v>237</v>
      </c>
      <c r="F419" s="50" t="str">
        <f>IF(ISBLANK(Data!F419), "", Data!F419)</f>
        <v>N</v>
      </c>
      <c r="G419" s="50" t="str">
        <f>IF(ISBLANK(Data!G419), "", Data!G419)</f>
        <v>Creighton</v>
      </c>
      <c r="H419" s="50" t="str">
        <f>IF(ISBLANK(Data!H419), "", Data!H419)</f>
        <v>Providence</v>
      </c>
      <c r="I419" s="50" t="str">
        <f>IF(ISBLANK(Data!I419), "", Data!I419)</f>
        <v>Creighton</v>
      </c>
      <c r="J419" s="50" t="str">
        <f>IF(ISBLANK(Data!J419), "", Data!J419)</f>
        <v>Providence</v>
      </c>
      <c r="K419" s="50" t="str">
        <f>IF(ISBLANK(Data!K419), "", Data!K419)</f>
        <v>Creighton</v>
      </c>
      <c r="L419" s="50" t="str">
        <f>IF(ISBLANK(Data!L419), "", Data!L419)</f>
        <v>Providence</v>
      </c>
      <c r="M419" s="50" t="str">
        <f>IF(ISBLANK(Data!M419), "", Data!M419)</f>
        <v>Creighton</v>
      </c>
      <c r="N419" s="50" t="str">
        <f>IF(ISBLANK(Data!N419), "", Data!N419)</f>
        <v>Providence</v>
      </c>
      <c r="O419" s="50" t="str">
        <f>IF(ISBLANK(Data!O419), "", Data!O419)</f>
        <v>Creighton</v>
      </c>
      <c r="P419" s="50" t="str">
        <f>IF(ISBLANK(Data!P419), "", Data!P419)</f>
        <v>Providence</v>
      </c>
      <c r="Q419" s="50" t="str">
        <f>IF(ISBLANK(Data!Q419), "", Data!Q419)</f>
        <v>Creighton</v>
      </c>
      <c r="R419" s="50" t="str">
        <f>IF(ISBLANK(Data!R419), "", Data!R419)</f>
        <v>Providence</v>
      </c>
      <c r="S419" s="20">
        <f>Data!W419-Data!CD419</f>
        <v>-7.1428571428572063E-2</v>
      </c>
      <c r="T419" s="20">
        <f>Data!X419-Data!CE419</f>
        <v>7.84</v>
      </c>
      <c r="U419" s="20">
        <f>Data!Y419-Data!CF419</f>
        <v>10.799999999999997</v>
      </c>
      <c r="V419" s="20">
        <f>Data!Z419-Data!CG419</f>
        <v>2.8999999999999915</v>
      </c>
      <c r="W419" s="20">
        <f>Data!AA419-Data!CH419</f>
        <v>-2.5</v>
      </c>
      <c r="X419" s="20">
        <f>Data!AB419-Data!CI419</f>
        <v>-0.04</v>
      </c>
      <c r="Y419" s="20">
        <f>Data!AC419-Data!CJ419</f>
        <v>6.1700000000000008</v>
      </c>
      <c r="Z419" s="20">
        <f>Data!AD419-Data!CK419</f>
        <v>4</v>
      </c>
      <c r="AA419" s="20">
        <f>Data!AE419-Data!CL419</f>
        <v>-2.1000000000000085</v>
      </c>
      <c r="AB419" s="20">
        <f>Data!AF419-Data!CM419</f>
        <v>6.96</v>
      </c>
      <c r="AC419" s="20">
        <f>Data!AG419-Data!CN419</f>
        <v>13.299999999999997</v>
      </c>
      <c r="AD419" s="20">
        <f>Data!AH419-Data!CO419</f>
        <v>5.0999999999999943</v>
      </c>
      <c r="AE419" s="20">
        <f>Data!AI419-Data!CP419</f>
        <v>7.44999999999999E-2</v>
      </c>
      <c r="AF419" s="20">
        <f>Data!AJ419-Data!CQ419</f>
        <v>12.4</v>
      </c>
      <c r="AG419" s="20">
        <f>Data!AK419-Data!CR419</f>
        <v>0.88571428571428579</v>
      </c>
      <c r="AH419" s="20">
        <f>Data!AL419-Data!CS419</f>
        <v>24</v>
      </c>
      <c r="AI419" s="20">
        <f>Data!AM419-Data!CT419</f>
        <v>7.2899999999999991</v>
      </c>
      <c r="AJ419" s="20">
        <f>Data!AN419-Data!CU419</f>
        <v>2.6599999999999997</v>
      </c>
      <c r="AK419" s="20">
        <f>Data!AO419-Data!CV419</f>
        <v>105</v>
      </c>
      <c r="AL419" s="20">
        <f>Data!AP419-Data!CW419</f>
        <v>40</v>
      </c>
      <c r="AM419" s="20">
        <f>Data!AQ419-Data!CX419</f>
        <v>27</v>
      </c>
      <c r="AN419" s="20">
        <f>Data!AR419-Data!CY419</f>
        <v>3.7999999999999978E-2</v>
      </c>
      <c r="AO419" s="20">
        <f>Data!AS419-Data!CZ419</f>
        <v>40</v>
      </c>
      <c r="AP419" s="20">
        <f>Data!AT419-Data!DA419</f>
        <v>65</v>
      </c>
      <c r="AQ419" s="20">
        <f>Data!AU419-Data!DB419</f>
        <v>4.5999999999999985E-2</v>
      </c>
      <c r="AR419" s="20">
        <f>Data!AV419-Data!DC419</f>
        <v>-23</v>
      </c>
      <c r="AS419" s="20">
        <f>Data!AW419-Data!DD419</f>
        <v>-54</v>
      </c>
      <c r="AT419" s="20">
        <f>Data!AX419-Data!DE419</f>
        <v>6.9000000000000061E-2</v>
      </c>
      <c r="AU419" s="20">
        <f>Data!AY419-Data!DF419</f>
        <v>7</v>
      </c>
      <c r="AV419" s="20">
        <f>Data!AZ419-Data!DG419</f>
        <v>0.5</v>
      </c>
      <c r="AW419" s="20">
        <f>Data!BA419-Data!DH419</f>
        <v>18</v>
      </c>
      <c r="AX419" s="20">
        <f>Data!BB419-Data!DI419</f>
        <v>1.2857142857142847</v>
      </c>
      <c r="AY419" s="20">
        <f>Data!BC419-Data!DJ419</f>
        <v>44</v>
      </c>
      <c r="AZ419" s="20">
        <f>Data!BD419-Data!DK419</f>
        <v>-38</v>
      </c>
      <c r="BA419" s="20">
        <f>Data!BE419-Data!DL419</f>
        <v>-26</v>
      </c>
      <c r="BB419" s="20">
        <f>Data!BF419-Data!DM419</f>
        <v>-32</v>
      </c>
      <c r="BC419" s="20">
        <f>Data!BG419-Data!DN419</f>
        <v>-68</v>
      </c>
      <c r="BD419" s="20">
        <f>Data!BH419-Data!DO419</f>
        <v>7.5</v>
      </c>
      <c r="BE419" s="20">
        <f>Data!BI419-Data!DP419</f>
        <v>2.8569999999999993</v>
      </c>
      <c r="BF419" s="20">
        <f>Data!BJ419-Data!DQ419</f>
        <v>4.6429999999999989</v>
      </c>
      <c r="BG419" s="20">
        <f>Data!BK419-Data!DR419</f>
        <v>0.47799999999999998</v>
      </c>
      <c r="BH419" s="20">
        <f>Data!BL419-Data!DS419</f>
        <v>-2.2859999999999996</v>
      </c>
      <c r="BI419" s="20">
        <f>Data!BM419-Data!DT419</f>
        <v>-0.14900000000000002</v>
      </c>
      <c r="BJ419" s="20">
        <f>Data!BN419-Data!DU419</f>
        <v>4.5999999999999979</v>
      </c>
      <c r="BK419" s="20">
        <f>Data!BO419-Data!DV419</f>
        <v>-3.7999999999999989</v>
      </c>
      <c r="BL419" s="20">
        <f>Data!BP419-Data!DW419</f>
        <v>-1.9</v>
      </c>
      <c r="BM419" s="20">
        <f>Data!BQ419-Data!DX419</f>
        <v>-2.7142857142857144</v>
      </c>
      <c r="BN419" s="20">
        <f>Data!BR419-Data!DY419</f>
        <v>-4.8000000000000007</v>
      </c>
      <c r="BO419" s="20">
        <f>Data!BS419-Data!DZ419</f>
        <v>4</v>
      </c>
      <c r="BP419" s="20">
        <f>Data!BT419-Data!EA419</f>
        <v>-4.0000000000000036E-3</v>
      </c>
      <c r="BQ419" s="20">
        <f>Data!BU419-Data!EB419</f>
        <v>1</v>
      </c>
      <c r="BR419" s="20">
        <f>Data!BV419-Data!EC419</f>
        <v>-48</v>
      </c>
      <c r="BS419" s="20">
        <f>Data!BW419-Data!ED419</f>
        <v>-30</v>
      </c>
      <c r="BT419" s="20">
        <f>Data!BX419-Data!EE419</f>
        <v>-3</v>
      </c>
      <c r="BU419" s="20">
        <f>Data!BY419-Data!EF419</f>
        <v>-42</v>
      </c>
      <c r="BV419" s="20">
        <f>Data!BZ419-Data!EG419</f>
        <v>-30</v>
      </c>
      <c r="BW419" s="20">
        <f>Data!CA419-Data!EH419</f>
        <v>-17.400000000000002</v>
      </c>
      <c r="BX419" s="20">
        <f>Data!CB419-Data!EI419</f>
        <v>-1</v>
      </c>
      <c r="BY419" s="20">
        <f>Data!CC419-Data!EJ419</f>
        <v>-24</v>
      </c>
      <c r="BZ419" s="20">
        <f>Data!EK419</f>
        <v>10657.24</v>
      </c>
      <c r="CA419" s="20">
        <f>Data!EL419</f>
        <v>9976.9399999999987</v>
      </c>
      <c r="CB419" s="20">
        <f>Data!EM419</f>
        <v>69</v>
      </c>
      <c r="CC419" s="20">
        <f>Data!EN419</f>
        <v>45.296857142857142</v>
      </c>
      <c r="CD419" s="20">
        <f>Data!EO419</f>
        <v>7.3245999999999993</v>
      </c>
      <c r="CE419" s="20">
        <f>Data!EP419</f>
        <v>164.16</v>
      </c>
      <c r="CF419" s="50">
        <f>IF(ISBLANK(Data!EQ419), "", Data!EQ419)</f>
        <v>69</v>
      </c>
      <c r="CG419" s="50">
        <f>IF(ISBLANK(Data!ER419), "", Data!ER419)</f>
        <v>60</v>
      </c>
      <c r="CH419" s="61" t="str">
        <f>IF(ISBLANK(Data!ES419), "", Data!ES419)</f>
        <v>Creighton</v>
      </c>
      <c r="CI419" s="61">
        <f>IF(ISBLANK(Data!ET419), "", Data!ET419)</f>
        <v>129</v>
      </c>
    </row>
    <row r="420" spans="1:87" x14ac:dyDescent="0.45">
      <c r="A420" s="50">
        <f>IF(ISBLANK(Data!A420), "", Data!A420)</f>
        <v>44932</v>
      </c>
      <c r="B420" s="50" t="str">
        <f>IF(ISBLANK(Data!B420), "", Data!B420)</f>
        <v>N.C. State</v>
      </c>
      <c r="C420" s="50">
        <f>IF(ISBLANK(Data!C420), "", Data!C420)</f>
        <v>188</v>
      </c>
      <c r="D420" s="50" t="str">
        <f>IF(ISBLANK(Data!D420), "", Data!D420)</f>
        <v>Virginia</v>
      </c>
      <c r="E420" s="50">
        <f>IF(ISBLANK(Data!E420), "", Data!E420)</f>
        <v>340</v>
      </c>
      <c r="F420" s="50" t="str">
        <f>IF(ISBLANK(Data!F420), "", Data!F420)</f>
        <v>N</v>
      </c>
      <c r="G420" s="50" t="str">
        <f>IF(ISBLANK(Data!G420), "", Data!G420)</f>
        <v>North Carolina St.</v>
      </c>
      <c r="H420" s="50" t="str">
        <f>IF(ISBLANK(Data!H420), "", Data!H420)</f>
        <v>Virginia</v>
      </c>
      <c r="I420" s="50" t="str">
        <f>IF(ISBLANK(Data!I420), "", Data!I420)</f>
        <v>North Carolina St.</v>
      </c>
      <c r="J420" s="50" t="str">
        <f>IF(ISBLANK(Data!J420), "", Data!J420)</f>
        <v>Virginia</v>
      </c>
      <c r="K420" s="50" t="str">
        <f>IF(ISBLANK(Data!K420), "", Data!K420)</f>
        <v>NC State</v>
      </c>
      <c r="L420" s="50" t="str">
        <f>IF(ISBLANK(Data!L420), "", Data!L420)</f>
        <v>Virginia</v>
      </c>
      <c r="M420" s="50" t="str">
        <f>IF(ISBLANK(Data!M420), "", Data!M420)</f>
        <v>NC State</v>
      </c>
      <c r="N420" s="50" t="str">
        <f>IF(ISBLANK(Data!N420), "", Data!N420)</f>
        <v>Virginia</v>
      </c>
      <c r="O420" s="50" t="str">
        <f>IF(ISBLANK(Data!O420), "", Data!O420)</f>
        <v>NC State</v>
      </c>
      <c r="P420" s="50" t="str">
        <f>IF(ISBLANK(Data!P420), "", Data!P420)</f>
        <v>Virginia</v>
      </c>
      <c r="Q420" s="50" t="str">
        <f>IF(ISBLANK(Data!Q420), "", Data!Q420)</f>
        <v>North Carolina State</v>
      </c>
      <c r="R420" s="50" t="str">
        <f>IF(ISBLANK(Data!R420), "", Data!R420)</f>
        <v>Virginia</v>
      </c>
      <c r="S420" s="20">
        <f>Data!W420-Data!CD420</f>
        <v>-1.648351648351698E-2</v>
      </c>
      <c r="T420" s="20">
        <f>Data!X420-Data!CE420</f>
        <v>-3.6300000000000008</v>
      </c>
      <c r="U420" s="20">
        <f>Data!Y420-Data!CF420</f>
        <v>2.7000000000000028</v>
      </c>
      <c r="V420" s="20">
        <f>Data!Z420-Data!CG420</f>
        <v>6.2999999999999972</v>
      </c>
      <c r="W420" s="20">
        <f>Data!AA420-Data!CH420</f>
        <v>7.8000000000000043</v>
      </c>
      <c r="X420" s="20">
        <f>Data!AB420-Data!CI420</f>
        <v>-3.9E-2</v>
      </c>
      <c r="Y420" s="20">
        <f>Data!AC420-Data!CJ420</f>
        <v>-2</v>
      </c>
      <c r="Z420" s="20">
        <f>Data!AD420-Data!CK420</f>
        <v>-1.2999999999999972</v>
      </c>
      <c r="AA420" s="20">
        <f>Data!AE420-Data!CL420</f>
        <v>0.80000000000001137</v>
      </c>
      <c r="AB420" s="20">
        <f>Data!AF420-Data!CM420</f>
        <v>-4.3699999999999992</v>
      </c>
      <c r="AC420" s="20">
        <f>Data!AG420-Data!CN420</f>
        <v>4.2999999999999972</v>
      </c>
      <c r="AD420" s="20">
        <f>Data!AH420-Data!CO420</f>
        <v>7.2000000000000028</v>
      </c>
      <c r="AE420" s="20">
        <f>Data!AI420-Data!CP420</f>
        <v>-7.0000000000000062E-2</v>
      </c>
      <c r="AF420" s="20">
        <f>Data!AJ420-Data!CQ420</f>
        <v>-0.30000000000000004</v>
      </c>
      <c r="AG420" s="20">
        <f>Data!AK420-Data!CR420</f>
        <v>-2.0879120879120881E-2</v>
      </c>
      <c r="AH420" s="20">
        <f>Data!AL420-Data!CS420</f>
        <v>-13</v>
      </c>
      <c r="AI420" s="20">
        <f>Data!AM420-Data!CT420</f>
        <v>-3.2399999999999984</v>
      </c>
      <c r="AJ420" s="20">
        <f>Data!AN420-Data!CU420</f>
        <v>-1.68</v>
      </c>
      <c r="AK420" s="20">
        <f>Data!AO420-Data!CV420</f>
        <v>80</v>
      </c>
      <c r="AL420" s="20">
        <f>Data!AP420-Data!CW420</f>
        <v>111</v>
      </c>
      <c r="AM420" s="20">
        <f>Data!AQ420-Data!CX420</f>
        <v>62</v>
      </c>
      <c r="AN420" s="20">
        <f>Data!AR420-Data!CY420</f>
        <v>-8.0000000000000071E-3</v>
      </c>
      <c r="AO420" s="20">
        <f>Data!AS420-Data!CZ420</f>
        <v>6</v>
      </c>
      <c r="AP420" s="20">
        <f>Data!AT420-Data!DA420</f>
        <v>33</v>
      </c>
      <c r="AQ420" s="20">
        <f>Data!AU420-Data!DB420</f>
        <v>-1.9999999999999962E-2</v>
      </c>
      <c r="AR420" s="20">
        <f>Data!AV420-Data!DC420</f>
        <v>30</v>
      </c>
      <c r="AS420" s="20">
        <f>Data!AW420-Data!DD420</f>
        <v>30</v>
      </c>
      <c r="AT420" s="20">
        <f>Data!AX420-Data!DE420</f>
        <v>4.2999999999999927E-2</v>
      </c>
      <c r="AU420" s="20">
        <f>Data!AY420-Data!DF420</f>
        <v>26</v>
      </c>
      <c r="AV420" s="20">
        <f>Data!AZ420-Data!DG420</f>
        <v>2.6758241758241752</v>
      </c>
      <c r="AW420" s="20">
        <f>Data!BA420-Data!DH420</f>
        <v>19</v>
      </c>
      <c r="AX420" s="20">
        <f>Data!BB420-Data!DI420</f>
        <v>3.9780219780219781</v>
      </c>
      <c r="AY420" s="20">
        <f>Data!BC420-Data!DJ420</f>
        <v>-45</v>
      </c>
      <c r="AZ420" s="20">
        <f>Data!BD420-Data!DK420</f>
        <v>-22</v>
      </c>
      <c r="BA420" s="20">
        <f>Data!BE420-Data!DL420</f>
        <v>-39</v>
      </c>
      <c r="BB420" s="20">
        <f>Data!BF420-Data!DM420</f>
        <v>-2</v>
      </c>
      <c r="BC420" s="20">
        <f>Data!BG420-Data!DN420</f>
        <v>30</v>
      </c>
      <c r="BD420" s="20">
        <f>Data!BH420-Data!DO420</f>
        <v>11.200000000000003</v>
      </c>
      <c r="BE420" s="20">
        <f>Data!BI420-Data!DP420</f>
        <v>12.840000000000003</v>
      </c>
      <c r="BF420" s="20">
        <f>Data!BJ420-Data!DQ420</f>
        <v>-1.5660000000000007</v>
      </c>
      <c r="BG420" s="20">
        <f>Data!BK420-Data!DR420</f>
        <v>-0.35799999999999987</v>
      </c>
      <c r="BH420" s="20">
        <f>Data!BL420-Data!DS420</f>
        <v>0.48900000000000077</v>
      </c>
      <c r="BI420" s="20">
        <f>Data!BM420-Data!DT420</f>
        <v>-0.17299999999999993</v>
      </c>
      <c r="BJ420" s="20">
        <f>Data!BN420-Data!DU420</f>
        <v>4</v>
      </c>
      <c r="BK420" s="20">
        <f>Data!BO420-Data!DV420</f>
        <v>3.5999999999999996</v>
      </c>
      <c r="BL420" s="20">
        <f>Data!BP420-Data!DW420</f>
        <v>-2.5999999999999996</v>
      </c>
      <c r="BM420" s="20">
        <f>Data!BQ420-Data!DX420</f>
        <v>-1.0164835164835173</v>
      </c>
      <c r="BN420" s="20">
        <f>Data!BR420-Data!DY420</f>
        <v>3.3000000000000007</v>
      </c>
      <c r="BO420" s="20">
        <f>Data!BS420-Data!DZ420</f>
        <v>23</v>
      </c>
      <c r="BP420" s="20">
        <f>Data!BT420-Data!EA420</f>
        <v>-1.9000000000000017E-2</v>
      </c>
      <c r="BQ420" s="20">
        <f>Data!BU420-Data!EB420</f>
        <v>0</v>
      </c>
      <c r="BR420" s="20">
        <f>Data!BV420-Data!EC420</f>
        <v>25</v>
      </c>
      <c r="BS420" s="20">
        <f>Data!BW420-Data!ED420</f>
        <v>22</v>
      </c>
      <c r="BT420" s="20">
        <f>Data!BX420-Data!EE420</f>
        <v>2</v>
      </c>
      <c r="BU420" s="20">
        <f>Data!BY420-Data!EF420</f>
        <v>29</v>
      </c>
      <c r="BV420" s="20">
        <f>Data!BZ420-Data!EG420</f>
        <v>29</v>
      </c>
      <c r="BW420" s="20">
        <f>Data!CA420-Data!EH420</f>
        <v>17</v>
      </c>
      <c r="BX420" s="20">
        <f>Data!CB420-Data!EI420</f>
        <v>23</v>
      </c>
      <c r="BY420" s="20">
        <f>Data!CC420-Data!EJ420</f>
        <v>64</v>
      </c>
      <c r="BZ420" s="20">
        <f>Data!EK420</f>
        <v>10150.65</v>
      </c>
      <c r="CA420" s="20">
        <f>Data!EL420</f>
        <v>10573.199999999999</v>
      </c>
      <c r="CB420" s="20">
        <f>Data!EM420</f>
        <v>77.718428571428575</v>
      </c>
      <c r="CC420" s="20">
        <f>Data!EN420</f>
        <v>64.927461538461529</v>
      </c>
      <c r="CD420" s="20">
        <f>Data!EO420</f>
        <v>10.8864</v>
      </c>
      <c r="CE420" s="20">
        <f>Data!EP420</f>
        <v>130.59899999999999</v>
      </c>
      <c r="CF420" s="50">
        <f>IF(ISBLANK(Data!EQ420), "", Data!EQ420)</f>
        <v>76</v>
      </c>
      <c r="CG420" s="50">
        <f>IF(ISBLANK(Data!ER420), "", Data!ER420)</f>
        <v>60</v>
      </c>
      <c r="CH420" s="61" t="str">
        <f>IF(ISBLANK(Data!ES420), "", Data!ES420)</f>
        <v>N.C. State</v>
      </c>
      <c r="CI420" s="61">
        <f>IF(ISBLANK(Data!ET420), "", Data!ET420)</f>
        <v>136</v>
      </c>
    </row>
    <row r="421" spans="1:87" x14ac:dyDescent="0.45">
      <c r="A421" s="50">
        <f>IF(ISBLANK(Data!A421), "", Data!A421)</f>
        <v>44932</v>
      </c>
      <c r="B421" s="50" t="str">
        <f>IF(ISBLANK(Data!B421), "", Data!B421)</f>
        <v>Arkansas</v>
      </c>
      <c r="C421" s="50">
        <f>IF(ISBLANK(Data!C421), "", Data!C421)</f>
        <v>13</v>
      </c>
      <c r="D421" s="50" t="str">
        <f>IF(ISBLANK(Data!D421), "", Data!D421)</f>
        <v>Auburn</v>
      </c>
      <c r="E421" s="50">
        <f>IF(ISBLANK(Data!E421), "", Data!E421)</f>
        <v>17</v>
      </c>
      <c r="F421" s="50" t="str">
        <f>IF(ISBLANK(Data!F421), "", Data!F421)</f>
        <v>N</v>
      </c>
      <c r="G421" s="50" t="str">
        <f>IF(ISBLANK(Data!G421), "", Data!G421)</f>
        <v>Arkansas</v>
      </c>
      <c r="H421" s="50" t="str">
        <f>IF(ISBLANK(Data!H421), "", Data!H421)</f>
        <v>Auburn</v>
      </c>
      <c r="I421" s="50" t="str">
        <f>IF(ISBLANK(Data!I421), "", Data!I421)</f>
        <v>Arkansas</v>
      </c>
      <c r="J421" s="50" t="str">
        <f>IF(ISBLANK(Data!J421), "", Data!J421)</f>
        <v>Auburn</v>
      </c>
      <c r="K421" s="50" t="str">
        <f>IF(ISBLANK(Data!K421), "", Data!K421)</f>
        <v>Arkansas</v>
      </c>
      <c r="L421" s="50" t="str">
        <f>IF(ISBLANK(Data!L421), "", Data!L421)</f>
        <v>Auburn</v>
      </c>
      <c r="M421" s="50" t="str">
        <f>IF(ISBLANK(Data!M421), "", Data!M421)</f>
        <v>Arkansas</v>
      </c>
      <c r="N421" s="50" t="str">
        <f>IF(ISBLANK(Data!N421), "", Data!N421)</f>
        <v>Auburn</v>
      </c>
      <c r="O421" s="50" t="str">
        <f>IF(ISBLANK(Data!O421), "", Data!O421)</f>
        <v>Arkansas</v>
      </c>
      <c r="P421" s="50" t="str">
        <f>IF(ISBLANK(Data!P421), "", Data!P421)</f>
        <v>Auburn</v>
      </c>
      <c r="Q421" s="50" t="str">
        <f>IF(ISBLANK(Data!Q421), "", Data!Q421)</f>
        <v>Arkansas</v>
      </c>
      <c r="R421" s="50" t="str">
        <f>IF(ISBLANK(Data!R421), "", Data!R421)</f>
        <v>Auburn</v>
      </c>
      <c r="S421" s="20">
        <f>Data!W421-Data!CD421</f>
        <v>-0.15384615384615408</v>
      </c>
      <c r="T421" s="20">
        <f>Data!X421-Data!CE421</f>
        <v>-11.18</v>
      </c>
      <c r="U421" s="20">
        <f>Data!Y421-Data!CF421</f>
        <v>-5.2000000000000028</v>
      </c>
      <c r="V421" s="20">
        <f>Data!Z421-Data!CG421</f>
        <v>5.9000000000000057</v>
      </c>
      <c r="W421" s="20">
        <f>Data!AA421-Data!CH421</f>
        <v>-0.29999999999999716</v>
      </c>
      <c r="X421" s="20">
        <f>Data!AB421-Data!CI421</f>
        <v>0.11299999999999999</v>
      </c>
      <c r="Y421" s="20">
        <f>Data!AC421-Data!CJ421</f>
        <v>2.5100000000000002</v>
      </c>
      <c r="Z421" s="20">
        <f>Data!AD421-Data!CK421</f>
        <v>1.6999999999999886</v>
      </c>
      <c r="AA421" s="20">
        <f>Data!AE421-Data!CL421</f>
        <v>-0.90000000000000568</v>
      </c>
      <c r="AB421" s="20">
        <f>Data!AF421-Data!CM421</f>
        <v>2.5100000000000002</v>
      </c>
      <c r="AC421" s="20">
        <f>Data!AG421-Data!CN421</f>
        <v>-6.7000000000000028</v>
      </c>
      <c r="AD421" s="20">
        <f>Data!AH421-Data!CO421</f>
        <v>8</v>
      </c>
      <c r="AE421" s="20">
        <f>Data!AI421-Data!CP421</f>
        <v>-0.19430000000000003</v>
      </c>
      <c r="AF421" s="20">
        <f>Data!AJ421-Data!CQ421</f>
        <v>-1.4</v>
      </c>
      <c r="AG421" s="20">
        <f>Data!AK421-Data!CR421</f>
        <v>-0.1076923076923077</v>
      </c>
      <c r="AH421" s="20">
        <f>Data!AL421-Data!CS421</f>
        <v>-99</v>
      </c>
      <c r="AI421" s="20">
        <f>Data!AM421-Data!CT421</f>
        <v>-9.5499999999999989</v>
      </c>
      <c r="AJ421" s="20">
        <f>Data!AN421-Data!CU421</f>
        <v>2.69</v>
      </c>
      <c r="AK421" s="20">
        <f>Data!AO421-Data!CV421</f>
        <v>-33</v>
      </c>
      <c r="AL421" s="20">
        <f>Data!AP421-Data!CW421</f>
        <v>126</v>
      </c>
      <c r="AM421" s="20">
        <f>Data!AQ421-Data!CX421</f>
        <v>-56</v>
      </c>
      <c r="AN421" s="20">
        <f>Data!AR421-Data!CY421</f>
        <v>9.000000000000008E-3</v>
      </c>
      <c r="AO421" s="20">
        <f>Data!AS421-Data!CZ421</f>
        <v>-18</v>
      </c>
      <c r="AP421" s="20">
        <f>Data!AT421-Data!DA421</f>
        <v>-64</v>
      </c>
      <c r="AQ421" s="20">
        <f>Data!AU421-Data!DB421</f>
        <v>1.3999999999999957E-2</v>
      </c>
      <c r="AR421" s="20">
        <f>Data!AV421-Data!DC421</f>
        <v>25</v>
      </c>
      <c r="AS421" s="20">
        <f>Data!AW421-Data!DD421</f>
        <v>43</v>
      </c>
      <c r="AT421" s="20">
        <f>Data!AX421-Data!DE421</f>
        <v>-1.9000000000000017E-2</v>
      </c>
      <c r="AU421" s="20">
        <f>Data!AY421-Data!DF421</f>
        <v>-44</v>
      </c>
      <c r="AV421" s="20">
        <f>Data!AZ421-Data!DG421</f>
        <v>-3.384615384615385</v>
      </c>
      <c r="AW421" s="20">
        <f>Data!BA421-Data!DH421</f>
        <v>-33</v>
      </c>
      <c r="AX421" s="20">
        <f>Data!BB421-Data!DI421</f>
        <v>-2.5384615384615401</v>
      </c>
      <c r="AY421" s="20">
        <f>Data!BC421-Data!DJ421</f>
        <v>-87</v>
      </c>
      <c r="AZ421" s="20">
        <f>Data!BD421-Data!DK421</f>
        <v>-22</v>
      </c>
      <c r="BA421" s="20">
        <f>Data!BE421-Data!DL421</f>
        <v>13</v>
      </c>
      <c r="BB421" s="20">
        <f>Data!BF421-Data!DM421</f>
        <v>26</v>
      </c>
      <c r="BC421" s="20">
        <f>Data!BG421-Data!DN421</f>
        <v>27</v>
      </c>
      <c r="BD421" s="20">
        <f>Data!BH421-Data!DO421</f>
        <v>-2.5</v>
      </c>
      <c r="BE421" s="20">
        <f>Data!BI421-Data!DP421</f>
        <v>9.6930000000000121</v>
      </c>
      <c r="BF421" s="20">
        <f>Data!BJ421-Data!DQ421</f>
        <v>-12.231</v>
      </c>
      <c r="BG421" s="20">
        <f>Data!BK421-Data!DR421</f>
        <v>-0.84299999999999997</v>
      </c>
      <c r="BH421" s="20">
        <f>Data!BL421-Data!DS421</f>
        <v>2</v>
      </c>
      <c r="BI421" s="20">
        <f>Data!BM421-Data!DT421</f>
        <v>-0.25099999999999995</v>
      </c>
      <c r="BJ421" s="20">
        <f>Data!BN421-Data!DU421</f>
        <v>-4.8999999999999986</v>
      </c>
      <c r="BK421" s="20">
        <f>Data!BO421-Data!DV421</f>
        <v>3.2999999999999972</v>
      </c>
      <c r="BL421" s="20">
        <f>Data!BP421-Data!DW421</f>
        <v>1</v>
      </c>
      <c r="BM421" s="20">
        <f>Data!BQ421-Data!DX421</f>
        <v>-1.6923076923076925</v>
      </c>
      <c r="BN421" s="20">
        <f>Data!BR421-Data!DY421</f>
        <v>2</v>
      </c>
      <c r="BO421" s="20">
        <f>Data!BS421-Data!DZ421</f>
        <v>68</v>
      </c>
      <c r="BP421" s="20">
        <f>Data!BT421-Data!EA421</f>
        <v>-5.9999999999999942E-2</v>
      </c>
      <c r="BQ421" s="20">
        <f>Data!BU421-Data!EB421</f>
        <v>-2</v>
      </c>
      <c r="BR421" s="20">
        <f>Data!BV421-Data!EC421</f>
        <v>77</v>
      </c>
      <c r="BS421" s="20">
        <f>Data!BW421-Data!ED421</f>
        <v>2</v>
      </c>
      <c r="BT421" s="20">
        <f>Data!BX421-Data!EE421</f>
        <v>44</v>
      </c>
      <c r="BU421" s="20">
        <f>Data!BY421-Data!EF421</f>
        <v>61</v>
      </c>
      <c r="BV421" s="20">
        <f>Data!BZ421-Data!EG421</f>
        <v>49</v>
      </c>
      <c r="BW421" s="20">
        <f>Data!CA421-Data!EH421</f>
        <v>35</v>
      </c>
      <c r="BX421" s="20">
        <f>Data!CB421-Data!EI421</f>
        <v>70</v>
      </c>
      <c r="BY421" s="20">
        <f>Data!CC421-Data!EJ421</f>
        <v>14</v>
      </c>
      <c r="BZ421" s="20">
        <f>Data!EK421</f>
        <v>10595.659999999998</v>
      </c>
      <c r="CA421" s="20">
        <f>Data!EL421</f>
        <v>11780</v>
      </c>
      <c r="CB421" s="20">
        <f>Data!EM421</f>
        <v>88.996307692307695</v>
      </c>
      <c r="CC421" s="20">
        <f>Data!EN421</f>
        <v>57.090461538461533</v>
      </c>
      <c r="CD421" s="20">
        <f>Data!EO421</f>
        <v>15.1905</v>
      </c>
      <c r="CE421" s="20">
        <f>Data!EP421</f>
        <v>173.28</v>
      </c>
      <c r="CF421" s="50">
        <f>IF(ISBLANK(Data!EQ421), "", Data!EQ421)</f>
        <v>51</v>
      </c>
      <c r="CG421" s="50">
        <f>IF(ISBLANK(Data!ER421), "", Data!ER421)</f>
        <v>83</v>
      </c>
      <c r="CH421" s="61" t="str">
        <f>IF(ISBLANK(Data!ES421), "", Data!ES421)</f>
        <v>Auburn</v>
      </c>
      <c r="CI421" s="61">
        <f>IF(ISBLANK(Data!ET421), "", Data!ET421)</f>
        <v>134</v>
      </c>
    </row>
    <row r="422" spans="1:87" x14ac:dyDescent="0.45">
      <c r="A422" s="50">
        <f>IF(ISBLANK(Data!A422), "", Data!A422)</f>
        <v>44932</v>
      </c>
      <c r="B422" s="50" t="str">
        <f>IF(ISBLANK(Data!B422), "", Data!B422)</f>
        <v>Stetson</v>
      </c>
      <c r="C422" s="50">
        <f>IF(ISBLANK(Data!C422), "", Data!C422)</f>
        <v>286</v>
      </c>
      <c r="D422" s="50" t="str">
        <f>IF(ISBLANK(Data!D422), "", Data!D422)</f>
        <v>Jacksonville</v>
      </c>
      <c r="E422" s="50">
        <f>IF(ISBLANK(Data!E422), "", Data!E422)</f>
        <v>129</v>
      </c>
      <c r="F422" s="50" t="str">
        <f>IF(ISBLANK(Data!F422), "", Data!F422)</f>
        <v>N</v>
      </c>
      <c r="G422" s="50" t="str">
        <f>IF(ISBLANK(Data!G422), "", Data!G422)</f>
        <v>Stetson</v>
      </c>
      <c r="H422" s="50" t="str">
        <f>IF(ISBLANK(Data!H422), "", Data!H422)</f>
        <v>Jacksonville</v>
      </c>
      <c r="I422" s="50" t="str">
        <f>IF(ISBLANK(Data!I422), "", Data!I422)</f>
        <v>Stetson</v>
      </c>
      <c r="J422" s="50" t="str">
        <f>IF(ISBLANK(Data!J422), "", Data!J422)</f>
        <v>Jacksonville</v>
      </c>
      <c r="K422" s="50" t="str">
        <f>IF(ISBLANK(Data!K422), "", Data!K422)</f>
        <v>Stetson</v>
      </c>
      <c r="L422" s="50" t="str">
        <f>IF(ISBLANK(Data!L422), "", Data!L422)</f>
        <v>Jacksonville</v>
      </c>
      <c r="M422" s="50" t="str">
        <f>IF(ISBLANK(Data!M422), "", Data!M422)</f>
        <v>Stetson</v>
      </c>
      <c r="N422" s="50" t="str">
        <f>IF(ISBLANK(Data!N422), "", Data!N422)</f>
        <v>Jacksonville</v>
      </c>
      <c r="O422" s="50" t="str">
        <f>IF(ISBLANK(Data!O422), "", Data!O422)</f>
        <v>Stetson</v>
      </c>
      <c r="P422" s="50" t="str">
        <f>IF(ISBLANK(Data!P422), "", Data!P422)</f>
        <v>Jacksonville</v>
      </c>
      <c r="Q422" s="50" t="str">
        <f>IF(ISBLANK(Data!Q422), "", Data!Q422)</f>
        <v>Stetson</v>
      </c>
      <c r="R422" s="50" t="str">
        <f>IF(ISBLANK(Data!R422), "", Data!R422)</f>
        <v>Jacksonville</v>
      </c>
      <c r="S422" s="20">
        <f>Data!W422-Data!CD422</f>
        <v>0</v>
      </c>
      <c r="T422" s="20">
        <f>Data!X422-Data!CE422</f>
        <v>4.5999999999999996</v>
      </c>
      <c r="U422" s="20">
        <f>Data!Y422-Data!CF422</f>
        <v>8.2000000000000028</v>
      </c>
      <c r="V422" s="20">
        <f>Data!Z422-Data!CG422</f>
        <v>3.5999999999999943</v>
      </c>
      <c r="W422" s="20">
        <f>Data!AA422-Data!CH422</f>
        <v>-3.4000000000000057</v>
      </c>
      <c r="X422" s="20">
        <f>Data!AB422-Data!CI422</f>
        <v>-2.0999999999999991E-2</v>
      </c>
      <c r="Y422" s="20">
        <f>Data!AC422-Data!CJ422</f>
        <v>4.5999999999999996</v>
      </c>
      <c r="Z422" s="20">
        <f>Data!AD422-Data!CK422</f>
        <v>2.0999999999999943</v>
      </c>
      <c r="AA422" s="20">
        <f>Data!AE422-Data!CL422</f>
        <v>-2.5</v>
      </c>
      <c r="AB422" s="20">
        <f>Data!AF422-Data!CM422</f>
        <v>6.84</v>
      </c>
      <c r="AC422" s="20">
        <f>Data!AG422-Data!CN422</f>
        <v>11.5</v>
      </c>
      <c r="AD422" s="20">
        <f>Data!AH422-Data!CO422</f>
        <v>6</v>
      </c>
      <c r="AE422" s="20">
        <f>Data!AI422-Data!CP422</f>
        <v>0.13400000000000001</v>
      </c>
      <c r="AF422" s="20">
        <f>Data!AJ422-Data!CQ422</f>
        <v>0.20000000000000018</v>
      </c>
      <c r="AG422" s="20">
        <f>Data!AK422-Data!CR422</f>
        <v>1.3333333333333364E-2</v>
      </c>
      <c r="AH422" s="20">
        <f>Data!AL422-Data!CS422</f>
        <v>65</v>
      </c>
      <c r="AI422" s="20">
        <f>Data!AM422-Data!CT422</f>
        <v>8.24</v>
      </c>
      <c r="AJ422" s="20">
        <f>Data!AN422-Data!CU422</f>
        <v>3.5700000000000003</v>
      </c>
      <c r="AK422" s="20">
        <f>Data!AO422-Data!CV422</f>
        <v>48</v>
      </c>
      <c r="AL422" s="20">
        <f>Data!AP422-Data!CW422</f>
        <v>-57</v>
      </c>
      <c r="AM422" s="20">
        <f>Data!AQ422-Data!CX422</f>
        <v>15</v>
      </c>
      <c r="AN422" s="20">
        <f>Data!AR422-Data!CY422</f>
        <v>2.0000000000000018E-2</v>
      </c>
      <c r="AO422" s="20">
        <f>Data!AS422-Data!CZ422</f>
        <v>50</v>
      </c>
      <c r="AP422" s="20">
        <f>Data!AT422-Data!DA422</f>
        <v>82</v>
      </c>
      <c r="AQ422" s="20">
        <f>Data!AU422-Data!DB422</f>
        <v>6.2E-2</v>
      </c>
      <c r="AR422" s="20">
        <f>Data!AV422-Data!DC422</f>
        <v>-50</v>
      </c>
      <c r="AS422" s="20">
        <f>Data!AW422-Data!DD422</f>
        <v>-116</v>
      </c>
      <c r="AT422" s="20">
        <f>Data!AX422-Data!DE422</f>
        <v>0.14100000000000001</v>
      </c>
      <c r="AU422" s="20">
        <f>Data!AY422-Data!DF422</f>
        <v>-26</v>
      </c>
      <c r="AV422" s="20">
        <f>Data!AZ422-Data!DG422</f>
        <v>-1.7333333333333325</v>
      </c>
      <c r="AW422" s="20">
        <f>Data!BA422-Data!DH422</f>
        <v>-17</v>
      </c>
      <c r="AX422" s="20">
        <f>Data!BB422-Data!DI422</f>
        <v>-1.1333333333333329</v>
      </c>
      <c r="AY422" s="20">
        <f>Data!BC422-Data!DJ422</f>
        <v>51</v>
      </c>
      <c r="AZ422" s="20">
        <f>Data!BD422-Data!DK422</f>
        <v>-56</v>
      </c>
      <c r="BA422" s="20">
        <f>Data!BE422-Data!DL422</f>
        <v>-14</v>
      </c>
      <c r="BB422" s="20">
        <f>Data!BF422-Data!DM422</f>
        <v>-56</v>
      </c>
      <c r="BC422" s="20">
        <f>Data!BG422-Data!DN422</f>
        <v>-97</v>
      </c>
      <c r="BD422" s="20">
        <f>Data!BH422-Data!DO422</f>
        <v>3.2000000000000028</v>
      </c>
      <c r="BE422" s="20">
        <f>Data!BI422-Data!DP422</f>
        <v>-3.7999999999999972</v>
      </c>
      <c r="BF422" s="20">
        <f>Data!BJ422-Data!DQ422</f>
        <v>7</v>
      </c>
      <c r="BG422" s="20">
        <f>Data!BK422-Data!DR422</f>
        <v>0.58299999999999985</v>
      </c>
      <c r="BH422" s="20">
        <f>Data!BL422-Data!DS422</f>
        <v>-3.7330000000000005</v>
      </c>
      <c r="BI422" s="20">
        <f>Data!BM422-Data!DT422</f>
        <v>-0.129</v>
      </c>
      <c r="BJ422" s="20">
        <f>Data!BN422-Data!DU422</f>
        <v>5.5</v>
      </c>
      <c r="BK422" s="20">
        <f>Data!BO422-Data!DV422</f>
        <v>-7.7000000000000011</v>
      </c>
      <c r="BL422" s="20">
        <f>Data!BP422-Data!DW422</f>
        <v>-0.89999999999999991</v>
      </c>
      <c r="BM422" s="20">
        <f>Data!BQ422-Data!DX422</f>
        <v>-3.7333333333333325</v>
      </c>
      <c r="BN422" s="20">
        <f>Data!BR422-Data!DY422</f>
        <v>-6.5</v>
      </c>
      <c r="BO422" s="20">
        <f>Data!BS422-Data!DZ422</f>
        <v>-120</v>
      </c>
      <c r="BP422" s="20">
        <f>Data!BT422-Data!EA422</f>
        <v>7.1000000000000008E-2</v>
      </c>
      <c r="BQ422" s="20">
        <f>Data!BU422-Data!EB422</f>
        <v>-1</v>
      </c>
      <c r="BR422" s="20">
        <f>Data!BV422-Data!EC422</f>
        <v>-65</v>
      </c>
      <c r="BS422" s="20">
        <f>Data!BW422-Data!ED422</f>
        <v>-58</v>
      </c>
      <c r="BT422" s="20">
        <f>Data!BX422-Data!EE422</f>
        <v>-35</v>
      </c>
      <c r="BU422" s="20">
        <f>Data!BY422-Data!EF422</f>
        <v>-114</v>
      </c>
      <c r="BV422" s="20">
        <f>Data!BZ422-Data!EG422</f>
        <v>-51</v>
      </c>
      <c r="BW422" s="20">
        <f>Data!CA422-Data!EH422</f>
        <v>-54.5</v>
      </c>
      <c r="BX422" s="20">
        <f>Data!CB422-Data!EI422</f>
        <v>-120</v>
      </c>
      <c r="BY422" s="20">
        <f>Data!CC422-Data!EJ422</f>
        <v>-62</v>
      </c>
      <c r="BZ422" s="20">
        <f>Data!EK422</f>
        <v>12067</v>
      </c>
      <c r="CA422" s="20">
        <f>Data!EL422</f>
        <v>11530.4</v>
      </c>
      <c r="CB422" s="20">
        <f>Data!EM422</f>
        <v>100.46666666666667</v>
      </c>
      <c r="CC422" s="20">
        <f>Data!EN422</f>
        <v>79.558200000000014</v>
      </c>
      <c r="CD422" s="20">
        <f>Data!EO422</f>
        <v>10.2753</v>
      </c>
      <c r="CE422" s="20">
        <f>Data!EP422</f>
        <v>267.12</v>
      </c>
      <c r="CF422" s="50">
        <f>IF(ISBLANK(Data!EQ422), "", Data!EQ422)</f>
        <v>71</v>
      </c>
      <c r="CG422" s="50">
        <f>IF(ISBLANK(Data!ER422), "", Data!ER422)</f>
        <v>55</v>
      </c>
      <c r="CH422" s="61" t="str">
        <f>IF(ISBLANK(Data!ES422), "", Data!ES422)</f>
        <v>Stetson</v>
      </c>
      <c r="CI422" s="61">
        <f>IF(ISBLANK(Data!ET422), "", Data!ET422)</f>
        <v>126</v>
      </c>
    </row>
    <row r="423" spans="1:87" x14ac:dyDescent="0.45">
      <c r="A423" s="50">
        <f>IF(ISBLANK(Data!A423), "", Data!A423)</f>
        <v>44932</v>
      </c>
      <c r="B423" s="50" t="str">
        <f>IF(ISBLANK(Data!B423), "", Data!B423)</f>
        <v>George Mason</v>
      </c>
      <c r="C423" s="50">
        <f>IF(ISBLANK(Data!C423), "", Data!C423)</f>
        <v>96</v>
      </c>
      <c r="D423" s="50" t="str">
        <f>IF(ISBLANK(Data!D423), "", Data!D423)</f>
        <v>Saint Louis</v>
      </c>
      <c r="E423" s="50">
        <f>IF(ISBLANK(Data!E423), "", Data!E423)</f>
        <v>253</v>
      </c>
      <c r="F423" s="50" t="str">
        <f>IF(ISBLANK(Data!F423), "", Data!F423)</f>
        <v>N</v>
      </c>
      <c r="G423" s="50" t="str">
        <f>IF(ISBLANK(Data!G423), "", Data!G423)</f>
        <v>George Mason</v>
      </c>
      <c r="H423" s="50" t="str">
        <f>IF(ISBLANK(Data!H423), "", Data!H423)</f>
        <v>Saint Louis</v>
      </c>
      <c r="I423" s="50" t="str">
        <f>IF(ISBLANK(Data!I423), "", Data!I423)</f>
        <v>George Mason</v>
      </c>
      <c r="J423" s="50" t="str">
        <f>IF(ISBLANK(Data!J423), "", Data!J423)</f>
        <v>Saint Louis</v>
      </c>
      <c r="K423" s="50" t="str">
        <f>IF(ISBLANK(Data!K423), "", Data!K423)</f>
        <v>George Mason</v>
      </c>
      <c r="L423" s="50" t="str">
        <f>IF(ISBLANK(Data!L423), "", Data!L423)</f>
        <v>Saint Louis</v>
      </c>
      <c r="M423" s="50" t="str">
        <f>IF(ISBLANK(Data!M423), "", Data!M423)</f>
        <v>Geo Mason</v>
      </c>
      <c r="N423" s="50" t="str">
        <f>IF(ISBLANK(Data!N423), "", Data!N423)</f>
        <v>Saint Louis</v>
      </c>
      <c r="O423" s="50" t="str">
        <f>IF(ISBLANK(Data!O423), "", Data!O423)</f>
        <v>George Mason</v>
      </c>
      <c r="P423" s="50" t="str">
        <f>IF(ISBLANK(Data!P423), "", Data!P423)</f>
        <v>Saint Louis</v>
      </c>
      <c r="Q423" s="50" t="str">
        <f>IF(ISBLANK(Data!Q423), "", Data!Q423)</f>
        <v>George Mason</v>
      </c>
      <c r="R423" s="50" t="str">
        <f>IF(ISBLANK(Data!R423), "", Data!R423)</f>
        <v>Saint Louis</v>
      </c>
      <c r="S423" s="20">
        <f>Data!W423-Data!CD423</f>
        <v>0.35714285714285698</v>
      </c>
      <c r="T423" s="20">
        <f>Data!X423-Data!CE423</f>
        <v>11.41</v>
      </c>
      <c r="U423" s="20">
        <f>Data!Y423-Data!CF423</f>
        <v>1.0999999999999943</v>
      </c>
      <c r="V423" s="20">
        <f>Data!Z423-Data!CG423</f>
        <v>-10.399999999999991</v>
      </c>
      <c r="W423" s="20">
        <f>Data!AA423-Data!CH423</f>
        <v>-3.7000000000000028</v>
      </c>
      <c r="X423" s="20">
        <f>Data!AB423-Data!CI423</f>
        <v>-2.1000000000000005E-2</v>
      </c>
      <c r="Y423" s="20">
        <f>Data!AC423-Data!CJ423</f>
        <v>-4.6099999999999994</v>
      </c>
      <c r="Z423" s="20">
        <f>Data!AD423-Data!CK423</f>
        <v>9.9999999999994316E-2</v>
      </c>
      <c r="AA423" s="20">
        <f>Data!AE423-Data!CL423</f>
        <v>4.7999999999999972</v>
      </c>
      <c r="AB423" s="20">
        <f>Data!AF423-Data!CM423</f>
        <v>-5.3</v>
      </c>
      <c r="AC423" s="20">
        <f>Data!AG423-Data!CN423</f>
        <v>0.20000000000000284</v>
      </c>
      <c r="AD423" s="20">
        <f>Data!AH423-Data!CO423</f>
        <v>-10.400000000000006</v>
      </c>
      <c r="AE423" s="20">
        <f>Data!AI423-Data!CP423</f>
        <v>0.27039999999999997</v>
      </c>
      <c r="AF423" s="20">
        <f>Data!AJ423-Data!CQ423</f>
        <v>4.2</v>
      </c>
      <c r="AG423" s="20">
        <f>Data!AK423-Data!CR423</f>
        <v>0.3</v>
      </c>
      <c r="AH423" s="20">
        <f>Data!AL423-Data!CS423</f>
        <v>174</v>
      </c>
      <c r="AI423" s="20">
        <f>Data!AM423-Data!CT423</f>
        <v>9.9499999999999993</v>
      </c>
      <c r="AJ423" s="20">
        <f>Data!AN423-Data!CU423</f>
        <v>-3.74</v>
      </c>
      <c r="AK423" s="20">
        <f>Data!AO423-Data!CV423</f>
        <v>21</v>
      </c>
      <c r="AL423" s="20">
        <f>Data!AP423-Data!CW423</f>
        <v>-145</v>
      </c>
      <c r="AM423" s="20">
        <f>Data!AQ423-Data!CX423</f>
        <v>-16</v>
      </c>
      <c r="AN423" s="20">
        <f>Data!AR423-Data!CY423</f>
        <v>3.5999999999999976E-2</v>
      </c>
      <c r="AO423" s="20">
        <f>Data!AS423-Data!CZ423</f>
        <v>-1</v>
      </c>
      <c r="AP423" s="20">
        <f>Data!AT423-Data!DA423</f>
        <v>-5</v>
      </c>
      <c r="AQ423" s="20">
        <f>Data!AU423-Data!DB423</f>
        <v>3.0000000000000027E-3</v>
      </c>
      <c r="AR423" s="20">
        <f>Data!AV423-Data!DC423</f>
        <v>-20</v>
      </c>
      <c r="AS423" s="20">
        <f>Data!AW423-Data!DD423</f>
        <v>-37</v>
      </c>
      <c r="AT423" s="20">
        <f>Data!AX423-Data!DE423</f>
        <v>2.300000000000002E-2</v>
      </c>
      <c r="AU423" s="20">
        <f>Data!AY423-Data!DF423</f>
        <v>22</v>
      </c>
      <c r="AV423" s="20">
        <f>Data!AZ423-Data!DG423</f>
        <v>1.571428571428573</v>
      </c>
      <c r="AW423" s="20">
        <f>Data!BA423-Data!DH423</f>
        <v>74</v>
      </c>
      <c r="AX423" s="20">
        <f>Data!BB423-Data!DI423</f>
        <v>5.2857142857142847</v>
      </c>
      <c r="AY423" s="20">
        <f>Data!BC423-Data!DJ423</f>
        <v>11</v>
      </c>
      <c r="AZ423" s="20">
        <f>Data!BD423-Data!DK423</f>
        <v>-21</v>
      </c>
      <c r="BA423" s="20">
        <f>Data!BE423-Data!DL423</f>
        <v>25</v>
      </c>
      <c r="BB423" s="20">
        <f>Data!BF423-Data!DM423</f>
        <v>3</v>
      </c>
      <c r="BC423" s="20">
        <f>Data!BG423-Data!DN423</f>
        <v>-12</v>
      </c>
      <c r="BD423" s="20">
        <f>Data!BH423-Data!DO423</f>
        <v>1.5</v>
      </c>
      <c r="BE423" s="20">
        <f>Data!BI423-Data!DP423</f>
        <v>-10.356999999999999</v>
      </c>
      <c r="BF423" s="20">
        <f>Data!BJ423-Data!DQ423</f>
        <v>11.856999999999999</v>
      </c>
      <c r="BG423" s="20">
        <f>Data!BK423-Data!DR423</f>
        <v>4.6999999999999931E-2</v>
      </c>
      <c r="BH423" s="20">
        <f>Data!BL423-Data!DS423</f>
        <v>0.21400000000000041</v>
      </c>
      <c r="BI423" s="20">
        <f>Data!BM423-Data!DT423</f>
        <v>-0.13300000000000006</v>
      </c>
      <c r="BJ423" s="20">
        <f>Data!BN423-Data!DU423</f>
        <v>-0.30000000000000071</v>
      </c>
      <c r="BK423" s="20">
        <f>Data!BO423-Data!DV423</f>
        <v>-2.5999999999999979</v>
      </c>
      <c r="BL423" s="20">
        <f>Data!BP423-Data!DW423</f>
        <v>1.8000000000000003</v>
      </c>
      <c r="BM423" s="20">
        <f>Data!BQ423-Data!DX423</f>
        <v>-1.5</v>
      </c>
      <c r="BN423" s="20">
        <f>Data!BR423-Data!DY423</f>
        <v>-0.80000000000000071</v>
      </c>
      <c r="BO423" s="20">
        <f>Data!BS423-Data!DZ423</f>
        <v>-109</v>
      </c>
      <c r="BP423" s="20">
        <f>Data!BT423-Data!EA423</f>
        <v>8.1999999999999962E-2</v>
      </c>
      <c r="BQ423" s="20">
        <f>Data!BU423-Data!EB423</f>
        <v>0</v>
      </c>
      <c r="BR423" s="20">
        <f>Data!BV423-Data!EC423</f>
        <v>-172</v>
      </c>
      <c r="BS423" s="20">
        <f>Data!BW423-Data!ED423</f>
        <v>-70</v>
      </c>
      <c r="BT423" s="20">
        <f>Data!BX423-Data!EE423</f>
        <v>-160</v>
      </c>
      <c r="BU423" s="20">
        <f>Data!BY423-Data!EF423</f>
        <v>-103</v>
      </c>
      <c r="BV423" s="20">
        <f>Data!BZ423-Data!EG423</f>
        <v>-114</v>
      </c>
      <c r="BW423" s="20">
        <f>Data!CA423-Data!EH423</f>
        <v>-87.699999999999989</v>
      </c>
      <c r="BX423" s="20">
        <f>Data!CB423-Data!EI423</f>
        <v>-110</v>
      </c>
      <c r="BY423" s="20">
        <f>Data!CC423-Data!EJ423</f>
        <v>-103</v>
      </c>
      <c r="BZ423" s="20">
        <f>Data!EK423</f>
        <v>11945.49</v>
      </c>
      <c r="CA423" s="20">
        <f>Data!EL423</f>
        <v>10709.28</v>
      </c>
      <c r="CB423" s="20">
        <f>Data!EM423</f>
        <v>80.263428571428577</v>
      </c>
      <c r="CC423" s="20">
        <f>Data!EN423</f>
        <v>60.857142857142854</v>
      </c>
      <c r="CD423" s="20">
        <f>Data!EO423</f>
        <v>11.6219</v>
      </c>
      <c r="CE423" s="20">
        <f>Data!EP423</f>
        <v>176.64</v>
      </c>
      <c r="CF423" s="50">
        <f>IF(ISBLANK(Data!EQ423), "", Data!EQ423)</f>
        <v>79</v>
      </c>
      <c r="CG423" s="50">
        <f>IF(ISBLANK(Data!ER423), "", Data!ER423)</f>
        <v>67</v>
      </c>
      <c r="CH423" s="61" t="str">
        <f>IF(ISBLANK(Data!ES423), "", Data!ES423)</f>
        <v>George Mason</v>
      </c>
      <c r="CI423" s="61">
        <f>IF(ISBLANK(Data!ET423), "", Data!ET423)</f>
        <v>146</v>
      </c>
    </row>
    <row r="424" spans="1:87" x14ac:dyDescent="0.45">
      <c r="A424" s="50">
        <f>IF(ISBLANK(Data!A424), "", Data!A424)</f>
        <v>44932</v>
      </c>
      <c r="B424" s="50" t="str">
        <f>IF(ISBLANK(Data!B424), "", Data!B424)</f>
        <v>Fairleigh Dickinson</v>
      </c>
      <c r="C424" s="50">
        <f>IF(ISBLANK(Data!C424), "", Data!C424)</f>
        <v>85</v>
      </c>
      <c r="D424" s="50" t="str">
        <f>IF(ISBLANK(Data!D424), "", Data!D424)</f>
        <v>Le Moyne</v>
      </c>
      <c r="E424" s="50">
        <f>IF(ISBLANK(Data!E424), "", Data!E424)</f>
        <v>140</v>
      </c>
      <c r="F424" s="50" t="str">
        <f>IF(ISBLANK(Data!F424), "", Data!F424)</f>
        <v>N</v>
      </c>
      <c r="G424" s="50" t="str">
        <f>IF(ISBLANK(Data!G424), "", Data!G424)</f>
        <v>Fairleigh Dickinson</v>
      </c>
      <c r="H424" s="50" t="str">
        <f>IF(ISBLANK(Data!H424), "", Data!H424)</f>
        <v>Le Moyne</v>
      </c>
      <c r="I424" s="50" t="str">
        <f>IF(ISBLANK(Data!I424), "", Data!I424)</f>
        <v>Fairleigh Dickinson</v>
      </c>
      <c r="J424" s="50" t="str">
        <f>IF(ISBLANK(Data!J424), "", Data!J424)</f>
        <v>Le Moyne</v>
      </c>
      <c r="K424" s="50" t="str">
        <f>IF(ISBLANK(Data!K424), "", Data!K424)</f>
        <v>Fairleigh Dickinson</v>
      </c>
      <c r="L424" s="50" t="str">
        <f>IF(ISBLANK(Data!L424), "", Data!L424)</f>
        <v>Le Moyne</v>
      </c>
      <c r="M424" s="50" t="str">
        <f>IF(ISBLANK(Data!M424), "", Data!M424)</f>
        <v>F Dickinson</v>
      </c>
      <c r="N424" s="50" t="str">
        <f>IF(ISBLANK(Data!N424), "", Data!N424)</f>
        <v>Le Moyne</v>
      </c>
      <c r="O424" s="50" t="str">
        <f>IF(ISBLANK(Data!O424), "", Data!O424)</f>
        <v>FDU</v>
      </c>
      <c r="P424" s="50" t="str">
        <f>IF(ISBLANK(Data!P424), "", Data!P424)</f>
        <v>Le Moyne</v>
      </c>
      <c r="Q424" s="50" t="str">
        <f>IF(ISBLANK(Data!Q424), "", Data!Q424)</f>
        <v>Fairleigh Dickinson</v>
      </c>
      <c r="R424" s="50" t="str">
        <f>IF(ISBLANK(Data!R424), "", Data!R424)</f>
        <v>Le Moyne</v>
      </c>
      <c r="S424" s="20">
        <f>Data!W424-Data!CD424</f>
        <v>4.2857142857143038E-2</v>
      </c>
      <c r="T424" s="20">
        <f>Data!X424-Data!CE424</f>
        <v>2.1000000000000014</v>
      </c>
      <c r="U424" s="20">
        <f>Data!Y424-Data!CF424</f>
        <v>3.9000000000000057</v>
      </c>
      <c r="V424" s="20">
        <f>Data!Z424-Data!CG424</f>
        <v>1.8000000000000114</v>
      </c>
      <c r="W424" s="20">
        <f>Data!AA424-Data!CH424</f>
        <v>3.9000000000000057</v>
      </c>
      <c r="X424" s="20">
        <f>Data!AB424-Data!CI424</f>
        <v>0.16999999999999998</v>
      </c>
      <c r="Y424" s="20">
        <f>Data!AC424-Data!CJ424</f>
        <v>-3.46</v>
      </c>
      <c r="Z424" s="20">
        <f>Data!AD424-Data!CK424</f>
        <v>-1.5</v>
      </c>
      <c r="AA424" s="20">
        <f>Data!AE424-Data!CL424</f>
        <v>1.8999999999999915</v>
      </c>
      <c r="AB424" s="20">
        <f>Data!AF424-Data!CM424</f>
        <v>-3.64</v>
      </c>
      <c r="AC424" s="20">
        <f>Data!AG424-Data!CN424</f>
        <v>3.2999999999999972</v>
      </c>
      <c r="AD424" s="20">
        <f>Data!AH424-Data!CO424</f>
        <v>2.7000000000000028</v>
      </c>
      <c r="AE424" s="20">
        <f>Data!AI424-Data!CP424</f>
        <v>1.419999999999999E-2</v>
      </c>
      <c r="AF424" s="20">
        <f>Data!AJ424-Data!CQ424</f>
        <v>9.9999999999999645E-2</v>
      </c>
      <c r="AG424" s="20">
        <f>Data!AK424-Data!CR424</f>
        <v>3.999999999999998E-2</v>
      </c>
      <c r="AH424" s="20">
        <f>Data!AL424-Data!CS424</f>
        <v>20</v>
      </c>
      <c r="AI424" s="20">
        <f>Data!AM424-Data!CT424</f>
        <v>-0.50999999999999979</v>
      </c>
      <c r="AJ424" s="20">
        <f>Data!AN424-Data!CU424</f>
        <v>-0.7200000000000002</v>
      </c>
      <c r="AK424" s="20">
        <f>Data!AO424-Data!CV424</f>
        <v>153</v>
      </c>
      <c r="AL424" s="20">
        <f>Data!AP424-Data!CW424</f>
        <v>186</v>
      </c>
      <c r="AM424" s="20">
        <f>Data!AQ424-Data!CX424</f>
        <v>92</v>
      </c>
      <c r="AN424" s="20">
        <f>Data!AR424-Data!CY424</f>
        <v>4.0000000000000036E-3</v>
      </c>
      <c r="AO424" s="20">
        <f>Data!AS424-Data!CZ424</f>
        <v>1</v>
      </c>
      <c r="AP424" s="20">
        <f>Data!AT424-Data!DA424</f>
        <v>-3</v>
      </c>
      <c r="AQ424" s="20">
        <f>Data!AU424-Data!DB424</f>
        <v>5.0000000000000044E-3</v>
      </c>
      <c r="AR424" s="20">
        <f>Data!AV424-Data!DC424</f>
        <v>64</v>
      </c>
      <c r="AS424" s="20">
        <f>Data!AW424-Data!DD424</f>
        <v>105</v>
      </c>
      <c r="AT424" s="20">
        <f>Data!AX424-Data!DE424</f>
        <v>-5.0000000000000044E-2</v>
      </c>
      <c r="AU424" s="20">
        <f>Data!AY424-Data!DF424</f>
        <v>48</v>
      </c>
      <c r="AV424" s="20">
        <f>Data!AZ424-Data!DG424</f>
        <v>2.6285714285714281</v>
      </c>
      <c r="AW424" s="20">
        <f>Data!BA424-Data!DH424</f>
        <v>107</v>
      </c>
      <c r="AX424" s="20">
        <f>Data!BB424-Data!DI424</f>
        <v>4.990476190476187</v>
      </c>
      <c r="AY424" s="20">
        <f>Data!BC424-Data!DJ424</f>
        <v>7</v>
      </c>
      <c r="AZ424" s="20">
        <f>Data!BD424-Data!DK424</f>
        <v>-15</v>
      </c>
      <c r="BA424" s="20">
        <f>Data!BE424-Data!DL424</f>
        <v>-13</v>
      </c>
      <c r="BB424" s="20">
        <f>Data!BF424-Data!DM424</f>
        <v>38</v>
      </c>
      <c r="BC424" s="20">
        <f>Data!BG424-Data!DN424</f>
        <v>63</v>
      </c>
      <c r="BD424" s="20">
        <f>Data!BH424-Data!DO424</f>
        <v>5.1999999999999886</v>
      </c>
      <c r="BE424" s="20">
        <f>Data!BI424-Data!DP424</f>
        <v>7.4899999999999949</v>
      </c>
      <c r="BF424" s="20">
        <f>Data!BJ424-Data!DQ424</f>
        <v>-2.214</v>
      </c>
      <c r="BG424" s="20">
        <f>Data!BK424-Data!DR424</f>
        <v>-0.24500000000000011</v>
      </c>
      <c r="BH424" s="20">
        <f>Data!BL424-Data!DS424</f>
        <v>1.7759999999999998</v>
      </c>
      <c r="BI424" s="20">
        <f>Data!BM424-Data!DT424</f>
        <v>-0.249</v>
      </c>
      <c r="BJ424" s="20">
        <f>Data!BN424-Data!DU424</f>
        <v>-2.1999999999999993</v>
      </c>
      <c r="BK424" s="20">
        <f>Data!BO424-Data!DV424</f>
        <v>6.1</v>
      </c>
      <c r="BL424" s="20">
        <f>Data!BP424-Data!DW424</f>
        <v>-1.1000000000000001</v>
      </c>
      <c r="BM424" s="20">
        <f>Data!BQ424-Data!DX424</f>
        <v>-1.6809523809523803</v>
      </c>
      <c r="BN424" s="20">
        <f>Data!BR424-Data!DY424</f>
        <v>3.1999999999999993</v>
      </c>
      <c r="BO424" s="20">
        <f>Data!BS424-Data!DZ424</f>
        <v>-31</v>
      </c>
      <c r="BP424" s="20">
        <f>Data!BT424-Data!EA424</f>
        <v>2.3999999999999966E-2</v>
      </c>
      <c r="BQ424" s="20">
        <f>Data!BU424-Data!EB424</f>
        <v>-4</v>
      </c>
      <c r="BR424" s="20">
        <f>Data!BV424-Data!EC424</f>
        <v>2</v>
      </c>
      <c r="BS424" s="20">
        <f>Data!BW424-Data!ED424</f>
        <v>-77</v>
      </c>
      <c r="BT424" s="20">
        <f>Data!BX424-Data!EE424</f>
        <v>312</v>
      </c>
      <c r="BU424" s="20">
        <f>Data!BY424-Data!EF424</f>
        <v>276</v>
      </c>
      <c r="BV424" s="20">
        <f>Data!BZ424-Data!EG424</f>
        <v>-17</v>
      </c>
      <c r="BW424" s="20">
        <f>Data!CA424-Data!EH424</f>
        <v>82</v>
      </c>
      <c r="BX424" s="20">
        <f>Data!CB424-Data!EI424</f>
        <v>-30</v>
      </c>
      <c r="BY424" s="20">
        <f>Data!CC424-Data!EJ424</f>
        <v>-101</v>
      </c>
      <c r="BZ424" s="20">
        <f>Data!EK424</f>
        <v>11423.099999999999</v>
      </c>
      <c r="CA424" s="20">
        <f>Data!EL424</f>
        <v>11156.789999999999</v>
      </c>
      <c r="CB424" s="20">
        <f>Data!EM424</f>
        <v>134.14421428571427</v>
      </c>
      <c r="CC424" s="20">
        <f>Data!EN424</f>
        <v>96.913066666666666</v>
      </c>
      <c r="CD424" s="20">
        <f>Data!EO424</f>
        <v>13.855199999999998</v>
      </c>
      <c r="CE424" s="20">
        <f>Data!EP424</f>
        <v>149.739</v>
      </c>
      <c r="CF424" s="50">
        <f>IF(ISBLANK(Data!EQ424), "", Data!EQ424)</f>
        <v>63</v>
      </c>
      <c r="CG424" s="50">
        <f>IF(ISBLANK(Data!ER424), "", Data!ER424)</f>
        <v>74</v>
      </c>
      <c r="CH424" s="61" t="str">
        <f>IF(ISBLANK(Data!ES424), "", Data!ES424)</f>
        <v>Le Moyne</v>
      </c>
      <c r="CI424" s="61">
        <f>IF(ISBLANK(Data!ET424), "", Data!ET424)</f>
        <v>137</v>
      </c>
    </row>
    <row r="425" spans="1:87" x14ac:dyDescent="0.45">
      <c r="A425" s="50">
        <f>IF(ISBLANK(Data!A425), "", Data!A425)</f>
        <v>44932</v>
      </c>
      <c r="B425" s="50" t="str">
        <f>IF(ISBLANK(Data!B425), "", Data!B425)</f>
        <v>Wake Forest</v>
      </c>
      <c r="C425" s="50">
        <f>IF(ISBLANK(Data!C425), "", Data!C425)</f>
        <v>344</v>
      </c>
      <c r="D425" s="50" t="str">
        <f>IF(ISBLANK(Data!D425), "", Data!D425)</f>
        <v>Miami FL</v>
      </c>
      <c r="E425" s="50">
        <f>IF(ISBLANK(Data!E425), "", Data!E425)</f>
        <v>169</v>
      </c>
      <c r="F425" s="50" t="str">
        <f>IF(ISBLANK(Data!F425), "", Data!F425)</f>
        <v>N</v>
      </c>
      <c r="G425" s="50" t="str">
        <f>IF(ISBLANK(Data!G425), "", Data!G425)</f>
        <v>Wake Forest</v>
      </c>
      <c r="H425" s="50" t="str">
        <f>IF(ISBLANK(Data!H425), "", Data!H425)</f>
        <v>Miami FL</v>
      </c>
      <c r="I425" s="50" t="str">
        <f>IF(ISBLANK(Data!I425), "", Data!I425)</f>
        <v>Wake Forest</v>
      </c>
      <c r="J425" s="50" t="str">
        <f>IF(ISBLANK(Data!J425), "", Data!J425)</f>
        <v>Miami FL</v>
      </c>
      <c r="K425" s="50" t="str">
        <f>IF(ISBLANK(Data!K425), "", Data!K425)</f>
        <v>Wake Forest</v>
      </c>
      <c r="L425" s="50" t="str">
        <f>IF(ISBLANK(Data!L425), "", Data!L425)</f>
        <v>Miami FL</v>
      </c>
      <c r="M425" s="50" t="str">
        <f>IF(ISBLANK(Data!M425), "", Data!M425)</f>
        <v>Wake Forest</v>
      </c>
      <c r="N425" s="50" t="str">
        <f>IF(ISBLANK(Data!N425), "", Data!N425)</f>
        <v>Miami</v>
      </c>
      <c r="O425" s="50" t="str">
        <f>IF(ISBLANK(Data!O425), "", Data!O425)</f>
        <v>Wake Forest</v>
      </c>
      <c r="P425" s="50" t="str">
        <f>IF(ISBLANK(Data!P425), "", Data!P425)</f>
        <v>Miami</v>
      </c>
      <c r="Q425" s="50" t="str">
        <f>IF(ISBLANK(Data!Q425), "", Data!Q425)</f>
        <v>Wake Forest</v>
      </c>
      <c r="R425" s="50" t="str">
        <f>IF(ISBLANK(Data!R425), "", Data!R425)</f>
        <v>Miami (FL)</v>
      </c>
      <c r="S425" s="20">
        <f>Data!W425-Data!CD425</f>
        <v>-7.6923076923076983E-2</v>
      </c>
      <c r="T425" s="20">
        <f>Data!X425-Data!CE425</f>
        <v>0.98999999999999844</v>
      </c>
      <c r="U425" s="20">
        <f>Data!Y425-Data!CF425</f>
        <v>-1</v>
      </c>
      <c r="V425" s="20">
        <f>Data!Z425-Data!CG425</f>
        <v>-2</v>
      </c>
      <c r="W425" s="20">
        <f>Data!AA425-Data!CH425</f>
        <v>-2.6999999999999886</v>
      </c>
      <c r="X425" s="20">
        <f>Data!AB425-Data!CI425</f>
        <v>-0.19800000000000001</v>
      </c>
      <c r="Y425" s="20">
        <f>Data!AC425-Data!CJ425</f>
        <v>1.2199999999999998</v>
      </c>
      <c r="Z425" s="20">
        <f>Data!AD425-Data!CK425</f>
        <v>0.80000000000001137</v>
      </c>
      <c r="AA425" s="20">
        <f>Data!AE425-Data!CL425</f>
        <v>-0.40000000000000568</v>
      </c>
      <c r="AB425" s="20">
        <f>Data!AF425-Data!CM425</f>
        <v>0.2200000000000002</v>
      </c>
      <c r="AC425" s="20">
        <f>Data!AG425-Data!CN425</f>
        <v>-2.4000000000000057</v>
      </c>
      <c r="AD425" s="20">
        <f>Data!AH425-Data!CO425</f>
        <v>2.0999999999999943</v>
      </c>
      <c r="AE425" s="20">
        <f>Data!AI425-Data!CP425</f>
        <v>-6.8200000000000038E-2</v>
      </c>
      <c r="AF425" s="20">
        <f>Data!AJ425-Data!CQ425</f>
        <v>-1.0999999999999999</v>
      </c>
      <c r="AG425" s="20">
        <f>Data!AK425-Data!CR425</f>
        <v>-8.4615384615384606E-2</v>
      </c>
      <c r="AH425" s="20">
        <f>Data!AL425-Data!CS425</f>
        <v>-30</v>
      </c>
      <c r="AI425" s="20">
        <f>Data!AM425-Data!CT425</f>
        <v>-2.0200000000000014</v>
      </c>
      <c r="AJ425" s="20">
        <f>Data!AN425-Data!CU425</f>
        <v>-9.9999999999999978E-2</v>
      </c>
      <c r="AK425" s="20">
        <f>Data!AO425-Data!CV425</f>
        <v>-51</v>
      </c>
      <c r="AL425" s="20">
        <f>Data!AP425-Data!CW425</f>
        <v>-26</v>
      </c>
      <c r="AM425" s="20">
        <f>Data!AQ425-Data!CX425</f>
        <v>-26</v>
      </c>
      <c r="AN425" s="20">
        <f>Data!AR425-Data!CY425</f>
        <v>-2.5000000000000022E-2</v>
      </c>
      <c r="AO425" s="20">
        <f>Data!AS425-Data!CZ425</f>
        <v>-15</v>
      </c>
      <c r="AP425" s="20">
        <f>Data!AT425-Data!DA425</f>
        <v>-11</v>
      </c>
      <c r="AQ425" s="20">
        <f>Data!AU425-Data!DB425</f>
        <v>-3.6999999999999977E-2</v>
      </c>
      <c r="AR425" s="20">
        <f>Data!AV425-Data!DC425</f>
        <v>28</v>
      </c>
      <c r="AS425" s="20">
        <f>Data!AW425-Data!DD425</f>
        <v>35</v>
      </c>
      <c r="AT425" s="20">
        <f>Data!AX425-Data!DE425</f>
        <v>0</v>
      </c>
      <c r="AU425" s="20">
        <f>Data!AY425-Data!DF425</f>
        <v>-14</v>
      </c>
      <c r="AV425" s="20">
        <f>Data!AZ425-Data!DG425</f>
        <v>-1.0769230769230766</v>
      </c>
      <c r="AW425" s="20">
        <f>Data!BA425-Data!DH425</f>
        <v>-48</v>
      </c>
      <c r="AX425" s="20">
        <f>Data!BB425-Data!DI425</f>
        <v>-3.6923076923076934</v>
      </c>
      <c r="AY425" s="20">
        <f>Data!BC425-Data!DJ425</f>
        <v>-56</v>
      </c>
      <c r="AZ425" s="20">
        <f>Data!BD425-Data!DK425</f>
        <v>-25</v>
      </c>
      <c r="BA425" s="20">
        <f>Data!BE425-Data!DL425</f>
        <v>11</v>
      </c>
      <c r="BB425" s="20">
        <f>Data!BF425-Data!DM425</f>
        <v>-34</v>
      </c>
      <c r="BC425" s="20">
        <f>Data!BG425-Data!DN425</f>
        <v>27</v>
      </c>
      <c r="BD425" s="20">
        <f>Data!BH425-Data!DO425</f>
        <v>-4</v>
      </c>
      <c r="BE425" s="20">
        <f>Data!BI425-Data!DP425</f>
        <v>-2</v>
      </c>
      <c r="BF425" s="20">
        <f>Data!BJ425-Data!DQ425</f>
        <v>-1.923</v>
      </c>
      <c r="BG425" s="20">
        <f>Data!BK425-Data!DR425</f>
        <v>-8.8999999999999968E-2</v>
      </c>
      <c r="BH425" s="20">
        <f>Data!BL425-Data!DS425</f>
        <v>-2.6150000000000002</v>
      </c>
      <c r="BI425" s="20">
        <f>Data!BM425-Data!DT425</f>
        <v>-2.5000000000000022E-2</v>
      </c>
      <c r="BJ425" s="20">
        <f>Data!BN425-Data!DU425</f>
        <v>-0.90000000000000213</v>
      </c>
      <c r="BK425" s="20">
        <f>Data!BO425-Data!DV425</f>
        <v>2.6999999999999993</v>
      </c>
      <c r="BL425" s="20">
        <f>Data!BP425-Data!DW425</f>
        <v>0.90000000000000036</v>
      </c>
      <c r="BM425" s="20">
        <f>Data!BQ425-Data!DX425</f>
        <v>-1.9230769230769225</v>
      </c>
      <c r="BN425" s="20">
        <f>Data!BR425-Data!DY425</f>
        <v>2.0999999999999996</v>
      </c>
      <c r="BO425" s="20">
        <f>Data!BS425-Data!DZ425</f>
        <v>23</v>
      </c>
      <c r="BP425" s="20">
        <f>Data!BT425-Data!EA425</f>
        <v>-2.5000000000000022E-2</v>
      </c>
      <c r="BQ425" s="20">
        <f>Data!BU425-Data!EB425</f>
        <v>0</v>
      </c>
      <c r="BR425" s="20">
        <f>Data!BV425-Data!EC425</f>
        <v>16</v>
      </c>
      <c r="BS425" s="20">
        <f>Data!BW425-Data!ED425</f>
        <v>54</v>
      </c>
      <c r="BT425" s="20">
        <f>Data!BX425-Data!EE425</f>
        <v>27</v>
      </c>
      <c r="BU425" s="20">
        <f>Data!BY425-Data!EF425</f>
        <v>-5</v>
      </c>
      <c r="BV425" s="20">
        <f>Data!BZ425-Data!EG425</f>
        <v>-4</v>
      </c>
      <c r="BW425" s="20">
        <f>Data!CA425-Data!EH425</f>
        <v>15.200000000000003</v>
      </c>
      <c r="BX425" s="20">
        <f>Data!CB425-Data!EI425</f>
        <v>22</v>
      </c>
      <c r="BY425" s="20">
        <f>Data!CC425-Data!EJ425</f>
        <v>39</v>
      </c>
      <c r="BZ425" s="20">
        <f>Data!EK425</f>
        <v>11804.1</v>
      </c>
      <c r="CA425" s="20">
        <f>Data!EL425</f>
        <v>11673.300000000001</v>
      </c>
      <c r="CB425" s="20">
        <f>Data!EM425</f>
        <v>84.842769230769221</v>
      </c>
      <c r="CC425" s="20">
        <f>Data!EN425</f>
        <v>81.514307692307696</v>
      </c>
      <c r="CD425" s="20">
        <f>Data!EO425</f>
        <v>11.789400000000001</v>
      </c>
      <c r="CE425" s="20">
        <f>Data!EP425</f>
        <v>131.52800000000002</v>
      </c>
      <c r="CF425" s="50">
        <f>IF(ISBLANK(Data!EQ425), "", Data!EQ425)</f>
        <v>86</v>
      </c>
      <c r="CG425" s="50">
        <f>IF(ISBLANK(Data!ER425), "", Data!ER425)</f>
        <v>82</v>
      </c>
      <c r="CH425" s="61" t="str">
        <f>IF(ISBLANK(Data!ES425), "", Data!ES425)</f>
        <v>Wake Forest</v>
      </c>
      <c r="CI425" s="61">
        <f>IF(ISBLANK(Data!ET425), "", Data!ET425)</f>
        <v>168</v>
      </c>
    </row>
    <row r="426" spans="1:87" x14ac:dyDescent="0.45">
      <c r="A426" s="50">
        <f>IF(ISBLANK(Data!A426), "", Data!A426)</f>
        <v>44932</v>
      </c>
      <c r="B426" s="50" t="str">
        <f>IF(ISBLANK(Data!B426), "", Data!B426)</f>
        <v>Oklahoma St.</v>
      </c>
      <c r="C426" s="50">
        <f>IF(ISBLANK(Data!C426), "", Data!C426)</f>
        <v>222</v>
      </c>
      <c r="D426" s="50" t="str">
        <f>IF(ISBLANK(Data!D426), "", Data!D426)</f>
        <v>Baylor</v>
      </c>
      <c r="E426" s="50">
        <f>IF(ISBLANK(Data!E426), "", Data!E426)</f>
        <v>20</v>
      </c>
      <c r="F426" s="50" t="str">
        <f>IF(ISBLANK(Data!F426), "", Data!F426)</f>
        <v>N</v>
      </c>
      <c r="G426" s="50" t="str">
        <f>IF(ISBLANK(Data!G426), "", Data!G426)</f>
        <v>Oklahoma St.</v>
      </c>
      <c r="H426" s="50" t="str">
        <f>IF(ISBLANK(Data!H426), "", Data!H426)</f>
        <v>Baylor</v>
      </c>
      <c r="I426" s="50" t="str">
        <f>IF(ISBLANK(Data!I426), "", Data!I426)</f>
        <v>Oklahoma St.</v>
      </c>
      <c r="J426" s="50" t="str">
        <f>IF(ISBLANK(Data!J426), "", Data!J426)</f>
        <v>Baylor</v>
      </c>
      <c r="K426" s="50" t="str">
        <f>IF(ISBLANK(Data!K426), "", Data!K426)</f>
        <v>Oklahoma State</v>
      </c>
      <c r="L426" s="50" t="str">
        <f>IF(ISBLANK(Data!L426), "", Data!L426)</f>
        <v>Baylor</v>
      </c>
      <c r="M426" s="50" t="str">
        <f>IF(ISBLANK(Data!M426), "", Data!M426)</f>
        <v>Oklahoma St</v>
      </c>
      <c r="N426" s="50" t="str">
        <f>IF(ISBLANK(Data!N426), "", Data!N426)</f>
        <v>Baylor</v>
      </c>
      <c r="O426" s="50" t="str">
        <f>IF(ISBLANK(Data!O426), "", Data!O426)</f>
        <v>Okla. St.</v>
      </c>
      <c r="P426" s="50" t="str">
        <f>IF(ISBLANK(Data!P426), "", Data!P426)</f>
        <v>Baylor</v>
      </c>
      <c r="Q426" s="50" t="str">
        <f>IF(ISBLANK(Data!Q426), "", Data!Q426)</f>
        <v>Oklahoma State</v>
      </c>
      <c r="R426" s="50" t="str">
        <f>IF(ISBLANK(Data!R426), "", Data!R426)</f>
        <v>Baylor</v>
      </c>
      <c r="S426" s="20">
        <f>Data!W426-Data!CD426</f>
        <v>-0.23076923076923106</v>
      </c>
      <c r="T426" s="20">
        <f>Data!X426-Data!CE426</f>
        <v>-14.68</v>
      </c>
      <c r="U426" s="20">
        <f>Data!Y426-Data!CF426</f>
        <v>-15.799999999999997</v>
      </c>
      <c r="V426" s="20">
        <f>Data!Z426-Data!CG426</f>
        <v>-1.1000000000000085</v>
      </c>
      <c r="W426" s="20">
        <f>Data!AA426-Data!CH426</f>
        <v>-1.0999999999999943</v>
      </c>
      <c r="X426" s="20">
        <f>Data!AB426-Data!CI426</f>
        <v>-0.183</v>
      </c>
      <c r="Y426" s="20">
        <f>Data!AC426-Data!CJ426</f>
        <v>-6.6300000000000008</v>
      </c>
      <c r="Z426" s="20">
        <f>Data!AD426-Data!CK426</f>
        <v>-4.4000000000000057</v>
      </c>
      <c r="AA426" s="20">
        <f>Data!AE426-Data!CL426</f>
        <v>2.2999999999999972</v>
      </c>
      <c r="AB426" s="20">
        <f>Data!AF426-Data!CM426</f>
        <v>-6.6300000000000008</v>
      </c>
      <c r="AC426" s="20">
        <f>Data!AG426-Data!CN426</f>
        <v>-14.400000000000006</v>
      </c>
      <c r="AD426" s="20">
        <f>Data!AH426-Data!CO426</f>
        <v>-2.7999999999999972</v>
      </c>
      <c r="AE426" s="20">
        <f>Data!AI426-Data!CP426</f>
        <v>-0.16310000000000002</v>
      </c>
      <c r="AF426" s="20">
        <f>Data!AJ426-Data!CQ426</f>
        <v>-4.2</v>
      </c>
      <c r="AG426" s="20">
        <f>Data!AK426-Data!CR426</f>
        <v>-0.32307692307692309</v>
      </c>
      <c r="AH426" s="20">
        <f>Data!AL426-Data!CS426</f>
        <v>-126</v>
      </c>
      <c r="AI426" s="20">
        <f>Data!AM426-Data!CT426</f>
        <v>-14.16</v>
      </c>
      <c r="AJ426" s="20">
        <f>Data!AN426-Data!CU426</f>
        <v>-4.21</v>
      </c>
      <c r="AK426" s="20">
        <f>Data!AO426-Data!CV426</f>
        <v>-179</v>
      </c>
      <c r="AL426" s="20">
        <f>Data!AP426-Data!CW426</f>
        <v>-43</v>
      </c>
      <c r="AM426" s="20">
        <f>Data!AQ426-Data!CX426</f>
        <v>-9</v>
      </c>
      <c r="AN426" s="20">
        <f>Data!AR426-Data!CY426</f>
        <v>-6.4000000000000001E-2</v>
      </c>
      <c r="AO426" s="20">
        <f>Data!AS426-Data!CZ426</f>
        <v>-1</v>
      </c>
      <c r="AP426" s="20">
        <f>Data!AT426-Data!DA426</f>
        <v>53</v>
      </c>
      <c r="AQ426" s="20">
        <f>Data!AU426-Data!DB426</f>
        <v>-7.3000000000000009E-2</v>
      </c>
      <c r="AR426" s="20">
        <f>Data!AV426-Data!DC426</f>
        <v>-70</v>
      </c>
      <c r="AS426" s="20">
        <f>Data!AW426-Data!DD426</f>
        <v>-77</v>
      </c>
      <c r="AT426" s="20">
        <f>Data!AX426-Data!DE426</f>
        <v>-6.4999999999999947E-2</v>
      </c>
      <c r="AU426" s="20">
        <f>Data!AY426-Data!DF426</f>
        <v>-19</v>
      </c>
      <c r="AV426" s="20">
        <f>Data!AZ426-Data!DG426</f>
        <v>-1.4615384615384617</v>
      </c>
      <c r="AW426" s="20">
        <f>Data!BA426-Data!DH426</f>
        <v>24</v>
      </c>
      <c r="AX426" s="20">
        <f>Data!BB426-Data!DI426</f>
        <v>1.8461538461538467</v>
      </c>
      <c r="AY426" s="20">
        <f>Data!BC426-Data!DJ426</f>
        <v>-4</v>
      </c>
      <c r="AZ426" s="20">
        <f>Data!BD426-Data!DK426</f>
        <v>-8</v>
      </c>
      <c r="BA426" s="20">
        <f>Data!BE426-Data!DL426</f>
        <v>-15</v>
      </c>
      <c r="BB426" s="20">
        <f>Data!BF426-Data!DM426</f>
        <v>21</v>
      </c>
      <c r="BC426" s="20">
        <f>Data!BG426-Data!DN426</f>
        <v>-9</v>
      </c>
      <c r="BD426" s="20">
        <f>Data!BH426-Data!DO426</f>
        <v>-13.799999999999997</v>
      </c>
      <c r="BE426" s="20">
        <f>Data!BI426-Data!DP426</f>
        <v>-3.3080000000000069</v>
      </c>
      <c r="BF426" s="20">
        <f>Data!BJ426-Data!DQ426</f>
        <v>-10.461</v>
      </c>
      <c r="BG426" s="20">
        <f>Data!BK426-Data!DR426</f>
        <v>-0.18399999999999994</v>
      </c>
      <c r="BH426" s="20">
        <f>Data!BL426-Data!DS426</f>
        <v>1.6150000000000002</v>
      </c>
      <c r="BI426" s="20">
        <f>Data!BM426-Data!DT426</f>
        <v>-0.11299999999999999</v>
      </c>
      <c r="BJ426" s="20">
        <f>Data!BN426-Data!DU426</f>
        <v>4</v>
      </c>
      <c r="BK426" s="20">
        <f>Data!BO426-Data!DV426</f>
        <v>-6</v>
      </c>
      <c r="BL426" s="20">
        <f>Data!BP426-Data!DW426</f>
        <v>-1.2000000000000002</v>
      </c>
      <c r="BM426" s="20">
        <f>Data!BQ426-Data!DX426</f>
        <v>-0.61538461538461586</v>
      </c>
      <c r="BN426" s="20">
        <f>Data!BR426-Data!DY426</f>
        <v>-0.70000000000000107</v>
      </c>
      <c r="BO426" s="20">
        <f>Data!BS426-Data!DZ426</f>
        <v>189</v>
      </c>
      <c r="BP426" s="20">
        <f>Data!BT426-Data!EA426</f>
        <v>-0.12099999999999994</v>
      </c>
      <c r="BQ426" s="20">
        <f>Data!BU426-Data!EB426</f>
        <v>2</v>
      </c>
      <c r="BR426" s="20">
        <f>Data!BV426-Data!EC426</f>
        <v>110</v>
      </c>
      <c r="BS426" s="20">
        <f>Data!BW426-Data!ED426</f>
        <v>80</v>
      </c>
      <c r="BT426" s="20">
        <f>Data!BX426-Data!EE426</f>
        <v>152</v>
      </c>
      <c r="BU426" s="20">
        <f>Data!BY426-Data!EF426</f>
        <v>88</v>
      </c>
      <c r="BV426" s="20">
        <f>Data!BZ426-Data!EG426</f>
        <v>80</v>
      </c>
      <c r="BW426" s="20">
        <f>Data!CA426-Data!EH426</f>
        <v>90</v>
      </c>
      <c r="BX426" s="20">
        <f>Data!CB426-Data!EI426</f>
        <v>190</v>
      </c>
      <c r="BY426" s="20">
        <f>Data!CC426-Data!EJ426</f>
        <v>175</v>
      </c>
      <c r="BZ426" s="20">
        <f>Data!EK426</f>
        <v>10536.400000000001</v>
      </c>
      <c r="CA426" s="20">
        <f>Data!EL426</f>
        <v>11972.939999999999</v>
      </c>
      <c r="CB426" s="20">
        <f>Data!EM426</f>
        <v>99.052153846153857</v>
      </c>
      <c r="CC426" s="20">
        <f>Data!EN426</f>
        <v>79.971923076923076</v>
      </c>
      <c r="CD426" s="20">
        <f>Data!EO426</f>
        <v>11.591100000000001</v>
      </c>
      <c r="CE426" s="20">
        <f>Data!EP426</f>
        <v>143.42400000000001</v>
      </c>
      <c r="CF426" s="50">
        <f>IF(ISBLANK(Data!EQ426), "", Data!EQ426)</f>
        <v>70</v>
      </c>
      <c r="CG426" s="50">
        <f>IF(ISBLANK(Data!ER426), "", Data!ER426)</f>
        <v>75</v>
      </c>
      <c r="CH426" s="61" t="str">
        <f>IF(ISBLANK(Data!ES426), "", Data!ES426)</f>
        <v>Baylor</v>
      </c>
      <c r="CI426" s="61">
        <f>IF(ISBLANK(Data!ET426), "", Data!ET426)</f>
        <v>145</v>
      </c>
    </row>
    <row r="427" spans="1:87" x14ac:dyDescent="0.45">
      <c r="A427" s="50">
        <f>IF(ISBLANK(Data!A427), "", Data!A427)</f>
        <v>44932</v>
      </c>
      <c r="B427" s="50" t="str">
        <f>IF(ISBLANK(Data!B427), "", Data!B427)</f>
        <v>Southern Miss</v>
      </c>
      <c r="C427" s="50">
        <f>IF(ISBLANK(Data!C427), "", Data!C427)</f>
        <v>279</v>
      </c>
      <c r="D427" s="50" t="str">
        <f>IF(ISBLANK(Data!D427), "", Data!D427)</f>
        <v>James Madison</v>
      </c>
      <c r="E427" s="50">
        <f>IF(ISBLANK(Data!E427), "", Data!E427)</f>
        <v>131</v>
      </c>
      <c r="F427" s="50" t="str">
        <f>IF(ISBLANK(Data!F427), "", Data!F427)</f>
        <v>N</v>
      </c>
      <c r="G427" s="50" t="str">
        <f>IF(ISBLANK(Data!G427), "", Data!G427)</f>
        <v>Southern Miss</v>
      </c>
      <c r="H427" s="50" t="str">
        <f>IF(ISBLANK(Data!H427), "", Data!H427)</f>
        <v>James Madison</v>
      </c>
      <c r="I427" s="50" t="str">
        <f>IF(ISBLANK(Data!I427), "", Data!I427)</f>
        <v>Southern Miss</v>
      </c>
      <c r="J427" s="50" t="str">
        <f>IF(ISBLANK(Data!J427), "", Data!J427)</f>
        <v>James Madison</v>
      </c>
      <c r="K427" s="50" t="str">
        <f>IF(ISBLANK(Data!K427), "", Data!K427)</f>
        <v>Southern Mississippi</v>
      </c>
      <c r="L427" s="50" t="str">
        <f>IF(ISBLANK(Data!L427), "", Data!L427)</f>
        <v>James Madison</v>
      </c>
      <c r="M427" s="50" t="str">
        <f>IF(ISBLANK(Data!M427), "", Data!M427)</f>
        <v>S Mississippi</v>
      </c>
      <c r="N427" s="50" t="str">
        <f>IF(ISBLANK(Data!N427), "", Data!N427)</f>
        <v>James Mad</v>
      </c>
      <c r="O427" s="50" t="str">
        <f>IF(ISBLANK(Data!O427), "", Data!O427)</f>
        <v>So. Miss</v>
      </c>
      <c r="P427" s="50" t="str">
        <f>IF(ISBLANK(Data!P427), "", Data!P427)</f>
        <v>James Madison</v>
      </c>
      <c r="Q427" s="50" t="str">
        <f>IF(ISBLANK(Data!Q427), "", Data!Q427)</f>
        <v>Southern Miss</v>
      </c>
      <c r="R427" s="50" t="str">
        <f>IF(ISBLANK(Data!R427), "", Data!R427)</f>
        <v>James Madison</v>
      </c>
      <c r="S427" s="20">
        <f>Data!W427-Data!CD427</f>
        <v>-0.5</v>
      </c>
      <c r="T427" s="20">
        <f>Data!X427-Data!CE427</f>
        <v>-19.14</v>
      </c>
      <c r="U427" s="20">
        <f>Data!Y427-Data!CF427</f>
        <v>-12.200000000000003</v>
      </c>
      <c r="V427" s="20">
        <f>Data!Z427-Data!CG427</f>
        <v>6.8999999999999915</v>
      </c>
      <c r="W427" s="20">
        <f>Data!AA427-Data!CH427</f>
        <v>-2.7000000000000028</v>
      </c>
      <c r="X427" s="20">
        <f>Data!AB427-Data!CI427</f>
        <v>3.5000000000000003E-2</v>
      </c>
      <c r="Y427" s="20">
        <f>Data!AC427-Data!CJ427</f>
        <v>3.07</v>
      </c>
      <c r="Z427" s="20">
        <f>Data!AD427-Data!CK427</f>
        <v>4.3000000000000114</v>
      </c>
      <c r="AA427" s="20">
        <f>Data!AE427-Data!CL427</f>
        <v>1.2999999999999972</v>
      </c>
      <c r="AB427" s="20">
        <f>Data!AF427-Data!CM427</f>
        <v>5.55</v>
      </c>
      <c r="AC427" s="20">
        <f>Data!AG427-Data!CN427</f>
        <v>-13.299999999999997</v>
      </c>
      <c r="AD427" s="20">
        <f>Data!AH427-Data!CO427</f>
        <v>8.6999999999999886</v>
      </c>
      <c r="AE427" s="20">
        <f>Data!AI427-Data!CP427</f>
        <v>-0.53309999999999991</v>
      </c>
      <c r="AF427" s="20">
        <f>Data!AJ427-Data!CQ427</f>
        <v>-7.3999999999999995</v>
      </c>
      <c r="AG427" s="20">
        <f>Data!AK427-Data!CR427</f>
        <v>-0.52857142857142858</v>
      </c>
      <c r="AH427" s="20">
        <f>Data!AL427-Data!CS427</f>
        <v>-315</v>
      </c>
      <c r="AI427" s="20">
        <f>Data!AM427-Data!CT427</f>
        <v>-19.939999999999998</v>
      </c>
      <c r="AJ427" s="20">
        <f>Data!AN427-Data!CU427</f>
        <v>0.56999999999999984</v>
      </c>
      <c r="AK427" s="20">
        <f>Data!AO427-Data!CV427</f>
        <v>-275</v>
      </c>
      <c r="AL427" s="20">
        <f>Data!AP427-Data!CW427</f>
        <v>4</v>
      </c>
      <c r="AM427" s="20">
        <f>Data!AQ427-Data!CX427</f>
        <v>-110</v>
      </c>
      <c r="AN427" s="20">
        <f>Data!AR427-Data!CY427</f>
        <v>-7.5000000000000011E-2</v>
      </c>
      <c r="AO427" s="20">
        <f>Data!AS427-Data!CZ427</f>
        <v>-41</v>
      </c>
      <c r="AP427" s="20">
        <f>Data!AT427-Data!DA427</f>
        <v>-90</v>
      </c>
      <c r="AQ427" s="20">
        <f>Data!AU427-Data!DB427</f>
        <v>-3.1999999999999973E-2</v>
      </c>
      <c r="AR427" s="20">
        <f>Data!AV427-Data!DC427</f>
        <v>-2</v>
      </c>
      <c r="AS427" s="20">
        <f>Data!AW427-Data!DD427</f>
        <v>2</v>
      </c>
      <c r="AT427" s="20">
        <f>Data!AX427-Data!DE427</f>
        <v>-1.0999999999999899E-2</v>
      </c>
      <c r="AU427" s="20">
        <f>Data!AY427-Data!DF427</f>
        <v>-8</v>
      </c>
      <c r="AV427" s="20">
        <f>Data!AZ427-Data!DG427</f>
        <v>-0.57142857142857117</v>
      </c>
      <c r="AW427" s="20">
        <f>Data!BA427-Data!DH427</f>
        <v>-47</v>
      </c>
      <c r="AX427" s="20">
        <f>Data!BB427-Data!DI427</f>
        <v>-3.3571428571428612</v>
      </c>
      <c r="AY427" s="20">
        <f>Data!BC427-Data!DJ427</f>
        <v>-66</v>
      </c>
      <c r="AZ427" s="20">
        <f>Data!BD427-Data!DK427</f>
        <v>-19</v>
      </c>
      <c r="BA427" s="20">
        <f>Data!BE427-Data!DL427</f>
        <v>8</v>
      </c>
      <c r="BB427" s="20">
        <f>Data!BF427-Data!DM427</f>
        <v>6</v>
      </c>
      <c r="BC427" s="20">
        <f>Data!BG427-Data!DN427</f>
        <v>2</v>
      </c>
      <c r="BD427" s="20">
        <f>Data!BH427-Data!DO427</f>
        <v>-19.699999999999989</v>
      </c>
      <c r="BE427" s="20">
        <f>Data!BI427-Data!DP427</f>
        <v>0.28600000000000136</v>
      </c>
      <c r="BF427" s="20">
        <f>Data!BJ427-Data!DQ427</f>
        <v>-19.928000000000001</v>
      </c>
      <c r="BG427" s="20">
        <f>Data!BK427-Data!DR427</f>
        <v>-0.43900000000000006</v>
      </c>
      <c r="BH427" s="20">
        <f>Data!BL427-Data!DS427</f>
        <v>0.42900000000000027</v>
      </c>
      <c r="BI427" s="20">
        <f>Data!BM427-Data!DT427</f>
        <v>-0.14000000000000001</v>
      </c>
      <c r="BJ427" s="20">
        <f>Data!BN427-Data!DU427</f>
        <v>-6.4000000000000021</v>
      </c>
      <c r="BK427" s="20">
        <f>Data!BO427-Data!DV427</f>
        <v>0.10000000000000142</v>
      </c>
      <c r="BL427" s="20">
        <f>Data!BP427-Data!DW427</f>
        <v>0.60000000000000009</v>
      </c>
      <c r="BM427" s="20">
        <f>Data!BQ427-Data!DX427</f>
        <v>-1.3571428571428577</v>
      </c>
      <c r="BN427" s="20">
        <f>Data!BR427-Data!DY427</f>
        <v>0.10000000000000142</v>
      </c>
      <c r="BO427" s="20">
        <f>Data!BS427-Data!DZ427</f>
        <v>166</v>
      </c>
      <c r="BP427" s="20">
        <f>Data!BT427-Data!EA427</f>
        <v>-0.10599999999999993</v>
      </c>
      <c r="BQ427" s="20">
        <f>Data!BU427-Data!EB427</f>
        <v>6</v>
      </c>
      <c r="BR427" s="20">
        <f>Data!BV427-Data!EC427</f>
        <v>233</v>
      </c>
      <c r="BS427" s="20">
        <f>Data!BW427-Data!ED427</f>
        <v>146</v>
      </c>
      <c r="BT427" s="20">
        <f>Data!BX427-Data!EE427</f>
        <v>233</v>
      </c>
      <c r="BU427" s="20">
        <f>Data!BY427-Data!EF427</f>
        <v>219</v>
      </c>
      <c r="BV427" s="20">
        <f>Data!BZ427-Data!EG427</f>
        <v>193</v>
      </c>
      <c r="BW427" s="20">
        <f>Data!CA427-Data!EH427</f>
        <v>167</v>
      </c>
      <c r="BX427" s="20">
        <f>Data!CB427-Data!EI427</f>
        <v>167</v>
      </c>
      <c r="BY427" s="20">
        <f>Data!CC427-Data!EJ427</f>
        <v>132</v>
      </c>
      <c r="BZ427" s="20">
        <f>Data!EK427</f>
        <v>10150.56</v>
      </c>
      <c r="CA427" s="20">
        <f>Data!EL427</f>
        <v>12158.8</v>
      </c>
      <c r="CB427" s="20">
        <f>Data!EM427</f>
        <v>112.75642857142859</v>
      </c>
      <c r="CC427" s="20">
        <f>Data!EN427</f>
        <v>92.875285714285724</v>
      </c>
      <c r="CD427" s="20">
        <f>Data!EO427</f>
        <v>12.1264</v>
      </c>
      <c r="CE427" s="20">
        <f>Data!EP427</f>
        <v>166.11</v>
      </c>
      <c r="CF427" s="50">
        <f>IF(ISBLANK(Data!EQ427), "", Data!EQ427)</f>
        <v>81</v>
      </c>
      <c r="CG427" s="50">
        <f>IF(ISBLANK(Data!ER427), "", Data!ER427)</f>
        <v>71</v>
      </c>
      <c r="CH427" s="61" t="str">
        <f>IF(ISBLANK(Data!ES427), "", Data!ES427)</f>
        <v>Southern Miss</v>
      </c>
      <c r="CI427" s="61">
        <f>IF(ISBLANK(Data!ET427), "", Data!ET427)</f>
        <v>152</v>
      </c>
    </row>
    <row r="428" spans="1:87" x14ac:dyDescent="0.45">
      <c r="A428" s="50">
        <f>IF(ISBLANK(Data!A428), "", Data!A428)</f>
        <v>44932</v>
      </c>
      <c r="B428" s="50" t="str">
        <f>IF(ISBLANK(Data!B428), "", Data!B428)</f>
        <v>Wisconsin</v>
      </c>
      <c r="C428" s="50">
        <f>IF(ISBLANK(Data!C428), "", Data!C428)</f>
        <v>356</v>
      </c>
      <c r="D428" s="50" t="str">
        <f>IF(ISBLANK(Data!D428), "", Data!D428)</f>
        <v>Nebraska</v>
      </c>
      <c r="E428" s="50">
        <f>IF(ISBLANK(Data!E428), "", Data!E428)</f>
        <v>190</v>
      </c>
      <c r="F428" s="50" t="str">
        <f>IF(ISBLANK(Data!F428), "", Data!F428)</f>
        <v>N</v>
      </c>
      <c r="G428" s="50" t="str">
        <f>IF(ISBLANK(Data!G428), "", Data!G428)</f>
        <v>Wisconsin</v>
      </c>
      <c r="H428" s="50" t="str">
        <f>IF(ISBLANK(Data!H428), "", Data!H428)</f>
        <v>Nebraska</v>
      </c>
      <c r="I428" s="50" t="str">
        <f>IF(ISBLANK(Data!I428), "", Data!I428)</f>
        <v>Wisconsin</v>
      </c>
      <c r="J428" s="50" t="str">
        <f>IF(ISBLANK(Data!J428), "", Data!J428)</f>
        <v>Nebraska</v>
      </c>
      <c r="K428" s="50" t="str">
        <f>IF(ISBLANK(Data!K428), "", Data!K428)</f>
        <v>Wisconsin</v>
      </c>
      <c r="L428" s="50" t="str">
        <f>IF(ISBLANK(Data!L428), "", Data!L428)</f>
        <v>Nebraska</v>
      </c>
      <c r="M428" s="50" t="str">
        <f>IF(ISBLANK(Data!M428), "", Data!M428)</f>
        <v>Wisconsin</v>
      </c>
      <c r="N428" s="50" t="str">
        <f>IF(ISBLANK(Data!N428), "", Data!N428)</f>
        <v>Nebraska</v>
      </c>
      <c r="O428" s="50" t="str">
        <f>IF(ISBLANK(Data!O428), "", Data!O428)</f>
        <v>Wisconsin</v>
      </c>
      <c r="P428" s="50" t="str">
        <f>IF(ISBLANK(Data!P428), "", Data!P428)</f>
        <v>Nebraska</v>
      </c>
      <c r="Q428" s="50" t="str">
        <f>IF(ISBLANK(Data!Q428), "", Data!Q428)</f>
        <v>Wisconsin</v>
      </c>
      <c r="R428" s="50" t="str">
        <f>IF(ISBLANK(Data!R428), "", Data!R428)</f>
        <v>Nebraska</v>
      </c>
      <c r="S428" s="20">
        <f>Data!W428-Data!CD428</f>
        <v>-8.7912087912087933E-2</v>
      </c>
      <c r="T428" s="20">
        <f>Data!X428-Data!CE428</f>
        <v>8.4100000000000019</v>
      </c>
      <c r="U428" s="20">
        <f>Data!Y428-Data!CF428</f>
        <v>4.7000000000000028</v>
      </c>
      <c r="V428" s="20">
        <f>Data!Z428-Data!CG428</f>
        <v>-3.6999999999999886</v>
      </c>
      <c r="W428" s="20">
        <f>Data!AA428-Data!CH428</f>
        <v>-3.7999999999999972</v>
      </c>
      <c r="X428" s="20">
        <f>Data!AB428-Data!CI428</f>
        <v>-3.7000000000000005E-2</v>
      </c>
      <c r="Y428" s="20">
        <f>Data!AC428-Data!CJ428</f>
        <v>11.63</v>
      </c>
      <c r="Z428" s="20">
        <f>Data!AD428-Data!CK428</f>
        <v>5.1000000000000085</v>
      </c>
      <c r="AA428" s="20">
        <f>Data!AE428-Data!CL428</f>
        <v>-6.4000000000000057</v>
      </c>
      <c r="AB428" s="20">
        <f>Data!AF428-Data!CM428</f>
        <v>14.05</v>
      </c>
      <c r="AC428" s="20">
        <f>Data!AG428-Data!CN428</f>
        <v>4</v>
      </c>
      <c r="AD428" s="20">
        <f>Data!AH428-Data!CO428</f>
        <v>-1.1999999999999886</v>
      </c>
      <c r="AE428" s="20">
        <f>Data!AI428-Data!CP428</f>
        <v>6.1300000000000021E-2</v>
      </c>
      <c r="AF428" s="20">
        <f>Data!AJ428-Data!CQ428</f>
        <v>1.1000000000000001</v>
      </c>
      <c r="AG428" s="20">
        <f>Data!AK428-Data!CR428</f>
        <v>9.0659340659340656E-2</v>
      </c>
      <c r="AH428" s="20">
        <f>Data!AL428-Data!CS428</f>
        <v>24</v>
      </c>
      <c r="AI428" s="20">
        <f>Data!AM428-Data!CT428</f>
        <v>6.35</v>
      </c>
      <c r="AJ428" s="20">
        <f>Data!AN428-Data!CU428</f>
        <v>9.4</v>
      </c>
      <c r="AK428" s="20">
        <f>Data!AO428-Data!CV428</f>
        <v>-122</v>
      </c>
      <c r="AL428" s="20">
        <f>Data!AP428-Data!CW428</f>
        <v>-70</v>
      </c>
      <c r="AM428" s="20">
        <f>Data!AQ428-Data!CX428</f>
        <v>-101</v>
      </c>
      <c r="AN428" s="20">
        <f>Data!AR428-Data!CY428</f>
        <v>2.1000000000000019E-2</v>
      </c>
      <c r="AO428" s="20">
        <f>Data!AS428-Data!CZ428</f>
        <v>-48</v>
      </c>
      <c r="AP428" s="20">
        <f>Data!AT428-Data!DA428</f>
        <v>-138</v>
      </c>
      <c r="AQ428" s="20">
        <f>Data!AU428-Data!DB428</f>
        <v>-8.0000000000000071E-3</v>
      </c>
      <c r="AR428" s="20">
        <f>Data!AV428-Data!DC428</f>
        <v>-16</v>
      </c>
      <c r="AS428" s="20">
        <f>Data!AW428-Data!DD428</f>
        <v>-27</v>
      </c>
      <c r="AT428" s="20">
        <f>Data!AX428-Data!DE428</f>
        <v>1.5000000000000013E-2</v>
      </c>
      <c r="AU428" s="20">
        <f>Data!AY428-Data!DF428</f>
        <v>-28</v>
      </c>
      <c r="AV428" s="20">
        <f>Data!AZ428-Data!DG428</f>
        <v>-1.2307692307692299</v>
      </c>
      <c r="AW428" s="20">
        <f>Data!BA428-Data!DH428</f>
        <v>-122</v>
      </c>
      <c r="AX428" s="20">
        <f>Data!BB428-Data!DI428</f>
        <v>-6.2307692307692335</v>
      </c>
      <c r="AY428" s="20">
        <f>Data!BC428-Data!DJ428</f>
        <v>-68</v>
      </c>
      <c r="AZ428" s="20">
        <f>Data!BD428-Data!DK428</f>
        <v>-10</v>
      </c>
      <c r="BA428" s="20">
        <f>Data!BE428-Data!DL428</f>
        <v>-18</v>
      </c>
      <c r="BB428" s="20">
        <f>Data!BF428-Data!DM428</f>
        <v>-24</v>
      </c>
      <c r="BC428" s="20">
        <f>Data!BG428-Data!DN428</f>
        <v>-4</v>
      </c>
      <c r="BD428" s="20">
        <f>Data!BH428-Data!DO428</f>
        <v>-3.4000000000000057</v>
      </c>
      <c r="BE428" s="20">
        <f>Data!BI428-Data!DP428</f>
        <v>-0.32399999999999807</v>
      </c>
      <c r="BF428" s="20">
        <f>Data!BJ428-Data!DQ428</f>
        <v>-3.0440000000000005</v>
      </c>
      <c r="BG428" s="20">
        <f>Data!BK428-Data!DR428</f>
        <v>-0.25900000000000012</v>
      </c>
      <c r="BH428" s="20">
        <f>Data!BL428-Data!DS428</f>
        <v>-0.99399999999999977</v>
      </c>
      <c r="BI428" s="20">
        <f>Data!BM428-Data!DT428</f>
        <v>3.5000000000000031E-2</v>
      </c>
      <c r="BJ428" s="20">
        <f>Data!BN428-Data!DU428</f>
        <v>-8.5</v>
      </c>
      <c r="BK428" s="20">
        <f>Data!BO428-Data!DV428</f>
        <v>-0.39999999999999858</v>
      </c>
      <c r="BL428" s="20">
        <f>Data!BP428-Data!DW428</f>
        <v>-1.2000000000000002</v>
      </c>
      <c r="BM428" s="20">
        <f>Data!BQ428-Data!DX428</f>
        <v>-0.25274725274725274</v>
      </c>
      <c r="BN428" s="20">
        <f>Data!BR428-Data!DY428</f>
        <v>0.79999999999999893</v>
      </c>
      <c r="BO428" s="20">
        <f>Data!BS428-Data!DZ428</f>
        <v>-18</v>
      </c>
      <c r="BP428" s="20">
        <f>Data!BT428-Data!EA428</f>
        <v>2.300000000000002E-2</v>
      </c>
      <c r="BQ428" s="20">
        <f>Data!BU428-Data!EB428</f>
        <v>-1</v>
      </c>
      <c r="BR428" s="20">
        <f>Data!BV428-Data!EC428</f>
        <v>-44</v>
      </c>
      <c r="BS428" s="20">
        <f>Data!BW428-Data!ED428</f>
        <v>-29</v>
      </c>
      <c r="BT428" s="20">
        <f>Data!BX428-Data!EE428</f>
        <v>-21</v>
      </c>
      <c r="BU428" s="20">
        <f>Data!BY428-Data!EF428</f>
        <v>-47</v>
      </c>
      <c r="BV428" s="20">
        <f>Data!BZ428-Data!EG428</f>
        <v>-36</v>
      </c>
      <c r="BW428" s="20">
        <f>Data!CA428-Data!EH428</f>
        <v>-22.799999999999997</v>
      </c>
      <c r="BX428" s="20">
        <f>Data!CB428-Data!EI428</f>
        <v>-18</v>
      </c>
      <c r="BY428" s="20">
        <f>Data!CC428-Data!EJ428</f>
        <v>-112</v>
      </c>
      <c r="BZ428" s="20">
        <f>Data!EK428</f>
        <v>11683.89</v>
      </c>
      <c r="CA428" s="20">
        <f>Data!EL428</f>
        <v>10799.28</v>
      </c>
      <c r="CB428" s="20">
        <f>Data!EM428</f>
        <v>67.659857142857149</v>
      </c>
      <c r="CC428" s="20">
        <f>Data!EN428</f>
        <v>71.535692307692301</v>
      </c>
      <c r="CD428" s="20">
        <f>Data!EO428</f>
        <v>11.249499999999999</v>
      </c>
      <c r="CE428" s="20">
        <f>Data!EP428</f>
        <v>152</v>
      </c>
      <c r="CF428" s="50">
        <f>IF(ISBLANK(Data!EQ428), "", Data!EQ428)</f>
        <v>88</v>
      </c>
      <c r="CG428" s="50">
        <f>IF(ISBLANK(Data!ER428), "", Data!ER428)</f>
        <v>72</v>
      </c>
      <c r="CH428" s="61" t="str">
        <f>IF(ISBLANK(Data!ES428), "", Data!ES428)</f>
        <v>Wisconsin</v>
      </c>
      <c r="CI428" s="61">
        <f>IF(ISBLANK(Data!ET428), "", Data!ET428)</f>
        <v>160</v>
      </c>
    </row>
    <row r="429" spans="1:87" x14ac:dyDescent="0.45">
      <c r="A429" s="50">
        <f>IF(ISBLANK(Data!A429), "", Data!A429)</f>
        <v>44932</v>
      </c>
      <c r="B429" s="50" t="str">
        <f>IF(ISBLANK(Data!B429), "", Data!B429)</f>
        <v>Vanderbilt</v>
      </c>
      <c r="C429" s="50">
        <f>IF(ISBLANK(Data!C429), "", Data!C429)</f>
        <v>336</v>
      </c>
      <c r="D429" s="50" t="str">
        <f>IF(ISBLANK(Data!D429), "", Data!D429)</f>
        <v>Alabama</v>
      </c>
      <c r="E429" s="50">
        <f>IF(ISBLANK(Data!E429), "", Data!E429)</f>
        <v>4</v>
      </c>
      <c r="F429" s="50" t="str">
        <f>IF(ISBLANK(Data!F429), "", Data!F429)</f>
        <v>N</v>
      </c>
      <c r="G429" s="50" t="str">
        <f>IF(ISBLANK(Data!G429), "", Data!G429)</f>
        <v>Vanderbilt</v>
      </c>
      <c r="H429" s="50" t="str">
        <f>IF(ISBLANK(Data!H429), "", Data!H429)</f>
        <v>Alabama</v>
      </c>
      <c r="I429" s="50" t="str">
        <f>IF(ISBLANK(Data!I429), "", Data!I429)</f>
        <v>Vanderbilt</v>
      </c>
      <c r="J429" s="50" t="str">
        <f>IF(ISBLANK(Data!J429), "", Data!J429)</f>
        <v>Alabama</v>
      </c>
      <c r="K429" s="50" t="str">
        <f>IF(ISBLANK(Data!K429), "", Data!K429)</f>
        <v>Vanderbilt</v>
      </c>
      <c r="L429" s="50" t="str">
        <f>IF(ISBLANK(Data!L429), "", Data!L429)</f>
        <v>Alabama</v>
      </c>
      <c r="M429" s="50" t="str">
        <f>IF(ISBLANK(Data!M429), "", Data!M429)</f>
        <v>Vanderbilt</v>
      </c>
      <c r="N429" s="50" t="str">
        <f>IF(ISBLANK(Data!N429), "", Data!N429)</f>
        <v>Alabama</v>
      </c>
      <c r="O429" s="50" t="str">
        <f>IF(ISBLANK(Data!O429), "", Data!O429)</f>
        <v>Vanderbilt</v>
      </c>
      <c r="P429" s="50" t="str">
        <f>IF(ISBLANK(Data!P429), "", Data!P429)</f>
        <v>Alabama</v>
      </c>
      <c r="Q429" s="50" t="str">
        <f>IF(ISBLANK(Data!Q429), "", Data!Q429)</f>
        <v>Vanderbilt</v>
      </c>
      <c r="R429" s="50" t="str">
        <f>IF(ISBLANK(Data!R429), "", Data!R429)</f>
        <v>Alabama</v>
      </c>
      <c r="S429" s="20">
        <f>Data!W429-Data!CD429</f>
        <v>-0.23076923076922995</v>
      </c>
      <c r="T429" s="20">
        <f>Data!X429-Data!CE429</f>
        <v>-28.64</v>
      </c>
      <c r="U429" s="20">
        <f>Data!Y429-Data!CF429</f>
        <v>-21.299999999999997</v>
      </c>
      <c r="V429" s="20">
        <f>Data!Z429-Data!CG429</f>
        <v>7.2999999999999972</v>
      </c>
      <c r="W429" s="20">
        <f>Data!AA429-Data!CH429</f>
        <v>-5.9000000000000057</v>
      </c>
      <c r="X429" s="20">
        <f>Data!AB429-Data!CI429</f>
        <v>0.11299999999999999</v>
      </c>
      <c r="Y429" s="20">
        <f>Data!AC429-Data!CJ429</f>
        <v>-11.75</v>
      </c>
      <c r="Z429" s="20">
        <f>Data!AD429-Data!CK429</f>
        <v>-8.5999999999999943</v>
      </c>
      <c r="AA429" s="20">
        <f>Data!AE429-Data!CL429</f>
        <v>3.2000000000000028</v>
      </c>
      <c r="AB429" s="20">
        <f>Data!AF429-Data!CM429</f>
        <v>-11.75</v>
      </c>
      <c r="AC429" s="20">
        <f>Data!AG429-Data!CN429</f>
        <v>-25.600000000000009</v>
      </c>
      <c r="AD429" s="20">
        <f>Data!AH429-Data!CO429</f>
        <v>9</v>
      </c>
      <c r="AE429" s="20">
        <f>Data!AI429-Data!CP429</f>
        <v>-0.58729999999999993</v>
      </c>
      <c r="AF429" s="20">
        <f>Data!AJ429-Data!CQ429</f>
        <v>-5.6000000000000005</v>
      </c>
      <c r="AG429" s="20">
        <f>Data!AK429-Data!CR429</f>
        <v>-0.43076923076923079</v>
      </c>
      <c r="AH429" s="20">
        <f>Data!AL429-Data!CS429</f>
        <v>-258</v>
      </c>
      <c r="AI429" s="20">
        <f>Data!AM429-Data!CT429</f>
        <v>-30.09</v>
      </c>
      <c r="AJ429" s="20">
        <f>Data!AN429-Data!CU429</f>
        <v>-10.549999999999999</v>
      </c>
      <c r="AK429" s="20">
        <f>Data!AO429-Data!CV429</f>
        <v>-317</v>
      </c>
      <c r="AL429" s="20">
        <f>Data!AP429-Data!CW429</f>
        <v>-63</v>
      </c>
      <c r="AM429" s="20">
        <f>Data!AQ429-Data!CX429</f>
        <v>-68</v>
      </c>
      <c r="AN429" s="20">
        <f>Data!AR429-Data!CY429</f>
        <v>-9.2999999999999972E-2</v>
      </c>
      <c r="AO429" s="20">
        <f>Data!AS429-Data!CZ429</f>
        <v>-54</v>
      </c>
      <c r="AP429" s="20">
        <f>Data!AT429-Data!DA429</f>
        <v>-62</v>
      </c>
      <c r="AQ429" s="20">
        <f>Data!AU429-Data!DB429</f>
        <v>-9.3000000000000027E-2</v>
      </c>
      <c r="AR429" s="20">
        <f>Data!AV429-Data!DC429</f>
        <v>-57</v>
      </c>
      <c r="AS429" s="20">
        <f>Data!AW429-Data!DD429</f>
        <v>-53</v>
      </c>
      <c r="AT429" s="20">
        <f>Data!AX429-Data!DE429</f>
        <v>-5.9000000000000052E-2</v>
      </c>
      <c r="AU429" s="20">
        <f>Data!AY429-Data!DF429</f>
        <v>-24</v>
      </c>
      <c r="AV429" s="20">
        <f>Data!AZ429-Data!DG429</f>
        <v>-1.8461538461538449</v>
      </c>
      <c r="AW429" s="20">
        <f>Data!BA429-Data!DH429</f>
        <v>-50</v>
      </c>
      <c r="AX429" s="20">
        <f>Data!BB429-Data!DI429</f>
        <v>-3.8461538461538467</v>
      </c>
      <c r="AY429" s="20">
        <f>Data!BC429-Data!DJ429</f>
        <v>-79</v>
      </c>
      <c r="AZ429" s="20">
        <f>Data!BD429-Data!DK429</f>
        <v>-20</v>
      </c>
      <c r="BA429" s="20">
        <f>Data!BE429-Data!DL429</f>
        <v>-23</v>
      </c>
      <c r="BB429" s="20">
        <f>Data!BF429-Data!DM429</f>
        <v>-4</v>
      </c>
      <c r="BC429" s="20">
        <f>Data!BG429-Data!DN429</f>
        <v>-54</v>
      </c>
      <c r="BD429" s="20">
        <f>Data!BH429-Data!DO429</f>
        <v>-24.299999999999997</v>
      </c>
      <c r="BE429" s="20">
        <f>Data!BI429-Data!DP429</f>
        <v>-4.8460000000000036</v>
      </c>
      <c r="BF429" s="20">
        <f>Data!BJ429-Data!DQ429</f>
        <v>-19.538</v>
      </c>
      <c r="BG429" s="20">
        <f>Data!BK429-Data!DR429</f>
        <v>-0.51200000000000012</v>
      </c>
      <c r="BH429" s="20">
        <f>Data!BL429-Data!DS429</f>
        <v>-0.30799999999999983</v>
      </c>
      <c r="BI429" s="20">
        <f>Data!BM429-Data!DT429</f>
        <v>-0.121</v>
      </c>
      <c r="BJ429" s="20">
        <f>Data!BN429-Data!DU429</f>
        <v>-4.7999999999999972</v>
      </c>
      <c r="BK429" s="20">
        <f>Data!BO429-Data!DV429</f>
        <v>-4.0999999999999979</v>
      </c>
      <c r="BL429" s="20">
        <f>Data!BP429-Data!DW429</f>
        <v>-1.7999999999999998</v>
      </c>
      <c r="BM429" s="20">
        <f>Data!BQ429-Data!DX429</f>
        <v>-1.5384615384615383</v>
      </c>
      <c r="BN429" s="20">
        <f>Data!BR429-Data!DY429</f>
        <v>-4.0999999999999979</v>
      </c>
      <c r="BO429" s="20">
        <f>Data!BS429-Data!DZ429</f>
        <v>224</v>
      </c>
      <c r="BP429" s="20">
        <f>Data!BT429-Data!EA429</f>
        <v>-0.15099999999999997</v>
      </c>
      <c r="BQ429" s="20">
        <f>Data!BU429-Data!EB429</f>
        <v>1</v>
      </c>
      <c r="BR429" s="20">
        <f>Data!BV429-Data!EC429</f>
        <v>259</v>
      </c>
      <c r="BS429" s="20">
        <f>Data!BW429-Data!ED429</f>
        <v>116</v>
      </c>
      <c r="BT429" s="20">
        <f>Data!BX429-Data!EE429</f>
        <v>208</v>
      </c>
      <c r="BU429" s="20">
        <f>Data!BY429-Data!EF429</f>
        <v>202</v>
      </c>
      <c r="BV429" s="20">
        <f>Data!BZ429-Data!EG429</f>
        <v>197</v>
      </c>
      <c r="BW429" s="20">
        <f>Data!CA429-Data!EH429</f>
        <v>147.60000000000002</v>
      </c>
      <c r="BX429" s="20">
        <f>Data!CB429-Data!EI429</f>
        <v>224</v>
      </c>
      <c r="BY429" s="20">
        <f>Data!CC429-Data!EJ429</f>
        <v>227</v>
      </c>
      <c r="BZ429" s="20">
        <f>Data!EK429</f>
        <v>10257.280000000001</v>
      </c>
      <c r="CA429" s="20">
        <f>Data!EL429</f>
        <v>13280.550000000001</v>
      </c>
      <c r="CB429" s="20">
        <f>Data!EM429</f>
        <v>84.615384615384613</v>
      </c>
      <c r="CC429" s="20">
        <f>Data!EN429</f>
        <v>69.587692307692308</v>
      </c>
      <c r="CD429" s="20">
        <f>Data!EO429</f>
        <v>11.529200000000001</v>
      </c>
      <c r="CE429" s="20">
        <f>Data!EP429</f>
        <v>177.12</v>
      </c>
      <c r="CF429" s="50">
        <f>IF(ISBLANK(Data!EQ429), "", Data!EQ429)</f>
        <v>75</v>
      </c>
      <c r="CG429" s="50">
        <f>IF(ISBLANK(Data!ER429), "", Data!ER429)</f>
        <v>78</v>
      </c>
      <c r="CH429" s="61" t="str">
        <f>IF(ISBLANK(Data!ES429), "", Data!ES429)</f>
        <v>Alabama</v>
      </c>
      <c r="CI429" s="61">
        <f>IF(ISBLANK(Data!ET429), "", Data!ET429)</f>
        <v>153</v>
      </c>
    </row>
    <row r="430" spans="1:87" x14ac:dyDescent="0.45">
      <c r="A430" s="50">
        <f>IF(ISBLANK(Data!A430), "", Data!A430)</f>
        <v>44932</v>
      </c>
      <c r="B430" s="50" t="str">
        <f>IF(ISBLANK(Data!B430), "", Data!B430)</f>
        <v>Princeton</v>
      </c>
      <c r="C430" s="50">
        <f>IF(ISBLANK(Data!C430), "", Data!C430)</f>
        <v>236</v>
      </c>
      <c r="D430" s="50" t="str">
        <f>IF(ISBLANK(Data!D430), "", Data!D430)</f>
        <v>Harvard</v>
      </c>
      <c r="E430" s="50">
        <f>IF(ISBLANK(Data!E430), "", Data!E430)</f>
        <v>108</v>
      </c>
      <c r="F430" s="50" t="str">
        <f>IF(ISBLANK(Data!F430), "", Data!F430)</f>
        <v>N</v>
      </c>
      <c r="G430" s="50" t="str">
        <f>IF(ISBLANK(Data!G430), "", Data!G430)</f>
        <v>Princeton</v>
      </c>
      <c r="H430" s="50" t="str">
        <f>IF(ISBLANK(Data!H430), "", Data!H430)</f>
        <v>Harvard</v>
      </c>
      <c r="I430" s="50" t="str">
        <f>IF(ISBLANK(Data!I430), "", Data!I430)</f>
        <v>Princeton</v>
      </c>
      <c r="J430" s="50" t="str">
        <f>IF(ISBLANK(Data!J430), "", Data!J430)</f>
        <v>Harvard</v>
      </c>
      <c r="K430" s="50" t="str">
        <f>IF(ISBLANK(Data!K430), "", Data!K430)</f>
        <v>Princeton</v>
      </c>
      <c r="L430" s="50" t="str">
        <f>IF(ISBLANK(Data!L430), "", Data!L430)</f>
        <v>Harvard</v>
      </c>
      <c r="M430" s="50" t="str">
        <f>IF(ISBLANK(Data!M430), "", Data!M430)</f>
        <v>Princeton</v>
      </c>
      <c r="N430" s="50" t="str">
        <f>IF(ISBLANK(Data!N430), "", Data!N430)</f>
        <v>Harvard</v>
      </c>
      <c r="O430" s="50" t="str">
        <f>IF(ISBLANK(Data!O430), "", Data!O430)</f>
        <v>Princeton</v>
      </c>
      <c r="P430" s="50" t="str">
        <f>IF(ISBLANK(Data!P430), "", Data!P430)</f>
        <v>Harvard</v>
      </c>
      <c r="Q430" s="50" t="str">
        <f>IF(ISBLANK(Data!Q430), "", Data!Q430)</f>
        <v>Princeton</v>
      </c>
      <c r="R430" s="50" t="str">
        <f>IF(ISBLANK(Data!R430), "", Data!R430)</f>
        <v>Harvard</v>
      </c>
      <c r="S430" s="20">
        <f>Data!W430-Data!CD430</f>
        <v>0.23076923076923106</v>
      </c>
      <c r="T430" s="20">
        <f>Data!X430-Data!CE430</f>
        <v>15.07</v>
      </c>
      <c r="U430" s="20">
        <f>Data!Y430-Data!CF430</f>
        <v>13.299999999999997</v>
      </c>
      <c r="V430" s="20">
        <f>Data!Z430-Data!CG430</f>
        <v>-1.7000000000000028</v>
      </c>
      <c r="W430" s="20">
        <f>Data!AA430-Data!CH430</f>
        <v>-3.6999999999999886</v>
      </c>
      <c r="X430" s="20">
        <f>Data!AB430-Data!CI430</f>
        <v>-7.2000000000000008E-2</v>
      </c>
      <c r="Y430" s="20">
        <f>Data!AC430-Data!CJ430</f>
        <v>5.38</v>
      </c>
      <c r="Z430" s="20">
        <f>Data!AD430-Data!CK430</f>
        <v>2</v>
      </c>
      <c r="AA430" s="20">
        <f>Data!AE430-Data!CL430</f>
        <v>-3.2999999999999972</v>
      </c>
      <c r="AB430" s="20">
        <f>Data!AF430-Data!CM430</f>
        <v>5.38</v>
      </c>
      <c r="AC430" s="20">
        <f>Data!AG430-Data!CN430</f>
        <v>13.099999999999994</v>
      </c>
      <c r="AD430" s="20">
        <f>Data!AH430-Data!CO430</f>
        <v>-9.9999999999994316E-2</v>
      </c>
      <c r="AE430" s="20">
        <f>Data!AI430-Data!CP430</f>
        <v>0.30190000000000006</v>
      </c>
      <c r="AF430" s="20">
        <f>Data!AJ430-Data!CQ430</f>
        <v>3.5</v>
      </c>
      <c r="AG430" s="20">
        <f>Data!AK430-Data!CR430</f>
        <v>0.26923076923076927</v>
      </c>
      <c r="AH430" s="20">
        <f>Data!AL430-Data!CS430</f>
        <v>162</v>
      </c>
      <c r="AI430" s="20">
        <f>Data!AM430-Data!CT430</f>
        <v>11.389999999999999</v>
      </c>
      <c r="AJ430" s="20">
        <f>Data!AN430-Data!CU430</f>
        <v>3.2199999999999998</v>
      </c>
      <c r="AK430" s="20">
        <f>Data!AO430-Data!CV430</f>
        <v>62</v>
      </c>
      <c r="AL430" s="20">
        <f>Data!AP430-Data!CW430</f>
        <v>-82</v>
      </c>
      <c r="AM430" s="20">
        <f>Data!AQ430-Data!CX430</f>
        <v>34</v>
      </c>
      <c r="AN430" s="20">
        <f>Data!AR430-Data!CY430</f>
        <v>2.5999999999999968E-2</v>
      </c>
      <c r="AO430" s="20">
        <f>Data!AS430-Data!CZ430</f>
        <v>32</v>
      </c>
      <c r="AP430" s="20">
        <f>Data!AT430-Data!DA430</f>
        <v>90</v>
      </c>
      <c r="AQ430" s="20">
        <f>Data!AU430-Data!DB430</f>
        <v>-3.0000000000000027E-3</v>
      </c>
      <c r="AR430" s="20">
        <f>Data!AV430-Data!DC430</f>
        <v>-40</v>
      </c>
      <c r="AS430" s="20">
        <f>Data!AW430-Data!DD430</f>
        <v>-78</v>
      </c>
      <c r="AT430" s="20">
        <f>Data!AX430-Data!DE430</f>
        <v>8.3000000000000074E-2</v>
      </c>
      <c r="AU430" s="20">
        <f>Data!AY430-Data!DF430</f>
        <v>18</v>
      </c>
      <c r="AV430" s="20">
        <f>Data!AZ430-Data!DG430</f>
        <v>1.384615384615385</v>
      </c>
      <c r="AW430" s="20">
        <f>Data!BA430-Data!DH430</f>
        <v>-12</v>
      </c>
      <c r="AX430" s="20">
        <f>Data!BB430-Data!DI430</f>
        <v>-0.9230769230769198</v>
      </c>
      <c r="AY430" s="20">
        <f>Data!BC430-Data!DJ430</f>
        <v>20</v>
      </c>
      <c r="AZ430" s="20">
        <f>Data!BD430-Data!DK430</f>
        <v>8</v>
      </c>
      <c r="BA430" s="20">
        <f>Data!BE430-Data!DL430</f>
        <v>-22</v>
      </c>
      <c r="BB430" s="20">
        <f>Data!BF430-Data!DM430</f>
        <v>-22</v>
      </c>
      <c r="BC430" s="20">
        <f>Data!BG430-Data!DN430</f>
        <v>-20</v>
      </c>
      <c r="BD430" s="20">
        <f>Data!BH430-Data!DO430</f>
        <v>4.7999999999999972</v>
      </c>
      <c r="BE430" s="20">
        <f>Data!BI430-Data!DP430</f>
        <v>-6.3080000000000069</v>
      </c>
      <c r="BF430" s="20">
        <f>Data!BJ430-Data!DQ430</f>
        <v>11.077</v>
      </c>
      <c r="BG430" s="20">
        <f>Data!BK430-Data!DR430</f>
        <v>0.36299999999999999</v>
      </c>
      <c r="BH430" s="20">
        <f>Data!BL430-Data!DS430</f>
        <v>-1.6920000000000002</v>
      </c>
      <c r="BI430" s="20">
        <f>Data!BM430-Data!DT430</f>
        <v>0.14500000000000002</v>
      </c>
      <c r="BJ430" s="20">
        <f>Data!BN430-Data!DU430</f>
        <v>6.9000000000000021</v>
      </c>
      <c r="BK430" s="20">
        <f>Data!BO430-Data!DV430</f>
        <v>-6.0000000000000018</v>
      </c>
      <c r="BL430" s="20">
        <f>Data!BP430-Data!DW430</f>
        <v>-1.7000000000000002</v>
      </c>
      <c r="BM430" s="20">
        <f>Data!BQ430-Data!DX430</f>
        <v>0.61538461538461586</v>
      </c>
      <c r="BN430" s="20">
        <f>Data!BR430-Data!DY430</f>
        <v>-1.5</v>
      </c>
      <c r="BO430" s="20">
        <f>Data!BS430-Data!DZ430</f>
        <v>-104</v>
      </c>
      <c r="BP430" s="20">
        <f>Data!BT430-Data!EA430</f>
        <v>9.9999999999999978E-2</v>
      </c>
      <c r="BQ430" s="20">
        <f>Data!BU430-Data!EB430</f>
        <v>2</v>
      </c>
      <c r="BR430" s="20">
        <f>Data!BV430-Data!EC430</f>
        <v>-121</v>
      </c>
      <c r="BS430" s="20">
        <f>Data!BW430-Data!ED430</f>
        <v>-126</v>
      </c>
      <c r="BT430" s="20">
        <f>Data!BX430-Data!EE430</f>
        <v>-82</v>
      </c>
      <c r="BU430" s="20">
        <f>Data!BY430-Data!EF430</f>
        <v>-140</v>
      </c>
      <c r="BV430" s="20">
        <f>Data!BZ430-Data!EG430</f>
        <v>-133</v>
      </c>
      <c r="BW430" s="20">
        <f>Data!CA430-Data!EH430</f>
        <v>-92.5</v>
      </c>
      <c r="BX430" s="20">
        <f>Data!CB430-Data!EI430</f>
        <v>-92</v>
      </c>
      <c r="BY430" s="20">
        <f>Data!CC430-Data!EJ430</f>
        <v>-121</v>
      </c>
      <c r="BZ430" s="20">
        <f>Data!EK430</f>
        <v>12311.85</v>
      </c>
      <c r="CA430" s="20">
        <f>Data!EL430</f>
        <v>10732.92</v>
      </c>
      <c r="CB430" s="20">
        <f>Data!EM430</f>
        <v>54.53169230769231</v>
      </c>
      <c r="CC430" s="20">
        <f>Data!EN430</f>
        <v>71.003076923076932</v>
      </c>
      <c r="CD430" s="20">
        <f>Data!EO430</f>
        <v>9.2878999999999987</v>
      </c>
      <c r="CE430" s="20">
        <f>Data!EP430</f>
        <v>150.48000000000002</v>
      </c>
      <c r="CF430" s="50">
        <f>IF(ISBLANK(Data!EQ430), "", Data!EQ430)</f>
        <v>89</v>
      </c>
      <c r="CG430" s="50">
        <f>IF(ISBLANK(Data!ER430), "", Data!ER430)</f>
        <v>58</v>
      </c>
      <c r="CH430" s="61" t="str">
        <f>IF(ISBLANK(Data!ES430), "", Data!ES430)</f>
        <v>Princeton</v>
      </c>
      <c r="CI430" s="61">
        <f>IF(ISBLANK(Data!ET430), "", Data!ET430)</f>
        <v>147</v>
      </c>
    </row>
    <row r="431" spans="1:87" x14ac:dyDescent="0.45">
      <c r="A431" s="50">
        <f>IF(ISBLANK(Data!A431), "", Data!A431)</f>
        <v>44932</v>
      </c>
      <c r="B431" s="50" t="str">
        <f>IF(ISBLANK(Data!B431), "", Data!B431)</f>
        <v>Charlotte</v>
      </c>
      <c r="C431" s="50">
        <f>IF(ISBLANK(Data!C431), "", Data!C431)</f>
        <v>49</v>
      </c>
      <c r="D431" s="50" t="str">
        <f>IF(ISBLANK(Data!D431), "", Data!D431)</f>
        <v>Florida Atlantic</v>
      </c>
      <c r="E431" s="50">
        <f>IF(ISBLANK(Data!E431), "", Data!E431)</f>
        <v>89</v>
      </c>
      <c r="F431" s="50" t="str">
        <f>IF(ISBLANK(Data!F431), "", Data!F431)</f>
        <v>N</v>
      </c>
      <c r="G431" s="50" t="str">
        <f>IF(ISBLANK(Data!G431), "", Data!G431)</f>
        <v>Charlotte</v>
      </c>
      <c r="H431" s="50" t="str">
        <f>IF(ISBLANK(Data!H431), "", Data!H431)</f>
        <v>Florida Atlantic</v>
      </c>
      <c r="I431" s="50" t="str">
        <f>IF(ISBLANK(Data!I431), "", Data!I431)</f>
        <v>Charlotte</v>
      </c>
      <c r="J431" s="50" t="str">
        <f>IF(ISBLANK(Data!J431), "", Data!J431)</f>
        <v>Florida Atlantic</v>
      </c>
      <c r="K431" s="50" t="str">
        <f>IF(ISBLANK(Data!K431), "", Data!K431)</f>
        <v>Charlotte</v>
      </c>
      <c r="L431" s="50" t="str">
        <f>IF(ISBLANK(Data!L431), "", Data!L431)</f>
        <v>Florida Atlantic</v>
      </c>
      <c r="M431" s="50" t="str">
        <f>IF(ISBLANK(Data!M431), "", Data!M431)</f>
        <v>Charlotte</v>
      </c>
      <c r="N431" s="50" t="str">
        <f>IF(ISBLANK(Data!N431), "", Data!N431)</f>
        <v>Fla Atlantic</v>
      </c>
      <c r="O431" s="50" t="str">
        <f>IF(ISBLANK(Data!O431), "", Data!O431)</f>
        <v>Charlotte</v>
      </c>
      <c r="P431" s="50" t="str">
        <f>IF(ISBLANK(Data!P431), "", Data!P431)</f>
        <v>FAU</v>
      </c>
      <c r="Q431" s="50" t="str">
        <f>IF(ISBLANK(Data!Q431), "", Data!Q431)</f>
        <v>Charlotte</v>
      </c>
      <c r="R431" s="50" t="str">
        <f>IF(ISBLANK(Data!R431), "", Data!R431)</f>
        <v>FAU</v>
      </c>
      <c r="S431" s="20">
        <f>Data!W431-Data!CD431</f>
        <v>-0.32417582417582402</v>
      </c>
      <c r="T431" s="20">
        <f>Data!X431-Data!CE431</f>
        <v>-17.869999999999997</v>
      </c>
      <c r="U431" s="20">
        <f>Data!Y431-Data!CF431</f>
        <v>-14</v>
      </c>
      <c r="V431" s="20">
        <f>Data!Z431-Data!CG431</f>
        <v>3.7999999999999972</v>
      </c>
      <c r="W431" s="20">
        <f>Data!AA431-Data!CH431</f>
        <v>-3.9000000000000057</v>
      </c>
      <c r="X431" s="20">
        <f>Data!AB431-Data!CI431</f>
        <v>-8.299999999999999E-2</v>
      </c>
      <c r="Y431" s="20">
        <f>Data!AC431-Data!CJ431</f>
        <v>-1.6599999999999997</v>
      </c>
      <c r="Z431" s="20">
        <f>Data!AD431-Data!CK431</f>
        <v>-1.5</v>
      </c>
      <c r="AA431" s="20">
        <f>Data!AE431-Data!CL431</f>
        <v>0.20000000000000284</v>
      </c>
      <c r="AB431" s="20">
        <f>Data!AF431-Data!CM431</f>
        <v>-4.32</v>
      </c>
      <c r="AC431" s="20">
        <f>Data!AG431-Data!CN431</f>
        <v>-15.5</v>
      </c>
      <c r="AD431" s="20">
        <f>Data!AH431-Data!CO431</f>
        <v>2</v>
      </c>
      <c r="AE431" s="20">
        <f>Data!AI431-Data!CP431</f>
        <v>-0.29909999999999992</v>
      </c>
      <c r="AF431" s="20">
        <f>Data!AJ431-Data!CQ431</f>
        <v>-5.2</v>
      </c>
      <c r="AG431" s="20">
        <f>Data!AK431-Data!CR431</f>
        <v>-0.39120879120879126</v>
      </c>
      <c r="AH431" s="20">
        <f>Data!AL431-Data!CS431</f>
        <v>-201</v>
      </c>
      <c r="AI431" s="20">
        <f>Data!AM431-Data!CT431</f>
        <v>-14.629999999999999</v>
      </c>
      <c r="AJ431" s="20">
        <f>Data!AN431-Data!CU431</f>
        <v>-1.9500000000000002</v>
      </c>
      <c r="AK431" s="20">
        <f>Data!AO431-Data!CV431</f>
        <v>-283</v>
      </c>
      <c r="AL431" s="20">
        <f>Data!AP431-Data!CW431</f>
        <v>-152</v>
      </c>
      <c r="AM431" s="20">
        <f>Data!AQ431-Data!CX431</f>
        <v>-135</v>
      </c>
      <c r="AN431" s="20">
        <f>Data!AR431-Data!CY431</f>
        <v>-4.5999999999999985E-2</v>
      </c>
      <c r="AO431" s="20">
        <f>Data!AS431-Data!CZ431</f>
        <v>-36</v>
      </c>
      <c r="AP431" s="20">
        <f>Data!AT431-Data!DA431</f>
        <v>-57</v>
      </c>
      <c r="AQ431" s="20">
        <f>Data!AU431-Data!DB431</f>
        <v>-5.5999999999999994E-2</v>
      </c>
      <c r="AR431" s="20">
        <f>Data!AV431-Data!DC431</f>
        <v>-47</v>
      </c>
      <c r="AS431" s="20">
        <f>Data!AW431-Data!DD431</f>
        <v>-89</v>
      </c>
      <c r="AT431" s="20">
        <f>Data!AX431-Data!DE431</f>
        <v>6.6999999999999948E-2</v>
      </c>
      <c r="AU431" s="20">
        <f>Data!AY431-Data!DF431</f>
        <v>-57</v>
      </c>
      <c r="AV431" s="20">
        <f>Data!AZ431-Data!DG431</f>
        <v>-3.521978021978021</v>
      </c>
      <c r="AW431" s="20">
        <f>Data!BA431-Data!DH431</f>
        <v>-111</v>
      </c>
      <c r="AX431" s="20">
        <f>Data!BB431-Data!DI431</f>
        <v>-5.6428571428571459</v>
      </c>
      <c r="AY431" s="20">
        <f>Data!BC431-Data!DJ431</f>
        <v>-35</v>
      </c>
      <c r="AZ431" s="20">
        <f>Data!BD431-Data!DK431</f>
        <v>-26</v>
      </c>
      <c r="BA431" s="20">
        <f>Data!BE431-Data!DL431</f>
        <v>8</v>
      </c>
      <c r="BB431" s="20">
        <f>Data!BF431-Data!DM431</f>
        <v>-37</v>
      </c>
      <c r="BC431" s="20">
        <f>Data!BG431-Data!DN431</f>
        <v>-34</v>
      </c>
      <c r="BD431" s="20">
        <f>Data!BH431-Data!DO431</f>
        <v>-15.400000000000006</v>
      </c>
      <c r="BE431" s="20">
        <f>Data!BI431-Data!DP431</f>
        <v>-6.3079999999999998</v>
      </c>
      <c r="BF431" s="20">
        <f>Data!BJ431-Data!DQ431</f>
        <v>-9.0830000000000002</v>
      </c>
      <c r="BG431" s="20">
        <f>Data!BK431-Data!DR431</f>
        <v>0.10600000000000009</v>
      </c>
      <c r="BH431" s="20">
        <f>Data!BL431-Data!DS431</f>
        <v>-1.9450000000000003</v>
      </c>
      <c r="BI431" s="20">
        <f>Data!BM431-Data!DT431</f>
        <v>-1.3000000000000012E-2</v>
      </c>
      <c r="BJ431" s="20">
        <f>Data!BN431-Data!DU431</f>
        <v>-2.6999999999999993</v>
      </c>
      <c r="BK431" s="20">
        <f>Data!BO431-Data!DV431</f>
        <v>-5.1999999999999993</v>
      </c>
      <c r="BL431" s="20">
        <f>Data!BP431-Data!DW431</f>
        <v>0.79999999999999982</v>
      </c>
      <c r="BM431" s="20">
        <f>Data!BQ431-Data!DX431</f>
        <v>-1.4065934065934069</v>
      </c>
      <c r="BN431" s="20">
        <f>Data!BR431-Data!DY431</f>
        <v>-1.4000000000000004</v>
      </c>
      <c r="BO431" s="20">
        <f>Data!BS431-Data!DZ431</f>
        <v>126</v>
      </c>
      <c r="BP431" s="20">
        <f>Data!BT431-Data!EA431</f>
        <v>-0.11299999999999999</v>
      </c>
      <c r="BQ431" s="20">
        <f>Data!BU431-Data!EB431</f>
        <v>5</v>
      </c>
      <c r="BR431" s="20">
        <f>Data!BV431-Data!EC431</f>
        <v>101</v>
      </c>
      <c r="BS431" s="20">
        <f>Data!BW431-Data!ED431</f>
        <v>156</v>
      </c>
      <c r="BT431" s="20">
        <f>Data!BX431-Data!EE431</f>
        <v>144</v>
      </c>
      <c r="BU431" s="20">
        <f>Data!BY431-Data!EF431</f>
        <v>107</v>
      </c>
      <c r="BV431" s="20">
        <f>Data!BZ431-Data!EG431</f>
        <v>111</v>
      </c>
      <c r="BW431" s="20">
        <f>Data!CA431-Data!EH431</f>
        <v>105.3</v>
      </c>
      <c r="BX431" s="20">
        <f>Data!CB431-Data!EI431</f>
        <v>126</v>
      </c>
      <c r="BY431" s="20">
        <f>Data!CC431-Data!EJ431</f>
        <v>177</v>
      </c>
      <c r="BZ431" s="20">
        <f>Data!EK431</f>
        <v>10078.300000000001</v>
      </c>
      <c r="CA431" s="20">
        <f>Data!EL431</f>
        <v>11884.32</v>
      </c>
      <c r="CB431" s="20">
        <f>Data!EM431</f>
        <v>75.360857142857142</v>
      </c>
      <c r="CC431" s="20">
        <f>Data!EN431</f>
        <v>73.888307692307691</v>
      </c>
      <c r="CD431" s="20">
        <f>Data!EO431</f>
        <v>10.1767</v>
      </c>
      <c r="CE431" s="20">
        <f>Data!EP431</f>
        <v>171</v>
      </c>
      <c r="CF431" s="50">
        <f>IF(ISBLANK(Data!EQ431), "", Data!EQ431)</f>
        <v>70</v>
      </c>
      <c r="CG431" s="50">
        <f>IF(ISBLANK(Data!ER431), "", Data!ER431)</f>
        <v>68</v>
      </c>
      <c r="CH431" s="61" t="str">
        <f>IF(ISBLANK(Data!ES431), "", Data!ES431)</f>
        <v>Charlotte</v>
      </c>
      <c r="CI431" s="61">
        <f>IF(ISBLANK(Data!ET431), "", Data!ET431)</f>
        <v>138</v>
      </c>
    </row>
    <row r="432" spans="1:87" x14ac:dyDescent="0.45">
      <c r="A432" s="50">
        <f>IF(ISBLANK(Data!A432), "", Data!A432)</f>
        <v>44932</v>
      </c>
      <c r="B432" s="50" t="str">
        <f>IF(ISBLANK(Data!B432), "", Data!B432)</f>
        <v>Florida St.</v>
      </c>
      <c r="C432" s="50">
        <f>IF(ISBLANK(Data!C432), "", Data!C432)</f>
        <v>91</v>
      </c>
      <c r="D432" s="50" t="str">
        <f>IF(ISBLANK(Data!D432), "", Data!D432)</f>
        <v>Virginia Tech</v>
      </c>
      <c r="E432" s="50">
        <f>IF(ISBLANK(Data!E432), "", Data!E432)</f>
        <v>341</v>
      </c>
      <c r="F432" s="50" t="str">
        <f>IF(ISBLANK(Data!F432), "", Data!F432)</f>
        <v>N</v>
      </c>
      <c r="G432" s="50" t="str">
        <f>IF(ISBLANK(Data!G432), "", Data!G432)</f>
        <v>Florida St.</v>
      </c>
      <c r="H432" s="50" t="str">
        <f>IF(ISBLANK(Data!H432), "", Data!H432)</f>
        <v>Virginia Tech</v>
      </c>
      <c r="I432" s="50" t="str">
        <f>IF(ISBLANK(Data!I432), "", Data!I432)</f>
        <v>Florida St.</v>
      </c>
      <c r="J432" s="50" t="str">
        <f>IF(ISBLANK(Data!J432), "", Data!J432)</f>
        <v>Virginia Tech</v>
      </c>
      <c r="K432" s="50" t="str">
        <f>IF(ISBLANK(Data!K432), "", Data!K432)</f>
        <v>Florida State</v>
      </c>
      <c r="L432" s="50" t="str">
        <f>IF(ISBLANK(Data!L432), "", Data!L432)</f>
        <v>Virginia Tech</v>
      </c>
      <c r="M432" s="50" t="str">
        <f>IF(ISBLANK(Data!M432), "", Data!M432)</f>
        <v>Florida St</v>
      </c>
      <c r="N432" s="50" t="str">
        <f>IF(ISBLANK(Data!N432), "", Data!N432)</f>
        <v>VA Tech</v>
      </c>
      <c r="O432" s="50" t="str">
        <f>IF(ISBLANK(Data!O432), "", Data!O432)</f>
        <v>Florida St.</v>
      </c>
      <c r="P432" s="50" t="str">
        <f>IF(ISBLANK(Data!P432), "", Data!P432)</f>
        <v>Va. Tech</v>
      </c>
      <c r="Q432" s="50" t="str">
        <f>IF(ISBLANK(Data!Q432), "", Data!Q432)</f>
        <v>Florida State</v>
      </c>
      <c r="R432" s="50" t="str">
        <f>IF(ISBLANK(Data!R432), "", Data!R432)</f>
        <v>Virginia Tech</v>
      </c>
      <c r="S432" s="20">
        <f>Data!W432-Data!CD432</f>
        <v>-0.15384615384615397</v>
      </c>
      <c r="T432" s="20">
        <f>Data!X432-Data!CE432</f>
        <v>-5.24</v>
      </c>
      <c r="U432" s="20">
        <f>Data!Y432-Data!CF432</f>
        <v>-3.4000000000000057</v>
      </c>
      <c r="V432" s="20">
        <f>Data!Z432-Data!CG432</f>
        <v>1.7999999999999972</v>
      </c>
      <c r="W432" s="20">
        <f>Data!AA432-Data!CH432</f>
        <v>3</v>
      </c>
      <c r="X432" s="20">
        <f>Data!AB432-Data!CI432</f>
        <v>-8.5999999999999993E-2</v>
      </c>
      <c r="Y432" s="20">
        <f>Data!AC432-Data!CJ432</f>
        <v>1.2899999999999998</v>
      </c>
      <c r="Z432" s="20">
        <f>Data!AD432-Data!CK432</f>
        <v>0.59999999999999432</v>
      </c>
      <c r="AA432" s="20">
        <f>Data!AE432-Data!CL432</f>
        <v>-0.70000000000000284</v>
      </c>
      <c r="AB432" s="20">
        <f>Data!AF432-Data!CM432</f>
        <v>0.52</v>
      </c>
      <c r="AC432" s="20">
        <f>Data!AG432-Data!CN432</f>
        <v>-2</v>
      </c>
      <c r="AD432" s="20">
        <f>Data!AH432-Data!CO432</f>
        <v>3</v>
      </c>
      <c r="AE432" s="20">
        <f>Data!AI432-Data!CP432</f>
        <v>-0.11409999999999998</v>
      </c>
      <c r="AF432" s="20">
        <f>Data!AJ432-Data!CQ432</f>
        <v>-2.1999999999999997</v>
      </c>
      <c r="AG432" s="20">
        <f>Data!AK432-Data!CR432</f>
        <v>-0.16923076923076921</v>
      </c>
      <c r="AH432" s="20">
        <f>Data!AL432-Data!CS432</f>
        <v>-84</v>
      </c>
      <c r="AI432" s="20">
        <f>Data!AM432-Data!CT432</f>
        <v>-3.0299999999999994</v>
      </c>
      <c r="AJ432" s="20">
        <f>Data!AN432-Data!CU432</f>
        <v>1.2000000000000002</v>
      </c>
      <c r="AK432" s="20">
        <f>Data!AO432-Data!CV432</f>
        <v>42</v>
      </c>
      <c r="AL432" s="20">
        <f>Data!AP432-Data!CW432</f>
        <v>97</v>
      </c>
      <c r="AM432" s="20">
        <f>Data!AQ432-Data!CX432</f>
        <v>95</v>
      </c>
      <c r="AN432" s="20">
        <f>Data!AR432-Data!CY432</f>
        <v>-1.5000000000000013E-2</v>
      </c>
      <c r="AO432" s="20">
        <f>Data!AS432-Data!CZ432</f>
        <v>-1</v>
      </c>
      <c r="AP432" s="20">
        <f>Data!AT432-Data!DA432</f>
        <v>-5</v>
      </c>
      <c r="AQ432" s="20">
        <f>Data!AU432-Data!DB432</f>
        <v>2.0000000000000018E-3</v>
      </c>
      <c r="AR432" s="20">
        <f>Data!AV432-Data!DC432</f>
        <v>-19</v>
      </c>
      <c r="AS432" s="20">
        <f>Data!AW432-Data!DD432</f>
        <v>16</v>
      </c>
      <c r="AT432" s="20">
        <f>Data!AX432-Data!DE432</f>
        <v>-0.10699999999999998</v>
      </c>
      <c r="AU432" s="20">
        <f>Data!AY432-Data!DF432</f>
        <v>34</v>
      </c>
      <c r="AV432" s="20">
        <f>Data!AZ432-Data!DG432</f>
        <v>2.6153846153846168</v>
      </c>
      <c r="AW432" s="20">
        <f>Data!BA432-Data!DH432</f>
        <v>28</v>
      </c>
      <c r="AX432" s="20">
        <f>Data!BB432-Data!DI432</f>
        <v>2.1538461538461533</v>
      </c>
      <c r="AY432" s="20">
        <f>Data!BC432-Data!DJ432</f>
        <v>-32</v>
      </c>
      <c r="AZ432" s="20">
        <f>Data!BD432-Data!DK432</f>
        <v>45</v>
      </c>
      <c r="BA432" s="20">
        <f>Data!BE432-Data!DL432</f>
        <v>21</v>
      </c>
      <c r="BB432" s="20">
        <f>Data!BF432-Data!DM432</f>
        <v>12</v>
      </c>
      <c r="BC432" s="20">
        <f>Data!BG432-Data!DN432</f>
        <v>58</v>
      </c>
      <c r="BD432" s="20">
        <f>Data!BH432-Data!DO432</f>
        <v>3.1999999999999886</v>
      </c>
      <c r="BE432" s="20">
        <f>Data!BI432-Data!DP432</f>
        <v>7.4609999999999985</v>
      </c>
      <c r="BF432" s="20">
        <f>Data!BJ432-Data!DQ432</f>
        <v>-4.2309999999999999</v>
      </c>
      <c r="BG432" s="20">
        <f>Data!BK432-Data!DR432</f>
        <v>-0.29500000000000015</v>
      </c>
      <c r="BH432" s="20">
        <f>Data!BL432-Data!DS432</f>
        <v>0.92300000000000004</v>
      </c>
      <c r="BI432" s="20">
        <f>Data!BM432-Data!DT432</f>
        <v>0.23899999999999999</v>
      </c>
      <c r="BJ432" s="20">
        <f>Data!BN432-Data!DU432</f>
        <v>-0.30000000000000071</v>
      </c>
      <c r="BK432" s="20">
        <f>Data!BO432-Data!DV432</f>
        <v>1.3000000000000007</v>
      </c>
      <c r="BL432" s="20">
        <f>Data!BP432-Data!DW432</f>
        <v>1.6</v>
      </c>
      <c r="BM432" s="20">
        <f>Data!BQ432-Data!DX432</f>
        <v>3.4615384615384608</v>
      </c>
      <c r="BN432" s="20">
        <f>Data!BR432-Data!DY432</f>
        <v>4.3999999999999986</v>
      </c>
      <c r="BO432" s="20">
        <f>Data!BS432-Data!DZ432</f>
        <v>46</v>
      </c>
      <c r="BP432" s="20">
        <f>Data!BT432-Data!EA432</f>
        <v>-3.6999999999999922E-2</v>
      </c>
      <c r="BQ432" s="20">
        <f>Data!BU432-Data!EB432</f>
        <v>1</v>
      </c>
      <c r="BR432" s="20">
        <f>Data!BV432-Data!EC432</f>
        <v>66</v>
      </c>
      <c r="BS432" s="20">
        <f>Data!BW432-Data!ED432</f>
        <v>66</v>
      </c>
      <c r="BT432" s="20">
        <f>Data!BX432-Data!EE432</f>
        <v>80</v>
      </c>
      <c r="BU432" s="20">
        <f>Data!BY432-Data!EF432</f>
        <v>58</v>
      </c>
      <c r="BV432" s="20">
        <f>Data!BZ432-Data!EG432</f>
        <v>43</v>
      </c>
      <c r="BW432" s="20">
        <f>Data!CA432-Data!EH432</f>
        <v>43.599999999999994</v>
      </c>
      <c r="BX432" s="20">
        <f>Data!CB432-Data!EI432</f>
        <v>46</v>
      </c>
      <c r="BY432" s="20">
        <f>Data!CC432-Data!EJ432</f>
        <v>125</v>
      </c>
      <c r="BZ432" s="20">
        <f>Data!EK432</f>
        <v>10387.19</v>
      </c>
      <c r="CA432" s="20">
        <f>Data!EL432</f>
        <v>10917.15</v>
      </c>
      <c r="CB432" s="20">
        <f>Data!EM432</f>
        <v>72.33461538461539</v>
      </c>
      <c r="CC432" s="20">
        <f>Data!EN432</f>
        <v>107.21538461538461</v>
      </c>
      <c r="CD432" s="20">
        <f>Data!EO432</f>
        <v>15.937799999999999</v>
      </c>
      <c r="CE432" s="20">
        <f>Data!EP432</f>
        <v>139.81</v>
      </c>
      <c r="CF432" s="50">
        <f>IF(ISBLANK(Data!EQ432), "", Data!EQ432)</f>
        <v>77</v>
      </c>
      <c r="CG432" s="50">
        <f>IF(ISBLANK(Data!ER432), "", Data!ER432)</f>
        <v>74</v>
      </c>
      <c r="CH432" s="61" t="str">
        <f>IF(ISBLANK(Data!ES432), "", Data!ES432)</f>
        <v>Florida St.</v>
      </c>
      <c r="CI432" s="61">
        <f>IF(ISBLANK(Data!ET432), "", Data!ET432)</f>
        <v>151</v>
      </c>
    </row>
    <row r="433" spans="1:87" x14ac:dyDescent="0.45">
      <c r="A433" s="50">
        <f>IF(ISBLANK(Data!A433), "", Data!A433)</f>
        <v>44932</v>
      </c>
      <c r="B433" s="50" t="str">
        <f>IF(ISBLANK(Data!B433), "", Data!B433)</f>
        <v>Georgia Tech</v>
      </c>
      <c r="C433" s="50">
        <f>IF(ISBLANK(Data!C433), "", Data!C433)</f>
        <v>102</v>
      </c>
      <c r="D433" s="50" t="str">
        <f>IF(ISBLANK(Data!D433), "", Data!D433)</f>
        <v>Boston College</v>
      </c>
      <c r="E433" s="50">
        <f>IF(ISBLANK(Data!E433), "", Data!E433)</f>
        <v>26</v>
      </c>
      <c r="F433" s="50" t="str">
        <f>IF(ISBLANK(Data!F433), "", Data!F433)</f>
        <v>N</v>
      </c>
      <c r="G433" s="50" t="str">
        <f>IF(ISBLANK(Data!G433), "", Data!G433)</f>
        <v>Georgia Tech</v>
      </c>
      <c r="H433" s="50" t="str">
        <f>IF(ISBLANK(Data!H433), "", Data!H433)</f>
        <v>Boston College</v>
      </c>
      <c r="I433" s="50" t="str">
        <f>IF(ISBLANK(Data!I433), "", Data!I433)</f>
        <v>Georgia Tech</v>
      </c>
      <c r="J433" s="50" t="str">
        <f>IF(ISBLANK(Data!J433), "", Data!J433)</f>
        <v>Boston College</v>
      </c>
      <c r="K433" s="50" t="str">
        <f>IF(ISBLANK(Data!K433), "", Data!K433)</f>
        <v>Georgia Tech</v>
      </c>
      <c r="L433" s="50" t="str">
        <f>IF(ISBLANK(Data!L433), "", Data!L433)</f>
        <v>Boston College</v>
      </c>
      <c r="M433" s="50" t="str">
        <f>IF(ISBLANK(Data!M433), "", Data!M433)</f>
        <v>GA Tech</v>
      </c>
      <c r="N433" s="50" t="str">
        <f>IF(ISBLANK(Data!N433), "", Data!N433)</f>
        <v>Boston Col</v>
      </c>
      <c r="O433" s="50" t="str">
        <f>IF(ISBLANK(Data!O433), "", Data!O433)</f>
        <v>Ga. Tech</v>
      </c>
      <c r="P433" s="50" t="str">
        <f>IF(ISBLANK(Data!P433), "", Data!P433)</f>
        <v>Boston College</v>
      </c>
      <c r="Q433" s="50" t="str">
        <f>IF(ISBLANK(Data!Q433), "", Data!Q433)</f>
        <v>Georgia Tech</v>
      </c>
      <c r="R433" s="50" t="str">
        <f>IF(ISBLANK(Data!R433), "", Data!R433)</f>
        <v>Boston College</v>
      </c>
      <c r="S433" s="20">
        <f>Data!W433-Data!CD433</f>
        <v>-7.6923076923076983E-2</v>
      </c>
      <c r="T433" s="20">
        <f>Data!X433-Data!CE433</f>
        <v>-3.6100000000000003</v>
      </c>
      <c r="U433" s="20">
        <f>Data!Y433-Data!CF433</f>
        <v>-5.3999999999999915</v>
      </c>
      <c r="V433" s="20">
        <f>Data!Z433-Data!CG433</f>
        <v>-1.7000000000000028</v>
      </c>
      <c r="W433" s="20">
        <f>Data!AA433-Data!CH433</f>
        <v>-1.5</v>
      </c>
      <c r="X433" s="20">
        <f>Data!AB433-Data!CI433</f>
        <v>0.16</v>
      </c>
      <c r="Y433" s="20">
        <f>Data!AC433-Data!CJ433</f>
        <v>5.75</v>
      </c>
      <c r="Z433" s="20">
        <f>Data!AD433-Data!CK433</f>
        <v>2.4000000000000057</v>
      </c>
      <c r="AA433" s="20">
        <f>Data!AE433-Data!CL433</f>
        <v>-3.3000000000000114</v>
      </c>
      <c r="AB433" s="20">
        <f>Data!AF433-Data!CM433</f>
        <v>5.47</v>
      </c>
      <c r="AC433" s="20">
        <f>Data!AG433-Data!CN433</f>
        <v>-7.4000000000000057</v>
      </c>
      <c r="AD433" s="20">
        <f>Data!AH433-Data!CO433</f>
        <v>-1.7999999999999972</v>
      </c>
      <c r="AE433" s="20">
        <f>Data!AI433-Data!CP433</f>
        <v>-0.11980000000000002</v>
      </c>
      <c r="AF433" s="20">
        <f>Data!AJ433-Data!CQ433</f>
        <v>0.20000000000000007</v>
      </c>
      <c r="AG433" s="20">
        <f>Data!AK433-Data!CR433</f>
        <v>1.5384615384615385E-2</v>
      </c>
      <c r="AH433" s="20">
        <f>Data!AL433-Data!CS433</f>
        <v>-15</v>
      </c>
      <c r="AI433" s="20">
        <f>Data!AM433-Data!CT433</f>
        <v>-4.6899999999999995</v>
      </c>
      <c r="AJ433" s="20">
        <f>Data!AN433-Data!CU433</f>
        <v>3.08</v>
      </c>
      <c r="AK433" s="20">
        <f>Data!AO433-Data!CV433</f>
        <v>-100</v>
      </c>
      <c r="AL433" s="20">
        <f>Data!AP433-Data!CW433</f>
        <v>1</v>
      </c>
      <c r="AM433" s="20">
        <f>Data!AQ433-Data!CX433</f>
        <v>-8</v>
      </c>
      <c r="AN433" s="20">
        <f>Data!AR433-Data!CY433</f>
        <v>-5.0000000000000044E-2</v>
      </c>
      <c r="AO433" s="20">
        <f>Data!AS433-Data!CZ433</f>
        <v>-13</v>
      </c>
      <c r="AP433" s="20">
        <f>Data!AT433-Data!DA433</f>
        <v>26</v>
      </c>
      <c r="AQ433" s="20">
        <f>Data!AU433-Data!DB433</f>
        <v>-7.3000000000000009E-2</v>
      </c>
      <c r="AR433" s="20">
        <f>Data!AV433-Data!DC433</f>
        <v>1</v>
      </c>
      <c r="AS433" s="20">
        <f>Data!AW433-Data!DD433</f>
        <v>35</v>
      </c>
      <c r="AT433" s="20">
        <f>Data!AX433-Data!DE433</f>
        <v>-9.3999999999999972E-2</v>
      </c>
      <c r="AU433" s="20">
        <f>Data!AY433-Data!DF433</f>
        <v>46</v>
      </c>
      <c r="AV433" s="20">
        <f>Data!AZ433-Data!DG433</f>
        <v>3.5384615384615383</v>
      </c>
      <c r="AW433" s="20">
        <f>Data!BA433-Data!DH433</f>
        <v>55</v>
      </c>
      <c r="AX433" s="20">
        <f>Data!BB433-Data!DI433</f>
        <v>4.2307692307692335</v>
      </c>
      <c r="AY433" s="20">
        <f>Data!BC433-Data!DJ433</f>
        <v>-19</v>
      </c>
      <c r="AZ433" s="20">
        <f>Data!BD433-Data!DK433</f>
        <v>-27</v>
      </c>
      <c r="BA433" s="20">
        <f>Data!BE433-Data!DL433</f>
        <v>5</v>
      </c>
      <c r="BB433" s="20">
        <f>Data!BF433-Data!DM433</f>
        <v>40</v>
      </c>
      <c r="BC433" s="20">
        <f>Data!BG433-Data!DN433</f>
        <v>18</v>
      </c>
      <c r="BD433" s="20">
        <f>Data!BH433-Data!DO433</f>
        <v>-7.7000000000000028</v>
      </c>
      <c r="BE433" s="20">
        <f>Data!BI433-Data!DP433</f>
        <v>7.6999999999998181E-2</v>
      </c>
      <c r="BF433" s="20">
        <f>Data!BJ433-Data!DQ433</f>
        <v>-7.77</v>
      </c>
      <c r="BG433" s="20">
        <f>Data!BK433-Data!DR433</f>
        <v>-0.46100000000000008</v>
      </c>
      <c r="BH433" s="20">
        <f>Data!BL433-Data!DS433</f>
        <v>3.077</v>
      </c>
      <c r="BI433" s="20">
        <f>Data!BM433-Data!DT433</f>
        <v>-0.32599999999999996</v>
      </c>
      <c r="BJ433" s="20">
        <f>Data!BN433-Data!DU433</f>
        <v>2</v>
      </c>
      <c r="BK433" s="20">
        <f>Data!BO433-Data!DV433</f>
        <v>2.6999999999999993</v>
      </c>
      <c r="BL433" s="20">
        <f>Data!BP433-Data!DW433</f>
        <v>0.39999999999999947</v>
      </c>
      <c r="BM433" s="20">
        <f>Data!BQ433-Data!DX433</f>
        <v>-2.0769230769230766</v>
      </c>
      <c r="BN433" s="20">
        <f>Data!BR433-Data!DY433</f>
        <v>1.3999999999999986</v>
      </c>
      <c r="BO433" s="20">
        <f>Data!BS433-Data!DZ433</f>
        <v>-26</v>
      </c>
      <c r="BP433" s="20">
        <f>Data!BT433-Data!EA433</f>
        <v>1.9999999999999907E-2</v>
      </c>
      <c r="BQ433" s="20">
        <f>Data!BU433-Data!EB433</f>
        <v>-1</v>
      </c>
      <c r="BR433" s="20">
        <f>Data!BV433-Data!EC433</f>
        <v>41</v>
      </c>
      <c r="BS433" s="20">
        <f>Data!BW433-Data!ED433</f>
        <v>-5</v>
      </c>
      <c r="BT433" s="20">
        <f>Data!BX433-Data!EE433</f>
        <v>-15</v>
      </c>
      <c r="BU433" s="20">
        <f>Data!BY433-Data!EF433</f>
        <v>30</v>
      </c>
      <c r="BV433" s="20">
        <f>Data!BZ433-Data!EG433</f>
        <v>27</v>
      </c>
      <c r="BW433" s="20">
        <f>Data!CA433-Data!EH433</f>
        <v>3.2000000000000028</v>
      </c>
      <c r="BX433" s="20">
        <f>Data!CB433-Data!EI433</f>
        <v>-26</v>
      </c>
      <c r="BY433" s="20">
        <f>Data!CC433-Data!EJ433</f>
        <v>-4</v>
      </c>
      <c r="BZ433" s="20">
        <f>Data!EK433</f>
        <v>10855.390000000001</v>
      </c>
      <c r="CA433" s="20">
        <f>Data!EL433</f>
        <v>11221.099999999999</v>
      </c>
      <c r="CB433" s="20">
        <f>Data!EM433</f>
        <v>88.472846153846149</v>
      </c>
      <c r="CC433" s="20">
        <f>Data!EN433</f>
        <v>46.957846153846155</v>
      </c>
      <c r="CD433" s="20">
        <f>Data!EO433</f>
        <v>12.776399999999999</v>
      </c>
      <c r="CE433" s="20">
        <f>Data!EP433</f>
        <v>133.72400000000002</v>
      </c>
      <c r="CF433" s="50">
        <f>IF(ISBLANK(Data!EQ433), "", Data!EQ433)</f>
        <v>87</v>
      </c>
      <c r="CG433" s="50">
        <f>IF(ISBLANK(Data!ER433), "", Data!ER433)</f>
        <v>95</v>
      </c>
      <c r="CH433" s="61" t="str">
        <f>IF(ISBLANK(Data!ES433), "", Data!ES433)</f>
        <v>Boston College</v>
      </c>
      <c r="CI433" s="61">
        <f>IF(ISBLANK(Data!ET433), "", Data!ET433)</f>
        <v>182</v>
      </c>
    </row>
    <row r="434" spans="1:87" x14ac:dyDescent="0.45">
      <c r="A434" s="50">
        <f>IF(ISBLANK(Data!A434), "", Data!A434)</f>
        <v>44932</v>
      </c>
      <c r="B434" s="50" t="str">
        <f>IF(ISBLANK(Data!B434), "", Data!B434)</f>
        <v>Bradley</v>
      </c>
      <c r="C434" s="50">
        <f>IF(ISBLANK(Data!C434), "", Data!C434)</f>
        <v>29</v>
      </c>
      <c r="D434" s="50" t="str">
        <f>IF(ISBLANK(Data!D434), "", Data!D434)</f>
        <v>Missouri St.</v>
      </c>
      <c r="E434" s="50">
        <f>IF(ISBLANK(Data!E434), "", Data!E434)</f>
        <v>180</v>
      </c>
      <c r="F434" s="50" t="str">
        <f>IF(ISBLANK(Data!F434), "", Data!F434)</f>
        <v>N</v>
      </c>
      <c r="G434" s="50" t="str">
        <f>IF(ISBLANK(Data!G434), "", Data!G434)</f>
        <v>Bradley</v>
      </c>
      <c r="H434" s="50" t="str">
        <f>IF(ISBLANK(Data!H434), "", Data!H434)</f>
        <v>Missouri St.</v>
      </c>
      <c r="I434" s="50" t="str">
        <f>IF(ISBLANK(Data!I434), "", Data!I434)</f>
        <v>Bradley</v>
      </c>
      <c r="J434" s="50" t="str">
        <f>IF(ISBLANK(Data!J434), "", Data!J434)</f>
        <v>Missouri St.</v>
      </c>
      <c r="K434" s="50" t="str">
        <f>IF(ISBLANK(Data!K434), "", Data!K434)</f>
        <v>Bradley</v>
      </c>
      <c r="L434" s="50" t="str">
        <f>IF(ISBLANK(Data!L434), "", Data!L434)</f>
        <v>Missouri State</v>
      </c>
      <c r="M434" s="50" t="str">
        <f>IF(ISBLANK(Data!M434), "", Data!M434)</f>
        <v>Bradley</v>
      </c>
      <c r="N434" s="50" t="str">
        <f>IF(ISBLANK(Data!N434), "", Data!N434)</f>
        <v>Missouri St</v>
      </c>
      <c r="O434" s="50" t="str">
        <f>IF(ISBLANK(Data!O434), "", Data!O434)</f>
        <v>Bradley</v>
      </c>
      <c r="P434" s="50" t="str">
        <f>IF(ISBLANK(Data!P434), "", Data!P434)</f>
        <v>Missouri St.</v>
      </c>
      <c r="Q434" s="50" t="str">
        <f>IF(ISBLANK(Data!Q434), "", Data!Q434)</f>
        <v>Bradley</v>
      </c>
      <c r="R434" s="50" t="str">
        <f>IF(ISBLANK(Data!R434), "", Data!R434)</f>
        <v>Missouri State</v>
      </c>
      <c r="S434" s="20">
        <f>Data!W434-Data!CD434</f>
        <v>0</v>
      </c>
      <c r="T434" s="20">
        <f>Data!X434-Data!CE434</f>
        <v>-0.37000000000000011</v>
      </c>
      <c r="U434" s="20">
        <f>Data!Y434-Data!CF434</f>
        <v>0.59999999999999432</v>
      </c>
      <c r="V434" s="20">
        <f>Data!Z434-Data!CG434</f>
        <v>1</v>
      </c>
      <c r="W434" s="20">
        <f>Data!AA434-Data!CH434</f>
        <v>-1.3000000000000114</v>
      </c>
      <c r="X434" s="20">
        <f>Data!AB434-Data!CI434</f>
        <v>5.6000000000000001E-2</v>
      </c>
      <c r="Y434" s="20">
        <f>Data!AC434-Data!CJ434</f>
        <v>2.5700000000000003</v>
      </c>
      <c r="Z434" s="20">
        <f>Data!AD434-Data!CK434</f>
        <v>3.6000000000000085</v>
      </c>
      <c r="AA434" s="20">
        <f>Data!AE434-Data!CL434</f>
        <v>1</v>
      </c>
      <c r="AB434" s="20">
        <f>Data!AF434-Data!CM434</f>
        <v>4.29</v>
      </c>
      <c r="AC434" s="20">
        <f>Data!AG434-Data!CN434</f>
        <v>0</v>
      </c>
      <c r="AD434" s="20">
        <f>Data!AH434-Data!CO434</f>
        <v>2.2000000000000028</v>
      </c>
      <c r="AE434" s="20">
        <f>Data!AI434-Data!CP434</f>
        <v>-5.5599999999999983E-2</v>
      </c>
      <c r="AF434" s="20">
        <f>Data!AJ434-Data!CQ434</f>
        <v>-0.29999999999999982</v>
      </c>
      <c r="AG434" s="20">
        <f>Data!AK434-Data!CR434</f>
        <v>-2.1428571428571436E-2</v>
      </c>
      <c r="AH434" s="20">
        <f>Data!AL434-Data!CS434</f>
        <v>-28</v>
      </c>
      <c r="AI434" s="20">
        <f>Data!AM434-Data!CT434</f>
        <v>0.39999999999999947</v>
      </c>
      <c r="AJ434" s="20">
        <f>Data!AN434-Data!CU434</f>
        <v>2.7199999999999998</v>
      </c>
      <c r="AK434" s="20">
        <f>Data!AO434-Data!CV434</f>
        <v>1</v>
      </c>
      <c r="AL434" s="20">
        <f>Data!AP434-Data!CW434</f>
        <v>15</v>
      </c>
      <c r="AM434" s="20">
        <f>Data!AQ434-Data!CX434</f>
        <v>16</v>
      </c>
      <c r="AN434" s="20">
        <f>Data!AR434-Data!CY434</f>
        <v>1.100000000000001E-2</v>
      </c>
      <c r="AO434" s="20">
        <f>Data!AS434-Data!CZ434</f>
        <v>8</v>
      </c>
      <c r="AP434" s="20">
        <f>Data!AT434-Data!DA434</f>
        <v>1</v>
      </c>
      <c r="AQ434" s="20">
        <f>Data!AU434-Data!DB434</f>
        <v>2.2999999999999965E-2</v>
      </c>
      <c r="AR434" s="20">
        <f>Data!AV434-Data!DC434</f>
        <v>-39</v>
      </c>
      <c r="AS434" s="20">
        <f>Data!AW434-Data!DD434</f>
        <v>-30</v>
      </c>
      <c r="AT434" s="20">
        <f>Data!AX434-Data!DE434</f>
        <v>-6.6999999999999948E-2</v>
      </c>
      <c r="AU434" s="20">
        <f>Data!AY434-Data!DF434</f>
        <v>16</v>
      </c>
      <c r="AV434" s="20">
        <f>Data!AZ434-Data!DG434</f>
        <v>1.1428571428571441</v>
      </c>
      <c r="AW434" s="20">
        <f>Data!BA434-Data!DH434</f>
        <v>-53</v>
      </c>
      <c r="AX434" s="20">
        <f>Data!BB434-Data!DI434</f>
        <v>-3.7857142857142847</v>
      </c>
      <c r="AY434" s="20">
        <f>Data!BC434-Data!DJ434</f>
        <v>7</v>
      </c>
      <c r="AZ434" s="20">
        <f>Data!BD434-Data!DK434</f>
        <v>44</v>
      </c>
      <c r="BA434" s="20">
        <f>Data!BE434-Data!DL434</f>
        <v>-15</v>
      </c>
      <c r="BB434" s="20">
        <f>Data!BF434-Data!DM434</f>
        <v>3</v>
      </c>
      <c r="BC434" s="20">
        <f>Data!BG434-Data!DN434</f>
        <v>23</v>
      </c>
      <c r="BD434" s="20">
        <f>Data!BH434-Data!DO434</f>
        <v>0.10000000000000853</v>
      </c>
      <c r="BE434" s="20">
        <f>Data!BI434-Data!DP434</f>
        <v>1.0720000000000027</v>
      </c>
      <c r="BF434" s="20">
        <f>Data!BJ434-Data!DQ434</f>
        <v>-1</v>
      </c>
      <c r="BG434" s="20">
        <f>Data!BK434-Data!DR434</f>
        <v>2.200000000000002E-2</v>
      </c>
      <c r="BH434" s="20">
        <f>Data!BL434-Data!DS434</f>
        <v>0.21400000000000041</v>
      </c>
      <c r="BI434" s="20">
        <f>Data!BM434-Data!DT434</f>
        <v>0.23499999999999993</v>
      </c>
      <c r="BJ434" s="20">
        <f>Data!BN434-Data!DU434</f>
        <v>0.10000000000000142</v>
      </c>
      <c r="BK434" s="20">
        <f>Data!BO434-Data!DV434</f>
        <v>-2.0999999999999979</v>
      </c>
      <c r="BL434" s="20">
        <f>Data!BP434-Data!DW434</f>
        <v>-1.0000000000000004</v>
      </c>
      <c r="BM434" s="20">
        <f>Data!BQ434-Data!DX434</f>
        <v>3.1428571428571432</v>
      </c>
      <c r="BN434" s="20">
        <f>Data!BR434-Data!DY434</f>
        <v>1.5999999999999996</v>
      </c>
      <c r="BO434" s="20">
        <f>Data!BS434-Data!DZ434</f>
        <v>-73</v>
      </c>
      <c r="BP434" s="20">
        <f>Data!BT434-Data!EA434</f>
        <v>5.1999999999999935E-2</v>
      </c>
      <c r="BQ434" s="20">
        <f>Data!BU434-Data!EB434</f>
        <v>2</v>
      </c>
      <c r="BR434" s="20">
        <f>Data!BV434-Data!EC434</f>
        <v>3</v>
      </c>
      <c r="BS434" s="20">
        <f>Data!BW434-Data!ED434</f>
        <v>-20</v>
      </c>
      <c r="BT434" s="20">
        <f>Data!BX434-Data!EE434</f>
        <v>4</v>
      </c>
      <c r="BU434" s="20">
        <f>Data!BY434-Data!EF434</f>
        <v>7</v>
      </c>
      <c r="BV434" s="20">
        <f>Data!BZ434-Data!EG434</f>
        <v>4</v>
      </c>
      <c r="BW434" s="20">
        <f>Data!CA434-Data!EH434</f>
        <v>-7</v>
      </c>
      <c r="BX434" s="20">
        <f>Data!CB434-Data!EI434</f>
        <v>-72</v>
      </c>
      <c r="BY434" s="20">
        <f>Data!CC434-Data!EJ434</f>
        <v>-44</v>
      </c>
      <c r="BZ434" s="20">
        <f>Data!EK434</f>
        <v>10415.409999999998</v>
      </c>
      <c r="CA434" s="20">
        <f>Data!EL434</f>
        <v>10460.449999999999</v>
      </c>
      <c r="CB434" s="20">
        <f>Data!EM434</f>
        <v>56.952214285714277</v>
      </c>
      <c r="CC434" s="20">
        <f>Data!EN434</f>
        <v>96.427499999999995</v>
      </c>
      <c r="CD434" s="20">
        <f>Data!EO434</f>
        <v>12.5732</v>
      </c>
      <c r="CE434" s="20">
        <f>Data!EP434</f>
        <v>144.75200000000001</v>
      </c>
      <c r="CF434" s="50">
        <f>IF(ISBLANK(Data!EQ434), "", Data!EQ434)</f>
        <v>86</v>
      </c>
      <c r="CG434" s="50">
        <f>IF(ISBLANK(Data!ER434), "", Data!ER434)</f>
        <v>60</v>
      </c>
      <c r="CH434" s="61" t="str">
        <f>IF(ISBLANK(Data!ES434), "", Data!ES434)</f>
        <v>Bradley</v>
      </c>
      <c r="CI434" s="61">
        <f>IF(ISBLANK(Data!ET434), "", Data!ET434)</f>
        <v>146</v>
      </c>
    </row>
    <row r="435" spans="1:87" x14ac:dyDescent="0.45">
      <c r="A435" s="50">
        <f>IF(ISBLANK(Data!A435), "", Data!A435)</f>
        <v>44932</v>
      </c>
      <c r="B435" s="50" t="str">
        <f>IF(ISBLANK(Data!B435), "", Data!B435)</f>
        <v>Richmond</v>
      </c>
      <c r="C435" s="50">
        <f>IF(ISBLANK(Data!C435), "", Data!C435)</f>
        <v>245</v>
      </c>
      <c r="D435" s="50" t="str">
        <f>IF(ISBLANK(Data!D435), "", Data!D435)</f>
        <v>St. Bonaventure</v>
      </c>
      <c r="E435" s="50">
        <f>IF(ISBLANK(Data!E435), "", Data!E435)</f>
        <v>281</v>
      </c>
      <c r="F435" s="50" t="str">
        <f>IF(ISBLANK(Data!F435), "", Data!F435)</f>
        <v>N</v>
      </c>
      <c r="G435" s="50" t="str">
        <f>IF(ISBLANK(Data!G435), "", Data!G435)</f>
        <v>Richmond</v>
      </c>
      <c r="H435" s="50" t="str">
        <f>IF(ISBLANK(Data!H435), "", Data!H435)</f>
        <v>St. Bonaventure</v>
      </c>
      <c r="I435" s="50" t="str">
        <f>IF(ISBLANK(Data!I435), "", Data!I435)</f>
        <v>Richmond</v>
      </c>
      <c r="J435" s="50" t="str">
        <f>IF(ISBLANK(Data!J435), "", Data!J435)</f>
        <v>St. Bonaventure</v>
      </c>
      <c r="K435" s="50" t="str">
        <f>IF(ISBLANK(Data!K435), "", Data!K435)</f>
        <v>Richmond</v>
      </c>
      <c r="L435" s="50" t="str">
        <f>IF(ISBLANK(Data!L435), "", Data!L435)</f>
        <v>St. Bonaventure</v>
      </c>
      <c r="M435" s="50" t="str">
        <f>IF(ISBLANK(Data!M435), "", Data!M435)</f>
        <v>Richmond</v>
      </c>
      <c r="N435" s="50" t="str">
        <f>IF(ISBLANK(Data!N435), "", Data!N435)</f>
        <v>St Bonavent</v>
      </c>
      <c r="O435" s="50" t="str">
        <f>IF(ISBLANK(Data!O435), "", Data!O435)</f>
        <v>Richmond</v>
      </c>
      <c r="P435" s="50" t="str">
        <f>IF(ISBLANK(Data!P435), "", Data!P435)</f>
        <v>St. Bona.</v>
      </c>
      <c r="Q435" s="50" t="str">
        <f>IF(ISBLANK(Data!Q435), "", Data!Q435)</f>
        <v>Richmond</v>
      </c>
      <c r="R435" s="50" t="str">
        <f>IF(ISBLANK(Data!R435), "", Data!R435)</f>
        <v>Saint Bonaventure</v>
      </c>
      <c r="S435" s="20">
        <f>Data!W435-Data!CD435</f>
        <v>-0.15384615384615408</v>
      </c>
      <c r="T435" s="20">
        <f>Data!X435-Data!CE435</f>
        <v>-4.8499999999999996</v>
      </c>
      <c r="U435" s="20">
        <f>Data!Y435-Data!CF435</f>
        <v>-5</v>
      </c>
      <c r="V435" s="20">
        <f>Data!Z435-Data!CG435</f>
        <v>-0.20000000000000284</v>
      </c>
      <c r="W435" s="20">
        <f>Data!AA435-Data!CH435</f>
        <v>1.5999999999999943</v>
      </c>
      <c r="X435" s="20">
        <f>Data!AB435-Data!CI435</f>
        <v>-0.13</v>
      </c>
      <c r="Y435" s="20">
        <f>Data!AC435-Data!CJ435</f>
        <v>-1.38</v>
      </c>
      <c r="Z435" s="20">
        <f>Data!AD435-Data!CK435</f>
        <v>-0.60000000000000853</v>
      </c>
      <c r="AA435" s="20">
        <f>Data!AE435-Data!CL435</f>
        <v>0.70000000000000284</v>
      </c>
      <c r="AB435" s="20">
        <f>Data!AF435-Data!CM435</f>
        <v>5.0000000000000266E-2</v>
      </c>
      <c r="AC435" s="20">
        <f>Data!AG435-Data!CN435</f>
        <v>-4.8999999999999915</v>
      </c>
      <c r="AD435" s="20">
        <f>Data!AH435-Data!CO435</f>
        <v>-1.4000000000000057</v>
      </c>
      <c r="AE435" s="20">
        <f>Data!AI435-Data!CP435</f>
        <v>-6.359999999999999E-2</v>
      </c>
      <c r="AF435" s="20">
        <f>Data!AJ435-Data!CQ435</f>
        <v>-2</v>
      </c>
      <c r="AG435" s="20">
        <f>Data!AK435-Data!CR435</f>
        <v>-0.15384615384615385</v>
      </c>
      <c r="AH435" s="20">
        <f>Data!AL435-Data!CS435</f>
        <v>-76</v>
      </c>
      <c r="AI435" s="20">
        <f>Data!AM435-Data!CT435</f>
        <v>-2.04</v>
      </c>
      <c r="AJ435" s="20">
        <f>Data!AN435-Data!CU435</f>
        <v>-1.1099999999999999</v>
      </c>
      <c r="AK435" s="20">
        <f>Data!AO435-Data!CV435</f>
        <v>-6</v>
      </c>
      <c r="AL435" s="20">
        <f>Data!AP435-Data!CW435</f>
        <v>6</v>
      </c>
      <c r="AM435" s="20">
        <f>Data!AQ435-Data!CX435</f>
        <v>39</v>
      </c>
      <c r="AN435" s="20">
        <f>Data!AR435-Data!CY435</f>
        <v>-1.0000000000000009E-3</v>
      </c>
      <c r="AO435" s="20">
        <f>Data!AS435-Data!CZ435</f>
        <v>-7</v>
      </c>
      <c r="AP435" s="20">
        <f>Data!AT435-Data!DA435</f>
        <v>-1</v>
      </c>
      <c r="AQ435" s="20">
        <f>Data!AU435-Data!DB435</f>
        <v>-2.300000000000002E-2</v>
      </c>
      <c r="AR435" s="20">
        <f>Data!AV435-Data!DC435</f>
        <v>-35</v>
      </c>
      <c r="AS435" s="20">
        <f>Data!AW435-Data!DD435</f>
        <v>-27</v>
      </c>
      <c r="AT435" s="20">
        <f>Data!AX435-Data!DE435</f>
        <v>-7.8000000000000069E-2</v>
      </c>
      <c r="AU435" s="20">
        <f>Data!AY435-Data!DF435</f>
        <v>-51</v>
      </c>
      <c r="AV435" s="20">
        <f>Data!AZ435-Data!DG435</f>
        <v>-3.9230769230769234</v>
      </c>
      <c r="AW435" s="20">
        <f>Data!BA435-Data!DH435</f>
        <v>11</v>
      </c>
      <c r="AX435" s="20">
        <f>Data!BB435-Data!DI435</f>
        <v>0.8461538461538467</v>
      </c>
      <c r="AY435" s="20">
        <f>Data!BC435-Data!DJ435</f>
        <v>-6</v>
      </c>
      <c r="AZ435" s="20">
        <f>Data!BD435-Data!DK435</f>
        <v>5</v>
      </c>
      <c r="BA435" s="20">
        <f>Data!BE435-Data!DL435</f>
        <v>-13</v>
      </c>
      <c r="BB435" s="20">
        <f>Data!BF435-Data!DM435</f>
        <v>-34</v>
      </c>
      <c r="BC435" s="20">
        <f>Data!BG435-Data!DN435</f>
        <v>-32</v>
      </c>
      <c r="BD435" s="20">
        <f>Data!BH435-Data!DO435</f>
        <v>-0.5</v>
      </c>
      <c r="BE435" s="20">
        <f>Data!BI435-Data!DP435</f>
        <v>0.46099999999999852</v>
      </c>
      <c r="BF435" s="20">
        <f>Data!BJ435-Data!DQ435</f>
        <v>-0.92300000000000004</v>
      </c>
      <c r="BG435" s="20">
        <f>Data!BK435-Data!DR435</f>
        <v>0.33700000000000019</v>
      </c>
      <c r="BH435" s="20">
        <f>Data!BL435-Data!DS435</f>
        <v>-2.6150000000000002</v>
      </c>
      <c r="BI435" s="20">
        <f>Data!BM435-Data!DT435</f>
        <v>0.23399999999999999</v>
      </c>
      <c r="BJ435" s="20">
        <f>Data!BN435-Data!DU435</f>
        <v>-0.10000000000000142</v>
      </c>
      <c r="BK435" s="20">
        <f>Data!BO435-Data!DV435</f>
        <v>-2.0999999999999996</v>
      </c>
      <c r="BL435" s="20">
        <f>Data!BP435-Data!DW435</f>
        <v>-1</v>
      </c>
      <c r="BM435" s="20">
        <f>Data!BQ435-Data!DX435</f>
        <v>0.38461538461538503</v>
      </c>
      <c r="BN435" s="20">
        <f>Data!BR435-Data!DY435</f>
        <v>-2.4999999999999982</v>
      </c>
      <c r="BO435" s="20">
        <f>Data!BS435-Data!DZ435</f>
        <v>136</v>
      </c>
      <c r="BP435" s="20">
        <f>Data!BT435-Data!EA435</f>
        <v>-8.7000000000000077E-2</v>
      </c>
      <c r="BQ435" s="20">
        <f>Data!BU435-Data!EB435</f>
        <v>0</v>
      </c>
      <c r="BR435" s="20">
        <f>Data!BV435-Data!EC435</f>
        <v>46</v>
      </c>
      <c r="BS435" s="20">
        <f>Data!BW435-Data!ED435</f>
        <v>45</v>
      </c>
      <c r="BT435" s="20">
        <f>Data!BX435-Data!EE435</f>
        <v>56</v>
      </c>
      <c r="BU435" s="20">
        <f>Data!BY435-Data!EF435</f>
        <v>11</v>
      </c>
      <c r="BV435" s="20">
        <f>Data!BZ435-Data!EG435</f>
        <v>37</v>
      </c>
      <c r="BW435" s="20">
        <f>Data!CA435-Data!EH435</f>
        <v>38</v>
      </c>
      <c r="BX435" s="20">
        <f>Data!CB435-Data!EI435</f>
        <v>137</v>
      </c>
      <c r="BY435" s="20">
        <f>Data!CC435-Data!EJ435</f>
        <v>105</v>
      </c>
      <c r="BZ435" s="20">
        <f>Data!EK435</f>
        <v>10650</v>
      </c>
      <c r="CA435" s="20">
        <f>Data!EL435</f>
        <v>11127.699999999999</v>
      </c>
      <c r="CB435" s="20">
        <f>Data!EM435</f>
        <v>55.469999999999992</v>
      </c>
      <c r="CC435" s="20">
        <f>Data!EN435</f>
        <v>77</v>
      </c>
      <c r="CD435" s="20">
        <f>Data!EO435</f>
        <v>10.758600000000001</v>
      </c>
      <c r="CE435" s="20">
        <f>Data!EP435</f>
        <v>148.24799999999999</v>
      </c>
      <c r="CF435" s="50">
        <f>IF(ISBLANK(Data!EQ435), "", Data!EQ435)</f>
        <v>65</v>
      </c>
      <c r="CG435" s="50">
        <f>IF(ISBLANK(Data!ER435), "", Data!ER435)</f>
        <v>54</v>
      </c>
      <c r="CH435" s="61" t="str">
        <f>IF(ISBLANK(Data!ES435), "", Data!ES435)</f>
        <v>Richmond</v>
      </c>
      <c r="CI435" s="61">
        <f>IF(ISBLANK(Data!ET435), "", Data!ET435)</f>
        <v>119</v>
      </c>
    </row>
    <row r="436" spans="1:87" x14ac:dyDescent="0.45">
      <c r="A436" s="50">
        <f>IF(ISBLANK(Data!A436), "", Data!A436)</f>
        <v>44932</v>
      </c>
      <c r="B436" s="50" t="str">
        <f>IF(ISBLANK(Data!B436), "", Data!B436)</f>
        <v>Tennessee</v>
      </c>
      <c r="C436" s="50">
        <f>IF(ISBLANK(Data!C436), "", Data!C436)</f>
        <v>293</v>
      </c>
      <c r="D436" s="50" t="str">
        <f>IF(ISBLANK(Data!D436), "", Data!D436)</f>
        <v>Mississippi</v>
      </c>
      <c r="E436" s="50">
        <f>IF(ISBLANK(Data!E436), "", Data!E436)</f>
        <v>176</v>
      </c>
      <c r="F436" s="50" t="str">
        <f>IF(ISBLANK(Data!F436), "", Data!F436)</f>
        <v>N</v>
      </c>
      <c r="G436" s="50" t="str">
        <f>IF(ISBLANK(Data!G436), "", Data!G436)</f>
        <v>Tennessee</v>
      </c>
      <c r="H436" s="50" t="str">
        <f>IF(ISBLANK(Data!H436), "", Data!H436)</f>
        <v>Mississippi</v>
      </c>
      <c r="I436" s="50" t="str">
        <f>IF(ISBLANK(Data!I436), "", Data!I436)</f>
        <v>Tennessee</v>
      </c>
      <c r="J436" s="50" t="str">
        <f>IF(ISBLANK(Data!J436), "", Data!J436)</f>
        <v>Mississippi</v>
      </c>
      <c r="K436" s="50" t="str">
        <f>IF(ISBLANK(Data!K436), "", Data!K436)</f>
        <v>Tennessee</v>
      </c>
      <c r="L436" s="50" t="str">
        <f>IF(ISBLANK(Data!L436), "", Data!L436)</f>
        <v>Mississippi</v>
      </c>
      <c r="M436" s="50" t="str">
        <f>IF(ISBLANK(Data!M436), "", Data!M436)</f>
        <v>Tennessee</v>
      </c>
      <c r="N436" s="50" t="str">
        <f>IF(ISBLANK(Data!N436), "", Data!N436)</f>
        <v>Mississippi</v>
      </c>
      <c r="O436" s="50" t="str">
        <f>IF(ISBLANK(Data!O436), "", Data!O436)</f>
        <v>Tennessee</v>
      </c>
      <c r="P436" s="50" t="str">
        <f>IF(ISBLANK(Data!P436), "", Data!P436)</f>
        <v>Ole Miss</v>
      </c>
      <c r="Q436" s="50" t="str">
        <f>IF(ISBLANK(Data!Q436), "", Data!Q436)</f>
        <v>Tennessee</v>
      </c>
      <c r="R436" s="50" t="str">
        <f>IF(ISBLANK(Data!R436), "", Data!R436)</f>
        <v>Ole Miss</v>
      </c>
      <c r="S436" s="20">
        <f>Data!W436-Data!CD436</f>
        <v>-0.23076923076923095</v>
      </c>
      <c r="T436" s="20">
        <f>Data!X436-Data!CE436</f>
        <v>15.510000000000002</v>
      </c>
      <c r="U436" s="20">
        <f>Data!Y436-Data!CF436</f>
        <v>3.0999999999999943</v>
      </c>
      <c r="V436" s="20">
        <f>Data!Z436-Data!CG436</f>
        <v>-12.299999999999997</v>
      </c>
      <c r="W436" s="20">
        <f>Data!AA436-Data!CH436</f>
        <v>2.9000000000000057</v>
      </c>
      <c r="X436" s="20">
        <f>Data!AB436-Data!CI436</f>
        <v>-0.15</v>
      </c>
      <c r="Y436" s="20">
        <f>Data!AC436-Data!CJ436</f>
        <v>11.17</v>
      </c>
      <c r="Z436" s="20">
        <f>Data!AD436-Data!CK436</f>
        <v>7.3999999999999915</v>
      </c>
      <c r="AA436" s="20">
        <f>Data!AE436-Data!CL436</f>
        <v>-3.7999999999999972</v>
      </c>
      <c r="AB436" s="20">
        <f>Data!AF436-Data!CM436</f>
        <v>11.17</v>
      </c>
      <c r="AC436" s="20">
        <f>Data!AG436-Data!CN436</f>
        <v>-9.9999999999994316E-2</v>
      </c>
      <c r="AD436" s="20">
        <f>Data!AH436-Data!CO436</f>
        <v>-10.799999999999997</v>
      </c>
      <c r="AE436" s="20">
        <f>Data!AI436-Data!CP436</f>
        <v>0.14269999999999994</v>
      </c>
      <c r="AF436" s="20">
        <f>Data!AJ436-Data!CQ436</f>
        <v>-0.30000000000000027</v>
      </c>
      <c r="AG436" s="20">
        <f>Data!AK436-Data!CR436</f>
        <v>-2.3076923076923106E-2</v>
      </c>
      <c r="AH436" s="20">
        <f>Data!AL436-Data!CS436</f>
        <v>2</v>
      </c>
      <c r="AI436" s="20">
        <f>Data!AM436-Data!CT436</f>
        <v>12.9</v>
      </c>
      <c r="AJ436" s="20">
        <f>Data!AN436-Data!CU436</f>
        <v>8.98</v>
      </c>
      <c r="AK436" s="20">
        <f>Data!AO436-Data!CV436</f>
        <v>6</v>
      </c>
      <c r="AL436" s="20">
        <f>Data!AP436-Data!CW436</f>
        <v>-45</v>
      </c>
      <c r="AM436" s="20">
        <f>Data!AQ436-Data!CX436</f>
        <v>35</v>
      </c>
      <c r="AN436" s="20">
        <f>Data!AR436-Data!CY436</f>
        <v>-2.9000000000000026E-2</v>
      </c>
      <c r="AO436" s="20">
        <f>Data!AS436-Data!CZ436</f>
        <v>11</v>
      </c>
      <c r="AP436" s="20">
        <f>Data!AT436-Data!DA436</f>
        <v>80</v>
      </c>
      <c r="AQ436" s="20">
        <f>Data!AU436-Data!DB436</f>
        <v>-6.5000000000000002E-2</v>
      </c>
      <c r="AR436" s="20">
        <f>Data!AV436-Data!DC436</f>
        <v>9</v>
      </c>
      <c r="AS436" s="20">
        <f>Data!AW436-Data!DD436</f>
        <v>-4</v>
      </c>
      <c r="AT436" s="20">
        <f>Data!AX436-Data!DE436</f>
        <v>4.4000000000000039E-2</v>
      </c>
      <c r="AU436" s="20">
        <f>Data!AY436-Data!DF436</f>
        <v>23</v>
      </c>
      <c r="AV436" s="20">
        <f>Data!AZ436-Data!DG436</f>
        <v>1.7692307692307683</v>
      </c>
      <c r="AW436" s="20">
        <f>Data!BA436-Data!DH436</f>
        <v>48</v>
      </c>
      <c r="AX436" s="20">
        <f>Data!BB436-Data!DI436</f>
        <v>3.6923076923076934</v>
      </c>
      <c r="AY436" s="20">
        <f>Data!BC436-Data!DJ436</f>
        <v>8</v>
      </c>
      <c r="AZ436" s="20">
        <f>Data!BD436-Data!DK436</f>
        <v>-18</v>
      </c>
      <c r="BA436" s="20">
        <f>Data!BE436-Data!DL436</f>
        <v>-17</v>
      </c>
      <c r="BB436" s="20">
        <f>Data!BF436-Data!DM436</f>
        <v>3</v>
      </c>
      <c r="BC436" s="20">
        <f>Data!BG436-Data!DN436</f>
        <v>35</v>
      </c>
      <c r="BD436" s="20">
        <f>Data!BH436-Data!DO436</f>
        <v>0.39999999999999147</v>
      </c>
      <c r="BE436" s="20">
        <f>Data!BI436-Data!DP436</f>
        <v>-3.4609999999999985</v>
      </c>
      <c r="BF436" s="20">
        <f>Data!BJ436-Data!DQ436</f>
        <v>3.923</v>
      </c>
      <c r="BG436" s="20">
        <f>Data!BK436-Data!DR436</f>
        <v>2.5000000000000133E-2</v>
      </c>
      <c r="BH436" s="20">
        <f>Data!BL436-Data!DS436</f>
        <v>0.23000000000000043</v>
      </c>
      <c r="BI436" s="20">
        <f>Data!BM436-Data!DT436</f>
        <v>-0.14800000000000002</v>
      </c>
      <c r="BJ436" s="20">
        <f>Data!BN436-Data!DU436</f>
        <v>6.0999999999999979</v>
      </c>
      <c r="BK436" s="20">
        <f>Data!BO436-Data!DV436</f>
        <v>-0.30000000000000071</v>
      </c>
      <c r="BL436" s="20">
        <f>Data!BP436-Data!DW436</f>
        <v>-1.2999999999999998</v>
      </c>
      <c r="BM436" s="20">
        <f>Data!BQ436-Data!DX436</f>
        <v>-1.384615384615385</v>
      </c>
      <c r="BN436" s="20">
        <f>Data!BR436-Data!DY436</f>
        <v>2.6999999999999993</v>
      </c>
      <c r="BO436" s="20">
        <f>Data!BS436-Data!DZ436</f>
        <v>-8</v>
      </c>
      <c r="BP436" s="20">
        <f>Data!BT436-Data!EA436</f>
        <v>3.2000000000000028E-2</v>
      </c>
      <c r="BQ436" s="20">
        <f>Data!BU436-Data!EB436</f>
        <v>-3</v>
      </c>
      <c r="BR436" s="20">
        <f>Data!BV436-Data!EC436</f>
        <v>-53</v>
      </c>
      <c r="BS436" s="20">
        <f>Data!BW436-Data!ED436</f>
        <v>-44</v>
      </c>
      <c r="BT436" s="20">
        <f>Data!BX436-Data!EE436</f>
        <v>13</v>
      </c>
      <c r="BU436" s="20">
        <f>Data!BY436-Data!EF436</f>
        <v>-70</v>
      </c>
      <c r="BV436" s="20">
        <f>Data!BZ436-Data!EG436</f>
        <v>-75</v>
      </c>
      <c r="BW436" s="20">
        <f>Data!CA436-Data!EH436</f>
        <v>-31</v>
      </c>
      <c r="BX436" s="20">
        <f>Data!CB436-Data!EI436</f>
        <v>-8</v>
      </c>
      <c r="BY436" s="20">
        <f>Data!CC436-Data!EJ436</f>
        <v>-51</v>
      </c>
      <c r="BZ436" s="20">
        <f>Data!EK436</f>
        <v>11654.82</v>
      </c>
      <c r="CA436" s="20">
        <f>Data!EL436</f>
        <v>9968.1</v>
      </c>
      <c r="CB436" s="20">
        <f>Data!EM436</f>
        <v>96.228000000000009</v>
      </c>
      <c r="CC436" s="20">
        <f>Data!EN436</f>
        <v>79.672153846153833</v>
      </c>
      <c r="CD436" s="20">
        <f>Data!EO436</f>
        <v>12.555999999999999</v>
      </c>
      <c r="CE436" s="20">
        <f>Data!EP436</f>
        <v>146.286</v>
      </c>
      <c r="CF436" s="50">
        <f>IF(ISBLANK(Data!EQ436), "", Data!EQ436)</f>
        <v>90</v>
      </c>
      <c r="CG436" s="50">
        <f>IF(ISBLANK(Data!ER436), "", Data!ER436)</f>
        <v>64</v>
      </c>
      <c r="CH436" s="61" t="str">
        <f>IF(ISBLANK(Data!ES436), "", Data!ES436)</f>
        <v>Tennessee</v>
      </c>
      <c r="CI436" s="61">
        <f>IF(ISBLANK(Data!ET436), "", Data!ET436)</f>
        <v>154</v>
      </c>
    </row>
    <row r="437" spans="1:87" x14ac:dyDescent="0.45">
      <c r="A437" s="50">
        <f>IF(ISBLANK(Data!A437), "", Data!A437)</f>
        <v>44932</v>
      </c>
      <c r="B437" s="50" t="str">
        <f>IF(ISBLANK(Data!B437), "", Data!B437)</f>
        <v>Oklahoma</v>
      </c>
      <c r="C437" s="50">
        <f>IF(ISBLANK(Data!C437), "", Data!C437)</f>
        <v>221</v>
      </c>
      <c r="D437" s="50" t="str">
        <f>IF(ISBLANK(Data!D437), "", Data!D437)</f>
        <v>Iowa St.</v>
      </c>
      <c r="E437" s="50">
        <f>IF(ISBLANK(Data!E437), "", Data!E437)</f>
        <v>126</v>
      </c>
      <c r="F437" s="50" t="str">
        <f>IF(ISBLANK(Data!F437), "", Data!F437)</f>
        <v>N</v>
      </c>
      <c r="G437" s="50" t="str">
        <f>IF(ISBLANK(Data!G437), "", Data!G437)</f>
        <v>Oklahoma</v>
      </c>
      <c r="H437" s="50" t="str">
        <f>IF(ISBLANK(Data!H437), "", Data!H437)</f>
        <v>Iowa St.</v>
      </c>
      <c r="I437" s="50" t="str">
        <f>IF(ISBLANK(Data!I437), "", Data!I437)</f>
        <v>Oklahoma</v>
      </c>
      <c r="J437" s="50" t="str">
        <f>IF(ISBLANK(Data!J437), "", Data!J437)</f>
        <v>Iowa St.</v>
      </c>
      <c r="K437" s="50" t="str">
        <f>IF(ISBLANK(Data!K437), "", Data!K437)</f>
        <v>Oklahoma</v>
      </c>
      <c r="L437" s="50" t="str">
        <f>IF(ISBLANK(Data!L437), "", Data!L437)</f>
        <v>Iowa State</v>
      </c>
      <c r="M437" s="50" t="str">
        <f>IF(ISBLANK(Data!M437), "", Data!M437)</f>
        <v>Oklahoma</v>
      </c>
      <c r="N437" s="50" t="str">
        <f>IF(ISBLANK(Data!N437), "", Data!N437)</f>
        <v>Iowa St</v>
      </c>
      <c r="O437" s="50" t="str">
        <f>IF(ISBLANK(Data!O437), "", Data!O437)</f>
        <v>Oklahoma</v>
      </c>
      <c r="P437" s="50" t="str">
        <f>IF(ISBLANK(Data!P437), "", Data!P437)</f>
        <v>Iowa St.</v>
      </c>
      <c r="Q437" s="50" t="str">
        <f>IF(ISBLANK(Data!Q437), "", Data!Q437)</f>
        <v>Oklahoma</v>
      </c>
      <c r="R437" s="50" t="str">
        <f>IF(ISBLANK(Data!R437), "", Data!R437)</f>
        <v>Iowa State</v>
      </c>
      <c r="S437" s="20">
        <f>Data!W437-Data!CD437</f>
        <v>7.6923076923076983E-2</v>
      </c>
      <c r="T437" s="20">
        <f>Data!X437-Data!CE437</f>
        <v>-2.3599999999999994</v>
      </c>
      <c r="U437" s="20">
        <f>Data!Y437-Data!CF437</f>
        <v>-0.10000000000000853</v>
      </c>
      <c r="V437" s="20">
        <f>Data!Z437-Data!CG437</f>
        <v>2.2999999999999972</v>
      </c>
      <c r="W437" s="20">
        <f>Data!AA437-Data!CH437</f>
        <v>-2.2000000000000028</v>
      </c>
      <c r="X437" s="20">
        <f>Data!AB437-Data!CI437</f>
        <v>6.9000000000000006E-2</v>
      </c>
      <c r="Y437" s="20">
        <f>Data!AC437-Data!CJ437</f>
        <v>0.8199999999999994</v>
      </c>
      <c r="Z437" s="20">
        <f>Data!AD437-Data!CK437</f>
        <v>1</v>
      </c>
      <c r="AA437" s="20">
        <f>Data!AE437-Data!CL437</f>
        <v>0.20000000000000284</v>
      </c>
      <c r="AB437" s="20">
        <f>Data!AF437-Data!CM437</f>
        <v>0.8199999999999994</v>
      </c>
      <c r="AC437" s="20">
        <f>Data!AG437-Data!CN437</f>
        <v>-1.2999999999999972</v>
      </c>
      <c r="AD437" s="20">
        <f>Data!AH437-Data!CO437</f>
        <v>2.5</v>
      </c>
      <c r="AE437" s="20">
        <f>Data!AI437-Data!CP437</f>
        <v>-4.3200000000000016E-2</v>
      </c>
      <c r="AF437" s="20">
        <f>Data!AJ437-Data!CQ437</f>
        <v>-4.5</v>
      </c>
      <c r="AG437" s="20">
        <f>Data!AK437-Data!CR437</f>
        <v>-0.34615384615384615</v>
      </c>
      <c r="AH437" s="20">
        <f>Data!AL437-Data!CS437</f>
        <v>15</v>
      </c>
      <c r="AI437" s="20">
        <f>Data!AM437-Data!CT437</f>
        <v>-7.73</v>
      </c>
      <c r="AJ437" s="20">
        <f>Data!AN437-Data!CU437</f>
        <v>0.11999999999999966</v>
      </c>
      <c r="AK437" s="20">
        <f>Data!AO437-Data!CV437</f>
        <v>-48</v>
      </c>
      <c r="AL437" s="20">
        <f>Data!AP437-Data!CW437</f>
        <v>54</v>
      </c>
      <c r="AM437" s="20">
        <f>Data!AQ437-Data!CX437</f>
        <v>-18</v>
      </c>
      <c r="AN437" s="20">
        <f>Data!AR437-Data!CY437</f>
        <v>-3.0000000000000027E-3</v>
      </c>
      <c r="AO437" s="20">
        <f>Data!AS437-Data!CZ437</f>
        <v>9</v>
      </c>
      <c r="AP437" s="20">
        <f>Data!AT437-Data!DA437</f>
        <v>42</v>
      </c>
      <c r="AQ437" s="20">
        <f>Data!AU437-Data!DB437</f>
        <v>-2.300000000000002E-2</v>
      </c>
      <c r="AR437" s="20">
        <f>Data!AV437-Data!DC437</f>
        <v>-33</v>
      </c>
      <c r="AS437" s="20">
        <f>Data!AW437-Data!DD437</f>
        <v>-73</v>
      </c>
      <c r="AT437" s="20">
        <f>Data!AX437-Data!DE437</f>
        <v>6.700000000000006E-2</v>
      </c>
      <c r="AU437" s="20">
        <f>Data!AY437-Data!DF437</f>
        <v>-7</v>
      </c>
      <c r="AV437" s="20">
        <f>Data!AZ437-Data!DG437</f>
        <v>-0.53846153846153832</v>
      </c>
      <c r="AW437" s="20">
        <f>Data!BA437-Data!DH437</f>
        <v>17</v>
      </c>
      <c r="AX437" s="20">
        <f>Data!BB437-Data!DI437</f>
        <v>1.3076923076923066</v>
      </c>
      <c r="AY437" s="20">
        <f>Data!BC437-Data!DJ437</f>
        <v>-59</v>
      </c>
      <c r="AZ437" s="20">
        <f>Data!BD437-Data!DK437</f>
        <v>-56</v>
      </c>
      <c r="BA437" s="20">
        <f>Data!BE437-Data!DL437</f>
        <v>9</v>
      </c>
      <c r="BB437" s="20">
        <f>Data!BF437-Data!DM437</f>
        <v>30</v>
      </c>
      <c r="BC437" s="20">
        <f>Data!BG437-Data!DN437</f>
        <v>-7</v>
      </c>
      <c r="BD437" s="20">
        <f>Data!BH437-Data!DO437</f>
        <v>-3.7000000000000028</v>
      </c>
      <c r="BE437" s="20">
        <f>Data!BI437-Data!DP437</f>
        <v>4.1540000000000035</v>
      </c>
      <c r="BF437" s="20">
        <f>Data!BJ437-Data!DQ437</f>
        <v>-7.8460000000000001</v>
      </c>
      <c r="BG437" s="20">
        <f>Data!BK437-Data!DR437</f>
        <v>-0.65399999999999991</v>
      </c>
      <c r="BH437" s="20">
        <f>Data!BL437-Data!DS437</f>
        <v>2.3079999999999998</v>
      </c>
      <c r="BI437" s="20">
        <f>Data!BM437-Data!DT437</f>
        <v>-0.52100000000000013</v>
      </c>
      <c r="BJ437" s="20">
        <f>Data!BN437-Data!DU437</f>
        <v>3.1999999999999993</v>
      </c>
      <c r="BK437" s="20">
        <f>Data!BO437-Data!DV437</f>
        <v>-5.5999999999999979</v>
      </c>
      <c r="BL437" s="20">
        <f>Data!BP437-Data!DW437</f>
        <v>0.70000000000000018</v>
      </c>
      <c r="BM437" s="20">
        <f>Data!BQ437-Data!DX437</f>
        <v>-4.3076923076923075</v>
      </c>
      <c r="BN437" s="20">
        <f>Data!BR437-Data!DY437</f>
        <v>-0.5</v>
      </c>
      <c r="BO437" s="20">
        <f>Data!BS437-Data!DZ437</f>
        <v>-66</v>
      </c>
      <c r="BP437" s="20">
        <f>Data!BT437-Data!EA437</f>
        <v>4.8999999999999932E-2</v>
      </c>
      <c r="BQ437" s="20">
        <f>Data!BU437-Data!EB437</f>
        <v>-2</v>
      </c>
      <c r="BR437" s="20">
        <f>Data!BV437-Data!EC437</f>
        <v>19</v>
      </c>
      <c r="BS437" s="20">
        <f>Data!BW437-Data!ED437</f>
        <v>-6</v>
      </c>
      <c r="BT437" s="20">
        <f>Data!BX437-Data!EE437</f>
        <v>-37</v>
      </c>
      <c r="BU437" s="20">
        <f>Data!BY437-Data!EF437</f>
        <v>24</v>
      </c>
      <c r="BV437" s="20">
        <f>Data!BZ437-Data!EG437</f>
        <v>7</v>
      </c>
      <c r="BW437" s="20">
        <f>Data!CA437-Data!EH437</f>
        <v>-10</v>
      </c>
      <c r="BX437" s="20">
        <f>Data!CB437-Data!EI437</f>
        <v>-66</v>
      </c>
      <c r="BY437" s="20">
        <f>Data!CC437-Data!EJ437</f>
        <v>-14</v>
      </c>
      <c r="BZ437" s="20">
        <f>Data!EK437</f>
        <v>10246.6</v>
      </c>
      <c r="CA437" s="20">
        <f>Data!EL437</f>
        <v>10514.91</v>
      </c>
      <c r="CB437" s="20">
        <f>Data!EM437</f>
        <v>157.84800000000001</v>
      </c>
      <c r="CC437" s="20">
        <f>Data!EN437</f>
        <v>83.430769230769229</v>
      </c>
      <c r="CD437" s="20">
        <f>Data!EO437</f>
        <v>10.286</v>
      </c>
      <c r="CE437" s="20">
        <f>Data!EP437</f>
        <v>151.63800000000001</v>
      </c>
      <c r="CF437" s="50">
        <f>IF(ISBLANK(Data!EQ437), "", Data!EQ437)</f>
        <v>71</v>
      </c>
      <c r="CG437" s="50">
        <f>IF(ISBLANK(Data!ER437), "", Data!ER437)</f>
        <v>63</v>
      </c>
      <c r="CH437" s="61" t="str">
        <f>IF(ISBLANK(Data!ES437), "", Data!ES437)</f>
        <v>Oklahoma</v>
      </c>
      <c r="CI437" s="61">
        <f>IF(ISBLANK(Data!ET437), "", Data!ET437)</f>
        <v>134</v>
      </c>
    </row>
    <row r="438" spans="1:87" x14ac:dyDescent="0.45">
      <c r="A438" s="50">
        <f>IF(ISBLANK(Data!A438), "", Data!A438)</f>
        <v>44932</v>
      </c>
      <c r="B438" s="50" t="str">
        <f>IF(ISBLANK(Data!B438), "", Data!B438)</f>
        <v>Notre Dame</v>
      </c>
      <c r="C438" s="50">
        <f>IF(ISBLANK(Data!C438), "", Data!C438)</f>
        <v>217</v>
      </c>
      <c r="D438" s="50" t="str">
        <f>IF(ISBLANK(Data!D438), "", Data!D438)</f>
        <v>Duke</v>
      </c>
      <c r="E438" s="50">
        <f>IF(ISBLANK(Data!E438), "", Data!E438)</f>
        <v>74</v>
      </c>
      <c r="F438" s="50" t="str">
        <f>IF(ISBLANK(Data!F438), "", Data!F438)</f>
        <v>N</v>
      </c>
      <c r="G438" s="50" t="str">
        <f>IF(ISBLANK(Data!G438), "", Data!G438)</f>
        <v>Notre Dame</v>
      </c>
      <c r="H438" s="50" t="str">
        <f>IF(ISBLANK(Data!H438), "", Data!H438)</f>
        <v>Duke</v>
      </c>
      <c r="I438" s="50" t="str">
        <f>IF(ISBLANK(Data!I438), "", Data!I438)</f>
        <v>Notre Dame</v>
      </c>
      <c r="J438" s="50" t="str">
        <f>IF(ISBLANK(Data!J438), "", Data!J438)</f>
        <v>Duke</v>
      </c>
      <c r="K438" s="50" t="str">
        <f>IF(ISBLANK(Data!K438), "", Data!K438)</f>
        <v>Notre Dame</v>
      </c>
      <c r="L438" s="50" t="str">
        <f>IF(ISBLANK(Data!L438), "", Data!L438)</f>
        <v>Duke</v>
      </c>
      <c r="M438" s="50" t="str">
        <f>IF(ISBLANK(Data!M438), "", Data!M438)</f>
        <v>Notre Dame</v>
      </c>
      <c r="N438" s="50" t="str">
        <f>IF(ISBLANK(Data!N438), "", Data!N438)</f>
        <v>Duke</v>
      </c>
      <c r="O438" s="50" t="str">
        <f>IF(ISBLANK(Data!O438), "", Data!O438)</f>
        <v>Notre Dame</v>
      </c>
      <c r="P438" s="50" t="str">
        <f>IF(ISBLANK(Data!P438), "", Data!P438)</f>
        <v>Duke</v>
      </c>
      <c r="Q438" s="50" t="str">
        <f>IF(ISBLANK(Data!Q438), "", Data!Q438)</f>
        <v>Notre Dame</v>
      </c>
      <c r="R438" s="50" t="str">
        <f>IF(ISBLANK(Data!R438), "", Data!R438)</f>
        <v>Duke</v>
      </c>
      <c r="S438" s="20">
        <f>Data!W438-Data!CD438</f>
        <v>-0.34065934065934006</v>
      </c>
      <c r="T438" s="20">
        <f>Data!X438-Data!CE438</f>
        <v>-24.66</v>
      </c>
      <c r="U438" s="20">
        <f>Data!Y438-Data!CF438</f>
        <v>-20.599999999999994</v>
      </c>
      <c r="V438" s="20">
        <f>Data!Z438-Data!CG438</f>
        <v>4.0999999999999943</v>
      </c>
      <c r="W438" s="20">
        <f>Data!AA438-Data!CH438</f>
        <v>-3.7000000000000028</v>
      </c>
      <c r="X438" s="20">
        <f>Data!AB438-Data!CI438</f>
        <v>8.0999999999999989E-2</v>
      </c>
      <c r="Y438" s="20">
        <f>Data!AC438-Data!CJ438</f>
        <v>0.3600000000000001</v>
      </c>
      <c r="Z438" s="20">
        <f>Data!AD438-Data!CK438</f>
        <v>0.20000000000000284</v>
      </c>
      <c r="AA438" s="20">
        <f>Data!AE438-Data!CL438</f>
        <v>-9.9999999999994316E-2</v>
      </c>
      <c r="AB438" s="20">
        <f>Data!AF438-Data!CM438</f>
        <v>-1.26</v>
      </c>
      <c r="AC438" s="20">
        <f>Data!AG438-Data!CN438</f>
        <v>-19.900000000000006</v>
      </c>
      <c r="AD438" s="20">
        <f>Data!AH438-Data!CO438</f>
        <v>-0.39999999999999147</v>
      </c>
      <c r="AE438" s="20">
        <f>Data!AI438-Data!CP438</f>
        <v>-0.36859999999999993</v>
      </c>
      <c r="AF438" s="20">
        <f>Data!AJ438-Data!CQ438</f>
        <v>-4.5999999999999996</v>
      </c>
      <c r="AG438" s="20">
        <f>Data!AK438-Data!CR438</f>
        <v>-0.33296703296703295</v>
      </c>
      <c r="AH438" s="20">
        <f>Data!AL438-Data!CS438</f>
        <v>-199</v>
      </c>
      <c r="AI438" s="20">
        <f>Data!AM438-Data!CT438</f>
        <v>-19.810000000000002</v>
      </c>
      <c r="AJ438" s="20">
        <f>Data!AN438-Data!CU438</f>
        <v>-0.87999999999999989</v>
      </c>
      <c r="AK438" s="20">
        <f>Data!AO438-Data!CV438</f>
        <v>-207</v>
      </c>
      <c r="AL438" s="20">
        <f>Data!AP438-Data!CW438</f>
        <v>41</v>
      </c>
      <c r="AM438" s="20">
        <f>Data!AQ438-Data!CX438</f>
        <v>-8</v>
      </c>
      <c r="AN438" s="20">
        <f>Data!AR438-Data!CY438</f>
        <v>-9.4999999999999973E-2</v>
      </c>
      <c r="AO438" s="20">
        <f>Data!AS438-Data!CZ438</f>
        <v>-1</v>
      </c>
      <c r="AP438" s="20">
        <f>Data!AT438-Data!DA438</f>
        <v>76</v>
      </c>
      <c r="AQ438" s="20">
        <f>Data!AU438-Data!DB438</f>
        <v>-8.500000000000002E-2</v>
      </c>
      <c r="AR438" s="20">
        <f>Data!AV438-Data!DC438</f>
        <v>-52</v>
      </c>
      <c r="AS438" s="20">
        <f>Data!AW438-Data!DD438</f>
        <v>-65</v>
      </c>
      <c r="AT438" s="20">
        <f>Data!AX438-Data!DE438</f>
        <v>-1.6000000000000014E-2</v>
      </c>
      <c r="AU438" s="20">
        <f>Data!AY438-Data!DF438</f>
        <v>16</v>
      </c>
      <c r="AV438" s="20">
        <f>Data!AZ438-Data!DG438</f>
        <v>0.4560439560439562</v>
      </c>
      <c r="AW438" s="20">
        <f>Data!BA438-Data!DH438</f>
        <v>43</v>
      </c>
      <c r="AX438" s="20">
        <f>Data!BB438-Data!DI438</f>
        <v>0.5164835164835182</v>
      </c>
      <c r="AY438" s="20">
        <f>Data!BC438-Data!DJ438</f>
        <v>-79</v>
      </c>
      <c r="AZ438" s="20">
        <f>Data!BD438-Data!DK438</f>
        <v>-13</v>
      </c>
      <c r="BA438" s="20">
        <f>Data!BE438-Data!DL438</f>
        <v>-16</v>
      </c>
      <c r="BB438" s="20">
        <f>Data!BF438-Data!DM438</f>
        <v>69</v>
      </c>
      <c r="BC438" s="20">
        <f>Data!BG438-Data!DN438</f>
        <v>7</v>
      </c>
      <c r="BD438" s="20">
        <f>Data!BH438-Data!DO438</f>
        <v>-20.700000000000003</v>
      </c>
      <c r="BE438" s="20">
        <f>Data!BI438-Data!DP438</f>
        <v>-1.8289999999999935</v>
      </c>
      <c r="BF438" s="20">
        <f>Data!BJ438-Data!DQ438</f>
        <v>-18.922999999999998</v>
      </c>
      <c r="BG438" s="20">
        <f>Data!BK438-Data!DR438</f>
        <v>-1.1160000000000001</v>
      </c>
      <c r="BH438" s="20">
        <f>Data!BL438-Data!DS438</f>
        <v>4.2799999999999994</v>
      </c>
      <c r="BI438" s="20">
        <f>Data!BM438-Data!DT438</f>
        <v>-0.36600000000000005</v>
      </c>
      <c r="BJ438" s="20">
        <f>Data!BN438-Data!DU438</f>
        <v>3.9000000000000021</v>
      </c>
      <c r="BK438" s="20">
        <f>Data!BO438-Data!DV438</f>
        <v>-6.2000000000000011</v>
      </c>
      <c r="BL438" s="20">
        <f>Data!BP438-Data!DW438</f>
        <v>-1.4999999999999996</v>
      </c>
      <c r="BM438" s="20">
        <f>Data!BQ438-Data!DX438</f>
        <v>-1.4505494505494507</v>
      </c>
      <c r="BN438" s="20">
        <f>Data!BR438-Data!DY438</f>
        <v>-0.59999999999999964</v>
      </c>
      <c r="BO438" s="20">
        <f>Data!BS438-Data!DZ438</f>
        <v>102</v>
      </c>
      <c r="BP438" s="20">
        <f>Data!BT438-Data!EA438</f>
        <v>-7.4999999999999956E-2</v>
      </c>
      <c r="BQ438" s="20">
        <f>Data!BU438-Data!EB438</f>
        <v>3</v>
      </c>
      <c r="BR438" s="20">
        <f>Data!BV438-Data!EC438</f>
        <v>163</v>
      </c>
      <c r="BS438" s="20">
        <f>Data!BW438-Data!ED438</f>
        <v>191</v>
      </c>
      <c r="BT438" s="20">
        <f>Data!BX438-Data!EE438</f>
        <v>170</v>
      </c>
      <c r="BU438" s="20">
        <f>Data!BY438-Data!EF438</f>
        <v>174</v>
      </c>
      <c r="BV438" s="20">
        <f>Data!BZ438-Data!EG438</f>
        <v>157</v>
      </c>
      <c r="BW438" s="20">
        <f>Data!CA438-Data!EH438</f>
        <v>134.60000000000002</v>
      </c>
      <c r="BX438" s="20">
        <f>Data!CB438-Data!EI438</f>
        <v>104</v>
      </c>
      <c r="BY438" s="20">
        <f>Data!CC438-Data!EJ438</f>
        <v>208</v>
      </c>
      <c r="BZ438" s="20">
        <f>Data!EK438</f>
        <v>9347.6500000000015</v>
      </c>
      <c r="CA438" s="20">
        <f>Data!EL438</f>
        <v>11790.9</v>
      </c>
      <c r="CB438" s="20">
        <f>Data!EM438</f>
        <v>97.608846153846144</v>
      </c>
      <c r="CC438" s="20">
        <f>Data!EN438</f>
        <v>53.165285714285709</v>
      </c>
      <c r="CD438" s="20">
        <f>Data!EO438</f>
        <v>11.1303</v>
      </c>
      <c r="CE438" s="20">
        <f>Data!EP438</f>
        <v>146.93099999999998</v>
      </c>
      <c r="CF438" s="50">
        <f>IF(ISBLANK(Data!EQ438), "", Data!EQ438)</f>
        <v>59</v>
      </c>
      <c r="CG438" s="50">
        <f>IF(ISBLANK(Data!ER438), "", Data!ER438)</f>
        <v>67</v>
      </c>
      <c r="CH438" s="61" t="str">
        <f>IF(ISBLANK(Data!ES438), "", Data!ES438)</f>
        <v>Duke</v>
      </c>
      <c r="CI438" s="61">
        <f>IF(ISBLANK(Data!ET438), "", Data!ET438)</f>
        <v>126</v>
      </c>
    </row>
    <row r="439" spans="1:87" x14ac:dyDescent="0.45">
      <c r="A439" s="50">
        <f>IF(ISBLANK(Data!A439), "", Data!A439)</f>
        <v>44932</v>
      </c>
      <c r="B439" s="50" t="str">
        <f>IF(ISBLANK(Data!B439), "", Data!B439)</f>
        <v>Washington</v>
      </c>
      <c r="C439" s="50">
        <f>IF(ISBLANK(Data!C439), "", Data!C439)</f>
        <v>345</v>
      </c>
      <c r="D439" s="50" t="str">
        <f>IF(ISBLANK(Data!D439), "", Data!D439)</f>
        <v>Oregon St.</v>
      </c>
      <c r="E439" s="50">
        <f>IF(ISBLANK(Data!E439), "", Data!E439)</f>
        <v>226</v>
      </c>
      <c r="F439" s="50" t="str">
        <f>IF(ISBLANK(Data!F439), "", Data!F439)</f>
        <v>N</v>
      </c>
      <c r="G439" s="50" t="str">
        <f>IF(ISBLANK(Data!G439), "", Data!G439)</f>
        <v>Washington</v>
      </c>
      <c r="H439" s="50" t="str">
        <f>IF(ISBLANK(Data!H439), "", Data!H439)</f>
        <v>Oregon St.</v>
      </c>
      <c r="I439" s="50" t="str">
        <f>IF(ISBLANK(Data!I439), "", Data!I439)</f>
        <v>Washington</v>
      </c>
      <c r="J439" s="50" t="str">
        <f>IF(ISBLANK(Data!J439), "", Data!J439)</f>
        <v>Oregon St.</v>
      </c>
      <c r="K439" s="50" t="str">
        <f>IF(ISBLANK(Data!K439), "", Data!K439)</f>
        <v>Washington</v>
      </c>
      <c r="L439" s="50" t="str">
        <f>IF(ISBLANK(Data!L439), "", Data!L439)</f>
        <v>Oregon State</v>
      </c>
      <c r="M439" s="50" t="str">
        <f>IF(ISBLANK(Data!M439), "", Data!M439)</f>
        <v>Washington</v>
      </c>
      <c r="N439" s="50" t="str">
        <f>IF(ISBLANK(Data!N439), "", Data!N439)</f>
        <v>Oregon St</v>
      </c>
      <c r="O439" s="50" t="str">
        <f>IF(ISBLANK(Data!O439), "", Data!O439)</f>
        <v>Washington</v>
      </c>
      <c r="P439" s="50" t="str">
        <f>IF(ISBLANK(Data!P439), "", Data!P439)</f>
        <v>Oregon St.</v>
      </c>
      <c r="Q439" s="50" t="str">
        <f>IF(ISBLANK(Data!Q439), "", Data!Q439)</f>
        <v>Washington</v>
      </c>
      <c r="R439" s="50" t="str">
        <f>IF(ISBLANK(Data!R439), "", Data!R439)</f>
        <v>Oregon State</v>
      </c>
      <c r="S439" s="20">
        <f>Data!W439-Data!CD439</f>
        <v>-7.1428571428572063E-2</v>
      </c>
      <c r="T439" s="20">
        <f>Data!X439-Data!CE439</f>
        <v>13.49</v>
      </c>
      <c r="U439" s="20">
        <f>Data!Y439-Data!CF439</f>
        <v>9.5</v>
      </c>
      <c r="V439" s="20">
        <f>Data!Z439-Data!CG439</f>
        <v>-4</v>
      </c>
      <c r="W439" s="20">
        <f>Data!AA439-Data!CH439</f>
        <v>5.5999999999999943</v>
      </c>
      <c r="X439" s="20">
        <f>Data!AB439-Data!CI439</f>
        <v>-0.24099999999999999</v>
      </c>
      <c r="Y439" s="20">
        <f>Data!AC439-Data!CJ439</f>
        <v>7.6199999999999992</v>
      </c>
      <c r="Z439" s="20">
        <f>Data!AD439-Data!CK439</f>
        <v>4.5999999999999943</v>
      </c>
      <c r="AA439" s="20">
        <f>Data!AE439-Data!CL439</f>
        <v>-2.9000000000000057</v>
      </c>
      <c r="AB439" s="20">
        <f>Data!AF439-Data!CM439</f>
        <v>7.32</v>
      </c>
      <c r="AC439" s="20">
        <f>Data!AG439-Data!CN439</f>
        <v>11.600000000000009</v>
      </c>
      <c r="AD439" s="20">
        <f>Data!AH439-Data!CO439</f>
        <v>-3.5999999999999943</v>
      </c>
      <c r="AE439" s="20">
        <f>Data!AI439-Data!CP439</f>
        <v>0.3417</v>
      </c>
      <c r="AF439" s="20">
        <f>Data!AJ439-Data!CQ439</f>
        <v>1.2000000000000002</v>
      </c>
      <c r="AG439" s="20">
        <f>Data!AK439-Data!CR439</f>
        <v>8.5714285714285729E-2</v>
      </c>
      <c r="AH439" s="20">
        <f>Data!AL439-Data!CS439</f>
        <v>88</v>
      </c>
      <c r="AI439" s="20">
        <f>Data!AM439-Data!CT439</f>
        <v>11.48</v>
      </c>
      <c r="AJ439" s="20">
        <f>Data!AN439-Data!CU439</f>
        <v>5.01</v>
      </c>
      <c r="AK439" s="20">
        <f>Data!AO439-Data!CV439</f>
        <v>153</v>
      </c>
      <c r="AL439" s="20">
        <f>Data!AP439-Data!CW439</f>
        <v>99</v>
      </c>
      <c r="AM439" s="20">
        <f>Data!AQ439-Data!CX439</f>
        <v>118</v>
      </c>
      <c r="AN439" s="20">
        <f>Data!AR439-Data!CY439</f>
        <v>2.5000000000000022E-2</v>
      </c>
      <c r="AO439" s="20">
        <f>Data!AS439-Data!CZ439</f>
        <v>22</v>
      </c>
      <c r="AP439" s="20">
        <f>Data!AT439-Data!DA439</f>
        <v>41</v>
      </c>
      <c r="AQ439" s="20">
        <f>Data!AU439-Data!DB439</f>
        <v>2.9999999999999971E-2</v>
      </c>
      <c r="AR439" s="20">
        <f>Data!AV439-Data!DC439</f>
        <v>-17</v>
      </c>
      <c r="AS439" s="20">
        <f>Data!AW439-Data!DD439</f>
        <v>-1</v>
      </c>
      <c r="AT439" s="20">
        <f>Data!AX439-Data!DE439</f>
        <v>-5.3000000000000047E-2</v>
      </c>
      <c r="AU439" s="20">
        <f>Data!AY439-Data!DF439</f>
        <v>20</v>
      </c>
      <c r="AV439" s="20">
        <f>Data!AZ439-Data!DG439</f>
        <v>1.4285714285714288</v>
      </c>
      <c r="AW439" s="20">
        <f>Data!BA439-Data!DH439</f>
        <v>38</v>
      </c>
      <c r="AX439" s="20">
        <f>Data!BB439-Data!DI439</f>
        <v>2.7142857142857153</v>
      </c>
      <c r="AY439" s="20">
        <f>Data!BC439-Data!DJ439</f>
        <v>58</v>
      </c>
      <c r="AZ439" s="20">
        <f>Data!BD439-Data!DK439</f>
        <v>-11</v>
      </c>
      <c r="BA439" s="20">
        <f>Data!BE439-Data!DL439</f>
        <v>12</v>
      </c>
      <c r="BB439" s="20">
        <f>Data!BF439-Data!DM439</f>
        <v>-20</v>
      </c>
      <c r="BC439" s="20">
        <f>Data!BG439-Data!DN439</f>
        <v>10</v>
      </c>
      <c r="BD439" s="20">
        <f>Data!BH439-Data!DO439</f>
        <v>11</v>
      </c>
      <c r="BE439" s="20">
        <f>Data!BI439-Data!DP439</f>
        <v>7.0720000000000027</v>
      </c>
      <c r="BF439" s="20">
        <f>Data!BJ439-Data!DQ439</f>
        <v>3.8580000000000001</v>
      </c>
      <c r="BG439" s="20">
        <f>Data!BK439-Data!DR439</f>
        <v>0.43599999999999994</v>
      </c>
      <c r="BH439" s="20">
        <f>Data!BL439-Data!DS439</f>
        <v>-1.4280000000000008</v>
      </c>
      <c r="BI439" s="20">
        <f>Data!BM439-Data!DT439</f>
        <v>-8.9999999999999525E-3</v>
      </c>
      <c r="BJ439" s="20">
        <f>Data!BN439-Data!DU439</f>
        <v>2.8999999999999986</v>
      </c>
      <c r="BK439" s="20">
        <f>Data!BO439-Data!DV439</f>
        <v>0</v>
      </c>
      <c r="BL439" s="20">
        <f>Data!BP439-Data!DW439</f>
        <v>0.80000000000000071</v>
      </c>
      <c r="BM439" s="20">
        <f>Data!BQ439-Data!DX439</f>
        <v>-0.78571428571428559</v>
      </c>
      <c r="BN439" s="20">
        <f>Data!BR439-Data!DY439</f>
        <v>0.79999999999999716</v>
      </c>
      <c r="BO439" s="20">
        <f>Data!BS439-Data!DZ439</f>
        <v>-92</v>
      </c>
      <c r="BP439" s="20">
        <f>Data!BT439-Data!EA439</f>
        <v>6.7999999999999949E-2</v>
      </c>
      <c r="BQ439" s="20">
        <f>Data!BU439-Data!EB439</f>
        <v>0</v>
      </c>
      <c r="BR439" s="20">
        <f>Data!BV439-Data!EC439</f>
        <v>-106</v>
      </c>
      <c r="BS439" s="20">
        <f>Data!BW439-Data!ED439</f>
        <v>-79</v>
      </c>
      <c r="BT439" s="20">
        <f>Data!BX439-Data!EE439</f>
        <v>-29</v>
      </c>
      <c r="BU439" s="20">
        <f>Data!BY439-Data!EF439</f>
        <v>-165</v>
      </c>
      <c r="BV439" s="20">
        <f>Data!BZ439-Data!EG439</f>
        <v>-107</v>
      </c>
      <c r="BW439" s="20">
        <f>Data!CA439-Data!EH439</f>
        <v>-72.8</v>
      </c>
      <c r="BX439" s="20">
        <f>Data!CB439-Data!EI439</f>
        <v>-89</v>
      </c>
      <c r="BY439" s="20">
        <f>Data!CC439-Data!EJ439</f>
        <v>-198</v>
      </c>
      <c r="BZ439" s="20">
        <f>Data!EK439</f>
        <v>11576.25</v>
      </c>
      <c r="CA439" s="20">
        <f>Data!EL439</f>
        <v>10186.700000000001</v>
      </c>
      <c r="CB439" s="20">
        <f>Data!EM439</f>
        <v>79.858999999999995</v>
      </c>
      <c r="CC439" s="20">
        <f>Data!EN439</f>
        <v>78.36571428571429</v>
      </c>
      <c r="CD439" s="20">
        <f>Data!EO439</f>
        <v>14.724599999999999</v>
      </c>
      <c r="CE439" s="20">
        <f>Data!EP439</f>
        <v>184.26599999999999</v>
      </c>
      <c r="CF439" s="50">
        <f>IF(ISBLANK(Data!EQ439), "", Data!EQ439)</f>
        <v>79</v>
      </c>
      <c r="CG439" s="50">
        <f>IF(ISBLANK(Data!ER439), "", Data!ER439)</f>
        <v>72</v>
      </c>
      <c r="CH439" s="61" t="str">
        <f>IF(ISBLANK(Data!ES439), "", Data!ES439)</f>
        <v>Washington</v>
      </c>
      <c r="CI439" s="61">
        <f>IF(ISBLANK(Data!ET439), "", Data!ET439)</f>
        <v>151</v>
      </c>
    </row>
    <row r="440" spans="1:87" x14ac:dyDescent="0.45">
      <c r="A440" s="50">
        <f>IF(ISBLANK(Data!A440), "", Data!A440)</f>
        <v>44932</v>
      </c>
      <c r="B440" s="50" t="str">
        <f>IF(ISBLANK(Data!B440), "", Data!B440)</f>
        <v>Troy</v>
      </c>
      <c r="C440" s="50">
        <f>IF(ISBLANK(Data!C440), "", Data!C440)</f>
        <v>307</v>
      </c>
      <c r="D440" s="50" t="str">
        <f>IF(ISBLANK(Data!D440), "", Data!D440)</f>
        <v>Appalachian St.</v>
      </c>
      <c r="E440" s="50">
        <f>IF(ISBLANK(Data!E440), "", Data!E440)</f>
        <v>10</v>
      </c>
      <c r="F440" s="50" t="str">
        <f>IF(ISBLANK(Data!F440), "", Data!F440)</f>
        <v>N</v>
      </c>
      <c r="G440" s="50" t="str">
        <f>IF(ISBLANK(Data!G440), "", Data!G440)</f>
        <v>Troy</v>
      </c>
      <c r="H440" s="50" t="str">
        <f>IF(ISBLANK(Data!H440), "", Data!H440)</f>
        <v>Appalachian St.</v>
      </c>
      <c r="I440" s="50" t="str">
        <f>IF(ISBLANK(Data!I440), "", Data!I440)</f>
        <v>Troy</v>
      </c>
      <c r="J440" s="50" t="str">
        <f>IF(ISBLANK(Data!J440), "", Data!J440)</f>
        <v>Appalachian St.</v>
      </c>
      <c r="K440" s="50" t="str">
        <f>IF(ISBLANK(Data!K440), "", Data!K440)</f>
        <v>Troy</v>
      </c>
      <c r="L440" s="50" t="str">
        <f>IF(ISBLANK(Data!L440), "", Data!L440)</f>
        <v>Appalachian State</v>
      </c>
      <c r="M440" s="50" t="str">
        <f>IF(ISBLANK(Data!M440), "", Data!M440)</f>
        <v>Troy</v>
      </c>
      <c r="N440" s="50" t="str">
        <f>IF(ISBLANK(Data!N440), "", Data!N440)</f>
        <v>App State</v>
      </c>
      <c r="O440" s="50" t="str">
        <f>IF(ISBLANK(Data!O440), "", Data!O440)</f>
        <v>Troy</v>
      </c>
      <c r="P440" s="50" t="str">
        <f>IF(ISBLANK(Data!P440), "", Data!P440)</f>
        <v>App. St.</v>
      </c>
      <c r="Q440" s="50" t="str">
        <f>IF(ISBLANK(Data!Q440), "", Data!Q440)</f>
        <v>Troy</v>
      </c>
      <c r="R440" s="50" t="str">
        <f>IF(ISBLANK(Data!R440), "", Data!R440)</f>
        <v>Appalachian State</v>
      </c>
      <c r="S440" s="20">
        <f>Data!W440-Data!CD440</f>
        <v>-0.21428571428571508</v>
      </c>
      <c r="T440" s="20">
        <f>Data!X440-Data!CE440</f>
        <v>-9.9600000000000009</v>
      </c>
      <c r="U440" s="20">
        <f>Data!Y440-Data!CF440</f>
        <v>-4.5999999999999943</v>
      </c>
      <c r="V440" s="20">
        <f>Data!Z440-Data!CG440</f>
        <v>5.2999999999999972</v>
      </c>
      <c r="W440" s="20">
        <f>Data!AA440-Data!CH440</f>
        <v>3.3999999999999915</v>
      </c>
      <c r="X440" s="20">
        <f>Data!AB440-Data!CI440</f>
        <v>-9.6000000000000002E-2</v>
      </c>
      <c r="Y440" s="20">
        <f>Data!AC440-Data!CJ440</f>
        <v>-1.3100000000000003</v>
      </c>
      <c r="Z440" s="20">
        <f>Data!AD440-Data!CK440</f>
        <v>0.29999999999999716</v>
      </c>
      <c r="AA440" s="20">
        <f>Data!AE440-Data!CL440</f>
        <v>1.6000000000000085</v>
      </c>
      <c r="AB440" s="20">
        <f>Data!AF440-Data!CM440</f>
        <v>-0.65999999999999992</v>
      </c>
      <c r="AC440" s="20">
        <f>Data!AG440-Data!CN440</f>
        <v>-5.2000000000000028</v>
      </c>
      <c r="AD440" s="20">
        <f>Data!AH440-Data!CO440</f>
        <v>3.3999999999999915</v>
      </c>
      <c r="AE440" s="20">
        <f>Data!AI440-Data!CP440</f>
        <v>-0.23330000000000006</v>
      </c>
      <c r="AF440" s="20">
        <f>Data!AJ440-Data!CQ440</f>
        <v>-3.1</v>
      </c>
      <c r="AG440" s="20">
        <f>Data!AK440-Data!CR440</f>
        <v>-0.22142857142857142</v>
      </c>
      <c r="AH440" s="20">
        <f>Data!AL440-Data!CS440</f>
        <v>-149</v>
      </c>
      <c r="AI440" s="20">
        <f>Data!AM440-Data!CT440</f>
        <v>-8.14</v>
      </c>
      <c r="AJ440" s="20">
        <f>Data!AN440-Data!CU440</f>
        <v>-1.1999999999999997</v>
      </c>
      <c r="AK440" s="20">
        <f>Data!AO440-Data!CV440</f>
        <v>44</v>
      </c>
      <c r="AL440" s="20">
        <f>Data!AP440-Data!CW440</f>
        <v>85</v>
      </c>
      <c r="AM440" s="20">
        <f>Data!AQ440-Data!CX440</f>
        <v>7</v>
      </c>
      <c r="AN440" s="20">
        <f>Data!AR440-Data!CY440</f>
        <v>-3.3999999999999975E-2</v>
      </c>
      <c r="AO440" s="20">
        <f>Data!AS440-Data!CZ440</f>
        <v>34</v>
      </c>
      <c r="AP440" s="20">
        <f>Data!AT440-Data!DA440</f>
        <v>44</v>
      </c>
      <c r="AQ440" s="20">
        <f>Data!AU440-Data!DB440</f>
        <v>5.4999999999999993E-2</v>
      </c>
      <c r="AR440" s="20">
        <f>Data!AV440-Data!DC440</f>
        <v>64</v>
      </c>
      <c r="AS440" s="20">
        <f>Data!AW440-Data!DD440</f>
        <v>66</v>
      </c>
      <c r="AT440" s="20">
        <f>Data!AX440-Data!DE440</f>
        <v>6.0999999999999943E-2</v>
      </c>
      <c r="AU440" s="20">
        <f>Data!AY440-Data!DF440</f>
        <v>58</v>
      </c>
      <c r="AV440" s="20">
        <f>Data!AZ440-Data!DG440</f>
        <v>4.1428571428571441</v>
      </c>
      <c r="AW440" s="20">
        <f>Data!BA440-Data!DH440</f>
        <v>-12</v>
      </c>
      <c r="AX440" s="20">
        <f>Data!BB440-Data!DI440</f>
        <v>-0.8571428571428541</v>
      </c>
      <c r="AY440" s="20">
        <f>Data!BC440-Data!DJ440</f>
        <v>-8</v>
      </c>
      <c r="AZ440" s="20">
        <f>Data!BD440-Data!DK440</f>
        <v>40</v>
      </c>
      <c r="BA440" s="20">
        <f>Data!BE440-Data!DL440</f>
        <v>-45</v>
      </c>
      <c r="BB440" s="20">
        <f>Data!BF440-Data!DM440</f>
        <v>70</v>
      </c>
      <c r="BC440" s="20">
        <f>Data!BG440-Data!DN440</f>
        <v>78</v>
      </c>
      <c r="BD440" s="20">
        <f>Data!BH440-Data!DO440</f>
        <v>3.0999999999999943</v>
      </c>
      <c r="BE440" s="20">
        <f>Data!BI440-Data!DP440</f>
        <v>6.070999999999998</v>
      </c>
      <c r="BF440" s="20">
        <f>Data!BJ440-Data!DQ440</f>
        <v>-2.9280000000000008</v>
      </c>
      <c r="BG440" s="20">
        <f>Data!BK440-Data!DR440</f>
        <v>-0.59399999999999986</v>
      </c>
      <c r="BH440" s="20">
        <f>Data!BL440-Data!DS440</f>
        <v>5</v>
      </c>
      <c r="BI440" s="20">
        <f>Data!BM440-Data!DT440</f>
        <v>-3.9000000000000035E-2</v>
      </c>
      <c r="BJ440" s="20">
        <f>Data!BN440-Data!DU440</f>
        <v>3.1000000000000014</v>
      </c>
      <c r="BK440" s="20">
        <f>Data!BO440-Data!DV440</f>
        <v>4.7999999999999972</v>
      </c>
      <c r="BL440" s="20">
        <f>Data!BP440-Data!DW440</f>
        <v>-3.1999999999999997</v>
      </c>
      <c r="BM440" s="20">
        <f>Data!BQ440-Data!DX440</f>
        <v>2.8571428571428568</v>
      </c>
      <c r="BN440" s="20">
        <f>Data!BR440-Data!DY440</f>
        <v>5.4999999999999982</v>
      </c>
      <c r="BO440" s="20">
        <f>Data!BS440-Data!DZ440</f>
        <v>198</v>
      </c>
      <c r="BP440" s="20">
        <f>Data!BT440-Data!EA440</f>
        <v>-0.12500000000000006</v>
      </c>
      <c r="BQ440" s="20">
        <f>Data!BU440-Data!EB440</f>
        <v>-1</v>
      </c>
      <c r="BR440" s="20">
        <f>Data!BV440-Data!EC440</f>
        <v>149</v>
      </c>
      <c r="BS440" s="20">
        <f>Data!BW440-Data!ED440</f>
        <v>44</v>
      </c>
      <c r="BT440" s="20">
        <f>Data!BX440-Data!EE440</f>
        <v>130</v>
      </c>
      <c r="BU440" s="20">
        <f>Data!BY440-Data!EF440</f>
        <v>75</v>
      </c>
      <c r="BV440" s="20">
        <f>Data!BZ440-Data!EG440</f>
        <v>96</v>
      </c>
      <c r="BW440" s="20">
        <f>Data!CA440-Data!EH440</f>
        <v>84.800000000000011</v>
      </c>
      <c r="BX440" s="20">
        <f>Data!CB440-Data!EI440</f>
        <v>198</v>
      </c>
      <c r="BY440" s="20">
        <f>Data!CC440-Data!EJ440</f>
        <v>44</v>
      </c>
      <c r="BZ440" s="20">
        <f>Data!EK440</f>
        <v>10238.550000000001</v>
      </c>
      <c r="CA440" s="20">
        <f>Data!EL440</f>
        <v>11266</v>
      </c>
      <c r="CB440" s="20">
        <f>Data!EM440</f>
        <v>99.277428571428572</v>
      </c>
      <c r="CC440" s="20">
        <f>Data!EN440</f>
        <v>93.665999999999997</v>
      </c>
      <c r="CD440" s="20">
        <f>Data!EO440</f>
        <v>13.333</v>
      </c>
      <c r="CE440" s="20">
        <f>Data!EP440</f>
        <v>146.93099999999998</v>
      </c>
      <c r="CF440" s="50">
        <f>IF(ISBLANK(Data!EQ440), "", Data!EQ440)</f>
        <v>66</v>
      </c>
      <c r="CG440" s="50">
        <f>IF(ISBLANK(Data!ER440), "", Data!ER440)</f>
        <v>62</v>
      </c>
      <c r="CH440" s="61" t="str">
        <f>IF(ISBLANK(Data!ES440), "", Data!ES440)</f>
        <v>Troy</v>
      </c>
      <c r="CI440" s="61">
        <f>IF(ISBLANK(Data!ET440), "", Data!ET440)</f>
        <v>128</v>
      </c>
    </row>
    <row r="441" spans="1:87" x14ac:dyDescent="0.45">
      <c r="A441" s="50">
        <f>IF(ISBLANK(Data!A441), "", Data!A441)</f>
        <v>44932</v>
      </c>
      <c r="B441" s="50" t="str">
        <f>IF(ISBLANK(Data!B441), "", Data!B441)</f>
        <v>Kansas St.</v>
      </c>
      <c r="C441" s="50">
        <f>IF(ISBLANK(Data!C441), "", Data!C441)</f>
        <v>133</v>
      </c>
      <c r="D441" s="50" t="str">
        <f>IF(ISBLANK(Data!D441), "", Data!D441)</f>
        <v>UCF</v>
      </c>
      <c r="E441" s="50">
        <f>IF(ISBLANK(Data!E441), "", Data!E441)</f>
        <v>316</v>
      </c>
      <c r="F441" s="50" t="str">
        <f>IF(ISBLANK(Data!F441), "", Data!F441)</f>
        <v>N</v>
      </c>
      <c r="G441" s="50" t="str">
        <f>IF(ISBLANK(Data!G441), "", Data!G441)</f>
        <v>Kansas St.</v>
      </c>
      <c r="H441" s="50" t="str">
        <f>IF(ISBLANK(Data!H441), "", Data!H441)</f>
        <v>UCF</v>
      </c>
      <c r="I441" s="50" t="str">
        <f>IF(ISBLANK(Data!I441), "", Data!I441)</f>
        <v>Kansas St.</v>
      </c>
      <c r="J441" s="50" t="str">
        <f>IF(ISBLANK(Data!J441), "", Data!J441)</f>
        <v>UCF</v>
      </c>
      <c r="K441" s="50" t="str">
        <f>IF(ISBLANK(Data!K441), "", Data!K441)</f>
        <v>Kansas State</v>
      </c>
      <c r="L441" s="50" t="str">
        <f>IF(ISBLANK(Data!L441), "", Data!L441)</f>
        <v>Central Florida</v>
      </c>
      <c r="M441" s="50" t="str">
        <f>IF(ISBLANK(Data!M441), "", Data!M441)</f>
        <v>Kansas St</v>
      </c>
      <c r="N441" s="50" t="str">
        <f>IF(ISBLANK(Data!N441), "", Data!N441)</f>
        <v>UCF</v>
      </c>
      <c r="O441" s="50" t="str">
        <f>IF(ISBLANK(Data!O441), "", Data!O441)</f>
        <v>Kansas St.</v>
      </c>
      <c r="P441" s="50" t="str">
        <f>IF(ISBLANK(Data!P441), "", Data!P441)</f>
        <v>UCF</v>
      </c>
      <c r="Q441" s="50" t="str">
        <f>IF(ISBLANK(Data!Q441), "", Data!Q441)</f>
        <v>Kansas State</v>
      </c>
      <c r="R441" s="50" t="str">
        <f>IF(ISBLANK(Data!R441), "", Data!R441)</f>
        <v>UCF</v>
      </c>
      <c r="S441" s="20">
        <f>Data!W441-Data!CD441</f>
        <v>1.9230769230769051E-2</v>
      </c>
      <c r="T441" s="20">
        <f>Data!X441-Data!CE441</f>
        <v>-0.24000000000000021</v>
      </c>
      <c r="U441" s="20">
        <f>Data!Y441-Data!CF441</f>
        <v>2</v>
      </c>
      <c r="V441" s="20">
        <f>Data!Z441-Data!CG441</f>
        <v>2.2999999999999972</v>
      </c>
      <c r="W441" s="20">
        <f>Data!AA441-Data!CH441</f>
        <v>-4.3999999999999915</v>
      </c>
      <c r="X441" s="20">
        <f>Data!AB441-Data!CI441</f>
        <v>0.14699999999999999</v>
      </c>
      <c r="Y441" s="20">
        <f>Data!AC441-Data!CJ441</f>
        <v>6.8500000000000005</v>
      </c>
      <c r="Z441" s="20">
        <f>Data!AD441-Data!CK441</f>
        <v>3.7000000000000028</v>
      </c>
      <c r="AA441" s="20">
        <f>Data!AE441-Data!CL441</f>
        <v>-3.1999999999999886</v>
      </c>
      <c r="AB441" s="20">
        <f>Data!AF441-Data!CM441</f>
        <v>6.8500000000000005</v>
      </c>
      <c r="AC441" s="20">
        <f>Data!AG441-Data!CN441</f>
        <v>2.2999999999999972</v>
      </c>
      <c r="AD441" s="20">
        <f>Data!AH441-Data!CO441</f>
        <v>4.2999999999999972</v>
      </c>
      <c r="AE441" s="20">
        <f>Data!AI441-Data!CP441</f>
        <v>-4.8899999999999944E-2</v>
      </c>
      <c r="AF441" s="20">
        <f>Data!AJ441-Data!CQ441</f>
        <v>1.6</v>
      </c>
      <c r="AG441" s="20">
        <f>Data!AK441-Data!CR441</f>
        <v>0.13076923076923075</v>
      </c>
      <c r="AH441" s="20">
        <f>Data!AL441-Data!CS441</f>
        <v>29</v>
      </c>
      <c r="AI441" s="20">
        <f>Data!AM441-Data!CT441</f>
        <v>-2.8100000000000005</v>
      </c>
      <c r="AJ441" s="20">
        <f>Data!AN441-Data!CU441</f>
        <v>5.15</v>
      </c>
      <c r="AK441" s="20">
        <f>Data!AO441-Data!CV441</f>
        <v>43</v>
      </c>
      <c r="AL441" s="20">
        <f>Data!AP441-Data!CW441</f>
        <v>132</v>
      </c>
      <c r="AM441" s="20">
        <f>Data!AQ441-Data!CX441</f>
        <v>44</v>
      </c>
      <c r="AN441" s="20">
        <f>Data!AR441-Data!CY441</f>
        <v>-9.000000000000008E-3</v>
      </c>
      <c r="AO441" s="20">
        <f>Data!AS441-Data!CZ441</f>
        <v>6</v>
      </c>
      <c r="AP441" s="20">
        <f>Data!AT441-Data!DA441</f>
        <v>47</v>
      </c>
      <c r="AQ441" s="20">
        <f>Data!AU441-Data!DB441</f>
        <v>-3.0000000000000027E-2</v>
      </c>
      <c r="AR441" s="20">
        <f>Data!AV441-Data!DC441</f>
        <v>13</v>
      </c>
      <c r="AS441" s="20">
        <f>Data!AW441-Data!DD441</f>
        <v>4</v>
      </c>
      <c r="AT441" s="20">
        <f>Data!AX441-Data!DE441</f>
        <v>3.5000000000000031E-2</v>
      </c>
      <c r="AU441" s="20">
        <f>Data!AY441-Data!DF441</f>
        <v>24</v>
      </c>
      <c r="AV441" s="20">
        <f>Data!AZ441-Data!DG441</f>
        <v>0.8012820512820511</v>
      </c>
      <c r="AW441" s="20">
        <f>Data!BA441-Data!DH441</f>
        <v>41</v>
      </c>
      <c r="AX441" s="20">
        <f>Data!BB441-Data!DI441</f>
        <v>6.4102564102554993E-3</v>
      </c>
      <c r="AY441" s="20">
        <f>Data!BC441-Data!DJ441</f>
        <v>44</v>
      </c>
      <c r="AZ441" s="20">
        <f>Data!BD441-Data!DK441</f>
        <v>-28</v>
      </c>
      <c r="BA441" s="20">
        <f>Data!BE441-Data!DL441</f>
        <v>-11</v>
      </c>
      <c r="BB441" s="20">
        <f>Data!BF441-Data!DM441</f>
        <v>31</v>
      </c>
      <c r="BC441" s="20">
        <f>Data!BG441-Data!DN441</f>
        <v>-9</v>
      </c>
      <c r="BD441" s="20">
        <f>Data!BH441-Data!DO441</f>
        <v>-2.7999999999999972</v>
      </c>
      <c r="BE441" s="20">
        <f>Data!BI441-Data!DP441</f>
        <v>5.2180000000000035</v>
      </c>
      <c r="BF441" s="20">
        <f>Data!BJ441-Data!DQ441</f>
        <v>-7.9550000000000001</v>
      </c>
      <c r="BG441" s="20">
        <f>Data!BK441-Data!DR441</f>
        <v>7.1999999999999953E-2</v>
      </c>
      <c r="BH441" s="20">
        <f>Data!BL441-Data!DS441</f>
        <v>1.3849999999999998</v>
      </c>
      <c r="BI441" s="20">
        <f>Data!BM441-Data!DT441</f>
        <v>-0.27400000000000002</v>
      </c>
      <c r="BJ441" s="20">
        <f>Data!BN441-Data!DU441</f>
        <v>1.8000000000000007</v>
      </c>
      <c r="BK441" s="20">
        <f>Data!BO441-Data!DV441</f>
        <v>-1.5</v>
      </c>
      <c r="BL441" s="20">
        <f>Data!BP441-Data!DW441</f>
        <v>-1.2999999999999998</v>
      </c>
      <c r="BM441" s="20">
        <f>Data!BQ441-Data!DX441</f>
        <v>-2.9038461538461542</v>
      </c>
      <c r="BN441" s="20">
        <f>Data!BR441-Data!DY441</f>
        <v>-2.1000000000000014</v>
      </c>
      <c r="BO441" s="20">
        <f>Data!BS441-Data!DZ441</f>
        <v>-33</v>
      </c>
      <c r="BP441" s="20">
        <f>Data!BT441-Data!EA441</f>
        <v>2.399999999999991E-2</v>
      </c>
      <c r="BQ441" s="20">
        <f>Data!BU441-Data!EB441</f>
        <v>1</v>
      </c>
      <c r="BR441" s="20">
        <f>Data!BV441-Data!EC441</f>
        <v>24</v>
      </c>
      <c r="BS441" s="20">
        <f>Data!BW441-Data!ED441</f>
        <v>-50</v>
      </c>
      <c r="BT441" s="20">
        <f>Data!BX441-Data!EE441</f>
        <v>-53</v>
      </c>
      <c r="BU441" s="20">
        <f>Data!BY441-Data!EF441</f>
        <v>9</v>
      </c>
      <c r="BV441" s="20">
        <f>Data!BZ441-Data!EG441</f>
        <v>2</v>
      </c>
      <c r="BW441" s="20">
        <f>Data!CA441-Data!EH441</f>
        <v>-22.099999999999994</v>
      </c>
      <c r="BX441" s="20">
        <f>Data!CB441-Data!EI441</f>
        <v>-31</v>
      </c>
      <c r="BY441" s="20">
        <f>Data!CC441-Data!EJ441</f>
        <v>-108</v>
      </c>
      <c r="BZ441" s="20">
        <f>Data!EK441</f>
        <v>10090.1</v>
      </c>
      <c r="CA441" s="20">
        <f>Data!EL441</f>
        <v>10143</v>
      </c>
      <c r="CB441" s="20">
        <f>Data!EM441</f>
        <v>140.25375</v>
      </c>
      <c r="CC441" s="20">
        <f>Data!EN441</f>
        <v>89</v>
      </c>
      <c r="CD441" s="20">
        <f>Data!EO441</f>
        <v>10.832999999999998</v>
      </c>
      <c r="CE441" s="20">
        <f>Data!EP441</f>
        <v>154.42499999999998</v>
      </c>
      <c r="CF441" s="50">
        <f>IF(ISBLANK(Data!EQ441), "", Data!EQ441)</f>
        <v>77</v>
      </c>
      <c r="CG441" s="50">
        <f>IF(ISBLANK(Data!ER441), "", Data!ER441)</f>
        <v>52</v>
      </c>
      <c r="CH441" s="61" t="str">
        <f>IF(ISBLANK(Data!ES441), "", Data!ES441)</f>
        <v>Kansas St.</v>
      </c>
      <c r="CI441" s="61">
        <f>IF(ISBLANK(Data!ET441), "", Data!ET441)</f>
        <v>129</v>
      </c>
    </row>
    <row r="442" spans="1:87" x14ac:dyDescent="0.45">
      <c r="A442" s="50">
        <f>IF(ISBLANK(Data!A442), "", Data!A442)</f>
        <v>44932</v>
      </c>
      <c r="B442" s="50" t="str">
        <f>IF(ISBLANK(Data!B442), "", Data!B442)</f>
        <v>Arizona</v>
      </c>
      <c r="C442" s="50">
        <f>IF(ISBLANK(Data!C442), "", Data!C442)</f>
        <v>11</v>
      </c>
      <c r="D442" s="50" t="str">
        <f>IF(ISBLANK(Data!D442), "", Data!D442)</f>
        <v>Utah</v>
      </c>
      <c r="E442" s="50">
        <f>IF(ISBLANK(Data!E442), "", Data!E442)</f>
        <v>329</v>
      </c>
      <c r="F442" s="50" t="str">
        <f>IF(ISBLANK(Data!F442), "", Data!F442)</f>
        <v>N</v>
      </c>
      <c r="G442" s="50" t="str">
        <f>IF(ISBLANK(Data!G442), "", Data!G442)</f>
        <v>Arizona</v>
      </c>
      <c r="H442" s="50" t="str">
        <f>IF(ISBLANK(Data!H442), "", Data!H442)</f>
        <v>Utah</v>
      </c>
      <c r="I442" s="50" t="str">
        <f>IF(ISBLANK(Data!I442), "", Data!I442)</f>
        <v>Arizona</v>
      </c>
      <c r="J442" s="50" t="str">
        <f>IF(ISBLANK(Data!J442), "", Data!J442)</f>
        <v>Utah</v>
      </c>
      <c r="K442" s="50" t="str">
        <f>IF(ISBLANK(Data!K442), "", Data!K442)</f>
        <v>Arizona</v>
      </c>
      <c r="L442" s="50" t="str">
        <f>IF(ISBLANK(Data!L442), "", Data!L442)</f>
        <v>Utah</v>
      </c>
      <c r="M442" s="50" t="str">
        <f>IF(ISBLANK(Data!M442), "", Data!M442)</f>
        <v>Arizona</v>
      </c>
      <c r="N442" s="50" t="str">
        <f>IF(ISBLANK(Data!N442), "", Data!N442)</f>
        <v>Utah</v>
      </c>
      <c r="O442" s="50" t="str">
        <f>IF(ISBLANK(Data!O442), "", Data!O442)</f>
        <v>Arizona</v>
      </c>
      <c r="P442" s="50" t="str">
        <f>IF(ISBLANK(Data!P442), "", Data!P442)</f>
        <v>Utah</v>
      </c>
      <c r="Q442" s="50" t="str">
        <f>IF(ISBLANK(Data!Q442), "", Data!Q442)</f>
        <v>Arizona</v>
      </c>
      <c r="R442" s="50" t="str">
        <f>IF(ISBLANK(Data!R442), "", Data!R442)</f>
        <v>Utah</v>
      </c>
      <c r="S442" s="20">
        <f>Data!W442-Data!CD442</f>
        <v>0</v>
      </c>
      <c r="T442" s="20">
        <f>Data!X442-Data!CE442</f>
        <v>11.719999999999999</v>
      </c>
      <c r="U442" s="20">
        <f>Data!Y442-Data!CF442</f>
        <v>4.7000000000000028</v>
      </c>
      <c r="V442" s="20">
        <f>Data!Z442-Data!CG442</f>
        <v>-6.8999999999999915</v>
      </c>
      <c r="W442" s="20">
        <f>Data!AA442-Data!CH442</f>
        <v>3.5999999999999943</v>
      </c>
      <c r="X442" s="20">
        <f>Data!AB442-Data!CI442</f>
        <v>-7.3000000000000009E-2</v>
      </c>
      <c r="Y442" s="20">
        <f>Data!AC442-Data!CJ442</f>
        <v>4.2800000000000011</v>
      </c>
      <c r="Z442" s="20">
        <f>Data!AD442-Data!CK442</f>
        <v>4</v>
      </c>
      <c r="AA442" s="20">
        <f>Data!AE442-Data!CL442</f>
        <v>-0.29999999999999716</v>
      </c>
      <c r="AB442" s="20">
        <f>Data!AF442-Data!CM442</f>
        <v>5.1100000000000003</v>
      </c>
      <c r="AC442" s="20">
        <f>Data!AG442-Data!CN442</f>
        <v>3.6000000000000085</v>
      </c>
      <c r="AD442" s="20">
        <f>Data!AH442-Data!CO442</f>
        <v>-7.2999999999999972</v>
      </c>
      <c r="AE442" s="20">
        <f>Data!AI442-Data!CP442</f>
        <v>7.4999999999999956E-2</v>
      </c>
      <c r="AF442" s="20">
        <f>Data!AJ442-Data!CQ442</f>
        <v>-18.100000000000001</v>
      </c>
      <c r="AG442" s="20">
        <f>Data!AK442-Data!CR442</f>
        <v>-1.2928571428571429</v>
      </c>
      <c r="AH442" s="20">
        <f>Data!AL442-Data!CS442</f>
        <v>21</v>
      </c>
      <c r="AI442" s="20">
        <f>Data!AM442-Data!CT442</f>
        <v>12.080000000000002</v>
      </c>
      <c r="AJ442" s="20">
        <f>Data!AN442-Data!CU442</f>
        <v>1.7899999999999991</v>
      </c>
      <c r="AK442" s="20">
        <f>Data!AO442-Data!CV442</f>
        <v>165</v>
      </c>
      <c r="AL442" s="20">
        <f>Data!AP442-Data!CW442</f>
        <v>21</v>
      </c>
      <c r="AM442" s="20">
        <f>Data!AQ442-Data!CX442</f>
        <v>81</v>
      </c>
      <c r="AN442" s="20">
        <f>Data!AR442-Data!CY442</f>
        <v>1.8000000000000016E-2</v>
      </c>
      <c r="AO442" s="20">
        <f>Data!AS442-Data!CZ442</f>
        <v>-8</v>
      </c>
      <c r="AP442" s="20">
        <f>Data!AT442-Data!DA442</f>
        <v>-14</v>
      </c>
      <c r="AQ442" s="20">
        <f>Data!AU442-Data!DB442</f>
        <v>-9.000000000000008E-3</v>
      </c>
      <c r="AR442" s="20">
        <f>Data!AV442-Data!DC442</f>
        <v>61</v>
      </c>
      <c r="AS442" s="20">
        <f>Data!AW442-Data!DD442</f>
        <v>65</v>
      </c>
      <c r="AT442" s="20">
        <f>Data!AX442-Data!DE442</f>
        <v>4.9999999999999933E-2</v>
      </c>
      <c r="AU442" s="20">
        <f>Data!AY442-Data!DF442</f>
        <v>46</v>
      </c>
      <c r="AV442" s="20">
        <f>Data!AZ442-Data!DG442</f>
        <v>3.2857142857142847</v>
      </c>
      <c r="AW442" s="20">
        <f>Data!BA442-Data!DH442</f>
        <v>57</v>
      </c>
      <c r="AX442" s="20">
        <f>Data!BB442-Data!DI442</f>
        <v>4.0714285714285694</v>
      </c>
      <c r="AY442" s="20">
        <f>Data!BC442-Data!DJ442</f>
        <v>26</v>
      </c>
      <c r="AZ442" s="20">
        <f>Data!BD442-Data!DK442</f>
        <v>36</v>
      </c>
      <c r="BA442" s="20">
        <f>Data!BE442-Data!DL442</f>
        <v>-15</v>
      </c>
      <c r="BB442" s="20">
        <f>Data!BF442-Data!DM442</f>
        <v>6</v>
      </c>
      <c r="BC442" s="20">
        <f>Data!BG442-Data!DN442</f>
        <v>16</v>
      </c>
      <c r="BD442" s="20">
        <f>Data!BH442-Data!DO442</f>
        <v>11.699999999999989</v>
      </c>
      <c r="BE442" s="20">
        <f>Data!BI442-Data!DP442</f>
        <v>1.5</v>
      </c>
      <c r="BF442" s="20">
        <f>Data!BJ442-Data!DQ442</f>
        <v>10.285999999999998</v>
      </c>
      <c r="BG442" s="20">
        <f>Data!BK442-Data!DR442</f>
        <v>9.8000000000000087E-2</v>
      </c>
      <c r="BH442" s="20">
        <f>Data!BL442-Data!DS442</f>
        <v>0.42900000000000027</v>
      </c>
      <c r="BI442" s="20">
        <f>Data!BM442-Data!DT442</f>
        <v>0.18700000000000006</v>
      </c>
      <c r="BJ442" s="20">
        <f>Data!BN442-Data!DU442</f>
        <v>-1</v>
      </c>
      <c r="BK442" s="20">
        <f>Data!BO442-Data!DV442</f>
        <v>4.6000000000000014</v>
      </c>
      <c r="BL442" s="20">
        <f>Data!BP442-Data!DW442</f>
        <v>-1.0999999999999996</v>
      </c>
      <c r="BM442" s="20">
        <f>Data!BQ442-Data!DX442</f>
        <v>2.5714285714285712</v>
      </c>
      <c r="BN442" s="20">
        <f>Data!BR442-Data!DY442</f>
        <v>1.2000000000000011</v>
      </c>
      <c r="BO442" s="20">
        <f>Data!BS442-Data!DZ442</f>
        <v>-5</v>
      </c>
      <c r="BP442" s="20">
        <f>Data!BT442-Data!EA442</f>
        <v>7.0000000000000062E-3</v>
      </c>
      <c r="BQ442" s="20">
        <f>Data!BU442-Data!EB442</f>
        <v>1</v>
      </c>
      <c r="BR442" s="20">
        <f>Data!BV442-Data!EC442</f>
        <v>-23</v>
      </c>
      <c r="BS442" s="20">
        <f>Data!BW442-Data!ED442</f>
        <v>-46</v>
      </c>
      <c r="BT442" s="20">
        <f>Data!BX442-Data!EE442</f>
        <v>-15</v>
      </c>
      <c r="BU442" s="20">
        <f>Data!BY442-Data!EF442</f>
        <v>-35</v>
      </c>
      <c r="BV442" s="20">
        <f>Data!BZ442-Data!EG442</f>
        <v>-27</v>
      </c>
      <c r="BW442" s="20">
        <f>Data!CA442-Data!EH442</f>
        <v>-21.2</v>
      </c>
      <c r="BX442" s="20">
        <f>Data!CB442-Data!EI442</f>
        <v>-5</v>
      </c>
      <c r="BY442" s="20">
        <f>Data!CC442-Data!EJ442</f>
        <v>-41</v>
      </c>
      <c r="BZ442" s="20">
        <f>Data!EK442</f>
        <v>11765.34</v>
      </c>
      <c r="CA442" s="20">
        <f>Data!EL442</f>
        <v>10508.04</v>
      </c>
      <c r="CB442" s="20">
        <f>Data!EM442</f>
        <v>87.003</v>
      </c>
      <c r="CC442" s="20">
        <f>Data!EN442</f>
        <v>114.85714285714286</v>
      </c>
      <c r="CD442" s="20">
        <f>Data!EO442</f>
        <v>11.387600000000003</v>
      </c>
      <c r="CE442" s="20">
        <f>Data!EP442</f>
        <v>158.976</v>
      </c>
      <c r="CF442" s="50">
        <f>IF(ISBLANK(Data!EQ442), "", Data!EQ442)</f>
        <v>92</v>
      </c>
      <c r="CG442" s="50">
        <f>IF(ISBLANK(Data!ER442), "", Data!ER442)</f>
        <v>73</v>
      </c>
      <c r="CH442" s="61" t="str">
        <f>IF(ISBLANK(Data!ES442), "", Data!ES442)</f>
        <v>Arizona</v>
      </c>
      <c r="CI442" s="61">
        <f>IF(ISBLANK(Data!ET442), "", Data!ET442)</f>
        <v>165</v>
      </c>
    </row>
    <row r="443" spans="1:87" x14ac:dyDescent="0.45">
      <c r="A443" s="50">
        <f>IF(ISBLANK(Data!A443), "", Data!A443)</f>
        <v>44932</v>
      </c>
      <c r="B443" s="50" t="str">
        <f>IF(ISBLANK(Data!B443), "", Data!B443)</f>
        <v>Texas</v>
      </c>
      <c r="C443" s="50">
        <f>IF(ISBLANK(Data!C443), "", Data!C443)</f>
        <v>297</v>
      </c>
      <c r="D443" s="50" t="str">
        <f>IF(ISBLANK(Data!D443), "", Data!D443)</f>
        <v>Texas Tech</v>
      </c>
      <c r="E443" s="50">
        <f>IF(ISBLANK(Data!E443), "", Data!E443)</f>
        <v>303</v>
      </c>
      <c r="F443" s="50" t="str">
        <f>IF(ISBLANK(Data!F443), "", Data!F443)</f>
        <v>N</v>
      </c>
      <c r="G443" s="50" t="str">
        <f>IF(ISBLANK(Data!G443), "", Data!G443)</f>
        <v>Texas</v>
      </c>
      <c r="H443" s="50" t="str">
        <f>IF(ISBLANK(Data!H443), "", Data!H443)</f>
        <v>Texas Tech</v>
      </c>
      <c r="I443" s="50" t="str">
        <f>IF(ISBLANK(Data!I443), "", Data!I443)</f>
        <v>Texas</v>
      </c>
      <c r="J443" s="50" t="str">
        <f>IF(ISBLANK(Data!J443), "", Data!J443)</f>
        <v>Texas Tech</v>
      </c>
      <c r="K443" s="50" t="str">
        <f>IF(ISBLANK(Data!K443), "", Data!K443)</f>
        <v>Texas</v>
      </c>
      <c r="L443" s="50" t="str">
        <f>IF(ISBLANK(Data!L443), "", Data!L443)</f>
        <v>Texas Tech</v>
      </c>
      <c r="M443" s="50" t="str">
        <f>IF(ISBLANK(Data!M443), "", Data!M443)</f>
        <v>Texas</v>
      </c>
      <c r="N443" s="50" t="str">
        <f>IF(ISBLANK(Data!N443), "", Data!N443)</f>
        <v>Texas Tech</v>
      </c>
      <c r="O443" s="50" t="str">
        <f>IF(ISBLANK(Data!O443), "", Data!O443)</f>
        <v>Texas</v>
      </c>
      <c r="P443" s="50" t="str">
        <f>IF(ISBLANK(Data!P443), "", Data!P443)</f>
        <v>Texas Tech</v>
      </c>
      <c r="Q443" s="50" t="str">
        <f>IF(ISBLANK(Data!Q443), "", Data!Q443)</f>
        <v>Texas</v>
      </c>
      <c r="R443" s="50" t="str">
        <f>IF(ISBLANK(Data!R443), "", Data!R443)</f>
        <v>Texas Tech</v>
      </c>
      <c r="S443" s="20">
        <f>Data!W443-Data!CD443</f>
        <v>0</v>
      </c>
      <c r="T443" s="20">
        <f>Data!X443-Data!CE443</f>
        <v>1.4100000000000001</v>
      </c>
      <c r="U443" s="20">
        <f>Data!Y443-Data!CF443</f>
        <v>1.6999999999999886</v>
      </c>
      <c r="V443" s="20">
        <f>Data!Z443-Data!CG443</f>
        <v>0.20000000000000284</v>
      </c>
      <c r="W443" s="20">
        <f>Data!AA443-Data!CH443</f>
        <v>0.5</v>
      </c>
      <c r="X443" s="20">
        <f>Data!AB443-Data!CI443</f>
        <v>1.9999999999999983E-3</v>
      </c>
      <c r="Y443" s="20">
        <f>Data!AC443-Data!CJ443</f>
        <v>-2.64</v>
      </c>
      <c r="Z443" s="20">
        <f>Data!AD443-Data!CK443</f>
        <v>-2.5999999999999943</v>
      </c>
      <c r="AA443" s="20">
        <f>Data!AE443-Data!CL443</f>
        <v>0</v>
      </c>
      <c r="AB443" s="20">
        <f>Data!AF443-Data!CM443</f>
        <v>-2.64</v>
      </c>
      <c r="AC443" s="20">
        <f>Data!AG443-Data!CN443</f>
        <v>0.59999999999999432</v>
      </c>
      <c r="AD443" s="20">
        <f>Data!AH443-Data!CO443</f>
        <v>0.40000000000000568</v>
      </c>
      <c r="AE443" s="20">
        <f>Data!AI443-Data!CP443</f>
        <v>2.2999999999999687E-3</v>
      </c>
      <c r="AF443" s="20">
        <f>Data!AJ443-Data!CQ443</f>
        <v>-9.9999999999999978E-2</v>
      </c>
      <c r="AG443" s="20">
        <f>Data!AK443-Data!CR443</f>
        <v>-7.6923076923076858E-3</v>
      </c>
      <c r="AH443" s="20">
        <f>Data!AL443-Data!CS443</f>
        <v>-3</v>
      </c>
      <c r="AI443" s="20">
        <f>Data!AM443-Data!CT443</f>
        <v>0.23000000000000043</v>
      </c>
      <c r="AJ443" s="20">
        <f>Data!AN443-Data!CU443</f>
        <v>-1.08</v>
      </c>
      <c r="AK443" s="20">
        <f>Data!AO443-Data!CV443</f>
        <v>15</v>
      </c>
      <c r="AL443" s="20">
        <f>Data!AP443-Data!CW443</f>
        <v>-2</v>
      </c>
      <c r="AM443" s="20">
        <f>Data!AQ443-Data!CX443</f>
        <v>13</v>
      </c>
      <c r="AN443" s="20">
        <f>Data!AR443-Data!CY443</f>
        <v>2.899999999999997E-2</v>
      </c>
      <c r="AO443" s="20">
        <f>Data!AS443-Data!CZ443</f>
        <v>-19</v>
      </c>
      <c r="AP443" s="20">
        <f>Data!AT443-Data!DA443</f>
        <v>-62</v>
      </c>
      <c r="AQ443" s="20">
        <f>Data!AU443-Data!DB443</f>
        <v>1.2000000000000011E-2</v>
      </c>
      <c r="AR443" s="20">
        <f>Data!AV443-Data!DC443</f>
        <v>-24</v>
      </c>
      <c r="AS443" s="20">
        <f>Data!AW443-Data!DD443</f>
        <v>-18</v>
      </c>
      <c r="AT443" s="20">
        <f>Data!AX443-Data!DE443</f>
        <v>-4.1000000000000036E-2</v>
      </c>
      <c r="AU443" s="20">
        <f>Data!AY443-Data!DF443</f>
        <v>-2</v>
      </c>
      <c r="AV443" s="20">
        <f>Data!AZ443-Data!DG443</f>
        <v>-0.1538461538461533</v>
      </c>
      <c r="AW443" s="20">
        <f>Data!BA443-Data!DH443</f>
        <v>6</v>
      </c>
      <c r="AX443" s="20">
        <f>Data!BB443-Data!DI443</f>
        <v>0.4615384615384599</v>
      </c>
      <c r="AY443" s="20">
        <f>Data!BC443-Data!DJ443</f>
        <v>13</v>
      </c>
      <c r="AZ443" s="20">
        <f>Data!BD443-Data!DK443</f>
        <v>13</v>
      </c>
      <c r="BA443" s="20">
        <f>Data!BE443-Data!DL443</f>
        <v>30</v>
      </c>
      <c r="BB443" s="20">
        <f>Data!BF443-Data!DM443</f>
        <v>9</v>
      </c>
      <c r="BC443" s="20">
        <f>Data!BG443-Data!DN443</f>
        <v>35</v>
      </c>
      <c r="BD443" s="20">
        <f>Data!BH443-Data!DO443</f>
        <v>1.2000000000000028</v>
      </c>
      <c r="BE443" s="20">
        <f>Data!BI443-Data!DP443</f>
        <v>-0.15399999999999636</v>
      </c>
      <c r="BF443" s="20">
        <f>Data!BJ443-Data!DQ443</f>
        <v>1.3079999999999998</v>
      </c>
      <c r="BG443" s="20">
        <f>Data!BK443-Data!DR443</f>
        <v>2.0000000000000018E-3</v>
      </c>
      <c r="BH443" s="20">
        <f>Data!BL443-Data!DS443</f>
        <v>0.69200000000000017</v>
      </c>
      <c r="BI443" s="20">
        <f>Data!BM443-Data!DT443</f>
        <v>5.1999999999999935E-2</v>
      </c>
      <c r="BJ443" s="20">
        <f>Data!BN443-Data!DU443</f>
        <v>-4.8000000000000007</v>
      </c>
      <c r="BK443" s="20">
        <f>Data!BO443-Data!DV443</f>
        <v>-1.4000000000000021</v>
      </c>
      <c r="BL443" s="20">
        <f>Data!BP443-Data!DW443</f>
        <v>2.2999999999999998</v>
      </c>
      <c r="BM443" s="20">
        <f>Data!BQ443-Data!DX443</f>
        <v>1</v>
      </c>
      <c r="BN443" s="20">
        <f>Data!BR443-Data!DY443</f>
        <v>2.6999999999999993</v>
      </c>
      <c r="BO443" s="20">
        <f>Data!BS443-Data!DZ443</f>
        <v>-8</v>
      </c>
      <c r="BP443" s="20">
        <f>Data!BT443-Data!EA443</f>
        <v>7.0000000000000062E-3</v>
      </c>
      <c r="BQ443" s="20">
        <f>Data!BU443-Data!EB443</f>
        <v>3</v>
      </c>
      <c r="BR443" s="20">
        <f>Data!BV443-Data!EC443</f>
        <v>-2</v>
      </c>
      <c r="BS443" s="20">
        <f>Data!BW443-Data!ED443</f>
        <v>-35</v>
      </c>
      <c r="BT443" s="20">
        <f>Data!BX443-Data!EE443</f>
        <v>-2</v>
      </c>
      <c r="BU443" s="20">
        <f>Data!BY443-Data!EF443</f>
        <v>-7</v>
      </c>
      <c r="BV443" s="20">
        <f>Data!BZ443-Data!EG443</f>
        <v>-5</v>
      </c>
      <c r="BW443" s="20">
        <f>Data!CA443-Data!EH443</f>
        <v>-7.3000000000000007</v>
      </c>
      <c r="BX443" s="20">
        <f>Data!CB443-Data!EI443</f>
        <v>-8</v>
      </c>
      <c r="BY443" s="20">
        <f>Data!CC443-Data!EJ443</f>
        <v>5</v>
      </c>
      <c r="BZ443" s="20">
        <f>Data!EK443</f>
        <v>11081.82</v>
      </c>
      <c r="CA443" s="20">
        <f>Data!EL443</f>
        <v>10940.010000000002</v>
      </c>
      <c r="CB443" s="20">
        <f>Data!EM443</f>
        <v>72</v>
      </c>
      <c r="CC443" s="20">
        <f>Data!EN443</f>
        <v>79.156000000000006</v>
      </c>
      <c r="CD443" s="20">
        <f>Data!EO443</f>
        <v>12.6684</v>
      </c>
      <c r="CE443" s="20">
        <f>Data!EP443</f>
        <v>130.416</v>
      </c>
      <c r="CF443" s="50">
        <f>IF(ISBLANK(Data!EQ443), "", Data!EQ443)</f>
        <v>67</v>
      </c>
      <c r="CG443" s="50">
        <f>IF(ISBLANK(Data!ER443), "", Data!ER443)</f>
        <v>78</v>
      </c>
      <c r="CH443" s="61" t="str">
        <f>IF(ISBLANK(Data!ES443), "", Data!ES443)</f>
        <v>Texas Tech</v>
      </c>
      <c r="CI443" s="61">
        <f>IF(ISBLANK(Data!ET443), "", Data!ET443)</f>
        <v>145</v>
      </c>
    </row>
    <row r="444" spans="1:87" x14ac:dyDescent="0.45">
      <c r="A444" s="50">
        <f>IF(ISBLANK(Data!A444), "", Data!A444)</f>
        <v>44932</v>
      </c>
      <c r="B444" s="50" t="str">
        <f>IF(ISBLANK(Data!B444), "", Data!B444)</f>
        <v>Indiana</v>
      </c>
      <c r="C444" s="50">
        <f>IF(ISBLANK(Data!C444), "", Data!C444)</f>
        <v>122</v>
      </c>
      <c r="D444" s="50" t="str">
        <f>IF(ISBLANK(Data!D444), "", Data!D444)</f>
        <v>Ohio St.</v>
      </c>
      <c r="E444" s="50">
        <f>IF(ISBLANK(Data!E444), "", Data!E444)</f>
        <v>220</v>
      </c>
      <c r="F444" s="50" t="str">
        <f>IF(ISBLANK(Data!F444), "", Data!F444)</f>
        <v>N</v>
      </c>
      <c r="G444" s="50" t="str">
        <f>IF(ISBLANK(Data!G444), "", Data!G444)</f>
        <v>Indiana</v>
      </c>
      <c r="H444" s="50" t="str">
        <f>IF(ISBLANK(Data!H444), "", Data!H444)</f>
        <v>Ohio St.</v>
      </c>
      <c r="I444" s="50" t="str">
        <f>IF(ISBLANK(Data!I444), "", Data!I444)</f>
        <v>Indiana</v>
      </c>
      <c r="J444" s="50" t="str">
        <f>IF(ISBLANK(Data!J444), "", Data!J444)</f>
        <v>Ohio St.</v>
      </c>
      <c r="K444" s="50" t="str">
        <f>IF(ISBLANK(Data!K444), "", Data!K444)</f>
        <v>Indiana</v>
      </c>
      <c r="L444" s="50" t="str">
        <f>IF(ISBLANK(Data!L444), "", Data!L444)</f>
        <v>Ohio State</v>
      </c>
      <c r="M444" s="50" t="str">
        <f>IF(ISBLANK(Data!M444), "", Data!M444)</f>
        <v>Indiana</v>
      </c>
      <c r="N444" s="50" t="str">
        <f>IF(ISBLANK(Data!N444), "", Data!N444)</f>
        <v>Ohio St</v>
      </c>
      <c r="O444" s="50" t="str">
        <f>IF(ISBLANK(Data!O444), "", Data!O444)</f>
        <v>Indiana</v>
      </c>
      <c r="P444" s="50" t="str">
        <f>IF(ISBLANK(Data!P444), "", Data!P444)</f>
        <v>Ohio St.</v>
      </c>
      <c r="Q444" s="50" t="str">
        <f>IF(ISBLANK(Data!Q444), "", Data!Q444)</f>
        <v>Indiana</v>
      </c>
      <c r="R444" s="50" t="str">
        <f>IF(ISBLANK(Data!R444), "", Data!R444)</f>
        <v>Ohio State</v>
      </c>
      <c r="S444" s="20">
        <f>Data!W444-Data!CD444</f>
        <v>-0.14285714285714302</v>
      </c>
      <c r="T444" s="20">
        <f>Data!X444-Data!CE444</f>
        <v>-10.1</v>
      </c>
      <c r="U444" s="20">
        <f>Data!Y444-Data!CF444</f>
        <v>-7.0999999999999943</v>
      </c>
      <c r="V444" s="20">
        <f>Data!Z444-Data!CG444</f>
        <v>3</v>
      </c>
      <c r="W444" s="20">
        <f>Data!AA444-Data!CH444</f>
        <v>3</v>
      </c>
      <c r="X444" s="20">
        <f>Data!AB444-Data!CI444</f>
        <v>0.14700000000000002</v>
      </c>
      <c r="Y444" s="20">
        <f>Data!AC444-Data!CJ444</f>
        <v>3.2399999999999998</v>
      </c>
      <c r="Z444" s="20">
        <f>Data!AD444-Data!CK444</f>
        <v>2.8999999999999915</v>
      </c>
      <c r="AA444" s="20">
        <f>Data!AE444-Data!CL444</f>
        <v>-0.20000000000000284</v>
      </c>
      <c r="AB444" s="20">
        <f>Data!AF444-Data!CM444</f>
        <v>2.11</v>
      </c>
      <c r="AC444" s="20">
        <f>Data!AG444-Data!CN444</f>
        <v>-8.2000000000000028</v>
      </c>
      <c r="AD444" s="20">
        <f>Data!AH444-Data!CO444</f>
        <v>5.0999999999999943</v>
      </c>
      <c r="AE444" s="20">
        <f>Data!AI444-Data!CP444</f>
        <v>-0.21740000000000004</v>
      </c>
      <c r="AF444" s="20">
        <f>Data!AJ444-Data!CQ444</f>
        <v>4.5999999999999996</v>
      </c>
      <c r="AG444" s="20">
        <f>Data!AK444-Data!CR444</f>
        <v>0.32857142857142857</v>
      </c>
      <c r="AH444" s="20">
        <f>Data!AL444-Data!CS444</f>
        <v>-93</v>
      </c>
      <c r="AI444" s="20">
        <f>Data!AM444-Data!CT444</f>
        <v>-11.09</v>
      </c>
      <c r="AJ444" s="20">
        <f>Data!AN444-Data!CU444</f>
        <v>0.98</v>
      </c>
      <c r="AK444" s="20">
        <f>Data!AO444-Data!CV444</f>
        <v>-45</v>
      </c>
      <c r="AL444" s="20">
        <f>Data!AP444-Data!CW444</f>
        <v>124</v>
      </c>
      <c r="AM444" s="20">
        <f>Data!AQ444-Data!CX444</f>
        <v>-64</v>
      </c>
      <c r="AN444" s="20">
        <f>Data!AR444-Data!CY444</f>
        <v>3.4999999999999976E-2</v>
      </c>
      <c r="AO444" s="20">
        <f>Data!AS444-Data!CZ444</f>
        <v>-51</v>
      </c>
      <c r="AP444" s="20">
        <f>Data!AT444-Data!DA444</f>
        <v>-110</v>
      </c>
      <c r="AQ444" s="20">
        <f>Data!AU444-Data!DB444</f>
        <v>-4.4999999999999984E-2</v>
      </c>
      <c r="AR444" s="20">
        <f>Data!AV444-Data!DC444</f>
        <v>12</v>
      </c>
      <c r="AS444" s="20">
        <f>Data!AW444-Data!DD444</f>
        <v>48</v>
      </c>
      <c r="AT444" s="20">
        <f>Data!AX444-Data!DE444</f>
        <v>-6.899999999999995E-2</v>
      </c>
      <c r="AU444" s="20">
        <f>Data!AY444-Data!DF444</f>
        <v>-49</v>
      </c>
      <c r="AV444" s="20">
        <f>Data!AZ444-Data!DG444</f>
        <v>-3.5</v>
      </c>
      <c r="AW444" s="20">
        <f>Data!BA444-Data!DH444</f>
        <v>-49</v>
      </c>
      <c r="AX444" s="20">
        <f>Data!BB444-Data!DI444</f>
        <v>-3.5</v>
      </c>
      <c r="AY444" s="20">
        <f>Data!BC444-Data!DJ444</f>
        <v>-3</v>
      </c>
      <c r="AZ444" s="20">
        <f>Data!BD444-Data!DK444</f>
        <v>-2</v>
      </c>
      <c r="BA444" s="20">
        <f>Data!BE444-Data!DL444</f>
        <v>3</v>
      </c>
      <c r="BB444" s="20">
        <f>Data!BF444-Data!DM444</f>
        <v>20</v>
      </c>
      <c r="BC444" s="20">
        <f>Data!BG444-Data!DN444</f>
        <v>-9</v>
      </c>
      <c r="BD444" s="20">
        <f>Data!BH444-Data!DO444</f>
        <v>-3.1999999999999886</v>
      </c>
      <c r="BE444" s="20">
        <f>Data!BI444-Data!DP444</f>
        <v>8.8569999999999993</v>
      </c>
      <c r="BF444" s="20">
        <f>Data!BJ444-Data!DQ444</f>
        <v>-12.072000000000001</v>
      </c>
      <c r="BG444" s="20">
        <f>Data!BK444-Data!DR444</f>
        <v>-0.16999999999999993</v>
      </c>
      <c r="BH444" s="20">
        <f>Data!BL444-Data!DS444</f>
        <v>1.4290000000000003</v>
      </c>
      <c r="BI444" s="20">
        <f>Data!BM444-Data!DT444</f>
        <v>-7.0000000000000007E-2</v>
      </c>
      <c r="BJ444" s="20">
        <f>Data!BN444-Data!DU444</f>
        <v>-7.8999999999999986</v>
      </c>
      <c r="BK444" s="20">
        <f>Data!BO444-Data!DV444</f>
        <v>3.4000000000000021</v>
      </c>
      <c r="BL444" s="20">
        <f>Data!BP444-Data!DW444</f>
        <v>0.20000000000000018</v>
      </c>
      <c r="BM444" s="20">
        <f>Data!BQ444-Data!DX444</f>
        <v>-0.14285714285714324</v>
      </c>
      <c r="BN444" s="20">
        <f>Data!BR444-Data!DY444</f>
        <v>-0.60000000000000142</v>
      </c>
      <c r="BO444" s="20">
        <f>Data!BS444-Data!DZ444</f>
        <v>-6</v>
      </c>
      <c r="BP444" s="20">
        <f>Data!BT444-Data!EA444</f>
        <v>5.0000000000000044E-3</v>
      </c>
      <c r="BQ444" s="20">
        <f>Data!BU444-Data!EB444</f>
        <v>3</v>
      </c>
      <c r="BR444" s="20">
        <f>Data!BV444-Data!EC444</f>
        <v>75</v>
      </c>
      <c r="BS444" s="20">
        <f>Data!BW444-Data!ED444</f>
        <v>29</v>
      </c>
      <c r="BT444" s="20">
        <f>Data!BX444-Data!EE444</f>
        <v>30</v>
      </c>
      <c r="BU444" s="20">
        <f>Data!BY444-Data!EF444</f>
        <v>67</v>
      </c>
      <c r="BV444" s="20">
        <f>Data!BZ444-Data!EG444</f>
        <v>64</v>
      </c>
      <c r="BW444" s="20">
        <f>Data!CA444-Data!EH444</f>
        <v>35</v>
      </c>
      <c r="BX444" s="20">
        <f>Data!CB444-Data!EI444</f>
        <v>-4</v>
      </c>
      <c r="BY444" s="20">
        <f>Data!CC444-Data!EJ444</f>
        <v>4</v>
      </c>
      <c r="BZ444" s="20">
        <f>Data!EK444</f>
        <v>10641.730000000001</v>
      </c>
      <c r="CA444" s="20">
        <f>Data!EL444</f>
        <v>11684.220000000001</v>
      </c>
      <c r="CB444" s="20">
        <f>Data!EM444</f>
        <v>76.715999999999994</v>
      </c>
      <c r="CC444" s="20">
        <f>Data!EN444</f>
        <v>66.519571428571425</v>
      </c>
      <c r="CD444" s="20">
        <f>Data!EO444</f>
        <v>12.283599999999998</v>
      </c>
      <c r="CE444" s="20">
        <f>Data!EP444</f>
        <v>161.84</v>
      </c>
      <c r="CF444" s="50">
        <f>IF(ISBLANK(Data!EQ444), "", Data!EQ444)</f>
        <v>71</v>
      </c>
      <c r="CG444" s="50">
        <f>IF(ISBLANK(Data!ER444), "", Data!ER444)</f>
        <v>65</v>
      </c>
      <c r="CH444" s="61" t="str">
        <f>IF(ISBLANK(Data!ES444), "", Data!ES444)</f>
        <v>Indiana</v>
      </c>
      <c r="CI444" s="61">
        <f>IF(ISBLANK(Data!ET444), "", Data!ET444)</f>
        <v>136</v>
      </c>
    </row>
    <row r="445" spans="1:87" x14ac:dyDescent="0.45">
      <c r="A445" s="50">
        <f>IF(ISBLANK(Data!A445), "", Data!A445)</f>
        <v>44932</v>
      </c>
      <c r="B445" s="50" t="str">
        <f>IF(ISBLANK(Data!B445), "", Data!B445)</f>
        <v>Chattanooga</v>
      </c>
      <c r="C445" s="50">
        <f>IF(ISBLANK(Data!C445), "", Data!C445)</f>
        <v>50</v>
      </c>
      <c r="D445" s="50" t="str">
        <f>IF(ISBLANK(Data!D445), "", Data!D445)</f>
        <v>Furman</v>
      </c>
      <c r="E445" s="50">
        <f>IF(ISBLANK(Data!E445), "", Data!E445)</f>
        <v>94</v>
      </c>
      <c r="F445" s="50" t="str">
        <f>IF(ISBLANK(Data!F445), "", Data!F445)</f>
        <v>N</v>
      </c>
      <c r="G445" s="50" t="str">
        <f>IF(ISBLANK(Data!G445), "", Data!G445)</f>
        <v>Chattanooga</v>
      </c>
      <c r="H445" s="50" t="str">
        <f>IF(ISBLANK(Data!H445), "", Data!H445)</f>
        <v>Furman</v>
      </c>
      <c r="I445" s="50" t="str">
        <f>IF(ISBLANK(Data!I445), "", Data!I445)</f>
        <v>Chattanooga</v>
      </c>
      <c r="J445" s="50" t="str">
        <f>IF(ISBLANK(Data!J445), "", Data!J445)</f>
        <v>Furman</v>
      </c>
      <c r="K445" s="50" t="str">
        <f>IF(ISBLANK(Data!K445), "", Data!K445)</f>
        <v>Chattanooga</v>
      </c>
      <c r="L445" s="50" t="str">
        <f>IF(ISBLANK(Data!L445), "", Data!L445)</f>
        <v>Furman</v>
      </c>
      <c r="M445" s="50" t="str">
        <f>IF(ISBLANK(Data!M445), "", Data!M445)</f>
        <v>Chattanooga</v>
      </c>
      <c r="N445" s="50" t="str">
        <f>IF(ISBLANK(Data!N445), "", Data!N445)</f>
        <v>Furman</v>
      </c>
      <c r="O445" s="50" t="str">
        <f>IF(ISBLANK(Data!O445), "", Data!O445)</f>
        <v>Chattanooga</v>
      </c>
      <c r="P445" s="50" t="str">
        <f>IF(ISBLANK(Data!P445), "", Data!P445)</f>
        <v>Furman</v>
      </c>
      <c r="Q445" s="50" t="str">
        <f>IF(ISBLANK(Data!Q445), "", Data!Q445)</f>
        <v>Chattanooga</v>
      </c>
      <c r="R445" s="50" t="str">
        <f>IF(ISBLANK(Data!R445), "", Data!R445)</f>
        <v>Furman</v>
      </c>
      <c r="S445" s="20">
        <f>Data!W445-Data!CD445</f>
        <v>0.14285714285714196</v>
      </c>
      <c r="T445" s="20">
        <f>Data!X445-Data!CE445</f>
        <v>-5.9</v>
      </c>
      <c r="U445" s="20">
        <f>Data!Y445-Data!CF445</f>
        <v>-3.9000000000000057</v>
      </c>
      <c r="V445" s="20">
        <f>Data!Z445-Data!CG445</f>
        <v>2</v>
      </c>
      <c r="W445" s="20">
        <f>Data!AA445-Data!CH445</f>
        <v>-5.5</v>
      </c>
      <c r="X445" s="20">
        <f>Data!AB445-Data!CI445</f>
        <v>0.16499999999999998</v>
      </c>
      <c r="Y445" s="20">
        <f>Data!AC445-Data!CJ445</f>
        <v>-5.42</v>
      </c>
      <c r="Z445" s="20">
        <f>Data!AD445-Data!CK445</f>
        <v>-4.5999999999999943</v>
      </c>
      <c r="AA445" s="20">
        <f>Data!AE445-Data!CL445</f>
        <v>0.69999999999998863</v>
      </c>
      <c r="AB445" s="20">
        <f>Data!AF445-Data!CM445</f>
        <v>-6.48</v>
      </c>
      <c r="AC445" s="20">
        <f>Data!AG445-Data!CN445</f>
        <v>-3.5</v>
      </c>
      <c r="AD445" s="20">
        <f>Data!AH445-Data!CO445</f>
        <v>2.8999999999999915</v>
      </c>
      <c r="AE445" s="20">
        <f>Data!AI445-Data!CP445</f>
        <v>-0.16590000000000005</v>
      </c>
      <c r="AF445" s="20">
        <f>Data!AJ445-Data!CQ445</f>
        <v>1.6999999999999997</v>
      </c>
      <c r="AG445" s="20">
        <f>Data!AK445-Data!CR445</f>
        <v>0.12142857142857139</v>
      </c>
      <c r="AH445" s="20">
        <f>Data!AL445-Data!CS445</f>
        <v>-43</v>
      </c>
      <c r="AI445" s="20">
        <f>Data!AM445-Data!CT445</f>
        <v>-4.9400000000000004</v>
      </c>
      <c r="AJ445" s="20">
        <f>Data!AN445-Data!CU445</f>
        <v>-3.4699999999999998</v>
      </c>
      <c r="AK445" s="20">
        <f>Data!AO445-Data!CV445</f>
        <v>-70</v>
      </c>
      <c r="AL445" s="20">
        <f>Data!AP445-Data!CW445</f>
        <v>-105</v>
      </c>
      <c r="AM445" s="20">
        <f>Data!AQ445-Data!CX445</f>
        <v>-69</v>
      </c>
      <c r="AN445" s="20">
        <f>Data!AR445-Data!CY445</f>
        <v>-5.0000000000000044E-3</v>
      </c>
      <c r="AO445" s="20">
        <f>Data!AS445-Data!CZ445</f>
        <v>20</v>
      </c>
      <c r="AP445" s="20">
        <f>Data!AT445-Data!DA445</f>
        <v>13</v>
      </c>
      <c r="AQ445" s="20">
        <f>Data!AU445-Data!DB445</f>
        <v>3.6999999999999977E-2</v>
      </c>
      <c r="AR445" s="20">
        <f>Data!AV445-Data!DC445</f>
        <v>-18</v>
      </c>
      <c r="AS445" s="20">
        <f>Data!AW445-Data!DD445</f>
        <v>-38</v>
      </c>
      <c r="AT445" s="20">
        <f>Data!AX445-Data!DE445</f>
        <v>3.3000000000000029E-2</v>
      </c>
      <c r="AU445" s="20">
        <f>Data!AY445-Data!DF445</f>
        <v>-30</v>
      </c>
      <c r="AV445" s="20">
        <f>Data!AZ445-Data!DG445</f>
        <v>-2.1428571428571423</v>
      </c>
      <c r="AW445" s="20">
        <f>Data!BA445-Data!DH445</f>
        <v>-21</v>
      </c>
      <c r="AX445" s="20">
        <f>Data!BB445-Data!DI445</f>
        <v>-1.5</v>
      </c>
      <c r="AY445" s="20">
        <f>Data!BC445-Data!DJ445</f>
        <v>-44</v>
      </c>
      <c r="AZ445" s="20">
        <f>Data!BD445-Data!DK445</f>
        <v>-19</v>
      </c>
      <c r="BA445" s="20">
        <f>Data!BE445-Data!DL445</f>
        <v>7</v>
      </c>
      <c r="BB445" s="20">
        <f>Data!BF445-Data!DM445</f>
        <v>-23</v>
      </c>
      <c r="BC445" s="20">
        <f>Data!BG445-Data!DN445</f>
        <v>9</v>
      </c>
      <c r="BD445" s="20">
        <f>Data!BH445-Data!DO445</f>
        <v>-5</v>
      </c>
      <c r="BE445" s="20">
        <f>Data!BI445-Data!DP445</f>
        <v>-7.5</v>
      </c>
      <c r="BF445" s="20">
        <f>Data!BJ445-Data!DQ445</f>
        <v>2.5000000000000004</v>
      </c>
      <c r="BG445" s="20">
        <f>Data!BK445-Data!DR445</f>
        <v>-8.8999999999999968E-2</v>
      </c>
      <c r="BH445" s="20">
        <f>Data!BL445-Data!DS445</f>
        <v>-1.6429999999999989</v>
      </c>
      <c r="BI445" s="20">
        <f>Data!BM445-Data!DT445</f>
        <v>-3.9000000000000035E-2</v>
      </c>
      <c r="BJ445" s="20">
        <f>Data!BN445-Data!DU445</f>
        <v>0.89999999999999858</v>
      </c>
      <c r="BK445" s="20">
        <f>Data!BO445-Data!DV445</f>
        <v>-2.6999999999999993</v>
      </c>
      <c r="BL445" s="20">
        <f>Data!BP445-Data!DW445</f>
        <v>0.5</v>
      </c>
      <c r="BM445" s="20">
        <f>Data!BQ445-Data!DX445</f>
        <v>-1.3571428571428568</v>
      </c>
      <c r="BN445" s="20">
        <f>Data!BR445-Data!DY445</f>
        <v>0.59999999999999787</v>
      </c>
      <c r="BO445" s="20">
        <f>Data!BS445-Data!DZ445</f>
        <v>30</v>
      </c>
      <c r="BP445" s="20">
        <f>Data!BT445-Data!EA445</f>
        <v>-1.4999999999999958E-2</v>
      </c>
      <c r="BQ445" s="20">
        <f>Data!BU445-Data!EB445</f>
        <v>3</v>
      </c>
      <c r="BR445" s="20">
        <f>Data!BV445-Data!EC445</f>
        <v>55</v>
      </c>
      <c r="BS445" s="20">
        <f>Data!BW445-Data!ED445</f>
        <v>66</v>
      </c>
      <c r="BT445" s="20">
        <f>Data!BX445-Data!EE445</f>
        <v>-73</v>
      </c>
      <c r="BU445" s="20">
        <f>Data!BY445-Data!EF445</f>
        <v>-18</v>
      </c>
      <c r="BV445" s="20">
        <f>Data!BZ445-Data!EG445</f>
        <v>87</v>
      </c>
      <c r="BW445" s="20">
        <f>Data!CA445-Data!EH445</f>
        <v>1.5</v>
      </c>
      <c r="BX445" s="20">
        <f>Data!CB445-Data!EI445</f>
        <v>60</v>
      </c>
      <c r="BY445" s="20">
        <f>Data!CC445-Data!EJ445</f>
        <v>74</v>
      </c>
      <c r="BZ445" s="20">
        <f>Data!EK445</f>
        <v>11213.6</v>
      </c>
      <c r="CA445" s="20">
        <f>Data!EL445</f>
        <v>11848.300000000001</v>
      </c>
      <c r="CB445" s="20">
        <f>Data!EM445</f>
        <v>94.822500000000005</v>
      </c>
      <c r="CC445" s="20">
        <f>Data!EN445</f>
        <v>87.756857142857143</v>
      </c>
      <c r="CD445" s="20">
        <f>Data!EO445</f>
        <v>11.965199999999998</v>
      </c>
      <c r="CE445" s="20">
        <f>Data!EP445</f>
        <v>168.94800000000001</v>
      </c>
      <c r="CF445" s="50">
        <f>IF(ISBLANK(Data!EQ445), "", Data!EQ445)</f>
        <v>73</v>
      </c>
      <c r="CG445" s="50">
        <f>IF(ISBLANK(Data!ER445), "", Data!ER445)</f>
        <v>58</v>
      </c>
      <c r="CH445" s="61" t="str">
        <f>IF(ISBLANK(Data!ES445), "", Data!ES445)</f>
        <v>Chattanooga</v>
      </c>
      <c r="CI445" s="61">
        <f>IF(ISBLANK(Data!ET445), "", Data!ET445)</f>
        <v>131</v>
      </c>
    </row>
    <row r="446" spans="1:87" x14ac:dyDescent="0.45">
      <c r="A446" s="50">
        <f>IF(ISBLANK(Data!A446), "", Data!A446)</f>
        <v>44932</v>
      </c>
      <c r="B446" s="50" t="str">
        <f>IF(ISBLANK(Data!B446), "", Data!B446)</f>
        <v>Utah St.</v>
      </c>
      <c r="C446" s="50">
        <f>IF(ISBLANK(Data!C446), "", Data!C446)</f>
        <v>330</v>
      </c>
      <c r="D446" s="50" t="str">
        <f>IF(ISBLANK(Data!D446), "", Data!D446)</f>
        <v>Colorado St.</v>
      </c>
      <c r="E446" s="50">
        <f>IF(ISBLANK(Data!E446), "", Data!E446)</f>
        <v>58</v>
      </c>
      <c r="F446" s="50" t="str">
        <f>IF(ISBLANK(Data!F446), "", Data!F446)</f>
        <v>N</v>
      </c>
      <c r="G446" s="50" t="str">
        <f>IF(ISBLANK(Data!G446), "", Data!G446)</f>
        <v>Utah St.</v>
      </c>
      <c r="H446" s="50" t="str">
        <f>IF(ISBLANK(Data!H446), "", Data!H446)</f>
        <v>Colorado St.</v>
      </c>
      <c r="I446" s="50" t="str">
        <f>IF(ISBLANK(Data!I446), "", Data!I446)</f>
        <v>Utah St.</v>
      </c>
      <c r="J446" s="50" t="str">
        <f>IF(ISBLANK(Data!J446), "", Data!J446)</f>
        <v>Colorado St.</v>
      </c>
      <c r="K446" s="50" t="str">
        <f>IF(ISBLANK(Data!K446), "", Data!K446)</f>
        <v>Utah State</v>
      </c>
      <c r="L446" s="50" t="str">
        <f>IF(ISBLANK(Data!L446), "", Data!L446)</f>
        <v>Colorado State</v>
      </c>
      <c r="M446" s="50" t="str">
        <f>IF(ISBLANK(Data!M446), "", Data!M446)</f>
        <v>Utah St</v>
      </c>
      <c r="N446" s="50" t="str">
        <f>IF(ISBLANK(Data!N446), "", Data!N446)</f>
        <v>Colorado St</v>
      </c>
      <c r="O446" s="50" t="str">
        <f>IF(ISBLANK(Data!O446), "", Data!O446)</f>
        <v>Utah St.</v>
      </c>
      <c r="P446" s="50" t="str">
        <f>IF(ISBLANK(Data!P446), "", Data!P446)</f>
        <v>Colo. St.</v>
      </c>
      <c r="Q446" s="50" t="str">
        <f>IF(ISBLANK(Data!Q446), "", Data!Q446)</f>
        <v>Utah State</v>
      </c>
      <c r="R446" s="50" t="str">
        <f>IF(ISBLANK(Data!R446), "", Data!R446)</f>
        <v>Colorado State</v>
      </c>
      <c r="S446" s="20">
        <f>Data!W446-Data!CD446</f>
        <v>0</v>
      </c>
      <c r="T446" s="20">
        <f>Data!X446-Data!CE446</f>
        <v>-4.0799999999999983</v>
      </c>
      <c r="U446" s="20">
        <f>Data!Y446-Data!CF446</f>
        <v>-6.6000000000000085</v>
      </c>
      <c r="V446" s="20">
        <f>Data!Z446-Data!CG446</f>
        <v>-2.5</v>
      </c>
      <c r="W446" s="20">
        <f>Data!AA446-Data!CH446</f>
        <v>2.2000000000000028</v>
      </c>
      <c r="X446" s="20">
        <f>Data!AB446-Data!CI446</f>
        <v>7.0999999999999994E-2</v>
      </c>
      <c r="Y446" s="20">
        <f>Data!AC446-Data!CJ446</f>
        <v>-3.37</v>
      </c>
      <c r="Z446" s="20">
        <f>Data!AD446-Data!CK446</f>
        <v>-4.2999999999999972</v>
      </c>
      <c r="AA446" s="20">
        <f>Data!AE446-Data!CL446</f>
        <v>-0.89999999999999147</v>
      </c>
      <c r="AB446" s="20">
        <f>Data!AF446-Data!CM446</f>
        <v>-2.5700000000000003</v>
      </c>
      <c r="AC446" s="20">
        <f>Data!AG446-Data!CN446</f>
        <v>-6.7000000000000028</v>
      </c>
      <c r="AD446" s="20">
        <f>Data!AH446-Data!CO446</f>
        <v>-2.2000000000000028</v>
      </c>
      <c r="AE446" s="20">
        <f>Data!AI446-Data!CP446</f>
        <v>-4.8800000000000066E-2</v>
      </c>
      <c r="AF446" s="20">
        <f>Data!AJ446-Data!CQ446</f>
        <v>-31.5</v>
      </c>
      <c r="AG446" s="20">
        <f>Data!AK446-Data!CR446</f>
        <v>-2.25</v>
      </c>
      <c r="AH446" s="20">
        <f>Data!AL446-Data!CS446</f>
        <v>-10</v>
      </c>
      <c r="AI446" s="20">
        <f>Data!AM446-Data!CT446</f>
        <v>-5.3400000000000016</v>
      </c>
      <c r="AJ446" s="20">
        <f>Data!AN446-Data!CU446</f>
        <v>-5.51</v>
      </c>
      <c r="AK446" s="20">
        <f>Data!AO446-Data!CV446</f>
        <v>-32</v>
      </c>
      <c r="AL446" s="20">
        <f>Data!AP446-Data!CW446</f>
        <v>-41</v>
      </c>
      <c r="AM446" s="20">
        <f>Data!AQ446-Data!CX446</f>
        <v>41</v>
      </c>
      <c r="AN446" s="20">
        <f>Data!AR446-Data!CY446</f>
        <v>-2.5000000000000022E-2</v>
      </c>
      <c r="AO446" s="20">
        <f>Data!AS446-Data!CZ446</f>
        <v>-35</v>
      </c>
      <c r="AP446" s="20">
        <f>Data!AT446-Data!DA446</f>
        <v>-48</v>
      </c>
      <c r="AQ446" s="20">
        <f>Data!AU446-Data!DB446</f>
        <v>-6.3E-2</v>
      </c>
      <c r="AR446" s="20">
        <f>Data!AV446-Data!DC446</f>
        <v>1</v>
      </c>
      <c r="AS446" s="20">
        <f>Data!AW446-Data!DD446</f>
        <v>41</v>
      </c>
      <c r="AT446" s="20">
        <f>Data!AX446-Data!DE446</f>
        <v>-9.7999999999999976E-2</v>
      </c>
      <c r="AU446" s="20">
        <f>Data!AY446-Data!DF446</f>
        <v>53</v>
      </c>
      <c r="AV446" s="20">
        <f>Data!AZ446-Data!DG446</f>
        <v>3.7857142857142865</v>
      </c>
      <c r="AW446" s="20">
        <f>Data!BA446-Data!DH446</f>
        <v>74</v>
      </c>
      <c r="AX446" s="20">
        <f>Data!BB446-Data!DI446</f>
        <v>5.2857142857142847</v>
      </c>
      <c r="AY446" s="20">
        <f>Data!BC446-Data!DJ446</f>
        <v>-43</v>
      </c>
      <c r="AZ446" s="20">
        <f>Data!BD446-Data!DK446</f>
        <v>8</v>
      </c>
      <c r="BA446" s="20">
        <f>Data!BE446-Data!DL446</f>
        <v>11</v>
      </c>
      <c r="BB446" s="20">
        <f>Data!BF446-Data!DM446</f>
        <v>14</v>
      </c>
      <c r="BC446" s="20">
        <f>Data!BG446-Data!DN446</f>
        <v>9</v>
      </c>
      <c r="BD446" s="20">
        <f>Data!BH446-Data!DO446</f>
        <v>-2.2999999999999972</v>
      </c>
      <c r="BE446" s="20">
        <f>Data!BI446-Data!DP446</f>
        <v>-2.9279999999999973</v>
      </c>
      <c r="BF446" s="20">
        <f>Data!BJ446-Data!DQ446</f>
        <v>0.64300000000000068</v>
      </c>
      <c r="BG446" s="20">
        <f>Data!BK446-Data!DR446</f>
        <v>-0.44100000000000006</v>
      </c>
      <c r="BH446" s="20">
        <f>Data!BL446-Data!DS446</f>
        <v>1</v>
      </c>
      <c r="BI446" s="20">
        <f>Data!BM446-Data!DT446</f>
        <v>-1.3000000000000012E-2</v>
      </c>
      <c r="BJ446" s="20">
        <f>Data!BN446-Data!DU446</f>
        <v>-3.4000000000000021</v>
      </c>
      <c r="BK446" s="20">
        <f>Data!BO446-Data!DV446</f>
        <v>2.8999999999999986</v>
      </c>
      <c r="BL446" s="20">
        <f>Data!BP446-Data!DW446</f>
        <v>0.80000000000000027</v>
      </c>
      <c r="BM446" s="20">
        <f>Data!BQ446-Data!DX446</f>
        <v>0.57142857142857117</v>
      </c>
      <c r="BN446" s="20">
        <f>Data!BR446-Data!DY446</f>
        <v>0.69999999999999929</v>
      </c>
      <c r="BO446" s="20">
        <f>Data!BS446-Data!DZ446</f>
        <v>-3</v>
      </c>
      <c r="BP446" s="20">
        <f>Data!BT446-Data!EA446</f>
        <v>6.0000000000000053E-3</v>
      </c>
      <c r="BQ446" s="20">
        <f>Data!BU446-Data!EB446</f>
        <v>-1</v>
      </c>
      <c r="BR446" s="20">
        <f>Data!BV446-Data!EC446</f>
        <v>6</v>
      </c>
      <c r="BS446" s="20">
        <f>Data!BW446-Data!ED446</f>
        <v>-20</v>
      </c>
      <c r="BT446" s="20">
        <f>Data!BX446-Data!EE446</f>
        <v>8</v>
      </c>
      <c r="BU446" s="20">
        <f>Data!BY446-Data!EF446</f>
        <v>-6</v>
      </c>
      <c r="BV446" s="20">
        <f>Data!BZ446-Data!EG446</f>
        <v>17</v>
      </c>
      <c r="BW446" s="20">
        <f>Data!CA446-Data!EH446</f>
        <v>1.3000000000000007</v>
      </c>
      <c r="BX446" s="20">
        <f>Data!CB446-Data!EI446</f>
        <v>-3</v>
      </c>
      <c r="BY446" s="20">
        <f>Data!CC446-Data!EJ446</f>
        <v>-8</v>
      </c>
      <c r="BZ446" s="20">
        <f>Data!EK446</f>
        <v>11135.279999999999</v>
      </c>
      <c r="CA446" s="20">
        <f>Data!EL446</f>
        <v>11496.64</v>
      </c>
      <c r="CB446" s="20">
        <f>Data!EM446</f>
        <v>85.717500000000001</v>
      </c>
      <c r="CC446" s="20">
        <f>Data!EN446</f>
        <v>84.176928571428576</v>
      </c>
      <c r="CD446" s="20">
        <f>Data!EO446</f>
        <v>13.494000000000002</v>
      </c>
      <c r="CE446" s="20">
        <f>Data!EP446</f>
        <v>158.90600000000001</v>
      </c>
      <c r="CF446" s="50">
        <f>IF(ISBLANK(Data!EQ446), "", Data!EQ446)</f>
        <v>77</v>
      </c>
      <c r="CG446" s="50">
        <f>IF(ISBLANK(Data!ER446), "", Data!ER446)</f>
        <v>72</v>
      </c>
      <c r="CH446" s="61" t="str">
        <f>IF(ISBLANK(Data!ES446), "", Data!ES446)</f>
        <v>Utah St.</v>
      </c>
      <c r="CI446" s="61">
        <f>IF(ISBLANK(Data!ET446), "", Data!ET446)</f>
        <v>149</v>
      </c>
    </row>
    <row r="447" spans="1:87" x14ac:dyDescent="0.45">
      <c r="A447" s="50">
        <f>IF(ISBLANK(Data!A447), "", Data!A447)</f>
        <v>44932</v>
      </c>
      <c r="B447" s="50" t="str">
        <f>IF(ISBLANK(Data!B447), "", Data!B447)</f>
        <v>BYU</v>
      </c>
      <c r="C447" s="50">
        <f>IF(ISBLANK(Data!C447), "", Data!C447)</f>
        <v>35</v>
      </c>
      <c r="D447" s="50" t="str">
        <f>IF(ISBLANK(Data!D447), "", Data!D447)</f>
        <v>Cincinnati</v>
      </c>
      <c r="E447" s="50">
        <f>IF(ISBLANK(Data!E447), "", Data!E447)</f>
        <v>52</v>
      </c>
      <c r="F447" s="50" t="str">
        <f>IF(ISBLANK(Data!F447), "", Data!F447)</f>
        <v>N</v>
      </c>
      <c r="G447" s="50" t="str">
        <f>IF(ISBLANK(Data!G447), "", Data!G447)</f>
        <v>BYU</v>
      </c>
      <c r="H447" s="50" t="str">
        <f>IF(ISBLANK(Data!H447), "", Data!H447)</f>
        <v>Cincinnati</v>
      </c>
      <c r="I447" s="50" t="str">
        <f>IF(ISBLANK(Data!I447), "", Data!I447)</f>
        <v>BYU</v>
      </c>
      <c r="J447" s="50" t="str">
        <f>IF(ISBLANK(Data!J447), "", Data!J447)</f>
        <v>Cincinnati</v>
      </c>
      <c r="K447" s="50" t="str">
        <f>IF(ISBLANK(Data!K447), "", Data!K447)</f>
        <v>Brigham Young</v>
      </c>
      <c r="L447" s="50" t="str">
        <f>IF(ISBLANK(Data!L447), "", Data!L447)</f>
        <v>Cincinnati</v>
      </c>
      <c r="M447" s="50" t="str">
        <f>IF(ISBLANK(Data!M447), "", Data!M447)</f>
        <v>BYU</v>
      </c>
      <c r="N447" s="50" t="str">
        <f>IF(ISBLANK(Data!N447), "", Data!N447)</f>
        <v>Cincinnati</v>
      </c>
      <c r="O447" s="50" t="str">
        <f>IF(ISBLANK(Data!O447), "", Data!O447)</f>
        <v>BYU</v>
      </c>
      <c r="P447" s="50" t="str">
        <f>IF(ISBLANK(Data!P447), "", Data!P447)</f>
        <v>Cincinnati</v>
      </c>
      <c r="Q447" s="50" t="str">
        <f>IF(ISBLANK(Data!Q447), "", Data!Q447)</f>
        <v>BYU</v>
      </c>
      <c r="R447" s="50" t="str">
        <f>IF(ISBLANK(Data!R447), "", Data!R447)</f>
        <v>Cincinnati</v>
      </c>
      <c r="S447" s="20">
        <f>Data!W447-Data!CD447</f>
        <v>7.6923076923076983E-2</v>
      </c>
      <c r="T447" s="20">
        <f>Data!X447-Data!CE447</f>
        <v>10.88</v>
      </c>
      <c r="U447" s="20">
        <f>Data!Y447-Data!CF447</f>
        <v>6.2999999999999972</v>
      </c>
      <c r="V447" s="20">
        <f>Data!Z447-Data!CG447</f>
        <v>-4.6000000000000085</v>
      </c>
      <c r="W447" s="20">
        <f>Data!AA447-Data!CH447</f>
        <v>-0.20000000000000284</v>
      </c>
      <c r="X447" s="20">
        <f>Data!AB447-Data!CI447</f>
        <v>-2.5000000000000001E-2</v>
      </c>
      <c r="Y447" s="20">
        <f>Data!AC447-Data!CJ447</f>
        <v>-0.80000000000000027</v>
      </c>
      <c r="Z447" s="20">
        <f>Data!AD447-Data!CK447</f>
        <v>-0.40000000000000568</v>
      </c>
      <c r="AA447" s="20">
        <f>Data!AE447-Data!CL447</f>
        <v>0.40000000000000568</v>
      </c>
      <c r="AB447" s="20">
        <f>Data!AF447-Data!CM447</f>
        <v>-0.80000000000000027</v>
      </c>
      <c r="AC447" s="20">
        <f>Data!AG447-Data!CN447</f>
        <v>5.6000000000000085</v>
      </c>
      <c r="AD447" s="20">
        <f>Data!AH447-Data!CO447</f>
        <v>-4</v>
      </c>
      <c r="AE447" s="20">
        <f>Data!AI447-Data!CP447</f>
        <v>9.8500000000000032E-2</v>
      </c>
      <c r="AF447" s="20">
        <f>Data!AJ447-Data!CQ447</f>
        <v>1.1000000000000001</v>
      </c>
      <c r="AG447" s="20">
        <f>Data!AK447-Data!CR447</f>
        <v>8.461538461538462E-2</v>
      </c>
      <c r="AH447" s="20">
        <f>Data!AL447-Data!CS447</f>
        <v>59</v>
      </c>
      <c r="AI447" s="20">
        <f>Data!AM447-Data!CT447</f>
        <v>12.41</v>
      </c>
      <c r="AJ447" s="20">
        <f>Data!AN447-Data!CU447</f>
        <v>-0.20999999999999996</v>
      </c>
      <c r="AK447" s="20">
        <f>Data!AO447-Data!CV447</f>
        <v>108</v>
      </c>
      <c r="AL447" s="20">
        <f>Data!AP447-Data!CW447</f>
        <v>-56</v>
      </c>
      <c r="AM447" s="20">
        <f>Data!AQ447-Data!CX447</f>
        <v>28</v>
      </c>
      <c r="AN447" s="20">
        <f>Data!AR447-Data!CY447</f>
        <v>3.4999999999999976E-2</v>
      </c>
      <c r="AO447" s="20">
        <f>Data!AS447-Data!CZ447</f>
        <v>59</v>
      </c>
      <c r="AP447" s="20">
        <f>Data!AT447-Data!DA447</f>
        <v>131</v>
      </c>
      <c r="AQ447" s="20">
        <f>Data!AU447-Data!DB447</f>
        <v>2.9000000000000026E-2</v>
      </c>
      <c r="AR447" s="20">
        <f>Data!AV447-Data!DC447</f>
        <v>-39</v>
      </c>
      <c r="AS447" s="20">
        <f>Data!AW447-Data!DD447</f>
        <v>-69</v>
      </c>
      <c r="AT447" s="20">
        <f>Data!AX447-Data!DE447</f>
        <v>4.4999999999999929E-2</v>
      </c>
      <c r="AU447" s="20">
        <f>Data!AY447-Data!DF447</f>
        <v>-15</v>
      </c>
      <c r="AV447" s="20">
        <f>Data!AZ447-Data!DG447</f>
        <v>-1.1538461538461533</v>
      </c>
      <c r="AW447" s="20">
        <f>Data!BA447-Data!DH447</f>
        <v>7</v>
      </c>
      <c r="AX447" s="20">
        <f>Data!BB447-Data!DI447</f>
        <v>0.5384615384615401</v>
      </c>
      <c r="AY447" s="20">
        <f>Data!BC447-Data!DJ447</f>
        <v>69</v>
      </c>
      <c r="AZ447" s="20">
        <f>Data!BD447-Data!DK447</f>
        <v>13</v>
      </c>
      <c r="BA447" s="20">
        <f>Data!BE447-Data!DL447</f>
        <v>-20</v>
      </c>
      <c r="BB447" s="20">
        <f>Data!BF447-Data!DM447</f>
        <v>-8</v>
      </c>
      <c r="BC447" s="20">
        <f>Data!BG447-Data!DN447</f>
        <v>26</v>
      </c>
      <c r="BD447" s="20">
        <f>Data!BH447-Data!DO447</f>
        <v>8.3000000000000114</v>
      </c>
      <c r="BE447" s="20">
        <f>Data!BI447-Data!DP447</f>
        <v>-4.3080000000000069</v>
      </c>
      <c r="BF447" s="20">
        <f>Data!BJ447-Data!DQ447</f>
        <v>12.614999999999998</v>
      </c>
      <c r="BG447" s="20">
        <f>Data!BK447-Data!DR447</f>
        <v>0.64799999999999991</v>
      </c>
      <c r="BH447" s="20">
        <f>Data!BL447-Data!DS447</f>
        <v>-0.61599999999999966</v>
      </c>
      <c r="BI447" s="20">
        <f>Data!BM447-Data!DT447</f>
        <v>0.13900000000000001</v>
      </c>
      <c r="BJ447" s="20">
        <f>Data!BN447-Data!DU447</f>
        <v>10.099999999999998</v>
      </c>
      <c r="BK447" s="20">
        <f>Data!BO447-Data!DV447</f>
        <v>-5.2999999999999989</v>
      </c>
      <c r="BL447" s="20">
        <f>Data!BP447-Data!DW447</f>
        <v>-1.6</v>
      </c>
      <c r="BM447" s="20">
        <f>Data!BQ447-Data!DX447</f>
        <v>1</v>
      </c>
      <c r="BN447" s="20">
        <f>Data!BR447-Data!DY447</f>
        <v>2</v>
      </c>
      <c r="BO447" s="20">
        <f>Data!BS447-Data!DZ447</f>
        <v>-31</v>
      </c>
      <c r="BP447" s="20">
        <f>Data!BT447-Data!EA447</f>
        <v>3.1000000000000028E-2</v>
      </c>
      <c r="BQ447" s="20">
        <f>Data!BU447-Data!EB447</f>
        <v>-1</v>
      </c>
      <c r="BR447" s="20">
        <f>Data!BV447-Data!EC447</f>
        <v>-34</v>
      </c>
      <c r="BS447" s="20">
        <f>Data!BW447-Data!ED447</f>
        <v>-5</v>
      </c>
      <c r="BT447" s="20">
        <f>Data!BX447-Data!EE447</f>
        <v>-25</v>
      </c>
      <c r="BU447" s="20">
        <f>Data!BY447-Data!EF447</f>
        <v>-17</v>
      </c>
      <c r="BV447" s="20">
        <f>Data!BZ447-Data!EG447</f>
        <v>-36</v>
      </c>
      <c r="BW447" s="20">
        <f>Data!CA447-Data!EH447</f>
        <v>-19.400000000000002</v>
      </c>
      <c r="BX447" s="20">
        <f>Data!CB447-Data!EI447</f>
        <v>-30</v>
      </c>
      <c r="BY447" s="20">
        <f>Data!CC447-Data!EJ447</f>
        <v>-7</v>
      </c>
      <c r="BZ447" s="20">
        <f>Data!EK447</f>
        <v>11595.960000000001</v>
      </c>
      <c r="CA447" s="20">
        <f>Data!EL447</f>
        <v>10463.799999999999</v>
      </c>
      <c r="CB447" s="20">
        <f>Data!EM447</f>
        <v>59.365461538461538</v>
      </c>
      <c r="CC447" s="20">
        <f>Data!EN447</f>
        <v>73.49384615384615</v>
      </c>
      <c r="CD447" s="20">
        <f>Data!EO447</f>
        <v>11.149200000000002</v>
      </c>
      <c r="CE447" s="20">
        <f>Data!EP447</f>
        <v>135.59399999999999</v>
      </c>
      <c r="CF447" s="50">
        <f>IF(ISBLANK(Data!EQ447), "", Data!EQ447)</f>
        <v>60</v>
      </c>
      <c r="CG447" s="50">
        <f>IF(ISBLANK(Data!ER447), "", Data!ER447)</f>
        <v>71</v>
      </c>
      <c r="CH447" s="61" t="str">
        <f>IF(ISBLANK(Data!ES447), "", Data!ES447)</f>
        <v>Cincinnati</v>
      </c>
      <c r="CI447" s="61">
        <f>IF(ISBLANK(Data!ET447), "", Data!ET447)</f>
        <v>131</v>
      </c>
    </row>
    <row r="448" spans="1:87" x14ac:dyDescent="0.45">
      <c r="A448" s="50">
        <f>IF(ISBLANK(Data!A448), "", Data!A448)</f>
        <v>44932</v>
      </c>
      <c r="B448" s="50" t="str">
        <f>IF(ISBLANK(Data!B448), "", Data!B448)</f>
        <v>Washington St.</v>
      </c>
      <c r="C448" s="50">
        <f>IF(ISBLANK(Data!C448), "", Data!C448)</f>
        <v>346</v>
      </c>
      <c r="D448" s="50" t="str">
        <f>IF(ISBLANK(Data!D448), "", Data!D448)</f>
        <v>Oregon</v>
      </c>
      <c r="E448" s="50">
        <f>IF(ISBLANK(Data!E448), "", Data!E448)</f>
        <v>225</v>
      </c>
      <c r="F448" s="50" t="str">
        <f>IF(ISBLANK(Data!F448), "", Data!F448)</f>
        <v>N</v>
      </c>
      <c r="G448" s="50" t="str">
        <f>IF(ISBLANK(Data!G448), "", Data!G448)</f>
        <v>Washington St.</v>
      </c>
      <c r="H448" s="50" t="str">
        <f>IF(ISBLANK(Data!H448), "", Data!H448)</f>
        <v>Oregon</v>
      </c>
      <c r="I448" s="50" t="str">
        <f>IF(ISBLANK(Data!I448), "", Data!I448)</f>
        <v>Washington St.</v>
      </c>
      <c r="J448" s="50" t="str">
        <f>IF(ISBLANK(Data!J448), "", Data!J448)</f>
        <v>Oregon</v>
      </c>
      <c r="K448" s="50" t="str">
        <f>IF(ISBLANK(Data!K448), "", Data!K448)</f>
        <v>Washington State</v>
      </c>
      <c r="L448" s="50" t="str">
        <f>IF(ISBLANK(Data!L448), "", Data!L448)</f>
        <v>Oregon</v>
      </c>
      <c r="M448" s="50" t="str">
        <f>IF(ISBLANK(Data!M448), "", Data!M448)</f>
        <v>Wash State</v>
      </c>
      <c r="N448" s="50" t="str">
        <f>IF(ISBLANK(Data!N448), "", Data!N448)</f>
        <v>Oregon</v>
      </c>
      <c r="O448" s="50" t="str">
        <f>IF(ISBLANK(Data!O448), "", Data!O448)</f>
        <v>Washington St.</v>
      </c>
      <c r="P448" s="50" t="str">
        <f>IF(ISBLANK(Data!P448), "", Data!P448)</f>
        <v>Oregon</v>
      </c>
      <c r="Q448" s="50" t="str">
        <f>IF(ISBLANK(Data!Q448), "", Data!Q448)</f>
        <v>Washington State</v>
      </c>
      <c r="R448" s="50" t="str">
        <f>IF(ISBLANK(Data!R448), "", Data!R448)</f>
        <v>Oregon</v>
      </c>
      <c r="S448" s="20">
        <f>Data!W448-Data!CD448</f>
        <v>-7.1428571428572063E-2</v>
      </c>
      <c r="T448" s="20">
        <f>Data!X448-Data!CE448</f>
        <v>-2.9599999999999991</v>
      </c>
      <c r="U448" s="20">
        <f>Data!Y448-Data!CF448</f>
        <v>-4</v>
      </c>
      <c r="V448" s="20">
        <f>Data!Z448-Data!CG448</f>
        <v>-1</v>
      </c>
      <c r="W448" s="20">
        <f>Data!AA448-Data!CH448</f>
        <v>-2</v>
      </c>
      <c r="X448" s="20">
        <f>Data!AB448-Data!CI448</f>
        <v>-4.8000000000000001E-2</v>
      </c>
      <c r="Y448" s="20">
        <f>Data!AC448-Data!CJ448</f>
        <v>-4.6100000000000003</v>
      </c>
      <c r="Z448" s="20">
        <f>Data!AD448-Data!CK448</f>
        <v>-2.7999999999999972</v>
      </c>
      <c r="AA448" s="20">
        <f>Data!AE448-Data!CL448</f>
        <v>1.7999999999999972</v>
      </c>
      <c r="AB448" s="20">
        <f>Data!AF448-Data!CM448</f>
        <v>-6.35</v>
      </c>
      <c r="AC448" s="20">
        <f>Data!AG448-Data!CN448</f>
        <v>-3.5999999999999943</v>
      </c>
      <c r="AD448" s="20">
        <f>Data!AH448-Data!CO448</f>
        <v>-1.8000000000000114</v>
      </c>
      <c r="AE448" s="20">
        <f>Data!AI448-Data!CP448</f>
        <v>-2.3800000000000043E-2</v>
      </c>
      <c r="AF448" s="20">
        <f>Data!AJ448-Data!CQ448</f>
        <v>-1.5</v>
      </c>
      <c r="AG448" s="20">
        <f>Data!AK448-Data!CR448</f>
        <v>-0.10714285714285715</v>
      </c>
      <c r="AH448" s="20">
        <f>Data!AL448-Data!CS448</f>
        <v>-42</v>
      </c>
      <c r="AI448" s="20">
        <f>Data!AM448-Data!CT448</f>
        <v>-0.97000000000000064</v>
      </c>
      <c r="AJ448" s="20">
        <f>Data!AN448-Data!CU448</f>
        <v>-3.6800000000000006</v>
      </c>
      <c r="AK448" s="20">
        <f>Data!AO448-Data!CV448</f>
        <v>-50</v>
      </c>
      <c r="AL448" s="20">
        <f>Data!AP448-Data!CW448</f>
        <v>-88</v>
      </c>
      <c r="AM448" s="20">
        <f>Data!AQ448-Data!CX448</f>
        <v>-6</v>
      </c>
      <c r="AN448" s="20">
        <f>Data!AR448-Data!CY448</f>
        <v>2.9999999999999472E-3</v>
      </c>
      <c r="AO448" s="20">
        <f>Data!AS448-Data!CZ448</f>
        <v>-19</v>
      </c>
      <c r="AP448" s="20">
        <f>Data!AT448-Data!DA448</f>
        <v>-36</v>
      </c>
      <c r="AQ448" s="20">
        <f>Data!AU448-Data!DB448</f>
        <v>-2.3999999999999966E-2</v>
      </c>
      <c r="AR448" s="20">
        <f>Data!AV448-Data!DC448</f>
        <v>-31</v>
      </c>
      <c r="AS448" s="20">
        <f>Data!AW448-Data!DD448</f>
        <v>-42</v>
      </c>
      <c r="AT448" s="20">
        <f>Data!AX448-Data!DE448</f>
        <v>-8.0000000000000071E-3</v>
      </c>
      <c r="AU448" s="20">
        <f>Data!AY448-Data!DF448</f>
        <v>16</v>
      </c>
      <c r="AV448" s="20">
        <f>Data!AZ448-Data!DG448</f>
        <v>1.1428571428571423</v>
      </c>
      <c r="AW448" s="20">
        <f>Data!BA448-Data!DH448</f>
        <v>48</v>
      </c>
      <c r="AX448" s="20">
        <f>Data!BB448-Data!DI448</f>
        <v>3.4285714285714306</v>
      </c>
      <c r="AY448" s="20">
        <f>Data!BC448-Data!DJ448</f>
        <v>-12</v>
      </c>
      <c r="AZ448" s="20">
        <f>Data!BD448-Data!DK448</f>
        <v>-36</v>
      </c>
      <c r="BA448" s="20">
        <f>Data!BE448-Data!DL448</f>
        <v>29</v>
      </c>
      <c r="BB448" s="20">
        <f>Data!BF448-Data!DM448</f>
        <v>-4</v>
      </c>
      <c r="BC448" s="20">
        <f>Data!BG448-Data!DN448</f>
        <v>11</v>
      </c>
      <c r="BD448" s="20">
        <f>Data!BH448-Data!DO448</f>
        <v>-3.5</v>
      </c>
      <c r="BE448" s="20">
        <f>Data!BI448-Data!DP448</f>
        <v>-6.2860000000000014</v>
      </c>
      <c r="BF448" s="20">
        <f>Data!BJ448-Data!DQ448</f>
        <v>2.7140000000000004</v>
      </c>
      <c r="BG448" s="20">
        <f>Data!BK448-Data!DR448</f>
        <v>-4.6000000000000041E-2</v>
      </c>
      <c r="BH448" s="20">
        <f>Data!BL448-Data!DS448</f>
        <v>-0.28500000000000014</v>
      </c>
      <c r="BI448" s="20">
        <f>Data!BM448-Data!DT448</f>
        <v>-0.21899999999999997</v>
      </c>
      <c r="BJ448" s="20">
        <f>Data!BN448-Data!DU448</f>
        <v>-2.6000000000000014</v>
      </c>
      <c r="BK448" s="20">
        <f>Data!BO448-Data!DV448</f>
        <v>-3</v>
      </c>
      <c r="BL448" s="20">
        <f>Data!BP448-Data!DW448</f>
        <v>2.0999999999999996</v>
      </c>
      <c r="BM448" s="20">
        <f>Data!BQ448-Data!DX448</f>
        <v>-2.5714285714285721</v>
      </c>
      <c r="BN448" s="20">
        <f>Data!BR448-Data!DY448</f>
        <v>0.79999999999999716</v>
      </c>
      <c r="BO448" s="20">
        <f>Data!BS448-Data!DZ448</f>
        <v>27</v>
      </c>
      <c r="BP448" s="20">
        <f>Data!BT448-Data!EA448</f>
        <v>-2.200000000000002E-2</v>
      </c>
      <c r="BQ448" s="20">
        <f>Data!BU448-Data!EB448</f>
        <v>1</v>
      </c>
      <c r="BR448" s="20">
        <f>Data!BV448-Data!EC448</f>
        <v>-2</v>
      </c>
      <c r="BS448" s="20">
        <f>Data!BW448-Data!ED448</f>
        <v>45</v>
      </c>
      <c r="BT448" s="20">
        <f>Data!BX448-Data!EE448</f>
        <v>37</v>
      </c>
      <c r="BU448" s="20">
        <f>Data!BY448-Data!EF448</f>
        <v>28</v>
      </c>
      <c r="BV448" s="20">
        <f>Data!BZ448-Data!EG448</f>
        <v>20</v>
      </c>
      <c r="BW448" s="20">
        <f>Data!CA448-Data!EH448</f>
        <v>27.299999999999997</v>
      </c>
      <c r="BX448" s="20">
        <f>Data!CB448-Data!EI448</f>
        <v>26</v>
      </c>
      <c r="BY448" s="20">
        <f>Data!CC448-Data!EJ448</f>
        <v>31</v>
      </c>
      <c r="BZ448" s="20">
        <f>Data!EK448</f>
        <v>10728.69</v>
      </c>
      <c r="CA448" s="20">
        <f>Data!EL448</f>
        <v>11010.79</v>
      </c>
      <c r="CB448" s="20">
        <f>Data!EM448</f>
        <v>90.140142857142862</v>
      </c>
      <c r="CC448" s="20">
        <f>Data!EN448</f>
        <v>64.053642857142847</v>
      </c>
      <c r="CD448" s="20">
        <f>Data!EO448</f>
        <v>12.2973</v>
      </c>
      <c r="CE448" s="20">
        <f>Data!EP448</f>
        <v>162.28100000000001</v>
      </c>
      <c r="CF448" s="50">
        <f>IF(ISBLANK(Data!EQ448), "", Data!EQ448)</f>
        <v>84</v>
      </c>
      <c r="CG448" s="50">
        <f>IF(ISBLANK(Data!ER448), "", Data!ER448)</f>
        <v>89</v>
      </c>
      <c r="CH448" s="61" t="str">
        <f>IF(ISBLANK(Data!ES448), "", Data!ES448)</f>
        <v>Oregon</v>
      </c>
      <c r="CI448" s="61">
        <f>IF(ISBLANK(Data!ET448), "", Data!ET448)</f>
        <v>173</v>
      </c>
    </row>
    <row r="449" spans="1:87" x14ac:dyDescent="0.45">
      <c r="A449" s="50">
        <f>IF(ISBLANK(Data!A449), "", Data!A449)</f>
        <v>44932</v>
      </c>
      <c r="B449" s="50" t="str">
        <f>IF(ISBLANK(Data!B449), "", Data!B449)</f>
        <v>UCLA</v>
      </c>
      <c r="C449" s="50">
        <f>IF(ISBLANK(Data!C449), "", Data!C449)</f>
        <v>317</v>
      </c>
      <c r="D449" s="50" t="str">
        <f>IF(ISBLANK(Data!D449), "", Data!D449)</f>
        <v>California</v>
      </c>
      <c r="E449" s="50">
        <f>IF(ISBLANK(Data!E449), "", Data!E449)</f>
        <v>41</v>
      </c>
      <c r="F449" s="50" t="str">
        <f>IF(ISBLANK(Data!F449), "", Data!F449)</f>
        <v>N</v>
      </c>
      <c r="G449" s="50" t="str">
        <f>IF(ISBLANK(Data!G449), "", Data!G449)</f>
        <v>UCLA</v>
      </c>
      <c r="H449" s="50" t="str">
        <f>IF(ISBLANK(Data!H449), "", Data!H449)</f>
        <v>California</v>
      </c>
      <c r="I449" s="50" t="str">
        <f>IF(ISBLANK(Data!I449), "", Data!I449)</f>
        <v>UCLA</v>
      </c>
      <c r="J449" s="50" t="str">
        <f>IF(ISBLANK(Data!J449), "", Data!J449)</f>
        <v>California</v>
      </c>
      <c r="K449" s="50" t="str">
        <f>IF(ISBLANK(Data!K449), "", Data!K449)</f>
        <v>UCLA</v>
      </c>
      <c r="L449" s="50" t="str">
        <f>IF(ISBLANK(Data!L449), "", Data!L449)</f>
        <v>California</v>
      </c>
      <c r="M449" s="50" t="str">
        <f>IF(ISBLANK(Data!M449), "", Data!M449)</f>
        <v>UCLA</v>
      </c>
      <c r="N449" s="50" t="str">
        <f>IF(ISBLANK(Data!N449), "", Data!N449)</f>
        <v>California</v>
      </c>
      <c r="O449" s="50" t="str">
        <f>IF(ISBLANK(Data!O449), "", Data!O449)</f>
        <v>UCLA</v>
      </c>
      <c r="P449" s="50" t="str">
        <f>IF(ISBLANK(Data!P449), "", Data!P449)</f>
        <v>California</v>
      </c>
      <c r="Q449" s="50" t="str">
        <f>IF(ISBLANK(Data!Q449), "", Data!Q449)</f>
        <v>UCLA</v>
      </c>
      <c r="R449" s="50" t="str">
        <f>IF(ISBLANK(Data!R449), "", Data!R449)</f>
        <v>California</v>
      </c>
      <c r="S449" s="20">
        <f>Data!W449-Data!CD449</f>
        <v>0.14285714285714302</v>
      </c>
      <c r="T449" s="20">
        <f>Data!X449-Data!CE449</f>
        <v>7.74</v>
      </c>
      <c r="U449" s="20">
        <f>Data!Y449-Data!CF449</f>
        <v>-3.3999999999999915</v>
      </c>
      <c r="V449" s="20">
        <f>Data!Z449-Data!CG449</f>
        <v>-11.100000000000009</v>
      </c>
      <c r="W449" s="20">
        <f>Data!AA449-Data!CH449</f>
        <v>-3.5999999999999943</v>
      </c>
      <c r="X449" s="20">
        <f>Data!AB449-Data!CI449</f>
        <v>-3.5000000000000003E-2</v>
      </c>
      <c r="Y449" s="20">
        <f>Data!AC449-Data!CJ449</f>
        <v>0.55999999999999961</v>
      </c>
      <c r="Z449" s="20">
        <f>Data!AD449-Data!CK449</f>
        <v>-0.79999999999999716</v>
      </c>
      <c r="AA449" s="20">
        <f>Data!AE449-Data!CL449</f>
        <v>-1.3999999999999915</v>
      </c>
      <c r="AB449" s="20">
        <f>Data!AF449-Data!CM449</f>
        <v>0.79999999999999993</v>
      </c>
      <c r="AC449" s="20">
        <f>Data!AG449-Data!CN449</f>
        <v>-6.5999999999999943</v>
      </c>
      <c r="AD449" s="20">
        <f>Data!AH449-Data!CO449</f>
        <v>-9.3999999999999915</v>
      </c>
      <c r="AE449" s="20">
        <f>Data!AI449-Data!CP449</f>
        <v>8.1799999999999984E-2</v>
      </c>
      <c r="AF449" s="20">
        <f>Data!AJ449-Data!CQ449</f>
        <v>2.0000000000000004</v>
      </c>
      <c r="AG449" s="20">
        <f>Data!AK449-Data!CR449</f>
        <v>0.14285714285714285</v>
      </c>
      <c r="AH449" s="20">
        <f>Data!AL449-Data!CS449</f>
        <v>46</v>
      </c>
      <c r="AI449" s="20">
        <f>Data!AM449-Data!CT449</f>
        <v>3.34</v>
      </c>
      <c r="AJ449" s="20">
        <f>Data!AN449-Data!CU449</f>
        <v>-1.04</v>
      </c>
      <c r="AK449" s="20">
        <f>Data!AO449-Data!CV449</f>
        <v>-134</v>
      </c>
      <c r="AL449" s="20">
        <f>Data!AP449-Data!CW449</f>
        <v>-221</v>
      </c>
      <c r="AM449" s="20">
        <f>Data!AQ449-Data!CX449</f>
        <v>-65</v>
      </c>
      <c r="AN449" s="20">
        <f>Data!AR449-Data!CY449</f>
        <v>-2.0000000000000018E-2</v>
      </c>
      <c r="AO449" s="20">
        <f>Data!AS449-Data!CZ449</f>
        <v>-62</v>
      </c>
      <c r="AP449" s="20">
        <f>Data!AT449-Data!DA449</f>
        <v>-160</v>
      </c>
      <c r="AQ449" s="20">
        <f>Data!AU449-Data!DB449</f>
        <v>-4.0000000000000036E-2</v>
      </c>
      <c r="AR449" s="20">
        <f>Data!AV449-Data!DC449</f>
        <v>16</v>
      </c>
      <c r="AS449" s="20">
        <f>Data!AW449-Data!DD449</f>
        <v>22</v>
      </c>
      <c r="AT449" s="20">
        <f>Data!AX449-Data!DE449</f>
        <v>1.0000000000000009E-3</v>
      </c>
      <c r="AU449" s="20">
        <f>Data!AY449-Data!DF449</f>
        <v>0</v>
      </c>
      <c r="AV449" s="20">
        <f>Data!AZ449-Data!DG449</f>
        <v>0</v>
      </c>
      <c r="AW449" s="20">
        <f>Data!BA449-Data!DH449</f>
        <v>-16</v>
      </c>
      <c r="AX449" s="20">
        <f>Data!BB449-Data!DI449</f>
        <v>-1.1428571428571459</v>
      </c>
      <c r="AY449" s="20">
        <f>Data!BC449-Data!DJ449</f>
        <v>-11</v>
      </c>
      <c r="AZ449" s="20">
        <f>Data!BD449-Data!DK449</f>
        <v>2</v>
      </c>
      <c r="BA449" s="20">
        <f>Data!BE449-Data!DL449</f>
        <v>8</v>
      </c>
      <c r="BB449" s="20">
        <f>Data!BF449-Data!DM449</f>
        <v>-17</v>
      </c>
      <c r="BC449" s="20">
        <f>Data!BG449-Data!DN449</f>
        <v>22</v>
      </c>
      <c r="BD449" s="20">
        <f>Data!BH449-Data!DO449</f>
        <v>-9.6000000000000085</v>
      </c>
      <c r="BE449" s="20">
        <f>Data!BI449-Data!DP449</f>
        <v>-15.784999999999997</v>
      </c>
      <c r="BF449" s="20">
        <f>Data!BJ449-Data!DQ449</f>
        <v>6.2140000000000004</v>
      </c>
      <c r="BG449" s="20">
        <f>Data!BK449-Data!DR449</f>
        <v>2.7999999999999914E-2</v>
      </c>
      <c r="BH449" s="20">
        <f>Data!BL449-Data!DS449</f>
        <v>-1.2149999999999999</v>
      </c>
      <c r="BI449" s="20">
        <f>Data!BM449-Data!DT449</f>
        <v>5.5999999999999994E-2</v>
      </c>
      <c r="BJ449" s="20">
        <f>Data!BN449-Data!DU449</f>
        <v>-11.399999999999999</v>
      </c>
      <c r="BK449" s="20">
        <f>Data!BO449-Data!DV449</f>
        <v>1.5</v>
      </c>
      <c r="BL449" s="20">
        <f>Data!BP449-Data!DW449</f>
        <v>0.60000000000000009</v>
      </c>
      <c r="BM449" s="20">
        <f>Data!BQ449-Data!DX449</f>
        <v>0.14285714285714324</v>
      </c>
      <c r="BN449" s="20">
        <f>Data!BR449-Data!DY449</f>
        <v>1.6000000000000014</v>
      </c>
      <c r="BO449" s="20">
        <f>Data!BS449-Data!DZ449</f>
        <v>-38</v>
      </c>
      <c r="BP449" s="20">
        <f>Data!BT449-Data!EA449</f>
        <v>1.799999999999996E-2</v>
      </c>
      <c r="BQ449" s="20">
        <f>Data!BU449-Data!EB449</f>
        <v>-2</v>
      </c>
      <c r="BR449" s="20">
        <f>Data!BV449-Data!EC449</f>
        <v>-46</v>
      </c>
      <c r="BS449" s="20">
        <f>Data!BW449-Data!ED449</f>
        <v>-170</v>
      </c>
      <c r="BT449" s="20">
        <f>Data!BX449-Data!EE449</f>
        <v>-79</v>
      </c>
      <c r="BU449" s="20">
        <f>Data!BY449-Data!EF449</f>
        <v>-50</v>
      </c>
      <c r="BV449" s="20">
        <f>Data!BZ449-Data!EG449</f>
        <v>-64</v>
      </c>
      <c r="BW449" s="20">
        <f>Data!CA449-Data!EH449</f>
        <v>-75.699999999999989</v>
      </c>
      <c r="BX449" s="20">
        <f>Data!CB449-Data!EI449</f>
        <v>-37</v>
      </c>
      <c r="BY449" s="20">
        <f>Data!CC449-Data!EJ449</f>
        <v>-126</v>
      </c>
      <c r="BZ449" s="20">
        <f>Data!EK449</f>
        <v>11086.130000000001</v>
      </c>
      <c r="CA449" s="20">
        <f>Data!EL449</f>
        <v>10257.879999999999</v>
      </c>
      <c r="CB449" s="20">
        <f>Data!EM449</f>
        <v>73.284000000000006</v>
      </c>
      <c r="CC449" s="20">
        <f>Data!EN449</f>
        <v>82.492428571428576</v>
      </c>
      <c r="CD449" s="20">
        <f>Data!EO449</f>
        <v>13.953900000000001</v>
      </c>
      <c r="CE449" s="20">
        <f>Data!EP449</f>
        <v>179.55199999999999</v>
      </c>
      <c r="CF449" s="50">
        <f>IF(ISBLANK(Data!EQ449), "", Data!EQ449)</f>
        <v>57</v>
      </c>
      <c r="CG449" s="50">
        <f>IF(ISBLANK(Data!ER449), "", Data!ER449)</f>
        <v>66</v>
      </c>
      <c r="CH449" s="61" t="str">
        <f>IF(ISBLANK(Data!ES449), "", Data!ES449)</f>
        <v>California</v>
      </c>
      <c r="CI449" s="61">
        <f>IF(ISBLANK(Data!ET449), "", Data!ET449)</f>
        <v>123</v>
      </c>
    </row>
    <row r="450" spans="1:87" x14ac:dyDescent="0.45">
      <c r="A450" s="50">
        <f>IF(ISBLANK(Data!A450), "", Data!A450)</f>
        <v>44932</v>
      </c>
      <c r="B450" s="50" t="str">
        <f>IF(ISBLANK(Data!B450), "", Data!B450)</f>
        <v>Gonzaga</v>
      </c>
      <c r="C450" s="50">
        <f>IF(ISBLANK(Data!C450), "", Data!C450)</f>
        <v>103</v>
      </c>
      <c r="D450" s="50" t="str">
        <f>IF(ISBLANK(Data!D450), "", Data!D450)</f>
        <v>San Diego</v>
      </c>
      <c r="E450" s="50">
        <f>IF(ISBLANK(Data!E450), "", Data!E450)</f>
        <v>258</v>
      </c>
      <c r="F450" s="50" t="str">
        <f>IF(ISBLANK(Data!F450), "", Data!F450)</f>
        <v>N</v>
      </c>
      <c r="G450" s="50" t="str">
        <f>IF(ISBLANK(Data!G450), "", Data!G450)</f>
        <v>Gonzaga</v>
      </c>
      <c r="H450" s="50" t="str">
        <f>IF(ISBLANK(Data!H450), "", Data!H450)</f>
        <v>San Diego</v>
      </c>
      <c r="I450" s="50" t="str">
        <f>IF(ISBLANK(Data!I450), "", Data!I450)</f>
        <v>Gonzaga</v>
      </c>
      <c r="J450" s="50" t="str">
        <f>IF(ISBLANK(Data!J450), "", Data!J450)</f>
        <v>San Diego</v>
      </c>
      <c r="K450" s="50" t="str">
        <f>IF(ISBLANK(Data!K450), "", Data!K450)</f>
        <v>Gonzaga</v>
      </c>
      <c r="L450" s="50" t="str">
        <f>IF(ISBLANK(Data!L450), "", Data!L450)</f>
        <v>San Diego</v>
      </c>
      <c r="M450" s="50" t="str">
        <f>IF(ISBLANK(Data!M450), "", Data!M450)</f>
        <v>Gonzaga</v>
      </c>
      <c r="N450" s="50" t="str">
        <f>IF(ISBLANK(Data!N450), "", Data!N450)</f>
        <v>San Diego</v>
      </c>
      <c r="O450" s="50" t="str">
        <f>IF(ISBLANK(Data!O450), "", Data!O450)</f>
        <v>Gonzaga</v>
      </c>
      <c r="P450" s="50" t="str">
        <f>IF(ISBLANK(Data!P450), "", Data!P450)</f>
        <v>San Diego</v>
      </c>
      <c r="Q450" s="50" t="str">
        <f>IF(ISBLANK(Data!Q450), "", Data!Q450)</f>
        <v>Gonzaga</v>
      </c>
      <c r="R450" s="50" t="str">
        <f>IF(ISBLANK(Data!R450), "", Data!R450)</f>
        <v>San Diego</v>
      </c>
      <c r="S450" s="20">
        <f>Data!W450-Data!CD450</f>
        <v>8.9285714285713969E-2</v>
      </c>
      <c r="T450" s="20">
        <f>Data!X450-Data!CE450</f>
        <v>23.060000000000002</v>
      </c>
      <c r="U450" s="20">
        <f>Data!Y450-Data!CF450</f>
        <v>15.100000000000009</v>
      </c>
      <c r="V450" s="20">
        <f>Data!Z450-Data!CG450</f>
        <v>-8</v>
      </c>
      <c r="W450" s="20">
        <f>Data!AA450-Data!CH450</f>
        <v>-0.90000000000000568</v>
      </c>
      <c r="X450" s="20">
        <f>Data!AB450-Data!CI450</f>
        <v>-0.15</v>
      </c>
      <c r="Y450" s="20">
        <f>Data!AC450-Data!CJ450</f>
        <v>5.52</v>
      </c>
      <c r="Z450" s="20">
        <f>Data!AD450-Data!CK450</f>
        <v>4.1000000000000085</v>
      </c>
      <c r="AA450" s="20">
        <f>Data!AE450-Data!CL450</f>
        <v>-1.5</v>
      </c>
      <c r="AB450" s="20">
        <f>Data!AF450-Data!CM450</f>
        <v>8.02</v>
      </c>
      <c r="AC450" s="20">
        <f>Data!AG450-Data!CN450</f>
        <v>15</v>
      </c>
      <c r="AD450" s="20">
        <f>Data!AH450-Data!CO450</f>
        <v>-8.8000000000000114</v>
      </c>
      <c r="AE450" s="20">
        <f>Data!AI450-Data!CP450</f>
        <v>0.50859999999999994</v>
      </c>
      <c r="AF450" s="20">
        <f>Data!AJ450-Data!CQ450</f>
        <v>3.3000000000000003</v>
      </c>
      <c r="AG450" s="20">
        <f>Data!AK450-Data!CR450</f>
        <v>0.20714285714285716</v>
      </c>
      <c r="AH450" s="20">
        <f>Data!AL450-Data!CS450</f>
        <v>188</v>
      </c>
      <c r="AI450" s="20">
        <f>Data!AM450-Data!CT450</f>
        <v>16.329999999999998</v>
      </c>
      <c r="AJ450" s="20">
        <f>Data!AN450-Data!CU450</f>
        <v>3.3899999999999997</v>
      </c>
      <c r="AK450" s="20">
        <f>Data!AO450-Data!CV450</f>
        <v>9</v>
      </c>
      <c r="AL450" s="20">
        <f>Data!AP450-Data!CW450</f>
        <v>-209</v>
      </c>
      <c r="AM450" s="20">
        <f>Data!AQ450-Data!CX450</f>
        <v>-73</v>
      </c>
      <c r="AN450" s="20">
        <f>Data!AR450-Data!CY450</f>
        <v>6.4000000000000001E-2</v>
      </c>
      <c r="AO450" s="20">
        <f>Data!AS450-Data!CZ450</f>
        <v>-19</v>
      </c>
      <c r="AP450" s="20">
        <f>Data!AT450-Data!DA450</f>
        <v>-38</v>
      </c>
      <c r="AQ450" s="20">
        <f>Data!AU450-Data!DB450</f>
        <v>-2.0999999999999963E-2</v>
      </c>
      <c r="AR450" s="20">
        <f>Data!AV450-Data!DC450</f>
        <v>-22</v>
      </c>
      <c r="AS450" s="20">
        <f>Data!AW450-Data!DD450</f>
        <v>-18</v>
      </c>
      <c r="AT450" s="20">
        <f>Data!AX450-Data!DE450</f>
        <v>-3.1000000000000028E-2</v>
      </c>
      <c r="AU450" s="20">
        <f>Data!AY450-Data!DF450</f>
        <v>10</v>
      </c>
      <c r="AV450" s="20">
        <f>Data!AZ450-Data!DG450</f>
        <v>2.2767857142857135</v>
      </c>
      <c r="AW450" s="20">
        <f>Data!BA450-Data!DH450</f>
        <v>-1</v>
      </c>
      <c r="AX450" s="20">
        <f>Data!BB450-Data!DI450</f>
        <v>5.2767857142857153</v>
      </c>
      <c r="AY450" s="20">
        <f>Data!BC450-Data!DJ450</f>
        <v>21</v>
      </c>
      <c r="AZ450" s="20">
        <f>Data!BD450-Data!DK450</f>
        <v>-21</v>
      </c>
      <c r="BA450" s="20">
        <f>Data!BE450-Data!DL450</f>
        <v>-11</v>
      </c>
      <c r="BB450" s="20">
        <f>Data!BF450-Data!DM450</f>
        <v>-59</v>
      </c>
      <c r="BC450" s="20">
        <f>Data!BG450-Data!DN450</f>
        <v>-51</v>
      </c>
      <c r="BD450" s="20">
        <f>Data!BH450-Data!DO450</f>
        <v>11</v>
      </c>
      <c r="BE450" s="20">
        <f>Data!BI450-Data!DP450</f>
        <v>-4.5889999999999986</v>
      </c>
      <c r="BF450" s="20">
        <f>Data!BJ450-Data!DQ450</f>
        <v>15.617000000000001</v>
      </c>
      <c r="BG450" s="20">
        <f>Data!BK450-Data!DR450</f>
        <v>0.43399999999999994</v>
      </c>
      <c r="BH450" s="20">
        <f>Data!BL450-Data!DS450</f>
        <v>-2.1880000000000006</v>
      </c>
      <c r="BI450" s="20">
        <f>Data!BM450-Data!DT450</f>
        <v>5.5999999999999939E-2</v>
      </c>
      <c r="BJ450" s="20">
        <f>Data!BN450-Data!DU450</f>
        <v>9.9999999999997868E-2</v>
      </c>
      <c r="BK450" s="20">
        <f>Data!BO450-Data!DV450</f>
        <v>1.5</v>
      </c>
      <c r="BL450" s="20">
        <f>Data!BP450-Data!DW450</f>
        <v>-0.20000000000000018</v>
      </c>
      <c r="BM450" s="20">
        <f>Data!BQ450-Data!DX450</f>
        <v>-0.45535714285714324</v>
      </c>
      <c r="BN450" s="20">
        <f>Data!BR450-Data!DY450</f>
        <v>-1.0999999999999979</v>
      </c>
      <c r="BO450" s="20">
        <f>Data!BS450-Data!DZ450</f>
        <v>-83</v>
      </c>
      <c r="BP450" s="20">
        <f>Data!BT450-Data!EA450</f>
        <v>5.4000000000000048E-2</v>
      </c>
      <c r="BQ450" s="20">
        <f>Data!BU450-Data!EB450</f>
        <v>3</v>
      </c>
      <c r="BR450" s="20">
        <f>Data!BV450-Data!EC450</f>
        <v>-157</v>
      </c>
      <c r="BS450" s="20">
        <f>Data!BW450-Data!ED450</f>
        <v>-180</v>
      </c>
      <c r="BT450" s="20">
        <f>Data!BX450-Data!EE450</f>
        <v>-128</v>
      </c>
      <c r="BU450" s="20">
        <f>Data!BY450-Data!EF450</f>
        <v>-264</v>
      </c>
      <c r="BV450" s="20">
        <f>Data!BZ450-Data!EG450</f>
        <v>-193</v>
      </c>
      <c r="BW450" s="20">
        <f>Data!CA450-Data!EH450</f>
        <v>-138.80000000000001</v>
      </c>
      <c r="BX450" s="20">
        <f>Data!CB450-Data!EI450</f>
        <v>-82</v>
      </c>
      <c r="BY450" s="20">
        <f>Data!CC450-Data!EJ450</f>
        <v>-190</v>
      </c>
      <c r="BZ450" s="20">
        <f>Data!EK450</f>
        <v>12001.6</v>
      </c>
      <c r="CA450" s="20">
        <f>Data!EL450</f>
        <v>9628.7999999999993</v>
      </c>
      <c r="CB450" s="20">
        <f>Data!EM450</f>
        <v>87.75</v>
      </c>
      <c r="CC450" s="20">
        <f>Data!EN450</f>
        <v>97.289142857142849</v>
      </c>
      <c r="CD450" s="20">
        <f>Data!EO450</f>
        <v>12.2674</v>
      </c>
      <c r="CE450" s="20">
        <f>Data!EP450</f>
        <v>200.36399999999998</v>
      </c>
      <c r="CF450" s="50">
        <f>IF(ISBLANK(Data!EQ450), "", Data!EQ450)</f>
        <v>101</v>
      </c>
      <c r="CG450" s="50">
        <f>IF(ISBLANK(Data!ER450), "", Data!ER450)</f>
        <v>74</v>
      </c>
      <c r="CH450" s="61" t="str">
        <f>IF(ISBLANK(Data!ES450), "", Data!ES450)</f>
        <v>Gonzaga</v>
      </c>
      <c r="CI450" s="61">
        <f>IF(ISBLANK(Data!ET450), "", Data!ET450)</f>
        <v>175</v>
      </c>
    </row>
    <row r="451" spans="1:87" x14ac:dyDescent="0.45">
      <c r="A451" s="50">
        <f>IF(ISBLANK(Data!A451), "", Data!A451)</f>
        <v>44932</v>
      </c>
      <c r="B451" s="50" t="str">
        <f>IF(ISBLANK(Data!B451), "", Data!B451)</f>
        <v>Arizona St.</v>
      </c>
      <c r="C451" s="50">
        <f>IF(ISBLANK(Data!C451), "", Data!C451)</f>
        <v>12</v>
      </c>
      <c r="D451" s="50" t="str">
        <f>IF(ISBLANK(Data!D451), "", Data!D451)</f>
        <v>Colorado</v>
      </c>
      <c r="E451" s="50">
        <f>IF(ISBLANK(Data!E451), "", Data!E451)</f>
        <v>57</v>
      </c>
      <c r="F451" s="50" t="str">
        <f>IF(ISBLANK(Data!F451), "", Data!F451)</f>
        <v>N</v>
      </c>
      <c r="G451" s="50" t="str">
        <f>IF(ISBLANK(Data!G451), "", Data!G451)</f>
        <v>Arizona St.</v>
      </c>
      <c r="H451" s="50" t="str">
        <f>IF(ISBLANK(Data!H451), "", Data!H451)</f>
        <v>Colorado</v>
      </c>
      <c r="I451" s="50" t="str">
        <f>IF(ISBLANK(Data!I451), "", Data!I451)</f>
        <v>Arizona St.</v>
      </c>
      <c r="J451" s="50" t="str">
        <f>IF(ISBLANK(Data!J451), "", Data!J451)</f>
        <v>Colorado</v>
      </c>
      <c r="K451" s="50" t="str">
        <f>IF(ISBLANK(Data!K451), "", Data!K451)</f>
        <v>Arizona State</v>
      </c>
      <c r="L451" s="50" t="str">
        <f>IF(ISBLANK(Data!L451), "", Data!L451)</f>
        <v>Colorado</v>
      </c>
      <c r="M451" s="50" t="str">
        <f>IF(ISBLANK(Data!M451), "", Data!M451)</f>
        <v>Arizona St</v>
      </c>
      <c r="N451" s="50" t="str">
        <f>IF(ISBLANK(Data!N451), "", Data!N451)</f>
        <v>Colorado</v>
      </c>
      <c r="O451" s="50" t="str">
        <f>IF(ISBLANK(Data!O451), "", Data!O451)</f>
        <v>Arizona St.</v>
      </c>
      <c r="P451" s="50" t="str">
        <f>IF(ISBLANK(Data!P451), "", Data!P451)</f>
        <v>Colorado</v>
      </c>
      <c r="Q451" s="50" t="str">
        <f>IF(ISBLANK(Data!Q451), "", Data!Q451)</f>
        <v>Arizona State</v>
      </c>
      <c r="R451" s="50" t="str">
        <f>IF(ISBLANK(Data!R451), "", Data!R451)</f>
        <v>Colorado</v>
      </c>
      <c r="S451" s="20">
        <f>Data!W451-Data!CD451</f>
        <v>-0.14285714285714302</v>
      </c>
      <c r="T451" s="20">
        <f>Data!X451-Data!CE451</f>
        <v>-10.84</v>
      </c>
      <c r="U451" s="20">
        <f>Data!Y451-Data!CF451</f>
        <v>-12</v>
      </c>
      <c r="V451" s="20">
        <f>Data!Z451-Data!CG451</f>
        <v>-1.0999999999999943</v>
      </c>
      <c r="W451" s="20">
        <f>Data!AA451-Data!CH451</f>
        <v>1.2000000000000028</v>
      </c>
      <c r="X451" s="20">
        <f>Data!AB451-Data!CI451</f>
        <v>9.0999999999999984E-2</v>
      </c>
      <c r="Y451" s="20">
        <f>Data!AC451-Data!CJ451</f>
        <v>6.07</v>
      </c>
      <c r="Z451" s="20">
        <f>Data!AD451-Data!CK451</f>
        <v>1.6000000000000085</v>
      </c>
      <c r="AA451" s="20">
        <f>Data!AE451-Data!CL451</f>
        <v>-4.4000000000000057</v>
      </c>
      <c r="AB451" s="20">
        <f>Data!AF451-Data!CM451</f>
        <v>8.49</v>
      </c>
      <c r="AC451" s="20">
        <f>Data!AG451-Data!CN451</f>
        <v>-13</v>
      </c>
      <c r="AD451" s="20">
        <f>Data!AH451-Data!CO451</f>
        <v>-1.7999999999999972</v>
      </c>
      <c r="AE451" s="20">
        <f>Data!AI451-Data!CP451</f>
        <v>-0.20019999999999993</v>
      </c>
      <c r="AF451" s="20">
        <f>Data!AJ451-Data!CQ451</f>
        <v>-1.1000000000000001</v>
      </c>
      <c r="AG451" s="20">
        <f>Data!AK451-Data!CR451</f>
        <v>-7.8571428571428584E-2</v>
      </c>
      <c r="AH451" s="20">
        <f>Data!AL451-Data!CS451</f>
        <v>-66</v>
      </c>
      <c r="AI451" s="20">
        <f>Data!AM451-Data!CT451</f>
        <v>-9.2100000000000009</v>
      </c>
      <c r="AJ451" s="20">
        <f>Data!AN451-Data!CU451</f>
        <v>2.5700000000000003</v>
      </c>
      <c r="AK451" s="20">
        <f>Data!AO451-Data!CV451</f>
        <v>-180</v>
      </c>
      <c r="AL451" s="20">
        <f>Data!AP451-Data!CW451</f>
        <v>-15</v>
      </c>
      <c r="AM451" s="20">
        <f>Data!AQ451-Data!CX451</f>
        <v>0</v>
      </c>
      <c r="AN451" s="20">
        <f>Data!AR451-Data!CY451</f>
        <v>-8.8000000000000023E-2</v>
      </c>
      <c r="AO451" s="20">
        <f>Data!AS451-Data!CZ451</f>
        <v>2</v>
      </c>
      <c r="AP451" s="20">
        <f>Data!AT451-Data!DA451</f>
        <v>77</v>
      </c>
      <c r="AQ451" s="20">
        <f>Data!AU451-Data!DB451</f>
        <v>-9.1000000000000025E-2</v>
      </c>
      <c r="AR451" s="20">
        <f>Data!AV451-Data!DC451</f>
        <v>-38</v>
      </c>
      <c r="AS451" s="20">
        <f>Data!AW451-Data!DD451</f>
        <v>8</v>
      </c>
      <c r="AT451" s="20">
        <f>Data!AX451-Data!DE451</f>
        <v>-0.14700000000000002</v>
      </c>
      <c r="AU451" s="20">
        <f>Data!AY451-Data!DF451</f>
        <v>-42</v>
      </c>
      <c r="AV451" s="20">
        <f>Data!AZ451-Data!DG451</f>
        <v>-2.9999999999999991</v>
      </c>
      <c r="AW451" s="20">
        <f>Data!BA451-Data!DH451</f>
        <v>-38</v>
      </c>
      <c r="AX451" s="20">
        <f>Data!BB451-Data!DI451</f>
        <v>-2.7142857142857082</v>
      </c>
      <c r="AY451" s="20">
        <f>Data!BC451-Data!DJ451</f>
        <v>-79</v>
      </c>
      <c r="AZ451" s="20">
        <f>Data!BD451-Data!DK451</f>
        <v>24</v>
      </c>
      <c r="BA451" s="20">
        <f>Data!BE451-Data!DL451</f>
        <v>26</v>
      </c>
      <c r="BB451" s="20">
        <f>Data!BF451-Data!DM451</f>
        <v>-41</v>
      </c>
      <c r="BC451" s="20">
        <f>Data!BG451-Data!DN451</f>
        <v>-4</v>
      </c>
      <c r="BD451" s="20">
        <f>Data!BH451-Data!DO451</f>
        <v>-12.899999999999991</v>
      </c>
      <c r="BE451" s="20">
        <f>Data!BI451-Data!DP451</f>
        <v>-1.070999999999998</v>
      </c>
      <c r="BF451" s="20">
        <f>Data!BJ451-Data!DQ451</f>
        <v>-11.786</v>
      </c>
      <c r="BG451" s="20">
        <f>Data!BK451-Data!DR451</f>
        <v>-0.17199999999999993</v>
      </c>
      <c r="BH451" s="20">
        <f>Data!BL451-Data!DS451</f>
        <v>-2.9290000000000003</v>
      </c>
      <c r="BI451" s="20">
        <f>Data!BM451-Data!DT451</f>
        <v>0.27099999999999996</v>
      </c>
      <c r="BJ451" s="20">
        <f>Data!BN451-Data!DU451</f>
        <v>5.5</v>
      </c>
      <c r="BK451" s="20">
        <f>Data!BO451-Data!DV451</f>
        <v>0.5</v>
      </c>
      <c r="BL451" s="20">
        <f>Data!BP451-Data!DW451</f>
        <v>1.8999999999999995</v>
      </c>
      <c r="BM451" s="20">
        <f>Data!BQ451-Data!DX451</f>
        <v>1.7142857142857144</v>
      </c>
      <c r="BN451" s="20">
        <f>Data!BR451-Data!DY451</f>
        <v>-0.30000000000000071</v>
      </c>
      <c r="BO451" s="20">
        <f>Data!BS451-Data!DZ451</f>
        <v>10</v>
      </c>
      <c r="BP451" s="20">
        <f>Data!BT451-Data!EA451</f>
        <v>-1.100000000000001E-2</v>
      </c>
      <c r="BQ451" s="20">
        <f>Data!BU451-Data!EB451</f>
        <v>1</v>
      </c>
      <c r="BR451" s="20">
        <f>Data!BV451-Data!EC451</f>
        <v>66</v>
      </c>
      <c r="BS451" s="20">
        <f>Data!BW451-Data!ED451</f>
        <v>42</v>
      </c>
      <c r="BT451" s="20">
        <f>Data!BX451-Data!EE451</f>
        <v>30</v>
      </c>
      <c r="BU451" s="20">
        <f>Data!BY451-Data!EF451</f>
        <v>61</v>
      </c>
      <c r="BV451" s="20">
        <f>Data!BZ451-Data!EG451</f>
        <v>71</v>
      </c>
      <c r="BW451" s="20">
        <f>Data!CA451-Data!EH451</f>
        <v>36.299999999999997</v>
      </c>
      <c r="BX451" s="20">
        <f>Data!CB451-Data!EI451</f>
        <v>11</v>
      </c>
      <c r="BY451" s="20">
        <f>Data!CC451-Data!EJ451</f>
        <v>17</v>
      </c>
      <c r="BZ451" s="20">
        <f>Data!EK451</f>
        <v>9812.9700000000012</v>
      </c>
      <c r="CA451" s="20">
        <f>Data!EL451</f>
        <v>10843.28</v>
      </c>
      <c r="CB451" s="20">
        <f>Data!EM451</f>
        <v>75.442928571428567</v>
      </c>
      <c r="CC451" s="20">
        <f>Data!EN451</f>
        <v>119.39014285714286</v>
      </c>
      <c r="CD451" s="20">
        <f>Data!EO451</f>
        <v>11.377800000000001</v>
      </c>
      <c r="CE451" s="20">
        <f>Data!EP451</f>
        <v>131.66999999999999</v>
      </c>
      <c r="CF451" s="50">
        <f>IF(ISBLANK(Data!EQ451), "", Data!EQ451)</f>
        <v>76</v>
      </c>
      <c r="CG451" s="50">
        <f>IF(ISBLANK(Data!ER451), "", Data!ER451)</f>
        <v>73</v>
      </c>
      <c r="CH451" s="61" t="str">
        <f>IF(ISBLANK(Data!ES451), "", Data!ES451)</f>
        <v>Arizona St.</v>
      </c>
      <c r="CI451" s="61">
        <f>IF(ISBLANK(Data!ET451), "", Data!ET451)</f>
        <v>149</v>
      </c>
    </row>
    <row r="452" spans="1:87" x14ac:dyDescent="0.45">
      <c r="A452" s="50">
        <f>IF(ISBLANK(Data!A452), "", Data!A452)</f>
        <v>44933</v>
      </c>
      <c r="B452" s="50" t="str">
        <f>IF(ISBLANK(Data!B452), "", Data!B452)</f>
        <v>Northwestern</v>
      </c>
      <c r="C452" s="50">
        <f>IF(ISBLANK(Data!C452), "", Data!C452)</f>
        <v>215</v>
      </c>
      <c r="D452" s="50" t="str">
        <f>IF(ISBLANK(Data!D452), "", Data!D452)</f>
        <v>Michigan St.</v>
      </c>
      <c r="E452" s="50">
        <f>IF(ISBLANK(Data!E452), "", Data!E452)</f>
        <v>172</v>
      </c>
      <c r="F452" s="50" t="str">
        <f>IF(ISBLANK(Data!F452), "", Data!F452)</f>
        <v>N</v>
      </c>
      <c r="G452" s="50" t="str">
        <f>IF(ISBLANK(Data!G452), "", Data!G452)</f>
        <v>Northwestern</v>
      </c>
      <c r="H452" s="50" t="str">
        <f>IF(ISBLANK(Data!H452), "", Data!H452)</f>
        <v>Michigan St.</v>
      </c>
      <c r="I452" s="50" t="str">
        <f>IF(ISBLANK(Data!I452), "", Data!I452)</f>
        <v>Northwestern</v>
      </c>
      <c r="J452" s="50" t="str">
        <f>IF(ISBLANK(Data!J452), "", Data!J452)</f>
        <v>Michigan St.</v>
      </c>
      <c r="K452" s="50" t="str">
        <f>IF(ISBLANK(Data!K452), "", Data!K452)</f>
        <v>Northwestern</v>
      </c>
      <c r="L452" s="50" t="str">
        <f>IF(ISBLANK(Data!L452), "", Data!L452)</f>
        <v>Michigan State</v>
      </c>
      <c r="M452" s="50" t="str">
        <f>IF(ISBLANK(Data!M452), "", Data!M452)</f>
        <v>Northwestern</v>
      </c>
      <c r="N452" s="50" t="str">
        <f>IF(ISBLANK(Data!N452), "", Data!N452)</f>
        <v>Michigan St</v>
      </c>
      <c r="O452" s="50" t="str">
        <f>IF(ISBLANK(Data!O452), "", Data!O452)</f>
        <v>Northwestern</v>
      </c>
      <c r="P452" s="50" t="str">
        <f>IF(ISBLANK(Data!P452), "", Data!P452)</f>
        <v>Michigan St.</v>
      </c>
      <c r="Q452" s="50" t="str">
        <f>IF(ISBLANK(Data!Q452), "", Data!Q452)</f>
        <v>Northwestern</v>
      </c>
      <c r="R452" s="50" t="str">
        <f>IF(ISBLANK(Data!R452), "", Data!R452)</f>
        <v>Michigan State</v>
      </c>
      <c r="S452" s="20">
        <f>Data!W452-Data!CD452</f>
        <v>0.12637362637362604</v>
      </c>
      <c r="T452" s="20">
        <f>Data!X452-Data!CE452</f>
        <v>-10.46</v>
      </c>
      <c r="U452" s="20">
        <f>Data!Y452-Data!CF452</f>
        <v>-4</v>
      </c>
      <c r="V452" s="20">
        <f>Data!Z452-Data!CG452</f>
        <v>6.5</v>
      </c>
      <c r="W452" s="20">
        <f>Data!AA452-Data!CH452</f>
        <v>-2.0999999999999943</v>
      </c>
      <c r="X452" s="20">
        <f>Data!AB452-Data!CI452</f>
        <v>0.223</v>
      </c>
      <c r="Y452" s="20">
        <f>Data!AC452-Data!CJ452</f>
        <v>-5.96</v>
      </c>
      <c r="Z452" s="20">
        <f>Data!AD452-Data!CK452</f>
        <v>-4.9000000000000057</v>
      </c>
      <c r="AA452" s="20">
        <f>Data!AE452-Data!CL452</f>
        <v>1.2000000000000028</v>
      </c>
      <c r="AB452" s="20">
        <f>Data!AF452-Data!CM452</f>
        <v>-8</v>
      </c>
      <c r="AC452" s="20">
        <f>Data!AG452-Data!CN452</f>
        <v>-5.4000000000000057</v>
      </c>
      <c r="AD452" s="20">
        <f>Data!AH452-Data!CO452</f>
        <v>7.2999999999999972</v>
      </c>
      <c r="AE452" s="20">
        <f>Data!AI452-Data!CP452</f>
        <v>-0.15510000000000002</v>
      </c>
      <c r="AF452" s="20">
        <f>Data!AJ452-Data!CQ452</f>
        <v>0.60000000000000009</v>
      </c>
      <c r="AG452" s="20">
        <f>Data!AK452-Data!CR452</f>
        <v>4.5054945054945061E-2</v>
      </c>
      <c r="AH452" s="20">
        <f>Data!AL452-Data!CS452</f>
        <v>-20</v>
      </c>
      <c r="AI452" s="20">
        <f>Data!AM452-Data!CT452</f>
        <v>-12.719999999999999</v>
      </c>
      <c r="AJ452" s="20">
        <f>Data!AN452-Data!CU452</f>
        <v>-5.49</v>
      </c>
      <c r="AK452" s="20">
        <f>Data!AO452-Data!CV452</f>
        <v>-155</v>
      </c>
      <c r="AL452" s="20">
        <f>Data!AP452-Data!CW452</f>
        <v>-47</v>
      </c>
      <c r="AM452" s="20">
        <f>Data!AQ452-Data!CX452</f>
        <v>-81</v>
      </c>
      <c r="AN452" s="20">
        <f>Data!AR452-Data!CY452</f>
        <v>-2.3999999999999966E-2</v>
      </c>
      <c r="AO452" s="20">
        <f>Data!AS452-Data!CZ452</f>
        <v>8</v>
      </c>
      <c r="AP452" s="20">
        <f>Data!AT452-Data!DA452</f>
        <v>10</v>
      </c>
      <c r="AQ452" s="20">
        <f>Data!AU452-Data!DB452</f>
        <v>1.6000000000000014E-2</v>
      </c>
      <c r="AR452" s="20">
        <f>Data!AV452-Data!DC452</f>
        <v>-47</v>
      </c>
      <c r="AS452" s="20">
        <f>Data!AW452-Data!DD452</f>
        <v>-71</v>
      </c>
      <c r="AT452" s="20">
        <f>Data!AX452-Data!DE452</f>
        <v>1.3000000000000012E-2</v>
      </c>
      <c r="AU452" s="20">
        <f>Data!AY452-Data!DF452</f>
        <v>-36</v>
      </c>
      <c r="AV452" s="20">
        <f>Data!AZ452-Data!DG452</f>
        <v>-1.9450549450549435</v>
      </c>
      <c r="AW452" s="20">
        <f>Data!BA452-Data!DH452</f>
        <v>-116</v>
      </c>
      <c r="AX452" s="20">
        <f>Data!BB452-Data!DI452</f>
        <v>-6.0384615384615401</v>
      </c>
      <c r="AY452" s="20">
        <f>Data!BC452-Data!DJ452</f>
        <v>-51</v>
      </c>
      <c r="AZ452" s="20">
        <f>Data!BD452-Data!DK452</f>
        <v>-8</v>
      </c>
      <c r="BA452" s="20">
        <f>Data!BE452-Data!DL452</f>
        <v>-23</v>
      </c>
      <c r="BB452" s="20">
        <f>Data!BF452-Data!DM452</f>
        <v>-36</v>
      </c>
      <c r="BC452" s="20">
        <f>Data!BG452-Data!DN452</f>
        <v>-10</v>
      </c>
      <c r="BD452" s="20">
        <f>Data!BH452-Data!DO452</f>
        <v>-5.8999999999999915</v>
      </c>
      <c r="BE452" s="20">
        <f>Data!BI452-Data!DP452</f>
        <v>1.3289999999999935</v>
      </c>
      <c r="BF452" s="20">
        <f>Data!BJ452-Data!DQ452</f>
        <v>-7.2309999999999999</v>
      </c>
      <c r="BG452" s="20">
        <f>Data!BK452-Data!DR452</f>
        <v>8.8999999999999968E-2</v>
      </c>
      <c r="BH452" s="20">
        <f>Data!BL452-Data!DS452</f>
        <v>-1.923</v>
      </c>
      <c r="BI452" s="20">
        <f>Data!BM452-Data!DT452</f>
        <v>0.14400000000000002</v>
      </c>
      <c r="BJ452" s="20">
        <f>Data!BN452-Data!DU452</f>
        <v>2.2999999999999972</v>
      </c>
      <c r="BK452" s="20">
        <f>Data!BO452-Data!DV452</f>
        <v>-4.0000000000000018</v>
      </c>
      <c r="BL452" s="20">
        <f>Data!BP452-Data!DW452</f>
        <v>-1.4</v>
      </c>
      <c r="BM452" s="20">
        <f>Data!BQ452-Data!DX452</f>
        <v>-2.7472527472528263E-2</v>
      </c>
      <c r="BN452" s="20">
        <f>Data!BR452-Data!DY452</f>
        <v>0.40000000000000213</v>
      </c>
      <c r="BO452" s="20">
        <f>Data!BS452-Data!DZ452</f>
        <v>-25</v>
      </c>
      <c r="BP452" s="20">
        <f>Data!BT452-Data!EA452</f>
        <v>2.0999999999999908E-2</v>
      </c>
      <c r="BQ452" s="20">
        <f>Data!BU452-Data!EB452</f>
        <v>2</v>
      </c>
      <c r="BR452" s="20">
        <f>Data!BV452-Data!EC452</f>
        <v>57</v>
      </c>
      <c r="BS452" s="20">
        <f>Data!BW452-Data!ED452</f>
        <v>45</v>
      </c>
      <c r="BT452" s="20">
        <f>Data!BX452-Data!EE452</f>
        <v>-21</v>
      </c>
      <c r="BU452" s="20">
        <f>Data!BY452-Data!EF452</f>
        <v>37</v>
      </c>
      <c r="BV452" s="20">
        <f>Data!BZ452-Data!EG452</f>
        <v>50</v>
      </c>
      <c r="BW452" s="20">
        <f>Data!CA452-Data!EH452</f>
        <v>17.3</v>
      </c>
      <c r="BX452" s="20">
        <f>Data!CB452-Data!EI452</f>
        <v>-26</v>
      </c>
      <c r="BY452" s="20">
        <f>Data!CC452-Data!EJ452</f>
        <v>77</v>
      </c>
      <c r="BZ452" s="20">
        <f>Data!EK452</f>
        <v>10343.409999999998</v>
      </c>
      <c r="CA452" s="20">
        <f>Data!EL452</f>
        <v>11463.96</v>
      </c>
      <c r="CB452" s="20">
        <f>Data!EM452</f>
        <v>69.374214285714288</v>
      </c>
      <c r="CC452" s="20">
        <f>Data!EN452</f>
        <v>83.769230769230759</v>
      </c>
      <c r="CD452" s="20">
        <f>Data!EO452</f>
        <v>11.7768</v>
      </c>
      <c r="CE452" s="20">
        <f>Data!EP452</f>
        <v>163.506</v>
      </c>
      <c r="CF452" s="50">
        <f>IF(ISBLANK(Data!EQ452), "", Data!EQ452)</f>
        <v>88</v>
      </c>
      <c r="CG452" s="50">
        <f>IF(ISBLANK(Data!ER452), "", Data!ER452)</f>
        <v>74</v>
      </c>
      <c r="CH452" s="61" t="str">
        <f>IF(ISBLANK(Data!ES452), "", Data!ES452)</f>
        <v>Northwestern</v>
      </c>
      <c r="CI452" s="61">
        <f>IF(ISBLANK(Data!ET452), "", Data!ET452)</f>
        <v>162</v>
      </c>
    </row>
    <row r="453" spans="1:87" x14ac:dyDescent="0.45">
      <c r="A453" s="50">
        <f>IF(ISBLANK(Data!A453), "", Data!A453)</f>
        <v>44933</v>
      </c>
      <c r="B453" s="50" t="str">
        <f>IF(ISBLANK(Data!B453), "", Data!B453)</f>
        <v>Minnesota</v>
      </c>
      <c r="C453" s="50">
        <f>IF(ISBLANK(Data!C453), "", Data!C453)</f>
        <v>175</v>
      </c>
      <c r="D453" s="50" t="str">
        <f>IF(ISBLANK(Data!D453), "", Data!D453)</f>
        <v>Maryland</v>
      </c>
      <c r="E453" s="50">
        <f>IF(ISBLANK(Data!E453), "", Data!E453)</f>
        <v>162</v>
      </c>
      <c r="F453" s="50" t="str">
        <f>IF(ISBLANK(Data!F453), "", Data!F453)</f>
        <v>N</v>
      </c>
      <c r="G453" s="50" t="str">
        <f>IF(ISBLANK(Data!G453), "", Data!G453)</f>
        <v>Minnesota</v>
      </c>
      <c r="H453" s="50" t="str">
        <f>IF(ISBLANK(Data!H453), "", Data!H453)</f>
        <v>Maryland</v>
      </c>
      <c r="I453" s="50" t="str">
        <f>IF(ISBLANK(Data!I453), "", Data!I453)</f>
        <v>Minnesota</v>
      </c>
      <c r="J453" s="50" t="str">
        <f>IF(ISBLANK(Data!J453), "", Data!J453)</f>
        <v>Maryland</v>
      </c>
      <c r="K453" s="50" t="str">
        <f>IF(ISBLANK(Data!K453), "", Data!K453)</f>
        <v>Minnesota</v>
      </c>
      <c r="L453" s="50" t="str">
        <f>IF(ISBLANK(Data!L453), "", Data!L453)</f>
        <v>Maryland</v>
      </c>
      <c r="M453" s="50" t="str">
        <f>IF(ISBLANK(Data!M453), "", Data!M453)</f>
        <v>Minnesota</v>
      </c>
      <c r="N453" s="50" t="str">
        <f>IF(ISBLANK(Data!N453), "", Data!N453)</f>
        <v>Maryland</v>
      </c>
      <c r="O453" s="50" t="str">
        <f>IF(ISBLANK(Data!O453), "", Data!O453)</f>
        <v>Minnesota</v>
      </c>
      <c r="P453" s="50" t="str">
        <f>IF(ISBLANK(Data!P453), "", Data!P453)</f>
        <v>Maryland</v>
      </c>
      <c r="Q453" s="50" t="str">
        <f>IF(ISBLANK(Data!Q453), "", Data!Q453)</f>
        <v>Minnesota</v>
      </c>
      <c r="R453" s="50" t="str">
        <f>IF(ISBLANK(Data!R453), "", Data!R453)</f>
        <v>Maryland</v>
      </c>
      <c r="S453" s="20">
        <f>Data!W453-Data!CD453</f>
        <v>0.14285714285714302</v>
      </c>
      <c r="T453" s="20">
        <f>Data!X453-Data!CE453</f>
        <v>1.9999999999999574E-2</v>
      </c>
      <c r="U453" s="20">
        <f>Data!Y453-Data!CF453</f>
        <v>5</v>
      </c>
      <c r="V453" s="20">
        <f>Data!Z453-Data!CG453</f>
        <v>5.1000000000000085</v>
      </c>
      <c r="W453" s="20">
        <f>Data!AA453-Data!CH453</f>
        <v>2</v>
      </c>
      <c r="X453" s="20">
        <f>Data!AB453-Data!CI453</f>
        <v>1.2E-2</v>
      </c>
      <c r="Y453" s="20">
        <f>Data!AC453-Data!CJ453</f>
        <v>-4.5999999999999996</v>
      </c>
      <c r="Z453" s="20">
        <f>Data!AD453-Data!CK453</f>
        <v>-1.2999999999999972</v>
      </c>
      <c r="AA453" s="20">
        <f>Data!AE453-Data!CL453</f>
        <v>3.2999999999999972</v>
      </c>
      <c r="AB453" s="20">
        <f>Data!AF453-Data!CM453</f>
        <v>-5.84</v>
      </c>
      <c r="AC453" s="20">
        <f>Data!AG453-Data!CN453</f>
        <v>7.1999999999999886</v>
      </c>
      <c r="AD453" s="20">
        <f>Data!AH453-Data!CO453</f>
        <v>3.2999999999999972</v>
      </c>
      <c r="AE453" s="20">
        <f>Data!AI453-Data!CP453</f>
        <v>8.2500000000000018E-2</v>
      </c>
      <c r="AF453" s="20">
        <f>Data!AJ453-Data!CQ453</f>
        <v>1.5</v>
      </c>
      <c r="AG453" s="20">
        <f>Data!AK453-Data!CR453</f>
        <v>0.10714285714285714</v>
      </c>
      <c r="AH453" s="20">
        <f>Data!AL453-Data!CS453</f>
        <v>56</v>
      </c>
      <c r="AI453" s="20">
        <f>Data!AM453-Data!CT453</f>
        <v>2.4299999999999997</v>
      </c>
      <c r="AJ453" s="20">
        <f>Data!AN453-Data!CU453</f>
        <v>-2.77</v>
      </c>
      <c r="AK453" s="20">
        <f>Data!AO453-Data!CV453</f>
        <v>115</v>
      </c>
      <c r="AL453" s="20">
        <f>Data!AP453-Data!CW453</f>
        <v>42</v>
      </c>
      <c r="AM453" s="20">
        <f>Data!AQ453-Data!CX453</f>
        <v>14</v>
      </c>
      <c r="AN453" s="20">
        <f>Data!AR453-Data!CY453</f>
        <v>8.6000000000000021E-2</v>
      </c>
      <c r="AO453" s="20">
        <f>Data!AS453-Data!CZ453</f>
        <v>32</v>
      </c>
      <c r="AP453" s="20">
        <f>Data!AT453-Data!DA453</f>
        <v>2</v>
      </c>
      <c r="AQ453" s="20">
        <f>Data!AU453-Data!DB453</f>
        <v>9.5999999999999974E-2</v>
      </c>
      <c r="AR453" s="20">
        <f>Data!AV453-Data!DC453</f>
        <v>-69</v>
      </c>
      <c r="AS453" s="20">
        <f>Data!AW453-Data!DD453</f>
        <v>-101</v>
      </c>
      <c r="AT453" s="20">
        <f>Data!AX453-Data!DE453</f>
        <v>3.0000000000000027E-3</v>
      </c>
      <c r="AU453" s="20">
        <f>Data!AY453-Data!DF453</f>
        <v>-31</v>
      </c>
      <c r="AV453" s="20">
        <f>Data!AZ453-Data!DG453</f>
        <v>-2.2142857142857153</v>
      </c>
      <c r="AW453" s="20">
        <f>Data!BA453-Data!DH453</f>
        <v>8</v>
      </c>
      <c r="AX453" s="20">
        <f>Data!BB453-Data!DI453</f>
        <v>0.5714285714285694</v>
      </c>
      <c r="AY453" s="20">
        <f>Data!BC453-Data!DJ453</f>
        <v>128</v>
      </c>
      <c r="AZ453" s="20">
        <f>Data!BD453-Data!DK453</f>
        <v>-17</v>
      </c>
      <c r="BA453" s="20">
        <f>Data!BE453-Data!DL453</f>
        <v>-3</v>
      </c>
      <c r="BB453" s="20">
        <f>Data!BF453-Data!DM453</f>
        <v>12</v>
      </c>
      <c r="BC453" s="20">
        <f>Data!BG453-Data!DN453</f>
        <v>-30</v>
      </c>
      <c r="BD453" s="20">
        <f>Data!BH453-Data!DO453</f>
        <v>8.2000000000000028</v>
      </c>
      <c r="BE453" s="20">
        <f>Data!BI453-Data!DP453</f>
        <v>3</v>
      </c>
      <c r="BF453" s="20">
        <f>Data!BJ453-Data!DQ453</f>
        <v>5.2149999999999999</v>
      </c>
      <c r="BG453" s="20">
        <f>Data!BK453-Data!DR453</f>
        <v>0.67099999999999993</v>
      </c>
      <c r="BH453" s="20">
        <f>Data!BL453-Data!DS453</f>
        <v>0.85800000000000054</v>
      </c>
      <c r="BI453" s="20">
        <f>Data!BM453-Data!DT453</f>
        <v>-0.14500000000000002</v>
      </c>
      <c r="BJ453" s="20">
        <f>Data!BN453-Data!DU453</f>
        <v>0.19999999999999929</v>
      </c>
      <c r="BK453" s="20">
        <f>Data!BO453-Data!DV453</f>
        <v>-7.1999999999999993</v>
      </c>
      <c r="BL453" s="20">
        <f>Data!BP453-Data!DW453</f>
        <v>-0.19999999999999929</v>
      </c>
      <c r="BM453" s="20">
        <f>Data!BQ453-Data!DX453</f>
        <v>-1.2142857142857135</v>
      </c>
      <c r="BN453" s="20">
        <f>Data!BR453-Data!DY453</f>
        <v>-2.2000000000000011</v>
      </c>
      <c r="BO453" s="20">
        <f>Data!BS453-Data!DZ453</f>
        <v>-40</v>
      </c>
      <c r="BP453" s="20">
        <f>Data!BT453-Data!EA453</f>
        <v>2.5000000000000022E-2</v>
      </c>
      <c r="BQ453" s="20">
        <f>Data!BU453-Data!EB453</f>
        <v>-8</v>
      </c>
      <c r="BR453" s="20">
        <f>Data!BV453-Data!EC453</f>
        <v>-38</v>
      </c>
      <c r="BS453" s="20">
        <f>Data!BW453-Data!ED453</f>
        <v>40</v>
      </c>
      <c r="BT453" s="20">
        <f>Data!BX453-Data!EE453</f>
        <v>-51</v>
      </c>
      <c r="BU453" s="20">
        <f>Data!BY453-Data!EF453</f>
        <v>4</v>
      </c>
      <c r="BV453" s="20">
        <f>Data!BZ453-Data!EG453</f>
        <v>-2</v>
      </c>
      <c r="BW453" s="20">
        <f>Data!CA453-Data!EH453</f>
        <v>-13.799999999999997</v>
      </c>
      <c r="BX453" s="20">
        <f>Data!CB453-Data!EI453</f>
        <v>-41</v>
      </c>
      <c r="BY453" s="20">
        <f>Data!CC453-Data!EJ453</f>
        <v>90</v>
      </c>
      <c r="BZ453" s="20">
        <f>Data!EK453</f>
        <v>10698.929999999998</v>
      </c>
      <c r="CA453" s="20">
        <f>Data!EL453</f>
        <v>10758.54</v>
      </c>
      <c r="CB453" s="20">
        <f>Data!EM453</f>
        <v>97.656428571428563</v>
      </c>
      <c r="CC453" s="20">
        <f>Data!EN453</f>
        <v>76.864500000000007</v>
      </c>
      <c r="CD453" s="20">
        <f>Data!EO453</f>
        <v>10.625999999999999</v>
      </c>
      <c r="CE453" s="20">
        <f>Data!EP453</f>
        <v>170.47799999999998</v>
      </c>
      <c r="CF453" s="50">
        <f>IF(ISBLANK(Data!EQ453), "", Data!EQ453)</f>
        <v>65</v>
      </c>
      <c r="CG453" s="50">
        <f>IF(ISBLANK(Data!ER453), "", Data!ER453)</f>
        <v>62</v>
      </c>
      <c r="CH453" s="61" t="str">
        <f>IF(ISBLANK(Data!ES453), "", Data!ES453)</f>
        <v>Minnesota</v>
      </c>
      <c r="CI453" s="61">
        <f>IF(ISBLANK(Data!ET453), "", Data!ET453)</f>
        <v>127</v>
      </c>
    </row>
    <row r="454" spans="1:87" x14ac:dyDescent="0.45">
      <c r="A454" s="50">
        <f>IF(ISBLANK(Data!A454), "", Data!A454)</f>
        <v>44933</v>
      </c>
      <c r="B454" s="50" t="str">
        <f>IF(ISBLANK(Data!B454), "", Data!B454)</f>
        <v>Penn St.</v>
      </c>
      <c r="C454" s="50">
        <f>IF(ISBLANK(Data!C454), "", Data!C454)</f>
        <v>229</v>
      </c>
      <c r="D454" s="50" t="str">
        <f>IF(ISBLANK(Data!D454), "", Data!D454)</f>
        <v>Michigan</v>
      </c>
      <c r="E454" s="50">
        <f>IF(ISBLANK(Data!E454), "", Data!E454)</f>
        <v>171</v>
      </c>
      <c r="F454" s="50" t="str">
        <f>IF(ISBLANK(Data!F454), "", Data!F454)</f>
        <v>Y</v>
      </c>
      <c r="G454" s="50" t="str">
        <f>IF(ISBLANK(Data!G454), "", Data!G454)</f>
        <v>Penn St.</v>
      </c>
      <c r="H454" s="50" t="str">
        <f>IF(ISBLANK(Data!H454), "", Data!H454)</f>
        <v>Michigan</v>
      </c>
      <c r="I454" s="50" t="str">
        <f>IF(ISBLANK(Data!I454), "", Data!I454)</f>
        <v>Penn St.</v>
      </c>
      <c r="J454" s="50" t="str">
        <f>IF(ISBLANK(Data!J454), "", Data!J454)</f>
        <v>Michigan</v>
      </c>
      <c r="K454" s="50" t="str">
        <f>IF(ISBLANK(Data!K454), "", Data!K454)</f>
        <v>Penn State</v>
      </c>
      <c r="L454" s="50" t="str">
        <f>IF(ISBLANK(Data!L454), "", Data!L454)</f>
        <v>Michigan</v>
      </c>
      <c r="M454" s="50" t="str">
        <f>IF(ISBLANK(Data!M454), "", Data!M454)</f>
        <v>Penn St</v>
      </c>
      <c r="N454" s="50" t="str">
        <f>IF(ISBLANK(Data!N454), "", Data!N454)</f>
        <v>Michigan</v>
      </c>
      <c r="O454" s="50" t="str">
        <f>IF(ISBLANK(Data!O454), "", Data!O454)</f>
        <v>Penn St.</v>
      </c>
      <c r="P454" s="50" t="str">
        <f>IF(ISBLANK(Data!P454), "", Data!P454)</f>
        <v>Michigan</v>
      </c>
      <c r="Q454" s="50" t="str">
        <f>IF(ISBLANK(Data!Q454), "", Data!Q454)</f>
        <v>Penn State</v>
      </c>
      <c r="R454" s="50" t="str">
        <f>IF(ISBLANK(Data!R454), "", Data!R454)</f>
        <v>Michigan</v>
      </c>
      <c r="S454" s="20">
        <f>Data!W454-Data!CD454</f>
        <v>7.1428571428571008E-2</v>
      </c>
      <c r="T454" s="20">
        <f>Data!X454-Data!CE454</f>
        <v>-7.55</v>
      </c>
      <c r="U454" s="20">
        <f>Data!Y454-Data!CF454</f>
        <v>-8.7999999999999972</v>
      </c>
      <c r="V454" s="20">
        <f>Data!Z454-Data!CG454</f>
        <v>-1.3000000000000114</v>
      </c>
      <c r="W454" s="20">
        <f>Data!AA454-Data!CH454</f>
        <v>3.5</v>
      </c>
      <c r="X454" s="20">
        <f>Data!AB454-Data!CI454</f>
        <v>8.4000000000000019E-2</v>
      </c>
      <c r="Y454" s="20">
        <f>Data!AC454-Data!CJ454</f>
        <v>-9.02</v>
      </c>
      <c r="Z454" s="20">
        <f>Data!AD454-Data!CK454</f>
        <v>-6.2000000000000028</v>
      </c>
      <c r="AA454" s="20">
        <f>Data!AE454-Data!CL454</f>
        <v>2.9000000000000057</v>
      </c>
      <c r="AB454" s="20">
        <f>Data!AF454-Data!CM454</f>
        <v>-14.129999999999999</v>
      </c>
      <c r="AC454" s="20">
        <f>Data!AG454-Data!CN454</f>
        <v>-10.200000000000003</v>
      </c>
      <c r="AD454" s="20">
        <f>Data!AH454-Data!CO454</f>
        <v>-4</v>
      </c>
      <c r="AE454" s="20">
        <f>Data!AI454-Data!CP454</f>
        <v>-0.12170000000000003</v>
      </c>
      <c r="AF454" s="20">
        <f>Data!AJ454-Data!CQ454</f>
        <v>-0.30000000000000027</v>
      </c>
      <c r="AG454" s="20">
        <f>Data!AK454-Data!CR454</f>
        <v>-2.1428571428571463E-2</v>
      </c>
      <c r="AH454" s="20">
        <f>Data!AL454-Data!CS454</f>
        <v>-34</v>
      </c>
      <c r="AI454" s="20">
        <f>Data!AM454-Data!CT454</f>
        <v>-5.330000000000001</v>
      </c>
      <c r="AJ454" s="20">
        <f>Data!AN454-Data!CU454</f>
        <v>-6.12</v>
      </c>
      <c r="AK454" s="20">
        <f>Data!AO454-Data!CV454</f>
        <v>-84</v>
      </c>
      <c r="AL454" s="20">
        <f>Data!AP454-Data!CW454</f>
        <v>-95</v>
      </c>
      <c r="AM454" s="20">
        <f>Data!AQ454-Data!CX454</f>
        <v>3</v>
      </c>
      <c r="AN454" s="20">
        <f>Data!AR454-Data!CY454</f>
        <v>-4.9999999999999989E-2</v>
      </c>
      <c r="AO454" s="20">
        <f>Data!AS454-Data!CZ454</f>
        <v>-22</v>
      </c>
      <c r="AP454" s="20">
        <f>Data!AT454-Data!DA454</f>
        <v>14</v>
      </c>
      <c r="AQ454" s="20">
        <f>Data!AU454-Data!DB454</f>
        <v>-7.6000000000000012E-2</v>
      </c>
      <c r="AR454" s="20">
        <f>Data!AV454-Data!DC454</f>
        <v>20</v>
      </c>
      <c r="AS454" s="20">
        <f>Data!AW454-Data!DD454</f>
        <v>19</v>
      </c>
      <c r="AT454" s="20">
        <f>Data!AX454-Data!DE454</f>
        <v>2.1000000000000019E-2</v>
      </c>
      <c r="AU454" s="20">
        <f>Data!AY454-Data!DF454</f>
        <v>-8</v>
      </c>
      <c r="AV454" s="20">
        <f>Data!AZ454-Data!DG454</f>
        <v>-0.57142857142857117</v>
      </c>
      <c r="AW454" s="20">
        <f>Data!BA454-Data!DH454</f>
        <v>-57</v>
      </c>
      <c r="AX454" s="20">
        <f>Data!BB454-Data!DI454</f>
        <v>-4.0714285714285694</v>
      </c>
      <c r="AY454" s="20">
        <f>Data!BC454-Data!DJ454</f>
        <v>-28</v>
      </c>
      <c r="AZ454" s="20">
        <f>Data!BD454-Data!DK454</f>
        <v>59</v>
      </c>
      <c r="BA454" s="20">
        <f>Data!BE454-Data!DL454</f>
        <v>-16</v>
      </c>
      <c r="BB454" s="20">
        <f>Data!BF454-Data!DM454</f>
        <v>-18</v>
      </c>
      <c r="BC454" s="20">
        <f>Data!BG454-Data!DN454</f>
        <v>4</v>
      </c>
      <c r="BD454" s="20">
        <f>Data!BH454-Data!DO454</f>
        <v>-6</v>
      </c>
      <c r="BE454" s="20">
        <f>Data!BI454-Data!DP454</f>
        <v>-6.7860000000000014</v>
      </c>
      <c r="BF454" s="20">
        <f>Data!BJ454-Data!DQ454</f>
        <v>0.78600000000000048</v>
      </c>
      <c r="BG454" s="20">
        <f>Data!BK454-Data!DR454</f>
        <v>-5.600000000000005E-2</v>
      </c>
      <c r="BH454" s="20">
        <f>Data!BL454-Data!DS454</f>
        <v>-1.2859999999999996</v>
      </c>
      <c r="BI454" s="20">
        <f>Data!BM454-Data!DT454</f>
        <v>0.39900000000000002</v>
      </c>
      <c r="BJ454" s="20">
        <f>Data!BN454-Data!DU454</f>
        <v>1</v>
      </c>
      <c r="BK454" s="20">
        <f>Data!BO454-Data!DV454</f>
        <v>1.3000000000000007</v>
      </c>
      <c r="BL454" s="20">
        <f>Data!BP454-Data!DW454</f>
        <v>-1.1000000000000001</v>
      </c>
      <c r="BM454" s="20">
        <f>Data!BQ454-Data!DX454</f>
        <v>4.2142857142857144</v>
      </c>
      <c r="BN454" s="20">
        <f>Data!BR454-Data!DY454</f>
        <v>0.30000000000000071</v>
      </c>
      <c r="BO454" s="20">
        <f>Data!BS454-Data!DZ454</f>
        <v>165</v>
      </c>
      <c r="BP454" s="20">
        <f>Data!BT454-Data!EA454</f>
        <v>-0.10899999999999993</v>
      </c>
      <c r="BQ454" s="20">
        <f>Data!BU454-Data!EB454</f>
        <v>-3</v>
      </c>
      <c r="BR454" s="20">
        <f>Data!BV454-Data!EC454</f>
        <v>58</v>
      </c>
      <c r="BS454" s="20">
        <f>Data!BW454-Data!ED454</f>
        <v>-18</v>
      </c>
      <c r="BT454" s="20">
        <f>Data!BX454-Data!EE454</f>
        <v>32</v>
      </c>
      <c r="BU454" s="20">
        <f>Data!BY454-Data!EF454</f>
        <v>50</v>
      </c>
      <c r="BV454" s="20">
        <f>Data!BZ454-Data!EG454</f>
        <v>54</v>
      </c>
      <c r="BW454" s="20">
        <f>Data!CA454-Data!EH454</f>
        <v>37</v>
      </c>
      <c r="BX454" s="20">
        <f>Data!CB454-Data!EI454</f>
        <v>167</v>
      </c>
      <c r="BY454" s="20">
        <f>Data!CC454-Data!EJ454</f>
        <v>51</v>
      </c>
      <c r="BZ454" s="20">
        <f>Data!EK454</f>
        <v>11223</v>
      </c>
      <c r="CA454" s="20">
        <f>Data!EL454</f>
        <v>11990.529999999999</v>
      </c>
      <c r="CB454" s="20">
        <f>Data!EM454</f>
        <v>55.223142857142861</v>
      </c>
      <c r="CC454" s="20">
        <f>Data!EN454</f>
        <v>116.07142857142857</v>
      </c>
      <c r="CD454" s="20">
        <f>Data!EO454</f>
        <v>12.601600000000001</v>
      </c>
      <c r="CE454" s="20">
        <f>Data!EP454</f>
        <v>178.35399999999998</v>
      </c>
      <c r="CF454" s="50">
        <f>IF(ISBLANK(Data!EQ454), "", Data!EQ454)</f>
        <v>79</v>
      </c>
      <c r="CG454" s="50">
        <f>IF(ISBLANK(Data!ER454), "", Data!ER454)</f>
        <v>73</v>
      </c>
      <c r="CH454" s="61" t="str">
        <f>IF(ISBLANK(Data!ES454), "", Data!ES454)</f>
        <v>Penn St.</v>
      </c>
      <c r="CI454" s="61">
        <f>IF(ISBLANK(Data!ET454), "", Data!ET454)</f>
        <v>152</v>
      </c>
    </row>
    <row r="455" spans="1:87" x14ac:dyDescent="0.45">
      <c r="A455" s="50">
        <f>IF(ISBLANK(Data!A455), "", Data!A455)</f>
        <v>44933</v>
      </c>
      <c r="B455" s="50" t="str">
        <f>IF(ISBLANK(Data!B455), "", Data!B455)</f>
        <v>Dayton</v>
      </c>
      <c r="C455" s="50">
        <f>IF(ISBLANK(Data!C455), "", Data!C455)</f>
        <v>66</v>
      </c>
      <c r="D455" s="50" t="str">
        <f>IF(ISBLANK(Data!D455), "", Data!D455)</f>
        <v>Massachusetts</v>
      </c>
      <c r="E455" s="50">
        <f>IF(ISBLANK(Data!E455), "", Data!E455)</f>
        <v>164</v>
      </c>
      <c r="F455" s="50" t="str">
        <f>IF(ISBLANK(Data!F455), "", Data!F455)</f>
        <v>N</v>
      </c>
      <c r="G455" s="50" t="str">
        <f>IF(ISBLANK(Data!G455), "", Data!G455)</f>
        <v>Dayton</v>
      </c>
      <c r="H455" s="50" t="str">
        <f>IF(ISBLANK(Data!H455), "", Data!H455)</f>
        <v>Massachusetts</v>
      </c>
      <c r="I455" s="50" t="str">
        <f>IF(ISBLANK(Data!I455), "", Data!I455)</f>
        <v>Dayton</v>
      </c>
      <c r="J455" s="50" t="str">
        <f>IF(ISBLANK(Data!J455), "", Data!J455)</f>
        <v>Massachusetts</v>
      </c>
      <c r="K455" s="50" t="str">
        <f>IF(ISBLANK(Data!K455), "", Data!K455)</f>
        <v>Dayton</v>
      </c>
      <c r="L455" s="50" t="str">
        <f>IF(ISBLANK(Data!L455), "", Data!L455)</f>
        <v>Massachusetts</v>
      </c>
      <c r="M455" s="50" t="str">
        <f>IF(ISBLANK(Data!M455), "", Data!M455)</f>
        <v>Dayton</v>
      </c>
      <c r="N455" s="50" t="str">
        <f>IF(ISBLANK(Data!N455), "", Data!N455)</f>
        <v>U Mass</v>
      </c>
      <c r="O455" s="50" t="str">
        <f>IF(ISBLANK(Data!O455), "", Data!O455)</f>
        <v>Dayton</v>
      </c>
      <c r="P455" s="50" t="str">
        <f>IF(ISBLANK(Data!P455), "", Data!P455)</f>
        <v>Massachusetts</v>
      </c>
      <c r="Q455" s="50" t="str">
        <f>IF(ISBLANK(Data!Q455), "", Data!Q455)</f>
        <v>Dayton</v>
      </c>
      <c r="R455" s="50" t="str">
        <f>IF(ISBLANK(Data!R455), "", Data!R455)</f>
        <v>UMass</v>
      </c>
      <c r="S455" s="20">
        <f>Data!W455-Data!CD455</f>
        <v>7.6923076923076983E-2</v>
      </c>
      <c r="T455" s="20">
        <f>Data!X455-Data!CE455</f>
        <v>10.330000000000002</v>
      </c>
      <c r="U455" s="20">
        <f>Data!Y455-Data!CF455</f>
        <v>8.7000000000000028</v>
      </c>
      <c r="V455" s="20">
        <f>Data!Z455-Data!CG455</f>
        <v>-1.7000000000000028</v>
      </c>
      <c r="W455" s="20">
        <f>Data!AA455-Data!CH455</f>
        <v>-8.3999999999999986</v>
      </c>
      <c r="X455" s="20">
        <f>Data!AB455-Data!CI455</f>
        <v>0.151</v>
      </c>
      <c r="Y455" s="20">
        <f>Data!AC455-Data!CJ455</f>
        <v>11.16</v>
      </c>
      <c r="Z455" s="20">
        <f>Data!AD455-Data!CK455</f>
        <v>5.8000000000000114</v>
      </c>
      <c r="AA455" s="20">
        <f>Data!AE455-Data!CL455</f>
        <v>-5.4000000000000057</v>
      </c>
      <c r="AB455" s="20">
        <f>Data!AF455-Data!CM455</f>
        <v>11.530000000000001</v>
      </c>
      <c r="AC455" s="20">
        <f>Data!AG455-Data!CN455</f>
        <v>8.2000000000000028</v>
      </c>
      <c r="AD455" s="20">
        <f>Data!AH455-Data!CO455</f>
        <v>0.59999999999999432</v>
      </c>
      <c r="AE455" s="20">
        <f>Data!AI455-Data!CP455</f>
        <v>0.11659999999999993</v>
      </c>
      <c r="AF455" s="20">
        <f>Data!AJ455-Data!CQ455</f>
        <v>3.5999999999999996</v>
      </c>
      <c r="AG455" s="20">
        <f>Data!AK455-Data!CR455</f>
        <v>0.27692307692307694</v>
      </c>
      <c r="AH455" s="20">
        <f>Data!AL455-Data!CS455</f>
        <v>110</v>
      </c>
      <c r="AI455" s="20">
        <f>Data!AM455-Data!CT455</f>
        <v>5.68</v>
      </c>
      <c r="AJ455" s="20">
        <f>Data!AN455-Data!CU455</f>
        <v>9.06</v>
      </c>
      <c r="AK455" s="20">
        <f>Data!AO455-Data!CV455</f>
        <v>-124</v>
      </c>
      <c r="AL455" s="20">
        <f>Data!AP455-Data!CW455</f>
        <v>-80</v>
      </c>
      <c r="AM455" s="20">
        <f>Data!AQ455-Data!CX455</f>
        <v>-150</v>
      </c>
      <c r="AN455" s="20">
        <f>Data!AR455-Data!CY455</f>
        <v>1.0000000000000009E-2</v>
      </c>
      <c r="AO455" s="20">
        <f>Data!AS455-Data!CZ455</f>
        <v>37</v>
      </c>
      <c r="AP455" s="20">
        <f>Data!AT455-Data!DA455</f>
        <v>34</v>
      </c>
      <c r="AQ455" s="20">
        <f>Data!AU455-Data!DB455</f>
        <v>8.3999999999999964E-2</v>
      </c>
      <c r="AR455" s="20">
        <f>Data!AV455-Data!DC455</f>
        <v>-33</v>
      </c>
      <c r="AS455" s="20">
        <f>Data!AW455-Data!DD455</f>
        <v>-68</v>
      </c>
      <c r="AT455" s="20">
        <f>Data!AX455-Data!DE455</f>
        <v>5.5000000000000049E-2</v>
      </c>
      <c r="AU455" s="20">
        <f>Data!AY455-Data!DF455</f>
        <v>-61</v>
      </c>
      <c r="AV455" s="20">
        <f>Data!AZ455-Data!DG455</f>
        <v>-4.6923076923076916</v>
      </c>
      <c r="AW455" s="20">
        <f>Data!BA455-Data!DH455</f>
        <v>-72</v>
      </c>
      <c r="AX455" s="20">
        <f>Data!BB455-Data!DI455</f>
        <v>-5.5384615384615401</v>
      </c>
      <c r="AY455" s="20">
        <f>Data!BC455-Data!DJ455</f>
        <v>-29</v>
      </c>
      <c r="AZ455" s="20">
        <f>Data!BD455-Data!DK455</f>
        <v>-50</v>
      </c>
      <c r="BA455" s="20">
        <f>Data!BE455-Data!DL455</f>
        <v>19</v>
      </c>
      <c r="BB455" s="20">
        <f>Data!BF455-Data!DM455</f>
        <v>-15</v>
      </c>
      <c r="BC455" s="20">
        <f>Data!BG455-Data!DN455</f>
        <v>-85</v>
      </c>
      <c r="BD455" s="20">
        <f>Data!BH455-Data!DO455</f>
        <v>-9.5999999999999943</v>
      </c>
      <c r="BE455" s="20">
        <f>Data!BI455-Data!DP455</f>
        <v>-6.1539999999999964</v>
      </c>
      <c r="BF455" s="20">
        <f>Data!BJ455-Data!DQ455</f>
        <v>-3.3840000000000003</v>
      </c>
      <c r="BG455" s="20">
        <f>Data!BK455-Data!DR455</f>
        <v>-4.3999999999999817E-2</v>
      </c>
      <c r="BH455" s="20">
        <f>Data!BL455-Data!DS455</f>
        <v>-1.1539999999999999</v>
      </c>
      <c r="BI455" s="20">
        <f>Data!BM455-Data!DT455</f>
        <v>-0.27899999999999991</v>
      </c>
      <c r="BJ455" s="20">
        <f>Data!BN455-Data!DU455</f>
        <v>2.6000000000000014</v>
      </c>
      <c r="BK455" s="20">
        <f>Data!BO455-Data!DV455</f>
        <v>-5.1999999999999993</v>
      </c>
      <c r="BL455" s="20">
        <f>Data!BP455-Data!DW455</f>
        <v>1.3999999999999995</v>
      </c>
      <c r="BM455" s="20">
        <f>Data!BQ455-Data!DX455</f>
        <v>-3.8461538461538458</v>
      </c>
      <c r="BN455" s="20">
        <f>Data!BR455-Data!DY455</f>
        <v>-6.4999999999999982</v>
      </c>
      <c r="BO455" s="20">
        <f>Data!BS455-Data!DZ455</f>
        <v>-77</v>
      </c>
      <c r="BP455" s="20">
        <f>Data!BT455-Data!EA455</f>
        <v>0.11299999999999999</v>
      </c>
      <c r="BQ455" s="20">
        <f>Data!BU455-Data!EB455</f>
        <v>-3</v>
      </c>
      <c r="BR455" s="20">
        <f>Data!BV455-Data!EC455</f>
        <v>-67</v>
      </c>
      <c r="BS455" s="20">
        <f>Data!BW455-Data!ED455</f>
        <v>-72</v>
      </c>
      <c r="BT455" s="20">
        <f>Data!BX455-Data!EE455</f>
        <v>-93</v>
      </c>
      <c r="BU455" s="20">
        <f>Data!BY455-Data!EF455</f>
        <v>-70</v>
      </c>
      <c r="BV455" s="20">
        <f>Data!BZ455-Data!EG455</f>
        <v>-64</v>
      </c>
      <c r="BW455" s="20">
        <f>Data!CA455-Data!EH455</f>
        <v>-61.8</v>
      </c>
      <c r="BX455" s="20">
        <f>Data!CB455-Data!EI455</f>
        <v>-77</v>
      </c>
      <c r="BY455" s="20">
        <f>Data!CC455-Data!EJ455</f>
        <v>-84</v>
      </c>
      <c r="BZ455" s="20">
        <f>Data!EK455</f>
        <v>12357.900000000001</v>
      </c>
      <c r="CA455" s="20">
        <f>Data!EL455</f>
        <v>11269.26</v>
      </c>
      <c r="CB455" s="20">
        <f>Data!EM455</f>
        <v>99.115384615384613</v>
      </c>
      <c r="CC455" s="20">
        <f>Data!EN455</f>
        <v>66.126923076923077</v>
      </c>
      <c r="CD455" s="20">
        <f>Data!EO455</f>
        <v>9.219199999999999</v>
      </c>
      <c r="CE455" s="20">
        <f>Data!EP455</f>
        <v>192.43700000000001</v>
      </c>
      <c r="CF455" s="50">
        <f>IF(ISBLANK(Data!EQ455), "", Data!EQ455)</f>
        <v>64</v>
      </c>
      <c r="CG455" s="50">
        <f>IF(ISBLANK(Data!ER455), "", Data!ER455)</f>
        <v>60</v>
      </c>
      <c r="CH455" s="61" t="str">
        <f>IF(ISBLANK(Data!ES455), "", Data!ES455)</f>
        <v>Dayton</v>
      </c>
      <c r="CI455" s="61">
        <f>IF(ISBLANK(Data!ET455), "", Data!ET455)</f>
        <v>124</v>
      </c>
    </row>
    <row r="456" spans="1:87" x14ac:dyDescent="0.45">
      <c r="A456" s="50">
        <f>IF(ISBLANK(Data!A456), "", Data!A456)</f>
        <v>44933</v>
      </c>
      <c r="B456" s="50" t="str">
        <f>IF(ISBLANK(Data!B456), "", Data!B456)</f>
        <v>Temple</v>
      </c>
      <c r="C456" s="50">
        <f>IF(ISBLANK(Data!C456), "", Data!C456)</f>
        <v>292</v>
      </c>
      <c r="D456" s="50" t="str">
        <f>IF(ISBLANK(Data!D456), "", Data!D456)</f>
        <v>Wichita St.</v>
      </c>
      <c r="E456" s="50">
        <f>IF(ISBLANK(Data!E456), "", Data!E456)</f>
        <v>353</v>
      </c>
      <c r="F456" s="50" t="str">
        <f>IF(ISBLANK(Data!F456), "", Data!F456)</f>
        <v>N</v>
      </c>
      <c r="G456" s="50" t="str">
        <f>IF(ISBLANK(Data!G456), "", Data!G456)</f>
        <v>Temple</v>
      </c>
      <c r="H456" s="50" t="str">
        <f>IF(ISBLANK(Data!H456), "", Data!H456)</f>
        <v>Wichita St.</v>
      </c>
      <c r="I456" s="50" t="str">
        <f>IF(ISBLANK(Data!I456), "", Data!I456)</f>
        <v>Temple</v>
      </c>
      <c r="J456" s="50" t="str">
        <f>IF(ISBLANK(Data!J456), "", Data!J456)</f>
        <v>Wichita St.</v>
      </c>
      <c r="K456" s="50" t="str">
        <f>IF(ISBLANK(Data!K456), "", Data!K456)</f>
        <v>Temple</v>
      </c>
      <c r="L456" s="50" t="str">
        <f>IF(ISBLANK(Data!L456), "", Data!L456)</f>
        <v>Wichita State</v>
      </c>
      <c r="M456" s="50" t="str">
        <f>IF(ISBLANK(Data!M456), "", Data!M456)</f>
        <v>Temple</v>
      </c>
      <c r="N456" s="50" t="str">
        <f>IF(ISBLANK(Data!N456), "", Data!N456)</f>
        <v>Wichita St</v>
      </c>
      <c r="O456" s="50" t="str">
        <f>IF(ISBLANK(Data!O456), "", Data!O456)</f>
        <v>Temple</v>
      </c>
      <c r="P456" s="50" t="str">
        <f>IF(ISBLANK(Data!P456), "", Data!P456)</f>
        <v>Wichita St.</v>
      </c>
      <c r="Q456" s="50" t="str">
        <f>IF(ISBLANK(Data!Q456), "", Data!Q456)</f>
        <v>Temple</v>
      </c>
      <c r="R456" s="50" t="str">
        <f>IF(ISBLANK(Data!R456), "", Data!R456)</f>
        <v>Wichita State</v>
      </c>
      <c r="S456" s="20">
        <f>Data!W456-Data!CD456</f>
        <v>-7.1428571428570953E-2</v>
      </c>
      <c r="T456" s="20">
        <f>Data!X456-Data!CE456</f>
        <v>-6.67</v>
      </c>
      <c r="U456" s="20">
        <f>Data!Y456-Data!CF456</f>
        <v>-2.6999999999999886</v>
      </c>
      <c r="V456" s="20">
        <f>Data!Z456-Data!CG456</f>
        <v>4</v>
      </c>
      <c r="W456" s="20">
        <f>Data!AA456-Data!CH456</f>
        <v>-2</v>
      </c>
      <c r="X456" s="20">
        <f>Data!AB456-Data!CI456</f>
        <v>2.5999999999999999E-2</v>
      </c>
      <c r="Y456" s="20">
        <f>Data!AC456-Data!CJ456</f>
        <v>-3.5</v>
      </c>
      <c r="Z456" s="20">
        <f>Data!AD456-Data!CK456</f>
        <v>-2.5</v>
      </c>
      <c r="AA456" s="20">
        <f>Data!AE456-Data!CL456</f>
        <v>1</v>
      </c>
      <c r="AB456" s="20">
        <f>Data!AF456-Data!CM456</f>
        <v>-3.84</v>
      </c>
      <c r="AC456" s="20">
        <f>Data!AG456-Data!CN456</f>
        <v>-3.5</v>
      </c>
      <c r="AD456" s="20">
        <f>Data!AH456-Data!CO456</f>
        <v>4.5</v>
      </c>
      <c r="AE456" s="20">
        <f>Data!AI456-Data!CP456</f>
        <v>-0.21849999999999997</v>
      </c>
      <c r="AF456" s="20">
        <f>Data!AJ456-Data!CQ456</f>
        <v>-1.8000000000000003</v>
      </c>
      <c r="AG456" s="20">
        <f>Data!AK456-Data!CR456</f>
        <v>-0.12857142857142861</v>
      </c>
      <c r="AH456" s="20">
        <f>Data!AL456-Data!CS456</f>
        <v>-77</v>
      </c>
      <c r="AI456" s="20">
        <f>Data!AM456-Data!CT456</f>
        <v>-7.2799999999999994</v>
      </c>
      <c r="AJ456" s="20">
        <f>Data!AN456-Data!CU456</f>
        <v>-4.74</v>
      </c>
      <c r="AK456" s="20">
        <f>Data!AO456-Data!CV456</f>
        <v>-12</v>
      </c>
      <c r="AL456" s="20">
        <f>Data!AP456-Data!CW456</f>
        <v>21</v>
      </c>
      <c r="AM456" s="20">
        <f>Data!AQ456-Data!CX456</f>
        <v>6</v>
      </c>
      <c r="AN456" s="20">
        <f>Data!AR456-Data!CY456</f>
        <v>-5.3999999999999992E-2</v>
      </c>
      <c r="AO456" s="20">
        <f>Data!AS456-Data!CZ456</f>
        <v>31</v>
      </c>
      <c r="AP456" s="20">
        <f>Data!AT456-Data!DA456</f>
        <v>108</v>
      </c>
      <c r="AQ456" s="20">
        <f>Data!AU456-Data!DB456</f>
        <v>-6.0000000000000053E-3</v>
      </c>
      <c r="AR456" s="20">
        <f>Data!AV456-Data!DC456</f>
        <v>47</v>
      </c>
      <c r="AS456" s="20">
        <f>Data!AW456-Data!DD456</f>
        <v>50</v>
      </c>
      <c r="AT456" s="20">
        <f>Data!AX456-Data!DE456</f>
        <v>4.2999999999999927E-2</v>
      </c>
      <c r="AU456" s="20">
        <f>Data!AY456-Data!DF456</f>
        <v>-6</v>
      </c>
      <c r="AV456" s="20">
        <f>Data!AZ456-Data!DG456</f>
        <v>-0.42857142857142705</v>
      </c>
      <c r="AW456" s="20">
        <f>Data!BA456-Data!DH456</f>
        <v>-55</v>
      </c>
      <c r="AX456" s="20">
        <f>Data!BB456-Data!DI456</f>
        <v>-3.9285714285714306</v>
      </c>
      <c r="AY456" s="20">
        <f>Data!BC456-Data!DJ456</f>
        <v>-3</v>
      </c>
      <c r="AZ456" s="20">
        <f>Data!BD456-Data!DK456</f>
        <v>28</v>
      </c>
      <c r="BA456" s="20">
        <f>Data!BE456-Data!DL456</f>
        <v>-24</v>
      </c>
      <c r="BB456" s="20">
        <f>Data!BF456-Data!DM456</f>
        <v>-20</v>
      </c>
      <c r="BC456" s="20">
        <f>Data!BG456-Data!DN456</f>
        <v>24</v>
      </c>
      <c r="BD456" s="20">
        <f>Data!BH456-Data!DO456</f>
        <v>-0.90000000000000568</v>
      </c>
      <c r="BE456" s="20">
        <f>Data!BI456-Data!DP456</f>
        <v>1.5</v>
      </c>
      <c r="BF456" s="20">
        <f>Data!BJ456-Data!DQ456</f>
        <v>-2.3579999999999997</v>
      </c>
      <c r="BG456" s="20">
        <f>Data!BK456-Data!DR456</f>
        <v>0.1160000000000001</v>
      </c>
      <c r="BH456" s="20">
        <f>Data!BL456-Data!DS456</f>
        <v>-1.4290000000000003</v>
      </c>
      <c r="BI456" s="20">
        <f>Data!BM456-Data!DT456</f>
        <v>0.26100000000000001</v>
      </c>
      <c r="BJ456" s="20">
        <f>Data!BN456-Data!DU456</f>
        <v>7.7999999999999972</v>
      </c>
      <c r="BK456" s="20">
        <f>Data!BO456-Data!DV456</f>
        <v>3.6000000000000014</v>
      </c>
      <c r="BL456" s="20">
        <f>Data!BP456-Data!DW456</f>
        <v>-1.6999999999999997</v>
      </c>
      <c r="BM456" s="20">
        <f>Data!BQ456-Data!DX456</f>
        <v>2</v>
      </c>
      <c r="BN456" s="20">
        <f>Data!BR456-Data!DY456</f>
        <v>1.6999999999999993</v>
      </c>
      <c r="BO456" s="20">
        <f>Data!BS456-Data!DZ456</f>
        <v>44</v>
      </c>
      <c r="BP456" s="20">
        <f>Data!BT456-Data!EA456</f>
        <v>-2.5000000000000022E-2</v>
      </c>
      <c r="BQ456" s="20">
        <f>Data!BU456-Data!EB456</f>
        <v>-14</v>
      </c>
      <c r="BR456" s="20">
        <f>Data!BV456-Data!EC456</f>
        <v>93</v>
      </c>
      <c r="BS456" s="20">
        <f>Data!BW456-Data!ED456</f>
        <v>78</v>
      </c>
      <c r="BT456" s="20">
        <f>Data!BX456-Data!EE456</f>
        <v>61</v>
      </c>
      <c r="BU456" s="20">
        <f>Data!BY456-Data!EF456</f>
        <v>64</v>
      </c>
      <c r="BV456" s="20">
        <f>Data!BZ456-Data!EG456</f>
        <v>76</v>
      </c>
      <c r="BW456" s="20">
        <f>Data!CA456-Data!EH456</f>
        <v>57.399999999999991</v>
      </c>
      <c r="BX456" s="20">
        <f>Data!CB456-Data!EI456</f>
        <v>52</v>
      </c>
      <c r="BY456" s="20">
        <f>Data!CC456-Data!EJ456</f>
        <v>52</v>
      </c>
      <c r="BZ456" s="20">
        <f>Data!EK456</f>
        <v>10414.080000000002</v>
      </c>
      <c r="CA456" s="20">
        <f>Data!EL456</f>
        <v>11109.07</v>
      </c>
      <c r="CB456" s="20">
        <f>Data!EM456</f>
        <v>59.922642857142854</v>
      </c>
      <c r="CC456" s="20">
        <f>Data!EN456</f>
        <v>91.762428571428572</v>
      </c>
      <c r="CD456" s="20">
        <f>Data!EO456</f>
        <v>11.253</v>
      </c>
      <c r="CE456" s="20">
        <f>Data!EP456</f>
        <v>150.07499999999999</v>
      </c>
      <c r="CF456" s="50">
        <f>IF(ISBLANK(Data!EQ456), "", Data!EQ456)</f>
        <v>68</v>
      </c>
      <c r="CG456" s="50">
        <f>IF(ISBLANK(Data!ER456), "", Data!ER456)</f>
        <v>61</v>
      </c>
      <c r="CH456" s="61" t="str">
        <f>IF(ISBLANK(Data!ES456), "", Data!ES456)</f>
        <v>Temple</v>
      </c>
      <c r="CI456" s="61">
        <f>IF(ISBLANK(Data!ET456), "", Data!ET456)</f>
        <v>129</v>
      </c>
    </row>
    <row r="457" spans="1:87" x14ac:dyDescent="0.45">
      <c r="A457" s="50">
        <f>IF(ISBLANK(Data!A457), "", Data!A457)</f>
        <v>44933</v>
      </c>
      <c r="B457" s="50" t="str">
        <f>IF(ISBLANK(Data!B457), "", Data!B457)</f>
        <v>Memphis</v>
      </c>
      <c r="C457" s="50">
        <f>IF(ISBLANK(Data!C457), "", Data!C457)</f>
        <v>166</v>
      </c>
      <c r="D457" s="50" t="str">
        <f>IF(ISBLANK(Data!D457), "", Data!D457)</f>
        <v>SMU</v>
      </c>
      <c r="E457" s="50">
        <f>IF(ISBLANK(Data!E457), "", Data!E457)</f>
        <v>267</v>
      </c>
      <c r="F457" s="50" t="str">
        <f>IF(ISBLANK(Data!F457), "", Data!F457)</f>
        <v>N</v>
      </c>
      <c r="G457" s="50" t="str">
        <f>IF(ISBLANK(Data!G457), "", Data!G457)</f>
        <v>Memphis</v>
      </c>
      <c r="H457" s="50" t="str">
        <f>IF(ISBLANK(Data!H457), "", Data!H457)</f>
        <v>SMU</v>
      </c>
      <c r="I457" s="50" t="str">
        <f>IF(ISBLANK(Data!I457), "", Data!I457)</f>
        <v>Memphis</v>
      </c>
      <c r="J457" s="50" t="str">
        <f>IF(ISBLANK(Data!J457), "", Data!J457)</f>
        <v>SMU</v>
      </c>
      <c r="K457" s="50" t="str">
        <f>IF(ISBLANK(Data!K457), "", Data!K457)</f>
        <v>Memphis</v>
      </c>
      <c r="L457" s="50" t="str">
        <f>IF(ISBLANK(Data!L457), "", Data!L457)</f>
        <v>Southern Methodist</v>
      </c>
      <c r="M457" s="50" t="str">
        <f>IF(ISBLANK(Data!M457), "", Data!M457)</f>
        <v>Memphis</v>
      </c>
      <c r="N457" s="50" t="str">
        <f>IF(ISBLANK(Data!N457), "", Data!N457)</f>
        <v>S Methodist</v>
      </c>
      <c r="O457" s="50" t="str">
        <f>IF(ISBLANK(Data!O457), "", Data!O457)</f>
        <v>Memphis</v>
      </c>
      <c r="P457" s="50" t="str">
        <f>IF(ISBLANK(Data!P457), "", Data!P457)</f>
        <v>SMU</v>
      </c>
      <c r="Q457" s="50" t="str">
        <f>IF(ISBLANK(Data!Q457), "", Data!Q457)</f>
        <v>Memphis</v>
      </c>
      <c r="R457" s="50" t="str">
        <f>IF(ISBLANK(Data!R457), "", Data!R457)</f>
        <v>SMU</v>
      </c>
      <c r="S457" s="20">
        <f>Data!W457-Data!CD457</f>
        <v>0.14285714285714302</v>
      </c>
      <c r="T457" s="20">
        <f>Data!X457-Data!CE457</f>
        <v>1.0099999999999998</v>
      </c>
      <c r="U457" s="20">
        <f>Data!Y457-Data!CF457</f>
        <v>2.7000000000000028</v>
      </c>
      <c r="V457" s="20">
        <f>Data!Z457-Data!CG457</f>
        <v>1.5999999999999943</v>
      </c>
      <c r="W457" s="20">
        <f>Data!AA457-Data!CH457</f>
        <v>5.5999999999999943</v>
      </c>
      <c r="X457" s="20">
        <f>Data!AB457-Data!CI457</f>
        <v>0.20300000000000001</v>
      </c>
      <c r="Y457" s="20">
        <f>Data!AC457-Data!CJ457</f>
        <v>6.79</v>
      </c>
      <c r="Z457" s="20">
        <f>Data!AD457-Data!CK457</f>
        <v>3.7000000000000028</v>
      </c>
      <c r="AA457" s="20">
        <f>Data!AE457-Data!CL457</f>
        <v>-3.1000000000000085</v>
      </c>
      <c r="AB457" s="20">
        <f>Data!AF457-Data!CM457</f>
        <v>7.07</v>
      </c>
      <c r="AC457" s="20">
        <f>Data!AG457-Data!CN457</f>
        <v>1.5</v>
      </c>
      <c r="AD457" s="20">
        <f>Data!AH457-Data!CO457</f>
        <v>4.5</v>
      </c>
      <c r="AE457" s="20">
        <f>Data!AI457-Data!CP457</f>
        <v>-5.5499999999999994E-2</v>
      </c>
      <c r="AF457" s="20">
        <f>Data!AJ457-Data!CQ457</f>
        <v>3.3</v>
      </c>
      <c r="AG457" s="20">
        <f>Data!AK457-Data!CR457</f>
        <v>0.23571428571428571</v>
      </c>
      <c r="AH457" s="20">
        <f>Data!AL457-Data!CS457</f>
        <v>92</v>
      </c>
      <c r="AI457" s="20">
        <f>Data!AM457-Data!CT457</f>
        <v>-3.1300000000000008</v>
      </c>
      <c r="AJ457" s="20">
        <f>Data!AN457-Data!CU457</f>
        <v>3.99</v>
      </c>
      <c r="AK457" s="20">
        <f>Data!AO457-Data!CV457</f>
        <v>50</v>
      </c>
      <c r="AL457" s="20">
        <f>Data!AP457-Data!CW457</f>
        <v>155</v>
      </c>
      <c r="AM457" s="20">
        <f>Data!AQ457-Data!CX457</f>
        <v>-25</v>
      </c>
      <c r="AN457" s="20">
        <f>Data!AR457-Data!CY457</f>
        <v>-1.5000000000000013E-2</v>
      </c>
      <c r="AO457" s="20">
        <f>Data!AS457-Data!CZ457</f>
        <v>2</v>
      </c>
      <c r="AP457" s="20">
        <f>Data!AT457-Data!DA457</f>
        <v>27</v>
      </c>
      <c r="AQ457" s="20">
        <f>Data!AU457-Data!DB457</f>
        <v>-2.3999999999999966E-2</v>
      </c>
      <c r="AR457" s="20">
        <f>Data!AV457-Data!DC457</f>
        <v>94</v>
      </c>
      <c r="AS457" s="20">
        <f>Data!AW457-Data!DD457</f>
        <v>95</v>
      </c>
      <c r="AT457" s="20">
        <f>Data!AX457-Data!DE457</f>
        <v>9.2999999999999972E-2</v>
      </c>
      <c r="AU457" s="20">
        <f>Data!AY457-Data!DF457</f>
        <v>-36</v>
      </c>
      <c r="AV457" s="20">
        <f>Data!AZ457-Data!DG457</f>
        <v>-2.571428571428573</v>
      </c>
      <c r="AW457" s="20">
        <f>Data!BA457-Data!DH457</f>
        <v>-48</v>
      </c>
      <c r="AX457" s="20">
        <f>Data!BB457-Data!DI457</f>
        <v>-3.4285714285714306</v>
      </c>
      <c r="AY457" s="20">
        <f>Data!BC457-Data!DJ457</f>
        <v>-46</v>
      </c>
      <c r="AZ457" s="20">
        <f>Data!BD457-Data!DK457</f>
        <v>9</v>
      </c>
      <c r="BA457" s="20">
        <f>Data!BE457-Data!DL457</f>
        <v>-7</v>
      </c>
      <c r="BB457" s="20">
        <f>Data!BF457-Data!DM457</f>
        <v>18</v>
      </c>
      <c r="BC457" s="20">
        <f>Data!BG457-Data!DN457</f>
        <v>2</v>
      </c>
      <c r="BD457" s="20">
        <f>Data!BH457-Data!DO457</f>
        <v>3.6000000000000085</v>
      </c>
      <c r="BE457" s="20">
        <f>Data!BI457-Data!DP457</f>
        <v>11.070999999999998</v>
      </c>
      <c r="BF457" s="20">
        <f>Data!BJ457-Data!DQ457</f>
        <v>-7.5</v>
      </c>
      <c r="BG457" s="20">
        <f>Data!BK457-Data!DR457</f>
        <v>-0.373</v>
      </c>
      <c r="BH457" s="20">
        <f>Data!BL457-Data!DS457</f>
        <v>1.2859999999999996</v>
      </c>
      <c r="BI457" s="20">
        <f>Data!BM457-Data!DT457</f>
        <v>-1.8000000000000016E-2</v>
      </c>
      <c r="BJ457" s="20">
        <f>Data!BN457-Data!DU457</f>
        <v>1.9000000000000021</v>
      </c>
      <c r="BK457" s="20">
        <f>Data!BO457-Data!DV457</f>
        <v>6.7000000000000028</v>
      </c>
      <c r="BL457" s="20">
        <f>Data!BP457-Data!DW457</f>
        <v>-0.5</v>
      </c>
      <c r="BM457" s="20">
        <f>Data!BQ457-Data!DX457</f>
        <v>0.64285714285714235</v>
      </c>
      <c r="BN457" s="20">
        <f>Data!BR457-Data!DY457</f>
        <v>9.9999999999997868E-2</v>
      </c>
      <c r="BO457" s="20">
        <f>Data!BS457-Data!DZ457</f>
        <v>-104</v>
      </c>
      <c r="BP457" s="20">
        <f>Data!BT457-Data!EA457</f>
        <v>0.121</v>
      </c>
      <c r="BQ457" s="20">
        <f>Data!BU457-Data!EB457</f>
        <v>-13</v>
      </c>
      <c r="BR457" s="20">
        <f>Data!BV457-Data!EC457</f>
        <v>10</v>
      </c>
      <c r="BS457" s="20">
        <f>Data!BW457-Data!ED457</f>
        <v>-116</v>
      </c>
      <c r="BT457" s="20">
        <f>Data!BX457-Data!EE457</f>
        <v>-75</v>
      </c>
      <c r="BU457" s="20">
        <f>Data!BY457-Data!EF457</f>
        <v>-26</v>
      </c>
      <c r="BV457" s="20">
        <f>Data!BZ457-Data!EG457</f>
        <v>-11</v>
      </c>
      <c r="BW457" s="20">
        <f>Data!CA457-Data!EH457</f>
        <v>-52.7</v>
      </c>
      <c r="BX457" s="20">
        <f>Data!CB457-Data!EI457</f>
        <v>-103</v>
      </c>
      <c r="BY457" s="20">
        <f>Data!CC457-Data!EJ457</f>
        <v>-101</v>
      </c>
      <c r="BZ457" s="20">
        <f>Data!EK457</f>
        <v>10743.75</v>
      </c>
      <c r="CA457" s="20">
        <f>Data!EL457</f>
        <v>10661.58</v>
      </c>
      <c r="CB457" s="20">
        <f>Data!EM457</f>
        <v>110.67228571428572</v>
      </c>
      <c r="CC457" s="20">
        <f>Data!EN457</f>
        <v>107.77678571428571</v>
      </c>
      <c r="CD457" s="20">
        <f>Data!EO457</f>
        <v>11.2385</v>
      </c>
      <c r="CE457" s="20">
        <f>Data!EP457</f>
        <v>178.13</v>
      </c>
      <c r="CF457" s="50">
        <f>IF(ISBLANK(Data!EQ457), "", Data!EQ457)</f>
        <v>62</v>
      </c>
      <c r="CG457" s="50">
        <f>IF(ISBLANK(Data!ER457), "", Data!ER457)</f>
        <v>59</v>
      </c>
      <c r="CH457" s="61" t="str">
        <f>IF(ISBLANK(Data!ES457), "", Data!ES457)</f>
        <v>Memphis</v>
      </c>
      <c r="CI457" s="61">
        <f>IF(ISBLANK(Data!ET457), "", Data!ET457)</f>
        <v>121</v>
      </c>
    </row>
    <row r="458" spans="1:87" x14ac:dyDescent="0.45">
      <c r="A458" s="50">
        <f>IF(ISBLANK(Data!A458), "", Data!A458)</f>
        <v>44933</v>
      </c>
      <c r="B458" s="50" t="str">
        <f>IF(ISBLANK(Data!B458), "", Data!B458)</f>
        <v>Iona</v>
      </c>
      <c r="C458" s="50">
        <f>IF(ISBLANK(Data!C458), "", Data!C458)</f>
        <v>124</v>
      </c>
      <c r="D458" s="50" t="str">
        <f>IF(ISBLANK(Data!D458), "", Data!D458)</f>
        <v>Niagara</v>
      </c>
      <c r="E458" s="50">
        <f>IF(ISBLANK(Data!E458), "", Data!E458)</f>
        <v>197</v>
      </c>
      <c r="F458" s="50" t="str">
        <f>IF(ISBLANK(Data!F458), "", Data!F458)</f>
        <v>N</v>
      </c>
      <c r="G458" s="50" t="str">
        <f>IF(ISBLANK(Data!G458), "", Data!G458)</f>
        <v>Iona</v>
      </c>
      <c r="H458" s="50" t="str">
        <f>IF(ISBLANK(Data!H458), "", Data!H458)</f>
        <v>Niagara</v>
      </c>
      <c r="I458" s="50" t="str">
        <f>IF(ISBLANK(Data!I458), "", Data!I458)</f>
        <v>Iona</v>
      </c>
      <c r="J458" s="50" t="str">
        <f>IF(ISBLANK(Data!J458), "", Data!J458)</f>
        <v>Niagara</v>
      </c>
      <c r="K458" s="50" t="str">
        <f>IF(ISBLANK(Data!K458), "", Data!K458)</f>
        <v>Iona</v>
      </c>
      <c r="L458" s="50" t="str">
        <f>IF(ISBLANK(Data!L458), "", Data!L458)</f>
        <v>Niagara</v>
      </c>
      <c r="M458" s="50" t="str">
        <f>IF(ISBLANK(Data!M458), "", Data!M458)</f>
        <v>Iona</v>
      </c>
      <c r="N458" s="50" t="str">
        <f>IF(ISBLANK(Data!N458), "", Data!N458)</f>
        <v>Niagara</v>
      </c>
      <c r="O458" s="50" t="str">
        <f>IF(ISBLANK(Data!O458), "", Data!O458)</f>
        <v>Iona</v>
      </c>
      <c r="P458" s="50" t="str">
        <f>IF(ISBLANK(Data!P458), "", Data!P458)</f>
        <v>Niagara</v>
      </c>
      <c r="Q458" s="50" t="str">
        <f>IF(ISBLANK(Data!Q458), "", Data!Q458)</f>
        <v>Iona</v>
      </c>
      <c r="R458" s="50" t="str">
        <f>IF(ISBLANK(Data!R458), "", Data!R458)</f>
        <v>Niagara</v>
      </c>
      <c r="S458" s="20">
        <f>Data!W458-Data!CD458</f>
        <v>4.3956043956043966E-2</v>
      </c>
      <c r="T458" s="20">
        <f>Data!X458-Data!CE458</f>
        <v>10.040000000000001</v>
      </c>
      <c r="U458" s="20">
        <f>Data!Y458-Data!CF458</f>
        <v>1.9000000000000057</v>
      </c>
      <c r="V458" s="20">
        <f>Data!Z458-Data!CG458</f>
        <v>-8.2000000000000028</v>
      </c>
      <c r="W458" s="20">
        <f>Data!AA458-Data!CH458</f>
        <v>0.60000000000000853</v>
      </c>
      <c r="X458" s="20">
        <f>Data!AB458-Data!CI458</f>
        <v>-4.8000000000000001E-2</v>
      </c>
      <c r="Y458" s="20">
        <f>Data!AC458-Data!CJ458</f>
        <v>4.9799999999999995</v>
      </c>
      <c r="Z458" s="20">
        <f>Data!AD458-Data!CK458</f>
        <v>3.9000000000000057</v>
      </c>
      <c r="AA458" s="20">
        <f>Data!AE458-Data!CL458</f>
        <v>-1.0999999999999943</v>
      </c>
      <c r="AB458" s="20">
        <f>Data!AF458-Data!CM458</f>
        <v>3.4499999999999997</v>
      </c>
      <c r="AC458" s="20">
        <f>Data!AG458-Data!CN458</f>
        <v>0.29999999999999716</v>
      </c>
      <c r="AD458" s="20">
        <f>Data!AH458-Data!CO458</f>
        <v>-9.5</v>
      </c>
      <c r="AE458" s="20">
        <f>Data!AI458-Data!CP458</f>
        <v>0.22010000000000002</v>
      </c>
      <c r="AF458" s="20">
        <f>Data!AJ458-Data!CQ458</f>
        <v>1.0999999999999996</v>
      </c>
      <c r="AG458" s="20">
        <f>Data!AK458-Data!CR458</f>
        <v>0.11318681318681317</v>
      </c>
      <c r="AH458" s="20">
        <f>Data!AL458-Data!CS458</f>
        <v>113</v>
      </c>
      <c r="AI458" s="20">
        <f>Data!AM458-Data!CT458</f>
        <v>8.7399999999999984</v>
      </c>
      <c r="AJ458" s="20">
        <f>Data!AN458-Data!CU458</f>
        <v>3.87</v>
      </c>
      <c r="AK458" s="20">
        <f>Data!AO458-Data!CV458</f>
        <v>31</v>
      </c>
      <c r="AL458" s="20">
        <f>Data!AP458-Data!CW458</f>
        <v>22</v>
      </c>
      <c r="AM458" s="20">
        <f>Data!AQ458-Data!CX458</f>
        <v>93</v>
      </c>
      <c r="AN458" s="20">
        <f>Data!AR458-Data!CY458</f>
        <v>-4.7000000000000042E-2</v>
      </c>
      <c r="AO458" s="20">
        <f>Data!AS458-Data!CZ458</f>
        <v>35</v>
      </c>
      <c r="AP458" s="20">
        <f>Data!AT458-Data!DA458</f>
        <v>115</v>
      </c>
      <c r="AQ458" s="20">
        <f>Data!AU458-Data!DB458</f>
        <v>-2.300000000000002E-2</v>
      </c>
      <c r="AR458" s="20">
        <f>Data!AV458-Data!DC458</f>
        <v>-12</v>
      </c>
      <c r="AS458" s="20">
        <f>Data!AW458-Data!DD458</f>
        <v>23</v>
      </c>
      <c r="AT458" s="20">
        <f>Data!AX458-Data!DE458</f>
        <v>-0.11199999999999999</v>
      </c>
      <c r="AU458" s="20">
        <f>Data!AY458-Data!DF458</f>
        <v>55</v>
      </c>
      <c r="AV458" s="20">
        <f>Data!AZ458-Data!DG458</f>
        <v>3.395604395604396</v>
      </c>
      <c r="AW458" s="20">
        <f>Data!BA458-Data!DH458</f>
        <v>85</v>
      </c>
      <c r="AX458" s="20">
        <f>Data!BB458-Data!DI458</f>
        <v>3.9285714285714306</v>
      </c>
      <c r="AY458" s="20">
        <f>Data!BC458-Data!DJ458</f>
        <v>20</v>
      </c>
      <c r="AZ458" s="20">
        <f>Data!BD458-Data!DK458</f>
        <v>66</v>
      </c>
      <c r="BA458" s="20">
        <f>Data!BE458-Data!DL458</f>
        <v>14</v>
      </c>
      <c r="BB458" s="20">
        <f>Data!BF458-Data!DM458</f>
        <v>20</v>
      </c>
      <c r="BC458" s="20">
        <f>Data!BG458-Data!DN458</f>
        <v>85</v>
      </c>
      <c r="BD458" s="20">
        <f>Data!BH458-Data!DO458</f>
        <v>-3</v>
      </c>
      <c r="BE458" s="20">
        <f>Data!BI458-Data!DP458</f>
        <v>-3.7519999999999953</v>
      </c>
      <c r="BF458" s="20">
        <f>Data!BJ458-Data!DQ458</f>
        <v>0.71399999999999997</v>
      </c>
      <c r="BG458" s="20">
        <f>Data!BK458-Data!DR458</f>
        <v>-2.2999999999999909E-2</v>
      </c>
      <c r="BH458" s="20">
        <f>Data!BL458-Data!DS458</f>
        <v>0.63700000000000045</v>
      </c>
      <c r="BI458" s="20">
        <f>Data!BM458-Data!DT458</f>
        <v>0.34900000000000003</v>
      </c>
      <c r="BJ458" s="20">
        <f>Data!BN458-Data!DU458</f>
        <v>7</v>
      </c>
      <c r="BK458" s="20">
        <f>Data!BO458-Data!DV458</f>
        <v>0.30000000000000071</v>
      </c>
      <c r="BL458" s="20">
        <f>Data!BP458-Data!DW458</f>
        <v>0.80000000000000027</v>
      </c>
      <c r="BM458" s="20">
        <f>Data!BQ458-Data!DX458</f>
        <v>4.3626373626373631</v>
      </c>
      <c r="BN458" s="20">
        <f>Data!BR458-Data!DY458</f>
        <v>5</v>
      </c>
      <c r="BO458" s="20">
        <f>Data!BS458-Data!DZ458</f>
        <v>-101</v>
      </c>
      <c r="BP458" s="20">
        <f>Data!BT458-Data!EA458</f>
        <v>6.4000000000000001E-2</v>
      </c>
      <c r="BQ458" s="20">
        <f>Data!BU458-Data!EB458</f>
        <v>4</v>
      </c>
      <c r="BR458" s="20">
        <f>Data!BV458-Data!EC458</f>
        <v>-127</v>
      </c>
      <c r="BS458" s="20">
        <f>Data!BW458-Data!ED458</f>
        <v>-112</v>
      </c>
      <c r="BT458" s="20">
        <f>Data!BX458-Data!EE458</f>
        <v>-88</v>
      </c>
      <c r="BU458" s="20">
        <f>Data!BY458-Data!EF458</f>
        <v>-103</v>
      </c>
      <c r="BV458" s="20">
        <f>Data!BZ458-Data!EG458</f>
        <v>-127</v>
      </c>
      <c r="BW458" s="20">
        <f>Data!CA458-Data!EH458</f>
        <v>-97.800000000000011</v>
      </c>
      <c r="BX458" s="20">
        <f>Data!CB458-Data!EI458</f>
        <v>-100</v>
      </c>
      <c r="BY458" s="20">
        <f>Data!CC458-Data!EJ458</f>
        <v>-163</v>
      </c>
      <c r="BZ458" s="20">
        <f>Data!EK458</f>
        <v>11632.5</v>
      </c>
      <c r="CA458" s="20">
        <f>Data!EL458</f>
        <v>10586.449999999999</v>
      </c>
      <c r="CB458" s="20">
        <f>Data!EM458</f>
        <v>57.668923076923079</v>
      </c>
      <c r="CC458" s="20">
        <f>Data!EN458</f>
        <v>102.85785714285716</v>
      </c>
      <c r="CD458" s="20">
        <f>Data!EO458</f>
        <v>15.2478</v>
      </c>
      <c r="CE458" s="20">
        <f>Data!EP458</f>
        <v>126.44200000000001</v>
      </c>
      <c r="CF458" s="50">
        <f>IF(ISBLANK(Data!EQ458), "", Data!EQ458)</f>
        <v>73</v>
      </c>
      <c r="CG458" s="50">
        <f>IF(ISBLANK(Data!ER458), "", Data!ER458)</f>
        <v>75</v>
      </c>
      <c r="CH458" s="61" t="str">
        <f>IF(ISBLANK(Data!ES458), "", Data!ES458)</f>
        <v>Niagara</v>
      </c>
      <c r="CI458" s="61">
        <f>IF(ISBLANK(Data!ET458), "", Data!ET458)</f>
        <v>148</v>
      </c>
    </row>
    <row r="459" spans="1:87" x14ac:dyDescent="0.45">
      <c r="A459" s="50">
        <f>IF(ISBLANK(Data!A459), "", Data!A459)</f>
        <v>44933</v>
      </c>
      <c r="B459" s="50" t="str">
        <f>IF(ISBLANK(Data!B459), "", Data!B459)</f>
        <v>Belmont</v>
      </c>
      <c r="C459" s="50">
        <f>IF(ISBLANK(Data!C459), "", Data!C459)</f>
        <v>22</v>
      </c>
      <c r="D459" s="50" t="str">
        <f>IF(ISBLANK(Data!D459), "", Data!D459)</f>
        <v>Drake</v>
      </c>
      <c r="E459" s="50">
        <f>IF(ISBLANK(Data!E459), "", Data!E459)</f>
        <v>72</v>
      </c>
      <c r="F459" s="50" t="str">
        <f>IF(ISBLANK(Data!F459), "", Data!F459)</f>
        <v>N</v>
      </c>
      <c r="G459" s="50" t="str">
        <f>IF(ISBLANK(Data!G459), "", Data!G459)</f>
        <v>Belmont</v>
      </c>
      <c r="H459" s="50" t="str">
        <f>IF(ISBLANK(Data!H459), "", Data!H459)</f>
        <v>Drake</v>
      </c>
      <c r="I459" s="50" t="str">
        <f>IF(ISBLANK(Data!I459), "", Data!I459)</f>
        <v>Belmont</v>
      </c>
      <c r="J459" s="50" t="str">
        <f>IF(ISBLANK(Data!J459), "", Data!J459)</f>
        <v>Drake</v>
      </c>
      <c r="K459" s="50" t="str">
        <f>IF(ISBLANK(Data!K459), "", Data!K459)</f>
        <v>Belmont</v>
      </c>
      <c r="L459" s="50" t="str">
        <f>IF(ISBLANK(Data!L459), "", Data!L459)</f>
        <v>Drake</v>
      </c>
      <c r="M459" s="50" t="str">
        <f>IF(ISBLANK(Data!M459), "", Data!M459)</f>
        <v>Belmont</v>
      </c>
      <c r="N459" s="50" t="str">
        <f>IF(ISBLANK(Data!N459), "", Data!N459)</f>
        <v>Drake</v>
      </c>
      <c r="O459" s="50" t="str">
        <f>IF(ISBLANK(Data!O459), "", Data!O459)</f>
        <v>Belmont</v>
      </c>
      <c r="P459" s="50" t="str">
        <f>IF(ISBLANK(Data!P459), "", Data!P459)</f>
        <v>Drake</v>
      </c>
      <c r="Q459" s="50" t="str">
        <f>IF(ISBLANK(Data!Q459), "", Data!Q459)</f>
        <v>Belmont</v>
      </c>
      <c r="R459" s="50" t="str">
        <f>IF(ISBLANK(Data!R459), "", Data!R459)</f>
        <v>Drake</v>
      </c>
      <c r="S459" s="20">
        <f>Data!W459-Data!CD459</f>
        <v>-0.21428571428571397</v>
      </c>
      <c r="T459" s="20">
        <f>Data!X459-Data!CE459</f>
        <v>-10.07</v>
      </c>
      <c r="U459" s="20">
        <f>Data!Y459-Data!CF459</f>
        <v>-3.6000000000000085</v>
      </c>
      <c r="V459" s="20">
        <f>Data!Z459-Data!CG459</f>
        <v>6.5</v>
      </c>
      <c r="W459" s="20">
        <f>Data!AA459-Data!CH459</f>
        <v>4.2999999999999972</v>
      </c>
      <c r="X459" s="20">
        <f>Data!AB459-Data!CI459</f>
        <v>9.5999999999999988E-2</v>
      </c>
      <c r="Y459" s="20">
        <f>Data!AC459-Data!CJ459</f>
        <v>4.68</v>
      </c>
      <c r="Z459" s="20">
        <f>Data!AD459-Data!CK459</f>
        <v>2.5999999999999943</v>
      </c>
      <c r="AA459" s="20">
        <f>Data!AE459-Data!CL459</f>
        <v>-2</v>
      </c>
      <c r="AB459" s="20">
        <f>Data!AF459-Data!CM459</f>
        <v>3.3</v>
      </c>
      <c r="AC459" s="20">
        <f>Data!AG459-Data!CN459</f>
        <v>-3</v>
      </c>
      <c r="AD459" s="20">
        <f>Data!AH459-Data!CO459</f>
        <v>4.7999999999999972</v>
      </c>
      <c r="AE459" s="20">
        <f>Data!AI459-Data!CP459</f>
        <v>-0.18520000000000003</v>
      </c>
      <c r="AF459" s="20">
        <f>Data!AJ459-Data!CQ459</f>
        <v>-6.9</v>
      </c>
      <c r="AG459" s="20">
        <f>Data!AK459-Data!CR459</f>
        <v>-0.49285714285714288</v>
      </c>
      <c r="AH459" s="20">
        <f>Data!AL459-Data!CS459</f>
        <v>-83</v>
      </c>
      <c r="AI459" s="20">
        <f>Data!AM459-Data!CT459</f>
        <v>-9.82</v>
      </c>
      <c r="AJ459" s="20">
        <f>Data!AN459-Data!CU459</f>
        <v>3.19</v>
      </c>
      <c r="AK459" s="20">
        <f>Data!AO459-Data!CV459</f>
        <v>6</v>
      </c>
      <c r="AL459" s="20">
        <f>Data!AP459-Data!CW459</f>
        <v>161</v>
      </c>
      <c r="AM459" s="20">
        <f>Data!AQ459-Data!CX459</f>
        <v>9</v>
      </c>
      <c r="AN459" s="20">
        <f>Data!AR459-Data!CY459</f>
        <v>1.2000000000000011E-2</v>
      </c>
      <c r="AO459" s="20">
        <f>Data!AS459-Data!CZ459</f>
        <v>-2</v>
      </c>
      <c r="AP459" s="20">
        <f>Data!AT459-Data!DA459</f>
        <v>-24</v>
      </c>
      <c r="AQ459" s="20">
        <f>Data!AU459-Data!DB459</f>
        <v>1.8999999999999961E-2</v>
      </c>
      <c r="AR459" s="20">
        <f>Data!AV459-Data!DC459</f>
        <v>-20</v>
      </c>
      <c r="AS459" s="20">
        <f>Data!AW459-Data!DD459</f>
        <v>-1</v>
      </c>
      <c r="AT459" s="20">
        <f>Data!AX459-Data!DE459</f>
        <v>-7.2000000000000064E-2</v>
      </c>
      <c r="AU459" s="20">
        <f>Data!AY459-Data!DF459</f>
        <v>-17</v>
      </c>
      <c r="AV459" s="20">
        <f>Data!AZ459-Data!DG459</f>
        <v>-1.2142857142857135</v>
      </c>
      <c r="AW459" s="20">
        <f>Data!BA459-Data!DH459</f>
        <v>-4</v>
      </c>
      <c r="AX459" s="20">
        <f>Data!BB459-Data!DI459</f>
        <v>-0.2857142857142918</v>
      </c>
      <c r="AY459" s="20">
        <f>Data!BC459-Data!DJ459</f>
        <v>-16</v>
      </c>
      <c r="AZ459" s="20">
        <f>Data!BD459-Data!DK459</f>
        <v>24</v>
      </c>
      <c r="BA459" s="20">
        <f>Data!BE459-Data!DL459</f>
        <v>17</v>
      </c>
      <c r="BB459" s="20">
        <f>Data!BF459-Data!DM459</f>
        <v>45</v>
      </c>
      <c r="BC459" s="20">
        <f>Data!BG459-Data!DN459</f>
        <v>-10</v>
      </c>
      <c r="BD459" s="20">
        <f>Data!BH459-Data!DO459</f>
        <v>0.39999999999999147</v>
      </c>
      <c r="BE459" s="20">
        <f>Data!BI459-Data!DP459</f>
        <v>11.5</v>
      </c>
      <c r="BF459" s="20">
        <f>Data!BJ459-Data!DQ459</f>
        <v>-11.072000000000001</v>
      </c>
      <c r="BG459" s="20">
        <f>Data!BK459-Data!DR459</f>
        <v>-0.48</v>
      </c>
      <c r="BH459" s="20">
        <f>Data!BL459-Data!DS459</f>
        <v>3.2140000000000004</v>
      </c>
      <c r="BI459" s="20">
        <f>Data!BM459-Data!DT459</f>
        <v>-3.2000000000000028E-2</v>
      </c>
      <c r="BJ459" s="20">
        <f>Data!BN459-Data!DU459</f>
        <v>-1.7999999999999972</v>
      </c>
      <c r="BK459" s="20">
        <f>Data!BO459-Data!DV459</f>
        <v>0</v>
      </c>
      <c r="BL459" s="20">
        <f>Data!BP459-Data!DW459</f>
        <v>1.2000000000000002</v>
      </c>
      <c r="BM459" s="20">
        <f>Data!BQ459-Data!DX459</f>
        <v>1.7142857142857144</v>
      </c>
      <c r="BN459" s="20">
        <f>Data!BR459-Data!DY459</f>
        <v>-0.70000000000000107</v>
      </c>
      <c r="BO459" s="20">
        <f>Data!BS459-Data!DZ459</f>
        <v>46</v>
      </c>
      <c r="BP459" s="20">
        <f>Data!BT459-Data!EA459</f>
        <v>-3.5999999999999921E-2</v>
      </c>
      <c r="BQ459" s="20">
        <f>Data!BU459-Data!EB459</f>
        <v>16</v>
      </c>
      <c r="BR459" s="20">
        <f>Data!BV459-Data!EC459</f>
        <v>74</v>
      </c>
      <c r="BS459" s="20">
        <f>Data!BW459-Data!ED459</f>
        <v>66</v>
      </c>
      <c r="BT459" s="20">
        <f>Data!BX459-Data!EE459</f>
        <v>46</v>
      </c>
      <c r="BU459" s="20">
        <f>Data!BY459-Data!EF459</f>
        <v>94</v>
      </c>
      <c r="BV459" s="20">
        <f>Data!BZ459-Data!EG459</f>
        <v>82</v>
      </c>
      <c r="BW459" s="20">
        <f>Data!CA459-Data!EH459</f>
        <v>63.2</v>
      </c>
      <c r="BX459" s="20">
        <f>Data!CB459-Data!EI459</f>
        <v>47</v>
      </c>
      <c r="BY459" s="20">
        <f>Data!CC459-Data!EJ459</f>
        <v>74</v>
      </c>
      <c r="BZ459" s="20">
        <f>Data!EK459</f>
        <v>10977.92</v>
      </c>
      <c r="CA459" s="20">
        <f>Data!EL459</f>
        <v>12071.760000000002</v>
      </c>
      <c r="CB459" s="20">
        <f>Data!EM459</f>
        <v>87.778714285714287</v>
      </c>
      <c r="CC459" s="20">
        <f>Data!EN459</f>
        <v>83.571428571428584</v>
      </c>
      <c r="CD459" s="20">
        <f>Data!EO459</f>
        <v>11.842600000000001</v>
      </c>
      <c r="CE459" s="20">
        <f>Data!EP459</f>
        <v>157.52199999999999</v>
      </c>
      <c r="CF459" s="50">
        <f>IF(ISBLANK(Data!EQ459), "", Data!EQ459)</f>
        <v>87</v>
      </c>
      <c r="CG459" s="50">
        <f>IF(ISBLANK(Data!ER459), "", Data!ER459)</f>
        <v>65</v>
      </c>
      <c r="CH459" s="61" t="str">
        <f>IF(ISBLANK(Data!ES459), "", Data!ES459)</f>
        <v>Belmont</v>
      </c>
      <c r="CI459" s="61">
        <f>IF(ISBLANK(Data!ET459), "", Data!ET459)</f>
        <v>152</v>
      </c>
    </row>
    <row r="460" spans="1:87" x14ac:dyDescent="0.45">
      <c r="A460" s="50">
        <f>IF(ISBLANK(Data!A460), "", Data!A460)</f>
        <v>44933</v>
      </c>
      <c r="B460" s="50" t="str">
        <f>IF(ISBLANK(Data!B460), "", Data!B460)</f>
        <v>Northern Iowa</v>
      </c>
      <c r="C460" s="50">
        <f>IF(ISBLANK(Data!C460), "", Data!C460)</f>
        <v>213</v>
      </c>
      <c r="D460" s="50" t="str">
        <f>IF(ISBLANK(Data!D460), "", Data!D460)</f>
        <v>Indiana St.</v>
      </c>
      <c r="E460" s="50">
        <f>IF(ISBLANK(Data!E460), "", Data!E460)</f>
        <v>123</v>
      </c>
      <c r="F460" s="50" t="str">
        <f>IF(ISBLANK(Data!F460), "", Data!F460)</f>
        <v>N</v>
      </c>
      <c r="G460" s="50" t="str">
        <f>IF(ISBLANK(Data!G460), "", Data!G460)</f>
        <v>Northern Iowa</v>
      </c>
      <c r="H460" s="50" t="str">
        <f>IF(ISBLANK(Data!H460), "", Data!H460)</f>
        <v>Indiana St.</v>
      </c>
      <c r="I460" s="50" t="str">
        <f>IF(ISBLANK(Data!I460), "", Data!I460)</f>
        <v>Northern Iowa</v>
      </c>
      <c r="J460" s="50" t="str">
        <f>IF(ISBLANK(Data!J460), "", Data!J460)</f>
        <v>Indiana St.</v>
      </c>
      <c r="K460" s="50" t="str">
        <f>IF(ISBLANK(Data!K460), "", Data!K460)</f>
        <v>Northern Iowa</v>
      </c>
      <c r="L460" s="50" t="str">
        <f>IF(ISBLANK(Data!L460), "", Data!L460)</f>
        <v>Indiana State</v>
      </c>
      <c r="M460" s="50" t="str">
        <f>IF(ISBLANK(Data!M460), "", Data!M460)</f>
        <v>N Iowa</v>
      </c>
      <c r="N460" s="50" t="str">
        <f>IF(ISBLANK(Data!N460), "", Data!N460)</f>
        <v>Indiana St</v>
      </c>
      <c r="O460" s="50" t="str">
        <f>IF(ISBLANK(Data!O460), "", Data!O460)</f>
        <v>N. Iowa</v>
      </c>
      <c r="P460" s="50" t="str">
        <f>IF(ISBLANK(Data!P460), "", Data!P460)</f>
        <v>Indiana St.</v>
      </c>
      <c r="Q460" s="50" t="str">
        <f>IF(ISBLANK(Data!Q460), "", Data!Q460)</f>
        <v>Northern Iowa</v>
      </c>
      <c r="R460" s="50" t="str">
        <f>IF(ISBLANK(Data!R460), "", Data!R460)</f>
        <v>Indiana State</v>
      </c>
      <c r="S460" s="20">
        <f>Data!W460-Data!CD460</f>
        <v>-0.35714285714285698</v>
      </c>
      <c r="T460" s="20">
        <f>Data!X460-Data!CE460</f>
        <v>-6.49</v>
      </c>
      <c r="U460" s="20">
        <f>Data!Y460-Data!CF460</f>
        <v>-3.9000000000000057</v>
      </c>
      <c r="V460" s="20">
        <f>Data!Z460-Data!CG460</f>
        <v>2.7000000000000028</v>
      </c>
      <c r="W460" s="20">
        <f>Data!AA460-Data!CH460</f>
        <v>-6.1000000000000085</v>
      </c>
      <c r="X460" s="20">
        <f>Data!AB460-Data!CI460</f>
        <v>-0.152</v>
      </c>
      <c r="Y460" s="20">
        <f>Data!AC460-Data!CJ460</f>
        <v>6.9</v>
      </c>
      <c r="Z460" s="20">
        <f>Data!AD460-Data!CK460</f>
        <v>3.0999999999999943</v>
      </c>
      <c r="AA460" s="20">
        <f>Data!AE460-Data!CL460</f>
        <v>-3.8999999999999915</v>
      </c>
      <c r="AB460" s="20">
        <f>Data!AF460-Data!CM460</f>
        <v>9.620000000000001</v>
      </c>
      <c r="AC460" s="20">
        <f>Data!AG460-Data!CN460</f>
        <v>-3.9000000000000057</v>
      </c>
      <c r="AD460" s="20">
        <f>Data!AH460-Data!CO460</f>
        <v>3</v>
      </c>
      <c r="AE460" s="20">
        <f>Data!AI460-Data!CP460</f>
        <v>-0.12330000000000008</v>
      </c>
      <c r="AF460" s="20">
        <f>Data!AJ460-Data!CQ460</f>
        <v>-16.3</v>
      </c>
      <c r="AG460" s="20">
        <f>Data!AK460-Data!CR460</f>
        <v>-1.1642857142857144</v>
      </c>
      <c r="AH460" s="20">
        <f>Data!AL460-Data!CS460</f>
        <v>-115</v>
      </c>
      <c r="AI460" s="20">
        <f>Data!AM460-Data!CT460</f>
        <v>-9.84</v>
      </c>
      <c r="AJ460" s="20">
        <f>Data!AN460-Data!CU460</f>
        <v>2.94</v>
      </c>
      <c r="AK460" s="20">
        <f>Data!AO460-Data!CV460</f>
        <v>-145</v>
      </c>
      <c r="AL460" s="20">
        <f>Data!AP460-Data!CW460</f>
        <v>11</v>
      </c>
      <c r="AM460" s="20">
        <f>Data!AQ460-Data!CX460</f>
        <v>0</v>
      </c>
      <c r="AN460" s="20">
        <f>Data!AR460-Data!CY460</f>
        <v>-3.9000000000000035E-2</v>
      </c>
      <c r="AO460" s="20">
        <f>Data!AS460-Data!CZ460</f>
        <v>-39</v>
      </c>
      <c r="AP460" s="20">
        <f>Data!AT460-Data!DA460</f>
        <v>-65</v>
      </c>
      <c r="AQ460" s="20">
        <f>Data!AU460-Data!DB460</f>
        <v>-3.8999999999999979E-2</v>
      </c>
      <c r="AR460" s="20">
        <f>Data!AV460-Data!DC460</f>
        <v>-44</v>
      </c>
      <c r="AS460" s="20">
        <f>Data!AW460-Data!DD460</f>
        <v>-40</v>
      </c>
      <c r="AT460" s="20">
        <f>Data!AX460-Data!DE460</f>
        <v>-5.2000000000000046E-2</v>
      </c>
      <c r="AU460" s="20">
        <f>Data!AY460-Data!DF460</f>
        <v>17</v>
      </c>
      <c r="AV460" s="20">
        <f>Data!AZ460-Data!DG460</f>
        <v>1.2142857142857144</v>
      </c>
      <c r="AW460" s="20">
        <f>Data!BA460-Data!DH460</f>
        <v>5</v>
      </c>
      <c r="AX460" s="20">
        <f>Data!BB460-Data!DI460</f>
        <v>0.3571428571428541</v>
      </c>
      <c r="AY460" s="20">
        <f>Data!BC460-Data!DJ460</f>
        <v>-50</v>
      </c>
      <c r="AZ460" s="20">
        <f>Data!BD460-Data!DK460</f>
        <v>-16</v>
      </c>
      <c r="BA460" s="20">
        <f>Data!BE460-Data!DL460</f>
        <v>-1</v>
      </c>
      <c r="BB460" s="20">
        <f>Data!BF460-Data!DM460</f>
        <v>-12</v>
      </c>
      <c r="BC460" s="20">
        <f>Data!BG460-Data!DN460</f>
        <v>9</v>
      </c>
      <c r="BD460" s="20">
        <f>Data!BH460-Data!DO460</f>
        <v>-10.299999999999997</v>
      </c>
      <c r="BE460" s="20">
        <f>Data!BI460-Data!DP460</f>
        <v>0.78600000000000136</v>
      </c>
      <c r="BF460" s="20">
        <f>Data!BJ460-Data!DQ460</f>
        <v>-11.143000000000001</v>
      </c>
      <c r="BG460" s="20">
        <f>Data!BK460-Data!DR460</f>
        <v>-0.20599999999999996</v>
      </c>
      <c r="BH460" s="20">
        <f>Data!BL460-Data!DS460</f>
        <v>-0.85700000000000109</v>
      </c>
      <c r="BI460" s="20">
        <f>Data!BM460-Data!DT460</f>
        <v>-5.699999999999994E-2</v>
      </c>
      <c r="BJ460" s="20">
        <f>Data!BN460-Data!DU460</f>
        <v>-4.5999999999999979</v>
      </c>
      <c r="BK460" s="20">
        <f>Data!BO460-Data!DV460</f>
        <v>-2.9000000000000021</v>
      </c>
      <c r="BL460" s="20">
        <f>Data!BP460-Data!DW460</f>
        <v>-9.9999999999999867E-2</v>
      </c>
      <c r="BM460" s="20">
        <f>Data!BQ460-Data!DX460</f>
        <v>-1.1428571428571432</v>
      </c>
      <c r="BN460" s="20">
        <f>Data!BR460-Data!DY460</f>
        <v>0.69999999999999929</v>
      </c>
      <c r="BO460" s="20">
        <f>Data!BS460-Data!DZ460</f>
        <v>90</v>
      </c>
      <c r="BP460" s="20">
        <f>Data!BT460-Data!EA460</f>
        <v>-7.1999999999999953E-2</v>
      </c>
      <c r="BQ460" s="20">
        <f>Data!BU460-Data!EB460</f>
        <v>8</v>
      </c>
      <c r="BR460" s="20">
        <f>Data!BV460-Data!EC460</f>
        <v>72</v>
      </c>
      <c r="BS460" s="20">
        <f>Data!BW460-Data!ED460</f>
        <v>94</v>
      </c>
      <c r="BT460" s="20">
        <f>Data!BX460-Data!EE460</f>
        <v>129</v>
      </c>
      <c r="BU460" s="20">
        <f>Data!BY460-Data!EF460</f>
        <v>63</v>
      </c>
      <c r="BV460" s="20">
        <f>Data!BZ460-Data!EG460</f>
        <v>52</v>
      </c>
      <c r="BW460" s="20">
        <f>Data!CA460-Data!EH460</f>
        <v>68.099999999999994</v>
      </c>
      <c r="BX460" s="20">
        <f>Data!CB460-Data!EI460</f>
        <v>89</v>
      </c>
      <c r="BY460" s="20">
        <f>Data!CC460-Data!EJ460</f>
        <v>107</v>
      </c>
      <c r="BZ460" s="20">
        <f>Data!EK460</f>
        <v>11333.099999999999</v>
      </c>
      <c r="CA460" s="20">
        <f>Data!EL460</f>
        <v>12041.52</v>
      </c>
      <c r="CB460" s="20">
        <f>Data!EM460</f>
        <v>81.121428571428567</v>
      </c>
      <c r="CC460" s="20">
        <f>Data!EN460</f>
        <v>73.284000000000006</v>
      </c>
      <c r="CD460" s="20">
        <f>Data!EO460</f>
        <v>13.798200000000001</v>
      </c>
      <c r="CE460" s="20">
        <f>Data!EP460</f>
        <v>173.39399999999998</v>
      </c>
      <c r="CF460" s="50">
        <f>IF(ISBLANK(Data!EQ460), "", Data!EQ460)</f>
        <v>66</v>
      </c>
      <c r="CG460" s="50">
        <f>IF(ISBLANK(Data!ER460), "", Data!ER460)</f>
        <v>77</v>
      </c>
      <c r="CH460" s="61" t="str">
        <f>IF(ISBLANK(Data!ES460), "", Data!ES460)</f>
        <v>Indiana St.</v>
      </c>
      <c r="CI460" s="61">
        <f>IF(ISBLANK(Data!ET460), "", Data!ET460)</f>
        <v>143</v>
      </c>
    </row>
    <row r="461" spans="1:87" x14ac:dyDescent="0.45">
      <c r="A461" s="50">
        <f>IF(ISBLANK(Data!A461), "", Data!A461)</f>
        <v>44933</v>
      </c>
      <c r="B461" s="50" t="str">
        <f>IF(ISBLANK(Data!B461), "", Data!B461)</f>
        <v>UAB</v>
      </c>
      <c r="C461" s="50">
        <f>IF(ISBLANK(Data!C461), "", Data!C461)</f>
        <v>310</v>
      </c>
      <c r="D461" s="50" t="str">
        <f>IF(ISBLANK(Data!D461), "", Data!D461)</f>
        <v>South Florida</v>
      </c>
      <c r="E461" s="50">
        <f>IF(ISBLANK(Data!E461), "", Data!E461)</f>
        <v>273</v>
      </c>
      <c r="F461" s="50" t="str">
        <f>IF(ISBLANK(Data!F461), "", Data!F461)</f>
        <v>N</v>
      </c>
      <c r="G461" s="50" t="str">
        <f>IF(ISBLANK(Data!G461), "", Data!G461)</f>
        <v>UAB</v>
      </c>
      <c r="H461" s="50" t="str">
        <f>IF(ISBLANK(Data!H461), "", Data!H461)</f>
        <v>South Florida</v>
      </c>
      <c r="I461" s="50" t="str">
        <f>IF(ISBLANK(Data!I461), "", Data!I461)</f>
        <v>UAB</v>
      </c>
      <c r="J461" s="50" t="str">
        <f>IF(ISBLANK(Data!J461), "", Data!J461)</f>
        <v>South Florida</v>
      </c>
      <c r="K461" s="50" t="str">
        <f>IF(ISBLANK(Data!K461), "", Data!K461)</f>
        <v>UAB</v>
      </c>
      <c r="L461" s="50" t="str">
        <f>IF(ISBLANK(Data!L461), "", Data!L461)</f>
        <v>South Florida</v>
      </c>
      <c r="M461" s="50" t="str">
        <f>IF(ISBLANK(Data!M461), "", Data!M461)</f>
        <v>UAB</v>
      </c>
      <c r="N461" s="50" t="str">
        <f>IF(ISBLANK(Data!N461), "", Data!N461)</f>
        <v>S Florida</v>
      </c>
      <c r="O461" s="50" t="str">
        <f>IF(ISBLANK(Data!O461), "", Data!O461)</f>
        <v>UAB</v>
      </c>
      <c r="P461" s="50" t="str">
        <f>IF(ISBLANK(Data!P461), "", Data!P461)</f>
        <v>South Florida</v>
      </c>
      <c r="Q461" s="50" t="str">
        <f>IF(ISBLANK(Data!Q461), "", Data!Q461)</f>
        <v>UAB</v>
      </c>
      <c r="R461" s="50" t="str">
        <f>IF(ISBLANK(Data!R461), "", Data!R461)</f>
        <v>South Florida</v>
      </c>
      <c r="S461" s="20">
        <f>Data!W461-Data!CD461</f>
        <v>-2.3809523809523947E-2</v>
      </c>
      <c r="T461" s="20">
        <f>Data!X461-Data!CE461</f>
        <v>-2.17</v>
      </c>
      <c r="U461" s="20">
        <f>Data!Y461-Data!CF461</f>
        <v>5.3999999999999915</v>
      </c>
      <c r="V461" s="20">
        <f>Data!Z461-Data!CG461</f>
        <v>7.5999999999999943</v>
      </c>
      <c r="W461" s="20">
        <f>Data!AA461-Data!CH461</f>
        <v>-2.1000000000000085</v>
      </c>
      <c r="X461" s="20">
        <f>Data!AB461-Data!CI461</f>
        <v>0.154</v>
      </c>
      <c r="Y461" s="20">
        <f>Data!AC461-Data!CJ461</f>
        <v>5.45</v>
      </c>
      <c r="Z461" s="20">
        <f>Data!AD461-Data!CK461</f>
        <v>3.8000000000000114</v>
      </c>
      <c r="AA461" s="20">
        <f>Data!AE461-Data!CL461</f>
        <v>-1.7000000000000028</v>
      </c>
      <c r="AB461" s="20">
        <f>Data!AF461-Data!CM461</f>
        <v>5.66</v>
      </c>
      <c r="AC461" s="20">
        <f>Data!AG461-Data!CN461</f>
        <v>4.8000000000000114</v>
      </c>
      <c r="AD461" s="20">
        <f>Data!AH461-Data!CO461</f>
        <v>8.2999999999999972</v>
      </c>
      <c r="AE461" s="20">
        <f>Data!AI461-Data!CP461</f>
        <v>-9.1700000000000004E-2</v>
      </c>
      <c r="AF461" s="20">
        <f>Data!AJ461-Data!CQ461</f>
        <v>-0.60000000000000009</v>
      </c>
      <c r="AG461" s="20">
        <f>Data!AK461-Data!CR461</f>
        <v>-1.7857142857142849E-2</v>
      </c>
      <c r="AH461" s="20">
        <f>Data!AL461-Data!CS461</f>
        <v>-18</v>
      </c>
      <c r="AI461" s="20">
        <f>Data!AM461-Data!CT461</f>
        <v>-5.8900000000000006</v>
      </c>
      <c r="AJ461" s="20">
        <f>Data!AN461-Data!CU461</f>
        <v>2.0299999999999998</v>
      </c>
      <c r="AK461" s="20">
        <f>Data!AO461-Data!CV461</f>
        <v>167</v>
      </c>
      <c r="AL461" s="20">
        <f>Data!AP461-Data!CW461</f>
        <v>227</v>
      </c>
      <c r="AM461" s="20">
        <f>Data!AQ461-Data!CX461</f>
        <v>127</v>
      </c>
      <c r="AN461" s="20">
        <f>Data!AR461-Data!CY461</f>
        <v>7.0000000000000062E-3</v>
      </c>
      <c r="AO461" s="20">
        <f>Data!AS461-Data!CZ461</f>
        <v>-9</v>
      </c>
      <c r="AP461" s="20">
        <f>Data!AT461-Data!DA461</f>
        <v>-15</v>
      </c>
      <c r="AQ461" s="20">
        <f>Data!AU461-Data!DB461</f>
        <v>-1.6000000000000014E-2</v>
      </c>
      <c r="AR461" s="20">
        <f>Data!AV461-Data!DC461</f>
        <v>54</v>
      </c>
      <c r="AS461" s="20">
        <f>Data!AW461-Data!DD461</f>
        <v>63</v>
      </c>
      <c r="AT461" s="20">
        <f>Data!AX461-Data!DE461</f>
        <v>2.5000000000000022E-2</v>
      </c>
      <c r="AU461" s="20">
        <f>Data!AY461-Data!DF461</f>
        <v>66</v>
      </c>
      <c r="AV461" s="20">
        <f>Data!AZ461-Data!DG461</f>
        <v>3.1309523809523796</v>
      </c>
      <c r="AW461" s="20">
        <f>Data!BA461-Data!DH461</f>
        <v>96</v>
      </c>
      <c r="AX461" s="20">
        <f>Data!BB461-Data!DI461</f>
        <v>1.5119047619047663</v>
      </c>
      <c r="AY461" s="20">
        <f>Data!BC461-Data!DJ461</f>
        <v>4</v>
      </c>
      <c r="AZ461" s="20">
        <f>Data!BD461-Data!DK461</f>
        <v>15</v>
      </c>
      <c r="BA461" s="20">
        <f>Data!BE461-Data!DL461</f>
        <v>33</v>
      </c>
      <c r="BB461" s="20">
        <f>Data!BF461-Data!DM461</f>
        <v>33</v>
      </c>
      <c r="BC461" s="20">
        <f>Data!BG461-Data!DN461</f>
        <v>5</v>
      </c>
      <c r="BD461" s="20">
        <f>Data!BH461-Data!DO461</f>
        <v>1</v>
      </c>
      <c r="BE461" s="20">
        <f>Data!BI461-Data!DP461</f>
        <v>6.2620000000000005</v>
      </c>
      <c r="BF461" s="20">
        <f>Data!BJ461-Data!DQ461</f>
        <v>-5.2620000000000005</v>
      </c>
      <c r="BG461" s="20">
        <f>Data!BK461-Data!DR461</f>
        <v>-0.24</v>
      </c>
      <c r="BH461" s="20">
        <f>Data!BL461-Data!DS461</f>
        <v>0.76200000000000045</v>
      </c>
      <c r="BI461" s="20">
        <f>Data!BM461-Data!DT461</f>
        <v>-3.8000000000000034E-2</v>
      </c>
      <c r="BJ461" s="20">
        <f>Data!BN461-Data!DU461</f>
        <v>-4.4000000000000021</v>
      </c>
      <c r="BK461" s="20">
        <f>Data!BO461-Data!DV461</f>
        <v>1.0999999999999979</v>
      </c>
      <c r="BL461" s="20">
        <f>Data!BP461-Data!DW461</f>
        <v>2.0000000000000004</v>
      </c>
      <c r="BM461" s="20">
        <f>Data!BQ461-Data!DX461</f>
        <v>3.5714285714285587E-2</v>
      </c>
      <c r="BN461" s="20">
        <f>Data!BR461-Data!DY461</f>
        <v>-2.2000000000000011</v>
      </c>
      <c r="BO461" s="20">
        <f>Data!BS461-Data!DZ461</f>
        <v>-30</v>
      </c>
      <c r="BP461" s="20">
        <f>Data!BT461-Data!EA461</f>
        <v>1.9000000000000017E-2</v>
      </c>
      <c r="BQ461" s="20">
        <f>Data!BU461-Data!EB461</f>
        <v>2</v>
      </c>
      <c r="BR461" s="20">
        <f>Data!BV461-Data!EC461</f>
        <v>55</v>
      </c>
      <c r="BS461" s="20">
        <f>Data!BW461-Data!ED461</f>
        <v>-65</v>
      </c>
      <c r="BT461" s="20">
        <f>Data!BX461-Data!EE461</f>
        <v>-5</v>
      </c>
      <c r="BU461" s="20">
        <f>Data!BY461-Data!EF461</f>
        <v>36</v>
      </c>
      <c r="BV461" s="20">
        <f>Data!BZ461-Data!EG461</f>
        <v>23</v>
      </c>
      <c r="BW461" s="20">
        <f>Data!CA461-Data!EH461</f>
        <v>0.70000000000000284</v>
      </c>
      <c r="BX461" s="20">
        <f>Data!CB461-Data!EI461</f>
        <v>-30</v>
      </c>
      <c r="BY461" s="20">
        <f>Data!CC461-Data!EJ461</f>
        <v>-145</v>
      </c>
      <c r="BZ461" s="20">
        <f>Data!EK461</f>
        <v>11276.46</v>
      </c>
      <c r="CA461" s="20">
        <f>Data!EL461</f>
        <v>11515.32</v>
      </c>
      <c r="CB461" s="20">
        <f>Data!EM461</f>
        <v>86.485250000000008</v>
      </c>
      <c r="CC461" s="20">
        <f>Data!EN461</f>
        <v>81.359571428571428</v>
      </c>
      <c r="CD461" s="20">
        <f>Data!EO461</f>
        <v>11.2944</v>
      </c>
      <c r="CE461" s="20">
        <f>Data!EP461</f>
        <v>159.53700000000001</v>
      </c>
      <c r="CF461" s="50">
        <f>IF(ISBLANK(Data!EQ461), "", Data!EQ461)</f>
        <v>75</v>
      </c>
      <c r="CG461" s="50">
        <f>IF(ISBLANK(Data!ER461), "", Data!ER461)</f>
        <v>71</v>
      </c>
      <c r="CH461" s="61" t="str">
        <f>IF(ISBLANK(Data!ES461), "", Data!ES461)</f>
        <v>UAB</v>
      </c>
      <c r="CI461" s="61">
        <f>IF(ISBLANK(Data!ET461), "", Data!ET461)</f>
        <v>146</v>
      </c>
    </row>
    <row r="462" spans="1:87" x14ac:dyDescent="0.45">
      <c r="A462" s="50">
        <f>IF(ISBLANK(Data!A462), "", Data!A462)</f>
        <v>44933</v>
      </c>
      <c r="B462" s="50" t="str">
        <f>IF(ISBLANK(Data!B462), "", Data!B462)</f>
        <v>Saint Peter's</v>
      </c>
      <c r="C462" s="50">
        <f>IF(ISBLANK(Data!C462), "", Data!C462)</f>
        <v>255</v>
      </c>
      <c r="D462" s="50" t="str">
        <f>IF(ISBLANK(Data!D462), "", Data!D462)</f>
        <v>Mount St. Mary's</v>
      </c>
      <c r="E462" s="50">
        <f>IF(ISBLANK(Data!E462), "", Data!E462)</f>
        <v>186</v>
      </c>
      <c r="F462" s="50" t="str">
        <f>IF(ISBLANK(Data!F462), "", Data!F462)</f>
        <v>N</v>
      </c>
      <c r="G462" s="50" t="str">
        <f>IF(ISBLANK(Data!G462), "", Data!G462)</f>
        <v>Saint Peter's</v>
      </c>
      <c r="H462" s="50" t="str">
        <f>IF(ISBLANK(Data!H462), "", Data!H462)</f>
        <v>Mount St. Mary's</v>
      </c>
      <c r="I462" s="50" t="str">
        <f>IF(ISBLANK(Data!I462), "", Data!I462)</f>
        <v>Saint Peter's</v>
      </c>
      <c r="J462" s="50" t="str">
        <f>IF(ISBLANK(Data!J462), "", Data!J462)</f>
        <v>Mount St. Mary's</v>
      </c>
      <c r="K462" s="50" t="str">
        <f>IF(ISBLANK(Data!K462), "", Data!K462)</f>
        <v>Saint Peter's</v>
      </c>
      <c r="L462" s="50" t="str">
        <f>IF(ISBLANK(Data!L462), "", Data!L462)</f>
        <v>Mount St. Mary's</v>
      </c>
      <c r="M462" s="50" t="str">
        <f>IF(ISBLANK(Data!M462), "", Data!M462)</f>
        <v>St Peters</v>
      </c>
      <c r="N462" s="50" t="str">
        <f>IF(ISBLANK(Data!N462), "", Data!N462)</f>
        <v>Mt St Marys</v>
      </c>
      <c r="O462" s="50" t="str">
        <f>IF(ISBLANK(Data!O462), "", Data!O462)</f>
        <v>St. Peter's</v>
      </c>
      <c r="P462" s="50" t="str">
        <f>IF(ISBLANK(Data!P462), "", Data!P462)</f>
        <v>Mt St Mary's</v>
      </c>
      <c r="Q462" s="50" t="str">
        <f>IF(ISBLANK(Data!Q462), "", Data!Q462)</f>
        <v>Saint Peter's</v>
      </c>
      <c r="R462" s="50" t="str">
        <f>IF(ISBLANK(Data!R462), "", Data!R462)</f>
        <v>Mount Saint Mary's</v>
      </c>
      <c r="S462" s="20">
        <f>Data!W462-Data!CD462</f>
        <v>0.15476190476190405</v>
      </c>
      <c r="T462" s="20">
        <f>Data!X462-Data!CE462</f>
        <v>1.0499999999999998</v>
      </c>
      <c r="U462" s="20">
        <f>Data!Y462-Data!CF462</f>
        <v>-3.5</v>
      </c>
      <c r="V462" s="20">
        <f>Data!Z462-Data!CG462</f>
        <v>-4.5999999999999943</v>
      </c>
      <c r="W462" s="20">
        <f>Data!AA462-Data!CH462</f>
        <v>-6.7999999999999972</v>
      </c>
      <c r="X462" s="20">
        <f>Data!AB462-Data!CI462</f>
        <v>0.19500000000000001</v>
      </c>
      <c r="Y462" s="20">
        <f>Data!AC462-Data!CJ462</f>
        <v>5.52</v>
      </c>
      <c r="Z462" s="20">
        <f>Data!AD462-Data!CK462</f>
        <v>4.0999999999999943</v>
      </c>
      <c r="AA462" s="20">
        <f>Data!AE462-Data!CL462</f>
        <v>-1.2999999999999972</v>
      </c>
      <c r="AB462" s="20">
        <f>Data!AF462-Data!CM462</f>
        <v>3.42</v>
      </c>
      <c r="AC462" s="20">
        <f>Data!AG462-Data!CN462</f>
        <v>-6.4000000000000057</v>
      </c>
      <c r="AD462" s="20">
        <f>Data!AH462-Data!CO462</f>
        <v>-4.7999999999999972</v>
      </c>
      <c r="AE462" s="20">
        <f>Data!AI462-Data!CP462</f>
        <v>-4.8700000000000021E-2</v>
      </c>
      <c r="AF462" s="20">
        <f>Data!AJ462-Data!CQ462</f>
        <v>2.9999999999999996</v>
      </c>
      <c r="AG462" s="20">
        <f>Data!AK462-Data!CR462</f>
        <v>0.17738095238095231</v>
      </c>
      <c r="AH462" s="20">
        <f>Data!AL462-Data!CS462</f>
        <v>43</v>
      </c>
      <c r="AI462" s="20">
        <f>Data!AM462-Data!CT462</f>
        <v>1.31</v>
      </c>
      <c r="AJ462" s="20">
        <f>Data!AN462-Data!CU462</f>
        <v>4.08</v>
      </c>
      <c r="AK462" s="20">
        <f>Data!AO462-Data!CV462</f>
        <v>-269</v>
      </c>
      <c r="AL462" s="20">
        <f>Data!AP462-Data!CW462</f>
        <v>-233</v>
      </c>
      <c r="AM462" s="20">
        <f>Data!AQ462-Data!CX462</f>
        <v>-194</v>
      </c>
      <c r="AN462" s="20">
        <f>Data!AR462-Data!CY462</f>
        <v>-7.9000000000000015E-2</v>
      </c>
      <c r="AO462" s="20">
        <f>Data!AS462-Data!CZ462</f>
        <v>-20</v>
      </c>
      <c r="AP462" s="20">
        <f>Data!AT462-Data!DA462</f>
        <v>-45</v>
      </c>
      <c r="AQ462" s="20">
        <f>Data!AU462-Data!DB462</f>
        <v>-2.300000000000002E-2</v>
      </c>
      <c r="AR462" s="20">
        <f>Data!AV462-Data!DC462</f>
        <v>35</v>
      </c>
      <c r="AS462" s="20">
        <f>Data!AW462-Data!DD462</f>
        <v>34</v>
      </c>
      <c r="AT462" s="20">
        <f>Data!AX462-Data!DE462</f>
        <v>4.4000000000000039E-2</v>
      </c>
      <c r="AU462" s="20">
        <f>Data!AY462-Data!DF462</f>
        <v>-4</v>
      </c>
      <c r="AV462" s="20">
        <f>Data!AZ462-Data!DG462</f>
        <v>1.5357142857142865</v>
      </c>
      <c r="AW462" s="20">
        <f>Data!BA462-Data!DH462</f>
        <v>-75</v>
      </c>
      <c r="AX462" s="20">
        <f>Data!BB462-Data!DI462</f>
        <v>-0.3214285714285694</v>
      </c>
      <c r="AY462" s="20">
        <f>Data!BC462-Data!DJ462</f>
        <v>-81</v>
      </c>
      <c r="AZ462" s="20">
        <f>Data!BD462-Data!DK462</f>
        <v>-27</v>
      </c>
      <c r="BA462" s="20">
        <f>Data!BE462-Data!DL462</f>
        <v>-17</v>
      </c>
      <c r="BB462" s="20">
        <f>Data!BF462-Data!DM462</f>
        <v>-44</v>
      </c>
      <c r="BC462" s="20">
        <f>Data!BG462-Data!DN462</f>
        <v>5</v>
      </c>
      <c r="BD462" s="20">
        <f>Data!BH462-Data!DO462</f>
        <v>-10.100000000000009</v>
      </c>
      <c r="BE462" s="20">
        <f>Data!BI462-Data!DP462</f>
        <v>-7.5829999999999984</v>
      </c>
      <c r="BF462" s="20">
        <f>Data!BJ462-Data!DQ462</f>
        <v>-2.524</v>
      </c>
      <c r="BG462" s="20">
        <f>Data!BK462-Data!DR462</f>
        <v>-0.23199999999999998</v>
      </c>
      <c r="BH462" s="20">
        <f>Data!BL462-Data!DS462</f>
        <v>-1.1899999999999995</v>
      </c>
      <c r="BI462" s="20">
        <f>Data!BM462-Data!DT462</f>
        <v>-2.200000000000002E-2</v>
      </c>
      <c r="BJ462" s="20">
        <f>Data!BN462-Data!DU462</f>
        <v>-0.40000000000000213</v>
      </c>
      <c r="BK462" s="20">
        <f>Data!BO462-Data!DV462</f>
        <v>5.5</v>
      </c>
      <c r="BL462" s="20">
        <f>Data!BP462-Data!DW462</f>
        <v>-0.79999999999999982</v>
      </c>
      <c r="BM462" s="20">
        <f>Data!BQ462-Data!DX462</f>
        <v>-0.92857142857142883</v>
      </c>
      <c r="BN462" s="20">
        <f>Data!BR462-Data!DY462</f>
        <v>3.3000000000000007</v>
      </c>
      <c r="BO462" s="20">
        <f>Data!BS462-Data!DZ462</f>
        <v>-125</v>
      </c>
      <c r="BP462" s="20">
        <f>Data!BT462-Data!EA462</f>
        <v>7.3000000000000009E-2</v>
      </c>
      <c r="BQ462" s="20">
        <f>Data!BU462-Data!EB462</f>
        <v>-15</v>
      </c>
      <c r="BR462" s="20">
        <f>Data!BV462-Data!EC462</f>
        <v>-61</v>
      </c>
      <c r="BS462" s="20">
        <f>Data!BW462-Data!ED462</f>
        <v>-58</v>
      </c>
      <c r="BT462" s="20">
        <f>Data!BX462-Data!EE462</f>
        <v>-128</v>
      </c>
      <c r="BU462" s="20">
        <f>Data!BY462-Data!EF462</f>
        <v>37</v>
      </c>
      <c r="BV462" s="20">
        <f>Data!BZ462-Data!EG462</f>
        <v>-26</v>
      </c>
      <c r="BW462" s="20">
        <f>Data!CA462-Data!EH462</f>
        <v>-49.899999999999977</v>
      </c>
      <c r="BX462" s="20">
        <f>Data!CB462-Data!EI462</f>
        <v>-126</v>
      </c>
      <c r="BY462" s="20">
        <f>Data!CC462-Data!EJ462</f>
        <v>-91</v>
      </c>
      <c r="BZ462" s="20">
        <f>Data!EK462</f>
        <v>10306.56</v>
      </c>
      <c r="CA462" s="20">
        <f>Data!EL462</f>
        <v>10211.099999999999</v>
      </c>
      <c r="CB462" s="20">
        <f>Data!EM462</f>
        <v>108.35978571428572</v>
      </c>
      <c r="CC462" s="20">
        <f>Data!EN462</f>
        <v>103.999</v>
      </c>
      <c r="CD462" s="20">
        <f>Data!EO462</f>
        <v>14.185999999999998</v>
      </c>
      <c r="CE462" s="20">
        <f>Data!EP462</f>
        <v>177.376</v>
      </c>
      <c r="CF462" s="50">
        <f>IF(ISBLANK(Data!EQ462), "", Data!EQ462)</f>
        <v>70</v>
      </c>
      <c r="CG462" s="50">
        <f>IF(ISBLANK(Data!ER462), "", Data!ER462)</f>
        <v>64</v>
      </c>
      <c r="CH462" s="61" t="str">
        <f>IF(ISBLANK(Data!ES462), "", Data!ES462)</f>
        <v>Saint Peter's</v>
      </c>
      <c r="CI462" s="61">
        <f>IF(ISBLANK(Data!ET462), "", Data!ET462)</f>
        <v>134</v>
      </c>
    </row>
    <row r="463" spans="1:87" x14ac:dyDescent="0.45">
      <c r="A463" s="50">
        <f>IF(ISBLANK(Data!A463), "", Data!A463)</f>
        <v>45299</v>
      </c>
      <c r="B463" s="50" t="str">
        <f>IF(ISBLANK(Data!B463), "", Data!B463)</f>
        <v>Grambling St.</v>
      </c>
      <c r="C463" s="50">
        <f>IF(ISBLANK(Data!C463), "", Data!C463)</f>
        <v>104</v>
      </c>
      <c r="D463" s="50" t="str">
        <f>IF(ISBLANK(Data!D463), "", Data!D463)</f>
        <v>Texas Southern</v>
      </c>
      <c r="E463" s="50">
        <f>IF(ISBLANK(Data!E463), "", Data!E463)</f>
        <v>301</v>
      </c>
      <c r="F463" s="50" t="str">
        <f>IF(ISBLANK(Data!F463), "", Data!F463)</f>
        <v>N</v>
      </c>
      <c r="G463" s="50" t="str">
        <f>IF(ISBLANK(Data!G463), "", Data!G463)</f>
        <v>Grambling St.</v>
      </c>
      <c r="H463" s="50" t="str">
        <f>IF(ISBLANK(Data!H463), "", Data!H463)</f>
        <v>Texas Southern</v>
      </c>
      <c r="I463" s="50" t="str">
        <f>IF(ISBLANK(Data!I463), "", Data!I463)</f>
        <v>Grambling St.</v>
      </c>
      <c r="J463" s="50" t="str">
        <f>IF(ISBLANK(Data!J463), "", Data!J463)</f>
        <v>Texas Southern</v>
      </c>
      <c r="K463" s="50" t="str">
        <f>IF(ISBLANK(Data!K463), "", Data!K463)</f>
        <v>Grambling</v>
      </c>
      <c r="L463" s="50" t="str">
        <f>IF(ISBLANK(Data!L463), "", Data!L463)</f>
        <v>Texas Southern</v>
      </c>
      <c r="M463" s="50" t="str">
        <f>IF(ISBLANK(Data!M463), "", Data!M463)</f>
        <v>Grambling St</v>
      </c>
      <c r="N463" s="50" t="str">
        <f>IF(ISBLANK(Data!N463), "", Data!N463)</f>
        <v>TX Southern</v>
      </c>
      <c r="O463" s="50" t="str">
        <f>IF(ISBLANK(Data!O463), "", Data!O463)</f>
        <v>Grambling</v>
      </c>
      <c r="P463" s="50" t="str">
        <f>IF(ISBLANK(Data!P463), "", Data!P463)</f>
        <v>Texas So.</v>
      </c>
      <c r="Q463" s="50" t="str">
        <f>IF(ISBLANK(Data!Q463), "", Data!Q463)</f>
        <v>Grambling State</v>
      </c>
      <c r="R463" s="50" t="str">
        <f>IF(ISBLANK(Data!R463), "", Data!R463)</f>
        <v>Texas Southern</v>
      </c>
      <c r="S463" s="20">
        <f>Data!W463-Data!CD463</f>
        <v>3.5897435897435992E-2</v>
      </c>
      <c r="T463" s="20">
        <f>Data!X463-Data!CE463</f>
        <v>-5.0300000000000011</v>
      </c>
      <c r="U463" s="20">
        <f>Data!Y463-Data!CF463</f>
        <v>-0.39999999999999147</v>
      </c>
      <c r="V463" s="20">
        <f>Data!Z463-Data!CG463</f>
        <v>4.6000000000000085</v>
      </c>
      <c r="W463" s="20">
        <f>Data!AA463-Data!CH463</f>
        <v>-3</v>
      </c>
      <c r="X463" s="20">
        <f>Data!AB463-Data!CI463</f>
        <v>-8.1000000000000003E-2</v>
      </c>
      <c r="Y463" s="20">
        <f>Data!AC463-Data!CJ463</f>
        <v>-1.2400000000000011</v>
      </c>
      <c r="Z463" s="20">
        <f>Data!AD463-Data!CK463</f>
        <v>-1.7999999999999972</v>
      </c>
      <c r="AA463" s="20">
        <f>Data!AE463-Data!CL463</f>
        <v>-0.59999999999999432</v>
      </c>
      <c r="AB463" s="20">
        <f>Data!AF463-Data!CM463</f>
        <v>0.33999999999999986</v>
      </c>
      <c r="AC463" s="20">
        <f>Data!AG463-Data!CN463</f>
        <v>-0.89999999999999147</v>
      </c>
      <c r="AD463" s="20">
        <f>Data!AH463-Data!CO463</f>
        <v>4.2000000000000028</v>
      </c>
      <c r="AE463" s="20">
        <f>Data!AI463-Data!CP463</f>
        <v>-9.7499999999999976E-2</v>
      </c>
      <c r="AF463" s="20">
        <f>Data!AJ463-Data!CQ463</f>
        <v>-1.2000000000000002</v>
      </c>
      <c r="AG463" s="20">
        <f>Data!AK463-Data!CR463</f>
        <v>-2.3589743589743584E-2</v>
      </c>
      <c r="AH463" s="20">
        <f>Data!AL463-Data!CS463</f>
        <v>-75</v>
      </c>
      <c r="AI463" s="20">
        <f>Data!AM463-Data!CT463</f>
        <v>-4.49</v>
      </c>
      <c r="AJ463" s="20">
        <f>Data!AN463-Data!CU463</f>
        <v>-1.0699999999999998</v>
      </c>
      <c r="AK463" s="20">
        <f>Data!AO463-Data!CV463</f>
        <v>142</v>
      </c>
      <c r="AL463" s="20">
        <f>Data!AP463-Data!CW463</f>
        <v>152</v>
      </c>
      <c r="AM463" s="20">
        <f>Data!AQ463-Data!CX463</f>
        <v>16</v>
      </c>
      <c r="AN463" s="20">
        <f>Data!AR463-Data!CY463</f>
        <v>5.7999999999999996E-2</v>
      </c>
      <c r="AO463" s="20">
        <f>Data!AS463-Data!CZ463</f>
        <v>-25</v>
      </c>
      <c r="AP463" s="20">
        <f>Data!AT463-Data!DA463</f>
        <v>-74</v>
      </c>
      <c r="AQ463" s="20">
        <f>Data!AU463-Data!DB463</f>
        <v>-1.4999999999999958E-2</v>
      </c>
      <c r="AR463" s="20">
        <f>Data!AV463-Data!DC463</f>
        <v>57</v>
      </c>
      <c r="AS463" s="20">
        <f>Data!AW463-Data!DD463</f>
        <v>70</v>
      </c>
      <c r="AT463" s="20">
        <f>Data!AX463-Data!DE463</f>
        <v>4.2999999999999927E-2</v>
      </c>
      <c r="AU463" s="20">
        <f>Data!AY463-Data!DF463</f>
        <v>-6</v>
      </c>
      <c r="AV463" s="20">
        <f>Data!AZ463-Data!DG463</f>
        <v>-1.9897435897435898</v>
      </c>
      <c r="AW463" s="20">
        <f>Data!BA463-Data!DH463</f>
        <v>-8</v>
      </c>
      <c r="AX463" s="20">
        <f>Data!BB463-Data!DI463</f>
        <v>-5.4051282051282072</v>
      </c>
      <c r="AY463" s="20">
        <f>Data!BC463-Data!DJ463</f>
        <v>-9</v>
      </c>
      <c r="AZ463" s="20">
        <f>Data!BD463-Data!DK463</f>
        <v>17</v>
      </c>
      <c r="BA463" s="20">
        <f>Data!BE463-Data!DL463</f>
        <v>-16</v>
      </c>
      <c r="BB463" s="20">
        <f>Data!BF463-Data!DM463</f>
        <v>46</v>
      </c>
      <c r="BC463" s="20">
        <f>Data!BG463-Data!DN463</f>
        <v>4</v>
      </c>
      <c r="BD463" s="20">
        <f>Data!BH463-Data!DO463</f>
        <v>0.99999999999999289</v>
      </c>
      <c r="BE463" s="20">
        <f>Data!BI463-Data!DP463</f>
        <v>0.16400000000000148</v>
      </c>
      <c r="BF463" s="20">
        <f>Data!BJ463-Data!DQ463</f>
        <v>0.82099999999999973</v>
      </c>
      <c r="BG463" s="20">
        <f>Data!BK463-Data!DR463</f>
        <v>-0.255</v>
      </c>
      <c r="BH463" s="20">
        <f>Data!BL463-Data!DS463</f>
        <v>1.4359999999999999</v>
      </c>
      <c r="BI463" s="20">
        <f>Data!BM463-Data!DT463</f>
        <v>-4.4999999999999929E-2</v>
      </c>
      <c r="BJ463" s="20">
        <f>Data!BN463-Data!DU463</f>
        <v>-7.9</v>
      </c>
      <c r="BK463" s="20">
        <f>Data!BO463-Data!DV463</f>
        <v>2.8000000000000007</v>
      </c>
      <c r="BL463" s="20">
        <f>Data!BP463-Data!DW463</f>
        <v>-1.5</v>
      </c>
      <c r="BM463" s="20">
        <f>Data!BQ463-Data!DX463</f>
        <v>0.20000000000000018</v>
      </c>
      <c r="BN463" s="20">
        <f>Data!BR463-Data!DY463</f>
        <v>-2.1999999999999993</v>
      </c>
      <c r="BO463" s="20">
        <f>Data!BS463-Data!DZ463</f>
        <v>89</v>
      </c>
      <c r="BP463" s="20">
        <f>Data!BT463-Data!EA463</f>
        <v>-6.3E-2</v>
      </c>
      <c r="BQ463" s="20">
        <f>Data!BU463-Data!EB463</f>
        <v>9</v>
      </c>
      <c r="BR463" s="20">
        <f>Data!BV463-Data!EC463</f>
        <v>37</v>
      </c>
      <c r="BS463" s="20">
        <f>Data!BW463-Data!ED463</f>
        <v>-21</v>
      </c>
      <c r="BT463" s="20">
        <f>Data!BX463-Data!EE463</f>
        <v>54</v>
      </c>
      <c r="BU463" s="20">
        <f>Data!BY463-Data!EF463</f>
        <v>43</v>
      </c>
      <c r="BV463" s="20">
        <f>Data!BZ463-Data!EG463</f>
        <v>39</v>
      </c>
      <c r="BW463" s="20">
        <f>Data!CA463-Data!EH463</f>
        <v>26.5</v>
      </c>
      <c r="BX463" s="20">
        <f>Data!CB463-Data!EI463</f>
        <v>87</v>
      </c>
      <c r="BY463" s="20">
        <f>Data!CC463-Data!EJ463</f>
        <v>75</v>
      </c>
      <c r="BZ463" s="20">
        <f>Data!EK463</f>
        <v>9777.9599999999991</v>
      </c>
      <c r="CA463" s="20">
        <f>Data!EL463</f>
        <v>10254.64</v>
      </c>
      <c r="CB463" s="20">
        <f>Data!EM463</f>
        <v>95.668999999999997</v>
      </c>
      <c r="CC463" s="20">
        <f>Data!EN463</f>
        <v>88.063199999999995</v>
      </c>
      <c r="CD463" s="20">
        <f>Data!EO463</f>
        <v>10.824</v>
      </c>
      <c r="CE463" s="20">
        <f>Data!EP463</f>
        <v>169.857</v>
      </c>
      <c r="CF463" s="50">
        <f>IF(ISBLANK(Data!EQ463), "", Data!EQ463)</f>
        <v>52</v>
      </c>
      <c r="CG463" s="50">
        <f>IF(ISBLANK(Data!ER463), "", Data!ER463)</f>
        <v>54</v>
      </c>
      <c r="CH463" s="61" t="str">
        <f>IF(ISBLANK(Data!ES463), "", Data!ES463)</f>
        <v>Texas Southern</v>
      </c>
      <c r="CI463" s="61">
        <f>IF(ISBLANK(Data!ET463), "", Data!ET463)</f>
        <v>106</v>
      </c>
    </row>
    <row r="464" spans="1:87" x14ac:dyDescent="0.45">
      <c r="A464" s="50">
        <f>IF(ISBLANK(Data!A464), "", Data!A464)</f>
        <v>45299</v>
      </c>
      <c r="B464" s="50" t="str">
        <f>IF(ISBLANK(Data!B464), "", Data!B464)</f>
        <v>North Carolina Central</v>
      </c>
      <c r="C464" s="50">
        <f>IF(ISBLANK(Data!C464), "", Data!C464)</f>
        <v>204</v>
      </c>
      <c r="D464" s="50" t="str">
        <f>IF(ISBLANK(Data!D464), "", Data!D464)</f>
        <v>Norfolk St.</v>
      </c>
      <c r="E464" s="50">
        <f>IF(ISBLANK(Data!E464), "", Data!E464)</f>
        <v>200</v>
      </c>
      <c r="F464" s="50" t="str">
        <f>IF(ISBLANK(Data!F464), "", Data!F464)</f>
        <v>N</v>
      </c>
      <c r="G464" s="50" t="str">
        <f>IF(ISBLANK(Data!G464), "", Data!G464)</f>
        <v>North Carolina Central</v>
      </c>
      <c r="H464" s="50" t="str">
        <f>IF(ISBLANK(Data!H464), "", Data!H464)</f>
        <v>Norfolk St.</v>
      </c>
      <c r="I464" s="50" t="str">
        <f>IF(ISBLANK(Data!I464), "", Data!I464)</f>
        <v>North Carolina Central</v>
      </c>
      <c r="J464" s="50" t="str">
        <f>IF(ISBLANK(Data!J464), "", Data!J464)</f>
        <v>Norfolk St.</v>
      </c>
      <c r="K464" s="50" t="str">
        <f>IF(ISBLANK(Data!K464), "", Data!K464)</f>
        <v>North Carolina Central</v>
      </c>
      <c r="L464" s="50" t="str">
        <f>IF(ISBLANK(Data!L464), "", Data!L464)</f>
        <v>Norfolk State</v>
      </c>
      <c r="M464" s="50" t="str">
        <f>IF(ISBLANK(Data!M464), "", Data!M464)</f>
        <v>NC Central</v>
      </c>
      <c r="N464" s="50" t="str">
        <f>IF(ISBLANK(Data!N464), "", Data!N464)</f>
        <v>Norfolk St</v>
      </c>
      <c r="O464" s="50" t="str">
        <f>IF(ISBLANK(Data!O464), "", Data!O464)</f>
        <v>NC Central</v>
      </c>
      <c r="P464" s="50" t="str">
        <f>IF(ISBLANK(Data!P464), "", Data!P464)</f>
        <v>Norfolk St.</v>
      </c>
      <c r="Q464" s="50" t="str">
        <f>IF(ISBLANK(Data!Q464), "", Data!Q464)</f>
        <v>North Carolina Central</v>
      </c>
      <c r="R464" s="50" t="str">
        <f>IF(ISBLANK(Data!R464), "", Data!R464)</f>
        <v>Norfolk State</v>
      </c>
      <c r="S464" s="20">
        <f>Data!W464-Data!CD464</f>
        <v>3.2679738562090943E-2</v>
      </c>
      <c r="T464" s="20">
        <f>Data!X464-Data!CE464</f>
        <v>-2.5599999999999996</v>
      </c>
      <c r="U464" s="20">
        <f>Data!Y464-Data!CF464</f>
        <v>-3.7999999999999972</v>
      </c>
      <c r="V464" s="20">
        <f>Data!Z464-Data!CG464</f>
        <v>-1.3000000000000114</v>
      </c>
      <c r="W464" s="20">
        <f>Data!AA464-Data!CH464</f>
        <v>1.2999999999999972</v>
      </c>
      <c r="X464" s="20">
        <f>Data!AB464-Data!CI464</f>
        <v>4.8000000000000001E-2</v>
      </c>
      <c r="Y464" s="20">
        <f>Data!AC464-Data!CJ464</f>
        <v>-0.64</v>
      </c>
      <c r="Z464" s="20">
        <f>Data!AD464-Data!CK464</f>
        <v>-0.19999999999998863</v>
      </c>
      <c r="AA464" s="20">
        <f>Data!AE464-Data!CL464</f>
        <v>0.5</v>
      </c>
      <c r="AB464" s="20">
        <f>Data!AF464-Data!CM464</f>
        <v>0.31000000000000005</v>
      </c>
      <c r="AC464" s="20">
        <f>Data!AG464-Data!CN464</f>
        <v>-5.8000000000000114</v>
      </c>
      <c r="AD464" s="20">
        <f>Data!AH464-Data!CO464</f>
        <v>9.9999999999994316E-2</v>
      </c>
      <c r="AE464" s="20">
        <f>Data!AI464-Data!CP464</f>
        <v>-0.1527</v>
      </c>
      <c r="AF464" s="20">
        <f>Data!AJ464-Data!CQ464</f>
        <v>0.70000000000000018</v>
      </c>
      <c r="AG464" s="20">
        <f>Data!AK464-Data!CR464</f>
        <v>2.5490196078431393E-2</v>
      </c>
      <c r="AH464" s="20">
        <f>Data!AL464-Data!CS464</f>
        <v>-49</v>
      </c>
      <c r="AI464" s="20">
        <f>Data!AM464-Data!CT464</f>
        <v>-1.9100000000000001</v>
      </c>
      <c r="AJ464" s="20">
        <f>Data!AN464-Data!CU464</f>
        <v>0.21000000000000041</v>
      </c>
      <c r="AK464" s="20">
        <f>Data!AO464-Data!CV464</f>
        <v>-22</v>
      </c>
      <c r="AL464" s="20">
        <f>Data!AP464-Data!CW464</f>
        <v>-72</v>
      </c>
      <c r="AM464" s="20">
        <f>Data!AQ464-Data!CX464</f>
        <v>6</v>
      </c>
      <c r="AN464" s="20">
        <f>Data!AR464-Data!CY464</f>
        <v>7.0000000000000062E-3</v>
      </c>
      <c r="AO464" s="20">
        <f>Data!AS464-Data!CZ464</f>
        <v>3</v>
      </c>
      <c r="AP464" s="20">
        <f>Data!AT464-Data!DA464</f>
        <v>35</v>
      </c>
      <c r="AQ464" s="20">
        <f>Data!AU464-Data!DB464</f>
        <v>-2.300000000000002E-2</v>
      </c>
      <c r="AR464" s="20">
        <f>Data!AV464-Data!DC464</f>
        <v>-45</v>
      </c>
      <c r="AS464" s="20">
        <f>Data!AW464-Data!DD464</f>
        <v>-27</v>
      </c>
      <c r="AT464" s="20">
        <f>Data!AX464-Data!DE464</f>
        <v>-6.4000000000000057E-2</v>
      </c>
      <c r="AU464" s="20">
        <f>Data!AY464-Data!DF464</f>
        <v>-10</v>
      </c>
      <c r="AV464" s="20">
        <f>Data!AZ464-Data!DG464</f>
        <v>5.8823529411764497E-2</v>
      </c>
      <c r="AW464" s="20">
        <f>Data!BA464-Data!DH464</f>
        <v>-23</v>
      </c>
      <c r="AX464" s="20">
        <f>Data!BB464-Data!DI464</f>
        <v>0.68627450980392268</v>
      </c>
      <c r="AY464" s="20">
        <f>Data!BC464-Data!DJ464</f>
        <v>23</v>
      </c>
      <c r="AZ464" s="20">
        <f>Data!BD464-Data!DK464</f>
        <v>-11</v>
      </c>
      <c r="BA464" s="20">
        <f>Data!BE464-Data!DL464</f>
        <v>4</v>
      </c>
      <c r="BB464" s="20">
        <f>Data!BF464-Data!DM464</f>
        <v>-18</v>
      </c>
      <c r="BC464" s="20">
        <f>Data!BG464-Data!DN464</f>
        <v>-59</v>
      </c>
      <c r="BD464" s="20">
        <f>Data!BH464-Data!DO464</f>
        <v>3</v>
      </c>
      <c r="BE464" s="20">
        <f>Data!BI464-Data!DP464</f>
        <v>-0.24900000000000944</v>
      </c>
      <c r="BF464" s="20">
        <f>Data!BJ464-Data!DQ464</f>
        <v>3.2779999999999996</v>
      </c>
      <c r="BG464" s="20">
        <f>Data!BK464-Data!DR464</f>
        <v>0.20599999999999996</v>
      </c>
      <c r="BH464" s="20">
        <f>Data!BL464-Data!DS464</f>
        <v>-0.3620000000000001</v>
      </c>
      <c r="BI464" s="20">
        <f>Data!BM464-Data!DT464</f>
        <v>1.3000000000000012E-2</v>
      </c>
      <c r="BJ464" s="20">
        <f>Data!BN464-Data!DU464</f>
        <v>3.2000000000000028</v>
      </c>
      <c r="BK464" s="20">
        <f>Data!BO464-Data!DV464</f>
        <v>-0.19999999999999929</v>
      </c>
      <c r="BL464" s="20">
        <f>Data!BP464-Data!DW464</f>
        <v>0.39999999999999991</v>
      </c>
      <c r="BM464" s="20">
        <f>Data!BQ464-Data!DX464</f>
        <v>-0.12745098039215819</v>
      </c>
      <c r="BN464" s="20">
        <f>Data!BR464-Data!DY464</f>
        <v>-2.3000000000000007</v>
      </c>
      <c r="BO464" s="20">
        <f>Data!BS464-Data!DZ464</f>
        <v>-41</v>
      </c>
      <c r="BP464" s="20">
        <f>Data!BT464-Data!EA464</f>
        <v>2.1000000000000019E-2</v>
      </c>
      <c r="BQ464" s="20">
        <f>Data!BU464-Data!EB464</f>
        <v>1</v>
      </c>
      <c r="BR464" s="20">
        <f>Data!BV464-Data!EC464</f>
        <v>41</v>
      </c>
      <c r="BS464" s="20">
        <f>Data!BW464-Data!ED464</f>
        <v>-20</v>
      </c>
      <c r="BT464" s="20">
        <f>Data!BX464-Data!EE464</f>
        <v>-12</v>
      </c>
      <c r="BU464" s="20">
        <f>Data!BY464-Data!EF464</f>
        <v>39</v>
      </c>
      <c r="BV464" s="20">
        <f>Data!BZ464-Data!EG464</f>
        <v>32</v>
      </c>
      <c r="BW464" s="20">
        <f>Data!CA464-Data!EH464</f>
        <v>4</v>
      </c>
      <c r="BX464" s="20">
        <f>Data!CB464-Data!EI464</f>
        <v>-40</v>
      </c>
      <c r="BY464" s="20">
        <f>Data!CC464-Data!EJ464</f>
        <v>3</v>
      </c>
      <c r="BZ464" s="20">
        <f>Data!EK464</f>
        <v>10729.260000000002</v>
      </c>
      <c r="CA464" s="20">
        <f>Data!EL464</f>
        <v>11002.57</v>
      </c>
      <c r="CB464" s="20">
        <f>Data!EM464</f>
        <v>101.32716666666667</v>
      </c>
      <c r="CC464" s="20">
        <f>Data!EN464</f>
        <v>103.01670588235294</v>
      </c>
      <c r="CD464" s="20">
        <f>Data!EO464</f>
        <v>13.195</v>
      </c>
      <c r="CE464" s="20">
        <f>Data!EP464</f>
        <v>246.32999999999998</v>
      </c>
      <c r="CF464" s="50">
        <f>IF(ISBLANK(Data!EQ464), "", Data!EQ464)</f>
        <v>60</v>
      </c>
      <c r="CG464" s="50">
        <f>IF(ISBLANK(Data!ER464), "", Data!ER464)</f>
        <v>58</v>
      </c>
      <c r="CH464" s="61" t="str">
        <f>IF(ISBLANK(Data!ES464), "", Data!ES464)</f>
        <v>North Carolina Central</v>
      </c>
      <c r="CI464" s="61">
        <f>IF(ISBLANK(Data!ET464), "", Data!ET464)</f>
        <v>118</v>
      </c>
    </row>
    <row r="465" spans="1:87" x14ac:dyDescent="0.45">
      <c r="A465" s="50">
        <f>IF(ISBLANK(Data!A465), "", Data!A465)</f>
        <v>45299</v>
      </c>
      <c r="B465" s="50" t="str">
        <f>IF(ISBLANK(Data!B465), "", Data!B465)</f>
        <v>Alabama A&amp;M</v>
      </c>
      <c r="C465" s="50">
        <f>IF(ISBLANK(Data!C465), "", Data!C465)</f>
        <v>5</v>
      </c>
      <c r="D465" s="50" t="str">
        <f>IF(ISBLANK(Data!D465), "", Data!D465)</f>
        <v>Mississippi Valley St.</v>
      </c>
      <c r="E465" s="50">
        <f>IF(ISBLANK(Data!E465), "", Data!E465)</f>
        <v>178</v>
      </c>
      <c r="F465" s="50" t="str">
        <f>IF(ISBLANK(Data!F465), "", Data!F465)</f>
        <v>N</v>
      </c>
      <c r="G465" s="50" t="str">
        <f>IF(ISBLANK(Data!G465), "", Data!G465)</f>
        <v>Alabama A&amp;M</v>
      </c>
      <c r="H465" s="50" t="str">
        <f>IF(ISBLANK(Data!H465), "", Data!H465)</f>
        <v>Mississippi Valley St.</v>
      </c>
      <c r="I465" s="50" t="str">
        <f>IF(ISBLANK(Data!I465), "", Data!I465)</f>
        <v>Alabama A&amp;M</v>
      </c>
      <c r="J465" s="50" t="str">
        <f>IF(ISBLANK(Data!J465), "", Data!J465)</f>
        <v>Mississippi Valley St.</v>
      </c>
      <c r="K465" s="50" t="str">
        <f>IF(ISBLANK(Data!K465), "", Data!K465)</f>
        <v>Alabama A&amp;M</v>
      </c>
      <c r="L465" s="50" t="str">
        <f>IF(ISBLANK(Data!L465), "", Data!L465)</f>
        <v>Mississippi Valley State</v>
      </c>
      <c r="M465" s="50" t="str">
        <f>IF(ISBLANK(Data!M465), "", Data!M465)</f>
        <v>Alab A&amp;M</v>
      </c>
      <c r="N465" s="50" t="str">
        <f>IF(ISBLANK(Data!N465), "", Data!N465)</f>
        <v>Miss Val St</v>
      </c>
      <c r="O465" s="50" t="str">
        <f>IF(ISBLANK(Data!O465), "", Data!O465)</f>
        <v>Alabama A&amp;M</v>
      </c>
      <c r="P465" s="50" t="str">
        <f>IF(ISBLANK(Data!P465), "", Data!P465)</f>
        <v>Miss Valley St.</v>
      </c>
      <c r="Q465" s="50" t="str">
        <f>IF(ISBLANK(Data!Q465), "", Data!Q465)</f>
        <v>Alabama A&amp;M</v>
      </c>
      <c r="R465" s="50" t="str">
        <f>IF(ISBLANK(Data!R465), "", Data!R465)</f>
        <v>Mississippi Valley State</v>
      </c>
      <c r="S465" s="20">
        <f>Data!W465-Data!CD465</f>
        <v>0.2</v>
      </c>
      <c r="T465" s="20">
        <f>Data!X465-Data!CE465</f>
        <v>12.389999999999997</v>
      </c>
      <c r="U465" s="20">
        <f>Data!Y465-Data!CF465</f>
        <v>9.2000000000000028</v>
      </c>
      <c r="V465" s="20">
        <f>Data!Z465-Data!CG465</f>
        <v>-3.2000000000000028</v>
      </c>
      <c r="W465" s="20">
        <f>Data!AA465-Data!CH465</f>
        <v>9</v>
      </c>
      <c r="X465" s="20">
        <f>Data!AB465-Data!CI465</f>
        <v>0.13200000000000001</v>
      </c>
      <c r="Y465" s="20">
        <f>Data!AC465-Data!CJ465</f>
        <v>-11.78</v>
      </c>
      <c r="Z465" s="20">
        <f>Data!AD465-Data!CK465</f>
        <v>-4.5999999999999943</v>
      </c>
      <c r="AA465" s="20">
        <f>Data!AE465-Data!CL465</f>
        <v>7.2000000000000028</v>
      </c>
      <c r="AB465" s="20">
        <f>Data!AF465-Data!CM465</f>
        <v>-12.629999999999999</v>
      </c>
      <c r="AC465" s="20">
        <f>Data!AG465-Data!CN465</f>
        <v>7.5999999999999943</v>
      </c>
      <c r="AD465" s="20">
        <f>Data!AH465-Data!CO465</f>
        <v>-0.59999999999999432</v>
      </c>
      <c r="AE465" s="20">
        <f>Data!AI465-Data!CP465</f>
        <v>6.2000000000000006E-2</v>
      </c>
      <c r="AF465" s="20">
        <f>Data!AJ465-Data!CQ465</f>
        <v>-0.19999999999999929</v>
      </c>
      <c r="AG465" s="20">
        <f>Data!AK465-Data!CR465</f>
        <v>-1.3333333333333308E-2</v>
      </c>
      <c r="AH465" s="20">
        <f>Data!AL465-Data!CS465</f>
        <v>71</v>
      </c>
      <c r="AI465" s="20">
        <f>Data!AM465-Data!CT465</f>
        <v>8.6499999999999986</v>
      </c>
      <c r="AJ465" s="20">
        <f>Data!AN465-Data!CU465</f>
        <v>-8.61</v>
      </c>
      <c r="AK465" s="20">
        <f>Data!AO465-Data!CV465</f>
        <v>303</v>
      </c>
      <c r="AL465" s="20">
        <f>Data!AP465-Data!CW465</f>
        <v>44</v>
      </c>
      <c r="AM465" s="20">
        <f>Data!AQ465-Data!CX465</f>
        <v>114</v>
      </c>
      <c r="AN465" s="20">
        <f>Data!AR465-Data!CY465</f>
        <v>3.7999999999999978E-2</v>
      </c>
      <c r="AO465" s="20">
        <f>Data!AS465-Data!CZ465</f>
        <v>13</v>
      </c>
      <c r="AP465" s="20">
        <f>Data!AT465-Data!DA465</f>
        <v>37</v>
      </c>
      <c r="AQ465" s="20">
        <f>Data!AU465-Data!DB465</f>
        <v>1.4000000000000012E-2</v>
      </c>
      <c r="AR465" s="20">
        <f>Data!AV465-Data!DC465</f>
        <v>138</v>
      </c>
      <c r="AS465" s="20">
        <f>Data!AW465-Data!DD465</f>
        <v>158</v>
      </c>
      <c r="AT465" s="20">
        <f>Data!AX465-Data!DE465</f>
        <v>0.10999999999999999</v>
      </c>
      <c r="AU465" s="20">
        <f>Data!AY465-Data!DF465</f>
        <v>41</v>
      </c>
      <c r="AV465" s="20">
        <f>Data!AZ465-Data!DG465</f>
        <v>2.7333333333333343</v>
      </c>
      <c r="AW465" s="20">
        <f>Data!BA465-Data!DH465</f>
        <v>112</v>
      </c>
      <c r="AX465" s="20">
        <f>Data!BB465-Data!DI465</f>
        <v>7.466666666666665</v>
      </c>
      <c r="AY465" s="20">
        <f>Data!BC465-Data!DJ465</f>
        <v>51</v>
      </c>
      <c r="AZ465" s="20">
        <f>Data!BD465-Data!DK465</f>
        <v>32</v>
      </c>
      <c r="BA465" s="20">
        <f>Data!BE465-Data!DL465</f>
        <v>26</v>
      </c>
      <c r="BB465" s="20">
        <f>Data!BF465-Data!DM465</f>
        <v>-12</v>
      </c>
      <c r="BC465" s="20">
        <f>Data!BG465-Data!DN465</f>
        <v>54</v>
      </c>
      <c r="BD465" s="20">
        <f>Data!BH465-Data!DO465</f>
        <v>20.199999999999996</v>
      </c>
      <c r="BE465" s="20">
        <f>Data!BI465-Data!DP465</f>
        <v>2.9339999999999975</v>
      </c>
      <c r="BF465" s="20">
        <f>Data!BJ465-Data!DQ465</f>
        <v>17.266999999999999</v>
      </c>
      <c r="BG465" s="20">
        <f>Data!BK465-Data!DR465</f>
        <v>0.22600000000000003</v>
      </c>
      <c r="BH465" s="20">
        <f>Data!BL465-Data!DS465</f>
        <v>-0.79999999999999716</v>
      </c>
      <c r="BI465" s="20">
        <f>Data!BM465-Data!DT465</f>
        <v>0.14600000000000002</v>
      </c>
      <c r="BJ465" s="20">
        <f>Data!BN465-Data!DU465</f>
        <v>2.4000000000000004</v>
      </c>
      <c r="BK465" s="20">
        <f>Data!BO465-Data!DV465</f>
        <v>10.6</v>
      </c>
      <c r="BL465" s="20">
        <f>Data!BP465-Data!DW465</f>
        <v>1.7999999999999998</v>
      </c>
      <c r="BM465" s="20">
        <f>Data!BQ465-Data!DX465</f>
        <v>2.1333333333333337</v>
      </c>
      <c r="BN465" s="20">
        <f>Data!BR465-Data!DY465</f>
        <v>3.5999999999999979</v>
      </c>
      <c r="BO465" s="20">
        <f>Data!BS465-Data!DZ465</f>
        <v>-6</v>
      </c>
      <c r="BP465" s="20">
        <f>Data!BT465-Data!EA465</f>
        <v>5.0000000000000044E-3</v>
      </c>
      <c r="BQ465" s="20">
        <f>Data!BU465-Data!EB465</f>
        <v>-4</v>
      </c>
      <c r="BR465" s="20">
        <f>Data!BV465-Data!EC465</f>
        <v>-22</v>
      </c>
      <c r="BS465" s="20">
        <f>Data!BW465-Data!ED465</f>
        <v>-50</v>
      </c>
      <c r="BT465" s="20">
        <f>Data!BX465-Data!EE465</f>
        <v>-34</v>
      </c>
      <c r="BU465" s="20">
        <f>Data!BY465-Data!EF465</f>
        <v>-13</v>
      </c>
      <c r="BV465" s="20">
        <f>Data!BZ465-Data!EG465</f>
        <v>-14</v>
      </c>
      <c r="BW465" s="20">
        <f>Data!CA465-Data!EH465</f>
        <v>-20.800000000000011</v>
      </c>
      <c r="BX465" s="20">
        <f>Data!CB465-Data!EI465</f>
        <v>-7</v>
      </c>
      <c r="BY465" s="20">
        <f>Data!CC465-Data!EJ465</f>
        <v>-37</v>
      </c>
      <c r="BZ465" s="20">
        <f>Data!EK465</f>
        <v>11063.16</v>
      </c>
      <c r="CA465" s="20">
        <f>Data!EL465</f>
        <v>9715.5999999999985</v>
      </c>
      <c r="CB465" s="20">
        <f>Data!EM465</f>
        <v>101.40240000000001</v>
      </c>
      <c r="CC465" s="20">
        <f>Data!EN465</f>
        <v>143.28613333333334</v>
      </c>
      <c r="CD465" s="20">
        <f>Data!EO465</f>
        <v>13.171899999999999</v>
      </c>
      <c r="CE465" s="20">
        <f>Data!EP465</f>
        <v>194.30699999999999</v>
      </c>
      <c r="CF465" s="50">
        <f>IF(ISBLANK(Data!EQ465), "", Data!EQ465)</f>
        <v>70</v>
      </c>
      <c r="CG465" s="50">
        <f>IF(ISBLANK(Data!ER465), "", Data!ER465)</f>
        <v>78</v>
      </c>
      <c r="CH465" s="61" t="str">
        <f>IF(ISBLANK(Data!ES465), "", Data!ES465)</f>
        <v>Mississippi Valley St.</v>
      </c>
      <c r="CI465" s="61">
        <f>IF(ISBLANK(Data!ET465), "", Data!ET465)</f>
        <v>148</v>
      </c>
    </row>
    <row r="466" spans="1:87" x14ac:dyDescent="0.45">
      <c r="A466" s="50">
        <f>IF(ISBLANK(Data!A466), "", Data!A466)</f>
        <v>45300</v>
      </c>
      <c r="B466" s="50" t="str">
        <f>IF(ISBLANK(Data!B466), "", Data!B466)</f>
        <v>Baylor</v>
      </c>
      <c r="C466" s="50">
        <f>IF(ISBLANK(Data!C466), "", Data!C466)</f>
        <v>20</v>
      </c>
      <c r="D466" s="50" t="str">
        <f>IF(ISBLANK(Data!D466), "", Data!D466)</f>
        <v>BYU</v>
      </c>
      <c r="E466" s="50">
        <f>IF(ISBLANK(Data!E466), "", Data!E466)</f>
        <v>35</v>
      </c>
      <c r="F466" s="50" t="str">
        <f>IF(ISBLANK(Data!F466), "", Data!F466)</f>
        <v>N</v>
      </c>
      <c r="G466" s="50" t="str">
        <f>IF(ISBLANK(Data!G466), "", Data!G466)</f>
        <v>Baylor</v>
      </c>
      <c r="H466" s="50" t="str">
        <f>IF(ISBLANK(Data!H466), "", Data!H466)</f>
        <v>BYU</v>
      </c>
      <c r="I466" s="50" t="str">
        <f>IF(ISBLANK(Data!I466), "", Data!I466)</f>
        <v>Baylor</v>
      </c>
      <c r="J466" s="50" t="str">
        <f>IF(ISBLANK(Data!J466), "", Data!J466)</f>
        <v>BYU</v>
      </c>
      <c r="K466" s="50" t="str">
        <f>IF(ISBLANK(Data!K466), "", Data!K466)</f>
        <v>Baylor</v>
      </c>
      <c r="L466" s="50" t="str">
        <f>IF(ISBLANK(Data!L466), "", Data!L466)</f>
        <v>Brigham Young</v>
      </c>
      <c r="M466" s="50" t="str">
        <f>IF(ISBLANK(Data!M466), "", Data!M466)</f>
        <v>Baylor</v>
      </c>
      <c r="N466" s="50" t="str">
        <f>IF(ISBLANK(Data!N466), "", Data!N466)</f>
        <v>BYU</v>
      </c>
      <c r="O466" s="50" t="str">
        <f>IF(ISBLANK(Data!O466), "", Data!O466)</f>
        <v>Baylor</v>
      </c>
      <c r="P466" s="50" t="str">
        <f>IF(ISBLANK(Data!P466), "", Data!P466)</f>
        <v>BYU</v>
      </c>
      <c r="Q466" s="50" t="str">
        <f>IF(ISBLANK(Data!Q466), "", Data!Q466)</f>
        <v>Baylor</v>
      </c>
      <c r="R466" s="50" t="str">
        <f>IF(ISBLANK(Data!R466), "", Data!R466)</f>
        <v>BYU</v>
      </c>
      <c r="S466" s="20">
        <f>Data!W466-Data!CD466</f>
        <v>6.6666666666666985E-2</v>
      </c>
      <c r="T466" s="20">
        <f>Data!X466-Data!CE466</f>
        <v>-0.62999999999999901</v>
      </c>
      <c r="U466" s="20">
        <f>Data!Y466-Data!CF466</f>
        <v>5.8999999999999915</v>
      </c>
      <c r="V466" s="20">
        <f>Data!Z466-Data!CG466</f>
        <v>6.5</v>
      </c>
      <c r="W466" s="20">
        <f>Data!AA466-Data!CH466</f>
        <v>-1.2000000000000028</v>
      </c>
      <c r="X466" s="20">
        <f>Data!AB466-Data!CI466</f>
        <v>0.14600000000000002</v>
      </c>
      <c r="Y466" s="20">
        <f>Data!AC466-Data!CJ466</f>
        <v>5.76</v>
      </c>
      <c r="Z466" s="20">
        <f>Data!AD466-Data!CK466</f>
        <v>2.6000000000000085</v>
      </c>
      <c r="AA466" s="20">
        <f>Data!AE466-Data!CL466</f>
        <v>-3.2000000000000028</v>
      </c>
      <c r="AB466" s="20">
        <f>Data!AF466-Data!CM466</f>
        <v>6.19</v>
      </c>
      <c r="AC466" s="20">
        <f>Data!AG466-Data!CN466</f>
        <v>5.4000000000000057</v>
      </c>
      <c r="AD466" s="20">
        <f>Data!AH466-Data!CO466</f>
        <v>7.5</v>
      </c>
      <c r="AE466" s="20">
        <f>Data!AI466-Data!CP466</f>
        <v>-2.8899999999999926E-2</v>
      </c>
      <c r="AF466" s="20">
        <f>Data!AJ466-Data!CQ466</f>
        <v>2.1</v>
      </c>
      <c r="AG466" s="20">
        <f>Data!AK466-Data!CR466</f>
        <v>0.14000000000000001</v>
      </c>
      <c r="AH466" s="20">
        <f>Data!AL466-Data!CS466</f>
        <v>30</v>
      </c>
      <c r="AI466" s="20">
        <f>Data!AM466-Data!CT466</f>
        <v>-2.9800000000000004</v>
      </c>
      <c r="AJ466" s="20">
        <f>Data!AN466-Data!CU466</f>
        <v>3.12</v>
      </c>
      <c r="AK466" s="20">
        <f>Data!AO466-Data!CV466</f>
        <v>8</v>
      </c>
      <c r="AL466" s="20">
        <f>Data!AP466-Data!CW466</f>
        <v>91</v>
      </c>
      <c r="AM466" s="20">
        <f>Data!AQ466-Data!CX466</f>
        <v>-97</v>
      </c>
      <c r="AN466" s="20">
        <f>Data!AR466-Data!CY466</f>
        <v>3.1000000000000028E-2</v>
      </c>
      <c r="AO466" s="20">
        <f>Data!AS466-Data!CZ466</f>
        <v>-48</v>
      </c>
      <c r="AP466" s="20">
        <f>Data!AT466-Data!DA466</f>
        <v>-183</v>
      </c>
      <c r="AQ466" s="20">
        <f>Data!AU466-Data!DB466</f>
        <v>6.2E-2</v>
      </c>
      <c r="AR466" s="20">
        <f>Data!AV466-Data!DC466</f>
        <v>94</v>
      </c>
      <c r="AS466" s="20">
        <f>Data!AW466-Data!DD466</f>
        <v>125</v>
      </c>
      <c r="AT466" s="20">
        <f>Data!AX466-Data!DE466</f>
        <v>1.100000000000001E-2</v>
      </c>
      <c r="AU466" s="20">
        <f>Data!AY466-Data!DF466</f>
        <v>-17</v>
      </c>
      <c r="AV466" s="20">
        <f>Data!AZ466-Data!DG466</f>
        <v>-1.1333333333333329</v>
      </c>
      <c r="AW466" s="20">
        <f>Data!BA466-Data!DH466</f>
        <v>-106</v>
      </c>
      <c r="AX466" s="20">
        <f>Data!BB466-Data!DI466</f>
        <v>-7.0666666666666629</v>
      </c>
      <c r="AY466" s="20">
        <f>Data!BC466-Data!DJ466</f>
        <v>-85</v>
      </c>
      <c r="AZ466" s="20">
        <f>Data!BD466-Data!DK466</f>
        <v>3</v>
      </c>
      <c r="BA466" s="20">
        <f>Data!BE466-Data!DL466</f>
        <v>17</v>
      </c>
      <c r="BB466" s="20">
        <f>Data!BF466-Data!DM466</f>
        <v>12</v>
      </c>
      <c r="BC466" s="20">
        <f>Data!BG466-Data!DN466</f>
        <v>-3</v>
      </c>
      <c r="BD466" s="20">
        <f>Data!BH466-Data!DO466</f>
        <v>0.60000000000000853</v>
      </c>
      <c r="BE466" s="20">
        <f>Data!BI466-Data!DP466</f>
        <v>6.0660000000000025</v>
      </c>
      <c r="BF466" s="20">
        <f>Data!BJ466-Data!DQ466</f>
        <v>-5.5340000000000025</v>
      </c>
      <c r="BG466" s="20">
        <f>Data!BK466-Data!DR466</f>
        <v>-0.6399999999999999</v>
      </c>
      <c r="BH466" s="20">
        <f>Data!BL466-Data!DS466</f>
        <v>0.80000000000000071</v>
      </c>
      <c r="BI466" s="20">
        <f>Data!BM466-Data!DT466</f>
        <v>-3.0000000000000027E-2</v>
      </c>
      <c r="BJ466" s="20">
        <f>Data!BN466-Data!DU466</f>
        <v>-12.2</v>
      </c>
      <c r="BK466" s="20">
        <f>Data!BO466-Data!DV466</f>
        <v>8.3000000000000007</v>
      </c>
      <c r="BL466" s="20">
        <f>Data!BP466-Data!DW466</f>
        <v>1.1000000000000001</v>
      </c>
      <c r="BM466" s="20">
        <f>Data!BQ466-Data!DX466</f>
        <v>0.20000000000000018</v>
      </c>
      <c r="BN466" s="20">
        <f>Data!BR466-Data!DY466</f>
        <v>-0.19999999999999929</v>
      </c>
      <c r="BO466" s="20">
        <f>Data!BS466-Data!DZ466</f>
        <v>-28</v>
      </c>
      <c r="BP466" s="20">
        <f>Data!BT466-Data!EA466</f>
        <v>2.7000000000000024E-2</v>
      </c>
      <c r="BQ466" s="20">
        <f>Data!BU466-Data!EB466</f>
        <v>26</v>
      </c>
      <c r="BR466" s="20">
        <f>Data!BV466-Data!EC466</f>
        <v>8</v>
      </c>
      <c r="BS466" s="20">
        <f>Data!BW466-Data!ED466</f>
        <v>-58</v>
      </c>
      <c r="BT466" s="20">
        <f>Data!BX466-Data!EE466</f>
        <v>-43</v>
      </c>
      <c r="BU466" s="20">
        <f>Data!BY466-Data!EF466</f>
        <v>-2</v>
      </c>
      <c r="BV466" s="20">
        <f>Data!BZ466-Data!EG466</f>
        <v>2</v>
      </c>
      <c r="BW466" s="20">
        <f>Data!CA466-Data!EH466</f>
        <v>-15.8</v>
      </c>
      <c r="BX466" s="20">
        <f>Data!CB466-Data!EI466</f>
        <v>-28</v>
      </c>
      <c r="BY466" s="20">
        <f>Data!CC466-Data!EJ466</f>
        <v>-84</v>
      </c>
      <c r="BZ466" s="20">
        <f>Data!EK466</f>
        <v>11401.8</v>
      </c>
      <c r="CA466" s="20">
        <f>Data!EL466</f>
        <v>11611.65</v>
      </c>
      <c r="CB466" s="20">
        <f>Data!EM466</f>
        <v>80.56</v>
      </c>
      <c r="CC466" s="20">
        <f>Data!EN466</f>
        <v>77.026666666666657</v>
      </c>
      <c r="CD466" s="20">
        <f>Data!EO466</f>
        <v>12.057399999999999</v>
      </c>
      <c r="CE466" s="20">
        <f>Data!EP466</f>
        <v>186.18199999999999</v>
      </c>
      <c r="CF466" s="50">
        <f>IF(ISBLANK(Data!EQ466), "", Data!EQ466)</f>
        <v>81</v>
      </c>
      <c r="CG466" s="50">
        <f>IF(ISBLANK(Data!ER466), "", Data!ER466)</f>
        <v>72</v>
      </c>
      <c r="CH466" s="61" t="str">
        <f>IF(ISBLANK(Data!ES466), "", Data!ES466)</f>
        <v>Baylor</v>
      </c>
      <c r="CI466" s="61">
        <f>IF(ISBLANK(Data!ET466), "", Data!ET466)</f>
        <v>153</v>
      </c>
    </row>
    <row r="467" spans="1:87" x14ac:dyDescent="0.45">
      <c r="A467" s="50">
        <f>IF(ISBLANK(Data!A467), "", Data!A467)</f>
        <v>45300</v>
      </c>
      <c r="B467" s="50" t="str">
        <f>IF(ISBLANK(Data!B467), "", Data!B467)</f>
        <v>Pittsburgh</v>
      </c>
      <c r="C467" s="50">
        <f>IF(ISBLANK(Data!C467), "", Data!C467)</f>
        <v>231</v>
      </c>
      <c r="D467" s="50" t="str">
        <f>IF(ISBLANK(Data!D467), "", Data!D467)</f>
        <v>Duke</v>
      </c>
      <c r="E467" s="50">
        <f>IF(ISBLANK(Data!E467), "", Data!E467)</f>
        <v>74</v>
      </c>
      <c r="F467" s="50" t="str">
        <f>IF(ISBLANK(Data!F467), "", Data!F467)</f>
        <v>N</v>
      </c>
      <c r="G467" s="50" t="str">
        <f>IF(ISBLANK(Data!G467), "", Data!G467)</f>
        <v>Pittsburgh</v>
      </c>
      <c r="H467" s="50" t="str">
        <f>IF(ISBLANK(Data!H467), "", Data!H467)</f>
        <v>Duke</v>
      </c>
      <c r="I467" s="50" t="str">
        <f>IF(ISBLANK(Data!I467), "", Data!I467)</f>
        <v>Pittsburgh</v>
      </c>
      <c r="J467" s="50" t="str">
        <f>IF(ISBLANK(Data!J467), "", Data!J467)</f>
        <v>Duke</v>
      </c>
      <c r="K467" s="50" t="str">
        <f>IF(ISBLANK(Data!K467), "", Data!K467)</f>
        <v>Pittsburgh</v>
      </c>
      <c r="L467" s="50" t="str">
        <f>IF(ISBLANK(Data!L467), "", Data!L467)</f>
        <v>Duke</v>
      </c>
      <c r="M467" s="50" t="str">
        <f>IF(ISBLANK(Data!M467), "", Data!M467)</f>
        <v>Pittsburgh</v>
      </c>
      <c r="N467" s="50" t="str">
        <f>IF(ISBLANK(Data!N467), "", Data!N467)</f>
        <v>Duke</v>
      </c>
      <c r="O467" s="50" t="str">
        <f>IF(ISBLANK(Data!O467), "", Data!O467)</f>
        <v>Pittsburgh</v>
      </c>
      <c r="P467" s="50" t="str">
        <f>IF(ISBLANK(Data!P467), "", Data!P467)</f>
        <v>Duke</v>
      </c>
      <c r="Q467" s="50" t="str">
        <f>IF(ISBLANK(Data!Q467), "", Data!Q467)</f>
        <v>Pittsburgh</v>
      </c>
      <c r="R467" s="50" t="str">
        <f>IF(ISBLANK(Data!R467), "", Data!R467)</f>
        <v>Duke</v>
      </c>
      <c r="S467" s="20">
        <f>Data!W467-Data!CD467</f>
        <v>-0.17500000000000004</v>
      </c>
      <c r="T467" s="20">
        <f>Data!X467-Data!CE467</f>
        <v>-13.670000000000002</v>
      </c>
      <c r="U467" s="20">
        <f>Data!Y467-Data!CF467</f>
        <v>-9.2000000000000028</v>
      </c>
      <c r="V467" s="20">
        <f>Data!Z467-Data!CG467</f>
        <v>4.5</v>
      </c>
      <c r="W467" s="20">
        <f>Data!AA467-Data!CH467</f>
        <v>-1</v>
      </c>
      <c r="X467" s="20">
        <f>Data!AB467-Data!CI467</f>
        <v>1.8000000000000002E-2</v>
      </c>
      <c r="Y467" s="20">
        <f>Data!AC467-Data!CJ467</f>
        <v>-2.8000000000000003</v>
      </c>
      <c r="Z467" s="20">
        <f>Data!AD467-Data!CK467</f>
        <v>9.9999999999994316E-2</v>
      </c>
      <c r="AA467" s="20">
        <f>Data!AE467-Data!CL467</f>
        <v>3</v>
      </c>
      <c r="AB467" s="20">
        <f>Data!AF467-Data!CM467</f>
        <v>-6.16</v>
      </c>
      <c r="AC467" s="20">
        <f>Data!AG467-Data!CN467</f>
        <v>-9.8000000000000114</v>
      </c>
      <c r="AD467" s="20">
        <f>Data!AH467-Data!CO467</f>
        <v>0.90000000000000568</v>
      </c>
      <c r="AE467" s="20">
        <f>Data!AI467-Data!CP467</f>
        <v>-0.12909999999999999</v>
      </c>
      <c r="AF467" s="20">
        <f>Data!AJ467-Data!CQ467</f>
        <v>-3.8</v>
      </c>
      <c r="AG467" s="20">
        <f>Data!AK467-Data!CR467</f>
        <v>-0.24333333333333332</v>
      </c>
      <c r="AH467" s="20">
        <f>Data!AL467-Data!CS467</f>
        <v>-124</v>
      </c>
      <c r="AI467" s="20">
        <f>Data!AM467-Data!CT467</f>
        <v>-7.879999999999999</v>
      </c>
      <c r="AJ467" s="20">
        <f>Data!AN467-Data!CU467</f>
        <v>-2.58</v>
      </c>
      <c r="AK467" s="20">
        <f>Data!AO467-Data!CV467</f>
        <v>11</v>
      </c>
      <c r="AL467" s="20">
        <f>Data!AP467-Data!CW467</f>
        <v>79</v>
      </c>
      <c r="AM467" s="20">
        <f>Data!AQ467-Data!CX467</f>
        <v>99</v>
      </c>
      <c r="AN467" s="20">
        <f>Data!AR467-Data!CY467</f>
        <v>-5.7999999999999996E-2</v>
      </c>
      <c r="AO467" s="20">
        <f>Data!AS467-Data!CZ467</f>
        <v>34</v>
      </c>
      <c r="AP467" s="20">
        <f>Data!AT467-Data!DA467</f>
        <v>133</v>
      </c>
      <c r="AQ467" s="20">
        <f>Data!AU467-Data!DB467</f>
        <v>-3.3999999999999975E-2</v>
      </c>
      <c r="AR467" s="20">
        <f>Data!AV467-Data!DC467</f>
        <v>-5</v>
      </c>
      <c r="AS467" s="20">
        <f>Data!AW467-Data!DD467</f>
        <v>22</v>
      </c>
      <c r="AT467" s="20">
        <f>Data!AX467-Data!DE467</f>
        <v>-6.3999999999999946E-2</v>
      </c>
      <c r="AU467" s="20">
        <f>Data!AY467-Data!DF467</f>
        <v>61</v>
      </c>
      <c r="AV467" s="20">
        <f>Data!AZ467-Data!DG467</f>
        <v>3.1958333333333329</v>
      </c>
      <c r="AW467" s="20">
        <f>Data!BA467-Data!DH467</f>
        <v>96</v>
      </c>
      <c r="AX467" s="20">
        <f>Data!BB467-Data!DI467</f>
        <v>3.7208333333333314</v>
      </c>
      <c r="AY467" s="20">
        <f>Data!BC467-Data!DJ467</f>
        <v>-18</v>
      </c>
      <c r="AZ467" s="20">
        <f>Data!BD467-Data!DK467</f>
        <v>4</v>
      </c>
      <c r="BA467" s="20">
        <f>Data!BE467-Data!DL467</f>
        <v>17</v>
      </c>
      <c r="BB467" s="20">
        <f>Data!BF467-Data!DM467</f>
        <v>17</v>
      </c>
      <c r="BC467" s="20">
        <f>Data!BG467-Data!DN467</f>
        <v>16</v>
      </c>
      <c r="BD467" s="20">
        <f>Data!BH467-Data!DO467</f>
        <v>-4.5</v>
      </c>
      <c r="BE467" s="20">
        <f>Data!BI467-Data!DP467</f>
        <v>0.86199999999999477</v>
      </c>
      <c r="BF467" s="20">
        <f>Data!BJ467-Data!DQ467</f>
        <v>-5.2920000000000016</v>
      </c>
      <c r="BG467" s="20">
        <f>Data!BK467-Data!DR467</f>
        <v>-0.29899999999999993</v>
      </c>
      <c r="BH467" s="20">
        <f>Data!BL467-Data!DS467</f>
        <v>0.46700000000000053</v>
      </c>
      <c r="BI467" s="20">
        <f>Data!BM467-Data!DT467</f>
        <v>-5.600000000000005E-2</v>
      </c>
      <c r="BJ467" s="20">
        <f>Data!BN467-Data!DU467</f>
        <v>7</v>
      </c>
      <c r="BK467" s="20">
        <f>Data!BO467-Data!DV467</f>
        <v>0.10000000000000142</v>
      </c>
      <c r="BL467" s="20">
        <f>Data!BP467-Data!DW467</f>
        <v>0.80000000000000071</v>
      </c>
      <c r="BM467" s="20">
        <f>Data!BQ467-Data!DX467</f>
        <v>-0.20416666666666661</v>
      </c>
      <c r="BN467" s="20">
        <f>Data!BR467-Data!DY467</f>
        <v>0</v>
      </c>
      <c r="BO467" s="20">
        <f>Data!BS467-Data!DZ467</f>
        <v>88</v>
      </c>
      <c r="BP467" s="20">
        <f>Data!BT467-Data!EA467</f>
        <v>-7.4999999999999956E-2</v>
      </c>
      <c r="BQ467" s="20">
        <f>Data!BU467-Data!EB467</f>
        <v>-22</v>
      </c>
      <c r="BR467" s="20">
        <f>Data!BV467-Data!EC467</f>
        <v>52</v>
      </c>
      <c r="BS467" s="20">
        <f>Data!BW467-Data!ED467</f>
        <v>77</v>
      </c>
      <c r="BT467" s="20">
        <f>Data!BX467-Data!EE467</f>
        <v>98</v>
      </c>
      <c r="BU467" s="20">
        <f>Data!BY467-Data!EF467</f>
        <v>45</v>
      </c>
      <c r="BV467" s="20">
        <f>Data!BZ467-Data!EG467</f>
        <v>58</v>
      </c>
      <c r="BW467" s="20">
        <f>Data!CA467-Data!EH467</f>
        <v>56.3</v>
      </c>
      <c r="BX467" s="20">
        <f>Data!CB467-Data!EI467</f>
        <v>89</v>
      </c>
      <c r="BY467" s="20">
        <f>Data!CC467-Data!EJ467</f>
        <v>114</v>
      </c>
      <c r="BZ467" s="20">
        <f>Data!EK467</f>
        <v>10338.39</v>
      </c>
      <c r="CA467" s="20">
        <f>Data!EL467</f>
        <v>11739.12</v>
      </c>
      <c r="CB467" s="20">
        <f>Data!EM467</f>
        <v>72.666666666666671</v>
      </c>
      <c r="CC467" s="20">
        <f>Data!EN467</f>
        <v>67.326812500000003</v>
      </c>
      <c r="CD467" s="20">
        <f>Data!EO467</f>
        <v>11.4597</v>
      </c>
      <c r="CE467" s="20">
        <f>Data!EP467</f>
        <v>156.86500000000001</v>
      </c>
      <c r="CF467" s="50">
        <f>IF(ISBLANK(Data!EQ467), "", Data!EQ467)</f>
        <v>53</v>
      </c>
      <c r="CG467" s="50">
        <f>IF(ISBLANK(Data!ER467), "", Data!ER467)</f>
        <v>75</v>
      </c>
      <c r="CH467" s="61" t="str">
        <f>IF(ISBLANK(Data!ES467), "", Data!ES467)</f>
        <v>Duke</v>
      </c>
      <c r="CI467" s="61">
        <f>IF(ISBLANK(Data!ET467), "", Data!ET467)</f>
        <v>128</v>
      </c>
    </row>
    <row r="468" spans="1:87" x14ac:dyDescent="0.45">
      <c r="A468" s="50">
        <f>IF(ISBLANK(Data!A468), "", Data!A468)</f>
        <v>45300</v>
      </c>
      <c r="B468" s="50" t="str">
        <f>IF(ISBLANK(Data!B468), "", Data!B468)</f>
        <v>Iowa St.</v>
      </c>
      <c r="C468" s="50">
        <f>IF(ISBLANK(Data!C468), "", Data!C468)</f>
        <v>126</v>
      </c>
      <c r="D468" s="50" t="str">
        <f>IF(ISBLANK(Data!D468), "", Data!D468)</f>
        <v>Houston</v>
      </c>
      <c r="E468" s="50">
        <f>IF(ISBLANK(Data!E468), "", Data!E468)</f>
        <v>113</v>
      </c>
      <c r="F468" s="50" t="str">
        <f>IF(ISBLANK(Data!F468), "", Data!F468)</f>
        <v>N</v>
      </c>
      <c r="G468" s="50" t="str">
        <f>IF(ISBLANK(Data!G468), "", Data!G468)</f>
        <v>Iowa St.</v>
      </c>
      <c r="H468" s="50" t="str">
        <f>IF(ISBLANK(Data!H468), "", Data!H468)</f>
        <v>Houston</v>
      </c>
      <c r="I468" s="50" t="str">
        <f>IF(ISBLANK(Data!I468), "", Data!I468)</f>
        <v>Iowa St.</v>
      </c>
      <c r="J468" s="50" t="str">
        <f>IF(ISBLANK(Data!J468), "", Data!J468)</f>
        <v>Houston</v>
      </c>
      <c r="K468" s="50" t="str">
        <f>IF(ISBLANK(Data!K468), "", Data!K468)</f>
        <v>Iowa State</v>
      </c>
      <c r="L468" s="50" t="str">
        <f>IF(ISBLANK(Data!L468), "", Data!L468)</f>
        <v>Houston</v>
      </c>
      <c r="M468" s="50" t="str">
        <f>IF(ISBLANK(Data!M468), "", Data!M468)</f>
        <v>Iowa St</v>
      </c>
      <c r="N468" s="50" t="str">
        <f>IF(ISBLANK(Data!N468), "", Data!N468)</f>
        <v>Houston</v>
      </c>
      <c r="O468" s="50" t="str">
        <f>IF(ISBLANK(Data!O468), "", Data!O468)</f>
        <v>Iowa St.</v>
      </c>
      <c r="P468" s="50" t="str">
        <f>IF(ISBLANK(Data!P468), "", Data!P468)</f>
        <v>Houston</v>
      </c>
      <c r="Q468" s="50" t="str">
        <f>IF(ISBLANK(Data!Q468), "", Data!Q468)</f>
        <v>Iowa State</v>
      </c>
      <c r="R468" s="50" t="str">
        <f>IF(ISBLANK(Data!R468), "", Data!R468)</f>
        <v>Houston</v>
      </c>
      <c r="S468" s="20">
        <f>Data!W468-Data!CD468</f>
        <v>-0.13333333333333297</v>
      </c>
      <c r="T468" s="20">
        <f>Data!X468-Data!CE468</f>
        <v>-10.850000000000001</v>
      </c>
      <c r="U468" s="20">
        <f>Data!Y468-Data!CF468</f>
        <v>-4.2999999999999972</v>
      </c>
      <c r="V468" s="20">
        <f>Data!Z468-Data!CG468</f>
        <v>6.5999999999999943</v>
      </c>
      <c r="W468" s="20">
        <f>Data!AA468-Data!CH468</f>
        <v>5.1000000000000085</v>
      </c>
      <c r="X468" s="20">
        <f>Data!AB468-Data!CI468</f>
        <v>-4.1000000000000002E-2</v>
      </c>
      <c r="Y468" s="20">
        <f>Data!AC468-Data!CJ468</f>
        <v>-3.66</v>
      </c>
      <c r="Z468" s="20">
        <f>Data!AD468-Data!CK468</f>
        <v>-3.2000000000000028</v>
      </c>
      <c r="AA468" s="20">
        <f>Data!AE468-Data!CL468</f>
        <v>0.39999999999999147</v>
      </c>
      <c r="AB468" s="20">
        <f>Data!AF468-Data!CM468</f>
        <v>-6.0100000000000007</v>
      </c>
      <c r="AC468" s="20">
        <f>Data!AG468-Data!CN468</f>
        <v>-3.0999999999999943</v>
      </c>
      <c r="AD468" s="20">
        <f>Data!AH468-Data!CO468</f>
        <v>8.7000000000000028</v>
      </c>
      <c r="AE468" s="20">
        <f>Data!AI468-Data!CP468</f>
        <v>-6.1599999999999988E-2</v>
      </c>
      <c r="AF468" s="20">
        <f>Data!AJ468-Data!CQ468</f>
        <v>-2.4000000000000004</v>
      </c>
      <c r="AG468" s="20">
        <f>Data!AK468-Data!CR468</f>
        <v>-0.16000000000000003</v>
      </c>
      <c r="AH468" s="20">
        <f>Data!AL468-Data!CS468</f>
        <v>-65</v>
      </c>
      <c r="AI468" s="20">
        <f>Data!AM468-Data!CT468</f>
        <v>-4.5799999999999983</v>
      </c>
      <c r="AJ468" s="20">
        <f>Data!AN468-Data!CU468</f>
        <v>-2.85</v>
      </c>
      <c r="AK468" s="20">
        <f>Data!AO468-Data!CV468</f>
        <v>112</v>
      </c>
      <c r="AL468" s="20">
        <f>Data!AP468-Data!CW468</f>
        <v>138</v>
      </c>
      <c r="AM468" s="20">
        <f>Data!AQ468-Data!CX468</f>
        <v>-25</v>
      </c>
      <c r="AN468" s="20">
        <f>Data!AR468-Data!CY468</f>
        <v>5.099999999999999E-2</v>
      </c>
      <c r="AO468" s="20">
        <f>Data!AS468-Data!CZ468</f>
        <v>-19</v>
      </c>
      <c r="AP468" s="20">
        <f>Data!AT468-Data!DA468</f>
        <v>-60</v>
      </c>
      <c r="AQ468" s="20">
        <f>Data!AU468-Data!DB468</f>
        <v>7.0000000000000062E-3</v>
      </c>
      <c r="AR468" s="20">
        <f>Data!AV468-Data!DC468</f>
        <v>63</v>
      </c>
      <c r="AS468" s="20">
        <f>Data!AW468-Data!DD468</f>
        <v>75</v>
      </c>
      <c r="AT468" s="20">
        <f>Data!AX468-Data!DE468</f>
        <v>3.499999999999992E-2</v>
      </c>
      <c r="AU468" s="20">
        <f>Data!AY468-Data!DF468</f>
        <v>-62</v>
      </c>
      <c r="AV468" s="20">
        <f>Data!AZ468-Data!DG468</f>
        <v>-4.1333333333333329</v>
      </c>
      <c r="AW468" s="20">
        <f>Data!BA468-Data!DH468</f>
        <v>-60</v>
      </c>
      <c r="AX468" s="20">
        <f>Data!BB468-Data!DI468</f>
        <v>-4</v>
      </c>
      <c r="AY468" s="20">
        <f>Data!BC468-Data!DJ468</f>
        <v>66</v>
      </c>
      <c r="AZ468" s="20">
        <f>Data!BD468-Data!DK468</f>
        <v>7</v>
      </c>
      <c r="BA468" s="20">
        <f>Data!BE468-Data!DL468</f>
        <v>-41</v>
      </c>
      <c r="BB468" s="20">
        <f>Data!BF468-Data!DM468</f>
        <v>18</v>
      </c>
      <c r="BC468" s="20">
        <f>Data!BG468-Data!DN468</f>
        <v>-41</v>
      </c>
      <c r="BD468" s="20">
        <f>Data!BH468-Data!DO468</f>
        <v>7.4000000000000057</v>
      </c>
      <c r="BE468" s="20">
        <f>Data!BI468-Data!DP468</f>
        <v>9.1999999999999957</v>
      </c>
      <c r="BF468" s="20">
        <f>Data!BJ468-Data!DQ468</f>
        <v>-1.7330000000000005</v>
      </c>
      <c r="BG468" s="20">
        <f>Data!BK468-Data!DR468</f>
        <v>0.24900000000000011</v>
      </c>
      <c r="BH468" s="20">
        <f>Data!BL468-Data!DS468</f>
        <v>1.2000000000000011</v>
      </c>
      <c r="BI468" s="20">
        <f>Data!BM468-Data!DT468</f>
        <v>-8.3999999999999853E-2</v>
      </c>
      <c r="BJ468" s="20">
        <f>Data!BN468-Data!DU468</f>
        <v>-4</v>
      </c>
      <c r="BK468" s="20">
        <f>Data!BO468-Data!DV468</f>
        <v>5</v>
      </c>
      <c r="BL468" s="20">
        <f>Data!BP468-Data!DW468</f>
        <v>-2.6999999999999997</v>
      </c>
      <c r="BM468" s="20">
        <f>Data!BQ468-Data!DX468</f>
        <v>0.46666666666666679</v>
      </c>
      <c r="BN468" s="20">
        <f>Data!BR468-Data!DY468</f>
        <v>-2.6999999999999993</v>
      </c>
      <c r="BO468" s="20">
        <f>Data!BS468-Data!DZ468</f>
        <v>74</v>
      </c>
      <c r="BP468" s="20">
        <f>Data!BT468-Data!EA468</f>
        <v>-8.6999999999999966E-2</v>
      </c>
      <c r="BQ468" s="20">
        <f>Data!BU468-Data!EB468</f>
        <v>36</v>
      </c>
      <c r="BR468" s="20">
        <f>Data!BV468-Data!EC468</f>
        <v>10</v>
      </c>
      <c r="BS468" s="20">
        <f>Data!BW468-Data!ED468</f>
        <v>36</v>
      </c>
      <c r="BT468" s="20">
        <f>Data!BX468-Data!EE468</f>
        <v>33</v>
      </c>
      <c r="BU468" s="20">
        <f>Data!BY468-Data!EF468</f>
        <v>7</v>
      </c>
      <c r="BV468" s="20">
        <f>Data!BZ468-Data!EG468</f>
        <v>16</v>
      </c>
      <c r="BW468" s="20">
        <f>Data!CA468-Data!EH468</f>
        <v>29.299999999999997</v>
      </c>
      <c r="BX468" s="20">
        <f>Data!CB468-Data!EI468</f>
        <v>74</v>
      </c>
      <c r="BY468" s="20">
        <f>Data!CC468-Data!EJ468</f>
        <v>75</v>
      </c>
      <c r="BZ468" s="20">
        <f>Data!EK468</f>
        <v>9548.5</v>
      </c>
      <c r="CA468" s="20">
        <f>Data!EL468</f>
        <v>10686.029999999999</v>
      </c>
      <c r="CB468" s="20">
        <f>Data!EM468</f>
        <v>116.63193333333335</v>
      </c>
      <c r="CC468" s="20">
        <f>Data!EN468</f>
        <v>108.04066666666667</v>
      </c>
      <c r="CD468" s="20">
        <f>Data!EO468</f>
        <v>10.153600000000001</v>
      </c>
      <c r="CE468" s="20">
        <f>Data!EP468</f>
        <v>189.107</v>
      </c>
      <c r="CF468" s="50">
        <f>IF(ISBLANK(Data!EQ468), "", Data!EQ468)</f>
        <v>57</v>
      </c>
      <c r="CG468" s="50">
        <f>IF(ISBLANK(Data!ER468), "", Data!ER468)</f>
        <v>53</v>
      </c>
      <c r="CH468" s="61" t="str">
        <f>IF(ISBLANK(Data!ES468), "", Data!ES468)</f>
        <v>Iowa St.</v>
      </c>
      <c r="CI468" s="61">
        <f>IF(ISBLANK(Data!ET468), "", Data!ET468)</f>
        <v>110</v>
      </c>
    </row>
    <row r="469" spans="1:87" x14ac:dyDescent="0.45">
      <c r="A469" s="50">
        <f>IF(ISBLANK(Data!A469), "", Data!A469)</f>
        <v>45300</v>
      </c>
      <c r="B469" s="50" t="str">
        <f>IF(ISBLANK(Data!B469), "", Data!B469)</f>
        <v>Boise St.</v>
      </c>
      <c r="C469" s="50">
        <f>IF(ISBLANK(Data!C469), "", Data!C469)</f>
        <v>25</v>
      </c>
      <c r="D469" s="50" t="str">
        <f>IF(ISBLANK(Data!D469), "", Data!D469)</f>
        <v>Colorado St.</v>
      </c>
      <c r="E469" s="50">
        <f>IF(ISBLANK(Data!E469), "", Data!E469)</f>
        <v>58</v>
      </c>
      <c r="F469" s="50" t="str">
        <f>IF(ISBLANK(Data!F469), "", Data!F469)</f>
        <v>N</v>
      </c>
      <c r="G469" s="50" t="str">
        <f>IF(ISBLANK(Data!G469), "", Data!G469)</f>
        <v>Boise St.</v>
      </c>
      <c r="H469" s="50" t="str">
        <f>IF(ISBLANK(Data!H469), "", Data!H469)</f>
        <v>Colorado St.</v>
      </c>
      <c r="I469" s="50" t="str">
        <f>IF(ISBLANK(Data!I469), "", Data!I469)</f>
        <v>Boise St.</v>
      </c>
      <c r="J469" s="50" t="str">
        <f>IF(ISBLANK(Data!J469), "", Data!J469)</f>
        <v>Colorado St.</v>
      </c>
      <c r="K469" s="50" t="str">
        <f>IF(ISBLANK(Data!K469), "", Data!K469)</f>
        <v>Boise State</v>
      </c>
      <c r="L469" s="50" t="str">
        <f>IF(ISBLANK(Data!L469), "", Data!L469)</f>
        <v>Colorado State</v>
      </c>
      <c r="M469" s="50" t="str">
        <f>IF(ISBLANK(Data!M469), "", Data!M469)</f>
        <v>Boise St</v>
      </c>
      <c r="N469" s="50" t="str">
        <f>IF(ISBLANK(Data!N469), "", Data!N469)</f>
        <v>Colorado St</v>
      </c>
      <c r="O469" s="50" t="str">
        <f>IF(ISBLANK(Data!O469), "", Data!O469)</f>
        <v>Boise St.</v>
      </c>
      <c r="P469" s="50" t="str">
        <f>IF(ISBLANK(Data!P469), "", Data!P469)</f>
        <v>Colo. St.</v>
      </c>
      <c r="Q469" s="50" t="str">
        <f>IF(ISBLANK(Data!Q469), "", Data!Q469)</f>
        <v>Boise State</v>
      </c>
      <c r="R469" s="50" t="str">
        <f>IF(ISBLANK(Data!R469), "", Data!R469)</f>
        <v>Colorado State</v>
      </c>
      <c r="S469" s="20">
        <f>Data!W469-Data!CD469</f>
        <v>-7.9166666666667052E-2</v>
      </c>
      <c r="T469" s="20">
        <f>Data!X469-Data!CE469</f>
        <v>-5.27</v>
      </c>
      <c r="U469" s="20">
        <f>Data!Y469-Data!CF469</f>
        <v>-8.3999999999999915</v>
      </c>
      <c r="V469" s="20">
        <f>Data!Z469-Data!CG469</f>
        <v>-3.2000000000000028</v>
      </c>
      <c r="W469" s="20">
        <f>Data!AA469-Data!CH469</f>
        <v>2.2000000000000028</v>
      </c>
      <c r="X469" s="20">
        <f>Data!AB469-Data!CI469</f>
        <v>7.5999999999999998E-2</v>
      </c>
      <c r="Y469" s="20">
        <f>Data!AC469-Data!CJ469</f>
        <v>-1.0199999999999996</v>
      </c>
      <c r="Z469" s="20">
        <f>Data!AD469-Data!CK469</f>
        <v>-2.1999999999999886</v>
      </c>
      <c r="AA469" s="20">
        <f>Data!AE469-Data!CL469</f>
        <v>-1.0999999999999943</v>
      </c>
      <c r="AB469" s="20">
        <f>Data!AF469-Data!CM469</f>
        <v>1.1100000000000003</v>
      </c>
      <c r="AC469" s="20">
        <f>Data!AG469-Data!CN469</f>
        <v>-8.6999999999999886</v>
      </c>
      <c r="AD469" s="20">
        <f>Data!AH469-Data!CO469</f>
        <v>-3.8999999999999915</v>
      </c>
      <c r="AE469" s="20">
        <f>Data!AI469-Data!CP469</f>
        <v>-5.0199999999999911E-2</v>
      </c>
      <c r="AF469" s="20">
        <f>Data!AJ469-Data!CQ469</f>
        <v>-1.6</v>
      </c>
      <c r="AG469" s="20">
        <f>Data!AK469-Data!CR469</f>
        <v>-9.9166666666666667E-2</v>
      </c>
      <c r="AH469" s="20">
        <f>Data!AL469-Data!CS469</f>
        <v>-44</v>
      </c>
      <c r="AI469" s="20">
        <f>Data!AM469-Data!CT469</f>
        <v>-4.879999999999999</v>
      </c>
      <c r="AJ469" s="20">
        <f>Data!AN469-Data!CU469</f>
        <v>-1.2200000000000006</v>
      </c>
      <c r="AK469" s="20">
        <f>Data!AO469-Data!CV469</f>
        <v>-178</v>
      </c>
      <c r="AL469" s="20">
        <f>Data!AP469-Data!CW469</f>
        <v>-117</v>
      </c>
      <c r="AM469" s="20">
        <f>Data!AQ469-Data!CX469</f>
        <v>-49</v>
      </c>
      <c r="AN469" s="20">
        <f>Data!AR469-Data!CY469</f>
        <v>-6.0999999999999999E-2</v>
      </c>
      <c r="AO469" s="20">
        <f>Data!AS469-Data!CZ469</f>
        <v>-19</v>
      </c>
      <c r="AP469" s="20">
        <f>Data!AT469-Data!DA469</f>
        <v>-27</v>
      </c>
      <c r="AQ469" s="20">
        <f>Data!AU469-Data!DB469</f>
        <v>-2.7000000000000024E-2</v>
      </c>
      <c r="AR469" s="20">
        <f>Data!AV469-Data!DC469</f>
        <v>-3</v>
      </c>
      <c r="AS469" s="20">
        <f>Data!AW469-Data!DD469</f>
        <v>15</v>
      </c>
      <c r="AT469" s="20">
        <f>Data!AX469-Data!DE469</f>
        <v>-4.6000000000000041E-2</v>
      </c>
      <c r="AU469" s="20">
        <f>Data!AY469-Data!DF469</f>
        <v>44</v>
      </c>
      <c r="AV469" s="20">
        <f>Data!AZ469-Data!DG469</f>
        <v>3.4166666666666661</v>
      </c>
      <c r="AW469" s="20">
        <f>Data!BA469-Data!DH469</f>
        <v>33</v>
      </c>
      <c r="AX469" s="20">
        <f>Data!BB469-Data!DI469</f>
        <v>4.375</v>
      </c>
      <c r="AY469" s="20">
        <f>Data!BC469-Data!DJ469</f>
        <v>-122</v>
      </c>
      <c r="AZ469" s="20">
        <f>Data!BD469-Data!DK469</f>
        <v>-20</v>
      </c>
      <c r="BA469" s="20">
        <f>Data!BE469-Data!DL469</f>
        <v>-18</v>
      </c>
      <c r="BB469" s="20">
        <f>Data!BF469-Data!DM469</f>
        <v>6</v>
      </c>
      <c r="BC469" s="20">
        <f>Data!BG469-Data!DN469</f>
        <v>-28</v>
      </c>
      <c r="BD469" s="20">
        <f>Data!BH469-Data!DO469</f>
        <v>-6.4000000000000057</v>
      </c>
      <c r="BE469" s="20">
        <f>Data!BI469-Data!DP469</f>
        <v>-3.2289999999999992</v>
      </c>
      <c r="BF469" s="20">
        <f>Data!BJ469-Data!DQ469</f>
        <v>-3.1920000000000002</v>
      </c>
      <c r="BG469" s="20">
        <f>Data!BK469-Data!DR469</f>
        <v>-0.752</v>
      </c>
      <c r="BH469" s="20">
        <f>Data!BL469-Data!DS469</f>
        <v>1.1120000000000001</v>
      </c>
      <c r="BI469" s="20">
        <f>Data!BM469-Data!DT469</f>
        <v>-0.13600000000000001</v>
      </c>
      <c r="BJ469" s="20">
        <f>Data!BN469-Data!DU469</f>
        <v>-0.39999999999999858</v>
      </c>
      <c r="BK469" s="20">
        <f>Data!BO469-Data!DV469</f>
        <v>2.2999999999999972</v>
      </c>
      <c r="BL469" s="20">
        <f>Data!BP469-Data!DW469</f>
        <v>-1</v>
      </c>
      <c r="BM469" s="20">
        <f>Data!BQ469-Data!DX469</f>
        <v>-0.85416666666666696</v>
      </c>
      <c r="BN469" s="20">
        <f>Data!BR469-Data!DY469</f>
        <v>-0.69999999999999929</v>
      </c>
      <c r="BO469" s="20">
        <f>Data!BS469-Data!DZ469</f>
        <v>34</v>
      </c>
      <c r="BP469" s="20">
        <f>Data!BT469-Data!EA469</f>
        <v>-5.2000000000000046E-2</v>
      </c>
      <c r="BQ469" s="20">
        <f>Data!BU469-Data!EB469</f>
        <v>15</v>
      </c>
      <c r="BR469" s="20">
        <f>Data!BV469-Data!EC469</f>
        <v>34</v>
      </c>
      <c r="BS469" s="20">
        <f>Data!BW469-Data!ED469</f>
        <v>-17</v>
      </c>
      <c r="BT469" s="20">
        <f>Data!BX469-Data!EE469</f>
        <v>25</v>
      </c>
      <c r="BU469" s="20">
        <f>Data!BY469-Data!EF469</f>
        <v>4</v>
      </c>
      <c r="BV469" s="20">
        <f>Data!BZ469-Data!EG469</f>
        <v>31</v>
      </c>
      <c r="BW469" s="20">
        <f>Data!CA469-Data!EH469</f>
        <v>16.400000000000002</v>
      </c>
      <c r="BX469" s="20">
        <f>Data!CB469-Data!EI469</f>
        <v>35</v>
      </c>
      <c r="BY469" s="20">
        <f>Data!CC469-Data!EJ469</f>
        <v>1</v>
      </c>
      <c r="BZ469" s="20">
        <f>Data!EK469</f>
        <v>10824.660000000002</v>
      </c>
      <c r="CA469" s="20">
        <f>Data!EL469</f>
        <v>11284.26</v>
      </c>
      <c r="CB469" s="20">
        <f>Data!EM469</f>
        <v>84.8125</v>
      </c>
      <c r="CC469" s="20">
        <f>Data!EN469</f>
        <v>67.690666666666672</v>
      </c>
      <c r="CD469" s="20">
        <f>Data!EO469</f>
        <v>12.2796</v>
      </c>
      <c r="CE469" s="20">
        <f>Data!EP469</f>
        <v>192.952</v>
      </c>
      <c r="CF469" s="50">
        <f>IF(ISBLANK(Data!EQ469), "", Data!EQ469)</f>
        <v>65</v>
      </c>
      <c r="CG469" s="50">
        <f>IF(ISBLANK(Data!ER469), "", Data!ER469)</f>
        <v>58</v>
      </c>
      <c r="CH469" s="61" t="str">
        <f>IF(ISBLANK(Data!ES469), "", Data!ES469)</f>
        <v>Boise St.</v>
      </c>
      <c r="CI469" s="61">
        <f>IF(ISBLANK(Data!ET469), "", Data!ET469)</f>
        <v>123</v>
      </c>
    </row>
    <row r="470" spans="1:87" x14ac:dyDescent="0.45">
      <c r="A470" s="50">
        <f>IF(ISBLANK(Data!A470), "", Data!A470)</f>
        <v>45300</v>
      </c>
      <c r="B470" s="50" t="str">
        <f>IF(ISBLANK(Data!B470), "", Data!B470)</f>
        <v>Cincinnati</v>
      </c>
      <c r="C470" s="50">
        <f>IF(ISBLANK(Data!C470), "", Data!C470)</f>
        <v>52</v>
      </c>
      <c r="D470" s="50" t="str">
        <f>IF(ISBLANK(Data!D470), "", Data!D470)</f>
        <v>Texas</v>
      </c>
      <c r="E470" s="50">
        <f>IF(ISBLANK(Data!E470), "", Data!E470)</f>
        <v>297</v>
      </c>
      <c r="F470" s="50" t="str">
        <f>IF(ISBLANK(Data!F470), "", Data!F470)</f>
        <v>N</v>
      </c>
      <c r="G470" s="50" t="str">
        <f>IF(ISBLANK(Data!G470), "", Data!G470)</f>
        <v>Cincinnati</v>
      </c>
      <c r="H470" s="50" t="str">
        <f>IF(ISBLANK(Data!H470), "", Data!H470)</f>
        <v>Texas</v>
      </c>
      <c r="I470" s="50" t="str">
        <f>IF(ISBLANK(Data!I470), "", Data!I470)</f>
        <v>Cincinnati</v>
      </c>
      <c r="J470" s="50" t="str">
        <f>IF(ISBLANK(Data!J470), "", Data!J470)</f>
        <v>Texas</v>
      </c>
      <c r="K470" s="50" t="str">
        <f>IF(ISBLANK(Data!K470), "", Data!K470)</f>
        <v>Cincinnati</v>
      </c>
      <c r="L470" s="50" t="str">
        <f>IF(ISBLANK(Data!L470), "", Data!L470)</f>
        <v>Texas</v>
      </c>
      <c r="M470" s="50" t="str">
        <f>IF(ISBLANK(Data!M470), "", Data!M470)</f>
        <v>Cincinnati</v>
      </c>
      <c r="N470" s="50" t="str">
        <f>IF(ISBLANK(Data!N470), "", Data!N470)</f>
        <v>Texas</v>
      </c>
      <c r="O470" s="50" t="str">
        <f>IF(ISBLANK(Data!O470), "", Data!O470)</f>
        <v>Cincinnati</v>
      </c>
      <c r="P470" s="50" t="str">
        <f>IF(ISBLANK(Data!P470), "", Data!P470)</f>
        <v>Texas</v>
      </c>
      <c r="Q470" s="50" t="str">
        <f>IF(ISBLANK(Data!Q470), "", Data!Q470)</f>
        <v>Cincinnati</v>
      </c>
      <c r="R470" s="50" t="str">
        <f>IF(ISBLANK(Data!R470), "", Data!R470)</f>
        <v>Texas</v>
      </c>
      <c r="S470" s="20">
        <f>Data!W470-Data!CD470</f>
        <v>0</v>
      </c>
      <c r="T470" s="20">
        <f>Data!X470-Data!CE470</f>
        <v>0.51999999999999957</v>
      </c>
      <c r="U470" s="20">
        <f>Data!Y470-Data!CF470</f>
        <v>-2</v>
      </c>
      <c r="V470" s="20">
        <f>Data!Z470-Data!CG470</f>
        <v>-2.5</v>
      </c>
      <c r="W470" s="20">
        <f>Data!AA470-Data!CH470</f>
        <v>2.1000000000000085</v>
      </c>
      <c r="X470" s="20">
        <f>Data!AB470-Data!CI470</f>
        <v>-6.4000000000000001E-2</v>
      </c>
      <c r="Y470" s="20">
        <f>Data!AC470-Data!CJ470</f>
        <v>0.88000000000000012</v>
      </c>
      <c r="Z470" s="20">
        <f>Data!AD470-Data!CK470</f>
        <v>1.1000000000000085</v>
      </c>
      <c r="AA470" s="20">
        <f>Data!AE470-Data!CL470</f>
        <v>0.20000000000000284</v>
      </c>
      <c r="AB470" s="20">
        <f>Data!AF470-Data!CM470</f>
        <v>1.3200000000000003</v>
      </c>
      <c r="AC470" s="20">
        <f>Data!AG470-Data!CN470</f>
        <v>-2.7000000000000028</v>
      </c>
      <c r="AD470" s="20">
        <f>Data!AH470-Data!CO470</f>
        <v>-2.5</v>
      </c>
      <c r="AE470" s="20">
        <f>Data!AI470-Data!CP470</f>
        <v>1.9000000000000128E-3</v>
      </c>
      <c r="AF470" s="20">
        <f>Data!AJ470-Data!CQ470</f>
        <v>-9.9999999999999978E-2</v>
      </c>
      <c r="AG470" s="20">
        <f>Data!AK470-Data!CR470</f>
        <v>-6.6666666666666662E-3</v>
      </c>
      <c r="AH470" s="20">
        <f>Data!AL470-Data!CS470</f>
        <v>-4</v>
      </c>
      <c r="AI470" s="20">
        <f>Data!AM470-Data!CT470</f>
        <v>3.33</v>
      </c>
      <c r="AJ470" s="20">
        <f>Data!AN470-Data!CU470</f>
        <v>0.8</v>
      </c>
      <c r="AK470" s="20">
        <f>Data!AO470-Data!CV470</f>
        <v>41</v>
      </c>
      <c r="AL470" s="20">
        <f>Data!AP470-Data!CW470</f>
        <v>3</v>
      </c>
      <c r="AM470" s="20">
        <f>Data!AQ470-Data!CX470</f>
        <v>85</v>
      </c>
      <c r="AN470" s="20">
        <f>Data!AR470-Data!CY470</f>
        <v>-2.6999999999999968E-2</v>
      </c>
      <c r="AO470" s="20">
        <f>Data!AS470-Data!CZ470</f>
        <v>11</v>
      </c>
      <c r="AP470" s="20">
        <f>Data!AT470-Data!DA470</f>
        <v>39</v>
      </c>
      <c r="AQ470" s="20">
        <f>Data!AU470-Data!DB470</f>
        <v>-9.000000000000008E-3</v>
      </c>
      <c r="AR470" s="20">
        <f>Data!AV470-Data!DC470</f>
        <v>0</v>
      </c>
      <c r="AS470" s="20">
        <f>Data!AW470-Data!DD470</f>
        <v>22</v>
      </c>
      <c r="AT470" s="20">
        <f>Data!AX470-Data!DE470</f>
        <v>-5.699999999999994E-2</v>
      </c>
      <c r="AU470" s="20">
        <f>Data!AY470-Data!DF470</f>
        <v>54</v>
      </c>
      <c r="AV470" s="20">
        <f>Data!AZ470-Data!DG470</f>
        <v>3.5999999999999996</v>
      </c>
      <c r="AW470" s="20">
        <f>Data!BA470-Data!DH470</f>
        <v>87</v>
      </c>
      <c r="AX470" s="20">
        <f>Data!BB470-Data!DI470</f>
        <v>5.7999999999999972</v>
      </c>
      <c r="AY470" s="20">
        <f>Data!BC470-Data!DJ470</f>
        <v>9</v>
      </c>
      <c r="AZ470" s="20">
        <f>Data!BD470-Data!DK470</f>
        <v>-11</v>
      </c>
      <c r="BA470" s="20">
        <f>Data!BE470-Data!DL470</f>
        <v>-18</v>
      </c>
      <c r="BB470" s="20">
        <f>Data!BF470-Data!DM470</f>
        <v>-12</v>
      </c>
      <c r="BC470" s="20">
        <f>Data!BG470-Data!DN470</f>
        <v>-38</v>
      </c>
      <c r="BD470" s="20">
        <f>Data!BH470-Data!DO470</f>
        <v>2.7000000000000028</v>
      </c>
      <c r="BE470" s="20">
        <f>Data!BI470-Data!DP470</f>
        <v>0.20000000000000284</v>
      </c>
      <c r="BF470" s="20">
        <f>Data!BJ470-Data!DQ470</f>
        <v>2.5330000000000013</v>
      </c>
      <c r="BG470" s="20">
        <f>Data!BK470-Data!DR470</f>
        <v>0.1489999999999998</v>
      </c>
      <c r="BH470" s="20">
        <f>Data!BL470-Data!DS470</f>
        <v>-0.80000000000000071</v>
      </c>
      <c r="BI470" s="20">
        <f>Data!BM470-Data!DT470</f>
        <v>-2.4999999999999911E-2</v>
      </c>
      <c r="BJ470" s="20">
        <f>Data!BN470-Data!DU470</f>
        <v>2.5999999999999979</v>
      </c>
      <c r="BK470" s="20">
        <f>Data!BO470-Data!DV470</f>
        <v>1.5</v>
      </c>
      <c r="BL470" s="20">
        <f>Data!BP470-Data!DW470</f>
        <v>-1.2000000000000002</v>
      </c>
      <c r="BM470" s="20">
        <f>Data!BQ470-Data!DX470</f>
        <v>-0.73333333333333339</v>
      </c>
      <c r="BN470" s="20">
        <f>Data!BR470-Data!DY470</f>
        <v>-2.5</v>
      </c>
      <c r="BO470" s="20">
        <f>Data!BS470-Data!DZ470</f>
        <v>-8</v>
      </c>
      <c r="BP470" s="20">
        <f>Data!BT470-Data!EA470</f>
        <v>9.000000000000008E-3</v>
      </c>
      <c r="BQ470" s="20">
        <f>Data!BU470-Data!EB470</f>
        <v>-47</v>
      </c>
      <c r="BR470" s="20">
        <f>Data!BV470-Data!EC470</f>
        <v>-17</v>
      </c>
      <c r="BS470" s="20">
        <f>Data!BW470-Data!ED470</f>
        <v>36</v>
      </c>
      <c r="BT470" s="20">
        <f>Data!BX470-Data!EE470</f>
        <v>13</v>
      </c>
      <c r="BU470" s="20">
        <f>Data!BY470-Data!EF470</f>
        <v>-3</v>
      </c>
      <c r="BV470" s="20">
        <f>Data!BZ470-Data!EG470</f>
        <v>-7</v>
      </c>
      <c r="BW470" s="20">
        <f>Data!CA470-Data!EH470</f>
        <v>-0.70000000000000284</v>
      </c>
      <c r="BX470" s="20">
        <f>Data!CB470-Data!EI470</f>
        <v>-9</v>
      </c>
      <c r="BY470" s="20">
        <f>Data!CC470-Data!EJ470</f>
        <v>3</v>
      </c>
      <c r="BZ470" s="20">
        <f>Data!EK470</f>
        <v>11046.06</v>
      </c>
      <c r="CA470" s="20">
        <f>Data!EL470</f>
        <v>10955.759999999998</v>
      </c>
      <c r="CB470" s="20">
        <f>Data!EM470</f>
        <v>78.117866666666671</v>
      </c>
      <c r="CC470" s="20">
        <f>Data!EN470</f>
        <v>74.815399999999997</v>
      </c>
      <c r="CD470" s="20">
        <f>Data!EO470</f>
        <v>10.388</v>
      </c>
      <c r="CE470" s="20">
        <f>Data!EP470</f>
        <v>169.88000000000002</v>
      </c>
      <c r="CF470" s="50">
        <f>IF(ISBLANK(Data!EQ470), "", Data!EQ470)</f>
        <v>73</v>
      </c>
      <c r="CG470" s="50">
        <f>IF(ISBLANK(Data!ER470), "", Data!ER470)</f>
        <v>74</v>
      </c>
      <c r="CH470" s="61" t="str">
        <f>IF(ISBLANK(Data!ES470), "", Data!ES470)</f>
        <v>Texas</v>
      </c>
      <c r="CI470" s="61">
        <f>IF(ISBLANK(Data!ET470), "", Data!ET470)</f>
        <v>147</v>
      </c>
    </row>
    <row r="471" spans="1:87" x14ac:dyDescent="0.45">
      <c r="A471" s="50">
        <f>IF(ISBLANK(Data!A471), "", Data!A471)</f>
        <v>45300</v>
      </c>
      <c r="B471" s="50" t="str">
        <f>IF(ISBLANK(Data!B471), "", Data!B471)</f>
        <v>Nebraska</v>
      </c>
      <c r="C471" s="50">
        <f>IF(ISBLANK(Data!C471), "", Data!C471)</f>
        <v>190</v>
      </c>
      <c r="D471" s="50" t="str">
        <f>IF(ISBLANK(Data!D471), "", Data!D471)</f>
        <v>Purdue</v>
      </c>
      <c r="E471" s="50">
        <f>IF(ISBLANK(Data!E471), "", Data!E471)</f>
        <v>238</v>
      </c>
      <c r="F471" s="50" t="str">
        <f>IF(ISBLANK(Data!F471), "", Data!F471)</f>
        <v>N</v>
      </c>
      <c r="G471" s="50" t="str">
        <f>IF(ISBLANK(Data!G471), "", Data!G471)</f>
        <v>Nebraska</v>
      </c>
      <c r="H471" s="50" t="str">
        <f>IF(ISBLANK(Data!H471), "", Data!H471)</f>
        <v>Purdue</v>
      </c>
      <c r="I471" s="50" t="str">
        <f>IF(ISBLANK(Data!I471), "", Data!I471)</f>
        <v>Nebraska</v>
      </c>
      <c r="J471" s="50" t="str">
        <f>IF(ISBLANK(Data!J471), "", Data!J471)</f>
        <v>Purdue</v>
      </c>
      <c r="K471" s="50" t="str">
        <f>IF(ISBLANK(Data!K471), "", Data!K471)</f>
        <v>Nebraska</v>
      </c>
      <c r="L471" s="50" t="str">
        <f>IF(ISBLANK(Data!L471), "", Data!L471)</f>
        <v>Purdue</v>
      </c>
      <c r="M471" s="50" t="str">
        <f>IF(ISBLANK(Data!M471), "", Data!M471)</f>
        <v>Nebraska</v>
      </c>
      <c r="N471" s="50" t="str">
        <f>IF(ISBLANK(Data!N471), "", Data!N471)</f>
        <v>Purdue</v>
      </c>
      <c r="O471" s="50" t="str">
        <f>IF(ISBLANK(Data!O471), "", Data!O471)</f>
        <v>Nebraska</v>
      </c>
      <c r="P471" s="50" t="str">
        <f>IF(ISBLANK(Data!P471), "", Data!P471)</f>
        <v>Purdue</v>
      </c>
      <c r="Q471" s="50" t="str">
        <f>IF(ISBLANK(Data!Q471), "", Data!Q471)</f>
        <v>Nebraska</v>
      </c>
      <c r="R471" s="50" t="str">
        <f>IF(ISBLANK(Data!R471), "", Data!R471)</f>
        <v>Purdue</v>
      </c>
      <c r="S471" s="20">
        <f>Data!W471-Data!CD471</f>
        <v>-6.25E-2</v>
      </c>
      <c r="T471" s="20">
        <f>Data!X471-Data!CE471</f>
        <v>-13.1</v>
      </c>
      <c r="U471" s="20">
        <f>Data!Y471-Data!CF471</f>
        <v>-7.7999999999999972</v>
      </c>
      <c r="V471" s="20">
        <f>Data!Z471-Data!CG471</f>
        <v>5.2999999999999972</v>
      </c>
      <c r="W471" s="20">
        <f>Data!AA471-Data!CH471</f>
        <v>0.79999999999999716</v>
      </c>
      <c r="X471" s="20">
        <f>Data!AB471-Data!CI471</f>
        <v>2.0000000000000018E-3</v>
      </c>
      <c r="Y471" s="20">
        <f>Data!AC471-Data!CJ471</f>
        <v>-11.82</v>
      </c>
      <c r="Z471" s="20">
        <f>Data!AD471-Data!CK471</f>
        <v>-6.5</v>
      </c>
      <c r="AA471" s="20">
        <f>Data!AE471-Data!CL471</f>
        <v>5.2999999999999972</v>
      </c>
      <c r="AB471" s="20">
        <f>Data!AF471-Data!CM471</f>
        <v>-17.41</v>
      </c>
      <c r="AC471" s="20">
        <f>Data!AG471-Data!CN471</f>
        <v>-9.6000000000000085</v>
      </c>
      <c r="AD471" s="20">
        <f>Data!AH471-Data!CO471</f>
        <v>7</v>
      </c>
      <c r="AE471" s="20">
        <f>Data!AI471-Data!CP471</f>
        <v>-0.1179</v>
      </c>
      <c r="AF471" s="20">
        <f>Data!AJ471-Data!CQ471</f>
        <v>-3.4</v>
      </c>
      <c r="AG471" s="20">
        <f>Data!AK471-Data!CR471</f>
        <v>-0.21249999999999999</v>
      </c>
      <c r="AH471" s="20">
        <f>Data!AL471-Data!CS471</f>
        <v>-82</v>
      </c>
      <c r="AI471" s="20">
        <f>Data!AM471-Data!CT471</f>
        <v>-12.209999999999999</v>
      </c>
      <c r="AJ471" s="20">
        <f>Data!AN471-Data!CU471</f>
        <v>-7.7199999999999989</v>
      </c>
      <c r="AK471" s="20">
        <f>Data!AO471-Data!CV471</f>
        <v>-95</v>
      </c>
      <c r="AL471" s="20">
        <f>Data!AP471-Data!CW471</f>
        <v>-23</v>
      </c>
      <c r="AM471" s="20">
        <f>Data!AQ471-Data!CX471</f>
        <v>-9</v>
      </c>
      <c r="AN471" s="20">
        <f>Data!AR471-Data!CY471</f>
        <v>-4.0999999999999981E-2</v>
      </c>
      <c r="AO471" s="20">
        <f>Data!AS471-Data!CZ471</f>
        <v>14</v>
      </c>
      <c r="AP471" s="20">
        <f>Data!AT471-Data!DA471</f>
        <v>78</v>
      </c>
      <c r="AQ471" s="20">
        <f>Data!AU471-Data!DB471</f>
        <v>-3.9000000000000035E-2</v>
      </c>
      <c r="AR471" s="20">
        <f>Data!AV471-Data!DC471</f>
        <v>-23</v>
      </c>
      <c r="AS471" s="20">
        <f>Data!AW471-Data!DD471</f>
        <v>-44</v>
      </c>
      <c r="AT471" s="20">
        <f>Data!AX471-Data!DE471</f>
        <v>2.6000000000000023E-2</v>
      </c>
      <c r="AU471" s="20">
        <f>Data!AY471-Data!DF471</f>
        <v>-14</v>
      </c>
      <c r="AV471" s="20">
        <f>Data!AZ471-Data!DG471</f>
        <v>-0.875</v>
      </c>
      <c r="AW471" s="20">
        <f>Data!BA471-Data!DH471</f>
        <v>-23</v>
      </c>
      <c r="AX471" s="20">
        <f>Data!BB471-Data!DI471</f>
        <v>-1.4375</v>
      </c>
      <c r="AY471" s="20">
        <f>Data!BC471-Data!DJ471</f>
        <v>-39</v>
      </c>
      <c r="AZ471" s="20">
        <f>Data!BD471-Data!DK471</f>
        <v>14</v>
      </c>
      <c r="BA471" s="20">
        <f>Data!BE471-Data!DL471</f>
        <v>-24</v>
      </c>
      <c r="BB471" s="20">
        <f>Data!BF471-Data!DM471</f>
        <v>-17</v>
      </c>
      <c r="BC471" s="20">
        <f>Data!BG471-Data!DN471</f>
        <v>12</v>
      </c>
      <c r="BD471" s="20">
        <f>Data!BH471-Data!DO471</f>
        <v>-6</v>
      </c>
      <c r="BE471" s="20">
        <f>Data!BI471-Data!DP471</f>
        <v>-1.4380000000000024</v>
      </c>
      <c r="BF471" s="20">
        <f>Data!BJ471-Data!DQ471</f>
        <v>-4.5</v>
      </c>
      <c r="BG471" s="20">
        <f>Data!BK471-Data!DR471</f>
        <v>-7.2000000000000064E-2</v>
      </c>
      <c r="BH471" s="20">
        <f>Data!BL471-Data!DS471</f>
        <v>-1.0619999999999994</v>
      </c>
      <c r="BI471" s="20">
        <f>Data!BM471-Data!DT471</f>
        <v>0.126</v>
      </c>
      <c r="BJ471" s="20">
        <f>Data!BN471-Data!DU471</f>
        <v>4.7999999999999972</v>
      </c>
      <c r="BK471" s="20">
        <f>Data!BO471-Data!DV471</f>
        <v>-2.8000000000000007</v>
      </c>
      <c r="BL471" s="20">
        <f>Data!BP471-Data!DW471</f>
        <v>-1.5</v>
      </c>
      <c r="BM471" s="20">
        <f>Data!BQ471-Data!DX471</f>
        <v>0.875</v>
      </c>
      <c r="BN471" s="20">
        <f>Data!BR471-Data!DY471</f>
        <v>0.79999999999999893</v>
      </c>
      <c r="BO471" s="20">
        <f>Data!BS471-Data!DZ471</f>
        <v>29</v>
      </c>
      <c r="BP471" s="20">
        <f>Data!BT471-Data!EA471</f>
        <v>-9.2999999999999972E-2</v>
      </c>
      <c r="BQ471" s="20">
        <f>Data!BU471-Data!EB471</f>
        <v>19</v>
      </c>
      <c r="BR471" s="20">
        <f>Data!BV471-Data!EC471</f>
        <v>43</v>
      </c>
      <c r="BS471" s="20">
        <f>Data!BW471-Data!ED471</f>
        <v>33</v>
      </c>
      <c r="BT471" s="20">
        <f>Data!BX471-Data!EE471</f>
        <v>28</v>
      </c>
      <c r="BU471" s="20">
        <f>Data!BY471-Data!EF471</f>
        <v>54</v>
      </c>
      <c r="BV471" s="20">
        <f>Data!BZ471-Data!EG471</f>
        <v>38</v>
      </c>
      <c r="BW471" s="20">
        <f>Data!CA471-Data!EH471</f>
        <v>31.099999999999998</v>
      </c>
      <c r="BX471" s="20">
        <f>Data!CB471-Data!EI471</f>
        <v>29</v>
      </c>
      <c r="BY471" s="20">
        <f>Data!CC471-Data!EJ471</f>
        <v>109</v>
      </c>
      <c r="BZ471" s="20">
        <f>Data!EK471</f>
        <v>10891.65</v>
      </c>
      <c r="CA471" s="20">
        <f>Data!EL471</f>
        <v>12280.679999999998</v>
      </c>
      <c r="CB471" s="20">
        <f>Data!EM471</f>
        <v>63.9375</v>
      </c>
      <c r="CC471" s="20">
        <f>Data!EN471</f>
        <v>80.664625000000001</v>
      </c>
      <c r="CD471" s="20">
        <f>Data!EO471</f>
        <v>10.570399999999999</v>
      </c>
      <c r="CE471" s="20">
        <f>Data!EP471</f>
        <v>165.75</v>
      </c>
      <c r="CF471" s="50">
        <f>IF(ISBLANK(Data!EQ471), "", Data!EQ471)</f>
        <v>88</v>
      </c>
      <c r="CG471" s="50">
        <f>IF(ISBLANK(Data!ER471), "", Data!ER471)</f>
        <v>72</v>
      </c>
      <c r="CH471" s="61" t="str">
        <f>IF(ISBLANK(Data!ES471), "", Data!ES471)</f>
        <v>Nebraska</v>
      </c>
      <c r="CI471" s="61">
        <f>IF(ISBLANK(Data!ET471), "", Data!ET471)</f>
        <v>160</v>
      </c>
    </row>
    <row r="472" spans="1:87" x14ac:dyDescent="0.45">
      <c r="A472" s="50">
        <f>IF(ISBLANK(Data!A472), "", Data!A472)</f>
        <v>45300</v>
      </c>
      <c r="B472" s="50" t="str">
        <f>IF(ISBLANK(Data!B472), "", Data!B472)</f>
        <v>Florida St.</v>
      </c>
      <c r="C472" s="50">
        <f>IF(ISBLANK(Data!C472), "", Data!C472)</f>
        <v>91</v>
      </c>
      <c r="D472" s="50" t="str">
        <f>IF(ISBLANK(Data!D472), "", Data!D472)</f>
        <v>Wake Forest</v>
      </c>
      <c r="E472" s="50">
        <f>IF(ISBLANK(Data!E472), "", Data!E472)</f>
        <v>344</v>
      </c>
      <c r="F472" s="50" t="str">
        <f>IF(ISBLANK(Data!F472), "", Data!F472)</f>
        <v>N</v>
      </c>
      <c r="G472" s="50" t="str">
        <f>IF(ISBLANK(Data!G472), "", Data!G472)</f>
        <v>Florida St.</v>
      </c>
      <c r="H472" s="50" t="str">
        <f>IF(ISBLANK(Data!H472), "", Data!H472)</f>
        <v>Wake Forest</v>
      </c>
      <c r="I472" s="50" t="str">
        <f>IF(ISBLANK(Data!I472), "", Data!I472)</f>
        <v>Florida St.</v>
      </c>
      <c r="J472" s="50" t="str">
        <f>IF(ISBLANK(Data!J472), "", Data!J472)</f>
        <v>Wake Forest</v>
      </c>
      <c r="K472" s="50" t="str">
        <f>IF(ISBLANK(Data!K472), "", Data!K472)</f>
        <v>Florida State</v>
      </c>
      <c r="L472" s="50" t="str">
        <f>IF(ISBLANK(Data!L472), "", Data!L472)</f>
        <v>Wake Forest</v>
      </c>
      <c r="M472" s="50" t="str">
        <f>IF(ISBLANK(Data!M472), "", Data!M472)</f>
        <v>Florida St</v>
      </c>
      <c r="N472" s="50" t="str">
        <f>IF(ISBLANK(Data!N472), "", Data!N472)</f>
        <v>Wake Forest</v>
      </c>
      <c r="O472" s="50" t="str">
        <f>IF(ISBLANK(Data!O472), "", Data!O472)</f>
        <v>Florida St.</v>
      </c>
      <c r="P472" s="50" t="str">
        <f>IF(ISBLANK(Data!P472), "", Data!P472)</f>
        <v>Wake Forest</v>
      </c>
      <c r="Q472" s="50" t="str">
        <f>IF(ISBLANK(Data!Q472), "", Data!Q472)</f>
        <v>Florida State</v>
      </c>
      <c r="R472" s="50" t="str">
        <f>IF(ISBLANK(Data!R472), "", Data!R472)</f>
        <v>Wake Forest</v>
      </c>
      <c r="S472" s="20">
        <f>Data!W472-Data!CD472</f>
        <v>-0.13333333333333297</v>
      </c>
      <c r="T472" s="20">
        <f>Data!X472-Data!CE472</f>
        <v>-7.4</v>
      </c>
      <c r="U472" s="20">
        <f>Data!Y472-Data!CF472</f>
        <v>-8.5</v>
      </c>
      <c r="V472" s="20">
        <f>Data!Z472-Data!CG472</f>
        <v>-1.2000000000000028</v>
      </c>
      <c r="W472" s="20">
        <f>Data!AA472-Data!CH472</f>
        <v>3.1999999999999886</v>
      </c>
      <c r="X472" s="20">
        <f>Data!AB472-Data!CI472</f>
        <v>9.9999999999999992E-2</v>
      </c>
      <c r="Y472" s="20">
        <f>Data!AC472-Data!CJ472</f>
        <v>2.5999999999999996</v>
      </c>
      <c r="Z472" s="20">
        <f>Data!AD472-Data!CK472</f>
        <v>2.2000000000000028</v>
      </c>
      <c r="AA472" s="20">
        <f>Data!AE472-Data!CL472</f>
        <v>-0.5</v>
      </c>
      <c r="AB472" s="20">
        <f>Data!AF472-Data!CM472</f>
        <v>4.9399999999999995</v>
      </c>
      <c r="AC472" s="20">
        <f>Data!AG472-Data!CN472</f>
        <v>-8.5</v>
      </c>
      <c r="AD472" s="20">
        <f>Data!AH472-Data!CO472</f>
        <v>-3.1000000000000085</v>
      </c>
      <c r="AE472" s="20">
        <f>Data!AI472-Data!CP472</f>
        <v>-0.10010000000000008</v>
      </c>
      <c r="AF472" s="20">
        <f>Data!AJ472-Data!CQ472</f>
        <v>-1.8</v>
      </c>
      <c r="AG472" s="20">
        <f>Data!AK472-Data!CR472</f>
        <v>-0.12</v>
      </c>
      <c r="AH472" s="20">
        <f>Data!AL472-Data!CS472</f>
        <v>-74</v>
      </c>
      <c r="AI472" s="20">
        <f>Data!AM472-Data!CT472</f>
        <v>-4.6099999999999994</v>
      </c>
      <c r="AJ472" s="20">
        <f>Data!AN472-Data!CU472</f>
        <v>3.25</v>
      </c>
      <c r="AK472" s="20">
        <f>Data!AO472-Data!CV472</f>
        <v>-68</v>
      </c>
      <c r="AL472" s="20">
        <f>Data!AP472-Data!CW472</f>
        <v>50</v>
      </c>
      <c r="AM472" s="20">
        <f>Data!AQ472-Data!CX472</f>
        <v>19</v>
      </c>
      <c r="AN472" s="20">
        <f>Data!AR472-Data!CY472</f>
        <v>-3.5999999999999976E-2</v>
      </c>
      <c r="AO472" s="20">
        <f>Data!AS472-Data!CZ472</f>
        <v>-25</v>
      </c>
      <c r="AP472" s="20">
        <f>Data!AT472-Data!DA472</f>
        <v>-34</v>
      </c>
      <c r="AQ472" s="20">
        <f>Data!AU472-Data!DB472</f>
        <v>-3.8999999999999979E-2</v>
      </c>
      <c r="AR472" s="20">
        <f>Data!AV472-Data!DC472</f>
        <v>5</v>
      </c>
      <c r="AS472" s="20">
        <f>Data!AW472-Data!DD472</f>
        <v>56</v>
      </c>
      <c r="AT472" s="20">
        <f>Data!AX472-Data!DE472</f>
        <v>-0.11199999999999999</v>
      </c>
      <c r="AU472" s="20">
        <f>Data!AY472-Data!DF472</f>
        <v>24</v>
      </c>
      <c r="AV472" s="20">
        <f>Data!AZ472-Data!DG472</f>
        <v>1.5999999999999996</v>
      </c>
      <c r="AW472" s="20">
        <f>Data!BA472-Data!DH472</f>
        <v>10</v>
      </c>
      <c r="AX472" s="20">
        <f>Data!BB472-Data!DI472</f>
        <v>0.6666666666666714</v>
      </c>
      <c r="AY472" s="20">
        <f>Data!BC472-Data!DJ472</f>
        <v>14</v>
      </c>
      <c r="AZ472" s="20">
        <f>Data!BD472-Data!DK472</f>
        <v>40</v>
      </c>
      <c r="BA472" s="20">
        <f>Data!BE472-Data!DL472</f>
        <v>-9</v>
      </c>
      <c r="BB472" s="20">
        <f>Data!BF472-Data!DM472</f>
        <v>22</v>
      </c>
      <c r="BC472" s="20">
        <f>Data!BG472-Data!DN472</f>
        <v>72</v>
      </c>
      <c r="BD472" s="20">
        <f>Data!BH472-Data!DO472</f>
        <v>-4.6000000000000085</v>
      </c>
      <c r="BE472" s="20">
        <f>Data!BI472-Data!DP472</f>
        <v>3.3329999999999984</v>
      </c>
      <c r="BF472" s="20">
        <f>Data!BJ472-Data!DQ472</f>
        <v>-7.867</v>
      </c>
      <c r="BG472" s="20">
        <f>Data!BK472-Data!DR472</f>
        <v>-5.8999999999999941E-2</v>
      </c>
      <c r="BH472" s="20">
        <f>Data!BL472-Data!DS472</f>
        <v>1.4670000000000005</v>
      </c>
      <c r="BI472" s="20">
        <f>Data!BM472-Data!DT472</f>
        <v>0.14400000000000002</v>
      </c>
      <c r="BJ472" s="20">
        <f>Data!BN472-Data!DU472</f>
        <v>-2.1999999999999993</v>
      </c>
      <c r="BK472" s="20">
        <f>Data!BO472-Data!DV472</f>
        <v>3.8000000000000007</v>
      </c>
      <c r="BL472" s="20">
        <f>Data!BP472-Data!DW472</f>
        <v>-0.60000000000000053</v>
      </c>
      <c r="BM472" s="20">
        <f>Data!BQ472-Data!DX472</f>
        <v>2.6666666666666661</v>
      </c>
      <c r="BN472" s="20">
        <f>Data!BR472-Data!DY472</f>
        <v>4.8000000000000007</v>
      </c>
      <c r="BO472" s="20">
        <f>Data!BS472-Data!DZ472</f>
        <v>31</v>
      </c>
      <c r="BP472" s="20">
        <f>Data!BT472-Data!EA472</f>
        <v>-3.0000000000000027E-2</v>
      </c>
      <c r="BQ472" s="20">
        <f>Data!BU472-Data!EB472</f>
        <v>25</v>
      </c>
      <c r="BR472" s="20">
        <f>Data!BV472-Data!EC472</f>
        <v>58</v>
      </c>
      <c r="BS472" s="20">
        <f>Data!BW472-Data!ED472</f>
        <v>38</v>
      </c>
      <c r="BT472" s="20">
        <f>Data!BX472-Data!EE472</f>
        <v>47</v>
      </c>
      <c r="BU472" s="20">
        <f>Data!BY472-Data!EF472</f>
        <v>65</v>
      </c>
      <c r="BV472" s="20">
        <f>Data!BZ472-Data!EG472</f>
        <v>54</v>
      </c>
      <c r="BW472" s="20">
        <f>Data!CA472-Data!EH472</f>
        <v>40.5</v>
      </c>
      <c r="BX472" s="20">
        <f>Data!CB472-Data!EI472</f>
        <v>30</v>
      </c>
      <c r="BY472" s="20">
        <f>Data!CC472-Data!EJ472</f>
        <v>98</v>
      </c>
      <c r="BZ472" s="20">
        <f>Data!EK472</f>
        <v>10825.92</v>
      </c>
      <c r="CA472" s="20">
        <f>Data!EL472</f>
        <v>11543.64</v>
      </c>
      <c r="CB472" s="20">
        <f>Data!EM472</f>
        <v>81.013333333333335</v>
      </c>
      <c r="CC472" s="20">
        <f>Data!EN472</f>
        <v>100.58359999999999</v>
      </c>
      <c r="CD472" s="20">
        <f>Data!EO472</f>
        <v>15.98</v>
      </c>
      <c r="CE472" s="20">
        <f>Data!EP472</f>
        <v>156.63600000000002</v>
      </c>
      <c r="CF472" s="50">
        <f>IF(ISBLANK(Data!EQ472), "", Data!EQ472)</f>
        <v>87</v>
      </c>
      <c r="CG472" s="50">
        <f>IF(ISBLANK(Data!ER472), "", Data!ER472)</f>
        <v>82</v>
      </c>
      <c r="CH472" s="61" t="str">
        <f>IF(ISBLANK(Data!ES472), "", Data!ES472)</f>
        <v>Florida St.</v>
      </c>
      <c r="CI472" s="61">
        <f>IF(ISBLANK(Data!ET472), "", Data!ET472)</f>
        <v>169</v>
      </c>
    </row>
    <row r="473" spans="1:87" x14ac:dyDescent="0.45">
      <c r="A473" s="50">
        <f>IF(ISBLANK(Data!A473), "", Data!A473)</f>
        <v>45300</v>
      </c>
      <c r="B473" s="50" t="str">
        <f>IF(ISBLANK(Data!B473), "", Data!B473)</f>
        <v>UNLV</v>
      </c>
      <c r="C473" s="50">
        <f>IF(ISBLANK(Data!C473), "", Data!C473)</f>
        <v>324</v>
      </c>
      <c r="D473" s="50" t="str">
        <f>IF(ISBLANK(Data!D473), "", Data!D473)</f>
        <v>New Mexico</v>
      </c>
      <c r="E473" s="50">
        <f>IF(ISBLANK(Data!E473), "", Data!E473)</f>
        <v>194</v>
      </c>
      <c r="F473" s="50" t="str">
        <f>IF(ISBLANK(Data!F473), "", Data!F473)</f>
        <v>N</v>
      </c>
      <c r="G473" s="50" t="str">
        <f>IF(ISBLANK(Data!G473), "", Data!G473)</f>
        <v>UNLV</v>
      </c>
      <c r="H473" s="50" t="str">
        <f>IF(ISBLANK(Data!H473), "", Data!H473)</f>
        <v>New Mexico</v>
      </c>
      <c r="I473" s="50" t="str">
        <f>IF(ISBLANK(Data!I473), "", Data!I473)</f>
        <v>UNLV</v>
      </c>
      <c r="J473" s="50" t="str">
        <f>IF(ISBLANK(Data!J473), "", Data!J473)</f>
        <v>New Mexico</v>
      </c>
      <c r="K473" s="50" t="str">
        <f>IF(ISBLANK(Data!K473), "", Data!K473)</f>
        <v>Nevada-Las Vegas</v>
      </c>
      <c r="L473" s="50" t="str">
        <f>IF(ISBLANK(Data!L473), "", Data!L473)</f>
        <v>New Mexico</v>
      </c>
      <c r="M473" s="50" t="str">
        <f>IF(ISBLANK(Data!M473), "", Data!M473)</f>
        <v>UNLV</v>
      </c>
      <c r="N473" s="50" t="str">
        <f>IF(ISBLANK(Data!N473), "", Data!N473)</f>
        <v>New Mexico</v>
      </c>
      <c r="O473" s="50" t="str">
        <f>IF(ISBLANK(Data!O473), "", Data!O473)</f>
        <v>UNLV</v>
      </c>
      <c r="P473" s="50" t="str">
        <f>IF(ISBLANK(Data!P473), "", Data!P473)</f>
        <v>New Mexico</v>
      </c>
      <c r="Q473" s="50" t="str">
        <f>IF(ISBLANK(Data!Q473), "", Data!Q473)</f>
        <v>UNLV</v>
      </c>
      <c r="R473" s="50" t="str">
        <f>IF(ISBLANK(Data!R473), "", Data!R473)</f>
        <v>New Mexico</v>
      </c>
      <c r="S473" s="20">
        <f>Data!W473-Data!CD473</f>
        <v>-0.24107142857142905</v>
      </c>
      <c r="T473" s="20">
        <f>Data!X473-Data!CE473</f>
        <v>-6.0399999999999991</v>
      </c>
      <c r="U473" s="20">
        <f>Data!Y473-Data!CF473</f>
        <v>1.0999999999999943</v>
      </c>
      <c r="V473" s="20">
        <f>Data!Z473-Data!CG473</f>
        <v>7.0999999999999943</v>
      </c>
      <c r="W473" s="20">
        <f>Data!AA473-Data!CH473</f>
        <v>-7.2999999999999972</v>
      </c>
      <c r="X473" s="20">
        <f>Data!AB473-Data!CI473</f>
        <v>-9.8000000000000004E-2</v>
      </c>
      <c r="Y473" s="20">
        <f>Data!AC473-Data!CJ473</f>
        <v>5.0399999999999991</v>
      </c>
      <c r="Z473" s="20">
        <f>Data!AD473-Data!CK473</f>
        <v>2.2000000000000028</v>
      </c>
      <c r="AA473" s="20">
        <f>Data!AE473-Data!CL473</f>
        <v>-3</v>
      </c>
      <c r="AB473" s="20">
        <f>Data!AF473-Data!CM473</f>
        <v>4.49</v>
      </c>
      <c r="AC473" s="20">
        <f>Data!AG473-Data!CN473</f>
        <v>1.0999999999999943</v>
      </c>
      <c r="AD473" s="20">
        <f>Data!AH473-Data!CO473</f>
        <v>7.3999999999999915</v>
      </c>
      <c r="AE473" s="20">
        <f>Data!AI473-Data!CP473</f>
        <v>-0.12309999999999999</v>
      </c>
      <c r="AF473" s="20">
        <f>Data!AJ473-Data!CQ473</f>
        <v>-2.8</v>
      </c>
      <c r="AG473" s="20">
        <f>Data!AK473-Data!CR473</f>
        <v>-0.19732142857142856</v>
      </c>
      <c r="AH473" s="20">
        <f>Data!AL473-Data!CS473</f>
        <v>-102</v>
      </c>
      <c r="AI473" s="20">
        <f>Data!AM473-Data!CT473</f>
        <v>-5.3699999999999992</v>
      </c>
      <c r="AJ473" s="20">
        <f>Data!AN473-Data!CU473</f>
        <v>5.76</v>
      </c>
      <c r="AK473" s="20">
        <f>Data!AO473-Data!CV473</f>
        <v>-243</v>
      </c>
      <c r="AL473" s="20">
        <f>Data!AP473-Data!CW473</f>
        <v>-130</v>
      </c>
      <c r="AM473" s="20">
        <f>Data!AQ473-Data!CX473</f>
        <v>-177</v>
      </c>
      <c r="AN473" s="20">
        <f>Data!AR473-Data!CY473</f>
        <v>3.999999999999948E-3</v>
      </c>
      <c r="AO473" s="20">
        <f>Data!AS473-Data!CZ473</f>
        <v>12</v>
      </c>
      <c r="AP473" s="20">
        <f>Data!AT473-Data!DA473</f>
        <v>33</v>
      </c>
      <c r="AQ473" s="20">
        <f>Data!AU473-Data!DB473</f>
        <v>2.9999999999999472E-3</v>
      </c>
      <c r="AR473" s="20">
        <f>Data!AV473-Data!DC473</f>
        <v>-97</v>
      </c>
      <c r="AS473" s="20">
        <f>Data!AW473-Data!DD473</f>
        <v>-155</v>
      </c>
      <c r="AT473" s="20">
        <f>Data!AX473-Data!DE473</f>
        <v>3.0999999999999917E-2</v>
      </c>
      <c r="AU473" s="20">
        <f>Data!AY473-Data!DF473</f>
        <v>-55</v>
      </c>
      <c r="AV473" s="20">
        <f>Data!AZ473-Data!DG473</f>
        <v>-2.1607142857142865</v>
      </c>
      <c r="AW473" s="20">
        <f>Data!BA473-Data!DH473</f>
        <v>-155</v>
      </c>
      <c r="AX473" s="20">
        <f>Data!BB473-Data!DI473</f>
        <v>-5.4017857142857153</v>
      </c>
      <c r="AY473" s="20">
        <f>Data!BC473-Data!DJ473</f>
        <v>-39</v>
      </c>
      <c r="AZ473" s="20">
        <f>Data!BD473-Data!DK473</f>
        <v>-49</v>
      </c>
      <c r="BA473" s="20">
        <f>Data!BE473-Data!DL473</f>
        <v>9</v>
      </c>
      <c r="BB473" s="20">
        <f>Data!BF473-Data!DM473</f>
        <v>-14</v>
      </c>
      <c r="BC473" s="20">
        <f>Data!BG473-Data!DN473</f>
        <v>-78</v>
      </c>
      <c r="BD473" s="20">
        <f>Data!BH473-Data!DO473</f>
        <v>-5.5999999999999943</v>
      </c>
      <c r="BE473" s="20">
        <f>Data!BI473-Data!DP473</f>
        <v>0.46399999999999864</v>
      </c>
      <c r="BF473" s="20">
        <f>Data!BJ473-Data!DQ473</f>
        <v>-6.0619999999999994</v>
      </c>
      <c r="BG473" s="20">
        <f>Data!BK473-Data!DR473</f>
        <v>-0.11500000000000021</v>
      </c>
      <c r="BH473" s="20">
        <f>Data!BL473-Data!DS473</f>
        <v>0.5259999999999998</v>
      </c>
      <c r="BI473" s="20">
        <f>Data!BM473-Data!DT473</f>
        <v>-0.22899999999999998</v>
      </c>
      <c r="BJ473" s="20">
        <f>Data!BN473-Data!DU473</f>
        <v>5</v>
      </c>
      <c r="BK473" s="20">
        <f>Data!BO473-Data!DV473</f>
        <v>-7.6999999999999993</v>
      </c>
      <c r="BL473" s="20">
        <f>Data!BP473-Data!DW473</f>
        <v>1.1999999999999997</v>
      </c>
      <c r="BM473" s="20">
        <f>Data!BQ473-Data!DX473</f>
        <v>-2.0625</v>
      </c>
      <c r="BN473" s="20">
        <f>Data!BR473-Data!DY473</f>
        <v>-2.7999999999999972</v>
      </c>
      <c r="BO473" s="20">
        <f>Data!BS473-Data!DZ473</f>
        <v>48</v>
      </c>
      <c r="BP473" s="20">
        <f>Data!BT473-Data!EA473</f>
        <v>-4.2999999999999927E-2</v>
      </c>
      <c r="BQ473" s="20">
        <f>Data!BU473-Data!EB473</f>
        <v>52</v>
      </c>
      <c r="BR473" s="20">
        <f>Data!BV473-Data!EC473</f>
        <v>53</v>
      </c>
      <c r="BS473" s="20">
        <f>Data!BW473-Data!ED473</f>
        <v>56</v>
      </c>
      <c r="BT473" s="20">
        <f>Data!BX473-Data!EE473</f>
        <v>67</v>
      </c>
      <c r="BU473" s="20">
        <f>Data!BY473-Data!EF473</f>
        <v>5</v>
      </c>
      <c r="BV473" s="20">
        <f>Data!BZ473-Data!EG473</f>
        <v>42</v>
      </c>
      <c r="BW473" s="20">
        <f>Data!CA473-Data!EH473</f>
        <v>41</v>
      </c>
      <c r="BX473" s="20">
        <f>Data!CB473-Data!EI473</f>
        <v>64</v>
      </c>
      <c r="BY473" s="20">
        <f>Data!CC473-Data!EJ473</f>
        <v>71</v>
      </c>
      <c r="BZ473" s="20">
        <f>Data!EK473</f>
        <v>10825.720000000001</v>
      </c>
      <c r="CA473" s="20">
        <f>Data!EL473</f>
        <v>11509.2</v>
      </c>
      <c r="CB473" s="20">
        <f>Data!EM473</f>
        <v>112.84087500000001</v>
      </c>
      <c r="CC473" s="20">
        <f>Data!EN473</f>
        <v>85.504000000000005</v>
      </c>
      <c r="CD473" s="20">
        <f>Data!EO473</f>
        <v>10.770900000000001</v>
      </c>
      <c r="CE473" s="20">
        <f>Data!EP473</f>
        <v>212.1</v>
      </c>
      <c r="CF473" s="50">
        <f>IF(ISBLANK(Data!EQ473), "", Data!EQ473)</f>
        <v>83</v>
      </c>
      <c r="CG473" s="50">
        <f>IF(ISBLANK(Data!ER473), "", Data!ER473)</f>
        <v>73</v>
      </c>
      <c r="CH473" s="61" t="str">
        <f>IF(ISBLANK(Data!ES473), "", Data!ES473)</f>
        <v>UNLV</v>
      </c>
      <c r="CI473" s="61">
        <f>IF(ISBLANK(Data!ET473), "", Data!ET473)</f>
        <v>156</v>
      </c>
    </row>
    <row r="474" spans="1:87" x14ac:dyDescent="0.45">
      <c r="A474" s="50">
        <f>IF(ISBLANK(Data!A474), "", Data!A474)</f>
        <v>45300</v>
      </c>
      <c r="B474" s="50" t="str">
        <f>IF(ISBLANK(Data!B474), "", Data!B474)</f>
        <v>West Virginia</v>
      </c>
      <c r="C474" s="50">
        <f>IF(ISBLANK(Data!C474), "", Data!C474)</f>
        <v>348</v>
      </c>
      <c r="D474" s="50" t="str">
        <f>IF(ISBLANK(Data!D474), "", Data!D474)</f>
        <v>Kansas St.</v>
      </c>
      <c r="E474" s="50">
        <f>IF(ISBLANK(Data!E474), "", Data!E474)</f>
        <v>133</v>
      </c>
      <c r="F474" s="50" t="str">
        <f>IF(ISBLANK(Data!F474), "", Data!F474)</f>
        <v>N</v>
      </c>
      <c r="G474" s="50" t="str">
        <f>IF(ISBLANK(Data!G474), "", Data!G474)</f>
        <v>West Virginia</v>
      </c>
      <c r="H474" s="50" t="str">
        <f>IF(ISBLANK(Data!H474), "", Data!H474)</f>
        <v>Kansas St.</v>
      </c>
      <c r="I474" s="50" t="str">
        <f>IF(ISBLANK(Data!I474), "", Data!I474)</f>
        <v>West Virginia</v>
      </c>
      <c r="J474" s="50" t="str">
        <f>IF(ISBLANK(Data!J474), "", Data!J474)</f>
        <v>Kansas St.</v>
      </c>
      <c r="K474" s="50" t="str">
        <f>IF(ISBLANK(Data!K474), "", Data!K474)</f>
        <v>West Virginia</v>
      </c>
      <c r="L474" s="50" t="str">
        <f>IF(ISBLANK(Data!L474), "", Data!L474)</f>
        <v>Kansas State</v>
      </c>
      <c r="M474" s="50" t="str">
        <f>IF(ISBLANK(Data!M474), "", Data!M474)</f>
        <v>W Virginia</v>
      </c>
      <c r="N474" s="50" t="str">
        <f>IF(ISBLANK(Data!N474), "", Data!N474)</f>
        <v>Kansas St</v>
      </c>
      <c r="O474" s="50" t="str">
        <f>IF(ISBLANK(Data!O474), "", Data!O474)</f>
        <v>West Virginia</v>
      </c>
      <c r="P474" s="50" t="str">
        <f>IF(ISBLANK(Data!P474), "", Data!P474)</f>
        <v>Kansas St.</v>
      </c>
      <c r="Q474" s="50" t="str">
        <f>IF(ISBLANK(Data!Q474), "", Data!Q474)</f>
        <v>West Virginia</v>
      </c>
      <c r="R474" s="50" t="str">
        <f>IF(ISBLANK(Data!R474), "", Data!R474)</f>
        <v>Kansas State</v>
      </c>
      <c r="S474" s="20">
        <f>Data!W474-Data!CD474</f>
        <v>-0.46666666666666706</v>
      </c>
      <c r="T474" s="20">
        <f>Data!X474-Data!CE474</f>
        <v>-11.38</v>
      </c>
      <c r="U474" s="20">
        <f>Data!Y474-Data!CF474</f>
        <v>-4.5</v>
      </c>
      <c r="V474" s="20">
        <f>Data!Z474-Data!CG474</f>
        <v>6.7999999999999972</v>
      </c>
      <c r="W474" s="20">
        <f>Data!AA474-Data!CH474</f>
        <v>1.2999999999999972</v>
      </c>
      <c r="X474" s="20">
        <f>Data!AB474-Data!CI474</f>
        <v>-0.125</v>
      </c>
      <c r="Y474" s="20">
        <f>Data!AC474-Data!CJ474</f>
        <v>3.01</v>
      </c>
      <c r="Z474" s="20">
        <f>Data!AD474-Data!CK474</f>
        <v>0.89999999999999147</v>
      </c>
      <c r="AA474" s="20">
        <f>Data!AE474-Data!CL474</f>
        <v>-2.2000000000000028</v>
      </c>
      <c r="AB474" s="20">
        <f>Data!AF474-Data!CM474</f>
        <v>1.6700000000000002</v>
      </c>
      <c r="AC474" s="20">
        <f>Data!AG474-Data!CN474</f>
        <v>-3.3999999999999915</v>
      </c>
      <c r="AD474" s="20">
        <f>Data!AH474-Data!CO474</f>
        <v>6.7000000000000028</v>
      </c>
      <c r="AE474" s="20">
        <f>Data!AI474-Data!CP474</f>
        <v>-0.23250000000000004</v>
      </c>
      <c r="AF474" s="20">
        <f>Data!AJ474-Data!CQ474</f>
        <v>-6.2</v>
      </c>
      <c r="AG474" s="20">
        <f>Data!AK474-Data!CR474</f>
        <v>-0.41333333333333333</v>
      </c>
      <c r="AH474" s="20">
        <f>Data!AL474-Data!CS474</f>
        <v>-226</v>
      </c>
      <c r="AI474" s="20">
        <f>Data!AM474-Data!CT474</f>
        <v>-8.1999999999999993</v>
      </c>
      <c r="AJ474" s="20">
        <f>Data!AN474-Data!CU474</f>
        <v>4.2699999999999996</v>
      </c>
      <c r="AK474" s="20">
        <f>Data!AO474-Data!CV474</f>
        <v>-134</v>
      </c>
      <c r="AL474" s="20">
        <f>Data!AP474-Data!CW474</f>
        <v>53</v>
      </c>
      <c r="AM474" s="20">
        <f>Data!AQ474-Data!CX474</f>
        <v>-43</v>
      </c>
      <c r="AN474" s="20">
        <f>Data!AR474-Data!CY474</f>
        <v>-3.1999999999999973E-2</v>
      </c>
      <c r="AO474" s="20">
        <f>Data!AS474-Data!CZ474</f>
        <v>-19</v>
      </c>
      <c r="AP474" s="20">
        <f>Data!AT474-Data!DA474</f>
        <v>-53</v>
      </c>
      <c r="AQ474" s="20">
        <f>Data!AU474-Data!DB474</f>
        <v>-9.000000000000008E-3</v>
      </c>
      <c r="AR474" s="20">
        <f>Data!AV474-Data!DC474</f>
        <v>-23</v>
      </c>
      <c r="AS474" s="20">
        <f>Data!AW474-Data!DD474</f>
        <v>-32</v>
      </c>
      <c r="AT474" s="20">
        <f>Data!AX474-Data!DE474</f>
        <v>2.0000000000000018E-3</v>
      </c>
      <c r="AU474" s="20">
        <f>Data!AY474-Data!DF474</f>
        <v>-55</v>
      </c>
      <c r="AV474" s="20">
        <f>Data!AZ474-Data!DG474</f>
        <v>-3.6666666666666661</v>
      </c>
      <c r="AW474" s="20">
        <f>Data!BA474-Data!DH474</f>
        <v>-60</v>
      </c>
      <c r="AX474" s="20">
        <f>Data!BB474-Data!DI474</f>
        <v>-4</v>
      </c>
      <c r="AY474" s="20">
        <f>Data!BC474-Data!DJ474</f>
        <v>-44</v>
      </c>
      <c r="AZ474" s="20">
        <f>Data!BD474-Data!DK474</f>
        <v>-47</v>
      </c>
      <c r="BA474" s="20">
        <f>Data!BE474-Data!DL474</f>
        <v>-12</v>
      </c>
      <c r="BB474" s="20">
        <f>Data!BF474-Data!DM474</f>
        <v>-39</v>
      </c>
      <c r="BC474" s="20">
        <f>Data!BG474-Data!DN474</f>
        <v>-21</v>
      </c>
      <c r="BD474" s="20">
        <f>Data!BH474-Data!DO474</f>
        <v>-9</v>
      </c>
      <c r="BE474" s="20">
        <f>Data!BI474-Data!DP474</f>
        <v>3.5330000000000013</v>
      </c>
      <c r="BF474" s="20">
        <f>Data!BJ474-Data!DQ474</f>
        <v>-12.466999999999999</v>
      </c>
      <c r="BG474" s="20">
        <f>Data!BK474-Data!DR474</f>
        <v>-9.000000000000119E-3</v>
      </c>
      <c r="BH474" s="20">
        <f>Data!BL474-Data!DS474</f>
        <v>-2.5999999999999996</v>
      </c>
      <c r="BI474" s="20">
        <f>Data!BM474-Data!DT474</f>
        <v>-0.15899999999999997</v>
      </c>
      <c r="BJ474" s="20">
        <f>Data!BN474-Data!DU474</f>
        <v>-3.5</v>
      </c>
      <c r="BK474" s="20">
        <f>Data!BO474-Data!DV474</f>
        <v>-2.1999999999999993</v>
      </c>
      <c r="BL474" s="20">
        <f>Data!BP474-Data!DW474</f>
        <v>-0.79999999999999982</v>
      </c>
      <c r="BM474" s="20">
        <f>Data!BQ474-Data!DX474</f>
        <v>-3.1333333333333333</v>
      </c>
      <c r="BN474" s="20">
        <f>Data!BR474-Data!DY474</f>
        <v>-1.4000000000000004</v>
      </c>
      <c r="BO474" s="20">
        <f>Data!BS474-Data!DZ474</f>
        <v>123</v>
      </c>
      <c r="BP474" s="20">
        <f>Data!BT474-Data!EA474</f>
        <v>-8.2999999999999963E-2</v>
      </c>
      <c r="BQ474" s="20">
        <f>Data!BU474-Data!EB474</f>
        <v>-10</v>
      </c>
      <c r="BR474" s="20">
        <f>Data!BV474-Data!EC474</f>
        <v>122</v>
      </c>
      <c r="BS474" s="20">
        <f>Data!BW474-Data!ED474</f>
        <v>134</v>
      </c>
      <c r="BT474" s="20">
        <f>Data!BX474-Data!EE474</f>
        <v>193</v>
      </c>
      <c r="BU474" s="20">
        <f>Data!BY474-Data!EF474</f>
        <v>107</v>
      </c>
      <c r="BV474" s="20">
        <f>Data!BZ474-Data!EG474</f>
        <v>88</v>
      </c>
      <c r="BW474" s="20">
        <f>Data!CA474-Data!EH474</f>
        <v>104.49999999999999</v>
      </c>
      <c r="BX474" s="20">
        <f>Data!CB474-Data!EI474</f>
        <v>123</v>
      </c>
      <c r="BY474" s="20">
        <f>Data!CC474-Data!EJ474</f>
        <v>159</v>
      </c>
      <c r="BZ474" s="20">
        <f>Data!EK474</f>
        <v>10081.76</v>
      </c>
      <c r="CA474" s="20">
        <f>Data!EL474</f>
        <v>11257.9</v>
      </c>
      <c r="CB474" s="20">
        <f>Data!EM474</f>
        <v>81.499866666666662</v>
      </c>
      <c r="CC474" s="20">
        <f>Data!EN474</f>
        <v>55.589799999999997</v>
      </c>
      <c r="CD474" s="20">
        <f>Data!EO474</f>
        <v>10.377599999999999</v>
      </c>
      <c r="CE474" s="20">
        <f>Data!EP474</f>
        <v>171.95400000000001</v>
      </c>
      <c r="CF474" s="50">
        <f>IF(ISBLANK(Data!EQ474), "", Data!EQ474)</f>
        <v>67</v>
      </c>
      <c r="CG474" s="50">
        <f>IF(ISBLANK(Data!ER474), "", Data!ER474)</f>
        <v>81</v>
      </c>
      <c r="CH474" s="61" t="str">
        <f>IF(ISBLANK(Data!ES474), "", Data!ES474)</f>
        <v>Kansas St.</v>
      </c>
      <c r="CI474" s="61">
        <f>IF(ISBLANK(Data!ET474), "", Data!ET474)</f>
        <v>148</v>
      </c>
    </row>
    <row r="475" spans="1:87" x14ac:dyDescent="0.45">
      <c r="A475" s="50">
        <f>IF(ISBLANK(Data!A475), "", Data!A475)</f>
        <v>45300</v>
      </c>
      <c r="B475" s="50" t="str">
        <f>IF(ISBLANK(Data!B475), "", Data!B475)</f>
        <v>Auburn</v>
      </c>
      <c r="C475" s="50">
        <f>IF(ISBLANK(Data!C475), "", Data!C475)</f>
        <v>17</v>
      </c>
      <c r="D475" s="50" t="str">
        <f>IF(ISBLANK(Data!D475), "", Data!D475)</f>
        <v>Texas A&amp;M</v>
      </c>
      <c r="E475" s="50">
        <f>IF(ISBLANK(Data!E475), "", Data!E475)</f>
        <v>298</v>
      </c>
      <c r="F475" s="50" t="str">
        <f>IF(ISBLANK(Data!F475), "", Data!F475)</f>
        <v>N</v>
      </c>
      <c r="G475" s="50" t="str">
        <f>IF(ISBLANK(Data!G475), "", Data!G475)</f>
        <v>Auburn</v>
      </c>
      <c r="H475" s="50" t="str">
        <f>IF(ISBLANK(Data!H475), "", Data!H475)</f>
        <v>Texas A&amp;M</v>
      </c>
      <c r="I475" s="50" t="str">
        <f>IF(ISBLANK(Data!I475), "", Data!I475)</f>
        <v>Auburn</v>
      </c>
      <c r="J475" s="50" t="str">
        <f>IF(ISBLANK(Data!J475), "", Data!J475)</f>
        <v>Texas A&amp;M</v>
      </c>
      <c r="K475" s="50" t="str">
        <f>IF(ISBLANK(Data!K475), "", Data!K475)</f>
        <v>Auburn</v>
      </c>
      <c r="L475" s="50" t="str">
        <f>IF(ISBLANK(Data!L475), "", Data!L475)</f>
        <v>Texas A&amp;M</v>
      </c>
      <c r="M475" s="50" t="str">
        <f>IF(ISBLANK(Data!M475), "", Data!M475)</f>
        <v>Auburn</v>
      </c>
      <c r="N475" s="50" t="str">
        <f>IF(ISBLANK(Data!N475), "", Data!N475)</f>
        <v>Texas A&amp;M</v>
      </c>
      <c r="O475" s="50" t="str">
        <f>IF(ISBLANK(Data!O475), "", Data!O475)</f>
        <v>Auburn</v>
      </c>
      <c r="P475" s="50" t="str">
        <f>IF(ISBLANK(Data!P475), "", Data!P475)</f>
        <v>Texas A&amp;M</v>
      </c>
      <c r="Q475" s="50" t="str">
        <f>IF(ISBLANK(Data!Q475), "", Data!Q475)</f>
        <v>Auburn</v>
      </c>
      <c r="R475" s="50" t="str">
        <f>IF(ISBLANK(Data!R475), "", Data!R475)</f>
        <v>Texas A&amp;M</v>
      </c>
      <c r="S475" s="20">
        <f>Data!W475-Data!CD475</f>
        <v>0.26666666666666705</v>
      </c>
      <c r="T475" s="20">
        <f>Data!X475-Data!CE475</f>
        <v>9.870000000000001</v>
      </c>
      <c r="U475" s="20">
        <f>Data!Y475-Data!CF475</f>
        <v>1.9000000000000057</v>
      </c>
      <c r="V475" s="20">
        <f>Data!Z475-Data!CG475</f>
        <v>-8</v>
      </c>
      <c r="W475" s="20">
        <f>Data!AA475-Data!CH475</f>
        <v>5.5999999999999943</v>
      </c>
      <c r="X475" s="20">
        <f>Data!AB475-Data!CI475</f>
        <v>-1.0999999999999996E-2</v>
      </c>
      <c r="Y475" s="20">
        <f>Data!AC475-Data!CJ475</f>
        <v>-5.43</v>
      </c>
      <c r="Z475" s="20">
        <f>Data!AD475-Data!CK475</f>
        <v>-1.2000000000000028</v>
      </c>
      <c r="AA475" s="20">
        <f>Data!AE475-Data!CL475</f>
        <v>4.2000000000000028</v>
      </c>
      <c r="AB475" s="20">
        <f>Data!AF475-Data!CM475</f>
        <v>-5.68</v>
      </c>
      <c r="AC475" s="20">
        <f>Data!AG475-Data!CN475</f>
        <v>2.6999999999999886</v>
      </c>
      <c r="AD475" s="20">
        <f>Data!AH475-Data!CO475</f>
        <v>-9.4000000000000057</v>
      </c>
      <c r="AE475" s="20">
        <f>Data!AI475-Data!CP475</f>
        <v>0.12159999999999993</v>
      </c>
      <c r="AF475" s="20">
        <f>Data!AJ475-Data!CQ475</f>
        <v>1.8</v>
      </c>
      <c r="AG475" s="20">
        <f>Data!AK475-Data!CR475</f>
        <v>0.12000000000000001</v>
      </c>
      <c r="AH475" s="20">
        <f>Data!AL475-Data!CS475</f>
        <v>121</v>
      </c>
      <c r="AI475" s="20">
        <f>Data!AM475-Data!CT475</f>
        <v>7.59</v>
      </c>
      <c r="AJ475" s="20">
        <f>Data!AN475-Data!CU475</f>
        <v>-4.4800000000000004</v>
      </c>
      <c r="AK475" s="20">
        <f>Data!AO475-Data!CV475</f>
        <v>154</v>
      </c>
      <c r="AL475" s="20">
        <f>Data!AP475-Data!CW475</f>
        <v>-27</v>
      </c>
      <c r="AM475" s="20">
        <f>Data!AQ475-Data!CX475</f>
        <v>-19</v>
      </c>
      <c r="AN475" s="20">
        <f>Data!AR475-Data!CY475</f>
        <v>6.7000000000000004E-2</v>
      </c>
      <c r="AO475" s="20">
        <f>Data!AS475-Data!CZ475</f>
        <v>23</v>
      </c>
      <c r="AP475" s="20">
        <f>Data!AT475-Data!DA475</f>
        <v>-8</v>
      </c>
      <c r="AQ475" s="20">
        <f>Data!AU475-Data!DB475</f>
        <v>7.1000000000000008E-2</v>
      </c>
      <c r="AR475" s="20">
        <f>Data!AV475-Data!DC475</f>
        <v>21</v>
      </c>
      <c r="AS475" s="20">
        <f>Data!AW475-Data!DD475</f>
        <v>12</v>
      </c>
      <c r="AT475" s="20">
        <f>Data!AX475-Data!DE475</f>
        <v>3.5000000000000031E-2</v>
      </c>
      <c r="AU475" s="20">
        <f>Data!AY475-Data!DF475</f>
        <v>-90</v>
      </c>
      <c r="AV475" s="20">
        <f>Data!AZ475-Data!DG475</f>
        <v>-5.9999999999999982</v>
      </c>
      <c r="AW475" s="20">
        <f>Data!BA475-Data!DH475</f>
        <v>-41</v>
      </c>
      <c r="AX475" s="20">
        <f>Data!BB475-Data!DI475</f>
        <v>-2.7333333333333272</v>
      </c>
      <c r="AY475" s="20">
        <f>Data!BC475-Data!DJ475</f>
        <v>102</v>
      </c>
      <c r="AZ475" s="20">
        <f>Data!BD475-Data!DK475</f>
        <v>-12</v>
      </c>
      <c r="BA475" s="20">
        <f>Data!BE475-Data!DL475</f>
        <v>43</v>
      </c>
      <c r="BB475" s="20">
        <f>Data!BF475-Data!DM475</f>
        <v>-6</v>
      </c>
      <c r="BC475" s="20">
        <f>Data!BG475-Data!DN475</f>
        <v>29</v>
      </c>
      <c r="BD475" s="20">
        <f>Data!BH475-Data!DO475</f>
        <v>10.299999999999997</v>
      </c>
      <c r="BE475" s="20">
        <f>Data!BI475-Data!DP475</f>
        <v>-1.7999999999999972</v>
      </c>
      <c r="BF475" s="20">
        <f>Data!BJ475-Data!DQ475</f>
        <v>12.067</v>
      </c>
      <c r="BG475" s="20">
        <f>Data!BK475-Data!DR475</f>
        <v>0.71100000000000008</v>
      </c>
      <c r="BH475" s="20">
        <f>Data!BL475-Data!DS475</f>
        <v>-0.40000000000000036</v>
      </c>
      <c r="BI475" s="20">
        <f>Data!BM475-Data!DT475</f>
        <v>-4.9000000000000044E-2</v>
      </c>
      <c r="BJ475" s="20">
        <f>Data!BN475-Data!DU475</f>
        <v>-0.5</v>
      </c>
      <c r="BK475" s="20">
        <f>Data!BO475-Data!DV475</f>
        <v>0.80000000000000071</v>
      </c>
      <c r="BL475" s="20">
        <f>Data!BP475-Data!DW475</f>
        <v>2.8999999999999995</v>
      </c>
      <c r="BM475" s="20">
        <f>Data!BQ475-Data!DX475</f>
        <v>-0.79999999999999982</v>
      </c>
      <c r="BN475" s="20">
        <f>Data!BR475-Data!DY475</f>
        <v>1.8999999999999986</v>
      </c>
      <c r="BO475" s="20">
        <f>Data!BS475-Data!DZ475</f>
        <v>-58</v>
      </c>
      <c r="BP475" s="20">
        <f>Data!BT475-Data!EA475</f>
        <v>6.800000000000006E-2</v>
      </c>
      <c r="BQ475" s="20">
        <f>Data!BU475-Data!EB475</f>
        <v>2</v>
      </c>
      <c r="BR475" s="20">
        <f>Data!BV475-Data!EC475</f>
        <v>-34</v>
      </c>
      <c r="BS475" s="20">
        <f>Data!BW475-Data!ED475</f>
        <v>-45</v>
      </c>
      <c r="BT475" s="20">
        <f>Data!BX475-Data!EE475</f>
        <v>-32</v>
      </c>
      <c r="BU475" s="20">
        <f>Data!BY475-Data!EF475</f>
        <v>-12</v>
      </c>
      <c r="BV475" s="20">
        <f>Data!BZ475-Data!EG475</f>
        <v>-31</v>
      </c>
      <c r="BW475" s="20">
        <f>Data!CA475-Data!EH475</f>
        <v>-27.200000000000003</v>
      </c>
      <c r="BX475" s="20">
        <f>Data!CB475-Data!EI475</f>
        <v>-58</v>
      </c>
      <c r="BY475" s="20">
        <f>Data!CC475-Data!EJ475</f>
        <v>-50</v>
      </c>
      <c r="BZ475" s="20">
        <f>Data!EK475</f>
        <v>11675.84</v>
      </c>
      <c r="CA475" s="20">
        <f>Data!EL475</f>
        <v>10560.960000000001</v>
      </c>
      <c r="CB475" s="20">
        <f>Data!EM475</f>
        <v>80.239999999999995</v>
      </c>
      <c r="CC475" s="20">
        <f>Data!EN475</f>
        <v>74.906666666666666</v>
      </c>
      <c r="CD475" s="20">
        <f>Data!EO475</f>
        <v>12.708999999999998</v>
      </c>
      <c r="CE475" s="20">
        <f>Data!EP475</f>
        <v>178.8</v>
      </c>
      <c r="CF475" s="50">
        <f>IF(ISBLANK(Data!EQ475), "", Data!EQ475)</f>
        <v>66</v>
      </c>
      <c r="CG475" s="50">
        <f>IF(ISBLANK(Data!ER475), "", Data!ER475)</f>
        <v>55</v>
      </c>
      <c r="CH475" s="61" t="str">
        <f>IF(ISBLANK(Data!ES475), "", Data!ES475)</f>
        <v>Auburn</v>
      </c>
      <c r="CI475" s="61">
        <f>IF(ISBLANK(Data!ET475), "", Data!ET475)</f>
        <v>121</v>
      </c>
    </row>
    <row r="476" spans="1:87" x14ac:dyDescent="0.45">
      <c r="A476" s="50">
        <f>IF(ISBLANK(Data!A476), "", Data!A476)</f>
        <v>45300</v>
      </c>
      <c r="B476" s="50" t="str">
        <f>IF(ISBLANK(Data!B476), "", Data!B476)</f>
        <v>Loyola Chicago</v>
      </c>
      <c r="C476" s="50">
        <f>IF(ISBLANK(Data!C476), "", Data!C476)</f>
        <v>153</v>
      </c>
      <c r="D476" s="50" t="str">
        <f>IF(ISBLANK(Data!D476), "", Data!D476)</f>
        <v>Richmond</v>
      </c>
      <c r="E476" s="50">
        <f>IF(ISBLANK(Data!E476), "", Data!E476)</f>
        <v>245</v>
      </c>
      <c r="F476" s="50" t="str">
        <f>IF(ISBLANK(Data!F476), "", Data!F476)</f>
        <v>N</v>
      </c>
      <c r="G476" s="50" t="str">
        <f>IF(ISBLANK(Data!G476), "", Data!G476)</f>
        <v>Loyola Chicago</v>
      </c>
      <c r="H476" s="50" t="str">
        <f>IF(ISBLANK(Data!H476), "", Data!H476)</f>
        <v>Richmond</v>
      </c>
      <c r="I476" s="50" t="str">
        <f>IF(ISBLANK(Data!I476), "", Data!I476)</f>
        <v>Loyola Chicago</v>
      </c>
      <c r="J476" s="50" t="str">
        <f>IF(ISBLANK(Data!J476), "", Data!J476)</f>
        <v>Richmond</v>
      </c>
      <c r="K476" s="50" t="str">
        <f>IF(ISBLANK(Data!K476), "", Data!K476)</f>
        <v>Loyola IL</v>
      </c>
      <c r="L476" s="50" t="str">
        <f>IF(ISBLANK(Data!L476), "", Data!L476)</f>
        <v>Richmond</v>
      </c>
      <c r="M476" s="50" t="str">
        <f>IF(ISBLANK(Data!M476), "", Data!M476)</f>
        <v>Loyola-Chi</v>
      </c>
      <c r="N476" s="50" t="str">
        <f>IF(ISBLANK(Data!N476), "", Data!N476)</f>
        <v>Richmond</v>
      </c>
      <c r="O476" s="50" t="str">
        <f>IF(ISBLANK(Data!O476), "", Data!O476)</f>
        <v>Loyola Chi.</v>
      </c>
      <c r="P476" s="50" t="str">
        <f>IF(ISBLANK(Data!P476), "", Data!P476)</f>
        <v>Richmond</v>
      </c>
      <c r="Q476" s="50" t="str">
        <f>IF(ISBLANK(Data!Q476), "", Data!Q476)</f>
        <v>Loyola-Chicago</v>
      </c>
      <c r="R476" s="50" t="str">
        <f>IF(ISBLANK(Data!R476), "", Data!R476)</f>
        <v>Richmond</v>
      </c>
      <c r="S476" s="20">
        <f>Data!W476-Data!CD476</f>
        <v>-4.1666666666666963E-2</v>
      </c>
      <c r="T476" s="20">
        <f>Data!X476-Data!CE476</f>
        <v>-4.5299999999999994</v>
      </c>
      <c r="U476" s="20">
        <f>Data!Y476-Data!CF476</f>
        <v>-3.8999999999999915</v>
      </c>
      <c r="V476" s="20">
        <f>Data!Z476-Data!CG476</f>
        <v>0.69999999999998863</v>
      </c>
      <c r="W476" s="20">
        <f>Data!AA476-Data!CH476</f>
        <v>2.2000000000000028</v>
      </c>
      <c r="X476" s="20">
        <f>Data!AB476-Data!CI476</f>
        <v>5.1000000000000004E-2</v>
      </c>
      <c r="Y476" s="20">
        <f>Data!AC476-Data!CJ476</f>
        <v>-0.96</v>
      </c>
      <c r="Z476" s="20">
        <f>Data!AD476-Data!CK476</f>
        <v>-0.69999999999998863</v>
      </c>
      <c r="AA476" s="20">
        <f>Data!AE476-Data!CL476</f>
        <v>0.30000000000001137</v>
      </c>
      <c r="AB476" s="20">
        <f>Data!AF476-Data!CM476</f>
        <v>-0.66999999999999993</v>
      </c>
      <c r="AC476" s="20">
        <f>Data!AG476-Data!CN476</f>
        <v>-4.7000000000000028</v>
      </c>
      <c r="AD476" s="20">
        <f>Data!AH476-Data!CO476</f>
        <v>0.5</v>
      </c>
      <c r="AE476" s="20">
        <f>Data!AI476-Data!CP476</f>
        <v>-0.12060000000000004</v>
      </c>
      <c r="AF476" s="20">
        <f>Data!AJ476-Data!CQ476</f>
        <v>-1.5</v>
      </c>
      <c r="AG476" s="20">
        <f>Data!AK476-Data!CR476</f>
        <v>-8.7916666666666671E-2</v>
      </c>
      <c r="AH476" s="20">
        <f>Data!AL476-Data!CS476</f>
        <v>-62</v>
      </c>
      <c r="AI476" s="20">
        <f>Data!AM476-Data!CT476</f>
        <v>-4.25</v>
      </c>
      <c r="AJ476" s="20">
        <f>Data!AN476-Data!CU476</f>
        <v>0.82000000000000006</v>
      </c>
      <c r="AK476" s="20">
        <f>Data!AO476-Data!CV476</f>
        <v>75</v>
      </c>
      <c r="AL476" s="20">
        <f>Data!AP476-Data!CW476</f>
        <v>100</v>
      </c>
      <c r="AM476" s="20">
        <f>Data!AQ476-Data!CX476</f>
        <v>15</v>
      </c>
      <c r="AN476" s="20">
        <f>Data!AR476-Data!CY476</f>
        <v>-2.0000000000000018E-3</v>
      </c>
      <c r="AO476" s="20">
        <f>Data!AS476-Data!CZ476</f>
        <v>17</v>
      </c>
      <c r="AP476" s="20">
        <f>Data!AT476-Data!DA476</f>
        <v>47</v>
      </c>
      <c r="AQ476" s="20">
        <f>Data!AU476-Data!DB476</f>
        <v>1.0000000000000009E-3</v>
      </c>
      <c r="AR476" s="20">
        <f>Data!AV476-Data!DC476</f>
        <v>48</v>
      </c>
      <c r="AS476" s="20">
        <f>Data!AW476-Data!DD476</f>
        <v>73</v>
      </c>
      <c r="AT476" s="20">
        <f>Data!AX476-Data!DE476</f>
        <v>-7.0000000000000062E-3</v>
      </c>
      <c r="AU476" s="20">
        <f>Data!AY476-Data!DF476</f>
        <v>31</v>
      </c>
      <c r="AV476" s="20">
        <f>Data!AZ476-Data!DG476</f>
        <v>1.5374999999999996</v>
      </c>
      <c r="AW476" s="20">
        <f>Data!BA476-Data!DH476</f>
        <v>71</v>
      </c>
      <c r="AX476" s="20">
        <f>Data!BB476-Data!DI476</f>
        <v>2.2791666666666686</v>
      </c>
      <c r="AY476" s="20">
        <f>Data!BC476-Data!DJ476</f>
        <v>72</v>
      </c>
      <c r="AZ476" s="20">
        <f>Data!BD476-Data!DK476</f>
        <v>-1</v>
      </c>
      <c r="BA476" s="20">
        <f>Data!BE476-Data!DL476</f>
        <v>36</v>
      </c>
      <c r="BB476" s="20">
        <f>Data!BF476-Data!DM476</f>
        <v>84</v>
      </c>
      <c r="BC476" s="20">
        <f>Data!BG476-Data!DN476</f>
        <v>86</v>
      </c>
      <c r="BD476" s="20">
        <f>Data!BH476-Data!DO476</f>
        <v>9.9999999999994316E-2</v>
      </c>
      <c r="BE476" s="20">
        <f>Data!BI476-Data!DP476</f>
        <v>2.2289999999999992</v>
      </c>
      <c r="BF476" s="20">
        <f>Data!BJ476-Data!DQ476</f>
        <v>-2.1170000000000009</v>
      </c>
      <c r="BG476" s="20">
        <f>Data!BK476-Data!DR476</f>
        <v>-0.30800000000000005</v>
      </c>
      <c r="BH476" s="20">
        <f>Data!BL476-Data!DS476</f>
        <v>4.7249999999999996</v>
      </c>
      <c r="BI476" s="20">
        <f>Data!BM476-Data!DT476</f>
        <v>-0.34699999999999998</v>
      </c>
      <c r="BJ476" s="20">
        <f>Data!BN476-Data!DU476</f>
        <v>1.5999999999999979</v>
      </c>
      <c r="BK476" s="20">
        <f>Data!BO476-Data!DV476</f>
        <v>3.6999999999999993</v>
      </c>
      <c r="BL476" s="20">
        <f>Data!BP476-Data!DW476</f>
        <v>1.9999999999999996</v>
      </c>
      <c r="BM476" s="20">
        <f>Data!BQ476-Data!DX476</f>
        <v>-0.51250000000000018</v>
      </c>
      <c r="BN476" s="20">
        <f>Data!BR476-Data!DY476</f>
        <v>4.5</v>
      </c>
      <c r="BO476" s="20">
        <f>Data!BS476-Data!DZ476</f>
        <v>-4</v>
      </c>
      <c r="BP476" s="20">
        <f>Data!BT476-Data!EA476</f>
        <v>4.0000000000000036E-3</v>
      </c>
      <c r="BQ476" s="20">
        <f>Data!BU476-Data!EB476</f>
        <v>-66</v>
      </c>
      <c r="BR476" s="20">
        <f>Data!BV476-Data!EC476</f>
        <v>50</v>
      </c>
      <c r="BS476" s="20">
        <f>Data!BW476-Data!ED476</f>
        <v>67</v>
      </c>
      <c r="BT476" s="20">
        <f>Data!BX476-Data!EE476</f>
        <v>58</v>
      </c>
      <c r="BU476" s="20">
        <f>Data!BY476-Data!EF476</f>
        <v>59</v>
      </c>
      <c r="BV476" s="20">
        <f>Data!BZ476-Data!EG476</f>
        <v>32</v>
      </c>
      <c r="BW476" s="20">
        <f>Data!CA476-Data!EH476</f>
        <v>31</v>
      </c>
      <c r="BX476" s="20">
        <f>Data!CB476-Data!EI476</f>
        <v>-3</v>
      </c>
      <c r="BY476" s="20">
        <f>Data!CC476-Data!EJ476</f>
        <v>47</v>
      </c>
      <c r="BZ476" s="20">
        <f>Data!EK476</f>
        <v>10005.380000000001</v>
      </c>
      <c r="CA476" s="20">
        <f>Data!EL476</f>
        <v>10461.459999999999</v>
      </c>
      <c r="CB476" s="20">
        <f>Data!EM476</f>
        <v>94.5</v>
      </c>
      <c r="CC476" s="20">
        <f>Data!EN476</f>
        <v>56.175000000000004</v>
      </c>
      <c r="CD476" s="20">
        <f>Data!EO476</f>
        <v>12.485200000000001</v>
      </c>
      <c r="CE476" s="20">
        <f>Data!EP476</f>
        <v>139.87400000000002</v>
      </c>
      <c r="CF476" s="50">
        <f>IF(ISBLANK(Data!EQ476), "", Data!EQ476)</f>
        <v>56</v>
      </c>
      <c r="CG476" s="50">
        <f>IF(ISBLANK(Data!ER476), "", Data!ER476)</f>
        <v>58</v>
      </c>
      <c r="CH476" s="61" t="str">
        <f>IF(ISBLANK(Data!ES476), "", Data!ES476)</f>
        <v>Richmond</v>
      </c>
      <c r="CI476" s="61">
        <f>IF(ISBLANK(Data!ET476), "", Data!ET476)</f>
        <v>114</v>
      </c>
    </row>
    <row r="477" spans="1:87" x14ac:dyDescent="0.45">
      <c r="A477" s="50">
        <f>IF(ISBLANK(Data!A477), "", Data!A477)</f>
        <v>45300</v>
      </c>
      <c r="B477" s="50" t="str">
        <f>IF(ISBLANK(Data!B477), "", Data!B477)</f>
        <v>Alabama</v>
      </c>
      <c r="C477" s="50">
        <f>IF(ISBLANK(Data!C477), "", Data!C477)</f>
        <v>4</v>
      </c>
      <c r="D477" s="50" t="str">
        <f>IF(ISBLANK(Data!D477), "", Data!D477)</f>
        <v>South Carolina</v>
      </c>
      <c r="E477" s="50">
        <f>IF(ISBLANK(Data!E477), "", Data!E477)</f>
        <v>269</v>
      </c>
      <c r="F477" s="50" t="str">
        <f>IF(ISBLANK(Data!F477), "", Data!F477)</f>
        <v>N</v>
      </c>
      <c r="G477" s="50" t="str">
        <f>IF(ISBLANK(Data!G477), "", Data!G477)</f>
        <v>Alabama</v>
      </c>
      <c r="H477" s="50" t="str">
        <f>IF(ISBLANK(Data!H477), "", Data!H477)</f>
        <v>South Carolina</v>
      </c>
      <c r="I477" s="50" t="str">
        <f>IF(ISBLANK(Data!I477), "", Data!I477)</f>
        <v>Alabama</v>
      </c>
      <c r="J477" s="50" t="str">
        <f>IF(ISBLANK(Data!J477), "", Data!J477)</f>
        <v>South Carolina</v>
      </c>
      <c r="K477" s="50" t="str">
        <f>IF(ISBLANK(Data!K477), "", Data!K477)</f>
        <v>Alabama</v>
      </c>
      <c r="L477" s="50" t="str">
        <f>IF(ISBLANK(Data!L477), "", Data!L477)</f>
        <v>South Carolina</v>
      </c>
      <c r="M477" s="50" t="str">
        <f>IF(ISBLANK(Data!M477), "", Data!M477)</f>
        <v>Alabama</v>
      </c>
      <c r="N477" s="50" t="str">
        <f>IF(ISBLANK(Data!N477), "", Data!N477)</f>
        <v>S Carolina</v>
      </c>
      <c r="O477" s="50" t="str">
        <f>IF(ISBLANK(Data!O477), "", Data!O477)</f>
        <v>Alabama</v>
      </c>
      <c r="P477" s="50" t="str">
        <f>IF(ISBLANK(Data!P477), "", Data!P477)</f>
        <v>South Carolina</v>
      </c>
      <c r="Q477" s="50" t="str">
        <f>IF(ISBLANK(Data!Q477), "", Data!Q477)</f>
        <v>Alabama</v>
      </c>
      <c r="R477" s="50" t="str">
        <f>IF(ISBLANK(Data!R477), "", Data!R477)</f>
        <v>South Carolina</v>
      </c>
      <c r="S477" s="20">
        <f>Data!W477-Data!CD477</f>
        <v>-0.20000000000000007</v>
      </c>
      <c r="T477" s="20">
        <f>Data!X477-Data!CE477</f>
        <v>13.71</v>
      </c>
      <c r="U477" s="20">
        <f>Data!Y477-Data!CF477</f>
        <v>12.5</v>
      </c>
      <c r="V477" s="20">
        <f>Data!Z477-Data!CG477</f>
        <v>-1.2000000000000028</v>
      </c>
      <c r="W477" s="20">
        <f>Data!AA477-Data!CH477</f>
        <v>7.5999999999999943</v>
      </c>
      <c r="X477" s="20">
        <f>Data!AB477-Data!CI477</f>
        <v>-0.23299999999999998</v>
      </c>
      <c r="Y477" s="20">
        <f>Data!AC477-Data!CJ477</f>
        <v>10.62</v>
      </c>
      <c r="Z477" s="20">
        <f>Data!AD477-Data!CK477</f>
        <v>6.7000000000000028</v>
      </c>
      <c r="AA477" s="20">
        <f>Data!AE477-Data!CL477</f>
        <v>-3.9000000000000057</v>
      </c>
      <c r="AB477" s="20">
        <f>Data!AF477-Data!CM477</f>
        <v>14.850000000000001</v>
      </c>
      <c r="AC477" s="20">
        <f>Data!AG477-Data!CN477</f>
        <v>15.200000000000003</v>
      </c>
      <c r="AD477" s="20">
        <f>Data!AH477-Data!CO477</f>
        <v>-1.9000000000000057</v>
      </c>
      <c r="AE477" s="20">
        <f>Data!AI477-Data!CP477</f>
        <v>0.15649999999999997</v>
      </c>
      <c r="AF477" s="20">
        <f>Data!AJ477-Data!CQ477</f>
        <v>-0.89999999999999991</v>
      </c>
      <c r="AG477" s="20">
        <f>Data!AK477-Data!CR477</f>
        <v>-5.9999999999999991E-2</v>
      </c>
      <c r="AH477" s="20">
        <f>Data!AL477-Data!CS477</f>
        <v>-10</v>
      </c>
      <c r="AI477" s="20">
        <f>Data!AM477-Data!CT477</f>
        <v>15.47</v>
      </c>
      <c r="AJ477" s="20">
        <f>Data!AN477-Data!CU477</f>
        <v>8.07</v>
      </c>
      <c r="AK477" s="20">
        <f>Data!AO477-Data!CV477</f>
        <v>263</v>
      </c>
      <c r="AL477" s="20">
        <f>Data!AP477-Data!CW477</f>
        <v>152</v>
      </c>
      <c r="AM477" s="20">
        <f>Data!AQ477-Data!CX477</f>
        <v>57</v>
      </c>
      <c r="AN477" s="20">
        <f>Data!AR477-Data!CY477</f>
        <v>5.3999999999999992E-2</v>
      </c>
      <c r="AO477" s="20">
        <f>Data!AS477-Data!CZ477</f>
        <v>48</v>
      </c>
      <c r="AP477" s="20">
        <f>Data!AT477-Data!DA477</f>
        <v>68</v>
      </c>
      <c r="AQ477" s="20">
        <f>Data!AU477-Data!DB477</f>
        <v>5.5999999999999994E-2</v>
      </c>
      <c r="AR477" s="20">
        <f>Data!AV477-Data!DC477</f>
        <v>65</v>
      </c>
      <c r="AS477" s="20">
        <f>Data!AW477-Data!DD477</f>
        <v>71</v>
      </c>
      <c r="AT477" s="20">
        <f>Data!AX477-Data!DE477</f>
        <v>3.6000000000000032E-2</v>
      </c>
      <c r="AU477" s="20">
        <f>Data!AY477-Data!DF477</f>
        <v>3</v>
      </c>
      <c r="AV477" s="20">
        <f>Data!AZ477-Data!DG477</f>
        <v>0.19999999999999929</v>
      </c>
      <c r="AW477" s="20">
        <f>Data!BA477-Data!DH477</f>
        <v>52</v>
      </c>
      <c r="AX477" s="20">
        <f>Data!BB477-Data!DI477</f>
        <v>3.4666666666666686</v>
      </c>
      <c r="AY477" s="20">
        <f>Data!BC477-Data!DJ477</f>
        <v>23</v>
      </c>
      <c r="AZ477" s="20">
        <f>Data!BD477-Data!DK477</f>
        <v>36</v>
      </c>
      <c r="BA477" s="20">
        <f>Data!BE477-Data!DL477</f>
        <v>15</v>
      </c>
      <c r="BB477" s="20">
        <f>Data!BF477-Data!DM477</f>
        <v>22</v>
      </c>
      <c r="BC477" s="20">
        <f>Data!BG477-Data!DN477</f>
        <v>40</v>
      </c>
      <c r="BD477" s="20">
        <f>Data!BH477-Data!DO477</f>
        <v>17.5</v>
      </c>
      <c r="BE477" s="20">
        <f>Data!BI477-Data!DP477</f>
        <v>10.134000000000007</v>
      </c>
      <c r="BF477" s="20">
        <f>Data!BJ477-Data!DQ477</f>
        <v>7.4</v>
      </c>
      <c r="BG477" s="20">
        <f>Data!BK477-Data!DR477</f>
        <v>-4.4999999999999929E-2</v>
      </c>
      <c r="BH477" s="20">
        <f>Data!BL477-Data!DS477</f>
        <v>1.4670000000000005</v>
      </c>
      <c r="BI477" s="20">
        <f>Data!BM477-Data!DT477</f>
        <v>0.14000000000000001</v>
      </c>
      <c r="BJ477" s="20">
        <f>Data!BN477-Data!DU477</f>
        <v>4.5</v>
      </c>
      <c r="BK477" s="20">
        <f>Data!BO477-Data!DV477</f>
        <v>4.6999999999999993</v>
      </c>
      <c r="BL477" s="20">
        <f>Data!BP477-Data!DW477</f>
        <v>1</v>
      </c>
      <c r="BM477" s="20">
        <f>Data!BQ477-Data!DX477</f>
        <v>2.4000000000000004</v>
      </c>
      <c r="BN477" s="20">
        <f>Data!BR477-Data!DY477</f>
        <v>2.6999999999999993</v>
      </c>
      <c r="BO477" s="20">
        <f>Data!BS477-Data!DZ477</f>
        <v>-4</v>
      </c>
      <c r="BP477" s="20">
        <f>Data!BT477-Data!EA477</f>
        <v>1.100000000000001E-2</v>
      </c>
      <c r="BQ477" s="20">
        <f>Data!BU477-Data!EB477</f>
        <v>8</v>
      </c>
      <c r="BR477" s="20">
        <f>Data!BV477-Data!EC477</f>
        <v>-49</v>
      </c>
      <c r="BS477" s="20">
        <f>Data!BW477-Data!ED477</f>
        <v>-40</v>
      </c>
      <c r="BT477" s="20">
        <f>Data!BX477-Data!EE477</f>
        <v>25</v>
      </c>
      <c r="BU477" s="20">
        <f>Data!BY477-Data!EF477</f>
        <v>-78</v>
      </c>
      <c r="BV477" s="20">
        <f>Data!BZ477-Data!EG477</f>
        <v>-58</v>
      </c>
      <c r="BW477" s="20">
        <f>Data!CA477-Data!EH477</f>
        <v>-20.8</v>
      </c>
      <c r="BX477" s="20">
        <f>Data!CB477-Data!EI477</f>
        <v>-4</v>
      </c>
      <c r="BY477" s="20">
        <f>Data!CC477-Data!EJ477</f>
        <v>-97</v>
      </c>
      <c r="BZ477" s="20">
        <f>Data!EK477</f>
        <v>12397.59</v>
      </c>
      <c r="CA477" s="20">
        <f>Data!EL477</f>
        <v>11014.92</v>
      </c>
      <c r="CB477" s="20">
        <f>Data!EM477</f>
        <v>62.499533333333339</v>
      </c>
      <c r="CC477" s="20">
        <f>Data!EN477</f>
        <v>79.733333333333334</v>
      </c>
      <c r="CD477" s="20">
        <f>Data!EO477</f>
        <v>13.395199999999999</v>
      </c>
      <c r="CE477" s="20">
        <f>Data!EP477</f>
        <v>179.876</v>
      </c>
      <c r="CF477" s="50">
        <f>IF(ISBLANK(Data!EQ477), "", Data!EQ477)</f>
        <v>74</v>
      </c>
      <c r="CG477" s="50">
        <f>IF(ISBLANK(Data!ER477), "", Data!ER477)</f>
        <v>47</v>
      </c>
      <c r="CH477" s="61" t="str">
        <f>IF(ISBLANK(Data!ES477), "", Data!ES477)</f>
        <v>Alabama</v>
      </c>
      <c r="CI477" s="61">
        <f>IF(ISBLANK(Data!ET477), "", Data!ET477)</f>
        <v>121</v>
      </c>
    </row>
    <row r="478" spans="1:87" x14ac:dyDescent="0.45">
      <c r="A478" s="50">
        <f>IF(ISBLANK(Data!A478), "", Data!A478)</f>
        <v>45300</v>
      </c>
      <c r="B478" s="50" t="str">
        <f>IF(ISBLANK(Data!B478), "", Data!B478)</f>
        <v>Rutgers</v>
      </c>
      <c r="C478" s="50">
        <f>IF(ISBLANK(Data!C478), "", Data!C478)</f>
        <v>248</v>
      </c>
      <c r="D478" s="50" t="str">
        <f>IF(ISBLANK(Data!D478), "", Data!D478)</f>
        <v>Indiana</v>
      </c>
      <c r="E478" s="50">
        <f>IF(ISBLANK(Data!E478), "", Data!E478)</f>
        <v>122</v>
      </c>
      <c r="F478" s="50" t="str">
        <f>IF(ISBLANK(Data!F478), "", Data!F478)</f>
        <v>N</v>
      </c>
      <c r="G478" s="50" t="str">
        <f>IF(ISBLANK(Data!G478), "", Data!G478)</f>
        <v>Rutgers</v>
      </c>
      <c r="H478" s="50" t="str">
        <f>IF(ISBLANK(Data!H478), "", Data!H478)</f>
        <v>Indiana</v>
      </c>
      <c r="I478" s="50" t="str">
        <f>IF(ISBLANK(Data!I478), "", Data!I478)</f>
        <v>Rutgers</v>
      </c>
      <c r="J478" s="50" t="str">
        <f>IF(ISBLANK(Data!J478), "", Data!J478)</f>
        <v>Indiana</v>
      </c>
      <c r="K478" s="50" t="str">
        <f>IF(ISBLANK(Data!K478), "", Data!K478)</f>
        <v>Rutgers</v>
      </c>
      <c r="L478" s="50" t="str">
        <f>IF(ISBLANK(Data!L478), "", Data!L478)</f>
        <v>Indiana</v>
      </c>
      <c r="M478" s="50" t="str">
        <f>IF(ISBLANK(Data!M478), "", Data!M478)</f>
        <v>Rutgers</v>
      </c>
      <c r="N478" s="50" t="str">
        <f>IF(ISBLANK(Data!N478), "", Data!N478)</f>
        <v>Indiana</v>
      </c>
      <c r="O478" s="50" t="str">
        <f>IF(ISBLANK(Data!O478), "", Data!O478)</f>
        <v>Rutgers</v>
      </c>
      <c r="P478" s="50" t="str">
        <f>IF(ISBLANK(Data!P478), "", Data!P478)</f>
        <v>Indiana</v>
      </c>
      <c r="Q478" s="50" t="str">
        <f>IF(ISBLANK(Data!Q478), "", Data!Q478)</f>
        <v>Rutgers</v>
      </c>
      <c r="R478" s="50" t="str">
        <f>IF(ISBLANK(Data!R478), "", Data!R478)</f>
        <v>Indiana</v>
      </c>
      <c r="S478" s="20">
        <f>Data!W478-Data!CD478</f>
        <v>-8.7500000000000022E-2</v>
      </c>
      <c r="T478" s="20">
        <f>Data!X478-Data!CE478</f>
        <v>0.8100000000000005</v>
      </c>
      <c r="U478" s="20">
        <f>Data!Y478-Data!CF478</f>
        <v>-7</v>
      </c>
      <c r="V478" s="20">
        <f>Data!Z478-Data!CG478</f>
        <v>-7.7999999999999972</v>
      </c>
      <c r="W478" s="20">
        <f>Data!AA478-Data!CH478</f>
        <v>-1.4000000000000057</v>
      </c>
      <c r="X478" s="20">
        <f>Data!AB478-Data!CI478</f>
        <v>-0.161</v>
      </c>
      <c r="Y478" s="20">
        <f>Data!AC478-Data!CJ478</f>
        <v>-1.3100000000000005</v>
      </c>
      <c r="Z478" s="20">
        <f>Data!AD478-Data!CK478</f>
        <v>-1</v>
      </c>
      <c r="AA478" s="20">
        <f>Data!AE478-Data!CL478</f>
        <v>0.29999999999999716</v>
      </c>
      <c r="AB478" s="20">
        <f>Data!AF478-Data!CM478</f>
        <v>-2.1799999999999997</v>
      </c>
      <c r="AC478" s="20">
        <f>Data!AG478-Data!CN478</f>
        <v>-9.5</v>
      </c>
      <c r="AD478" s="20">
        <f>Data!AH478-Data!CO478</f>
        <v>-9</v>
      </c>
      <c r="AE478" s="20">
        <f>Data!AI478-Data!CP478</f>
        <v>3.4999999999999476E-3</v>
      </c>
      <c r="AF478" s="20">
        <f>Data!AJ478-Data!CQ478</f>
        <v>-1.2999999999999998</v>
      </c>
      <c r="AG478" s="20">
        <f>Data!AK478-Data!CR478</f>
        <v>-8.8333333333333319E-2</v>
      </c>
      <c r="AH478" s="20">
        <f>Data!AL478-Data!CS478</f>
        <v>-32</v>
      </c>
      <c r="AI478" s="20">
        <f>Data!AM478-Data!CT478</f>
        <v>1.83</v>
      </c>
      <c r="AJ478" s="20">
        <f>Data!AN478-Data!CU478</f>
        <v>-1.5799999999999996</v>
      </c>
      <c r="AK478" s="20">
        <f>Data!AO478-Data!CV478</f>
        <v>-165</v>
      </c>
      <c r="AL478" s="20">
        <f>Data!AP478-Data!CW478</f>
        <v>-215</v>
      </c>
      <c r="AM478" s="20">
        <f>Data!AQ478-Data!CX478</f>
        <v>20</v>
      </c>
      <c r="AN478" s="20">
        <f>Data!AR478-Data!CY478</f>
        <v>-9.099999999999997E-2</v>
      </c>
      <c r="AO478" s="20">
        <f>Data!AS478-Data!CZ478</f>
        <v>9</v>
      </c>
      <c r="AP478" s="20">
        <f>Data!AT478-Data!DA478</f>
        <v>70</v>
      </c>
      <c r="AQ478" s="20">
        <f>Data!AU478-Data!DB478</f>
        <v>-4.6000000000000041E-2</v>
      </c>
      <c r="AR478" s="20">
        <f>Data!AV478-Data!DC478</f>
        <v>-28</v>
      </c>
      <c r="AS478" s="20">
        <f>Data!AW478-Data!DD478</f>
        <v>-42</v>
      </c>
      <c r="AT478" s="20">
        <f>Data!AX478-Data!DE478</f>
        <v>0</v>
      </c>
      <c r="AU478" s="20">
        <f>Data!AY478-Data!DF478</f>
        <v>52</v>
      </c>
      <c r="AV478" s="20">
        <f>Data!AZ478-Data!DG478</f>
        <v>4.0625</v>
      </c>
      <c r="AW478" s="20">
        <f>Data!BA478-Data!DH478</f>
        <v>15</v>
      </c>
      <c r="AX478" s="20">
        <f>Data!BB478-Data!DI478</f>
        <v>3.37916666666667</v>
      </c>
      <c r="AY478" s="20">
        <f>Data!BC478-Data!DJ478</f>
        <v>-70</v>
      </c>
      <c r="AZ478" s="20">
        <f>Data!BD478-Data!DK478</f>
        <v>14</v>
      </c>
      <c r="BA478" s="20">
        <f>Data!BE478-Data!DL478</f>
        <v>22</v>
      </c>
      <c r="BB478" s="20">
        <f>Data!BF478-Data!DM478</f>
        <v>-29</v>
      </c>
      <c r="BC478" s="20">
        <f>Data!BG478-Data!DN478</f>
        <v>-23</v>
      </c>
      <c r="BD478" s="20">
        <f>Data!BH478-Data!DO478</f>
        <v>-6.1000000000000085</v>
      </c>
      <c r="BE478" s="20">
        <f>Data!BI478-Data!DP478</f>
        <v>-9.4550000000000054</v>
      </c>
      <c r="BF478" s="20">
        <f>Data!BJ478-Data!DQ478</f>
        <v>3.4119999999999999</v>
      </c>
      <c r="BG478" s="20">
        <f>Data!BK478-Data!DR478</f>
        <v>-0.19900000000000007</v>
      </c>
      <c r="BH478" s="20">
        <f>Data!BL478-Data!DS478</f>
        <v>-1.0949999999999989</v>
      </c>
      <c r="BI478" s="20">
        <f>Data!BM478-Data!DT478</f>
        <v>0.16500000000000004</v>
      </c>
      <c r="BJ478" s="20">
        <f>Data!BN478-Data!DU478</f>
        <v>5.6</v>
      </c>
      <c r="BK478" s="20">
        <f>Data!BO478-Data!DV478</f>
        <v>-1.2000000000000028</v>
      </c>
      <c r="BL478" s="20">
        <f>Data!BP478-Data!DW478</f>
        <v>1.7999999999999998</v>
      </c>
      <c r="BM478" s="20">
        <f>Data!BQ478-Data!DX478</f>
        <v>1.3499999999999996</v>
      </c>
      <c r="BN478" s="20">
        <f>Data!BR478-Data!DY478</f>
        <v>-0.5</v>
      </c>
      <c r="BO478" s="20">
        <f>Data!BS478-Data!DZ478</f>
        <v>45</v>
      </c>
      <c r="BP478" s="20">
        <f>Data!BT478-Data!EA478</f>
        <v>-4.0999999999999925E-2</v>
      </c>
      <c r="BQ478" s="20">
        <f>Data!BU478-Data!EB478</f>
        <v>24</v>
      </c>
      <c r="BR478" s="20">
        <f>Data!BV478-Data!EC478</f>
        <v>-11</v>
      </c>
      <c r="BS478" s="20">
        <f>Data!BW478-Data!ED478</f>
        <v>55</v>
      </c>
      <c r="BT478" s="20">
        <f>Data!BX478-Data!EE478</f>
        <v>31</v>
      </c>
      <c r="BU478" s="20">
        <f>Data!BY478-Data!EF478</f>
        <v>-22</v>
      </c>
      <c r="BV478" s="20">
        <f>Data!BZ478-Data!EG478</f>
        <v>-6</v>
      </c>
      <c r="BW478" s="20">
        <f>Data!CA478-Data!EH478</f>
        <v>16.299999999999997</v>
      </c>
      <c r="BX478" s="20">
        <f>Data!CB478-Data!EI478</f>
        <v>42</v>
      </c>
      <c r="BY478" s="20">
        <f>Data!CC478-Data!EJ478</f>
        <v>96</v>
      </c>
      <c r="BZ478" s="20">
        <f>Data!EK478</f>
        <v>10150.26</v>
      </c>
      <c r="CA478" s="20">
        <f>Data!EL478</f>
        <v>10006.92</v>
      </c>
      <c r="CB478" s="20">
        <f>Data!EM478</f>
        <v>71.668750000000003</v>
      </c>
      <c r="CC478" s="20">
        <f>Data!EN478</f>
        <v>95.471199999999996</v>
      </c>
      <c r="CD478" s="20">
        <f>Data!EO478</f>
        <v>10.738700000000001</v>
      </c>
      <c r="CE478" s="20">
        <f>Data!EP478</f>
        <v>176.75500000000002</v>
      </c>
      <c r="CF478" s="50">
        <f>IF(ISBLANK(Data!EQ478), "", Data!EQ478)</f>
        <v>66</v>
      </c>
      <c r="CG478" s="50">
        <f>IF(ISBLANK(Data!ER478), "", Data!ER478)</f>
        <v>57</v>
      </c>
      <c r="CH478" s="61" t="str">
        <f>IF(ISBLANK(Data!ES478), "", Data!ES478)</f>
        <v>Rutgers</v>
      </c>
      <c r="CI478" s="61">
        <f>IF(ISBLANK(Data!ET478), "", Data!ET478)</f>
        <v>123</v>
      </c>
    </row>
    <row r="479" spans="1:87" x14ac:dyDescent="0.45">
      <c r="A479" s="50">
        <f>IF(ISBLANK(Data!A479), "", Data!A479)</f>
        <v>45300</v>
      </c>
      <c r="B479" s="50" t="str">
        <f>IF(ISBLANK(Data!B479), "", Data!B479)</f>
        <v>Georgetown</v>
      </c>
      <c r="C479" s="50">
        <f>IF(ISBLANK(Data!C479), "", Data!C479)</f>
        <v>98</v>
      </c>
      <c r="D479" s="50" t="str">
        <f>IF(ISBLANK(Data!D479), "", Data!D479)</f>
        <v>Seton Hall</v>
      </c>
      <c r="E479" s="50">
        <f>IF(ISBLANK(Data!E479), "", Data!E479)</f>
        <v>264</v>
      </c>
      <c r="F479" s="50" t="str">
        <f>IF(ISBLANK(Data!F479), "", Data!F479)</f>
        <v>N</v>
      </c>
      <c r="G479" s="50" t="str">
        <f>IF(ISBLANK(Data!G479), "", Data!G479)</f>
        <v>Georgetown</v>
      </c>
      <c r="H479" s="50" t="str">
        <f>IF(ISBLANK(Data!H479), "", Data!H479)</f>
        <v>Seton Hall</v>
      </c>
      <c r="I479" s="50" t="str">
        <f>IF(ISBLANK(Data!I479), "", Data!I479)</f>
        <v>Georgetown</v>
      </c>
      <c r="J479" s="50" t="str">
        <f>IF(ISBLANK(Data!J479), "", Data!J479)</f>
        <v>Seton Hall</v>
      </c>
      <c r="K479" s="50" t="str">
        <f>IF(ISBLANK(Data!K479), "", Data!K479)</f>
        <v>Georgetown</v>
      </c>
      <c r="L479" s="50" t="str">
        <f>IF(ISBLANK(Data!L479), "", Data!L479)</f>
        <v>Seton Hall</v>
      </c>
      <c r="M479" s="50" t="str">
        <f>IF(ISBLANK(Data!M479), "", Data!M479)</f>
        <v>Georgetown</v>
      </c>
      <c r="N479" s="50" t="str">
        <f>IF(ISBLANK(Data!N479), "", Data!N479)</f>
        <v>Seton Hall</v>
      </c>
      <c r="O479" s="50" t="str">
        <f>IF(ISBLANK(Data!O479), "", Data!O479)</f>
        <v>Georgetown</v>
      </c>
      <c r="P479" s="50" t="str">
        <f>IF(ISBLANK(Data!P479), "", Data!P479)</f>
        <v>Seton Hall</v>
      </c>
      <c r="Q479" s="50" t="str">
        <f>IF(ISBLANK(Data!Q479), "", Data!Q479)</f>
        <v>Georgetown</v>
      </c>
      <c r="R479" s="50" t="str">
        <f>IF(ISBLANK(Data!R479), "", Data!R479)</f>
        <v>Seton Hall</v>
      </c>
      <c r="S479" s="20">
        <f>Data!W479-Data!CD479</f>
        <v>-0.1875</v>
      </c>
      <c r="T479" s="20">
        <f>Data!X479-Data!CE479</f>
        <v>-13.3</v>
      </c>
      <c r="U479" s="20">
        <f>Data!Y479-Data!CF479</f>
        <v>-4.3999999999999915</v>
      </c>
      <c r="V479" s="20">
        <f>Data!Z479-Data!CG479</f>
        <v>9</v>
      </c>
      <c r="W479" s="20">
        <f>Data!AA479-Data!CH479</f>
        <v>0.29999999999999716</v>
      </c>
      <c r="X479" s="20">
        <f>Data!AB479-Data!CI479</f>
        <v>-5.9000000000000004E-2</v>
      </c>
      <c r="Y479" s="20">
        <f>Data!AC479-Data!CJ479</f>
        <v>-6.6300000000000008</v>
      </c>
      <c r="Z479" s="20">
        <f>Data!AD479-Data!CK479</f>
        <v>-4.7000000000000028</v>
      </c>
      <c r="AA479" s="20">
        <f>Data!AE479-Data!CL479</f>
        <v>1.8999999999999915</v>
      </c>
      <c r="AB479" s="20">
        <f>Data!AF479-Data!CM479</f>
        <v>-6.5</v>
      </c>
      <c r="AC479" s="20">
        <f>Data!AG479-Data!CN479</f>
        <v>-4.5</v>
      </c>
      <c r="AD479" s="20">
        <f>Data!AH479-Data!CO479</f>
        <v>6.4000000000000057</v>
      </c>
      <c r="AE479" s="20">
        <f>Data!AI479-Data!CP479</f>
        <v>-0.27189999999999998</v>
      </c>
      <c r="AF479" s="20">
        <f>Data!AJ479-Data!CQ479</f>
        <v>-4</v>
      </c>
      <c r="AG479" s="20">
        <f>Data!AK479-Data!CR479</f>
        <v>-0.25</v>
      </c>
      <c r="AH479" s="20">
        <f>Data!AL479-Data!CS479</f>
        <v>-172</v>
      </c>
      <c r="AI479" s="20">
        <f>Data!AM479-Data!CT479</f>
        <v>-8.93</v>
      </c>
      <c r="AJ479" s="20">
        <f>Data!AN479-Data!CU479</f>
        <v>-4.25</v>
      </c>
      <c r="AK479" s="20">
        <f>Data!AO479-Data!CV479</f>
        <v>-18</v>
      </c>
      <c r="AL479" s="20">
        <f>Data!AP479-Data!CW479</f>
        <v>57</v>
      </c>
      <c r="AM479" s="20">
        <f>Data!AQ479-Data!CX479</f>
        <v>-7</v>
      </c>
      <c r="AN479" s="20">
        <f>Data!AR479-Data!CY479</f>
        <v>-3.5000000000000031E-2</v>
      </c>
      <c r="AO479" s="20">
        <f>Data!AS479-Data!CZ479</f>
        <v>49</v>
      </c>
      <c r="AP479" s="20">
        <f>Data!AT479-Data!DA479</f>
        <v>117</v>
      </c>
      <c r="AQ479" s="20">
        <f>Data!AU479-Data!DB479</f>
        <v>2.9999999999999971E-2</v>
      </c>
      <c r="AR479" s="20">
        <f>Data!AV479-Data!DC479</f>
        <v>5</v>
      </c>
      <c r="AS479" s="20">
        <f>Data!AW479-Data!DD479</f>
        <v>28</v>
      </c>
      <c r="AT479" s="20">
        <f>Data!AX479-Data!DE479</f>
        <v>-5.0000000000000044E-2</v>
      </c>
      <c r="AU479" s="20">
        <f>Data!AY479-Data!DF479</f>
        <v>-14</v>
      </c>
      <c r="AV479" s="20">
        <f>Data!AZ479-Data!DG479</f>
        <v>-0.875</v>
      </c>
      <c r="AW479" s="20">
        <f>Data!BA479-Data!DH479</f>
        <v>-28</v>
      </c>
      <c r="AX479" s="20">
        <f>Data!BB479-Data!DI479</f>
        <v>-1.75</v>
      </c>
      <c r="AY479" s="20">
        <f>Data!BC479-Data!DJ479</f>
        <v>-2</v>
      </c>
      <c r="AZ479" s="20">
        <f>Data!BD479-Data!DK479</f>
        <v>-22</v>
      </c>
      <c r="BA479" s="20">
        <f>Data!BE479-Data!DL479</f>
        <v>-3</v>
      </c>
      <c r="BB479" s="20">
        <f>Data!BF479-Data!DM479</f>
        <v>-1</v>
      </c>
      <c r="BC479" s="20">
        <f>Data!BG479-Data!DN479</f>
        <v>-6</v>
      </c>
      <c r="BD479" s="20">
        <f>Data!BH479-Data!DO479</f>
        <v>-1.2000000000000028</v>
      </c>
      <c r="BE479" s="20">
        <f>Data!BI479-Data!DP479</f>
        <v>3.5619999999999976</v>
      </c>
      <c r="BF479" s="20">
        <f>Data!BJ479-Data!DQ479</f>
        <v>-4.6879999999999997</v>
      </c>
      <c r="BG479" s="20">
        <f>Data!BK479-Data!DR479</f>
        <v>-5.0000000000000044E-3</v>
      </c>
      <c r="BH479" s="20">
        <f>Data!BL479-Data!DS479</f>
        <v>-6.3000000000000611E-2</v>
      </c>
      <c r="BI479" s="20">
        <f>Data!BM479-Data!DT479</f>
        <v>-9.9999999999999922E-2</v>
      </c>
      <c r="BJ479" s="20">
        <f>Data!BN479-Data!DU479</f>
        <v>7.3000000000000007</v>
      </c>
      <c r="BK479" s="20">
        <f>Data!BO479-Data!DV479</f>
        <v>1.8000000000000007</v>
      </c>
      <c r="BL479" s="20">
        <f>Data!BP479-Data!DW479</f>
        <v>-0.20000000000000018</v>
      </c>
      <c r="BM479" s="20">
        <f>Data!BQ479-Data!DX479</f>
        <v>-1.375</v>
      </c>
      <c r="BN479" s="20">
        <f>Data!BR479-Data!DY479</f>
        <v>-0.39999999999999858</v>
      </c>
      <c r="BO479" s="20">
        <f>Data!BS479-Data!DZ479</f>
        <v>179</v>
      </c>
      <c r="BP479" s="20">
        <f>Data!BT479-Data!EA479</f>
        <v>-0.12299999999999994</v>
      </c>
      <c r="BQ479" s="20">
        <f>Data!BU479-Data!EB479</f>
        <v>-7</v>
      </c>
      <c r="BR479" s="20">
        <f>Data!BV479-Data!EC479</f>
        <v>134</v>
      </c>
      <c r="BS479" s="20">
        <f>Data!BW479-Data!ED479</f>
        <v>150</v>
      </c>
      <c r="BT479" s="20">
        <f>Data!BX479-Data!EE479</f>
        <v>147</v>
      </c>
      <c r="BU479" s="20">
        <f>Data!BY479-Data!EF479</f>
        <v>92</v>
      </c>
      <c r="BV479" s="20">
        <f>Data!BZ479-Data!EG479</f>
        <v>116</v>
      </c>
      <c r="BW479" s="20">
        <f>Data!CA479-Data!EH479</f>
        <v>110.39999999999999</v>
      </c>
      <c r="BX479" s="20">
        <f>Data!CB479-Data!EI479</f>
        <v>182</v>
      </c>
      <c r="BY479" s="20">
        <f>Data!CC479-Data!EJ479</f>
        <v>176</v>
      </c>
      <c r="BZ479" s="20">
        <f>Data!EK479</f>
        <v>10865.53</v>
      </c>
      <c r="CA479" s="20">
        <f>Data!EL479</f>
        <v>12319.31</v>
      </c>
      <c r="CB479" s="20">
        <f>Data!EM479</f>
        <v>101.984375</v>
      </c>
      <c r="CC479" s="20">
        <f>Data!EN479</f>
        <v>83.987499999999997</v>
      </c>
      <c r="CD479" s="20">
        <f>Data!EO479</f>
        <v>11.6433</v>
      </c>
      <c r="CE479" s="20">
        <f>Data!EP479</f>
        <v>178.46099999999998</v>
      </c>
      <c r="CF479" s="50">
        <f>IF(ISBLANK(Data!EQ479), "", Data!EQ479)</f>
        <v>70</v>
      </c>
      <c r="CG479" s="50">
        <f>IF(ISBLANK(Data!ER479), "", Data!ER479)</f>
        <v>74</v>
      </c>
      <c r="CH479" s="61" t="str">
        <f>IF(ISBLANK(Data!ES479), "", Data!ES479)</f>
        <v>Seton Hall</v>
      </c>
      <c r="CI479" s="61">
        <f>IF(ISBLANK(Data!ET479), "", Data!ET479)</f>
        <v>144</v>
      </c>
    </row>
    <row r="480" spans="1:87" x14ac:dyDescent="0.45">
      <c r="A480" s="50">
        <f>IF(ISBLANK(Data!A480), "", Data!A480)</f>
        <v>45300</v>
      </c>
      <c r="B480" s="50" t="str">
        <f>IF(ISBLANK(Data!B480), "", Data!B480)</f>
        <v>Bowling Green</v>
      </c>
      <c r="C480" s="50">
        <f>IF(ISBLANK(Data!C480), "", Data!C480)</f>
        <v>28</v>
      </c>
      <c r="D480" s="50" t="str">
        <f>IF(ISBLANK(Data!D480), "", Data!D480)</f>
        <v>Ohio</v>
      </c>
      <c r="E480" s="50">
        <f>IF(ISBLANK(Data!E480), "", Data!E480)</f>
        <v>219</v>
      </c>
      <c r="F480" s="50" t="str">
        <f>IF(ISBLANK(Data!F480), "", Data!F480)</f>
        <v>N</v>
      </c>
      <c r="G480" s="50" t="str">
        <f>IF(ISBLANK(Data!G480), "", Data!G480)</f>
        <v>Bowling Green</v>
      </c>
      <c r="H480" s="50" t="str">
        <f>IF(ISBLANK(Data!H480), "", Data!H480)</f>
        <v>Ohio</v>
      </c>
      <c r="I480" s="50" t="str">
        <f>IF(ISBLANK(Data!I480), "", Data!I480)</f>
        <v>Bowling Green</v>
      </c>
      <c r="J480" s="50" t="str">
        <f>IF(ISBLANK(Data!J480), "", Data!J480)</f>
        <v>Ohio</v>
      </c>
      <c r="K480" s="50" t="str">
        <f>IF(ISBLANK(Data!K480), "", Data!K480)</f>
        <v>Bowling Green State</v>
      </c>
      <c r="L480" s="50" t="str">
        <f>IF(ISBLANK(Data!L480), "", Data!L480)</f>
        <v>Ohio</v>
      </c>
      <c r="M480" s="50" t="str">
        <f>IF(ISBLANK(Data!M480), "", Data!M480)</f>
        <v>Bowling Grn</v>
      </c>
      <c r="N480" s="50" t="str">
        <f>IF(ISBLANK(Data!N480), "", Data!N480)</f>
        <v>Ohio</v>
      </c>
      <c r="O480" s="50" t="str">
        <f>IF(ISBLANK(Data!O480), "", Data!O480)</f>
        <v>Bowling Green</v>
      </c>
      <c r="P480" s="50" t="str">
        <f>IF(ISBLANK(Data!P480), "", Data!P480)</f>
        <v>Ohio</v>
      </c>
      <c r="Q480" s="50" t="str">
        <f>IF(ISBLANK(Data!Q480), "", Data!Q480)</f>
        <v>Bowling Green</v>
      </c>
      <c r="R480" s="50" t="str">
        <f>IF(ISBLANK(Data!R480), "", Data!R480)</f>
        <v>Ohio</v>
      </c>
      <c r="S480" s="20">
        <f>Data!W480-Data!CD480</f>
        <v>0.26666666666666594</v>
      </c>
      <c r="T480" s="20">
        <f>Data!X480-Data!CE480</f>
        <v>-2.4099999999999997</v>
      </c>
      <c r="U480" s="20">
        <f>Data!Y480-Data!CF480</f>
        <v>-5.8999999999999915</v>
      </c>
      <c r="V480" s="20">
        <f>Data!Z480-Data!CG480</f>
        <v>-3.5</v>
      </c>
      <c r="W480" s="20">
        <f>Data!AA480-Data!CH480</f>
        <v>0.60000000000000853</v>
      </c>
      <c r="X480" s="20">
        <f>Data!AB480-Data!CI480</f>
        <v>0.28500000000000003</v>
      </c>
      <c r="Y480" s="20">
        <f>Data!AC480-Data!CJ480</f>
        <v>-2.2599999999999998</v>
      </c>
      <c r="Z480" s="20">
        <f>Data!AD480-Data!CK480</f>
        <v>-0.70000000000000284</v>
      </c>
      <c r="AA480" s="20">
        <f>Data!AE480-Data!CL480</f>
        <v>1.5999999999999943</v>
      </c>
      <c r="AB480" s="20">
        <f>Data!AF480-Data!CM480</f>
        <v>-2.88</v>
      </c>
      <c r="AC480" s="20">
        <f>Data!AG480-Data!CN480</f>
        <v>-7.1000000000000085</v>
      </c>
      <c r="AD480" s="20">
        <f>Data!AH480-Data!CO480</f>
        <v>-6.2999999999999972</v>
      </c>
      <c r="AE480" s="20">
        <f>Data!AI480-Data!CP480</f>
        <v>-2.2600000000000009E-2</v>
      </c>
      <c r="AF480" s="20">
        <f>Data!AJ480-Data!CQ480</f>
        <v>4</v>
      </c>
      <c r="AG480" s="20">
        <f>Data!AK480-Data!CR480</f>
        <v>0.26666666666666672</v>
      </c>
      <c r="AH480" s="20">
        <f>Data!AL480-Data!CS480</f>
        <v>89</v>
      </c>
      <c r="AI480" s="20">
        <f>Data!AM480-Data!CT480</f>
        <v>-1.49</v>
      </c>
      <c r="AJ480" s="20">
        <f>Data!AN480-Data!CU480</f>
        <v>-1.87</v>
      </c>
      <c r="AK480" s="20">
        <f>Data!AO480-Data!CV480</f>
        <v>-55</v>
      </c>
      <c r="AL480" s="20">
        <f>Data!AP480-Data!CW480</f>
        <v>-47</v>
      </c>
      <c r="AM480" s="20">
        <f>Data!AQ480-Data!CX480</f>
        <v>-35</v>
      </c>
      <c r="AN480" s="20">
        <f>Data!AR480-Data!CY480</f>
        <v>-1.0000000000000009E-2</v>
      </c>
      <c r="AO480" s="20">
        <f>Data!AS480-Data!CZ480</f>
        <v>-11</v>
      </c>
      <c r="AP480" s="20">
        <f>Data!AT480-Data!DA480</f>
        <v>0</v>
      </c>
      <c r="AQ480" s="20">
        <f>Data!AU480-Data!DB480</f>
        <v>-2.9999999999999971E-2</v>
      </c>
      <c r="AR480" s="20">
        <f>Data!AV480-Data!DC480</f>
        <v>6</v>
      </c>
      <c r="AS480" s="20">
        <f>Data!AW480-Data!DD480</f>
        <v>26</v>
      </c>
      <c r="AT480" s="20">
        <f>Data!AX480-Data!DE480</f>
        <v>-3.7999999999999923E-2</v>
      </c>
      <c r="AU480" s="20">
        <f>Data!AY480-Data!DF480</f>
        <v>-19</v>
      </c>
      <c r="AV480" s="20">
        <f>Data!AZ480-Data!DG480</f>
        <v>-1.2666666666666657</v>
      </c>
      <c r="AW480" s="20">
        <f>Data!BA480-Data!DH480</f>
        <v>23</v>
      </c>
      <c r="AX480" s="20">
        <f>Data!BB480-Data!DI480</f>
        <v>1.5333333333333314</v>
      </c>
      <c r="AY480" s="20">
        <f>Data!BC480-Data!DJ480</f>
        <v>-36</v>
      </c>
      <c r="AZ480" s="20">
        <f>Data!BD480-Data!DK480</f>
        <v>-7</v>
      </c>
      <c r="BA480" s="20">
        <f>Data!BE480-Data!DL480</f>
        <v>-14</v>
      </c>
      <c r="BB480" s="20">
        <f>Data!BF480-Data!DM480</f>
        <v>21</v>
      </c>
      <c r="BC480" s="20">
        <f>Data!BG480-Data!DN480</f>
        <v>-46</v>
      </c>
      <c r="BD480" s="20">
        <f>Data!BH480-Data!DO480</f>
        <v>-3.7000000000000028</v>
      </c>
      <c r="BE480" s="20">
        <f>Data!BI480-Data!DP480</f>
        <v>-3.1330000000000098</v>
      </c>
      <c r="BF480" s="20">
        <f>Data!BJ480-Data!DQ480</f>
        <v>-0.53399999999999981</v>
      </c>
      <c r="BG480" s="20">
        <f>Data!BK480-Data!DR480</f>
        <v>-0.375</v>
      </c>
      <c r="BH480" s="20">
        <f>Data!BL480-Data!DS480</f>
        <v>1.4000000000000004</v>
      </c>
      <c r="BI480" s="20">
        <f>Data!BM480-Data!DT480</f>
        <v>-0.12</v>
      </c>
      <c r="BJ480" s="20">
        <f>Data!BN480-Data!DU480</f>
        <v>0</v>
      </c>
      <c r="BK480" s="20">
        <f>Data!BO480-Data!DV480</f>
        <v>1.8000000000000007</v>
      </c>
      <c r="BL480" s="20">
        <f>Data!BP480-Data!DW480</f>
        <v>-0.89999999999999991</v>
      </c>
      <c r="BM480" s="20">
        <f>Data!BQ480-Data!DX480</f>
        <v>-0.46666666666666679</v>
      </c>
      <c r="BN480" s="20">
        <f>Data!BR480-Data!DY480</f>
        <v>-3.0999999999999996</v>
      </c>
      <c r="BO480" s="20">
        <f>Data!BS480-Data!DZ480</f>
        <v>-76</v>
      </c>
      <c r="BP480" s="20">
        <f>Data!BT480-Data!EA480</f>
        <v>4.5999999999999985E-2</v>
      </c>
      <c r="BQ480" s="20">
        <f>Data!BU480-Data!EB480</f>
        <v>8</v>
      </c>
      <c r="BR480" s="20">
        <f>Data!BV480-Data!EC480</f>
        <v>-8</v>
      </c>
      <c r="BS480" s="20">
        <f>Data!BW480-Data!ED480</f>
        <v>-11</v>
      </c>
      <c r="BT480" s="20">
        <f>Data!BX480-Data!EE480</f>
        <v>-127</v>
      </c>
      <c r="BU480" s="20">
        <f>Data!BY480-Data!EF480</f>
        <v>57</v>
      </c>
      <c r="BV480" s="20">
        <f>Data!BZ480-Data!EG480</f>
        <v>38</v>
      </c>
      <c r="BW480" s="20">
        <f>Data!CA480-Data!EH480</f>
        <v>-15.199999999999989</v>
      </c>
      <c r="BX480" s="20">
        <f>Data!CB480-Data!EI480</f>
        <v>-76</v>
      </c>
      <c r="BY480" s="20">
        <f>Data!CC480-Data!EJ480</f>
        <v>20</v>
      </c>
      <c r="BZ480" s="20">
        <f>Data!EK480</f>
        <v>11308.710000000001</v>
      </c>
      <c r="CA480" s="20">
        <f>Data!EL480</f>
        <v>11576.32</v>
      </c>
      <c r="CB480" s="20">
        <f>Data!EM480</f>
        <v>78.106666666666669</v>
      </c>
      <c r="CC480" s="20">
        <f>Data!EN480</f>
        <v>63.919999999999995</v>
      </c>
      <c r="CD480" s="20">
        <f>Data!EO480</f>
        <v>10.966799999999999</v>
      </c>
      <c r="CE480" s="20">
        <f>Data!EP480</f>
        <v>186.20000000000002</v>
      </c>
      <c r="CF480" s="50">
        <f>IF(ISBLANK(Data!EQ480), "", Data!EQ480)</f>
        <v>83</v>
      </c>
      <c r="CG480" s="50">
        <f>IF(ISBLANK(Data!ER480), "", Data!ER480)</f>
        <v>78</v>
      </c>
      <c r="CH480" s="61" t="str">
        <f>IF(ISBLANK(Data!ES480), "", Data!ES480)</f>
        <v>Bowling Green</v>
      </c>
      <c r="CI480" s="61">
        <f>IF(ISBLANK(Data!ET480), "", Data!ET480)</f>
        <v>161</v>
      </c>
    </row>
    <row r="481" spans="1:87" x14ac:dyDescent="0.45">
      <c r="A481" s="50">
        <f>IF(ISBLANK(Data!A481), "", Data!A481)</f>
        <v>45300</v>
      </c>
      <c r="B481" s="50" t="str">
        <f>IF(ISBLANK(Data!B481), "", Data!B481)</f>
        <v>Kentucky</v>
      </c>
      <c r="C481" s="50">
        <f>IF(ISBLANK(Data!C481), "", Data!C481)</f>
        <v>136</v>
      </c>
      <c r="D481" s="50" t="str">
        <f>IF(ISBLANK(Data!D481), "", Data!D481)</f>
        <v>Missouri</v>
      </c>
      <c r="E481" s="50">
        <f>IF(ISBLANK(Data!E481), "", Data!E481)</f>
        <v>179</v>
      </c>
      <c r="F481" s="50" t="str">
        <f>IF(ISBLANK(Data!F481), "", Data!F481)</f>
        <v>N</v>
      </c>
      <c r="G481" s="50" t="str">
        <f>IF(ISBLANK(Data!G481), "", Data!G481)</f>
        <v>Kentucky</v>
      </c>
      <c r="H481" s="50" t="str">
        <f>IF(ISBLANK(Data!H481), "", Data!H481)</f>
        <v>Missouri</v>
      </c>
      <c r="I481" s="50" t="str">
        <f>IF(ISBLANK(Data!I481), "", Data!I481)</f>
        <v>Kentucky</v>
      </c>
      <c r="J481" s="50" t="str">
        <f>IF(ISBLANK(Data!J481), "", Data!J481)</f>
        <v>Missouri</v>
      </c>
      <c r="K481" s="50" t="str">
        <f>IF(ISBLANK(Data!K481), "", Data!K481)</f>
        <v>Kentucky</v>
      </c>
      <c r="L481" s="50" t="str">
        <f>IF(ISBLANK(Data!L481), "", Data!L481)</f>
        <v>Missouri</v>
      </c>
      <c r="M481" s="50" t="str">
        <f>IF(ISBLANK(Data!M481), "", Data!M481)</f>
        <v>Kentucky</v>
      </c>
      <c r="N481" s="50" t="str">
        <f>IF(ISBLANK(Data!N481), "", Data!N481)</f>
        <v>Missouri</v>
      </c>
      <c r="O481" s="50" t="str">
        <f>IF(ISBLANK(Data!O481), "", Data!O481)</f>
        <v>Kentucky</v>
      </c>
      <c r="P481" s="50" t="str">
        <f>IF(ISBLANK(Data!P481), "", Data!P481)</f>
        <v>Missouri</v>
      </c>
      <c r="Q481" s="50" t="str">
        <f>IF(ISBLANK(Data!Q481), "", Data!Q481)</f>
        <v>Kentucky</v>
      </c>
      <c r="R481" s="50" t="str">
        <f>IF(ISBLANK(Data!R481), "", Data!R481)</f>
        <v>Missouri</v>
      </c>
      <c r="S481" s="20">
        <f>Data!W481-Data!CD481</f>
        <v>0.32380952380952399</v>
      </c>
      <c r="T481" s="20">
        <f>Data!X481-Data!CE481</f>
        <v>14.54</v>
      </c>
      <c r="U481" s="20">
        <f>Data!Y481-Data!CF481</f>
        <v>8.1999999999999886</v>
      </c>
      <c r="V481" s="20">
        <f>Data!Z481-Data!CG481</f>
        <v>-6.2999999999999972</v>
      </c>
      <c r="W481" s="20">
        <f>Data!AA481-Data!CH481</f>
        <v>6.0999999999999943</v>
      </c>
      <c r="X481" s="20">
        <f>Data!AB481-Data!CI481</f>
        <v>4.7E-2</v>
      </c>
      <c r="Y481" s="20">
        <f>Data!AC481-Data!CJ481</f>
        <v>0.12999999999999989</v>
      </c>
      <c r="Z481" s="20">
        <f>Data!AD481-Data!CK481</f>
        <v>-0.20000000000000284</v>
      </c>
      <c r="AA481" s="20">
        <f>Data!AE481-Data!CL481</f>
        <v>-0.20000000000000284</v>
      </c>
      <c r="AB481" s="20">
        <f>Data!AF481-Data!CM481</f>
        <v>1.2000000000000002</v>
      </c>
      <c r="AC481" s="20">
        <f>Data!AG481-Data!CN481</f>
        <v>10.200000000000003</v>
      </c>
      <c r="AD481" s="20">
        <f>Data!AH481-Data!CO481</f>
        <v>-5.6000000000000085</v>
      </c>
      <c r="AE481" s="20">
        <f>Data!AI481-Data!CP481</f>
        <v>0.27049999999999996</v>
      </c>
      <c r="AF481" s="20">
        <f>Data!AJ481-Data!CQ481</f>
        <v>4.0999999999999996</v>
      </c>
      <c r="AG481" s="20">
        <f>Data!AK481-Data!CR481</f>
        <v>0.28000000000000003</v>
      </c>
      <c r="AH481" s="20">
        <f>Data!AL481-Data!CS481</f>
        <v>183</v>
      </c>
      <c r="AI481" s="20">
        <f>Data!AM481-Data!CT481</f>
        <v>13.560000000000002</v>
      </c>
      <c r="AJ481" s="20">
        <f>Data!AN481-Data!CU481</f>
        <v>0.54999999999999982</v>
      </c>
      <c r="AK481" s="20">
        <f>Data!AO481-Data!CV481</f>
        <v>130</v>
      </c>
      <c r="AL481" s="20">
        <f>Data!AP481-Data!CW481</f>
        <v>-49</v>
      </c>
      <c r="AM481" s="20">
        <f>Data!AQ481-Data!CX481</f>
        <v>11</v>
      </c>
      <c r="AN481" s="20">
        <f>Data!AR481-Data!CY481</f>
        <v>4.8999999999999988E-2</v>
      </c>
      <c r="AO481" s="20">
        <f>Data!AS481-Data!CZ481</f>
        <v>7</v>
      </c>
      <c r="AP481" s="20">
        <f>Data!AT481-Data!DA481</f>
        <v>-43</v>
      </c>
      <c r="AQ481" s="20">
        <f>Data!AU481-Data!DB481</f>
        <v>6.0999999999999999E-2</v>
      </c>
      <c r="AR481" s="20">
        <f>Data!AV481-Data!DC481</f>
        <v>23</v>
      </c>
      <c r="AS481" s="20">
        <f>Data!AW481-Data!DD481</f>
        <v>38</v>
      </c>
      <c r="AT481" s="20">
        <f>Data!AX481-Data!DE481</f>
        <v>-2.300000000000002E-2</v>
      </c>
      <c r="AU481" s="20">
        <f>Data!AY481-Data!DF481</f>
        <v>-16</v>
      </c>
      <c r="AV481" s="20">
        <f>Data!AZ481-Data!DG481</f>
        <v>-0.41904761904761934</v>
      </c>
      <c r="AW481" s="20">
        <f>Data!BA481-Data!DH481</f>
        <v>40</v>
      </c>
      <c r="AX481" s="20">
        <f>Data!BB481-Data!DI481</f>
        <v>5.2428571428571473</v>
      </c>
      <c r="AY481" s="20">
        <f>Data!BC481-Data!DJ481</f>
        <v>45</v>
      </c>
      <c r="AZ481" s="20">
        <f>Data!BD481-Data!DK481</f>
        <v>-7</v>
      </c>
      <c r="BA481" s="20">
        <f>Data!BE481-Data!DL481</f>
        <v>-17</v>
      </c>
      <c r="BB481" s="20">
        <f>Data!BF481-Data!DM481</f>
        <v>-34</v>
      </c>
      <c r="BC481" s="20">
        <f>Data!BG481-Data!DN481</f>
        <v>-62</v>
      </c>
      <c r="BD481" s="20">
        <f>Data!BH481-Data!DO481</f>
        <v>14.700000000000003</v>
      </c>
      <c r="BE481" s="20">
        <f>Data!BI481-Data!DP481</f>
        <v>1.7000000000000028</v>
      </c>
      <c r="BF481" s="20">
        <f>Data!BJ481-Data!DQ481</f>
        <v>13.013999999999999</v>
      </c>
      <c r="BG481" s="20">
        <f>Data!BK481-Data!DR481</f>
        <v>0.64300000000000002</v>
      </c>
      <c r="BH481" s="20">
        <f>Data!BL481-Data!DS481</f>
        <v>-1.6239999999999988</v>
      </c>
      <c r="BI481" s="20">
        <f>Data!BM481-Data!DT481</f>
        <v>0.13800000000000001</v>
      </c>
      <c r="BJ481" s="20">
        <f>Data!BN481-Data!DU481</f>
        <v>-1.2000000000000028</v>
      </c>
      <c r="BK481" s="20">
        <f>Data!BO481-Data!DV481</f>
        <v>3.8999999999999986</v>
      </c>
      <c r="BL481" s="20">
        <f>Data!BP481-Data!DW481</f>
        <v>-0.79999999999999982</v>
      </c>
      <c r="BM481" s="20">
        <f>Data!BQ481-Data!DX481</f>
        <v>0.10476190476190439</v>
      </c>
      <c r="BN481" s="20">
        <f>Data!BR481-Data!DY481</f>
        <v>-3.1000000000000014</v>
      </c>
      <c r="BO481" s="20">
        <f>Data!BS481-Data!DZ481</f>
        <v>-121</v>
      </c>
      <c r="BP481" s="20">
        <f>Data!BT481-Data!EA481</f>
        <v>9.5999999999999974E-2</v>
      </c>
      <c r="BQ481" s="20">
        <f>Data!BU481-Data!EB481</f>
        <v>-3</v>
      </c>
      <c r="BR481" s="20">
        <f>Data!BV481-Data!EC481</f>
        <v>-100</v>
      </c>
      <c r="BS481" s="20">
        <f>Data!BW481-Data!ED481</f>
        <v>-90</v>
      </c>
      <c r="BT481" s="20">
        <f>Data!BX481-Data!EE481</f>
        <v>-113</v>
      </c>
      <c r="BU481" s="20">
        <f>Data!BY481-Data!EF481</f>
        <v>-80</v>
      </c>
      <c r="BV481" s="20">
        <f>Data!BZ481-Data!EG481</f>
        <v>-86</v>
      </c>
      <c r="BW481" s="20">
        <f>Data!CA481-Data!EH481</f>
        <v>-74</v>
      </c>
      <c r="BX481" s="20">
        <f>Data!CB481-Data!EI481</f>
        <v>-114</v>
      </c>
      <c r="BY481" s="20">
        <f>Data!CC481-Data!EJ481</f>
        <v>-179</v>
      </c>
      <c r="BZ481" s="20">
        <f>Data!EK481</f>
        <v>12362.58</v>
      </c>
      <c r="CA481" s="20">
        <f>Data!EL481</f>
        <v>10812.75</v>
      </c>
      <c r="CB481" s="20">
        <f>Data!EM481</f>
        <v>81.644066666666674</v>
      </c>
      <c r="CC481" s="20">
        <f>Data!EN481</f>
        <v>96.574285714285708</v>
      </c>
      <c r="CD481" s="20">
        <f>Data!EO481</f>
        <v>11.919500000000001</v>
      </c>
      <c r="CE481" s="20">
        <f>Data!EP481</f>
        <v>208.13399999999999</v>
      </c>
      <c r="CF481" s="50">
        <f>IF(ISBLANK(Data!EQ481), "", Data!EQ481)</f>
        <v>90</v>
      </c>
      <c r="CG481" s="50">
        <f>IF(ISBLANK(Data!ER481), "", Data!ER481)</f>
        <v>77</v>
      </c>
      <c r="CH481" s="61" t="str">
        <f>IF(ISBLANK(Data!ES481), "", Data!ES481)</f>
        <v>Kentucky</v>
      </c>
      <c r="CI481" s="61">
        <f>IF(ISBLANK(Data!ET481), "", Data!ET481)</f>
        <v>167</v>
      </c>
    </row>
    <row r="482" spans="1:87" x14ac:dyDescent="0.45">
      <c r="A482" s="50">
        <f>IF(ISBLANK(Data!A482), "", Data!A482)</f>
        <v>45300</v>
      </c>
      <c r="B482" s="50" t="str">
        <f>IF(ISBLANK(Data!B482), "", Data!B482)</f>
        <v>San Jose St.</v>
      </c>
      <c r="C482" s="50">
        <f>IF(ISBLANK(Data!C482), "", Data!C482)</f>
        <v>261</v>
      </c>
      <c r="D482" s="50" t="str">
        <f>IF(ISBLANK(Data!D482), "", Data!D482)</f>
        <v>San Diego St.</v>
      </c>
      <c r="E482" s="50">
        <f>IF(ISBLANK(Data!E482), "", Data!E482)</f>
        <v>259</v>
      </c>
      <c r="F482" s="50" t="str">
        <f>IF(ISBLANK(Data!F482), "", Data!F482)</f>
        <v>N</v>
      </c>
      <c r="G482" s="50" t="str">
        <f>IF(ISBLANK(Data!G482), "", Data!G482)</f>
        <v>San Jose St.</v>
      </c>
      <c r="H482" s="50" t="str">
        <f>IF(ISBLANK(Data!H482), "", Data!H482)</f>
        <v>San Diego St.</v>
      </c>
      <c r="I482" s="50" t="str">
        <f>IF(ISBLANK(Data!I482), "", Data!I482)</f>
        <v>San Jose St.</v>
      </c>
      <c r="J482" s="50" t="str">
        <f>IF(ISBLANK(Data!J482), "", Data!J482)</f>
        <v>San Diego St.</v>
      </c>
      <c r="K482" s="50" t="str">
        <f>IF(ISBLANK(Data!K482), "", Data!K482)</f>
        <v>San Jose State</v>
      </c>
      <c r="L482" s="50" t="str">
        <f>IF(ISBLANK(Data!L482), "", Data!L482)</f>
        <v>San Diego State</v>
      </c>
      <c r="M482" s="50" t="str">
        <f>IF(ISBLANK(Data!M482), "", Data!M482)</f>
        <v>San Jose St</v>
      </c>
      <c r="N482" s="50" t="str">
        <f>IF(ISBLANK(Data!N482), "", Data!N482)</f>
        <v>San Diego St</v>
      </c>
      <c r="O482" s="50" t="str">
        <f>IF(ISBLANK(Data!O482), "", Data!O482)</f>
        <v>San Jose St.</v>
      </c>
      <c r="P482" s="50" t="str">
        <f>IF(ISBLANK(Data!P482), "", Data!P482)</f>
        <v>San Diego St.</v>
      </c>
      <c r="Q482" s="50" t="str">
        <f>IF(ISBLANK(Data!Q482), "", Data!Q482)</f>
        <v>San Jose State</v>
      </c>
      <c r="R482" s="50" t="str">
        <f>IF(ISBLANK(Data!R482), "", Data!R482)</f>
        <v>San Diego State</v>
      </c>
      <c r="S482" s="20">
        <f>Data!W482-Data!CD482</f>
        <v>-0.4375</v>
      </c>
      <c r="T482" s="20">
        <f>Data!X482-Data!CE482</f>
        <v>-20</v>
      </c>
      <c r="U482" s="20">
        <f>Data!Y482-Data!CF482</f>
        <v>-7.2999999999999972</v>
      </c>
      <c r="V482" s="20">
        <f>Data!Z482-Data!CG482</f>
        <v>12.700000000000003</v>
      </c>
      <c r="W482" s="20">
        <f>Data!AA482-Data!CH482</f>
        <v>-1.5</v>
      </c>
      <c r="X482" s="20">
        <f>Data!AB482-Data!CI482</f>
        <v>-0.17399999999999999</v>
      </c>
      <c r="Y482" s="20">
        <f>Data!AC482-Data!CJ482</f>
        <v>-7.82</v>
      </c>
      <c r="Z482" s="20">
        <f>Data!AD482-Data!CK482</f>
        <v>-3.7000000000000028</v>
      </c>
      <c r="AA482" s="20">
        <f>Data!AE482-Data!CL482</f>
        <v>4</v>
      </c>
      <c r="AB482" s="20">
        <f>Data!AF482-Data!CM482</f>
        <v>-12.290000000000001</v>
      </c>
      <c r="AC482" s="20">
        <f>Data!AG482-Data!CN482</f>
        <v>-5.3999999999999915</v>
      </c>
      <c r="AD482" s="20">
        <f>Data!AH482-Data!CO482</f>
        <v>11.400000000000006</v>
      </c>
      <c r="AE482" s="20">
        <f>Data!AI482-Data!CP482</f>
        <v>-0.34619999999999995</v>
      </c>
      <c r="AF482" s="20">
        <f>Data!AJ482-Data!CQ482</f>
        <v>-8.6</v>
      </c>
      <c r="AG482" s="20">
        <f>Data!AK482-Data!CR482</f>
        <v>-0.53749999999999998</v>
      </c>
      <c r="AH482" s="20">
        <f>Data!AL482-Data!CS482</f>
        <v>-276</v>
      </c>
      <c r="AI482" s="20">
        <f>Data!AM482-Data!CT482</f>
        <v>-16.47</v>
      </c>
      <c r="AJ482" s="20">
        <f>Data!AN482-Data!CU482</f>
        <v>-7.46</v>
      </c>
      <c r="AK482" s="20">
        <f>Data!AO482-Data!CV482</f>
        <v>-33</v>
      </c>
      <c r="AL482" s="20">
        <f>Data!AP482-Data!CW482</f>
        <v>102</v>
      </c>
      <c r="AM482" s="20">
        <f>Data!AQ482-Data!CX482</f>
        <v>-5</v>
      </c>
      <c r="AN482" s="20">
        <f>Data!AR482-Data!CY482</f>
        <v>1.3000000000000012E-2</v>
      </c>
      <c r="AO482" s="20">
        <f>Data!AS482-Data!CZ482</f>
        <v>29</v>
      </c>
      <c r="AP482" s="20">
        <f>Data!AT482-Data!DA482</f>
        <v>62</v>
      </c>
      <c r="AQ482" s="20">
        <f>Data!AU482-Data!DB482</f>
        <v>2.0999999999999963E-2</v>
      </c>
      <c r="AR482" s="20">
        <f>Data!AV482-Data!DC482</f>
        <v>-82</v>
      </c>
      <c r="AS482" s="20">
        <f>Data!AW482-Data!DD482</f>
        <v>-96</v>
      </c>
      <c r="AT482" s="20">
        <f>Data!AX482-Data!DE482</f>
        <v>-4.1000000000000036E-2</v>
      </c>
      <c r="AU482" s="20">
        <f>Data!AY482-Data!DF482</f>
        <v>-45</v>
      </c>
      <c r="AV482" s="20">
        <f>Data!AZ482-Data!DG482</f>
        <v>-2.8125</v>
      </c>
      <c r="AW482" s="20">
        <f>Data!BA482-Data!DH482</f>
        <v>-84</v>
      </c>
      <c r="AX482" s="20">
        <f>Data!BB482-Data!DI482</f>
        <v>-5.25</v>
      </c>
      <c r="AY482" s="20">
        <f>Data!BC482-Data!DJ482</f>
        <v>12</v>
      </c>
      <c r="AZ482" s="20">
        <f>Data!BD482-Data!DK482</f>
        <v>-29</v>
      </c>
      <c r="BA482" s="20">
        <f>Data!BE482-Data!DL482</f>
        <v>4</v>
      </c>
      <c r="BB482" s="20">
        <f>Data!BF482-Data!DM482</f>
        <v>-11</v>
      </c>
      <c r="BC482" s="20">
        <f>Data!BG482-Data!DN482</f>
        <v>-3</v>
      </c>
      <c r="BD482" s="20">
        <f>Data!BH482-Data!DO482</f>
        <v>-2.0999999999999943</v>
      </c>
      <c r="BE482" s="20">
        <f>Data!BI482-Data!DP482</f>
        <v>6.375</v>
      </c>
      <c r="BF482" s="20">
        <f>Data!BJ482-Data!DQ482</f>
        <v>-8.4369999999999994</v>
      </c>
      <c r="BG482" s="20">
        <f>Data!BK482-Data!DR482</f>
        <v>0.14999999999999991</v>
      </c>
      <c r="BH482" s="20">
        <f>Data!BL482-Data!DS482</f>
        <v>-0.68699999999999939</v>
      </c>
      <c r="BI482" s="20">
        <f>Data!BM482-Data!DT482</f>
        <v>-0.128</v>
      </c>
      <c r="BJ482" s="20">
        <f>Data!BN482-Data!DU482</f>
        <v>3.9000000000000021</v>
      </c>
      <c r="BK482" s="20">
        <f>Data!BO482-Data!DV482</f>
        <v>-6</v>
      </c>
      <c r="BL482" s="20">
        <f>Data!BP482-Data!DW482</f>
        <v>0.19999999999999973</v>
      </c>
      <c r="BM482" s="20">
        <f>Data!BQ482-Data!DX482</f>
        <v>-1.8125</v>
      </c>
      <c r="BN482" s="20">
        <f>Data!BR482-Data!DY482</f>
        <v>-0.20000000000000284</v>
      </c>
      <c r="BO482" s="20">
        <f>Data!BS482-Data!DZ482</f>
        <v>261</v>
      </c>
      <c r="BP482" s="20">
        <f>Data!BT482-Data!EA482</f>
        <v>-0.21600000000000003</v>
      </c>
      <c r="BQ482" s="20">
        <f>Data!BU482-Data!EB482</f>
        <v>10</v>
      </c>
      <c r="BR482" s="20">
        <f>Data!BV482-Data!EC482</f>
        <v>153</v>
      </c>
      <c r="BS482" s="20">
        <f>Data!BW482-Data!ED482</f>
        <v>185</v>
      </c>
      <c r="BT482" s="20">
        <f>Data!BX482-Data!EE482</f>
        <v>251</v>
      </c>
      <c r="BU482" s="20">
        <f>Data!BY482-Data!EF482</f>
        <v>121</v>
      </c>
      <c r="BV482" s="20">
        <f>Data!BZ482-Data!EG482</f>
        <v>145</v>
      </c>
      <c r="BW482" s="20">
        <f>Data!CA482-Data!EH482</f>
        <v>151.5</v>
      </c>
      <c r="BX482" s="20">
        <f>Data!CB482-Data!EI482</f>
        <v>261</v>
      </c>
      <c r="BY482" s="20">
        <f>Data!CC482-Data!EJ482</f>
        <v>222</v>
      </c>
      <c r="BZ482" s="20">
        <f>Data!EK482</f>
        <v>10113.959999999999</v>
      </c>
      <c r="CA482" s="20">
        <f>Data!EL482</f>
        <v>12254.34</v>
      </c>
      <c r="CB482" s="20">
        <f>Data!EM482</f>
        <v>79.589750000000009</v>
      </c>
      <c r="CC482" s="20">
        <f>Data!EN482</f>
        <v>64.6640625</v>
      </c>
      <c r="CD482" s="20">
        <f>Data!EO482</f>
        <v>12.489099999999999</v>
      </c>
      <c r="CE482" s="20">
        <f>Data!EP482</f>
        <v>191.25199999999998</v>
      </c>
      <c r="CF482" s="50">
        <f>IF(ISBLANK(Data!EQ482), "", Data!EQ482)</f>
        <v>78</v>
      </c>
      <c r="CG482" s="50">
        <f>IF(ISBLANK(Data!ER482), "", Data!ER482)</f>
        <v>81</v>
      </c>
      <c r="CH482" s="61" t="str">
        <f>IF(ISBLANK(Data!ES482), "", Data!ES482)</f>
        <v>San Diego St.</v>
      </c>
      <c r="CI482" s="61">
        <f>IF(ISBLANK(Data!ET482), "", Data!ET482)</f>
        <v>159</v>
      </c>
    </row>
    <row r="483" spans="1:87" x14ac:dyDescent="0.45">
      <c r="A483" s="50">
        <f>IF(ISBLANK(Data!A483), "", Data!A483)</f>
        <v>45300</v>
      </c>
      <c r="B483" s="50" t="str">
        <f>IF(ISBLANK(Data!B483), "", Data!B483)</f>
        <v>DePaul</v>
      </c>
      <c r="C483" s="50">
        <f>IF(ISBLANK(Data!C483), "", Data!C483)</f>
        <v>70</v>
      </c>
      <c r="D483" s="50" t="str">
        <f>IF(ISBLANK(Data!D483), "", Data!D483)</f>
        <v>Creighton</v>
      </c>
      <c r="E483" s="50">
        <f>IF(ISBLANK(Data!E483), "", Data!E483)</f>
        <v>63</v>
      </c>
      <c r="F483" s="50" t="str">
        <f>IF(ISBLANK(Data!F483), "", Data!F483)</f>
        <v>N</v>
      </c>
      <c r="G483" s="50" t="str">
        <f>IF(ISBLANK(Data!G483), "", Data!G483)</f>
        <v>DePaul</v>
      </c>
      <c r="H483" s="50" t="str">
        <f>IF(ISBLANK(Data!H483), "", Data!H483)</f>
        <v>Creighton</v>
      </c>
      <c r="I483" s="50" t="str">
        <f>IF(ISBLANK(Data!I483), "", Data!I483)</f>
        <v>DePaul</v>
      </c>
      <c r="J483" s="50" t="str">
        <f>IF(ISBLANK(Data!J483), "", Data!J483)</f>
        <v>Creighton</v>
      </c>
      <c r="K483" s="50" t="str">
        <f>IF(ISBLANK(Data!K483), "", Data!K483)</f>
        <v>DePaul</v>
      </c>
      <c r="L483" s="50" t="str">
        <f>IF(ISBLANK(Data!L483), "", Data!L483)</f>
        <v>Creighton</v>
      </c>
      <c r="M483" s="50" t="str">
        <f>IF(ISBLANK(Data!M483), "", Data!M483)</f>
        <v>DePaul</v>
      </c>
      <c r="N483" s="50" t="str">
        <f>IF(ISBLANK(Data!N483), "", Data!N483)</f>
        <v>Creighton</v>
      </c>
      <c r="O483" s="50" t="str">
        <f>IF(ISBLANK(Data!O483), "", Data!O483)</f>
        <v>DePaul</v>
      </c>
      <c r="P483" s="50" t="str">
        <f>IF(ISBLANK(Data!P483), "", Data!P483)</f>
        <v>Creighton</v>
      </c>
      <c r="Q483" s="50" t="str">
        <f>IF(ISBLANK(Data!Q483), "", Data!Q483)</f>
        <v>DePaul</v>
      </c>
      <c r="R483" s="50" t="str">
        <f>IF(ISBLANK(Data!R483), "", Data!R483)</f>
        <v>Creighton</v>
      </c>
      <c r="S483" s="20">
        <f>Data!W483-Data!CD483</f>
        <v>-0.55000000000000004</v>
      </c>
      <c r="T483" s="20">
        <f>Data!X483-Data!CE483</f>
        <v>-29.82</v>
      </c>
      <c r="U483" s="20">
        <f>Data!Y483-Data!CF483</f>
        <v>-16.200000000000003</v>
      </c>
      <c r="V483" s="20">
        <f>Data!Z483-Data!CG483</f>
        <v>13.600000000000009</v>
      </c>
      <c r="W483" s="20">
        <f>Data!AA483-Data!CH483</f>
        <v>0.79999999999999716</v>
      </c>
      <c r="X483" s="20">
        <f>Data!AB483-Data!CI483</f>
        <v>-2.2000000000000002E-2</v>
      </c>
      <c r="Y483" s="20">
        <f>Data!AC483-Data!CJ483</f>
        <v>-1.0300000000000002</v>
      </c>
      <c r="Z483" s="20">
        <f>Data!AD483-Data!CK483</f>
        <v>-9.9999999999994316E-2</v>
      </c>
      <c r="AA483" s="20">
        <f>Data!AE483-Data!CL483</f>
        <v>1</v>
      </c>
      <c r="AB483" s="20">
        <f>Data!AF483-Data!CM483</f>
        <v>-3.09</v>
      </c>
      <c r="AC483" s="20">
        <f>Data!AG483-Data!CN483</f>
        <v>-19.700000000000003</v>
      </c>
      <c r="AD483" s="20">
        <f>Data!AH483-Data!CO483</f>
        <v>13.100000000000009</v>
      </c>
      <c r="AE483" s="20">
        <f>Data!AI483-Data!CP483</f>
        <v>-0.66110000000000002</v>
      </c>
      <c r="AF483" s="20">
        <f>Data!AJ483-Data!CQ483</f>
        <v>-8.8000000000000007</v>
      </c>
      <c r="AG483" s="20">
        <f>Data!AK483-Data!CR483</f>
        <v>-0.58125000000000004</v>
      </c>
      <c r="AH483" s="20">
        <f>Data!AL483-Data!CS483</f>
        <v>-368</v>
      </c>
      <c r="AI483" s="20">
        <f>Data!AM483-Data!CT483</f>
        <v>-24.939999999999998</v>
      </c>
      <c r="AJ483" s="20">
        <f>Data!AN483-Data!CU483</f>
        <v>0.91999999999999993</v>
      </c>
      <c r="AK483" s="20">
        <f>Data!AO483-Data!CV483</f>
        <v>-311</v>
      </c>
      <c r="AL483" s="20">
        <f>Data!AP483-Data!CW483</f>
        <v>92</v>
      </c>
      <c r="AM483" s="20">
        <f>Data!AQ483-Data!CX483</f>
        <v>-149</v>
      </c>
      <c r="AN483" s="20">
        <f>Data!AR483-Data!CY483</f>
        <v>-6.9000000000000006E-2</v>
      </c>
      <c r="AO483" s="20">
        <f>Data!AS483-Data!CZ483</f>
        <v>-76</v>
      </c>
      <c r="AP483" s="20">
        <f>Data!AT483-Data!DA483</f>
        <v>-186</v>
      </c>
      <c r="AQ483" s="20">
        <f>Data!AU483-Data!DB483</f>
        <v>-2.6999999999999968E-2</v>
      </c>
      <c r="AR483" s="20">
        <f>Data!AV483-Data!DC483</f>
        <v>23</v>
      </c>
      <c r="AS483" s="20">
        <f>Data!AW483-Data!DD483</f>
        <v>40</v>
      </c>
      <c r="AT483" s="20">
        <f>Data!AX483-Data!DE483</f>
        <v>-2.5000000000000022E-2</v>
      </c>
      <c r="AU483" s="20">
        <f>Data!AY483-Data!DF483</f>
        <v>-32</v>
      </c>
      <c r="AV483" s="20">
        <f>Data!AZ483-Data!DG483</f>
        <v>-1.5333333333333332</v>
      </c>
      <c r="AW483" s="20">
        <f>Data!BA483-Data!DH483</f>
        <v>-174</v>
      </c>
      <c r="AX483" s="20">
        <f>Data!BB483-Data!DI483</f>
        <v>-8.9499999999999993</v>
      </c>
      <c r="AY483" s="20">
        <f>Data!BC483-Data!DJ483</f>
        <v>-69</v>
      </c>
      <c r="AZ483" s="20">
        <f>Data!BD483-Data!DK483</f>
        <v>14</v>
      </c>
      <c r="BA483" s="20">
        <f>Data!BE483-Data!DL483</f>
        <v>-7</v>
      </c>
      <c r="BB483" s="20">
        <f>Data!BF483-Data!DM483</f>
        <v>22</v>
      </c>
      <c r="BC483" s="20">
        <f>Data!BG483-Data!DN483</f>
        <v>66</v>
      </c>
      <c r="BD483" s="20">
        <f>Data!BH483-Data!DO483</f>
        <v>-15.299999999999997</v>
      </c>
      <c r="BE483" s="20">
        <f>Data!BI483-Data!DP483</f>
        <v>10.507999999999996</v>
      </c>
      <c r="BF483" s="20">
        <f>Data!BJ483-Data!DQ483</f>
        <v>-25.855</v>
      </c>
      <c r="BG483" s="20">
        <f>Data!BK483-Data!DR483</f>
        <v>-0.50600000000000001</v>
      </c>
      <c r="BH483" s="20">
        <f>Data!BL483-Data!DS483</f>
        <v>2.2170000000000005</v>
      </c>
      <c r="BI483" s="20">
        <f>Data!BM483-Data!DT483</f>
        <v>3.3999999999999975E-2</v>
      </c>
      <c r="BJ483" s="20">
        <f>Data!BN483-Data!DU483</f>
        <v>-10.5</v>
      </c>
      <c r="BK483" s="20">
        <f>Data!BO483-Data!DV483</f>
        <v>3.7000000000000011</v>
      </c>
      <c r="BL483" s="20">
        <f>Data!BP483-Data!DW483</f>
        <v>-0.19999999999999973</v>
      </c>
      <c r="BM483" s="20">
        <f>Data!BQ483-Data!DX483</f>
        <v>1.1749999999999998</v>
      </c>
      <c r="BN483" s="20">
        <f>Data!BR483-Data!DY483</f>
        <v>5.2000000000000011</v>
      </c>
      <c r="BO483" s="20">
        <f>Data!BS483-Data!DZ483</f>
        <v>200</v>
      </c>
      <c r="BP483" s="20">
        <f>Data!BT483-Data!EA483</f>
        <v>-0.13699999999999996</v>
      </c>
      <c r="BQ483" s="20">
        <f>Data!BU483-Data!EB483</f>
        <v>1</v>
      </c>
      <c r="BR483" s="20">
        <f>Data!BV483-Data!EC483</f>
        <v>280</v>
      </c>
      <c r="BS483" s="20">
        <f>Data!BW483-Data!ED483</f>
        <v>242</v>
      </c>
      <c r="BT483" s="20">
        <f>Data!BX483-Data!EE483</f>
        <v>263</v>
      </c>
      <c r="BU483" s="20">
        <f>Data!BY483-Data!EF483</f>
        <v>263</v>
      </c>
      <c r="BV483" s="20">
        <f>Data!BZ483-Data!EG483</f>
        <v>240</v>
      </c>
      <c r="BW483" s="20">
        <f>Data!CA483-Data!EH483</f>
        <v>206.5</v>
      </c>
      <c r="BX483" s="20">
        <f>Data!CB483-Data!EI483</f>
        <v>209</v>
      </c>
      <c r="BY483" s="20">
        <f>Data!CC483-Data!EJ483</f>
        <v>228</v>
      </c>
      <c r="BZ483" s="20">
        <f>Data!EK483</f>
        <v>9543.16</v>
      </c>
      <c r="CA483" s="20">
        <f>Data!EL483</f>
        <v>12667.460000000001</v>
      </c>
      <c r="CB483" s="20">
        <f>Data!EM483</f>
        <v>48.817875000000001</v>
      </c>
      <c r="CC483" s="20">
        <f>Data!EN483</f>
        <v>54</v>
      </c>
      <c r="CD483" s="20">
        <f>Data!EO483</f>
        <v>12.1233</v>
      </c>
      <c r="CE483" s="20">
        <f>Data!EP483</f>
        <v>127.39999999999999</v>
      </c>
      <c r="CF483" s="50">
        <f>IF(ISBLANK(Data!EQ483), "", Data!EQ483)</f>
        <v>50</v>
      </c>
      <c r="CG483" s="50">
        <f>IF(ISBLANK(Data!ER483), "", Data!ER483)</f>
        <v>84</v>
      </c>
      <c r="CH483" s="61" t="str">
        <f>IF(ISBLANK(Data!ES483), "", Data!ES483)</f>
        <v>Creighton</v>
      </c>
      <c r="CI483" s="61">
        <f>IF(ISBLANK(Data!ET483), "", Data!ET483)</f>
        <v>134</v>
      </c>
    </row>
    <row r="484" spans="1:87" x14ac:dyDescent="0.45">
      <c r="A484" s="50">
        <f>IF(ISBLANK(Data!A484), "", Data!A484)</f>
        <v>45300</v>
      </c>
      <c r="B484" s="50" t="str">
        <f>IF(ISBLANK(Data!B484), "", Data!B484)</f>
        <v>Yale</v>
      </c>
      <c r="C484" s="50">
        <f>IF(ISBLANK(Data!C484), "", Data!C484)</f>
        <v>361</v>
      </c>
      <c r="D484" s="50" t="str">
        <f>IF(ISBLANK(Data!D484), "", Data!D484)</f>
        <v>Brown</v>
      </c>
      <c r="E484" s="50">
        <f>IF(ISBLANK(Data!E484), "", Data!E484)</f>
        <v>30</v>
      </c>
      <c r="F484" s="50" t="str">
        <f>IF(ISBLANK(Data!F484), "", Data!F484)</f>
        <v>N</v>
      </c>
      <c r="G484" s="50" t="str">
        <f>IF(ISBLANK(Data!G484), "", Data!G484)</f>
        <v>Yale</v>
      </c>
      <c r="H484" s="50" t="str">
        <f>IF(ISBLANK(Data!H484), "", Data!H484)</f>
        <v>Brown</v>
      </c>
      <c r="I484" s="50" t="str">
        <f>IF(ISBLANK(Data!I484), "", Data!I484)</f>
        <v>Yale</v>
      </c>
      <c r="J484" s="50" t="str">
        <f>IF(ISBLANK(Data!J484), "", Data!J484)</f>
        <v>Brown</v>
      </c>
      <c r="K484" s="50" t="str">
        <f>IF(ISBLANK(Data!K484), "", Data!K484)</f>
        <v>Yale</v>
      </c>
      <c r="L484" s="50" t="str">
        <f>IF(ISBLANK(Data!L484), "", Data!L484)</f>
        <v>Brown</v>
      </c>
      <c r="M484" s="50" t="str">
        <f>IF(ISBLANK(Data!M484), "", Data!M484)</f>
        <v>Yale</v>
      </c>
      <c r="N484" s="50" t="str">
        <f>IF(ISBLANK(Data!N484), "", Data!N484)</f>
        <v>Brown</v>
      </c>
      <c r="O484" s="50" t="str">
        <f>IF(ISBLANK(Data!O484), "", Data!O484)</f>
        <v>Yale</v>
      </c>
      <c r="P484" s="50" t="str">
        <f>IF(ISBLANK(Data!P484), "", Data!P484)</f>
        <v>Brown</v>
      </c>
      <c r="Q484" s="50" t="str">
        <f>IF(ISBLANK(Data!Q484), "", Data!Q484)</f>
        <v>Yale</v>
      </c>
      <c r="R484" s="50" t="str">
        <f>IF(ISBLANK(Data!R484), "", Data!R484)</f>
        <v>Brown</v>
      </c>
      <c r="S484" s="20">
        <f>Data!W484-Data!CD484</f>
        <v>0.375</v>
      </c>
      <c r="T484" s="20">
        <f>Data!X484-Data!CE484</f>
        <v>14.09</v>
      </c>
      <c r="U484" s="20">
        <f>Data!Y484-Data!CF484</f>
        <v>10.399999999999991</v>
      </c>
      <c r="V484" s="20">
        <f>Data!Z484-Data!CG484</f>
        <v>-3.7000000000000028</v>
      </c>
      <c r="W484" s="20">
        <f>Data!AA484-Data!CH484</f>
        <v>-2.7999999999999972</v>
      </c>
      <c r="X484" s="20">
        <f>Data!AB484-Data!CI484</f>
        <v>8.299999999999999E-2</v>
      </c>
      <c r="Y484" s="20">
        <f>Data!AC484-Data!CJ484</f>
        <v>4.45</v>
      </c>
      <c r="Z484" s="20">
        <f>Data!AD484-Data!CK484</f>
        <v>3.0999999999999943</v>
      </c>
      <c r="AA484" s="20">
        <f>Data!AE484-Data!CL484</f>
        <v>-1.3999999999999915</v>
      </c>
      <c r="AB484" s="20">
        <f>Data!AF484-Data!CM484</f>
        <v>5.2</v>
      </c>
      <c r="AC484" s="20">
        <f>Data!AG484-Data!CN484</f>
        <v>11.799999999999997</v>
      </c>
      <c r="AD484" s="20">
        <f>Data!AH484-Data!CO484</f>
        <v>-5.2000000000000028</v>
      </c>
      <c r="AE484" s="20">
        <f>Data!AI484-Data!CP484</f>
        <v>0.43770000000000003</v>
      </c>
      <c r="AF484" s="20">
        <f>Data!AJ484-Data!CQ484</f>
        <v>6.8</v>
      </c>
      <c r="AG484" s="20">
        <f>Data!AK484-Data!CR484</f>
        <v>0.42499999999999999</v>
      </c>
      <c r="AH484" s="20">
        <f>Data!AL484-Data!CS484</f>
        <v>270</v>
      </c>
      <c r="AI484" s="20">
        <f>Data!AM484-Data!CT484</f>
        <v>9.49</v>
      </c>
      <c r="AJ484" s="20">
        <f>Data!AN484-Data!CU484</f>
        <v>3.29</v>
      </c>
      <c r="AK484" s="20">
        <f>Data!AO484-Data!CV484</f>
        <v>95</v>
      </c>
      <c r="AL484" s="20">
        <f>Data!AP484-Data!CW484</f>
        <v>-64</v>
      </c>
      <c r="AM484" s="20">
        <f>Data!AQ484-Data!CX484</f>
        <v>38</v>
      </c>
      <c r="AN484" s="20">
        <f>Data!AR484-Data!CY484</f>
        <v>4.7000000000000042E-2</v>
      </c>
      <c r="AO484" s="20">
        <f>Data!AS484-Data!CZ484</f>
        <v>-8</v>
      </c>
      <c r="AP484" s="20">
        <f>Data!AT484-Data!DA484</f>
        <v>-43</v>
      </c>
      <c r="AQ484" s="20">
        <f>Data!AU484-Data!DB484</f>
        <v>1.7000000000000015E-2</v>
      </c>
      <c r="AR484" s="20">
        <f>Data!AV484-Data!DC484</f>
        <v>-21</v>
      </c>
      <c r="AS484" s="20">
        <f>Data!AW484-Data!DD484</f>
        <v>-71</v>
      </c>
      <c r="AT484" s="20">
        <f>Data!AX484-Data!DE484</f>
        <v>9.099999999999997E-2</v>
      </c>
      <c r="AU484" s="20">
        <f>Data!AY484-Data!DF484</f>
        <v>-17</v>
      </c>
      <c r="AV484" s="20">
        <f>Data!AZ484-Data!DG484</f>
        <v>-1.0625</v>
      </c>
      <c r="AW484" s="20">
        <f>Data!BA484-Data!DH484</f>
        <v>-8</v>
      </c>
      <c r="AX484" s="20">
        <f>Data!BB484-Data!DI484</f>
        <v>-0.5</v>
      </c>
      <c r="AY484" s="20">
        <f>Data!BC484-Data!DJ484</f>
        <v>31</v>
      </c>
      <c r="AZ484" s="20">
        <f>Data!BD484-Data!DK484</f>
        <v>-7</v>
      </c>
      <c r="BA484" s="20">
        <f>Data!BE484-Data!DL484</f>
        <v>-16</v>
      </c>
      <c r="BB484" s="20">
        <f>Data!BF484-Data!DM484</f>
        <v>-42</v>
      </c>
      <c r="BC484" s="20">
        <f>Data!BG484-Data!DN484</f>
        <v>-34</v>
      </c>
      <c r="BD484" s="20">
        <f>Data!BH484-Data!DO484</f>
        <v>5.9000000000000057</v>
      </c>
      <c r="BE484" s="20">
        <f>Data!BI484-Data!DP484</f>
        <v>-4</v>
      </c>
      <c r="BF484" s="20">
        <f>Data!BJ484-Data!DQ484</f>
        <v>9.9369999999999994</v>
      </c>
      <c r="BG484" s="20">
        <f>Data!BK484-Data!DR484</f>
        <v>0.42500000000000004</v>
      </c>
      <c r="BH484" s="20">
        <f>Data!BL484-Data!DS484</f>
        <v>-2.625</v>
      </c>
      <c r="BI484" s="20">
        <f>Data!BM484-Data!DT484</f>
        <v>8.5999999999999965E-2</v>
      </c>
      <c r="BJ484" s="20">
        <f>Data!BN484-Data!DU484</f>
        <v>-2.6999999999999993</v>
      </c>
      <c r="BK484" s="20">
        <f>Data!BO484-Data!DV484</f>
        <v>-4.5</v>
      </c>
      <c r="BL484" s="20">
        <f>Data!BP484-Data!DW484</f>
        <v>-0.99999999999999956</v>
      </c>
      <c r="BM484" s="20">
        <f>Data!BQ484-Data!DX484</f>
        <v>-0.4375</v>
      </c>
      <c r="BN484" s="20">
        <f>Data!BR484-Data!DY484</f>
        <v>-2.1000000000000014</v>
      </c>
      <c r="BO484" s="20">
        <f>Data!BS484-Data!DZ484</f>
        <v>-248</v>
      </c>
      <c r="BP484" s="20">
        <f>Data!BT484-Data!EA484</f>
        <v>0.16100000000000003</v>
      </c>
      <c r="BQ484" s="20">
        <f>Data!BU484-Data!EB484</f>
        <v>-2</v>
      </c>
      <c r="BR484" s="20">
        <f>Data!BV484-Data!EC484</f>
        <v>-168</v>
      </c>
      <c r="BS484" s="20">
        <f>Data!BW484-Data!ED484</f>
        <v>-181</v>
      </c>
      <c r="BT484" s="20">
        <f>Data!BX484-Data!EE484</f>
        <v>-220</v>
      </c>
      <c r="BU484" s="20">
        <f>Data!BY484-Data!EF484</f>
        <v>-161</v>
      </c>
      <c r="BV484" s="20">
        <f>Data!BZ484-Data!EG484</f>
        <v>-156</v>
      </c>
      <c r="BW484" s="20">
        <f>Data!CA484-Data!EH484</f>
        <v>-156</v>
      </c>
      <c r="BX484" s="20">
        <f>Data!CB484-Data!EI484</f>
        <v>-246</v>
      </c>
      <c r="BY484" s="20">
        <f>Data!CC484-Data!EJ484</f>
        <v>-252</v>
      </c>
      <c r="BZ484" s="20">
        <f>Data!EK484</f>
        <v>11618.59</v>
      </c>
      <c r="CA484" s="20">
        <f>Data!EL484</f>
        <v>10147.14</v>
      </c>
      <c r="CB484" s="20">
        <f>Data!EM484</f>
        <v>68.734375</v>
      </c>
      <c r="CC484" s="20">
        <f>Data!EN484</f>
        <v>80.4375</v>
      </c>
      <c r="CD484" s="20">
        <f>Data!EO484</f>
        <v>9.3786000000000005</v>
      </c>
      <c r="CE484" s="20">
        <f>Data!EP484</f>
        <v>196.101</v>
      </c>
      <c r="CF484" s="50">
        <f>IF(ISBLANK(Data!EQ484), "", Data!EQ484)</f>
        <v>80</v>
      </c>
      <c r="CG484" s="50">
        <f>IF(ISBLANK(Data!ER484), "", Data!ER484)</f>
        <v>70</v>
      </c>
      <c r="CH484" s="61" t="str">
        <f>IF(ISBLANK(Data!ES484), "", Data!ES484)</f>
        <v>Yale</v>
      </c>
      <c r="CI484" s="61">
        <f>IF(ISBLANK(Data!ET484), "", Data!ET484)</f>
        <v>150</v>
      </c>
    </row>
    <row r="485" spans="1:87" x14ac:dyDescent="0.45">
      <c r="A485" s="50">
        <f>IF(ISBLANK(Data!A485), "", Data!A485)</f>
        <v>45303</v>
      </c>
      <c r="B485" s="50" t="str">
        <f>IF(ISBLANK(Data!B485), "", Data!B485)</f>
        <v>Indiana</v>
      </c>
      <c r="C485" s="50">
        <f>IF(ISBLANK(Data!C485), "", Data!C485)</f>
        <v>122</v>
      </c>
      <c r="D485" s="50" t="str">
        <f>IF(ISBLANK(Data!D485), "", Data!D485)</f>
        <v>Minnesota</v>
      </c>
      <c r="E485" s="50">
        <f>IF(ISBLANK(Data!E485), "", Data!E485)</f>
        <v>175</v>
      </c>
      <c r="F485" s="50" t="str">
        <f>IF(ISBLANK(Data!F485), "", Data!F485)</f>
        <v>N</v>
      </c>
      <c r="G485" s="50" t="str">
        <f>IF(ISBLANK(Data!G485), "", Data!G485)</f>
        <v>Indiana</v>
      </c>
      <c r="H485" s="50" t="str">
        <f>IF(ISBLANK(Data!H485), "", Data!H485)</f>
        <v>Minnesota</v>
      </c>
      <c r="I485" s="50" t="str">
        <f>IF(ISBLANK(Data!I485), "", Data!I485)</f>
        <v>Indiana</v>
      </c>
      <c r="J485" s="50" t="str">
        <f>IF(ISBLANK(Data!J485), "", Data!J485)</f>
        <v>Minnesota</v>
      </c>
      <c r="K485" s="50" t="str">
        <f>IF(ISBLANK(Data!K485), "", Data!K485)</f>
        <v>Indiana</v>
      </c>
      <c r="L485" s="50" t="str">
        <f>IF(ISBLANK(Data!L485), "", Data!L485)</f>
        <v>Minnesota</v>
      </c>
      <c r="M485" s="50" t="str">
        <f>IF(ISBLANK(Data!M485), "", Data!M485)</f>
        <v>Indiana</v>
      </c>
      <c r="N485" s="50" t="str">
        <f>IF(ISBLANK(Data!N485), "", Data!N485)</f>
        <v>Minnesota</v>
      </c>
      <c r="O485" s="50" t="str">
        <f>IF(ISBLANK(Data!O485), "", Data!O485)</f>
        <v>Indiana</v>
      </c>
      <c r="P485" s="50" t="str">
        <f>IF(ISBLANK(Data!P485), "", Data!P485)</f>
        <v>Minnesota</v>
      </c>
      <c r="Q485" s="50" t="str">
        <f>IF(ISBLANK(Data!Q485), "", Data!Q485)</f>
        <v>Indiana</v>
      </c>
      <c r="R485" s="50" t="str">
        <f>IF(ISBLANK(Data!R485), "", Data!R485)</f>
        <v>Minnesota</v>
      </c>
      <c r="S485" s="20">
        <f>Data!W485-Data!CD485</f>
        <v>-0.11250000000000004</v>
      </c>
      <c r="T485" s="20">
        <f>Data!X485-Data!CE485</f>
        <v>-1.5700000000000003</v>
      </c>
      <c r="U485" s="20">
        <f>Data!Y485-Data!CF485</f>
        <v>-2.2000000000000028</v>
      </c>
      <c r="V485" s="20">
        <f>Data!Z485-Data!CG485</f>
        <v>-0.59999999999999432</v>
      </c>
      <c r="W485" s="20">
        <f>Data!AA485-Data!CH485</f>
        <v>2.3000000000000114</v>
      </c>
      <c r="X485" s="20">
        <f>Data!AB485-Data!CI485</f>
        <v>0.14299999999999999</v>
      </c>
      <c r="Y485" s="20">
        <f>Data!AC485-Data!CJ485</f>
        <v>11.24</v>
      </c>
      <c r="Z485" s="20">
        <f>Data!AD485-Data!CK485</f>
        <v>5.5</v>
      </c>
      <c r="AA485" s="20">
        <f>Data!AE485-Data!CL485</f>
        <v>-5.7999999999999972</v>
      </c>
      <c r="AB485" s="20">
        <f>Data!AF485-Data!CM485</f>
        <v>13.16</v>
      </c>
      <c r="AC485" s="20">
        <f>Data!AG485-Data!CN485</f>
        <v>-1.9000000000000057</v>
      </c>
      <c r="AD485" s="20">
        <f>Data!AH485-Data!CO485</f>
        <v>-9.9999999999994316E-2</v>
      </c>
      <c r="AE485" s="20">
        <f>Data!AI485-Data!CP485</f>
        <v>-3.8499999999999979E-2</v>
      </c>
      <c r="AF485" s="20">
        <f>Data!AJ485-Data!CQ485</f>
        <v>0.10000000000000003</v>
      </c>
      <c r="AG485" s="20">
        <f>Data!AK485-Data!CR485</f>
        <v>7.9166666666666691E-3</v>
      </c>
      <c r="AH485" s="20">
        <f>Data!AL485-Data!CS485</f>
        <v>-14</v>
      </c>
      <c r="AI485" s="20">
        <f>Data!AM485-Data!CT485</f>
        <v>-3.580000000000001</v>
      </c>
      <c r="AJ485" s="20">
        <f>Data!AN485-Data!CU485</f>
        <v>7.83</v>
      </c>
      <c r="AK485" s="20">
        <f>Data!AO485-Data!CV485</f>
        <v>6</v>
      </c>
      <c r="AL485" s="20">
        <f>Data!AP485-Data!CW485</f>
        <v>176</v>
      </c>
      <c r="AM485" s="20">
        <f>Data!AQ485-Data!CX485</f>
        <v>8</v>
      </c>
      <c r="AN485" s="20">
        <f>Data!AR485-Data!CY485</f>
        <v>-6.0000000000000053E-3</v>
      </c>
      <c r="AO485" s="20">
        <f>Data!AS485-Data!CZ485</f>
        <v>-46</v>
      </c>
      <c r="AP485" s="20">
        <f>Data!AT485-Data!DA485</f>
        <v>-108</v>
      </c>
      <c r="AQ485" s="20">
        <f>Data!AU485-Data!DB485</f>
        <v>-2.899999999999997E-2</v>
      </c>
      <c r="AR485" s="20">
        <f>Data!AV485-Data!DC485</f>
        <v>54</v>
      </c>
      <c r="AS485" s="20">
        <f>Data!AW485-Data!DD485</f>
        <v>90</v>
      </c>
      <c r="AT485" s="20">
        <f>Data!AX485-Data!DE485</f>
        <v>-2.0999999999999908E-2</v>
      </c>
      <c r="AU485" s="20">
        <f>Data!AY485-Data!DF485</f>
        <v>-27</v>
      </c>
      <c r="AV485" s="20">
        <f>Data!AZ485-Data!DG485</f>
        <v>-2.3958333333333339</v>
      </c>
      <c r="AW485" s="20">
        <f>Data!BA485-Data!DH485</f>
        <v>3</v>
      </c>
      <c r="AX485" s="20">
        <f>Data!BB485-Data!DI485</f>
        <v>-2.1791666666666671</v>
      </c>
      <c r="AY485" s="20">
        <f>Data!BC485-Data!DJ485</f>
        <v>-49</v>
      </c>
      <c r="AZ485" s="20">
        <f>Data!BD485-Data!DK485</f>
        <v>-4</v>
      </c>
      <c r="BA485" s="20">
        <f>Data!BE485-Data!DL485</f>
        <v>-7</v>
      </c>
      <c r="BB485" s="20">
        <f>Data!BF485-Data!DM485</f>
        <v>17</v>
      </c>
      <c r="BC485" s="20">
        <f>Data!BG485-Data!DN485</f>
        <v>30</v>
      </c>
      <c r="BD485" s="20">
        <f>Data!BH485-Data!DO485</f>
        <v>-4.5</v>
      </c>
      <c r="BE485" s="20">
        <f>Data!BI485-Data!DP485</f>
        <v>6.855000000000004</v>
      </c>
      <c r="BF485" s="20">
        <f>Data!BJ485-Data!DQ485</f>
        <v>-11.411999999999999</v>
      </c>
      <c r="BG485" s="20">
        <f>Data!BK485-Data!DR485</f>
        <v>-0.38000000000000012</v>
      </c>
      <c r="BH485" s="20">
        <f>Data!BL485-Data!DS485</f>
        <v>0.29499999999999993</v>
      </c>
      <c r="BI485" s="20">
        <f>Data!BM485-Data!DT485</f>
        <v>-6.6999999999999948E-2</v>
      </c>
      <c r="BJ485" s="20">
        <f>Data!BN485-Data!DU485</f>
        <v>-8.2000000000000011</v>
      </c>
      <c r="BK485" s="20">
        <f>Data!BO485-Data!DV485</f>
        <v>4.4000000000000021</v>
      </c>
      <c r="BL485" s="20">
        <f>Data!BP485-Data!DW485</f>
        <v>-0.79999999999999982</v>
      </c>
      <c r="BM485" s="20">
        <f>Data!BQ485-Data!DX485</f>
        <v>-0.68333333333333357</v>
      </c>
      <c r="BN485" s="20">
        <f>Data!BR485-Data!DY485</f>
        <v>0.90000000000000213</v>
      </c>
      <c r="BO485" s="20">
        <f>Data!BS485-Data!DZ485</f>
        <v>-89</v>
      </c>
      <c r="BP485" s="20">
        <f>Data!BT485-Data!EA485</f>
        <v>6.899999999999995E-2</v>
      </c>
      <c r="BQ485" s="20">
        <f>Data!BU485-Data!EB485</f>
        <v>4</v>
      </c>
      <c r="BR485" s="20">
        <f>Data!BV485-Data!EC485</f>
        <v>15</v>
      </c>
      <c r="BS485" s="20">
        <f>Data!BW485-Data!ED485</f>
        <v>-34</v>
      </c>
      <c r="BT485" s="20">
        <f>Data!BX485-Data!EE485</f>
        <v>-11</v>
      </c>
      <c r="BU485" s="20">
        <f>Data!BY485-Data!EF485</f>
        <v>3</v>
      </c>
      <c r="BV485" s="20">
        <f>Data!BZ485-Data!EG485</f>
        <v>14</v>
      </c>
      <c r="BW485" s="20">
        <f>Data!CA485-Data!EH485</f>
        <v>-8.5</v>
      </c>
      <c r="BX485" s="20">
        <f>Data!CB485-Data!EI485</f>
        <v>-87</v>
      </c>
      <c r="BY485" s="20">
        <f>Data!CC485-Data!EJ485</f>
        <v>-172</v>
      </c>
      <c r="BZ485" s="20">
        <f>Data!EK485</f>
        <v>10978.7</v>
      </c>
      <c r="CA485" s="20">
        <f>Data!EL485</f>
        <v>11134.36</v>
      </c>
      <c r="CB485" s="20">
        <f>Data!EM485</f>
        <v>87.096533333333326</v>
      </c>
      <c r="CC485" s="20">
        <f>Data!EN485</f>
        <v>76.668750000000003</v>
      </c>
      <c r="CD485" s="20">
        <f>Data!EO485</f>
        <v>11.4208</v>
      </c>
      <c r="CE485" s="20">
        <f>Data!EP485</f>
        <v>156.745</v>
      </c>
      <c r="CF485" s="50">
        <f>IF(ISBLANK(Data!EQ485), "", Data!EQ485)</f>
        <v>74</v>
      </c>
      <c r="CG485" s="50">
        <f>IF(ISBLANK(Data!ER485), "", Data!ER485)</f>
        <v>62</v>
      </c>
      <c r="CH485" s="61" t="str">
        <f>IF(ISBLANK(Data!ES485), "", Data!ES485)</f>
        <v>Indiana</v>
      </c>
      <c r="CI485" s="61">
        <f>IF(ISBLANK(Data!ET485), "", Data!ET485)</f>
        <v>136</v>
      </c>
    </row>
    <row r="486" spans="1:87" x14ac:dyDescent="0.45">
      <c r="A486" s="50">
        <f>IF(ISBLANK(Data!A486), "", Data!A486)</f>
        <v>45303</v>
      </c>
      <c r="B486" s="50" t="str">
        <f>IF(ISBLANK(Data!B486), "", Data!B486)</f>
        <v>South Florida</v>
      </c>
      <c r="C486" s="50">
        <f>IF(ISBLANK(Data!C486), "", Data!C486)</f>
        <v>273</v>
      </c>
      <c r="D486" s="50" t="str">
        <f>IF(ISBLANK(Data!D486), "", Data!D486)</f>
        <v>Rice</v>
      </c>
      <c r="E486" s="50">
        <f>IF(ISBLANK(Data!E486), "", Data!E486)</f>
        <v>244</v>
      </c>
      <c r="F486" s="50" t="str">
        <f>IF(ISBLANK(Data!F486), "", Data!F486)</f>
        <v>N</v>
      </c>
      <c r="G486" s="50" t="str">
        <f>IF(ISBLANK(Data!G486), "", Data!G486)</f>
        <v>South Florida</v>
      </c>
      <c r="H486" s="50" t="str">
        <f>IF(ISBLANK(Data!H486), "", Data!H486)</f>
        <v>Rice</v>
      </c>
      <c r="I486" s="50" t="str">
        <f>IF(ISBLANK(Data!I486), "", Data!I486)</f>
        <v>South Florida</v>
      </c>
      <c r="J486" s="50" t="str">
        <f>IF(ISBLANK(Data!J486), "", Data!J486)</f>
        <v>Rice</v>
      </c>
      <c r="K486" s="50" t="str">
        <f>IF(ISBLANK(Data!K486), "", Data!K486)</f>
        <v>South Florida</v>
      </c>
      <c r="L486" s="50" t="str">
        <f>IF(ISBLANK(Data!L486), "", Data!L486)</f>
        <v>Rice</v>
      </c>
      <c r="M486" s="50" t="str">
        <f>IF(ISBLANK(Data!M486), "", Data!M486)</f>
        <v>S Florida</v>
      </c>
      <c r="N486" s="50" t="str">
        <f>IF(ISBLANK(Data!N486), "", Data!N486)</f>
        <v>Rice</v>
      </c>
      <c r="O486" s="50" t="str">
        <f>IF(ISBLANK(Data!O486), "", Data!O486)</f>
        <v>South Florida</v>
      </c>
      <c r="P486" s="50" t="str">
        <f>IF(ISBLANK(Data!P486), "", Data!P486)</f>
        <v>Rice</v>
      </c>
      <c r="Q486" s="50" t="str">
        <f>IF(ISBLANK(Data!Q486), "", Data!Q486)</f>
        <v>South Florida</v>
      </c>
      <c r="R486" s="50" t="str">
        <f>IF(ISBLANK(Data!R486), "", Data!R486)</f>
        <v>Rice</v>
      </c>
      <c r="S486" s="20">
        <f>Data!W486-Data!CD486</f>
        <v>0.21538461538461495</v>
      </c>
      <c r="T486" s="20">
        <f>Data!X486-Data!CE486</f>
        <v>6.98</v>
      </c>
      <c r="U486" s="20">
        <f>Data!Y486-Data!CF486</f>
        <v>0.70000000000000284</v>
      </c>
      <c r="V486" s="20">
        <f>Data!Z486-Data!CG486</f>
        <v>-6.2999999999999972</v>
      </c>
      <c r="W486" s="20">
        <f>Data!AA486-Data!CH486</f>
        <v>2.3000000000000114</v>
      </c>
      <c r="X486" s="20">
        <f>Data!AB486-Data!CI486</f>
        <v>2.4E-2</v>
      </c>
      <c r="Y486" s="20">
        <f>Data!AC486-Data!CJ486</f>
        <v>-4.17</v>
      </c>
      <c r="Z486" s="20">
        <f>Data!AD486-Data!CK486</f>
        <v>-2.8999999999999915</v>
      </c>
      <c r="AA486" s="20">
        <f>Data!AE486-Data!CL486</f>
        <v>1.3999999999999915</v>
      </c>
      <c r="AB486" s="20">
        <f>Data!AF486-Data!CM486</f>
        <v>-4.7300000000000004</v>
      </c>
      <c r="AC486" s="20">
        <f>Data!AG486-Data!CN486</f>
        <v>2.9000000000000057</v>
      </c>
      <c r="AD486" s="20">
        <f>Data!AH486-Data!CO486</f>
        <v>-3.8999999999999915</v>
      </c>
      <c r="AE486" s="20">
        <f>Data!AI486-Data!CP486</f>
        <v>0.18170000000000003</v>
      </c>
      <c r="AF486" s="20">
        <f>Data!AJ486-Data!CQ486</f>
        <v>2.2999999999999998</v>
      </c>
      <c r="AG486" s="20">
        <f>Data!AK486-Data!CR486</f>
        <v>0.12256410256410255</v>
      </c>
      <c r="AH486" s="20">
        <f>Data!AL486-Data!CS486</f>
        <v>132</v>
      </c>
      <c r="AI486" s="20">
        <f>Data!AM486-Data!CT486</f>
        <v>8.15</v>
      </c>
      <c r="AJ486" s="20">
        <f>Data!AN486-Data!CU486</f>
        <v>-3.21</v>
      </c>
      <c r="AK486" s="20">
        <f>Data!AO486-Data!CV486</f>
        <v>-112</v>
      </c>
      <c r="AL486" s="20">
        <f>Data!AP486-Data!CW486</f>
        <v>-221</v>
      </c>
      <c r="AM486" s="20">
        <f>Data!AQ486-Data!CX486</f>
        <v>-136</v>
      </c>
      <c r="AN486" s="20">
        <f>Data!AR486-Data!CY486</f>
        <v>-4.0000000000000036E-3</v>
      </c>
      <c r="AO486" s="20">
        <f>Data!AS486-Data!CZ486</f>
        <v>-11</v>
      </c>
      <c r="AP486" s="20">
        <f>Data!AT486-Data!DA486</f>
        <v>-67</v>
      </c>
      <c r="AQ486" s="20">
        <f>Data!AU486-Data!DB486</f>
        <v>3.0000000000000027E-2</v>
      </c>
      <c r="AR486" s="20">
        <f>Data!AV486-Data!DC486</f>
        <v>23</v>
      </c>
      <c r="AS486" s="20">
        <f>Data!AW486-Data!DD486</f>
        <v>35</v>
      </c>
      <c r="AT486" s="20">
        <f>Data!AX486-Data!DE486</f>
        <v>-6.0000000000000053E-3</v>
      </c>
      <c r="AU486" s="20">
        <f>Data!AY486-Data!DF486</f>
        <v>-27</v>
      </c>
      <c r="AV486" s="20">
        <f>Data!AZ486-Data!DG486</f>
        <v>-0.37435897435897481</v>
      </c>
      <c r="AW486" s="20">
        <f>Data!BA486-Data!DH486</f>
        <v>-65</v>
      </c>
      <c r="AX486" s="20">
        <f>Data!BB486-Data!DI486</f>
        <v>0.65128205128205252</v>
      </c>
      <c r="AY486" s="20">
        <f>Data!BC486-Data!DJ486</f>
        <v>-28</v>
      </c>
      <c r="AZ486" s="20">
        <f>Data!BD486-Data!DK486</f>
        <v>-1</v>
      </c>
      <c r="BA486" s="20">
        <f>Data!BE486-Data!DL486</f>
        <v>-10</v>
      </c>
      <c r="BB486" s="20">
        <f>Data!BF486-Data!DM486</f>
        <v>-38</v>
      </c>
      <c r="BC486" s="20">
        <f>Data!BG486-Data!DN486</f>
        <v>32</v>
      </c>
      <c r="BD486" s="20">
        <f>Data!BH486-Data!DO486</f>
        <v>2.6999999999999886</v>
      </c>
      <c r="BE486" s="20">
        <f>Data!BI486-Data!DP486</f>
        <v>-5.3900000000000006</v>
      </c>
      <c r="BF486" s="20">
        <f>Data!BJ486-Data!DQ486</f>
        <v>8.0670000000000002</v>
      </c>
      <c r="BG486" s="20">
        <f>Data!BK486-Data!DR486</f>
        <v>0.11899999999999999</v>
      </c>
      <c r="BH486" s="20">
        <f>Data!BL486-Data!DS486</f>
        <v>-1.0670000000000002</v>
      </c>
      <c r="BI486" s="20">
        <f>Data!BM486-Data!DT486</f>
        <v>0.129</v>
      </c>
      <c r="BJ486" s="20">
        <f>Data!BN486-Data!DU486</f>
        <v>-1.3000000000000007</v>
      </c>
      <c r="BK486" s="20">
        <f>Data!BO486-Data!DV486</f>
        <v>5.3999999999999986</v>
      </c>
      <c r="BL486" s="20">
        <f>Data!BP486-Data!DW486</f>
        <v>-0.29999999999999982</v>
      </c>
      <c r="BM486" s="20">
        <f>Data!BQ486-Data!DX486</f>
        <v>0.87692307692307647</v>
      </c>
      <c r="BN486" s="20">
        <f>Data!BR486-Data!DY486</f>
        <v>4.5999999999999996</v>
      </c>
      <c r="BO486" s="20">
        <f>Data!BS486-Data!DZ486</f>
        <v>-86</v>
      </c>
      <c r="BP486" s="20">
        <f>Data!BT486-Data!EA486</f>
        <v>5.099999999999999E-2</v>
      </c>
      <c r="BQ486" s="20">
        <f>Data!BU486-Data!EB486</f>
        <v>-9</v>
      </c>
      <c r="BR486" s="20">
        <f>Data!BV486-Data!EC486</f>
        <v>-118</v>
      </c>
      <c r="BS486" s="20">
        <f>Data!BW486-Data!ED486</f>
        <v>-72</v>
      </c>
      <c r="BT486" s="20">
        <f>Data!BX486-Data!EE486</f>
        <v>-113</v>
      </c>
      <c r="BU486" s="20">
        <f>Data!BY486-Data!EF486</f>
        <v>-71</v>
      </c>
      <c r="BV486" s="20">
        <f>Data!BZ486-Data!EG486</f>
        <v>-95</v>
      </c>
      <c r="BW486" s="20">
        <f>Data!CA486-Data!EH486</f>
        <v>-78.300000000000011</v>
      </c>
      <c r="BX486" s="20">
        <f>Data!CB486-Data!EI486</f>
        <v>-87</v>
      </c>
      <c r="BY486" s="20">
        <f>Data!CC486-Data!EJ486</f>
        <v>-25</v>
      </c>
      <c r="BZ486" s="20">
        <f>Data!EK486</f>
        <v>11400.480000000001</v>
      </c>
      <c r="CA486" s="20">
        <f>Data!EL486</f>
        <v>10670.730000000001</v>
      </c>
      <c r="CB486" s="20">
        <f>Data!EM486</f>
        <v>68.2</v>
      </c>
      <c r="CC486" s="20">
        <f>Data!EN486</f>
        <v>85.397230769230774</v>
      </c>
      <c r="CD486" s="20">
        <f>Data!EO486</f>
        <v>13.227499999999999</v>
      </c>
      <c r="CE486" s="20">
        <f>Data!EP486</f>
        <v>148.18099999999998</v>
      </c>
      <c r="CF486" s="50">
        <f>IF(ISBLANK(Data!EQ486), "", Data!EQ486)</f>
        <v>81</v>
      </c>
      <c r="CG486" s="50">
        <f>IF(ISBLANK(Data!ER486), "", Data!ER486)</f>
        <v>73</v>
      </c>
      <c r="CH486" s="61" t="str">
        <f>IF(ISBLANK(Data!ES486), "", Data!ES486)</f>
        <v>South Florida</v>
      </c>
      <c r="CI486" s="61">
        <f>IF(ISBLANK(Data!ET486), "", Data!ET486)</f>
        <v>154</v>
      </c>
    </row>
    <row r="487" spans="1:87" x14ac:dyDescent="0.45">
      <c r="A487" s="50">
        <f>IF(ISBLANK(Data!A487), "", Data!A487)</f>
        <v>45303</v>
      </c>
      <c r="B487" s="50" t="str">
        <f>IF(ISBLANK(Data!B487), "", Data!B487)</f>
        <v>Duquesne</v>
      </c>
      <c r="C487" s="50">
        <f>IF(ISBLANK(Data!C487), "", Data!C487)</f>
        <v>75</v>
      </c>
      <c r="D487" s="50" t="str">
        <f>IF(ISBLANK(Data!D487), "", Data!D487)</f>
        <v>Dayton</v>
      </c>
      <c r="E487" s="50">
        <f>IF(ISBLANK(Data!E487), "", Data!E487)</f>
        <v>66</v>
      </c>
      <c r="F487" s="50" t="str">
        <f>IF(ISBLANK(Data!F487), "", Data!F487)</f>
        <v>N</v>
      </c>
      <c r="G487" s="50" t="str">
        <f>IF(ISBLANK(Data!G487), "", Data!G487)</f>
        <v>Duquesne</v>
      </c>
      <c r="H487" s="50" t="str">
        <f>IF(ISBLANK(Data!H487), "", Data!H487)</f>
        <v>Dayton</v>
      </c>
      <c r="I487" s="50" t="str">
        <f>IF(ISBLANK(Data!I487), "", Data!I487)</f>
        <v>Duquesne</v>
      </c>
      <c r="J487" s="50" t="str">
        <f>IF(ISBLANK(Data!J487), "", Data!J487)</f>
        <v>Dayton</v>
      </c>
      <c r="K487" s="50" t="str">
        <f>IF(ISBLANK(Data!K487), "", Data!K487)</f>
        <v>Duquesne</v>
      </c>
      <c r="L487" s="50" t="str">
        <f>IF(ISBLANK(Data!L487), "", Data!L487)</f>
        <v>Dayton</v>
      </c>
      <c r="M487" s="50" t="str">
        <f>IF(ISBLANK(Data!M487), "", Data!M487)</f>
        <v>Duquesne</v>
      </c>
      <c r="N487" s="50" t="str">
        <f>IF(ISBLANK(Data!N487), "", Data!N487)</f>
        <v>Dayton</v>
      </c>
      <c r="O487" s="50" t="str">
        <f>IF(ISBLANK(Data!O487), "", Data!O487)</f>
        <v>Duquesne</v>
      </c>
      <c r="P487" s="50" t="str">
        <f>IF(ISBLANK(Data!P487), "", Data!P487)</f>
        <v>Dayton</v>
      </c>
      <c r="Q487" s="50" t="str">
        <f>IF(ISBLANK(Data!Q487), "", Data!Q487)</f>
        <v>Duquesne</v>
      </c>
      <c r="R487" s="50" t="str">
        <f>IF(ISBLANK(Data!R487), "", Data!R487)</f>
        <v>Dayton</v>
      </c>
      <c r="S487" s="20">
        <f>Data!W487-Data!CD487</f>
        <v>-0.21428571428571397</v>
      </c>
      <c r="T487" s="20">
        <f>Data!X487-Data!CE487</f>
        <v>-9.57</v>
      </c>
      <c r="U487" s="20">
        <f>Data!Y487-Data!CF487</f>
        <v>-8.5999999999999943</v>
      </c>
      <c r="V487" s="20">
        <f>Data!Z487-Data!CG487</f>
        <v>0.90000000000000568</v>
      </c>
      <c r="W487" s="20">
        <f>Data!AA487-Data!CH487</f>
        <v>5.5999999999999943</v>
      </c>
      <c r="X487" s="20">
        <f>Data!AB487-Data!CI487</f>
        <v>-7.3999999999999996E-2</v>
      </c>
      <c r="Y487" s="20">
        <f>Data!AC487-Data!CJ487</f>
        <v>-1.7199999999999998</v>
      </c>
      <c r="Z487" s="20">
        <f>Data!AD487-Data!CK487</f>
        <v>-0.59999999999999432</v>
      </c>
      <c r="AA487" s="20">
        <f>Data!AE487-Data!CL487</f>
        <v>1.1999999999999886</v>
      </c>
      <c r="AB487" s="20">
        <f>Data!AF487-Data!CM487</f>
        <v>-3.1800000000000006</v>
      </c>
      <c r="AC487" s="20">
        <f>Data!AG487-Data!CN487</f>
        <v>-10.599999999999994</v>
      </c>
      <c r="AD487" s="20">
        <f>Data!AH487-Data!CO487</f>
        <v>-1.2000000000000028</v>
      </c>
      <c r="AE487" s="20">
        <f>Data!AI487-Data!CP487</f>
        <v>-0.14429999999999998</v>
      </c>
      <c r="AF487" s="20">
        <f>Data!AJ487-Data!CQ487</f>
        <v>-4.2</v>
      </c>
      <c r="AG487" s="20">
        <f>Data!AK487-Data!CR487</f>
        <v>-0.30000000000000004</v>
      </c>
      <c r="AH487" s="20">
        <f>Data!AL487-Data!CS487</f>
        <v>-142</v>
      </c>
      <c r="AI487" s="20">
        <f>Data!AM487-Data!CT487</f>
        <v>-8.0300000000000011</v>
      </c>
      <c r="AJ487" s="20">
        <f>Data!AN487-Data!CU487</f>
        <v>-2.6300000000000003</v>
      </c>
      <c r="AK487" s="20">
        <f>Data!AO487-Data!CV487</f>
        <v>32</v>
      </c>
      <c r="AL487" s="20">
        <f>Data!AP487-Data!CW487</f>
        <v>63</v>
      </c>
      <c r="AM487" s="20">
        <f>Data!AQ487-Data!CX487</f>
        <v>115</v>
      </c>
      <c r="AN487" s="20">
        <f>Data!AR487-Data!CY487</f>
        <v>-3.8999999999999979E-2</v>
      </c>
      <c r="AO487" s="20">
        <f>Data!AS487-Data!CZ487</f>
        <v>-18</v>
      </c>
      <c r="AP487" s="20">
        <f>Data!AT487-Data!DA487</f>
        <v>11</v>
      </c>
      <c r="AQ487" s="20">
        <f>Data!AU487-Data!DB487</f>
        <v>-6.4000000000000001E-2</v>
      </c>
      <c r="AR487" s="20">
        <f>Data!AV487-Data!DC487</f>
        <v>6</v>
      </c>
      <c r="AS487" s="20">
        <f>Data!AW487-Data!DD487</f>
        <v>26</v>
      </c>
      <c r="AT487" s="20">
        <f>Data!AX487-Data!DE487</f>
        <v>-4.500000000000004E-2</v>
      </c>
      <c r="AU487" s="20">
        <f>Data!AY487-Data!DF487</f>
        <v>59</v>
      </c>
      <c r="AV487" s="20">
        <f>Data!AZ487-Data!DG487</f>
        <v>4.2142857142857153</v>
      </c>
      <c r="AW487" s="20">
        <f>Data!BA487-Data!DH487</f>
        <v>69</v>
      </c>
      <c r="AX487" s="20">
        <f>Data!BB487-Data!DI487</f>
        <v>4.9285714285714306</v>
      </c>
      <c r="AY487" s="20">
        <f>Data!BC487-Data!DJ487</f>
        <v>-25</v>
      </c>
      <c r="AZ487" s="20">
        <f>Data!BD487-Data!DK487</f>
        <v>31</v>
      </c>
      <c r="BA487" s="20">
        <f>Data!BE487-Data!DL487</f>
        <v>-3</v>
      </c>
      <c r="BB487" s="20">
        <f>Data!BF487-Data!DM487</f>
        <v>24</v>
      </c>
      <c r="BC487" s="20">
        <f>Data!BG487-Data!DN487</f>
        <v>73</v>
      </c>
      <c r="BD487" s="20">
        <f>Data!BH487-Data!DO487</f>
        <v>2.2999999999999972</v>
      </c>
      <c r="BE487" s="20">
        <f>Data!BI487-Data!DP487</f>
        <v>4.5</v>
      </c>
      <c r="BF487" s="20">
        <f>Data!BJ487-Data!DQ487</f>
        <v>-2.2149999999999999</v>
      </c>
      <c r="BG487" s="20">
        <f>Data!BK487-Data!DR487</f>
        <v>-0.35199999999999987</v>
      </c>
      <c r="BH487" s="20">
        <f>Data!BL487-Data!DS487</f>
        <v>1.7140000000000004</v>
      </c>
      <c r="BI487" s="20">
        <f>Data!BM487-Data!DT487</f>
        <v>0.10599999999999998</v>
      </c>
      <c r="BJ487" s="20">
        <f>Data!BN487-Data!DU487</f>
        <v>0.79999999999999716</v>
      </c>
      <c r="BK487" s="20">
        <f>Data!BO487-Data!DV487</f>
        <v>1.7999999999999972</v>
      </c>
      <c r="BL487" s="20">
        <f>Data!BP487-Data!DW487</f>
        <v>-0.20000000000000018</v>
      </c>
      <c r="BM487" s="20">
        <f>Data!BQ487-Data!DX487</f>
        <v>2.2142857142857135</v>
      </c>
      <c r="BN487" s="20">
        <f>Data!BR487-Data!DY487</f>
        <v>5.1999999999999993</v>
      </c>
      <c r="BO487" s="20">
        <f>Data!BS487-Data!DZ487</f>
        <v>33</v>
      </c>
      <c r="BP487" s="20">
        <f>Data!BT487-Data!EA487</f>
        <v>-7.3000000000000065E-2</v>
      </c>
      <c r="BQ487" s="20">
        <f>Data!BU487-Data!EB487</f>
        <v>1</v>
      </c>
      <c r="BR487" s="20">
        <f>Data!BV487-Data!EC487</f>
        <v>66</v>
      </c>
      <c r="BS487" s="20">
        <f>Data!BW487-Data!ED487</f>
        <v>99</v>
      </c>
      <c r="BT487" s="20">
        <f>Data!BX487-Data!EE487</f>
        <v>85</v>
      </c>
      <c r="BU487" s="20">
        <f>Data!BY487-Data!EF487</f>
        <v>68</v>
      </c>
      <c r="BV487" s="20">
        <f>Data!BZ487-Data!EG487</f>
        <v>70</v>
      </c>
      <c r="BW487" s="20">
        <f>Data!CA487-Data!EH487</f>
        <v>63</v>
      </c>
      <c r="BX487" s="20">
        <f>Data!CB487-Data!EI487</f>
        <v>33</v>
      </c>
      <c r="BY487" s="20">
        <f>Data!CC487-Data!EJ487</f>
        <v>52</v>
      </c>
      <c r="BZ487" s="20">
        <f>Data!EK487</f>
        <v>11165.84</v>
      </c>
      <c r="CA487" s="20">
        <f>Data!EL487</f>
        <v>12146.25</v>
      </c>
      <c r="CB487" s="20">
        <f>Data!EM487</f>
        <v>68.521214285714294</v>
      </c>
      <c r="CC487" s="20">
        <f>Data!EN487</f>
        <v>81.942142857142855</v>
      </c>
      <c r="CD487" s="20">
        <f>Data!EO487</f>
        <v>13.836799999999998</v>
      </c>
      <c r="CE487" s="20">
        <f>Data!EP487</f>
        <v>130.79499999999999</v>
      </c>
      <c r="CF487" s="50">
        <f>IF(ISBLANK(Data!EQ487), "", Data!EQ487)</f>
        <v>62</v>
      </c>
      <c r="CG487" s="50">
        <f>IF(ISBLANK(Data!ER487), "", Data!ER487)</f>
        <v>72</v>
      </c>
      <c r="CH487" s="61" t="str">
        <f>IF(ISBLANK(Data!ES487), "", Data!ES487)</f>
        <v>Dayton</v>
      </c>
      <c r="CI487" s="61">
        <f>IF(ISBLANK(Data!ET487), "", Data!ET487)</f>
        <v>134</v>
      </c>
    </row>
    <row r="488" spans="1:87" x14ac:dyDescent="0.45">
      <c r="A488" s="50">
        <f>IF(ISBLANK(Data!A488), "", Data!A488)</f>
        <v>45303</v>
      </c>
      <c r="B488" s="50" t="str">
        <f>IF(ISBLANK(Data!B488), "", Data!B488)</f>
        <v>Rider</v>
      </c>
      <c r="C488" s="50">
        <f>IF(ISBLANK(Data!C488), "", Data!C488)</f>
        <v>246</v>
      </c>
      <c r="D488" s="50" t="str">
        <f>IF(ISBLANK(Data!D488), "", Data!D488)</f>
        <v>Manhattan</v>
      </c>
      <c r="E488" s="50">
        <f>IF(ISBLANK(Data!E488), "", Data!E488)</f>
        <v>158</v>
      </c>
      <c r="F488" s="50" t="str">
        <f>IF(ISBLANK(Data!F488), "", Data!F488)</f>
        <v>N</v>
      </c>
      <c r="G488" s="50" t="str">
        <f>IF(ISBLANK(Data!G488), "", Data!G488)</f>
        <v>Rider</v>
      </c>
      <c r="H488" s="50" t="str">
        <f>IF(ISBLANK(Data!H488), "", Data!H488)</f>
        <v>Manhattan</v>
      </c>
      <c r="I488" s="50" t="str">
        <f>IF(ISBLANK(Data!I488), "", Data!I488)</f>
        <v>Rider</v>
      </c>
      <c r="J488" s="50" t="str">
        <f>IF(ISBLANK(Data!J488), "", Data!J488)</f>
        <v>Manhattan</v>
      </c>
      <c r="K488" s="50" t="str">
        <f>IF(ISBLANK(Data!K488), "", Data!K488)</f>
        <v>Rider</v>
      </c>
      <c r="L488" s="50" t="str">
        <f>IF(ISBLANK(Data!L488), "", Data!L488)</f>
        <v>Manhattan</v>
      </c>
      <c r="M488" s="50" t="str">
        <f>IF(ISBLANK(Data!M488), "", Data!M488)</f>
        <v>Rider</v>
      </c>
      <c r="N488" s="50" t="str">
        <f>IF(ISBLANK(Data!N488), "", Data!N488)</f>
        <v>Manhattan</v>
      </c>
      <c r="O488" s="50" t="str">
        <f>IF(ISBLANK(Data!O488), "", Data!O488)</f>
        <v>Rider</v>
      </c>
      <c r="P488" s="50" t="str">
        <f>IF(ISBLANK(Data!P488), "", Data!P488)</f>
        <v>Manhattan</v>
      </c>
      <c r="Q488" s="50" t="str">
        <f>IF(ISBLANK(Data!Q488), "", Data!Q488)</f>
        <v>Rider</v>
      </c>
      <c r="R488" s="50" t="str">
        <f>IF(ISBLANK(Data!R488), "", Data!R488)</f>
        <v>Manhattan</v>
      </c>
      <c r="S488" s="20">
        <f>Data!W488-Data!CD488</f>
        <v>-4.1025641025640991E-2</v>
      </c>
      <c r="T488" s="20">
        <f>Data!X488-Data!CE488</f>
        <v>9.0100000000000016</v>
      </c>
      <c r="U488" s="20">
        <f>Data!Y488-Data!CF488</f>
        <v>8.1999999999999886</v>
      </c>
      <c r="V488" s="20">
        <f>Data!Z488-Data!CG488</f>
        <v>-0.79999999999999716</v>
      </c>
      <c r="W488" s="20">
        <f>Data!AA488-Data!CH488</f>
        <v>-0.59999999999999432</v>
      </c>
      <c r="X488" s="20">
        <f>Data!AB488-Data!CI488</f>
        <v>-0.126</v>
      </c>
      <c r="Y488" s="20">
        <f>Data!AC488-Data!CJ488</f>
        <v>3.6100000000000003</v>
      </c>
      <c r="Z488" s="20">
        <f>Data!AD488-Data!CK488</f>
        <v>2.5</v>
      </c>
      <c r="AA488" s="20">
        <f>Data!AE488-Data!CL488</f>
        <v>-1.1000000000000085</v>
      </c>
      <c r="AB488" s="20">
        <f>Data!AF488-Data!CM488</f>
        <v>5.08</v>
      </c>
      <c r="AC488" s="20">
        <f>Data!AG488-Data!CN488</f>
        <v>7.4000000000000057</v>
      </c>
      <c r="AD488" s="20">
        <f>Data!AH488-Data!CO488</f>
        <v>1.0999999999999943</v>
      </c>
      <c r="AE488" s="20">
        <f>Data!AI488-Data!CP488</f>
        <v>0.11979999999999999</v>
      </c>
      <c r="AF488" s="20">
        <f>Data!AJ488-Data!CQ488</f>
        <v>-1</v>
      </c>
      <c r="AG488" s="20">
        <f>Data!AK488-Data!CR488</f>
        <v>-4.1025641025640991E-3</v>
      </c>
      <c r="AH488" s="20">
        <f>Data!AL488-Data!CS488</f>
        <v>51</v>
      </c>
      <c r="AI488" s="20">
        <f>Data!AM488-Data!CT488</f>
        <v>6.8000000000000007</v>
      </c>
      <c r="AJ488" s="20">
        <f>Data!AN488-Data!CU488</f>
        <v>2.2399999999999998</v>
      </c>
      <c r="AK488" s="20">
        <f>Data!AO488-Data!CV488</f>
        <v>243</v>
      </c>
      <c r="AL488" s="20">
        <f>Data!AP488-Data!CW488</f>
        <v>172</v>
      </c>
      <c r="AM488" s="20">
        <f>Data!AQ488-Data!CX488</f>
        <v>176</v>
      </c>
      <c r="AN488" s="20">
        <f>Data!AR488-Data!CY488</f>
        <v>1.699999999999996E-2</v>
      </c>
      <c r="AO488" s="20">
        <f>Data!AS488-Data!CZ488</f>
        <v>-16</v>
      </c>
      <c r="AP488" s="20">
        <f>Data!AT488-Data!DA488</f>
        <v>-34</v>
      </c>
      <c r="AQ488" s="20">
        <f>Data!AU488-Data!DB488</f>
        <v>-2.0000000000000018E-2</v>
      </c>
      <c r="AR488" s="20">
        <f>Data!AV488-Data!DC488</f>
        <v>87</v>
      </c>
      <c r="AS488" s="20">
        <f>Data!AW488-Data!DD488</f>
        <v>124</v>
      </c>
      <c r="AT488" s="20">
        <f>Data!AX488-Data!DE488</f>
        <v>-4.0000000000000036E-3</v>
      </c>
      <c r="AU488" s="20">
        <f>Data!AY488-Data!DF488</f>
        <v>87</v>
      </c>
      <c r="AV488" s="20">
        <f>Data!AZ488-Data!DG488</f>
        <v>4.5589743589743588</v>
      </c>
      <c r="AW488" s="20">
        <f>Data!BA488-Data!DH488</f>
        <v>174</v>
      </c>
      <c r="AX488" s="20">
        <f>Data!BB488-Data!DI488</f>
        <v>7.06666666666667</v>
      </c>
      <c r="AY488" s="20">
        <f>Data!BC488-Data!DJ488</f>
        <v>19</v>
      </c>
      <c r="AZ488" s="20">
        <f>Data!BD488-Data!DK488</f>
        <v>-3</v>
      </c>
      <c r="BA488" s="20">
        <f>Data!BE488-Data!DL488</f>
        <v>27</v>
      </c>
      <c r="BB488" s="20">
        <f>Data!BF488-Data!DM488</f>
        <v>18</v>
      </c>
      <c r="BC488" s="20">
        <f>Data!BG488-Data!DN488</f>
        <v>112</v>
      </c>
      <c r="BD488" s="20">
        <f>Data!BH488-Data!DO488</f>
        <v>7.5999999999999943</v>
      </c>
      <c r="BE488" s="20">
        <f>Data!BI488-Data!DP488</f>
        <v>1.2819999999999965</v>
      </c>
      <c r="BF488" s="20">
        <f>Data!BJ488-Data!DQ488</f>
        <v>6.2619999999999996</v>
      </c>
      <c r="BG488" s="20">
        <f>Data!BK488-Data!DR488</f>
        <v>4.9999999999998934E-3</v>
      </c>
      <c r="BH488" s="20">
        <f>Data!BL488-Data!DS488</f>
        <v>-0.625</v>
      </c>
      <c r="BI488" s="20">
        <f>Data!BM488-Data!DT488</f>
        <v>-6.700000000000006E-2</v>
      </c>
      <c r="BJ488" s="20">
        <f>Data!BN488-Data!DU488</f>
        <v>-5.6000000000000014</v>
      </c>
      <c r="BK488" s="20">
        <f>Data!BO488-Data!DV488</f>
        <v>6.6000000000000014</v>
      </c>
      <c r="BL488" s="20">
        <f>Data!BP488-Data!DW488</f>
        <v>1.5</v>
      </c>
      <c r="BM488" s="20">
        <f>Data!BQ488-Data!DX488</f>
        <v>-1.2256410256410257</v>
      </c>
      <c r="BN488" s="20">
        <f>Data!BR488-Data!DY488</f>
        <v>5.7000000000000011</v>
      </c>
      <c r="BO488" s="20">
        <f>Data!BS488-Data!DZ488</f>
        <v>24</v>
      </c>
      <c r="BP488" s="20">
        <f>Data!BT488-Data!EA488</f>
        <v>-1.4000000000000012E-2</v>
      </c>
      <c r="BQ488" s="20">
        <f>Data!BU488-Data!EB488</f>
        <v>3</v>
      </c>
      <c r="BR488" s="20">
        <f>Data!BV488-Data!EC488</f>
        <v>-38</v>
      </c>
      <c r="BS488" s="20">
        <f>Data!BW488-Data!ED488</f>
        <v>-39</v>
      </c>
      <c r="BT488" s="20">
        <f>Data!BX488-Data!EE488</f>
        <v>11</v>
      </c>
      <c r="BU488" s="20">
        <f>Data!BY488-Data!EF488</f>
        <v>-74</v>
      </c>
      <c r="BV488" s="20">
        <f>Data!BZ488-Data!EG488</f>
        <v>-65</v>
      </c>
      <c r="BW488" s="20">
        <f>Data!CA488-Data!EH488</f>
        <v>-34.100000000000023</v>
      </c>
      <c r="BX488" s="20">
        <f>Data!CB488-Data!EI488</f>
        <v>24</v>
      </c>
      <c r="BY488" s="20">
        <f>Data!CC488-Data!EJ488</f>
        <v>-10</v>
      </c>
      <c r="BZ488" s="20">
        <f>Data!EK488</f>
        <v>11035.82</v>
      </c>
      <c r="CA488" s="20">
        <f>Data!EL488</f>
        <v>10062.36</v>
      </c>
      <c r="CB488" s="20">
        <f>Data!EM488</f>
        <v>100.51538461538462</v>
      </c>
      <c r="CC488" s="20">
        <f>Data!EN488</f>
        <v>88.541600000000003</v>
      </c>
      <c r="CD488" s="20">
        <f>Data!EO488</f>
        <v>13.561</v>
      </c>
      <c r="CE488" s="20">
        <f>Data!EP488</f>
        <v>122.84399999999999</v>
      </c>
      <c r="CF488" s="50">
        <f>IF(ISBLANK(Data!EQ488), "", Data!EQ488)</f>
        <v>55</v>
      </c>
      <c r="CG488" s="50">
        <f>IF(ISBLANK(Data!ER488), "", Data!ER488)</f>
        <v>66</v>
      </c>
      <c r="CH488" s="61" t="str">
        <f>IF(ISBLANK(Data!ES488), "", Data!ES488)</f>
        <v>Manhattan</v>
      </c>
      <c r="CI488" s="61">
        <f>IF(ISBLANK(Data!ET488), "", Data!ET488)</f>
        <v>121</v>
      </c>
    </row>
    <row r="489" spans="1:87" x14ac:dyDescent="0.45">
      <c r="A489" s="50">
        <f>IF(ISBLANK(Data!A489), "", Data!A489)</f>
        <v>45303</v>
      </c>
      <c r="B489" s="50" t="str">
        <f>IF(ISBLANK(Data!B489), "", Data!B489)</f>
        <v>Marist</v>
      </c>
      <c r="C489" s="50">
        <f>IF(ISBLANK(Data!C489), "", Data!C489)</f>
        <v>159</v>
      </c>
      <c r="D489" s="50" t="str">
        <f>IF(ISBLANK(Data!D489), "", Data!D489)</f>
        <v>Quinnipiac</v>
      </c>
      <c r="E489" s="50">
        <f>IF(ISBLANK(Data!E489), "", Data!E489)</f>
        <v>241</v>
      </c>
      <c r="F489" s="50" t="str">
        <f>IF(ISBLANK(Data!F489), "", Data!F489)</f>
        <v>N</v>
      </c>
      <c r="G489" s="50" t="str">
        <f>IF(ISBLANK(Data!G489), "", Data!G489)</f>
        <v>Marist</v>
      </c>
      <c r="H489" s="50" t="str">
        <f>IF(ISBLANK(Data!H489), "", Data!H489)</f>
        <v>Quinnipiac</v>
      </c>
      <c r="I489" s="50" t="str">
        <f>IF(ISBLANK(Data!I489), "", Data!I489)</f>
        <v>Marist</v>
      </c>
      <c r="J489" s="50" t="str">
        <f>IF(ISBLANK(Data!J489), "", Data!J489)</f>
        <v>Quinnipiac</v>
      </c>
      <c r="K489" s="50" t="str">
        <f>IF(ISBLANK(Data!K489), "", Data!K489)</f>
        <v>Marist</v>
      </c>
      <c r="L489" s="50" t="str">
        <f>IF(ISBLANK(Data!L489), "", Data!L489)</f>
        <v>Quinnipiac</v>
      </c>
      <c r="M489" s="50" t="str">
        <f>IF(ISBLANK(Data!M489), "", Data!M489)</f>
        <v>Marist</v>
      </c>
      <c r="N489" s="50" t="str">
        <f>IF(ISBLANK(Data!N489), "", Data!N489)</f>
        <v>Quinnipiac</v>
      </c>
      <c r="O489" s="50" t="str">
        <f>IF(ISBLANK(Data!O489), "", Data!O489)</f>
        <v>Marist</v>
      </c>
      <c r="P489" s="50" t="str">
        <f>IF(ISBLANK(Data!P489), "", Data!P489)</f>
        <v>Quinnipiac</v>
      </c>
      <c r="Q489" s="50" t="str">
        <f>IF(ISBLANK(Data!Q489), "", Data!Q489)</f>
        <v>Marist</v>
      </c>
      <c r="R489" s="50" t="str">
        <f>IF(ISBLANK(Data!R489), "", Data!R489)</f>
        <v>Quinnipiac</v>
      </c>
      <c r="S489" s="20">
        <f>Data!W489-Data!CD489</f>
        <v>-0.14999999999999991</v>
      </c>
      <c r="T489" s="20">
        <f>Data!X489-Data!CE489</f>
        <v>-0.34999999999999964</v>
      </c>
      <c r="U489" s="20">
        <f>Data!Y489-Data!CF489</f>
        <v>-3.5999999999999943</v>
      </c>
      <c r="V489" s="20">
        <f>Data!Z489-Data!CG489</f>
        <v>-3.1000000000000085</v>
      </c>
      <c r="W489" s="20">
        <f>Data!AA489-Data!CH489</f>
        <v>-6.7000000000000028</v>
      </c>
      <c r="X489" s="20">
        <f>Data!AB489-Data!CI489</f>
        <v>-0.16900000000000001</v>
      </c>
      <c r="Y489" s="20">
        <f>Data!AC489-Data!CJ489</f>
        <v>-0.35999999999999943</v>
      </c>
      <c r="Z489" s="20">
        <f>Data!AD489-Data!CK489</f>
        <v>-1.2000000000000028</v>
      </c>
      <c r="AA489" s="20">
        <f>Data!AE489-Data!CL489</f>
        <v>-0.79999999999999716</v>
      </c>
      <c r="AB489" s="20">
        <f>Data!AF489-Data!CM489</f>
        <v>-2.0300000000000011</v>
      </c>
      <c r="AC489" s="20">
        <f>Data!AG489-Data!CN489</f>
        <v>-4.4000000000000057</v>
      </c>
      <c r="AD489" s="20">
        <f>Data!AH489-Data!CO489</f>
        <v>-4.2999999999999972</v>
      </c>
      <c r="AE489" s="20">
        <f>Data!AI489-Data!CP489</f>
        <v>-8.4000000000000186E-3</v>
      </c>
      <c r="AF489" s="20">
        <f>Data!AJ489-Data!CQ489</f>
        <v>-1.7000000000000002</v>
      </c>
      <c r="AG489" s="20">
        <f>Data!AK489-Data!CR489</f>
        <v>-0.17500000000000002</v>
      </c>
      <c r="AH489" s="20">
        <f>Data!AL489-Data!CS489</f>
        <v>-53</v>
      </c>
      <c r="AI489" s="20">
        <f>Data!AM489-Data!CT489</f>
        <v>-0.47000000000000064</v>
      </c>
      <c r="AJ489" s="20">
        <f>Data!AN489-Data!CU489</f>
        <v>-2.1599999999999993</v>
      </c>
      <c r="AK489" s="20">
        <f>Data!AO489-Data!CV489</f>
        <v>-388</v>
      </c>
      <c r="AL489" s="20">
        <f>Data!AP489-Data!CW489</f>
        <v>-337</v>
      </c>
      <c r="AM489" s="20">
        <f>Data!AQ489-Data!CX489</f>
        <v>-286</v>
      </c>
      <c r="AN489" s="20">
        <f>Data!AR489-Data!CY489</f>
        <v>1.6000000000000014E-2</v>
      </c>
      <c r="AO489" s="20">
        <f>Data!AS489-Data!CZ489</f>
        <v>-30</v>
      </c>
      <c r="AP489" s="20">
        <f>Data!AT489-Data!DA489</f>
        <v>-85</v>
      </c>
      <c r="AQ489" s="20">
        <f>Data!AU489-Data!DB489</f>
        <v>-3.0000000000000027E-3</v>
      </c>
      <c r="AR489" s="20">
        <f>Data!AV489-Data!DC489</f>
        <v>-128</v>
      </c>
      <c r="AS489" s="20">
        <f>Data!AW489-Data!DD489</f>
        <v>-126</v>
      </c>
      <c r="AT489" s="20">
        <f>Data!AX489-Data!DE489</f>
        <v>-0.15000000000000002</v>
      </c>
      <c r="AU489" s="20">
        <f>Data!AY489-Data!DF489</f>
        <v>-74</v>
      </c>
      <c r="AV489" s="20">
        <f>Data!AZ489-Data!DG489</f>
        <v>-3.4333333333333336</v>
      </c>
      <c r="AW489" s="20">
        <f>Data!BA489-Data!DH489</f>
        <v>-183</v>
      </c>
      <c r="AX489" s="20">
        <f>Data!BB489-Data!DI489</f>
        <v>-5.5499999999999972</v>
      </c>
      <c r="AY489" s="20">
        <f>Data!BC489-Data!DJ489</f>
        <v>-77</v>
      </c>
      <c r="AZ489" s="20">
        <f>Data!BD489-Data!DK489</f>
        <v>-25</v>
      </c>
      <c r="BA489" s="20">
        <f>Data!BE489-Data!DL489</f>
        <v>-22</v>
      </c>
      <c r="BB489" s="20">
        <f>Data!BF489-Data!DM489</f>
        <v>-38</v>
      </c>
      <c r="BC489" s="20">
        <f>Data!BG489-Data!DN489</f>
        <v>-21</v>
      </c>
      <c r="BD489" s="20">
        <f>Data!BH489-Data!DO489</f>
        <v>-12.699999999999989</v>
      </c>
      <c r="BE489" s="20">
        <f>Data!BI489-Data!DP489</f>
        <v>-9.9500000000000028</v>
      </c>
      <c r="BF489" s="20">
        <f>Data!BJ489-Data!DQ489</f>
        <v>-2.734</v>
      </c>
      <c r="BG489" s="20">
        <f>Data!BK489-Data!DR489</f>
        <v>-0.20900000000000007</v>
      </c>
      <c r="BH489" s="20">
        <f>Data!BL489-Data!DS489</f>
        <v>1.699999999999946E-2</v>
      </c>
      <c r="BI489" s="20">
        <f>Data!BM489-Data!DT489</f>
        <v>-1.2000000000000011E-2</v>
      </c>
      <c r="BJ489" s="20">
        <f>Data!BN489-Data!DU489</f>
        <v>-1.5999999999999979</v>
      </c>
      <c r="BK489" s="20">
        <f>Data!BO489-Data!DV489</f>
        <v>-5.2000000000000011</v>
      </c>
      <c r="BL489" s="20">
        <f>Data!BP489-Data!DW489</f>
        <v>-0.80000000000000027</v>
      </c>
      <c r="BM489" s="20">
        <f>Data!BQ489-Data!DX489</f>
        <v>-0.13333333333333286</v>
      </c>
      <c r="BN489" s="20">
        <f>Data!BR489-Data!DY489</f>
        <v>2.1999999999999993</v>
      </c>
      <c r="BO489" s="20">
        <f>Data!BS489-Data!DZ489</f>
        <v>79</v>
      </c>
      <c r="BP489" s="20">
        <f>Data!BT489-Data!EA489</f>
        <v>-4.5999999999999985E-2</v>
      </c>
      <c r="BQ489" s="20">
        <f>Data!BU489-Data!EB489</f>
        <v>-2</v>
      </c>
      <c r="BR489" s="20">
        <f>Data!BV489-Data!EC489</f>
        <v>3</v>
      </c>
      <c r="BS489" s="20">
        <f>Data!BW489-Data!ED489</f>
        <v>68</v>
      </c>
      <c r="BT489" s="20">
        <f>Data!BX489-Data!EE489</f>
        <v>65</v>
      </c>
      <c r="BU489" s="20">
        <f>Data!BY489-Data!EF489</f>
        <v>12</v>
      </c>
      <c r="BV489" s="20">
        <f>Data!BZ489-Data!EG489</f>
        <v>6</v>
      </c>
      <c r="BW489" s="20">
        <f>Data!CA489-Data!EH489</f>
        <v>43.300000000000011</v>
      </c>
      <c r="BX489" s="20">
        <f>Data!CB489-Data!EI489</f>
        <v>78</v>
      </c>
      <c r="BY489" s="20">
        <f>Data!CC489-Data!EJ489</f>
        <v>62</v>
      </c>
      <c r="BZ489" s="20">
        <f>Data!EK489</f>
        <v>10396.980000000001</v>
      </c>
      <c r="CA489" s="20">
        <f>Data!EL489</f>
        <v>10464.65</v>
      </c>
      <c r="CB489" s="20">
        <f>Data!EM489</f>
        <v>99.45</v>
      </c>
      <c r="CC489" s="20">
        <f>Data!EN489</f>
        <v>97.619666666666674</v>
      </c>
      <c r="CD489" s="20">
        <f>Data!EO489</f>
        <v>14.202</v>
      </c>
      <c r="CE489" s="20">
        <f>Data!EP489</f>
        <v>151.44300000000001</v>
      </c>
      <c r="CF489" s="50">
        <f>IF(ISBLANK(Data!EQ489), "", Data!EQ489)</f>
        <v>55</v>
      </c>
      <c r="CG489" s="50">
        <f>IF(ISBLANK(Data!ER489), "", Data!ER489)</f>
        <v>66</v>
      </c>
      <c r="CH489" s="61" t="str">
        <f>IF(ISBLANK(Data!ES489), "", Data!ES489)</f>
        <v>Quinnipiac</v>
      </c>
      <c r="CI489" s="61">
        <f>IF(ISBLANK(Data!ET489), "", Data!ET489)</f>
        <v>121</v>
      </c>
    </row>
    <row r="490" spans="1:87" x14ac:dyDescent="0.45">
      <c r="A490" s="50">
        <f>IF(ISBLANK(Data!A490), "", Data!A490)</f>
        <v>45303</v>
      </c>
      <c r="B490" s="50" t="str">
        <f>IF(ISBLANK(Data!B490), "", Data!B490)</f>
        <v>Niagara</v>
      </c>
      <c r="C490" s="50">
        <f>IF(ISBLANK(Data!C490), "", Data!C490)</f>
        <v>197</v>
      </c>
      <c r="D490" s="50" t="str">
        <f>IF(ISBLANK(Data!D490), "", Data!D490)</f>
        <v>Fairfield</v>
      </c>
      <c r="E490" s="50">
        <f>IF(ISBLANK(Data!E490), "", Data!E490)</f>
        <v>84</v>
      </c>
      <c r="F490" s="50" t="str">
        <f>IF(ISBLANK(Data!F490), "", Data!F490)</f>
        <v>N</v>
      </c>
      <c r="G490" s="50" t="str">
        <f>IF(ISBLANK(Data!G490), "", Data!G490)</f>
        <v>Niagara</v>
      </c>
      <c r="H490" s="50" t="str">
        <f>IF(ISBLANK(Data!H490), "", Data!H490)</f>
        <v>Fairfield</v>
      </c>
      <c r="I490" s="50" t="str">
        <f>IF(ISBLANK(Data!I490), "", Data!I490)</f>
        <v>Niagara</v>
      </c>
      <c r="J490" s="50" t="str">
        <f>IF(ISBLANK(Data!J490), "", Data!J490)</f>
        <v>Fairfield</v>
      </c>
      <c r="K490" s="50" t="str">
        <f>IF(ISBLANK(Data!K490), "", Data!K490)</f>
        <v>Niagara</v>
      </c>
      <c r="L490" s="50" t="str">
        <f>IF(ISBLANK(Data!L490), "", Data!L490)</f>
        <v>Fairfield</v>
      </c>
      <c r="M490" s="50" t="str">
        <f>IF(ISBLANK(Data!M490), "", Data!M490)</f>
        <v>Niagara</v>
      </c>
      <c r="N490" s="50" t="str">
        <f>IF(ISBLANK(Data!N490), "", Data!N490)</f>
        <v>Fairfield</v>
      </c>
      <c r="O490" s="50" t="str">
        <f>IF(ISBLANK(Data!O490), "", Data!O490)</f>
        <v>Niagara</v>
      </c>
      <c r="P490" s="50" t="str">
        <f>IF(ISBLANK(Data!P490), "", Data!P490)</f>
        <v>Fairfield</v>
      </c>
      <c r="Q490" s="50" t="str">
        <f>IF(ISBLANK(Data!Q490), "", Data!Q490)</f>
        <v>Niagara</v>
      </c>
      <c r="R490" s="50" t="str">
        <f>IF(ISBLANK(Data!R490), "", Data!R490)</f>
        <v>Fairfield</v>
      </c>
      <c r="S490" s="20">
        <f>Data!W490-Data!CD490</f>
        <v>-0.17142857142857099</v>
      </c>
      <c r="T490" s="20">
        <f>Data!X490-Data!CE490</f>
        <v>-7.9200000000000008</v>
      </c>
      <c r="U490" s="20">
        <f>Data!Y490-Data!CF490</f>
        <v>-1.5</v>
      </c>
      <c r="V490" s="20">
        <f>Data!Z490-Data!CG490</f>
        <v>6.4000000000000057</v>
      </c>
      <c r="W490" s="20">
        <f>Data!AA490-Data!CH490</f>
        <v>-1.8999999999999915</v>
      </c>
      <c r="X490" s="20">
        <f>Data!AB490-Data!CI490</f>
        <v>2.4E-2</v>
      </c>
      <c r="Y490" s="20">
        <f>Data!AC490-Data!CJ490</f>
        <v>0.21999999999999975</v>
      </c>
      <c r="Z490" s="20">
        <f>Data!AD490-Data!CK490</f>
        <v>-1.2000000000000028</v>
      </c>
      <c r="AA490" s="20">
        <f>Data!AE490-Data!CL490</f>
        <v>-1.3999999999999915</v>
      </c>
      <c r="AB490" s="20">
        <f>Data!AF490-Data!CM490</f>
        <v>-0.63000000000000034</v>
      </c>
      <c r="AC490" s="20">
        <f>Data!AG490-Data!CN490</f>
        <v>-0.40000000000000568</v>
      </c>
      <c r="AD490" s="20">
        <f>Data!AH490-Data!CO490</f>
        <v>8.3999999999999915</v>
      </c>
      <c r="AE490" s="20">
        <f>Data!AI490-Data!CP490</f>
        <v>-0.20029999999999998</v>
      </c>
      <c r="AF490" s="20">
        <f>Data!AJ490-Data!CQ490</f>
        <v>-2.1</v>
      </c>
      <c r="AG490" s="20">
        <f>Data!AK490-Data!CR490</f>
        <v>-0.16857142857142854</v>
      </c>
      <c r="AH490" s="20">
        <f>Data!AL490-Data!CS490</f>
        <v>-126</v>
      </c>
      <c r="AI490" s="20">
        <f>Data!AM490-Data!CT490</f>
        <v>-5.95</v>
      </c>
      <c r="AJ490" s="20">
        <f>Data!AN490-Data!CU490</f>
        <v>1.3099999999999996</v>
      </c>
      <c r="AK490" s="20">
        <f>Data!AO490-Data!CV490</f>
        <v>-106</v>
      </c>
      <c r="AL490" s="20">
        <f>Data!AP490-Data!CW490</f>
        <v>-11</v>
      </c>
      <c r="AM490" s="20">
        <f>Data!AQ490-Data!CX490</f>
        <v>-114</v>
      </c>
      <c r="AN490" s="20">
        <f>Data!AR490-Data!CY490</f>
        <v>2.200000000000002E-2</v>
      </c>
      <c r="AO490" s="20">
        <f>Data!AS490-Data!CZ490</f>
        <v>-47</v>
      </c>
      <c r="AP490" s="20">
        <f>Data!AT490-Data!DA490</f>
        <v>-148</v>
      </c>
      <c r="AQ490" s="20">
        <f>Data!AU490-Data!DB490</f>
        <v>2.4000000000000021E-2</v>
      </c>
      <c r="AR490" s="20">
        <f>Data!AV490-Data!DC490</f>
        <v>9</v>
      </c>
      <c r="AS490" s="20">
        <f>Data!AW490-Data!DD490</f>
        <v>12</v>
      </c>
      <c r="AT490" s="20">
        <f>Data!AX490-Data!DE490</f>
        <v>-1.0000000000000009E-3</v>
      </c>
      <c r="AU490" s="20">
        <f>Data!AY490-Data!DF490</f>
        <v>-44</v>
      </c>
      <c r="AV490" s="20">
        <f>Data!AZ490-Data!DG490</f>
        <v>-2.4142857142857137</v>
      </c>
      <c r="AW490" s="20">
        <f>Data!BA490-Data!DH490</f>
        <v>-96</v>
      </c>
      <c r="AX490" s="20">
        <f>Data!BB490-Data!DI490</f>
        <v>-4.3476190476190482</v>
      </c>
      <c r="AY490" s="20">
        <f>Data!BC490-Data!DJ490</f>
        <v>-26</v>
      </c>
      <c r="AZ490" s="20">
        <f>Data!BD490-Data!DK490</f>
        <v>-61</v>
      </c>
      <c r="BA490" s="20">
        <f>Data!BE490-Data!DL490</f>
        <v>-9</v>
      </c>
      <c r="BB490" s="20">
        <f>Data!BF490-Data!DM490</f>
        <v>-21</v>
      </c>
      <c r="BC490" s="20">
        <f>Data!BG490-Data!DN490</f>
        <v>-18</v>
      </c>
      <c r="BD490" s="20">
        <f>Data!BH490-Data!DO490</f>
        <v>-2.2000000000000028</v>
      </c>
      <c r="BE490" s="20">
        <f>Data!BI490-Data!DP490</f>
        <v>4.2289999999999992</v>
      </c>
      <c r="BF490" s="20">
        <f>Data!BJ490-Data!DQ490</f>
        <v>-6.3859999999999992</v>
      </c>
      <c r="BG490" s="20">
        <f>Data!BK490-Data!DR490</f>
        <v>-1.6000000000000014E-2</v>
      </c>
      <c r="BH490" s="20">
        <f>Data!BL490-Data!DS490</f>
        <v>-0.61899999999999977</v>
      </c>
      <c r="BI490" s="20">
        <f>Data!BM490-Data!DT490</f>
        <v>-0.28299999999999997</v>
      </c>
      <c r="BJ490" s="20">
        <f>Data!BN490-Data!DU490</f>
        <v>-8.7999999999999972</v>
      </c>
      <c r="BK490" s="20">
        <f>Data!BO490-Data!DV490</f>
        <v>2.1000000000000014</v>
      </c>
      <c r="BL490" s="20">
        <f>Data!BP490-Data!DW490</f>
        <v>-0.5</v>
      </c>
      <c r="BM490" s="20">
        <f>Data!BQ490-Data!DX490</f>
        <v>-3.7476190476190476</v>
      </c>
      <c r="BN490" s="20">
        <f>Data!BR490-Data!DY490</f>
        <v>-0.20000000000000107</v>
      </c>
      <c r="BO490" s="20">
        <f>Data!BS490-Data!DZ490</f>
        <v>67</v>
      </c>
      <c r="BP490" s="20">
        <f>Data!BT490-Data!EA490</f>
        <v>-3.7999999999999978E-2</v>
      </c>
      <c r="BQ490" s="20">
        <f>Data!BU490-Data!EB490</f>
        <v>-11</v>
      </c>
      <c r="BR490" s="20">
        <f>Data!BV490-Data!EC490</f>
        <v>109</v>
      </c>
      <c r="BS490" s="20">
        <f>Data!BW490-Data!ED490</f>
        <v>45</v>
      </c>
      <c r="BT490" s="20">
        <f>Data!BX490-Data!EE490</f>
        <v>112</v>
      </c>
      <c r="BU490" s="20">
        <f>Data!BY490-Data!EF490</f>
        <v>58</v>
      </c>
      <c r="BV490" s="20">
        <f>Data!BZ490-Data!EG490</f>
        <v>98</v>
      </c>
      <c r="BW490" s="20">
        <f>Data!CA490-Data!EH490</f>
        <v>63.899999999999977</v>
      </c>
      <c r="BX490" s="20">
        <f>Data!CB490-Data!EI490</f>
        <v>66</v>
      </c>
      <c r="BY490" s="20">
        <f>Data!CC490-Data!EJ490</f>
        <v>63</v>
      </c>
      <c r="BZ490" s="20">
        <f>Data!EK490</f>
        <v>10875.25</v>
      </c>
      <c r="CA490" s="20">
        <f>Data!EL490</f>
        <v>11700</v>
      </c>
      <c r="CB490" s="20">
        <f>Data!EM490</f>
        <v>99.959466666666671</v>
      </c>
      <c r="CC490" s="20">
        <f>Data!EN490</f>
        <v>59.022214285714284</v>
      </c>
      <c r="CD490" s="20">
        <f>Data!EO490</f>
        <v>11.329599999999999</v>
      </c>
      <c r="CE490" s="20">
        <f>Data!EP490</f>
        <v>172.05</v>
      </c>
      <c r="CF490" s="50">
        <f>IF(ISBLANK(Data!EQ490), "", Data!EQ490)</f>
        <v>96</v>
      </c>
      <c r="CG490" s="50">
        <f>IF(ISBLANK(Data!ER490), "", Data!ER490)</f>
        <v>72</v>
      </c>
      <c r="CH490" s="61" t="str">
        <f>IF(ISBLANK(Data!ES490), "", Data!ES490)</f>
        <v>Niagara</v>
      </c>
      <c r="CI490" s="61">
        <f>IF(ISBLANK(Data!ET490), "", Data!ET490)</f>
        <v>168</v>
      </c>
    </row>
    <row r="491" spans="1:87" x14ac:dyDescent="0.45">
      <c r="A491" s="50">
        <f>IF(ISBLANK(Data!A491), "", Data!A491)</f>
        <v>45304</v>
      </c>
      <c r="B491" s="50" t="str">
        <f>IF(ISBLANK(Data!B491), "", Data!B491)</f>
        <v>Georgia</v>
      </c>
      <c r="C491" s="50">
        <f>IF(ISBLANK(Data!C491), "", Data!C491)</f>
        <v>99</v>
      </c>
      <c r="D491" s="50" t="str">
        <f>IF(ISBLANK(Data!D491), "", Data!D491)</f>
        <v>Tennessee</v>
      </c>
      <c r="E491" s="50">
        <f>IF(ISBLANK(Data!E491), "", Data!E491)</f>
        <v>293</v>
      </c>
      <c r="F491" s="50" t="str">
        <f>IF(ISBLANK(Data!F491), "", Data!F491)</f>
        <v>N</v>
      </c>
      <c r="G491" s="50" t="str">
        <f>IF(ISBLANK(Data!G491), "", Data!G491)</f>
        <v>Georgia</v>
      </c>
      <c r="H491" s="50" t="str">
        <f>IF(ISBLANK(Data!H491), "", Data!H491)</f>
        <v>Tennessee</v>
      </c>
      <c r="I491" s="50" t="str">
        <f>IF(ISBLANK(Data!I491), "", Data!I491)</f>
        <v>Georgia</v>
      </c>
      <c r="J491" s="50" t="str">
        <f>IF(ISBLANK(Data!J491), "", Data!J491)</f>
        <v>Tennessee</v>
      </c>
      <c r="K491" s="50" t="str">
        <f>IF(ISBLANK(Data!K491), "", Data!K491)</f>
        <v>Georgia</v>
      </c>
      <c r="L491" s="50" t="str">
        <f>IF(ISBLANK(Data!L491), "", Data!L491)</f>
        <v>Tennessee</v>
      </c>
      <c r="M491" s="50" t="str">
        <f>IF(ISBLANK(Data!M491), "", Data!M491)</f>
        <v>Georgia</v>
      </c>
      <c r="N491" s="50" t="str">
        <f>IF(ISBLANK(Data!N491), "", Data!N491)</f>
        <v>Tennessee</v>
      </c>
      <c r="O491" s="50" t="str">
        <f>IF(ISBLANK(Data!O491), "", Data!O491)</f>
        <v>Georgia</v>
      </c>
      <c r="P491" s="50" t="str">
        <f>IF(ISBLANK(Data!P491), "", Data!P491)</f>
        <v>Tennessee</v>
      </c>
      <c r="Q491" s="50" t="str">
        <f>IF(ISBLANK(Data!Q491), "", Data!Q491)</f>
        <v>Georgia</v>
      </c>
      <c r="R491" s="50" t="str">
        <f>IF(ISBLANK(Data!R491), "", Data!R491)</f>
        <v>Tennessee</v>
      </c>
      <c r="S491" s="20">
        <f>Data!W491-Data!CD491</f>
        <v>6.6666666666667096E-2</v>
      </c>
      <c r="T491" s="20">
        <f>Data!X491-Data!CE491</f>
        <v>-14.95</v>
      </c>
      <c r="U491" s="20">
        <f>Data!Y491-Data!CF491</f>
        <v>-8.2000000000000028</v>
      </c>
      <c r="V491" s="20">
        <f>Data!Z491-Data!CG491</f>
        <v>6.7999999999999972</v>
      </c>
      <c r="W491" s="20">
        <f>Data!AA491-Data!CH491</f>
        <v>-0.69999999999998863</v>
      </c>
      <c r="X491" s="20">
        <f>Data!AB491-Data!CI491</f>
        <v>0.12</v>
      </c>
      <c r="Y491" s="20">
        <f>Data!AC491-Data!CJ491</f>
        <v>-7.9899999999999993</v>
      </c>
      <c r="Z491" s="20">
        <f>Data!AD491-Data!CK491</f>
        <v>-3.7000000000000028</v>
      </c>
      <c r="AA491" s="20">
        <f>Data!AE491-Data!CL491</f>
        <v>4.2000000000000028</v>
      </c>
      <c r="AB491" s="20">
        <f>Data!AF491-Data!CM491</f>
        <v>-8.1999999999999993</v>
      </c>
      <c r="AC491" s="20">
        <f>Data!AG491-Data!CN491</f>
        <v>-8.2000000000000028</v>
      </c>
      <c r="AD491" s="20">
        <f>Data!AH491-Data!CO491</f>
        <v>5.7999999999999972</v>
      </c>
      <c r="AE491" s="20">
        <f>Data!AI491-Data!CP491</f>
        <v>-0.17889999999999995</v>
      </c>
      <c r="AF491" s="20">
        <f>Data!AJ491-Data!CQ491</f>
        <v>-1.5999999999999999</v>
      </c>
      <c r="AG491" s="20">
        <f>Data!AK491-Data!CR491</f>
        <v>-0.10666666666666665</v>
      </c>
      <c r="AH491" s="20">
        <f>Data!AL491-Data!CS491</f>
        <v>-46</v>
      </c>
      <c r="AI491" s="20">
        <f>Data!AM491-Data!CT491</f>
        <v>-12.419999999999998</v>
      </c>
      <c r="AJ491" s="20">
        <f>Data!AN491-Data!CU491</f>
        <v>-5.6199999999999992</v>
      </c>
      <c r="AK491" s="20">
        <f>Data!AO491-Data!CV491</f>
        <v>-43</v>
      </c>
      <c r="AL491" s="20">
        <f>Data!AP491-Data!CW491</f>
        <v>59</v>
      </c>
      <c r="AM491" s="20">
        <f>Data!AQ491-Data!CX491</f>
        <v>-61</v>
      </c>
      <c r="AN491" s="20">
        <f>Data!AR491-Data!CY491</f>
        <v>-6.0000000000000053E-3</v>
      </c>
      <c r="AO491" s="20">
        <f>Data!AS491-Data!CZ491</f>
        <v>-5</v>
      </c>
      <c r="AP491" s="20">
        <f>Data!AT491-Data!DA491</f>
        <v>-30</v>
      </c>
      <c r="AQ491" s="20">
        <f>Data!AU491-Data!DB491</f>
        <v>1.3999999999999957E-2</v>
      </c>
      <c r="AR491" s="20">
        <f>Data!AV491-Data!DC491</f>
        <v>26</v>
      </c>
      <c r="AS491" s="20">
        <f>Data!AW491-Data!DD491</f>
        <v>66</v>
      </c>
      <c r="AT491" s="20">
        <f>Data!AX491-Data!DE491</f>
        <v>-6.800000000000006E-2</v>
      </c>
      <c r="AU491" s="20">
        <f>Data!AY491-Data!DF491</f>
        <v>-36</v>
      </c>
      <c r="AV491" s="20">
        <f>Data!AZ491-Data!DG491</f>
        <v>-2.4000000000000004</v>
      </c>
      <c r="AW491" s="20">
        <f>Data!BA491-Data!DH491</f>
        <v>-25</v>
      </c>
      <c r="AX491" s="20">
        <f>Data!BB491-Data!DI491</f>
        <v>-1.6666666666666714</v>
      </c>
      <c r="AY491" s="20">
        <f>Data!BC491-Data!DJ491</f>
        <v>-64</v>
      </c>
      <c r="AZ491" s="20">
        <f>Data!BD491-Data!DK491</f>
        <v>-24</v>
      </c>
      <c r="BA491" s="20">
        <f>Data!BE491-Data!DL491</f>
        <v>-18</v>
      </c>
      <c r="BB491" s="20">
        <f>Data!BF491-Data!DM491</f>
        <v>6</v>
      </c>
      <c r="BC491" s="20">
        <f>Data!BG491-Data!DN491</f>
        <v>-8</v>
      </c>
      <c r="BD491" s="20">
        <f>Data!BH491-Data!DO491</f>
        <v>-2.8999999999999915</v>
      </c>
      <c r="BE491" s="20">
        <f>Data!BI491-Data!DP491</f>
        <v>3.9339999999999975</v>
      </c>
      <c r="BF491" s="20">
        <f>Data!BJ491-Data!DQ491</f>
        <v>-6.7999999999999989</v>
      </c>
      <c r="BG491" s="20">
        <f>Data!BK491-Data!DR491</f>
        <v>-0.42900000000000005</v>
      </c>
      <c r="BH491" s="20">
        <f>Data!BL491-Data!DS491</f>
        <v>0.40000000000000036</v>
      </c>
      <c r="BI491" s="20">
        <f>Data!BM491-Data!DT491</f>
        <v>-0.16600000000000004</v>
      </c>
      <c r="BJ491" s="20">
        <f>Data!BN491-Data!DU491</f>
        <v>-2</v>
      </c>
      <c r="BK491" s="20">
        <f>Data!BO491-Data!DV491</f>
        <v>4.4000000000000021</v>
      </c>
      <c r="BL491" s="20">
        <f>Data!BP491-Data!DW491</f>
        <v>-1.2000000000000002</v>
      </c>
      <c r="BM491" s="20">
        <f>Data!BQ491-Data!DX491</f>
        <v>-1.5999999999999996</v>
      </c>
      <c r="BN491" s="20">
        <f>Data!BR491-Data!DY491</f>
        <v>-0.5</v>
      </c>
      <c r="BO491" s="20">
        <f>Data!BS491-Data!DZ491</f>
        <v>23</v>
      </c>
      <c r="BP491" s="20">
        <f>Data!BT491-Data!EA491</f>
        <v>-5.4000000000000048E-2</v>
      </c>
      <c r="BQ491" s="20">
        <f>Data!BU491-Data!EB491</f>
        <v>-1</v>
      </c>
      <c r="BR491" s="20">
        <f>Data!BV491-Data!EC491</f>
        <v>78</v>
      </c>
      <c r="BS491" s="20">
        <f>Data!BW491-Data!ED491</f>
        <v>43</v>
      </c>
      <c r="BT491" s="20">
        <f>Data!BX491-Data!EE491</f>
        <v>22</v>
      </c>
      <c r="BU491" s="20">
        <f>Data!BY491-Data!EF491</f>
        <v>64</v>
      </c>
      <c r="BV491" s="20">
        <f>Data!BZ491-Data!EG491</f>
        <v>67</v>
      </c>
      <c r="BW491" s="20">
        <f>Data!CA491-Data!EH491</f>
        <v>36.900000000000006</v>
      </c>
      <c r="BX491" s="20">
        <f>Data!CB491-Data!EI491</f>
        <v>22</v>
      </c>
      <c r="BY491" s="20">
        <f>Data!CC491-Data!EJ491</f>
        <v>115</v>
      </c>
      <c r="BZ491" s="20">
        <f>Data!EK491</f>
        <v>9774</v>
      </c>
      <c r="CA491" s="20">
        <f>Data!EL491</f>
        <v>11306.26</v>
      </c>
      <c r="CB491" s="20">
        <f>Data!EM491</f>
        <v>91.96</v>
      </c>
      <c r="CC491" s="20">
        <f>Data!EN491</f>
        <v>71.13333333333334</v>
      </c>
      <c r="CD491" s="20">
        <f>Data!EO491</f>
        <v>12.9192</v>
      </c>
      <c r="CE491" s="20">
        <f>Data!EP491</f>
        <v>182.26</v>
      </c>
      <c r="CF491" s="50">
        <f>IF(ISBLANK(Data!EQ491), "", Data!EQ491)</f>
        <v>79</v>
      </c>
      <c r="CG491" s="50">
        <f>IF(ISBLANK(Data!ER491), "", Data!ER491)</f>
        <v>85</v>
      </c>
      <c r="CH491" s="61" t="str">
        <f>IF(ISBLANK(Data!ES491), "", Data!ES491)</f>
        <v>Tennessee</v>
      </c>
      <c r="CI491" s="61">
        <f>IF(ISBLANK(Data!ET491), "", Data!ET491)</f>
        <v>164</v>
      </c>
    </row>
    <row r="492" spans="1:87" x14ac:dyDescent="0.45">
      <c r="A492" s="50">
        <f>IF(ISBLANK(Data!A492), "", Data!A492)</f>
        <v>45304</v>
      </c>
      <c r="B492" s="50" t="str">
        <f>IF(ISBLANK(Data!B492), "", Data!B492)</f>
        <v>North Carolina</v>
      </c>
      <c r="C492" s="50">
        <f>IF(ISBLANK(Data!C492), "", Data!C492)</f>
        <v>202</v>
      </c>
      <c r="D492" s="50" t="str">
        <f>IF(ISBLANK(Data!D492), "", Data!D492)</f>
        <v>Syracuse</v>
      </c>
      <c r="E492" s="50">
        <f>IF(ISBLANK(Data!E492), "", Data!E492)</f>
        <v>289</v>
      </c>
      <c r="F492" s="50" t="str">
        <f>IF(ISBLANK(Data!F492), "", Data!F492)</f>
        <v>N</v>
      </c>
      <c r="G492" s="50" t="str">
        <f>IF(ISBLANK(Data!G492), "", Data!G492)</f>
        <v>North Carolina</v>
      </c>
      <c r="H492" s="50" t="str">
        <f>IF(ISBLANK(Data!H492), "", Data!H492)</f>
        <v>Syracuse</v>
      </c>
      <c r="I492" s="50" t="str">
        <f>IF(ISBLANK(Data!I492), "", Data!I492)</f>
        <v>North Carolina</v>
      </c>
      <c r="J492" s="50" t="str">
        <f>IF(ISBLANK(Data!J492), "", Data!J492)</f>
        <v>Syracuse</v>
      </c>
      <c r="K492" s="50" t="str">
        <f>IF(ISBLANK(Data!K492), "", Data!K492)</f>
        <v>North Carolina</v>
      </c>
      <c r="L492" s="50" t="str">
        <f>IF(ISBLANK(Data!L492), "", Data!L492)</f>
        <v>Syracuse</v>
      </c>
      <c r="M492" s="50" t="str">
        <f>IF(ISBLANK(Data!M492), "", Data!M492)</f>
        <v>N Carolina</v>
      </c>
      <c r="N492" s="50" t="str">
        <f>IF(ISBLANK(Data!N492), "", Data!N492)</f>
        <v>Syracuse</v>
      </c>
      <c r="O492" s="50" t="str">
        <f>IF(ISBLANK(Data!O492), "", Data!O492)</f>
        <v>N. Carolina</v>
      </c>
      <c r="P492" s="50" t="str">
        <f>IF(ISBLANK(Data!P492), "", Data!P492)</f>
        <v>Syracuse</v>
      </c>
      <c r="Q492" s="50" t="str">
        <f>IF(ISBLANK(Data!Q492), "", Data!Q492)</f>
        <v>North Carolina</v>
      </c>
      <c r="R492" s="50" t="str">
        <f>IF(ISBLANK(Data!R492), "", Data!R492)</f>
        <v>Syracuse</v>
      </c>
      <c r="S492" s="20">
        <f>Data!W492-Data!CD492</f>
        <v>6.6666666666667096E-2</v>
      </c>
      <c r="T492" s="20">
        <f>Data!X492-Data!CE492</f>
        <v>14.929999999999998</v>
      </c>
      <c r="U492" s="20">
        <f>Data!Y492-Data!CF492</f>
        <v>10.599999999999994</v>
      </c>
      <c r="V492" s="20">
        <f>Data!Z492-Data!CG492</f>
        <v>-4.3000000000000114</v>
      </c>
      <c r="W492" s="20">
        <f>Data!AA492-Data!CH492</f>
        <v>-1</v>
      </c>
      <c r="X492" s="20">
        <f>Data!AB492-Data!CI492</f>
        <v>-0.17200000000000001</v>
      </c>
      <c r="Y492" s="20">
        <f>Data!AC492-Data!CJ492</f>
        <v>3.5599999999999996</v>
      </c>
      <c r="Z492" s="20">
        <f>Data!AD492-Data!CK492</f>
        <v>1.5</v>
      </c>
      <c r="AA492" s="20">
        <f>Data!AE492-Data!CL492</f>
        <v>-2</v>
      </c>
      <c r="AB492" s="20">
        <f>Data!AF492-Data!CM492</f>
        <v>4.5600000000000005</v>
      </c>
      <c r="AC492" s="20">
        <f>Data!AG492-Data!CN492</f>
        <v>11.100000000000009</v>
      </c>
      <c r="AD492" s="20">
        <f>Data!AH492-Data!CO492</f>
        <v>-1.1000000000000085</v>
      </c>
      <c r="AE492" s="20">
        <f>Data!AI492-Data!CP492</f>
        <v>0.15600000000000003</v>
      </c>
      <c r="AF492" s="20">
        <f>Data!AJ492-Data!CQ492</f>
        <v>2.4</v>
      </c>
      <c r="AG492" s="20">
        <f>Data!AK492-Data!CR492</f>
        <v>0.15999999999999998</v>
      </c>
      <c r="AH492" s="20">
        <f>Data!AL492-Data!CS492</f>
        <v>88</v>
      </c>
      <c r="AI492" s="20">
        <f>Data!AM492-Data!CT492</f>
        <v>10.43</v>
      </c>
      <c r="AJ492" s="20">
        <f>Data!AN492-Data!CU492</f>
        <v>0.83999999999999986</v>
      </c>
      <c r="AK492" s="20">
        <f>Data!AO492-Data!CV492</f>
        <v>83</v>
      </c>
      <c r="AL492" s="20">
        <f>Data!AP492-Data!CW492</f>
        <v>-15</v>
      </c>
      <c r="AM492" s="20">
        <f>Data!AQ492-Data!CX492</f>
        <v>-6</v>
      </c>
      <c r="AN492" s="20">
        <f>Data!AR492-Data!CY492</f>
        <v>2.0000000000000018E-3</v>
      </c>
      <c r="AO492" s="20">
        <f>Data!AS492-Data!CZ492</f>
        <v>15</v>
      </c>
      <c r="AP492" s="20">
        <f>Data!AT492-Data!DA492</f>
        <v>7</v>
      </c>
      <c r="AQ492" s="20">
        <f>Data!AU492-Data!DB492</f>
        <v>3.8999999999999979E-2</v>
      </c>
      <c r="AR492" s="20">
        <f>Data!AV492-Data!DC492</f>
        <v>70</v>
      </c>
      <c r="AS492" s="20">
        <f>Data!AW492-Data!DD492</f>
        <v>86</v>
      </c>
      <c r="AT492" s="20">
        <f>Data!AX492-Data!DE492</f>
        <v>1.7000000000000015E-2</v>
      </c>
      <c r="AU492" s="20">
        <f>Data!AY492-Data!DF492</f>
        <v>20</v>
      </c>
      <c r="AV492" s="20">
        <f>Data!AZ492-Data!DG492</f>
        <v>1.3333333333333339</v>
      </c>
      <c r="AW492" s="20">
        <f>Data!BA492-Data!DH492</f>
        <v>43</v>
      </c>
      <c r="AX492" s="20">
        <f>Data!BB492-Data!DI492</f>
        <v>2.8666666666666671</v>
      </c>
      <c r="AY492" s="20">
        <f>Data!BC492-Data!DJ492</f>
        <v>-2</v>
      </c>
      <c r="AZ492" s="20">
        <f>Data!BD492-Data!DK492</f>
        <v>-59</v>
      </c>
      <c r="BA492" s="20">
        <f>Data!BE492-Data!DL492</f>
        <v>-7</v>
      </c>
      <c r="BB492" s="20">
        <f>Data!BF492-Data!DM492</f>
        <v>-32</v>
      </c>
      <c r="BC492" s="20">
        <f>Data!BG492-Data!DN492</f>
        <v>18</v>
      </c>
      <c r="BD492" s="20">
        <f>Data!BH492-Data!DO492</f>
        <v>5.5999999999999943</v>
      </c>
      <c r="BE492" s="20">
        <f>Data!BI492-Data!DP492</f>
        <v>-1</v>
      </c>
      <c r="BF492" s="20">
        <f>Data!BJ492-Data!DQ492</f>
        <v>6.5330000000000004</v>
      </c>
      <c r="BG492" s="20">
        <f>Data!BK492-Data!DR492</f>
        <v>0.22300000000000009</v>
      </c>
      <c r="BH492" s="20">
        <f>Data!BL492-Data!DS492</f>
        <v>-2.1330000000000009</v>
      </c>
      <c r="BI492" s="20">
        <f>Data!BM492-Data!DT492</f>
        <v>-0.22000000000000008</v>
      </c>
      <c r="BJ492" s="20">
        <f>Data!BN492-Data!DU492</f>
        <v>0.5</v>
      </c>
      <c r="BK492" s="20">
        <f>Data!BO492-Data!DV492</f>
        <v>5.7999999999999972</v>
      </c>
      <c r="BL492" s="20">
        <f>Data!BP492-Data!DW492</f>
        <v>-0.5</v>
      </c>
      <c r="BM492" s="20">
        <f>Data!BQ492-Data!DX492</f>
        <v>-3.9333333333333327</v>
      </c>
      <c r="BN492" s="20">
        <f>Data!BR492-Data!DY492</f>
        <v>1.1999999999999993</v>
      </c>
      <c r="BO492" s="20">
        <f>Data!BS492-Data!DZ492</f>
        <v>-10</v>
      </c>
      <c r="BP492" s="20">
        <f>Data!BT492-Data!EA492</f>
        <v>1.8000000000000016E-2</v>
      </c>
      <c r="BQ492" s="20">
        <f>Data!BU492-Data!EB492</f>
        <v>1</v>
      </c>
      <c r="BR492" s="20">
        <f>Data!BV492-Data!EC492</f>
        <v>-66</v>
      </c>
      <c r="BS492" s="20">
        <f>Data!BW492-Data!ED492</f>
        <v>-47</v>
      </c>
      <c r="BT492" s="20">
        <f>Data!BX492-Data!EE492</f>
        <v>-31</v>
      </c>
      <c r="BU492" s="20">
        <f>Data!BY492-Data!EF492</f>
        <v>-83</v>
      </c>
      <c r="BV492" s="20">
        <f>Data!BZ492-Data!EG492</f>
        <v>-67</v>
      </c>
      <c r="BW492" s="20">
        <f>Data!CA492-Data!EH492</f>
        <v>-43</v>
      </c>
      <c r="BX492" s="20">
        <f>Data!CB492-Data!EI492</f>
        <v>-10</v>
      </c>
      <c r="BY492" s="20">
        <f>Data!CC492-Data!EJ492</f>
        <v>-27</v>
      </c>
      <c r="BZ492" s="20">
        <f>Data!EK492</f>
        <v>11395.44</v>
      </c>
      <c r="CA492" s="20">
        <f>Data!EL492</f>
        <v>9908.1999999999989</v>
      </c>
      <c r="CB492" s="20">
        <f>Data!EM492</f>
        <v>99.932133333333326</v>
      </c>
      <c r="CC492" s="20">
        <f>Data!EN492</f>
        <v>71.92</v>
      </c>
      <c r="CD492" s="20">
        <f>Data!EO492</f>
        <v>12.119599999999998</v>
      </c>
      <c r="CE492" s="20">
        <f>Data!EP492</f>
        <v>172.36799999999999</v>
      </c>
      <c r="CF492" s="50">
        <f>IF(ISBLANK(Data!EQ492), "", Data!EQ492)</f>
        <v>102</v>
      </c>
      <c r="CG492" s="50">
        <f>IF(ISBLANK(Data!ER492), "", Data!ER492)</f>
        <v>67</v>
      </c>
      <c r="CH492" s="61" t="str">
        <f>IF(ISBLANK(Data!ES492), "", Data!ES492)</f>
        <v>North Carolina</v>
      </c>
      <c r="CI492" s="61">
        <f>IF(ISBLANK(Data!ET492), "", Data!ET492)</f>
        <v>169</v>
      </c>
    </row>
    <row r="493" spans="1:87" x14ac:dyDescent="0.45">
      <c r="A493" s="50">
        <f>IF(ISBLANK(Data!A493), "", Data!A493)</f>
        <v>45304</v>
      </c>
      <c r="B493" s="50" t="str">
        <f>IF(ISBLANK(Data!B493), "", Data!B493)</f>
        <v>Wisconsin</v>
      </c>
      <c r="C493" s="50">
        <f>IF(ISBLANK(Data!C493), "", Data!C493)</f>
        <v>356</v>
      </c>
      <c r="D493" s="50" t="str">
        <f>IF(ISBLANK(Data!D493), "", Data!D493)</f>
        <v>Northwestern</v>
      </c>
      <c r="E493" s="50">
        <f>IF(ISBLANK(Data!E493), "", Data!E493)</f>
        <v>215</v>
      </c>
      <c r="F493" s="50" t="str">
        <f>IF(ISBLANK(Data!F493), "", Data!F493)</f>
        <v>N</v>
      </c>
      <c r="G493" s="50" t="str">
        <f>IF(ISBLANK(Data!G493), "", Data!G493)</f>
        <v>Wisconsin</v>
      </c>
      <c r="H493" s="50" t="str">
        <f>IF(ISBLANK(Data!H493), "", Data!H493)</f>
        <v>Northwestern</v>
      </c>
      <c r="I493" s="50" t="str">
        <f>IF(ISBLANK(Data!I493), "", Data!I493)</f>
        <v>Wisconsin</v>
      </c>
      <c r="J493" s="50" t="str">
        <f>IF(ISBLANK(Data!J493), "", Data!J493)</f>
        <v>Northwestern</v>
      </c>
      <c r="K493" s="50" t="str">
        <f>IF(ISBLANK(Data!K493), "", Data!K493)</f>
        <v>Wisconsin</v>
      </c>
      <c r="L493" s="50" t="str">
        <f>IF(ISBLANK(Data!L493), "", Data!L493)</f>
        <v>Northwestern</v>
      </c>
      <c r="M493" s="50" t="str">
        <f>IF(ISBLANK(Data!M493), "", Data!M493)</f>
        <v>Wisconsin</v>
      </c>
      <c r="N493" s="50" t="str">
        <f>IF(ISBLANK(Data!N493), "", Data!N493)</f>
        <v>Northwestern</v>
      </c>
      <c r="O493" s="50" t="str">
        <f>IF(ISBLANK(Data!O493), "", Data!O493)</f>
        <v>Wisconsin</v>
      </c>
      <c r="P493" s="50" t="str">
        <f>IF(ISBLANK(Data!P493), "", Data!P493)</f>
        <v>Northwestern</v>
      </c>
      <c r="Q493" s="50" t="str">
        <f>IF(ISBLANK(Data!Q493), "", Data!Q493)</f>
        <v>Wisconsin</v>
      </c>
      <c r="R493" s="50" t="str">
        <f>IF(ISBLANK(Data!R493), "", Data!R493)</f>
        <v>Northwestern</v>
      </c>
      <c r="S493" s="20">
        <f>Data!W493-Data!CD493</f>
        <v>0</v>
      </c>
      <c r="T493" s="20">
        <f>Data!X493-Data!CE493</f>
        <v>11.1</v>
      </c>
      <c r="U493" s="20">
        <f>Data!Y493-Data!CF493</f>
        <v>6.7999999999999972</v>
      </c>
      <c r="V493" s="20">
        <f>Data!Z493-Data!CG493</f>
        <v>-4.2999999999999972</v>
      </c>
      <c r="W493" s="20">
        <f>Data!AA493-Data!CH493</f>
        <v>0.70000000000000284</v>
      </c>
      <c r="X493" s="20">
        <f>Data!AB493-Data!CI493</f>
        <v>-6.8000000000000005E-2</v>
      </c>
      <c r="Y493" s="20">
        <f>Data!AC493-Data!CJ493</f>
        <v>8.5500000000000007</v>
      </c>
      <c r="Z493" s="20">
        <f>Data!AD493-Data!CK493</f>
        <v>3.2999999999999972</v>
      </c>
      <c r="AA493" s="20">
        <f>Data!AE493-Data!CL493</f>
        <v>-5.2000000000000028</v>
      </c>
      <c r="AB493" s="20">
        <f>Data!AF493-Data!CM493</f>
        <v>12.21</v>
      </c>
      <c r="AC493" s="20">
        <f>Data!AG493-Data!CN493</f>
        <v>7.4000000000000057</v>
      </c>
      <c r="AD493" s="20">
        <f>Data!AH493-Data!CO493</f>
        <v>-2.4000000000000057</v>
      </c>
      <c r="AE493" s="20">
        <f>Data!AI493-Data!CP493</f>
        <v>0.1089</v>
      </c>
      <c r="AF493" s="20">
        <f>Data!AJ493-Data!CQ493</f>
        <v>1.8</v>
      </c>
      <c r="AG493" s="20">
        <f>Data!AK493-Data!CR493</f>
        <v>0.12</v>
      </c>
      <c r="AH493" s="20">
        <f>Data!AL493-Data!CS493</f>
        <v>64</v>
      </c>
      <c r="AI493" s="20">
        <f>Data!AM493-Data!CT493</f>
        <v>9.5</v>
      </c>
      <c r="AJ493" s="20">
        <f>Data!AN493-Data!CU493</f>
        <v>6.6300000000000008</v>
      </c>
      <c r="AK493" s="20">
        <f>Data!AO493-Data!CV493</f>
        <v>27</v>
      </c>
      <c r="AL493" s="20">
        <f>Data!AP493-Data!CW493</f>
        <v>-16</v>
      </c>
      <c r="AM493" s="20">
        <f>Data!AQ493-Data!CX493</f>
        <v>-4</v>
      </c>
      <c r="AN493" s="20">
        <f>Data!AR493-Data!CY493</f>
        <v>-3.0000000000000027E-3</v>
      </c>
      <c r="AO493" s="20">
        <f>Data!AS493-Data!CZ493</f>
        <v>-19</v>
      </c>
      <c r="AP493" s="20">
        <f>Data!AT493-Data!DA493</f>
        <v>-21</v>
      </c>
      <c r="AQ493" s="20">
        <f>Data!AU493-Data!DB493</f>
        <v>-3.7999999999999978E-2</v>
      </c>
      <c r="AR493" s="20">
        <f>Data!AV493-Data!DC493</f>
        <v>56</v>
      </c>
      <c r="AS493" s="20">
        <f>Data!AW493-Data!DD493</f>
        <v>61</v>
      </c>
      <c r="AT493" s="20">
        <f>Data!AX493-Data!DE493</f>
        <v>3.9000000000000035E-2</v>
      </c>
      <c r="AU493" s="20">
        <f>Data!AY493-Data!DF493</f>
        <v>30</v>
      </c>
      <c r="AV493" s="20">
        <f>Data!AZ493-Data!DG493</f>
        <v>2</v>
      </c>
      <c r="AW493" s="20">
        <f>Data!BA493-Data!DH493</f>
        <v>54</v>
      </c>
      <c r="AX493" s="20">
        <f>Data!BB493-Data!DI493</f>
        <v>3.5999999999999979</v>
      </c>
      <c r="AY493" s="20">
        <f>Data!BC493-Data!DJ493</f>
        <v>-67</v>
      </c>
      <c r="AZ493" s="20">
        <f>Data!BD493-Data!DK493</f>
        <v>-20</v>
      </c>
      <c r="BA493" s="20">
        <f>Data!BE493-Data!DL493</f>
        <v>-27</v>
      </c>
      <c r="BB493" s="20">
        <f>Data!BF493-Data!DM493</f>
        <v>3</v>
      </c>
      <c r="BC493" s="20">
        <f>Data!BG493-Data!DN493</f>
        <v>-33</v>
      </c>
      <c r="BD493" s="20">
        <f>Data!BH493-Data!DO493</f>
        <v>1.7999999999999972</v>
      </c>
      <c r="BE493" s="20">
        <f>Data!BI493-Data!DP493</f>
        <v>-1.0669999999999931</v>
      </c>
      <c r="BF493" s="20">
        <f>Data!BJ493-Data!DQ493</f>
        <v>2.8659999999999997</v>
      </c>
      <c r="BG493" s="20">
        <f>Data!BK493-Data!DR493</f>
        <v>-0.502</v>
      </c>
      <c r="BH493" s="20">
        <f>Data!BL493-Data!DS493</f>
        <v>0.19999999999999929</v>
      </c>
      <c r="BI493" s="20">
        <f>Data!BM493-Data!DT493</f>
        <v>-0.15599999999999992</v>
      </c>
      <c r="BJ493" s="20">
        <f>Data!BN493-Data!DU493</f>
        <v>-1.3999999999999986</v>
      </c>
      <c r="BK493" s="20">
        <f>Data!BO493-Data!DV493</f>
        <v>4.0999999999999979</v>
      </c>
      <c r="BL493" s="20">
        <f>Data!BP493-Data!DW493</f>
        <v>-1.7999999999999998</v>
      </c>
      <c r="BM493" s="20">
        <f>Data!BQ493-Data!DX493</f>
        <v>-1.3333333333333339</v>
      </c>
      <c r="BN493" s="20">
        <f>Data!BR493-Data!DY493</f>
        <v>-2.1999999999999993</v>
      </c>
      <c r="BO493" s="20">
        <f>Data!BS493-Data!DZ493</f>
        <v>-27</v>
      </c>
      <c r="BP493" s="20">
        <f>Data!BT493-Data!EA493</f>
        <v>5.0000000000000044E-2</v>
      </c>
      <c r="BQ493" s="20">
        <f>Data!BU493-Data!EB493</f>
        <v>0</v>
      </c>
      <c r="BR493" s="20">
        <f>Data!BV493-Data!EC493</f>
        <v>-57</v>
      </c>
      <c r="BS493" s="20">
        <f>Data!BW493-Data!ED493</f>
        <v>-27</v>
      </c>
      <c r="BT493" s="20">
        <f>Data!BX493-Data!EE493</f>
        <v>-25</v>
      </c>
      <c r="BU493" s="20">
        <f>Data!BY493-Data!EF493</f>
        <v>-37</v>
      </c>
      <c r="BV493" s="20">
        <f>Data!BZ493-Data!EG493</f>
        <v>-44</v>
      </c>
      <c r="BW493" s="20">
        <f>Data!CA493-Data!EH493</f>
        <v>-26.799999999999997</v>
      </c>
      <c r="BX493" s="20">
        <f>Data!CB493-Data!EI493</f>
        <v>-28</v>
      </c>
      <c r="BY493" s="20">
        <f>Data!CC493-Data!EJ493</f>
        <v>-53</v>
      </c>
      <c r="BZ493" s="20">
        <f>Data!EK493</f>
        <v>12044.04</v>
      </c>
      <c r="CA493" s="20">
        <f>Data!EL493</f>
        <v>10875.060000000001</v>
      </c>
      <c r="CB493" s="20">
        <f>Data!EM493</f>
        <v>73.599999999999994</v>
      </c>
      <c r="CC493" s="20">
        <f>Data!EN493</f>
        <v>59.533333333333331</v>
      </c>
      <c r="CD493" s="20">
        <f>Data!EO493</f>
        <v>10.7004</v>
      </c>
      <c r="CE493" s="20">
        <f>Data!EP493</f>
        <v>194.31</v>
      </c>
      <c r="CF493" s="50">
        <f>IF(ISBLANK(Data!EQ493), "", Data!EQ493)</f>
        <v>71</v>
      </c>
      <c r="CG493" s="50">
        <f>IF(ISBLANK(Data!ER493), "", Data!ER493)</f>
        <v>63</v>
      </c>
      <c r="CH493" s="61" t="str">
        <f>IF(ISBLANK(Data!ES493), "", Data!ES493)</f>
        <v>Wisconsin</v>
      </c>
      <c r="CI493" s="61">
        <f>IF(ISBLANK(Data!ET493), "", Data!ET493)</f>
        <v>134</v>
      </c>
    </row>
    <row r="494" spans="1:87" x14ac:dyDescent="0.45">
      <c r="A494" s="50">
        <f>IF(ISBLANK(Data!A494), "", Data!A494)</f>
        <v>45304</v>
      </c>
      <c r="B494" s="50" t="str">
        <f>IF(ISBLANK(Data!B494), "", Data!B494)</f>
        <v>Louisville</v>
      </c>
      <c r="C494" s="50">
        <f>IF(ISBLANK(Data!C494), "", Data!C494)</f>
        <v>152</v>
      </c>
      <c r="D494" s="50" t="str">
        <f>IF(ISBLANK(Data!D494), "", Data!D494)</f>
        <v>N.C. State</v>
      </c>
      <c r="E494" s="50">
        <f>IF(ISBLANK(Data!E494), "", Data!E494)</f>
        <v>188</v>
      </c>
      <c r="F494" s="50" t="str">
        <f>IF(ISBLANK(Data!F494), "", Data!F494)</f>
        <v>N</v>
      </c>
      <c r="G494" s="50" t="str">
        <f>IF(ISBLANK(Data!G494), "", Data!G494)</f>
        <v>Louisville</v>
      </c>
      <c r="H494" s="50" t="str">
        <f>IF(ISBLANK(Data!H494), "", Data!H494)</f>
        <v>North Carolina St.</v>
      </c>
      <c r="I494" s="50" t="str">
        <f>IF(ISBLANK(Data!I494), "", Data!I494)</f>
        <v>Louisville</v>
      </c>
      <c r="J494" s="50" t="str">
        <f>IF(ISBLANK(Data!J494), "", Data!J494)</f>
        <v>North Carolina St.</v>
      </c>
      <c r="K494" s="50" t="str">
        <f>IF(ISBLANK(Data!K494), "", Data!K494)</f>
        <v>Louisville</v>
      </c>
      <c r="L494" s="50" t="str">
        <f>IF(ISBLANK(Data!L494), "", Data!L494)</f>
        <v>NC State</v>
      </c>
      <c r="M494" s="50" t="str">
        <f>IF(ISBLANK(Data!M494), "", Data!M494)</f>
        <v>Louisville</v>
      </c>
      <c r="N494" s="50" t="str">
        <f>IF(ISBLANK(Data!N494), "", Data!N494)</f>
        <v>NC State</v>
      </c>
      <c r="O494" s="50" t="str">
        <f>IF(ISBLANK(Data!O494), "", Data!O494)</f>
        <v>Louisville</v>
      </c>
      <c r="P494" s="50" t="str">
        <f>IF(ISBLANK(Data!P494), "", Data!P494)</f>
        <v>NC State</v>
      </c>
      <c r="Q494" s="50" t="str">
        <f>IF(ISBLANK(Data!Q494), "", Data!Q494)</f>
        <v>Louisville</v>
      </c>
      <c r="R494" s="50" t="str">
        <f>IF(ISBLANK(Data!R494), "", Data!R494)</f>
        <v>North Carolina State</v>
      </c>
      <c r="S494" s="20">
        <f>Data!W494-Data!CD494</f>
        <v>-0.33333333333333293</v>
      </c>
      <c r="T494" s="20">
        <f>Data!X494-Data!CE494</f>
        <v>-13.23</v>
      </c>
      <c r="U494" s="20">
        <f>Data!Y494-Data!CF494</f>
        <v>-5</v>
      </c>
      <c r="V494" s="20">
        <f>Data!Z494-Data!CG494</f>
        <v>8.2000000000000028</v>
      </c>
      <c r="W494" s="20">
        <f>Data!AA494-Data!CH494</f>
        <v>0.80000000000001137</v>
      </c>
      <c r="X494" s="20">
        <f>Data!AB494-Data!CI494</f>
        <v>-5.8999999999999997E-2</v>
      </c>
      <c r="Y494" s="20">
        <f>Data!AC494-Data!CJ494</f>
        <v>0.94000000000000006</v>
      </c>
      <c r="Z494" s="20">
        <f>Data!AD494-Data!CK494</f>
        <v>1.1999999999999886</v>
      </c>
      <c r="AA494" s="20">
        <f>Data!AE494-Data!CL494</f>
        <v>9.9999999999994316E-2</v>
      </c>
      <c r="AB494" s="20">
        <f>Data!AF494-Data!CM494</f>
        <v>0.91999999999999993</v>
      </c>
      <c r="AC494" s="20">
        <f>Data!AG494-Data!CN494</f>
        <v>-5.1000000000000085</v>
      </c>
      <c r="AD494" s="20">
        <f>Data!AH494-Data!CO494</f>
        <v>8.7999999999999972</v>
      </c>
      <c r="AE494" s="20">
        <f>Data!AI494-Data!CP494</f>
        <v>-0.3543</v>
      </c>
      <c r="AF494" s="20">
        <f>Data!AJ494-Data!CQ494</f>
        <v>-5.2</v>
      </c>
      <c r="AG494" s="20">
        <f>Data!AK494-Data!CR494</f>
        <v>-0.34666666666666668</v>
      </c>
      <c r="AH494" s="20">
        <f>Data!AL494-Data!CS494</f>
        <v>-210</v>
      </c>
      <c r="AI494" s="20">
        <f>Data!AM494-Data!CT494</f>
        <v>-10.629999999999999</v>
      </c>
      <c r="AJ494" s="20">
        <f>Data!AN494-Data!CU494</f>
        <v>-4.0000000000000036E-2</v>
      </c>
      <c r="AK494" s="20">
        <f>Data!AO494-Data!CV494</f>
        <v>-44</v>
      </c>
      <c r="AL494" s="20">
        <f>Data!AP494-Data!CW494</f>
        <v>115</v>
      </c>
      <c r="AM494" s="20">
        <f>Data!AQ494-Data!CX494</f>
        <v>-78</v>
      </c>
      <c r="AN494" s="20">
        <f>Data!AR494-Data!CY494</f>
        <v>-1.0000000000000009E-2</v>
      </c>
      <c r="AO494" s="20">
        <f>Data!AS494-Data!CZ494</f>
        <v>-23</v>
      </c>
      <c r="AP494" s="20">
        <f>Data!AT494-Data!DA494</f>
        <v>-55</v>
      </c>
      <c r="AQ494" s="20">
        <f>Data!AU494-Data!DB494</f>
        <v>-1.7000000000000015E-2</v>
      </c>
      <c r="AR494" s="20">
        <f>Data!AV494-Data!DC494</f>
        <v>65</v>
      </c>
      <c r="AS494" s="20">
        <f>Data!AW494-Data!DD494</f>
        <v>71</v>
      </c>
      <c r="AT494" s="20">
        <f>Data!AX494-Data!DE494</f>
        <v>4.3000000000000038E-2</v>
      </c>
      <c r="AU494" s="20">
        <f>Data!AY494-Data!DF494</f>
        <v>2</v>
      </c>
      <c r="AV494" s="20">
        <f>Data!AZ494-Data!DG494</f>
        <v>0.13333333333333464</v>
      </c>
      <c r="AW494" s="20">
        <f>Data!BA494-Data!DH494</f>
        <v>0</v>
      </c>
      <c r="AX494" s="20">
        <f>Data!BB494-Data!DI494</f>
        <v>0</v>
      </c>
      <c r="AY494" s="20">
        <f>Data!BC494-Data!DJ494</f>
        <v>-27</v>
      </c>
      <c r="AZ494" s="20">
        <f>Data!BD494-Data!DK494</f>
        <v>-32</v>
      </c>
      <c r="BA494" s="20">
        <f>Data!BE494-Data!DL494</f>
        <v>4</v>
      </c>
      <c r="BB494" s="20">
        <f>Data!BF494-Data!DM494</f>
        <v>59</v>
      </c>
      <c r="BC494" s="20">
        <f>Data!BG494-Data!DN494</f>
        <v>10</v>
      </c>
      <c r="BD494" s="20">
        <f>Data!BH494-Data!DO494</f>
        <v>-2.8999999999999915</v>
      </c>
      <c r="BE494" s="20">
        <f>Data!BI494-Data!DP494</f>
        <v>7.666000000000011</v>
      </c>
      <c r="BF494" s="20">
        <f>Data!BJ494-Data!DQ494</f>
        <v>-10.6</v>
      </c>
      <c r="BG494" s="20">
        <f>Data!BK494-Data!DR494</f>
        <v>-0.61799999999999999</v>
      </c>
      <c r="BH494" s="20">
        <f>Data!BL494-Data!DS494</f>
        <v>3.9339999999999993</v>
      </c>
      <c r="BI494" s="20">
        <f>Data!BM494-Data!DT494</f>
        <v>-0.438</v>
      </c>
      <c r="BJ494" s="20">
        <f>Data!BN494-Data!DU494</f>
        <v>-3.6999999999999993</v>
      </c>
      <c r="BK494" s="20">
        <f>Data!BO494-Data!DV494</f>
        <v>4.6999999999999993</v>
      </c>
      <c r="BL494" s="20">
        <f>Data!BP494-Data!DW494</f>
        <v>0.30000000000000027</v>
      </c>
      <c r="BM494" s="20">
        <f>Data!BQ494-Data!DX494</f>
        <v>-2.1333333333333329</v>
      </c>
      <c r="BN494" s="20">
        <f>Data!BR494-Data!DY494</f>
        <v>0.70000000000000284</v>
      </c>
      <c r="BO494" s="20">
        <f>Data!BS494-Data!DZ494</f>
        <v>176</v>
      </c>
      <c r="BP494" s="20">
        <f>Data!BT494-Data!EA494</f>
        <v>-0.10900000000000004</v>
      </c>
      <c r="BQ494" s="20">
        <f>Data!BU494-Data!EB494</f>
        <v>5</v>
      </c>
      <c r="BR494" s="20">
        <f>Data!BV494-Data!EC494</f>
        <v>161</v>
      </c>
      <c r="BS494" s="20">
        <f>Data!BW494-Data!ED494</f>
        <v>180</v>
      </c>
      <c r="BT494" s="20">
        <f>Data!BX494-Data!EE494</f>
        <v>179</v>
      </c>
      <c r="BU494" s="20">
        <f>Data!BY494-Data!EF494</f>
        <v>176</v>
      </c>
      <c r="BV494" s="20">
        <f>Data!BZ494-Data!EG494</f>
        <v>120</v>
      </c>
      <c r="BW494" s="20">
        <f>Data!CA494-Data!EH494</f>
        <v>135.19999999999999</v>
      </c>
      <c r="BX494" s="20">
        <f>Data!CB494-Data!EI494</f>
        <v>176</v>
      </c>
      <c r="BY494" s="20">
        <f>Data!CC494-Data!EJ494</f>
        <v>188</v>
      </c>
      <c r="BZ494" s="20">
        <f>Data!EK494</f>
        <v>10332.650000000001</v>
      </c>
      <c r="CA494" s="20">
        <f>Data!EL494</f>
        <v>11726.330000000002</v>
      </c>
      <c r="CB494" s="20">
        <f>Data!EM494</f>
        <v>96.269199999999998</v>
      </c>
      <c r="CC494" s="20">
        <f>Data!EN494</f>
        <v>47.740400000000001</v>
      </c>
      <c r="CD494" s="20">
        <f>Data!EO494</f>
        <v>12.004200000000001</v>
      </c>
      <c r="CE494" s="20">
        <f>Data!EP494</f>
        <v>183.27</v>
      </c>
      <c r="CF494" s="50">
        <f>IF(ISBLANK(Data!EQ494), "", Data!EQ494)</f>
        <v>83</v>
      </c>
      <c r="CG494" s="50">
        <f>IF(ISBLANK(Data!ER494), "", Data!ER494)</f>
        <v>89</v>
      </c>
      <c r="CH494" s="61" t="str">
        <f>IF(ISBLANK(Data!ES494), "", Data!ES494)</f>
        <v>N.C. State</v>
      </c>
      <c r="CI494" s="61">
        <f>IF(ISBLANK(Data!ET494), "", Data!ET494)</f>
        <v>172</v>
      </c>
    </row>
    <row r="495" spans="1:87" x14ac:dyDescent="0.45">
      <c r="A495" s="50">
        <f>IF(ISBLANK(Data!A495), "", Data!A495)</f>
        <v>45304</v>
      </c>
      <c r="B495" s="50" t="str">
        <f>IF(ISBLANK(Data!B495), "", Data!B495)</f>
        <v>Northeastern</v>
      </c>
      <c r="C495" s="50">
        <f>IF(ISBLANK(Data!C495), "", Data!C495)</f>
        <v>209</v>
      </c>
      <c r="D495" s="50" t="str">
        <f>IF(ISBLANK(Data!D495), "", Data!D495)</f>
        <v>Towson</v>
      </c>
      <c r="E495" s="50">
        <f>IF(ISBLANK(Data!E495), "", Data!E495)</f>
        <v>306</v>
      </c>
      <c r="F495" s="50" t="str">
        <f>IF(ISBLANK(Data!F495), "", Data!F495)</f>
        <v>N</v>
      </c>
      <c r="G495" s="50" t="str">
        <f>IF(ISBLANK(Data!G495), "", Data!G495)</f>
        <v>Northeastern</v>
      </c>
      <c r="H495" s="50" t="str">
        <f>IF(ISBLANK(Data!H495), "", Data!H495)</f>
        <v>Towson</v>
      </c>
      <c r="I495" s="50" t="str">
        <f>IF(ISBLANK(Data!I495), "", Data!I495)</f>
        <v>Northeastern</v>
      </c>
      <c r="J495" s="50" t="str">
        <f>IF(ISBLANK(Data!J495), "", Data!J495)</f>
        <v>Towson</v>
      </c>
      <c r="K495" s="50" t="str">
        <f>IF(ISBLANK(Data!K495), "", Data!K495)</f>
        <v>Northeastern</v>
      </c>
      <c r="L495" s="50" t="str">
        <f>IF(ISBLANK(Data!L495), "", Data!L495)</f>
        <v>Towson</v>
      </c>
      <c r="M495" s="50" t="str">
        <f>IF(ISBLANK(Data!M495), "", Data!M495)</f>
        <v>Northeastrn</v>
      </c>
      <c r="N495" s="50" t="str">
        <f>IF(ISBLANK(Data!N495), "", Data!N495)</f>
        <v>Towson</v>
      </c>
      <c r="O495" s="50" t="str">
        <f>IF(ISBLANK(Data!O495), "", Data!O495)</f>
        <v>Northeastern</v>
      </c>
      <c r="P495" s="50" t="str">
        <f>IF(ISBLANK(Data!P495), "", Data!P495)</f>
        <v>Towson</v>
      </c>
      <c r="Q495" s="50" t="str">
        <f>IF(ISBLANK(Data!Q495), "", Data!Q495)</f>
        <v>Northeastern</v>
      </c>
      <c r="R495" s="50" t="str">
        <f>IF(ISBLANK(Data!R495), "", Data!R495)</f>
        <v>Towson</v>
      </c>
      <c r="S495" s="20">
        <f>Data!W495-Data!CD495</f>
        <v>-0.1875</v>
      </c>
      <c r="T495" s="20">
        <f>Data!X495-Data!CE495</f>
        <v>-3.0599999999999996</v>
      </c>
      <c r="U495" s="20">
        <f>Data!Y495-Data!CF495</f>
        <v>3.4000000000000057</v>
      </c>
      <c r="V495" s="20">
        <f>Data!Z495-Data!CG495</f>
        <v>6.5</v>
      </c>
      <c r="W495" s="20">
        <f>Data!AA495-Data!CH495</f>
        <v>5.6999999999999957</v>
      </c>
      <c r="X495" s="20">
        <f>Data!AB495-Data!CI495</f>
        <v>-8.4000000000000005E-2</v>
      </c>
      <c r="Y495" s="20">
        <f>Data!AC495-Data!CJ495</f>
        <v>1</v>
      </c>
      <c r="Z495" s="20">
        <f>Data!AD495-Data!CK495</f>
        <v>1.5</v>
      </c>
      <c r="AA495" s="20">
        <f>Data!AE495-Data!CL495</f>
        <v>0.40000000000000568</v>
      </c>
      <c r="AB495" s="20">
        <f>Data!AF495-Data!CM495</f>
        <v>1.0900000000000001</v>
      </c>
      <c r="AC495" s="20">
        <f>Data!AG495-Data!CN495</f>
        <v>5.3000000000000114</v>
      </c>
      <c r="AD495" s="20">
        <f>Data!AH495-Data!CO495</f>
        <v>7.8000000000000114</v>
      </c>
      <c r="AE495" s="20">
        <f>Data!AI495-Data!CP495</f>
        <v>-6.6200000000000037E-2</v>
      </c>
      <c r="AF495" s="20">
        <f>Data!AJ495-Data!CQ495</f>
        <v>-3.3</v>
      </c>
      <c r="AG495" s="20">
        <f>Data!AK495-Data!CR495</f>
        <v>-0.20624999999999999</v>
      </c>
      <c r="AH495" s="20">
        <f>Data!AL495-Data!CS495</f>
        <v>-63</v>
      </c>
      <c r="AI495" s="20">
        <f>Data!AM495-Data!CT495</f>
        <v>-3.11</v>
      </c>
      <c r="AJ495" s="20">
        <f>Data!AN495-Data!CU495</f>
        <v>-1.24</v>
      </c>
      <c r="AK495" s="20">
        <f>Data!AO495-Data!CV495</f>
        <v>67</v>
      </c>
      <c r="AL495" s="20">
        <f>Data!AP495-Data!CW495</f>
        <v>149</v>
      </c>
      <c r="AM495" s="20">
        <f>Data!AQ495-Data!CX495</f>
        <v>-44</v>
      </c>
      <c r="AN495" s="20">
        <f>Data!AR495-Data!CY495</f>
        <v>4.8000000000000043E-2</v>
      </c>
      <c r="AO495" s="20">
        <f>Data!AS495-Data!CZ495</f>
        <v>-4</v>
      </c>
      <c r="AP495" s="20">
        <f>Data!AT495-Data!DA495</f>
        <v>-3</v>
      </c>
      <c r="AQ495" s="20">
        <f>Data!AU495-Data!DB495</f>
        <v>-1.0000000000000009E-2</v>
      </c>
      <c r="AR495" s="20">
        <f>Data!AV495-Data!DC495</f>
        <v>23</v>
      </c>
      <c r="AS495" s="20">
        <f>Data!AW495-Data!DD495</f>
        <v>-21</v>
      </c>
      <c r="AT495" s="20">
        <f>Data!AX495-Data!DE495</f>
        <v>0.11799999999999999</v>
      </c>
      <c r="AU495" s="20">
        <f>Data!AY495-Data!DF495</f>
        <v>-80</v>
      </c>
      <c r="AV495" s="20">
        <f>Data!AZ495-Data!DG495</f>
        <v>-5</v>
      </c>
      <c r="AW495" s="20">
        <f>Data!BA495-Data!DH495</f>
        <v>-111</v>
      </c>
      <c r="AX495" s="20">
        <f>Data!BB495-Data!DI495</f>
        <v>-6.9375</v>
      </c>
      <c r="AY495" s="20">
        <f>Data!BC495-Data!DJ495</f>
        <v>50</v>
      </c>
      <c r="AZ495" s="20">
        <f>Data!BD495-Data!DK495</f>
        <v>-3</v>
      </c>
      <c r="BA495" s="20">
        <f>Data!BE495-Data!DL495</f>
        <v>-25</v>
      </c>
      <c r="BB495" s="20">
        <f>Data!BF495-Data!DM495</f>
        <v>6</v>
      </c>
      <c r="BC495" s="20">
        <f>Data!BG495-Data!DN495</f>
        <v>-25</v>
      </c>
      <c r="BD495" s="20">
        <f>Data!BH495-Data!DO495</f>
        <v>4.2000000000000028</v>
      </c>
      <c r="BE495" s="20">
        <f>Data!BI495-Data!DP495</f>
        <v>9.3119999999999976</v>
      </c>
      <c r="BF495" s="20">
        <f>Data!BJ495-Data!DQ495</f>
        <v>-5.125</v>
      </c>
      <c r="BG495" s="20">
        <f>Data!BK495-Data!DR495</f>
        <v>0.20999999999999996</v>
      </c>
      <c r="BH495" s="20">
        <f>Data!BL495-Data!DS495</f>
        <v>0.37600000000000122</v>
      </c>
      <c r="BI495" s="20">
        <f>Data!BM495-Data!DT495</f>
        <v>-2.6999999999999968E-2</v>
      </c>
      <c r="BJ495" s="20">
        <f>Data!BN495-Data!DU495</f>
        <v>-0.19999999999999929</v>
      </c>
      <c r="BK495" s="20">
        <f>Data!BO495-Data!DV495</f>
        <v>-1.3000000000000007</v>
      </c>
      <c r="BL495" s="20">
        <f>Data!BP495-Data!DW495</f>
        <v>-1.6</v>
      </c>
      <c r="BM495" s="20">
        <f>Data!BQ495-Data!DX495</f>
        <v>-0.1875</v>
      </c>
      <c r="BN495" s="20">
        <f>Data!BR495-Data!DY495</f>
        <v>-1.4999999999999982</v>
      </c>
      <c r="BO495" s="20">
        <f>Data!BS495-Data!DZ495</f>
        <v>16</v>
      </c>
      <c r="BP495" s="20">
        <f>Data!BT495-Data!EA495</f>
        <v>-7.0000000000000062E-3</v>
      </c>
      <c r="BQ495" s="20">
        <f>Data!BU495-Data!EB495</f>
        <v>-13</v>
      </c>
      <c r="BR495" s="20">
        <f>Data!BV495-Data!EC495</f>
        <v>38</v>
      </c>
      <c r="BS495" s="20">
        <f>Data!BW495-Data!ED495</f>
        <v>105</v>
      </c>
      <c r="BT495" s="20">
        <f>Data!BX495-Data!EE495</f>
        <v>84</v>
      </c>
      <c r="BU495" s="20">
        <f>Data!BY495-Data!EF495</f>
        <v>48</v>
      </c>
      <c r="BV495" s="20">
        <f>Data!BZ495-Data!EG495</f>
        <v>51</v>
      </c>
      <c r="BW495" s="20">
        <f>Data!CA495-Data!EH495</f>
        <v>56.5</v>
      </c>
      <c r="BX495" s="20">
        <f>Data!CB495-Data!EI495</f>
        <v>14</v>
      </c>
      <c r="BY495" s="20">
        <f>Data!CC495-Data!EJ495</f>
        <v>120</v>
      </c>
      <c r="BZ495" s="20">
        <f>Data!EK495</f>
        <v>11023.56</v>
      </c>
      <c r="CA495" s="20">
        <f>Data!EL495</f>
        <v>11338.84</v>
      </c>
      <c r="CB495" s="20">
        <f>Data!EM495</f>
        <v>84.827375000000004</v>
      </c>
      <c r="CC495" s="20">
        <f>Data!EN495</f>
        <v>80.004750000000001</v>
      </c>
      <c r="CD495" s="20">
        <f>Data!EO495</f>
        <v>9.3870000000000005</v>
      </c>
      <c r="CE495" s="20">
        <f>Data!EP495</f>
        <v>196.72399999999999</v>
      </c>
      <c r="CF495" s="50">
        <f>IF(ISBLANK(Data!EQ495), "", Data!EQ495)</f>
        <v>67</v>
      </c>
      <c r="CG495" s="50">
        <f>IF(ISBLANK(Data!ER495), "", Data!ER495)</f>
        <v>59</v>
      </c>
      <c r="CH495" s="61" t="str">
        <f>IF(ISBLANK(Data!ES495), "", Data!ES495)</f>
        <v>Northeastern</v>
      </c>
      <c r="CI495" s="61">
        <f>IF(ISBLANK(Data!ET495), "", Data!ET495)</f>
        <v>126</v>
      </c>
    </row>
    <row r="496" spans="1:87" x14ac:dyDescent="0.45">
      <c r="A496" s="50">
        <f>IF(ISBLANK(Data!A496), "", Data!A496)</f>
        <v>45304</v>
      </c>
      <c r="B496" s="50" t="str">
        <f>IF(ISBLANK(Data!B496), "", Data!B496)</f>
        <v>Butler</v>
      </c>
      <c r="C496" s="50">
        <f>IF(ISBLANK(Data!C496), "", Data!C496)</f>
        <v>34</v>
      </c>
      <c r="D496" s="50" t="str">
        <f>IF(ISBLANK(Data!D496), "", Data!D496)</f>
        <v>Seton Hall</v>
      </c>
      <c r="E496" s="50">
        <f>IF(ISBLANK(Data!E496), "", Data!E496)</f>
        <v>264</v>
      </c>
      <c r="F496" s="50" t="str">
        <f>IF(ISBLANK(Data!F496), "", Data!F496)</f>
        <v>N</v>
      </c>
      <c r="G496" s="50" t="str">
        <f>IF(ISBLANK(Data!G496), "", Data!G496)</f>
        <v>Butler</v>
      </c>
      <c r="H496" s="50" t="str">
        <f>IF(ISBLANK(Data!H496), "", Data!H496)</f>
        <v>Seton Hall</v>
      </c>
      <c r="I496" s="50" t="str">
        <f>IF(ISBLANK(Data!I496), "", Data!I496)</f>
        <v>Butler</v>
      </c>
      <c r="J496" s="50" t="str">
        <f>IF(ISBLANK(Data!J496), "", Data!J496)</f>
        <v>Seton Hall</v>
      </c>
      <c r="K496" s="50" t="str">
        <f>IF(ISBLANK(Data!K496), "", Data!K496)</f>
        <v>Butler</v>
      </c>
      <c r="L496" s="50" t="str">
        <f>IF(ISBLANK(Data!L496), "", Data!L496)</f>
        <v>Seton Hall</v>
      </c>
      <c r="M496" s="50" t="str">
        <f>IF(ISBLANK(Data!M496), "", Data!M496)</f>
        <v>Butler</v>
      </c>
      <c r="N496" s="50" t="str">
        <f>IF(ISBLANK(Data!N496), "", Data!N496)</f>
        <v>Seton Hall</v>
      </c>
      <c r="O496" s="50" t="str">
        <f>IF(ISBLANK(Data!O496), "", Data!O496)</f>
        <v>Butler</v>
      </c>
      <c r="P496" s="50" t="str">
        <f>IF(ISBLANK(Data!P496), "", Data!P496)</f>
        <v>Seton Hall</v>
      </c>
      <c r="Q496" s="50" t="str">
        <f>IF(ISBLANK(Data!Q496), "", Data!Q496)</f>
        <v>Butler</v>
      </c>
      <c r="R496" s="50" t="str">
        <f>IF(ISBLANK(Data!R496), "", Data!R496)</f>
        <v>Seton Hall</v>
      </c>
      <c r="S496" s="20">
        <f>Data!W496-Data!CD496</f>
        <v>0</v>
      </c>
      <c r="T496" s="20">
        <f>Data!X496-Data!CE496</f>
        <v>2</v>
      </c>
      <c r="U496" s="20">
        <f>Data!Y496-Data!CF496</f>
        <v>1.5999999999999943</v>
      </c>
      <c r="V496" s="20">
        <f>Data!Z496-Data!CG496</f>
        <v>-0.39999999999999147</v>
      </c>
      <c r="W496" s="20">
        <f>Data!AA496-Data!CH496</f>
        <v>2.3999999999999915</v>
      </c>
      <c r="X496" s="20">
        <f>Data!AB496-Data!CI496</f>
        <v>-6.6000000000000003E-2</v>
      </c>
      <c r="Y496" s="20">
        <f>Data!AC496-Data!CJ496</f>
        <v>1.8999999999999995</v>
      </c>
      <c r="Z496" s="20">
        <f>Data!AD496-Data!CK496</f>
        <v>1.5</v>
      </c>
      <c r="AA496" s="20">
        <f>Data!AE496-Data!CL496</f>
        <v>-0.29999999999999716</v>
      </c>
      <c r="AB496" s="20">
        <f>Data!AF496-Data!CM496</f>
        <v>1.65</v>
      </c>
      <c r="AC496" s="20">
        <f>Data!AG496-Data!CN496</f>
        <v>3.2999999999999972</v>
      </c>
      <c r="AD496" s="20">
        <f>Data!AH496-Data!CO496</f>
        <v>-3</v>
      </c>
      <c r="AE496" s="20">
        <f>Data!AI496-Data!CP496</f>
        <v>0.10959999999999992</v>
      </c>
      <c r="AF496" s="20">
        <f>Data!AJ496-Data!CQ496</f>
        <v>0.8</v>
      </c>
      <c r="AG496" s="20">
        <f>Data!AK496-Data!CR496</f>
        <v>0.05</v>
      </c>
      <c r="AH496" s="20">
        <f>Data!AL496-Data!CS496</f>
        <v>10</v>
      </c>
      <c r="AI496" s="20">
        <f>Data!AM496-Data!CT496</f>
        <v>4.4700000000000006</v>
      </c>
      <c r="AJ496" s="20">
        <f>Data!AN496-Data!CU496</f>
        <v>1.2300000000000004</v>
      </c>
      <c r="AK496" s="20">
        <f>Data!AO496-Data!CV496</f>
        <v>127</v>
      </c>
      <c r="AL496" s="20">
        <f>Data!AP496-Data!CW496</f>
        <v>57</v>
      </c>
      <c r="AM496" s="20">
        <f>Data!AQ496-Data!CX496</f>
        <v>82</v>
      </c>
      <c r="AN496" s="20">
        <f>Data!AR496-Data!CY496</f>
        <v>4.0000000000000036E-3</v>
      </c>
      <c r="AO496" s="20">
        <f>Data!AS496-Data!CZ496</f>
        <v>45</v>
      </c>
      <c r="AP496" s="20">
        <f>Data!AT496-Data!DA496</f>
        <v>98</v>
      </c>
      <c r="AQ496" s="20">
        <f>Data!AU496-Data!DB496</f>
        <v>3.6999999999999977E-2</v>
      </c>
      <c r="AR496" s="20">
        <f>Data!AV496-Data!DC496</f>
        <v>-2</v>
      </c>
      <c r="AS496" s="20">
        <f>Data!AW496-Data!DD496</f>
        <v>-11</v>
      </c>
      <c r="AT496" s="20">
        <f>Data!AX496-Data!DE496</f>
        <v>2.200000000000002E-2</v>
      </c>
      <c r="AU496" s="20">
        <f>Data!AY496-Data!DF496</f>
        <v>-40</v>
      </c>
      <c r="AV496" s="20">
        <f>Data!AZ496-Data!DG496</f>
        <v>-2.5</v>
      </c>
      <c r="AW496" s="20">
        <f>Data!BA496-Data!DH496</f>
        <v>0</v>
      </c>
      <c r="AX496" s="20">
        <f>Data!BB496-Data!DI496</f>
        <v>0</v>
      </c>
      <c r="AY496" s="20">
        <f>Data!BC496-Data!DJ496</f>
        <v>35</v>
      </c>
      <c r="AZ496" s="20">
        <f>Data!BD496-Data!DK496</f>
        <v>-17</v>
      </c>
      <c r="BA496" s="20">
        <f>Data!BE496-Data!DL496</f>
        <v>-4</v>
      </c>
      <c r="BB496" s="20">
        <f>Data!BF496-Data!DM496</f>
        <v>-36</v>
      </c>
      <c r="BC496" s="20">
        <f>Data!BG496-Data!DN496</f>
        <v>-35</v>
      </c>
      <c r="BD496" s="20">
        <f>Data!BH496-Data!DO496</f>
        <v>7.8999999999999915</v>
      </c>
      <c r="BE496" s="20">
        <f>Data!BI496-Data!DP496</f>
        <v>3.5619999999999976</v>
      </c>
      <c r="BF496" s="20">
        <f>Data!BJ496-Data!DQ496</f>
        <v>4.3739999999999997</v>
      </c>
      <c r="BG496" s="20">
        <f>Data!BK496-Data!DR496</f>
        <v>0.39100000000000001</v>
      </c>
      <c r="BH496" s="20">
        <f>Data!BL496-Data!DS496</f>
        <v>-2.25</v>
      </c>
      <c r="BI496" s="20">
        <f>Data!BM496-Data!DT496</f>
        <v>2.0000000000000018E-2</v>
      </c>
      <c r="BJ496" s="20">
        <f>Data!BN496-Data!DU496</f>
        <v>6.1000000000000014</v>
      </c>
      <c r="BK496" s="20">
        <f>Data!BO496-Data!DV496</f>
        <v>-0.69999999999999929</v>
      </c>
      <c r="BL496" s="20">
        <f>Data!BP496-Data!DW496</f>
        <v>-0.20000000000000018</v>
      </c>
      <c r="BM496" s="20">
        <f>Data!BQ496-Data!DX496</f>
        <v>-1.0625</v>
      </c>
      <c r="BN496" s="20">
        <f>Data!BR496-Data!DY496</f>
        <v>-2.1999999999999993</v>
      </c>
      <c r="BO496" s="20">
        <f>Data!BS496-Data!DZ496</f>
        <v>-1</v>
      </c>
      <c r="BP496" s="20">
        <f>Data!BT496-Data!EA496</f>
        <v>0</v>
      </c>
      <c r="BQ496" s="20">
        <f>Data!BU496-Data!EB496</f>
        <v>-2</v>
      </c>
      <c r="BR496" s="20">
        <f>Data!BV496-Data!EC496</f>
        <v>-27</v>
      </c>
      <c r="BS496" s="20">
        <f>Data!BW496-Data!ED496</f>
        <v>18</v>
      </c>
      <c r="BT496" s="20">
        <f>Data!BX496-Data!EE496</f>
        <v>-4</v>
      </c>
      <c r="BU496" s="20">
        <f>Data!BY496-Data!EF496</f>
        <v>-18</v>
      </c>
      <c r="BV496" s="20">
        <f>Data!BZ496-Data!EG496</f>
        <v>-14</v>
      </c>
      <c r="BW496" s="20">
        <f>Data!CA496-Data!EH496</f>
        <v>-1.7000000000000028</v>
      </c>
      <c r="BX496" s="20">
        <f>Data!CB496-Data!EI496</f>
        <v>-1</v>
      </c>
      <c r="BY496" s="20">
        <f>Data!CC496-Data!EJ496</f>
        <v>44</v>
      </c>
      <c r="BZ496" s="20">
        <f>Data!EK496</f>
        <v>11525.4</v>
      </c>
      <c r="CA496" s="20">
        <f>Data!EL496</f>
        <v>11318.68</v>
      </c>
      <c r="CB496" s="20">
        <f>Data!EM496</f>
        <v>85.308500000000009</v>
      </c>
      <c r="CC496" s="20">
        <f>Data!EN496</f>
        <v>88.186875000000001</v>
      </c>
      <c r="CD496" s="20">
        <f>Data!EO496</f>
        <v>10.2735</v>
      </c>
      <c r="CE496" s="20">
        <f>Data!EP496</f>
        <v>196.53300000000002</v>
      </c>
      <c r="CF496" s="50">
        <f>IF(ISBLANK(Data!EQ496), "", Data!EQ496)</f>
        <v>72</v>
      </c>
      <c r="CG496" s="50">
        <f>IF(ISBLANK(Data!ER496), "", Data!ER496)</f>
        <v>78</v>
      </c>
      <c r="CH496" s="61" t="str">
        <f>IF(ISBLANK(Data!ES496), "", Data!ES496)</f>
        <v>Seton Hall</v>
      </c>
      <c r="CI496" s="61">
        <f>IF(ISBLANK(Data!ET496), "", Data!ET496)</f>
        <v>150</v>
      </c>
    </row>
    <row r="497" spans="1:87" x14ac:dyDescent="0.45">
      <c r="A497" s="50">
        <f>IF(ISBLANK(Data!A497), "", Data!A497)</f>
        <v>45304</v>
      </c>
      <c r="B497" s="50" t="str">
        <f>IF(ISBLANK(Data!B497), "", Data!B497)</f>
        <v>Western Michigan</v>
      </c>
      <c r="C497" s="50">
        <f>IF(ISBLANK(Data!C497), "", Data!C497)</f>
        <v>352</v>
      </c>
      <c r="D497" s="50" t="str">
        <f>IF(ISBLANK(Data!D497), "", Data!D497)</f>
        <v>Ohio</v>
      </c>
      <c r="E497" s="50">
        <f>IF(ISBLANK(Data!E497), "", Data!E497)</f>
        <v>219</v>
      </c>
      <c r="F497" s="50" t="str">
        <f>IF(ISBLANK(Data!F497), "", Data!F497)</f>
        <v>N</v>
      </c>
      <c r="G497" s="50" t="str">
        <f>IF(ISBLANK(Data!G497), "", Data!G497)</f>
        <v>Western Michigan</v>
      </c>
      <c r="H497" s="50" t="str">
        <f>IF(ISBLANK(Data!H497), "", Data!H497)</f>
        <v>Ohio</v>
      </c>
      <c r="I497" s="50" t="str">
        <f>IF(ISBLANK(Data!I497), "", Data!I497)</f>
        <v>Western Michigan</v>
      </c>
      <c r="J497" s="50" t="str">
        <f>IF(ISBLANK(Data!J497), "", Data!J497)</f>
        <v>Ohio</v>
      </c>
      <c r="K497" s="50" t="str">
        <f>IF(ISBLANK(Data!K497), "", Data!K497)</f>
        <v>Western Michigan</v>
      </c>
      <c r="L497" s="50" t="str">
        <f>IF(ISBLANK(Data!L497), "", Data!L497)</f>
        <v>Ohio</v>
      </c>
      <c r="M497" s="50" t="str">
        <f>IF(ISBLANK(Data!M497), "", Data!M497)</f>
        <v>W Michigan</v>
      </c>
      <c r="N497" s="50" t="str">
        <f>IF(ISBLANK(Data!N497), "", Data!N497)</f>
        <v>Ohio</v>
      </c>
      <c r="O497" s="50" t="str">
        <f>IF(ISBLANK(Data!O497), "", Data!O497)</f>
        <v>W. Michigan</v>
      </c>
      <c r="P497" s="50" t="str">
        <f>IF(ISBLANK(Data!P497), "", Data!P497)</f>
        <v>Ohio</v>
      </c>
      <c r="Q497" s="50" t="str">
        <f>IF(ISBLANK(Data!Q497), "", Data!Q497)</f>
        <v>Western Michigan</v>
      </c>
      <c r="R497" s="50" t="str">
        <f>IF(ISBLANK(Data!R497), "", Data!R497)</f>
        <v>Ohio</v>
      </c>
      <c r="S497" s="20">
        <f>Data!W497-Data!CD497</f>
        <v>-6.6666666666666985E-2</v>
      </c>
      <c r="T497" s="20">
        <f>Data!X497-Data!CE497</f>
        <v>-8.34</v>
      </c>
      <c r="U497" s="20">
        <f>Data!Y497-Data!CF497</f>
        <v>-7.6000000000000085</v>
      </c>
      <c r="V497" s="20">
        <f>Data!Z497-Data!CG497</f>
        <v>0.70000000000000284</v>
      </c>
      <c r="W497" s="20">
        <f>Data!AA497-Data!CH497</f>
        <v>1.0999999999999943</v>
      </c>
      <c r="X497" s="20">
        <f>Data!AB497-Data!CI497</f>
        <v>0.22899999999999998</v>
      </c>
      <c r="Y497" s="20">
        <f>Data!AC497-Data!CJ497</f>
        <v>3.17</v>
      </c>
      <c r="Z497" s="20">
        <f>Data!AD497-Data!CK497</f>
        <v>2.2999999999999972</v>
      </c>
      <c r="AA497" s="20">
        <f>Data!AE497-Data!CL497</f>
        <v>-0.79999999999999716</v>
      </c>
      <c r="AB497" s="20">
        <f>Data!AF497-Data!CM497</f>
        <v>5.33</v>
      </c>
      <c r="AC497" s="20">
        <f>Data!AG497-Data!CN497</f>
        <v>-8.7000000000000028</v>
      </c>
      <c r="AD497" s="20">
        <f>Data!AH497-Data!CO497</f>
        <v>1.4000000000000057</v>
      </c>
      <c r="AE497" s="20">
        <f>Data!AI497-Data!CP497</f>
        <v>-0.23810000000000001</v>
      </c>
      <c r="AF497" s="20">
        <f>Data!AJ497-Data!CQ497</f>
        <v>0.30000000000000071</v>
      </c>
      <c r="AG497" s="20">
        <f>Data!AK497-Data!CR497</f>
        <v>2.0000000000000073E-2</v>
      </c>
      <c r="AH497" s="20">
        <f>Data!AL497-Data!CS497</f>
        <v>-53</v>
      </c>
      <c r="AI497" s="20">
        <f>Data!AM497-Data!CT497</f>
        <v>-6.07</v>
      </c>
      <c r="AJ497" s="20">
        <f>Data!AN497-Data!CU497</f>
        <v>1.43</v>
      </c>
      <c r="AK497" s="20">
        <f>Data!AO497-Data!CV497</f>
        <v>-68</v>
      </c>
      <c r="AL497" s="20">
        <f>Data!AP497-Data!CW497</f>
        <v>61</v>
      </c>
      <c r="AM497" s="20">
        <f>Data!AQ497-Data!CX497</f>
        <v>-41</v>
      </c>
      <c r="AN497" s="20">
        <f>Data!AR497-Data!CY497</f>
        <v>-1.0000000000000009E-3</v>
      </c>
      <c r="AO497" s="20">
        <f>Data!AS497-Data!CZ497</f>
        <v>-5</v>
      </c>
      <c r="AP497" s="20">
        <f>Data!AT497-Data!DA497</f>
        <v>-16</v>
      </c>
      <c r="AQ497" s="20">
        <f>Data!AU497-Data!DB497</f>
        <v>2.0000000000000018E-3</v>
      </c>
      <c r="AR497" s="20">
        <f>Data!AV497-Data!DC497</f>
        <v>-25</v>
      </c>
      <c r="AS497" s="20">
        <f>Data!AW497-Data!DD497</f>
        <v>5</v>
      </c>
      <c r="AT497" s="20">
        <f>Data!AX497-Data!DE497</f>
        <v>-9.4999999999999973E-2</v>
      </c>
      <c r="AU497" s="20">
        <f>Data!AY497-Data!DF497</f>
        <v>13</v>
      </c>
      <c r="AV497" s="20">
        <f>Data!AZ497-Data!DG497</f>
        <v>0.86666666666666714</v>
      </c>
      <c r="AW497" s="20">
        <f>Data!BA497-Data!DH497</f>
        <v>14</v>
      </c>
      <c r="AX497" s="20">
        <f>Data!BB497-Data!DI497</f>
        <v>0.93333333333333002</v>
      </c>
      <c r="AY497" s="20">
        <f>Data!BC497-Data!DJ497</f>
        <v>-2</v>
      </c>
      <c r="AZ497" s="20">
        <f>Data!BD497-Data!DK497</f>
        <v>-18</v>
      </c>
      <c r="BA497" s="20">
        <f>Data!BE497-Data!DL497</f>
        <v>-27</v>
      </c>
      <c r="BB497" s="20">
        <f>Data!BF497-Data!DM497</f>
        <v>47</v>
      </c>
      <c r="BC497" s="20">
        <f>Data!BG497-Data!DN497</f>
        <v>-23</v>
      </c>
      <c r="BD497" s="20">
        <f>Data!BH497-Data!DO497</f>
        <v>-4.5</v>
      </c>
      <c r="BE497" s="20">
        <f>Data!BI497-Data!DP497</f>
        <v>4.0669999999999931</v>
      </c>
      <c r="BF497" s="20">
        <f>Data!BJ497-Data!DQ497</f>
        <v>-8.6</v>
      </c>
      <c r="BG497" s="20">
        <f>Data!BK497-Data!DR497</f>
        <v>-0.33699999999999997</v>
      </c>
      <c r="BH497" s="20">
        <f>Data!BL497-Data!DS497</f>
        <v>3.1330000000000009</v>
      </c>
      <c r="BI497" s="20">
        <f>Data!BM497-Data!DT497</f>
        <v>-0.24500000000000005</v>
      </c>
      <c r="BJ497" s="20">
        <f>Data!BN497-Data!DU497</f>
        <v>-1.1000000000000014</v>
      </c>
      <c r="BK497" s="20">
        <f>Data!BO497-Data!DV497</f>
        <v>0.40000000000000213</v>
      </c>
      <c r="BL497" s="20">
        <f>Data!BP497-Data!DW497</f>
        <v>-1.7999999999999998</v>
      </c>
      <c r="BM497" s="20">
        <f>Data!BQ497-Data!DX497</f>
        <v>-1.2000000000000002</v>
      </c>
      <c r="BN497" s="20">
        <f>Data!BR497-Data!DY497</f>
        <v>-1.5999999999999979</v>
      </c>
      <c r="BO497" s="20">
        <f>Data!BS497-Data!DZ497</f>
        <v>-7</v>
      </c>
      <c r="BP497" s="20">
        <f>Data!BT497-Data!EA497</f>
        <v>3.0000000000000027E-3</v>
      </c>
      <c r="BQ497" s="20">
        <f>Data!BU497-Data!EB497</f>
        <v>2</v>
      </c>
      <c r="BR497" s="20">
        <f>Data!BV497-Data!EC497</f>
        <v>56</v>
      </c>
      <c r="BS497" s="20">
        <f>Data!BW497-Data!ED497</f>
        <v>70</v>
      </c>
      <c r="BT497" s="20">
        <f>Data!BX497-Data!EE497</f>
        <v>3</v>
      </c>
      <c r="BU497" s="20">
        <f>Data!BY497-Data!EF497</f>
        <v>152</v>
      </c>
      <c r="BV497" s="20">
        <f>Data!BZ497-Data!EG497</f>
        <v>111</v>
      </c>
      <c r="BW497" s="20">
        <f>Data!CA497-Data!EH497</f>
        <v>62.899999999999977</v>
      </c>
      <c r="BX497" s="20">
        <f>Data!CB497-Data!EI497</f>
        <v>-9</v>
      </c>
      <c r="BY497" s="20">
        <f>Data!CC497-Data!EJ497</f>
        <v>94</v>
      </c>
      <c r="BZ497" s="20">
        <f>Data!EK497</f>
        <v>11143</v>
      </c>
      <c r="CA497" s="20">
        <f>Data!EL497</f>
        <v>12055.230000000001</v>
      </c>
      <c r="CB497" s="20">
        <f>Data!EM497</f>
        <v>89.775533333333328</v>
      </c>
      <c r="CC497" s="20">
        <f>Data!EN497</f>
        <v>56.44</v>
      </c>
      <c r="CD497" s="20">
        <f>Data!EO497</f>
        <v>12.0213</v>
      </c>
      <c r="CE497" s="20">
        <f>Data!EP497</f>
        <v>170.24</v>
      </c>
      <c r="CF497" s="50">
        <f>IF(ISBLANK(Data!EQ497), "", Data!EQ497)</f>
        <v>81</v>
      </c>
      <c r="CG497" s="50">
        <f>IF(ISBLANK(Data!ER497), "", Data!ER497)</f>
        <v>79</v>
      </c>
      <c r="CH497" s="61" t="str">
        <f>IF(ISBLANK(Data!ES497), "", Data!ES497)</f>
        <v>Western Michigan</v>
      </c>
      <c r="CI497" s="61">
        <f>IF(ISBLANK(Data!ET497), "", Data!ET497)</f>
        <v>160</v>
      </c>
    </row>
    <row r="498" spans="1:87" x14ac:dyDescent="0.45">
      <c r="A498" s="50">
        <f>IF(ISBLANK(Data!A498), "", Data!A498)</f>
        <v>45304</v>
      </c>
      <c r="B498" s="50" t="str">
        <f>IF(ISBLANK(Data!B498), "", Data!B498)</f>
        <v>SIU Edwardsville</v>
      </c>
      <c r="C498" s="50">
        <f>IF(ISBLANK(Data!C498), "", Data!C498)</f>
        <v>266</v>
      </c>
      <c r="D498" s="50" t="str">
        <f>IF(ISBLANK(Data!D498), "", Data!D498)</f>
        <v>Morehead St.</v>
      </c>
      <c r="E498" s="50">
        <f>IF(ISBLANK(Data!E498), "", Data!E498)</f>
        <v>184</v>
      </c>
      <c r="F498" s="50" t="str">
        <f>IF(ISBLANK(Data!F498), "", Data!F498)</f>
        <v>N</v>
      </c>
      <c r="G498" s="50" t="str">
        <f>IF(ISBLANK(Data!G498), "", Data!G498)</f>
        <v>SIU Edwardsville</v>
      </c>
      <c r="H498" s="50" t="str">
        <f>IF(ISBLANK(Data!H498), "", Data!H498)</f>
        <v>Morehead St.</v>
      </c>
      <c r="I498" s="50" t="str">
        <f>IF(ISBLANK(Data!I498), "", Data!I498)</f>
        <v>SIU Edwardsville</v>
      </c>
      <c r="J498" s="50" t="str">
        <f>IF(ISBLANK(Data!J498), "", Data!J498)</f>
        <v>Morehead St.</v>
      </c>
      <c r="K498" s="50" t="str">
        <f>IF(ISBLANK(Data!K498), "", Data!K498)</f>
        <v>SIU Edwardsville</v>
      </c>
      <c r="L498" s="50" t="str">
        <f>IF(ISBLANK(Data!L498), "", Data!L498)</f>
        <v>Morehead State</v>
      </c>
      <c r="M498" s="50" t="str">
        <f>IF(ISBLANK(Data!M498), "", Data!M498)</f>
        <v>SIU Edward</v>
      </c>
      <c r="N498" s="50" t="str">
        <f>IF(ISBLANK(Data!N498), "", Data!N498)</f>
        <v>Morehead St</v>
      </c>
      <c r="O498" s="50" t="str">
        <f>IF(ISBLANK(Data!O498), "", Data!O498)</f>
        <v>SIUE</v>
      </c>
      <c r="P498" s="50" t="str">
        <f>IF(ISBLANK(Data!P498), "", Data!P498)</f>
        <v>Morehead St.</v>
      </c>
      <c r="Q498" s="50" t="str">
        <f>IF(ISBLANK(Data!Q498), "", Data!Q498)</f>
        <v>SIUE</v>
      </c>
      <c r="R498" s="50" t="str">
        <f>IF(ISBLANK(Data!R498), "", Data!R498)</f>
        <v>Morehead State</v>
      </c>
      <c r="S498" s="20">
        <f>Data!W498-Data!CD498</f>
        <v>-0.23529411764705899</v>
      </c>
      <c r="T498" s="20">
        <f>Data!X498-Data!CE498</f>
        <v>-14.329999999999998</v>
      </c>
      <c r="U498" s="20">
        <f>Data!Y498-Data!CF498</f>
        <v>-4.8999999999999915</v>
      </c>
      <c r="V498" s="20">
        <f>Data!Z498-Data!CG498</f>
        <v>9.4000000000000057</v>
      </c>
      <c r="W498" s="20">
        <f>Data!AA498-Data!CH498</f>
        <v>-1.3999999999999915</v>
      </c>
      <c r="X498" s="20">
        <f>Data!AB498-Data!CI498</f>
        <v>-4.1999999999999996E-2</v>
      </c>
      <c r="Y498" s="20">
        <f>Data!AC498-Data!CJ498</f>
        <v>-3.02</v>
      </c>
      <c r="Z498" s="20">
        <f>Data!AD498-Data!CK498</f>
        <v>-1.7000000000000028</v>
      </c>
      <c r="AA498" s="20">
        <f>Data!AE498-Data!CL498</f>
        <v>1.3000000000000114</v>
      </c>
      <c r="AB498" s="20">
        <f>Data!AF498-Data!CM498</f>
        <v>-5.84</v>
      </c>
      <c r="AC498" s="20">
        <f>Data!AG498-Data!CN498</f>
        <v>-3</v>
      </c>
      <c r="AD498" s="20">
        <f>Data!AH498-Data!CO498</f>
        <v>10.700000000000003</v>
      </c>
      <c r="AE498" s="20">
        <f>Data!AI498-Data!CP498</f>
        <v>-0.34009999999999996</v>
      </c>
      <c r="AF498" s="20">
        <f>Data!AJ498-Data!CQ498</f>
        <v>-4.8</v>
      </c>
      <c r="AG498" s="20">
        <f>Data!AK498-Data!CR498</f>
        <v>-0.28235294117647058</v>
      </c>
      <c r="AH498" s="20">
        <f>Data!AL498-Data!CS498</f>
        <v>-216</v>
      </c>
      <c r="AI498" s="20">
        <f>Data!AM498-Data!CT498</f>
        <v>-10.19</v>
      </c>
      <c r="AJ498" s="20">
        <f>Data!AN498-Data!CU498</f>
        <v>-2.59</v>
      </c>
      <c r="AK498" s="20">
        <f>Data!AO498-Data!CV498</f>
        <v>-112</v>
      </c>
      <c r="AL498" s="20">
        <f>Data!AP498-Data!CW498</f>
        <v>127</v>
      </c>
      <c r="AM498" s="20">
        <f>Data!AQ498-Data!CX498</f>
        <v>-66</v>
      </c>
      <c r="AN498" s="20">
        <f>Data!AR498-Data!CY498</f>
        <v>-3.3999999999999975E-2</v>
      </c>
      <c r="AO498" s="20">
        <f>Data!AS498-Data!CZ498</f>
        <v>-37</v>
      </c>
      <c r="AP498" s="20">
        <f>Data!AT498-Data!DA498</f>
        <v>-103</v>
      </c>
      <c r="AQ498" s="20">
        <f>Data!AU498-Data!DB498</f>
        <v>-1.0000000000000009E-3</v>
      </c>
      <c r="AR498" s="20">
        <f>Data!AV498-Data!DC498</f>
        <v>53</v>
      </c>
      <c r="AS498" s="20">
        <f>Data!AW498-Data!DD498</f>
        <v>71</v>
      </c>
      <c r="AT498" s="20">
        <f>Data!AX498-Data!DE498</f>
        <v>9.000000000000008E-3</v>
      </c>
      <c r="AU498" s="20">
        <f>Data!AY498-Data!DF498</f>
        <v>-43</v>
      </c>
      <c r="AV498" s="20">
        <f>Data!AZ498-Data!DG498</f>
        <v>-2.5294117647058822</v>
      </c>
      <c r="AW498" s="20">
        <f>Data!BA498-Data!DH498</f>
        <v>-145</v>
      </c>
      <c r="AX498" s="20">
        <f>Data!BB498-Data!DI498</f>
        <v>-8.5294117647058769</v>
      </c>
      <c r="AY498" s="20">
        <f>Data!BC498-Data!DJ498</f>
        <v>-71</v>
      </c>
      <c r="AZ498" s="20">
        <f>Data!BD498-Data!DK498</f>
        <v>16</v>
      </c>
      <c r="BA498" s="20">
        <f>Data!BE498-Data!DL498</f>
        <v>-15</v>
      </c>
      <c r="BB498" s="20">
        <f>Data!BF498-Data!DM498</f>
        <v>-34</v>
      </c>
      <c r="BC498" s="20">
        <f>Data!BG498-Data!DN498</f>
        <v>-8</v>
      </c>
      <c r="BD498" s="20">
        <f>Data!BH498-Data!DO498</f>
        <v>-6.5999999999999943</v>
      </c>
      <c r="BE498" s="20">
        <f>Data!BI498-Data!DP498</f>
        <v>7.4709999999999965</v>
      </c>
      <c r="BF498" s="20">
        <f>Data!BJ498-Data!DQ498</f>
        <v>-14.058</v>
      </c>
      <c r="BG498" s="20">
        <f>Data!BK498-Data!DR498</f>
        <v>-0.15399999999999991</v>
      </c>
      <c r="BH498" s="20">
        <f>Data!BL498-Data!DS498</f>
        <v>-2</v>
      </c>
      <c r="BI498" s="20">
        <f>Data!BM498-Data!DT498</f>
        <v>0.17499999999999999</v>
      </c>
      <c r="BJ498" s="20">
        <f>Data!BN498-Data!DU498</f>
        <v>-6</v>
      </c>
      <c r="BK498" s="20">
        <f>Data!BO498-Data!DV498</f>
        <v>4.1999999999999993</v>
      </c>
      <c r="BL498" s="20">
        <f>Data!BP498-Data!DW498</f>
        <v>-0.79999999999999982</v>
      </c>
      <c r="BM498" s="20">
        <f>Data!BQ498-Data!DX498</f>
        <v>0.9411764705882355</v>
      </c>
      <c r="BN498" s="20">
        <f>Data!BR498-Data!DY498</f>
        <v>-0.40000000000000213</v>
      </c>
      <c r="BO498" s="20">
        <f>Data!BS498-Data!DZ498</f>
        <v>159</v>
      </c>
      <c r="BP498" s="20">
        <f>Data!BT498-Data!EA498</f>
        <v>-9.5000000000000029E-2</v>
      </c>
      <c r="BQ498" s="20">
        <f>Data!BU498-Data!EB498</f>
        <v>-5</v>
      </c>
      <c r="BR498" s="20">
        <f>Data!BV498-Data!EC498</f>
        <v>179</v>
      </c>
      <c r="BS498" s="20">
        <f>Data!BW498-Data!ED498</f>
        <v>170</v>
      </c>
      <c r="BT498" s="20">
        <f>Data!BX498-Data!EE498</f>
        <v>190</v>
      </c>
      <c r="BU498" s="20">
        <f>Data!BY498-Data!EF498</f>
        <v>190</v>
      </c>
      <c r="BV498" s="20">
        <f>Data!BZ498-Data!EG498</f>
        <v>171</v>
      </c>
      <c r="BW498" s="20">
        <f>Data!CA498-Data!EH498</f>
        <v>138.5</v>
      </c>
      <c r="BX498" s="20">
        <f>Data!CB498-Data!EI498</f>
        <v>161</v>
      </c>
      <c r="BY498" s="20">
        <f>Data!CC498-Data!EJ498</f>
        <v>193</v>
      </c>
      <c r="BZ498" s="20">
        <f>Data!EK498</f>
        <v>10743.32</v>
      </c>
      <c r="CA498" s="20">
        <f>Data!EL498</f>
        <v>12271.8</v>
      </c>
      <c r="CB498" s="20">
        <f>Data!EM498</f>
        <v>60.413882352941172</v>
      </c>
      <c r="CC498" s="20">
        <f>Data!EN498</f>
        <v>83.673176470588231</v>
      </c>
      <c r="CD498" s="20">
        <f>Data!EO498</f>
        <v>11.307599999999999</v>
      </c>
      <c r="CE498" s="20">
        <f>Data!EP498</f>
        <v>200.08099999999999</v>
      </c>
      <c r="CF498" s="50">
        <f>IF(ISBLANK(Data!EQ498), "", Data!EQ498)</f>
        <v>61</v>
      </c>
      <c r="CG498" s="50">
        <f>IF(ISBLANK(Data!ER498), "", Data!ER498)</f>
        <v>48</v>
      </c>
      <c r="CH498" s="61" t="str">
        <f>IF(ISBLANK(Data!ES498), "", Data!ES498)</f>
        <v>SIU Edwardsville</v>
      </c>
      <c r="CI498" s="61">
        <f>IF(ISBLANK(Data!ET498), "", Data!ET498)</f>
        <v>109</v>
      </c>
    </row>
    <row r="499" spans="1:87" x14ac:dyDescent="0.45">
      <c r="A499" s="50">
        <f>IF(ISBLANK(Data!A499), "", Data!A499)</f>
        <v>45304</v>
      </c>
      <c r="B499" s="50" t="str">
        <f>IF(ISBLANK(Data!B499), "", Data!B499)</f>
        <v>La Salle</v>
      </c>
      <c r="C499" s="50">
        <f>IF(ISBLANK(Data!C499), "", Data!C499)</f>
        <v>137</v>
      </c>
      <c r="D499" s="50" t="str">
        <f>IF(ISBLANK(Data!D499), "", Data!D499)</f>
        <v>VCU</v>
      </c>
      <c r="E499" s="50">
        <f>IF(ISBLANK(Data!E499), "", Data!E499)</f>
        <v>337</v>
      </c>
      <c r="F499" s="50" t="str">
        <f>IF(ISBLANK(Data!F499), "", Data!F499)</f>
        <v>N</v>
      </c>
      <c r="G499" s="50" t="str">
        <f>IF(ISBLANK(Data!G499), "", Data!G499)</f>
        <v>La Salle</v>
      </c>
      <c r="H499" s="50" t="str">
        <f>IF(ISBLANK(Data!H499), "", Data!H499)</f>
        <v>VCU</v>
      </c>
      <c r="I499" s="50" t="str">
        <f>IF(ISBLANK(Data!I499), "", Data!I499)</f>
        <v>La Salle</v>
      </c>
      <c r="J499" s="50" t="str">
        <f>IF(ISBLANK(Data!J499), "", Data!J499)</f>
        <v>VCU</v>
      </c>
      <c r="K499" s="50" t="str">
        <f>IF(ISBLANK(Data!K499), "", Data!K499)</f>
        <v>La Salle</v>
      </c>
      <c r="L499" s="50" t="str">
        <f>IF(ISBLANK(Data!L499), "", Data!L499)</f>
        <v>Virginia Commonwealth</v>
      </c>
      <c r="M499" s="50" t="str">
        <f>IF(ISBLANK(Data!M499), "", Data!M499)</f>
        <v>La Salle</v>
      </c>
      <c r="N499" s="50" t="str">
        <f>IF(ISBLANK(Data!N499), "", Data!N499)</f>
        <v>VCU</v>
      </c>
      <c r="O499" s="50" t="str">
        <f>IF(ISBLANK(Data!O499), "", Data!O499)</f>
        <v>La Salle</v>
      </c>
      <c r="P499" s="50" t="str">
        <f>IF(ISBLANK(Data!P499), "", Data!P499)</f>
        <v>VCU</v>
      </c>
      <c r="Q499" s="50" t="str">
        <f>IF(ISBLANK(Data!Q499), "", Data!Q499)</f>
        <v>La Salle</v>
      </c>
      <c r="R499" s="50" t="str">
        <f>IF(ISBLANK(Data!R499), "", Data!R499)</f>
        <v>VCU</v>
      </c>
      <c r="S499" s="20">
        <f>Data!W499-Data!CD499</f>
        <v>6.25E-2</v>
      </c>
      <c r="T499" s="20">
        <f>Data!X499-Data!CE499</f>
        <v>-10.64</v>
      </c>
      <c r="U499" s="20">
        <f>Data!Y499-Data!CF499</f>
        <v>-2.7999999999999972</v>
      </c>
      <c r="V499" s="20">
        <f>Data!Z499-Data!CG499</f>
        <v>7.7999999999999972</v>
      </c>
      <c r="W499" s="20">
        <f>Data!AA499-Data!CH499</f>
        <v>1.8999999999999915</v>
      </c>
      <c r="X499" s="20">
        <f>Data!AB499-Data!CI499</f>
        <v>0.222</v>
      </c>
      <c r="Y499" s="20">
        <f>Data!AC499-Data!CJ499</f>
        <v>-3.6399999999999997</v>
      </c>
      <c r="Z499" s="20">
        <f>Data!AD499-Data!CK499</f>
        <v>-2.5</v>
      </c>
      <c r="AA499" s="20">
        <f>Data!AE499-Data!CL499</f>
        <v>1.0999999999999943</v>
      </c>
      <c r="AB499" s="20">
        <f>Data!AF499-Data!CM499</f>
        <v>-5.7</v>
      </c>
      <c r="AC499" s="20">
        <f>Data!AG499-Data!CN499</f>
        <v>-2.2000000000000028</v>
      </c>
      <c r="AD499" s="20">
        <f>Data!AH499-Data!CO499</f>
        <v>7.7999999999999972</v>
      </c>
      <c r="AE499" s="20">
        <f>Data!AI499-Data!CP499</f>
        <v>-0.25900000000000006</v>
      </c>
      <c r="AF499" s="20">
        <f>Data!AJ499-Data!CQ499</f>
        <v>0.70000000000000018</v>
      </c>
      <c r="AG499" s="20">
        <f>Data!AK499-Data!CR499</f>
        <v>4.3750000000000011E-2</v>
      </c>
      <c r="AH499" s="20">
        <f>Data!AL499-Data!CS499</f>
        <v>-51</v>
      </c>
      <c r="AI499" s="20">
        <f>Data!AM499-Data!CT499</f>
        <v>-10.83</v>
      </c>
      <c r="AJ499" s="20">
        <f>Data!AN499-Data!CU499</f>
        <v>-4.46</v>
      </c>
      <c r="AK499" s="20">
        <f>Data!AO499-Data!CV499</f>
        <v>47</v>
      </c>
      <c r="AL499" s="20">
        <f>Data!AP499-Data!CW499</f>
        <v>82</v>
      </c>
      <c r="AM499" s="20">
        <f>Data!AQ499-Data!CX499</f>
        <v>113</v>
      </c>
      <c r="AN499" s="20">
        <f>Data!AR499-Data!CY499</f>
        <v>-8.0000000000000071E-3</v>
      </c>
      <c r="AO499" s="20">
        <f>Data!AS499-Data!CZ499</f>
        <v>9</v>
      </c>
      <c r="AP499" s="20">
        <f>Data!AT499-Data!DA499</f>
        <v>15</v>
      </c>
      <c r="AQ499" s="20">
        <f>Data!AU499-Data!DB499</f>
        <v>9.9999999999999534E-3</v>
      </c>
      <c r="AR499" s="20">
        <f>Data!AV499-Data!DC499</f>
        <v>-48</v>
      </c>
      <c r="AS499" s="20">
        <f>Data!AW499-Data!DD499</f>
        <v>-42</v>
      </c>
      <c r="AT499" s="20">
        <f>Data!AX499-Data!DE499</f>
        <v>-5.7000000000000051E-2</v>
      </c>
      <c r="AU499" s="20">
        <f>Data!AY499-Data!DF499</f>
        <v>3</v>
      </c>
      <c r="AV499" s="20">
        <f>Data!AZ499-Data!DG499</f>
        <v>0.1875</v>
      </c>
      <c r="AW499" s="20">
        <f>Data!BA499-Data!DH499</f>
        <v>-25</v>
      </c>
      <c r="AX499" s="20">
        <f>Data!BB499-Data!DI499</f>
        <v>-1.5625</v>
      </c>
      <c r="AY499" s="20">
        <f>Data!BC499-Data!DJ499</f>
        <v>25</v>
      </c>
      <c r="AZ499" s="20">
        <f>Data!BD499-Data!DK499</f>
        <v>12</v>
      </c>
      <c r="BA499" s="20">
        <f>Data!BE499-Data!DL499</f>
        <v>-23</v>
      </c>
      <c r="BB499" s="20">
        <f>Data!BF499-Data!DM499</f>
        <v>-47</v>
      </c>
      <c r="BC499" s="20">
        <f>Data!BG499-Data!DN499</f>
        <v>-3</v>
      </c>
      <c r="BD499" s="20">
        <f>Data!BH499-Data!DO499</f>
        <v>2.9000000000000057</v>
      </c>
      <c r="BE499" s="20">
        <f>Data!BI499-Data!DP499</f>
        <v>5.1260000000000048</v>
      </c>
      <c r="BF499" s="20">
        <f>Data!BJ499-Data!DQ499</f>
        <v>-2.1880000000000002</v>
      </c>
      <c r="BG499" s="20">
        <f>Data!BK499-Data!DR499</f>
        <v>0.47799999999999998</v>
      </c>
      <c r="BH499" s="20">
        <f>Data!BL499-Data!DS499</f>
        <v>-2.9380000000000006</v>
      </c>
      <c r="BI499" s="20">
        <f>Data!BM499-Data!DT499</f>
        <v>0.21799999999999997</v>
      </c>
      <c r="BJ499" s="20">
        <f>Data!BN499-Data!DU499</f>
        <v>1</v>
      </c>
      <c r="BK499" s="20">
        <f>Data!BO499-Data!DV499</f>
        <v>-2.6000000000000014</v>
      </c>
      <c r="BL499" s="20">
        <f>Data!BP499-Data!DW499</f>
        <v>-1.4999999999999996</v>
      </c>
      <c r="BM499" s="20">
        <f>Data!BQ499-Data!DX499</f>
        <v>0.75</v>
      </c>
      <c r="BN499" s="20">
        <f>Data!BR499-Data!DY499</f>
        <v>-0.19999999999999929</v>
      </c>
      <c r="BO499" s="20">
        <f>Data!BS499-Data!DZ499</f>
        <v>51</v>
      </c>
      <c r="BP499" s="20">
        <f>Data!BT499-Data!EA499</f>
        <v>-3.0000000000000027E-2</v>
      </c>
      <c r="BQ499" s="20">
        <f>Data!BU499-Data!EB499</f>
        <v>1</v>
      </c>
      <c r="BR499" s="20">
        <f>Data!BV499-Data!EC499</f>
        <v>101</v>
      </c>
      <c r="BS499" s="20">
        <f>Data!BW499-Data!ED499</f>
        <v>74</v>
      </c>
      <c r="BT499" s="20">
        <f>Data!BX499-Data!EE499</f>
        <v>-8</v>
      </c>
      <c r="BU499" s="20">
        <f>Data!BY499-Data!EF499</f>
        <v>71</v>
      </c>
      <c r="BV499" s="20">
        <f>Data!BZ499-Data!EG499</f>
        <v>112</v>
      </c>
      <c r="BW499" s="20">
        <f>Data!CA499-Data!EH499</f>
        <v>55.500000000000014</v>
      </c>
      <c r="BX499" s="20">
        <f>Data!CB499-Data!EI499</f>
        <v>51</v>
      </c>
      <c r="BY499" s="20">
        <f>Data!CC499-Data!EJ499</f>
        <v>119</v>
      </c>
      <c r="BZ499" s="20">
        <f>Data!EK499</f>
        <v>10884.720000000001</v>
      </c>
      <c r="CA499" s="20">
        <f>Data!EL499</f>
        <v>12022.92</v>
      </c>
      <c r="CB499" s="20">
        <f>Data!EM499</f>
        <v>63.125</v>
      </c>
      <c r="CC499" s="20">
        <f>Data!EN499</f>
        <v>91.374625000000009</v>
      </c>
      <c r="CD499" s="20">
        <f>Data!EO499</f>
        <v>12.959199999999999</v>
      </c>
      <c r="CE499" s="20">
        <f>Data!EP499</f>
        <v>194.13</v>
      </c>
      <c r="CF499" s="50">
        <f>IF(ISBLANK(Data!EQ499), "", Data!EQ499)</f>
        <v>65</v>
      </c>
      <c r="CG499" s="50">
        <f>IF(ISBLANK(Data!ER499), "", Data!ER499)</f>
        <v>71</v>
      </c>
      <c r="CH499" s="61" t="str">
        <f>IF(ISBLANK(Data!ES499), "", Data!ES499)</f>
        <v>VCU</v>
      </c>
      <c r="CI499" s="61">
        <f>IF(ISBLANK(Data!ET499), "", Data!ET499)</f>
        <v>136</v>
      </c>
    </row>
    <row r="500" spans="1:87" x14ac:dyDescent="0.45">
      <c r="A500" s="50">
        <f>IF(ISBLANK(Data!A500), "", Data!A500)</f>
        <v>45304</v>
      </c>
      <c r="B500" s="50" t="str">
        <f>IF(ISBLANK(Data!B500), "", Data!B500)</f>
        <v>Creighton</v>
      </c>
      <c r="C500" s="50">
        <f>IF(ISBLANK(Data!C500), "", Data!C500)</f>
        <v>63</v>
      </c>
      <c r="D500" s="50" t="str">
        <f>IF(ISBLANK(Data!D500), "", Data!D500)</f>
        <v>St. John's</v>
      </c>
      <c r="E500" s="50">
        <f>IF(ISBLANK(Data!E500), "", Data!E500)</f>
        <v>282</v>
      </c>
      <c r="F500" s="50" t="str">
        <f>IF(ISBLANK(Data!F500), "", Data!F500)</f>
        <v>N</v>
      </c>
      <c r="G500" s="50" t="str">
        <f>IF(ISBLANK(Data!G500), "", Data!G500)</f>
        <v>Creighton</v>
      </c>
      <c r="H500" s="50" t="str">
        <f>IF(ISBLANK(Data!H500), "", Data!H500)</f>
        <v>St. John's</v>
      </c>
      <c r="I500" s="50" t="str">
        <f>IF(ISBLANK(Data!I500), "", Data!I500)</f>
        <v>Creighton</v>
      </c>
      <c r="J500" s="50" t="str">
        <f>IF(ISBLANK(Data!J500), "", Data!J500)</f>
        <v>St. John's</v>
      </c>
      <c r="K500" s="50" t="str">
        <f>IF(ISBLANK(Data!K500), "", Data!K500)</f>
        <v>Creighton</v>
      </c>
      <c r="L500" s="50" t="str">
        <f>IF(ISBLANK(Data!L500), "", Data!L500)</f>
        <v>St. John's NY</v>
      </c>
      <c r="M500" s="50" t="str">
        <f>IF(ISBLANK(Data!M500), "", Data!M500)</f>
        <v>Creighton</v>
      </c>
      <c r="N500" s="50" t="str">
        <f>IF(ISBLANK(Data!N500), "", Data!N500)</f>
        <v>St Johns</v>
      </c>
      <c r="O500" s="50" t="str">
        <f>IF(ISBLANK(Data!O500), "", Data!O500)</f>
        <v>Creighton</v>
      </c>
      <c r="P500" s="50" t="str">
        <f>IF(ISBLANK(Data!P500), "", Data!P500)</f>
        <v>St. John's</v>
      </c>
      <c r="Q500" s="50" t="str">
        <f>IF(ISBLANK(Data!Q500), "", Data!Q500)</f>
        <v>Creighton</v>
      </c>
      <c r="R500" s="50" t="str">
        <f>IF(ISBLANK(Data!R500), "", Data!R500)</f>
        <v>Saint John's</v>
      </c>
      <c r="S500" s="20">
        <f>Data!W500-Data!CD500</f>
        <v>0</v>
      </c>
      <c r="T500" s="20">
        <f>Data!X500-Data!CE500</f>
        <v>6.57</v>
      </c>
      <c r="U500" s="20">
        <f>Data!Y500-Data!CF500</f>
        <v>2</v>
      </c>
      <c r="V500" s="20">
        <f>Data!Z500-Data!CG500</f>
        <v>-4.6000000000000085</v>
      </c>
      <c r="W500" s="20">
        <f>Data!AA500-Data!CH500</f>
        <v>-3.7000000000000028</v>
      </c>
      <c r="X500" s="20">
        <f>Data!AB500-Data!CI500</f>
        <v>-0.05</v>
      </c>
      <c r="Y500" s="20">
        <f>Data!AC500-Data!CJ500</f>
        <v>-0.27000000000000046</v>
      </c>
      <c r="Z500" s="20">
        <f>Data!AD500-Data!CK500</f>
        <v>-0.60000000000000853</v>
      </c>
      <c r="AA500" s="20">
        <f>Data!AE500-Data!CL500</f>
        <v>-0.29999999999999716</v>
      </c>
      <c r="AB500" s="20">
        <f>Data!AF500-Data!CM500</f>
        <v>2.7300000000000004</v>
      </c>
      <c r="AC500" s="20">
        <f>Data!AG500-Data!CN500</f>
        <v>1.2000000000000028</v>
      </c>
      <c r="AD500" s="20">
        <f>Data!AH500-Data!CO500</f>
        <v>-1.7000000000000028</v>
      </c>
      <c r="AE500" s="20">
        <f>Data!AI500-Data!CP500</f>
        <v>2.410000000000001E-2</v>
      </c>
      <c r="AF500" s="20">
        <f>Data!AJ500-Data!CQ500</f>
        <v>-0.10000000000000009</v>
      </c>
      <c r="AG500" s="20">
        <f>Data!AK500-Data!CR500</f>
        <v>-6.2500000000000056E-3</v>
      </c>
      <c r="AH500" s="20">
        <f>Data!AL500-Data!CS500</f>
        <v>-7</v>
      </c>
      <c r="AI500" s="20">
        <f>Data!AM500-Data!CT500</f>
        <v>4.5999999999999979</v>
      </c>
      <c r="AJ500" s="20">
        <f>Data!AN500-Data!CU500</f>
        <v>-1.2200000000000006</v>
      </c>
      <c r="AK500" s="20">
        <f>Data!AO500-Data!CV500</f>
        <v>21</v>
      </c>
      <c r="AL500" s="20">
        <f>Data!AP500-Data!CW500</f>
        <v>-72</v>
      </c>
      <c r="AM500" s="20">
        <f>Data!AQ500-Data!CX500</f>
        <v>-97</v>
      </c>
      <c r="AN500" s="20">
        <f>Data!AR500-Data!CY500</f>
        <v>4.6999999999999986E-2</v>
      </c>
      <c r="AO500" s="20">
        <f>Data!AS500-Data!CZ500</f>
        <v>51</v>
      </c>
      <c r="AP500" s="20">
        <f>Data!AT500-Data!DA500</f>
        <v>119</v>
      </c>
      <c r="AQ500" s="20">
        <f>Data!AU500-Data!DB500</f>
        <v>2.1000000000000019E-2</v>
      </c>
      <c r="AR500" s="20">
        <f>Data!AV500-Data!DC500</f>
        <v>-32</v>
      </c>
      <c r="AS500" s="20">
        <f>Data!AW500-Data!DD500</f>
        <v>-62</v>
      </c>
      <c r="AT500" s="20">
        <f>Data!AX500-Data!DE500</f>
        <v>4.9000000000000044E-2</v>
      </c>
      <c r="AU500" s="20">
        <f>Data!AY500-Data!DF500</f>
        <v>-105</v>
      </c>
      <c r="AV500" s="20">
        <f>Data!AZ500-Data!DG500</f>
        <v>-6.5625</v>
      </c>
      <c r="AW500" s="20">
        <f>Data!BA500-Data!DH500</f>
        <v>-16</v>
      </c>
      <c r="AX500" s="20">
        <f>Data!BB500-Data!DI500</f>
        <v>-1</v>
      </c>
      <c r="AY500" s="20">
        <f>Data!BC500-Data!DJ500</f>
        <v>17</v>
      </c>
      <c r="AZ500" s="20">
        <f>Data!BD500-Data!DK500</f>
        <v>-52</v>
      </c>
      <c r="BA500" s="20">
        <f>Data!BE500-Data!DL500</f>
        <v>-20</v>
      </c>
      <c r="BB500" s="20">
        <f>Data!BF500-Data!DM500</f>
        <v>-12</v>
      </c>
      <c r="BC500" s="20">
        <f>Data!BG500-Data!DN500</f>
        <v>-112</v>
      </c>
      <c r="BD500" s="20">
        <f>Data!BH500-Data!DO500</f>
        <v>1.2999999999999972</v>
      </c>
      <c r="BE500" s="20">
        <f>Data!BI500-Data!DP500</f>
        <v>-4.5</v>
      </c>
      <c r="BF500" s="20">
        <f>Data!BJ500-Data!DQ500</f>
        <v>5.8130000000000006</v>
      </c>
      <c r="BG500" s="20">
        <f>Data!BK500-Data!DR500</f>
        <v>0.18300000000000005</v>
      </c>
      <c r="BH500" s="20">
        <f>Data!BL500-Data!DS500</f>
        <v>-0.75</v>
      </c>
      <c r="BI500" s="20">
        <f>Data!BM500-Data!DT500</f>
        <v>-0.25099999999999995</v>
      </c>
      <c r="BJ500" s="20">
        <f>Data!BN500-Data!DU500</f>
        <v>7.3999999999999986</v>
      </c>
      <c r="BK500" s="20">
        <f>Data!BO500-Data!DV500</f>
        <v>-3.9000000000000004</v>
      </c>
      <c r="BL500" s="20">
        <f>Data!BP500-Data!DW500</f>
        <v>-1.2999999999999998</v>
      </c>
      <c r="BM500" s="20">
        <f>Data!BQ500-Data!DX500</f>
        <v>-3.25</v>
      </c>
      <c r="BN500" s="20">
        <f>Data!BR500-Data!DY500</f>
        <v>-6.9999999999999982</v>
      </c>
      <c r="BO500" s="20">
        <f>Data!BS500-Data!DZ500</f>
        <v>13</v>
      </c>
      <c r="BP500" s="20">
        <f>Data!BT500-Data!EA500</f>
        <v>-1.2000000000000011E-2</v>
      </c>
      <c r="BQ500" s="20">
        <f>Data!BU500-Data!EB500</f>
        <v>0</v>
      </c>
      <c r="BR500" s="20">
        <f>Data!BV500-Data!EC500</f>
        <v>-19</v>
      </c>
      <c r="BS500" s="20">
        <f>Data!BW500-Data!ED500</f>
        <v>4</v>
      </c>
      <c r="BT500" s="20">
        <f>Data!BX500-Data!EE500</f>
        <v>2</v>
      </c>
      <c r="BU500" s="20">
        <f>Data!BY500-Data!EF500</f>
        <v>-29</v>
      </c>
      <c r="BV500" s="20">
        <f>Data!BZ500-Data!EG500</f>
        <v>-22</v>
      </c>
      <c r="BW500" s="20">
        <f>Data!CA500-Data!EH500</f>
        <v>-6.6000000000000014</v>
      </c>
      <c r="BX500" s="20">
        <f>Data!CB500-Data!EI500</f>
        <v>5</v>
      </c>
      <c r="BY500" s="20">
        <f>Data!CC500-Data!EJ500</f>
        <v>-16</v>
      </c>
      <c r="BZ500" s="20">
        <f>Data!EK500</f>
        <v>11665.92</v>
      </c>
      <c r="CA500" s="20">
        <f>Data!EL500</f>
        <v>10935.759999999998</v>
      </c>
      <c r="CB500" s="20">
        <f>Data!EM500</f>
        <v>77.34375</v>
      </c>
      <c r="CC500" s="20">
        <f>Data!EN500</f>
        <v>43.5</v>
      </c>
      <c r="CD500" s="20">
        <f>Data!EO500</f>
        <v>7.6735999999999995</v>
      </c>
      <c r="CE500" s="20">
        <f>Data!EP500</f>
        <v>216.11099999999999</v>
      </c>
      <c r="CF500" s="50">
        <f>IF(ISBLANK(Data!EQ500), "", Data!EQ500)</f>
        <v>66</v>
      </c>
      <c r="CG500" s="50">
        <f>IF(ISBLANK(Data!ER500), "", Data!ER500)</f>
        <v>65</v>
      </c>
      <c r="CH500" s="61" t="str">
        <f>IF(ISBLANK(Data!ES500), "", Data!ES500)</f>
        <v>Creighton</v>
      </c>
      <c r="CI500" s="61">
        <f>IF(ISBLANK(Data!ET500), "", Data!ET500)</f>
        <v>131</v>
      </c>
    </row>
    <row r="501" spans="1:87" x14ac:dyDescent="0.45">
      <c r="A501" s="50">
        <f>IF(ISBLANK(Data!A501), "", Data!A501)</f>
        <v>45304</v>
      </c>
      <c r="B501" s="50" t="str">
        <f>IF(ISBLANK(Data!B501), "", Data!B501)</f>
        <v>Gardner Webb</v>
      </c>
      <c r="C501" s="50">
        <f>IF(ISBLANK(Data!C501), "", Data!C501)</f>
        <v>95</v>
      </c>
      <c r="D501" s="50" t="str">
        <f>IF(ISBLANK(Data!D501), "", Data!D501)</f>
        <v>Presbyterian</v>
      </c>
      <c r="E501" s="50">
        <f>IF(ISBLANK(Data!E501), "", Data!E501)</f>
        <v>235</v>
      </c>
      <c r="F501" s="50" t="str">
        <f>IF(ISBLANK(Data!F501), "", Data!F501)</f>
        <v>N</v>
      </c>
      <c r="G501" s="50" t="str">
        <f>IF(ISBLANK(Data!G501), "", Data!G501)</f>
        <v>Gardner Webb</v>
      </c>
      <c r="H501" s="50" t="str">
        <f>IF(ISBLANK(Data!H501), "", Data!H501)</f>
        <v>Presbyterian</v>
      </c>
      <c r="I501" s="50" t="str">
        <f>IF(ISBLANK(Data!I501), "", Data!I501)</f>
        <v>Gardner Webb</v>
      </c>
      <c r="J501" s="50" t="str">
        <f>IF(ISBLANK(Data!J501), "", Data!J501)</f>
        <v>Presbyterian</v>
      </c>
      <c r="K501" s="50" t="str">
        <f>IF(ISBLANK(Data!K501), "", Data!K501)</f>
        <v>Gardner-Webb</v>
      </c>
      <c r="L501" s="50" t="str">
        <f>IF(ISBLANK(Data!L501), "", Data!L501)</f>
        <v>Presbyterian</v>
      </c>
      <c r="M501" s="50" t="str">
        <f>IF(ISBLANK(Data!M501), "", Data!M501)</f>
        <v>Gard-Webb</v>
      </c>
      <c r="N501" s="50" t="str">
        <f>IF(ISBLANK(Data!N501), "", Data!N501)</f>
        <v>Presbyterian</v>
      </c>
      <c r="O501" s="50" t="str">
        <f>IF(ISBLANK(Data!O501), "", Data!O501)</f>
        <v>Gardner-Webb</v>
      </c>
      <c r="P501" s="50" t="str">
        <f>IF(ISBLANK(Data!P501), "", Data!P501)</f>
        <v>Presbyterian</v>
      </c>
      <c r="Q501" s="50" t="str">
        <f>IF(ISBLANK(Data!Q501), "", Data!Q501)</f>
        <v>Gardner-Webb</v>
      </c>
      <c r="R501" s="50" t="str">
        <f>IF(ISBLANK(Data!R501), "", Data!R501)</f>
        <v>Presbyterian College</v>
      </c>
      <c r="S501" s="20">
        <f>Data!W501-Data!CD501</f>
        <v>-0.20588235294117602</v>
      </c>
      <c r="T501" s="20">
        <f>Data!X501-Data!CE501</f>
        <v>5.7</v>
      </c>
      <c r="U501" s="20">
        <f>Data!Y501-Data!CF501</f>
        <v>-0.20000000000000284</v>
      </c>
      <c r="V501" s="20">
        <f>Data!Z501-Data!CG501</f>
        <v>-5.8999999999999915</v>
      </c>
      <c r="W501" s="20">
        <f>Data!AA501-Data!CH501</f>
        <v>2.6000000000000085</v>
      </c>
      <c r="X501" s="20">
        <f>Data!AB501-Data!CI501</f>
        <v>-3.1E-2</v>
      </c>
      <c r="Y501" s="20">
        <f>Data!AC501-Data!CJ501</f>
        <v>11.77</v>
      </c>
      <c r="Z501" s="20">
        <f>Data!AD501-Data!CK501</f>
        <v>7</v>
      </c>
      <c r="AA501" s="20">
        <f>Data!AE501-Data!CL501</f>
        <v>-4.6999999999999886</v>
      </c>
      <c r="AB501" s="20">
        <f>Data!AF501-Data!CM501</f>
        <v>13.25</v>
      </c>
      <c r="AC501" s="20">
        <f>Data!AG501-Data!CN501</f>
        <v>-0.29999999999999716</v>
      </c>
      <c r="AD501" s="20">
        <f>Data!AH501-Data!CO501</f>
        <v>-7.7000000000000028</v>
      </c>
      <c r="AE501" s="20">
        <f>Data!AI501-Data!CP501</f>
        <v>0.14159999999999998</v>
      </c>
      <c r="AF501" s="20">
        <f>Data!AJ501-Data!CQ501</f>
        <v>-0.89999999999999947</v>
      </c>
      <c r="AG501" s="20">
        <f>Data!AK501-Data!CR501</f>
        <v>-7.6470588235294068E-2</v>
      </c>
      <c r="AH501" s="20">
        <f>Data!AL501-Data!CS501</f>
        <v>13</v>
      </c>
      <c r="AI501" s="20">
        <f>Data!AM501-Data!CT501</f>
        <v>4.05</v>
      </c>
      <c r="AJ501" s="20">
        <f>Data!AN501-Data!CU501</f>
        <v>9.06</v>
      </c>
      <c r="AK501" s="20">
        <f>Data!AO501-Data!CV501</f>
        <v>-145</v>
      </c>
      <c r="AL501" s="20">
        <f>Data!AP501-Data!CW501</f>
        <v>-45</v>
      </c>
      <c r="AM501" s="20">
        <f>Data!AQ501-Data!CX501</f>
        <v>24</v>
      </c>
      <c r="AN501" s="20">
        <f>Data!AR501-Data!CY501</f>
        <v>-7.0000000000000007E-2</v>
      </c>
      <c r="AO501" s="20">
        <f>Data!AS501-Data!CZ501</f>
        <v>-1</v>
      </c>
      <c r="AP501" s="20">
        <f>Data!AT501-Data!DA501</f>
        <v>37</v>
      </c>
      <c r="AQ501" s="20">
        <f>Data!AU501-Data!DB501</f>
        <v>-3.4999999999999976E-2</v>
      </c>
      <c r="AR501" s="20">
        <f>Data!AV501-Data!DC501</f>
        <v>-16</v>
      </c>
      <c r="AS501" s="20">
        <f>Data!AW501-Data!DD501</f>
        <v>-25</v>
      </c>
      <c r="AT501" s="20">
        <f>Data!AX501-Data!DE501</f>
        <v>1.0000000000000009E-3</v>
      </c>
      <c r="AU501" s="20">
        <f>Data!AY501-Data!DF501</f>
        <v>37</v>
      </c>
      <c r="AV501" s="20">
        <f>Data!AZ501-Data!DG501</f>
        <v>2.6993464052287575</v>
      </c>
      <c r="AW501" s="20">
        <f>Data!BA501-Data!DH501</f>
        <v>54</v>
      </c>
      <c r="AX501" s="20">
        <f>Data!BB501-Data!DI501</f>
        <v>5.176470588235297</v>
      </c>
      <c r="AY501" s="20">
        <f>Data!BC501-Data!DJ501</f>
        <v>-61</v>
      </c>
      <c r="AZ501" s="20">
        <f>Data!BD501-Data!DK501</f>
        <v>-21</v>
      </c>
      <c r="BA501" s="20">
        <f>Data!BE501-Data!DL501</f>
        <v>-21</v>
      </c>
      <c r="BB501" s="20">
        <f>Data!BF501-Data!DM501</f>
        <v>-16</v>
      </c>
      <c r="BC501" s="20">
        <f>Data!BG501-Data!DN501</f>
        <v>4</v>
      </c>
      <c r="BD501" s="20">
        <f>Data!BH501-Data!DO501</f>
        <v>-3.9000000000000057</v>
      </c>
      <c r="BE501" s="20">
        <f>Data!BI501-Data!DP501</f>
        <v>1.6340000000000003</v>
      </c>
      <c r="BF501" s="20">
        <f>Data!BJ501-Data!DQ501</f>
        <v>-5.6079999999999997</v>
      </c>
      <c r="BG501" s="20">
        <f>Data!BK501-Data!DR501</f>
        <v>-0.21500000000000008</v>
      </c>
      <c r="BH501" s="20">
        <f>Data!BL501-Data!DS501</f>
        <v>-0.28099999999999881</v>
      </c>
      <c r="BI501" s="20">
        <f>Data!BM501-Data!DT501</f>
        <v>-6.0999999999999943E-2</v>
      </c>
      <c r="BJ501" s="20">
        <f>Data!BN501-Data!DU501</f>
        <v>3.3000000000000007</v>
      </c>
      <c r="BK501" s="20">
        <f>Data!BO501-Data!DV501</f>
        <v>-0.19999999999999929</v>
      </c>
      <c r="BL501" s="20">
        <f>Data!BP501-Data!DW501</f>
        <v>-1</v>
      </c>
      <c r="BM501" s="20">
        <f>Data!BQ501-Data!DX501</f>
        <v>-0.83333333333333304</v>
      </c>
      <c r="BN501" s="20">
        <f>Data!BR501-Data!DY501</f>
        <v>1.3000000000000007</v>
      </c>
      <c r="BO501" s="20">
        <f>Data!BS501-Data!DZ501</f>
        <v>-52</v>
      </c>
      <c r="BP501" s="20">
        <f>Data!BT501-Data!EA501</f>
        <v>4.5999999999999985E-2</v>
      </c>
      <c r="BQ501" s="20">
        <f>Data!BU501-Data!EB501</f>
        <v>-5</v>
      </c>
      <c r="BR501" s="20">
        <f>Data!BV501-Data!EC501</f>
        <v>-43</v>
      </c>
      <c r="BS501" s="20">
        <f>Data!BW501-Data!ED501</f>
        <v>-16</v>
      </c>
      <c r="BT501" s="20">
        <f>Data!BX501-Data!EE501</f>
        <v>-7</v>
      </c>
      <c r="BU501" s="20">
        <f>Data!BY501-Data!EF501</f>
        <v>-33</v>
      </c>
      <c r="BV501" s="20">
        <f>Data!BZ501-Data!EG501</f>
        <v>-56</v>
      </c>
      <c r="BW501" s="20">
        <f>Data!CA501-Data!EH501</f>
        <v>-27.800000000000011</v>
      </c>
      <c r="BX501" s="20">
        <f>Data!CB501-Data!EI501</f>
        <v>-52</v>
      </c>
      <c r="BY501" s="20">
        <f>Data!CC501-Data!EJ501</f>
        <v>-36</v>
      </c>
      <c r="BZ501" s="20">
        <f>Data!EK501</f>
        <v>11096.61</v>
      </c>
      <c r="CA501" s="20">
        <f>Data!EL501</f>
        <v>10529.460000000001</v>
      </c>
      <c r="CB501" s="20">
        <f>Data!EM501</f>
        <v>74.763500000000008</v>
      </c>
      <c r="CC501" s="20">
        <f>Data!EN501</f>
        <v>67.331999999999994</v>
      </c>
      <c r="CD501" s="20">
        <f>Data!EO501</f>
        <v>12.838000000000001</v>
      </c>
      <c r="CE501" s="20">
        <f>Data!EP501</f>
        <v>215.82400000000001</v>
      </c>
      <c r="CF501" s="50">
        <f>IF(ISBLANK(Data!EQ501), "", Data!EQ501)</f>
        <v>76</v>
      </c>
      <c r="CG501" s="50">
        <f>IF(ISBLANK(Data!ER501), "", Data!ER501)</f>
        <v>60</v>
      </c>
      <c r="CH501" s="61" t="str">
        <f>IF(ISBLANK(Data!ES501), "", Data!ES501)</f>
        <v>Gardner Webb</v>
      </c>
      <c r="CI501" s="61">
        <f>IF(ISBLANK(Data!ET501), "", Data!ET501)</f>
        <v>136</v>
      </c>
    </row>
    <row r="502" spans="1:87" x14ac:dyDescent="0.45">
      <c r="A502" s="50">
        <f>IF(ISBLANK(Data!A502), "", Data!A502)</f>
        <v>45304</v>
      </c>
      <c r="B502" s="50" t="str">
        <f>IF(ISBLANK(Data!B502), "", Data!B502)</f>
        <v>William &amp; Mary</v>
      </c>
      <c r="C502" s="50">
        <f>IF(ISBLANK(Data!C502), "", Data!C502)</f>
        <v>354</v>
      </c>
      <c r="D502" s="50" t="str">
        <f>IF(ISBLANK(Data!D502), "", Data!D502)</f>
        <v>Stony Brook</v>
      </c>
      <c r="E502" s="50">
        <f>IF(ISBLANK(Data!E502), "", Data!E502)</f>
        <v>288</v>
      </c>
      <c r="F502" s="50" t="str">
        <f>IF(ISBLANK(Data!F502), "", Data!F502)</f>
        <v>N</v>
      </c>
      <c r="G502" s="50" t="str">
        <f>IF(ISBLANK(Data!G502), "", Data!G502)</f>
        <v>William &amp; Mary</v>
      </c>
      <c r="H502" s="50" t="str">
        <f>IF(ISBLANK(Data!H502), "", Data!H502)</f>
        <v>Stony Brook</v>
      </c>
      <c r="I502" s="50" t="str">
        <f>IF(ISBLANK(Data!I502), "", Data!I502)</f>
        <v>William &amp; Mary</v>
      </c>
      <c r="J502" s="50" t="str">
        <f>IF(ISBLANK(Data!J502), "", Data!J502)</f>
        <v>Stony Brook</v>
      </c>
      <c r="K502" s="50" t="str">
        <f>IF(ISBLANK(Data!K502), "", Data!K502)</f>
        <v>William &amp; Mary</v>
      </c>
      <c r="L502" s="50" t="str">
        <f>IF(ISBLANK(Data!L502), "", Data!L502)</f>
        <v>Stony Brook</v>
      </c>
      <c r="M502" s="50" t="str">
        <f>IF(ISBLANK(Data!M502), "", Data!M502)</f>
        <v>Wm &amp; Mary</v>
      </c>
      <c r="N502" s="50" t="str">
        <f>IF(ISBLANK(Data!N502), "", Data!N502)</f>
        <v>Stony Brook</v>
      </c>
      <c r="O502" s="50" t="str">
        <f>IF(ISBLANK(Data!O502), "", Data!O502)</f>
        <v>William &amp; Mary</v>
      </c>
      <c r="P502" s="50" t="str">
        <f>IF(ISBLANK(Data!P502), "", Data!P502)</f>
        <v>Stony Brook</v>
      </c>
      <c r="Q502" s="50" t="str">
        <f>IF(ISBLANK(Data!Q502), "", Data!Q502)</f>
        <v>William &amp; Mary</v>
      </c>
      <c r="R502" s="50" t="str">
        <f>IF(ISBLANK(Data!R502), "", Data!R502)</f>
        <v>Stony Brook</v>
      </c>
      <c r="S502" s="20">
        <f>Data!W502-Data!CD502</f>
        <v>-6.25E-2</v>
      </c>
      <c r="T502" s="20">
        <f>Data!X502-Data!CE502</f>
        <v>-7.4</v>
      </c>
      <c r="U502" s="20">
        <f>Data!Y502-Data!CF502</f>
        <v>0</v>
      </c>
      <c r="V502" s="20">
        <f>Data!Z502-Data!CG502</f>
        <v>7.3999999999999915</v>
      </c>
      <c r="W502" s="20">
        <f>Data!AA502-Data!CH502</f>
        <v>-1.0999999999999943</v>
      </c>
      <c r="X502" s="20">
        <f>Data!AB502-Data!CI502</f>
        <v>-8.199999999999999E-2</v>
      </c>
      <c r="Y502" s="20">
        <f>Data!AC502-Data!CJ502</f>
        <v>-6.04</v>
      </c>
      <c r="Z502" s="20">
        <f>Data!AD502-Data!CK502</f>
        <v>-2.5</v>
      </c>
      <c r="AA502" s="20">
        <f>Data!AE502-Data!CL502</f>
        <v>3.5</v>
      </c>
      <c r="AB502" s="20">
        <f>Data!AF502-Data!CM502</f>
        <v>-4.16</v>
      </c>
      <c r="AC502" s="20">
        <f>Data!AG502-Data!CN502</f>
        <v>-0.5</v>
      </c>
      <c r="AD502" s="20">
        <f>Data!AH502-Data!CO502</f>
        <v>9.3999999999999915</v>
      </c>
      <c r="AE502" s="20">
        <f>Data!AI502-Data!CP502</f>
        <v>-0.2049</v>
      </c>
      <c r="AF502" s="20">
        <f>Data!AJ502-Data!CQ502</f>
        <v>-3.2</v>
      </c>
      <c r="AG502" s="20">
        <f>Data!AK502-Data!CR502</f>
        <v>-0.2</v>
      </c>
      <c r="AH502" s="20">
        <f>Data!AL502-Data!CS502</f>
        <v>-119</v>
      </c>
      <c r="AI502" s="20">
        <f>Data!AM502-Data!CT502</f>
        <v>-6.0299999999999994</v>
      </c>
      <c r="AJ502" s="20">
        <f>Data!AN502-Data!CU502</f>
        <v>-5.3500000000000005</v>
      </c>
      <c r="AK502" s="20">
        <f>Data!AO502-Data!CV502</f>
        <v>59</v>
      </c>
      <c r="AL502" s="20">
        <f>Data!AP502-Data!CW502</f>
        <v>1</v>
      </c>
      <c r="AM502" s="20">
        <f>Data!AQ502-Data!CX502</f>
        <v>-63</v>
      </c>
      <c r="AN502" s="20">
        <f>Data!AR502-Data!CY502</f>
        <v>1.9000000000000017E-2</v>
      </c>
      <c r="AO502" s="20">
        <f>Data!AS502-Data!CZ502</f>
        <v>17</v>
      </c>
      <c r="AP502" s="20">
        <f>Data!AT502-Data!DA502</f>
        <v>63</v>
      </c>
      <c r="AQ502" s="20">
        <f>Data!AU502-Data!DB502</f>
        <v>-1.0999999999999954E-2</v>
      </c>
      <c r="AR502" s="20">
        <f>Data!AV502-Data!DC502</f>
        <v>60</v>
      </c>
      <c r="AS502" s="20">
        <f>Data!AW502-Data!DD502</f>
        <v>70</v>
      </c>
      <c r="AT502" s="20">
        <f>Data!AX502-Data!DE502</f>
        <v>3.400000000000003E-2</v>
      </c>
      <c r="AU502" s="20">
        <f>Data!AY502-Data!DF502</f>
        <v>-24</v>
      </c>
      <c r="AV502" s="20">
        <f>Data!AZ502-Data!DG502</f>
        <v>-1.5</v>
      </c>
      <c r="AW502" s="20">
        <f>Data!BA502-Data!DH502</f>
        <v>-11</v>
      </c>
      <c r="AX502" s="20">
        <f>Data!BB502-Data!DI502</f>
        <v>-0.6875</v>
      </c>
      <c r="AY502" s="20">
        <f>Data!BC502-Data!DJ502</f>
        <v>29</v>
      </c>
      <c r="AZ502" s="20">
        <f>Data!BD502-Data!DK502</f>
        <v>-42</v>
      </c>
      <c r="BA502" s="20">
        <f>Data!BE502-Data!DL502</f>
        <v>-30</v>
      </c>
      <c r="BB502" s="20">
        <f>Data!BF502-Data!DM502</f>
        <v>-1</v>
      </c>
      <c r="BC502" s="20">
        <f>Data!BG502-Data!DN502</f>
        <v>45</v>
      </c>
      <c r="BD502" s="20">
        <f>Data!BH502-Data!DO502</f>
        <v>3.6999999999999886</v>
      </c>
      <c r="BE502" s="20">
        <f>Data!BI502-Data!DP502</f>
        <v>6.3000000000002387E-2</v>
      </c>
      <c r="BF502" s="20">
        <f>Data!BJ502-Data!DQ502</f>
        <v>3.6259999999999999</v>
      </c>
      <c r="BG502" s="20">
        <f>Data!BK502-Data!DR502</f>
        <v>0.17500000000000004</v>
      </c>
      <c r="BH502" s="20">
        <f>Data!BL502-Data!DS502</f>
        <v>-6.1999999999999389E-2</v>
      </c>
      <c r="BI502" s="20">
        <f>Data!BM502-Data!DT502</f>
        <v>-0.24000000000000005</v>
      </c>
      <c r="BJ502" s="20">
        <f>Data!BN502-Data!DU502</f>
        <v>3.9000000000000021</v>
      </c>
      <c r="BK502" s="20">
        <f>Data!BO502-Data!DV502</f>
        <v>4.3999999999999986</v>
      </c>
      <c r="BL502" s="20">
        <f>Data!BP502-Data!DW502</f>
        <v>-1.8000000000000003</v>
      </c>
      <c r="BM502" s="20">
        <f>Data!BQ502-Data!DX502</f>
        <v>-2.625</v>
      </c>
      <c r="BN502" s="20">
        <f>Data!BR502-Data!DY502</f>
        <v>2.8000000000000007</v>
      </c>
      <c r="BO502" s="20">
        <f>Data!BS502-Data!DZ502</f>
        <v>110</v>
      </c>
      <c r="BP502" s="20">
        <f>Data!BT502-Data!EA502</f>
        <v>-7.8999999999999959E-2</v>
      </c>
      <c r="BQ502" s="20">
        <f>Data!BU502-Data!EB502</f>
        <v>26</v>
      </c>
      <c r="BR502" s="20">
        <f>Data!BV502-Data!EC502</f>
        <v>76</v>
      </c>
      <c r="BS502" s="20">
        <f>Data!BW502-Data!ED502</f>
        <v>71</v>
      </c>
      <c r="BT502" s="20">
        <f>Data!BX502-Data!EE502</f>
        <v>125</v>
      </c>
      <c r="BU502" s="20">
        <f>Data!BY502-Data!EF502</f>
        <v>68</v>
      </c>
      <c r="BV502" s="20">
        <f>Data!BZ502-Data!EG502</f>
        <v>74</v>
      </c>
      <c r="BW502" s="20">
        <f>Data!CA502-Data!EH502</f>
        <v>80</v>
      </c>
      <c r="BX502" s="20">
        <f>Data!CB502-Data!EI502</f>
        <v>109</v>
      </c>
      <c r="BY502" s="20">
        <f>Data!CC502-Data!EJ502</f>
        <v>129</v>
      </c>
      <c r="BZ502" s="20">
        <f>Data!EK502</f>
        <v>11356.800000000001</v>
      </c>
      <c r="CA502" s="20">
        <f>Data!EL502</f>
        <v>12126.4</v>
      </c>
      <c r="CB502" s="20">
        <f>Data!EM502</f>
        <v>75.921875</v>
      </c>
      <c r="CC502" s="20">
        <f>Data!EN502</f>
        <v>47.978249999999996</v>
      </c>
      <c r="CD502" s="20">
        <f>Data!EO502</f>
        <v>11.764799999999999</v>
      </c>
      <c r="CE502" s="20">
        <f>Data!EP502</f>
        <v>165.33799999999999</v>
      </c>
      <c r="CF502" s="50">
        <f>IF(ISBLANK(Data!EQ502), "", Data!EQ502)</f>
        <v>59</v>
      </c>
      <c r="CG502" s="50">
        <f>IF(ISBLANK(Data!ER502), "", Data!ER502)</f>
        <v>63</v>
      </c>
      <c r="CH502" s="61" t="str">
        <f>IF(ISBLANK(Data!ES502), "", Data!ES502)</f>
        <v>Stony Brook</v>
      </c>
      <c r="CI502" s="61">
        <f>IF(ISBLANK(Data!ET502), "", Data!ET502)</f>
        <v>122</v>
      </c>
    </row>
    <row r="503" spans="1:87" x14ac:dyDescent="0.45">
      <c r="A503" s="50">
        <f>IF(ISBLANK(Data!A503), "", Data!A503)</f>
        <v>45304</v>
      </c>
      <c r="B503" s="50" t="str">
        <f>IF(ISBLANK(Data!B503), "", Data!B503)</f>
        <v>Mississippi</v>
      </c>
      <c r="C503" s="50">
        <f>IF(ISBLANK(Data!C503), "", Data!C503)</f>
        <v>176</v>
      </c>
      <c r="D503" s="50" t="str">
        <f>IF(ISBLANK(Data!D503), "", Data!D503)</f>
        <v>Vanderbilt</v>
      </c>
      <c r="E503" s="50">
        <f>IF(ISBLANK(Data!E503), "", Data!E503)</f>
        <v>336</v>
      </c>
      <c r="F503" s="50" t="str">
        <f>IF(ISBLANK(Data!F503), "", Data!F503)</f>
        <v>N</v>
      </c>
      <c r="G503" s="50" t="str">
        <f>IF(ISBLANK(Data!G503), "", Data!G503)</f>
        <v>Mississippi</v>
      </c>
      <c r="H503" s="50" t="str">
        <f>IF(ISBLANK(Data!H503), "", Data!H503)</f>
        <v>Vanderbilt</v>
      </c>
      <c r="I503" s="50" t="str">
        <f>IF(ISBLANK(Data!I503), "", Data!I503)</f>
        <v>Mississippi</v>
      </c>
      <c r="J503" s="50" t="str">
        <f>IF(ISBLANK(Data!J503), "", Data!J503)</f>
        <v>Vanderbilt</v>
      </c>
      <c r="K503" s="50" t="str">
        <f>IF(ISBLANK(Data!K503), "", Data!K503)</f>
        <v>Mississippi</v>
      </c>
      <c r="L503" s="50" t="str">
        <f>IF(ISBLANK(Data!L503), "", Data!L503)</f>
        <v>Vanderbilt</v>
      </c>
      <c r="M503" s="50" t="str">
        <f>IF(ISBLANK(Data!M503), "", Data!M503)</f>
        <v>Mississippi</v>
      </c>
      <c r="N503" s="50" t="str">
        <f>IF(ISBLANK(Data!N503), "", Data!N503)</f>
        <v>Vanderbilt</v>
      </c>
      <c r="O503" s="50" t="str">
        <f>IF(ISBLANK(Data!O503), "", Data!O503)</f>
        <v>Ole Miss</v>
      </c>
      <c r="P503" s="50" t="str">
        <f>IF(ISBLANK(Data!P503), "", Data!P503)</f>
        <v>Vanderbilt</v>
      </c>
      <c r="Q503" s="50" t="str">
        <f>IF(ISBLANK(Data!Q503), "", Data!Q503)</f>
        <v>Ole Miss</v>
      </c>
      <c r="R503" s="50" t="str">
        <f>IF(ISBLANK(Data!R503), "", Data!R503)</f>
        <v>Vanderbilt</v>
      </c>
      <c r="S503" s="20">
        <f>Data!W503-Data!CD503</f>
        <v>0.60000000000000009</v>
      </c>
      <c r="T503" s="20">
        <f>Data!X503-Data!CE503</f>
        <v>12.58</v>
      </c>
      <c r="U503" s="20">
        <f>Data!Y503-Data!CF503</f>
        <v>10.400000000000006</v>
      </c>
      <c r="V503" s="20">
        <f>Data!Z503-Data!CG503</f>
        <v>-2.0999999999999943</v>
      </c>
      <c r="W503" s="20">
        <f>Data!AA503-Data!CH503</f>
        <v>-0.39999999999999147</v>
      </c>
      <c r="X503" s="20">
        <f>Data!AB503-Data!CI503</f>
        <v>0.255</v>
      </c>
      <c r="Y503" s="20">
        <f>Data!AC503-Data!CJ503</f>
        <v>-1.17</v>
      </c>
      <c r="Z503" s="20">
        <f>Data!AD503-Data!CK503</f>
        <v>-1.5</v>
      </c>
      <c r="AA503" s="20">
        <f>Data!AE503-Data!CL503</f>
        <v>-0.30000000000001137</v>
      </c>
      <c r="AB503" s="20">
        <f>Data!AF503-Data!CM503</f>
        <v>-0.70000000000000018</v>
      </c>
      <c r="AC503" s="20">
        <f>Data!AG503-Data!CN503</f>
        <v>14.699999999999989</v>
      </c>
      <c r="AD503" s="20">
        <f>Data!AH503-Data!CO503</f>
        <v>-2.5999999999999943</v>
      </c>
      <c r="AE503" s="20">
        <f>Data!AI503-Data!CP503</f>
        <v>0.40820000000000001</v>
      </c>
      <c r="AF503" s="20">
        <f>Data!AJ503-Data!CQ503</f>
        <v>8.4</v>
      </c>
      <c r="AG503" s="20">
        <f>Data!AK503-Data!CR503</f>
        <v>0.56000000000000005</v>
      </c>
      <c r="AH503" s="20">
        <f>Data!AL503-Data!CS503</f>
        <v>320</v>
      </c>
      <c r="AI503" s="20">
        <f>Data!AM503-Data!CT503</f>
        <v>10.220000000000001</v>
      </c>
      <c r="AJ503" s="20">
        <f>Data!AN503-Data!CU503</f>
        <v>-0.52</v>
      </c>
      <c r="AK503" s="20">
        <f>Data!AO503-Data!CV503</f>
        <v>139</v>
      </c>
      <c r="AL503" s="20">
        <f>Data!AP503-Data!CW503</f>
        <v>-22</v>
      </c>
      <c r="AM503" s="20">
        <f>Data!AQ503-Data!CX503</f>
        <v>2</v>
      </c>
      <c r="AN503" s="20">
        <f>Data!AR503-Data!CY503</f>
        <v>6.899999999999995E-2</v>
      </c>
      <c r="AO503" s="20">
        <f>Data!AS503-Data!CZ503</f>
        <v>5</v>
      </c>
      <c r="AP503" s="20">
        <f>Data!AT503-Data!DA503</f>
        <v>-89</v>
      </c>
      <c r="AQ503" s="20">
        <f>Data!AU503-Data!DB503</f>
        <v>0.10900000000000004</v>
      </c>
      <c r="AR503" s="20">
        <f>Data!AV503-Data!DC503</f>
        <v>12</v>
      </c>
      <c r="AS503" s="20">
        <f>Data!AW503-Data!DD503</f>
        <v>11</v>
      </c>
      <c r="AT503" s="20">
        <f>Data!AX503-Data!DE503</f>
        <v>1.3000000000000012E-2</v>
      </c>
      <c r="AU503" s="20">
        <f>Data!AY503-Data!DF503</f>
        <v>-17</v>
      </c>
      <c r="AV503" s="20">
        <f>Data!AZ503-Data!DG503</f>
        <v>-1.1333333333333329</v>
      </c>
      <c r="AW503" s="20">
        <f>Data!BA503-Data!DH503</f>
        <v>-25</v>
      </c>
      <c r="AX503" s="20">
        <f>Data!BB503-Data!DI503</f>
        <v>-1.6666666666666714</v>
      </c>
      <c r="AY503" s="20">
        <f>Data!BC503-Data!DJ503</f>
        <v>87</v>
      </c>
      <c r="AZ503" s="20">
        <f>Data!BD503-Data!DK503</f>
        <v>37</v>
      </c>
      <c r="BA503" s="20">
        <f>Data!BE503-Data!DL503</f>
        <v>58</v>
      </c>
      <c r="BB503" s="20">
        <f>Data!BF503-Data!DM503</f>
        <v>-12</v>
      </c>
      <c r="BC503" s="20">
        <f>Data!BG503-Data!DN503</f>
        <v>0</v>
      </c>
      <c r="BD503" s="20">
        <f>Data!BH503-Data!DO503</f>
        <v>9.2999999999999972</v>
      </c>
      <c r="BE503" s="20">
        <f>Data!BI503-Data!DP503</f>
        <v>-1.4669999999999987</v>
      </c>
      <c r="BF503" s="20">
        <f>Data!BJ503-Data!DQ503</f>
        <v>10.733000000000001</v>
      </c>
      <c r="BG503" s="20">
        <f>Data!BK503-Data!DR503</f>
        <v>0.63200000000000001</v>
      </c>
      <c r="BH503" s="20">
        <f>Data!BL503-Data!DS503</f>
        <v>-0.79999999999999893</v>
      </c>
      <c r="BI503" s="20">
        <f>Data!BM503-Data!DT503</f>
        <v>0.28400000000000003</v>
      </c>
      <c r="BJ503" s="20">
        <f>Data!BN503-Data!DU503</f>
        <v>-6</v>
      </c>
      <c r="BK503" s="20">
        <f>Data!BO503-Data!DV503</f>
        <v>0.69999999999999929</v>
      </c>
      <c r="BL503" s="20">
        <f>Data!BP503-Data!DW503</f>
        <v>3.8000000000000003</v>
      </c>
      <c r="BM503" s="20">
        <f>Data!BQ503-Data!DX503</f>
        <v>2.4666666666666668</v>
      </c>
      <c r="BN503" s="20">
        <f>Data!BR503-Data!DY503</f>
        <v>0</v>
      </c>
      <c r="BO503" s="20">
        <f>Data!BS503-Data!DZ503</f>
        <v>-238</v>
      </c>
      <c r="BP503" s="20">
        <f>Data!BT503-Data!EA503</f>
        <v>0.188</v>
      </c>
      <c r="BQ503" s="20">
        <f>Data!BU503-Data!EB503</f>
        <v>9</v>
      </c>
      <c r="BR503" s="20">
        <f>Data!BV503-Data!EC503</f>
        <v>-185</v>
      </c>
      <c r="BS503" s="20">
        <f>Data!BW503-Data!ED503</f>
        <v>-141</v>
      </c>
      <c r="BT503" s="20">
        <f>Data!BX503-Data!EE503</f>
        <v>-257</v>
      </c>
      <c r="BU503" s="20">
        <f>Data!BY503-Data!EF503</f>
        <v>-111</v>
      </c>
      <c r="BV503" s="20">
        <f>Data!BZ503-Data!EG503</f>
        <v>-113</v>
      </c>
      <c r="BW503" s="20">
        <f>Data!CA503-Data!EH503</f>
        <v>-137.19999999999999</v>
      </c>
      <c r="BX503" s="20">
        <f>Data!CB503-Data!EI503</f>
        <v>-239</v>
      </c>
      <c r="BY503" s="20">
        <f>Data!CC503-Data!EJ503</f>
        <v>-187</v>
      </c>
      <c r="BZ503" s="20">
        <f>Data!EK503</f>
        <v>12114.1</v>
      </c>
      <c r="CA503" s="20">
        <f>Data!EL503</f>
        <v>10795.17</v>
      </c>
      <c r="CB503" s="20">
        <f>Data!EM503</f>
        <v>66.820066666666662</v>
      </c>
      <c r="CC503" s="20">
        <f>Data!EN503</f>
        <v>99.454799999999992</v>
      </c>
      <c r="CD503" s="20">
        <f>Data!EO503</f>
        <v>10.7727</v>
      </c>
      <c r="CE503" s="20">
        <f>Data!EP503</f>
        <v>164.864</v>
      </c>
      <c r="CF503" s="50">
        <f>IF(ISBLANK(Data!EQ503), "", Data!EQ503)</f>
        <v>69</v>
      </c>
      <c r="CG503" s="50">
        <f>IF(ISBLANK(Data!ER503), "", Data!ER503)</f>
        <v>56</v>
      </c>
      <c r="CH503" s="61" t="str">
        <f>IF(ISBLANK(Data!ES503), "", Data!ES503)</f>
        <v>Mississippi</v>
      </c>
      <c r="CI503" s="61">
        <f>IF(ISBLANK(Data!ET503), "", Data!ET503)</f>
        <v>125</v>
      </c>
    </row>
    <row r="504" spans="1:87" x14ac:dyDescent="0.45">
      <c r="A504" s="50">
        <f>IF(ISBLANK(Data!A504), "", Data!A504)</f>
        <v>45304</v>
      </c>
      <c r="B504" s="50" t="str">
        <f>IF(ISBLANK(Data!B504), "", Data!B504)</f>
        <v>Miami OH</v>
      </c>
      <c r="C504" s="50">
        <f>IF(ISBLANK(Data!C504), "", Data!C504)</f>
        <v>170</v>
      </c>
      <c r="D504" s="50" t="str">
        <f>IF(ISBLANK(Data!D504), "", Data!D504)</f>
        <v>Eastern Michigan</v>
      </c>
      <c r="E504" s="50">
        <f>IF(ISBLANK(Data!E504), "", Data!E504)</f>
        <v>80</v>
      </c>
      <c r="F504" s="50" t="str">
        <f>IF(ISBLANK(Data!F504), "", Data!F504)</f>
        <v>N</v>
      </c>
      <c r="G504" s="50" t="str">
        <f>IF(ISBLANK(Data!G504), "", Data!G504)</f>
        <v>Miami OH</v>
      </c>
      <c r="H504" s="50" t="str">
        <f>IF(ISBLANK(Data!H504), "", Data!H504)</f>
        <v>Eastern Michigan</v>
      </c>
      <c r="I504" s="50" t="str">
        <f>IF(ISBLANK(Data!I504), "", Data!I504)</f>
        <v>Miami OH</v>
      </c>
      <c r="J504" s="50" t="str">
        <f>IF(ISBLANK(Data!J504), "", Data!J504)</f>
        <v>Eastern Michigan</v>
      </c>
      <c r="K504" s="50" t="str">
        <f>IF(ISBLANK(Data!K504), "", Data!K504)</f>
        <v>Miami OH</v>
      </c>
      <c r="L504" s="50" t="str">
        <f>IF(ISBLANK(Data!L504), "", Data!L504)</f>
        <v>Eastern Michigan</v>
      </c>
      <c r="M504" s="50" t="str">
        <f>IF(ISBLANK(Data!M504), "", Data!M504)</f>
        <v>Miami</v>
      </c>
      <c r="N504" s="50" t="str">
        <f>IF(ISBLANK(Data!N504), "", Data!N504)</f>
        <v>E Michigan</v>
      </c>
      <c r="O504" s="50" t="str">
        <f>IF(ISBLANK(Data!O504), "", Data!O504)</f>
        <v>Miami (Ohio)</v>
      </c>
      <c r="P504" s="50" t="str">
        <f>IF(ISBLANK(Data!P504), "", Data!P504)</f>
        <v>E. Michigan</v>
      </c>
      <c r="Q504" s="50" t="str">
        <f>IF(ISBLANK(Data!Q504), "", Data!Q504)</f>
        <v>Miami (OH)</v>
      </c>
      <c r="R504" s="50" t="str">
        <f>IF(ISBLANK(Data!R504), "", Data!R504)</f>
        <v>Eastern Michigan</v>
      </c>
      <c r="S504" s="20">
        <f>Data!W504-Data!CD504</f>
        <v>-6.6666666666665986E-2</v>
      </c>
      <c r="T504" s="20">
        <f>Data!X504-Data!CE504</f>
        <v>7.47</v>
      </c>
      <c r="U504" s="20">
        <f>Data!Y504-Data!CF504</f>
        <v>3.7000000000000028</v>
      </c>
      <c r="V504" s="20">
        <f>Data!Z504-Data!CG504</f>
        <v>-3.7999999999999972</v>
      </c>
      <c r="W504" s="20">
        <f>Data!AA504-Data!CH504</f>
        <v>2.3999999999999915</v>
      </c>
      <c r="X504" s="20">
        <f>Data!AB504-Data!CI504</f>
        <v>-0.184</v>
      </c>
      <c r="Y504" s="20">
        <f>Data!AC504-Data!CJ504</f>
        <v>4.0199999999999996</v>
      </c>
      <c r="Z504" s="20">
        <f>Data!AD504-Data!CK504</f>
        <v>1.0999999999999943</v>
      </c>
      <c r="AA504" s="20">
        <f>Data!AE504-Data!CL504</f>
        <v>-2.7999999999999972</v>
      </c>
      <c r="AB504" s="20">
        <f>Data!AF504-Data!CM504</f>
        <v>5.31</v>
      </c>
      <c r="AC504" s="20">
        <f>Data!AG504-Data!CN504</f>
        <v>2</v>
      </c>
      <c r="AD504" s="20">
        <f>Data!AH504-Data!CO504</f>
        <v>-2.7999999999999972</v>
      </c>
      <c r="AE504" s="20">
        <f>Data!AI504-Data!CP504</f>
        <v>0.1036</v>
      </c>
      <c r="AF504" s="20">
        <f>Data!AJ504-Data!CQ504</f>
        <v>-0.59999999999999964</v>
      </c>
      <c r="AG504" s="20">
        <f>Data!AK504-Data!CR504</f>
        <v>-3.999999999999998E-2</v>
      </c>
      <c r="AH504" s="20">
        <f>Data!AL504-Data!CS504</f>
        <v>26</v>
      </c>
      <c r="AI504" s="20">
        <f>Data!AM504-Data!CT504</f>
        <v>6.37</v>
      </c>
      <c r="AJ504" s="20">
        <f>Data!AN504-Data!CU504</f>
        <v>1.6</v>
      </c>
      <c r="AK504" s="20">
        <f>Data!AO504-Data!CV504</f>
        <v>90</v>
      </c>
      <c r="AL504" s="20">
        <f>Data!AP504-Data!CW504</f>
        <v>-43</v>
      </c>
      <c r="AM504" s="20">
        <f>Data!AQ504-Data!CX504</f>
        <v>-14</v>
      </c>
      <c r="AN504" s="20">
        <f>Data!AR504-Data!CY504</f>
        <v>1.4999999999999958E-2</v>
      </c>
      <c r="AO504" s="20">
        <f>Data!AS504-Data!CZ504</f>
        <v>42</v>
      </c>
      <c r="AP504" s="20">
        <f>Data!AT504-Data!DA504</f>
        <v>72</v>
      </c>
      <c r="AQ504" s="20">
        <f>Data!AU504-Data!DB504</f>
        <v>5.4999999999999993E-2</v>
      </c>
      <c r="AR504" s="20">
        <f>Data!AV504-Data!DC504</f>
        <v>36</v>
      </c>
      <c r="AS504" s="20">
        <f>Data!AW504-Data!DD504</f>
        <v>53</v>
      </c>
      <c r="AT504" s="20">
        <f>Data!AX504-Data!DE504</f>
        <v>-1.0000000000000009E-3</v>
      </c>
      <c r="AU504" s="20">
        <f>Data!AY504-Data!DF504</f>
        <v>-18</v>
      </c>
      <c r="AV504" s="20">
        <f>Data!AZ504-Data!DG504</f>
        <v>-1.1999999999999993</v>
      </c>
      <c r="AW504" s="20">
        <f>Data!BA504-Data!DH504</f>
        <v>-27</v>
      </c>
      <c r="AX504" s="20">
        <f>Data!BB504-Data!DI504</f>
        <v>-1.7999999999999972</v>
      </c>
      <c r="AY504" s="20">
        <f>Data!BC504-Data!DJ504</f>
        <v>71</v>
      </c>
      <c r="AZ504" s="20">
        <f>Data!BD504-Data!DK504</f>
        <v>5</v>
      </c>
      <c r="BA504" s="20">
        <f>Data!BE504-Data!DL504</f>
        <v>-2</v>
      </c>
      <c r="BB504" s="20">
        <f>Data!BF504-Data!DM504</f>
        <v>-3</v>
      </c>
      <c r="BC504" s="20">
        <f>Data!BG504-Data!DN504</f>
        <v>23</v>
      </c>
      <c r="BD504" s="20">
        <f>Data!BH504-Data!DO504</f>
        <v>6</v>
      </c>
      <c r="BE504" s="20">
        <f>Data!BI504-Data!DP504</f>
        <v>-2.8659999999999997</v>
      </c>
      <c r="BF504" s="20">
        <f>Data!BJ504-Data!DQ504</f>
        <v>8.8659999999999997</v>
      </c>
      <c r="BG504" s="20">
        <f>Data!BK504-Data!DR504</f>
        <v>0.40900000000000003</v>
      </c>
      <c r="BH504" s="20">
        <f>Data!BL504-Data!DS504</f>
        <v>-0.19999999999999929</v>
      </c>
      <c r="BI504" s="20">
        <f>Data!BM504-Data!DT504</f>
        <v>3.6000000000000032E-2</v>
      </c>
      <c r="BJ504" s="20">
        <f>Data!BN504-Data!DU504</f>
        <v>4.8000000000000007</v>
      </c>
      <c r="BK504" s="20">
        <f>Data!BO504-Data!DV504</f>
        <v>3.5999999999999979</v>
      </c>
      <c r="BL504" s="20">
        <f>Data!BP504-Data!DW504</f>
        <v>-0.10000000000000009</v>
      </c>
      <c r="BM504" s="20">
        <f>Data!BQ504-Data!DX504</f>
        <v>0.33333333333333304</v>
      </c>
      <c r="BN504" s="20">
        <f>Data!BR504-Data!DY504</f>
        <v>1.5</v>
      </c>
      <c r="BO504" s="20">
        <f>Data!BS504-Data!DZ504</f>
        <v>-218</v>
      </c>
      <c r="BP504" s="20">
        <f>Data!BT504-Data!EA504</f>
        <v>0.13599999999999995</v>
      </c>
      <c r="BQ504" s="20">
        <f>Data!BU504-Data!EB504</f>
        <v>4</v>
      </c>
      <c r="BR504" s="20">
        <f>Data!BV504-Data!EC504</f>
        <v>-83</v>
      </c>
      <c r="BS504" s="20">
        <f>Data!BW504-Data!ED504</f>
        <v>6</v>
      </c>
      <c r="BT504" s="20">
        <f>Data!BX504-Data!EE504</f>
        <v>10</v>
      </c>
      <c r="BU504" s="20">
        <f>Data!BY504-Data!EF504</f>
        <v>-94</v>
      </c>
      <c r="BV504" s="20">
        <f>Data!BZ504-Data!EG504</f>
        <v>-72</v>
      </c>
      <c r="BW504" s="20">
        <f>Data!CA504-Data!EH504</f>
        <v>-25.199999999999989</v>
      </c>
      <c r="BX504" s="20">
        <f>Data!CB504-Data!EI504</f>
        <v>-33</v>
      </c>
      <c r="BY504" s="20">
        <f>Data!CC504-Data!EJ504</f>
        <v>-51</v>
      </c>
      <c r="BZ504" s="20">
        <f>Data!EK504</f>
        <v>11847.54</v>
      </c>
      <c r="CA504" s="20">
        <f>Data!EL504</f>
        <v>11044.95</v>
      </c>
      <c r="CB504" s="20">
        <f>Data!EM504</f>
        <v>68.8</v>
      </c>
      <c r="CC504" s="20">
        <f>Data!EN504</f>
        <v>74.013333333333321</v>
      </c>
      <c r="CD504" s="20">
        <f>Data!EO504</f>
        <v>12.142200000000001</v>
      </c>
      <c r="CE504" s="20">
        <f>Data!EP504</f>
        <v>166.45500000000001</v>
      </c>
      <c r="CF504" s="50">
        <f>IF(ISBLANK(Data!EQ504), "", Data!EQ504)</f>
        <v>71</v>
      </c>
      <c r="CG504" s="50">
        <f>IF(ISBLANK(Data!ER504), "", Data!ER504)</f>
        <v>54</v>
      </c>
      <c r="CH504" s="61" t="str">
        <f>IF(ISBLANK(Data!ES504), "", Data!ES504)</f>
        <v>Miami OH</v>
      </c>
      <c r="CI504" s="61">
        <f>IF(ISBLANK(Data!ET504), "", Data!ET504)</f>
        <v>125</v>
      </c>
    </row>
    <row r="505" spans="1:87" x14ac:dyDescent="0.45">
      <c r="A505" s="50">
        <f>IF(ISBLANK(Data!A505), "", Data!A505)</f>
        <v>45304</v>
      </c>
      <c r="B505" s="50" t="str">
        <f>IF(ISBLANK(Data!B505), "", Data!B505)</f>
        <v>The Citadel</v>
      </c>
      <c r="C505" s="50">
        <f>IF(ISBLANK(Data!C505), "", Data!C505)</f>
        <v>304</v>
      </c>
      <c r="D505" s="50" t="str">
        <f>IF(ISBLANK(Data!D505), "", Data!D505)</f>
        <v>Wofford</v>
      </c>
      <c r="E505" s="50">
        <f>IF(ISBLANK(Data!E505), "", Data!E505)</f>
        <v>357</v>
      </c>
      <c r="F505" s="50" t="str">
        <f>IF(ISBLANK(Data!F505), "", Data!F505)</f>
        <v>N</v>
      </c>
      <c r="G505" s="50" t="str">
        <f>IF(ISBLANK(Data!G505), "", Data!G505)</f>
        <v>The Citadel</v>
      </c>
      <c r="H505" s="50" t="str">
        <f>IF(ISBLANK(Data!H505), "", Data!H505)</f>
        <v>Wofford</v>
      </c>
      <c r="I505" s="50" t="str">
        <f>IF(ISBLANK(Data!I505), "", Data!I505)</f>
        <v>The Citadel</v>
      </c>
      <c r="J505" s="50" t="str">
        <f>IF(ISBLANK(Data!J505), "", Data!J505)</f>
        <v>Wofford</v>
      </c>
      <c r="K505" s="50" t="str">
        <f>IF(ISBLANK(Data!K505), "", Data!K505)</f>
        <v>The Citadel</v>
      </c>
      <c r="L505" s="50" t="str">
        <f>IF(ISBLANK(Data!L505), "", Data!L505)</f>
        <v>Wofford</v>
      </c>
      <c r="M505" s="50" t="str">
        <f>IF(ISBLANK(Data!M505), "", Data!M505)</f>
        <v>Citadel</v>
      </c>
      <c r="N505" s="50" t="str">
        <f>IF(ISBLANK(Data!N505), "", Data!N505)</f>
        <v>Wofford</v>
      </c>
      <c r="O505" s="50" t="str">
        <f>IF(ISBLANK(Data!O505), "", Data!O505)</f>
        <v>The Citadel</v>
      </c>
      <c r="P505" s="50" t="str">
        <f>IF(ISBLANK(Data!P505), "", Data!P505)</f>
        <v>Wofford</v>
      </c>
      <c r="Q505" s="50" t="str">
        <f>IF(ISBLANK(Data!Q505), "", Data!Q505)</f>
        <v>The Citadel</v>
      </c>
      <c r="R505" s="50" t="str">
        <f>IF(ISBLANK(Data!R505), "", Data!R505)</f>
        <v>Wofford</v>
      </c>
      <c r="S505" s="20">
        <f>Data!W505-Data!CD505</f>
        <v>-6.25E-2</v>
      </c>
      <c r="T505" s="20">
        <f>Data!X505-Data!CE505</f>
        <v>-1.8399999999999994</v>
      </c>
      <c r="U505" s="20">
        <f>Data!Y505-Data!CF505</f>
        <v>-3.7000000000000028</v>
      </c>
      <c r="V505" s="20">
        <f>Data!Z505-Data!CG505</f>
        <v>-1.9000000000000057</v>
      </c>
      <c r="W505" s="20">
        <f>Data!AA505-Data!CH505</f>
        <v>-5</v>
      </c>
      <c r="X505" s="20">
        <f>Data!AB505-Data!CI505</f>
        <v>-0.14599999999999999</v>
      </c>
      <c r="Y505" s="20">
        <f>Data!AC505-Data!CJ505</f>
        <v>-2.48</v>
      </c>
      <c r="Z505" s="20">
        <f>Data!AD505-Data!CK505</f>
        <v>-0.89999999999999147</v>
      </c>
      <c r="AA505" s="20">
        <f>Data!AE505-Data!CL505</f>
        <v>1.5999999999999943</v>
      </c>
      <c r="AB505" s="20">
        <f>Data!AF505-Data!CM505</f>
        <v>-6.66</v>
      </c>
      <c r="AC505" s="20">
        <f>Data!AG505-Data!CN505</f>
        <v>-5.0999999999999943</v>
      </c>
      <c r="AD505" s="20">
        <f>Data!AH505-Data!CO505</f>
        <v>-3.4000000000000057</v>
      </c>
      <c r="AE505" s="20">
        <f>Data!AI505-Data!CP505</f>
        <v>-4.8600000000000032E-2</v>
      </c>
      <c r="AF505" s="20">
        <f>Data!AJ505-Data!CQ505</f>
        <v>-1.8999999999999995</v>
      </c>
      <c r="AG505" s="20">
        <f>Data!AK505-Data!CR505</f>
        <v>-0.11874999999999997</v>
      </c>
      <c r="AH505" s="20">
        <f>Data!AL505-Data!CS505</f>
        <v>-53</v>
      </c>
      <c r="AI505" s="20">
        <f>Data!AM505-Data!CT505</f>
        <v>-0.43999999999999995</v>
      </c>
      <c r="AJ505" s="20">
        <f>Data!AN505-Data!CU505</f>
        <v>-2.2199999999999998</v>
      </c>
      <c r="AK505" s="20">
        <f>Data!AO505-Data!CV505</f>
        <v>-111</v>
      </c>
      <c r="AL505" s="20">
        <f>Data!AP505-Data!CW505</f>
        <v>-122</v>
      </c>
      <c r="AM505" s="20">
        <f>Data!AQ505-Data!CX505</f>
        <v>-102</v>
      </c>
      <c r="AN505" s="20">
        <f>Data!AR505-Data!CY505</f>
        <v>-1.0000000000000009E-3</v>
      </c>
      <c r="AO505" s="20">
        <f>Data!AS505-Data!CZ505</f>
        <v>-44</v>
      </c>
      <c r="AP505" s="20">
        <f>Data!AT505-Data!DA505</f>
        <v>-114</v>
      </c>
      <c r="AQ505" s="20">
        <f>Data!AU505-Data!DB505</f>
        <v>-1.1999999999999955E-2</v>
      </c>
      <c r="AR505" s="20">
        <f>Data!AV505-Data!DC505</f>
        <v>29</v>
      </c>
      <c r="AS505" s="20">
        <f>Data!AW505-Data!DD505</f>
        <v>2</v>
      </c>
      <c r="AT505" s="20">
        <f>Data!AX505-Data!DE505</f>
        <v>9.3999999999999972E-2</v>
      </c>
      <c r="AU505" s="20">
        <f>Data!AY505-Data!DF505</f>
        <v>-10</v>
      </c>
      <c r="AV505" s="20">
        <f>Data!AZ505-Data!DG505</f>
        <v>-0.625</v>
      </c>
      <c r="AW505" s="20">
        <f>Data!BA505-Data!DH505</f>
        <v>-37</v>
      </c>
      <c r="AX505" s="20">
        <f>Data!BB505-Data!DI505</f>
        <v>-2.3125</v>
      </c>
      <c r="AY505" s="20">
        <f>Data!BC505-Data!DJ505</f>
        <v>-69</v>
      </c>
      <c r="AZ505" s="20">
        <f>Data!BD505-Data!DK505</f>
        <v>19</v>
      </c>
      <c r="BA505" s="20">
        <f>Data!BE505-Data!DL505</f>
        <v>6</v>
      </c>
      <c r="BB505" s="20">
        <f>Data!BF505-Data!DM505</f>
        <v>1</v>
      </c>
      <c r="BC505" s="20">
        <f>Data!BG505-Data!DN505</f>
        <v>-45</v>
      </c>
      <c r="BD505" s="20">
        <f>Data!BH505-Data!DO505</f>
        <v>-6.9000000000000057</v>
      </c>
      <c r="BE505" s="20">
        <f>Data!BI505-Data!DP505</f>
        <v>-7.6260000000000048</v>
      </c>
      <c r="BF505" s="20">
        <f>Data!BJ505-Data!DQ505</f>
        <v>0.68800000000000017</v>
      </c>
      <c r="BG505" s="20">
        <f>Data!BK505-Data!DR505</f>
        <v>-0.37200000000000011</v>
      </c>
      <c r="BH505" s="20">
        <f>Data!BL505-Data!DS505</f>
        <v>6.1999999999999389E-2</v>
      </c>
      <c r="BI505" s="20">
        <f>Data!BM505-Data!DT505</f>
        <v>9.8999999999999977E-2</v>
      </c>
      <c r="BJ505" s="20">
        <f>Data!BN505-Data!DU505</f>
        <v>-7.0999999999999979</v>
      </c>
      <c r="BK505" s="20">
        <f>Data!BO505-Data!DV505</f>
        <v>0.19999999999999929</v>
      </c>
      <c r="BL505" s="20">
        <f>Data!BP505-Data!DW505</f>
        <v>0.39999999999999991</v>
      </c>
      <c r="BM505" s="20">
        <f>Data!BQ505-Data!DX505</f>
        <v>1.1875</v>
      </c>
      <c r="BN505" s="20">
        <f>Data!BR505-Data!DY505</f>
        <v>-2.7999999999999989</v>
      </c>
      <c r="BO505" s="20">
        <f>Data!BS505-Data!DZ505</f>
        <v>43</v>
      </c>
      <c r="BP505" s="20">
        <f>Data!BT505-Data!EA505</f>
        <v>-2.5999999999999968E-2</v>
      </c>
      <c r="BQ505" s="20">
        <f>Data!BU505-Data!EB505</f>
        <v>11</v>
      </c>
      <c r="BR505" s="20">
        <f>Data!BV505-Data!EC505</f>
        <v>15</v>
      </c>
      <c r="BS505" s="20">
        <f>Data!BW505-Data!ED505</f>
        <v>82</v>
      </c>
      <c r="BT505" s="20">
        <f>Data!BX505-Data!EE505</f>
        <v>84</v>
      </c>
      <c r="BU505" s="20">
        <f>Data!BY505-Data!EF505</f>
        <v>13</v>
      </c>
      <c r="BV505" s="20">
        <f>Data!BZ505-Data!EG505</f>
        <v>31</v>
      </c>
      <c r="BW505" s="20">
        <f>Data!CA505-Data!EH505</f>
        <v>43.100000000000023</v>
      </c>
      <c r="BX505" s="20">
        <f>Data!CB505-Data!EI505</f>
        <v>32</v>
      </c>
      <c r="BY505" s="20">
        <f>Data!CC505-Data!EJ505</f>
        <v>68</v>
      </c>
      <c r="BZ505" s="20">
        <f>Data!EK505</f>
        <v>11299.1</v>
      </c>
      <c r="CA505" s="20">
        <f>Data!EL505</f>
        <v>11502.26</v>
      </c>
      <c r="CB505" s="20">
        <f>Data!EM505</f>
        <v>47.247999999999998</v>
      </c>
      <c r="CC505" s="20">
        <f>Data!EN505</f>
        <v>60.953125</v>
      </c>
      <c r="CD505" s="20">
        <f>Data!EO505</f>
        <v>8.5272000000000006</v>
      </c>
      <c r="CE505" s="20">
        <f>Data!EP505</f>
        <v>188.90199999999999</v>
      </c>
      <c r="CF505" s="50">
        <f>IF(ISBLANK(Data!EQ505), "", Data!EQ505)</f>
        <v>71</v>
      </c>
      <c r="CG505" s="50">
        <f>IF(ISBLANK(Data!ER505), "", Data!ER505)</f>
        <v>72</v>
      </c>
      <c r="CH505" s="61" t="str">
        <f>IF(ISBLANK(Data!ES505), "", Data!ES505)</f>
        <v>Wofford</v>
      </c>
      <c r="CI505" s="61">
        <f>IF(ISBLANK(Data!ET505), "", Data!ET505)</f>
        <v>143</v>
      </c>
    </row>
    <row r="506" spans="1:87" x14ac:dyDescent="0.45">
      <c r="A506" s="50">
        <f>IF(ISBLANK(Data!A506), "", Data!A506)</f>
        <v>45304</v>
      </c>
      <c r="B506" s="50" t="str">
        <f>IF(ISBLANK(Data!B506), "", Data!B506)</f>
        <v>Detroit Mercy</v>
      </c>
      <c r="C506" s="50">
        <f>IF(ISBLANK(Data!C506), "", Data!C506)</f>
        <v>71</v>
      </c>
      <c r="D506" s="50" t="str">
        <f>IF(ISBLANK(Data!D506), "", Data!D506)</f>
        <v>Northern Kentucky</v>
      </c>
      <c r="E506" s="50">
        <f>IF(ISBLANK(Data!E506), "", Data!E506)</f>
        <v>214</v>
      </c>
      <c r="F506" s="50" t="str">
        <f>IF(ISBLANK(Data!F506), "", Data!F506)</f>
        <v>N</v>
      </c>
      <c r="G506" s="50" t="str">
        <f>IF(ISBLANK(Data!G506), "", Data!G506)</f>
        <v>Detroit</v>
      </c>
      <c r="H506" s="50" t="str">
        <f>IF(ISBLANK(Data!H506), "", Data!H506)</f>
        <v>Northern Kentucky</v>
      </c>
      <c r="I506" s="50" t="str">
        <f>IF(ISBLANK(Data!I506), "", Data!I506)</f>
        <v>Detroit</v>
      </c>
      <c r="J506" s="50" t="str">
        <f>IF(ISBLANK(Data!J506), "", Data!J506)</f>
        <v>Northern Kentucky</v>
      </c>
      <c r="K506" s="50" t="str">
        <f>IF(ISBLANK(Data!K506), "", Data!K506)</f>
        <v>Detroit Mercy</v>
      </c>
      <c r="L506" s="50" t="str">
        <f>IF(ISBLANK(Data!L506), "", Data!L506)</f>
        <v>Northern Kentucky</v>
      </c>
      <c r="M506" s="50" t="str">
        <f>IF(ISBLANK(Data!M506), "", Data!M506)</f>
        <v>Detroit</v>
      </c>
      <c r="N506" s="50" t="str">
        <f>IF(ISBLANK(Data!N506), "", Data!N506)</f>
        <v>N Kentucky</v>
      </c>
      <c r="O506" s="50" t="str">
        <f>IF(ISBLANK(Data!O506), "", Data!O506)</f>
        <v>Detroit</v>
      </c>
      <c r="P506" s="50" t="str">
        <f>IF(ISBLANK(Data!P506), "", Data!P506)</f>
        <v>N. Kentucky</v>
      </c>
      <c r="Q506" s="50" t="str">
        <f>IF(ISBLANK(Data!Q506), "", Data!Q506)</f>
        <v>Detroit</v>
      </c>
      <c r="R506" s="50" t="str">
        <f>IF(ISBLANK(Data!R506), "", Data!R506)</f>
        <v>Northern Kentucky</v>
      </c>
      <c r="S506" s="20">
        <f>Data!W506-Data!CD506</f>
        <v>-0.47058823529411797</v>
      </c>
      <c r="T506" s="20">
        <f>Data!X506-Data!CE506</f>
        <v>-19.32</v>
      </c>
      <c r="U506" s="20">
        <f>Data!Y506-Data!CF506</f>
        <v>-12.599999999999994</v>
      </c>
      <c r="V506" s="20">
        <f>Data!Z506-Data!CG506</f>
        <v>6.6999999999999886</v>
      </c>
      <c r="W506" s="20">
        <f>Data!AA506-Data!CH506</f>
        <v>-0.20000000000000284</v>
      </c>
      <c r="X506" s="20">
        <f>Data!AB506-Data!CI506</f>
        <v>-1.3999999999999999E-2</v>
      </c>
      <c r="Y506" s="20">
        <f>Data!AC506-Data!CJ506</f>
        <v>0.14000000000000001</v>
      </c>
      <c r="Z506" s="20">
        <f>Data!AD506-Data!CK506</f>
        <v>2.5</v>
      </c>
      <c r="AA506" s="20">
        <f>Data!AE506-Data!CL506</f>
        <v>2.5</v>
      </c>
      <c r="AB506" s="20">
        <f>Data!AF506-Data!CM506</f>
        <v>0.99000000000000021</v>
      </c>
      <c r="AC506" s="20">
        <f>Data!AG506-Data!CN506</f>
        <v>-15.5</v>
      </c>
      <c r="AD506" s="20">
        <f>Data!AH506-Data!CO506</f>
        <v>5.2000000000000028</v>
      </c>
      <c r="AE506" s="20">
        <f>Data!AI506-Data!CP506</f>
        <v>-0.35780000000000001</v>
      </c>
      <c r="AF506" s="20">
        <f>Data!AJ506-Data!CQ506</f>
        <v>-7.6</v>
      </c>
      <c r="AG506" s="20">
        <f>Data!AK506-Data!CR506</f>
        <v>-0.44705882352941168</v>
      </c>
      <c r="AH506" s="20">
        <f>Data!AL506-Data!CS506</f>
        <v>-258</v>
      </c>
      <c r="AI506" s="20">
        <f>Data!AM506-Data!CT506</f>
        <v>-15.21</v>
      </c>
      <c r="AJ506" s="20">
        <f>Data!AN506-Data!CU506</f>
        <v>-0.11999999999999988</v>
      </c>
      <c r="AK506" s="20">
        <f>Data!AO506-Data!CV506</f>
        <v>-221</v>
      </c>
      <c r="AL506" s="20">
        <f>Data!AP506-Data!CW506</f>
        <v>93</v>
      </c>
      <c r="AM506" s="20">
        <f>Data!AQ506-Data!CX506</f>
        <v>-18</v>
      </c>
      <c r="AN506" s="20">
        <f>Data!AR506-Data!CY506</f>
        <v>-6.6000000000000003E-2</v>
      </c>
      <c r="AO506" s="20">
        <f>Data!AS506-Data!CZ506</f>
        <v>-10</v>
      </c>
      <c r="AP506" s="20">
        <f>Data!AT506-Data!DA506</f>
        <v>27</v>
      </c>
      <c r="AQ506" s="20">
        <f>Data!AU506-Data!DB506</f>
        <v>-5.1999999999999991E-2</v>
      </c>
      <c r="AR506" s="20">
        <f>Data!AV506-Data!DC506</f>
        <v>-67</v>
      </c>
      <c r="AS506" s="20">
        <f>Data!AW506-Data!DD506</f>
        <v>-100</v>
      </c>
      <c r="AT506" s="20">
        <f>Data!AX506-Data!DE506</f>
        <v>4.9999999999998934E-3</v>
      </c>
      <c r="AU506" s="20">
        <f>Data!AY506-Data!DF506</f>
        <v>-12</v>
      </c>
      <c r="AV506" s="20">
        <f>Data!AZ506-Data!DG506</f>
        <v>-0.70588235294117574</v>
      </c>
      <c r="AW506" s="20">
        <f>Data!BA506-Data!DH506</f>
        <v>-45</v>
      </c>
      <c r="AX506" s="20">
        <f>Data!BB506-Data!DI506</f>
        <v>-2.647058823529413</v>
      </c>
      <c r="AY506" s="20">
        <f>Data!BC506-Data!DJ506</f>
        <v>-76</v>
      </c>
      <c r="AZ506" s="20">
        <f>Data!BD506-Data!DK506</f>
        <v>-48</v>
      </c>
      <c r="BA506" s="20">
        <f>Data!BE506-Data!DL506</f>
        <v>-16</v>
      </c>
      <c r="BB506" s="20">
        <f>Data!BF506-Data!DM506</f>
        <v>24</v>
      </c>
      <c r="BC506" s="20">
        <f>Data!BG506-Data!DN506</f>
        <v>1</v>
      </c>
      <c r="BD506" s="20">
        <f>Data!BH506-Data!DO506</f>
        <v>-12.999999999999993</v>
      </c>
      <c r="BE506" s="20">
        <f>Data!BI506-Data!DP506</f>
        <v>5.4710000000000036</v>
      </c>
      <c r="BF506" s="20">
        <f>Data!BJ506-Data!DQ506</f>
        <v>-18.471</v>
      </c>
      <c r="BG506" s="20">
        <f>Data!BK506-Data!DR506</f>
        <v>-0.42900000000000005</v>
      </c>
      <c r="BH506" s="20">
        <f>Data!BL506-Data!DS506</f>
        <v>1.411999999999999</v>
      </c>
      <c r="BI506" s="20">
        <f>Data!BM506-Data!DT506</f>
        <v>-0.27399999999999997</v>
      </c>
      <c r="BJ506" s="20">
        <f>Data!BN506-Data!DU506</f>
        <v>1.6000000000000014</v>
      </c>
      <c r="BK506" s="20">
        <f>Data!BO506-Data!DV506</f>
        <v>-5.8999999999999986</v>
      </c>
      <c r="BL506" s="20">
        <f>Data!BP506-Data!DW506</f>
        <v>-1</v>
      </c>
      <c r="BM506" s="20">
        <f>Data!BQ506-Data!DX506</f>
        <v>-2.8235294117647047</v>
      </c>
      <c r="BN506" s="20">
        <f>Data!BR506-Data!DY506</f>
        <v>0.10000000000000142</v>
      </c>
      <c r="BO506" s="20">
        <f>Data!BS506-Data!DZ506</f>
        <v>131</v>
      </c>
      <c r="BP506" s="20">
        <f>Data!BT506-Data!EA506</f>
        <v>-9.8999999999999977E-2</v>
      </c>
      <c r="BQ506" s="20">
        <f>Data!BU506-Data!EB506</f>
        <v>-3</v>
      </c>
      <c r="BR506" s="20">
        <f>Data!BV506-Data!EC506</f>
        <v>159</v>
      </c>
      <c r="BS506" s="20">
        <f>Data!BW506-Data!ED506</f>
        <v>167</v>
      </c>
      <c r="BT506" s="20">
        <f>Data!BX506-Data!EE506</f>
        <v>146</v>
      </c>
      <c r="BU506" s="20">
        <f>Data!BY506-Data!EF506</f>
        <v>147</v>
      </c>
      <c r="BV506" s="20">
        <f>Data!BZ506-Data!EG506</f>
        <v>159</v>
      </c>
      <c r="BW506" s="20">
        <f>Data!CA506-Data!EH506</f>
        <v>126.60000000000002</v>
      </c>
      <c r="BX506" s="20">
        <f>Data!CB506-Data!EI506</f>
        <v>124</v>
      </c>
      <c r="BY506" s="20">
        <f>Data!CC506-Data!EJ506</f>
        <v>203</v>
      </c>
      <c r="BZ506" s="20">
        <f>Data!EK506</f>
        <v>9682.4</v>
      </c>
      <c r="CA506" s="20">
        <f>Data!EL506</f>
        <v>11717.159999999998</v>
      </c>
      <c r="CB506" s="20">
        <f>Data!EM506</f>
        <v>129.83899999999997</v>
      </c>
      <c r="CC506" s="20">
        <f>Data!EN506</f>
        <v>81.08958823529413</v>
      </c>
      <c r="CD506" s="20">
        <f>Data!EO506</f>
        <v>11.730600000000003</v>
      </c>
      <c r="CE506" s="20">
        <f>Data!EP506</f>
        <v>199.69899999999998</v>
      </c>
      <c r="CF506" s="50">
        <f>IF(ISBLANK(Data!EQ506), "", Data!EQ506)</f>
        <v>76</v>
      </c>
      <c r="CG506" s="50">
        <f>IF(ISBLANK(Data!ER506), "", Data!ER506)</f>
        <v>81</v>
      </c>
      <c r="CH506" s="61" t="str">
        <f>IF(ISBLANK(Data!ES506), "", Data!ES506)</f>
        <v>Northern Kentucky</v>
      </c>
      <c r="CI506" s="61">
        <f>IF(ISBLANK(Data!ET506), "", Data!ET506)</f>
        <v>157</v>
      </c>
    </row>
    <row r="507" spans="1:87" x14ac:dyDescent="0.45">
      <c r="A507" s="50">
        <f>IF(ISBLANK(Data!A507), "", Data!A507)</f>
        <v>45304</v>
      </c>
      <c r="B507" s="50" t="str">
        <f>IF(ISBLANK(Data!B507), "", Data!B507)</f>
        <v>UMass Lowell</v>
      </c>
      <c r="C507" s="50">
        <f>IF(ISBLANK(Data!C507), "", Data!C507)</f>
        <v>318</v>
      </c>
      <c r="D507" s="50" t="str">
        <f>IF(ISBLANK(Data!D507), "", Data!D507)</f>
        <v>UMBC</v>
      </c>
      <c r="E507" s="50">
        <f>IF(ISBLANK(Data!E507), "", Data!E507)</f>
        <v>319</v>
      </c>
      <c r="F507" s="50" t="str">
        <f>IF(ISBLANK(Data!F507), "", Data!F507)</f>
        <v>N</v>
      </c>
      <c r="G507" s="50" t="str">
        <f>IF(ISBLANK(Data!G507), "", Data!G507)</f>
        <v>UMass Lowell</v>
      </c>
      <c r="H507" s="50" t="str">
        <f>IF(ISBLANK(Data!H507), "", Data!H507)</f>
        <v>UMBC</v>
      </c>
      <c r="I507" s="50" t="str">
        <f>IF(ISBLANK(Data!I507), "", Data!I507)</f>
        <v>UMass Lowell</v>
      </c>
      <c r="J507" s="50" t="str">
        <f>IF(ISBLANK(Data!J507), "", Data!J507)</f>
        <v>UMBC</v>
      </c>
      <c r="K507" s="50" t="str">
        <f>IF(ISBLANK(Data!K507), "", Data!K507)</f>
        <v>Massachusetts-Lowell</v>
      </c>
      <c r="L507" s="50" t="str">
        <f>IF(ISBLANK(Data!L507), "", Data!L507)</f>
        <v>Maryland-Baltimore County</v>
      </c>
      <c r="M507" s="50" t="str">
        <f>IF(ISBLANK(Data!M507), "", Data!M507)</f>
        <v>Mass Lowell</v>
      </c>
      <c r="N507" s="50" t="str">
        <f>IF(ISBLANK(Data!N507), "", Data!N507)</f>
        <v>Maryland BC</v>
      </c>
      <c r="O507" s="50" t="str">
        <f>IF(ISBLANK(Data!O507), "", Data!O507)</f>
        <v>UMass Lowell</v>
      </c>
      <c r="P507" s="50" t="str">
        <f>IF(ISBLANK(Data!P507), "", Data!P507)</f>
        <v>UMBC</v>
      </c>
      <c r="Q507" s="50" t="str">
        <f>IF(ISBLANK(Data!Q507), "", Data!Q507)</f>
        <v>UMass-Lowell</v>
      </c>
      <c r="R507" s="50" t="str">
        <f>IF(ISBLANK(Data!R507), "", Data!R507)</f>
        <v>UMBC</v>
      </c>
      <c r="S507" s="20">
        <f>Data!W507-Data!CD507</f>
        <v>0.43921568627450897</v>
      </c>
      <c r="T507" s="20">
        <f>Data!X507-Data!CE507</f>
        <v>16.39</v>
      </c>
      <c r="U507" s="20">
        <f>Data!Y507-Data!CF507</f>
        <v>2.2999999999999972</v>
      </c>
      <c r="V507" s="20">
        <f>Data!Z507-Data!CG507</f>
        <v>-14.200000000000003</v>
      </c>
      <c r="W507" s="20">
        <f>Data!AA507-Data!CH507</f>
        <v>-5.2999999999999972</v>
      </c>
      <c r="X507" s="20">
        <f>Data!AB507-Data!CI507</f>
        <v>-9.9999999999999985E-3</v>
      </c>
      <c r="Y507" s="20">
        <f>Data!AC507-Data!CJ507</f>
        <v>2.7799999999999994</v>
      </c>
      <c r="Z507" s="20">
        <f>Data!AD507-Data!CK507</f>
        <v>-0.20000000000000284</v>
      </c>
      <c r="AA507" s="20">
        <f>Data!AE507-Data!CL507</f>
        <v>-3</v>
      </c>
      <c r="AB507" s="20">
        <f>Data!AF507-Data!CM507</f>
        <v>5.0299999999999994</v>
      </c>
      <c r="AC507" s="20">
        <f>Data!AG507-Data!CN507</f>
        <v>3.2000000000000028</v>
      </c>
      <c r="AD507" s="20">
        <f>Data!AH507-Data!CO507</f>
        <v>-17.400000000000006</v>
      </c>
      <c r="AE507" s="20">
        <f>Data!AI507-Data!CP507</f>
        <v>0.4425</v>
      </c>
      <c r="AF507" s="20">
        <f>Data!AJ507-Data!CQ507</f>
        <v>8</v>
      </c>
      <c r="AG507" s="20">
        <f>Data!AK507-Data!CR507</f>
        <v>0.45568627450980398</v>
      </c>
      <c r="AH507" s="20">
        <f>Data!AL507-Data!CS507</f>
        <v>295</v>
      </c>
      <c r="AI507" s="20">
        <f>Data!AM507-Data!CT507</f>
        <v>12.57</v>
      </c>
      <c r="AJ507" s="20">
        <f>Data!AN507-Data!CU507</f>
        <v>0.4300000000000006</v>
      </c>
      <c r="AK507" s="20">
        <f>Data!AO507-Data!CV507</f>
        <v>-122</v>
      </c>
      <c r="AL507" s="20">
        <f>Data!AP507-Data!CW507</f>
        <v>-438</v>
      </c>
      <c r="AM507" s="20">
        <f>Data!AQ507-Data!CX507</f>
        <v>-184</v>
      </c>
      <c r="AN507" s="20">
        <f>Data!AR507-Data!CY507</f>
        <v>3.1999999999999973E-2</v>
      </c>
      <c r="AO507" s="20">
        <f>Data!AS507-Data!CZ507</f>
        <v>-57</v>
      </c>
      <c r="AP507" s="20">
        <f>Data!AT507-Data!DA507</f>
        <v>-116</v>
      </c>
      <c r="AQ507" s="20">
        <f>Data!AU507-Data!DB507</f>
        <v>-5.099999999999999E-2</v>
      </c>
      <c r="AR507" s="20">
        <f>Data!AV507-Data!DC507</f>
        <v>45</v>
      </c>
      <c r="AS507" s="20">
        <f>Data!AW507-Data!DD507</f>
        <v>45</v>
      </c>
      <c r="AT507" s="20">
        <f>Data!AX507-Data!DE507</f>
        <v>4.599999999999993E-2</v>
      </c>
      <c r="AU507" s="20">
        <f>Data!AY507-Data!DF507</f>
        <v>8</v>
      </c>
      <c r="AV507" s="20">
        <f>Data!AZ507-Data!DG507</f>
        <v>1.905882352941175</v>
      </c>
      <c r="AW507" s="20">
        <f>Data!BA507-Data!DH507</f>
        <v>3</v>
      </c>
      <c r="AX507" s="20">
        <f>Data!BB507-Data!DI507</f>
        <v>5.1411764705882348</v>
      </c>
      <c r="AY507" s="20">
        <f>Data!BC507-Data!DJ507</f>
        <v>-21</v>
      </c>
      <c r="AZ507" s="20">
        <f>Data!BD507-Data!DK507</f>
        <v>16</v>
      </c>
      <c r="BA507" s="20">
        <f>Data!BE507-Data!DL507</f>
        <v>13</v>
      </c>
      <c r="BB507" s="20">
        <f>Data!BF507-Data!DM507</f>
        <v>-23</v>
      </c>
      <c r="BC507" s="20">
        <f>Data!BG507-Data!DN507</f>
        <v>-58</v>
      </c>
      <c r="BD507" s="20">
        <f>Data!BH507-Data!DO507</f>
        <v>2.1999999999999886</v>
      </c>
      <c r="BE507" s="20">
        <f>Data!BI507-Data!DP507</f>
        <v>-18.079000000000008</v>
      </c>
      <c r="BF507" s="20">
        <f>Data!BJ507-Data!DQ507</f>
        <v>20.329000000000001</v>
      </c>
      <c r="BG507" s="20">
        <f>Data!BK507-Data!DR507</f>
        <v>1.0000000000000009E-3</v>
      </c>
      <c r="BH507" s="20">
        <f>Data!BL507-Data!DS507</f>
        <v>0.32599999999999874</v>
      </c>
      <c r="BI507" s="20">
        <f>Data!BM507-Data!DT507</f>
        <v>0.11499999999999999</v>
      </c>
      <c r="BJ507" s="20">
        <f>Data!BN507-Data!DU507</f>
        <v>-4.6999999999999993</v>
      </c>
      <c r="BK507" s="20">
        <f>Data!BO507-Data!DV507</f>
        <v>5.2000000000000011</v>
      </c>
      <c r="BL507" s="20">
        <f>Data!BP507-Data!DW507</f>
        <v>1.4000000000000004</v>
      </c>
      <c r="BM507" s="20">
        <f>Data!BQ507-Data!DX507</f>
        <v>1.7568627450980392</v>
      </c>
      <c r="BN507" s="20">
        <f>Data!BR507-Data!DY507</f>
        <v>-1.6999999999999993</v>
      </c>
      <c r="BO507" s="20">
        <f>Data!BS507-Data!DZ507</f>
        <v>-214</v>
      </c>
      <c r="BP507" s="20">
        <f>Data!BT507-Data!EA507</f>
        <v>0.16600000000000004</v>
      </c>
      <c r="BQ507" s="20">
        <f>Data!BU507-Data!EB507</f>
        <v>-13</v>
      </c>
      <c r="BR507" s="20">
        <f>Data!BV507-Data!EC507</f>
        <v>-210</v>
      </c>
      <c r="BS507" s="20">
        <f>Data!BW507-Data!ED507</f>
        <v>-197</v>
      </c>
      <c r="BT507" s="20">
        <f>Data!BX507-Data!EE507</f>
        <v>-230</v>
      </c>
      <c r="BU507" s="20">
        <f>Data!BY507-Data!EF507</f>
        <v>-209</v>
      </c>
      <c r="BV507" s="20">
        <f>Data!BZ507-Data!EG507</f>
        <v>-180</v>
      </c>
      <c r="BW507" s="20">
        <f>Data!CA507-Data!EH507</f>
        <v>-172.5</v>
      </c>
      <c r="BX507" s="20">
        <f>Data!CB507-Data!EI507</f>
        <v>-214</v>
      </c>
      <c r="BY507" s="20">
        <f>Data!CC507-Data!EJ507</f>
        <v>-248</v>
      </c>
      <c r="BZ507" s="20">
        <f>Data!EK507</f>
        <v>12148.47</v>
      </c>
      <c r="CA507" s="20">
        <f>Data!EL507</f>
        <v>10434.5</v>
      </c>
      <c r="CB507" s="20">
        <f>Data!EM507</f>
        <v>73.852705882352936</v>
      </c>
      <c r="CC507" s="20">
        <f>Data!EN507</f>
        <v>96.657600000000002</v>
      </c>
      <c r="CD507" s="20">
        <f>Data!EO507</f>
        <v>9.7439999999999998</v>
      </c>
      <c r="CE507" s="20">
        <f>Data!EP507</f>
        <v>198.16800000000001</v>
      </c>
      <c r="CF507" s="50">
        <f>IF(ISBLANK(Data!EQ507), "", Data!EQ507)</f>
        <v>86</v>
      </c>
      <c r="CG507" s="50">
        <f>IF(ISBLANK(Data!ER507), "", Data!ER507)</f>
        <v>82</v>
      </c>
      <c r="CH507" s="61" t="str">
        <f>IF(ISBLANK(Data!ES507), "", Data!ES507)</f>
        <v>UMass Lowell</v>
      </c>
      <c r="CI507" s="61">
        <f>IF(ISBLANK(Data!ET507), "", Data!ET507)</f>
        <v>168</v>
      </c>
    </row>
    <row r="508" spans="1:87" x14ac:dyDescent="0.45">
      <c r="A508" s="50">
        <f>IF(ISBLANK(Data!A508), "", Data!A508)</f>
        <v>45304</v>
      </c>
      <c r="B508" s="50" t="str">
        <f>IF(ISBLANK(Data!B508), "", Data!B508)</f>
        <v>Kansas</v>
      </c>
      <c r="C508" s="50">
        <f>IF(ISBLANK(Data!C508), "", Data!C508)</f>
        <v>132</v>
      </c>
      <c r="D508" s="50" t="str">
        <f>IF(ISBLANK(Data!D508), "", Data!D508)</f>
        <v>Oklahoma</v>
      </c>
      <c r="E508" s="50">
        <f>IF(ISBLANK(Data!E508), "", Data!E508)</f>
        <v>221</v>
      </c>
      <c r="F508" s="50" t="str">
        <f>IF(ISBLANK(Data!F508), "", Data!F508)</f>
        <v>N</v>
      </c>
      <c r="G508" s="50" t="str">
        <f>IF(ISBLANK(Data!G508), "", Data!G508)</f>
        <v>Kansas</v>
      </c>
      <c r="H508" s="50" t="str">
        <f>IF(ISBLANK(Data!H508), "", Data!H508)</f>
        <v>Oklahoma</v>
      </c>
      <c r="I508" s="50" t="str">
        <f>IF(ISBLANK(Data!I508), "", Data!I508)</f>
        <v>Kansas</v>
      </c>
      <c r="J508" s="50" t="str">
        <f>IF(ISBLANK(Data!J508), "", Data!J508)</f>
        <v>Oklahoma</v>
      </c>
      <c r="K508" s="50" t="str">
        <f>IF(ISBLANK(Data!K508), "", Data!K508)</f>
        <v>Kansas</v>
      </c>
      <c r="L508" s="50" t="str">
        <f>IF(ISBLANK(Data!L508), "", Data!L508)</f>
        <v>Oklahoma</v>
      </c>
      <c r="M508" s="50" t="str">
        <f>IF(ISBLANK(Data!M508), "", Data!M508)</f>
        <v>Kansas</v>
      </c>
      <c r="N508" s="50" t="str">
        <f>IF(ISBLANK(Data!N508), "", Data!N508)</f>
        <v>Oklahoma</v>
      </c>
      <c r="O508" s="50" t="str">
        <f>IF(ISBLANK(Data!O508), "", Data!O508)</f>
        <v>Kansas</v>
      </c>
      <c r="P508" s="50" t="str">
        <f>IF(ISBLANK(Data!P508), "", Data!P508)</f>
        <v>Oklahoma</v>
      </c>
      <c r="Q508" s="50" t="str">
        <f>IF(ISBLANK(Data!Q508), "", Data!Q508)</f>
        <v>Kansas</v>
      </c>
      <c r="R508" s="50" t="str">
        <f>IF(ISBLANK(Data!R508), "", Data!R508)</f>
        <v>Oklahoma</v>
      </c>
      <c r="S508" s="20">
        <f>Data!W508-Data!CD508</f>
        <v>0</v>
      </c>
      <c r="T508" s="20">
        <f>Data!X508-Data!CE508</f>
        <v>0.78000000000000114</v>
      </c>
      <c r="U508" s="20">
        <f>Data!Y508-Data!CF508</f>
        <v>9.9999999999994316E-2</v>
      </c>
      <c r="V508" s="20">
        <f>Data!Z508-Data!CG508</f>
        <v>-0.70000000000000284</v>
      </c>
      <c r="W508" s="20">
        <f>Data!AA508-Data!CH508</f>
        <v>0.70000000000000284</v>
      </c>
      <c r="X508" s="20">
        <f>Data!AB508-Data!CI508</f>
        <v>8.3000000000000004E-2</v>
      </c>
      <c r="Y508" s="20">
        <f>Data!AC508-Data!CJ508</f>
        <v>7.78</v>
      </c>
      <c r="Z508" s="20">
        <f>Data!AD508-Data!CK508</f>
        <v>3.6999999999999886</v>
      </c>
      <c r="AA508" s="20">
        <f>Data!AE508-Data!CL508</f>
        <v>-4</v>
      </c>
      <c r="AB508" s="20">
        <f>Data!AF508-Data!CM508</f>
        <v>9.9400000000000013</v>
      </c>
      <c r="AC508" s="20">
        <f>Data!AG508-Data!CN508</f>
        <v>0.39999999999999147</v>
      </c>
      <c r="AD508" s="20">
        <f>Data!AH508-Data!CO508</f>
        <v>-0.20000000000000284</v>
      </c>
      <c r="AE508" s="20">
        <f>Data!AI508-Data!CP508</f>
        <v>7.0000000000000062E-3</v>
      </c>
      <c r="AF508" s="20">
        <f>Data!AJ508-Data!CQ508</f>
        <v>1</v>
      </c>
      <c r="AG508" s="20">
        <f>Data!AK508-Data!CR508</f>
        <v>6.6666666666666652E-2</v>
      </c>
      <c r="AH508" s="20">
        <f>Data!AL508-Data!CS508</f>
        <v>25</v>
      </c>
      <c r="AI508" s="20">
        <f>Data!AM508-Data!CT508</f>
        <v>-0.41000000000000014</v>
      </c>
      <c r="AJ508" s="20">
        <f>Data!AN508-Data!CU508</f>
        <v>5.1099999999999994</v>
      </c>
      <c r="AK508" s="20">
        <f>Data!AO508-Data!CV508</f>
        <v>-37</v>
      </c>
      <c r="AL508" s="20">
        <f>Data!AP508-Data!CW508</f>
        <v>30</v>
      </c>
      <c r="AM508" s="20">
        <f>Data!AQ508-Data!CX508</f>
        <v>-12</v>
      </c>
      <c r="AN508" s="20">
        <f>Data!AR508-Data!CY508</f>
        <v>1.2000000000000011E-2</v>
      </c>
      <c r="AO508" s="20">
        <f>Data!AS508-Data!CZ508</f>
        <v>-22</v>
      </c>
      <c r="AP508" s="20">
        <f>Data!AT508-Data!DA508</f>
        <v>-73</v>
      </c>
      <c r="AQ508" s="20">
        <f>Data!AU508-Data!DB508</f>
        <v>1.4000000000000012E-2</v>
      </c>
      <c r="AR508" s="20">
        <f>Data!AV508-Data!DC508</f>
        <v>-23</v>
      </c>
      <c r="AS508" s="20">
        <f>Data!AW508-Data!DD508</f>
        <v>-18</v>
      </c>
      <c r="AT508" s="20">
        <f>Data!AX508-Data!DE508</f>
        <v>-3.400000000000003E-2</v>
      </c>
      <c r="AU508" s="20">
        <f>Data!AY508-Data!DF508</f>
        <v>-24</v>
      </c>
      <c r="AV508" s="20">
        <f>Data!AZ508-Data!DG508</f>
        <v>-1.5999999999999996</v>
      </c>
      <c r="AW508" s="20">
        <f>Data!BA508-Data!DH508</f>
        <v>4</v>
      </c>
      <c r="AX508" s="20">
        <f>Data!BB508-Data!DI508</f>
        <v>0.26666666666666572</v>
      </c>
      <c r="AY508" s="20">
        <f>Data!BC508-Data!DJ508</f>
        <v>93</v>
      </c>
      <c r="AZ508" s="20">
        <f>Data!BD508-Data!DK508</f>
        <v>6</v>
      </c>
      <c r="BA508" s="20">
        <f>Data!BE508-Data!DL508</f>
        <v>7</v>
      </c>
      <c r="BB508" s="20">
        <f>Data!BF508-Data!DM508</f>
        <v>-2</v>
      </c>
      <c r="BC508" s="20">
        <f>Data!BG508-Data!DN508</f>
        <v>-18</v>
      </c>
      <c r="BD508" s="20">
        <f>Data!BH508-Data!DO508</f>
        <v>-2.5</v>
      </c>
      <c r="BE508" s="20">
        <f>Data!BI508-Data!DP508</f>
        <v>2</v>
      </c>
      <c r="BF508" s="20">
        <f>Data!BJ508-Data!DQ508</f>
        <v>-4.4670000000000023</v>
      </c>
      <c r="BG508" s="20">
        <f>Data!BK508-Data!DR508</f>
        <v>0.4910000000000001</v>
      </c>
      <c r="BH508" s="20">
        <f>Data!BL508-Data!DS508</f>
        <v>-0.13400000000000034</v>
      </c>
      <c r="BI508" s="20">
        <f>Data!BM508-Data!DT508</f>
        <v>3.5999999999999921E-2</v>
      </c>
      <c r="BJ508" s="20">
        <f>Data!BN508-Data!DU508</f>
        <v>-4.8999999999999986</v>
      </c>
      <c r="BK508" s="20">
        <f>Data!BO508-Data!DV508</f>
        <v>-1.2000000000000028</v>
      </c>
      <c r="BL508" s="20">
        <f>Data!BP508-Data!DW508</f>
        <v>0.5</v>
      </c>
      <c r="BM508" s="20">
        <f>Data!BQ508-Data!DX508</f>
        <v>0.40000000000000036</v>
      </c>
      <c r="BN508" s="20">
        <f>Data!BR508-Data!DY508</f>
        <v>-1.2000000000000011</v>
      </c>
      <c r="BO508" s="20">
        <f>Data!BS508-Data!DZ508</f>
        <v>-40</v>
      </c>
      <c r="BP508" s="20">
        <f>Data!BT508-Data!EA508</f>
        <v>7.1000000000000063E-2</v>
      </c>
      <c r="BQ508" s="20">
        <f>Data!BU508-Data!EB508</f>
        <v>0</v>
      </c>
      <c r="BR508" s="20">
        <f>Data!BV508-Data!EC508</f>
        <v>-7</v>
      </c>
      <c r="BS508" s="20">
        <f>Data!BW508-Data!ED508</f>
        <v>-38</v>
      </c>
      <c r="BT508" s="20">
        <f>Data!BX508-Data!EE508</f>
        <v>-8</v>
      </c>
      <c r="BU508" s="20">
        <f>Data!BY508-Data!EF508</f>
        <v>-7</v>
      </c>
      <c r="BV508" s="20">
        <f>Data!BZ508-Data!EG508</f>
        <v>-1</v>
      </c>
      <c r="BW508" s="20">
        <f>Data!CA508-Data!EH508</f>
        <v>-14.2</v>
      </c>
      <c r="BX508" s="20">
        <f>Data!CB508-Data!EI508</f>
        <v>-39</v>
      </c>
      <c r="BY508" s="20">
        <f>Data!CC508-Data!EJ508</f>
        <v>-82</v>
      </c>
      <c r="BZ508" s="20">
        <f>Data!EK508</f>
        <v>10789.92</v>
      </c>
      <c r="CA508" s="20">
        <f>Data!EL508</f>
        <v>10700.54</v>
      </c>
      <c r="CB508" s="20">
        <f>Data!EM508</f>
        <v>90.531000000000006</v>
      </c>
      <c r="CC508" s="20">
        <f>Data!EN508</f>
        <v>96.695800000000006</v>
      </c>
      <c r="CD508" s="20">
        <f>Data!EO508</f>
        <v>10.744199999999999</v>
      </c>
      <c r="CE508" s="20">
        <f>Data!EP508</f>
        <v>166.71199999999999</v>
      </c>
      <c r="CF508" s="50">
        <f>IF(ISBLANK(Data!EQ508), "", Data!EQ508)</f>
        <v>78</v>
      </c>
      <c r="CG508" s="50">
        <f>IF(ISBLANK(Data!ER508), "", Data!ER508)</f>
        <v>68</v>
      </c>
      <c r="CH508" s="61" t="str">
        <f>IF(ISBLANK(Data!ES508), "", Data!ES508)</f>
        <v>Kansas</v>
      </c>
      <c r="CI508" s="61">
        <f>IF(ISBLANK(Data!ET508), "", Data!ET508)</f>
        <v>146</v>
      </c>
    </row>
    <row r="509" spans="1:87" x14ac:dyDescent="0.45">
      <c r="A509" s="50">
        <f>IF(ISBLANK(Data!A509), "", Data!A509)</f>
        <v>45304</v>
      </c>
      <c r="B509" s="50" t="str">
        <f>IF(ISBLANK(Data!B509), "", Data!B509)</f>
        <v>Texas A&amp;M</v>
      </c>
      <c r="C509" s="50">
        <f>IF(ISBLANK(Data!C509), "", Data!C509)</f>
        <v>298</v>
      </c>
      <c r="D509" s="50" t="str">
        <f>IF(ISBLANK(Data!D509), "", Data!D509)</f>
        <v>Kentucky</v>
      </c>
      <c r="E509" s="50">
        <f>IF(ISBLANK(Data!E509), "", Data!E509)</f>
        <v>136</v>
      </c>
      <c r="F509" s="50" t="str">
        <f>IF(ISBLANK(Data!F509), "", Data!F509)</f>
        <v>N</v>
      </c>
      <c r="G509" s="50" t="str">
        <f>IF(ISBLANK(Data!G509), "", Data!G509)</f>
        <v>Texas A&amp;M</v>
      </c>
      <c r="H509" s="50" t="str">
        <f>IF(ISBLANK(Data!H509), "", Data!H509)</f>
        <v>Kentucky</v>
      </c>
      <c r="I509" s="50" t="str">
        <f>IF(ISBLANK(Data!I509), "", Data!I509)</f>
        <v>Texas A&amp;M</v>
      </c>
      <c r="J509" s="50" t="str">
        <f>IF(ISBLANK(Data!J509), "", Data!J509)</f>
        <v>Kentucky</v>
      </c>
      <c r="K509" s="50" t="str">
        <f>IF(ISBLANK(Data!K509), "", Data!K509)</f>
        <v>Texas A&amp;M</v>
      </c>
      <c r="L509" s="50" t="str">
        <f>IF(ISBLANK(Data!L509), "", Data!L509)</f>
        <v>Kentucky</v>
      </c>
      <c r="M509" s="50" t="str">
        <f>IF(ISBLANK(Data!M509), "", Data!M509)</f>
        <v>Texas A&amp;M</v>
      </c>
      <c r="N509" s="50" t="str">
        <f>IF(ISBLANK(Data!N509), "", Data!N509)</f>
        <v>Kentucky</v>
      </c>
      <c r="O509" s="50" t="str">
        <f>IF(ISBLANK(Data!O509), "", Data!O509)</f>
        <v>Texas A&amp;M</v>
      </c>
      <c r="P509" s="50" t="str">
        <f>IF(ISBLANK(Data!P509), "", Data!P509)</f>
        <v>Kentucky</v>
      </c>
      <c r="Q509" s="50" t="str">
        <f>IF(ISBLANK(Data!Q509), "", Data!Q509)</f>
        <v>Texas A&amp;M</v>
      </c>
      <c r="R509" s="50" t="str">
        <f>IF(ISBLANK(Data!R509), "", Data!R509)</f>
        <v>Kentucky</v>
      </c>
      <c r="S509" s="20">
        <f>Data!W509-Data!CD509</f>
        <v>-0.25714285714285701</v>
      </c>
      <c r="T509" s="20">
        <f>Data!X509-Data!CE509</f>
        <v>-4.879999999999999</v>
      </c>
      <c r="U509" s="20">
        <f>Data!Y509-Data!CF509</f>
        <v>-3.3999999999999915</v>
      </c>
      <c r="V509" s="20">
        <f>Data!Z509-Data!CG509</f>
        <v>1.5</v>
      </c>
      <c r="W509" s="20">
        <f>Data!AA509-Data!CH509</f>
        <v>-8.4000000000000057</v>
      </c>
      <c r="X509" s="20">
        <f>Data!AB509-Data!CI509</f>
        <v>-5.6000000000000001E-2</v>
      </c>
      <c r="Y509" s="20">
        <f>Data!AC509-Data!CJ509</f>
        <v>6.33</v>
      </c>
      <c r="Z509" s="20">
        <f>Data!AD509-Data!CK509</f>
        <v>1.8999999999999915</v>
      </c>
      <c r="AA509" s="20">
        <f>Data!AE509-Data!CL509</f>
        <v>-4.5</v>
      </c>
      <c r="AB509" s="20">
        <f>Data!AF509-Data!CM509</f>
        <v>6.35</v>
      </c>
      <c r="AC509" s="20">
        <f>Data!AG509-Data!CN509</f>
        <v>-3.8999999999999915</v>
      </c>
      <c r="AD509" s="20">
        <f>Data!AH509-Data!CO509</f>
        <v>1.7000000000000028</v>
      </c>
      <c r="AE509" s="20">
        <f>Data!AI509-Data!CP509</f>
        <v>-6.6400000000000015E-2</v>
      </c>
      <c r="AF509" s="20">
        <f>Data!AJ509-Data!CQ509</f>
        <v>-1.5999999999999999</v>
      </c>
      <c r="AG509" s="20">
        <f>Data!AK509-Data!CR509</f>
        <v>-0.11333333333333333</v>
      </c>
      <c r="AH509" s="20">
        <f>Data!AL509-Data!CS509</f>
        <v>-102</v>
      </c>
      <c r="AI509" s="20">
        <f>Data!AM509-Data!CT509</f>
        <v>-5.09</v>
      </c>
      <c r="AJ509" s="20">
        <f>Data!AN509-Data!CU509</f>
        <v>4.5999999999999996</v>
      </c>
      <c r="AK509" s="20">
        <f>Data!AO509-Data!CV509</f>
        <v>-172</v>
      </c>
      <c r="AL509" s="20">
        <f>Data!AP509-Data!CW509</f>
        <v>-43</v>
      </c>
      <c r="AM509" s="20">
        <f>Data!AQ509-Data!CX509</f>
        <v>22</v>
      </c>
      <c r="AN509" s="20">
        <f>Data!AR509-Data!CY509</f>
        <v>-9.7999999999999976E-2</v>
      </c>
      <c r="AO509" s="20">
        <f>Data!AS509-Data!CZ509</f>
        <v>-44</v>
      </c>
      <c r="AP509" s="20">
        <f>Data!AT509-Data!DA509</f>
        <v>17</v>
      </c>
      <c r="AQ509" s="20">
        <f>Data!AU509-Data!DB509</f>
        <v>-0.13900000000000001</v>
      </c>
      <c r="AR509" s="20">
        <f>Data!AV509-Data!DC509</f>
        <v>36</v>
      </c>
      <c r="AS509" s="20">
        <f>Data!AW509-Data!DD509</f>
        <v>65</v>
      </c>
      <c r="AT509" s="20">
        <f>Data!AX509-Data!DE509</f>
        <v>-3.6000000000000032E-2</v>
      </c>
      <c r="AU509" s="20">
        <f>Data!AY509-Data!DF509</f>
        <v>139</v>
      </c>
      <c r="AV509" s="20">
        <f>Data!AZ509-Data!DG509</f>
        <v>8.6190476190476186</v>
      </c>
      <c r="AW509" s="20">
        <f>Data!BA509-Data!DH509</f>
        <v>103</v>
      </c>
      <c r="AX509" s="20">
        <f>Data!BB509-Data!DI509</f>
        <v>4.2904761904761841</v>
      </c>
      <c r="AY509" s="20">
        <f>Data!BC509-Data!DJ509</f>
        <v>-74</v>
      </c>
      <c r="AZ509" s="20">
        <f>Data!BD509-Data!DK509</f>
        <v>-2</v>
      </c>
      <c r="BA509" s="20">
        <f>Data!BE509-Data!DL509</f>
        <v>-33</v>
      </c>
      <c r="BB509" s="20">
        <f>Data!BF509-Data!DM509</f>
        <v>24</v>
      </c>
      <c r="BC509" s="20">
        <f>Data!BG509-Data!DN509</f>
        <v>23</v>
      </c>
      <c r="BD509" s="20">
        <f>Data!BH509-Data!DO509</f>
        <v>-17.5</v>
      </c>
      <c r="BE509" s="20">
        <f>Data!BI509-Data!DP509</f>
        <v>-7.8329999999999984</v>
      </c>
      <c r="BF509" s="20">
        <f>Data!BJ509-Data!DQ509</f>
        <v>-9.6809999999999974</v>
      </c>
      <c r="BG509" s="20">
        <f>Data!BK509-Data!DR509</f>
        <v>-0.74800000000000022</v>
      </c>
      <c r="BH509" s="20">
        <f>Data!BL509-Data!DS509</f>
        <v>0.95699999999999896</v>
      </c>
      <c r="BI509" s="20">
        <f>Data!BM509-Data!DT509</f>
        <v>-0.14700000000000002</v>
      </c>
      <c r="BJ509" s="20">
        <f>Data!BN509-Data!DU509</f>
        <v>-0.59999999999999787</v>
      </c>
      <c r="BK509" s="20">
        <f>Data!BO509-Data!DV509</f>
        <v>3</v>
      </c>
      <c r="BL509" s="20">
        <f>Data!BP509-Data!DW509</f>
        <v>-2.5999999999999996</v>
      </c>
      <c r="BM509" s="20">
        <f>Data!BQ509-Data!DX509</f>
        <v>-0.70476190476190492</v>
      </c>
      <c r="BN509" s="20">
        <f>Data!BR509-Data!DY509</f>
        <v>0.5</v>
      </c>
      <c r="BO509" s="20">
        <f>Data!BS509-Data!DZ509</f>
        <v>47</v>
      </c>
      <c r="BP509" s="20">
        <f>Data!BT509-Data!EA509</f>
        <v>-4.3000000000000038E-2</v>
      </c>
      <c r="BQ509" s="20">
        <f>Data!BU509-Data!EB509</f>
        <v>-1</v>
      </c>
      <c r="BR509" s="20">
        <f>Data!BV509-Data!EC509</f>
        <v>24</v>
      </c>
      <c r="BS509" s="20">
        <f>Data!BW509-Data!ED509</f>
        <v>51</v>
      </c>
      <c r="BT509" s="20">
        <f>Data!BX509-Data!EE509</f>
        <v>31</v>
      </c>
      <c r="BU509" s="20">
        <f>Data!BY509-Data!EF509</f>
        <v>2</v>
      </c>
      <c r="BV509" s="20">
        <f>Data!BZ509-Data!EG509</f>
        <v>18</v>
      </c>
      <c r="BW509" s="20">
        <f>Data!CA509-Data!EH509</f>
        <v>24.499999999999996</v>
      </c>
      <c r="BX509" s="20">
        <f>Data!CB509-Data!EI509</f>
        <v>45</v>
      </c>
      <c r="BY509" s="20">
        <f>Data!CC509-Data!EJ509</f>
        <v>48</v>
      </c>
      <c r="BZ509" s="20">
        <f>Data!EK509</f>
        <v>11346.61</v>
      </c>
      <c r="CA509" s="20">
        <f>Data!EL509</f>
        <v>11858.42</v>
      </c>
      <c r="CB509" s="20">
        <f>Data!EM509</f>
        <v>90.857142857142847</v>
      </c>
      <c r="CC509" s="20">
        <f>Data!EN509</f>
        <v>75.858266666666665</v>
      </c>
      <c r="CD509" s="20">
        <f>Data!EO509</f>
        <v>11.936</v>
      </c>
      <c r="CE509" s="20">
        <f>Data!EP509</f>
        <v>154.07</v>
      </c>
      <c r="CF509" s="50">
        <f>IF(ISBLANK(Data!EQ509), "", Data!EQ509)</f>
        <v>97</v>
      </c>
      <c r="CG509" s="50">
        <f>IF(ISBLANK(Data!ER509), "", Data!ER509)</f>
        <v>92</v>
      </c>
      <c r="CH509" s="61" t="str">
        <f>IF(ISBLANK(Data!ES509), "", Data!ES509)</f>
        <v>Texas A&amp;M</v>
      </c>
      <c r="CI509" s="61">
        <f>IF(ISBLANK(Data!ET509), "", Data!ET509)</f>
        <v>189</v>
      </c>
    </row>
    <row r="510" spans="1:87" x14ac:dyDescent="0.45">
      <c r="A510" s="50">
        <f>IF(ISBLANK(Data!A510), "", Data!A510)</f>
        <v>45304</v>
      </c>
      <c r="B510" s="50" t="str">
        <f>IF(ISBLANK(Data!B510), "", Data!B510)</f>
        <v>New Mexico</v>
      </c>
      <c r="C510" s="50">
        <f>IF(ISBLANK(Data!C510), "", Data!C510)</f>
        <v>194</v>
      </c>
      <c r="D510" s="50" t="str">
        <f>IF(ISBLANK(Data!D510), "", Data!D510)</f>
        <v>San Diego St.</v>
      </c>
      <c r="E510" s="50">
        <f>IF(ISBLANK(Data!E510), "", Data!E510)</f>
        <v>259</v>
      </c>
      <c r="F510" s="50" t="str">
        <f>IF(ISBLANK(Data!F510), "", Data!F510)</f>
        <v>N</v>
      </c>
      <c r="G510" s="50" t="str">
        <f>IF(ISBLANK(Data!G510), "", Data!G510)</f>
        <v>New Mexico</v>
      </c>
      <c r="H510" s="50" t="str">
        <f>IF(ISBLANK(Data!H510), "", Data!H510)</f>
        <v>San Diego St.</v>
      </c>
      <c r="I510" s="50" t="str">
        <f>IF(ISBLANK(Data!I510), "", Data!I510)</f>
        <v>New Mexico</v>
      </c>
      <c r="J510" s="50" t="str">
        <f>IF(ISBLANK(Data!J510), "", Data!J510)</f>
        <v>San Diego St.</v>
      </c>
      <c r="K510" s="50" t="str">
        <f>IF(ISBLANK(Data!K510), "", Data!K510)</f>
        <v>New Mexico</v>
      </c>
      <c r="L510" s="50" t="str">
        <f>IF(ISBLANK(Data!L510), "", Data!L510)</f>
        <v>San Diego State</v>
      </c>
      <c r="M510" s="50" t="str">
        <f>IF(ISBLANK(Data!M510), "", Data!M510)</f>
        <v>New Mexico</v>
      </c>
      <c r="N510" s="50" t="str">
        <f>IF(ISBLANK(Data!N510), "", Data!N510)</f>
        <v>San Diego St</v>
      </c>
      <c r="O510" s="50" t="str">
        <f>IF(ISBLANK(Data!O510), "", Data!O510)</f>
        <v>New Mexico</v>
      </c>
      <c r="P510" s="50" t="str">
        <f>IF(ISBLANK(Data!P510), "", Data!P510)</f>
        <v>San Diego St.</v>
      </c>
      <c r="Q510" s="50" t="str">
        <f>IF(ISBLANK(Data!Q510), "", Data!Q510)</f>
        <v>New Mexico</v>
      </c>
      <c r="R510" s="50" t="str">
        <f>IF(ISBLANK(Data!R510), "", Data!R510)</f>
        <v>San Diego State</v>
      </c>
      <c r="S510" s="20">
        <f>Data!W510-Data!CD510</f>
        <v>-6.25E-2</v>
      </c>
      <c r="T510" s="20">
        <f>Data!X510-Data!CE510</f>
        <v>-4.57</v>
      </c>
      <c r="U510" s="20">
        <f>Data!Y510-Data!CF510</f>
        <v>-2.8000000000000114</v>
      </c>
      <c r="V510" s="20">
        <f>Data!Z510-Data!CG510</f>
        <v>1.7999999999999972</v>
      </c>
      <c r="W510" s="20">
        <f>Data!AA510-Data!CH510</f>
        <v>5.9000000000000057</v>
      </c>
      <c r="X510" s="20">
        <f>Data!AB510-Data!CI510</f>
        <v>-3.3999999999999996E-2</v>
      </c>
      <c r="Y510" s="20">
        <f>Data!AC510-Data!CJ510</f>
        <v>-6.67</v>
      </c>
      <c r="Z510" s="20">
        <f>Data!AD510-Data!CK510</f>
        <v>-3.7999999999999972</v>
      </c>
      <c r="AA510" s="20">
        <f>Data!AE510-Data!CL510</f>
        <v>2.7999999999999972</v>
      </c>
      <c r="AB510" s="20">
        <f>Data!AF510-Data!CM510</f>
        <v>-10.66</v>
      </c>
      <c r="AC510" s="20">
        <f>Data!AG510-Data!CN510</f>
        <v>-2</v>
      </c>
      <c r="AD510" s="20">
        <f>Data!AH510-Data!CO510</f>
        <v>0.29999999999999716</v>
      </c>
      <c r="AE510" s="20">
        <f>Data!AI510-Data!CP510</f>
        <v>-2.8200000000000003E-2</v>
      </c>
      <c r="AF510" s="20">
        <f>Data!AJ510-Data!CQ510</f>
        <v>-2.3000000000000003</v>
      </c>
      <c r="AG510" s="20">
        <f>Data!AK510-Data!CR510</f>
        <v>-0.14375000000000002</v>
      </c>
      <c r="AH510" s="20">
        <f>Data!AL510-Data!CS510</f>
        <v>-59</v>
      </c>
      <c r="AI510" s="20">
        <f>Data!AM510-Data!CT510</f>
        <v>-1.8600000000000012</v>
      </c>
      <c r="AJ510" s="20">
        <f>Data!AN510-Data!CU510</f>
        <v>-5.58</v>
      </c>
      <c r="AK510" s="20">
        <f>Data!AO510-Data!CV510</f>
        <v>80</v>
      </c>
      <c r="AL510" s="20">
        <f>Data!AP510-Data!CW510</f>
        <v>36</v>
      </c>
      <c r="AM510" s="20">
        <f>Data!AQ510-Data!CX510</f>
        <v>89</v>
      </c>
      <c r="AN510" s="20">
        <f>Data!AR510-Data!CY510</f>
        <v>1.6000000000000014E-2</v>
      </c>
      <c r="AO510" s="20">
        <f>Data!AS510-Data!CZ510</f>
        <v>-14</v>
      </c>
      <c r="AP510" s="20">
        <f>Data!AT510-Data!DA510</f>
        <v>-58</v>
      </c>
      <c r="AQ510" s="20">
        <f>Data!AU510-Data!DB510</f>
        <v>1.6000000000000014E-2</v>
      </c>
      <c r="AR510" s="20">
        <f>Data!AV510-Data!DC510</f>
        <v>-20</v>
      </c>
      <c r="AS510" s="20">
        <f>Data!AW510-Data!DD510</f>
        <v>8</v>
      </c>
      <c r="AT510" s="20">
        <f>Data!AX510-Data!DE510</f>
        <v>-6.9999999999999951E-2</v>
      </c>
      <c r="AU510" s="20">
        <f>Data!AY510-Data!DF510</f>
        <v>20</v>
      </c>
      <c r="AV510" s="20">
        <f>Data!AZ510-Data!DG510</f>
        <v>1.25</v>
      </c>
      <c r="AW510" s="20">
        <f>Data!BA510-Data!DH510</f>
        <v>26</v>
      </c>
      <c r="AX510" s="20">
        <f>Data!BB510-Data!DI510</f>
        <v>1.625</v>
      </c>
      <c r="AY510" s="20">
        <f>Data!BC510-Data!DJ510</f>
        <v>42</v>
      </c>
      <c r="AZ510" s="20">
        <f>Data!BD510-Data!DK510</f>
        <v>39</v>
      </c>
      <c r="BA510" s="20">
        <f>Data!BE510-Data!DL510</f>
        <v>5</v>
      </c>
      <c r="BB510" s="20">
        <f>Data!BF510-Data!DM510</f>
        <v>-7</v>
      </c>
      <c r="BC510" s="20">
        <f>Data!BG510-Data!DN510</f>
        <v>29</v>
      </c>
      <c r="BD510" s="20">
        <f>Data!BH510-Data!DO510</f>
        <v>5</v>
      </c>
      <c r="BE510" s="20">
        <f>Data!BI510-Data!DP510</f>
        <v>2.25</v>
      </c>
      <c r="BF510" s="20">
        <f>Data!BJ510-Data!DQ510</f>
        <v>2.75</v>
      </c>
      <c r="BG510" s="20">
        <f>Data!BK510-Data!DR510</f>
        <v>0.29400000000000004</v>
      </c>
      <c r="BH510" s="20">
        <f>Data!BL510-Data!DS510</f>
        <v>-0.43699999999999939</v>
      </c>
      <c r="BI510" s="20">
        <f>Data!BM510-Data!DT510</f>
        <v>0.2569999999999999</v>
      </c>
      <c r="BJ510" s="20">
        <f>Data!BN510-Data!DU510</f>
        <v>-3.6999999999999993</v>
      </c>
      <c r="BK510" s="20">
        <f>Data!BO510-Data!DV510</f>
        <v>0.39999999999999858</v>
      </c>
      <c r="BL510" s="20">
        <f>Data!BP510-Data!DW510</f>
        <v>0.29999999999999982</v>
      </c>
      <c r="BM510" s="20">
        <f>Data!BQ510-Data!DX510</f>
        <v>2.4375</v>
      </c>
      <c r="BN510" s="20">
        <f>Data!BR510-Data!DY510</f>
        <v>1.7999999999999972</v>
      </c>
      <c r="BO510" s="20">
        <f>Data!BS510-Data!DZ510</f>
        <v>36</v>
      </c>
      <c r="BP510" s="20">
        <f>Data!BT510-Data!EA510</f>
        <v>-7.1000000000000063E-2</v>
      </c>
      <c r="BQ510" s="20">
        <f>Data!BU510-Data!EB510</f>
        <v>2</v>
      </c>
      <c r="BR510" s="20">
        <f>Data!BV510-Data!EC510</f>
        <v>22</v>
      </c>
      <c r="BS510" s="20">
        <f>Data!BW510-Data!ED510</f>
        <v>39</v>
      </c>
      <c r="BT510" s="20">
        <f>Data!BX510-Data!EE510</f>
        <v>42</v>
      </c>
      <c r="BU510" s="20">
        <f>Data!BY510-Data!EF510</f>
        <v>22</v>
      </c>
      <c r="BV510" s="20">
        <f>Data!BZ510-Data!EG510</f>
        <v>23</v>
      </c>
      <c r="BW510" s="20">
        <f>Data!CA510-Data!EH510</f>
        <v>29.299999999999997</v>
      </c>
      <c r="BX510" s="20">
        <f>Data!CB510-Data!EI510</f>
        <v>37</v>
      </c>
      <c r="BY510" s="20">
        <f>Data!CC510-Data!EJ510</f>
        <v>26</v>
      </c>
      <c r="BZ510" s="20">
        <f>Data!EK510</f>
        <v>10579.679999999998</v>
      </c>
      <c r="CA510" s="20">
        <f>Data!EL510</f>
        <v>11051.039999999999</v>
      </c>
      <c r="CB510" s="20">
        <f>Data!EM510</f>
        <v>81.496000000000009</v>
      </c>
      <c r="CC510" s="20">
        <f>Data!EN510</f>
        <v>111.9453125</v>
      </c>
      <c r="CD510" s="20">
        <f>Data!EO510</f>
        <v>13.967099999999999</v>
      </c>
      <c r="CE510" s="20">
        <f>Data!EP510</f>
        <v>183.30600000000001</v>
      </c>
      <c r="CF510" s="50">
        <f>IF(ISBLANK(Data!EQ510), "", Data!EQ510)</f>
        <v>88</v>
      </c>
      <c r="CG510" s="50">
        <f>IF(ISBLANK(Data!ER510), "", Data!ER510)</f>
        <v>70</v>
      </c>
      <c r="CH510" s="61" t="str">
        <f>IF(ISBLANK(Data!ES510), "", Data!ES510)</f>
        <v>New Mexico</v>
      </c>
      <c r="CI510" s="61">
        <f>IF(ISBLANK(Data!ET510), "", Data!ET510)</f>
        <v>158</v>
      </c>
    </row>
    <row r="511" spans="1:87" x14ac:dyDescent="0.45">
      <c r="A511" s="50">
        <f>IF(ISBLANK(Data!A511), "", Data!A511)</f>
        <v>45304</v>
      </c>
      <c r="B511" s="50" t="str">
        <f>IF(ISBLANK(Data!B511), "", Data!B511)</f>
        <v>Wake Forest</v>
      </c>
      <c r="C511" s="50">
        <f>IF(ISBLANK(Data!C511), "", Data!C511)</f>
        <v>344</v>
      </c>
      <c r="D511" s="50" t="str">
        <f>IF(ISBLANK(Data!D511), "", Data!D511)</f>
        <v>Virginia</v>
      </c>
      <c r="E511" s="50">
        <f>IF(ISBLANK(Data!E511), "", Data!E511)</f>
        <v>340</v>
      </c>
      <c r="F511" s="50" t="str">
        <f>IF(ISBLANK(Data!F511), "", Data!F511)</f>
        <v>N</v>
      </c>
      <c r="G511" s="50" t="str">
        <f>IF(ISBLANK(Data!G511), "", Data!G511)</f>
        <v>Wake Forest</v>
      </c>
      <c r="H511" s="50" t="str">
        <f>IF(ISBLANK(Data!H511), "", Data!H511)</f>
        <v>Virginia</v>
      </c>
      <c r="I511" s="50" t="str">
        <f>IF(ISBLANK(Data!I511), "", Data!I511)</f>
        <v>Wake Forest</v>
      </c>
      <c r="J511" s="50" t="str">
        <f>IF(ISBLANK(Data!J511), "", Data!J511)</f>
        <v>Virginia</v>
      </c>
      <c r="K511" s="50" t="str">
        <f>IF(ISBLANK(Data!K511), "", Data!K511)</f>
        <v>Wake Forest</v>
      </c>
      <c r="L511" s="50" t="str">
        <f>IF(ISBLANK(Data!L511), "", Data!L511)</f>
        <v>Virginia</v>
      </c>
      <c r="M511" s="50" t="str">
        <f>IF(ISBLANK(Data!M511), "", Data!M511)</f>
        <v>Wake Forest</v>
      </c>
      <c r="N511" s="50" t="str">
        <f>IF(ISBLANK(Data!N511), "", Data!N511)</f>
        <v>Virginia</v>
      </c>
      <c r="O511" s="50" t="str">
        <f>IF(ISBLANK(Data!O511), "", Data!O511)</f>
        <v>Wake Forest</v>
      </c>
      <c r="P511" s="50" t="str">
        <f>IF(ISBLANK(Data!P511), "", Data!P511)</f>
        <v>Virginia</v>
      </c>
      <c r="Q511" s="50" t="str">
        <f>IF(ISBLANK(Data!Q511), "", Data!Q511)</f>
        <v>Wake Forest</v>
      </c>
      <c r="R511" s="50" t="str">
        <f>IF(ISBLANK(Data!R511), "", Data!R511)</f>
        <v>Virginia</v>
      </c>
      <c r="S511" s="20">
        <f>Data!W511-Data!CD511</f>
        <v>0</v>
      </c>
      <c r="T511" s="20">
        <f>Data!X511-Data!CE511</f>
        <v>2.6900000000000013</v>
      </c>
      <c r="U511" s="20">
        <f>Data!Y511-Data!CF511</f>
        <v>8.5</v>
      </c>
      <c r="V511" s="20">
        <f>Data!Z511-Data!CG511</f>
        <v>5.7999999999999972</v>
      </c>
      <c r="W511" s="20">
        <f>Data!AA511-Data!CH511</f>
        <v>7.2999999999999972</v>
      </c>
      <c r="X511" s="20">
        <f>Data!AB511-Data!CI511</f>
        <v>-0.15999999999999998</v>
      </c>
      <c r="Y511" s="20">
        <f>Data!AC511-Data!CJ511</f>
        <v>1.3499999999999999</v>
      </c>
      <c r="Z511" s="20">
        <f>Data!AD511-Data!CK511</f>
        <v>0.60000000000000853</v>
      </c>
      <c r="AA511" s="20">
        <f>Data!AE511-Data!CL511</f>
        <v>-0.79999999999999716</v>
      </c>
      <c r="AB511" s="20">
        <f>Data!AF511-Data!CM511</f>
        <v>-0.85000000000000009</v>
      </c>
      <c r="AC511" s="20">
        <f>Data!AG511-Data!CN511</f>
        <v>9.2999999999999972</v>
      </c>
      <c r="AD511" s="20">
        <f>Data!AH511-Data!CO511</f>
        <v>7.7000000000000028</v>
      </c>
      <c r="AE511" s="20">
        <f>Data!AI511-Data!CP511</f>
        <v>1.0900000000000021E-2</v>
      </c>
      <c r="AF511" s="20">
        <f>Data!AJ511-Data!CQ511</f>
        <v>0.2</v>
      </c>
      <c r="AG511" s="20">
        <f>Data!AK511-Data!CR511</f>
        <v>1.3333333333333334E-2</v>
      </c>
      <c r="AH511" s="20">
        <f>Data!AL511-Data!CS511</f>
        <v>21</v>
      </c>
      <c r="AI511" s="20">
        <f>Data!AM511-Data!CT511</f>
        <v>3.0599999999999987</v>
      </c>
      <c r="AJ511" s="20">
        <f>Data!AN511-Data!CU511</f>
        <v>0.8600000000000001</v>
      </c>
      <c r="AK511" s="20">
        <f>Data!AO511-Data!CV511</f>
        <v>236</v>
      </c>
      <c r="AL511" s="20">
        <f>Data!AP511-Data!CW511</f>
        <v>203</v>
      </c>
      <c r="AM511" s="20">
        <f>Data!AQ511-Data!CX511</f>
        <v>83</v>
      </c>
      <c r="AN511" s="20">
        <f>Data!AR511-Data!CY511</f>
        <v>2.2999999999999965E-2</v>
      </c>
      <c r="AO511" s="20">
        <f>Data!AS511-Data!CZ511</f>
        <v>30</v>
      </c>
      <c r="AP511" s="20">
        <f>Data!AT511-Data!DA511</f>
        <v>65</v>
      </c>
      <c r="AQ511" s="20">
        <f>Data!AU511-Data!DB511</f>
        <v>1.9000000000000017E-2</v>
      </c>
      <c r="AR511" s="20">
        <f>Data!AV511-Data!DC511</f>
        <v>88</v>
      </c>
      <c r="AS511" s="20">
        <f>Data!AW511-Data!DD511</f>
        <v>67</v>
      </c>
      <c r="AT511" s="20">
        <f>Data!AX511-Data!DE511</f>
        <v>0.14800000000000002</v>
      </c>
      <c r="AU511" s="20">
        <f>Data!AY511-Data!DF511</f>
        <v>11</v>
      </c>
      <c r="AV511" s="20">
        <f>Data!AZ511-Data!DG511</f>
        <v>0.73333333333333428</v>
      </c>
      <c r="AW511" s="20">
        <f>Data!BA511-Data!DH511</f>
        <v>35</v>
      </c>
      <c r="AX511" s="20">
        <f>Data!BB511-Data!DI511</f>
        <v>2.3333333333333286</v>
      </c>
      <c r="AY511" s="20">
        <f>Data!BC511-Data!DJ511</f>
        <v>-50</v>
      </c>
      <c r="AZ511" s="20">
        <f>Data!BD511-Data!DK511</f>
        <v>-31</v>
      </c>
      <c r="BA511" s="20">
        <f>Data!BE511-Data!DL511</f>
        <v>-6</v>
      </c>
      <c r="BB511" s="20">
        <f>Data!BF511-Data!DM511</f>
        <v>39</v>
      </c>
      <c r="BC511" s="20">
        <f>Data!BG511-Data!DN511</f>
        <v>28</v>
      </c>
      <c r="BD511" s="20">
        <f>Data!BH511-Data!DO511</f>
        <v>15.800000000000011</v>
      </c>
      <c r="BE511" s="20">
        <f>Data!BI511-Data!DP511</f>
        <v>13.532999999999994</v>
      </c>
      <c r="BF511" s="20">
        <f>Data!BJ511-Data!DQ511</f>
        <v>2.1999999999999993</v>
      </c>
      <c r="BG511" s="20">
        <f>Data!BK511-Data!DR511</f>
        <v>-0.75600000000000001</v>
      </c>
      <c r="BH511" s="20">
        <f>Data!BL511-Data!DS511</f>
        <v>2.5999999999999996</v>
      </c>
      <c r="BI511" s="20">
        <f>Data!BM511-Data!DT511</f>
        <v>-0.43400000000000005</v>
      </c>
      <c r="BJ511" s="20">
        <f>Data!BN511-Data!DU511</f>
        <v>4.3000000000000007</v>
      </c>
      <c r="BK511" s="20">
        <f>Data!BO511-Data!DV511</f>
        <v>4.3999999999999986</v>
      </c>
      <c r="BL511" s="20">
        <f>Data!BP511-Data!DW511</f>
        <v>-0.39999999999999947</v>
      </c>
      <c r="BM511" s="20">
        <f>Data!BQ511-Data!DX511</f>
        <v>-2.0666666666666664</v>
      </c>
      <c r="BN511" s="20">
        <f>Data!BR511-Data!DY511</f>
        <v>1.8999999999999986</v>
      </c>
      <c r="BO511" s="20">
        <f>Data!BS511-Data!DZ511</f>
        <v>-24</v>
      </c>
      <c r="BP511" s="20">
        <f>Data!BT511-Data!EA511</f>
        <v>2.0000000000000018E-2</v>
      </c>
      <c r="BQ511" s="20">
        <f>Data!BU511-Data!EB511</f>
        <v>4</v>
      </c>
      <c r="BR511" s="20">
        <f>Data!BV511-Data!EC511</f>
        <v>-3</v>
      </c>
      <c r="BS511" s="20">
        <f>Data!BW511-Data!ED511</f>
        <v>14</v>
      </c>
      <c r="BT511" s="20">
        <f>Data!BX511-Data!EE511</f>
        <v>-4</v>
      </c>
      <c r="BU511" s="20">
        <f>Data!BY511-Data!EF511</f>
        <v>-10</v>
      </c>
      <c r="BV511" s="20">
        <f>Data!BZ511-Data!EG511</f>
        <v>-18</v>
      </c>
      <c r="BW511" s="20">
        <f>Data!CA511-Data!EH511</f>
        <v>-6.2999999999999972</v>
      </c>
      <c r="BX511" s="20">
        <f>Data!CB511-Data!EI511</f>
        <v>-22</v>
      </c>
      <c r="BY511" s="20">
        <f>Data!CC511-Data!EJ511</f>
        <v>25</v>
      </c>
      <c r="BZ511" s="20">
        <f>Data!EK511</f>
        <v>11062.24</v>
      </c>
      <c r="CA511" s="20">
        <f>Data!EL511</f>
        <v>10877.7</v>
      </c>
      <c r="CB511" s="20">
        <f>Data!EM511</f>
        <v>94.023799999999994</v>
      </c>
      <c r="CC511" s="20">
        <f>Data!EN511</f>
        <v>54.442266666666669</v>
      </c>
      <c r="CD511" s="20">
        <f>Data!EO511</f>
        <v>9.8951999999999991</v>
      </c>
      <c r="CE511" s="20">
        <f>Data!EP511</f>
        <v>159.80000000000001</v>
      </c>
      <c r="CF511" s="50">
        <f>IF(ISBLANK(Data!EQ511), "", Data!EQ511)</f>
        <v>66</v>
      </c>
      <c r="CG511" s="50">
        <f>IF(ISBLANK(Data!ER511), "", Data!ER511)</f>
        <v>47</v>
      </c>
      <c r="CH511" s="61" t="str">
        <f>IF(ISBLANK(Data!ES511), "", Data!ES511)</f>
        <v>Wake Forest</v>
      </c>
      <c r="CI511" s="61">
        <f>IF(ISBLANK(Data!ET511), "", Data!ET511)</f>
        <v>113</v>
      </c>
    </row>
    <row r="512" spans="1:87" x14ac:dyDescent="0.45">
      <c r="A512" s="50">
        <f>IF(ISBLANK(Data!A512), "", Data!A512)</f>
        <v>45304</v>
      </c>
      <c r="B512" s="50" t="str">
        <f>IF(ISBLANK(Data!B512), "", Data!B512)</f>
        <v>Indiana St.</v>
      </c>
      <c r="C512" s="50">
        <f>IF(ISBLANK(Data!C512), "", Data!C512)</f>
        <v>123</v>
      </c>
      <c r="D512" s="50" t="str">
        <f>IF(ISBLANK(Data!D512), "", Data!D512)</f>
        <v>Belmont</v>
      </c>
      <c r="E512" s="50">
        <f>IF(ISBLANK(Data!E512), "", Data!E512)</f>
        <v>22</v>
      </c>
      <c r="F512" s="50" t="str">
        <f>IF(ISBLANK(Data!F512), "", Data!F512)</f>
        <v>N</v>
      </c>
      <c r="G512" s="50" t="str">
        <f>IF(ISBLANK(Data!G512), "", Data!G512)</f>
        <v>Indiana St.</v>
      </c>
      <c r="H512" s="50" t="str">
        <f>IF(ISBLANK(Data!H512), "", Data!H512)</f>
        <v>Belmont</v>
      </c>
      <c r="I512" s="50" t="str">
        <f>IF(ISBLANK(Data!I512), "", Data!I512)</f>
        <v>Indiana St.</v>
      </c>
      <c r="J512" s="50" t="str">
        <f>IF(ISBLANK(Data!J512), "", Data!J512)</f>
        <v>Belmont</v>
      </c>
      <c r="K512" s="50" t="str">
        <f>IF(ISBLANK(Data!K512), "", Data!K512)</f>
        <v>Indiana State</v>
      </c>
      <c r="L512" s="50" t="str">
        <f>IF(ISBLANK(Data!L512), "", Data!L512)</f>
        <v>Belmont</v>
      </c>
      <c r="M512" s="50" t="str">
        <f>IF(ISBLANK(Data!M512), "", Data!M512)</f>
        <v>Indiana St</v>
      </c>
      <c r="N512" s="50" t="str">
        <f>IF(ISBLANK(Data!N512), "", Data!N512)</f>
        <v>Belmont</v>
      </c>
      <c r="O512" s="50" t="str">
        <f>IF(ISBLANK(Data!O512), "", Data!O512)</f>
        <v>Indiana St.</v>
      </c>
      <c r="P512" s="50" t="str">
        <f>IF(ISBLANK(Data!P512), "", Data!P512)</f>
        <v>Belmont</v>
      </c>
      <c r="Q512" s="50" t="str">
        <f>IF(ISBLANK(Data!Q512), "", Data!Q512)</f>
        <v>Indiana State</v>
      </c>
      <c r="R512" s="50" t="str">
        <f>IF(ISBLANK(Data!R512), "", Data!R512)</f>
        <v>Belmont</v>
      </c>
      <c r="S512" s="20">
        <f>Data!W512-Data!CD512</f>
        <v>0.125</v>
      </c>
      <c r="T512" s="20">
        <f>Data!X512-Data!CE512</f>
        <v>9.2299999999999986</v>
      </c>
      <c r="U512" s="20">
        <f>Data!Y512-Data!CF512</f>
        <v>5.8000000000000114</v>
      </c>
      <c r="V512" s="20">
        <f>Data!Z512-Data!CG512</f>
        <v>-3.4000000000000057</v>
      </c>
      <c r="W512" s="20">
        <f>Data!AA512-Data!CH512</f>
        <v>0.40000000000000568</v>
      </c>
      <c r="X512" s="20">
        <f>Data!AB512-Data!CI512</f>
        <v>-7.8000000000000014E-2</v>
      </c>
      <c r="Y512" s="20">
        <f>Data!AC512-Data!CJ512</f>
        <v>-1</v>
      </c>
      <c r="Z512" s="20">
        <f>Data!AD512-Data!CK512</f>
        <v>0.5</v>
      </c>
      <c r="AA512" s="20">
        <f>Data!AE512-Data!CL512</f>
        <v>1.5</v>
      </c>
      <c r="AB512" s="20">
        <f>Data!AF512-Data!CM512</f>
        <v>-5.1999999999999993</v>
      </c>
      <c r="AC512" s="20">
        <f>Data!AG512-Data!CN512</f>
        <v>7.8000000000000114</v>
      </c>
      <c r="AD512" s="20">
        <f>Data!AH512-Data!CO512</f>
        <v>-4.5</v>
      </c>
      <c r="AE512" s="20">
        <f>Data!AI512-Data!CP512</f>
        <v>0.2319</v>
      </c>
      <c r="AF512" s="20">
        <f>Data!AJ512-Data!CQ512</f>
        <v>2.4000000000000004</v>
      </c>
      <c r="AG512" s="20">
        <f>Data!AK512-Data!CR512</f>
        <v>0.15000000000000002</v>
      </c>
      <c r="AH512" s="20">
        <f>Data!AL512-Data!CS512</f>
        <v>100</v>
      </c>
      <c r="AI512" s="20">
        <f>Data!AM512-Data!CT512</f>
        <v>10.62</v>
      </c>
      <c r="AJ512" s="20">
        <f>Data!AN512-Data!CU512</f>
        <v>-0.71000000000000008</v>
      </c>
      <c r="AK512" s="20">
        <f>Data!AO512-Data!CV512</f>
        <v>104</v>
      </c>
      <c r="AL512" s="20">
        <f>Data!AP512-Data!CW512</f>
        <v>-62</v>
      </c>
      <c r="AM512" s="20">
        <f>Data!AQ512-Data!CX512</f>
        <v>-27</v>
      </c>
      <c r="AN512" s="20">
        <f>Data!AR512-Data!CY512</f>
        <v>1.9000000000000017E-2</v>
      </c>
      <c r="AO512" s="20">
        <f>Data!AS512-Data!CZ512</f>
        <v>50</v>
      </c>
      <c r="AP512" s="20">
        <f>Data!AT512-Data!DA512</f>
        <v>91</v>
      </c>
      <c r="AQ512" s="20">
        <f>Data!AU512-Data!DB512</f>
        <v>3.5999999999999976E-2</v>
      </c>
      <c r="AR512" s="20">
        <f>Data!AV512-Data!DC512</f>
        <v>46</v>
      </c>
      <c r="AS512" s="20">
        <f>Data!AW512-Data!DD512</f>
        <v>34</v>
      </c>
      <c r="AT512" s="20">
        <f>Data!AX512-Data!DE512</f>
        <v>6.4000000000000057E-2</v>
      </c>
      <c r="AU512" s="20">
        <f>Data!AY512-Data!DF512</f>
        <v>-11</v>
      </c>
      <c r="AV512" s="20">
        <f>Data!AZ512-Data!DG512</f>
        <v>-0.6875</v>
      </c>
      <c r="AW512" s="20">
        <f>Data!BA512-Data!DH512</f>
        <v>15</v>
      </c>
      <c r="AX512" s="20">
        <f>Data!BB512-Data!DI512</f>
        <v>0.9375</v>
      </c>
      <c r="AY512" s="20">
        <f>Data!BC512-Data!DJ512</f>
        <v>39</v>
      </c>
      <c r="AZ512" s="20">
        <f>Data!BD512-Data!DK512</f>
        <v>-23</v>
      </c>
      <c r="BA512" s="20">
        <f>Data!BE512-Data!DL512</f>
        <v>-17</v>
      </c>
      <c r="BB512" s="20">
        <f>Data!BF512-Data!DM512</f>
        <v>-15</v>
      </c>
      <c r="BC512" s="20">
        <f>Data!BG512-Data!DN512</f>
        <v>41</v>
      </c>
      <c r="BD512" s="20">
        <f>Data!BH512-Data!DO512</f>
        <v>6.5</v>
      </c>
      <c r="BE512" s="20">
        <f>Data!BI512-Data!DP512</f>
        <v>-3.8760000000000048</v>
      </c>
      <c r="BF512" s="20">
        <f>Data!BJ512-Data!DQ512</f>
        <v>10.375</v>
      </c>
      <c r="BG512" s="20">
        <f>Data!BK512-Data!DR512</f>
        <v>0.2779999999999998</v>
      </c>
      <c r="BH512" s="20">
        <f>Data!BL512-Data!DS512</f>
        <v>-0.93800000000000061</v>
      </c>
      <c r="BI512" s="20">
        <f>Data!BM512-Data!DT512</f>
        <v>-6.9999999999999951E-2</v>
      </c>
      <c r="BJ512" s="20">
        <f>Data!BN512-Data!DU512</f>
        <v>5.5999999999999979</v>
      </c>
      <c r="BK512" s="20">
        <f>Data!BO512-Data!DV512</f>
        <v>2.1000000000000014</v>
      </c>
      <c r="BL512" s="20">
        <f>Data!BP512-Data!DW512</f>
        <v>-1</v>
      </c>
      <c r="BM512" s="20">
        <f>Data!BQ512-Data!DX512</f>
        <v>-1.4375</v>
      </c>
      <c r="BN512" s="20">
        <f>Data!BR512-Data!DY512</f>
        <v>2.5999999999999979</v>
      </c>
      <c r="BO512" s="20">
        <f>Data!BS512-Data!DZ512</f>
        <v>-28</v>
      </c>
      <c r="BP512" s="20">
        <f>Data!BT512-Data!EA512</f>
        <v>2.300000000000002E-2</v>
      </c>
      <c r="BQ512" s="20">
        <f>Data!BU512-Data!EB512</f>
        <v>-3</v>
      </c>
      <c r="BR512" s="20">
        <f>Data!BV512-Data!EC512</f>
        <v>-85</v>
      </c>
      <c r="BS512" s="20">
        <f>Data!BW512-Data!ED512</f>
        <v>-19</v>
      </c>
      <c r="BT512" s="20">
        <f>Data!BX512-Data!EE512</f>
        <v>-56</v>
      </c>
      <c r="BU512" s="20">
        <f>Data!BY512-Data!EF512</f>
        <v>-98</v>
      </c>
      <c r="BV512" s="20">
        <f>Data!BZ512-Data!EG512</f>
        <v>-67</v>
      </c>
      <c r="BW512" s="20">
        <f>Data!CA512-Data!EH512</f>
        <v>-47</v>
      </c>
      <c r="BX512" s="20">
        <f>Data!CB512-Data!EI512</f>
        <v>-27</v>
      </c>
      <c r="BY512" s="20">
        <f>Data!CC512-Data!EJ512</f>
        <v>-12</v>
      </c>
      <c r="BZ512" s="20">
        <f>Data!EK512</f>
        <v>12087.480000000001</v>
      </c>
      <c r="CA512" s="20">
        <f>Data!EL512</f>
        <v>11106.38</v>
      </c>
      <c r="CB512" s="20">
        <f>Data!EM512</f>
        <v>101.5625</v>
      </c>
      <c r="CC512" s="20">
        <f>Data!EN512</f>
        <v>89.866624999999999</v>
      </c>
      <c r="CD512" s="20">
        <f>Data!EO512</f>
        <v>12.565799999999998</v>
      </c>
      <c r="CE512" s="20">
        <f>Data!EP512</f>
        <v>187.67000000000002</v>
      </c>
      <c r="CF512" s="50">
        <f>IF(ISBLANK(Data!EQ512), "", Data!EQ512)</f>
        <v>94</v>
      </c>
      <c r="CG512" s="50">
        <f>IF(ISBLANK(Data!ER512), "", Data!ER512)</f>
        <v>64</v>
      </c>
      <c r="CH512" s="61" t="str">
        <f>IF(ISBLANK(Data!ES512), "", Data!ES512)</f>
        <v>Indiana St.</v>
      </c>
      <c r="CI512" s="61">
        <f>IF(ISBLANK(Data!ET512), "", Data!ET512)</f>
        <v>158</v>
      </c>
    </row>
    <row r="513" spans="1:87" x14ac:dyDescent="0.45">
      <c r="A513" s="50">
        <f>IF(ISBLANK(Data!A513), "", Data!A513)</f>
        <v>45304</v>
      </c>
      <c r="B513" s="50" t="str">
        <f>IF(ISBLANK(Data!B513), "", Data!B513)</f>
        <v>Notre Dame</v>
      </c>
      <c r="C513" s="50">
        <f>IF(ISBLANK(Data!C513), "", Data!C513)</f>
        <v>217</v>
      </c>
      <c r="D513" s="50" t="str">
        <f>IF(ISBLANK(Data!D513), "", Data!D513)</f>
        <v>Florida St.</v>
      </c>
      <c r="E513" s="50">
        <f>IF(ISBLANK(Data!E513), "", Data!E513)</f>
        <v>91</v>
      </c>
      <c r="F513" s="50" t="str">
        <f>IF(ISBLANK(Data!F513), "", Data!F513)</f>
        <v>N</v>
      </c>
      <c r="G513" s="50" t="str">
        <f>IF(ISBLANK(Data!G513), "", Data!G513)</f>
        <v>Notre Dame</v>
      </c>
      <c r="H513" s="50" t="str">
        <f>IF(ISBLANK(Data!H513), "", Data!H513)</f>
        <v>Florida St.</v>
      </c>
      <c r="I513" s="50" t="str">
        <f>IF(ISBLANK(Data!I513), "", Data!I513)</f>
        <v>Notre Dame</v>
      </c>
      <c r="J513" s="50" t="str">
        <f>IF(ISBLANK(Data!J513), "", Data!J513)</f>
        <v>Florida St.</v>
      </c>
      <c r="K513" s="50" t="str">
        <f>IF(ISBLANK(Data!K513), "", Data!K513)</f>
        <v>Notre Dame</v>
      </c>
      <c r="L513" s="50" t="str">
        <f>IF(ISBLANK(Data!L513), "", Data!L513)</f>
        <v>Florida State</v>
      </c>
      <c r="M513" s="50" t="str">
        <f>IF(ISBLANK(Data!M513), "", Data!M513)</f>
        <v>Notre Dame</v>
      </c>
      <c r="N513" s="50" t="str">
        <f>IF(ISBLANK(Data!N513), "", Data!N513)</f>
        <v>Florida St</v>
      </c>
      <c r="O513" s="50" t="str">
        <f>IF(ISBLANK(Data!O513), "", Data!O513)</f>
        <v>Notre Dame</v>
      </c>
      <c r="P513" s="50" t="str">
        <f>IF(ISBLANK(Data!P513), "", Data!P513)</f>
        <v>Florida St.</v>
      </c>
      <c r="Q513" s="50" t="str">
        <f>IF(ISBLANK(Data!Q513), "", Data!Q513)</f>
        <v>Notre Dame</v>
      </c>
      <c r="R513" s="50" t="str">
        <f>IF(ISBLANK(Data!R513), "", Data!R513)</f>
        <v>Florida State</v>
      </c>
      <c r="S513" s="20">
        <f>Data!W513-Data!CD513</f>
        <v>-0.16249999999999998</v>
      </c>
      <c r="T513" s="20">
        <f>Data!X513-Data!CE513</f>
        <v>-6.8900000000000006</v>
      </c>
      <c r="U513" s="20">
        <f>Data!Y513-Data!CF513</f>
        <v>-8.4000000000000057</v>
      </c>
      <c r="V513" s="20">
        <f>Data!Z513-Data!CG513</f>
        <v>-1.5</v>
      </c>
      <c r="W513" s="20">
        <f>Data!AA513-Data!CH513</f>
        <v>-6.4000000000000057</v>
      </c>
      <c r="X513" s="20">
        <f>Data!AB513-Data!CI513</f>
        <v>-2.8000000000000001E-2</v>
      </c>
      <c r="Y513" s="20">
        <f>Data!AC513-Data!CJ513</f>
        <v>-0.76999999999999957</v>
      </c>
      <c r="Z513" s="20">
        <f>Data!AD513-Data!CK513</f>
        <v>-1.2000000000000028</v>
      </c>
      <c r="AA513" s="20">
        <f>Data!AE513-Data!CL513</f>
        <v>-0.5</v>
      </c>
      <c r="AB513" s="20">
        <f>Data!AF513-Data!CM513</f>
        <v>-3.42</v>
      </c>
      <c r="AC513" s="20">
        <f>Data!AG513-Data!CN513</f>
        <v>-8.5</v>
      </c>
      <c r="AD513" s="20">
        <f>Data!AH513-Data!CO513</f>
        <v>-3.1999999999999886</v>
      </c>
      <c r="AE513" s="20">
        <f>Data!AI513-Data!CP513</f>
        <v>-0.13280000000000003</v>
      </c>
      <c r="AF513" s="20">
        <f>Data!AJ513-Data!CQ513</f>
        <v>-2.1999999999999997</v>
      </c>
      <c r="AG513" s="20">
        <f>Data!AK513-Data!CR513</f>
        <v>-0.12958333333333333</v>
      </c>
      <c r="AH513" s="20">
        <f>Data!AL513-Data!CS513</f>
        <v>-80</v>
      </c>
      <c r="AI513" s="20">
        <f>Data!AM513-Data!CT513</f>
        <v>-6.18</v>
      </c>
      <c r="AJ513" s="20">
        <f>Data!AN513-Data!CU513</f>
        <v>-1.17</v>
      </c>
      <c r="AK513" s="20">
        <f>Data!AO513-Data!CV513</f>
        <v>-147</v>
      </c>
      <c r="AL513" s="20">
        <f>Data!AP513-Data!CW513</f>
        <v>-70</v>
      </c>
      <c r="AM513" s="20">
        <f>Data!AQ513-Data!CX513</f>
        <v>-27</v>
      </c>
      <c r="AN513" s="20">
        <f>Data!AR513-Data!CY513</f>
        <v>-3.999999999999998E-2</v>
      </c>
      <c r="AO513" s="20">
        <f>Data!AS513-Data!CZ513</f>
        <v>8</v>
      </c>
      <c r="AP513" s="20">
        <f>Data!AT513-Data!DA513</f>
        <v>81</v>
      </c>
      <c r="AQ513" s="20">
        <f>Data!AU513-Data!DB513</f>
        <v>-5.0000000000000044E-2</v>
      </c>
      <c r="AR513" s="20">
        <f>Data!AV513-Data!DC513</f>
        <v>-59</v>
      </c>
      <c r="AS513" s="20">
        <f>Data!AW513-Data!DD513</f>
        <v>-102</v>
      </c>
      <c r="AT513" s="20">
        <f>Data!AX513-Data!DE513</f>
        <v>4.3999999999999928E-2</v>
      </c>
      <c r="AU513" s="20">
        <f>Data!AY513-Data!DF513</f>
        <v>2</v>
      </c>
      <c r="AV513" s="20">
        <f>Data!AZ513-Data!DG513</f>
        <v>-0.55416666666666714</v>
      </c>
      <c r="AW513" s="20">
        <f>Data!BA513-Data!DH513</f>
        <v>64</v>
      </c>
      <c r="AX513" s="20">
        <f>Data!BB513-Data!DI513</f>
        <v>1.7749999999999986</v>
      </c>
      <c r="AY513" s="20">
        <f>Data!BC513-Data!DJ513</f>
        <v>-42</v>
      </c>
      <c r="AZ513" s="20">
        <f>Data!BD513-Data!DK513</f>
        <v>-44</v>
      </c>
      <c r="BA513" s="20">
        <f>Data!BE513-Data!DL513</f>
        <v>-18</v>
      </c>
      <c r="BB513" s="20">
        <f>Data!BF513-Data!DM513</f>
        <v>31</v>
      </c>
      <c r="BC513" s="20">
        <f>Data!BG513-Data!DN513</f>
        <v>-58</v>
      </c>
      <c r="BD513" s="20">
        <f>Data!BH513-Data!DO513</f>
        <v>-14</v>
      </c>
      <c r="BE513" s="20">
        <f>Data!BI513-Data!DP513</f>
        <v>-9.0079999999999956</v>
      </c>
      <c r="BF513" s="20">
        <f>Data!BJ513-Data!DQ513</f>
        <v>-5.0120000000000005</v>
      </c>
      <c r="BG513" s="20">
        <f>Data!BK513-Data!DR513</f>
        <v>-0.34799999999999998</v>
      </c>
      <c r="BH513" s="20">
        <f>Data!BL513-Data!DS513</f>
        <v>1.161999999999999</v>
      </c>
      <c r="BI513" s="20">
        <f>Data!BM513-Data!DT513</f>
        <v>-0.309</v>
      </c>
      <c r="BJ513" s="20">
        <f>Data!BN513-Data!DU513</f>
        <v>3.6999999999999993</v>
      </c>
      <c r="BK513" s="20">
        <f>Data!BO513-Data!DV513</f>
        <v>-7.8999999999999986</v>
      </c>
      <c r="BL513" s="20">
        <f>Data!BP513-Data!DW513</f>
        <v>-1.3999999999999995</v>
      </c>
      <c r="BM513" s="20">
        <f>Data!BQ513-Data!DX513</f>
        <v>-3.3249999999999993</v>
      </c>
      <c r="BN513" s="20">
        <f>Data!BR513-Data!DY513</f>
        <v>-4.9000000000000004</v>
      </c>
      <c r="BO513" s="20">
        <f>Data!BS513-Data!DZ513</f>
        <v>70</v>
      </c>
      <c r="BP513" s="20">
        <f>Data!BT513-Data!EA513</f>
        <v>-4.9999999999999933E-2</v>
      </c>
      <c r="BQ513" s="20">
        <f>Data!BU513-Data!EB513</f>
        <v>1</v>
      </c>
      <c r="BR513" s="20">
        <f>Data!BV513-Data!EC513</f>
        <v>53</v>
      </c>
      <c r="BS513" s="20">
        <f>Data!BW513-Data!ED513</f>
        <v>71</v>
      </c>
      <c r="BT513" s="20">
        <f>Data!BX513-Data!EE513</f>
        <v>81</v>
      </c>
      <c r="BU513" s="20">
        <f>Data!BY513-Data!EF513</f>
        <v>71</v>
      </c>
      <c r="BV513" s="20">
        <f>Data!BZ513-Data!EG513</f>
        <v>52</v>
      </c>
      <c r="BW513" s="20">
        <f>Data!CA513-Data!EH513</f>
        <v>60.300000000000011</v>
      </c>
      <c r="BX513" s="20">
        <f>Data!CB513-Data!EI513</f>
        <v>72</v>
      </c>
      <c r="BY513" s="20">
        <f>Data!CC513-Data!EJ513</f>
        <v>26</v>
      </c>
      <c r="BZ513" s="20">
        <f>Data!EK513</f>
        <v>9880.27</v>
      </c>
      <c r="CA513" s="20">
        <f>Data!EL513</f>
        <v>10556.5</v>
      </c>
      <c r="CB513" s="20">
        <f>Data!EM513</f>
        <v>124.77039999999998</v>
      </c>
      <c r="CC513" s="20">
        <f>Data!EN513</f>
        <v>72.850000000000009</v>
      </c>
      <c r="CD513" s="20">
        <f>Data!EO513</f>
        <v>10.373700000000001</v>
      </c>
      <c r="CE513" s="20">
        <f>Data!EP513</f>
        <v>219.29999999999998</v>
      </c>
      <c r="CF513" s="50">
        <f>IF(ISBLANK(Data!EQ513), "", Data!EQ513)</f>
        <v>58</v>
      </c>
      <c r="CG513" s="50">
        <f>IF(ISBLANK(Data!ER513), "", Data!ER513)</f>
        <v>67</v>
      </c>
      <c r="CH513" s="61" t="str">
        <f>IF(ISBLANK(Data!ES513), "", Data!ES513)</f>
        <v>Florida St.</v>
      </c>
      <c r="CI513" s="61">
        <f>IF(ISBLANK(Data!ET513), "", Data!ET513)</f>
        <v>125</v>
      </c>
    </row>
    <row r="514" spans="1:87" x14ac:dyDescent="0.45">
      <c r="A514" s="50">
        <f>IF(ISBLANK(Data!A514), "", Data!A514)</f>
        <v>45304</v>
      </c>
      <c r="B514" s="50" t="str">
        <f>IF(ISBLANK(Data!B514), "", Data!B514)</f>
        <v>UCF</v>
      </c>
      <c r="C514" s="50">
        <f>IF(ISBLANK(Data!C514), "", Data!C514)</f>
        <v>316</v>
      </c>
      <c r="D514" s="50" t="str">
        <f>IF(ISBLANK(Data!D514), "", Data!D514)</f>
        <v>BYU</v>
      </c>
      <c r="E514" s="50">
        <f>IF(ISBLANK(Data!E514), "", Data!E514)</f>
        <v>35</v>
      </c>
      <c r="F514" s="50" t="str">
        <f>IF(ISBLANK(Data!F514), "", Data!F514)</f>
        <v>N</v>
      </c>
      <c r="G514" s="50" t="str">
        <f>IF(ISBLANK(Data!G514), "", Data!G514)</f>
        <v>UCF</v>
      </c>
      <c r="H514" s="50" t="str">
        <f>IF(ISBLANK(Data!H514), "", Data!H514)</f>
        <v>BYU</v>
      </c>
      <c r="I514" s="50" t="str">
        <f>IF(ISBLANK(Data!I514), "", Data!I514)</f>
        <v>UCF</v>
      </c>
      <c r="J514" s="50" t="str">
        <f>IF(ISBLANK(Data!J514), "", Data!J514)</f>
        <v>BYU</v>
      </c>
      <c r="K514" s="50" t="str">
        <f>IF(ISBLANK(Data!K514), "", Data!K514)</f>
        <v>Central Florida</v>
      </c>
      <c r="L514" s="50" t="str">
        <f>IF(ISBLANK(Data!L514), "", Data!L514)</f>
        <v>Brigham Young</v>
      </c>
      <c r="M514" s="50" t="str">
        <f>IF(ISBLANK(Data!M514), "", Data!M514)</f>
        <v>UCF</v>
      </c>
      <c r="N514" s="50" t="str">
        <f>IF(ISBLANK(Data!N514), "", Data!N514)</f>
        <v>BYU</v>
      </c>
      <c r="O514" s="50" t="str">
        <f>IF(ISBLANK(Data!O514), "", Data!O514)</f>
        <v>UCF</v>
      </c>
      <c r="P514" s="50" t="str">
        <f>IF(ISBLANK(Data!P514), "", Data!P514)</f>
        <v>BYU</v>
      </c>
      <c r="Q514" s="50" t="str">
        <f>IF(ISBLANK(Data!Q514), "", Data!Q514)</f>
        <v>UCF</v>
      </c>
      <c r="R514" s="50" t="str">
        <f>IF(ISBLANK(Data!R514), "", Data!R514)</f>
        <v>BYU</v>
      </c>
      <c r="S514" s="20">
        <f>Data!W514-Data!CD514</f>
        <v>-8.5714285714286076E-2</v>
      </c>
      <c r="T514" s="20">
        <f>Data!X514-Data!CE514</f>
        <v>-13.95</v>
      </c>
      <c r="U514" s="20">
        <f>Data!Y514-Data!CF514</f>
        <v>-12.099999999999994</v>
      </c>
      <c r="V514" s="20">
        <f>Data!Z514-Data!CG514</f>
        <v>1.7999999999999972</v>
      </c>
      <c r="W514" s="20">
        <f>Data!AA514-Data!CH514</f>
        <v>0.79999999999999716</v>
      </c>
      <c r="X514" s="20">
        <f>Data!AB514-Data!CI514</f>
        <v>7.6000000000000012E-2</v>
      </c>
      <c r="Y514" s="20">
        <f>Data!AC514-Data!CJ514</f>
        <v>-0.94</v>
      </c>
      <c r="Z514" s="20">
        <f>Data!AD514-Data!CK514</f>
        <v>-0.70000000000000284</v>
      </c>
      <c r="AA514" s="20">
        <f>Data!AE514-Data!CL514</f>
        <v>0.29999999999999716</v>
      </c>
      <c r="AB514" s="20">
        <f>Data!AF514-Data!CM514</f>
        <v>-0.79</v>
      </c>
      <c r="AC514" s="20">
        <f>Data!AG514-Data!CN514</f>
        <v>-12.900000000000006</v>
      </c>
      <c r="AD514" s="20">
        <f>Data!AH514-Data!CO514</f>
        <v>-0.20000000000000284</v>
      </c>
      <c r="AE514" s="20">
        <f>Data!AI514-Data!CP514</f>
        <v>-0.15720000000000001</v>
      </c>
      <c r="AF514" s="20">
        <f>Data!AJ514-Data!CQ514</f>
        <v>-1.6</v>
      </c>
      <c r="AG514" s="20">
        <f>Data!AK514-Data!CR514</f>
        <v>-0.11238095238095239</v>
      </c>
      <c r="AH514" s="20">
        <f>Data!AL514-Data!CS514</f>
        <v>-63</v>
      </c>
      <c r="AI514" s="20">
        <f>Data!AM514-Data!CT514</f>
        <v>-14.469999999999999</v>
      </c>
      <c r="AJ514" s="20">
        <f>Data!AN514-Data!CU514</f>
        <v>-1.73</v>
      </c>
      <c r="AK514" s="20">
        <f>Data!AO514-Data!CV514</f>
        <v>-247</v>
      </c>
      <c r="AL514" s="20">
        <f>Data!AP514-Data!CW514</f>
        <v>-45</v>
      </c>
      <c r="AM514" s="20">
        <f>Data!AQ514-Data!CX514</f>
        <v>-145</v>
      </c>
      <c r="AN514" s="20">
        <f>Data!AR514-Data!CY514</f>
        <v>-5.099999999999999E-2</v>
      </c>
      <c r="AO514" s="20">
        <f>Data!AS514-Data!CZ514</f>
        <v>-86</v>
      </c>
      <c r="AP514" s="20">
        <f>Data!AT514-Data!DA514</f>
        <v>-192</v>
      </c>
      <c r="AQ514" s="20">
        <f>Data!AU514-Data!DB514</f>
        <v>-4.5999999999999985E-2</v>
      </c>
      <c r="AR514" s="20">
        <f>Data!AV514-Data!DC514</f>
        <v>67</v>
      </c>
      <c r="AS514" s="20">
        <f>Data!AW514-Data!DD514</f>
        <v>105</v>
      </c>
      <c r="AT514" s="20">
        <f>Data!AX514-Data!DE514</f>
        <v>-2.8000000000000025E-2</v>
      </c>
      <c r="AU514" s="20">
        <f>Data!AY514-Data!DF514</f>
        <v>-10</v>
      </c>
      <c r="AV514" s="20">
        <f>Data!AZ514-Data!DG514</f>
        <v>0.22857142857142954</v>
      </c>
      <c r="AW514" s="20">
        <f>Data!BA514-Data!DH514</f>
        <v>-92</v>
      </c>
      <c r="AX514" s="20">
        <f>Data!BB514-Data!DI514</f>
        <v>-3.490476190476187</v>
      </c>
      <c r="AY514" s="20">
        <f>Data!BC514-Data!DJ514</f>
        <v>-146</v>
      </c>
      <c r="AZ514" s="20">
        <f>Data!BD514-Data!DK514</f>
        <v>26</v>
      </c>
      <c r="BA514" s="20">
        <f>Data!BE514-Data!DL514</f>
        <v>37</v>
      </c>
      <c r="BB514" s="20">
        <f>Data!BF514-Data!DM514</f>
        <v>23</v>
      </c>
      <c r="BC514" s="20">
        <f>Data!BG514-Data!DN514</f>
        <v>-8</v>
      </c>
      <c r="BD514" s="20">
        <f>Data!BH514-Data!DO514</f>
        <v>-11.399999999999991</v>
      </c>
      <c r="BE514" s="20">
        <f>Data!BI514-Data!DP514</f>
        <v>1.3190000000000026</v>
      </c>
      <c r="BF514" s="20">
        <f>Data!BJ514-Data!DQ514</f>
        <v>-12.738000000000001</v>
      </c>
      <c r="BG514" s="20">
        <f>Data!BK514-Data!DR514</f>
        <v>-1.0599999999999998</v>
      </c>
      <c r="BH514" s="20">
        <f>Data!BL514-Data!DS514</f>
        <v>2.4000000000000004</v>
      </c>
      <c r="BI514" s="20">
        <f>Data!BM514-Data!DT514</f>
        <v>5.799999999999994E-2</v>
      </c>
      <c r="BJ514" s="20">
        <f>Data!BN514-Data!DU514</f>
        <v>-11.299999999999997</v>
      </c>
      <c r="BK514" s="20">
        <f>Data!BO514-Data!DV514</f>
        <v>8.4000000000000021</v>
      </c>
      <c r="BL514" s="20">
        <f>Data!BP514-Data!DW514</f>
        <v>2.8000000000000003</v>
      </c>
      <c r="BM514" s="20">
        <f>Data!BQ514-Data!DX514</f>
        <v>2.3619047619047624</v>
      </c>
      <c r="BN514" s="20">
        <f>Data!BR514-Data!DY514</f>
        <v>0.70000000000000284</v>
      </c>
      <c r="BO514" s="20">
        <f>Data!BS514-Data!DZ514</f>
        <v>24</v>
      </c>
      <c r="BP514" s="20">
        <f>Data!BT514-Data!EA514</f>
        <v>-1.8999999999999906E-2</v>
      </c>
      <c r="BQ514" s="20">
        <f>Data!BU514-Data!EB514</f>
        <v>0</v>
      </c>
      <c r="BR514" s="20">
        <f>Data!BV514-Data!EC514</f>
        <v>72</v>
      </c>
      <c r="BS514" s="20">
        <f>Data!BW514-Data!ED514</f>
        <v>1</v>
      </c>
      <c r="BT514" s="20">
        <f>Data!BX514-Data!EE514</f>
        <v>39</v>
      </c>
      <c r="BU514" s="20">
        <f>Data!BY514-Data!EF514</f>
        <v>45</v>
      </c>
      <c r="BV514" s="20">
        <f>Data!BZ514-Data!EG514</f>
        <v>68</v>
      </c>
      <c r="BW514" s="20">
        <f>Data!CA514-Data!EH514</f>
        <v>31.700000000000003</v>
      </c>
      <c r="BX514" s="20">
        <f>Data!CB514-Data!EI514</f>
        <v>23</v>
      </c>
      <c r="BY514" s="20">
        <f>Data!CC514-Data!EJ514</f>
        <v>29</v>
      </c>
      <c r="BZ514" s="20">
        <f>Data!EK514</f>
        <v>9787.17</v>
      </c>
      <c r="CA514" s="20">
        <f>Data!EL514</f>
        <v>11126.699999999999</v>
      </c>
      <c r="CB514" s="20">
        <f>Data!EM514</f>
        <v>91.86666666666666</v>
      </c>
      <c r="CC514" s="20">
        <f>Data!EN514</f>
        <v>99.942857142857136</v>
      </c>
      <c r="CD514" s="20">
        <f>Data!EO514</f>
        <v>12.7072</v>
      </c>
      <c r="CE514" s="20">
        <f>Data!EP514</f>
        <v>176.27599999999998</v>
      </c>
      <c r="CF514" s="50">
        <f>IF(ISBLANK(Data!EQ514), "", Data!EQ514)</f>
        <v>58</v>
      </c>
      <c r="CG514" s="50">
        <f>IF(ISBLANK(Data!ER514), "", Data!ER514)</f>
        <v>63</v>
      </c>
      <c r="CH514" s="61" t="str">
        <f>IF(ISBLANK(Data!ES514), "", Data!ES514)</f>
        <v>BYU</v>
      </c>
      <c r="CI514" s="61">
        <f>IF(ISBLANK(Data!ET514), "", Data!ET514)</f>
        <v>121</v>
      </c>
    </row>
    <row r="515" spans="1:87" x14ac:dyDescent="0.45">
      <c r="A515" s="50">
        <f>IF(ISBLANK(Data!A515), "", Data!A515)</f>
        <v>45304</v>
      </c>
      <c r="B515" s="50" t="str">
        <f>IF(ISBLANK(Data!B515), "", Data!B515)</f>
        <v>Texas Tech</v>
      </c>
      <c r="C515" s="50">
        <f>IF(ISBLANK(Data!C515), "", Data!C515)</f>
        <v>303</v>
      </c>
      <c r="D515" s="50" t="str">
        <f>IF(ISBLANK(Data!D515), "", Data!D515)</f>
        <v>Kansas St.</v>
      </c>
      <c r="E515" s="50">
        <f>IF(ISBLANK(Data!E515), "", Data!E515)</f>
        <v>133</v>
      </c>
      <c r="F515" s="50" t="str">
        <f>IF(ISBLANK(Data!F515), "", Data!F515)</f>
        <v>N</v>
      </c>
      <c r="G515" s="50" t="str">
        <f>IF(ISBLANK(Data!G515), "", Data!G515)</f>
        <v>Texas Tech</v>
      </c>
      <c r="H515" s="50" t="str">
        <f>IF(ISBLANK(Data!H515), "", Data!H515)</f>
        <v>Kansas St.</v>
      </c>
      <c r="I515" s="50" t="str">
        <f>IF(ISBLANK(Data!I515), "", Data!I515)</f>
        <v>Texas Tech</v>
      </c>
      <c r="J515" s="50" t="str">
        <f>IF(ISBLANK(Data!J515), "", Data!J515)</f>
        <v>Kansas St.</v>
      </c>
      <c r="K515" s="50" t="str">
        <f>IF(ISBLANK(Data!K515), "", Data!K515)</f>
        <v>Texas Tech</v>
      </c>
      <c r="L515" s="50" t="str">
        <f>IF(ISBLANK(Data!L515), "", Data!L515)</f>
        <v>Kansas State</v>
      </c>
      <c r="M515" s="50" t="str">
        <f>IF(ISBLANK(Data!M515), "", Data!M515)</f>
        <v>Texas Tech</v>
      </c>
      <c r="N515" s="50" t="str">
        <f>IF(ISBLANK(Data!N515), "", Data!N515)</f>
        <v>Kansas St</v>
      </c>
      <c r="O515" s="50" t="str">
        <f>IF(ISBLANK(Data!O515), "", Data!O515)</f>
        <v>Texas Tech</v>
      </c>
      <c r="P515" s="50" t="str">
        <f>IF(ISBLANK(Data!P515), "", Data!P515)</f>
        <v>Kansas St.</v>
      </c>
      <c r="Q515" s="50" t="str">
        <f>IF(ISBLANK(Data!Q515), "", Data!Q515)</f>
        <v>Texas Tech</v>
      </c>
      <c r="R515" s="50" t="str">
        <f>IF(ISBLANK(Data!R515), "", Data!R515)</f>
        <v>Kansas State</v>
      </c>
      <c r="S515" s="20">
        <f>Data!W515-Data!CD515</f>
        <v>6.6666666666666985E-2</v>
      </c>
      <c r="T515" s="20">
        <f>Data!X515-Data!CE515</f>
        <v>5.4899999999999984</v>
      </c>
      <c r="U515" s="20">
        <f>Data!Y515-Data!CF515</f>
        <v>6.7000000000000028</v>
      </c>
      <c r="V515" s="20">
        <f>Data!Z515-Data!CG515</f>
        <v>1.2000000000000028</v>
      </c>
      <c r="W515" s="20">
        <f>Data!AA515-Data!CH515</f>
        <v>0</v>
      </c>
      <c r="X515" s="20">
        <f>Data!AB515-Data!CI515</f>
        <v>-6.7000000000000004E-2</v>
      </c>
      <c r="Y515" s="20">
        <f>Data!AC515-Data!CJ515</f>
        <v>-2.42</v>
      </c>
      <c r="Z515" s="20">
        <f>Data!AD515-Data!CK515</f>
        <v>-0.5</v>
      </c>
      <c r="AA515" s="20">
        <f>Data!AE515-Data!CL515</f>
        <v>1.8999999999999915</v>
      </c>
      <c r="AB515" s="20">
        <f>Data!AF515-Data!CM515</f>
        <v>-3.4699999999999998</v>
      </c>
      <c r="AC515" s="20">
        <f>Data!AG515-Data!CN515</f>
        <v>8.4000000000000057</v>
      </c>
      <c r="AD515" s="20">
        <f>Data!AH515-Data!CO515</f>
        <v>2.1000000000000085</v>
      </c>
      <c r="AE515" s="20">
        <f>Data!AI515-Data!CP515</f>
        <v>7.9400000000000026E-2</v>
      </c>
      <c r="AF515" s="20">
        <f>Data!AJ515-Data!CQ515</f>
        <v>0.5</v>
      </c>
      <c r="AG515" s="20">
        <f>Data!AK515-Data!CR515</f>
        <v>3.3333333333333333E-2</v>
      </c>
      <c r="AH515" s="20">
        <f>Data!AL515-Data!CS515</f>
        <v>30</v>
      </c>
      <c r="AI515" s="20">
        <f>Data!AM515-Data!CT515</f>
        <v>3.8200000000000003</v>
      </c>
      <c r="AJ515" s="20">
        <f>Data!AN515-Data!CU515</f>
        <v>-1.58</v>
      </c>
      <c r="AK515" s="20">
        <f>Data!AO515-Data!CV515</f>
        <v>38</v>
      </c>
      <c r="AL515" s="20">
        <f>Data!AP515-Data!CW515</f>
        <v>-43</v>
      </c>
      <c r="AM515" s="20">
        <f>Data!AQ515-Data!CX515</f>
        <v>-28</v>
      </c>
      <c r="AN515" s="20">
        <f>Data!AR515-Data!CY515</f>
        <v>3.3999999999999975E-2</v>
      </c>
      <c r="AO515" s="20">
        <f>Data!AS515-Data!CZ515</f>
        <v>18</v>
      </c>
      <c r="AP515" s="20">
        <f>Data!AT515-Data!DA515</f>
        <v>-13</v>
      </c>
      <c r="AQ515" s="20">
        <f>Data!AU515-Data!DB515</f>
        <v>6.2E-2</v>
      </c>
      <c r="AR515" s="20">
        <f>Data!AV515-Data!DC515</f>
        <v>-16</v>
      </c>
      <c r="AS515" s="20">
        <f>Data!AW515-Data!DD515</f>
        <v>-38</v>
      </c>
      <c r="AT515" s="20">
        <f>Data!AX515-Data!DE515</f>
        <v>4.0000000000000036E-2</v>
      </c>
      <c r="AU515" s="20">
        <f>Data!AY515-Data!DF515</f>
        <v>-55</v>
      </c>
      <c r="AV515" s="20">
        <f>Data!AZ515-Data!DG515</f>
        <v>-3.6666666666666661</v>
      </c>
      <c r="AW515" s="20">
        <f>Data!BA515-Data!DH515</f>
        <v>-60</v>
      </c>
      <c r="AX515" s="20">
        <f>Data!BB515-Data!DI515</f>
        <v>-4</v>
      </c>
      <c r="AY515" s="20">
        <f>Data!BC515-Data!DJ515</f>
        <v>1</v>
      </c>
      <c r="AZ515" s="20">
        <f>Data!BD515-Data!DK515</f>
        <v>-17</v>
      </c>
      <c r="BA515" s="20">
        <f>Data!BE515-Data!DL515</f>
        <v>-15</v>
      </c>
      <c r="BB515" s="20">
        <f>Data!BF515-Data!DM515</f>
        <v>-52</v>
      </c>
      <c r="BC515" s="20">
        <f>Data!BG515-Data!DN515</f>
        <v>-26</v>
      </c>
      <c r="BD515" s="20">
        <f>Data!BH515-Data!DO515</f>
        <v>2.5</v>
      </c>
      <c r="BE515" s="20">
        <f>Data!BI515-Data!DP515</f>
        <v>-2.8669999999999902</v>
      </c>
      <c r="BF515" s="20">
        <f>Data!BJ515-Data!DQ515</f>
        <v>5.4</v>
      </c>
      <c r="BG515" s="20">
        <f>Data!BK515-Data!DR515</f>
        <v>0.35999999999999988</v>
      </c>
      <c r="BH515" s="20">
        <f>Data!BL515-Data!DS515</f>
        <v>-3.4659999999999993</v>
      </c>
      <c r="BI515" s="20">
        <f>Data!BM515-Data!DT515</f>
        <v>5.600000000000005E-2</v>
      </c>
      <c r="BJ515" s="20">
        <f>Data!BN515-Data!DU515</f>
        <v>-0.89999999999999858</v>
      </c>
      <c r="BK515" s="20">
        <f>Data!BO515-Data!DV515</f>
        <v>-2.6000000000000014</v>
      </c>
      <c r="BL515" s="20">
        <f>Data!BP515-Data!DW515</f>
        <v>-1</v>
      </c>
      <c r="BM515" s="20">
        <f>Data!BQ515-Data!DX515</f>
        <v>-1.1333333333333329</v>
      </c>
      <c r="BN515" s="20">
        <f>Data!BR515-Data!DY515</f>
        <v>-1.6999999999999993</v>
      </c>
      <c r="BO515" s="20">
        <f>Data!BS515-Data!DZ515</f>
        <v>-14</v>
      </c>
      <c r="BP515" s="20">
        <f>Data!BT515-Data!EA515</f>
        <v>1.3000000000000012E-2</v>
      </c>
      <c r="BQ515" s="20">
        <f>Data!BU515-Data!EB515</f>
        <v>2</v>
      </c>
      <c r="BR515" s="20">
        <f>Data!BV515-Data!EC515</f>
        <v>-43</v>
      </c>
      <c r="BS515" s="20">
        <f>Data!BW515-Data!ED515</f>
        <v>9</v>
      </c>
      <c r="BT515" s="20">
        <f>Data!BX515-Data!EE515</f>
        <v>-12</v>
      </c>
      <c r="BU515" s="20">
        <f>Data!BY515-Data!EF515</f>
        <v>-19</v>
      </c>
      <c r="BV515" s="20">
        <f>Data!BZ515-Data!EG515</f>
        <v>-34</v>
      </c>
      <c r="BW515" s="20">
        <f>Data!CA515-Data!EH515</f>
        <v>-7.9000000000000021</v>
      </c>
      <c r="BX515" s="20">
        <f>Data!CB515-Data!EI515</f>
        <v>-17</v>
      </c>
      <c r="BY515" s="20">
        <f>Data!CC515-Data!EJ515</f>
        <v>-34</v>
      </c>
      <c r="BZ515" s="20">
        <f>Data!EK515</f>
        <v>11213.300000000001</v>
      </c>
      <c r="CA515" s="20">
        <f>Data!EL515</f>
        <v>10698.15</v>
      </c>
      <c r="CB515" s="20">
        <f>Data!EM515</f>
        <v>75.380133333333333</v>
      </c>
      <c r="CC515" s="20">
        <f>Data!EN515</f>
        <v>83.855800000000002</v>
      </c>
      <c r="CD515" s="20">
        <f>Data!EO515</f>
        <v>10.1568</v>
      </c>
      <c r="CE515" s="20">
        <f>Data!EP515</f>
        <v>180.80799999999999</v>
      </c>
      <c r="CF515" s="50">
        <f>IF(ISBLANK(Data!EQ515), "", Data!EQ515)</f>
        <v>60</v>
      </c>
      <c r="CG515" s="50">
        <f>IF(ISBLANK(Data!ER515), "", Data!ER515)</f>
        <v>59</v>
      </c>
      <c r="CH515" s="61" t="str">
        <f>IF(ISBLANK(Data!ES515), "", Data!ES515)</f>
        <v>Texas Tech</v>
      </c>
      <c r="CI515" s="61">
        <f>IF(ISBLANK(Data!ET515), "", Data!ET515)</f>
        <v>119</v>
      </c>
    </row>
    <row r="516" spans="1:87" x14ac:dyDescent="0.45">
      <c r="A516" s="50">
        <f>IF(ISBLANK(Data!A516), "", Data!A516)</f>
        <v>45304</v>
      </c>
      <c r="B516" s="50" t="str">
        <f>IF(ISBLANK(Data!B516), "", Data!B516)</f>
        <v>East Carolina</v>
      </c>
      <c r="C516" s="50">
        <f>IF(ISBLANK(Data!C516), "", Data!C516)</f>
        <v>76</v>
      </c>
      <c r="D516" s="50" t="str">
        <f>IF(ISBLANK(Data!D516), "", Data!D516)</f>
        <v>SMU</v>
      </c>
      <c r="E516" s="50">
        <f>IF(ISBLANK(Data!E516), "", Data!E516)</f>
        <v>267</v>
      </c>
      <c r="F516" s="50" t="str">
        <f>IF(ISBLANK(Data!F516), "", Data!F516)</f>
        <v>N</v>
      </c>
      <c r="G516" s="50" t="str">
        <f>IF(ISBLANK(Data!G516), "", Data!G516)</f>
        <v>East Carolina</v>
      </c>
      <c r="H516" s="50" t="str">
        <f>IF(ISBLANK(Data!H516), "", Data!H516)</f>
        <v>SMU</v>
      </c>
      <c r="I516" s="50" t="str">
        <f>IF(ISBLANK(Data!I516), "", Data!I516)</f>
        <v>East Carolina</v>
      </c>
      <c r="J516" s="50" t="str">
        <f>IF(ISBLANK(Data!J516), "", Data!J516)</f>
        <v>SMU</v>
      </c>
      <c r="K516" s="50" t="str">
        <f>IF(ISBLANK(Data!K516), "", Data!K516)</f>
        <v>East Carolina</v>
      </c>
      <c r="L516" s="50" t="str">
        <f>IF(ISBLANK(Data!L516), "", Data!L516)</f>
        <v>Southern Methodist</v>
      </c>
      <c r="M516" s="50" t="str">
        <f>IF(ISBLANK(Data!M516), "", Data!M516)</f>
        <v>E Carolina</v>
      </c>
      <c r="N516" s="50" t="str">
        <f>IF(ISBLANK(Data!N516), "", Data!N516)</f>
        <v>S Methodist</v>
      </c>
      <c r="O516" s="50" t="str">
        <f>IF(ISBLANK(Data!O516), "", Data!O516)</f>
        <v>East Carolina</v>
      </c>
      <c r="P516" s="50" t="str">
        <f>IF(ISBLANK(Data!P516), "", Data!P516)</f>
        <v>SMU</v>
      </c>
      <c r="Q516" s="50" t="str">
        <f>IF(ISBLANK(Data!Q516), "", Data!Q516)</f>
        <v>East Carolina</v>
      </c>
      <c r="R516" s="50" t="str">
        <f>IF(ISBLANK(Data!R516), "", Data!R516)</f>
        <v>SMU</v>
      </c>
      <c r="S516" s="20">
        <f>Data!W516-Data!CD516</f>
        <v>-0.10416666666666696</v>
      </c>
      <c r="T516" s="20">
        <f>Data!X516-Data!CE516</f>
        <v>-15.86</v>
      </c>
      <c r="U516" s="20">
        <f>Data!Y516-Data!CF516</f>
        <v>-1.5999999999999943</v>
      </c>
      <c r="V516" s="20">
        <f>Data!Z516-Data!CG516</f>
        <v>14.300000000000011</v>
      </c>
      <c r="W516" s="20">
        <f>Data!AA516-Data!CH516</f>
        <v>-2.2999999999999972</v>
      </c>
      <c r="X516" s="20">
        <f>Data!AB516-Data!CI516</f>
        <v>0.109</v>
      </c>
      <c r="Y516" s="20">
        <f>Data!AC516-Data!CJ516</f>
        <v>-6.3900000000000006</v>
      </c>
      <c r="Z516" s="20">
        <f>Data!AD516-Data!CK516</f>
        <v>-3.5</v>
      </c>
      <c r="AA516" s="20">
        <f>Data!AE516-Data!CL516</f>
        <v>3</v>
      </c>
      <c r="AB516" s="20">
        <f>Data!AF516-Data!CM516</f>
        <v>-7.35</v>
      </c>
      <c r="AC516" s="20">
        <f>Data!AG516-Data!CN516</f>
        <v>-0.70000000000000284</v>
      </c>
      <c r="AD516" s="20">
        <f>Data!AH516-Data!CO516</f>
        <v>15.399999999999991</v>
      </c>
      <c r="AE516" s="20">
        <f>Data!AI516-Data!CP516</f>
        <v>-0.36939999999999995</v>
      </c>
      <c r="AF516" s="20">
        <f>Data!AJ516-Data!CQ516</f>
        <v>-2.9</v>
      </c>
      <c r="AG516" s="20">
        <f>Data!AK516-Data!CR516</f>
        <v>-0.17541666666666667</v>
      </c>
      <c r="AH516" s="20">
        <f>Data!AL516-Data!CS516</f>
        <v>-142</v>
      </c>
      <c r="AI516" s="20">
        <f>Data!AM516-Data!CT516</f>
        <v>-14.93</v>
      </c>
      <c r="AJ516" s="20">
        <f>Data!AN516-Data!CU516</f>
        <v>-4.17</v>
      </c>
      <c r="AK516" s="20">
        <f>Data!AO516-Data!CV516</f>
        <v>45</v>
      </c>
      <c r="AL516" s="20">
        <f>Data!AP516-Data!CW516</f>
        <v>183</v>
      </c>
      <c r="AM516" s="20">
        <f>Data!AQ516-Data!CX516</f>
        <v>-4</v>
      </c>
      <c r="AN516" s="20">
        <f>Data!AR516-Data!CY516</f>
        <v>-1.7000000000000015E-2</v>
      </c>
      <c r="AO516" s="20">
        <f>Data!AS516-Data!CZ516</f>
        <v>0</v>
      </c>
      <c r="AP516" s="20">
        <f>Data!AT516-Data!DA516</f>
        <v>26</v>
      </c>
      <c r="AQ516" s="20">
        <f>Data!AU516-Data!DB516</f>
        <v>-2.6000000000000023E-2</v>
      </c>
      <c r="AR516" s="20">
        <f>Data!AV516-Data!DC516</f>
        <v>81</v>
      </c>
      <c r="AS516" s="20">
        <f>Data!AW516-Data!DD516</f>
        <v>100</v>
      </c>
      <c r="AT516" s="20">
        <f>Data!AX516-Data!DE516</f>
        <v>4.1999999999999926E-2</v>
      </c>
      <c r="AU516" s="20">
        <f>Data!AY516-Data!DF516</f>
        <v>-6</v>
      </c>
      <c r="AV516" s="20">
        <f>Data!AZ516-Data!DG516</f>
        <v>-1.2291666666666661</v>
      </c>
      <c r="AW516" s="20">
        <f>Data!BA516-Data!DH516</f>
        <v>-40</v>
      </c>
      <c r="AX516" s="20">
        <f>Data!BB516-Data!DI516</f>
        <v>-5.0541666666666671</v>
      </c>
      <c r="AY516" s="20">
        <f>Data!BC516-Data!DJ516</f>
        <v>-42</v>
      </c>
      <c r="AZ516" s="20">
        <f>Data!BD516-Data!DK516</f>
        <v>5</v>
      </c>
      <c r="BA516" s="20">
        <f>Data!BE516-Data!DL516</f>
        <v>-38</v>
      </c>
      <c r="BB516" s="20">
        <f>Data!BF516-Data!DM516</f>
        <v>-13</v>
      </c>
      <c r="BC516" s="20">
        <f>Data!BG516-Data!DN516</f>
        <v>4</v>
      </c>
      <c r="BD516" s="20">
        <f>Data!BH516-Data!DO516</f>
        <v>-1.7999999999999972</v>
      </c>
      <c r="BE516" s="20">
        <f>Data!BI516-Data!DP516</f>
        <v>7.5829999999999984</v>
      </c>
      <c r="BF516" s="20">
        <f>Data!BJ516-Data!DQ516</f>
        <v>-9.4290000000000003</v>
      </c>
      <c r="BG516" s="20">
        <f>Data!BK516-Data!DR516</f>
        <v>-0.14800000000000013</v>
      </c>
      <c r="BH516" s="20">
        <f>Data!BL516-Data!DS516</f>
        <v>-1.5830000000000002</v>
      </c>
      <c r="BI516" s="20">
        <f>Data!BM516-Data!DT516</f>
        <v>7.999999999999996E-2</v>
      </c>
      <c r="BJ516" s="20">
        <f>Data!BN516-Data!DU516</f>
        <v>0.30000000000000071</v>
      </c>
      <c r="BK516" s="20">
        <f>Data!BO516-Data!DV516</f>
        <v>5.1999999999999993</v>
      </c>
      <c r="BL516" s="20">
        <f>Data!BP516-Data!DW516</f>
        <v>-2.6999999999999997</v>
      </c>
      <c r="BM516" s="20">
        <f>Data!BQ516-Data!DX516</f>
        <v>-0.20833333333333393</v>
      </c>
      <c r="BN516" s="20">
        <f>Data!BR516-Data!DY516</f>
        <v>-0.90000000000000213</v>
      </c>
      <c r="BO516" s="20">
        <f>Data!BS516-Data!DZ516</f>
        <v>121</v>
      </c>
      <c r="BP516" s="20">
        <f>Data!BT516-Data!EA516</f>
        <v>-7.0000000000000062E-2</v>
      </c>
      <c r="BQ516" s="20">
        <f>Data!BU516-Data!EB516</f>
        <v>3</v>
      </c>
      <c r="BR516" s="20">
        <f>Data!BV516-Data!EC516</f>
        <v>158</v>
      </c>
      <c r="BS516" s="20">
        <f>Data!BW516-Data!ED516</f>
        <v>16</v>
      </c>
      <c r="BT516" s="20">
        <f>Data!BX516-Data!EE516</f>
        <v>125</v>
      </c>
      <c r="BU516" s="20">
        <f>Data!BY516-Data!EF516</f>
        <v>122</v>
      </c>
      <c r="BV516" s="20">
        <f>Data!BZ516-Data!EG516</f>
        <v>130</v>
      </c>
      <c r="BW516" s="20">
        <f>Data!CA516-Data!EH516</f>
        <v>83.300000000000011</v>
      </c>
      <c r="BX516" s="20">
        <f>Data!CB516-Data!EI516</f>
        <v>126</v>
      </c>
      <c r="BY516" s="20">
        <f>Data!CC516-Data!EJ516</f>
        <v>112</v>
      </c>
      <c r="BZ516" s="20">
        <f>Data!EK516</f>
        <v>10087.52</v>
      </c>
      <c r="CA516" s="20">
        <f>Data!EL516</f>
        <v>11793.92</v>
      </c>
      <c r="CB516" s="20">
        <f>Data!EM516</f>
        <v>89.583333333333343</v>
      </c>
      <c r="CC516" s="20">
        <f>Data!EN516</f>
        <v>100.205625</v>
      </c>
      <c r="CD516" s="20">
        <f>Data!EO516</f>
        <v>10.659599999999999</v>
      </c>
      <c r="CE516" s="20">
        <f>Data!EP516</f>
        <v>179.2</v>
      </c>
      <c r="CF516" s="50">
        <f>IF(ISBLANK(Data!EQ516), "", Data!EQ516)</f>
        <v>64</v>
      </c>
      <c r="CG516" s="50">
        <f>IF(ISBLANK(Data!ER516), "", Data!ER516)</f>
        <v>75</v>
      </c>
      <c r="CH516" s="61" t="str">
        <f>IF(ISBLANK(Data!ES516), "", Data!ES516)</f>
        <v>SMU</v>
      </c>
      <c r="CI516" s="61">
        <f>IF(ISBLANK(Data!ET516), "", Data!ET516)</f>
        <v>139</v>
      </c>
    </row>
    <row r="517" spans="1:87" x14ac:dyDescent="0.45">
      <c r="A517" s="50">
        <f>IF(ISBLANK(Data!A517), "", Data!A517)</f>
        <v>45304</v>
      </c>
      <c r="B517" s="50" t="str">
        <f>IF(ISBLANK(Data!B517), "", Data!B517)</f>
        <v>TCU</v>
      </c>
      <c r="C517" s="50">
        <f>IF(ISBLANK(Data!C517), "", Data!C517)</f>
        <v>291</v>
      </c>
      <c r="D517" s="50" t="str">
        <f>IF(ISBLANK(Data!D517), "", Data!D517)</f>
        <v>Houston</v>
      </c>
      <c r="E517" s="50">
        <f>IF(ISBLANK(Data!E517), "", Data!E517)</f>
        <v>113</v>
      </c>
      <c r="F517" s="50" t="str">
        <f>IF(ISBLANK(Data!F517), "", Data!F517)</f>
        <v>N</v>
      </c>
      <c r="G517" s="50" t="str">
        <f>IF(ISBLANK(Data!G517), "", Data!G517)</f>
        <v>TCU</v>
      </c>
      <c r="H517" s="50" t="str">
        <f>IF(ISBLANK(Data!H517), "", Data!H517)</f>
        <v>Houston</v>
      </c>
      <c r="I517" s="50" t="str">
        <f>IF(ISBLANK(Data!I517), "", Data!I517)</f>
        <v>TCU</v>
      </c>
      <c r="J517" s="50" t="str">
        <f>IF(ISBLANK(Data!J517), "", Data!J517)</f>
        <v>Houston</v>
      </c>
      <c r="K517" s="50" t="str">
        <f>IF(ISBLANK(Data!K517), "", Data!K517)</f>
        <v>TCU</v>
      </c>
      <c r="L517" s="50" t="str">
        <f>IF(ISBLANK(Data!L517), "", Data!L517)</f>
        <v>Houston</v>
      </c>
      <c r="M517" s="50" t="str">
        <f>IF(ISBLANK(Data!M517), "", Data!M517)</f>
        <v>TX Christian</v>
      </c>
      <c r="N517" s="50" t="str">
        <f>IF(ISBLANK(Data!N517), "", Data!N517)</f>
        <v>Houston</v>
      </c>
      <c r="O517" s="50" t="str">
        <f>IF(ISBLANK(Data!O517), "", Data!O517)</f>
        <v>TCU</v>
      </c>
      <c r="P517" s="50" t="str">
        <f>IF(ISBLANK(Data!P517), "", Data!P517)</f>
        <v>Houston</v>
      </c>
      <c r="Q517" s="50" t="str">
        <f>IF(ISBLANK(Data!Q517), "", Data!Q517)</f>
        <v>TCU</v>
      </c>
      <c r="R517" s="50" t="str">
        <f>IF(ISBLANK(Data!R517), "", Data!R517)</f>
        <v>Houston</v>
      </c>
      <c r="S517" s="20">
        <f>Data!W517-Data!CD517</f>
        <v>-0.13333333333333297</v>
      </c>
      <c r="T517" s="20">
        <f>Data!X517-Data!CE517</f>
        <v>-14.780000000000001</v>
      </c>
      <c r="U517" s="20">
        <f>Data!Y517-Data!CF517</f>
        <v>-2.5</v>
      </c>
      <c r="V517" s="20">
        <f>Data!Z517-Data!CG517</f>
        <v>12.200000000000003</v>
      </c>
      <c r="W517" s="20">
        <f>Data!AA517-Data!CH517</f>
        <v>7.9000000000000057</v>
      </c>
      <c r="X517" s="20">
        <f>Data!AB517-Data!CI517</f>
        <v>-3.6999999999999998E-2</v>
      </c>
      <c r="Y517" s="20">
        <f>Data!AC517-Data!CJ517</f>
        <v>-3.46</v>
      </c>
      <c r="Z517" s="20">
        <f>Data!AD517-Data!CK517</f>
        <v>-2.9000000000000057</v>
      </c>
      <c r="AA517" s="20">
        <f>Data!AE517-Data!CL517</f>
        <v>0.59999999999999432</v>
      </c>
      <c r="AB517" s="20">
        <f>Data!AF517-Data!CM517</f>
        <v>-5.5200000000000005</v>
      </c>
      <c r="AC517" s="20">
        <f>Data!AG517-Data!CN517</f>
        <v>-1.7000000000000028</v>
      </c>
      <c r="AD517" s="20">
        <f>Data!AH517-Data!CO517</f>
        <v>14.700000000000003</v>
      </c>
      <c r="AE517" s="20">
        <f>Data!AI517-Data!CP517</f>
        <v>-0.11929999999999996</v>
      </c>
      <c r="AF517" s="20">
        <f>Data!AJ517-Data!CQ517</f>
        <v>-2.5</v>
      </c>
      <c r="AG517" s="20">
        <f>Data!AK517-Data!CR517</f>
        <v>-0.16666666666666666</v>
      </c>
      <c r="AH517" s="20">
        <f>Data!AL517-Data!CS517</f>
        <v>-70</v>
      </c>
      <c r="AI517" s="20">
        <f>Data!AM517-Data!CT517</f>
        <v>-12.580000000000002</v>
      </c>
      <c r="AJ517" s="20">
        <f>Data!AN517-Data!CU517</f>
        <v>-4.79</v>
      </c>
      <c r="AK517" s="20">
        <f>Data!AO517-Data!CV517</f>
        <v>147</v>
      </c>
      <c r="AL517" s="20">
        <f>Data!AP517-Data!CW517</f>
        <v>264</v>
      </c>
      <c r="AM517" s="20">
        <f>Data!AQ517-Data!CX517</f>
        <v>28</v>
      </c>
      <c r="AN517" s="20">
        <f>Data!AR517-Data!CY517</f>
        <v>5.099999999999999E-2</v>
      </c>
      <c r="AO517" s="20">
        <f>Data!AS517-Data!CZ517</f>
        <v>-29</v>
      </c>
      <c r="AP517" s="20">
        <f>Data!AT517-Data!DA517</f>
        <v>-65</v>
      </c>
      <c r="AQ517" s="20">
        <f>Data!AU517-Data!DB517</f>
        <v>-2.1999999999999964E-2</v>
      </c>
      <c r="AR517" s="20">
        <f>Data!AV517-Data!DC517</f>
        <v>56</v>
      </c>
      <c r="AS517" s="20">
        <f>Data!AW517-Data!DD517</f>
        <v>43</v>
      </c>
      <c r="AT517" s="20">
        <f>Data!AX517-Data!DE517</f>
        <v>8.0999999999999961E-2</v>
      </c>
      <c r="AU517" s="20">
        <f>Data!AY517-Data!DF517</f>
        <v>-48</v>
      </c>
      <c r="AV517" s="20">
        <f>Data!AZ517-Data!DG517</f>
        <v>-3.2000000000000011</v>
      </c>
      <c r="AW517" s="20">
        <f>Data!BA517-Data!DH517</f>
        <v>-24</v>
      </c>
      <c r="AX517" s="20">
        <f>Data!BB517-Data!DI517</f>
        <v>-1.6000000000000014</v>
      </c>
      <c r="AY517" s="20">
        <f>Data!BC517-Data!DJ517</f>
        <v>79</v>
      </c>
      <c r="AZ517" s="20">
        <f>Data!BD517-Data!DK517</f>
        <v>-3</v>
      </c>
      <c r="BA517" s="20">
        <f>Data!BE517-Data!DL517</f>
        <v>-22</v>
      </c>
      <c r="BB517" s="20">
        <f>Data!BF517-Data!DM517</f>
        <v>41</v>
      </c>
      <c r="BC517" s="20">
        <f>Data!BG517-Data!DN517</f>
        <v>-10</v>
      </c>
      <c r="BD517" s="20">
        <f>Data!BH517-Data!DO517</f>
        <v>9.7999999999999972</v>
      </c>
      <c r="BE517" s="20">
        <f>Data!BI517-Data!DP517</f>
        <v>17.600000000000001</v>
      </c>
      <c r="BF517" s="20">
        <f>Data!BJ517-Data!DQ517</f>
        <v>-7.8000000000000007</v>
      </c>
      <c r="BG517" s="20">
        <f>Data!BK517-Data!DR517</f>
        <v>0.10899999999999999</v>
      </c>
      <c r="BH517" s="20">
        <f>Data!BL517-Data!DS517</f>
        <v>2.734</v>
      </c>
      <c r="BI517" s="20">
        <f>Data!BM517-Data!DT517</f>
        <v>-0.26999999999999991</v>
      </c>
      <c r="BJ517" s="20">
        <f>Data!BN517-Data!DU517</f>
        <v>-4.3000000000000007</v>
      </c>
      <c r="BK517" s="20">
        <f>Data!BO517-Data!DV517</f>
        <v>2.8000000000000007</v>
      </c>
      <c r="BL517" s="20">
        <f>Data!BP517-Data!DW517</f>
        <v>-1.5</v>
      </c>
      <c r="BM517" s="20">
        <f>Data!BQ517-Data!DX517</f>
        <v>-0.20000000000000107</v>
      </c>
      <c r="BN517" s="20">
        <f>Data!BR517-Data!DY517</f>
        <v>-0.59999999999999787</v>
      </c>
      <c r="BO517" s="20">
        <f>Data!BS517-Data!DZ517</f>
        <v>68</v>
      </c>
      <c r="BP517" s="20">
        <f>Data!BT517-Data!EA517</f>
        <v>-7.8999999999999959E-2</v>
      </c>
      <c r="BQ517" s="20">
        <f>Data!BU517-Data!EB517</f>
        <v>0</v>
      </c>
      <c r="BR517" s="20">
        <f>Data!BV517-Data!EC517</f>
        <v>35</v>
      </c>
      <c r="BS517" s="20">
        <f>Data!BW517-Data!ED517</f>
        <v>23</v>
      </c>
      <c r="BT517" s="20">
        <f>Data!BX517-Data!EE517</f>
        <v>48</v>
      </c>
      <c r="BU517" s="20">
        <f>Data!BY517-Data!EF517</f>
        <v>22</v>
      </c>
      <c r="BV517" s="20">
        <f>Data!BZ517-Data!EG517</f>
        <v>28</v>
      </c>
      <c r="BW517" s="20">
        <f>Data!CA517-Data!EH517</f>
        <v>28.5</v>
      </c>
      <c r="BX517" s="20">
        <f>Data!CB517-Data!EI517</f>
        <v>69</v>
      </c>
      <c r="BY517" s="20">
        <f>Data!CC517-Data!EJ517</f>
        <v>61</v>
      </c>
      <c r="BZ517" s="20">
        <f>Data!EK517</f>
        <v>9740.5</v>
      </c>
      <c r="CA517" s="20">
        <f>Data!EL517</f>
        <v>11385.75</v>
      </c>
      <c r="CB517" s="20">
        <f>Data!EM517</f>
        <v>133.3014</v>
      </c>
      <c r="CC517" s="20">
        <f>Data!EN517</f>
        <v>101.68533333333332</v>
      </c>
      <c r="CD517" s="20">
        <f>Data!EO517</f>
        <v>11.556400000000002</v>
      </c>
      <c r="CE517" s="20">
        <f>Data!EP517</f>
        <v>201.48099999999999</v>
      </c>
      <c r="CF517" s="50">
        <f>IF(ISBLANK(Data!EQ517), "", Data!EQ517)</f>
        <v>68</v>
      </c>
      <c r="CG517" s="50">
        <f>IF(ISBLANK(Data!ER517), "", Data!ER517)</f>
        <v>67</v>
      </c>
      <c r="CH517" s="61" t="str">
        <f>IF(ISBLANK(Data!ES517), "", Data!ES517)</f>
        <v>TCU</v>
      </c>
      <c r="CI517" s="61">
        <f>IF(ISBLANK(Data!ET517), "", Data!ET517)</f>
        <v>135</v>
      </c>
    </row>
    <row r="518" spans="1:87" x14ac:dyDescent="0.45">
      <c r="A518" s="50">
        <f>IF(ISBLANK(Data!A518), "", Data!A518)</f>
        <v>45304</v>
      </c>
      <c r="B518" s="50" t="str">
        <f>IF(ISBLANK(Data!B518), "", Data!B518)</f>
        <v>Washington St.</v>
      </c>
      <c r="C518" s="50">
        <f>IF(ISBLANK(Data!C518), "", Data!C518)</f>
        <v>346</v>
      </c>
      <c r="D518" s="50" t="str">
        <f>IF(ISBLANK(Data!D518), "", Data!D518)</f>
        <v>Arizona</v>
      </c>
      <c r="E518" s="50">
        <f>IF(ISBLANK(Data!E518), "", Data!E518)</f>
        <v>11</v>
      </c>
      <c r="F518" s="50" t="str">
        <f>IF(ISBLANK(Data!F518), "", Data!F518)</f>
        <v>N</v>
      </c>
      <c r="G518" s="50" t="str">
        <f>IF(ISBLANK(Data!G518), "", Data!G518)</f>
        <v>Washington St.</v>
      </c>
      <c r="H518" s="50" t="str">
        <f>IF(ISBLANK(Data!H518), "", Data!H518)</f>
        <v>Arizona</v>
      </c>
      <c r="I518" s="50" t="str">
        <f>IF(ISBLANK(Data!I518), "", Data!I518)</f>
        <v>Washington St.</v>
      </c>
      <c r="J518" s="50" t="str">
        <f>IF(ISBLANK(Data!J518), "", Data!J518)</f>
        <v>Arizona</v>
      </c>
      <c r="K518" s="50" t="str">
        <f>IF(ISBLANK(Data!K518), "", Data!K518)</f>
        <v>Washington State</v>
      </c>
      <c r="L518" s="50" t="str">
        <f>IF(ISBLANK(Data!L518), "", Data!L518)</f>
        <v>Arizona</v>
      </c>
      <c r="M518" s="50" t="str">
        <f>IF(ISBLANK(Data!M518), "", Data!M518)</f>
        <v>Wash State</v>
      </c>
      <c r="N518" s="50" t="str">
        <f>IF(ISBLANK(Data!N518), "", Data!N518)</f>
        <v>Arizona</v>
      </c>
      <c r="O518" s="50" t="str">
        <f>IF(ISBLANK(Data!O518), "", Data!O518)</f>
        <v>Washington St.</v>
      </c>
      <c r="P518" s="50" t="str">
        <f>IF(ISBLANK(Data!P518), "", Data!P518)</f>
        <v>Arizona</v>
      </c>
      <c r="Q518" s="50" t="str">
        <f>IF(ISBLANK(Data!Q518), "", Data!Q518)</f>
        <v>Washington State</v>
      </c>
      <c r="R518" s="50" t="str">
        <f>IF(ISBLANK(Data!R518), "", Data!R518)</f>
        <v>Arizona</v>
      </c>
      <c r="S518" s="20">
        <f>Data!W518-Data!CD518</f>
        <v>-0.11250000000000004</v>
      </c>
      <c r="T518" s="20">
        <f>Data!X518-Data!CE518</f>
        <v>-18.369999999999997</v>
      </c>
      <c r="U518" s="20">
        <f>Data!Y518-Data!CF518</f>
        <v>-10.600000000000009</v>
      </c>
      <c r="V518" s="20">
        <f>Data!Z518-Data!CG518</f>
        <v>7.7999999999999972</v>
      </c>
      <c r="W518" s="20">
        <f>Data!AA518-Data!CH518</f>
        <v>-8.1000000000000085</v>
      </c>
      <c r="X518" s="20">
        <f>Data!AB518-Data!CI518</f>
        <v>1.2000000000000002E-2</v>
      </c>
      <c r="Y518" s="20">
        <f>Data!AC518-Data!CJ518</f>
        <v>-10.34</v>
      </c>
      <c r="Z518" s="20">
        <f>Data!AD518-Data!CK518</f>
        <v>-7</v>
      </c>
      <c r="AA518" s="20">
        <f>Data!AE518-Data!CL518</f>
        <v>3.4000000000000057</v>
      </c>
      <c r="AB518" s="20">
        <f>Data!AF518-Data!CM518</f>
        <v>-15.559999999999999</v>
      </c>
      <c r="AC518" s="20">
        <f>Data!AG518-Data!CN518</f>
        <v>-11.300000000000011</v>
      </c>
      <c r="AD518" s="20">
        <f>Data!AH518-Data!CO518</f>
        <v>8.2999999999999972</v>
      </c>
      <c r="AE518" s="20">
        <f>Data!AI518-Data!CP518</f>
        <v>-0.18540000000000001</v>
      </c>
      <c r="AF518" s="20">
        <f>Data!AJ518-Data!CQ518</f>
        <v>-4.0999999999999996</v>
      </c>
      <c r="AG518" s="20">
        <f>Data!AK518-Data!CR518</f>
        <v>-0.27</v>
      </c>
      <c r="AH518" s="20">
        <f>Data!AL518-Data!CS518</f>
        <v>-103</v>
      </c>
      <c r="AI518" s="20">
        <f>Data!AM518-Data!CT518</f>
        <v>-19.630000000000003</v>
      </c>
      <c r="AJ518" s="20">
        <f>Data!AN518-Data!CU518</f>
        <v>-7.8899999999999988</v>
      </c>
      <c r="AK518" s="20">
        <f>Data!AO518-Data!CV518</f>
        <v>-192</v>
      </c>
      <c r="AL518" s="20">
        <f>Data!AP518-Data!CW518</f>
        <v>-25</v>
      </c>
      <c r="AM518" s="20">
        <f>Data!AQ518-Data!CX518</f>
        <v>-80</v>
      </c>
      <c r="AN518" s="20">
        <f>Data!AR518-Data!CY518</f>
        <v>-3.400000000000003E-2</v>
      </c>
      <c r="AO518" s="20">
        <f>Data!AS518-Data!CZ518</f>
        <v>-17</v>
      </c>
      <c r="AP518" s="20">
        <f>Data!AT518-Data!DA518</f>
        <v>-6</v>
      </c>
      <c r="AQ518" s="20">
        <f>Data!AU518-Data!DB518</f>
        <v>-4.7999999999999987E-2</v>
      </c>
      <c r="AR518" s="20">
        <f>Data!AV518-Data!DC518</f>
        <v>-31</v>
      </c>
      <c r="AS518" s="20">
        <f>Data!AW518-Data!DD518</f>
        <v>-23</v>
      </c>
      <c r="AT518" s="20">
        <f>Data!AX518-Data!DE518</f>
        <v>-4.500000000000004E-2</v>
      </c>
      <c r="AU518" s="20">
        <f>Data!AY518-Data!DF518</f>
        <v>-26</v>
      </c>
      <c r="AV518" s="20">
        <f>Data!AZ518-Data!DG518</f>
        <v>-2.4583333333333339</v>
      </c>
      <c r="AW518" s="20">
        <f>Data!BA518-Data!DH518</f>
        <v>-49</v>
      </c>
      <c r="AX518" s="20">
        <f>Data!BB518-Data!DI518</f>
        <v>-5.8208333333333329</v>
      </c>
      <c r="AY518" s="20">
        <f>Data!BC518-Data!DJ518</f>
        <v>-91</v>
      </c>
      <c r="AZ518" s="20">
        <f>Data!BD518-Data!DK518</f>
        <v>-53</v>
      </c>
      <c r="BA518" s="20">
        <f>Data!BE518-Data!DL518</f>
        <v>32</v>
      </c>
      <c r="BB518" s="20">
        <f>Data!BF518-Data!DM518</f>
        <v>-15</v>
      </c>
      <c r="BC518" s="20">
        <f>Data!BG518-Data!DN518</f>
        <v>36</v>
      </c>
      <c r="BD518" s="20">
        <f>Data!BH518-Data!DO518</f>
        <v>-17.799999999999997</v>
      </c>
      <c r="BE518" s="20">
        <f>Data!BI518-Data!DP518</f>
        <v>-6.0499999999999972</v>
      </c>
      <c r="BF518" s="20">
        <f>Data!BJ518-Data!DQ518</f>
        <v>-11.738000000000001</v>
      </c>
      <c r="BG518" s="20">
        <f>Data!BK518-Data!DR518</f>
        <v>-0.38300000000000001</v>
      </c>
      <c r="BH518" s="20">
        <f>Data!BL518-Data!DS518</f>
        <v>-1.7330000000000005</v>
      </c>
      <c r="BI518" s="20">
        <f>Data!BM518-Data!DT518</f>
        <v>-0.23799999999999999</v>
      </c>
      <c r="BJ518" s="20">
        <f>Data!BN518-Data!DU518</f>
        <v>-1.7000000000000028</v>
      </c>
      <c r="BK518" s="20">
        <f>Data!BO518-Data!DV518</f>
        <v>-2.8000000000000007</v>
      </c>
      <c r="BL518" s="20">
        <f>Data!BP518-Data!DW518</f>
        <v>1.8000000000000003</v>
      </c>
      <c r="BM518" s="20">
        <f>Data!BQ518-Data!DX518</f>
        <v>-3.9000000000000004</v>
      </c>
      <c r="BN518" s="20">
        <f>Data!BR518-Data!DY518</f>
        <v>1.3000000000000007</v>
      </c>
      <c r="BO518" s="20">
        <f>Data!BS518-Data!DZ518</f>
        <v>69</v>
      </c>
      <c r="BP518" s="20">
        <f>Data!BT518-Data!EA518</f>
        <v>-8.4999999999999964E-2</v>
      </c>
      <c r="BQ518" s="20">
        <f>Data!BU518-Data!EB518</f>
        <v>-3</v>
      </c>
      <c r="BR518" s="20">
        <f>Data!BV518-Data!EC518</f>
        <v>61</v>
      </c>
      <c r="BS518" s="20">
        <f>Data!BW518-Data!ED518</f>
        <v>68</v>
      </c>
      <c r="BT518" s="20">
        <f>Data!BX518-Data!EE518</f>
        <v>75</v>
      </c>
      <c r="BU518" s="20">
        <f>Data!BY518-Data!EF518</f>
        <v>74</v>
      </c>
      <c r="BV518" s="20">
        <f>Data!BZ518-Data!EG518</f>
        <v>64</v>
      </c>
      <c r="BW518" s="20">
        <f>Data!CA518-Data!EH518</f>
        <v>58.5</v>
      </c>
      <c r="BX518" s="20">
        <f>Data!CB518-Data!EI518</f>
        <v>69</v>
      </c>
      <c r="BY518" s="20">
        <f>Data!CC518-Data!EJ518</f>
        <v>90</v>
      </c>
      <c r="BZ518" s="20">
        <f>Data!EK518</f>
        <v>10086.719999999999</v>
      </c>
      <c r="CA518" s="20">
        <f>Data!EL518</f>
        <v>11998.800000000001</v>
      </c>
      <c r="CB518" s="20">
        <f>Data!EM518</f>
        <v>103.4</v>
      </c>
      <c r="CC518" s="20">
        <f>Data!EN518</f>
        <v>70.031500000000008</v>
      </c>
      <c r="CD518" s="20">
        <f>Data!EO518</f>
        <v>12.9184</v>
      </c>
      <c r="CE518" s="20">
        <f>Data!EP518</f>
        <v>168.80499999999998</v>
      </c>
      <c r="CF518" s="50">
        <f>IF(ISBLANK(Data!EQ518), "", Data!EQ518)</f>
        <v>73</v>
      </c>
      <c r="CG518" s="50">
        <f>IF(ISBLANK(Data!ER518), "", Data!ER518)</f>
        <v>70</v>
      </c>
      <c r="CH518" s="61" t="str">
        <f>IF(ISBLANK(Data!ES518), "", Data!ES518)</f>
        <v>Washington St.</v>
      </c>
      <c r="CI518" s="61">
        <f>IF(ISBLANK(Data!ET518), "", Data!ET518)</f>
        <v>143</v>
      </c>
    </row>
    <row r="519" spans="1:87" x14ac:dyDescent="0.45">
      <c r="A519" s="50">
        <f>IF(ISBLANK(Data!A519), "", Data!A519)</f>
        <v>45304</v>
      </c>
      <c r="B519" s="50" t="str">
        <f>IF(ISBLANK(Data!B519), "", Data!B519)</f>
        <v>West Virginia</v>
      </c>
      <c r="C519" s="50">
        <f>IF(ISBLANK(Data!C519), "", Data!C519)</f>
        <v>348</v>
      </c>
      <c r="D519" s="50" t="str">
        <f>IF(ISBLANK(Data!D519), "", Data!D519)</f>
        <v>Texas</v>
      </c>
      <c r="E519" s="50">
        <f>IF(ISBLANK(Data!E519), "", Data!E519)</f>
        <v>297</v>
      </c>
      <c r="F519" s="50" t="str">
        <f>IF(ISBLANK(Data!F519), "", Data!F519)</f>
        <v>N</v>
      </c>
      <c r="G519" s="50" t="str">
        <f>IF(ISBLANK(Data!G519), "", Data!G519)</f>
        <v>West Virginia</v>
      </c>
      <c r="H519" s="50" t="str">
        <f>IF(ISBLANK(Data!H519), "", Data!H519)</f>
        <v>Texas</v>
      </c>
      <c r="I519" s="50" t="str">
        <f>IF(ISBLANK(Data!I519), "", Data!I519)</f>
        <v>West Virginia</v>
      </c>
      <c r="J519" s="50" t="str">
        <f>IF(ISBLANK(Data!J519), "", Data!J519)</f>
        <v>Texas</v>
      </c>
      <c r="K519" s="50" t="str">
        <f>IF(ISBLANK(Data!K519), "", Data!K519)</f>
        <v>West Virginia</v>
      </c>
      <c r="L519" s="50" t="str">
        <f>IF(ISBLANK(Data!L519), "", Data!L519)</f>
        <v>Texas</v>
      </c>
      <c r="M519" s="50" t="str">
        <f>IF(ISBLANK(Data!M519), "", Data!M519)</f>
        <v>W Virginia</v>
      </c>
      <c r="N519" s="50" t="str">
        <f>IF(ISBLANK(Data!N519), "", Data!N519)</f>
        <v>Texas</v>
      </c>
      <c r="O519" s="50" t="str">
        <f>IF(ISBLANK(Data!O519), "", Data!O519)</f>
        <v>West Virginia</v>
      </c>
      <c r="P519" s="50" t="str">
        <f>IF(ISBLANK(Data!P519), "", Data!P519)</f>
        <v>Texas</v>
      </c>
      <c r="Q519" s="50" t="str">
        <f>IF(ISBLANK(Data!Q519), "", Data!Q519)</f>
        <v>West Virginia</v>
      </c>
      <c r="R519" s="50" t="str">
        <f>IF(ISBLANK(Data!R519), "", Data!R519)</f>
        <v>Texas</v>
      </c>
      <c r="S519" s="20">
        <f>Data!W519-Data!CD519</f>
        <v>-0.46666666666666706</v>
      </c>
      <c r="T519" s="20">
        <f>Data!X519-Data!CE519</f>
        <v>-14.849999999999998</v>
      </c>
      <c r="U519" s="20">
        <f>Data!Y519-Data!CF519</f>
        <v>-9.7999999999999972</v>
      </c>
      <c r="V519" s="20">
        <f>Data!Z519-Data!CG519</f>
        <v>5.0999999999999943</v>
      </c>
      <c r="W519" s="20">
        <f>Data!AA519-Data!CH519</f>
        <v>0.59999999999999432</v>
      </c>
      <c r="X519" s="20">
        <f>Data!AB519-Data!CI519</f>
        <v>-6.5000000000000002E-2</v>
      </c>
      <c r="Y519" s="20">
        <f>Data!AC519-Data!CJ519</f>
        <v>6.97</v>
      </c>
      <c r="Z519" s="20">
        <f>Data!AD519-Data!CK519</f>
        <v>3.0999999999999943</v>
      </c>
      <c r="AA519" s="20">
        <f>Data!AE519-Data!CL519</f>
        <v>-3.7999999999999972</v>
      </c>
      <c r="AB519" s="20">
        <f>Data!AF519-Data!CM519</f>
        <v>8.1499999999999986</v>
      </c>
      <c r="AC519" s="20">
        <f>Data!AG519-Data!CN519</f>
        <v>-8.6000000000000085</v>
      </c>
      <c r="AD519" s="20">
        <f>Data!AH519-Data!CO519</f>
        <v>4.8999999999999915</v>
      </c>
      <c r="AE519" s="20">
        <f>Data!AI519-Data!CP519</f>
        <v>-0.27869999999999995</v>
      </c>
      <c r="AF519" s="20">
        <f>Data!AJ519-Data!CQ519</f>
        <v>-5.9</v>
      </c>
      <c r="AG519" s="20">
        <f>Data!AK519-Data!CR519</f>
        <v>-0.39333333333333331</v>
      </c>
      <c r="AH519" s="20">
        <f>Data!AL519-Data!CS519</f>
        <v>-216</v>
      </c>
      <c r="AI519" s="20">
        <f>Data!AM519-Data!CT519</f>
        <v>-10.01</v>
      </c>
      <c r="AJ519" s="20">
        <f>Data!AN519-Data!CU519</f>
        <v>6.45</v>
      </c>
      <c r="AK519" s="20">
        <f>Data!AO519-Data!CV519</f>
        <v>-160</v>
      </c>
      <c r="AL519" s="20">
        <f>Data!AP519-Data!CW519</f>
        <v>87</v>
      </c>
      <c r="AM519" s="20">
        <f>Data!AQ519-Data!CX519</f>
        <v>-36</v>
      </c>
      <c r="AN519" s="20">
        <f>Data!AR519-Data!CY519</f>
        <v>-7.8999999999999959E-2</v>
      </c>
      <c r="AO519" s="20">
        <f>Data!AS519-Data!CZ519</f>
        <v>-17</v>
      </c>
      <c r="AP519" s="20">
        <f>Data!AT519-Data!DA519</f>
        <v>12</v>
      </c>
      <c r="AQ519" s="20">
        <f>Data!AU519-Data!DB519</f>
        <v>-6.8000000000000005E-2</v>
      </c>
      <c r="AR519" s="20">
        <f>Data!AV519-Data!DC519</f>
        <v>27</v>
      </c>
      <c r="AS519" s="20">
        <f>Data!AW519-Data!DD519</f>
        <v>38</v>
      </c>
      <c r="AT519" s="20">
        <f>Data!AX519-Data!DE519</f>
        <v>-4.0000000000000036E-3</v>
      </c>
      <c r="AU519" s="20">
        <f>Data!AY519-Data!DF519</f>
        <v>-9</v>
      </c>
      <c r="AV519" s="20">
        <f>Data!AZ519-Data!DG519</f>
        <v>-0.59999999999999964</v>
      </c>
      <c r="AW519" s="20">
        <f>Data!BA519-Data!DH519</f>
        <v>-15</v>
      </c>
      <c r="AX519" s="20">
        <f>Data!BB519-Data!DI519</f>
        <v>-1</v>
      </c>
      <c r="AY519" s="20">
        <f>Data!BC519-Data!DJ519</f>
        <v>-58</v>
      </c>
      <c r="AZ519" s="20">
        <f>Data!BD519-Data!DK519</f>
        <v>-45</v>
      </c>
      <c r="BA519" s="20">
        <f>Data!BE519-Data!DL519</f>
        <v>-28</v>
      </c>
      <c r="BB519" s="20">
        <f>Data!BF519-Data!DM519</f>
        <v>-8</v>
      </c>
      <c r="BC519" s="20">
        <f>Data!BG519-Data!DN519</f>
        <v>-36</v>
      </c>
      <c r="BD519" s="20">
        <f>Data!BH519-Data!DO519</f>
        <v>-10.700000000000003</v>
      </c>
      <c r="BE519" s="20">
        <f>Data!BI519-Data!DP519</f>
        <v>5.7999999999999972</v>
      </c>
      <c r="BF519" s="20">
        <f>Data!BJ519-Data!DQ519</f>
        <v>-16.466999999999999</v>
      </c>
      <c r="BG519" s="20">
        <f>Data!BK519-Data!DR519</f>
        <v>-0.27300000000000013</v>
      </c>
      <c r="BH519" s="20">
        <f>Data!BL519-Data!DS519</f>
        <v>-0.5340000000000007</v>
      </c>
      <c r="BI519" s="20">
        <f>Data!BM519-Data!DT519</f>
        <v>-0.23399999999999993</v>
      </c>
      <c r="BJ519" s="20">
        <f>Data!BN519-Data!DU519</f>
        <v>0.79999999999999716</v>
      </c>
      <c r="BK519" s="20">
        <f>Data!BO519-Data!DV519</f>
        <v>2.5</v>
      </c>
      <c r="BL519" s="20">
        <f>Data!BP519-Data!DW519</f>
        <v>-1.7999999999999998</v>
      </c>
      <c r="BM519" s="20">
        <f>Data!BQ519-Data!DX519</f>
        <v>-3.0000000000000004</v>
      </c>
      <c r="BN519" s="20">
        <f>Data!BR519-Data!DY519</f>
        <v>-2.4000000000000004</v>
      </c>
      <c r="BO519" s="20">
        <f>Data!BS519-Data!DZ519</f>
        <v>117</v>
      </c>
      <c r="BP519" s="20">
        <f>Data!BT519-Data!EA519</f>
        <v>-7.8999999999999959E-2</v>
      </c>
      <c r="BQ519" s="20">
        <f>Data!BU519-Data!EB519</f>
        <v>5</v>
      </c>
      <c r="BR519" s="20">
        <f>Data!BV519-Data!EC519</f>
        <v>150</v>
      </c>
      <c r="BS519" s="20">
        <f>Data!BW519-Data!ED519</f>
        <v>132</v>
      </c>
      <c r="BT519" s="20">
        <f>Data!BX519-Data!EE519</f>
        <v>186</v>
      </c>
      <c r="BU519" s="20">
        <f>Data!BY519-Data!EF519</f>
        <v>122</v>
      </c>
      <c r="BV519" s="20">
        <f>Data!BZ519-Data!EG519</f>
        <v>111</v>
      </c>
      <c r="BW519" s="20">
        <f>Data!CA519-Data!EH519</f>
        <v>107.60000000000001</v>
      </c>
      <c r="BX519" s="20">
        <f>Data!CB519-Data!EI519</f>
        <v>118</v>
      </c>
      <c r="BY519" s="20">
        <f>Data!CC519-Data!EJ519</f>
        <v>180</v>
      </c>
      <c r="BZ519" s="20">
        <f>Data!EK519</f>
        <v>10311</v>
      </c>
      <c r="CA519" s="20">
        <f>Data!EL519</f>
        <v>11858.84</v>
      </c>
      <c r="CB519" s="20">
        <f>Data!EM519</f>
        <v>79.962133333333327</v>
      </c>
      <c r="CC519" s="20">
        <f>Data!EN519</f>
        <v>47.463533333333331</v>
      </c>
      <c r="CD519" s="20">
        <f>Data!EO519</f>
        <v>10.462199999999999</v>
      </c>
      <c r="CE519" s="20">
        <f>Data!EP519</f>
        <v>183.024</v>
      </c>
      <c r="CF519" s="50">
        <f>IF(ISBLANK(Data!EQ519), "", Data!EQ519)</f>
        <v>76</v>
      </c>
      <c r="CG519" s="50">
        <f>IF(ISBLANK(Data!ER519), "", Data!ER519)</f>
        <v>73</v>
      </c>
      <c r="CH519" s="61" t="str">
        <f>IF(ISBLANK(Data!ES519), "", Data!ES519)</f>
        <v>West Virginia</v>
      </c>
      <c r="CI519" s="61">
        <f>IF(ISBLANK(Data!ET519), "", Data!ET519)</f>
        <v>149</v>
      </c>
    </row>
    <row r="520" spans="1:87" x14ac:dyDescent="0.45">
      <c r="A520" s="50">
        <f>IF(ISBLANK(Data!A520), "", Data!A520)</f>
        <v>45304</v>
      </c>
      <c r="B520" s="50" t="str">
        <f>IF(ISBLANK(Data!B520), "", Data!B520)</f>
        <v>Iowa St.</v>
      </c>
      <c r="C520" s="50">
        <f>IF(ISBLANK(Data!C520), "", Data!C520)</f>
        <v>126</v>
      </c>
      <c r="D520" s="50" t="str">
        <f>IF(ISBLANK(Data!D520), "", Data!D520)</f>
        <v>Oklahoma St.</v>
      </c>
      <c r="E520" s="50">
        <f>IF(ISBLANK(Data!E520), "", Data!E520)</f>
        <v>222</v>
      </c>
      <c r="F520" s="50" t="str">
        <f>IF(ISBLANK(Data!F520), "", Data!F520)</f>
        <v>N</v>
      </c>
      <c r="G520" s="50" t="str">
        <f>IF(ISBLANK(Data!G520), "", Data!G520)</f>
        <v>Iowa St.</v>
      </c>
      <c r="H520" s="50" t="str">
        <f>IF(ISBLANK(Data!H520), "", Data!H520)</f>
        <v>Oklahoma St.</v>
      </c>
      <c r="I520" s="50" t="str">
        <f>IF(ISBLANK(Data!I520), "", Data!I520)</f>
        <v>Iowa St.</v>
      </c>
      <c r="J520" s="50" t="str">
        <f>IF(ISBLANK(Data!J520), "", Data!J520)</f>
        <v>Oklahoma St.</v>
      </c>
      <c r="K520" s="50" t="str">
        <f>IF(ISBLANK(Data!K520), "", Data!K520)</f>
        <v>Iowa State</v>
      </c>
      <c r="L520" s="50" t="str">
        <f>IF(ISBLANK(Data!L520), "", Data!L520)</f>
        <v>Oklahoma State</v>
      </c>
      <c r="M520" s="50" t="str">
        <f>IF(ISBLANK(Data!M520), "", Data!M520)</f>
        <v>Iowa St</v>
      </c>
      <c r="N520" s="50" t="str">
        <f>IF(ISBLANK(Data!N520), "", Data!N520)</f>
        <v>Oklahoma St</v>
      </c>
      <c r="O520" s="50" t="str">
        <f>IF(ISBLANK(Data!O520), "", Data!O520)</f>
        <v>Iowa St.</v>
      </c>
      <c r="P520" s="50" t="str">
        <f>IF(ISBLANK(Data!P520), "", Data!P520)</f>
        <v>Okla. St.</v>
      </c>
      <c r="Q520" s="50" t="str">
        <f>IF(ISBLANK(Data!Q520), "", Data!Q520)</f>
        <v>Iowa State</v>
      </c>
      <c r="R520" s="50" t="str">
        <f>IF(ISBLANK(Data!R520), "", Data!R520)</f>
        <v>Oklahoma State</v>
      </c>
      <c r="S520" s="20">
        <f>Data!W520-Data!CD520</f>
        <v>0.26666666666666705</v>
      </c>
      <c r="T520" s="20">
        <f>Data!X520-Data!CE520</f>
        <v>14.68</v>
      </c>
      <c r="U520" s="20">
        <f>Data!Y520-Data!CF520</f>
        <v>6.1000000000000085</v>
      </c>
      <c r="V520" s="20">
        <f>Data!Z520-Data!CG520</f>
        <v>-8.5999999999999943</v>
      </c>
      <c r="W520" s="20">
        <f>Data!AA520-Data!CH520</f>
        <v>2.0999999999999943</v>
      </c>
      <c r="X520" s="20">
        <f>Data!AB520-Data!CI520</f>
        <v>8.8000000000000009E-2</v>
      </c>
      <c r="Y520" s="20">
        <f>Data!AC520-Data!CJ520</f>
        <v>-0.77</v>
      </c>
      <c r="Z520" s="20">
        <f>Data!AD520-Data!CK520</f>
        <v>-1.5</v>
      </c>
      <c r="AA520" s="20">
        <f>Data!AE520-Data!CL520</f>
        <v>-0.79999999999999716</v>
      </c>
      <c r="AB520" s="20">
        <f>Data!AF520-Data!CM520</f>
        <v>-1.2699999999999996</v>
      </c>
      <c r="AC520" s="20">
        <f>Data!AG520-Data!CN520</f>
        <v>5.2999999999999972</v>
      </c>
      <c r="AD520" s="20">
        <f>Data!AH520-Data!CO520</f>
        <v>-7.5999999999999943</v>
      </c>
      <c r="AE520" s="20">
        <f>Data!AI520-Data!CP520</f>
        <v>0.19569999999999999</v>
      </c>
      <c r="AF520" s="20">
        <f>Data!AJ520-Data!CQ520</f>
        <v>3.9</v>
      </c>
      <c r="AG520" s="20">
        <f>Data!AK520-Data!CR520</f>
        <v>0.26</v>
      </c>
      <c r="AH520" s="20">
        <f>Data!AL520-Data!CS520</f>
        <v>150</v>
      </c>
      <c r="AI520" s="20">
        <f>Data!AM520-Data!CT520</f>
        <v>16.260000000000002</v>
      </c>
      <c r="AJ520" s="20">
        <f>Data!AN520-Data!CU520</f>
        <v>-0.32999999999999996</v>
      </c>
      <c r="AK520" s="20">
        <f>Data!AO520-Data!CV520</f>
        <v>118</v>
      </c>
      <c r="AL520" s="20">
        <f>Data!AP520-Data!CW520</f>
        <v>-131</v>
      </c>
      <c r="AM520" s="20">
        <f>Data!AQ520-Data!CX520</f>
        <v>16</v>
      </c>
      <c r="AN520" s="20">
        <f>Data!AR520-Data!CY520</f>
        <v>2.9999999999999971E-2</v>
      </c>
      <c r="AO520" s="20">
        <f>Data!AS520-Data!CZ520</f>
        <v>-40</v>
      </c>
      <c r="AP520" s="20">
        <f>Data!AT520-Data!DA520</f>
        <v>-104</v>
      </c>
      <c r="AQ520" s="20">
        <f>Data!AU520-Data!DB520</f>
        <v>-7.0000000000000062E-3</v>
      </c>
      <c r="AR520" s="20">
        <f>Data!AV520-Data!DC520</f>
        <v>90</v>
      </c>
      <c r="AS520" s="20">
        <f>Data!AW520-Data!DD520</f>
        <v>117</v>
      </c>
      <c r="AT520" s="20">
        <f>Data!AX520-Data!DE520</f>
        <v>3.0999999999999917E-2</v>
      </c>
      <c r="AU520" s="20">
        <f>Data!AY520-Data!DF520</f>
        <v>19</v>
      </c>
      <c r="AV520" s="20">
        <f>Data!AZ520-Data!DG520</f>
        <v>1.2666666666666675</v>
      </c>
      <c r="AW520" s="20">
        <f>Data!BA520-Data!DH520</f>
        <v>-8</v>
      </c>
      <c r="AX520" s="20">
        <f>Data!BB520-Data!DI520</f>
        <v>-0.53333333333333144</v>
      </c>
      <c r="AY520" s="20">
        <f>Data!BC520-Data!DJ520</f>
        <v>40</v>
      </c>
      <c r="AZ520" s="20">
        <f>Data!BD520-Data!DK520</f>
        <v>82</v>
      </c>
      <c r="BA520" s="20">
        <f>Data!BE520-Data!DL520</f>
        <v>-7</v>
      </c>
      <c r="BB520" s="20">
        <f>Data!BF520-Data!DM520</f>
        <v>-40</v>
      </c>
      <c r="BC520" s="20">
        <f>Data!BG520-Data!DN520</f>
        <v>-10</v>
      </c>
      <c r="BD520" s="20">
        <f>Data!BH520-Data!DO520</f>
        <v>7.7999999999999972</v>
      </c>
      <c r="BE520" s="20">
        <f>Data!BI520-Data!DP520</f>
        <v>-8.7330000000000041</v>
      </c>
      <c r="BF520" s="20">
        <f>Data!BJ520-Data!DQ520</f>
        <v>16.600000000000001</v>
      </c>
      <c r="BG520" s="20">
        <f>Data!BK520-Data!DR520</f>
        <v>0.53400000000000003</v>
      </c>
      <c r="BH520" s="20">
        <f>Data!BL520-Data!DS520</f>
        <v>-2.6669999999999998</v>
      </c>
      <c r="BI520" s="20">
        <f>Data!BM520-Data!DT520</f>
        <v>0.6180000000000001</v>
      </c>
      <c r="BJ520" s="20">
        <f>Data!BN520-Data!DU520</f>
        <v>-6.8999999999999986</v>
      </c>
      <c r="BK520" s="20">
        <f>Data!BO520-Data!DV520</f>
        <v>7.8000000000000007</v>
      </c>
      <c r="BL520" s="20">
        <f>Data!BP520-Data!DW520</f>
        <v>-0.39999999999999991</v>
      </c>
      <c r="BM520" s="20">
        <f>Data!BQ520-Data!DX520</f>
        <v>5.4666666666666677</v>
      </c>
      <c r="BN520" s="20">
        <f>Data!BR520-Data!DY520</f>
        <v>-0.70000000000000107</v>
      </c>
      <c r="BO520" s="20">
        <f>Data!BS520-Data!DZ520</f>
        <v>-143</v>
      </c>
      <c r="BP520" s="20">
        <f>Data!BT520-Data!EA520</f>
        <v>8.8000000000000078E-2</v>
      </c>
      <c r="BQ520" s="20">
        <f>Data!BU520-Data!EB520</f>
        <v>4</v>
      </c>
      <c r="BR520" s="20">
        <f>Data!BV520-Data!EC520</f>
        <v>-113</v>
      </c>
      <c r="BS520" s="20">
        <f>Data!BW520-Data!ED520</f>
        <v>-76</v>
      </c>
      <c r="BT520" s="20">
        <f>Data!BX520-Data!EE520</f>
        <v>-140</v>
      </c>
      <c r="BU520" s="20">
        <f>Data!BY520-Data!EF520</f>
        <v>-100</v>
      </c>
      <c r="BV520" s="20">
        <f>Data!BZ520-Data!EG520</f>
        <v>-87</v>
      </c>
      <c r="BW520" s="20">
        <f>Data!CA520-Data!EH520</f>
        <v>-85.5</v>
      </c>
      <c r="BX520" s="20">
        <f>Data!CB520-Data!EI520</f>
        <v>-145</v>
      </c>
      <c r="BY520" s="20">
        <f>Data!CC520-Data!EJ520</f>
        <v>-151</v>
      </c>
      <c r="BZ520" s="20">
        <f>Data!EK520</f>
        <v>11297.36</v>
      </c>
      <c r="CA520" s="20">
        <f>Data!EL520</f>
        <v>9767.52</v>
      </c>
      <c r="CB520" s="20">
        <f>Data!EM520</f>
        <v>62.96693333333333</v>
      </c>
      <c r="CC520" s="20">
        <f>Data!EN520</f>
        <v>151.86666666666667</v>
      </c>
      <c r="CD520" s="20">
        <f>Data!EO520</f>
        <v>10.214399999999999</v>
      </c>
      <c r="CE520" s="20">
        <f>Data!EP520</f>
        <v>167.31399999999999</v>
      </c>
      <c r="CF520" s="50">
        <f>IF(ISBLANK(Data!EQ520), "", Data!EQ520)</f>
        <v>66</v>
      </c>
      <c r="CG520" s="50">
        <f>IF(ISBLANK(Data!ER520), "", Data!ER520)</f>
        <v>42</v>
      </c>
      <c r="CH520" s="61" t="str">
        <f>IF(ISBLANK(Data!ES520), "", Data!ES520)</f>
        <v>Iowa St.</v>
      </c>
      <c r="CI520" s="61">
        <f>IF(ISBLANK(Data!ET520), "", Data!ET520)</f>
        <v>108</v>
      </c>
    </row>
    <row r="521" spans="1:87" x14ac:dyDescent="0.45">
      <c r="A521" s="50">
        <f>IF(ISBLANK(Data!A521), "", Data!A521)</f>
        <v>45304</v>
      </c>
      <c r="B521" s="50" t="str">
        <f>IF(ISBLANK(Data!B521), "", Data!B521)</f>
        <v>Baylor</v>
      </c>
      <c r="C521" s="50">
        <f>IF(ISBLANK(Data!C521), "", Data!C521)</f>
        <v>20</v>
      </c>
      <c r="D521" s="50" t="str">
        <f>IF(ISBLANK(Data!D521), "", Data!D521)</f>
        <v>Cincinnati</v>
      </c>
      <c r="E521" s="50">
        <f>IF(ISBLANK(Data!E521), "", Data!E521)</f>
        <v>52</v>
      </c>
      <c r="F521" s="50" t="str">
        <f>IF(ISBLANK(Data!F521), "", Data!F521)</f>
        <v>N</v>
      </c>
      <c r="G521" s="50" t="str">
        <f>IF(ISBLANK(Data!G521), "", Data!G521)</f>
        <v>Baylor</v>
      </c>
      <c r="H521" s="50" t="str">
        <f>IF(ISBLANK(Data!H521), "", Data!H521)</f>
        <v>Cincinnati</v>
      </c>
      <c r="I521" s="50" t="str">
        <f>IF(ISBLANK(Data!I521), "", Data!I521)</f>
        <v>Baylor</v>
      </c>
      <c r="J521" s="50" t="str">
        <f>IF(ISBLANK(Data!J521), "", Data!J521)</f>
        <v>Cincinnati</v>
      </c>
      <c r="K521" s="50" t="str">
        <f>IF(ISBLANK(Data!K521), "", Data!K521)</f>
        <v>Baylor</v>
      </c>
      <c r="L521" s="50" t="str">
        <f>IF(ISBLANK(Data!L521), "", Data!L521)</f>
        <v>Cincinnati</v>
      </c>
      <c r="M521" s="50" t="str">
        <f>IF(ISBLANK(Data!M521), "", Data!M521)</f>
        <v>Baylor</v>
      </c>
      <c r="N521" s="50" t="str">
        <f>IF(ISBLANK(Data!N521), "", Data!N521)</f>
        <v>Cincinnati</v>
      </c>
      <c r="O521" s="50" t="str">
        <f>IF(ISBLANK(Data!O521), "", Data!O521)</f>
        <v>Baylor</v>
      </c>
      <c r="P521" s="50" t="str">
        <f>IF(ISBLANK(Data!P521), "", Data!P521)</f>
        <v>Cincinnati</v>
      </c>
      <c r="Q521" s="50" t="str">
        <f>IF(ISBLANK(Data!Q521), "", Data!Q521)</f>
        <v>Baylor</v>
      </c>
      <c r="R521" s="50" t="str">
        <f>IF(ISBLANK(Data!R521), "", Data!R521)</f>
        <v>Cincinnati</v>
      </c>
      <c r="S521" s="20">
        <f>Data!W521-Data!CD521</f>
        <v>6.6666666666666985E-2</v>
      </c>
      <c r="T521" s="20">
        <f>Data!X521-Data!CE521</f>
        <v>6.0599999999999987</v>
      </c>
      <c r="U521" s="20">
        <f>Data!Y521-Data!CF521</f>
        <v>9.6999999999999886</v>
      </c>
      <c r="V521" s="20">
        <f>Data!Z521-Data!CG521</f>
        <v>3.5999999999999943</v>
      </c>
      <c r="W521" s="20">
        <f>Data!AA521-Data!CH521</f>
        <v>-1.6000000000000085</v>
      </c>
      <c r="X521" s="20">
        <f>Data!AB521-Data!CI521</f>
        <v>0.109</v>
      </c>
      <c r="Y521" s="20">
        <f>Data!AC521-Data!CJ521</f>
        <v>5.44</v>
      </c>
      <c r="Z521" s="20">
        <f>Data!AD521-Data!CK521</f>
        <v>3</v>
      </c>
      <c r="AA521" s="20">
        <f>Data!AE521-Data!CL521</f>
        <v>-2.5</v>
      </c>
      <c r="AB521" s="20">
        <f>Data!AF521-Data!CM521</f>
        <v>5.2899999999999991</v>
      </c>
      <c r="AC521" s="20">
        <f>Data!AG521-Data!CN521</f>
        <v>9.7000000000000028</v>
      </c>
      <c r="AD521" s="20">
        <f>Data!AH521-Data!CO521</f>
        <v>4.1999999999999886</v>
      </c>
      <c r="AE521" s="20">
        <f>Data!AI521-Data!CP521</f>
        <v>5.0100000000000033E-2</v>
      </c>
      <c r="AF521" s="20">
        <f>Data!AJ521-Data!CQ521</f>
        <v>2.1</v>
      </c>
      <c r="AG521" s="20">
        <f>Data!AK521-Data!CR521</f>
        <v>0.14000000000000001</v>
      </c>
      <c r="AH521" s="20">
        <f>Data!AL521-Data!CS521</f>
        <v>52</v>
      </c>
      <c r="AI521" s="20">
        <f>Data!AM521-Data!CT521</f>
        <v>5.639999999999997</v>
      </c>
      <c r="AJ521" s="20">
        <f>Data!AN521-Data!CU521</f>
        <v>2.8000000000000003</v>
      </c>
      <c r="AK521" s="20">
        <f>Data!AO521-Data!CV521</f>
        <v>104</v>
      </c>
      <c r="AL521" s="20">
        <f>Data!AP521-Data!CW521</f>
        <v>53</v>
      </c>
      <c r="AM521" s="20">
        <f>Data!AQ521-Data!CX521</f>
        <v>-67</v>
      </c>
      <c r="AN521" s="20">
        <f>Data!AR521-Data!CY521</f>
        <v>5.5999999999999994E-2</v>
      </c>
      <c r="AO521" s="20">
        <f>Data!AS521-Data!CZ521</f>
        <v>20</v>
      </c>
      <c r="AP521" s="20">
        <f>Data!AT521-Data!DA521</f>
        <v>-14</v>
      </c>
      <c r="AQ521" s="20">
        <f>Data!AU521-Data!DB521</f>
        <v>7.7000000000000013E-2</v>
      </c>
      <c r="AR521" s="20">
        <f>Data!AV521-Data!DC521</f>
        <v>44</v>
      </c>
      <c r="AS521" s="20">
        <f>Data!AW521-Data!DD521</f>
        <v>41</v>
      </c>
      <c r="AT521" s="20">
        <f>Data!AX521-Data!DE521</f>
        <v>4.7999999999999932E-2</v>
      </c>
      <c r="AU521" s="20">
        <f>Data!AY521-Data!DF521</f>
        <v>-36</v>
      </c>
      <c r="AV521" s="20">
        <f>Data!AZ521-Data!DG521</f>
        <v>-2.4000000000000004</v>
      </c>
      <c r="AW521" s="20">
        <f>Data!BA521-Data!DH521</f>
        <v>-108</v>
      </c>
      <c r="AX521" s="20">
        <f>Data!BB521-Data!DI521</f>
        <v>-7.1999999999999957</v>
      </c>
      <c r="AY521" s="20">
        <f>Data!BC521-Data!DJ521</f>
        <v>-15</v>
      </c>
      <c r="AZ521" s="20">
        <f>Data!BD521-Data!DK521</f>
        <v>16</v>
      </c>
      <c r="BA521" s="20">
        <f>Data!BE521-Data!DL521</f>
        <v>-5</v>
      </c>
      <c r="BB521" s="20">
        <f>Data!BF521-Data!DM521</f>
        <v>2</v>
      </c>
      <c r="BC521" s="20">
        <f>Data!BG521-Data!DN521</f>
        <v>41</v>
      </c>
      <c r="BD521" s="20">
        <f>Data!BH521-Data!DO521</f>
        <v>7</v>
      </c>
      <c r="BE521" s="20">
        <f>Data!BI521-Data!DP521</f>
        <v>3.5330000000000013</v>
      </c>
      <c r="BF521" s="20">
        <f>Data!BJ521-Data!DQ521</f>
        <v>3.3999999999999986</v>
      </c>
      <c r="BG521" s="20">
        <f>Data!BK521-Data!DR521</f>
        <v>-0.10499999999999998</v>
      </c>
      <c r="BH521" s="20">
        <f>Data!BL521-Data!DS521</f>
        <v>0.1330000000000009</v>
      </c>
      <c r="BI521" s="20">
        <f>Data!BM521-Data!DT521</f>
        <v>8.6999999999999966E-2</v>
      </c>
      <c r="BJ521" s="20">
        <f>Data!BN521-Data!DU521</f>
        <v>-1</v>
      </c>
      <c r="BK521" s="20">
        <f>Data!BO521-Data!DV521</f>
        <v>2.6999999999999993</v>
      </c>
      <c r="BL521" s="20">
        <f>Data!BP521-Data!DW521</f>
        <v>-0.29999999999999982</v>
      </c>
      <c r="BM521" s="20">
        <f>Data!BQ521-Data!DX521</f>
        <v>1.0666666666666664</v>
      </c>
      <c r="BN521" s="20">
        <f>Data!BR521-Data!DY521</f>
        <v>2.6999999999999993</v>
      </c>
      <c r="BO521" s="20">
        <f>Data!BS521-Data!DZ521</f>
        <v>-27</v>
      </c>
      <c r="BP521" s="20">
        <f>Data!BT521-Data!EA521</f>
        <v>2.6000000000000023E-2</v>
      </c>
      <c r="BQ521" s="20">
        <f>Data!BU521-Data!EB521</f>
        <v>-5</v>
      </c>
      <c r="BR521" s="20">
        <f>Data!BV521-Data!EC521</f>
        <v>-18</v>
      </c>
      <c r="BS521" s="20">
        <f>Data!BW521-Data!ED521</f>
        <v>-40</v>
      </c>
      <c r="BT521" s="20">
        <f>Data!BX521-Data!EE521</f>
        <v>-37</v>
      </c>
      <c r="BU521" s="20">
        <f>Data!BY521-Data!EF521</f>
        <v>-13</v>
      </c>
      <c r="BV521" s="20">
        <f>Data!BZ521-Data!EG521</f>
        <v>-18</v>
      </c>
      <c r="BW521" s="20">
        <f>Data!CA521-Data!EH521</f>
        <v>-22.499999999999996</v>
      </c>
      <c r="BX521" s="20">
        <f>Data!CB521-Data!EI521</f>
        <v>-27</v>
      </c>
      <c r="BY521" s="20">
        <f>Data!CC521-Data!EJ521</f>
        <v>-39</v>
      </c>
      <c r="BZ521" s="20">
        <f>Data!EK521</f>
        <v>11769.599999999999</v>
      </c>
      <c r="CA521" s="20">
        <f>Data!EL521</f>
        <v>11244.84</v>
      </c>
      <c r="CB521" s="20">
        <f>Data!EM521</f>
        <v>70.680000000000007</v>
      </c>
      <c r="CC521" s="20">
        <f>Data!EN521</f>
        <v>81.873533333333327</v>
      </c>
      <c r="CD521" s="20">
        <f>Data!EO521</f>
        <v>11.439500000000001</v>
      </c>
      <c r="CE521" s="20">
        <f>Data!EP521</f>
        <v>153.93</v>
      </c>
      <c r="CF521" s="50">
        <f>IF(ISBLANK(Data!EQ521), "", Data!EQ521)</f>
        <v>62</v>
      </c>
      <c r="CG521" s="50">
        <f>IF(ISBLANK(Data!ER521), "", Data!ER521)</f>
        <v>59</v>
      </c>
      <c r="CH521" s="61" t="str">
        <f>IF(ISBLANK(Data!ES521), "", Data!ES521)</f>
        <v>Baylor</v>
      </c>
      <c r="CI521" s="61">
        <f>IF(ISBLANK(Data!ET521), "", Data!ET521)</f>
        <v>121</v>
      </c>
    </row>
    <row r="522" spans="1:87" x14ac:dyDescent="0.45">
      <c r="A522" s="50">
        <f>IF(ISBLANK(Data!A522), "", Data!A522)</f>
        <v>45304</v>
      </c>
      <c r="B522" s="50" t="str">
        <f>IF(ISBLANK(Data!B522), "", Data!B522)</f>
        <v>Oregon</v>
      </c>
      <c r="C522" s="50">
        <f>IF(ISBLANK(Data!C522), "", Data!C522)</f>
        <v>225</v>
      </c>
      <c r="D522" s="50" t="str">
        <f>IF(ISBLANK(Data!D522), "", Data!D522)</f>
        <v>California</v>
      </c>
      <c r="E522" s="50">
        <f>IF(ISBLANK(Data!E522), "", Data!E522)</f>
        <v>41</v>
      </c>
      <c r="F522" s="50" t="str">
        <f>IF(ISBLANK(Data!F522), "", Data!F522)</f>
        <v>N</v>
      </c>
      <c r="G522" s="50" t="str">
        <f>IF(ISBLANK(Data!G522), "", Data!G522)</f>
        <v>Oregon</v>
      </c>
      <c r="H522" s="50" t="str">
        <f>IF(ISBLANK(Data!H522), "", Data!H522)</f>
        <v>California</v>
      </c>
      <c r="I522" s="50" t="str">
        <f>IF(ISBLANK(Data!I522), "", Data!I522)</f>
        <v>Oregon</v>
      </c>
      <c r="J522" s="50" t="str">
        <f>IF(ISBLANK(Data!J522), "", Data!J522)</f>
        <v>California</v>
      </c>
      <c r="K522" s="50" t="str">
        <f>IF(ISBLANK(Data!K522), "", Data!K522)</f>
        <v>Oregon</v>
      </c>
      <c r="L522" s="50" t="str">
        <f>IF(ISBLANK(Data!L522), "", Data!L522)</f>
        <v>California</v>
      </c>
      <c r="M522" s="50" t="str">
        <f>IF(ISBLANK(Data!M522), "", Data!M522)</f>
        <v>Oregon</v>
      </c>
      <c r="N522" s="50" t="str">
        <f>IF(ISBLANK(Data!N522), "", Data!N522)</f>
        <v>California</v>
      </c>
      <c r="O522" s="50" t="str">
        <f>IF(ISBLANK(Data!O522), "", Data!O522)</f>
        <v>Oregon</v>
      </c>
      <c r="P522" s="50" t="str">
        <f>IF(ISBLANK(Data!P522), "", Data!P522)</f>
        <v>California</v>
      </c>
      <c r="Q522" s="50" t="str">
        <f>IF(ISBLANK(Data!Q522), "", Data!Q522)</f>
        <v>Oregon</v>
      </c>
      <c r="R522" s="50" t="str">
        <f>IF(ISBLANK(Data!R522), "", Data!R522)</f>
        <v>California</v>
      </c>
      <c r="S522" s="20">
        <f>Data!W522-Data!CD522</f>
        <v>0.42500000000000004</v>
      </c>
      <c r="T522" s="20">
        <f>Data!X522-Data!CE522</f>
        <v>10.99</v>
      </c>
      <c r="U522" s="20">
        <f>Data!Y522-Data!CF522</f>
        <v>5.7000000000000028</v>
      </c>
      <c r="V522" s="20">
        <f>Data!Z522-Data!CG522</f>
        <v>-5.3000000000000114</v>
      </c>
      <c r="W522" s="20">
        <f>Data!AA522-Data!CH522</f>
        <v>0.10000000000000853</v>
      </c>
      <c r="X522" s="20">
        <f>Data!AB522-Data!CI522</f>
        <v>0.16899999999999998</v>
      </c>
      <c r="Y522" s="20">
        <f>Data!AC522-Data!CJ522</f>
        <v>-0.94</v>
      </c>
      <c r="Z522" s="20">
        <f>Data!AD522-Data!CK522</f>
        <v>-0.70000000000000284</v>
      </c>
      <c r="AA522" s="20">
        <f>Data!AE522-Data!CL522</f>
        <v>0.20000000000000284</v>
      </c>
      <c r="AB522" s="20">
        <f>Data!AF522-Data!CM522</f>
        <v>0.87000000000000011</v>
      </c>
      <c r="AC522" s="20">
        <f>Data!AG522-Data!CN522</f>
        <v>4.7000000000000028</v>
      </c>
      <c r="AD522" s="20">
        <f>Data!AH522-Data!CO522</f>
        <v>-4.8000000000000114</v>
      </c>
      <c r="AE522" s="20">
        <f>Data!AI522-Data!CP522</f>
        <v>0.19569999999999999</v>
      </c>
      <c r="AF522" s="20">
        <f>Data!AJ522-Data!CQ522</f>
        <v>18.399999999999999</v>
      </c>
      <c r="AG522" s="20">
        <f>Data!AK522-Data!CR522</f>
        <v>1.2041666666666666</v>
      </c>
      <c r="AH522" s="20">
        <f>Data!AL522-Data!CS522</f>
        <v>193</v>
      </c>
      <c r="AI522" s="20">
        <f>Data!AM522-Data!CT522</f>
        <v>7.64</v>
      </c>
      <c r="AJ522" s="20">
        <f>Data!AN522-Data!CU522</f>
        <v>-0.5699999999999994</v>
      </c>
      <c r="AK522" s="20">
        <f>Data!AO522-Data!CV522</f>
        <v>-28</v>
      </c>
      <c r="AL522" s="20">
        <f>Data!AP522-Data!CW522</f>
        <v>-152</v>
      </c>
      <c r="AM522" s="20">
        <f>Data!AQ522-Data!CX522</f>
        <v>-92</v>
      </c>
      <c r="AN522" s="20">
        <f>Data!AR522-Data!CY522</f>
        <v>4.2999999999999983E-2</v>
      </c>
      <c r="AO522" s="20">
        <f>Data!AS522-Data!CZ522</f>
        <v>-27</v>
      </c>
      <c r="AP522" s="20">
        <f>Data!AT522-Data!DA522</f>
        <v>-98</v>
      </c>
      <c r="AQ522" s="20">
        <f>Data!AU522-Data!DB522</f>
        <v>2.1000000000000019E-2</v>
      </c>
      <c r="AR522" s="20">
        <f>Data!AV522-Data!DC522</f>
        <v>3</v>
      </c>
      <c r="AS522" s="20">
        <f>Data!AW522-Data!DD522</f>
        <v>20</v>
      </c>
      <c r="AT522" s="20">
        <f>Data!AX522-Data!DE522</f>
        <v>-3.6000000000000032E-2</v>
      </c>
      <c r="AU522" s="20">
        <f>Data!AY522-Data!DF522</f>
        <v>-36</v>
      </c>
      <c r="AV522" s="20">
        <f>Data!AZ522-Data!DG522</f>
        <v>-1.6125000000000007</v>
      </c>
      <c r="AW522" s="20">
        <f>Data!BA522-Data!DH522</f>
        <v>-68</v>
      </c>
      <c r="AX522" s="20">
        <f>Data!BB522-Data!DI522</f>
        <v>-2.0416666666666643</v>
      </c>
      <c r="AY522" s="20">
        <f>Data!BC522-Data!DJ522</f>
        <v>15</v>
      </c>
      <c r="AZ522" s="20">
        <f>Data!BD522-Data!DK522</f>
        <v>27</v>
      </c>
      <c r="BA522" s="20">
        <f>Data!BE522-Data!DL522</f>
        <v>6</v>
      </c>
      <c r="BB522" s="20">
        <f>Data!BF522-Data!DM522</f>
        <v>-41</v>
      </c>
      <c r="BC522" s="20">
        <f>Data!BG522-Data!DN522</f>
        <v>-28</v>
      </c>
      <c r="BD522" s="20">
        <f>Data!BH522-Data!DO522</f>
        <v>3.2000000000000028</v>
      </c>
      <c r="BE522" s="20">
        <f>Data!BI522-Data!DP522</f>
        <v>-5.0379999999999967</v>
      </c>
      <c r="BF522" s="20">
        <f>Data!BJ522-Data!DQ522</f>
        <v>8.2050000000000001</v>
      </c>
      <c r="BG522" s="20">
        <f>Data!BK522-Data!DR522</f>
        <v>0.32999999999999996</v>
      </c>
      <c r="BH522" s="20">
        <f>Data!BL522-Data!DS522</f>
        <v>-1.875</v>
      </c>
      <c r="BI522" s="20">
        <f>Data!BM522-Data!DT522</f>
        <v>0.27799999999999997</v>
      </c>
      <c r="BJ522" s="20">
        <f>Data!BN522-Data!DU522</f>
        <v>-4.8000000000000007</v>
      </c>
      <c r="BK522" s="20">
        <f>Data!BO522-Data!DV522</f>
        <v>2.5999999999999979</v>
      </c>
      <c r="BL522" s="20">
        <f>Data!BP522-Data!DW522</f>
        <v>0.60000000000000009</v>
      </c>
      <c r="BM522" s="20">
        <f>Data!BQ522-Data!DX522</f>
        <v>2.1958333333333329</v>
      </c>
      <c r="BN522" s="20">
        <f>Data!BR522-Data!DY522</f>
        <v>-0.69999999999999929</v>
      </c>
      <c r="BO522" s="20">
        <f>Data!BS522-Data!DZ522</f>
        <v>-169</v>
      </c>
      <c r="BP522" s="20">
        <f>Data!BT522-Data!EA522</f>
        <v>0.11599999999999999</v>
      </c>
      <c r="BQ522" s="20">
        <f>Data!BU522-Data!EB522</f>
        <v>7</v>
      </c>
      <c r="BR522" s="20">
        <f>Data!BV522-Data!EC522</f>
        <v>-112</v>
      </c>
      <c r="BS522" s="20">
        <f>Data!BW522-Data!ED522</f>
        <v>-203</v>
      </c>
      <c r="BT522" s="20">
        <f>Data!BX522-Data!EE522</f>
        <v>-196</v>
      </c>
      <c r="BU522" s="20">
        <f>Data!BY522-Data!EF522</f>
        <v>-87</v>
      </c>
      <c r="BV522" s="20">
        <f>Data!BZ522-Data!EG522</f>
        <v>-78</v>
      </c>
      <c r="BW522" s="20">
        <f>Data!CA522-Data!EH522</f>
        <v>-122.69999999999999</v>
      </c>
      <c r="BX522" s="20">
        <f>Data!CB522-Data!EI522</f>
        <v>-169</v>
      </c>
      <c r="BY522" s="20">
        <f>Data!CC522-Data!EJ522</f>
        <v>-199</v>
      </c>
      <c r="BZ522" s="20">
        <f>Data!EK522</f>
        <v>12267.92</v>
      </c>
      <c r="CA522" s="20">
        <f>Data!EL522</f>
        <v>11080.56</v>
      </c>
      <c r="CB522" s="20">
        <f>Data!EM522</f>
        <v>65.3125</v>
      </c>
      <c r="CC522" s="20">
        <f>Data!EN522</f>
        <v>104.71666666666665</v>
      </c>
      <c r="CD522" s="20">
        <f>Data!EO522</f>
        <v>12.4488</v>
      </c>
      <c r="CE522" s="20">
        <f>Data!EP522</f>
        <v>197.22</v>
      </c>
      <c r="CF522" s="50">
        <f>IF(ISBLANK(Data!EQ522), "", Data!EQ522)</f>
        <v>80</v>
      </c>
      <c r="CG522" s="50">
        <f>IF(ISBLANK(Data!ER522), "", Data!ER522)</f>
        <v>73</v>
      </c>
      <c r="CH522" s="61" t="str">
        <f>IF(ISBLANK(Data!ES522), "", Data!ES522)</f>
        <v>Oregon</v>
      </c>
      <c r="CI522" s="61">
        <f>IF(ISBLANK(Data!ET522), "", Data!ET522)</f>
        <v>153</v>
      </c>
    </row>
    <row r="523" spans="1:87" x14ac:dyDescent="0.45">
      <c r="A523" s="50">
        <f>IF(ISBLANK(Data!A523), "", Data!A523)</f>
        <v>45304</v>
      </c>
      <c r="B523" s="50" t="str">
        <f>IF(ISBLANK(Data!B523), "", Data!B523)</f>
        <v>Bucknell</v>
      </c>
      <c r="C523" s="50">
        <f>IF(ISBLANK(Data!C523), "", Data!C523)</f>
        <v>32</v>
      </c>
      <c r="D523" s="50" t="str">
        <f>IF(ISBLANK(Data!D523), "", Data!D523)</f>
        <v>Colgate</v>
      </c>
      <c r="E523" s="50">
        <f>IF(ISBLANK(Data!E523), "", Data!E523)</f>
        <v>56</v>
      </c>
      <c r="F523" s="50" t="str">
        <f>IF(ISBLANK(Data!F523), "", Data!F523)</f>
        <v>N</v>
      </c>
      <c r="G523" s="50" t="str">
        <f>IF(ISBLANK(Data!G523), "", Data!G523)</f>
        <v>Bucknell</v>
      </c>
      <c r="H523" s="50" t="str">
        <f>IF(ISBLANK(Data!H523), "", Data!H523)</f>
        <v>Colgate</v>
      </c>
      <c r="I523" s="50" t="str">
        <f>IF(ISBLANK(Data!I523), "", Data!I523)</f>
        <v>Bucknell</v>
      </c>
      <c r="J523" s="50" t="str">
        <f>IF(ISBLANK(Data!J523), "", Data!J523)</f>
        <v>Colgate</v>
      </c>
      <c r="K523" s="50" t="str">
        <f>IF(ISBLANK(Data!K523), "", Data!K523)</f>
        <v>Bucknell</v>
      </c>
      <c r="L523" s="50" t="str">
        <f>IF(ISBLANK(Data!L523), "", Data!L523)</f>
        <v>Colgate</v>
      </c>
      <c r="M523" s="50" t="str">
        <f>IF(ISBLANK(Data!M523), "", Data!M523)</f>
        <v>Bucknell</v>
      </c>
      <c r="N523" s="50" t="str">
        <f>IF(ISBLANK(Data!N523), "", Data!N523)</f>
        <v>Colgate</v>
      </c>
      <c r="O523" s="50" t="str">
        <f>IF(ISBLANK(Data!O523), "", Data!O523)</f>
        <v>Bucknell</v>
      </c>
      <c r="P523" s="50" t="str">
        <f>IF(ISBLANK(Data!P523), "", Data!P523)</f>
        <v>Colgate</v>
      </c>
      <c r="Q523" s="50" t="str">
        <f>IF(ISBLANK(Data!Q523), "", Data!Q523)</f>
        <v>Bucknell</v>
      </c>
      <c r="R523" s="50" t="str">
        <f>IF(ISBLANK(Data!R523), "", Data!R523)</f>
        <v>Colgate</v>
      </c>
      <c r="S523" s="20">
        <f>Data!W523-Data!CD523</f>
        <v>-0.1875</v>
      </c>
      <c r="T523" s="20">
        <f>Data!X523-Data!CE523</f>
        <v>-11.81</v>
      </c>
      <c r="U523" s="20">
        <f>Data!Y523-Data!CF523</f>
        <v>-5.5</v>
      </c>
      <c r="V523" s="20">
        <f>Data!Z523-Data!CG523</f>
        <v>6.1999999999999886</v>
      </c>
      <c r="W523" s="20">
        <f>Data!AA523-Data!CH523</f>
        <v>-0.5</v>
      </c>
      <c r="X523" s="20">
        <f>Data!AB523-Data!CI523</f>
        <v>2.4E-2</v>
      </c>
      <c r="Y523" s="20">
        <f>Data!AC523-Data!CJ523</f>
        <v>-2.21</v>
      </c>
      <c r="Z523" s="20">
        <f>Data!AD523-Data!CK523</f>
        <v>-0.29999999999999716</v>
      </c>
      <c r="AA523" s="20">
        <f>Data!AE523-Data!CL523</f>
        <v>1.8999999999999915</v>
      </c>
      <c r="AB523" s="20">
        <f>Data!AF523-Data!CM523</f>
        <v>-3.41</v>
      </c>
      <c r="AC523" s="20">
        <f>Data!AG523-Data!CN523</f>
        <v>-2.4000000000000057</v>
      </c>
      <c r="AD523" s="20">
        <f>Data!AH523-Data!CO523</f>
        <v>5.5999999999999943</v>
      </c>
      <c r="AE523" s="20">
        <f>Data!AI523-Data!CP523</f>
        <v>-0.17679999999999998</v>
      </c>
      <c r="AF523" s="20">
        <f>Data!AJ523-Data!CQ523</f>
        <v>-3.5</v>
      </c>
      <c r="AG523" s="20">
        <f>Data!AK523-Data!CR523</f>
        <v>-0.21875</v>
      </c>
      <c r="AH523" s="20">
        <f>Data!AL523-Data!CS523</f>
        <v>-107</v>
      </c>
      <c r="AI523" s="20">
        <f>Data!AM523-Data!CT523</f>
        <v>-7.94</v>
      </c>
      <c r="AJ523" s="20">
        <f>Data!AN523-Data!CU523</f>
        <v>-2.31</v>
      </c>
      <c r="AK523" s="20">
        <f>Data!AO523-Data!CV523</f>
        <v>-98</v>
      </c>
      <c r="AL523" s="20">
        <f>Data!AP523-Data!CW523</f>
        <v>72</v>
      </c>
      <c r="AM523" s="20">
        <f>Data!AQ523-Data!CX523</f>
        <v>-112</v>
      </c>
      <c r="AN523" s="20">
        <f>Data!AR523-Data!CY523</f>
        <v>-2.300000000000002E-2</v>
      </c>
      <c r="AO523" s="20">
        <f>Data!AS523-Data!CZ523</f>
        <v>-6</v>
      </c>
      <c r="AP523" s="20">
        <f>Data!AT523-Data!DA523</f>
        <v>0</v>
      </c>
      <c r="AQ523" s="20">
        <f>Data!AU523-Data!DB523</f>
        <v>-1.699999999999996E-2</v>
      </c>
      <c r="AR523" s="20">
        <f>Data!AV523-Data!DC523</f>
        <v>46</v>
      </c>
      <c r="AS523" s="20">
        <f>Data!AW523-Data!DD523</f>
        <v>31</v>
      </c>
      <c r="AT523" s="20">
        <f>Data!AX523-Data!DE523</f>
        <v>0.10299999999999998</v>
      </c>
      <c r="AU523" s="20">
        <f>Data!AY523-Data!DF523</f>
        <v>-33</v>
      </c>
      <c r="AV523" s="20">
        <f>Data!AZ523-Data!DG523</f>
        <v>-2.0625</v>
      </c>
      <c r="AW523" s="20">
        <f>Data!BA523-Data!DH523</f>
        <v>-109</v>
      </c>
      <c r="AX523" s="20">
        <f>Data!BB523-Data!DI523</f>
        <v>-6.8125</v>
      </c>
      <c r="AY523" s="20">
        <f>Data!BC523-Data!DJ523</f>
        <v>-53</v>
      </c>
      <c r="AZ523" s="20">
        <f>Data!BD523-Data!DK523</f>
        <v>-6</v>
      </c>
      <c r="BA523" s="20">
        <f>Data!BE523-Data!DL523</f>
        <v>8</v>
      </c>
      <c r="BB523" s="20">
        <f>Data!BF523-Data!DM523</f>
        <v>25</v>
      </c>
      <c r="BC523" s="20">
        <f>Data!BG523-Data!DN523</f>
        <v>47</v>
      </c>
      <c r="BD523" s="20">
        <f>Data!BH523-Data!DO523</f>
        <v>-6.0999999999999943</v>
      </c>
      <c r="BE523" s="20">
        <f>Data!BI523-Data!DP523</f>
        <v>4.5</v>
      </c>
      <c r="BF523" s="20">
        <f>Data!BJ523-Data!DQ523</f>
        <v>-10.625999999999999</v>
      </c>
      <c r="BG523" s="20">
        <f>Data!BK523-Data!DR523</f>
        <v>-0.40900000000000003</v>
      </c>
      <c r="BH523" s="20">
        <f>Data!BL523-Data!DS523</f>
        <v>1.5619999999999994</v>
      </c>
      <c r="BI523" s="20">
        <f>Data!BM523-Data!DT523</f>
        <v>-9.6999999999999975E-2</v>
      </c>
      <c r="BJ523" s="20">
        <f>Data!BN523-Data!DU523</f>
        <v>0</v>
      </c>
      <c r="BK523" s="20">
        <f>Data!BO523-Data!DV523</f>
        <v>1.9000000000000004</v>
      </c>
      <c r="BL523" s="20">
        <f>Data!BP523-Data!DW523</f>
        <v>0.5</v>
      </c>
      <c r="BM523" s="20">
        <f>Data!BQ523-Data!DX523</f>
        <v>-0.375</v>
      </c>
      <c r="BN523" s="20">
        <f>Data!BR523-Data!DY523</f>
        <v>3</v>
      </c>
      <c r="BO523" s="20">
        <f>Data!BS523-Data!DZ523</f>
        <v>97</v>
      </c>
      <c r="BP523" s="20">
        <f>Data!BT523-Data!EA523</f>
        <v>-5.2999999999999992E-2</v>
      </c>
      <c r="BQ523" s="20">
        <f>Data!BU523-Data!EB523</f>
        <v>7</v>
      </c>
      <c r="BR523" s="20">
        <f>Data!BV523-Data!EC523</f>
        <v>133</v>
      </c>
      <c r="BS523" s="20">
        <f>Data!BW523-Data!ED523</f>
        <v>155</v>
      </c>
      <c r="BT523" s="20">
        <f>Data!BX523-Data!EE523</f>
        <v>117</v>
      </c>
      <c r="BU523" s="20">
        <f>Data!BY523-Data!EF523</f>
        <v>196</v>
      </c>
      <c r="BV523" s="20">
        <f>Data!BZ523-Data!EG523</f>
        <v>141</v>
      </c>
      <c r="BW523" s="20">
        <f>Data!CA523-Data!EH523</f>
        <v>118.10000000000002</v>
      </c>
      <c r="BX523" s="20">
        <f>Data!CB523-Data!EI523</f>
        <v>97</v>
      </c>
      <c r="BY523" s="20">
        <f>Data!CC523-Data!EJ523</f>
        <v>163</v>
      </c>
      <c r="BZ523" s="20">
        <f>Data!EK523</f>
        <v>10537.050000000001</v>
      </c>
      <c r="CA523" s="20">
        <f>Data!EL523</f>
        <v>11770.5</v>
      </c>
      <c r="CB523" s="20">
        <f>Data!EM523</f>
        <v>85.719374999999999</v>
      </c>
      <c r="CC523" s="20">
        <f>Data!EN523</f>
        <v>71.15625</v>
      </c>
      <c r="CD523" s="20">
        <f>Data!EO523</f>
        <v>11.071200000000001</v>
      </c>
      <c r="CE523" s="20">
        <f>Data!EP523</f>
        <v>168.40200000000002</v>
      </c>
      <c r="CF523" s="50">
        <f>IF(ISBLANK(Data!EQ523), "", Data!EQ523)</f>
        <v>73</v>
      </c>
      <c r="CG523" s="50">
        <f>IF(ISBLANK(Data!ER523), "", Data!ER523)</f>
        <v>84</v>
      </c>
      <c r="CH523" s="61" t="str">
        <f>IF(ISBLANK(Data!ES523), "", Data!ES523)</f>
        <v>Colgate</v>
      </c>
      <c r="CI523" s="61">
        <f>IF(ISBLANK(Data!ET523), "", Data!ET523)</f>
        <v>157</v>
      </c>
    </row>
    <row r="524" spans="1:87" x14ac:dyDescent="0.45">
      <c r="A524" s="50">
        <f>IF(ISBLANK(Data!A524), "", Data!A524)</f>
        <v>45305</v>
      </c>
      <c r="B524" s="50" t="str">
        <f>IF(ISBLANK(Data!B524), "", Data!B524)</f>
        <v>Connecticut</v>
      </c>
      <c r="C524" s="50">
        <f>IF(ISBLANK(Data!C524), "", Data!C524)</f>
        <v>60</v>
      </c>
      <c r="D524" s="50" t="str">
        <f>IF(ISBLANK(Data!D524), "", Data!D524)</f>
        <v>Georgetown</v>
      </c>
      <c r="E524" s="50">
        <f>IF(ISBLANK(Data!E524), "", Data!E524)</f>
        <v>98</v>
      </c>
      <c r="F524" s="50" t="str">
        <f>IF(ISBLANK(Data!F524), "", Data!F524)</f>
        <v>N</v>
      </c>
      <c r="G524" s="50" t="str">
        <f>IF(ISBLANK(Data!G524), "", Data!G524)</f>
        <v>Connecticut</v>
      </c>
      <c r="H524" s="50" t="str">
        <f>IF(ISBLANK(Data!H524), "", Data!H524)</f>
        <v>Georgetown</v>
      </c>
      <c r="I524" s="50" t="str">
        <f>IF(ISBLANK(Data!I524), "", Data!I524)</f>
        <v>Connecticut</v>
      </c>
      <c r="J524" s="50" t="str">
        <f>IF(ISBLANK(Data!J524), "", Data!J524)</f>
        <v>Georgetown</v>
      </c>
      <c r="K524" s="50" t="str">
        <f>IF(ISBLANK(Data!K524), "", Data!K524)</f>
        <v>Connecticut</v>
      </c>
      <c r="L524" s="50" t="str">
        <f>IF(ISBLANK(Data!L524), "", Data!L524)</f>
        <v>Georgetown</v>
      </c>
      <c r="M524" s="50" t="str">
        <f>IF(ISBLANK(Data!M524), "", Data!M524)</f>
        <v>Connecticut</v>
      </c>
      <c r="N524" s="50" t="str">
        <f>IF(ISBLANK(Data!N524), "", Data!N524)</f>
        <v>Georgetown</v>
      </c>
      <c r="O524" s="50" t="str">
        <f>IF(ISBLANK(Data!O524), "", Data!O524)</f>
        <v>UConn</v>
      </c>
      <c r="P524" s="50" t="str">
        <f>IF(ISBLANK(Data!P524), "", Data!P524)</f>
        <v>Georgetown</v>
      </c>
      <c r="Q524" s="50" t="str">
        <f>IF(ISBLANK(Data!Q524), "", Data!Q524)</f>
        <v>Connecticut</v>
      </c>
      <c r="R524" s="50" t="str">
        <f>IF(ISBLANK(Data!R524), "", Data!R524)</f>
        <v>Georgetown</v>
      </c>
      <c r="S524" s="20">
        <f>Data!W524-Data!CD524</f>
        <v>0.375</v>
      </c>
      <c r="T524" s="20">
        <f>Data!X524-Data!CE524</f>
        <v>27.76</v>
      </c>
      <c r="U524" s="20">
        <f>Data!Y524-Data!CF524</f>
        <v>15.099999999999994</v>
      </c>
      <c r="V524" s="20">
        <f>Data!Z524-Data!CG524</f>
        <v>-12.699999999999989</v>
      </c>
      <c r="W524" s="20">
        <f>Data!AA524-Data!CH524</f>
        <v>-1.4000000000000057</v>
      </c>
      <c r="X524" s="20">
        <f>Data!AB524-Data!CI524</f>
        <v>1.2999999999999999E-2</v>
      </c>
      <c r="Y524" s="20">
        <f>Data!AC524-Data!CJ524</f>
        <v>4.18</v>
      </c>
      <c r="Z524" s="20">
        <f>Data!AD524-Data!CK524</f>
        <v>3.2000000000000028</v>
      </c>
      <c r="AA524" s="20">
        <f>Data!AE524-Data!CL524</f>
        <v>-0.90000000000000568</v>
      </c>
      <c r="AB524" s="20">
        <f>Data!AF524-Data!CM524</f>
        <v>2.9300000000000006</v>
      </c>
      <c r="AC524" s="20">
        <f>Data!AG524-Data!CN524</f>
        <v>14.600000000000009</v>
      </c>
      <c r="AD524" s="20">
        <f>Data!AH524-Data!CO524</f>
        <v>-11.599999999999994</v>
      </c>
      <c r="AE524" s="20">
        <f>Data!AI524-Data!CP524</f>
        <v>0.46440000000000003</v>
      </c>
      <c r="AF524" s="20">
        <f>Data!AJ524-Data!CQ524</f>
        <v>7.5</v>
      </c>
      <c r="AG524" s="20">
        <f>Data!AK524-Data!CR524</f>
        <v>0.46875</v>
      </c>
      <c r="AH524" s="20">
        <f>Data!AL524-Data!CS524</f>
        <v>279</v>
      </c>
      <c r="AI524" s="20">
        <f>Data!AM524-Data!CT524</f>
        <v>18.29</v>
      </c>
      <c r="AJ524" s="20">
        <f>Data!AN524-Data!CU524</f>
        <v>0.48</v>
      </c>
      <c r="AK524" s="20">
        <f>Data!AO524-Data!CV524</f>
        <v>176</v>
      </c>
      <c r="AL524" s="20">
        <f>Data!AP524-Data!CW524</f>
        <v>-109</v>
      </c>
      <c r="AM524" s="20">
        <f>Data!AQ524-Data!CX524</f>
        <v>25</v>
      </c>
      <c r="AN524" s="20">
        <f>Data!AR524-Data!CY524</f>
        <v>7.9000000000000015E-2</v>
      </c>
      <c r="AO524" s="20">
        <f>Data!AS524-Data!CZ524</f>
        <v>2</v>
      </c>
      <c r="AP524" s="20">
        <f>Data!AT524-Data!DA524</f>
        <v>8</v>
      </c>
      <c r="AQ524" s="20">
        <f>Data!AU524-Data!DB524</f>
        <v>-2.0000000000000018E-3</v>
      </c>
      <c r="AR524" s="20">
        <f>Data!AV524-Data!DC524</f>
        <v>2</v>
      </c>
      <c r="AS524" s="20">
        <f>Data!AW524-Data!DD524</f>
        <v>-4</v>
      </c>
      <c r="AT524" s="20">
        <f>Data!AX524-Data!DE524</f>
        <v>1.5000000000000013E-2</v>
      </c>
      <c r="AU524" s="20">
        <f>Data!AY524-Data!DF524</f>
        <v>-3</v>
      </c>
      <c r="AV524" s="20">
        <f>Data!AZ524-Data!DG524</f>
        <v>-0.1875</v>
      </c>
      <c r="AW524" s="20">
        <f>Data!BA524-Data!DH524</f>
        <v>43</v>
      </c>
      <c r="AX524" s="20">
        <f>Data!BB524-Data!DI524</f>
        <v>2.6875</v>
      </c>
      <c r="AY524" s="20">
        <f>Data!BC524-Data!DJ524</f>
        <v>89</v>
      </c>
      <c r="AZ524" s="20">
        <f>Data!BD524-Data!DK524</f>
        <v>5</v>
      </c>
      <c r="BA524" s="20">
        <f>Data!BE524-Data!DL524</f>
        <v>27</v>
      </c>
      <c r="BB524" s="20">
        <f>Data!BF524-Data!DM524</f>
        <v>-45</v>
      </c>
      <c r="BC524" s="20">
        <f>Data!BG524-Data!DN524</f>
        <v>29</v>
      </c>
      <c r="BD524" s="20">
        <f>Data!BH524-Data!DO524</f>
        <v>11</v>
      </c>
      <c r="BE524" s="20">
        <f>Data!BI524-Data!DP524</f>
        <v>-6.8119999999999976</v>
      </c>
      <c r="BF524" s="20">
        <f>Data!BJ524-Data!DQ524</f>
        <v>17.812000000000001</v>
      </c>
      <c r="BG524" s="20">
        <f>Data!BK524-Data!DR524</f>
        <v>0.78399999999999992</v>
      </c>
      <c r="BH524" s="20">
        <f>Data!BL524-Data!DS524</f>
        <v>-2.8130000000000006</v>
      </c>
      <c r="BI524" s="20">
        <f>Data!BM524-Data!DT524</f>
        <v>0.15399999999999997</v>
      </c>
      <c r="BJ524" s="20">
        <f>Data!BN524-Data!DU524</f>
        <v>0.5</v>
      </c>
      <c r="BK524" s="20">
        <f>Data!BO524-Data!DV524</f>
        <v>-0.30000000000000071</v>
      </c>
      <c r="BL524" s="20">
        <f>Data!BP524-Data!DW524</f>
        <v>1.7000000000000002</v>
      </c>
      <c r="BM524" s="20">
        <f>Data!BQ524-Data!DX524</f>
        <v>0.3125</v>
      </c>
      <c r="BN524" s="20">
        <f>Data!BR524-Data!DY524</f>
        <v>1.8000000000000007</v>
      </c>
      <c r="BO524" s="20">
        <f>Data!BS524-Data!DZ524</f>
        <v>-211</v>
      </c>
      <c r="BP524" s="20">
        <f>Data!BT524-Data!EA524</f>
        <v>0.15700000000000003</v>
      </c>
      <c r="BQ524" s="20">
        <f>Data!BU524-Data!EB524</f>
        <v>-1</v>
      </c>
      <c r="BR524" s="20">
        <f>Data!BV524-Data!EC524</f>
        <v>-188</v>
      </c>
      <c r="BS524" s="20">
        <f>Data!BW524-Data!ED524</f>
        <v>-210</v>
      </c>
      <c r="BT524" s="20">
        <f>Data!BX524-Data!EE524</f>
        <v>-183</v>
      </c>
      <c r="BU524" s="20">
        <f>Data!BY524-Data!EF524</f>
        <v>-164</v>
      </c>
      <c r="BV524" s="20">
        <f>Data!BZ524-Data!EG524</f>
        <v>-180</v>
      </c>
      <c r="BW524" s="20">
        <f>Data!CA524-Data!EH524</f>
        <v>-154.19999999999999</v>
      </c>
      <c r="BX524" s="20">
        <f>Data!CB524-Data!EI524</f>
        <v>-210</v>
      </c>
      <c r="BY524" s="20">
        <f>Data!CC524-Data!EJ524</f>
        <v>-247</v>
      </c>
      <c r="BZ524" s="20">
        <f>Data!EK524</f>
        <v>13480.8</v>
      </c>
      <c r="CA524" s="20">
        <f>Data!EL524</f>
        <v>10455.510000000002</v>
      </c>
      <c r="CB524" s="20">
        <f>Data!EM524</f>
        <v>66.012500000000003</v>
      </c>
      <c r="CC524" s="20">
        <f>Data!EN524</f>
        <v>87.7734375</v>
      </c>
      <c r="CD524" s="20">
        <f>Data!EO524</f>
        <v>12.158100000000001</v>
      </c>
      <c r="CE524" s="20">
        <f>Data!EP524</f>
        <v>177.87</v>
      </c>
      <c r="CF524" s="50">
        <f>IF(ISBLANK(Data!EQ524), "", Data!EQ524)</f>
        <v>80</v>
      </c>
      <c r="CG524" s="50">
        <f>IF(ISBLANK(Data!ER524), "", Data!ER524)</f>
        <v>67</v>
      </c>
      <c r="CH524" s="61" t="str">
        <f>IF(ISBLANK(Data!ES524), "", Data!ES524)</f>
        <v>Connecticut</v>
      </c>
      <c r="CI524" s="61">
        <f>IF(ISBLANK(Data!ET524), "", Data!ET524)</f>
        <v>147</v>
      </c>
    </row>
    <row r="525" spans="1:87" x14ac:dyDescent="0.45">
      <c r="A525" s="50">
        <f>IF(ISBLANK(Data!A525), "", Data!A525)</f>
        <v>45305</v>
      </c>
      <c r="B525" s="50" t="str">
        <f>IF(ISBLANK(Data!B525), "", Data!B525)</f>
        <v>Florida Atlantic</v>
      </c>
      <c r="C525" s="50">
        <f>IF(ISBLANK(Data!C525), "", Data!C525)</f>
        <v>89</v>
      </c>
      <c r="D525" s="50" t="str">
        <f>IF(ISBLANK(Data!D525), "", Data!D525)</f>
        <v>UAB</v>
      </c>
      <c r="E525" s="50">
        <f>IF(ISBLANK(Data!E525), "", Data!E525)</f>
        <v>310</v>
      </c>
      <c r="F525" s="50" t="str">
        <f>IF(ISBLANK(Data!F525), "", Data!F525)</f>
        <v>N</v>
      </c>
      <c r="G525" s="50" t="str">
        <f>IF(ISBLANK(Data!G525), "", Data!G525)</f>
        <v>Florida Atlantic</v>
      </c>
      <c r="H525" s="50" t="str">
        <f>IF(ISBLANK(Data!H525), "", Data!H525)</f>
        <v>UAB</v>
      </c>
      <c r="I525" s="50" t="str">
        <f>IF(ISBLANK(Data!I525), "", Data!I525)</f>
        <v>Florida Atlantic</v>
      </c>
      <c r="J525" s="50" t="str">
        <f>IF(ISBLANK(Data!J525), "", Data!J525)</f>
        <v>UAB</v>
      </c>
      <c r="K525" s="50" t="str">
        <f>IF(ISBLANK(Data!K525), "", Data!K525)</f>
        <v>Florida Atlantic</v>
      </c>
      <c r="L525" s="50" t="str">
        <f>IF(ISBLANK(Data!L525), "", Data!L525)</f>
        <v>UAB</v>
      </c>
      <c r="M525" s="50" t="str">
        <f>IF(ISBLANK(Data!M525), "", Data!M525)</f>
        <v>Fla Atlantic</v>
      </c>
      <c r="N525" s="50" t="str">
        <f>IF(ISBLANK(Data!N525), "", Data!N525)</f>
        <v>UAB</v>
      </c>
      <c r="O525" s="50" t="str">
        <f>IF(ISBLANK(Data!O525), "", Data!O525)</f>
        <v>FAU</v>
      </c>
      <c r="P525" s="50" t="str">
        <f>IF(ISBLANK(Data!P525), "", Data!P525)</f>
        <v>UAB</v>
      </c>
      <c r="Q525" s="50" t="str">
        <f>IF(ISBLANK(Data!Q525), "", Data!Q525)</f>
        <v>FAU</v>
      </c>
      <c r="R525" s="50" t="str">
        <f>IF(ISBLANK(Data!R525), "", Data!R525)</f>
        <v>UAB</v>
      </c>
      <c r="S525" s="20">
        <f>Data!W525-Data!CD525</f>
        <v>8.3333333333333037E-2</v>
      </c>
      <c r="T525" s="20">
        <f>Data!X525-Data!CE525</f>
        <v>19.690000000000001</v>
      </c>
      <c r="U525" s="20">
        <f>Data!Y525-Data!CF525</f>
        <v>9.2999999999999972</v>
      </c>
      <c r="V525" s="20">
        <f>Data!Z525-Data!CG525</f>
        <v>-10.399999999999991</v>
      </c>
      <c r="W525" s="20">
        <f>Data!AA525-Data!CH525</f>
        <v>9.9999999999994316E-2</v>
      </c>
      <c r="X525" s="20">
        <f>Data!AB525-Data!CI525</f>
        <v>-0.19400000000000001</v>
      </c>
      <c r="Y525" s="20">
        <f>Data!AC525-Data!CJ525</f>
        <v>7.13</v>
      </c>
      <c r="Z525" s="20">
        <f>Data!AD525-Data!CK525</f>
        <v>3.5</v>
      </c>
      <c r="AA525" s="20">
        <f>Data!AE525-Data!CL525</f>
        <v>-3.5999999999999943</v>
      </c>
      <c r="AB525" s="20">
        <f>Data!AF525-Data!CM525</f>
        <v>6.82</v>
      </c>
      <c r="AC525" s="20">
        <f>Data!AG525-Data!CN525</f>
        <v>10.399999999999991</v>
      </c>
      <c r="AD525" s="20">
        <f>Data!AH525-Data!CO525</f>
        <v>-10.799999999999997</v>
      </c>
      <c r="AE525" s="20">
        <f>Data!AI525-Data!CP525</f>
        <v>0.44360000000000005</v>
      </c>
      <c r="AF525" s="20">
        <f>Data!AJ525-Data!CQ525</f>
        <v>3.7</v>
      </c>
      <c r="AG525" s="20">
        <f>Data!AK525-Data!CR525</f>
        <v>0.24208333333333334</v>
      </c>
      <c r="AH525" s="20">
        <f>Data!AL525-Data!CS525</f>
        <v>161</v>
      </c>
      <c r="AI525" s="20">
        <f>Data!AM525-Data!CT525</f>
        <v>18.600000000000001</v>
      </c>
      <c r="AJ525" s="20">
        <f>Data!AN525-Data!CU525</f>
        <v>6.64</v>
      </c>
      <c r="AK525" s="20">
        <f>Data!AO525-Data!CV525</f>
        <v>154</v>
      </c>
      <c r="AL525" s="20">
        <f>Data!AP525-Data!CW525</f>
        <v>0</v>
      </c>
      <c r="AM525" s="20">
        <f>Data!AQ525-Data!CX525</f>
        <v>70</v>
      </c>
      <c r="AN525" s="20">
        <f>Data!AR525-Data!CY525</f>
        <v>5.4999999999999993E-2</v>
      </c>
      <c r="AO525" s="20">
        <f>Data!AS525-Data!CZ525</f>
        <v>51</v>
      </c>
      <c r="AP525" s="20">
        <f>Data!AT525-Data!DA525</f>
        <v>98</v>
      </c>
      <c r="AQ525" s="20">
        <f>Data!AU525-Data!DB525</f>
        <v>5.3999999999999992E-2</v>
      </c>
      <c r="AR525" s="20">
        <f>Data!AV525-Data!DC525</f>
        <v>-65</v>
      </c>
      <c r="AS525" s="20">
        <f>Data!AW525-Data!DD525</f>
        <v>-62</v>
      </c>
      <c r="AT525" s="20">
        <f>Data!AX525-Data!DE525</f>
        <v>-5.8000000000000052E-2</v>
      </c>
      <c r="AU525" s="20">
        <f>Data!AY525-Data!DF525</f>
        <v>-22</v>
      </c>
      <c r="AV525" s="20">
        <f>Data!AZ525-Data!DG525</f>
        <v>-2.2375000000000007</v>
      </c>
      <c r="AW525" s="20">
        <f>Data!BA525-Data!DH525</f>
        <v>13</v>
      </c>
      <c r="AX525" s="20">
        <f>Data!BB525-Data!DI525</f>
        <v>-1.62916666666667</v>
      </c>
      <c r="AY525" s="20">
        <f>Data!BC525-Data!DJ525</f>
        <v>50</v>
      </c>
      <c r="AZ525" s="20">
        <f>Data!BD525-Data!DK525</f>
        <v>13</v>
      </c>
      <c r="BA525" s="20">
        <f>Data!BE525-Data!DL525</f>
        <v>-32</v>
      </c>
      <c r="BB525" s="20">
        <f>Data!BF525-Data!DM525</f>
        <v>10</v>
      </c>
      <c r="BC525" s="20">
        <f>Data!BG525-Data!DN525</f>
        <v>20</v>
      </c>
      <c r="BD525" s="20">
        <f>Data!BH525-Data!DO525</f>
        <v>4.7999999999999972</v>
      </c>
      <c r="BE525" s="20">
        <f>Data!BI525-Data!DP525</f>
        <v>-4.7249999999999943</v>
      </c>
      <c r="BF525" s="20">
        <f>Data!BJ525-Data!DQ525</f>
        <v>9.5169999999999995</v>
      </c>
      <c r="BG525" s="20">
        <f>Data!BK525-Data!DR525</f>
        <v>0.21100000000000008</v>
      </c>
      <c r="BH525" s="20">
        <f>Data!BL525-Data!DS525</f>
        <v>-0.10800000000000054</v>
      </c>
      <c r="BI525" s="20">
        <f>Data!BM525-Data!DT525</f>
        <v>3.7000000000000033E-2</v>
      </c>
      <c r="BJ525" s="20">
        <f>Data!BN525-Data!DU525</f>
        <v>5</v>
      </c>
      <c r="BK525" s="20">
        <f>Data!BO525-Data!DV525</f>
        <v>-5.5</v>
      </c>
      <c r="BL525" s="20">
        <f>Data!BP525-Data!DW525</f>
        <v>-2.3000000000000003</v>
      </c>
      <c r="BM525" s="20">
        <f>Data!BQ525-Data!DX525</f>
        <v>0.36666666666666625</v>
      </c>
      <c r="BN525" s="20">
        <f>Data!BR525-Data!DY525</f>
        <v>0.30000000000000071</v>
      </c>
      <c r="BO525" s="20">
        <f>Data!BS525-Data!DZ525</f>
        <v>-102</v>
      </c>
      <c r="BP525" s="20">
        <f>Data!BT525-Data!EA525</f>
        <v>9.099999999999997E-2</v>
      </c>
      <c r="BQ525" s="20">
        <f>Data!BU525-Data!EB525</f>
        <v>-1</v>
      </c>
      <c r="BR525" s="20">
        <f>Data!BV525-Data!EC525</f>
        <v>-165</v>
      </c>
      <c r="BS525" s="20">
        <f>Data!BW525-Data!ED525</f>
        <v>-53</v>
      </c>
      <c r="BT525" s="20">
        <f>Data!BX525-Data!EE525</f>
        <v>-101</v>
      </c>
      <c r="BU525" s="20">
        <f>Data!BY525-Data!EF525</f>
        <v>-163</v>
      </c>
      <c r="BV525" s="20">
        <f>Data!BZ525-Data!EG525</f>
        <v>-145</v>
      </c>
      <c r="BW525" s="20">
        <f>Data!CA525-Data!EH525</f>
        <v>-93</v>
      </c>
      <c r="BX525" s="20">
        <f>Data!CB525-Data!EI525</f>
        <v>-105</v>
      </c>
      <c r="BY525" s="20">
        <f>Data!CC525-Data!EJ525</f>
        <v>-31</v>
      </c>
      <c r="BZ525" s="20">
        <f>Data!EK525</f>
        <v>12987.599999999999</v>
      </c>
      <c r="CA525" s="20">
        <f>Data!EL525</f>
        <v>10832.640000000001</v>
      </c>
      <c r="CB525" s="20">
        <f>Data!EM525</f>
        <v>82.925000000000011</v>
      </c>
      <c r="CC525" s="20">
        <f>Data!EN525</f>
        <v>87.997500000000002</v>
      </c>
      <c r="CD525" s="20">
        <f>Data!EO525</f>
        <v>11.952</v>
      </c>
      <c r="CE525" s="20">
        <f>Data!EP525</f>
        <v>162.60399999999998</v>
      </c>
      <c r="CF525" s="50">
        <f>IF(ISBLANK(Data!EQ525), "", Data!EQ525)</f>
        <v>86</v>
      </c>
      <c r="CG525" s="50">
        <f>IF(ISBLANK(Data!ER525), "", Data!ER525)</f>
        <v>73</v>
      </c>
      <c r="CH525" s="61" t="str">
        <f>IF(ISBLANK(Data!ES525), "", Data!ES525)</f>
        <v>Florida Atlantic</v>
      </c>
      <c r="CI525" s="61">
        <f>IF(ISBLANK(Data!ET525), "", Data!ET525)</f>
        <v>159</v>
      </c>
    </row>
    <row r="526" spans="1:87" x14ac:dyDescent="0.45">
      <c r="A526" s="50">
        <f>IF(ISBLANK(Data!A526), "", Data!A526)</f>
        <v>45305</v>
      </c>
      <c r="B526" s="50" t="str">
        <f>IF(ISBLANK(Data!B526), "", Data!B526)</f>
        <v>Michigan St.</v>
      </c>
      <c r="C526" s="50">
        <f>IF(ISBLANK(Data!C526), "", Data!C526)</f>
        <v>172</v>
      </c>
      <c r="D526" s="50" t="str">
        <f>IF(ISBLANK(Data!D526), "", Data!D526)</f>
        <v>Rutgers</v>
      </c>
      <c r="E526" s="50">
        <f>IF(ISBLANK(Data!E526), "", Data!E526)</f>
        <v>248</v>
      </c>
      <c r="F526" s="50" t="str">
        <f>IF(ISBLANK(Data!F526), "", Data!F526)</f>
        <v>N</v>
      </c>
      <c r="G526" s="50" t="str">
        <f>IF(ISBLANK(Data!G526), "", Data!G526)</f>
        <v>Michigan St.</v>
      </c>
      <c r="H526" s="50" t="str">
        <f>IF(ISBLANK(Data!H526), "", Data!H526)</f>
        <v>Rutgers</v>
      </c>
      <c r="I526" s="50" t="str">
        <f>IF(ISBLANK(Data!I526), "", Data!I526)</f>
        <v>Michigan St.</v>
      </c>
      <c r="J526" s="50" t="str">
        <f>IF(ISBLANK(Data!J526), "", Data!J526)</f>
        <v>Rutgers</v>
      </c>
      <c r="K526" s="50" t="str">
        <f>IF(ISBLANK(Data!K526), "", Data!K526)</f>
        <v>Michigan State</v>
      </c>
      <c r="L526" s="50" t="str">
        <f>IF(ISBLANK(Data!L526), "", Data!L526)</f>
        <v>Rutgers</v>
      </c>
      <c r="M526" s="50" t="str">
        <f>IF(ISBLANK(Data!M526), "", Data!M526)</f>
        <v>Michigan St</v>
      </c>
      <c r="N526" s="50" t="str">
        <f>IF(ISBLANK(Data!N526), "", Data!N526)</f>
        <v>Rutgers</v>
      </c>
      <c r="O526" s="50" t="str">
        <f>IF(ISBLANK(Data!O526), "", Data!O526)</f>
        <v>Michigan St.</v>
      </c>
      <c r="P526" s="50" t="str">
        <f>IF(ISBLANK(Data!P526), "", Data!P526)</f>
        <v>Rutgers</v>
      </c>
      <c r="Q526" s="50" t="str">
        <f>IF(ISBLANK(Data!Q526), "", Data!Q526)</f>
        <v>Michigan State</v>
      </c>
      <c r="R526" s="50" t="str">
        <f>IF(ISBLANK(Data!R526), "", Data!R526)</f>
        <v>Rutgers</v>
      </c>
      <c r="S526" s="20">
        <f>Data!W526-Data!CD526</f>
        <v>-3.7499999999999978E-2</v>
      </c>
      <c r="T526" s="20">
        <f>Data!X526-Data!CE526</f>
        <v>11.799999999999999</v>
      </c>
      <c r="U526" s="20">
        <f>Data!Y526-Data!CF526</f>
        <v>14.5</v>
      </c>
      <c r="V526" s="20">
        <f>Data!Z526-Data!CG526</f>
        <v>2.7000000000000028</v>
      </c>
      <c r="W526" s="20">
        <f>Data!AA526-Data!CH526</f>
        <v>-2.4000000000000057</v>
      </c>
      <c r="X526" s="20">
        <f>Data!AB526-Data!CI526</f>
        <v>-0.14199999999999999</v>
      </c>
      <c r="Y526" s="20">
        <f>Data!AC526-Data!CJ526</f>
        <v>4.57</v>
      </c>
      <c r="Z526" s="20">
        <f>Data!AD526-Data!CK526</f>
        <v>3.7000000000000028</v>
      </c>
      <c r="AA526" s="20">
        <f>Data!AE526-Data!CL526</f>
        <v>-0.80000000000001137</v>
      </c>
      <c r="AB526" s="20">
        <f>Data!AF526-Data!CM526</f>
        <v>5.32</v>
      </c>
      <c r="AC526" s="20">
        <f>Data!AG526-Data!CN526</f>
        <v>18.699999999999989</v>
      </c>
      <c r="AD526" s="20">
        <f>Data!AH526-Data!CO526</f>
        <v>2.7000000000000028</v>
      </c>
      <c r="AE526" s="20">
        <f>Data!AI526-Data!CP526</f>
        <v>0.22419999999999995</v>
      </c>
      <c r="AF526" s="20">
        <f>Data!AJ526-Data!CQ526</f>
        <v>0.49999999999999989</v>
      </c>
      <c r="AG526" s="20">
        <f>Data!AK526-Data!CR526</f>
        <v>3.7083333333333322E-2</v>
      </c>
      <c r="AH526" s="20">
        <f>Data!AL526-Data!CS526</f>
        <v>56</v>
      </c>
      <c r="AI526" s="20">
        <f>Data!AM526-Data!CT526</f>
        <v>11.57</v>
      </c>
      <c r="AJ526" s="20">
        <f>Data!AN526-Data!CU526</f>
        <v>4.99</v>
      </c>
      <c r="AK526" s="20">
        <f>Data!AO526-Data!CV526</f>
        <v>213</v>
      </c>
      <c r="AL526" s="20">
        <f>Data!AP526-Data!CW526</f>
        <v>103</v>
      </c>
      <c r="AM526" s="20">
        <f>Data!AQ526-Data!CX526</f>
        <v>49</v>
      </c>
      <c r="AN526" s="20">
        <f>Data!AR526-Data!CY526</f>
        <v>8.7999999999999967E-2</v>
      </c>
      <c r="AO526" s="20">
        <f>Data!AS526-Data!CZ526</f>
        <v>19</v>
      </c>
      <c r="AP526" s="20">
        <f>Data!AT526-Data!DA526</f>
        <v>-5</v>
      </c>
      <c r="AQ526" s="20">
        <f>Data!AU526-Data!DB526</f>
        <v>6.7000000000000004E-2</v>
      </c>
      <c r="AR526" s="20">
        <f>Data!AV526-Data!DC526</f>
        <v>-12</v>
      </c>
      <c r="AS526" s="20">
        <f>Data!AW526-Data!DD526</f>
        <v>-33</v>
      </c>
      <c r="AT526" s="20">
        <f>Data!AX526-Data!DE526</f>
        <v>3.2999999999999918E-2</v>
      </c>
      <c r="AU526" s="20">
        <f>Data!AY526-Data!DF526</f>
        <v>-22</v>
      </c>
      <c r="AV526" s="20">
        <f>Data!AZ526-Data!DG526</f>
        <v>-2.1875</v>
      </c>
      <c r="AW526" s="20">
        <f>Data!BA526-Data!DH526</f>
        <v>5</v>
      </c>
      <c r="AX526" s="20">
        <f>Data!BB526-Data!DI526</f>
        <v>-2.1333333333333329</v>
      </c>
      <c r="AY526" s="20">
        <f>Data!BC526-Data!DJ526</f>
        <v>111</v>
      </c>
      <c r="AZ526" s="20">
        <f>Data!BD526-Data!DK526</f>
        <v>0</v>
      </c>
      <c r="BA526" s="20">
        <f>Data!BE526-Data!DL526</f>
        <v>-16</v>
      </c>
      <c r="BB526" s="20">
        <f>Data!BF526-Data!DM526</f>
        <v>2</v>
      </c>
      <c r="BC526" s="20">
        <f>Data!BG526-Data!DN526</f>
        <v>21</v>
      </c>
      <c r="BD526" s="20">
        <f>Data!BH526-Data!DO526</f>
        <v>9.1000000000000085</v>
      </c>
      <c r="BE526" s="20">
        <f>Data!BI526-Data!DP526</f>
        <v>2.4550000000000054</v>
      </c>
      <c r="BF526" s="20">
        <f>Data!BJ526-Data!DQ526</f>
        <v>6.588000000000001</v>
      </c>
      <c r="BG526" s="20">
        <f>Data!BK526-Data!DR526</f>
        <v>0.62600000000000011</v>
      </c>
      <c r="BH526" s="20">
        <f>Data!BL526-Data!DS526</f>
        <v>-0.59200000000000053</v>
      </c>
      <c r="BI526" s="20">
        <f>Data!BM526-Data!DT526</f>
        <v>-8.0000000000000071E-3</v>
      </c>
      <c r="BJ526" s="20">
        <f>Data!BN526-Data!DU526</f>
        <v>-1.5999999999999979</v>
      </c>
      <c r="BK526" s="20">
        <f>Data!BO526-Data!DV526</f>
        <v>-3.5</v>
      </c>
      <c r="BL526" s="20">
        <f>Data!BP526-Data!DW526</f>
        <v>-1.4000000000000004</v>
      </c>
      <c r="BM526" s="20">
        <f>Data!BQ526-Data!DX526</f>
        <v>-0.47499999999999964</v>
      </c>
      <c r="BN526" s="20">
        <f>Data!BR526-Data!DY526</f>
        <v>0.29999999999999716</v>
      </c>
      <c r="BO526" s="20">
        <f>Data!BS526-Data!DZ526</f>
        <v>1</v>
      </c>
      <c r="BP526" s="20">
        <f>Data!BT526-Data!EA526</f>
        <v>-1.0000000000000009E-3</v>
      </c>
      <c r="BQ526" s="20">
        <f>Data!BU526-Data!EB526</f>
        <v>-8</v>
      </c>
      <c r="BR526" s="20">
        <f>Data!BV526-Data!EC526</f>
        <v>-59</v>
      </c>
      <c r="BS526" s="20">
        <f>Data!BW526-Data!ED526</f>
        <v>-59</v>
      </c>
      <c r="BT526" s="20">
        <f>Data!BX526-Data!EE526</f>
        <v>-10</v>
      </c>
      <c r="BU526" s="20">
        <f>Data!BY526-Data!EF526</f>
        <v>-65</v>
      </c>
      <c r="BV526" s="20">
        <f>Data!BZ526-Data!EG526</f>
        <v>-68</v>
      </c>
      <c r="BW526" s="20">
        <f>Data!CA526-Data!EH526</f>
        <v>-36.299999999999997</v>
      </c>
      <c r="BX526" s="20">
        <f>Data!CB526-Data!EI526</f>
        <v>1</v>
      </c>
      <c r="BY526" s="20">
        <f>Data!CC526-Data!EJ526</f>
        <v>-94</v>
      </c>
      <c r="BZ526" s="20">
        <f>Data!EK526</f>
        <v>10676.76</v>
      </c>
      <c r="CA526" s="20">
        <f>Data!EL526</f>
        <v>9613.3700000000008</v>
      </c>
      <c r="CB526" s="20">
        <f>Data!EM526</f>
        <v>82.649999999999991</v>
      </c>
      <c r="CC526" s="20">
        <f>Data!EN526</f>
        <v>81.702375000000004</v>
      </c>
      <c r="CD526" s="20">
        <f>Data!EO526</f>
        <v>10.938800000000001</v>
      </c>
      <c r="CE526" s="20">
        <f>Data!EP526</f>
        <v>169.39999999999998</v>
      </c>
      <c r="CF526" s="50">
        <f>IF(ISBLANK(Data!EQ526), "", Data!EQ526)</f>
        <v>73</v>
      </c>
      <c r="CG526" s="50">
        <f>IF(ISBLANK(Data!ER526), "", Data!ER526)</f>
        <v>55</v>
      </c>
      <c r="CH526" s="61" t="str">
        <f>IF(ISBLANK(Data!ES526), "", Data!ES526)</f>
        <v>Michigan St.</v>
      </c>
      <c r="CI526" s="61">
        <f>IF(ISBLANK(Data!ET526), "", Data!ET526)</f>
        <v>128</v>
      </c>
    </row>
    <row r="527" spans="1:87" x14ac:dyDescent="0.45">
      <c r="A527" s="50">
        <f>IF(ISBLANK(Data!A527), "", Data!A527)</f>
        <v>45305</v>
      </c>
      <c r="B527" s="50" t="str">
        <f>IF(ISBLANK(Data!B527), "", Data!B527)</f>
        <v>Wichita St.</v>
      </c>
      <c r="C527" s="50">
        <f>IF(ISBLANK(Data!C527), "", Data!C527)</f>
        <v>353</v>
      </c>
      <c r="D527" s="50" t="str">
        <f>IF(ISBLANK(Data!D527), "", Data!D527)</f>
        <v>Memphis</v>
      </c>
      <c r="E527" s="50">
        <f>IF(ISBLANK(Data!E527), "", Data!E527)</f>
        <v>166</v>
      </c>
      <c r="F527" s="50" t="str">
        <f>IF(ISBLANK(Data!F527), "", Data!F527)</f>
        <v>N</v>
      </c>
      <c r="G527" s="50" t="str">
        <f>IF(ISBLANK(Data!G527), "", Data!G527)</f>
        <v>Wichita St.</v>
      </c>
      <c r="H527" s="50" t="str">
        <f>IF(ISBLANK(Data!H527), "", Data!H527)</f>
        <v>Memphis</v>
      </c>
      <c r="I527" s="50" t="str">
        <f>IF(ISBLANK(Data!I527), "", Data!I527)</f>
        <v>Wichita St.</v>
      </c>
      <c r="J527" s="50" t="str">
        <f>IF(ISBLANK(Data!J527), "", Data!J527)</f>
        <v>Memphis</v>
      </c>
      <c r="K527" s="50" t="str">
        <f>IF(ISBLANK(Data!K527), "", Data!K527)</f>
        <v>Wichita State</v>
      </c>
      <c r="L527" s="50" t="str">
        <f>IF(ISBLANK(Data!L527), "", Data!L527)</f>
        <v>Memphis</v>
      </c>
      <c r="M527" s="50" t="str">
        <f>IF(ISBLANK(Data!M527), "", Data!M527)</f>
        <v>Wichita St</v>
      </c>
      <c r="N527" s="50" t="str">
        <f>IF(ISBLANK(Data!N527), "", Data!N527)</f>
        <v>Memphis</v>
      </c>
      <c r="O527" s="50" t="str">
        <f>IF(ISBLANK(Data!O527), "", Data!O527)</f>
        <v>Wichita St.</v>
      </c>
      <c r="P527" s="50" t="str">
        <f>IF(ISBLANK(Data!P527), "", Data!P527)</f>
        <v>Memphis</v>
      </c>
      <c r="Q527" s="50" t="str">
        <f>IF(ISBLANK(Data!Q527), "", Data!Q527)</f>
        <v>Wichita State</v>
      </c>
      <c r="R527" s="50" t="str">
        <f>IF(ISBLANK(Data!R527), "", Data!R527)</f>
        <v>Memphis</v>
      </c>
      <c r="S527" s="20">
        <f>Data!W527-Data!CD527</f>
        <v>-0.34166666666666701</v>
      </c>
      <c r="T527" s="20">
        <f>Data!X527-Data!CE527</f>
        <v>-11.479999999999999</v>
      </c>
      <c r="U527" s="20">
        <f>Data!Y527-Data!CF527</f>
        <v>-8.2999999999999972</v>
      </c>
      <c r="V527" s="20">
        <f>Data!Z527-Data!CG527</f>
        <v>3.2000000000000028</v>
      </c>
      <c r="W527" s="20">
        <f>Data!AA527-Data!CH527</f>
        <v>-1.6000000000000085</v>
      </c>
      <c r="X527" s="20">
        <f>Data!AB527-Data!CI527</f>
        <v>-0.126</v>
      </c>
      <c r="Y527" s="20">
        <f>Data!AC527-Data!CJ527</f>
        <v>-2.63</v>
      </c>
      <c r="Z527" s="20">
        <f>Data!AD527-Data!CK527</f>
        <v>-0.90000000000000568</v>
      </c>
      <c r="AA527" s="20">
        <f>Data!AE527-Data!CL527</f>
        <v>1.6000000000000085</v>
      </c>
      <c r="AB527" s="20">
        <f>Data!AF527-Data!CM527</f>
        <v>-4.03</v>
      </c>
      <c r="AC527" s="20">
        <f>Data!AG527-Data!CN527</f>
        <v>-6.7999999999999972</v>
      </c>
      <c r="AD527" s="20">
        <f>Data!AH527-Data!CO527</f>
        <v>0.5</v>
      </c>
      <c r="AE527" s="20">
        <f>Data!AI527-Data!CP527</f>
        <v>-0.16879999999999995</v>
      </c>
      <c r="AF527" s="20">
        <f>Data!AJ527-Data!CQ527</f>
        <v>-6.5</v>
      </c>
      <c r="AG527" s="20">
        <f>Data!AK527-Data!CR527</f>
        <v>-0.42208333333333331</v>
      </c>
      <c r="AH527" s="20">
        <f>Data!AL527-Data!CS527</f>
        <v>-220</v>
      </c>
      <c r="AI527" s="20">
        <f>Data!AM527-Data!CT527</f>
        <v>-7.84</v>
      </c>
      <c r="AJ527" s="20">
        <f>Data!AN527-Data!CU527</f>
        <v>-1.3800000000000003</v>
      </c>
      <c r="AK527" s="20">
        <f>Data!AO527-Data!CV527</f>
        <v>-176</v>
      </c>
      <c r="AL527" s="20">
        <f>Data!AP527-Data!CW527</f>
        <v>-103</v>
      </c>
      <c r="AM527" s="20">
        <f>Data!AQ527-Data!CX527</f>
        <v>7</v>
      </c>
      <c r="AN527" s="20">
        <f>Data!AR527-Data!CY527</f>
        <v>-2.1000000000000019E-2</v>
      </c>
      <c r="AO527" s="20">
        <f>Data!AS527-Data!CZ527</f>
        <v>-30</v>
      </c>
      <c r="AP527" s="20">
        <f>Data!AT527-Data!DA527</f>
        <v>-58</v>
      </c>
      <c r="AQ527" s="20">
        <f>Data!AU527-Data!DB527</f>
        <v>-3.400000000000003E-2</v>
      </c>
      <c r="AR527" s="20">
        <f>Data!AV527-Data!DC527</f>
        <v>-110</v>
      </c>
      <c r="AS527" s="20">
        <f>Data!AW527-Data!DD527</f>
        <v>-127</v>
      </c>
      <c r="AT527" s="20">
        <f>Data!AX527-Data!DE527</f>
        <v>-5.9999999999999942E-2</v>
      </c>
      <c r="AU527" s="20">
        <f>Data!AY527-Data!DF527</f>
        <v>26</v>
      </c>
      <c r="AV527" s="20">
        <f>Data!AZ527-Data!DG527</f>
        <v>2.4250000000000007</v>
      </c>
      <c r="AW527" s="20">
        <f>Data!BA527-Data!DH527</f>
        <v>41</v>
      </c>
      <c r="AX527" s="20">
        <f>Data!BB527-Data!DI527</f>
        <v>5.2333333333333343</v>
      </c>
      <c r="AY527" s="20">
        <f>Data!BC527-Data!DJ527</f>
        <v>-32</v>
      </c>
      <c r="AZ527" s="20">
        <f>Data!BD527-Data!DK527</f>
        <v>-43</v>
      </c>
      <c r="BA527" s="20">
        <f>Data!BE527-Data!DL527</f>
        <v>-7</v>
      </c>
      <c r="BB527" s="20">
        <f>Data!BF527-Data!DM527</f>
        <v>-29</v>
      </c>
      <c r="BC527" s="20">
        <f>Data!BG527-Data!DN527</f>
        <v>-52</v>
      </c>
      <c r="BD527" s="20">
        <f>Data!BH527-Data!DO527</f>
        <v>-6.4000000000000057</v>
      </c>
      <c r="BE527" s="20">
        <f>Data!BI527-Data!DP527</f>
        <v>-1.9579999999999984</v>
      </c>
      <c r="BF527" s="20">
        <f>Data!BJ527-Data!DQ527</f>
        <v>-4.45</v>
      </c>
      <c r="BG527" s="20">
        <f>Data!BK527-Data!DR527</f>
        <v>-1.9000000000000017E-2</v>
      </c>
      <c r="BH527" s="20">
        <f>Data!BL527-Data!DS527</f>
        <v>-1.0500000000000007</v>
      </c>
      <c r="BI527" s="20">
        <f>Data!BM527-Data!DT527</f>
        <v>-0.13400000000000001</v>
      </c>
      <c r="BJ527" s="20">
        <f>Data!BN527-Data!DU527</f>
        <v>-2.3000000000000007</v>
      </c>
      <c r="BK527" s="20">
        <f>Data!BO527-Data!DV527</f>
        <v>-6.9000000000000021</v>
      </c>
      <c r="BL527" s="20">
        <f>Data!BP527-Data!DW527</f>
        <v>-0.20000000000000018</v>
      </c>
      <c r="BM527" s="20">
        <f>Data!BQ527-Data!DX527</f>
        <v>-2.2999999999999998</v>
      </c>
      <c r="BN527" s="20">
        <f>Data!BR527-Data!DY527</f>
        <v>-2.3000000000000007</v>
      </c>
      <c r="BO527" s="20">
        <f>Data!BS527-Data!DZ527</f>
        <v>118</v>
      </c>
      <c r="BP527" s="20">
        <f>Data!BT527-Data!EA527</f>
        <v>-0.121</v>
      </c>
      <c r="BQ527" s="20">
        <f>Data!BU527-Data!EB527</f>
        <v>2</v>
      </c>
      <c r="BR527" s="20">
        <f>Data!BV527-Data!EC527</f>
        <v>77</v>
      </c>
      <c r="BS527" s="20">
        <f>Data!BW527-Data!ED527</f>
        <v>127</v>
      </c>
      <c r="BT527" s="20">
        <f>Data!BX527-Data!EE527</f>
        <v>141</v>
      </c>
      <c r="BU527" s="20">
        <f>Data!BY527-Data!EF527</f>
        <v>77</v>
      </c>
      <c r="BV527" s="20">
        <f>Data!BZ527-Data!EG527</f>
        <v>84</v>
      </c>
      <c r="BW527" s="20">
        <f>Data!CA527-Data!EH527</f>
        <v>89.5</v>
      </c>
      <c r="BX527" s="20">
        <f>Data!CB527-Data!EI527</f>
        <v>118</v>
      </c>
      <c r="BY527" s="20">
        <f>Data!CC527-Data!EJ527</f>
        <v>129</v>
      </c>
      <c r="BZ527" s="20">
        <f>Data!EK527</f>
        <v>10062</v>
      </c>
      <c r="CA527" s="20">
        <f>Data!EL527</f>
        <v>11228.050000000001</v>
      </c>
      <c r="CB527" s="20">
        <f>Data!EM527</f>
        <v>103.69999999999999</v>
      </c>
      <c r="CC527" s="20">
        <f>Data!EN527</f>
        <v>82.15</v>
      </c>
      <c r="CD527" s="20">
        <f>Data!EO527</f>
        <v>10.952</v>
      </c>
      <c r="CE527" s="20">
        <f>Data!EP527</f>
        <v>186.32000000000002</v>
      </c>
      <c r="CF527" s="50">
        <f>IF(ISBLANK(Data!EQ527), "", Data!EQ527)</f>
        <v>86</v>
      </c>
      <c r="CG527" s="50">
        <f>IF(ISBLANK(Data!ER527), "", Data!ER527)</f>
        <v>112</v>
      </c>
      <c r="CH527" s="61" t="str">
        <f>IF(ISBLANK(Data!ES527), "", Data!ES527)</f>
        <v>Memphis</v>
      </c>
      <c r="CI527" s="61">
        <f>IF(ISBLANK(Data!ET527), "", Data!ET527)</f>
        <v>198</v>
      </c>
    </row>
    <row r="528" spans="1:87" x14ac:dyDescent="0.45">
      <c r="A528" s="50">
        <f>IF(ISBLANK(Data!A528), "", Data!A528)</f>
        <v>45305</v>
      </c>
      <c r="B528" s="50" t="str">
        <f>IF(ISBLANK(Data!B528), "", Data!B528)</f>
        <v>Iona</v>
      </c>
      <c r="C528" s="50">
        <f>IF(ISBLANK(Data!C528), "", Data!C528)</f>
        <v>124</v>
      </c>
      <c r="D528" s="50" t="str">
        <f>IF(ISBLANK(Data!D528), "", Data!D528)</f>
        <v>Mount St. Mary's</v>
      </c>
      <c r="E528" s="50">
        <f>IF(ISBLANK(Data!E528), "", Data!E528)</f>
        <v>186</v>
      </c>
      <c r="F528" s="50" t="str">
        <f>IF(ISBLANK(Data!F528), "", Data!F528)</f>
        <v>N</v>
      </c>
      <c r="G528" s="50" t="str">
        <f>IF(ISBLANK(Data!G528), "", Data!G528)</f>
        <v>Iona</v>
      </c>
      <c r="H528" s="50" t="str">
        <f>IF(ISBLANK(Data!H528), "", Data!H528)</f>
        <v>Mount St. Mary's</v>
      </c>
      <c r="I528" s="50" t="str">
        <f>IF(ISBLANK(Data!I528), "", Data!I528)</f>
        <v>Iona</v>
      </c>
      <c r="J528" s="50" t="str">
        <f>IF(ISBLANK(Data!J528), "", Data!J528)</f>
        <v>Mount St. Mary's</v>
      </c>
      <c r="K528" s="50" t="str">
        <f>IF(ISBLANK(Data!K528), "", Data!K528)</f>
        <v>Iona</v>
      </c>
      <c r="L528" s="50" t="str">
        <f>IF(ISBLANK(Data!L528), "", Data!L528)</f>
        <v>Mount St. Mary's</v>
      </c>
      <c r="M528" s="50" t="str">
        <f>IF(ISBLANK(Data!M528), "", Data!M528)</f>
        <v>Iona</v>
      </c>
      <c r="N528" s="50" t="str">
        <f>IF(ISBLANK(Data!N528), "", Data!N528)</f>
        <v>Mt St Marys</v>
      </c>
      <c r="O528" s="50" t="str">
        <f>IF(ISBLANK(Data!O528), "", Data!O528)</f>
        <v>Iona</v>
      </c>
      <c r="P528" s="50" t="str">
        <f>IF(ISBLANK(Data!P528), "", Data!P528)</f>
        <v>Mt St Mary's</v>
      </c>
      <c r="Q528" s="50" t="str">
        <f>IF(ISBLANK(Data!Q528), "", Data!Q528)</f>
        <v>Iona</v>
      </c>
      <c r="R528" s="50" t="str">
        <f>IF(ISBLANK(Data!R528), "", Data!R528)</f>
        <v>Mount Saint Mary's</v>
      </c>
      <c r="S528" s="20">
        <f>Data!W528-Data!CD528</f>
        <v>0</v>
      </c>
      <c r="T528" s="20">
        <f>Data!X528-Data!CE528</f>
        <v>2.0300000000000002</v>
      </c>
      <c r="U528" s="20">
        <f>Data!Y528-Data!CF528</f>
        <v>1.2999999999999972</v>
      </c>
      <c r="V528" s="20">
        <f>Data!Z528-Data!CG528</f>
        <v>-0.70000000000000284</v>
      </c>
      <c r="W528" s="20">
        <f>Data!AA528-Data!CH528</f>
        <v>-1.7000000000000028</v>
      </c>
      <c r="X528" s="20">
        <f>Data!AB528-Data!CI528</f>
        <v>7.5000000000000011E-2</v>
      </c>
      <c r="Y528" s="20">
        <f>Data!AC528-Data!CJ528</f>
        <v>4.1999999999999993</v>
      </c>
      <c r="Z528" s="20">
        <f>Data!AD528-Data!CK528</f>
        <v>4</v>
      </c>
      <c r="AA528" s="20">
        <f>Data!AE528-Data!CL528</f>
        <v>-0.29999999999999716</v>
      </c>
      <c r="AB528" s="20">
        <f>Data!AF528-Data!CM528</f>
        <v>3.5599999999999996</v>
      </c>
      <c r="AC528" s="20">
        <f>Data!AG528-Data!CN528</f>
        <v>-0.79999999999999716</v>
      </c>
      <c r="AD528" s="20">
        <f>Data!AH528-Data!CO528</f>
        <v>-0.20000000000000284</v>
      </c>
      <c r="AE528" s="20">
        <f>Data!AI528-Data!CP528</f>
        <v>-1.7199999999999993E-2</v>
      </c>
      <c r="AF528" s="20">
        <f>Data!AJ528-Data!CQ528</f>
        <v>0.39999999999999947</v>
      </c>
      <c r="AG528" s="20">
        <f>Data!AK528-Data!CR528</f>
        <v>2.6666666666666672E-2</v>
      </c>
      <c r="AH528" s="20">
        <f>Data!AL528-Data!CS528</f>
        <v>-5</v>
      </c>
      <c r="AI528" s="20">
        <f>Data!AM528-Data!CT528</f>
        <v>2.33</v>
      </c>
      <c r="AJ528" s="20">
        <f>Data!AN528-Data!CU528</f>
        <v>4.99</v>
      </c>
      <c r="AK528" s="20">
        <f>Data!AO528-Data!CV528</f>
        <v>-38</v>
      </c>
      <c r="AL528" s="20">
        <f>Data!AP528-Data!CW528</f>
        <v>2</v>
      </c>
      <c r="AM528" s="20">
        <f>Data!AQ528-Data!CX528</f>
        <v>3</v>
      </c>
      <c r="AN528" s="20">
        <f>Data!AR528-Data!CY528</f>
        <v>-4.3000000000000038E-2</v>
      </c>
      <c r="AO528" s="20">
        <f>Data!AS528-Data!CZ528</f>
        <v>22</v>
      </c>
      <c r="AP528" s="20">
        <f>Data!AT528-Data!DA528</f>
        <v>47</v>
      </c>
      <c r="AQ528" s="20">
        <f>Data!AU528-Data!DB528</f>
        <v>2.0000000000000018E-2</v>
      </c>
      <c r="AR528" s="20">
        <f>Data!AV528-Data!DC528</f>
        <v>14</v>
      </c>
      <c r="AS528" s="20">
        <f>Data!AW528-Data!DD528</f>
        <v>39</v>
      </c>
      <c r="AT528" s="20">
        <f>Data!AX528-Data!DE528</f>
        <v>-4.6999999999999931E-2</v>
      </c>
      <c r="AU528" s="20">
        <f>Data!AY528-Data!DF528</f>
        <v>-5</v>
      </c>
      <c r="AV528" s="20">
        <f>Data!AZ528-Data!DG528</f>
        <v>-0.33333333333333393</v>
      </c>
      <c r="AW528" s="20">
        <f>Data!BA528-Data!DH528</f>
        <v>-28</v>
      </c>
      <c r="AX528" s="20">
        <f>Data!BB528-Data!DI528</f>
        <v>-1.8666666666666671</v>
      </c>
      <c r="AY528" s="20">
        <f>Data!BC528-Data!DJ528</f>
        <v>-6</v>
      </c>
      <c r="AZ528" s="20">
        <f>Data!BD528-Data!DK528</f>
        <v>30</v>
      </c>
      <c r="BA528" s="20">
        <f>Data!BE528-Data!DL528</f>
        <v>-16</v>
      </c>
      <c r="BB528" s="20">
        <f>Data!BF528-Data!DM528</f>
        <v>-57</v>
      </c>
      <c r="BC528" s="20">
        <f>Data!BG528-Data!DN528</f>
        <v>29</v>
      </c>
      <c r="BD528" s="20">
        <f>Data!BH528-Data!DO528</f>
        <v>-2.5</v>
      </c>
      <c r="BE528" s="20">
        <f>Data!BI528-Data!DP528</f>
        <v>0.13399999999998613</v>
      </c>
      <c r="BF528" s="20">
        <f>Data!BJ528-Data!DQ528</f>
        <v>-2.6669999999999998</v>
      </c>
      <c r="BG528" s="20">
        <f>Data!BK528-Data!DR528</f>
        <v>0.27200000000000002</v>
      </c>
      <c r="BH528" s="20">
        <f>Data!BL528-Data!DS528</f>
        <v>-3.7999999999999989</v>
      </c>
      <c r="BI528" s="20">
        <f>Data!BM528-Data!DT528</f>
        <v>0.34699999999999998</v>
      </c>
      <c r="BJ528" s="20">
        <f>Data!BN528-Data!DU528</f>
        <v>3.1000000000000014</v>
      </c>
      <c r="BK528" s="20">
        <f>Data!BO528-Data!DV528</f>
        <v>2.5999999999999979</v>
      </c>
      <c r="BL528" s="20">
        <f>Data!BP528-Data!DW528</f>
        <v>-0.99999999999999956</v>
      </c>
      <c r="BM528" s="20">
        <f>Data!BQ528-Data!DX528</f>
        <v>2.0000000000000009</v>
      </c>
      <c r="BN528" s="20">
        <f>Data!BR528-Data!DY528</f>
        <v>2</v>
      </c>
      <c r="BO528" s="20">
        <f>Data!BS528-Data!DZ528</f>
        <v>-54</v>
      </c>
      <c r="BP528" s="20">
        <f>Data!BT528-Data!EA528</f>
        <v>3.7000000000000033E-2</v>
      </c>
      <c r="BQ528" s="20">
        <f>Data!BU528-Data!EB528</f>
        <v>-6</v>
      </c>
      <c r="BR528" s="20">
        <f>Data!BV528-Data!EC528</f>
        <v>-7</v>
      </c>
      <c r="BS528" s="20">
        <f>Data!BW528-Data!ED528</f>
        <v>-79</v>
      </c>
      <c r="BT528" s="20">
        <f>Data!BX528-Data!EE528</f>
        <v>-31</v>
      </c>
      <c r="BU528" s="20">
        <f>Data!BY528-Data!EF528</f>
        <v>-38</v>
      </c>
      <c r="BV528" s="20">
        <f>Data!BZ528-Data!EG528</f>
        <v>-34</v>
      </c>
      <c r="BW528" s="20">
        <f>Data!CA528-Data!EH528</f>
        <v>-44</v>
      </c>
      <c r="BX528" s="20">
        <f>Data!CB528-Data!EI528</f>
        <v>-53</v>
      </c>
      <c r="BY528" s="20">
        <f>Data!CC528-Data!EJ528</f>
        <v>-144</v>
      </c>
      <c r="BZ528" s="20">
        <f>Data!EK528</f>
        <v>10771.880000000001</v>
      </c>
      <c r="CA528" s="20">
        <f>Data!EL528</f>
        <v>10564.230000000001</v>
      </c>
      <c r="CB528" s="20">
        <f>Data!EM528</f>
        <v>88.92</v>
      </c>
      <c r="CC528" s="20">
        <f>Data!EN528</f>
        <v>148.96</v>
      </c>
      <c r="CD528" s="20">
        <f>Data!EO528</f>
        <v>13.5915</v>
      </c>
      <c r="CE528" s="20">
        <f>Data!EP528</f>
        <v>170.95000000000002</v>
      </c>
      <c r="CF528" s="50">
        <f>IF(ISBLANK(Data!EQ528), "", Data!EQ528)</f>
        <v>87</v>
      </c>
      <c r="CG528" s="50">
        <f>IF(ISBLANK(Data!ER528), "", Data!ER528)</f>
        <v>70</v>
      </c>
      <c r="CH528" s="61" t="str">
        <f>IF(ISBLANK(Data!ES528), "", Data!ES528)</f>
        <v>Iona</v>
      </c>
      <c r="CI528" s="61">
        <f>IF(ISBLANK(Data!ET528), "", Data!ET528)</f>
        <v>157</v>
      </c>
    </row>
    <row r="529" spans="1:87" x14ac:dyDescent="0.45">
      <c r="A529" s="50">
        <f>IF(ISBLANK(Data!A529), "", Data!A529)</f>
        <v>45305</v>
      </c>
      <c r="B529" s="50" t="str">
        <f>IF(ISBLANK(Data!B529), "", Data!B529)</f>
        <v>Illinois</v>
      </c>
      <c r="C529" s="50">
        <f>IF(ISBLANK(Data!C529), "", Data!C529)</f>
        <v>118</v>
      </c>
      <c r="D529" s="50" t="str">
        <f>IF(ISBLANK(Data!D529), "", Data!D529)</f>
        <v>Maryland</v>
      </c>
      <c r="E529" s="50">
        <f>IF(ISBLANK(Data!E529), "", Data!E529)</f>
        <v>162</v>
      </c>
      <c r="F529" s="50" t="str">
        <f>IF(ISBLANK(Data!F529), "", Data!F529)</f>
        <v>N</v>
      </c>
      <c r="G529" s="50" t="str">
        <f>IF(ISBLANK(Data!G529), "", Data!G529)</f>
        <v>Illinois</v>
      </c>
      <c r="H529" s="50" t="str">
        <f>IF(ISBLANK(Data!H529), "", Data!H529)</f>
        <v>Maryland</v>
      </c>
      <c r="I529" s="50" t="str">
        <f>IF(ISBLANK(Data!I529), "", Data!I529)</f>
        <v>Illinois</v>
      </c>
      <c r="J529" s="50" t="str">
        <f>IF(ISBLANK(Data!J529), "", Data!J529)</f>
        <v>Maryland</v>
      </c>
      <c r="K529" s="50" t="str">
        <f>IF(ISBLANK(Data!K529), "", Data!K529)</f>
        <v>Illinois</v>
      </c>
      <c r="L529" s="50" t="str">
        <f>IF(ISBLANK(Data!L529), "", Data!L529)</f>
        <v>Maryland</v>
      </c>
      <c r="M529" s="50" t="str">
        <f>IF(ISBLANK(Data!M529), "", Data!M529)</f>
        <v>Illinois</v>
      </c>
      <c r="N529" s="50" t="str">
        <f>IF(ISBLANK(Data!N529), "", Data!N529)</f>
        <v>Maryland</v>
      </c>
      <c r="O529" s="50" t="str">
        <f>IF(ISBLANK(Data!O529), "", Data!O529)</f>
        <v>Illinois</v>
      </c>
      <c r="P529" s="50" t="str">
        <f>IF(ISBLANK(Data!P529), "", Data!P529)</f>
        <v>Maryland</v>
      </c>
      <c r="Q529" s="50" t="str">
        <f>IF(ISBLANK(Data!Q529), "", Data!Q529)</f>
        <v>Illinois</v>
      </c>
      <c r="R529" s="50" t="str">
        <f>IF(ISBLANK(Data!R529), "", Data!R529)</f>
        <v>Maryland</v>
      </c>
      <c r="S529" s="20">
        <f>Data!W529-Data!CD529</f>
        <v>0.17500000000000004</v>
      </c>
      <c r="T529" s="20">
        <f>Data!X529-Data!CE529</f>
        <v>15.069999999999999</v>
      </c>
      <c r="U529" s="20">
        <f>Data!Y529-Data!CF529</f>
        <v>14.800000000000011</v>
      </c>
      <c r="V529" s="20">
        <f>Data!Z529-Data!CG529</f>
        <v>-0.30000000000001137</v>
      </c>
      <c r="W529" s="20">
        <f>Data!AA529-Data!CH529</f>
        <v>4.2999999999999972</v>
      </c>
      <c r="X529" s="20">
        <f>Data!AB529-Data!CI529</f>
        <v>-2.6000000000000002E-2</v>
      </c>
      <c r="Y529" s="20">
        <f>Data!AC529-Data!CJ529</f>
        <v>5.0299999999999994</v>
      </c>
      <c r="Z529" s="20">
        <f>Data!AD529-Data!CK529</f>
        <v>1.9000000000000057</v>
      </c>
      <c r="AA529" s="20">
        <f>Data!AE529-Data!CL529</f>
        <v>-3.1000000000000085</v>
      </c>
      <c r="AB529" s="20">
        <f>Data!AF529-Data!CM529</f>
        <v>5.26</v>
      </c>
      <c r="AC529" s="20">
        <f>Data!AG529-Data!CN529</f>
        <v>17.099999999999994</v>
      </c>
      <c r="AD529" s="20">
        <f>Data!AH529-Data!CO529</f>
        <v>-1.1999999999999886</v>
      </c>
      <c r="AE529" s="20">
        <f>Data!AI529-Data!CP529</f>
        <v>0.26790000000000003</v>
      </c>
      <c r="AF529" s="20">
        <f>Data!AJ529-Data!CQ529</f>
        <v>4.0999999999999996</v>
      </c>
      <c r="AG529" s="20">
        <f>Data!AK529-Data!CR529</f>
        <v>0.26333333333333331</v>
      </c>
      <c r="AH529" s="20">
        <f>Data!AL529-Data!CS529</f>
        <v>150</v>
      </c>
      <c r="AI529" s="20">
        <f>Data!AM529-Data!CT529</f>
        <v>13.760000000000002</v>
      </c>
      <c r="AJ529" s="20">
        <f>Data!AN529-Data!CU529</f>
        <v>5.27</v>
      </c>
      <c r="AK529" s="20">
        <f>Data!AO529-Data!CV529</f>
        <v>110</v>
      </c>
      <c r="AL529" s="20">
        <f>Data!AP529-Data!CW529</f>
        <v>-10</v>
      </c>
      <c r="AM529" s="20">
        <f>Data!AQ529-Data!CX529</f>
        <v>26</v>
      </c>
      <c r="AN529" s="20">
        <f>Data!AR529-Data!CY529</f>
        <v>6.8000000000000005E-2</v>
      </c>
      <c r="AO529" s="20">
        <f>Data!AS529-Data!CZ529</f>
        <v>33</v>
      </c>
      <c r="AP529" s="20">
        <f>Data!AT529-Data!DA529</f>
        <v>21</v>
      </c>
      <c r="AQ529" s="20">
        <f>Data!AU529-Data!DB529</f>
        <v>7.1999999999999953E-2</v>
      </c>
      <c r="AR529" s="20">
        <f>Data!AV529-Data!DC529</f>
        <v>-71</v>
      </c>
      <c r="AS529" s="20">
        <f>Data!AW529-Data!DD529</f>
        <v>-112</v>
      </c>
      <c r="AT529" s="20">
        <f>Data!AX529-Data!DE529</f>
        <v>2.4000000000000021E-2</v>
      </c>
      <c r="AU529" s="20">
        <f>Data!AY529-Data!DF529</f>
        <v>-14</v>
      </c>
      <c r="AV529" s="20">
        <f>Data!AZ529-Data!DG529</f>
        <v>-7.083333333333286E-2</v>
      </c>
      <c r="AW529" s="20">
        <f>Data!BA529-Data!DH529</f>
        <v>52</v>
      </c>
      <c r="AX529" s="20">
        <f>Data!BB529-Data!DI529</f>
        <v>5.9583333333333357</v>
      </c>
      <c r="AY529" s="20">
        <f>Data!BC529-Data!DJ529</f>
        <v>29</v>
      </c>
      <c r="AZ529" s="20">
        <f>Data!BD529-Data!DK529</f>
        <v>-59</v>
      </c>
      <c r="BA529" s="20">
        <f>Data!BE529-Data!DL529</f>
        <v>-16</v>
      </c>
      <c r="BB529" s="20">
        <f>Data!BF529-Data!DM529</f>
        <v>-11</v>
      </c>
      <c r="BC529" s="20">
        <f>Data!BG529-Data!DN529</f>
        <v>-69</v>
      </c>
      <c r="BD529" s="20">
        <f>Data!BH529-Data!DO529</f>
        <v>12.100000000000009</v>
      </c>
      <c r="BE529" s="20">
        <f>Data!BI529-Data!DP529</f>
        <v>3.5550000000000068</v>
      </c>
      <c r="BF529" s="20">
        <f>Data!BJ529-Data!DQ529</f>
        <v>8.4879999999999995</v>
      </c>
      <c r="BG529" s="20">
        <f>Data!BK529-Data!DR529</f>
        <v>0.21599999999999997</v>
      </c>
      <c r="BH529" s="20">
        <f>Data!BL529-Data!DS529</f>
        <v>6.1999999999999389E-2</v>
      </c>
      <c r="BI529" s="20">
        <f>Data!BM529-Data!DT529</f>
        <v>-0.28900000000000003</v>
      </c>
      <c r="BJ529" s="20">
        <f>Data!BN529-Data!DU529</f>
        <v>2.8999999999999986</v>
      </c>
      <c r="BK529" s="20">
        <f>Data!BO529-Data!DV529</f>
        <v>-5.7000000000000028</v>
      </c>
      <c r="BL529" s="20">
        <f>Data!BP529-Data!DW529</f>
        <v>-0.70000000000000018</v>
      </c>
      <c r="BM529" s="20">
        <f>Data!BQ529-Data!DX529</f>
        <v>-3.4249999999999998</v>
      </c>
      <c r="BN529" s="20">
        <f>Data!BR529-Data!DY529</f>
        <v>-3.4000000000000004</v>
      </c>
      <c r="BO529" s="20">
        <f>Data!BS529-Data!DZ529</f>
        <v>-150</v>
      </c>
      <c r="BP529" s="20">
        <f>Data!BT529-Data!EA529</f>
        <v>0.121</v>
      </c>
      <c r="BQ529" s="20">
        <f>Data!BU529-Data!EB529</f>
        <v>7</v>
      </c>
      <c r="BR529" s="20">
        <f>Data!BV529-Data!EC529</f>
        <v>-107</v>
      </c>
      <c r="BS529" s="20">
        <f>Data!BW529-Data!ED529</f>
        <v>-52</v>
      </c>
      <c r="BT529" s="20">
        <f>Data!BX529-Data!EE529</f>
        <v>-108</v>
      </c>
      <c r="BU529" s="20">
        <f>Data!BY529-Data!EF529</f>
        <v>-78</v>
      </c>
      <c r="BV529" s="20">
        <f>Data!BZ529-Data!EG529</f>
        <v>-70</v>
      </c>
      <c r="BW529" s="20">
        <f>Data!CA529-Data!EH529</f>
        <v>-72.7</v>
      </c>
      <c r="BX529" s="20">
        <f>Data!CB529-Data!EI529</f>
        <v>-152</v>
      </c>
      <c r="BY529" s="20">
        <f>Data!CC529-Data!EJ529</f>
        <v>-127</v>
      </c>
      <c r="BZ529" s="20">
        <f>Data!EK529</f>
        <v>11331.060000000001</v>
      </c>
      <c r="CA529" s="20">
        <f>Data!EL529</f>
        <v>9895.159999999998</v>
      </c>
      <c r="CB529" s="20">
        <f>Data!EM529</f>
        <v>91.5</v>
      </c>
      <c r="CC529" s="20">
        <f>Data!EN529</f>
        <v>50.139600000000002</v>
      </c>
      <c r="CD529" s="20">
        <f>Data!EO529</f>
        <v>9.8840999999999983</v>
      </c>
      <c r="CE529" s="20">
        <f>Data!EP529</f>
        <v>203</v>
      </c>
      <c r="CF529" s="50">
        <f>IF(ISBLANK(Data!EQ529), "", Data!EQ529)</f>
        <v>67</v>
      </c>
      <c r="CG529" s="50">
        <f>IF(ISBLANK(Data!ER529), "", Data!ER529)</f>
        <v>76</v>
      </c>
      <c r="CH529" s="61" t="str">
        <f>IF(ISBLANK(Data!ES529), "", Data!ES529)</f>
        <v>Maryland</v>
      </c>
      <c r="CI529" s="61">
        <f>IF(ISBLANK(Data!ET529), "", Data!ET529)</f>
        <v>143</v>
      </c>
    </row>
    <row r="530" spans="1:87" x14ac:dyDescent="0.45">
      <c r="A530" s="50">
        <f>IF(ISBLANK(Data!A530), "", Data!A530)</f>
        <v>45305</v>
      </c>
      <c r="B530" s="50" t="str">
        <f>IF(ISBLANK(Data!B530), "", Data!B530)</f>
        <v>Manhattan</v>
      </c>
      <c r="C530" s="50">
        <f>IF(ISBLANK(Data!C530), "", Data!C530)</f>
        <v>158</v>
      </c>
      <c r="D530" s="50" t="str">
        <f>IF(ISBLANK(Data!D530), "", Data!D530)</f>
        <v>Saint Peter's</v>
      </c>
      <c r="E530" s="50">
        <f>IF(ISBLANK(Data!E530), "", Data!E530)</f>
        <v>255</v>
      </c>
      <c r="F530" s="50" t="str">
        <f>IF(ISBLANK(Data!F530), "", Data!F530)</f>
        <v>N</v>
      </c>
      <c r="G530" s="50" t="str">
        <f>IF(ISBLANK(Data!G530), "", Data!G530)</f>
        <v>Manhattan</v>
      </c>
      <c r="H530" s="50" t="str">
        <f>IF(ISBLANK(Data!H530), "", Data!H530)</f>
        <v>Saint Peter's</v>
      </c>
      <c r="I530" s="50" t="str">
        <f>IF(ISBLANK(Data!I530), "", Data!I530)</f>
        <v>Manhattan</v>
      </c>
      <c r="J530" s="50" t="str">
        <f>IF(ISBLANK(Data!J530), "", Data!J530)</f>
        <v>Saint Peter's</v>
      </c>
      <c r="K530" s="50" t="str">
        <f>IF(ISBLANK(Data!K530), "", Data!K530)</f>
        <v>Manhattan</v>
      </c>
      <c r="L530" s="50" t="str">
        <f>IF(ISBLANK(Data!L530), "", Data!L530)</f>
        <v>Saint Peter's</v>
      </c>
      <c r="M530" s="50" t="str">
        <f>IF(ISBLANK(Data!M530), "", Data!M530)</f>
        <v>Manhattan</v>
      </c>
      <c r="N530" s="50" t="str">
        <f>IF(ISBLANK(Data!N530), "", Data!N530)</f>
        <v>St Peters</v>
      </c>
      <c r="O530" s="50" t="str">
        <f>IF(ISBLANK(Data!O530), "", Data!O530)</f>
        <v>Manhattan</v>
      </c>
      <c r="P530" s="50" t="str">
        <f>IF(ISBLANK(Data!P530), "", Data!P530)</f>
        <v>St. Peter's</v>
      </c>
      <c r="Q530" s="50" t="str">
        <f>IF(ISBLANK(Data!Q530), "", Data!Q530)</f>
        <v>Manhattan</v>
      </c>
      <c r="R530" s="50" t="str">
        <f>IF(ISBLANK(Data!R530), "", Data!R530)</f>
        <v>Saint Peter's</v>
      </c>
      <c r="S530" s="20">
        <f>Data!W530-Data!CD530</f>
        <v>-0.329670329670329</v>
      </c>
      <c r="T530" s="20">
        <f>Data!X530-Data!CE530</f>
        <v>-14.120000000000001</v>
      </c>
      <c r="U530" s="20">
        <f>Data!Y530-Data!CF530</f>
        <v>-6.0999999999999943</v>
      </c>
      <c r="V530" s="20">
        <f>Data!Z530-Data!CG530</f>
        <v>8.1000000000000085</v>
      </c>
      <c r="W530" s="20">
        <f>Data!AA530-Data!CH530</f>
        <v>6.2999999999999972</v>
      </c>
      <c r="X530" s="20">
        <f>Data!AB530-Data!CI530</f>
        <v>1.2999999999999998E-2</v>
      </c>
      <c r="Y530" s="20">
        <f>Data!AC530-Data!CJ530</f>
        <v>1.92</v>
      </c>
      <c r="Z530" s="20">
        <f>Data!AD530-Data!CK530</f>
        <v>0</v>
      </c>
      <c r="AA530" s="20">
        <f>Data!AE530-Data!CL530</f>
        <v>-2</v>
      </c>
      <c r="AB530" s="20">
        <f>Data!AF530-Data!CM530</f>
        <v>4.59</v>
      </c>
      <c r="AC530" s="20">
        <f>Data!AG530-Data!CN530</f>
        <v>-4.0999999999999943</v>
      </c>
      <c r="AD530" s="20">
        <f>Data!AH530-Data!CO530</f>
        <v>8.0999999999999943</v>
      </c>
      <c r="AE530" s="20">
        <f>Data!AI530-Data!CP530</f>
        <v>-0.25419999999999998</v>
      </c>
      <c r="AF530" s="20">
        <f>Data!AJ530-Data!CQ530</f>
        <v>-4.2</v>
      </c>
      <c r="AG530" s="20">
        <f>Data!AK530-Data!CR530</f>
        <v>-0.2846153846153846</v>
      </c>
      <c r="AH530" s="20">
        <f>Data!AL530-Data!CS530</f>
        <v>-211</v>
      </c>
      <c r="AI530" s="20">
        <f>Data!AM530-Data!CT530</f>
        <v>-12.69</v>
      </c>
      <c r="AJ530" s="20">
        <f>Data!AN530-Data!CU530</f>
        <v>1.29</v>
      </c>
      <c r="AK530" s="20">
        <f>Data!AO530-Data!CV530</f>
        <v>67</v>
      </c>
      <c r="AL530" s="20">
        <f>Data!AP530-Data!CW530</f>
        <v>239</v>
      </c>
      <c r="AM530" s="20">
        <f>Data!AQ530-Data!CX530</f>
        <v>154</v>
      </c>
      <c r="AN530" s="20">
        <f>Data!AR530-Data!CY530</f>
        <v>5.0000000000000044E-3</v>
      </c>
      <c r="AO530" s="20">
        <f>Data!AS530-Data!CZ530</f>
        <v>28</v>
      </c>
      <c r="AP530" s="20">
        <f>Data!AT530-Data!DA530</f>
        <v>94</v>
      </c>
      <c r="AQ530" s="20">
        <f>Data!AU530-Data!DB530</f>
        <v>-1.0000000000000009E-3</v>
      </c>
      <c r="AR530" s="20">
        <f>Data!AV530-Data!DC530</f>
        <v>-89</v>
      </c>
      <c r="AS530" s="20">
        <f>Data!AW530-Data!DD530</f>
        <v>-108</v>
      </c>
      <c r="AT530" s="20">
        <f>Data!AX530-Data!DE530</f>
        <v>-4.9000000000000044E-2</v>
      </c>
      <c r="AU530" s="20">
        <f>Data!AY530-Data!DF530</f>
        <v>-36</v>
      </c>
      <c r="AV530" s="20">
        <f>Data!AZ530-Data!DG530</f>
        <v>-3.4835164835164836</v>
      </c>
      <c r="AW530" s="20">
        <f>Data!BA530-Data!DH530</f>
        <v>20</v>
      </c>
      <c r="AX530" s="20">
        <f>Data!BB530-Data!DI530</f>
        <v>-1.0879120879120876</v>
      </c>
      <c r="AY530" s="20">
        <f>Data!BC530-Data!DJ530</f>
        <v>57</v>
      </c>
      <c r="AZ530" s="20">
        <f>Data!BD530-Data!DK530</f>
        <v>12</v>
      </c>
      <c r="BA530" s="20">
        <f>Data!BE530-Data!DL530</f>
        <v>-5</v>
      </c>
      <c r="BB530" s="20">
        <f>Data!BF530-Data!DM530</f>
        <v>16</v>
      </c>
      <c r="BC530" s="20">
        <f>Data!BG530-Data!DN530</f>
        <v>-81</v>
      </c>
      <c r="BD530" s="20">
        <f>Data!BH530-Data!DO530</f>
        <v>0.20000000000000284</v>
      </c>
      <c r="BE530" s="20">
        <f>Data!BI530-Data!DP530</f>
        <v>12.537999999999997</v>
      </c>
      <c r="BF530" s="20">
        <f>Data!BJ530-Data!DQ530</f>
        <v>-12.34</v>
      </c>
      <c r="BG530" s="20">
        <f>Data!BK530-Data!DR530</f>
        <v>0.23199999999999998</v>
      </c>
      <c r="BH530" s="20">
        <f>Data!BL530-Data!DS530</f>
        <v>0.16499999999999915</v>
      </c>
      <c r="BI530" s="20">
        <f>Data!BM530-Data!DT530</f>
        <v>1.7000000000000015E-2</v>
      </c>
      <c r="BJ530" s="20">
        <f>Data!BN530-Data!DU530</f>
        <v>5.2999999999999972</v>
      </c>
      <c r="BK530" s="20">
        <f>Data!BO530-Data!DV530</f>
        <v>-9.2999999999999989</v>
      </c>
      <c r="BL530" s="20">
        <f>Data!BP530-Data!DW530</f>
        <v>-0.60000000000000009</v>
      </c>
      <c r="BM530" s="20">
        <f>Data!BQ530-Data!DX530</f>
        <v>0.32417582417582391</v>
      </c>
      <c r="BN530" s="20">
        <f>Data!BR530-Data!DY530</f>
        <v>-7.2000000000000011</v>
      </c>
      <c r="BO530" s="20">
        <f>Data!BS530-Data!DZ530</f>
        <v>118</v>
      </c>
      <c r="BP530" s="20">
        <f>Data!BT530-Data!EA530</f>
        <v>-6.7000000000000004E-2</v>
      </c>
      <c r="BQ530" s="20">
        <f>Data!BU530-Data!EB530</f>
        <v>7</v>
      </c>
      <c r="BR530" s="20">
        <f>Data!BV530-Data!EC530</f>
        <v>153</v>
      </c>
      <c r="BS530" s="20">
        <f>Data!BW530-Data!ED530</f>
        <v>153</v>
      </c>
      <c r="BT530" s="20">
        <f>Data!BX530-Data!EE530</f>
        <v>154</v>
      </c>
      <c r="BU530" s="20">
        <f>Data!BY530-Data!EF530</f>
        <v>108</v>
      </c>
      <c r="BV530" s="20">
        <f>Data!BZ530-Data!EG530</f>
        <v>139</v>
      </c>
      <c r="BW530" s="20">
        <f>Data!CA530-Data!EH530</f>
        <v>113.19999999999999</v>
      </c>
      <c r="BX530" s="20">
        <f>Data!CB530-Data!EI530</f>
        <v>117</v>
      </c>
      <c r="BY530" s="20">
        <f>Data!CC530-Data!EJ530</f>
        <v>140</v>
      </c>
      <c r="BZ530" s="20">
        <f>Data!EK530</f>
        <v>9194.84</v>
      </c>
      <c r="CA530" s="20">
        <f>Data!EL530</f>
        <v>10598.25</v>
      </c>
      <c r="CB530" s="20">
        <f>Data!EM530</f>
        <v>103.39453846153846</v>
      </c>
      <c r="CC530" s="20">
        <f>Data!EN530</f>
        <v>106.602</v>
      </c>
      <c r="CD530" s="20">
        <f>Data!EO530</f>
        <v>9.7463999999999995</v>
      </c>
      <c r="CE530" s="20">
        <f>Data!EP530</f>
        <v>183.48</v>
      </c>
      <c r="CF530" s="50">
        <f>IF(ISBLANK(Data!EQ530), "", Data!EQ530)</f>
        <v>68</v>
      </c>
      <c r="CG530" s="50">
        <f>IF(ISBLANK(Data!ER530), "", Data!ER530)</f>
        <v>81</v>
      </c>
      <c r="CH530" s="61" t="str">
        <f>IF(ISBLANK(Data!ES530), "", Data!ES530)</f>
        <v>Saint Peter's</v>
      </c>
      <c r="CI530" s="61">
        <f>IF(ISBLANK(Data!ET530), "", Data!ET530)</f>
        <v>149</v>
      </c>
    </row>
    <row r="531" spans="1:87" x14ac:dyDescent="0.45">
      <c r="A531" s="50">
        <f>IF(ISBLANK(Data!A531), "", Data!A531)</f>
        <v>45305</v>
      </c>
      <c r="B531" s="50" t="str">
        <f>IF(ISBLANK(Data!B531), "", Data!B531)</f>
        <v>Tulsa</v>
      </c>
      <c r="C531" s="50">
        <f>IF(ISBLANK(Data!C531), "", Data!C531)</f>
        <v>309</v>
      </c>
      <c r="D531" s="50" t="str">
        <f>IF(ISBLANK(Data!D531), "", Data!D531)</f>
        <v>Tulane</v>
      </c>
      <c r="E531" s="50">
        <f>IF(ISBLANK(Data!E531), "", Data!E531)</f>
        <v>308</v>
      </c>
      <c r="F531" s="50" t="str">
        <f>IF(ISBLANK(Data!F531), "", Data!F531)</f>
        <v>N</v>
      </c>
      <c r="G531" s="50" t="str">
        <f>IF(ISBLANK(Data!G531), "", Data!G531)</f>
        <v>Tulsa</v>
      </c>
      <c r="H531" s="50" t="str">
        <f>IF(ISBLANK(Data!H531), "", Data!H531)</f>
        <v>Tulane</v>
      </c>
      <c r="I531" s="50" t="str">
        <f>IF(ISBLANK(Data!I531), "", Data!I531)</f>
        <v>Tulsa</v>
      </c>
      <c r="J531" s="50" t="str">
        <f>IF(ISBLANK(Data!J531), "", Data!J531)</f>
        <v>Tulane</v>
      </c>
      <c r="K531" s="50" t="str">
        <f>IF(ISBLANK(Data!K531), "", Data!K531)</f>
        <v>Tulsa</v>
      </c>
      <c r="L531" s="50" t="str">
        <f>IF(ISBLANK(Data!L531), "", Data!L531)</f>
        <v>Tulane</v>
      </c>
      <c r="M531" s="50" t="str">
        <f>IF(ISBLANK(Data!M531), "", Data!M531)</f>
        <v>Tulsa</v>
      </c>
      <c r="N531" s="50" t="str">
        <f>IF(ISBLANK(Data!N531), "", Data!N531)</f>
        <v>Tulane</v>
      </c>
      <c r="O531" s="50" t="str">
        <f>IF(ISBLANK(Data!O531), "", Data!O531)</f>
        <v>Tulsa</v>
      </c>
      <c r="P531" s="50" t="str">
        <f>IF(ISBLANK(Data!P531), "", Data!P531)</f>
        <v>Tulane</v>
      </c>
      <c r="Q531" s="50" t="str">
        <f>IF(ISBLANK(Data!Q531), "", Data!Q531)</f>
        <v>Tulsa</v>
      </c>
      <c r="R531" s="50" t="str">
        <f>IF(ISBLANK(Data!R531), "", Data!R531)</f>
        <v>Tulane</v>
      </c>
      <c r="S531" s="20">
        <f>Data!W531-Data!CD531</f>
        <v>-6.6666666666666985E-2</v>
      </c>
      <c r="T531" s="20">
        <f>Data!X531-Data!CE531</f>
        <v>-8.4700000000000006</v>
      </c>
      <c r="U531" s="20">
        <f>Data!Y531-Data!CF531</f>
        <v>-12.799999999999997</v>
      </c>
      <c r="V531" s="20">
        <f>Data!Z531-Data!CG531</f>
        <v>-4.2999999999999972</v>
      </c>
      <c r="W531" s="20">
        <f>Data!AA531-Data!CH531</f>
        <v>-2.7000000000000028</v>
      </c>
      <c r="X531" s="20">
        <f>Data!AB531-Data!CI531</f>
        <v>-7.5000000000000011E-2</v>
      </c>
      <c r="Y531" s="20">
        <f>Data!AC531-Data!CJ531</f>
        <v>-4.7299999999999995</v>
      </c>
      <c r="Z531" s="20">
        <f>Data!AD531-Data!CK531</f>
        <v>-2.2000000000000028</v>
      </c>
      <c r="AA531" s="20">
        <f>Data!AE531-Data!CL531</f>
        <v>2.5</v>
      </c>
      <c r="AB531" s="20">
        <f>Data!AF531-Data!CM531</f>
        <v>-6.5</v>
      </c>
      <c r="AC531" s="20">
        <f>Data!AG531-Data!CN531</f>
        <v>-13.799999999999997</v>
      </c>
      <c r="AD531" s="20">
        <f>Data!AH531-Data!CO531</f>
        <v>-7.1000000000000085</v>
      </c>
      <c r="AE531" s="20">
        <f>Data!AI531-Data!CP531</f>
        <v>-0.16859999999999997</v>
      </c>
      <c r="AF531" s="20">
        <f>Data!AJ531-Data!CQ531</f>
        <v>-2</v>
      </c>
      <c r="AG531" s="20">
        <f>Data!AK531-Data!CR531</f>
        <v>-0.13333333333333333</v>
      </c>
      <c r="AH531" s="20">
        <f>Data!AL531-Data!CS531</f>
        <v>-74</v>
      </c>
      <c r="AI531" s="20">
        <f>Data!AM531-Data!CT531</f>
        <v>-7.12</v>
      </c>
      <c r="AJ531" s="20">
        <f>Data!AN531-Data!CU531</f>
        <v>-5.4799999999999995</v>
      </c>
      <c r="AK531" s="20">
        <f>Data!AO531-Data!CV531</f>
        <v>-167</v>
      </c>
      <c r="AL531" s="20">
        <f>Data!AP531-Data!CW531</f>
        <v>-155</v>
      </c>
      <c r="AM531" s="20">
        <f>Data!AQ531-Data!CX531</f>
        <v>-1</v>
      </c>
      <c r="AN531" s="20">
        <f>Data!AR531-Data!CY531</f>
        <v>-7.400000000000001E-2</v>
      </c>
      <c r="AO531" s="20">
        <f>Data!AS531-Data!CZ531</f>
        <v>2</v>
      </c>
      <c r="AP531" s="20">
        <f>Data!AT531-Data!DA531</f>
        <v>32</v>
      </c>
      <c r="AQ531" s="20">
        <f>Data!AU531-Data!DB531</f>
        <v>-2.5999999999999968E-2</v>
      </c>
      <c r="AR531" s="20">
        <f>Data!AV531-Data!DC531</f>
        <v>-41</v>
      </c>
      <c r="AS531" s="20">
        <f>Data!AW531-Data!DD531</f>
        <v>-55</v>
      </c>
      <c r="AT531" s="20">
        <f>Data!AX531-Data!DE531</f>
        <v>-2.0000000000000018E-3</v>
      </c>
      <c r="AU531" s="20">
        <f>Data!AY531-Data!DF531</f>
        <v>61</v>
      </c>
      <c r="AV531" s="20">
        <f>Data!AZ531-Data!DG531</f>
        <v>4.0666666666666673</v>
      </c>
      <c r="AW531" s="20">
        <f>Data!BA531-Data!DH531</f>
        <v>62</v>
      </c>
      <c r="AX531" s="20">
        <f>Data!BB531-Data!DI531</f>
        <v>4.1333333333333329</v>
      </c>
      <c r="AY531" s="20">
        <f>Data!BC531-Data!DJ531</f>
        <v>-41</v>
      </c>
      <c r="AZ531" s="20">
        <f>Data!BD531-Data!DK531</f>
        <v>-16</v>
      </c>
      <c r="BA531" s="20">
        <f>Data!BE531-Data!DL531</f>
        <v>-8</v>
      </c>
      <c r="BB531" s="20">
        <f>Data!BF531-Data!DM531</f>
        <v>45</v>
      </c>
      <c r="BC531" s="20">
        <f>Data!BG531-Data!DN531</f>
        <v>12</v>
      </c>
      <c r="BD531" s="20">
        <f>Data!BH531-Data!DO531</f>
        <v>-11.100000000000009</v>
      </c>
      <c r="BE531" s="20">
        <f>Data!BI531-Data!DP531</f>
        <v>-10.332999999999998</v>
      </c>
      <c r="BF531" s="20">
        <f>Data!BJ531-Data!DQ531</f>
        <v>-0.79999999999999982</v>
      </c>
      <c r="BG531" s="20">
        <f>Data!BK531-Data!DR531</f>
        <v>-0.48</v>
      </c>
      <c r="BH531" s="20">
        <f>Data!BL531-Data!DS531</f>
        <v>3</v>
      </c>
      <c r="BI531" s="20">
        <f>Data!BM531-Data!DT531</f>
        <v>-0.26100000000000001</v>
      </c>
      <c r="BJ531" s="20">
        <f>Data!BN531-Data!DU531</f>
        <v>2.0999999999999979</v>
      </c>
      <c r="BK531" s="20">
        <f>Data!BO531-Data!DV531</f>
        <v>-3.7000000000000028</v>
      </c>
      <c r="BL531" s="20">
        <f>Data!BP531-Data!DW531</f>
        <v>-0.49999999999999956</v>
      </c>
      <c r="BM531" s="20">
        <f>Data!BQ531-Data!DX531</f>
        <v>-1.0666666666666664</v>
      </c>
      <c r="BN531" s="20">
        <f>Data!BR531-Data!DY531</f>
        <v>0.79999999999999716</v>
      </c>
      <c r="BO531" s="20">
        <f>Data!BS531-Data!DZ531</f>
        <v>100</v>
      </c>
      <c r="BP531" s="20">
        <f>Data!BT531-Data!EA531</f>
        <v>-5.5999999999999994E-2</v>
      </c>
      <c r="BQ531" s="20">
        <f>Data!BU531-Data!EB531</f>
        <v>-7</v>
      </c>
      <c r="BR531" s="20">
        <f>Data!BV531-Data!EC531</f>
        <v>92</v>
      </c>
      <c r="BS531" s="20">
        <f>Data!BW531-Data!ED531</f>
        <v>147</v>
      </c>
      <c r="BT531" s="20">
        <f>Data!BX531-Data!EE531</f>
        <v>72</v>
      </c>
      <c r="BU531" s="20">
        <f>Data!BY531-Data!EF531</f>
        <v>65</v>
      </c>
      <c r="BV531" s="20">
        <f>Data!BZ531-Data!EG531</f>
        <v>74</v>
      </c>
      <c r="BW531" s="20">
        <f>Data!CA531-Data!EH531</f>
        <v>71.199999999999989</v>
      </c>
      <c r="BX531" s="20">
        <f>Data!CB531-Data!EI531</f>
        <v>100</v>
      </c>
      <c r="BY531" s="20">
        <f>Data!CC531-Data!EJ531</f>
        <v>202</v>
      </c>
      <c r="BZ531" s="20">
        <f>Data!EK531</f>
        <v>10631.22</v>
      </c>
      <c r="CA531" s="20">
        <f>Data!EL531</f>
        <v>11503.4</v>
      </c>
      <c r="CB531" s="20">
        <f>Data!EM531</f>
        <v>140.10666666666665</v>
      </c>
      <c r="CC531" s="20">
        <f>Data!EN531</f>
        <v>98.56</v>
      </c>
      <c r="CD531" s="20">
        <f>Data!EO531</f>
        <v>12.404599999999999</v>
      </c>
      <c r="CE531" s="20">
        <f>Data!EP531</f>
        <v>177.14400000000001</v>
      </c>
      <c r="CF531" s="50">
        <f>IF(ISBLANK(Data!EQ531), "", Data!EQ531)</f>
        <v>87</v>
      </c>
      <c r="CG531" s="50">
        <f>IF(ISBLANK(Data!ER531), "", Data!ER531)</f>
        <v>94</v>
      </c>
      <c r="CH531" s="61" t="str">
        <f>IF(ISBLANK(Data!ES531), "", Data!ES531)</f>
        <v>Tulane</v>
      </c>
      <c r="CI531" s="61">
        <f>IF(ISBLANK(Data!ET531), "", Data!ET531)</f>
        <v>181</v>
      </c>
    </row>
    <row r="532" spans="1:87" x14ac:dyDescent="0.45">
      <c r="A532" s="50">
        <f>IF(ISBLANK(Data!A532), "", Data!A532)</f>
        <v>45305</v>
      </c>
      <c r="B532" s="50" t="str">
        <f>IF(ISBLANK(Data!B532), "", Data!B532)</f>
        <v>Illinois St.</v>
      </c>
      <c r="C532" s="50">
        <f>IF(ISBLANK(Data!C532), "", Data!C532)</f>
        <v>120</v>
      </c>
      <c r="D532" s="50" t="str">
        <f>IF(ISBLANK(Data!D532), "", Data!D532)</f>
        <v>Valparaiso</v>
      </c>
      <c r="E532" s="50">
        <f>IF(ISBLANK(Data!E532), "", Data!E532)</f>
        <v>335</v>
      </c>
      <c r="F532" s="50" t="str">
        <f>IF(ISBLANK(Data!F532), "", Data!F532)</f>
        <v>N</v>
      </c>
      <c r="G532" s="50" t="str">
        <f>IF(ISBLANK(Data!G532), "", Data!G532)</f>
        <v>Illinois St.</v>
      </c>
      <c r="H532" s="50" t="str">
        <f>IF(ISBLANK(Data!H532), "", Data!H532)</f>
        <v>Valparaiso</v>
      </c>
      <c r="I532" s="50" t="str">
        <f>IF(ISBLANK(Data!I532), "", Data!I532)</f>
        <v>Illinois St.</v>
      </c>
      <c r="J532" s="50" t="str">
        <f>IF(ISBLANK(Data!J532), "", Data!J532)</f>
        <v>Valparaiso</v>
      </c>
      <c r="K532" s="50" t="str">
        <f>IF(ISBLANK(Data!K532), "", Data!K532)</f>
        <v>Illinois State</v>
      </c>
      <c r="L532" s="50" t="str">
        <f>IF(ISBLANK(Data!L532), "", Data!L532)</f>
        <v>Valparaiso</v>
      </c>
      <c r="M532" s="50" t="str">
        <f>IF(ISBLANK(Data!M532), "", Data!M532)</f>
        <v>Illinois St</v>
      </c>
      <c r="N532" s="50" t="str">
        <f>IF(ISBLANK(Data!N532), "", Data!N532)</f>
        <v>Valparaiso</v>
      </c>
      <c r="O532" s="50" t="str">
        <f>IF(ISBLANK(Data!O532), "", Data!O532)</f>
        <v>Illinois St.</v>
      </c>
      <c r="P532" s="50" t="str">
        <f>IF(ISBLANK(Data!P532), "", Data!P532)</f>
        <v>Valparaiso</v>
      </c>
      <c r="Q532" s="50" t="str">
        <f>IF(ISBLANK(Data!Q532), "", Data!Q532)</f>
        <v>Illinois State</v>
      </c>
      <c r="R532" s="50" t="str">
        <f>IF(ISBLANK(Data!R532), "", Data!R532)</f>
        <v>Valparaiso</v>
      </c>
      <c r="S532" s="20">
        <f>Data!W532-Data!CD532</f>
        <v>0.25</v>
      </c>
      <c r="T532" s="20">
        <f>Data!X532-Data!CE532</f>
        <v>9.0500000000000007</v>
      </c>
      <c r="U532" s="20">
        <f>Data!Y532-Data!CF532</f>
        <v>3.2000000000000028</v>
      </c>
      <c r="V532" s="20">
        <f>Data!Z532-Data!CG532</f>
        <v>-5.9000000000000057</v>
      </c>
      <c r="W532" s="20">
        <f>Data!AA532-Data!CH532</f>
        <v>-1.0999999999999943</v>
      </c>
      <c r="X532" s="20">
        <f>Data!AB532-Data!CI532</f>
        <v>7.2999999999999995E-2</v>
      </c>
      <c r="Y532" s="20">
        <f>Data!AC532-Data!CJ532</f>
        <v>-8.9999999999999969E-2</v>
      </c>
      <c r="Z532" s="20">
        <f>Data!AD532-Data!CK532</f>
        <v>2.2000000000000028</v>
      </c>
      <c r="AA532" s="20">
        <f>Data!AE532-Data!CL532</f>
        <v>2.3999999999999915</v>
      </c>
      <c r="AB532" s="20">
        <f>Data!AF532-Data!CM532</f>
        <v>0.15000000000000036</v>
      </c>
      <c r="AC532" s="20">
        <f>Data!AG532-Data!CN532</f>
        <v>0.70000000000000284</v>
      </c>
      <c r="AD532" s="20">
        <f>Data!AH532-Data!CO532</f>
        <v>-5.6000000000000085</v>
      </c>
      <c r="AE532" s="20">
        <f>Data!AI532-Data!CP532</f>
        <v>0.14539999999999997</v>
      </c>
      <c r="AF532" s="20">
        <f>Data!AJ532-Data!CQ532</f>
        <v>3.8</v>
      </c>
      <c r="AG532" s="20">
        <f>Data!AK532-Data!CR532</f>
        <v>0.23749999999999999</v>
      </c>
      <c r="AH532" s="20">
        <f>Data!AL532-Data!CS532</f>
        <v>149</v>
      </c>
      <c r="AI532" s="20">
        <f>Data!AM532-Data!CT532</f>
        <v>4.82</v>
      </c>
      <c r="AJ532" s="20">
        <f>Data!AN532-Data!CU532</f>
        <v>-0.85</v>
      </c>
      <c r="AK532" s="20">
        <f>Data!AO532-Data!CV532</f>
        <v>15</v>
      </c>
      <c r="AL532" s="20">
        <f>Data!AP532-Data!CW532</f>
        <v>-50</v>
      </c>
      <c r="AM532" s="20">
        <f>Data!AQ532-Data!CX532</f>
        <v>-58</v>
      </c>
      <c r="AN532" s="20">
        <f>Data!AR532-Data!CY532</f>
        <v>1.5999999999999959E-2</v>
      </c>
      <c r="AO532" s="20">
        <f>Data!AS532-Data!CZ532</f>
        <v>-7</v>
      </c>
      <c r="AP532" s="20">
        <f>Data!AT532-Data!DA532</f>
        <v>9</v>
      </c>
      <c r="AQ532" s="20">
        <f>Data!AU532-Data!DB532</f>
        <v>-2.6999999999999968E-2</v>
      </c>
      <c r="AR532" s="20">
        <f>Data!AV532-Data!DC532</f>
        <v>40</v>
      </c>
      <c r="AS532" s="20">
        <f>Data!AW532-Data!DD532</f>
        <v>65</v>
      </c>
      <c r="AT532" s="20">
        <f>Data!AX532-Data!DE532</f>
        <v>-1.7000000000000015E-2</v>
      </c>
      <c r="AU532" s="20">
        <f>Data!AY532-Data!DF532</f>
        <v>7</v>
      </c>
      <c r="AV532" s="20">
        <f>Data!AZ532-Data!DG532</f>
        <v>0.4375</v>
      </c>
      <c r="AW532" s="20">
        <f>Data!BA532-Data!DH532</f>
        <v>25</v>
      </c>
      <c r="AX532" s="20">
        <f>Data!BB532-Data!DI532</f>
        <v>1.5625</v>
      </c>
      <c r="AY532" s="20">
        <f>Data!BC532-Data!DJ532</f>
        <v>-5</v>
      </c>
      <c r="AZ532" s="20">
        <f>Data!BD532-Data!DK532</f>
        <v>-12</v>
      </c>
      <c r="BA532" s="20">
        <f>Data!BE532-Data!DL532</f>
        <v>-22</v>
      </c>
      <c r="BB532" s="20">
        <f>Data!BF532-Data!DM532</f>
        <v>9</v>
      </c>
      <c r="BC532" s="20">
        <f>Data!BG532-Data!DN532</f>
        <v>4</v>
      </c>
      <c r="BD532" s="20">
        <f>Data!BH532-Data!DO532</f>
        <v>0.90000000000000568</v>
      </c>
      <c r="BE532" s="20">
        <f>Data!BI532-Data!DP532</f>
        <v>-3.1239999999999952</v>
      </c>
      <c r="BF532" s="20">
        <f>Data!BJ532-Data!DQ532</f>
        <v>4.0620000000000003</v>
      </c>
      <c r="BG532" s="20">
        <f>Data!BK532-Data!DR532</f>
        <v>-6.9999999999999951E-2</v>
      </c>
      <c r="BH532" s="20">
        <f>Data!BL532-Data!DS532</f>
        <v>0.56199999999999939</v>
      </c>
      <c r="BI532" s="20">
        <f>Data!BM532-Data!DT532</f>
        <v>-8.4000000000000075E-2</v>
      </c>
      <c r="BJ532" s="20">
        <f>Data!BN532-Data!DU532</f>
        <v>0.60000000000000142</v>
      </c>
      <c r="BK532" s="20">
        <f>Data!BO532-Data!DV532</f>
        <v>4.0999999999999979</v>
      </c>
      <c r="BL532" s="20">
        <f>Data!BP532-Data!DW532</f>
        <v>-1.2999999999999998</v>
      </c>
      <c r="BM532" s="20">
        <f>Data!BQ532-Data!DX532</f>
        <v>-0.75</v>
      </c>
      <c r="BN532" s="20">
        <f>Data!BR532-Data!DY532</f>
        <v>0.30000000000000071</v>
      </c>
      <c r="BO532" s="20">
        <f>Data!BS532-Data!DZ532</f>
        <v>-93</v>
      </c>
      <c r="BP532" s="20">
        <f>Data!BT532-Data!EA532</f>
        <v>5.4999999999999993E-2</v>
      </c>
      <c r="BQ532" s="20">
        <f>Data!BU532-Data!EB532</f>
        <v>-9</v>
      </c>
      <c r="BR532" s="20">
        <f>Data!BV532-Data!EC532</f>
        <v>-85</v>
      </c>
      <c r="BS532" s="20">
        <f>Data!BW532-Data!ED532</f>
        <v>-119</v>
      </c>
      <c r="BT532" s="20">
        <f>Data!BX532-Data!EE532</f>
        <v>-128</v>
      </c>
      <c r="BU532" s="20">
        <f>Data!BY532-Data!EF532</f>
        <v>-108</v>
      </c>
      <c r="BV532" s="20">
        <f>Data!BZ532-Data!EG532</f>
        <v>-109</v>
      </c>
      <c r="BW532" s="20">
        <f>Data!CA532-Data!EH532</f>
        <v>-98.199999999999989</v>
      </c>
      <c r="BX532" s="20">
        <f>Data!CB532-Data!EI532</f>
        <v>-92</v>
      </c>
      <c r="BY532" s="20">
        <f>Data!CC532-Data!EJ532</f>
        <v>-100</v>
      </c>
      <c r="BZ532" s="20">
        <f>Data!EK532</f>
        <v>10741.5</v>
      </c>
      <c r="CA532" s="20">
        <f>Data!EL532</f>
        <v>9829.08</v>
      </c>
      <c r="CB532" s="20">
        <f>Data!EM532</f>
        <v>84.008375000000001</v>
      </c>
      <c r="CC532" s="20">
        <f>Data!EN532</f>
        <v>71.25</v>
      </c>
      <c r="CD532" s="20">
        <f>Data!EO532</f>
        <v>11.648999999999999</v>
      </c>
      <c r="CE532" s="20">
        <f>Data!EP532</f>
        <v>179.14</v>
      </c>
      <c r="CF532" s="50">
        <f>IF(ISBLANK(Data!EQ532), "", Data!EQ532)</f>
        <v>50</v>
      </c>
      <c r="CG532" s="50">
        <f>IF(ISBLANK(Data!ER532), "", Data!ER532)</f>
        <v>59</v>
      </c>
      <c r="CH532" s="61" t="str">
        <f>IF(ISBLANK(Data!ES532), "", Data!ES532)</f>
        <v>Valparaiso</v>
      </c>
      <c r="CI532" s="61">
        <f>IF(ISBLANK(Data!ET532), "", Data!ET532)</f>
        <v>109</v>
      </c>
    </row>
    <row r="533" spans="1:87" x14ac:dyDescent="0.45">
      <c r="A533" s="50">
        <f>IF(ISBLANK(Data!A533), "", Data!A533)</f>
        <v>45305</v>
      </c>
      <c r="B533" s="50" t="str">
        <f>IF(ISBLANK(Data!B533), "", Data!B533)</f>
        <v>Green Bay</v>
      </c>
      <c r="C533" s="50">
        <f>IF(ISBLANK(Data!C533), "", Data!C533)</f>
        <v>106</v>
      </c>
      <c r="D533" s="50" t="str">
        <f>IF(ISBLANK(Data!D533), "", Data!D533)</f>
        <v>Cleveland St.</v>
      </c>
      <c r="E533" s="50">
        <f>IF(ISBLANK(Data!E533), "", Data!E533)</f>
        <v>54</v>
      </c>
      <c r="F533" s="50" t="str">
        <f>IF(ISBLANK(Data!F533), "", Data!F533)</f>
        <v>N</v>
      </c>
      <c r="G533" s="50" t="str">
        <f>IF(ISBLANK(Data!G533), "", Data!G533)</f>
        <v>Green Bay</v>
      </c>
      <c r="H533" s="50" t="str">
        <f>IF(ISBLANK(Data!H533), "", Data!H533)</f>
        <v>Cleveland St.</v>
      </c>
      <c r="I533" s="50" t="str">
        <f>IF(ISBLANK(Data!I533), "", Data!I533)</f>
        <v>Green Bay</v>
      </c>
      <c r="J533" s="50" t="str">
        <f>IF(ISBLANK(Data!J533), "", Data!J533)</f>
        <v>Cleveland St.</v>
      </c>
      <c r="K533" s="50" t="str">
        <f>IF(ISBLANK(Data!K533), "", Data!K533)</f>
        <v>Green Bay</v>
      </c>
      <c r="L533" s="50" t="str">
        <f>IF(ISBLANK(Data!L533), "", Data!L533)</f>
        <v>Cleveland State</v>
      </c>
      <c r="M533" s="50" t="str">
        <f>IF(ISBLANK(Data!M533), "", Data!M533)</f>
        <v>WI-Grn Bay</v>
      </c>
      <c r="N533" s="50" t="str">
        <f>IF(ISBLANK(Data!N533), "", Data!N533)</f>
        <v>Cleveland St</v>
      </c>
      <c r="O533" s="50" t="str">
        <f>IF(ISBLANK(Data!O533), "", Data!O533)</f>
        <v>Green Bay</v>
      </c>
      <c r="P533" s="50" t="str">
        <f>IF(ISBLANK(Data!P533), "", Data!P533)</f>
        <v>Clev. St.</v>
      </c>
      <c r="Q533" s="50" t="str">
        <f>IF(ISBLANK(Data!Q533), "", Data!Q533)</f>
        <v>Green Bay</v>
      </c>
      <c r="R533" s="50" t="str">
        <f>IF(ISBLANK(Data!R533), "", Data!R533)</f>
        <v>Cleveland State</v>
      </c>
      <c r="S533" s="20">
        <f>Data!W533-Data!CD533</f>
        <v>-5.5555555555555025E-2</v>
      </c>
      <c r="T533" s="20">
        <f>Data!X533-Data!CE533</f>
        <v>-2.8500000000000005</v>
      </c>
      <c r="U533" s="20">
        <f>Data!Y533-Data!CF533</f>
        <v>-3.5999999999999943</v>
      </c>
      <c r="V533" s="20">
        <f>Data!Z533-Data!CG533</f>
        <v>-0.60000000000000853</v>
      </c>
      <c r="W533" s="20">
        <f>Data!AA533-Data!CH533</f>
        <v>-5.2999999999999972</v>
      </c>
      <c r="X533" s="20">
        <f>Data!AB533-Data!CI533</f>
        <v>-6.9999999999999993E-3</v>
      </c>
      <c r="Y533" s="20">
        <f>Data!AC533-Data!CJ533</f>
        <v>1.4</v>
      </c>
      <c r="Z533" s="20">
        <f>Data!AD533-Data!CK533</f>
        <v>-9.9999999999994316E-2</v>
      </c>
      <c r="AA533" s="20">
        <f>Data!AE533-Data!CL533</f>
        <v>-1.5</v>
      </c>
      <c r="AB533" s="20">
        <f>Data!AF533-Data!CM533</f>
        <v>4.18</v>
      </c>
      <c r="AC533" s="20">
        <f>Data!AG533-Data!CN533</f>
        <v>-3.2999999999999972</v>
      </c>
      <c r="AD533" s="20">
        <f>Data!AH533-Data!CO533</f>
        <v>-1</v>
      </c>
      <c r="AE533" s="20">
        <f>Data!AI533-Data!CP533</f>
        <v>-6.2100000000000044E-2</v>
      </c>
      <c r="AF533" s="20">
        <f>Data!AJ533-Data!CQ533</f>
        <v>-1.1000000000000001</v>
      </c>
      <c r="AG533" s="20">
        <f>Data!AK533-Data!CR533</f>
        <v>-6.1111111111111116E-2</v>
      </c>
      <c r="AH533" s="20">
        <f>Data!AL533-Data!CS533</f>
        <v>-36</v>
      </c>
      <c r="AI533" s="20">
        <f>Data!AM533-Data!CT533</f>
        <v>-1.8200000000000003</v>
      </c>
      <c r="AJ533" s="20">
        <f>Data!AN533-Data!CU533</f>
        <v>1.2999999999999998</v>
      </c>
      <c r="AK533" s="20">
        <f>Data!AO533-Data!CV533</f>
        <v>-187</v>
      </c>
      <c r="AL533" s="20">
        <f>Data!AP533-Data!CW533</f>
        <v>-124</v>
      </c>
      <c r="AM533" s="20">
        <f>Data!AQ533-Data!CX533</f>
        <v>-184</v>
      </c>
      <c r="AN533" s="20">
        <f>Data!AR533-Data!CY533</f>
        <v>2.7000000000000024E-2</v>
      </c>
      <c r="AO533" s="20">
        <f>Data!AS533-Data!CZ533</f>
        <v>19</v>
      </c>
      <c r="AP533" s="20">
        <f>Data!AT533-Data!DA533</f>
        <v>75</v>
      </c>
      <c r="AQ533" s="20">
        <f>Data!AU533-Data!DB533</f>
        <v>-2.0000000000000018E-2</v>
      </c>
      <c r="AR533" s="20">
        <f>Data!AV533-Data!DC533</f>
        <v>-98</v>
      </c>
      <c r="AS533" s="20">
        <f>Data!AW533-Data!DD533</f>
        <v>-161</v>
      </c>
      <c r="AT533" s="20">
        <f>Data!AX533-Data!DE533</f>
        <v>3.7999999999999923E-2</v>
      </c>
      <c r="AU533" s="20">
        <f>Data!AY533-Data!DF533</f>
        <v>-104</v>
      </c>
      <c r="AV533" s="20">
        <f>Data!AZ533-Data!DG533</f>
        <v>-5.7777777777777768</v>
      </c>
      <c r="AW533" s="20">
        <f>Data!BA533-Data!DH533</f>
        <v>-68</v>
      </c>
      <c r="AX533" s="20">
        <f>Data!BB533-Data!DI533</f>
        <v>-3.7777777777777786</v>
      </c>
      <c r="AY533" s="20">
        <f>Data!BC533-Data!DJ533</f>
        <v>-2</v>
      </c>
      <c r="AZ533" s="20">
        <f>Data!BD533-Data!DK533</f>
        <v>-79</v>
      </c>
      <c r="BA533" s="20">
        <f>Data!BE533-Data!DL533</f>
        <v>-40</v>
      </c>
      <c r="BB533" s="20">
        <f>Data!BF533-Data!DM533</f>
        <v>36</v>
      </c>
      <c r="BC533" s="20">
        <f>Data!BG533-Data!DN533</f>
        <v>-38</v>
      </c>
      <c r="BD533" s="20">
        <f>Data!BH533-Data!DO533</f>
        <v>-10.400000000000006</v>
      </c>
      <c r="BE533" s="20">
        <f>Data!BI533-Data!DP533</f>
        <v>-6.88900000000001</v>
      </c>
      <c r="BF533" s="20">
        <f>Data!BJ533-Data!DQ533</f>
        <v>-3.5</v>
      </c>
      <c r="BG533" s="20">
        <f>Data!BK533-Data!DR533</f>
        <v>-0.18200000000000005</v>
      </c>
      <c r="BH533" s="20">
        <f>Data!BL533-Data!DS533</f>
        <v>2</v>
      </c>
      <c r="BI533" s="20">
        <f>Data!BM533-Data!DT533</f>
        <v>-0.46699999999999997</v>
      </c>
      <c r="BJ533" s="20">
        <f>Data!BN533-Data!DU533</f>
        <v>4.1999999999999993</v>
      </c>
      <c r="BK533" s="20">
        <f>Data!BO533-Data!DV533</f>
        <v>-8.8999999999999986</v>
      </c>
      <c r="BL533" s="20">
        <f>Data!BP533-Data!DW533</f>
        <v>-2.2000000000000002</v>
      </c>
      <c r="BM533" s="20">
        <f>Data!BQ533-Data!DX533</f>
        <v>-4.3888888888888893</v>
      </c>
      <c r="BN533" s="20">
        <f>Data!BR533-Data!DY533</f>
        <v>-2.0999999999999979</v>
      </c>
      <c r="BO533" s="20">
        <f>Data!BS533-Data!DZ533</f>
        <v>32</v>
      </c>
      <c r="BP533" s="20">
        <f>Data!BT533-Data!EA533</f>
        <v>-1.8000000000000016E-2</v>
      </c>
      <c r="BQ533" s="20">
        <f>Data!BU533-Data!EB533</f>
        <v>9</v>
      </c>
      <c r="BR533" s="20">
        <f>Data!BV533-Data!EC533</f>
        <v>24</v>
      </c>
      <c r="BS533" s="20">
        <f>Data!BW533-Data!ED533</f>
        <v>98</v>
      </c>
      <c r="BT533" s="20">
        <f>Data!BX533-Data!EE533</f>
        <v>56</v>
      </c>
      <c r="BU533" s="20">
        <f>Data!BY533-Data!EF533</f>
        <v>93</v>
      </c>
      <c r="BV533" s="20">
        <f>Data!BZ533-Data!EG533</f>
        <v>46</v>
      </c>
      <c r="BW533" s="20">
        <f>Data!CA533-Data!EH533</f>
        <v>66.399999999999977</v>
      </c>
      <c r="BX533" s="20">
        <f>Data!CB533-Data!EI533</f>
        <v>35</v>
      </c>
      <c r="BY533" s="20">
        <f>Data!CC533-Data!EJ533</f>
        <v>139</v>
      </c>
      <c r="BZ533" s="20">
        <f>Data!EK533</f>
        <v>11059.75</v>
      </c>
      <c r="CA533" s="20">
        <f>Data!EL533</f>
        <v>11384.529999999999</v>
      </c>
      <c r="CB533" s="20">
        <f>Data!EM533</f>
        <v>120.61111111111111</v>
      </c>
      <c r="CC533" s="20">
        <f>Data!EN533</f>
        <v>53.777777777777786</v>
      </c>
      <c r="CD533" s="20">
        <f>Data!EO533</f>
        <v>11.388600000000002</v>
      </c>
      <c r="CE533" s="20">
        <f>Data!EP533</f>
        <v>242.88</v>
      </c>
      <c r="CF533" s="50">
        <f>IF(ISBLANK(Data!EQ533), "", Data!EQ533)</f>
        <v>79</v>
      </c>
      <c r="CG533" s="50">
        <f>IF(ISBLANK(Data!ER533), "", Data!ER533)</f>
        <v>71</v>
      </c>
      <c r="CH533" s="61" t="str">
        <f>IF(ISBLANK(Data!ES533), "", Data!ES533)</f>
        <v>Green Bay</v>
      </c>
      <c r="CI533" s="61">
        <f>IF(ISBLANK(Data!ET533), "", Data!ET533)</f>
        <v>150</v>
      </c>
    </row>
    <row r="534" spans="1:87" x14ac:dyDescent="0.45">
      <c r="A534" s="50">
        <f>IF(ISBLANK(Data!A534), "", Data!A534)</f>
        <v>45305</v>
      </c>
      <c r="B534" s="50" t="str">
        <f>IF(ISBLANK(Data!B534), "", Data!B534)</f>
        <v>Louisiana Tech</v>
      </c>
      <c r="C534" s="50">
        <f>IF(ISBLANK(Data!C534), "", Data!C534)</f>
        <v>151</v>
      </c>
      <c r="D534" s="50" t="str">
        <f>IF(ISBLANK(Data!D534), "", Data!D534)</f>
        <v>Liberty</v>
      </c>
      <c r="E534" s="50">
        <f>IF(ISBLANK(Data!E534), "", Data!E534)</f>
        <v>142</v>
      </c>
      <c r="F534" s="50" t="str">
        <f>IF(ISBLANK(Data!F534), "", Data!F534)</f>
        <v>N</v>
      </c>
      <c r="G534" s="50" t="str">
        <f>IF(ISBLANK(Data!G534), "", Data!G534)</f>
        <v>Louisiana Tech</v>
      </c>
      <c r="H534" s="50" t="str">
        <f>IF(ISBLANK(Data!H534), "", Data!H534)</f>
        <v>Liberty</v>
      </c>
      <c r="I534" s="50" t="str">
        <f>IF(ISBLANK(Data!I534), "", Data!I534)</f>
        <v>Louisiana Tech</v>
      </c>
      <c r="J534" s="50" t="str">
        <f>IF(ISBLANK(Data!J534), "", Data!J534)</f>
        <v>Liberty</v>
      </c>
      <c r="K534" s="50" t="str">
        <f>IF(ISBLANK(Data!K534), "", Data!K534)</f>
        <v>Louisiana Tech</v>
      </c>
      <c r="L534" s="50" t="str">
        <f>IF(ISBLANK(Data!L534), "", Data!L534)</f>
        <v>Liberty</v>
      </c>
      <c r="M534" s="50" t="str">
        <f>IF(ISBLANK(Data!M534), "", Data!M534)</f>
        <v>LA Tech</v>
      </c>
      <c r="N534" s="50" t="str">
        <f>IF(ISBLANK(Data!N534), "", Data!N534)</f>
        <v>Liberty</v>
      </c>
      <c r="O534" s="50" t="str">
        <f>IF(ISBLANK(Data!O534), "", Data!O534)</f>
        <v>La. Tech</v>
      </c>
      <c r="P534" s="50" t="str">
        <f>IF(ISBLANK(Data!P534), "", Data!P534)</f>
        <v>Liberty</v>
      </c>
      <c r="Q534" s="50" t="str">
        <f>IF(ISBLANK(Data!Q534), "", Data!Q534)</f>
        <v>Louisiana Tech</v>
      </c>
      <c r="R534" s="50" t="str">
        <f>IF(ISBLANK(Data!R534), "", Data!R534)</f>
        <v>Liberty</v>
      </c>
      <c r="S534" s="20">
        <f>Data!W534-Data!CD534</f>
        <v>0</v>
      </c>
      <c r="T534" s="20">
        <f>Data!X534-Data!CE534</f>
        <v>-0.44999999999999929</v>
      </c>
      <c r="U534" s="20">
        <f>Data!Y534-Data!CF534</f>
        <v>-3.2999999999999972</v>
      </c>
      <c r="V534" s="20">
        <f>Data!Z534-Data!CG534</f>
        <v>-2.8999999999999915</v>
      </c>
      <c r="W534" s="20">
        <f>Data!AA534-Data!CH534</f>
        <v>2.0999999999999943</v>
      </c>
      <c r="X534" s="20">
        <f>Data!AB534-Data!CI534</f>
        <v>-0.09</v>
      </c>
      <c r="Y534" s="20">
        <f>Data!AC534-Data!CJ534</f>
        <v>0.45999999999999996</v>
      </c>
      <c r="Z534" s="20">
        <f>Data!AD534-Data!CK534</f>
        <v>0.70000000000000284</v>
      </c>
      <c r="AA534" s="20">
        <f>Data!AE534-Data!CL534</f>
        <v>0.29999999999999716</v>
      </c>
      <c r="AB534" s="20">
        <f>Data!AF534-Data!CM534</f>
        <v>0.91000000000000014</v>
      </c>
      <c r="AC534" s="20">
        <f>Data!AG534-Data!CN534</f>
        <v>-3.0999999999999943</v>
      </c>
      <c r="AD534" s="20">
        <f>Data!AH534-Data!CO534</f>
        <v>-4.5999999999999943</v>
      </c>
      <c r="AE534" s="20">
        <f>Data!AI534-Data!CP534</f>
        <v>4.390000000000005E-2</v>
      </c>
      <c r="AF534" s="20">
        <f>Data!AJ534-Data!CQ534</f>
        <v>0</v>
      </c>
      <c r="AG534" s="20">
        <f>Data!AK534-Data!CR534</f>
        <v>0</v>
      </c>
      <c r="AH534" s="20">
        <f>Data!AL534-Data!CS534</f>
        <v>22</v>
      </c>
      <c r="AI534" s="20">
        <f>Data!AM534-Data!CT534</f>
        <v>-0.6899999999999995</v>
      </c>
      <c r="AJ534" s="20">
        <f>Data!AN534-Data!CU534</f>
        <v>-0.48</v>
      </c>
      <c r="AK534" s="20">
        <f>Data!AO534-Data!CV534</f>
        <v>-4</v>
      </c>
      <c r="AL534" s="20">
        <f>Data!AP534-Data!CW534</f>
        <v>36</v>
      </c>
      <c r="AM534" s="20">
        <f>Data!AQ534-Data!CX534</f>
        <v>-56</v>
      </c>
      <c r="AN534" s="20">
        <f>Data!AR534-Data!CY534</f>
        <v>-1.5000000000000013E-2</v>
      </c>
      <c r="AO534" s="20">
        <f>Data!AS534-Data!CZ534</f>
        <v>-47</v>
      </c>
      <c r="AP534" s="20">
        <f>Data!AT534-Data!DA534</f>
        <v>-134</v>
      </c>
      <c r="AQ534" s="20">
        <f>Data!AU534-Data!DB534</f>
        <v>3.0000000000000027E-3</v>
      </c>
      <c r="AR534" s="20">
        <f>Data!AV534-Data!DC534</f>
        <v>125</v>
      </c>
      <c r="AS534" s="20">
        <f>Data!AW534-Data!DD534</f>
        <v>170</v>
      </c>
      <c r="AT534" s="20">
        <f>Data!AX534-Data!DE534</f>
        <v>3.2999999999999918E-2</v>
      </c>
      <c r="AU534" s="20">
        <f>Data!AY534-Data!DF534</f>
        <v>27</v>
      </c>
      <c r="AV534" s="20">
        <f>Data!AZ534-Data!DG534</f>
        <v>1.5882352941176467</v>
      </c>
      <c r="AW534" s="20">
        <f>Data!BA534-Data!DH534</f>
        <v>48</v>
      </c>
      <c r="AX534" s="20">
        <f>Data!BB534-Data!DI534</f>
        <v>2.8235294117647101</v>
      </c>
      <c r="AY534" s="20">
        <f>Data!BC534-Data!DJ534</f>
        <v>-62</v>
      </c>
      <c r="AZ534" s="20">
        <f>Data!BD534-Data!DK534</f>
        <v>39</v>
      </c>
      <c r="BA534" s="20">
        <f>Data!BE534-Data!DL534</f>
        <v>45</v>
      </c>
      <c r="BB534" s="20">
        <f>Data!BF534-Data!DM534</f>
        <v>49</v>
      </c>
      <c r="BC534" s="20">
        <f>Data!BG534-Data!DN534</f>
        <v>26</v>
      </c>
      <c r="BD534" s="20">
        <f>Data!BH534-Data!DO534</f>
        <v>-0.29999999999999716</v>
      </c>
      <c r="BE534" s="20">
        <f>Data!BI534-Data!DP534</f>
        <v>2.1170000000000044</v>
      </c>
      <c r="BF534" s="20">
        <f>Data!BJ534-Data!DQ534</f>
        <v>-2.3529999999999998</v>
      </c>
      <c r="BG534" s="20">
        <f>Data!BK534-Data!DR534</f>
        <v>-0.72</v>
      </c>
      <c r="BH534" s="20">
        <f>Data!BL534-Data!DS534</f>
        <v>2.8819999999999997</v>
      </c>
      <c r="BI534" s="20">
        <f>Data!BM534-Data!DT534</f>
        <v>4.1000000000000036E-2</v>
      </c>
      <c r="BJ534" s="20">
        <f>Data!BN534-Data!DU534</f>
        <v>-7.9000000000000021</v>
      </c>
      <c r="BK534" s="20">
        <f>Data!BO534-Data!DV534</f>
        <v>10</v>
      </c>
      <c r="BL534" s="20">
        <f>Data!BP534-Data!DW534</f>
        <v>2.5999999999999996</v>
      </c>
      <c r="BM534" s="20">
        <f>Data!BQ534-Data!DX534</f>
        <v>2.2941176470588225</v>
      </c>
      <c r="BN534" s="20">
        <f>Data!BR534-Data!DY534</f>
        <v>1.5</v>
      </c>
      <c r="BO534" s="20">
        <f>Data!BS534-Data!DZ534</f>
        <v>-25</v>
      </c>
      <c r="BP534" s="20">
        <f>Data!BT534-Data!EA534</f>
        <v>1.9000000000000017E-2</v>
      </c>
      <c r="BQ534" s="20">
        <f>Data!BU534-Data!EB534</f>
        <v>-3</v>
      </c>
      <c r="BR534" s="20">
        <f>Data!BV534-Data!EC534</f>
        <v>-6</v>
      </c>
      <c r="BS534" s="20">
        <f>Data!BW534-Data!ED534</f>
        <v>57</v>
      </c>
      <c r="BT534" s="20">
        <f>Data!BX534-Data!EE534</f>
        <v>-10</v>
      </c>
      <c r="BU534" s="20">
        <f>Data!BY534-Data!EF534</f>
        <v>34</v>
      </c>
      <c r="BV534" s="20">
        <f>Data!BZ534-Data!EG534</f>
        <v>5</v>
      </c>
      <c r="BW534" s="20">
        <f>Data!CA534-Data!EH534</f>
        <v>15.700000000000003</v>
      </c>
      <c r="BX534" s="20">
        <f>Data!CB534-Data!EI534</f>
        <v>-16</v>
      </c>
      <c r="BY534" s="20">
        <f>Data!CC534-Data!EJ534</f>
        <v>-8</v>
      </c>
      <c r="BZ534" s="20">
        <f>Data!EK534</f>
        <v>10820.4</v>
      </c>
      <c r="CA534" s="20">
        <f>Data!EL534</f>
        <v>10837.26</v>
      </c>
      <c r="CB534" s="20">
        <f>Data!EM534</f>
        <v>72.664705882352948</v>
      </c>
      <c r="CC534" s="20">
        <f>Data!EN534</f>
        <v>77.439352941176466</v>
      </c>
      <c r="CD534" s="20">
        <f>Data!EO534</f>
        <v>10.2804</v>
      </c>
      <c r="CE534" s="20">
        <f>Data!EP534</f>
        <v>166.07999999999998</v>
      </c>
      <c r="CF534" s="50">
        <f>IF(ISBLANK(Data!EQ534), "", Data!EQ534)</f>
        <v>80</v>
      </c>
      <c r="CG534" s="50">
        <f>IF(ISBLANK(Data!ER534), "", Data!ER534)</f>
        <v>76</v>
      </c>
      <c r="CH534" s="61" t="str">
        <f>IF(ISBLANK(Data!ES534), "", Data!ES534)</f>
        <v>Louisiana Tech</v>
      </c>
      <c r="CI534" s="61">
        <f>IF(ISBLANK(Data!ET534), "", Data!ET534)</f>
        <v>156</v>
      </c>
    </row>
    <row r="535" spans="1:87" x14ac:dyDescent="0.45">
      <c r="A535" s="50">
        <f>IF(ISBLANK(Data!A535), "", Data!A535)</f>
        <v>45305</v>
      </c>
      <c r="B535" s="50" t="str">
        <f>IF(ISBLANK(Data!B535), "", Data!B535)</f>
        <v>Murray St.</v>
      </c>
      <c r="C535" s="50">
        <f>IF(ISBLANK(Data!C535), "", Data!C535)</f>
        <v>187</v>
      </c>
      <c r="D535" s="50" t="str">
        <f>IF(ISBLANK(Data!D535), "", Data!D535)</f>
        <v>Northern Iowa</v>
      </c>
      <c r="E535" s="50">
        <f>IF(ISBLANK(Data!E535), "", Data!E535)</f>
        <v>213</v>
      </c>
      <c r="F535" s="50" t="str">
        <f>IF(ISBLANK(Data!F535), "", Data!F535)</f>
        <v>N</v>
      </c>
      <c r="G535" s="50" t="str">
        <f>IF(ISBLANK(Data!G535), "", Data!G535)</f>
        <v>Murray St.</v>
      </c>
      <c r="H535" s="50" t="str">
        <f>IF(ISBLANK(Data!H535), "", Data!H535)</f>
        <v>Northern Iowa</v>
      </c>
      <c r="I535" s="50" t="str">
        <f>IF(ISBLANK(Data!I535), "", Data!I535)</f>
        <v>Murray St.</v>
      </c>
      <c r="J535" s="50" t="str">
        <f>IF(ISBLANK(Data!J535), "", Data!J535)</f>
        <v>Northern Iowa</v>
      </c>
      <c r="K535" s="50" t="str">
        <f>IF(ISBLANK(Data!K535), "", Data!K535)</f>
        <v>Murray State</v>
      </c>
      <c r="L535" s="50" t="str">
        <f>IF(ISBLANK(Data!L535), "", Data!L535)</f>
        <v>Northern Iowa</v>
      </c>
      <c r="M535" s="50" t="str">
        <f>IF(ISBLANK(Data!M535), "", Data!M535)</f>
        <v>Murray St</v>
      </c>
      <c r="N535" s="50" t="str">
        <f>IF(ISBLANK(Data!N535), "", Data!N535)</f>
        <v>N Iowa</v>
      </c>
      <c r="O535" s="50" t="str">
        <f>IF(ISBLANK(Data!O535), "", Data!O535)</f>
        <v>Murray St.</v>
      </c>
      <c r="P535" s="50" t="str">
        <f>IF(ISBLANK(Data!P535), "", Data!P535)</f>
        <v>N. Iowa</v>
      </c>
      <c r="Q535" s="50" t="str">
        <f>IF(ISBLANK(Data!Q535), "", Data!Q535)</f>
        <v>Murray State</v>
      </c>
      <c r="R535" s="50" t="str">
        <f>IF(ISBLANK(Data!R535), "", Data!R535)</f>
        <v>Northern Iowa</v>
      </c>
      <c r="S535" s="20">
        <f>Data!W535-Data!CD535</f>
        <v>-6.25E-2</v>
      </c>
      <c r="T535" s="20">
        <f>Data!X535-Data!CE535</f>
        <v>-2.97</v>
      </c>
      <c r="U535" s="20">
        <f>Data!Y535-Data!CF535</f>
        <v>0.89999999999999147</v>
      </c>
      <c r="V535" s="20">
        <f>Data!Z535-Data!CG535</f>
        <v>3.9000000000000057</v>
      </c>
      <c r="W535" s="20">
        <f>Data!AA535-Data!CH535</f>
        <v>-0.59999999999999432</v>
      </c>
      <c r="X535" s="20">
        <f>Data!AB535-Data!CI535</f>
        <v>-6.8000000000000005E-2</v>
      </c>
      <c r="Y535" s="20">
        <f>Data!AC535-Data!CJ535</f>
        <v>-3.75</v>
      </c>
      <c r="Z535" s="20">
        <f>Data!AD535-Data!CK535</f>
        <v>-4</v>
      </c>
      <c r="AA535" s="20">
        <f>Data!AE535-Data!CL535</f>
        <v>-0.29999999999999716</v>
      </c>
      <c r="AB535" s="20">
        <f>Data!AF535-Data!CM535</f>
        <v>-5.85</v>
      </c>
      <c r="AC535" s="20">
        <f>Data!AG535-Data!CN535</f>
        <v>0.90000000000000568</v>
      </c>
      <c r="AD535" s="20">
        <f>Data!AH535-Data!CO535</f>
        <v>5.2999999999999972</v>
      </c>
      <c r="AE535" s="20">
        <f>Data!AI535-Data!CP535</f>
        <v>-0.11130000000000007</v>
      </c>
      <c r="AF535" s="20">
        <f>Data!AJ535-Data!CQ535</f>
        <v>-2.1999999999999997</v>
      </c>
      <c r="AG535" s="20">
        <f>Data!AK535-Data!CR535</f>
        <v>-0.13749999999999998</v>
      </c>
      <c r="AH535" s="20">
        <f>Data!AL535-Data!CS535</f>
        <v>-70</v>
      </c>
      <c r="AI535" s="20">
        <f>Data!AM535-Data!CT535</f>
        <v>-3.2100000000000004</v>
      </c>
      <c r="AJ535" s="20">
        <f>Data!AN535-Data!CU535</f>
        <v>-3.54</v>
      </c>
      <c r="AK535" s="20">
        <f>Data!AO535-Data!CV535</f>
        <v>-35</v>
      </c>
      <c r="AL535" s="20">
        <f>Data!AP535-Data!CW535</f>
        <v>-33</v>
      </c>
      <c r="AM535" s="20">
        <f>Data!AQ535-Data!CX535</f>
        <v>25</v>
      </c>
      <c r="AN535" s="20">
        <f>Data!AR535-Data!CY535</f>
        <v>-2.7999999999999969E-2</v>
      </c>
      <c r="AO535" s="20">
        <f>Data!AS535-Data!CZ535</f>
        <v>-9</v>
      </c>
      <c r="AP535" s="20">
        <f>Data!AT535-Data!DA535</f>
        <v>4</v>
      </c>
      <c r="AQ535" s="20">
        <f>Data!AU535-Data!DB535</f>
        <v>-2.899999999999997E-2</v>
      </c>
      <c r="AR535" s="20">
        <f>Data!AV535-Data!DC535</f>
        <v>2</v>
      </c>
      <c r="AS535" s="20">
        <f>Data!AW535-Data!DD535</f>
        <v>-4</v>
      </c>
      <c r="AT535" s="20">
        <f>Data!AX535-Data!DE535</f>
        <v>1.6000000000000014E-2</v>
      </c>
      <c r="AU535" s="20">
        <f>Data!AY535-Data!DF535</f>
        <v>30</v>
      </c>
      <c r="AV535" s="20">
        <f>Data!AZ535-Data!DG535</f>
        <v>1.875</v>
      </c>
      <c r="AW535" s="20">
        <f>Data!BA535-Data!DH535</f>
        <v>2</v>
      </c>
      <c r="AX535" s="20">
        <f>Data!BB535-Data!DI535</f>
        <v>0.125</v>
      </c>
      <c r="AY535" s="20">
        <f>Data!BC535-Data!DJ535</f>
        <v>-1</v>
      </c>
      <c r="AZ535" s="20">
        <f>Data!BD535-Data!DK535</f>
        <v>-5</v>
      </c>
      <c r="BA535" s="20">
        <f>Data!BE535-Data!DL535</f>
        <v>13</v>
      </c>
      <c r="BB535" s="20">
        <f>Data!BF535-Data!DM535</f>
        <v>-31</v>
      </c>
      <c r="BC535" s="20">
        <f>Data!BG535-Data!DN535</f>
        <v>-27</v>
      </c>
      <c r="BD535" s="20">
        <f>Data!BH535-Data!DO535</f>
        <v>-2.2000000000000028</v>
      </c>
      <c r="BE535" s="20">
        <f>Data!BI535-Data!DP535</f>
        <v>-2.0619999999999976</v>
      </c>
      <c r="BF535" s="20">
        <f>Data!BJ535-Data!DQ535</f>
        <v>-0.12600000000000033</v>
      </c>
      <c r="BG535" s="20">
        <f>Data!BK535-Data!DR535</f>
        <v>0.24199999999999999</v>
      </c>
      <c r="BH535" s="20">
        <f>Data!BL535-Data!DS535</f>
        <v>-1.9369999999999994</v>
      </c>
      <c r="BI535" s="20">
        <f>Data!BM535-Data!DT535</f>
        <v>9.2000000000000082E-2</v>
      </c>
      <c r="BJ535" s="20">
        <f>Data!BN535-Data!DU535</f>
        <v>0.19999999999999929</v>
      </c>
      <c r="BK535" s="20">
        <f>Data!BO535-Data!DV535</f>
        <v>-0.19999999999999929</v>
      </c>
      <c r="BL535" s="20">
        <f>Data!BP535-Data!DW535</f>
        <v>0.89999999999999991</v>
      </c>
      <c r="BM535" s="20">
        <f>Data!BQ535-Data!DX535</f>
        <v>-0.3125</v>
      </c>
      <c r="BN535" s="20">
        <f>Data!BR535-Data!DY535</f>
        <v>-1.7000000000000011</v>
      </c>
      <c r="BO535" s="20">
        <f>Data!BS535-Data!DZ535</f>
        <v>97</v>
      </c>
      <c r="BP535" s="20">
        <f>Data!BT535-Data!EA535</f>
        <v>-5.3000000000000047E-2</v>
      </c>
      <c r="BQ535" s="20">
        <f>Data!BU535-Data!EB535</f>
        <v>-4</v>
      </c>
      <c r="BR535" s="20">
        <f>Data!BV535-Data!EC535</f>
        <v>37</v>
      </c>
      <c r="BS535" s="20">
        <f>Data!BW535-Data!ED535</f>
        <v>42</v>
      </c>
      <c r="BT535" s="20">
        <f>Data!BX535-Data!EE535</f>
        <v>85</v>
      </c>
      <c r="BU535" s="20">
        <f>Data!BY535-Data!EF535</f>
        <v>23</v>
      </c>
      <c r="BV535" s="20">
        <f>Data!BZ535-Data!EG535</f>
        <v>25</v>
      </c>
      <c r="BW535" s="20">
        <f>Data!CA535-Data!EH535</f>
        <v>41.000000000000014</v>
      </c>
      <c r="BX535" s="20">
        <f>Data!CB535-Data!EI535</f>
        <v>96</v>
      </c>
      <c r="BY535" s="20">
        <f>Data!CC535-Data!EJ535</f>
        <v>34</v>
      </c>
      <c r="BZ535" s="20">
        <f>Data!EK535</f>
        <v>11471.199999999999</v>
      </c>
      <c r="CA535" s="20">
        <f>Data!EL535</f>
        <v>11804.260000000002</v>
      </c>
      <c r="CB535" s="20">
        <f>Data!EM535</f>
        <v>59.8828125</v>
      </c>
      <c r="CC535" s="20">
        <f>Data!EN535</f>
        <v>69.137500000000003</v>
      </c>
      <c r="CD535" s="20">
        <f>Data!EO535</f>
        <v>11.029199999999999</v>
      </c>
      <c r="CE535" s="20">
        <f>Data!EP535</f>
        <v>200.27099999999999</v>
      </c>
      <c r="CF535" s="50">
        <f>IF(ISBLANK(Data!EQ535), "", Data!EQ535)</f>
        <v>60</v>
      </c>
      <c r="CG535" s="50">
        <f>IF(ISBLANK(Data!ER535), "", Data!ER535)</f>
        <v>70</v>
      </c>
      <c r="CH535" s="61" t="str">
        <f>IF(ISBLANK(Data!ES535), "", Data!ES535)</f>
        <v>Northern Iowa</v>
      </c>
      <c r="CI535" s="61">
        <f>IF(ISBLANK(Data!ET535), "", Data!ET535)</f>
        <v>130</v>
      </c>
    </row>
    <row r="536" spans="1:87" x14ac:dyDescent="0.45">
      <c r="A536" s="50">
        <f>IF(ISBLANK(Data!A536), "", Data!A536)</f>
        <v>45305</v>
      </c>
      <c r="B536" s="50" t="str">
        <f>IF(ISBLANK(Data!B536), "", Data!B536)</f>
        <v>UNC Wilmington</v>
      </c>
      <c r="C536" s="50">
        <f>IF(ISBLANK(Data!C536), "", Data!C536)</f>
        <v>323</v>
      </c>
      <c r="D536" s="50" t="str">
        <f>IF(ISBLANK(Data!D536), "", Data!D536)</f>
        <v>Delaware</v>
      </c>
      <c r="E536" s="50">
        <f>IF(ISBLANK(Data!E536), "", Data!E536)</f>
        <v>67</v>
      </c>
      <c r="F536" s="50" t="str">
        <f>IF(ISBLANK(Data!F536), "", Data!F536)</f>
        <v>N</v>
      </c>
      <c r="G536" s="50" t="str">
        <f>IF(ISBLANK(Data!G536), "", Data!G536)</f>
        <v>UNC Wilmington</v>
      </c>
      <c r="H536" s="50" t="str">
        <f>IF(ISBLANK(Data!H536), "", Data!H536)</f>
        <v>Delaware</v>
      </c>
      <c r="I536" s="50" t="str">
        <f>IF(ISBLANK(Data!I536), "", Data!I536)</f>
        <v>UNC Wilmington</v>
      </c>
      <c r="J536" s="50" t="str">
        <f>IF(ISBLANK(Data!J536), "", Data!J536)</f>
        <v>Delaware</v>
      </c>
      <c r="K536" s="50" t="str">
        <f>IF(ISBLANK(Data!K536), "", Data!K536)</f>
        <v>UNC Wilmington</v>
      </c>
      <c r="L536" s="50" t="str">
        <f>IF(ISBLANK(Data!L536), "", Data!L536)</f>
        <v>Delaware</v>
      </c>
      <c r="M536" s="50" t="str">
        <f>IF(ISBLANK(Data!M536), "", Data!M536)</f>
        <v>NC-Wilmgton</v>
      </c>
      <c r="N536" s="50" t="str">
        <f>IF(ISBLANK(Data!N536), "", Data!N536)</f>
        <v>Delaware</v>
      </c>
      <c r="O536" s="50" t="str">
        <f>IF(ISBLANK(Data!O536), "", Data!O536)</f>
        <v>UNCW</v>
      </c>
      <c r="P536" s="50" t="str">
        <f>IF(ISBLANK(Data!P536), "", Data!P536)</f>
        <v>Delaware</v>
      </c>
      <c r="Q536" s="50" t="str">
        <f>IF(ISBLANK(Data!Q536), "", Data!Q536)</f>
        <v>UNCW</v>
      </c>
      <c r="R536" s="50" t="str">
        <f>IF(ISBLANK(Data!R536), "", Data!R536)</f>
        <v>Delaware</v>
      </c>
      <c r="S536" s="20">
        <f>Data!W536-Data!CD536</f>
        <v>4.1666666666666963E-2</v>
      </c>
      <c r="T536" s="20">
        <f>Data!X536-Data!CE536</f>
        <v>1.1499999999999995</v>
      </c>
      <c r="U536" s="20">
        <f>Data!Y536-Data!CF536</f>
        <v>2.6000000000000085</v>
      </c>
      <c r="V536" s="20">
        <f>Data!Z536-Data!CG536</f>
        <v>1.5</v>
      </c>
      <c r="W536" s="20">
        <f>Data!AA536-Data!CH536</f>
        <v>-0.89999999999999147</v>
      </c>
      <c r="X536" s="20">
        <f>Data!AB536-Data!CI536</f>
        <v>0.16799999999999998</v>
      </c>
      <c r="Y536" s="20">
        <f>Data!AC536-Data!CJ536</f>
        <v>7.4700000000000006</v>
      </c>
      <c r="Z536" s="20">
        <f>Data!AD536-Data!CK536</f>
        <v>4.2999999999999972</v>
      </c>
      <c r="AA536" s="20">
        <f>Data!AE536-Data!CL536</f>
        <v>-3.2000000000000028</v>
      </c>
      <c r="AB536" s="20">
        <f>Data!AF536-Data!CM536</f>
        <v>7.05</v>
      </c>
      <c r="AC536" s="20">
        <f>Data!AG536-Data!CN536</f>
        <v>3.2999999999999972</v>
      </c>
      <c r="AD536" s="20">
        <f>Data!AH536-Data!CO536</f>
        <v>1.7999999999999972</v>
      </c>
      <c r="AE536" s="20">
        <f>Data!AI536-Data!CP536</f>
        <v>3.5800000000000054E-2</v>
      </c>
      <c r="AF536" s="20">
        <f>Data!AJ536-Data!CQ536</f>
        <v>1.5999999999999999</v>
      </c>
      <c r="AG536" s="20">
        <f>Data!AK536-Data!CR536</f>
        <v>9.2499999999999985E-2</v>
      </c>
      <c r="AH536" s="20">
        <f>Data!AL536-Data!CS536</f>
        <v>37</v>
      </c>
      <c r="AI536" s="20">
        <f>Data!AM536-Data!CT536</f>
        <v>-1.5599999999999998</v>
      </c>
      <c r="AJ536" s="20">
        <f>Data!AN536-Data!CU536</f>
        <v>3.4299999999999997</v>
      </c>
      <c r="AK536" s="20">
        <f>Data!AO536-Data!CV536</f>
        <v>2</v>
      </c>
      <c r="AL536" s="20">
        <f>Data!AP536-Data!CW536</f>
        <v>-35</v>
      </c>
      <c r="AM536" s="20">
        <f>Data!AQ536-Data!CX536</f>
        <v>-54</v>
      </c>
      <c r="AN536" s="20">
        <f>Data!AR536-Data!CY536</f>
        <v>-9.9999999999999534E-3</v>
      </c>
      <c r="AO536" s="20">
        <f>Data!AS536-Data!CZ536</f>
        <v>13</v>
      </c>
      <c r="AP536" s="20">
        <f>Data!AT536-Data!DA536</f>
        <v>29</v>
      </c>
      <c r="AQ536" s="20">
        <f>Data!AU536-Data!DB536</f>
        <v>8.9999999999999525E-3</v>
      </c>
      <c r="AR536" s="20">
        <f>Data!AV536-Data!DC536</f>
        <v>57</v>
      </c>
      <c r="AS536" s="20">
        <f>Data!AW536-Data!DD536</f>
        <v>58</v>
      </c>
      <c r="AT536" s="20">
        <f>Data!AX536-Data!DE536</f>
        <v>4.4000000000000039E-2</v>
      </c>
      <c r="AU536" s="20">
        <f>Data!AY536-Data!DF536</f>
        <v>-1</v>
      </c>
      <c r="AV536" s="20">
        <f>Data!AZ536-Data!DG536</f>
        <v>0.55833333333333357</v>
      </c>
      <c r="AW536" s="20">
        <f>Data!BA536-Data!DH536</f>
        <v>-52</v>
      </c>
      <c r="AX536" s="20">
        <f>Data!BB536-Data!DI536</f>
        <v>-1.0874999999999986</v>
      </c>
      <c r="AY536" s="20">
        <f>Data!BC536-Data!DJ536</f>
        <v>-63</v>
      </c>
      <c r="AZ536" s="20">
        <f>Data!BD536-Data!DK536</f>
        <v>-10</v>
      </c>
      <c r="BA536" s="20">
        <f>Data!BE536-Data!DL536</f>
        <v>-12</v>
      </c>
      <c r="BB536" s="20">
        <f>Data!BF536-Data!DM536</f>
        <v>-39</v>
      </c>
      <c r="BC536" s="20">
        <f>Data!BG536-Data!DN536</f>
        <v>25</v>
      </c>
      <c r="BD536" s="20">
        <f>Data!BH536-Data!DO536</f>
        <v>5.2999999999999972</v>
      </c>
      <c r="BE536" s="20">
        <f>Data!BI536-Data!DP536</f>
        <v>2.3289999999999935</v>
      </c>
      <c r="BF536" s="20">
        <f>Data!BJ536-Data!DQ536</f>
        <v>2.9000000000000004</v>
      </c>
      <c r="BG536" s="20">
        <f>Data!BK536-Data!DR536</f>
        <v>-5.7999999999999829E-2</v>
      </c>
      <c r="BH536" s="20">
        <f>Data!BL536-Data!DS536</f>
        <v>-1.8919999999999995</v>
      </c>
      <c r="BI536" s="20">
        <f>Data!BM536-Data!DT536</f>
        <v>0.10899999999999999</v>
      </c>
      <c r="BJ536" s="20">
        <f>Data!BN536-Data!DU536</f>
        <v>3.3000000000000007</v>
      </c>
      <c r="BK536" s="20">
        <f>Data!BO536-Data!DV536</f>
        <v>5.1000000000000014</v>
      </c>
      <c r="BL536" s="20">
        <f>Data!BP536-Data!DW536</f>
        <v>-0.60000000000000009</v>
      </c>
      <c r="BM536" s="20">
        <f>Data!BQ536-Data!DX536</f>
        <v>-0.22499999999999964</v>
      </c>
      <c r="BN536" s="20">
        <f>Data!BR536-Data!DY536</f>
        <v>2.7000000000000011</v>
      </c>
      <c r="BO536" s="20">
        <f>Data!BS536-Data!DZ536</f>
        <v>-92</v>
      </c>
      <c r="BP536" s="20">
        <f>Data!BT536-Data!EA536</f>
        <v>5.9000000000000052E-2</v>
      </c>
      <c r="BQ536" s="20">
        <f>Data!BU536-Data!EB536</f>
        <v>-6</v>
      </c>
      <c r="BR536" s="20">
        <f>Data!BV536-Data!EC536</f>
        <v>-5</v>
      </c>
      <c r="BS536" s="20">
        <f>Data!BW536-Data!ED536</f>
        <v>-54</v>
      </c>
      <c r="BT536" s="20">
        <f>Data!BX536-Data!EE536</f>
        <v>-63</v>
      </c>
      <c r="BU536" s="20">
        <f>Data!BY536-Data!EF536</f>
        <v>-19</v>
      </c>
      <c r="BV536" s="20">
        <f>Data!BZ536-Data!EG536</f>
        <v>-10</v>
      </c>
      <c r="BW536" s="20">
        <f>Data!CA536-Data!EH536</f>
        <v>-39.700000000000003</v>
      </c>
      <c r="BX536" s="20">
        <f>Data!CB536-Data!EI536</f>
        <v>-93</v>
      </c>
      <c r="BY536" s="20">
        <f>Data!CC536-Data!EJ536</f>
        <v>-87</v>
      </c>
      <c r="BZ536" s="20">
        <f>Data!EK536</f>
        <v>11462.57</v>
      </c>
      <c r="CA536" s="20">
        <f>Data!EL536</f>
        <v>11352.34</v>
      </c>
      <c r="CB536" s="20">
        <f>Data!EM536</f>
        <v>57.856125000000006</v>
      </c>
      <c r="CC536" s="20">
        <f>Data!EN536</f>
        <v>68</v>
      </c>
      <c r="CD536" s="20">
        <f>Data!EO536</f>
        <v>13.1394</v>
      </c>
      <c r="CE536" s="20">
        <f>Data!EP536</f>
        <v>189.738</v>
      </c>
      <c r="CF536" s="50">
        <f>IF(ISBLANK(Data!EQ536), "", Data!EQ536)</f>
        <v>79</v>
      </c>
      <c r="CG536" s="50">
        <f>IF(ISBLANK(Data!ER536), "", Data!ER536)</f>
        <v>74</v>
      </c>
      <c r="CH536" s="61" t="str">
        <f>IF(ISBLANK(Data!ES536), "", Data!ES536)</f>
        <v>UNC Wilmington</v>
      </c>
      <c r="CI536" s="61">
        <f>IF(ISBLANK(Data!ET536), "", Data!ET536)</f>
        <v>153</v>
      </c>
    </row>
    <row r="537" spans="1:87" x14ac:dyDescent="0.45">
      <c r="A537" s="50">
        <f>IF(ISBLANK(Data!A537), "", Data!A537)</f>
        <v>45305</v>
      </c>
      <c r="B537" s="50" t="str">
        <f>IF(ISBLANK(Data!B537), "", Data!B537)</f>
        <v>Stanford</v>
      </c>
      <c r="C537" s="50">
        <f>IF(ISBLANK(Data!C537), "", Data!C537)</f>
        <v>284</v>
      </c>
      <c r="D537" s="50" t="str">
        <f>IF(ISBLANK(Data!D537), "", Data!D537)</f>
        <v>Utah</v>
      </c>
      <c r="E537" s="50">
        <f>IF(ISBLANK(Data!E537), "", Data!E537)</f>
        <v>329</v>
      </c>
      <c r="F537" s="50" t="str">
        <f>IF(ISBLANK(Data!F537), "", Data!F537)</f>
        <v>N</v>
      </c>
      <c r="G537" s="50" t="str">
        <f>IF(ISBLANK(Data!G537), "", Data!G537)</f>
        <v>Stanford</v>
      </c>
      <c r="H537" s="50" t="str">
        <f>IF(ISBLANK(Data!H537), "", Data!H537)</f>
        <v>Utah</v>
      </c>
      <c r="I537" s="50" t="str">
        <f>IF(ISBLANK(Data!I537), "", Data!I537)</f>
        <v>Stanford</v>
      </c>
      <c r="J537" s="50" t="str">
        <f>IF(ISBLANK(Data!J537), "", Data!J537)</f>
        <v>Utah</v>
      </c>
      <c r="K537" s="50" t="str">
        <f>IF(ISBLANK(Data!K537), "", Data!K537)</f>
        <v>Stanford</v>
      </c>
      <c r="L537" s="50" t="str">
        <f>IF(ISBLANK(Data!L537), "", Data!L537)</f>
        <v>Utah</v>
      </c>
      <c r="M537" s="50" t="str">
        <f>IF(ISBLANK(Data!M537), "", Data!M537)</f>
        <v>Stanford</v>
      </c>
      <c r="N537" s="50" t="str">
        <f>IF(ISBLANK(Data!N537), "", Data!N537)</f>
        <v>Utah</v>
      </c>
      <c r="O537" s="50" t="str">
        <f>IF(ISBLANK(Data!O537), "", Data!O537)</f>
        <v>Stanford</v>
      </c>
      <c r="P537" s="50" t="str">
        <f>IF(ISBLANK(Data!P537), "", Data!P537)</f>
        <v>Utah</v>
      </c>
      <c r="Q537" s="50" t="str">
        <f>IF(ISBLANK(Data!Q537), "", Data!Q537)</f>
        <v>Stanford</v>
      </c>
      <c r="R537" s="50" t="str">
        <f>IF(ISBLANK(Data!R537), "", Data!R537)</f>
        <v>Utah</v>
      </c>
      <c r="S537" s="20">
        <f>Data!W537-Data!CD537</f>
        <v>-0.21666666666666701</v>
      </c>
      <c r="T537" s="20">
        <f>Data!X537-Data!CE537</f>
        <v>-10.220000000000001</v>
      </c>
      <c r="U537" s="20">
        <f>Data!Y537-Data!CF537</f>
        <v>-5.7999999999999972</v>
      </c>
      <c r="V537" s="20">
        <f>Data!Z537-Data!CG537</f>
        <v>4.4000000000000057</v>
      </c>
      <c r="W537" s="20">
        <f>Data!AA537-Data!CH537</f>
        <v>-1.5</v>
      </c>
      <c r="X537" s="20">
        <f>Data!AB537-Data!CI537</f>
        <v>-7.6999999999999999E-2</v>
      </c>
      <c r="Y537" s="20">
        <f>Data!AC537-Data!CJ537</f>
        <v>-3.76</v>
      </c>
      <c r="Z537" s="20">
        <f>Data!AD537-Data!CK537</f>
        <v>-1.5999999999999943</v>
      </c>
      <c r="AA537" s="20">
        <f>Data!AE537-Data!CL537</f>
        <v>2.2000000000000028</v>
      </c>
      <c r="AB537" s="20">
        <f>Data!AF537-Data!CM537</f>
        <v>-5.48</v>
      </c>
      <c r="AC537" s="20">
        <f>Data!AG537-Data!CN537</f>
        <v>-7.5</v>
      </c>
      <c r="AD537" s="20">
        <f>Data!AH537-Data!CO537</f>
        <v>4.8999999999999915</v>
      </c>
      <c r="AE537" s="20">
        <f>Data!AI537-Data!CP537</f>
        <v>-0.18769999999999998</v>
      </c>
      <c r="AF537" s="20">
        <f>Data!AJ537-Data!CQ537</f>
        <v>-4.9000000000000004</v>
      </c>
      <c r="AG537" s="20">
        <f>Data!AK537-Data!CR537</f>
        <v>-0.31874999999999998</v>
      </c>
      <c r="AH537" s="20">
        <f>Data!AL537-Data!CS537</f>
        <v>-125</v>
      </c>
      <c r="AI537" s="20">
        <f>Data!AM537-Data!CT537</f>
        <v>-11.94</v>
      </c>
      <c r="AJ537" s="20">
        <f>Data!AN537-Data!CU537</f>
        <v>-4.2100000000000009</v>
      </c>
      <c r="AK537" s="20">
        <f>Data!AO537-Data!CV537</f>
        <v>-112</v>
      </c>
      <c r="AL537" s="20">
        <f>Data!AP537-Data!CW537</f>
        <v>15</v>
      </c>
      <c r="AM537" s="20">
        <f>Data!AQ537-Data!CX537</f>
        <v>-98</v>
      </c>
      <c r="AN537" s="20">
        <f>Data!AR537-Data!CY537</f>
        <v>4.0000000000000036E-3</v>
      </c>
      <c r="AO537" s="20">
        <f>Data!AS537-Data!CZ537</f>
        <v>0</v>
      </c>
      <c r="AP537" s="20">
        <f>Data!AT537-Data!DA537</f>
        <v>-9</v>
      </c>
      <c r="AQ537" s="20">
        <f>Data!AU537-Data!DB537</f>
        <v>1.0000000000000009E-2</v>
      </c>
      <c r="AR537" s="20">
        <f>Data!AV537-Data!DC537</f>
        <v>-26</v>
      </c>
      <c r="AS537" s="20">
        <f>Data!AW537-Data!DD537</f>
        <v>-50</v>
      </c>
      <c r="AT537" s="20">
        <f>Data!AX537-Data!DE537</f>
        <v>3.5000000000000031E-2</v>
      </c>
      <c r="AU537" s="20">
        <f>Data!AY537-Data!DF537</f>
        <v>-52</v>
      </c>
      <c r="AV537" s="20">
        <f>Data!AZ537-Data!DG537</f>
        <v>-2.7750000000000004</v>
      </c>
      <c r="AW537" s="20">
        <f>Data!BA537-Data!DH537</f>
        <v>-107</v>
      </c>
      <c r="AX537" s="20">
        <f>Data!BB537-Data!DI537</f>
        <v>-4.4791666666666643</v>
      </c>
      <c r="AY537" s="20">
        <f>Data!BC537-Data!DJ537</f>
        <v>-13</v>
      </c>
      <c r="AZ537" s="20">
        <f>Data!BD537-Data!DK537</f>
        <v>-32</v>
      </c>
      <c r="BA537" s="20">
        <f>Data!BE537-Data!DL537</f>
        <v>-27</v>
      </c>
      <c r="BB537" s="20">
        <f>Data!BF537-Data!DM537</f>
        <v>10</v>
      </c>
      <c r="BC537" s="20">
        <f>Data!BG537-Data!DN537</f>
        <v>-4</v>
      </c>
      <c r="BD537" s="20">
        <f>Data!BH537-Data!DO537</f>
        <v>-2</v>
      </c>
      <c r="BE537" s="20">
        <f>Data!BI537-Data!DP537</f>
        <v>5.6619999999999919</v>
      </c>
      <c r="BF537" s="20">
        <f>Data!BJ537-Data!DQ537</f>
        <v>-7.7330000000000005</v>
      </c>
      <c r="BG537" s="20">
        <f>Data!BK537-Data!DR537</f>
        <v>-0.14100000000000001</v>
      </c>
      <c r="BH537" s="20">
        <f>Data!BL537-Data!DS537</f>
        <v>1.4580000000000002</v>
      </c>
      <c r="BI537" s="20">
        <f>Data!BM537-Data!DT537</f>
        <v>-0.19</v>
      </c>
      <c r="BJ537" s="20">
        <f>Data!BN537-Data!DU537</f>
        <v>1</v>
      </c>
      <c r="BK537" s="20">
        <f>Data!BO537-Data!DV537</f>
        <v>-2.2000000000000011</v>
      </c>
      <c r="BL537" s="20">
        <f>Data!BP537-Data!DW537</f>
        <v>-1.4999999999999996</v>
      </c>
      <c r="BM537" s="20">
        <f>Data!BQ537-Data!DX537</f>
        <v>-1.6541666666666668</v>
      </c>
      <c r="BN537" s="20">
        <f>Data!BR537-Data!DY537</f>
        <v>0.70000000000000107</v>
      </c>
      <c r="BO537" s="20">
        <f>Data!BS537-Data!DZ537</f>
        <v>113</v>
      </c>
      <c r="BP537" s="20">
        <f>Data!BT537-Data!EA537</f>
        <v>-8.7999999999999967E-2</v>
      </c>
      <c r="BQ537" s="20">
        <f>Data!BU537-Data!EB537</f>
        <v>-13</v>
      </c>
      <c r="BR537" s="20">
        <f>Data!BV537-Data!EC537</f>
        <v>90</v>
      </c>
      <c r="BS537" s="20">
        <f>Data!BW537-Data!ED537</f>
        <v>58</v>
      </c>
      <c r="BT537" s="20">
        <f>Data!BX537-Data!EE537</f>
        <v>114</v>
      </c>
      <c r="BU537" s="20">
        <f>Data!BY537-Data!EF537</f>
        <v>52</v>
      </c>
      <c r="BV537" s="20">
        <f>Data!BZ537-Data!EG537</f>
        <v>59</v>
      </c>
      <c r="BW537" s="20">
        <f>Data!CA537-Data!EH537</f>
        <v>59.599999999999994</v>
      </c>
      <c r="BX537" s="20">
        <f>Data!CB537-Data!EI537</f>
        <v>113</v>
      </c>
      <c r="BY537" s="20">
        <f>Data!CC537-Data!EJ537</f>
        <v>136</v>
      </c>
      <c r="BZ537" s="20">
        <f>Data!EK537</f>
        <v>10823.84</v>
      </c>
      <c r="CA537" s="20">
        <f>Data!EL537</f>
        <v>11903.4</v>
      </c>
      <c r="CB537" s="20">
        <f>Data!EM537</f>
        <v>95.830937500000005</v>
      </c>
      <c r="CC537" s="20">
        <f>Data!EN537</f>
        <v>65.708333333333329</v>
      </c>
      <c r="CD537" s="20">
        <f>Data!EO537</f>
        <v>11.0929</v>
      </c>
      <c r="CE537" s="20">
        <f>Data!EP537</f>
        <v>178.10399999999998</v>
      </c>
      <c r="CF537" s="50">
        <f>IF(ISBLANK(Data!EQ537), "", Data!EQ537)</f>
        <v>79</v>
      </c>
      <c r="CG537" s="50">
        <f>IF(ISBLANK(Data!ER537), "", Data!ER537)</f>
        <v>73</v>
      </c>
      <c r="CH537" s="61" t="str">
        <f>IF(ISBLANK(Data!ES537), "", Data!ES537)</f>
        <v>Stanford</v>
      </c>
      <c r="CI537" s="61">
        <f>IF(ISBLANK(Data!ET537), "", Data!ET537)</f>
        <v>152</v>
      </c>
    </row>
    <row r="538" spans="1:87" x14ac:dyDescent="0.45">
      <c r="A538" s="50">
        <f>IF(ISBLANK(Data!A538), "", Data!A538)</f>
        <v>45305</v>
      </c>
      <c r="B538" s="50" t="str">
        <f>IF(ISBLANK(Data!B538), "", Data!B538)</f>
        <v>UCLA</v>
      </c>
      <c r="C538" s="50">
        <f>IF(ISBLANK(Data!C538), "", Data!C538)</f>
        <v>317</v>
      </c>
      <c r="D538" s="50" t="str">
        <f>IF(ISBLANK(Data!D538), "", Data!D538)</f>
        <v>Washington</v>
      </c>
      <c r="E538" s="50">
        <f>IF(ISBLANK(Data!E538), "", Data!E538)</f>
        <v>345</v>
      </c>
      <c r="F538" s="50" t="str">
        <f>IF(ISBLANK(Data!F538), "", Data!F538)</f>
        <v>N</v>
      </c>
      <c r="G538" s="50" t="str">
        <f>IF(ISBLANK(Data!G538), "", Data!G538)</f>
        <v>UCLA</v>
      </c>
      <c r="H538" s="50" t="str">
        <f>IF(ISBLANK(Data!H538), "", Data!H538)</f>
        <v>Washington</v>
      </c>
      <c r="I538" s="50" t="str">
        <f>IF(ISBLANK(Data!I538), "", Data!I538)</f>
        <v>UCLA</v>
      </c>
      <c r="J538" s="50" t="str">
        <f>IF(ISBLANK(Data!J538), "", Data!J538)</f>
        <v>Washington</v>
      </c>
      <c r="K538" s="50" t="str">
        <f>IF(ISBLANK(Data!K538), "", Data!K538)</f>
        <v>UCLA</v>
      </c>
      <c r="L538" s="50" t="str">
        <f>IF(ISBLANK(Data!L538), "", Data!L538)</f>
        <v>Washington</v>
      </c>
      <c r="M538" s="50" t="str">
        <f>IF(ISBLANK(Data!M538), "", Data!M538)</f>
        <v>UCLA</v>
      </c>
      <c r="N538" s="50" t="str">
        <f>IF(ISBLANK(Data!N538), "", Data!N538)</f>
        <v>Washington</v>
      </c>
      <c r="O538" s="50" t="str">
        <f>IF(ISBLANK(Data!O538), "", Data!O538)</f>
        <v>UCLA</v>
      </c>
      <c r="P538" s="50" t="str">
        <f>IF(ISBLANK(Data!P538), "", Data!P538)</f>
        <v>Washington</v>
      </c>
      <c r="Q538" s="50" t="str">
        <f>IF(ISBLANK(Data!Q538), "", Data!Q538)</f>
        <v>UCLA</v>
      </c>
      <c r="R538" s="50" t="str">
        <f>IF(ISBLANK(Data!R538), "", Data!R538)</f>
        <v>Washington</v>
      </c>
      <c r="S538" s="20">
        <f>Data!W538-Data!CD538</f>
        <v>-0.25</v>
      </c>
      <c r="T538" s="20">
        <f>Data!X538-Data!CE538</f>
        <v>-9.6199999999999992</v>
      </c>
      <c r="U538" s="20">
        <f>Data!Y538-Data!CF538</f>
        <v>-12.599999999999994</v>
      </c>
      <c r="V538" s="20">
        <f>Data!Z538-Data!CG538</f>
        <v>-3</v>
      </c>
      <c r="W538" s="20">
        <f>Data!AA538-Data!CH538</f>
        <v>-6.0999999999999943</v>
      </c>
      <c r="X538" s="20">
        <f>Data!AB538-Data!CI538</f>
        <v>-5.3000000000000005E-2</v>
      </c>
      <c r="Y538" s="20">
        <f>Data!AC538-Data!CJ538</f>
        <v>-2.9000000000000004</v>
      </c>
      <c r="Z538" s="20">
        <f>Data!AD538-Data!CK538</f>
        <v>-2</v>
      </c>
      <c r="AA538" s="20">
        <f>Data!AE538-Data!CL538</f>
        <v>0.80000000000001137</v>
      </c>
      <c r="AB538" s="20">
        <f>Data!AF538-Data!CM538</f>
        <v>-5.45</v>
      </c>
      <c r="AC538" s="20">
        <f>Data!AG538-Data!CN538</f>
        <v>-16.5</v>
      </c>
      <c r="AD538" s="20">
        <f>Data!AH538-Data!CO538</f>
        <v>-2.2999999999999972</v>
      </c>
      <c r="AE538" s="20">
        <f>Data!AI538-Data!CP538</f>
        <v>-0.31529999999999991</v>
      </c>
      <c r="AF538" s="20">
        <f>Data!AJ538-Data!CQ538</f>
        <v>-4.5</v>
      </c>
      <c r="AG538" s="20">
        <f>Data!AK538-Data!CR538</f>
        <v>-0.28125</v>
      </c>
      <c r="AH538" s="20">
        <f>Data!AL538-Data!CS538</f>
        <v>-190</v>
      </c>
      <c r="AI538" s="20">
        <f>Data!AM538-Data!CT538</f>
        <v>-11.36</v>
      </c>
      <c r="AJ538" s="20">
        <f>Data!AN538-Data!CU538</f>
        <v>-3.1999999999999993</v>
      </c>
      <c r="AK538" s="20">
        <f>Data!AO538-Data!CV538</f>
        <v>-280</v>
      </c>
      <c r="AL538" s="20">
        <f>Data!AP538-Data!CW538</f>
        <v>-179</v>
      </c>
      <c r="AM538" s="20">
        <f>Data!AQ538-Data!CX538</f>
        <v>-99</v>
      </c>
      <c r="AN538" s="20">
        <f>Data!AR538-Data!CY538</f>
        <v>-0.06</v>
      </c>
      <c r="AO538" s="20">
        <f>Data!AS538-Data!CZ538</f>
        <v>-53</v>
      </c>
      <c r="AP538" s="20">
        <f>Data!AT538-Data!DA538</f>
        <v>-98</v>
      </c>
      <c r="AQ538" s="20">
        <f>Data!AU538-Data!DB538</f>
        <v>-7.5000000000000011E-2</v>
      </c>
      <c r="AR538" s="20">
        <f>Data!AV538-Data!DC538</f>
        <v>-27</v>
      </c>
      <c r="AS538" s="20">
        <f>Data!AW538-Data!DD538</f>
        <v>-36</v>
      </c>
      <c r="AT538" s="20">
        <f>Data!AX538-Data!DE538</f>
        <v>-3.0000000000000027E-3</v>
      </c>
      <c r="AU538" s="20">
        <f>Data!AY538-Data!DF538</f>
        <v>2</v>
      </c>
      <c r="AV538" s="20">
        <f>Data!AZ538-Data!DG538</f>
        <v>0.125</v>
      </c>
      <c r="AW538" s="20">
        <f>Data!BA538-Data!DH538</f>
        <v>-39</v>
      </c>
      <c r="AX538" s="20">
        <f>Data!BB538-Data!DI538</f>
        <v>-2.4375</v>
      </c>
      <c r="AY538" s="20">
        <f>Data!BC538-Data!DJ538</f>
        <v>-70</v>
      </c>
      <c r="AZ538" s="20">
        <f>Data!BD538-Data!DK538</f>
        <v>14</v>
      </c>
      <c r="BA538" s="20">
        <f>Data!BE538-Data!DL538</f>
        <v>-21</v>
      </c>
      <c r="BB538" s="20">
        <f>Data!BF538-Data!DM538</f>
        <v>3</v>
      </c>
      <c r="BC538" s="20">
        <f>Data!BG538-Data!DN538</f>
        <v>4</v>
      </c>
      <c r="BD538" s="20">
        <f>Data!BH538-Data!DO538</f>
        <v>-17.5</v>
      </c>
      <c r="BE538" s="20">
        <f>Data!BI538-Data!DP538</f>
        <v>-11.186999999999998</v>
      </c>
      <c r="BF538" s="20">
        <f>Data!BJ538-Data!DQ538</f>
        <v>-6.3120000000000003</v>
      </c>
      <c r="BG538" s="20">
        <f>Data!BK538-Data!DR538</f>
        <v>-0.377</v>
      </c>
      <c r="BH538" s="20">
        <f>Data!BL538-Data!DS538</f>
        <v>0.18800000000000061</v>
      </c>
      <c r="BI538" s="20">
        <f>Data!BM538-Data!DT538</f>
        <v>6.4000000000000001E-2</v>
      </c>
      <c r="BJ538" s="20">
        <f>Data!BN538-Data!DU538</f>
        <v>-6.1</v>
      </c>
      <c r="BK538" s="20">
        <f>Data!BO538-Data!DV538</f>
        <v>-2.3000000000000007</v>
      </c>
      <c r="BL538" s="20">
        <f>Data!BP538-Data!DW538</f>
        <v>-1.4</v>
      </c>
      <c r="BM538" s="20">
        <f>Data!BQ538-Data!DX538</f>
        <v>0.875</v>
      </c>
      <c r="BN538" s="20">
        <f>Data!BR538-Data!DY538</f>
        <v>0.19999999999999929</v>
      </c>
      <c r="BO538" s="20">
        <f>Data!BS538-Data!DZ538</f>
        <v>193</v>
      </c>
      <c r="BP538" s="20">
        <f>Data!BT538-Data!EA538</f>
        <v>-0.12299999999999994</v>
      </c>
      <c r="BQ538" s="20">
        <f>Data!BU538-Data!EB538</f>
        <v>-7</v>
      </c>
      <c r="BR538" s="20">
        <f>Data!BV538-Data!EC538</f>
        <v>142</v>
      </c>
      <c r="BS538" s="20">
        <f>Data!BW538-Data!ED538</f>
        <v>98</v>
      </c>
      <c r="BT538" s="20">
        <f>Data!BX538-Data!EE538</f>
        <v>163</v>
      </c>
      <c r="BU538" s="20">
        <f>Data!BY538-Data!EF538</f>
        <v>88</v>
      </c>
      <c r="BV538" s="20">
        <f>Data!BZ538-Data!EG538</f>
        <v>66</v>
      </c>
      <c r="BW538" s="20">
        <f>Data!CA538-Data!EH538</f>
        <v>96.8</v>
      </c>
      <c r="BX538" s="20">
        <f>Data!CB538-Data!EI538</f>
        <v>190</v>
      </c>
      <c r="BY538" s="20">
        <f>Data!CC538-Data!EJ538</f>
        <v>125</v>
      </c>
      <c r="BZ538" s="20">
        <f>Data!EK538</f>
        <v>10150.14</v>
      </c>
      <c r="CA538" s="20">
        <f>Data!EL538</f>
        <v>11069.4</v>
      </c>
      <c r="CB538" s="20">
        <f>Data!EM538</f>
        <v>66.609375</v>
      </c>
      <c r="CC538" s="20">
        <f>Data!EN538</f>
        <v>76.141374999999996</v>
      </c>
      <c r="CD538" s="20">
        <f>Data!EO538</f>
        <v>13.7995</v>
      </c>
      <c r="CE538" s="20">
        <f>Data!EP538</f>
        <v>217.16</v>
      </c>
      <c r="CF538" s="50">
        <f>IF(ISBLANK(Data!EQ538), "", Data!EQ538)</f>
        <v>73</v>
      </c>
      <c r="CG538" s="50">
        <f>IF(ISBLANK(Data!ER538), "", Data!ER538)</f>
        <v>61</v>
      </c>
      <c r="CH538" s="61" t="str">
        <f>IF(ISBLANK(Data!ES538), "", Data!ES538)</f>
        <v>UCLA</v>
      </c>
      <c r="CI538" s="61">
        <f>IF(ISBLANK(Data!ET538), "", Data!ET538)</f>
        <v>134</v>
      </c>
    </row>
    <row r="539" spans="1:87" x14ac:dyDescent="0.45">
      <c r="A539" s="50">
        <f>IF(ISBLANK(Data!A539), "", Data!A539)</f>
        <v>45306</v>
      </c>
      <c r="B539" s="50" t="str">
        <f>IF(ISBLANK(Data!B539), "", Data!B539)</f>
        <v>Michigan</v>
      </c>
      <c r="C539" s="50">
        <f>IF(ISBLANK(Data!C539), "", Data!C539)</f>
        <v>171</v>
      </c>
      <c r="D539" s="50" t="str">
        <f>IF(ISBLANK(Data!D539), "", Data!D539)</f>
        <v>Ohio St.</v>
      </c>
      <c r="E539" s="50">
        <f>IF(ISBLANK(Data!E539), "", Data!E539)</f>
        <v>220</v>
      </c>
      <c r="F539" s="50" t="str">
        <f>IF(ISBLANK(Data!F539), "", Data!F539)</f>
        <v>N</v>
      </c>
      <c r="G539" s="50" t="str">
        <f>IF(ISBLANK(Data!G539), "", Data!G539)</f>
        <v>Michigan</v>
      </c>
      <c r="H539" s="50" t="str">
        <f>IF(ISBLANK(Data!H539), "", Data!H539)</f>
        <v>Ohio St.</v>
      </c>
      <c r="I539" s="50" t="str">
        <f>IF(ISBLANK(Data!I539), "", Data!I539)</f>
        <v>Michigan</v>
      </c>
      <c r="J539" s="50" t="str">
        <f>IF(ISBLANK(Data!J539), "", Data!J539)</f>
        <v>Ohio St.</v>
      </c>
      <c r="K539" s="50" t="str">
        <f>IF(ISBLANK(Data!K539), "", Data!K539)</f>
        <v>Michigan</v>
      </c>
      <c r="L539" s="50" t="str">
        <f>IF(ISBLANK(Data!L539), "", Data!L539)</f>
        <v>Ohio State</v>
      </c>
      <c r="M539" s="50" t="str">
        <f>IF(ISBLANK(Data!M539), "", Data!M539)</f>
        <v>Michigan</v>
      </c>
      <c r="N539" s="50" t="str">
        <f>IF(ISBLANK(Data!N539), "", Data!N539)</f>
        <v>Ohio St</v>
      </c>
      <c r="O539" s="50" t="str">
        <f>IF(ISBLANK(Data!O539), "", Data!O539)</f>
        <v>Michigan</v>
      </c>
      <c r="P539" s="50" t="str">
        <f>IF(ISBLANK(Data!P539), "", Data!P539)</f>
        <v>Ohio St.</v>
      </c>
      <c r="Q539" s="50" t="str">
        <f>IF(ISBLANK(Data!Q539), "", Data!Q539)</f>
        <v>Michigan</v>
      </c>
      <c r="R539" s="50" t="str">
        <f>IF(ISBLANK(Data!R539), "", Data!R539)</f>
        <v>Ohio State</v>
      </c>
      <c r="S539" s="20">
        <f>Data!W539-Data!CD539</f>
        <v>-0.375</v>
      </c>
      <c r="T539" s="20">
        <f>Data!X539-Data!CE539</f>
        <v>-5.3699999999999992</v>
      </c>
      <c r="U539" s="20">
        <f>Data!Y539-Data!CF539</f>
        <v>-1.3000000000000114</v>
      </c>
      <c r="V539" s="20">
        <f>Data!Z539-Data!CG539</f>
        <v>4.0999999999999943</v>
      </c>
      <c r="W539" s="20">
        <f>Data!AA539-Data!CH539</f>
        <v>1.6000000000000085</v>
      </c>
      <c r="X539" s="20">
        <f>Data!AB539-Data!CI539</f>
        <v>-0.17799999999999999</v>
      </c>
      <c r="Y539" s="20">
        <f>Data!AC539-Data!CJ539</f>
        <v>6.39</v>
      </c>
      <c r="Z539" s="20">
        <f>Data!AD539-Data!CK539</f>
        <v>4.8000000000000114</v>
      </c>
      <c r="AA539" s="20">
        <f>Data!AE539-Data!CL539</f>
        <v>-1.5999999999999943</v>
      </c>
      <c r="AB539" s="20">
        <f>Data!AF539-Data!CM539</f>
        <v>9.59</v>
      </c>
      <c r="AC539" s="20">
        <f>Data!AG539-Data!CN539</f>
        <v>-1.9000000000000057</v>
      </c>
      <c r="AD539" s="20">
        <f>Data!AH539-Data!CO539</f>
        <v>5.7000000000000028</v>
      </c>
      <c r="AE539" s="20">
        <f>Data!AI539-Data!CP539</f>
        <v>-0.11980000000000002</v>
      </c>
      <c r="AF539" s="20">
        <f>Data!AJ539-Data!CQ539</f>
        <v>-4.4000000000000004</v>
      </c>
      <c r="AG539" s="20">
        <f>Data!AK539-Data!CR539</f>
        <v>-0.27500000000000002</v>
      </c>
      <c r="AH539" s="20">
        <f>Data!AL539-Data!CS539</f>
        <v>-142</v>
      </c>
      <c r="AI539" s="20">
        <f>Data!AM539-Data!CT539</f>
        <v>-5.4599999999999991</v>
      </c>
      <c r="AJ539" s="20">
        <f>Data!AN539-Data!CU539</f>
        <v>3.0300000000000002</v>
      </c>
      <c r="AK539" s="20">
        <f>Data!AO539-Data!CV539</f>
        <v>50</v>
      </c>
      <c r="AL539" s="20">
        <f>Data!AP539-Data!CW539</f>
        <v>186</v>
      </c>
      <c r="AM539" s="20">
        <f>Data!AQ539-Data!CX539</f>
        <v>-2</v>
      </c>
      <c r="AN539" s="20">
        <f>Data!AR539-Data!CY539</f>
        <v>2.5999999999999968E-2</v>
      </c>
      <c r="AO539" s="20">
        <f>Data!AS539-Data!CZ539</f>
        <v>11</v>
      </c>
      <c r="AP539" s="20">
        <f>Data!AT539-Data!DA539</f>
        <v>24</v>
      </c>
      <c r="AQ539" s="20">
        <f>Data!AU539-Data!DB539</f>
        <v>5.0000000000000044E-3</v>
      </c>
      <c r="AR539" s="20">
        <f>Data!AV539-Data!DC539</f>
        <v>-9</v>
      </c>
      <c r="AS539" s="20">
        <f>Data!AW539-Data!DD539</f>
        <v>2</v>
      </c>
      <c r="AT539" s="20">
        <f>Data!AX539-Data!DE539</f>
        <v>-3.3000000000000029E-2</v>
      </c>
      <c r="AU539" s="20">
        <f>Data!AY539-Data!DF539</f>
        <v>-33</v>
      </c>
      <c r="AV539" s="20">
        <f>Data!AZ539-Data!DG539</f>
        <v>-2.0625</v>
      </c>
      <c r="AW539" s="20">
        <f>Data!BA539-Data!DH539</f>
        <v>-37</v>
      </c>
      <c r="AX539" s="20">
        <f>Data!BB539-Data!DI539</f>
        <v>-2.3125</v>
      </c>
      <c r="AY539" s="20">
        <f>Data!BC539-Data!DJ539</f>
        <v>-24</v>
      </c>
      <c r="AZ539" s="20">
        <f>Data!BD539-Data!DK539</f>
        <v>-16</v>
      </c>
      <c r="BA539" s="20">
        <f>Data!BE539-Data!DL539</f>
        <v>-11</v>
      </c>
      <c r="BB539" s="20">
        <f>Data!BF539-Data!DM539</f>
        <v>31</v>
      </c>
      <c r="BC539" s="20">
        <f>Data!BG539-Data!DN539</f>
        <v>18</v>
      </c>
      <c r="BD539" s="20">
        <f>Data!BH539-Data!DO539</f>
        <v>3.0999999999999943</v>
      </c>
      <c r="BE539" s="20">
        <f>Data!BI539-Data!DP539</f>
        <v>11.625</v>
      </c>
      <c r="BF539" s="20">
        <f>Data!BJ539-Data!DQ539</f>
        <v>-8.5</v>
      </c>
      <c r="BG539" s="20">
        <f>Data!BK539-Data!DR539</f>
        <v>-0.30699999999999994</v>
      </c>
      <c r="BH539" s="20">
        <f>Data!BL539-Data!DS539</f>
        <v>1.9380000000000006</v>
      </c>
      <c r="BI539" s="20">
        <f>Data!BM539-Data!DT539</f>
        <v>-0.14800000000000002</v>
      </c>
      <c r="BJ539" s="20">
        <f>Data!BN539-Data!DU539</f>
        <v>1.5</v>
      </c>
      <c r="BK539" s="20">
        <f>Data!BO539-Data!DV539</f>
        <v>0.10000000000000142</v>
      </c>
      <c r="BL539" s="20">
        <f>Data!BP539-Data!DW539</f>
        <v>-0.69999999999999973</v>
      </c>
      <c r="BM539" s="20">
        <f>Data!BQ539-Data!DX539</f>
        <v>-1</v>
      </c>
      <c r="BN539" s="20">
        <f>Data!BR539-Data!DY539</f>
        <v>1.0999999999999979</v>
      </c>
      <c r="BO539" s="20">
        <f>Data!BS539-Data!DZ539</f>
        <v>42</v>
      </c>
      <c r="BP539" s="20">
        <f>Data!BT539-Data!EA539</f>
        <v>-3.3999999999999919E-2</v>
      </c>
      <c r="BQ539" s="20">
        <f>Data!BU539-Data!EB539</f>
        <v>2</v>
      </c>
      <c r="BR539" s="20">
        <f>Data!BV539-Data!EC539</f>
        <v>45</v>
      </c>
      <c r="BS539" s="20">
        <f>Data!BW539-Data!ED539</f>
        <v>123</v>
      </c>
      <c r="BT539" s="20">
        <f>Data!BX539-Data!EE539</f>
        <v>108</v>
      </c>
      <c r="BU539" s="20">
        <f>Data!BY539-Data!EF539</f>
        <v>43</v>
      </c>
      <c r="BV539" s="20">
        <f>Data!BZ539-Data!EG539</f>
        <v>33</v>
      </c>
      <c r="BW539" s="20">
        <f>Data!CA539-Data!EH539</f>
        <v>58.3</v>
      </c>
      <c r="BX539" s="20">
        <f>Data!CB539-Data!EI539</f>
        <v>41</v>
      </c>
      <c r="BY539" s="20">
        <f>Data!CC539-Data!EJ539</f>
        <v>119</v>
      </c>
      <c r="BZ539" s="20">
        <f>Data!EK539</f>
        <v>11448.54</v>
      </c>
      <c r="CA539" s="20">
        <f>Data!EL539</f>
        <v>12053.6</v>
      </c>
      <c r="CB539" s="20">
        <f>Data!EM539</f>
        <v>73.703125</v>
      </c>
      <c r="CC539" s="20">
        <f>Data!EN539</f>
        <v>51.610999999999997</v>
      </c>
      <c r="CD539" s="20">
        <f>Data!EO539</f>
        <v>13.1334</v>
      </c>
      <c r="CE539" s="20">
        <f>Data!EP539</f>
        <v>187.88499999999999</v>
      </c>
      <c r="CF539" s="50">
        <f>IF(ISBLANK(Data!EQ539), "", Data!EQ539)</f>
        <v>73</v>
      </c>
      <c r="CG539" s="50">
        <f>IF(ISBLANK(Data!ER539), "", Data!ER539)</f>
        <v>65</v>
      </c>
      <c r="CH539" s="61" t="str">
        <f>IF(ISBLANK(Data!ES539), "", Data!ES539)</f>
        <v>Michigan</v>
      </c>
      <c r="CI539" s="61">
        <f>IF(ISBLANK(Data!ET539), "", Data!ET539)</f>
        <v>138</v>
      </c>
    </row>
    <row r="540" spans="1:87" x14ac:dyDescent="0.45">
      <c r="A540" s="50">
        <f>IF(ISBLANK(Data!A540), "", Data!A540)</f>
        <v>45306</v>
      </c>
      <c r="B540" s="50" t="str">
        <f>IF(ISBLANK(Data!B540), "", Data!B540)</f>
        <v>George Washington</v>
      </c>
      <c r="C540" s="50">
        <f>IF(ISBLANK(Data!C540), "", Data!C540)</f>
        <v>97</v>
      </c>
      <c r="D540" s="50" t="str">
        <f>IF(ISBLANK(Data!D540), "", Data!D540)</f>
        <v>George Mason</v>
      </c>
      <c r="E540" s="50">
        <f>IF(ISBLANK(Data!E540), "", Data!E540)</f>
        <v>96</v>
      </c>
      <c r="F540" s="50" t="str">
        <f>IF(ISBLANK(Data!F540), "", Data!F540)</f>
        <v>N</v>
      </c>
      <c r="G540" s="50" t="str">
        <f>IF(ISBLANK(Data!G540), "", Data!G540)</f>
        <v>George Washington</v>
      </c>
      <c r="H540" s="50" t="str">
        <f>IF(ISBLANK(Data!H540), "", Data!H540)</f>
        <v>George Mason</v>
      </c>
      <c r="I540" s="50" t="str">
        <f>IF(ISBLANK(Data!I540), "", Data!I540)</f>
        <v>George Washington</v>
      </c>
      <c r="J540" s="50" t="str">
        <f>IF(ISBLANK(Data!J540), "", Data!J540)</f>
        <v>George Mason</v>
      </c>
      <c r="K540" s="50" t="str">
        <f>IF(ISBLANK(Data!K540), "", Data!K540)</f>
        <v>George Washington</v>
      </c>
      <c r="L540" s="50" t="str">
        <f>IF(ISBLANK(Data!L540), "", Data!L540)</f>
        <v>George Mason</v>
      </c>
      <c r="M540" s="50" t="str">
        <f>IF(ISBLANK(Data!M540), "", Data!M540)</f>
        <v>Geo Wshgtn</v>
      </c>
      <c r="N540" s="50" t="str">
        <f>IF(ISBLANK(Data!N540), "", Data!N540)</f>
        <v>Geo Mason</v>
      </c>
      <c r="O540" s="50" t="str">
        <f>IF(ISBLANK(Data!O540), "", Data!O540)</f>
        <v>George Wash.</v>
      </c>
      <c r="P540" s="50" t="str">
        <f>IF(ISBLANK(Data!P540), "", Data!P540)</f>
        <v>George Mason</v>
      </c>
      <c r="Q540" s="50" t="str">
        <f>IF(ISBLANK(Data!Q540), "", Data!Q540)</f>
        <v>George Washington</v>
      </c>
      <c r="R540" s="50" t="str">
        <f>IF(ISBLANK(Data!R540), "", Data!R540)</f>
        <v>George Mason</v>
      </c>
      <c r="S540" s="20">
        <f>Data!W540-Data!CD540</f>
        <v>4.7794117647058987E-2</v>
      </c>
      <c r="T540" s="20">
        <f>Data!X540-Data!CE540</f>
        <v>-9.02</v>
      </c>
      <c r="U540" s="20">
        <f>Data!Y540-Data!CF540</f>
        <v>-2</v>
      </c>
      <c r="V540" s="20">
        <f>Data!Z540-Data!CG540</f>
        <v>7</v>
      </c>
      <c r="W540" s="20">
        <f>Data!AA540-Data!CH540</f>
        <v>7.0999999999999943</v>
      </c>
      <c r="X540" s="20">
        <f>Data!AB540-Data!CI540</f>
        <v>0.121</v>
      </c>
      <c r="Y540" s="20">
        <f>Data!AC540-Data!CJ540</f>
        <v>-6.1400000000000006</v>
      </c>
      <c r="Z540" s="20">
        <f>Data!AD540-Data!CK540</f>
        <v>-5.5999999999999943</v>
      </c>
      <c r="AA540" s="20">
        <f>Data!AE540-Data!CL540</f>
        <v>0.5</v>
      </c>
      <c r="AB540" s="20">
        <f>Data!AF540-Data!CM540</f>
        <v>-7.1099999999999994</v>
      </c>
      <c r="AC540" s="20">
        <f>Data!AG540-Data!CN540</f>
        <v>-3</v>
      </c>
      <c r="AD540" s="20">
        <f>Data!AH540-Data!CO540</f>
        <v>6.5</v>
      </c>
      <c r="AE540" s="20">
        <f>Data!AI540-Data!CP540</f>
        <v>-0.24109999999999998</v>
      </c>
      <c r="AF540" s="20">
        <f>Data!AJ540-Data!CQ540</f>
        <v>-0.4</v>
      </c>
      <c r="AG540" s="20">
        <f>Data!AK540-Data!CR540</f>
        <v>-2.7205882352941177E-2</v>
      </c>
      <c r="AH540" s="20">
        <f>Data!AL540-Data!CS540</f>
        <v>-60</v>
      </c>
      <c r="AI540" s="20">
        <f>Data!AM540-Data!CT540</f>
        <v>-5.4</v>
      </c>
      <c r="AJ540" s="20">
        <f>Data!AN540-Data!CU540</f>
        <v>-4.75</v>
      </c>
      <c r="AK540" s="20">
        <f>Data!AO540-Data!CV540</f>
        <v>76</v>
      </c>
      <c r="AL540" s="20">
        <f>Data!AP540-Data!CW540</f>
        <v>102</v>
      </c>
      <c r="AM540" s="20">
        <f>Data!AQ540-Data!CX540</f>
        <v>40</v>
      </c>
      <c r="AN540" s="20">
        <f>Data!AR540-Data!CY540</f>
        <v>-1.0000000000000009E-3</v>
      </c>
      <c r="AO540" s="20">
        <f>Data!AS540-Data!CZ540</f>
        <v>30</v>
      </c>
      <c r="AP540" s="20">
        <f>Data!AT540-Data!DA540</f>
        <v>50</v>
      </c>
      <c r="AQ540" s="20">
        <f>Data!AU540-Data!DB540</f>
        <v>3.1000000000000028E-2</v>
      </c>
      <c r="AR540" s="20">
        <f>Data!AV540-Data!DC540</f>
        <v>10</v>
      </c>
      <c r="AS540" s="20">
        <f>Data!AW540-Data!DD540</f>
        <v>22</v>
      </c>
      <c r="AT540" s="20">
        <f>Data!AX540-Data!DE540</f>
        <v>-1.8000000000000016E-2</v>
      </c>
      <c r="AU540" s="20">
        <f>Data!AY540-Data!DF540</f>
        <v>-32</v>
      </c>
      <c r="AV540" s="20">
        <f>Data!AZ540-Data!DG540</f>
        <v>-1.360294117647058</v>
      </c>
      <c r="AW540" s="20">
        <f>Data!BA540-Data!DH540</f>
        <v>-11</v>
      </c>
      <c r="AX540" s="20">
        <f>Data!BB540-Data!DI540</f>
        <v>1.691176470588232</v>
      </c>
      <c r="AY540" s="20">
        <f>Data!BC540-Data!DJ540</f>
        <v>18</v>
      </c>
      <c r="AZ540" s="20">
        <f>Data!BD540-Data!DK540</f>
        <v>15</v>
      </c>
      <c r="BA540" s="20">
        <f>Data!BE540-Data!DL540</f>
        <v>30</v>
      </c>
      <c r="BB540" s="20">
        <f>Data!BF540-Data!DM540</f>
        <v>30</v>
      </c>
      <c r="BC540" s="20">
        <f>Data!BG540-Data!DN540</f>
        <v>-49</v>
      </c>
      <c r="BD540" s="20">
        <f>Data!BH540-Data!DO540</f>
        <v>9.4000000000000057</v>
      </c>
      <c r="BE540" s="20">
        <f>Data!BI540-Data!DP540</f>
        <v>10.471000000000004</v>
      </c>
      <c r="BF540" s="20">
        <f>Data!BJ540-Data!DQ540</f>
        <v>-1.1060000000000008</v>
      </c>
      <c r="BG540" s="20">
        <f>Data!BK540-Data!DR540</f>
        <v>-5.4000000000000048E-2</v>
      </c>
      <c r="BH540" s="20">
        <f>Data!BL540-Data!DS540</f>
        <v>2.6029999999999998</v>
      </c>
      <c r="BI540" s="20">
        <f>Data!BM540-Data!DT540</f>
        <v>7.0000000000000062E-3</v>
      </c>
      <c r="BJ540" s="20">
        <f>Data!BN540-Data!DU540</f>
        <v>4.3999999999999986</v>
      </c>
      <c r="BK540" s="20">
        <f>Data!BO540-Data!DV540</f>
        <v>2.5999999999999979</v>
      </c>
      <c r="BL540" s="20">
        <f>Data!BP540-Data!DW540</f>
        <v>2.1000000000000005</v>
      </c>
      <c r="BM540" s="20">
        <f>Data!BQ540-Data!DX540</f>
        <v>1.2647058823529411</v>
      </c>
      <c r="BN540" s="20">
        <f>Data!BR540-Data!DY540</f>
        <v>-2.0999999999999996</v>
      </c>
      <c r="BO540" s="20">
        <f>Data!BS540-Data!DZ540</f>
        <v>82</v>
      </c>
      <c r="BP540" s="20">
        <f>Data!BT540-Data!EA540</f>
        <v>-5.3999999999999937E-2</v>
      </c>
      <c r="BQ540" s="20">
        <f>Data!BU540-Data!EB540</f>
        <v>-6</v>
      </c>
      <c r="BR540" s="20">
        <f>Data!BV540-Data!EC540</f>
        <v>75</v>
      </c>
      <c r="BS540" s="20">
        <f>Data!BW540-Data!ED540</f>
        <v>10</v>
      </c>
      <c r="BT540" s="20">
        <f>Data!BX540-Data!EE540</f>
        <v>14</v>
      </c>
      <c r="BU540" s="20">
        <f>Data!BY540-Data!EF540</f>
        <v>109</v>
      </c>
      <c r="BV540" s="20">
        <f>Data!BZ540-Data!EG540</f>
        <v>78</v>
      </c>
      <c r="BW540" s="20">
        <f>Data!CA540-Data!EH540</f>
        <v>43.2</v>
      </c>
      <c r="BX540" s="20">
        <f>Data!CB540-Data!EI540</f>
        <v>82</v>
      </c>
      <c r="BY540" s="20">
        <f>Data!CC540-Data!EJ540</f>
        <v>48</v>
      </c>
      <c r="BZ540" s="20">
        <f>Data!EK540</f>
        <v>10713.9</v>
      </c>
      <c r="CA540" s="20">
        <f>Data!EL540</f>
        <v>11674.599999999999</v>
      </c>
      <c r="CB540" s="20">
        <f>Data!EM540</f>
        <v>74.602941176470594</v>
      </c>
      <c r="CC540" s="20">
        <f>Data!EN540</f>
        <v>75.705500000000001</v>
      </c>
      <c r="CD540" s="20">
        <f>Data!EO540</f>
        <v>10.546799999999999</v>
      </c>
      <c r="CE540" s="20">
        <f>Data!EP540</f>
        <v>200.75</v>
      </c>
      <c r="CF540" s="50">
        <f>IF(ISBLANK(Data!EQ540), "", Data!EQ540)</f>
        <v>75</v>
      </c>
      <c r="CG540" s="50">
        <f>IF(ISBLANK(Data!ER540), "", Data!ER540)</f>
        <v>62</v>
      </c>
      <c r="CH540" s="61" t="str">
        <f>IF(ISBLANK(Data!ES540), "", Data!ES540)</f>
        <v>George Washington</v>
      </c>
      <c r="CI540" s="61">
        <f>IF(ISBLANK(Data!ET540), "", Data!ET540)</f>
        <v>137</v>
      </c>
    </row>
    <row r="541" spans="1:87" x14ac:dyDescent="0.45">
      <c r="A541" s="50">
        <f>IF(ISBLANK(Data!A541), "", Data!A541)</f>
        <v>45306</v>
      </c>
      <c r="B541" s="50" t="str">
        <f>IF(ISBLANK(Data!B541), "", Data!B541)</f>
        <v>Marquette</v>
      </c>
      <c r="C541" s="50">
        <f>IF(ISBLANK(Data!C541), "", Data!C541)</f>
        <v>160</v>
      </c>
      <c r="D541" s="50" t="str">
        <f>IF(ISBLANK(Data!D541), "", Data!D541)</f>
        <v>Villanova</v>
      </c>
      <c r="E541" s="50">
        <f>IF(ISBLANK(Data!E541), "", Data!E541)</f>
        <v>339</v>
      </c>
      <c r="F541" s="50" t="str">
        <f>IF(ISBLANK(Data!F541), "", Data!F541)</f>
        <v>N</v>
      </c>
      <c r="G541" s="50" t="str">
        <f>IF(ISBLANK(Data!G541), "", Data!G541)</f>
        <v>Marquette</v>
      </c>
      <c r="H541" s="50" t="str">
        <f>IF(ISBLANK(Data!H541), "", Data!H541)</f>
        <v>Villanova</v>
      </c>
      <c r="I541" s="50" t="str">
        <f>IF(ISBLANK(Data!I541), "", Data!I541)</f>
        <v>Marquette</v>
      </c>
      <c r="J541" s="50" t="str">
        <f>IF(ISBLANK(Data!J541), "", Data!J541)</f>
        <v>Villanova</v>
      </c>
      <c r="K541" s="50" t="str">
        <f>IF(ISBLANK(Data!K541), "", Data!K541)</f>
        <v>Marquette</v>
      </c>
      <c r="L541" s="50" t="str">
        <f>IF(ISBLANK(Data!L541), "", Data!L541)</f>
        <v>Villanova</v>
      </c>
      <c r="M541" s="50" t="str">
        <f>IF(ISBLANK(Data!M541), "", Data!M541)</f>
        <v>Marquette</v>
      </c>
      <c r="N541" s="50" t="str">
        <f>IF(ISBLANK(Data!N541), "", Data!N541)</f>
        <v>Villanova</v>
      </c>
      <c r="O541" s="50" t="str">
        <f>IF(ISBLANK(Data!O541), "", Data!O541)</f>
        <v>Marquette</v>
      </c>
      <c r="P541" s="50" t="str">
        <f>IF(ISBLANK(Data!P541), "", Data!P541)</f>
        <v>Villanova</v>
      </c>
      <c r="Q541" s="50" t="str">
        <f>IF(ISBLANK(Data!Q541), "", Data!Q541)</f>
        <v>Marquette</v>
      </c>
      <c r="R541" s="50" t="str">
        <f>IF(ISBLANK(Data!R541), "", Data!R541)</f>
        <v>Villanova</v>
      </c>
      <c r="S541" s="20">
        <f>Data!W541-Data!CD541</f>
        <v>0</v>
      </c>
      <c r="T541" s="20">
        <f>Data!X541-Data!CE541</f>
        <v>1.5999999999999979</v>
      </c>
      <c r="U541" s="20">
        <f>Data!Y541-Data!CF541</f>
        <v>-0.39999999999999147</v>
      </c>
      <c r="V541" s="20">
        <f>Data!Z541-Data!CG541</f>
        <v>-2</v>
      </c>
      <c r="W541" s="20">
        <f>Data!AA541-Data!CH541</f>
        <v>5</v>
      </c>
      <c r="X541" s="20">
        <f>Data!AB541-Data!CI541</f>
        <v>1.0999999999999996E-2</v>
      </c>
      <c r="Y541" s="20">
        <f>Data!AC541-Data!CJ541</f>
        <v>1.8800000000000008</v>
      </c>
      <c r="Z541" s="20">
        <f>Data!AD541-Data!CK541</f>
        <v>1.0999999999999943</v>
      </c>
      <c r="AA541" s="20">
        <f>Data!AE541-Data!CL541</f>
        <v>-0.79999999999999716</v>
      </c>
      <c r="AB541" s="20">
        <f>Data!AF541-Data!CM541</f>
        <v>0.6899999999999995</v>
      </c>
      <c r="AC541" s="20">
        <f>Data!AG541-Data!CN541</f>
        <v>0.90000000000000568</v>
      </c>
      <c r="AD541" s="20">
        <f>Data!AH541-Data!CO541</f>
        <v>-2.1000000000000085</v>
      </c>
      <c r="AE541" s="20">
        <f>Data!AI541-Data!CP541</f>
        <v>3.3100000000000018E-2</v>
      </c>
      <c r="AF541" s="20">
        <f>Data!AJ541-Data!CQ541</f>
        <v>0.8</v>
      </c>
      <c r="AG541" s="20">
        <f>Data!AK541-Data!CR541</f>
        <v>0.05</v>
      </c>
      <c r="AH541" s="20">
        <f>Data!AL541-Data!CS541</f>
        <v>13</v>
      </c>
      <c r="AI541" s="20">
        <f>Data!AM541-Data!CT541</f>
        <v>2.5</v>
      </c>
      <c r="AJ541" s="20">
        <f>Data!AN541-Data!CU541</f>
        <v>2.13</v>
      </c>
      <c r="AK541" s="20">
        <f>Data!AO541-Data!CV541</f>
        <v>41</v>
      </c>
      <c r="AL541" s="20">
        <f>Data!AP541-Data!CW541</f>
        <v>35</v>
      </c>
      <c r="AM541" s="20">
        <f>Data!AQ541-Data!CX541</f>
        <v>40</v>
      </c>
      <c r="AN541" s="20">
        <f>Data!AR541-Data!CY541</f>
        <v>3.400000000000003E-2</v>
      </c>
      <c r="AO541" s="20">
        <f>Data!AS541-Data!CZ541</f>
        <v>-14</v>
      </c>
      <c r="AP541" s="20">
        <f>Data!AT541-Data!DA541</f>
        <v>-26</v>
      </c>
      <c r="AQ541" s="20">
        <f>Data!AU541-Data!DB541</f>
        <v>-1.3000000000000012E-2</v>
      </c>
      <c r="AR541" s="20">
        <f>Data!AV541-Data!DC541</f>
        <v>-45</v>
      </c>
      <c r="AS541" s="20">
        <f>Data!AW541-Data!DD541</f>
        <v>-26</v>
      </c>
      <c r="AT541" s="20">
        <f>Data!AX541-Data!DE541</f>
        <v>-8.4999999999999964E-2</v>
      </c>
      <c r="AU541" s="20">
        <f>Data!AY541-Data!DF541</f>
        <v>-17</v>
      </c>
      <c r="AV541" s="20">
        <f>Data!AZ541-Data!DG541</f>
        <v>-1.0625</v>
      </c>
      <c r="AW541" s="20">
        <f>Data!BA541-Data!DH541</f>
        <v>-63</v>
      </c>
      <c r="AX541" s="20">
        <f>Data!BB541-Data!DI541</f>
        <v>-3.9375</v>
      </c>
      <c r="AY541" s="20">
        <f>Data!BC541-Data!DJ541</f>
        <v>54</v>
      </c>
      <c r="AZ541" s="20">
        <f>Data!BD541-Data!DK541</f>
        <v>56</v>
      </c>
      <c r="BA541" s="20">
        <f>Data!BE541-Data!DL541</f>
        <v>5</v>
      </c>
      <c r="BB541" s="20">
        <f>Data!BF541-Data!DM541</f>
        <v>9</v>
      </c>
      <c r="BC541" s="20">
        <f>Data!BG541-Data!DN541</f>
        <v>-3</v>
      </c>
      <c r="BD541" s="20">
        <f>Data!BH541-Data!DO541</f>
        <v>2.5999999999999943</v>
      </c>
      <c r="BE541" s="20">
        <f>Data!BI541-Data!DP541</f>
        <v>2.1880000000000024</v>
      </c>
      <c r="BF541" s="20">
        <f>Data!BJ541-Data!DQ541</f>
        <v>0.37399999999999878</v>
      </c>
      <c r="BG541" s="20">
        <f>Data!BK541-Data!DR541</f>
        <v>0.25500000000000012</v>
      </c>
      <c r="BH541" s="20">
        <f>Data!BL541-Data!DS541</f>
        <v>0.56199999999999939</v>
      </c>
      <c r="BI541" s="20">
        <f>Data!BM541-Data!DT541</f>
        <v>0.30100000000000005</v>
      </c>
      <c r="BJ541" s="20">
        <f>Data!BN541-Data!DU541</f>
        <v>-1.7000000000000028</v>
      </c>
      <c r="BK541" s="20">
        <f>Data!BO541-Data!DV541</f>
        <v>-1.6000000000000014</v>
      </c>
      <c r="BL541" s="20">
        <f>Data!BP541-Data!DW541</f>
        <v>0.29999999999999982</v>
      </c>
      <c r="BM541" s="20">
        <f>Data!BQ541-Data!DX541</f>
        <v>3.5</v>
      </c>
      <c r="BN541" s="20">
        <f>Data!BR541-Data!DY541</f>
        <v>-0.19999999999999929</v>
      </c>
      <c r="BO541" s="20">
        <f>Data!BS541-Data!DZ541</f>
        <v>-25</v>
      </c>
      <c r="BP541" s="20">
        <f>Data!BT541-Data!EA541</f>
        <v>2.5000000000000022E-2</v>
      </c>
      <c r="BQ541" s="20">
        <f>Data!BU541-Data!EB541</f>
        <v>-2</v>
      </c>
      <c r="BR541" s="20">
        <f>Data!BV541-Data!EC541</f>
        <v>-10</v>
      </c>
      <c r="BS541" s="20">
        <f>Data!BW541-Data!ED541</f>
        <v>-2</v>
      </c>
      <c r="BT541" s="20">
        <f>Data!BX541-Data!EE541</f>
        <v>-14</v>
      </c>
      <c r="BU541" s="20">
        <f>Data!BY541-Data!EF541</f>
        <v>-7</v>
      </c>
      <c r="BV541" s="20">
        <f>Data!BZ541-Data!EG541</f>
        <v>-4</v>
      </c>
      <c r="BW541" s="20">
        <f>Data!CA541-Data!EH541</f>
        <v>-5.8000000000000007</v>
      </c>
      <c r="BX541" s="20">
        <f>Data!CB541-Data!EI541</f>
        <v>-25</v>
      </c>
      <c r="BY541" s="20">
        <f>Data!CC541-Data!EJ541</f>
        <v>-5</v>
      </c>
      <c r="BZ541" s="20">
        <f>Data!EK541</f>
        <v>10835.61</v>
      </c>
      <c r="CA541" s="20">
        <f>Data!EL541</f>
        <v>10645.529999999999</v>
      </c>
      <c r="CB541" s="20">
        <f>Data!EM541</f>
        <v>61.391624999999998</v>
      </c>
      <c r="CC541" s="20">
        <f>Data!EN541</f>
        <v>93.125</v>
      </c>
      <c r="CD541" s="20">
        <f>Data!EO541</f>
        <v>12.576599999999999</v>
      </c>
      <c r="CE541" s="20">
        <f>Data!EP541</f>
        <v>182.77600000000001</v>
      </c>
      <c r="CF541" s="50">
        <f>IF(ISBLANK(Data!EQ541), "", Data!EQ541)</f>
        <v>87</v>
      </c>
      <c r="CG541" s="50">
        <f>IF(ISBLANK(Data!ER541), "", Data!ER541)</f>
        <v>74</v>
      </c>
      <c r="CH541" s="61" t="str">
        <f>IF(ISBLANK(Data!ES541), "", Data!ES541)</f>
        <v>Marquette</v>
      </c>
      <c r="CI541" s="61">
        <f>IF(ISBLANK(Data!ET541), "", Data!ET541)</f>
        <v>161</v>
      </c>
    </row>
    <row r="542" spans="1:87" x14ac:dyDescent="0.45">
      <c r="A542" s="50">
        <f>IF(ISBLANK(Data!A542), "", Data!A542)</f>
        <v>45306</v>
      </c>
      <c r="B542" s="50" t="str">
        <f>IF(ISBLANK(Data!B542), "", Data!B542)</f>
        <v>Saint Joseph's</v>
      </c>
      <c r="C542" s="50">
        <f>IF(ISBLANK(Data!C542), "", Data!C542)</f>
        <v>252</v>
      </c>
      <c r="D542" s="50" t="str">
        <f>IF(ISBLANK(Data!D542), "", Data!D542)</f>
        <v>La Salle</v>
      </c>
      <c r="E542" s="50">
        <f>IF(ISBLANK(Data!E542), "", Data!E542)</f>
        <v>137</v>
      </c>
      <c r="F542" s="50" t="str">
        <f>IF(ISBLANK(Data!F542), "", Data!F542)</f>
        <v>N</v>
      </c>
      <c r="G542" s="50" t="str">
        <f>IF(ISBLANK(Data!G542), "", Data!G542)</f>
        <v>Saint Joseph's</v>
      </c>
      <c r="H542" s="50" t="str">
        <f>IF(ISBLANK(Data!H542), "", Data!H542)</f>
        <v>La Salle</v>
      </c>
      <c r="I542" s="50" t="str">
        <f>IF(ISBLANK(Data!I542), "", Data!I542)</f>
        <v>Saint Joseph's</v>
      </c>
      <c r="J542" s="50" t="str">
        <f>IF(ISBLANK(Data!J542), "", Data!J542)</f>
        <v>La Salle</v>
      </c>
      <c r="K542" s="50" t="str">
        <f>IF(ISBLANK(Data!K542), "", Data!K542)</f>
        <v>Saint Joseph's</v>
      </c>
      <c r="L542" s="50" t="str">
        <f>IF(ISBLANK(Data!L542), "", Data!L542)</f>
        <v>La Salle</v>
      </c>
      <c r="M542" s="50" t="str">
        <f>IF(ISBLANK(Data!M542), "", Data!M542)</f>
        <v>St Josephs</v>
      </c>
      <c r="N542" s="50" t="str">
        <f>IF(ISBLANK(Data!N542), "", Data!N542)</f>
        <v>La Salle</v>
      </c>
      <c r="O542" s="50" t="str">
        <f>IF(ISBLANK(Data!O542), "", Data!O542)</f>
        <v>Saint Joseph's</v>
      </c>
      <c r="P542" s="50" t="str">
        <f>IF(ISBLANK(Data!P542), "", Data!P542)</f>
        <v>La Salle</v>
      </c>
      <c r="Q542" s="50" t="str">
        <f>IF(ISBLANK(Data!Q542), "", Data!Q542)</f>
        <v>Saint Joseph's</v>
      </c>
      <c r="R542" s="50" t="str">
        <f>IF(ISBLANK(Data!R542), "", Data!R542)</f>
        <v>La Salle</v>
      </c>
      <c r="S542" s="20">
        <f>Data!W542-Data!CD542</f>
        <v>3.6764705882353033E-2</v>
      </c>
      <c r="T542" s="20">
        <f>Data!X542-Data!CE542</f>
        <v>12.57</v>
      </c>
      <c r="U542" s="20">
        <f>Data!Y542-Data!CF542</f>
        <v>4.2000000000000028</v>
      </c>
      <c r="V542" s="20">
        <f>Data!Z542-Data!CG542</f>
        <v>-8.3999999999999915</v>
      </c>
      <c r="W542" s="20">
        <f>Data!AA542-Data!CH542</f>
        <v>1.1000000000000085</v>
      </c>
      <c r="X542" s="20">
        <f>Data!AB542-Data!CI542</f>
        <v>-0.21199999999999999</v>
      </c>
      <c r="Y542" s="20">
        <f>Data!AC542-Data!CJ542</f>
        <v>-0.28000000000000025</v>
      </c>
      <c r="Z542" s="20">
        <f>Data!AD542-Data!CK542</f>
        <v>1</v>
      </c>
      <c r="AA542" s="20">
        <f>Data!AE542-Data!CL542</f>
        <v>1.2000000000000028</v>
      </c>
      <c r="AB542" s="20">
        <f>Data!AF542-Data!CM542</f>
        <v>1.5499999999999998</v>
      </c>
      <c r="AC542" s="20">
        <f>Data!AG542-Data!CN542</f>
        <v>4.2000000000000028</v>
      </c>
      <c r="AD542" s="20">
        <f>Data!AH542-Data!CO542</f>
        <v>-10.400000000000006</v>
      </c>
      <c r="AE542" s="20">
        <f>Data!AI542-Data!CP542</f>
        <v>0.35960000000000003</v>
      </c>
      <c r="AF542" s="20">
        <f>Data!AJ542-Data!CQ542</f>
        <v>1.0999999999999996</v>
      </c>
      <c r="AG542" s="20">
        <f>Data!AK542-Data!CR542</f>
        <v>5.4779411764705854E-2</v>
      </c>
      <c r="AH542" s="20">
        <f>Data!AL542-Data!CS542</f>
        <v>101</v>
      </c>
      <c r="AI542" s="20">
        <f>Data!AM542-Data!CT542</f>
        <v>11.040000000000001</v>
      </c>
      <c r="AJ542" s="20">
        <f>Data!AN542-Data!CU542</f>
        <v>-0.28000000000000003</v>
      </c>
      <c r="AK542" s="20">
        <f>Data!AO542-Data!CV542</f>
        <v>-38</v>
      </c>
      <c r="AL542" s="20">
        <f>Data!AP542-Data!CW542</f>
        <v>-153</v>
      </c>
      <c r="AM542" s="20">
        <f>Data!AQ542-Data!CX542</f>
        <v>-86</v>
      </c>
      <c r="AN542" s="20">
        <f>Data!AR542-Data!CY542</f>
        <v>7.0000000000000062E-3</v>
      </c>
      <c r="AO542" s="20">
        <f>Data!AS542-Data!CZ542</f>
        <v>29</v>
      </c>
      <c r="AP542" s="20">
        <f>Data!AT542-Data!DA542</f>
        <v>60</v>
      </c>
      <c r="AQ542" s="20">
        <f>Data!AU542-Data!DB542</f>
        <v>1.7000000000000015E-2</v>
      </c>
      <c r="AR542" s="20">
        <f>Data!AV542-Data!DC542</f>
        <v>-5</v>
      </c>
      <c r="AS542" s="20">
        <f>Data!AW542-Data!DD542</f>
        <v>-11</v>
      </c>
      <c r="AT542" s="20">
        <f>Data!AX542-Data!DE542</f>
        <v>1.100000000000001E-2</v>
      </c>
      <c r="AU542" s="20">
        <f>Data!AY542-Data!DF542</f>
        <v>-8</v>
      </c>
      <c r="AV542" s="20">
        <f>Data!AZ542-Data!DG542</f>
        <v>0.15808823529411775</v>
      </c>
      <c r="AW542" s="20">
        <f>Data!BA542-Data!DH542</f>
        <v>15</v>
      </c>
      <c r="AX542" s="20">
        <f>Data!BB542-Data!DI542</f>
        <v>3.121323529411768</v>
      </c>
      <c r="AY542" s="20">
        <f>Data!BC542-Data!DJ542</f>
        <v>-8</v>
      </c>
      <c r="AZ542" s="20">
        <f>Data!BD542-Data!DK542</f>
        <v>-5</v>
      </c>
      <c r="BA542" s="20">
        <f>Data!BE542-Data!DL542</f>
        <v>-1</v>
      </c>
      <c r="BB542" s="20">
        <f>Data!BF542-Data!DM542</f>
        <v>12</v>
      </c>
      <c r="BC542" s="20">
        <f>Data!BG542-Data!DN542</f>
        <v>-19</v>
      </c>
      <c r="BD542" s="20">
        <f>Data!BH542-Data!DO542</f>
        <v>2.3000000000000114</v>
      </c>
      <c r="BE542" s="20">
        <f>Data!BI542-Data!DP542</f>
        <v>-5.0120000000000005</v>
      </c>
      <c r="BF542" s="20">
        <f>Data!BJ542-Data!DQ542</f>
        <v>7.3599999999999994</v>
      </c>
      <c r="BG542" s="20">
        <f>Data!BK542-Data!DR542</f>
        <v>-0.14600000000000013</v>
      </c>
      <c r="BH542" s="20">
        <f>Data!BL542-Data!DS542</f>
        <v>1.3709999999999987</v>
      </c>
      <c r="BI542" s="20">
        <f>Data!BM542-Data!DT542</f>
        <v>-7.5999999999999956E-2</v>
      </c>
      <c r="BJ542" s="20">
        <f>Data!BN542-Data!DU542</f>
        <v>5.4000000000000021</v>
      </c>
      <c r="BK542" s="20">
        <f>Data!BO542-Data!DV542</f>
        <v>0.39999999999999858</v>
      </c>
      <c r="BL542" s="20">
        <f>Data!BP542-Data!DW542</f>
        <v>0.10000000000000009</v>
      </c>
      <c r="BM542" s="20">
        <f>Data!BQ542-Data!DX542</f>
        <v>0.13602941176470562</v>
      </c>
      <c r="BN542" s="20">
        <f>Data!BR542-Data!DY542</f>
        <v>-0.10000000000000142</v>
      </c>
      <c r="BO542" s="20">
        <f>Data!BS542-Data!DZ542</f>
        <v>-50</v>
      </c>
      <c r="BP542" s="20">
        <f>Data!BT542-Data!EA542</f>
        <v>3.1000000000000028E-2</v>
      </c>
      <c r="BQ542" s="20">
        <f>Data!BU542-Data!EB542</f>
        <v>3</v>
      </c>
      <c r="BR542" s="20">
        <f>Data!BV542-Data!EC542</f>
        <v>-135</v>
      </c>
      <c r="BS542" s="20">
        <f>Data!BW542-Data!ED542</f>
        <v>-41</v>
      </c>
      <c r="BT542" s="20">
        <f>Data!BX542-Data!EE542</f>
        <v>-30</v>
      </c>
      <c r="BU542" s="20">
        <f>Data!BY542-Data!EF542</f>
        <v>-111</v>
      </c>
      <c r="BV542" s="20">
        <f>Data!BZ542-Data!EG542</f>
        <v>-125</v>
      </c>
      <c r="BW542" s="20">
        <f>Data!CA542-Data!EH542</f>
        <v>-60.8</v>
      </c>
      <c r="BX542" s="20">
        <f>Data!CB542-Data!EI542</f>
        <v>-50</v>
      </c>
      <c r="BY542" s="20">
        <f>Data!CC542-Data!EJ542</f>
        <v>-96</v>
      </c>
      <c r="BZ542" s="20">
        <f>Data!EK542</f>
        <v>11990.21</v>
      </c>
      <c r="CA542" s="20">
        <f>Data!EL542</f>
        <v>10644.95</v>
      </c>
      <c r="CB542" s="20">
        <f>Data!EM542</f>
        <v>81.180235294117651</v>
      </c>
      <c r="CC542" s="20">
        <f>Data!EN542</f>
        <v>72.693562499999999</v>
      </c>
      <c r="CD542" s="20">
        <f>Data!EO542</f>
        <v>12.0741</v>
      </c>
      <c r="CE542" s="20">
        <f>Data!EP542</f>
        <v>209.92400000000001</v>
      </c>
      <c r="CF542" s="50">
        <f>IF(ISBLANK(Data!EQ542), "", Data!EQ542)</f>
        <v>82</v>
      </c>
      <c r="CG542" s="50">
        <f>IF(ISBLANK(Data!ER542), "", Data!ER542)</f>
        <v>62</v>
      </c>
      <c r="CH542" s="61" t="str">
        <f>IF(ISBLANK(Data!ES542), "", Data!ES542)</f>
        <v>Saint Joseph's</v>
      </c>
      <c r="CI542" s="61">
        <f>IF(ISBLANK(Data!ET542), "", Data!ET542)</f>
        <v>144</v>
      </c>
    </row>
    <row r="543" spans="1:87" x14ac:dyDescent="0.45">
      <c r="A543" s="50">
        <f>IF(ISBLANK(Data!A543), "", Data!A543)</f>
        <v>45306</v>
      </c>
      <c r="B543" s="50" t="str">
        <f>IF(ISBLANK(Data!B543), "", Data!B543)</f>
        <v>Minnesota</v>
      </c>
      <c r="C543" s="50">
        <f>IF(ISBLANK(Data!C543), "", Data!C543)</f>
        <v>175</v>
      </c>
      <c r="D543" s="50" t="str">
        <f>IF(ISBLANK(Data!D543), "", Data!D543)</f>
        <v>Iowa</v>
      </c>
      <c r="E543" s="50">
        <f>IF(ISBLANK(Data!E543), "", Data!E543)</f>
        <v>125</v>
      </c>
      <c r="F543" s="50" t="str">
        <f>IF(ISBLANK(Data!F543), "", Data!F543)</f>
        <v>N</v>
      </c>
      <c r="G543" s="50" t="str">
        <f>IF(ISBLANK(Data!G543), "", Data!G543)</f>
        <v>Minnesota</v>
      </c>
      <c r="H543" s="50" t="str">
        <f>IF(ISBLANK(Data!H543), "", Data!H543)</f>
        <v>Iowa</v>
      </c>
      <c r="I543" s="50" t="str">
        <f>IF(ISBLANK(Data!I543), "", Data!I543)</f>
        <v>Minnesota</v>
      </c>
      <c r="J543" s="50" t="str">
        <f>IF(ISBLANK(Data!J543), "", Data!J543)</f>
        <v>Iowa</v>
      </c>
      <c r="K543" s="50" t="str">
        <f>IF(ISBLANK(Data!K543), "", Data!K543)</f>
        <v>Minnesota</v>
      </c>
      <c r="L543" s="50" t="str">
        <f>IF(ISBLANK(Data!L543), "", Data!L543)</f>
        <v>Iowa</v>
      </c>
      <c r="M543" s="50" t="str">
        <f>IF(ISBLANK(Data!M543), "", Data!M543)</f>
        <v>Minnesota</v>
      </c>
      <c r="N543" s="50" t="str">
        <f>IF(ISBLANK(Data!N543), "", Data!N543)</f>
        <v>Iowa</v>
      </c>
      <c r="O543" s="50" t="str">
        <f>IF(ISBLANK(Data!O543), "", Data!O543)</f>
        <v>Minnesota</v>
      </c>
      <c r="P543" s="50" t="str">
        <f>IF(ISBLANK(Data!P543), "", Data!P543)</f>
        <v>Iowa</v>
      </c>
      <c r="Q543" s="50" t="str">
        <f>IF(ISBLANK(Data!Q543), "", Data!Q543)</f>
        <v>Minnesota</v>
      </c>
      <c r="R543" s="50" t="str">
        <f>IF(ISBLANK(Data!R543), "", Data!R543)</f>
        <v>Iowa</v>
      </c>
      <c r="S543" s="20">
        <f>Data!W543-Data!CD543</f>
        <v>0.125</v>
      </c>
      <c r="T543" s="20">
        <f>Data!X543-Data!CE543</f>
        <v>-5.6899999999999995</v>
      </c>
      <c r="U543" s="20">
        <f>Data!Y543-Data!CF543</f>
        <v>-7.7000000000000028</v>
      </c>
      <c r="V543" s="20">
        <f>Data!Z543-Data!CG543</f>
        <v>-2</v>
      </c>
      <c r="W543" s="20">
        <f>Data!AA543-Data!CH543</f>
        <v>-6.5</v>
      </c>
      <c r="X543" s="20">
        <f>Data!AB543-Data!CI543</f>
        <v>3.4000000000000002E-2</v>
      </c>
      <c r="Y543" s="20">
        <f>Data!AC543-Data!CJ543</f>
        <v>-9.09</v>
      </c>
      <c r="Z543" s="20">
        <f>Data!AD543-Data!CK543</f>
        <v>-4.5</v>
      </c>
      <c r="AA543" s="20">
        <f>Data!AE543-Data!CL543</f>
        <v>4.5999999999999943</v>
      </c>
      <c r="AB543" s="20">
        <f>Data!AF543-Data!CM543</f>
        <v>-10.49</v>
      </c>
      <c r="AC543" s="20">
        <f>Data!AG543-Data!CN543</f>
        <v>-7</v>
      </c>
      <c r="AD543" s="20">
        <f>Data!AH543-Data!CO543</f>
        <v>-1.4000000000000057</v>
      </c>
      <c r="AE543" s="20">
        <f>Data!AI543-Data!CP543</f>
        <v>-0.10029999999999994</v>
      </c>
      <c r="AF543" s="20">
        <f>Data!AJ543-Data!CQ543</f>
        <v>-0.4</v>
      </c>
      <c r="AG543" s="20">
        <f>Data!AK543-Data!CR543</f>
        <v>-2.5000000000000001E-2</v>
      </c>
      <c r="AH543" s="20">
        <f>Data!AL543-Data!CS543</f>
        <v>-11</v>
      </c>
      <c r="AI543" s="20">
        <f>Data!AM543-Data!CT543</f>
        <v>-6.09</v>
      </c>
      <c r="AJ543" s="20">
        <f>Data!AN543-Data!CU543</f>
        <v>-7.5299999999999994</v>
      </c>
      <c r="AK543" s="20">
        <f>Data!AO543-Data!CV543</f>
        <v>-148</v>
      </c>
      <c r="AL543" s="20">
        <f>Data!AP543-Data!CW543</f>
        <v>-171</v>
      </c>
      <c r="AM543" s="20">
        <f>Data!AQ543-Data!CX543</f>
        <v>-126</v>
      </c>
      <c r="AN543" s="20">
        <f>Data!AR543-Data!CY543</f>
        <v>4.0000000000000036E-3</v>
      </c>
      <c r="AO543" s="20">
        <f>Data!AS543-Data!CZ543</f>
        <v>9</v>
      </c>
      <c r="AP543" s="20">
        <f>Data!AT543-Data!DA543</f>
        <v>30</v>
      </c>
      <c r="AQ543" s="20">
        <f>Data!AU543-Data!DB543</f>
        <v>-4.0000000000000036E-3</v>
      </c>
      <c r="AR543" s="20">
        <f>Data!AV543-Data!DC543</f>
        <v>-45</v>
      </c>
      <c r="AS543" s="20">
        <f>Data!AW543-Data!DD543</f>
        <v>-29</v>
      </c>
      <c r="AT543" s="20">
        <f>Data!AX543-Data!DE543</f>
        <v>-7.4999999999999956E-2</v>
      </c>
      <c r="AU543" s="20">
        <f>Data!AY543-Data!DF543</f>
        <v>6</v>
      </c>
      <c r="AV543" s="20">
        <f>Data!AZ543-Data!DG543</f>
        <v>0.375</v>
      </c>
      <c r="AW543" s="20">
        <f>Data!BA543-Data!DH543</f>
        <v>-7</v>
      </c>
      <c r="AX543" s="20">
        <f>Data!BB543-Data!DI543</f>
        <v>-0.4375</v>
      </c>
      <c r="AY543" s="20">
        <f>Data!BC543-Data!DJ543</f>
        <v>-10</v>
      </c>
      <c r="AZ543" s="20">
        <f>Data!BD543-Data!DK543</f>
        <v>-20</v>
      </c>
      <c r="BA543" s="20">
        <f>Data!BE543-Data!DL543</f>
        <v>19</v>
      </c>
      <c r="BB543" s="20">
        <f>Data!BF543-Data!DM543</f>
        <v>38</v>
      </c>
      <c r="BC543" s="20">
        <f>Data!BG543-Data!DN543</f>
        <v>7</v>
      </c>
      <c r="BD543" s="20">
        <f>Data!BH543-Data!DO543</f>
        <v>-9.1999999999999886</v>
      </c>
      <c r="BE543" s="20">
        <f>Data!BI543-Data!DP543</f>
        <v>-10.688000000000002</v>
      </c>
      <c r="BF543" s="20">
        <f>Data!BJ543-Data!DQ543</f>
        <v>1.4369999999999994</v>
      </c>
      <c r="BG543" s="20">
        <f>Data!BK543-Data!DR543</f>
        <v>-0.43000000000000016</v>
      </c>
      <c r="BH543" s="20">
        <f>Data!BL543-Data!DS543</f>
        <v>2.375</v>
      </c>
      <c r="BI543" s="20">
        <f>Data!BM543-Data!DT543</f>
        <v>-0.2579999999999999</v>
      </c>
      <c r="BJ543" s="20">
        <f>Data!BN543-Data!DU543</f>
        <v>1.9000000000000021</v>
      </c>
      <c r="BK543" s="20">
        <f>Data!BO543-Data!DV543</f>
        <v>-1.8000000000000007</v>
      </c>
      <c r="BL543" s="20">
        <f>Data!BP543-Data!DW543</f>
        <v>1.1999999999999997</v>
      </c>
      <c r="BM543" s="20">
        <f>Data!BQ543-Data!DX543</f>
        <v>-1.25</v>
      </c>
      <c r="BN543" s="20">
        <f>Data!BR543-Data!DY543</f>
        <v>0.50000000000000178</v>
      </c>
      <c r="BO543" s="20">
        <f>Data!BS543-Data!DZ543</f>
        <v>43</v>
      </c>
      <c r="BP543" s="20">
        <f>Data!BT543-Data!EA543</f>
        <v>-3.1000000000000028E-2</v>
      </c>
      <c r="BQ543" s="20">
        <f>Data!BU543-Data!EB543</f>
        <v>3</v>
      </c>
      <c r="BR543" s="20">
        <f>Data!BV543-Data!EC543</f>
        <v>32</v>
      </c>
      <c r="BS543" s="20">
        <f>Data!BW543-Data!ED543</f>
        <v>19</v>
      </c>
      <c r="BT543" s="20">
        <f>Data!BX543-Data!EE543</f>
        <v>8</v>
      </c>
      <c r="BU543" s="20">
        <f>Data!BY543-Data!EF543</f>
        <v>54</v>
      </c>
      <c r="BV543" s="20">
        <f>Data!BZ543-Data!EG543</f>
        <v>37</v>
      </c>
      <c r="BW543" s="20">
        <f>Data!CA543-Data!EH543</f>
        <v>24.200000000000003</v>
      </c>
      <c r="BX543" s="20">
        <f>Data!CB543-Data!EI543</f>
        <v>49</v>
      </c>
      <c r="BY543" s="20">
        <f>Data!CC543-Data!EJ543</f>
        <v>110</v>
      </c>
      <c r="BZ543" s="20">
        <f>Data!EK543</f>
        <v>11255.22</v>
      </c>
      <c r="CA543" s="20">
        <f>Data!EL543</f>
        <v>11810.44</v>
      </c>
      <c r="CB543" s="20">
        <f>Data!EM543</f>
        <v>101.3203125</v>
      </c>
      <c r="CC543" s="20">
        <f>Data!EN543</f>
        <v>69.375</v>
      </c>
      <c r="CD543" s="20">
        <f>Data!EO543</f>
        <v>12.091100000000001</v>
      </c>
      <c r="CE543" s="20">
        <f>Data!EP543</f>
        <v>169</v>
      </c>
      <c r="CF543" s="50">
        <f>IF(ISBLANK(Data!EQ543), "", Data!EQ543)</f>
        <v>77</v>
      </c>
      <c r="CG543" s="50">
        <f>IF(ISBLANK(Data!ER543), "", Data!ER543)</f>
        <v>86</v>
      </c>
      <c r="CH543" s="61" t="str">
        <f>IF(ISBLANK(Data!ES543), "", Data!ES543)</f>
        <v>Iowa</v>
      </c>
      <c r="CI543" s="61">
        <f>IF(ISBLANK(Data!ET543), "", Data!ET543)</f>
        <v>163</v>
      </c>
    </row>
    <row r="544" spans="1:87" x14ac:dyDescent="0.45">
      <c r="A544" s="50">
        <f>IF(ISBLANK(Data!A544), "", Data!A544)</f>
        <v>45306</v>
      </c>
      <c r="B544" s="50" t="str">
        <f>IF(ISBLANK(Data!B544), "", Data!B544)</f>
        <v>Boston College</v>
      </c>
      <c r="C544" s="50">
        <f>IF(ISBLANK(Data!C544), "", Data!C544)</f>
        <v>26</v>
      </c>
      <c r="D544" s="50" t="str">
        <f>IF(ISBLANK(Data!D544), "", Data!D544)</f>
        <v>Notre Dame</v>
      </c>
      <c r="E544" s="50">
        <f>IF(ISBLANK(Data!E544), "", Data!E544)</f>
        <v>217</v>
      </c>
      <c r="F544" s="50" t="str">
        <f>IF(ISBLANK(Data!F544), "", Data!F544)</f>
        <v>N</v>
      </c>
      <c r="G544" s="50" t="str">
        <f>IF(ISBLANK(Data!G544), "", Data!G544)</f>
        <v>Boston College</v>
      </c>
      <c r="H544" s="50" t="str">
        <f>IF(ISBLANK(Data!H544), "", Data!H544)</f>
        <v>Notre Dame</v>
      </c>
      <c r="I544" s="50" t="str">
        <f>IF(ISBLANK(Data!I544), "", Data!I544)</f>
        <v>Boston College</v>
      </c>
      <c r="J544" s="50" t="str">
        <f>IF(ISBLANK(Data!J544), "", Data!J544)</f>
        <v>Notre Dame</v>
      </c>
      <c r="K544" s="50" t="str">
        <f>IF(ISBLANK(Data!K544), "", Data!K544)</f>
        <v>Boston College</v>
      </c>
      <c r="L544" s="50" t="str">
        <f>IF(ISBLANK(Data!L544), "", Data!L544)</f>
        <v>Notre Dame</v>
      </c>
      <c r="M544" s="50" t="str">
        <f>IF(ISBLANK(Data!M544), "", Data!M544)</f>
        <v>Boston Col</v>
      </c>
      <c r="N544" s="50" t="str">
        <f>IF(ISBLANK(Data!N544), "", Data!N544)</f>
        <v>Notre Dame</v>
      </c>
      <c r="O544" s="50" t="str">
        <f>IF(ISBLANK(Data!O544), "", Data!O544)</f>
        <v>Boston College</v>
      </c>
      <c r="P544" s="50" t="str">
        <f>IF(ISBLANK(Data!P544), "", Data!P544)</f>
        <v>Notre Dame</v>
      </c>
      <c r="Q544" s="50" t="str">
        <f>IF(ISBLANK(Data!Q544), "", Data!Q544)</f>
        <v>Boston College</v>
      </c>
      <c r="R544" s="50" t="str">
        <f>IF(ISBLANK(Data!R544), "", Data!R544)</f>
        <v>Notre Dame</v>
      </c>
      <c r="S544" s="20">
        <f>Data!W544-Data!CD544</f>
        <v>0.21323529411764702</v>
      </c>
      <c r="T544" s="20">
        <f>Data!X544-Data!CE544</f>
        <v>8.56</v>
      </c>
      <c r="U544" s="20">
        <f>Data!Y544-Data!CF544</f>
        <v>15.099999999999994</v>
      </c>
      <c r="V544" s="20">
        <f>Data!Z544-Data!CG544</f>
        <v>6.5</v>
      </c>
      <c r="W544" s="20">
        <f>Data!AA544-Data!CH544</f>
        <v>3.9000000000000057</v>
      </c>
      <c r="X544" s="20">
        <f>Data!AB544-Data!CI544</f>
        <v>-1.2E-2</v>
      </c>
      <c r="Y544" s="20">
        <f>Data!AC544-Data!CJ544</f>
        <v>-0.43000000000000016</v>
      </c>
      <c r="Z544" s="20">
        <f>Data!AD544-Data!CK544</f>
        <v>0</v>
      </c>
      <c r="AA544" s="20">
        <f>Data!AE544-Data!CL544</f>
        <v>0.40000000000000568</v>
      </c>
      <c r="AB544" s="20">
        <f>Data!AF544-Data!CM544</f>
        <v>-0.53</v>
      </c>
      <c r="AC544" s="20">
        <f>Data!AG544-Data!CN544</f>
        <v>16.900000000000006</v>
      </c>
      <c r="AD544" s="20">
        <f>Data!AH544-Data!CO544</f>
        <v>8.2999999999999972</v>
      </c>
      <c r="AE544" s="20">
        <f>Data!AI544-Data!CP544</f>
        <v>0.19650000000000001</v>
      </c>
      <c r="AF544" s="20">
        <f>Data!AJ544-Data!CQ544</f>
        <v>3.4000000000000004</v>
      </c>
      <c r="AG544" s="20">
        <f>Data!AK544-Data!CR544</f>
        <v>0.19448529411764709</v>
      </c>
      <c r="AH544" s="20">
        <f>Data!AL544-Data!CS544</f>
        <v>116</v>
      </c>
      <c r="AI544" s="20">
        <f>Data!AM544-Data!CT544</f>
        <v>5.69</v>
      </c>
      <c r="AJ544" s="20">
        <f>Data!AN544-Data!CU544</f>
        <v>-1.7899999999999996</v>
      </c>
      <c r="AK544" s="20">
        <f>Data!AO544-Data!CV544</f>
        <v>192</v>
      </c>
      <c r="AL544" s="20">
        <f>Data!AP544-Data!CW544</f>
        <v>70</v>
      </c>
      <c r="AM544" s="20">
        <f>Data!AQ544-Data!CX544</f>
        <v>46</v>
      </c>
      <c r="AN544" s="20">
        <f>Data!AR544-Data!CY544</f>
        <v>6.6999999999999948E-2</v>
      </c>
      <c r="AO544" s="20">
        <f>Data!AS544-Data!CZ544</f>
        <v>9</v>
      </c>
      <c r="AP544" s="20">
        <f>Data!AT544-Data!DA544</f>
        <v>-56</v>
      </c>
      <c r="AQ544" s="20">
        <f>Data!AU544-Data!DB544</f>
        <v>7.1000000000000008E-2</v>
      </c>
      <c r="AR544" s="20">
        <f>Data!AV544-Data!DC544</f>
        <v>13</v>
      </c>
      <c r="AS544" s="20">
        <f>Data!AW544-Data!DD544</f>
        <v>4</v>
      </c>
      <c r="AT544" s="20">
        <f>Data!AX544-Data!DE544</f>
        <v>3.8000000000000034E-2</v>
      </c>
      <c r="AU544" s="20">
        <f>Data!AY544-Data!DF544</f>
        <v>-18</v>
      </c>
      <c r="AV544" s="20">
        <f>Data!AZ544-Data!DG544</f>
        <v>-0.48161764705882426</v>
      </c>
      <c r="AW544" s="20">
        <f>Data!BA544-Data!DH544</f>
        <v>-66</v>
      </c>
      <c r="AX544" s="20">
        <f>Data!BB544-Data!DI544</f>
        <v>-1.786764705882355</v>
      </c>
      <c r="AY544" s="20">
        <f>Data!BC544-Data!DJ544</f>
        <v>64</v>
      </c>
      <c r="AZ544" s="20">
        <f>Data!BD544-Data!DK544</f>
        <v>6</v>
      </c>
      <c r="BA544" s="20">
        <f>Data!BE544-Data!DL544</f>
        <v>20</v>
      </c>
      <c r="BB544" s="20">
        <f>Data!BF544-Data!DM544</f>
        <v>-68</v>
      </c>
      <c r="BC544" s="20">
        <f>Data!BG544-Data!DN544</f>
        <v>-4</v>
      </c>
      <c r="BD544" s="20">
        <f>Data!BH544-Data!DO544</f>
        <v>15.900000000000006</v>
      </c>
      <c r="BE544" s="20">
        <f>Data!BI544-Data!DP544</f>
        <v>8.453000000000003</v>
      </c>
      <c r="BF544" s="20">
        <f>Data!BJ544-Data!DQ544</f>
        <v>7.4849999999999994</v>
      </c>
      <c r="BG544" s="20">
        <f>Data!BK544-Data!DR544</f>
        <v>0.69200000000000006</v>
      </c>
      <c r="BH544" s="20">
        <f>Data!BL544-Data!DS544</f>
        <v>-3.3999999999999986</v>
      </c>
      <c r="BI544" s="20">
        <f>Data!BM544-Data!DT544</f>
        <v>0.21400000000000002</v>
      </c>
      <c r="BJ544" s="20">
        <f>Data!BN544-Data!DU544</f>
        <v>-2</v>
      </c>
      <c r="BK544" s="20">
        <f>Data!BO544-Data!DV544</f>
        <v>1.3000000000000007</v>
      </c>
      <c r="BL544" s="20">
        <f>Data!BP544-Data!DW544</f>
        <v>1.4999999999999996</v>
      </c>
      <c r="BM544" s="20">
        <f>Data!BQ544-Data!DX544</f>
        <v>0.73529411764705888</v>
      </c>
      <c r="BN544" s="20">
        <f>Data!BR544-Data!DY544</f>
        <v>0.70000000000000107</v>
      </c>
      <c r="BO544" s="20">
        <f>Data!BS544-Data!DZ544</f>
        <v>-77</v>
      </c>
      <c r="BP544" s="20">
        <f>Data!BT544-Data!EA544</f>
        <v>5.1999999999999935E-2</v>
      </c>
      <c r="BQ544" s="20">
        <f>Data!BU544-Data!EB544</f>
        <v>2</v>
      </c>
      <c r="BR544" s="20">
        <f>Data!BV544-Data!EC544</f>
        <v>-80</v>
      </c>
      <c r="BS544" s="20">
        <f>Data!BW544-Data!ED544</f>
        <v>-87</v>
      </c>
      <c r="BT544" s="20">
        <f>Data!BX544-Data!EE544</f>
        <v>-100</v>
      </c>
      <c r="BU544" s="20">
        <f>Data!BY544-Data!EF544</f>
        <v>-84</v>
      </c>
      <c r="BV544" s="20">
        <f>Data!BZ544-Data!EG544</f>
        <v>-72</v>
      </c>
      <c r="BW544" s="20">
        <f>Data!CA544-Data!EH544</f>
        <v>-69.7</v>
      </c>
      <c r="BX544" s="20">
        <f>Data!CB544-Data!EI544</f>
        <v>-77</v>
      </c>
      <c r="BY544" s="20">
        <f>Data!CC544-Data!EJ544</f>
        <v>-69</v>
      </c>
      <c r="BZ544" s="20">
        <f>Data!EK544</f>
        <v>11155.52</v>
      </c>
      <c r="CA544" s="20">
        <f>Data!EL544</f>
        <v>10312.950000000001</v>
      </c>
      <c r="CB544" s="20">
        <f>Data!EM544</f>
        <v>58.730823529411765</v>
      </c>
      <c r="CC544" s="20">
        <f>Data!EN544</f>
        <v>88.321999999999989</v>
      </c>
      <c r="CD544" s="20">
        <f>Data!EO544</f>
        <v>11.3208</v>
      </c>
      <c r="CE544" s="20">
        <f>Data!EP544</f>
        <v>193.5</v>
      </c>
      <c r="CF544" s="50">
        <f>IF(ISBLANK(Data!EQ544), "", Data!EQ544)</f>
        <v>63</v>
      </c>
      <c r="CG544" s="50">
        <f>IF(ISBLANK(Data!ER544), "", Data!ER544)</f>
        <v>59</v>
      </c>
      <c r="CH544" s="61" t="str">
        <f>IF(ISBLANK(Data!ES544), "", Data!ES544)</f>
        <v>Boston College</v>
      </c>
      <c r="CI544" s="61">
        <f>IF(ISBLANK(Data!ET544), "", Data!ET544)</f>
        <v>122</v>
      </c>
    </row>
    <row r="545" spans="1:87" x14ac:dyDescent="0.45">
      <c r="A545" s="50">
        <f>IF(ISBLANK(Data!A545), "", Data!A545)</f>
        <v>45307</v>
      </c>
      <c r="B545" s="50" t="str">
        <f>IF(ISBLANK(Data!B545), "", Data!B545)</f>
        <v>Western Carolina</v>
      </c>
      <c r="C545" s="50">
        <f>IF(ISBLANK(Data!C545), "", Data!C545)</f>
        <v>349</v>
      </c>
      <c r="D545" s="50" t="str">
        <f>IF(ISBLANK(Data!D545), "", Data!D545)</f>
        <v>Samford</v>
      </c>
      <c r="E545" s="50">
        <f>IF(ISBLANK(Data!E545), "", Data!E545)</f>
        <v>257</v>
      </c>
      <c r="F545" s="50" t="str">
        <f>IF(ISBLANK(Data!F545), "", Data!F545)</f>
        <v>N</v>
      </c>
      <c r="G545" s="50" t="str">
        <f>IF(ISBLANK(Data!G545), "", Data!G545)</f>
        <v>Western Carolina</v>
      </c>
      <c r="H545" s="50" t="str">
        <f>IF(ISBLANK(Data!H545), "", Data!H545)</f>
        <v>Samford</v>
      </c>
      <c r="I545" s="50" t="str">
        <f>IF(ISBLANK(Data!I545), "", Data!I545)</f>
        <v>Western Carolina</v>
      </c>
      <c r="J545" s="50" t="str">
        <f>IF(ISBLANK(Data!J545), "", Data!J545)</f>
        <v>Samford</v>
      </c>
      <c r="K545" s="50" t="str">
        <f>IF(ISBLANK(Data!K545), "", Data!K545)</f>
        <v>Western Carolina</v>
      </c>
      <c r="L545" s="50" t="str">
        <f>IF(ISBLANK(Data!L545), "", Data!L545)</f>
        <v>Samford</v>
      </c>
      <c r="M545" s="50" t="str">
        <f>IF(ISBLANK(Data!M545), "", Data!M545)</f>
        <v>W Carolina</v>
      </c>
      <c r="N545" s="50" t="str">
        <f>IF(ISBLANK(Data!N545), "", Data!N545)</f>
        <v>Samford</v>
      </c>
      <c r="O545" s="50" t="str">
        <f>IF(ISBLANK(Data!O545), "", Data!O545)</f>
        <v>W. Carolina</v>
      </c>
      <c r="P545" s="50" t="str">
        <f>IF(ISBLANK(Data!P545), "", Data!P545)</f>
        <v>Samford</v>
      </c>
      <c r="Q545" s="50" t="str">
        <f>IF(ISBLANK(Data!Q545), "", Data!Q545)</f>
        <v>Western Carolina</v>
      </c>
      <c r="R545" s="50" t="str">
        <f>IF(ISBLANK(Data!R545), "", Data!R545)</f>
        <v>Samford</v>
      </c>
      <c r="S545" s="20">
        <f>Data!W545-Data!CD545</f>
        <v>0</v>
      </c>
      <c r="T545" s="20">
        <f>Data!X545-Data!CE545</f>
        <v>-3.7499999999999991</v>
      </c>
      <c r="U545" s="20">
        <f>Data!Y545-Data!CF545</f>
        <v>-5.5</v>
      </c>
      <c r="V545" s="20">
        <f>Data!Z545-Data!CG545</f>
        <v>-1.7999999999999972</v>
      </c>
      <c r="W545" s="20">
        <f>Data!AA545-Data!CH545</f>
        <v>-7.3000000000000114</v>
      </c>
      <c r="X545" s="20">
        <f>Data!AB545-Data!CI545</f>
        <v>6.0000000000000053E-3</v>
      </c>
      <c r="Y545" s="20">
        <f>Data!AC545-Data!CJ545</f>
        <v>6.0299999999999994</v>
      </c>
      <c r="Z545" s="20">
        <f>Data!AD545-Data!CK545</f>
        <v>3.7999999999999972</v>
      </c>
      <c r="AA545" s="20">
        <f>Data!AE545-Data!CL545</f>
        <v>-2.1999999999999886</v>
      </c>
      <c r="AB545" s="20">
        <f>Data!AF545-Data!CM545</f>
        <v>6.0299999999999994</v>
      </c>
      <c r="AC545" s="20">
        <f>Data!AG545-Data!CN545</f>
        <v>-5.7999999999999972</v>
      </c>
      <c r="AD545" s="20">
        <f>Data!AH545-Data!CO545</f>
        <v>-3.7000000000000028</v>
      </c>
      <c r="AE545" s="20">
        <f>Data!AI545-Data!CP545</f>
        <v>-3.5699999999999954E-2</v>
      </c>
      <c r="AF545" s="20">
        <f>Data!AJ545-Data!CQ545</f>
        <v>-9.9999999999999978E-2</v>
      </c>
      <c r="AG545" s="20">
        <f>Data!AK545-Data!CR545</f>
        <v>-5.8823529411764705E-3</v>
      </c>
      <c r="AH545" s="20">
        <f>Data!AL545-Data!CS545</f>
        <v>13</v>
      </c>
      <c r="AI545" s="20">
        <f>Data!AM545-Data!CT545</f>
        <v>-6.22</v>
      </c>
      <c r="AJ545" s="20">
        <f>Data!AN545-Data!CU545</f>
        <v>0.69</v>
      </c>
      <c r="AK545" s="20">
        <f>Data!AO545-Data!CV545</f>
        <v>-258</v>
      </c>
      <c r="AL545" s="20">
        <f>Data!AP545-Data!CW545</f>
        <v>-166</v>
      </c>
      <c r="AM545" s="20">
        <f>Data!AQ545-Data!CX545</f>
        <v>-89</v>
      </c>
      <c r="AN545" s="20">
        <f>Data!AR545-Data!CY545</f>
        <v>-2.9000000000000026E-2</v>
      </c>
      <c r="AO545" s="20">
        <f>Data!AS545-Data!CZ545</f>
        <v>-50</v>
      </c>
      <c r="AP545" s="20">
        <f>Data!AT545-Data!DA545</f>
        <v>-72</v>
      </c>
      <c r="AQ545" s="20">
        <f>Data!AU545-Data!DB545</f>
        <v>-5.3999999999999992E-2</v>
      </c>
      <c r="AR545" s="20">
        <f>Data!AV545-Data!DC545</f>
        <v>-60</v>
      </c>
      <c r="AS545" s="20">
        <f>Data!AW545-Data!DD545</f>
        <v>-61</v>
      </c>
      <c r="AT545" s="20">
        <f>Data!AX545-Data!DE545</f>
        <v>-5.2999999999999936E-2</v>
      </c>
      <c r="AU545" s="20">
        <f>Data!AY545-Data!DF545</f>
        <v>-36</v>
      </c>
      <c r="AV545" s="20">
        <f>Data!AZ545-Data!DG545</f>
        <v>-2.117647058823529</v>
      </c>
      <c r="AW545" s="20">
        <f>Data!BA545-Data!DH545</f>
        <v>45</v>
      </c>
      <c r="AX545" s="20">
        <f>Data!BB545-Data!DI545</f>
        <v>2.6470588235294059</v>
      </c>
      <c r="AY545" s="20">
        <f>Data!BC545-Data!DJ545</f>
        <v>-144</v>
      </c>
      <c r="AZ545" s="20">
        <f>Data!BD545-Data!DK545</f>
        <v>-118</v>
      </c>
      <c r="BA545" s="20">
        <f>Data!BE545-Data!DL545</f>
        <v>-10</v>
      </c>
      <c r="BB545" s="20">
        <f>Data!BF545-Data!DM545</f>
        <v>-63</v>
      </c>
      <c r="BC545" s="20">
        <f>Data!BG545-Data!DN545</f>
        <v>-52</v>
      </c>
      <c r="BD545" s="20">
        <f>Data!BH545-Data!DO545</f>
        <v>-15.200000000000003</v>
      </c>
      <c r="BE545" s="20">
        <f>Data!BI545-Data!DP545</f>
        <v>-9.7639999999999958</v>
      </c>
      <c r="BF545" s="20">
        <f>Data!BJ545-Data!DQ545</f>
        <v>-5.4109999999999996</v>
      </c>
      <c r="BG545" s="20">
        <f>Data!BK545-Data!DR545</f>
        <v>-0.30399999999999983</v>
      </c>
      <c r="BH545" s="20">
        <f>Data!BL545-Data!DS545</f>
        <v>-3.7060000000000013</v>
      </c>
      <c r="BI545" s="20">
        <f>Data!BM545-Data!DT545</f>
        <v>-0.37600000000000006</v>
      </c>
      <c r="BJ545" s="20">
        <f>Data!BN545-Data!DU545</f>
        <v>-4.2000000000000028</v>
      </c>
      <c r="BK545" s="20">
        <f>Data!BO545-Data!DV545</f>
        <v>-3.5999999999999979</v>
      </c>
      <c r="BL545" s="20">
        <f>Data!BP545-Data!DW545</f>
        <v>-0.60000000000000009</v>
      </c>
      <c r="BM545" s="20">
        <f>Data!BQ545-Data!DX545</f>
        <v>-6.9411764705882355</v>
      </c>
      <c r="BN545" s="20">
        <f>Data!BR545-Data!DY545</f>
        <v>-3</v>
      </c>
      <c r="BO545" s="20">
        <f>Data!BS545-Data!DZ545</f>
        <v>-26</v>
      </c>
      <c r="BP545" s="20">
        <f>Data!BT545-Data!EA545</f>
        <v>1.6999999999999904E-2</v>
      </c>
      <c r="BQ545" s="20">
        <f>Data!BU545-Data!EB545</f>
        <v>0</v>
      </c>
      <c r="BR545" s="20">
        <f>Data!BV545-Data!EC545</f>
        <v>5</v>
      </c>
      <c r="BS545" s="20">
        <f>Data!BW545-Data!ED545</f>
        <v>33</v>
      </c>
      <c r="BT545" s="20">
        <f>Data!BX545-Data!EE545</f>
        <v>-2</v>
      </c>
      <c r="BU545" s="20">
        <f>Data!BY545-Data!EF545</f>
        <v>35</v>
      </c>
      <c r="BV545" s="20">
        <f>Data!BZ545-Data!EG545</f>
        <v>28</v>
      </c>
      <c r="BW545" s="20">
        <f>Data!CA545-Data!EH545</f>
        <v>16.700000000000003</v>
      </c>
      <c r="BX545" s="20">
        <f>Data!CB545-Data!EI545</f>
        <v>-27</v>
      </c>
      <c r="BY545" s="20">
        <f>Data!CC545-Data!EJ545</f>
        <v>31</v>
      </c>
      <c r="BZ545" s="20">
        <f>Data!EK545</f>
        <v>11201.159999999998</v>
      </c>
      <c r="CA545" s="20">
        <f>Data!EL545</f>
        <v>11570.13</v>
      </c>
      <c r="CB545" s="20">
        <f>Data!EM545</f>
        <v>121.54458823529411</v>
      </c>
      <c r="CC545" s="20">
        <f>Data!EN545</f>
        <v>63.582352941176481</v>
      </c>
      <c r="CD545" s="20">
        <f>Data!EO545</f>
        <v>12.250800000000002</v>
      </c>
      <c r="CE545" s="20">
        <f>Data!EP545</f>
        <v>228.79000000000002</v>
      </c>
      <c r="CF545" s="50">
        <f>IF(ISBLANK(Data!EQ545), "", Data!EQ545)</f>
        <v>71</v>
      </c>
      <c r="CG545" s="50">
        <f>IF(ISBLANK(Data!ER545), "", Data!ER545)</f>
        <v>75</v>
      </c>
      <c r="CH545" s="61" t="str">
        <f>IF(ISBLANK(Data!ES545), "", Data!ES545)</f>
        <v>Samford</v>
      </c>
      <c r="CI545" s="61">
        <f>IF(ISBLANK(Data!ET545), "", Data!ET545)</f>
        <v>146</v>
      </c>
    </row>
    <row r="546" spans="1:87" x14ac:dyDescent="0.45">
      <c r="A546" s="50">
        <f>IF(ISBLANK(Data!A546), "", Data!A546)</f>
        <v>45307</v>
      </c>
      <c r="B546" s="50" t="str">
        <f>IF(ISBLANK(Data!B546), "", Data!B546)</f>
        <v>Xavier</v>
      </c>
      <c r="C546" s="50">
        <f>IF(ISBLANK(Data!C546), "", Data!C546)</f>
        <v>360</v>
      </c>
      <c r="D546" s="50" t="str">
        <f>IF(ISBLANK(Data!D546), "", Data!D546)</f>
        <v>Butler</v>
      </c>
      <c r="E546" s="50">
        <f>IF(ISBLANK(Data!E546), "", Data!E546)</f>
        <v>34</v>
      </c>
      <c r="F546" s="50" t="str">
        <f>IF(ISBLANK(Data!F546), "", Data!F546)</f>
        <v>N</v>
      </c>
      <c r="G546" s="50" t="str">
        <f>IF(ISBLANK(Data!G546), "", Data!G546)</f>
        <v>Xavier</v>
      </c>
      <c r="H546" s="50" t="str">
        <f>IF(ISBLANK(Data!H546), "", Data!H546)</f>
        <v>Butler</v>
      </c>
      <c r="I546" s="50" t="str">
        <f>IF(ISBLANK(Data!I546), "", Data!I546)</f>
        <v>Xavier</v>
      </c>
      <c r="J546" s="50" t="str">
        <f>IF(ISBLANK(Data!J546), "", Data!J546)</f>
        <v>Butler</v>
      </c>
      <c r="K546" s="50" t="str">
        <f>IF(ISBLANK(Data!K546), "", Data!K546)</f>
        <v>Xavier</v>
      </c>
      <c r="L546" s="50" t="str">
        <f>IF(ISBLANK(Data!L546), "", Data!L546)</f>
        <v>Butler</v>
      </c>
      <c r="M546" s="50" t="str">
        <f>IF(ISBLANK(Data!M546), "", Data!M546)</f>
        <v>Xavier</v>
      </c>
      <c r="N546" s="50" t="str">
        <f>IF(ISBLANK(Data!N546), "", Data!N546)</f>
        <v>Butler</v>
      </c>
      <c r="O546" s="50" t="str">
        <f>IF(ISBLANK(Data!O546), "", Data!O546)</f>
        <v>Xavier</v>
      </c>
      <c r="P546" s="50" t="str">
        <f>IF(ISBLANK(Data!P546), "", Data!P546)</f>
        <v>Butler</v>
      </c>
      <c r="Q546" s="50" t="str">
        <f>IF(ISBLANK(Data!Q546), "", Data!Q546)</f>
        <v>Xavier</v>
      </c>
      <c r="R546" s="50" t="str">
        <f>IF(ISBLANK(Data!R546), "", Data!R546)</f>
        <v>Butler</v>
      </c>
      <c r="S546" s="20">
        <f>Data!W546-Data!CD546</f>
        <v>-0.14705882352941202</v>
      </c>
      <c r="T546" s="20">
        <f>Data!X546-Data!CE546</f>
        <v>5.17</v>
      </c>
      <c r="U546" s="20">
        <f>Data!Y546-Data!CF546</f>
        <v>-1.0999999999999943</v>
      </c>
      <c r="V546" s="20">
        <f>Data!Z546-Data!CG546</f>
        <v>-6.2999999999999972</v>
      </c>
      <c r="W546" s="20">
        <f>Data!AA546-Data!CH546</f>
        <v>1.6000000000000085</v>
      </c>
      <c r="X546" s="20">
        <f>Data!AB546-Data!CI546</f>
        <v>-0.14300000000000002</v>
      </c>
      <c r="Y546" s="20">
        <f>Data!AC546-Data!CJ546</f>
        <v>2.88</v>
      </c>
      <c r="Z546" s="20">
        <f>Data!AD546-Data!CK546</f>
        <v>1</v>
      </c>
      <c r="AA546" s="20">
        <f>Data!AE546-Data!CL546</f>
        <v>-1.8999999999999915</v>
      </c>
      <c r="AB546" s="20">
        <f>Data!AF546-Data!CM546</f>
        <v>4.0299999999999994</v>
      </c>
      <c r="AC546" s="20">
        <f>Data!AG546-Data!CN546</f>
        <v>-2.5</v>
      </c>
      <c r="AD546" s="20">
        <f>Data!AH546-Data!CO546</f>
        <v>-4.7000000000000028</v>
      </c>
      <c r="AE546" s="20">
        <f>Data!AI546-Data!CP546</f>
        <v>3.9199999999999902E-2</v>
      </c>
      <c r="AF546" s="20">
        <f>Data!AJ546-Data!CQ546</f>
        <v>-1.2999999999999998</v>
      </c>
      <c r="AG546" s="20">
        <f>Data!AK546-Data!CR546</f>
        <v>-8.1617647058823517E-2</v>
      </c>
      <c r="AH546" s="20">
        <f>Data!AL546-Data!CS546</f>
        <v>-25</v>
      </c>
      <c r="AI546" s="20">
        <f>Data!AM546-Data!CT546</f>
        <v>1.5400000000000009</v>
      </c>
      <c r="AJ546" s="20">
        <f>Data!AN546-Data!CU546</f>
        <v>3.04</v>
      </c>
      <c r="AK546" s="20">
        <f>Data!AO546-Data!CV546</f>
        <v>-169</v>
      </c>
      <c r="AL546" s="20">
        <f>Data!AP546-Data!CW546</f>
        <v>-119</v>
      </c>
      <c r="AM546" s="20">
        <f>Data!AQ546-Data!CX546</f>
        <v>-83</v>
      </c>
      <c r="AN546" s="20">
        <f>Data!AR546-Data!CY546</f>
        <v>-2.5000000000000022E-2</v>
      </c>
      <c r="AO546" s="20">
        <f>Data!AS546-Data!CZ546</f>
        <v>-32</v>
      </c>
      <c r="AP546" s="20">
        <f>Data!AT546-Data!DA546</f>
        <v>-78</v>
      </c>
      <c r="AQ546" s="20">
        <f>Data!AU546-Data!DB546</f>
        <v>-1.3000000000000012E-2</v>
      </c>
      <c r="AR546" s="20">
        <f>Data!AV546-Data!DC546</f>
        <v>-11</v>
      </c>
      <c r="AS546" s="20">
        <f>Data!AW546-Data!DD546</f>
        <v>12</v>
      </c>
      <c r="AT546" s="20">
        <f>Data!AX546-Data!DE546</f>
        <v>-6.5000000000000058E-2</v>
      </c>
      <c r="AU546" s="20">
        <f>Data!AY546-Data!DF546</f>
        <v>24</v>
      </c>
      <c r="AV546" s="20">
        <f>Data!AZ546-Data!DG546</f>
        <v>2.1470588235294112</v>
      </c>
      <c r="AW546" s="20">
        <f>Data!BA546-Data!DH546</f>
        <v>19</v>
      </c>
      <c r="AX546" s="20">
        <f>Data!BB546-Data!DI546</f>
        <v>3.485294117647058</v>
      </c>
      <c r="AY546" s="20">
        <f>Data!BC546-Data!DJ546</f>
        <v>9</v>
      </c>
      <c r="AZ546" s="20">
        <f>Data!BD546-Data!DK546</f>
        <v>0</v>
      </c>
      <c r="BA546" s="20">
        <f>Data!BE546-Data!DL546</f>
        <v>1</v>
      </c>
      <c r="BB546" s="20">
        <f>Data!BF546-Data!DM546</f>
        <v>8</v>
      </c>
      <c r="BC546" s="20">
        <f>Data!BG546-Data!DN546</f>
        <v>49</v>
      </c>
      <c r="BD546" s="20">
        <f>Data!BH546-Data!DO546</f>
        <v>-5.5999999999999943</v>
      </c>
      <c r="BE546" s="20">
        <f>Data!BI546-Data!DP546</f>
        <v>-2.8999999999999915</v>
      </c>
      <c r="BF546" s="20">
        <f>Data!BJ546-Data!DQ546</f>
        <v>-2.6139999999999999</v>
      </c>
      <c r="BG546" s="20">
        <f>Data!BK546-Data!DR546</f>
        <v>-1.0999999999999899E-2</v>
      </c>
      <c r="BH546" s="20">
        <f>Data!BL546-Data!DS546</f>
        <v>1.1880000000000006</v>
      </c>
      <c r="BI546" s="20">
        <f>Data!BM546-Data!DT546</f>
        <v>-2.5000000000000022E-2</v>
      </c>
      <c r="BJ546" s="20">
        <f>Data!BN546-Data!DU546</f>
        <v>-3.4000000000000021</v>
      </c>
      <c r="BK546" s="20">
        <f>Data!BO546-Data!DV546</f>
        <v>1.8999999999999986</v>
      </c>
      <c r="BL546" s="20">
        <f>Data!BP546-Data!DW546</f>
        <v>0.29999999999999982</v>
      </c>
      <c r="BM546" s="20">
        <f>Data!BQ546-Data!DX546</f>
        <v>0.41176470588235325</v>
      </c>
      <c r="BN546" s="20">
        <f>Data!BR546-Data!DY546</f>
        <v>3.9000000000000004</v>
      </c>
      <c r="BO546" s="20">
        <f>Data!BS546-Data!DZ546</f>
        <v>-4</v>
      </c>
      <c r="BP546" s="20">
        <f>Data!BT546-Data!EA546</f>
        <v>2.0000000000000018E-3</v>
      </c>
      <c r="BQ546" s="20">
        <f>Data!BU546-Data!EB546</f>
        <v>-2</v>
      </c>
      <c r="BR546" s="20">
        <f>Data!BV546-Data!EC546</f>
        <v>-17</v>
      </c>
      <c r="BS546" s="20">
        <f>Data!BW546-Data!ED546</f>
        <v>-21</v>
      </c>
      <c r="BT546" s="20">
        <f>Data!BX546-Data!EE546</f>
        <v>16</v>
      </c>
      <c r="BU546" s="20">
        <f>Data!BY546-Data!EF546</f>
        <v>-34</v>
      </c>
      <c r="BV546" s="20">
        <f>Data!BZ546-Data!EG546</f>
        <v>-30</v>
      </c>
      <c r="BW546" s="20">
        <f>Data!CA546-Data!EH546</f>
        <v>-13</v>
      </c>
      <c r="BX546" s="20">
        <f>Data!CB546-Data!EI546</f>
        <v>-4</v>
      </c>
      <c r="BY546" s="20">
        <f>Data!CC546-Data!EJ546</f>
        <v>-98</v>
      </c>
      <c r="BZ546" s="20">
        <f>Data!EK546</f>
        <v>11470.64</v>
      </c>
      <c r="CA546" s="20">
        <f>Data!EL546</f>
        <v>10864.199999999999</v>
      </c>
      <c r="CB546" s="20">
        <f>Data!EM546</f>
        <v>80.297411764705885</v>
      </c>
      <c r="CC546" s="20">
        <f>Data!EN546</f>
        <v>77</v>
      </c>
      <c r="CD546" s="20">
        <f>Data!EO546</f>
        <v>13.842500000000001</v>
      </c>
      <c r="CE546" s="20">
        <f>Data!EP546</f>
        <v>167.70599999999999</v>
      </c>
      <c r="CF546" s="50">
        <f>IF(ISBLANK(Data!EQ546), "", Data!EQ546)</f>
        <v>85</v>
      </c>
      <c r="CG546" s="50">
        <f>IF(ISBLANK(Data!ER546), "", Data!ER546)</f>
        <v>71</v>
      </c>
      <c r="CH546" s="61" t="str">
        <f>IF(ISBLANK(Data!ES546), "", Data!ES546)</f>
        <v>Xavier</v>
      </c>
      <c r="CI546" s="61">
        <f>IF(ISBLANK(Data!ET546), "", Data!ET546)</f>
        <v>156</v>
      </c>
    </row>
    <row r="547" spans="1:87" x14ac:dyDescent="0.45">
      <c r="A547" s="50">
        <f>IF(ISBLANK(Data!A547), "", Data!A547)</f>
        <v>45307</v>
      </c>
      <c r="B547" s="50" t="str">
        <f>IF(ISBLANK(Data!B547), "", Data!B547)</f>
        <v>Indiana</v>
      </c>
      <c r="C547" s="50">
        <f>IF(ISBLANK(Data!C547), "", Data!C547)</f>
        <v>122</v>
      </c>
      <c r="D547" s="50" t="str">
        <f>IF(ISBLANK(Data!D547), "", Data!D547)</f>
        <v>Purdue</v>
      </c>
      <c r="E547" s="50">
        <f>IF(ISBLANK(Data!E547), "", Data!E547)</f>
        <v>238</v>
      </c>
      <c r="F547" s="50" t="str">
        <f>IF(ISBLANK(Data!F547), "", Data!F547)</f>
        <v>N</v>
      </c>
      <c r="G547" s="50" t="str">
        <f>IF(ISBLANK(Data!G547), "", Data!G547)</f>
        <v>Indiana</v>
      </c>
      <c r="H547" s="50" t="str">
        <f>IF(ISBLANK(Data!H547), "", Data!H547)</f>
        <v>Purdue</v>
      </c>
      <c r="I547" s="50" t="str">
        <f>IF(ISBLANK(Data!I547), "", Data!I547)</f>
        <v>Indiana</v>
      </c>
      <c r="J547" s="50" t="str">
        <f>IF(ISBLANK(Data!J547), "", Data!J547)</f>
        <v>Purdue</v>
      </c>
      <c r="K547" s="50" t="str">
        <f>IF(ISBLANK(Data!K547), "", Data!K547)</f>
        <v>Indiana</v>
      </c>
      <c r="L547" s="50" t="str">
        <f>IF(ISBLANK(Data!L547), "", Data!L547)</f>
        <v>Purdue</v>
      </c>
      <c r="M547" s="50" t="str">
        <f>IF(ISBLANK(Data!M547), "", Data!M547)</f>
        <v>Indiana</v>
      </c>
      <c r="N547" s="50" t="str">
        <f>IF(ISBLANK(Data!N547), "", Data!N547)</f>
        <v>Purdue</v>
      </c>
      <c r="O547" s="50" t="str">
        <f>IF(ISBLANK(Data!O547), "", Data!O547)</f>
        <v>Indiana</v>
      </c>
      <c r="P547" s="50" t="str">
        <f>IF(ISBLANK(Data!P547), "", Data!P547)</f>
        <v>Purdue</v>
      </c>
      <c r="Q547" s="50" t="str">
        <f>IF(ISBLANK(Data!Q547), "", Data!Q547)</f>
        <v>Indiana</v>
      </c>
      <c r="R547" s="50" t="str">
        <f>IF(ISBLANK(Data!R547), "", Data!R547)</f>
        <v>Purdue</v>
      </c>
      <c r="S547" s="20">
        <f>Data!W547-Data!CD547</f>
        <v>-0.17647058823529505</v>
      </c>
      <c r="T547" s="20">
        <f>Data!X547-Data!CE547</f>
        <v>-19.880000000000003</v>
      </c>
      <c r="U547" s="20">
        <f>Data!Y547-Data!CF547</f>
        <v>-15.299999999999997</v>
      </c>
      <c r="V547" s="20">
        <f>Data!Z547-Data!CG547</f>
        <v>4.5</v>
      </c>
      <c r="W547" s="20">
        <f>Data!AA547-Data!CH547</f>
        <v>1.5999999999999943</v>
      </c>
      <c r="X547" s="20">
        <f>Data!AB547-Data!CI547</f>
        <v>8.5999999999999993E-2</v>
      </c>
      <c r="Y547" s="20">
        <f>Data!AC547-Data!CJ547</f>
        <v>-7.08</v>
      </c>
      <c r="Z547" s="20">
        <f>Data!AD547-Data!CK547</f>
        <v>-3.5</v>
      </c>
      <c r="AA547" s="20">
        <f>Data!AE547-Data!CL547</f>
        <v>3.5</v>
      </c>
      <c r="AB547" s="20">
        <f>Data!AF547-Data!CM547</f>
        <v>-10.4</v>
      </c>
      <c r="AC547" s="20">
        <f>Data!AG547-Data!CN547</f>
        <v>-18</v>
      </c>
      <c r="AD547" s="20">
        <f>Data!AH547-Data!CO547</f>
        <v>6.2999999999999972</v>
      </c>
      <c r="AE547" s="20">
        <f>Data!AI547-Data!CP547</f>
        <v>-0.24729999999999996</v>
      </c>
      <c r="AF547" s="20">
        <f>Data!AJ547-Data!CQ547</f>
        <v>-5.1999999999999993</v>
      </c>
      <c r="AG547" s="20">
        <f>Data!AK547-Data!CR547</f>
        <v>-0.30588235294117644</v>
      </c>
      <c r="AH547" s="20">
        <f>Data!AL547-Data!CS547</f>
        <v>-148</v>
      </c>
      <c r="AI547" s="20">
        <f>Data!AM547-Data!CT547</f>
        <v>-18.91</v>
      </c>
      <c r="AJ547" s="20">
        <f>Data!AN547-Data!CU547</f>
        <v>-5.27</v>
      </c>
      <c r="AK547" s="20">
        <f>Data!AO547-Data!CV547</f>
        <v>-181</v>
      </c>
      <c r="AL547" s="20">
        <f>Data!AP547-Data!CW547</f>
        <v>51</v>
      </c>
      <c r="AM547" s="20">
        <f>Data!AQ547-Data!CX547</f>
        <v>-64</v>
      </c>
      <c r="AN547" s="20">
        <f>Data!AR547-Data!CY547</f>
        <v>-1.4000000000000012E-2</v>
      </c>
      <c r="AO547" s="20">
        <f>Data!AS547-Data!CZ547</f>
        <v>-64</v>
      </c>
      <c r="AP547" s="20">
        <f>Data!AT547-Data!DA547</f>
        <v>-122</v>
      </c>
      <c r="AQ547" s="20">
        <f>Data!AU547-Data!DB547</f>
        <v>-6.0999999999999999E-2</v>
      </c>
      <c r="AR547" s="20">
        <f>Data!AV547-Data!DC547</f>
        <v>-27</v>
      </c>
      <c r="AS547" s="20">
        <f>Data!AW547-Data!DD547</f>
        <v>-4</v>
      </c>
      <c r="AT547" s="20">
        <f>Data!AX547-Data!DE547</f>
        <v>-5.8999999999999941E-2</v>
      </c>
      <c r="AU547" s="20">
        <f>Data!AY547-Data!DF547</f>
        <v>-45</v>
      </c>
      <c r="AV547" s="20">
        <f>Data!AZ547-Data!DG547</f>
        <v>-2.647058823529413</v>
      </c>
      <c r="AW547" s="20">
        <f>Data!BA547-Data!DH547</f>
        <v>-85</v>
      </c>
      <c r="AX547" s="20">
        <f>Data!BB547-Data!DI547</f>
        <v>-5</v>
      </c>
      <c r="AY547" s="20">
        <f>Data!BC547-Data!DJ547</f>
        <v>-59</v>
      </c>
      <c r="AZ547" s="20">
        <f>Data!BD547-Data!DK547</f>
        <v>10</v>
      </c>
      <c r="BA547" s="20">
        <f>Data!BE547-Data!DL547</f>
        <v>-2</v>
      </c>
      <c r="BB547" s="20">
        <f>Data!BF547-Data!DM547</f>
        <v>4</v>
      </c>
      <c r="BC547" s="20">
        <f>Data!BG547-Data!DN547</f>
        <v>47</v>
      </c>
      <c r="BD547" s="20">
        <f>Data!BH547-Data!DO547</f>
        <v>-10.599999999999994</v>
      </c>
      <c r="BE547" s="20">
        <f>Data!BI547-Data!DP547</f>
        <v>3</v>
      </c>
      <c r="BF547" s="20">
        <f>Data!BJ547-Data!DQ547</f>
        <v>-13.647</v>
      </c>
      <c r="BG547" s="20">
        <f>Data!BK547-Data!DR547</f>
        <v>-0.30899999999999994</v>
      </c>
      <c r="BH547" s="20">
        <f>Data!BL547-Data!DS547</f>
        <v>0.23600000000000065</v>
      </c>
      <c r="BI547" s="20">
        <f>Data!BM547-Data!DT547</f>
        <v>3.7999999999999978E-2</v>
      </c>
      <c r="BJ547" s="20">
        <f>Data!BN547-Data!DU547</f>
        <v>-7.1999999999999993</v>
      </c>
      <c r="BK547" s="20">
        <f>Data!BO547-Data!DV547</f>
        <v>-0.30000000000000071</v>
      </c>
      <c r="BL547" s="20">
        <f>Data!BP547-Data!DW547</f>
        <v>-0.10000000000000053</v>
      </c>
      <c r="BM547" s="20">
        <f>Data!BQ547-Data!DX547</f>
        <v>0.58823529411764675</v>
      </c>
      <c r="BN547" s="20">
        <f>Data!BR547-Data!DY547</f>
        <v>2.7000000000000011</v>
      </c>
      <c r="BO547" s="20">
        <f>Data!BS547-Data!DZ547</f>
        <v>41</v>
      </c>
      <c r="BP547" s="20">
        <f>Data!BT547-Data!EA547</f>
        <v>-9.2999999999999972E-2</v>
      </c>
      <c r="BQ547" s="20">
        <f>Data!BU547-Data!EB547</f>
        <v>-1</v>
      </c>
      <c r="BR547" s="20">
        <f>Data!BV547-Data!EC547</f>
        <v>94</v>
      </c>
      <c r="BS547" s="20">
        <f>Data!BW547-Data!ED547</f>
        <v>42</v>
      </c>
      <c r="BT547" s="20">
        <f>Data!BX547-Data!EE547</f>
        <v>54</v>
      </c>
      <c r="BU547" s="20">
        <f>Data!BY547-Data!EF547</f>
        <v>92</v>
      </c>
      <c r="BV547" s="20">
        <f>Data!BZ547-Data!EG547</f>
        <v>88</v>
      </c>
      <c r="BW547" s="20">
        <f>Data!CA547-Data!EH547</f>
        <v>55.5</v>
      </c>
      <c r="BX547" s="20">
        <f>Data!CB547-Data!EI547</f>
        <v>45</v>
      </c>
      <c r="BY547" s="20">
        <f>Data!CC547-Data!EJ547</f>
        <v>36</v>
      </c>
      <c r="BZ547" s="20">
        <f>Data!EK547</f>
        <v>10288.5</v>
      </c>
      <c r="CA547" s="20">
        <f>Data!EL547</f>
        <v>12298.199999999999</v>
      </c>
      <c r="CB547" s="20">
        <f>Data!EM547</f>
        <v>70.091294117647067</v>
      </c>
      <c r="CC547" s="20">
        <f>Data!EN547</f>
        <v>75.920941176470592</v>
      </c>
      <c r="CD547" s="20">
        <f>Data!EO547</f>
        <v>11.9686</v>
      </c>
      <c r="CE547" s="20">
        <f>Data!EP547</f>
        <v>156.232</v>
      </c>
      <c r="CF547" s="50">
        <f>IF(ISBLANK(Data!EQ547), "", Data!EQ547)</f>
        <v>66</v>
      </c>
      <c r="CG547" s="50">
        <f>IF(ISBLANK(Data!ER547), "", Data!ER547)</f>
        <v>87</v>
      </c>
      <c r="CH547" s="61" t="str">
        <f>IF(ISBLANK(Data!ES547), "", Data!ES547)</f>
        <v>Purdue</v>
      </c>
      <c r="CI547" s="61">
        <f>IF(ISBLANK(Data!ET547), "", Data!ET547)</f>
        <v>153</v>
      </c>
    </row>
    <row r="548" spans="1:87" x14ac:dyDescent="0.45">
      <c r="A548" s="50">
        <f>IF(ISBLANK(Data!A548), "", Data!A548)</f>
        <v>45307</v>
      </c>
      <c r="B548" s="50" t="str">
        <f>IF(ISBLANK(Data!B548), "", Data!B548)</f>
        <v>Tennessee</v>
      </c>
      <c r="C548" s="50">
        <f>IF(ISBLANK(Data!C548), "", Data!C548)</f>
        <v>293</v>
      </c>
      <c r="D548" s="50" t="str">
        <f>IF(ISBLANK(Data!D548), "", Data!D548)</f>
        <v>Florida</v>
      </c>
      <c r="E548" s="50">
        <f>IF(ISBLANK(Data!E548), "", Data!E548)</f>
        <v>87</v>
      </c>
      <c r="F548" s="50" t="str">
        <f>IF(ISBLANK(Data!F548), "", Data!F548)</f>
        <v>N</v>
      </c>
      <c r="G548" s="50" t="str">
        <f>IF(ISBLANK(Data!G548), "", Data!G548)</f>
        <v>Tennessee</v>
      </c>
      <c r="H548" s="50" t="str">
        <f>IF(ISBLANK(Data!H548), "", Data!H548)</f>
        <v>Florida</v>
      </c>
      <c r="I548" s="50" t="str">
        <f>IF(ISBLANK(Data!I548), "", Data!I548)</f>
        <v>Tennessee</v>
      </c>
      <c r="J548" s="50" t="str">
        <f>IF(ISBLANK(Data!J548), "", Data!J548)</f>
        <v>Florida</v>
      </c>
      <c r="K548" s="50" t="str">
        <f>IF(ISBLANK(Data!K548), "", Data!K548)</f>
        <v>Tennessee</v>
      </c>
      <c r="L548" s="50" t="str">
        <f>IF(ISBLANK(Data!L548), "", Data!L548)</f>
        <v>Florida</v>
      </c>
      <c r="M548" s="50" t="str">
        <f>IF(ISBLANK(Data!M548), "", Data!M548)</f>
        <v>Tennessee</v>
      </c>
      <c r="N548" s="50" t="str">
        <f>IF(ISBLANK(Data!N548), "", Data!N548)</f>
        <v>Florida</v>
      </c>
      <c r="O548" s="50" t="str">
        <f>IF(ISBLANK(Data!O548), "", Data!O548)</f>
        <v>Tennessee</v>
      </c>
      <c r="P548" s="50" t="str">
        <f>IF(ISBLANK(Data!P548), "", Data!P548)</f>
        <v>Florida</v>
      </c>
      <c r="Q548" s="50" t="str">
        <f>IF(ISBLANK(Data!Q548), "", Data!Q548)</f>
        <v>Tennessee</v>
      </c>
      <c r="R548" s="50" t="str">
        <f>IF(ISBLANK(Data!R548), "", Data!R548)</f>
        <v>Florida</v>
      </c>
      <c r="S548" s="20">
        <f>Data!W548-Data!CD548</f>
        <v>6.25E-2</v>
      </c>
      <c r="T548" s="20">
        <f>Data!X548-Data!CE548</f>
        <v>9.2399999999999984</v>
      </c>
      <c r="U548" s="20">
        <f>Data!Y548-Data!CF548</f>
        <v>0.39999999999999147</v>
      </c>
      <c r="V548" s="20">
        <f>Data!Z548-Data!CG548</f>
        <v>-8.7999999999999972</v>
      </c>
      <c r="W548" s="20">
        <f>Data!AA548-Data!CH548</f>
        <v>-3.7000000000000028</v>
      </c>
      <c r="X548" s="20">
        <f>Data!AB548-Data!CI548</f>
        <v>3.0000000000000027E-3</v>
      </c>
      <c r="Y548" s="20">
        <f>Data!AC548-Data!CJ548</f>
        <v>5.5299999999999994</v>
      </c>
      <c r="Z548" s="20">
        <f>Data!AD548-Data!CK548</f>
        <v>3.5</v>
      </c>
      <c r="AA548" s="20">
        <f>Data!AE548-Data!CL548</f>
        <v>-2</v>
      </c>
      <c r="AB548" s="20">
        <f>Data!AF548-Data!CM548</f>
        <v>6.33</v>
      </c>
      <c r="AC548" s="20">
        <f>Data!AG548-Data!CN548</f>
        <v>-1</v>
      </c>
      <c r="AD548" s="20">
        <f>Data!AH548-Data!CO548</f>
        <v>-7.1000000000000085</v>
      </c>
      <c r="AE548" s="20">
        <f>Data!AI548-Data!CP548</f>
        <v>6.4000000000000057E-2</v>
      </c>
      <c r="AF548" s="20">
        <f>Data!AJ548-Data!CQ548</f>
        <v>2.8</v>
      </c>
      <c r="AG548" s="20">
        <f>Data!AK548-Data!CR548</f>
        <v>0.17499999999999999</v>
      </c>
      <c r="AH548" s="20">
        <f>Data!AL548-Data!CS548</f>
        <v>75</v>
      </c>
      <c r="AI548" s="20">
        <f>Data!AM548-Data!CT548</f>
        <v>5.7799999999999994</v>
      </c>
      <c r="AJ548" s="20">
        <f>Data!AN548-Data!CU548</f>
        <v>3.4700000000000006</v>
      </c>
      <c r="AK548" s="20">
        <f>Data!AO548-Data!CV548</f>
        <v>-123</v>
      </c>
      <c r="AL548" s="20">
        <f>Data!AP548-Data!CW548</f>
        <v>-160</v>
      </c>
      <c r="AM548" s="20">
        <f>Data!AQ548-Data!CX548</f>
        <v>-75</v>
      </c>
      <c r="AN548" s="20">
        <f>Data!AR548-Data!CY548</f>
        <v>-2.4000000000000021E-2</v>
      </c>
      <c r="AO548" s="20">
        <f>Data!AS548-Data!CZ548</f>
        <v>17</v>
      </c>
      <c r="AP548" s="20">
        <f>Data!AT548-Data!DA548</f>
        <v>46</v>
      </c>
      <c r="AQ548" s="20">
        <f>Data!AU548-Data!DB548</f>
        <v>5.0000000000000044E-3</v>
      </c>
      <c r="AR548" s="20">
        <f>Data!AV548-Data!DC548</f>
        <v>-22</v>
      </c>
      <c r="AS548" s="20">
        <f>Data!AW548-Data!DD548</f>
        <v>-88</v>
      </c>
      <c r="AT548" s="20">
        <f>Data!AX548-Data!DE548</f>
        <v>0.11099999999999999</v>
      </c>
      <c r="AU548" s="20">
        <f>Data!AY548-Data!DF548</f>
        <v>-69</v>
      </c>
      <c r="AV548" s="20">
        <f>Data!AZ548-Data!DG548</f>
        <v>-4.3125</v>
      </c>
      <c r="AW548" s="20">
        <f>Data!BA548-Data!DH548</f>
        <v>-89</v>
      </c>
      <c r="AX548" s="20">
        <f>Data!BB548-Data!DI548</f>
        <v>-5.5625</v>
      </c>
      <c r="AY548" s="20">
        <f>Data!BC548-Data!DJ548</f>
        <v>16</v>
      </c>
      <c r="AZ548" s="20">
        <f>Data!BD548-Data!DK548</f>
        <v>14</v>
      </c>
      <c r="BA548" s="20">
        <f>Data!BE548-Data!DL548</f>
        <v>-8</v>
      </c>
      <c r="BB548" s="20">
        <f>Data!BF548-Data!DM548</f>
        <v>-33</v>
      </c>
      <c r="BC548" s="20">
        <f>Data!BG548-Data!DN548</f>
        <v>-4</v>
      </c>
      <c r="BD548" s="20">
        <f>Data!BH548-Data!DO548</f>
        <v>-7.7000000000000028</v>
      </c>
      <c r="BE548" s="20">
        <f>Data!BI548-Data!DP548</f>
        <v>-10</v>
      </c>
      <c r="BF548" s="20">
        <f>Data!BJ548-Data!DQ548</f>
        <v>2.3130000000000006</v>
      </c>
      <c r="BG548" s="20">
        <f>Data!BK548-Data!DR548</f>
        <v>0.31299999999999994</v>
      </c>
      <c r="BH548" s="20">
        <f>Data!BL548-Data!DS548</f>
        <v>-2.0619999999999994</v>
      </c>
      <c r="BI548" s="20">
        <f>Data!BM548-Data!DT548</f>
        <v>0.17599999999999993</v>
      </c>
      <c r="BJ548" s="20">
        <f>Data!BN548-Data!DU548</f>
        <v>2.9000000000000021</v>
      </c>
      <c r="BK548" s="20">
        <f>Data!BO548-Data!DV548</f>
        <v>-5.5</v>
      </c>
      <c r="BL548" s="20">
        <f>Data!BP548-Data!DW548</f>
        <v>-0.40000000000000036</v>
      </c>
      <c r="BM548" s="20">
        <f>Data!BQ548-Data!DX548</f>
        <v>0.875</v>
      </c>
      <c r="BN548" s="20">
        <f>Data!BR548-Data!DY548</f>
        <v>-0.30000000000000071</v>
      </c>
      <c r="BO548" s="20">
        <f>Data!BS548-Data!DZ548</f>
        <v>-50</v>
      </c>
      <c r="BP548" s="20">
        <f>Data!BT548-Data!EA548</f>
        <v>8.8000000000000078E-2</v>
      </c>
      <c r="BQ548" s="20">
        <f>Data!BU548-Data!EB548</f>
        <v>-1</v>
      </c>
      <c r="BR548" s="20">
        <f>Data!BV548-Data!EC548</f>
        <v>-43</v>
      </c>
      <c r="BS548" s="20">
        <f>Data!BW548-Data!ED548</f>
        <v>-43</v>
      </c>
      <c r="BT548" s="20">
        <f>Data!BX548-Data!EE548</f>
        <v>-46</v>
      </c>
      <c r="BU548" s="20">
        <f>Data!BY548-Data!EF548</f>
        <v>-29</v>
      </c>
      <c r="BV548" s="20">
        <f>Data!BZ548-Data!EG548</f>
        <v>-32</v>
      </c>
      <c r="BW548" s="20">
        <f>Data!CA548-Data!EH548</f>
        <v>-34.5</v>
      </c>
      <c r="BX548" s="20">
        <f>Data!CB548-Data!EI548</f>
        <v>-50</v>
      </c>
      <c r="BY548" s="20">
        <f>Data!CC548-Data!EJ548</f>
        <v>-68</v>
      </c>
      <c r="BZ548" s="20">
        <f>Data!EK548</f>
        <v>11671.659999999998</v>
      </c>
      <c r="CA548" s="20">
        <f>Data!EL548</f>
        <v>10609.06</v>
      </c>
      <c r="CB548" s="20">
        <f>Data!EM548</f>
        <v>79.015250000000009</v>
      </c>
      <c r="CC548" s="20">
        <f>Data!EN548</f>
        <v>105.171875</v>
      </c>
      <c r="CD548" s="20">
        <f>Data!EO548</f>
        <v>11.3348</v>
      </c>
      <c r="CE548" s="20">
        <f>Data!EP548</f>
        <v>215.6</v>
      </c>
      <c r="CF548" s="50">
        <f>IF(ISBLANK(Data!EQ548), "", Data!EQ548)</f>
        <v>85</v>
      </c>
      <c r="CG548" s="50">
        <f>IF(ISBLANK(Data!ER548), "", Data!ER548)</f>
        <v>66</v>
      </c>
      <c r="CH548" s="61" t="str">
        <f>IF(ISBLANK(Data!ES548), "", Data!ES548)</f>
        <v>Tennessee</v>
      </c>
      <c r="CI548" s="61">
        <f>IF(ISBLANK(Data!ET548), "", Data!ET548)</f>
        <v>151</v>
      </c>
    </row>
    <row r="549" spans="1:87" x14ac:dyDescent="0.45">
      <c r="A549" s="50">
        <f>IF(ISBLANK(Data!A549), "", Data!A549)</f>
        <v>45307</v>
      </c>
      <c r="B549" s="50" t="str">
        <f>IF(ISBLANK(Data!B549), "", Data!B549)</f>
        <v>N.C. State</v>
      </c>
      <c r="C549" s="50">
        <f>IF(ISBLANK(Data!C549), "", Data!C549)</f>
        <v>188</v>
      </c>
      <c r="D549" s="50" t="str">
        <f>IF(ISBLANK(Data!D549), "", Data!D549)</f>
        <v>Wake Forest</v>
      </c>
      <c r="E549" s="50">
        <f>IF(ISBLANK(Data!E549), "", Data!E549)</f>
        <v>344</v>
      </c>
      <c r="F549" s="50" t="str">
        <f>IF(ISBLANK(Data!F549), "", Data!F549)</f>
        <v>N</v>
      </c>
      <c r="G549" s="50" t="str">
        <f>IF(ISBLANK(Data!G549), "", Data!G549)</f>
        <v>North Carolina St.</v>
      </c>
      <c r="H549" s="50" t="str">
        <f>IF(ISBLANK(Data!H549), "", Data!H549)</f>
        <v>Wake Forest</v>
      </c>
      <c r="I549" s="50" t="str">
        <f>IF(ISBLANK(Data!I549), "", Data!I549)</f>
        <v>North Carolina St.</v>
      </c>
      <c r="J549" s="50" t="str">
        <f>IF(ISBLANK(Data!J549), "", Data!J549)</f>
        <v>Wake Forest</v>
      </c>
      <c r="K549" s="50" t="str">
        <f>IF(ISBLANK(Data!K549), "", Data!K549)</f>
        <v>NC State</v>
      </c>
      <c r="L549" s="50" t="str">
        <f>IF(ISBLANK(Data!L549), "", Data!L549)</f>
        <v>Wake Forest</v>
      </c>
      <c r="M549" s="50" t="str">
        <f>IF(ISBLANK(Data!M549), "", Data!M549)</f>
        <v>NC State</v>
      </c>
      <c r="N549" s="50" t="str">
        <f>IF(ISBLANK(Data!N549), "", Data!N549)</f>
        <v>Wake Forest</v>
      </c>
      <c r="O549" s="50" t="str">
        <f>IF(ISBLANK(Data!O549), "", Data!O549)</f>
        <v>NC State</v>
      </c>
      <c r="P549" s="50" t="str">
        <f>IF(ISBLANK(Data!P549), "", Data!P549)</f>
        <v>Wake Forest</v>
      </c>
      <c r="Q549" s="50" t="str">
        <f>IF(ISBLANK(Data!Q549), "", Data!Q549)</f>
        <v>North Carolina State</v>
      </c>
      <c r="R549" s="50" t="str">
        <f>IF(ISBLANK(Data!R549), "", Data!R549)</f>
        <v>Wake Forest</v>
      </c>
      <c r="S549" s="20">
        <f>Data!W549-Data!CD549</f>
        <v>0</v>
      </c>
      <c r="T549" s="20">
        <f>Data!X549-Data!CE549</f>
        <v>-5.24</v>
      </c>
      <c r="U549" s="20">
        <f>Data!Y549-Data!CF549</f>
        <v>-4.8999999999999915</v>
      </c>
      <c r="V549" s="20">
        <f>Data!Z549-Data!CG549</f>
        <v>0.30000000000001137</v>
      </c>
      <c r="W549" s="20">
        <f>Data!AA549-Data!CH549</f>
        <v>0.5</v>
      </c>
      <c r="X549" s="20">
        <f>Data!AB549-Data!CI549</f>
        <v>0.13799999999999998</v>
      </c>
      <c r="Y549" s="20">
        <f>Data!AC549-Data!CJ549</f>
        <v>-1.9599999999999997</v>
      </c>
      <c r="Z549" s="20">
        <f>Data!AD549-Data!CK549</f>
        <v>-0.89999999999999147</v>
      </c>
      <c r="AA549" s="20">
        <f>Data!AE549-Data!CL549</f>
        <v>1.0999999999999943</v>
      </c>
      <c r="AB549" s="20">
        <f>Data!AF549-Data!CM549</f>
        <v>-2.8900000000000006</v>
      </c>
      <c r="AC549" s="20">
        <f>Data!AG549-Data!CN549</f>
        <v>-4.5</v>
      </c>
      <c r="AD549" s="20">
        <f>Data!AH549-Data!CO549</f>
        <v>-0.20000000000000284</v>
      </c>
      <c r="AE549" s="20">
        <f>Data!AI549-Data!CP549</f>
        <v>-7.0500000000000007E-2</v>
      </c>
      <c r="AF549" s="20">
        <f>Data!AJ549-Data!CQ549</f>
        <v>0</v>
      </c>
      <c r="AG549" s="20">
        <f>Data!AK549-Data!CR549</f>
        <v>0</v>
      </c>
      <c r="AH549" s="20">
        <f>Data!AL549-Data!CS549</f>
        <v>-24</v>
      </c>
      <c r="AI549" s="20">
        <f>Data!AM549-Data!CT549</f>
        <v>-5.0299999999999994</v>
      </c>
      <c r="AJ549" s="20">
        <f>Data!AN549-Data!CU549</f>
        <v>-1.4100000000000001</v>
      </c>
      <c r="AK549" s="20">
        <f>Data!AO549-Data!CV549</f>
        <v>-63</v>
      </c>
      <c r="AL549" s="20">
        <f>Data!AP549-Data!CW549</f>
        <v>-5</v>
      </c>
      <c r="AM549" s="20">
        <f>Data!AQ549-Data!CX549</f>
        <v>58</v>
      </c>
      <c r="AN549" s="20">
        <f>Data!AR549-Data!CY549</f>
        <v>-3.3999999999999975E-2</v>
      </c>
      <c r="AO549" s="20">
        <f>Data!AS549-Data!CZ549</f>
        <v>-17</v>
      </c>
      <c r="AP549" s="20">
        <f>Data!AT549-Data!DA549</f>
        <v>0</v>
      </c>
      <c r="AQ549" s="20">
        <f>Data!AU549-Data!DB549</f>
        <v>-4.6999999999999986E-2</v>
      </c>
      <c r="AR549" s="20">
        <f>Data!AV549-Data!DC549</f>
        <v>-32</v>
      </c>
      <c r="AS549" s="20">
        <f>Data!AW549-Data!DD549</f>
        <v>-7</v>
      </c>
      <c r="AT549" s="20">
        <f>Data!AX549-Data!DE549</f>
        <v>-8.9000000000000079E-2</v>
      </c>
      <c r="AU549" s="20">
        <f>Data!AY549-Data!DF549</f>
        <v>31</v>
      </c>
      <c r="AV549" s="20">
        <f>Data!AZ549-Data!DG549</f>
        <v>1.9375</v>
      </c>
      <c r="AW549" s="20">
        <f>Data!BA549-Data!DH549</f>
        <v>19</v>
      </c>
      <c r="AX549" s="20">
        <f>Data!BB549-Data!DI549</f>
        <v>1.1875</v>
      </c>
      <c r="AY549" s="20">
        <f>Data!BC549-Data!DJ549</f>
        <v>18</v>
      </c>
      <c r="AZ549" s="20">
        <f>Data!BD549-Data!DK549</f>
        <v>21</v>
      </c>
      <c r="BA549" s="20">
        <f>Data!BE549-Data!DL549</f>
        <v>-33</v>
      </c>
      <c r="BB549" s="20">
        <f>Data!BF549-Data!DM549</f>
        <v>-35</v>
      </c>
      <c r="BC549" s="20">
        <f>Data!BG549-Data!DN549</f>
        <v>27</v>
      </c>
      <c r="BD549" s="20">
        <f>Data!BH549-Data!DO549</f>
        <v>-4</v>
      </c>
      <c r="BE549" s="20">
        <f>Data!BI549-Data!DP549</f>
        <v>-0.31199999999999761</v>
      </c>
      <c r="BF549" s="20">
        <f>Data!BJ549-Data!DQ549</f>
        <v>-3.6239999999999997</v>
      </c>
      <c r="BG549" s="20">
        <f>Data!BK549-Data!DR549</f>
        <v>0.38800000000000012</v>
      </c>
      <c r="BH549" s="20">
        <f>Data!BL549-Data!DS549</f>
        <v>-2.1869999999999994</v>
      </c>
      <c r="BI549" s="20">
        <f>Data!BM549-Data!DT549</f>
        <v>0.27800000000000002</v>
      </c>
      <c r="BJ549" s="20">
        <f>Data!BN549-Data!DU549</f>
        <v>0</v>
      </c>
      <c r="BK549" s="20">
        <f>Data!BO549-Data!DV549</f>
        <v>-0.40000000000000213</v>
      </c>
      <c r="BL549" s="20">
        <f>Data!BP549-Data!DW549</f>
        <v>-2.1000000000000005</v>
      </c>
      <c r="BM549" s="20">
        <f>Data!BQ549-Data!DX549</f>
        <v>1.3125</v>
      </c>
      <c r="BN549" s="20">
        <f>Data!BR549-Data!DY549</f>
        <v>1.6999999999999993</v>
      </c>
      <c r="BO549" s="20">
        <f>Data!BS549-Data!DZ549</f>
        <v>42</v>
      </c>
      <c r="BP549" s="20">
        <f>Data!BT549-Data!EA549</f>
        <v>-3.499999999999992E-2</v>
      </c>
      <c r="BQ549" s="20">
        <f>Data!BU549-Data!EB549</f>
        <v>2</v>
      </c>
      <c r="BR549" s="20">
        <f>Data!BV549-Data!EC549</f>
        <v>28</v>
      </c>
      <c r="BS549" s="20">
        <f>Data!BW549-Data!ED549</f>
        <v>-1</v>
      </c>
      <c r="BT549" s="20">
        <f>Data!BX549-Data!EE549</f>
        <v>1</v>
      </c>
      <c r="BU549" s="20">
        <f>Data!BY549-Data!EF549</f>
        <v>30</v>
      </c>
      <c r="BV549" s="20">
        <f>Data!BZ549-Data!EG549</f>
        <v>34</v>
      </c>
      <c r="BW549" s="20">
        <f>Data!CA549-Data!EH549</f>
        <v>17.200000000000003</v>
      </c>
      <c r="BX549" s="20">
        <f>Data!CB549-Data!EI549</f>
        <v>43</v>
      </c>
      <c r="BY549" s="20">
        <f>Data!CC549-Data!EJ549</f>
        <v>15</v>
      </c>
      <c r="BZ549" s="20">
        <f>Data!EK549</f>
        <v>10970.369999999999</v>
      </c>
      <c r="CA549" s="20">
        <f>Data!EL549</f>
        <v>11490.64</v>
      </c>
      <c r="CB549" s="20">
        <f>Data!EM549</f>
        <v>58.171875</v>
      </c>
      <c r="CC549" s="20">
        <f>Data!EN549</f>
        <v>86.960999999999999</v>
      </c>
      <c r="CD549" s="20">
        <f>Data!EO549</f>
        <v>13.536899999999999</v>
      </c>
      <c r="CE549" s="20">
        <f>Data!EP549</f>
        <v>173.01599999999999</v>
      </c>
      <c r="CF549" s="50">
        <f>IF(ISBLANK(Data!EQ549), "", Data!EQ549)</f>
        <v>83</v>
      </c>
      <c r="CG549" s="50">
        <f>IF(ISBLANK(Data!ER549), "", Data!ER549)</f>
        <v>76</v>
      </c>
      <c r="CH549" s="61" t="str">
        <f>IF(ISBLANK(Data!ES549), "", Data!ES549)</f>
        <v>N.C. State</v>
      </c>
      <c r="CI549" s="61">
        <f>IF(ISBLANK(Data!ET549), "", Data!ET549)</f>
        <v>159</v>
      </c>
    </row>
    <row r="550" spans="1:87" x14ac:dyDescent="0.45">
      <c r="A550" s="50">
        <f>IF(ISBLANK(Data!A550), "", Data!A550)</f>
        <v>45307</v>
      </c>
      <c r="B550" s="50" t="str">
        <f>IF(ISBLANK(Data!B550), "", Data!B550)</f>
        <v>Cincinnati</v>
      </c>
      <c r="C550" s="50">
        <f>IF(ISBLANK(Data!C550), "", Data!C550)</f>
        <v>52</v>
      </c>
      <c r="D550" s="50" t="str">
        <f>IF(ISBLANK(Data!D550), "", Data!D550)</f>
        <v>TCU</v>
      </c>
      <c r="E550" s="50">
        <f>IF(ISBLANK(Data!E550), "", Data!E550)</f>
        <v>291</v>
      </c>
      <c r="F550" s="50" t="str">
        <f>IF(ISBLANK(Data!F550), "", Data!F550)</f>
        <v>N</v>
      </c>
      <c r="G550" s="50" t="str">
        <f>IF(ISBLANK(Data!G550), "", Data!G550)</f>
        <v>Cincinnati</v>
      </c>
      <c r="H550" s="50" t="str">
        <f>IF(ISBLANK(Data!H550), "", Data!H550)</f>
        <v>TCU</v>
      </c>
      <c r="I550" s="50" t="str">
        <f>IF(ISBLANK(Data!I550), "", Data!I550)</f>
        <v>Cincinnati</v>
      </c>
      <c r="J550" s="50" t="str">
        <f>IF(ISBLANK(Data!J550), "", Data!J550)</f>
        <v>TCU</v>
      </c>
      <c r="K550" s="50" t="str">
        <f>IF(ISBLANK(Data!K550), "", Data!K550)</f>
        <v>Cincinnati</v>
      </c>
      <c r="L550" s="50" t="str">
        <f>IF(ISBLANK(Data!L550), "", Data!L550)</f>
        <v>TCU</v>
      </c>
      <c r="M550" s="50" t="str">
        <f>IF(ISBLANK(Data!M550), "", Data!M550)</f>
        <v>Cincinnati</v>
      </c>
      <c r="N550" s="50" t="str">
        <f>IF(ISBLANK(Data!N550), "", Data!N550)</f>
        <v>TX Christian</v>
      </c>
      <c r="O550" s="50" t="str">
        <f>IF(ISBLANK(Data!O550), "", Data!O550)</f>
        <v>Cincinnati</v>
      </c>
      <c r="P550" s="50" t="str">
        <f>IF(ISBLANK(Data!P550), "", Data!P550)</f>
        <v>TCU</v>
      </c>
      <c r="Q550" s="50" t="str">
        <f>IF(ISBLANK(Data!Q550), "", Data!Q550)</f>
        <v>Cincinnati</v>
      </c>
      <c r="R550" s="50" t="str">
        <f>IF(ISBLANK(Data!R550), "", Data!R550)</f>
        <v>TCU</v>
      </c>
      <c r="S550" s="20">
        <f>Data!W550-Data!CD550</f>
        <v>-6.25E-2</v>
      </c>
      <c r="T550" s="20">
        <f>Data!X550-Data!CE550</f>
        <v>-1.2699999999999996</v>
      </c>
      <c r="U550" s="20">
        <f>Data!Y550-Data!CF550</f>
        <v>-3.7000000000000028</v>
      </c>
      <c r="V550" s="20">
        <f>Data!Z550-Data!CG550</f>
        <v>-2.4000000000000057</v>
      </c>
      <c r="W550" s="20">
        <f>Data!AA550-Data!CH550</f>
        <v>-2.5999999999999943</v>
      </c>
      <c r="X550" s="20">
        <f>Data!AB550-Data!CI550</f>
        <v>-4.0999999999999995E-2</v>
      </c>
      <c r="Y550" s="20">
        <f>Data!AC550-Data!CJ550</f>
        <v>1.5099999999999998</v>
      </c>
      <c r="Z550" s="20">
        <f>Data!AD550-Data!CK550</f>
        <v>2.1999999999999886</v>
      </c>
      <c r="AA550" s="20">
        <f>Data!AE550-Data!CL550</f>
        <v>0.70000000000000284</v>
      </c>
      <c r="AB550" s="20">
        <f>Data!AF550-Data!CM550</f>
        <v>2.5600000000000005</v>
      </c>
      <c r="AC550" s="20">
        <f>Data!AG550-Data!CN550</f>
        <v>-5.4000000000000057</v>
      </c>
      <c r="AD550" s="20">
        <f>Data!AH550-Data!CO550</f>
        <v>-3.2000000000000028</v>
      </c>
      <c r="AE550" s="20">
        <f>Data!AI550-Data!CP550</f>
        <v>-2.1100000000000008E-2</v>
      </c>
      <c r="AF550" s="20">
        <f>Data!AJ550-Data!CQ550</f>
        <v>-1.0999999999999999</v>
      </c>
      <c r="AG550" s="20">
        <f>Data!AK550-Data!CR550</f>
        <v>-6.8749999999999992E-2</v>
      </c>
      <c r="AH550" s="20">
        <f>Data!AL550-Data!CS550</f>
        <v>-42</v>
      </c>
      <c r="AI550" s="20">
        <f>Data!AM550-Data!CT550</f>
        <v>-7.0000000000000284E-2</v>
      </c>
      <c r="AJ550" s="20">
        <f>Data!AN550-Data!CU550</f>
        <v>2.5</v>
      </c>
      <c r="AK550" s="20">
        <f>Data!AO550-Data!CV550</f>
        <v>-74</v>
      </c>
      <c r="AL550" s="20">
        <f>Data!AP550-Data!CW550</f>
        <v>-33</v>
      </c>
      <c r="AM550" s="20">
        <f>Data!AQ550-Data!CX550</f>
        <v>40</v>
      </c>
      <c r="AN550" s="20">
        <f>Data!AR550-Data!CY550</f>
        <v>-3.6999999999999977E-2</v>
      </c>
      <c r="AO550" s="20">
        <f>Data!AS550-Data!CZ550</f>
        <v>26</v>
      </c>
      <c r="AP550" s="20">
        <f>Data!AT550-Data!DA550</f>
        <v>69</v>
      </c>
      <c r="AQ550" s="20">
        <f>Data!AU550-Data!DB550</f>
        <v>6.9999999999999507E-3</v>
      </c>
      <c r="AR550" s="20">
        <f>Data!AV550-Data!DC550</f>
        <v>-62</v>
      </c>
      <c r="AS550" s="20">
        <f>Data!AW550-Data!DD550</f>
        <v>-63</v>
      </c>
      <c r="AT550" s="20">
        <f>Data!AX550-Data!DE550</f>
        <v>-5.2999999999999936E-2</v>
      </c>
      <c r="AU550" s="20">
        <f>Data!AY550-Data!DF550</f>
        <v>32</v>
      </c>
      <c r="AV550" s="20">
        <f>Data!AZ550-Data!DG550</f>
        <v>2</v>
      </c>
      <c r="AW550" s="20">
        <f>Data!BA550-Data!DH550</f>
        <v>59</v>
      </c>
      <c r="AX550" s="20">
        <f>Data!BB550-Data!DI550</f>
        <v>3.6875</v>
      </c>
      <c r="AY550" s="20">
        <f>Data!BC550-Data!DJ550</f>
        <v>-37</v>
      </c>
      <c r="AZ550" s="20">
        <f>Data!BD550-Data!DK550</f>
        <v>-63</v>
      </c>
      <c r="BA550" s="20">
        <f>Data!BE550-Data!DL550</f>
        <v>0</v>
      </c>
      <c r="BB550" s="20">
        <f>Data!BF550-Data!DM550</f>
        <v>-16</v>
      </c>
      <c r="BC550" s="20">
        <f>Data!BG550-Data!DN550</f>
        <v>-47</v>
      </c>
      <c r="BD550" s="20">
        <f>Data!BH550-Data!DO550</f>
        <v>-4.5999999999999943</v>
      </c>
      <c r="BE550" s="20">
        <f>Data!BI550-Data!DP550</f>
        <v>-2.0619999999999976</v>
      </c>
      <c r="BF550" s="20">
        <f>Data!BJ550-Data!DQ550</f>
        <v>-2.5629999999999988</v>
      </c>
      <c r="BG550" s="20">
        <f>Data!BK550-Data!DR550</f>
        <v>-6.899999999999995E-2</v>
      </c>
      <c r="BH550" s="20">
        <f>Data!BL550-Data!DS550</f>
        <v>-1</v>
      </c>
      <c r="BI550" s="20">
        <f>Data!BM550-Data!DT550</f>
        <v>-0.27699999999999991</v>
      </c>
      <c r="BJ550" s="20">
        <f>Data!BN550-Data!DU550</f>
        <v>4.4000000000000021</v>
      </c>
      <c r="BK550" s="20">
        <f>Data!BO550-Data!DV550</f>
        <v>-4</v>
      </c>
      <c r="BL550" s="20">
        <f>Data!BP550-Data!DW550</f>
        <v>0</v>
      </c>
      <c r="BM550" s="20">
        <f>Data!BQ550-Data!DX550</f>
        <v>-3.9375</v>
      </c>
      <c r="BN550" s="20">
        <f>Data!BR550-Data!DY550</f>
        <v>-3.0000000000000018</v>
      </c>
      <c r="BO550" s="20">
        <f>Data!BS550-Data!DZ550</f>
        <v>-4</v>
      </c>
      <c r="BP550" s="20">
        <f>Data!BT550-Data!EA550</f>
        <v>2.0000000000000018E-3</v>
      </c>
      <c r="BQ550" s="20">
        <f>Data!BU550-Data!EB550</f>
        <v>3</v>
      </c>
      <c r="BR550" s="20">
        <f>Data!BV550-Data!EC550</f>
        <v>4</v>
      </c>
      <c r="BS550" s="20">
        <f>Data!BW550-Data!ED550</f>
        <v>46</v>
      </c>
      <c r="BT550" s="20">
        <f>Data!BX550-Data!EE550</f>
        <v>27</v>
      </c>
      <c r="BU550" s="20">
        <f>Data!BY550-Data!EF550</f>
        <v>3</v>
      </c>
      <c r="BV550" s="20">
        <f>Data!BZ550-Data!EG550</f>
        <v>10</v>
      </c>
      <c r="BW550" s="20">
        <f>Data!CA550-Data!EH550</f>
        <v>15.2</v>
      </c>
      <c r="BX550" s="20">
        <f>Data!CB550-Data!EI550</f>
        <v>-4</v>
      </c>
      <c r="BY550" s="20">
        <f>Data!CC550-Data!EJ550</f>
        <v>28</v>
      </c>
      <c r="BZ550" s="20">
        <f>Data!EK550</f>
        <v>10883.4</v>
      </c>
      <c r="CA550" s="20">
        <f>Data!EL550</f>
        <v>10964.14</v>
      </c>
      <c r="CB550" s="20">
        <f>Data!EM550</f>
        <v>113.97775</v>
      </c>
      <c r="CC550" s="20">
        <f>Data!EN550</f>
        <v>76.174999999999997</v>
      </c>
      <c r="CD550" s="20">
        <f>Data!EO550</f>
        <v>10.349399999999999</v>
      </c>
      <c r="CE550" s="20">
        <f>Data!EP550</f>
        <v>185.91300000000001</v>
      </c>
      <c r="CF550" s="50">
        <f>IF(ISBLANK(Data!EQ550), "", Data!EQ550)</f>
        <v>81</v>
      </c>
      <c r="CG550" s="50">
        <f>IF(ISBLANK(Data!ER550), "", Data!ER550)</f>
        <v>77</v>
      </c>
      <c r="CH550" s="61" t="str">
        <f>IF(ISBLANK(Data!ES550), "", Data!ES550)</f>
        <v>Cincinnati</v>
      </c>
      <c r="CI550" s="61">
        <f>IF(ISBLANK(Data!ET550), "", Data!ET550)</f>
        <v>158</v>
      </c>
    </row>
    <row r="551" spans="1:87" x14ac:dyDescent="0.45">
      <c r="A551" s="50">
        <f>IF(ISBLANK(Data!A551), "", Data!A551)</f>
        <v>45307</v>
      </c>
      <c r="B551" s="50" t="str">
        <f>IF(ISBLANK(Data!B551), "", Data!B551)</f>
        <v>Indiana St.</v>
      </c>
      <c r="C551" s="50">
        <f>IF(ISBLANK(Data!C551), "", Data!C551)</f>
        <v>123</v>
      </c>
      <c r="D551" s="50" t="str">
        <f>IF(ISBLANK(Data!D551), "", Data!D551)</f>
        <v>Mississippi St.</v>
      </c>
      <c r="E551" s="50">
        <f>IF(ISBLANK(Data!E551), "", Data!E551)</f>
        <v>177</v>
      </c>
      <c r="F551" s="50" t="str">
        <f>IF(ISBLANK(Data!F551), "", Data!F551)</f>
        <v>N</v>
      </c>
      <c r="G551" s="50" t="str">
        <f>IF(ISBLANK(Data!G551), "", Data!G551)</f>
        <v>Indiana St.</v>
      </c>
      <c r="H551" s="50" t="str">
        <f>IF(ISBLANK(Data!H551), "", Data!H551)</f>
        <v>Mississippi St.</v>
      </c>
      <c r="I551" s="50" t="str">
        <f>IF(ISBLANK(Data!I551), "", Data!I551)</f>
        <v>Indiana St.</v>
      </c>
      <c r="J551" s="50" t="str">
        <f>IF(ISBLANK(Data!J551), "", Data!J551)</f>
        <v>Mississippi St.</v>
      </c>
      <c r="K551" s="50" t="str">
        <f>IF(ISBLANK(Data!K551), "", Data!K551)</f>
        <v>Indiana State</v>
      </c>
      <c r="L551" s="50" t="str">
        <f>IF(ISBLANK(Data!L551), "", Data!L551)</f>
        <v>Mississippi State</v>
      </c>
      <c r="M551" s="50" t="str">
        <f>IF(ISBLANK(Data!M551), "", Data!M551)</f>
        <v>Indiana St</v>
      </c>
      <c r="N551" s="50" t="str">
        <f>IF(ISBLANK(Data!N551), "", Data!N551)</f>
        <v>Miss State</v>
      </c>
      <c r="O551" s="50" t="str">
        <f>IF(ISBLANK(Data!O551), "", Data!O551)</f>
        <v>Indiana St.</v>
      </c>
      <c r="P551" s="50" t="str">
        <f>IF(ISBLANK(Data!P551), "", Data!P551)</f>
        <v>Miss. St.</v>
      </c>
      <c r="Q551" s="50" t="str">
        <f>IF(ISBLANK(Data!Q551), "", Data!Q551)</f>
        <v>Indiana State</v>
      </c>
      <c r="R551" s="50" t="str">
        <f>IF(ISBLANK(Data!R551), "", Data!R551)</f>
        <v>Mississippi State</v>
      </c>
      <c r="S551" s="20">
        <f>Data!W551-Data!CD551</f>
        <v>7.3529411764705954E-2</v>
      </c>
      <c r="T551" s="20">
        <f>Data!X551-Data!CE551</f>
        <v>-3.4700000000000006</v>
      </c>
      <c r="U551" s="20">
        <f>Data!Y551-Data!CF551</f>
        <v>4.2000000000000028</v>
      </c>
      <c r="V551" s="20">
        <f>Data!Z551-Data!CG551</f>
        <v>7.6000000000000085</v>
      </c>
      <c r="W551" s="20">
        <f>Data!AA551-Data!CH551</f>
        <v>3.8000000000000114</v>
      </c>
      <c r="X551" s="20">
        <f>Data!AB551-Data!CI551</f>
        <v>0.10600000000000001</v>
      </c>
      <c r="Y551" s="20">
        <f>Data!AC551-Data!CJ551</f>
        <v>-4.24</v>
      </c>
      <c r="Z551" s="20">
        <f>Data!AD551-Data!CK551</f>
        <v>-0.69999999999998863</v>
      </c>
      <c r="AA551" s="20">
        <f>Data!AE551-Data!CL551</f>
        <v>3.6000000000000085</v>
      </c>
      <c r="AB551" s="20">
        <f>Data!AF551-Data!CM551</f>
        <v>-4.41</v>
      </c>
      <c r="AC551" s="20">
        <f>Data!AG551-Data!CN551</f>
        <v>5.6000000000000085</v>
      </c>
      <c r="AD551" s="20">
        <f>Data!AH551-Data!CO551</f>
        <v>5.6999999999999886</v>
      </c>
      <c r="AE551" s="20">
        <f>Data!AI551-Data!CP551</f>
        <v>-1.2599999999999945E-2</v>
      </c>
      <c r="AF551" s="20">
        <f>Data!AJ551-Data!CQ551</f>
        <v>0.39999999999999991</v>
      </c>
      <c r="AG551" s="20">
        <f>Data!AK551-Data!CR551</f>
        <v>2.0588235294117643E-2</v>
      </c>
      <c r="AH551" s="20">
        <f>Data!AL551-Data!CS551</f>
        <v>0</v>
      </c>
      <c r="AI551" s="20">
        <f>Data!AM551-Data!CT551</f>
        <v>-1.2999999999999989</v>
      </c>
      <c r="AJ551" s="20">
        <f>Data!AN551-Data!CU551</f>
        <v>-3.9799999999999995</v>
      </c>
      <c r="AK551" s="20">
        <f>Data!AO551-Data!CV551</f>
        <v>265</v>
      </c>
      <c r="AL551" s="20">
        <f>Data!AP551-Data!CW551</f>
        <v>192</v>
      </c>
      <c r="AM551" s="20">
        <f>Data!AQ551-Data!CX551</f>
        <v>53</v>
      </c>
      <c r="AN551" s="20">
        <f>Data!AR551-Data!CY551</f>
        <v>5.8999999999999997E-2</v>
      </c>
      <c r="AO551" s="20">
        <f>Data!AS551-Data!CZ551</f>
        <v>81</v>
      </c>
      <c r="AP551" s="20">
        <f>Data!AT551-Data!DA551</f>
        <v>113</v>
      </c>
      <c r="AQ551" s="20">
        <f>Data!AU551-Data!DB551</f>
        <v>9.1999999999999971E-2</v>
      </c>
      <c r="AR551" s="20">
        <f>Data!AV551-Data!DC551</f>
        <v>22</v>
      </c>
      <c r="AS551" s="20">
        <f>Data!AW551-Data!DD551</f>
        <v>0</v>
      </c>
      <c r="AT551" s="20">
        <f>Data!AX551-Data!DE551</f>
        <v>6.2000000000000055E-2</v>
      </c>
      <c r="AU551" s="20">
        <f>Data!AY551-Data!DF551</f>
        <v>-66</v>
      </c>
      <c r="AV551" s="20">
        <f>Data!AZ551-Data!DG551</f>
        <v>-4.5588235294117645</v>
      </c>
      <c r="AW551" s="20">
        <f>Data!BA551-Data!DH551</f>
        <v>-28</v>
      </c>
      <c r="AX551" s="20">
        <f>Data!BB551-Data!DI551</f>
        <v>-3.930147058823529</v>
      </c>
      <c r="AY551" s="20">
        <f>Data!BC551-Data!DJ551</f>
        <v>61</v>
      </c>
      <c r="AZ551" s="20">
        <f>Data!BD551-Data!DK551</f>
        <v>-24</v>
      </c>
      <c r="BA551" s="20">
        <f>Data!BE551-Data!DL551</f>
        <v>-33</v>
      </c>
      <c r="BB551" s="20">
        <f>Data!BF551-Data!DM551</f>
        <v>4</v>
      </c>
      <c r="BC551" s="20">
        <f>Data!BG551-Data!DN551</f>
        <v>36</v>
      </c>
      <c r="BD551" s="20">
        <f>Data!BH551-Data!DO551</f>
        <v>11.200000000000003</v>
      </c>
      <c r="BE551" s="20">
        <f>Data!BI551-Data!DP551</f>
        <v>7.4819999999999993</v>
      </c>
      <c r="BF551" s="20">
        <f>Data!BJ551-Data!DQ551</f>
        <v>3.6799999999999997</v>
      </c>
      <c r="BG551" s="20">
        <f>Data!BK551-Data!DR551</f>
        <v>0.26400000000000001</v>
      </c>
      <c r="BH551" s="20">
        <f>Data!BL551-Data!DS551</f>
        <v>-0.53700000000000081</v>
      </c>
      <c r="BI551" s="20">
        <f>Data!BM551-Data!DT551</f>
        <v>-0.125</v>
      </c>
      <c r="BJ551" s="20">
        <f>Data!BN551-Data!DU551</f>
        <v>5.3000000000000007</v>
      </c>
      <c r="BK551" s="20">
        <f>Data!BO551-Data!DV551</f>
        <v>-1.2999999999999972</v>
      </c>
      <c r="BL551" s="20">
        <f>Data!BP551-Data!DW551</f>
        <v>-2.2000000000000002</v>
      </c>
      <c r="BM551" s="20">
        <f>Data!BQ551-Data!DX551</f>
        <v>-1.9264705882352944</v>
      </c>
      <c r="BN551" s="20">
        <f>Data!BR551-Data!DY551</f>
        <v>1.0999999999999979</v>
      </c>
      <c r="BO551" s="20">
        <f>Data!BS551-Data!DZ551</f>
        <v>-1</v>
      </c>
      <c r="BP551" s="20">
        <f>Data!BT551-Data!EA551</f>
        <v>0</v>
      </c>
      <c r="BQ551" s="20">
        <f>Data!BU551-Data!EB551</f>
        <v>3</v>
      </c>
      <c r="BR551" s="20">
        <f>Data!BV551-Data!EC551</f>
        <v>-5</v>
      </c>
      <c r="BS551" s="20">
        <f>Data!BW551-Data!ED551</f>
        <v>14</v>
      </c>
      <c r="BT551" s="20">
        <f>Data!BX551-Data!EE551</f>
        <v>-12</v>
      </c>
      <c r="BU551" s="20">
        <f>Data!BY551-Data!EF551</f>
        <v>10</v>
      </c>
      <c r="BV551" s="20">
        <f>Data!BZ551-Data!EG551</f>
        <v>20</v>
      </c>
      <c r="BW551" s="20">
        <f>Data!CA551-Data!EH551</f>
        <v>10.099999999999998</v>
      </c>
      <c r="BX551" s="20">
        <f>Data!CB551-Data!EI551</f>
        <v>-1</v>
      </c>
      <c r="BY551" s="20">
        <f>Data!CC551-Data!EJ551</f>
        <v>9</v>
      </c>
      <c r="BZ551" s="20">
        <f>Data!EK551</f>
        <v>10776.15</v>
      </c>
      <c r="CA551" s="20">
        <f>Data!EL551</f>
        <v>11230.17</v>
      </c>
      <c r="CB551" s="20">
        <f>Data!EM551</f>
        <v>110.145</v>
      </c>
      <c r="CC551" s="20">
        <f>Data!EN551</f>
        <v>89.558823529411768</v>
      </c>
      <c r="CD551" s="20">
        <f>Data!EO551</f>
        <v>12.566999999999998</v>
      </c>
      <c r="CE551" s="20">
        <f>Data!EP551</f>
        <v>204.58</v>
      </c>
      <c r="CF551" s="50">
        <f>IF(ISBLANK(Data!EQ551), "", Data!EQ551)</f>
        <v>88</v>
      </c>
      <c r="CG551" s="50">
        <f>IF(ISBLANK(Data!ER551), "", Data!ER551)</f>
        <v>66</v>
      </c>
      <c r="CH551" s="61" t="str">
        <f>IF(ISBLANK(Data!ES551), "", Data!ES551)</f>
        <v>Indiana St.</v>
      </c>
      <c r="CI551" s="61">
        <f>IF(ISBLANK(Data!ET551), "", Data!ET551)</f>
        <v>154</v>
      </c>
    </row>
    <row r="552" spans="1:87" x14ac:dyDescent="0.45">
      <c r="A552" s="50">
        <f>IF(ISBLANK(Data!A552), "", Data!A552)</f>
        <v>45307</v>
      </c>
      <c r="B552" s="50" t="str">
        <f>IF(ISBLANK(Data!B552), "", Data!B552)</f>
        <v>Alabama</v>
      </c>
      <c r="C552" s="50">
        <f>IF(ISBLANK(Data!C552), "", Data!C552)</f>
        <v>4</v>
      </c>
      <c r="D552" s="50" t="str">
        <f>IF(ISBLANK(Data!D552), "", Data!D552)</f>
        <v>Missouri</v>
      </c>
      <c r="E552" s="50">
        <f>IF(ISBLANK(Data!E552), "", Data!E552)</f>
        <v>179</v>
      </c>
      <c r="F552" s="50" t="str">
        <f>IF(ISBLANK(Data!F552), "", Data!F552)</f>
        <v>N</v>
      </c>
      <c r="G552" s="50" t="str">
        <f>IF(ISBLANK(Data!G552), "", Data!G552)</f>
        <v>Alabama</v>
      </c>
      <c r="H552" s="50" t="str">
        <f>IF(ISBLANK(Data!H552), "", Data!H552)</f>
        <v>Missouri</v>
      </c>
      <c r="I552" s="50" t="str">
        <f>IF(ISBLANK(Data!I552), "", Data!I552)</f>
        <v>Alabama</v>
      </c>
      <c r="J552" s="50" t="str">
        <f>IF(ISBLANK(Data!J552), "", Data!J552)</f>
        <v>Missouri</v>
      </c>
      <c r="K552" s="50" t="str">
        <f>IF(ISBLANK(Data!K552), "", Data!K552)</f>
        <v>Alabama</v>
      </c>
      <c r="L552" s="50" t="str">
        <f>IF(ISBLANK(Data!L552), "", Data!L552)</f>
        <v>Missouri</v>
      </c>
      <c r="M552" s="50" t="str">
        <f>IF(ISBLANK(Data!M552), "", Data!M552)</f>
        <v>Alabama</v>
      </c>
      <c r="N552" s="50" t="str">
        <f>IF(ISBLANK(Data!N552), "", Data!N552)</f>
        <v>Missouri</v>
      </c>
      <c r="O552" s="50" t="str">
        <f>IF(ISBLANK(Data!O552), "", Data!O552)</f>
        <v>Alabama</v>
      </c>
      <c r="P552" s="50" t="str">
        <f>IF(ISBLANK(Data!P552), "", Data!P552)</f>
        <v>Missouri</v>
      </c>
      <c r="Q552" s="50" t="str">
        <f>IF(ISBLANK(Data!Q552), "", Data!Q552)</f>
        <v>Alabama</v>
      </c>
      <c r="R552" s="50" t="str">
        <f>IF(ISBLANK(Data!R552), "", Data!R552)</f>
        <v>Missouri</v>
      </c>
      <c r="S552" s="20">
        <f>Data!W552-Data!CD552</f>
        <v>0.1875</v>
      </c>
      <c r="T552" s="20">
        <f>Data!X552-Data!CE552</f>
        <v>18.97</v>
      </c>
      <c r="U552" s="20">
        <f>Data!Y552-Data!CF552</f>
        <v>13.899999999999991</v>
      </c>
      <c r="V552" s="20">
        <f>Data!Z552-Data!CG552</f>
        <v>-5.0999999999999943</v>
      </c>
      <c r="W552" s="20">
        <f>Data!AA552-Data!CH552</f>
        <v>4.7999999999999972</v>
      </c>
      <c r="X552" s="20">
        <f>Data!AB552-Data!CI552</f>
        <v>0</v>
      </c>
      <c r="Y552" s="20">
        <f>Data!AC552-Data!CJ552</f>
        <v>7.0200000000000005</v>
      </c>
      <c r="Z552" s="20">
        <f>Data!AD552-Data!CK552</f>
        <v>4.2000000000000028</v>
      </c>
      <c r="AA552" s="20">
        <f>Data!AE552-Data!CL552</f>
        <v>-2.7999999999999972</v>
      </c>
      <c r="AB552" s="20">
        <f>Data!AF552-Data!CM552</f>
        <v>9.9600000000000009</v>
      </c>
      <c r="AC552" s="20">
        <f>Data!AG552-Data!CN552</f>
        <v>18.099999999999994</v>
      </c>
      <c r="AD552" s="20">
        <f>Data!AH552-Data!CO552</f>
        <v>-6.5</v>
      </c>
      <c r="AE552" s="20">
        <f>Data!AI552-Data!CP552</f>
        <v>0.32240000000000002</v>
      </c>
      <c r="AF552" s="20">
        <f>Data!AJ552-Data!CQ552</f>
        <v>4.7</v>
      </c>
      <c r="AG552" s="20">
        <f>Data!AK552-Data!CR552</f>
        <v>0.29375000000000001</v>
      </c>
      <c r="AH552" s="20">
        <f>Data!AL552-Data!CS552</f>
        <v>180</v>
      </c>
      <c r="AI552" s="20">
        <f>Data!AM552-Data!CT552</f>
        <v>19.43</v>
      </c>
      <c r="AJ552" s="20">
        <f>Data!AN552-Data!CU552</f>
        <v>6.1199999999999992</v>
      </c>
      <c r="AK552" s="20">
        <f>Data!AO552-Data!CV552</f>
        <v>232</v>
      </c>
      <c r="AL552" s="20">
        <f>Data!AP552-Data!CW552</f>
        <v>19</v>
      </c>
      <c r="AM552" s="20">
        <f>Data!AQ552-Data!CX552</f>
        <v>10</v>
      </c>
      <c r="AN552" s="20">
        <f>Data!AR552-Data!CY552</f>
        <v>3.999999999999998E-2</v>
      </c>
      <c r="AO552" s="20">
        <f>Data!AS552-Data!CZ552</f>
        <v>49</v>
      </c>
      <c r="AP552" s="20">
        <f>Data!AT552-Data!DA552</f>
        <v>61</v>
      </c>
      <c r="AQ552" s="20">
        <f>Data!AU552-Data!DB552</f>
        <v>0.06</v>
      </c>
      <c r="AR552" s="20">
        <f>Data!AV552-Data!DC552</f>
        <v>95</v>
      </c>
      <c r="AS552" s="20">
        <f>Data!AW552-Data!DD552</f>
        <v>117</v>
      </c>
      <c r="AT552" s="20">
        <f>Data!AX552-Data!DE552</f>
        <v>1.5000000000000013E-2</v>
      </c>
      <c r="AU552" s="20">
        <f>Data!AY552-Data!DF552</f>
        <v>30</v>
      </c>
      <c r="AV552" s="20">
        <f>Data!AZ552-Data!DG552</f>
        <v>1.875</v>
      </c>
      <c r="AW552" s="20">
        <f>Data!BA552-Data!DH552</f>
        <v>103</v>
      </c>
      <c r="AX552" s="20">
        <f>Data!BB552-Data!DI552</f>
        <v>6.4375</v>
      </c>
      <c r="AY552" s="20">
        <f>Data!BC552-Data!DJ552</f>
        <v>31</v>
      </c>
      <c r="AZ552" s="20">
        <f>Data!BD552-Data!DK552</f>
        <v>-16</v>
      </c>
      <c r="BA552" s="20">
        <f>Data!BE552-Data!DL552</f>
        <v>-24</v>
      </c>
      <c r="BB552" s="20">
        <f>Data!BF552-Data!DM552</f>
        <v>15</v>
      </c>
      <c r="BC552" s="20">
        <f>Data!BG552-Data!DN552</f>
        <v>-2</v>
      </c>
      <c r="BD552" s="20">
        <f>Data!BH552-Data!DO552</f>
        <v>14.5</v>
      </c>
      <c r="BE552" s="20">
        <f>Data!BI552-Data!DP552</f>
        <v>1.1869999999999976</v>
      </c>
      <c r="BF552" s="20">
        <f>Data!BJ552-Data!DQ552</f>
        <v>13.312999999999999</v>
      </c>
      <c r="BG552" s="20">
        <f>Data!BK552-Data!DR552</f>
        <v>6.2999999999999945E-2</v>
      </c>
      <c r="BH552" s="20">
        <f>Data!BL552-Data!DS552</f>
        <v>0.93800000000000061</v>
      </c>
      <c r="BI552" s="20">
        <f>Data!BM552-Data!DT552</f>
        <v>-0.14500000000000002</v>
      </c>
      <c r="BJ552" s="20">
        <f>Data!BN552-Data!DU552</f>
        <v>3.8000000000000007</v>
      </c>
      <c r="BK552" s="20">
        <f>Data!BO552-Data!DV552</f>
        <v>7.4000000000000021</v>
      </c>
      <c r="BL552" s="20">
        <f>Data!BP552-Data!DW552</f>
        <v>-1.5</v>
      </c>
      <c r="BM552" s="20">
        <f>Data!BQ552-Data!DX552</f>
        <v>-1</v>
      </c>
      <c r="BN552" s="20">
        <f>Data!BR552-Data!DY552</f>
        <v>-9.9999999999997868E-2</v>
      </c>
      <c r="BO552" s="20">
        <f>Data!BS552-Data!DZ552</f>
        <v>-131</v>
      </c>
      <c r="BP552" s="20">
        <f>Data!BT552-Data!EA552</f>
        <v>0.11099999999999999</v>
      </c>
      <c r="BQ552" s="20">
        <f>Data!BU552-Data!EB552</f>
        <v>7</v>
      </c>
      <c r="BR552" s="20">
        <f>Data!BV552-Data!EC552</f>
        <v>-115</v>
      </c>
      <c r="BS552" s="20">
        <f>Data!BW552-Data!ED552</f>
        <v>-85</v>
      </c>
      <c r="BT552" s="20">
        <f>Data!BX552-Data!EE552</f>
        <v>-114</v>
      </c>
      <c r="BU552" s="20">
        <f>Data!BY552-Data!EF552</f>
        <v>-97</v>
      </c>
      <c r="BV552" s="20">
        <f>Data!BZ552-Data!EG552</f>
        <v>-98</v>
      </c>
      <c r="BW552" s="20">
        <f>Data!CA552-Data!EH552</f>
        <v>-81.3</v>
      </c>
      <c r="BX552" s="20">
        <f>Data!CB552-Data!EI552</f>
        <v>-131</v>
      </c>
      <c r="BY552" s="20">
        <f>Data!CC552-Data!EJ552</f>
        <v>-186</v>
      </c>
      <c r="BZ552" s="20">
        <f>Data!EK552</f>
        <v>12902.34</v>
      </c>
      <c r="CA552" s="20">
        <f>Data!EL552</f>
        <v>10896.480000000001</v>
      </c>
      <c r="CB552" s="20">
        <f>Data!EM552</f>
        <v>102.96525000000001</v>
      </c>
      <c r="CC552" s="20">
        <f>Data!EN552</f>
        <v>83.875</v>
      </c>
      <c r="CD552" s="20">
        <f>Data!EO552</f>
        <v>13.944600000000001</v>
      </c>
      <c r="CE552" s="20">
        <f>Data!EP552</f>
        <v>229.215</v>
      </c>
      <c r="CF552" s="50">
        <f>IF(ISBLANK(Data!EQ552), "", Data!EQ552)</f>
        <v>93</v>
      </c>
      <c r="CG552" s="50">
        <f>IF(ISBLANK(Data!ER552), "", Data!ER552)</f>
        <v>75</v>
      </c>
      <c r="CH552" s="61" t="str">
        <f>IF(ISBLANK(Data!ES552), "", Data!ES552)</f>
        <v>Alabama</v>
      </c>
      <c r="CI552" s="61">
        <f>IF(ISBLANK(Data!ET552), "", Data!ET552)</f>
        <v>168</v>
      </c>
    </row>
    <row r="553" spans="1:87" x14ac:dyDescent="0.45">
      <c r="A553" s="50">
        <f>IF(ISBLANK(Data!A553), "", Data!A553)</f>
        <v>45307</v>
      </c>
      <c r="B553" s="50" t="str">
        <f>IF(ISBLANK(Data!B553), "", Data!B553)</f>
        <v>Duquesne</v>
      </c>
      <c r="C553" s="50">
        <f>IF(ISBLANK(Data!C553), "", Data!C553)</f>
        <v>75</v>
      </c>
      <c r="D553" s="50" t="str">
        <f>IF(ISBLANK(Data!D553), "", Data!D553)</f>
        <v>Richmond</v>
      </c>
      <c r="E553" s="50">
        <f>IF(ISBLANK(Data!E553), "", Data!E553)</f>
        <v>245</v>
      </c>
      <c r="F553" s="50" t="str">
        <f>IF(ISBLANK(Data!F553), "", Data!F553)</f>
        <v>N</v>
      </c>
      <c r="G553" s="50" t="str">
        <f>IF(ISBLANK(Data!G553), "", Data!G553)</f>
        <v>Duquesne</v>
      </c>
      <c r="H553" s="50" t="str">
        <f>IF(ISBLANK(Data!H553), "", Data!H553)</f>
        <v>Richmond</v>
      </c>
      <c r="I553" s="50" t="str">
        <f>IF(ISBLANK(Data!I553), "", Data!I553)</f>
        <v>Duquesne</v>
      </c>
      <c r="J553" s="50" t="str">
        <f>IF(ISBLANK(Data!J553), "", Data!J553)</f>
        <v>Richmond</v>
      </c>
      <c r="K553" s="50" t="str">
        <f>IF(ISBLANK(Data!K553), "", Data!K553)</f>
        <v>Duquesne</v>
      </c>
      <c r="L553" s="50" t="str">
        <f>IF(ISBLANK(Data!L553), "", Data!L553)</f>
        <v>Richmond</v>
      </c>
      <c r="M553" s="50" t="str">
        <f>IF(ISBLANK(Data!M553), "", Data!M553)</f>
        <v>Duquesne</v>
      </c>
      <c r="N553" s="50" t="str">
        <f>IF(ISBLANK(Data!N553), "", Data!N553)</f>
        <v>Richmond</v>
      </c>
      <c r="O553" s="50" t="str">
        <f>IF(ISBLANK(Data!O553), "", Data!O553)</f>
        <v>Duquesne</v>
      </c>
      <c r="P553" s="50" t="str">
        <f>IF(ISBLANK(Data!P553), "", Data!P553)</f>
        <v>Richmond</v>
      </c>
      <c r="Q553" s="50" t="str">
        <f>IF(ISBLANK(Data!Q553), "", Data!Q553)</f>
        <v>Duquesne</v>
      </c>
      <c r="R553" s="50" t="str">
        <f>IF(ISBLANK(Data!R553), "", Data!R553)</f>
        <v>Richmond</v>
      </c>
      <c r="S553" s="20">
        <f>Data!W553-Data!CD553</f>
        <v>-8.7500000000000022E-2</v>
      </c>
      <c r="T553" s="20">
        <f>Data!X553-Data!CE553</f>
        <v>-1.9799999999999995</v>
      </c>
      <c r="U553" s="20">
        <f>Data!Y553-Data!CF553</f>
        <v>1.3999999999999915</v>
      </c>
      <c r="V553" s="20">
        <f>Data!Z553-Data!CG553</f>
        <v>3.5</v>
      </c>
      <c r="W553" s="20">
        <f>Data!AA553-Data!CH553</f>
        <v>1.4000000000000057</v>
      </c>
      <c r="X553" s="20">
        <f>Data!AB553-Data!CI553</f>
        <v>3.1E-2</v>
      </c>
      <c r="Y553" s="20">
        <f>Data!AC553-Data!CJ553</f>
        <v>5.17</v>
      </c>
      <c r="Z553" s="20">
        <f>Data!AD553-Data!CK553</f>
        <v>3</v>
      </c>
      <c r="AA553" s="20">
        <f>Data!AE553-Data!CL553</f>
        <v>-2.0999999999999943</v>
      </c>
      <c r="AB553" s="20">
        <f>Data!AF553-Data!CM553</f>
        <v>5.2</v>
      </c>
      <c r="AC553" s="20">
        <f>Data!AG553-Data!CN553</f>
        <v>0.70000000000000284</v>
      </c>
      <c r="AD553" s="20">
        <f>Data!AH553-Data!CO553</f>
        <v>4.7999999999999972</v>
      </c>
      <c r="AE553" s="20">
        <f>Data!AI553-Data!CP553</f>
        <v>-9.3899999999999983E-2</v>
      </c>
      <c r="AF553" s="20">
        <f>Data!AJ553-Data!CQ553</f>
        <v>-1.0000000000000002</v>
      </c>
      <c r="AG553" s="20">
        <f>Data!AK553-Data!CR553</f>
        <v>-7.166666666666667E-2</v>
      </c>
      <c r="AH553" s="20">
        <f>Data!AL553-Data!CS553</f>
        <v>-64</v>
      </c>
      <c r="AI553" s="20">
        <f>Data!AM553-Data!CT553</f>
        <v>-2.09</v>
      </c>
      <c r="AJ553" s="20">
        <f>Data!AN553-Data!CU553</f>
        <v>4.2300000000000004</v>
      </c>
      <c r="AK553" s="20">
        <f>Data!AO553-Data!CV553</f>
        <v>-52</v>
      </c>
      <c r="AL553" s="20">
        <f>Data!AP553-Data!CW553</f>
        <v>6</v>
      </c>
      <c r="AM553" s="20">
        <f>Data!AQ553-Data!CX553</f>
        <v>-50</v>
      </c>
      <c r="AN553" s="20">
        <f>Data!AR553-Data!CY553</f>
        <v>-3.3000000000000029E-2</v>
      </c>
      <c r="AO553" s="20">
        <f>Data!AS553-Data!CZ553</f>
        <v>-1</v>
      </c>
      <c r="AP553" s="20">
        <f>Data!AT553-Data!DA553</f>
        <v>27</v>
      </c>
      <c r="AQ553" s="20">
        <f>Data!AU553-Data!DB553</f>
        <v>-2.899999999999997E-2</v>
      </c>
      <c r="AR553" s="20">
        <f>Data!AV553-Data!DC553</f>
        <v>55</v>
      </c>
      <c r="AS553" s="20">
        <f>Data!AW553-Data!DD553</f>
        <v>77</v>
      </c>
      <c r="AT553" s="20">
        <f>Data!AX553-Data!DE553</f>
        <v>2.0000000000000018E-3</v>
      </c>
      <c r="AU553" s="20">
        <f>Data!AY553-Data!DF553</f>
        <v>85</v>
      </c>
      <c r="AV553" s="20">
        <f>Data!AZ553-Data!DG553</f>
        <v>6.0833333333333339</v>
      </c>
      <c r="AW553" s="20">
        <f>Data!BA553-Data!DH553</f>
        <v>11</v>
      </c>
      <c r="AX553" s="20">
        <f>Data!BB553-Data!DI553</f>
        <v>3</v>
      </c>
      <c r="AY553" s="20">
        <f>Data!BC553-Data!DJ553</f>
        <v>-18</v>
      </c>
      <c r="AZ553" s="20">
        <f>Data!BD553-Data!DK553</f>
        <v>5</v>
      </c>
      <c r="BA553" s="20">
        <f>Data!BE553-Data!DL553</f>
        <v>15</v>
      </c>
      <c r="BB553" s="20">
        <f>Data!BF553-Data!DM553</f>
        <v>50</v>
      </c>
      <c r="BC553" s="20">
        <f>Data!BG553-Data!DN553</f>
        <v>52</v>
      </c>
      <c r="BD553" s="20">
        <f>Data!BH553-Data!DO553</f>
        <v>1.5</v>
      </c>
      <c r="BE553" s="20">
        <f>Data!BI553-Data!DP553</f>
        <v>4.7120000000000033</v>
      </c>
      <c r="BF553" s="20">
        <f>Data!BJ553-Data!DQ553</f>
        <v>-3.2830000000000004</v>
      </c>
      <c r="BG553" s="20">
        <f>Data!BK553-Data!DR553</f>
        <v>-0.54</v>
      </c>
      <c r="BH553" s="20">
        <f>Data!BL553-Data!DS553</f>
        <v>3.8879999999999999</v>
      </c>
      <c r="BI553" s="20">
        <f>Data!BM553-Data!DT553</f>
        <v>-0.20899999999999996</v>
      </c>
      <c r="BJ553" s="20">
        <f>Data!BN553-Data!DU553</f>
        <v>3.3000000000000007</v>
      </c>
      <c r="BK553" s="20">
        <f>Data!BO553-Data!DV553</f>
        <v>6.1000000000000014</v>
      </c>
      <c r="BL553" s="20">
        <f>Data!BP553-Data!DW553</f>
        <v>1.2000000000000002</v>
      </c>
      <c r="BM553" s="20">
        <f>Data!BQ553-Data!DX553</f>
        <v>0.8125</v>
      </c>
      <c r="BN553" s="20">
        <f>Data!BR553-Data!DY553</f>
        <v>4.3000000000000007</v>
      </c>
      <c r="BO553" s="20">
        <f>Data!BS553-Data!DZ553</f>
        <v>-78</v>
      </c>
      <c r="BP553" s="20">
        <f>Data!BT553-Data!EA553</f>
        <v>5.9999999999999942E-2</v>
      </c>
      <c r="BQ553" s="20">
        <f>Data!BU553-Data!EB553</f>
        <v>0</v>
      </c>
      <c r="BR553" s="20">
        <f>Data!BV553-Data!EC553</f>
        <v>11</v>
      </c>
      <c r="BS553" s="20">
        <f>Data!BW553-Data!ED553</f>
        <v>42</v>
      </c>
      <c r="BT553" s="20">
        <f>Data!BX553-Data!EE553</f>
        <v>26</v>
      </c>
      <c r="BU553" s="20">
        <f>Data!BY553-Data!EF553</f>
        <v>29</v>
      </c>
      <c r="BV553" s="20">
        <f>Data!BZ553-Data!EG553</f>
        <v>12</v>
      </c>
      <c r="BW553" s="20">
        <f>Data!CA553-Data!EH553</f>
        <v>16.200000000000003</v>
      </c>
      <c r="BX553" s="20">
        <f>Data!CB553-Data!EI553</f>
        <v>-78</v>
      </c>
      <c r="BY553" s="20">
        <f>Data!CC553-Data!EJ553</f>
        <v>-84</v>
      </c>
      <c r="BZ553" s="20">
        <f>Data!EK553</f>
        <v>10707.96</v>
      </c>
      <c r="CA553" s="20">
        <f>Data!EL553</f>
        <v>10945.119999999999</v>
      </c>
      <c r="CB553" s="20">
        <f>Data!EM553</f>
        <v>87.6875</v>
      </c>
      <c r="CC553" s="20">
        <f>Data!EN553</f>
        <v>66.495999999999995</v>
      </c>
      <c r="CD553" s="20">
        <f>Data!EO553</f>
        <v>12.778600000000001</v>
      </c>
      <c r="CE553" s="20">
        <f>Data!EP553</f>
        <v>155.76</v>
      </c>
      <c r="CF553" s="50">
        <f>IF(ISBLANK(Data!EQ553), "", Data!EQ553)</f>
        <v>61</v>
      </c>
      <c r="CG553" s="50">
        <f>IF(ISBLANK(Data!ER553), "", Data!ER553)</f>
        <v>63</v>
      </c>
      <c r="CH553" s="61" t="str">
        <f>IF(ISBLANK(Data!ES553), "", Data!ES553)</f>
        <v>Richmond</v>
      </c>
      <c r="CI553" s="61">
        <f>IF(ISBLANK(Data!ET553), "", Data!ET553)</f>
        <v>124</v>
      </c>
    </row>
    <row r="554" spans="1:87" x14ac:dyDescent="0.45">
      <c r="A554" s="50">
        <f>IF(ISBLANK(Data!A554), "", Data!A554)</f>
        <v>45307</v>
      </c>
      <c r="B554" s="50" t="str">
        <f>IF(ISBLANK(Data!B554), "", Data!B554)</f>
        <v>Ohio</v>
      </c>
      <c r="C554" s="50">
        <f>IF(ISBLANK(Data!C554), "", Data!C554)</f>
        <v>219</v>
      </c>
      <c r="D554" s="50" t="str">
        <f>IF(ISBLANK(Data!D554), "", Data!D554)</f>
        <v>Central Michigan</v>
      </c>
      <c r="E554" s="50">
        <f>IF(ISBLANK(Data!E554), "", Data!E554)</f>
        <v>46</v>
      </c>
      <c r="F554" s="50" t="str">
        <f>IF(ISBLANK(Data!F554), "", Data!F554)</f>
        <v>N</v>
      </c>
      <c r="G554" s="50" t="str">
        <f>IF(ISBLANK(Data!G554), "", Data!G554)</f>
        <v>Ohio</v>
      </c>
      <c r="H554" s="50" t="str">
        <f>IF(ISBLANK(Data!H554), "", Data!H554)</f>
        <v>Central Michigan</v>
      </c>
      <c r="I554" s="50" t="str">
        <f>IF(ISBLANK(Data!I554), "", Data!I554)</f>
        <v>Ohio</v>
      </c>
      <c r="J554" s="50" t="str">
        <f>IF(ISBLANK(Data!J554), "", Data!J554)</f>
        <v>Central Michigan</v>
      </c>
      <c r="K554" s="50" t="str">
        <f>IF(ISBLANK(Data!K554), "", Data!K554)</f>
        <v>Ohio</v>
      </c>
      <c r="L554" s="50" t="str">
        <f>IF(ISBLANK(Data!L554), "", Data!L554)</f>
        <v>Central Michigan</v>
      </c>
      <c r="M554" s="50" t="str">
        <f>IF(ISBLANK(Data!M554), "", Data!M554)</f>
        <v>Ohio</v>
      </c>
      <c r="N554" s="50" t="str">
        <f>IF(ISBLANK(Data!N554), "", Data!N554)</f>
        <v>Central Mich</v>
      </c>
      <c r="O554" s="50" t="str">
        <f>IF(ISBLANK(Data!O554), "", Data!O554)</f>
        <v>Ohio</v>
      </c>
      <c r="P554" s="50" t="str">
        <f>IF(ISBLANK(Data!P554), "", Data!P554)</f>
        <v>C. Michigan</v>
      </c>
      <c r="Q554" s="50" t="str">
        <f>IF(ISBLANK(Data!Q554), "", Data!Q554)</f>
        <v>Ohio</v>
      </c>
      <c r="R554" s="50" t="str">
        <f>IF(ISBLANK(Data!R554), "", Data!R554)</f>
        <v>Central Michigan</v>
      </c>
      <c r="S554" s="20">
        <f>Data!W554-Data!CD554</f>
        <v>-6.25E-2</v>
      </c>
      <c r="T554" s="20">
        <f>Data!X554-Data!CE554</f>
        <v>8.89</v>
      </c>
      <c r="U554" s="20">
        <f>Data!Y554-Data!CF554</f>
        <v>9</v>
      </c>
      <c r="V554" s="20">
        <f>Data!Z554-Data!CG554</f>
        <v>0.20000000000000284</v>
      </c>
      <c r="W554" s="20">
        <f>Data!AA554-Data!CH554</f>
        <v>0.79999999999999716</v>
      </c>
      <c r="X554" s="20">
        <f>Data!AB554-Data!CI554</f>
        <v>-0.29299999999999998</v>
      </c>
      <c r="Y554" s="20">
        <f>Data!AC554-Data!CJ554</f>
        <v>-2.4</v>
      </c>
      <c r="Z554" s="20">
        <f>Data!AD554-Data!CK554</f>
        <v>-0.59999999999999432</v>
      </c>
      <c r="AA554" s="20">
        <f>Data!AE554-Data!CL554</f>
        <v>1.7000000000000028</v>
      </c>
      <c r="AB554" s="20">
        <f>Data!AF554-Data!CM554</f>
        <v>-6.73</v>
      </c>
      <c r="AC554" s="20">
        <f>Data!AG554-Data!CN554</f>
        <v>10.200000000000003</v>
      </c>
      <c r="AD554" s="20">
        <f>Data!AH554-Data!CO554</f>
        <v>1.6999999999999886</v>
      </c>
      <c r="AE554" s="20">
        <f>Data!AI554-Data!CP554</f>
        <v>0.20609999999999998</v>
      </c>
      <c r="AF554" s="20">
        <f>Data!AJ554-Data!CQ554</f>
        <v>-3.2</v>
      </c>
      <c r="AG554" s="20">
        <f>Data!AK554-Data!CR554</f>
        <v>-0.2</v>
      </c>
      <c r="AH554" s="20">
        <f>Data!AL554-Data!CS554</f>
        <v>1</v>
      </c>
      <c r="AI554" s="20">
        <f>Data!AM554-Data!CT554</f>
        <v>8.4600000000000009</v>
      </c>
      <c r="AJ554" s="20">
        <f>Data!AN554-Data!CU554</f>
        <v>-1.6099999999999999</v>
      </c>
      <c r="AK554" s="20">
        <f>Data!AO554-Data!CV554</f>
        <v>187</v>
      </c>
      <c r="AL554" s="20">
        <f>Data!AP554-Data!CW554</f>
        <v>-20</v>
      </c>
      <c r="AM554" s="20">
        <f>Data!AQ554-Data!CX554</f>
        <v>74</v>
      </c>
      <c r="AN554" s="20">
        <f>Data!AR554-Data!CY554</f>
        <v>1.5000000000000013E-2</v>
      </c>
      <c r="AO554" s="20">
        <f>Data!AS554-Data!CZ554</f>
        <v>26</v>
      </c>
      <c r="AP554" s="20">
        <f>Data!AT554-Data!DA554</f>
        <v>63</v>
      </c>
      <c r="AQ554" s="20">
        <f>Data!AU554-Data!DB554</f>
        <v>1.3999999999999957E-2</v>
      </c>
      <c r="AR554" s="20">
        <f>Data!AV554-Data!DC554</f>
        <v>65</v>
      </c>
      <c r="AS554" s="20">
        <f>Data!AW554-Data!DD554</f>
        <v>78</v>
      </c>
      <c r="AT554" s="20">
        <f>Data!AX554-Data!DE554</f>
        <v>4.0999999999999925E-2</v>
      </c>
      <c r="AU554" s="20">
        <f>Data!AY554-Data!DF554</f>
        <v>18</v>
      </c>
      <c r="AV554" s="20">
        <f>Data!AZ554-Data!DG554</f>
        <v>1.125</v>
      </c>
      <c r="AW554" s="20">
        <f>Data!BA554-Data!DH554</f>
        <v>54</v>
      </c>
      <c r="AX554" s="20">
        <f>Data!BB554-Data!DI554</f>
        <v>3.375</v>
      </c>
      <c r="AY554" s="20">
        <f>Data!BC554-Data!DJ554</f>
        <v>33</v>
      </c>
      <c r="AZ554" s="20">
        <f>Data!BD554-Data!DK554</f>
        <v>-2</v>
      </c>
      <c r="BA554" s="20">
        <f>Data!BE554-Data!DL554</f>
        <v>12</v>
      </c>
      <c r="BB554" s="20">
        <f>Data!BF554-Data!DM554</f>
        <v>-52</v>
      </c>
      <c r="BC554" s="20">
        <f>Data!BG554-Data!DN554</f>
        <v>38</v>
      </c>
      <c r="BD554" s="20">
        <f>Data!BH554-Data!DO554</f>
        <v>11.700000000000003</v>
      </c>
      <c r="BE554" s="20">
        <f>Data!BI554-Data!DP554</f>
        <v>-1.25</v>
      </c>
      <c r="BF554" s="20">
        <f>Data!BJ554-Data!DQ554</f>
        <v>12.937999999999999</v>
      </c>
      <c r="BG554" s="20">
        <f>Data!BK554-Data!DR554</f>
        <v>0.5079999999999999</v>
      </c>
      <c r="BH554" s="20">
        <f>Data!BL554-Data!DS554</f>
        <v>-3.25</v>
      </c>
      <c r="BI554" s="20">
        <f>Data!BM554-Data!DT554</f>
        <v>0.15300000000000002</v>
      </c>
      <c r="BJ554" s="20">
        <f>Data!BN554-Data!DU554</f>
        <v>3.9000000000000021</v>
      </c>
      <c r="BK554" s="20">
        <f>Data!BO554-Data!DV554</f>
        <v>4.9000000000000004</v>
      </c>
      <c r="BL554" s="20">
        <f>Data!BP554-Data!DW554</f>
        <v>0.69999999999999973</v>
      </c>
      <c r="BM554" s="20">
        <f>Data!BQ554-Data!DX554</f>
        <v>-0.125</v>
      </c>
      <c r="BN554" s="20">
        <f>Data!BR554-Data!DY554</f>
        <v>2.2999999999999972</v>
      </c>
      <c r="BO554" s="20">
        <f>Data!BS554-Data!DZ554</f>
        <v>64</v>
      </c>
      <c r="BP554" s="20">
        <f>Data!BT554-Data!EA554</f>
        <v>-3.8999999999999979E-2</v>
      </c>
      <c r="BQ554" s="20">
        <f>Data!BU554-Data!EB554</f>
        <v>-7</v>
      </c>
      <c r="BR554" s="20">
        <f>Data!BV554-Data!EC554</f>
        <v>-69</v>
      </c>
      <c r="BS554" s="20">
        <f>Data!BW554-Data!ED554</f>
        <v>-5</v>
      </c>
      <c r="BT554" s="20">
        <f>Data!BX554-Data!EE554</f>
        <v>88</v>
      </c>
      <c r="BU554" s="20">
        <f>Data!BY554-Data!EF554</f>
        <v>-168</v>
      </c>
      <c r="BV554" s="20">
        <f>Data!BZ554-Data!EG554</f>
        <v>-112</v>
      </c>
      <c r="BW554" s="20">
        <f>Data!CA554-Data!EH554</f>
        <v>-32.699999999999989</v>
      </c>
      <c r="BX554" s="20">
        <f>Data!CB554-Data!EI554</f>
        <v>64</v>
      </c>
      <c r="BY554" s="20">
        <f>Data!CC554-Data!EJ554</f>
        <v>-37</v>
      </c>
      <c r="BZ554" s="20">
        <f>Data!EK554</f>
        <v>11989.76</v>
      </c>
      <c r="CA554" s="20">
        <f>Data!EL554</f>
        <v>11017.92</v>
      </c>
      <c r="CB554" s="20">
        <f>Data!EM554</f>
        <v>65.421875</v>
      </c>
      <c r="CC554" s="20">
        <f>Data!EN554</f>
        <v>85.3125</v>
      </c>
      <c r="CD554" s="20">
        <f>Data!EO554</f>
        <v>12.5496</v>
      </c>
      <c r="CE554" s="20">
        <f>Data!EP554</f>
        <v>186.82499999999999</v>
      </c>
      <c r="CF554" s="50">
        <f>IF(ISBLANK(Data!EQ554), "", Data!EQ554)</f>
        <v>73</v>
      </c>
      <c r="CG554" s="50">
        <f>IF(ISBLANK(Data!ER554), "", Data!ER554)</f>
        <v>61</v>
      </c>
      <c r="CH554" s="61" t="str">
        <f>IF(ISBLANK(Data!ES554), "", Data!ES554)</f>
        <v>Ohio</v>
      </c>
      <c r="CI554" s="61">
        <f>IF(ISBLANK(Data!ET554), "", Data!ET554)</f>
        <v>134</v>
      </c>
    </row>
    <row r="555" spans="1:87" x14ac:dyDescent="0.45">
      <c r="A555" s="50">
        <f>IF(ISBLANK(Data!A555), "", Data!A555)</f>
        <v>45307</v>
      </c>
      <c r="B555" s="50" t="str">
        <f>IF(ISBLANK(Data!B555), "", Data!B555)</f>
        <v>Miami OH</v>
      </c>
      <c r="C555" s="50">
        <f>IF(ISBLANK(Data!C555), "", Data!C555)</f>
        <v>170</v>
      </c>
      <c r="D555" s="50" t="str">
        <f>IF(ISBLANK(Data!D555), "", Data!D555)</f>
        <v>Bowling Green</v>
      </c>
      <c r="E555" s="50">
        <f>IF(ISBLANK(Data!E555), "", Data!E555)</f>
        <v>28</v>
      </c>
      <c r="F555" s="50" t="str">
        <f>IF(ISBLANK(Data!F555), "", Data!F555)</f>
        <v>N</v>
      </c>
      <c r="G555" s="50" t="str">
        <f>IF(ISBLANK(Data!G555), "", Data!G555)</f>
        <v>Miami OH</v>
      </c>
      <c r="H555" s="50" t="str">
        <f>IF(ISBLANK(Data!H555), "", Data!H555)</f>
        <v>Bowling Green</v>
      </c>
      <c r="I555" s="50" t="str">
        <f>IF(ISBLANK(Data!I555), "", Data!I555)</f>
        <v>Miami OH</v>
      </c>
      <c r="J555" s="50" t="str">
        <f>IF(ISBLANK(Data!J555), "", Data!J555)</f>
        <v>Bowling Green</v>
      </c>
      <c r="K555" s="50" t="str">
        <f>IF(ISBLANK(Data!K555), "", Data!K555)</f>
        <v>Miami OH</v>
      </c>
      <c r="L555" s="50" t="str">
        <f>IF(ISBLANK(Data!L555), "", Data!L555)</f>
        <v>Bowling Green State</v>
      </c>
      <c r="M555" s="50" t="str">
        <f>IF(ISBLANK(Data!M555), "", Data!M555)</f>
        <v>Miami</v>
      </c>
      <c r="N555" s="50" t="str">
        <f>IF(ISBLANK(Data!N555), "", Data!N555)</f>
        <v>Bowling Grn</v>
      </c>
      <c r="O555" s="50" t="str">
        <f>IF(ISBLANK(Data!O555), "", Data!O555)</f>
        <v>Miami (Ohio)</v>
      </c>
      <c r="P555" s="50" t="str">
        <f>IF(ISBLANK(Data!P555), "", Data!P555)</f>
        <v>Bowling Green</v>
      </c>
      <c r="Q555" s="50" t="str">
        <f>IF(ISBLANK(Data!Q555), "", Data!Q555)</f>
        <v>Miami (OH)</v>
      </c>
      <c r="R555" s="50" t="str">
        <f>IF(ISBLANK(Data!R555), "", Data!R555)</f>
        <v>Bowling Green</v>
      </c>
      <c r="S555" s="20">
        <f>Data!W555-Data!CD555</f>
        <v>-0.25</v>
      </c>
      <c r="T555" s="20">
        <f>Data!X555-Data!CE555</f>
        <v>-2.2600000000000002</v>
      </c>
      <c r="U555" s="20">
        <f>Data!Y555-Data!CF555</f>
        <v>0.29999999999999716</v>
      </c>
      <c r="V555" s="20">
        <f>Data!Z555-Data!CG555</f>
        <v>2.5999999999999943</v>
      </c>
      <c r="W555" s="20">
        <f>Data!AA555-Data!CH555</f>
        <v>-0.90000000000000568</v>
      </c>
      <c r="X555" s="20">
        <f>Data!AB555-Data!CI555</f>
        <v>-0.16800000000000001</v>
      </c>
      <c r="Y555" s="20">
        <f>Data!AC555-Data!CJ555</f>
        <v>3.95</v>
      </c>
      <c r="Z555" s="20">
        <f>Data!AD555-Data!CK555</f>
        <v>1.9000000000000057</v>
      </c>
      <c r="AA555" s="20">
        <f>Data!AE555-Data!CL555</f>
        <v>-2</v>
      </c>
      <c r="AB555" s="20">
        <f>Data!AF555-Data!CM555</f>
        <v>8.01</v>
      </c>
      <c r="AC555" s="20">
        <f>Data!AG555-Data!CN555</f>
        <v>0.5</v>
      </c>
      <c r="AD555" s="20">
        <f>Data!AH555-Data!CO555</f>
        <v>4.1000000000000085</v>
      </c>
      <c r="AE555" s="20">
        <f>Data!AI555-Data!CP555</f>
        <v>-9.4799999999999995E-2</v>
      </c>
      <c r="AF555" s="20">
        <f>Data!AJ555-Data!CQ555</f>
        <v>-2.8</v>
      </c>
      <c r="AG555" s="20">
        <f>Data!AK555-Data!CR555</f>
        <v>-0.17499999999999999</v>
      </c>
      <c r="AH555" s="20">
        <f>Data!AL555-Data!CS555</f>
        <v>-112</v>
      </c>
      <c r="AI555" s="20">
        <f>Data!AM555-Data!CT555</f>
        <v>-2.3900000000000006</v>
      </c>
      <c r="AJ555" s="20">
        <f>Data!AN555-Data!CU555</f>
        <v>2.2600000000000002</v>
      </c>
      <c r="AK555" s="20">
        <f>Data!AO555-Data!CV555</f>
        <v>-20</v>
      </c>
      <c r="AL555" s="20">
        <f>Data!AP555-Data!CW555</f>
        <v>25</v>
      </c>
      <c r="AM555" s="20">
        <f>Data!AQ555-Data!CX555</f>
        <v>-67</v>
      </c>
      <c r="AN555" s="20">
        <f>Data!AR555-Data!CY555</f>
        <v>2.1999999999999964E-2</v>
      </c>
      <c r="AO555" s="20">
        <f>Data!AS555-Data!CZ555</f>
        <v>18</v>
      </c>
      <c r="AP555" s="20">
        <f>Data!AT555-Data!DA555</f>
        <v>-18</v>
      </c>
      <c r="AQ555" s="20">
        <f>Data!AU555-Data!DB555</f>
        <v>6.6000000000000003E-2</v>
      </c>
      <c r="AR555" s="20">
        <f>Data!AV555-Data!DC555</f>
        <v>-18</v>
      </c>
      <c r="AS555" s="20">
        <f>Data!AW555-Data!DD555</f>
        <v>-39</v>
      </c>
      <c r="AT555" s="20">
        <f>Data!AX555-Data!DE555</f>
        <v>2.5999999999999912E-2</v>
      </c>
      <c r="AU555" s="20">
        <f>Data!AY555-Data!DF555</f>
        <v>-40</v>
      </c>
      <c r="AV555" s="20">
        <f>Data!AZ555-Data!DG555</f>
        <v>-2.5</v>
      </c>
      <c r="AW555" s="20">
        <f>Data!BA555-Data!DH555</f>
        <v>-98</v>
      </c>
      <c r="AX555" s="20">
        <f>Data!BB555-Data!DI555</f>
        <v>-6.125</v>
      </c>
      <c r="AY555" s="20">
        <f>Data!BC555-Data!DJ555</f>
        <v>70</v>
      </c>
      <c r="AZ555" s="20">
        <f>Data!BD555-Data!DK555</f>
        <v>-5</v>
      </c>
      <c r="BA555" s="20">
        <f>Data!BE555-Data!DL555</f>
        <v>-7</v>
      </c>
      <c r="BB555" s="20">
        <f>Data!BF555-Data!DM555</f>
        <v>7</v>
      </c>
      <c r="BC555" s="20">
        <f>Data!BG555-Data!DN555</f>
        <v>27</v>
      </c>
      <c r="BD555" s="20">
        <f>Data!BH555-Data!DO555</f>
        <v>-1.2000000000000028</v>
      </c>
      <c r="BE555" s="20">
        <f>Data!BI555-Data!DP555</f>
        <v>1.5619999999999976</v>
      </c>
      <c r="BF555" s="20">
        <f>Data!BJ555-Data!DQ555</f>
        <v>-2.8120000000000003</v>
      </c>
      <c r="BG555" s="20">
        <f>Data!BK555-Data!DR555</f>
        <v>0.32999999999999996</v>
      </c>
      <c r="BH555" s="20">
        <f>Data!BL555-Data!DS555</f>
        <v>0.43800000000000061</v>
      </c>
      <c r="BI555" s="20">
        <f>Data!BM555-Data!DT555</f>
        <v>-4.6000000000000041E-2</v>
      </c>
      <c r="BJ555" s="20">
        <f>Data!BN555-Data!DU555</f>
        <v>-1.0999999999999979</v>
      </c>
      <c r="BK555" s="20">
        <f>Data!BO555-Data!DV555</f>
        <v>-2.3999999999999986</v>
      </c>
      <c r="BL555" s="20">
        <f>Data!BP555-Data!DW555</f>
        <v>-0.5</v>
      </c>
      <c r="BM555" s="20">
        <f>Data!BQ555-Data!DX555</f>
        <v>-0.3125</v>
      </c>
      <c r="BN555" s="20">
        <f>Data!BR555-Data!DY555</f>
        <v>1.6999999999999993</v>
      </c>
      <c r="BO555" s="20">
        <f>Data!BS555-Data!DZ555</f>
        <v>-131</v>
      </c>
      <c r="BP555" s="20">
        <f>Data!BT555-Data!EA555</f>
        <v>8.8999999999999968E-2</v>
      </c>
      <c r="BQ555" s="20">
        <f>Data!BU555-Data!EB555</f>
        <v>1</v>
      </c>
      <c r="BR555" s="20">
        <f>Data!BV555-Data!EC555</f>
        <v>36</v>
      </c>
      <c r="BS555" s="20">
        <f>Data!BW555-Data!ED555</f>
        <v>61</v>
      </c>
      <c r="BT555" s="20">
        <f>Data!BX555-Data!EE555</f>
        <v>105</v>
      </c>
      <c r="BU555" s="20">
        <f>Data!BY555-Data!EF555</f>
        <v>42</v>
      </c>
      <c r="BV555" s="20">
        <f>Data!BZ555-Data!EG555</f>
        <v>35</v>
      </c>
      <c r="BW555" s="20">
        <f>Data!CA555-Data!EH555</f>
        <v>50.199999999999989</v>
      </c>
      <c r="BX555" s="20">
        <f>Data!CB555-Data!EI555</f>
        <v>58</v>
      </c>
      <c r="BY555" s="20">
        <f>Data!CC555-Data!EJ555</f>
        <v>38</v>
      </c>
      <c r="BZ555" s="20">
        <f>Data!EK555</f>
        <v>11012.94</v>
      </c>
      <c r="CA555" s="20">
        <f>Data!EL555</f>
        <v>11249.92</v>
      </c>
      <c r="CB555" s="20">
        <f>Data!EM555</f>
        <v>75.358625000000004</v>
      </c>
      <c r="CC555" s="20">
        <f>Data!EN555</f>
        <v>69</v>
      </c>
      <c r="CD555" s="20">
        <f>Data!EO555</f>
        <v>11.859</v>
      </c>
      <c r="CE555" s="20">
        <f>Data!EP555</f>
        <v>178.17599999999999</v>
      </c>
      <c r="CF555" s="50">
        <f>IF(ISBLANK(Data!EQ555), "", Data!EQ555)</f>
        <v>73</v>
      </c>
      <c r="CG555" s="50">
        <f>IF(ISBLANK(Data!ER555), "", Data!ER555)</f>
        <v>78</v>
      </c>
      <c r="CH555" s="61" t="str">
        <f>IF(ISBLANK(Data!ES555), "", Data!ES555)</f>
        <v>Bowling Green</v>
      </c>
      <c r="CI555" s="61">
        <f>IF(ISBLANK(Data!ET555), "", Data!ET555)</f>
        <v>151</v>
      </c>
    </row>
    <row r="556" spans="1:87" x14ac:dyDescent="0.45">
      <c r="A556" s="50">
        <f>IF(ISBLANK(Data!A556), "", Data!A556)</f>
        <v>45307</v>
      </c>
      <c r="B556" s="50" t="str">
        <f>IF(ISBLANK(Data!B556), "", Data!B556)</f>
        <v>Akron</v>
      </c>
      <c r="C556" s="50">
        <f>IF(ISBLANK(Data!C556), "", Data!C556)</f>
        <v>3</v>
      </c>
      <c r="D556" s="50" t="str">
        <f>IF(ISBLANK(Data!D556), "", Data!D556)</f>
        <v>Western Michigan</v>
      </c>
      <c r="E556" s="50">
        <f>IF(ISBLANK(Data!E556), "", Data!E556)</f>
        <v>352</v>
      </c>
      <c r="F556" s="50" t="str">
        <f>IF(ISBLANK(Data!F556), "", Data!F556)</f>
        <v>N</v>
      </c>
      <c r="G556" s="50" t="str">
        <f>IF(ISBLANK(Data!G556), "", Data!G556)</f>
        <v>Akron</v>
      </c>
      <c r="H556" s="50" t="str">
        <f>IF(ISBLANK(Data!H556), "", Data!H556)</f>
        <v>Western Michigan</v>
      </c>
      <c r="I556" s="50" t="str">
        <f>IF(ISBLANK(Data!I556), "", Data!I556)</f>
        <v>Akron</v>
      </c>
      <c r="J556" s="50" t="str">
        <f>IF(ISBLANK(Data!J556), "", Data!J556)</f>
        <v>Western Michigan</v>
      </c>
      <c r="K556" s="50" t="str">
        <f>IF(ISBLANK(Data!K556), "", Data!K556)</f>
        <v>Akron</v>
      </c>
      <c r="L556" s="50" t="str">
        <f>IF(ISBLANK(Data!L556), "", Data!L556)</f>
        <v>Western Michigan</v>
      </c>
      <c r="M556" s="50" t="str">
        <f>IF(ISBLANK(Data!M556), "", Data!M556)</f>
        <v>Akron</v>
      </c>
      <c r="N556" s="50" t="str">
        <f>IF(ISBLANK(Data!N556), "", Data!N556)</f>
        <v>W Michigan</v>
      </c>
      <c r="O556" s="50" t="str">
        <f>IF(ISBLANK(Data!O556), "", Data!O556)</f>
        <v>Akron</v>
      </c>
      <c r="P556" s="50" t="str">
        <f>IF(ISBLANK(Data!P556), "", Data!P556)</f>
        <v>W. Michigan</v>
      </c>
      <c r="Q556" s="50" t="str">
        <f>IF(ISBLANK(Data!Q556), "", Data!Q556)</f>
        <v>Akron</v>
      </c>
      <c r="R556" s="50" t="str">
        <f>IF(ISBLANK(Data!R556), "", Data!R556)</f>
        <v>Western Michigan</v>
      </c>
      <c r="S556" s="20">
        <f>Data!W556-Data!CD556</f>
        <v>0.3125</v>
      </c>
      <c r="T556" s="20">
        <f>Data!X556-Data!CE556</f>
        <v>16.88</v>
      </c>
      <c r="U556" s="20">
        <f>Data!Y556-Data!CF556</f>
        <v>7.2000000000000028</v>
      </c>
      <c r="V556" s="20">
        <f>Data!Z556-Data!CG556</f>
        <v>-9.5999999999999943</v>
      </c>
      <c r="W556" s="20">
        <f>Data!AA556-Data!CH556</f>
        <v>-3.1000000000000085</v>
      </c>
      <c r="X556" s="20">
        <f>Data!AB556-Data!CI556</f>
        <v>-8.299999999999999E-2</v>
      </c>
      <c r="Y556" s="20">
        <f>Data!AC556-Data!CJ556</f>
        <v>1.76</v>
      </c>
      <c r="Z556" s="20">
        <f>Data!AD556-Data!CK556</f>
        <v>1</v>
      </c>
      <c r="AA556" s="20">
        <f>Data!AE556-Data!CL556</f>
        <v>-0.70000000000000284</v>
      </c>
      <c r="AB556" s="20">
        <f>Data!AF556-Data!CM556</f>
        <v>2.8899999999999997</v>
      </c>
      <c r="AC556" s="20">
        <f>Data!AG556-Data!CN556</f>
        <v>6.1000000000000085</v>
      </c>
      <c r="AD556" s="20">
        <f>Data!AH556-Data!CO556</f>
        <v>-10.5</v>
      </c>
      <c r="AE556" s="20">
        <f>Data!AI556-Data!CP556</f>
        <v>0.40960000000000002</v>
      </c>
      <c r="AF556" s="20">
        <f>Data!AJ556-Data!CQ556</f>
        <v>5</v>
      </c>
      <c r="AG556" s="20">
        <f>Data!AK556-Data!CR556</f>
        <v>0.3125</v>
      </c>
      <c r="AH556" s="20">
        <f>Data!AL556-Data!CS556</f>
        <v>209</v>
      </c>
      <c r="AI556" s="20">
        <f>Data!AM556-Data!CT556</f>
        <v>12.440000000000001</v>
      </c>
      <c r="AJ556" s="20">
        <f>Data!AN556-Data!CU556</f>
        <v>1.37</v>
      </c>
      <c r="AK556" s="20">
        <f>Data!AO556-Data!CV556</f>
        <v>36</v>
      </c>
      <c r="AL556" s="20">
        <f>Data!AP556-Data!CW556</f>
        <v>-169</v>
      </c>
      <c r="AM556" s="20">
        <f>Data!AQ556-Data!CX556</f>
        <v>-27</v>
      </c>
      <c r="AN556" s="20">
        <f>Data!AR556-Data!CY556</f>
        <v>1.4999999999999958E-2</v>
      </c>
      <c r="AO556" s="20">
        <f>Data!AS556-Data!CZ556</f>
        <v>17</v>
      </c>
      <c r="AP556" s="20">
        <f>Data!AT556-Data!DA556</f>
        <v>44</v>
      </c>
      <c r="AQ556" s="20">
        <f>Data!AU556-Data!DB556</f>
        <v>3.0000000000000027E-3</v>
      </c>
      <c r="AR556" s="20">
        <f>Data!AV556-Data!DC556</f>
        <v>15</v>
      </c>
      <c r="AS556" s="20">
        <f>Data!AW556-Data!DD556</f>
        <v>-24</v>
      </c>
      <c r="AT556" s="20">
        <f>Data!AX556-Data!DE556</f>
        <v>9.7999999999999976E-2</v>
      </c>
      <c r="AU556" s="20">
        <f>Data!AY556-Data!DF556</f>
        <v>-30</v>
      </c>
      <c r="AV556" s="20">
        <f>Data!AZ556-Data!DG556</f>
        <v>-1.875</v>
      </c>
      <c r="AW556" s="20">
        <f>Data!BA556-Data!DH556</f>
        <v>-26</v>
      </c>
      <c r="AX556" s="20">
        <f>Data!BB556-Data!DI556</f>
        <v>-1.625</v>
      </c>
      <c r="AY556" s="20">
        <f>Data!BC556-Data!DJ556</f>
        <v>11</v>
      </c>
      <c r="AZ556" s="20">
        <f>Data!BD556-Data!DK556</f>
        <v>20</v>
      </c>
      <c r="BA556" s="20">
        <f>Data!BE556-Data!DL556</f>
        <v>4</v>
      </c>
      <c r="BB556" s="20">
        <f>Data!BF556-Data!DM556</f>
        <v>-22</v>
      </c>
      <c r="BC556" s="20">
        <f>Data!BG556-Data!DN556</f>
        <v>-26</v>
      </c>
      <c r="BD556" s="20">
        <f>Data!BH556-Data!DO556</f>
        <v>2.1999999999999886</v>
      </c>
      <c r="BE556" s="20">
        <f>Data!BI556-Data!DP556</f>
        <v>-10.563000000000002</v>
      </c>
      <c r="BF556" s="20">
        <f>Data!BJ556-Data!DQ556</f>
        <v>12.811999999999999</v>
      </c>
      <c r="BG556" s="20">
        <f>Data!BK556-Data!DR556</f>
        <v>0.18199999999999994</v>
      </c>
      <c r="BH556" s="20">
        <f>Data!BL556-Data!DS556</f>
        <v>-1.375</v>
      </c>
      <c r="BI556" s="20">
        <f>Data!BM556-Data!DT556</f>
        <v>0.15100000000000002</v>
      </c>
      <c r="BJ556" s="20">
        <f>Data!BN556-Data!DU556</f>
        <v>2.6999999999999993</v>
      </c>
      <c r="BK556" s="20">
        <f>Data!BO556-Data!DV556</f>
        <v>-1.5</v>
      </c>
      <c r="BL556" s="20">
        <f>Data!BP556-Data!DW556</f>
        <v>0.29999999999999982</v>
      </c>
      <c r="BM556" s="20">
        <f>Data!BQ556-Data!DX556</f>
        <v>1.25</v>
      </c>
      <c r="BN556" s="20">
        <f>Data!BR556-Data!DY556</f>
        <v>-1.5999999999999996</v>
      </c>
      <c r="BO556" s="20">
        <f>Data!BS556-Data!DZ556</f>
        <v>-185</v>
      </c>
      <c r="BP556" s="20">
        <f>Data!BT556-Data!EA556</f>
        <v>0.11599999999999994</v>
      </c>
      <c r="BQ556" s="20">
        <f>Data!BU556-Data!EB556</f>
        <v>2</v>
      </c>
      <c r="BR556" s="20">
        <f>Data!BV556-Data!EC556</f>
        <v>-173</v>
      </c>
      <c r="BS556" s="20">
        <f>Data!BW556-Data!ED556</f>
        <v>-184</v>
      </c>
      <c r="BT556" s="20">
        <f>Data!BX556-Data!EE556</f>
        <v>-175</v>
      </c>
      <c r="BU556" s="20">
        <f>Data!BY556-Data!EF556</f>
        <v>-199</v>
      </c>
      <c r="BV556" s="20">
        <f>Data!BZ556-Data!EG556</f>
        <v>-181</v>
      </c>
      <c r="BW556" s="20">
        <f>Data!CA556-Data!EH556</f>
        <v>-152.30000000000001</v>
      </c>
      <c r="BX556" s="20">
        <f>Data!CB556-Data!EI556</f>
        <v>-186</v>
      </c>
      <c r="BY556" s="20">
        <f>Data!CC556-Data!EJ556</f>
        <v>-204</v>
      </c>
      <c r="BZ556" s="20">
        <f>Data!EK556</f>
        <v>12077.199999999999</v>
      </c>
      <c r="CA556" s="20">
        <f>Data!EL556</f>
        <v>10302.16</v>
      </c>
      <c r="CB556" s="20">
        <f>Data!EM556</f>
        <v>62.34375</v>
      </c>
      <c r="CC556" s="20">
        <f>Data!EN556</f>
        <v>86.125</v>
      </c>
      <c r="CD556" s="20">
        <f>Data!EO556</f>
        <v>9.8262</v>
      </c>
      <c r="CE556" s="20">
        <f>Data!EP556</f>
        <v>200.48</v>
      </c>
      <c r="CF556" s="50">
        <f>IF(ISBLANK(Data!EQ556), "", Data!EQ556)</f>
        <v>77</v>
      </c>
      <c r="CG556" s="50">
        <f>IF(ISBLANK(Data!ER556), "", Data!ER556)</f>
        <v>66</v>
      </c>
      <c r="CH556" s="61" t="str">
        <f>IF(ISBLANK(Data!ES556), "", Data!ES556)</f>
        <v>Akron</v>
      </c>
      <c r="CI556" s="61">
        <f>IF(ISBLANK(Data!ET556), "", Data!ET556)</f>
        <v>143</v>
      </c>
    </row>
    <row r="557" spans="1:87" x14ac:dyDescent="0.45">
      <c r="A557" s="50">
        <f>IF(ISBLANK(Data!A557), "", Data!A557)</f>
        <v>45307</v>
      </c>
      <c r="B557" s="50" t="str">
        <f>IF(ISBLANK(Data!B557), "", Data!B557)</f>
        <v>Kansas St.</v>
      </c>
      <c r="C557" s="50">
        <f>IF(ISBLANK(Data!C557), "", Data!C557)</f>
        <v>133</v>
      </c>
      <c r="D557" s="50" t="str">
        <f>IF(ISBLANK(Data!D557), "", Data!D557)</f>
        <v>Baylor</v>
      </c>
      <c r="E557" s="50">
        <f>IF(ISBLANK(Data!E557), "", Data!E557)</f>
        <v>20</v>
      </c>
      <c r="F557" s="50" t="str">
        <f>IF(ISBLANK(Data!F557), "", Data!F557)</f>
        <v>N</v>
      </c>
      <c r="G557" s="50" t="str">
        <f>IF(ISBLANK(Data!G557), "", Data!G557)</f>
        <v>Kansas St.</v>
      </c>
      <c r="H557" s="50" t="str">
        <f>IF(ISBLANK(Data!H557), "", Data!H557)</f>
        <v>Baylor</v>
      </c>
      <c r="I557" s="50" t="str">
        <f>IF(ISBLANK(Data!I557), "", Data!I557)</f>
        <v>Kansas St.</v>
      </c>
      <c r="J557" s="50" t="str">
        <f>IF(ISBLANK(Data!J557), "", Data!J557)</f>
        <v>Baylor</v>
      </c>
      <c r="K557" s="50" t="str">
        <f>IF(ISBLANK(Data!K557), "", Data!K557)</f>
        <v>Kansas State</v>
      </c>
      <c r="L557" s="50" t="str">
        <f>IF(ISBLANK(Data!L557), "", Data!L557)</f>
        <v>Baylor</v>
      </c>
      <c r="M557" s="50" t="str">
        <f>IF(ISBLANK(Data!M557), "", Data!M557)</f>
        <v>Kansas St</v>
      </c>
      <c r="N557" s="50" t="str">
        <f>IF(ISBLANK(Data!N557), "", Data!N557)</f>
        <v>Baylor</v>
      </c>
      <c r="O557" s="50" t="str">
        <f>IF(ISBLANK(Data!O557), "", Data!O557)</f>
        <v>Kansas St.</v>
      </c>
      <c r="P557" s="50" t="str">
        <f>IF(ISBLANK(Data!P557), "", Data!P557)</f>
        <v>Baylor</v>
      </c>
      <c r="Q557" s="50" t="str">
        <f>IF(ISBLANK(Data!Q557), "", Data!Q557)</f>
        <v>Kansas State</v>
      </c>
      <c r="R557" s="50" t="str">
        <f>IF(ISBLANK(Data!R557), "", Data!R557)</f>
        <v>Baylor</v>
      </c>
      <c r="S557" s="20">
        <f>Data!W557-Data!CD557</f>
        <v>-0.125</v>
      </c>
      <c r="T557" s="20">
        <f>Data!X557-Data!CE557</f>
        <v>-9.4699999999999989</v>
      </c>
      <c r="U557" s="20">
        <f>Data!Y557-Data!CF557</f>
        <v>-12.200000000000003</v>
      </c>
      <c r="V557" s="20">
        <f>Data!Z557-Data!CG557</f>
        <v>-2.7000000000000028</v>
      </c>
      <c r="W557" s="20">
        <f>Data!AA557-Data!CH557</f>
        <v>-1.2000000000000028</v>
      </c>
      <c r="X557" s="20">
        <f>Data!AB557-Data!CI557</f>
        <v>-4.2000000000000003E-2</v>
      </c>
      <c r="Y557" s="20">
        <f>Data!AC557-Data!CJ557</f>
        <v>-1.98</v>
      </c>
      <c r="Z557" s="20">
        <f>Data!AD557-Data!CK557</f>
        <v>-1.2000000000000028</v>
      </c>
      <c r="AA557" s="20">
        <f>Data!AE557-Data!CL557</f>
        <v>0.80000000000001137</v>
      </c>
      <c r="AB557" s="20">
        <f>Data!AF557-Data!CM557</f>
        <v>-0.54999999999999993</v>
      </c>
      <c r="AC557" s="20">
        <f>Data!AG557-Data!CN557</f>
        <v>-12.200000000000003</v>
      </c>
      <c r="AD557" s="20">
        <f>Data!AH557-Data!CO557</f>
        <v>-4.3999999999999915</v>
      </c>
      <c r="AE557" s="20">
        <f>Data!AI557-Data!CP557</f>
        <v>-8.6899999999999977E-2</v>
      </c>
      <c r="AF557" s="20">
        <f>Data!AJ557-Data!CQ557</f>
        <v>-2.4</v>
      </c>
      <c r="AG557" s="20">
        <f>Data!AK557-Data!CR557</f>
        <v>-0.15</v>
      </c>
      <c r="AH557" s="20">
        <f>Data!AL557-Data!CS557</f>
        <v>-56</v>
      </c>
      <c r="AI557" s="20">
        <f>Data!AM557-Data!CT557</f>
        <v>-10.530000000000001</v>
      </c>
      <c r="AJ557" s="20">
        <f>Data!AN557-Data!CU557</f>
        <v>-1.5500000000000003</v>
      </c>
      <c r="AK557" s="20">
        <f>Data!AO557-Data!CV557</f>
        <v>-174</v>
      </c>
      <c r="AL557" s="20">
        <f>Data!AP557-Data!CW557</f>
        <v>-21</v>
      </c>
      <c r="AM557" s="20">
        <f>Data!AQ557-Data!CX557</f>
        <v>-9</v>
      </c>
      <c r="AN557" s="20">
        <f>Data!AR557-Data!CY557</f>
        <v>-7.3000000000000009E-2</v>
      </c>
      <c r="AO557" s="20">
        <f>Data!AS557-Data!CZ557</f>
        <v>-24</v>
      </c>
      <c r="AP557" s="20">
        <f>Data!AT557-Data!DA557</f>
        <v>43</v>
      </c>
      <c r="AQ557" s="20">
        <f>Data!AU557-Data!DB557</f>
        <v>-0.10799999999999998</v>
      </c>
      <c r="AR557" s="20">
        <f>Data!AV557-Data!DC557</f>
        <v>-2</v>
      </c>
      <c r="AS557" s="20">
        <f>Data!AW557-Data!DD557</f>
        <v>-4</v>
      </c>
      <c r="AT557" s="20">
        <f>Data!AX557-Data!DE557</f>
        <v>2.0000000000000018E-3</v>
      </c>
      <c r="AU557" s="20">
        <f>Data!AY557-Data!DF557</f>
        <v>32</v>
      </c>
      <c r="AV557" s="20">
        <f>Data!AZ557-Data!DG557</f>
        <v>2</v>
      </c>
      <c r="AW557" s="20">
        <f>Data!BA557-Data!DH557</f>
        <v>68</v>
      </c>
      <c r="AX557" s="20">
        <f>Data!BB557-Data!DI557</f>
        <v>4.25</v>
      </c>
      <c r="AY557" s="20">
        <f>Data!BC557-Data!DJ557</f>
        <v>-11</v>
      </c>
      <c r="AZ557" s="20">
        <f>Data!BD557-Data!DK557</f>
        <v>-4</v>
      </c>
      <c r="BA557" s="20">
        <f>Data!BE557-Data!DL557</f>
        <v>12</v>
      </c>
      <c r="BB557" s="20">
        <f>Data!BF557-Data!DM557</f>
        <v>47</v>
      </c>
      <c r="BC557" s="20">
        <f>Data!BG557-Data!DN557</f>
        <v>-13</v>
      </c>
      <c r="BD557" s="20">
        <f>Data!BH557-Data!DO557</f>
        <v>-10.899999999999991</v>
      </c>
      <c r="BE557" s="20">
        <f>Data!BI557-Data!DP557</f>
        <v>-1.3130000000000024</v>
      </c>
      <c r="BF557" s="20">
        <f>Data!BJ557-Data!DQ557</f>
        <v>-9.5629999999999988</v>
      </c>
      <c r="BG557" s="20">
        <f>Data!BK557-Data!DR557</f>
        <v>-0.32899999999999996</v>
      </c>
      <c r="BH557" s="20">
        <f>Data!BL557-Data!DS557</f>
        <v>2.9369999999999994</v>
      </c>
      <c r="BI557" s="20">
        <f>Data!BM557-Data!DT557</f>
        <v>-0.14300000000000002</v>
      </c>
      <c r="BJ557" s="20">
        <f>Data!BN557-Data!DU557</f>
        <v>2.6999999999999993</v>
      </c>
      <c r="BK557" s="20">
        <f>Data!BO557-Data!DV557</f>
        <v>-0.30000000000000071</v>
      </c>
      <c r="BL557" s="20">
        <f>Data!BP557-Data!DW557</f>
        <v>0.69999999999999973</v>
      </c>
      <c r="BM557" s="20">
        <f>Data!BQ557-Data!DX557</f>
        <v>-0.25</v>
      </c>
      <c r="BN557" s="20">
        <f>Data!BR557-Data!DY557</f>
        <v>-0.80000000000000071</v>
      </c>
      <c r="BO557" s="20">
        <f>Data!BS557-Data!DZ557</f>
        <v>47</v>
      </c>
      <c r="BP557" s="20">
        <f>Data!BT557-Data!EA557</f>
        <v>-4.8000000000000043E-2</v>
      </c>
      <c r="BQ557" s="20">
        <f>Data!BU557-Data!EB557</f>
        <v>-2</v>
      </c>
      <c r="BR557" s="20">
        <f>Data!BV557-Data!EC557</f>
        <v>65</v>
      </c>
      <c r="BS557" s="20">
        <f>Data!BW557-Data!ED557</f>
        <v>19</v>
      </c>
      <c r="BT557" s="20">
        <f>Data!BX557-Data!EE557</f>
        <v>40</v>
      </c>
      <c r="BU557" s="20">
        <f>Data!BY557-Data!EF557</f>
        <v>28</v>
      </c>
      <c r="BV557" s="20">
        <f>Data!BZ557-Data!EG557</f>
        <v>43</v>
      </c>
      <c r="BW557" s="20">
        <f>Data!CA557-Data!EH557</f>
        <v>29.3</v>
      </c>
      <c r="BX557" s="20">
        <f>Data!CB557-Data!EI557</f>
        <v>49</v>
      </c>
      <c r="BY557" s="20">
        <f>Data!CC557-Data!EJ557</f>
        <v>55</v>
      </c>
      <c r="BZ557" s="20">
        <f>Data!EK557</f>
        <v>10768.17</v>
      </c>
      <c r="CA557" s="20">
        <f>Data!EL557</f>
        <v>11644.8</v>
      </c>
      <c r="CB557" s="20">
        <f>Data!EM557</f>
        <v>101.5234375</v>
      </c>
      <c r="CC557" s="20">
        <f>Data!EN557</f>
        <v>77.921374999999998</v>
      </c>
      <c r="CD557" s="20">
        <f>Data!EO557</f>
        <v>11.5814</v>
      </c>
      <c r="CE557" s="20">
        <f>Data!EP557</f>
        <v>194.77500000000001</v>
      </c>
      <c r="CF557" s="50">
        <f>IF(ISBLANK(Data!EQ557), "", Data!EQ557)</f>
        <v>68</v>
      </c>
      <c r="CG557" s="50">
        <f>IF(ISBLANK(Data!ER557), "", Data!ER557)</f>
        <v>64</v>
      </c>
      <c r="CH557" s="61" t="str">
        <f>IF(ISBLANK(Data!ES557), "", Data!ES557)</f>
        <v>Kansas St.</v>
      </c>
      <c r="CI557" s="61">
        <f>IF(ISBLANK(Data!ET557), "", Data!ET557)</f>
        <v>132</v>
      </c>
    </row>
    <row r="558" spans="1:87" x14ac:dyDescent="0.45">
      <c r="A558" s="50">
        <f>IF(ISBLANK(Data!A558), "", Data!A558)</f>
        <v>45307</v>
      </c>
      <c r="B558" s="50" t="str">
        <f>IF(ISBLANK(Data!B558), "", Data!B558)</f>
        <v>SMU</v>
      </c>
      <c r="C558" s="50">
        <f>IF(ISBLANK(Data!C558), "", Data!C558)</f>
        <v>267</v>
      </c>
      <c r="D558" s="50" t="str">
        <f>IF(ISBLANK(Data!D558), "", Data!D558)</f>
        <v>Temple</v>
      </c>
      <c r="E558" s="50">
        <f>IF(ISBLANK(Data!E558), "", Data!E558)</f>
        <v>292</v>
      </c>
      <c r="F558" s="50" t="str">
        <f>IF(ISBLANK(Data!F558), "", Data!F558)</f>
        <v>N</v>
      </c>
      <c r="G558" s="50" t="str">
        <f>IF(ISBLANK(Data!G558), "", Data!G558)</f>
        <v>SMU</v>
      </c>
      <c r="H558" s="50" t="str">
        <f>IF(ISBLANK(Data!H558), "", Data!H558)</f>
        <v>Temple</v>
      </c>
      <c r="I558" s="50" t="str">
        <f>IF(ISBLANK(Data!I558), "", Data!I558)</f>
        <v>SMU</v>
      </c>
      <c r="J558" s="50" t="str">
        <f>IF(ISBLANK(Data!J558), "", Data!J558)</f>
        <v>Temple</v>
      </c>
      <c r="K558" s="50" t="str">
        <f>IF(ISBLANK(Data!K558), "", Data!K558)</f>
        <v>Southern Methodist</v>
      </c>
      <c r="L558" s="50" t="str">
        <f>IF(ISBLANK(Data!L558), "", Data!L558)</f>
        <v>Temple</v>
      </c>
      <c r="M558" s="50" t="str">
        <f>IF(ISBLANK(Data!M558), "", Data!M558)</f>
        <v>S Methodist</v>
      </c>
      <c r="N558" s="50" t="str">
        <f>IF(ISBLANK(Data!N558), "", Data!N558)</f>
        <v>Temple</v>
      </c>
      <c r="O558" s="50" t="str">
        <f>IF(ISBLANK(Data!O558), "", Data!O558)</f>
        <v>SMU</v>
      </c>
      <c r="P558" s="50" t="str">
        <f>IF(ISBLANK(Data!P558), "", Data!P558)</f>
        <v>Temple</v>
      </c>
      <c r="Q558" s="50" t="str">
        <f>IF(ISBLANK(Data!Q558), "", Data!Q558)</f>
        <v>SMU</v>
      </c>
      <c r="R558" s="50" t="str">
        <f>IF(ISBLANK(Data!R558), "", Data!R558)</f>
        <v>Temple</v>
      </c>
      <c r="S558" s="20">
        <f>Data!W558-Data!CD558</f>
        <v>0.21691176470588203</v>
      </c>
      <c r="T558" s="20">
        <f>Data!X558-Data!CE558</f>
        <v>19.939999999999998</v>
      </c>
      <c r="U558" s="20">
        <f>Data!Y558-Data!CF558</f>
        <v>8.1000000000000085</v>
      </c>
      <c r="V558" s="20">
        <f>Data!Z558-Data!CG558</f>
        <v>-11.900000000000006</v>
      </c>
      <c r="W558" s="20">
        <f>Data!AA558-Data!CH558</f>
        <v>-0.90000000000000568</v>
      </c>
      <c r="X558" s="20">
        <f>Data!AB558-Data!CI558</f>
        <v>-0.16600000000000001</v>
      </c>
      <c r="Y558" s="20">
        <f>Data!AC558-Data!CJ558</f>
        <v>2.13</v>
      </c>
      <c r="Z558" s="20">
        <f>Data!AD558-Data!CK558</f>
        <v>1.3999999999999915</v>
      </c>
      <c r="AA558" s="20">
        <f>Data!AE558-Data!CL558</f>
        <v>-0.70000000000000284</v>
      </c>
      <c r="AB558" s="20">
        <f>Data!AF558-Data!CM558</f>
        <v>1.48</v>
      </c>
      <c r="AC558" s="20">
        <f>Data!AG558-Data!CN558</f>
        <v>8.2999999999999972</v>
      </c>
      <c r="AD558" s="20">
        <f>Data!AH558-Data!CO558</f>
        <v>-12.899999999999991</v>
      </c>
      <c r="AE558" s="20">
        <f>Data!AI558-Data!CP558</f>
        <v>0.49209999999999998</v>
      </c>
      <c r="AF558" s="20">
        <f>Data!AJ558-Data!CQ558</f>
        <v>4.4000000000000004</v>
      </c>
      <c r="AG558" s="20">
        <f>Data!AK558-Data!CR558</f>
        <v>0.25514705882352945</v>
      </c>
      <c r="AH558" s="20">
        <f>Data!AL558-Data!CS558</f>
        <v>214</v>
      </c>
      <c r="AI558" s="20">
        <f>Data!AM558-Data!CT558</f>
        <v>17.560000000000002</v>
      </c>
      <c r="AJ558" s="20">
        <f>Data!AN558-Data!CU558</f>
        <v>2.04</v>
      </c>
      <c r="AK558" s="20">
        <f>Data!AO558-Data!CV558</f>
        <v>-17</v>
      </c>
      <c r="AL558" s="20">
        <f>Data!AP558-Data!CW558</f>
        <v>-242</v>
      </c>
      <c r="AM558" s="20">
        <f>Data!AQ558-Data!CX558</f>
        <v>-83</v>
      </c>
      <c r="AN558" s="20">
        <f>Data!AR558-Data!CY558</f>
        <v>7.6000000000000012E-2</v>
      </c>
      <c r="AO558" s="20">
        <f>Data!AS558-Data!CZ558</f>
        <v>-27</v>
      </c>
      <c r="AP558" s="20">
        <f>Data!AT558-Data!DA558</f>
        <v>-140</v>
      </c>
      <c r="AQ558" s="20">
        <f>Data!AU558-Data!DB558</f>
        <v>4.3000000000000038E-2</v>
      </c>
      <c r="AR558" s="20">
        <f>Data!AV558-Data!DC558</f>
        <v>-76</v>
      </c>
      <c r="AS558" s="20">
        <f>Data!AW558-Data!DD558</f>
        <v>-79</v>
      </c>
      <c r="AT558" s="20">
        <f>Data!AX558-Data!DE558</f>
        <v>-6.5999999999999948E-2</v>
      </c>
      <c r="AU558" s="20">
        <f>Data!AY558-Data!DF558</f>
        <v>12</v>
      </c>
      <c r="AV558" s="20">
        <f>Data!AZ558-Data!DG558</f>
        <v>1.5110294117647065</v>
      </c>
      <c r="AW558" s="20">
        <f>Data!BA558-Data!DH558</f>
        <v>14</v>
      </c>
      <c r="AX558" s="20">
        <f>Data!BB558-Data!DI558</f>
        <v>3.224264705882355</v>
      </c>
      <c r="AY558" s="20">
        <f>Data!BC558-Data!DJ558</f>
        <v>66</v>
      </c>
      <c r="AZ558" s="20">
        <f>Data!BD558-Data!DK558</f>
        <v>0</v>
      </c>
      <c r="BA558" s="20">
        <f>Data!BE558-Data!DL558</f>
        <v>40</v>
      </c>
      <c r="BB558" s="20">
        <f>Data!BF558-Data!DM558</f>
        <v>17</v>
      </c>
      <c r="BC558" s="20">
        <f>Data!BG558-Data!DN558</f>
        <v>8</v>
      </c>
      <c r="BD558" s="20">
        <f>Data!BH558-Data!DO558</f>
        <v>3.3999999999999915</v>
      </c>
      <c r="BE558" s="20">
        <f>Data!BI558-Data!DP558</f>
        <v>-10.600000000000009</v>
      </c>
      <c r="BF558" s="20">
        <f>Data!BJ558-Data!DQ558</f>
        <v>13.984999999999999</v>
      </c>
      <c r="BG558" s="20">
        <f>Data!BK558-Data!DR558</f>
        <v>0.246</v>
      </c>
      <c r="BH558" s="20">
        <f>Data!BL558-Data!DS558</f>
        <v>1.7240000000000002</v>
      </c>
      <c r="BI558" s="20">
        <f>Data!BM558-Data!DT558</f>
        <v>-6.3999999999999946E-2</v>
      </c>
      <c r="BJ558" s="20">
        <f>Data!BN558-Data!DU558</f>
        <v>-7</v>
      </c>
      <c r="BK558" s="20">
        <f>Data!BO558-Data!DV558</f>
        <v>-3.6000000000000014</v>
      </c>
      <c r="BL558" s="20">
        <f>Data!BP558-Data!DW558</f>
        <v>2.6</v>
      </c>
      <c r="BM558" s="20">
        <f>Data!BQ558-Data!DX558</f>
        <v>0.48897058823529438</v>
      </c>
      <c r="BN558" s="20">
        <f>Data!BR558-Data!DY558</f>
        <v>1.3999999999999986</v>
      </c>
      <c r="BO558" s="20">
        <f>Data!BS558-Data!DZ558</f>
        <v>-100</v>
      </c>
      <c r="BP558" s="20">
        <f>Data!BT558-Data!EA558</f>
        <v>6.5000000000000058E-2</v>
      </c>
      <c r="BQ558" s="20">
        <f>Data!BU558-Data!EB558</f>
        <v>-4</v>
      </c>
      <c r="BR558" s="20">
        <f>Data!BV558-Data!EC558</f>
        <v>-190</v>
      </c>
      <c r="BS558" s="20">
        <f>Data!BW558-Data!ED558</f>
        <v>-82</v>
      </c>
      <c r="BT558" s="20">
        <f>Data!BX558-Data!EE558</f>
        <v>-129</v>
      </c>
      <c r="BU558" s="20">
        <f>Data!BY558-Data!EF558</f>
        <v>-163</v>
      </c>
      <c r="BV558" s="20">
        <f>Data!BZ558-Data!EG558</f>
        <v>-183</v>
      </c>
      <c r="BW558" s="20">
        <f>Data!CA558-Data!EH558</f>
        <v>-113.60000000000001</v>
      </c>
      <c r="BX558" s="20">
        <f>Data!CB558-Data!EI558</f>
        <v>-100</v>
      </c>
      <c r="BY558" s="20">
        <f>Data!CC558-Data!EJ558</f>
        <v>-108</v>
      </c>
      <c r="BZ558" s="20">
        <f>Data!EK558</f>
        <v>11488.95</v>
      </c>
      <c r="CA558" s="20">
        <f>Data!EL558</f>
        <v>9434.8799999999992</v>
      </c>
      <c r="CB558" s="20">
        <f>Data!EM558</f>
        <v>96.323294117647052</v>
      </c>
      <c r="CC558" s="20">
        <f>Data!EN558</f>
        <v>88.012749999999997</v>
      </c>
      <c r="CD558" s="20">
        <f>Data!EO558</f>
        <v>12.659199999999998</v>
      </c>
      <c r="CE558" s="20">
        <f>Data!EP558</f>
        <v>179.56</v>
      </c>
      <c r="CF558" s="50">
        <f>IF(ISBLANK(Data!EQ558), "", Data!EQ558)</f>
        <v>77</v>
      </c>
      <c r="CG558" s="50">
        <f>IF(ISBLANK(Data!ER558), "", Data!ER558)</f>
        <v>64</v>
      </c>
      <c r="CH558" s="61" t="str">
        <f>IF(ISBLANK(Data!ES558), "", Data!ES558)</f>
        <v>SMU</v>
      </c>
      <c r="CI558" s="61">
        <f>IF(ISBLANK(Data!ET558), "", Data!ET558)</f>
        <v>141</v>
      </c>
    </row>
    <row r="559" spans="1:87" x14ac:dyDescent="0.45">
      <c r="A559" s="50">
        <f>IF(ISBLANK(Data!A559), "", Data!A559)</f>
        <v>45307</v>
      </c>
      <c r="B559" s="50" t="str">
        <f>IF(ISBLANK(Data!B559), "", Data!B559)</f>
        <v>Oklahoma St.</v>
      </c>
      <c r="C559" s="50">
        <f>IF(ISBLANK(Data!C559), "", Data!C559)</f>
        <v>222</v>
      </c>
      <c r="D559" s="50" t="str">
        <f>IF(ISBLANK(Data!D559), "", Data!D559)</f>
        <v>Kansas</v>
      </c>
      <c r="E559" s="50">
        <f>IF(ISBLANK(Data!E559), "", Data!E559)</f>
        <v>132</v>
      </c>
      <c r="F559" s="50" t="str">
        <f>IF(ISBLANK(Data!F559), "", Data!F559)</f>
        <v>N</v>
      </c>
      <c r="G559" s="50" t="str">
        <f>IF(ISBLANK(Data!G559), "", Data!G559)</f>
        <v>Oklahoma St.</v>
      </c>
      <c r="H559" s="50" t="str">
        <f>IF(ISBLANK(Data!H559), "", Data!H559)</f>
        <v>Kansas</v>
      </c>
      <c r="I559" s="50" t="str">
        <f>IF(ISBLANK(Data!I559), "", Data!I559)</f>
        <v>Oklahoma St.</v>
      </c>
      <c r="J559" s="50" t="str">
        <f>IF(ISBLANK(Data!J559), "", Data!J559)</f>
        <v>Kansas</v>
      </c>
      <c r="K559" s="50" t="str">
        <f>IF(ISBLANK(Data!K559), "", Data!K559)</f>
        <v>Oklahoma State</v>
      </c>
      <c r="L559" s="50" t="str">
        <f>IF(ISBLANK(Data!L559), "", Data!L559)</f>
        <v>Kansas</v>
      </c>
      <c r="M559" s="50" t="str">
        <f>IF(ISBLANK(Data!M559), "", Data!M559)</f>
        <v>Oklahoma St</v>
      </c>
      <c r="N559" s="50" t="str">
        <f>IF(ISBLANK(Data!N559), "", Data!N559)</f>
        <v>Kansas</v>
      </c>
      <c r="O559" s="50" t="str">
        <f>IF(ISBLANK(Data!O559), "", Data!O559)</f>
        <v>Okla. St.</v>
      </c>
      <c r="P559" s="50" t="str">
        <f>IF(ISBLANK(Data!P559), "", Data!P559)</f>
        <v>Kansas</v>
      </c>
      <c r="Q559" s="50" t="str">
        <f>IF(ISBLANK(Data!Q559), "", Data!Q559)</f>
        <v>Oklahoma State</v>
      </c>
      <c r="R559" s="50" t="str">
        <f>IF(ISBLANK(Data!R559), "", Data!R559)</f>
        <v>Kansas</v>
      </c>
      <c r="S559" s="20">
        <f>Data!W559-Data!CD559</f>
        <v>-0.375</v>
      </c>
      <c r="T559" s="20">
        <f>Data!X559-Data!CE559</f>
        <v>-14.869999999999997</v>
      </c>
      <c r="U559" s="20">
        <f>Data!Y559-Data!CF559</f>
        <v>-8.5999999999999943</v>
      </c>
      <c r="V559" s="20">
        <f>Data!Z559-Data!CG559</f>
        <v>6.2999999999999972</v>
      </c>
      <c r="W559" s="20">
        <f>Data!AA559-Data!CH559</f>
        <v>-1.5</v>
      </c>
      <c r="X559" s="20">
        <f>Data!AB559-Data!CI559</f>
        <v>-0.19500000000000001</v>
      </c>
      <c r="Y559" s="20">
        <f>Data!AC559-Data!CJ559</f>
        <v>-7.7600000000000007</v>
      </c>
      <c r="Z559" s="20">
        <f>Data!AD559-Data!CK559</f>
        <v>-3.5999999999999943</v>
      </c>
      <c r="AA559" s="20">
        <f>Data!AE559-Data!CL559</f>
        <v>4.0999999999999943</v>
      </c>
      <c r="AB559" s="20">
        <f>Data!AF559-Data!CM559</f>
        <v>-9.84</v>
      </c>
      <c r="AC559" s="20">
        <f>Data!AG559-Data!CN559</f>
        <v>-7.5999999999999943</v>
      </c>
      <c r="AD559" s="20">
        <f>Data!AH559-Data!CO559</f>
        <v>4.1000000000000085</v>
      </c>
      <c r="AE559" s="20">
        <f>Data!AI559-Data!CP559</f>
        <v>-0.19769999999999999</v>
      </c>
      <c r="AF559" s="20">
        <f>Data!AJ559-Data!CQ559</f>
        <v>-40.9</v>
      </c>
      <c r="AG559" s="20">
        <f>Data!AK559-Data!CR559</f>
        <v>-2.5562499999999999</v>
      </c>
      <c r="AH559" s="20">
        <f>Data!AL559-Data!CS559</f>
        <v>-213</v>
      </c>
      <c r="AI559" s="20">
        <f>Data!AM559-Data!CT559</f>
        <v>-10.91</v>
      </c>
      <c r="AJ559" s="20">
        <f>Data!AN559-Data!CU559</f>
        <v>-4.46</v>
      </c>
      <c r="AK559" s="20">
        <f>Data!AO559-Data!CV559</f>
        <v>-91</v>
      </c>
      <c r="AL559" s="20">
        <f>Data!AP559-Data!CW559</f>
        <v>28</v>
      </c>
      <c r="AM559" s="20">
        <f>Data!AQ559-Data!CX559</f>
        <v>-6</v>
      </c>
      <c r="AN559" s="20">
        <f>Data!AR559-Data!CY559</f>
        <v>-4.5999999999999985E-2</v>
      </c>
      <c r="AO559" s="20">
        <f>Data!AS559-Data!CZ559</f>
        <v>46</v>
      </c>
      <c r="AP559" s="20">
        <f>Data!AT559-Data!DA559</f>
        <v>125</v>
      </c>
      <c r="AQ559" s="20">
        <f>Data!AU559-Data!DB559</f>
        <v>3.0000000000000027E-3</v>
      </c>
      <c r="AR559" s="20">
        <f>Data!AV559-Data!DC559</f>
        <v>-45</v>
      </c>
      <c r="AS559" s="20">
        <f>Data!AW559-Data!DD559</f>
        <v>-30</v>
      </c>
      <c r="AT559" s="20">
        <f>Data!AX559-Data!DE559</f>
        <v>-8.5999999999999965E-2</v>
      </c>
      <c r="AU559" s="20">
        <f>Data!AY559-Data!DF559</f>
        <v>13</v>
      </c>
      <c r="AV559" s="20">
        <f>Data!AZ559-Data!DG559</f>
        <v>0.8125</v>
      </c>
      <c r="AW559" s="20">
        <f>Data!BA559-Data!DH559</f>
        <v>-27</v>
      </c>
      <c r="AX559" s="20">
        <f>Data!BB559-Data!DI559</f>
        <v>-1.6875</v>
      </c>
      <c r="AY559" s="20">
        <f>Data!BC559-Data!DJ559</f>
        <v>-94</v>
      </c>
      <c r="AZ559" s="20">
        <f>Data!BD559-Data!DK559</f>
        <v>-24</v>
      </c>
      <c r="BA559" s="20">
        <f>Data!BE559-Data!DL559</f>
        <v>-18</v>
      </c>
      <c r="BB559" s="20">
        <f>Data!BF559-Data!DM559</f>
        <v>25</v>
      </c>
      <c r="BC559" s="20">
        <f>Data!BG559-Data!DN559</f>
        <v>29</v>
      </c>
      <c r="BD559" s="20">
        <f>Data!BH559-Data!DO559</f>
        <v>-5.7000000000000028</v>
      </c>
      <c r="BE559" s="20">
        <f>Data!BI559-Data!DP559</f>
        <v>1.75</v>
      </c>
      <c r="BF559" s="20">
        <f>Data!BJ559-Data!DQ559</f>
        <v>-7.4380000000000006</v>
      </c>
      <c r="BG559" s="20">
        <f>Data!BK559-Data!DR559</f>
        <v>-0.61899999999999999</v>
      </c>
      <c r="BH559" s="20">
        <f>Data!BL559-Data!DS559</f>
        <v>1.5619999999999994</v>
      </c>
      <c r="BI559" s="20">
        <f>Data!BM559-Data!DT559</f>
        <v>-0.17699999999999999</v>
      </c>
      <c r="BJ559" s="20">
        <f>Data!BN559-Data!DU559</f>
        <v>7.8000000000000007</v>
      </c>
      <c r="BK559" s="20">
        <f>Data!BO559-Data!DV559</f>
        <v>-1.8999999999999986</v>
      </c>
      <c r="BL559" s="20">
        <f>Data!BP559-Data!DW559</f>
        <v>-1.1000000000000005</v>
      </c>
      <c r="BM559" s="20">
        <f>Data!BQ559-Data!DX559</f>
        <v>-1.5</v>
      </c>
      <c r="BN559" s="20">
        <f>Data!BR559-Data!DY559</f>
        <v>1.8000000000000007</v>
      </c>
      <c r="BO559" s="20">
        <f>Data!BS559-Data!DZ559</f>
        <v>209</v>
      </c>
      <c r="BP559" s="20">
        <f>Data!BT559-Data!EA559</f>
        <v>-0.18600000000000005</v>
      </c>
      <c r="BQ559" s="20">
        <f>Data!BU559-Data!EB559</f>
        <v>-2</v>
      </c>
      <c r="BR559" s="20">
        <f>Data!BV559-Data!EC559</f>
        <v>115</v>
      </c>
      <c r="BS559" s="20">
        <f>Data!BW559-Data!ED559</f>
        <v>119</v>
      </c>
      <c r="BT559" s="20">
        <f>Data!BX559-Data!EE559</f>
        <v>174</v>
      </c>
      <c r="BU559" s="20">
        <f>Data!BY559-Data!EF559</f>
        <v>93</v>
      </c>
      <c r="BV559" s="20">
        <f>Data!BZ559-Data!EG559</f>
        <v>91</v>
      </c>
      <c r="BW559" s="20">
        <f>Data!CA559-Data!EH559</f>
        <v>107.7</v>
      </c>
      <c r="BX559" s="20">
        <f>Data!CB559-Data!EI559</f>
        <v>210</v>
      </c>
      <c r="BY559" s="20">
        <f>Data!CC559-Data!EJ559</f>
        <v>198</v>
      </c>
      <c r="BZ559" s="20">
        <f>Data!EK559</f>
        <v>9901.65</v>
      </c>
      <c r="CA559" s="20">
        <f>Data!EL559</f>
        <v>11427.1</v>
      </c>
      <c r="CB559" s="20">
        <f>Data!EM559</f>
        <v>101.8635</v>
      </c>
      <c r="CC559" s="20">
        <f>Data!EN559</f>
        <v>71.96875</v>
      </c>
      <c r="CD559" s="20">
        <f>Data!EO559</f>
        <v>11.7819</v>
      </c>
      <c r="CE559" s="20">
        <f>Data!EP559</f>
        <v>147.375</v>
      </c>
      <c r="CF559" s="50">
        <f>IF(ISBLANK(Data!EQ559), "", Data!EQ559)</f>
        <v>66</v>
      </c>
      <c r="CG559" s="50">
        <f>IF(ISBLANK(Data!ER559), "", Data!ER559)</f>
        <v>90</v>
      </c>
      <c r="CH559" s="61" t="str">
        <f>IF(ISBLANK(Data!ES559), "", Data!ES559)</f>
        <v>Kansas</v>
      </c>
      <c r="CI559" s="61">
        <f>IF(ISBLANK(Data!ET559), "", Data!ET559)</f>
        <v>156</v>
      </c>
    </row>
    <row r="560" spans="1:87" x14ac:dyDescent="0.45">
      <c r="A560" s="50">
        <f>IF(ISBLANK(Data!A560), "", Data!A560)</f>
        <v>45307</v>
      </c>
      <c r="B560" s="50" t="str">
        <f>IF(ISBLANK(Data!B560), "", Data!B560)</f>
        <v>Penn St.</v>
      </c>
      <c r="C560" s="50">
        <f>IF(ISBLANK(Data!C560), "", Data!C560)</f>
        <v>229</v>
      </c>
      <c r="D560" s="50" t="str">
        <f>IF(ISBLANK(Data!D560), "", Data!D560)</f>
        <v>Wisconsin</v>
      </c>
      <c r="E560" s="50">
        <f>IF(ISBLANK(Data!E560), "", Data!E560)</f>
        <v>356</v>
      </c>
      <c r="F560" s="50" t="str">
        <f>IF(ISBLANK(Data!F560), "", Data!F560)</f>
        <v>N</v>
      </c>
      <c r="G560" s="50" t="str">
        <f>IF(ISBLANK(Data!G560), "", Data!G560)</f>
        <v>Penn St.</v>
      </c>
      <c r="H560" s="50" t="str">
        <f>IF(ISBLANK(Data!H560), "", Data!H560)</f>
        <v>Wisconsin</v>
      </c>
      <c r="I560" s="50" t="str">
        <f>IF(ISBLANK(Data!I560), "", Data!I560)</f>
        <v>Penn St.</v>
      </c>
      <c r="J560" s="50" t="str">
        <f>IF(ISBLANK(Data!J560), "", Data!J560)</f>
        <v>Wisconsin</v>
      </c>
      <c r="K560" s="50" t="str">
        <f>IF(ISBLANK(Data!K560), "", Data!K560)</f>
        <v>Penn State</v>
      </c>
      <c r="L560" s="50" t="str">
        <f>IF(ISBLANK(Data!L560), "", Data!L560)</f>
        <v>Wisconsin</v>
      </c>
      <c r="M560" s="50" t="str">
        <f>IF(ISBLANK(Data!M560), "", Data!M560)</f>
        <v>Penn St</v>
      </c>
      <c r="N560" s="50" t="str">
        <f>IF(ISBLANK(Data!N560), "", Data!N560)</f>
        <v>Wisconsin</v>
      </c>
      <c r="O560" s="50" t="str">
        <f>IF(ISBLANK(Data!O560), "", Data!O560)</f>
        <v>Penn St.</v>
      </c>
      <c r="P560" s="50" t="str">
        <f>IF(ISBLANK(Data!P560), "", Data!P560)</f>
        <v>Wisconsin</v>
      </c>
      <c r="Q560" s="50" t="str">
        <f>IF(ISBLANK(Data!Q560), "", Data!Q560)</f>
        <v>Penn State</v>
      </c>
      <c r="R560" s="50" t="str">
        <f>IF(ISBLANK(Data!R560), "", Data!R560)</f>
        <v>Wisconsin</v>
      </c>
      <c r="S560" s="20">
        <f>Data!W560-Data!CD560</f>
        <v>-0.34191176470588203</v>
      </c>
      <c r="T560" s="20">
        <f>Data!X560-Data!CE560</f>
        <v>-18.830000000000002</v>
      </c>
      <c r="U560" s="20">
        <f>Data!Y560-Data!CF560</f>
        <v>-11.600000000000009</v>
      </c>
      <c r="V560" s="20">
        <f>Data!Z560-Data!CG560</f>
        <v>7.2999999999999972</v>
      </c>
      <c r="W560" s="20">
        <f>Data!AA560-Data!CH560</f>
        <v>6.4000000000000057</v>
      </c>
      <c r="X560" s="20">
        <f>Data!AB560-Data!CI560</f>
        <v>-0.13200000000000001</v>
      </c>
      <c r="Y560" s="20">
        <f>Data!AC560-Data!CJ560</f>
        <v>-7.19</v>
      </c>
      <c r="Z560" s="20">
        <f>Data!AD560-Data!CK560</f>
        <v>-2.7999999999999972</v>
      </c>
      <c r="AA560" s="20">
        <f>Data!AE560-Data!CL560</f>
        <v>4.2999999999999972</v>
      </c>
      <c r="AB560" s="20">
        <f>Data!AF560-Data!CM560</f>
        <v>-12.89</v>
      </c>
      <c r="AC560" s="20">
        <f>Data!AG560-Data!CN560</f>
        <v>-12.399999999999991</v>
      </c>
      <c r="AD560" s="20">
        <f>Data!AH560-Data!CO560</f>
        <v>4.2000000000000028</v>
      </c>
      <c r="AE560" s="20">
        <f>Data!AI560-Data!CP560</f>
        <v>-0.254</v>
      </c>
      <c r="AF560" s="20">
        <f>Data!AJ560-Data!CQ560</f>
        <v>-7.3999999999999995</v>
      </c>
      <c r="AG560" s="20">
        <f>Data!AK560-Data!CR560</f>
        <v>-0.44742647058823526</v>
      </c>
      <c r="AH560" s="20">
        <f>Data!AL560-Data!CS560</f>
        <v>-237</v>
      </c>
      <c r="AI560" s="20">
        <f>Data!AM560-Data!CT560</f>
        <v>-13.020000000000001</v>
      </c>
      <c r="AJ560" s="20">
        <f>Data!AN560-Data!CU560</f>
        <v>-5.9599999999999991</v>
      </c>
      <c r="AK560" s="20">
        <f>Data!AO560-Data!CV560</f>
        <v>94</v>
      </c>
      <c r="AL560" s="20">
        <f>Data!AP560-Data!CW560</f>
        <v>204</v>
      </c>
      <c r="AM560" s="20">
        <f>Data!AQ560-Data!CX560</f>
        <v>138</v>
      </c>
      <c r="AN560" s="20">
        <f>Data!AR560-Data!CY560</f>
        <v>-3.8999999999999979E-2</v>
      </c>
      <c r="AO560" s="20">
        <f>Data!AS560-Data!CZ560</f>
        <v>21</v>
      </c>
      <c r="AP560" s="20">
        <f>Data!AT560-Data!DA560</f>
        <v>119</v>
      </c>
      <c r="AQ560" s="20">
        <f>Data!AU560-Data!DB560</f>
        <v>-4.6999999999999986E-2</v>
      </c>
      <c r="AR560" s="20">
        <f>Data!AV560-Data!DC560</f>
        <v>23</v>
      </c>
      <c r="AS560" s="20">
        <f>Data!AW560-Data!DD560</f>
        <v>42</v>
      </c>
      <c r="AT560" s="20">
        <f>Data!AX560-Data!DE560</f>
        <v>-2.4000000000000021E-2</v>
      </c>
      <c r="AU560" s="20">
        <f>Data!AY560-Data!DF560</f>
        <v>15</v>
      </c>
      <c r="AV560" s="20">
        <f>Data!AZ560-Data!DG560</f>
        <v>0.28676470588235325</v>
      </c>
      <c r="AW560" s="20">
        <f>Data!BA560-Data!DH560</f>
        <v>7</v>
      </c>
      <c r="AX560" s="20">
        <f>Data!BB560-Data!DI560</f>
        <v>-1.599264705882355</v>
      </c>
      <c r="AY560" s="20">
        <f>Data!BC560-Data!DJ560</f>
        <v>6</v>
      </c>
      <c r="AZ560" s="20">
        <f>Data!BD560-Data!DK560</f>
        <v>59</v>
      </c>
      <c r="BA560" s="20">
        <f>Data!BE560-Data!DL560</f>
        <v>25</v>
      </c>
      <c r="BB560" s="20">
        <f>Data!BF560-Data!DM560</f>
        <v>36</v>
      </c>
      <c r="BC560" s="20">
        <f>Data!BG560-Data!DN560</f>
        <v>64</v>
      </c>
      <c r="BD560" s="20">
        <f>Data!BH560-Data!DO560</f>
        <v>1.0999999999999943</v>
      </c>
      <c r="BE560" s="20">
        <f>Data!BI560-Data!DP560</f>
        <v>8.1539999999999964</v>
      </c>
      <c r="BF560" s="20">
        <f>Data!BJ560-Data!DQ560</f>
        <v>-7.0469999999999988</v>
      </c>
      <c r="BG560" s="20">
        <f>Data!BK560-Data!DR560</f>
        <v>-0.20299999999999985</v>
      </c>
      <c r="BH560" s="20">
        <f>Data!BL560-Data!DS560</f>
        <v>1.5410000000000004</v>
      </c>
      <c r="BI560" s="20">
        <f>Data!BM560-Data!DT560</f>
        <v>0.18699999999999994</v>
      </c>
      <c r="BJ560" s="20">
        <f>Data!BN560-Data!DU560</f>
        <v>5.8999999999999986</v>
      </c>
      <c r="BK560" s="20">
        <f>Data!BO560-Data!DV560</f>
        <v>1.1999999999999993</v>
      </c>
      <c r="BL560" s="20">
        <f>Data!BP560-Data!DW560</f>
        <v>1.4</v>
      </c>
      <c r="BM560" s="20">
        <f>Data!BQ560-Data!DX560</f>
        <v>3.1029411764705888</v>
      </c>
      <c r="BN560" s="20">
        <f>Data!BR560-Data!DY560</f>
        <v>2.9000000000000004</v>
      </c>
      <c r="BO560" s="20">
        <f>Data!BS560-Data!DZ560</f>
        <v>207</v>
      </c>
      <c r="BP560" s="20">
        <f>Data!BT560-Data!EA560</f>
        <v>-0.17500000000000004</v>
      </c>
      <c r="BQ560" s="20">
        <f>Data!BU560-Data!EB560</f>
        <v>5</v>
      </c>
      <c r="BR560" s="20">
        <f>Data!BV560-Data!EC560</f>
        <v>114</v>
      </c>
      <c r="BS560" s="20">
        <f>Data!BW560-Data!ED560</f>
        <v>111</v>
      </c>
      <c r="BT560" s="20">
        <f>Data!BX560-Data!EE560</f>
        <v>162</v>
      </c>
      <c r="BU560" s="20">
        <f>Data!BY560-Data!EF560</f>
        <v>98</v>
      </c>
      <c r="BV560" s="20">
        <f>Data!BZ560-Data!EG560</f>
        <v>105</v>
      </c>
      <c r="BW560" s="20">
        <f>Data!CA560-Data!EH560</f>
        <v>104.8</v>
      </c>
      <c r="BX560" s="20">
        <f>Data!CB560-Data!EI560</f>
        <v>208</v>
      </c>
      <c r="BY560" s="20">
        <f>Data!CC560-Data!EJ560</f>
        <v>233</v>
      </c>
      <c r="BZ560" s="20">
        <f>Data!EK560</f>
        <v>10345.17</v>
      </c>
      <c r="CA560" s="20">
        <f>Data!EL560</f>
        <v>12329.1</v>
      </c>
      <c r="CB560" s="20">
        <f>Data!EM560</f>
        <v>70.956249999999997</v>
      </c>
      <c r="CC560" s="20">
        <f>Data!EN560</f>
        <v>91.771058823529415</v>
      </c>
      <c r="CD560" s="20">
        <f>Data!EO560</f>
        <v>13.5814</v>
      </c>
      <c r="CE560" s="20">
        <f>Data!EP560</f>
        <v>175.88200000000001</v>
      </c>
      <c r="CF560" s="50">
        <f>IF(ISBLANK(Data!EQ560), "", Data!EQ560)</f>
        <v>87</v>
      </c>
      <c r="CG560" s="50">
        <f>IF(ISBLANK(Data!ER560), "", Data!ER560)</f>
        <v>83</v>
      </c>
      <c r="CH560" s="61" t="str">
        <f>IF(ISBLANK(Data!ES560), "", Data!ES560)</f>
        <v>Penn St.</v>
      </c>
      <c r="CI560" s="61">
        <f>IF(ISBLANK(Data!ET560), "", Data!ET560)</f>
        <v>170</v>
      </c>
    </row>
    <row r="561" spans="1:87" x14ac:dyDescent="0.45">
      <c r="A561" s="50">
        <f>IF(ISBLANK(Data!A561), "", Data!A561)</f>
        <v>45307</v>
      </c>
      <c r="B561" s="50" t="str">
        <f>IF(ISBLANK(Data!B561), "", Data!B561)</f>
        <v>Colorado St.</v>
      </c>
      <c r="C561" s="50">
        <f>IF(ISBLANK(Data!C561), "", Data!C561)</f>
        <v>58</v>
      </c>
      <c r="D561" s="50" t="str">
        <f>IF(ISBLANK(Data!D561), "", Data!D561)</f>
        <v>Air Force</v>
      </c>
      <c r="E561" s="50">
        <f>IF(ISBLANK(Data!E561), "", Data!E561)</f>
        <v>2</v>
      </c>
      <c r="F561" s="50" t="str">
        <f>IF(ISBLANK(Data!F561), "", Data!F561)</f>
        <v>N</v>
      </c>
      <c r="G561" s="50" t="str">
        <f>IF(ISBLANK(Data!G561), "", Data!G561)</f>
        <v>Colorado St.</v>
      </c>
      <c r="H561" s="50" t="str">
        <f>IF(ISBLANK(Data!H561), "", Data!H561)</f>
        <v>Air Force</v>
      </c>
      <c r="I561" s="50" t="str">
        <f>IF(ISBLANK(Data!I561), "", Data!I561)</f>
        <v>Colorado St.</v>
      </c>
      <c r="J561" s="50" t="str">
        <f>IF(ISBLANK(Data!J561), "", Data!J561)</f>
        <v>Air Force</v>
      </c>
      <c r="K561" s="50" t="str">
        <f>IF(ISBLANK(Data!K561), "", Data!K561)</f>
        <v>Colorado State</v>
      </c>
      <c r="L561" s="50" t="str">
        <f>IF(ISBLANK(Data!L561), "", Data!L561)</f>
        <v>Air Force</v>
      </c>
      <c r="M561" s="50" t="str">
        <f>IF(ISBLANK(Data!M561), "", Data!M561)</f>
        <v>Colorado St</v>
      </c>
      <c r="N561" s="50" t="str">
        <f>IF(ISBLANK(Data!N561), "", Data!N561)</f>
        <v>Air Force</v>
      </c>
      <c r="O561" s="50" t="str">
        <f>IF(ISBLANK(Data!O561), "", Data!O561)</f>
        <v>Colo. St.</v>
      </c>
      <c r="P561" s="50" t="str">
        <f>IF(ISBLANK(Data!P561), "", Data!P561)</f>
        <v>Air Force</v>
      </c>
      <c r="Q561" s="50" t="str">
        <f>IF(ISBLANK(Data!Q561), "", Data!Q561)</f>
        <v>Colorado State</v>
      </c>
      <c r="R561" s="50" t="str">
        <f>IF(ISBLANK(Data!R561), "", Data!R561)</f>
        <v>Air Force</v>
      </c>
      <c r="S561" s="20">
        <f>Data!W561-Data!CD561</f>
        <v>0.34583333333333299</v>
      </c>
      <c r="T561" s="20">
        <f>Data!X561-Data!CE561</f>
        <v>22.8</v>
      </c>
      <c r="U561" s="20">
        <f>Data!Y561-Data!CF561</f>
        <v>16.199999999999989</v>
      </c>
      <c r="V561" s="20">
        <f>Data!Z561-Data!CG561</f>
        <v>-6.5999999999999943</v>
      </c>
      <c r="W561" s="20">
        <f>Data!AA561-Data!CH561</f>
        <v>4.2000000000000028</v>
      </c>
      <c r="X561" s="20">
        <f>Data!AB561-Data!CI561</f>
        <v>1.0000000000000009E-3</v>
      </c>
      <c r="Y561" s="20">
        <f>Data!AC561-Data!CJ561</f>
        <v>13.969999999999999</v>
      </c>
      <c r="Z561" s="20">
        <f>Data!AD561-Data!CK561</f>
        <v>7.9000000000000057</v>
      </c>
      <c r="AA561" s="20">
        <f>Data!AE561-Data!CL561</f>
        <v>-6.0999999999999943</v>
      </c>
      <c r="AB561" s="20">
        <f>Data!AF561-Data!CM561</f>
        <v>14.350000000000001</v>
      </c>
      <c r="AC561" s="20">
        <f>Data!AG561-Data!CN561</f>
        <v>17.100000000000009</v>
      </c>
      <c r="AD561" s="20">
        <f>Data!AH561-Data!CO561</f>
        <v>-7.2000000000000028</v>
      </c>
      <c r="AE561" s="20">
        <f>Data!AI561-Data!CP561</f>
        <v>0.52800000000000002</v>
      </c>
      <c r="AF561" s="20">
        <f>Data!AJ561-Data!CQ561</f>
        <v>7.8000000000000007</v>
      </c>
      <c r="AG561" s="20">
        <f>Data!AK561-Data!CR561</f>
        <v>0.51208333333333333</v>
      </c>
      <c r="AH561" s="20">
        <f>Data!AL561-Data!CS561</f>
        <v>305</v>
      </c>
      <c r="AI561" s="20">
        <f>Data!AM561-Data!CT561</f>
        <v>22.07</v>
      </c>
      <c r="AJ561" s="20">
        <f>Data!AN561-Data!CU561</f>
        <v>12.969999999999999</v>
      </c>
      <c r="AK561" s="20">
        <f>Data!AO561-Data!CV561</f>
        <v>296</v>
      </c>
      <c r="AL561" s="20">
        <f>Data!AP561-Data!CW561</f>
        <v>92</v>
      </c>
      <c r="AM561" s="20">
        <f>Data!AQ561-Data!CX561</f>
        <v>140</v>
      </c>
      <c r="AN561" s="20">
        <f>Data!AR561-Data!CY561</f>
        <v>6.2E-2</v>
      </c>
      <c r="AO561" s="20">
        <f>Data!AS561-Data!CZ561</f>
        <v>7</v>
      </c>
      <c r="AP561" s="20">
        <f>Data!AT561-Data!DA561</f>
        <v>6</v>
      </c>
      <c r="AQ561" s="20">
        <f>Data!AU561-Data!DB561</f>
        <v>1.4000000000000012E-2</v>
      </c>
      <c r="AR561" s="20">
        <f>Data!AV561-Data!DC561</f>
        <v>47</v>
      </c>
      <c r="AS561" s="20">
        <f>Data!AW561-Data!DD561</f>
        <v>34</v>
      </c>
      <c r="AT561" s="20">
        <f>Data!AX561-Data!DE561</f>
        <v>7.999999999999996E-2</v>
      </c>
      <c r="AU561" s="20">
        <f>Data!AY561-Data!DF561</f>
        <v>7</v>
      </c>
      <c r="AV561" s="20">
        <f>Data!AZ561-Data!DG561</f>
        <v>-1.6666666666666607E-2</v>
      </c>
      <c r="AW561" s="20">
        <f>Data!BA561-Data!DH561</f>
        <v>61</v>
      </c>
      <c r="AX561" s="20">
        <f>Data!BB561-Data!DI561</f>
        <v>1.8916666666666657</v>
      </c>
      <c r="AY561" s="20">
        <f>Data!BC561-Data!DJ561</f>
        <v>92</v>
      </c>
      <c r="AZ561" s="20">
        <f>Data!BD561-Data!DK561</f>
        <v>6</v>
      </c>
      <c r="BA561" s="20">
        <f>Data!BE561-Data!DL561</f>
        <v>-17</v>
      </c>
      <c r="BB561" s="20">
        <f>Data!BF561-Data!DM561</f>
        <v>-16</v>
      </c>
      <c r="BC561" s="20">
        <f>Data!BG561-Data!DN561</f>
        <v>17</v>
      </c>
      <c r="BD561" s="20">
        <f>Data!BH561-Data!DO561</f>
        <v>14.299999999999997</v>
      </c>
      <c r="BE561" s="20">
        <f>Data!BI561-Data!DP561</f>
        <v>1.5619999999999976</v>
      </c>
      <c r="BF561" s="20">
        <f>Data!BJ561-Data!DQ561</f>
        <v>12.725</v>
      </c>
      <c r="BG561" s="20">
        <f>Data!BK561-Data!DR561</f>
        <v>0.65000000000000013</v>
      </c>
      <c r="BH561" s="20">
        <f>Data!BL561-Data!DS561</f>
        <v>-1.7789999999999999</v>
      </c>
      <c r="BI561" s="20">
        <f>Data!BM561-Data!DT561</f>
        <v>9.000000000000008E-2</v>
      </c>
      <c r="BJ561" s="20">
        <f>Data!BN561-Data!DU561</f>
        <v>-1</v>
      </c>
      <c r="BK561" s="20">
        <f>Data!BO561-Data!DV561</f>
        <v>1</v>
      </c>
      <c r="BL561" s="20">
        <f>Data!BP561-Data!DW561</f>
        <v>-1.3000000000000003</v>
      </c>
      <c r="BM561" s="20">
        <f>Data!BQ561-Data!DX561</f>
        <v>-7.9166666666666607E-2</v>
      </c>
      <c r="BN561" s="20">
        <f>Data!BR561-Data!DY561</f>
        <v>0</v>
      </c>
      <c r="BO561" s="20">
        <f>Data!BS561-Data!DZ561</f>
        <v>-265</v>
      </c>
      <c r="BP561" s="20">
        <f>Data!BT561-Data!EA561</f>
        <v>0.20700000000000002</v>
      </c>
      <c r="BQ561" s="20">
        <f>Data!BU561-Data!EB561</f>
        <v>1</v>
      </c>
      <c r="BR561" s="20">
        <f>Data!BV561-Data!EC561</f>
        <v>-219</v>
      </c>
      <c r="BS561" s="20">
        <f>Data!BW561-Data!ED561</f>
        <v>-197</v>
      </c>
      <c r="BT561" s="20">
        <f>Data!BX561-Data!EE561</f>
        <v>-249</v>
      </c>
      <c r="BU561" s="20">
        <f>Data!BY561-Data!EF561</f>
        <v>-244</v>
      </c>
      <c r="BV561" s="20">
        <f>Data!BZ561-Data!EG561</f>
        <v>-200</v>
      </c>
      <c r="BW561" s="20">
        <f>Data!CA561-Data!EH561</f>
        <v>-188.5</v>
      </c>
      <c r="BX561" s="20">
        <f>Data!CB561-Data!EI561</f>
        <v>-265</v>
      </c>
      <c r="BY561" s="20">
        <f>Data!CC561-Data!EJ561</f>
        <v>-254</v>
      </c>
      <c r="BZ561" s="20">
        <f>Data!EK561</f>
        <v>12465.599999999999</v>
      </c>
      <c r="CA561" s="20">
        <f>Data!EL561</f>
        <v>10079.160000000002</v>
      </c>
      <c r="CB561" s="20">
        <f>Data!EM561</f>
        <v>77.666133333333335</v>
      </c>
      <c r="CC561" s="20">
        <f>Data!EN561</f>
        <v>89.60656250000001</v>
      </c>
      <c r="CD561" s="20">
        <f>Data!EO561</f>
        <v>11.4582</v>
      </c>
      <c r="CE561" s="20">
        <f>Data!EP561</f>
        <v>192.53200000000001</v>
      </c>
      <c r="CF561" s="50">
        <f>IF(ISBLANK(Data!EQ561), "", Data!EQ561)</f>
        <v>78</v>
      </c>
      <c r="CG561" s="50">
        <f>IF(ISBLANK(Data!ER561), "", Data!ER561)</f>
        <v>69</v>
      </c>
      <c r="CH561" s="61" t="str">
        <f>IF(ISBLANK(Data!ES561), "", Data!ES561)</f>
        <v>Colorado St.</v>
      </c>
      <c r="CI561" s="61">
        <f>IF(ISBLANK(Data!ET561), "", Data!ET561)</f>
        <v>147</v>
      </c>
    </row>
    <row r="562" spans="1:87" x14ac:dyDescent="0.45">
      <c r="A562" s="50">
        <f>IF(ISBLANK(Data!A562), "", Data!A562)</f>
        <v>45307</v>
      </c>
      <c r="B562" s="50" t="str">
        <f>IF(ISBLANK(Data!B562), "", Data!B562)</f>
        <v>BYU</v>
      </c>
      <c r="C562" s="50">
        <f>IF(ISBLANK(Data!C562), "", Data!C562)</f>
        <v>35</v>
      </c>
      <c r="D562" s="50" t="str">
        <f>IF(ISBLANK(Data!D562), "", Data!D562)</f>
        <v>Iowa St.</v>
      </c>
      <c r="E562" s="50">
        <f>IF(ISBLANK(Data!E562), "", Data!E562)</f>
        <v>126</v>
      </c>
      <c r="F562" s="50" t="str">
        <f>IF(ISBLANK(Data!F562), "", Data!F562)</f>
        <v>N</v>
      </c>
      <c r="G562" s="50" t="str">
        <f>IF(ISBLANK(Data!G562), "", Data!G562)</f>
        <v>BYU</v>
      </c>
      <c r="H562" s="50" t="str">
        <f>IF(ISBLANK(Data!H562), "", Data!H562)</f>
        <v>Iowa St.</v>
      </c>
      <c r="I562" s="50" t="str">
        <f>IF(ISBLANK(Data!I562), "", Data!I562)</f>
        <v>BYU</v>
      </c>
      <c r="J562" s="50" t="str">
        <f>IF(ISBLANK(Data!J562), "", Data!J562)</f>
        <v>Iowa St.</v>
      </c>
      <c r="K562" s="50" t="str">
        <f>IF(ISBLANK(Data!K562), "", Data!K562)</f>
        <v>Brigham Young</v>
      </c>
      <c r="L562" s="50" t="str">
        <f>IF(ISBLANK(Data!L562), "", Data!L562)</f>
        <v>Iowa State</v>
      </c>
      <c r="M562" s="50" t="str">
        <f>IF(ISBLANK(Data!M562), "", Data!M562)</f>
        <v>BYU</v>
      </c>
      <c r="N562" s="50" t="str">
        <f>IF(ISBLANK(Data!N562), "", Data!N562)</f>
        <v>Iowa St</v>
      </c>
      <c r="O562" s="50" t="str">
        <f>IF(ISBLANK(Data!O562), "", Data!O562)</f>
        <v>BYU</v>
      </c>
      <c r="P562" s="50" t="str">
        <f>IF(ISBLANK(Data!P562), "", Data!P562)</f>
        <v>Iowa St.</v>
      </c>
      <c r="Q562" s="50" t="str">
        <f>IF(ISBLANK(Data!Q562), "", Data!Q562)</f>
        <v>BYU</v>
      </c>
      <c r="R562" s="50" t="str">
        <f>IF(ISBLANK(Data!R562), "", Data!R562)</f>
        <v>Iowa State</v>
      </c>
      <c r="S562" s="20">
        <f>Data!W562-Data!CD562</f>
        <v>0</v>
      </c>
      <c r="T562" s="20">
        <f>Data!X562-Data!CE562</f>
        <v>0.71999999999999886</v>
      </c>
      <c r="U562" s="20">
        <f>Data!Y562-Data!CF562</f>
        <v>3.7999999999999972</v>
      </c>
      <c r="V562" s="20">
        <f>Data!Z562-Data!CG562</f>
        <v>3</v>
      </c>
      <c r="W562" s="20">
        <f>Data!AA562-Data!CH562</f>
        <v>0</v>
      </c>
      <c r="X562" s="20">
        <f>Data!AB562-Data!CI562</f>
        <v>-1.0000000000000009E-3</v>
      </c>
      <c r="Y562" s="20">
        <f>Data!AC562-Data!CJ562</f>
        <v>2.36</v>
      </c>
      <c r="Z562" s="20">
        <f>Data!AD562-Data!CK562</f>
        <v>1.9000000000000057</v>
      </c>
      <c r="AA562" s="20">
        <f>Data!AE562-Data!CL562</f>
        <v>-0.5</v>
      </c>
      <c r="AB562" s="20">
        <f>Data!AF562-Data!CM562</f>
        <v>2.08</v>
      </c>
      <c r="AC562" s="20">
        <f>Data!AG562-Data!CN562</f>
        <v>3.6999999999999886</v>
      </c>
      <c r="AD562" s="20">
        <f>Data!AH562-Data!CO562</f>
        <v>3.3000000000000114</v>
      </c>
      <c r="AE562" s="20">
        <f>Data!AI562-Data!CP562</f>
        <v>-3.5000000000000586E-3</v>
      </c>
      <c r="AF562" s="20">
        <f>Data!AJ562-Data!CQ562</f>
        <v>0.30000000000000004</v>
      </c>
      <c r="AG562" s="20">
        <f>Data!AK562-Data!CR562</f>
        <v>1.8750000000000003E-2</v>
      </c>
      <c r="AH562" s="20">
        <f>Data!AL562-Data!CS562</f>
        <v>4</v>
      </c>
      <c r="AI562" s="20">
        <f>Data!AM562-Data!CT562</f>
        <v>0.42000000000000171</v>
      </c>
      <c r="AJ562" s="20">
        <f>Data!AN562-Data!CU562</f>
        <v>1.23</v>
      </c>
      <c r="AK562" s="20">
        <f>Data!AO562-Data!CV562</f>
        <v>63</v>
      </c>
      <c r="AL562" s="20">
        <f>Data!AP562-Data!CW562</f>
        <v>76</v>
      </c>
      <c r="AM562" s="20">
        <f>Data!AQ562-Data!CX562</f>
        <v>107</v>
      </c>
      <c r="AN562" s="20">
        <f>Data!AR562-Data!CY562</f>
        <v>-1.4000000000000012E-2</v>
      </c>
      <c r="AO562" s="20">
        <f>Data!AS562-Data!CZ562</f>
        <v>94</v>
      </c>
      <c r="AP562" s="20">
        <f>Data!AT562-Data!DA562</f>
        <v>238</v>
      </c>
      <c r="AQ562" s="20">
        <f>Data!AU562-Data!DB562</f>
        <v>2.0000000000000018E-2</v>
      </c>
      <c r="AR562" s="20">
        <f>Data!AV562-Data!DC562</f>
        <v>-107</v>
      </c>
      <c r="AS562" s="20">
        <f>Data!AW562-Data!DD562</f>
        <v>-156</v>
      </c>
      <c r="AT562" s="20">
        <f>Data!AX562-Data!DE562</f>
        <v>1.5000000000000013E-2</v>
      </c>
      <c r="AU562" s="20">
        <f>Data!AY562-Data!DF562</f>
        <v>26</v>
      </c>
      <c r="AV562" s="20">
        <f>Data!AZ562-Data!DG562</f>
        <v>1.625</v>
      </c>
      <c r="AW562" s="20">
        <f>Data!BA562-Data!DH562</f>
        <v>101</v>
      </c>
      <c r="AX562" s="20">
        <f>Data!BB562-Data!DI562</f>
        <v>6.3125</v>
      </c>
      <c r="AY562" s="20">
        <f>Data!BC562-Data!DJ562</f>
        <v>49</v>
      </c>
      <c r="AZ562" s="20">
        <f>Data!BD562-Data!DK562</f>
        <v>-74</v>
      </c>
      <c r="BA562" s="20">
        <f>Data!BE562-Data!DL562</f>
        <v>2</v>
      </c>
      <c r="BB562" s="20">
        <f>Data!BF562-Data!DM562</f>
        <v>2</v>
      </c>
      <c r="BC562" s="20">
        <f>Data!BG562-Data!DN562</f>
        <v>30</v>
      </c>
      <c r="BD562" s="20">
        <f>Data!BH562-Data!DO562</f>
        <v>3.8999999999999915</v>
      </c>
      <c r="BE562" s="20">
        <f>Data!BI562-Data!DP562</f>
        <v>4.75</v>
      </c>
      <c r="BF562" s="20">
        <f>Data!BJ562-Data!DQ562</f>
        <v>-0.81200000000000117</v>
      </c>
      <c r="BG562" s="20">
        <f>Data!BK562-Data!DR562</f>
        <v>0.26500000000000012</v>
      </c>
      <c r="BH562" s="20">
        <f>Data!BL562-Data!DS562</f>
        <v>0.125</v>
      </c>
      <c r="BI562" s="20">
        <f>Data!BM562-Data!DT562</f>
        <v>-0.44200000000000006</v>
      </c>
      <c r="BJ562" s="20">
        <f>Data!BN562-Data!DU562</f>
        <v>14.799999999999997</v>
      </c>
      <c r="BK562" s="20">
        <f>Data!BO562-Data!DV562</f>
        <v>-9.7000000000000011</v>
      </c>
      <c r="BL562" s="20">
        <f>Data!BP562-Data!DW562</f>
        <v>0.10000000000000009</v>
      </c>
      <c r="BM562" s="20">
        <f>Data!BQ562-Data!DX562</f>
        <v>-4.625</v>
      </c>
      <c r="BN562" s="20">
        <f>Data!BR562-Data!DY562</f>
        <v>1.7999999999999989</v>
      </c>
      <c r="BO562" s="20">
        <f>Data!BS562-Data!DZ562</f>
        <v>-31</v>
      </c>
      <c r="BP562" s="20">
        <f>Data!BT562-Data!EA562</f>
        <v>2.8999999999999915E-2</v>
      </c>
      <c r="BQ562" s="20">
        <f>Data!BU562-Data!EB562</f>
        <v>-2</v>
      </c>
      <c r="BR562" s="20">
        <f>Data!BV562-Data!EC562</f>
        <v>-4</v>
      </c>
      <c r="BS562" s="20">
        <f>Data!BW562-Data!ED562</f>
        <v>27</v>
      </c>
      <c r="BT562" s="20">
        <f>Data!BX562-Data!EE562</f>
        <v>2</v>
      </c>
      <c r="BU562" s="20">
        <f>Data!BY562-Data!EF562</f>
        <v>8</v>
      </c>
      <c r="BV562" s="20">
        <f>Data!BZ562-Data!EG562</f>
        <v>-1</v>
      </c>
      <c r="BW562" s="20">
        <f>Data!CA562-Data!EH562</f>
        <v>-0.19999999999999929</v>
      </c>
      <c r="BX562" s="20">
        <f>Data!CB562-Data!EI562</f>
        <v>-31</v>
      </c>
      <c r="BY562" s="20">
        <f>Data!CC562-Data!EJ562</f>
        <v>8</v>
      </c>
      <c r="BZ562" s="20">
        <f>Data!EK562</f>
        <v>10408.85</v>
      </c>
      <c r="CA562" s="20">
        <f>Data!EL562</f>
        <v>10406.25</v>
      </c>
      <c r="CB562" s="20">
        <f>Data!EM562</f>
        <v>122.953125</v>
      </c>
      <c r="CC562" s="20">
        <f>Data!EN562</f>
        <v>72.3828125</v>
      </c>
      <c r="CD562" s="20">
        <f>Data!EO562</f>
        <v>12.143199999999998</v>
      </c>
      <c r="CE562" s="20">
        <f>Data!EP562</f>
        <v>177.36599999999999</v>
      </c>
      <c r="CF562" s="50">
        <f>IF(ISBLANK(Data!EQ562), "", Data!EQ562)</f>
        <v>87</v>
      </c>
      <c r="CG562" s="50">
        <f>IF(ISBLANK(Data!ER562), "", Data!ER562)</f>
        <v>72</v>
      </c>
      <c r="CH562" s="61" t="str">
        <f>IF(ISBLANK(Data!ES562), "", Data!ES562)</f>
        <v>BYU</v>
      </c>
      <c r="CI562" s="61">
        <f>IF(ISBLANK(Data!ET562), "", Data!ET562)</f>
        <v>159</v>
      </c>
    </row>
    <row r="563" spans="1:87" x14ac:dyDescent="0.45">
      <c r="A563" s="50">
        <f>IF(ISBLANK(Data!A563), "", Data!A563)</f>
        <v>45307</v>
      </c>
      <c r="B563" s="50" t="str">
        <f>IF(ISBLANK(Data!B563), "", Data!B563)</f>
        <v>Clemson</v>
      </c>
      <c r="C563" s="50">
        <f>IF(ISBLANK(Data!C563), "", Data!C563)</f>
        <v>53</v>
      </c>
      <c r="D563" s="50" t="str">
        <f>IF(ISBLANK(Data!D563), "", Data!D563)</f>
        <v>Georgia Tech</v>
      </c>
      <c r="E563" s="50">
        <f>IF(ISBLANK(Data!E563), "", Data!E563)</f>
        <v>102</v>
      </c>
      <c r="F563" s="50" t="str">
        <f>IF(ISBLANK(Data!F563), "", Data!F563)</f>
        <v>N</v>
      </c>
      <c r="G563" s="50" t="str">
        <f>IF(ISBLANK(Data!G563), "", Data!G563)</f>
        <v>Clemson</v>
      </c>
      <c r="H563" s="50" t="str">
        <f>IF(ISBLANK(Data!H563), "", Data!H563)</f>
        <v>Georgia Tech</v>
      </c>
      <c r="I563" s="50" t="str">
        <f>IF(ISBLANK(Data!I563), "", Data!I563)</f>
        <v>Clemson</v>
      </c>
      <c r="J563" s="50" t="str">
        <f>IF(ISBLANK(Data!J563), "", Data!J563)</f>
        <v>Georgia Tech</v>
      </c>
      <c r="K563" s="50" t="str">
        <f>IF(ISBLANK(Data!K563), "", Data!K563)</f>
        <v>Clemson</v>
      </c>
      <c r="L563" s="50" t="str">
        <f>IF(ISBLANK(Data!L563), "", Data!L563)</f>
        <v>Georgia Tech</v>
      </c>
      <c r="M563" s="50" t="str">
        <f>IF(ISBLANK(Data!M563), "", Data!M563)</f>
        <v>Clemson</v>
      </c>
      <c r="N563" s="50" t="str">
        <f>IF(ISBLANK(Data!N563), "", Data!N563)</f>
        <v>GA Tech</v>
      </c>
      <c r="O563" s="50" t="str">
        <f>IF(ISBLANK(Data!O563), "", Data!O563)</f>
        <v>Clemson</v>
      </c>
      <c r="P563" s="50" t="str">
        <f>IF(ISBLANK(Data!P563), "", Data!P563)</f>
        <v>Ga. Tech</v>
      </c>
      <c r="Q563" s="50" t="str">
        <f>IF(ISBLANK(Data!Q563), "", Data!Q563)</f>
        <v>Clemson</v>
      </c>
      <c r="R563" s="50" t="str">
        <f>IF(ISBLANK(Data!R563), "", Data!R563)</f>
        <v>Georgia Tech</v>
      </c>
      <c r="S563" s="20">
        <f>Data!W563-Data!CD563</f>
        <v>0.25</v>
      </c>
      <c r="T563" s="20">
        <f>Data!X563-Data!CE563</f>
        <v>13.740000000000002</v>
      </c>
      <c r="U563" s="20">
        <f>Data!Y563-Data!CF563</f>
        <v>10</v>
      </c>
      <c r="V563" s="20">
        <f>Data!Z563-Data!CG563</f>
        <v>-3.7999999999999972</v>
      </c>
      <c r="W563" s="20">
        <f>Data!AA563-Data!CH563</f>
        <v>-1</v>
      </c>
      <c r="X563" s="20">
        <f>Data!AB563-Data!CI563</f>
        <v>0</v>
      </c>
      <c r="Y563" s="20">
        <f>Data!AC563-Data!CJ563</f>
        <v>2.1700000000000008</v>
      </c>
      <c r="Z563" s="20">
        <f>Data!AD563-Data!CK563</f>
        <v>2.9000000000000057</v>
      </c>
      <c r="AA563" s="20">
        <f>Data!AE563-Data!CL563</f>
        <v>0.79999999999999716</v>
      </c>
      <c r="AB563" s="20">
        <f>Data!AF563-Data!CM563</f>
        <v>0.96</v>
      </c>
      <c r="AC563" s="20">
        <f>Data!AG563-Data!CN563</f>
        <v>12</v>
      </c>
      <c r="AD563" s="20">
        <f>Data!AH563-Data!CO563</f>
        <v>-2.4000000000000057</v>
      </c>
      <c r="AE563" s="20">
        <f>Data!AI563-Data!CP563</f>
        <v>0.24660000000000004</v>
      </c>
      <c r="AF563" s="20">
        <f>Data!AJ563-Data!CQ563</f>
        <v>4.5999999999999996</v>
      </c>
      <c r="AG563" s="20">
        <f>Data!AK563-Data!CR563</f>
        <v>0.28749999999999998</v>
      </c>
      <c r="AH563" s="20">
        <f>Data!AL563-Data!CS563</f>
        <v>158</v>
      </c>
      <c r="AI563" s="20">
        <f>Data!AM563-Data!CT563</f>
        <v>11.55</v>
      </c>
      <c r="AJ563" s="20">
        <f>Data!AN563-Data!CU563</f>
        <v>1.9300000000000006</v>
      </c>
      <c r="AK563" s="20">
        <f>Data!AO563-Data!CV563</f>
        <v>120</v>
      </c>
      <c r="AL563" s="20">
        <f>Data!AP563-Data!CW563</f>
        <v>-34</v>
      </c>
      <c r="AM563" s="20">
        <f>Data!AQ563-Data!CX563</f>
        <v>-12</v>
      </c>
      <c r="AN563" s="20">
        <f>Data!AR563-Data!CY563</f>
        <v>5.7999999999999996E-2</v>
      </c>
      <c r="AO563" s="20">
        <f>Data!AS563-Data!CZ563</f>
        <v>24</v>
      </c>
      <c r="AP563" s="20">
        <f>Data!AT563-Data!DA563</f>
        <v>2</v>
      </c>
      <c r="AQ563" s="20">
        <f>Data!AU563-Data!DB563</f>
        <v>6.0999999999999999E-2</v>
      </c>
      <c r="AR563" s="20">
        <f>Data!AV563-Data!DC563</f>
        <v>-6</v>
      </c>
      <c r="AS563" s="20">
        <f>Data!AW563-Data!DD563</f>
        <v>-51</v>
      </c>
      <c r="AT563" s="20">
        <f>Data!AX563-Data!DE563</f>
        <v>0.10799999999999998</v>
      </c>
      <c r="AU563" s="20">
        <f>Data!AY563-Data!DF563</f>
        <v>-50</v>
      </c>
      <c r="AV563" s="20">
        <f>Data!AZ563-Data!DG563</f>
        <v>-3.125</v>
      </c>
      <c r="AW563" s="20">
        <f>Data!BA563-Data!DH563</f>
        <v>-40</v>
      </c>
      <c r="AX563" s="20">
        <f>Data!BB563-Data!DI563</f>
        <v>-2.5</v>
      </c>
      <c r="AY563" s="20">
        <f>Data!BC563-Data!DJ563</f>
        <v>34</v>
      </c>
      <c r="AZ563" s="20">
        <f>Data!BD563-Data!DK563</f>
        <v>-1</v>
      </c>
      <c r="BA563" s="20">
        <f>Data!BE563-Data!DL563</f>
        <v>6</v>
      </c>
      <c r="BB563" s="20">
        <f>Data!BF563-Data!DM563</f>
        <v>-40</v>
      </c>
      <c r="BC563" s="20">
        <f>Data!BG563-Data!DN563</f>
        <v>-17</v>
      </c>
      <c r="BD563" s="20">
        <f>Data!BH563-Data!DO563</f>
        <v>7.5</v>
      </c>
      <c r="BE563" s="20">
        <f>Data!BI563-Data!DP563</f>
        <v>-2.1239999999999952</v>
      </c>
      <c r="BF563" s="20">
        <f>Data!BJ563-Data!DQ563</f>
        <v>9.625</v>
      </c>
      <c r="BG563" s="20">
        <f>Data!BK563-Data!DR563</f>
        <v>0.47500000000000009</v>
      </c>
      <c r="BH563" s="20">
        <f>Data!BL563-Data!DS563</f>
        <v>-2.5</v>
      </c>
      <c r="BI563" s="20">
        <f>Data!BM563-Data!DT563</f>
        <v>8.7999999999999967E-2</v>
      </c>
      <c r="BJ563" s="20">
        <f>Data!BN563-Data!DU563</f>
        <v>9.9999999999997868E-2</v>
      </c>
      <c r="BK563" s="20">
        <f>Data!BO563-Data!DV563</f>
        <v>-3.1999999999999993</v>
      </c>
      <c r="BL563" s="20">
        <f>Data!BP563-Data!DW563</f>
        <v>0.40000000000000036</v>
      </c>
      <c r="BM563" s="20">
        <f>Data!BQ563-Data!DX563</f>
        <v>-6.25E-2</v>
      </c>
      <c r="BN563" s="20">
        <f>Data!BR563-Data!DY563</f>
        <v>-1.0999999999999996</v>
      </c>
      <c r="BO563" s="20">
        <f>Data!BS563-Data!DZ563</f>
        <v>-95</v>
      </c>
      <c r="BP563" s="20">
        <f>Data!BT563-Data!EA563</f>
        <v>0.11399999999999999</v>
      </c>
      <c r="BQ563" s="20">
        <f>Data!BU563-Data!EB563</f>
        <v>-1</v>
      </c>
      <c r="BR563" s="20">
        <f>Data!BV563-Data!EC563</f>
        <v>-106</v>
      </c>
      <c r="BS563" s="20">
        <f>Data!BW563-Data!ED563</f>
        <v>-92</v>
      </c>
      <c r="BT563" s="20">
        <f>Data!BX563-Data!EE563</f>
        <v>-96</v>
      </c>
      <c r="BU563" s="20">
        <f>Data!BY563-Data!EF563</f>
        <v>-100</v>
      </c>
      <c r="BV563" s="20">
        <f>Data!BZ563-Data!EG563</f>
        <v>-91</v>
      </c>
      <c r="BW563" s="20">
        <f>Data!CA563-Data!EH563</f>
        <v>-76.099999999999994</v>
      </c>
      <c r="BX563" s="20">
        <f>Data!CB563-Data!EI563</f>
        <v>-95</v>
      </c>
      <c r="BY563" s="20">
        <f>Data!CC563-Data!EJ563</f>
        <v>-178</v>
      </c>
      <c r="BZ563" s="20">
        <f>Data!EK563</f>
        <v>12283.8</v>
      </c>
      <c r="CA563" s="20">
        <f>Data!EL563</f>
        <v>10832.4</v>
      </c>
      <c r="CB563" s="20">
        <f>Data!EM563</f>
        <v>49.666500000000006</v>
      </c>
      <c r="CC563" s="20">
        <f>Data!EN563</f>
        <v>61.061</v>
      </c>
      <c r="CD563" s="20">
        <f>Data!EO563</f>
        <v>10.462200000000001</v>
      </c>
      <c r="CE563" s="20">
        <f>Data!EP563</f>
        <v>208.352</v>
      </c>
      <c r="CF563" s="50">
        <f>IF(ISBLANK(Data!EQ563), "", Data!EQ563)</f>
        <v>90</v>
      </c>
      <c r="CG563" s="50">
        <f>IF(ISBLANK(Data!ER563), "", Data!ER563)</f>
        <v>93</v>
      </c>
      <c r="CH563" s="61" t="str">
        <f>IF(ISBLANK(Data!ES563), "", Data!ES563)</f>
        <v>Georgia Tech</v>
      </c>
      <c r="CI563" s="61">
        <f>IF(ISBLANK(Data!ET563), "", Data!ET563)</f>
        <v>183</v>
      </c>
    </row>
    <row r="564" spans="1:87" x14ac:dyDescent="0.45">
      <c r="A564" s="50">
        <f>IF(ISBLANK(Data!A564), "", Data!A564)</f>
        <v>45307</v>
      </c>
      <c r="B564" s="50" t="str">
        <f>IF(ISBLANK(Data!B564), "", Data!B564)</f>
        <v>Fresno St.</v>
      </c>
      <c r="C564" s="50">
        <f>IF(ISBLANK(Data!C564), "", Data!C564)</f>
        <v>93</v>
      </c>
      <c r="D564" s="50" t="str">
        <f>IF(ISBLANK(Data!D564), "", Data!D564)</f>
        <v>San Jose St.</v>
      </c>
      <c r="E564" s="50">
        <f>IF(ISBLANK(Data!E564), "", Data!E564)</f>
        <v>261</v>
      </c>
      <c r="F564" s="50" t="str">
        <f>IF(ISBLANK(Data!F564), "", Data!F564)</f>
        <v>N</v>
      </c>
      <c r="G564" s="50" t="str">
        <f>IF(ISBLANK(Data!G564), "", Data!G564)</f>
        <v>Fresno St.</v>
      </c>
      <c r="H564" s="50" t="str">
        <f>IF(ISBLANK(Data!H564), "", Data!H564)</f>
        <v>San Jose St.</v>
      </c>
      <c r="I564" s="50" t="str">
        <f>IF(ISBLANK(Data!I564), "", Data!I564)</f>
        <v>Fresno St.</v>
      </c>
      <c r="J564" s="50" t="str">
        <f>IF(ISBLANK(Data!J564), "", Data!J564)</f>
        <v>San Jose St.</v>
      </c>
      <c r="K564" s="50" t="str">
        <f>IF(ISBLANK(Data!K564), "", Data!K564)</f>
        <v>Fresno State</v>
      </c>
      <c r="L564" s="50" t="str">
        <f>IF(ISBLANK(Data!L564), "", Data!L564)</f>
        <v>San Jose State</v>
      </c>
      <c r="M564" s="50" t="str">
        <f>IF(ISBLANK(Data!M564), "", Data!M564)</f>
        <v>Fresno St</v>
      </c>
      <c r="N564" s="50" t="str">
        <f>IF(ISBLANK(Data!N564), "", Data!N564)</f>
        <v>San Jose St</v>
      </c>
      <c r="O564" s="50" t="str">
        <f>IF(ISBLANK(Data!O564), "", Data!O564)</f>
        <v>Fresno St.</v>
      </c>
      <c r="P564" s="50" t="str">
        <f>IF(ISBLANK(Data!P564), "", Data!P564)</f>
        <v>San Jose St.</v>
      </c>
      <c r="Q564" s="50" t="str">
        <f>IF(ISBLANK(Data!Q564), "", Data!Q564)</f>
        <v>Fresno State</v>
      </c>
      <c r="R564" s="50" t="str">
        <f>IF(ISBLANK(Data!R564), "", Data!R564)</f>
        <v>San Jose State</v>
      </c>
      <c r="S564" s="20">
        <f>Data!W564-Data!CD564</f>
        <v>-3.3088235294117974E-2</v>
      </c>
      <c r="T564" s="20">
        <f>Data!X564-Data!CE564</f>
        <v>-3.7500000000000004</v>
      </c>
      <c r="U564" s="20">
        <f>Data!Y564-Data!CF564</f>
        <v>-6</v>
      </c>
      <c r="V564" s="20">
        <f>Data!Z564-Data!CG564</f>
        <v>-2.3999999999999915</v>
      </c>
      <c r="W564" s="20">
        <f>Data!AA564-Data!CH564</f>
        <v>0.29999999999999716</v>
      </c>
      <c r="X564" s="20">
        <f>Data!AB564-Data!CI564</f>
        <v>0.06</v>
      </c>
      <c r="Y564" s="20">
        <f>Data!AC564-Data!CJ564</f>
        <v>9.9999999999999978E-2</v>
      </c>
      <c r="Z564" s="20">
        <f>Data!AD564-Data!CK564</f>
        <v>-0.69999999999998863</v>
      </c>
      <c r="AA564" s="20">
        <f>Data!AE564-Data!CL564</f>
        <v>-0.90000000000000568</v>
      </c>
      <c r="AB564" s="20">
        <f>Data!AF564-Data!CM564</f>
        <v>-0.79</v>
      </c>
      <c r="AC564" s="20">
        <f>Data!AG564-Data!CN564</f>
        <v>-8</v>
      </c>
      <c r="AD564" s="20">
        <f>Data!AH564-Data!CO564</f>
        <v>-1.2000000000000028</v>
      </c>
      <c r="AE564" s="20">
        <f>Data!AI564-Data!CP564</f>
        <v>-0.18030000000000002</v>
      </c>
      <c r="AF564" s="20">
        <f>Data!AJ564-Data!CQ564</f>
        <v>0.39999999999999947</v>
      </c>
      <c r="AG564" s="20">
        <f>Data!AK564-Data!CR564</f>
        <v>3.6764705882352811E-3</v>
      </c>
      <c r="AH564" s="20">
        <f>Data!AL564-Data!CS564</f>
        <v>-58</v>
      </c>
      <c r="AI564" s="20">
        <f>Data!AM564-Data!CT564</f>
        <v>-3.7399999999999998</v>
      </c>
      <c r="AJ564" s="20">
        <f>Data!AN564-Data!CU564</f>
        <v>0.78</v>
      </c>
      <c r="AK564" s="20">
        <f>Data!AO564-Data!CV564</f>
        <v>-175</v>
      </c>
      <c r="AL564" s="20">
        <f>Data!AP564-Data!CW564</f>
        <v>-73</v>
      </c>
      <c r="AM564" s="20">
        <f>Data!AQ564-Data!CX564</f>
        <v>-128</v>
      </c>
      <c r="AN564" s="20">
        <f>Data!AR564-Data!CY564</f>
        <v>3.999999999999948E-3</v>
      </c>
      <c r="AO564" s="20">
        <f>Data!AS564-Data!CZ564</f>
        <v>-51</v>
      </c>
      <c r="AP564" s="20">
        <f>Data!AT564-Data!DA564</f>
        <v>-132</v>
      </c>
      <c r="AQ564" s="20">
        <f>Data!AU564-Data!DB564</f>
        <v>-1.5999999999999959E-2</v>
      </c>
      <c r="AR564" s="20">
        <f>Data!AV564-Data!DC564</f>
        <v>-12</v>
      </c>
      <c r="AS564" s="20">
        <f>Data!AW564-Data!DD564</f>
        <v>10</v>
      </c>
      <c r="AT564" s="20">
        <f>Data!AX564-Data!DE564</f>
        <v>-6.6999999999999948E-2</v>
      </c>
      <c r="AU564" s="20">
        <f>Data!AY564-Data!DF564</f>
        <v>-3</v>
      </c>
      <c r="AV564" s="20">
        <f>Data!AZ564-Data!DG564</f>
        <v>0.33455882352941124</v>
      </c>
      <c r="AW564" s="20">
        <f>Data!BA564-Data!DH564</f>
        <v>-15</v>
      </c>
      <c r="AX564" s="20">
        <f>Data!BB564-Data!DI564</f>
        <v>1.106617647058826</v>
      </c>
      <c r="AY564" s="20">
        <f>Data!BC564-Data!DJ564</f>
        <v>-39</v>
      </c>
      <c r="AZ564" s="20">
        <f>Data!BD564-Data!DK564</f>
        <v>4</v>
      </c>
      <c r="BA564" s="20">
        <f>Data!BE564-Data!DL564</f>
        <v>-22</v>
      </c>
      <c r="BB564" s="20">
        <f>Data!BF564-Data!DM564</f>
        <v>53</v>
      </c>
      <c r="BC564" s="20">
        <f>Data!BG564-Data!DN564</f>
        <v>-39</v>
      </c>
      <c r="BD564" s="20">
        <f>Data!BH564-Data!DO564</f>
        <v>-6.2000000000000028</v>
      </c>
      <c r="BE564" s="20">
        <f>Data!BI564-Data!DP564</f>
        <v>-5.8999999999997499E-2</v>
      </c>
      <c r="BF564" s="20">
        <f>Data!BJ564-Data!DQ564</f>
        <v>-6.194</v>
      </c>
      <c r="BG564" s="20">
        <f>Data!BK564-Data!DR564</f>
        <v>-0.4900000000000001</v>
      </c>
      <c r="BH564" s="20">
        <f>Data!BL564-Data!DS564</f>
        <v>3.9530000000000012</v>
      </c>
      <c r="BI564" s="20">
        <f>Data!BM564-Data!DT564</f>
        <v>-0.11100000000000004</v>
      </c>
      <c r="BJ564" s="20">
        <f>Data!BN564-Data!DU564</f>
        <v>-6.7000000000000028</v>
      </c>
      <c r="BK564" s="20">
        <f>Data!BO564-Data!DV564</f>
        <v>1.6999999999999993</v>
      </c>
      <c r="BL564" s="20">
        <f>Data!BP564-Data!DW564</f>
        <v>-1.0999999999999996</v>
      </c>
      <c r="BM564" s="20">
        <f>Data!BQ564-Data!DX564</f>
        <v>0.60294117647058787</v>
      </c>
      <c r="BN564" s="20">
        <f>Data!BR564-Data!DY564</f>
        <v>-1.3999999999999986</v>
      </c>
      <c r="BO564" s="20">
        <f>Data!BS564-Data!DZ564</f>
        <v>4</v>
      </c>
      <c r="BP564" s="20">
        <f>Data!BT564-Data!EA564</f>
        <v>-2.0000000000000018E-3</v>
      </c>
      <c r="BQ564" s="20">
        <f>Data!BU564-Data!EB564</f>
        <v>-1</v>
      </c>
      <c r="BR564" s="20">
        <f>Data!BV564-Data!EC564</f>
        <v>85</v>
      </c>
      <c r="BS564" s="20">
        <f>Data!BW564-Data!ED564</f>
        <v>35</v>
      </c>
      <c r="BT564" s="20">
        <f>Data!BX564-Data!EE564</f>
        <v>1</v>
      </c>
      <c r="BU564" s="20">
        <f>Data!BY564-Data!EF564</f>
        <v>88</v>
      </c>
      <c r="BV564" s="20">
        <f>Data!BZ564-Data!EG564</f>
        <v>52</v>
      </c>
      <c r="BW564" s="20">
        <f>Data!CA564-Data!EH564</f>
        <v>31.699999999999989</v>
      </c>
      <c r="BX564" s="20">
        <f>Data!CB564-Data!EI564</f>
        <v>4</v>
      </c>
      <c r="BY564" s="20">
        <f>Data!CC564-Data!EJ564</f>
        <v>52</v>
      </c>
      <c r="BZ564" s="20">
        <f>Data!EK564</f>
        <v>11035.77</v>
      </c>
      <c r="CA564" s="20">
        <f>Data!EL564</f>
        <v>11426.61</v>
      </c>
      <c r="CB564" s="20">
        <f>Data!EM564</f>
        <v>80.120470588235307</v>
      </c>
      <c r="CC564" s="20">
        <f>Data!EN564</f>
        <v>63.96875</v>
      </c>
      <c r="CD564" s="20">
        <f>Data!EO564</f>
        <v>10.8965</v>
      </c>
      <c r="CE564" s="20">
        <f>Data!EP564</f>
        <v>182.53200000000001</v>
      </c>
      <c r="CF564" s="50">
        <f>IF(ISBLANK(Data!EQ564), "", Data!EQ564)</f>
        <v>85</v>
      </c>
      <c r="CG564" s="50">
        <f>IF(ISBLANK(Data!ER564), "", Data!ER564)</f>
        <v>82</v>
      </c>
      <c r="CH564" s="61" t="str">
        <f>IF(ISBLANK(Data!ES564), "", Data!ES564)</f>
        <v>Fresno St.</v>
      </c>
      <c r="CI564" s="61">
        <f>IF(ISBLANK(Data!ET564), "", Data!ET564)</f>
        <v>167</v>
      </c>
    </row>
    <row r="565" spans="1:87" x14ac:dyDescent="0.45">
      <c r="A565" s="50">
        <f>IF(ISBLANK(Data!A565), "", Data!A565)</f>
        <v>45307</v>
      </c>
      <c r="B565" s="50" t="str">
        <f>IF(ISBLANK(Data!B565), "", Data!B565)</f>
        <v>South Carolina</v>
      </c>
      <c r="C565" s="50">
        <f>IF(ISBLANK(Data!C565), "", Data!C565)</f>
        <v>269</v>
      </c>
      <c r="D565" s="50" t="str">
        <f>IF(ISBLANK(Data!D565), "", Data!D565)</f>
        <v>Georgia</v>
      </c>
      <c r="E565" s="50">
        <f>IF(ISBLANK(Data!E565), "", Data!E565)</f>
        <v>99</v>
      </c>
      <c r="F565" s="50" t="str">
        <f>IF(ISBLANK(Data!F565), "", Data!F565)</f>
        <v>N</v>
      </c>
      <c r="G565" s="50" t="str">
        <f>IF(ISBLANK(Data!G565), "", Data!G565)</f>
        <v>South Carolina</v>
      </c>
      <c r="H565" s="50" t="str">
        <f>IF(ISBLANK(Data!H565), "", Data!H565)</f>
        <v>Georgia</v>
      </c>
      <c r="I565" s="50" t="str">
        <f>IF(ISBLANK(Data!I565), "", Data!I565)</f>
        <v>South Carolina</v>
      </c>
      <c r="J565" s="50" t="str">
        <f>IF(ISBLANK(Data!J565), "", Data!J565)</f>
        <v>Georgia</v>
      </c>
      <c r="K565" s="50" t="str">
        <f>IF(ISBLANK(Data!K565), "", Data!K565)</f>
        <v>South Carolina</v>
      </c>
      <c r="L565" s="50" t="str">
        <f>IF(ISBLANK(Data!L565), "", Data!L565)</f>
        <v>Georgia</v>
      </c>
      <c r="M565" s="50" t="str">
        <f>IF(ISBLANK(Data!M565), "", Data!M565)</f>
        <v>S Carolina</v>
      </c>
      <c r="N565" s="50" t="str">
        <f>IF(ISBLANK(Data!N565), "", Data!N565)</f>
        <v>Georgia</v>
      </c>
      <c r="O565" s="50" t="str">
        <f>IF(ISBLANK(Data!O565), "", Data!O565)</f>
        <v>South Carolina</v>
      </c>
      <c r="P565" s="50" t="str">
        <f>IF(ISBLANK(Data!P565), "", Data!P565)</f>
        <v>Georgia</v>
      </c>
      <c r="Q565" s="50" t="str">
        <f>IF(ISBLANK(Data!Q565), "", Data!Q565)</f>
        <v>South Carolina</v>
      </c>
      <c r="R565" s="50" t="str">
        <f>IF(ISBLANK(Data!R565), "", Data!R565)</f>
        <v>Georgia</v>
      </c>
      <c r="S565" s="20">
        <f>Data!W565-Data!CD565</f>
        <v>0.125</v>
      </c>
      <c r="T565" s="20">
        <f>Data!X565-Data!CE565</f>
        <v>1.2900000000000009</v>
      </c>
      <c r="U565" s="20">
        <f>Data!Y565-Data!CF565</f>
        <v>2.7000000000000028</v>
      </c>
      <c r="V565" s="20">
        <f>Data!Z565-Data!CG565</f>
        <v>1.5</v>
      </c>
      <c r="W565" s="20">
        <f>Data!AA565-Data!CH565</f>
        <v>-5.5</v>
      </c>
      <c r="X565" s="20">
        <f>Data!AB565-Data!CI565</f>
        <v>0.122</v>
      </c>
      <c r="Y565" s="20">
        <f>Data!AC565-Data!CJ565</f>
        <v>-3.46</v>
      </c>
      <c r="Z565" s="20">
        <f>Data!AD565-Data!CK565</f>
        <v>-1.5999999999999943</v>
      </c>
      <c r="AA565" s="20">
        <f>Data!AE565-Data!CL565</f>
        <v>1.8999999999999915</v>
      </c>
      <c r="AB565" s="20">
        <f>Data!AF565-Data!CM565</f>
        <v>-5.65</v>
      </c>
      <c r="AC565" s="20">
        <f>Data!AG565-Data!CN565</f>
        <v>3.0999999999999943</v>
      </c>
      <c r="AD565" s="20">
        <f>Data!AH565-Data!CO565</f>
        <v>1.5</v>
      </c>
      <c r="AE565" s="20">
        <f>Data!AI565-Data!CP565</f>
        <v>2.6600000000000068E-2</v>
      </c>
      <c r="AF565" s="20">
        <f>Data!AJ565-Data!CQ565</f>
        <v>21</v>
      </c>
      <c r="AG565" s="20">
        <f>Data!AK565-Data!CR565</f>
        <v>1.3125</v>
      </c>
      <c r="AH565" s="20">
        <f>Data!AL565-Data!CS565</f>
        <v>49</v>
      </c>
      <c r="AI565" s="20">
        <f>Data!AM565-Data!CT565</f>
        <v>0.58000000000000007</v>
      </c>
      <c r="AJ565" s="20">
        <f>Data!AN565-Data!CU565</f>
        <v>-2.74</v>
      </c>
      <c r="AK565" s="20">
        <f>Data!AO565-Data!CV565</f>
        <v>-43</v>
      </c>
      <c r="AL565" s="20">
        <f>Data!AP565-Data!CW565</f>
        <v>-96</v>
      </c>
      <c r="AM565" s="20">
        <f>Data!AQ565-Data!CX565</f>
        <v>-5</v>
      </c>
      <c r="AN565" s="20">
        <f>Data!AR565-Data!CY565</f>
        <v>1.0000000000000009E-2</v>
      </c>
      <c r="AO565" s="20">
        <f>Data!AS565-Data!CZ565</f>
        <v>-4</v>
      </c>
      <c r="AP565" s="20">
        <f>Data!AT565-Data!DA565</f>
        <v>12</v>
      </c>
      <c r="AQ565" s="20">
        <f>Data!AU565-Data!DB565</f>
        <v>-1.9999999999999962E-2</v>
      </c>
      <c r="AR565" s="20">
        <f>Data!AV565-Data!DC565</f>
        <v>-53</v>
      </c>
      <c r="AS565" s="20">
        <f>Data!AW565-Data!DD565</f>
        <v>-90</v>
      </c>
      <c r="AT565" s="20">
        <f>Data!AX565-Data!DE565</f>
        <v>3.6000000000000032E-2</v>
      </c>
      <c r="AU565" s="20">
        <f>Data!AY565-Data!DF565</f>
        <v>35</v>
      </c>
      <c r="AV565" s="20">
        <f>Data!AZ565-Data!DG565</f>
        <v>2.1875</v>
      </c>
      <c r="AW565" s="20">
        <f>Data!BA565-Data!DH565</f>
        <v>-12</v>
      </c>
      <c r="AX565" s="20">
        <f>Data!BB565-Data!DI565</f>
        <v>-0.75</v>
      </c>
      <c r="AY565" s="20">
        <f>Data!BC565-Data!DJ565</f>
        <v>26</v>
      </c>
      <c r="AZ565" s="20">
        <f>Data!BD565-Data!DK565</f>
        <v>-22</v>
      </c>
      <c r="BA565" s="20">
        <f>Data!BE565-Data!DL565</f>
        <v>-3</v>
      </c>
      <c r="BB565" s="20">
        <f>Data!BF565-Data!DM565</f>
        <v>-8</v>
      </c>
      <c r="BC565" s="20">
        <f>Data!BG565-Data!DN565</f>
        <v>-20</v>
      </c>
      <c r="BD565" s="20">
        <f>Data!BH565-Data!DO565</f>
        <v>-2.6999999999999886</v>
      </c>
      <c r="BE565" s="20">
        <f>Data!BI565-Data!DP565</f>
        <v>-6</v>
      </c>
      <c r="BF565" s="20">
        <f>Data!BJ565-Data!DQ565</f>
        <v>3.3129999999999997</v>
      </c>
      <c r="BG565" s="20">
        <f>Data!BK565-Data!DR565</f>
        <v>0.20500000000000007</v>
      </c>
      <c r="BH565" s="20">
        <f>Data!BL565-Data!DS565</f>
        <v>-0.5</v>
      </c>
      <c r="BI565" s="20">
        <f>Data!BM565-Data!DT565</f>
        <v>-0.10099999999999998</v>
      </c>
      <c r="BJ565" s="20">
        <f>Data!BN565-Data!DU565</f>
        <v>0.70000000000000284</v>
      </c>
      <c r="BK565" s="20">
        <f>Data!BO565-Data!DV565</f>
        <v>-5.5999999999999979</v>
      </c>
      <c r="BL565" s="20">
        <f>Data!BP565-Data!DW565</f>
        <v>-0.19999999999999973</v>
      </c>
      <c r="BM565" s="20">
        <f>Data!BQ565-Data!DX565</f>
        <v>-1.375</v>
      </c>
      <c r="BN565" s="20">
        <f>Data!BR565-Data!DY565</f>
        <v>-1.2999999999999989</v>
      </c>
      <c r="BO565" s="20">
        <f>Data!BS565-Data!DZ565</f>
        <v>-20</v>
      </c>
      <c r="BP565" s="20">
        <f>Data!BT565-Data!EA565</f>
        <v>2.0000000000000018E-2</v>
      </c>
      <c r="BQ565" s="20">
        <f>Data!BU565-Data!EB565</f>
        <v>1</v>
      </c>
      <c r="BR565" s="20">
        <f>Data!BV565-Data!EC565</f>
        <v>-30</v>
      </c>
      <c r="BS565" s="20">
        <f>Data!BW565-Data!ED565</f>
        <v>-5</v>
      </c>
      <c r="BT565" s="20">
        <f>Data!BX565-Data!EE565</f>
        <v>-38</v>
      </c>
      <c r="BU565" s="20">
        <f>Data!BY565-Data!EF565</f>
        <v>5</v>
      </c>
      <c r="BV565" s="20">
        <f>Data!BZ565-Data!EG565</f>
        <v>-8</v>
      </c>
      <c r="BW565" s="20">
        <f>Data!CA565-Data!EH565</f>
        <v>-9.5999999999999943</v>
      </c>
      <c r="BX565" s="20">
        <f>Data!CB565-Data!EI565</f>
        <v>-19</v>
      </c>
      <c r="BY565" s="20">
        <f>Data!CC565-Data!EJ565</f>
        <v>-59</v>
      </c>
      <c r="BZ565" s="20">
        <f>Data!EK565</f>
        <v>10885.14</v>
      </c>
      <c r="CA565" s="20">
        <f>Data!EL565</f>
        <v>10783.98</v>
      </c>
      <c r="CB565" s="20">
        <f>Data!EM565</f>
        <v>69.203125</v>
      </c>
      <c r="CC565" s="20">
        <f>Data!EN565</f>
        <v>56.953125</v>
      </c>
      <c r="CD565" s="20">
        <f>Data!EO565</f>
        <v>11.0604</v>
      </c>
      <c r="CE565" s="20">
        <f>Data!EP565</f>
        <v>201.15</v>
      </c>
      <c r="CF565" s="50">
        <f>IF(ISBLANK(Data!EQ565), "", Data!EQ565)</f>
        <v>69</v>
      </c>
      <c r="CG565" s="50">
        <f>IF(ISBLANK(Data!ER565), "", Data!ER565)</f>
        <v>74</v>
      </c>
      <c r="CH565" s="61" t="str">
        <f>IF(ISBLANK(Data!ES565), "", Data!ES565)</f>
        <v>Georgia</v>
      </c>
      <c r="CI565" s="61">
        <f>IF(ISBLANK(Data!ET565), "", Data!ET565)</f>
        <v>143</v>
      </c>
    </row>
    <row r="566" spans="1:87" x14ac:dyDescent="0.45">
      <c r="A566" s="50">
        <f>IF(ISBLANK(Data!A566), "", Data!A566)</f>
        <v>45307</v>
      </c>
      <c r="B566" s="50" t="str">
        <f>IF(ISBLANK(Data!B566), "", Data!B566)</f>
        <v>Arkansas</v>
      </c>
      <c r="C566" s="50">
        <f>IF(ISBLANK(Data!C566), "", Data!C566)</f>
        <v>13</v>
      </c>
      <c r="D566" s="50" t="str">
        <f>IF(ISBLANK(Data!D566), "", Data!D566)</f>
        <v>Texas A&amp;M</v>
      </c>
      <c r="E566" s="50">
        <f>IF(ISBLANK(Data!E566), "", Data!E566)</f>
        <v>298</v>
      </c>
      <c r="F566" s="50" t="str">
        <f>IF(ISBLANK(Data!F566), "", Data!F566)</f>
        <v>N</v>
      </c>
      <c r="G566" s="50" t="str">
        <f>IF(ISBLANK(Data!G566), "", Data!G566)</f>
        <v>Arkansas</v>
      </c>
      <c r="H566" s="50" t="str">
        <f>IF(ISBLANK(Data!H566), "", Data!H566)</f>
        <v>Texas A&amp;M</v>
      </c>
      <c r="I566" s="50" t="str">
        <f>IF(ISBLANK(Data!I566), "", Data!I566)</f>
        <v>Arkansas</v>
      </c>
      <c r="J566" s="50" t="str">
        <f>IF(ISBLANK(Data!J566), "", Data!J566)</f>
        <v>Texas A&amp;M</v>
      </c>
      <c r="K566" s="50" t="str">
        <f>IF(ISBLANK(Data!K566), "", Data!K566)</f>
        <v>Arkansas</v>
      </c>
      <c r="L566" s="50" t="str">
        <f>IF(ISBLANK(Data!L566), "", Data!L566)</f>
        <v>Texas A&amp;M</v>
      </c>
      <c r="M566" s="50" t="str">
        <f>IF(ISBLANK(Data!M566), "", Data!M566)</f>
        <v>Arkansas</v>
      </c>
      <c r="N566" s="50" t="str">
        <f>IF(ISBLANK(Data!N566), "", Data!N566)</f>
        <v>Texas A&amp;M</v>
      </c>
      <c r="O566" s="50" t="str">
        <f>IF(ISBLANK(Data!O566), "", Data!O566)</f>
        <v>Arkansas</v>
      </c>
      <c r="P566" s="50" t="str">
        <f>IF(ISBLANK(Data!P566), "", Data!P566)</f>
        <v>Texas A&amp;M</v>
      </c>
      <c r="Q566" s="50" t="str">
        <f>IF(ISBLANK(Data!Q566), "", Data!Q566)</f>
        <v>Arkansas</v>
      </c>
      <c r="R566" s="50" t="str">
        <f>IF(ISBLANK(Data!R566), "", Data!R566)</f>
        <v>Texas A&amp;M</v>
      </c>
      <c r="S566" s="20">
        <f>Data!W566-Data!CD566</f>
        <v>-6.25E-2</v>
      </c>
      <c r="T566" s="20">
        <f>Data!X566-Data!CE566</f>
        <v>-8.07</v>
      </c>
      <c r="U566" s="20">
        <f>Data!Y566-Data!CF566</f>
        <v>-6.0999999999999943</v>
      </c>
      <c r="V566" s="20">
        <f>Data!Z566-Data!CG566</f>
        <v>1.9000000000000057</v>
      </c>
      <c r="W566" s="20">
        <f>Data!AA566-Data!CH566</f>
        <v>5.2999999999999972</v>
      </c>
      <c r="X566" s="20">
        <f>Data!AB566-Data!CI566</f>
        <v>8.7999999999999995E-2</v>
      </c>
      <c r="Y566" s="20">
        <f>Data!AC566-Data!CJ566</f>
        <v>-2.5900000000000007</v>
      </c>
      <c r="Z566" s="20">
        <f>Data!AD566-Data!CK566</f>
        <v>9.9999999999994316E-2</v>
      </c>
      <c r="AA566" s="20">
        <f>Data!AE566-Data!CL566</f>
        <v>2.7000000000000028</v>
      </c>
      <c r="AB566" s="20">
        <f>Data!AF566-Data!CM566</f>
        <v>-3.7399999999999998</v>
      </c>
      <c r="AC566" s="20">
        <f>Data!AG566-Data!CN566</f>
        <v>-8.1000000000000085</v>
      </c>
      <c r="AD566" s="20">
        <f>Data!AH566-Data!CO566</f>
        <v>1.3999999999999915</v>
      </c>
      <c r="AE566" s="20">
        <f>Data!AI566-Data!CP566</f>
        <v>-0.18179999999999996</v>
      </c>
      <c r="AF566" s="20">
        <f>Data!AJ566-Data!CQ566</f>
        <v>-2.2999999999999998</v>
      </c>
      <c r="AG566" s="20">
        <f>Data!AK566-Data!CR566</f>
        <v>-0.14374999999999999</v>
      </c>
      <c r="AH566" s="20">
        <f>Data!AL566-Data!CS566</f>
        <v>-74</v>
      </c>
      <c r="AI566" s="20">
        <f>Data!AM566-Data!CT566</f>
        <v>-7.5900000000000007</v>
      </c>
      <c r="AJ566" s="20">
        <f>Data!AN566-Data!CU566</f>
        <v>-1.96</v>
      </c>
      <c r="AK566" s="20">
        <f>Data!AO566-Data!CV566</f>
        <v>60</v>
      </c>
      <c r="AL566" s="20">
        <f>Data!AP566-Data!CW566</f>
        <v>150</v>
      </c>
      <c r="AM566" s="20">
        <f>Data!AQ566-Data!CX566</f>
        <v>-99</v>
      </c>
      <c r="AN566" s="20">
        <f>Data!AR566-Data!CY566</f>
        <v>5.5999999999999994E-2</v>
      </c>
      <c r="AO566" s="20">
        <f>Data!AS566-Data!CZ566</f>
        <v>-4</v>
      </c>
      <c r="AP566" s="20">
        <f>Data!AT566-Data!DA566</f>
        <v>-84</v>
      </c>
      <c r="AQ566" s="20">
        <f>Data!AU566-Data!DB566</f>
        <v>5.8999999999999997E-2</v>
      </c>
      <c r="AR566" s="20">
        <f>Data!AV566-Data!DC566</f>
        <v>38</v>
      </c>
      <c r="AS566" s="20">
        <f>Data!AW566-Data!DD566</f>
        <v>50</v>
      </c>
      <c r="AT566" s="20">
        <f>Data!AX566-Data!DE566</f>
        <v>7.0000000000000062E-3</v>
      </c>
      <c r="AU566" s="20">
        <f>Data!AY566-Data!DF566</f>
        <v>-152</v>
      </c>
      <c r="AV566" s="20">
        <f>Data!AZ566-Data!DG566</f>
        <v>-9.5</v>
      </c>
      <c r="AW566" s="20">
        <f>Data!BA566-Data!DH566</f>
        <v>-106</v>
      </c>
      <c r="AX566" s="20">
        <f>Data!BB566-Data!DI566</f>
        <v>-6.625</v>
      </c>
      <c r="AY566" s="20">
        <f>Data!BC566-Data!DJ566</f>
        <v>-3</v>
      </c>
      <c r="AZ566" s="20">
        <f>Data!BD566-Data!DK566</f>
        <v>-37</v>
      </c>
      <c r="BA566" s="20">
        <f>Data!BE566-Data!DL566</f>
        <v>57</v>
      </c>
      <c r="BB566" s="20">
        <f>Data!BF566-Data!DM566</f>
        <v>29</v>
      </c>
      <c r="BC566" s="20">
        <f>Data!BG566-Data!DN566</f>
        <v>57</v>
      </c>
      <c r="BD566" s="20">
        <f>Data!BH566-Data!DO566</f>
        <v>3.7000000000000028</v>
      </c>
      <c r="BE566" s="20">
        <f>Data!BI566-Data!DP566</f>
        <v>9.375</v>
      </c>
      <c r="BF566" s="20">
        <f>Data!BJ566-Data!DQ566</f>
        <v>-5.6259999999999994</v>
      </c>
      <c r="BG566" s="20">
        <f>Data!BK566-Data!DR566</f>
        <v>-0.18200000000000005</v>
      </c>
      <c r="BH566" s="20">
        <f>Data!BL566-Data!DS566</f>
        <v>1.8119999999999994</v>
      </c>
      <c r="BI566" s="20">
        <f>Data!BM566-Data!DT566</f>
        <v>-0.29899999999999999</v>
      </c>
      <c r="BJ566" s="20">
        <f>Data!BN566-Data!DU566</f>
        <v>-5.1999999999999993</v>
      </c>
      <c r="BK566" s="20">
        <f>Data!BO566-Data!DV566</f>
        <v>3.2000000000000028</v>
      </c>
      <c r="BL566" s="20">
        <f>Data!BP566-Data!DW566</f>
        <v>3.5999999999999996</v>
      </c>
      <c r="BM566" s="20">
        <f>Data!BQ566-Data!DX566</f>
        <v>-2.3125</v>
      </c>
      <c r="BN566" s="20">
        <f>Data!BR566-Data!DY566</f>
        <v>3.6000000000000014</v>
      </c>
      <c r="BO566" s="20">
        <f>Data!BS566-Data!DZ566</f>
        <v>37</v>
      </c>
      <c r="BP566" s="20">
        <f>Data!BT566-Data!EA566</f>
        <v>-3.1999999999999917E-2</v>
      </c>
      <c r="BQ566" s="20">
        <f>Data!BU566-Data!EB566</f>
        <v>0</v>
      </c>
      <c r="BR566" s="20">
        <f>Data!BV566-Data!EC566</f>
        <v>72</v>
      </c>
      <c r="BS566" s="20">
        <f>Data!BW566-Data!ED566</f>
        <v>15</v>
      </c>
      <c r="BT566" s="20">
        <f>Data!BX566-Data!EE566</f>
        <v>47</v>
      </c>
      <c r="BU566" s="20">
        <f>Data!BY566-Data!EF566</f>
        <v>76</v>
      </c>
      <c r="BV566" s="20">
        <f>Data!BZ566-Data!EG566</f>
        <v>54</v>
      </c>
      <c r="BW566" s="20">
        <f>Data!CA566-Data!EH566</f>
        <v>38.5</v>
      </c>
      <c r="BX566" s="20">
        <f>Data!CB566-Data!EI566</f>
        <v>42</v>
      </c>
      <c r="BY566" s="20">
        <f>Data!CC566-Data!EJ566</f>
        <v>59</v>
      </c>
      <c r="BZ566" s="20">
        <f>Data!EK566</f>
        <v>10964.9</v>
      </c>
      <c r="CA566" s="20">
        <f>Data!EL566</f>
        <v>11792.82</v>
      </c>
      <c r="CB566" s="20">
        <f>Data!EM566</f>
        <v>97.726500000000001</v>
      </c>
      <c r="CC566" s="20">
        <f>Data!EN566</f>
        <v>59.0625</v>
      </c>
      <c r="CD566" s="20">
        <f>Data!EO566</f>
        <v>13.9392</v>
      </c>
      <c r="CE566" s="20">
        <f>Data!EP566</f>
        <v>184.149</v>
      </c>
      <c r="CF566" s="50">
        <f>IF(ISBLANK(Data!EQ566), "", Data!EQ566)</f>
        <v>78</v>
      </c>
      <c r="CG566" s="50">
        <f>IF(ISBLANK(Data!ER566), "", Data!ER566)</f>
        <v>77</v>
      </c>
      <c r="CH566" s="61" t="str">
        <f>IF(ISBLANK(Data!ES566), "", Data!ES566)</f>
        <v>Arkansas</v>
      </c>
      <c r="CI566" s="61">
        <f>IF(ISBLANK(Data!ET566), "", Data!ET566)</f>
        <v>155</v>
      </c>
    </row>
    <row r="567" spans="1:87" x14ac:dyDescent="0.45">
      <c r="A567" s="50">
        <f>IF(ISBLANK(Data!A567), "", Data!A567)</f>
        <v>45307</v>
      </c>
      <c r="B567" s="50" t="str">
        <f>IF(ISBLANK(Data!B567), "", Data!B567)</f>
        <v>Boise St.</v>
      </c>
      <c r="C567" s="50">
        <f>IF(ISBLANK(Data!C567), "", Data!C567)</f>
        <v>25</v>
      </c>
      <c r="D567" s="50" t="str">
        <f>IF(ISBLANK(Data!D567), "", Data!D567)</f>
        <v>UNLV</v>
      </c>
      <c r="E567" s="50">
        <f>IF(ISBLANK(Data!E567), "", Data!E567)</f>
        <v>324</v>
      </c>
      <c r="F567" s="50" t="str">
        <f>IF(ISBLANK(Data!F567), "", Data!F567)</f>
        <v>N</v>
      </c>
      <c r="G567" s="50" t="str">
        <f>IF(ISBLANK(Data!G567), "", Data!G567)</f>
        <v>Boise St.</v>
      </c>
      <c r="H567" s="50" t="str">
        <f>IF(ISBLANK(Data!H567), "", Data!H567)</f>
        <v>UNLV</v>
      </c>
      <c r="I567" s="50" t="str">
        <f>IF(ISBLANK(Data!I567), "", Data!I567)</f>
        <v>Boise St.</v>
      </c>
      <c r="J567" s="50" t="str">
        <f>IF(ISBLANK(Data!J567), "", Data!J567)</f>
        <v>UNLV</v>
      </c>
      <c r="K567" s="50" t="str">
        <f>IF(ISBLANK(Data!K567), "", Data!K567)</f>
        <v>Boise State</v>
      </c>
      <c r="L567" s="50" t="str">
        <f>IF(ISBLANK(Data!L567), "", Data!L567)</f>
        <v>Nevada-Las Vegas</v>
      </c>
      <c r="M567" s="50" t="str">
        <f>IF(ISBLANK(Data!M567), "", Data!M567)</f>
        <v>Boise St</v>
      </c>
      <c r="N567" s="50" t="str">
        <f>IF(ISBLANK(Data!N567), "", Data!N567)</f>
        <v>UNLV</v>
      </c>
      <c r="O567" s="50" t="str">
        <f>IF(ISBLANK(Data!O567), "", Data!O567)</f>
        <v>Boise St.</v>
      </c>
      <c r="P567" s="50" t="str">
        <f>IF(ISBLANK(Data!P567), "", Data!P567)</f>
        <v>UNLV</v>
      </c>
      <c r="Q567" s="50" t="str">
        <f>IF(ISBLANK(Data!Q567), "", Data!Q567)</f>
        <v>Boise State</v>
      </c>
      <c r="R567" s="50" t="str">
        <f>IF(ISBLANK(Data!R567), "", Data!R567)</f>
        <v>UNLV</v>
      </c>
      <c r="S567" s="20">
        <f>Data!W567-Data!CD567</f>
        <v>0.21666666666666701</v>
      </c>
      <c r="T567" s="20">
        <f>Data!X567-Data!CE567</f>
        <v>5.1899999999999995</v>
      </c>
      <c r="U567" s="20">
        <f>Data!Y567-Data!CF567</f>
        <v>-5.1000000000000085</v>
      </c>
      <c r="V567" s="20">
        <f>Data!Z567-Data!CG567</f>
        <v>-10.199999999999989</v>
      </c>
      <c r="W567" s="20">
        <f>Data!AA567-Data!CH567</f>
        <v>2.7999999999999972</v>
      </c>
      <c r="X567" s="20">
        <f>Data!AB567-Data!CI567</f>
        <v>0.152</v>
      </c>
      <c r="Y567" s="20">
        <f>Data!AC567-Data!CJ567</f>
        <v>1.4000000000000004</v>
      </c>
      <c r="Z567" s="20">
        <f>Data!AD567-Data!CK567</f>
        <v>0.80000000000001137</v>
      </c>
      <c r="AA567" s="20">
        <f>Data!AE567-Data!CL567</f>
        <v>-0.69999999999998863</v>
      </c>
      <c r="AB567" s="20">
        <f>Data!AF567-Data!CM567</f>
        <v>2.72</v>
      </c>
      <c r="AC567" s="20">
        <f>Data!AG567-Data!CN567</f>
        <v>-5.3000000000000114</v>
      </c>
      <c r="AD567" s="20">
        <f>Data!AH567-Data!CO567</f>
        <v>-10.400000000000006</v>
      </c>
      <c r="AE567" s="20">
        <f>Data!AI567-Data!CP567</f>
        <v>0.10299999999999998</v>
      </c>
      <c r="AF567" s="20">
        <f>Data!AJ567-Data!CQ567</f>
        <v>4</v>
      </c>
      <c r="AG567" s="20">
        <f>Data!AK567-Data!CR567</f>
        <v>0.26208333333333333</v>
      </c>
      <c r="AH567" s="20">
        <f>Data!AL567-Data!CS567</f>
        <v>125</v>
      </c>
      <c r="AI567" s="20">
        <f>Data!AM567-Data!CT567</f>
        <v>4.1400000000000006</v>
      </c>
      <c r="AJ567" s="20">
        <f>Data!AN567-Data!CU567</f>
        <v>-0.40000000000000036</v>
      </c>
      <c r="AK567" s="20">
        <f>Data!AO567-Data!CV567</f>
        <v>33</v>
      </c>
      <c r="AL567" s="20">
        <f>Data!AP567-Data!CW567</f>
        <v>-13</v>
      </c>
      <c r="AM567" s="20">
        <f>Data!AQ567-Data!CX567</f>
        <v>-7</v>
      </c>
      <c r="AN567" s="20">
        <f>Data!AR567-Data!CY567</f>
        <v>-1.2999999999999956E-2</v>
      </c>
      <c r="AO567" s="20">
        <f>Data!AS567-Data!CZ567</f>
        <v>-2</v>
      </c>
      <c r="AP567" s="20">
        <f>Data!AT567-Data!DA567</f>
        <v>-4</v>
      </c>
      <c r="AQ567" s="20">
        <f>Data!AU567-Data!DB567</f>
        <v>-2.0000000000000018E-3</v>
      </c>
      <c r="AR567" s="20">
        <f>Data!AV567-Data!DC567</f>
        <v>65</v>
      </c>
      <c r="AS567" s="20">
        <f>Data!AW567-Data!DD567</f>
        <v>86</v>
      </c>
      <c r="AT567" s="20">
        <f>Data!AX567-Data!DE567</f>
        <v>1.2000000000000011E-2</v>
      </c>
      <c r="AU567" s="20">
        <f>Data!AY567-Data!DF567</f>
        <v>14</v>
      </c>
      <c r="AV567" s="20">
        <f>Data!AZ567-Data!DG567</f>
        <v>0.22083333333333321</v>
      </c>
      <c r="AW567" s="20">
        <f>Data!BA567-Data!DH567</f>
        <v>84</v>
      </c>
      <c r="AX567" s="20">
        <f>Data!BB567-Data!DI567</f>
        <v>3.1083333333333343</v>
      </c>
      <c r="AY567" s="20">
        <f>Data!BC567-Data!DJ567</f>
        <v>-27</v>
      </c>
      <c r="AZ567" s="20">
        <f>Data!BD567-Data!DK567</f>
        <v>-20</v>
      </c>
      <c r="BA567" s="20">
        <f>Data!BE567-Data!DL567</f>
        <v>-37</v>
      </c>
      <c r="BB567" s="20">
        <f>Data!BF567-Data!DM567</f>
        <v>33</v>
      </c>
      <c r="BC567" s="20">
        <f>Data!BG567-Data!DN567</f>
        <v>21</v>
      </c>
      <c r="BD567" s="20">
        <f>Data!BH567-Data!DO567</f>
        <v>-2.7000000000000028</v>
      </c>
      <c r="BE567" s="20">
        <f>Data!BI567-Data!DP567</f>
        <v>-5.1830000000000069</v>
      </c>
      <c r="BF567" s="20">
        <f>Data!BJ567-Data!DQ567</f>
        <v>2.411999999999999</v>
      </c>
      <c r="BG567" s="20">
        <f>Data!BK567-Data!DR567</f>
        <v>-0.3819999999999999</v>
      </c>
      <c r="BH567" s="20">
        <f>Data!BL567-Data!DS567</f>
        <v>1.3879999999999999</v>
      </c>
      <c r="BI567" s="20">
        <f>Data!BM567-Data!DT567</f>
        <v>-0.22699999999999998</v>
      </c>
      <c r="BJ567" s="20">
        <f>Data!BN567-Data!DU567</f>
        <v>-1.6999999999999993</v>
      </c>
      <c r="BK567" s="20">
        <f>Data!BO567-Data!DV567</f>
        <v>4.3000000000000007</v>
      </c>
      <c r="BL567" s="20">
        <f>Data!BP567-Data!DW567</f>
        <v>-2.7</v>
      </c>
      <c r="BM567" s="20">
        <f>Data!BQ567-Data!DX567</f>
        <v>-1.7458333333333336</v>
      </c>
      <c r="BN567" s="20">
        <f>Data!BR567-Data!DY567</f>
        <v>0.30000000000000071</v>
      </c>
      <c r="BO567" s="20">
        <f>Data!BS567-Data!DZ567</f>
        <v>-70</v>
      </c>
      <c r="BP567" s="20">
        <f>Data!BT567-Data!EA567</f>
        <v>6.6999999999999948E-2</v>
      </c>
      <c r="BQ567" s="20">
        <f>Data!BU567-Data!EB567</f>
        <v>1</v>
      </c>
      <c r="BR567" s="20">
        <f>Data!BV567-Data!EC567</f>
        <v>-47</v>
      </c>
      <c r="BS567" s="20">
        <f>Data!BW567-Data!ED567</f>
        <v>-81</v>
      </c>
      <c r="BT567" s="20">
        <f>Data!BX567-Data!EE567</f>
        <v>-86</v>
      </c>
      <c r="BU567" s="20">
        <f>Data!BY567-Data!EF567</f>
        <v>-12</v>
      </c>
      <c r="BV567" s="20">
        <f>Data!BZ567-Data!EG567</f>
        <v>-32</v>
      </c>
      <c r="BW567" s="20">
        <f>Data!CA567-Data!EH567</f>
        <v>-45.099999999999994</v>
      </c>
      <c r="BX567" s="20">
        <f>Data!CB567-Data!EI567</f>
        <v>-78</v>
      </c>
      <c r="BY567" s="20">
        <f>Data!CC567-Data!EJ567</f>
        <v>-112</v>
      </c>
      <c r="BZ567" s="20">
        <f>Data!EK567</f>
        <v>11380.48</v>
      </c>
      <c r="CA567" s="20">
        <f>Data!EL567</f>
        <v>10752.160000000002</v>
      </c>
      <c r="CB567" s="20">
        <f>Data!EM567</f>
        <v>96.69146666666667</v>
      </c>
      <c r="CC567" s="20">
        <f>Data!EN567</f>
        <v>66.825000000000003</v>
      </c>
      <c r="CD567" s="20">
        <f>Data!EO567</f>
        <v>11.698499999999999</v>
      </c>
      <c r="CE567" s="20">
        <f>Data!EP567</f>
        <v>175.203</v>
      </c>
      <c r="CF567" s="50">
        <f>IF(ISBLANK(Data!EQ567), "", Data!EQ567)</f>
        <v>64</v>
      </c>
      <c r="CG567" s="50">
        <f>IF(ISBLANK(Data!ER567), "", Data!ER567)</f>
        <v>68</v>
      </c>
      <c r="CH567" s="61" t="str">
        <f>IF(ISBLANK(Data!ES567), "", Data!ES567)</f>
        <v>UNLV</v>
      </c>
      <c r="CI567" s="61">
        <f>IF(ISBLANK(Data!ET567), "", Data!ET567)</f>
        <v>132</v>
      </c>
    </row>
    <row r="568" spans="1:87" x14ac:dyDescent="0.45">
      <c r="A568" s="50">
        <f>IF(ISBLANK(Data!A568), "", Data!A568)</f>
        <v>45308</v>
      </c>
      <c r="B568" s="50" t="str">
        <f>IF(ISBLANK(Data!B568), "", Data!B568)</f>
        <v>VMI</v>
      </c>
      <c r="C568" s="50" t="str">
        <f>IF(ISBLANK(Data!C568), "", Data!C568)</f>
        <v/>
      </c>
      <c r="D568" s="50" t="str">
        <f>IF(ISBLANK(Data!D568), "", Data!D568)</f>
        <v>Furman</v>
      </c>
      <c r="E568" s="50">
        <f>IF(ISBLANK(Data!E568), "", Data!E568)</f>
        <v>94</v>
      </c>
      <c r="F568" s="50" t="str">
        <f>IF(ISBLANK(Data!F568), "", Data!F568)</f>
        <v>N</v>
      </c>
      <c r="G568" s="50" t="str">
        <f>IF(ISBLANK(Data!G568), "", Data!G568)</f>
        <v/>
      </c>
      <c r="H568" s="50" t="str">
        <f>IF(ISBLANK(Data!H568), "", Data!H568)</f>
        <v>Furman</v>
      </c>
      <c r="I568" s="50" t="str">
        <f>IF(ISBLANK(Data!I568), "", Data!I568)</f>
        <v/>
      </c>
      <c r="J568" s="50" t="str">
        <f>IF(ISBLANK(Data!J568), "", Data!J568)</f>
        <v>Furman</v>
      </c>
      <c r="K568" s="50" t="str">
        <f>IF(ISBLANK(Data!K568), "", Data!K568)</f>
        <v/>
      </c>
      <c r="L568" s="50" t="str">
        <f>IF(ISBLANK(Data!L568), "", Data!L568)</f>
        <v>Furman</v>
      </c>
      <c r="M568" s="50" t="str">
        <f>IF(ISBLANK(Data!M568), "", Data!M568)</f>
        <v/>
      </c>
      <c r="N568" s="50" t="str">
        <f>IF(ISBLANK(Data!N568), "", Data!N568)</f>
        <v>Furman</v>
      </c>
      <c r="O568" s="50" t="str">
        <f>IF(ISBLANK(Data!O568), "", Data!O568)</f>
        <v/>
      </c>
      <c r="P568" s="50" t="str">
        <f>IF(ISBLANK(Data!P568), "", Data!P568)</f>
        <v>Furman</v>
      </c>
      <c r="Q568" s="50" t="str">
        <f>IF(ISBLANK(Data!Q568), "", Data!Q568)</f>
        <v/>
      </c>
      <c r="R568" s="50" t="str">
        <f>IF(ISBLANK(Data!R568), "", Data!R568)</f>
        <v>Furman</v>
      </c>
      <c r="S568" s="20">
        <f>Data!W568-Data!CD568</f>
        <v>-0.29411764705882398</v>
      </c>
      <c r="T568" s="20">
        <f>Data!X568-Data!CE568</f>
        <v>-21.450000000000003</v>
      </c>
      <c r="U568" s="20">
        <f>Data!Y568-Data!CF568</f>
        <v>-16.799999999999997</v>
      </c>
      <c r="V568" s="20">
        <f>Data!Z568-Data!CG568</f>
        <v>4.6999999999999886</v>
      </c>
      <c r="W568" s="20">
        <f>Data!AA568-Data!CH568</f>
        <v>1.8999999999999915</v>
      </c>
      <c r="X568" s="20">
        <f>Data!AB568-Data!CI568</f>
        <v>-8.9999999999999941E-3</v>
      </c>
      <c r="Y568" s="20">
        <f>Data!AC568-Data!CJ568</f>
        <v>-1.1399999999999999</v>
      </c>
      <c r="Z568" s="20">
        <f>Data!AD568-Data!CK568</f>
        <v>-1.8999999999999915</v>
      </c>
      <c r="AA568" s="20">
        <f>Data!AE568-Data!CL568</f>
        <v>-0.70000000000000284</v>
      </c>
      <c r="AB568" s="20">
        <f>Data!AF568-Data!CM568</f>
        <v>-3.39</v>
      </c>
      <c r="AC568" s="20" t="e">
        <f>Data!AG568-Data!CN568</f>
        <v>#NAME?</v>
      </c>
      <c r="AD568" s="20" t="e">
        <f>Data!AH568-Data!CO568</f>
        <v>#NAME?</v>
      </c>
      <c r="AE568" s="20" t="e">
        <f>Data!AI568-Data!CP568</f>
        <v>#NAME?</v>
      </c>
      <c r="AF568" s="20" t="e">
        <f>Data!AJ568-Data!CQ568</f>
        <v>#NAME?</v>
      </c>
      <c r="AG568" s="20" t="e">
        <f>Data!AK568-Data!CR568</f>
        <v>#NAME?</v>
      </c>
      <c r="AH568" s="20" t="e">
        <f>Data!AL568-Data!CS568</f>
        <v>#NAME?</v>
      </c>
      <c r="AI568" s="20" t="e">
        <f>Data!AM568-Data!CT568</f>
        <v>#NAME?</v>
      </c>
      <c r="AJ568" s="20" t="e">
        <f>Data!AN568-Data!CU568</f>
        <v>#NAME?</v>
      </c>
      <c r="AK568" s="20" t="e">
        <f>Data!AO568-Data!CV568</f>
        <v>#NAME?</v>
      </c>
      <c r="AL568" s="20" t="e">
        <f>Data!AP568-Data!CW568</f>
        <v>#NAME?</v>
      </c>
      <c r="AM568" s="20" t="e">
        <f>Data!AQ568-Data!CX568</f>
        <v>#NAME?</v>
      </c>
      <c r="AN568" s="20" t="e">
        <f>Data!AR568-Data!CY568</f>
        <v>#NAME?</v>
      </c>
      <c r="AO568" s="20" t="e">
        <f>Data!AS568-Data!CZ568</f>
        <v>#NAME?</v>
      </c>
      <c r="AP568" s="20" t="e">
        <f>Data!AT568-Data!DA568</f>
        <v>#NAME?</v>
      </c>
      <c r="AQ568" s="20" t="e">
        <f>Data!AU568-Data!DB568</f>
        <v>#NAME?</v>
      </c>
      <c r="AR568" s="20" t="e">
        <f>Data!AV568-Data!DC568</f>
        <v>#NAME?</v>
      </c>
      <c r="AS568" s="20" t="e">
        <f>Data!AW568-Data!DD568</f>
        <v>#NAME?</v>
      </c>
      <c r="AT568" s="20" t="e">
        <f>Data!AX568-Data!DE568</f>
        <v>#NAME?</v>
      </c>
      <c r="AU568" s="20" t="e">
        <f>Data!AY568-Data!DF568</f>
        <v>#NAME?</v>
      </c>
      <c r="AV568" s="20" t="e">
        <f>Data!AZ568-Data!DG568</f>
        <v>#NAME?</v>
      </c>
      <c r="AW568" s="20" t="e">
        <f>Data!BA568-Data!DH568</f>
        <v>#NAME?</v>
      </c>
      <c r="AX568" s="20" t="e">
        <f>Data!BB568-Data!DI568</f>
        <v>#NAME?</v>
      </c>
      <c r="AY568" s="20" t="e">
        <f>Data!BC568-Data!DJ568</f>
        <v>#NAME?</v>
      </c>
      <c r="AZ568" s="20" t="e">
        <f>Data!BD568-Data!DK568</f>
        <v>#NAME?</v>
      </c>
      <c r="BA568" s="20" t="e">
        <f>Data!BE568-Data!DL568</f>
        <v>#NAME?</v>
      </c>
      <c r="BB568" s="20" t="e">
        <f>Data!BF568-Data!DM568</f>
        <v>#NAME?</v>
      </c>
      <c r="BC568" s="20" t="e">
        <f>Data!BG568-Data!DN568</f>
        <v>#NAME?</v>
      </c>
      <c r="BD568" s="20" t="e">
        <f>Data!BH568-Data!DO568</f>
        <v>#NAME?</v>
      </c>
      <c r="BE568" s="20" t="e">
        <f>Data!BI568-Data!DP568</f>
        <v>#NAME?</v>
      </c>
      <c r="BF568" s="20" t="e">
        <f>Data!BJ568-Data!DQ568</f>
        <v>#NAME?</v>
      </c>
      <c r="BG568" s="20" t="e">
        <f>Data!BK568-Data!DR568</f>
        <v>#NAME?</v>
      </c>
      <c r="BH568" s="20" t="e">
        <f>Data!BL568-Data!DS568</f>
        <v>#NAME?</v>
      </c>
      <c r="BI568" s="20" t="e">
        <f>Data!BM568-Data!DT568</f>
        <v>#NAME?</v>
      </c>
      <c r="BJ568" s="20" t="e">
        <f>Data!BN568-Data!DU568</f>
        <v>#NAME?</v>
      </c>
      <c r="BK568" s="20" t="e">
        <f>Data!BO568-Data!DV568</f>
        <v>#NAME?</v>
      </c>
      <c r="BL568" s="20" t="e">
        <f>Data!BP568-Data!DW568</f>
        <v>#NAME?</v>
      </c>
      <c r="BM568" s="20" t="e">
        <f>Data!BQ568-Data!DX568</f>
        <v>#NAME?</v>
      </c>
      <c r="BN568" s="20" t="e">
        <f>Data!BR568-Data!DY568</f>
        <v>#NAME?</v>
      </c>
      <c r="BO568" s="20" t="e">
        <f>Data!BS568-Data!DZ568</f>
        <v>#NAME?</v>
      </c>
      <c r="BP568" s="20" t="e">
        <f>Data!BT568-Data!EA568</f>
        <v>#NAME?</v>
      </c>
      <c r="BQ568" s="20" t="e">
        <f>Data!BU568-Data!EB568</f>
        <v>#NAME?</v>
      </c>
      <c r="BR568" s="20" t="e">
        <f>Data!BV568-Data!EC568</f>
        <v>#NAME?</v>
      </c>
      <c r="BS568" s="20" t="e">
        <f>Data!BW568-Data!ED568</f>
        <v>#NAME?</v>
      </c>
      <c r="BT568" s="20" t="e">
        <f>Data!BX568-Data!EE568</f>
        <v>#NAME?</v>
      </c>
      <c r="BU568" s="20" t="e">
        <f>Data!BY568-Data!EF568</f>
        <v>#NAME?</v>
      </c>
      <c r="BV568" s="20" t="e">
        <f>Data!BZ568-Data!EG568</f>
        <v>#NAME?</v>
      </c>
      <c r="BW568" s="20" t="e">
        <f>Data!CA568-Data!EH568</f>
        <v>#NAME?</v>
      </c>
      <c r="BX568" s="20" t="e">
        <f>Data!CB568-Data!EI568</f>
        <v>#NAME?</v>
      </c>
      <c r="BY568" s="20" t="e">
        <f>Data!CC568-Data!EJ568</f>
        <v>#NAME?</v>
      </c>
      <c r="BZ568" s="20">
        <f>Data!EK568</f>
        <v>9926.8000000000011</v>
      </c>
      <c r="CA568" s="20">
        <f>Data!EL568</f>
        <v>12250.88</v>
      </c>
      <c r="CB568" s="20" t="e">
        <f>Data!EM568</f>
        <v>#NAME?</v>
      </c>
      <c r="CC568" s="20" t="e">
        <f>Data!EN568</f>
        <v>#NAME?</v>
      </c>
      <c r="CD568" s="20" t="e">
        <f>Data!EO568</f>
        <v>#NAME?</v>
      </c>
      <c r="CE568" s="20" t="e">
        <f>Data!EP568</f>
        <v>#NAME?</v>
      </c>
      <c r="CF568" s="50">
        <f>IF(ISBLANK(Data!EQ568), "", Data!EQ568)</f>
        <v>60</v>
      </c>
      <c r="CG568" s="50">
        <f>IF(ISBLANK(Data!ER568), "", Data!ER568)</f>
        <v>100</v>
      </c>
      <c r="CH568" s="61" t="str">
        <f>IF(ISBLANK(Data!ES568), "", Data!ES568)</f>
        <v>Furman</v>
      </c>
      <c r="CI568" s="61">
        <f>IF(ISBLANK(Data!ET568), "", Data!ET568)</f>
        <v>160</v>
      </c>
    </row>
    <row r="569" spans="1:87" x14ac:dyDescent="0.45">
      <c r="A569" s="50">
        <f>IF(ISBLANK(Data!A569), "", Data!A569)</f>
        <v>45308</v>
      </c>
      <c r="B569" s="50" t="str">
        <f>IF(ISBLANK(Data!B569), "", Data!B569)</f>
        <v>Appalachian St.</v>
      </c>
      <c r="C569" s="50" t="str">
        <f>IF(ISBLANK(Data!C569), "", Data!C569)</f>
        <v/>
      </c>
      <c r="D569" s="50" t="str">
        <f>IF(ISBLANK(Data!D569), "", Data!D569)</f>
        <v>Georgia St.</v>
      </c>
      <c r="E569" s="50">
        <f>IF(ISBLANK(Data!E569), "", Data!E569)</f>
        <v>101</v>
      </c>
      <c r="F569" s="50" t="str">
        <f>IF(ISBLANK(Data!F569), "", Data!F569)</f>
        <v>N</v>
      </c>
      <c r="G569" s="50" t="str">
        <f>IF(ISBLANK(Data!G569), "", Data!G569)</f>
        <v/>
      </c>
      <c r="H569" s="50" t="str">
        <f>IF(ISBLANK(Data!H569), "", Data!H569)</f>
        <v>Georgia St.</v>
      </c>
      <c r="I569" s="50" t="str">
        <f>IF(ISBLANK(Data!I569), "", Data!I569)</f>
        <v/>
      </c>
      <c r="J569" s="50" t="str">
        <f>IF(ISBLANK(Data!J569), "", Data!J569)</f>
        <v>Georgia St.</v>
      </c>
      <c r="K569" s="50" t="str">
        <f>IF(ISBLANK(Data!K569), "", Data!K569)</f>
        <v/>
      </c>
      <c r="L569" s="50" t="str">
        <f>IF(ISBLANK(Data!L569), "", Data!L569)</f>
        <v>Georgia State</v>
      </c>
      <c r="M569" s="50" t="str">
        <f>IF(ISBLANK(Data!M569), "", Data!M569)</f>
        <v/>
      </c>
      <c r="N569" s="50" t="str">
        <f>IF(ISBLANK(Data!N569), "", Data!N569)</f>
        <v>Georgia St</v>
      </c>
      <c r="O569" s="50" t="str">
        <f>IF(ISBLANK(Data!O569), "", Data!O569)</f>
        <v/>
      </c>
      <c r="P569" s="50" t="str">
        <f>IF(ISBLANK(Data!P569), "", Data!P569)</f>
        <v>Georgia St.</v>
      </c>
      <c r="Q569" s="50" t="str">
        <f>IF(ISBLANK(Data!Q569), "", Data!Q569)</f>
        <v/>
      </c>
      <c r="R569" s="50" t="str">
        <f>IF(ISBLANK(Data!R569), "", Data!R569)</f>
        <v>Georgia State</v>
      </c>
      <c r="S569" s="20">
        <f>Data!W569-Data!CD569</f>
        <v>0.20220588235294101</v>
      </c>
      <c r="T569" s="20">
        <f>Data!X569-Data!CE569</f>
        <v>10.819999999999999</v>
      </c>
      <c r="U569" s="20">
        <f>Data!Y569-Data!CF569</f>
        <v>-0.20000000000000284</v>
      </c>
      <c r="V569" s="20">
        <f>Data!Z569-Data!CG569</f>
        <v>-10.899999999999991</v>
      </c>
      <c r="W569" s="20">
        <f>Data!AA569-Data!CH569</f>
        <v>-1.7999999999999972</v>
      </c>
      <c r="X569" s="20">
        <f>Data!AB569-Data!CI569</f>
        <v>1E-3</v>
      </c>
      <c r="Y569" s="20">
        <f>Data!AC569-Data!CJ569</f>
        <v>1.46</v>
      </c>
      <c r="Z569" s="20">
        <f>Data!AD569-Data!CK569</f>
        <v>-0.40000000000000568</v>
      </c>
      <c r="AA569" s="20">
        <f>Data!AE569-Data!CL569</f>
        <v>-2</v>
      </c>
      <c r="AB569" s="20">
        <f>Data!AF569-Data!CM569</f>
        <v>-1.56</v>
      </c>
      <c r="AC569" s="20" t="e">
        <f>Data!AG569-Data!CN569</f>
        <v>#NAME?</v>
      </c>
      <c r="AD569" s="20" t="e">
        <f>Data!AH569-Data!CO569</f>
        <v>#NAME?</v>
      </c>
      <c r="AE569" s="20" t="e">
        <f>Data!AI569-Data!CP569</f>
        <v>#NAME?</v>
      </c>
      <c r="AF569" s="20" t="e">
        <f>Data!AJ569-Data!CQ569</f>
        <v>#NAME?</v>
      </c>
      <c r="AG569" s="20" t="e">
        <f>Data!AK569-Data!CR569</f>
        <v>#NAME?</v>
      </c>
      <c r="AH569" s="20" t="e">
        <f>Data!AL569-Data!CS569</f>
        <v>#NAME?</v>
      </c>
      <c r="AI569" s="20" t="e">
        <f>Data!AM569-Data!CT569</f>
        <v>#NAME?</v>
      </c>
      <c r="AJ569" s="20" t="e">
        <f>Data!AN569-Data!CU569</f>
        <v>#NAME?</v>
      </c>
      <c r="AK569" s="20" t="e">
        <f>Data!AO569-Data!CV569</f>
        <v>#NAME?</v>
      </c>
      <c r="AL569" s="20" t="e">
        <f>Data!AP569-Data!CW569</f>
        <v>#NAME?</v>
      </c>
      <c r="AM569" s="20" t="e">
        <f>Data!AQ569-Data!CX569</f>
        <v>#NAME?</v>
      </c>
      <c r="AN569" s="20" t="e">
        <f>Data!AR569-Data!CY569</f>
        <v>#NAME?</v>
      </c>
      <c r="AO569" s="20" t="e">
        <f>Data!AS569-Data!CZ569</f>
        <v>#NAME?</v>
      </c>
      <c r="AP569" s="20" t="e">
        <f>Data!AT569-Data!DA569</f>
        <v>#NAME?</v>
      </c>
      <c r="AQ569" s="20" t="e">
        <f>Data!AU569-Data!DB569</f>
        <v>#NAME?</v>
      </c>
      <c r="AR569" s="20" t="e">
        <f>Data!AV569-Data!DC569</f>
        <v>#NAME?</v>
      </c>
      <c r="AS569" s="20" t="e">
        <f>Data!AW569-Data!DD569</f>
        <v>#NAME?</v>
      </c>
      <c r="AT569" s="20" t="e">
        <f>Data!AX569-Data!DE569</f>
        <v>#NAME?</v>
      </c>
      <c r="AU569" s="20" t="e">
        <f>Data!AY569-Data!DF569</f>
        <v>#NAME?</v>
      </c>
      <c r="AV569" s="20" t="e">
        <f>Data!AZ569-Data!DG569</f>
        <v>#NAME?</v>
      </c>
      <c r="AW569" s="20" t="e">
        <f>Data!BA569-Data!DH569</f>
        <v>#NAME?</v>
      </c>
      <c r="AX569" s="20" t="e">
        <f>Data!BB569-Data!DI569</f>
        <v>#NAME?</v>
      </c>
      <c r="AY569" s="20" t="e">
        <f>Data!BC569-Data!DJ569</f>
        <v>#NAME?</v>
      </c>
      <c r="AZ569" s="20" t="e">
        <f>Data!BD569-Data!DK569</f>
        <v>#NAME?</v>
      </c>
      <c r="BA569" s="20" t="e">
        <f>Data!BE569-Data!DL569</f>
        <v>#NAME?</v>
      </c>
      <c r="BB569" s="20" t="e">
        <f>Data!BF569-Data!DM569</f>
        <v>#NAME?</v>
      </c>
      <c r="BC569" s="20" t="e">
        <f>Data!BG569-Data!DN569</f>
        <v>#NAME?</v>
      </c>
      <c r="BD569" s="20" t="e">
        <f>Data!BH569-Data!DO569</f>
        <v>#NAME?</v>
      </c>
      <c r="BE569" s="20" t="e">
        <f>Data!BI569-Data!DP569</f>
        <v>#NAME?</v>
      </c>
      <c r="BF569" s="20" t="e">
        <f>Data!BJ569-Data!DQ569</f>
        <v>#NAME?</v>
      </c>
      <c r="BG569" s="20" t="e">
        <f>Data!BK569-Data!DR569</f>
        <v>#NAME?</v>
      </c>
      <c r="BH569" s="20" t="e">
        <f>Data!BL569-Data!DS569</f>
        <v>#NAME?</v>
      </c>
      <c r="BI569" s="20" t="e">
        <f>Data!BM569-Data!DT569</f>
        <v>#NAME?</v>
      </c>
      <c r="BJ569" s="20" t="e">
        <f>Data!BN569-Data!DU569</f>
        <v>#NAME?</v>
      </c>
      <c r="BK569" s="20" t="e">
        <f>Data!BO569-Data!DV569</f>
        <v>#NAME?</v>
      </c>
      <c r="BL569" s="20" t="e">
        <f>Data!BP569-Data!DW569</f>
        <v>#NAME?</v>
      </c>
      <c r="BM569" s="20" t="e">
        <f>Data!BQ569-Data!DX569</f>
        <v>#NAME?</v>
      </c>
      <c r="BN569" s="20" t="e">
        <f>Data!BR569-Data!DY569</f>
        <v>#NAME?</v>
      </c>
      <c r="BO569" s="20" t="e">
        <f>Data!BS569-Data!DZ569</f>
        <v>#NAME?</v>
      </c>
      <c r="BP569" s="20" t="e">
        <f>Data!BT569-Data!EA569</f>
        <v>#NAME?</v>
      </c>
      <c r="BQ569" s="20" t="e">
        <f>Data!BU569-Data!EB569</f>
        <v>#NAME?</v>
      </c>
      <c r="BR569" s="20" t="e">
        <f>Data!BV569-Data!EC569</f>
        <v>#NAME?</v>
      </c>
      <c r="BS569" s="20" t="e">
        <f>Data!BW569-Data!ED569</f>
        <v>#NAME?</v>
      </c>
      <c r="BT569" s="20" t="e">
        <f>Data!BX569-Data!EE569</f>
        <v>#NAME?</v>
      </c>
      <c r="BU569" s="20" t="e">
        <f>Data!BY569-Data!EF569</f>
        <v>#NAME?</v>
      </c>
      <c r="BV569" s="20" t="e">
        <f>Data!BZ569-Data!EG569</f>
        <v>#NAME?</v>
      </c>
      <c r="BW569" s="20" t="e">
        <f>Data!CA569-Data!EH569</f>
        <v>#NAME?</v>
      </c>
      <c r="BX569" s="20" t="e">
        <f>Data!CB569-Data!EI569</f>
        <v>#NAME?</v>
      </c>
      <c r="BY569" s="20" t="e">
        <f>Data!CC569-Data!EJ569</f>
        <v>#NAME?</v>
      </c>
      <c r="BZ569" s="20">
        <f>Data!EK569</f>
        <v>11448.36</v>
      </c>
      <c r="CA569" s="20">
        <f>Data!EL569</f>
        <v>10310.160000000002</v>
      </c>
      <c r="CB569" s="20" t="e">
        <f>Data!EM569</f>
        <v>#NAME?</v>
      </c>
      <c r="CC569" s="20" t="e">
        <f>Data!EN569</f>
        <v>#NAME?</v>
      </c>
      <c r="CD569" s="20" t="e">
        <f>Data!EO569</f>
        <v>#NAME?</v>
      </c>
      <c r="CE569" s="20" t="e">
        <f>Data!EP569</f>
        <v>#NAME?</v>
      </c>
      <c r="CF569" s="50">
        <f>IF(ISBLANK(Data!EQ569), "", Data!EQ569)</f>
        <v>76</v>
      </c>
      <c r="CG569" s="50">
        <f>IF(ISBLANK(Data!ER569), "", Data!ER569)</f>
        <v>68</v>
      </c>
      <c r="CH569" s="61" t="str">
        <f>IF(ISBLANK(Data!ES569), "", Data!ES569)</f>
        <v>Appalachian St.</v>
      </c>
      <c r="CI569" s="61">
        <f>IF(ISBLANK(Data!ET569), "", Data!ET569)</f>
        <v>144</v>
      </c>
    </row>
    <row r="570" spans="1:87" x14ac:dyDescent="0.45">
      <c r="A570" s="50">
        <f>IF(ISBLANK(Data!A570), "", Data!A570)</f>
        <v>45308</v>
      </c>
      <c r="B570" s="50" t="str">
        <f>IF(ISBLANK(Data!B570), "", Data!B570)</f>
        <v>Connecticut</v>
      </c>
      <c r="C570" s="50" t="str">
        <f>IF(ISBLANK(Data!C570), "", Data!C570)</f>
        <v/>
      </c>
      <c r="D570" s="50" t="str">
        <f>IF(ISBLANK(Data!D570), "", Data!D570)</f>
        <v>Creighton</v>
      </c>
      <c r="E570" s="50">
        <f>IF(ISBLANK(Data!E570), "", Data!E570)</f>
        <v>63</v>
      </c>
      <c r="F570" s="50" t="str">
        <f>IF(ISBLANK(Data!F570), "", Data!F570)</f>
        <v>N</v>
      </c>
      <c r="G570" s="50" t="str">
        <f>IF(ISBLANK(Data!G570), "", Data!G570)</f>
        <v/>
      </c>
      <c r="H570" s="50" t="str">
        <f>IF(ISBLANK(Data!H570), "", Data!H570)</f>
        <v>Creighton</v>
      </c>
      <c r="I570" s="50" t="str">
        <f>IF(ISBLANK(Data!I570), "", Data!I570)</f>
        <v/>
      </c>
      <c r="J570" s="50" t="str">
        <f>IF(ISBLANK(Data!J570), "", Data!J570)</f>
        <v>Creighton</v>
      </c>
      <c r="K570" s="50" t="str">
        <f>IF(ISBLANK(Data!K570), "", Data!K570)</f>
        <v/>
      </c>
      <c r="L570" s="50" t="str">
        <f>IF(ISBLANK(Data!L570), "", Data!L570)</f>
        <v>Creighton</v>
      </c>
      <c r="M570" s="50" t="str">
        <f>IF(ISBLANK(Data!M570), "", Data!M570)</f>
        <v/>
      </c>
      <c r="N570" s="50" t="str">
        <f>IF(ISBLANK(Data!N570), "", Data!N570)</f>
        <v>Creighton</v>
      </c>
      <c r="O570" s="50" t="str">
        <f>IF(ISBLANK(Data!O570), "", Data!O570)</f>
        <v/>
      </c>
      <c r="P570" s="50" t="str">
        <f>IF(ISBLANK(Data!P570), "", Data!P570)</f>
        <v>Creighton</v>
      </c>
      <c r="Q570" s="50" t="str">
        <f>IF(ISBLANK(Data!Q570), "", Data!Q570)</f>
        <v/>
      </c>
      <c r="R570" s="50" t="str">
        <f>IF(ISBLANK(Data!R570), "", Data!R570)</f>
        <v>Creighton</v>
      </c>
      <c r="S570" s="20">
        <f>Data!W570-Data!CD570</f>
        <v>0.11764705882352999</v>
      </c>
      <c r="T570" s="20">
        <f>Data!X570-Data!CE570</f>
        <v>3.16</v>
      </c>
      <c r="U570" s="20">
        <f>Data!Y570-Data!CF570</f>
        <v>7.1000000000000085</v>
      </c>
      <c r="V570" s="20">
        <f>Data!Z570-Data!CG570</f>
        <v>4</v>
      </c>
      <c r="W570" s="20">
        <f>Data!AA570-Data!CH570</f>
        <v>-1.7000000000000028</v>
      </c>
      <c r="X570" s="20">
        <f>Data!AB570-Data!CI570</f>
        <v>2.1999999999999999E-2</v>
      </c>
      <c r="Y570" s="20">
        <f>Data!AC570-Data!CJ570</f>
        <v>-4.3999999999999995</v>
      </c>
      <c r="Z570" s="20">
        <f>Data!AD570-Data!CK570</f>
        <v>-3</v>
      </c>
      <c r="AA570" s="20">
        <f>Data!AE570-Data!CL570</f>
        <v>1.2999999999999972</v>
      </c>
      <c r="AB570" s="20">
        <f>Data!AF570-Data!CM570</f>
        <v>-8.2199999999999989</v>
      </c>
      <c r="AC570" s="20" t="e">
        <f>Data!AG570-Data!CN570</f>
        <v>#NAME?</v>
      </c>
      <c r="AD570" s="20" t="e">
        <f>Data!AH570-Data!CO570</f>
        <v>#NAME?</v>
      </c>
      <c r="AE570" s="20" t="e">
        <f>Data!AI570-Data!CP570</f>
        <v>#NAME?</v>
      </c>
      <c r="AF570" s="20" t="e">
        <f>Data!AJ570-Data!CQ570</f>
        <v>#NAME?</v>
      </c>
      <c r="AG570" s="20" t="e">
        <f>Data!AK570-Data!CR570</f>
        <v>#NAME?</v>
      </c>
      <c r="AH570" s="20" t="e">
        <f>Data!AL570-Data!CS570</f>
        <v>#NAME?</v>
      </c>
      <c r="AI570" s="20" t="e">
        <f>Data!AM570-Data!CT570</f>
        <v>#NAME?</v>
      </c>
      <c r="AJ570" s="20" t="e">
        <f>Data!AN570-Data!CU570</f>
        <v>#NAME?</v>
      </c>
      <c r="AK570" s="20" t="e">
        <f>Data!AO570-Data!CV570</f>
        <v>#NAME?</v>
      </c>
      <c r="AL570" s="20" t="e">
        <f>Data!AP570-Data!CW570</f>
        <v>#NAME?</v>
      </c>
      <c r="AM570" s="20" t="e">
        <f>Data!AQ570-Data!CX570</f>
        <v>#NAME?</v>
      </c>
      <c r="AN570" s="20" t="e">
        <f>Data!AR570-Data!CY570</f>
        <v>#NAME?</v>
      </c>
      <c r="AO570" s="20" t="e">
        <f>Data!AS570-Data!CZ570</f>
        <v>#NAME?</v>
      </c>
      <c r="AP570" s="20" t="e">
        <f>Data!AT570-Data!DA570</f>
        <v>#NAME?</v>
      </c>
      <c r="AQ570" s="20" t="e">
        <f>Data!AU570-Data!DB570</f>
        <v>#NAME?</v>
      </c>
      <c r="AR570" s="20" t="e">
        <f>Data!AV570-Data!DC570</f>
        <v>#NAME?</v>
      </c>
      <c r="AS570" s="20" t="e">
        <f>Data!AW570-Data!DD570</f>
        <v>#NAME?</v>
      </c>
      <c r="AT570" s="20" t="e">
        <f>Data!AX570-Data!DE570</f>
        <v>#NAME?</v>
      </c>
      <c r="AU570" s="20" t="e">
        <f>Data!AY570-Data!DF570</f>
        <v>#NAME?</v>
      </c>
      <c r="AV570" s="20" t="e">
        <f>Data!AZ570-Data!DG570</f>
        <v>#NAME?</v>
      </c>
      <c r="AW570" s="20" t="e">
        <f>Data!BA570-Data!DH570</f>
        <v>#NAME?</v>
      </c>
      <c r="AX570" s="20" t="e">
        <f>Data!BB570-Data!DI570</f>
        <v>#NAME?</v>
      </c>
      <c r="AY570" s="20" t="e">
        <f>Data!BC570-Data!DJ570</f>
        <v>#NAME?</v>
      </c>
      <c r="AZ570" s="20" t="e">
        <f>Data!BD570-Data!DK570</f>
        <v>#NAME?</v>
      </c>
      <c r="BA570" s="20" t="e">
        <f>Data!BE570-Data!DL570</f>
        <v>#NAME?</v>
      </c>
      <c r="BB570" s="20" t="e">
        <f>Data!BF570-Data!DM570</f>
        <v>#NAME?</v>
      </c>
      <c r="BC570" s="20" t="e">
        <f>Data!BG570-Data!DN570</f>
        <v>#NAME?</v>
      </c>
      <c r="BD570" s="20" t="e">
        <f>Data!BH570-Data!DO570</f>
        <v>#NAME?</v>
      </c>
      <c r="BE570" s="20" t="e">
        <f>Data!BI570-Data!DP570</f>
        <v>#NAME?</v>
      </c>
      <c r="BF570" s="20" t="e">
        <f>Data!BJ570-Data!DQ570</f>
        <v>#NAME?</v>
      </c>
      <c r="BG570" s="20" t="e">
        <f>Data!BK570-Data!DR570</f>
        <v>#NAME?</v>
      </c>
      <c r="BH570" s="20" t="e">
        <f>Data!BL570-Data!DS570</f>
        <v>#NAME?</v>
      </c>
      <c r="BI570" s="20" t="e">
        <f>Data!BM570-Data!DT570</f>
        <v>#NAME?</v>
      </c>
      <c r="BJ570" s="20" t="e">
        <f>Data!BN570-Data!DU570</f>
        <v>#NAME?</v>
      </c>
      <c r="BK570" s="20" t="e">
        <f>Data!BO570-Data!DV570</f>
        <v>#NAME?</v>
      </c>
      <c r="BL570" s="20" t="e">
        <f>Data!BP570-Data!DW570</f>
        <v>#NAME?</v>
      </c>
      <c r="BM570" s="20" t="e">
        <f>Data!BQ570-Data!DX570</f>
        <v>#NAME?</v>
      </c>
      <c r="BN570" s="20" t="e">
        <f>Data!BR570-Data!DY570</f>
        <v>#NAME?</v>
      </c>
      <c r="BO570" s="20" t="e">
        <f>Data!BS570-Data!DZ570</f>
        <v>#NAME?</v>
      </c>
      <c r="BP570" s="20" t="e">
        <f>Data!BT570-Data!EA570</f>
        <v>#NAME?</v>
      </c>
      <c r="BQ570" s="20" t="e">
        <f>Data!BU570-Data!EB570</f>
        <v>#NAME?</v>
      </c>
      <c r="BR570" s="20" t="e">
        <f>Data!BV570-Data!EC570</f>
        <v>#NAME?</v>
      </c>
      <c r="BS570" s="20" t="e">
        <f>Data!BW570-Data!ED570</f>
        <v>#NAME?</v>
      </c>
      <c r="BT570" s="20" t="e">
        <f>Data!BX570-Data!EE570</f>
        <v>#NAME?</v>
      </c>
      <c r="BU570" s="20" t="e">
        <f>Data!BY570-Data!EF570</f>
        <v>#NAME?</v>
      </c>
      <c r="BV570" s="20" t="e">
        <f>Data!BZ570-Data!EG570</f>
        <v>#NAME?</v>
      </c>
      <c r="BW570" s="20" t="e">
        <f>Data!CA570-Data!EH570</f>
        <v>#NAME?</v>
      </c>
      <c r="BX570" s="20" t="e">
        <f>Data!CB570-Data!EI570</f>
        <v>#NAME?</v>
      </c>
      <c r="BY570" s="20" t="e">
        <f>Data!CC570-Data!EJ570</f>
        <v>#NAME?</v>
      </c>
      <c r="BZ570" s="20">
        <f>Data!EK570</f>
        <v>11599.6</v>
      </c>
      <c r="CA570" s="20">
        <f>Data!EL570</f>
        <v>11397.4</v>
      </c>
      <c r="CB570" s="20" t="e">
        <f>Data!EM570</f>
        <v>#NAME?</v>
      </c>
      <c r="CC570" s="20" t="e">
        <f>Data!EN570</f>
        <v>#NAME?</v>
      </c>
      <c r="CD570" s="20" t="e">
        <f>Data!EO570</f>
        <v>#NAME?</v>
      </c>
      <c r="CE570" s="20" t="e">
        <f>Data!EP570</f>
        <v>#NAME?</v>
      </c>
      <c r="CF570" s="50">
        <f>IF(ISBLANK(Data!EQ570), "", Data!EQ570)</f>
        <v>62</v>
      </c>
      <c r="CG570" s="50">
        <f>IF(ISBLANK(Data!ER570), "", Data!ER570)</f>
        <v>48</v>
      </c>
      <c r="CH570" s="61" t="str">
        <f>IF(ISBLANK(Data!ES570), "", Data!ES570)</f>
        <v>Connecticut</v>
      </c>
      <c r="CI570" s="61">
        <f>IF(ISBLANK(Data!ET570), "", Data!ET570)</f>
        <v>110</v>
      </c>
    </row>
    <row r="571" spans="1:87" x14ac:dyDescent="0.45">
      <c r="A571" s="50">
        <f>IF(ISBLANK(Data!A571), "", Data!A571)</f>
        <v>45308</v>
      </c>
      <c r="B571" s="50" t="str">
        <f>IF(ISBLANK(Data!B571), "", Data!B571)</f>
        <v>Kentucky</v>
      </c>
      <c r="C571" s="50" t="str">
        <f>IF(ISBLANK(Data!C571), "", Data!C571)</f>
        <v/>
      </c>
      <c r="D571" s="50" t="str">
        <f>IF(ISBLANK(Data!D571), "", Data!D571)</f>
        <v>Mississippi St.</v>
      </c>
      <c r="E571" s="50">
        <f>IF(ISBLANK(Data!E571), "", Data!E571)</f>
        <v>177</v>
      </c>
      <c r="F571" s="50" t="str">
        <f>IF(ISBLANK(Data!F571), "", Data!F571)</f>
        <v>N</v>
      </c>
      <c r="G571" s="50" t="str">
        <f>IF(ISBLANK(Data!G571), "", Data!G571)</f>
        <v/>
      </c>
      <c r="H571" s="50" t="str">
        <f>IF(ISBLANK(Data!H571), "", Data!H571)</f>
        <v>Mississippi St.</v>
      </c>
      <c r="I571" s="50" t="str">
        <f>IF(ISBLANK(Data!I571), "", Data!I571)</f>
        <v/>
      </c>
      <c r="J571" s="50" t="str">
        <f>IF(ISBLANK(Data!J571), "", Data!J571)</f>
        <v>Mississippi St.</v>
      </c>
      <c r="K571" s="50" t="str">
        <f>IF(ISBLANK(Data!K571), "", Data!K571)</f>
        <v/>
      </c>
      <c r="L571" s="50" t="str">
        <f>IF(ISBLANK(Data!L571), "", Data!L571)</f>
        <v>Mississippi State</v>
      </c>
      <c r="M571" s="50" t="str">
        <f>IF(ISBLANK(Data!M571), "", Data!M571)</f>
        <v/>
      </c>
      <c r="N571" s="50" t="str">
        <f>IF(ISBLANK(Data!N571), "", Data!N571)</f>
        <v>Miss State</v>
      </c>
      <c r="O571" s="50" t="str">
        <f>IF(ISBLANK(Data!O571), "", Data!O571)</f>
        <v/>
      </c>
      <c r="P571" s="50" t="str">
        <f>IF(ISBLANK(Data!P571), "", Data!P571)</f>
        <v>Miss. St.</v>
      </c>
      <c r="Q571" s="50" t="str">
        <f>IF(ISBLANK(Data!Q571), "", Data!Q571)</f>
        <v/>
      </c>
      <c r="R571" s="50" t="str">
        <f>IF(ISBLANK(Data!R571), "", Data!R571)</f>
        <v>Mississippi State</v>
      </c>
      <c r="S571" s="20">
        <f>Data!W571-Data!CD571</f>
        <v>5.0000000000000044E-2</v>
      </c>
      <c r="T571" s="20">
        <f>Data!X571-Data!CE571</f>
        <v>2.7999999999999972</v>
      </c>
      <c r="U571" s="20">
        <f>Data!Y571-Data!CF571</f>
        <v>8.2999999999999972</v>
      </c>
      <c r="V571" s="20">
        <f>Data!Z571-Data!CG571</f>
        <v>5.5</v>
      </c>
      <c r="W571" s="20">
        <f>Data!AA571-Data!CH571</f>
        <v>5</v>
      </c>
      <c r="X571" s="20">
        <f>Data!AB571-Data!CI571</f>
        <v>2.3E-2</v>
      </c>
      <c r="Y571" s="20">
        <f>Data!AC571-Data!CJ571</f>
        <v>-1.6500000000000004</v>
      </c>
      <c r="Z571" s="20">
        <f>Data!AD571-Data!CK571</f>
        <v>-0.5</v>
      </c>
      <c r="AA571" s="20">
        <f>Data!AE571-Data!CL571</f>
        <v>1.0999999999999943</v>
      </c>
      <c r="AB571" s="20">
        <f>Data!AF571-Data!CM571</f>
        <v>-1.05</v>
      </c>
      <c r="AC571" s="20" t="e">
        <f>Data!AG571-Data!CN571</f>
        <v>#NAME?</v>
      </c>
      <c r="AD571" s="20" t="e">
        <f>Data!AH571-Data!CO571</f>
        <v>#NAME?</v>
      </c>
      <c r="AE571" s="20" t="e">
        <f>Data!AI571-Data!CP571</f>
        <v>#NAME?</v>
      </c>
      <c r="AF571" s="20" t="e">
        <f>Data!AJ571-Data!CQ571</f>
        <v>#NAME?</v>
      </c>
      <c r="AG571" s="20" t="e">
        <f>Data!AK571-Data!CR571</f>
        <v>#NAME?</v>
      </c>
      <c r="AH571" s="20" t="e">
        <f>Data!AL571-Data!CS571</f>
        <v>#NAME?</v>
      </c>
      <c r="AI571" s="20" t="e">
        <f>Data!AM571-Data!CT571</f>
        <v>#NAME?</v>
      </c>
      <c r="AJ571" s="20" t="e">
        <f>Data!AN571-Data!CU571</f>
        <v>#NAME?</v>
      </c>
      <c r="AK571" s="20" t="e">
        <f>Data!AO571-Data!CV571</f>
        <v>#NAME?</v>
      </c>
      <c r="AL571" s="20" t="e">
        <f>Data!AP571-Data!CW571</f>
        <v>#NAME?</v>
      </c>
      <c r="AM571" s="20" t="e">
        <f>Data!AQ571-Data!CX571</f>
        <v>#NAME?</v>
      </c>
      <c r="AN571" s="20" t="e">
        <f>Data!AR571-Data!CY571</f>
        <v>#NAME?</v>
      </c>
      <c r="AO571" s="20" t="e">
        <f>Data!AS571-Data!CZ571</f>
        <v>#NAME?</v>
      </c>
      <c r="AP571" s="20" t="e">
        <f>Data!AT571-Data!DA571</f>
        <v>#NAME?</v>
      </c>
      <c r="AQ571" s="20" t="e">
        <f>Data!AU571-Data!DB571</f>
        <v>#NAME?</v>
      </c>
      <c r="AR571" s="20" t="e">
        <f>Data!AV571-Data!DC571</f>
        <v>#NAME?</v>
      </c>
      <c r="AS571" s="20" t="e">
        <f>Data!AW571-Data!DD571</f>
        <v>#NAME?</v>
      </c>
      <c r="AT571" s="20" t="e">
        <f>Data!AX571-Data!DE571</f>
        <v>#NAME?</v>
      </c>
      <c r="AU571" s="20" t="e">
        <f>Data!AY571-Data!DF571</f>
        <v>#NAME?</v>
      </c>
      <c r="AV571" s="20" t="e">
        <f>Data!AZ571-Data!DG571</f>
        <v>#NAME?</v>
      </c>
      <c r="AW571" s="20" t="e">
        <f>Data!BA571-Data!DH571</f>
        <v>#NAME?</v>
      </c>
      <c r="AX571" s="20" t="e">
        <f>Data!BB571-Data!DI571</f>
        <v>#NAME?</v>
      </c>
      <c r="AY571" s="20" t="e">
        <f>Data!BC571-Data!DJ571</f>
        <v>#NAME?</v>
      </c>
      <c r="AZ571" s="20" t="e">
        <f>Data!BD571-Data!DK571</f>
        <v>#NAME?</v>
      </c>
      <c r="BA571" s="20" t="e">
        <f>Data!BE571-Data!DL571</f>
        <v>#NAME?</v>
      </c>
      <c r="BB571" s="20" t="e">
        <f>Data!BF571-Data!DM571</f>
        <v>#NAME?</v>
      </c>
      <c r="BC571" s="20" t="e">
        <f>Data!BG571-Data!DN571</f>
        <v>#NAME?</v>
      </c>
      <c r="BD571" s="20" t="e">
        <f>Data!BH571-Data!DO571</f>
        <v>#NAME?</v>
      </c>
      <c r="BE571" s="20" t="e">
        <f>Data!BI571-Data!DP571</f>
        <v>#NAME?</v>
      </c>
      <c r="BF571" s="20" t="e">
        <f>Data!BJ571-Data!DQ571</f>
        <v>#NAME?</v>
      </c>
      <c r="BG571" s="20" t="e">
        <f>Data!BK571-Data!DR571</f>
        <v>#NAME?</v>
      </c>
      <c r="BH571" s="20" t="e">
        <f>Data!BL571-Data!DS571</f>
        <v>#NAME?</v>
      </c>
      <c r="BI571" s="20" t="e">
        <f>Data!BM571-Data!DT571</f>
        <v>#NAME?</v>
      </c>
      <c r="BJ571" s="20" t="e">
        <f>Data!BN571-Data!DU571</f>
        <v>#NAME?</v>
      </c>
      <c r="BK571" s="20" t="e">
        <f>Data!BO571-Data!DV571</f>
        <v>#NAME?</v>
      </c>
      <c r="BL571" s="20" t="e">
        <f>Data!BP571-Data!DW571</f>
        <v>#NAME?</v>
      </c>
      <c r="BM571" s="20" t="e">
        <f>Data!BQ571-Data!DX571</f>
        <v>#NAME?</v>
      </c>
      <c r="BN571" s="20" t="e">
        <f>Data!BR571-Data!DY571</f>
        <v>#NAME?</v>
      </c>
      <c r="BO571" s="20" t="e">
        <f>Data!BS571-Data!DZ571</f>
        <v>#NAME?</v>
      </c>
      <c r="BP571" s="20" t="e">
        <f>Data!BT571-Data!EA571</f>
        <v>#NAME?</v>
      </c>
      <c r="BQ571" s="20" t="e">
        <f>Data!BU571-Data!EB571</f>
        <v>#NAME?</v>
      </c>
      <c r="BR571" s="20" t="e">
        <f>Data!BV571-Data!EC571</f>
        <v>#NAME?</v>
      </c>
      <c r="BS571" s="20" t="e">
        <f>Data!BW571-Data!ED571</f>
        <v>#NAME?</v>
      </c>
      <c r="BT571" s="20" t="e">
        <f>Data!BX571-Data!EE571</f>
        <v>#NAME?</v>
      </c>
      <c r="BU571" s="20" t="e">
        <f>Data!BY571-Data!EF571</f>
        <v>#NAME?</v>
      </c>
      <c r="BV571" s="20" t="e">
        <f>Data!BZ571-Data!EG571</f>
        <v>#NAME?</v>
      </c>
      <c r="BW571" s="20" t="e">
        <f>Data!CA571-Data!EH571</f>
        <v>#NAME?</v>
      </c>
      <c r="BX571" s="20" t="e">
        <f>Data!CB571-Data!EI571</f>
        <v>#NAME?</v>
      </c>
      <c r="BY571" s="20" t="e">
        <f>Data!CC571-Data!EJ571</f>
        <v>#NAME?</v>
      </c>
      <c r="BZ571" s="20">
        <f>Data!EK571</f>
        <v>11168.01</v>
      </c>
      <c r="CA571" s="20">
        <f>Data!EL571</f>
        <v>11006.32</v>
      </c>
      <c r="CB571" s="20" t="e">
        <f>Data!EM571</f>
        <v>#NAME?</v>
      </c>
      <c r="CC571" s="20" t="e">
        <f>Data!EN571</f>
        <v>#NAME?</v>
      </c>
      <c r="CD571" s="20" t="e">
        <f>Data!EO571</f>
        <v>#NAME?</v>
      </c>
      <c r="CE571" s="20" t="e">
        <f>Data!EP571</f>
        <v>#NAME?</v>
      </c>
      <c r="CF571" s="50">
        <f>IF(ISBLANK(Data!EQ571), "", Data!EQ571)</f>
        <v>90</v>
      </c>
      <c r="CG571" s="50">
        <f>IF(ISBLANK(Data!ER571), "", Data!ER571)</f>
        <v>77</v>
      </c>
      <c r="CH571" s="61" t="str">
        <f>IF(ISBLANK(Data!ES571), "", Data!ES571)</f>
        <v>Kentucky</v>
      </c>
      <c r="CI571" s="61">
        <f>IF(ISBLANK(Data!ET571), "", Data!ET571)</f>
        <v>167</v>
      </c>
    </row>
    <row r="572" spans="1:87" x14ac:dyDescent="0.45">
      <c r="A572" s="50">
        <f>IF(ISBLANK(Data!A572), "", Data!A572)</f>
        <v>45308</v>
      </c>
      <c r="B572" s="50" t="str">
        <f>IF(ISBLANK(Data!B572), "", Data!B572)</f>
        <v>Virginia</v>
      </c>
      <c r="C572" s="50">
        <f>IF(ISBLANK(Data!C572), "", Data!C572)</f>
        <v>340</v>
      </c>
      <c r="D572" s="50" t="str">
        <f>IF(ISBLANK(Data!D572), "", Data!D572)</f>
        <v>Virginia Tech</v>
      </c>
      <c r="E572" s="50">
        <f>IF(ISBLANK(Data!E572), "", Data!E572)</f>
        <v>341</v>
      </c>
      <c r="F572" s="50" t="str">
        <f>IF(ISBLANK(Data!F572), "", Data!F572)</f>
        <v>N</v>
      </c>
      <c r="G572" s="50" t="str">
        <f>IF(ISBLANK(Data!G572), "", Data!G572)</f>
        <v>Virginia</v>
      </c>
      <c r="H572" s="50" t="str">
        <f>IF(ISBLANK(Data!H572), "", Data!H572)</f>
        <v>Virginia Tech</v>
      </c>
      <c r="I572" s="50" t="str">
        <f>IF(ISBLANK(Data!I572), "", Data!I572)</f>
        <v>Virginia</v>
      </c>
      <c r="J572" s="50" t="str">
        <f>IF(ISBLANK(Data!J572), "", Data!J572)</f>
        <v>Virginia Tech</v>
      </c>
      <c r="K572" s="50" t="str">
        <f>IF(ISBLANK(Data!K572), "", Data!K572)</f>
        <v>Virginia</v>
      </c>
      <c r="L572" s="50" t="str">
        <f>IF(ISBLANK(Data!L572), "", Data!L572)</f>
        <v>Virginia Tech</v>
      </c>
      <c r="M572" s="50" t="str">
        <f>IF(ISBLANK(Data!M572), "", Data!M572)</f>
        <v>Virginia</v>
      </c>
      <c r="N572" s="50" t="str">
        <f>IF(ISBLANK(Data!N572), "", Data!N572)</f>
        <v>VA Tech</v>
      </c>
      <c r="O572" s="50" t="str">
        <f>IF(ISBLANK(Data!O572), "", Data!O572)</f>
        <v>Virginia</v>
      </c>
      <c r="P572" s="50" t="str">
        <f>IF(ISBLANK(Data!P572), "", Data!P572)</f>
        <v>Va. Tech</v>
      </c>
      <c r="Q572" s="50" t="str">
        <f>IF(ISBLANK(Data!Q572), "", Data!Q572)</f>
        <v>Virginia</v>
      </c>
      <c r="R572" s="50" t="str">
        <f>IF(ISBLANK(Data!R572), "", Data!R572)</f>
        <v>Virginia Tech</v>
      </c>
      <c r="S572" s="20">
        <f>Data!W572-Data!CD572</f>
        <v>6.25E-2</v>
      </c>
      <c r="T572" s="20">
        <f>Data!X572-Data!CE572</f>
        <v>-1.1800000000000015</v>
      </c>
      <c r="U572" s="20">
        <f>Data!Y572-Data!CF572</f>
        <v>-5.7000000000000028</v>
      </c>
      <c r="V572" s="20">
        <f>Data!Z572-Data!CG572</f>
        <v>-4.3999999999999915</v>
      </c>
      <c r="W572" s="20">
        <f>Data!AA572-Data!CH572</f>
        <v>-6.6999999999999957</v>
      </c>
      <c r="X572" s="20">
        <f>Data!AB572-Data!CI572</f>
        <v>7.1999999999999995E-2</v>
      </c>
      <c r="Y572" s="20">
        <f>Data!AC572-Data!CJ572</f>
        <v>-2.69</v>
      </c>
      <c r="Z572" s="20">
        <f>Data!AD572-Data!CK572</f>
        <v>-1.2999999999999972</v>
      </c>
      <c r="AA572" s="20">
        <f>Data!AE572-Data!CL572</f>
        <v>1.2999999999999972</v>
      </c>
      <c r="AB572" s="20">
        <f>Data!AF572-Data!CM572</f>
        <v>-3.08</v>
      </c>
      <c r="AC572" s="20">
        <f>Data!AG572-Data!CN572</f>
        <v>-6.5999999999999943</v>
      </c>
      <c r="AD572" s="20">
        <f>Data!AH572-Data!CO572</f>
        <v>-3.2999999999999972</v>
      </c>
      <c r="AE572" s="20">
        <f>Data!AI572-Data!CP572</f>
        <v>-5.3700000000000081E-2</v>
      </c>
      <c r="AF572" s="20">
        <f>Data!AJ572-Data!CQ572</f>
        <v>0</v>
      </c>
      <c r="AG572" s="20">
        <f>Data!AK572-Data!CR572</f>
        <v>0</v>
      </c>
      <c r="AH572" s="20">
        <f>Data!AL572-Data!CS572</f>
        <v>1</v>
      </c>
      <c r="AI572" s="20">
        <f>Data!AM572-Data!CT572</f>
        <v>-2.3200000000000003</v>
      </c>
      <c r="AJ572" s="20">
        <f>Data!AN572-Data!CU572</f>
        <v>-3.0100000000000002</v>
      </c>
      <c r="AK572" s="20">
        <f>Data!AO572-Data!CV572</f>
        <v>-147</v>
      </c>
      <c r="AL572" s="20">
        <f>Data!AP572-Data!CW572</f>
        <v>-158</v>
      </c>
      <c r="AM572" s="20">
        <f>Data!AQ572-Data!CX572</f>
        <v>0</v>
      </c>
      <c r="AN572" s="20">
        <f>Data!AR572-Data!CY572</f>
        <v>-1.9000000000000017E-2</v>
      </c>
      <c r="AO572" s="20">
        <f>Data!AS572-Data!CZ572</f>
        <v>-26</v>
      </c>
      <c r="AP572" s="20">
        <f>Data!AT572-Data!DA572</f>
        <v>-76</v>
      </c>
      <c r="AQ572" s="20">
        <f>Data!AU572-Data!DB572</f>
        <v>4.0000000000000036E-3</v>
      </c>
      <c r="AR572" s="20">
        <f>Data!AV572-Data!DC572</f>
        <v>-89</v>
      </c>
      <c r="AS572" s="20">
        <f>Data!AW572-Data!DD572</f>
        <v>-73</v>
      </c>
      <c r="AT572" s="20">
        <f>Data!AX572-Data!DE572</f>
        <v>-0.128</v>
      </c>
      <c r="AU572" s="20">
        <f>Data!AY572-Data!DF572</f>
        <v>-2</v>
      </c>
      <c r="AV572" s="20">
        <f>Data!AZ572-Data!DG572</f>
        <v>-0.125</v>
      </c>
      <c r="AW572" s="20">
        <f>Data!BA572-Data!DH572</f>
        <v>-37</v>
      </c>
      <c r="AX572" s="20">
        <f>Data!BB572-Data!DI572</f>
        <v>-2.3125</v>
      </c>
      <c r="AY572" s="20">
        <f>Data!BC572-Data!DJ572</f>
        <v>5</v>
      </c>
      <c r="AZ572" s="20">
        <f>Data!BD572-Data!DK572</f>
        <v>48</v>
      </c>
      <c r="BA572" s="20">
        <f>Data!BE572-Data!DL572</f>
        <v>33</v>
      </c>
      <c r="BB572" s="20">
        <f>Data!BF572-Data!DM572</f>
        <v>-61</v>
      </c>
      <c r="BC572" s="20">
        <f>Data!BG572-Data!DN572</f>
        <v>-42</v>
      </c>
      <c r="BD572" s="20">
        <f>Data!BH572-Data!DO572</f>
        <v>-9.1999999999999886</v>
      </c>
      <c r="BE572" s="20">
        <f>Data!BI572-Data!DP572</f>
        <v>-9.8760000000000048</v>
      </c>
      <c r="BF572" s="20">
        <f>Data!BJ572-Data!DQ572</f>
        <v>0.68700000000000028</v>
      </c>
      <c r="BG572" s="20">
        <f>Data!BK572-Data!DR572</f>
        <v>0.61499999999999999</v>
      </c>
      <c r="BH572" s="20">
        <f>Data!BL572-Data!DS572</f>
        <v>-3.8119999999999994</v>
      </c>
      <c r="BI572" s="20">
        <f>Data!BM572-Data!DT572</f>
        <v>0.57400000000000007</v>
      </c>
      <c r="BJ572" s="20">
        <f>Data!BN572-Data!DU572</f>
        <v>-4.8000000000000007</v>
      </c>
      <c r="BK572" s="20">
        <f>Data!BO572-Data!DV572</f>
        <v>-4.5999999999999996</v>
      </c>
      <c r="BL572" s="20">
        <f>Data!BP572-Data!DW572</f>
        <v>2.0000000000000004</v>
      </c>
      <c r="BM572" s="20">
        <f>Data!BQ572-Data!DX572</f>
        <v>3</v>
      </c>
      <c r="BN572" s="20">
        <f>Data!BR572-Data!DY572</f>
        <v>-2.7000000000000011</v>
      </c>
      <c r="BO572" s="20">
        <f>Data!BS572-Data!DZ572</f>
        <v>11</v>
      </c>
      <c r="BP572" s="20">
        <f>Data!BT572-Data!EA572</f>
        <v>-5.0000000000000044E-3</v>
      </c>
      <c r="BQ572" s="20">
        <f>Data!BU572-Data!EB572</f>
        <v>-2</v>
      </c>
      <c r="BR572" s="20">
        <f>Data!BV572-Data!EC572</f>
        <v>7</v>
      </c>
      <c r="BS572" s="20">
        <f>Data!BW572-Data!ED572</f>
        <v>-21</v>
      </c>
      <c r="BT572" s="20">
        <f>Data!BX572-Data!EE572</f>
        <v>-2</v>
      </c>
      <c r="BU572" s="20">
        <f>Data!BY572-Data!EF572</f>
        <v>6</v>
      </c>
      <c r="BV572" s="20">
        <f>Data!BZ572-Data!EG572</f>
        <v>7</v>
      </c>
      <c r="BW572" s="20">
        <f>Data!CA572-Data!EH572</f>
        <v>-0.5</v>
      </c>
      <c r="BX572" s="20">
        <f>Data!CB572-Data!EI572</f>
        <v>10</v>
      </c>
      <c r="BY572" s="20">
        <f>Data!CC572-Data!EJ572</f>
        <v>-30</v>
      </c>
      <c r="BZ572" s="20">
        <f>Data!EK572</f>
        <v>10514.509999999998</v>
      </c>
      <c r="CA572" s="20">
        <f>Data!EL572</f>
        <v>10587.460000000001</v>
      </c>
      <c r="CB572" s="20">
        <f>Data!EM572</f>
        <v>45.375</v>
      </c>
      <c r="CC572" s="20">
        <f>Data!EN572</f>
        <v>102.527</v>
      </c>
      <c r="CD572" s="20">
        <f>Data!EO572</f>
        <v>10.505600000000001</v>
      </c>
      <c r="CE572" s="20">
        <f>Data!EP572</f>
        <v>168.59200000000001</v>
      </c>
      <c r="CF572" s="50">
        <f>IF(ISBLANK(Data!EQ572), "", Data!EQ572)</f>
        <v>65</v>
      </c>
      <c r="CG572" s="50">
        <f>IF(ISBLANK(Data!ER572), "", Data!ER572)</f>
        <v>57</v>
      </c>
      <c r="CH572" s="61" t="str">
        <f>IF(ISBLANK(Data!ES572), "", Data!ES572)</f>
        <v>Virginia</v>
      </c>
      <c r="CI572" s="61">
        <f>IF(ISBLANK(Data!ET572), "", Data!ET572)</f>
        <v>122</v>
      </c>
    </row>
    <row r="573" spans="1:87" x14ac:dyDescent="0.45">
      <c r="A573" s="50">
        <f>IF(ISBLANK(Data!A573), "", Data!A573)</f>
        <v>45308</v>
      </c>
      <c r="B573" s="50" t="str">
        <f>IF(ISBLANK(Data!B573), "", Data!B573)</f>
        <v>Miami FL</v>
      </c>
      <c r="C573" s="50">
        <f>IF(ISBLANK(Data!C573), "", Data!C573)</f>
        <v>169</v>
      </c>
      <c r="D573" s="50" t="str">
        <f>IF(ISBLANK(Data!D573), "", Data!D573)</f>
        <v>Florida St.</v>
      </c>
      <c r="E573" s="50">
        <f>IF(ISBLANK(Data!E573), "", Data!E573)</f>
        <v>91</v>
      </c>
      <c r="F573" s="50" t="str">
        <f>IF(ISBLANK(Data!F573), "", Data!F573)</f>
        <v>N</v>
      </c>
      <c r="G573" s="50" t="str">
        <f>IF(ISBLANK(Data!G573), "", Data!G573)</f>
        <v>Miami FL</v>
      </c>
      <c r="H573" s="50" t="str">
        <f>IF(ISBLANK(Data!H573), "", Data!H573)</f>
        <v>Florida St.</v>
      </c>
      <c r="I573" s="50" t="str">
        <f>IF(ISBLANK(Data!I573), "", Data!I573)</f>
        <v>Miami FL</v>
      </c>
      <c r="J573" s="50" t="str">
        <f>IF(ISBLANK(Data!J573), "", Data!J573)</f>
        <v>Florida St.</v>
      </c>
      <c r="K573" s="50" t="str">
        <f>IF(ISBLANK(Data!K573), "", Data!K573)</f>
        <v>Miami FL</v>
      </c>
      <c r="L573" s="50" t="str">
        <f>IF(ISBLANK(Data!L573), "", Data!L573)</f>
        <v>Florida State</v>
      </c>
      <c r="M573" s="50" t="str">
        <f>IF(ISBLANK(Data!M573), "", Data!M573)</f>
        <v>Miami</v>
      </c>
      <c r="N573" s="50" t="str">
        <f>IF(ISBLANK(Data!N573), "", Data!N573)</f>
        <v>Florida St</v>
      </c>
      <c r="O573" s="50" t="str">
        <f>IF(ISBLANK(Data!O573), "", Data!O573)</f>
        <v>Miami</v>
      </c>
      <c r="P573" s="50" t="str">
        <f>IF(ISBLANK(Data!P573), "", Data!P573)</f>
        <v>Florida St.</v>
      </c>
      <c r="Q573" s="50" t="str">
        <f>IF(ISBLANK(Data!Q573), "", Data!Q573)</f>
        <v>Miami (FL)</v>
      </c>
      <c r="R573" s="50" t="str">
        <f>IF(ISBLANK(Data!R573), "", Data!R573)</f>
        <v>Florida State</v>
      </c>
      <c r="S573" s="20">
        <f>Data!W573-Data!CD573</f>
        <v>0.125</v>
      </c>
      <c r="T573" s="20">
        <f>Data!X573-Data!CE573</f>
        <v>4.01</v>
      </c>
      <c r="U573" s="20">
        <f>Data!Y573-Data!CF573</f>
        <v>7.7000000000000028</v>
      </c>
      <c r="V573" s="20">
        <f>Data!Z573-Data!CG573</f>
        <v>3.6000000000000085</v>
      </c>
      <c r="W573" s="20">
        <f>Data!AA573-Data!CH573</f>
        <v>-0.5</v>
      </c>
      <c r="X573" s="20">
        <f>Data!AB573-Data!CI573</f>
        <v>2.7999999999999997E-2</v>
      </c>
      <c r="Y573" s="20">
        <f>Data!AC573-Data!CJ573</f>
        <v>-4.09</v>
      </c>
      <c r="Z573" s="20">
        <f>Data!AD573-Data!CK573</f>
        <v>-2.9000000000000057</v>
      </c>
      <c r="AA573" s="20">
        <f>Data!AE573-Data!CL573</f>
        <v>1.3000000000000114</v>
      </c>
      <c r="AB573" s="20">
        <f>Data!AF573-Data!CM573</f>
        <v>-5.52</v>
      </c>
      <c r="AC573" s="20">
        <f>Data!AG573-Data!CN573</f>
        <v>8.8999999999999915</v>
      </c>
      <c r="AD573" s="20">
        <f>Data!AH573-Data!CO573</f>
        <v>2.0999999999999943</v>
      </c>
      <c r="AE573" s="20">
        <f>Data!AI573-Data!CP573</f>
        <v>0.11120000000000008</v>
      </c>
      <c r="AF573" s="20">
        <f>Data!AJ573-Data!CQ573</f>
        <v>1.6</v>
      </c>
      <c r="AG573" s="20">
        <f>Data!AK573-Data!CR573</f>
        <v>0.1</v>
      </c>
      <c r="AH573" s="20">
        <f>Data!AL573-Data!CS573</f>
        <v>57</v>
      </c>
      <c r="AI573" s="20">
        <f>Data!AM573-Data!CT573</f>
        <v>3.9400000000000013</v>
      </c>
      <c r="AJ573" s="20">
        <f>Data!AN573-Data!CU573</f>
        <v>-3.92</v>
      </c>
      <c r="AK573" s="20">
        <f>Data!AO573-Data!CV573</f>
        <v>112</v>
      </c>
      <c r="AL573" s="20">
        <f>Data!AP573-Data!CW573</f>
        <v>-14</v>
      </c>
      <c r="AM573" s="20">
        <f>Data!AQ573-Data!CX573</f>
        <v>7</v>
      </c>
      <c r="AN573" s="20">
        <f>Data!AR573-Data!CY573</f>
        <v>5.3999999999999992E-2</v>
      </c>
      <c r="AO573" s="20">
        <f>Data!AS573-Data!CZ573</f>
        <v>45</v>
      </c>
      <c r="AP573" s="20">
        <f>Data!AT573-Data!DA573</f>
        <v>55</v>
      </c>
      <c r="AQ573" s="20">
        <f>Data!AU573-Data!DB573</f>
        <v>7.0999999999999952E-2</v>
      </c>
      <c r="AR573" s="20">
        <f>Data!AV573-Data!DC573</f>
        <v>-47</v>
      </c>
      <c r="AS573" s="20">
        <f>Data!AW573-Data!DD573</f>
        <v>-103</v>
      </c>
      <c r="AT573" s="20">
        <f>Data!AX573-Data!DE573</f>
        <v>9.2000000000000082E-2</v>
      </c>
      <c r="AU573" s="20">
        <f>Data!AY573-Data!DF573</f>
        <v>-21</v>
      </c>
      <c r="AV573" s="20">
        <f>Data!AZ573-Data!DG573</f>
        <v>-1.3125</v>
      </c>
      <c r="AW573" s="20">
        <f>Data!BA573-Data!DH573</f>
        <v>25</v>
      </c>
      <c r="AX573" s="20">
        <f>Data!BB573-Data!DI573</f>
        <v>1.5625</v>
      </c>
      <c r="AY573" s="20">
        <f>Data!BC573-Data!DJ573</f>
        <v>48</v>
      </c>
      <c r="AZ573" s="20">
        <f>Data!BD573-Data!DK573</f>
        <v>-16</v>
      </c>
      <c r="BA573" s="20">
        <f>Data!BE573-Data!DL573</f>
        <v>-12</v>
      </c>
      <c r="BB573" s="20">
        <f>Data!BF573-Data!DM573</f>
        <v>10</v>
      </c>
      <c r="BC573" s="20">
        <f>Data!BG573-Data!DN573</f>
        <v>-108</v>
      </c>
      <c r="BD573" s="20">
        <f>Data!BH573-Data!DO573</f>
        <v>7</v>
      </c>
      <c r="BE573" s="20">
        <f>Data!BI573-Data!DP573</f>
        <v>-0.875</v>
      </c>
      <c r="BF573" s="20">
        <f>Data!BJ573-Data!DQ573</f>
        <v>7.8760000000000012</v>
      </c>
      <c r="BG573" s="20">
        <f>Data!BK573-Data!DR573</f>
        <v>0.18300000000000005</v>
      </c>
      <c r="BH573" s="20">
        <f>Data!BL573-Data!DS573</f>
        <v>0.625</v>
      </c>
      <c r="BI573" s="20">
        <f>Data!BM573-Data!DT573</f>
        <v>-0.11599999999999999</v>
      </c>
      <c r="BJ573" s="20">
        <f>Data!BN573-Data!DU573</f>
        <v>3.3999999999999986</v>
      </c>
      <c r="BK573" s="20">
        <f>Data!BO573-Data!DV573</f>
        <v>-6.4000000000000021</v>
      </c>
      <c r="BL573" s="20">
        <f>Data!BP573-Data!DW573</f>
        <v>-0.70000000000000018</v>
      </c>
      <c r="BM573" s="20">
        <f>Data!BQ573-Data!DX573</f>
        <v>-1</v>
      </c>
      <c r="BN573" s="20">
        <f>Data!BR573-Data!DY573</f>
        <v>-6.7000000000000011</v>
      </c>
      <c r="BO573" s="20">
        <f>Data!BS573-Data!DZ573</f>
        <v>4</v>
      </c>
      <c r="BP573" s="20">
        <f>Data!BT573-Data!EA573</f>
        <v>-4.0000000000000036E-3</v>
      </c>
      <c r="BQ573" s="20">
        <f>Data!BU573-Data!EB573</f>
        <v>-1</v>
      </c>
      <c r="BR573" s="20">
        <f>Data!BV573-Data!EC573</f>
        <v>-36</v>
      </c>
      <c r="BS573" s="20">
        <f>Data!BW573-Data!ED573</f>
        <v>-66</v>
      </c>
      <c r="BT573" s="20">
        <f>Data!BX573-Data!EE573</f>
        <v>-34</v>
      </c>
      <c r="BU573" s="20">
        <f>Data!BY573-Data!EF573</f>
        <v>-52</v>
      </c>
      <c r="BV573" s="20">
        <f>Data!BZ573-Data!EG573</f>
        <v>-29</v>
      </c>
      <c r="BW573" s="20">
        <f>Data!CA573-Data!EH573</f>
        <v>-30.5</v>
      </c>
      <c r="BX573" s="20">
        <f>Data!CB573-Data!EI573</f>
        <v>4</v>
      </c>
      <c r="BY573" s="20">
        <f>Data!CC573-Data!EJ573</f>
        <v>-77</v>
      </c>
      <c r="BZ573" s="20">
        <f>Data!EK573</f>
        <v>11465.869999999999</v>
      </c>
      <c r="CA573" s="20">
        <f>Data!EL573</f>
        <v>11091.6</v>
      </c>
      <c r="CB573" s="20">
        <f>Data!EM573</f>
        <v>117.140625</v>
      </c>
      <c r="CC573" s="20">
        <f>Data!EN573</f>
        <v>99.2734375</v>
      </c>
      <c r="CD573" s="20">
        <f>Data!EO573</f>
        <v>9.1044999999999998</v>
      </c>
      <c r="CE573" s="20">
        <f>Data!EP573</f>
        <v>249.47900000000001</v>
      </c>
      <c r="CF573" s="50">
        <f>IF(ISBLANK(Data!EQ573), "", Data!EQ573)</f>
        <v>75</v>
      </c>
      <c r="CG573" s="50">
        <f>IF(ISBLANK(Data!ER573), "", Data!ER573)</f>
        <v>84</v>
      </c>
      <c r="CH573" s="61" t="str">
        <f>IF(ISBLANK(Data!ES573), "", Data!ES573)</f>
        <v>Florida St.</v>
      </c>
      <c r="CI573" s="61">
        <f>IF(ISBLANK(Data!ET573), "", Data!ET573)</f>
        <v>159</v>
      </c>
    </row>
    <row r="574" spans="1:87" x14ac:dyDescent="0.45">
      <c r="A574" s="50">
        <f>IF(ISBLANK(Data!A574), "", Data!A574)</f>
        <v>45308</v>
      </c>
      <c r="B574" s="50" t="str">
        <f>IF(ISBLANK(Data!B574), "", Data!B574)</f>
        <v>East Carolina</v>
      </c>
      <c r="C574" s="50">
        <f>IF(ISBLANK(Data!C574), "", Data!C574)</f>
        <v>76</v>
      </c>
      <c r="D574" s="50" t="str">
        <f>IF(ISBLANK(Data!D574), "", Data!D574)</f>
        <v>North Texas</v>
      </c>
      <c r="E574" s="50">
        <f>IF(ISBLANK(Data!E574), "", Data!E574)</f>
        <v>208</v>
      </c>
      <c r="F574" s="50" t="str">
        <f>IF(ISBLANK(Data!F574), "", Data!F574)</f>
        <v>N</v>
      </c>
      <c r="G574" s="50" t="str">
        <f>IF(ISBLANK(Data!G574), "", Data!G574)</f>
        <v>East Carolina</v>
      </c>
      <c r="H574" s="50" t="str">
        <f>IF(ISBLANK(Data!H574), "", Data!H574)</f>
        <v>North Texas</v>
      </c>
      <c r="I574" s="50" t="str">
        <f>IF(ISBLANK(Data!I574), "", Data!I574)</f>
        <v>East Carolina</v>
      </c>
      <c r="J574" s="50" t="str">
        <f>IF(ISBLANK(Data!J574), "", Data!J574)</f>
        <v>North Texas</v>
      </c>
      <c r="K574" s="50" t="str">
        <f>IF(ISBLANK(Data!K574), "", Data!K574)</f>
        <v>East Carolina</v>
      </c>
      <c r="L574" s="50" t="str">
        <f>IF(ISBLANK(Data!L574), "", Data!L574)</f>
        <v>North Texas</v>
      </c>
      <c r="M574" s="50" t="str">
        <f>IF(ISBLANK(Data!M574), "", Data!M574)</f>
        <v>E Carolina</v>
      </c>
      <c r="N574" s="50" t="str">
        <f>IF(ISBLANK(Data!N574), "", Data!N574)</f>
        <v>North Texas</v>
      </c>
      <c r="O574" s="50" t="str">
        <f>IF(ISBLANK(Data!O574), "", Data!O574)</f>
        <v>East Carolina</v>
      </c>
      <c r="P574" s="50" t="str">
        <f>IF(ISBLANK(Data!P574), "", Data!P574)</f>
        <v>North Texas</v>
      </c>
      <c r="Q574" s="50" t="str">
        <f>IF(ISBLANK(Data!Q574), "", Data!Q574)</f>
        <v>East Carolina</v>
      </c>
      <c r="R574" s="50" t="str">
        <f>IF(ISBLANK(Data!R574), "", Data!R574)</f>
        <v>North Texas</v>
      </c>
      <c r="S574" s="20">
        <f>Data!W574-Data!CD574</f>
        <v>-0.13725490196078494</v>
      </c>
      <c r="T574" s="20">
        <f>Data!X574-Data!CE574</f>
        <v>-14.690000000000001</v>
      </c>
      <c r="U574" s="20">
        <f>Data!Y574-Data!CF574</f>
        <v>-2.1999999999999886</v>
      </c>
      <c r="V574" s="20">
        <f>Data!Z574-Data!CG574</f>
        <v>12.5</v>
      </c>
      <c r="W574" s="20">
        <f>Data!AA574-Data!CH574</f>
        <v>4.5</v>
      </c>
      <c r="X574" s="20">
        <f>Data!AB574-Data!CI574</f>
        <v>9.2999999999999999E-2</v>
      </c>
      <c r="Y574" s="20">
        <f>Data!AC574-Data!CJ574</f>
        <v>-5.8599999999999994</v>
      </c>
      <c r="Z574" s="20">
        <f>Data!AD574-Data!CK574</f>
        <v>-2.5999999999999943</v>
      </c>
      <c r="AA574" s="20">
        <f>Data!AE574-Data!CL574</f>
        <v>3.2000000000000028</v>
      </c>
      <c r="AB574" s="20">
        <f>Data!AF574-Data!CM574</f>
        <v>-10.199999999999999</v>
      </c>
      <c r="AC574" s="20">
        <f>Data!AG574-Data!CN574</f>
        <v>-1.7000000000000028</v>
      </c>
      <c r="AD574" s="20">
        <f>Data!AH574-Data!CO574</f>
        <v>14</v>
      </c>
      <c r="AE574" s="20">
        <f>Data!AI574-Data!CP574</f>
        <v>-0.36840000000000001</v>
      </c>
      <c r="AF574" s="20">
        <f>Data!AJ574-Data!CQ574</f>
        <v>-3.2</v>
      </c>
      <c r="AG574" s="20">
        <f>Data!AK574-Data!CR574</f>
        <v>-0.17490196078431375</v>
      </c>
      <c r="AH574" s="20">
        <f>Data!AL574-Data!CS574</f>
        <v>-144</v>
      </c>
      <c r="AI574" s="20">
        <f>Data!AM574-Data!CT574</f>
        <v>-11.3</v>
      </c>
      <c r="AJ574" s="20">
        <f>Data!AN574-Data!CU574</f>
        <v>-3.32</v>
      </c>
      <c r="AK574" s="20">
        <f>Data!AO574-Data!CV574</f>
        <v>184</v>
      </c>
      <c r="AL574" s="20">
        <f>Data!AP574-Data!CW574</f>
        <v>307</v>
      </c>
      <c r="AM574" s="20">
        <f>Data!AQ574-Data!CX574</f>
        <v>155</v>
      </c>
      <c r="AN574" s="20">
        <f>Data!AR574-Data!CY574</f>
        <v>-3.0000000000000027E-3</v>
      </c>
      <c r="AO574" s="20">
        <f>Data!AS574-Data!CZ574</f>
        <v>-18</v>
      </c>
      <c r="AP574" s="20">
        <f>Data!AT574-Data!DA574</f>
        <v>21</v>
      </c>
      <c r="AQ574" s="20">
        <f>Data!AU574-Data!DB574</f>
        <v>-7.3000000000000009E-2</v>
      </c>
      <c r="AR574" s="20">
        <f>Data!AV574-Data!DC574</f>
        <v>72</v>
      </c>
      <c r="AS574" s="20">
        <f>Data!AW574-Data!DD574</f>
        <v>123</v>
      </c>
      <c r="AT574" s="20">
        <f>Data!AX574-Data!DE574</f>
        <v>-5.3000000000000047E-2</v>
      </c>
      <c r="AU574" s="20">
        <f>Data!AY574-Data!DF574</f>
        <v>34</v>
      </c>
      <c r="AV574" s="20">
        <f>Data!AZ574-Data!DG574</f>
        <v>0.57254901960784288</v>
      </c>
      <c r="AW574" s="20">
        <f>Data!BA574-Data!DH574</f>
        <v>51</v>
      </c>
      <c r="AX574" s="20">
        <f>Data!BB574-Data!DI574</f>
        <v>-1.3843137254901947</v>
      </c>
      <c r="AY574" s="20">
        <f>Data!BC574-Data!DJ574</f>
        <v>36</v>
      </c>
      <c r="AZ574" s="20">
        <f>Data!BD574-Data!DK574</f>
        <v>32</v>
      </c>
      <c r="BA574" s="20">
        <f>Data!BE574-Data!DL574</f>
        <v>-2</v>
      </c>
      <c r="BB574" s="20">
        <f>Data!BF574-Data!DM574</f>
        <v>0</v>
      </c>
      <c r="BC574" s="20">
        <f>Data!BG574-Data!DN574</f>
        <v>14</v>
      </c>
      <c r="BD574" s="20">
        <f>Data!BH574-Data!DO574</f>
        <v>2.7000000000000028</v>
      </c>
      <c r="BE574" s="20">
        <f>Data!BI574-Data!DP574</f>
        <v>11.187999999999995</v>
      </c>
      <c r="BF574" s="20">
        <f>Data!BJ574-Data!DQ574</f>
        <v>-8.5449999999999982</v>
      </c>
      <c r="BG574" s="20">
        <f>Data!BK574-Data!DR574</f>
        <v>0.19599999999999995</v>
      </c>
      <c r="BH574" s="20">
        <f>Data!BL574-Data!DS574</f>
        <v>-1.4429999999999996</v>
      </c>
      <c r="BI574" s="20">
        <f>Data!BM574-Data!DT574</f>
        <v>0.17400000000000004</v>
      </c>
      <c r="BJ574" s="20">
        <f>Data!BN574-Data!DU574</f>
        <v>-1.4000000000000021</v>
      </c>
      <c r="BK574" s="20">
        <f>Data!BO574-Data!DV574</f>
        <v>5.1999999999999993</v>
      </c>
      <c r="BL574" s="20">
        <f>Data!BP574-Data!DW574</f>
        <v>-0.5</v>
      </c>
      <c r="BM574" s="20">
        <f>Data!BQ574-Data!DX574</f>
        <v>1.0666666666666664</v>
      </c>
      <c r="BN574" s="20">
        <f>Data!BR574-Data!DY574</f>
        <v>-1.1999999999999993</v>
      </c>
      <c r="BO574" s="20">
        <f>Data!BS574-Data!DZ574</f>
        <v>121</v>
      </c>
      <c r="BP574" s="20">
        <f>Data!BT574-Data!EA574</f>
        <v>-6.7000000000000004E-2</v>
      </c>
      <c r="BQ574" s="20">
        <f>Data!BU574-Data!EB574</f>
        <v>6</v>
      </c>
      <c r="BR574" s="20">
        <f>Data!BV574-Data!EC574</f>
        <v>149</v>
      </c>
      <c r="BS574" s="20">
        <f>Data!BW574-Data!ED574</f>
        <v>89</v>
      </c>
      <c r="BT574" s="20">
        <f>Data!BX574-Data!EE574</f>
        <v>116</v>
      </c>
      <c r="BU574" s="20">
        <f>Data!BY574-Data!EF574</f>
        <v>107</v>
      </c>
      <c r="BV574" s="20">
        <f>Data!BZ574-Data!EG574</f>
        <v>128</v>
      </c>
      <c r="BW574" s="20">
        <f>Data!CA574-Data!EH574</f>
        <v>87.899999999999991</v>
      </c>
      <c r="BX574" s="20">
        <f>Data!CB574-Data!EI574</f>
        <v>123</v>
      </c>
      <c r="BY574" s="20">
        <f>Data!CC574-Data!EJ574</f>
        <v>129</v>
      </c>
      <c r="BZ574" s="20">
        <f>Data!EK574</f>
        <v>10283.780000000001</v>
      </c>
      <c r="CA574" s="20">
        <f>Data!EL574</f>
        <v>11859.17</v>
      </c>
      <c r="CB574" s="20">
        <f>Data!EM574</f>
        <v>75.046400000000006</v>
      </c>
      <c r="CC574" s="20">
        <f>Data!EN574</f>
        <v>98.135999999999996</v>
      </c>
      <c r="CD574" s="20">
        <f>Data!EO574</f>
        <v>12.058900000000001</v>
      </c>
      <c r="CE574" s="20">
        <f>Data!EP574</f>
        <v>180.95999999999998</v>
      </c>
      <c r="CF574" s="50">
        <f>IF(ISBLANK(Data!EQ574), "", Data!EQ574)</f>
        <v>50</v>
      </c>
      <c r="CG574" s="50">
        <f>IF(ISBLANK(Data!ER574), "", Data!ER574)</f>
        <v>60</v>
      </c>
      <c r="CH574" s="61" t="str">
        <f>IF(ISBLANK(Data!ES574), "", Data!ES574)</f>
        <v>North Texas</v>
      </c>
      <c r="CI574" s="61">
        <f>IF(ISBLANK(Data!ET574), "", Data!ET574)</f>
        <v>110</v>
      </c>
    </row>
    <row r="575" spans="1:87" x14ac:dyDescent="0.45">
      <c r="A575" s="50">
        <f>IF(ISBLANK(Data!A575), "", Data!A575)</f>
        <v>45308</v>
      </c>
      <c r="B575" s="50" t="str">
        <f>IF(ISBLANK(Data!B575), "", Data!B575)</f>
        <v>USC Upstate</v>
      </c>
      <c r="C575" s="50">
        <f>IF(ISBLANK(Data!C575), "", Data!C575)</f>
        <v>326</v>
      </c>
      <c r="D575" s="50" t="str">
        <f>IF(ISBLANK(Data!D575), "", Data!D575)</f>
        <v>Longwood</v>
      </c>
      <c r="E575" s="50">
        <f>IF(ISBLANK(Data!E575), "", Data!E575)</f>
        <v>148</v>
      </c>
      <c r="F575" s="50" t="str">
        <f>IF(ISBLANK(Data!F575), "", Data!F575)</f>
        <v>N</v>
      </c>
      <c r="G575" s="50" t="str">
        <f>IF(ISBLANK(Data!G575), "", Data!G575)</f>
        <v>USC Upstate</v>
      </c>
      <c r="H575" s="50" t="str">
        <f>IF(ISBLANK(Data!H575), "", Data!H575)</f>
        <v>Longwood</v>
      </c>
      <c r="I575" s="50" t="str">
        <f>IF(ISBLANK(Data!I575), "", Data!I575)</f>
        <v>USC Upstate</v>
      </c>
      <c r="J575" s="50" t="str">
        <f>IF(ISBLANK(Data!J575), "", Data!J575)</f>
        <v>Longwood</v>
      </c>
      <c r="K575" s="50" t="str">
        <f>IF(ISBLANK(Data!K575), "", Data!K575)</f>
        <v>South Carolina Upstate</v>
      </c>
      <c r="L575" s="50" t="str">
        <f>IF(ISBLANK(Data!L575), "", Data!L575)</f>
        <v>Longwood</v>
      </c>
      <c r="M575" s="50" t="str">
        <f>IF(ISBLANK(Data!M575), "", Data!M575)</f>
        <v>SC Upstate</v>
      </c>
      <c r="N575" s="50" t="str">
        <f>IF(ISBLANK(Data!N575), "", Data!N575)</f>
        <v>Longwood</v>
      </c>
      <c r="O575" s="50" t="str">
        <f>IF(ISBLANK(Data!O575), "", Data!O575)</f>
        <v>SC Upstate</v>
      </c>
      <c r="P575" s="50" t="str">
        <f>IF(ISBLANK(Data!P575), "", Data!P575)</f>
        <v>Longwood</v>
      </c>
      <c r="Q575" s="50" t="str">
        <f>IF(ISBLANK(Data!Q575), "", Data!Q575)</f>
        <v>South Carolina Upstate</v>
      </c>
      <c r="R575" s="50" t="str">
        <f>IF(ISBLANK(Data!R575), "", Data!R575)</f>
        <v>Longwood</v>
      </c>
      <c r="S575" s="20">
        <f>Data!W575-Data!CD575</f>
        <v>-0.37171052631579005</v>
      </c>
      <c r="T575" s="20">
        <f>Data!X575-Data!CE575</f>
        <v>-11.86</v>
      </c>
      <c r="U575" s="20">
        <f>Data!Y575-Data!CF575</f>
        <v>0</v>
      </c>
      <c r="V575" s="20">
        <f>Data!Z575-Data!CG575</f>
        <v>11.799999999999997</v>
      </c>
      <c r="W575" s="20">
        <f>Data!AA575-Data!CH575</f>
        <v>-0.79999999999999716</v>
      </c>
      <c r="X575" s="20">
        <f>Data!AB575-Data!CI575</f>
        <v>3.6000000000000004E-2</v>
      </c>
      <c r="Y575" s="20">
        <f>Data!AC575-Data!CJ575</f>
        <v>8.43</v>
      </c>
      <c r="Z575" s="20">
        <f>Data!AD575-Data!CK575</f>
        <v>4.9000000000000057</v>
      </c>
      <c r="AA575" s="20">
        <f>Data!AE575-Data!CL575</f>
        <v>-3.5</v>
      </c>
      <c r="AB575" s="20">
        <f>Data!AF575-Data!CM575</f>
        <v>11.08</v>
      </c>
      <c r="AC575" s="20">
        <f>Data!AG575-Data!CN575</f>
        <v>0.5</v>
      </c>
      <c r="AD575" s="20">
        <f>Data!AH575-Data!CO575</f>
        <v>12.599999999999994</v>
      </c>
      <c r="AE575" s="20">
        <f>Data!AI575-Data!CP575</f>
        <v>-0.2999</v>
      </c>
      <c r="AF575" s="20">
        <f>Data!AJ575-Data!CQ575</f>
        <v>-4.5999999999999996</v>
      </c>
      <c r="AG575" s="20">
        <f>Data!AK575-Data!CR575</f>
        <v>-0.32203947368421049</v>
      </c>
      <c r="AH575" s="20">
        <f>Data!AL575-Data!CS575</f>
        <v>-194</v>
      </c>
      <c r="AI575" s="20">
        <f>Data!AM575-Data!CT575</f>
        <v>-10.74</v>
      </c>
      <c r="AJ575" s="20">
        <f>Data!AN575-Data!CU575</f>
        <v>5.5299999999999994</v>
      </c>
      <c r="AK575" s="20">
        <f>Data!AO575-Data!CV575</f>
        <v>-277</v>
      </c>
      <c r="AL575" s="20">
        <f>Data!AP575-Data!CW575</f>
        <v>-27</v>
      </c>
      <c r="AM575" s="20">
        <f>Data!AQ575-Data!CX575</f>
        <v>-192</v>
      </c>
      <c r="AN575" s="20">
        <f>Data!AR575-Data!CY575</f>
        <v>-2.4000000000000021E-2</v>
      </c>
      <c r="AO575" s="20">
        <f>Data!AS575-Data!CZ575</f>
        <v>28</v>
      </c>
      <c r="AP575" s="20">
        <f>Data!AT575-Data!DA575</f>
        <v>46</v>
      </c>
      <c r="AQ575" s="20">
        <f>Data!AU575-Data!DB575</f>
        <v>3.5999999999999976E-2</v>
      </c>
      <c r="AR575" s="20">
        <f>Data!AV575-Data!DC575</f>
        <v>-83</v>
      </c>
      <c r="AS575" s="20">
        <f>Data!AW575-Data!DD575</f>
        <v>-119</v>
      </c>
      <c r="AT575" s="20">
        <f>Data!AX575-Data!DE575</f>
        <v>-1.5000000000000013E-2</v>
      </c>
      <c r="AU575" s="20">
        <f>Data!AY575-Data!DF575</f>
        <v>-109</v>
      </c>
      <c r="AV575" s="20">
        <f>Data!AZ575-Data!DG575</f>
        <v>-4.1875</v>
      </c>
      <c r="AW575" s="20">
        <f>Data!BA575-Data!DH575</f>
        <v>-251</v>
      </c>
      <c r="AX575" s="20">
        <f>Data!BB575-Data!DI575</f>
        <v>-8.088815789473685</v>
      </c>
      <c r="AY575" s="20">
        <f>Data!BC575-Data!DJ575</f>
        <v>-28</v>
      </c>
      <c r="AZ575" s="20">
        <f>Data!BD575-Data!DK575</f>
        <v>-13</v>
      </c>
      <c r="BA575" s="20">
        <f>Data!BE575-Data!DL575</f>
        <v>-6</v>
      </c>
      <c r="BB575" s="20">
        <f>Data!BF575-Data!DM575</f>
        <v>-59</v>
      </c>
      <c r="BC575" s="20">
        <f>Data!BG575-Data!DN575</f>
        <v>-30</v>
      </c>
      <c r="BD575" s="20">
        <f>Data!BH575-Data!DO575</f>
        <v>-3.2000000000000028</v>
      </c>
      <c r="BE575" s="20">
        <f>Data!BI575-Data!DP575</f>
        <v>10.135000000000005</v>
      </c>
      <c r="BF575" s="20">
        <f>Data!BJ575-Data!DQ575</f>
        <v>-13.306000000000001</v>
      </c>
      <c r="BG575" s="20">
        <f>Data!BK575-Data!DR575</f>
        <v>0.15599999999999992</v>
      </c>
      <c r="BH575" s="20">
        <f>Data!BL575-Data!DS575</f>
        <v>-1.2010000000000005</v>
      </c>
      <c r="BI575" s="20">
        <f>Data!BM575-Data!DT575</f>
        <v>0.10500000000000009</v>
      </c>
      <c r="BJ575" s="20">
        <f>Data!BN575-Data!DU575</f>
        <v>6.0999999999999979</v>
      </c>
      <c r="BK575" s="20">
        <f>Data!BO575-Data!DV575</f>
        <v>-3.4000000000000021</v>
      </c>
      <c r="BL575" s="20">
        <f>Data!BP575-Data!DW575</f>
        <v>0.20000000000000018</v>
      </c>
      <c r="BM575" s="20">
        <f>Data!BQ575-Data!DX575</f>
        <v>0.58881578947368407</v>
      </c>
      <c r="BN575" s="20">
        <f>Data!BR575-Data!DY575</f>
        <v>1.5</v>
      </c>
      <c r="BO575" s="20">
        <f>Data!BS575-Data!DZ575</f>
        <v>123</v>
      </c>
      <c r="BP575" s="20">
        <f>Data!BT575-Data!EA575</f>
        <v>-7.1000000000000008E-2</v>
      </c>
      <c r="BQ575" s="20">
        <f>Data!BU575-Data!EB575</f>
        <v>0</v>
      </c>
      <c r="BR575" s="20">
        <f>Data!BV575-Data!EC575</f>
        <v>172</v>
      </c>
      <c r="BS575" s="20">
        <f>Data!BW575-Data!ED575</f>
        <v>114</v>
      </c>
      <c r="BT575" s="20">
        <f>Data!BX575-Data!EE575</f>
        <v>158</v>
      </c>
      <c r="BU575" s="20">
        <f>Data!BY575-Data!EF575</f>
        <v>155</v>
      </c>
      <c r="BV575" s="20">
        <f>Data!BZ575-Data!EG575</f>
        <v>145</v>
      </c>
      <c r="BW575" s="20">
        <f>Data!CA575-Data!EH575</f>
        <v>119.19999999999999</v>
      </c>
      <c r="BX575" s="20">
        <f>Data!CB575-Data!EI575</f>
        <v>123</v>
      </c>
      <c r="BY575" s="20">
        <f>Data!CC575-Data!EJ575</f>
        <v>182</v>
      </c>
      <c r="BZ575" s="20">
        <f>Data!EK575</f>
        <v>10190.879999999999</v>
      </c>
      <c r="CA575" s="20">
        <f>Data!EL575</f>
        <v>11383.859999999999</v>
      </c>
      <c r="CB575" s="20">
        <f>Data!EM575</f>
        <v>90.147578947368416</v>
      </c>
      <c r="CC575" s="20">
        <f>Data!EN575</f>
        <v>106.93293749999999</v>
      </c>
      <c r="CD575" s="20">
        <f>Data!EO575</f>
        <v>12.909000000000001</v>
      </c>
      <c r="CE575" s="20">
        <f>Data!EP575</f>
        <v>221.274</v>
      </c>
      <c r="CF575" s="50" t="str">
        <f>IF(ISBLANK(Data!EQ575), "", Data!EQ575)</f>
        <v/>
      </c>
      <c r="CG575" s="50" t="str">
        <f>IF(ISBLANK(Data!ER575), "", Data!ER575)</f>
        <v/>
      </c>
      <c r="CH575" s="61" t="str">
        <f>IF(ISBLANK(Data!ES575), "", Data!ES575)</f>
        <v/>
      </c>
      <c r="CI575" s="61">
        <f>IF(ISBLANK(Data!ET575), "", Data!ET575)</f>
        <v>0</v>
      </c>
    </row>
    <row r="576" spans="1:87" x14ac:dyDescent="0.45">
      <c r="A576" s="50">
        <f>IF(ISBLANK(Data!A576), "", Data!A576)</f>
        <v>45308</v>
      </c>
      <c r="B576" s="50" t="str">
        <f>IF(ISBLANK(Data!B576), "", Data!B576)</f>
        <v>Presbyterian</v>
      </c>
      <c r="C576" s="50">
        <f>IF(ISBLANK(Data!C576), "", Data!C576)</f>
        <v>235</v>
      </c>
      <c r="D576" s="50" t="str">
        <f>IF(ISBLANK(Data!D576), "", Data!D576)</f>
        <v>High Point</v>
      </c>
      <c r="E576" s="50">
        <f>IF(ISBLANK(Data!E576), "", Data!E576)</f>
        <v>110</v>
      </c>
      <c r="F576" s="50" t="str">
        <f>IF(ISBLANK(Data!F576), "", Data!F576)</f>
        <v>N</v>
      </c>
      <c r="G576" s="50" t="str">
        <f>IF(ISBLANK(Data!G576), "", Data!G576)</f>
        <v>Presbyterian</v>
      </c>
      <c r="H576" s="50" t="str">
        <f>IF(ISBLANK(Data!H576), "", Data!H576)</f>
        <v>High Point</v>
      </c>
      <c r="I576" s="50" t="str">
        <f>IF(ISBLANK(Data!I576), "", Data!I576)</f>
        <v>Presbyterian</v>
      </c>
      <c r="J576" s="50" t="str">
        <f>IF(ISBLANK(Data!J576), "", Data!J576)</f>
        <v>High Point</v>
      </c>
      <c r="K576" s="50" t="str">
        <f>IF(ISBLANK(Data!K576), "", Data!K576)</f>
        <v>Presbyterian</v>
      </c>
      <c r="L576" s="50" t="str">
        <f>IF(ISBLANK(Data!L576), "", Data!L576)</f>
        <v>High Point</v>
      </c>
      <c r="M576" s="50" t="str">
        <f>IF(ISBLANK(Data!M576), "", Data!M576)</f>
        <v>Presbyterian</v>
      </c>
      <c r="N576" s="50" t="str">
        <f>IF(ISBLANK(Data!N576), "", Data!N576)</f>
        <v>High Point</v>
      </c>
      <c r="O576" s="50" t="str">
        <f>IF(ISBLANK(Data!O576), "", Data!O576)</f>
        <v>Presbyterian</v>
      </c>
      <c r="P576" s="50" t="str">
        <f>IF(ISBLANK(Data!P576), "", Data!P576)</f>
        <v>High Point</v>
      </c>
      <c r="Q576" s="50" t="str">
        <f>IF(ISBLANK(Data!Q576), "", Data!Q576)</f>
        <v>Presbyterian College</v>
      </c>
      <c r="R576" s="50" t="str">
        <f>IF(ISBLANK(Data!R576), "", Data!R576)</f>
        <v>High Point</v>
      </c>
      <c r="S576" s="20">
        <f>Data!W576-Data!CD576</f>
        <v>-0.30409356725146203</v>
      </c>
      <c r="T576" s="20">
        <f>Data!X576-Data!CE576</f>
        <v>-15.799999999999999</v>
      </c>
      <c r="U576" s="20">
        <f>Data!Y576-Data!CF576</f>
        <v>-15.300000000000011</v>
      </c>
      <c r="V576" s="20">
        <f>Data!Z576-Data!CG576</f>
        <v>0.5</v>
      </c>
      <c r="W576" s="20">
        <f>Data!AA576-Data!CH576</f>
        <v>0.40000000000000568</v>
      </c>
      <c r="X576" s="20">
        <f>Data!AB576-Data!CI576</f>
        <v>0.08</v>
      </c>
      <c r="Y576" s="20">
        <f>Data!AC576-Data!CJ576</f>
        <v>-1.6799999999999997</v>
      </c>
      <c r="Z576" s="20">
        <f>Data!AD576-Data!CK576</f>
        <v>-0.90000000000000568</v>
      </c>
      <c r="AA576" s="20">
        <f>Data!AE576-Data!CL576</f>
        <v>0.90000000000000568</v>
      </c>
      <c r="AB576" s="20">
        <f>Data!AF576-Data!CM576</f>
        <v>-2.0999999999999996</v>
      </c>
      <c r="AC576" s="20">
        <f>Data!AG576-Data!CN576</f>
        <v>-18.5</v>
      </c>
      <c r="AD576" s="20">
        <f>Data!AH576-Data!CO576</f>
        <v>3.7000000000000028</v>
      </c>
      <c r="AE576" s="20">
        <f>Data!AI576-Data!CP576</f>
        <v>-0.50659999999999994</v>
      </c>
      <c r="AF576" s="20">
        <f>Data!AJ576-Data!CQ576</f>
        <v>-6.3000000000000007</v>
      </c>
      <c r="AG576" s="20">
        <f>Data!AK576-Data!CR576</f>
        <v>-0.32690058479532164</v>
      </c>
      <c r="AH576" s="20">
        <f>Data!AL576-Data!CS576</f>
        <v>-297</v>
      </c>
      <c r="AI576" s="20">
        <f>Data!AM576-Data!CT576</f>
        <v>-13.52</v>
      </c>
      <c r="AJ576" s="20">
        <f>Data!AN576-Data!CU576</f>
        <v>-2.21</v>
      </c>
      <c r="AK576" s="20">
        <f>Data!AO576-Data!CV576</f>
        <v>-80</v>
      </c>
      <c r="AL576" s="20">
        <f>Data!AP576-Data!CW576</f>
        <v>71</v>
      </c>
      <c r="AM576" s="20">
        <f>Data!AQ576-Data!CX576</f>
        <v>28</v>
      </c>
      <c r="AN576" s="20">
        <f>Data!AR576-Data!CY576</f>
        <v>1.2000000000000011E-2</v>
      </c>
      <c r="AO576" s="20">
        <f>Data!AS576-Data!CZ576</f>
        <v>-32</v>
      </c>
      <c r="AP576" s="20">
        <f>Data!AT576-Data!DA576</f>
        <v>-73</v>
      </c>
      <c r="AQ576" s="20">
        <f>Data!AU576-Data!DB576</f>
        <v>-1.5999999999999959E-2</v>
      </c>
      <c r="AR576" s="20">
        <f>Data!AV576-Data!DC576</f>
        <v>-100</v>
      </c>
      <c r="AS576" s="20">
        <f>Data!AW576-Data!DD576</f>
        <v>-72</v>
      </c>
      <c r="AT576" s="20">
        <f>Data!AX576-Data!DE576</f>
        <v>-0.10899999999999999</v>
      </c>
      <c r="AU576" s="20">
        <f>Data!AY576-Data!DF576</f>
        <v>-78</v>
      </c>
      <c r="AV576" s="20">
        <f>Data!AZ576-Data!DG576</f>
        <v>-4.8128654970760234</v>
      </c>
      <c r="AW576" s="20">
        <f>Data!BA576-Data!DH576</f>
        <v>-105</v>
      </c>
      <c r="AX576" s="20">
        <f>Data!BB576-Data!DI576</f>
        <v>-7.7163742690058541</v>
      </c>
      <c r="AY576" s="20">
        <f>Data!BC576-Data!DJ576</f>
        <v>42</v>
      </c>
      <c r="AZ576" s="20">
        <f>Data!BD576-Data!DK576</f>
        <v>32</v>
      </c>
      <c r="BA576" s="20">
        <f>Data!BE576-Data!DL576</f>
        <v>-1</v>
      </c>
      <c r="BB576" s="20">
        <f>Data!BF576-Data!DM576</f>
        <v>17</v>
      </c>
      <c r="BC576" s="20">
        <f>Data!BG576-Data!DN576</f>
        <v>36</v>
      </c>
      <c r="BD576" s="20">
        <f>Data!BH576-Data!DO576</f>
        <v>-8.7000000000000028</v>
      </c>
      <c r="BE576" s="20">
        <f>Data!BI576-Data!DP576</f>
        <v>-0.10899999999999466</v>
      </c>
      <c r="BF576" s="20">
        <f>Data!BJ576-Data!DQ576</f>
        <v>-8.5879999999999992</v>
      </c>
      <c r="BG576" s="20">
        <f>Data!BK576-Data!DR576</f>
        <v>0.10400000000000009</v>
      </c>
      <c r="BH576" s="20">
        <f>Data!BL576-Data!DS576</f>
        <v>0.29899999999999949</v>
      </c>
      <c r="BI576" s="20">
        <f>Data!BM576-Data!DT576</f>
        <v>0.10799999999999998</v>
      </c>
      <c r="BJ576" s="20">
        <f>Data!BN576-Data!DU576</f>
        <v>-5.1999999999999993</v>
      </c>
      <c r="BK576" s="20">
        <f>Data!BO576-Data!DV576</f>
        <v>-5.2000000000000028</v>
      </c>
      <c r="BL576" s="20">
        <f>Data!BP576-Data!DW576</f>
        <v>-0.20000000000000018</v>
      </c>
      <c r="BM576" s="20">
        <f>Data!BQ576-Data!DX576</f>
        <v>1.4035087719298245</v>
      </c>
      <c r="BN576" s="20">
        <f>Data!BR576-Data!DY576</f>
        <v>1</v>
      </c>
      <c r="BO576" s="20">
        <f>Data!BS576-Data!DZ576</f>
        <v>226</v>
      </c>
      <c r="BP576" s="20">
        <f>Data!BT576-Data!EA576</f>
        <v>-0.14500000000000002</v>
      </c>
      <c r="BQ576" s="20">
        <f>Data!BU576-Data!EB576</f>
        <v>-2</v>
      </c>
      <c r="BR576" s="20">
        <f>Data!BV576-Data!EC576</f>
        <v>193</v>
      </c>
      <c r="BS576" s="20">
        <f>Data!BW576-Data!ED576</f>
        <v>216</v>
      </c>
      <c r="BT576" s="20">
        <f>Data!BX576-Data!EE576</f>
        <v>205</v>
      </c>
      <c r="BU576" s="20">
        <f>Data!BY576-Data!EF576</f>
        <v>166</v>
      </c>
      <c r="BV576" s="20">
        <f>Data!BZ576-Data!EG576</f>
        <v>185</v>
      </c>
      <c r="BW576" s="20">
        <f>Data!CA576-Data!EH576</f>
        <v>164.8</v>
      </c>
      <c r="BX576" s="20">
        <f>Data!CB576-Data!EI576</f>
        <v>225</v>
      </c>
      <c r="BY576" s="20">
        <f>Data!CC576-Data!EJ576</f>
        <v>202</v>
      </c>
      <c r="BZ576" s="20">
        <f>Data!EK576</f>
        <v>10960.46</v>
      </c>
      <c r="CA576" s="20">
        <f>Data!EL576</f>
        <v>12709.84</v>
      </c>
      <c r="CB576" s="20">
        <f>Data!EM576</f>
        <v>62.037333333333329</v>
      </c>
      <c r="CC576" s="20">
        <f>Data!EN576</f>
        <v>76.348631578947362</v>
      </c>
      <c r="CD576" s="20">
        <f>Data!EO576</f>
        <v>14.164200000000001</v>
      </c>
      <c r="CE576" s="20">
        <f>Data!EP576</f>
        <v>206.815</v>
      </c>
      <c r="CF576" s="50">
        <f>IF(ISBLANK(Data!EQ576), "", Data!EQ576)</f>
        <v>83</v>
      </c>
      <c r="CG576" s="50">
        <f>IF(ISBLANK(Data!ER576), "", Data!ER576)</f>
        <v>86</v>
      </c>
      <c r="CH576" s="61" t="str">
        <f>IF(ISBLANK(Data!ES576), "", Data!ES576)</f>
        <v>High Point</v>
      </c>
      <c r="CI576" s="61">
        <f>IF(ISBLANK(Data!ET576), "", Data!ET576)</f>
        <v>169</v>
      </c>
    </row>
    <row r="577" spans="1:87" x14ac:dyDescent="0.45">
      <c r="A577" s="50">
        <f>IF(ISBLANK(Data!A577), "", Data!A577)</f>
        <v>45308</v>
      </c>
      <c r="B577" s="50" t="str">
        <f>IF(ISBLANK(Data!B577), "", Data!B577)</f>
        <v>Radford</v>
      </c>
      <c r="C577" s="50">
        <f>IF(ISBLANK(Data!C577), "", Data!C577)</f>
        <v>242</v>
      </c>
      <c r="D577" s="50" t="str">
        <f>IF(ISBLANK(Data!D577), "", Data!D577)</f>
        <v>Gardner Webb</v>
      </c>
      <c r="E577" s="50">
        <f>IF(ISBLANK(Data!E577), "", Data!E577)</f>
        <v>95</v>
      </c>
      <c r="F577" s="50" t="str">
        <f>IF(ISBLANK(Data!F577), "", Data!F577)</f>
        <v>N</v>
      </c>
      <c r="G577" s="50" t="str">
        <f>IF(ISBLANK(Data!G577), "", Data!G577)</f>
        <v>Radford</v>
      </c>
      <c r="H577" s="50" t="str">
        <f>IF(ISBLANK(Data!H577), "", Data!H577)</f>
        <v>Gardner Webb</v>
      </c>
      <c r="I577" s="50" t="str">
        <f>IF(ISBLANK(Data!I577), "", Data!I577)</f>
        <v>Radford</v>
      </c>
      <c r="J577" s="50" t="str">
        <f>IF(ISBLANK(Data!J577), "", Data!J577)</f>
        <v>Gardner Webb</v>
      </c>
      <c r="K577" s="50" t="str">
        <f>IF(ISBLANK(Data!K577), "", Data!K577)</f>
        <v>Radford</v>
      </c>
      <c r="L577" s="50" t="str">
        <f>IF(ISBLANK(Data!L577), "", Data!L577)</f>
        <v>Gardner-Webb</v>
      </c>
      <c r="M577" s="50" t="str">
        <f>IF(ISBLANK(Data!M577), "", Data!M577)</f>
        <v>Radford</v>
      </c>
      <c r="N577" s="50" t="str">
        <f>IF(ISBLANK(Data!N577), "", Data!N577)</f>
        <v>Gard-Webb</v>
      </c>
      <c r="O577" s="50" t="str">
        <f>IF(ISBLANK(Data!O577), "", Data!O577)</f>
        <v>Radford</v>
      </c>
      <c r="P577" s="50" t="str">
        <f>IF(ISBLANK(Data!P577), "", Data!P577)</f>
        <v>Gardner-Webb</v>
      </c>
      <c r="Q577" s="50" t="str">
        <f>IF(ISBLANK(Data!Q577), "", Data!Q577)</f>
        <v>Radford</v>
      </c>
      <c r="R577" s="50" t="str">
        <f>IF(ISBLANK(Data!R577), "", Data!R577)</f>
        <v>Gardner-Webb</v>
      </c>
      <c r="S577" s="20">
        <f>Data!W577-Data!CD577</f>
        <v>0.27777777777777807</v>
      </c>
      <c r="T577" s="20">
        <f>Data!X577-Data!CE577</f>
        <v>5.1999999999999993</v>
      </c>
      <c r="U577" s="20">
        <f>Data!Y577-Data!CF577</f>
        <v>7.8999999999999915</v>
      </c>
      <c r="V577" s="20">
        <f>Data!Z577-Data!CG577</f>
        <v>2.7000000000000028</v>
      </c>
      <c r="W577" s="20">
        <f>Data!AA577-Data!CH577</f>
        <v>-7.2000000000000028</v>
      </c>
      <c r="X577" s="20">
        <f>Data!AB577-Data!CI577</f>
        <v>0.13700000000000001</v>
      </c>
      <c r="Y577" s="20">
        <f>Data!AC577-Data!CJ577</f>
        <v>-3.0700000000000003</v>
      </c>
      <c r="Z577" s="20">
        <f>Data!AD577-Data!CK577</f>
        <v>-2</v>
      </c>
      <c r="AA577" s="20">
        <f>Data!AE577-Data!CL577</f>
        <v>1</v>
      </c>
      <c r="AB577" s="20">
        <f>Data!AF577-Data!CM577</f>
        <v>-6.79</v>
      </c>
      <c r="AC577" s="20">
        <f>Data!AG577-Data!CN577</f>
        <v>8.2999999999999972</v>
      </c>
      <c r="AD577" s="20">
        <f>Data!AH577-Data!CO577</f>
        <v>3</v>
      </c>
      <c r="AE577" s="20">
        <f>Data!AI577-Data!CP577</f>
        <v>0.14589999999999997</v>
      </c>
      <c r="AF577" s="20">
        <f>Data!AJ577-Data!CQ577</f>
        <v>5.0999999999999996</v>
      </c>
      <c r="AG577" s="20">
        <f>Data!AK577-Data!CR577</f>
        <v>0.28333333333333333</v>
      </c>
      <c r="AH577" s="20">
        <f>Data!AL577-Data!CS577</f>
        <v>174</v>
      </c>
      <c r="AI577" s="20">
        <f>Data!AM577-Data!CT577</f>
        <v>3.19</v>
      </c>
      <c r="AJ577" s="20">
        <f>Data!AN577-Data!CU577</f>
        <v>-2.42</v>
      </c>
      <c r="AK577" s="20">
        <f>Data!AO577-Data!CV577</f>
        <v>6</v>
      </c>
      <c r="AL577" s="20">
        <f>Data!AP577-Data!CW577</f>
        <v>-61</v>
      </c>
      <c r="AM577" s="20">
        <f>Data!AQ577-Data!CX577</f>
        <v>-77</v>
      </c>
      <c r="AN577" s="20">
        <f>Data!AR577-Data!CY577</f>
        <v>4.3000000000000038E-2</v>
      </c>
      <c r="AO577" s="20">
        <f>Data!AS577-Data!CZ577</f>
        <v>13</v>
      </c>
      <c r="AP577" s="20">
        <f>Data!AT577-Data!DA577</f>
        <v>-33</v>
      </c>
      <c r="AQ577" s="20">
        <f>Data!AU577-Data!DB577</f>
        <v>6.0999999999999999E-2</v>
      </c>
      <c r="AR577" s="20">
        <f>Data!AV577-Data!DC577</f>
        <v>-33</v>
      </c>
      <c r="AS577" s="20">
        <f>Data!AW577-Data!DD577</f>
        <v>-94</v>
      </c>
      <c r="AT577" s="20">
        <f>Data!AX577-Data!DE577</f>
        <v>0.10199999999999998</v>
      </c>
      <c r="AU577" s="20">
        <f>Data!AY577-Data!DF577</f>
        <v>-21</v>
      </c>
      <c r="AV577" s="20">
        <f>Data!AZ577-Data!DG577</f>
        <v>-1.1666666666666679</v>
      </c>
      <c r="AW577" s="20">
        <f>Data!BA577-Data!DH577</f>
        <v>-61</v>
      </c>
      <c r="AX577" s="20">
        <f>Data!BB577-Data!DI577</f>
        <v>-3.3888888888888857</v>
      </c>
      <c r="AY577" s="20">
        <f>Data!BC577-Data!DJ577</f>
        <v>-20</v>
      </c>
      <c r="AZ577" s="20">
        <f>Data!BD577-Data!DK577</f>
        <v>-7</v>
      </c>
      <c r="BA577" s="20">
        <f>Data!BE577-Data!DL577</f>
        <v>25</v>
      </c>
      <c r="BB577" s="20">
        <f>Data!BF577-Data!DM577</f>
        <v>7</v>
      </c>
      <c r="BC577" s="20">
        <f>Data!BG577-Data!DN577</f>
        <v>-41</v>
      </c>
      <c r="BD577" s="20">
        <f>Data!BH577-Data!DO577</f>
        <v>0.30000000000001137</v>
      </c>
      <c r="BE577" s="20">
        <f>Data!BI577-Data!DP577</f>
        <v>-3.38900000000001</v>
      </c>
      <c r="BF577" s="20">
        <f>Data!BJ577-Data!DQ577</f>
        <v>3.722</v>
      </c>
      <c r="BG577" s="20">
        <f>Data!BK577-Data!DR577</f>
        <v>-0.13700000000000001</v>
      </c>
      <c r="BH577" s="20">
        <f>Data!BL577-Data!DS577</f>
        <v>0.38899999999999935</v>
      </c>
      <c r="BI577" s="20">
        <f>Data!BM577-Data!DT577</f>
        <v>-5.4999999999999938E-2</v>
      </c>
      <c r="BJ577" s="20">
        <f>Data!BN577-Data!DU577</f>
        <v>-1.9000000000000021</v>
      </c>
      <c r="BK577" s="20">
        <f>Data!BO577-Data!DV577</f>
        <v>-5.2000000000000011</v>
      </c>
      <c r="BL577" s="20">
        <f>Data!BP577-Data!DW577</f>
        <v>1.4000000000000004</v>
      </c>
      <c r="BM577" s="20">
        <f>Data!BQ577-Data!DX577</f>
        <v>-0.38888888888888928</v>
      </c>
      <c r="BN577" s="20">
        <f>Data!BR577-Data!DY577</f>
        <v>-2.2999999999999972</v>
      </c>
      <c r="BO577" s="20">
        <f>Data!BS577-Data!DZ577</f>
        <v>-147</v>
      </c>
      <c r="BP577" s="20">
        <f>Data!BT577-Data!EA577</f>
        <v>8.6000000000000021E-2</v>
      </c>
      <c r="BQ577" s="20">
        <f>Data!BU577-Data!EB577</f>
        <v>2</v>
      </c>
      <c r="BR577" s="20">
        <f>Data!BV577-Data!EC577</f>
        <v>-86</v>
      </c>
      <c r="BS577" s="20">
        <f>Data!BW577-Data!ED577</f>
        <v>-147</v>
      </c>
      <c r="BT577" s="20">
        <f>Data!BX577-Data!EE577</f>
        <v>-149</v>
      </c>
      <c r="BU577" s="20">
        <f>Data!BY577-Data!EF577</f>
        <v>-84</v>
      </c>
      <c r="BV577" s="20">
        <f>Data!BZ577-Data!EG577</f>
        <v>-74</v>
      </c>
      <c r="BW577" s="20">
        <f>Data!CA577-Data!EH577</f>
        <v>-95.500000000000014</v>
      </c>
      <c r="BX577" s="20">
        <f>Data!CB577-Data!EI577</f>
        <v>-148</v>
      </c>
      <c r="BY577" s="20">
        <f>Data!CC577-Data!EJ577</f>
        <v>-168</v>
      </c>
      <c r="BZ577" s="20">
        <f>Data!EK577</f>
        <v>11340.56</v>
      </c>
      <c r="CA577" s="20">
        <f>Data!EL577</f>
        <v>10779.210000000001</v>
      </c>
      <c r="CB577" s="20">
        <f>Data!EM577</f>
        <v>72.405277777777783</v>
      </c>
      <c r="CC577" s="20">
        <f>Data!EN577</f>
        <v>65.664000000000001</v>
      </c>
      <c r="CD577" s="20">
        <f>Data!EO577</f>
        <v>11.475200000000001</v>
      </c>
      <c r="CE577" s="20">
        <f>Data!EP577</f>
        <v>269.93200000000002</v>
      </c>
      <c r="CF577" s="50">
        <f>IF(ISBLANK(Data!EQ577), "", Data!EQ577)</f>
        <v>68</v>
      </c>
      <c r="CG577" s="50">
        <f>IF(ISBLANK(Data!ER577), "", Data!ER577)</f>
        <v>74</v>
      </c>
      <c r="CH577" s="61" t="str">
        <f>IF(ISBLANK(Data!ES577), "", Data!ES577)</f>
        <v>Gardner Webb</v>
      </c>
      <c r="CI577" s="61">
        <f>IF(ISBLANK(Data!ET577), "", Data!ET577)</f>
        <v>142</v>
      </c>
    </row>
    <row r="578" spans="1:87" x14ac:dyDescent="0.45">
      <c r="A578" s="50">
        <f>IF(ISBLANK(Data!A578), "", Data!A578)</f>
        <v>45308</v>
      </c>
      <c r="B578" s="50" t="str">
        <f>IF(ISBLANK(Data!B578), "", Data!B578)</f>
        <v>Rutgers</v>
      </c>
      <c r="C578" s="50">
        <f>IF(ISBLANK(Data!C578), "", Data!C578)</f>
        <v>248</v>
      </c>
      <c r="D578" s="50" t="str">
        <f>IF(ISBLANK(Data!D578), "", Data!D578)</f>
        <v>Nebraska</v>
      </c>
      <c r="E578" s="50">
        <f>IF(ISBLANK(Data!E578), "", Data!E578)</f>
        <v>190</v>
      </c>
      <c r="F578" s="50" t="str">
        <f>IF(ISBLANK(Data!F578), "", Data!F578)</f>
        <v>N</v>
      </c>
      <c r="G578" s="50" t="str">
        <f>IF(ISBLANK(Data!G578), "", Data!G578)</f>
        <v>Rutgers</v>
      </c>
      <c r="H578" s="50" t="str">
        <f>IF(ISBLANK(Data!H578), "", Data!H578)</f>
        <v>Nebraska</v>
      </c>
      <c r="I578" s="50" t="str">
        <f>IF(ISBLANK(Data!I578), "", Data!I578)</f>
        <v>Rutgers</v>
      </c>
      <c r="J578" s="50" t="str">
        <f>IF(ISBLANK(Data!J578), "", Data!J578)</f>
        <v>Nebraska</v>
      </c>
      <c r="K578" s="50" t="str">
        <f>IF(ISBLANK(Data!K578), "", Data!K578)</f>
        <v>Rutgers</v>
      </c>
      <c r="L578" s="50" t="str">
        <f>IF(ISBLANK(Data!L578), "", Data!L578)</f>
        <v>Nebraska</v>
      </c>
      <c r="M578" s="50" t="str">
        <f>IF(ISBLANK(Data!M578), "", Data!M578)</f>
        <v>Rutgers</v>
      </c>
      <c r="N578" s="50" t="str">
        <f>IF(ISBLANK(Data!N578), "", Data!N578)</f>
        <v>Nebraska</v>
      </c>
      <c r="O578" s="50" t="str">
        <f>IF(ISBLANK(Data!O578), "", Data!O578)</f>
        <v>Rutgers</v>
      </c>
      <c r="P578" s="50" t="str">
        <f>IF(ISBLANK(Data!P578), "", Data!P578)</f>
        <v>Nebraska</v>
      </c>
      <c r="Q578" s="50" t="str">
        <f>IF(ISBLANK(Data!Q578), "", Data!Q578)</f>
        <v>Rutgers</v>
      </c>
      <c r="R578" s="50" t="str">
        <f>IF(ISBLANK(Data!R578), "", Data!R578)</f>
        <v>Nebraska</v>
      </c>
      <c r="S578" s="20">
        <f>Data!W578-Data!CD578</f>
        <v>-0.20220588235294101</v>
      </c>
      <c r="T578" s="20">
        <f>Data!X578-Data!CE578</f>
        <v>-5.98</v>
      </c>
      <c r="U578" s="20">
        <f>Data!Y578-Data!CF578</f>
        <v>-14.400000000000006</v>
      </c>
      <c r="V578" s="20">
        <f>Data!Z578-Data!CG578</f>
        <v>-8.4000000000000057</v>
      </c>
      <c r="W578" s="20">
        <f>Data!AA578-Data!CH578</f>
        <v>-0.29999999999999716</v>
      </c>
      <c r="X578" s="20">
        <f>Data!AB578-Data!CI578</f>
        <v>-7.2999999999999995E-2</v>
      </c>
      <c r="Y578" s="20">
        <f>Data!AC578-Data!CJ578</f>
        <v>3.2</v>
      </c>
      <c r="Z578" s="20">
        <f>Data!AD578-Data!CK578</f>
        <v>1.7999999999999972</v>
      </c>
      <c r="AA578" s="20">
        <f>Data!AE578-Data!CL578</f>
        <v>-1.4000000000000057</v>
      </c>
      <c r="AB578" s="20">
        <f>Data!AF578-Data!CM578</f>
        <v>5.57</v>
      </c>
      <c r="AC578" s="20">
        <f>Data!AG578-Data!CN578</f>
        <v>-17.399999999999991</v>
      </c>
      <c r="AD578" s="20">
        <f>Data!AH578-Data!CO578</f>
        <v>-9.4000000000000057</v>
      </c>
      <c r="AE578" s="20">
        <f>Data!AI578-Data!CP578</f>
        <v>-0.13390000000000002</v>
      </c>
      <c r="AF578" s="20">
        <f>Data!AJ578-Data!CQ578</f>
        <v>-2.7</v>
      </c>
      <c r="AG578" s="20">
        <f>Data!AK578-Data!CR578</f>
        <v>-0.16433823529411765</v>
      </c>
      <c r="AH578" s="20">
        <f>Data!AL578-Data!CS578</f>
        <v>-100</v>
      </c>
      <c r="AI578" s="20">
        <f>Data!AM578-Data!CT578</f>
        <v>-5.1499999999999995</v>
      </c>
      <c r="AJ578" s="20">
        <f>Data!AN578-Data!CU578</f>
        <v>0.8400000000000003</v>
      </c>
      <c r="AK578" s="20">
        <f>Data!AO578-Data!CV578</f>
        <v>-251</v>
      </c>
      <c r="AL578" s="20">
        <f>Data!AP578-Data!CW578</f>
        <v>-146</v>
      </c>
      <c r="AM578" s="20">
        <f>Data!AQ578-Data!CX578</f>
        <v>-49</v>
      </c>
      <c r="AN578" s="20">
        <f>Data!AR578-Data!CY578</f>
        <v>-5.8999999999999997E-2</v>
      </c>
      <c r="AO578" s="20">
        <f>Data!AS578-Data!CZ578</f>
        <v>-61</v>
      </c>
      <c r="AP578" s="20">
        <f>Data!AT578-Data!DA578</f>
        <v>-128</v>
      </c>
      <c r="AQ578" s="20">
        <f>Data!AU578-Data!DB578</f>
        <v>-5.1999999999999991E-2</v>
      </c>
      <c r="AR578" s="20">
        <f>Data!AV578-Data!DC578</f>
        <v>-32</v>
      </c>
      <c r="AS578" s="20">
        <f>Data!AW578-Data!DD578</f>
        <v>-2</v>
      </c>
      <c r="AT578" s="20">
        <f>Data!AX578-Data!DE578</f>
        <v>-8.6999999999999966E-2</v>
      </c>
      <c r="AU578" s="20">
        <f>Data!AY578-Data!DF578</f>
        <v>17</v>
      </c>
      <c r="AV578" s="20">
        <f>Data!AZ578-Data!DG578</f>
        <v>1.7389705882352935</v>
      </c>
      <c r="AW578" s="20">
        <f>Data!BA578-Data!DH578</f>
        <v>-47</v>
      </c>
      <c r="AX578" s="20">
        <f>Data!BB578-Data!DI578</f>
        <v>-0.49632352941176805</v>
      </c>
      <c r="AY578" s="20">
        <f>Data!BC578-Data!DJ578</f>
        <v>-82</v>
      </c>
      <c r="AZ578" s="20">
        <f>Data!BD578-Data!DK578</f>
        <v>3</v>
      </c>
      <c r="BA578" s="20">
        <f>Data!BE578-Data!DL578</f>
        <v>46</v>
      </c>
      <c r="BB578" s="20">
        <f>Data!BF578-Data!DM578</f>
        <v>-2</v>
      </c>
      <c r="BC578" s="20">
        <f>Data!BG578-Data!DN578</f>
        <v>12</v>
      </c>
      <c r="BD578" s="20">
        <f>Data!BH578-Data!DO578</f>
        <v>-10.799999999999997</v>
      </c>
      <c r="BE578" s="20">
        <f>Data!BI578-Data!DP578</f>
        <v>-4.8059999999999974</v>
      </c>
      <c r="BF578" s="20">
        <f>Data!BJ578-Data!DQ578</f>
        <v>-5.9879999999999995</v>
      </c>
      <c r="BG578" s="20">
        <f>Data!BK578-Data!DR578</f>
        <v>-0.43500000000000005</v>
      </c>
      <c r="BH578" s="20">
        <f>Data!BL578-Data!DS578</f>
        <v>0.55100000000000016</v>
      </c>
      <c r="BI578" s="20">
        <f>Data!BM578-Data!DT578</f>
        <v>2.300000000000002E-2</v>
      </c>
      <c r="BJ578" s="20">
        <f>Data!BN578-Data!DU578</f>
        <v>-6.2999999999999972</v>
      </c>
      <c r="BK578" s="20">
        <f>Data!BO578-Data!DV578</f>
        <v>1.1999999999999993</v>
      </c>
      <c r="BL578" s="20">
        <f>Data!BP578-Data!DW578</f>
        <v>3.0999999999999996</v>
      </c>
      <c r="BM578" s="20">
        <f>Data!BQ578-Data!DX578</f>
        <v>0.59926470588235325</v>
      </c>
      <c r="BN578" s="20">
        <f>Data!BR578-Data!DY578</f>
        <v>1.6999999999999993</v>
      </c>
      <c r="BO578" s="20">
        <f>Data!BS578-Data!DZ578</f>
        <v>51</v>
      </c>
      <c r="BP578" s="20">
        <f>Data!BT578-Data!EA578</f>
        <v>-4.1999999999999926E-2</v>
      </c>
      <c r="BQ578" s="20">
        <f>Data!BU578-Data!EB578</f>
        <v>-2</v>
      </c>
      <c r="BR578" s="20">
        <f>Data!BV578-Data!EC578</f>
        <v>38</v>
      </c>
      <c r="BS578" s="20">
        <f>Data!BW578-Data!ED578</f>
        <v>60</v>
      </c>
      <c r="BT578" s="20">
        <f>Data!BX578-Data!EE578</f>
        <v>54</v>
      </c>
      <c r="BU578" s="20">
        <f>Data!BY578-Data!EF578</f>
        <v>28</v>
      </c>
      <c r="BV578" s="20">
        <f>Data!BZ578-Data!EG578</f>
        <v>45</v>
      </c>
      <c r="BW578" s="20">
        <f>Data!CA578-Data!EH578</f>
        <v>39.599999999999994</v>
      </c>
      <c r="BX578" s="20">
        <f>Data!CB578-Data!EI578</f>
        <v>51</v>
      </c>
      <c r="BY578" s="20">
        <f>Data!CC578-Data!EJ578</f>
        <v>7</v>
      </c>
      <c r="BZ578" s="20">
        <f>Data!EK578</f>
        <v>10302.25</v>
      </c>
      <c r="CA578" s="20">
        <f>Data!EL578</f>
        <v>10790.289999999999</v>
      </c>
      <c r="CB578" s="20">
        <f>Data!EM578</f>
        <v>74.941176470588232</v>
      </c>
      <c r="CC578" s="20">
        <f>Data!EN578</f>
        <v>77.797499999999999</v>
      </c>
      <c r="CD578" s="20">
        <f>Data!EO578</f>
        <v>12.182399999999999</v>
      </c>
      <c r="CE578" s="20">
        <f>Data!EP578</f>
        <v>164.255</v>
      </c>
      <c r="CF578" s="50">
        <f>IF(ISBLANK(Data!EQ578), "", Data!EQ578)</f>
        <v>87</v>
      </c>
      <c r="CG578" s="50">
        <f>IF(ISBLANK(Data!ER578), "", Data!ER578)</f>
        <v>82</v>
      </c>
      <c r="CH578" s="61" t="str">
        <f>IF(ISBLANK(Data!ES578), "", Data!ES578)</f>
        <v>Rutgers</v>
      </c>
      <c r="CI578" s="61">
        <f>IF(ISBLANK(Data!ET578), "", Data!ET578)</f>
        <v>169</v>
      </c>
    </row>
    <row r="579" spans="1:87" x14ac:dyDescent="0.45">
      <c r="A579" s="50">
        <f>IF(ISBLANK(Data!A579), "", Data!A579)</f>
        <v>45308</v>
      </c>
      <c r="B579" s="50" t="str">
        <f>IF(ISBLANK(Data!B579), "", Data!B579)</f>
        <v>Holy Cross</v>
      </c>
      <c r="C579" s="50">
        <f>IF(ISBLANK(Data!C579), "", Data!C579)</f>
        <v>112</v>
      </c>
      <c r="D579" s="50" t="str">
        <f>IF(ISBLANK(Data!D579), "", Data!D579)</f>
        <v>Lafayette</v>
      </c>
      <c r="E579" s="50">
        <f>IF(ISBLANK(Data!E579), "", Data!E579)</f>
        <v>138</v>
      </c>
      <c r="F579" s="50" t="str">
        <f>IF(ISBLANK(Data!F579), "", Data!F579)</f>
        <v>N</v>
      </c>
      <c r="G579" s="50" t="str">
        <f>IF(ISBLANK(Data!G579), "", Data!G579)</f>
        <v>Holy Cross</v>
      </c>
      <c r="H579" s="50" t="str">
        <f>IF(ISBLANK(Data!H579), "", Data!H579)</f>
        <v>Lafayette</v>
      </c>
      <c r="I579" s="50" t="str">
        <f>IF(ISBLANK(Data!I579), "", Data!I579)</f>
        <v>Holy Cross</v>
      </c>
      <c r="J579" s="50" t="str">
        <f>IF(ISBLANK(Data!J579), "", Data!J579)</f>
        <v>Lafayette</v>
      </c>
      <c r="K579" s="50" t="str">
        <f>IF(ISBLANK(Data!K579), "", Data!K579)</f>
        <v>Holy Cross</v>
      </c>
      <c r="L579" s="50" t="str">
        <f>IF(ISBLANK(Data!L579), "", Data!L579)</f>
        <v>Lafayette</v>
      </c>
      <c r="M579" s="50" t="str">
        <f>IF(ISBLANK(Data!M579), "", Data!M579)</f>
        <v>Holy Cross</v>
      </c>
      <c r="N579" s="50" t="str">
        <f>IF(ISBLANK(Data!N579), "", Data!N579)</f>
        <v>Lafayette</v>
      </c>
      <c r="O579" s="50" t="str">
        <f>IF(ISBLANK(Data!O579), "", Data!O579)</f>
        <v>Holy Cross</v>
      </c>
      <c r="P579" s="50" t="str">
        <f>IF(ISBLANK(Data!P579), "", Data!P579)</f>
        <v>Lafayette</v>
      </c>
      <c r="Q579" s="50" t="str">
        <f>IF(ISBLANK(Data!Q579), "", Data!Q579)</f>
        <v>Holy Cross</v>
      </c>
      <c r="R579" s="50" t="str">
        <f>IF(ISBLANK(Data!R579), "", Data!R579)</f>
        <v>Lafayette</v>
      </c>
      <c r="S579" s="20">
        <f>Data!W579-Data!CD579</f>
        <v>-5.8823529411764996E-2</v>
      </c>
      <c r="T579" s="20">
        <f>Data!X579-Data!CE579</f>
        <v>-7.4499999999999993</v>
      </c>
      <c r="U579" s="20">
        <f>Data!Y579-Data!CF579</f>
        <v>6</v>
      </c>
      <c r="V579" s="20">
        <f>Data!Z579-Data!CG579</f>
        <v>13.400000000000006</v>
      </c>
      <c r="W579" s="20">
        <f>Data!AA579-Data!CH579</f>
        <v>-2.2999999999999972</v>
      </c>
      <c r="X579" s="20">
        <f>Data!AB579-Data!CI579</f>
        <v>-3.3000000000000002E-2</v>
      </c>
      <c r="Y579" s="20">
        <f>Data!AC579-Data!CJ579</f>
        <v>-5.05</v>
      </c>
      <c r="Z579" s="20">
        <f>Data!AD579-Data!CK579</f>
        <v>-2.2999999999999972</v>
      </c>
      <c r="AA579" s="20">
        <f>Data!AE579-Data!CL579</f>
        <v>2.7999999999999972</v>
      </c>
      <c r="AB579" s="20">
        <f>Data!AF579-Data!CM579</f>
        <v>-5.85</v>
      </c>
      <c r="AC579" s="20">
        <f>Data!AG579-Data!CN579</f>
        <v>5.7999999999999972</v>
      </c>
      <c r="AD579" s="20">
        <f>Data!AH579-Data!CO579</f>
        <v>16.700000000000003</v>
      </c>
      <c r="AE579" s="20">
        <f>Data!AI579-Data!CP579</f>
        <v>-0.1348</v>
      </c>
      <c r="AF579" s="20">
        <f>Data!AJ579-Data!CQ579</f>
        <v>-1.3000000000000007</v>
      </c>
      <c r="AG579" s="20">
        <f>Data!AK579-Data!CR579</f>
        <v>-7.6470588235294179E-2</v>
      </c>
      <c r="AH579" s="20">
        <f>Data!AL579-Data!CS579</f>
        <v>-92</v>
      </c>
      <c r="AI579" s="20">
        <f>Data!AM579-Data!CT579</f>
        <v>-8.3800000000000008</v>
      </c>
      <c r="AJ579" s="20">
        <f>Data!AN579-Data!CU579</f>
        <v>-4.6899999999999995</v>
      </c>
      <c r="AK579" s="20">
        <f>Data!AO579-Data!CV579</f>
        <v>90</v>
      </c>
      <c r="AL579" s="20">
        <f>Data!AP579-Data!CW579</f>
        <v>137</v>
      </c>
      <c r="AM579" s="20">
        <f>Data!AQ579-Data!CX579</f>
        <v>10</v>
      </c>
      <c r="AN579" s="20">
        <f>Data!AR579-Data!CY579</f>
        <v>3.999999999999998E-2</v>
      </c>
      <c r="AO579" s="20">
        <f>Data!AS579-Data!CZ579</f>
        <v>19</v>
      </c>
      <c r="AP579" s="20">
        <f>Data!AT579-Data!DA579</f>
        <v>-15</v>
      </c>
      <c r="AQ579" s="20">
        <f>Data!AU579-Data!DB579</f>
        <v>6.0999999999999999E-2</v>
      </c>
      <c r="AR579" s="20">
        <f>Data!AV579-Data!DC579</f>
        <v>-15</v>
      </c>
      <c r="AS579" s="20">
        <f>Data!AW579-Data!DD579</f>
        <v>-10</v>
      </c>
      <c r="AT579" s="20">
        <f>Data!AX579-Data!DE579</f>
        <v>-3.7000000000000033E-2</v>
      </c>
      <c r="AU579" s="20">
        <f>Data!AY579-Data!DF579</f>
        <v>9</v>
      </c>
      <c r="AV579" s="20">
        <f>Data!AZ579-Data!DG579</f>
        <v>0.52941176470588225</v>
      </c>
      <c r="AW579" s="20">
        <f>Data!BA579-Data!DH579</f>
        <v>-6</v>
      </c>
      <c r="AX579" s="20">
        <f>Data!BB579-Data!DI579</f>
        <v>-0.35294117647058698</v>
      </c>
      <c r="AY579" s="20">
        <f>Data!BC579-Data!DJ579</f>
        <v>-19</v>
      </c>
      <c r="AZ579" s="20">
        <f>Data!BD579-Data!DK579</f>
        <v>-57</v>
      </c>
      <c r="BA579" s="20">
        <f>Data!BE579-Data!DL579</f>
        <v>-31</v>
      </c>
      <c r="BB579" s="20">
        <f>Data!BF579-Data!DM579</f>
        <v>-11</v>
      </c>
      <c r="BC579" s="20">
        <f>Data!BG579-Data!DN579</f>
        <v>19</v>
      </c>
      <c r="BD579" s="20">
        <f>Data!BH579-Data!DO579</f>
        <v>5.2999999999999972</v>
      </c>
      <c r="BE579" s="20">
        <f>Data!BI579-Data!DP579</f>
        <v>8.0580000000000069</v>
      </c>
      <c r="BF579" s="20">
        <f>Data!BJ579-Data!DQ579</f>
        <v>-2.7649999999999997</v>
      </c>
      <c r="BG579" s="20">
        <f>Data!BK579-Data!DR579</f>
        <v>-3.9000000000000035E-2</v>
      </c>
      <c r="BH579" s="20">
        <f>Data!BL579-Data!DS579</f>
        <v>-0.64700000000000024</v>
      </c>
      <c r="BI579" s="20">
        <f>Data!BM579-Data!DT579</f>
        <v>-0.24300000000000005</v>
      </c>
      <c r="BJ579" s="20">
        <f>Data!BN579-Data!DU579</f>
        <v>-0.89999999999999858</v>
      </c>
      <c r="BK579" s="20">
        <f>Data!BO579-Data!DV579</f>
        <v>-0.59999999999999964</v>
      </c>
      <c r="BL579" s="20">
        <f>Data!BP579-Data!DW579</f>
        <v>-1.8000000000000003</v>
      </c>
      <c r="BM579" s="20">
        <f>Data!BQ579-Data!DX579</f>
        <v>-3.3529411764705883</v>
      </c>
      <c r="BN579" s="20">
        <f>Data!BR579-Data!DY579</f>
        <v>1.1000000000000014</v>
      </c>
      <c r="BO579" s="20">
        <f>Data!BS579-Data!DZ579</f>
        <v>63</v>
      </c>
      <c r="BP579" s="20">
        <f>Data!BT579-Data!EA579</f>
        <v>-6.0999999999999999E-2</v>
      </c>
      <c r="BQ579" s="20">
        <f>Data!BU579-Data!EB579</f>
        <v>-2</v>
      </c>
      <c r="BR579" s="20">
        <f>Data!BV579-Data!EC579</f>
        <v>53</v>
      </c>
      <c r="BS579" s="20">
        <f>Data!BW579-Data!ED579</f>
        <v>71</v>
      </c>
      <c r="BT579" s="20">
        <f>Data!BX579-Data!EE579</f>
        <v>45</v>
      </c>
      <c r="BU579" s="20">
        <f>Data!BY579-Data!EF579</f>
        <v>25</v>
      </c>
      <c r="BV579" s="20">
        <f>Data!BZ579-Data!EG579</f>
        <v>37</v>
      </c>
      <c r="BW579" s="20">
        <f>Data!CA579-Data!EH579</f>
        <v>42.5</v>
      </c>
      <c r="BX579" s="20">
        <f>Data!CB579-Data!EI579</f>
        <v>63</v>
      </c>
      <c r="BY579" s="20">
        <f>Data!CC579-Data!EJ579</f>
        <v>61</v>
      </c>
      <c r="BZ579" s="20">
        <f>Data!EK579</f>
        <v>10220.1</v>
      </c>
      <c r="CA579" s="20">
        <f>Data!EL579</f>
        <v>10823.22</v>
      </c>
      <c r="CB579" s="20">
        <f>Data!EM579</f>
        <v>88.950705882352949</v>
      </c>
      <c r="CC579" s="20">
        <f>Data!EN579</f>
        <v>50.241529411764709</v>
      </c>
      <c r="CD579" s="20">
        <f>Data!EO579</f>
        <v>11.039000000000001</v>
      </c>
      <c r="CE579" s="20">
        <f>Data!EP579</f>
        <v>165.792</v>
      </c>
      <c r="CF579" s="50">
        <f>IF(ISBLANK(Data!EQ579), "", Data!EQ579)</f>
        <v>68</v>
      </c>
      <c r="CG579" s="50">
        <f>IF(ISBLANK(Data!ER579), "", Data!ER579)</f>
        <v>82</v>
      </c>
      <c r="CH579" s="61" t="str">
        <f>IF(ISBLANK(Data!ES579), "", Data!ES579)</f>
        <v>Lafayette</v>
      </c>
      <c r="CI579" s="61">
        <f>IF(ISBLANK(Data!ET579), "", Data!ET579)</f>
        <v>150</v>
      </c>
    </row>
    <row r="580" spans="1:87" x14ac:dyDescent="0.45">
      <c r="A580" s="50">
        <f>IF(ISBLANK(Data!A580), "", Data!A580)</f>
        <v>45308</v>
      </c>
      <c r="B580" s="50" t="str">
        <f>IF(ISBLANK(Data!B580), "", Data!B580)</f>
        <v>Navy</v>
      </c>
      <c r="C580" s="50">
        <f>IF(ISBLANK(Data!C580), "", Data!C580)</f>
        <v>189</v>
      </c>
      <c r="D580" s="50" t="str">
        <f>IF(ISBLANK(Data!D580), "", Data!D580)</f>
        <v>Lehigh</v>
      </c>
      <c r="E580" s="50">
        <f>IF(ISBLANK(Data!E580), "", Data!E580)</f>
        <v>141</v>
      </c>
      <c r="F580" s="50" t="str">
        <f>IF(ISBLANK(Data!F580), "", Data!F580)</f>
        <v>N</v>
      </c>
      <c r="G580" s="50" t="str">
        <f>IF(ISBLANK(Data!G580), "", Data!G580)</f>
        <v>Navy</v>
      </c>
      <c r="H580" s="50" t="str">
        <f>IF(ISBLANK(Data!H580), "", Data!H580)</f>
        <v>Lehigh</v>
      </c>
      <c r="I580" s="50" t="str">
        <f>IF(ISBLANK(Data!I580), "", Data!I580)</f>
        <v>Navy</v>
      </c>
      <c r="J580" s="50" t="str">
        <f>IF(ISBLANK(Data!J580), "", Data!J580)</f>
        <v>Lehigh</v>
      </c>
      <c r="K580" s="50" t="str">
        <f>IF(ISBLANK(Data!K580), "", Data!K580)</f>
        <v>Navy</v>
      </c>
      <c r="L580" s="50" t="str">
        <f>IF(ISBLANK(Data!L580), "", Data!L580)</f>
        <v>Lehigh</v>
      </c>
      <c r="M580" s="50" t="str">
        <f>IF(ISBLANK(Data!M580), "", Data!M580)</f>
        <v>Navy</v>
      </c>
      <c r="N580" s="50" t="str">
        <f>IF(ISBLANK(Data!N580), "", Data!N580)</f>
        <v>Lehigh</v>
      </c>
      <c r="O580" s="50" t="str">
        <f>IF(ISBLANK(Data!O580), "", Data!O580)</f>
        <v>Navy</v>
      </c>
      <c r="P580" s="50" t="str">
        <f>IF(ISBLANK(Data!P580), "", Data!P580)</f>
        <v>Lehigh</v>
      </c>
      <c r="Q580" s="50" t="str">
        <f>IF(ISBLANK(Data!Q580), "", Data!Q580)</f>
        <v>Navy</v>
      </c>
      <c r="R580" s="50" t="str">
        <f>IF(ISBLANK(Data!R580), "", Data!R580)</f>
        <v>Lehigh</v>
      </c>
      <c r="S580" s="20">
        <f>Data!W580-Data!CD580</f>
        <v>0.13333333333333303</v>
      </c>
      <c r="T580" s="20">
        <f>Data!X580-Data!CE580</f>
        <v>-8.0000000000000071E-2</v>
      </c>
      <c r="U580" s="20">
        <f>Data!Y580-Data!CF580</f>
        <v>-0.70000000000000284</v>
      </c>
      <c r="V580" s="20">
        <f>Data!Z580-Data!CG580</f>
        <v>-0.60000000000000853</v>
      </c>
      <c r="W580" s="20">
        <f>Data!AA580-Data!CH580</f>
        <v>-5.2999999999999972</v>
      </c>
      <c r="X580" s="20">
        <f>Data!AB580-Data!CI580</f>
        <v>-4.0000000000000036E-3</v>
      </c>
      <c r="Y580" s="20">
        <f>Data!AC580-Data!CJ580</f>
        <v>-6.09</v>
      </c>
      <c r="Z580" s="20">
        <f>Data!AD580-Data!CK580</f>
        <v>-5.1999999999999886</v>
      </c>
      <c r="AA580" s="20">
        <f>Data!AE580-Data!CL580</f>
        <v>0.90000000000000568</v>
      </c>
      <c r="AB580" s="20">
        <f>Data!AF580-Data!CM580</f>
        <v>-11.05</v>
      </c>
      <c r="AC580" s="20">
        <f>Data!AG580-Data!CN580</f>
        <v>-0.89999999999999147</v>
      </c>
      <c r="AD580" s="20">
        <f>Data!AH580-Data!CO580</f>
        <v>0.20000000000000284</v>
      </c>
      <c r="AE580" s="20">
        <f>Data!AI580-Data!CP580</f>
        <v>-2.1699999999999997E-2</v>
      </c>
      <c r="AF580" s="20">
        <f>Data!AJ580-Data!CQ580</f>
        <v>0.60000000000000053</v>
      </c>
      <c r="AG580" s="20">
        <f>Data!AK580-Data!CR580</f>
        <v>3.999999999999998E-2</v>
      </c>
      <c r="AH580" s="20">
        <f>Data!AL580-Data!CS580</f>
        <v>44</v>
      </c>
      <c r="AI580" s="20">
        <f>Data!AM580-Data!CT580</f>
        <v>0.11000000000000121</v>
      </c>
      <c r="AJ580" s="20">
        <f>Data!AN580-Data!CU580</f>
        <v>-4.97</v>
      </c>
      <c r="AK580" s="20">
        <f>Data!AO580-Data!CV580</f>
        <v>-88</v>
      </c>
      <c r="AL580" s="20">
        <f>Data!AP580-Data!CW580</f>
        <v>-131</v>
      </c>
      <c r="AM580" s="20">
        <f>Data!AQ580-Data!CX580</f>
        <v>-37</v>
      </c>
      <c r="AN580" s="20">
        <f>Data!AR580-Data!CY580</f>
        <v>-3.6999999999999977E-2</v>
      </c>
      <c r="AO580" s="20">
        <f>Data!AS580-Data!CZ580</f>
        <v>-19</v>
      </c>
      <c r="AP580" s="20">
        <f>Data!AT580-Data!DA580</f>
        <v>-41</v>
      </c>
      <c r="AQ580" s="20">
        <f>Data!AU580-Data!DB580</f>
        <v>-1.9000000000000017E-2</v>
      </c>
      <c r="AR580" s="20">
        <f>Data!AV580-Data!DC580</f>
        <v>31</v>
      </c>
      <c r="AS580" s="20">
        <f>Data!AW580-Data!DD580</f>
        <v>37</v>
      </c>
      <c r="AT580" s="20">
        <f>Data!AX580-Data!DE580</f>
        <v>1.8000000000000016E-2</v>
      </c>
      <c r="AU580" s="20">
        <f>Data!AY580-Data!DF580</f>
        <v>43</v>
      </c>
      <c r="AV580" s="20">
        <f>Data!AZ580-Data!DG580</f>
        <v>2.8666666666666671</v>
      </c>
      <c r="AW580" s="20">
        <f>Data!BA580-Data!DH580</f>
        <v>-6</v>
      </c>
      <c r="AX580" s="20">
        <f>Data!BB580-Data!DI580</f>
        <v>-0.39999999999999858</v>
      </c>
      <c r="AY580" s="20">
        <f>Data!BC580-Data!DJ580</f>
        <v>-12</v>
      </c>
      <c r="AZ580" s="20">
        <f>Data!BD580-Data!DK580</f>
        <v>12</v>
      </c>
      <c r="BA580" s="20">
        <f>Data!BE580-Data!DL580</f>
        <v>-9</v>
      </c>
      <c r="BB580" s="20">
        <f>Data!BF580-Data!DM580</f>
        <v>-32</v>
      </c>
      <c r="BC580" s="20">
        <f>Data!BG580-Data!DN580</f>
        <v>5</v>
      </c>
      <c r="BD580" s="20">
        <f>Data!BH580-Data!DO580</f>
        <v>-5.8999999999999915</v>
      </c>
      <c r="BE580" s="20">
        <f>Data!BI580-Data!DP580</f>
        <v>-8.7330000000000041</v>
      </c>
      <c r="BF580" s="20">
        <f>Data!BJ580-Data!DQ580</f>
        <v>2.867</v>
      </c>
      <c r="BG580" s="20">
        <f>Data!BK580-Data!DR580</f>
        <v>0.1399999999999999</v>
      </c>
      <c r="BH580" s="20">
        <f>Data!BL580-Data!DS580</f>
        <v>-2.1330000000000009</v>
      </c>
      <c r="BI580" s="20">
        <f>Data!BM580-Data!DT580</f>
        <v>0.19800000000000006</v>
      </c>
      <c r="BJ580" s="20">
        <f>Data!BN580-Data!DU580</f>
        <v>-2.6999999999999993</v>
      </c>
      <c r="BK580" s="20">
        <f>Data!BO580-Data!DV580</f>
        <v>2.5</v>
      </c>
      <c r="BL580" s="20">
        <f>Data!BP580-Data!DW580</f>
        <v>-0.60000000000000009</v>
      </c>
      <c r="BM580" s="20">
        <f>Data!BQ580-Data!DX580</f>
        <v>0.79999999999999982</v>
      </c>
      <c r="BN580" s="20">
        <f>Data!BR580-Data!DY580</f>
        <v>0.40000000000000213</v>
      </c>
      <c r="BO580" s="20">
        <f>Data!BS580-Data!DZ580</f>
        <v>-10</v>
      </c>
      <c r="BP580" s="20">
        <f>Data!BT580-Data!EA580</f>
        <v>7.0000000000000062E-3</v>
      </c>
      <c r="BQ580" s="20">
        <f>Data!BU580-Data!EB580</f>
        <v>-4</v>
      </c>
      <c r="BR580" s="20">
        <f>Data!BV580-Data!EC580</f>
        <v>-24</v>
      </c>
      <c r="BS580" s="20">
        <f>Data!BW580-Data!ED580</f>
        <v>-76</v>
      </c>
      <c r="BT580" s="20">
        <f>Data!BX580-Data!EE580</f>
        <v>-27</v>
      </c>
      <c r="BU580" s="20">
        <f>Data!BY580-Data!EF580</f>
        <v>-19</v>
      </c>
      <c r="BV580" s="20">
        <f>Data!BZ580-Data!EG580</f>
        <v>1</v>
      </c>
      <c r="BW580" s="20">
        <f>Data!CA580-Data!EH580</f>
        <v>-27</v>
      </c>
      <c r="BX580" s="20">
        <f>Data!CB580-Data!EI580</f>
        <v>-11</v>
      </c>
      <c r="BY580" s="20">
        <f>Data!CC580-Data!EJ580</f>
        <v>-66</v>
      </c>
      <c r="BZ580" s="20">
        <f>Data!EK580</f>
        <v>10487.880000000001</v>
      </c>
      <c r="CA580" s="20">
        <f>Data!EL580</f>
        <v>10504.67</v>
      </c>
      <c r="CB580" s="20">
        <f>Data!EM580</f>
        <v>81.973333333333329</v>
      </c>
      <c r="CC580" s="20">
        <f>Data!EN580</f>
        <v>108.65493333333333</v>
      </c>
      <c r="CD580" s="20">
        <f>Data!EO580</f>
        <v>12.736799999999999</v>
      </c>
      <c r="CE580" s="20">
        <f>Data!EP580</f>
        <v>192.066</v>
      </c>
      <c r="CF580" s="50">
        <f>IF(ISBLANK(Data!EQ580), "", Data!EQ580)</f>
        <v>71</v>
      </c>
      <c r="CG580" s="50">
        <f>IF(ISBLANK(Data!ER580), "", Data!ER580)</f>
        <v>69</v>
      </c>
      <c r="CH580" s="61" t="str">
        <f>IF(ISBLANK(Data!ES580), "", Data!ES580)</f>
        <v>Navy</v>
      </c>
      <c r="CI580" s="61">
        <f>IF(ISBLANK(Data!ET580), "", Data!ET580)</f>
        <v>140</v>
      </c>
    </row>
    <row r="581" spans="1:87" x14ac:dyDescent="0.45">
      <c r="A581" s="50">
        <f>IF(ISBLANK(Data!A581), "", Data!A581)</f>
        <v>45308</v>
      </c>
      <c r="B581" s="50" t="str">
        <f>IF(ISBLANK(Data!B581), "", Data!B581)</f>
        <v>LSU</v>
      </c>
      <c r="C581" s="50">
        <f>IF(ISBLANK(Data!C581), "", Data!C581)</f>
        <v>156</v>
      </c>
      <c r="D581" s="50" t="str">
        <f>IF(ISBLANK(Data!D581), "", Data!D581)</f>
        <v>Mississippi</v>
      </c>
      <c r="E581" s="50">
        <f>IF(ISBLANK(Data!E581), "", Data!E581)</f>
        <v>176</v>
      </c>
      <c r="F581" s="50" t="str">
        <f>IF(ISBLANK(Data!F581), "", Data!F581)</f>
        <v>N</v>
      </c>
      <c r="G581" s="50" t="str">
        <f>IF(ISBLANK(Data!G581), "", Data!G581)</f>
        <v>LSU</v>
      </c>
      <c r="H581" s="50" t="str">
        <f>IF(ISBLANK(Data!H581), "", Data!H581)</f>
        <v>Mississippi</v>
      </c>
      <c r="I581" s="50" t="str">
        <f>IF(ISBLANK(Data!I581), "", Data!I581)</f>
        <v>LSU</v>
      </c>
      <c r="J581" s="50" t="str">
        <f>IF(ISBLANK(Data!J581), "", Data!J581)</f>
        <v>Mississippi</v>
      </c>
      <c r="K581" s="50" t="str">
        <f>IF(ISBLANK(Data!K581), "", Data!K581)</f>
        <v>Louisiana State</v>
      </c>
      <c r="L581" s="50" t="str">
        <f>IF(ISBLANK(Data!L581), "", Data!L581)</f>
        <v>Mississippi</v>
      </c>
      <c r="M581" s="50" t="str">
        <f>IF(ISBLANK(Data!M581), "", Data!M581)</f>
        <v>LSU</v>
      </c>
      <c r="N581" s="50" t="str">
        <f>IF(ISBLANK(Data!N581), "", Data!N581)</f>
        <v>Mississippi</v>
      </c>
      <c r="O581" s="50" t="str">
        <f>IF(ISBLANK(Data!O581), "", Data!O581)</f>
        <v>LSU</v>
      </c>
      <c r="P581" s="50" t="str">
        <f>IF(ISBLANK(Data!P581), "", Data!P581)</f>
        <v>Ole Miss</v>
      </c>
      <c r="Q581" s="50" t="str">
        <f>IF(ISBLANK(Data!Q581), "", Data!Q581)</f>
        <v>LSU</v>
      </c>
      <c r="R581" s="50" t="str">
        <f>IF(ISBLANK(Data!R581), "", Data!R581)</f>
        <v>Ole Miss</v>
      </c>
      <c r="S581" s="20">
        <f>Data!W581-Data!CD581</f>
        <v>-0.3125</v>
      </c>
      <c r="T581" s="20">
        <f>Data!X581-Data!CE581</f>
        <v>-2.129999999999999</v>
      </c>
      <c r="U581" s="20">
        <f>Data!Y581-Data!CF581</f>
        <v>-6.3999999999999915</v>
      </c>
      <c r="V581" s="20">
        <f>Data!Z581-Data!CG581</f>
        <v>-4.3000000000000114</v>
      </c>
      <c r="W581" s="20">
        <f>Data!AA581-Data!CH581</f>
        <v>4.2000000000000028</v>
      </c>
      <c r="X581" s="20">
        <f>Data!AB581-Data!CI581</f>
        <v>-0.193</v>
      </c>
      <c r="Y581" s="20">
        <f>Data!AC581-Data!CJ581</f>
        <v>1.24</v>
      </c>
      <c r="Z581" s="20">
        <f>Data!AD581-Data!CK581</f>
        <v>1.3999999999999915</v>
      </c>
      <c r="AA581" s="20">
        <f>Data!AE581-Data!CL581</f>
        <v>9.9999999999994316E-2</v>
      </c>
      <c r="AB581" s="20">
        <f>Data!AF581-Data!CM581</f>
        <v>2.0000000000000018E-2</v>
      </c>
      <c r="AC581" s="20">
        <f>Data!AG581-Data!CN581</f>
        <v>-9.2999999999999972</v>
      </c>
      <c r="AD581" s="20">
        <f>Data!AH581-Data!CO581</f>
        <v>-2.7999999999999972</v>
      </c>
      <c r="AE581" s="20">
        <f>Data!AI581-Data!CP581</f>
        <v>-0.11549999999999994</v>
      </c>
      <c r="AF581" s="20">
        <f>Data!AJ581-Data!CQ581</f>
        <v>-3.8</v>
      </c>
      <c r="AG581" s="20">
        <f>Data!AK581-Data!CR581</f>
        <v>-0.23749999999999999</v>
      </c>
      <c r="AH581" s="20">
        <f>Data!AL581-Data!CS581</f>
        <v>-131</v>
      </c>
      <c r="AI581" s="20">
        <f>Data!AM581-Data!CT581</f>
        <v>-1.4499999999999993</v>
      </c>
      <c r="AJ581" s="20">
        <f>Data!AN581-Data!CU581</f>
        <v>-0.12999999999999989</v>
      </c>
      <c r="AK581" s="20">
        <f>Data!AO581-Data!CV581</f>
        <v>-21</v>
      </c>
      <c r="AL581" s="20">
        <f>Data!AP581-Data!CW581</f>
        <v>0</v>
      </c>
      <c r="AM581" s="20">
        <f>Data!AQ581-Data!CX581</f>
        <v>-14</v>
      </c>
      <c r="AN581" s="20">
        <f>Data!AR581-Data!CY581</f>
        <v>-7.0000000000000062E-3</v>
      </c>
      <c r="AO581" s="20">
        <f>Data!AS581-Data!CZ581</f>
        <v>-11</v>
      </c>
      <c r="AP581" s="20">
        <f>Data!AT581-Data!DA581</f>
        <v>32</v>
      </c>
      <c r="AQ581" s="20">
        <f>Data!AU581-Data!DB581</f>
        <v>-7.0000000000000007E-2</v>
      </c>
      <c r="AR581" s="20">
        <f>Data!AV581-Data!DC581</f>
        <v>16</v>
      </c>
      <c r="AS581" s="20">
        <f>Data!AW581-Data!DD581</f>
        <v>31</v>
      </c>
      <c r="AT581" s="20">
        <f>Data!AX581-Data!DE581</f>
        <v>-1.9000000000000017E-2</v>
      </c>
      <c r="AU581" s="20">
        <f>Data!AY581-Data!DF581</f>
        <v>13</v>
      </c>
      <c r="AV581" s="20">
        <f>Data!AZ581-Data!DG581</f>
        <v>0.8125</v>
      </c>
      <c r="AW581" s="20">
        <f>Data!BA581-Data!DH581</f>
        <v>24</v>
      </c>
      <c r="AX581" s="20">
        <f>Data!BB581-Data!DI581</f>
        <v>1.5</v>
      </c>
      <c r="AY581" s="20">
        <f>Data!BC581-Data!DJ581</f>
        <v>-64</v>
      </c>
      <c r="AZ581" s="20">
        <f>Data!BD581-Data!DK581</f>
        <v>16</v>
      </c>
      <c r="BA581" s="20">
        <f>Data!BE581-Data!DL581</f>
        <v>-40</v>
      </c>
      <c r="BB581" s="20">
        <f>Data!BF581-Data!DM581</f>
        <v>52</v>
      </c>
      <c r="BC581" s="20">
        <f>Data!BG581-Data!DN581</f>
        <v>37</v>
      </c>
      <c r="BD581" s="20">
        <f>Data!BH581-Data!DO581</f>
        <v>-1.2999999999999972</v>
      </c>
      <c r="BE581" s="20">
        <f>Data!BI581-Data!DP581</f>
        <v>0</v>
      </c>
      <c r="BF581" s="20">
        <f>Data!BJ581-Data!DQ581</f>
        <v>-1.3129999999999997</v>
      </c>
      <c r="BG581" s="20">
        <f>Data!BK581-Data!DR581</f>
        <v>-0.67899999999999994</v>
      </c>
      <c r="BH581" s="20">
        <f>Data!BL581-Data!DS581</f>
        <v>3.25</v>
      </c>
      <c r="BI581" s="20">
        <f>Data!BM581-Data!DT581</f>
        <v>-0.13300000000000001</v>
      </c>
      <c r="BJ581" s="20">
        <f>Data!BN581-Data!DU581</f>
        <v>2</v>
      </c>
      <c r="BK581" s="20">
        <f>Data!BO581-Data!DV581</f>
        <v>1.9000000000000021</v>
      </c>
      <c r="BL581" s="20">
        <f>Data!BP581-Data!DW581</f>
        <v>-2.5</v>
      </c>
      <c r="BM581" s="20">
        <f>Data!BQ581-Data!DX581</f>
        <v>1</v>
      </c>
      <c r="BN581" s="20">
        <f>Data!BR581-Data!DY581</f>
        <v>2.2999999999999989</v>
      </c>
      <c r="BO581" s="20">
        <f>Data!BS581-Data!DZ581</f>
        <v>111</v>
      </c>
      <c r="BP581" s="20">
        <f>Data!BT581-Data!EA581</f>
        <v>-0.10999999999999999</v>
      </c>
      <c r="BQ581" s="20">
        <f>Data!BU581-Data!EB581</f>
        <v>-2</v>
      </c>
      <c r="BR581" s="20">
        <f>Data!BV581-Data!EC581</f>
        <v>42</v>
      </c>
      <c r="BS581" s="20">
        <f>Data!BW581-Data!ED581</f>
        <v>71</v>
      </c>
      <c r="BT581" s="20">
        <f>Data!BX581-Data!EE581</f>
        <v>75</v>
      </c>
      <c r="BU581" s="20">
        <f>Data!BY581-Data!EF581</f>
        <v>11</v>
      </c>
      <c r="BV581" s="20">
        <f>Data!BZ581-Data!EG581</f>
        <v>12</v>
      </c>
      <c r="BW581" s="20">
        <f>Data!CA581-Data!EH581</f>
        <v>41.900000000000006</v>
      </c>
      <c r="BX581" s="20">
        <f>Data!CB581-Data!EI581</f>
        <v>110</v>
      </c>
      <c r="BY581" s="20">
        <f>Data!CC581-Data!EJ581</f>
        <v>102</v>
      </c>
      <c r="BZ581" s="20">
        <f>Data!EK581</f>
        <v>11102.910000000002</v>
      </c>
      <c r="CA581" s="20">
        <f>Data!EL581</f>
        <v>11269.98</v>
      </c>
      <c r="CB581" s="20">
        <f>Data!EM581</f>
        <v>117.58250000000001</v>
      </c>
      <c r="CC581" s="20">
        <f>Data!EN581</f>
        <v>99.333000000000013</v>
      </c>
      <c r="CD581" s="20">
        <f>Data!EO581</f>
        <v>12.659199999999998</v>
      </c>
      <c r="CE581" s="20">
        <f>Data!EP581</f>
        <v>171.363</v>
      </c>
      <c r="CF581" s="50">
        <f>IF(ISBLANK(Data!EQ581), "", Data!EQ581)</f>
        <v>89</v>
      </c>
      <c r="CG581" s="50">
        <f>IF(ISBLANK(Data!ER581), "", Data!ER581)</f>
        <v>80</v>
      </c>
      <c r="CH581" s="61" t="str">
        <f>IF(ISBLANK(Data!ES581), "", Data!ES581)</f>
        <v>LSU</v>
      </c>
      <c r="CI581" s="61">
        <f>IF(ISBLANK(Data!ET581), "", Data!ET581)</f>
        <v>169</v>
      </c>
    </row>
    <row r="582" spans="1:87" x14ac:dyDescent="0.45">
      <c r="A582" s="50">
        <f>IF(ISBLANK(Data!A582), "", Data!A582)</f>
        <v>45308</v>
      </c>
      <c r="B582" s="50" t="str">
        <f>IF(ISBLANK(Data!B582), "", Data!B582)</f>
        <v>Fordham</v>
      </c>
      <c r="C582" s="50">
        <f>IF(ISBLANK(Data!C582), "", Data!C582)</f>
        <v>92</v>
      </c>
      <c r="D582" s="50" t="str">
        <f>IF(ISBLANK(Data!D582), "", Data!D582)</f>
        <v>Davidson</v>
      </c>
      <c r="E582" s="50">
        <f>IF(ISBLANK(Data!E582), "", Data!E582)</f>
        <v>65</v>
      </c>
      <c r="F582" s="50" t="str">
        <f>IF(ISBLANK(Data!F582), "", Data!F582)</f>
        <v>N</v>
      </c>
      <c r="G582" s="50" t="str">
        <f>IF(ISBLANK(Data!G582), "", Data!G582)</f>
        <v>Fordham</v>
      </c>
      <c r="H582" s="50" t="str">
        <f>IF(ISBLANK(Data!H582), "", Data!H582)</f>
        <v>Davidson</v>
      </c>
      <c r="I582" s="50" t="str">
        <f>IF(ISBLANK(Data!I582), "", Data!I582)</f>
        <v>Fordham</v>
      </c>
      <c r="J582" s="50" t="str">
        <f>IF(ISBLANK(Data!J582), "", Data!J582)</f>
        <v>Davidson</v>
      </c>
      <c r="K582" s="50" t="str">
        <f>IF(ISBLANK(Data!K582), "", Data!K582)</f>
        <v>Fordham</v>
      </c>
      <c r="L582" s="50" t="str">
        <f>IF(ISBLANK(Data!L582), "", Data!L582)</f>
        <v>Davidson</v>
      </c>
      <c r="M582" s="50" t="str">
        <f>IF(ISBLANK(Data!M582), "", Data!M582)</f>
        <v>Fordham</v>
      </c>
      <c r="N582" s="50" t="str">
        <f>IF(ISBLANK(Data!N582), "", Data!N582)</f>
        <v>Davidson</v>
      </c>
      <c r="O582" s="50" t="str">
        <f>IF(ISBLANK(Data!O582), "", Data!O582)</f>
        <v>Fordham</v>
      </c>
      <c r="P582" s="50" t="str">
        <f>IF(ISBLANK(Data!P582), "", Data!P582)</f>
        <v>Davidson</v>
      </c>
      <c r="Q582" s="50" t="str">
        <f>IF(ISBLANK(Data!Q582), "", Data!Q582)</f>
        <v>Fordham</v>
      </c>
      <c r="R582" s="50" t="str">
        <f>IF(ISBLANK(Data!R582), "", Data!R582)</f>
        <v>Davidson</v>
      </c>
      <c r="S582" s="20">
        <f>Data!W582-Data!CD582</f>
        <v>-0.125</v>
      </c>
      <c r="T582" s="20">
        <f>Data!X582-Data!CE582</f>
        <v>-4.0199999999999996</v>
      </c>
      <c r="U582" s="20">
        <f>Data!Y582-Data!CF582</f>
        <v>-4</v>
      </c>
      <c r="V582" s="20">
        <f>Data!Z582-Data!CG582</f>
        <v>0</v>
      </c>
      <c r="W582" s="20">
        <f>Data!AA582-Data!CH582</f>
        <v>4.6999999999999886</v>
      </c>
      <c r="X582" s="20">
        <f>Data!AB582-Data!CI582</f>
        <v>-9.2999999999999999E-2</v>
      </c>
      <c r="Y582" s="20">
        <f>Data!AC582-Data!CJ582</f>
        <v>-4.6100000000000003</v>
      </c>
      <c r="Z582" s="20">
        <f>Data!AD582-Data!CK582</f>
        <v>-2.3999999999999915</v>
      </c>
      <c r="AA582" s="20">
        <f>Data!AE582-Data!CL582</f>
        <v>2.1999999999999886</v>
      </c>
      <c r="AB582" s="20">
        <f>Data!AF582-Data!CM582</f>
        <v>-5.31</v>
      </c>
      <c r="AC582" s="20">
        <f>Data!AG582-Data!CN582</f>
        <v>-4</v>
      </c>
      <c r="AD582" s="20">
        <f>Data!AH582-Data!CO582</f>
        <v>1</v>
      </c>
      <c r="AE582" s="20">
        <f>Data!AI582-Data!CP582</f>
        <v>-0.13869999999999993</v>
      </c>
      <c r="AF582" s="20">
        <f>Data!AJ582-Data!CQ582</f>
        <v>-2.5</v>
      </c>
      <c r="AG582" s="20">
        <f>Data!AK582-Data!CR582</f>
        <v>-0.15625</v>
      </c>
      <c r="AH582" s="20">
        <f>Data!AL582-Data!CS582</f>
        <v>-62</v>
      </c>
      <c r="AI582" s="20">
        <f>Data!AM582-Data!CT582</f>
        <v>-2.5100000000000002</v>
      </c>
      <c r="AJ582" s="20">
        <f>Data!AN582-Data!CU582</f>
        <v>-3.5</v>
      </c>
      <c r="AK582" s="20">
        <f>Data!AO582-Data!CV582</f>
        <v>64</v>
      </c>
      <c r="AL582" s="20">
        <f>Data!AP582-Data!CW582</f>
        <v>104</v>
      </c>
      <c r="AM582" s="20">
        <f>Data!AQ582-Data!CX582</f>
        <v>88</v>
      </c>
      <c r="AN582" s="20">
        <f>Data!AR582-Data!CY582</f>
        <v>-2.7000000000000024E-2</v>
      </c>
      <c r="AO582" s="20">
        <f>Data!AS582-Data!CZ582</f>
        <v>-1</v>
      </c>
      <c r="AP582" s="20">
        <f>Data!AT582-Data!DA582</f>
        <v>-2</v>
      </c>
      <c r="AQ582" s="20">
        <f>Data!AU582-Data!DB582</f>
        <v>-1.0000000000000009E-3</v>
      </c>
      <c r="AR582" s="20">
        <f>Data!AV582-Data!DC582</f>
        <v>41</v>
      </c>
      <c r="AS582" s="20">
        <f>Data!AW582-Data!DD582</f>
        <v>83</v>
      </c>
      <c r="AT582" s="20">
        <f>Data!AX582-Data!DE582</f>
        <v>-4.3999999999999928E-2</v>
      </c>
      <c r="AU582" s="20">
        <f>Data!AY582-Data!DF582</f>
        <v>66</v>
      </c>
      <c r="AV582" s="20">
        <f>Data!AZ582-Data!DG582</f>
        <v>4.125</v>
      </c>
      <c r="AW582" s="20">
        <f>Data!BA582-Data!DH582</f>
        <v>64</v>
      </c>
      <c r="AX582" s="20">
        <f>Data!BB582-Data!DI582</f>
        <v>4</v>
      </c>
      <c r="AY582" s="20">
        <f>Data!BC582-Data!DJ582</f>
        <v>12</v>
      </c>
      <c r="AZ582" s="20">
        <f>Data!BD582-Data!DK582</f>
        <v>35</v>
      </c>
      <c r="BA582" s="20">
        <f>Data!BE582-Data!DL582</f>
        <v>41</v>
      </c>
      <c r="BB582" s="20">
        <f>Data!BF582-Data!DM582</f>
        <v>57</v>
      </c>
      <c r="BC582" s="20">
        <f>Data!BG582-Data!DN582</f>
        <v>88</v>
      </c>
      <c r="BD582" s="20">
        <f>Data!BH582-Data!DO582</f>
        <v>4</v>
      </c>
      <c r="BE582" s="20">
        <f>Data!BI582-Data!DP582</f>
        <v>6.5</v>
      </c>
      <c r="BF582" s="20">
        <f>Data!BJ582-Data!DQ582</f>
        <v>-2.5000000000000004</v>
      </c>
      <c r="BG582" s="20">
        <f>Data!BK582-Data!DR582</f>
        <v>-0.25600000000000001</v>
      </c>
      <c r="BH582" s="20">
        <f>Data!BL582-Data!DS582</f>
        <v>3.5619999999999994</v>
      </c>
      <c r="BI582" s="20">
        <f>Data!BM582-Data!DT582</f>
        <v>2.0000000000000018E-3</v>
      </c>
      <c r="BJ582" s="20">
        <f>Data!BN582-Data!DU582</f>
        <v>-0.10000000000000142</v>
      </c>
      <c r="BK582" s="20">
        <f>Data!BO582-Data!DV582</f>
        <v>5.2000000000000028</v>
      </c>
      <c r="BL582" s="20">
        <f>Data!BP582-Data!DW582</f>
        <v>2.5000000000000004</v>
      </c>
      <c r="BM582" s="20">
        <f>Data!BQ582-Data!DX582</f>
        <v>2.1875</v>
      </c>
      <c r="BN582" s="20">
        <f>Data!BR582-Data!DY582</f>
        <v>5.5000000000000018</v>
      </c>
      <c r="BO582" s="20">
        <f>Data!BS582-Data!DZ582</f>
        <v>78</v>
      </c>
      <c r="BP582" s="20">
        <f>Data!BT582-Data!EA582</f>
        <v>-4.6000000000000041E-2</v>
      </c>
      <c r="BQ582" s="20">
        <f>Data!BU582-Data!EB582</f>
        <v>2</v>
      </c>
      <c r="BR582" s="20">
        <f>Data!BV582-Data!EC582</f>
        <v>41</v>
      </c>
      <c r="BS582" s="20">
        <f>Data!BW582-Data!ED582</f>
        <v>2</v>
      </c>
      <c r="BT582" s="20">
        <f>Data!BX582-Data!EE582</f>
        <v>89</v>
      </c>
      <c r="BU582" s="20">
        <f>Data!BY582-Data!EF582</f>
        <v>6</v>
      </c>
      <c r="BV582" s="20">
        <f>Data!BZ582-Data!EG582</f>
        <v>51</v>
      </c>
      <c r="BW582" s="20">
        <f>Data!CA582-Data!EH582</f>
        <v>35.800000000000011</v>
      </c>
      <c r="BX582" s="20">
        <f>Data!CB582-Data!EI582</f>
        <v>79</v>
      </c>
      <c r="BY582" s="20">
        <f>Data!CC582-Data!EJ582</f>
        <v>49</v>
      </c>
      <c r="BZ582" s="20">
        <f>Data!EK582</f>
        <v>10536.3</v>
      </c>
      <c r="CA582" s="20">
        <f>Data!EL582</f>
        <v>10950.3</v>
      </c>
      <c r="CB582" s="20">
        <f>Data!EM582</f>
        <v>92.625</v>
      </c>
      <c r="CC582" s="20">
        <f>Data!EN582</f>
        <v>92.852000000000004</v>
      </c>
      <c r="CD582" s="20">
        <f>Data!EO582</f>
        <v>14.4406</v>
      </c>
      <c r="CE582" s="20">
        <f>Data!EP582</f>
        <v>158.994</v>
      </c>
      <c r="CF582" s="50" t="str">
        <f>IF(ISBLANK(Data!EQ582), "", Data!EQ582)</f>
        <v/>
      </c>
      <c r="CG582" s="50" t="str">
        <f>IF(ISBLANK(Data!ER582), "", Data!ER582)</f>
        <v/>
      </c>
      <c r="CH582" s="61" t="str">
        <f>IF(ISBLANK(Data!ES582), "", Data!ES582)</f>
        <v/>
      </c>
      <c r="CI582" s="61">
        <f>IF(ISBLANK(Data!ET582), "", Data!ET582)</f>
        <v>0</v>
      </c>
    </row>
    <row r="583" spans="1:87" x14ac:dyDescent="0.45">
      <c r="A583" s="50">
        <f>IF(ISBLANK(Data!A583), "", Data!A583)</f>
        <v>45308</v>
      </c>
      <c r="B583" s="50" t="str">
        <f>IF(ISBLANK(Data!B583), "", Data!B583)</f>
        <v>Loyola Chicago</v>
      </c>
      <c r="C583" s="50">
        <f>IF(ISBLANK(Data!C583), "", Data!C583)</f>
        <v>153</v>
      </c>
      <c r="D583" s="50" t="str">
        <f>IF(ISBLANK(Data!D583), "", Data!D583)</f>
        <v>Massachusetts</v>
      </c>
      <c r="E583" s="50">
        <f>IF(ISBLANK(Data!E583), "", Data!E583)</f>
        <v>164</v>
      </c>
      <c r="F583" s="50" t="str">
        <f>IF(ISBLANK(Data!F583), "", Data!F583)</f>
        <v>N</v>
      </c>
      <c r="G583" s="50" t="str">
        <f>IF(ISBLANK(Data!G583), "", Data!G583)</f>
        <v>Loyola Chicago</v>
      </c>
      <c r="H583" s="50" t="str">
        <f>IF(ISBLANK(Data!H583), "", Data!H583)</f>
        <v>Massachusetts</v>
      </c>
      <c r="I583" s="50" t="str">
        <f>IF(ISBLANK(Data!I583), "", Data!I583)</f>
        <v>Loyola Chicago</v>
      </c>
      <c r="J583" s="50" t="str">
        <f>IF(ISBLANK(Data!J583), "", Data!J583)</f>
        <v>Massachusetts</v>
      </c>
      <c r="K583" s="50" t="str">
        <f>IF(ISBLANK(Data!K583), "", Data!K583)</f>
        <v>Loyola IL</v>
      </c>
      <c r="L583" s="50" t="str">
        <f>IF(ISBLANK(Data!L583), "", Data!L583)</f>
        <v>Massachusetts</v>
      </c>
      <c r="M583" s="50" t="str">
        <f>IF(ISBLANK(Data!M583), "", Data!M583)</f>
        <v>Loyola-Chi</v>
      </c>
      <c r="N583" s="50" t="str">
        <f>IF(ISBLANK(Data!N583), "", Data!N583)</f>
        <v>U Mass</v>
      </c>
      <c r="O583" s="50" t="str">
        <f>IF(ISBLANK(Data!O583), "", Data!O583)</f>
        <v>Loyola Chi.</v>
      </c>
      <c r="P583" s="50" t="str">
        <f>IF(ISBLANK(Data!P583), "", Data!P583)</f>
        <v>Massachusetts</v>
      </c>
      <c r="Q583" s="50" t="str">
        <f>IF(ISBLANK(Data!Q583), "", Data!Q583)</f>
        <v>Loyola-Chicago</v>
      </c>
      <c r="R583" s="50" t="str">
        <f>IF(ISBLANK(Data!R583), "", Data!R583)</f>
        <v>UMass</v>
      </c>
      <c r="S583" s="20">
        <f>Data!W583-Data!CD583</f>
        <v>-4.0441176470587981E-2</v>
      </c>
      <c r="T583" s="20">
        <f>Data!X583-Data!CE583</f>
        <v>-2.6900000000000004</v>
      </c>
      <c r="U583" s="20">
        <f>Data!Y583-Data!CF583</f>
        <v>-8.2999999999999972</v>
      </c>
      <c r="V583" s="20">
        <f>Data!Z583-Data!CG583</f>
        <v>-5.5999999999999943</v>
      </c>
      <c r="W583" s="20">
        <f>Data!AA583-Data!CH583</f>
        <v>-0.70000000000000284</v>
      </c>
      <c r="X583" s="20">
        <f>Data!AB583-Data!CI583</f>
        <v>0.11399999999999999</v>
      </c>
      <c r="Y583" s="20">
        <f>Data!AC583-Data!CJ583</f>
        <v>2.59</v>
      </c>
      <c r="Z583" s="20">
        <f>Data!AD583-Data!CK583</f>
        <v>1.2999999999999972</v>
      </c>
      <c r="AA583" s="20">
        <f>Data!AE583-Data!CL583</f>
        <v>-1.2999999999999972</v>
      </c>
      <c r="AB583" s="20">
        <f>Data!AF583-Data!CM583</f>
        <v>1.9699999999999998</v>
      </c>
      <c r="AC583" s="20">
        <f>Data!AG583-Data!CN583</f>
        <v>-10.100000000000009</v>
      </c>
      <c r="AD583" s="20">
        <f>Data!AH583-Data!CO583</f>
        <v>-7.4000000000000057</v>
      </c>
      <c r="AE583" s="20">
        <f>Data!AI583-Data!CP583</f>
        <v>-5.0599999999999978E-2</v>
      </c>
      <c r="AF583" s="20">
        <f>Data!AJ583-Data!CQ583</f>
        <v>0.10000000000000009</v>
      </c>
      <c r="AG583" s="20">
        <f>Data!AK583-Data!CR583</f>
        <v>1.470588235294118E-2</v>
      </c>
      <c r="AH583" s="20">
        <f>Data!AL583-Data!CS583</f>
        <v>-14</v>
      </c>
      <c r="AI583" s="20">
        <f>Data!AM583-Data!CT583</f>
        <v>-3.8699999999999992</v>
      </c>
      <c r="AJ583" s="20">
        <f>Data!AN583-Data!CU583</f>
        <v>2.5700000000000003</v>
      </c>
      <c r="AK583" s="20">
        <f>Data!AO583-Data!CV583</f>
        <v>-56</v>
      </c>
      <c r="AL583" s="20">
        <f>Data!AP583-Data!CW583</f>
        <v>-4</v>
      </c>
      <c r="AM583" s="20">
        <f>Data!AQ583-Data!CX583</f>
        <v>-42</v>
      </c>
      <c r="AN583" s="20">
        <f>Data!AR583-Data!CY583</f>
        <v>0</v>
      </c>
      <c r="AO583" s="20">
        <f>Data!AS583-Data!CZ583</f>
        <v>44</v>
      </c>
      <c r="AP583" s="20">
        <f>Data!AT583-Data!DA583</f>
        <v>81</v>
      </c>
      <c r="AQ583" s="20">
        <f>Data!AU583-Data!DB583</f>
        <v>4.5999999999999985E-2</v>
      </c>
      <c r="AR583" s="20">
        <f>Data!AV583-Data!DC583</f>
        <v>-62</v>
      </c>
      <c r="AS583" s="20">
        <f>Data!AW583-Data!DD583</f>
        <v>-85</v>
      </c>
      <c r="AT583" s="20">
        <f>Data!AX583-Data!DE583</f>
        <v>-1.3000000000000012E-2</v>
      </c>
      <c r="AU583" s="20">
        <f>Data!AY583-Data!DF583</f>
        <v>-83</v>
      </c>
      <c r="AV583" s="20">
        <f>Data!AZ583-Data!DG583</f>
        <v>-5.7058823529411757</v>
      </c>
      <c r="AW583" s="20">
        <f>Data!BA583-Data!DH583</f>
        <v>5</v>
      </c>
      <c r="AX583" s="20">
        <f>Data!BB583-Data!DI583</f>
        <v>-2.003676470588232</v>
      </c>
      <c r="AY583" s="20">
        <f>Data!BC583-Data!DJ583</f>
        <v>23</v>
      </c>
      <c r="AZ583" s="20">
        <f>Data!BD583-Data!DK583</f>
        <v>-27</v>
      </c>
      <c r="BA583" s="20">
        <f>Data!BE583-Data!DL583</f>
        <v>36</v>
      </c>
      <c r="BB583" s="20">
        <f>Data!BF583-Data!DM583</f>
        <v>52</v>
      </c>
      <c r="BC583" s="20">
        <f>Data!BG583-Data!DN583</f>
        <v>-5</v>
      </c>
      <c r="BD583" s="20">
        <f>Data!BH583-Data!DO583</f>
        <v>-8.1000000000000085</v>
      </c>
      <c r="BE583" s="20">
        <f>Data!BI583-Data!DP583</f>
        <v>-4.4410000000000025</v>
      </c>
      <c r="BF583" s="20">
        <f>Data!BJ583-Data!DQ583</f>
        <v>-3.6590000000000007</v>
      </c>
      <c r="BG583" s="20">
        <f>Data!BK583-Data!DR583</f>
        <v>-0.25100000000000011</v>
      </c>
      <c r="BH583" s="20">
        <f>Data!BL583-Data!DS583</f>
        <v>2.4190000000000005</v>
      </c>
      <c r="BI583" s="20">
        <f>Data!BM583-Data!DT583</f>
        <v>-0.30600000000000005</v>
      </c>
      <c r="BJ583" s="20">
        <f>Data!BN583-Data!DU583</f>
        <v>3.5999999999999979</v>
      </c>
      <c r="BK583" s="20">
        <f>Data!BO583-Data!DV583</f>
        <v>-6.5</v>
      </c>
      <c r="BL583" s="20">
        <f>Data!BP583-Data!DW583</f>
        <v>1.9999999999999996</v>
      </c>
      <c r="BM583" s="20">
        <f>Data!BQ583-Data!DX583</f>
        <v>-2.1066176470588234</v>
      </c>
      <c r="BN583" s="20">
        <f>Data!BR583-Data!DY583</f>
        <v>-1.5</v>
      </c>
      <c r="BO583" s="20">
        <f>Data!BS583-Data!DZ583</f>
        <v>30</v>
      </c>
      <c r="BP583" s="20">
        <f>Data!BT583-Data!EA583</f>
        <v>-2.6000000000000023E-2</v>
      </c>
      <c r="BQ583" s="20">
        <f>Data!BU583-Data!EB583</f>
        <v>-2</v>
      </c>
      <c r="BR583" s="20">
        <f>Data!BV583-Data!EC583</f>
        <v>34</v>
      </c>
      <c r="BS583" s="20">
        <f>Data!BW583-Data!ED583</f>
        <v>32</v>
      </c>
      <c r="BT583" s="20">
        <f>Data!BX583-Data!EE583</f>
        <v>-9</v>
      </c>
      <c r="BU583" s="20">
        <f>Data!BY583-Data!EF583</f>
        <v>30</v>
      </c>
      <c r="BV583" s="20">
        <f>Data!BZ583-Data!EG583</f>
        <v>20</v>
      </c>
      <c r="BW583" s="20">
        <f>Data!CA583-Data!EH583</f>
        <v>15</v>
      </c>
      <c r="BX583" s="20">
        <f>Data!CB583-Data!EI583</f>
        <v>28</v>
      </c>
      <c r="BY583" s="20">
        <f>Data!CC583-Data!EJ583</f>
        <v>61</v>
      </c>
      <c r="BZ583" s="20">
        <f>Data!EK583</f>
        <v>10660.26</v>
      </c>
      <c r="CA583" s="20">
        <f>Data!EL583</f>
        <v>10900.2</v>
      </c>
      <c r="CB583" s="20">
        <f>Data!EM583</f>
        <v>117.15337500000001</v>
      </c>
      <c r="CC583" s="20">
        <f>Data!EN583</f>
        <v>72.92647058823529</v>
      </c>
      <c r="CD583" s="20">
        <f>Data!EO583</f>
        <v>12.691000000000001</v>
      </c>
      <c r="CE583" s="20">
        <f>Data!EP583</f>
        <v>215.36</v>
      </c>
      <c r="CF583" s="50">
        <f>IF(ISBLANK(Data!EQ583), "", Data!EQ583)</f>
        <v>79</v>
      </c>
      <c r="CG583" s="50">
        <f>IF(ISBLANK(Data!ER583), "", Data!ER583)</f>
        <v>78</v>
      </c>
      <c r="CH583" s="61" t="str">
        <f>IF(ISBLANK(Data!ES583), "", Data!ES583)</f>
        <v>Loyola Chicago</v>
      </c>
      <c r="CI583" s="61">
        <f>IF(ISBLANK(Data!ET583), "", Data!ET583)</f>
        <v>157</v>
      </c>
    </row>
    <row r="584" spans="1:87" x14ac:dyDescent="0.45">
      <c r="A584" s="50">
        <f>IF(ISBLANK(Data!A584), "", Data!A584)</f>
        <v>45308</v>
      </c>
      <c r="B584" s="50" t="str">
        <f>IF(ISBLANK(Data!B584), "", Data!B584)</f>
        <v>St. Bonaventure</v>
      </c>
      <c r="C584" s="50">
        <f>IF(ISBLANK(Data!C584), "", Data!C584)</f>
        <v>281</v>
      </c>
      <c r="D584" s="50" t="str">
        <f>IF(ISBLANK(Data!D584), "", Data!D584)</f>
        <v>Rhode Island</v>
      </c>
      <c r="E584" s="50">
        <f>IF(ISBLANK(Data!E584), "", Data!E584)</f>
        <v>243</v>
      </c>
      <c r="F584" s="50" t="str">
        <f>IF(ISBLANK(Data!F584), "", Data!F584)</f>
        <v>N</v>
      </c>
      <c r="G584" s="50" t="str">
        <f>IF(ISBLANK(Data!G584), "", Data!G584)</f>
        <v>St. Bonaventure</v>
      </c>
      <c r="H584" s="50" t="str">
        <f>IF(ISBLANK(Data!H584), "", Data!H584)</f>
        <v>Rhode Island</v>
      </c>
      <c r="I584" s="50" t="str">
        <f>IF(ISBLANK(Data!I584), "", Data!I584)</f>
        <v>St. Bonaventure</v>
      </c>
      <c r="J584" s="50" t="str">
        <f>IF(ISBLANK(Data!J584), "", Data!J584)</f>
        <v>Rhode Island</v>
      </c>
      <c r="K584" s="50" t="str">
        <f>IF(ISBLANK(Data!K584), "", Data!K584)</f>
        <v>St. Bonaventure</v>
      </c>
      <c r="L584" s="50" t="str">
        <f>IF(ISBLANK(Data!L584), "", Data!L584)</f>
        <v>Rhode Island</v>
      </c>
      <c r="M584" s="50" t="str">
        <f>IF(ISBLANK(Data!M584), "", Data!M584)</f>
        <v>St Bonavent</v>
      </c>
      <c r="N584" s="50" t="str">
        <f>IF(ISBLANK(Data!N584), "", Data!N584)</f>
        <v>Rhode Island</v>
      </c>
      <c r="O584" s="50" t="str">
        <f>IF(ISBLANK(Data!O584), "", Data!O584)</f>
        <v>St. Bona.</v>
      </c>
      <c r="P584" s="50" t="str">
        <f>IF(ISBLANK(Data!P584), "", Data!P584)</f>
        <v>Rhode Island</v>
      </c>
      <c r="Q584" s="50" t="str">
        <f>IF(ISBLANK(Data!Q584), "", Data!Q584)</f>
        <v>Saint Bonaventure</v>
      </c>
      <c r="R584" s="50" t="str">
        <f>IF(ISBLANK(Data!R584), "", Data!R584)</f>
        <v>Rhode Island</v>
      </c>
      <c r="S584" s="20">
        <f>Data!W584-Data!CD584</f>
        <v>0.10416666666666696</v>
      </c>
      <c r="T584" s="20">
        <f>Data!X584-Data!CE584</f>
        <v>8.9500000000000011</v>
      </c>
      <c r="U584" s="20">
        <f>Data!Y584-Data!CF584</f>
        <v>3.3000000000000114</v>
      </c>
      <c r="V584" s="20">
        <f>Data!Z584-Data!CG584</f>
        <v>-5.7000000000000028</v>
      </c>
      <c r="W584" s="20">
        <f>Data!AA584-Data!CH584</f>
        <v>-2.2999999999999972</v>
      </c>
      <c r="X584" s="20">
        <f>Data!AB584-Data!CI584</f>
        <v>-6.6000000000000003E-2</v>
      </c>
      <c r="Y584" s="20">
        <f>Data!AC584-Data!CJ584</f>
        <v>-2.75</v>
      </c>
      <c r="Z584" s="20">
        <f>Data!AD584-Data!CK584</f>
        <v>-1.6000000000000085</v>
      </c>
      <c r="AA584" s="20">
        <f>Data!AE584-Data!CL584</f>
        <v>1.1999999999999886</v>
      </c>
      <c r="AB584" s="20">
        <f>Data!AF584-Data!CM584</f>
        <v>-3.91</v>
      </c>
      <c r="AC584" s="20">
        <f>Data!AG584-Data!CN584</f>
        <v>2.2000000000000028</v>
      </c>
      <c r="AD584" s="20">
        <f>Data!AH584-Data!CO584</f>
        <v>-5.5999999999999943</v>
      </c>
      <c r="AE584" s="20">
        <f>Data!AI584-Data!CP584</f>
        <v>0.19040000000000001</v>
      </c>
      <c r="AF584" s="20">
        <f>Data!AJ584-Data!CQ584</f>
        <v>1.7999999999999998</v>
      </c>
      <c r="AG584" s="20">
        <f>Data!AK584-Data!CR584</f>
        <v>0.10583333333333332</v>
      </c>
      <c r="AH584" s="20">
        <f>Data!AL584-Data!CS584</f>
        <v>58</v>
      </c>
      <c r="AI584" s="20">
        <f>Data!AM584-Data!CT584</f>
        <v>6.03</v>
      </c>
      <c r="AJ584" s="20">
        <f>Data!AN584-Data!CU584</f>
        <v>-2.31</v>
      </c>
      <c r="AK584" s="20">
        <f>Data!AO584-Data!CV584</f>
        <v>-83</v>
      </c>
      <c r="AL584" s="20">
        <f>Data!AP584-Data!CW584</f>
        <v>-170</v>
      </c>
      <c r="AM584" s="20">
        <f>Data!AQ584-Data!CX584</f>
        <v>-54</v>
      </c>
      <c r="AN584" s="20">
        <f>Data!AR584-Data!CY584</f>
        <v>-1.0999999999999954E-2</v>
      </c>
      <c r="AO584" s="20">
        <f>Data!AS584-Data!CZ584</f>
        <v>17</v>
      </c>
      <c r="AP584" s="20">
        <f>Data!AT584-Data!DA584</f>
        <v>34</v>
      </c>
      <c r="AQ584" s="20">
        <f>Data!AU584-Data!DB584</f>
        <v>1.5000000000000013E-2</v>
      </c>
      <c r="AR584" s="20">
        <f>Data!AV584-Data!DC584</f>
        <v>-30</v>
      </c>
      <c r="AS584" s="20">
        <f>Data!AW584-Data!DD584</f>
        <v>-111</v>
      </c>
      <c r="AT584" s="20">
        <f>Data!AX584-Data!DE584</f>
        <v>0.16200000000000003</v>
      </c>
      <c r="AU584" s="20">
        <f>Data!AY584-Data!DF584</f>
        <v>-36</v>
      </c>
      <c r="AV584" s="20">
        <f>Data!AZ584-Data!DG584</f>
        <v>-1.6333333333333329</v>
      </c>
      <c r="AW584" s="20">
        <f>Data!BA584-Data!DH584</f>
        <v>-114</v>
      </c>
      <c r="AX584" s="20">
        <f>Data!BB584-Data!DI584</f>
        <v>-5.0166666666666657</v>
      </c>
      <c r="AY584" s="20">
        <f>Data!BC584-Data!DJ584</f>
        <v>-26</v>
      </c>
      <c r="AZ584" s="20">
        <f>Data!BD584-Data!DK584</f>
        <v>10</v>
      </c>
      <c r="BA584" s="20">
        <f>Data!BE584-Data!DL584</f>
        <v>-2</v>
      </c>
      <c r="BB584" s="20">
        <f>Data!BF584-Data!DM584</f>
        <v>-40</v>
      </c>
      <c r="BC584" s="20">
        <f>Data!BG584-Data!DN584</f>
        <v>-13</v>
      </c>
      <c r="BD584" s="20">
        <f>Data!BH584-Data!DO584</f>
        <v>-0.59999999999999432</v>
      </c>
      <c r="BE584" s="20">
        <f>Data!BI584-Data!DP584</f>
        <v>-6.4830000000000041</v>
      </c>
      <c r="BF584" s="20">
        <f>Data!BJ584-Data!DQ584</f>
        <v>5.9169999999999998</v>
      </c>
      <c r="BG584" s="20">
        <f>Data!BK584-Data!DR584</f>
        <v>0.10000000000000009</v>
      </c>
      <c r="BH584" s="20">
        <f>Data!BL584-Data!DS584</f>
        <v>-1.8079999999999998</v>
      </c>
      <c r="BI584" s="20">
        <f>Data!BM584-Data!DT584</f>
        <v>0.15799999999999997</v>
      </c>
      <c r="BJ584" s="20">
        <f>Data!BN584-Data!DU584</f>
        <v>3.5</v>
      </c>
      <c r="BK584" s="20">
        <f>Data!BO584-Data!DV584</f>
        <v>-5.8999999999999986</v>
      </c>
      <c r="BL584" s="20">
        <f>Data!BP584-Data!DW584</f>
        <v>0.10000000000000009</v>
      </c>
      <c r="BM584" s="20">
        <f>Data!BQ584-Data!DX584</f>
        <v>1.0166666666666666</v>
      </c>
      <c r="BN584" s="20">
        <f>Data!BR584-Data!DY584</f>
        <v>0.19999999999999929</v>
      </c>
      <c r="BO584" s="20">
        <f>Data!BS584-Data!DZ584</f>
        <v>-20</v>
      </c>
      <c r="BP584" s="20">
        <f>Data!BT584-Data!EA584</f>
        <v>9.000000000000008E-3</v>
      </c>
      <c r="BQ584" s="20">
        <f>Data!BU584-Data!EB584</f>
        <v>-2</v>
      </c>
      <c r="BR584" s="20">
        <f>Data!BV584-Data!EC584</f>
        <v>-79</v>
      </c>
      <c r="BS584" s="20">
        <f>Data!BW584-Data!ED584</f>
        <v>-44</v>
      </c>
      <c r="BT584" s="20">
        <f>Data!BX584-Data!EE584</f>
        <v>-45</v>
      </c>
      <c r="BU584" s="20">
        <f>Data!BY584-Data!EF584</f>
        <v>-98</v>
      </c>
      <c r="BV584" s="20">
        <f>Data!BZ584-Data!EG584</f>
        <v>-79</v>
      </c>
      <c r="BW584" s="20">
        <f>Data!CA584-Data!EH584</f>
        <v>-45.499999999999986</v>
      </c>
      <c r="BX584" s="20">
        <f>Data!CB584-Data!EI584</f>
        <v>-21</v>
      </c>
      <c r="BY584" s="20">
        <f>Data!CC584-Data!EJ584</f>
        <v>-82</v>
      </c>
      <c r="BZ584" s="20">
        <f>Data!EK584</f>
        <v>11966.11</v>
      </c>
      <c r="CA584" s="20">
        <f>Data!EL584</f>
        <v>10996.72</v>
      </c>
      <c r="CB584" s="20">
        <f>Data!EM584</f>
        <v>58.101750000000003</v>
      </c>
      <c r="CC584" s="20">
        <f>Data!EN584</f>
        <v>80.683333333333337</v>
      </c>
      <c r="CD584" s="20">
        <f>Data!EO584</f>
        <v>10.25</v>
      </c>
      <c r="CE584" s="20">
        <f>Data!EP584</f>
        <v>203.833</v>
      </c>
      <c r="CF584" s="50" t="str">
        <f>IF(ISBLANK(Data!EQ584), "", Data!EQ584)</f>
        <v/>
      </c>
      <c r="CG584" s="50" t="str">
        <f>IF(ISBLANK(Data!ER584), "", Data!ER584)</f>
        <v/>
      </c>
      <c r="CH584" s="61" t="str">
        <f>IF(ISBLANK(Data!ES584), "", Data!ES584)</f>
        <v/>
      </c>
      <c r="CI584" s="61">
        <f>IF(ISBLANK(Data!ET584), "", Data!ET584)</f>
        <v>0</v>
      </c>
    </row>
    <row r="585" spans="1:87" x14ac:dyDescent="0.45">
      <c r="A585" s="50">
        <f>IF(ISBLANK(Data!A585), "", Data!A585)</f>
        <v>45308</v>
      </c>
      <c r="B585" s="50" t="str">
        <f>IF(ISBLANK(Data!B585), "", Data!B585)</f>
        <v>Boston University</v>
      </c>
      <c r="C585" s="50">
        <f>IF(ISBLANK(Data!C585), "", Data!C585)</f>
        <v>27</v>
      </c>
      <c r="D585" s="50" t="str">
        <f>IF(ISBLANK(Data!D585), "", Data!D585)</f>
        <v>Bucknell</v>
      </c>
      <c r="E585" s="50">
        <f>IF(ISBLANK(Data!E585), "", Data!E585)</f>
        <v>32</v>
      </c>
      <c r="F585" s="50" t="str">
        <f>IF(ISBLANK(Data!F585), "", Data!F585)</f>
        <v>N</v>
      </c>
      <c r="G585" s="50" t="str">
        <f>IF(ISBLANK(Data!G585), "", Data!G585)</f>
        <v>Boston University</v>
      </c>
      <c r="H585" s="50" t="str">
        <f>IF(ISBLANK(Data!H585), "", Data!H585)</f>
        <v>Bucknell</v>
      </c>
      <c r="I585" s="50" t="str">
        <f>IF(ISBLANK(Data!I585), "", Data!I585)</f>
        <v>Boston University</v>
      </c>
      <c r="J585" s="50" t="str">
        <f>IF(ISBLANK(Data!J585), "", Data!J585)</f>
        <v>Bucknell</v>
      </c>
      <c r="K585" s="50" t="str">
        <f>IF(ISBLANK(Data!K585), "", Data!K585)</f>
        <v>Boston University</v>
      </c>
      <c r="L585" s="50" t="str">
        <f>IF(ISBLANK(Data!L585), "", Data!L585)</f>
        <v>Bucknell</v>
      </c>
      <c r="M585" s="50" t="str">
        <f>IF(ISBLANK(Data!M585), "", Data!M585)</f>
        <v>Boston U</v>
      </c>
      <c r="N585" s="50" t="str">
        <f>IF(ISBLANK(Data!N585), "", Data!N585)</f>
        <v>Bucknell</v>
      </c>
      <c r="O585" s="50" t="str">
        <f>IF(ISBLANK(Data!O585), "", Data!O585)</f>
        <v>Boston U.</v>
      </c>
      <c r="P585" s="50" t="str">
        <f>IF(ISBLANK(Data!P585), "", Data!P585)</f>
        <v>Bucknell</v>
      </c>
      <c r="Q585" s="50" t="str">
        <f>IF(ISBLANK(Data!Q585), "", Data!Q585)</f>
        <v>Boston University</v>
      </c>
      <c r="R585" s="50" t="str">
        <f>IF(ISBLANK(Data!R585), "", Data!R585)</f>
        <v>Bucknell</v>
      </c>
      <c r="S585" s="20">
        <f>Data!W585-Data!CD585</f>
        <v>0.11764705882352899</v>
      </c>
      <c r="T585" s="20">
        <f>Data!X585-Data!CE585</f>
        <v>4.0399999999999991</v>
      </c>
      <c r="U585" s="20">
        <f>Data!Y585-Data!CF585</f>
        <v>-3.4000000000000057</v>
      </c>
      <c r="V585" s="20">
        <f>Data!Z585-Data!CG585</f>
        <v>-7.5</v>
      </c>
      <c r="W585" s="20">
        <f>Data!AA585-Data!CH585</f>
        <v>1.4000000000000057</v>
      </c>
      <c r="X585" s="20">
        <f>Data!AB585-Data!CI585</f>
        <v>-6.2E-2</v>
      </c>
      <c r="Y585" s="20">
        <f>Data!AC585-Data!CJ585</f>
        <v>-3.3900000000000006</v>
      </c>
      <c r="Z585" s="20">
        <f>Data!AD585-Data!CK585</f>
        <v>-4.2000000000000028</v>
      </c>
      <c r="AA585" s="20">
        <f>Data!AE585-Data!CL585</f>
        <v>-0.90000000000000568</v>
      </c>
      <c r="AB585" s="20">
        <f>Data!AF585-Data!CM585</f>
        <v>-4.37</v>
      </c>
      <c r="AC585" s="20">
        <f>Data!AG585-Data!CN585</f>
        <v>-3.9000000000000057</v>
      </c>
      <c r="AD585" s="20">
        <f>Data!AH585-Data!CO585</f>
        <v>-8.2000000000000028</v>
      </c>
      <c r="AE585" s="20">
        <f>Data!AI585-Data!CP585</f>
        <v>7.5800000000000006E-2</v>
      </c>
      <c r="AF585" s="20">
        <f>Data!AJ585-Data!CQ585</f>
        <v>0.60000000000000053</v>
      </c>
      <c r="AG585" s="20">
        <f>Data!AK585-Data!CR585</f>
        <v>3.5294117647058865E-2</v>
      </c>
      <c r="AH585" s="20">
        <f>Data!AL585-Data!CS585</f>
        <v>45</v>
      </c>
      <c r="AI585" s="20">
        <f>Data!AM585-Data!CT585</f>
        <v>0.16999999999999993</v>
      </c>
      <c r="AJ585" s="20">
        <f>Data!AN585-Data!CU585</f>
        <v>-4.34</v>
      </c>
      <c r="AK585" s="20">
        <f>Data!AO585-Data!CV585</f>
        <v>3</v>
      </c>
      <c r="AL585" s="20">
        <f>Data!AP585-Data!CW585</f>
        <v>-118</v>
      </c>
      <c r="AM585" s="20">
        <f>Data!AQ585-Data!CX585</f>
        <v>75</v>
      </c>
      <c r="AN585" s="20">
        <f>Data!AR585-Data!CY585</f>
        <v>-2.5999999999999968E-2</v>
      </c>
      <c r="AO585" s="20">
        <f>Data!AS585-Data!CZ585</f>
        <v>-1</v>
      </c>
      <c r="AP585" s="20">
        <f>Data!AT585-Data!DA585</f>
        <v>9</v>
      </c>
      <c r="AQ585" s="20">
        <f>Data!AU585-Data!DB585</f>
        <v>-1.0000000000000009E-2</v>
      </c>
      <c r="AR585" s="20">
        <f>Data!AV585-Data!DC585</f>
        <v>-10</v>
      </c>
      <c r="AS585" s="20">
        <f>Data!AW585-Data!DD585</f>
        <v>25</v>
      </c>
      <c r="AT585" s="20">
        <f>Data!AX585-Data!DE585</f>
        <v>-9.9999999999999978E-2</v>
      </c>
      <c r="AU585" s="20">
        <f>Data!AY585-Data!DF585</f>
        <v>36</v>
      </c>
      <c r="AV585" s="20">
        <f>Data!AZ585-Data!DG585</f>
        <v>2.1176470588235299</v>
      </c>
      <c r="AW585" s="20">
        <f>Data!BA585-Data!DH585</f>
        <v>107</v>
      </c>
      <c r="AX585" s="20">
        <f>Data!BB585-Data!DI585</f>
        <v>6.2941176470588225</v>
      </c>
      <c r="AY585" s="20">
        <f>Data!BC585-Data!DJ585</f>
        <v>8</v>
      </c>
      <c r="AZ585" s="20">
        <f>Data!BD585-Data!DK585</f>
        <v>12</v>
      </c>
      <c r="BA585" s="20">
        <f>Data!BE585-Data!DL585</f>
        <v>-14</v>
      </c>
      <c r="BB585" s="20">
        <f>Data!BF585-Data!DM585</f>
        <v>-15</v>
      </c>
      <c r="BC585" s="20">
        <f>Data!BG585-Data!DN585</f>
        <v>-2</v>
      </c>
      <c r="BD585" s="20">
        <f>Data!BH585-Data!DO585</f>
        <v>0.20000000000000284</v>
      </c>
      <c r="BE585" s="20">
        <f>Data!BI585-Data!DP585</f>
        <v>-6.9410000000000025</v>
      </c>
      <c r="BF585" s="20">
        <f>Data!BJ585-Data!DQ585</f>
        <v>7.1180000000000003</v>
      </c>
      <c r="BG585" s="20">
        <f>Data!BK585-Data!DR585</f>
        <v>0.10099999999999998</v>
      </c>
      <c r="BH585" s="20">
        <f>Data!BL585-Data!DS585</f>
        <v>-0.88199999999999967</v>
      </c>
      <c r="BI585" s="20">
        <f>Data!BM585-Data!DT585</f>
        <v>9.1000000000000081E-2</v>
      </c>
      <c r="BJ585" s="20">
        <f>Data!BN585-Data!DU585</f>
        <v>0.5</v>
      </c>
      <c r="BK585" s="20">
        <f>Data!BO585-Data!DV585</f>
        <v>1.5000000000000018</v>
      </c>
      <c r="BL585" s="20">
        <f>Data!BP585-Data!DW585</f>
        <v>-0.80000000000000027</v>
      </c>
      <c r="BM585" s="20">
        <f>Data!BQ585-Data!DX585</f>
        <v>0.70588235294117663</v>
      </c>
      <c r="BN585" s="20">
        <f>Data!BR585-Data!DY585</f>
        <v>-0.19999999999999929</v>
      </c>
      <c r="BO585" s="20">
        <f>Data!BS585-Data!DZ585</f>
        <v>12</v>
      </c>
      <c r="BP585" s="20">
        <f>Data!BT585-Data!EA585</f>
        <v>-1.100000000000001E-2</v>
      </c>
      <c r="BQ585" s="20">
        <f>Data!BU585-Data!EB585</f>
        <v>1</v>
      </c>
      <c r="BR585" s="20">
        <f>Data!BV585-Data!EC585</f>
        <v>-36</v>
      </c>
      <c r="BS585" s="20">
        <f>Data!BW585-Data!ED585</f>
        <v>-28</v>
      </c>
      <c r="BT585" s="20">
        <f>Data!BX585-Data!EE585</f>
        <v>-7</v>
      </c>
      <c r="BU585" s="20">
        <f>Data!BY585-Data!EF585</f>
        <v>-44</v>
      </c>
      <c r="BV585" s="20">
        <f>Data!BZ585-Data!EG585</f>
        <v>-40</v>
      </c>
      <c r="BW585" s="20">
        <f>Data!CA585-Data!EH585</f>
        <v>-16.899999999999977</v>
      </c>
      <c r="BX585" s="20">
        <f>Data!CB585-Data!EI585</f>
        <v>13</v>
      </c>
      <c r="BY585" s="20">
        <f>Data!CC585-Data!EJ585</f>
        <v>8</v>
      </c>
      <c r="BZ585" s="20">
        <f>Data!EK585</f>
        <v>10811.25</v>
      </c>
      <c r="CA585" s="20">
        <f>Data!EL585</f>
        <v>10447.5</v>
      </c>
      <c r="CB585" s="20">
        <f>Data!EM585</f>
        <v>77.024588235294118</v>
      </c>
      <c r="CC585" s="20">
        <f>Data!EN585</f>
        <v>91.866470588235288</v>
      </c>
      <c r="CD585" s="20">
        <f>Data!EO585</f>
        <v>12.985999999999999</v>
      </c>
      <c r="CE585" s="20">
        <f>Data!EP585</f>
        <v>193.22499999999999</v>
      </c>
      <c r="CF585" s="50">
        <f>IF(ISBLANK(Data!EQ585), "", Data!EQ585)</f>
        <v>57</v>
      </c>
      <c r="CG585" s="50">
        <f>IF(ISBLANK(Data!ER585), "", Data!ER585)</f>
        <v>73</v>
      </c>
      <c r="CH585" s="61" t="str">
        <f>IF(ISBLANK(Data!ES585), "", Data!ES585)</f>
        <v>Bucknell</v>
      </c>
      <c r="CI585" s="61">
        <f>IF(ISBLANK(Data!ET585), "", Data!ET585)</f>
        <v>130</v>
      </c>
    </row>
    <row r="586" spans="1:87" x14ac:dyDescent="0.45">
      <c r="A586" s="50">
        <f>IF(ISBLANK(Data!A586), "", Data!A586)</f>
        <v>45308</v>
      </c>
      <c r="B586" s="50" t="str">
        <f>IF(ISBLANK(Data!B586), "", Data!B586)</f>
        <v>Wofford</v>
      </c>
      <c r="C586" s="50">
        <f>IF(ISBLANK(Data!C586), "", Data!C586)</f>
        <v>357</v>
      </c>
      <c r="D586" s="50" t="str">
        <f>IF(ISBLANK(Data!D586), "", Data!D586)</f>
        <v>East Tennessee St.</v>
      </c>
      <c r="E586" s="50">
        <f>IF(ISBLANK(Data!E586), "", Data!E586)</f>
        <v>77</v>
      </c>
      <c r="F586" s="50" t="str">
        <f>IF(ISBLANK(Data!F586), "", Data!F586)</f>
        <v>N</v>
      </c>
      <c r="G586" s="50" t="str">
        <f>IF(ISBLANK(Data!G586), "", Data!G586)</f>
        <v>Wofford</v>
      </c>
      <c r="H586" s="50" t="str">
        <f>IF(ISBLANK(Data!H586), "", Data!H586)</f>
        <v>East Tennessee St.</v>
      </c>
      <c r="I586" s="50" t="str">
        <f>IF(ISBLANK(Data!I586), "", Data!I586)</f>
        <v>Wofford</v>
      </c>
      <c r="J586" s="50" t="str">
        <f>IF(ISBLANK(Data!J586), "", Data!J586)</f>
        <v>East Tennessee St.</v>
      </c>
      <c r="K586" s="50" t="str">
        <f>IF(ISBLANK(Data!K586), "", Data!K586)</f>
        <v>Wofford</v>
      </c>
      <c r="L586" s="50" t="str">
        <f>IF(ISBLANK(Data!L586), "", Data!L586)</f>
        <v>East Tennessee State</v>
      </c>
      <c r="M586" s="50" t="str">
        <f>IF(ISBLANK(Data!M586), "", Data!M586)</f>
        <v>Wofford</v>
      </c>
      <c r="N586" s="50" t="str">
        <f>IF(ISBLANK(Data!N586), "", Data!N586)</f>
        <v>E Tenn St</v>
      </c>
      <c r="O586" s="50" t="str">
        <f>IF(ISBLANK(Data!O586), "", Data!O586)</f>
        <v>Wofford</v>
      </c>
      <c r="P586" s="50" t="str">
        <f>IF(ISBLANK(Data!P586), "", Data!P586)</f>
        <v>ETSU</v>
      </c>
      <c r="Q586" s="50" t="str">
        <f>IF(ISBLANK(Data!Q586), "", Data!Q586)</f>
        <v>Wofford</v>
      </c>
      <c r="R586" s="50" t="str">
        <f>IF(ISBLANK(Data!R586), "", Data!R586)</f>
        <v>East Tennessee State</v>
      </c>
      <c r="S586" s="20">
        <f>Data!W586-Data!CD586</f>
        <v>5.8823529411764941E-2</v>
      </c>
      <c r="T586" s="20">
        <f>Data!X586-Data!CE586</f>
        <v>0.94000000000000039</v>
      </c>
      <c r="U586" s="20">
        <f>Data!Y586-Data!CF586</f>
        <v>5.5</v>
      </c>
      <c r="V586" s="20">
        <f>Data!Z586-Data!CG586</f>
        <v>4.7000000000000028</v>
      </c>
      <c r="W586" s="20">
        <f>Data!AA586-Data!CH586</f>
        <v>0.5</v>
      </c>
      <c r="X586" s="20">
        <f>Data!AB586-Data!CI586</f>
        <v>3.3999999999999996E-2</v>
      </c>
      <c r="Y586" s="20">
        <f>Data!AC586-Data!CJ586</f>
        <v>0.35000000000000003</v>
      </c>
      <c r="Z586" s="20">
        <f>Data!AD586-Data!CK586</f>
        <v>-0.29999999999999716</v>
      </c>
      <c r="AA586" s="20">
        <f>Data!AE586-Data!CL586</f>
        <v>-0.60000000000000853</v>
      </c>
      <c r="AB586" s="20">
        <f>Data!AF586-Data!CM586</f>
        <v>3.16</v>
      </c>
      <c r="AC586" s="20">
        <f>Data!AG586-Data!CN586</f>
        <v>7.3999999999999915</v>
      </c>
      <c r="AD586" s="20">
        <f>Data!AH586-Data!CO586</f>
        <v>6</v>
      </c>
      <c r="AE586" s="20">
        <f>Data!AI586-Data!CP586</f>
        <v>4.4000000000000039E-2</v>
      </c>
      <c r="AF586" s="20">
        <f>Data!AJ586-Data!CQ586</f>
        <v>0.90000000000000036</v>
      </c>
      <c r="AG586" s="20">
        <f>Data!AK586-Data!CR586</f>
        <v>5.2941176470588269E-2</v>
      </c>
      <c r="AH586" s="20">
        <f>Data!AL586-Data!CS586</f>
        <v>35</v>
      </c>
      <c r="AI586" s="20">
        <f>Data!AM586-Data!CT586</f>
        <v>1.38</v>
      </c>
      <c r="AJ586" s="20">
        <f>Data!AN586-Data!CU586</f>
        <v>0.6100000000000001</v>
      </c>
      <c r="AK586" s="20">
        <f>Data!AO586-Data!CV586</f>
        <v>128</v>
      </c>
      <c r="AL586" s="20">
        <f>Data!AP586-Data!CW586</f>
        <v>105</v>
      </c>
      <c r="AM586" s="20">
        <f>Data!AQ586-Data!CX586</f>
        <v>22</v>
      </c>
      <c r="AN586" s="20">
        <f>Data!AR586-Data!CY586</f>
        <v>6.7000000000000004E-2</v>
      </c>
      <c r="AO586" s="20">
        <f>Data!AS586-Data!CZ586</f>
        <v>38</v>
      </c>
      <c r="AP586" s="20">
        <f>Data!AT586-Data!DA586</f>
        <v>21</v>
      </c>
      <c r="AQ586" s="20">
        <f>Data!AU586-Data!DB586</f>
        <v>6.8000000000000005E-2</v>
      </c>
      <c r="AR586" s="20">
        <f>Data!AV586-Data!DC586</f>
        <v>-70</v>
      </c>
      <c r="AS586" s="20">
        <f>Data!AW586-Data!DD586</f>
        <v>-57</v>
      </c>
      <c r="AT586" s="20">
        <f>Data!AX586-Data!DE586</f>
        <v>-9.6999999999999975E-2</v>
      </c>
      <c r="AU586" s="20">
        <f>Data!AY586-Data!DF586</f>
        <v>-41</v>
      </c>
      <c r="AV586" s="20">
        <f>Data!AZ586-Data!DG586</f>
        <v>-2.4117647058823515</v>
      </c>
      <c r="AW586" s="20">
        <f>Data!BA586-Data!DH586</f>
        <v>4</v>
      </c>
      <c r="AX586" s="20">
        <f>Data!BB586-Data!DI586</f>
        <v>0.23529411764706509</v>
      </c>
      <c r="AY586" s="20">
        <f>Data!BC586-Data!DJ586</f>
        <v>80</v>
      </c>
      <c r="AZ586" s="20">
        <f>Data!BD586-Data!DK586</f>
        <v>-60</v>
      </c>
      <c r="BA586" s="20">
        <f>Data!BE586-Data!DL586</f>
        <v>-28</v>
      </c>
      <c r="BB586" s="20">
        <f>Data!BF586-Data!DM586</f>
        <v>-7</v>
      </c>
      <c r="BC586" s="20">
        <f>Data!BG586-Data!DN586</f>
        <v>-52</v>
      </c>
      <c r="BD586" s="20">
        <f>Data!BH586-Data!DO586</f>
        <v>7.5</v>
      </c>
      <c r="BE586" s="20">
        <f>Data!BI586-Data!DP586</f>
        <v>6.1760000000000019</v>
      </c>
      <c r="BF586" s="20">
        <f>Data!BJ586-Data!DQ586</f>
        <v>1.3520000000000001</v>
      </c>
      <c r="BG586" s="20">
        <f>Data!BK586-Data!DR586</f>
        <v>0.43899999999999995</v>
      </c>
      <c r="BH586" s="20">
        <f>Data!BL586-Data!DS586</f>
        <v>-0.41200000000000081</v>
      </c>
      <c r="BI586" s="20">
        <f>Data!BM586-Data!DT586</f>
        <v>-0.28299999999999997</v>
      </c>
      <c r="BJ586" s="20">
        <f>Data!BN586-Data!DU586</f>
        <v>1.2999999999999972</v>
      </c>
      <c r="BK586" s="20">
        <f>Data!BO586-Data!DV586</f>
        <v>-3.3000000000000007</v>
      </c>
      <c r="BL586" s="20">
        <f>Data!BP586-Data!DW586</f>
        <v>-1.7000000000000002</v>
      </c>
      <c r="BM586" s="20">
        <f>Data!BQ586-Data!DX586</f>
        <v>-3.5294117647058827</v>
      </c>
      <c r="BN586" s="20">
        <f>Data!BR586-Data!DY586</f>
        <v>-3.0999999999999979</v>
      </c>
      <c r="BO586" s="20">
        <f>Data!BS586-Data!DZ586</f>
        <v>6</v>
      </c>
      <c r="BP586" s="20">
        <f>Data!BT586-Data!EA586</f>
        <v>-3.0000000000000027E-3</v>
      </c>
      <c r="BQ586" s="20">
        <f>Data!BU586-Data!EB586</f>
        <v>3</v>
      </c>
      <c r="BR586" s="20">
        <f>Data!BV586-Data!EC586</f>
        <v>-39</v>
      </c>
      <c r="BS586" s="20">
        <f>Data!BW586-Data!ED586</f>
        <v>-31</v>
      </c>
      <c r="BT586" s="20">
        <f>Data!BX586-Data!EE586</f>
        <v>-28</v>
      </c>
      <c r="BU586" s="20">
        <f>Data!BY586-Data!EF586</f>
        <v>20</v>
      </c>
      <c r="BV586" s="20">
        <f>Data!BZ586-Data!EG586</f>
        <v>-14</v>
      </c>
      <c r="BW586" s="20">
        <f>Data!CA586-Data!EH586</f>
        <v>-6.8000000000000114</v>
      </c>
      <c r="BX586" s="20">
        <f>Data!CB586-Data!EI586</f>
        <v>16</v>
      </c>
      <c r="BY586" s="20">
        <f>Data!CC586-Data!EJ586</f>
        <v>-58</v>
      </c>
      <c r="BZ586" s="20">
        <f>Data!EK586</f>
        <v>11362.92</v>
      </c>
      <c r="CA586" s="20">
        <f>Data!EL586</f>
        <v>11259.95</v>
      </c>
      <c r="CB586" s="20">
        <f>Data!EM586</f>
        <v>85.887529411764703</v>
      </c>
      <c r="CC586" s="20">
        <f>Data!EN586</f>
        <v>46.588235294117645</v>
      </c>
      <c r="CD586" s="20">
        <f>Data!EO586</f>
        <v>11.736000000000001</v>
      </c>
      <c r="CE586" s="20">
        <f>Data!EP586</f>
        <v>204.96700000000001</v>
      </c>
      <c r="CF586" s="50">
        <f>IF(ISBLANK(Data!EQ586), "", Data!EQ586)</f>
        <v>75</v>
      </c>
      <c r="CG586" s="50">
        <f>IF(ISBLANK(Data!ER586), "", Data!ER586)</f>
        <v>73</v>
      </c>
      <c r="CH586" s="61" t="str">
        <f>IF(ISBLANK(Data!ES586), "", Data!ES586)</f>
        <v>Wofford</v>
      </c>
      <c r="CI586" s="61">
        <f>IF(ISBLANK(Data!ET586), "", Data!ET586)</f>
        <v>148</v>
      </c>
    </row>
    <row r="587" spans="1:87" x14ac:dyDescent="0.45">
      <c r="A587" s="50">
        <f>IF(ISBLANK(Data!A587), "", Data!A587)</f>
        <v>45308</v>
      </c>
      <c r="B587" s="50" t="str">
        <f>IF(ISBLANK(Data!B587), "", Data!B587)</f>
        <v>UNC Greensboro</v>
      </c>
      <c r="C587" s="50">
        <f>IF(ISBLANK(Data!C587), "", Data!C587)</f>
        <v>322</v>
      </c>
      <c r="D587" s="50" t="str">
        <f>IF(ISBLANK(Data!D587), "", Data!D587)</f>
        <v>The Citadel</v>
      </c>
      <c r="E587" s="50">
        <f>IF(ISBLANK(Data!E587), "", Data!E587)</f>
        <v>304</v>
      </c>
      <c r="F587" s="50" t="str">
        <f>IF(ISBLANK(Data!F587), "", Data!F587)</f>
        <v>N</v>
      </c>
      <c r="G587" s="50" t="str">
        <f>IF(ISBLANK(Data!G587), "", Data!G587)</f>
        <v>UNC Greensboro</v>
      </c>
      <c r="H587" s="50" t="str">
        <f>IF(ISBLANK(Data!H587), "", Data!H587)</f>
        <v>The Citadel</v>
      </c>
      <c r="I587" s="50" t="str">
        <f>IF(ISBLANK(Data!I587), "", Data!I587)</f>
        <v>UNC Greensboro</v>
      </c>
      <c r="J587" s="50" t="str">
        <f>IF(ISBLANK(Data!J587), "", Data!J587)</f>
        <v>The Citadel</v>
      </c>
      <c r="K587" s="50" t="str">
        <f>IF(ISBLANK(Data!K587), "", Data!K587)</f>
        <v>UNC Greensboro</v>
      </c>
      <c r="L587" s="50" t="str">
        <f>IF(ISBLANK(Data!L587), "", Data!L587)</f>
        <v>The Citadel</v>
      </c>
      <c r="M587" s="50" t="str">
        <f>IF(ISBLANK(Data!M587), "", Data!M587)</f>
        <v>NC-Grnsboro</v>
      </c>
      <c r="N587" s="50" t="str">
        <f>IF(ISBLANK(Data!N587), "", Data!N587)</f>
        <v>Citadel</v>
      </c>
      <c r="O587" s="50" t="str">
        <f>IF(ISBLANK(Data!O587), "", Data!O587)</f>
        <v>UNCG</v>
      </c>
      <c r="P587" s="50" t="str">
        <f>IF(ISBLANK(Data!P587), "", Data!P587)</f>
        <v>The Citadel</v>
      </c>
      <c r="Q587" s="50" t="str">
        <f>IF(ISBLANK(Data!Q587), "", Data!Q587)</f>
        <v>UNCG</v>
      </c>
      <c r="R587" s="50" t="str">
        <f>IF(ISBLANK(Data!R587), "", Data!R587)</f>
        <v>The Citadel</v>
      </c>
      <c r="S587" s="20">
        <f>Data!W587-Data!CD587</f>
        <v>0.23529411764705799</v>
      </c>
      <c r="T587" s="20">
        <f>Data!X587-Data!CE587</f>
        <v>8.52</v>
      </c>
      <c r="U587" s="20">
        <f>Data!Y587-Data!CF587</f>
        <v>2.8999999999999915</v>
      </c>
      <c r="V587" s="20">
        <f>Data!Z587-Data!CG587</f>
        <v>-5.6000000000000085</v>
      </c>
      <c r="W587" s="20">
        <f>Data!AA587-Data!CH587</f>
        <v>1.0999999999999943</v>
      </c>
      <c r="X587" s="20">
        <f>Data!AB587-Data!CI587</f>
        <v>0.22800000000000001</v>
      </c>
      <c r="Y587" s="20">
        <f>Data!AC587-Data!CJ587</f>
        <v>1.55</v>
      </c>
      <c r="Z587" s="20">
        <f>Data!AD587-Data!CK587</f>
        <v>1.2999999999999972</v>
      </c>
      <c r="AA587" s="20">
        <f>Data!AE587-Data!CL587</f>
        <v>-0.20000000000000284</v>
      </c>
      <c r="AB587" s="20">
        <f>Data!AF587-Data!CM587</f>
        <v>2.37</v>
      </c>
      <c r="AC587" s="20">
        <f>Data!AG587-Data!CN587</f>
        <v>2.8999999999999915</v>
      </c>
      <c r="AD587" s="20">
        <f>Data!AH587-Data!CO587</f>
        <v>-5.8000000000000114</v>
      </c>
      <c r="AE587" s="20">
        <f>Data!AI587-Data!CP587</f>
        <v>0.23270000000000002</v>
      </c>
      <c r="AF587" s="20">
        <f>Data!AJ587-Data!CQ587</f>
        <v>4.6999999999999993</v>
      </c>
      <c r="AG587" s="20">
        <f>Data!AK587-Data!CR587</f>
        <v>0.27647058823529413</v>
      </c>
      <c r="AH587" s="20">
        <f>Data!AL587-Data!CS587</f>
        <v>188</v>
      </c>
      <c r="AI587" s="20">
        <f>Data!AM587-Data!CT587</f>
        <v>4.33</v>
      </c>
      <c r="AJ587" s="20">
        <f>Data!AN587-Data!CU587</f>
        <v>1.1299999999999999</v>
      </c>
      <c r="AK587" s="20">
        <f>Data!AO587-Data!CV587</f>
        <v>82</v>
      </c>
      <c r="AL587" s="20">
        <f>Data!AP587-Data!CW587</f>
        <v>1</v>
      </c>
      <c r="AM587" s="20">
        <f>Data!AQ587-Data!CX587</f>
        <v>65</v>
      </c>
      <c r="AN587" s="20">
        <f>Data!AR587-Data!CY587</f>
        <v>7.0000000000000062E-3</v>
      </c>
      <c r="AO587" s="20">
        <f>Data!AS587-Data!CZ587</f>
        <v>57</v>
      </c>
      <c r="AP587" s="20">
        <f>Data!AT587-Data!DA587</f>
        <v>103</v>
      </c>
      <c r="AQ587" s="20">
        <f>Data!AU587-Data!DB587</f>
        <v>4.9000000000000044E-2</v>
      </c>
      <c r="AR587" s="20">
        <f>Data!AV587-Data!DC587</f>
        <v>-49</v>
      </c>
      <c r="AS587" s="20">
        <f>Data!AW587-Data!DD587</f>
        <v>-56</v>
      </c>
      <c r="AT587" s="20">
        <f>Data!AX587-Data!DE587</f>
        <v>-3.3999999999999919E-2</v>
      </c>
      <c r="AU587" s="20">
        <f>Data!AY587-Data!DF587</f>
        <v>-8</v>
      </c>
      <c r="AV587" s="20">
        <f>Data!AZ587-Data!DG587</f>
        <v>-0.47058823529411775</v>
      </c>
      <c r="AW587" s="20">
        <f>Data!BA587-Data!DH587</f>
        <v>9</v>
      </c>
      <c r="AX587" s="20">
        <f>Data!BB587-Data!DI587</f>
        <v>0.52941176470587692</v>
      </c>
      <c r="AY587" s="20">
        <f>Data!BC587-Data!DJ587</f>
        <v>75</v>
      </c>
      <c r="AZ587" s="20">
        <f>Data!BD587-Data!DK587</f>
        <v>28</v>
      </c>
      <c r="BA587" s="20">
        <f>Data!BE587-Data!DL587</f>
        <v>-9</v>
      </c>
      <c r="BB587" s="20">
        <f>Data!BF587-Data!DM587</f>
        <v>-11</v>
      </c>
      <c r="BC587" s="20">
        <f>Data!BG587-Data!DN587</f>
        <v>69</v>
      </c>
      <c r="BD587" s="20">
        <f>Data!BH587-Data!DO587</f>
        <v>4.8999999999999915</v>
      </c>
      <c r="BE587" s="20">
        <f>Data!BI587-Data!DP587</f>
        <v>5.8999999999997499E-2</v>
      </c>
      <c r="BF587" s="20">
        <f>Data!BJ587-Data!DQ587</f>
        <v>4.7650000000000006</v>
      </c>
      <c r="BG587" s="20">
        <f>Data!BK587-Data!DR587</f>
        <v>0.46000000000000008</v>
      </c>
      <c r="BH587" s="20">
        <f>Data!BL587-Data!DS587</f>
        <v>-0.64699999999999847</v>
      </c>
      <c r="BI587" s="20">
        <f>Data!BM587-Data!DT587</f>
        <v>0.17699999999999999</v>
      </c>
      <c r="BJ587" s="20">
        <f>Data!BN587-Data!DU587</f>
        <v>6.0999999999999979</v>
      </c>
      <c r="BK587" s="20">
        <f>Data!BO587-Data!DV587</f>
        <v>-3.3000000000000007</v>
      </c>
      <c r="BL587" s="20">
        <f>Data!BP587-Data!DW587</f>
        <v>-0.5</v>
      </c>
      <c r="BM587" s="20">
        <f>Data!BQ587-Data!DX587</f>
        <v>1.6470588235294112</v>
      </c>
      <c r="BN587" s="20">
        <f>Data!BR587-Data!DY587</f>
        <v>4.0999999999999996</v>
      </c>
      <c r="BO587" s="20">
        <f>Data!BS587-Data!DZ587</f>
        <v>-162</v>
      </c>
      <c r="BP587" s="20">
        <f>Data!BT587-Data!EA587</f>
        <v>0.10100000000000003</v>
      </c>
      <c r="BQ587" s="20">
        <f>Data!BU587-Data!EB587</f>
        <v>1</v>
      </c>
      <c r="BR587" s="20">
        <f>Data!BV587-Data!EC587</f>
        <v>-84</v>
      </c>
      <c r="BS587" s="20">
        <f>Data!BW587-Data!ED587</f>
        <v>-197</v>
      </c>
      <c r="BT587" s="20">
        <f>Data!BX587-Data!EE587</f>
        <v>-178</v>
      </c>
      <c r="BU587" s="20">
        <f>Data!BY587-Data!EF587</f>
        <v>-124</v>
      </c>
      <c r="BV587" s="20">
        <f>Data!BZ587-Data!EG587</f>
        <v>-104</v>
      </c>
      <c r="BW587" s="20">
        <f>Data!CA587-Data!EH587</f>
        <v>-122.7</v>
      </c>
      <c r="BX587" s="20">
        <f>Data!CB587-Data!EI587</f>
        <v>-163</v>
      </c>
      <c r="BY587" s="20">
        <f>Data!CC587-Data!EJ587</f>
        <v>-195</v>
      </c>
      <c r="BZ587" s="20">
        <f>Data!EK587</f>
        <v>11501.66</v>
      </c>
      <c r="CA587" s="20">
        <f>Data!EL587</f>
        <v>10608.84</v>
      </c>
      <c r="CB587" s="20">
        <f>Data!EM587</f>
        <v>56.635764705882359</v>
      </c>
      <c r="CC587" s="20">
        <f>Data!EN587</f>
        <v>79.071058823529398</v>
      </c>
      <c r="CD587" s="20">
        <f>Data!EO587</f>
        <v>12.6</v>
      </c>
      <c r="CE587" s="20">
        <f>Data!EP587</f>
        <v>156.40800000000002</v>
      </c>
      <c r="CF587" s="50">
        <f>IF(ISBLANK(Data!EQ587), "", Data!EQ587)</f>
        <v>73</v>
      </c>
      <c r="CG587" s="50">
        <f>IF(ISBLANK(Data!ER587), "", Data!ER587)</f>
        <v>67</v>
      </c>
      <c r="CH587" s="61" t="str">
        <f>IF(ISBLANK(Data!ES587), "", Data!ES587)</f>
        <v>UNC Greensboro</v>
      </c>
      <c r="CI587" s="61">
        <f>IF(ISBLANK(Data!ET587), "", Data!ET587)</f>
        <v>140</v>
      </c>
    </row>
    <row r="588" spans="1:87" x14ac:dyDescent="0.45">
      <c r="A588" s="50">
        <f>IF(ISBLANK(Data!A588), "", Data!A588)</f>
        <v>45308</v>
      </c>
      <c r="B588" s="50" t="str">
        <f>IF(ISBLANK(Data!B588), "", Data!B588)</f>
        <v>Mercer</v>
      </c>
      <c r="C588" s="50">
        <f>IF(ISBLANK(Data!C588), "", Data!C588)</f>
        <v>167</v>
      </c>
      <c r="D588" s="50" t="str">
        <f>IF(ISBLANK(Data!D588), "", Data!D588)</f>
        <v>Chattanooga</v>
      </c>
      <c r="E588" s="50">
        <f>IF(ISBLANK(Data!E588), "", Data!E588)</f>
        <v>50</v>
      </c>
      <c r="F588" s="50" t="str">
        <f>IF(ISBLANK(Data!F588), "", Data!F588)</f>
        <v>N</v>
      </c>
      <c r="G588" s="50" t="str">
        <f>IF(ISBLANK(Data!G588), "", Data!G588)</f>
        <v>Mercer</v>
      </c>
      <c r="H588" s="50" t="str">
        <f>IF(ISBLANK(Data!H588), "", Data!H588)</f>
        <v>Chattanooga</v>
      </c>
      <c r="I588" s="50" t="str">
        <f>IF(ISBLANK(Data!I588), "", Data!I588)</f>
        <v>Mercer</v>
      </c>
      <c r="J588" s="50" t="str">
        <f>IF(ISBLANK(Data!J588), "", Data!J588)</f>
        <v>Chattanooga</v>
      </c>
      <c r="K588" s="50" t="str">
        <f>IF(ISBLANK(Data!K588), "", Data!K588)</f>
        <v>Mercer</v>
      </c>
      <c r="L588" s="50" t="str">
        <f>IF(ISBLANK(Data!L588), "", Data!L588)</f>
        <v>Chattanooga</v>
      </c>
      <c r="M588" s="50" t="str">
        <f>IF(ISBLANK(Data!M588), "", Data!M588)</f>
        <v>Mercer</v>
      </c>
      <c r="N588" s="50" t="str">
        <f>IF(ISBLANK(Data!N588), "", Data!N588)</f>
        <v>Chattanooga</v>
      </c>
      <c r="O588" s="50" t="str">
        <f>IF(ISBLANK(Data!O588), "", Data!O588)</f>
        <v>Mercer</v>
      </c>
      <c r="P588" s="50" t="str">
        <f>IF(ISBLANK(Data!P588), "", Data!P588)</f>
        <v>Chattanooga</v>
      </c>
      <c r="Q588" s="50" t="str">
        <f>IF(ISBLANK(Data!Q588), "", Data!Q588)</f>
        <v>Mercer</v>
      </c>
      <c r="R588" s="50" t="str">
        <f>IF(ISBLANK(Data!R588), "", Data!R588)</f>
        <v>Chattanooga</v>
      </c>
      <c r="S588" s="20">
        <f>Data!W588-Data!CD588</f>
        <v>-0.11764705882352899</v>
      </c>
      <c r="T588" s="20">
        <f>Data!X588-Data!CE588</f>
        <v>-3.28</v>
      </c>
      <c r="U588" s="20">
        <f>Data!Y588-Data!CF588</f>
        <v>-3.7999999999999972</v>
      </c>
      <c r="V588" s="20">
        <f>Data!Z588-Data!CG588</f>
        <v>-0.5</v>
      </c>
      <c r="W588" s="20">
        <f>Data!AA588-Data!CH588</f>
        <v>-1.0999999999999943</v>
      </c>
      <c r="X588" s="20">
        <f>Data!AB588-Data!CI588</f>
        <v>1.9E-2</v>
      </c>
      <c r="Y588" s="20">
        <f>Data!AC588-Data!CJ588</f>
        <v>2.4</v>
      </c>
      <c r="Z588" s="20">
        <f>Data!AD588-Data!CK588</f>
        <v>1.4000000000000057</v>
      </c>
      <c r="AA588" s="20">
        <f>Data!AE588-Data!CL588</f>
        <v>-1</v>
      </c>
      <c r="AB588" s="20">
        <f>Data!AF588-Data!CM588</f>
        <v>3.24</v>
      </c>
      <c r="AC588" s="20">
        <f>Data!AG588-Data!CN588</f>
        <v>-3.9000000000000057</v>
      </c>
      <c r="AD588" s="20">
        <f>Data!AH588-Data!CO588</f>
        <v>-1.5</v>
      </c>
      <c r="AE588" s="20">
        <f>Data!AI588-Data!CP588</f>
        <v>-6.5300000000000025E-2</v>
      </c>
      <c r="AF588" s="20">
        <f>Data!AJ588-Data!CQ588</f>
        <v>-2</v>
      </c>
      <c r="AG588" s="20">
        <f>Data!AK588-Data!CR588</f>
        <v>-0.11764705882352944</v>
      </c>
      <c r="AH588" s="20">
        <f>Data!AL588-Data!CS588</f>
        <v>-43</v>
      </c>
      <c r="AI588" s="20">
        <f>Data!AM588-Data!CT588</f>
        <v>-3.57</v>
      </c>
      <c r="AJ588" s="20">
        <f>Data!AN588-Data!CU588</f>
        <v>1.2400000000000002</v>
      </c>
      <c r="AK588" s="20">
        <f>Data!AO588-Data!CV588</f>
        <v>-145</v>
      </c>
      <c r="AL588" s="20">
        <f>Data!AP588-Data!CW588</f>
        <v>-10</v>
      </c>
      <c r="AM588" s="20">
        <f>Data!AQ588-Data!CX588</f>
        <v>-11</v>
      </c>
      <c r="AN588" s="20">
        <f>Data!AR588-Data!CY588</f>
        <v>-1.6000000000000014E-2</v>
      </c>
      <c r="AO588" s="20">
        <f>Data!AS588-Data!CZ588</f>
        <v>-67</v>
      </c>
      <c r="AP588" s="20">
        <f>Data!AT588-Data!DA588</f>
        <v>-194</v>
      </c>
      <c r="AQ588" s="20">
        <f>Data!AU588-Data!DB588</f>
        <v>-2.0000000000000018E-3</v>
      </c>
      <c r="AR588" s="20">
        <f>Data!AV588-Data!DC588</f>
        <v>-36</v>
      </c>
      <c r="AS588" s="20">
        <f>Data!AW588-Data!DD588</f>
        <v>-14</v>
      </c>
      <c r="AT588" s="20">
        <f>Data!AX588-Data!DE588</f>
        <v>-8.6999999999999966E-2</v>
      </c>
      <c r="AU588" s="20">
        <f>Data!AY588-Data!DF588</f>
        <v>16</v>
      </c>
      <c r="AV588" s="20">
        <f>Data!AZ588-Data!DG588</f>
        <v>0.9411764705882355</v>
      </c>
      <c r="AW588" s="20">
        <f>Data!BA588-Data!DH588</f>
        <v>-71</v>
      </c>
      <c r="AX588" s="20">
        <f>Data!BB588-Data!DI588</f>
        <v>-4.1764705882352899</v>
      </c>
      <c r="AY588" s="20">
        <f>Data!BC588-Data!DJ588</f>
        <v>-18</v>
      </c>
      <c r="AZ588" s="20">
        <f>Data!BD588-Data!DK588</f>
        <v>12</v>
      </c>
      <c r="BA588" s="20">
        <f>Data!BE588-Data!DL588</f>
        <v>-11</v>
      </c>
      <c r="BB588" s="20">
        <f>Data!BF588-Data!DM588</f>
        <v>-18</v>
      </c>
      <c r="BC588" s="20">
        <f>Data!BG588-Data!DN588</f>
        <v>51</v>
      </c>
      <c r="BD588" s="20">
        <f>Data!BH588-Data!DO588</f>
        <v>-8.5</v>
      </c>
      <c r="BE588" s="20">
        <f>Data!BI588-Data!DP588</f>
        <v>-0.58800000000000807</v>
      </c>
      <c r="BF588" s="20">
        <f>Data!BJ588-Data!DQ588</f>
        <v>-7.9409999999999998</v>
      </c>
      <c r="BG588" s="20">
        <f>Data!BK588-Data!DR588</f>
        <v>1.4000000000000012E-2</v>
      </c>
      <c r="BH588" s="20">
        <f>Data!BL588-Data!DS588</f>
        <v>-1.0579999999999998</v>
      </c>
      <c r="BI588" s="20">
        <f>Data!BM588-Data!DT588</f>
        <v>0.10999999999999999</v>
      </c>
      <c r="BJ588" s="20">
        <f>Data!BN588-Data!DU588</f>
        <v>-11.399999999999999</v>
      </c>
      <c r="BK588" s="20">
        <f>Data!BO588-Data!DV588</f>
        <v>-0.79999999999999716</v>
      </c>
      <c r="BL588" s="20">
        <f>Data!BP588-Data!DW588</f>
        <v>-0.60000000000000009</v>
      </c>
      <c r="BM588" s="20">
        <f>Data!BQ588-Data!DX588</f>
        <v>0.70588235294117663</v>
      </c>
      <c r="BN588" s="20">
        <f>Data!BR588-Data!DY588</f>
        <v>3</v>
      </c>
      <c r="BO588" s="20">
        <f>Data!BS588-Data!DZ588</f>
        <v>1</v>
      </c>
      <c r="BP588" s="20">
        <f>Data!BT588-Data!EA588</f>
        <v>0</v>
      </c>
      <c r="BQ588" s="20">
        <f>Data!BU588-Data!EB588</f>
        <v>-2</v>
      </c>
      <c r="BR588" s="20">
        <f>Data!BV588-Data!EC588</f>
        <v>42</v>
      </c>
      <c r="BS588" s="20">
        <f>Data!BW588-Data!ED588</f>
        <v>69</v>
      </c>
      <c r="BT588" s="20">
        <f>Data!BX588-Data!EE588</f>
        <v>78</v>
      </c>
      <c r="BU588" s="20">
        <f>Data!BY588-Data!EF588</f>
        <v>119</v>
      </c>
      <c r="BV588" s="20">
        <f>Data!BZ588-Data!EG588</f>
        <v>50</v>
      </c>
      <c r="BW588" s="20">
        <f>Data!CA588-Data!EH588</f>
        <v>65.899999999999977</v>
      </c>
      <c r="BX588" s="20">
        <f>Data!CB588-Data!EI588</f>
        <v>-10</v>
      </c>
      <c r="BY588" s="20">
        <f>Data!CC588-Data!EJ588</f>
        <v>68</v>
      </c>
      <c r="BZ588" s="20">
        <f>Data!EK588</f>
        <v>10793.7</v>
      </c>
      <c r="CA588" s="20">
        <f>Data!EL588</f>
        <v>11149.67</v>
      </c>
      <c r="CB588" s="20">
        <f>Data!EM588</f>
        <v>74.898882352941172</v>
      </c>
      <c r="CC588" s="20">
        <f>Data!EN588</f>
        <v>90.650999999999996</v>
      </c>
      <c r="CD588" s="20">
        <f>Data!EO588</f>
        <v>14.493600000000001</v>
      </c>
      <c r="CE588" s="20">
        <f>Data!EP588</f>
        <v>184.47</v>
      </c>
      <c r="CF588" s="50">
        <f>IF(ISBLANK(Data!EQ588), "", Data!EQ588)</f>
        <v>60</v>
      </c>
      <c r="CG588" s="50">
        <f>IF(ISBLANK(Data!ER588), "", Data!ER588)</f>
        <v>74</v>
      </c>
      <c r="CH588" s="61" t="str">
        <f>IF(ISBLANK(Data!ES588), "", Data!ES588)</f>
        <v>Chattanooga</v>
      </c>
      <c r="CI588" s="61">
        <f>IF(ISBLANK(Data!ET588), "", Data!ET588)</f>
        <v>134</v>
      </c>
    </row>
    <row r="589" spans="1:87" x14ac:dyDescent="0.45">
      <c r="A589" s="50">
        <f>IF(ISBLANK(Data!A589), "", Data!A589)</f>
        <v>45308</v>
      </c>
      <c r="B589" s="50" t="str">
        <f>IF(ISBLANK(Data!B589), "", Data!B589)</f>
        <v>Oakland</v>
      </c>
      <c r="C589" s="50">
        <f>IF(ISBLANK(Data!C589), "", Data!C589)</f>
        <v>218</v>
      </c>
      <c r="D589" s="50" t="str">
        <f>IF(ISBLANK(Data!D589), "", Data!D589)</f>
        <v>Youngstown St.</v>
      </c>
      <c r="E589" s="50">
        <f>IF(ISBLANK(Data!E589), "", Data!E589)</f>
        <v>362</v>
      </c>
      <c r="F589" s="50" t="str">
        <f>IF(ISBLANK(Data!F589), "", Data!F589)</f>
        <v>N</v>
      </c>
      <c r="G589" s="50" t="str">
        <f>IF(ISBLANK(Data!G589), "", Data!G589)</f>
        <v>Oakland</v>
      </c>
      <c r="H589" s="50" t="str">
        <f>IF(ISBLANK(Data!H589), "", Data!H589)</f>
        <v>Youngstown St.</v>
      </c>
      <c r="I589" s="50" t="str">
        <f>IF(ISBLANK(Data!I589), "", Data!I589)</f>
        <v>Oakland</v>
      </c>
      <c r="J589" s="50" t="str">
        <f>IF(ISBLANK(Data!J589), "", Data!J589)</f>
        <v>Youngstown St.</v>
      </c>
      <c r="K589" s="50" t="str">
        <f>IF(ISBLANK(Data!K589), "", Data!K589)</f>
        <v>Oakland</v>
      </c>
      <c r="L589" s="50" t="str">
        <f>IF(ISBLANK(Data!L589), "", Data!L589)</f>
        <v>Youngstown State</v>
      </c>
      <c r="M589" s="50" t="str">
        <f>IF(ISBLANK(Data!M589), "", Data!M589)</f>
        <v>Oakland</v>
      </c>
      <c r="N589" s="50" t="str">
        <f>IF(ISBLANK(Data!N589), "", Data!N589)</f>
        <v>Youngs St</v>
      </c>
      <c r="O589" s="50" t="str">
        <f>IF(ISBLANK(Data!O589), "", Data!O589)</f>
        <v>Oakland</v>
      </c>
      <c r="P589" s="50" t="str">
        <f>IF(ISBLANK(Data!P589), "", Data!P589)</f>
        <v>Youngstown St.</v>
      </c>
      <c r="Q589" s="50" t="str">
        <f>IF(ISBLANK(Data!Q589), "", Data!Q589)</f>
        <v>Oakland</v>
      </c>
      <c r="R589" s="50" t="str">
        <f>IF(ISBLANK(Data!R589), "", Data!R589)</f>
        <v>Youngstown State</v>
      </c>
      <c r="S589" s="20">
        <f>Data!W589-Data!CD589</f>
        <v>-0.143274853801169</v>
      </c>
      <c r="T589" s="20">
        <f>Data!X589-Data!CE589</f>
        <v>0.48</v>
      </c>
      <c r="U589" s="20">
        <f>Data!Y589-Data!CF589</f>
        <v>1.4000000000000057</v>
      </c>
      <c r="V589" s="20">
        <f>Data!Z589-Data!CG589</f>
        <v>0.89999999999999147</v>
      </c>
      <c r="W589" s="20">
        <f>Data!AA589-Data!CH589</f>
        <v>-1.0999999999999943</v>
      </c>
      <c r="X589" s="20">
        <f>Data!AB589-Data!CI589</f>
        <v>1.0999999999999996E-2</v>
      </c>
      <c r="Y589" s="20">
        <f>Data!AC589-Data!CJ589</f>
        <v>4.1500000000000004</v>
      </c>
      <c r="Z589" s="20">
        <f>Data!AD589-Data!CK589</f>
        <v>1.6000000000000085</v>
      </c>
      <c r="AA589" s="20">
        <f>Data!AE589-Data!CL589</f>
        <v>-2.5</v>
      </c>
      <c r="AB589" s="20">
        <f>Data!AF589-Data!CM589</f>
        <v>7.74</v>
      </c>
      <c r="AC589" s="20">
        <f>Data!AG589-Data!CN589</f>
        <v>1.7999999999999972</v>
      </c>
      <c r="AD589" s="20">
        <f>Data!AH589-Data!CO589</f>
        <v>2.1999999999999886</v>
      </c>
      <c r="AE589" s="20">
        <f>Data!AI589-Data!CP589</f>
        <v>-1.1499999999999955E-2</v>
      </c>
      <c r="AF589" s="20">
        <f>Data!AJ589-Data!CQ589</f>
        <v>-0.20000000000000018</v>
      </c>
      <c r="AG589" s="20">
        <f>Data!AK589-Data!CR589</f>
        <v>-3.8011695906432774E-3</v>
      </c>
      <c r="AH589" s="20">
        <f>Data!AL589-Data!CS589</f>
        <v>12</v>
      </c>
      <c r="AI589" s="20">
        <f>Data!AM589-Data!CT589</f>
        <v>1.49</v>
      </c>
      <c r="AJ589" s="20">
        <f>Data!AN589-Data!CU589</f>
        <v>3.49</v>
      </c>
      <c r="AK589" s="20">
        <f>Data!AO589-Data!CV589</f>
        <v>-44</v>
      </c>
      <c r="AL589" s="20">
        <f>Data!AP589-Data!CW589</f>
        <v>140</v>
      </c>
      <c r="AM589" s="20">
        <f>Data!AQ589-Data!CX589</f>
        <v>-35</v>
      </c>
      <c r="AN589" s="20">
        <f>Data!AR589-Data!CY589</f>
        <v>-7.0000000000000062E-3</v>
      </c>
      <c r="AO589" s="20">
        <f>Data!AS589-Data!CZ589</f>
        <v>-23</v>
      </c>
      <c r="AP589" s="20">
        <f>Data!AT589-Data!DA589</f>
        <v>-56</v>
      </c>
      <c r="AQ589" s="20">
        <f>Data!AU589-Data!DB589</f>
        <v>-9.000000000000008E-3</v>
      </c>
      <c r="AR589" s="20">
        <f>Data!AV589-Data!DC589</f>
        <v>27</v>
      </c>
      <c r="AS589" s="20">
        <f>Data!AW589-Data!DD589</f>
        <v>51</v>
      </c>
      <c r="AT589" s="20">
        <f>Data!AX589-Data!DE589</f>
        <v>-3.2000000000000028E-2</v>
      </c>
      <c r="AU589" s="20">
        <f>Data!AY589-Data!DF589</f>
        <v>-20</v>
      </c>
      <c r="AV589" s="20">
        <f>Data!AZ589-Data!DG589</f>
        <v>-1.692982456140351</v>
      </c>
      <c r="AW589" s="20">
        <f>Data!BA589-Data!DH589</f>
        <v>-69</v>
      </c>
      <c r="AX589" s="20">
        <f>Data!BB589-Data!DI589</f>
        <v>-5.7514619883040936</v>
      </c>
      <c r="AY589" s="20">
        <f>Data!BC589-Data!DJ589</f>
        <v>-50</v>
      </c>
      <c r="AZ589" s="20">
        <f>Data!BD589-Data!DK589</f>
        <v>13</v>
      </c>
      <c r="BA589" s="20">
        <f>Data!BE589-Data!DL589</f>
        <v>-49</v>
      </c>
      <c r="BB589" s="20">
        <f>Data!BF589-Data!DM589</f>
        <v>25</v>
      </c>
      <c r="BC589" s="20">
        <f>Data!BG589-Data!DN589</f>
        <v>17</v>
      </c>
      <c r="BD589" s="20">
        <f>Data!BH589-Data!DO589</f>
        <v>-6.6000000000000085</v>
      </c>
      <c r="BE589" s="20">
        <f>Data!BI589-Data!DP589</f>
        <v>3.652000000000001</v>
      </c>
      <c r="BF589" s="20">
        <f>Data!BJ589-Data!DQ589</f>
        <v>-10.254</v>
      </c>
      <c r="BG589" s="20">
        <f>Data!BK589-Data!DR589</f>
        <v>-0.39099999999999979</v>
      </c>
      <c r="BH589" s="20">
        <f>Data!BL589-Data!DS589</f>
        <v>0.73300000000000054</v>
      </c>
      <c r="BI589" s="20">
        <f>Data!BM589-Data!DT589</f>
        <v>-7.0000000000000062E-3</v>
      </c>
      <c r="BJ589" s="20">
        <f>Data!BN589-Data!DU589</f>
        <v>-4.4000000000000021</v>
      </c>
      <c r="BK589" s="20">
        <f>Data!BO589-Data!DV589</f>
        <v>1.8000000000000007</v>
      </c>
      <c r="BL589" s="20">
        <f>Data!BP589-Data!DW589</f>
        <v>-2.8000000000000003</v>
      </c>
      <c r="BM589" s="20">
        <f>Data!BQ589-Data!DX589</f>
        <v>0.34795321637426824</v>
      </c>
      <c r="BN589" s="20">
        <f>Data!BR589-Data!DY589</f>
        <v>9.9999999999999645E-2</v>
      </c>
      <c r="BO589" s="20">
        <f>Data!BS589-Data!DZ589</f>
        <v>-43</v>
      </c>
      <c r="BP589" s="20">
        <f>Data!BT589-Data!EA589</f>
        <v>3.5000000000000031E-2</v>
      </c>
      <c r="BQ589" s="20">
        <f>Data!BU589-Data!EB589</f>
        <v>-3</v>
      </c>
      <c r="BR589" s="20">
        <f>Data!BV589-Data!EC589</f>
        <v>-3</v>
      </c>
      <c r="BS589" s="20">
        <f>Data!BW589-Data!ED589</f>
        <v>13</v>
      </c>
      <c r="BT589" s="20">
        <f>Data!BX589-Data!EE589</f>
        <v>-3</v>
      </c>
      <c r="BU589" s="20">
        <f>Data!BY589-Data!EF589</f>
        <v>-7</v>
      </c>
      <c r="BV589" s="20">
        <f>Data!BZ589-Data!EG589</f>
        <v>-5</v>
      </c>
      <c r="BW589" s="20">
        <f>Data!CA589-Data!EH589</f>
        <v>-6.5</v>
      </c>
      <c r="BX589" s="20">
        <f>Data!CB589-Data!EI589</f>
        <v>-45</v>
      </c>
      <c r="BY589" s="20">
        <f>Data!CC589-Data!EJ589</f>
        <v>-8</v>
      </c>
      <c r="BZ589" s="20">
        <f>Data!EK589</f>
        <v>11372.660000000002</v>
      </c>
      <c r="CA589" s="20">
        <f>Data!EL589</f>
        <v>11320.949999999999</v>
      </c>
      <c r="CB589" s="20">
        <f>Data!EM589</f>
        <v>75.31861111111111</v>
      </c>
      <c r="CC589" s="20">
        <f>Data!EN589</f>
        <v>74.482526315789457</v>
      </c>
      <c r="CD589" s="20">
        <f>Data!EO589</f>
        <v>11.7156</v>
      </c>
      <c r="CE589" s="20">
        <f>Data!EP589</f>
        <v>200.601</v>
      </c>
      <c r="CF589" s="50">
        <f>IF(ISBLANK(Data!EQ589), "", Data!EQ589)</f>
        <v>70</v>
      </c>
      <c r="CG589" s="50">
        <f>IF(ISBLANK(Data!ER589), "", Data!ER589)</f>
        <v>67</v>
      </c>
      <c r="CH589" s="61" t="str">
        <f>IF(ISBLANK(Data!ES589), "", Data!ES589)</f>
        <v>Oakland</v>
      </c>
      <c r="CI589" s="61">
        <f>IF(ISBLANK(Data!ET589), "", Data!ET589)</f>
        <v>137</v>
      </c>
    </row>
    <row r="590" spans="1:87" x14ac:dyDescent="0.45">
      <c r="A590" s="50">
        <f>IF(ISBLANK(Data!A590), "", Data!A590)</f>
        <v>45308</v>
      </c>
      <c r="B590" s="50" t="str">
        <f>IF(ISBLANK(Data!B590), "", Data!B590)</f>
        <v>Purdue Fort Wayne</v>
      </c>
      <c r="C590" s="50">
        <f>IF(ISBLANK(Data!C590), "", Data!C590)</f>
        <v>239</v>
      </c>
      <c r="D590" s="50" t="str">
        <f>IF(ISBLANK(Data!D590), "", Data!D590)</f>
        <v>IUPUI</v>
      </c>
      <c r="E590" s="50">
        <f>IF(ISBLANK(Data!E590), "", Data!E590)</f>
        <v>127</v>
      </c>
      <c r="F590" s="50" t="str">
        <f>IF(ISBLANK(Data!F590), "", Data!F590)</f>
        <v>N</v>
      </c>
      <c r="G590" s="50" t="str">
        <f>IF(ISBLANK(Data!G590), "", Data!G590)</f>
        <v>Fort Wayne</v>
      </c>
      <c r="H590" s="50" t="str">
        <f>IF(ISBLANK(Data!H590), "", Data!H590)</f>
        <v>IUPUI</v>
      </c>
      <c r="I590" s="50" t="str">
        <f>IF(ISBLANK(Data!I590), "", Data!I590)</f>
        <v>Fort Wayne</v>
      </c>
      <c r="J590" s="50" t="str">
        <f>IF(ISBLANK(Data!J590), "", Data!J590)</f>
        <v>IUPUI</v>
      </c>
      <c r="K590" s="50" t="str">
        <f>IF(ISBLANK(Data!K590), "", Data!K590)</f>
        <v>Purdue Fort Wayne</v>
      </c>
      <c r="L590" s="50" t="str">
        <f>IF(ISBLANK(Data!L590), "", Data!L590)</f>
        <v>IUPUI</v>
      </c>
      <c r="M590" s="50" t="str">
        <f>IF(ISBLANK(Data!M590), "", Data!M590)</f>
        <v>IPFW</v>
      </c>
      <c r="N590" s="50" t="str">
        <f>IF(ISBLANK(Data!N590), "", Data!N590)</f>
        <v>IUPUI</v>
      </c>
      <c r="O590" s="50" t="str">
        <f>IF(ISBLANK(Data!O590), "", Data!O590)</f>
        <v>PFW</v>
      </c>
      <c r="P590" s="50" t="str">
        <f>IF(ISBLANK(Data!P590), "", Data!P590)</f>
        <v>IUPUI</v>
      </c>
      <c r="Q590" s="50" t="str">
        <f>IF(ISBLANK(Data!Q590), "", Data!Q590)</f>
        <v>Purdue Fort Wayne</v>
      </c>
      <c r="R590" s="50" t="str">
        <f>IF(ISBLANK(Data!R590), "", Data!R590)</f>
        <v>IUPUI</v>
      </c>
      <c r="S590" s="20">
        <f>Data!W590-Data!CD590</f>
        <v>0.45906432748538001</v>
      </c>
      <c r="T590" s="20">
        <f>Data!X590-Data!CE590</f>
        <v>24.2</v>
      </c>
      <c r="U590" s="20">
        <f>Data!Y590-Data!CF590</f>
        <v>12.900000000000006</v>
      </c>
      <c r="V590" s="20">
        <f>Data!Z590-Data!CG590</f>
        <v>-11.299999999999997</v>
      </c>
      <c r="W590" s="20">
        <f>Data!AA590-Data!CH590</f>
        <v>5.5</v>
      </c>
      <c r="X590" s="20">
        <f>Data!AB590-Data!CI590</f>
        <v>1.6E-2</v>
      </c>
      <c r="Y590" s="20">
        <f>Data!AC590-Data!CJ590</f>
        <v>-2.5300000000000002</v>
      </c>
      <c r="Z590" s="20">
        <f>Data!AD590-Data!CK590</f>
        <v>-2.6000000000000085</v>
      </c>
      <c r="AA590" s="20">
        <f>Data!AE590-Data!CL590</f>
        <v>0</v>
      </c>
      <c r="AB590" s="20">
        <f>Data!AF590-Data!CM590</f>
        <v>-5.42</v>
      </c>
      <c r="AC590" s="20">
        <f>Data!AG590-Data!CN590</f>
        <v>11</v>
      </c>
      <c r="AD590" s="20">
        <f>Data!AH590-Data!CO590</f>
        <v>-10.899999999999991</v>
      </c>
      <c r="AE590" s="20">
        <f>Data!AI590-Data!CP590</f>
        <v>0.38849999999999996</v>
      </c>
      <c r="AF590" s="20">
        <f>Data!AJ590-Data!CQ590</f>
        <v>8.5</v>
      </c>
      <c r="AG590" s="20">
        <f>Data!AK590-Data!CR590</f>
        <v>0.44005847953216376</v>
      </c>
      <c r="AH590" s="20">
        <f>Data!AL590-Data!CS590</f>
        <v>294</v>
      </c>
      <c r="AI590" s="20">
        <f>Data!AM590-Data!CT590</f>
        <v>22.11</v>
      </c>
      <c r="AJ590" s="20">
        <f>Data!AN590-Data!CU590</f>
        <v>-1.4500000000000002</v>
      </c>
      <c r="AK590" s="20">
        <f>Data!AO590-Data!CV590</f>
        <v>269</v>
      </c>
      <c r="AL590" s="20">
        <f>Data!AP590-Data!CW590</f>
        <v>-197</v>
      </c>
      <c r="AM590" s="20">
        <f>Data!AQ590-Data!CX590</f>
        <v>88</v>
      </c>
      <c r="AN590" s="20">
        <f>Data!AR590-Data!CY590</f>
        <v>4.0999999999999981E-2</v>
      </c>
      <c r="AO590" s="20">
        <f>Data!AS590-Data!CZ590</f>
        <v>99</v>
      </c>
      <c r="AP590" s="20">
        <f>Data!AT590-Data!DA590</f>
        <v>179</v>
      </c>
      <c r="AQ590" s="20">
        <f>Data!AU590-Data!DB590</f>
        <v>0.10899999999999999</v>
      </c>
      <c r="AR590" s="20">
        <f>Data!AV590-Data!DC590</f>
        <v>-2</v>
      </c>
      <c r="AS590" s="20">
        <f>Data!AW590-Data!DD590</f>
        <v>25</v>
      </c>
      <c r="AT590" s="20">
        <f>Data!AX590-Data!DE590</f>
        <v>-5.600000000000005E-2</v>
      </c>
      <c r="AU590" s="20">
        <f>Data!AY590-Data!DF590</f>
        <v>-37</v>
      </c>
      <c r="AV590" s="20">
        <f>Data!AZ590-Data!DG590</f>
        <v>-1.5029239766081872</v>
      </c>
      <c r="AW590" s="20">
        <f>Data!BA590-Data!DH590</f>
        <v>19</v>
      </c>
      <c r="AX590" s="20">
        <f>Data!BB590-Data!DI590</f>
        <v>2.7192982456140342</v>
      </c>
      <c r="AY590" s="20">
        <f>Data!BC590-Data!DJ590</f>
        <v>56</v>
      </c>
      <c r="AZ590" s="20">
        <f>Data!BD590-Data!DK590</f>
        <v>37</v>
      </c>
      <c r="BA590" s="20">
        <f>Data!BE590-Data!DL590</f>
        <v>17</v>
      </c>
      <c r="BB590" s="20">
        <f>Data!BF590-Data!DM590</f>
        <v>-93</v>
      </c>
      <c r="BC590" s="20">
        <f>Data!BG590-Data!DN590</f>
        <v>10</v>
      </c>
      <c r="BD590" s="20">
        <f>Data!BH590-Data!DO590</f>
        <v>18.600000000000009</v>
      </c>
      <c r="BE590" s="20">
        <f>Data!BI590-Data!DP590</f>
        <v>-6.6370000000000005</v>
      </c>
      <c r="BF590" s="20">
        <f>Data!BJ590-Data!DQ590</f>
        <v>25.252000000000002</v>
      </c>
      <c r="BG590" s="20">
        <f>Data!BK590-Data!DR590</f>
        <v>0.67400000000000004</v>
      </c>
      <c r="BH590" s="20">
        <f>Data!BL590-Data!DS590</f>
        <v>-4.3719999999999999</v>
      </c>
      <c r="BI590" s="20">
        <f>Data!BM590-Data!DT590</f>
        <v>0.48799999999999999</v>
      </c>
      <c r="BJ590" s="20">
        <f>Data!BN590-Data!DU590</f>
        <v>10.8</v>
      </c>
      <c r="BK590" s="20">
        <f>Data!BO590-Data!DV590</f>
        <v>2.4000000000000021</v>
      </c>
      <c r="BL590" s="20">
        <f>Data!BP590-Data!DW590</f>
        <v>1.1000000000000001</v>
      </c>
      <c r="BM590" s="20">
        <f>Data!BQ590-Data!DX590</f>
        <v>2.4853801169590639</v>
      </c>
      <c r="BN590" s="20">
        <f>Data!BR590-Data!DY590</f>
        <v>1.5</v>
      </c>
      <c r="BO590" s="20">
        <f>Data!BS590-Data!DZ590</f>
        <v>-170</v>
      </c>
      <c r="BP590" s="20">
        <f>Data!BT590-Data!EA590</f>
        <v>0.13700000000000001</v>
      </c>
      <c r="BQ590" s="20">
        <f>Data!BU590-Data!EB590</f>
        <v>-6</v>
      </c>
      <c r="BR590" s="20">
        <f>Data!BV590-Data!EC590</f>
        <v>-225</v>
      </c>
      <c r="BS590" s="20">
        <f>Data!BW590-Data!ED590</f>
        <v>-151</v>
      </c>
      <c r="BT590" s="20">
        <f>Data!BX590-Data!EE590</f>
        <v>-220</v>
      </c>
      <c r="BU590" s="20">
        <f>Data!BY590-Data!EF590</f>
        <v>-229</v>
      </c>
      <c r="BV590" s="20">
        <f>Data!BZ590-Data!EG590</f>
        <v>-203</v>
      </c>
      <c r="BW590" s="20">
        <f>Data!CA590-Data!EH590</f>
        <v>-166.89999999999998</v>
      </c>
      <c r="BX590" s="20">
        <f>Data!CB590-Data!EI590</f>
        <v>-169</v>
      </c>
      <c r="BY590" s="20">
        <f>Data!CC590-Data!EJ590</f>
        <v>-170</v>
      </c>
      <c r="BZ590" s="20">
        <f>Data!EK590</f>
        <v>12492.449999999999</v>
      </c>
      <c r="CA590" s="20">
        <f>Data!EL590</f>
        <v>9921.5999999999985</v>
      </c>
      <c r="CB590" s="20">
        <f>Data!EM590</f>
        <v>76.935157894736847</v>
      </c>
      <c r="CC590" s="20">
        <f>Data!EN590</f>
        <v>146.34133333333332</v>
      </c>
      <c r="CD590" s="20">
        <f>Data!EO590</f>
        <v>13.818399999999999</v>
      </c>
      <c r="CE590" s="20">
        <f>Data!EP590</f>
        <v>223.09499999999997</v>
      </c>
      <c r="CF590" s="50">
        <f>IF(ISBLANK(Data!EQ590), "", Data!EQ590)</f>
        <v>79</v>
      </c>
      <c r="CG590" s="50">
        <f>IF(ISBLANK(Data!ER590), "", Data!ER590)</f>
        <v>85</v>
      </c>
      <c r="CH590" s="61" t="str">
        <f>IF(ISBLANK(Data!ES590), "", Data!ES590)</f>
        <v>IUPUI</v>
      </c>
      <c r="CI590" s="61">
        <f>IF(ISBLANK(Data!ET590), "", Data!ET590)</f>
        <v>164</v>
      </c>
    </row>
    <row r="591" spans="1:87" x14ac:dyDescent="0.45">
      <c r="A591" s="50">
        <f>IF(ISBLANK(Data!A591), "", Data!A591)</f>
        <v>45308</v>
      </c>
      <c r="B591" s="50" t="str">
        <f>IF(ISBLANK(Data!B591), "", Data!B591)</f>
        <v>Robert Morris</v>
      </c>
      <c r="C591" s="50">
        <f>IF(ISBLANK(Data!C591), "", Data!C591)</f>
        <v>247</v>
      </c>
      <c r="D591" s="50" t="str">
        <f>IF(ISBLANK(Data!D591), "", Data!D591)</f>
        <v>Detroit Mercy</v>
      </c>
      <c r="E591" s="50">
        <f>IF(ISBLANK(Data!E591), "", Data!E591)</f>
        <v>71</v>
      </c>
      <c r="F591" s="50" t="str">
        <f>IF(ISBLANK(Data!F591), "", Data!F591)</f>
        <v>N</v>
      </c>
      <c r="G591" s="50" t="str">
        <f>IF(ISBLANK(Data!G591), "", Data!G591)</f>
        <v>Robert Morris</v>
      </c>
      <c r="H591" s="50" t="str">
        <f>IF(ISBLANK(Data!H591), "", Data!H591)</f>
        <v>Detroit</v>
      </c>
      <c r="I591" s="50" t="str">
        <f>IF(ISBLANK(Data!I591), "", Data!I591)</f>
        <v>Robert Morris</v>
      </c>
      <c r="J591" s="50" t="str">
        <f>IF(ISBLANK(Data!J591), "", Data!J591)</f>
        <v>Detroit</v>
      </c>
      <c r="K591" s="50" t="str">
        <f>IF(ISBLANK(Data!K591), "", Data!K591)</f>
        <v>Robert Morris</v>
      </c>
      <c r="L591" s="50" t="str">
        <f>IF(ISBLANK(Data!L591), "", Data!L591)</f>
        <v>Detroit Mercy</v>
      </c>
      <c r="M591" s="50" t="str">
        <f>IF(ISBLANK(Data!M591), "", Data!M591)</f>
        <v>Rob Morris</v>
      </c>
      <c r="N591" s="50" t="str">
        <f>IF(ISBLANK(Data!N591), "", Data!N591)</f>
        <v>Detroit</v>
      </c>
      <c r="O591" s="50" t="str">
        <f>IF(ISBLANK(Data!O591), "", Data!O591)</f>
        <v>Robert Morris</v>
      </c>
      <c r="P591" s="50" t="str">
        <f>IF(ISBLANK(Data!P591), "", Data!P591)</f>
        <v>Detroit</v>
      </c>
      <c r="Q591" s="50" t="str">
        <f>IF(ISBLANK(Data!Q591), "", Data!Q591)</f>
        <v>Robert Morris</v>
      </c>
      <c r="R591" s="50" t="str">
        <f>IF(ISBLANK(Data!R591), "", Data!R591)</f>
        <v>Detroit</v>
      </c>
      <c r="S591" s="20">
        <f>Data!W591-Data!CD591</f>
        <v>0.33333333333333298</v>
      </c>
      <c r="T591" s="20">
        <f>Data!X591-Data!CE591</f>
        <v>11.87</v>
      </c>
      <c r="U591" s="20">
        <f>Data!Y591-Data!CF591</f>
        <v>8.6000000000000085</v>
      </c>
      <c r="V591" s="20">
        <f>Data!Z591-Data!CG591</f>
        <v>-3.2000000000000028</v>
      </c>
      <c r="W591" s="20">
        <f>Data!AA591-Data!CH591</f>
        <v>1.7999999999999972</v>
      </c>
      <c r="X591" s="20">
        <f>Data!AB591-Data!CI591</f>
        <v>-0.104</v>
      </c>
      <c r="Y591" s="20">
        <f>Data!AC591-Data!CJ591</f>
        <v>-2.8200000000000003</v>
      </c>
      <c r="Z591" s="20">
        <f>Data!AD591-Data!CK591</f>
        <v>-1.3999999999999915</v>
      </c>
      <c r="AA591" s="20">
        <f>Data!AE591-Data!CL591</f>
        <v>1.5</v>
      </c>
      <c r="AB591" s="20">
        <f>Data!AF591-Data!CM591</f>
        <v>-5.61</v>
      </c>
      <c r="AC591" s="20">
        <f>Data!AG591-Data!CN591</f>
        <v>11.399999999999991</v>
      </c>
      <c r="AD591" s="20">
        <f>Data!AH591-Data!CO591</f>
        <v>-2.2999999999999972</v>
      </c>
      <c r="AE591" s="20">
        <f>Data!AI591-Data!CP591</f>
        <v>0.19310000000000002</v>
      </c>
      <c r="AF591" s="20">
        <f>Data!AJ591-Data!CQ591</f>
        <v>4.1999999999999993</v>
      </c>
      <c r="AG591" s="20">
        <f>Data!AK591-Data!CR591</f>
        <v>0.23333333333333328</v>
      </c>
      <c r="AH591" s="20">
        <f>Data!AL591-Data!CS591</f>
        <v>146</v>
      </c>
      <c r="AI591" s="20">
        <f>Data!AM591-Data!CT591</f>
        <v>11.240000000000002</v>
      </c>
      <c r="AJ591" s="20">
        <f>Data!AN591-Data!CU591</f>
        <v>-1.45</v>
      </c>
      <c r="AK591" s="20">
        <f>Data!AO591-Data!CV591</f>
        <v>239</v>
      </c>
      <c r="AL591" s="20">
        <f>Data!AP591-Data!CW591</f>
        <v>-57</v>
      </c>
      <c r="AM591" s="20">
        <f>Data!AQ591-Data!CX591</f>
        <v>75</v>
      </c>
      <c r="AN591" s="20">
        <f>Data!AR591-Data!CY591</f>
        <v>5.2999999999999992E-2</v>
      </c>
      <c r="AO591" s="20">
        <f>Data!AS591-Data!CZ591</f>
        <v>47</v>
      </c>
      <c r="AP591" s="20">
        <f>Data!AT591-Data!DA591</f>
        <v>52</v>
      </c>
      <c r="AQ591" s="20">
        <f>Data!AU591-Data!DB591</f>
        <v>7.9000000000000015E-2</v>
      </c>
      <c r="AR591" s="20">
        <f>Data!AV591-Data!DC591</f>
        <v>20</v>
      </c>
      <c r="AS591" s="20">
        <f>Data!AW591-Data!DD591</f>
        <v>30</v>
      </c>
      <c r="AT591" s="20">
        <f>Data!AX591-Data!DE591</f>
        <v>-4.0000000000000036E-3</v>
      </c>
      <c r="AU591" s="20">
        <f>Data!AY591-Data!DF591</f>
        <v>46</v>
      </c>
      <c r="AV591" s="20">
        <f>Data!AZ591-Data!DG591</f>
        <v>2.5555555555555571</v>
      </c>
      <c r="AW591" s="20">
        <f>Data!BA591-Data!DH591</f>
        <v>86</v>
      </c>
      <c r="AX591" s="20">
        <f>Data!BB591-Data!DI591</f>
        <v>4.7777777777777821</v>
      </c>
      <c r="AY591" s="20">
        <f>Data!BC591-Data!DJ591</f>
        <v>62</v>
      </c>
      <c r="AZ591" s="20">
        <f>Data!BD591-Data!DK591</f>
        <v>-6</v>
      </c>
      <c r="BA591" s="20">
        <f>Data!BE591-Data!DL591</f>
        <v>6</v>
      </c>
      <c r="BB591" s="20">
        <f>Data!BF591-Data!DM591</f>
        <v>10</v>
      </c>
      <c r="BC591" s="20">
        <f>Data!BG591-Data!DN591</f>
        <v>11</v>
      </c>
      <c r="BD591" s="20">
        <f>Data!BH591-Data!DO591</f>
        <v>13.300000000000004</v>
      </c>
      <c r="BE591" s="20">
        <f>Data!BI591-Data!DP591</f>
        <v>-3.1670000000000016</v>
      </c>
      <c r="BF591" s="20">
        <f>Data!BJ591-Data!DQ591</f>
        <v>16.445</v>
      </c>
      <c r="BG591" s="20">
        <f>Data!BK591-Data!DR591</f>
        <v>0.20999999999999996</v>
      </c>
      <c r="BH591" s="20">
        <f>Data!BL591-Data!DS591</f>
        <v>0.55599999999999916</v>
      </c>
      <c r="BI591" s="20">
        <f>Data!BM591-Data!DT591</f>
        <v>-4.0000000000000036E-2</v>
      </c>
      <c r="BJ591" s="20">
        <f>Data!BN591-Data!DU591</f>
        <v>2.9000000000000021</v>
      </c>
      <c r="BK591" s="20">
        <f>Data!BO591-Data!DV591</f>
        <v>1.7000000000000028</v>
      </c>
      <c r="BL591" s="20">
        <f>Data!BP591-Data!DW591</f>
        <v>0.39999999999999991</v>
      </c>
      <c r="BM591" s="20">
        <f>Data!BQ591-Data!DX591</f>
        <v>-0.33333333333333393</v>
      </c>
      <c r="BN591" s="20">
        <f>Data!BR591-Data!DY591</f>
        <v>0.60000000000000142</v>
      </c>
      <c r="BO591" s="20">
        <f>Data!BS591-Data!DZ591</f>
        <v>-29</v>
      </c>
      <c r="BP591" s="20">
        <f>Data!BT591-Data!EA591</f>
        <v>3.0999999999999972E-2</v>
      </c>
      <c r="BQ591" s="20">
        <f>Data!BU591-Data!EB591</f>
        <v>-2</v>
      </c>
      <c r="BR591" s="20">
        <f>Data!BV591-Data!EC591</f>
        <v>-84</v>
      </c>
      <c r="BS591" s="20">
        <f>Data!BW591-Data!ED591</f>
        <v>-68</v>
      </c>
      <c r="BT591" s="20">
        <f>Data!BX591-Data!EE591</f>
        <v>-30</v>
      </c>
      <c r="BU591" s="20">
        <f>Data!BY591-Data!EF591</f>
        <v>-91</v>
      </c>
      <c r="BV591" s="20">
        <f>Data!BZ591-Data!EG591</f>
        <v>-72</v>
      </c>
      <c r="BW591" s="20">
        <f>Data!CA591-Data!EH591</f>
        <v>-53</v>
      </c>
      <c r="BX591" s="20">
        <f>Data!CB591-Data!EI591</f>
        <v>-29</v>
      </c>
      <c r="BY591" s="20">
        <f>Data!CC591-Data!EJ591</f>
        <v>-62</v>
      </c>
      <c r="BZ591" s="20">
        <f>Data!EK591</f>
        <v>11502.6</v>
      </c>
      <c r="CA591" s="20">
        <f>Data!EL591</f>
        <v>10226.84</v>
      </c>
      <c r="CB591" s="20">
        <f>Data!EM591</f>
        <v>92.99666666666667</v>
      </c>
      <c r="CC591" s="20">
        <f>Data!EN591</f>
        <v>84.777777777777771</v>
      </c>
      <c r="CD591" s="20">
        <f>Data!EO591</f>
        <v>12.727</v>
      </c>
      <c r="CE591" s="20">
        <f>Data!EP591</f>
        <v>219.69899999999998</v>
      </c>
      <c r="CF591" s="50">
        <f>IF(ISBLANK(Data!EQ591), "", Data!EQ591)</f>
        <v>102</v>
      </c>
      <c r="CG591" s="50">
        <f>IF(ISBLANK(Data!ER591), "", Data!ER591)</f>
        <v>99</v>
      </c>
      <c r="CH591" s="61" t="str">
        <f>IF(ISBLANK(Data!ES591), "", Data!ES591)</f>
        <v>Robert Morris</v>
      </c>
      <c r="CI591" s="61">
        <f>IF(ISBLANK(Data!ET591), "", Data!ET591)</f>
        <v>201</v>
      </c>
    </row>
    <row r="592" spans="1:87" x14ac:dyDescent="0.45">
      <c r="A592" s="50">
        <f>IF(ISBLANK(Data!A592), "", Data!A592)</f>
        <v>45308</v>
      </c>
      <c r="B592" s="50" t="str">
        <f>IF(ISBLANK(Data!B592), "", Data!B592)</f>
        <v>Alabama St.</v>
      </c>
      <c r="C592" s="50">
        <f>IF(ISBLANK(Data!C592), "", Data!C592)</f>
        <v>6</v>
      </c>
      <c r="D592" s="50" t="str">
        <f>IF(ISBLANK(Data!D592), "", Data!D592)</f>
        <v>Alabama A&amp;M</v>
      </c>
      <c r="E592" s="50">
        <f>IF(ISBLANK(Data!E592), "", Data!E592)</f>
        <v>5</v>
      </c>
      <c r="F592" s="50" t="str">
        <f>IF(ISBLANK(Data!F592), "", Data!F592)</f>
        <v>N</v>
      </c>
      <c r="G592" s="50" t="str">
        <f>IF(ISBLANK(Data!G592), "", Data!G592)</f>
        <v>Alabama St.</v>
      </c>
      <c r="H592" s="50" t="str">
        <f>IF(ISBLANK(Data!H592), "", Data!H592)</f>
        <v>Alabama A&amp;M</v>
      </c>
      <c r="I592" s="50" t="str">
        <f>IF(ISBLANK(Data!I592), "", Data!I592)</f>
        <v>Alabama St.</v>
      </c>
      <c r="J592" s="50" t="str">
        <f>IF(ISBLANK(Data!J592), "", Data!J592)</f>
        <v>Alabama A&amp;M</v>
      </c>
      <c r="K592" s="50" t="str">
        <f>IF(ISBLANK(Data!K592), "", Data!K592)</f>
        <v>Alabama State</v>
      </c>
      <c r="L592" s="50" t="str">
        <f>IF(ISBLANK(Data!L592), "", Data!L592)</f>
        <v>Alabama A&amp;M</v>
      </c>
      <c r="M592" s="50" t="str">
        <f>IF(ISBLANK(Data!M592), "", Data!M592)</f>
        <v>Alabama St</v>
      </c>
      <c r="N592" s="50" t="str">
        <f>IF(ISBLANK(Data!N592), "", Data!N592)</f>
        <v>Alab A&amp;M</v>
      </c>
      <c r="O592" s="50" t="str">
        <f>IF(ISBLANK(Data!O592), "", Data!O592)</f>
        <v>Alabama St.</v>
      </c>
      <c r="P592" s="50" t="str">
        <f>IF(ISBLANK(Data!P592), "", Data!P592)</f>
        <v>Alabama A&amp;M</v>
      </c>
      <c r="Q592" s="50" t="str">
        <f>IF(ISBLANK(Data!Q592), "", Data!Q592)</f>
        <v>Alabama State</v>
      </c>
      <c r="R592" s="50" t="str">
        <f>IF(ISBLANK(Data!R592), "", Data!R592)</f>
        <v>Alabama A&amp;M</v>
      </c>
      <c r="S592" s="20">
        <f>Data!W592-Data!CD592</f>
        <v>0.33333333333333304</v>
      </c>
      <c r="T592" s="20">
        <f>Data!X592-Data!CE592</f>
        <v>10.100000000000001</v>
      </c>
      <c r="U592" s="20">
        <f>Data!Y592-Data!CF592</f>
        <v>-0.5</v>
      </c>
      <c r="V592" s="20">
        <f>Data!Z592-Data!CG592</f>
        <v>-10.699999999999989</v>
      </c>
      <c r="W592" s="20">
        <f>Data!AA592-Data!CH592</f>
        <v>-3.2000000000000028</v>
      </c>
      <c r="X592" s="20">
        <f>Data!AB592-Data!CI592</f>
        <v>-4.9999999999999906E-3</v>
      </c>
      <c r="Y592" s="20">
        <f>Data!AC592-Data!CJ592</f>
        <v>3.3200000000000003</v>
      </c>
      <c r="Z592" s="20">
        <f>Data!AD592-Data!CK592</f>
        <v>1.7000000000000028</v>
      </c>
      <c r="AA592" s="20">
        <f>Data!AE592-Data!CL592</f>
        <v>-1.5</v>
      </c>
      <c r="AB592" s="20">
        <f>Data!AF592-Data!CM592</f>
        <v>7.9</v>
      </c>
      <c r="AC592" s="20">
        <f>Data!AG592-Data!CN592</f>
        <v>-1.5</v>
      </c>
      <c r="AD592" s="20">
        <f>Data!AH592-Data!CO592</f>
        <v>-13.600000000000009</v>
      </c>
      <c r="AE592" s="20">
        <f>Data!AI592-Data!CP592</f>
        <v>0.16830000000000001</v>
      </c>
      <c r="AF592" s="20">
        <f>Data!AJ592-Data!CQ592</f>
        <v>6.5</v>
      </c>
      <c r="AG592" s="20">
        <f>Data!AK592-Data!CR592</f>
        <v>0.36111111111111116</v>
      </c>
      <c r="AH592" s="20">
        <f>Data!AL592-Data!CS592</f>
        <v>150</v>
      </c>
      <c r="AI592" s="20">
        <f>Data!AM592-Data!CT592</f>
        <v>9.5500000000000007</v>
      </c>
      <c r="AJ592" s="20">
        <f>Data!AN592-Data!CU592</f>
        <v>2.4500000000000002</v>
      </c>
      <c r="AK592" s="20">
        <f>Data!AO592-Data!CV592</f>
        <v>31</v>
      </c>
      <c r="AL592" s="20">
        <f>Data!AP592-Data!CW592</f>
        <v>-233</v>
      </c>
      <c r="AM592" s="20">
        <f>Data!AQ592-Data!CX592</f>
        <v>176</v>
      </c>
      <c r="AN592" s="20">
        <f>Data!AR592-Data!CY592</f>
        <v>-2.7999999999999969E-2</v>
      </c>
      <c r="AO592" s="20">
        <f>Data!AS592-Data!CZ592</f>
        <v>52</v>
      </c>
      <c r="AP592" s="20">
        <f>Data!AT592-Data!DA592</f>
        <v>159</v>
      </c>
      <c r="AQ592" s="20">
        <f>Data!AU592-Data!DB592</f>
        <v>1.5000000000000013E-2</v>
      </c>
      <c r="AR592" s="20">
        <f>Data!AV592-Data!DC592</f>
        <v>-99</v>
      </c>
      <c r="AS592" s="20">
        <f>Data!AW592-Data!DD592</f>
        <v>-143</v>
      </c>
      <c r="AT592" s="20">
        <f>Data!AX592-Data!DE592</f>
        <v>1.0000000000000009E-2</v>
      </c>
      <c r="AU592" s="20">
        <f>Data!AY592-Data!DF592</f>
        <v>32</v>
      </c>
      <c r="AV592" s="20">
        <f>Data!AZ592-Data!DG592</f>
        <v>1.7777777777777786</v>
      </c>
      <c r="AW592" s="20">
        <f>Data!BA592-Data!DH592</f>
        <v>83</v>
      </c>
      <c r="AX592" s="20">
        <f>Data!BB592-Data!DI592</f>
        <v>4.6111111111111143</v>
      </c>
      <c r="AY592" s="20">
        <f>Data!BC592-Data!DJ592</f>
        <v>28</v>
      </c>
      <c r="AZ592" s="20">
        <f>Data!BD592-Data!DK592</f>
        <v>33</v>
      </c>
      <c r="BA592" s="20">
        <f>Data!BE592-Data!DL592</f>
        <v>-3</v>
      </c>
      <c r="BB592" s="20">
        <f>Data!BF592-Data!DM592</f>
        <v>-97</v>
      </c>
      <c r="BC592" s="20">
        <f>Data!BG592-Data!DN592</f>
        <v>-42</v>
      </c>
      <c r="BD592" s="20">
        <f>Data!BH592-Data!DO592</f>
        <v>1.7000000000000028</v>
      </c>
      <c r="BE592" s="20">
        <f>Data!BI592-Data!DP592</f>
        <v>-12.944000000000003</v>
      </c>
      <c r="BF592" s="20">
        <f>Data!BJ592-Data!DQ592</f>
        <v>14.666</v>
      </c>
      <c r="BG592" s="20">
        <f>Data!BK592-Data!DR592</f>
        <v>0.42999999999999994</v>
      </c>
      <c r="BH592" s="20">
        <f>Data!BL592-Data!DS592</f>
        <v>-5.3890000000000011</v>
      </c>
      <c r="BI592" s="20">
        <f>Data!BM592-Data!DT592</f>
        <v>0.37999999999999995</v>
      </c>
      <c r="BJ592" s="20">
        <f>Data!BN592-Data!DU592</f>
        <v>8.9000000000000021</v>
      </c>
      <c r="BK592" s="20">
        <f>Data!BO592-Data!DV592</f>
        <v>-7.8999999999999986</v>
      </c>
      <c r="BL592" s="20">
        <f>Data!BP592-Data!DW592</f>
        <v>-0.19999999999999973</v>
      </c>
      <c r="BM592" s="20">
        <f>Data!BQ592-Data!DX592</f>
        <v>1.8333333333333339</v>
      </c>
      <c r="BN592" s="20">
        <f>Data!BR592-Data!DY592</f>
        <v>-2.4000000000000021</v>
      </c>
      <c r="BO592" s="20">
        <f>Data!BS592-Data!DZ592</f>
        <v>-142</v>
      </c>
      <c r="BP592" s="20">
        <f>Data!BT592-Data!EA592</f>
        <v>9.6999999999999975E-2</v>
      </c>
      <c r="BQ592" s="20">
        <f>Data!BU592-Data!EB592</f>
        <v>-4</v>
      </c>
      <c r="BR592" s="20">
        <f>Data!BV592-Data!EC592</f>
        <v>-81</v>
      </c>
      <c r="BS592" s="20">
        <f>Data!BW592-Data!ED592</f>
        <v>-52</v>
      </c>
      <c r="BT592" s="20">
        <f>Data!BX592-Data!EE592</f>
        <v>-145</v>
      </c>
      <c r="BU592" s="20">
        <f>Data!BY592-Data!EF592</f>
        <v>-46</v>
      </c>
      <c r="BV592" s="20">
        <f>Data!BZ592-Data!EG592</f>
        <v>-62</v>
      </c>
      <c r="BW592" s="20">
        <f>Data!CA592-Data!EH592</f>
        <v>-73.300000000000011</v>
      </c>
      <c r="BX592" s="20">
        <f>Data!CB592-Data!EI592</f>
        <v>-140</v>
      </c>
      <c r="BY592" s="20">
        <f>Data!CC592-Data!EJ592</f>
        <v>-96</v>
      </c>
      <c r="BZ592" s="20">
        <f>Data!EK592</f>
        <v>10760.94</v>
      </c>
      <c r="CA592" s="20">
        <f>Data!EL592</f>
        <v>9808.1600000000017</v>
      </c>
      <c r="CB592" s="20">
        <f>Data!EM592</f>
        <v>84.164999999999992</v>
      </c>
      <c r="CC592" s="20">
        <f>Data!EN592</f>
        <v>155.03600000000003</v>
      </c>
      <c r="CD592" s="20">
        <f>Data!EO592</f>
        <v>13.708799999999998</v>
      </c>
      <c r="CE592" s="20">
        <f>Data!EP592</f>
        <v>280.91199999999998</v>
      </c>
      <c r="CF592" s="50" t="str">
        <f>IF(ISBLANK(Data!EQ592), "", Data!EQ592)</f>
        <v/>
      </c>
      <c r="CG592" s="50" t="str">
        <f>IF(ISBLANK(Data!ER592), "", Data!ER592)</f>
        <v/>
      </c>
      <c r="CH592" s="61" t="str">
        <f>IF(ISBLANK(Data!ES592), "", Data!ES592)</f>
        <v/>
      </c>
      <c r="CI592" s="61">
        <f>IF(ISBLANK(Data!ET592), "", Data!ET592)</f>
        <v>0</v>
      </c>
    </row>
    <row r="593" spans="1:87" x14ac:dyDescent="0.45">
      <c r="A593" s="50">
        <f>IF(ISBLANK(Data!A593), "", Data!A593)</f>
        <v>45308</v>
      </c>
      <c r="B593" s="50" t="str">
        <f>IF(ISBLANK(Data!B593), "", Data!B593)</f>
        <v>Oklahoma</v>
      </c>
      <c r="C593" s="50">
        <f>IF(ISBLANK(Data!C593), "", Data!C593)</f>
        <v>221</v>
      </c>
      <c r="D593" s="50" t="str">
        <f>IF(ISBLANK(Data!D593), "", Data!D593)</f>
        <v>West Virginia</v>
      </c>
      <c r="E593" s="50">
        <f>IF(ISBLANK(Data!E593), "", Data!E593)</f>
        <v>348</v>
      </c>
      <c r="F593" s="50" t="str">
        <f>IF(ISBLANK(Data!F593), "", Data!F593)</f>
        <v>N</v>
      </c>
      <c r="G593" s="50" t="str">
        <f>IF(ISBLANK(Data!G593), "", Data!G593)</f>
        <v>Oklahoma</v>
      </c>
      <c r="H593" s="50" t="str">
        <f>IF(ISBLANK(Data!H593), "", Data!H593)</f>
        <v>West Virginia</v>
      </c>
      <c r="I593" s="50" t="str">
        <f>IF(ISBLANK(Data!I593), "", Data!I593)</f>
        <v>Oklahoma</v>
      </c>
      <c r="J593" s="50" t="str">
        <f>IF(ISBLANK(Data!J593), "", Data!J593)</f>
        <v>West Virginia</v>
      </c>
      <c r="K593" s="50" t="str">
        <f>IF(ISBLANK(Data!K593), "", Data!K593)</f>
        <v>Oklahoma</v>
      </c>
      <c r="L593" s="50" t="str">
        <f>IF(ISBLANK(Data!L593), "", Data!L593)</f>
        <v>West Virginia</v>
      </c>
      <c r="M593" s="50" t="str">
        <f>IF(ISBLANK(Data!M593), "", Data!M593)</f>
        <v>Oklahoma</v>
      </c>
      <c r="N593" s="50" t="str">
        <f>IF(ISBLANK(Data!N593), "", Data!N593)</f>
        <v>W Virginia</v>
      </c>
      <c r="O593" s="50" t="str">
        <f>IF(ISBLANK(Data!O593), "", Data!O593)</f>
        <v>Oklahoma</v>
      </c>
      <c r="P593" s="50" t="str">
        <f>IF(ISBLANK(Data!P593), "", Data!P593)</f>
        <v>West Virginia</v>
      </c>
      <c r="Q593" s="50" t="str">
        <f>IF(ISBLANK(Data!Q593), "", Data!Q593)</f>
        <v>Oklahoma</v>
      </c>
      <c r="R593" s="50" t="str">
        <f>IF(ISBLANK(Data!R593), "", Data!R593)</f>
        <v>West Virginia</v>
      </c>
      <c r="S593" s="20">
        <f>Data!W593-Data!CD593</f>
        <v>0.4375</v>
      </c>
      <c r="T593" s="20">
        <f>Data!X593-Data!CE593</f>
        <v>17.36</v>
      </c>
      <c r="U593" s="20">
        <f>Data!Y593-Data!CF593</f>
        <v>9.3000000000000114</v>
      </c>
      <c r="V593" s="20">
        <f>Data!Z593-Data!CG593</f>
        <v>-8</v>
      </c>
      <c r="W593" s="20">
        <f>Data!AA593-Data!CH593</f>
        <v>-0.90000000000000568</v>
      </c>
      <c r="X593" s="20">
        <f>Data!AB593-Data!CI593</f>
        <v>1E-3</v>
      </c>
      <c r="Y593" s="20">
        <f>Data!AC593-Data!CJ593</f>
        <v>-4.28</v>
      </c>
      <c r="Z593" s="20">
        <f>Data!AD593-Data!CK593</f>
        <v>-1.7999999999999972</v>
      </c>
      <c r="AA593" s="20">
        <f>Data!AE593-Data!CL593</f>
        <v>2.4000000000000057</v>
      </c>
      <c r="AB593" s="20">
        <f>Data!AF593-Data!CM593</f>
        <v>-7.7700000000000005</v>
      </c>
      <c r="AC593" s="20">
        <f>Data!AG593-Data!CN593</f>
        <v>7.4000000000000057</v>
      </c>
      <c r="AD593" s="20">
        <f>Data!AH593-Data!CO593</f>
        <v>-7.7000000000000028</v>
      </c>
      <c r="AE593" s="20">
        <f>Data!AI593-Data!CP593</f>
        <v>0.3014</v>
      </c>
      <c r="AF593" s="20">
        <f>Data!AJ593-Data!CQ593</f>
        <v>6.8000000000000007</v>
      </c>
      <c r="AG593" s="20">
        <f>Data!AK593-Data!CR593</f>
        <v>0.42500000000000004</v>
      </c>
      <c r="AH593" s="20">
        <f>Data!AL593-Data!CS593</f>
        <v>216</v>
      </c>
      <c r="AI593" s="20">
        <f>Data!AM593-Data!CT593</f>
        <v>13.579999999999998</v>
      </c>
      <c r="AJ593" s="20">
        <f>Data!AN593-Data!CU593</f>
        <v>-5.1099999999999994</v>
      </c>
      <c r="AK593" s="20">
        <f>Data!AO593-Data!CV593</f>
        <v>195</v>
      </c>
      <c r="AL593" s="20">
        <f>Data!AP593-Data!CW593</f>
        <v>-104</v>
      </c>
      <c r="AM593" s="20">
        <f>Data!AQ593-Data!CX593</f>
        <v>34</v>
      </c>
      <c r="AN593" s="20">
        <f>Data!AR593-Data!CY593</f>
        <v>8.2999999999999963E-2</v>
      </c>
      <c r="AO593" s="20">
        <f>Data!AS593-Data!CZ593</f>
        <v>27</v>
      </c>
      <c r="AP593" s="20">
        <f>Data!AT593-Data!DA593</f>
        <v>33</v>
      </c>
      <c r="AQ593" s="20">
        <f>Data!AU593-Data!DB593</f>
        <v>4.6999999999999986E-2</v>
      </c>
      <c r="AR593" s="20">
        <f>Data!AV593-Data!DC593</f>
        <v>-16</v>
      </c>
      <c r="AS593" s="20">
        <f>Data!AW593-Data!DD593</f>
        <v>-35</v>
      </c>
      <c r="AT593" s="20">
        <f>Data!AX593-Data!DE593</f>
        <v>3.1000000000000028E-2</v>
      </c>
      <c r="AU593" s="20">
        <f>Data!AY593-Data!DF593</f>
        <v>7</v>
      </c>
      <c r="AV593" s="20">
        <f>Data!AZ593-Data!DG593</f>
        <v>0.4375</v>
      </c>
      <c r="AW593" s="20">
        <f>Data!BA593-Data!DH593</f>
        <v>34</v>
      </c>
      <c r="AX593" s="20">
        <f>Data!BB593-Data!DI593</f>
        <v>2.125</v>
      </c>
      <c r="AY593" s="20">
        <f>Data!BC593-Data!DJ593</f>
        <v>35</v>
      </c>
      <c r="AZ593" s="20">
        <f>Data!BD593-Data!DK593</f>
        <v>36</v>
      </c>
      <c r="BA593" s="20">
        <f>Data!BE593-Data!DL593</f>
        <v>3</v>
      </c>
      <c r="BB593" s="20">
        <f>Data!BF593-Data!DM593</f>
        <v>18</v>
      </c>
      <c r="BC593" s="20">
        <f>Data!BG593-Data!DN593</f>
        <v>18</v>
      </c>
      <c r="BD593" s="20">
        <f>Data!BH593-Data!DO593</f>
        <v>12.199999999999989</v>
      </c>
      <c r="BE593" s="20">
        <f>Data!BI593-Data!DP593</f>
        <v>-6.5</v>
      </c>
      <c r="BF593" s="20">
        <f>Data!BJ593-Data!DQ593</f>
        <v>18.687000000000001</v>
      </c>
      <c r="BG593" s="20">
        <f>Data!BK593-Data!DR593</f>
        <v>7.7999999999999847E-2</v>
      </c>
      <c r="BH593" s="20">
        <f>Data!BL593-Data!DS593</f>
        <v>1.1260000000000012</v>
      </c>
      <c r="BI593" s="20">
        <f>Data!BM593-Data!DT593</f>
        <v>0.14200000000000002</v>
      </c>
      <c r="BJ593" s="20">
        <f>Data!BN593-Data!DU593</f>
        <v>2.0999999999999979</v>
      </c>
      <c r="BK593" s="20">
        <f>Data!BO593-Data!DV593</f>
        <v>-2.2000000000000028</v>
      </c>
      <c r="BL593" s="20">
        <f>Data!BP593-Data!DW593</f>
        <v>0.19999999999999973</v>
      </c>
      <c r="BM593" s="20">
        <f>Data!BQ593-Data!DX593</f>
        <v>2.25</v>
      </c>
      <c r="BN593" s="20">
        <f>Data!BR593-Data!DY593</f>
        <v>1.1000000000000014</v>
      </c>
      <c r="BO593" s="20">
        <f>Data!BS593-Data!DZ593</f>
        <v>-138</v>
      </c>
      <c r="BP593" s="20">
        <f>Data!BT593-Data!EA593</f>
        <v>9.7999999999999976E-2</v>
      </c>
      <c r="BQ593" s="20">
        <f>Data!BU593-Data!EB593</f>
        <v>-3</v>
      </c>
      <c r="BR593" s="20">
        <f>Data!BV593-Data!EC593</f>
        <v>-156</v>
      </c>
      <c r="BS593" s="20">
        <f>Data!BW593-Data!ED593</f>
        <v>-73</v>
      </c>
      <c r="BT593" s="20">
        <f>Data!BX593-Data!EE593</f>
        <v>-172</v>
      </c>
      <c r="BU593" s="20">
        <f>Data!BY593-Data!EF593</f>
        <v>-123</v>
      </c>
      <c r="BV593" s="20">
        <f>Data!BZ593-Data!EG593</f>
        <v>-116</v>
      </c>
      <c r="BW593" s="20">
        <f>Data!CA593-Data!EH593</f>
        <v>-94.6</v>
      </c>
      <c r="BX593" s="20">
        <f>Data!CB593-Data!EI593</f>
        <v>-138</v>
      </c>
      <c r="BY593" s="20">
        <f>Data!CC593-Data!EJ593</f>
        <v>-146</v>
      </c>
      <c r="BZ593" s="20">
        <f>Data!EK593</f>
        <v>11783.2</v>
      </c>
      <c r="CA593" s="20">
        <f>Data!EL593</f>
        <v>9984.5</v>
      </c>
      <c r="CB593" s="20">
        <f>Data!EM593</f>
        <v>55.795125000000006</v>
      </c>
      <c r="CC593" s="20">
        <f>Data!EN593</f>
        <v>77.516249999999999</v>
      </c>
      <c r="CD593" s="20">
        <f>Data!EO593</f>
        <v>11.138400000000001</v>
      </c>
      <c r="CE593" s="20">
        <f>Data!EP593</f>
        <v>172.29300000000001</v>
      </c>
      <c r="CF593" s="50">
        <f>IF(ISBLANK(Data!EQ593), "", Data!EQ593)</f>
        <v>77</v>
      </c>
      <c r="CG593" s="50">
        <f>IF(ISBLANK(Data!ER593), "", Data!ER593)</f>
        <v>63</v>
      </c>
      <c r="CH593" s="61" t="str">
        <f>IF(ISBLANK(Data!ES593), "", Data!ES593)</f>
        <v>Oklahoma</v>
      </c>
      <c r="CI593" s="61">
        <f>IF(ISBLANK(Data!ET593), "", Data!ET593)</f>
        <v>140</v>
      </c>
    </row>
    <row r="594" spans="1:87" x14ac:dyDescent="0.45">
      <c r="A594" s="50">
        <f>IF(ISBLANK(Data!A594), "", Data!A594)</f>
        <v>45308</v>
      </c>
      <c r="B594" s="50" t="str">
        <f>IF(ISBLANK(Data!B594), "", Data!B594)</f>
        <v>Texas</v>
      </c>
      <c r="C594" s="50">
        <f>IF(ISBLANK(Data!C594), "", Data!C594)</f>
        <v>297</v>
      </c>
      <c r="D594" s="50" t="str">
        <f>IF(ISBLANK(Data!D594), "", Data!D594)</f>
        <v>UCF</v>
      </c>
      <c r="E594" s="50">
        <f>IF(ISBLANK(Data!E594), "", Data!E594)</f>
        <v>316</v>
      </c>
      <c r="F594" s="50" t="str">
        <f>IF(ISBLANK(Data!F594), "", Data!F594)</f>
        <v>N</v>
      </c>
      <c r="G594" s="50" t="str">
        <f>IF(ISBLANK(Data!G594), "", Data!G594)</f>
        <v>Texas</v>
      </c>
      <c r="H594" s="50" t="str">
        <f>IF(ISBLANK(Data!H594), "", Data!H594)</f>
        <v>UCF</v>
      </c>
      <c r="I594" s="50" t="str">
        <f>IF(ISBLANK(Data!I594), "", Data!I594)</f>
        <v>Texas</v>
      </c>
      <c r="J594" s="50" t="str">
        <f>IF(ISBLANK(Data!J594), "", Data!J594)</f>
        <v>UCF</v>
      </c>
      <c r="K594" s="50" t="str">
        <f>IF(ISBLANK(Data!K594), "", Data!K594)</f>
        <v>Texas</v>
      </c>
      <c r="L594" s="50" t="str">
        <f>IF(ISBLANK(Data!L594), "", Data!L594)</f>
        <v>Central Florida</v>
      </c>
      <c r="M594" s="50" t="str">
        <f>IF(ISBLANK(Data!M594), "", Data!M594)</f>
        <v>Texas</v>
      </c>
      <c r="N594" s="50" t="str">
        <f>IF(ISBLANK(Data!N594), "", Data!N594)</f>
        <v>UCF</v>
      </c>
      <c r="O594" s="50" t="str">
        <f>IF(ISBLANK(Data!O594), "", Data!O594)</f>
        <v>Texas</v>
      </c>
      <c r="P594" s="50" t="str">
        <f>IF(ISBLANK(Data!P594), "", Data!P594)</f>
        <v>UCF</v>
      </c>
      <c r="Q594" s="50" t="str">
        <f>IF(ISBLANK(Data!Q594), "", Data!Q594)</f>
        <v>Texas</v>
      </c>
      <c r="R594" s="50" t="str">
        <f>IF(ISBLANK(Data!R594), "", Data!R594)</f>
        <v>UCF</v>
      </c>
      <c r="S594" s="20">
        <f>Data!W594-Data!CD594</f>
        <v>8.3333333333333037E-2</v>
      </c>
      <c r="T594" s="20">
        <f>Data!X594-Data!CE594</f>
        <v>5.76</v>
      </c>
      <c r="U594" s="20">
        <f>Data!Y594-Data!CF594</f>
        <v>9.7999999999999972</v>
      </c>
      <c r="V594" s="20">
        <f>Data!Z594-Data!CG594</f>
        <v>4</v>
      </c>
      <c r="W594" s="20">
        <f>Data!AA594-Data!CH594</f>
        <v>-1.7999999999999972</v>
      </c>
      <c r="X594" s="20">
        <f>Data!AB594-Data!CI594</f>
        <v>2.1999999999999999E-2</v>
      </c>
      <c r="Y594" s="20">
        <f>Data!AC594-Data!CJ594</f>
        <v>1.0000000000000009E-2</v>
      </c>
      <c r="Z594" s="20">
        <f>Data!AD594-Data!CK594</f>
        <v>-0.69999999999998863</v>
      </c>
      <c r="AA594" s="20">
        <f>Data!AE594-Data!CL594</f>
        <v>-0.70000000000000284</v>
      </c>
      <c r="AB594" s="20">
        <f>Data!AF594-Data!CM594</f>
        <v>1.0200000000000005</v>
      </c>
      <c r="AC594" s="20">
        <f>Data!AG594-Data!CN594</f>
        <v>10.800000000000011</v>
      </c>
      <c r="AD594" s="20">
        <f>Data!AH594-Data!CO594</f>
        <v>5.9000000000000057</v>
      </c>
      <c r="AE594" s="20">
        <f>Data!AI594-Data!CP594</f>
        <v>6.7999999999999949E-2</v>
      </c>
      <c r="AF594" s="20">
        <f>Data!AJ594-Data!CQ594</f>
        <v>1.2</v>
      </c>
      <c r="AG594" s="20">
        <f>Data!AK594-Data!CR594</f>
        <v>8.0833333333333326E-2</v>
      </c>
      <c r="AH594" s="20">
        <f>Data!AL594-Data!CS594</f>
        <v>49</v>
      </c>
      <c r="AI594" s="20">
        <f>Data!AM594-Data!CT594</f>
        <v>1.08</v>
      </c>
      <c r="AJ594" s="20">
        <f>Data!AN594-Data!CU594</f>
        <v>-0.31000000000000005</v>
      </c>
      <c r="AK594" s="20">
        <f>Data!AO594-Data!CV594</f>
        <v>125</v>
      </c>
      <c r="AL594" s="20">
        <f>Data!AP594-Data!CW594</f>
        <v>93</v>
      </c>
      <c r="AM594" s="20">
        <f>Data!AQ594-Data!CX594</f>
        <v>25</v>
      </c>
      <c r="AN594" s="20">
        <f>Data!AR594-Data!CY594</f>
        <v>0.06</v>
      </c>
      <c r="AO594" s="20">
        <f>Data!AS594-Data!CZ594</f>
        <v>13</v>
      </c>
      <c r="AP594" s="20">
        <f>Data!AT594-Data!DA594</f>
        <v>-12</v>
      </c>
      <c r="AQ594" s="20">
        <f>Data!AU594-Data!DB594</f>
        <v>5.1999999999999991E-2</v>
      </c>
      <c r="AR594" s="20">
        <f>Data!AV594-Data!DC594</f>
        <v>-22</v>
      </c>
      <c r="AS594" s="20">
        <f>Data!AW594-Data!DD594</f>
        <v>-55</v>
      </c>
      <c r="AT594" s="20">
        <f>Data!AX594-Data!DE594</f>
        <v>5.5000000000000049E-2</v>
      </c>
      <c r="AU594" s="20">
        <f>Data!AY594-Data!DF594</f>
        <v>-33</v>
      </c>
      <c r="AV594" s="20">
        <f>Data!AZ594-Data!DG594</f>
        <v>-2.9166666666666661</v>
      </c>
      <c r="AW594" s="20">
        <f>Data!BA594-Data!DH594</f>
        <v>-6</v>
      </c>
      <c r="AX594" s="20">
        <f>Data!BB594-Data!DI594</f>
        <v>-2.87083333333333</v>
      </c>
      <c r="AY594" s="20">
        <f>Data!BC594-Data!DJ594</f>
        <v>68</v>
      </c>
      <c r="AZ594" s="20">
        <f>Data!BD594-Data!DK594</f>
        <v>-27</v>
      </c>
      <c r="BA594" s="20">
        <f>Data!BE594-Data!DL594</f>
        <v>0</v>
      </c>
      <c r="BB594" s="20">
        <f>Data!BF594-Data!DM594</f>
        <v>10</v>
      </c>
      <c r="BC594" s="20">
        <f>Data!BG594-Data!DN594</f>
        <v>12</v>
      </c>
      <c r="BD594" s="20">
        <f>Data!BH594-Data!DO594</f>
        <v>3.2000000000000028</v>
      </c>
      <c r="BE594" s="20">
        <f>Data!BI594-Data!DP594</f>
        <v>1.7710000000000008</v>
      </c>
      <c r="BF594" s="20">
        <f>Data!BJ594-Data!DQ594</f>
        <v>1.3829999999999991</v>
      </c>
      <c r="BG594" s="20">
        <f>Data!BK594-Data!DR594</f>
        <v>0.28800000000000014</v>
      </c>
      <c r="BH594" s="20">
        <f>Data!BL594-Data!DS594</f>
        <v>-0.17900000000000027</v>
      </c>
      <c r="BI594" s="20">
        <f>Data!BM594-Data!DT594</f>
        <v>-0.16799999999999993</v>
      </c>
      <c r="BJ594" s="20">
        <f>Data!BN594-Data!DU594</f>
        <v>-2.1000000000000014</v>
      </c>
      <c r="BK594" s="20">
        <f>Data!BO594-Data!DV594</f>
        <v>-4.8999999999999986</v>
      </c>
      <c r="BL594" s="20">
        <f>Data!BP594-Data!DW594</f>
        <v>-0.40000000000000036</v>
      </c>
      <c r="BM594" s="20">
        <f>Data!BQ594-Data!DX594</f>
        <v>-2.2708333333333339</v>
      </c>
      <c r="BN594" s="20">
        <f>Data!BR594-Data!DY594</f>
        <v>-0.40000000000000213</v>
      </c>
      <c r="BO594" s="20">
        <f>Data!BS594-Data!DZ594</f>
        <v>-13</v>
      </c>
      <c r="BP594" s="20">
        <f>Data!BT594-Data!EA594</f>
        <v>1.100000000000001E-2</v>
      </c>
      <c r="BQ594" s="20">
        <f>Data!BU594-Data!EB594</f>
        <v>0</v>
      </c>
      <c r="BR594" s="20">
        <f>Data!BV594-Data!EC594</f>
        <v>-17</v>
      </c>
      <c r="BS594" s="20">
        <f>Data!BW594-Data!ED594</f>
        <v>-52</v>
      </c>
      <c r="BT594" s="20">
        <f>Data!BX594-Data!EE594</f>
        <v>-44</v>
      </c>
      <c r="BU594" s="20">
        <f>Data!BY594-Data!EF594</f>
        <v>-31</v>
      </c>
      <c r="BV594" s="20">
        <f>Data!BZ594-Data!EG594</f>
        <v>-36</v>
      </c>
      <c r="BW594" s="20">
        <f>Data!CA594-Data!EH594</f>
        <v>-28.799999999999997</v>
      </c>
      <c r="BX594" s="20">
        <f>Data!CB594-Data!EI594</f>
        <v>-13</v>
      </c>
      <c r="BY594" s="20">
        <f>Data!CC594-Data!EJ594</f>
        <v>-80</v>
      </c>
      <c r="BZ594" s="20">
        <f>Data!EK594</f>
        <v>10759.63</v>
      </c>
      <c r="CA594" s="20">
        <f>Data!EL594</f>
        <v>10252.689999999999</v>
      </c>
      <c r="CB594" s="20">
        <f>Data!EM594</f>
        <v>118.42133333333335</v>
      </c>
      <c r="CC594" s="20">
        <f>Data!EN594</f>
        <v>90.8731875</v>
      </c>
      <c r="CD594" s="20">
        <f>Data!EO594</f>
        <v>11.833599999999999</v>
      </c>
      <c r="CE594" s="20">
        <f>Data!EP594</f>
        <v>196.15199999999999</v>
      </c>
      <c r="CF594" s="50">
        <f>IF(ISBLANK(Data!EQ594), "", Data!EQ594)</f>
        <v>71</v>
      </c>
      <c r="CG594" s="50">
        <f>IF(ISBLANK(Data!ER594), "", Data!ER594)</f>
        <v>77</v>
      </c>
      <c r="CH594" s="61" t="str">
        <f>IF(ISBLANK(Data!ES594), "", Data!ES594)</f>
        <v>UCF</v>
      </c>
      <c r="CI594" s="61">
        <f>IF(ISBLANK(Data!ET594), "", Data!ET594)</f>
        <v>148</v>
      </c>
    </row>
    <row r="595" spans="1:87" x14ac:dyDescent="0.45">
      <c r="A595" s="50">
        <f>IF(ISBLANK(Data!A595), "", Data!A595)</f>
        <v>45308</v>
      </c>
      <c r="B595" s="50" t="str">
        <f>IF(ISBLANK(Data!B595), "", Data!B595)</f>
        <v>UAB</v>
      </c>
      <c r="C595" s="50">
        <f>IF(ISBLANK(Data!C595), "", Data!C595)</f>
        <v>310</v>
      </c>
      <c r="D595" s="50" t="str">
        <f>IF(ISBLANK(Data!D595), "", Data!D595)</f>
        <v>Tulane</v>
      </c>
      <c r="E595" s="50">
        <f>IF(ISBLANK(Data!E595), "", Data!E595)</f>
        <v>308</v>
      </c>
      <c r="F595" s="50" t="str">
        <f>IF(ISBLANK(Data!F595), "", Data!F595)</f>
        <v>N</v>
      </c>
      <c r="G595" s="50" t="str">
        <f>IF(ISBLANK(Data!G595), "", Data!G595)</f>
        <v>UAB</v>
      </c>
      <c r="H595" s="50" t="str">
        <f>IF(ISBLANK(Data!H595), "", Data!H595)</f>
        <v>Tulane</v>
      </c>
      <c r="I595" s="50" t="str">
        <f>IF(ISBLANK(Data!I595), "", Data!I595)</f>
        <v>UAB</v>
      </c>
      <c r="J595" s="50" t="str">
        <f>IF(ISBLANK(Data!J595), "", Data!J595)</f>
        <v>Tulane</v>
      </c>
      <c r="K595" s="50" t="str">
        <f>IF(ISBLANK(Data!K595), "", Data!K595)</f>
        <v>UAB</v>
      </c>
      <c r="L595" s="50" t="str">
        <f>IF(ISBLANK(Data!L595), "", Data!L595)</f>
        <v>Tulane</v>
      </c>
      <c r="M595" s="50" t="str">
        <f>IF(ISBLANK(Data!M595), "", Data!M595)</f>
        <v>UAB</v>
      </c>
      <c r="N595" s="50" t="str">
        <f>IF(ISBLANK(Data!N595), "", Data!N595)</f>
        <v>Tulane</v>
      </c>
      <c r="O595" s="50" t="str">
        <f>IF(ISBLANK(Data!O595), "", Data!O595)</f>
        <v>UAB</v>
      </c>
      <c r="P595" s="50" t="str">
        <f>IF(ISBLANK(Data!P595), "", Data!P595)</f>
        <v>Tulane</v>
      </c>
      <c r="Q595" s="50" t="str">
        <f>IF(ISBLANK(Data!Q595), "", Data!Q595)</f>
        <v>UAB</v>
      </c>
      <c r="R595" s="50" t="str">
        <f>IF(ISBLANK(Data!R595), "", Data!R595)</f>
        <v>Tulane</v>
      </c>
      <c r="S595" s="20">
        <f>Data!W595-Data!CD595</f>
        <v>-6.25E-2</v>
      </c>
      <c r="T595" s="20">
        <f>Data!X595-Data!CE595</f>
        <v>-7.1899999999999995</v>
      </c>
      <c r="U595" s="20">
        <f>Data!Y595-Data!CF595</f>
        <v>-3.9000000000000057</v>
      </c>
      <c r="V595" s="20">
        <f>Data!Z595-Data!CG595</f>
        <v>3.2000000000000028</v>
      </c>
      <c r="W595" s="20">
        <f>Data!AA595-Data!CH595</f>
        <v>-5.4000000000000057</v>
      </c>
      <c r="X595" s="20">
        <f>Data!AB595-Data!CI595</f>
        <v>0.16</v>
      </c>
      <c r="Y595" s="20">
        <f>Data!AC595-Data!CJ595</f>
        <v>1.53</v>
      </c>
      <c r="Z595" s="20">
        <f>Data!AD595-Data!CK595</f>
        <v>2.4000000000000057</v>
      </c>
      <c r="AA595" s="20">
        <f>Data!AE595-Data!CL595</f>
        <v>0.90000000000000568</v>
      </c>
      <c r="AB595" s="20">
        <f>Data!AF595-Data!CM595</f>
        <v>3.2700000000000005</v>
      </c>
      <c r="AC595" s="20">
        <f>Data!AG595-Data!CN595</f>
        <v>-5</v>
      </c>
      <c r="AD595" s="20">
        <f>Data!AH595-Data!CO595</f>
        <v>3.8999999999999915</v>
      </c>
      <c r="AE595" s="20">
        <f>Data!AI595-Data!CP595</f>
        <v>-0.2243</v>
      </c>
      <c r="AF595" s="20">
        <f>Data!AJ595-Data!CQ595</f>
        <v>-1.1999999999999997</v>
      </c>
      <c r="AG595" s="20">
        <f>Data!AK595-Data!CR595</f>
        <v>-7.4999999999999983E-2</v>
      </c>
      <c r="AH595" s="20">
        <f>Data!AL595-Data!CS595</f>
        <v>-48</v>
      </c>
      <c r="AI595" s="20">
        <f>Data!AM595-Data!CT595</f>
        <v>-8.4599999999999991</v>
      </c>
      <c r="AJ595" s="20">
        <f>Data!AN595-Data!CU595</f>
        <v>0.15000000000000002</v>
      </c>
      <c r="AK595" s="20">
        <f>Data!AO595-Data!CV595</f>
        <v>-162</v>
      </c>
      <c r="AL595" s="20">
        <f>Data!AP595-Data!CW595</f>
        <v>-39</v>
      </c>
      <c r="AM595" s="20">
        <f>Data!AQ595-Data!CX595</f>
        <v>39</v>
      </c>
      <c r="AN595" s="20">
        <f>Data!AR595-Data!CY595</f>
        <v>-7.1000000000000008E-2</v>
      </c>
      <c r="AO595" s="20">
        <f>Data!AS595-Data!CZ595</f>
        <v>-32</v>
      </c>
      <c r="AP595" s="20">
        <f>Data!AT595-Data!DA595</f>
        <v>-45</v>
      </c>
      <c r="AQ595" s="20">
        <f>Data!AU595-Data!DB595</f>
        <v>-5.1999999999999991E-2</v>
      </c>
      <c r="AR595" s="20">
        <f>Data!AV595-Data!DC595</f>
        <v>-32</v>
      </c>
      <c r="AS595" s="20">
        <f>Data!AW595-Data!DD595</f>
        <v>-48</v>
      </c>
      <c r="AT595" s="20">
        <f>Data!AX595-Data!DE595</f>
        <v>9.000000000000008E-3</v>
      </c>
      <c r="AU595" s="20">
        <f>Data!AY595-Data!DF595</f>
        <v>119</v>
      </c>
      <c r="AV595" s="20">
        <f>Data!AZ595-Data!DG595</f>
        <v>7.4375</v>
      </c>
      <c r="AW595" s="20">
        <f>Data!BA595-Data!DH595</f>
        <v>90</v>
      </c>
      <c r="AX595" s="20">
        <f>Data!BB595-Data!DI595</f>
        <v>5.625</v>
      </c>
      <c r="AY595" s="20">
        <f>Data!BC595-Data!DJ595</f>
        <v>-39</v>
      </c>
      <c r="AZ595" s="20">
        <f>Data!BD595-Data!DK595</f>
        <v>-43</v>
      </c>
      <c r="BA595" s="20">
        <f>Data!BE595-Data!DL595</f>
        <v>10</v>
      </c>
      <c r="BB595" s="20">
        <f>Data!BF595-Data!DM595</f>
        <v>3</v>
      </c>
      <c r="BC595" s="20">
        <f>Data!BG595-Data!DN595</f>
        <v>-7</v>
      </c>
      <c r="BD595" s="20">
        <f>Data!BH595-Data!DO595</f>
        <v>-10.100000000000009</v>
      </c>
      <c r="BE595" s="20">
        <f>Data!BI595-Data!DP595</f>
        <v>-2.4380000000000024</v>
      </c>
      <c r="BF595" s="20">
        <f>Data!BJ595-Data!DQ595</f>
        <v>-7.6879999999999997</v>
      </c>
      <c r="BG595" s="20">
        <f>Data!BK595-Data!DR595</f>
        <v>-0.23299999999999987</v>
      </c>
      <c r="BH595" s="20">
        <f>Data!BL595-Data!DS595</f>
        <v>0.18800000000000061</v>
      </c>
      <c r="BI595" s="20">
        <f>Data!BM595-Data!DT595</f>
        <v>-0.247</v>
      </c>
      <c r="BJ595" s="20">
        <f>Data!BN595-Data!DU595</f>
        <v>-2.8000000000000007</v>
      </c>
      <c r="BK595" s="20">
        <f>Data!BO595-Data!DV595</f>
        <v>-3</v>
      </c>
      <c r="BL595" s="20">
        <f>Data!BP595-Data!DW595</f>
        <v>0.69999999999999973</v>
      </c>
      <c r="BM595" s="20">
        <f>Data!BQ595-Data!DX595</f>
        <v>-2.6875</v>
      </c>
      <c r="BN595" s="20">
        <f>Data!BR595-Data!DY595</f>
        <v>-0.40000000000000036</v>
      </c>
      <c r="BO595" s="20">
        <f>Data!BS595-Data!DZ595</f>
        <v>-26</v>
      </c>
      <c r="BP595" s="20">
        <f>Data!BT595-Data!EA595</f>
        <v>1.3000000000000012E-2</v>
      </c>
      <c r="BQ595" s="20">
        <f>Data!BU595-Data!EB595</f>
        <v>-2</v>
      </c>
      <c r="BR595" s="20">
        <f>Data!BV595-Data!EC595</f>
        <v>78</v>
      </c>
      <c r="BS595" s="20">
        <f>Data!BW595-Data!ED595</f>
        <v>-11</v>
      </c>
      <c r="BT595" s="20">
        <f>Data!BX595-Data!EE595</f>
        <v>22</v>
      </c>
      <c r="BU595" s="20">
        <f>Data!BY595-Data!EF595</f>
        <v>66</v>
      </c>
      <c r="BV595" s="20">
        <f>Data!BZ595-Data!EG595</f>
        <v>65</v>
      </c>
      <c r="BW595" s="20">
        <f>Data!CA595-Data!EH595</f>
        <v>22.599999999999994</v>
      </c>
      <c r="BX595" s="20">
        <f>Data!CB595-Data!EI595</f>
        <v>-27</v>
      </c>
      <c r="BY595" s="20">
        <f>Data!CC595-Data!EJ595</f>
        <v>-10</v>
      </c>
      <c r="BZ595" s="20">
        <f>Data!EK595</f>
        <v>11672.4</v>
      </c>
      <c r="CA595" s="20">
        <f>Data!EL595</f>
        <v>12450.95</v>
      </c>
      <c r="CB595" s="20">
        <f>Data!EM595</f>
        <v>111.40625</v>
      </c>
      <c r="CC595" s="20">
        <f>Data!EN595</f>
        <v>79.183999999999997</v>
      </c>
      <c r="CD595" s="20">
        <f>Data!EO595</f>
        <v>11.766</v>
      </c>
      <c r="CE595" s="20">
        <f>Data!EP595</f>
        <v>195.489</v>
      </c>
      <c r="CF595" s="50">
        <f>IF(ISBLANK(Data!EQ595), "", Data!EQ595)</f>
        <v>83</v>
      </c>
      <c r="CG595" s="50">
        <f>IF(ISBLANK(Data!ER595), "", Data!ER595)</f>
        <v>69</v>
      </c>
      <c r="CH595" s="61" t="str">
        <f>IF(ISBLANK(Data!ES595), "", Data!ES595)</f>
        <v>UAB</v>
      </c>
      <c r="CI595" s="61">
        <f>IF(ISBLANK(Data!ET595), "", Data!ET595)</f>
        <v>152</v>
      </c>
    </row>
    <row r="596" spans="1:87" x14ac:dyDescent="0.45">
      <c r="A596" s="50">
        <f>IF(ISBLANK(Data!A596), "", Data!A596)</f>
        <v>45308</v>
      </c>
      <c r="B596" s="50" t="str">
        <f>IF(ISBLANK(Data!B596), "", Data!B596)</f>
        <v>Tulsa</v>
      </c>
      <c r="C596" s="50">
        <f>IF(ISBLANK(Data!C596), "", Data!C596)</f>
        <v>309</v>
      </c>
      <c r="D596" s="50" t="str">
        <f>IF(ISBLANK(Data!D596), "", Data!D596)</f>
        <v>UTSA</v>
      </c>
      <c r="E596" s="50">
        <f>IF(ISBLANK(Data!E596), "", Data!E596)</f>
        <v>334</v>
      </c>
      <c r="F596" s="50" t="str">
        <f>IF(ISBLANK(Data!F596), "", Data!F596)</f>
        <v>N</v>
      </c>
      <c r="G596" s="50" t="str">
        <f>IF(ISBLANK(Data!G596), "", Data!G596)</f>
        <v>Tulsa</v>
      </c>
      <c r="H596" s="50" t="str">
        <f>IF(ISBLANK(Data!H596), "", Data!H596)</f>
        <v>UTSA</v>
      </c>
      <c r="I596" s="50" t="str">
        <f>IF(ISBLANK(Data!I596), "", Data!I596)</f>
        <v>Tulsa</v>
      </c>
      <c r="J596" s="50" t="str">
        <f>IF(ISBLANK(Data!J596), "", Data!J596)</f>
        <v>UTSA</v>
      </c>
      <c r="K596" s="50" t="str">
        <f>IF(ISBLANK(Data!K596), "", Data!K596)</f>
        <v>Tulsa</v>
      </c>
      <c r="L596" s="50" t="str">
        <f>IF(ISBLANK(Data!L596), "", Data!L596)</f>
        <v>UTSA</v>
      </c>
      <c r="M596" s="50" t="str">
        <f>IF(ISBLANK(Data!M596), "", Data!M596)</f>
        <v>Tulsa</v>
      </c>
      <c r="N596" s="50" t="str">
        <f>IF(ISBLANK(Data!N596), "", Data!N596)</f>
        <v>UTSA</v>
      </c>
      <c r="O596" s="50" t="str">
        <f>IF(ISBLANK(Data!O596), "", Data!O596)</f>
        <v>Tulsa</v>
      </c>
      <c r="P596" s="50" t="str">
        <f>IF(ISBLANK(Data!P596), "", Data!P596)</f>
        <v>UTSA</v>
      </c>
      <c r="Q596" s="50" t="str">
        <f>IF(ISBLANK(Data!Q596), "", Data!Q596)</f>
        <v>Tulsa</v>
      </c>
      <c r="R596" s="50" t="str">
        <f>IF(ISBLANK(Data!R596), "", Data!R596)</f>
        <v>UTSA</v>
      </c>
      <c r="S596" s="20">
        <f>Data!W596-Data!CD596</f>
        <v>0.15073529411764702</v>
      </c>
      <c r="T596" s="20">
        <f>Data!X596-Data!CE596</f>
        <v>6.59</v>
      </c>
      <c r="U596" s="20">
        <f>Data!Y596-Data!CF596</f>
        <v>-4.2000000000000028</v>
      </c>
      <c r="V596" s="20">
        <f>Data!Z596-Data!CG596</f>
        <v>-10.799999999999997</v>
      </c>
      <c r="W596" s="20">
        <f>Data!AA596-Data!CH596</f>
        <v>-0.29999999999999716</v>
      </c>
      <c r="X596" s="20">
        <f>Data!AB596-Data!CI596</f>
        <v>-0.106</v>
      </c>
      <c r="Y596" s="20">
        <f>Data!AC596-Data!CJ596</f>
        <v>-0.64000000000000057</v>
      </c>
      <c r="Z596" s="20">
        <f>Data!AD596-Data!CK596</f>
        <v>0.29999999999999716</v>
      </c>
      <c r="AA596" s="20">
        <f>Data!AE596-Data!CL596</f>
        <v>1</v>
      </c>
      <c r="AB596" s="20">
        <f>Data!AF596-Data!CM596</f>
        <v>-2.96</v>
      </c>
      <c r="AC596" s="20">
        <f>Data!AG596-Data!CN596</f>
        <v>-5.6999999999999886</v>
      </c>
      <c r="AD596" s="20">
        <f>Data!AH596-Data!CO596</f>
        <v>-12.900000000000006</v>
      </c>
      <c r="AE596" s="20">
        <f>Data!AI596-Data!CP596</f>
        <v>0.17759999999999998</v>
      </c>
      <c r="AF596" s="20">
        <f>Data!AJ596-Data!CQ596</f>
        <v>2.7</v>
      </c>
      <c r="AG596" s="20">
        <f>Data!AK596-Data!CR596</f>
        <v>0.14117647058823529</v>
      </c>
      <c r="AH596" s="20">
        <f>Data!AL596-Data!CS596</f>
        <v>91</v>
      </c>
      <c r="AI596" s="20">
        <f>Data!AM596-Data!CT596</f>
        <v>7.77</v>
      </c>
      <c r="AJ596" s="20">
        <f>Data!AN596-Data!CU596</f>
        <v>0.11000000000000032</v>
      </c>
      <c r="AK596" s="20">
        <f>Data!AO596-Data!CV596</f>
        <v>-126</v>
      </c>
      <c r="AL596" s="20">
        <f>Data!AP596-Data!CW596</f>
        <v>-252</v>
      </c>
      <c r="AM596" s="20">
        <f>Data!AQ596-Data!CX596</f>
        <v>-157</v>
      </c>
      <c r="AN596" s="20">
        <f>Data!AR596-Data!CY596</f>
        <v>1.3000000000000012E-2</v>
      </c>
      <c r="AO596" s="20">
        <f>Data!AS596-Data!CZ596</f>
        <v>-44</v>
      </c>
      <c r="AP596" s="20">
        <f>Data!AT596-Data!DA596</f>
        <v>-106</v>
      </c>
      <c r="AQ596" s="20">
        <f>Data!AU596-Data!DB596</f>
        <v>-1.799999999999996E-2</v>
      </c>
      <c r="AR596" s="20">
        <f>Data!AV596-Data!DC596</f>
        <v>24</v>
      </c>
      <c r="AS596" s="20">
        <f>Data!AW596-Data!DD596</f>
        <v>23</v>
      </c>
      <c r="AT596" s="20">
        <f>Data!AX596-Data!DE596</f>
        <v>2.0000000000000018E-2</v>
      </c>
      <c r="AU596" s="20">
        <f>Data!AY596-Data!DF596</f>
        <v>-49</v>
      </c>
      <c r="AV596" s="20">
        <f>Data!AZ596-Data!DG596</f>
        <v>-2.264705882352942</v>
      </c>
      <c r="AW596" s="20">
        <f>Data!BA596-Data!DH596</f>
        <v>-84</v>
      </c>
      <c r="AX596" s="20">
        <f>Data!BB596-Data!DI596</f>
        <v>-2.742647058823529</v>
      </c>
      <c r="AY596" s="20">
        <f>Data!BC596-Data!DJ596</f>
        <v>-46</v>
      </c>
      <c r="AZ596" s="20">
        <f>Data!BD596-Data!DK596</f>
        <v>50</v>
      </c>
      <c r="BA596" s="20">
        <f>Data!BE596-Data!DL596</f>
        <v>-23</v>
      </c>
      <c r="BB596" s="20">
        <f>Data!BF596-Data!DM596</f>
        <v>21</v>
      </c>
      <c r="BC596" s="20">
        <f>Data!BG596-Data!DN596</f>
        <v>-52</v>
      </c>
      <c r="BD596" s="20">
        <f>Data!BH596-Data!DO596</f>
        <v>-2.9000000000000057</v>
      </c>
      <c r="BE596" s="20">
        <f>Data!BI596-Data!DP596</f>
        <v>-10.738</v>
      </c>
      <c r="BF596" s="20">
        <f>Data!BJ596-Data!DQ596</f>
        <v>7.8159999999999998</v>
      </c>
      <c r="BG596" s="20">
        <f>Data!BK596-Data!DR596</f>
        <v>-0.31700000000000006</v>
      </c>
      <c r="BH596" s="20">
        <f>Data!BL596-Data!DS596</f>
        <v>2.0619999999999994</v>
      </c>
      <c r="BI596" s="20">
        <f>Data!BM596-Data!DT596</f>
        <v>0.18099999999999999</v>
      </c>
      <c r="BJ596" s="20">
        <f>Data!BN596-Data!DU596</f>
        <v>-4.8000000000000007</v>
      </c>
      <c r="BK596" s="20">
        <f>Data!BO596-Data!DV596</f>
        <v>2.8000000000000007</v>
      </c>
      <c r="BL596" s="20">
        <f>Data!BP596-Data!DW596</f>
        <v>-1.0999999999999996</v>
      </c>
      <c r="BM596" s="20">
        <f>Data!BQ596-Data!DX596</f>
        <v>3.4558823529411766</v>
      </c>
      <c r="BN596" s="20">
        <f>Data!BR596-Data!DY596</f>
        <v>-2</v>
      </c>
      <c r="BO596" s="20">
        <f>Data!BS596-Data!DZ596</f>
        <v>-24</v>
      </c>
      <c r="BP596" s="20">
        <f>Data!BT596-Data!EA596</f>
        <v>1.7000000000000015E-2</v>
      </c>
      <c r="BQ596" s="20">
        <f>Data!BU596-Data!EB596</f>
        <v>-6</v>
      </c>
      <c r="BR596" s="20">
        <f>Data!BV596-Data!EC596</f>
        <v>-73</v>
      </c>
      <c r="BS596" s="20">
        <f>Data!BW596-Data!ED596</f>
        <v>-37</v>
      </c>
      <c r="BT596" s="20">
        <f>Data!BX596-Data!EE596</f>
        <v>-88</v>
      </c>
      <c r="BU596" s="20">
        <f>Data!BY596-Data!EF596</f>
        <v>-81</v>
      </c>
      <c r="BV596" s="20">
        <f>Data!BZ596-Data!EG596</f>
        <v>-91</v>
      </c>
      <c r="BW596" s="20">
        <f>Data!CA596-Data!EH596</f>
        <v>-65.199999999999989</v>
      </c>
      <c r="BX596" s="20">
        <f>Data!CB596-Data!EI596</f>
        <v>-24</v>
      </c>
      <c r="BY596" s="20">
        <f>Data!CC596-Data!EJ596</f>
        <v>-34</v>
      </c>
      <c r="BZ596" s="20">
        <f>Data!EK596</f>
        <v>11281.27</v>
      </c>
      <c r="CA596" s="20">
        <f>Data!EL596</f>
        <v>10628.17</v>
      </c>
      <c r="CB596" s="20">
        <f>Data!EM596</f>
        <v>74.445882352941169</v>
      </c>
      <c r="CC596" s="20">
        <f>Data!EN596</f>
        <v>105</v>
      </c>
      <c r="CD596" s="20">
        <f>Data!EO596</f>
        <v>12.089700000000001</v>
      </c>
      <c r="CE596" s="20">
        <f>Data!EP596</f>
        <v>236.27500000000001</v>
      </c>
      <c r="CF596" s="50">
        <f>IF(ISBLANK(Data!EQ596), "", Data!EQ596)</f>
        <v>107</v>
      </c>
      <c r="CG596" s="50">
        <f>IF(ISBLANK(Data!ER596), "", Data!ER596)</f>
        <v>78</v>
      </c>
      <c r="CH596" s="61" t="str">
        <f>IF(ISBLANK(Data!ES596), "", Data!ES596)</f>
        <v>Tulsa</v>
      </c>
      <c r="CI596" s="61">
        <f>IF(ISBLANK(Data!ET596), "", Data!ET596)</f>
        <v>185</v>
      </c>
    </row>
    <row r="597" spans="1:87" x14ac:dyDescent="0.45">
      <c r="A597" s="50">
        <f>IF(ISBLANK(Data!A597), "", Data!A597)</f>
        <v>45308</v>
      </c>
      <c r="B597" s="50" t="str">
        <f>IF(ISBLANK(Data!B597), "", Data!B597)</f>
        <v>Illinois Chicago</v>
      </c>
      <c r="C597" s="50">
        <f>IF(ISBLANK(Data!C597), "", Data!C597)</f>
        <v>119</v>
      </c>
      <c r="D597" s="50" t="str">
        <f>IF(ISBLANK(Data!D597), "", Data!D597)</f>
        <v>Murray St.</v>
      </c>
      <c r="E597" s="50">
        <f>IF(ISBLANK(Data!E597), "", Data!E597)</f>
        <v>187</v>
      </c>
      <c r="F597" s="50" t="str">
        <f>IF(ISBLANK(Data!F597), "", Data!F597)</f>
        <v>N</v>
      </c>
      <c r="G597" s="50" t="str">
        <f>IF(ISBLANK(Data!G597), "", Data!G597)</f>
        <v>Illinois Chicago</v>
      </c>
      <c r="H597" s="50" t="str">
        <f>IF(ISBLANK(Data!H597), "", Data!H597)</f>
        <v>Murray St.</v>
      </c>
      <c r="I597" s="50" t="str">
        <f>IF(ISBLANK(Data!I597), "", Data!I597)</f>
        <v>Illinois Chicago</v>
      </c>
      <c r="J597" s="50" t="str">
        <f>IF(ISBLANK(Data!J597), "", Data!J597)</f>
        <v>Murray St.</v>
      </c>
      <c r="K597" s="50" t="str">
        <f>IF(ISBLANK(Data!K597), "", Data!K597)</f>
        <v>Illinois-Chicago</v>
      </c>
      <c r="L597" s="50" t="str">
        <f>IF(ISBLANK(Data!L597), "", Data!L597)</f>
        <v>Murray State</v>
      </c>
      <c r="M597" s="50" t="str">
        <f>IF(ISBLANK(Data!M597), "", Data!M597)</f>
        <v>IL-Chicago</v>
      </c>
      <c r="N597" s="50" t="str">
        <f>IF(ISBLANK(Data!N597), "", Data!N597)</f>
        <v>Murray St</v>
      </c>
      <c r="O597" s="50" t="str">
        <f>IF(ISBLANK(Data!O597), "", Data!O597)</f>
        <v>UIC</v>
      </c>
      <c r="P597" s="50" t="str">
        <f>IF(ISBLANK(Data!P597), "", Data!P597)</f>
        <v>Murray St.</v>
      </c>
      <c r="Q597" s="50" t="str">
        <f>IF(ISBLANK(Data!Q597), "", Data!Q597)</f>
        <v>UIC</v>
      </c>
      <c r="R597" s="50" t="str">
        <f>IF(ISBLANK(Data!R597), "", Data!R597)</f>
        <v>Murray State</v>
      </c>
      <c r="S597" s="20">
        <f>Data!W597-Data!CD597</f>
        <v>5.8823529411764996E-2</v>
      </c>
      <c r="T597" s="20">
        <f>Data!X597-Data!CE597</f>
        <v>-2.4300000000000002</v>
      </c>
      <c r="U597" s="20">
        <f>Data!Y597-Data!CF597</f>
        <v>-8.3000000000000114</v>
      </c>
      <c r="V597" s="20">
        <f>Data!Z597-Data!CG597</f>
        <v>-5.8999999999999915</v>
      </c>
      <c r="W597" s="20">
        <f>Data!AA597-Data!CH597</f>
        <v>1.5</v>
      </c>
      <c r="X597" s="20">
        <f>Data!AB597-Data!CI597</f>
        <v>4.0000000000000008E-2</v>
      </c>
      <c r="Y597" s="20">
        <f>Data!AC597-Data!CJ597</f>
        <v>-1.17</v>
      </c>
      <c r="Z597" s="20">
        <f>Data!AD597-Data!CK597</f>
        <v>0.30000000000001137</v>
      </c>
      <c r="AA597" s="20">
        <f>Data!AE597-Data!CL597</f>
        <v>1.5</v>
      </c>
      <c r="AB597" s="20">
        <f>Data!AF597-Data!CM597</f>
        <v>-2.2399999999999998</v>
      </c>
      <c r="AC597" s="20">
        <f>Data!AG597-Data!CN597</f>
        <v>-9.2999999999999972</v>
      </c>
      <c r="AD597" s="20">
        <f>Data!AH597-Data!CO597</f>
        <v>-7.5</v>
      </c>
      <c r="AE597" s="20">
        <f>Data!AI597-Data!CP597</f>
        <v>-4.6599999999999975E-2</v>
      </c>
      <c r="AF597" s="20">
        <f>Data!AJ597-Data!CQ597</f>
        <v>1.0999999999999996</v>
      </c>
      <c r="AG597" s="20">
        <f>Data!AK597-Data!CR597</f>
        <v>6.4705882352941113E-2</v>
      </c>
      <c r="AH597" s="20">
        <f>Data!AL597-Data!CS597</f>
        <v>-18</v>
      </c>
      <c r="AI597" s="20">
        <f>Data!AM597-Data!CT597</f>
        <v>0.59000000000000008</v>
      </c>
      <c r="AJ597" s="20">
        <f>Data!AN597-Data!CU597</f>
        <v>-0.47</v>
      </c>
      <c r="AK597" s="20">
        <f>Data!AO597-Data!CV597</f>
        <v>-49</v>
      </c>
      <c r="AL597" s="20">
        <f>Data!AP597-Data!CW597</f>
        <v>-84</v>
      </c>
      <c r="AM597" s="20">
        <f>Data!AQ597-Data!CX597</f>
        <v>-24</v>
      </c>
      <c r="AN597" s="20">
        <f>Data!AR597-Data!CY597</f>
        <v>1.2000000000000011E-2</v>
      </c>
      <c r="AO597" s="20">
        <f>Data!AS597-Data!CZ597</f>
        <v>26</v>
      </c>
      <c r="AP597" s="20">
        <f>Data!AT597-Data!DA597</f>
        <v>37</v>
      </c>
      <c r="AQ597" s="20">
        <f>Data!AU597-Data!DB597</f>
        <v>3.3999999999999975E-2</v>
      </c>
      <c r="AR597" s="20">
        <f>Data!AV597-Data!DC597</f>
        <v>-77</v>
      </c>
      <c r="AS597" s="20">
        <f>Data!AW597-Data!DD597</f>
        <v>-88</v>
      </c>
      <c r="AT597" s="20">
        <f>Data!AX597-Data!DE597</f>
        <v>-5.9999999999999942E-2</v>
      </c>
      <c r="AU597" s="20">
        <f>Data!AY597-Data!DF597</f>
        <v>-19</v>
      </c>
      <c r="AV597" s="20">
        <f>Data!AZ597-Data!DG597</f>
        <v>-1.117647058823529</v>
      </c>
      <c r="AW597" s="20">
        <f>Data!BA597-Data!DH597</f>
        <v>18</v>
      </c>
      <c r="AX597" s="20">
        <f>Data!BB597-Data!DI597</f>
        <v>1.058823529411768</v>
      </c>
      <c r="AY597" s="20">
        <f>Data!BC597-Data!DJ597</f>
        <v>41</v>
      </c>
      <c r="AZ597" s="20">
        <f>Data!BD597-Data!DK597</f>
        <v>-18</v>
      </c>
      <c r="BA597" s="20">
        <f>Data!BE597-Data!DL597</f>
        <v>56</v>
      </c>
      <c r="BB597" s="20">
        <f>Data!BF597-Data!DM597</f>
        <v>58</v>
      </c>
      <c r="BC597" s="20">
        <f>Data!BG597-Data!DN597</f>
        <v>16</v>
      </c>
      <c r="BD597" s="20">
        <f>Data!BH597-Data!DO597</f>
        <v>-2.9000000000000057</v>
      </c>
      <c r="BE597" s="20">
        <f>Data!BI597-Data!DP597</f>
        <v>-4.9410000000000025</v>
      </c>
      <c r="BF597" s="20">
        <f>Data!BJ597-Data!DQ597</f>
        <v>2.0589999999999997</v>
      </c>
      <c r="BG597" s="20">
        <f>Data!BK597-Data!DR597</f>
        <v>-0.17500000000000004</v>
      </c>
      <c r="BH597" s="20">
        <f>Data!BL597-Data!DS597</f>
        <v>3.411999999999999</v>
      </c>
      <c r="BI597" s="20">
        <f>Data!BM597-Data!DT597</f>
        <v>-0.27099999999999996</v>
      </c>
      <c r="BJ597" s="20">
        <f>Data!BN597-Data!DU597</f>
        <v>2.1999999999999993</v>
      </c>
      <c r="BK597" s="20">
        <f>Data!BO597-Data!DV597</f>
        <v>-5.2000000000000011</v>
      </c>
      <c r="BL597" s="20">
        <f>Data!BP597-Data!DW597</f>
        <v>3.3</v>
      </c>
      <c r="BM597" s="20">
        <f>Data!BQ597-Data!DX597</f>
        <v>-1.0588235294117645</v>
      </c>
      <c r="BN597" s="20">
        <f>Data!BR597-Data!DY597</f>
        <v>0.89999999999999858</v>
      </c>
      <c r="BO597" s="20">
        <f>Data!BS597-Data!DZ597</f>
        <v>-31</v>
      </c>
      <c r="BP597" s="20">
        <f>Data!BT597-Data!EA597</f>
        <v>1.699999999999996E-2</v>
      </c>
      <c r="BQ597" s="20">
        <f>Data!BU597-Data!EB597</f>
        <v>-3</v>
      </c>
      <c r="BR597" s="20">
        <f>Data!BV597-Data!EC597</f>
        <v>-2</v>
      </c>
      <c r="BS597" s="20">
        <f>Data!BW597-Data!ED597</f>
        <v>72</v>
      </c>
      <c r="BT597" s="20">
        <f>Data!BX597-Data!EE597</f>
        <v>-28</v>
      </c>
      <c r="BU597" s="20">
        <f>Data!BY597-Data!EF597</f>
        <v>15</v>
      </c>
      <c r="BV597" s="20">
        <f>Data!BZ597-Data!EG597</f>
        <v>28</v>
      </c>
      <c r="BW597" s="20">
        <f>Data!CA597-Data!EH597</f>
        <v>15.5</v>
      </c>
      <c r="BX597" s="20">
        <f>Data!CB597-Data!EI597</f>
        <v>-31</v>
      </c>
      <c r="BY597" s="20">
        <f>Data!CC597-Data!EJ597</f>
        <v>50</v>
      </c>
      <c r="BZ597" s="20">
        <f>Data!EK597</f>
        <v>10928.909999999998</v>
      </c>
      <c r="CA597" s="20">
        <f>Data!EL597</f>
        <v>11180.68</v>
      </c>
      <c r="CB597" s="20">
        <f>Data!EM597</f>
        <v>79.97082352941176</v>
      </c>
      <c r="CC597" s="20">
        <f>Data!EN597</f>
        <v>48.578823529411764</v>
      </c>
      <c r="CD597" s="20">
        <f>Data!EO597</f>
        <v>11.643999999999998</v>
      </c>
      <c r="CE597" s="20">
        <f>Data!EP597</f>
        <v>170.95000000000002</v>
      </c>
      <c r="CF597" s="50">
        <f>IF(ISBLANK(Data!EQ597), "", Data!EQ597)</f>
        <v>58</v>
      </c>
      <c r="CG597" s="50">
        <f>IF(ISBLANK(Data!ER597), "", Data!ER597)</f>
        <v>73</v>
      </c>
      <c r="CH597" s="61" t="str">
        <f>IF(ISBLANK(Data!ES597), "", Data!ES597)</f>
        <v>Murray St.</v>
      </c>
      <c r="CI597" s="61">
        <f>IF(ISBLANK(Data!ET597), "", Data!ET597)</f>
        <v>131</v>
      </c>
    </row>
    <row r="598" spans="1:87" x14ac:dyDescent="0.45">
      <c r="A598" s="50">
        <f>IF(ISBLANK(Data!A598), "", Data!A598)</f>
        <v>45308</v>
      </c>
      <c r="B598" s="50" t="str">
        <f>IF(ISBLANK(Data!B598), "", Data!B598)</f>
        <v>Southern Illinois</v>
      </c>
      <c r="C598" s="50">
        <f>IF(ISBLANK(Data!C598), "", Data!C598)</f>
        <v>277</v>
      </c>
      <c r="D598" s="50" t="str">
        <f>IF(ISBLANK(Data!D598), "", Data!D598)</f>
        <v>Bradley</v>
      </c>
      <c r="E598" s="50">
        <f>IF(ISBLANK(Data!E598), "", Data!E598)</f>
        <v>29</v>
      </c>
      <c r="F598" s="50" t="str">
        <f>IF(ISBLANK(Data!F598), "", Data!F598)</f>
        <v>N</v>
      </c>
      <c r="G598" s="50" t="str">
        <f>IF(ISBLANK(Data!G598), "", Data!G598)</f>
        <v>Southern Illinois</v>
      </c>
      <c r="H598" s="50" t="str">
        <f>IF(ISBLANK(Data!H598), "", Data!H598)</f>
        <v>Bradley</v>
      </c>
      <c r="I598" s="50" t="str">
        <f>IF(ISBLANK(Data!I598), "", Data!I598)</f>
        <v>Southern Illinois</v>
      </c>
      <c r="J598" s="50" t="str">
        <f>IF(ISBLANK(Data!J598), "", Data!J598)</f>
        <v>Bradley</v>
      </c>
      <c r="K598" s="50" t="str">
        <f>IF(ISBLANK(Data!K598), "", Data!K598)</f>
        <v>Southern Illinois</v>
      </c>
      <c r="L598" s="50" t="str">
        <f>IF(ISBLANK(Data!L598), "", Data!L598)</f>
        <v>Bradley</v>
      </c>
      <c r="M598" s="50" t="str">
        <f>IF(ISBLANK(Data!M598), "", Data!M598)</f>
        <v>S Illinois</v>
      </c>
      <c r="N598" s="50" t="str">
        <f>IF(ISBLANK(Data!N598), "", Data!N598)</f>
        <v>Bradley</v>
      </c>
      <c r="O598" s="50" t="str">
        <f>IF(ISBLANK(Data!O598), "", Data!O598)</f>
        <v>S. Illinois</v>
      </c>
      <c r="P598" s="50" t="str">
        <f>IF(ISBLANK(Data!P598), "", Data!P598)</f>
        <v>Bradley</v>
      </c>
      <c r="Q598" s="50" t="str">
        <f>IF(ISBLANK(Data!Q598), "", Data!Q598)</f>
        <v>Southern Illinois</v>
      </c>
      <c r="R598" s="50" t="str">
        <f>IF(ISBLANK(Data!R598), "", Data!R598)</f>
        <v>Bradley</v>
      </c>
      <c r="S598" s="20">
        <f>Data!W598-Data!CD598</f>
        <v>0</v>
      </c>
      <c r="T598" s="20">
        <f>Data!X598-Data!CE598</f>
        <v>-3.3800000000000008</v>
      </c>
      <c r="U598" s="20">
        <f>Data!Y598-Data!CF598</f>
        <v>0.70000000000000284</v>
      </c>
      <c r="V598" s="20">
        <f>Data!Z598-Data!CG598</f>
        <v>4</v>
      </c>
      <c r="W598" s="20">
        <f>Data!AA598-Data!CH598</f>
        <v>-2.9000000000000057</v>
      </c>
      <c r="X598" s="20">
        <f>Data!AB598-Data!CI598</f>
        <v>1.4999999999999999E-2</v>
      </c>
      <c r="Y598" s="20">
        <f>Data!AC598-Data!CJ598</f>
        <v>-4.33</v>
      </c>
      <c r="Z598" s="20">
        <f>Data!AD598-Data!CK598</f>
        <v>-2.8999999999999915</v>
      </c>
      <c r="AA598" s="20">
        <f>Data!AE598-Data!CL598</f>
        <v>1.3999999999999915</v>
      </c>
      <c r="AB598" s="20">
        <f>Data!AF598-Data!CM598</f>
        <v>-7.94</v>
      </c>
      <c r="AC598" s="20">
        <f>Data!AG598-Data!CN598</f>
        <v>0.90000000000000568</v>
      </c>
      <c r="AD598" s="20">
        <f>Data!AH598-Data!CO598</f>
        <v>4.5999999999999943</v>
      </c>
      <c r="AE598" s="20">
        <f>Data!AI598-Data!CP598</f>
        <v>-8.0599999999999894E-2</v>
      </c>
      <c r="AF598" s="20">
        <f>Data!AJ598-Data!CQ598</f>
        <v>-0.59999999999999987</v>
      </c>
      <c r="AG598" s="20">
        <f>Data!AK598-Data!CR598</f>
        <v>-3.5294117647058823E-2</v>
      </c>
      <c r="AH598" s="20">
        <f>Data!AL598-Data!CS598</f>
        <v>-29</v>
      </c>
      <c r="AI598" s="20">
        <f>Data!AM598-Data!CT598</f>
        <v>-2.34</v>
      </c>
      <c r="AJ598" s="20">
        <f>Data!AN598-Data!CU598</f>
        <v>-2.9</v>
      </c>
      <c r="AK598" s="20">
        <f>Data!AO598-Data!CV598</f>
        <v>-9</v>
      </c>
      <c r="AL598" s="20">
        <f>Data!AP598-Data!CW598</f>
        <v>-27</v>
      </c>
      <c r="AM598" s="20">
        <f>Data!AQ598-Data!CX598</f>
        <v>-78</v>
      </c>
      <c r="AN598" s="20">
        <f>Data!AR598-Data!CY598</f>
        <v>4.9999999999999489E-3</v>
      </c>
      <c r="AO598" s="20">
        <f>Data!AS598-Data!CZ598</f>
        <v>-7</v>
      </c>
      <c r="AP598" s="20">
        <f>Data!AT598-Data!DA598</f>
        <v>-42</v>
      </c>
      <c r="AQ598" s="20">
        <f>Data!AU598-Data!DB598</f>
        <v>2.200000000000002E-2</v>
      </c>
      <c r="AR598" s="20">
        <f>Data!AV598-Data!DC598</f>
        <v>62</v>
      </c>
      <c r="AS598" s="20">
        <f>Data!AW598-Data!DD598</f>
        <v>49</v>
      </c>
      <c r="AT598" s="20">
        <f>Data!AX598-Data!DE598</f>
        <v>8.4999999999999964E-2</v>
      </c>
      <c r="AU598" s="20">
        <f>Data!AY598-Data!DF598</f>
        <v>-44</v>
      </c>
      <c r="AV598" s="20">
        <f>Data!AZ598-Data!DG598</f>
        <v>-2.5882352941176467</v>
      </c>
      <c r="AW598" s="20">
        <f>Data!BA598-Data!DH598</f>
        <v>-63</v>
      </c>
      <c r="AX598" s="20">
        <f>Data!BB598-Data!DI598</f>
        <v>-3.7058823529411811</v>
      </c>
      <c r="AY598" s="20">
        <f>Data!BC598-Data!DJ598</f>
        <v>22</v>
      </c>
      <c r="AZ598" s="20">
        <f>Data!BD598-Data!DK598</f>
        <v>-37</v>
      </c>
      <c r="BA598" s="20">
        <f>Data!BE598-Data!DL598</f>
        <v>-7</v>
      </c>
      <c r="BB598" s="20">
        <f>Data!BF598-Data!DM598</f>
        <v>-36</v>
      </c>
      <c r="BC598" s="20">
        <f>Data!BG598-Data!DN598</f>
        <v>8</v>
      </c>
      <c r="BD598" s="20">
        <f>Data!BH598-Data!DO598</f>
        <v>-0.5</v>
      </c>
      <c r="BE598" s="20">
        <f>Data!BI598-Data!DP598</f>
        <v>-1.5879999999999939</v>
      </c>
      <c r="BF598" s="20">
        <f>Data!BJ598-Data!DQ598</f>
        <v>1.0590000000000011</v>
      </c>
      <c r="BG598" s="20">
        <f>Data!BK598-Data!DR598</f>
        <v>0.32899999999999996</v>
      </c>
      <c r="BH598" s="20">
        <f>Data!BL598-Data!DS598</f>
        <v>-2.1169999999999991</v>
      </c>
      <c r="BI598" s="20">
        <f>Data!BM598-Data!DT598</f>
        <v>-8.1999999999999962E-2</v>
      </c>
      <c r="BJ598" s="20">
        <f>Data!BN598-Data!DU598</f>
        <v>-2.3999999999999986</v>
      </c>
      <c r="BK598" s="20">
        <f>Data!BO598-Data!DV598</f>
        <v>2.8000000000000007</v>
      </c>
      <c r="BL598" s="20">
        <f>Data!BP598-Data!DW598</f>
        <v>-0.40000000000000036</v>
      </c>
      <c r="BM598" s="20">
        <f>Data!BQ598-Data!DX598</f>
        <v>-2.1764705882352935</v>
      </c>
      <c r="BN598" s="20">
        <f>Data!BR598-Data!DY598</f>
        <v>0.5</v>
      </c>
      <c r="BO598" s="20">
        <f>Data!BS598-Data!DZ598</f>
        <v>86</v>
      </c>
      <c r="BP598" s="20">
        <f>Data!BT598-Data!EA598</f>
        <v>-6.3999999999999946E-2</v>
      </c>
      <c r="BQ598" s="20">
        <f>Data!BU598-Data!EB598</f>
        <v>-1</v>
      </c>
      <c r="BR598" s="20">
        <f>Data!BV598-Data!EC598</f>
        <v>24</v>
      </c>
      <c r="BS598" s="20">
        <f>Data!BW598-Data!ED598</f>
        <v>12</v>
      </c>
      <c r="BT598" s="20">
        <f>Data!BX598-Data!EE598</f>
        <v>25</v>
      </c>
      <c r="BU598" s="20">
        <f>Data!BY598-Data!EF598</f>
        <v>9</v>
      </c>
      <c r="BV598" s="20">
        <f>Data!BZ598-Data!EG598</f>
        <v>30</v>
      </c>
      <c r="BW598" s="20">
        <f>Data!CA598-Data!EH598</f>
        <v>22</v>
      </c>
      <c r="BX598" s="20">
        <f>Data!CB598-Data!EI598</f>
        <v>88</v>
      </c>
      <c r="BY598" s="20">
        <f>Data!CC598-Data!EJ598</f>
        <v>58</v>
      </c>
      <c r="BZ598" s="20">
        <f>Data!EK598</f>
        <v>10904.18</v>
      </c>
      <c r="CA598" s="20">
        <f>Data!EL598</f>
        <v>11270.6</v>
      </c>
      <c r="CB598" s="20">
        <f>Data!EM598</f>
        <v>84.220294117647057</v>
      </c>
      <c r="CC598" s="20">
        <f>Data!EN598</f>
        <v>72.745411764705892</v>
      </c>
      <c r="CD598" s="20">
        <f>Data!EO598</f>
        <v>11.6754</v>
      </c>
      <c r="CE598" s="20">
        <f>Data!EP598</f>
        <v>216.97200000000001</v>
      </c>
      <c r="CF598" s="50">
        <f>IF(ISBLANK(Data!EQ598), "", Data!EQ598)</f>
        <v>69</v>
      </c>
      <c r="CG598" s="50">
        <f>IF(ISBLANK(Data!ER598), "", Data!ER598)</f>
        <v>70</v>
      </c>
      <c r="CH598" s="61" t="str">
        <f>IF(ISBLANK(Data!ES598), "", Data!ES598)</f>
        <v>Bradley</v>
      </c>
      <c r="CI598" s="61">
        <f>IF(ISBLANK(Data!ET598), "", Data!ET598)</f>
        <v>139</v>
      </c>
    </row>
    <row r="599" spans="1:87" x14ac:dyDescent="0.45">
      <c r="A599" s="50">
        <f>IF(ISBLANK(Data!A599), "", Data!A599)</f>
        <v>45308</v>
      </c>
      <c r="B599" s="50" t="str">
        <f>IF(ISBLANK(Data!B599), "", Data!B599)</f>
        <v>Illinois St.</v>
      </c>
      <c r="C599" s="50">
        <f>IF(ISBLANK(Data!C599), "", Data!C599)</f>
        <v>120</v>
      </c>
      <c r="D599" s="50" t="str">
        <f>IF(ISBLANK(Data!D599), "", Data!D599)</f>
        <v>Drake</v>
      </c>
      <c r="E599" s="50">
        <f>IF(ISBLANK(Data!E599), "", Data!E599)</f>
        <v>72</v>
      </c>
      <c r="F599" s="50" t="str">
        <f>IF(ISBLANK(Data!F599), "", Data!F599)</f>
        <v>N</v>
      </c>
      <c r="G599" s="50" t="str">
        <f>IF(ISBLANK(Data!G599), "", Data!G599)</f>
        <v>Illinois St.</v>
      </c>
      <c r="H599" s="50" t="str">
        <f>IF(ISBLANK(Data!H599), "", Data!H599)</f>
        <v>Drake</v>
      </c>
      <c r="I599" s="50" t="str">
        <f>IF(ISBLANK(Data!I599), "", Data!I599)</f>
        <v>Illinois St.</v>
      </c>
      <c r="J599" s="50" t="str">
        <f>IF(ISBLANK(Data!J599), "", Data!J599)</f>
        <v>Drake</v>
      </c>
      <c r="K599" s="50" t="str">
        <f>IF(ISBLANK(Data!K599), "", Data!K599)</f>
        <v>Illinois State</v>
      </c>
      <c r="L599" s="50" t="str">
        <f>IF(ISBLANK(Data!L599), "", Data!L599)</f>
        <v>Drake</v>
      </c>
      <c r="M599" s="50" t="str">
        <f>IF(ISBLANK(Data!M599), "", Data!M599)</f>
        <v>Illinois St</v>
      </c>
      <c r="N599" s="50" t="str">
        <f>IF(ISBLANK(Data!N599), "", Data!N599)</f>
        <v>Drake</v>
      </c>
      <c r="O599" s="50" t="str">
        <f>IF(ISBLANK(Data!O599), "", Data!O599)</f>
        <v>Illinois St.</v>
      </c>
      <c r="P599" s="50" t="str">
        <f>IF(ISBLANK(Data!P599), "", Data!P599)</f>
        <v>Drake</v>
      </c>
      <c r="Q599" s="50" t="str">
        <f>IF(ISBLANK(Data!Q599), "", Data!Q599)</f>
        <v>Illinois State</v>
      </c>
      <c r="R599" s="50" t="str">
        <f>IF(ISBLANK(Data!R599), "", Data!R599)</f>
        <v>Drake</v>
      </c>
      <c r="S599" s="20">
        <f>Data!W599-Data!CD599</f>
        <v>-0.35294117647058798</v>
      </c>
      <c r="T599" s="20">
        <f>Data!X599-Data!CE599</f>
        <v>-17.190000000000001</v>
      </c>
      <c r="U599" s="20">
        <f>Data!Y599-Data!CF599</f>
        <v>-15.400000000000006</v>
      </c>
      <c r="V599" s="20">
        <f>Data!Z599-Data!CG599</f>
        <v>1.7000000000000028</v>
      </c>
      <c r="W599" s="20">
        <f>Data!AA599-Data!CH599</f>
        <v>-1.5</v>
      </c>
      <c r="X599" s="20">
        <f>Data!AB599-Data!CI599</f>
        <v>-4.2999999999999997E-2</v>
      </c>
      <c r="Y599" s="20">
        <f>Data!AC599-Data!CJ599</f>
        <v>-1.1299999999999999</v>
      </c>
      <c r="Z599" s="20">
        <f>Data!AD599-Data!CK599</f>
        <v>1.4000000000000057</v>
      </c>
      <c r="AA599" s="20">
        <f>Data!AE599-Data!CL599</f>
        <v>2.5</v>
      </c>
      <c r="AB599" s="20">
        <f>Data!AF599-Data!CM599</f>
        <v>-1.9900000000000002</v>
      </c>
      <c r="AC599" s="20">
        <f>Data!AG599-Data!CN599</f>
        <v>-16.399999999999991</v>
      </c>
      <c r="AD599" s="20">
        <f>Data!AH599-Data!CO599</f>
        <v>0.40000000000000568</v>
      </c>
      <c r="AE599" s="20">
        <f>Data!AI599-Data!CP599</f>
        <v>-0.42569999999999997</v>
      </c>
      <c r="AF599" s="20">
        <f>Data!AJ599-Data!CQ599</f>
        <v>-5.8</v>
      </c>
      <c r="AG599" s="20">
        <f>Data!AK599-Data!CR599</f>
        <v>-0.3411764705882353</v>
      </c>
      <c r="AH599" s="20">
        <f>Data!AL599-Data!CS599</f>
        <v>-256</v>
      </c>
      <c r="AI599" s="20">
        <f>Data!AM599-Data!CT599</f>
        <v>-13.46</v>
      </c>
      <c r="AJ599" s="20">
        <f>Data!AN599-Data!CU599</f>
        <v>-0.65000000000000013</v>
      </c>
      <c r="AK599" s="20">
        <f>Data!AO599-Data!CV599</f>
        <v>-204</v>
      </c>
      <c r="AL599" s="20">
        <f>Data!AP599-Data!CW599</f>
        <v>2</v>
      </c>
      <c r="AM599" s="20">
        <f>Data!AQ599-Data!CX599</f>
        <v>-34</v>
      </c>
      <c r="AN599" s="20">
        <f>Data!AR599-Data!CY599</f>
        <v>-6.9000000000000006E-2</v>
      </c>
      <c r="AO599" s="20">
        <f>Data!AS599-Data!CZ599</f>
        <v>-37</v>
      </c>
      <c r="AP599" s="20">
        <f>Data!AT599-Data!DA599</f>
        <v>-33</v>
      </c>
      <c r="AQ599" s="20">
        <f>Data!AU599-Data!DB599</f>
        <v>-6.8000000000000005E-2</v>
      </c>
      <c r="AR599" s="20">
        <f>Data!AV599-Data!DC599</f>
        <v>-1</v>
      </c>
      <c r="AS599" s="20">
        <f>Data!AW599-Data!DD599</f>
        <v>36</v>
      </c>
      <c r="AT599" s="20">
        <f>Data!AX599-Data!DE599</f>
        <v>-7.999999999999996E-2</v>
      </c>
      <c r="AU599" s="20">
        <f>Data!AY599-Data!DF599</f>
        <v>48</v>
      </c>
      <c r="AV599" s="20">
        <f>Data!AZ599-Data!DG599</f>
        <v>2.8235294117647065</v>
      </c>
      <c r="AW599" s="20">
        <f>Data!BA599-Data!DH599</f>
        <v>48</v>
      </c>
      <c r="AX599" s="20">
        <f>Data!BB599-Data!DI599</f>
        <v>2.823529411764703</v>
      </c>
      <c r="AY599" s="20">
        <f>Data!BC599-Data!DJ599</f>
        <v>-73</v>
      </c>
      <c r="AZ599" s="20">
        <f>Data!BD599-Data!DK599</f>
        <v>-12</v>
      </c>
      <c r="BA599" s="20">
        <f>Data!BE599-Data!DL599</f>
        <v>12</v>
      </c>
      <c r="BB599" s="20">
        <f>Data!BF599-Data!DM599</f>
        <v>42</v>
      </c>
      <c r="BC599" s="20">
        <f>Data!BG599-Data!DN599</f>
        <v>4</v>
      </c>
      <c r="BD599" s="20">
        <f>Data!BH599-Data!DO599</f>
        <v>-12</v>
      </c>
      <c r="BE599" s="20">
        <f>Data!BI599-Data!DP599</f>
        <v>0.11699999999999022</v>
      </c>
      <c r="BF599" s="20">
        <f>Data!BJ599-Data!DQ599</f>
        <v>-12.118</v>
      </c>
      <c r="BG599" s="20">
        <f>Data!BK599-Data!DR599</f>
        <v>-0.68300000000000005</v>
      </c>
      <c r="BH599" s="20">
        <f>Data!BL599-Data!DS599</f>
        <v>2.4699999999999989</v>
      </c>
      <c r="BI599" s="20">
        <f>Data!BM599-Data!DT599</f>
        <v>-0.19700000000000006</v>
      </c>
      <c r="BJ599" s="20">
        <f>Data!BN599-Data!DU599</f>
        <v>-1.8999999999999986</v>
      </c>
      <c r="BK599" s="20">
        <f>Data!BO599-Data!DV599</f>
        <v>2.1000000000000014</v>
      </c>
      <c r="BL599" s="20">
        <f>Data!BP599-Data!DW599</f>
        <v>0.7</v>
      </c>
      <c r="BM599" s="20">
        <f>Data!BQ599-Data!DX599</f>
        <v>-0.70588235294117663</v>
      </c>
      <c r="BN599" s="20">
        <f>Data!BR599-Data!DY599</f>
        <v>0.19999999999999929</v>
      </c>
      <c r="BO599" s="20">
        <f>Data!BS599-Data!DZ599</f>
        <v>213</v>
      </c>
      <c r="BP599" s="20">
        <f>Data!BT599-Data!EA599</f>
        <v>-0.14099999999999996</v>
      </c>
      <c r="BQ599" s="20">
        <f>Data!BU599-Data!EB599</f>
        <v>1</v>
      </c>
      <c r="BR599" s="20">
        <f>Data!BV599-Data!EC599</f>
        <v>178</v>
      </c>
      <c r="BS599" s="20">
        <f>Data!BW599-Data!ED599</f>
        <v>201</v>
      </c>
      <c r="BT599" s="20">
        <f>Data!BX599-Data!EE599</f>
        <v>181</v>
      </c>
      <c r="BU599" s="20">
        <f>Data!BY599-Data!EF599</f>
        <v>162</v>
      </c>
      <c r="BV599" s="20">
        <f>Data!BZ599-Data!EG599</f>
        <v>173</v>
      </c>
      <c r="BW599" s="20">
        <f>Data!CA599-Data!EH599</f>
        <v>152.5</v>
      </c>
      <c r="BX599" s="20">
        <f>Data!CB599-Data!EI599</f>
        <v>214</v>
      </c>
      <c r="BY599" s="20">
        <f>Data!CC599-Data!EJ599</f>
        <v>232</v>
      </c>
      <c r="BZ599" s="20">
        <f>Data!EK599</f>
        <v>9947</v>
      </c>
      <c r="CA599" s="20">
        <f>Data!EL599</f>
        <v>11702.880000000001</v>
      </c>
      <c r="CB599" s="20">
        <f>Data!EM599</f>
        <v>82.046470588235294</v>
      </c>
      <c r="CC599" s="20">
        <f>Data!EN599</f>
        <v>58.59</v>
      </c>
      <c r="CD599" s="20">
        <f>Data!EO599</f>
        <v>12.5565</v>
      </c>
      <c r="CE599" s="20">
        <f>Data!EP599</f>
        <v>188.637</v>
      </c>
      <c r="CF599" s="50">
        <f>IF(ISBLANK(Data!EQ599), "", Data!EQ599)</f>
        <v>56</v>
      </c>
      <c r="CG599" s="50">
        <f>IF(ISBLANK(Data!ER599), "", Data!ER599)</f>
        <v>77</v>
      </c>
      <c r="CH599" s="61" t="str">
        <f>IF(ISBLANK(Data!ES599), "", Data!ES599)</f>
        <v>Drake</v>
      </c>
      <c r="CI599" s="61">
        <f>IF(ISBLANK(Data!ET599), "", Data!ET599)</f>
        <v>133</v>
      </c>
    </row>
    <row r="600" spans="1:87" x14ac:dyDescent="0.45">
      <c r="A600" s="50">
        <f>IF(ISBLANK(Data!A600), "", Data!A600)</f>
        <v>45308</v>
      </c>
      <c r="B600" s="50" t="str">
        <f>IF(ISBLANK(Data!B600), "", Data!B600)</f>
        <v>Evansville</v>
      </c>
      <c r="C600" s="50">
        <f>IF(ISBLANK(Data!C600), "", Data!C600)</f>
        <v>83</v>
      </c>
      <c r="D600" s="50" t="str">
        <f>IF(ISBLANK(Data!D600), "", Data!D600)</f>
        <v>Valparaiso</v>
      </c>
      <c r="E600" s="50">
        <f>IF(ISBLANK(Data!E600), "", Data!E600)</f>
        <v>335</v>
      </c>
      <c r="F600" s="50" t="str">
        <f>IF(ISBLANK(Data!F600), "", Data!F600)</f>
        <v>N</v>
      </c>
      <c r="G600" s="50" t="str">
        <f>IF(ISBLANK(Data!G600), "", Data!G600)</f>
        <v>Evansville</v>
      </c>
      <c r="H600" s="50" t="str">
        <f>IF(ISBLANK(Data!H600), "", Data!H600)</f>
        <v>Valparaiso</v>
      </c>
      <c r="I600" s="50" t="str">
        <f>IF(ISBLANK(Data!I600), "", Data!I600)</f>
        <v>Evansville</v>
      </c>
      <c r="J600" s="50" t="str">
        <f>IF(ISBLANK(Data!J600), "", Data!J600)</f>
        <v>Valparaiso</v>
      </c>
      <c r="K600" s="50" t="str">
        <f>IF(ISBLANK(Data!K600), "", Data!K600)</f>
        <v>Evansville</v>
      </c>
      <c r="L600" s="50" t="str">
        <f>IF(ISBLANK(Data!L600), "", Data!L600)</f>
        <v>Valparaiso</v>
      </c>
      <c r="M600" s="50" t="str">
        <f>IF(ISBLANK(Data!M600), "", Data!M600)</f>
        <v>Evansville</v>
      </c>
      <c r="N600" s="50" t="str">
        <f>IF(ISBLANK(Data!N600), "", Data!N600)</f>
        <v>Valparaiso</v>
      </c>
      <c r="O600" s="50" t="str">
        <f>IF(ISBLANK(Data!O600), "", Data!O600)</f>
        <v>Evansville</v>
      </c>
      <c r="P600" s="50" t="str">
        <f>IF(ISBLANK(Data!P600), "", Data!P600)</f>
        <v>Valparaiso</v>
      </c>
      <c r="Q600" s="50" t="str">
        <f>IF(ISBLANK(Data!Q600), "", Data!Q600)</f>
        <v>Evansville</v>
      </c>
      <c r="R600" s="50" t="str">
        <f>IF(ISBLANK(Data!R600), "", Data!R600)</f>
        <v>Valparaiso</v>
      </c>
      <c r="S600" s="20">
        <f>Data!W600-Data!CD600</f>
        <v>0.29411764705882298</v>
      </c>
      <c r="T600" s="20">
        <f>Data!X600-Data!CE600</f>
        <v>6.37</v>
      </c>
      <c r="U600" s="20">
        <f>Data!Y600-Data!CF600</f>
        <v>4.7999999999999972</v>
      </c>
      <c r="V600" s="20">
        <f>Data!Z600-Data!CG600</f>
        <v>-1.5</v>
      </c>
      <c r="W600" s="20">
        <f>Data!AA600-Data!CH600</f>
        <v>2.9000000000000057</v>
      </c>
      <c r="X600" s="20">
        <f>Data!AB600-Data!CI600</f>
        <v>0.11899999999999999</v>
      </c>
      <c r="Y600" s="20">
        <f>Data!AC600-Data!CJ600</f>
        <v>-1.0499999999999998</v>
      </c>
      <c r="Z600" s="20">
        <f>Data!AD600-Data!CK600</f>
        <v>-9.9999999999994316E-2</v>
      </c>
      <c r="AA600" s="20">
        <f>Data!AE600-Data!CL600</f>
        <v>0.90000000000000568</v>
      </c>
      <c r="AB600" s="20">
        <f>Data!AF600-Data!CM600</f>
        <v>-2.63</v>
      </c>
      <c r="AC600" s="20">
        <f>Data!AG600-Data!CN600</f>
        <v>4.0999999999999943</v>
      </c>
      <c r="AD600" s="20">
        <f>Data!AH600-Data!CO600</f>
        <v>-1.7000000000000028</v>
      </c>
      <c r="AE600" s="20">
        <f>Data!AI600-Data!CP600</f>
        <v>0.14289999999999997</v>
      </c>
      <c r="AF600" s="20">
        <f>Data!AJ600-Data!CQ600</f>
        <v>5.4</v>
      </c>
      <c r="AG600" s="20">
        <f>Data!AK600-Data!CR600</f>
        <v>0.31764705882352945</v>
      </c>
      <c r="AH600" s="20">
        <f>Data!AL600-Data!CS600</f>
        <v>147</v>
      </c>
      <c r="AI600" s="20">
        <f>Data!AM600-Data!CT600</f>
        <v>4.9800000000000004</v>
      </c>
      <c r="AJ600" s="20">
        <f>Data!AN600-Data!CU600</f>
        <v>-0.58000000000000007</v>
      </c>
      <c r="AK600" s="20">
        <f>Data!AO600-Data!CV600</f>
        <v>163</v>
      </c>
      <c r="AL600" s="20">
        <f>Data!AP600-Data!CW600</f>
        <v>43</v>
      </c>
      <c r="AM600" s="20">
        <f>Data!AQ600-Data!CX600</f>
        <v>35</v>
      </c>
      <c r="AN600" s="20">
        <f>Data!AR600-Data!CY600</f>
        <v>5.5999999999999994E-2</v>
      </c>
      <c r="AO600" s="20">
        <f>Data!AS600-Data!CZ600</f>
        <v>7</v>
      </c>
      <c r="AP600" s="20">
        <f>Data!AT600-Data!DA600</f>
        <v>-12</v>
      </c>
      <c r="AQ600" s="20">
        <f>Data!AU600-Data!DB600</f>
        <v>3.0000000000000027E-2</v>
      </c>
      <c r="AR600" s="20">
        <f>Data!AV600-Data!DC600</f>
        <v>10</v>
      </c>
      <c r="AS600" s="20">
        <f>Data!AW600-Data!DD600</f>
        <v>17</v>
      </c>
      <c r="AT600" s="20">
        <f>Data!AX600-Data!DE600</f>
        <v>-7.0000000000000062E-3</v>
      </c>
      <c r="AU600" s="20">
        <f>Data!AY600-Data!DF600</f>
        <v>-26</v>
      </c>
      <c r="AV600" s="20">
        <f>Data!AZ600-Data!DG600</f>
        <v>-1.5294117647058822</v>
      </c>
      <c r="AW600" s="20">
        <f>Data!BA600-Data!DH600</f>
        <v>28</v>
      </c>
      <c r="AX600" s="20">
        <f>Data!BB600-Data!DI600</f>
        <v>1.647058823529413</v>
      </c>
      <c r="AY600" s="20">
        <f>Data!BC600-Data!DJ600</f>
        <v>53</v>
      </c>
      <c r="AZ600" s="20">
        <f>Data!BD600-Data!DK600</f>
        <v>5</v>
      </c>
      <c r="BA600" s="20">
        <f>Data!BE600-Data!DL600</f>
        <v>0</v>
      </c>
      <c r="BB600" s="20">
        <f>Data!BF600-Data!DM600</f>
        <v>-4</v>
      </c>
      <c r="BC600" s="20">
        <f>Data!BG600-Data!DN600</f>
        <v>-27</v>
      </c>
      <c r="BD600" s="20">
        <f>Data!BH600-Data!DO600</f>
        <v>9.5999999999999943</v>
      </c>
      <c r="BE600" s="20">
        <f>Data!BI600-Data!DP600</f>
        <v>2.5289999999999964</v>
      </c>
      <c r="BF600" s="20">
        <f>Data!BJ600-Data!DQ600</f>
        <v>7.0590000000000002</v>
      </c>
      <c r="BG600" s="20">
        <f>Data!BK600-Data!DR600</f>
        <v>0.28600000000000003</v>
      </c>
      <c r="BH600" s="20">
        <f>Data!BL600-Data!DS600</f>
        <v>-0.23500000000000121</v>
      </c>
      <c r="BI600" s="20">
        <f>Data!BM600-Data!DT600</f>
        <v>3.5999999999999921E-2</v>
      </c>
      <c r="BJ600" s="20">
        <f>Data!BN600-Data!DU600</f>
        <v>-0.69999999999999929</v>
      </c>
      <c r="BK600" s="20">
        <f>Data!BO600-Data!DV600</f>
        <v>1</v>
      </c>
      <c r="BL600" s="20">
        <f>Data!BP600-Data!DW600</f>
        <v>0</v>
      </c>
      <c r="BM600" s="20">
        <f>Data!BQ600-Data!DX600</f>
        <v>0.29411764705882337</v>
      </c>
      <c r="BN600" s="20">
        <f>Data!BR600-Data!DY600</f>
        <v>-1.5999999999999996</v>
      </c>
      <c r="BO600" s="20">
        <f>Data!BS600-Data!DZ600</f>
        <v>-104</v>
      </c>
      <c r="BP600" s="20">
        <f>Data!BT600-Data!EA600</f>
        <v>0.06</v>
      </c>
      <c r="BQ600" s="20">
        <f>Data!BU600-Data!EB600</f>
        <v>0</v>
      </c>
      <c r="BR600" s="20">
        <f>Data!BV600-Data!EC600</f>
        <v>-94</v>
      </c>
      <c r="BS600" s="20">
        <f>Data!BW600-Data!ED600</f>
        <v>-89</v>
      </c>
      <c r="BT600" s="20">
        <f>Data!BX600-Data!EE600</f>
        <v>-177</v>
      </c>
      <c r="BU600" s="20">
        <f>Data!BY600-Data!EF600</f>
        <v>-91</v>
      </c>
      <c r="BV600" s="20">
        <f>Data!BZ600-Data!EG600</f>
        <v>-74</v>
      </c>
      <c r="BW600" s="20">
        <f>Data!CA600-Data!EH600</f>
        <v>-90.800000000000011</v>
      </c>
      <c r="BX600" s="20">
        <f>Data!CB600-Data!EI600</f>
        <v>-104</v>
      </c>
      <c r="BY600" s="20">
        <f>Data!CC600-Data!EJ600</f>
        <v>-76</v>
      </c>
      <c r="BZ600" s="20">
        <f>Data!EK600</f>
        <v>10858.76</v>
      </c>
      <c r="CA600" s="20">
        <f>Data!EL600</f>
        <v>10199.120000000001</v>
      </c>
      <c r="CB600" s="20">
        <f>Data!EM600</f>
        <v>73.678941176470587</v>
      </c>
      <c r="CC600" s="20">
        <f>Data!EN600</f>
        <v>78.670117647058831</v>
      </c>
      <c r="CD600" s="20">
        <f>Data!EO600</f>
        <v>10.409799999999999</v>
      </c>
      <c r="CE600" s="20">
        <f>Data!EP600</f>
        <v>194.85599999999999</v>
      </c>
      <c r="CF600" s="50">
        <f>IF(ISBLANK(Data!EQ600), "", Data!EQ600)</f>
        <v>78</v>
      </c>
      <c r="CG600" s="50">
        <f>IF(ISBLANK(Data!ER600), "", Data!ER600)</f>
        <v>75</v>
      </c>
      <c r="CH600" s="61" t="str">
        <f>IF(ISBLANK(Data!ES600), "", Data!ES600)</f>
        <v>Evansville</v>
      </c>
      <c r="CI600" s="61">
        <f>IF(ISBLANK(Data!ET600), "", Data!ET600)</f>
        <v>153</v>
      </c>
    </row>
    <row r="601" spans="1:87" x14ac:dyDescent="0.45">
      <c r="A601" s="50">
        <f>IF(ISBLANK(Data!A601), "", Data!A601)</f>
        <v>45308</v>
      </c>
      <c r="B601" s="50" t="str">
        <f>IF(ISBLANK(Data!B601), "", Data!B601)</f>
        <v>Texas St.</v>
      </c>
      <c r="C601" s="50">
        <f>IF(ISBLANK(Data!C601), "", Data!C601)</f>
        <v>302</v>
      </c>
      <c r="D601" s="50" t="str">
        <f>IF(ISBLANK(Data!D601), "", Data!D601)</f>
        <v>Louisiana</v>
      </c>
      <c r="E601" s="50">
        <f>IF(ISBLANK(Data!E601), "", Data!E601)</f>
        <v>149</v>
      </c>
      <c r="F601" s="50" t="str">
        <f>IF(ISBLANK(Data!F601), "", Data!F601)</f>
        <v>N</v>
      </c>
      <c r="G601" s="50" t="str">
        <f>IF(ISBLANK(Data!G601), "", Data!G601)</f>
        <v>Texas St.</v>
      </c>
      <c r="H601" s="50" t="str">
        <f>IF(ISBLANK(Data!H601), "", Data!H601)</f>
        <v>Louisiana Lafayette</v>
      </c>
      <c r="I601" s="50" t="str">
        <f>IF(ISBLANK(Data!I601), "", Data!I601)</f>
        <v>Texas St.</v>
      </c>
      <c r="J601" s="50" t="str">
        <f>IF(ISBLANK(Data!J601), "", Data!J601)</f>
        <v>Louisiana Lafayette</v>
      </c>
      <c r="K601" s="50" t="str">
        <f>IF(ISBLANK(Data!K601), "", Data!K601)</f>
        <v>Texas State</v>
      </c>
      <c r="L601" s="50" t="str">
        <f>IF(ISBLANK(Data!L601), "", Data!L601)</f>
        <v>Louisiana</v>
      </c>
      <c r="M601" s="50" t="str">
        <f>IF(ISBLANK(Data!M601), "", Data!M601)</f>
        <v>Texas St</v>
      </c>
      <c r="N601" s="50" t="str">
        <f>IF(ISBLANK(Data!N601), "", Data!N601)</f>
        <v>Louisiana</v>
      </c>
      <c r="O601" s="50" t="str">
        <f>IF(ISBLANK(Data!O601), "", Data!O601)</f>
        <v>Texas St.</v>
      </c>
      <c r="P601" s="50" t="str">
        <f>IF(ISBLANK(Data!P601), "", Data!P601)</f>
        <v>Louisiana</v>
      </c>
      <c r="Q601" s="50" t="str">
        <f>IF(ISBLANK(Data!Q601), "", Data!Q601)</f>
        <v>Texas State</v>
      </c>
      <c r="R601" s="50" t="str">
        <f>IF(ISBLANK(Data!R601), "", Data!R601)</f>
        <v>Louisiana</v>
      </c>
      <c r="S601" s="20">
        <f>Data!W601-Data!CD601</f>
        <v>-0.11764705882352905</v>
      </c>
      <c r="T601" s="20">
        <f>Data!X601-Data!CE601</f>
        <v>-4.6400000000000006</v>
      </c>
      <c r="U601" s="20">
        <f>Data!Y601-Data!CF601</f>
        <v>-6.5</v>
      </c>
      <c r="V601" s="20">
        <f>Data!Z601-Data!CG601</f>
        <v>-1.8999999999999915</v>
      </c>
      <c r="W601" s="20">
        <f>Data!AA601-Data!CH601</f>
        <v>-1.6999999999999886</v>
      </c>
      <c r="X601" s="20">
        <f>Data!AB601-Data!CI601</f>
        <v>1.6E-2</v>
      </c>
      <c r="Y601" s="20">
        <f>Data!AC601-Data!CJ601</f>
        <v>1.1600000000000001</v>
      </c>
      <c r="Z601" s="20">
        <f>Data!AD601-Data!CK601</f>
        <v>-0.29999999999999716</v>
      </c>
      <c r="AA601" s="20">
        <f>Data!AE601-Data!CL601</f>
        <v>-1.5</v>
      </c>
      <c r="AB601" s="20">
        <f>Data!AF601-Data!CM601</f>
        <v>3.9999999999999996</v>
      </c>
      <c r="AC601" s="20">
        <f>Data!AG601-Data!CN601</f>
        <v>-7.5999999999999943</v>
      </c>
      <c r="AD601" s="20">
        <f>Data!AH601-Data!CO601</f>
        <v>-1.7999999999999972</v>
      </c>
      <c r="AE601" s="20">
        <f>Data!AI601-Data!CP601</f>
        <v>-0.16100000000000003</v>
      </c>
      <c r="AF601" s="20">
        <f>Data!AJ601-Data!CQ601</f>
        <v>-1.0999999999999996</v>
      </c>
      <c r="AG601" s="20">
        <f>Data!AK601-Data!CR601</f>
        <v>-6.4705882352941169E-2</v>
      </c>
      <c r="AH601" s="20">
        <f>Data!AL601-Data!CS601</f>
        <v>-95</v>
      </c>
      <c r="AI601" s="20">
        <f>Data!AM601-Data!CT601</f>
        <v>-4.88</v>
      </c>
      <c r="AJ601" s="20">
        <f>Data!AN601-Data!CU601</f>
        <v>1.38</v>
      </c>
      <c r="AK601" s="20">
        <f>Data!AO601-Data!CV601</f>
        <v>-113</v>
      </c>
      <c r="AL601" s="20">
        <f>Data!AP601-Data!CW601</f>
        <v>-35</v>
      </c>
      <c r="AM601" s="20">
        <f>Data!AQ601-Data!CX601</f>
        <v>-55</v>
      </c>
      <c r="AN601" s="20">
        <f>Data!AR601-Data!CY601</f>
        <v>-1.9000000000000017E-2</v>
      </c>
      <c r="AO601" s="20">
        <f>Data!AS601-Data!CZ601</f>
        <v>-55</v>
      </c>
      <c r="AP601" s="20">
        <f>Data!AT601-Data!DA601</f>
        <v>-124</v>
      </c>
      <c r="AQ601" s="20">
        <f>Data!AU601-Data!DB601</f>
        <v>-3.5999999999999976E-2</v>
      </c>
      <c r="AR601" s="20">
        <f>Data!AV601-Data!DC601</f>
        <v>30</v>
      </c>
      <c r="AS601" s="20">
        <f>Data!AW601-Data!DD601</f>
        <v>72</v>
      </c>
      <c r="AT601" s="20">
        <f>Data!AX601-Data!DE601</f>
        <v>-6.3999999999999946E-2</v>
      </c>
      <c r="AU601" s="20">
        <f>Data!AY601-Data!DF601</f>
        <v>22</v>
      </c>
      <c r="AV601" s="20">
        <f>Data!AZ601-Data!DG601</f>
        <v>1.2941176470588225</v>
      </c>
      <c r="AW601" s="20">
        <f>Data!BA601-Data!DH601</f>
        <v>71</v>
      </c>
      <c r="AX601" s="20">
        <f>Data!BB601-Data!DI601</f>
        <v>4.176470588235297</v>
      </c>
      <c r="AY601" s="20">
        <f>Data!BC601-Data!DJ601</f>
        <v>-8</v>
      </c>
      <c r="AZ601" s="20">
        <f>Data!BD601-Data!DK601</f>
        <v>-42</v>
      </c>
      <c r="BA601" s="20">
        <f>Data!BE601-Data!DL601</f>
        <v>-10</v>
      </c>
      <c r="BB601" s="20">
        <f>Data!BF601-Data!DM601</f>
        <v>27</v>
      </c>
      <c r="BC601" s="20">
        <f>Data!BG601-Data!DN601</f>
        <v>7</v>
      </c>
      <c r="BD601" s="20">
        <f>Data!BH601-Data!DO601</f>
        <v>-6.7000000000000028</v>
      </c>
      <c r="BE601" s="20">
        <f>Data!BI601-Data!DP601</f>
        <v>-2.0590000000000117</v>
      </c>
      <c r="BF601" s="20">
        <f>Data!BJ601-Data!DQ601</f>
        <v>-4.5880000000000001</v>
      </c>
      <c r="BG601" s="20">
        <f>Data!BK601-Data!DR601</f>
        <v>-0.17300000000000004</v>
      </c>
      <c r="BH601" s="20">
        <f>Data!BL601-Data!DS601</f>
        <v>1.588000000000001</v>
      </c>
      <c r="BI601" s="20">
        <f>Data!BM601-Data!DT601</f>
        <v>-0.27700000000000002</v>
      </c>
      <c r="BJ601" s="20">
        <f>Data!BN601-Data!DU601</f>
        <v>-7.3000000000000007</v>
      </c>
      <c r="BK601" s="20">
        <f>Data!BO601-Data!DV601</f>
        <v>4.1999999999999993</v>
      </c>
      <c r="BL601" s="20">
        <f>Data!BP601-Data!DW601</f>
        <v>-0.60000000000000053</v>
      </c>
      <c r="BM601" s="20">
        <f>Data!BQ601-Data!DX601</f>
        <v>-2.4705882352941178</v>
      </c>
      <c r="BN601" s="20">
        <f>Data!BR601-Data!DY601</f>
        <v>0.40000000000000213</v>
      </c>
      <c r="BO601" s="20">
        <f>Data!BS601-Data!DZ601</f>
        <v>62</v>
      </c>
      <c r="BP601" s="20">
        <f>Data!BT601-Data!EA601</f>
        <v>-3.5000000000000031E-2</v>
      </c>
      <c r="BQ601" s="20">
        <f>Data!BU601-Data!EB601</f>
        <v>-5</v>
      </c>
      <c r="BR601" s="20">
        <f>Data!BV601-Data!EC601</f>
        <v>109</v>
      </c>
      <c r="BS601" s="20">
        <f>Data!BW601-Data!ED601</f>
        <v>88</v>
      </c>
      <c r="BT601" s="20">
        <f>Data!BX601-Data!EE601</f>
        <v>67</v>
      </c>
      <c r="BU601" s="20">
        <f>Data!BY601-Data!EF601</f>
        <v>42</v>
      </c>
      <c r="BV601" s="20">
        <f>Data!BZ601-Data!EG601</f>
        <v>60</v>
      </c>
      <c r="BW601" s="20">
        <f>Data!CA601-Data!EH601</f>
        <v>60.5</v>
      </c>
      <c r="BX601" s="20">
        <f>Data!CB601-Data!EI601</f>
        <v>62</v>
      </c>
      <c r="BY601" s="20">
        <f>Data!CC601-Data!EJ601</f>
        <v>123</v>
      </c>
      <c r="BZ601" s="20">
        <f>Data!EK601</f>
        <v>10612.8</v>
      </c>
      <c r="CA601" s="20">
        <f>Data!EL601</f>
        <v>11095.9</v>
      </c>
      <c r="CB601" s="20">
        <f>Data!EM601</f>
        <v>118.864</v>
      </c>
      <c r="CC601" s="20">
        <f>Data!EN601</f>
        <v>75.744705882352946</v>
      </c>
      <c r="CD601" s="20">
        <f>Data!EO601</f>
        <v>13.7902</v>
      </c>
      <c r="CE601" s="20">
        <f>Data!EP601</f>
        <v>209.244</v>
      </c>
      <c r="CF601" s="50">
        <f>IF(ISBLANK(Data!EQ601), "", Data!EQ601)</f>
        <v>68</v>
      </c>
      <c r="CG601" s="50">
        <f>IF(ISBLANK(Data!ER601), "", Data!ER601)</f>
        <v>86</v>
      </c>
      <c r="CH601" s="61" t="str">
        <f>IF(ISBLANK(Data!ES601), "", Data!ES601)</f>
        <v>Louisiana</v>
      </c>
      <c r="CI601" s="61">
        <f>IF(ISBLANK(Data!ET601), "", Data!ET601)</f>
        <v>154</v>
      </c>
    </row>
    <row r="602" spans="1:87" x14ac:dyDescent="0.45">
      <c r="A602" s="50">
        <f>IF(ISBLANK(Data!A602), "", Data!A602)</f>
        <v>45308</v>
      </c>
      <c r="B602" s="50" t="str">
        <f>IF(ISBLANK(Data!B602), "", Data!B602)</f>
        <v>Southern Miss</v>
      </c>
      <c r="C602" s="50">
        <f>IF(ISBLANK(Data!C602), "", Data!C602)</f>
        <v>279</v>
      </c>
      <c r="D602" s="50" t="str">
        <f>IF(ISBLANK(Data!D602), "", Data!D602)</f>
        <v>Arkansas St.</v>
      </c>
      <c r="E602" s="50">
        <f>IF(ISBLANK(Data!E602), "", Data!E602)</f>
        <v>15</v>
      </c>
      <c r="F602" s="50" t="str">
        <f>IF(ISBLANK(Data!F602), "", Data!F602)</f>
        <v>N</v>
      </c>
      <c r="G602" s="50" t="str">
        <f>IF(ISBLANK(Data!G602), "", Data!G602)</f>
        <v>Southern Miss</v>
      </c>
      <c r="H602" s="50" t="str">
        <f>IF(ISBLANK(Data!H602), "", Data!H602)</f>
        <v>Arkansas St.</v>
      </c>
      <c r="I602" s="50" t="str">
        <f>IF(ISBLANK(Data!I602), "", Data!I602)</f>
        <v>Southern Miss</v>
      </c>
      <c r="J602" s="50" t="str">
        <f>IF(ISBLANK(Data!J602), "", Data!J602)</f>
        <v>Arkansas St.</v>
      </c>
      <c r="K602" s="50" t="str">
        <f>IF(ISBLANK(Data!K602), "", Data!K602)</f>
        <v>Southern Mississippi</v>
      </c>
      <c r="L602" s="50" t="str">
        <f>IF(ISBLANK(Data!L602), "", Data!L602)</f>
        <v>Arkansas State</v>
      </c>
      <c r="M602" s="50" t="str">
        <f>IF(ISBLANK(Data!M602), "", Data!M602)</f>
        <v>S Mississippi</v>
      </c>
      <c r="N602" s="50" t="str">
        <f>IF(ISBLANK(Data!N602), "", Data!N602)</f>
        <v>Arkansas St</v>
      </c>
      <c r="O602" s="50" t="str">
        <f>IF(ISBLANK(Data!O602), "", Data!O602)</f>
        <v>So. Miss</v>
      </c>
      <c r="P602" s="50" t="str">
        <f>IF(ISBLANK(Data!P602), "", Data!P602)</f>
        <v>Arkansas St.</v>
      </c>
      <c r="Q602" s="50" t="str">
        <f>IF(ISBLANK(Data!Q602), "", Data!Q602)</f>
        <v>Southern Miss</v>
      </c>
      <c r="R602" s="50" t="str">
        <f>IF(ISBLANK(Data!R602), "", Data!R602)</f>
        <v>Arkansas State</v>
      </c>
      <c r="S602" s="20">
        <f>Data!W602-Data!CD602</f>
        <v>0.11764705882352905</v>
      </c>
      <c r="T602" s="20">
        <f>Data!X602-Data!CE602</f>
        <v>-5.65</v>
      </c>
      <c r="U602" s="20">
        <f>Data!Y602-Data!CF602</f>
        <v>-8.7000000000000028</v>
      </c>
      <c r="V602" s="20">
        <f>Data!Z602-Data!CG602</f>
        <v>-3</v>
      </c>
      <c r="W602" s="20">
        <f>Data!AA602-Data!CH602</f>
        <v>0.20000000000000284</v>
      </c>
      <c r="X602" s="20">
        <f>Data!AB602-Data!CI602</f>
        <v>0.21200000000000002</v>
      </c>
      <c r="Y602" s="20">
        <f>Data!AC602-Data!CJ602</f>
        <v>0.75</v>
      </c>
      <c r="Z602" s="20">
        <f>Data!AD602-Data!CK602</f>
        <v>-0.30000000000001137</v>
      </c>
      <c r="AA602" s="20">
        <f>Data!AE602-Data!CL602</f>
        <v>-1</v>
      </c>
      <c r="AB602" s="20">
        <f>Data!AF602-Data!CM602</f>
        <v>-1.33</v>
      </c>
      <c r="AC602" s="20">
        <f>Data!AG602-Data!CN602</f>
        <v>-10.400000000000006</v>
      </c>
      <c r="AD602" s="20">
        <f>Data!AH602-Data!CO602</f>
        <v>-2.4000000000000057</v>
      </c>
      <c r="AE602" s="20">
        <f>Data!AI602-Data!CP602</f>
        <v>-0.2072</v>
      </c>
      <c r="AF602" s="20">
        <f>Data!AJ602-Data!CQ602</f>
        <v>1</v>
      </c>
      <c r="AG602" s="20">
        <f>Data!AK602-Data!CR602</f>
        <v>5.8823529411764719E-2</v>
      </c>
      <c r="AH602" s="20">
        <f>Data!AL602-Data!CS602</f>
        <v>-13</v>
      </c>
      <c r="AI602" s="20">
        <f>Data!AM602-Data!CT602</f>
        <v>-5.95</v>
      </c>
      <c r="AJ602" s="20">
        <f>Data!AN602-Data!CU602</f>
        <v>-1.6800000000000002</v>
      </c>
      <c r="AK602" s="20">
        <f>Data!AO602-Data!CV602</f>
        <v>-148</v>
      </c>
      <c r="AL602" s="20">
        <f>Data!AP602-Data!CW602</f>
        <v>-138</v>
      </c>
      <c r="AM602" s="20">
        <f>Data!AQ602-Data!CX602</f>
        <v>-56</v>
      </c>
      <c r="AN602" s="20">
        <f>Data!AR602-Data!CY602</f>
        <v>-2.5000000000000022E-2</v>
      </c>
      <c r="AO602" s="20">
        <f>Data!AS602-Data!CZ602</f>
        <v>-67</v>
      </c>
      <c r="AP602" s="20">
        <f>Data!AT602-Data!DA602</f>
        <v>-160</v>
      </c>
      <c r="AQ602" s="20">
        <f>Data!AU602-Data!DB602</f>
        <v>-3.3999999999999975E-2</v>
      </c>
      <c r="AR602" s="20">
        <f>Data!AV602-Data!DC602</f>
        <v>19</v>
      </c>
      <c r="AS602" s="20">
        <f>Data!AW602-Data!DD602</f>
        <v>36</v>
      </c>
      <c r="AT602" s="20">
        <f>Data!AX602-Data!DE602</f>
        <v>-1.7000000000000015E-2</v>
      </c>
      <c r="AU602" s="20">
        <f>Data!AY602-Data!DF602</f>
        <v>-15</v>
      </c>
      <c r="AV602" s="20">
        <f>Data!AZ602-Data!DG602</f>
        <v>-0.88235294117647101</v>
      </c>
      <c r="AW602" s="20">
        <f>Data!BA602-Data!DH602</f>
        <v>-4</v>
      </c>
      <c r="AX602" s="20">
        <f>Data!BB602-Data!DI602</f>
        <v>-0.23529411764705799</v>
      </c>
      <c r="AY602" s="20">
        <f>Data!BC602-Data!DJ602</f>
        <v>-55</v>
      </c>
      <c r="AZ602" s="20">
        <f>Data!BD602-Data!DK602</f>
        <v>37</v>
      </c>
      <c r="BA602" s="20">
        <f>Data!BE602-Data!DL602</f>
        <v>5</v>
      </c>
      <c r="BB602" s="20">
        <f>Data!BF602-Data!DM602</f>
        <v>-4</v>
      </c>
      <c r="BC602" s="20">
        <f>Data!BG602-Data!DN602</f>
        <v>-16</v>
      </c>
      <c r="BD602" s="20">
        <f>Data!BH602-Data!DO602</f>
        <v>-8.7000000000000028</v>
      </c>
      <c r="BE602" s="20">
        <f>Data!BI602-Data!DP602</f>
        <v>-8.1180000000000092</v>
      </c>
      <c r="BF602" s="20">
        <f>Data!BJ602-Data!DQ602</f>
        <v>-0.58799999999999997</v>
      </c>
      <c r="BG602" s="20">
        <f>Data!BK602-Data!DR602</f>
        <v>-0.2390000000000001</v>
      </c>
      <c r="BH602" s="20">
        <f>Data!BL602-Data!DS602</f>
        <v>-0.23499999999999943</v>
      </c>
      <c r="BI602" s="20">
        <f>Data!BM602-Data!DT602</f>
        <v>0.185</v>
      </c>
      <c r="BJ602" s="20">
        <f>Data!BN602-Data!DU602</f>
        <v>-9.3999999999999986</v>
      </c>
      <c r="BK602" s="20">
        <f>Data!BO602-Data!DV602</f>
        <v>2.0999999999999979</v>
      </c>
      <c r="BL602" s="20">
        <f>Data!BP602-Data!DW602</f>
        <v>0.29999999999999982</v>
      </c>
      <c r="BM602" s="20">
        <f>Data!BQ602-Data!DX602</f>
        <v>2.1764705882352935</v>
      </c>
      <c r="BN602" s="20">
        <f>Data!BR602-Data!DY602</f>
        <v>-1</v>
      </c>
      <c r="BO602" s="20">
        <f>Data!BS602-Data!DZ602</f>
        <v>-86</v>
      </c>
      <c r="BP602" s="20">
        <f>Data!BT602-Data!EA602</f>
        <v>5.099999999999999E-2</v>
      </c>
      <c r="BQ602" s="20">
        <f>Data!BU602-Data!EB602</f>
        <v>-3</v>
      </c>
      <c r="BR602" s="20">
        <f>Data!BV602-Data!EC602</f>
        <v>52</v>
      </c>
      <c r="BS602" s="20">
        <f>Data!BW602-Data!ED602</f>
        <v>-81</v>
      </c>
      <c r="BT602" s="20">
        <f>Data!BX602-Data!EE602</f>
        <v>-63</v>
      </c>
      <c r="BU602" s="20">
        <f>Data!BY602-Data!EF602</f>
        <v>89</v>
      </c>
      <c r="BV602" s="20">
        <f>Data!BZ602-Data!EG602</f>
        <v>79</v>
      </c>
      <c r="BW602" s="20">
        <f>Data!CA602-Data!EH602</f>
        <v>-4</v>
      </c>
      <c r="BX602" s="20">
        <f>Data!CB602-Data!EI602</f>
        <v>-87</v>
      </c>
      <c r="BY602" s="20">
        <f>Data!CC602-Data!EJ602</f>
        <v>-61</v>
      </c>
      <c r="BZ602" s="20">
        <f>Data!EK602</f>
        <v>11228.539999999999</v>
      </c>
      <c r="CA602" s="20">
        <f>Data!EL602</f>
        <v>11856.65</v>
      </c>
      <c r="CB602" s="20">
        <f>Data!EM602</f>
        <v>66.532235294117655</v>
      </c>
      <c r="CC602" s="20">
        <f>Data!EN602</f>
        <v>95.072999999999993</v>
      </c>
      <c r="CD602" s="20">
        <f>Data!EO602</f>
        <v>12.496</v>
      </c>
      <c r="CE602" s="20">
        <f>Data!EP602</f>
        <v>218.98799999999997</v>
      </c>
      <c r="CF602" s="50" t="str">
        <f>IF(ISBLANK(Data!EQ602), "", Data!EQ602)</f>
        <v/>
      </c>
      <c r="CG602" s="50" t="str">
        <f>IF(ISBLANK(Data!ER602), "", Data!ER602)</f>
        <v/>
      </c>
      <c r="CH602" s="61" t="str">
        <f>IF(ISBLANK(Data!ES602), "", Data!ES602)</f>
        <v/>
      </c>
      <c r="CI602" s="61">
        <f>IF(ISBLANK(Data!ET602), "", Data!ET602)</f>
        <v>0</v>
      </c>
    </row>
    <row r="603" spans="1:87" x14ac:dyDescent="0.45">
      <c r="A603" s="50">
        <f>IF(ISBLANK(Data!A603), "", Data!A603)</f>
        <v>45308</v>
      </c>
      <c r="B603" s="50" t="str">
        <f>IF(ISBLANK(Data!B603), "", Data!B603)</f>
        <v>Houston</v>
      </c>
      <c r="C603" s="50">
        <f>IF(ISBLANK(Data!C603), "", Data!C603)</f>
        <v>113</v>
      </c>
      <c r="D603" s="50" t="str">
        <f>IF(ISBLANK(Data!D603), "", Data!D603)</f>
        <v>Texas Tech</v>
      </c>
      <c r="E603" s="50">
        <f>IF(ISBLANK(Data!E603), "", Data!E603)</f>
        <v>303</v>
      </c>
      <c r="F603" s="50" t="str">
        <f>IF(ISBLANK(Data!F603), "", Data!F603)</f>
        <v>N</v>
      </c>
      <c r="G603" s="50" t="str">
        <f>IF(ISBLANK(Data!G603), "", Data!G603)</f>
        <v>Houston</v>
      </c>
      <c r="H603" s="50" t="str">
        <f>IF(ISBLANK(Data!H603), "", Data!H603)</f>
        <v>Texas Tech</v>
      </c>
      <c r="I603" s="50" t="str">
        <f>IF(ISBLANK(Data!I603), "", Data!I603)</f>
        <v>Houston</v>
      </c>
      <c r="J603" s="50" t="str">
        <f>IF(ISBLANK(Data!J603), "", Data!J603)</f>
        <v>Texas Tech</v>
      </c>
      <c r="K603" s="50" t="str">
        <f>IF(ISBLANK(Data!K603), "", Data!K603)</f>
        <v>Houston</v>
      </c>
      <c r="L603" s="50" t="str">
        <f>IF(ISBLANK(Data!L603), "", Data!L603)</f>
        <v>Texas Tech</v>
      </c>
      <c r="M603" s="50" t="str">
        <f>IF(ISBLANK(Data!M603), "", Data!M603)</f>
        <v>Houston</v>
      </c>
      <c r="N603" s="50" t="str">
        <f>IF(ISBLANK(Data!N603), "", Data!N603)</f>
        <v>Texas Tech</v>
      </c>
      <c r="O603" s="50" t="str">
        <f>IF(ISBLANK(Data!O603), "", Data!O603)</f>
        <v>Houston</v>
      </c>
      <c r="P603" s="50" t="str">
        <f>IF(ISBLANK(Data!P603), "", Data!P603)</f>
        <v>Texas Tech</v>
      </c>
      <c r="Q603" s="50" t="str">
        <f>IF(ISBLANK(Data!Q603), "", Data!Q603)</f>
        <v>Houston</v>
      </c>
      <c r="R603" s="50" t="str">
        <f>IF(ISBLANK(Data!R603), "", Data!R603)</f>
        <v>Texas Tech</v>
      </c>
      <c r="S603" s="20">
        <f>Data!W603-Data!CD603</f>
        <v>0</v>
      </c>
      <c r="T603" s="20">
        <f>Data!X603-Data!CE603</f>
        <v>14.490000000000002</v>
      </c>
      <c r="U603" s="20">
        <f>Data!Y603-Data!CF603</f>
        <v>2.1000000000000085</v>
      </c>
      <c r="V603" s="20">
        <f>Data!Z603-Data!CG603</f>
        <v>-12.399999999999991</v>
      </c>
      <c r="W603" s="20">
        <f>Data!AA603-Data!CH603</f>
        <v>-2.2999999999999972</v>
      </c>
      <c r="X603" s="20">
        <f>Data!AB603-Data!CI603</f>
        <v>-8.7999999999999995E-2</v>
      </c>
      <c r="Y603" s="20">
        <f>Data!AC603-Data!CJ603</f>
        <v>2.21</v>
      </c>
      <c r="Z603" s="20">
        <f>Data!AD603-Data!CK603</f>
        <v>1</v>
      </c>
      <c r="AA603" s="20">
        <f>Data!AE603-Data!CL603</f>
        <v>-1.1999999999999886</v>
      </c>
      <c r="AB603" s="20">
        <f>Data!AF603-Data!CM603</f>
        <v>1.33</v>
      </c>
      <c r="AC603" s="20">
        <f>Data!AG603-Data!CN603</f>
        <v>-9.9999999999994316E-2</v>
      </c>
      <c r="AD603" s="20">
        <f>Data!AH603-Data!CO603</f>
        <v>-15.199999999999989</v>
      </c>
      <c r="AE603" s="20">
        <f>Data!AI603-Data!CP603</f>
        <v>0.1069</v>
      </c>
      <c r="AF603" s="20">
        <f>Data!AJ603-Data!CQ603</f>
        <v>1.1000000000000001</v>
      </c>
      <c r="AG603" s="20">
        <f>Data!AK603-Data!CR603</f>
        <v>6.8750000000000006E-2</v>
      </c>
      <c r="AH603" s="20">
        <f>Data!AL603-Data!CS603</f>
        <v>22</v>
      </c>
      <c r="AI603" s="20">
        <f>Data!AM603-Data!CT603</f>
        <v>12.540000000000001</v>
      </c>
      <c r="AJ603" s="20">
        <f>Data!AN603-Data!CU603</f>
        <v>1.9800000000000002</v>
      </c>
      <c r="AK603" s="20">
        <f>Data!AO603-Data!CV603</f>
        <v>-46</v>
      </c>
      <c r="AL603" s="20">
        <f>Data!AP603-Data!CW603</f>
        <v>-215</v>
      </c>
      <c r="AM603" s="20">
        <f>Data!AQ603-Data!CX603</f>
        <v>57</v>
      </c>
      <c r="AN603" s="20">
        <f>Data!AR603-Data!CY603</f>
        <v>-2.300000000000002E-2</v>
      </c>
      <c r="AO603" s="20">
        <f>Data!AS603-Data!CZ603</f>
        <v>-11</v>
      </c>
      <c r="AP603" s="20">
        <f>Data!AT603-Data!DA603</f>
        <v>-18</v>
      </c>
      <c r="AQ603" s="20">
        <f>Data!AU603-Data!DB603</f>
        <v>-1.3000000000000012E-2</v>
      </c>
      <c r="AR603" s="20">
        <f>Data!AV603-Data!DC603</f>
        <v>-43</v>
      </c>
      <c r="AS603" s="20">
        <f>Data!AW603-Data!DD603</f>
        <v>-12</v>
      </c>
      <c r="AT603" s="20">
        <f>Data!AX603-Data!DE603</f>
        <v>-0.10999999999999999</v>
      </c>
      <c r="AU603" s="20">
        <f>Data!AY603-Data!DF603</f>
        <v>77</v>
      </c>
      <c r="AV603" s="20">
        <f>Data!AZ603-Data!DG603</f>
        <v>4.8125</v>
      </c>
      <c r="AW603" s="20">
        <f>Data!BA603-Data!DH603</f>
        <v>69</v>
      </c>
      <c r="AX603" s="20">
        <f>Data!BB603-Data!DI603</f>
        <v>4.3125</v>
      </c>
      <c r="AY603" s="20">
        <f>Data!BC603-Data!DJ603</f>
        <v>-19</v>
      </c>
      <c r="AZ603" s="20">
        <f>Data!BD603-Data!DK603</f>
        <v>72</v>
      </c>
      <c r="BA603" s="20">
        <f>Data!BE603-Data!DL603</f>
        <v>38</v>
      </c>
      <c r="BB603" s="20">
        <f>Data!BF603-Data!DM603</f>
        <v>-19</v>
      </c>
      <c r="BC603" s="20">
        <f>Data!BG603-Data!DN603</f>
        <v>76</v>
      </c>
      <c r="BD603" s="20">
        <f>Data!BH603-Data!DO603</f>
        <v>-2.7999999999999972</v>
      </c>
      <c r="BE603" s="20">
        <f>Data!BI603-Data!DP603</f>
        <v>-13.436999999999998</v>
      </c>
      <c r="BF603" s="20">
        <f>Data!BJ603-Data!DQ603</f>
        <v>10.563000000000001</v>
      </c>
      <c r="BG603" s="20">
        <f>Data!BK603-Data!DR603</f>
        <v>5.3000000000000158E-2</v>
      </c>
      <c r="BH603" s="20">
        <f>Data!BL603-Data!DS603</f>
        <v>-1.1869999999999994</v>
      </c>
      <c r="BI603" s="20">
        <f>Data!BM603-Data!DT603</f>
        <v>0.55300000000000005</v>
      </c>
      <c r="BJ603" s="20">
        <f>Data!BN603-Data!DU603</f>
        <v>-1.1000000000000014</v>
      </c>
      <c r="BK603" s="20">
        <f>Data!BO603-Data!DV603</f>
        <v>-0.69999999999999929</v>
      </c>
      <c r="BL603" s="20">
        <f>Data!BP603-Data!DW603</f>
        <v>2.4000000000000004</v>
      </c>
      <c r="BM603" s="20">
        <f>Data!BQ603-Data!DX603</f>
        <v>4.5</v>
      </c>
      <c r="BN603" s="20">
        <f>Data!BR603-Data!DY603</f>
        <v>4.7000000000000011</v>
      </c>
      <c r="BO603" s="20">
        <f>Data!BS603-Data!DZ603</f>
        <v>-25</v>
      </c>
      <c r="BP603" s="20">
        <f>Data!BT603-Data!EA603</f>
        <v>3.5000000000000031E-2</v>
      </c>
      <c r="BQ603" s="20">
        <f>Data!BU603-Data!EB603</f>
        <v>4</v>
      </c>
      <c r="BR603" s="20">
        <f>Data!BV603-Data!EC603</f>
        <v>-34</v>
      </c>
      <c r="BS603" s="20">
        <f>Data!BW603-Data!ED603</f>
        <v>-15</v>
      </c>
      <c r="BT603" s="20">
        <f>Data!BX603-Data!EE603</f>
        <v>-16</v>
      </c>
      <c r="BU603" s="20">
        <f>Data!BY603-Data!EF603</f>
        <v>-24</v>
      </c>
      <c r="BV603" s="20">
        <f>Data!BZ603-Data!EG603</f>
        <v>-29</v>
      </c>
      <c r="BW603" s="20">
        <f>Data!CA603-Data!EH603</f>
        <v>-18.5</v>
      </c>
      <c r="BX603" s="20">
        <f>Data!CB603-Data!EI603</f>
        <v>-25</v>
      </c>
      <c r="BY603" s="20">
        <f>Data!CC603-Data!EJ603</f>
        <v>-28</v>
      </c>
      <c r="BZ603" s="20">
        <f>Data!EK603</f>
        <v>11511.06</v>
      </c>
      <c r="CA603" s="20">
        <f>Data!EL603</f>
        <v>9872.24</v>
      </c>
      <c r="CB603" s="20">
        <f>Data!EM603</f>
        <v>57.421875</v>
      </c>
      <c r="CC603" s="20">
        <f>Data!EN603</f>
        <v>112.22125</v>
      </c>
      <c r="CD603" s="20">
        <f>Data!EO603</f>
        <v>14.255700000000001</v>
      </c>
      <c r="CE603" s="20">
        <f>Data!EP603</f>
        <v>145.173</v>
      </c>
      <c r="CF603" s="50">
        <f>IF(ISBLANK(Data!EQ603), "", Data!EQ603)</f>
        <v>77</v>
      </c>
      <c r="CG603" s="50">
        <f>IF(ISBLANK(Data!ER603), "", Data!ER603)</f>
        <v>54</v>
      </c>
      <c r="CH603" s="61" t="str">
        <f>IF(ISBLANK(Data!ES603), "", Data!ES603)</f>
        <v>Houston</v>
      </c>
      <c r="CI603" s="61">
        <f>IF(ISBLANK(Data!ET603), "", Data!ET603)</f>
        <v>131</v>
      </c>
    </row>
    <row r="604" spans="1:87" x14ac:dyDescent="0.45">
      <c r="A604" s="50">
        <f>IF(ISBLANK(Data!A604), "", Data!A604)</f>
        <v>45308</v>
      </c>
      <c r="B604" s="50" t="str">
        <f>IF(ISBLANK(Data!B604), "", Data!B604)</f>
        <v>North Carolina</v>
      </c>
      <c r="C604" s="50">
        <f>IF(ISBLANK(Data!C604), "", Data!C604)</f>
        <v>202</v>
      </c>
      <c r="D604" s="50" t="str">
        <f>IF(ISBLANK(Data!D604), "", Data!D604)</f>
        <v>Louisville</v>
      </c>
      <c r="E604" s="50">
        <f>IF(ISBLANK(Data!E604), "", Data!E604)</f>
        <v>152</v>
      </c>
      <c r="F604" s="50" t="str">
        <f>IF(ISBLANK(Data!F604), "", Data!F604)</f>
        <v>N</v>
      </c>
      <c r="G604" s="50" t="str">
        <f>IF(ISBLANK(Data!G604), "", Data!G604)</f>
        <v>North Carolina</v>
      </c>
      <c r="H604" s="50" t="str">
        <f>IF(ISBLANK(Data!H604), "", Data!H604)</f>
        <v>Louisville</v>
      </c>
      <c r="I604" s="50" t="str">
        <f>IF(ISBLANK(Data!I604), "", Data!I604)</f>
        <v>North Carolina</v>
      </c>
      <c r="J604" s="50" t="str">
        <f>IF(ISBLANK(Data!J604), "", Data!J604)</f>
        <v>Louisville</v>
      </c>
      <c r="K604" s="50" t="str">
        <f>IF(ISBLANK(Data!K604), "", Data!K604)</f>
        <v>North Carolina</v>
      </c>
      <c r="L604" s="50" t="str">
        <f>IF(ISBLANK(Data!L604), "", Data!L604)</f>
        <v>Louisville</v>
      </c>
      <c r="M604" s="50" t="str">
        <f>IF(ISBLANK(Data!M604), "", Data!M604)</f>
        <v>N Carolina</v>
      </c>
      <c r="N604" s="50" t="str">
        <f>IF(ISBLANK(Data!N604), "", Data!N604)</f>
        <v>Louisville</v>
      </c>
      <c r="O604" s="50" t="str">
        <f>IF(ISBLANK(Data!O604), "", Data!O604)</f>
        <v>N. Carolina</v>
      </c>
      <c r="P604" s="50" t="str">
        <f>IF(ISBLANK(Data!P604), "", Data!P604)</f>
        <v>Louisville</v>
      </c>
      <c r="Q604" s="50" t="str">
        <f>IF(ISBLANK(Data!Q604), "", Data!Q604)</f>
        <v>North Carolina</v>
      </c>
      <c r="R604" s="50" t="str">
        <f>IF(ISBLANK(Data!R604), "", Data!R604)</f>
        <v>Louisville</v>
      </c>
      <c r="S604" s="20">
        <f>Data!W604-Data!CD604</f>
        <v>0.4375</v>
      </c>
      <c r="T604" s="20">
        <f>Data!X604-Data!CE604</f>
        <v>28.03</v>
      </c>
      <c r="U604" s="20">
        <f>Data!Y604-Data!CF604</f>
        <v>12.200000000000003</v>
      </c>
      <c r="V604" s="20">
        <f>Data!Z604-Data!CG604</f>
        <v>-15.800000000000011</v>
      </c>
      <c r="W604" s="20">
        <f>Data!AA604-Data!CH604</f>
        <v>1.8999999999999915</v>
      </c>
      <c r="X604" s="20">
        <f>Data!AB604-Data!CI604</f>
        <v>2.0000000000000018E-3</v>
      </c>
      <c r="Y604" s="20">
        <f>Data!AC604-Data!CJ604</f>
        <v>8.2199999999999989</v>
      </c>
      <c r="Z604" s="20">
        <f>Data!AD604-Data!CK604</f>
        <v>4.5</v>
      </c>
      <c r="AA604" s="20">
        <f>Data!AE604-Data!CL604</f>
        <v>-3.7000000000000028</v>
      </c>
      <c r="AB604" s="20">
        <f>Data!AF604-Data!CM604</f>
        <v>12.5</v>
      </c>
      <c r="AC604" s="20">
        <f>Data!AG604-Data!CN604</f>
        <v>12.400000000000006</v>
      </c>
      <c r="AD604" s="20">
        <f>Data!AH604-Data!CO604</f>
        <v>-16</v>
      </c>
      <c r="AE604" s="20">
        <f>Data!AI604-Data!CP604</f>
        <v>0.54020000000000001</v>
      </c>
      <c r="AF604" s="20">
        <f>Data!AJ604-Data!CQ604</f>
        <v>9.1</v>
      </c>
      <c r="AG604" s="20">
        <f>Data!AK604-Data!CR604</f>
        <v>0.56874999999999998</v>
      </c>
      <c r="AH604" s="20">
        <f>Data!AL604-Data!CS604</f>
        <v>341</v>
      </c>
      <c r="AI604" s="20">
        <f>Data!AM604-Data!CT604</f>
        <v>22.919999999999998</v>
      </c>
      <c r="AJ604" s="20">
        <f>Data!AN604-Data!CU604</f>
        <v>5.92</v>
      </c>
      <c r="AK604" s="20">
        <f>Data!AO604-Data!CV604</f>
        <v>159</v>
      </c>
      <c r="AL604" s="20">
        <f>Data!AP604-Data!CW604</f>
        <v>-113</v>
      </c>
      <c r="AM604" s="20">
        <f>Data!AQ604-Data!CX604</f>
        <v>74</v>
      </c>
      <c r="AN604" s="20">
        <f>Data!AR604-Data!CY604</f>
        <v>2.300000000000002E-2</v>
      </c>
      <c r="AO604" s="20">
        <f>Data!AS604-Data!CZ604</f>
        <v>27</v>
      </c>
      <c r="AP604" s="20">
        <f>Data!AT604-Data!DA604</f>
        <v>49</v>
      </c>
      <c r="AQ604" s="20">
        <f>Data!AU604-Data!DB604</f>
        <v>3.1999999999999973E-2</v>
      </c>
      <c r="AR604" s="20">
        <f>Data!AV604-Data!DC604</f>
        <v>22</v>
      </c>
      <c r="AS604" s="20">
        <f>Data!AW604-Data!DD604</f>
        <v>22</v>
      </c>
      <c r="AT604" s="20">
        <f>Data!AX604-Data!DE604</f>
        <v>1.4000000000000012E-2</v>
      </c>
      <c r="AU604" s="20">
        <f>Data!AY604-Data!DF604</f>
        <v>18</v>
      </c>
      <c r="AV604" s="20">
        <f>Data!AZ604-Data!DG604</f>
        <v>1.125</v>
      </c>
      <c r="AW604" s="20">
        <f>Data!BA604-Data!DH604</f>
        <v>78</v>
      </c>
      <c r="AX604" s="20">
        <f>Data!BB604-Data!DI604</f>
        <v>4.875</v>
      </c>
      <c r="AY604" s="20">
        <f>Data!BC604-Data!DJ604</f>
        <v>40</v>
      </c>
      <c r="AZ604" s="20">
        <f>Data!BD604-Data!DK604</f>
        <v>12</v>
      </c>
      <c r="BA604" s="20">
        <f>Data!BE604-Data!DL604</f>
        <v>27</v>
      </c>
      <c r="BB604" s="20">
        <f>Data!BF604-Data!DM604</f>
        <v>-32</v>
      </c>
      <c r="BC604" s="20">
        <f>Data!BG604-Data!DN604</f>
        <v>-10</v>
      </c>
      <c r="BD604" s="20">
        <f>Data!BH604-Data!DO604</f>
        <v>10</v>
      </c>
      <c r="BE604" s="20">
        <f>Data!BI604-Data!DP604</f>
        <v>-7.0619999999999976</v>
      </c>
      <c r="BF604" s="20">
        <f>Data!BJ604-Data!DQ604</f>
        <v>17</v>
      </c>
      <c r="BG604" s="20">
        <f>Data!BK604-Data!DR604</f>
        <v>0.41399999999999992</v>
      </c>
      <c r="BH604" s="20">
        <f>Data!BL604-Data!DS604</f>
        <v>-2</v>
      </c>
      <c r="BI604" s="20">
        <f>Data!BM604-Data!DT604</f>
        <v>0.15499999999999997</v>
      </c>
      <c r="BJ604" s="20">
        <f>Data!BN604-Data!DU604</f>
        <v>3</v>
      </c>
      <c r="BK604" s="20">
        <f>Data!BO604-Data!DV604</f>
        <v>1.3999999999999986</v>
      </c>
      <c r="BL604" s="20">
        <f>Data!BP604-Data!DW604</f>
        <v>1.7000000000000002</v>
      </c>
      <c r="BM604" s="20">
        <f>Data!BQ604-Data!DX604</f>
        <v>0.75</v>
      </c>
      <c r="BN604" s="20">
        <f>Data!BR604-Data!DY604</f>
        <v>-0.59999999999999787</v>
      </c>
      <c r="BO604" s="20">
        <f>Data!BS604-Data!DZ604</f>
        <v>-269</v>
      </c>
      <c r="BP604" s="20">
        <f>Data!BT604-Data!EA604</f>
        <v>0.20900000000000002</v>
      </c>
      <c r="BQ604" s="20">
        <f>Data!BU604-Data!EB604</f>
        <v>7</v>
      </c>
      <c r="BR604" s="20">
        <f>Data!BV604-Data!EC604</f>
        <v>-225</v>
      </c>
      <c r="BS604" s="20">
        <f>Data!BW604-Data!ED604</f>
        <v>-237</v>
      </c>
      <c r="BT604" s="20">
        <f>Data!BX604-Data!EE604</f>
        <v>-233</v>
      </c>
      <c r="BU604" s="20">
        <f>Data!BY604-Data!EF604</f>
        <v>-222</v>
      </c>
      <c r="BV604" s="20">
        <f>Data!BZ604-Data!EG604</f>
        <v>-187</v>
      </c>
      <c r="BW604" s="20">
        <f>Data!CA604-Data!EH604</f>
        <v>-184.7</v>
      </c>
      <c r="BX604" s="20">
        <f>Data!CB604-Data!EI604</f>
        <v>-269</v>
      </c>
      <c r="BY604" s="20">
        <f>Data!CC604-Data!EJ604</f>
        <v>-277</v>
      </c>
      <c r="BZ604" s="20">
        <f>Data!EK604</f>
        <v>12721.410000000002</v>
      </c>
      <c r="CA604" s="20">
        <f>Data!EL604</f>
        <v>9734.9699999999993</v>
      </c>
      <c r="CB604" s="20">
        <f>Data!EM604</f>
        <v>57.75</v>
      </c>
      <c r="CC604" s="20">
        <f>Data!EN604</f>
        <v>78.125</v>
      </c>
      <c r="CD604" s="20">
        <f>Data!EO604</f>
        <v>12.159800000000001</v>
      </c>
      <c r="CE604" s="20">
        <f>Data!EP604</f>
        <v>205.96</v>
      </c>
      <c r="CF604" s="50">
        <f>IF(ISBLANK(Data!EQ604), "", Data!EQ604)</f>
        <v>86</v>
      </c>
      <c r="CG604" s="50">
        <f>IF(ISBLANK(Data!ER604), "", Data!ER604)</f>
        <v>70</v>
      </c>
      <c r="CH604" s="61" t="str">
        <f>IF(ISBLANK(Data!ES604), "", Data!ES604)</f>
        <v>North Carolina</v>
      </c>
      <c r="CI604" s="61">
        <f>IF(ISBLANK(Data!ET604), "", Data!ET604)</f>
        <v>156</v>
      </c>
    </row>
    <row r="605" spans="1:87" x14ac:dyDescent="0.45">
      <c r="A605" s="50">
        <f>IF(ISBLANK(Data!A605), "", Data!A605)</f>
        <v>45308</v>
      </c>
      <c r="B605" s="50" t="str">
        <f>IF(ISBLANK(Data!B605), "", Data!B605)</f>
        <v>Vanderbilt</v>
      </c>
      <c r="C605" s="50">
        <f>IF(ISBLANK(Data!C605), "", Data!C605)</f>
        <v>336</v>
      </c>
      <c r="D605" s="50" t="str">
        <f>IF(ISBLANK(Data!D605), "", Data!D605)</f>
        <v>Auburn</v>
      </c>
      <c r="E605" s="50">
        <f>IF(ISBLANK(Data!E605), "", Data!E605)</f>
        <v>17</v>
      </c>
      <c r="F605" s="50" t="str">
        <f>IF(ISBLANK(Data!F605), "", Data!F605)</f>
        <v>N</v>
      </c>
      <c r="G605" s="50" t="str">
        <f>IF(ISBLANK(Data!G605), "", Data!G605)</f>
        <v>Vanderbilt</v>
      </c>
      <c r="H605" s="50" t="str">
        <f>IF(ISBLANK(Data!H605), "", Data!H605)</f>
        <v>Auburn</v>
      </c>
      <c r="I605" s="50" t="str">
        <f>IF(ISBLANK(Data!I605), "", Data!I605)</f>
        <v>Vanderbilt</v>
      </c>
      <c r="J605" s="50" t="str">
        <f>IF(ISBLANK(Data!J605), "", Data!J605)</f>
        <v>Auburn</v>
      </c>
      <c r="K605" s="50" t="str">
        <f>IF(ISBLANK(Data!K605), "", Data!K605)</f>
        <v>Vanderbilt</v>
      </c>
      <c r="L605" s="50" t="str">
        <f>IF(ISBLANK(Data!L605), "", Data!L605)</f>
        <v>Auburn</v>
      </c>
      <c r="M605" s="50" t="str">
        <f>IF(ISBLANK(Data!M605), "", Data!M605)</f>
        <v>Vanderbilt</v>
      </c>
      <c r="N605" s="50" t="str">
        <f>IF(ISBLANK(Data!N605), "", Data!N605)</f>
        <v>Auburn</v>
      </c>
      <c r="O605" s="50" t="str">
        <f>IF(ISBLANK(Data!O605), "", Data!O605)</f>
        <v>Vanderbilt</v>
      </c>
      <c r="P605" s="50" t="str">
        <f>IF(ISBLANK(Data!P605), "", Data!P605)</f>
        <v>Auburn</v>
      </c>
      <c r="Q605" s="50" t="str">
        <f>IF(ISBLANK(Data!Q605), "", Data!Q605)</f>
        <v>Vanderbilt</v>
      </c>
      <c r="R605" s="50" t="str">
        <f>IF(ISBLANK(Data!R605), "", Data!R605)</f>
        <v>Auburn</v>
      </c>
      <c r="S605" s="20">
        <f>Data!W605-Data!CD605</f>
        <v>-0.5625</v>
      </c>
      <c r="T605" s="20">
        <f>Data!X605-Data!CE605</f>
        <v>-28.09</v>
      </c>
      <c r="U605" s="20">
        <f>Data!Y605-Data!CF605</f>
        <v>-15.5</v>
      </c>
      <c r="V605" s="20">
        <f>Data!Z605-Data!CG605</f>
        <v>12.5</v>
      </c>
      <c r="W605" s="20">
        <f>Data!AA605-Data!CH605</f>
        <v>-3.9000000000000057</v>
      </c>
      <c r="X605" s="20">
        <f>Data!AB605-Data!CI605</f>
        <v>5.0000000000000044E-3</v>
      </c>
      <c r="Y605" s="20">
        <f>Data!AC605-Data!CJ605</f>
        <v>-0.31999999999999984</v>
      </c>
      <c r="Z605" s="20">
        <f>Data!AD605-Data!CK605</f>
        <v>0.29999999999999716</v>
      </c>
      <c r="AA605" s="20">
        <f>Data!AE605-Data!CL605</f>
        <v>0.60000000000000853</v>
      </c>
      <c r="AB605" s="20">
        <f>Data!AF605-Data!CM605</f>
        <v>-2.66</v>
      </c>
      <c r="AC605" s="20">
        <f>Data!AG605-Data!CN605</f>
        <v>-19.800000000000011</v>
      </c>
      <c r="AD605" s="20">
        <f>Data!AH605-Data!CO605</f>
        <v>12</v>
      </c>
      <c r="AE605" s="20">
        <f>Data!AI605-Data!CP605</f>
        <v>-0.56210000000000004</v>
      </c>
      <c r="AF605" s="20">
        <f>Data!AJ605-Data!CQ605</f>
        <v>-8.4</v>
      </c>
      <c r="AG605" s="20">
        <f>Data!AK605-Data!CR605</f>
        <v>-0.52500000000000002</v>
      </c>
      <c r="AH605" s="20">
        <f>Data!AL605-Data!CS605</f>
        <v>-355</v>
      </c>
      <c r="AI605" s="20">
        <f>Data!AM605-Data!CT605</f>
        <v>-22.76</v>
      </c>
      <c r="AJ605" s="20">
        <f>Data!AN605-Data!CU605</f>
        <v>-0.83000000000000007</v>
      </c>
      <c r="AK605" s="20">
        <f>Data!AO605-Data!CV605</f>
        <v>-255</v>
      </c>
      <c r="AL605" s="20">
        <f>Data!AP605-Data!CW605</f>
        <v>96</v>
      </c>
      <c r="AM605" s="20">
        <f>Data!AQ605-Data!CX605</f>
        <v>-57</v>
      </c>
      <c r="AN605" s="20">
        <f>Data!AR605-Data!CY605</f>
        <v>-6.6000000000000003E-2</v>
      </c>
      <c r="AO605" s="20">
        <f>Data!AS605-Data!CZ605</f>
        <v>-15</v>
      </c>
      <c r="AP605" s="20">
        <f>Data!AT605-Data!DA605</f>
        <v>9</v>
      </c>
      <c r="AQ605" s="20">
        <f>Data!AU605-Data!DB605</f>
        <v>-4.6000000000000041E-2</v>
      </c>
      <c r="AR605" s="20">
        <f>Data!AV605-Data!DC605</f>
        <v>-64</v>
      </c>
      <c r="AS605" s="20">
        <f>Data!AW605-Data!DD605</f>
        <v>-68</v>
      </c>
      <c r="AT605" s="20">
        <f>Data!AX605-Data!DE605</f>
        <v>-3.9000000000000035E-2</v>
      </c>
      <c r="AU605" s="20">
        <f>Data!AY605-Data!DF605</f>
        <v>-26</v>
      </c>
      <c r="AV605" s="20">
        <f>Data!AZ605-Data!DG605</f>
        <v>-1.625</v>
      </c>
      <c r="AW605" s="20">
        <f>Data!BA605-Data!DH605</f>
        <v>-57</v>
      </c>
      <c r="AX605" s="20">
        <f>Data!BB605-Data!DI605</f>
        <v>-3.5625</v>
      </c>
      <c r="AY605" s="20">
        <f>Data!BC605-Data!DJ605</f>
        <v>-139</v>
      </c>
      <c r="AZ605" s="20">
        <f>Data!BD605-Data!DK605</f>
        <v>-18</v>
      </c>
      <c r="BA605" s="20">
        <f>Data!BE605-Data!DL605</f>
        <v>-43</v>
      </c>
      <c r="BB605" s="20">
        <f>Data!BF605-Data!DM605</f>
        <v>16</v>
      </c>
      <c r="BC605" s="20">
        <f>Data!BG605-Data!DN605</f>
        <v>-49</v>
      </c>
      <c r="BD605" s="20">
        <f>Data!BH605-Data!DO605</f>
        <v>-16</v>
      </c>
      <c r="BE605" s="20">
        <f>Data!BI605-Data!DP605</f>
        <v>6</v>
      </c>
      <c r="BF605" s="20">
        <f>Data!BJ605-Data!DQ605</f>
        <v>-21.937000000000001</v>
      </c>
      <c r="BG605" s="20">
        <f>Data!BK605-Data!DR605</f>
        <v>-0.95500000000000007</v>
      </c>
      <c r="BH605" s="20">
        <f>Data!BL605-Data!DS605</f>
        <v>1</v>
      </c>
      <c r="BI605" s="20">
        <f>Data!BM605-Data!DT605</f>
        <v>-0.17000000000000004</v>
      </c>
      <c r="BJ605" s="20">
        <f>Data!BN605-Data!DU605</f>
        <v>0.5</v>
      </c>
      <c r="BK605" s="20">
        <f>Data!BO605-Data!DV605</f>
        <v>-4.1999999999999993</v>
      </c>
      <c r="BL605" s="20">
        <f>Data!BP605-Data!DW605</f>
        <v>-2.7</v>
      </c>
      <c r="BM605" s="20">
        <f>Data!BQ605-Data!DX605</f>
        <v>-1.125</v>
      </c>
      <c r="BN605" s="20">
        <f>Data!BR605-Data!DY605</f>
        <v>-2.9999999999999982</v>
      </c>
      <c r="BO605" s="20">
        <f>Data!BS605-Data!DZ605</f>
        <v>219</v>
      </c>
      <c r="BP605" s="20">
        <f>Data!BT605-Data!EA605</f>
        <v>-0.16199999999999998</v>
      </c>
      <c r="BQ605" s="20">
        <f>Data!BU605-Data!EB605</f>
        <v>4</v>
      </c>
      <c r="BR605" s="20">
        <f>Data!BV605-Data!EC605</f>
        <v>242</v>
      </c>
      <c r="BS605" s="20">
        <f>Data!BW605-Data!ED605</f>
        <v>180</v>
      </c>
      <c r="BT605" s="20">
        <f>Data!BX605-Data!EE605</f>
        <v>252</v>
      </c>
      <c r="BU605" s="20">
        <f>Data!BY605-Data!EF605</f>
        <v>188</v>
      </c>
      <c r="BV605" s="20">
        <f>Data!BZ605-Data!EG605</f>
        <v>187</v>
      </c>
      <c r="BW605" s="20">
        <f>Data!CA605-Data!EH605</f>
        <v>168.3</v>
      </c>
      <c r="BX605" s="20">
        <f>Data!CB605-Data!EI605</f>
        <v>219</v>
      </c>
      <c r="BY605" s="20">
        <f>Data!CC605-Data!EJ605</f>
        <v>233</v>
      </c>
      <c r="BZ605" s="20">
        <f>Data!EK605</f>
        <v>9615.1500000000015</v>
      </c>
      <c r="CA605" s="20">
        <f>Data!EL605</f>
        <v>12542.6</v>
      </c>
      <c r="CB605" s="20">
        <f>Data!EM605</f>
        <v>83.656374999999997</v>
      </c>
      <c r="CC605" s="20">
        <f>Data!EN605</f>
        <v>64.774124999999998</v>
      </c>
      <c r="CD605" s="20">
        <f>Data!EO605</f>
        <v>11.249500000000001</v>
      </c>
      <c r="CE605" s="20">
        <f>Data!EP605</f>
        <v>205.49199999999999</v>
      </c>
      <c r="CF605" s="50">
        <f>IF(ISBLANK(Data!EQ605), "", Data!EQ605)</f>
        <v>65</v>
      </c>
      <c r="CG605" s="50">
        <f>IF(ISBLANK(Data!ER605), "", Data!ER605)</f>
        <v>80</v>
      </c>
      <c r="CH605" s="61" t="str">
        <f>IF(ISBLANK(Data!ES605), "", Data!ES605)</f>
        <v>Auburn</v>
      </c>
      <c r="CI605" s="61">
        <f>IF(ISBLANK(Data!ET605), "", Data!ET605)</f>
        <v>145</v>
      </c>
    </row>
    <row r="606" spans="1:87" x14ac:dyDescent="0.45">
      <c r="A606" s="50">
        <f>IF(ISBLANK(Data!A606), "", Data!A606)</f>
        <v>45308</v>
      </c>
      <c r="B606" s="50" t="str">
        <f>IF(ISBLANK(Data!B606), "", Data!B606)</f>
        <v>Arizona St.</v>
      </c>
      <c r="C606" s="50">
        <f>IF(ISBLANK(Data!C606), "", Data!C606)</f>
        <v>12</v>
      </c>
      <c r="D606" s="50" t="str">
        <f>IF(ISBLANK(Data!D606), "", Data!D606)</f>
        <v>UCLA</v>
      </c>
      <c r="E606" s="50">
        <f>IF(ISBLANK(Data!E606), "", Data!E606)</f>
        <v>317</v>
      </c>
      <c r="F606" s="50" t="str">
        <f>IF(ISBLANK(Data!F606), "", Data!F606)</f>
        <v>N</v>
      </c>
      <c r="G606" s="50" t="str">
        <f>IF(ISBLANK(Data!G606), "", Data!G606)</f>
        <v>Arizona St.</v>
      </c>
      <c r="H606" s="50" t="str">
        <f>IF(ISBLANK(Data!H606), "", Data!H606)</f>
        <v>UCLA</v>
      </c>
      <c r="I606" s="50" t="str">
        <f>IF(ISBLANK(Data!I606), "", Data!I606)</f>
        <v>Arizona St.</v>
      </c>
      <c r="J606" s="50" t="str">
        <f>IF(ISBLANK(Data!J606), "", Data!J606)</f>
        <v>UCLA</v>
      </c>
      <c r="K606" s="50" t="str">
        <f>IF(ISBLANK(Data!K606), "", Data!K606)</f>
        <v>Arizona State</v>
      </c>
      <c r="L606" s="50" t="str">
        <f>IF(ISBLANK(Data!L606), "", Data!L606)</f>
        <v>UCLA</v>
      </c>
      <c r="M606" s="50" t="str">
        <f>IF(ISBLANK(Data!M606), "", Data!M606)</f>
        <v>Arizona St</v>
      </c>
      <c r="N606" s="50" t="str">
        <f>IF(ISBLANK(Data!N606), "", Data!N606)</f>
        <v>UCLA</v>
      </c>
      <c r="O606" s="50" t="str">
        <f>IF(ISBLANK(Data!O606), "", Data!O606)</f>
        <v>Arizona St.</v>
      </c>
      <c r="P606" s="50" t="str">
        <f>IF(ISBLANK(Data!P606), "", Data!P606)</f>
        <v>UCLA</v>
      </c>
      <c r="Q606" s="50" t="str">
        <f>IF(ISBLANK(Data!Q606), "", Data!Q606)</f>
        <v>Arizona State</v>
      </c>
      <c r="R606" s="50" t="str">
        <f>IF(ISBLANK(Data!R606), "", Data!R606)</f>
        <v>UCLA</v>
      </c>
      <c r="S606" s="20">
        <f>Data!W606-Data!CD606</f>
        <v>0.21323529411764702</v>
      </c>
      <c r="T606" s="20">
        <f>Data!X606-Data!CE606</f>
        <v>1.6600000000000001</v>
      </c>
      <c r="U606" s="20">
        <f>Data!Y606-Data!CF606</f>
        <v>1.9000000000000057</v>
      </c>
      <c r="V606" s="20">
        <f>Data!Z606-Data!CG606</f>
        <v>0.19999999999998863</v>
      </c>
      <c r="W606" s="20">
        <f>Data!AA606-Data!CH606</f>
        <v>5.2999999999999972</v>
      </c>
      <c r="X606" s="20">
        <f>Data!AB606-Data!CI606</f>
        <v>0.28299999999999997</v>
      </c>
      <c r="Y606" s="20">
        <f>Data!AC606-Data!CJ606</f>
        <v>4.0799999999999992</v>
      </c>
      <c r="Z606" s="20">
        <f>Data!AD606-Data!CK606</f>
        <v>1.7000000000000028</v>
      </c>
      <c r="AA606" s="20">
        <f>Data!AE606-Data!CL606</f>
        <v>-2.2999999999999972</v>
      </c>
      <c r="AB606" s="20">
        <f>Data!AF606-Data!CM606</f>
        <v>6.07</v>
      </c>
      <c r="AC606" s="20">
        <f>Data!AG606-Data!CN606</f>
        <v>3.3000000000000114</v>
      </c>
      <c r="AD606" s="20">
        <f>Data!AH606-Data!CO606</f>
        <v>-1.5</v>
      </c>
      <c r="AE606" s="20">
        <f>Data!AI606-Data!CP606</f>
        <v>0.12639999999999996</v>
      </c>
      <c r="AF606" s="20">
        <f>Data!AJ606-Data!CQ606</f>
        <v>4.7</v>
      </c>
      <c r="AG606" s="20">
        <f>Data!AK606-Data!CR606</f>
        <v>0.27610294117647061</v>
      </c>
      <c r="AH606" s="20">
        <f>Data!AL606-Data!CS606</f>
        <v>149</v>
      </c>
      <c r="AI606" s="20">
        <f>Data!AM606-Data!CT606</f>
        <v>2.5</v>
      </c>
      <c r="AJ606" s="20">
        <f>Data!AN606-Data!CU606</f>
        <v>3.2499999999999991</v>
      </c>
      <c r="AK606" s="20">
        <f>Data!AO606-Data!CV606</f>
        <v>8</v>
      </c>
      <c r="AL606" s="20">
        <f>Data!AP606-Data!CW606</f>
        <v>48</v>
      </c>
      <c r="AM606" s="20">
        <f>Data!AQ606-Data!CX606</f>
        <v>-15</v>
      </c>
      <c r="AN606" s="20">
        <f>Data!AR606-Data!CY606</f>
        <v>4.0000000000000036E-3</v>
      </c>
      <c r="AO606" s="20">
        <f>Data!AS606-Data!CZ606</f>
        <v>35</v>
      </c>
      <c r="AP606" s="20">
        <f>Data!AT606-Data!DA606</f>
        <v>99</v>
      </c>
      <c r="AQ606" s="20">
        <f>Data!AU606-Data!DB606</f>
        <v>1.8000000000000016E-2</v>
      </c>
      <c r="AR606" s="20">
        <f>Data!AV606-Data!DC606</f>
        <v>-23</v>
      </c>
      <c r="AS606" s="20">
        <f>Data!AW606-Data!DD606</f>
        <v>4</v>
      </c>
      <c r="AT606" s="20">
        <f>Data!AX606-Data!DE606</f>
        <v>-7.3999999999999955E-2</v>
      </c>
      <c r="AU606" s="20">
        <f>Data!AY606-Data!DF606</f>
        <v>-56</v>
      </c>
      <c r="AV606" s="20">
        <f>Data!AZ606-Data!DG606</f>
        <v>-2.8419117647058822</v>
      </c>
      <c r="AW606" s="20">
        <f>Data!BA606-Data!DH606</f>
        <v>-43</v>
      </c>
      <c r="AX606" s="20">
        <f>Data!BB606-Data!DI606</f>
        <v>-0.50367647058823195</v>
      </c>
      <c r="AY606" s="20">
        <f>Data!BC606-Data!DJ606</f>
        <v>-4</v>
      </c>
      <c r="AZ606" s="20">
        <f>Data!BD606-Data!DK606</f>
        <v>26</v>
      </c>
      <c r="BA606" s="20">
        <f>Data!BE606-Data!DL606</f>
        <v>12</v>
      </c>
      <c r="BB606" s="20">
        <f>Data!BF606-Data!DM606</f>
        <v>-34</v>
      </c>
      <c r="BC606" s="20">
        <f>Data!BG606-Data!DN606</f>
        <v>-82</v>
      </c>
      <c r="BD606" s="20">
        <f>Data!BH606-Data!DO606</f>
        <v>4.5</v>
      </c>
      <c r="BE606" s="20">
        <f>Data!BI606-Data!DP606</f>
        <v>6.9849999999999994</v>
      </c>
      <c r="BF606" s="20">
        <f>Data!BJ606-Data!DQ606</f>
        <v>-2.4409999999999998</v>
      </c>
      <c r="BG606" s="20">
        <f>Data!BK606-Data!DR606</f>
        <v>0.15900000000000014</v>
      </c>
      <c r="BH606" s="20">
        <f>Data!BL606-Data!DS606</f>
        <v>-1.3500000000000014</v>
      </c>
      <c r="BI606" s="20">
        <f>Data!BM606-Data!DT606</f>
        <v>0.246</v>
      </c>
      <c r="BJ606" s="20">
        <f>Data!BN606-Data!DU606</f>
        <v>7.1000000000000014</v>
      </c>
      <c r="BK606" s="20">
        <f>Data!BO606-Data!DV606</f>
        <v>1.6000000000000014</v>
      </c>
      <c r="BL606" s="20">
        <f>Data!BP606-Data!DW606</f>
        <v>0.90000000000000036</v>
      </c>
      <c r="BM606" s="20">
        <f>Data!BQ606-Data!DX606</f>
        <v>2.0257352941176467</v>
      </c>
      <c r="BN606" s="20">
        <f>Data!BR606-Data!DY606</f>
        <v>-3.9999999999999982</v>
      </c>
      <c r="BO606" s="20">
        <f>Data!BS606-Data!DZ606</f>
        <v>-186</v>
      </c>
      <c r="BP606" s="20">
        <f>Data!BT606-Data!EA606</f>
        <v>0.123</v>
      </c>
      <c r="BQ606" s="20">
        <f>Data!BU606-Data!EB606</f>
        <v>3</v>
      </c>
      <c r="BR606" s="20">
        <f>Data!BV606-Data!EC606</f>
        <v>-64</v>
      </c>
      <c r="BS606" s="20">
        <f>Data!BW606-Data!ED606</f>
        <v>-53</v>
      </c>
      <c r="BT606" s="20">
        <f>Data!BX606-Data!EE606</f>
        <v>-137</v>
      </c>
      <c r="BU606" s="20">
        <f>Data!BY606-Data!EF606</f>
        <v>-17</v>
      </c>
      <c r="BV606" s="20">
        <f>Data!BZ606-Data!EG606</f>
        <v>-11</v>
      </c>
      <c r="BW606" s="20">
        <f>Data!CA606-Data!EH606</f>
        <v>-57.8</v>
      </c>
      <c r="BX606" s="20">
        <f>Data!CB606-Data!EI606</f>
        <v>-186</v>
      </c>
      <c r="BY606" s="20">
        <f>Data!CC606-Data!EJ606</f>
        <v>-107</v>
      </c>
      <c r="BZ606" s="20">
        <f>Data!EK606</f>
        <v>9996.68</v>
      </c>
      <c r="CA606" s="20">
        <f>Data!EL606</f>
        <v>9833.8799999999992</v>
      </c>
      <c r="CB606" s="20">
        <f>Data!EM606</f>
        <v>70.926941176470592</v>
      </c>
      <c r="CC606" s="20">
        <f>Data!EN606</f>
        <v>104.72625000000001</v>
      </c>
      <c r="CD606" s="20">
        <f>Data!EO606</f>
        <v>10.9186</v>
      </c>
      <c r="CE606" s="20">
        <f>Data!EP606</f>
        <v>208.91499999999999</v>
      </c>
      <c r="CF606" s="50">
        <f>IF(ISBLANK(Data!EQ606), "", Data!EQ606)</f>
        <v>66</v>
      </c>
      <c r="CG606" s="50">
        <f>IF(ISBLANK(Data!ER606), "", Data!ER606)</f>
        <v>68</v>
      </c>
      <c r="CH606" s="61" t="str">
        <f>IF(ISBLANK(Data!ES606), "", Data!ES606)</f>
        <v>UCLA</v>
      </c>
      <c r="CI606" s="61">
        <f>IF(ISBLANK(Data!ET606), "", Data!ET606)</f>
        <v>134</v>
      </c>
    </row>
    <row r="607" spans="1:87" x14ac:dyDescent="0.45">
      <c r="A607" s="50">
        <f>IF(ISBLANK(Data!A607), "", Data!A607)</f>
        <v>45308</v>
      </c>
      <c r="B607" s="50" t="str">
        <f>IF(ISBLANK(Data!B607), "", Data!B607)</f>
        <v>Belmont</v>
      </c>
      <c r="C607" s="50">
        <f>IF(ISBLANK(Data!C607), "", Data!C607)</f>
        <v>22</v>
      </c>
      <c r="D607" s="50" t="str">
        <f>IF(ISBLANK(Data!D607), "", Data!D607)</f>
        <v>Northern Iowa</v>
      </c>
      <c r="E607" s="50">
        <f>IF(ISBLANK(Data!E607), "", Data!E607)</f>
        <v>213</v>
      </c>
      <c r="F607" s="50" t="str">
        <f>IF(ISBLANK(Data!F607), "", Data!F607)</f>
        <v>N</v>
      </c>
      <c r="G607" s="50" t="str">
        <f>IF(ISBLANK(Data!G607), "", Data!G607)</f>
        <v>Belmont</v>
      </c>
      <c r="H607" s="50" t="str">
        <f>IF(ISBLANK(Data!H607), "", Data!H607)</f>
        <v>Northern Iowa</v>
      </c>
      <c r="I607" s="50" t="str">
        <f>IF(ISBLANK(Data!I607), "", Data!I607)</f>
        <v>Belmont</v>
      </c>
      <c r="J607" s="50" t="str">
        <f>IF(ISBLANK(Data!J607), "", Data!J607)</f>
        <v>Northern Iowa</v>
      </c>
      <c r="K607" s="50" t="str">
        <f>IF(ISBLANK(Data!K607), "", Data!K607)</f>
        <v>Belmont</v>
      </c>
      <c r="L607" s="50" t="str">
        <f>IF(ISBLANK(Data!L607), "", Data!L607)</f>
        <v>Northern Iowa</v>
      </c>
      <c r="M607" s="50" t="str">
        <f>IF(ISBLANK(Data!M607), "", Data!M607)</f>
        <v>Belmont</v>
      </c>
      <c r="N607" s="50" t="str">
        <f>IF(ISBLANK(Data!N607), "", Data!N607)</f>
        <v>N Iowa</v>
      </c>
      <c r="O607" s="50" t="str">
        <f>IF(ISBLANK(Data!O607), "", Data!O607)</f>
        <v>Belmont</v>
      </c>
      <c r="P607" s="50" t="str">
        <f>IF(ISBLANK(Data!P607), "", Data!P607)</f>
        <v>N. Iowa</v>
      </c>
      <c r="Q607" s="50" t="str">
        <f>IF(ISBLANK(Data!Q607), "", Data!Q607)</f>
        <v>Belmont</v>
      </c>
      <c r="R607" s="50" t="str">
        <f>IF(ISBLANK(Data!R607), "", Data!R607)</f>
        <v>Northern Iowa</v>
      </c>
      <c r="S607" s="20">
        <f>Data!W607-Data!CD607</f>
        <v>0.11764705882352999</v>
      </c>
      <c r="T607" s="20">
        <f>Data!X607-Data!CE607</f>
        <v>-3.55</v>
      </c>
      <c r="U607" s="20">
        <f>Data!Y607-Data!CF607</f>
        <v>-0.70000000000000284</v>
      </c>
      <c r="V607" s="20">
        <f>Data!Z607-Data!CG607</f>
        <v>2.7999999999999972</v>
      </c>
      <c r="W607" s="20">
        <f>Data!AA607-Data!CH607</f>
        <v>4.8000000000000114</v>
      </c>
      <c r="X607" s="20">
        <f>Data!AB607-Data!CI607</f>
        <v>0.193</v>
      </c>
      <c r="Y607" s="20">
        <f>Data!AC607-Data!CJ607</f>
        <v>-1.77</v>
      </c>
      <c r="Z607" s="20">
        <f>Data!AD607-Data!CK607</f>
        <v>-1.2000000000000028</v>
      </c>
      <c r="AA607" s="20">
        <f>Data!AE607-Data!CL607</f>
        <v>0.70000000000000284</v>
      </c>
      <c r="AB607" s="20">
        <f>Data!AF607-Data!CM607</f>
        <v>-4.2699999999999996</v>
      </c>
      <c r="AC607" s="20">
        <f>Data!AG607-Data!CN607</f>
        <v>-1.2999999999999972</v>
      </c>
      <c r="AD607" s="20">
        <f>Data!AH607-Data!CO607</f>
        <v>2.7999999999999972</v>
      </c>
      <c r="AE607" s="20">
        <f>Data!AI607-Data!CP607</f>
        <v>-0.1016999999999999</v>
      </c>
      <c r="AF607" s="20">
        <f>Data!AJ607-Data!CQ607</f>
        <v>1.6</v>
      </c>
      <c r="AG607" s="20">
        <f>Data!AK607-Data!CR607</f>
        <v>9.4117647058823542E-2</v>
      </c>
      <c r="AH607" s="20">
        <f>Data!AL607-Data!CS607</f>
        <v>6</v>
      </c>
      <c r="AI607" s="20">
        <f>Data!AM607-Data!CT607</f>
        <v>-3.59</v>
      </c>
      <c r="AJ607" s="20">
        <f>Data!AN607-Data!CU607</f>
        <v>-1.0300000000000002</v>
      </c>
      <c r="AK607" s="20">
        <f>Data!AO607-Data!CV607</f>
        <v>57</v>
      </c>
      <c r="AL607" s="20">
        <f>Data!AP607-Data!CW607</f>
        <v>104</v>
      </c>
      <c r="AM607" s="20">
        <f>Data!AQ607-Data!CX607</f>
        <v>27</v>
      </c>
      <c r="AN607" s="20">
        <f>Data!AR607-Data!CY607</f>
        <v>1.3000000000000012E-2</v>
      </c>
      <c r="AO607" s="20">
        <f>Data!AS607-Data!CZ607</f>
        <v>10</v>
      </c>
      <c r="AP607" s="20">
        <f>Data!AT607-Data!DA607</f>
        <v>13</v>
      </c>
      <c r="AQ607" s="20">
        <f>Data!AU607-Data!DB607</f>
        <v>1.4000000000000012E-2</v>
      </c>
      <c r="AR607" s="20">
        <f>Data!AV607-Data!DC607</f>
        <v>-5</v>
      </c>
      <c r="AS607" s="20">
        <f>Data!AW607-Data!DD607</f>
        <v>-3</v>
      </c>
      <c r="AT607" s="20">
        <f>Data!AX607-Data!DE607</f>
        <v>-9.000000000000008E-3</v>
      </c>
      <c r="AU607" s="20">
        <f>Data!AY607-Data!DF607</f>
        <v>-5</v>
      </c>
      <c r="AV607" s="20">
        <f>Data!AZ607-Data!DG607</f>
        <v>-0.29411764705882337</v>
      </c>
      <c r="AW607" s="20">
        <f>Data!BA607-Data!DH607</f>
        <v>-13</v>
      </c>
      <c r="AX607" s="20">
        <f>Data!BB607-Data!DI607</f>
        <v>-0.76470588235294201</v>
      </c>
      <c r="AY607" s="20">
        <f>Data!BC607-Data!DJ607</f>
        <v>28</v>
      </c>
      <c r="AZ607" s="20">
        <f>Data!BD607-Data!DK607</f>
        <v>29</v>
      </c>
      <c r="BA607" s="20">
        <f>Data!BE607-Data!DL607</f>
        <v>14</v>
      </c>
      <c r="BB607" s="20">
        <f>Data!BF607-Data!DM607</f>
        <v>40</v>
      </c>
      <c r="BC607" s="20">
        <f>Data!BG607-Data!DN607</f>
        <v>-33</v>
      </c>
      <c r="BD607" s="20">
        <f>Data!BH607-Data!DO607</f>
        <v>3.2999999999999972</v>
      </c>
      <c r="BE607" s="20">
        <f>Data!BI607-Data!DP607</f>
        <v>6.1180000000000092</v>
      </c>
      <c r="BF607" s="20">
        <f>Data!BJ607-Data!DQ607</f>
        <v>-2.7640000000000002</v>
      </c>
      <c r="BG607" s="20">
        <f>Data!BK607-Data!DR607</f>
        <v>-7.9999999999999849E-2</v>
      </c>
      <c r="BH607" s="20">
        <f>Data!BL607-Data!DS607</f>
        <v>2.3529999999999998</v>
      </c>
      <c r="BI607" s="20">
        <f>Data!BM607-Data!DT607</f>
        <v>2.5000000000000022E-2</v>
      </c>
      <c r="BJ607" s="20">
        <f>Data!BN607-Data!DU607</f>
        <v>0.80000000000000071</v>
      </c>
      <c r="BK607" s="20">
        <f>Data!BO607-Data!DV607</f>
        <v>-0.19999999999999929</v>
      </c>
      <c r="BL607" s="20">
        <f>Data!BP607-Data!DW607</f>
        <v>0.79999999999999982</v>
      </c>
      <c r="BM607" s="20">
        <f>Data!BQ607-Data!DX607</f>
        <v>1.7058823529411757</v>
      </c>
      <c r="BN607" s="20">
        <f>Data!BR607-Data!DY607</f>
        <v>-1.9000000000000021</v>
      </c>
      <c r="BO607" s="20">
        <f>Data!BS607-Data!DZ607</f>
        <v>-45</v>
      </c>
      <c r="BP607" s="20">
        <f>Data!BT607-Data!EA607</f>
        <v>3.6999999999999922E-2</v>
      </c>
      <c r="BQ607" s="20">
        <f>Data!BU607-Data!EB607</f>
        <v>0</v>
      </c>
      <c r="BR607" s="20">
        <f>Data!BV607-Data!EC607</f>
        <v>14</v>
      </c>
      <c r="BS607" s="20">
        <f>Data!BW607-Data!ED607</f>
        <v>-43</v>
      </c>
      <c r="BT607" s="20">
        <f>Data!BX607-Data!EE607</f>
        <v>-43</v>
      </c>
      <c r="BU607" s="20">
        <f>Data!BY607-Data!EF607</f>
        <v>47</v>
      </c>
      <c r="BV607" s="20">
        <f>Data!BZ607-Data!EG607</f>
        <v>27</v>
      </c>
      <c r="BW607" s="20">
        <f>Data!CA607-Data!EH607</f>
        <v>-3.7000000000000028</v>
      </c>
      <c r="BX607" s="20">
        <f>Data!CB607-Data!EI607</f>
        <v>-45</v>
      </c>
      <c r="BY607" s="20">
        <f>Data!CC607-Data!EJ607</f>
        <v>-69</v>
      </c>
      <c r="BZ607" s="20">
        <f>Data!EK607</f>
        <v>11196.1</v>
      </c>
      <c r="CA607" s="20">
        <f>Data!EL607</f>
        <v>11574.52</v>
      </c>
      <c r="CB607" s="20">
        <f>Data!EM607</f>
        <v>88.336411764705886</v>
      </c>
      <c r="CC607" s="20">
        <f>Data!EN607</f>
        <v>92.037647058823524</v>
      </c>
      <c r="CD607" s="20">
        <f>Data!EO607</f>
        <v>10.928799999999999</v>
      </c>
      <c r="CE607" s="20">
        <f>Data!EP607</f>
        <v>206.60999999999999</v>
      </c>
      <c r="CF607" s="50">
        <f>IF(ISBLANK(Data!EQ607), "", Data!EQ607)</f>
        <v>72</v>
      </c>
      <c r="CG607" s="50">
        <f>IF(ISBLANK(Data!ER607), "", Data!ER607)</f>
        <v>83</v>
      </c>
      <c r="CH607" s="61" t="str">
        <f>IF(ISBLANK(Data!ES607), "", Data!ES607)</f>
        <v>Northern Iowa</v>
      </c>
      <c r="CI607" s="61">
        <f>IF(ISBLANK(Data!ET607), "", Data!ET607)</f>
        <v>155</v>
      </c>
    </row>
    <row r="608" spans="1:87" x14ac:dyDescent="0.45">
      <c r="A608" s="50">
        <f>IF(ISBLANK(Data!A608), "", Data!A608)</f>
        <v>45308</v>
      </c>
      <c r="B608" s="50" t="str">
        <f>IF(ISBLANK(Data!B608), "", Data!B608)</f>
        <v>Northwestern</v>
      </c>
      <c r="C608" s="50">
        <f>IF(ISBLANK(Data!C608), "", Data!C608)</f>
        <v>215</v>
      </c>
      <c r="D608" s="50" t="str">
        <f>IF(ISBLANK(Data!D608), "", Data!D608)</f>
        <v>Maryland</v>
      </c>
      <c r="E608" s="50">
        <f>IF(ISBLANK(Data!E608), "", Data!E608)</f>
        <v>162</v>
      </c>
      <c r="F608" s="50" t="str">
        <f>IF(ISBLANK(Data!F608), "", Data!F608)</f>
        <v>N</v>
      </c>
      <c r="G608" s="50" t="str">
        <f>IF(ISBLANK(Data!G608), "", Data!G608)</f>
        <v>Northwestern</v>
      </c>
      <c r="H608" s="50" t="str">
        <f>IF(ISBLANK(Data!H608), "", Data!H608)</f>
        <v>Maryland</v>
      </c>
      <c r="I608" s="50" t="str">
        <f>IF(ISBLANK(Data!I608), "", Data!I608)</f>
        <v>Northwestern</v>
      </c>
      <c r="J608" s="50" t="str">
        <f>IF(ISBLANK(Data!J608), "", Data!J608)</f>
        <v>Maryland</v>
      </c>
      <c r="K608" s="50" t="str">
        <f>IF(ISBLANK(Data!K608), "", Data!K608)</f>
        <v>Northwestern</v>
      </c>
      <c r="L608" s="50" t="str">
        <f>IF(ISBLANK(Data!L608), "", Data!L608)</f>
        <v>Maryland</v>
      </c>
      <c r="M608" s="50" t="str">
        <f>IF(ISBLANK(Data!M608), "", Data!M608)</f>
        <v>Northwestern</v>
      </c>
      <c r="N608" s="50" t="str">
        <f>IF(ISBLANK(Data!N608), "", Data!N608)</f>
        <v>Maryland</v>
      </c>
      <c r="O608" s="50" t="str">
        <f>IF(ISBLANK(Data!O608), "", Data!O608)</f>
        <v>Northwestern</v>
      </c>
      <c r="P608" s="50" t="str">
        <f>IF(ISBLANK(Data!P608), "", Data!P608)</f>
        <v>Maryland</v>
      </c>
      <c r="Q608" s="50" t="str">
        <f>IF(ISBLANK(Data!Q608), "", Data!Q608)</f>
        <v>Northwestern</v>
      </c>
      <c r="R608" s="50" t="str">
        <f>IF(ISBLANK(Data!R608), "", Data!R608)</f>
        <v>Maryland</v>
      </c>
      <c r="S608" s="20">
        <f>Data!W608-Data!CD608</f>
        <v>0.10294117647058798</v>
      </c>
      <c r="T608" s="20">
        <f>Data!X608-Data!CE608</f>
        <v>1.8599999999999994</v>
      </c>
      <c r="U608" s="20">
        <f>Data!Y608-Data!CF608</f>
        <v>7.2999999999999972</v>
      </c>
      <c r="V608" s="20">
        <f>Data!Z608-Data!CG608</f>
        <v>5.5999999999999943</v>
      </c>
      <c r="W608" s="20">
        <f>Data!AA608-Data!CH608</f>
        <v>-1.6000000000000085</v>
      </c>
      <c r="X608" s="20">
        <f>Data!AB608-Data!CI608</f>
        <v>0.10700000000000001</v>
      </c>
      <c r="Y608" s="20">
        <f>Data!AC608-Data!CJ608</f>
        <v>2.62</v>
      </c>
      <c r="Z608" s="20">
        <f>Data!AD608-Data!CK608</f>
        <v>1.5</v>
      </c>
      <c r="AA608" s="20">
        <f>Data!AE608-Data!CL608</f>
        <v>-1.0999999999999943</v>
      </c>
      <c r="AB608" s="20">
        <f>Data!AF608-Data!CM608</f>
        <v>1.9399999999999995</v>
      </c>
      <c r="AC608" s="20">
        <f>Data!AG608-Data!CN608</f>
        <v>10.099999999999994</v>
      </c>
      <c r="AD608" s="20">
        <f>Data!AH608-Data!CO608</f>
        <v>3.7999999999999972</v>
      </c>
      <c r="AE608" s="20">
        <f>Data!AI608-Data!CP608</f>
        <v>0.11170000000000002</v>
      </c>
      <c r="AF608" s="20">
        <f>Data!AJ608-Data!CQ608</f>
        <v>2.7</v>
      </c>
      <c r="AG608" s="20">
        <f>Data!AK608-Data!CR608</f>
        <v>0.16360294117647059</v>
      </c>
      <c r="AH608" s="20">
        <f>Data!AL608-Data!CS608</f>
        <v>65</v>
      </c>
      <c r="AI608" s="20">
        <f>Data!AM608-Data!CT608</f>
        <v>1.3900000000000006</v>
      </c>
      <c r="AJ608" s="20">
        <f>Data!AN608-Data!CU608</f>
        <v>2.6799999999999997</v>
      </c>
      <c r="AK608" s="20">
        <f>Data!AO608-Data!CV608</f>
        <v>-38</v>
      </c>
      <c r="AL608" s="20">
        <f>Data!AP608-Data!CW608</f>
        <v>-10</v>
      </c>
      <c r="AM608" s="20">
        <f>Data!AQ608-Data!CX608</f>
        <v>-59</v>
      </c>
      <c r="AN608" s="20">
        <f>Data!AR608-Data!CY608</f>
        <v>5.8999999999999997E-2</v>
      </c>
      <c r="AO608" s="20">
        <f>Data!AS608-Data!CZ608</f>
        <v>21</v>
      </c>
      <c r="AP608" s="20">
        <f>Data!AT608-Data!DA608</f>
        <v>-40</v>
      </c>
      <c r="AQ608" s="20">
        <f>Data!AU608-Data!DB608</f>
        <v>9.5999999999999974E-2</v>
      </c>
      <c r="AR608" s="20">
        <f>Data!AV608-Data!DC608</f>
        <v>-119</v>
      </c>
      <c r="AS608" s="20">
        <f>Data!AW608-Data!DD608</f>
        <v>-178</v>
      </c>
      <c r="AT608" s="20">
        <f>Data!AX608-Data!DE608</f>
        <v>2.300000000000002E-2</v>
      </c>
      <c r="AU608" s="20">
        <f>Data!AY608-Data!DF608</f>
        <v>-88</v>
      </c>
      <c r="AV608" s="20">
        <f>Data!AZ608-Data!DG608</f>
        <v>-4.6985294117647065</v>
      </c>
      <c r="AW608" s="20">
        <f>Data!BA608-Data!DH608</f>
        <v>-152</v>
      </c>
      <c r="AX608" s="20">
        <f>Data!BB608-Data!DI608</f>
        <v>-7.150735294117645</v>
      </c>
      <c r="AY608" s="20">
        <f>Data!BC608-Data!DJ608</f>
        <v>74</v>
      </c>
      <c r="AZ608" s="20">
        <f>Data!BD608-Data!DK608</f>
        <v>-5</v>
      </c>
      <c r="BA608" s="20">
        <f>Data!BE608-Data!DL608</f>
        <v>-38</v>
      </c>
      <c r="BB608" s="20">
        <f>Data!BF608-Data!DM608</f>
        <v>-47</v>
      </c>
      <c r="BC608" s="20">
        <f>Data!BG608-Data!DN608</f>
        <v>-16</v>
      </c>
      <c r="BD608" s="20">
        <f>Data!BH608-Data!DO608</f>
        <v>2.0999999999999943</v>
      </c>
      <c r="BE608" s="20">
        <f>Data!BI608-Data!DP608</f>
        <v>3.3459999999999965</v>
      </c>
      <c r="BF608" s="20">
        <f>Data!BJ608-Data!DQ608</f>
        <v>-1.2869999999999999</v>
      </c>
      <c r="BG608" s="20">
        <f>Data!BK608-Data!DR608</f>
        <v>0.78300000000000003</v>
      </c>
      <c r="BH608" s="20">
        <f>Data!BL608-Data!DS608</f>
        <v>-2.2089999999999996</v>
      </c>
      <c r="BI608" s="20">
        <f>Data!BM608-Data!DT608</f>
        <v>0.16500000000000004</v>
      </c>
      <c r="BJ608" s="20">
        <f>Data!BN608-Data!DU608</f>
        <v>-1.1000000000000014</v>
      </c>
      <c r="BK608" s="20">
        <f>Data!BO608-Data!DV608</f>
        <v>-9.5</v>
      </c>
      <c r="BL608" s="20">
        <f>Data!BP608-Data!DW608</f>
        <v>-2</v>
      </c>
      <c r="BM608" s="20">
        <f>Data!BQ608-Data!DX608</f>
        <v>0.15073529411764675</v>
      </c>
      <c r="BN608" s="20">
        <f>Data!BR608-Data!DY608</f>
        <v>0</v>
      </c>
      <c r="BO608" s="20">
        <f>Data!BS608-Data!DZ608</f>
        <v>-87</v>
      </c>
      <c r="BP608" s="20">
        <f>Data!BT608-Data!EA608</f>
        <v>6.899999999999995E-2</v>
      </c>
      <c r="BQ608" s="20">
        <f>Data!BU608-Data!EB608</f>
        <v>-2</v>
      </c>
      <c r="BR608" s="20">
        <f>Data!BV608-Data!EC608</f>
        <v>-27</v>
      </c>
      <c r="BS608" s="20">
        <f>Data!BW608-Data!ED608</f>
        <v>5</v>
      </c>
      <c r="BT608" s="20">
        <f>Data!BX608-Data!EE608</f>
        <v>-63</v>
      </c>
      <c r="BU608" s="20">
        <f>Data!BY608-Data!EF608</f>
        <v>-24</v>
      </c>
      <c r="BV608" s="20">
        <f>Data!BZ608-Data!EG608</f>
        <v>-14</v>
      </c>
      <c r="BW608" s="20">
        <f>Data!CA608-Data!EH608</f>
        <v>-27.700000000000003</v>
      </c>
      <c r="BX608" s="20">
        <f>Data!CB608-Data!EI608</f>
        <v>-90</v>
      </c>
      <c r="BY608" s="20">
        <f>Data!CC608-Data!EJ608</f>
        <v>-89</v>
      </c>
      <c r="BZ608" s="20">
        <f>Data!EK608</f>
        <v>10654.02</v>
      </c>
      <c r="CA608" s="20">
        <f>Data!EL608</f>
        <v>10558.84</v>
      </c>
      <c r="CB608" s="20">
        <f>Data!EM608</f>
        <v>69.952235294117656</v>
      </c>
      <c r="CC608" s="20">
        <f>Data!EN608</f>
        <v>88.080437500000002</v>
      </c>
      <c r="CD608" s="20">
        <f>Data!EO608</f>
        <v>12.197399999999998</v>
      </c>
      <c r="CE608" s="20">
        <f>Data!EP608</f>
        <v>213.57999999999998</v>
      </c>
      <c r="CF608" s="50">
        <f>IF(ISBLANK(Data!EQ608), "", Data!EQ608)</f>
        <v>72</v>
      </c>
      <c r="CG608" s="50">
        <f>IF(ISBLANK(Data!ER608), "", Data!ER608)</f>
        <v>69</v>
      </c>
      <c r="CH608" s="61" t="str">
        <f>IF(ISBLANK(Data!ES608), "", Data!ES608)</f>
        <v>Northwestern</v>
      </c>
      <c r="CI608" s="61">
        <f>IF(ISBLANK(Data!ET608), "", Data!ET608)</f>
        <v>141</v>
      </c>
    </row>
    <row r="609" spans="1:87" x14ac:dyDescent="0.45">
      <c r="A609" s="50">
        <f>IF(ISBLANK(Data!A609), "", Data!A609)</f>
        <v>45308</v>
      </c>
      <c r="B609" s="50" t="str">
        <f>IF(ISBLANK(Data!B609), "", Data!B609)</f>
        <v>DePaul</v>
      </c>
      <c r="C609" s="50">
        <f>IF(ISBLANK(Data!C609), "", Data!C609)</f>
        <v>70</v>
      </c>
      <c r="D609" s="50" t="str">
        <f>IF(ISBLANK(Data!D609), "", Data!D609)</f>
        <v>Providence</v>
      </c>
      <c r="E609" s="50">
        <f>IF(ISBLANK(Data!E609), "", Data!E609)</f>
        <v>237</v>
      </c>
      <c r="F609" s="50" t="str">
        <f>IF(ISBLANK(Data!F609), "", Data!F609)</f>
        <v>N</v>
      </c>
      <c r="G609" s="50" t="str">
        <f>IF(ISBLANK(Data!G609), "", Data!G609)</f>
        <v>DePaul</v>
      </c>
      <c r="H609" s="50" t="str">
        <f>IF(ISBLANK(Data!H609), "", Data!H609)</f>
        <v>Providence</v>
      </c>
      <c r="I609" s="50" t="str">
        <f>IF(ISBLANK(Data!I609), "", Data!I609)</f>
        <v>DePaul</v>
      </c>
      <c r="J609" s="50" t="str">
        <f>IF(ISBLANK(Data!J609), "", Data!J609)</f>
        <v>Providence</v>
      </c>
      <c r="K609" s="50" t="str">
        <f>IF(ISBLANK(Data!K609), "", Data!K609)</f>
        <v>DePaul</v>
      </c>
      <c r="L609" s="50" t="str">
        <f>IF(ISBLANK(Data!L609), "", Data!L609)</f>
        <v>Providence</v>
      </c>
      <c r="M609" s="50" t="str">
        <f>IF(ISBLANK(Data!M609), "", Data!M609)</f>
        <v>DePaul</v>
      </c>
      <c r="N609" s="50" t="str">
        <f>IF(ISBLANK(Data!N609), "", Data!N609)</f>
        <v>Providence</v>
      </c>
      <c r="O609" s="50" t="str">
        <f>IF(ISBLANK(Data!O609), "", Data!O609)</f>
        <v>DePaul</v>
      </c>
      <c r="P609" s="50" t="str">
        <f>IF(ISBLANK(Data!P609), "", Data!P609)</f>
        <v>Providence</v>
      </c>
      <c r="Q609" s="50" t="str">
        <f>IF(ISBLANK(Data!Q609), "", Data!Q609)</f>
        <v>DePaul</v>
      </c>
      <c r="R609" s="50" t="str">
        <f>IF(ISBLANK(Data!R609), "", Data!R609)</f>
        <v>Providence</v>
      </c>
      <c r="S609" s="20">
        <f>Data!W609-Data!CD609</f>
        <v>-0.45955882352941202</v>
      </c>
      <c r="T609" s="20">
        <f>Data!X609-Data!CE609</f>
        <v>-20.62</v>
      </c>
      <c r="U609" s="20">
        <f>Data!Y609-Data!CF609</f>
        <v>-5.1000000000000085</v>
      </c>
      <c r="V609" s="20">
        <f>Data!Z609-Data!CG609</f>
        <v>15.599999999999994</v>
      </c>
      <c r="W609" s="20">
        <f>Data!AA609-Data!CH609</f>
        <v>-1.0999999999999943</v>
      </c>
      <c r="X609" s="20">
        <f>Data!AB609-Data!CI609</f>
        <v>-1.2000000000000004E-2</v>
      </c>
      <c r="Y609" s="20">
        <f>Data!AC609-Data!CJ609</f>
        <v>1.2699999999999996</v>
      </c>
      <c r="Z609" s="20">
        <f>Data!AD609-Data!CK609</f>
        <v>1.4000000000000057</v>
      </c>
      <c r="AA609" s="20">
        <f>Data!AE609-Data!CL609</f>
        <v>9.9999999999994316E-2</v>
      </c>
      <c r="AB609" s="20">
        <f>Data!AF609-Data!CM609</f>
        <v>3.1100000000000003</v>
      </c>
      <c r="AC609" s="20">
        <f>Data!AG609-Data!CN609</f>
        <v>-5.7000000000000028</v>
      </c>
      <c r="AD609" s="20">
        <f>Data!AH609-Data!CO609</f>
        <v>16.899999999999991</v>
      </c>
      <c r="AE609" s="20">
        <f>Data!AI609-Data!CP609</f>
        <v>-0.55699999999999994</v>
      </c>
      <c r="AF609" s="20">
        <f>Data!AJ609-Data!CQ609</f>
        <v>-7.1999999999999993</v>
      </c>
      <c r="AG609" s="20">
        <f>Data!AK609-Data!CR609</f>
        <v>-0.45147058823529407</v>
      </c>
      <c r="AH609" s="20">
        <f>Data!AL609-Data!CS609</f>
        <v>-284</v>
      </c>
      <c r="AI609" s="20">
        <f>Data!AM609-Data!CT609</f>
        <v>-17.439999999999998</v>
      </c>
      <c r="AJ609" s="20">
        <f>Data!AN609-Data!CU609</f>
        <v>0.71</v>
      </c>
      <c r="AK609" s="20">
        <f>Data!AO609-Data!CV609</f>
        <v>-182</v>
      </c>
      <c r="AL609" s="20">
        <f>Data!AP609-Data!CW609</f>
        <v>115</v>
      </c>
      <c r="AM609" s="20">
        <f>Data!AQ609-Data!CX609</f>
        <v>-132</v>
      </c>
      <c r="AN609" s="20">
        <f>Data!AR609-Data!CY609</f>
        <v>-2.0000000000000018E-2</v>
      </c>
      <c r="AO609" s="20">
        <f>Data!AS609-Data!CZ609</f>
        <v>-33</v>
      </c>
      <c r="AP609" s="20">
        <f>Data!AT609-Data!DA609</f>
        <v>-122</v>
      </c>
      <c r="AQ609" s="20">
        <f>Data!AU609-Data!DB609</f>
        <v>2.1999999999999964E-2</v>
      </c>
      <c r="AR609" s="20">
        <f>Data!AV609-Data!DC609</f>
        <v>3</v>
      </c>
      <c r="AS609" s="20">
        <f>Data!AW609-Data!DD609</f>
        <v>-18</v>
      </c>
      <c r="AT609" s="20">
        <f>Data!AX609-Data!DE609</f>
        <v>5.0999999999999934E-2</v>
      </c>
      <c r="AU609" s="20">
        <f>Data!AY609-Data!DF609</f>
        <v>-35</v>
      </c>
      <c r="AV609" s="20">
        <f>Data!AZ609-Data!DG609</f>
        <v>-1.625</v>
      </c>
      <c r="AW609" s="20">
        <f>Data!BA609-Data!DH609</f>
        <v>-149</v>
      </c>
      <c r="AX609" s="20">
        <f>Data!BB609-Data!DI609</f>
        <v>-6.977941176470587</v>
      </c>
      <c r="AY609" s="20">
        <f>Data!BC609-Data!DJ609</f>
        <v>-17</v>
      </c>
      <c r="AZ609" s="20">
        <f>Data!BD609-Data!DK609</f>
        <v>-32</v>
      </c>
      <c r="BA609" s="20">
        <f>Data!BE609-Data!DL609</f>
        <v>-27</v>
      </c>
      <c r="BB609" s="20">
        <f>Data!BF609-Data!DM609</f>
        <v>-10</v>
      </c>
      <c r="BC609" s="20">
        <f>Data!BG609-Data!DN609</f>
        <v>-6</v>
      </c>
      <c r="BD609" s="20">
        <f>Data!BH609-Data!DO609</f>
        <v>-6.7999999999999972</v>
      </c>
      <c r="BE609" s="20">
        <f>Data!BI609-Data!DP609</f>
        <v>11.308999999999997</v>
      </c>
      <c r="BF609" s="20">
        <f>Data!BJ609-Data!DQ609</f>
        <v>-18.149999999999999</v>
      </c>
      <c r="BG609" s="20">
        <f>Data!BK609-Data!DR609</f>
        <v>-3.1000000000000139E-2</v>
      </c>
      <c r="BH609" s="20">
        <f>Data!BL609-Data!DS609</f>
        <v>0.18800000000000061</v>
      </c>
      <c r="BI609" s="20">
        <f>Data!BM609-Data!DT609</f>
        <v>-0.129</v>
      </c>
      <c r="BJ609" s="20">
        <f>Data!BN609-Data!DU609</f>
        <v>-6.0999999999999979</v>
      </c>
      <c r="BK609" s="20">
        <f>Data!BO609-Data!DV609</f>
        <v>0</v>
      </c>
      <c r="BL609" s="20">
        <f>Data!BP609-Data!DW609</f>
        <v>-1.4</v>
      </c>
      <c r="BM609" s="20">
        <f>Data!BQ609-Data!DX609</f>
        <v>-1.6102941176470589</v>
      </c>
      <c r="BN609" s="20">
        <f>Data!BR609-Data!DY609</f>
        <v>0.59999999999999964</v>
      </c>
      <c r="BO609" s="20">
        <f>Data!BS609-Data!DZ609</f>
        <v>192</v>
      </c>
      <c r="BP609" s="20">
        <f>Data!BT609-Data!EA609</f>
        <v>-0.12099999999999994</v>
      </c>
      <c r="BQ609" s="20">
        <f>Data!BU609-Data!EB609</f>
        <v>-5</v>
      </c>
      <c r="BR609" s="20">
        <f>Data!BV609-Data!EC609</f>
        <v>227</v>
      </c>
      <c r="BS609" s="20">
        <f>Data!BW609-Data!ED609</f>
        <v>184</v>
      </c>
      <c r="BT609" s="20">
        <f>Data!BX609-Data!EE609</f>
        <v>215</v>
      </c>
      <c r="BU609" s="20">
        <f>Data!BY609-Data!EF609</f>
        <v>216</v>
      </c>
      <c r="BV609" s="20">
        <f>Data!BZ609-Data!EG609</f>
        <v>209</v>
      </c>
      <c r="BW609" s="20">
        <f>Data!CA609-Data!EH609</f>
        <v>172.60000000000002</v>
      </c>
      <c r="BX609" s="20">
        <f>Data!CB609-Data!EI609</f>
        <v>192</v>
      </c>
      <c r="BY609" s="20">
        <f>Data!CC609-Data!EJ609</f>
        <v>160</v>
      </c>
      <c r="BZ609" s="20">
        <f>Data!EK609</f>
        <v>9518.2999999999993</v>
      </c>
      <c r="CA609" s="20">
        <f>Data!EL609</f>
        <v>11662.79</v>
      </c>
      <c r="CB609" s="20">
        <f>Data!EM609</f>
        <v>82.231058823529423</v>
      </c>
      <c r="CC609" s="20">
        <f>Data!EN609</f>
        <v>60.125</v>
      </c>
      <c r="CD609" s="20">
        <f>Data!EO609</f>
        <v>10.784000000000001</v>
      </c>
      <c r="CE609" s="20">
        <f>Data!EP609</f>
        <v>189.95</v>
      </c>
      <c r="CF609" s="50">
        <f>IF(ISBLANK(Data!EQ609), "", Data!EQ609)</f>
        <v>62</v>
      </c>
      <c r="CG609" s="50">
        <f>IF(ISBLANK(Data!ER609), "", Data!ER609)</f>
        <v>100</v>
      </c>
      <c r="CH609" s="61" t="str">
        <f>IF(ISBLANK(Data!ES609), "", Data!ES609)</f>
        <v>Providence</v>
      </c>
      <c r="CI609" s="61">
        <f>IF(ISBLANK(Data!ET609), "", Data!ET609)</f>
        <v>162</v>
      </c>
    </row>
    <row r="610" spans="1:87" x14ac:dyDescent="0.45">
      <c r="A610" s="50">
        <f>IF(ISBLANK(Data!A610), "", Data!A610)</f>
        <v>45308</v>
      </c>
      <c r="B610" s="50" t="str">
        <f>IF(ISBLANK(Data!B610), "", Data!B610)</f>
        <v>Arizona</v>
      </c>
      <c r="C610" s="50">
        <f>IF(ISBLANK(Data!C610), "", Data!C610)</f>
        <v>11</v>
      </c>
      <c r="D610" s="50" t="str">
        <f>IF(ISBLANK(Data!D610), "", Data!D610)</f>
        <v>USC</v>
      </c>
      <c r="E610" s="50">
        <f>IF(ISBLANK(Data!E610), "", Data!E610)</f>
        <v>325</v>
      </c>
      <c r="F610" s="50" t="str">
        <f>IF(ISBLANK(Data!F610), "", Data!F610)</f>
        <v>N</v>
      </c>
      <c r="G610" s="50" t="str">
        <f>IF(ISBLANK(Data!G610), "", Data!G610)</f>
        <v>Arizona</v>
      </c>
      <c r="H610" s="50" t="str">
        <f>IF(ISBLANK(Data!H610), "", Data!H610)</f>
        <v>USC</v>
      </c>
      <c r="I610" s="50" t="str">
        <f>IF(ISBLANK(Data!I610), "", Data!I610)</f>
        <v>Arizona</v>
      </c>
      <c r="J610" s="50" t="str">
        <f>IF(ISBLANK(Data!J610), "", Data!J610)</f>
        <v>USC</v>
      </c>
      <c r="K610" s="50" t="str">
        <f>IF(ISBLANK(Data!K610), "", Data!K610)</f>
        <v>Arizona</v>
      </c>
      <c r="L610" s="50" t="str">
        <f>IF(ISBLANK(Data!L610), "", Data!L610)</f>
        <v>Southern California</v>
      </c>
      <c r="M610" s="50" t="str">
        <f>IF(ISBLANK(Data!M610), "", Data!M610)</f>
        <v>Arizona</v>
      </c>
      <c r="N610" s="50" t="str">
        <f>IF(ISBLANK(Data!N610), "", Data!N610)</f>
        <v>USC</v>
      </c>
      <c r="O610" s="50" t="str">
        <f>IF(ISBLANK(Data!O610), "", Data!O610)</f>
        <v>Arizona</v>
      </c>
      <c r="P610" s="50" t="str">
        <f>IF(ISBLANK(Data!P610), "", Data!P610)</f>
        <v>USC</v>
      </c>
      <c r="Q610" s="50" t="str">
        <f>IF(ISBLANK(Data!Q610), "", Data!Q610)</f>
        <v>Arizona</v>
      </c>
      <c r="R610" s="50" t="str">
        <f>IF(ISBLANK(Data!R610), "", Data!R610)</f>
        <v>USC</v>
      </c>
      <c r="S610" s="20">
        <f>Data!W610-Data!CD610</f>
        <v>0.27941176470588203</v>
      </c>
      <c r="T610" s="20">
        <f>Data!X610-Data!CE610</f>
        <v>17.98</v>
      </c>
      <c r="U610" s="20">
        <f>Data!Y610-Data!CF610</f>
        <v>8.7000000000000028</v>
      </c>
      <c r="V610" s="20">
        <f>Data!Z610-Data!CG610</f>
        <v>-9.2000000000000028</v>
      </c>
      <c r="W610" s="20">
        <f>Data!AA610-Data!CH610</f>
        <v>4</v>
      </c>
      <c r="X610" s="20">
        <f>Data!AB610-Data!CI610</f>
        <v>3.5999999999999997E-2</v>
      </c>
      <c r="Y610" s="20">
        <f>Data!AC610-Data!CJ610</f>
        <v>4.08</v>
      </c>
      <c r="Z610" s="20">
        <f>Data!AD610-Data!CK610</f>
        <v>3.7999999999999972</v>
      </c>
      <c r="AA610" s="20">
        <f>Data!AE610-Data!CL610</f>
        <v>-0.29999999999999716</v>
      </c>
      <c r="AB610" s="20">
        <f>Data!AF610-Data!CM610</f>
        <v>4.16</v>
      </c>
      <c r="AC610" s="20">
        <f>Data!AG610-Data!CN610</f>
        <v>8.4000000000000057</v>
      </c>
      <c r="AD610" s="20">
        <f>Data!AH610-Data!CO610</f>
        <v>-10.199999999999989</v>
      </c>
      <c r="AE610" s="20">
        <f>Data!AI610-Data!CP610</f>
        <v>0.19789999999999996</v>
      </c>
      <c r="AF610" s="20">
        <f>Data!AJ610-Data!CQ610</f>
        <v>6.1</v>
      </c>
      <c r="AG610" s="20">
        <f>Data!AK610-Data!CR610</f>
        <v>0.36948529411764708</v>
      </c>
      <c r="AH610" s="20">
        <f>Data!AL610-Data!CS610</f>
        <v>162</v>
      </c>
      <c r="AI610" s="20">
        <f>Data!AM610-Data!CT610</f>
        <v>20.09</v>
      </c>
      <c r="AJ610" s="20">
        <f>Data!AN610-Data!CU610</f>
        <v>3.129999999999999</v>
      </c>
      <c r="AK610" s="20">
        <f>Data!AO610-Data!CV610</f>
        <v>154</v>
      </c>
      <c r="AL610" s="20">
        <f>Data!AP610-Data!CW610</f>
        <v>-115</v>
      </c>
      <c r="AM610" s="20">
        <f>Data!AQ610-Data!CX610</f>
        <v>73</v>
      </c>
      <c r="AN610" s="20">
        <f>Data!AR610-Data!CY610</f>
        <v>4.5999999999999985E-2</v>
      </c>
      <c r="AO610" s="20">
        <f>Data!AS610-Data!CZ610</f>
        <v>-17</v>
      </c>
      <c r="AP610" s="20">
        <f>Data!AT610-Data!DA610</f>
        <v>-63</v>
      </c>
      <c r="AQ610" s="20">
        <f>Data!AU610-Data!DB610</f>
        <v>1.7000000000000015E-2</v>
      </c>
      <c r="AR610" s="20">
        <f>Data!AV610-Data!DC610</f>
        <v>5</v>
      </c>
      <c r="AS610" s="20">
        <f>Data!AW610-Data!DD610</f>
        <v>-1</v>
      </c>
      <c r="AT610" s="20">
        <f>Data!AX610-Data!DE610</f>
        <v>1.6000000000000014E-2</v>
      </c>
      <c r="AU610" s="20">
        <f>Data!AY610-Data!DF610</f>
        <v>34</v>
      </c>
      <c r="AV610" s="20">
        <f>Data!AZ610-Data!DG610</f>
        <v>2.8161764705882355</v>
      </c>
      <c r="AW610" s="20">
        <f>Data!BA610-Data!DH610</f>
        <v>96</v>
      </c>
      <c r="AX610" s="20">
        <f>Data!BB610-Data!DI610</f>
        <v>8.257352941176471</v>
      </c>
      <c r="AY610" s="20">
        <f>Data!BC610-Data!DJ610</f>
        <v>53</v>
      </c>
      <c r="AZ610" s="20">
        <f>Data!BD610-Data!DK610</f>
        <v>28</v>
      </c>
      <c r="BA610" s="20">
        <f>Data!BE610-Data!DL610</f>
        <v>-21</v>
      </c>
      <c r="BB610" s="20">
        <f>Data!BF610-Data!DM610</f>
        <v>-23</v>
      </c>
      <c r="BC610" s="20">
        <f>Data!BG610-Data!DN610</f>
        <v>-17</v>
      </c>
      <c r="BD610" s="20">
        <f>Data!BH610-Data!DO610</f>
        <v>14.400000000000006</v>
      </c>
      <c r="BE610" s="20">
        <f>Data!BI610-Data!DP610</f>
        <v>-2.5370000000000061</v>
      </c>
      <c r="BF610" s="20">
        <f>Data!BJ610-Data!DQ610</f>
        <v>16.959</v>
      </c>
      <c r="BG610" s="20">
        <f>Data!BK610-Data!DR610</f>
        <v>0.39599999999999991</v>
      </c>
      <c r="BH610" s="20">
        <f>Data!BL610-Data!DS610</f>
        <v>-0.61400000000000077</v>
      </c>
      <c r="BI610" s="20">
        <f>Data!BM610-Data!DT610</f>
        <v>0.19999999999999996</v>
      </c>
      <c r="BJ610" s="20">
        <f>Data!BN610-Data!DU610</f>
        <v>-2.5</v>
      </c>
      <c r="BK610" s="20">
        <f>Data!BO610-Data!DV610</f>
        <v>1.1999999999999993</v>
      </c>
      <c r="BL610" s="20">
        <f>Data!BP610-Data!DW610</f>
        <v>-1</v>
      </c>
      <c r="BM610" s="20">
        <f>Data!BQ610-Data!DX610</f>
        <v>2.1911764705882355</v>
      </c>
      <c r="BN610" s="20">
        <f>Data!BR610-Data!DY610</f>
        <v>-0.10000000000000142</v>
      </c>
      <c r="BO610" s="20">
        <f>Data!BS610-Data!DZ610</f>
        <v>-96</v>
      </c>
      <c r="BP610" s="20">
        <f>Data!BT610-Data!EA610</f>
        <v>0.10199999999999998</v>
      </c>
      <c r="BQ610" s="20">
        <f>Data!BU610-Data!EB610</f>
        <v>-3</v>
      </c>
      <c r="BR610" s="20">
        <f>Data!BV610-Data!EC610</f>
        <v>-85</v>
      </c>
      <c r="BS610" s="20">
        <f>Data!BW610-Data!ED610</f>
        <v>-94</v>
      </c>
      <c r="BT610" s="20">
        <f>Data!BX610-Data!EE610</f>
        <v>-124</v>
      </c>
      <c r="BU610" s="20">
        <f>Data!BY610-Data!EF610</f>
        <v>-64</v>
      </c>
      <c r="BV610" s="20">
        <f>Data!BZ610-Data!EG610</f>
        <v>-72</v>
      </c>
      <c r="BW610" s="20">
        <f>Data!CA610-Data!EH610</f>
        <v>-74.099999999999994</v>
      </c>
      <c r="BX610" s="20">
        <f>Data!CB610-Data!EI610</f>
        <v>-96</v>
      </c>
      <c r="BY610" s="20">
        <f>Data!CC610-Data!EJ610</f>
        <v>-128</v>
      </c>
      <c r="BZ610" s="20">
        <f>Data!EK610</f>
        <v>12114.210000000001</v>
      </c>
      <c r="CA610" s="20">
        <f>Data!EL610</f>
        <v>10211.4</v>
      </c>
      <c r="CB610" s="20">
        <f>Data!EM610</f>
        <v>88.672941176470587</v>
      </c>
      <c r="CC610" s="20">
        <f>Data!EN610</f>
        <v>121.878</v>
      </c>
      <c r="CD610" s="20">
        <f>Data!EO610</f>
        <v>11.660399999999999</v>
      </c>
      <c r="CE610" s="20">
        <f>Data!EP610</f>
        <v>203.56</v>
      </c>
      <c r="CF610" s="50">
        <f>IF(ISBLANK(Data!EQ610), "", Data!EQ610)</f>
        <v>82</v>
      </c>
      <c r="CG610" s="50">
        <f>IF(ISBLANK(Data!ER610), "", Data!ER610)</f>
        <v>67</v>
      </c>
      <c r="CH610" s="61" t="str">
        <f>IF(ISBLANK(Data!ES610), "", Data!ES610)</f>
        <v>Arizona</v>
      </c>
      <c r="CI610" s="61">
        <f>IF(ISBLANK(Data!ET610), "", Data!ET610)</f>
        <v>149</v>
      </c>
    </row>
    <row r="611" spans="1:87" x14ac:dyDescent="0.45">
      <c r="A611" s="50">
        <f>IF(ISBLANK(Data!A611), "", Data!A611)</f>
        <v>45308</v>
      </c>
      <c r="B611" s="50" t="str">
        <f>IF(ISBLANK(Data!B611), "", Data!B611)</f>
        <v>San Diego St.</v>
      </c>
      <c r="C611" s="50">
        <f>IF(ISBLANK(Data!C611), "", Data!C611)</f>
        <v>259</v>
      </c>
      <c r="D611" s="50" t="str">
        <f>IF(ISBLANK(Data!D611), "", Data!D611)</f>
        <v>Nevada</v>
      </c>
      <c r="E611" s="50">
        <f>IF(ISBLANK(Data!E611), "", Data!E611)</f>
        <v>192</v>
      </c>
      <c r="F611" s="50" t="str">
        <f>IF(ISBLANK(Data!F611), "", Data!F611)</f>
        <v>N</v>
      </c>
      <c r="G611" s="50" t="str">
        <f>IF(ISBLANK(Data!G611), "", Data!G611)</f>
        <v>San Diego St.</v>
      </c>
      <c r="H611" s="50" t="str">
        <f>IF(ISBLANK(Data!H611), "", Data!H611)</f>
        <v>Nevada</v>
      </c>
      <c r="I611" s="50" t="str">
        <f>IF(ISBLANK(Data!I611), "", Data!I611)</f>
        <v>San Diego St.</v>
      </c>
      <c r="J611" s="50" t="str">
        <f>IF(ISBLANK(Data!J611), "", Data!J611)</f>
        <v>Nevada</v>
      </c>
      <c r="K611" s="50" t="str">
        <f>IF(ISBLANK(Data!K611), "", Data!K611)</f>
        <v>San Diego State</v>
      </c>
      <c r="L611" s="50" t="str">
        <f>IF(ISBLANK(Data!L611), "", Data!L611)</f>
        <v>Nevada</v>
      </c>
      <c r="M611" s="50" t="str">
        <f>IF(ISBLANK(Data!M611), "", Data!M611)</f>
        <v>San Diego St</v>
      </c>
      <c r="N611" s="50" t="str">
        <f>IF(ISBLANK(Data!N611), "", Data!N611)</f>
        <v>Nevada</v>
      </c>
      <c r="O611" s="50" t="str">
        <f>IF(ISBLANK(Data!O611), "", Data!O611)</f>
        <v>San Diego St.</v>
      </c>
      <c r="P611" s="50" t="str">
        <f>IF(ISBLANK(Data!P611), "", Data!P611)</f>
        <v>Nevada</v>
      </c>
      <c r="Q611" s="50" t="str">
        <f>IF(ISBLANK(Data!Q611), "", Data!Q611)</f>
        <v>San Diego State</v>
      </c>
      <c r="R611" s="50" t="str">
        <f>IF(ISBLANK(Data!R611), "", Data!R611)</f>
        <v>Nevada</v>
      </c>
      <c r="S611" s="20">
        <f>Data!W611-Data!CD611</f>
        <v>-5.8823529411765052E-2</v>
      </c>
      <c r="T611" s="20">
        <f>Data!X611-Data!CE611</f>
        <v>3.2699999999999996</v>
      </c>
      <c r="U611" s="20">
        <f>Data!Y611-Data!CF611</f>
        <v>2.3999999999999915</v>
      </c>
      <c r="V611" s="20">
        <f>Data!Z611-Data!CG611</f>
        <v>-0.89999999999999147</v>
      </c>
      <c r="W611" s="20">
        <f>Data!AA611-Data!CH611</f>
        <v>-9.9999999999994316E-2</v>
      </c>
      <c r="X611" s="20">
        <f>Data!AB611-Data!CI611</f>
        <v>2.5000000000000001E-2</v>
      </c>
      <c r="Y611" s="20">
        <f>Data!AC611-Data!CJ611</f>
        <v>9.0400000000000009</v>
      </c>
      <c r="Z611" s="20">
        <f>Data!AD611-Data!CK611</f>
        <v>5.2999999999999972</v>
      </c>
      <c r="AA611" s="20">
        <f>Data!AE611-Data!CL611</f>
        <v>-3.8000000000000114</v>
      </c>
      <c r="AB611" s="20">
        <f>Data!AF611-Data!CM611</f>
        <v>10.309999999999999</v>
      </c>
      <c r="AC611" s="20">
        <f>Data!AG611-Data!CN611</f>
        <v>2.1999999999999886</v>
      </c>
      <c r="AD611" s="20">
        <f>Data!AH611-Data!CO611</f>
        <v>9.9999999999994316E-2</v>
      </c>
      <c r="AE611" s="20">
        <f>Data!AI611-Data!CP611</f>
        <v>2.6100000000000012E-2</v>
      </c>
      <c r="AF611" s="20">
        <f>Data!AJ611-Data!CQ611</f>
        <v>1.3000000000000003</v>
      </c>
      <c r="AG611" s="20">
        <f>Data!AK611-Data!CR611</f>
        <v>7.6470588235294137E-2</v>
      </c>
      <c r="AH611" s="20">
        <f>Data!AL611-Data!CS611</f>
        <v>15</v>
      </c>
      <c r="AI611" s="20">
        <f>Data!AM611-Data!CT611</f>
        <v>1.2799999999999994</v>
      </c>
      <c r="AJ611" s="20">
        <f>Data!AN611-Data!CU611</f>
        <v>6.58</v>
      </c>
      <c r="AK611" s="20">
        <f>Data!AO611-Data!CV611</f>
        <v>-3</v>
      </c>
      <c r="AL611" s="20">
        <f>Data!AP611-Data!CW611</f>
        <v>68</v>
      </c>
      <c r="AM611" s="20">
        <f>Data!AQ611-Data!CX611</f>
        <v>63</v>
      </c>
      <c r="AN611" s="20">
        <f>Data!AR611-Data!CY611</f>
        <v>-2.1999999999999964E-2</v>
      </c>
      <c r="AO611" s="20">
        <f>Data!AS611-Data!CZ611</f>
        <v>22</v>
      </c>
      <c r="AP611" s="20">
        <f>Data!AT611-Data!DA611</f>
        <v>80</v>
      </c>
      <c r="AQ611" s="20">
        <f>Data!AU611-Data!DB611</f>
        <v>-1.4000000000000012E-2</v>
      </c>
      <c r="AR611" s="20">
        <f>Data!AV611-Data!DC611</f>
        <v>-39</v>
      </c>
      <c r="AS611" s="20">
        <f>Data!AW611-Data!DD611</f>
        <v>-53</v>
      </c>
      <c r="AT611" s="20">
        <f>Data!AX611-Data!DE611</f>
        <v>-1.0000000000000009E-3</v>
      </c>
      <c r="AU611" s="20">
        <f>Data!AY611-Data!DF611</f>
        <v>41</v>
      </c>
      <c r="AV611" s="20">
        <f>Data!AZ611-Data!DG611</f>
        <v>2.4117647058823533</v>
      </c>
      <c r="AW611" s="20">
        <f>Data!BA611-Data!DH611</f>
        <v>39</v>
      </c>
      <c r="AX611" s="20">
        <f>Data!BB611-Data!DI611</f>
        <v>2.294117647058826</v>
      </c>
      <c r="AY611" s="20">
        <f>Data!BC611-Data!DJ611</f>
        <v>-10</v>
      </c>
      <c r="AZ611" s="20">
        <f>Data!BD611-Data!DK611</f>
        <v>23</v>
      </c>
      <c r="BA611" s="20">
        <f>Data!BE611-Data!DL611</f>
        <v>-10</v>
      </c>
      <c r="BB611" s="20">
        <f>Data!BF611-Data!DM611</f>
        <v>35</v>
      </c>
      <c r="BC611" s="20">
        <f>Data!BG611-Data!DN611</f>
        <v>10</v>
      </c>
      <c r="BD611" s="20">
        <f>Data!BH611-Data!DO611</f>
        <v>-0.19999999999998863</v>
      </c>
      <c r="BE611" s="20">
        <f>Data!BI611-Data!DP611</f>
        <v>4</v>
      </c>
      <c r="BF611" s="20">
        <f>Data!BJ611-Data!DQ611</f>
        <v>-4.1770000000000014</v>
      </c>
      <c r="BG611" s="20">
        <f>Data!BK611-Data!DR611</f>
        <v>-0.33200000000000007</v>
      </c>
      <c r="BH611" s="20">
        <f>Data!BL611-Data!DS611</f>
        <v>2.0589999999999993</v>
      </c>
      <c r="BI611" s="20">
        <f>Data!BM611-Data!DT611</f>
        <v>-3.0000000000000027E-3</v>
      </c>
      <c r="BJ611" s="20">
        <f>Data!BN611-Data!DU611</f>
        <v>4.6999999999999993</v>
      </c>
      <c r="BK611" s="20">
        <f>Data!BO611-Data!DV611</f>
        <v>-3.0999999999999979</v>
      </c>
      <c r="BL611" s="20">
        <f>Data!BP611-Data!DW611</f>
        <v>-0.60000000000000009</v>
      </c>
      <c r="BM611" s="20">
        <f>Data!BQ611-Data!DX611</f>
        <v>1.3529411764705879</v>
      </c>
      <c r="BN611" s="20">
        <f>Data!BR611-Data!DY611</f>
        <v>0.59999999999999787</v>
      </c>
      <c r="BO611" s="20">
        <f>Data!BS611-Data!DZ611</f>
        <v>-26</v>
      </c>
      <c r="BP611" s="20">
        <f>Data!BT611-Data!EA611</f>
        <v>5.8000000000000052E-2</v>
      </c>
      <c r="BQ611" s="20">
        <f>Data!BU611-Data!EB611</f>
        <v>6</v>
      </c>
      <c r="BR611" s="20">
        <f>Data!BV611-Data!EC611</f>
        <v>-20</v>
      </c>
      <c r="BS611" s="20">
        <f>Data!BW611-Data!ED611</f>
        <v>-16</v>
      </c>
      <c r="BT611" s="20">
        <f>Data!BX611-Data!EE611</f>
        <v>-23</v>
      </c>
      <c r="BU611" s="20">
        <f>Data!BY611-Data!EF611</f>
        <v>-10</v>
      </c>
      <c r="BV611" s="20">
        <f>Data!BZ611-Data!EG611</f>
        <v>-21</v>
      </c>
      <c r="BW611" s="20">
        <f>Data!CA611-Data!EH611</f>
        <v>-15.799999999999997</v>
      </c>
      <c r="BX611" s="20">
        <f>Data!CB611-Data!EI611</f>
        <v>-26</v>
      </c>
      <c r="BY611" s="20">
        <f>Data!CC611-Data!EJ611</f>
        <v>-34</v>
      </c>
      <c r="BZ611" s="20">
        <f>Data!EK611</f>
        <v>10882.88</v>
      </c>
      <c r="CA611" s="20">
        <f>Data!EL611</f>
        <v>10552.880000000001</v>
      </c>
      <c r="CB611" s="20">
        <f>Data!EM611</f>
        <v>69.392647058823528</v>
      </c>
      <c r="CC611" s="20">
        <f>Data!EN611</f>
        <v>69.089882352941174</v>
      </c>
      <c r="CD611" s="20">
        <f>Data!EO611</f>
        <v>12.701999999999998</v>
      </c>
      <c r="CE611" s="20">
        <f>Data!EP611</f>
        <v>208.494</v>
      </c>
      <c r="CF611" s="50">
        <f>IF(ISBLANK(Data!EQ611), "", Data!EQ611)</f>
        <v>71</v>
      </c>
      <c r="CG611" s="50">
        <f>IF(ISBLANK(Data!ER611), "", Data!ER611)</f>
        <v>59</v>
      </c>
      <c r="CH611" s="61" t="str">
        <f>IF(ISBLANK(Data!ES611), "", Data!ES611)</f>
        <v>San Diego St.</v>
      </c>
      <c r="CI611" s="61">
        <f>IF(ISBLANK(Data!ET611), "", Data!ET611)</f>
        <v>130</v>
      </c>
    </row>
    <row r="612" spans="1:87" x14ac:dyDescent="0.45">
      <c r="A612" s="50">
        <f>IF(ISBLANK(Data!A612), "", Data!A612)</f>
        <v>45309</v>
      </c>
      <c r="B612" s="50" t="str">
        <f>IF(ISBLANK(Data!B612), "", Data!B612)</f>
        <v>Michigan St.</v>
      </c>
      <c r="C612" s="50">
        <f>IF(ISBLANK(Data!C612), "", Data!C612)</f>
        <v>172</v>
      </c>
      <c r="D612" s="50" t="str">
        <f>IF(ISBLANK(Data!D612), "", Data!D612)</f>
        <v>Minnesota</v>
      </c>
      <c r="E612" s="50">
        <f>IF(ISBLANK(Data!E612), "", Data!E612)</f>
        <v>175</v>
      </c>
      <c r="F612" s="50" t="str">
        <f>IF(ISBLANK(Data!F612), "", Data!F612)</f>
        <v>N</v>
      </c>
      <c r="G612" s="50" t="str">
        <f>IF(ISBLANK(Data!G612), "", Data!G612)</f>
        <v>Michigan St.</v>
      </c>
      <c r="H612" s="50" t="str">
        <f>IF(ISBLANK(Data!H612), "", Data!H612)</f>
        <v>Minnesota</v>
      </c>
      <c r="I612" s="50" t="str">
        <f>IF(ISBLANK(Data!I612), "", Data!I612)</f>
        <v>Michigan St.</v>
      </c>
      <c r="J612" s="50" t="str">
        <f>IF(ISBLANK(Data!J612), "", Data!J612)</f>
        <v>Minnesota</v>
      </c>
      <c r="K612" s="50" t="str">
        <f>IF(ISBLANK(Data!K612), "", Data!K612)</f>
        <v>Michigan State</v>
      </c>
      <c r="L612" s="50" t="str">
        <f>IF(ISBLANK(Data!L612), "", Data!L612)</f>
        <v>Minnesota</v>
      </c>
      <c r="M612" s="50" t="str">
        <f>IF(ISBLANK(Data!M612), "", Data!M612)</f>
        <v>Michigan St</v>
      </c>
      <c r="N612" s="50" t="str">
        <f>IF(ISBLANK(Data!N612), "", Data!N612)</f>
        <v>Minnesota</v>
      </c>
      <c r="O612" s="50" t="str">
        <f>IF(ISBLANK(Data!O612), "", Data!O612)</f>
        <v>Michigan St.</v>
      </c>
      <c r="P612" s="50" t="str">
        <f>IF(ISBLANK(Data!P612), "", Data!P612)</f>
        <v>Minnesota</v>
      </c>
      <c r="Q612" s="50" t="str">
        <f>IF(ISBLANK(Data!Q612), "", Data!Q612)</f>
        <v>Michigan State</v>
      </c>
      <c r="R612" s="50" t="str">
        <f>IF(ISBLANK(Data!R612), "", Data!R612)</f>
        <v>Minnesota</v>
      </c>
      <c r="S612" s="20">
        <f>Data!W612-Data!CD612</f>
        <v>-5.5555555555555913E-2</v>
      </c>
      <c r="T612" s="20">
        <f>Data!X612-Data!CE612</f>
        <v>12.440000000000001</v>
      </c>
      <c r="U612" s="20">
        <f>Data!Y612-Data!CF612</f>
        <v>6.7999999999999972</v>
      </c>
      <c r="V612" s="20">
        <f>Data!Z612-Data!CG612</f>
        <v>-5.5999999999999943</v>
      </c>
      <c r="W612" s="20">
        <f>Data!AA612-Data!CH612</f>
        <v>-1.7999999999999972</v>
      </c>
      <c r="X612" s="20">
        <f>Data!AB612-Data!CI612</f>
        <v>-8.8999999999999996E-2</v>
      </c>
      <c r="Y612" s="20">
        <f>Data!AC612-Data!CJ612</f>
        <v>9.44</v>
      </c>
      <c r="Z612" s="20">
        <f>Data!AD612-Data!CK612</f>
        <v>4.7000000000000028</v>
      </c>
      <c r="AA612" s="20">
        <f>Data!AE612-Data!CL612</f>
        <v>-4.7000000000000028</v>
      </c>
      <c r="AB612" s="20">
        <f>Data!AF612-Data!CM612</f>
        <v>15.79</v>
      </c>
      <c r="AC612" s="20">
        <f>Data!AG612-Data!CN612</f>
        <v>8.5</v>
      </c>
      <c r="AD612" s="20">
        <f>Data!AH612-Data!CO612</f>
        <v>-6.0999999999999943</v>
      </c>
      <c r="AE612" s="20">
        <f>Data!AI612-Data!CP612</f>
        <v>0.21330000000000005</v>
      </c>
      <c r="AF612" s="20">
        <f>Data!AJ612-Data!CQ612</f>
        <v>1.2999999999999998</v>
      </c>
      <c r="AG612" s="20">
        <f>Data!AK612-Data!CR612</f>
        <v>7.2222222222222215E-2</v>
      </c>
      <c r="AH612" s="20">
        <f>Data!AL612-Data!CS612</f>
        <v>73</v>
      </c>
      <c r="AI612" s="20">
        <f>Data!AM612-Data!CT612</f>
        <v>10.81</v>
      </c>
      <c r="AJ612" s="20">
        <f>Data!AN612-Data!CU612</f>
        <v>8.09</v>
      </c>
      <c r="AK612" s="20">
        <f>Data!AO612-Data!CV612</f>
        <v>-2</v>
      </c>
      <c r="AL612" s="20">
        <f>Data!AP612-Data!CW612</f>
        <v>-51</v>
      </c>
      <c r="AM612" s="20">
        <f>Data!AQ612-Data!CX612</f>
        <v>31</v>
      </c>
      <c r="AN612" s="20">
        <f>Data!AR612-Data!CY612</f>
        <v>-4.0000000000000036E-3</v>
      </c>
      <c r="AO612" s="20">
        <f>Data!AS612-Data!CZ612</f>
        <v>-18</v>
      </c>
      <c r="AP612" s="20">
        <f>Data!AT612-Data!DA612</f>
        <v>-75</v>
      </c>
      <c r="AQ612" s="20">
        <f>Data!AU612-Data!DB612</f>
        <v>2.1999999999999964E-2</v>
      </c>
      <c r="AR612" s="20">
        <f>Data!AV612-Data!DC612</f>
        <v>-6</v>
      </c>
      <c r="AS612" s="20">
        <f>Data!AW612-Data!DD612</f>
        <v>-21</v>
      </c>
      <c r="AT612" s="20">
        <f>Data!AX612-Data!DE612</f>
        <v>2.399999999999991E-2</v>
      </c>
      <c r="AU612" s="20">
        <f>Data!AY612-Data!DF612</f>
        <v>-7</v>
      </c>
      <c r="AV612" s="20">
        <f>Data!AZ612-Data!DG612</f>
        <v>-0.38888888888888928</v>
      </c>
      <c r="AW612" s="20">
        <f>Data!BA612-Data!DH612</f>
        <v>-14</v>
      </c>
      <c r="AX612" s="20">
        <f>Data!BB612-Data!DI612</f>
        <v>-0.77777777777777857</v>
      </c>
      <c r="AY612" s="20">
        <f>Data!BC612-Data!DJ612</f>
        <v>-11</v>
      </c>
      <c r="AZ612" s="20">
        <f>Data!BD612-Data!DK612</f>
        <v>5</v>
      </c>
      <c r="BA612" s="20">
        <f>Data!BE612-Data!DL612</f>
        <v>-7</v>
      </c>
      <c r="BB612" s="20">
        <f>Data!BF612-Data!DM612</f>
        <v>-41</v>
      </c>
      <c r="BC612" s="20">
        <f>Data!BG612-Data!DN612</f>
        <v>-2</v>
      </c>
      <c r="BD612" s="20">
        <f>Data!BH612-Data!DO612</f>
        <v>-0.10000000000000853</v>
      </c>
      <c r="BE612" s="20">
        <f>Data!BI612-Data!DP612</f>
        <v>-2.8329999999999984</v>
      </c>
      <c r="BF612" s="20">
        <f>Data!BJ612-Data!DQ612</f>
        <v>2.7219999999999995</v>
      </c>
      <c r="BG612" s="20">
        <f>Data!BK612-Data!DR612</f>
        <v>0.26500000000000012</v>
      </c>
      <c r="BH612" s="20">
        <f>Data!BL612-Data!DS612</f>
        <v>-2.2779999999999987</v>
      </c>
      <c r="BI612" s="20">
        <f>Data!BM612-Data!DT612</f>
        <v>0.14300000000000002</v>
      </c>
      <c r="BJ612" s="20">
        <f>Data!BN612-Data!DU612</f>
        <v>-4.0999999999999979</v>
      </c>
      <c r="BK612" s="20">
        <f>Data!BO612-Data!DV612</f>
        <v>-1.2000000000000028</v>
      </c>
      <c r="BL612" s="20">
        <f>Data!BP612-Data!DW612</f>
        <v>-0.40000000000000036</v>
      </c>
      <c r="BM612" s="20">
        <f>Data!BQ612-Data!DX612</f>
        <v>0.27777777777777768</v>
      </c>
      <c r="BN612" s="20">
        <f>Data!BR612-Data!DY612</f>
        <v>-0.10000000000000142</v>
      </c>
      <c r="BO612" s="20">
        <f>Data!BS612-Data!DZ612</f>
        <v>-73</v>
      </c>
      <c r="BP612" s="20">
        <f>Data!BT612-Data!EA612</f>
        <v>5.1000000000000045E-2</v>
      </c>
      <c r="BQ612" s="20">
        <f>Data!BU612-Data!EB612</f>
        <v>-5</v>
      </c>
      <c r="BR612" s="20">
        <f>Data!BV612-Data!EC612</f>
        <v>-74</v>
      </c>
      <c r="BS612" s="20">
        <f>Data!BW612-Data!ED612</f>
        <v>-85</v>
      </c>
      <c r="BT612" s="20">
        <f>Data!BX612-Data!EE612</f>
        <v>-37</v>
      </c>
      <c r="BU612" s="20">
        <f>Data!BY612-Data!EF612</f>
        <v>-83</v>
      </c>
      <c r="BV612" s="20">
        <f>Data!BZ612-Data!EG612</f>
        <v>-72</v>
      </c>
      <c r="BW612" s="20">
        <f>Data!CA612-Data!EH612</f>
        <v>-55.8</v>
      </c>
      <c r="BX612" s="20">
        <f>Data!CB612-Data!EI612</f>
        <v>-94</v>
      </c>
      <c r="BY612" s="20">
        <f>Data!CC612-Data!EJ612</f>
        <v>-182</v>
      </c>
      <c r="BZ612" s="20">
        <f>Data!EK612</f>
        <v>11776.599999999999</v>
      </c>
      <c r="CA612" s="20">
        <f>Data!EL612</f>
        <v>10474.92</v>
      </c>
      <c r="CB612" s="20">
        <f>Data!EM612</f>
        <v>70.787111111111116</v>
      </c>
      <c r="CC612" s="20">
        <f>Data!EN612</f>
        <v>89.760777777777776</v>
      </c>
      <c r="CD612" s="20">
        <f>Data!EO612</f>
        <v>11.053599999999999</v>
      </c>
      <c r="CE612" s="20">
        <f>Data!EP612</f>
        <v>207.30599999999998</v>
      </c>
      <c r="CF612" s="50">
        <f>IF(ISBLANK(Data!EQ612), "", Data!EQ612)</f>
        <v>76</v>
      </c>
      <c r="CG612" s="50">
        <f>IF(ISBLANK(Data!ER612), "", Data!ER612)</f>
        <v>66</v>
      </c>
      <c r="CH612" s="61" t="str">
        <f>IF(ISBLANK(Data!ES612), "", Data!ES612)</f>
        <v>Michigan St.</v>
      </c>
      <c r="CI612" s="61">
        <f>IF(ISBLANK(Data!ET612), "", Data!ET612)</f>
        <v>142</v>
      </c>
    </row>
    <row r="613" spans="1:87" x14ac:dyDescent="0.45">
      <c r="A613" s="50">
        <f>IF(ISBLANK(Data!A613), "", Data!A613)</f>
        <v>45309</v>
      </c>
      <c r="B613" s="50" t="str">
        <f>IF(ISBLANK(Data!B613), "", Data!B613)</f>
        <v>Memphis</v>
      </c>
      <c r="C613" s="50">
        <f>IF(ISBLANK(Data!C613), "", Data!C613)</f>
        <v>166</v>
      </c>
      <c r="D613" s="50" t="str">
        <f>IF(ISBLANK(Data!D613), "", Data!D613)</f>
        <v>South Florida</v>
      </c>
      <c r="E613" s="50">
        <f>IF(ISBLANK(Data!E613), "", Data!E613)</f>
        <v>273</v>
      </c>
      <c r="F613" s="50" t="str">
        <f>IF(ISBLANK(Data!F613), "", Data!F613)</f>
        <v>N</v>
      </c>
      <c r="G613" s="50" t="str">
        <f>IF(ISBLANK(Data!G613), "", Data!G613)</f>
        <v>Memphis</v>
      </c>
      <c r="H613" s="50" t="str">
        <f>IF(ISBLANK(Data!H613), "", Data!H613)</f>
        <v>South Florida</v>
      </c>
      <c r="I613" s="50" t="str">
        <f>IF(ISBLANK(Data!I613), "", Data!I613)</f>
        <v>Memphis</v>
      </c>
      <c r="J613" s="50" t="str">
        <f>IF(ISBLANK(Data!J613), "", Data!J613)</f>
        <v>South Florida</v>
      </c>
      <c r="K613" s="50" t="str">
        <f>IF(ISBLANK(Data!K613), "", Data!K613)</f>
        <v>Memphis</v>
      </c>
      <c r="L613" s="50" t="str">
        <f>IF(ISBLANK(Data!L613), "", Data!L613)</f>
        <v>South Florida</v>
      </c>
      <c r="M613" s="50" t="str">
        <f>IF(ISBLANK(Data!M613), "", Data!M613)</f>
        <v>Memphis</v>
      </c>
      <c r="N613" s="50" t="str">
        <f>IF(ISBLANK(Data!N613), "", Data!N613)</f>
        <v>S Florida</v>
      </c>
      <c r="O613" s="50" t="str">
        <f>IF(ISBLANK(Data!O613), "", Data!O613)</f>
        <v>Memphis</v>
      </c>
      <c r="P613" s="50" t="str">
        <f>IF(ISBLANK(Data!P613), "", Data!P613)</f>
        <v>South Florida</v>
      </c>
      <c r="Q613" s="50" t="str">
        <f>IF(ISBLANK(Data!Q613), "", Data!Q613)</f>
        <v>Memphis</v>
      </c>
      <c r="R613" s="50" t="str">
        <f>IF(ISBLANK(Data!R613), "", Data!R613)</f>
        <v>South Florida</v>
      </c>
      <c r="S613" s="20">
        <f>Data!W613-Data!CD613</f>
        <v>0.16666666666666707</v>
      </c>
      <c r="T613" s="20">
        <f>Data!X613-Data!CE613</f>
        <v>11.16</v>
      </c>
      <c r="U613" s="20">
        <f>Data!Y613-Data!CF613</f>
        <v>8.2000000000000028</v>
      </c>
      <c r="V613" s="20">
        <f>Data!Z613-Data!CG613</f>
        <v>-2.8999999999999915</v>
      </c>
      <c r="W613" s="20">
        <f>Data!AA613-Data!CH613</f>
        <v>2.7999999999999972</v>
      </c>
      <c r="X613" s="20">
        <f>Data!AB613-Data!CI613</f>
        <v>6.0000000000000005E-2</v>
      </c>
      <c r="Y613" s="20">
        <f>Data!AC613-Data!CJ613</f>
        <v>8.6999999999999993</v>
      </c>
      <c r="Z613" s="20">
        <f>Data!AD613-Data!CK613</f>
        <v>4.2999999999999972</v>
      </c>
      <c r="AA613" s="20">
        <f>Data!AE613-Data!CL613</f>
        <v>-4.4000000000000057</v>
      </c>
      <c r="AB613" s="20">
        <f>Data!AF613-Data!CM613</f>
        <v>12.059999999999999</v>
      </c>
      <c r="AC613" s="20">
        <f>Data!AG613-Data!CN613</f>
        <v>7.2000000000000028</v>
      </c>
      <c r="AD613" s="20">
        <f>Data!AH613-Data!CO613</f>
        <v>-2.7999999999999972</v>
      </c>
      <c r="AE613" s="20">
        <f>Data!AI613-Data!CP613</f>
        <v>0.23840000000000006</v>
      </c>
      <c r="AF613" s="20">
        <f>Data!AJ613-Data!CQ613</f>
        <v>4.6999999999999993</v>
      </c>
      <c r="AG613" s="20">
        <f>Data!AK613-Data!CR613</f>
        <v>0.28666666666666663</v>
      </c>
      <c r="AH613" s="20">
        <f>Data!AL613-Data!CS613</f>
        <v>155</v>
      </c>
      <c r="AI613" s="20">
        <f>Data!AM613-Data!CT613</f>
        <v>7.6999999999999993</v>
      </c>
      <c r="AJ613" s="20">
        <f>Data!AN613-Data!CU613</f>
        <v>6.5600000000000005</v>
      </c>
      <c r="AK613" s="20">
        <f>Data!AO613-Data!CV613</f>
        <v>319</v>
      </c>
      <c r="AL613" s="20">
        <f>Data!AP613-Data!CW613</f>
        <v>281</v>
      </c>
      <c r="AM613" s="20">
        <f>Data!AQ613-Data!CX613</f>
        <v>179</v>
      </c>
      <c r="AN613" s="20">
        <f>Data!AR613-Data!CY613</f>
        <v>3.8000000000000034E-2</v>
      </c>
      <c r="AO613" s="20">
        <f>Data!AS613-Data!CZ613</f>
        <v>29</v>
      </c>
      <c r="AP613" s="20">
        <f>Data!AT613-Data!DA613</f>
        <v>61</v>
      </c>
      <c r="AQ613" s="20">
        <f>Data!AU613-Data!DB613</f>
        <v>2.0999999999999963E-2</v>
      </c>
      <c r="AR613" s="20">
        <f>Data!AV613-Data!DC613</f>
        <v>54</v>
      </c>
      <c r="AS613" s="20">
        <f>Data!AW613-Data!DD613</f>
        <v>63</v>
      </c>
      <c r="AT613" s="20">
        <f>Data!AX613-Data!DE613</f>
        <v>2.1000000000000019E-2</v>
      </c>
      <c r="AU613" s="20">
        <f>Data!AY613-Data!DF613</f>
        <v>32</v>
      </c>
      <c r="AV613" s="20">
        <f>Data!AZ613-Data!DG613</f>
        <v>-3.3333333333333215E-2</v>
      </c>
      <c r="AW613" s="20">
        <f>Data!BA613-Data!DH613</f>
        <v>118</v>
      </c>
      <c r="AX613" s="20">
        <f>Data!BB613-Data!DI613</f>
        <v>0.42222222222222427</v>
      </c>
      <c r="AY613" s="20">
        <f>Data!BC613-Data!DJ613</f>
        <v>25</v>
      </c>
      <c r="AZ613" s="20">
        <f>Data!BD613-Data!DK613</f>
        <v>42</v>
      </c>
      <c r="BA613" s="20">
        <f>Data!BE613-Data!DL613</f>
        <v>36</v>
      </c>
      <c r="BB613" s="20">
        <f>Data!BF613-Data!DM613</f>
        <v>75</v>
      </c>
      <c r="BC613" s="20">
        <f>Data!BG613-Data!DN613</f>
        <v>32</v>
      </c>
      <c r="BD613" s="20">
        <f>Data!BH613-Data!DO613</f>
        <v>5</v>
      </c>
      <c r="BE613" s="20">
        <f>Data!BI613-Data!DP613</f>
        <v>3.8659999999999997</v>
      </c>
      <c r="BF613" s="20">
        <f>Data!BJ613-Data!DQ613</f>
        <v>1.1440000000000001</v>
      </c>
      <c r="BG613" s="20">
        <f>Data!BK613-Data!DR613</f>
        <v>-0.32600000000000007</v>
      </c>
      <c r="BH613" s="20">
        <f>Data!BL613-Data!DS613</f>
        <v>2.3889999999999993</v>
      </c>
      <c r="BI613" s="20">
        <f>Data!BM613-Data!DT613</f>
        <v>-4.4999999999999929E-2</v>
      </c>
      <c r="BJ613" s="20">
        <f>Data!BN613-Data!DU613</f>
        <v>-0.59999999999999787</v>
      </c>
      <c r="BK613" s="20">
        <f>Data!BO613-Data!DV613</f>
        <v>-0.39999999999999858</v>
      </c>
      <c r="BL613" s="20">
        <f>Data!BP613-Data!DW613</f>
        <v>1.4000000000000004</v>
      </c>
      <c r="BM613" s="20">
        <f>Data!BQ613-Data!DX613</f>
        <v>1.0888888888888886</v>
      </c>
      <c r="BN613" s="20">
        <f>Data!BR613-Data!DY613</f>
        <v>-1.3000000000000007</v>
      </c>
      <c r="BO613" s="20">
        <f>Data!BS613-Data!DZ613</f>
        <v>-173</v>
      </c>
      <c r="BP613" s="20">
        <f>Data!BT613-Data!EA613</f>
        <v>0.14900000000000002</v>
      </c>
      <c r="BQ613" s="20">
        <f>Data!BU613-Data!EB613</f>
        <v>8</v>
      </c>
      <c r="BR613" s="20">
        <f>Data!BV613-Data!EC613</f>
        <v>-77</v>
      </c>
      <c r="BS613" s="20">
        <f>Data!BW613-Data!ED613</f>
        <v>-99</v>
      </c>
      <c r="BT613" s="20">
        <f>Data!BX613-Data!EE613</f>
        <v>-106</v>
      </c>
      <c r="BU613" s="20">
        <f>Data!BY613-Data!EF613</f>
        <v>-86</v>
      </c>
      <c r="BV613" s="20">
        <f>Data!BZ613-Data!EG613</f>
        <v>-83</v>
      </c>
      <c r="BW613" s="20">
        <f>Data!CA613-Data!EH613</f>
        <v>-81.2</v>
      </c>
      <c r="BX613" s="20">
        <f>Data!CB613-Data!EI613</f>
        <v>-109</v>
      </c>
      <c r="BY613" s="20">
        <f>Data!CC613-Data!EJ613</f>
        <v>-115</v>
      </c>
      <c r="BZ613" s="20">
        <f>Data!EK613</f>
        <v>11784.33</v>
      </c>
      <c r="CA613" s="20">
        <f>Data!EL613</f>
        <v>10631.22</v>
      </c>
      <c r="CB613" s="20">
        <f>Data!EM613</f>
        <v>97.484799999999993</v>
      </c>
      <c r="CC613" s="20">
        <f>Data!EN613</f>
        <v>91.262111111111111</v>
      </c>
      <c r="CD613" s="20">
        <f>Data!EO613</f>
        <v>12.235599999999998</v>
      </c>
      <c r="CE613" s="20">
        <f>Data!EP613</f>
        <v>203.38499999999999</v>
      </c>
      <c r="CF613" s="50">
        <f>IF(ISBLANK(Data!EQ613), "", Data!EQ613)</f>
        <v>73</v>
      </c>
      <c r="CG613" s="50">
        <f>IF(ISBLANK(Data!ER613), "", Data!ER613)</f>
        <v>74</v>
      </c>
      <c r="CH613" s="61" t="str">
        <f>IF(ISBLANK(Data!ES613), "", Data!ES613)</f>
        <v>South Florida</v>
      </c>
      <c r="CI613" s="61">
        <f>IF(ISBLANK(Data!ET613), "", Data!ET613)</f>
        <v>147</v>
      </c>
    </row>
    <row r="614" spans="1:87" x14ac:dyDescent="0.45">
      <c r="A614" s="50">
        <f>IF(ISBLANK(Data!A614), "", Data!A614)</f>
        <v>45309</v>
      </c>
      <c r="B614" s="50" t="str">
        <f>IF(ISBLANK(Data!B614), "", Data!B614)</f>
        <v>Florida Atlantic</v>
      </c>
      <c r="C614" s="50">
        <f>IF(ISBLANK(Data!C614), "", Data!C614)</f>
        <v>89</v>
      </c>
      <c r="D614" s="50" t="str">
        <f>IF(ISBLANK(Data!D614), "", Data!D614)</f>
        <v>Wichita St.</v>
      </c>
      <c r="E614" s="50">
        <f>IF(ISBLANK(Data!E614), "", Data!E614)</f>
        <v>353</v>
      </c>
      <c r="F614" s="50" t="str">
        <f>IF(ISBLANK(Data!F614), "", Data!F614)</f>
        <v>N</v>
      </c>
      <c r="G614" s="50" t="str">
        <f>IF(ISBLANK(Data!G614), "", Data!G614)</f>
        <v>Florida Atlantic</v>
      </c>
      <c r="H614" s="50" t="str">
        <f>IF(ISBLANK(Data!H614), "", Data!H614)</f>
        <v>Wichita St.</v>
      </c>
      <c r="I614" s="50" t="str">
        <f>IF(ISBLANK(Data!I614), "", Data!I614)</f>
        <v>Florida Atlantic</v>
      </c>
      <c r="J614" s="50" t="str">
        <f>IF(ISBLANK(Data!J614), "", Data!J614)</f>
        <v>Wichita St.</v>
      </c>
      <c r="K614" s="50" t="str">
        <f>IF(ISBLANK(Data!K614), "", Data!K614)</f>
        <v>Florida Atlantic</v>
      </c>
      <c r="L614" s="50" t="str">
        <f>IF(ISBLANK(Data!L614), "", Data!L614)</f>
        <v>Wichita State</v>
      </c>
      <c r="M614" s="50" t="str">
        <f>IF(ISBLANK(Data!M614), "", Data!M614)</f>
        <v>Fla Atlantic</v>
      </c>
      <c r="N614" s="50" t="str">
        <f>IF(ISBLANK(Data!N614), "", Data!N614)</f>
        <v>Wichita St</v>
      </c>
      <c r="O614" s="50" t="str">
        <f>IF(ISBLANK(Data!O614), "", Data!O614)</f>
        <v>FAU</v>
      </c>
      <c r="P614" s="50" t="str">
        <f>IF(ISBLANK(Data!P614), "", Data!P614)</f>
        <v>Wichita St.</v>
      </c>
      <c r="Q614" s="50" t="str">
        <f>IF(ISBLANK(Data!Q614), "", Data!Q614)</f>
        <v>FAU</v>
      </c>
      <c r="R614" s="50" t="str">
        <f>IF(ISBLANK(Data!R614), "", Data!R614)</f>
        <v>Wichita State</v>
      </c>
      <c r="S614" s="20">
        <f>Data!W614-Data!CD614</f>
        <v>0.30718954248366004</v>
      </c>
      <c r="T614" s="20">
        <f>Data!X614-Data!CE614</f>
        <v>17.07</v>
      </c>
      <c r="U614" s="20">
        <f>Data!Y614-Data!CF614</f>
        <v>13.599999999999994</v>
      </c>
      <c r="V614" s="20">
        <f>Data!Z614-Data!CG614</f>
        <v>-3.6000000000000085</v>
      </c>
      <c r="W614" s="20">
        <f>Data!AA614-Data!CH614</f>
        <v>-3.1000000000000085</v>
      </c>
      <c r="X614" s="20">
        <f>Data!AB614-Data!CI614</f>
        <v>0</v>
      </c>
      <c r="Y614" s="20">
        <f>Data!AC614-Data!CJ614</f>
        <v>0.29000000000000004</v>
      </c>
      <c r="Z614" s="20">
        <f>Data!AD614-Data!CK614</f>
        <v>0.29999999999999716</v>
      </c>
      <c r="AA614" s="20">
        <f>Data!AE614-Data!CL614</f>
        <v>0</v>
      </c>
      <c r="AB614" s="20">
        <f>Data!AF614-Data!CM614</f>
        <v>3.6300000000000003</v>
      </c>
      <c r="AC614" s="20">
        <f>Data!AG614-Data!CN614</f>
        <v>12.200000000000003</v>
      </c>
      <c r="AD614" s="20">
        <f>Data!AH614-Data!CO614</f>
        <v>-1.7999999999999972</v>
      </c>
      <c r="AE614" s="20">
        <f>Data!AI614-Data!CP614</f>
        <v>0.27280000000000004</v>
      </c>
      <c r="AF614" s="20">
        <f>Data!AJ614-Data!CQ614</f>
        <v>5.9</v>
      </c>
      <c r="AG614" s="20">
        <f>Data!AK614-Data!CR614</f>
        <v>0.34248366013071896</v>
      </c>
      <c r="AH614" s="20">
        <f>Data!AL614-Data!CS614</f>
        <v>201</v>
      </c>
      <c r="AI614" s="20">
        <f>Data!AM614-Data!CT614</f>
        <v>14.06</v>
      </c>
      <c r="AJ614" s="20">
        <f>Data!AN614-Data!CU614</f>
        <v>0.45999999999999996</v>
      </c>
      <c r="AK614" s="20">
        <f>Data!AO614-Data!CV614</f>
        <v>221</v>
      </c>
      <c r="AL614" s="20">
        <f>Data!AP614-Data!CW614</f>
        <v>11</v>
      </c>
      <c r="AM614" s="20">
        <f>Data!AQ614-Data!CX614</f>
        <v>34</v>
      </c>
      <c r="AN614" s="20">
        <f>Data!AR614-Data!CY614</f>
        <v>4.2999999999999983E-2</v>
      </c>
      <c r="AO614" s="20">
        <f>Data!AS614-Data!CZ614</f>
        <v>41</v>
      </c>
      <c r="AP614" s="20">
        <f>Data!AT614-Data!DA614</f>
        <v>83</v>
      </c>
      <c r="AQ614" s="20">
        <f>Data!AU614-Data!DB614</f>
        <v>3.0999999999999972E-2</v>
      </c>
      <c r="AR614" s="20">
        <f>Data!AV614-Data!DC614</f>
        <v>56</v>
      </c>
      <c r="AS614" s="20">
        <f>Data!AW614-Data!DD614</f>
        <v>69</v>
      </c>
      <c r="AT614" s="20">
        <f>Data!AX614-Data!DE614</f>
        <v>2.6999999999999913E-2</v>
      </c>
      <c r="AU614" s="20">
        <f>Data!AY614-Data!DF614</f>
        <v>3</v>
      </c>
      <c r="AV614" s="20">
        <f>Data!AZ614-Data!DG614</f>
        <v>-0.51633986928104569</v>
      </c>
      <c r="AW614" s="20">
        <f>Data!BA614-Data!DH614</f>
        <v>-17</v>
      </c>
      <c r="AX614" s="20">
        <f>Data!BB614-Data!DI614</f>
        <v>-3.2222222222222214</v>
      </c>
      <c r="AY614" s="20">
        <f>Data!BC614-Data!DJ614</f>
        <v>74</v>
      </c>
      <c r="AZ614" s="20">
        <f>Data!BD614-Data!DK614</f>
        <v>30</v>
      </c>
      <c r="BA614" s="20">
        <f>Data!BE614-Data!DL614</f>
        <v>-30</v>
      </c>
      <c r="BB614" s="20">
        <f>Data!BF614-Data!DM614</f>
        <v>-11</v>
      </c>
      <c r="BC614" s="20">
        <f>Data!BG614-Data!DN614</f>
        <v>37</v>
      </c>
      <c r="BD614" s="20">
        <f>Data!BH614-Data!DO614</f>
        <v>8.1999999999999886</v>
      </c>
      <c r="BE614" s="20">
        <f>Data!BI614-Data!DP614</f>
        <v>-3.5490000000000066</v>
      </c>
      <c r="BF614" s="20">
        <f>Data!BJ614-Data!DQ614</f>
        <v>11.693</v>
      </c>
      <c r="BG614" s="20">
        <f>Data!BK614-Data!DR614</f>
        <v>0.41200000000000003</v>
      </c>
      <c r="BH614" s="20">
        <f>Data!BL614-Data!DS614</f>
        <v>-1.3140000000000001</v>
      </c>
      <c r="BI614" s="20">
        <f>Data!BM614-Data!DT614</f>
        <v>0.17300000000000004</v>
      </c>
      <c r="BJ614" s="20">
        <f>Data!BN614-Data!DU614</f>
        <v>3.5</v>
      </c>
      <c r="BK614" s="20">
        <f>Data!BO614-Data!DV614</f>
        <v>2.9000000000000021</v>
      </c>
      <c r="BL614" s="20">
        <f>Data!BP614-Data!DW614</f>
        <v>-1.8999999999999995</v>
      </c>
      <c r="BM614" s="20">
        <f>Data!BQ614-Data!DX614</f>
        <v>1.3267973856209156</v>
      </c>
      <c r="BN614" s="20">
        <f>Data!BR614-Data!DY614</f>
        <v>1.2000000000000011</v>
      </c>
      <c r="BO614" s="20">
        <f>Data!BS614-Data!DZ614</f>
        <v>-116</v>
      </c>
      <c r="BP614" s="20">
        <f>Data!BT614-Data!EA614</f>
        <v>9.6999999999999975E-2</v>
      </c>
      <c r="BQ614" s="20">
        <f>Data!BU614-Data!EB614</f>
        <v>2</v>
      </c>
      <c r="BR614" s="20">
        <f>Data!BV614-Data!EC614</f>
        <v>-114</v>
      </c>
      <c r="BS614" s="20">
        <f>Data!BW614-Data!ED614</f>
        <v>-135</v>
      </c>
      <c r="BT614" s="20">
        <f>Data!BX614-Data!EE614</f>
        <v>-135</v>
      </c>
      <c r="BU614" s="20">
        <f>Data!BY614-Data!EF614</f>
        <v>-106</v>
      </c>
      <c r="BV614" s="20">
        <f>Data!BZ614-Data!EG614</f>
        <v>-121</v>
      </c>
      <c r="BW614" s="20">
        <f>Data!CA614-Data!EH614</f>
        <v>-100</v>
      </c>
      <c r="BX614" s="20">
        <f>Data!CB614-Data!EI614</f>
        <v>-112</v>
      </c>
      <c r="BY614" s="20">
        <f>Data!CC614-Data!EJ614</f>
        <v>-125</v>
      </c>
      <c r="BZ614" s="20">
        <f>Data!EK614</f>
        <v>12454.92</v>
      </c>
      <c r="CA614" s="20">
        <f>Data!EL614</f>
        <v>10654.56</v>
      </c>
      <c r="CB614" s="20">
        <f>Data!EM614</f>
        <v>69.331294117647062</v>
      </c>
      <c r="CC614" s="20">
        <f>Data!EN614</f>
        <v>94.149888888888896</v>
      </c>
      <c r="CD614" s="20">
        <f>Data!EO614</f>
        <v>10.554400000000001</v>
      </c>
      <c r="CE614" s="20">
        <f>Data!EP614</f>
        <v>172.35999999999999</v>
      </c>
      <c r="CF614" s="50">
        <f>IF(ISBLANK(Data!EQ614), "", Data!EQ614)</f>
        <v>86</v>
      </c>
      <c r="CG614" s="50">
        <f>IF(ISBLANK(Data!ER614), "", Data!ER614)</f>
        <v>77</v>
      </c>
      <c r="CH614" s="61" t="str">
        <f>IF(ISBLANK(Data!ES614), "", Data!ES614)</f>
        <v>Florida Atlantic</v>
      </c>
      <c r="CI614" s="61">
        <f>IF(ISBLANK(Data!ET614), "", Data!ET614)</f>
        <v>163</v>
      </c>
    </row>
    <row r="615" spans="1:87" x14ac:dyDescent="0.45">
      <c r="A615" s="50">
        <f>IF(ISBLANK(Data!A615), "", Data!A615)</f>
        <v>45309</v>
      </c>
      <c r="B615" s="50" t="str">
        <f>IF(ISBLANK(Data!B615), "", Data!B615)</f>
        <v>Winthrop</v>
      </c>
      <c r="C615" s="50">
        <f>IF(ISBLANK(Data!C615), "", Data!C615)</f>
        <v>355</v>
      </c>
      <c r="D615" s="50" t="str">
        <f>IF(ISBLANK(Data!D615), "", Data!D615)</f>
        <v>UNC Asheville</v>
      </c>
      <c r="E615" s="50">
        <f>IF(ISBLANK(Data!E615), "", Data!E615)</f>
        <v>321</v>
      </c>
      <c r="F615" s="50" t="str">
        <f>IF(ISBLANK(Data!F615), "", Data!F615)</f>
        <v>N</v>
      </c>
      <c r="G615" s="50" t="str">
        <f>IF(ISBLANK(Data!G615), "", Data!G615)</f>
        <v>Winthrop</v>
      </c>
      <c r="H615" s="50" t="str">
        <f>IF(ISBLANK(Data!H615), "", Data!H615)</f>
        <v>UNC Asheville</v>
      </c>
      <c r="I615" s="50" t="str">
        <f>IF(ISBLANK(Data!I615), "", Data!I615)</f>
        <v>Winthrop</v>
      </c>
      <c r="J615" s="50" t="str">
        <f>IF(ISBLANK(Data!J615), "", Data!J615)</f>
        <v>UNC Asheville</v>
      </c>
      <c r="K615" s="50" t="str">
        <f>IF(ISBLANK(Data!K615), "", Data!K615)</f>
        <v>Winthrop</v>
      </c>
      <c r="L615" s="50" t="str">
        <f>IF(ISBLANK(Data!L615), "", Data!L615)</f>
        <v>UNC Asheville</v>
      </c>
      <c r="M615" s="50" t="str">
        <f>IF(ISBLANK(Data!M615), "", Data!M615)</f>
        <v>Winthrop</v>
      </c>
      <c r="N615" s="50" t="str">
        <f>IF(ISBLANK(Data!N615), "", Data!N615)</f>
        <v>NC-Asheville</v>
      </c>
      <c r="O615" s="50" t="str">
        <f>IF(ISBLANK(Data!O615), "", Data!O615)</f>
        <v>Winthrop</v>
      </c>
      <c r="P615" s="50" t="str">
        <f>IF(ISBLANK(Data!P615), "", Data!P615)</f>
        <v>UNC-Ash.</v>
      </c>
      <c r="Q615" s="50" t="str">
        <f>IF(ISBLANK(Data!Q615), "", Data!Q615)</f>
        <v>Winthrop</v>
      </c>
      <c r="R615" s="50" t="str">
        <f>IF(ISBLANK(Data!R615), "", Data!R615)</f>
        <v>UNC Asheville</v>
      </c>
      <c r="S615" s="20">
        <f>Data!W615-Data!CD615</f>
        <v>5.0000000000000044E-2</v>
      </c>
      <c r="T615" s="20">
        <f>Data!X615-Data!CE615</f>
        <v>0.87</v>
      </c>
      <c r="U615" s="20">
        <f>Data!Y615-Data!CF615</f>
        <v>-0.19999999999998863</v>
      </c>
      <c r="V615" s="20">
        <f>Data!Z615-Data!CG615</f>
        <v>-1.2000000000000028</v>
      </c>
      <c r="W615" s="20">
        <f>Data!AA615-Data!CH615</f>
        <v>-1.4000000000000057</v>
      </c>
      <c r="X615" s="20">
        <f>Data!AB615-Data!CI615</f>
        <v>-4.8000000000000001E-2</v>
      </c>
      <c r="Y615" s="20">
        <f>Data!AC615-Data!CJ615</f>
        <v>-3.39</v>
      </c>
      <c r="Z615" s="20">
        <f>Data!AD615-Data!CK615</f>
        <v>-1.8999999999999915</v>
      </c>
      <c r="AA615" s="20">
        <f>Data!AE615-Data!CL615</f>
        <v>1.6000000000000085</v>
      </c>
      <c r="AB615" s="20">
        <f>Data!AF615-Data!CM615</f>
        <v>-2.6399999999999997</v>
      </c>
      <c r="AC615" s="20">
        <f>Data!AG615-Data!CN615</f>
        <v>-1.6000000000000085</v>
      </c>
      <c r="AD615" s="20">
        <f>Data!AH615-Data!CO615</f>
        <v>-2.4000000000000057</v>
      </c>
      <c r="AE615" s="20">
        <f>Data!AI615-Data!CP615</f>
        <v>2.2599999999999953E-2</v>
      </c>
      <c r="AF615" s="20">
        <f>Data!AJ615-Data!CQ615</f>
        <v>0.89999999999999991</v>
      </c>
      <c r="AG615" s="20">
        <f>Data!AK615-Data!CR615</f>
        <v>4.5000000000000012E-2</v>
      </c>
      <c r="AH615" s="20">
        <f>Data!AL615-Data!CS615</f>
        <v>-6</v>
      </c>
      <c r="AI615" s="20">
        <f>Data!AM615-Data!CT615</f>
        <v>2.13</v>
      </c>
      <c r="AJ615" s="20">
        <f>Data!AN615-Data!CU615</f>
        <v>-1.6800000000000002</v>
      </c>
      <c r="AK615" s="20">
        <f>Data!AO615-Data!CV615</f>
        <v>-46</v>
      </c>
      <c r="AL615" s="20">
        <f>Data!AP615-Data!CW615</f>
        <v>-93</v>
      </c>
      <c r="AM615" s="20">
        <f>Data!AQ615-Data!CX615</f>
        <v>-46</v>
      </c>
      <c r="AN615" s="20">
        <f>Data!AR615-Data!CY615</f>
        <v>-2.0000000000000018E-3</v>
      </c>
      <c r="AO615" s="20">
        <f>Data!AS615-Data!CZ615</f>
        <v>-10</v>
      </c>
      <c r="AP615" s="20">
        <f>Data!AT615-Data!DA615</f>
        <v>-12</v>
      </c>
      <c r="AQ615" s="20">
        <f>Data!AU615-Data!DB615</f>
        <v>-1.3000000000000012E-2</v>
      </c>
      <c r="AR615" s="20">
        <f>Data!AV615-Data!DC615</f>
        <v>12</v>
      </c>
      <c r="AS615" s="20">
        <f>Data!AW615-Data!DD615</f>
        <v>37</v>
      </c>
      <c r="AT615" s="20">
        <f>Data!AX615-Data!DE615</f>
        <v>-2.8000000000000025E-2</v>
      </c>
      <c r="AU615" s="20">
        <f>Data!AY615-Data!DF615</f>
        <v>16</v>
      </c>
      <c r="AV615" s="20">
        <f>Data!AZ615-Data!DG615</f>
        <v>0.80000000000000071</v>
      </c>
      <c r="AW615" s="20">
        <f>Data!BA615-Data!DH615</f>
        <v>15</v>
      </c>
      <c r="AX615" s="20">
        <f>Data!BB615-Data!DI615</f>
        <v>0.75</v>
      </c>
      <c r="AY615" s="20">
        <f>Data!BC615-Data!DJ615</f>
        <v>-78</v>
      </c>
      <c r="AZ615" s="20">
        <f>Data!BD615-Data!DK615</f>
        <v>14</v>
      </c>
      <c r="BA615" s="20">
        <f>Data!BE615-Data!DL615</f>
        <v>-29</v>
      </c>
      <c r="BB615" s="20">
        <f>Data!BF615-Data!DM615</f>
        <v>9</v>
      </c>
      <c r="BC615" s="20">
        <f>Data!BG615-Data!DN615</f>
        <v>-26</v>
      </c>
      <c r="BD615" s="20">
        <f>Data!BH615-Data!DO615</f>
        <v>-2.2999999999999972</v>
      </c>
      <c r="BE615" s="20">
        <f>Data!BI615-Data!DP615</f>
        <v>-4.6499999999999915</v>
      </c>
      <c r="BF615" s="20">
        <f>Data!BJ615-Data!DQ615</f>
        <v>2.3499999999999996</v>
      </c>
      <c r="BG615" s="20">
        <f>Data!BK615-Data!DR615</f>
        <v>-0.33699999999999997</v>
      </c>
      <c r="BH615" s="20">
        <f>Data!BL615-Data!DS615</f>
        <v>0.44999999999999929</v>
      </c>
      <c r="BI615" s="20">
        <f>Data!BM615-Data!DT615</f>
        <v>3.7000000000000033E-2</v>
      </c>
      <c r="BJ615" s="20">
        <f>Data!BN615-Data!DU615</f>
        <v>-0.60000000000000142</v>
      </c>
      <c r="BK615" s="20">
        <f>Data!BO615-Data!DV615</f>
        <v>1.8000000000000007</v>
      </c>
      <c r="BL615" s="20">
        <f>Data!BP615-Data!DW615</f>
        <v>-1.4000000000000004</v>
      </c>
      <c r="BM615" s="20">
        <f>Data!BQ615-Data!DX615</f>
        <v>0.69999999999999929</v>
      </c>
      <c r="BN615" s="20">
        <f>Data!BR615-Data!DY615</f>
        <v>-1.2999999999999972</v>
      </c>
      <c r="BO615" s="20">
        <f>Data!BS615-Data!DZ615</f>
        <v>5</v>
      </c>
      <c r="BP615" s="20">
        <f>Data!BT615-Data!EA615</f>
        <v>-3.0000000000000027E-3</v>
      </c>
      <c r="BQ615" s="20">
        <f>Data!BU615-Data!EB615</f>
        <v>5</v>
      </c>
      <c r="BR615" s="20">
        <f>Data!BV615-Data!EC615</f>
        <v>7</v>
      </c>
      <c r="BS615" s="20">
        <f>Data!BW615-Data!ED615</f>
        <v>55</v>
      </c>
      <c r="BT615" s="20">
        <f>Data!BX615-Data!EE615</f>
        <v>-13</v>
      </c>
      <c r="BU615" s="20">
        <f>Data!BY615-Data!EF615</f>
        <v>-21</v>
      </c>
      <c r="BV615" s="20">
        <f>Data!BZ615-Data!EG615</f>
        <v>-14</v>
      </c>
      <c r="BW615" s="20">
        <f>Data!CA615-Data!EH615</f>
        <v>4.2000000000000028</v>
      </c>
      <c r="BX615" s="20">
        <f>Data!CB615-Data!EI615</f>
        <v>36</v>
      </c>
      <c r="BY615" s="20">
        <f>Data!CC615-Data!EJ615</f>
        <v>101</v>
      </c>
      <c r="BZ615" s="20">
        <f>Data!EK615</f>
        <v>11566.980000000001</v>
      </c>
      <c r="CA615" s="20">
        <f>Data!EL615</f>
        <v>11459.4</v>
      </c>
      <c r="CB615" s="20">
        <f>Data!EM615</f>
        <v>81.487500000000011</v>
      </c>
      <c r="CC615" s="20">
        <f>Data!EN615</f>
        <v>87.68</v>
      </c>
      <c r="CD615" s="20">
        <f>Data!EO615</f>
        <v>12.6027</v>
      </c>
      <c r="CE615" s="20">
        <f>Data!EP615</f>
        <v>260.91199999999998</v>
      </c>
      <c r="CF615" s="50">
        <f>IF(ISBLANK(Data!EQ615), "", Data!EQ615)</f>
        <v>77</v>
      </c>
      <c r="CG615" s="50">
        <f>IF(ISBLANK(Data!ER615), "", Data!ER615)</f>
        <v>82</v>
      </c>
      <c r="CH615" s="61" t="str">
        <f>IF(ISBLANK(Data!ES615), "", Data!ES615)</f>
        <v>UNC Asheville</v>
      </c>
      <c r="CI615" s="61">
        <f>IF(ISBLANK(Data!ET615), "", Data!ET615)</f>
        <v>159</v>
      </c>
    </row>
    <row r="616" spans="1:87" x14ac:dyDescent="0.45">
      <c r="A616" s="50">
        <f>IF(ISBLANK(Data!A616), "", Data!A616)</f>
        <v>45309</v>
      </c>
      <c r="B616" s="50" t="str">
        <f>IF(ISBLANK(Data!B616), "", Data!B616)</f>
        <v>Charleston</v>
      </c>
      <c r="C616" s="50">
        <f>IF(ISBLANK(Data!C616), "", Data!C616)</f>
        <v>47</v>
      </c>
      <c r="D616" s="50" t="str">
        <f>IF(ISBLANK(Data!D616), "", Data!D616)</f>
        <v>Towson</v>
      </c>
      <c r="E616" s="50">
        <f>IF(ISBLANK(Data!E616), "", Data!E616)</f>
        <v>306</v>
      </c>
      <c r="F616" s="50" t="str">
        <f>IF(ISBLANK(Data!F616), "", Data!F616)</f>
        <v>N</v>
      </c>
      <c r="G616" s="50" t="str">
        <f>IF(ISBLANK(Data!G616), "", Data!G616)</f>
        <v>College of Charleston</v>
      </c>
      <c r="H616" s="50" t="str">
        <f>IF(ISBLANK(Data!H616), "", Data!H616)</f>
        <v>Towson</v>
      </c>
      <c r="I616" s="50" t="str">
        <f>IF(ISBLANK(Data!I616), "", Data!I616)</f>
        <v>College of Charleston</v>
      </c>
      <c r="J616" s="50" t="str">
        <f>IF(ISBLANK(Data!J616), "", Data!J616)</f>
        <v>Towson</v>
      </c>
      <c r="K616" s="50" t="str">
        <f>IF(ISBLANK(Data!K616), "", Data!K616)</f>
        <v>College of Charleston</v>
      </c>
      <c r="L616" s="50" t="str">
        <f>IF(ISBLANK(Data!L616), "", Data!L616)</f>
        <v>Towson</v>
      </c>
      <c r="M616" s="50" t="str">
        <f>IF(ISBLANK(Data!M616), "", Data!M616)</f>
        <v>Col Charlestn</v>
      </c>
      <c r="N616" s="50" t="str">
        <f>IF(ISBLANK(Data!N616), "", Data!N616)</f>
        <v>Towson</v>
      </c>
      <c r="O616" s="50" t="str">
        <f>IF(ISBLANK(Data!O616), "", Data!O616)</f>
        <v>Charleston</v>
      </c>
      <c r="P616" s="50" t="str">
        <f>IF(ISBLANK(Data!P616), "", Data!P616)</f>
        <v>Towson</v>
      </c>
      <c r="Q616" s="50" t="str">
        <f>IF(ISBLANK(Data!Q616), "", Data!Q616)</f>
        <v>Charleston</v>
      </c>
      <c r="R616" s="50" t="str">
        <f>IF(ISBLANK(Data!R616), "", Data!R616)</f>
        <v>Towson</v>
      </c>
      <c r="S616" s="20">
        <f>Data!W616-Data!CD616</f>
        <v>0.16666666666666596</v>
      </c>
      <c r="T616" s="20">
        <f>Data!X616-Data!CE616</f>
        <v>4.6399999999999997</v>
      </c>
      <c r="U616" s="20">
        <f>Data!Y616-Data!CF616</f>
        <v>5.9000000000000057</v>
      </c>
      <c r="V616" s="20">
        <f>Data!Z616-Data!CG616</f>
        <v>1.2000000000000028</v>
      </c>
      <c r="W616" s="20">
        <f>Data!AA616-Data!CH616</f>
        <v>11.199999999999996</v>
      </c>
      <c r="X616" s="20">
        <f>Data!AB616-Data!CI616</f>
        <v>1.0999999999999996E-2</v>
      </c>
      <c r="Y616" s="20">
        <f>Data!AC616-Data!CJ616</f>
        <v>-1.72</v>
      </c>
      <c r="Z616" s="20">
        <f>Data!AD616-Data!CK616</f>
        <v>0</v>
      </c>
      <c r="AA616" s="20">
        <f>Data!AE616-Data!CL616</f>
        <v>1.6999999999999886</v>
      </c>
      <c r="AB616" s="20">
        <f>Data!AF616-Data!CM616</f>
        <v>-0.29000000000000004</v>
      </c>
      <c r="AC616" s="20">
        <f>Data!AG616-Data!CN616</f>
        <v>7.6000000000000085</v>
      </c>
      <c r="AD616" s="20">
        <f>Data!AH616-Data!CO616</f>
        <v>1.5999999999999943</v>
      </c>
      <c r="AE616" s="20">
        <f>Data!AI616-Data!CP616</f>
        <v>0.1512</v>
      </c>
      <c r="AF616" s="20">
        <f>Data!AJ616-Data!CQ616</f>
        <v>1.9</v>
      </c>
      <c r="AG616" s="20">
        <f>Data!AK616-Data!CR616</f>
        <v>0.10555555555555556</v>
      </c>
      <c r="AH616" s="20">
        <f>Data!AL616-Data!CS616</f>
        <v>87</v>
      </c>
      <c r="AI616" s="20">
        <f>Data!AM616-Data!CT616</f>
        <v>4.3</v>
      </c>
      <c r="AJ616" s="20">
        <f>Data!AN616-Data!CU616</f>
        <v>-0.35000000000000003</v>
      </c>
      <c r="AK616" s="20">
        <f>Data!AO616-Data!CV616</f>
        <v>233</v>
      </c>
      <c r="AL616" s="20">
        <f>Data!AP616-Data!CW616</f>
        <v>168</v>
      </c>
      <c r="AM616" s="20">
        <f>Data!AQ616-Data!CX616</f>
        <v>151</v>
      </c>
      <c r="AN616" s="20">
        <f>Data!AR616-Data!CY616</f>
        <v>8.0000000000000071E-3</v>
      </c>
      <c r="AO616" s="20">
        <f>Data!AS616-Data!CZ616</f>
        <v>61</v>
      </c>
      <c r="AP616" s="20">
        <f>Data!AT616-Data!DA616</f>
        <v>212</v>
      </c>
      <c r="AQ616" s="20">
        <f>Data!AU616-Data!DB616</f>
        <v>-1.7000000000000015E-2</v>
      </c>
      <c r="AR616" s="20">
        <f>Data!AV616-Data!DC616</f>
        <v>28</v>
      </c>
      <c r="AS616" s="20">
        <f>Data!AW616-Data!DD616</f>
        <v>-17</v>
      </c>
      <c r="AT616" s="20">
        <f>Data!AX616-Data!DE616</f>
        <v>0.10599999999999998</v>
      </c>
      <c r="AU616" s="20">
        <f>Data!AY616-Data!DF616</f>
        <v>-33</v>
      </c>
      <c r="AV616" s="20">
        <f>Data!AZ616-Data!DG616</f>
        <v>-1.8333333333333321</v>
      </c>
      <c r="AW616" s="20">
        <f>Data!BA616-Data!DH616</f>
        <v>27</v>
      </c>
      <c r="AX616" s="20">
        <f>Data!BB616-Data!DI616</f>
        <v>1.5</v>
      </c>
      <c r="AY616" s="20">
        <f>Data!BC616-Data!DJ616</f>
        <v>69</v>
      </c>
      <c r="AZ616" s="20">
        <f>Data!BD616-Data!DK616</f>
        <v>-5</v>
      </c>
      <c r="BA616" s="20">
        <f>Data!BE616-Data!DL616</f>
        <v>-21</v>
      </c>
      <c r="BB616" s="20">
        <f>Data!BF616-Data!DM616</f>
        <v>-31</v>
      </c>
      <c r="BC616" s="20">
        <f>Data!BG616-Data!DN616</f>
        <v>-17</v>
      </c>
      <c r="BD616" s="20">
        <f>Data!BH616-Data!DO616</f>
        <v>12.900000000000006</v>
      </c>
      <c r="BE616" s="20">
        <f>Data!BI616-Data!DP616</f>
        <v>9.3340000000000032</v>
      </c>
      <c r="BF616" s="20">
        <f>Data!BJ616-Data!DQ616</f>
        <v>3.6109999999999998</v>
      </c>
      <c r="BG616" s="20">
        <f>Data!BK616-Data!DR616</f>
        <v>0.48000000000000009</v>
      </c>
      <c r="BH616" s="20">
        <f>Data!BL616-Data!DS616</f>
        <v>-1.7219999999999995</v>
      </c>
      <c r="BI616" s="20">
        <f>Data!BM616-Data!DT616</f>
        <v>5.3000000000000047E-2</v>
      </c>
      <c r="BJ616" s="20">
        <f>Data!BN616-Data!DU616</f>
        <v>11.8</v>
      </c>
      <c r="BK616" s="20">
        <f>Data!BO616-Data!DV616</f>
        <v>-0.89999999999999858</v>
      </c>
      <c r="BL616" s="20">
        <f>Data!BP616-Data!DW616</f>
        <v>-1.1999999999999997</v>
      </c>
      <c r="BM616" s="20">
        <f>Data!BQ616-Data!DX616</f>
        <v>-0.27777777777777768</v>
      </c>
      <c r="BN616" s="20">
        <f>Data!BR616-Data!DY616</f>
        <v>-0.90000000000000213</v>
      </c>
      <c r="BO616" s="20">
        <f>Data!BS616-Data!DZ616</f>
        <v>-125</v>
      </c>
      <c r="BP616" s="20">
        <f>Data!BT616-Data!EA616</f>
        <v>8.1999999999999962E-2</v>
      </c>
      <c r="BQ616" s="20">
        <f>Data!BU616-Data!EB616</f>
        <v>-2</v>
      </c>
      <c r="BR616" s="20">
        <f>Data!BV616-Data!EC616</f>
        <v>-40</v>
      </c>
      <c r="BS616" s="20">
        <f>Data!BW616-Data!ED616</f>
        <v>-77</v>
      </c>
      <c r="BT616" s="20">
        <f>Data!BX616-Data!EE616</f>
        <v>-62</v>
      </c>
      <c r="BU616" s="20">
        <f>Data!BY616-Data!EF616</f>
        <v>-33</v>
      </c>
      <c r="BV616" s="20">
        <f>Data!BZ616-Data!EG616</f>
        <v>-48</v>
      </c>
      <c r="BW616" s="20">
        <f>Data!CA616-Data!EH616</f>
        <v>-50.000000000000014</v>
      </c>
      <c r="BX616" s="20">
        <f>Data!CB616-Data!EI616</f>
        <v>-54</v>
      </c>
      <c r="BY616" s="20">
        <f>Data!CC616-Data!EJ616</f>
        <v>-54</v>
      </c>
      <c r="BZ616" s="20">
        <f>Data!EK616</f>
        <v>11614.080000000002</v>
      </c>
      <c r="CA616" s="20">
        <f>Data!EL616</f>
        <v>11118.800000000001</v>
      </c>
      <c r="CB616" s="20">
        <f>Data!EM616</f>
        <v>69.666666666666657</v>
      </c>
      <c r="CC616" s="20">
        <f>Data!EN616</f>
        <v>77.038777777777767</v>
      </c>
      <c r="CD616" s="20">
        <f>Data!EO616</f>
        <v>9.8281999999999989</v>
      </c>
      <c r="CE616" s="20">
        <f>Data!EP616</f>
        <v>218.86799999999999</v>
      </c>
      <c r="CF616" s="50">
        <f>IF(ISBLANK(Data!EQ616), "", Data!EQ616)</f>
        <v>78</v>
      </c>
      <c r="CG616" s="50">
        <f>IF(ISBLANK(Data!ER616), "", Data!ER616)</f>
        <v>82</v>
      </c>
      <c r="CH616" s="61" t="str">
        <f>IF(ISBLANK(Data!ES616), "", Data!ES616)</f>
        <v>Towson</v>
      </c>
      <c r="CI616" s="61">
        <f>IF(ISBLANK(Data!ET616), "", Data!ET616)</f>
        <v>160</v>
      </c>
    </row>
    <row r="617" spans="1:87" x14ac:dyDescent="0.45">
      <c r="A617" s="50">
        <f>IF(ISBLANK(Data!A617), "", Data!A617)</f>
        <v>45309</v>
      </c>
      <c r="B617" s="50" t="str">
        <f>IF(ISBLANK(Data!B617), "", Data!B617)</f>
        <v>Elon</v>
      </c>
      <c r="C617" s="50">
        <f>IF(ISBLANK(Data!C617), "", Data!C617)</f>
        <v>82</v>
      </c>
      <c r="D617" s="50" t="str">
        <f>IF(ISBLANK(Data!D617), "", Data!D617)</f>
        <v>UNC Wilmington</v>
      </c>
      <c r="E617" s="50">
        <f>IF(ISBLANK(Data!E617), "", Data!E617)</f>
        <v>323</v>
      </c>
      <c r="F617" s="50" t="str">
        <f>IF(ISBLANK(Data!F617), "", Data!F617)</f>
        <v>N</v>
      </c>
      <c r="G617" s="50" t="str">
        <f>IF(ISBLANK(Data!G617), "", Data!G617)</f>
        <v>Elon</v>
      </c>
      <c r="H617" s="50" t="str">
        <f>IF(ISBLANK(Data!H617), "", Data!H617)</f>
        <v>UNC Wilmington</v>
      </c>
      <c r="I617" s="50" t="str">
        <f>IF(ISBLANK(Data!I617), "", Data!I617)</f>
        <v>Elon</v>
      </c>
      <c r="J617" s="50" t="str">
        <f>IF(ISBLANK(Data!J617), "", Data!J617)</f>
        <v>UNC Wilmington</v>
      </c>
      <c r="K617" s="50" t="str">
        <f>IF(ISBLANK(Data!K617), "", Data!K617)</f>
        <v>Elon</v>
      </c>
      <c r="L617" s="50" t="str">
        <f>IF(ISBLANK(Data!L617), "", Data!L617)</f>
        <v>UNC Wilmington</v>
      </c>
      <c r="M617" s="50" t="str">
        <f>IF(ISBLANK(Data!M617), "", Data!M617)</f>
        <v>Elon</v>
      </c>
      <c r="N617" s="50" t="str">
        <f>IF(ISBLANK(Data!N617), "", Data!N617)</f>
        <v>NC-Wilmgton</v>
      </c>
      <c r="O617" s="50" t="str">
        <f>IF(ISBLANK(Data!O617), "", Data!O617)</f>
        <v>Elon</v>
      </c>
      <c r="P617" s="50" t="str">
        <f>IF(ISBLANK(Data!P617), "", Data!P617)</f>
        <v>UNCW</v>
      </c>
      <c r="Q617" s="50" t="str">
        <f>IF(ISBLANK(Data!Q617), "", Data!Q617)</f>
        <v>Elon</v>
      </c>
      <c r="R617" s="50" t="str">
        <f>IF(ISBLANK(Data!R617), "", Data!R617)</f>
        <v>UNCW</v>
      </c>
      <c r="S617" s="20">
        <f>Data!W617-Data!CD617</f>
        <v>-0.26143790849673199</v>
      </c>
      <c r="T617" s="20">
        <f>Data!X617-Data!CE617</f>
        <v>-16.77</v>
      </c>
      <c r="U617" s="20">
        <f>Data!Y617-Data!CF617</f>
        <v>-6.6000000000000085</v>
      </c>
      <c r="V617" s="20">
        <f>Data!Z617-Data!CG617</f>
        <v>10.100000000000009</v>
      </c>
      <c r="W617" s="20">
        <f>Data!AA617-Data!CH617</f>
        <v>1.1999999999999886</v>
      </c>
      <c r="X617" s="20">
        <f>Data!AB617-Data!CI617</f>
        <v>-7.5000000000000011E-2</v>
      </c>
      <c r="Y617" s="20">
        <f>Data!AC617-Data!CJ617</f>
        <v>-6.73</v>
      </c>
      <c r="Z617" s="20">
        <f>Data!AD617-Data!CK617</f>
        <v>-3</v>
      </c>
      <c r="AA617" s="20">
        <f>Data!AE617-Data!CL617</f>
        <v>3.7000000000000028</v>
      </c>
      <c r="AB617" s="20">
        <f>Data!AF617-Data!CM617</f>
        <v>-8.65</v>
      </c>
      <c r="AC617" s="20">
        <f>Data!AG617-Data!CN617</f>
        <v>-7</v>
      </c>
      <c r="AD617" s="20">
        <f>Data!AH617-Data!CO617</f>
        <v>8.6000000000000085</v>
      </c>
      <c r="AE617" s="20">
        <f>Data!AI617-Data!CP617</f>
        <v>-0.38140000000000007</v>
      </c>
      <c r="AF617" s="20">
        <f>Data!AJ617-Data!CQ617</f>
        <v>-5.5</v>
      </c>
      <c r="AG617" s="20">
        <f>Data!AK617-Data!CR617</f>
        <v>-0.30130718954248364</v>
      </c>
      <c r="AH617" s="20">
        <f>Data!AL617-Data!CS617</f>
        <v>-226</v>
      </c>
      <c r="AI617" s="20">
        <f>Data!AM617-Data!CT617</f>
        <v>-10.86</v>
      </c>
      <c r="AJ617" s="20">
        <f>Data!AN617-Data!CU617</f>
        <v>-3.9200000000000004</v>
      </c>
      <c r="AK617" s="20">
        <f>Data!AO617-Data!CV617</f>
        <v>9</v>
      </c>
      <c r="AL617" s="20">
        <f>Data!AP617-Data!CW617</f>
        <v>157</v>
      </c>
      <c r="AM617" s="20">
        <f>Data!AQ617-Data!CX617</f>
        <v>59</v>
      </c>
      <c r="AN617" s="20">
        <f>Data!AR617-Data!CY617</f>
        <v>-1.0000000000000009E-3</v>
      </c>
      <c r="AO617" s="20">
        <f>Data!AS617-Data!CZ617</f>
        <v>10</v>
      </c>
      <c r="AP617" s="20">
        <f>Data!AT617-Data!DA617</f>
        <v>17</v>
      </c>
      <c r="AQ617" s="20">
        <f>Data!AU617-Data!DB617</f>
        <v>1.0000000000000009E-2</v>
      </c>
      <c r="AR617" s="20">
        <f>Data!AV617-Data!DC617</f>
        <v>-53</v>
      </c>
      <c r="AS617" s="20">
        <f>Data!AW617-Data!DD617</f>
        <v>-47</v>
      </c>
      <c r="AT617" s="20">
        <f>Data!AX617-Data!DE617</f>
        <v>-5.1000000000000045E-2</v>
      </c>
      <c r="AU617" s="20">
        <f>Data!AY617-Data!DF617</f>
        <v>36</v>
      </c>
      <c r="AV617" s="20">
        <f>Data!AZ617-Data!DG617</f>
        <v>1.4477124183006538</v>
      </c>
      <c r="AW617" s="20">
        <f>Data!BA617-Data!DH617</f>
        <v>55</v>
      </c>
      <c r="AX617" s="20">
        <f>Data!BB617-Data!DI617</f>
        <v>1.1405228758169983</v>
      </c>
      <c r="AY617" s="20">
        <f>Data!BC617-Data!DJ617</f>
        <v>39</v>
      </c>
      <c r="AZ617" s="20">
        <f>Data!BD617-Data!DK617</f>
        <v>-6</v>
      </c>
      <c r="BA617" s="20">
        <f>Data!BE617-Data!DL617</f>
        <v>16</v>
      </c>
      <c r="BB617" s="20">
        <f>Data!BF617-Data!DM617</f>
        <v>59</v>
      </c>
      <c r="BC617" s="20">
        <f>Data!BG617-Data!DN617</f>
        <v>-2</v>
      </c>
      <c r="BD617" s="20">
        <f>Data!BH617-Data!DO617</f>
        <v>-4</v>
      </c>
      <c r="BE617" s="20">
        <f>Data!BI617-Data!DP617</f>
        <v>4.7090000000000032</v>
      </c>
      <c r="BF617" s="20">
        <f>Data!BJ617-Data!DQ617</f>
        <v>-8.7379999999999995</v>
      </c>
      <c r="BG617" s="20">
        <f>Data!BK617-Data!DR617</f>
        <v>-0.20100000000000007</v>
      </c>
      <c r="BH617" s="20">
        <f>Data!BL617-Data!DS617</f>
        <v>2.7909999999999986</v>
      </c>
      <c r="BI617" s="20">
        <f>Data!BM617-Data!DT617</f>
        <v>-0.24399999999999999</v>
      </c>
      <c r="BJ617" s="20">
        <f>Data!BN617-Data!DU617</f>
        <v>-0.40000000000000213</v>
      </c>
      <c r="BK617" s="20">
        <f>Data!BO617-Data!DV617</f>
        <v>-3.8999999999999986</v>
      </c>
      <c r="BL617" s="20">
        <f>Data!BP617-Data!DW617</f>
        <v>0.79999999999999982</v>
      </c>
      <c r="BM617" s="20">
        <f>Data!BQ617-Data!DX617</f>
        <v>-0.70261437908496749</v>
      </c>
      <c r="BN617" s="20">
        <f>Data!BR617-Data!DY617</f>
        <v>-1.0999999999999979</v>
      </c>
      <c r="BO617" s="20">
        <f>Data!BS617-Data!DZ617</f>
        <v>180</v>
      </c>
      <c r="BP617" s="20">
        <f>Data!BT617-Data!EA617</f>
        <v>-0.11399999999999993</v>
      </c>
      <c r="BQ617" s="20">
        <f>Data!BU617-Data!EB617</f>
        <v>-4</v>
      </c>
      <c r="BR617" s="20">
        <f>Data!BV617-Data!EC617</f>
        <v>178</v>
      </c>
      <c r="BS617" s="20">
        <f>Data!BW617-Data!ED617</f>
        <v>201</v>
      </c>
      <c r="BT617" s="20">
        <f>Data!BX617-Data!EE617</f>
        <v>182</v>
      </c>
      <c r="BU617" s="20">
        <f>Data!BY617-Data!EF617</f>
        <v>173</v>
      </c>
      <c r="BV617" s="20">
        <f>Data!BZ617-Data!EG617</f>
        <v>196</v>
      </c>
      <c r="BW617" s="20">
        <f>Data!CA617-Data!EH617</f>
        <v>150.60000000000002</v>
      </c>
      <c r="BX617" s="20">
        <f>Data!CB617-Data!EI617</f>
        <v>209</v>
      </c>
      <c r="BY617" s="20">
        <f>Data!CC617-Data!EJ617</f>
        <v>260</v>
      </c>
      <c r="BZ617" s="20">
        <f>Data!EK617</f>
        <v>11150.359999999999</v>
      </c>
      <c r="CA617" s="20">
        <f>Data!EL617</f>
        <v>12977.04</v>
      </c>
      <c r="CB617" s="20">
        <f>Data!EM617</f>
        <v>76.813411764705876</v>
      </c>
      <c r="CC617" s="20">
        <f>Data!EN617</f>
        <v>52.103055555555564</v>
      </c>
      <c r="CD617" s="20">
        <f>Data!EO617</f>
        <v>12.944700000000001</v>
      </c>
      <c r="CE617" s="20">
        <f>Data!EP617</f>
        <v>218.85999999999999</v>
      </c>
      <c r="CF617" s="50">
        <f>IF(ISBLANK(Data!EQ617), "", Data!EQ617)</f>
        <v>70</v>
      </c>
      <c r="CG617" s="50">
        <f>IF(ISBLANK(Data!ER617), "", Data!ER617)</f>
        <v>82</v>
      </c>
      <c r="CH617" s="61" t="str">
        <f>IF(ISBLANK(Data!ES617), "", Data!ES617)</f>
        <v>UNC Wilmington</v>
      </c>
      <c r="CI617" s="61">
        <f>IF(ISBLANK(Data!ET617), "", Data!ET617)</f>
        <v>152</v>
      </c>
    </row>
    <row r="618" spans="1:87" x14ac:dyDescent="0.45">
      <c r="A618" s="50">
        <f>IF(ISBLANK(Data!A618), "", Data!A618)</f>
        <v>45309</v>
      </c>
      <c r="B618" s="50" t="str">
        <f>IF(ISBLANK(Data!B618), "", Data!B618)</f>
        <v>Wright St.</v>
      </c>
      <c r="C618" s="50">
        <f>IF(ISBLANK(Data!C618), "", Data!C618)</f>
        <v>358</v>
      </c>
      <c r="D618" s="50" t="str">
        <f>IF(ISBLANK(Data!D618), "", Data!D618)</f>
        <v>Green Bay</v>
      </c>
      <c r="E618" s="50">
        <f>IF(ISBLANK(Data!E618), "", Data!E618)</f>
        <v>106</v>
      </c>
      <c r="F618" s="50" t="str">
        <f>IF(ISBLANK(Data!F618), "", Data!F618)</f>
        <v>N</v>
      </c>
      <c r="G618" s="50" t="str">
        <f>IF(ISBLANK(Data!G618), "", Data!G618)</f>
        <v>Wright St.</v>
      </c>
      <c r="H618" s="50" t="str">
        <f>IF(ISBLANK(Data!H618), "", Data!H618)</f>
        <v>Green Bay</v>
      </c>
      <c r="I618" s="50" t="str">
        <f>IF(ISBLANK(Data!I618), "", Data!I618)</f>
        <v>Wright St.</v>
      </c>
      <c r="J618" s="50" t="str">
        <f>IF(ISBLANK(Data!J618), "", Data!J618)</f>
        <v>Green Bay</v>
      </c>
      <c r="K618" s="50" t="str">
        <f>IF(ISBLANK(Data!K618), "", Data!K618)</f>
        <v>Wright State</v>
      </c>
      <c r="L618" s="50" t="str">
        <f>IF(ISBLANK(Data!L618), "", Data!L618)</f>
        <v>Green Bay</v>
      </c>
      <c r="M618" s="50" t="str">
        <f>IF(ISBLANK(Data!M618), "", Data!M618)</f>
        <v>Wright St</v>
      </c>
      <c r="N618" s="50" t="str">
        <f>IF(ISBLANK(Data!N618), "", Data!N618)</f>
        <v>WI-Grn Bay</v>
      </c>
      <c r="O618" s="50" t="str">
        <f>IF(ISBLANK(Data!O618), "", Data!O618)</f>
        <v>Wright St.</v>
      </c>
      <c r="P618" s="50" t="str">
        <f>IF(ISBLANK(Data!P618), "", Data!P618)</f>
        <v>Green Bay</v>
      </c>
      <c r="Q618" s="50" t="str">
        <f>IF(ISBLANK(Data!Q618), "", Data!Q618)</f>
        <v>Wright State</v>
      </c>
      <c r="R618" s="50" t="str">
        <f>IF(ISBLANK(Data!R618), "", Data!R618)</f>
        <v>Green Bay</v>
      </c>
      <c r="S618" s="20">
        <f>Data!W618-Data!CD618</f>
        <v>-0.12631578947368399</v>
      </c>
      <c r="T618" s="20">
        <f>Data!X618-Data!CE618</f>
        <v>3.31</v>
      </c>
      <c r="U618" s="20">
        <f>Data!Y618-Data!CF618</f>
        <v>10.400000000000006</v>
      </c>
      <c r="V618" s="20">
        <f>Data!Z618-Data!CG618</f>
        <v>7.2000000000000028</v>
      </c>
      <c r="W618" s="20">
        <f>Data!AA618-Data!CH618</f>
        <v>7.6000000000000014</v>
      </c>
      <c r="X618" s="20">
        <f>Data!AB618-Data!CI618</f>
        <v>-0.184</v>
      </c>
      <c r="Y618" s="20">
        <f>Data!AC618-Data!CJ618</f>
        <v>1.64</v>
      </c>
      <c r="Z618" s="20">
        <f>Data!AD618-Data!CK618</f>
        <v>0.70000000000000284</v>
      </c>
      <c r="AA618" s="20">
        <f>Data!AE618-Data!CL618</f>
        <v>-1</v>
      </c>
      <c r="AB618" s="20">
        <f>Data!AF618-Data!CM618</f>
        <v>0.45000000000000018</v>
      </c>
      <c r="AC618" s="20">
        <f>Data!AG618-Data!CN618</f>
        <v>13.200000000000003</v>
      </c>
      <c r="AD618" s="20">
        <f>Data!AH618-Data!CO618</f>
        <v>7</v>
      </c>
      <c r="AE618" s="20">
        <f>Data!AI618-Data!CP618</f>
        <v>0.15650000000000003</v>
      </c>
      <c r="AF618" s="20">
        <f>Data!AJ618-Data!CQ618</f>
        <v>-2.2999999999999998</v>
      </c>
      <c r="AG618" s="20">
        <f>Data!AK618-Data!CR618</f>
        <v>-0.13210526315789473</v>
      </c>
      <c r="AH618" s="20">
        <f>Data!AL618-Data!CS618</f>
        <v>-28</v>
      </c>
      <c r="AI618" s="20">
        <f>Data!AM618-Data!CT618</f>
        <v>2.94</v>
      </c>
      <c r="AJ618" s="20">
        <f>Data!AN618-Data!CU618</f>
        <v>1.1700000000000002</v>
      </c>
      <c r="AK618" s="20">
        <f>Data!AO618-Data!CV618</f>
        <v>241</v>
      </c>
      <c r="AL618" s="20">
        <f>Data!AP618-Data!CW618</f>
        <v>193</v>
      </c>
      <c r="AM618" s="20">
        <f>Data!AQ618-Data!CX618</f>
        <v>114</v>
      </c>
      <c r="AN618" s="20">
        <f>Data!AR618-Data!CY618</f>
        <v>6.5000000000000002E-2</v>
      </c>
      <c r="AO618" s="20">
        <f>Data!AS618-Data!CZ618</f>
        <v>-60</v>
      </c>
      <c r="AP618" s="20">
        <f>Data!AT618-Data!DA618</f>
        <v>-181</v>
      </c>
      <c r="AQ618" s="20">
        <f>Data!AU618-Data!DB618</f>
        <v>1.5000000000000013E-2</v>
      </c>
      <c r="AR618" s="20">
        <f>Data!AV618-Data!DC618</f>
        <v>41</v>
      </c>
      <c r="AS618" s="20">
        <f>Data!AW618-Data!DD618</f>
        <v>47</v>
      </c>
      <c r="AT618" s="20">
        <f>Data!AX618-Data!DE618</f>
        <v>2.1000000000000019E-2</v>
      </c>
      <c r="AU618" s="20">
        <f>Data!AY618-Data!DF618</f>
        <v>2</v>
      </c>
      <c r="AV618" s="20">
        <f>Data!AZ618-Data!DG618</f>
        <v>0.5473684210526315</v>
      </c>
      <c r="AW618" s="20">
        <f>Data!BA618-Data!DH618</f>
        <v>0</v>
      </c>
      <c r="AX618" s="20">
        <f>Data!BB618-Data!DI618</f>
        <v>1.7368421052631575</v>
      </c>
      <c r="AY618" s="20">
        <f>Data!BC618-Data!DJ618</f>
        <v>52</v>
      </c>
      <c r="AZ618" s="20">
        <f>Data!BD618-Data!DK618</f>
        <v>18</v>
      </c>
      <c r="BA618" s="20">
        <f>Data!BE618-Data!DL618</f>
        <v>8</v>
      </c>
      <c r="BB618" s="20">
        <f>Data!BF618-Data!DM618</f>
        <v>-44</v>
      </c>
      <c r="BC618" s="20">
        <f>Data!BG618-Data!DN618</f>
        <v>-51</v>
      </c>
      <c r="BD618" s="20">
        <f>Data!BH618-Data!DO618</f>
        <v>16.299999999999997</v>
      </c>
      <c r="BE618" s="20">
        <f>Data!BI618-Data!DP618</f>
        <v>13.671000000000006</v>
      </c>
      <c r="BF618" s="20">
        <f>Data!BJ618-Data!DQ618</f>
        <v>2.6159999999999997</v>
      </c>
      <c r="BG618" s="20">
        <f>Data!BK618-Data!DR618</f>
        <v>0.44600000000000006</v>
      </c>
      <c r="BH618" s="20">
        <f>Data!BL618-Data!DS618</f>
        <v>-1.6389999999999993</v>
      </c>
      <c r="BI618" s="20">
        <f>Data!BM618-Data!DT618</f>
        <v>0.16100000000000003</v>
      </c>
      <c r="BJ618" s="20">
        <f>Data!BN618-Data!DU618</f>
        <v>-8.1999999999999993</v>
      </c>
      <c r="BK618" s="20">
        <f>Data!BO618-Data!DV618</f>
        <v>3.1999999999999993</v>
      </c>
      <c r="BL618" s="20">
        <f>Data!BP618-Data!DW618</f>
        <v>0.5</v>
      </c>
      <c r="BM618" s="20">
        <f>Data!BQ618-Data!DX618</f>
        <v>1.1973684210526319</v>
      </c>
      <c r="BN618" s="20">
        <f>Data!BR618-Data!DY618</f>
        <v>-1.8000000000000007</v>
      </c>
      <c r="BO618" s="20">
        <f>Data!BS618-Data!DZ618</f>
        <v>-14</v>
      </c>
      <c r="BP618" s="20">
        <f>Data!BT618-Data!EA618</f>
        <v>7.0000000000000062E-3</v>
      </c>
      <c r="BQ618" s="20">
        <f>Data!BU618-Data!EB618</f>
        <v>4</v>
      </c>
      <c r="BR618" s="20">
        <f>Data!BV618-Data!EC618</f>
        <v>-30</v>
      </c>
      <c r="BS618" s="20">
        <f>Data!BW618-Data!ED618</f>
        <v>6</v>
      </c>
      <c r="BT618" s="20">
        <f>Data!BX618-Data!EE618</f>
        <v>65</v>
      </c>
      <c r="BU618" s="20">
        <f>Data!BY618-Data!EF618</f>
        <v>-90</v>
      </c>
      <c r="BV618" s="20">
        <f>Data!BZ618-Data!EG618</f>
        <v>-45</v>
      </c>
      <c r="BW618" s="20">
        <f>Data!CA618-Data!EH618</f>
        <v>-16.899999999999977</v>
      </c>
      <c r="BX618" s="20">
        <f>Data!CB618-Data!EI618</f>
        <v>30</v>
      </c>
      <c r="BY618" s="20">
        <f>Data!CC618-Data!EJ618</f>
        <v>-52</v>
      </c>
      <c r="BZ618" s="20">
        <f>Data!EK618</f>
        <v>12474</v>
      </c>
      <c r="CA618" s="20">
        <f>Data!EL618</f>
        <v>12107.52</v>
      </c>
      <c r="CB618" s="20">
        <f>Data!EM618</f>
        <v>53.252250000000004</v>
      </c>
      <c r="CC618" s="20">
        <f>Data!EN618</f>
        <v>76.423684210526318</v>
      </c>
      <c r="CD618" s="20">
        <f>Data!EO618</f>
        <v>11.077199999999999</v>
      </c>
      <c r="CE618" s="20">
        <f>Data!EP618</f>
        <v>254.79</v>
      </c>
      <c r="CF618" s="50">
        <f>IF(ISBLANK(Data!EQ618), "", Data!EQ618)</f>
        <v>81</v>
      </c>
      <c r="CG618" s="50">
        <f>IF(ISBLANK(Data!ER618), "", Data!ER618)</f>
        <v>88</v>
      </c>
      <c r="CH618" s="61" t="str">
        <f>IF(ISBLANK(Data!ES618), "", Data!ES618)</f>
        <v>Green Bay</v>
      </c>
      <c r="CI618" s="61">
        <f>IF(ISBLANK(Data!ET618), "", Data!ET618)</f>
        <v>169</v>
      </c>
    </row>
    <row r="619" spans="1:87" x14ac:dyDescent="0.45">
      <c r="A619" s="50">
        <f>IF(ISBLANK(Data!A619), "", Data!A619)</f>
        <v>45309</v>
      </c>
      <c r="B619" s="50" t="str">
        <f>IF(ISBLANK(Data!B619), "", Data!B619)</f>
        <v>Old Dominion</v>
      </c>
      <c r="C619" s="50">
        <f>IF(ISBLANK(Data!C619), "", Data!C619)</f>
        <v>223</v>
      </c>
      <c r="D619" s="50" t="str">
        <f>IF(ISBLANK(Data!D619), "", Data!D619)</f>
        <v>Marshall</v>
      </c>
      <c r="E619" s="50">
        <f>IF(ISBLANK(Data!E619), "", Data!E619)</f>
        <v>161</v>
      </c>
      <c r="F619" s="50" t="str">
        <f>IF(ISBLANK(Data!F619), "", Data!F619)</f>
        <v>N</v>
      </c>
      <c r="G619" s="50" t="str">
        <f>IF(ISBLANK(Data!G619), "", Data!G619)</f>
        <v>Old Dominion</v>
      </c>
      <c r="H619" s="50" t="str">
        <f>IF(ISBLANK(Data!H619), "", Data!H619)</f>
        <v>Marshall</v>
      </c>
      <c r="I619" s="50" t="str">
        <f>IF(ISBLANK(Data!I619), "", Data!I619)</f>
        <v>Old Dominion</v>
      </c>
      <c r="J619" s="50" t="str">
        <f>IF(ISBLANK(Data!J619), "", Data!J619)</f>
        <v>Marshall</v>
      </c>
      <c r="K619" s="50" t="str">
        <f>IF(ISBLANK(Data!K619), "", Data!K619)</f>
        <v>Old Dominion</v>
      </c>
      <c r="L619" s="50" t="str">
        <f>IF(ISBLANK(Data!L619), "", Data!L619)</f>
        <v>Marshall</v>
      </c>
      <c r="M619" s="50" t="str">
        <f>IF(ISBLANK(Data!M619), "", Data!M619)</f>
        <v>Old Dominion</v>
      </c>
      <c r="N619" s="50" t="str">
        <f>IF(ISBLANK(Data!N619), "", Data!N619)</f>
        <v>Marshall</v>
      </c>
      <c r="O619" s="50" t="str">
        <f>IF(ISBLANK(Data!O619), "", Data!O619)</f>
        <v>Old Dominion</v>
      </c>
      <c r="P619" s="50" t="str">
        <f>IF(ISBLANK(Data!P619), "", Data!P619)</f>
        <v>Marshall</v>
      </c>
      <c r="Q619" s="50" t="str">
        <f>IF(ISBLANK(Data!Q619), "", Data!Q619)</f>
        <v>Old Dominion</v>
      </c>
      <c r="R619" s="50" t="str">
        <f>IF(ISBLANK(Data!R619), "", Data!R619)</f>
        <v>Marshall</v>
      </c>
      <c r="S619" s="20">
        <f>Data!W619-Data!CD619</f>
        <v>-0.19590643274853797</v>
      </c>
      <c r="T619" s="20">
        <f>Data!X619-Data!CE619</f>
        <v>-1.9299999999999997</v>
      </c>
      <c r="U619" s="20">
        <f>Data!Y619-Data!CF619</f>
        <v>9.9999999999994316E-2</v>
      </c>
      <c r="V619" s="20">
        <f>Data!Z619-Data!CG619</f>
        <v>2</v>
      </c>
      <c r="W619" s="20">
        <f>Data!AA619-Data!CH619</f>
        <v>-2.1999999999999886</v>
      </c>
      <c r="X619" s="20">
        <f>Data!AB619-Data!CI619</f>
        <v>-0.10400000000000001</v>
      </c>
      <c r="Y619" s="20">
        <f>Data!AC619-Data!CJ619</f>
        <v>2.9699999999999998</v>
      </c>
      <c r="Z619" s="20">
        <f>Data!AD619-Data!CK619</f>
        <v>1.7999999999999972</v>
      </c>
      <c r="AA619" s="20">
        <f>Data!AE619-Data!CL619</f>
        <v>-1.1000000000000085</v>
      </c>
      <c r="AB619" s="20">
        <f>Data!AF619-Data!CM619</f>
        <v>1.9300000000000002</v>
      </c>
      <c r="AC619" s="20">
        <f>Data!AG619-Data!CN619</f>
        <v>0</v>
      </c>
      <c r="AD619" s="20">
        <f>Data!AH619-Data!CO619</f>
        <v>2.7999999999999972</v>
      </c>
      <c r="AE619" s="20">
        <f>Data!AI619-Data!CP619</f>
        <v>-6.5300000000000025E-2</v>
      </c>
      <c r="AF619" s="20">
        <f>Data!AJ619-Data!CQ619</f>
        <v>-2.7000000000000011</v>
      </c>
      <c r="AG619" s="20">
        <f>Data!AK619-Data!CR619</f>
        <v>-0.16929824561403517</v>
      </c>
      <c r="AH619" s="20">
        <f>Data!AL619-Data!CS619</f>
        <v>-80</v>
      </c>
      <c r="AI619" s="20">
        <f>Data!AM619-Data!CT619</f>
        <v>-1.46</v>
      </c>
      <c r="AJ619" s="20">
        <f>Data!AN619-Data!CU619</f>
        <v>1.67</v>
      </c>
      <c r="AK619" s="20">
        <f>Data!AO619-Data!CV619</f>
        <v>-149</v>
      </c>
      <c r="AL619" s="20">
        <f>Data!AP619-Data!CW619</f>
        <v>-80</v>
      </c>
      <c r="AM619" s="20">
        <f>Data!AQ619-Data!CX619</f>
        <v>-62</v>
      </c>
      <c r="AN619" s="20">
        <f>Data!AR619-Data!CY619</f>
        <v>1.2000000000000011E-2</v>
      </c>
      <c r="AO619" s="20">
        <f>Data!AS619-Data!CZ619</f>
        <v>-26</v>
      </c>
      <c r="AP619" s="20">
        <f>Data!AT619-Data!DA619</f>
        <v>-90</v>
      </c>
      <c r="AQ619" s="20">
        <f>Data!AU619-Data!DB619</f>
        <v>5.0000000000000044E-3</v>
      </c>
      <c r="AR619" s="20">
        <f>Data!AV619-Data!DC619</f>
        <v>-99</v>
      </c>
      <c r="AS619" s="20">
        <f>Data!AW619-Data!DD619</f>
        <v>-112</v>
      </c>
      <c r="AT619" s="20">
        <f>Data!AX619-Data!DE619</f>
        <v>-6.3999999999999946E-2</v>
      </c>
      <c r="AU619" s="20">
        <f>Data!AY619-Data!DF619</f>
        <v>-44</v>
      </c>
      <c r="AV619" s="20">
        <f>Data!AZ619-Data!DG619</f>
        <v>-1.7602339181286553</v>
      </c>
      <c r="AW619" s="20">
        <f>Data!BA619-Data!DH619</f>
        <v>-126</v>
      </c>
      <c r="AX619" s="20">
        <f>Data!BB619-Data!DI619</f>
        <v>-4.7631578947368425</v>
      </c>
      <c r="AY619" s="20">
        <f>Data!BC619-Data!DJ619</f>
        <v>-111</v>
      </c>
      <c r="AZ619" s="20">
        <f>Data!BD619-Data!DK619</f>
        <v>23</v>
      </c>
      <c r="BA619" s="20">
        <f>Data!BE619-Data!DL619</f>
        <v>-35</v>
      </c>
      <c r="BB619" s="20">
        <f>Data!BF619-Data!DM619</f>
        <v>-45</v>
      </c>
      <c r="BC619" s="20">
        <f>Data!BG619-Data!DN619</f>
        <v>16</v>
      </c>
      <c r="BD619" s="20">
        <f>Data!BH619-Data!DO619</f>
        <v>-4.1000000000000085</v>
      </c>
      <c r="BE619" s="20">
        <f>Data!BI619-Data!DP619</f>
        <v>-0.1460000000000008</v>
      </c>
      <c r="BF619" s="20">
        <f>Data!BJ619-Data!DQ619</f>
        <v>-3.8999999999999995</v>
      </c>
      <c r="BG619" s="20">
        <f>Data!BK619-Data!DR619</f>
        <v>-0.28300000000000003</v>
      </c>
      <c r="BH619" s="20">
        <f>Data!BL619-Data!DS619</f>
        <v>-1.8040000000000003</v>
      </c>
      <c r="BI619" s="20">
        <f>Data!BM619-Data!DT619</f>
        <v>0.24299999999999999</v>
      </c>
      <c r="BJ619" s="20">
        <f>Data!BN619-Data!DU619</f>
        <v>-3.5999999999999979</v>
      </c>
      <c r="BK619" s="20">
        <f>Data!BO619-Data!DV619</f>
        <v>-5</v>
      </c>
      <c r="BL619" s="20">
        <f>Data!BP619-Data!DW619</f>
        <v>-1.6999999999999997</v>
      </c>
      <c r="BM619" s="20">
        <f>Data!BQ619-Data!DX619</f>
        <v>1.6461988304093573</v>
      </c>
      <c r="BN619" s="20">
        <f>Data!BR619-Data!DY619</f>
        <v>1.7999999999999989</v>
      </c>
      <c r="BO619" s="20">
        <f>Data!BS619-Data!DZ619</f>
        <v>89</v>
      </c>
      <c r="BP619" s="20">
        <f>Data!BT619-Data!EA619</f>
        <v>-5.1999999999999991E-2</v>
      </c>
      <c r="BQ619" s="20">
        <f>Data!BU619-Data!EB619</f>
        <v>1</v>
      </c>
      <c r="BR619" s="20">
        <f>Data!BV619-Data!EC619</f>
        <v>35</v>
      </c>
      <c r="BS619" s="20">
        <f>Data!BW619-Data!ED619</f>
        <v>84</v>
      </c>
      <c r="BT619" s="20">
        <f>Data!BX619-Data!EE619</f>
        <v>68</v>
      </c>
      <c r="BU619" s="20">
        <f>Data!BY619-Data!EF619</f>
        <v>44</v>
      </c>
      <c r="BV619" s="20">
        <f>Data!BZ619-Data!EG619</f>
        <v>34</v>
      </c>
      <c r="BW619" s="20">
        <f>Data!CA619-Data!EH619</f>
        <v>56.199999999999989</v>
      </c>
      <c r="BX619" s="20">
        <f>Data!CB619-Data!EI619</f>
        <v>67</v>
      </c>
      <c r="BY619" s="20">
        <f>Data!CC619-Data!EJ619</f>
        <v>113</v>
      </c>
      <c r="BZ619" s="20">
        <f>Data!EK619</f>
        <v>10739.9</v>
      </c>
      <c r="CA619" s="20">
        <f>Data!EL619</f>
        <v>10932.75</v>
      </c>
      <c r="CB619" s="20">
        <f>Data!EM619</f>
        <v>71.103789473684216</v>
      </c>
      <c r="CC619" s="20">
        <f>Data!EN619</f>
        <v>103.68744444444445</v>
      </c>
      <c r="CD619" s="20">
        <f>Data!EO619</f>
        <v>12.655499999999998</v>
      </c>
      <c r="CE619" s="20">
        <f>Data!EP619</f>
        <v>196.602</v>
      </c>
      <c r="CF619" s="50">
        <f>IF(ISBLANK(Data!EQ619), "", Data!EQ619)</f>
        <v>91</v>
      </c>
      <c r="CG619" s="50">
        <f>IF(ISBLANK(Data!ER619), "", Data!ER619)</f>
        <v>66</v>
      </c>
      <c r="CH619" s="61" t="str">
        <f>IF(ISBLANK(Data!ES619), "", Data!ES619)</f>
        <v>Old Dominion</v>
      </c>
      <c r="CI619" s="61">
        <f>IF(ISBLANK(Data!ET619), "", Data!ET619)</f>
        <v>157</v>
      </c>
    </row>
    <row r="620" spans="1:87" x14ac:dyDescent="0.45">
      <c r="A620" s="50">
        <f>IF(ISBLANK(Data!A620), "", Data!A620)</f>
        <v>45309</v>
      </c>
      <c r="B620" s="50" t="str">
        <f>IF(ISBLANK(Data!B620), "", Data!B620)</f>
        <v>Liberty</v>
      </c>
      <c r="C620" s="50">
        <f>IF(ISBLANK(Data!C620), "", Data!C620)</f>
        <v>142</v>
      </c>
      <c r="D620" s="50" t="str">
        <f>IF(ISBLANK(Data!D620), "", Data!D620)</f>
        <v>FIU</v>
      </c>
      <c r="E620" s="50">
        <f>IF(ISBLANK(Data!E620), "", Data!E620)</f>
        <v>86</v>
      </c>
      <c r="F620" s="50" t="str">
        <f>IF(ISBLANK(Data!F620), "", Data!F620)</f>
        <v>N</v>
      </c>
      <c r="G620" s="50" t="str">
        <f>IF(ISBLANK(Data!G620), "", Data!G620)</f>
        <v>Liberty</v>
      </c>
      <c r="H620" s="50" t="str">
        <f>IF(ISBLANK(Data!H620), "", Data!H620)</f>
        <v>FIU</v>
      </c>
      <c r="I620" s="50" t="str">
        <f>IF(ISBLANK(Data!I620), "", Data!I620)</f>
        <v>Liberty</v>
      </c>
      <c r="J620" s="50" t="str">
        <f>IF(ISBLANK(Data!J620), "", Data!J620)</f>
        <v>FIU</v>
      </c>
      <c r="K620" s="50" t="str">
        <f>IF(ISBLANK(Data!K620), "", Data!K620)</f>
        <v>Liberty</v>
      </c>
      <c r="L620" s="50" t="str">
        <f>IF(ISBLANK(Data!L620), "", Data!L620)</f>
        <v>Florida International</v>
      </c>
      <c r="M620" s="50" t="str">
        <f>IF(ISBLANK(Data!M620), "", Data!M620)</f>
        <v>Liberty</v>
      </c>
      <c r="N620" s="50" t="str">
        <f>IF(ISBLANK(Data!N620), "", Data!N620)</f>
        <v>Florida Intl</v>
      </c>
      <c r="O620" s="50" t="str">
        <f>IF(ISBLANK(Data!O620), "", Data!O620)</f>
        <v>Liberty</v>
      </c>
      <c r="P620" s="50" t="str">
        <f>IF(ISBLANK(Data!P620), "", Data!P620)</f>
        <v>FIU</v>
      </c>
      <c r="Q620" s="50" t="str">
        <f>IF(ISBLANK(Data!Q620), "", Data!Q620)</f>
        <v>Liberty</v>
      </c>
      <c r="R620" s="50" t="str">
        <f>IF(ISBLANK(Data!R620), "", Data!R620)</f>
        <v>FIU</v>
      </c>
      <c r="S620" s="20">
        <f>Data!W620-Data!CD620</f>
        <v>0.26315789473684204</v>
      </c>
      <c r="T620" s="20">
        <f>Data!X620-Data!CE620</f>
        <v>14.2</v>
      </c>
      <c r="U620" s="20">
        <f>Data!Y620-Data!CF620</f>
        <v>9.1000000000000085</v>
      </c>
      <c r="V620" s="20">
        <f>Data!Z620-Data!CG620</f>
        <v>-5.1000000000000085</v>
      </c>
      <c r="W620" s="20">
        <f>Data!AA620-Data!CH620</f>
        <v>-6.5999999999999943</v>
      </c>
      <c r="X620" s="20">
        <f>Data!AB620-Data!CI620</f>
        <v>-9.9999999999999742E-4</v>
      </c>
      <c r="Y620" s="20">
        <f>Data!AC620-Data!CJ620</f>
        <v>3.57</v>
      </c>
      <c r="Z620" s="20">
        <f>Data!AD620-Data!CK620</f>
        <v>2.1999999999999886</v>
      </c>
      <c r="AA620" s="20">
        <f>Data!AE620-Data!CL620</f>
        <v>-1.4000000000000057</v>
      </c>
      <c r="AB620" s="20">
        <f>Data!AF620-Data!CM620</f>
        <v>4.43</v>
      </c>
      <c r="AC620" s="20">
        <f>Data!AG620-Data!CN620</f>
        <v>8.7999999999999972</v>
      </c>
      <c r="AD620" s="20">
        <f>Data!AH620-Data!CO620</f>
        <v>-4.3000000000000114</v>
      </c>
      <c r="AE620" s="20">
        <f>Data!AI620-Data!CP620</f>
        <v>0.33820000000000006</v>
      </c>
      <c r="AF620" s="20">
        <f>Data!AJ620-Data!CQ620</f>
        <v>5.4</v>
      </c>
      <c r="AG620" s="20">
        <f>Data!AK620-Data!CR620</f>
        <v>0.28421052631578947</v>
      </c>
      <c r="AH620" s="20">
        <f>Data!AL620-Data!CS620</f>
        <v>169</v>
      </c>
      <c r="AI620" s="20">
        <f>Data!AM620-Data!CT620</f>
        <v>11.09</v>
      </c>
      <c r="AJ620" s="20">
        <f>Data!AN620-Data!CU620</f>
        <v>2.15</v>
      </c>
      <c r="AK620" s="20">
        <f>Data!AO620-Data!CV620</f>
        <v>-2</v>
      </c>
      <c r="AL620" s="20">
        <f>Data!AP620-Data!CW620</f>
        <v>-238</v>
      </c>
      <c r="AM620" s="20">
        <f>Data!AQ620-Data!CX620</f>
        <v>-20</v>
      </c>
      <c r="AN620" s="20">
        <f>Data!AR620-Data!CY620</f>
        <v>1.2000000000000011E-2</v>
      </c>
      <c r="AO620" s="20">
        <f>Data!AS620-Data!CZ620</f>
        <v>45</v>
      </c>
      <c r="AP620" s="20">
        <f>Data!AT620-Data!DA620</f>
        <v>90</v>
      </c>
      <c r="AQ620" s="20">
        <f>Data!AU620-Data!DB620</f>
        <v>2.4999999999999967E-2</v>
      </c>
      <c r="AR620" s="20">
        <f>Data!AV620-Data!DC620</f>
        <v>-55</v>
      </c>
      <c r="AS620" s="20">
        <f>Data!AW620-Data!DD620</f>
        <v>-86</v>
      </c>
      <c r="AT620" s="20">
        <f>Data!AX620-Data!DE620</f>
        <v>6.0000000000000053E-3</v>
      </c>
      <c r="AU620" s="20">
        <f>Data!AY620-Data!DF620</f>
        <v>-4</v>
      </c>
      <c r="AV620" s="20">
        <f>Data!AZ620-Data!DG620</f>
        <v>-0.21052631578947256</v>
      </c>
      <c r="AW620" s="20">
        <f>Data!BA620-Data!DH620</f>
        <v>70</v>
      </c>
      <c r="AX620" s="20">
        <f>Data!BB620-Data!DI620</f>
        <v>3.6842105263157947</v>
      </c>
      <c r="AY620" s="20">
        <f>Data!BC620-Data!DJ620</f>
        <v>41</v>
      </c>
      <c r="AZ620" s="20">
        <f>Data!BD620-Data!DK620</f>
        <v>-106</v>
      </c>
      <c r="BA620" s="20">
        <f>Data!BE620-Data!DL620</f>
        <v>-26</v>
      </c>
      <c r="BB620" s="20">
        <f>Data!BF620-Data!DM620</f>
        <v>-96</v>
      </c>
      <c r="BC620" s="20">
        <f>Data!BG620-Data!DN620</f>
        <v>-93</v>
      </c>
      <c r="BD620" s="20">
        <f>Data!BH620-Data!DO620</f>
        <v>-9.9999999999994316E-2</v>
      </c>
      <c r="BE620" s="20">
        <f>Data!BI620-Data!DP620</f>
        <v>-12.525999999999996</v>
      </c>
      <c r="BF620" s="20">
        <f>Data!BJ620-Data!DQ620</f>
        <v>12.420999999999999</v>
      </c>
      <c r="BG620" s="20">
        <f>Data!BK620-Data!DR620</f>
        <v>0.78</v>
      </c>
      <c r="BH620" s="20">
        <f>Data!BL620-Data!DS620</f>
        <v>-5.052999999999999</v>
      </c>
      <c r="BI620" s="20">
        <f>Data!BM620-Data!DT620</f>
        <v>-0.17300000000000004</v>
      </c>
      <c r="BJ620" s="20">
        <f>Data!BN620-Data!DU620</f>
        <v>4.6999999999999993</v>
      </c>
      <c r="BK620" s="20">
        <f>Data!BO620-Data!DV620</f>
        <v>-4.5000000000000018</v>
      </c>
      <c r="BL620" s="20">
        <f>Data!BP620-Data!DW620</f>
        <v>-1.4</v>
      </c>
      <c r="BM620" s="20">
        <f>Data!BQ620-Data!DX620</f>
        <v>-5.5789473684210522</v>
      </c>
      <c r="BN620" s="20">
        <f>Data!BR620-Data!DY620</f>
        <v>-4.9000000000000004</v>
      </c>
      <c r="BO620" s="20">
        <f>Data!BS620-Data!DZ620</f>
        <v>-165</v>
      </c>
      <c r="BP620" s="20">
        <f>Data!BT620-Data!EA620</f>
        <v>9.9000000000000032E-2</v>
      </c>
      <c r="BQ620" s="20">
        <f>Data!BU620-Data!EB620</f>
        <v>0</v>
      </c>
      <c r="BR620" s="20">
        <f>Data!BV620-Data!EC620</f>
        <v>-172</v>
      </c>
      <c r="BS620" s="20">
        <f>Data!BW620-Data!ED620</f>
        <v>-128</v>
      </c>
      <c r="BT620" s="20">
        <f>Data!BX620-Data!EE620</f>
        <v>-173</v>
      </c>
      <c r="BU620" s="20">
        <f>Data!BY620-Data!EF620</f>
        <v>-162</v>
      </c>
      <c r="BV620" s="20">
        <f>Data!BZ620-Data!EG620</f>
        <v>-159</v>
      </c>
      <c r="BW620" s="20">
        <f>Data!CA620-Data!EH620</f>
        <v>-127.49999999999999</v>
      </c>
      <c r="BX620" s="20">
        <f>Data!CB620-Data!EI620</f>
        <v>-168</v>
      </c>
      <c r="BY620" s="20">
        <f>Data!CC620-Data!EJ620</f>
        <v>-224</v>
      </c>
      <c r="BZ620" s="20">
        <f>Data!EK620</f>
        <v>12109.18</v>
      </c>
      <c r="CA620" s="20">
        <f>Data!EL620</f>
        <v>10598.279999999999</v>
      </c>
      <c r="CB620" s="20">
        <f>Data!EM620</f>
        <v>108.8981052631579</v>
      </c>
      <c r="CC620" s="20">
        <f>Data!EN620</f>
        <v>84.711578947368423</v>
      </c>
      <c r="CD620" s="20">
        <f>Data!EO620</f>
        <v>9.1323000000000008</v>
      </c>
      <c r="CE620" s="20">
        <f>Data!EP620</f>
        <v>237.35400000000001</v>
      </c>
      <c r="CF620" s="50">
        <f>IF(ISBLANK(Data!EQ620), "", Data!EQ620)</f>
        <v>78</v>
      </c>
      <c r="CG620" s="50">
        <f>IF(ISBLANK(Data!ER620), "", Data!ER620)</f>
        <v>69</v>
      </c>
      <c r="CH620" s="61" t="str">
        <f>IF(ISBLANK(Data!ES620), "", Data!ES620)</f>
        <v>Liberty</v>
      </c>
      <c r="CI620" s="61">
        <f>IF(ISBLANK(Data!ET620), "", Data!ET620)</f>
        <v>147</v>
      </c>
    </row>
    <row r="621" spans="1:87" x14ac:dyDescent="0.45">
      <c r="A621" s="50">
        <f>IF(ISBLANK(Data!A621), "", Data!A621)</f>
        <v>45309</v>
      </c>
      <c r="B621" s="50" t="str">
        <f>IF(ISBLANK(Data!B621), "", Data!B621)</f>
        <v>Stephen F. Austin</v>
      </c>
      <c r="C621" s="50">
        <f>IF(ISBLANK(Data!C621), "", Data!C621)</f>
        <v>285</v>
      </c>
      <c r="D621" s="50" t="str">
        <f>IF(ISBLANK(Data!D621), "", Data!D621)</f>
        <v>Seattle</v>
      </c>
      <c r="E621" s="50">
        <f>IF(ISBLANK(Data!E621), "", Data!E621)</f>
        <v>263</v>
      </c>
      <c r="F621" s="50" t="str">
        <f>IF(ISBLANK(Data!F621), "", Data!F621)</f>
        <v>N</v>
      </c>
      <c r="G621" s="50" t="str">
        <f>IF(ISBLANK(Data!G621), "", Data!G621)</f>
        <v>Stephen F. Austin</v>
      </c>
      <c r="H621" s="50" t="str">
        <f>IF(ISBLANK(Data!H621), "", Data!H621)</f>
        <v>Seattle</v>
      </c>
      <c r="I621" s="50" t="str">
        <f>IF(ISBLANK(Data!I621), "", Data!I621)</f>
        <v>Stephen F. Austin</v>
      </c>
      <c r="J621" s="50" t="str">
        <f>IF(ISBLANK(Data!J621), "", Data!J621)</f>
        <v>Seattle</v>
      </c>
      <c r="K621" s="50" t="str">
        <f>IF(ISBLANK(Data!K621), "", Data!K621)</f>
        <v>Stephen F. Austin</v>
      </c>
      <c r="L621" s="50" t="str">
        <f>IF(ISBLANK(Data!L621), "", Data!L621)</f>
        <v>Seattle</v>
      </c>
      <c r="M621" s="50" t="str">
        <f>IF(ISBLANK(Data!M621), "", Data!M621)</f>
        <v>Ste F Austin</v>
      </c>
      <c r="N621" s="50" t="str">
        <f>IF(ISBLANK(Data!N621), "", Data!N621)</f>
        <v>Seattle</v>
      </c>
      <c r="O621" s="50" t="str">
        <f>IF(ISBLANK(Data!O621), "", Data!O621)</f>
        <v>SF Austin</v>
      </c>
      <c r="P621" s="50" t="str">
        <f>IF(ISBLANK(Data!P621), "", Data!P621)</f>
        <v>Seattle</v>
      </c>
      <c r="Q621" s="50" t="str">
        <f>IF(ISBLANK(Data!Q621), "", Data!Q621)</f>
        <v>Stephen F. Austin</v>
      </c>
      <c r="R621" s="50" t="str">
        <f>IF(ISBLANK(Data!R621), "", Data!R621)</f>
        <v>Seattle University</v>
      </c>
      <c r="S621" s="20">
        <f>Data!W621-Data!CD621</f>
        <v>0.11111111111111094</v>
      </c>
      <c r="T621" s="20">
        <f>Data!X621-Data!CE621</f>
        <v>-0.58999999999999986</v>
      </c>
      <c r="U621" s="20">
        <f>Data!Y621-Data!CF621</f>
        <v>0.30000000000001137</v>
      </c>
      <c r="V621" s="20">
        <f>Data!Z621-Data!CG621</f>
        <v>0.90000000000000568</v>
      </c>
      <c r="W621" s="20">
        <f>Data!AA621-Data!CH621</f>
        <v>4.5</v>
      </c>
      <c r="X621" s="20">
        <f>Data!AB621-Data!CI621</f>
        <v>0.15500000000000003</v>
      </c>
      <c r="Y621" s="20">
        <f>Data!AC621-Data!CJ621</f>
        <v>9.9999999999997868E-3</v>
      </c>
      <c r="Z621" s="20">
        <f>Data!AD621-Data!CK621</f>
        <v>1</v>
      </c>
      <c r="AA621" s="20">
        <f>Data!AE621-Data!CL621</f>
        <v>1</v>
      </c>
      <c r="AB621" s="20">
        <f>Data!AF621-Data!CM621</f>
        <v>0.58999999999999986</v>
      </c>
      <c r="AC621" s="20">
        <f>Data!AG621-Data!CN621</f>
        <v>-2.5</v>
      </c>
      <c r="AD621" s="20">
        <f>Data!AH621-Data!CO621</f>
        <v>1.4000000000000057</v>
      </c>
      <c r="AE621" s="20">
        <f>Data!AI621-Data!CP621</f>
        <v>-0.10589999999999999</v>
      </c>
      <c r="AF621" s="20">
        <f>Data!AJ621-Data!CQ621</f>
        <v>1.6</v>
      </c>
      <c r="AG621" s="20">
        <f>Data!AK621-Data!CR621</f>
        <v>8.8888888888888906E-2</v>
      </c>
      <c r="AH621" s="20">
        <f>Data!AL621-Data!CS621</f>
        <v>32</v>
      </c>
      <c r="AI621" s="20">
        <f>Data!AM621-Data!CT621</f>
        <v>-1.4000000000000001</v>
      </c>
      <c r="AJ621" s="20">
        <f>Data!AN621-Data!CU621</f>
        <v>-1.0799999999999998</v>
      </c>
      <c r="AK621" s="20">
        <f>Data!AO621-Data!CV621</f>
        <v>93</v>
      </c>
      <c r="AL621" s="20">
        <f>Data!AP621-Data!CW621</f>
        <v>73</v>
      </c>
      <c r="AM621" s="20">
        <f>Data!AQ621-Data!CX621</f>
        <v>31</v>
      </c>
      <c r="AN621" s="20">
        <f>Data!AR621-Data!CY621</f>
        <v>1.5000000000000013E-2</v>
      </c>
      <c r="AO621" s="20">
        <f>Data!AS621-Data!CZ621</f>
        <v>-7</v>
      </c>
      <c r="AP621" s="20">
        <f>Data!AT621-Data!DA621</f>
        <v>-36</v>
      </c>
      <c r="AQ621" s="20">
        <f>Data!AU621-Data!DB621</f>
        <v>1.3000000000000012E-2</v>
      </c>
      <c r="AR621" s="20">
        <f>Data!AV621-Data!DC621</f>
        <v>40</v>
      </c>
      <c r="AS621" s="20">
        <f>Data!AW621-Data!DD621</f>
        <v>62</v>
      </c>
      <c r="AT621" s="20">
        <f>Data!AX621-Data!DE621</f>
        <v>-1.100000000000001E-2</v>
      </c>
      <c r="AU621" s="20">
        <f>Data!AY621-Data!DF621</f>
        <v>58</v>
      </c>
      <c r="AV621" s="20">
        <f>Data!AZ621-Data!DG621</f>
        <v>3.2222222222222232</v>
      </c>
      <c r="AW621" s="20">
        <f>Data!BA621-Data!DH621</f>
        <v>38</v>
      </c>
      <c r="AX621" s="20">
        <f>Data!BB621-Data!DI621</f>
        <v>2.1111111111111143</v>
      </c>
      <c r="AY621" s="20">
        <f>Data!BC621-Data!DJ621</f>
        <v>8</v>
      </c>
      <c r="AZ621" s="20">
        <f>Data!BD621-Data!DK621</f>
        <v>62</v>
      </c>
      <c r="BA621" s="20">
        <f>Data!BE621-Data!DL621</f>
        <v>-4</v>
      </c>
      <c r="BB621" s="20">
        <f>Data!BF621-Data!DM621</f>
        <v>71</v>
      </c>
      <c r="BC621" s="20">
        <f>Data!BG621-Data!DN621</f>
        <v>54</v>
      </c>
      <c r="BD621" s="20">
        <f>Data!BH621-Data!DO621</f>
        <v>5.1000000000000085</v>
      </c>
      <c r="BE621" s="20">
        <f>Data!BI621-Data!DP621</f>
        <v>4.0550000000000068</v>
      </c>
      <c r="BF621" s="20">
        <f>Data!BJ621-Data!DQ621</f>
        <v>1.1110000000000007</v>
      </c>
      <c r="BG621" s="20">
        <f>Data!BK621-Data!DR621</f>
        <v>-0.19699999999999995</v>
      </c>
      <c r="BH621" s="20">
        <f>Data!BL621-Data!DS621</f>
        <v>3.9439999999999991</v>
      </c>
      <c r="BI621" s="20">
        <f>Data!BM621-Data!DT621</f>
        <v>9.2000000000000026E-2</v>
      </c>
      <c r="BJ621" s="20">
        <f>Data!BN621-Data!DU621</f>
        <v>-2</v>
      </c>
      <c r="BK621" s="20">
        <f>Data!BO621-Data!DV621</f>
        <v>3.5</v>
      </c>
      <c r="BL621" s="20">
        <f>Data!BP621-Data!DW621</f>
        <v>-0.30000000000000027</v>
      </c>
      <c r="BM621" s="20">
        <f>Data!BQ621-Data!DX621</f>
        <v>3.4444444444444438</v>
      </c>
      <c r="BN621" s="20">
        <f>Data!BR621-Data!DY621</f>
        <v>3</v>
      </c>
      <c r="BO621" s="20">
        <f>Data!BS621-Data!DZ621</f>
        <v>-20</v>
      </c>
      <c r="BP621" s="20">
        <f>Data!BT621-Data!EA621</f>
        <v>1.2000000000000011E-2</v>
      </c>
      <c r="BQ621" s="20">
        <f>Data!BU621-Data!EB621</f>
        <v>-8</v>
      </c>
      <c r="BR621" s="20">
        <f>Data!BV621-Data!EC621</f>
        <v>11</v>
      </c>
      <c r="BS621" s="20">
        <f>Data!BW621-Data!ED621</f>
        <v>-42</v>
      </c>
      <c r="BT621" s="20">
        <f>Data!BX621-Data!EE621</f>
        <v>-45</v>
      </c>
      <c r="BU621" s="20">
        <f>Data!BY621-Data!EF621</f>
        <v>14</v>
      </c>
      <c r="BV621" s="20">
        <f>Data!BZ621-Data!EG621</f>
        <v>5</v>
      </c>
      <c r="BW621" s="20">
        <f>Data!CA621-Data!EH621</f>
        <v>-13.999999999999986</v>
      </c>
      <c r="BX621" s="20">
        <f>Data!CB621-Data!EI621</f>
        <v>-47</v>
      </c>
      <c r="BY621" s="20">
        <f>Data!CC621-Data!EJ621</f>
        <v>-14</v>
      </c>
      <c r="BZ621" s="20">
        <f>Data!EK621</f>
        <v>10471.32</v>
      </c>
      <c r="CA621" s="20">
        <f>Data!EL621</f>
        <v>10534.92</v>
      </c>
      <c r="CB621" s="20">
        <f>Data!EM621</f>
        <v>109.50955555555555</v>
      </c>
      <c r="CC621" s="20">
        <f>Data!EN621</f>
        <v>131.25</v>
      </c>
      <c r="CD621" s="20">
        <f>Data!EO621</f>
        <v>16.598400000000002</v>
      </c>
      <c r="CE621" s="20">
        <f>Data!EP621</f>
        <v>255.96899999999999</v>
      </c>
      <c r="CF621" s="50">
        <f>IF(ISBLANK(Data!EQ621), "", Data!EQ621)</f>
        <v>89</v>
      </c>
      <c r="CG621" s="50">
        <f>IF(ISBLANK(Data!ER621), "", Data!ER621)</f>
        <v>84</v>
      </c>
      <c r="CH621" s="61" t="str">
        <f>IF(ISBLANK(Data!ES621), "", Data!ES621)</f>
        <v>Stephen F. Austin</v>
      </c>
      <c r="CI621" s="61">
        <f>IF(ISBLANK(Data!ET621), "", Data!ET621)</f>
        <v>173</v>
      </c>
    </row>
    <row r="622" spans="1:87" x14ac:dyDescent="0.45">
      <c r="A622" s="50">
        <f>IF(ISBLANK(Data!A622), "", Data!A622)</f>
        <v>45309</v>
      </c>
      <c r="B622" s="50" t="str">
        <f>IF(ISBLANK(Data!B622), "", Data!B622)</f>
        <v>South Alabama</v>
      </c>
      <c r="C622" s="50">
        <f>IF(ISBLANK(Data!C622), "", Data!C622)</f>
        <v>268</v>
      </c>
      <c r="D622" s="50" t="str">
        <f>IF(ISBLANK(Data!D622), "", Data!D622)</f>
        <v>Troy</v>
      </c>
      <c r="E622" s="50">
        <f>IF(ISBLANK(Data!E622), "", Data!E622)</f>
        <v>307</v>
      </c>
      <c r="F622" s="50" t="str">
        <f>IF(ISBLANK(Data!F622), "", Data!F622)</f>
        <v>N</v>
      </c>
      <c r="G622" s="50" t="str">
        <f>IF(ISBLANK(Data!G622), "", Data!G622)</f>
        <v>South Alabama</v>
      </c>
      <c r="H622" s="50" t="str">
        <f>IF(ISBLANK(Data!H622), "", Data!H622)</f>
        <v>Troy</v>
      </c>
      <c r="I622" s="50" t="str">
        <f>IF(ISBLANK(Data!I622), "", Data!I622)</f>
        <v>South Alabama</v>
      </c>
      <c r="J622" s="50" t="str">
        <f>IF(ISBLANK(Data!J622), "", Data!J622)</f>
        <v>Troy</v>
      </c>
      <c r="K622" s="50" t="str">
        <f>IF(ISBLANK(Data!K622), "", Data!K622)</f>
        <v>South Alabama</v>
      </c>
      <c r="L622" s="50" t="str">
        <f>IF(ISBLANK(Data!L622), "", Data!L622)</f>
        <v>Troy</v>
      </c>
      <c r="M622" s="50" t="str">
        <f>IF(ISBLANK(Data!M622), "", Data!M622)</f>
        <v>S Alabama</v>
      </c>
      <c r="N622" s="50" t="str">
        <f>IF(ISBLANK(Data!N622), "", Data!N622)</f>
        <v>Troy</v>
      </c>
      <c r="O622" s="50" t="str">
        <f>IF(ISBLANK(Data!O622), "", Data!O622)</f>
        <v>South Alabama</v>
      </c>
      <c r="P622" s="50" t="str">
        <f>IF(ISBLANK(Data!P622), "", Data!P622)</f>
        <v>Troy</v>
      </c>
      <c r="Q622" s="50" t="str">
        <f>IF(ISBLANK(Data!Q622), "", Data!Q622)</f>
        <v>South Alabama</v>
      </c>
      <c r="R622" s="50" t="str">
        <f>IF(ISBLANK(Data!R622), "", Data!R622)</f>
        <v>Troy</v>
      </c>
      <c r="S622" s="20">
        <f>Data!W622-Data!CD622</f>
        <v>-5.5555555555555025E-2</v>
      </c>
      <c r="T622" s="20">
        <f>Data!X622-Data!CE622</f>
        <v>-4.5199999999999996</v>
      </c>
      <c r="U622" s="20">
        <f>Data!Y622-Data!CF622</f>
        <v>0.5</v>
      </c>
      <c r="V622" s="20">
        <f>Data!Z622-Data!CG622</f>
        <v>4.8999999999999915</v>
      </c>
      <c r="W622" s="20">
        <f>Data!AA622-Data!CH622</f>
        <v>-2.7999999999999972</v>
      </c>
      <c r="X622" s="20">
        <f>Data!AB622-Data!CI622</f>
        <v>0.17299999999999999</v>
      </c>
      <c r="Y622" s="20">
        <f>Data!AC622-Data!CJ622</f>
        <v>0.79</v>
      </c>
      <c r="Z622" s="20">
        <f>Data!AD622-Data!CK622</f>
        <v>-0.20000000000000284</v>
      </c>
      <c r="AA622" s="20">
        <f>Data!AE622-Data!CL622</f>
        <v>-1</v>
      </c>
      <c r="AB622" s="20">
        <f>Data!AF622-Data!CM622</f>
        <v>-3.08</v>
      </c>
      <c r="AC622" s="20">
        <f>Data!AG622-Data!CN622</f>
        <v>-0.80000000000001137</v>
      </c>
      <c r="AD622" s="20">
        <f>Data!AH622-Data!CO622</f>
        <v>5.4000000000000057</v>
      </c>
      <c r="AE622" s="20">
        <f>Data!AI622-Data!CP622</f>
        <v>-0.16599999999999998</v>
      </c>
      <c r="AF622" s="20">
        <f>Data!AJ622-Data!CQ622</f>
        <v>-0.70000000000000018</v>
      </c>
      <c r="AG622" s="20">
        <f>Data!AK622-Data!CR622</f>
        <v>-3.8888888888888917E-2</v>
      </c>
      <c r="AH622" s="20">
        <f>Data!AL622-Data!CS622</f>
        <v>-38</v>
      </c>
      <c r="AI622" s="20">
        <f>Data!AM622-Data!CT622</f>
        <v>-6.04</v>
      </c>
      <c r="AJ622" s="20">
        <f>Data!AN622-Data!CU622</f>
        <v>1.0899999999999999</v>
      </c>
      <c r="AK622" s="20">
        <f>Data!AO622-Data!CV622</f>
        <v>-121</v>
      </c>
      <c r="AL622" s="20">
        <f>Data!AP622-Data!CW622</f>
        <v>123</v>
      </c>
      <c r="AM622" s="20">
        <f>Data!AQ622-Data!CX622</f>
        <v>-41</v>
      </c>
      <c r="AN622" s="20">
        <f>Data!AR622-Data!CY622</f>
        <v>3.0000000000000027E-3</v>
      </c>
      <c r="AO622" s="20">
        <f>Data!AS622-Data!CZ622</f>
        <v>-35</v>
      </c>
      <c r="AP622" s="20">
        <f>Data!AT622-Data!DA622</f>
        <v>-64</v>
      </c>
      <c r="AQ622" s="20">
        <f>Data!AU622-Data!DB622</f>
        <v>-3.0999999999999972E-2</v>
      </c>
      <c r="AR622" s="20">
        <f>Data!AV622-Data!DC622</f>
        <v>-56</v>
      </c>
      <c r="AS622" s="20">
        <f>Data!AW622-Data!DD622</f>
        <v>-81</v>
      </c>
      <c r="AT622" s="20">
        <f>Data!AX622-Data!DE622</f>
        <v>9.000000000000008E-3</v>
      </c>
      <c r="AU622" s="20">
        <f>Data!AY622-Data!DF622</f>
        <v>-109</v>
      </c>
      <c r="AV622" s="20">
        <f>Data!AZ622-Data!DG622</f>
        <v>-6.0555555555555554</v>
      </c>
      <c r="AW622" s="20">
        <f>Data!BA622-Data!DH622</f>
        <v>-114</v>
      </c>
      <c r="AX622" s="20">
        <f>Data!BB622-Data!DI622</f>
        <v>-6.3333333333333357</v>
      </c>
      <c r="AY622" s="20">
        <f>Data!BC622-Data!DJ622</f>
        <v>-79</v>
      </c>
      <c r="AZ622" s="20">
        <f>Data!BD622-Data!DK622</f>
        <v>-60</v>
      </c>
      <c r="BA622" s="20">
        <f>Data!BE622-Data!DL622</f>
        <v>-12</v>
      </c>
      <c r="BB622" s="20">
        <f>Data!BF622-Data!DM622</f>
        <v>-53</v>
      </c>
      <c r="BC622" s="20">
        <f>Data!BG622-Data!DN622</f>
        <v>-52</v>
      </c>
      <c r="BD622" s="20">
        <f>Data!BH622-Data!DO622</f>
        <v>-6.7000000000000028</v>
      </c>
      <c r="BE622" s="20">
        <f>Data!BI622-Data!DP622</f>
        <v>6.8340000000000032</v>
      </c>
      <c r="BF622" s="20">
        <f>Data!BJ622-Data!DQ622</f>
        <v>-13.556000000000001</v>
      </c>
      <c r="BG622" s="20">
        <f>Data!BK622-Data!DR622</f>
        <v>-0.11099999999999999</v>
      </c>
      <c r="BH622" s="20">
        <f>Data!BL622-Data!DS622</f>
        <v>-2.9440000000000008</v>
      </c>
      <c r="BI622" s="20">
        <f>Data!BM622-Data!DT622</f>
        <v>-0.10999999999999999</v>
      </c>
      <c r="BJ622" s="20">
        <f>Data!BN622-Data!DU622</f>
        <v>-3.5</v>
      </c>
      <c r="BK622" s="20">
        <f>Data!BO622-Data!DV622</f>
        <v>-4.5</v>
      </c>
      <c r="BL622" s="20">
        <f>Data!BP622-Data!DW622</f>
        <v>-0.69999999999999973</v>
      </c>
      <c r="BM622" s="20">
        <f>Data!BQ622-Data!DX622</f>
        <v>-3.333333333333333</v>
      </c>
      <c r="BN622" s="20">
        <f>Data!BR622-Data!DY622</f>
        <v>-2.9000000000000021</v>
      </c>
      <c r="BO622" s="20">
        <f>Data!BS622-Data!DZ622</f>
        <v>47</v>
      </c>
      <c r="BP622" s="20">
        <f>Data!BT622-Data!EA622</f>
        <v>-2.4000000000000021E-2</v>
      </c>
      <c r="BQ622" s="20">
        <f>Data!BU622-Data!EB622</f>
        <v>-5</v>
      </c>
      <c r="BR622" s="20">
        <f>Data!BV622-Data!EC622</f>
        <v>85</v>
      </c>
      <c r="BS622" s="20">
        <f>Data!BW622-Data!ED622</f>
        <v>13</v>
      </c>
      <c r="BT622" s="20">
        <f>Data!BX622-Data!EE622</f>
        <v>19</v>
      </c>
      <c r="BU622" s="20">
        <f>Data!BY622-Data!EF622</f>
        <v>157</v>
      </c>
      <c r="BV622" s="20">
        <f>Data!BZ622-Data!EG622</f>
        <v>55</v>
      </c>
      <c r="BW622" s="20">
        <f>Data!CA622-Data!EH622</f>
        <v>60.699999999999989</v>
      </c>
      <c r="BX622" s="20">
        <f>Data!CB622-Data!EI622</f>
        <v>17</v>
      </c>
      <c r="BY622" s="20">
        <f>Data!CC622-Data!EJ622</f>
        <v>31</v>
      </c>
      <c r="BZ622" s="20">
        <f>Data!EK622</f>
        <v>10971.46</v>
      </c>
      <c r="CA622" s="20">
        <f>Data!EL622</f>
        <v>11435.58</v>
      </c>
      <c r="CB622" s="20">
        <f>Data!EM622</f>
        <v>111.17422222222221</v>
      </c>
      <c r="CC622" s="20">
        <f>Data!EN622</f>
        <v>94.111111111111114</v>
      </c>
      <c r="CD622" s="20">
        <f>Data!EO622</f>
        <v>12.157599999999999</v>
      </c>
      <c r="CE622" s="20">
        <f>Data!EP622</f>
        <v>259.42399999999998</v>
      </c>
      <c r="CF622" s="50">
        <f>IF(ISBLANK(Data!EQ622), "", Data!EQ622)</f>
        <v>74</v>
      </c>
      <c r="CG622" s="50">
        <f>IF(ISBLANK(Data!ER622), "", Data!ER622)</f>
        <v>71</v>
      </c>
      <c r="CH622" s="61" t="str">
        <f>IF(ISBLANK(Data!ES622), "", Data!ES622)</f>
        <v>South Alabama</v>
      </c>
      <c r="CI622" s="61">
        <f>IF(ISBLANK(Data!ET622), "", Data!ET622)</f>
        <v>145</v>
      </c>
    </row>
    <row r="623" spans="1:87" x14ac:dyDescent="0.45">
      <c r="A623" s="50">
        <f>IF(ISBLANK(Data!A623), "", Data!A623)</f>
        <v>45309</v>
      </c>
      <c r="B623" s="50" t="str">
        <f>IF(ISBLANK(Data!B623), "", Data!B623)</f>
        <v>James Madison</v>
      </c>
      <c r="C623" s="50">
        <f>IF(ISBLANK(Data!C623), "", Data!C623)</f>
        <v>131</v>
      </c>
      <c r="D623" s="50" t="str">
        <f>IF(ISBLANK(Data!D623), "", Data!D623)</f>
        <v>Louisiana Monroe</v>
      </c>
      <c r="E623" s="50">
        <f>IF(ISBLANK(Data!E623), "", Data!E623)</f>
        <v>150</v>
      </c>
      <c r="F623" s="50" t="str">
        <f>IF(ISBLANK(Data!F623), "", Data!F623)</f>
        <v>N</v>
      </c>
      <c r="G623" s="50" t="str">
        <f>IF(ISBLANK(Data!G623), "", Data!G623)</f>
        <v>James Madison</v>
      </c>
      <c r="H623" s="50" t="str">
        <f>IF(ISBLANK(Data!H623), "", Data!H623)</f>
        <v>Louisiana Monroe</v>
      </c>
      <c r="I623" s="50" t="str">
        <f>IF(ISBLANK(Data!I623), "", Data!I623)</f>
        <v>James Madison</v>
      </c>
      <c r="J623" s="50" t="str">
        <f>IF(ISBLANK(Data!J623), "", Data!J623)</f>
        <v>Louisiana Monroe</v>
      </c>
      <c r="K623" s="50" t="str">
        <f>IF(ISBLANK(Data!K623), "", Data!K623)</f>
        <v>James Madison</v>
      </c>
      <c r="L623" s="50" t="str">
        <f>IF(ISBLANK(Data!L623), "", Data!L623)</f>
        <v>Louisiana-Monroe</v>
      </c>
      <c r="M623" s="50" t="str">
        <f>IF(ISBLANK(Data!M623), "", Data!M623)</f>
        <v>James Mad</v>
      </c>
      <c r="N623" s="50" t="str">
        <f>IF(ISBLANK(Data!N623), "", Data!N623)</f>
        <v>UL Monroe</v>
      </c>
      <c r="O623" s="50" t="str">
        <f>IF(ISBLANK(Data!O623), "", Data!O623)</f>
        <v>James Madison</v>
      </c>
      <c r="P623" s="50" t="str">
        <f>IF(ISBLANK(Data!P623), "", Data!P623)</f>
        <v>UL-Monroe</v>
      </c>
      <c r="Q623" s="50" t="str">
        <f>IF(ISBLANK(Data!Q623), "", Data!Q623)</f>
        <v>James Madison</v>
      </c>
      <c r="R623" s="50" t="str">
        <f>IF(ISBLANK(Data!R623), "", Data!R623)</f>
        <v>ULM</v>
      </c>
      <c r="S623" s="20">
        <f>Data!W623-Data!CD623</f>
        <v>0.63888888888888895</v>
      </c>
      <c r="T623" s="20">
        <f>Data!X623-Data!CE623</f>
        <v>26.1</v>
      </c>
      <c r="U623" s="20">
        <f>Data!Y623-Data!CF623</f>
        <v>16.5</v>
      </c>
      <c r="V623" s="20">
        <f>Data!Z623-Data!CG623</f>
        <v>-9.5999999999999943</v>
      </c>
      <c r="W623" s="20">
        <f>Data!AA623-Data!CH623</f>
        <v>5.2999999999999972</v>
      </c>
      <c r="X623" s="20">
        <f>Data!AB623-Data!CI623</f>
        <v>9.1999999999999998E-2</v>
      </c>
      <c r="Y623" s="20">
        <f>Data!AC623-Data!CJ623</f>
        <v>-5.25</v>
      </c>
      <c r="Z623" s="20">
        <f>Data!AD623-Data!CK623</f>
        <v>-2.2000000000000028</v>
      </c>
      <c r="AA623" s="20">
        <f>Data!AE623-Data!CL623</f>
        <v>3.0999999999999943</v>
      </c>
      <c r="AB623" s="20">
        <f>Data!AF623-Data!CM623</f>
        <v>-8.65</v>
      </c>
      <c r="AC623" s="20">
        <f>Data!AG623-Data!CN623</f>
        <v>15.5</v>
      </c>
      <c r="AD623" s="20">
        <f>Data!AH623-Data!CO623</f>
        <v>-8.2999999999999972</v>
      </c>
      <c r="AE623" s="20">
        <f>Data!AI623-Data!CP623</f>
        <v>0.56390000000000007</v>
      </c>
      <c r="AF623" s="20">
        <f>Data!AJ623-Data!CQ623</f>
        <v>9.2000000000000011</v>
      </c>
      <c r="AG623" s="20">
        <f>Data!AK623-Data!CR623</f>
        <v>0.56944444444444442</v>
      </c>
      <c r="AH623" s="20">
        <f>Data!AL623-Data!CS623</f>
        <v>400</v>
      </c>
      <c r="AI623" s="20">
        <f>Data!AM623-Data!CT623</f>
        <v>22.23</v>
      </c>
      <c r="AJ623" s="20">
        <f>Data!AN623-Data!CU623</f>
        <v>-3.7699999999999996</v>
      </c>
      <c r="AK623" s="20">
        <f>Data!AO623-Data!CV623</f>
        <v>491</v>
      </c>
      <c r="AL623" s="20">
        <f>Data!AP623-Data!CW623</f>
        <v>91</v>
      </c>
      <c r="AM623" s="20">
        <f>Data!AQ623-Data!CX623</f>
        <v>236</v>
      </c>
      <c r="AN623" s="20">
        <f>Data!AR623-Data!CY623</f>
        <v>7.3000000000000009E-2</v>
      </c>
      <c r="AO623" s="20">
        <f>Data!AS623-Data!CZ623</f>
        <v>83</v>
      </c>
      <c r="AP623" s="20">
        <f>Data!AT623-Data!DA623</f>
        <v>171</v>
      </c>
      <c r="AQ623" s="20">
        <f>Data!AU623-Data!DB623</f>
        <v>8.0999999999999961E-2</v>
      </c>
      <c r="AR623" s="20">
        <f>Data!AV623-Data!DC623</f>
        <v>42</v>
      </c>
      <c r="AS623" s="20">
        <f>Data!AW623-Data!DD623</f>
        <v>35</v>
      </c>
      <c r="AT623" s="20">
        <f>Data!AX623-Data!DE623</f>
        <v>5.3999999999999937E-2</v>
      </c>
      <c r="AU623" s="20">
        <f>Data!AY623-Data!DF623</f>
        <v>4</v>
      </c>
      <c r="AV623" s="20">
        <f>Data!AZ623-Data!DG623</f>
        <v>-1.3333333333333339</v>
      </c>
      <c r="AW623" s="20">
        <f>Data!BA623-Data!DH623</f>
        <v>100</v>
      </c>
      <c r="AX623" s="20">
        <f>Data!BB623-Data!DI623</f>
        <v>1.2291666666666643</v>
      </c>
      <c r="AY623" s="20">
        <f>Data!BC623-Data!DJ623</f>
        <v>81</v>
      </c>
      <c r="AZ623" s="20">
        <f>Data!BD623-Data!DK623</f>
        <v>54</v>
      </c>
      <c r="BA623" s="20">
        <f>Data!BE623-Data!DL623</f>
        <v>16</v>
      </c>
      <c r="BB623" s="20">
        <f>Data!BF623-Data!DM623</f>
        <v>-10</v>
      </c>
      <c r="BC623" s="20">
        <f>Data!BG623-Data!DN623</f>
        <v>9</v>
      </c>
      <c r="BD623" s="20">
        <f>Data!BH623-Data!DO623</f>
        <v>19.800000000000011</v>
      </c>
      <c r="BE623" s="20">
        <f>Data!BI623-Data!DP623</f>
        <v>-3.0769999999999982</v>
      </c>
      <c r="BF623" s="20">
        <f>Data!BJ623-Data!DQ623</f>
        <v>22.895</v>
      </c>
      <c r="BG623" s="20">
        <f>Data!BK623-Data!DR623</f>
        <v>0.45799999999999996</v>
      </c>
      <c r="BH623" s="20">
        <f>Data!BL623-Data!DS623</f>
        <v>-2.0139999999999993</v>
      </c>
      <c r="BI623" s="20">
        <f>Data!BM623-Data!DT623</f>
        <v>0.29699999999999993</v>
      </c>
      <c r="BJ623" s="20">
        <f>Data!BN623-Data!DU623</f>
        <v>7.3999999999999986</v>
      </c>
      <c r="BK623" s="20">
        <f>Data!BO623-Data!DV623</f>
        <v>-0.30000000000000071</v>
      </c>
      <c r="BL623" s="20">
        <f>Data!BP623-Data!DW623</f>
        <v>0.5</v>
      </c>
      <c r="BM623" s="20">
        <f>Data!BQ623-Data!DX623</f>
        <v>2.2083333333333339</v>
      </c>
      <c r="BN623" s="20">
        <f>Data!BR623-Data!DY623</f>
        <v>-1.5999999999999979</v>
      </c>
      <c r="BO623" s="20">
        <f>Data!BS623-Data!DZ623</f>
        <v>-238</v>
      </c>
      <c r="BP623" s="20">
        <f>Data!BT623-Data!EA623</f>
        <v>0.15600000000000003</v>
      </c>
      <c r="BQ623" s="20">
        <f>Data!BU623-Data!EB623</f>
        <v>2</v>
      </c>
      <c r="BR623" s="20">
        <f>Data!BV623-Data!EC623</f>
        <v>-279</v>
      </c>
      <c r="BS623" s="20">
        <f>Data!BW623-Data!ED623</f>
        <v>-279</v>
      </c>
      <c r="BT623" s="20">
        <f>Data!BX623-Data!EE623</f>
        <v>-293</v>
      </c>
      <c r="BU623" s="20">
        <f>Data!BY623-Data!EF623</f>
        <v>-281</v>
      </c>
      <c r="BV623" s="20">
        <f>Data!BZ623-Data!EG623</f>
        <v>-254</v>
      </c>
      <c r="BW623" s="20">
        <f>Data!CA623-Data!EH623</f>
        <v>-226.10000000000002</v>
      </c>
      <c r="BX623" s="20">
        <f>Data!CB623-Data!EI623</f>
        <v>-210</v>
      </c>
      <c r="BY623" s="20">
        <f>Data!CC623-Data!EJ623</f>
        <v>-233</v>
      </c>
      <c r="BZ623" s="20">
        <f>Data!EK623</f>
        <v>12454.31</v>
      </c>
      <c r="CA623" s="20">
        <f>Data!EL623</f>
        <v>9703.4</v>
      </c>
      <c r="CB623" s="20">
        <f>Data!EM623</f>
        <v>79.165875</v>
      </c>
      <c r="CC623" s="20">
        <f>Data!EN623</f>
        <v>122.50000000000001</v>
      </c>
      <c r="CD623" s="20">
        <f>Data!EO623</f>
        <v>11.175800000000001</v>
      </c>
      <c r="CE623" s="20">
        <f>Data!EP623</f>
        <v>211.39999999999998</v>
      </c>
      <c r="CF623" s="50">
        <f>IF(ISBLANK(Data!EQ623), "", Data!EQ623)</f>
        <v>89</v>
      </c>
      <c r="CG623" s="50">
        <f>IF(ISBLANK(Data!ER623), "", Data!ER623)</f>
        <v>70</v>
      </c>
      <c r="CH623" s="61" t="str">
        <f>IF(ISBLANK(Data!ES623), "", Data!ES623)</f>
        <v>James Madison</v>
      </c>
      <c r="CI623" s="61">
        <f>IF(ISBLANK(Data!ET623), "", Data!ET623)</f>
        <v>159</v>
      </c>
    </row>
    <row r="624" spans="1:87" x14ac:dyDescent="0.45">
      <c r="A624" s="50">
        <f>IF(ISBLANK(Data!A624), "", Data!A624)</f>
        <v>45309</v>
      </c>
      <c r="B624" s="50" t="str">
        <f>IF(ISBLANK(Data!B624), "", Data!B624)</f>
        <v>Lipscomb</v>
      </c>
      <c r="C624" s="50">
        <f>IF(ISBLANK(Data!C624), "", Data!C624)</f>
        <v>144</v>
      </c>
      <c r="D624" s="50" t="str">
        <f>IF(ISBLANK(Data!D624), "", Data!D624)</f>
        <v>Central Arkansas</v>
      </c>
      <c r="E624" s="50">
        <f>IF(ISBLANK(Data!E624), "", Data!E624)</f>
        <v>44</v>
      </c>
      <c r="F624" s="50" t="str">
        <f>IF(ISBLANK(Data!F624), "", Data!F624)</f>
        <v>N</v>
      </c>
      <c r="G624" s="50" t="str">
        <f>IF(ISBLANK(Data!G624), "", Data!G624)</f>
        <v>Lipscomb</v>
      </c>
      <c r="H624" s="50" t="str">
        <f>IF(ISBLANK(Data!H624), "", Data!H624)</f>
        <v>Central Arkansas</v>
      </c>
      <c r="I624" s="50" t="str">
        <f>IF(ISBLANK(Data!I624), "", Data!I624)</f>
        <v>Lipscomb</v>
      </c>
      <c r="J624" s="50" t="str">
        <f>IF(ISBLANK(Data!J624), "", Data!J624)</f>
        <v>Central Arkansas</v>
      </c>
      <c r="K624" s="50" t="str">
        <f>IF(ISBLANK(Data!K624), "", Data!K624)</f>
        <v>Lipscomb</v>
      </c>
      <c r="L624" s="50" t="str">
        <f>IF(ISBLANK(Data!L624), "", Data!L624)</f>
        <v>Central Arkansas</v>
      </c>
      <c r="M624" s="50" t="str">
        <f>IF(ISBLANK(Data!M624), "", Data!M624)</f>
        <v>Lipscomb</v>
      </c>
      <c r="N624" s="50" t="str">
        <f>IF(ISBLANK(Data!N624), "", Data!N624)</f>
        <v>Central Ark</v>
      </c>
      <c r="O624" s="50" t="str">
        <f>IF(ISBLANK(Data!O624), "", Data!O624)</f>
        <v>Lipscomb</v>
      </c>
      <c r="P624" s="50" t="str">
        <f>IF(ISBLANK(Data!P624), "", Data!P624)</f>
        <v>Cent. Arkansas</v>
      </c>
      <c r="Q624" s="50" t="str">
        <f>IF(ISBLANK(Data!Q624), "", Data!Q624)</f>
        <v>Lipscomb</v>
      </c>
      <c r="R624" s="50" t="str">
        <f>IF(ISBLANK(Data!R624), "", Data!R624)</f>
        <v>Central Arkansas</v>
      </c>
      <c r="S624" s="20">
        <f>Data!W624-Data!CD624</f>
        <v>0.22894736842105301</v>
      </c>
      <c r="T624" s="20">
        <f>Data!X624-Data!CE624</f>
        <v>15.709999999999999</v>
      </c>
      <c r="U624" s="20">
        <f>Data!Y624-Data!CF624</f>
        <v>9.7000000000000028</v>
      </c>
      <c r="V624" s="20">
        <f>Data!Z624-Data!CG624</f>
        <v>-6</v>
      </c>
      <c r="W624" s="20">
        <f>Data!AA624-Data!CH624</f>
        <v>0.59999999999999432</v>
      </c>
      <c r="X624" s="20">
        <f>Data!AB624-Data!CI624</f>
        <v>-5.4999999999999993E-2</v>
      </c>
      <c r="Y624" s="20">
        <f>Data!AC624-Data!CJ624</f>
        <v>2.67</v>
      </c>
      <c r="Z624" s="20">
        <f>Data!AD624-Data!CK624</f>
        <v>1.5</v>
      </c>
      <c r="AA624" s="20">
        <f>Data!AE624-Data!CL624</f>
        <v>-1.2000000000000028</v>
      </c>
      <c r="AB624" s="20">
        <f>Data!AF624-Data!CM624</f>
        <v>4.6899999999999995</v>
      </c>
      <c r="AC624" s="20">
        <f>Data!AG624-Data!CN624</f>
        <v>7.3999999999999915</v>
      </c>
      <c r="AD624" s="20">
        <f>Data!AH624-Data!CO624</f>
        <v>-5.0999999999999943</v>
      </c>
      <c r="AE624" s="20">
        <f>Data!AI624-Data!CP624</f>
        <v>0.27229999999999999</v>
      </c>
      <c r="AF624" s="20">
        <f>Data!AJ624-Data!CQ624</f>
        <v>5.2</v>
      </c>
      <c r="AG624" s="20">
        <f>Data!AK624-Data!CR624</f>
        <v>0.24894736842105264</v>
      </c>
      <c r="AH624" s="20">
        <f>Data!AL624-Data!CS624</f>
        <v>167</v>
      </c>
      <c r="AI624" s="20">
        <f>Data!AM624-Data!CT624</f>
        <v>13.590000000000002</v>
      </c>
      <c r="AJ624" s="20">
        <f>Data!AN624-Data!CU624</f>
        <v>1.42</v>
      </c>
      <c r="AK624" s="20">
        <f>Data!AO624-Data!CV624</f>
        <v>87</v>
      </c>
      <c r="AL624" s="20">
        <f>Data!AP624-Data!CW624</f>
        <v>-106</v>
      </c>
      <c r="AM624" s="20">
        <f>Data!AQ624-Data!CX624</f>
        <v>-57</v>
      </c>
      <c r="AN624" s="20">
        <f>Data!AR624-Data!CY624</f>
        <v>6.5000000000000002E-2</v>
      </c>
      <c r="AO624" s="20">
        <f>Data!AS624-Data!CZ624</f>
        <v>8</v>
      </c>
      <c r="AP624" s="20">
        <f>Data!AT624-Data!DA624</f>
        <v>11</v>
      </c>
      <c r="AQ624" s="20">
        <f>Data!AU624-Data!DB624</f>
        <v>8.0000000000000071E-3</v>
      </c>
      <c r="AR624" s="20">
        <f>Data!AV624-Data!DC624</f>
        <v>-25</v>
      </c>
      <c r="AS624" s="20">
        <f>Data!AW624-Data!DD624</f>
        <v>-37</v>
      </c>
      <c r="AT624" s="20">
        <f>Data!AX624-Data!DE624</f>
        <v>7.0000000000000062E-3</v>
      </c>
      <c r="AU624" s="20">
        <f>Data!AY624-Data!DF624</f>
        <v>-72</v>
      </c>
      <c r="AV624" s="20">
        <f>Data!AZ624-Data!DG624</f>
        <v>-3.1947368421052644</v>
      </c>
      <c r="AW624" s="20">
        <f>Data!BA624-Data!DH624</f>
        <v>-66</v>
      </c>
      <c r="AX624" s="20">
        <f>Data!BB624-Data!DI624</f>
        <v>-1.5473684210526315</v>
      </c>
      <c r="AY624" s="20">
        <f>Data!BC624-Data!DJ624</f>
        <v>6</v>
      </c>
      <c r="AZ624" s="20">
        <f>Data!BD624-Data!DK624</f>
        <v>-29</v>
      </c>
      <c r="BA624" s="20">
        <f>Data!BE624-Data!DL624</f>
        <v>0</v>
      </c>
      <c r="BB624" s="20">
        <f>Data!BF624-Data!DM624</f>
        <v>-56</v>
      </c>
      <c r="BC624" s="20">
        <f>Data!BG624-Data!DN624</f>
        <v>-106</v>
      </c>
      <c r="BD624" s="20">
        <f>Data!BH624-Data!DO624</f>
        <v>8.4000000000000057</v>
      </c>
      <c r="BE624" s="20">
        <f>Data!BI624-Data!DP624</f>
        <v>-1.5609999999999928</v>
      </c>
      <c r="BF624" s="20">
        <f>Data!BJ624-Data!DQ624</f>
        <v>9.9610000000000003</v>
      </c>
      <c r="BG624" s="20">
        <f>Data!BK624-Data!DR624</f>
        <v>0.31800000000000006</v>
      </c>
      <c r="BH624" s="20">
        <f>Data!BL624-Data!DS624</f>
        <v>-2.2579999999999991</v>
      </c>
      <c r="BI624" s="20">
        <f>Data!BM624-Data!DT624</f>
        <v>1.3000000000000012E-2</v>
      </c>
      <c r="BJ624" s="20">
        <f>Data!BN624-Data!DU624</f>
        <v>1.8000000000000007</v>
      </c>
      <c r="BK624" s="20">
        <f>Data!BO624-Data!DV624</f>
        <v>-1</v>
      </c>
      <c r="BL624" s="20">
        <f>Data!BP624-Data!DW624</f>
        <v>0.20000000000000018</v>
      </c>
      <c r="BM624" s="20">
        <f>Data!BQ624-Data!DX624</f>
        <v>-1.1368421052631579</v>
      </c>
      <c r="BN624" s="20">
        <f>Data!BR624-Data!DY624</f>
        <v>-4.6999999999999993</v>
      </c>
      <c r="BO624" s="20">
        <f>Data!BS624-Data!DZ624</f>
        <v>-217</v>
      </c>
      <c r="BP624" s="20">
        <f>Data!BT624-Data!EA624</f>
        <v>0.15300000000000002</v>
      </c>
      <c r="BQ624" s="20">
        <f>Data!BU624-Data!EB624</f>
        <v>6</v>
      </c>
      <c r="BR624" s="20">
        <f>Data!BV624-Data!EC624</f>
        <v>-190</v>
      </c>
      <c r="BS624" s="20">
        <f>Data!BW624-Data!ED624</f>
        <v>-130</v>
      </c>
      <c r="BT624" s="20">
        <f>Data!BX624-Data!EE624</f>
        <v>-162</v>
      </c>
      <c r="BU624" s="20">
        <f>Data!BY624-Data!EF624</f>
        <v>-182</v>
      </c>
      <c r="BV624" s="20">
        <f>Data!BZ624-Data!EG624</f>
        <v>-169</v>
      </c>
      <c r="BW624" s="20">
        <f>Data!CA624-Data!EH624</f>
        <v>-144.19999999999999</v>
      </c>
      <c r="BX624" s="20">
        <f>Data!CB624-Data!EI624</f>
        <v>-176</v>
      </c>
      <c r="BY624" s="20">
        <f>Data!CC624-Data!EJ624</f>
        <v>-198</v>
      </c>
      <c r="BZ624" s="20">
        <f>Data!EK624</f>
        <v>12603.449999999999</v>
      </c>
      <c r="CA624" s="20">
        <f>Data!EL624</f>
        <v>10888.179999999998</v>
      </c>
      <c r="CB624" s="20">
        <f>Data!EM624</f>
        <v>80.230800000000002</v>
      </c>
      <c r="CC624" s="20">
        <f>Data!EN624</f>
        <v>82.047368421052639</v>
      </c>
      <c r="CD624" s="20">
        <f>Data!EO624</f>
        <v>9.3952000000000009</v>
      </c>
      <c r="CE624" s="20">
        <f>Data!EP624</f>
        <v>259.35000000000002</v>
      </c>
      <c r="CF624" s="50">
        <f>IF(ISBLANK(Data!EQ624), "", Data!EQ624)</f>
        <v>86</v>
      </c>
      <c r="CG624" s="50">
        <f>IF(ISBLANK(Data!ER624), "", Data!ER624)</f>
        <v>96</v>
      </c>
      <c r="CH624" s="61" t="str">
        <f>IF(ISBLANK(Data!ES624), "", Data!ES624)</f>
        <v>Central Arkansas</v>
      </c>
      <c r="CI624" s="61">
        <f>IF(ISBLANK(Data!ET624), "", Data!ET624)</f>
        <v>182</v>
      </c>
    </row>
    <row r="625" spans="1:87" x14ac:dyDescent="0.45">
      <c r="A625" s="50">
        <f>IF(ISBLANK(Data!A625), "", Data!A625)</f>
        <v>45309</v>
      </c>
      <c r="B625" s="50" t="str">
        <f>IF(ISBLANK(Data!B625), "", Data!B625)</f>
        <v>Austin Peay</v>
      </c>
      <c r="C625" s="50">
        <f>IF(ISBLANK(Data!C625), "", Data!C625)</f>
        <v>18</v>
      </c>
      <c r="D625" s="50" t="str">
        <f>IF(ISBLANK(Data!D625), "", Data!D625)</f>
        <v>North Alabama</v>
      </c>
      <c r="E625" s="50">
        <f>IF(ISBLANK(Data!E625), "", Data!E625)</f>
        <v>201</v>
      </c>
      <c r="F625" s="50" t="str">
        <f>IF(ISBLANK(Data!F625), "", Data!F625)</f>
        <v>N</v>
      </c>
      <c r="G625" s="50" t="str">
        <f>IF(ISBLANK(Data!G625), "", Data!G625)</f>
        <v>Austin Peay</v>
      </c>
      <c r="H625" s="50" t="str">
        <f>IF(ISBLANK(Data!H625), "", Data!H625)</f>
        <v>North Alabama</v>
      </c>
      <c r="I625" s="50" t="str">
        <f>IF(ISBLANK(Data!I625), "", Data!I625)</f>
        <v>Austin Peay</v>
      </c>
      <c r="J625" s="50" t="str">
        <f>IF(ISBLANK(Data!J625), "", Data!J625)</f>
        <v>North Alabama</v>
      </c>
      <c r="K625" s="50" t="str">
        <f>IF(ISBLANK(Data!K625), "", Data!K625)</f>
        <v>Austin Peay</v>
      </c>
      <c r="L625" s="50" t="str">
        <f>IF(ISBLANK(Data!L625), "", Data!L625)</f>
        <v>North Alabama</v>
      </c>
      <c r="M625" s="50" t="str">
        <f>IF(ISBLANK(Data!M625), "", Data!M625)</f>
        <v>Austin Peay</v>
      </c>
      <c r="N625" s="50" t="str">
        <f>IF(ISBLANK(Data!N625), "", Data!N625)</f>
        <v>N Alabama</v>
      </c>
      <c r="O625" s="50" t="str">
        <f>IF(ISBLANK(Data!O625), "", Data!O625)</f>
        <v>Austin Peay</v>
      </c>
      <c r="P625" s="50" t="str">
        <f>IF(ISBLANK(Data!P625), "", Data!P625)</f>
        <v>N. Alabama</v>
      </c>
      <c r="Q625" s="50" t="str">
        <f>IF(ISBLANK(Data!Q625), "", Data!Q625)</f>
        <v>Austin Peay</v>
      </c>
      <c r="R625" s="50" t="str">
        <f>IF(ISBLANK(Data!R625), "", Data!R625)</f>
        <v>North Alabama</v>
      </c>
      <c r="S625" s="20">
        <f>Data!W625-Data!CD625</f>
        <v>8.4795321637426979E-2</v>
      </c>
      <c r="T625" s="20">
        <f>Data!X625-Data!CE625</f>
        <v>1.8099999999999996</v>
      </c>
      <c r="U625" s="20">
        <f>Data!Y625-Data!CF625</f>
        <v>-2.2999999999999972</v>
      </c>
      <c r="V625" s="20">
        <f>Data!Z625-Data!CG625</f>
        <v>-4.2000000000000028</v>
      </c>
      <c r="W625" s="20">
        <f>Data!AA625-Data!CH625</f>
        <v>-3.8999999999999915</v>
      </c>
      <c r="X625" s="20">
        <f>Data!AB625-Data!CI625</f>
        <v>0.14699999999999999</v>
      </c>
      <c r="Y625" s="20">
        <f>Data!AC625-Data!CJ625</f>
        <v>4.3100000000000005</v>
      </c>
      <c r="Z625" s="20">
        <f>Data!AD625-Data!CK625</f>
        <v>2.7000000000000028</v>
      </c>
      <c r="AA625" s="20">
        <f>Data!AE625-Data!CL625</f>
        <v>-1.5999999999999943</v>
      </c>
      <c r="AB625" s="20">
        <f>Data!AF625-Data!CM625</f>
        <v>2.27</v>
      </c>
      <c r="AC625" s="20">
        <f>Data!AG625-Data!CN625</f>
        <v>-3.1999999999999886</v>
      </c>
      <c r="AD625" s="20">
        <f>Data!AH625-Data!CO625</f>
        <v>-5.0999999999999943</v>
      </c>
      <c r="AE625" s="20">
        <f>Data!AI625-Data!CP625</f>
        <v>3.8099999999999967E-2</v>
      </c>
      <c r="AF625" s="20">
        <f>Data!AJ625-Data!CQ625</f>
        <v>1</v>
      </c>
      <c r="AG625" s="20">
        <f>Data!AK625-Data!CR625</f>
        <v>7.3684210526315796E-2</v>
      </c>
      <c r="AH625" s="20">
        <f>Data!AL625-Data!CS625</f>
        <v>80</v>
      </c>
      <c r="AI625" s="20">
        <f>Data!AM625-Data!CT625</f>
        <v>1.4100000000000001</v>
      </c>
      <c r="AJ625" s="20">
        <f>Data!AN625-Data!CU625</f>
        <v>2.4800000000000004</v>
      </c>
      <c r="AK625" s="20">
        <f>Data!AO625-Data!CV625</f>
        <v>-59</v>
      </c>
      <c r="AL625" s="20">
        <f>Data!AP625-Data!CW625</f>
        <v>-64</v>
      </c>
      <c r="AM625" s="20">
        <f>Data!AQ625-Data!CX625</f>
        <v>34</v>
      </c>
      <c r="AN625" s="20">
        <f>Data!AR625-Data!CY625</f>
        <v>-1.2000000000000011E-2</v>
      </c>
      <c r="AO625" s="20">
        <f>Data!AS625-Data!CZ625</f>
        <v>7</v>
      </c>
      <c r="AP625" s="20">
        <f>Data!AT625-Data!DA625</f>
        <v>20</v>
      </c>
      <c r="AQ625" s="20">
        <f>Data!AU625-Data!DB625</f>
        <v>0</v>
      </c>
      <c r="AR625" s="20">
        <f>Data!AV625-Data!DC625</f>
        <v>-70</v>
      </c>
      <c r="AS625" s="20">
        <f>Data!AW625-Data!DD625</f>
        <v>-63</v>
      </c>
      <c r="AT625" s="20">
        <f>Data!AX625-Data!DE625</f>
        <v>-7.6999999999999957E-2</v>
      </c>
      <c r="AU625" s="20">
        <f>Data!AY625-Data!DF625</f>
        <v>-1</v>
      </c>
      <c r="AV625" s="20">
        <f>Data!AZ625-Data!DG625</f>
        <v>-0.64327485380116833</v>
      </c>
      <c r="AW625" s="20">
        <f>Data!BA625-Data!DH625</f>
        <v>-19</v>
      </c>
      <c r="AX625" s="20">
        <f>Data!BB625-Data!DI625</f>
        <v>-2.9795321637426966</v>
      </c>
      <c r="AY625" s="20">
        <f>Data!BC625-Data!DJ625</f>
        <v>1</v>
      </c>
      <c r="AZ625" s="20">
        <f>Data!BD625-Data!DK625</f>
        <v>41</v>
      </c>
      <c r="BA625" s="20">
        <f>Data!BE625-Data!DL625</f>
        <v>11</v>
      </c>
      <c r="BB625" s="20">
        <f>Data!BF625-Data!DM625</f>
        <v>-30</v>
      </c>
      <c r="BC625" s="20">
        <f>Data!BG625-Data!DN625</f>
        <v>-4</v>
      </c>
      <c r="BD625" s="20">
        <f>Data!BH625-Data!DO625</f>
        <v>-7.1000000000000085</v>
      </c>
      <c r="BE625" s="20">
        <f>Data!BI625-Data!DP625</f>
        <v>-7.3250000000000028</v>
      </c>
      <c r="BF625" s="20">
        <f>Data!BJ625-Data!DQ625</f>
        <v>0.21100000000000008</v>
      </c>
      <c r="BG625" s="20">
        <f>Data!BK625-Data!DR625</f>
        <v>0.18500000000000005</v>
      </c>
      <c r="BH625" s="20">
        <f>Data!BL625-Data!DS625</f>
        <v>-2.177999999999999</v>
      </c>
      <c r="BI625" s="20">
        <f>Data!BM625-Data!DT625</f>
        <v>0.32199999999999995</v>
      </c>
      <c r="BJ625" s="20">
        <f>Data!BN625-Data!DU625</f>
        <v>-9.9999999999997868E-2</v>
      </c>
      <c r="BK625" s="20">
        <f>Data!BO625-Data!DV625</f>
        <v>-4.3999999999999986</v>
      </c>
      <c r="BL625" s="20">
        <f>Data!BP625-Data!DW625</f>
        <v>0.39999999999999991</v>
      </c>
      <c r="BM625" s="20">
        <f>Data!BQ625-Data!DX625</f>
        <v>1.8508771929824563</v>
      </c>
      <c r="BN625" s="20">
        <f>Data!BR625-Data!DY625</f>
        <v>-1.1999999999999993</v>
      </c>
      <c r="BO625" s="20">
        <f>Data!BS625-Data!DZ625</f>
        <v>-85</v>
      </c>
      <c r="BP625" s="20">
        <f>Data!BT625-Data!EA625</f>
        <v>5.3999999999999992E-2</v>
      </c>
      <c r="BQ625" s="20">
        <f>Data!BU625-Data!EB625</f>
        <v>3</v>
      </c>
      <c r="BR625" s="20">
        <f>Data!BV625-Data!EC625</f>
        <v>-54</v>
      </c>
      <c r="BS625" s="20">
        <f>Data!BW625-Data!ED625</f>
        <v>-26</v>
      </c>
      <c r="BT625" s="20">
        <f>Data!BX625-Data!EE625</f>
        <v>-79</v>
      </c>
      <c r="BU625" s="20">
        <f>Data!BY625-Data!EF625</f>
        <v>-49</v>
      </c>
      <c r="BV625" s="20">
        <f>Data!BZ625-Data!EG625</f>
        <v>-31</v>
      </c>
      <c r="BW625" s="20">
        <f>Data!CA625-Data!EH625</f>
        <v>-42</v>
      </c>
      <c r="BX625" s="20">
        <f>Data!CB625-Data!EI625</f>
        <v>-97</v>
      </c>
      <c r="BY625" s="20">
        <f>Data!CC625-Data!EJ625</f>
        <v>-42</v>
      </c>
      <c r="BZ625" s="20">
        <f>Data!EK625</f>
        <v>11249.760000000002</v>
      </c>
      <c r="CA625" s="20">
        <f>Data!EL625</f>
        <v>11066.04</v>
      </c>
      <c r="CB625" s="20">
        <f>Data!EM625</f>
        <v>53.730833333333329</v>
      </c>
      <c r="CC625" s="20">
        <f>Data!EN625</f>
        <v>87.515473684210519</v>
      </c>
      <c r="CD625" s="20">
        <f>Data!EO625</f>
        <v>13.041600000000001</v>
      </c>
      <c r="CE625" s="20">
        <f>Data!EP625</f>
        <v>225.096</v>
      </c>
      <c r="CF625" s="50">
        <f>IF(ISBLANK(Data!EQ625), "", Data!EQ625)</f>
        <v>83</v>
      </c>
      <c r="CG625" s="50">
        <f>IF(ISBLANK(Data!ER625), "", Data!ER625)</f>
        <v>80</v>
      </c>
      <c r="CH625" s="61" t="str">
        <f>IF(ISBLANK(Data!ES625), "", Data!ES625)</f>
        <v>Austin Peay</v>
      </c>
      <c r="CI625" s="61">
        <f>IF(ISBLANK(Data!ET625), "", Data!ET625)</f>
        <v>163</v>
      </c>
    </row>
    <row r="626" spans="1:87" x14ac:dyDescent="0.45">
      <c r="A626" s="50">
        <f>IF(ISBLANK(Data!A626), "", Data!A626)</f>
        <v>45309</v>
      </c>
      <c r="B626" s="50" t="str">
        <f>IF(ISBLANK(Data!B626), "", Data!B626)</f>
        <v>Tarleton St.</v>
      </c>
      <c r="C626" s="50">
        <f>IF(ISBLANK(Data!C626), "", Data!C626)</f>
        <v>290</v>
      </c>
      <c r="D626" s="50" t="str">
        <f>IF(ISBLANK(Data!D626), "", Data!D626)</f>
        <v>Abilene Christian</v>
      </c>
      <c r="E626" s="50">
        <f>IF(ISBLANK(Data!E626), "", Data!E626)</f>
        <v>1</v>
      </c>
      <c r="F626" s="50" t="str">
        <f>IF(ISBLANK(Data!F626), "", Data!F626)</f>
        <v>N</v>
      </c>
      <c r="G626" s="50" t="str">
        <f>IF(ISBLANK(Data!G626), "", Data!G626)</f>
        <v>Tarleton St.</v>
      </c>
      <c r="H626" s="50" t="str">
        <f>IF(ISBLANK(Data!H626), "", Data!H626)</f>
        <v>Abilene Christian</v>
      </c>
      <c r="I626" s="50" t="str">
        <f>IF(ISBLANK(Data!I626), "", Data!I626)</f>
        <v>Tarleton St.</v>
      </c>
      <c r="J626" s="50" t="str">
        <f>IF(ISBLANK(Data!J626), "", Data!J626)</f>
        <v>Abilene Christian</v>
      </c>
      <c r="K626" s="50" t="str">
        <f>IF(ISBLANK(Data!K626), "", Data!K626)</f>
        <v>Tarleton State</v>
      </c>
      <c r="L626" s="50" t="str">
        <f>IF(ISBLANK(Data!L626), "", Data!L626)</f>
        <v>Abilene Christian</v>
      </c>
      <c r="M626" s="50" t="str">
        <f>IF(ISBLANK(Data!M626), "", Data!M626)</f>
        <v>Tarleton St</v>
      </c>
      <c r="N626" s="50" t="str">
        <f>IF(ISBLANK(Data!N626), "", Data!N626)</f>
        <v>Abl Christian</v>
      </c>
      <c r="O626" s="50" t="str">
        <f>IF(ISBLANK(Data!O626), "", Data!O626)</f>
        <v>Tarleton St.</v>
      </c>
      <c r="P626" s="50" t="str">
        <f>IF(ISBLANK(Data!P626), "", Data!P626)</f>
        <v>Abilene Chr.</v>
      </c>
      <c r="Q626" s="50" t="str">
        <f>IF(ISBLANK(Data!Q626), "", Data!Q626)</f>
        <v>Tarleton State</v>
      </c>
      <c r="R626" s="50" t="str">
        <f>IF(ISBLANK(Data!R626), "", Data!R626)</f>
        <v>Abilene Christian</v>
      </c>
      <c r="S626" s="20">
        <f>Data!W626-Data!CD626</f>
        <v>0.29411764705882404</v>
      </c>
      <c r="T626" s="20">
        <f>Data!X626-Data!CE626</f>
        <v>3.7600000000000002</v>
      </c>
      <c r="U626" s="20">
        <f>Data!Y626-Data!CF626</f>
        <v>2.8000000000000114</v>
      </c>
      <c r="V626" s="20">
        <f>Data!Z626-Data!CG626</f>
        <v>-0.90000000000000568</v>
      </c>
      <c r="W626" s="20">
        <f>Data!AA626-Data!CH626</f>
        <v>-4.7999999999999972</v>
      </c>
      <c r="X626" s="20">
        <f>Data!AB626-Data!CI626</f>
        <v>0.153</v>
      </c>
      <c r="Y626" s="20">
        <f>Data!AC626-Data!CJ626</f>
        <v>2.0300000000000002</v>
      </c>
      <c r="Z626" s="20">
        <f>Data!AD626-Data!CK626</f>
        <v>1.2000000000000028</v>
      </c>
      <c r="AA626" s="20">
        <f>Data!AE626-Data!CL626</f>
        <v>-0.89999999999999147</v>
      </c>
      <c r="AB626" s="20">
        <f>Data!AF626-Data!CM626</f>
        <v>5.4099999999999993</v>
      </c>
      <c r="AC626" s="20">
        <f>Data!AG626-Data!CN626</f>
        <v>2.0999999999999943</v>
      </c>
      <c r="AD626" s="20">
        <f>Data!AH626-Data!CO626</f>
        <v>-1.0999999999999943</v>
      </c>
      <c r="AE626" s="20">
        <f>Data!AI626-Data!CP626</f>
        <v>8.4999999999999964E-2</v>
      </c>
      <c r="AF626" s="20">
        <f>Data!AJ626-Data!CQ626</f>
        <v>5.0999999999999996</v>
      </c>
      <c r="AG626" s="20">
        <f>Data!AK626-Data!CR626</f>
        <v>0.3</v>
      </c>
      <c r="AH626" s="20">
        <f>Data!AL626-Data!CS626</f>
        <v>132</v>
      </c>
      <c r="AI626" s="20">
        <f>Data!AM626-Data!CT626</f>
        <v>3.5</v>
      </c>
      <c r="AJ626" s="20">
        <f>Data!AN626-Data!CU626</f>
        <v>1.91</v>
      </c>
      <c r="AK626" s="20">
        <f>Data!AO626-Data!CV626</f>
        <v>-82</v>
      </c>
      <c r="AL626" s="20">
        <f>Data!AP626-Data!CW626</f>
        <v>-178</v>
      </c>
      <c r="AM626" s="20">
        <f>Data!AQ626-Data!CX626</f>
        <v>-2</v>
      </c>
      <c r="AN626" s="20">
        <f>Data!AR626-Data!CY626</f>
        <v>1.100000000000001E-2</v>
      </c>
      <c r="AO626" s="20">
        <f>Data!AS626-Data!CZ626</f>
        <v>-7</v>
      </c>
      <c r="AP626" s="20">
        <f>Data!AT626-Data!DA626</f>
        <v>11</v>
      </c>
      <c r="AQ626" s="20">
        <f>Data!AU626-Data!DB626</f>
        <v>-3.7000000000000033E-2</v>
      </c>
      <c r="AR626" s="20">
        <f>Data!AV626-Data!DC626</f>
        <v>-95</v>
      </c>
      <c r="AS626" s="20">
        <f>Data!AW626-Data!DD626</f>
        <v>-128</v>
      </c>
      <c r="AT626" s="20">
        <f>Data!AX626-Data!DE626</f>
        <v>-7.0000000000000062E-3</v>
      </c>
      <c r="AU626" s="20">
        <f>Data!AY626-Data!DF626</f>
        <v>42</v>
      </c>
      <c r="AV626" s="20">
        <f>Data!AZ626-Data!DG626</f>
        <v>2.4705882352941178</v>
      </c>
      <c r="AW626" s="20">
        <f>Data!BA626-Data!DH626</f>
        <v>21</v>
      </c>
      <c r="AX626" s="20">
        <f>Data!BB626-Data!DI626</f>
        <v>1.235294117647058</v>
      </c>
      <c r="AY626" s="20">
        <f>Data!BC626-Data!DJ626</f>
        <v>-17</v>
      </c>
      <c r="AZ626" s="20">
        <f>Data!BD626-Data!DK626</f>
        <v>19</v>
      </c>
      <c r="BA626" s="20">
        <f>Data!BE626-Data!DL626</f>
        <v>34</v>
      </c>
      <c r="BB626" s="20">
        <f>Data!BF626-Data!DM626</f>
        <v>-19</v>
      </c>
      <c r="BC626" s="20">
        <f>Data!BG626-Data!DN626</f>
        <v>-55</v>
      </c>
      <c r="BD626" s="20">
        <f>Data!BH626-Data!DO626</f>
        <v>-4.7999999999999972</v>
      </c>
      <c r="BE626" s="20">
        <f>Data!BI626-Data!DP626</f>
        <v>-10.470999999999989</v>
      </c>
      <c r="BF626" s="20">
        <f>Data!BJ626-Data!DQ626</f>
        <v>5.6470000000000002</v>
      </c>
      <c r="BG626" s="20">
        <f>Data!BK626-Data!DR626</f>
        <v>1.5000000000000124E-2</v>
      </c>
      <c r="BH626" s="20">
        <f>Data!BL626-Data!DS626</f>
        <v>-1.1169999999999991</v>
      </c>
      <c r="BI626" s="20">
        <f>Data!BM626-Data!DT626</f>
        <v>0.15300000000000002</v>
      </c>
      <c r="BJ626" s="20">
        <f>Data!BN626-Data!DU626</f>
        <v>0.60000000000000142</v>
      </c>
      <c r="BK626" s="20">
        <f>Data!BO626-Data!DV626</f>
        <v>-7.5</v>
      </c>
      <c r="BL626" s="20">
        <f>Data!BP626-Data!DW626</f>
        <v>2</v>
      </c>
      <c r="BM626" s="20">
        <f>Data!BQ626-Data!DX626</f>
        <v>1.1176470588235299</v>
      </c>
      <c r="BN626" s="20">
        <f>Data!BR626-Data!DY626</f>
        <v>-3.2000000000000028</v>
      </c>
      <c r="BO626" s="20">
        <f>Data!BS626-Data!DZ626</f>
        <v>-136</v>
      </c>
      <c r="BP626" s="20">
        <f>Data!BT626-Data!EA626</f>
        <v>7.7000000000000013E-2</v>
      </c>
      <c r="BQ626" s="20">
        <f>Data!BU626-Data!EB626</f>
        <v>-1</v>
      </c>
      <c r="BR626" s="20">
        <f>Data!BV626-Data!EC626</f>
        <v>-80</v>
      </c>
      <c r="BS626" s="20">
        <f>Data!BW626-Data!ED626</f>
        <v>-96</v>
      </c>
      <c r="BT626" s="20">
        <f>Data!BX626-Data!EE626</f>
        <v>-165</v>
      </c>
      <c r="BU626" s="20">
        <f>Data!BY626-Data!EF626</f>
        <v>-34</v>
      </c>
      <c r="BV626" s="20">
        <f>Data!BZ626-Data!EG626</f>
        <v>-53</v>
      </c>
      <c r="BW626" s="20">
        <f>Data!CA626-Data!EH626</f>
        <v>-76.399999999999977</v>
      </c>
      <c r="BX626" s="20">
        <f>Data!CB626-Data!EI626</f>
        <v>-136</v>
      </c>
      <c r="BY626" s="20">
        <f>Data!CC626-Data!EJ626</f>
        <v>-107</v>
      </c>
      <c r="BZ626" s="20">
        <f>Data!EK626</f>
        <v>11319.960000000001</v>
      </c>
      <c r="CA626" s="20">
        <f>Data!EL626</f>
        <v>10926.9</v>
      </c>
      <c r="CB626" s="20">
        <f>Data!EM626</f>
        <v>92.043823529411767</v>
      </c>
      <c r="CC626" s="20">
        <f>Data!EN626</f>
        <v>115.18023529411765</v>
      </c>
      <c r="CD626" s="20">
        <f>Data!EO626</f>
        <v>12.632399999999999</v>
      </c>
      <c r="CE626" s="20">
        <f>Data!EP626</f>
        <v>252.369</v>
      </c>
      <c r="CF626" s="50">
        <f>IF(ISBLANK(Data!EQ626), "", Data!EQ626)</f>
        <v>79</v>
      </c>
      <c r="CG626" s="50">
        <f>IF(ISBLANK(Data!ER626), "", Data!ER626)</f>
        <v>71</v>
      </c>
      <c r="CH626" s="61" t="str">
        <f>IF(ISBLANK(Data!ES626), "", Data!ES626)</f>
        <v>Tarleton St.</v>
      </c>
      <c r="CI626" s="61">
        <f>IF(ISBLANK(Data!ET626), "", Data!ET626)</f>
        <v>150</v>
      </c>
    </row>
    <row r="627" spans="1:87" x14ac:dyDescent="0.45">
      <c r="A627" s="50">
        <f>IF(ISBLANK(Data!A627), "", Data!A627)</f>
        <v>45309</v>
      </c>
      <c r="B627" s="50" t="str">
        <f>IF(ISBLANK(Data!B627), "", Data!B627)</f>
        <v>Michigan</v>
      </c>
      <c r="C627" s="50">
        <f>IF(ISBLANK(Data!C627), "", Data!C627)</f>
        <v>171</v>
      </c>
      <c r="D627" s="50" t="str">
        <f>IF(ISBLANK(Data!D627), "", Data!D627)</f>
        <v>Illinois</v>
      </c>
      <c r="E627" s="50">
        <f>IF(ISBLANK(Data!E627), "", Data!E627)</f>
        <v>118</v>
      </c>
      <c r="F627" s="50" t="str">
        <f>IF(ISBLANK(Data!F627), "", Data!F627)</f>
        <v>N</v>
      </c>
      <c r="G627" s="50" t="str">
        <f>IF(ISBLANK(Data!G627), "", Data!G627)</f>
        <v>Michigan</v>
      </c>
      <c r="H627" s="50" t="str">
        <f>IF(ISBLANK(Data!H627), "", Data!H627)</f>
        <v>Illinois</v>
      </c>
      <c r="I627" s="50" t="str">
        <f>IF(ISBLANK(Data!I627), "", Data!I627)</f>
        <v>Michigan</v>
      </c>
      <c r="J627" s="50" t="str">
        <f>IF(ISBLANK(Data!J627), "", Data!J627)</f>
        <v>Illinois</v>
      </c>
      <c r="K627" s="50" t="str">
        <f>IF(ISBLANK(Data!K627), "", Data!K627)</f>
        <v>Michigan</v>
      </c>
      <c r="L627" s="50" t="str">
        <f>IF(ISBLANK(Data!L627), "", Data!L627)</f>
        <v>Illinois</v>
      </c>
      <c r="M627" s="50" t="str">
        <f>IF(ISBLANK(Data!M627), "", Data!M627)</f>
        <v>Michigan</v>
      </c>
      <c r="N627" s="50" t="str">
        <f>IF(ISBLANK(Data!N627), "", Data!N627)</f>
        <v>Illinois</v>
      </c>
      <c r="O627" s="50" t="str">
        <f>IF(ISBLANK(Data!O627), "", Data!O627)</f>
        <v>Michigan</v>
      </c>
      <c r="P627" s="50" t="str">
        <f>IF(ISBLANK(Data!P627), "", Data!P627)</f>
        <v>Illinois</v>
      </c>
      <c r="Q627" s="50" t="str">
        <f>IF(ISBLANK(Data!Q627), "", Data!Q627)</f>
        <v>Michigan</v>
      </c>
      <c r="R627" s="50" t="str">
        <f>IF(ISBLANK(Data!R627), "", Data!R627)</f>
        <v>Illinois</v>
      </c>
      <c r="S627" s="20">
        <f>Data!W627-Data!CD627</f>
        <v>-0.37581699346405201</v>
      </c>
      <c r="T627" s="20">
        <f>Data!X627-Data!CE627</f>
        <v>-13.519999999999998</v>
      </c>
      <c r="U627" s="20">
        <f>Data!Y627-Data!CF627</f>
        <v>-5.2999999999999972</v>
      </c>
      <c r="V627" s="20">
        <f>Data!Z627-Data!CG627</f>
        <v>8.2000000000000028</v>
      </c>
      <c r="W627" s="20">
        <f>Data!AA627-Data!CH627</f>
        <v>-2.5</v>
      </c>
      <c r="X627" s="20">
        <f>Data!AB627-Data!CI627</f>
        <v>-8.6999999999999994E-2</v>
      </c>
      <c r="Y627" s="20">
        <f>Data!AC627-Data!CJ627</f>
        <v>3.66</v>
      </c>
      <c r="Z627" s="20">
        <f>Data!AD627-Data!CK627</f>
        <v>3.5</v>
      </c>
      <c r="AA627" s="20">
        <f>Data!AE627-Data!CL627</f>
        <v>-0.10000000000000853</v>
      </c>
      <c r="AB627" s="20">
        <f>Data!AF627-Data!CM627</f>
        <v>8.5399999999999991</v>
      </c>
      <c r="AC627" s="20">
        <f>Data!AG627-Data!CN627</f>
        <v>-5.1000000000000085</v>
      </c>
      <c r="AD627" s="20">
        <f>Data!AH627-Data!CO627</f>
        <v>7.1000000000000085</v>
      </c>
      <c r="AE627" s="20">
        <f>Data!AI627-Data!CP627</f>
        <v>-0.16050000000000009</v>
      </c>
      <c r="AF627" s="20">
        <f>Data!AJ627-Data!CQ627</f>
        <v>-5.9</v>
      </c>
      <c r="AG627" s="20">
        <f>Data!AK627-Data!CR627</f>
        <v>-0.3330065359477124</v>
      </c>
      <c r="AH627" s="20">
        <f>Data!AL627-Data!CS627</f>
        <v>-179</v>
      </c>
      <c r="AI627" s="20">
        <f>Data!AM627-Data!CT627</f>
        <v>-10.48</v>
      </c>
      <c r="AJ627" s="20">
        <f>Data!AN627-Data!CU627</f>
        <v>2.08</v>
      </c>
      <c r="AK627" s="20">
        <f>Data!AO627-Data!CV627</f>
        <v>33</v>
      </c>
      <c r="AL627" s="20">
        <f>Data!AP627-Data!CW627</f>
        <v>245</v>
      </c>
      <c r="AM627" s="20">
        <f>Data!AQ627-Data!CX627</f>
        <v>25</v>
      </c>
      <c r="AN627" s="20">
        <f>Data!AR627-Data!CY627</f>
        <v>6.9999999999999507E-3</v>
      </c>
      <c r="AO627" s="20">
        <f>Data!AS627-Data!CZ627</f>
        <v>14</v>
      </c>
      <c r="AP627" s="20">
        <f>Data!AT627-Data!DA627</f>
        <v>0</v>
      </c>
      <c r="AQ627" s="20">
        <f>Data!AU627-Data!DB627</f>
        <v>3.400000000000003E-2</v>
      </c>
      <c r="AR627" s="20">
        <f>Data!AV627-Data!DC627</f>
        <v>-19</v>
      </c>
      <c r="AS627" s="20">
        <f>Data!AW627-Data!DD627</f>
        <v>-18</v>
      </c>
      <c r="AT627" s="20">
        <f>Data!AX627-Data!DE627</f>
        <v>-1.8000000000000016E-2</v>
      </c>
      <c r="AU627" s="20">
        <f>Data!AY627-Data!DF627</f>
        <v>-29</v>
      </c>
      <c r="AV627" s="20">
        <f>Data!AZ627-Data!DG627</f>
        <v>-2.3333333333333339</v>
      </c>
      <c r="AW627" s="20">
        <f>Data!BA627-Data!DH627</f>
        <v>-62</v>
      </c>
      <c r="AX627" s="20">
        <f>Data!BB627-Data!DI627</f>
        <v>-5.8300653594771177</v>
      </c>
      <c r="AY627" s="20">
        <f>Data!BC627-Data!DJ627</f>
        <v>21</v>
      </c>
      <c r="AZ627" s="20">
        <f>Data!BD627-Data!DK627</f>
        <v>-2</v>
      </c>
      <c r="BA627" s="20">
        <f>Data!BE627-Data!DL627</f>
        <v>-8</v>
      </c>
      <c r="BB627" s="20">
        <f>Data!BF627-Data!DM627</f>
        <v>35</v>
      </c>
      <c r="BC627" s="20">
        <f>Data!BG627-Data!DN627</f>
        <v>78</v>
      </c>
      <c r="BD627" s="20">
        <f>Data!BH627-Data!DO627</f>
        <v>-2.7999999999999972</v>
      </c>
      <c r="BE627" s="20">
        <f>Data!BI627-Data!DP627</f>
        <v>9.8460000000000036</v>
      </c>
      <c r="BF627" s="20">
        <f>Data!BJ627-Data!DQ627</f>
        <v>-12.572000000000001</v>
      </c>
      <c r="BG627" s="20">
        <f>Data!BK627-Data!DR627</f>
        <v>-8.0999999999999961E-2</v>
      </c>
      <c r="BH627" s="20">
        <f>Data!BL627-Data!DS627</f>
        <v>1.3070000000000004</v>
      </c>
      <c r="BI627" s="20">
        <f>Data!BM627-Data!DT627</f>
        <v>-6.9000000000000006E-2</v>
      </c>
      <c r="BJ627" s="20">
        <f>Data!BN627-Data!DU627</f>
        <v>-1.4000000000000021</v>
      </c>
      <c r="BK627" s="20">
        <f>Data!BO627-Data!DV627</f>
        <v>-2.1999999999999993</v>
      </c>
      <c r="BL627" s="20">
        <f>Data!BP627-Data!DW627</f>
        <v>-0.70000000000000018</v>
      </c>
      <c r="BM627" s="20">
        <f>Data!BQ627-Data!DX627</f>
        <v>-0.36274509803921529</v>
      </c>
      <c r="BN627" s="20">
        <f>Data!BR627-Data!DY627</f>
        <v>3.6000000000000014</v>
      </c>
      <c r="BO627" s="20">
        <f>Data!BS627-Data!DZ627</f>
        <v>64</v>
      </c>
      <c r="BP627" s="20">
        <f>Data!BT627-Data!EA627</f>
        <v>-4.7999999999999932E-2</v>
      </c>
      <c r="BQ627" s="20">
        <f>Data!BU627-Data!EB627</f>
        <v>-4</v>
      </c>
      <c r="BR627" s="20">
        <f>Data!BV627-Data!EC627</f>
        <v>80</v>
      </c>
      <c r="BS627" s="20">
        <f>Data!BW627-Data!ED627</f>
        <v>130</v>
      </c>
      <c r="BT627" s="20">
        <f>Data!BX627-Data!EE627</f>
        <v>131</v>
      </c>
      <c r="BU627" s="20">
        <f>Data!BY627-Data!EF627</f>
        <v>76</v>
      </c>
      <c r="BV627" s="20">
        <f>Data!BZ627-Data!EG627</f>
        <v>66</v>
      </c>
      <c r="BW627" s="20">
        <f>Data!CA627-Data!EH627</f>
        <v>77.599999999999994</v>
      </c>
      <c r="BX627" s="20">
        <f>Data!CB627-Data!EI627</f>
        <v>79</v>
      </c>
      <c r="BY627" s="20">
        <f>Data!CC627-Data!EJ627</f>
        <v>130</v>
      </c>
      <c r="BZ627" s="20">
        <f>Data!EK627</f>
        <v>11045.61</v>
      </c>
      <c r="CA627" s="20">
        <f>Data!EL627</f>
        <v>12540</v>
      </c>
      <c r="CB627" s="20">
        <f>Data!EM627</f>
        <v>57.876823529411766</v>
      </c>
      <c r="CC627" s="20">
        <f>Data!EN627</f>
        <v>47.795833333333334</v>
      </c>
      <c r="CD627" s="20">
        <f>Data!EO627</f>
        <v>12.865600000000001</v>
      </c>
      <c r="CE627" s="20">
        <f>Data!EP627</f>
        <v>169.69399999999999</v>
      </c>
      <c r="CF627" s="50">
        <f>IF(ISBLANK(Data!EQ627), "", Data!EQ627)</f>
        <v>73</v>
      </c>
      <c r="CG627" s="50">
        <f>IF(ISBLANK(Data!ER627), "", Data!ER627)</f>
        <v>88</v>
      </c>
      <c r="CH627" s="61" t="str">
        <f>IF(ISBLANK(Data!ES627), "", Data!ES627)</f>
        <v>Illinois</v>
      </c>
      <c r="CI627" s="61">
        <f>IF(ISBLANK(Data!ET627), "", Data!ET627)</f>
        <v>161</v>
      </c>
    </row>
    <row r="628" spans="1:87" x14ac:dyDescent="0.45">
      <c r="A628" s="50">
        <f>IF(ISBLANK(Data!A628), "", Data!A628)</f>
        <v>45309</v>
      </c>
      <c r="B628" s="50" t="str">
        <f>IF(ISBLANK(Data!B628), "", Data!B628)</f>
        <v>Utah</v>
      </c>
      <c r="C628" s="50">
        <f>IF(ISBLANK(Data!C628), "", Data!C628)</f>
        <v>329</v>
      </c>
      <c r="D628" s="50" t="str">
        <f>IF(ISBLANK(Data!D628), "", Data!D628)</f>
        <v>Oregon St.</v>
      </c>
      <c r="E628" s="50">
        <f>IF(ISBLANK(Data!E628), "", Data!E628)</f>
        <v>226</v>
      </c>
      <c r="F628" s="50" t="str">
        <f>IF(ISBLANK(Data!F628), "", Data!F628)</f>
        <v>N</v>
      </c>
      <c r="G628" s="50" t="str">
        <f>IF(ISBLANK(Data!G628), "", Data!G628)</f>
        <v>Utah</v>
      </c>
      <c r="H628" s="50" t="str">
        <f>IF(ISBLANK(Data!H628), "", Data!H628)</f>
        <v>Oregon St.</v>
      </c>
      <c r="I628" s="50" t="str">
        <f>IF(ISBLANK(Data!I628), "", Data!I628)</f>
        <v>Utah</v>
      </c>
      <c r="J628" s="50" t="str">
        <f>IF(ISBLANK(Data!J628), "", Data!J628)</f>
        <v>Oregon St.</v>
      </c>
      <c r="K628" s="50" t="str">
        <f>IF(ISBLANK(Data!K628), "", Data!K628)</f>
        <v>Utah</v>
      </c>
      <c r="L628" s="50" t="str">
        <f>IF(ISBLANK(Data!L628), "", Data!L628)</f>
        <v>Oregon State</v>
      </c>
      <c r="M628" s="50" t="str">
        <f>IF(ISBLANK(Data!M628), "", Data!M628)</f>
        <v>Utah</v>
      </c>
      <c r="N628" s="50" t="str">
        <f>IF(ISBLANK(Data!N628), "", Data!N628)</f>
        <v>Oregon St</v>
      </c>
      <c r="O628" s="50" t="str">
        <f>IF(ISBLANK(Data!O628), "", Data!O628)</f>
        <v>Utah</v>
      </c>
      <c r="P628" s="50" t="str">
        <f>IF(ISBLANK(Data!P628), "", Data!P628)</f>
        <v>Oregon St.</v>
      </c>
      <c r="Q628" s="50" t="str">
        <f>IF(ISBLANK(Data!Q628), "", Data!Q628)</f>
        <v>Utah</v>
      </c>
      <c r="R628" s="50" t="str">
        <f>IF(ISBLANK(Data!R628), "", Data!R628)</f>
        <v>Oregon State</v>
      </c>
      <c r="S628" s="20">
        <f>Data!W628-Data!CD628</f>
        <v>0.19281045751633996</v>
      </c>
      <c r="T628" s="20">
        <f>Data!X628-Data!CE628</f>
        <v>19.48</v>
      </c>
      <c r="U628" s="20">
        <f>Data!Y628-Data!CF628</f>
        <v>12.400000000000006</v>
      </c>
      <c r="V628" s="20">
        <f>Data!Z628-Data!CG628</f>
        <v>-7.0999999999999943</v>
      </c>
      <c r="W628" s="20">
        <f>Data!AA628-Data!CH628</f>
        <v>5.0999999999999943</v>
      </c>
      <c r="X628" s="20">
        <f>Data!AB628-Data!CI628</f>
        <v>-8.5000000000000006E-2</v>
      </c>
      <c r="Y628" s="20">
        <f>Data!AC628-Data!CJ628</f>
        <v>3.19</v>
      </c>
      <c r="Z628" s="20">
        <f>Data!AD628-Data!CK628</f>
        <v>1.2999999999999972</v>
      </c>
      <c r="AA628" s="20">
        <f>Data!AE628-Data!CL628</f>
        <v>-1.7999999999999972</v>
      </c>
      <c r="AB628" s="20">
        <f>Data!AF628-Data!CM628</f>
        <v>6.5</v>
      </c>
      <c r="AC628" s="20">
        <f>Data!AG628-Data!CN628</f>
        <v>13.299999999999997</v>
      </c>
      <c r="AD628" s="20">
        <f>Data!AH628-Data!CO628</f>
        <v>-7</v>
      </c>
      <c r="AE628" s="20">
        <f>Data!AI628-Data!CP628</f>
        <v>0.40480000000000005</v>
      </c>
      <c r="AF628" s="20">
        <f>Data!AJ628-Data!CQ628</f>
        <v>4.9000000000000004</v>
      </c>
      <c r="AG628" s="20">
        <f>Data!AK628-Data!CR628</f>
        <v>0.28300653594771241</v>
      </c>
      <c r="AH628" s="20">
        <f>Data!AL628-Data!CS628</f>
        <v>193</v>
      </c>
      <c r="AI628" s="20">
        <f>Data!AM628-Data!CT628</f>
        <v>16.71</v>
      </c>
      <c r="AJ628" s="20">
        <f>Data!AN628-Data!CU628</f>
        <v>2.9500000000000011</v>
      </c>
      <c r="AK628" s="20">
        <f>Data!AO628-Data!CV628</f>
        <v>246</v>
      </c>
      <c r="AL628" s="20">
        <f>Data!AP628-Data!CW628</f>
        <v>40</v>
      </c>
      <c r="AM628" s="20">
        <f>Data!AQ628-Data!CX628</f>
        <v>181</v>
      </c>
      <c r="AN628" s="20">
        <f>Data!AR628-Data!CY628</f>
        <v>3.6999999999999977E-2</v>
      </c>
      <c r="AO628" s="20">
        <f>Data!AS628-Data!CZ628</f>
        <v>55</v>
      </c>
      <c r="AP628" s="20">
        <f>Data!AT628-Data!DA628</f>
        <v>104</v>
      </c>
      <c r="AQ628" s="20">
        <f>Data!AU628-Data!DB628</f>
        <v>4.8999999999999988E-2</v>
      </c>
      <c r="AR628" s="20">
        <f>Data!AV628-Data!DC628</f>
        <v>-51</v>
      </c>
      <c r="AS628" s="20">
        <f>Data!AW628-Data!DD628</f>
        <v>-33</v>
      </c>
      <c r="AT628" s="20">
        <f>Data!AX628-Data!DE628</f>
        <v>-8.0999999999999961E-2</v>
      </c>
      <c r="AU628" s="20">
        <f>Data!AY628-Data!DF628</f>
        <v>35</v>
      </c>
      <c r="AV628" s="20">
        <f>Data!AZ628-Data!DG628</f>
        <v>1.4379084967320264</v>
      </c>
      <c r="AW628" s="20">
        <f>Data!BA628-Data!DH628</f>
        <v>143</v>
      </c>
      <c r="AX628" s="20">
        <f>Data!BB628-Data!DI628</f>
        <v>6.0457516339869244</v>
      </c>
      <c r="AY628" s="20">
        <f>Data!BC628-Data!DJ628</f>
        <v>127</v>
      </c>
      <c r="AZ628" s="20">
        <f>Data!BD628-Data!DK628</f>
        <v>13</v>
      </c>
      <c r="BA628" s="20">
        <f>Data!BE628-Data!DL628</f>
        <v>12</v>
      </c>
      <c r="BB628" s="20">
        <f>Data!BF628-Data!DM628</f>
        <v>-19</v>
      </c>
      <c r="BC628" s="20">
        <f>Data!BG628-Data!DN628</f>
        <v>-42</v>
      </c>
      <c r="BD628" s="20">
        <f>Data!BH628-Data!DO628</f>
        <v>9.6999999999999886</v>
      </c>
      <c r="BE628" s="20">
        <f>Data!BI628-Data!DP628</f>
        <v>-1.7150000000000034</v>
      </c>
      <c r="BF628" s="20">
        <f>Data!BJ628-Data!DQ628</f>
        <v>11.473000000000001</v>
      </c>
      <c r="BG628" s="20">
        <f>Data!BK628-Data!DR628</f>
        <v>0.69499999999999995</v>
      </c>
      <c r="BH628" s="20">
        <f>Data!BL628-Data!DS628</f>
        <v>-1.7909999999999986</v>
      </c>
      <c r="BI628" s="20">
        <f>Data!BM628-Data!DT628</f>
        <v>0.10899999999999999</v>
      </c>
      <c r="BJ628" s="20">
        <f>Data!BN628-Data!DU628</f>
        <v>4.6999999999999993</v>
      </c>
      <c r="BK628" s="20">
        <f>Data!BO628-Data!DV628</f>
        <v>-3</v>
      </c>
      <c r="BL628" s="20">
        <f>Data!BP628-Data!DW628</f>
        <v>0.40000000000000036</v>
      </c>
      <c r="BM628" s="20">
        <f>Data!BQ628-Data!DX628</f>
        <v>0.35947712418300704</v>
      </c>
      <c r="BN628" s="20">
        <f>Data!BR628-Data!DY628</f>
        <v>-3.2999999999999989</v>
      </c>
      <c r="BO628" s="20">
        <f>Data!BS628-Data!DZ628</f>
        <v>-140</v>
      </c>
      <c r="BP628" s="20">
        <f>Data!BT628-Data!EA628</f>
        <v>9.7999999999999976E-2</v>
      </c>
      <c r="BQ628" s="20">
        <f>Data!BU628-Data!EB628</f>
        <v>3</v>
      </c>
      <c r="BR628" s="20">
        <f>Data!BV628-Data!EC628</f>
        <v>-162</v>
      </c>
      <c r="BS628" s="20">
        <f>Data!BW628-Data!ED628</f>
        <v>-114</v>
      </c>
      <c r="BT628" s="20">
        <f>Data!BX628-Data!EE628</f>
        <v>-111</v>
      </c>
      <c r="BU628" s="20">
        <f>Data!BY628-Data!EF628</f>
        <v>-182</v>
      </c>
      <c r="BV628" s="20">
        <f>Data!BZ628-Data!EG628</f>
        <v>-145</v>
      </c>
      <c r="BW628" s="20">
        <f>Data!CA628-Data!EH628</f>
        <v>-108.99999999999999</v>
      </c>
      <c r="BX628" s="20">
        <f>Data!CB628-Data!EI628</f>
        <v>-141</v>
      </c>
      <c r="BY628" s="20">
        <f>Data!CC628-Data!EJ628</f>
        <v>-205</v>
      </c>
      <c r="BZ628" s="20">
        <f>Data!EK628</f>
        <v>12317.72</v>
      </c>
      <c r="CA628" s="20">
        <f>Data!EL628</f>
        <v>10270.4</v>
      </c>
      <c r="CB628" s="20">
        <f>Data!EM628</f>
        <v>74.722588235294126</v>
      </c>
      <c r="CC628" s="20">
        <f>Data!EN628</f>
        <v>91.174444444444447</v>
      </c>
      <c r="CD628" s="20">
        <f>Data!EO628</f>
        <v>11.637599999999999</v>
      </c>
      <c r="CE628" s="20">
        <f>Data!EP628</f>
        <v>214.13000000000002</v>
      </c>
      <c r="CF628" s="50">
        <f>IF(ISBLANK(Data!EQ628), "", Data!EQ628)</f>
        <v>74</v>
      </c>
      <c r="CG628" s="50">
        <f>IF(ISBLANK(Data!ER628), "", Data!ER628)</f>
        <v>47</v>
      </c>
      <c r="CH628" s="61" t="str">
        <f>IF(ISBLANK(Data!ES628), "", Data!ES628)</f>
        <v>Utah</v>
      </c>
      <c r="CI628" s="61">
        <f>IF(ISBLANK(Data!ET628), "", Data!ET628)</f>
        <v>121</v>
      </c>
    </row>
    <row r="629" spans="1:87" x14ac:dyDescent="0.45">
      <c r="A629" s="50">
        <f>IF(ISBLANK(Data!A629), "", Data!A629)</f>
        <v>45309</v>
      </c>
      <c r="B629" s="50" t="str">
        <f>IF(ISBLANK(Data!B629), "", Data!B629)</f>
        <v>California</v>
      </c>
      <c r="C629" s="50">
        <f>IF(ISBLANK(Data!C629), "", Data!C629)</f>
        <v>41</v>
      </c>
      <c r="D629" s="50" t="str">
        <f>IF(ISBLANK(Data!D629), "", Data!D629)</f>
        <v>Washington</v>
      </c>
      <c r="E629" s="50">
        <f>IF(ISBLANK(Data!E629), "", Data!E629)</f>
        <v>345</v>
      </c>
      <c r="F629" s="50" t="str">
        <f>IF(ISBLANK(Data!F629), "", Data!F629)</f>
        <v>N</v>
      </c>
      <c r="G629" s="50" t="str">
        <f>IF(ISBLANK(Data!G629), "", Data!G629)</f>
        <v>California</v>
      </c>
      <c r="H629" s="50" t="str">
        <f>IF(ISBLANK(Data!H629), "", Data!H629)</f>
        <v>Washington</v>
      </c>
      <c r="I629" s="50" t="str">
        <f>IF(ISBLANK(Data!I629), "", Data!I629)</f>
        <v>California</v>
      </c>
      <c r="J629" s="50" t="str">
        <f>IF(ISBLANK(Data!J629), "", Data!J629)</f>
        <v>Washington</v>
      </c>
      <c r="K629" s="50" t="str">
        <f>IF(ISBLANK(Data!K629), "", Data!K629)</f>
        <v>California</v>
      </c>
      <c r="L629" s="50" t="str">
        <f>IF(ISBLANK(Data!L629), "", Data!L629)</f>
        <v>Washington</v>
      </c>
      <c r="M629" s="50" t="str">
        <f>IF(ISBLANK(Data!M629), "", Data!M629)</f>
        <v>California</v>
      </c>
      <c r="N629" s="50" t="str">
        <f>IF(ISBLANK(Data!N629), "", Data!N629)</f>
        <v>Washington</v>
      </c>
      <c r="O629" s="50" t="str">
        <f>IF(ISBLANK(Data!O629), "", Data!O629)</f>
        <v>California</v>
      </c>
      <c r="P629" s="50" t="str">
        <f>IF(ISBLANK(Data!P629), "", Data!P629)</f>
        <v>Washington</v>
      </c>
      <c r="Q629" s="50" t="str">
        <f>IF(ISBLANK(Data!Q629), "", Data!Q629)</f>
        <v>California</v>
      </c>
      <c r="R629" s="50" t="str">
        <f>IF(ISBLANK(Data!R629), "", Data!R629)</f>
        <v>Washington</v>
      </c>
      <c r="S629" s="20">
        <f>Data!W629-Data!CD629</f>
        <v>-0.27777777777777807</v>
      </c>
      <c r="T629" s="20">
        <f>Data!X629-Data!CE629</f>
        <v>-9.1300000000000008</v>
      </c>
      <c r="U629" s="20">
        <f>Data!Y629-Data!CF629</f>
        <v>-3.2000000000000028</v>
      </c>
      <c r="V629" s="20">
        <f>Data!Z629-Data!CG629</f>
        <v>5.8999999999999915</v>
      </c>
      <c r="W629" s="20">
        <f>Data!AA629-Data!CH629</f>
        <v>-3.1000000000000085</v>
      </c>
      <c r="X629" s="20">
        <f>Data!AB629-Data!CI629</f>
        <v>-7.400000000000001E-2</v>
      </c>
      <c r="Y629" s="20">
        <f>Data!AC629-Data!CJ629</f>
        <v>-1.71</v>
      </c>
      <c r="Z629" s="20">
        <f>Data!AD629-Data!CK629</f>
        <v>-0.90000000000000568</v>
      </c>
      <c r="AA629" s="20">
        <f>Data!AE629-Data!CL629</f>
        <v>0.80000000000001137</v>
      </c>
      <c r="AB629" s="20">
        <f>Data!AF629-Data!CM629</f>
        <v>-5.42</v>
      </c>
      <c r="AC629" s="20">
        <f>Data!AG629-Data!CN629</f>
        <v>-2.5999999999999943</v>
      </c>
      <c r="AD629" s="20">
        <f>Data!AH629-Data!CO629</f>
        <v>4.2999999999999972</v>
      </c>
      <c r="AE629" s="20">
        <f>Data!AI629-Data!CP629</f>
        <v>-0.14779999999999993</v>
      </c>
      <c r="AF629" s="20">
        <f>Data!AJ629-Data!CQ629</f>
        <v>-5.5</v>
      </c>
      <c r="AG629" s="20">
        <f>Data!AK629-Data!CR629</f>
        <v>-0.30555555555555552</v>
      </c>
      <c r="AH629" s="20">
        <f>Data!AL629-Data!CS629</f>
        <v>-141</v>
      </c>
      <c r="AI629" s="20">
        <f>Data!AM629-Data!CT629</f>
        <v>-7.75</v>
      </c>
      <c r="AJ629" s="20">
        <f>Data!AN629-Data!CU629</f>
        <v>-1.1299999999999999</v>
      </c>
      <c r="AK629" s="20">
        <f>Data!AO629-Data!CV629</f>
        <v>-89</v>
      </c>
      <c r="AL629" s="20">
        <f>Data!AP629-Data!CW629</f>
        <v>30</v>
      </c>
      <c r="AM629" s="20">
        <f>Data!AQ629-Data!CX629</f>
        <v>-14</v>
      </c>
      <c r="AN629" s="20">
        <f>Data!AR629-Data!CY629</f>
        <v>-2.8000000000000025E-2</v>
      </c>
      <c r="AO629" s="20">
        <f>Data!AS629-Data!CZ629</f>
        <v>24</v>
      </c>
      <c r="AP629" s="20">
        <f>Data!AT629-Data!DA629</f>
        <v>70</v>
      </c>
      <c r="AQ629" s="20">
        <f>Data!AU629-Data!DB629</f>
        <v>0</v>
      </c>
      <c r="AR629" s="20">
        <f>Data!AV629-Data!DC629</f>
        <v>-39</v>
      </c>
      <c r="AS629" s="20">
        <f>Data!AW629-Data!DD629</f>
        <v>-51</v>
      </c>
      <c r="AT629" s="20">
        <f>Data!AX629-Data!DE629</f>
        <v>-6.0000000000000053E-3</v>
      </c>
      <c r="AU629" s="20">
        <f>Data!AY629-Data!DF629</f>
        <v>8</v>
      </c>
      <c r="AV629" s="20">
        <f>Data!AZ629-Data!DG629</f>
        <v>0.44444444444444287</v>
      </c>
      <c r="AW629" s="20">
        <f>Data!BA629-Data!DH629</f>
        <v>-13</v>
      </c>
      <c r="AX629" s="20">
        <f>Data!BB629-Data!DI629</f>
        <v>-0.72222222222222143</v>
      </c>
      <c r="AY629" s="20">
        <f>Data!BC629-Data!DJ629</f>
        <v>-49</v>
      </c>
      <c r="AZ629" s="20">
        <f>Data!BD629-Data!DK629</f>
        <v>8</v>
      </c>
      <c r="BA629" s="20">
        <f>Data!BE629-Data!DL629</f>
        <v>-29</v>
      </c>
      <c r="BB629" s="20">
        <f>Data!BF629-Data!DM629</f>
        <v>-4</v>
      </c>
      <c r="BC629" s="20">
        <f>Data!BG629-Data!DN629</f>
        <v>-27</v>
      </c>
      <c r="BD629" s="20">
        <f>Data!BH629-Data!DO629</f>
        <v>-5</v>
      </c>
      <c r="BE629" s="20">
        <f>Data!BI629-Data!DP629</f>
        <v>1.6670000000000016</v>
      </c>
      <c r="BF629" s="20">
        <f>Data!BJ629-Data!DQ629</f>
        <v>-6.6109999999999998</v>
      </c>
      <c r="BG629" s="20">
        <f>Data!BK629-Data!DR629</f>
        <v>-0.20300000000000007</v>
      </c>
      <c r="BH629" s="20">
        <f>Data!BL629-Data!DS629</f>
        <v>-0.22199999999999953</v>
      </c>
      <c r="BI629" s="20">
        <f>Data!BM629-Data!DT629</f>
        <v>4.4999999999999984E-2</v>
      </c>
      <c r="BJ629" s="20">
        <f>Data!BN629-Data!DU629</f>
        <v>3.9000000000000021</v>
      </c>
      <c r="BK629" s="20">
        <f>Data!BO629-Data!DV629</f>
        <v>-2.8000000000000007</v>
      </c>
      <c r="BL629" s="20">
        <f>Data!BP629-Data!DW629</f>
        <v>-1.6000000000000005</v>
      </c>
      <c r="BM629" s="20">
        <f>Data!BQ629-Data!DX629</f>
        <v>0.44444444444444464</v>
      </c>
      <c r="BN629" s="20">
        <f>Data!BR629-Data!DY629</f>
        <v>-1.5</v>
      </c>
      <c r="BO629" s="20">
        <f>Data!BS629-Data!DZ629</f>
        <v>126</v>
      </c>
      <c r="BP629" s="20">
        <f>Data!BT629-Data!EA629</f>
        <v>-8.1999999999999962E-2</v>
      </c>
      <c r="BQ629" s="20">
        <f>Data!BU629-Data!EB629</f>
        <v>-1</v>
      </c>
      <c r="BR629" s="20">
        <f>Data!BV629-Data!EC629</f>
        <v>76</v>
      </c>
      <c r="BS629" s="20">
        <f>Data!BW629-Data!ED629</f>
        <v>158</v>
      </c>
      <c r="BT629" s="20">
        <f>Data!BX629-Data!EE629</f>
        <v>159</v>
      </c>
      <c r="BU629" s="20">
        <f>Data!BY629-Data!EF629</f>
        <v>88</v>
      </c>
      <c r="BV629" s="20">
        <f>Data!BZ629-Data!EG629</f>
        <v>65</v>
      </c>
      <c r="BW629" s="20">
        <f>Data!CA629-Data!EH629</f>
        <v>98.399999999999991</v>
      </c>
      <c r="BX629" s="20">
        <f>Data!CB629-Data!EI629</f>
        <v>138</v>
      </c>
      <c r="BY629" s="20">
        <f>Data!CC629-Data!EJ629</f>
        <v>186</v>
      </c>
      <c r="BZ629" s="20">
        <f>Data!EK629</f>
        <v>11149.45</v>
      </c>
      <c r="CA629" s="20">
        <f>Data!EL629</f>
        <v>12143.16</v>
      </c>
      <c r="CB629" s="20">
        <f>Data!EM629</f>
        <v>64.591999999999999</v>
      </c>
      <c r="CC629" s="20">
        <f>Data!EN629</f>
        <v>71.257333333333335</v>
      </c>
      <c r="CD629" s="20">
        <f>Data!EO629</f>
        <v>12.8338</v>
      </c>
      <c r="CE629" s="20">
        <f>Data!EP629</f>
        <v>248.10499999999999</v>
      </c>
      <c r="CF629" s="50">
        <f>IF(ISBLANK(Data!EQ629), "", Data!EQ629)</f>
        <v>75</v>
      </c>
      <c r="CG629" s="50">
        <f>IF(ISBLANK(Data!ER629), "", Data!ER629)</f>
        <v>77</v>
      </c>
      <c r="CH629" s="61" t="str">
        <f>IF(ISBLANK(Data!ES629), "", Data!ES629)</f>
        <v>Washington</v>
      </c>
      <c r="CI629" s="61">
        <f>IF(ISBLANK(Data!ET629), "", Data!ET629)</f>
        <v>152</v>
      </c>
    </row>
    <row r="630" spans="1:87" x14ac:dyDescent="0.45">
      <c r="A630" s="50">
        <f>IF(ISBLANK(Data!A630), "", Data!A630)</f>
        <v>45309</v>
      </c>
      <c r="B630" s="50" t="str">
        <f>IF(ISBLANK(Data!B630), "", Data!B630)</f>
        <v>Grand Canyon</v>
      </c>
      <c r="C630" s="50">
        <f>IF(ISBLANK(Data!C630), "", Data!C630)</f>
        <v>105</v>
      </c>
      <c r="D630" s="50" t="str">
        <f>IF(ISBLANK(Data!D630), "", Data!D630)</f>
        <v>Utah Valley</v>
      </c>
      <c r="E630" s="50">
        <f>IF(ISBLANK(Data!E630), "", Data!E630)</f>
        <v>332</v>
      </c>
      <c r="F630" s="50" t="str">
        <f>IF(ISBLANK(Data!F630), "", Data!F630)</f>
        <v>N</v>
      </c>
      <c r="G630" s="50" t="str">
        <f>IF(ISBLANK(Data!G630), "", Data!G630)</f>
        <v>Grand Canyon</v>
      </c>
      <c r="H630" s="50" t="str">
        <f>IF(ISBLANK(Data!H630), "", Data!H630)</f>
        <v>Utah Valley</v>
      </c>
      <c r="I630" s="50" t="str">
        <f>IF(ISBLANK(Data!I630), "", Data!I630)</f>
        <v>Grand Canyon</v>
      </c>
      <c r="J630" s="50" t="str">
        <f>IF(ISBLANK(Data!J630), "", Data!J630)</f>
        <v>Utah Valley</v>
      </c>
      <c r="K630" s="50" t="str">
        <f>IF(ISBLANK(Data!K630), "", Data!K630)</f>
        <v>Grand Canyon</v>
      </c>
      <c r="L630" s="50" t="str">
        <f>IF(ISBLANK(Data!L630), "", Data!L630)</f>
        <v>Utah Valley</v>
      </c>
      <c r="M630" s="50" t="str">
        <f>IF(ISBLANK(Data!M630), "", Data!M630)</f>
        <v>Grd Canyon</v>
      </c>
      <c r="N630" s="50" t="str">
        <f>IF(ISBLANK(Data!N630), "", Data!N630)</f>
        <v>Utah Valley</v>
      </c>
      <c r="O630" s="50" t="str">
        <f>IF(ISBLANK(Data!O630), "", Data!O630)</f>
        <v>Grand Canyon</v>
      </c>
      <c r="P630" s="50" t="str">
        <f>IF(ISBLANK(Data!P630), "", Data!P630)</f>
        <v>Utah Valley</v>
      </c>
      <c r="Q630" s="50" t="str">
        <f>IF(ISBLANK(Data!Q630), "", Data!Q630)</f>
        <v>Grand Canyon</v>
      </c>
      <c r="R630" s="50" t="str">
        <f>IF(ISBLANK(Data!R630), "", Data!R630)</f>
        <v>Utah Valley</v>
      </c>
      <c r="S630" s="20">
        <f>Data!W630-Data!CD630</f>
        <v>0.5</v>
      </c>
      <c r="T630" s="20">
        <f>Data!X630-Data!CE630</f>
        <v>15.6</v>
      </c>
      <c r="U630" s="20">
        <f>Data!Y630-Data!CF630</f>
        <v>13.599999999999994</v>
      </c>
      <c r="V630" s="20">
        <f>Data!Z630-Data!CG630</f>
        <v>-2</v>
      </c>
      <c r="W630" s="20">
        <f>Data!AA630-Data!CH630</f>
        <v>0.5</v>
      </c>
      <c r="X630" s="20">
        <f>Data!AB630-Data!CI630</f>
        <v>3.2000000000000001E-2</v>
      </c>
      <c r="Y630" s="20">
        <f>Data!AC630-Data!CJ630</f>
        <v>-7.29</v>
      </c>
      <c r="Z630" s="20">
        <f>Data!AD630-Data!CK630</f>
        <v>-3.8999999999999915</v>
      </c>
      <c r="AA630" s="20">
        <f>Data!AE630-Data!CL630</f>
        <v>3.4000000000000057</v>
      </c>
      <c r="AB630" s="20">
        <f>Data!AF630-Data!CM630</f>
        <v>-9.14</v>
      </c>
      <c r="AC630" s="20">
        <f>Data!AG630-Data!CN630</f>
        <v>14.100000000000009</v>
      </c>
      <c r="AD630" s="20">
        <f>Data!AH630-Data!CO630</f>
        <v>-1.8999999999999915</v>
      </c>
      <c r="AE630" s="20">
        <f>Data!AI630-Data!CP630</f>
        <v>0.40860000000000002</v>
      </c>
      <c r="AF630" s="20">
        <f>Data!AJ630-Data!CQ630</f>
        <v>7.5</v>
      </c>
      <c r="AG630" s="20">
        <f>Data!AK630-Data!CR630</f>
        <v>0.41666666666666663</v>
      </c>
      <c r="AH630" s="20">
        <f>Data!AL630-Data!CS630</f>
        <v>278</v>
      </c>
      <c r="AI630" s="20">
        <f>Data!AM630-Data!CT630</f>
        <v>13.32</v>
      </c>
      <c r="AJ630" s="20">
        <f>Data!AN630-Data!CU630</f>
        <v>-4.32</v>
      </c>
      <c r="AK630" s="20">
        <f>Data!AO630-Data!CV630</f>
        <v>244</v>
      </c>
      <c r="AL630" s="20">
        <f>Data!AP630-Data!CW630</f>
        <v>-58</v>
      </c>
      <c r="AM630" s="20">
        <f>Data!AQ630-Data!CX630</f>
        <v>20</v>
      </c>
      <c r="AN630" s="20">
        <f>Data!AR630-Data!CY630</f>
        <v>7.400000000000001E-2</v>
      </c>
      <c r="AO630" s="20">
        <f>Data!AS630-Data!CZ630</f>
        <v>47</v>
      </c>
      <c r="AP630" s="20">
        <f>Data!AT630-Data!DA630</f>
        <v>48</v>
      </c>
      <c r="AQ630" s="20">
        <f>Data!AU630-Data!DB630</f>
        <v>9.5999999999999974E-2</v>
      </c>
      <c r="AR630" s="20">
        <f>Data!AV630-Data!DC630</f>
        <v>25</v>
      </c>
      <c r="AS630" s="20">
        <f>Data!AW630-Data!DD630</f>
        <v>20</v>
      </c>
      <c r="AT630" s="20">
        <f>Data!AX630-Data!DE630</f>
        <v>2.4000000000000021E-2</v>
      </c>
      <c r="AU630" s="20">
        <f>Data!AY630-Data!DF630</f>
        <v>36</v>
      </c>
      <c r="AV630" s="20">
        <f>Data!AZ630-Data!DG630</f>
        <v>2</v>
      </c>
      <c r="AW630" s="20">
        <f>Data!BA630-Data!DH630</f>
        <v>70</v>
      </c>
      <c r="AX630" s="20">
        <f>Data!BB630-Data!DI630</f>
        <v>3.8888888888888928</v>
      </c>
      <c r="AY630" s="20">
        <f>Data!BC630-Data!DJ630</f>
        <v>-15</v>
      </c>
      <c r="AZ630" s="20">
        <f>Data!BD630-Data!DK630</f>
        <v>17</v>
      </c>
      <c r="BA630" s="20">
        <f>Data!BE630-Data!DL630</f>
        <v>38</v>
      </c>
      <c r="BB630" s="20">
        <f>Data!BF630-Data!DM630</f>
        <v>7</v>
      </c>
      <c r="BC630" s="20">
        <f>Data!BG630-Data!DN630</f>
        <v>-10</v>
      </c>
      <c r="BD630" s="20">
        <f>Data!BH630-Data!DO630</f>
        <v>13.5</v>
      </c>
      <c r="BE630" s="20">
        <f>Data!BI630-Data!DP630</f>
        <v>-3.222999999999999</v>
      </c>
      <c r="BF630" s="20">
        <f>Data!BJ630-Data!DQ630</f>
        <v>16.777999999999999</v>
      </c>
      <c r="BG630" s="20">
        <f>Data!BK630-Data!DR630</f>
        <v>-9.9000000000000199E-2</v>
      </c>
      <c r="BH630" s="20">
        <f>Data!BL630-Data!DS630</f>
        <v>0.38900000000000112</v>
      </c>
      <c r="BI630" s="20">
        <f>Data!BM630-Data!DT630</f>
        <v>5.600000000000005E-2</v>
      </c>
      <c r="BJ630" s="20">
        <f>Data!BN630-Data!DU630</f>
        <v>2.6999999999999993</v>
      </c>
      <c r="BK630" s="20">
        <f>Data!BO630-Data!DV630</f>
        <v>1.0999999999999979</v>
      </c>
      <c r="BL630" s="20">
        <f>Data!BP630-Data!DW630</f>
        <v>2.1</v>
      </c>
      <c r="BM630" s="20">
        <f>Data!BQ630-Data!DX630</f>
        <v>0.94444444444444553</v>
      </c>
      <c r="BN630" s="20">
        <f>Data!BR630-Data!DY630</f>
        <v>-0.60000000000000142</v>
      </c>
      <c r="BO630" s="20">
        <f>Data!BS630-Data!DZ630</f>
        <v>-171</v>
      </c>
      <c r="BP630" s="20">
        <f>Data!BT630-Data!EA630</f>
        <v>0.11699999999999999</v>
      </c>
      <c r="BQ630" s="20">
        <f>Data!BU630-Data!EB630</f>
        <v>5</v>
      </c>
      <c r="BR630" s="20">
        <f>Data!BV630-Data!EC630</f>
        <v>-164</v>
      </c>
      <c r="BS630" s="20">
        <f>Data!BW630-Data!ED630</f>
        <v>-155</v>
      </c>
      <c r="BT630" s="20">
        <f>Data!BX630-Data!EE630</f>
        <v>-197</v>
      </c>
      <c r="BU630" s="20">
        <f>Data!BY630-Data!EF630</f>
        <v>-195</v>
      </c>
      <c r="BV630" s="20">
        <f>Data!BZ630-Data!EG630</f>
        <v>-137</v>
      </c>
      <c r="BW630" s="20">
        <f>Data!CA630-Data!EH630</f>
        <v>-136.5</v>
      </c>
      <c r="BX630" s="20">
        <f>Data!CB630-Data!EI630</f>
        <v>-155</v>
      </c>
      <c r="BY630" s="20">
        <f>Data!CC630-Data!EJ630</f>
        <v>-175</v>
      </c>
      <c r="BZ630" s="20">
        <f>Data!EK630</f>
        <v>11579.26</v>
      </c>
      <c r="CA630" s="20">
        <f>Data!EL630</f>
        <v>9989.94</v>
      </c>
      <c r="CB630" s="20">
        <f>Data!EM630</f>
        <v>93.705333333333328</v>
      </c>
      <c r="CC630" s="20">
        <f>Data!EN630</f>
        <v>102.55338888888889</v>
      </c>
      <c r="CD630" s="20">
        <f>Data!EO630</f>
        <v>12.459999999999999</v>
      </c>
      <c r="CE630" s="20">
        <f>Data!EP630</f>
        <v>239.2</v>
      </c>
      <c r="CF630" s="50">
        <f>IF(ISBLANK(Data!EQ630), "", Data!EQ630)</f>
        <v>78</v>
      </c>
      <c r="CG630" s="50">
        <f>IF(ISBLANK(Data!ER630), "", Data!ER630)</f>
        <v>65</v>
      </c>
      <c r="CH630" s="61" t="str">
        <f>IF(ISBLANK(Data!ES630), "", Data!ES630)</f>
        <v>Grand Canyon</v>
      </c>
      <c r="CI630" s="61">
        <f>IF(ISBLANK(Data!ET630), "", Data!ET630)</f>
        <v>143</v>
      </c>
    </row>
    <row r="631" spans="1:87" x14ac:dyDescent="0.45">
      <c r="A631" s="50">
        <f>IF(ISBLANK(Data!A631), "", Data!A631)</f>
        <v>45309</v>
      </c>
      <c r="B631" s="50" t="str">
        <f>IF(ISBLANK(Data!B631), "", Data!B631)</f>
        <v>UTEP</v>
      </c>
      <c r="C631" s="50">
        <f>IF(ISBLANK(Data!C631), "", Data!C631)</f>
        <v>333</v>
      </c>
      <c r="D631" s="50" t="str">
        <f>IF(ISBLANK(Data!D631), "", Data!D631)</f>
        <v>Middle Tennessee</v>
      </c>
      <c r="E631" s="50">
        <f>IF(ISBLANK(Data!E631), "", Data!E631)</f>
        <v>173</v>
      </c>
      <c r="F631" s="50" t="str">
        <f>IF(ISBLANK(Data!F631), "", Data!F631)</f>
        <v>N</v>
      </c>
      <c r="G631" s="50" t="str">
        <f>IF(ISBLANK(Data!G631), "", Data!G631)</f>
        <v>UTEP</v>
      </c>
      <c r="H631" s="50" t="str">
        <f>IF(ISBLANK(Data!H631), "", Data!H631)</f>
        <v>Middle Tennessee</v>
      </c>
      <c r="I631" s="50" t="str">
        <f>IF(ISBLANK(Data!I631), "", Data!I631)</f>
        <v>UTEP</v>
      </c>
      <c r="J631" s="50" t="str">
        <f>IF(ISBLANK(Data!J631), "", Data!J631)</f>
        <v>Middle Tennessee</v>
      </c>
      <c r="K631" s="50" t="str">
        <f>IF(ISBLANK(Data!K631), "", Data!K631)</f>
        <v>UTEP</v>
      </c>
      <c r="L631" s="50" t="str">
        <f>IF(ISBLANK(Data!L631), "", Data!L631)</f>
        <v>Middle Tennessee</v>
      </c>
      <c r="M631" s="50" t="str">
        <f>IF(ISBLANK(Data!M631), "", Data!M631)</f>
        <v>TX El Paso</v>
      </c>
      <c r="N631" s="50" t="str">
        <f>IF(ISBLANK(Data!N631), "", Data!N631)</f>
        <v>Middle Tenn</v>
      </c>
      <c r="O631" s="50" t="str">
        <f>IF(ISBLANK(Data!O631), "", Data!O631)</f>
        <v>UTEP</v>
      </c>
      <c r="P631" s="50" t="str">
        <f>IF(ISBLANK(Data!P631), "", Data!P631)</f>
        <v>Middle Tenn.</v>
      </c>
      <c r="Q631" s="50" t="str">
        <f>IF(ISBLANK(Data!Q631), "", Data!Q631)</f>
        <v>UTEP</v>
      </c>
      <c r="R631" s="50" t="str">
        <f>IF(ISBLANK(Data!R631), "", Data!R631)</f>
        <v>Middle Tennessee</v>
      </c>
      <c r="S631" s="20">
        <f>Data!W631-Data!CD631</f>
        <v>0.22222222222222304</v>
      </c>
      <c r="T631" s="20">
        <f>Data!X631-Data!CE631</f>
        <v>6.5000000000000009</v>
      </c>
      <c r="U631" s="20">
        <f>Data!Y631-Data!CF631</f>
        <v>4</v>
      </c>
      <c r="V631" s="20">
        <f>Data!Z631-Data!CG631</f>
        <v>-2.5</v>
      </c>
      <c r="W631" s="20">
        <f>Data!AA631-Data!CH631</f>
        <v>7</v>
      </c>
      <c r="X631" s="20">
        <f>Data!AB631-Data!CI631</f>
        <v>5.3999999999999999E-2</v>
      </c>
      <c r="Y631" s="20">
        <f>Data!AC631-Data!CJ631</f>
        <v>-1.2</v>
      </c>
      <c r="Z631" s="20">
        <f>Data!AD631-Data!CK631</f>
        <v>-1.2000000000000028</v>
      </c>
      <c r="AA631" s="20">
        <f>Data!AE631-Data!CL631</f>
        <v>0</v>
      </c>
      <c r="AB631" s="20">
        <f>Data!AF631-Data!CM631</f>
        <v>-0.35000000000000009</v>
      </c>
      <c r="AC631" s="20">
        <f>Data!AG631-Data!CN631</f>
        <v>4.1999999999999886</v>
      </c>
      <c r="AD631" s="20">
        <f>Data!AH631-Data!CO631</f>
        <v>-1.2999999999999972</v>
      </c>
      <c r="AE631" s="20">
        <f>Data!AI631-Data!CP631</f>
        <v>0.13679999999999998</v>
      </c>
      <c r="AF631" s="20">
        <f>Data!AJ631-Data!CQ631</f>
        <v>3.6999999999999993</v>
      </c>
      <c r="AG631" s="20">
        <f>Data!AK631-Data!CR631</f>
        <v>0.20555555555555549</v>
      </c>
      <c r="AH631" s="20">
        <f>Data!AL631-Data!CS631</f>
        <v>113</v>
      </c>
      <c r="AI631" s="20">
        <f>Data!AM631-Data!CT631</f>
        <v>4.8600000000000012</v>
      </c>
      <c r="AJ631" s="20">
        <f>Data!AN631-Data!CU631</f>
        <v>-1.52</v>
      </c>
      <c r="AK631" s="20">
        <f>Data!AO631-Data!CV631</f>
        <v>218</v>
      </c>
      <c r="AL631" s="20">
        <f>Data!AP631-Data!CW631</f>
        <v>49</v>
      </c>
      <c r="AM631" s="20">
        <f>Data!AQ631-Data!CX631</f>
        <v>-16</v>
      </c>
      <c r="AN631" s="20">
        <f>Data!AR631-Data!CY631</f>
        <v>5.7000000000000051E-2</v>
      </c>
      <c r="AO631" s="20">
        <f>Data!AS631-Data!CZ631</f>
        <v>-9</v>
      </c>
      <c r="AP631" s="20">
        <f>Data!AT631-Data!DA631</f>
        <v>-90</v>
      </c>
      <c r="AQ631" s="20">
        <f>Data!AU631-Data!DB631</f>
        <v>4.7999999999999987E-2</v>
      </c>
      <c r="AR631" s="20">
        <f>Data!AV631-Data!DC631</f>
        <v>127</v>
      </c>
      <c r="AS631" s="20">
        <f>Data!AW631-Data!DD631</f>
        <v>169</v>
      </c>
      <c r="AT631" s="20">
        <f>Data!AX631-Data!DE631</f>
        <v>3.5999999999999921E-2</v>
      </c>
      <c r="AU631" s="20">
        <f>Data!AY631-Data!DF631</f>
        <v>-19</v>
      </c>
      <c r="AV631" s="20">
        <f>Data!AZ631-Data!DG631</f>
        <v>-1.0555555555555554</v>
      </c>
      <c r="AW631" s="20">
        <f>Data!BA631-Data!DH631</f>
        <v>-48</v>
      </c>
      <c r="AX631" s="20">
        <f>Data!BB631-Data!DI631</f>
        <v>-2.6666666666666714</v>
      </c>
      <c r="AY631" s="20">
        <f>Data!BC631-Data!DJ631</f>
        <v>71</v>
      </c>
      <c r="AZ631" s="20">
        <f>Data!BD631-Data!DK631</f>
        <v>102</v>
      </c>
      <c r="BA631" s="20">
        <f>Data!BE631-Data!DL631</f>
        <v>-24</v>
      </c>
      <c r="BB631" s="20">
        <f>Data!BF631-Data!DM631</f>
        <v>9</v>
      </c>
      <c r="BC631" s="20">
        <f>Data!BG631-Data!DN631</f>
        <v>89</v>
      </c>
      <c r="BD631" s="20">
        <f>Data!BH631-Data!DO631</f>
        <v>12.199999999999996</v>
      </c>
      <c r="BE631" s="20">
        <f>Data!BI631-Data!DP631</f>
        <v>2.7219999999999942</v>
      </c>
      <c r="BF631" s="20">
        <f>Data!BJ631-Data!DQ631</f>
        <v>9.3889999999999993</v>
      </c>
      <c r="BG631" s="20">
        <f>Data!BK631-Data!DR631</f>
        <v>0.24099999999999999</v>
      </c>
      <c r="BH631" s="20">
        <f>Data!BL631-Data!DS631</f>
        <v>0.5</v>
      </c>
      <c r="BI631" s="20">
        <f>Data!BM631-Data!DT631</f>
        <v>0.36300000000000004</v>
      </c>
      <c r="BJ631" s="20">
        <f>Data!BN631-Data!DU631</f>
        <v>-5</v>
      </c>
      <c r="BK631" s="20">
        <f>Data!BO631-Data!DV631</f>
        <v>9.4000000000000021</v>
      </c>
      <c r="BL631" s="20">
        <f>Data!BP631-Data!DW631</f>
        <v>-1.3999999999999995</v>
      </c>
      <c r="BM631" s="20">
        <f>Data!BQ631-Data!DX631</f>
        <v>5.6666666666666661</v>
      </c>
      <c r="BN631" s="20">
        <f>Data!BR631-Data!DY631</f>
        <v>4.9999999999999982</v>
      </c>
      <c r="BO631" s="20">
        <f>Data!BS631-Data!DZ631</f>
        <v>-40</v>
      </c>
      <c r="BP631" s="20">
        <f>Data!BT631-Data!EA631</f>
        <v>2.7000000000000024E-2</v>
      </c>
      <c r="BQ631" s="20">
        <f>Data!BU631-Data!EB631</f>
        <v>2</v>
      </c>
      <c r="BR631" s="20">
        <f>Data!BV631-Data!EC631</f>
        <v>-71</v>
      </c>
      <c r="BS631" s="20">
        <f>Data!BW631-Data!ED631</f>
        <v>-48</v>
      </c>
      <c r="BT631" s="20">
        <f>Data!BX631-Data!EE631</f>
        <v>-95</v>
      </c>
      <c r="BU631" s="20">
        <f>Data!BY631-Data!EF631</f>
        <v>-33</v>
      </c>
      <c r="BV631" s="20">
        <f>Data!BZ631-Data!EG631</f>
        <v>-83</v>
      </c>
      <c r="BW631" s="20">
        <f>Data!CA631-Data!EH631</f>
        <v>-49</v>
      </c>
      <c r="BX631" s="20">
        <f>Data!CB631-Data!EI631</f>
        <v>-35</v>
      </c>
      <c r="BY631" s="20">
        <f>Data!CC631-Data!EJ631</f>
        <v>-41</v>
      </c>
      <c r="BZ631" s="20">
        <f>Data!EK631</f>
        <v>10261.259999999998</v>
      </c>
      <c r="CA631" s="20">
        <f>Data!EL631</f>
        <v>9607.6099999999988</v>
      </c>
      <c r="CB631" s="20">
        <f>Data!EM631</f>
        <v>91.172444444444437</v>
      </c>
      <c r="CC631" s="20">
        <f>Data!EN631</f>
        <v>170.62866666666665</v>
      </c>
      <c r="CD631" s="20">
        <f>Data!EO631</f>
        <v>13.300799999999999</v>
      </c>
      <c r="CE631" s="20">
        <f>Data!EP631</f>
        <v>191.26399999999998</v>
      </c>
      <c r="CF631" s="50">
        <f>IF(ISBLANK(Data!EQ631), "", Data!EQ631)</f>
        <v>73</v>
      </c>
      <c r="CG631" s="50">
        <f>IF(ISBLANK(Data!ER631), "", Data!ER631)</f>
        <v>59</v>
      </c>
      <c r="CH631" s="61" t="str">
        <f>IF(ISBLANK(Data!ES631), "", Data!ES631)</f>
        <v>UTEP</v>
      </c>
      <c r="CI631" s="61">
        <f>IF(ISBLANK(Data!ET631), "", Data!ET631)</f>
        <v>132</v>
      </c>
    </row>
    <row r="632" spans="1:87" x14ac:dyDescent="0.45">
      <c r="A632" s="50">
        <f>IF(ISBLANK(Data!A632), "", Data!A632)</f>
        <v>45309</v>
      </c>
      <c r="B632" s="50" t="str">
        <f>IF(ISBLANK(Data!B632), "", Data!B632)</f>
        <v>New Mexico St.</v>
      </c>
      <c r="C632" s="50">
        <f>IF(ISBLANK(Data!C632), "", Data!C632)</f>
        <v>195</v>
      </c>
      <c r="D632" s="50" t="str">
        <f>IF(ISBLANK(Data!D632), "", Data!D632)</f>
        <v>Western Kentucky</v>
      </c>
      <c r="E632" s="50">
        <f>IF(ISBLANK(Data!E632), "", Data!E632)</f>
        <v>351</v>
      </c>
      <c r="F632" s="50" t="str">
        <f>IF(ISBLANK(Data!F632), "", Data!F632)</f>
        <v>N</v>
      </c>
      <c r="G632" s="50" t="str">
        <f>IF(ISBLANK(Data!G632), "", Data!G632)</f>
        <v>New Mexico St.</v>
      </c>
      <c r="H632" s="50" t="str">
        <f>IF(ISBLANK(Data!H632), "", Data!H632)</f>
        <v>Western Kentucky</v>
      </c>
      <c r="I632" s="50" t="str">
        <f>IF(ISBLANK(Data!I632), "", Data!I632)</f>
        <v>New Mexico St.</v>
      </c>
      <c r="J632" s="50" t="str">
        <f>IF(ISBLANK(Data!J632), "", Data!J632)</f>
        <v>Western Kentucky</v>
      </c>
      <c r="K632" s="50" t="str">
        <f>IF(ISBLANK(Data!K632), "", Data!K632)</f>
        <v>New Mexico State</v>
      </c>
      <c r="L632" s="50" t="str">
        <f>IF(ISBLANK(Data!L632), "", Data!L632)</f>
        <v>Western Kentucky</v>
      </c>
      <c r="M632" s="50" t="str">
        <f>IF(ISBLANK(Data!M632), "", Data!M632)</f>
        <v>N Mex State</v>
      </c>
      <c r="N632" s="50" t="str">
        <f>IF(ISBLANK(Data!N632), "", Data!N632)</f>
        <v>W Kentucky</v>
      </c>
      <c r="O632" s="50" t="str">
        <f>IF(ISBLANK(Data!O632), "", Data!O632)</f>
        <v>N. Mex. St.</v>
      </c>
      <c r="P632" s="50" t="str">
        <f>IF(ISBLANK(Data!P632), "", Data!P632)</f>
        <v>W. Kentucky</v>
      </c>
      <c r="Q632" s="50" t="str">
        <f>IF(ISBLANK(Data!Q632), "", Data!Q632)</f>
        <v>New Mexico State</v>
      </c>
      <c r="R632" s="50" t="str">
        <f>IF(ISBLANK(Data!R632), "", Data!R632)</f>
        <v>Western Kentucky</v>
      </c>
      <c r="S632" s="20">
        <f>Data!W632-Data!CD632</f>
        <v>-0.27777777777777801</v>
      </c>
      <c r="T632" s="20">
        <f>Data!X632-Data!CE632</f>
        <v>-5.9399999999999995</v>
      </c>
      <c r="U632" s="20">
        <f>Data!Y632-Data!CF632</f>
        <v>-0.20000000000000284</v>
      </c>
      <c r="V632" s="20">
        <f>Data!Z632-Data!CG632</f>
        <v>5.7999999999999972</v>
      </c>
      <c r="W632" s="20">
        <f>Data!AA632-Data!CH632</f>
        <v>-8.3000000000000114</v>
      </c>
      <c r="X632" s="20">
        <f>Data!AB632-Data!CI632</f>
        <v>-6.4000000000000001E-2</v>
      </c>
      <c r="Y632" s="20">
        <f>Data!AC632-Data!CJ632</f>
        <v>5.8599999999999994</v>
      </c>
      <c r="Z632" s="20">
        <f>Data!AD632-Data!CK632</f>
        <v>2</v>
      </c>
      <c r="AA632" s="20">
        <f>Data!AE632-Data!CL632</f>
        <v>-3.7999999999999972</v>
      </c>
      <c r="AB632" s="20">
        <f>Data!AF632-Data!CM632</f>
        <v>9.42</v>
      </c>
      <c r="AC632" s="20">
        <f>Data!AG632-Data!CN632</f>
        <v>-1.1999999999999886</v>
      </c>
      <c r="AD632" s="20">
        <f>Data!AH632-Data!CO632</f>
        <v>7.5999999999999943</v>
      </c>
      <c r="AE632" s="20">
        <f>Data!AI632-Data!CP632</f>
        <v>-0.23930000000000001</v>
      </c>
      <c r="AF632" s="20">
        <f>Data!AJ632-Data!CQ632</f>
        <v>-3.4</v>
      </c>
      <c r="AG632" s="20">
        <f>Data!AK632-Data!CR632</f>
        <v>-0.18888888888888886</v>
      </c>
      <c r="AH632" s="20">
        <f>Data!AL632-Data!CS632</f>
        <v>-159</v>
      </c>
      <c r="AI632" s="20">
        <f>Data!AM632-Data!CT632</f>
        <v>-5.32</v>
      </c>
      <c r="AJ632" s="20">
        <f>Data!AN632-Data!CU632</f>
        <v>6.53</v>
      </c>
      <c r="AK632" s="20">
        <f>Data!AO632-Data!CV632</f>
        <v>-154</v>
      </c>
      <c r="AL632" s="20">
        <f>Data!AP632-Data!CW632</f>
        <v>-26</v>
      </c>
      <c r="AM632" s="20">
        <f>Data!AQ632-Data!CX632</f>
        <v>-132</v>
      </c>
      <c r="AN632" s="20">
        <f>Data!AR632-Data!CY632</f>
        <v>-2.1000000000000019E-2</v>
      </c>
      <c r="AO632" s="20">
        <f>Data!AS632-Data!CZ632</f>
        <v>-2</v>
      </c>
      <c r="AP632" s="20">
        <f>Data!AT632-Data!DA632</f>
        <v>-25</v>
      </c>
      <c r="AQ632" s="20">
        <f>Data!AU632-Data!DB632</f>
        <v>1.8000000000000016E-2</v>
      </c>
      <c r="AR632" s="20">
        <f>Data!AV632-Data!DC632</f>
        <v>8</v>
      </c>
      <c r="AS632" s="20">
        <f>Data!AW632-Data!DD632</f>
        <v>1</v>
      </c>
      <c r="AT632" s="20">
        <f>Data!AX632-Data!DE632</f>
        <v>1.8999999999999906E-2</v>
      </c>
      <c r="AU632" s="20">
        <f>Data!AY632-Data!DF632</f>
        <v>-44</v>
      </c>
      <c r="AV632" s="20">
        <f>Data!AZ632-Data!DG632</f>
        <v>-2.4444444444444446</v>
      </c>
      <c r="AW632" s="20">
        <f>Data!BA632-Data!DH632</f>
        <v>-118</v>
      </c>
      <c r="AX632" s="20">
        <f>Data!BB632-Data!DI632</f>
        <v>-6.5555555555555571</v>
      </c>
      <c r="AY632" s="20">
        <f>Data!BC632-Data!DJ632</f>
        <v>-6</v>
      </c>
      <c r="AZ632" s="20">
        <f>Data!BD632-Data!DK632</f>
        <v>-10</v>
      </c>
      <c r="BA632" s="20">
        <f>Data!BE632-Data!DL632</f>
        <v>-6</v>
      </c>
      <c r="BB632" s="20">
        <f>Data!BF632-Data!DM632</f>
        <v>-7</v>
      </c>
      <c r="BC632" s="20">
        <f>Data!BG632-Data!DN632</f>
        <v>44</v>
      </c>
      <c r="BD632" s="20">
        <f>Data!BH632-Data!DO632</f>
        <v>-8.5</v>
      </c>
      <c r="BE632" s="20">
        <f>Data!BI632-Data!DP632</f>
        <v>-1.4439999999999884</v>
      </c>
      <c r="BF632" s="20">
        <f>Data!BJ632-Data!DQ632</f>
        <v>-7.1109999999999998</v>
      </c>
      <c r="BG632" s="20">
        <f>Data!BK632-Data!DR632</f>
        <v>3.0000000000000027E-3</v>
      </c>
      <c r="BH632" s="20">
        <f>Data!BL632-Data!DS632</f>
        <v>-0.38800000000000168</v>
      </c>
      <c r="BI632" s="20">
        <f>Data!BM632-Data!DT632</f>
        <v>-2.5000000000000022E-2</v>
      </c>
      <c r="BJ632" s="20">
        <f>Data!BN632-Data!DU632</f>
        <v>-1.3999999999999986</v>
      </c>
      <c r="BK632" s="20">
        <f>Data!BO632-Data!DV632</f>
        <v>0</v>
      </c>
      <c r="BL632" s="20">
        <f>Data!BP632-Data!DW632</f>
        <v>-0.30000000000000027</v>
      </c>
      <c r="BM632" s="20">
        <f>Data!BQ632-Data!DX632</f>
        <v>-0.55555555555555536</v>
      </c>
      <c r="BN632" s="20">
        <f>Data!BR632-Data!DY632</f>
        <v>2.3999999999999986</v>
      </c>
      <c r="BO632" s="20">
        <f>Data!BS632-Data!DZ632</f>
        <v>140</v>
      </c>
      <c r="BP632" s="20">
        <f>Data!BT632-Data!EA632</f>
        <v>-8.2000000000000017E-2</v>
      </c>
      <c r="BQ632" s="20">
        <f>Data!BU632-Data!EB632</f>
        <v>6</v>
      </c>
      <c r="BR632" s="20">
        <f>Data!BV632-Data!EC632</f>
        <v>130</v>
      </c>
      <c r="BS632" s="20">
        <f>Data!BW632-Data!ED632</f>
        <v>105</v>
      </c>
      <c r="BT632" s="20">
        <f>Data!BX632-Data!EE632</f>
        <v>136</v>
      </c>
      <c r="BU632" s="20">
        <f>Data!BY632-Data!EF632</f>
        <v>81</v>
      </c>
      <c r="BV632" s="20">
        <f>Data!BZ632-Data!EG632</f>
        <v>83</v>
      </c>
      <c r="BW632" s="20">
        <f>Data!CA632-Data!EH632</f>
        <v>88</v>
      </c>
      <c r="BX632" s="20">
        <f>Data!CB632-Data!EI632</f>
        <v>88</v>
      </c>
      <c r="BY632" s="20">
        <f>Data!CC632-Data!EJ632</f>
        <v>139</v>
      </c>
      <c r="BZ632" s="20">
        <f>Data!EK632</f>
        <v>10160.480000000001</v>
      </c>
      <c r="CA632" s="20">
        <f>Data!EL632</f>
        <v>10768.68</v>
      </c>
      <c r="CB632" s="20">
        <f>Data!EM632</f>
        <v>105.43555555555555</v>
      </c>
      <c r="CC632" s="20">
        <f>Data!EN632</f>
        <v>100.70666666666668</v>
      </c>
      <c r="CD632" s="20">
        <f>Data!EO632</f>
        <v>14.749000000000001</v>
      </c>
      <c r="CE632" s="20">
        <f>Data!EP632</f>
        <v>241.815</v>
      </c>
      <c r="CF632" s="50">
        <f>IF(ISBLANK(Data!EQ632), "", Data!EQ632)</f>
        <v>72</v>
      </c>
      <c r="CG632" s="50">
        <f>IF(ISBLANK(Data!ER632), "", Data!ER632)</f>
        <v>70</v>
      </c>
      <c r="CH632" s="61" t="str">
        <f>IF(ISBLANK(Data!ES632), "", Data!ES632)</f>
        <v>New Mexico St.</v>
      </c>
      <c r="CI632" s="61">
        <f>IF(ISBLANK(Data!ET632), "", Data!ET632)</f>
        <v>142</v>
      </c>
    </row>
    <row r="633" spans="1:87" x14ac:dyDescent="0.45">
      <c r="A633" s="50">
        <f>IF(ISBLANK(Data!A633), "", Data!A633)</f>
        <v>45309</v>
      </c>
      <c r="B633" s="50" t="str">
        <f>IF(ISBLANK(Data!B633), "", Data!B633)</f>
        <v>Pepperdine</v>
      </c>
      <c r="C633" s="50">
        <f>IF(ISBLANK(Data!C633), "", Data!C633)</f>
        <v>230</v>
      </c>
      <c r="D633" s="50" t="str">
        <f>IF(ISBLANK(Data!D633), "", Data!D633)</f>
        <v>Gonzaga</v>
      </c>
      <c r="E633" s="50">
        <f>IF(ISBLANK(Data!E633), "", Data!E633)</f>
        <v>103</v>
      </c>
      <c r="F633" s="50" t="str">
        <f>IF(ISBLANK(Data!F633), "", Data!F633)</f>
        <v>N</v>
      </c>
      <c r="G633" s="50" t="str">
        <f>IF(ISBLANK(Data!G633), "", Data!G633)</f>
        <v>Pepperdine</v>
      </c>
      <c r="H633" s="50" t="str">
        <f>IF(ISBLANK(Data!H633), "", Data!H633)</f>
        <v>Gonzaga</v>
      </c>
      <c r="I633" s="50" t="str">
        <f>IF(ISBLANK(Data!I633), "", Data!I633)</f>
        <v>Pepperdine</v>
      </c>
      <c r="J633" s="50" t="str">
        <f>IF(ISBLANK(Data!J633), "", Data!J633)</f>
        <v>Gonzaga</v>
      </c>
      <c r="K633" s="50" t="str">
        <f>IF(ISBLANK(Data!K633), "", Data!K633)</f>
        <v>Pepperdine</v>
      </c>
      <c r="L633" s="50" t="str">
        <f>IF(ISBLANK(Data!L633), "", Data!L633)</f>
        <v>Gonzaga</v>
      </c>
      <c r="M633" s="50" t="str">
        <f>IF(ISBLANK(Data!M633), "", Data!M633)</f>
        <v>Pepperdine</v>
      </c>
      <c r="N633" s="50" t="str">
        <f>IF(ISBLANK(Data!N633), "", Data!N633)</f>
        <v>Gonzaga</v>
      </c>
      <c r="O633" s="50" t="str">
        <f>IF(ISBLANK(Data!O633), "", Data!O633)</f>
        <v>Pepperdine</v>
      </c>
      <c r="P633" s="50" t="str">
        <f>IF(ISBLANK(Data!P633), "", Data!P633)</f>
        <v>Gonzaga</v>
      </c>
      <c r="Q633" s="50" t="str">
        <f>IF(ISBLANK(Data!Q633), "", Data!Q633)</f>
        <v>Pepperdine</v>
      </c>
      <c r="R633" s="50" t="str">
        <f>IF(ISBLANK(Data!R633), "", Data!R633)</f>
        <v>Gonzaga</v>
      </c>
      <c r="S633" s="20">
        <f>Data!W633-Data!CD633</f>
        <v>-0.25588235294117595</v>
      </c>
      <c r="T633" s="20">
        <f>Data!X633-Data!CE633</f>
        <v>-23.04</v>
      </c>
      <c r="U633" s="20">
        <f>Data!Y633-Data!CF633</f>
        <v>-10.600000000000009</v>
      </c>
      <c r="V633" s="20">
        <f>Data!Z633-Data!CG633</f>
        <v>12.5</v>
      </c>
      <c r="W633" s="20">
        <f>Data!AA633-Data!CH633</f>
        <v>-3.2999999999999972</v>
      </c>
      <c r="X633" s="20">
        <f>Data!AB633-Data!CI633</f>
        <v>4.4999999999999998E-2</v>
      </c>
      <c r="Y633" s="20">
        <f>Data!AC633-Data!CJ633</f>
        <v>-1.31</v>
      </c>
      <c r="Z633" s="20">
        <f>Data!AD633-Data!CK633</f>
        <v>-1</v>
      </c>
      <c r="AA633" s="20">
        <f>Data!AE633-Data!CL633</f>
        <v>0.29999999999999716</v>
      </c>
      <c r="AB633" s="20">
        <f>Data!AF633-Data!CM633</f>
        <v>-4.45</v>
      </c>
      <c r="AC633" s="20">
        <f>Data!AG633-Data!CN633</f>
        <v>-10.899999999999991</v>
      </c>
      <c r="AD633" s="20">
        <f>Data!AH633-Data!CO633</f>
        <v>11.700000000000003</v>
      </c>
      <c r="AE633" s="20">
        <f>Data!AI633-Data!CP633</f>
        <v>-0.48930000000000007</v>
      </c>
      <c r="AF633" s="20">
        <f>Data!AJ633-Data!CQ633</f>
        <v>-5.6999999999999993</v>
      </c>
      <c r="AG633" s="20">
        <f>Data!AK633-Data!CR633</f>
        <v>-0.28147058823529414</v>
      </c>
      <c r="AH633" s="20">
        <f>Data!AL633-Data!CS633</f>
        <v>-234</v>
      </c>
      <c r="AI633" s="20">
        <f>Data!AM633-Data!CT633</f>
        <v>-16.989999999999998</v>
      </c>
      <c r="AJ633" s="20">
        <f>Data!AN633-Data!CU633</f>
        <v>-0.92999999999999972</v>
      </c>
      <c r="AK633" s="20">
        <f>Data!AO633-Data!CV633</f>
        <v>16</v>
      </c>
      <c r="AL633" s="20">
        <f>Data!AP633-Data!CW633</f>
        <v>297</v>
      </c>
      <c r="AM633" s="20">
        <f>Data!AQ633-Data!CX633</f>
        <v>106</v>
      </c>
      <c r="AN633" s="20">
        <f>Data!AR633-Data!CY633</f>
        <v>-5.2999999999999992E-2</v>
      </c>
      <c r="AO633" s="20">
        <f>Data!AS633-Data!CZ633</f>
        <v>24</v>
      </c>
      <c r="AP633" s="20">
        <f>Data!AT633-Data!DA633</f>
        <v>30</v>
      </c>
      <c r="AQ633" s="20">
        <f>Data!AU633-Data!DB633</f>
        <v>3.7999999999999978E-2</v>
      </c>
      <c r="AR633" s="20">
        <f>Data!AV633-Data!DC633</f>
        <v>14</v>
      </c>
      <c r="AS633" s="20">
        <f>Data!AW633-Data!DD633</f>
        <v>25</v>
      </c>
      <c r="AT633" s="20">
        <f>Data!AX633-Data!DE633</f>
        <v>-9.9999999999998979E-3</v>
      </c>
      <c r="AU633" s="20">
        <f>Data!AY633-Data!DF633</f>
        <v>9</v>
      </c>
      <c r="AV633" s="20">
        <f>Data!AZ633-Data!DG633</f>
        <v>-1.4294117647058826</v>
      </c>
      <c r="AW633" s="20">
        <f>Data!BA633-Data!DH633</f>
        <v>-17</v>
      </c>
      <c r="AX633" s="20">
        <f>Data!BB633-Data!DI633</f>
        <v>-7.1147058823529434</v>
      </c>
      <c r="AY633" s="20">
        <f>Data!BC633-Data!DJ633</f>
        <v>-1</v>
      </c>
      <c r="AZ633" s="20">
        <f>Data!BD633-Data!DK633</f>
        <v>-15</v>
      </c>
      <c r="BA633" s="20">
        <f>Data!BE633-Data!DL633</f>
        <v>-4</v>
      </c>
      <c r="BB633" s="20">
        <f>Data!BF633-Data!DM633</f>
        <v>41</v>
      </c>
      <c r="BC633" s="20">
        <f>Data!BG633-Data!DN633</f>
        <v>51</v>
      </c>
      <c r="BD633" s="20">
        <f>Data!BH633-Data!DO633</f>
        <v>-11.800000000000011</v>
      </c>
      <c r="BE633" s="20">
        <f>Data!BI633-Data!DP633</f>
        <v>4.6060000000000088</v>
      </c>
      <c r="BF633" s="20">
        <f>Data!BJ633-Data!DQ633</f>
        <v>-16.468</v>
      </c>
      <c r="BG633" s="20">
        <f>Data!BK633-Data!DR633</f>
        <v>-0.252</v>
      </c>
      <c r="BH633" s="20">
        <f>Data!BL633-Data!DS633</f>
        <v>0.33799999999999919</v>
      </c>
      <c r="BI633" s="20">
        <f>Data!BM633-Data!DT633</f>
        <v>-0.17599999999999999</v>
      </c>
      <c r="BJ633" s="20">
        <f>Data!BN633-Data!DU633</f>
        <v>-1.5</v>
      </c>
      <c r="BK633" s="20">
        <f>Data!BO633-Data!DV633</f>
        <v>-1.6999999999999993</v>
      </c>
      <c r="BL633" s="20">
        <f>Data!BP633-Data!DW633</f>
        <v>-0.70000000000000018</v>
      </c>
      <c r="BM633" s="20">
        <f>Data!BQ633-Data!DX633</f>
        <v>-1.8529411764705879</v>
      </c>
      <c r="BN633" s="20">
        <f>Data!BR633-Data!DY633</f>
        <v>0.19999999999999929</v>
      </c>
      <c r="BO633" s="20">
        <f>Data!BS633-Data!DZ633</f>
        <v>150</v>
      </c>
      <c r="BP633" s="20">
        <f>Data!BT633-Data!EA633</f>
        <v>-9.2000000000000026E-2</v>
      </c>
      <c r="BQ633" s="20">
        <f>Data!BU633-Data!EB633</f>
        <v>7</v>
      </c>
      <c r="BR633" s="20">
        <f>Data!BV633-Data!EC633</f>
        <v>191</v>
      </c>
      <c r="BS633" s="20">
        <f>Data!BW633-Data!ED633</f>
        <v>217</v>
      </c>
      <c r="BT633" s="20">
        <f>Data!BX633-Data!EE633</f>
        <v>189</v>
      </c>
      <c r="BU633" s="20">
        <f>Data!BY633-Data!EF633</f>
        <v>223</v>
      </c>
      <c r="BV633" s="20">
        <f>Data!BZ633-Data!EG633</f>
        <v>185</v>
      </c>
      <c r="BW633" s="20">
        <f>Data!CA633-Data!EH633</f>
        <v>157.5</v>
      </c>
      <c r="BX633" s="20">
        <f>Data!CB633-Data!EI633</f>
        <v>163</v>
      </c>
      <c r="BY633" s="20">
        <f>Data!CC633-Data!EJ633</f>
        <v>204</v>
      </c>
      <c r="BZ633" s="20">
        <f>Data!EK633</f>
        <v>10323.529999999999</v>
      </c>
      <c r="CA633" s="20">
        <f>Data!EL633</f>
        <v>12813.66</v>
      </c>
      <c r="CB633" s="20">
        <f>Data!EM633</f>
        <v>86.397058823529406</v>
      </c>
      <c r="CC633" s="20">
        <f>Data!EN633</f>
        <v>62.766000000000005</v>
      </c>
      <c r="CD633" s="20">
        <f>Data!EO633</f>
        <v>11.414399999999999</v>
      </c>
      <c r="CE633" s="20">
        <f>Data!EP633</f>
        <v>189.33600000000001</v>
      </c>
      <c r="CF633" s="50">
        <f>IF(ISBLANK(Data!EQ633), "", Data!EQ633)</f>
        <v>61</v>
      </c>
      <c r="CG633" s="50">
        <f>IF(ISBLANK(Data!ER633), "", Data!ER633)</f>
        <v>86</v>
      </c>
      <c r="CH633" s="61" t="str">
        <f>IF(ISBLANK(Data!ES633), "", Data!ES633)</f>
        <v>Gonzaga</v>
      </c>
      <c r="CI633" s="61">
        <f>IF(ISBLANK(Data!ET633), "", Data!ET633)</f>
        <v>147</v>
      </c>
    </row>
    <row r="634" spans="1:87" x14ac:dyDescent="0.45">
      <c r="A634" s="50">
        <f>IF(ISBLANK(Data!A634), "", Data!A634)</f>
        <v>45309</v>
      </c>
      <c r="B634" s="50" t="str">
        <f>IF(ISBLANK(Data!B634), "", Data!B634)</f>
        <v>Colorado</v>
      </c>
      <c r="C634" s="50">
        <f>IF(ISBLANK(Data!C634), "", Data!C634)</f>
        <v>57</v>
      </c>
      <c r="D634" s="50" t="str">
        <f>IF(ISBLANK(Data!D634), "", Data!D634)</f>
        <v>Oregon</v>
      </c>
      <c r="E634" s="50">
        <f>IF(ISBLANK(Data!E634), "", Data!E634)</f>
        <v>225</v>
      </c>
      <c r="F634" s="50" t="str">
        <f>IF(ISBLANK(Data!F634), "", Data!F634)</f>
        <v>N</v>
      </c>
      <c r="G634" s="50" t="str">
        <f>IF(ISBLANK(Data!G634), "", Data!G634)</f>
        <v>Colorado</v>
      </c>
      <c r="H634" s="50" t="str">
        <f>IF(ISBLANK(Data!H634), "", Data!H634)</f>
        <v>Oregon</v>
      </c>
      <c r="I634" s="50" t="str">
        <f>IF(ISBLANK(Data!I634), "", Data!I634)</f>
        <v>Colorado</v>
      </c>
      <c r="J634" s="50" t="str">
        <f>IF(ISBLANK(Data!J634), "", Data!J634)</f>
        <v>Oregon</v>
      </c>
      <c r="K634" s="50" t="str">
        <f>IF(ISBLANK(Data!K634), "", Data!K634)</f>
        <v>Colorado</v>
      </c>
      <c r="L634" s="50" t="str">
        <f>IF(ISBLANK(Data!L634), "", Data!L634)</f>
        <v>Oregon</v>
      </c>
      <c r="M634" s="50" t="str">
        <f>IF(ISBLANK(Data!M634), "", Data!M634)</f>
        <v>Colorado</v>
      </c>
      <c r="N634" s="50" t="str">
        <f>IF(ISBLANK(Data!N634), "", Data!N634)</f>
        <v>Oregon</v>
      </c>
      <c r="O634" s="50" t="str">
        <f>IF(ISBLANK(Data!O634), "", Data!O634)</f>
        <v>Colorado</v>
      </c>
      <c r="P634" s="50" t="str">
        <f>IF(ISBLANK(Data!P634), "", Data!P634)</f>
        <v>Oregon</v>
      </c>
      <c r="Q634" s="50" t="str">
        <f>IF(ISBLANK(Data!Q634), "", Data!Q634)</f>
        <v>Colorado</v>
      </c>
      <c r="R634" s="50" t="str">
        <f>IF(ISBLANK(Data!R634), "", Data!R634)</f>
        <v>Oregon</v>
      </c>
      <c r="S634" s="20">
        <f>Data!W634-Data!CD634</f>
        <v>-4.2483660130719025E-2</v>
      </c>
      <c r="T634" s="20">
        <f>Data!X634-Data!CE634</f>
        <v>4.0299999999999994</v>
      </c>
      <c r="U634" s="20">
        <f>Data!Y634-Data!CF634</f>
        <v>0.5</v>
      </c>
      <c r="V634" s="20">
        <f>Data!Z634-Data!CG634</f>
        <v>-3.5999999999999943</v>
      </c>
      <c r="W634" s="20">
        <f>Data!AA634-Data!CH634</f>
        <v>0.40000000000000568</v>
      </c>
      <c r="X634" s="20">
        <f>Data!AB634-Data!CI634</f>
        <v>-4.8000000000000001E-2</v>
      </c>
      <c r="Y634" s="20">
        <f>Data!AC634-Data!CJ634</f>
        <v>-0.66000000000000014</v>
      </c>
      <c r="Z634" s="20">
        <f>Data!AD634-Data!CK634</f>
        <v>0.29999999999999716</v>
      </c>
      <c r="AA634" s="20">
        <f>Data!AE634-Data!CL634</f>
        <v>1</v>
      </c>
      <c r="AB634" s="20">
        <f>Data!AF634-Data!CM634</f>
        <v>-2.7800000000000002</v>
      </c>
      <c r="AC634" s="20">
        <f>Data!AG634-Data!CN634</f>
        <v>9.9999999999994316E-2</v>
      </c>
      <c r="AD634" s="20">
        <f>Data!AH634-Data!CO634</f>
        <v>-3.3999999999999915</v>
      </c>
      <c r="AE634" s="20">
        <f>Data!AI634-Data!CP634</f>
        <v>5.8400000000000007E-2</v>
      </c>
      <c r="AF634" s="20">
        <f>Data!AJ634-Data!CQ634</f>
        <v>-12.7</v>
      </c>
      <c r="AG634" s="20">
        <f>Data!AK634-Data!CR634</f>
        <v>-0.74803921568627441</v>
      </c>
      <c r="AH634" s="20">
        <f>Data!AL634-Data!CS634</f>
        <v>-11</v>
      </c>
      <c r="AI634" s="20">
        <f>Data!AM634-Data!CT634</f>
        <v>3.7199999999999989</v>
      </c>
      <c r="AJ634" s="20">
        <f>Data!AN634-Data!CU634</f>
        <v>4.0000000000000036E-2</v>
      </c>
      <c r="AK634" s="20">
        <f>Data!AO634-Data!CV634</f>
        <v>120</v>
      </c>
      <c r="AL634" s="20">
        <f>Data!AP634-Data!CW634</f>
        <v>48</v>
      </c>
      <c r="AM634" s="20">
        <f>Data!AQ634-Data!CX634</f>
        <v>34</v>
      </c>
      <c r="AN634" s="20">
        <f>Data!AR634-Data!CY634</f>
        <v>2.9000000000000026E-2</v>
      </c>
      <c r="AO634" s="20">
        <f>Data!AS634-Data!CZ634</f>
        <v>-17</v>
      </c>
      <c r="AP634" s="20">
        <f>Data!AT634-Data!DA634</f>
        <v>-67</v>
      </c>
      <c r="AQ634" s="20">
        <f>Data!AU634-Data!DB634</f>
        <v>2.5000000000000022E-2</v>
      </c>
      <c r="AR634" s="20">
        <f>Data!AV634-Data!DC634</f>
        <v>43</v>
      </c>
      <c r="AS634" s="20">
        <f>Data!AW634-Data!DD634</f>
        <v>15</v>
      </c>
      <c r="AT634" s="20">
        <f>Data!AX634-Data!DE634</f>
        <v>8.8999999999999968E-2</v>
      </c>
      <c r="AU634" s="20">
        <f>Data!AY634-Data!DF634</f>
        <v>23</v>
      </c>
      <c r="AV634" s="20">
        <f>Data!AZ634-Data!DG634</f>
        <v>0.74509803921568718</v>
      </c>
      <c r="AW634" s="20">
        <f>Data!BA634-Data!DH634</f>
        <v>91</v>
      </c>
      <c r="AX634" s="20">
        <f>Data!BB634-Data!DI634</f>
        <v>3.1405228758169983</v>
      </c>
      <c r="AY634" s="20">
        <f>Data!BC634-Data!DJ634</f>
        <v>72</v>
      </c>
      <c r="AZ634" s="20">
        <f>Data!BD634-Data!DK634</f>
        <v>-15</v>
      </c>
      <c r="BA634" s="20">
        <f>Data!BE634-Data!DL634</f>
        <v>-16</v>
      </c>
      <c r="BB634" s="20">
        <f>Data!BF634-Data!DM634</f>
        <v>61</v>
      </c>
      <c r="BC634" s="20">
        <f>Data!BG634-Data!DN634</f>
        <v>-23</v>
      </c>
      <c r="BD634" s="20">
        <f>Data!BH634-Data!DO634</f>
        <v>2.3999999999999915</v>
      </c>
      <c r="BE634" s="20">
        <f>Data!BI634-Data!DP634</f>
        <v>-1.3529999999999944</v>
      </c>
      <c r="BF634" s="20">
        <f>Data!BJ634-Data!DQ634</f>
        <v>3.6739999999999995</v>
      </c>
      <c r="BG634" s="20">
        <f>Data!BK634-Data!DR634</f>
        <v>-2.5000000000000133E-2</v>
      </c>
      <c r="BH634" s="20">
        <f>Data!BL634-Data!DS634</f>
        <v>2.7940000000000005</v>
      </c>
      <c r="BI634" s="20">
        <f>Data!BM634-Data!DT634</f>
        <v>-0.245</v>
      </c>
      <c r="BJ634" s="20">
        <f>Data!BN634-Data!DU634</f>
        <v>-4.9000000000000021</v>
      </c>
      <c r="BK634" s="20">
        <f>Data!BO634-Data!DV634</f>
        <v>-0.30000000000000071</v>
      </c>
      <c r="BL634" s="20">
        <f>Data!BP634-Data!DW634</f>
        <v>-1.1000000000000001</v>
      </c>
      <c r="BM634" s="20">
        <f>Data!BQ634-Data!DX634</f>
        <v>-1.2679738562091503</v>
      </c>
      <c r="BN634" s="20">
        <f>Data!BR634-Data!DY634</f>
        <v>-2.1999999999999993</v>
      </c>
      <c r="BO634" s="20">
        <f>Data!BS634-Data!DZ634</f>
        <v>9</v>
      </c>
      <c r="BP634" s="20">
        <f>Data!BT634-Data!EA634</f>
        <v>-5.0000000000000044E-3</v>
      </c>
      <c r="BQ634" s="20">
        <f>Data!BU634-Data!EB634</f>
        <v>-3</v>
      </c>
      <c r="BR634" s="20">
        <f>Data!BV634-Data!EC634</f>
        <v>-18</v>
      </c>
      <c r="BS634" s="20">
        <f>Data!BW634-Data!ED634</f>
        <v>3</v>
      </c>
      <c r="BT634" s="20">
        <f>Data!BX634-Data!EE634</f>
        <v>9</v>
      </c>
      <c r="BU634" s="20">
        <f>Data!BY634-Data!EF634</f>
        <v>5</v>
      </c>
      <c r="BV634" s="20">
        <f>Data!BZ634-Data!EG634</f>
        <v>-25</v>
      </c>
      <c r="BW634" s="20">
        <f>Data!CA634-Data!EH634</f>
        <v>2.5</v>
      </c>
      <c r="BX634" s="20">
        <f>Data!CB634-Data!EI634</f>
        <v>-8</v>
      </c>
      <c r="BY634" s="20">
        <f>Data!CC634-Data!EJ634</f>
        <v>34</v>
      </c>
      <c r="BZ634" s="20">
        <f>Data!EK634</f>
        <v>11801.4</v>
      </c>
      <c r="CA634" s="20">
        <f>Data!EL634</f>
        <v>11335.68</v>
      </c>
      <c r="CB634" s="20">
        <f>Data!EM634</f>
        <v>105.61764705882352</v>
      </c>
      <c r="CC634" s="20">
        <f>Data!EN634</f>
        <v>70.183777777777777</v>
      </c>
      <c r="CD634" s="20">
        <f>Data!EO634</f>
        <v>10.245000000000001</v>
      </c>
      <c r="CE634" s="20">
        <f>Data!EP634</f>
        <v>226.196</v>
      </c>
      <c r="CF634" s="50">
        <f>IF(ISBLANK(Data!EQ634), "", Data!EQ634)</f>
        <v>86</v>
      </c>
      <c r="CG634" s="50">
        <f>IF(ISBLANK(Data!ER634), "", Data!ER634)</f>
        <v>70</v>
      </c>
      <c r="CH634" s="61" t="str">
        <f>IF(ISBLANK(Data!ES634), "", Data!ES634)</f>
        <v>Colorado</v>
      </c>
      <c r="CI634" s="61">
        <f>IF(ISBLANK(Data!ET634), "", Data!ET634)</f>
        <v>156</v>
      </c>
    </row>
    <row r="635" spans="1:87" x14ac:dyDescent="0.45">
      <c r="A635" s="50">
        <f>IF(ISBLANK(Data!A635), "", Data!A635)</f>
        <v>45309</v>
      </c>
      <c r="B635" s="50" t="str">
        <f>IF(ISBLANK(Data!B635), "", Data!B635)</f>
        <v>Stanford</v>
      </c>
      <c r="C635" s="50">
        <f>IF(ISBLANK(Data!C635), "", Data!C635)</f>
        <v>284</v>
      </c>
      <c r="D635" s="50" t="str">
        <f>IF(ISBLANK(Data!D635), "", Data!D635)</f>
        <v>Washington St.</v>
      </c>
      <c r="E635" s="50">
        <f>IF(ISBLANK(Data!E635), "", Data!E635)</f>
        <v>346</v>
      </c>
      <c r="F635" s="50" t="str">
        <f>IF(ISBLANK(Data!F635), "", Data!F635)</f>
        <v>N</v>
      </c>
      <c r="G635" s="50" t="str">
        <f>IF(ISBLANK(Data!G635), "", Data!G635)</f>
        <v>Stanford</v>
      </c>
      <c r="H635" s="50" t="str">
        <f>IF(ISBLANK(Data!H635), "", Data!H635)</f>
        <v>Washington St.</v>
      </c>
      <c r="I635" s="50" t="str">
        <f>IF(ISBLANK(Data!I635), "", Data!I635)</f>
        <v>Stanford</v>
      </c>
      <c r="J635" s="50" t="str">
        <f>IF(ISBLANK(Data!J635), "", Data!J635)</f>
        <v>Washington St.</v>
      </c>
      <c r="K635" s="50" t="str">
        <f>IF(ISBLANK(Data!K635), "", Data!K635)</f>
        <v>Stanford</v>
      </c>
      <c r="L635" s="50" t="str">
        <f>IF(ISBLANK(Data!L635), "", Data!L635)</f>
        <v>Washington State</v>
      </c>
      <c r="M635" s="50" t="str">
        <f>IF(ISBLANK(Data!M635), "", Data!M635)</f>
        <v>Stanford</v>
      </c>
      <c r="N635" s="50" t="str">
        <f>IF(ISBLANK(Data!N635), "", Data!N635)</f>
        <v>Wash State</v>
      </c>
      <c r="O635" s="50" t="str">
        <f>IF(ISBLANK(Data!O635), "", Data!O635)</f>
        <v>Stanford</v>
      </c>
      <c r="P635" s="50" t="str">
        <f>IF(ISBLANK(Data!P635), "", Data!P635)</f>
        <v>Washington St.</v>
      </c>
      <c r="Q635" s="50" t="str">
        <f>IF(ISBLANK(Data!Q635), "", Data!Q635)</f>
        <v>Stanford</v>
      </c>
      <c r="R635" s="50" t="str">
        <f>IF(ISBLANK(Data!R635), "", Data!R635)</f>
        <v>Washington State</v>
      </c>
      <c r="S635" s="20">
        <f>Data!W635-Data!CD635</f>
        <v>-0.19281045751633996</v>
      </c>
      <c r="T635" s="20">
        <f>Data!X635-Data!CE635</f>
        <v>-5.120000000000001</v>
      </c>
      <c r="U635" s="20">
        <f>Data!Y635-Data!CF635</f>
        <v>-0.60000000000000853</v>
      </c>
      <c r="V635" s="20">
        <f>Data!Z635-Data!CG635</f>
        <v>4.4000000000000057</v>
      </c>
      <c r="W635" s="20">
        <f>Data!AA635-Data!CH635</f>
        <v>3.5</v>
      </c>
      <c r="X635" s="20">
        <f>Data!AB635-Data!CI635</f>
        <v>-4.4999999999999998E-2</v>
      </c>
      <c r="Y635" s="20">
        <f>Data!AC635-Data!CJ635</f>
        <v>2.21</v>
      </c>
      <c r="Z635" s="20">
        <f>Data!AD635-Data!CK635</f>
        <v>1.2000000000000028</v>
      </c>
      <c r="AA635" s="20">
        <f>Data!AE635-Data!CL635</f>
        <v>-1</v>
      </c>
      <c r="AB635" s="20">
        <f>Data!AF635-Data!CM635</f>
        <v>5.0599999999999996</v>
      </c>
      <c r="AC635" s="20">
        <f>Data!AG635-Data!CN635</f>
        <v>-0.5</v>
      </c>
      <c r="AD635" s="20">
        <f>Data!AH635-Data!CO635</f>
        <v>4.6999999999999886</v>
      </c>
      <c r="AE635" s="20">
        <f>Data!AI635-Data!CP635</f>
        <v>-0.10460000000000003</v>
      </c>
      <c r="AF635" s="20">
        <f>Data!AJ635-Data!CQ635</f>
        <v>-3.4</v>
      </c>
      <c r="AG635" s="20">
        <f>Data!AK635-Data!CR635</f>
        <v>-0.19836601307189544</v>
      </c>
      <c r="AH635" s="20">
        <f>Data!AL635-Data!CS635</f>
        <v>-100</v>
      </c>
      <c r="AI635" s="20">
        <f>Data!AM635-Data!CT635</f>
        <v>-4.4600000000000009</v>
      </c>
      <c r="AJ635" s="20">
        <f>Data!AN635-Data!CU635</f>
        <v>2.1299999999999994</v>
      </c>
      <c r="AK635" s="20">
        <f>Data!AO635-Data!CV635</f>
        <v>-22</v>
      </c>
      <c r="AL635" s="20">
        <f>Data!AP635-Data!CW635</f>
        <v>99</v>
      </c>
      <c r="AM635" s="20">
        <f>Data!AQ635-Data!CX635</f>
        <v>-41</v>
      </c>
      <c r="AN635" s="20">
        <f>Data!AR635-Data!CY635</f>
        <v>4.0000000000000036E-3</v>
      </c>
      <c r="AO635" s="20">
        <f>Data!AS635-Data!CZ635</f>
        <v>45</v>
      </c>
      <c r="AP635" s="20">
        <f>Data!AT635-Data!DA635</f>
        <v>67</v>
      </c>
      <c r="AQ635" s="20">
        <f>Data!AU635-Data!DB635</f>
        <v>5.5999999999999994E-2</v>
      </c>
      <c r="AR635" s="20">
        <f>Data!AV635-Data!DC635</f>
        <v>-35</v>
      </c>
      <c r="AS635" s="20">
        <f>Data!AW635-Data!DD635</f>
        <v>-67</v>
      </c>
      <c r="AT635" s="20">
        <f>Data!AX635-Data!DE635</f>
        <v>4.0000000000000036E-2</v>
      </c>
      <c r="AU635" s="20">
        <f>Data!AY635-Data!DF635</f>
        <v>-65</v>
      </c>
      <c r="AV635" s="20">
        <f>Data!AZ635-Data!DG635</f>
        <v>-3.1993464052287575</v>
      </c>
      <c r="AW635" s="20">
        <f>Data!BA635-Data!DH635</f>
        <v>-86</v>
      </c>
      <c r="AX635" s="20">
        <f>Data!BB635-Data!DI635</f>
        <v>-2.823529411764703</v>
      </c>
      <c r="AY635" s="20">
        <f>Data!BC635-Data!DJ635</f>
        <v>74</v>
      </c>
      <c r="AZ635" s="20">
        <f>Data!BD635-Data!DK635</f>
        <v>-11</v>
      </c>
      <c r="BA635" s="20">
        <f>Data!BE635-Data!DL635</f>
        <v>-46</v>
      </c>
      <c r="BB635" s="20">
        <f>Data!BF635-Data!DM635</f>
        <v>28</v>
      </c>
      <c r="BC635" s="20">
        <f>Data!BG635-Data!DN635</f>
        <v>-46</v>
      </c>
      <c r="BD635" s="20">
        <f>Data!BH635-Data!DO635</f>
        <v>3.0999999999999943</v>
      </c>
      <c r="BE635" s="20">
        <f>Data!BI635-Data!DP635</f>
        <v>9.7349999999999994</v>
      </c>
      <c r="BF635" s="20">
        <f>Data!BJ635-Data!DQ635</f>
        <v>-6.5880000000000001</v>
      </c>
      <c r="BG635" s="20">
        <f>Data!BK635-Data!DR635</f>
        <v>0.18199999999999994</v>
      </c>
      <c r="BH635" s="20">
        <f>Data!BL635-Data!DS635</f>
        <v>2.2809999999999988</v>
      </c>
      <c r="BI635" s="20">
        <f>Data!BM635-Data!DT635</f>
        <v>-0.11600000000000005</v>
      </c>
      <c r="BJ635" s="20">
        <f>Data!BN635-Data!DU635</f>
        <v>5</v>
      </c>
      <c r="BK635" s="20">
        <f>Data!BO635-Data!DV635</f>
        <v>-2.8000000000000007</v>
      </c>
      <c r="BL635" s="20">
        <f>Data!BP635-Data!DW635</f>
        <v>-2.4</v>
      </c>
      <c r="BM635" s="20">
        <f>Data!BQ635-Data!DX635</f>
        <v>-0.31372549019607909</v>
      </c>
      <c r="BN635" s="20">
        <f>Data!BR635-Data!DY635</f>
        <v>-1.6999999999999993</v>
      </c>
      <c r="BO635" s="20">
        <f>Data!BS635-Data!DZ635</f>
        <v>49</v>
      </c>
      <c r="BP635" s="20">
        <f>Data!BT635-Data!EA635</f>
        <v>-3.8999999999999924E-2</v>
      </c>
      <c r="BQ635" s="20">
        <f>Data!BU635-Data!EB635</f>
        <v>-1</v>
      </c>
      <c r="BR635" s="20">
        <f>Data!BV635-Data!EC635</f>
        <v>59</v>
      </c>
      <c r="BS635" s="20">
        <f>Data!BW635-Data!ED635</f>
        <v>58</v>
      </c>
      <c r="BT635" s="20">
        <f>Data!BX635-Data!EE635</f>
        <v>75</v>
      </c>
      <c r="BU635" s="20">
        <f>Data!BY635-Data!EF635</f>
        <v>27</v>
      </c>
      <c r="BV635" s="20">
        <f>Data!BZ635-Data!EG635</f>
        <v>40</v>
      </c>
      <c r="BW635" s="20">
        <f>Data!CA635-Data!EH635</f>
        <v>37.700000000000003</v>
      </c>
      <c r="BX635" s="20">
        <f>Data!CB635-Data!EI635</f>
        <v>71</v>
      </c>
      <c r="BY635" s="20">
        <f>Data!CC635-Data!EJ635</f>
        <v>96</v>
      </c>
      <c r="BZ635" s="20">
        <f>Data!EK635</f>
        <v>11097.9</v>
      </c>
      <c r="CA635" s="20">
        <f>Data!EL635</f>
        <v>11653.18</v>
      </c>
      <c r="CB635" s="20">
        <f>Data!EM635</f>
        <v>74.001000000000005</v>
      </c>
      <c r="CC635" s="20">
        <f>Data!EN635</f>
        <v>57.693999999999996</v>
      </c>
      <c r="CD635" s="20">
        <f>Data!EO635</f>
        <v>10.9336</v>
      </c>
      <c r="CE635" s="20">
        <f>Data!EP635</f>
        <v>230.57999999999998</v>
      </c>
      <c r="CF635" s="50">
        <f>IF(ISBLANK(Data!EQ635), "", Data!EQ635)</f>
        <v>75</v>
      </c>
      <c r="CG635" s="50">
        <f>IF(ISBLANK(Data!ER635), "", Data!ER635)</f>
        <v>89</v>
      </c>
      <c r="CH635" s="61" t="str">
        <f>IF(ISBLANK(Data!ES635), "", Data!ES635)</f>
        <v>Washington St.</v>
      </c>
      <c r="CI635" s="61">
        <f>IF(ISBLANK(Data!ET635), "", Data!ET635)</f>
        <v>164</v>
      </c>
    </row>
    <row r="636" spans="1:87" x14ac:dyDescent="0.45">
      <c r="A636" s="50">
        <f>IF(ISBLANK(Data!A636), "", Data!A636)</f>
        <v>45309</v>
      </c>
      <c r="B636" s="50" t="str">
        <f>IF(ISBLANK(Data!B636), "", Data!B636)</f>
        <v>San Francisco</v>
      </c>
      <c r="C636" s="50">
        <f>IF(ISBLANK(Data!C636), "", Data!C636)</f>
        <v>260</v>
      </c>
      <c r="D636" s="50" t="str">
        <f>IF(ISBLANK(Data!D636), "", Data!D636)</f>
        <v>Loyola Marymount</v>
      </c>
      <c r="E636" s="50">
        <f>IF(ISBLANK(Data!E636), "", Data!E636)</f>
        <v>154</v>
      </c>
      <c r="F636" s="50" t="str">
        <f>IF(ISBLANK(Data!F636), "", Data!F636)</f>
        <v>N</v>
      </c>
      <c r="G636" s="50" t="str">
        <f>IF(ISBLANK(Data!G636), "", Data!G636)</f>
        <v>San Francisco</v>
      </c>
      <c r="H636" s="50" t="str">
        <f>IF(ISBLANK(Data!H636), "", Data!H636)</f>
        <v>Loyola Marymount</v>
      </c>
      <c r="I636" s="50" t="str">
        <f>IF(ISBLANK(Data!I636), "", Data!I636)</f>
        <v>San Francisco</v>
      </c>
      <c r="J636" s="50" t="str">
        <f>IF(ISBLANK(Data!J636), "", Data!J636)</f>
        <v>Loyola Marymount</v>
      </c>
      <c r="K636" s="50" t="str">
        <f>IF(ISBLANK(Data!K636), "", Data!K636)</f>
        <v>San Francisco</v>
      </c>
      <c r="L636" s="50" t="str">
        <f>IF(ISBLANK(Data!L636), "", Data!L636)</f>
        <v>Loyola Marymount</v>
      </c>
      <c r="M636" s="50" t="str">
        <f>IF(ISBLANK(Data!M636), "", Data!M636)</f>
        <v>San Francisco</v>
      </c>
      <c r="N636" s="50" t="str">
        <f>IF(ISBLANK(Data!N636), "", Data!N636)</f>
        <v>Loyola Mymt</v>
      </c>
      <c r="O636" s="50" t="str">
        <f>IF(ISBLANK(Data!O636), "", Data!O636)</f>
        <v>San Fran.</v>
      </c>
      <c r="P636" s="50" t="str">
        <f>IF(ISBLANK(Data!P636), "", Data!P636)</f>
        <v>LMU</v>
      </c>
      <c r="Q636" s="50" t="str">
        <f>IF(ISBLANK(Data!Q636), "", Data!Q636)</f>
        <v>San Francisco</v>
      </c>
      <c r="R636" s="50" t="str">
        <f>IF(ISBLANK(Data!R636), "", Data!R636)</f>
        <v>Loyola-Marymount</v>
      </c>
      <c r="S636" s="20">
        <f>Data!W636-Data!CD636</f>
        <v>0.34502923976608202</v>
      </c>
      <c r="T636" s="20">
        <f>Data!X636-Data!CE636</f>
        <v>13.97</v>
      </c>
      <c r="U636" s="20">
        <f>Data!Y636-Data!CF636</f>
        <v>3.5</v>
      </c>
      <c r="V636" s="20">
        <f>Data!Z636-Data!CG636</f>
        <v>-10.399999999999991</v>
      </c>
      <c r="W636" s="20">
        <f>Data!AA636-Data!CH636</f>
        <v>-0.10000000000000853</v>
      </c>
      <c r="X636" s="20">
        <f>Data!AB636-Data!CI636</f>
        <v>6.1999999999999993E-2</v>
      </c>
      <c r="Y636" s="20">
        <f>Data!AC636-Data!CJ636</f>
        <v>-3.5200000000000005</v>
      </c>
      <c r="Z636" s="20">
        <f>Data!AD636-Data!CK636</f>
        <v>-2.2999999999999972</v>
      </c>
      <c r="AA636" s="20">
        <f>Data!AE636-Data!CL636</f>
        <v>1.2999999999999972</v>
      </c>
      <c r="AB636" s="20">
        <f>Data!AF636-Data!CM636</f>
        <v>-0.99999999999999978</v>
      </c>
      <c r="AC636" s="20">
        <f>Data!AG636-Data!CN636</f>
        <v>3.0999999999999943</v>
      </c>
      <c r="AD636" s="20">
        <f>Data!AH636-Data!CO636</f>
        <v>-9.0999999999999943</v>
      </c>
      <c r="AE636" s="20">
        <f>Data!AI636-Data!CP636</f>
        <v>0.29580000000000001</v>
      </c>
      <c r="AF636" s="20">
        <f>Data!AJ636-Data!CQ636</f>
        <v>5.3</v>
      </c>
      <c r="AG636" s="20">
        <f>Data!AK636-Data!CR636</f>
        <v>0.29649122807017542</v>
      </c>
      <c r="AH636" s="20">
        <f>Data!AL636-Data!CS636</f>
        <v>216</v>
      </c>
      <c r="AI636" s="20">
        <f>Data!AM636-Data!CT636</f>
        <v>10.450000000000001</v>
      </c>
      <c r="AJ636" s="20">
        <f>Data!AN636-Data!CU636</f>
        <v>-3.44</v>
      </c>
      <c r="AK636" s="20">
        <f>Data!AO636-Data!CV636</f>
        <v>198</v>
      </c>
      <c r="AL636" s="20">
        <f>Data!AP636-Data!CW636</f>
        <v>-81</v>
      </c>
      <c r="AM636" s="20">
        <f>Data!AQ636-Data!CX636</f>
        <v>107</v>
      </c>
      <c r="AN636" s="20">
        <f>Data!AR636-Data!CY636</f>
        <v>6.5000000000000002E-2</v>
      </c>
      <c r="AO636" s="20">
        <f>Data!AS636-Data!CZ636</f>
        <v>19</v>
      </c>
      <c r="AP636" s="20">
        <f>Data!AT636-Data!DA636</f>
        <v>37</v>
      </c>
      <c r="AQ636" s="20">
        <f>Data!AU636-Data!DB636</f>
        <v>1.3000000000000012E-2</v>
      </c>
      <c r="AR636" s="20">
        <f>Data!AV636-Data!DC636</f>
        <v>-65</v>
      </c>
      <c r="AS636" s="20">
        <f>Data!AW636-Data!DD636</f>
        <v>-100</v>
      </c>
      <c r="AT636" s="20">
        <f>Data!AX636-Data!DE636</f>
        <v>3.1000000000000028E-2</v>
      </c>
      <c r="AU636" s="20">
        <f>Data!AY636-Data!DF636</f>
        <v>9</v>
      </c>
      <c r="AV636" s="20">
        <f>Data!AZ636-Data!DG636</f>
        <v>-8.4795321637425758E-2</v>
      </c>
      <c r="AW636" s="20">
        <f>Data!BA636-Data!DH636</f>
        <v>10</v>
      </c>
      <c r="AX636" s="20">
        <f>Data!BB636-Data!DI636</f>
        <v>-1.4035087719298218</v>
      </c>
      <c r="AY636" s="20">
        <f>Data!BC636-Data!DJ636</f>
        <v>107</v>
      </c>
      <c r="AZ636" s="20">
        <f>Data!BD636-Data!DK636</f>
        <v>96</v>
      </c>
      <c r="BA636" s="20">
        <f>Data!BE636-Data!DL636</f>
        <v>22</v>
      </c>
      <c r="BB636" s="20">
        <f>Data!BF636-Data!DM636</f>
        <v>25</v>
      </c>
      <c r="BC636" s="20">
        <f>Data!BG636-Data!DN636</f>
        <v>7</v>
      </c>
      <c r="BD636" s="20">
        <f>Data!BH636-Data!DO636</f>
        <v>6.5</v>
      </c>
      <c r="BE636" s="20">
        <f>Data!BI636-Data!DP636</f>
        <v>-7.9589999999999961</v>
      </c>
      <c r="BF636" s="20">
        <f>Data!BJ636-Data!DQ636</f>
        <v>14.517000000000001</v>
      </c>
      <c r="BG636" s="20">
        <f>Data!BK636-Data!DR636</f>
        <v>0.35200000000000009</v>
      </c>
      <c r="BH636" s="20">
        <f>Data!BL636-Data!DS636</f>
        <v>0.70700000000000074</v>
      </c>
      <c r="BI636" s="20">
        <f>Data!BM636-Data!DT636</f>
        <v>0.374</v>
      </c>
      <c r="BJ636" s="20">
        <f>Data!BN636-Data!DU636</f>
        <v>0.70000000000000284</v>
      </c>
      <c r="BK636" s="20">
        <f>Data!BO636-Data!DV636</f>
        <v>-6.2999999999999989</v>
      </c>
      <c r="BL636" s="20">
        <f>Data!BP636-Data!DW636</f>
        <v>1</v>
      </c>
      <c r="BM636" s="20">
        <f>Data!BQ636-Data!DX636</f>
        <v>4.8391812865497084</v>
      </c>
      <c r="BN636" s="20">
        <f>Data!BR636-Data!DY636</f>
        <v>-0.5</v>
      </c>
      <c r="BO636" s="20">
        <f>Data!BS636-Data!DZ636</f>
        <v>-161</v>
      </c>
      <c r="BP636" s="20">
        <f>Data!BT636-Data!EA636</f>
        <v>0.10400000000000004</v>
      </c>
      <c r="BQ636" s="20">
        <f>Data!BU636-Data!EB636</f>
        <v>-12</v>
      </c>
      <c r="BR636" s="20">
        <f>Data!BV636-Data!EC636</f>
        <v>-151</v>
      </c>
      <c r="BS636" s="20">
        <f>Data!BW636-Data!ED636</f>
        <v>-128</v>
      </c>
      <c r="BT636" s="20">
        <f>Data!BX636-Data!EE636</f>
        <v>-174</v>
      </c>
      <c r="BU636" s="20">
        <f>Data!BY636-Data!EF636</f>
        <v>-133</v>
      </c>
      <c r="BV636" s="20">
        <f>Data!BZ636-Data!EG636</f>
        <v>-114</v>
      </c>
      <c r="BW636" s="20">
        <f>Data!CA636-Data!EH636</f>
        <v>-105.2</v>
      </c>
      <c r="BX636" s="20">
        <f>Data!CB636-Data!EI636</f>
        <v>-143</v>
      </c>
      <c r="BY636" s="20">
        <f>Data!CC636-Data!EJ636</f>
        <v>-105</v>
      </c>
      <c r="BZ636" s="20">
        <f>Data!EK636</f>
        <v>11888.84</v>
      </c>
      <c r="CA636" s="20">
        <f>Data!EL636</f>
        <v>10397.370000000001</v>
      </c>
      <c r="CB636" s="20">
        <f>Data!EM636</f>
        <v>49.733277777777772</v>
      </c>
      <c r="CC636" s="20">
        <f>Data!EN636</f>
        <v>102.78757894736842</v>
      </c>
      <c r="CD636" s="20">
        <f>Data!EO636</f>
        <v>12.465900000000001</v>
      </c>
      <c r="CE636" s="20">
        <f>Data!EP636</f>
        <v>240.92000000000002</v>
      </c>
      <c r="CF636" s="50">
        <f>IF(ISBLANK(Data!EQ636), "", Data!EQ636)</f>
        <v>90</v>
      </c>
      <c r="CG636" s="50">
        <f>IF(ISBLANK(Data!ER636), "", Data!ER636)</f>
        <v>74</v>
      </c>
      <c r="CH636" s="61" t="str">
        <f>IF(ISBLANK(Data!ES636), "", Data!ES636)</f>
        <v>San Francisco</v>
      </c>
      <c r="CI636" s="61">
        <f>IF(ISBLANK(Data!ET636), "", Data!ET636)</f>
        <v>164</v>
      </c>
    </row>
    <row r="637" spans="1:87" x14ac:dyDescent="0.45">
      <c r="A637" s="50">
        <f>IF(ISBLANK(Data!A637), "", Data!A637)</f>
        <v>45309</v>
      </c>
      <c r="B637" s="50" t="str">
        <f>IF(ISBLANK(Data!B637), "", Data!B637)</f>
        <v>Xavier</v>
      </c>
      <c r="C637" s="50">
        <f>IF(ISBLANK(Data!C637), "", Data!C637)</f>
        <v>360</v>
      </c>
      <c r="D637" s="50" t="str">
        <f>IF(ISBLANK(Data!D637), "", Data!D637)</f>
        <v>Georgetown</v>
      </c>
      <c r="E637" s="50">
        <f>IF(ISBLANK(Data!E637), "", Data!E637)</f>
        <v>98</v>
      </c>
      <c r="F637" s="50" t="str">
        <f>IF(ISBLANK(Data!F637), "", Data!F637)</f>
        <v>N</v>
      </c>
      <c r="G637" s="50" t="str">
        <f>IF(ISBLANK(Data!G637), "", Data!G637)</f>
        <v>Xavier</v>
      </c>
      <c r="H637" s="50" t="str">
        <f>IF(ISBLANK(Data!H637), "", Data!H637)</f>
        <v>Georgetown</v>
      </c>
      <c r="I637" s="50" t="str">
        <f>IF(ISBLANK(Data!I637), "", Data!I637)</f>
        <v>Xavier</v>
      </c>
      <c r="J637" s="50" t="str">
        <f>IF(ISBLANK(Data!J637), "", Data!J637)</f>
        <v>Georgetown</v>
      </c>
      <c r="K637" s="50" t="str">
        <f>IF(ISBLANK(Data!K637), "", Data!K637)</f>
        <v>Xavier</v>
      </c>
      <c r="L637" s="50" t="str">
        <f>IF(ISBLANK(Data!L637), "", Data!L637)</f>
        <v>Georgetown</v>
      </c>
      <c r="M637" s="50" t="str">
        <f>IF(ISBLANK(Data!M637), "", Data!M637)</f>
        <v>Xavier</v>
      </c>
      <c r="N637" s="50" t="str">
        <f>IF(ISBLANK(Data!N637), "", Data!N637)</f>
        <v>Georgetown</v>
      </c>
      <c r="O637" s="50" t="str">
        <f>IF(ISBLANK(Data!O637), "", Data!O637)</f>
        <v>Xavier</v>
      </c>
      <c r="P637" s="50" t="str">
        <f>IF(ISBLANK(Data!P637), "", Data!P637)</f>
        <v>Georgetown</v>
      </c>
      <c r="Q637" s="50" t="str">
        <f>IF(ISBLANK(Data!Q637), "", Data!Q637)</f>
        <v>Xavier</v>
      </c>
      <c r="R637" s="50" t="str">
        <f>IF(ISBLANK(Data!R637), "", Data!R637)</f>
        <v>Georgetown</v>
      </c>
      <c r="S637" s="20">
        <f>Data!W637-Data!CD637</f>
        <v>5.8823529411764053E-2</v>
      </c>
      <c r="T637" s="20">
        <f>Data!X637-Data!CE637</f>
        <v>19.37</v>
      </c>
      <c r="U637" s="20">
        <f>Data!Y637-Data!CF637</f>
        <v>4.2999999999999972</v>
      </c>
      <c r="V637" s="20">
        <f>Data!Z637-Data!CG637</f>
        <v>-15</v>
      </c>
      <c r="W637" s="20">
        <f>Data!AA637-Data!CH637</f>
        <v>3.7999999999999972</v>
      </c>
      <c r="X637" s="20">
        <f>Data!AB637-Data!CI637</f>
        <v>-0.155</v>
      </c>
      <c r="Y637" s="20">
        <f>Data!AC637-Data!CJ637</f>
        <v>9.1100000000000012</v>
      </c>
      <c r="Z637" s="20">
        <f>Data!AD637-Data!CK637</f>
        <v>6</v>
      </c>
      <c r="AA637" s="20">
        <f>Data!AE637-Data!CL637</f>
        <v>-3.0999999999999943</v>
      </c>
      <c r="AB637" s="20">
        <f>Data!AF637-Data!CM637</f>
        <v>11.62</v>
      </c>
      <c r="AC637" s="20">
        <f>Data!AG637-Data!CN637</f>
        <v>4.9000000000000057</v>
      </c>
      <c r="AD637" s="20">
        <f>Data!AH637-Data!CO637</f>
        <v>-13.299999999999997</v>
      </c>
      <c r="AE637" s="20">
        <f>Data!AI637-Data!CP637</f>
        <v>0.38619999999999999</v>
      </c>
      <c r="AF637" s="20">
        <f>Data!AJ637-Data!CQ637</f>
        <v>3.1999999999999997</v>
      </c>
      <c r="AG637" s="20">
        <f>Data!AK637-Data!CR637</f>
        <v>0.18823529411764703</v>
      </c>
      <c r="AH637" s="20">
        <f>Data!AL637-Data!CS637</f>
        <v>145</v>
      </c>
      <c r="AI637" s="20">
        <f>Data!AM637-Data!CT637</f>
        <v>14.44</v>
      </c>
      <c r="AJ637" s="20">
        <f>Data!AN637-Data!CU637</f>
        <v>7.6099999999999994</v>
      </c>
      <c r="AK637" s="20">
        <f>Data!AO637-Data!CV637</f>
        <v>66</v>
      </c>
      <c r="AL637" s="20">
        <f>Data!AP637-Data!CW637</f>
        <v>-50</v>
      </c>
      <c r="AM637" s="20">
        <f>Data!AQ637-Data!CX637</f>
        <v>80</v>
      </c>
      <c r="AN637" s="20">
        <f>Data!AR637-Data!CY637</f>
        <v>1.7000000000000015E-2</v>
      </c>
      <c r="AO637" s="20">
        <f>Data!AS637-Data!CZ637</f>
        <v>-21</v>
      </c>
      <c r="AP637" s="20">
        <f>Data!AT637-Data!DA637</f>
        <v>-69</v>
      </c>
      <c r="AQ637" s="20">
        <f>Data!AU637-Data!DB637</f>
        <v>8.0000000000000071E-3</v>
      </c>
      <c r="AR637" s="20">
        <f>Data!AV637-Data!DC637</f>
        <v>-17</v>
      </c>
      <c r="AS637" s="20">
        <f>Data!AW637-Data!DD637</f>
        <v>-30</v>
      </c>
      <c r="AT637" s="20">
        <f>Data!AX637-Data!DE637</f>
        <v>1.3000000000000012E-2</v>
      </c>
      <c r="AU637" s="20">
        <f>Data!AY637-Data!DF637</f>
        <v>3</v>
      </c>
      <c r="AV637" s="20">
        <f>Data!AZ637-Data!DG637</f>
        <v>0.17647058823529527</v>
      </c>
      <c r="AW637" s="20">
        <f>Data!BA637-Data!DH637</f>
        <v>86</v>
      </c>
      <c r="AX637" s="20">
        <f>Data!BB637-Data!DI637</f>
        <v>5.058823529411768</v>
      </c>
      <c r="AY637" s="20">
        <f>Data!BC637-Data!DJ637</f>
        <v>77</v>
      </c>
      <c r="AZ637" s="20">
        <f>Data!BD637-Data!DK637</f>
        <v>11</v>
      </c>
      <c r="BA637" s="20">
        <f>Data!BE637-Data!DL637</f>
        <v>3</v>
      </c>
      <c r="BB637" s="20">
        <f>Data!BF637-Data!DM637</f>
        <v>-16</v>
      </c>
      <c r="BC637" s="20">
        <f>Data!BG637-Data!DN637</f>
        <v>30</v>
      </c>
      <c r="BD637" s="20">
        <f>Data!BH637-Data!DO637</f>
        <v>3.8999999999999915</v>
      </c>
      <c r="BE637" s="20">
        <f>Data!BI637-Data!DP637</f>
        <v>-2.9410000000000025</v>
      </c>
      <c r="BF637" s="20">
        <f>Data!BJ637-Data!DQ637</f>
        <v>6.8239999999999998</v>
      </c>
      <c r="BG637" s="20">
        <f>Data!BK637-Data!DR637</f>
        <v>0.44799999999999995</v>
      </c>
      <c r="BH637" s="20">
        <f>Data!BL637-Data!DS637</f>
        <v>-0.94099999999999895</v>
      </c>
      <c r="BI637" s="20">
        <f>Data!BM637-Data!DT637</f>
        <v>8.9999999999999969E-2</v>
      </c>
      <c r="BJ637" s="20">
        <f>Data!BN637-Data!DU637</f>
        <v>-4</v>
      </c>
      <c r="BK637" s="20">
        <f>Data!BO637-Data!DV637</f>
        <v>-1.8000000000000007</v>
      </c>
      <c r="BL637" s="20">
        <f>Data!BP637-Data!DW637</f>
        <v>0.19999999999999973</v>
      </c>
      <c r="BM637" s="20">
        <f>Data!BQ637-Data!DX637</f>
        <v>0.64705882352941124</v>
      </c>
      <c r="BN637" s="20">
        <f>Data!BR637-Data!DY637</f>
        <v>1.7999999999999989</v>
      </c>
      <c r="BO637" s="20">
        <f>Data!BS637-Data!DZ637</f>
        <v>-167</v>
      </c>
      <c r="BP637" s="20">
        <f>Data!BT637-Data!EA637</f>
        <v>0.10599999999999998</v>
      </c>
      <c r="BQ637" s="20">
        <f>Data!BU637-Data!EB637</f>
        <v>0</v>
      </c>
      <c r="BR637" s="20">
        <f>Data!BV637-Data!EC637</f>
        <v>-153</v>
      </c>
      <c r="BS637" s="20">
        <f>Data!BW637-Data!ED637</f>
        <v>-148</v>
      </c>
      <c r="BT637" s="20">
        <f>Data!BX637-Data!EE637</f>
        <v>-108</v>
      </c>
      <c r="BU637" s="20">
        <f>Data!BY637-Data!EF637</f>
        <v>-135</v>
      </c>
      <c r="BV637" s="20">
        <f>Data!BZ637-Data!EG637</f>
        <v>-151</v>
      </c>
      <c r="BW637" s="20">
        <f>Data!CA637-Data!EH637</f>
        <v>-116.50000000000001</v>
      </c>
      <c r="BX637" s="20">
        <f>Data!CB637-Data!EI637</f>
        <v>-169</v>
      </c>
      <c r="BY637" s="20">
        <f>Data!CC637-Data!EJ637</f>
        <v>-229</v>
      </c>
      <c r="BZ637" s="20">
        <f>Data!EK637</f>
        <v>12563.85</v>
      </c>
      <c r="CA637" s="20">
        <f>Data!EL637</f>
        <v>10447.700000000001</v>
      </c>
      <c r="CB637" s="20">
        <f>Data!EM637</f>
        <v>74.846470588235306</v>
      </c>
      <c r="CC637" s="20">
        <f>Data!EN637</f>
        <v>89.108470588235292</v>
      </c>
      <c r="CD637" s="20">
        <f>Data!EO637</f>
        <v>12.475799999999998</v>
      </c>
      <c r="CE637" s="20">
        <f>Data!EP637</f>
        <v>194.18</v>
      </c>
      <c r="CF637" s="50">
        <f>IF(ISBLANK(Data!EQ637), "", Data!EQ637)</f>
        <v>92</v>
      </c>
      <c r="CG637" s="50">
        <f>IF(ISBLANK(Data!ER637), "", Data!ER637)</f>
        <v>91</v>
      </c>
      <c r="CH637" s="61" t="str">
        <f>IF(ISBLANK(Data!ES637), "", Data!ES637)</f>
        <v>Xavier</v>
      </c>
      <c r="CI637" s="61">
        <f>IF(ISBLANK(Data!ET637), "", Data!ET637)</f>
        <v>183</v>
      </c>
    </row>
    <row r="638" spans="1:87" x14ac:dyDescent="0.45">
      <c r="A638" s="50">
        <f>IF(ISBLANK(Data!A638), "", Data!A638)</f>
        <v>45309</v>
      </c>
      <c r="B638" s="50" t="str">
        <f>IF(ISBLANK(Data!B638), "", Data!B638)</f>
        <v>VCU</v>
      </c>
      <c r="C638" s="50">
        <f>IF(ISBLANK(Data!C638), "", Data!C638)</f>
        <v>337</v>
      </c>
      <c r="D638" s="50" t="str">
        <f>IF(ISBLANK(Data!D638), "", Data!D638)</f>
        <v>Saint Louis</v>
      </c>
      <c r="E638" s="50">
        <f>IF(ISBLANK(Data!E638), "", Data!E638)</f>
        <v>253</v>
      </c>
      <c r="F638" s="50" t="str">
        <f>IF(ISBLANK(Data!F638), "", Data!F638)</f>
        <v>N</v>
      </c>
      <c r="G638" s="50" t="str">
        <f>IF(ISBLANK(Data!G638), "", Data!G638)</f>
        <v>VCU</v>
      </c>
      <c r="H638" s="50" t="str">
        <f>IF(ISBLANK(Data!H638), "", Data!H638)</f>
        <v>Saint Louis</v>
      </c>
      <c r="I638" s="50" t="str">
        <f>IF(ISBLANK(Data!I638), "", Data!I638)</f>
        <v>VCU</v>
      </c>
      <c r="J638" s="50" t="str">
        <f>IF(ISBLANK(Data!J638), "", Data!J638)</f>
        <v>Saint Louis</v>
      </c>
      <c r="K638" s="50" t="str">
        <f>IF(ISBLANK(Data!K638), "", Data!K638)</f>
        <v>Virginia Commonwealth</v>
      </c>
      <c r="L638" s="50" t="str">
        <f>IF(ISBLANK(Data!L638), "", Data!L638)</f>
        <v>Saint Louis</v>
      </c>
      <c r="M638" s="50" t="str">
        <f>IF(ISBLANK(Data!M638), "", Data!M638)</f>
        <v>VCU</v>
      </c>
      <c r="N638" s="50" t="str">
        <f>IF(ISBLANK(Data!N638), "", Data!N638)</f>
        <v>Saint Louis</v>
      </c>
      <c r="O638" s="50" t="str">
        <f>IF(ISBLANK(Data!O638), "", Data!O638)</f>
        <v>VCU</v>
      </c>
      <c r="P638" s="50" t="str">
        <f>IF(ISBLANK(Data!P638), "", Data!P638)</f>
        <v>Saint Louis</v>
      </c>
      <c r="Q638" s="50" t="str">
        <f>IF(ISBLANK(Data!Q638), "", Data!Q638)</f>
        <v>VCU</v>
      </c>
      <c r="R638" s="50" t="str">
        <f>IF(ISBLANK(Data!R638), "", Data!R638)</f>
        <v>Saint Louis</v>
      </c>
      <c r="S638" s="20">
        <f>Data!W638-Data!CD638</f>
        <v>0.11764705882352899</v>
      </c>
      <c r="T638" s="20">
        <f>Data!X638-Data!CE638</f>
        <v>9.36</v>
      </c>
      <c r="U638" s="20">
        <f>Data!Y638-Data!CF638</f>
        <v>-1</v>
      </c>
      <c r="V638" s="20">
        <f>Data!Z638-Data!CG638</f>
        <v>-10.400000000000006</v>
      </c>
      <c r="W638" s="20">
        <f>Data!AA638-Data!CH638</f>
        <v>-2.7000000000000028</v>
      </c>
      <c r="X638" s="20">
        <f>Data!AB638-Data!CI638</f>
        <v>-0.17799999999999999</v>
      </c>
      <c r="Y638" s="20">
        <f>Data!AC638-Data!CJ638</f>
        <v>-3.31</v>
      </c>
      <c r="Z638" s="20">
        <f>Data!AD638-Data!CK638</f>
        <v>-0.70000000000000284</v>
      </c>
      <c r="AA638" s="20">
        <f>Data!AE638-Data!CL638</f>
        <v>2.6000000000000085</v>
      </c>
      <c r="AB638" s="20">
        <f>Data!AF638-Data!CM638</f>
        <v>-2.16</v>
      </c>
      <c r="AC638" s="20">
        <f>Data!AG638-Data!CN638</f>
        <v>-1.7999999999999972</v>
      </c>
      <c r="AD638" s="20">
        <f>Data!AH638-Data!CO638</f>
        <v>-10.200000000000003</v>
      </c>
      <c r="AE638" s="20">
        <f>Data!AI638-Data!CP638</f>
        <v>0.21740000000000004</v>
      </c>
      <c r="AF638" s="20">
        <f>Data!AJ638-Data!CQ638</f>
        <v>1.2000000000000002</v>
      </c>
      <c r="AG638" s="20">
        <f>Data!AK638-Data!CR638</f>
        <v>7.0588235294117674E-2</v>
      </c>
      <c r="AH638" s="20">
        <f>Data!AL638-Data!CS638</f>
        <v>72</v>
      </c>
      <c r="AI638" s="20">
        <f>Data!AM638-Data!CT638</f>
        <v>9.27</v>
      </c>
      <c r="AJ638" s="20">
        <f>Data!AN638-Data!CU638</f>
        <v>-1.0099999999999998</v>
      </c>
      <c r="AK638" s="20">
        <f>Data!AO638-Data!CV638</f>
        <v>-11</v>
      </c>
      <c r="AL638" s="20">
        <f>Data!AP638-Data!CW638</f>
        <v>-145</v>
      </c>
      <c r="AM638" s="20">
        <f>Data!AQ638-Data!CX638</f>
        <v>-30</v>
      </c>
      <c r="AN638" s="20">
        <f>Data!AR638-Data!CY638</f>
        <v>7.0000000000000062E-3</v>
      </c>
      <c r="AO638" s="20">
        <f>Data!AS638-Data!CZ638</f>
        <v>4</v>
      </c>
      <c r="AP638" s="20">
        <f>Data!AT638-Data!DA638</f>
        <v>52</v>
      </c>
      <c r="AQ638" s="20">
        <f>Data!AU638-Data!DB638</f>
        <v>-4.0000000000000036E-2</v>
      </c>
      <c r="AR638" s="20">
        <f>Data!AV638-Data!DC638</f>
        <v>-1</v>
      </c>
      <c r="AS638" s="20">
        <f>Data!AW638-Data!DD638</f>
        <v>-26</v>
      </c>
      <c r="AT638" s="20">
        <f>Data!AX638-Data!DE638</f>
        <v>5.2000000000000046E-2</v>
      </c>
      <c r="AU638" s="20">
        <f>Data!AY638-Data!DF638</f>
        <v>17</v>
      </c>
      <c r="AV638" s="20">
        <f>Data!AZ638-Data!DG638</f>
        <v>1</v>
      </c>
      <c r="AW638" s="20">
        <f>Data!BA638-Data!DH638</f>
        <v>41</v>
      </c>
      <c r="AX638" s="20">
        <f>Data!BB638-Data!DI638</f>
        <v>2.411764705882355</v>
      </c>
      <c r="AY638" s="20">
        <f>Data!BC638-Data!DJ638</f>
        <v>37</v>
      </c>
      <c r="AZ638" s="20">
        <f>Data!BD638-Data!DK638</f>
        <v>3</v>
      </c>
      <c r="BA638" s="20">
        <f>Data!BE638-Data!DL638</f>
        <v>41</v>
      </c>
      <c r="BB638" s="20">
        <f>Data!BF638-Data!DM638</f>
        <v>21</v>
      </c>
      <c r="BC638" s="20">
        <f>Data!BG638-Data!DN638</f>
        <v>-18</v>
      </c>
      <c r="BD638" s="20">
        <f>Data!BH638-Data!DO638</f>
        <v>-0.59999999999999432</v>
      </c>
      <c r="BE638" s="20">
        <f>Data!BI638-Data!DP638</f>
        <v>-8.5289999999999964</v>
      </c>
      <c r="BF638" s="20">
        <f>Data!BJ638-Data!DQ638</f>
        <v>7.8819999999999997</v>
      </c>
      <c r="BG638" s="20">
        <f>Data!BK638-Data!DR638</f>
        <v>6.899999999999995E-2</v>
      </c>
      <c r="BH638" s="20">
        <f>Data!BL638-Data!DS638</f>
        <v>1.2349999999999994</v>
      </c>
      <c r="BI638" s="20">
        <f>Data!BM638-Data!DT638</f>
        <v>-3.5000000000000031E-2</v>
      </c>
      <c r="BJ638" s="20">
        <f>Data!BN638-Data!DU638</f>
        <v>3.1000000000000014</v>
      </c>
      <c r="BK638" s="20">
        <f>Data!BO638-Data!DV638</f>
        <v>-1.5</v>
      </c>
      <c r="BL638" s="20">
        <f>Data!BP638-Data!DW638</f>
        <v>2.3999999999999995</v>
      </c>
      <c r="BM638" s="20">
        <f>Data!BQ638-Data!DX638</f>
        <v>0.17647058823529438</v>
      </c>
      <c r="BN638" s="20">
        <f>Data!BR638-Data!DY638</f>
        <v>-1.0999999999999979</v>
      </c>
      <c r="BO638" s="20">
        <f>Data!BS638-Data!DZ638</f>
        <v>-16</v>
      </c>
      <c r="BP638" s="20">
        <f>Data!BT638-Data!EA638</f>
        <v>1.100000000000001E-2</v>
      </c>
      <c r="BQ638" s="20">
        <f>Data!BU638-Data!EB638</f>
        <v>-2</v>
      </c>
      <c r="BR638" s="20">
        <f>Data!BV638-Data!EC638</f>
        <v>-117</v>
      </c>
      <c r="BS638" s="20">
        <f>Data!BW638-Data!ED638</f>
        <v>-48</v>
      </c>
      <c r="BT638" s="20">
        <f>Data!BX638-Data!EE638</f>
        <v>-37</v>
      </c>
      <c r="BU638" s="20">
        <f>Data!BY638-Data!EF638</f>
        <v>-93</v>
      </c>
      <c r="BV638" s="20">
        <f>Data!BZ638-Data!EG638</f>
        <v>-91</v>
      </c>
      <c r="BW638" s="20">
        <f>Data!CA638-Data!EH638</f>
        <v>-51.3</v>
      </c>
      <c r="BX638" s="20">
        <f>Data!CB638-Data!EI638</f>
        <v>-15</v>
      </c>
      <c r="BY638" s="20">
        <f>Data!CC638-Data!EJ638</f>
        <v>-84</v>
      </c>
      <c r="BZ638" s="20">
        <f>Data!EK638</f>
        <v>12262.84</v>
      </c>
      <c r="CA638" s="20">
        <f>Data!EL638</f>
        <v>11230.199999999999</v>
      </c>
      <c r="CB638" s="20">
        <f>Data!EM638</f>
        <v>79.122176470588229</v>
      </c>
      <c r="CC638" s="20">
        <f>Data!EN638</f>
        <v>73.726117647058828</v>
      </c>
      <c r="CD638" s="20">
        <f>Data!EO638</f>
        <v>12.0288</v>
      </c>
      <c r="CE638" s="20">
        <f>Data!EP638</f>
        <v>233.47200000000001</v>
      </c>
      <c r="CF638" s="50">
        <f>IF(ISBLANK(Data!EQ638), "", Data!EQ638)</f>
        <v>85</v>
      </c>
      <c r="CG638" s="50">
        <f>IF(ISBLANK(Data!ER638), "", Data!ER638)</f>
        <v>61</v>
      </c>
      <c r="CH638" s="61" t="str">
        <f>IF(ISBLANK(Data!ES638), "", Data!ES638)</f>
        <v>VCU</v>
      </c>
      <c r="CI638" s="61">
        <f>IF(ISBLANK(Data!ET638), "", Data!ET638)</f>
        <v>146</v>
      </c>
    </row>
    <row r="639" spans="1:87" x14ac:dyDescent="0.45">
      <c r="A639" s="50">
        <f>IF(ISBLANK(Data!A639), "", Data!A639)</f>
        <v>45309</v>
      </c>
      <c r="B639" s="50" t="str">
        <f>IF(ISBLANK(Data!B639), "", Data!B639)</f>
        <v>Fairfield</v>
      </c>
      <c r="C639" s="50">
        <f>IF(ISBLANK(Data!C639), "", Data!C639)</f>
        <v>84</v>
      </c>
      <c r="D639" s="50" t="str">
        <f>IF(ISBLANK(Data!D639), "", Data!D639)</f>
        <v>Saint Peter's</v>
      </c>
      <c r="E639" s="50">
        <f>IF(ISBLANK(Data!E639), "", Data!E639)</f>
        <v>255</v>
      </c>
      <c r="F639" s="50" t="str">
        <f>IF(ISBLANK(Data!F639), "", Data!F639)</f>
        <v>N</v>
      </c>
      <c r="G639" s="50" t="str">
        <f>IF(ISBLANK(Data!G639), "", Data!G639)</f>
        <v>Fairfield</v>
      </c>
      <c r="H639" s="50" t="str">
        <f>IF(ISBLANK(Data!H639), "", Data!H639)</f>
        <v>Saint Peter's</v>
      </c>
      <c r="I639" s="50" t="str">
        <f>IF(ISBLANK(Data!I639), "", Data!I639)</f>
        <v>Fairfield</v>
      </c>
      <c r="J639" s="50" t="str">
        <f>IF(ISBLANK(Data!J639), "", Data!J639)</f>
        <v>Saint Peter's</v>
      </c>
      <c r="K639" s="50" t="str">
        <f>IF(ISBLANK(Data!K639), "", Data!K639)</f>
        <v>Fairfield</v>
      </c>
      <c r="L639" s="50" t="str">
        <f>IF(ISBLANK(Data!L639), "", Data!L639)</f>
        <v>Saint Peter's</v>
      </c>
      <c r="M639" s="50" t="str">
        <f>IF(ISBLANK(Data!M639), "", Data!M639)</f>
        <v>Fairfield</v>
      </c>
      <c r="N639" s="50" t="str">
        <f>IF(ISBLANK(Data!N639), "", Data!N639)</f>
        <v>St Peters</v>
      </c>
      <c r="O639" s="50" t="str">
        <f>IF(ISBLANK(Data!O639), "", Data!O639)</f>
        <v>Fairfield</v>
      </c>
      <c r="P639" s="50" t="str">
        <f>IF(ISBLANK(Data!P639), "", Data!P639)</f>
        <v>St. Peter's</v>
      </c>
      <c r="Q639" s="50" t="str">
        <f>IF(ISBLANK(Data!Q639), "", Data!Q639)</f>
        <v>Fairfield</v>
      </c>
      <c r="R639" s="50" t="str">
        <f>IF(ISBLANK(Data!R639), "", Data!R639)</f>
        <v>Saint Peter's</v>
      </c>
      <c r="S639" s="20">
        <f>Data!W639-Data!CD639</f>
        <v>-5.4621848739496048E-2</v>
      </c>
      <c r="T639" s="20">
        <f>Data!X639-Data!CE639</f>
        <v>0.5299999999999998</v>
      </c>
      <c r="U639" s="20">
        <f>Data!Y639-Data!CF639</f>
        <v>6</v>
      </c>
      <c r="V639" s="20">
        <f>Data!Z639-Data!CG639</f>
        <v>5.5</v>
      </c>
      <c r="W639" s="20">
        <f>Data!AA639-Data!CH639</f>
        <v>6.2000000000000028</v>
      </c>
      <c r="X639" s="20">
        <f>Data!AB639-Data!CI639</f>
        <v>-6.8999999999999992E-2</v>
      </c>
      <c r="Y639" s="20">
        <f>Data!AC639-Data!CJ639</f>
        <v>-1.2799999999999998</v>
      </c>
      <c r="Z639" s="20">
        <f>Data!AD639-Data!CK639</f>
        <v>-0.5</v>
      </c>
      <c r="AA639" s="20">
        <f>Data!AE639-Data!CL639</f>
        <v>0.79999999999999716</v>
      </c>
      <c r="AB639" s="20">
        <f>Data!AF639-Data!CM639</f>
        <v>-2.4000000000000004</v>
      </c>
      <c r="AC639" s="20">
        <f>Data!AG639-Data!CN639</f>
        <v>7.5</v>
      </c>
      <c r="AD639" s="20">
        <f>Data!AH639-Data!CO639</f>
        <v>6.5999999999999943</v>
      </c>
      <c r="AE639" s="20">
        <f>Data!AI639-Data!CP639</f>
        <v>2.8599999999999959E-2</v>
      </c>
      <c r="AF639" s="20">
        <f>Data!AJ639-Data!CQ639</f>
        <v>-1.8000000000000003</v>
      </c>
      <c r="AG639" s="20">
        <f>Data!AK639-Data!CR639</f>
        <v>-7.3109243697479009E-2</v>
      </c>
      <c r="AH639" s="20">
        <f>Data!AL639-Data!CS639</f>
        <v>-12</v>
      </c>
      <c r="AI639" s="20">
        <f>Data!AM639-Data!CT639</f>
        <v>-0.68000000000000016</v>
      </c>
      <c r="AJ639" s="20">
        <f>Data!AN639-Data!CU639</f>
        <v>-1.5200000000000005</v>
      </c>
      <c r="AK639" s="20">
        <f>Data!AO639-Data!CV639</f>
        <v>381</v>
      </c>
      <c r="AL639" s="20">
        <f>Data!AP639-Data!CW639</f>
        <v>319</v>
      </c>
      <c r="AM639" s="20">
        <f>Data!AQ639-Data!CX639</f>
        <v>260</v>
      </c>
      <c r="AN639" s="20">
        <f>Data!AR639-Data!CY639</f>
        <v>5.6999999999999995E-2</v>
      </c>
      <c r="AO639" s="20">
        <f>Data!AS639-Data!CZ639</f>
        <v>73</v>
      </c>
      <c r="AP639" s="20">
        <f>Data!AT639-Data!DA639</f>
        <v>160</v>
      </c>
      <c r="AQ639" s="20">
        <f>Data!AU639-Data!DB639</f>
        <v>5.7999999999999996E-2</v>
      </c>
      <c r="AR639" s="20">
        <f>Data!AV639-Data!DC639</f>
        <v>-14</v>
      </c>
      <c r="AS639" s="20">
        <f>Data!AW639-Data!DD639</f>
        <v>-32</v>
      </c>
      <c r="AT639" s="20">
        <f>Data!AX639-Data!DE639</f>
        <v>3.5000000000000031E-2</v>
      </c>
      <c r="AU639" s="20">
        <f>Data!AY639-Data!DF639</f>
        <v>-9</v>
      </c>
      <c r="AV639" s="20">
        <f>Data!AZ639-Data!DG639</f>
        <v>-2.7226890756302531</v>
      </c>
      <c r="AW639" s="20">
        <f>Data!BA639-Data!DH639</f>
        <v>101</v>
      </c>
      <c r="AX639" s="20">
        <f>Data!BB639-Data!DI639</f>
        <v>-0.21008403361344108</v>
      </c>
      <c r="AY639" s="20">
        <f>Data!BC639-Data!DJ639</f>
        <v>93</v>
      </c>
      <c r="AZ639" s="20">
        <f>Data!BD639-Data!DK639</f>
        <v>32</v>
      </c>
      <c r="BA639" s="20">
        <f>Data!BE639-Data!DL639</f>
        <v>1</v>
      </c>
      <c r="BB639" s="20">
        <f>Data!BF639-Data!DM639</f>
        <v>18</v>
      </c>
      <c r="BC639" s="20">
        <f>Data!BG639-Data!DN639</f>
        <v>-25</v>
      </c>
      <c r="BD639" s="20">
        <f>Data!BH639-Data!DO639</f>
        <v>10.899999999999991</v>
      </c>
      <c r="BE639" s="20">
        <f>Data!BI639-Data!DP639</f>
        <v>7.5079999999999956</v>
      </c>
      <c r="BF639" s="20">
        <f>Data!BJ639-Data!DQ639</f>
        <v>3.3570000000000002</v>
      </c>
      <c r="BG639" s="20">
        <f>Data!BK639-Data!DR639</f>
        <v>0.38300000000000001</v>
      </c>
      <c r="BH639" s="20">
        <f>Data!BL639-Data!DS639</f>
        <v>-1.2859999999999996</v>
      </c>
      <c r="BI639" s="20">
        <f>Data!BM639-Data!DT639</f>
        <v>0.10799999999999998</v>
      </c>
      <c r="BJ639" s="20">
        <f>Data!BN639-Data!DU639</f>
        <v>6.0999999999999979</v>
      </c>
      <c r="BK639" s="20">
        <f>Data!BO639-Data!DV639</f>
        <v>-5.7999999999999972</v>
      </c>
      <c r="BL639" s="20">
        <f>Data!BP639-Data!DW639</f>
        <v>-0.5</v>
      </c>
      <c r="BM639" s="20">
        <f>Data!BQ639-Data!DX639</f>
        <v>0.57142857142857117</v>
      </c>
      <c r="BN639" s="20">
        <f>Data!BR639-Data!DY639</f>
        <v>-5.0000000000000018</v>
      </c>
      <c r="BO639" s="20">
        <f>Data!BS639-Data!DZ639</f>
        <v>49</v>
      </c>
      <c r="BP639" s="20">
        <f>Data!BT639-Data!EA639</f>
        <v>-2.200000000000002E-2</v>
      </c>
      <c r="BQ639" s="20">
        <f>Data!BU639-Data!EB639</f>
        <v>-10</v>
      </c>
      <c r="BR639" s="20">
        <f>Data!BV639-Data!EC639</f>
        <v>2</v>
      </c>
      <c r="BS639" s="20">
        <f>Data!BW639-Data!ED639</f>
        <v>38</v>
      </c>
      <c r="BT639" s="20">
        <f>Data!BX639-Data!EE639</f>
        <v>50</v>
      </c>
      <c r="BU639" s="20">
        <f>Data!BY639-Data!EF639</f>
        <v>-47</v>
      </c>
      <c r="BV639" s="20">
        <f>Data!BZ639-Data!EG639</f>
        <v>-8</v>
      </c>
      <c r="BW639" s="20">
        <f>Data!CA639-Data!EH639</f>
        <v>10.199999999999989</v>
      </c>
      <c r="BX639" s="20">
        <f>Data!CB639-Data!EI639</f>
        <v>47</v>
      </c>
      <c r="BY639" s="20">
        <f>Data!CC639-Data!EJ639</f>
        <v>36</v>
      </c>
      <c r="BZ639" s="20">
        <f>Data!EK639</f>
        <v>10719.18</v>
      </c>
      <c r="CA639" s="20">
        <f>Data!EL639</f>
        <v>10655.68</v>
      </c>
      <c r="CB639" s="20">
        <f>Data!EM639</f>
        <v>89.142857142857139</v>
      </c>
      <c r="CC639" s="20">
        <f>Data!EN639</f>
        <v>106.288</v>
      </c>
      <c r="CD639" s="20">
        <f>Data!EO639</f>
        <v>11.249499999999999</v>
      </c>
      <c r="CE639" s="20">
        <f>Data!EP639</f>
        <v>219.96</v>
      </c>
      <c r="CF639" s="50">
        <f>IF(ISBLANK(Data!EQ639), "", Data!EQ639)</f>
        <v>76</v>
      </c>
      <c r="CG639" s="50">
        <f>IF(ISBLANK(Data!ER639), "", Data!ER639)</f>
        <v>67</v>
      </c>
      <c r="CH639" s="61" t="str">
        <f>IF(ISBLANK(Data!ES639), "", Data!ES639)</f>
        <v>Fairfield</v>
      </c>
      <c r="CI639" s="61">
        <f>IF(ISBLANK(Data!ET639), "", Data!ET639)</f>
        <v>143</v>
      </c>
    </row>
    <row r="640" spans="1:87" x14ac:dyDescent="0.45">
      <c r="A640" s="50">
        <f>IF(ISBLANK(Data!A640), "", Data!A640)</f>
        <v>45309</v>
      </c>
      <c r="B640" s="50" t="str">
        <f>IF(ISBLANK(Data!B640), "", Data!B640)</f>
        <v>Saint Francis</v>
      </c>
      <c r="C640" s="50">
        <f>IF(ISBLANK(Data!C640), "", Data!C640)</f>
        <v>251</v>
      </c>
      <c r="D640" s="50" t="str">
        <f>IF(ISBLANK(Data!D640), "", Data!D640)</f>
        <v>LIU</v>
      </c>
      <c r="E640" s="50">
        <f>IF(ISBLANK(Data!E640), "", Data!E640)</f>
        <v>146</v>
      </c>
      <c r="F640" s="50" t="str">
        <f>IF(ISBLANK(Data!F640), "", Data!F640)</f>
        <v>N</v>
      </c>
      <c r="G640" s="50" t="str">
        <f>IF(ISBLANK(Data!G640), "", Data!G640)</f>
        <v>St. Francis PA</v>
      </c>
      <c r="H640" s="50" t="str">
        <f>IF(ISBLANK(Data!H640), "", Data!H640)</f>
        <v>LIU Brooklyn</v>
      </c>
      <c r="I640" s="50" t="str">
        <f>IF(ISBLANK(Data!I640), "", Data!I640)</f>
        <v>St. Francis PA</v>
      </c>
      <c r="J640" s="50" t="str">
        <f>IF(ISBLANK(Data!J640), "", Data!J640)</f>
        <v>LIU Brooklyn</v>
      </c>
      <c r="K640" s="50" t="str">
        <f>IF(ISBLANK(Data!K640), "", Data!K640)</f>
        <v>Saint Francis PA</v>
      </c>
      <c r="L640" s="50" t="str">
        <f>IF(ISBLANK(Data!L640), "", Data!L640)</f>
        <v>Long Island University</v>
      </c>
      <c r="M640" s="50" t="str">
        <f>IF(ISBLANK(Data!M640), "", Data!M640)</f>
        <v>St Fran</v>
      </c>
      <c r="N640" s="50" t="str">
        <f>IF(ISBLANK(Data!N640), "", Data!N640)</f>
        <v>LIU</v>
      </c>
      <c r="O640" s="50" t="str">
        <f>IF(ISBLANK(Data!O640), "", Data!O640)</f>
        <v>St. Fran.-Pa.</v>
      </c>
      <c r="P640" s="50" t="str">
        <f>IF(ISBLANK(Data!P640), "", Data!P640)</f>
        <v>LIU</v>
      </c>
      <c r="Q640" s="50" t="str">
        <f>IF(ISBLANK(Data!Q640), "", Data!Q640)</f>
        <v>Saint Francis (PA)</v>
      </c>
      <c r="R640" s="50" t="str">
        <f>IF(ISBLANK(Data!R640), "", Data!R640)</f>
        <v>Long Island</v>
      </c>
      <c r="S640" s="20">
        <f>Data!W640-Data!CD640</f>
        <v>9.4117647058823972E-2</v>
      </c>
      <c r="T640" s="20">
        <f>Data!X640-Data!CE640</f>
        <v>-0.69999999999999929</v>
      </c>
      <c r="U640" s="20">
        <f>Data!Y640-Data!CF640</f>
        <v>1.5</v>
      </c>
      <c r="V640" s="20">
        <f>Data!Z640-Data!CG640</f>
        <v>2.0999999999999943</v>
      </c>
      <c r="W640" s="20">
        <f>Data!AA640-Data!CH640</f>
        <v>-5.0999999999999943</v>
      </c>
      <c r="X640" s="20">
        <f>Data!AB640-Data!CI640</f>
        <v>1.7000000000000001E-2</v>
      </c>
      <c r="Y640" s="20">
        <f>Data!AC640-Data!CJ640</f>
        <v>-2.76</v>
      </c>
      <c r="Z640" s="20">
        <f>Data!AD640-Data!CK640</f>
        <v>-0.70000000000000284</v>
      </c>
      <c r="AA640" s="20">
        <f>Data!AE640-Data!CL640</f>
        <v>2.1000000000000085</v>
      </c>
      <c r="AB640" s="20">
        <f>Data!AF640-Data!CM640</f>
        <v>-2.76</v>
      </c>
      <c r="AC640" s="20">
        <f>Data!AG640-Data!CN640</f>
        <v>1.2999999999999972</v>
      </c>
      <c r="AD640" s="20">
        <f>Data!AH640-Data!CO640</f>
        <v>3.0999999999999943</v>
      </c>
      <c r="AE640" s="20">
        <f>Data!AI640-Data!CP640</f>
        <v>-1.3700000000000004E-2</v>
      </c>
      <c r="AF640" s="20">
        <f>Data!AJ640-Data!CQ640</f>
        <v>-0.30000000000000071</v>
      </c>
      <c r="AG640" s="20">
        <f>Data!AK640-Data!CR640</f>
        <v>5.2941176470588158E-2</v>
      </c>
      <c r="AH640" s="20">
        <f>Data!AL640-Data!CS640</f>
        <v>-42</v>
      </c>
      <c r="AI640" s="20">
        <f>Data!AM640-Data!CT640</f>
        <v>3.34</v>
      </c>
      <c r="AJ640" s="20">
        <f>Data!AN640-Data!CU640</f>
        <v>-0.45999999999999996</v>
      </c>
      <c r="AK640" s="20">
        <f>Data!AO640-Data!CV640</f>
        <v>164</v>
      </c>
      <c r="AL640" s="20">
        <f>Data!AP640-Data!CW640</f>
        <v>40</v>
      </c>
      <c r="AM640" s="20">
        <f>Data!AQ640-Data!CX640</f>
        <v>104</v>
      </c>
      <c r="AN640" s="20">
        <f>Data!AR640-Data!CY640</f>
        <v>2.0999999999999963E-2</v>
      </c>
      <c r="AO640" s="20">
        <f>Data!AS640-Data!CZ640</f>
        <v>30</v>
      </c>
      <c r="AP640" s="20">
        <f>Data!AT640-Data!DA640</f>
        <v>57</v>
      </c>
      <c r="AQ640" s="20">
        <f>Data!AU640-Data!DB640</f>
        <v>4.0000000000000036E-2</v>
      </c>
      <c r="AR640" s="20">
        <f>Data!AV640-Data!DC640</f>
        <v>10</v>
      </c>
      <c r="AS640" s="20">
        <f>Data!AW640-Data!DD640</f>
        <v>43</v>
      </c>
      <c r="AT640" s="20">
        <f>Data!AX640-Data!DE640</f>
        <v>-6.7999999999999949E-2</v>
      </c>
      <c r="AU640" s="20">
        <f>Data!AY640-Data!DF640</f>
        <v>88</v>
      </c>
      <c r="AV640" s="20">
        <f>Data!AZ640-Data!DG640</f>
        <v>4.2666666666666666</v>
      </c>
      <c r="AW640" s="20">
        <f>Data!BA640-Data!DH640</f>
        <v>87</v>
      </c>
      <c r="AX640" s="20">
        <f>Data!BB640-Data!DI640</f>
        <v>1.2823529411764696</v>
      </c>
      <c r="AY640" s="20">
        <f>Data!BC640-Data!DJ640</f>
        <v>36</v>
      </c>
      <c r="AZ640" s="20">
        <f>Data!BD640-Data!DK640</f>
        <v>12</v>
      </c>
      <c r="BA640" s="20">
        <f>Data!BE640-Data!DL640</f>
        <v>33</v>
      </c>
      <c r="BB640" s="20">
        <f>Data!BF640-Data!DM640</f>
        <v>18</v>
      </c>
      <c r="BC640" s="20">
        <f>Data!BG640-Data!DN640</f>
        <v>18</v>
      </c>
      <c r="BD640" s="20">
        <f>Data!BH640-Data!DO640</f>
        <v>2.1999999999999957</v>
      </c>
      <c r="BE640" s="20">
        <f>Data!BI640-Data!DP640</f>
        <v>-7.0120000000000005</v>
      </c>
      <c r="BF640" s="20">
        <f>Data!BJ640-Data!DQ640</f>
        <v>9.1999999999999993</v>
      </c>
      <c r="BG640" s="20">
        <f>Data!BK640-Data!DR640</f>
        <v>9.1999999999999971E-2</v>
      </c>
      <c r="BH640" s="20">
        <f>Data!BL640-Data!DS640</f>
        <v>-0.6980000000000004</v>
      </c>
      <c r="BI640" s="20">
        <f>Data!BM640-Data!DT640</f>
        <v>1.7000000000000015E-2</v>
      </c>
      <c r="BJ640" s="20">
        <f>Data!BN640-Data!DU640</f>
        <v>1.0999999999999979</v>
      </c>
      <c r="BK640" s="20">
        <f>Data!BO640-Data!DV640</f>
        <v>0.5</v>
      </c>
      <c r="BL640" s="20">
        <f>Data!BP640-Data!DW640</f>
        <v>1.6999999999999997</v>
      </c>
      <c r="BM640" s="20">
        <f>Data!BQ640-Data!DX640</f>
        <v>-7.0588235294117396E-2</v>
      </c>
      <c r="BN640" s="20">
        <f>Data!BR640-Data!DY640</f>
        <v>-1.0999999999999979</v>
      </c>
      <c r="BO640" s="20">
        <f>Data!BS640-Data!DZ640</f>
        <v>20</v>
      </c>
      <c r="BP640" s="20">
        <f>Data!BT640-Data!EA640</f>
        <v>-2.4000000000000021E-2</v>
      </c>
      <c r="BQ640" s="20">
        <f>Data!BU640-Data!EB640</f>
        <v>1</v>
      </c>
      <c r="BR640" s="20">
        <f>Data!BV640-Data!EC640</f>
        <v>-3</v>
      </c>
      <c r="BS640" s="20">
        <f>Data!BW640-Data!ED640</f>
        <v>-1</v>
      </c>
      <c r="BT640" s="20">
        <f>Data!BX640-Data!EE640</f>
        <v>12</v>
      </c>
      <c r="BU640" s="20">
        <f>Data!BY640-Data!EF640</f>
        <v>-3</v>
      </c>
      <c r="BV640" s="20">
        <f>Data!BZ640-Data!EG640</f>
        <v>5</v>
      </c>
      <c r="BW640" s="20">
        <f>Data!CA640-Data!EH640</f>
        <v>4.1999999999999886</v>
      </c>
      <c r="BX640" s="20">
        <f>Data!CB640-Data!EI640</f>
        <v>18</v>
      </c>
      <c r="BY640" s="20">
        <f>Data!CC640-Data!EJ640</f>
        <v>-5</v>
      </c>
      <c r="BZ640" s="20">
        <f>Data!EK640</f>
        <v>10543.12</v>
      </c>
      <c r="CA640" s="20">
        <f>Data!EL640</f>
        <v>10568.35</v>
      </c>
      <c r="CB640" s="20">
        <f>Data!EM640</f>
        <v>93.950999999999993</v>
      </c>
      <c r="CC640" s="20">
        <f>Data!EN640</f>
        <v>97.503705882352932</v>
      </c>
      <c r="CD640" s="20">
        <f>Data!EO640</f>
        <v>12.478400000000001</v>
      </c>
      <c r="CE640" s="20">
        <f>Data!EP640</f>
        <v>180.12100000000001</v>
      </c>
      <c r="CF640" s="50" t="str">
        <f>IF(ISBLANK(Data!EQ640), "", Data!EQ640)</f>
        <v/>
      </c>
      <c r="CG640" s="50" t="str">
        <f>IF(ISBLANK(Data!ER640), "", Data!ER640)</f>
        <v/>
      </c>
      <c r="CH640" s="61" t="str">
        <f>IF(ISBLANK(Data!ES640), "", Data!ES640)</f>
        <v/>
      </c>
      <c r="CI640" s="61">
        <f>IF(ISBLANK(Data!ET640), "", Data!ET640)</f>
        <v>0</v>
      </c>
    </row>
    <row r="641" spans="1:87" x14ac:dyDescent="0.45">
      <c r="A641" s="50">
        <f>IF(ISBLANK(Data!A641), "", Data!A641)</f>
        <v>45309</v>
      </c>
      <c r="B641" s="50" t="str">
        <f>IF(ISBLANK(Data!B641), "", Data!B641)</f>
        <v>Central Michigan</v>
      </c>
      <c r="C641" s="50">
        <f>IF(ISBLANK(Data!C641), "", Data!C641)</f>
        <v>46</v>
      </c>
      <c r="D641" s="50" t="str">
        <f>IF(ISBLANK(Data!D641), "", Data!D641)</f>
        <v>Toledo</v>
      </c>
      <c r="E641" s="50">
        <f>IF(ISBLANK(Data!E641), "", Data!E641)</f>
        <v>305</v>
      </c>
      <c r="F641" s="50" t="str">
        <f>IF(ISBLANK(Data!F641), "", Data!F641)</f>
        <v>N</v>
      </c>
      <c r="G641" s="50" t="str">
        <f>IF(ISBLANK(Data!G641), "", Data!G641)</f>
        <v>Central Michigan</v>
      </c>
      <c r="H641" s="50" t="str">
        <f>IF(ISBLANK(Data!H641), "", Data!H641)</f>
        <v>Toledo</v>
      </c>
      <c r="I641" s="50" t="str">
        <f>IF(ISBLANK(Data!I641), "", Data!I641)</f>
        <v>Central Michigan</v>
      </c>
      <c r="J641" s="50" t="str">
        <f>IF(ISBLANK(Data!J641), "", Data!J641)</f>
        <v>Toledo</v>
      </c>
      <c r="K641" s="50" t="str">
        <f>IF(ISBLANK(Data!K641), "", Data!K641)</f>
        <v>Central Michigan</v>
      </c>
      <c r="L641" s="50" t="str">
        <f>IF(ISBLANK(Data!L641), "", Data!L641)</f>
        <v>Toledo</v>
      </c>
      <c r="M641" s="50" t="str">
        <f>IF(ISBLANK(Data!M641), "", Data!M641)</f>
        <v>Central Mich</v>
      </c>
      <c r="N641" s="50" t="str">
        <f>IF(ISBLANK(Data!N641), "", Data!N641)</f>
        <v>Toledo</v>
      </c>
      <c r="O641" s="50" t="str">
        <f>IF(ISBLANK(Data!O641), "", Data!O641)</f>
        <v>C. Michigan</v>
      </c>
      <c r="P641" s="50" t="str">
        <f>IF(ISBLANK(Data!P641), "", Data!P641)</f>
        <v>Toledo</v>
      </c>
      <c r="Q641" s="50" t="str">
        <f>IF(ISBLANK(Data!Q641), "", Data!Q641)</f>
        <v>Central Michigan</v>
      </c>
      <c r="R641" s="50" t="str">
        <f>IF(ISBLANK(Data!R641), "", Data!R641)</f>
        <v>Toledo</v>
      </c>
      <c r="S641" s="20">
        <f>Data!W641-Data!CD641</f>
        <v>-0.17647058823529405</v>
      </c>
      <c r="T641" s="20">
        <f>Data!X641-Data!CE641</f>
        <v>-12.22</v>
      </c>
      <c r="U641" s="20">
        <f>Data!Y641-Data!CF641</f>
        <v>-12.900000000000006</v>
      </c>
      <c r="V641" s="20">
        <f>Data!Z641-Data!CG641</f>
        <v>-0.70000000000000284</v>
      </c>
      <c r="W641" s="20">
        <f>Data!AA641-Data!CH641</f>
        <v>-2.0999999999999943</v>
      </c>
      <c r="X641" s="20">
        <f>Data!AB641-Data!CI641</f>
        <v>1.3999999999999999E-2</v>
      </c>
      <c r="Y641" s="20">
        <f>Data!AC641-Data!CJ641</f>
        <v>-1.5899999999999999</v>
      </c>
      <c r="Z641" s="20">
        <f>Data!AD641-Data!CK641</f>
        <v>-2</v>
      </c>
      <c r="AA641" s="20">
        <f>Data!AE641-Data!CL641</f>
        <v>-0.40000000000000568</v>
      </c>
      <c r="AB641" s="20">
        <f>Data!AF641-Data!CM641</f>
        <v>-0.87000000000000011</v>
      </c>
      <c r="AC641" s="20">
        <f>Data!AG641-Data!CN641</f>
        <v>-13.299999999999997</v>
      </c>
      <c r="AD641" s="20">
        <f>Data!AH641-Data!CO641</f>
        <v>-1.5</v>
      </c>
      <c r="AE641" s="20">
        <f>Data!AI641-Data!CP641</f>
        <v>-0.29170000000000001</v>
      </c>
      <c r="AF641" s="20">
        <f>Data!AJ641-Data!CQ641</f>
        <v>-2.6</v>
      </c>
      <c r="AG641" s="20">
        <f>Data!AK641-Data!CR641</f>
        <v>-0.15294117647058825</v>
      </c>
      <c r="AH641" s="20">
        <f>Data!AL641-Data!CS641</f>
        <v>-161</v>
      </c>
      <c r="AI641" s="20">
        <f>Data!AM641-Data!CT641</f>
        <v>-12.77</v>
      </c>
      <c r="AJ641" s="20">
        <f>Data!AN641-Data!CU641</f>
        <v>-2.2000000000000002</v>
      </c>
      <c r="AK641" s="20">
        <f>Data!AO641-Data!CV641</f>
        <v>-206</v>
      </c>
      <c r="AL641" s="20">
        <f>Data!AP641-Data!CW641</f>
        <v>-59</v>
      </c>
      <c r="AM641" s="20">
        <f>Data!AQ641-Data!CX641</f>
        <v>-36</v>
      </c>
      <c r="AN641" s="20">
        <f>Data!AR641-Data!CY641</f>
        <v>-3.7999999999999978E-2</v>
      </c>
      <c r="AO641" s="20">
        <f>Data!AS641-Data!CZ641</f>
        <v>11</v>
      </c>
      <c r="AP641" s="20">
        <f>Data!AT641-Data!DA641</f>
        <v>68</v>
      </c>
      <c r="AQ641" s="20">
        <f>Data!AU641-Data!DB641</f>
        <v>-4.1999999999999982E-2</v>
      </c>
      <c r="AR641" s="20">
        <f>Data!AV641-Data!DC641</f>
        <v>-107</v>
      </c>
      <c r="AS641" s="20">
        <f>Data!AW641-Data!DD641</f>
        <v>-102</v>
      </c>
      <c r="AT641" s="20">
        <f>Data!AX641-Data!DE641</f>
        <v>-0.11099999999999999</v>
      </c>
      <c r="AU641" s="20">
        <f>Data!AY641-Data!DF641</f>
        <v>-7</v>
      </c>
      <c r="AV641" s="20">
        <f>Data!AZ641-Data!DG641</f>
        <v>-0.41176470588235325</v>
      </c>
      <c r="AW641" s="20">
        <f>Data!BA641-Data!DH641</f>
        <v>-6</v>
      </c>
      <c r="AX641" s="20">
        <f>Data!BB641-Data!DI641</f>
        <v>-0.35294117647058698</v>
      </c>
      <c r="AY641" s="20">
        <f>Data!BC641-Data!DJ641</f>
        <v>-19</v>
      </c>
      <c r="AZ641" s="20">
        <f>Data!BD641-Data!DK641</f>
        <v>-16</v>
      </c>
      <c r="BA641" s="20">
        <f>Data!BE641-Data!DL641</f>
        <v>9</v>
      </c>
      <c r="BB641" s="20">
        <f>Data!BF641-Data!DM641</f>
        <v>32</v>
      </c>
      <c r="BC641" s="20">
        <f>Data!BG641-Data!DN641</f>
        <v>16</v>
      </c>
      <c r="BD641" s="20">
        <f>Data!BH641-Data!DO641</f>
        <v>-12.199999999999989</v>
      </c>
      <c r="BE641" s="20">
        <f>Data!BI641-Data!DP641</f>
        <v>-3.4699999999999989</v>
      </c>
      <c r="BF641" s="20">
        <f>Data!BJ641-Data!DQ641</f>
        <v>-8.6470000000000002</v>
      </c>
      <c r="BG641" s="20">
        <f>Data!BK641-Data!DR641</f>
        <v>-0.25600000000000001</v>
      </c>
      <c r="BH641" s="20">
        <f>Data!BL641-Data!DS641</f>
        <v>1.8829999999999991</v>
      </c>
      <c r="BI641" s="20">
        <f>Data!BM641-Data!DT641</f>
        <v>-0.16800000000000004</v>
      </c>
      <c r="BJ641" s="20">
        <f>Data!BN641-Data!DU641</f>
        <v>4</v>
      </c>
      <c r="BK641" s="20">
        <f>Data!BO641-Data!DV641</f>
        <v>-6.0000000000000018</v>
      </c>
      <c r="BL641" s="20">
        <f>Data!BP641-Data!DW641</f>
        <v>0.60000000000000009</v>
      </c>
      <c r="BM641" s="20">
        <f>Data!BQ641-Data!DX641</f>
        <v>-0.9411764705882355</v>
      </c>
      <c r="BN641" s="20">
        <f>Data!BR641-Data!DY641</f>
        <v>0.99999999999999822</v>
      </c>
      <c r="BO641" s="20">
        <f>Data!BS641-Data!DZ641</f>
        <v>117</v>
      </c>
      <c r="BP641" s="20">
        <f>Data!BT641-Data!EA641</f>
        <v>-6.7000000000000004E-2</v>
      </c>
      <c r="BQ641" s="20">
        <f>Data!BU641-Data!EB641</f>
        <v>2</v>
      </c>
      <c r="BR641" s="20">
        <f>Data!BV641-Data!EC641</f>
        <v>161</v>
      </c>
      <c r="BS641" s="20">
        <f>Data!BW641-Data!ED641</f>
        <v>164</v>
      </c>
      <c r="BT641" s="20">
        <f>Data!BX641-Data!EE641</f>
        <v>88</v>
      </c>
      <c r="BU641" s="20">
        <f>Data!BY641-Data!EF641</f>
        <v>184</v>
      </c>
      <c r="BV641" s="20">
        <f>Data!BZ641-Data!EG641</f>
        <v>154</v>
      </c>
      <c r="BW641" s="20">
        <f>Data!CA641-Data!EH641</f>
        <v>125.69999999999999</v>
      </c>
      <c r="BX641" s="20">
        <f>Data!CB641-Data!EI641</f>
        <v>118</v>
      </c>
      <c r="BY641" s="20">
        <f>Data!CC641-Data!EJ641</f>
        <v>205</v>
      </c>
      <c r="BZ641" s="20">
        <f>Data!EK641</f>
        <v>11067.82</v>
      </c>
      <c r="CA641" s="20">
        <f>Data!EL641</f>
        <v>12419.54</v>
      </c>
      <c r="CB641" s="20">
        <f>Data!EM641</f>
        <v>96.79023529411765</v>
      </c>
      <c r="CC641" s="20">
        <f>Data!EN641</f>
        <v>72.315294117647056</v>
      </c>
      <c r="CD641" s="20">
        <f>Data!EO641</f>
        <v>12.644399999999999</v>
      </c>
      <c r="CE641" s="20">
        <f>Data!EP641</f>
        <v>172.92000000000002</v>
      </c>
      <c r="CF641" s="50">
        <f>IF(ISBLANK(Data!EQ641), "", Data!EQ641)</f>
        <v>65</v>
      </c>
      <c r="CG641" s="50">
        <f>IF(ISBLANK(Data!ER641), "", Data!ER641)</f>
        <v>62</v>
      </c>
      <c r="CH641" s="61" t="str">
        <f>IF(ISBLANK(Data!ES641), "", Data!ES641)</f>
        <v>Central Michigan</v>
      </c>
      <c r="CI641" s="61">
        <f>IF(ISBLANK(Data!ET641), "", Data!ET641)</f>
        <v>127</v>
      </c>
    </row>
    <row r="642" spans="1:87" x14ac:dyDescent="0.45">
      <c r="A642" s="50">
        <f>IF(ISBLANK(Data!A642), "", Data!A642)</f>
        <v>45309</v>
      </c>
      <c r="B642" s="50" t="str">
        <f>IF(ISBLANK(Data!B642), "", Data!B642)</f>
        <v>Wisconsin</v>
      </c>
      <c r="C642" s="50">
        <f>IF(ISBLANK(Data!C642), "", Data!C642)</f>
        <v>356</v>
      </c>
      <c r="D642" s="50" t="str">
        <f>IF(ISBLANK(Data!D642), "", Data!D642)</f>
        <v>Indiana</v>
      </c>
      <c r="E642" s="50">
        <f>IF(ISBLANK(Data!E642), "", Data!E642)</f>
        <v>122</v>
      </c>
      <c r="F642" s="50" t="str">
        <f>IF(ISBLANK(Data!F642), "", Data!F642)</f>
        <v>N</v>
      </c>
      <c r="G642" s="50" t="str">
        <f>IF(ISBLANK(Data!G642), "", Data!G642)</f>
        <v>Wisconsin</v>
      </c>
      <c r="H642" s="50" t="str">
        <f>IF(ISBLANK(Data!H642), "", Data!H642)</f>
        <v>Indiana</v>
      </c>
      <c r="I642" s="50" t="str">
        <f>IF(ISBLANK(Data!I642), "", Data!I642)</f>
        <v>Wisconsin</v>
      </c>
      <c r="J642" s="50" t="str">
        <f>IF(ISBLANK(Data!J642), "", Data!J642)</f>
        <v>Indiana</v>
      </c>
      <c r="K642" s="50" t="str">
        <f>IF(ISBLANK(Data!K642), "", Data!K642)</f>
        <v>Wisconsin</v>
      </c>
      <c r="L642" s="50" t="str">
        <f>IF(ISBLANK(Data!L642), "", Data!L642)</f>
        <v>Indiana</v>
      </c>
      <c r="M642" s="50" t="str">
        <f>IF(ISBLANK(Data!M642), "", Data!M642)</f>
        <v>Wisconsin</v>
      </c>
      <c r="N642" s="50" t="str">
        <f>IF(ISBLANK(Data!N642), "", Data!N642)</f>
        <v>Indiana</v>
      </c>
      <c r="O642" s="50" t="str">
        <f>IF(ISBLANK(Data!O642), "", Data!O642)</f>
        <v>Wisconsin</v>
      </c>
      <c r="P642" s="50" t="str">
        <f>IF(ISBLANK(Data!P642), "", Data!P642)</f>
        <v>Indiana</v>
      </c>
      <c r="Q642" s="50" t="str">
        <f>IF(ISBLANK(Data!Q642), "", Data!Q642)</f>
        <v>Wisconsin</v>
      </c>
      <c r="R642" s="50" t="str">
        <f>IF(ISBLANK(Data!R642), "", Data!R642)</f>
        <v>Indiana</v>
      </c>
      <c r="S642" s="20">
        <f>Data!W642-Data!CD642</f>
        <v>9.803921568627405E-2</v>
      </c>
      <c r="T642" s="20">
        <f>Data!X642-Data!CE642</f>
        <v>14.940000000000001</v>
      </c>
      <c r="U642" s="20">
        <f>Data!Y642-Data!CF642</f>
        <v>12</v>
      </c>
      <c r="V642" s="20">
        <f>Data!Z642-Data!CG642</f>
        <v>-2.9000000000000057</v>
      </c>
      <c r="W642" s="20">
        <f>Data!AA642-Data!CH642</f>
        <v>-4.7999999999999972</v>
      </c>
      <c r="X642" s="20">
        <f>Data!AB642-Data!CI642</f>
        <v>-0.13200000000000001</v>
      </c>
      <c r="Y642" s="20">
        <f>Data!AC642-Data!CJ642</f>
        <v>4.1399999999999997</v>
      </c>
      <c r="Z642" s="20">
        <f>Data!AD642-Data!CK642</f>
        <v>0.90000000000000568</v>
      </c>
      <c r="AA642" s="20">
        <f>Data!AE642-Data!CL642</f>
        <v>-3.3000000000000114</v>
      </c>
      <c r="AB642" s="20">
        <f>Data!AF642-Data!CM642</f>
        <v>7.24</v>
      </c>
      <c r="AC642" s="20">
        <f>Data!AG642-Data!CN642</f>
        <v>12.099999999999994</v>
      </c>
      <c r="AD642" s="20">
        <f>Data!AH642-Data!CO642</f>
        <v>-1</v>
      </c>
      <c r="AE642" s="20">
        <f>Data!AI642-Data!CP642</f>
        <v>0.18940000000000001</v>
      </c>
      <c r="AF642" s="20">
        <f>Data!AJ642-Data!CQ642</f>
        <v>31</v>
      </c>
      <c r="AG642" s="20">
        <f>Data!AK642-Data!CR642</f>
        <v>1.8235294117647058</v>
      </c>
      <c r="AH642" s="20">
        <f>Data!AL642-Data!CS642</f>
        <v>108</v>
      </c>
      <c r="AI642" s="20">
        <f>Data!AM642-Data!CT642</f>
        <v>11.639999999999997</v>
      </c>
      <c r="AJ642" s="20">
        <f>Data!AN642-Data!CU642</f>
        <v>3.2</v>
      </c>
      <c r="AK642" s="20">
        <f>Data!AO642-Data!CV642</f>
        <v>-44</v>
      </c>
      <c r="AL642" s="20">
        <f>Data!AP642-Data!CW642</f>
        <v>-187</v>
      </c>
      <c r="AM642" s="20">
        <f>Data!AQ642-Data!CX642</f>
        <v>-57</v>
      </c>
      <c r="AN642" s="20">
        <f>Data!AR642-Data!CY642</f>
        <v>-4.0000000000000036E-3</v>
      </c>
      <c r="AO642" s="20">
        <f>Data!AS642-Data!CZ642</f>
        <v>19</v>
      </c>
      <c r="AP642" s="20">
        <f>Data!AT642-Data!DA642</f>
        <v>43</v>
      </c>
      <c r="AQ642" s="20">
        <f>Data!AU642-Data!DB642</f>
        <v>1.3999999999999957E-2</v>
      </c>
      <c r="AR642" s="20">
        <f>Data!AV642-Data!DC642</f>
        <v>-1</v>
      </c>
      <c r="AS642" s="20">
        <f>Data!AW642-Data!DD642</f>
        <v>-62</v>
      </c>
      <c r="AT642" s="20">
        <f>Data!AX642-Data!DE642</f>
        <v>0.11299999999999999</v>
      </c>
      <c r="AU642" s="20">
        <f>Data!AY642-Data!DF642</f>
        <v>9</v>
      </c>
      <c r="AV642" s="20">
        <f>Data!AZ642-Data!DG642</f>
        <v>1.0653594771241828</v>
      </c>
      <c r="AW642" s="20">
        <f>Data!BA642-Data!DH642</f>
        <v>-62</v>
      </c>
      <c r="AX642" s="20">
        <f>Data!BB642-Data!DI642</f>
        <v>-1.5392156862745097</v>
      </c>
      <c r="AY642" s="20">
        <f>Data!BC642-Data!DJ642</f>
        <v>-67</v>
      </c>
      <c r="AZ642" s="20">
        <f>Data!BD642-Data!DK642</f>
        <v>-8</v>
      </c>
      <c r="BA642" s="20">
        <f>Data!BE642-Data!DL642</f>
        <v>-45</v>
      </c>
      <c r="BB642" s="20">
        <f>Data!BF642-Data!DM642</f>
        <v>-51</v>
      </c>
      <c r="BC642" s="20">
        <f>Data!BG642-Data!DN642</f>
        <v>-48</v>
      </c>
      <c r="BD642" s="20">
        <f>Data!BH642-Data!DO642</f>
        <v>1.6999999999999886</v>
      </c>
      <c r="BE642" s="20">
        <f>Data!BI642-Data!DP642</f>
        <v>-6.6859999999999928</v>
      </c>
      <c r="BF642" s="20">
        <f>Data!BJ642-Data!DQ642</f>
        <v>8.4439999999999991</v>
      </c>
      <c r="BG642" s="20">
        <f>Data!BK642-Data!DR642</f>
        <v>-1.4999999999999902E-2</v>
      </c>
      <c r="BH642" s="20">
        <f>Data!BL642-Data!DS642</f>
        <v>-2.2780000000000005</v>
      </c>
      <c r="BI642" s="20">
        <f>Data!BM642-Data!DT642</f>
        <v>0.10199999999999998</v>
      </c>
      <c r="BJ642" s="20">
        <f>Data!BN642-Data!DU642</f>
        <v>3.3999999999999986</v>
      </c>
      <c r="BK642" s="20">
        <f>Data!BO642-Data!DV642</f>
        <v>-2.3000000000000007</v>
      </c>
      <c r="BL642" s="20">
        <f>Data!BP642-Data!DW642</f>
        <v>-2.4999999999999996</v>
      </c>
      <c r="BM642" s="20">
        <f>Data!BQ642-Data!DX642</f>
        <v>-0.11111111111111072</v>
      </c>
      <c r="BN642" s="20">
        <f>Data!BR642-Data!DY642</f>
        <v>-1.9000000000000004</v>
      </c>
      <c r="BO642" s="20">
        <f>Data!BS642-Data!DZ642</f>
        <v>-41</v>
      </c>
      <c r="BP642" s="20">
        <f>Data!BT642-Data!EA642</f>
        <v>5.9000000000000052E-2</v>
      </c>
      <c r="BQ642" s="20">
        <f>Data!BU642-Data!EB642</f>
        <v>1</v>
      </c>
      <c r="BR642" s="20">
        <f>Data!BV642-Data!EC642</f>
        <v>-84</v>
      </c>
      <c r="BS642" s="20">
        <f>Data!BW642-Data!ED642</f>
        <v>-33</v>
      </c>
      <c r="BT642" s="20">
        <f>Data!BX642-Data!EE642</f>
        <v>-49</v>
      </c>
      <c r="BU642" s="20">
        <f>Data!BY642-Data!EF642</f>
        <v>-87</v>
      </c>
      <c r="BV642" s="20">
        <f>Data!BZ642-Data!EG642</f>
        <v>-82</v>
      </c>
      <c r="BW642" s="20">
        <f>Data!CA642-Data!EH642</f>
        <v>-51.5</v>
      </c>
      <c r="BX642" s="20">
        <f>Data!CB642-Data!EI642</f>
        <v>-47</v>
      </c>
      <c r="BY642" s="20">
        <f>Data!CC642-Data!EJ642</f>
        <v>-35</v>
      </c>
      <c r="BZ642" s="20">
        <f>Data!EK642</f>
        <v>12088.160000000002</v>
      </c>
      <c r="CA642" s="20">
        <f>Data!EL642</f>
        <v>10569</v>
      </c>
      <c r="CB642" s="20">
        <f>Data!EM642</f>
        <v>61.111111111111107</v>
      </c>
      <c r="CC642" s="20">
        <f>Data!EN642</f>
        <v>73.668000000000006</v>
      </c>
      <c r="CD642" s="20">
        <f>Data!EO642</f>
        <v>9.7893000000000008</v>
      </c>
      <c r="CE642" s="20">
        <f>Data!EP642</f>
        <v>232.54</v>
      </c>
      <c r="CF642" s="50">
        <f>IF(ISBLANK(Data!EQ642), "", Data!EQ642)</f>
        <v>91</v>
      </c>
      <c r="CG642" s="50">
        <f>IF(ISBLANK(Data!ER642), "", Data!ER642)</f>
        <v>79</v>
      </c>
      <c r="CH642" s="61" t="str">
        <f>IF(ISBLANK(Data!ES642), "", Data!ES642)</f>
        <v>Wisconsin</v>
      </c>
      <c r="CI642" s="61">
        <f>IF(ISBLANK(Data!ET642), "", Data!ET642)</f>
        <v>170</v>
      </c>
    </row>
    <row r="643" spans="1:87" x14ac:dyDescent="0.45">
      <c r="A643" s="50">
        <f>IF(ISBLANK(Data!A643), "", Data!A643)</f>
        <v>45309</v>
      </c>
      <c r="B643" s="50" t="str">
        <f>IF(ISBLANK(Data!B643), "", Data!B643)</f>
        <v>Colorado St.</v>
      </c>
      <c r="C643" s="50">
        <f>IF(ISBLANK(Data!C643), "", Data!C643)</f>
        <v>58</v>
      </c>
      <c r="D643" s="50" t="str">
        <f>IF(ISBLANK(Data!D643), "", Data!D643)</f>
        <v>UNLV</v>
      </c>
      <c r="E643" s="50">
        <f>IF(ISBLANK(Data!E643), "", Data!E643)</f>
        <v>324</v>
      </c>
      <c r="F643" s="50" t="str">
        <f>IF(ISBLANK(Data!F643), "", Data!F643)</f>
        <v>N</v>
      </c>
      <c r="G643" s="50" t="str">
        <f>IF(ISBLANK(Data!G643), "", Data!G643)</f>
        <v>Colorado St.</v>
      </c>
      <c r="H643" s="50" t="str">
        <f>IF(ISBLANK(Data!H643), "", Data!H643)</f>
        <v>UNLV</v>
      </c>
      <c r="I643" s="50" t="str">
        <f>IF(ISBLANK(Data!I643), "", Data!I643)</f>
        <v>Colorado St.</v>
      </c>
      <c r="J643" s="50" t="str">
        <f>IF(ISBLANK(Data!J643), "", Data!J643)</f>
        <v>UNLV</v>
      </c>
      <c r="K643" s="50" t="str">
        <f>IF(ISBLANK(Data!K643), "", Data!K643)</f>
        <v>Colorado State</v>
      </c>
      <c r="L643" s="50" t="str">
        <f>IF(ISBLANK(Data!L643), "", Data!L643)</f>
        <v>Nevada-Las Vegas</v>
      </c>
      <c r="M643" s="50" t="str">
        <f>IF(ISBLANK(Data!M643), "", Data!M643)</f>
        <v>Colorado St</v>
      </c>
      <c r="N643" s="50" t="str">
        <f>IF(ISBLANK(Data!N643), "", Data!N643)</f>
        <v>UNLV</v>
      </c>
      <c r="O643" s="50" t="str">
        <f>IF(ISBLANK(Data!O643), "", Data!O643)</f>
        <v>Colo. St.</v>
      </c>
      <c r="P643" s="50" t="str">
        <f>IF(ISBLANK(Data!P643), "", Data!P643)</f>
        <v>UNLV</v>
      </c>
      <c r="Q643" s="50" t="str">
        <f>IF(ISBLANK(Data!Q643), "", Data!Q643)</f>
        <v>Colorado State</v>
      </c>
      <c r="R643" s="50" t="str">
        <f>IF(ISBLANK(Data!R643), "", Data!R643)</f>
        <v>UNLV</v>
      </c>
      <c r="S643" s="20">
        <f>Data!W643-Data!CD643</f>
        <v>0.26102941176470595</v>
      </c>
      <c r="T643" s="20">
        <f>Data!X643-Data!CE643</f>
        <v>7.3699999999999992</v>
      </c>
      <c r="U643" s="20">
        <f>Data!Y643-Data!CF643</f>
        <v>3</v>
      </c>
      <c r="V643" s="20">
        <f>Data!Z643-Data!CG643</f>
        <v>-4.3999999999999915</v>
      </c>
      <c r="W643" s="20">
        <f>Data!AA643-Data!CH643</f>
        <v>0.90000000000000568</v>
      </c>
      <c r="X643" s="20">
        <f>Data!AB643-Data!CI643</f>
        <v>3.7000000000000005E-2</v>
      </c>
      <c r="Y643" s="20">
        <f>Data!AC643-Data!CJ643</f>
        <v>-0.96</v>
      </c>
      <c r="Z643" s="20">
        <f>Data!AD643-Data!CK643</f>
        <v>1.1000000000000085</v>
      </c>
      <c r="AA643" s="20">
        <f>Data!AE643-Data!CL643</f>
        <v>2.1000000000000085</v>
      </c>
      <c r="AB643" s="20">
        <f>Data!AF643-Data!CM643</f>
        <v>1.1500000000000004</v>
      </c>
      <c r="AC643" s="20">
        <f>Data!AG643-Data!CN643</f>
        <v>1.8999999999999915</v>
      </c>
      <c r="AD643" s="20">
        <f>Data!AH643-Data!CO643</f>
        <v>-3.5</v>
      </c>
      <c r="AE643" s="20">
        <f>Data!AI643-Data!CP643</f>
        <v>8.6000000000000076E-2</v>
      </c>
      <c r="AF643" s="20">
        <f>Data!AJ643-Data!CQ643</f>
        <v>4.2</v>
      </c>
      <c r="AG643" s="20">
        <f>Data!AK643-Data!CR643</f>
        <v>0.25477941176470587</v>
      </c>
      <c r="AH643" s="20">
        <f>Data!AL643-Data!CS643</f>
        <v>109</v>
      </c>
      <c r="AI643" s="20">
        <f>Data!AM643-Data!CT643</f>
        <v>6.6899999999999995</v>
      </c>
      <c r="AJ643" s="20">
        <f>Data!AN643-Data!CU643</f>
        <v>-1.1400000000000006</v>
      </c>
      <c r="AK643" s="20">
        <f>Data!AO643-Data!CV643</f>
        <v>157</v>
      </c>
      <c r="AL643" s="20">
        <f>Data!AP643-Data!CW643</f>
        <v>53</v>
      </c>
      <c r="AM643" s="20">
        <f>Data!AQ643-Data!CX643</f>
        <v>-10</v>
      </c>
      <c r="AN643" s="20">
        <f>Data!AR643-Data!CY643</f>
        <v>4.6999999999999986E-2</v>
      </c>
      <c r="AO643" s="20">
        <f>Data!AS643-Data!CZ643</f>
        <v>16</v>
      </c>
      <c r="AP643" s="20">
        <f>Data!AT643-Data!DA643</f>
        <v>7</v>
      </c>
      <c r="AQ643" s="20">
        <f>Data!AU643-Data!DB643</f>
        <v>3.5999999999999976E-2</v>
      </c>
      <c r="AR643" s="20">
        <f>Data!AV643-Data!DC643</f>
        <v>59</v>
      </c>
      <c r="AS643" s="20">
        <f>Data!AW643-Data!DD643</f>
        <v>57</v>
      </c>
      <c r="AT643" s="20">
        <f>Data!AX643-Data!DE643</f>
        <v>5.9000000000000052E-2</v>
      </c>
      <c r="AU643" s="20">
        <f>Data!AY643-Data!DF643</f>
        <v>-44</v>
      </c>
      <c r="AV643" s="20">
        <f>Data!AZ643-Data!DG643</f>
        <v>-3.2132352941176467</v>
      </c>
      <c r="AW643" s="20">
        <f>Data!BA643-Data!DH643</f>
        <v>7</v>
      </c>
      <c r="AX643" s="20">
        <f>Data!BB643-Data!DI643</f>
        <v>-1.606617647058826</v>
      </c>
      <c r="AY643" s="20">
        <f>Data!BC643-Data!DJ643</f>
        <v>92</v>
      </c>
      <c r="AZ643" s="20">
        <f>Data!BD643-Data!DK643</f>
        <v>-1</v>
      </c>
      <c r="BA643" s="20">
        <f>Data!BE643-Data!DL643</f>
        <v>-19</v>
      </c>
      <c r="BB643" s="20">
        <f>Data!BF643-Data!DM643</f>
        <v>9</v>
      </c>
      <c r="BC643" s="20">
        <f>Data!BG643-Data!DN643</f>
        <v>25</v>
      </c>
      <c r="BD643" s="20">
        <f>Data!BH643-Data!DO643</f>
        <v>4.7000000000000028</v>
      </c>
      <c r="BE643" s="20">
        <f>Data!BI643-Data!DP643</f>
        <v>-0.97400000000000375</v>
      </c>
      <c r="BF643" s="20">
        <f>Data!BJ643-Data!DQ643</f>
        <v>5.694</v>
      </c>
      <c r="BG643" s="20">
        <f>Data!BK643-Data!DR643</f>
        <v>0.44100000000000006</v>
      </c>
      <c r="BH643" s="20">
        <f>Data!BL643-Data!DS643</f>
        <v>-0.10000000000000142</v>
      </c>
      <c r="BI643" s="20">
        <f>Data!BM643-Data!DT643</f>
        <v>-4.0999999999999925E-2</v>
      </c>
      <c r="BJ643" s="20">
        <f>Data!BN643-Data!DU643</f>
        <v>-0.89999999999999858</v>
      </c>
      <c r="BK643" s="20">
        <f>Data!BO643-Data!DV643</f>
        <v>2.3999999999999986</v>
      </c>
      <c r="BL643" s="20">
        <f>Data!BP643-Data!DW643</f>
        <v>-1.4</v>
      </c>
      <c r="BM643" s="20">
        <f>Data!BQ643-Data!DX643</f>
        <v>-0.51102941176470562</v>
      </c>
      <c r="BN643" s="20">
        <f>Data!BR643-Data!DY643</f>
        <v>0.5</v>
      </c>
      <c r="BO643" s="20">
        <f>Data!BS643-Data!DZ643</f>
        <v>-56</v>
      </c>
      <c r="BP643" s="20">
        <f>Data!BT643-Data!EA643</f>
        <v>7.0000000000000062E-2</v>
      </c>
      <c r="BQ643" s="20">
        <f>Data!BU643-Data!EB643</f>
        <v>3</v>
      </c>
      <c r="BR643" s="20">
        <f>Data!BV643-Data!EC643</f>
        <v>-60</v>
      </c>
      <c r="BS643" s="20">
        <f>Data!BW643-Data!ED643</f>
        <v>-34</v>
      </c>
      <c r="BT643" s="20">
        <f>Data!BX643-Data!EE643</f>
        <v>-78</v>
      </c>
      <c r="BU643" s="20">
        <f>Data!BY643-Data!EF643</f>
        <v>-2</v>
      </c>
      <c r="BV643" s="20">
        <f>Data!BZ643-Data!EG643</f>
        <v>-49</v>
      </c>
      <c r="BW643" s="20">
        <f>Data!CA643-Data!EH643</f>
        <v>-36</v>
      </c>
      <c r="BX643" s="20">
        <f>Data!CB643-Data!EI643</f>
        <v>-69</v>
      </c>
      <c r="BY643" s="20">
        <f>Data!CC643-Data!EJ643</f>
        <v>-65</v>
      </c>
      <c r="BZ643" s="20">
        <f>Data!EK643</f>
        <v>12355.92</v>
      </c>
      <c r="CA643" s="20">
        <f>Data!EL643</f>
        <v>11535.960000000001</v>
      </c>
      <c r="CB643" s="20">
        <f>Data!EM643</f>
        <v>81.39524999999999</v>
      </c>
      <c r="CC643" s="20">
        <f>Data!EN643</f>
        <v>76.702117647058827</v>
      </c>
      <c r="CD643" s="20">
        <f>Data!EO643</f>
        <v>11.7768</v>
      </c>
      <c r="CE643" s="20">
        <f>Data!EP643</f>
        <v>198.36</v>
      </c>
      <c r="CF643" s="50">
        <f>IF(ISBLANK(Data!EQ643), "", Data!EQ643)</f>
        <v>78</v>
      </c>
      <c r="CG643" s="50">
        <f>IF(ISBLANK(Data!ER643), "", Data!ER643)</f>
        <v>75</v>
      </c>
      <c r="CH643" s="61" t="str">
        <f>IF(ISBLANK(Data!ES643), "", Data!ES643)</f>
        <v>Colorado St.</v>
      </c>
      <c r="CI643" s="61">
        <f>IF(ISBLANK(Data!ET643), "", Data!ET643)</f>
        <v>153</v>
      </c>
    </row>
    <row r="644" spans="1:87" x14ac:dyDescent="0.45">
      <c r="A644" s="50">
        <f>IF(ISBLANK(Data!A644), "", Data!A644)</f>
        <v>45309</v>
      </c>
      <c r="B644" s="50" t="str">
        <f>IF(ISBLANK(Data!B644), "", Data!B644)</f>
        <v>Tennessee</v>
      </c>
      <c r="C644" s="50">
        <f>IF(ISBLANK(Data!C644), "", Data!C644)</f>
        <v>293</v>
      </c>
      <c r="D644" s="50" t="str">
        <f>IF(ISBLANK(Data!D644), "", Data!D644)</f>
        <v>Alabama</v>
      </c>
      <c r="E644" s="50">
        <f>IF(ISBLANK(Data!E644), "", Data!E644)</f>
        <v>4</v>
      </c>
      <c r="F644" s="50" t="str">
        <f>IF(ISBLANK(Data!F644), "", Data!F644)</f>
        <v>N</v>
      </c>
      <c r="G644" s="50" t="str">
        <f>IF(ISBLANK(Data!G644), "", Data!G644)</f>
        <v>Tennessee</v>
      </c>
      <c r="H644" s="50" t="str">
        <f>IF(ISBLANK(Data!H644), "", Data!H644)</f>
        <v>Alabama</v>
      </c>
      <c r="I644" s="50" t="str">
        <f>IF(ISBLANK(Data!I644), "", Data!I644)</f>
        <v>Tennessee</v>
      </c>
      <c r="J644" s="50" t="str">
        <f>IF(ISBLANK(Data!J644), "", Data!J644)</f>
        <v>Alabama</v>
      </c>
      <c r="K644" s="50" t="str">
        <f>IF(ISBLANK(Data!K644), "", Data!K644)</f>
        <v>Tennessee</v>
      </c>
      <c r="L644" s="50" t="str">
        <f>IF(ISBLANK(Data!L644), "", Data!L644)</f>
        <v>Alabama</v>
      </c>
      <c r="M644" s="50" t="str">
        <f>IF(ISBLANK(Data!M644), "", Data!M644)</f>
        <v>Tennessee</v>
      </c>
      <c r="N644" s="50" t="str">
        <f>IF(ISBLANK(Data!N644), "", Data!N644)</f>
        <v>Alabama</v>
      </c>
      <c r="O644" s="50" t="str">
        <f>IF(ISBLANK(Data!O644), "", Data!O644)</f>
        <v>Tennessee</v>
      </c>
      <c r="P644" s="50" t="str">
        <f>IF(ISBLANK(Data!P644), "", Data!P644)</f>
        <v>Alabama</v>
      </c>
      <c r="Q644" s="50" t="str">
        <f>IF(ISBLANK(Data!Q644), "", Data!Q644)</f>
        <v>Tennessee</v>
      </c>
      <c r="R644" s="50" t="str">
        <f>IF(ISBLANK(Data!R644), "", Data!R644)</f>
        <v>Alabama</v>
      </c>
      <c r="S644" s="20">
        <f>Data!W644-Data!CD644</f>
        <v>5.8823529411765052E-2</v>
      </c>
      <c r="T644" s="20">
        <f>Data!X644-Data!CE644</f>
        <v>0.58999999999999986</v>
      </c>
      <c r="U644" s="20">
        <f>Data!Y644-Data!CF644</f>
        <v>-8.0999999999999943</v>
      </c>
      <c r="V644" s="20">
        <f>Data!Z644-Data!CG644</f>
        <v>-8.5999999999999943</v>
      </c>
      <c r="W644" s="20">
        <f>Data!AA644-Data!CH644</f>
        <v>-2.1000000000000085</v>
      </c>
      <c r="X644" s="20">
        <f>Data!AB644-Data!CI644</f>
        <v>1.3999999999999992E-2</v>
      </c>
      <c r="Y644" s="20">
        <f>Data!AC644-Data!CJ644</f>
        <v>1.4700000000000006</v>
      </c>
      <c r="Z644" s="20">
        <f>Data!AD644-Data!CK644</f>
        <v>9.9999999999994316E-2</v>
      </c>
      <c r="AA644" s="20">
        <f>Data!AE644-Data!CL644</f>
        <v>-1.2999999999999972</v>
      </c>
      <c r="AB644" s="20">
        <f>Data!AF644-Data!CM644</f>
        <v>-0.66000000000000014</v>
      </c>
      <c r="AC644" s="20">
        <f>Data!AG644-Data!CN644</f>
        <v>-10.700000000000003</v>
      </c>
      <c r="AD644" s="20">
        <f>Data!AH644-Data!CO644</f>
        <v>-7.0999999999999943</v>
      </c>
      <c r="AE644" s="20">
        <f>Data!AI644-Data!CP644</f>
        <v>-8.80000000000003E-3</v>
      </c>
      <c r="AF644" s="20">
        <f>Data!AJ644-Data!CQ644</f>
        <v>37.5</v>
      </c>
      <c r="AG644" s="20">
        <f>Data!AK644-Data!CR644</f>
        <v>2.2058823529411762</v>
      </c>
      <c r="AH644" s="20">
        <f>Data!AL644-Data!CS644</f>
        <v>34</v>
      </c>
      <c r="AI644" s="20">
        <f>Data!AM644-Data!CT644</f>
        <v>-3.5400000000000027</v>
      </c>
      <c r="AJ644" s="20">
        <f>Data!AN644-Data!CU644</f>
        <v>-0.3100000000000005</v>
      </c>
      <c r="AK644" s="20">
        <f>Data!AO644-Data!CV644</f>
        <v>-190</v>
      </c>
      <c r="AL644" s="20">
        <f>Data!AP644-Data!CW644</f>
        <v>-135</v>
      </c>
      <c r="AM644" s="20">
        <f>Data!AQ644-Data!CX644</f>
        <v>5</v>
      </c>
      <c r="AN644" s="20">
        <f>Data!AR644-Data!CY644</f>
        <v>-4.3999999999999984E-2</v>
      </c>
      <c r="AO644" s="20">
        <f>Data!AS644-Data!CZ644</f>
        <v>-54</v>
      </c>
      <c r="AP644" s="20">
        <f>Data!AT644-Data!DA644</f>
        <v>-70</v>
      </c>
      <c r="AQ644" s="20">
        <f>Data!AU644-Data!DB644</f>
        <v>-6.0999999999999999E-2</v>
      </c>
      <c r="AR644" s="20">
        <f>Data!AV644-Data!DC644</f>
        <v>-48</v>
      </c>
      <c r="AS644" s="20">
        <f>Data!AW644-Data!DD644</f>
        <v>-55</v>
      </c>
      <c r="AT644" s="20">
        <f>Data!AX644-Data!DE644</f>
        <v>-1.3000000000000012E-2</v>
      </c>
      <c r="AU644" s="20">
        <f>Data!AY644-Data!DF644</f>
        <v>2</v>
      </c>
      <c r="AV644" s="20">
        <f>Data!AZ644-Data!DG644</f>
        <v>0.11764705882352899</v>
      </c>
      <c r="AW644" s="20">
        <f>Data!BA644-Data!DH644</f>
        <v>9</v>
      </c>
      <c r="AX644" s="20">
        <f>Data!BB644-Data!DI644</f>
        <v>0.52941176470588402</v>
      </c>
      <c r="AY644" s="20">
        <f>Data!BC644-Data!DJ644</f>
        <v>20</v>
      </c>
      <c r="AZ644" s="20">
        <f>Data!BD644-Data!DK644</f>
        <v>8</v>
      </c>
      <c r="BA644" s="20">
        <f>Data!BE644-Data!DL644</f>
        <v>9</v>
      </c>
      <c r="BB644" s="20">
        <f>Data!BF644-Data!DM644</f>
        <v>-12</v>
      </c>
      <c r="BC644" s="20">
        <f>Data!BG644-Data!DN644</f>
        <v>-14</v>
      </c>
      <c r="BD644" s="20">
        <f>Data!BH644-Data!DO644</f>
        <v>-11.100000000000009</v>
      </c>
      <c r="BE644" s="20">
        <f>Data!BI644-Data!DP644</f>
        <v>-7.9410000000000025</v>
      </c>
      <c r="BF644" s="20">
        <f>Data!BJ644-Data!DQ644</f>
        <v>-3.2350000000000012</v>
      </c>
      <c r="BG644" s="20">
        <f>Data!BK644-Data!DR644</f>
        <v>0.18599999999999994</v>
      </c>
      <c r="BH644" s="20">
        <f>Data!BL644-Data!DS644</f>
        <v>-0.70599999999999952</v>
      </c>
      <c r="BI644" s="20">
        <f>Data!BM644-Data!DT644</f>
        <v>8.0999999999999961E-2</v>
      </c>
      <c r="BJ644" s="20">
        <f>Data!BN644-Data!DU644</f>
        <v>-4.1000000000000014</v>
      </c>
      <c r="BK644" s="20">
        <f>Data!BO644-Data!DV644</f>
        <v>-3.1999999999999993</v>
      </c>
      <c r="BL644" s="20">
        <f>Data!BP644-Data!DW644</f>
        <v>0.5</v>
      </c>
      <c r="BM644" s="20">
        <f>Data!BQ644-Data!DX644</f>
        <v>0.47058823529411775</v>
      </c>
      <c r="BN644" s="20">
        <f>Data!BR644-Data!DY644</f>
        <v>-0.80000000000000071</v>
      </c>
      <c r="BO644" s="20">
        <f>Data!BS644-Data!DZ644</f>
        <v>-17</v>
      </c>
      <c r="BP644" s="20">
        <f>Data!BT644-Data!EA644</f>
        <v>5.1000000000000045E-2</v>
      </c>
      <c r="BQ644" s="20">
        <f>Data!BU644-Data!EB644</f>
        <v>1</v>
      </c>
      <c r="BR644" s="20">
        <f>Data!BV644-Data!EC644</f>
        <v>1</v>
      </c>
      <c r="BS644" s="20">
        <f>Data!BW644-Data!ED644</f>
        <v>-10</v>
      </c>
      <c r="BT644" s="20">
        <f>Data!BX644-Data!EE644</f>
        <v>-23</v>
      </c>
      <c r="BU644" s="20">
        <f>Data!BY644-Data!EF644</f>
        <v>1</v>
      </c>
      <c r="BV644" s="20">
        <f>Data!BZ644-Data!EG644</f>
        <v>-1</v>
      </c>
      <c r="BW644" s="20">
        <f>Data!CA644-Data!EH644</f>
        <v>-8.3999999999999986</v>
      </c>
      <c r="BX644" s="20">
        <f>Data!CB644-Data!EI644</f>
        <v>-17</v>
      </c>
      <c r="BY644" s="20">
        <f>Data!CC644-Data!EJ644</f>
        <v>-4</v>
      </c>
      <c r="BZ644" s="20">
        <f>Data!EK644</f>
        <v>11750</v>
      </c>
      <c r="CA644" s="20">
        <f>Data!EL644</f>
        <v>11479.84</v>
      </c>
      <c r="CB644" s="20">
        <f>Data!EM644</f>
        <v>85.037176470588236</v>
      </c>
      <c r="CC644" s="20">
        <f>Data!EN644</f>
        <v>96</v>
      </c>
      <c r="CD644" s="20">
        <f>Data!EO644</f>
        <v>13.676399999999999</v>
      </c>
      <c r="CE644" s="20">
        <f>Data!EP644</f>
        <v>238.857</v>
      </c>
      <c r="CF644" s="50">
        <f>IF(ISBLANK(Data!EQ644), "", Data!EQ644)</f>
        <v>91</v>
      </c>
      <c r="CG644" s="50">
        <f>IF(ISBLANK(Data!ER644), "", Data!ER644)</f>
        <v>71</v>
      </c>
      <c r="CH644" s="61" t="str">
        <f>IF(ISBLANK(Data!ES644), "", Data!ES644)</f>
        <v>Tennessee</v>
      </c>
      <c r="CI644" s="61">
        <f>IF(ISBLANK(Data!ET644), "", Data!ET644)</f>
        <v>162</v>
      </c>
    </row>
    <row r="645" spans="1:87" x14ac:dyDescent="0.45">
      <c r="A645" s="50">
        <f>IF(ISBLANK(Data!A645), "", Data!A645)</f>
        <v>45309</v>
      </c>
      <c r="B645" s="50" t="str">
        <f>IF(ISBLANK(Data!B645), "", Data!B645)</f>
        <v>Arizona</v>
      </c>
      <c r="C645" s="50">
        <f>IF(ISBLANK(Data!C645), "", Data!C645)</f>
        <v>11</v>
      </c>
      <c r="D645" s="50" t="str">
        <f>IF(ISBLANK(Data!D645), "", Data!D645)</f>
        <v>UCLA</v>
      </c>
      <c r="E645" s="50">
        <f>IF(ISBLANK(Data!E645), "", Data!E645)</f>
        <v>317</v>
      </c>
      <c r="F645" s="50" t="str">
        <f>IF(ISBLANK(Data!F645), "", Data!F645)</f>
        <v>N</v>
      </c>
      <c r="G645" s="50" t="str">
        <f>IF(ISBLANK(Data!G645), "", Data!G645)</f>
        <v>Arizona</v>
      </c>
      <c r="H645" s="50" t="str">
        <f>IF(ISBLANK(Data!H645), "", Data!H645)</f>
        <v>UCLA</v>
      </c>
      <c r="I645" s="50" t="str">
        <f>IF(ISBLANK(Data!I645), "", Data!I645)</f>
        <v>Arizona</v>
      </c>
      <c r="J645" s="50" t="str">
        <f>IF(ISBLANK(Data!J645), "", Data!J645)</f>
        <v>UCLA</v>
      </c>
      <c r="K645" s="50" t="str">
        <f>IF(ISBLANK(Data!K645), "", Data!K645)</f>
        <v>Arizona</v>
      </c>
      <c r="L645" s="50" t="str">
        <f>IF(ISBLANK(Data!L645), "", Data!L645)</f>
        <v>UCLA</v>
      </c>
      <c r="M645" s="50" t="str">
        <f>IF(ISBLANK(Data!M645), "", Data!M645)</f>
        <v>Arizona</v>
      </c>
      <c r="N645" s="50" t="str">
        <f>IF(ISBLANK(Data!N645), "", Data!N645)</f>
        <v>UCLA</v>
      </c>
      <c r="O645" s="50" t="str">
        <f>IF(ISBLANK(Data!O645), "", Data!O645)</f>
        <v>Arizona</v>
      </c>
      <c r="P645" s="50" t="str">
        <f>IF(ISBLANK(Data!P645), "", Data!P645)</f>
        <v>UCLA</v>
      </c>
      <c r="Q645" s="50" t="str">
        <f>IF(ISBLANK(Data!Q645), "", Data!Q645)</f>
        <v>Arizona</v>
      </c>
      <c r="R645" s="50" t="str">
        <f>IF(ISBLANK(Data!R645), "", Data!R645)</f>
        <v>UCLA</v>
      </c>
      <c r="S645" s="20">
        <f>Data!W645-Data!CD645</f>
        <v>0.32026143790849704</v>
      </c>
      <c r="T645" s="20">
        <f>Data!X645-Data!CE645</f>
        <v>23.38</v>
      </c>
      <c r="U645" s="20">
        <f>Data!Y645-Data!CF645</f>
        <v>16.899999999999991</v>
      </c>
      <c r="V645" s="20">
        <f>Data!Z645-Data!CG645</f>
        <v>-6.3999999999999915</v>
      </c>
      <c r="W645" s="20">
        <f>Data!AA645-Data!CH645</f>
        <v>9.4000000000000057</v>
      </c>
      <c r="X645" s="20">
        <f>Data!AB645-Data!CI645</f>
        <v>3.1E-2</v>
      </c>
      <c r="Y645" s="20">
        <f>Data!AC645-Data!CJ645</f>
        <v>6.160000000000001</v>
      </c>
      <c r="Z645" s="20">
        <f>Data!AD645-Data!CK645</f>
        <v>5.2999999999999972</v>
      </c>
      <c r="AA645" s="20">
        <f>Data!AE645-Data!CL645</f>
        <v>-0.90000000000000568</v>
      </c>
      <c r="AB645" s="20">
        <f>Data!AF645-Data!CM645</f>
        <v>10.29</v>
      </c>
      <c r="AC645" s="20">
        <f>Data!AG645-Data!CN645</f>
        <v>19.400000000000006</v>
      </c>
      <c r="AD645" s="20">
        <f>Data!AH645-Data!CO645</f>
        <v>-8</v>
      </c>
      <c r="AE645" s="20">
        <f>Data!AI645-Data!CP645</f>
        <v>0.40820000000000001</v>
      </c>
      <c r="AF645" s="20">
        <f>Data!AJ645-Data!CQ645</f>
        <v>7.6000000000000005</v>
      </c>
      <c r="AG645" s="20">
        <f>Data!AK645-Data!CR645</f>
        <v>0.43267973856209152</v>
      </c>
      <c r="AH645" s="20">
        <f>Data!AL645-Data!CS645</f>
        <v>226</v>
      </c>
      <c r="AI645" s="20">
        <f>Data!AM645-Data!CT645</f>
        <v>24.93</v>
      </c>
      <c r="AJ645" s="20">
        <f>Data!AN645-Data!CU645</f>
        <v>5.2799999999999994</v>
      </c>
      <c r="AK645" s="20">
        <f>Data!AO645-Data!CV645</f>
        <v>373</v>
      </c>
      <c r="AL645" s="20">
        <f>Data!AP645-Data!CW645</f>
        <v>67</v>
      </c>
      <c r="AM645" s="20">
        <f>Data!AQ645-Data!CX645</f>
        <v>161</v>
      </c>
      <c r="AN645" s="20">
        <f>Data!AR645-Data!CY645</f>
        <v>7.2000000000000008E-2</v>
      </c>
      <c r="AO645" s="20">
        <f>Data!AS645-Data!CZ645</f>
        <v>55</v>
      </c>
      <c r="AP645" s="20">
        <f>Data!AT645-Data!DA645</f>
        <v>85</v>
      </c>
      <c r="AQ645" s="20">
        <f>Data!AU645-Data!DB645</f>
        <v>8.3000000000000018E-2</v>
      </c>
      <c r="AR645" s="20">
        <f>Data!AV645-Data!DC645</f>
        <v>16</v>
      </c>
      <c r="AS645" s="20">
        <f>Data!AW645-Data!DD645</f>
        <v>18</v>
      </c>
      <c r="AT645" s="20">
        <f>Data!AX645-Data!DE645</f>
        <v>8.0000000000000071E-3</v>
      </c>
      <c r="AU645" s="20">
        <f>Data!AY645-Data!DF645</f>
        <v>56</v>
      </c>
      <c r="AV645" s="20">
        <f>Data!AZ645-Data!DG645</f>
        <v>3.905228758169935</v>
      </c>
      <c r="AW645" s="20">
        <f>Data!BA645-Data!DH645</f>
        <v>130</v>
      </c>
      <c r="AX645" s="20">
        <f>Data!BB645-Data!DI645</f>
        <v>9.6960784313725483</v>
      </c>
      <c r="AY645" s="20">
        <f>Data!BC645-Data!DJ645</f>
        <v>117</v>
      </c>
      <c r="AZ645" s="20">
        <f>Data!BD645-Data!DK645</f>
        <v>52</v>
      </c>
      <c r="BA645" s="20">
        <f>Data!BE645-Data!DL645</f>
        <v>-8</v>
      </c>
      <c r="BB645" s="20">
        <f>Data!BF645-Data!DM645</f>
        <v>-7</v>
      </c>
      <c r="BC645" s="20">
        <f>Data!BG645-Data!DN645</f>
        <v>-71</v>
      </c>
      <c r="BD645" s="20">
        <f>Data!BH645-Data!DO645</f>
        <v>25.699999999999989</v>
      </c>
      <c r="BE645" s="20">
        <f>Data!BI645-Data!DP645</f>
        <v>7.698999999999991</v>
      </c>
      <c r="BF645" s="20">
        <f>Data!BJ645-Data!DQ645</f>
        <v>18.059000000000001</v>
      </c>
      <c r="BG645" s="20">
        <f>Data!BK645-Data!DR645</f>
        <v>0.57600000000000007</v>
      </c>
      <c r="BH645" s="20">
        <f>Data!BL645-Data!DS645</f>
        <v>0.31400000000000006</v>
      </c>
      <c r="BI645" s="20">
        <f>Data!BM645-Data!DT645</f>
        <v>0.25800000000000001</v>
      </c>
      <c r="BJ645" s="20">
        <f>Data!BN645-Data!DU645</f>
        <v>5.9000000000000021</v>
      </c>
      <c r="BK645" s="20">
        <f>Data!BO645-Data!DV645</f>
        <v>2.2000000000000028</v>
      </c>
      <c r="BL645" s="20">
        <f>Data!BP645-Data!DW645</f>
        <v>-0.30000000000000027</v>
      </c>
      <c r="BM645" s="20">
        <f>Data!BQ645-Data!DX645</f>
        <v>3.4215686274509798</v>
      </c>
      <c r="BN645" s="20">
        <f>Data!BR645-Data!DY645</f>
        <v>-3</v>
      </c>
      <c r="BO645" s="20">
        <f>Data!BS645-Data!DZ645</f>
        <v>-188</v>
      </c>
      <c r="BP645" s="20">
        <f>Data!BT645-Data!EA645</f>
        <v>0.15300000000000002</v>
      </c>
      <c r="BQ645" s="20">
        <f>Data!BU645-Data!EB645</f>
        <v>8</v>
      </c>
      <c r="BR645" s="20">
        <f>Data!BV645-Data!EC645</f>
        <v>-158</v>
      </c>
      <c r="BS645" s="20">
        <f>Data!BW645-Data!ED645</f>
        <v>-92</v>
      </c>
      <c r="BT645" s="20">
        <f>Data!BX645-Data!EE645</f>
        <v>-172</v>
      </c>
      <c r="BU645" s="20">
        <f>Data!BY645-Data!EF645</f>
        <v>-131</v>
      </c>
      <c r="BV645" s="20">
        <f>Data!BZ645-Data!EG645</f>
        <v>-108</v>
      </c>
      <c r="BW645" s="20">
        <f>Data!CA645-Data!EH645</f>
        <v>-106.7</v>
      </c>
      <c r="BX645" s="20">
        <f>Data!CB645-Data!EI645</f>
        <v>-188</v>
      </c>
      <c r="BY645" s="20">
        <f>Data!CC645-Data!EJ645</f>
        <v>-166</v>
      </c>
      <c r="BZ645" s="20">
        <f>Data!EK645</f>
        <v>11765.34</v>
      </c>
      <c r="CA645" s="20">
        <f>Data!EL645</f>
        <v>9450.76</v>
      </c>
      <c r="CB645" s="20">
        <f>Data!EM645</f>
        <v>77.989833333333337</v>
      </c>
      <c r="CC645" s="20">
        <f>Data!EN645</f>
        <v>118.25170588235294</v>
      </c>
      <c r="CD645" s="20">
        <f>Data!EO645</f>
        <v>11.518199999999998</v>
      </c>
      <c r="CE645" s="20">
        <f>Data!EP645</f>
        <v>248.774</v>
      </c>
      <c r="CF645" s="50">
        <f>IF(ISBLANK(Data!EQ645), "", Data!EQ645)</f>
        <v>77</v>
      </c>
      <c r="CG645" s="50">
        <f>IF(ISBLANK(Data!ER645), "", Data!ER645)</f>
        <v>71</v>
      </c>
      <c r="CH645" s="61" t="str">
        <f>IF(ISBLANK(Data!ES645), "", Data!ES645)</f>
        <v>Arizona</v>
      </c>
      <c r="CI645" s="61">
        <f>IF(ISBLANK(Data!ET645), "", Data!ET645)</f>
        <v>148</v>
      </c>
    </row>
    <row r="646" spans="1:87" x14ac:dyDescent="0.45">
      <c r="A646" s="50">
        <f>IF(ISBLANK(Data!A646), "", Data!A646)</f>
        <v>45309</v>
      </c>
      <c r="B646" s="50" t="str">
        <f>IF(ISBLANK(Data!B646), "", Data!B646)</f>
        <v>Texas</v>
      </c>
      <c r="C646" s="50">
        <f>IF(ISBLANK(Data!C646), "", Data!C646)</f>
        <v>297</v>
      </c>
      <c r="D646" s="50" t="str">
        <f>IF(ISBLANK(Data!D646), "", Data!D646)</f>
        <v>Baylor</v>
      </c>
      <c r="E646" s="50">
        <f>IF(ISBLANK(Data!E646), "", Data!E646)</f>
        <v>20</v>
      </c>
      <c r="F646" s="50" t="str">
        <f>IF(ISBLANK(Data!F646), "", Data!F646)</f>
        <v>N</v>
      </c>
      <c r="G646" s="50" t="str">
        <f>IF(ISBLANK(Data!G646), "", Data!G646)</f>
        <v>Texas</v>
      </c>
      <c r="H646" s="50" t="str">
        <f>IF(ISBLANK(Data!H646), "", Data!H646)</f>
        <v>Baylor</v>
      </c>
      <c r="I646" s="50" t="str">
        <f>IF(ISBLANK(Data!I646), "", Data!I646)</f>
        <v>Texas</v>
      </c>
      <c r="J646" s="50" t="str">
        <f>IF(ISBLANK(Data!J646), "", Data!J646)</f>
        <v>Baylor</v>
      </c>
      <c r="K646" s="50" t="str">
        <f>IF(ISBLANK(Data!K646), "", Data!K646)</f>
        <v>Texas</v>
      </c>
      <c r="L646" s="50" t="str">
        <f>IF(ISBLANK(Data!L646), "", Data!L646)</f>
        <v>Baylor</v>
      </c>
      <c r="M646" s="50" t="str">
        <f>IF(ISBLANK(Data!M646), "", Data!M646)</f>
        <v>Texas</v>
      </c>
      <c r="N646" s="50" t="str">
        <f>IF(ISBLANK(Data!N646), "", Data!N646)</f>
        <v>Baylor</v>
      </c>
      <c r="O646" s="50" t="str">
        <f>IF(ISBLANK(Data!O646), "", Data!O646)</f>
        <v>Texas</v>
      </c>
      <c r="P646" s="50" t="str">
        <f>IF(ISBLANK(Data!P646), "", Data!P646)</f>
        <v>Baylor</v>
      </c>
      <c r="Q646" s="50" t="str">
        <f>IF(ISBLANK(Data!Q646), "", Data!Q646)</f>
        <v>Texas</v>
      </c>
      <c r="R646" s="50" t="str">
        <f>IF(ISBLANK(Data!R646), "", Data!R646)</f>
        <v>Baylor</v>
      </c>
      <c r="S646" s="20">
        <f>Data!W646-Data!CD646</f>
        <v>-0.11764705882352999</v>
      </c>
      <c r="T646" s="20">
        <f>Data!X646-Data!CE646</f>
        <v>-7.5299999999999994</v>
      </c>
      <c r="U646" s="20">
        <f>Data!Y646-Data!CF646</f>
        <v>-5.9000000000000057</v>
      </c>
      <c r="V646" s="20">
        <f>Data!Z646-Data!CG646</f>
        <v>1.5999999999999943</v>
      </c>
      <c r="W646" s="20">
        <f>Data!AA646-Data!CH646</f>
        <v>0.20000000000000284</v>
      </c>
      <c r="X646" s="20">
        <f>Data!AB646-Data!CI646</f>
        <v>-8.1000000000000003E-2</v>
      </c>
      <c r="Y646" s="20">
        <f>Data!AC646-Data!CJ646</f>
        <v>-6.58</v>
      </c>
      <c r="Z646" s="20">
        <f>Data!AD646-Data!CK646</f>
        <v>-4.1000000000000085</v>
      </c>
      <c r="AA646" s="20">
        <f>Data!AE646-Data!CL646</f>
        <v>2.5</v>
      </c>
      <c r="AB646" s="20">
        <f>Data!AF646-Data!CM646</f>
        <v>-6.2799999999999994</v>
      </c>
      <c r="AC646" s="20">
        <f>Data!AG646-Data!CN646</f>
        <v>-5.2000000000000028</v>
      </c>
      <c r="AD646" s="20">
        <f>Data!AH646-Data!CO646</f>
        <v>9.9999999999994316E-2</v>
      </c>
      <c r="AE646" s="20">
        <f>Data!AI646-Data!CP646</f>
        <v>-6.1499999999999999E-2</v>
      </c>
      <c r="AF646" s="20">
        <f>Data!AJ646-Data!CQ646</f>
        <v>-3.4000000000000004</v>
      </c>
      <c r="AG646" s="20">
        <f>Data!AK646-Data!CR646</f>
        <v>-0.2</v>
      </c>
      <c r="AH646" s="20">
        <f>Data!AL646-Data!CS646</f>
        <v>-84</v>
      </c>
      <c r="AI646" s="20">
        <f>Data!AM646-Data!CT646</f>
        <v>-8.9499999999999993</v>
      </c>
      <c r="AJ646" s="20">
        <f>Data!AN646-Data!CU646</f>
        <v>-3.88</v>
      </c>
      <c r="AK646" s="20">
        <f>Data!AO646-Data!CV646</f>
        <v>-127</v>
      </c>
      <c r="AL646" s="20">
        <f>Data!AP646-Data!CW646</f>
        <v>-30</v>
      </c>
      <c r="AM646" s="20">
        <f>Data!AQ646-Data!CX646</f>
        <v>-35</v>
      </c>
      <c r="AN646" s="20">
        <f>Data!AR646-Data!CY646</f>
        <v>-1.4000000000000012E-2</v>
      </c>
      <c r="AO646" s="20">
        <f>Data!AS646-Data!CZ646</f>
        <v>-22</v>
      </c>
      <c r="AP646" s="20">
        <f>Data!AT646-Data!DA646</f>
        <v>-25</v>
      </c>
      <c r="AQ646" s="20">
        <f>Data!AU646-Data!DB646</f>
        <v>-3.400000000000003E-2</v>
      </c>
      <c r="AR646" s="20">
        <f>Data!AV646-Data!DC646</f>
        <v>-43</v>
      </c>
      <c r="AS646" s="20">
        <f>Data!AW646-Data!DD646</f>
        <v>-67</v>
      </c>
      <c r="AT646" s="20">
        <f>Data!AX646-Data!DE646</f>
        <v>1.8000000000000016E-2</v>
      </c>
      <c r="AU646" s="20">
        <f>Data!AY646-Data!DF646</f>
        <v>-35</v>
      </c>
      <c r="AV646" s="20">
        <f>Data!AZ646-Data!DG646</f>
        <v>-2.0588235294117645</v>
      </c>
      <c r="AW646" s="20">
        <f>Data!BA646-Data!DH646</f>
        <v>-5</v>
      </c>
      <c r="AX646" s="20">
        <f>Data!BB646-Data!DI646</f>
        <v>-0.29411764705881893</v>
      </c>
      <c r="AY646" s="20">
        <f>Data!BC646-Data!DJ646</f>
        <v>3</v>
      </c>
      <c r="AZ646" s="20">
        <f>Data!BD646-Data!DK646</f>
        <v>6</v>
      </c>
      <c r="BA646" s="20">
        <f>Data!BE646-Data!DL646</f>
        <v>21</v>
      </c>
      <c r="BB646" s="20">
        <f>Data!BF646-Data!DM646</f>
        <v>20</v>
      </c>
      <c r="BC646" s="20">
        <f>Data!BG646-Data!DN646</f>
        <v>5</v>
      </c>
      <c r="BD646" s="20">
        <f>Data!BH646-Data!DO646</f>
        <v>-7.5</v>
      </c>
      <c r="BE646" s="20">
        <f>Data!BI646-Data!DP646</f>
        <v>-1.7650000000000006</v>
      </c>
      <c r="BF646" s="20">
        <f>Data!BJ646-Data!DQ646</f>
        <v>-5.7060000000000013</v>
      </c>
      <c r="BG646" s="20">
        <f>Data!BK646-Data!DR646</f>
        <v>-0.1140000000000001</v>
      </c>
      <c r="BH646" s="20">
        <f>Data!BL646-Data!DS646</f>
        <v>1.1759999999999984</v>
      </c>
      <c r="BI646" s="20">
        <f>Data!BM646-Data!DT646</f>
        <v>-2.8000000000000025E-2</v>
      </c>
      <c r="BJ646" s="20">
        <f>Data!BN646-Data!DU646</f>
        <v>-1.5</v>
      </c>
      <c r="BK646" s="20">
        <f>Data!BO646-Data!DV646</f>
        <v>-4</v>
      </c>
      <c r="BL646" s="20">
        <f>Data!BP646-Data!DW646</f>
        <v>1.2999999999999998</v>
      </c>
      <c r="BM646" s="20">
        <f>Data!BQ646-Data!DX646</f>
        <v>0.35294117647058787</v>
      </c>
      <c r="BN646" s="20">
        <f>Data!BR646-Data!DY646</f>
        <v>0.30000000000000071</v>
      </c>
      <c r="BO646" s="20">
        <f>Data!BS646-Data!DZ646</f>
        <v>78</v>
      </c>
      <c r="BP646" s="20">
        <f>Data!BT646-Data!EA646</f>
        <v>-6.899999999999995E-2</v>
      </c>
      <c r="BQ646" s="20">
        <f>Data!BU646-Data!EB646</f>
        <v>2</v>
      </c>
      <c r="BR646" s="20">
        <f>Data!BV646-Data!EC646</f>
        <v>53</v>
      </c>
      <c r="BS646" s="20">
        <f>Data!BW646-Data!ED646</f>
        <v>36</v>
      </c>
      <c r="BT646" s="20">
        <f>Data!BX646-Data!EE646</f>
        <v>62</v>
      </c>
      <c r="BU646" s="20">
        <f>Data!BY646-Data!EF646</f>
        <v>23</v>
      </c>
      <c r="BV646" s="20">
        <f>Data!BZ646-Data!EG646</f>
        <v>33</v>
      </c>
      <c r="BW646" s="20">
        <f>Data!CA646-Data!EH646</f>
        <v>37</v>
      </c>
      <c r="BX646" s="20">
        <f>Data!CB646-Data!EI646</f>
        <v>78</v>
      </c>
      <c r="BY646" s="20">
        <f>Data!CC646-Data!EJ646</f>
        <v>82</v>
      </c>
      <c r="BZ646" s="20">
        <f>Data!EK646</f>
        <v>11288.099999999999</v>
      </c>
      <c r="CA646" s="20">
        <f>Data!EL646</f>
        <v>12062.05</v>
      </c>
      <c r="CB646" s="20">
        <f>Data!EM646</f>
        <v>86.635058823529405</v>
      </c>
      <c r="CC646" s="20">
        <f>Data!EN646</f>
        <v>82.569176470588246</v>
      </c>
      <c r="CD646" s="20">
        <f>Data!EO646</f>
        <v>12.222999999999999</v>
      </c>
      <c r="CE646" s="20">
        <f>Data!EP646</f>
        <v>209.30799999999999</v>
      </c>
      <c r="CF646" s="50">
        <f>IF(ISBLANK(Data!EQ646), "", Data!EQ646)</f>
        <v>75</v>
      </c>
      <c r="CG646" s="50">
        <f>IF(ISBLANK(Data!ER646), "", Data!ER646)</f>
        <v>73</v>
      </c>
      <c r="CH646" s="61" t="str">
        <f>IF(ISBLANK(Data!ES646), "", Data!ES646)</f>
        <v>Texas</v>
      </c>
      <c r="CI646" s="61">
        <f>IF(ISBLANK(Data!ET646), "", Data!ET646)</f>
        <v>148</v>
      </c>
    </row>
    <row r="647" spans="1:87" x14ac:dyDescent="0.45">
      <c r="A647" s="50">
        <f>IF(ISBLANK(Data!A647), "", Data!A647)</f>
        <v>45309</v>
      </c>
      <c r="B647" s="50" t="str">
        <f>IF(ISBLANK(Data!B647), "", Data!B647)</f>
        <v>Wake Forest</v>
      </c>
      <c r="C647" s="50">
        <f>IF(ISBLANK(Data!C647), "", Data!C647)</f>
        <v>344</v>
      </c>
      <c r="D647" s="50" t="str">
        <f>IF(ISBLANK(Data!D647), "", Data!D647)</f>
        <v>Louisville</v>
      </c>
      <c r="E647" s="50">
        <f>IF(ISBLANK(Data!E647), "", Data!E647)</f>
        <v>152</v>
      </c>
      <c r="F647" s="50" t="str">
        <f>IF(ISBLANK(Data!F647), "", Data!F647)</f>
        <v>N</v>
      </c>
      <c r="G647" s="50" t="str">
        <f>IF(ISBLANK(Data!G647), "", Data!G647)</f>
        <v>Wake Forest</v>
      </c>
      <c r="H647" s="50" t="str">
        <f>IF(ISBLANK(Data!H647), "", Data!H647)</f>
        <v>Louisville</v>
      </c>
      <c r="I647" s="50" t="str">
        <f>IF(ISBLANK(Data!I647), "", Data!I647)</f>
        <v>Wake Forest</v>
      </c>
      <c r="J647" s="50" t="str">
        <f>IF(ISBLANK(Data!J647), "", Data!J647)</f>
        <v>Louisville</v>
      </c>
      <c r="K647" s="50" t="str">
        <f>IF(ISBLANK(Data!K647), "", Data!K647)</f>
        <v>Wake Forest</v>
      </c>
      <c r="L647" s="50" t="str">
        <f>IF(ISBLANK(Data!L647), "", Data!L647)</f>
        <v>Louisville</v>
      </c>
      <c r="M647" s="50" t="str">
        <f>IF(ISBLANK(Data!M647), "", Data!M647)</f>
        <v>Wake Forest</v>
      </c>
      <c r="N647" s="50" t="str">
        <f>IF(ISBLANK(Data!N647), "", Data!N647)</f>
        <v>Louisville</v>
      </c>
      <c r="O647" s="50" t="str">
        <f>IF(ISBLANK(Data!O647), "", Data!O647)</f>
        <v>Wake Forest</v>
      </c>
      <c r="P647" s="50" t="str">
        <f>IF(ISBLANK(Data!P647), "", Data!P647)</f>
        <v>Louisville</v>
      </c>
      <c r="Q647" s="50" t="str">
        <f>IF(ISBLANK(Data!Q647), "", Data!Q647)</f>
        <v>Wake Forest</v>
      </c>
      <c r="R647" s="50" t="str">
        <f>IF(ISBLANK(Data!R647), "", Data!R647)</f>
        <v>Louisville</v>
      </c>
      <c r="S647" s="20">
        <f>Data!W647-Data!CD647</f>
        <v>0.35294117647058798</v>
      </c>
      <c r="T647" s="20">
        <f>Data!X647-Data!CE647</f>
        <v>18.170000000000002</v>
      </c>
      <c r="U647" s="20">
        <f>Data!Y647-Data!CF647</f>
        <v>9.5</v>
      </c>
      <c r="V647" s="20">
        <f>Data!Z647-Data!CG647</f>
        <v>-8.5999999999999943</v>
      </c>
      <c r="W647" s="20">
        <f>Data!AA647-Data!CH647</f>
        <v>-0.70000000000000284</v>
      </c>
      <c r="X647" s="20">
        <f>Data!AB647-Data!CI647</f>
        <v>-6.1000000000000006E-2</v>
      </c>
      <c r="Y647" s="20">
        <f>Data!AC647-Data!CJ647</f>
        <v>0.75</v>
      </c>
      <c r="Z647" s="20">
        <f>Data!AD647-Data!CK647</f>
        <v>-0.19999999999998863</v>
      </c>
      <c r="AA647" s="20">
        <f>Data!AE647-Data!CL647</f>
        <v>-0.89999999999999147</v>
      </c>
      <c r="AB647" s="20">
        <f>Data!AF647-Data!CM647</f>
        <v>2.5099999999999998</v>
      </c>
      <c r="AC647" s="20">
        <f>Data!AG647-Data!CN647</f>
        <v>9.4000000000000057</v>
      </c>
      <c r="AD647" s="20">
        <f>Data!AH647-Data!CO647</f>
        <v>-8.8999999999999915</v>
      </c>
      <c r="AE647" s="20">
        <f>Data!AI647-Data!CP647</f>
        <v>0.42220000000000002</v>
      </c>
      <c r="AF647" s="20">
        <f>Data!AJ647-Data!CQ647</f>
        <v>6</v>
      </c>
      <c r="AG647" s="20">
        <f>Data!AK647-Data!CR647</f>
        <v>0.35294117647058826</v>
      </c>
      <c r="AH647" s="20">
        <f>Data!AL647-Data!CS647</f>
        <v>245</v>
      </c>
      <c r="AI647" s="20">
        <f>Data!AM647-Data!CT647</f>
        <v>14.39</v>
      </c>
      <c r="AJ647" s="20">
        <f>Data!AN647-Data!CU647</f>
        <v>0.39000000000000012</v>
      </c>
      <c r="AK647" s="20">
        <f>Data!AO647-Data!CV647</f>
        <v>119</v>
      </c>
      <c r="AL647" s="20">
        <f>Data!AP647-Data!CW647</f>
        <v>-119</v>
      </c>
      <c r="AM647" s="20">
        <f>Data!AQ647-Data!CX647</f>
        <v>19</v>
      </c>
      <c r="AN647" s="20">
        <f>Data!AR647-Data!CY647</f>
        <v>4.1999999999999982E-2</v>
      </c>
      <c r="AO647" s="20">
        <f>Data!AS647-Data!CZ647</f>
        <v>40</v>
      </c>
      <c r="AP647" s="20">
        <f>Data!AT647-Data!DA647</f>
        <v>60</v>
      </c>
      <c r="AQ647" s="20">
        <f>Data!AU647-Data!DB647</f>
        <v>5.3999999999999992E-2</v>
      </c>
      <c r="AR647" s="20">
        <f>Data!AV647-Data!DC647</f>
        <v>-21</v>
      </c>
      <c r="AS647" s="20">
        <f>Data!AW647-Data!DD647</f>
        <v>-57</v>
      </c>
      <c r="AT647" s="20">
        <f>Data!AX647-Data!DE647</f>
        <v>6.2000000000000055E-2</v>
      </c>
      <c r="AU647" s="20">
        <f>Data!AY647-Data!DF647</f>
        <v>-30</v>
      </c>
      <c r="AV647" s="20">
        <f>Data!AZ647-Data!DG647</f>
        <v>-1.764705882352942</v>
      </c>
      <c r="AW647" s="20">
        <f>Data!BA647-Data!DH647</f>
        <v>-12</v>
      </c>
      <c r="AX647" s="20">
        <f>Data!BB647-Data!DI647</f>
        <v>-0.70588235294117396</v>
      </c>
      <c r="AY647" s="20">
        <f>Data!BC647-Data!DJ647</f>
        <v>16</v>
      </c>
      <c r="AZ647" s="20">
        <f>Data!BD647-Data!DK647</f>
        <v>15</v>
      </c>
      <c r="BA647" s="20">
        <f>Data!BE647-Data!DL647</f>
        <v>31</v>
      </c>
      <c r="BB647" s="20">
        <f>Data!BF647-Data!DM647</f>
        <v>-15</v>
      </c>
      <c r="BC647" s="20">
        <f>Data!BG647-Data!DN647</f>
        <v>-21</v>
      </c>
      <c r="BD647" s="20">
        <f>Data!BH647-Data!DO647</f>
        <v>7</v>
      </c>
      <c r="BE647" s="20">
        <f>Data!BI647-Data!DP647</f>
        <v>-7</v>
      </c>
      <c r="BF647" s="20">
        <f>Data!BJ647-Data!DQ647</f>
        <v>14</v>
      </c>
      <c r="BG647" s="20">
        <f>Data!BK647-Data!DR647</f>
        <v>0.15100000000000002</v>
      </c>
      <c r="BH647" s="20">
        <f>Data!BL647-Data!DS647</f>
        <v>-0.88199999999999967</v>
      </c>
      <c r="BI647" s="20">
        <f>Data!BM647-Data!DT647</f>
        <v>0.10800000000000004</v>
      </c>
      <c r="BJ647" s="20">
        <f>Data!BN647-Data!DU647</f>
        <v>3.5999999999999979</v>
      </c>
      <c r="BK647" s="20">
        <f>Data!BO647-Data!DV647</f>
        <v>-3.3999999999999986</v>
      </c>
      <c r="BL647" s="20">
        <f>Data!BP647-Data!DW647</f>
        <v>1.8000000000000003</v>
      </c>
      <c r="BM647" s="20">
        <f>Data!BQ647-Data!DX647</f>
        <v>0.88235294117647012</v>
      </c>
      <c r="BN647" s="20">
        <f>Data!BR647-Data!DY647</f>
        <v>-1.3000000000000007</v>
      </c>
      <c r="BO647" s="20">
        <f>Data!BS647-Data!DZ647</f>
        <v>-214</v>
      </c>
      <c r="BP647" s="20">
        <f>Data!BT647-Data!EA647</f>
        <v>0.14299999999999996</v>
      </c>
      <c r="BQ647" s="20">
        <f>Data!BU647-Data!EB647</f>
        <v>-5</v>
      </c>
      <c r="BR647" s="20">
        <f>Data!BV647-Data!EC647</f>
        <v>-177</v>
      </c>
      <c r="BS647" s="20">
        <f>Data!BW647-Data!ED647</f>
        <v>-173</v>
      </c>
      <c r="BT647" s="20">
        <f>Data!BX647-Data!EE647</f>
        <v>-179</v>
      </c>
      <c r="BU647" s="20">
        <f>Data!BY647-Data!EF647</f>
        <v>-199</v>
      </c>
      <c r="BV647" s="20">
        <f>Data!BZ647-Data!EG647</f>
        <v>-151</v>
      </c>
      <c r="BW647" s="20">
        <f>Data!CA647-Data!EH647</f>
        <v>-148.30000000000001</v>
      </c>
      <c r="BX647" s="20">
        <f>Data!CB647-Data!EI647</f>
        <v>-214</v>
      </c>
      <c r="BY647" s="20">
        <f>Data!CC647-Data!EJ647</f>
        <v>-212</v>
      </c>
      <c r="BZ647" s="20">
        <f>Data!EK647</f>
        <v>12586</v>
      </c>
      <c r="CA647" s="20">
        <f>Data!EL647</f>
        <v>10639.35</v>
      </c>
      <c r="CB647" s="20">
        <f>Data!EM647</f>
        <v>63.030823529411769</v>
      </c>
      <c r="CC647" s="20">
        <f>Data!EN647</f>
        <v>78.858999999999995</v>
      </c>
      <c r="CD647" s="20">
        <f>Data!EO647</f>
        <v>11.644600000000001</v>
      </c>
      <c r="CE647" s="20">
        <f>Data!EP647</f>
        <v>231.71</v>
      </c>
      <c r="CF647" s="50">
        <f>IF(ISBLANK(Data!EQ647), "", Data!EQ647)</f>
        <v>90</v>
      </c>
      <c r="CG647" s="50">
        <f>IF(ISBLANK(Data!ER647), "", Data!ER647)</f>
        <v>65</v>
      </c>
      <c r="CH647" s="61" t="str">
        <f>IF(ISBLANK(Data!ES647), "", Data!ES647)</f>
        <v>Wake Forest</v>
      </c>
      <c r="CI647" s="61">
        <f>IF(ISBLANK(Data!ET647), "", Data!ET647)</f>
        <v>155</v>
      </c>
    </row>
    <row r="648" spans="1:87" x14ac:dyDescent="0.45">
      <c r="A648" s="50">
        <f>IF(ISBLANK(Data!A648), "", Data!A648)</f>
        <v>45309</v>
      </c>
      <c r="B648" s="50" t="str">
        <f>IF(ISBLANK(Data!B648), "", Data!B648)</f>
        <v>TCU</v>
      </c>
      <c r="C648" s="50">
        <f>IF(ISBLANK(Data!C648), "", Data!C648)</f>
        <v>291</v>
      </c>
      <c r="D648" s="50" t="str">
        <f>IF(ISBLANK(Data!D648), "", Data!D648)</f>
        <v>Iowa St.</v>
      </c>
      <c r="E648" s="50">
        <f>IF(ISBLANK(Data!E648), "", Data!E648)</f>
        <v>126</v>
      </c>
      <c r="F648" s="50" t="str">
        <f>IF(ISBLANK(Data!F648), "", Data!F648)</f>
        <v>N</v>
      </c>
      <c r="G648" s="50" t="str">
        <f>IF(ISBLANK(Data!G648), "", Data!G648)</f>
        <v>TCU</v>
      </c>
      <c r="H648" s="50" t="str">
        <f>IF(ISBLANK(Data!H648), "", Data!H648)</f>
        <v>Iowa St.</v>
      </c>
      <c r="I648" s="50" t="str">
        <f>IF(ISBLANK(Data!I648), "", Data!I648)</f>
        <v>TCU</v>
      </c>
      <c r="J648" s="50" t="str">
        <f>IF(ISBLANK(Data!J648), "", Data!J648)</f>
        <v>Iowa St.</v>
      </c>
      <c r="K648" s="50" t="str">
        <f>IF(ISBLANK(Data!K648), "", Data!K648)</f>
        <v>TCU</v>
      </c>
      <c r="L648" s="50" t="str">
        <f>IF(ISBLANK(Data!L648), "", Data!L648)</f>
        <v>Iowa State</v>
      </c>
      <c r="M648" s="50" t="str">
        <f>IF(ISBLANK(Data!M648), "", Data!M648)</f>
        <v>TX Christian</v>
      </c>
      <c r="N648" s="50" t="str">
        <f>IF(ISBLANK(Data!N648), "", Data!N648)</f>
        <v>Iowa St</v>
      </c>
      <c r="O648" s="50" t="str">
        <f>IF(ISBLANK(Data!O648), "", Data!O648)</f>
        <v>TCU</v>
      </c>
      <c r="P648" s="50" t="str">
        <f>IF(ISBLANK(Data!P648), "", Data!P648)</f>
        <v>Iowa St.</v>
      </c>
      <c r="Q648" s="50" t="str">
        <f>IF(ISBLANK(Data!Q648), "", Data!Q648)</f>
        <v>TCU</v>
      </c>
      <c r="R648" s="50" t="str">
        <f>IF(ISBLANK(Data!R648), "", Data!R648)</f>
        <v>Iowa State</v>
      </c>
      <c r="S648" s="20">
        <f>Data!W648-Data!CD648</f>
        <v>0</v>
      </c>
      <c r="T648" s="20">
        <f>Data!X648-Data!CE648</f>
        <v>-3.3000000000000007</v>
      </c>
      <c r="U648" s="20">
        <f>Data!Y648-Data!CF648</f>
        <v>2.2000000000000028</v>
      </c>
      <c r="V648" s="20">
        <f>Data!Z648-Data!CG648</f>
        <v>5.5999999999999943</v>
      </c>
      <c r="W648" s="20">
        <f>Data!AA648-Data!CH648</f>
        <v>2.5</v>
      </c>
      <c r="X648" s="20">
        <f>Data!AB648-Data!CI648</f>
        <v>9.0000000000000011E-3</v>
      </c>
      <c r="Y648" s="20">
        <f>Data!AC648-Data!CJ648</f>
        <v>1.35</v>
      </c>
      <c r="Z648" s="20">
        <f>Data!AD648-Data!CK648</f>
        <v>0.59999999999999432</v>
      </c>
      <c r="AA648" s="20">
        <f>Data!AE648-Data!CL648</f>
        <v>-0.70000000000000284</v>
      </c>
      <c r="AB648" s="20">
        <f>Data!AF648-Data!CM648</f>
        <v>0.30999999999999961</v>
      </c>
      <c r="AC648" s="20">
        <f>Data!AG648-Data!CN648</f>
        <v>2.8999999999999915</v>
      </c>
      <c r="AD648" s="20">
        <f>Data!AH648-Data!CO648</f>
        <v>7.2999999999999972</v>
      </c>
      <c r="AE648" s="20">
        <f>Data!AI648-Data!CP648</f>
        <v>-5.2200000000000024E-2</v>
      </c>
      <c r="AF648" s="20">
        <f>Data!AJ648-Data!CQ648</f>
        <v>13.5</v>
      </c>
      <c r="AG648" s="20">
        <f>Data!AK648-Data!CR648</f>
        <v>0.79411764705882348</v>
      </c>
      <c r="AH648" s="20">
        <f>Data!AL648-Data!CS648</f>
        <v>1</v>
      </c>
      <c r="AI648" s="20">
        <f>Data!AM648-Data!CT648</f>
        <v>-6.870000000000001</v>
      </c>
      <c r="AJ648" s="20">
        <f>Data!AN648-Data!CU648</f>
        <v>-0.81</v>
      </c>
      <c r="AK648" s="20">
        <f>Data!AO648-Data!CV648</f>
        <v>42</v>
      </c>
      <c r="AL648" s="20">
        <f>Data!AP648-Data!CW648</f>
        <v>145</v>
      </c>
      <c r="AM648" s="20">
        <f>Data!AQ648-Data!CX648</f>
        <v>59</v>
      </c>
      <c r="AN648" s="20">
        <f>Data!AR648-Data!CY648</f>
        <v>-3.0000000000000027E-3</v>
      </c>
      <c r="AO648" s="20">
        <f>Data!AS648-Data!CZ648</f>
        <v>2</v>
      </c>
      <c r="AP648" s="20">
        <f>Data!AT648-Data!DA648</f>
        <v>6</v>
      </c>
      <c r="AQ648" s="20">
        <f>Data!AU648-Data!DB648</f>
        <v>0</v>
      </c>
      <c r="AR648" s="20">
        <f>Data!AV648-Data!DC648</f>
        <v>-10</v>
      </c>
      <c r="AS648" s="20">
        <f>Data!AW648-Data!DD648</f>
        <v>-27</v>
      </c>
      <c r="AT648" s="20">
        <f>Data!AX648-Data!DE648</f>
        <v>2.4000000000000021E-2</v>
      </c>
      <c r="AU648" s="20">
        <f>Data!AY648-Data!DF648</f>
        <v>23</v>
      </c>
      <c r="AV648" s="20">
        <f>Data!AZ648-Data!DG648</f>
        <v>1.352941176470587</v>
      </c>
      <c r="AW648" s="20">
        <f>Data!BA648-Data!DH648</f>
        <v>45</v>
      </c>
      <c r="AX648" s="20">
        <f>Data!BB648-Data!DI648</f>
        <v>2.647058823529413</v>
      </c>
      <c r="AY648" s="20">
        <f>Data!BC648-Data!DJ648</f>
        <v>22</v>
      </c>
      <c r="AZ648" s="20">
        <f>Data!BD648-Data!DK648</f>
        <v>-14</v>
      </c>
      <c r="BA648" s="20">
        <f>Data!BE648-Data!DL648</f>
        <v>19</v>
      </c>
      <c r="BB648" s="20">
        <f>Data!BF648-Data!DM648</f>
        <v>31</v>
      </c>
      <c r="BC648" s="20">
        <f>Data!BG648-Data!DN648</f>
        <v>29</v>
      </c>
      <c r="BD648" s="20">
        <f>Data!BH648-Data!DO648</f>
        <v>2.5</v>
      </c>
      <c r="BE648" s="20">
        <f>Data!BI648-Data!DP648</f>
        <v>8.5289999999999964</v>
      </c>
      <c r="BF648" s="20">
        <f>Data!BJ648-Data!DQ648</f>
        <v>-6.0590000000000011</v>
      </c>
      <c r="BG648" s="20">
        <f>Data!BK648-Data!DR648</f>
        <v>-0.13400000000000012</v>
      </c>
      <c r="BH648" s="20">
        <f>Data!BL648-Data!DS648</f>
        <v>1.8229999999999986</v>
      </c>
      <c r="BI648" s="20">
        <f>Data!BM648-Data!DT648</f>
        <v>-0.21399999999999997</v>
      </c>
      <c r="BJ648" s="20">
        <f>Data!BN648-Data!DU648</f>
        <v>0.30000000000000071</v>
      </c>
      <c r="BK648" s="20">
        <f>Data!BO648-Data!DV648</f>
        <v>-1.5999999999999979</v>
      </c>
      <c r="BL648" s="20">
        <f>Data!BP648-Data!DW648</f>
        <v>1.1000000000000001</v>
      </c>
      <c r="BM648" s="20">
        <f>Data!BQ648-Data!DX648</f>
        <v>-0.82352941176470651</v>
      </c>
      <c r="BN648" s="20">
        <f>Data!BR648-Data!DY648</f>
        <v>1.6999999999999993</v>
      </c>
      <c r="BO648" s="20">
        <f>Data!BS648-Data!DZ648</f>
        <v>-13</v>
      </c>
      <c r="BP648" s="20">
        <f>Data!BT648-Data!EA648</f>
        <v>6.9999999999998952E-3</v>
      </c>
      <c r="BQ648" s="20">
        <f>Data!BU648-Data!EB648</f>
        <v>-8</v>
      </c>
      <c r="BR648" s="20">
        <f>Data!BV648-Data!EC648</f>
        <v>22</v>
      </c>
      <c r="BS648" s="20">
        <f>Data!BW648-Data!ED648</f>
        <v>-15</v>
      </c>
      <c r="BT648" s="20">
        <f>Data!BX648-Data!EE648</f>
        <v>-5</v>
      </c>
      <c r="BU648" s="20">
        <f>Data!BY648-Data!EF648</f>
        <v>13</v>
      </c>
      <c r="BV648" s="20">
        <f>Data!BZ648-Data!EG648</f>
        <v>10</v>
      </c>
      <c r="BW648" s="20">
        <f>Data!CA648-Data!EH648</f>
        <v>-1.3000000000000007</v>
      </c>
      <c r="BX648" s="20">
        <f>Data!CB648-Data!EI648</f>
        <v>-13</v>
      </c>
      <c r="BY648" s="20">
        <f>Data!CC648-Data!EJ648</f>
        <v>-33</v>
      </c>
      <c r="BZ648" s="20">
        <f>Data!EK648</f>
        <v>10637.2</v>
      </c>
      <c r="CA648" s="20">
        <f>Data!EL648</f>
        <v>11072.74</v>
      </c>
      <c r="CB648" s="20">
        <f>Data!EM648</f>
        <v>138.46799999999999</v>
      </c>
      <c r="CC648" s="20">
        <f>Data!EN648</f>
        <v>109.54970588235294</v>
      </c>
      <c r="CD648" s="20">
        <f>Data!EO648</f>
        <v>12.074399999999999</v>
      </c>
      <c r="CE648" s="20">
        <f>Data!EP648</f>
        <v>190.93799999999999</v>
      </c>
      <c r="CF648" s="50">
        <f>IF(ISBLANK(Data!EQ648), "", Data!EQ648)</f>
        <v>72</v>
      </c>
      <c r="CG648" s="50">
        <f>IF(ISBLANK(Data!ER648), "", Data!ER648)</f>
        <v>73</v>
      </c>
      <c r="CH648" s="61" t="str">
        <f>IF(ISBLANK(Data!ES648), "", Data!ES648)</f>
        <v>Iowa St.</v>
      </c>
      <c r="CI648" s="61">
        <f>IF(ISBLANK(Data!ET648), "", Data!ET648)</f>
        <v>145</v>
      </c>
    </row>
    <row r="649" spans="1:87" x14ac:dyDescent="0.45">
      <c r="A649" s="50">
        <f>IF(ISBLANK(Data!A649), "", Data!A649)</f>
        <v>45309</v>
      </c>
      <c r="B649" s="50" t="str">
        <f>IF(ISBLANK(Data!B649), "", Data!B649)</f>
        <v>Missouri</v>
      </c>
      <c r="C649" s="50">
        <f>IF(ISBLANK(Data!C649), "", Data!C649)</f>
        <v>179</v>
      </c>
      <c r="D649" s="50" t="str">
        <f>IF(ISBLANK(Data!D649), "", Data!D649)</f>
        <v>Florida</v>
      </c>
      <c r="E649" s="50">
        <f>IF(ISBLANK(Data!E649), "", Data!E649)</f>
        <v>87</v>
      </c>
      <c r="F649" s="50" t="str">
        <f>IF(ISBLANK(Data!F649), "", Data!F649)</f>
        <v>N</v>
      </c>
      <c r="G649" s="50" t="str">
        <f>IF(ISBLANK(Data!G649), "", Data!G649)</f>
        <v>Missouri</v>
      </c>
      <c r="H649" s="50" t="str">
        <f>IF(ISBLANK(Data!H649), "", Data!H649)</f>
        <v>Florida</v>
      </c>
      <c r="I649" s="50" t="str">
        <f>IF(ISBLANK(Data!I649), "", Data!I649)</f>
        <v>Missouri</v>
      </c>
      <c r="J649" s="50" t="str">
        <f>IF(ISBLANK(Data!J649), "", Data!J649)</f>
        <v>Florida</v>
      </c>
      <c r="K649" s="50" t="str">
        <f>IF(ISBLANK(Data!K649), "", Data!K649)</f>
        <v>Missouri</v>
      </c>
      <c r="L649" s="50" t="str">
        <f>IF(ISBLANK(Data!L649), "", Data!L649)</f>
        <v>Florida</v>
      </c>
      <c r="M649" s="50" t="str">
        <f>IF(ISBLANK(Data!M649), "", Data!M649)</f>
        <v>Missouri</v>
      </c>
      <c r="N649" s="50" t="str">
        <f>IF(ISBLANK(Data!N649), "", Data!N649)</f>
        <v>Florida</v>
      </c>
      <c r="O649" s="50" t="str">
        <f>IF(ISBLANK(Data!O649), "", Data!O649)</f>
        <v>Missouri</v>
      </c>
      <c r="P649" s="50" t="str">
        <f>IF(ISBLANK(Data!P649), "", Data!P649)</f>
        <v>Florida</v>
      </c>
      <c r="Q649" s="50" t="str">
        <f>IF(ISBLANK(Data!Q649), "", Data!Q649)</f>
        <v>Missouri</v>
      </c>
      <c r="R649" s="50" t="str">
        <f>IF(ISBLANK(Data!R649), "", Data!R649)</f>
        <v>Florida</v>
      </c>
      <c r="S649" s="20">
        <f>Data!W649-Data!CD649</f>
        <v>-0.17647058823529405</v>
      </c>
      <c r="T649" s="20">
        <f>Data!X649-Data!CE649</f>
        <v>-8.8099999999999987</v>
      </c>
      <c r="U649" s="20">
        <f>Data!Y649-Data!CF649</f>
        <v>-5.2999999999999972</v>
      </c>
      <c r="V649" s="20">
        <f>Data!Z649-Data!CG649</f>
        <v>3.5</v>
      </c>
      <c r="W649" s="20">
        <f>Data!AA649-Data!CH649</f>
        <v>-6.4000000000000057</v>
      </c>
      <c r="X649" s="20">
        <f>Data!AB649-Data!CI649</f>
        <v>-2.6000000000000002E-2</v>
      </c>
      <c r="Y649" s="20">
        <f>Data!AC649-Data!CJ649</f>
        <v>-1.3299999999999996</v>
      </c>
      <c r="Z649" s="20">
        <f>Data!AD649-Data!CK649</f>
        <v>1</v>
      </c>
      <c r="AA649" s="20">
        <f>Data!AE649-Data!CL649</f>
        <v>2.3000000000000114</v>
      </c>
      <c r="AB649" s="20">
        <f>Data!AF649-Data!CM649</f>
        <v>-2.25</v>
      </c>
      <c r="AC649" s="20">
        <f>Data!AG649-Data!CN649</f>
        <v>-6.6999999999999886</v>
      </c>
      <c r="AD649" s="20">
        <f>Data!AH649-Data!CO649</f>
        <v>3.9000000000000057</v>
      </c>
      <c r="AE649" s="20">
        <f>Data!AI649-Data!CP649</f>
        <v>-0.19569999999999999</v>
      </c>
      <c r="AF649" s="20">
        <f>Data!AJ649-Data!CQ649</f>
        <v>-2.9</v>
      </c>
      <c r="AG649" s="20">
        <f>Data!AK649-Data!CR649</f>
        <v>-0.17058823529411762</v>
      </c>
      <c r="AH649" s="20">
        <f>Data!AL649-Data!CS649</f>
        <v>-123</v>
      </c>
      <c r="AI649" s="20">
        <f>Data!AM649-Data!CT649</f>
        <v>-7.99</v>
      </c>
      <c r="AJ649" s="20">
        <f>Data!AN649-Data!CU649</f>
        <v>-0.98000000000000043</v>
      </c>
      <c r="AK649" s="20">
        <f>Data!AO649-Data!CV649</f>
        <v>-164</v>
      </c>
      <c r="AL649" s="20">
        <f>Data!AP649-Data!CW649</f>
        <v>-45</v>
      </c>
      <c r="AM649" s="20">
        <f>Data!AQ649-Data!CX649</f>
        <v>-102</v>
      </c>
      <c r="AN649" s="20">
        <f>Data!AR649-Data!CY649</f>
        <v>-6.0000000000000053E-3</v>
      </c>
      <c r="AO649" s="20">
        <f>Data!AS649-Data!CZ649</f>
        <v>18</v>
      </c>
      <c r="AP649" s="20">
        <f>Data!AT649-Data!DA649</f>
        <v>45</v>
      </c>
      <c r="AQ649" s="20">
        <f>Data!AU649-Data!DB649</f>
        <v>8.0000000000000071E-3</v>
      </c>
      <c r="AR649" s="20">
        <f>Data!AV649-Data!DC649</f>
        <v>-78</v>
      </c>
      <c r="AS649" s="20">
        <f>Data!AW649-Data!DD649</f>
        <v>-155</v>
      </c>
      <c r="AT649" s="20">
        <f>Data!AX649-Data!DE649</f>
        <v>9.1999999999999971E-2</v>
      </c>
      <c r="AU649" s="20">
        <f>Data!AY649-Data!DF649</f>
        <v>-112</v>
      </c>
      <c r="AV649" s="20">
        <f>Data!AZ649-Data!DG649</f>
        <v>-6.5882352941176485</v>
      </c>
      <c r="AW649" s="20">
        <f>Data!BA649-Data!DH649</f>
        <v>-208</v>
      </c>
      <c r="AX649" s="20">
        <f>Data!BB649-Data!DI649</f>
        <v>-12.235294117647058</v>
      </c>
      <c r="AY649" s="20">
        <f>Data!BC649-Data!DJ649</f>
        <v>-33</v>
      </c>
      <c r="AZ649" s="20">
        <f>Data!BD649-Data!DK649</f>
        <v>26</v>
      </c>
      <c r="BA649" s="20">
        <f>Data!BE649-Data!DL649</f>
        <v>7</v>
      </c>
      <c r="BB649" s="20">
        <f>Data!BF649-Data!DM649</f>
        <v>-36</v>
      </c>
      <c r="BC649" s="20">
        <f>Data!BG649-Data!DN649</f>
        <v>18</v>
      </c>
      <c r="BD649" s="20">
        <f>Data!BH649-Data!DO649</f>
        <v>-9.7000000000000028</v>
      </c>
      <c r="BE649" s="20">
        <f>Data!BI649-Data!DP649</f>
        <v>-2.6469999999999914</v>
      </c>
      <c r="BF649" s="20">
        <f>Data!BJ649-Data!DQ649</f>
        <v>-7</v>
      </c>
      <c r="BG649" s="20">
        <f>Data!BK649-Data!DR649</f>
        <v>5.1000000000000156E-2</v>
      </c>
      <c r="BH649" s="20">
        <f>Data!BL649-Data!DS649</f>
        <v>-2.1180000000000003</v>
      </c>
      <c r="BI649" s="20">
        <f>Data!BM649-Data!DT649</f>
        <v>0.24299999999999999</v>
      </c>
      <c r="BJ649" s="20">
        <f>Data!BN649-Data!DU649</f>
        <v>2.6000000000000014</v>
      </c>
      <c r="BK649" s="20">
        <f>Data!BO649-Data!DV649</f>
        <v>-9.1000000000000014</v>
      </c>
      <c r="BL649" s="20">
        <f>Data!BP649-Data!DW649</f>
        <v>0.40000000000000036</v>
      </c>
      <c r="BM649" s="20">
        <f>Data!BQ649-Data!DX649</f>
        <v>1.5294117647058822</v>
      </c>
      <c r="BN649" s="20">
        <f>Data!BR649-Data!DY649</f>
        <v>1</v>
      </c>
      <c r="BO649" s="20">
        <f>Data!BS649-Data!DZ649</f>
        <v>85</v>
      </c>
      <c r="BP649" s="20">
        <f>Data!BT649-Data!EA649</f>
        <v>-6.2999999999999945E-2</v>
      </c>
      <c r="BQ649" s="20">
        <f>Data!BU649-Data!EB649</f>
        <v>4</v>
      </c>
      <c r="BR649" s="20">
        <f>Data!BV649-Data!EC649</f>
        <v>65</v>
      </c>
      <c r="BS649" s="20">
        <f>Data!BW649-Data!ED649</f>
        <v>60</v>
      </c>
      <c r="BT649" s="20">
        <f>Data!BX649-Data!EE649</f>
        <v>82</v>
      </c>
      <c r="BU649" s="20">
        <f>Data!BY649-Data!EF649</f>
        <v>68</v>
      </c>
      <c r="BV649" s="20">
        <f>Data!BZ649-Data!EG649</f>
        <v>60</v>
      </c>
      <c r="BW649" s="20">
        <f>Data!CA649-Data!EH649</f>
        <v>55.099999999999994</v>
      </c>
      <c r="BX649" s="20">
        <f>Data!CB649-Data!EI649</f>
        <v>86</v>
      </c>
      <c r="BY649" s="20">
        <f>Data!CC649-Data!EJ649</f>
        <v>143</v>
      </c>
      <c r="BZ649" s="20">
        <f>Data!EK649</f>
        <v>11263.56</v>
      </c>
      <c r="CA649" s="20">
        <f>Data!EL649</f>
        <v>12208.02</v>
      </c>
      <c r="CB649" s="20">
        <f>Data!EM649</f>
        <v>78.294117647058812</v>
      </c>
      <c r="CC649" s="20">
        <f>Data!EN649</f>
        <v>113.43211764705882</v>
      </c>
      <c r="CD649" s="20">
        <f>Data!EO649</f>
        <v>12.443400000000002</v>
      </c>
      <c r="CE649" s="20">
        <f>Data!EP649</f>
        <v>227.53900000000002</v>
      </c>
      <c r="CF649" s="50">
        <f>IF(ISBLANK(Data!EQ649), "", Data!EQ649)</f>
        <v>67</v>
      </c>
      <c r="CG649" s="50">
        <f>IF(ISBLANK(Data!ER649), "", Data!ER649)</f>
        <v>69</v>
      </c>
      <c r="CH649" s="61" t="str">
        <f>IF(ISBLANK(Data!ES649), "", Data!ES649)</f>
        <v>Florida</v>
      </c>
      <c r="CI649" s="61">
        <f>IF(ISBLANK(Data!ET649), "", Data!ET649)</f>
        <v>136</v>
      </c>
    </row>
    <row r="650" spans="1:87" x14ac:dyDescent="0.45">
      <c r="A650" s="50">
        <f>IF(ISBLANK(Data!A650), "", Data!A650)</f>
        <v>45309</v>
      </c>
      <c r="B650" s="50" t="str">
        <f>IF(ISBLANK(Data!B650), "", Data!B650)</f>
        <v>Seton Hall</v>
      </c>
      <c r="C650" s="50">
        <f>IF(ISBLANK(Data!C650), "", Data!C650)</f>
        <v>264</v>
      </c>
      <c r="D650" s="50" t="str">
        <f>IF(ISBLANK(Data!D650), "", Data!D650)</f>
        <v>Creighton</v>
      </c>
      <c r="E650" s="50">
        <f>IF(ISBLANK(Data!E650), "", Data!E650)</f>
        <v>63</v>
      </c>
      <c r="F650" s="50" t="str">
        <f>IF(ISBLANK(Data!F650), "", Data!F650)</f>
        <v>N</v>
      </c>
      <c r="G650" s="50" t="str">
        <f>IF(ISBLANK(Data!G650), "", Data!G650)</f>
        <v>Seton Hall</v>
      </c>
      <c r="H650" s="50" t="str">
        <f>IF(ISBLANK(Data!H650), "", Data!H650)</f>
        <v>Creighton</v>
      </c>
      <c r="I650" s="50" t="str">
        <f>IF(ISBLANK(Data!I650), "", Data!I650)</f>
        <v>Seton Hall</v>
      </c>
      <c r="J650" s="50" t="str">
        <f>IF(ISBLANK(Data!J650), "", Data!J650)</f>
        <v>Creighton</v>
      </c>
      <c r="K650" s="50" t="str">
        <f>IF(ISBLANK(Data!K650), "", Data!K650)</f>
        <v>Seton Hall</v>
      </c>
      <c r="L650" s="50" t="str">
        <f>IF(ISBLANK(Data!L650), "", Data!L650)</f>
        <v>Creighton</v>
      </c>
      <c r="M650" s="50" t="str">
        <f>IF(ISBLANK(Data!M650), "", Data!M650)</f>
        <v>Seton Hall</v>
      </c>
      <c r="N650" s="50" t="str">
        <f>IF(ISBLANK(Data!N650), "", Data!N650)</f>
        <v>Creighton</v>
      </c>
      <c r="O650" s="50" t="str">
        <f>IF(ISBLANK(Data!O650), "", Data!O650)</f>
        <v>Seton Hall</v>
      </c>
      <c r="P650" s="50" t="str">
        <f>IF(ISBLANK(Data!P650), "", Data!P650)</f>
        <v>Creighton</v>
      </c>
      <c r="Q650" s="50" t="str">
        <f>IF(ISBLANK(Data!Q650), "", Data!Q650)</f>
        <v>Seton Hall</v>
      </c>
      <c r="R650" s="50" t="str">
        <f>IF(ISBLANK(Data!R650), "", Data!R650)</f>
        <v>Creighton</v>
      </c>
      <c r="S650" s="20">
        <f>Data!W650-Data!CD650</f>
        <v>0</v>
      </c>
      <c r="T650" s="20">
        <f>Data!X650-Data!CE650</f>
        <v>-7.77</v>
      </c>
      <c r="U650" s="20">
        <f>Data!Y650-Data!CF650</f>
        <v>-0.59999999999999432</v>
      </c>
      <c r="V650" s="20">
        <f>Data!Z650-Data!CG650</f>
        <v>7.2000000000000028</v>
      </c>
      <c r="W650" s="20">
        <f>Data!AA650-Data!CH650</f>
        <v>-0.40000000000000568</v>
      </c>
      <c r="X650" s="20">
        <f>Data!AB650-Data!CI650</f>
        <v>8.6000000000000007E-2</v>
      </c>
      <c r="Y650" s="20">
        <f>Data!AC650-Data!CJ650</f>
        <v>-0.87999999999999989</v>
      </c>
      <c r="Z650" s="20">
        <f>Data!AD650-Data!CK650</f>
        <v>-1.1999999999999886</v>
      </c>
      <c r="AA650" s="20">
        <f>Data!AE650-Data!CL650</f>
        <v>-0.20000000000000284</v>
      </c>
      <c r="AB650" s="20">
        <f>Data!AF650-Data!CM650</f>
        <v>-4.62</v>
      </c>
      <c r="AC650" s="20">
        <f>Data!AG650-Data!CN650</f>
        <v>-0.59999999999999432</v>
      </c>
      <c r="AD650" s="20">
        <f>Data!AH650-Data!CO650</f>
        <v>7.2999999999999972</v>
      </c>
      <c r="AE650" s="20">
        <f>Data!AI650-Data!CP650</f>
        <v>-0.10929999999999995</v>
      </c>
      <c r="AF650" s="20">
        <f>Data!AJ650-Data!CQ650</f>
        <v>-0.5</v>
      </c>
      <c r="AG650" s="20">
        <f>Data!AK650-Data!CR650</f>
        <v>-2.7777777777777776E-2</v>
      </c>
      <c r="AH650" s="20">
        <f>Data!AL650-Data!CS650</f>
        <v>-6</v>
      </c>
      <c r="AI650" s="20">
        <f>Data!AM650-Data!CT650</f>
        <v>-7.84</v>
      </c>
      <c r="AJ650" s="20">
        <f>Data!AN650-Data!CU650</f>
        <v>-0.40000000000000036</v>
      </c>
      <c r="AK650" s="20">
        <f>Data!AO650-Data!CV650</f>
        <v>-75</v>
      </c>
      <c r="AL650" s="20">
        <f>Data!AP650-Data!CW650</f>
        <v>59</v>
      </c>
      <c r="AM650" s="20">
        <f>Data!AQ650-Data!CX650</f>
        <v>-15</v>
      </c>
      <c r="AN650" s="20">
        <f>Data!AR650-Data!CY650</f>
        <v>-2.0999999999999963E-2</v>
      </c>
      <c r="AO650" s="20">
        <f>Data!AS650-Data!CZ650</f>
        <v>-80</v>
      </c>
      <c r="AP650" s="20">
        <f>Data!AT650-Data!DA650</f>
        <v>-204</v>
      </c>
      <c r="AQ650" s="20">
        <f>Data!AU650-Data!DB650</f>
        <v>-2.4999999999999967E-2</v>
      </c>
      <c r="AR650" s="20">
        <f>Data!AV650-Data!DC650</f>
        <v>63</v>
      </c>
      <c r="AS650" s="20">
        <f>Data!AW650-Data!DD650</f>
        <v>78</v>
      </c>
      <c r="AT650" s="20">
        <f>Data!AX650-Data!DE650</f>
        <v>1.100000000000001E-2</v>
      </c>
      <c r="AU650" s="20">
        <f>Data!AY650-Data!DF650</f>
        <v>77</v>
      </c>
      <c r="AV650" s="20">
        <f>Data!AZ650-Data!DG650</f>
        <v>4.2777777777777768</v>
      </c>
      <c r="AW650" s="20">
        <f>Data!BA650-Data!DH650</f>
        <v>-27</v>
      </c>
      <c r="AX650" s="20">
        <f>Data!BB650-Data!DI650</f>
        <v>-1.5</v>
      </c>
      <c r="AY650" s="20">
        <f>Data!BC650-Data!DJ650</f>
        <v>-56</v>
      </c>
      <c r="AZ650" s="20">
        <f>Data!BD650-Data!DK650</f>
        <v>72</v>
      </c>
      <c r="BA650" s="20">
        <f>Data!BE650-Data!DL650</f>
        <v>10</v>
      </c>
      <c r="BB650" s="20">
        <f>Data!BF650-Data!DM650</f>
        <v>38</v>
      </c>
      <c r="BC650" s="20">
        <f>Data!BG650-Data!DN650</f>
        <v>82</v>
      </c>
      <c r="BD650" s="20">
        <f>Data!BH650-Data!DO650</f>
        <v>-4.2000000000000028</v>
      </c>
      <c r="BE650" s="20">
        <f>Data!BI650-Data!DP650</f>
        <v>3.2780000000000058</v>
      </c>
      <c r="BF650" s="20">
        <f>Data!BJ650-Data!DQ650</f>
        <v>-7.4450000000000003</v>
      </c>
      <c r="BG650" s="20">
        <f>Data!BK650-Data!DR650</f>
        <v>-0.46499999999999997</v>
      </c>
      <c r="BH650" s="20">
        <f>Data!BL650-Data!DS650</f>
        <v>2.1110000000000007</v>
      </c>
      <c r="BI650" s="20">
        <f>Data!BM650-Data!DT650</f>
        <v>0.24999999999999994</v>
      </c>
      <c r="BJ650" s="20">
        <f>Data!BN650-Data!DU650</f>
        <v>-11.3</v>
      </c>
      <c r="BK650" s="20">
        <f>Data!BO650-Data!DV650</f>
        <v>4.3000000000000007</v>
      </c>
      <c r="BL650" s="20">
        <f>Data!BP650-Data!DW650</f>
        <v>0.50000000000000044</v>
      </c>
      <c r="BM650" s="20">
        <f>Data!BQ650-Data!DX650</f>
        <v>3.9999999999999996</v>
      </c>
      <c r="BN650" s="20">
        <f>Data!BR650-Data!DY650</f>
        <v>4.5999999999999996</v>
      </c>
      <c r="BO650" s="20">
        <f>Data!BS650-Data!DZ650</f>
        <v>-12</v>
      </c>
      <c r="BP650" s="20">
        <f>Data!BT650-Data!EA650</f>
        <v>7.0000000000000062E-3</v>
      </c>
      <c r="BQ650" s="20">
        <f>Data!BU650-Data!EB650</f>
        <v>1</v>
      </c>
      <c r="BR650" s="20">
        <f>Data!BV650-Data!EC650</f>
        <v>38</v>
      </c>
      <c r="BS650" s="20">
        <f>Data!BW650-Data!ED650</f>
        <v>13</v>
      </c>
      <c r="BT650" s="20">
        <f>Data!BX650-Data!EE650</f>
        <v>-3</v>
      </c>
      <c r="BU650" s="20">
        <f>Data!BY650-Data!EF650</f>
        <v>51</v>
      </c>
      <c r="BV650" s="20">
        <f>Data!BZ650-Data!EG650</f>
        <v>38</v>
      </c>
      <c r="BW650" s="20">
        <f>Data!CA650-Data!EH650</f>
        <v>15.799999999999997</v>
      </c>
      <c r="BX650" s="20">
        <f>Data!CB650-Data!EI650</f>
        <v>-6</v>
      </c>
      <c r="BY650" s="20">
        <f>Data!CC650-Data!EJ650</f>
        <v>5</v>
      </c>
      <c r="BZ650" s="20">
        <f>Data!EK650</f>
        <v>10696.4</v>
      </c>
      <c r="CA650" s="20">
        <f>Data!EL650</f>
        <v>11580.5</v>
      </c>
      <c r="CB650" s="20">
        <f>Data!EM650</f>
        <v>47.948333333333338</v>
      </c>
      <c r="CC650" s="20">
        <f>Data!EN650</f>
        <v>84.993277777777777</v>
      </c>
      <c r="CD650" s="20">
        <f>Data!EO650</f>
        <v>11.7645</v>
      </c>
      <c r="CE650" s="20">
        <f>Data!EP650</f>
        <v>151.69</v>
      </c>
      <c r="CF650" s="50">
        <f>IF(ISBLANK(Data!EQ650), "", Data!EQ650)</f>
        <v>94</v>
      </c>
      <c r="CG650" s="50">
        <f>IF(ISBLANK(Data!ER650), "", Data!ER650)</f>
        <v>97</v>
      </c>
      <c r="CH650" s="61" t="str">
        <f>IF(ISBLANK(Data!ES650), "", Data!ES650)</f>
        <v>Creighton</v>
      </c>
      <c r="CI650" s="61">
        <f>IF(ISBLANK(Data!ET650), "", Data!ET650)</f>
        <v>191</v>
      </c>
    </row>
    <row r="651" spans="1:87" x14ac:dyDescent="0.45">
      <c r="A651" s="50">
        <f>IF(ISBLANK(Data!A651), "", Data!A651)</f>
        <v>45309</v>
      </c>
      <c r="B651" s="50" t="str">
        <f>IF(ISBLANK(Data!B651), "", Data!B651)</f>
        <v>N.C. State</v>
      </c>
      <c r="C651" s="50">
        <f>IF(ISBLANK(Data!C651), "", Data!C651)</f>
        <v>188</v>
      </c>
      <c r="D651" s="50" t="str">
        <f>IF(ISBLANK(Data!D651), "", Data!D651)</f>
        <v>Virginia Tech</v>
      </c>
      <c r="E651" s="50">
        <f>IF(ISBLANK(Data!E651), "", Data!E651)</f>
        <v>341</v>
      </c>
      <c r="F651" s="50" t="str">
        <f>IF(ISBLANK(Data!F651), "", Data!F651)</f>
        <v>N</v>
      </c>
      <c r="G651" s="50" t="str">
        <f>IF(ISBLANK(Data!G651), "", Data!G651)</f>
        <v>North Carolina St.</v>
      </c>
      <c r="H651" s="50" t="str">
        <f>IF(ISBLANK(Data!H651), "", Data!H651)</f>
        <v>Virginia Tech</v>
      </c>
      <c r="I651" s="50" t="str">
        <f>IF(ISBLANK(Data!I651), "", Data!I651)</f>
        <v>North Carolina St.</v>
      </c>
      <c r="J651" s="50" t="str">
        <f>IF(ISBLANK(Data!J651), "", Data!J651)</f>
        <v>Virginia Tech</v>
      </c>
      <c r="K651" s="50" t="str">
        <f>IF(ISBLANK(Data!K651), "", Data!K651)</f>
        <v>NC State</v>
      </c>
      <c r="L651" s="50" t="str">
        <f>IF(ISBLANK(Data!L651), "", Data!L651)</f>
        <v>Virginia Tech</v>
      </c>
      <c r="M651" s="50" t="str">
        <f>IF(ISBLANK(Data!M651), "", Data!M651)</f>
        <v>NC State</v>
      </c>
      <c r="N651" s="50" t="str">
        <f>IF(ISBLANK(Data!N651), "", Data!N651)</f>
        <v>VA Tech</v>
      </c>
      <c r="O651" s="50" t="str">
        <f>IF(ISBLANK(Data!O651), "", Data!O651)</f>
        <v>NC State</v>
      </c>
      <c r="P651" s="50" t="str">
        <f>IF(ISBLANK(Data!P651), "", Data!P651)</f>
        <v>Va. Tech</v>
      </c>
      <c r="Q651" s="50" t="str">
        <f>IF(ISBLANK(Data!Q651), "", Data!Q651)</f>
        <v>North Carolina State</v>
      </c>
      <c r="R651" s="50" t="str">
        <f>IF(ISBLANK(Data!R651), "", Data!R651)</f>
        <v>Virginia Tech</v>
      </c>
      <c r="S651" s="20">
        <f>Data!W651-Data!CD651</f>
        <v>0.17647058823529405</v>
      </c>
      <c r="T651" s="20">
        <f>Data!X651-Data!CE651</f>
        <v>-0.27000000000000135</v>
      </c>
      <c r="U651" s="20">
        <f>Data!Y651-Data!CF651</f>
        <v>0</v>
      </c>
      <c r="V651" s="20">
        <f>Data!Z651-Data!CG651</f>
        <v>0.30000000000001137</v>
      </c>
      <c r="W651" s="20">
        <f>Data!AA651-Data!CH651</f>
        <v>1.2000000000000028</v>
      </c>
      <c r="X651" s="20">
        <f>Data!AB651-Data!CI651</f>
        <v>9.7000000000000003E-2</v>
      </c>
      <c r="Y651" s="20">
        <f>Data!AC651-Data!CJ651</f>
        <v>-4.32</v>
      </c>
      <c r="Z651" s="20">
        <f>Data!AD651-Data!CK651</f>
        <v>-2.2000000000000028</v>
      </c>
      <c r="AA651" s="20">
        <f>Data!AE651-Data!CL651</f>
        <v>2.0999999999999943</v>
      </c>
      <c r="AB651" s="20">
        <f>Data!AF651-Data!CM651</f>
        <v>-7.0100000000000007</v>
      </c>
      <c r="AC651" s="20">
        <f>Data!AG651-Data!CN651</f>
        <v>1</v>
      </c>
      <c r="AD651" s="20">
        <f>Data!AH651-Data!CO651</f>
        <v>2</v>
      </c>
      <c r="AE651" s="20">
        <f>Data!AI651-Data!CP651</f>
        <v>-2.410000000000001E-2</v>
      </c>
      <c r="AF651" s="20">
        <f>Data!AJ651-Data!CQ651</f>
        <v>1.9000000000000001</v>
      </c>
      <c r="AG651" s="20">
        <f>Data!AK651-Data!CR651</f>
        <v>0.11176470588235295</v>
      </c>
      <c r="AH651" s="20">
        <f>Data!AL651-Data!CS651</f>
        <v>61</v>
      </c>
      <c r="AI651" s="20">
        <f>Data!AM651-Data!CT651</f>
        <v>-0.82000000000000028</v>
      </c>
      <c r="AJ651" s="20">
        <f>Data!AN651-Data!CU651</f>
        <v>-3.11</v>
      </c>
      <c r="AK651" s="20">
        <f>Data!AO651-Data!CV651</f>
        <v>71</v>
      </c>
      <c r="AL651" s="20">
        <f>Data!AP651-Data!CW651</f>
        <v>32</v>
      </c>
      <c r="AM651" s="20">
        <f>Data!AQ651-Data!CX651</f>
        <v>134</v>
      </c>
      <c r="AN651" s="20">
        <f>Data!AR651-Data!CY651</f>
        <v>-7.0000000000000062E-3</v>
      </c>
      <c r="AO651" s="20">
        <f>Data!AS651-Data!CZ651</f>
        <v>-18</v>
      </c>
      <c r="AP651" s="20">
        <f>Data!AT651-Data!DA651</f>
        <v>-24</v>
      </c>
      <c r="AQ651" s="20">
        <f>Data!AU651-Data!DB651</f>
        <v>-2.4999999999999967E-2</v>
      </c>
      <c r="AR651" s="20">
        <f>Data!AV651-Data!DC651</f>
        <v>-17</v>
      </c>
      <c r="AS651" s="20">
        <f>Data!AW651-Data!DD651</f>
        <v>8</v>
      </c>
      <c r="AT651" s="20">
        <f>Data!AX651-Data!DE651</f>
        <v>-7.0000000000000062E-2</v>
      </c>
      <c r="AU651" s="20">
        <f>Data!AY651-Data!DF651</f>
        <v>42</v>
      </c>
      <c r="AV651" s="20">
        <f>Data!AZ651-Data!DG651</f>
        <v>2.4705882352941178</v>
      </c>
      <c r="AW651" s="20">
        <f>Data!BA651-Data!DH651</f>
        <v>32</v>
      </c>
      <c r="AX651" s="20">
        <f>Data!BB651-Data!DI651</f>
        <v>1.882352941176471</v>
      </c>
      <c r="AY651" s="20">
        <f>Data!BC651-Data!DJ651</f>
        <v>-30</v>
      </c>
      <c r="AZ651" s="20">
        <f>Data!BD651-Data!DK651</f>
        <v>42</v>
      </c>
      <c r="BA651" s="20">
        <f>Data!BE651-Data!DL651</f>
        <v>2</v>
      </c>
      <c r="BB651" s="20">
        <f>Data!BF651-Data!DM651</f>
        <v>-49</v>
      </c>
      <c r="BC651" s="20">
        <f>Data!BG651-Data!DN651</f>
        <v>21</v>
      </c>
      <c r="BD651" s="20">
        <f>Data!BH651-Data!DO651</f>
        <v>4.2000000000000028</v>
      </c>
      <c r="BE651" s="20">
        <f>Data!BI651-Data!DP651</f>
        <v>1.8830000000000098</v>
      </c>
      <c r="BF651" s="20">
        <f>Data!BJ651-Data!DQ651</f>
        <v>2.2939999999999996</v>
      </c>
      <c r="BG651" s="20">
        <f>Data!BK651-Data!DR651</f>
        <v>0.18900000000000006</v>
      </c>
      <c r="BH651" s="20">
        <f>Data!BL651-Data!DS651</f>
        <v>-2.8819999999999997</v>
      </c>
      <c r="BI651" s="20">
        <f>Data!BM651-Data!DT651</f>
        <v>0.39799999999999996</v>
      </c>
      <c r="BJ651" s="20">
        <f>Data!BN651-Data!DU651</f>
        <v>-1.3999999999999986</v>
      </c>
      <c r="BK651" s="20">
        <f>Data!BO651-Data!DV651</f>
        <v>0.39999999999999858</v>
      </c>
      <c r="BL651" s="20">
        <f>Data!BP651-Data!DW651</f>
        <v>0.10000000000000009</v>
      </c>
      <c r="BM651" s="20">
        <f>Data!BQ651-Data!DX651</f>
        <v>2.4705882352941178</v>
      </c>
      <c r="BN651" s="20">
        <f>Data!BR651-Data!DY651</f>
        <v>1.2999999999999989</v>
      </c>
      <c r="BO651" s="20">
        <f>Data!BS651-Data!DZ651</f>
        <v>5</v>
      </c>
      <c r="BP651" s="20">
        <f>Data!BT651-Data!EA651</f>
        <v>-3.0000000000000027E-3</v>
      </c>
      <c r="BQ651" s="20">
        <f>Data!BU651-Data!EB651</f>
        <v>-6</v>
      </c>
      <c r="BR651" s="20">
        <f>Data!BV651-Data!EC651</f>
        <v>8</v>
      </c>
      <c r="BS651" s="20">
        <f>Data!BW651-Data!ED651</f>
        <v>-58</v>
      </c>
      <c r="BT651" s="20">
        <f>Data!BX651-Data!EE651</f>
        <v>-38</v>
      </c>
      <c r="BU651" s="20">
        <f>Data!BY651-Data!EF651</f>
        <v>9</v>
      </c>
      <c r="BV651" s="20">
        <f>Data!BZ651-Data!EG651</f>
        <v>2</v>
      </c>
      <c r="BW651" s="20">
        <f>Data!CA651-Data!EH651</f>
        <v>-15.200000000000003</v>
      </c>
      <c r="BX651" s="20">
        <f>Data!CB651-Data!EI651</f>
        <v>7</v>
      </c>
      <c r="BY651" s="20">
        <f>Data!CC651-Data!EJ651</f>
        <v>12</v>
      </c>
      <c r="BZ651" s="20">
        <f>Data!EK651</f>
        <v>11039.74</v>
      </c>
      <c r="CA651" s="20">
        <f>Data!EL651</f>
        <v>11073.160000000002</v>
      </c>
      <c r="CB651" s="20">
        <f>Data!EM651</f>
        <v>50.06605882352941</v>
      </c>
      <c r="CC651" s="20">
        <f>Data!EN651</f>
        <v>95.720882352941175</v>
      </c>
      <c r="CD651" s="20">
        <f>Data!EO651</f>
        <v>13.5364</v>
      </c>
      <c r="CE651" s="20">
        <f>Data!EP651</f>
        <v>194.30699999999999</v>
      </c>
      <c r="CF651" s="50">
        <f>IF(ISBLANK(Data!EQ651), "", Data!EQ651)</f>
        <v>78</v>
      </c>
      <c r="CG651" s="50">
        <f>IF(ISBLANK(Data!ER651), "", Data!ER651)</f>
        <v>84</v>
      </c>
      <c r="CH651" s="61" t="str">
        <f>IF(ISBLANK(Data!ES651), "", Data!ES651)</f>
        <v>Virginia Tech</v>
      </c>
      <c r="CI651" s="61">
        <f>IF(ISBLANK(Data!ET651), "", Data!ET651)</f>
        <v>162</v>
      </c>
    </row>
    <row r="652" spans="1:87" x14ac:dyDescent="0.45">
      <c r="A652" s="50">
        <f>IF(ISBLANK(Data!A652), "", Data!A652)</f>
        <v>45309</v>
      </c>
      <c r="B652" s="50" t="str">
        <f>IF(ISBLANK(Data!B652), "", Data!B652)</f>
        <v>Ohio St.</v>
      </c>
      <c r="C652" s="50">
        <f>IF(ISBLANK(Data!C652), "", Data!C652)</f>
        <v>220</v>
      </c>
      <c r="D652" s="50" t="str">
        <f>IF(ISBLANK(Data!D652), "", Data!D652)</f>
        <v>Penn St.</v>
      </c>
      <c r="E652" s="50">
        <f>IF(ISBLANK(Data!E652), "", Data!E652)</f>
        <v>229</v>
      </c>
      <c r="F652" s="50" t="str">
        <f>IF(ISBLANK(Data!F652), "", Data!F652)</f>
        <v>N</v>
      </c>
      <c r="G652" s="50" t="str">
        <f>IF(ISBLANK(Data!G652), "", Data!G652)</f>
        <v>Ohio St.</v>
      </c>
      <c r="H652" s="50" t="str">
        <f>IF(ISBLANK(Data!H652), "", Data!H652)</f>
        <v>Penn St.</v>
      </c>
      <c r="I652" s="50" t="str">
        <f>IF(ISBLANK(Data!I652), "", Data!I652)</f>
        <v>Ohio St.</v>
      </c>
      <c r="J652" s="50" t="str">
        <f>IF(ISBLANK(Data!J652), "", Data!J652)</f>
        <v>Penn St.</v>
      </c>
      <c r="K652" s="50" t="str">
        <f>IF(ISBLANK(Data!K652), "", Data!K652)</f>
        <v>Ohio State</v>
      </c>
      <c r="L652" s="50" t="str">
        <f>IF(ISBLANK(Data!L652), "", Data!L652)</f>
        <v>Penn State</v>
      </c>
      <c r="M652" s="50" t="str">
        <f>IF(ISBLANK(Data!M652), "", Data!M652)</f>
        <v>Ohio St</v>
      </c>
      <c r="N652" s="50" t="str">
        <f>IF(ISBLANK(Data!N652), "", Data!N652)</f>
        <v>Penn St</v>
      </c>
      <c r="O652" s="50" t="str">
        <f>IF(ISBLANK(Data!O652), "", Data!O652)</f>
        <v>Ohio St.</v>
      </c>
      <c r="P652" s="50" t="str">
        <f>IF(ISBLANK(Data!P652), "", Data!P652)</f>
        <v>Penn St.</v>
      </c>
      <c r="Q652" s="50" t="str">
        <f>IF(ISBLANK(Data!Q652), "", Data!Q652)</f>
        <v>Ohio State</v>
      </c>
      <c r="R652" s="50" t="str">
        <f>IF(ISBLANK(Data!R652), "", Data!R652)</f>
        <v>Penn State</v>
      </c>
      <c r="S652" s="20">
        <f>Data!W652-Data!CD652</f>
        <v>0.20588235294117596</v>
      </c>
      <c r="T652" s="20">
        <f>Data!X652-Data!CE652</f>
        <v>8.8800000000000008</v>
      </c>
      <c r="U652" s="20">
        <f>Data!Y652-Data!CF652</f>
        <v>5.5</v>
      </c>
      <c r="V652" s="20">
        <f>Data!Z652-Data!CG652</f>
        <v>-3.4000000000000057</v>
      </c>
      <c r="W652" s="20">
        <f>Data!AA652-Data!CH652</f>
        <v>-5.5</v>
      </c>
      <c r="X652" s="20">
        <f>Data!AB652-Data!CI652</f>
        <v>3.0999999999999996E-2</v>
      </c>
      <c r="Y652" s="20">
        <f>Data!AC652-Data!CJ652</f>
        <v>-0.79</v>
      </c>
      <c r="Z652" s="20">
        <f>Data!AD652-Data!CK652</f>
        <v>-0.90000000000000568</v>
      </c>
      <c r="AA652" s="20">
        <f>Data!AE652-Data!CL652</f>
        <v>-0.20000000000000284</v>
      </c>
      <c r="AB652" s="20">
        <f>Data!AF652-Data!CM652</f>
        <v>3.9800000000000004</v>
      </c>
      <c r="AC652" s="20">
        <f>Data!AG652-Data!CN652</f>
        <v>6</v>
      </c>
      <c r="AD652" s="20">
        <f>Data!AH652-Data!CO652</f>
        <v>-3.5999999999999943</v>
      </c>
      <c r="AE652" s="20">
        <f>Data!AI652-Data!CP652</f>
        <v>0.16920000000000002</v>
      </c>
      <c r="AF652" s="20">
        <f>Data!AJ652-Data!CQ652</f>
        <v>3</v>
      </c>
      <c r="AG652" s="20">
        <f>Data!AK652-Data!CR652</f>
        <v>0.16503267973856209</v>
      </c>
      <c r="AH652" s="20">
        <f>Data!AL652-Data!CS652</f>
        <v>103</v>
      </c>
      <c r="AI652" s="20">
        <f>Data!AM652-Data!CT652</f>
        <v>6.7999999999999989</v>
      </c>
      <c r="AJ652" s="20">
        <f>Data!AN652-Data!CU652</f>
        <v>-0.14000000000000057</v>
      </c>
      <c r="AK652" s="20">
        <f>Data!AO652-Data!CV652</f>
        <v>-87</v>
      </c>
      <c r="AL652" s="20">
        <f>Data!AP652-Data!CW652</f>
        <v>-202</v>
      </c>
      <c r="AM652" s="20">
        <f>Data!AQ652-Data!CX652</f>
        <v>-71</v>
      </c>
      <c r="AN652" s="20">
        <f>Data!AR652-Data!CY652</f>
        <v>8.0000000000000071E-3</v>
      </c>
      <c r="AO652" s="20">
        <f>Data!AS652-Data!CZ652</f>
        <v>0</v>
      </c>
      <c r="AP652" s="20">
        <f>Data!AT652-Data!DA652</f>
        <v>-62</v>
      </c>
      <c r="AQ652" s="20">
        <f>Data!AU652-Data!DB652</f>
        <v>4.8999999999999988E-2</v>
      </c>
      <c r="AR652" s="20">
        <f>Data!AV652-Data!DC652</f>
        <v>-41</v>
      </c>
      <c r="AS652" s="20">
        <f>Data!AW652-Data!DD652</f>
        <v>-59</v>
      </c>
      <c r="AT652" s="20">
        <f>Data!AX652-Data!DE652</f>
        <v>8.0000000000000071E-3</v>
      </c>
      <c r="AU652" s="20">
        <f>Data!AY652-Data!DF652</f>
        <v>36</v>
      </c>
      <c r="AV652" s="20">
        <f>Data!AZ652-Data!DG652</f>
        <v>2.7091503267973867</v>
      </c>
      <c r="AW652" s="20">
        <f>Data!BA652-Data!DH652</f>
        <v>93</v>
      </c>
      <c r="AX652" s="20">
        <f>Data!BB652-Data!DI652</f>
        <v>7.3627450980392197</v>
      </c>
      <c r="AY652" s="20">
        <f>Data!BC652-Data!DJ652</f>
        <v>35</v>
      </c>
      <c r="AZ652" s="20">
        <f>Data!BD652-Data!DK652</f>
        <v>-73</v>
      </c>
      <c r="BA652" s="20">
        <f>Data!BE652-Data!DL652</f>
        <v>24</v>
      </c>
      <c r="BB652" s="20">
        <f>Data!BF652-Data!DM652</f>
        <v>-14</v>
      </c>
      <c r="BC652" s="20">
        <f>Data!BG652-Data!DN652</f>
        <v>-46</v>
      </c>
      <c r="BD652" s="20">
        <f>Data!BH652-Data!DO652</f>
        <v>-0.60000000000000853</v>
      </c>
      <c r="BE652" s="20">
        <f>Data!BI652-Data!DP652</f>
        <v>-7.527000000000001</v>
      </c>
      <c r="BF652" s="20">
        <f>Data!BJ652-Data!DQ652</f>
        <v>6.9320000000000004</v>
      </c>
      <c r="BG652" s="20">
        <f>Data!BK652-Data!DR652</f>
        <v>0.27100000000000013</v>
      </c>
      <c r="BH652" s="20">
        <f>Data!BL652-Data!DS652</f>
        <v>-0.17399999999999949</v>
      </c>
      <c r="BI652" s="20">
        <f>Data!BM652-Data!DT652</f>
        <v>-0.33099999999999996</v>
      </c>
      <c r="BJ652" s="20">
        <f>Data!BN652-Data!DU652</f>
        <v>-2.1999999999999993</v>
      </c>
      <c r="BK652" s="20">
        <f>Data!BO652-Data!DV652</f>
        <v>-2.1999999999999993</v>
      </c>
      <c r="BL652" s="20">
        <f>Data!BP652-Data!DW652</f>
        <v>1.4999999999999996</v>
      </c>
      <c r="BM652" s="20">
        <f>Data!BQ652-Data!DX652</f>
        <v>-3.7483660130718963</v>
      </c>
      <c r="BN652" s="20">
        <f>Data!BR652-Data!DY652</f>
        <v>-1.6000000000000014</v>
      </c>
      <c r="BO652" s="20">
        <f>Data!BS652-Data!DZ652</f>
        <v>-111</v>
      </c>
      <c r="BP652" s="20">
        <f>Data!BT652-Data!EA652</f>
        <v>7.1999999999999953E-2</v>
      </c>
      <c r="BQ652" s="20">
        <f>Data!BU652-Data!EB652</f>
        <v>-4</v>
      </c>
      <c r="BR652" s="20">
        <f>Data!BV652-Data!EC652</f>
        <v>-71</v>
      </c>
      <c r="BS652" s="20">
        <f>Data!BW652-Data!ED652</f>
        <v>-34</v>
      </c>
      <c r="BT652" s="20">
        <f>Data!BX652-Data!EE652</f>
        <v>-68</v>
      </c>
      <c r="BU652" s="20">
        <f>Data!BY652-Data!EF652</f>
        <v>-63</v>
      </c>
      <c r="BV652" s="20">
        <f>Data!BZ652-Data!EG652</f>
        <v>-62</v>
      </c>
      <c r="BW652" s="20">
        <f>Data!CA652-Data!EH652</f>
        <v>-49.2</v>
      </c>
      <c r="BX652" s="20">
        <f>Data!CB652-Data!EI652</f>
        <v>-118</v>
      </c>
      <c r="BY652" s="20">
        <f>Data!CC652-Data!EJ652</f>
        <v>-110</v>
      </c>
      <c r="BZ652" s="20">
        <f>Data!EK652</f>
        <v>11966.980000000001</v>
      </c>
      <c r="CA652" s="20">
        <f>Data!EL652</f>
        <v>11022.970000000001</v>
      </c>
      <c r="CB652" s="20">
        <f>Data!EM652</f>
        <v>100.96077777777778</v>
      </c>
      <c r="CC652" s="20">
        <f>Data!EN652</f>
        <v>61.133176470588232</v>
      </c>
      <c r="CD652" s="20">
        <f>Data!EO652</f>
        <v>12.119599999999998</v>
      </c>
      <c r="CE652" s="20">
        <f>Data!EP652</f>
        <v>242.02799999999999</v>
      </c>
      <c r="CF652" s="50">
        <f>IF(ISBLANK(Data!EQ652), "", Data!EQ652)</f>
        <v>79</v>
      </c>
      <c r="CG652" s="50">
        <f>IF(ISBLANK(Data!ER652), "", Data!ER652)</f>
        <v>67</v>
      </c>
      <c r="CH652" s="61" t="str">
        <f>IF(ISBLANK(Data!ES652), "", Data!ES652)</f>
        <v>Ohio St.</v>
      </c>
      <c r="CI652" s="61">
        <f>IF(ISBLANK(Data!ET652), "", Data!ET652)</f>
        <v>146</v>
      </c>
    </row>
    <row r="653" spans="1:87" x14ac:dyDescent="0.45">
      <c r="A653" s="50">
        <f>IF(ISBLANK(Data!A653), "", Data!A653)</f>
        <v>45309</v>
      </c>
      <c r="B653" s="50" t="str">
        <f>IF(ISBLANK(Data!B653), "", Data!B653)</f>
        <v>Dayton</v>
      </c>
      <c r="C653" s="50">
        <f>IF(ISBLANK(Data!C653), "", Data!C653)</f>
        <v>66</v>
      </c>
      <c r="D653" s="50" t="str">
        <f>IF(ISBLANK(Data!D653), "", Data!D653)</f>
        <v>Rhode Island</v>
      </c>
      <c r="E653" s="50">
        <f>IF(ISBLANK(Data!E653), "", Data!E653)</f>
        <v>243</v>
      </c>
      <c r="F653" s="50" t="str">
        <f>IF(ISBLANK(Data!F653), "", Data!F653)</f>
        <v>N</v>
      </c>
      <c r="G653" s="50" t="str">
        <f>IF(ISBLANK(Data!G653), "", Data!G653)</f>
        <v>Dayton</v>
      </c>
      <c r="H653" s="50" t="str">
        <f>IF(ISBLANK(Data!H653), "", Data!H653)</f>
        <v>Rhode Island</v>
      </c>
      <c r="I653" s="50" t="str">
        <f>IF(ISBLANK(Data!I653), "", Data!I653)</f>
        <v>Dayton</v>
      </c>
      <c r="J653" s="50" t="str">
        <f>IF(ISBLANK(Data!J653), "", Data!J653)</f>
        <v>Rhode Island</v>
      </c>
      <c r="K653" s="50" t="str">
        <f>IF(ISBLANK(Data!K653), "", Data!K653)</f>
        <v>Dayton</v>
      </c>
      <c r="L653" s="50" t="str">
        <f>IF(ISBLANK(Data!L653), "", Data!L653)</f>
        <v>Rhode Island</v>
      </c>
      <c r="M653" s="50" t="str">
        <f>IF(ISBLANK(Data!M653), "", Data!M653)</f>
        <v>Dayton</v>
      </c>
      <c r="N653" s="50" t="str">
        <f>IF(ISBLANK(Data!N653), "", Data!N653)</f>
        <v>Rhode Island</v>
      </c>
      <c r="O653" s="50" t="str">
        <f>IF(ISBLANK(Data!O653), "", Data!O653)</f>
        <v>Dayton</v>
      </c>
      <c r="P653" s="50" t="str">
        <f>IF(ISBLANK(Data!P653), "", Data!P653)</f>
        <v>Rhode Island</v>
      </c>
      <c r="Q653" s="50" t="str">
        <f>IF(ISBLANK(Data!Q653), "", Data!Q653)</f>
        <v>Dayton</v>
      </c>
      <c r="R653" s="50" t="str">
        <f>IF(ISBLANK(Data!R653), "", Data!R653)</f>
        <v>Rhode Island</v>
      </c>
      <c r="S653" s="20">
        <f>Data!W653-Data!CD653</f>
        <v>0.34558823529411797</v>
      </c>
      <c r="T653" s="20">
        <f>Data!X653-Data!CE653</f>
        <v>18.739999999999998</v>
      </c>
      <c r="U653" s="20">
        <f>Data!Y653-Data!CF653</f>
        <v>10.599999999999994</v>
      </c>
      <c r="V653" s="20">
        <f>Data!Z653-Data!CG653</f>
        <v>-8.0999999999999943</v>
      </c>
      <c r="W653" s="20">
        <f>Data!AA653-Data!CH653</f>
        <v>-5.1999999999999957</v>
      </c>
      <c r="X653" s="20">
        <f>Data!AB653-Data!CI653</f>
        <v>1.9000000000000003E-2</v>
      </c>
      <c r="Y653" s="20">
        <f>Data!AC653-Data!CJ653</f>
        <v>3.56</v>
      </c>
      <c r="Z653" s="20">
        <f>Data!AD653-Data!CK653</f>
        <v>1.3999999999999915</v>
      </c>
      <c r="AA653" s="20">
        <f>Data!AE653-Data!CL653</f>
        <v>-2.2000000000000028</v>
      </c>
      <c r="AB653" s="20">
        <f>Data!AF653-Data!CM653</f>
        <v>6.46</v>
      </c>
      <c r="AC653" s="20">
        <f>Data!AG653-Data!CN653</f>
        <v>12.100000000000009</v>
      </c>
      <c r="AD653" s="20">
        <f>Data!AH653-Data!CO653</f>
        <v>-6.9000000000000057</v>
      </c>
      <c r="AE653" s="20">
        <f>Data!AI653-Data!CP653</f>
        <v>0.38179999999999997</v>
      </c>
      <c r="AF653" s="20">
        <f>Data!AJ653-Data!CQ653</f>
        <v>7.1999999999999993</v>
      </c>
      <c r="AG653" s="20">
        <f>Data!AK653-Data!CR653</f>
        <v>0.43602941176470589</v>
      </c>
      <c r="AH653" s="20">
        <f>Data!AL653-Data!CS653</f>
        <v>241</v>
      </c>
      <c r="AI653" s="20">
        <f>Data!AM653-Data!CT653</f>
        <v>14.9</v>
      </c>
      <c r="AJ653" s="20">
        <f>Data!AN653-Data!CU653</f>
        <v>3.4699999999999998</v>
      </c>
      <c r="AK653" s="20">
        <f>Data!AO653-Data!CV653</f>
        <v>-85</v>
      </c>
      <c r="AL653" s="20">
        <f>Data!AP653-Data!CW653</f>
        <v>-230</v>
      </c>
      <c r="AM653" s="20">
        <f>Data!AQ653-Data!CX653</f>
        <v>-136</v>
      </c>
      <c r="AN653" s="20">
        <f>Data!AR653-Data!CY653</f>
        <v>1.0000000000000009E-3</v>
      </c>
      <c r="AO653" s="20">
        <f>Data!AS653-Data!CZ653</f>
        <v>42</v>
      </c>
      <c r="AP653" s="20">
        <f>Data!AT653-Data!DA653</f>
        <v>75</v>
      </c>
      <c r="AQ653" s="20">
        <f>Data!AU653-Data!DB653</f>
        <v>4.0000000000000036E-2</v>
      </c>
      <c r="AR653" s="20">
        <f>Data!AV653-Data!DC653</f>
        <v>1</v>
      </c>
      <c r="AS653" s="20">
        <f>Data!AW653-Data!DD653</f>
        <v>-55</v>
      </c>
      <c r="AT653" s="20">
        <f>Data!AX653-Data!DE653</f>
        <v>0.10999999999999999</v>
      </c>
      <c r="AU653" s="20">
        <f>Data!AY653-Data!DF653</f>
        <v>-55</v>
      </c>
      <c r="AV653" s="20">
        <f>Data!AZ653-Data!DG653</f>
        <v>-2.7205882352941178</v>
      </c>
      <c r="AW653" s="20">
        <f>Data!BA653-Data!DH653</f>
        <v>-116</v>
      </c>
      <c r="AX653" s="20">
        <f>Data!BB653-Data!DI653</f>
        <v>-4.841911764705884</v>
      </c>
      <c r="AY653" s="20">
        <f>Data!BC653-Data!DJ653</f>
        <v>8</v>
      </c>
      <c r="AZ653" s="20">
        <f>Data!BD653-Data!DK653</f>
        <v>5</v>
      </c>
      <c r="BA653" s="20">
        <f>Data!BE653-Data!DL653</f>
        <v>15</v>
      </c>
      <c r="BB653" s="20">
        <f>Data!BF653-Data!DM653</f>
        <v>-55</v>
      </c>
      <c r="BC653" s="20">
        <f>Data!BG653-Data!DN653</f>
        <v>-69</v>
      </c>
      <c r="BD653" s="20">
        <f>Data!BH653-Data!DO653</f>
        <v>-0.70000000000000284</v>
      </c>
      <c r="BE653" s="20">
        <f>Data!BI653-Data!DP653</f>
        <v>-9.7319999999999993</v>
      </c>
      <c r="BF653" s="20">
        <f>Data!BJ653-Data!DQ653</f>
        <v>9.0370000000000008</v>
      </c>
      <c r="BG653" s="20">
        <f>Data!BK653-Data!DR653</f>
        <v>0.37399999999999989</v>
      </c>
      <c r="BH653" s="20">
        <f>Data!BL653-Data!DS653</f>
        <v>-2.6059999999999999</v>
      </c>
      <c r="BI653" s="20">
        <f>Data!BM653-Data!DT653</f>
        <v>0.15300000000000002</v>
      </c>
      <c r="BJ653" s="20">
        <f>Data!BN653-Data!DU653</f>
        <v>5.9000000000000021</v>
      </c>
      <c r="BK653" s="20">
        <f>Data!BO653-Data!DV653</f>
        <v>-2.0999999999999979</v>
      </c>
      <c r="BL653" s="20">
        <f>Data!BP653-Data!DW653</f>
        <v>1.1000000000000001</v>
      </c>
      <c r="BM653" s="20">
        <f>Data!BQ653-Data!DX653</f>
        <v>0.63235294117647101</v>
      </c>
      <c r="BN653" s="20">
        <f>Data!BR653-Data!DY653</f>
        <v>-3.2999999999999989</v>
      </c>
      <c r="BO653" s="20">
        <f>Data!BS653-Data!DZ653</f>
        <v>-124</v>
      </c>
      <c r="BP653" s="20">
        <f>Data!BT653-Data!EA653</f>
        <v>0.14600000000000002</v>
      </c>
      <c r="BQ653" s="20">
        <f>Data!BU653-Data!EB653</f>
        <v>-6</v>
      </c>
      <c r="BR653" s="20">
        <f>Data!BV653-Data!EC653</f>
        <v>-165</v>
      </c>
      <c r="BS653" s="20">
        <f>Data!BW653-Data!ED653</f>
        <v>-164</v>
      </c>
      <c r="BT653" s="20">
        <f>Data!BX653-Data!EE653</f>
        <v>-140</v>
      </c>
      <c r="BU653" s="20">
        <f>Data!BY653-Data!EF653</f>
        <v>-171</v>
      </c>
      <c r="BV653" s="20">
        <f>Data!BZ653-Data!EG653</f>
        <v>-151</v>
      </c>
      <c r="BW653" s="20">
        <f>Data!CA653-Data!EH653</f>
        <v>-125</v>
      </c>
      <c r="BX653" s="20">
        <f>Data!CB653-Data!EI653</f>
        <v>-124</v>
      </c>
      <c r="BY653" s="20">
        <f>Data!CC653-Data!EJ653</f>
        <v>-165</v>
      </c>
      <c r="BZ653" s="20">
        <f>Data!EK653</f>
        <v>12872.9</v>
      </c>
      <c r="CA653" s="20">
        <f>Data!EL653</f>
        <v>10846.75</v>
      </c>
      <c r="CB653" s="20">
        <f>Data!EM653</f>
        <v>54.697411764705883</v>
      </c>
      <c r="CC653" s="20">
        <f>Data!EN653</f>
        <v>76.4405</v>
      </c>
      <c r="CD653" s="20">
        <f>Data!EO653</f>
        <v>8.0754000000000001</v>
      </c>
      <c r="CE653" s="20">
        <f>Data!EP653</f>
        <v>202.4</v>
      </c>
      <c r="CF653" s="50">
        <f>IF(ISBLANK(Data!EQ653), "", Data!EQ653)</f>
        <v>96</v>
      </c>
      <c r="CG653" s="50">
        <f>IF(ISBLANK(Data!ER653), "", Data!ER653)</f>
        <v>62</v>
      </c>
      <c r="CH653" s="61" t="str">
        <f>IF(ISBLANK(Data!ES653), "", Data!ES653)</f>
        <v>Dayton</v>
      </c>
      <c r="CI653" s="61">
        <f>IF(ISBLANK(Data!ET653), "", Data!ET653)</f>
        <v>158</v>
      </c>
    </row>
    <row r="654" spans="1:87" x14ac:dyDescent="0.45">
      <c r="A654" s="50">
        <f>IF(ISBLANK(Data!A654), "", Data!A654)</f>
        <v>45309</v>
      </c>
      <c r="B654" s="50" t="str">
        <f>IF(ISBLANK(Data!B654), "", Data!B654)</f>
        <v>Cincinnati</v>
      </c>
      <c r="C654" s="50">
        <f>IF(ISBLANK(Data!C654), "", Data!C654)</f>
        <v>52</v>
      </c>
      <c r="D654" s="50" t="str">
        <f>IF(ISBLANK(Data!D654), "", Data!D654)</f>
        <v>Oklahoma</v>
      </c>
      <c r="E654" s="50">
        <f>IF(ISBLANK(Data!E654), "", Data!E654)</f>
        <v>221</v>
      </c>
      <c r="F654" s="50" t="str">
        <f>IF(ISBLANK(Data!F654), "", Data!F654)</f>
        <v>N</v>
      </c>
      <c r="G654" s="50" t="str">
        <f>IF(ISBLANK(Data!G654), "", Data!G654)</f>
        <v>Cincinnati</v>
      </c>
      <c r="H654" s="50" t="str">
        <f>IF(ISBLANK(Data!H654), "", Data!H654)</f>
        <v>Oklahoma</v>
      </c>
      <c r="I654" s="50" t="str">
        <f>IF(ISBLANK(Data!I654), "", Data!I654)</f>
        <v>Cincinnati</v>
      </c>
      <c r="J654" s="50" t="str">
        <f>IF(ISBLANK(Data!J654), "", Data!J654)</f>
        <v>Oklahoma</v>
      </c>
      <c r="K654" s="50" t="str">
        <f>IF(ISBLANK(Data!K654), "", Data!K654)</f>
        <v>Cincinnati</v>
      </c>
      <c r="L654" s="50" t="str">
        <f>IF(ISBLANK(Data!L654), "", Data!L654)</f>
        <v>Oklahoma</v>
      </c>
      <c r="M654" s="50" t="str">
        <f>IF(ISBLANK(Data!M654), "", Data!M654)</f>
        <v>Cincinnati</v>
      </c>
      <c r="N654" s="50" t="str">
        <f>IF(ISBLANK(Data!N654), "", Data!N654)</f>
        <v>Oklahoma</v>
      </c>
      <c r="O654" s="50" t="str">
        <f>IF(ISBLANK(Data!O654), "", Data!O654)</f>
        <v>Cincinnati</v>
      </c>
      <c r="P654" s="50" t="str">
        <f>IF(ISBLANK(Data!P654), "", Data!P654)</f>
        <v>Oklahoma</v>
      </c>
      <c r="Q654" s="50" t="str">
        <f>IF(ISBLANK(Data!Q654), "", Data!Q654)</f>
        <v>Cincinnati</v>
      </c>
      <c r="R654" s="50" t="str">
        <f>IF(ISBLANK(Data!R654), "", Data!R654)</f>
        <v>Oklahoma</v>
      </c>
      <c r="S654" s="20">
        <f>Data!W654-Data!CD654</f>
        <v>-5.8823529411764941E-2</v>
      </c>
      <c r="T654" s="20">
        <f>Data!X654-Data!CE654</f>
        <v>-1.7300000000000004</v>
      </c>
      <c r="U654" s="20">
        <f>Data!Y654-Data!CF654</f>
        <v>-1.7000000000000028</v>
      </c>
      <c r="V654" s="20">
        <f>Data!Z654-Data!CG654</f>
        <v>0</v>
      </c>
      <c r="W654" s="20">
        <f>Data!AA654-Data!CH654</f>
        <v>0.90000000000000568</v>
      </c>
      <c r="X654" s="20">
        <f>Data!AB654-Data!CI654</f>
        <v>-4.3999999999999997E-2</v>
      </c>
      <c r="Y654" s="20">
        <f>Data!AC654-Data!CJ654</f>
        <v>0.60999999999999988</v>
      </c>
      <c r="Z654" s="20">
        <f>Data!AD654-Data!CK654</f>
        <v>1.2000000000000028</v>
      </c>
      <c r="AA654" s="20">
        <f>Data!AE654-Data!CL654</f>
        <v>0.60000000000000853</v>
      </c>
      <c r="AB654" s="20">
        <f>Data!AF654-Data!CM654</f>
        <v>0.9399999999999995</v>
      </c>
      <c r="AC654" s="20">
        <f>Data!AG654-Data!CN654</f>
        <v>-2.5</v>
      </c>
      <c r="AD654" s="20">
        <f>Data!AH654-Data!CO654</f>
        <v>0.30000000000001137</v>
      </c>
      <c r="AE654" s="20">
        <f>Data!AI654-Data!CP654</f>
        <v>-3.4299999999999997E-2</v>
      </c>
      <c r="AF654" s="20">
        <f>Data!AJ654-Data!CQ654</f>
        <v>-1.1000000000000001</v>
      </c>
      <c r="AG654" s="20">
        <f>Data!AK654-Data!CR654</f>
        <v>-6.4705882352941169E-2</v>
      </c>
      <c r="AH654" s="20">
        <f>Data!AL654-Data!CS654</f>
        <v>-30</v>
      </c>
      <c r="AI654" s="20">
        <f>Data!AM654-Data!CT654</f>
        <v>-0.35000000000000142</v>
      </c>
      <c r="AJ654" s="20">
        <f>Data!AN654-Data!CU654</f>
        <v>1.42</v>
      </c>
      <c r="AK654" s="20">
        <f>Data!AO654-Data!CV654</f>
        <v>-7</v>
      </c>
      <c r="AL654" s="20">
        <f>Data!AP654-Data!CW654</f>
        <v>23</v>
      </c>
      <c r="AM654" s="20">
        <f>Data!AQ654-Data!CX654</f>
        <v>111</v>
      </c>
      <c r="AN654" s="20">
        <f>Data!AR654-Data!CY654</f>
        <v>-3.2999999999999974E-2</v>
      </c>
      <c r="AO654" s="20">
        <f>Data!AS654-Data!CZ654</f>
        <v>-1</v>
      </c>
      <c r="AP654" s="20">
        <f>Data!AT654-Data!DA654</f>
        <v>-1</v>
      </c>
      <c r="AQ654" s="20">
        <f>Data!AU654-Data!DB654</f>
        <v>-2.0000000000000018E-3</v>
      </c>
      <c r="AR654" s="20">
        <f>Data!AV654-Data!DC654</f>
        <v>-42</v>
      </c>
      <c r="AS654" s="20">
        <f>Data!AW654-Data!DD654</f>
        <v>-19</v>
      </c>
      <c r="AT654" s="20">
        <f>Data!AX654-Data!DE654</f>
        <v>-8.5999999999999965E-2</v>
      </c>
      <c r="AU654" s="20">
        <f>Data!AY654-Data!DF654</f>
        <v>57</v>
      </c>
      <c r="AV654" s="20">
        <f>Data!AZ654-Data!DG654</f>
        <v>3.3529411764705888</v>
      </c>
      <c r="AW654" s="20">
        <f>Data!BA654-Data!DH654</f>
        <v>70</v>
      </c>
      <c r="AX654" s="20">
        <f>Data!BB654-Data!DI654</f>
        <v>4.117647058823529</v>
      </c>
      <c r="AY654" s="20">
        <f>Data!BC654-Data!DJ654</f>
        <v>33</v>
      </c>
      <c r="AZ654" s="20">
        <f>Data!BD654-Data!DK654</f>
        <v>-8</v>
      </c>
      <c r="BA654" s="20">
        <f>Data!BE654-Data!DL654</f>
        <v>12</v>
      </c>
      <c r="BB654" s="20">
        <f>Data!BF654-Data!DM654</f>
        <v>-32</v>
      </c>
      <c r="BC654" s="20">
        <f>Data!BG654-Data!DN654</f>
        <v>-17</v>
      </c>
      <c r="BD654" s="20">
        <f>Data!BH654-Data!DO654</f>
        <v>-0.40000000000000568</v>
      </c>
      <c r="BE654" s="20">
        <f>Data!BI654-Data!DP654</f>
        <v>1.3530000000000086</v>
      </c>
      <c r="BF654" s="20">
        <f>Data!BJ654-Data!DQ654</f>
        <v>-1.7650000000000006</v>
      </c>
      <c r="BG654" s="20">
        <f>Data!BK654-Data!DR654</f>
        <v>0.35199999999999987</v>
      </c>
      <c r="BH654" s="20">
        <f>Data!BL654-Data!DS654</f>
        <v>-1.8819999999999997</v>
      </c>
      <c r="BI654" s="20">
        <f>Data!BM654-Data!DT654</f>
        <v>4.4000000000000039E-2</v>
      </c>
      <c r="BJ654" s="20">
        <f>Data!BN654-Data!DU654</f>
        <v>0</v>
      </c>
      <c r="BK654" s="20">
        <f>Data!BO654-Data!DV654</f>
        <v>-1.2000000000000028</v>
      </c>
      <c r="BL654" s="20">
        <f>Data!BP654-Data!DW654</f>
        <v>0.70000000000000018</v>
      </c>
      <c r="BM654" s="20">
        <f>Data!BQ654-Data!DX654</f>
        <v>-0.47058823529411775</v>
      </c>
      <c r="BN654" s="20">
        <f>Data!BR654-Data!DY654</f>
        <v>-1</v>
      </c>
      <c r="BO654" s="20">
        <f>Data!BS654-Data!DZ654</f>
        <v>6</v>
      </c>
      <c r="BP654" s="20">
        <f>Data!BT654-Data!EA654</f>
        <v>-3.0000000000000027E-3</v>
      </c>
      <c r="BQ654" s="20">
        <f>Data!BU654-Data!EB654</f>
        <v>-2</v>
      </c>
      <c r="BR654" s="20">
        <f>Data!BV654-Data!EC654</f>
        <v>2</v>
      </c>
      <c r="BS654" s="20">
        <f>Data!BW654-Data!ED654</f>
        <v>9</v>
      </c>
      <c r="BT654" s="20">
        <f>Data!BX654-Data!EE654</f>
        <v>27</v>
      </c>
      <c r="BU654" s="20">
        <f>Data!BY654-Data!EF654</f>
        <v>-3</v>
      </c>
      <c r="BV654" s="20">
        <f>Data!BZ654-Data!EG654</f>
        <v>7</v>
      </c>
      <c r="BW654" s="20">
        <f>Data!CA654-Data!EH654</f>
        <v>5.8000000000000007</v>
      </c>
      <c r="BX654" s="20">
        <f>Data!CB654-Data!EI654</f>
        <v>6</v>
      </c>
      <c r="BY654" s="20">
        <f>Data!CC654-Data!EJ654</f>
        <v>-31</v>
      </c>
      <c r="BZ654" s="20">
        <f>Data!EK654</f>
        <v>10695.230000000001</v>
      </c>
      <c r="CA654" s="20">
        <f>Data!EL654</f>
        <v>10856.560000000001</v>
      </c>
      <c r="CB654" s="20">
        <f>Data!EM654</f>
        <v>77.870117647058819</v>
      </c>
      <c r="CC654" s="20">
        <f>Data!EN654</f>
        <v>84.456000000000003</v>
      </c>
      <c r="CD654" s="20">
        <f>Data!EO654</f>
        <v>10.7494</v>
      </c>
      <c r="CE654" s="20">
        <f>Data!EP654</f>
        <v>173.11800000000002</v>
      </c>
      <c r="CF654" s="50">
        <f>IF(ISBLANK(Data!EQ654), "", Data!EQ654)</f>
        <v>65</v>
      </c>
      <c r="CG654" s="50">
        <f>IF(ISBLANK(Data!ER654), "", Data!ER654)</f>
        <v>69</v>
      </c>
      <c r="CH654" s="61" t="str">
        <f>IF(ISBLANK(Data!ES654), "", Data!ES654)</f>
        <v>Oklahoma</v>
      </c>
      <c r="CI654" s="61">
        <f>IF(ISBLANK(Data!ET654), "", Data!ET654)</f>
        <v>134</v>
      </c>
    </row>
    <row r="655" spans="1:87" x14ac:dyDescent="0.45">
      <c r="A655" s="50">
        <f>IF(ISBLANK(Data!A655), "", Data!A655)</f>
        <v>45309</v>
      </c>
      <c r="B655" s="50" t="str">
        <f>IF(ISBLANK(Data!B655), "", Data!B655)</f>
        <v>Boise St.</v>
      </c>
      <c r="C655" s="50">
        <f>IF(ISBLANK(Data!C655), "", Data!C655)</f>
        <v>25</v>
      </c>
      <c r="D655" s="50" t="str">
        <f>IF(ISBLANK(Data!D655), "", Data!D655)</f>
        <v>San Diego St.</v>
      </c>
      <c r="E655" s="50">
        <f>IF(ISBLANK(Data!E655), "", Data!E655)</f>
        <v>259</v>
      </c>
      <c r="F655" s="50" t="str">
        <f>IF(ISBLANK(Data!F655), "", Data!F655)</f>
        <v>N</v>
      </c>
      <c r="G655" s="50" t="str">
        <f>IF(ISBLANK(Data!G655), "", Data!G655)</f>
        <v>Boise St.</v>
      </c>
      <c r="H655" s="50" t="str">
        <f>IF(ISBLANK(Data!H655), "", Data!H655)</f>
        <v>San Diego St.</v>
      </c>
      <c r="I655" s="50" t="str">
        <f>IF(ISBLANK(Data!I655), "", Data!I655)</f>
        <v>Boise St.</v>
      </c>
      <c r="J655" s="50" t="str">
        <f>IF(ISBLANK(Data!J655), "", Data!J655)</f>
        <v>San Diego St.</v>
      </c>
      <c r="K655" s="50" t="str">
        <f>IF(ISBLANK(Data!K655), "", Data!K655)</f>
        <v>Boise State</v>
      </c>
      <c r="L655" s="50" t="str">
        <f>IF(ISBLANK(Data!L655), "", Data!L655)</f>
        <v>San Diego State</v>
      </c>
      <c r="M655" s="50" t="str">
        <f>IF(ISBLANK(Data!M655), "", Data!M655)</f>
        <v>Boise St</v>
      </c>
      <c r="N655" s="50" t="str">
        <f>IF(ISBLANK(Data!N655), "", Data!N655)</f>
        <v>San Diego St</v>
      </c>
      <c r="O655" s="50" t="str">
        <f>IF(ISBLANK(Data!O655), "", Data!O655)</f>
        <v>Boise St.</v>
      </c>
      <c r="P655" s="50" t="str">
        <f>IF(ISBLANK(Data!P655), "", Data!P655)</f>
        <v>San Diego St.</v>
      </c>
      <c r="Q655" s="50" t="str">
        <f>IF(ISBLANK(Data!Q655), "", Data!Q655)</f>
        <v>Boise State</v>
      </c>
      <c r="R655" s="50" t="str">
        <f>IF(ISBLANK(Data!R655), "", Data!R655)</f>
        <v>San Diego State</v>
      </c>
      <c r="S655" s="20">
        <f>Data!W655-Data!CD655</f>
        <v>-0.12745098039215808</v>
      </c>
      <c r="T655" s="20">
        <f>Data!X655-Data!CE655</f>
        <v>-6.0800000000000018</v>
      </c>
      <c r="U655" s="20">
        <f>Data!Y655-Data!CF655</f>
        <v>-5.5</v>
      </c>
      <c r="V655" s="20">
        <f>Data!Z655-Data!CG655</f>
        <v>0.5</v>
      </c>
      <c r="W655" s="20">
        <f>Data!AA655-Data!CH655</f>
        <v>0.80000000000001137</v>
      </c>
      <c r="X655" s="20">
        <f>Data!AB655-Data!CI655</f>
        <v>-5.5E-2</v>
      </c>
      <c r="Y655" s="20">
        <f>Data!AC655-Data!CJ655</f>
        <v>-1.4800000000000004</v>
      </c>
      <c r="Z655" s="20">
        <f>Data!AD655-Data!CK655</f>
        <v>-1.2000000000000028</v>
      </c>
      <c r="AA655" s="20">
        <f>Data!AE655-Data!CL655</f>
        <v>0.29999999999999716</v>
      </c>
      <c r="AB655" s="20">
        <f>Data!AF655-Data!CM655</f>
        <v>-3.7699999999999996</v>
      </c>
      <c r="AC655" s="20">
        <f>Data!AG655-Data!CN655</f>
        <v>-4.6000000000000085</v>
      </c>
      <c r="AD655" s="20">
        <f>Data!AH655-Data!CO655</f>
        <v>-0.19999999999998863</v>
      </c>
      <c r="AE655" s="20">
        <f>Data!AI655-Data!CP655</f>
        <v>-5.3499999999999992E-2</v>
      </c>
      <c r="AF655" s="20">
        <f>Data!AJ655-Data!CQ655</f>
        <v>-2.8000000000000003</v>
      </c>
      <c r="AG655" s="20">
        <f>Data!AK655-Data!CR655</f>
        <v>-0.1542483660130719</v>
      </c>
      <c r="AH655" s="20">
        <f>Data!AL655-Data!CS655</f>
        <v>-75</v>
      </c>
      <c r="AI655" s="20">
        <f>Data!AM655-Data!CT655</f>
        <v>-3.2399999999999984</v>
      </c>
      <c r="AJ655" s="20">
        <f>Data!AN655-Data!CU655</f>
        <v>-1.0100000000000007</v>
      </c>
      <c r="AK655" s="20">
        <f>Data!AO655-Data!CV655</f>
        <v>-121</v>
      </c>
      <c r="AL655" s="20">
        <f>Data!AP655-Data!CW655</f>
        <v>-99</v>
      </c>
      <c r="AM655" s="20">
        <f>Data!AQ655-Data!CX655</f>
        <v>-91</v>
      </c>
      <c r="AN655" s="20">
        <f>Data!AR655-Data!CY655</f>
        <v>7.0000000000000062E-3</v>
      </c>
      <c r="AO655" s="20">
        <f>Data!AS655-Data!CZ655</f>
        <v>-3</v>
      </c>
      <c r="AP655" s="20">
        <f>Data!AT655-Data!DA655</f>
        <v>-27</v>
      </c>
      <c r="AQ655" s="20">
        <f>Data!AU655-Data!DB655</f>
        <v>1.5000000000000013E-2</v>
      </c>
      <c r="AR655" s="20">
        <f>Data!AV655-Data!DC655</f>
        <v>-50</v>
      </c>
      <c r="AS655" s="20">
        <f>Data!AW655-Data!DD655</f>
        <v>-67</v>
      </c>
      <c r="AT655" s="20">
        <f>Data!AX655-Data!DE655</f>
        <v>-4.0000000000000036E-3</v>
      </c>
      <c r="AU655" s="20">
        <f>Data!AY655-Data!DF655</f>
        <v>-21</v>
      </c>
      <c r="AV655" s="20">
        <f>Data!AZ655-Data!DG655</f>
        <v>-0.56209150326797364</v>
      </c>
      <c r="AW655" s="20">
        <f>Data!BA655-Data!DH655</f>
        <v>-57</v>
      </c>
      <c r="AX655" s="20">
        <f>Data!BB655-Data!DI655</f>
        <v>-1.0980392156862777</v>
      </c>
      <c r="AY655" s="20">
        <f>Data!BC655-Data!DJ655</f>
        <v>-20</v>
      </c>
      <c r="AZ655" s="20">
        <f>Data!BD655-Data!DK655</f>
        <v>-33</v>
      </c>
      <c r="BA655" s="20">
        <f>Data!BE655-Data!DL655</f>
        <v>-22</v>
      </c>
      <c r="BB655" s="20">
        <f>Data!BF655-Data!DM655</f>
        <v>2</v>
      </c>
      <c r="BC655" s="20">
        <f>Data!BG655-Data!DN655</f>
        <v>-37</v>
      </c>
      <c r="BD655" s="20">
        <f>Data!BH655-Data!DO655</f>
        <v>-2.6999999999999886</v>
      </c>
      <c r="BE655" s="20">
        <f>Data!BI655-Data!DP655</f>
        <v>-1.8919999999999959</v>
      </c>
      <c r="BF655" s="20">
        <f>Data!BJ655-Data!DQ655</f>
        <v>-0.72199999999999953</v>
      </c>
      <c r="BG655" s="20">
        <f>Data!BK655-Data!DR655</f>
        <v>-0.10899999999999999</v>
      </c>
      <c r="BH655" s="20">
        <f>Data!BL655-Data!DS655</f>
        <v>0.78099999999999881</v>
      </c>
      <c r="BI655" s="20">
        <f>Data!BM655-Data!DT655</f>
        <v>-0.16800000000000004</v>
      </c>
      <c r="BJ655" s="20">
        <f>Data!BN655-Data!DU655</f>
        <v>-0.30000000000000071</v>
      </c>
      <c r="BK655" s="20">
        <f>Data!BO655-Data!DV655</f>
        <v>-2.5999999999999979</v>
      </c>
      <c r="BL655" s="20">
        <f>Data!BP655-Data!DW655</f>
        <v>-1.1000000000000001</v>
      </c>
      <c r="BM655" s="20">
        <f>Data!BQ655-Data!DX655</f>
        <v>-1.4967320261437909</v>
      </c>
      <c r="BN655" s="20">
        <f>Data!BR655-Data!DY655</f>
        <v>-1.1999999999999993</v>
      </c>
      <c r="BO655" s="20">
        <f>Data!BS655-Data!DZ655</f>
        <v>40</v>
      </c>
      <c r="BP655" s="20">
        <f>Data!BT655-Data!EA655</f>
        <v>-7.7000000000000068E-2</v>
      </c>
      <c r="BQ655" s="20">
        <f>Data!BU655-Data!EB655</f>
        <v>-2</v>
      </c>
      <c r="BR655" s="20">
        <f>Data!BV655-Data!EC655</f>
        <v>32</v>
      </c>
      <c r="BS655" s="20">
        <f>Data!BW655-Data!ED655</f>
        <v>33</v>
      </c>
      <c r="BT655" s="20">
        <f>Data!BX655-Data!EE655</f>
        <v>45</v>
      </c>
      <c r="BU655" s="20">
        <f>Data!BY655-Data!EF655</f>
        <v>20</v>
      </c>
      <c r="BV655" s="20">
        <f>Data!BZ655-Data!EG655</f>
        <v>34</v>
      </c>
      <c r="BW655" s="20">
        <f>Data!CA655-Data!EH655</f>
        <v>26.499999999999996</v>
      </c>
      <c r="BX655" s="20">
        <f>Data!CB655-Data!EI655</f>
        <v>40</v>
      </c>
      <c r="BY655" s="20">
        <f>Data!CC655-Data!EJ655</f>
        <v>20</v>
      </c>
      <c r="BZ655" s="20">
        <f>Data!EK655</f>
        <v>10336</v>
      </c>
      <c r="CA655" s="20">
        <f>Data!EL655</f>
        <v>10915.65</v>
      </c>
      <c r="CB655" s="20">
        <f>Data!EM655</f>
        <v>91.112444444444435</v>
      </c>
      <c r="CC655" s="20">
        <f>Data!EN655</f>
        <v>68.331411764705877</v>
      </c>
      <c r="CD655" s="20">
        <f>Data!EO655</f>
        <v>11.696399999999999</v>
      </c>
      <c r="CE655" s="20">
        <f>Data!EP655</f>
        <v>224.73399999999998</v>
      </c>
      <c r="CF655" s="50">
        <f>IF(ISBLANK(Data!EQ655), "", Data!EQ655)</f>
        <v>67</v>
      </c>
      <c r="CG655" s="50">
        <f>IF(ISBLANK(Data!ER655), "", Data!ER655)</f>
        <v>66</v>
      </c>
      <c r="CH655" s="61" t="str">
        <f>IF(ISBLANK(Data!ES655), "", Data!ES655)</f>
        <v>Boise St.</v>
      </c>
      <c r="CI655" s="61">
        <f>IF(ISBLANK(Data!ET655), "", Data!ET655)</f>
        <v>133</v>
      </c>
    </row>
    <row r="656" spans="1:87" x14ac:dyDescent="0.45">
      <c r="A656" s="50">
        <f>IF(ISBLANK(Data!A656), "", Data!A656)</f>
        <v>45309</v>
      </c>
      <c r="B656" s="50" t="str">
        <f>IF(ISBLANK(Data!B656), "", Data!B656)</f>
        <v>Arkansas</v>
      </c>
      <c r="C656" s="50">
        <f>IF(ISBLANK(Data!C656), "", Data!C656)</f>
        <v>13</v>
      </c>
      <c r="D656" s="50" t="str">
        <f>IF(ISBLANK(Data!D656), "", Data!D656)</f>
        <v>South Carolina</v>
      </c>
      <c r="E656" s="50">
        <f>IF(ISBLANK(Data!E656), "", Data!E656)</f>
        <v>269</v>
      </c>
      <c r="F656" s="50" t="str">
        <f>IF(ISBLANK(Data!F656), "", Data!F656)</f>
        <v>N</v>
      </c>
      <c r="G656" s="50" t="str">
        <f>IF(ISBLANK(Data!G656), "", Data!G656)</f>
        <v>Arkansas</v>
      </c>
      <c r="H656" s="50" t="str">
        <f>IF(ISBLANK(Data!H656), "", Data!H656)</f>
        <v>South Carolina</v>
      </c>
      <c r="I656" s="50" t="str">
        <f>IF(ISBLANK(Data!I656), "", Data!I656)</f>
        <v>Arkansas</v>
      </c>
      <c r="J656" s="50" t="str">
        <f>IF(ISBLANK(Data!J656), "", Data!J656)</f>
        <v>South Carolina</v>
      </c>
      <c r="K656" s="50" t="str">
        <f>IF(ISBLANK(Data!K656), "", Data!K656)</f>
        <v>Arkansas</v>
      </c>
      <c r="L656" s="50" t="str">
        <f>IF(ISBLANK(Data!L656), "", Data!L656)</f>
        <v>South Carolina</v>
      </c>
      <c r="M656" s="50" t="str">
        <f>IF(ISBLANK(Data!M656), "", Data!M656)</f>
        <v>Arkansas</v>
      </c>
      <c r="N656" s="50" t="str">
        <f>IF(ISBLANK(Data!N656), "", Data!N656)</f>
        <v>S Carolina</v>
      </c>
      <c r="O656" s="50" t="str">
        <f>IF(ISBLANK(Data!O656), "", Data!O656)</f>
        <v>Arkansas</v>
      </c>
      <c r="P656" s="50" t="str">
        <f>IF(ISBLANK(Data!P656), "", Data!P656)</f>
        <v>South Carolina</v>
      </c>
      <c r="Q656" s="50" t="str">
        <f>IF(ISBLANK(Data!Q656), "", Data!Q656)</f>
        <v>Arkansas</v>
      </c>
      <c r="R656" s="50" t="str">
        <f>IF(ISBLANK(Data!R656), "", Data!R656)</f>
        <v>South Carolina</v>
      </c>
      <c r="S656" s="20">
        <f>Data!W656-Data!CD656</f>
        <v>-0.23529411764705899</v>
      </c>
      <c r="T656" s="20">
        <f>Data!X656-Data!CE656</f>
        <v>-2.1400000000000006</v>
      </c>
      <c r="U656" s="20">
        <f>Data!Y656-Data!CF656</f>
        <v>-1.2000000000000028</v>
      </c>
      <c r="V656" s="20">
        <f>Data!Z656-Data!CG656</f>
        <v>0.89999999999999147</v>
      </c>
      <c r="W656" s="20">
        <f>Data!AA656-Data!CH656</f>
        <v>6.7000000000000028</v>
      </c>
      <c r="X656" s="20">
        <f>Data!AB656-Data!CI656</f>
        <v>-3.6000000000000004E-2</v>
      </c>
      <c r="Y656" s="20">
        <f>Data!AC656-Data!CJ656</f>
        <v>7.28</v>
      </c>
      <c r="Z656" s="20">
        <f>Data!AD656-Data!CK656</f>
        <v>4.0999999999999943</v>
      </c>
      <c r="AA656" s="20">
        <f>Data!AE656-Data!CL656</f>
        <v>-3.0999999999999943</v>
      </c>
      <c r="AB656" s="20">
        <f>Data!AF656-Data!CM656</f>
        <v>8.59</v>
      </c>
      <c r="AC656" s="20">
        <f>Data!AG656-Data!CN656</f>
        <v>-3.1000000000000085</v>
      </c>
      <c r="AD656" s="20">
        <f>Data!AH656-Data!CO656</f>
        <v>1.9000000000000057</v>
      </c>
      <c r="AE656" s="20">
        <f>Data!AI656-Data!CP656</f>
        <v>-0.10389999999999999</v>
      </c>
      <c r="AF656" s="20">
        <f>Data!AJ656-Data!CQ656</f>
        <v>-2.8</v>
      </c>
      <c r="AG656" s="20">
        <f>Data!AK656-Data!CR656</f>
        <v>-0.1647058823529412</v>
      </c>
      <c r="AH656" s="20">
        <f>Data!AL656-Data!CS656</f>
        <v>-95</v>
      </c>
      <c r="AI656" s="20">
        <f>Data!AM656-Data!CT656</f>
        <v>-2.0900000000000007</v>
      </c>
      <c r="AJ656" s="20">
        <f>Data!AN656-Data!CU656</f>
        <v>5.15</v>
      </c>
      <c r="AK656" s="20">
        <f>Data!AO656-Data!CV656</f>
        <v>97</v>
      </c>
      <c r="AL656" s="20">
        <f>Data!AP656-Data!CW656</f>
        <v>220</v>
      </c>
      <c r="AM656" s="20">
        <f>Data!AQ656-Data!CX656</f>
        <v>-7</v>
      </c>
      <c r="AN656" s="20">
        <f>Data!AR656-Data!CY656</f>
        <v>2.0000000000000018E-2</v>
      </c>
      <c r="AO656" s="20">
        <f>Data!AS656-Data!CZ656</f>
        <v>-31</v>
      </c>
      <c r="AP656" s="20">
        <f>Data!AT656-Data!DA656</f>
        <v>-96</v>
      </c>
      <c r="AQ656" s="20">
        <f>Data!AU656-Data!DB656</f>
        <v>2.0000000000000018E-3</v>
      </c>
      <c r="AR656" s="20">
        <f>Data!AV656-Data!DC656</f>
        <v>94</v>
      </c>
      <c r="AS656" s="20">
        <f>Data!AW656-Data!DD656</f>
        <v>135</v>
      </c>
      <c r="AT656" s="20">
        <f>Data!AX656-Data!DE656</f>
        <v>-8.0000000000000071E-3</v>
      </c>
      <c r="AU656" s="20">
        <f>Data!AY656-Data!DF656</f>
        <v>-58</v>
      </c>
      <c r="AV656" s="20">
        <f>Data!AZ656-Data!DG656</f>
        <v>-3.4117647058823533</v>
      </c>
      <c r="AW656" s="20">
        <f>Data!BA656-Data!DH656</f>
        <v>0</v>
      </c>
      <c r="AX656" s="20">
        <f>Data!BB656-Data!DI656</f>
        <v>0</v>
      </c>
      <c r="AY656" s="20">
        <f>Data!BC656-Data!DJ656</f>
        <v>-47</v>
      </c>
      <c r="AZ656" s="20">
        <f>Data!BD656-Data!DK656</f>
        <v>8</v>
      </c>
      <c r="BA656" s="20">
        <f>Data!BE656-Data!DL656</f>
        <v>56</v>
      </c>
      <c r="BB656" s="20">
        <f>Data!BF656-Data!DM656</f>
        <v>24</v>
      </c>
      <c r="BC656" s="20">
        <f>Data!BG656-Data!DN656</f>
        <v>66</v>
      </c>
      <c r="BD656" s="20">
        <f>Data!BH656-Data!DO656</f>
        <v>5.7000000000000028</v>
      </c>
      <c r="BE656" s="20">
        <f>Data!BI656-Data!DP656</f>
        <v>12.940999999999988</v>
      </c>
      <c r="BF656" s="20">
        <f>Data!BJ656-Data!DQ656</f>
        <v>-7.2349999999999994</v>
      </c>
      <c r="BG656" s="20">
        <f>Data!BK656-Data!DR656</f>
        <v>-0.38700000000000012</v>
      </c>
      <c r="BH656" s="20">
        <f>Data!BL656-Data!DS656</f>
        <v>1.411999999999999</v>
      </c>
      <c r="BI656" s="20">
        <f>Data!BM656-Data!DT656</f>
        <v>-1.5000000000000013E-2</v>
      </c>
      <c r="BJ656" s="20">
        <f>Data!BN656-Data!DU656</f>
        <v>-5.6999999999999993</v>
      </c>
      <c r="BK656" s="20">
        <f>Data!BO656-Data!DV656</f>
        <v>8</v>
      </c>
      <c r="BL656" s="20">
        <f>Data!BP656-Data!DW656</f>
        <v>3.3000000000000003</v>
      </c>
      <c r="BM656" s="20">
        <f>Data!BQ656-Data!DX656</f>
        <v>0.47058823529411686</v>
      </c>
      <c r="BN656" s="20">
        <f>Data!BR656-Data!DY656</f>
        <v>3.8999999999999986</v>
      </c>
      <c r="BO656" s="20">
        <f>Data!BS656-Data!DZ656</f>
        <v>46</v>
      </c>
      <c r="BP656" s="20">
        <f>Data!BT656-Data!EA656</f>
        <v>-3.5999999999999921E-2</v>
      </c>
      <c r="BQ656" s="20">
        <f>Data!BU656-Data!EB656</f>
        <v>-1</v>
      </c>
      <c r="BR656" s="20">
        <f>Data!BV656-Data!EC656</f>
        <v>36</v>
      </c>
      <c r="BS656" s="20">
        <f>Data!BW656-Data!ED656</f>
        <v>-29</v>
      </c>
      <c r="BT656" s="20">
        <f>Data!BX656-Data!EE656</f>
        <v>53</v>
      </c>
      <c r="BU656" s="20">
        <f>Data!BY656-Data!EF656</f>
        <v>9</v>
      </c>
      <c r="BV656" s="20">
        <f>Data!BZ656-Data!EG656</f>
        <v>16</v>
      </c>
      <c r="BW656" s="20">
        <f>Data!CA656-Data!EH656</f>
        <v>15.700000000000003</v>
      </c>
      <c r="BX656" s="20">
        <f>Data!CB656-Data!EI656</f>
        <v>49</v>
      </c>
      <c r="BY656" s="20">
        <f>Data!CC656-Data!EJ656</f>
        <v>-34</v>
      </c>
      <c r="BZ656" s="20">
        <f>Data!EK656</f>
        <v>11127.35</v>
      </c>
      <c r="CA656" s="20">
        <f>Data!EL656</f>
        <v>11348.72</v>
      </c>
      <c r="CB656" s="20">
        <f>Data!EM656</f>
        <v>58.876294117647063</v>
      </c>
      <c r="CC656" s="20">
        <f>Data!EN656</f>
        <v>56.992764705882351</v>
      </c>
      <c r="CD656" s="20">
        <f>Data!EO656</f>
        <v>14.48</v>
      </c>
      <c r="CE656" s="20">
        <f>Data!EP656</f>
        <v>196.184</v>
      </c>
      <c r="CF656" s="50">
        <f>IF(ISBLANK(Data!EQ656), "", Data!EQ656)</f>
        <v>64</v>
      </c>
      <c r="CG656" s="50">
        <f>IF(ISBLANK(Data!ER656), "", Data!ER656)</f>
        <v>77</v>
      </c>
      <c r="CH656" s="61" t="str">
        <f>IF(ISBLANK(Data!ES656), "", Data!ES656)</f>
        <v>South Carolina</v>
      </c>
      <c r="CI656" s="61">
        <f>IF(ISBLANK(Data!ET656), "", Data!ET656)</f>
        <v>141</v>
      </c>
    </row>
    <row r="657" spans="1:87" x14ac:dyDescent="0.45">
      <c r="A657" s="50">
        <f>IF(ISBLANK(Data!A657), "", Data!A657)</f>
        <v>45309</v>
      </c>
      <c r="B657" s="50" t="str">
        <f>IF(ISBLANK(Data!B657), "", Data!B657)</f>
        <v>Iowa</v>
      </c>
      <c r="C657" s="50">
        <f>IF(ISBLANK(Data!C657), "", Data!C657)</f>
        <v>125</v>
      </c>
      <c r="D657" s="50" t="str">
        <f>IF(ISBLANK(Data!D657), "", Data!D657)</f>
        <v>Purdue</v>
      </c>
      <c r="E657" s="50">
        <f>IF(ISBLANK(Data!E657), "", Data!E657)</f>
        <v>238</v>
      </c>
      <c r="F657" s="50" t="str">
        <f>IF(ISBLANK(Data!F657), "", Data!F657)</f>
        <v>N</v>
      </c>
      <c r="G657" s="50" t="str">
        <f>IF(ISBLANK(Data!G657), "", Data!G657)</f>
        <v>Iowa</v>
      </c>
      <c r="H657" s="50" t="str">
        <f>IF(ISBLANK(Data!H657), "", Data!H657)</f>
        <v>Purdue</v>
      </c>
      <c r="I657" s="50" t="str">
        <f>IF(ISBLANK(Data!I657), "", Data!I657)</f>
        <v>Iowa</v>
      </c>
      <c r="J657" s="50" t="str">
        <f>IF(ISBLANK(Data!J657), "", Data!J657)</f>
        <v>Purdue</v>
      </c>
      <c r="K657" s="50" t="str">
        <f>IF(ISBLANK(Data!K657), "", Data!K657)</f>
        <v>Iowa</v>
      </c>
      <c r="L657" s="50" t="str">
        <f>IF(ISBLANK(Data!L657), "", Data!L657)</f>
        <v>Purdue</v>
      </c>
      <c r="M657" s="50" t="str">
        <f>IF(ISBLANK(Data!M657), "", Data!M657)</f>
        <v>Iowa</v>
      </c>
      <c r="N657" s="50" t="str">
        <f>IF(ISBLANK(Data!N657), "", Data!N657)</f>
        <v>Purdue</v>
      </c>
      <c r="O657" s="50" t="str">
        <f>IF(ISBLANK(Data!O657), "", Data!O657)</f>
        <v>Iowa</v>
      </c>
      <c r="P657" s="50" t="str">
        <f>IF(ISBLANK(Data!P657), "", Data!P657)</f>
        <v>Purdue</v>
      </c>
      <c r="Q657" s="50" t="str">
        <f>IF(ISBLANK(Data!Q657), "", Data!Q657)</f>
        <v>Iowa</v>
      </c>
      <c r="R657" s="50" t="str">
        <f>IF(ISBLANK(Data!R657), "", Data!R657)</f>
        <v>Purdue</v>
      </c>
      <c r="S657" s="20">
        <f>Data!W657-Data!CD657</f>
        <v>-0.24183006535947693</v>
      </c>
      <c r="T657" s="20">
        <f>Data!X657-Data!CE657</f>
        <v>-14.23</v>
      </c>
      <c r="U657" s="20">
        <f>Data!Y657-Data!CF657</f>
        <v>-6.0999999999999943</v>
      </c>
      <c r="V657" s="20">
        <f>Data!Z657-Data!CG657</f>
        <v>8</v>
      </c>
      <c r="W657" s="20">
        <f>Data!AA657-Data!CH657</f>
        <v>6.1000000000000085</v>
      </c>
      <c r="X657" s="20">
        <f>Data!AB657-Data!CI657</f>
        <v>-7.9000000000000001E-2</v>
      </c>
      <c r="Y657" s="20">
        <f>Data!AC657-Data!CJ657</f>
        <v>-7.0900000000000007</v>
      </c>
      <c r="Z657" s="20">
        <f>Data!AD657-Data!CK657</f>
        <v>-3.6000000000000085</v>
      </c>
      <c r="AA657" s="20">
        <f>Data!AE657-Data!CL657</f>
        <v>3.5</v>
      </c>
      <c r="AB657" s="20">
        <f>Data!AF657-Data!CM657</f>
        <v>-13.040000000000001</v>
      </c>
      <c r="AC657" s="20">
        <f>Data!AG657-Data!CN657</f>
        <v>-9.8999999999999915</v>
      </c>
      <c r="AD657" s="20">
        <f>Data!AH657-Data!CO657</f>
        <v>9.3999999999999915</v>
      </c>
      <c r="AE657" s="20">
        <f>Data!AI657-Data!CP657</f>
        <v>-0.15759999999999996</v>
      </c>
      <c r="AF657" s="20">
        <f>Data!AJ657-Data!CQ657</f>
        <v>-5.9</v>
      </c>
      <c r="AG657" s="20">
        <f>Data!AK657-Data!CR657</f>
        <v>-0.32777777777777778</v>
      </c>
      <c r="AH657" s="20">
        <f>Data!AL657-Data!CS657</f>
        <v>-145</v>
      </c>
      <c r="AI657" s="20">
        <f>Data!AM657-Data!CT657</f>
        <v>-11.049999999999999</v>
      </c>
      <c r="AJ657" s="20">
        <f>Data!AN657-Data!CU657</f>
        <v>-4.8499999999999996</v>
      </c>
      <c r="AK657" s="20">
        <f>Data!AO657-Data!CV657</f>
        <v>-52</v>
      </c>
      <c r="AL657" s="20">
        <f>Data!AP657-Data!CW657</f>
        <v>69</v>
      </c>
      <c r="AM657" s="20">
        <f>Data!AQ657-Data!CX657</f>
        <v>56</v>
      </c>
      <c r="AN657" s="20">
        <f>Data!AR657-Data!CY657</f>
        <v>-1.2000000000000011E-2</v>
      </c>
      <c r="AO657" s="20">
        <f>Data!AS657-Data!CZ657</f>
        <v>-34</v>
      </c>
      <c r="AP657" s="20">
        <f>Data!AT657-Data!DA657</f>
        <v>-44</v>
      </c>
      <c r="AQ657" s="20">
        <f>Data!AU657-Data!DB657</f>
        <v>-4.7000000000000042E-2</v>
      </c>
      <c r="AR657" s="20">
        <f>Data!AV657-Data!DC657</f>
        <v>-48</v>
      </c>
      <c r="AS657" s="20">
        <f>Data!AW657-Data!DD657</f>
        <v>-79</v>
      </c>
      <c r="AT657" s="20">
        <f>Data!AX657-Data!DE657</f>
        <v>2.7000000000000024E-2</v>
      </c>
      <c r="AU657" s="20">
        <f>Data!AY657-Data!DF657</f>
        <v>-25</v>
      </c>
      <c r="AV657" s="20">
        <f>Data!AZ657-Data!DG657</f>
        <v>-0.78104575163398593</v>
      </c>
      <c r="AW657" s="20">
        <f>Data!BA657-Data!DH657</f>
        <v>-84</v>
      </c>
      <c r="AX657" s="20">
        <f>Data!BB657-Data!DI657</f>
        <v>-2.529411764705884</v>
      </c>
      <c r="AY657" s="20">
        <f>Data!BC657-Data!DJ657</f>
        <v>1</v>
      </c>
      <c r="AZ657" s="20">
        <f>Data!BD657-Data!DK657</f>
        <v>37</v>
      </c>
      <c r="BA657" s="20">
        <f>Data!BE657-Data!DL657</f>
        <v>-9</v>
      </c>
      <c r="BB657" s="20">
        <f>Data!BF657-Data!DM657</f>
        <v>-44</v>
      </c>
      <c r="BC657" s="20">
        <f>Data!BG657-Data!DN657</f>
        <v>21</v>
      </c>
      <c r="BD657" s="20">
        <f>Data!BH657-Data!DO657</f>
        <v>2</v>
      </c>
      <c r="BE657" s="20">
        <f>Data!BI657-Data!DP657</f>
        <v>8.1380000000000052</v>
      </c>
      <c r="BF657" s="20">
        <f>Data!BJ657-Data!DQ657</f>
        <v>-6.1900000000000013</v>
      </c>
      <c r="BG657" s="20">
        <f>Data!BK657-Data!DR657</f>
        <v>0.40999999999999992</v>
      </c>
      <c r="BH657" s="20">
        <f>Data!BL657-Data!DS657</f>
        <v>-1.8850000000000016</v>
      </c>
      <c r="BI657" s="20">
        <f>Data!BM657-Data!DT657</f>
        <v>0.33999999999999997</v>
      </c>
      <c r="BJ657" s="20">
        <f>Data!BN657-Data!DU657</f>
        <v>-1.3000000000000007</v>
      </c>
      <c r="BK657" s="20">
        <f>Data!BO657-Data!DV657</f>
        <v>-3.1999999999999993</v>
      </c>
      <c r="BL657" s="20">
        <f>Data!BP657-Data!DW657</f>
        <v>-0.29999999999999982</v>
      </c>
      <c r="BM657" s="20">
        <f>Data!BQ657-Data!DX657</f>
        <v>2.5130718954248357</v>
      </c>
      <c r="BN657" s="20">
        <f>Data!BR657-Data!DY657</f>
        <v>2</v>
      </c>
      <c r="BO657" s="20">
        <f>Data!BS657-Data!DZ657</f>
        <v>73</v>
      </c>
      <c r="BP657" s="20">
        <f>Data!BT657-Data!EA657</f>
        <v>-0.13200000000000001</v>
      </c>
      <c r="BQ657" s="20">
        <f>Data!BU657-Data!EB657</f>
        <v>4</v>
      </c>
      <c r="BR657" s="20">
        <f>Data!BV657-Data!EC657</f>
        <v>46</v>
      </c>
      <c r="BS657" s="20">
        <f>Data!BW657-Data!ED657</f>
        <v>70</v>
      </c>
      <c r="BT657" s="20">
        <f>Data!BX657-Data!EE657</f>
        <v>58</v>
      </c>
      <c r="BU657" s="20">
        <f>Data!BY657-Data!EF657</f>
        <v>38</v>
      </c>
      <c r="BV657" s="20">
        <f>Data!BZ657-Data!EG657</f>
        <v>40</v>
      </c>
      <c r="BW657" s="20">
        <f>Data!CA657-Data!EH657</f>
        <v>45.3</v>
      </c>
      <c r="BX657" s="20">
        <f>Data!CB657-Data!EI657</f>
        <v>67</v>
      </c>
      <c r="BY657" s="20">
        <f>Data!CC657-Data!EJ657</f>
        <v>90</v>
      </c>
      <c r="BZ657" s="20">
        <f>Data!EK657</f>
        <v>11236.160000000002</v>
      </c>
      <c r="CA657" s="20">
        <f>Data!EL657</f>
        <v>12811.050000000001</v>
      </c>
      <c r="CB657" s="20">
        <f>Data!EM657</f>
        <v>57.55983333333333</v>
      </c>
      <c r="CC657" s="20">
        <f>Data!EN657</f>
        <v>98.362352941176468</v>
      </c>
      <c r="CD657" s="20">
        <f>Data!EO657</f>
        <v>11.486600000000001</v>
      </c>
      <c r="CE657" s="20">
        <f>Data!EP657</f>
        <v>186.99199999999999</v>
      </c>
      <c r="CF657" s="50">
        <f>IF(ISBLANK(Data!EQ657), "", Data!EQ657)</f>
        <v>70</v>
      </c>
      <c r="CG657" s="50">
        <f>IF(ISBLANK(Data!ER657), "", Data!ER657)</f>
        <v>84</v>
      </c>
      <c r="CH657" s="61" t="str">
        <f>IF(ISBLANK(Data!ES657), "", Data!ES657)</f>
        <v>Purdue</v>
      </c>
      <c r="CI657" s="61">
        <f>IF(ISBLANK(Data!ET657), "", Data!ET657)</f>
        <v>154</v>
      </c>
    </row>
    <row r="658" spans="1:87" x14ac:dyDescent="0.45">
      <c r="A658" s="50">
        <f>IF(ISBLANK(Data!A658), "", Data!A658)</f>
        <v>45309</v>
      </c>
      <c r="B658" s="50" t="str">
        <f>IF(ISBLANK(Data!B658), "", Data!B658)</f>
        <v>Houston</v>
      </c>
      <c r="C658" s="50">
        <f>IF(ISBLANK(Data!C658), "", Data!C658)</f>
        <v>113</v>
      </c>
      <c r="D658" s="50" t="str">
        <f>IF(ISBLANK(Data!D658), "", Data!D658)</f>
        <v>UCF</v>
      </c>
      <c r="E658" s="50">
        <f>IF(ISBLANK(Data!E658), "", Data!E658)</f>
        <v>316</v>
      </c>
      <c r="F658" s="50" t="str">
        <f>IF(ISBLANK(Data!F658), "", Data!F658)</f>
        <v>N</v>
      </c>
      <c r="G658" s="50" t="str">
        <f>IF(ISBLANK(Data!G658), "", Data!G658)</f>
        <v>Houston</v>
      </c>
      <c r="H658" s="50" t="str">
        <f>IF(ISBLANK(Data!H658), "", Data!H658)</f>
        <v>UCF</v>
      </c>
      <c r="I658" s="50" t="str">
        <f>IF(ISBLANK(Data!I658), "", Data!I658)</f>
        <v>Houston</v>
      </c>
      <c r="J658" s="50" t="str">
        <f>IF(ISBLANK(Data!J658), "", Data!J658)</f>
        <v>UCF</v>
      </c>
      <c r="K658" s="50" t="str">
        <f>IF(ISBLANK(Data!K658), "", Data!K658)</f>
        <v>Houston</v>
      </c>
      <c r="L658" s="50" t="str">
        <f>IF(ISBLANK(Data!L658), "", Data!L658)</f>
        <v>Central Florida</v>
      </c>
      <c r="M658" s="50" t="str">
        <f>IF(ISBLANK(Data!M658), "", Data!M658)</f>
        <v>Houston</v>
      </c>
      <c r="N658" s="50" t="str">
        <f>IF(ISBLANK(Data!N658), "", Data!N658)</f>
        <v>UCF</v>
      </c>
      <c r="O658" s="50" t="str">
        <f>IF(ISBLANK(Data!O658), "", Data!O658)</f>
        <v>Houston</v>
      </c>
      <c r="P658" s="50" t="str">
        <f>IF(ISBLANK(Data!P658), "", Data!P658)</f>
        <v>UCF</v>
      </c>
      <c r="Q658" s="50" t="str">
        <f>IF(ISBLANK(Data!Q658), "", Data!Q658)</f>
        <v>Houston</v>
      </c>
      <c r="R658" s="50" t="str">
        <f>IF(ISBLANK(Data!R658), "", Data!R658)</f>
        <v>UCF</v>
      </c>
      <c r="S658" s="20">
        <f>Data!W658-Data!CD658</f>
        <v>0.19485294117647101</v>
      </c>
      <c r="T658" s="20">
        <f>Data!X658-Data!CE658</f>
        <v>22.59</v>
      </c>
      <c r="U658" s="20">
        <f>Data!Y658-Data!CF658</f>
        <v>13.5</v>
      </c>
      <c r="V658" s="20">
        <f>Data!Z658-Data!CG658</f>
        <v>-9.2000000000000028</v>
      </c>
      <c r="W658" s="20">
        <f>Data!AA658-Data!CH658</f>
        <v>-6</v>
      </c>
      <c r="X658" s="20">
        <f>Data!AB658-Data!CI658</f>
        <v>-3.6000000000000004E-2</v>
      </c>
      <c r="Y658" s="20">
        <f>Data!AC658-Data!CJ658</f>
        <v>2.83</v>
      </c>
      <c r="Z658" s="20">
        <f>Data!AD658-Data!CK658</f>
        <v>1.6000000000000085</v>
      </c>
      <c r="AA658" s="20">
        <f>Data!AE658-Data!CL658</f>
        <v>-1.2000000000000028</v>
      </c>
      <c r="AB658" s="20">
        <f>Data!AF658-Data!CM658</f>
        <v>5.33</v>
      </c>
      <c r="AC658" s="20">
        <f>Data!AG658-Data!CN658</f>
        <v>14.700000000000003</v>
      </c>
      <c r="AD658" s="20">
        <f>Data!AH658-Data!CO658</f>
        <v>-9.5999999999999943</v>
      </c>
      <c r="AE658" s="20">
        <f>Data!AI658-Data!CP658</f>
        <v>0.21209999999999996</v>
      </c>
      <c r="AF658" s="20">
        <f>Data!AJ658-Data!CQ658</f>
        <v>4</v>
      </c>
      <c r="AG658" s="20">
        <f>Data!AK658-Data!CR658</f>
        <v>0.23823529411764705</v>
      </c>
      <c r="AH658" s="20">
        <f>Data!AL658-Data!CS658</f>
        <v>127</v>
      </c>
      <c r="AI658" s="20">
        <f>Data!AM658-Data!CT658</f>
        <v>16.440000000000001</v>
      </c>
      <c r="AJ658" s="20">
        <f>Data!AN658-Data!CU658</f>
        <v>2.72</v>
      </c>
      <c r="AK658" s="20">
        <f>Data!AO658-Data!CV658</f>
        <v>78</v>
      </c>
      <c r="AL658" s="20">
        <f>Data!AP658-Data!CW658</f>
        <v>-165</v>
      </c>
      <c r="AM658" s="20">
        <f>Data!AQ658-Data!CX658</f>
        <v>69</v>
      </c>
      <c r="AN658" s="20">
        <f>Data!AR658-Data!CY658</f>
        <v>2.0000000000000018E-2</v>
      </c>
      <c r="AO658" s="20">
        <f>Data!AS658-Data!CZ658</f>
        <v>19</v>
      </c>
      <c r="AP658" s="20">
        <f>Data!AT658-Data!DA658</f>
        <v>19</v>
      </c>
      <c r="AQ658" s="20">
        <f>Data!AU658-Data!DB658</f>
        <v>3.3999999999999975E-2</v>
      </c>
      <c r="AR658" s="20">
        <f>Data!AV658-Data!DC658</f>
        <v>-41</v>
      </c>
      <c r="AS658" s="20">
        <f>Data!AW658-Data!DD658</f>
        <v>-50</v>
      </c>
      <c r="AT658" s="20">
        <f>Data!AX658-Data!DE658</f>
        <v>-2.0999999999999908E-2</v>
      </c>
      <c r="AU658" s="20">
        <f>Data!AY658-Data!DF658</f>
        <v>40</v>
      </c>
      <c r="AV658" s="20">
        <f>Data!AZ658-Data!DG658</f>
        <v>1.555147058823529</v>
      </c>
      <c r="AW658" s="20">
        <f>Data!BA658-Data!DH658</f>
        <v>49</v>
      </c>
      <c r="AX658" s="20">
        <f>Data!BB658-Data!DI658</f>
        <v>0.54411764705882604</v>
      </c>
      <c r="AY658" s="20">
        <f>Data!BC658-Data!DJ658</f>
        <v>36</v>
      </c>
      <c r="AZ658" s="20">
        <f>Data!BD658-Data!DK658</f>
        <v>32</v>
      </c>
      <c r="BA658" s="20">
        <f>Data!BE658-Data!DL658</f>
        <v>3</v>
      </c>
      <c r="BB658" s="20">
        <f>Data!BF658-Data!DM658</f>
        <v>-52</v>
      </c>
      <c r="BC658" s="20">
        <f>Data!BG658-Data!DN658</f>
        <v>30</v>
      </c>
      <c r="BD658" s="20">
        <f>Data!BH658-Data!DO658</f>
        <v>0.20000000000000284</v>
      </c>
      <c r="BE658" s="20">
        <f>Data!BI658-Data!DP658</f>
        <v>-13.532999999999994</v>
      </c>
      <c r="BF658" s="20">
        <f>Data!BJ658-Data!DQ658</f>
        <v>13.728000000000002</v>
      </c>
      <c r="BG658" s="20">
        <f>Data!BK658-Data!DR658</f>
        <v>0.54800000000000004</v>
      </c>
      <c r="BH658" s="20">
        <f>Data!BL658-Data!DS658</f>
        <v>-3.8239999999999998</v>
      </c>
      <c r="BI658" s="20">
        <f>Data!BM658-Data!DT658</f>
        <v>0.44000000000000006</v>
      </c>
      <c r="BJ658" s="20">
        <f>Data!BN658-Data!DU658</f>
        <v>-0.19999999999999929</v>
      </c>
      <c r="BK658" s="20">
        <f>Data!BO658-Data!DV658</f>
        <v>-4.2999999999999972</v>
      </c>
      <c r="BL658" s="20">
        <f>Data!BP658-Data!DW658</f>
        <v>-9.9999999999999645E-2</v>
      </c>
      <c r="BM658" s="20">
        <f>Data!BQ658-Data!DX658</f>
        <v>1.3419117647058822</v>
      </c>
      <c r="BN658" s="20">
        <f>Data!BR658-Data!DY658</f>
        <v>0.70000000000000284</v>
      </c>
      <c r="BO658" s="20">
        <f>Data!BS658-Data!DZ658</f>
        <v>-76</v>
      </c>
      <c r="BP658" s="20">
        <f>Data!BT658-Data!EA658</f>
        <v>7.999999999999996E-2</v>
      </c>
      <c r="BQ658" s="20">
        <f>Data!BU658-Data!EB658</f>
        <v>4</v>
      </c>
      <c r="BR658" s="20">
        <f>Data!BV658-Data!EC658</f>
        <v>-69</v>
      </c>
      <c r="BS658" s="20">
        <f>Data!BW658-Data!ED658</f>
        <v>-68</v>
      </c>
      <c r="BT658" s="20">
        <f>Data!BX658-Data!EE658</f>
        <v>-76</v>
      </c>
      <c r="BU658" s="20">
        <f>Data!BY658-Data!EF658</f>
        <v>-54</v>
      </c>
      <c r="BV658" s="20">
        <f>Data!BZ658-Data!EG658</f>
        <v>-73</v>
      </c>
      <c r="BW658" s="20">
        <f>Data!CA658-Data!EH658</f>
        <v>-54.5</v>
      </c>
      <c r="BX658" s="20">
        <f>Data!CB658-Data!EI658</f>
        <v>-76</v>
      </c>
      <c r="BY658" s="20">
        <f>Data!CC658-Data!EJ658</f>
        <v>-114</v>
      </c>
      <c r="BZ658" s="20">
        <f>Data!EK658</f>
        <v>11300.16</v>
      </c>
      <c r="CA658" s="20">
        <f>Data!EL658</f>
        <v>9047.92</v>
      </c>
      <c r="CB658" s="20">
        <f>Data!EM658</f>
        <v>84.304500000000004</v>
      </c>
      <c r="CC658" s="20">
        <f>Data!EN658</f>
        <v>136.88235294117646</v>
      </c>
      <c r="CD658" s="20">
        <f>Data!EO658</f>
        <v>12.5433</v>
      </c>
      <c r="CE658" s="20">
        <f>Data!EP658</f>
        <v>186.816</v>
      </c>
      <c r="CF658" s="50">
        <f>IF(ISBLANK(Data!EQ658), "", Data!EQ658)</f>
        <v>57</v>
      </c>
      <c r="CG658" s="50">
        <f>IF(ISBLANK(Data!ER658), "", Data!ER658)</f>
        <v>42</v>
      </c>
      <c r="CH658" s="61" t="str">
        <f>IF(ISBLANK(Data!ES658), "", Data!ES658)</f>
        <v>Houston</v>
      </c>
      <c r="CI658" s="61">
        <f>IF(ISBLANK(Data!ET658), "", Data!ET658)</f>
        <v>99</v>
      </c>
    </row>
    <row r="659" spans="1:87" x14ac:dyDescent="0.45">
      <c r="A659" s="50">
        <f>IF(ISBLANK(Data!A659), "", Data!A659)</f>
        <v>45309</v>
      </c>
      <c r="B659" s="50" t="str">
        <f>IF(ISBLANK(Data!B659), "", Data!B659)</f>
        <v>Boston College</v>
      </c>
      <c r="C659" s="50">
        <f>IF(ISBLANK(Data!C659), "", Data!C659)</f>
        <v>26</v>
      </c>
      <c r="D659" s="50" t="str">
        <f>IF(ISBLANK(Data!D659), "", Data!D659)</f>
        <v>North Carolina</v>
      </c>
      <c r="E659" s="50">
        <f>IF(ISBLANK(Data!E659), "", Data!E659)</f>
        <v>202</v>
      </c>
      <c r="F659" s="50" t="str">
        <f>IF(ISBLANK(Data!F659), "", Data!F659)</f>
        <v>N</v>
      </c>
      <c r="G659" s="50" t="str">
        <f>IF(ISBLANK(Data!G659), "", Data!G659)</f>
        <v>Boston College</v>
      </c>
      <c r="H659" s="50" t="str">
        <f>IF(ISBLANK(Data!H659), "", Data!H659)</f>
        <v>North Carolina</v>
      </c>
      <c r="I659" s="50" t="str">
        <f>IF(ISBLANK(Data!I659), "", Data!I659)</f>
        <v>Boston College</v>
      </c>
      <c r="J659" s="50" t="str">
        <f>IF(ISBLANK(Data!J659), "", Data!J659)</f>
        <v>North Carolina</v>
      </c>
      <c r="K659" s="50" t="str">
        <f>IF(ISBLANK(Data!K659), "", Data!K659)</f>
        <v>Boston College</v>
      </c>
      <c r="L659" s="50" t="str">
        <f>IF(ISBLANK(Data!L659), "", Data!L659)</f>
        <v>North Carolina</v>
      </c>
      <c r="M659" s="50" t="str">
        <f>IF(ISBLANK(Data!M659), "", Data!M659)</f>
        <v>Boston Col</v>
      </c>
      <c r="N659" s="50" t="str">
        <f>IF(ISBLANK(Data!N659), "", Data!N659)</f>
        <v>N Carolina</v>
      </c>
      <c r="O659" s="50" t="str">
        <f>IF(ISBLANK(Data!O659), "", Data!O659)</f>
        <v>Boston College</v>
      </c>
      <c r="P659" s="50" t="str">
        <f>IF(ISBLANK(Data!P659), "", Data!P659)</f>
        <v>N. Carolina</v>
      </c>
      <c r="Q659" s="50" t="str">
        <f>IF(ISBLANK(Data!Q659), "", Data!Q659)</f>
        <v>Boston College</v>
      </c>
      <c r="R659" s="50" t="str">
        <f>IF(ISBLANK(Data!R659), "", Data!R659)</f>
        <v>North Carolina</v>
      </c>
      <c r="S659" s="20">
        <f>Data!W659-Data!CD659</f>
        <v>-0.17647058823529393</v>
      </c>
      <c r="T659" s="20">
        <f>Data!X659-Data!CE659</f>
        <v>-16.89</v>
      </c>
      <c r="U659" s="20">
        <f>Data!Y659-Data!CF659</f>
        <v>-4.7999999999999972</v>
      </c>
      <c r="V659" s="20">
        <f>Data!Z659-Data!CG659</f>
        <v>12.099999999999994</v>
      </c>
      <c r="W659" s="20">
        <f>Data!AA659-Data!CH659</f>
        <v>-2.7000000000000028</v>
      </c>
      <c r="X659" s="20">
        <f>Data!AB659-Data!CI659</f>
        <v>1.4000000000000002E-2</v>
      </c>
      <c r="Y659" s="20">
        <f>Data!AC659-Data!CJ659</f>
        <v>-5.32</v>
      </c>
      <c r="Z659" s="20">
        <f>Data!AD659-Data!CK659</f>
        <v>-3.5</v>
      </c>
      <c r="AA659" s="20">
        <f>Data!AE659-Data!CL659</f>
        <v>1.8999999999999915</v>
      </c>
      <c r="AB659" s="20">
        <f>Data!AF659-Data!CM659</f>
        <v>-8.94</v>
      </c>
      <c r="AC659" s="20">
        <f>Data!AG659-Data!CN659</f>
        <v>-3.4000000000000057</v>
      </c>
      <c r="AD659" s="20">
        <f>Data!AH659-Data!CO659</f>
        <v>11</v>
      </c>
      <c r="AE659" s="20">
        <f>Data!AI659-Data!CP659</f>
        <v>-0.19889999999999997</v>
      </c>
      <c r="AF659" s="20">
        <f>Data!AJ659-Data!CQ659</f>
        <v>-4.5</v>
      </c>
      <c r="AG659" s="20">
        <f>Data!AK659-Data!CR659</f>
        <v>-0.26470588235294112</v>
      </c>
      <c r="AH659" s="20">
        <f>Data!AL659-Data!CS659</f>
        <v>-149</v>
      </c>
      <c r="AI659" s="20">
        <f>Data!AM659-Data!CT659</f>
        <v>-13.409999999999998</v>
      </c>
      <c r="AJ659" s="20">
        <f>Data!AN659-Data!CU659</f>
        <v>-4.24</v>
      </c>
      <c r="AK659" s="20">
        <f>Data!AO659-Data!CV659</f>
        <v>-100</v>
      </c>
      <c r="AL659" s="20">
        <f>Data!AP659-Data!CW659</f>
        <v>56</v>
      </c>
      <c r="AM659" s="20">
        <f>Data!AQ659-Data!CX659</f>
        <v>-15</v>
      </c>
      <c r="AN659" s="20">
        <f>Data!AR659-Data!CY659</f>
        <v>9.000000000000008E-3</v>
      </c>
      <c r="AO659" s="20">
        <f>Data!AS659-Data!CZ659</f>
        <v>3</v>
      </c>
      <c r="AP659" s="20">
        <f>Data!AT659-Data!DA659</f>
        <v>3</v>
      </c>
      <c r="AQ659" s="20">
        <f>Data!AU659-Data!DB659</f>
        <v>5.0000000000000044E-3</v>
      </c>
      <c r="AR659" s="20">
        <f>Data!AV659-Data!DC659</f>
        <v>-107</v>
      </c>
      <c r="AS659" s="20">
        <f>Data!AW659-Data!DD659</f>
        <v>-138</v>
      </c>
      <c r="AT659" s="20">
        <f>Data!AX659-Data!DE659</f>
        <v>-7.0000000000000062E-3</v>
      </c>
      <c r="AU659" s="20">
        <f>Data!AY659-Data!DF659</f>
        <v>-47</v>
      </c>
      <c r="AV659" s="20">
        <f>Data!AZ659-Data!DG659</f>
        <v>-2.7647058823529402</v>
      </c>
      <c r="AW659" s="20">
        <f>Data!BA659-Data!DH659</f>
        <v>-100</v>
      </c>
      <c r="AX659" s="20">
        <f>Data!BB659-Data!DI659</f>
        <v>-5.882352941176471</v>
      </c>
      <c r="AY659" s="20">
        <f>Data!BC659-Data!DJ659</f>
        <v>-4</v>
      </c>
      <c r="AZ659" s="20">
        <f>Data!BD659-Data!DK659</f>
        <v>4</v>
      </c>
      <c r="BA659" s="20">
        <f>Data!BE659-Data!DL659</f>
        <v>-10</v>
      </c>
      <c r="BB659" s="20">
        <f>Data!BF659-Data!DM659</f>
        <v>-12</v>
      </c>
      <c r="BC659" s="20">
        <f>Data!BG659-Data!DN659</f>
        <v>-4</v>
      </c>
      <c r="BD659" s="20">
        <f>Data!BH659-Data!DO659</f>
        <v>-5.9000000000000057</v>
      </c>
      <c r="BE659" s="20">
        <f>Data!BI659-Data!DP659</f>
        <v>3.2950000000000017</v>
      </c>
      <c r="BF659" s="20">
        <f>Data!BJ659-Data!DQ659</f>
        <v>-9.1769999999999996</v>
      </c>
      <c r="BG659" s="20">
        <f>Data!BK659-Data!DR659</f>
        <v>7.4999999999999956E-2</v>
      </c>
      <c r="BH659" s="20">
        <f>Data!BL659-Data!DS659</f>
        <v>-0.70599999999999952</v>
      </c>
      <c r="BI659" s="20">
        <f>Data!BM659-Data!DT659</f>
        <v>6.800000000000006E-2</v>
      </c>
      <c r="BJ659" s="20">
        <f>Data!BN659-Data!DU659</f>
        <v>0.20000000000000284</v>
      </c>
      <c r="BK659" s="20">
        <f>Data!BO659-Data!DV659</f>
        <v>-8.0999999999999979</v>
      </c>
      <c r="BL659" s="20">
        <f>Data!BP659-Data!DW659</f>
        <v>-0.5</v>
      </c>
      <c r="BM659" s="20">
        <f>Data!BQ659-Data!DX659</f>
        <v>0.23529411764705888</v>
      </c>
      <c r="BN659" s="20">
        <f>Data!BR659-Data!DY659</f>
        <v>-0.20000000000000107</v>
      </c>
      <c r="BO659" s="20">
        <f>Data!BS659-Data!DZ659</f>
        <v>76</v>
      </c>
      <c r="BP659" s="20">
        <f>Data!BT659-Data!EA659</f>
        <v>-8.1999999999999962E-2</v>
      </c>
      <c r="BQ659" s="20">
        <f>Data!BU659-Data!EB659</f>
        <v>0</v>
      </c>
      <c r="BR659" s="20">
        <f>Data!BV659-Data!EC659</f>
        <v>77</v>
      </c>
      <c r="BS659" s="20">
        <f>Data!BW659-Data!ED659</f>
        <v>92</v>
      </c>
      <c r="BT659" s="20">
        <f>Data!BX659-Data!EE659</f>
        <v>82</v>
      </c>
      <c r="BU659" s="20">
        <f>Data!BY659-Data!EF659</f>
        <v>81</v>
      </c>
      <c r="BV659" s="20">
        <f>Data!BZ659-Data!EG659</f>
        <v>84</v>
      </c>
      <c r="BW659" s="20">
        <f>Data!CA659-Data!EH659</f>
        <v>68.599999999999994</v>
      </c>
      <c r="BX659" s="20">
        <f>Data!CB659-Data!EI659</f>
        <v>76</v>
      </c>
      <c r="BY659" s="20">
        <f>Data!CC659-Data!EJ659</f>
        <v>141</v>
      </c>
      <c r="BZ659" s="20">
        <f>Data!EK659</f>
        <v>10562.730000000001</v>
      </c>
      <c r="CA659" s="20">
        <f>Data!EL659</f>
        <v>12442.5</v>
      </c>
      <c r="CB659" s="20">
        <f>Data!EM659</f>
        <v>61.462058823529411</v>
      </c>
      <c r="CC659" s="20">
        <f>Data!EN659</f>
        <v>68.369470588235288</v>
      </c>
      <c r="CD659" s="20">
        <f>Data!EO659</f>
        <v>12.068100000000001</v>
      </c>
      <c r="CE659" s="20">
        <f>Data!EP659</f>
        <v>206.048</v>
      </c>
      <c r="CF659" s="50">
        <f>IF(ISBLANK(Data!EQ659), "", Data!EQ659)</f>
        <v>66</v>
      </c>
      <c r="CG659" s="50">
        <f>IF(ISBLANK(Data!ER659), "", Data!ER659)</f>
        <v>76</v>
      </c>
      <c r="CH659" s="61" t="str">
        <f>IF(ISBLANK(Data!ES659), "", Data!ES659)</f>
        <v>North Carolina</v>
      </c>
      <c r="CI659" s="61">
        <f>IF(ISBLANK(Data!ET659), "", Data!ET659)</f>
        <v>142</v>
      </c>
    </row>
    <row r="660" spans="1:87" x14ac:dyDescent="0.45">
      <c r="A660" s="50">
        <f>IF(ISBLANK(Data!A660), "", Data!A660)</f>
        <v>45309</v>
      </c>
      <c r="B660" s="50" t="str">
        <f>IF(ISBLANK(Data!B660), "", Data!B660)</f>
        <v>Nebraska</v>
      </c>
      <c r="C660" s="50">
        <f>IF(ISBLANK(Data!C660), "", Data!C660)</f>
        <v>190</v>
      </c>
      <c r="D660" s="50" t="str">
        <f>IF(ISBLANK(Data!D660), "", Data!D660)</f>
        <v>Northwestern</v>
      </c>
      <c r="E660" s="50">
        <f>IF(ISBLANK(Data!E660), "", Data!E660)</f>
        <v>215</v>
      </c>
      <c r="F660" s="50" t="str">
        <f>IF(ISBLANK(Data!F660), "", Data!F660)</f>
        <v>N</v>
      </c>
      <c r="G660" s="50" t="str">
        <f>IF(ISBLANK(Data!G660), "", Data!G660)</f>
        <v>Nebraska</v>
      </c>
      <c r="H660" s="50" t="str">
        <f>IF(ISBLANK(Data!H660), "", Data!H660)</f>
        <v>Northwestern</v>
      </c>
      <c r="I660" s="50" t="str">
        <f>IF(ISBLANK(Data!I660), "", Data!I660)</f>
        <v>Nebraska</v>
      </c>
      <c r="J660" s="50" t="str">
        <f>IF(ISBLANK(Data!J660), "", Data!J660)</f>
        <v>Northwestern</v>
      </c>
      <c r="K660" s="50" t="str">
        <f>IF(ISBLANK(Data!K660), "", Data!K660)</f>
        <v>Nebraska</v>
      </c>
      <c r="L660" s="50" t="str">
        <f>IF(ISBLANK(Data!L660), "", Data!L660)</f>
        <v>Northwestern</v>
      </c>
      <c r="M660" s="50" t="str">
        <f>IF(ISBLANK(Data!M660), "", Data!M660)</f>
        <v>Nebraska</v>
      </c>
      <c r="N660" s="50" t="str">
        <f>IF(ISBLANK(Data!N660), "", Data!N660)</f>
        <v>Northwestern</v>
      </c>
      <c r="O660" s="50" t="str">
        <f>IF(ISBLANK(Data!O660), "", Data!O660)</f>
        <v>Nebraska</v>
      </c>
      <c r="P660" s="50" t="str">
        <f>IF(ISBLANK(Data!P660), "", Data!P660)</f>
        <v>Northwestern</v>
      </c>
      <c r="Q660" s="50" t="str">
        <f>IF(ISBLANK(Data!Q660), "", Data!Q660)</f>
        <v>Nebraska</v>
      </c>
      <c r="R660" s="50" t="str">
        <f>IF(ISBLANK(Data!R660), "", Data!R660)</f>
        <v>Northwestern</v>
      </c>
      <c r="S660" s="20">
        <f>Data!W660-Data!CD660</f>
        <v>-4.2483660130719025E-2</v>
      </c>
      <c r="T660" s="20">
        <f>Data!X660-Data!CE660</f>
        <v>0.90000000000000036</v>
      </c>
      <c r="U660" s="20">
        <f>Data!Y660-Data!CF660</f>
        <v>2.5</v>
      </c>
      <c r="V660" s="20">
        <f>Data!Z660-Data!CG660</f>
        <v>1.6999999999999886</v>
      </c>
      <c r="W660" s="20">
        <f>Data!AA660-Data!CH660</f>
        <v>4.4000000000000057</v>
      </c>
      <c r="X660" s="20">
        <f>Data!AB660-Data!CI660</f>
        <v>-6.3E-2</v>
      </c>
      <c r="Y660" s="20">
        <f>Data!AC660-Data!CJ660</f>
        <v>-0.49000000000000021</v>
      </c>
      <c r="Z660" s="20">
        <f>Data!AD660-Data!CK660</f>
        <v>-1.2999999999999972</v>
      </c>
      <c r="AA660" s="20">
        <f>Data!AE660-Data!CL660</f>
        <v>-0.89999999999999147</v>
      </c>
      <c r="AB660" s="20">
        <f>Data!AF660-Data!CM660</f>
        <v>-2.2299999999999995</v>
      </c>
      <c r="AC660" s="20">
        <f>Data!AG660-Data!CN660</f>
        <v>3.3999999999999915</v>
      </c>
      <c r="AD660" s="20">
        <f>Data!AH660-Data!CO660</f>
        <v>1.8000000000000114</v>
      </c>
      <c r="AE660" s="20">
        <f>Data!AI660-Data!CP660</f>
        <v>1.9100000000000006E-2</v>
      </c>
      <c r="AF660" s="20">
        <f>Data!AJ660-Data!CQ660</f>
        <v>-0.8</v>
      </c>
      <c r="AG660" s="20">
        <f>Data!AK660-Data!CR660</f>
        <v>-4.9346405228758175E-2</v>
      </c>
      <c r="AH660" s="20">
        <f>Data!AL660-Data!CS660</f>
        <v>-18</v>
      </c>
      <c r="AI660" s="20">
        <f>Data!AM660-Data!CT660</f>
        <v>1.7400000000000002</v>
      </c>
      <c r="AJ660" s="20">
        <f>Data!AN660-Data!CU660</f>
        <v>-0.70000000000000018</v>
      </c>
      <c r="AK660" s="20">
        <f>Data!AO660-Data!CV660</f>
        <v>173</v>
      </c>
      <c r="AL660" s="20">
        <f>Data!AP660-Data!CW660</f>
        <v>123</v>
      </c>
      <c r="AM660" s="20">
        <f>Data!AQ660-Data!CX660</f>
        <v>110</v>
      </c>
      <c r="AN660" s="20">
        <f>Data!AR660-Data!CY660</f>
        <v>-2.200000000000002E-2</v>
      </c>
      <c r="AO660" s="20">
        <f>Data!AS660-Data!CZ660</f>
        <v>40</v>
      </c>
      <c r="AP660" s="20">
        <f>Data!AT660-Data!DA660</f>
        <v>137</v>
      </c>
      <c r="AQ660" s="20">
        <f>Data!AU660-Data!DB660</f>
        <v>-2.0000000000000018E-2</v>
      </c>
      <c r="AR660" s="20">
        <f>Data!AV660-Data!DC660</f>
        <v>79</v>
      </c>
      <c r="AS660" s="20">
        <f>Data!AW660-Data!DD660</f>
        <v>96</v>
      </c>
      <c r="AT660" s="20">
        <f>Data!AX660-Data!DE660</f>
        <v>2.4000000000000021E-2</v>
      </c>
      <c r="AU660" s="20">
        <f>Data!AY660-Data!DF660</f>
        <v>54</v>
      </c>
      <c r="AV660" s="20">
        <f>Data!AZ660-Data!DG660</f>
        <v>2.5392156862745097</v>
      </c>
      <c r="AW660" s="20">
        <f>Data!BA660-Data!DH660</f>
        <v>189</v>
      </c>
      <c r="AX660" s="20">
        <f>Data!BB660-Data!DI660</f>
        <v>8.81045751633987</v>
      </c>
      <c r="AY660" s="20">
        <f>Data!BC660-Data!DJ660</f>
        <v>11</v>
      </c>
      <c r="AZ660" s="20">
        <f>Data!BD660-Data!DK660</f>
        <v>-11</v>
      </c>
      <c r="BA660" s="20">
        <f>Data!BE660-Data!DL660</f>
        <v>-2</v>
      </c>
      <c r="BB660" s="20">
        <f>Data!BF660-Data!DM660</f>
        <v>39</v>
      </c>
      <c r="BC660" s="20">
        <f>Data!BG660-Data!DN660</f>
        <v>-26</v>
      </c>
      <c r="BD660" s="20">
        <f>Data!BH660-Data!DO660</f>
        <v>5.5999999999999943</v>
      </c>
      <c r="BE660" s="20">
        <f>Data!BI660-Data!DP660</f>
        <v>3.1110000000000042</v>
      </c>
      <c r="BF660" s="20">
        <f>Data!BJ660-Data!DQ660</f>
        <v>2.4479999999999995</v>
      </c>
      <c r="BG660" s="20">
        <f>Data!BK660-Data!DR660</f>
        <v>-0.28900000000000015</v>
      </c>
      <c r="BH660" s="20">
        <f>Data!BL660-Data!DS660</f>
        <v>1.6500000000000004</v>
      </c>
      <c r="BI660" s="20">
        <f>Data!BM660-Data!DT660</f>
        <v>-0.21999999999999997</v>
      </c>
      <c r="BJ660" s="20">
        <f>Data!BN660-Data!DU660</f>
        <v>6.4000000000000021</v>
      </c>
      <c r="BK660" s="20">
        <f>Data!BO660-Data!DV660</f>
        <v>4.4000000000000021</v>
      </c>
      <c r="BL660" s="20">
        <f>Data!BP660-Data!DW660</f>
        <v>-0.30000000000000027</v>
      </c>
      <c r="BM660" s="20">
        <f>Data!BQ660-Data!DX660</f>
        <v>-1.0392156862745097</v>
      </c>
      <c r="BN660" s="20">
        <f>Data!BR660-Data!DY660</f>
        <v>-2.4000000000000004</v>
      </c>
      <c r="BO660" s="20">
        <f>Data!BS660-Data!DZ660</f>
        <v>16</v>
      </c>
      <c r="BP660" s="20">
        <f>Data!BT660-Data!EA660</f>
        <v>-1.6000000000000014E-2</v>
      </c>
      <c r="BQ660" s="20">
        <f>Data!BU660-Data!EB660</f>
        <v>-6</v>
      </c>
      <c r="BR660" s="20">
        <f>Data!BV660-Data!EC660</f>
        <v>-16</v>
      </c>
      <c r="BS660" s="20">
        <f>Data!BW660-Data!ED660</f>
        <v>35</v>
      </c>
      <c r="BT660" s="20">
        <f>Data!BX660-Data!EE660</f>
        <v>19</v>
      </c>
      <c r="BU660" s="20">
        <f>Data!BY660-Data!EF660</f>
        <v>10</v>
      </c>
      <c r="BV660" s="20">
        <f>Data!BZ660-Data!EG660</f>
        <v>-8</v>
      </c>
      <c r="BW660" s="20">
        <f>Data!CA660-Data!EH660</f>
        <v>9.5</v>
      </c>
      <c r="BX660" s="20">
        <f>Data!CB660-Data!EI660</f>
        <v>14</v>
      </c>
      <c r="BY660" s="20">
        <f>Data!CC660-Data!EJ660</f>
        <v>70</v>
      </c>
      <c r="BZ660" s="20">
        <f>Data!EK660</f>
        <v>11754.85</v>
      </c>
      <c r="CA660" s="20">
        <f>Data!EL660</f>
        <v>11696.4</v>
      </c>
      <c r="CB660" s="20">
        <f>Data!EM660</f>
        <v>84.333176470588242</v>
      </c>
      <c r="CC660" s="20">
        <f>Data!EN660</f>
        <v>61.960000000000008</v>
      </c>
      <c r="CD660" s="20">
        <f>Data!EO660</f>
        <v>11.0381</v>
      </c>
      <c r="CE660" s="20">
        <f>Data!EP660</f>
        <v>224.23500000000001</v>
      </c>
      <c r="CF660" s="50">
        <f>IF(ISBLANK(Data!EQ660), "", Data!EQ660)</f>
        <v>75</v>
      </c>
      <c r="CG660" s="50">
        <f>IF(ISBLANK(Data!ER660), "", Data!ER660)</f>
        <v>69</v>
      </c>
      <c r="CH660" s="61" t="str">
        <f>IF(ISBLANK(Data!ES660), "", Data!ES660)</f>
        <v>Nebraska</v>
      </c>
      <c r="CI660" s="61">
        <f>IF(ISBLANK(Data!ET660), "", Data!ET660)</f>
        <v>144</v>
      </c>
    </row>
    <row r="661" spans="1:87" x14ac:dyDescent="0.45">
      <c r="A661" s="50">
        <f>IF(ISBLANK(Data!A661), "", Data!A661)</f>
        <v>45309</v>
      </c>
      <c r="B661" s="50" t="str">
        <f>IF(ISBLANK(Data!B661), "", Data!B661)</f>
        <v>Saint Joseph's</v>
      </c>
      <c r="C661" s="50">
        <f>IF(ISBLANK(Data!C661), "", Data!C661)</f>
        <v>252</v>
      </c>
      <c r="D661" s="50" t="str">
        <f>IF(ISBLANK(Data!D661), "", Data!D661)</f>
        <v>Duquesne</v>
      </c>
      <c r="E661" s="50">
        <f>IF(ISBLANK(Data!E661), "", Data!E661)</f>
        <v>75</v>
      </c>
      <c r="F661" s="50" t="str">
        <f>IF(ISBLANK(Data!F661), "", Data!F661)</f>
        <v>N</v>
      </c>
      <c r="G661" s="50" t="str">
        <f>IF(ISBLANK(Data!G661), "", Data!G661)</f>
        <v>Saint Joseph's</v>
      </c>
      <c r="H661" s="50" t="str">
        <f>IF(ISBLANK(Data!H661), "", Data!H661)</f>
        <v>Duquesne</v>
      </c>
      <c r="I661" s="50" t="str">
        <f>IF(ISBLANK(Data!I661), "", Data!I661)</f>
        <v>Saint Joseph's</v>
      </c>
      <c r="J661" s="50" t="str">
        <f>IF(ISBLANK(Data!J661), "", Data!J661)</f>
        <v>Duquesne</v>
      </c>
      <c r="K661" s="50" t="str">
        <f>IF(ISBLANK(Data!K661), "", Data!K661)</f>
        <v>Saint Joseph's</v>
      </c>
      <c r="L661" s="50" t="str">
        <f>IF(ISBLANK(Data!L661), "", Data!L661)</f>
        <v>Duquesne</v>
      </c>
      <c r="M661" s="50" t="str">
        <f>IF(ISBLANK(Data!M661), "", Data!M661)</f>
        <v>St Josephs</v>
      </c>
      <c r="N661" s="50" t="str">
        <f>IF(ISBLANK(Data!N661), "", Data!N661)</f>
        <v>Duquesne</v>
      </c>
      <c r="O661" s="50" t="str">
        <f>IF(ISBLANK(Data!O661), "", Data!O661)</f>
        <v>Saint Joseph's</v>
      </c>
      <c r="P661" s="50" t="str">
        <f>IF(ISBLANK(Data!P661), "", Data!P661)</f>
        <v>Duquesne</v>
      </c>
      <c r="Q661" s="50" t="str">
        <f>IF(ISBLANK(Data!Q661), "", Data!Q661)</f>
        <v>Saint Joseph's</v>
      </c>
      <c r="R661" s="50" t="str">
        <f>IF(ISBLANK(Data!R661), "", Data!R661)</f>
        <v>Duquesne</v>
      </c>
      <c r="S661" s="20">
        <f>Data!W661-Data!CD661</f>
        <v>8.4558823529412019E-2</v>
      </c>
      <c r="T661" s="20">
        <f>Data!X661-Data!CE661</f>
        <v>3.3099999999999996</v>
      </c>
      <c r="U661" s="20">
        <f>Data!Y661-Data!CF661</f>
        <v>2.2000000000000028</v>
      </c>
      <c r="V661" s="20">
        <f>Data!Z661-Data!CG661</f>
        <v>-1.0999999999999943</v>
      </c>
      <c r="W661" s="20">
        <f>Data!AA661-Data!CH661</f>
        <v>0.29999999999999716</v>
      </c>
      <c r="X661" s="20">
        <f>Data!AB661-Data!CI661</f>
        <v>-8.7999999999999995E-2</v>
      </c>
      <c r="Y661" s="20">
        <f>Data!AC661-Data!CJ661</f>
        <v>-7.71</v>
      </c>
      <c r="Z661" s="20">
        <f>Data!AD661-Data!CK661</f>
        <v>-3.5</v>
      </c>
      <c r="AA661" s="20">
        <f>Data!AE661-Data!CL661</f>
        <v>4.3000000000000114</v>
      </c>
      <c r="AB661" s="20">
        <f>Data!AF661-Data!CM661</f>
        <v>-6.78</v>
      </c>
      <c r="AC661" s="20">
        <f>Data!AG661-Data!CN661</f>
        <v>3.7000000000000028</v>
      </c>
      <c r="AD661" s="20">
        <f>Data!AH661-Data!CO661</f>
        <v>-1.5</v>
      </c>
      <c r="AE661" s="20">
        <f>Data!AI661-Data!CP661</f>
        <v>0.10719999999999996</v>
      </c>
      <c r="AF661" s="20">
        <f>Data!AJ661-Data!CQ661</f>
        <v>0.29999999999999982</v>
      </c>
      <c r="AG661" s="20">
        <f>Data!AK661-Data!CR661</f>
        <v>2.7941176470588219E-2</v>
      </c>
      <c r="AH661" s="20">
        <f>Data!AL661-Data!CS661</f>
        <v>38</v>
      </c>
      <c r="AI661" s="20">
        <f>Data!AM661-Data!CT661</f>
        <v>2.83</v>
      </c>
      <c r="AJ661" s="20">
        <f>Data!AN661-Data!CU661</f>
        <v>-5.75</v>
      </c>
      <c r="AK661" s="20">
        <f>Data!AO661-Data!CV661</f>
        <v>145</v>
      </c>
      <c r="AL661" s="20">
        <f>Data!AP661-Data!CW661</f>
        <v>43</v>
      </c>
      <c r="AM661" s="20">
        <f>Data!AQ661-Data!CX661</f>
        <v>78</v>
      </c>
      <c r="AN661" s="20">
        <f>Data!AR661-Data!CY661</f>
        <v>1.4000000000000012E-2</v>
      </c>
      <c r="AO661" s="20">
        <f>Data!AS661-Data!CZ661</f>
        <v>53</v>
      </c>
      <c r="AP661" s="20">
        <f>Data!AT661-Data!DA661</f>
        <v>114</v>
      </c>
      <c r="AQ661" s="20">
        <f>Data!AU661-Data!DB661</f>
        <v>2.899999999999997E-2</v>
      </c>
      <c r="AR661" s="20">
        <f>Data!AV661-Data!DC661</f>
        <v>-4</v>
      </c>
      <c r="AS661" s="20">
        <f>Data!AW661-Data!DD661</f>
        <v>-20</v>
      </c>
      <c r="AT661" s="20">
        <f>Data!AX661-Data!DE661</f>
        <v>3.400000000000003E-2</v>
      </c>
      <c r="AU661" s="20">
        <f>Data!AY661-Data!DF661</f>
        <v>-10</v>
      </c>
      <c r="AV661" s="20">
        <f>Data!AZ661-Data!DG661</f>
        <v>-1.3014705882352935</v>
      </c>
      <c r="AW661" s="20">
        <f>Data!BA661-Data!DH661</f>
        <v>68</v>
      </c>
      <c r="AX661" s="20">
        <f>Data!BB661-Data!DI661</f>
        <v>1.845588235294116</v>
      </c>
      <c r="AY661" s="20">
        <f>Data!BC661-Data!DJ661</f>
        <v>58</v>
      </c>
      <c r="AZ661" s="20">
        <f>Data!BD661-Data!DK661</f>
        <v>-5</v>
      </c>
      <c r="BA661" s="20">
        <f>Data!BE661-Data!DL661</f>
        <v>-4</v>
      </c>
      <c r="BB661" s="20">
        <f>Data!BF661-Data!DM661</f>
        <v>-3</v>
      </c>
      <c r="BC661" s="20">
        <f>Data!BG661-Data!DN661</f>
        <v>-7</v>
      </c>
      <c r="BD661" s="20">
        <f>Data!BH661-Data!DO661</f>
        <v>4.2000000000000028</v>
      </c>
      <c r="BE661" s="20">
        <f>Data!BI661-Data!DP661</f>
        <v>-1.5289999999999964</v>
      </c>
      <c r="BF661" s="20">
        <f>Data!BJ661-Data!DQ661</f>
        <v>5.7059999999999995</v>
      </c>
      <c r="BG661" s="20">
        <f>Data!BK661-Data!DR661</f>
        <v>0.32400000000000007</v>
      </c>
      <c r="BH661" s="20">
        <f>Data!BL661-Data!DS661</f>
        <v>-0.88199999999999967</v>
      </c>
      <c r="BI661" s="20">
        <f>Data!BM661-Data!DT661</f>
        <v>-1.6000000000000014E-2</v>
      </c>
      <c r="BJ661" s="20">
        <f>Data!BN661-Data!DU661</f>
        <v>5.2000000000000028</v>
      </c>
      <c r="BK661" s="20">
        <f>Data!BO661-Data!DV661</f>
        <v>-2.4000000000000021</v>
      </c>
      <c r="BL661" s="20">
        <f>Data!BP661-Data!DW661</f>
        <v>-0.49999999999999956</v>
      </c>
      <c r="BM661" s="20">
        <f>Data!BQ661-Data!DX661</f>
        <v>-0.75</v>
      </c>
      <c r="BN661" s="20">
        <f>Data!BR661-Data!DY661</f>
        <v>-1.4000000000000021</v>
      </c>
      <c r="BO661" s="20">
        <f>Data!BS661-Data!DZ661</f>
        <v>69</v>
      </c>
      <c r="BP661" s="20">
        <f>Data!BT661-Data!EA661</f>
        <v>-4.9999999999999933E-2</v>
      </c>
      <c r="BQ661" s="20">
        <f>Data!BU661-Data!EB661</f>
        <v>5</v>
      </c>
      <c r="BR661" s="20">
        <f>Data!BV661-Data!EC661</f>
        <v>-21</v>
      </c>
      <c r="BS661" s="20">
        <f>Data!BW661-Data!ED661</f>
        <v>-17</v>
      </c>
      <c r="BT661" s="20">
        <f>Data!BX661-Data!EE661</f>
        <v>-4</v>
      </c>
      <c r="BU661" s="20">
        <f>Data!BY661-Data!EF661</f>
        <v>-37</v>
      </c>
      <c r="BV661" s="20">
        <f>Data!BZ661-Data!EG661</f>
        <v>-23</v>
      </c>
      <c r="BW661" s="20">
        <f>Data!CA661-Data!EH661</f>
        <v>-7.5</v>
      </c>
      <c r="BX661" s="20">
        <f>Data!CB661-Data!EI661</f>
        <v>71</v>
      </c>
      <c r="BY661" s="20">
        <f>Data!CC661-Data!EJ661</f>
        <v>39</v>
      </c>
      <c r="BZ661" s="20">
        <f>Data!EK661</f>
        <v>11378.34</v>
      </c>
      <c r="CA661" s="20">
        <f>Data!EL661</f>
        <v>11033.050000000001</v>
      </c>
      <c r="CB661" s="20">
        <f>Data!EM661</f>
        <v>86.164500000000004</v>
      </c>
      <c r="CC661" s="20">
        <f>Data!EN661</f>
        <v>84</v>
      </c>
      <c r="CD661" s="20">
        <f>Data!EO661</f>
        <v>11.578399999999998</v>
      </c>
      <c r="CE661" s="20">
        <f>Data!EP661</f>
        <v>210.9</v>
      </c>
      <c r="CF661" s="50">
        <f>IF(ISBLANK(Data!EQ661), "", Data!EQ661)</f>
        <v>71</v>
      </c>
      <c r="CG661" s="50">
        <f>IF(ISBLANK(Data!ER661), "", Data!ER661)</f>
        <v>69</v>
      </c>
      <c r="CH661" s="61" t="str">
        <f>IF(ISBLANK(Data!ES661), "", Data!ES661)</f>
        <v>Saint Joseph's</v>
      </c>
      <c r="CI661" s="61">
        <f>IF(ISBLANK(Data!ET661), "", Data!ET661)</f>
        <v>140</v>
      </c>
    </row>
    <row r="662" spans="1:87" x14ac:dyDescent="0.45">
      <c r="A662" s="50">
        <f>IF(ISBLANK(Data!A662), "", Data!A662)</f>
        <v>45309</v>
      </c>
      <c r="B662" s="50" t="str">
        <f>IF(ISBLANK(Data!B662), "", Data!B662)</f>
        <v>West Virginia</v>
      </c>
      <c r="C662" s="50">
        <f>IF(ISBLANK(Data!C662), "", Data!C662)</f>
        <v>348</v>
      </c>
      <c r="D662" s="50" t="str">
        <f>IF(ISBLANK(Data!D662), "", Data!D662)</f>
        <v>Kansas</v>
      </c>
      <c r="E662" s="50">
        <f>IF(ISBLANK(Data!E662), "", Data!E662)</f>
        <v>132</v>
      </c>
      <c r="F662" s="50" t="str">
        <f>IF(ISBLANK(Data!F662), "", Data!F662)</f>
        <v>N</v>
      </c>
      <c r="G662" s="50" t="str">
        <f>IF(ISBLANK(Data!G662), "", Data!G662)</f>
        <v>West Virginia</v>
      </c>
      <c r="H662" s="50" t="str">
        <f>IF(ISBLANK(Data!H662), "", Data!H662)</f>
        <v>Kansas</v>
      </c>
      <c r="I662" s="50" t="str">
        <f>IF(ISBLANK(Data!I662), "", Data!I662)</f>
        <v>West Virginia</v>
      </c>
      <c r="J662" s="50" t="str">
        <f>IF(ISBLANK(Data!J662), "", Data!J662)</f>
        <v>Kansas</v>
      </c>
      <c r="K662" s="50" t="str">
        <f>IF(ISBLANK(Data!K662), "", Data!K662)</f>
        <v>West Virginia</v>
      </c>
      <c r="L662" s="50" t="str">
        <f>IF(ISBLANK(Data!L662), "", Data!L662)</f>
        <v>Kansas</v>
      </c>
      <c r="M662" s="50" t="str">
        <f>IF(ISBLANK(Data!M662), "", Data!M662)</f>
        <v>W Virginia</v>
      </c>
      <c r="N662" s="50" t="str">
        <f>IF(ISBLANK(Data!N662), "", Data!N662)</f>
        <v>Kansas</v>
      </c>
      <c r="O662" s="50" t="str">
        <f>IF(ISBLANK(Data!O662), "", Data!O662)</f>
        <v>West Virginia</v>
      </c>
      <c r="P662" s="50" t="str">
        <f>IF(ISBLANK(Data!P662), "", Data!P662)</f>
        <v>Kansas</v>
      </c>
      <c r="Q662" s="50" t="str">
        <f>IF(ISBLANK(Data!Q662), "", Data!Q662)</f>
        <v>West Virginia</v>
      </c>
      <c r="R662" s="50" t="str">
        <f>IF(ISBLANK(Data!R662), "", Data!R662)</f>
        <v>Kansas</v>
      </c>
      <c r="S662" s="20">
        <f>Data!W662-Data!CD662</f>
        <v>-0.52941176470588303</v>
      </c>
      <c r="T662" s="20">
        <f>Data!X662-Data!CE662</f>
        <v>-20.43</v>
      </c>
      <c r="U662" s="20">
        <f>Data!Y662-Data!CF662</f>
        <v>-11.200000000000003</v>
      </c>
      <c r="V662" s="20">
        <f>Data!Z662-Data!CG662</f>
        <v>9.2000000000000028</v>
      </c>
      <c r="W662" s="20">
        <f>Data!AA662-Data!CH662</f>
        <v>9.9999999999994316E-2</v>
      </c>
      <c r="X662" s="20">
        <f>Data!AB662-Data!CI662</f>
        <v>-8.6000000000000007E-2</v>
      </c>
      <c r="Y662" s="20">
        <f>Data!AC662-Data!CJ662</f>
        <v>-1.17</v>
      </c>
      <c r="Z662" s="20">
        <f>Data!AD662-Data!CK662</f>
        <v>-0.5</v>
      </c>
      <c r="AA662" s="20">
        <f>Data!AE662-Data!CL662</f>
        <v>0.60000000000000853</v>
      </c>
      <c r="AB662" s="20">
        <f>Data!AF662-Data!CM662</f>
        <v>-1.62</v>
      </c>
      <c r="AC662" s="20">
        <f>Data!AG662-Data!CN662</f>
        <v>-10.5</v>
      </c>
      <c r="AD662" s="20">
        <f>Data!AH662-Data!CO662</f>
        <v>7.8999999999999915</v>
      </c>
      <c r="AE662" s="20">
        <f>Data!AI662-Data!CP662</f>
        <v>-0.33239999999999992</v>
      </c>
      <c r="AF662" s="20">
        <f>Data!AJ662-Data!CQ662</f>
        <v>-9.1</v>
      </c>
      <c r="AG662" s="20">
        <f>Data!AK662-Data!CR662</f>
        <v>-0.53529411764705881</v>
      </c>
      <c r="AH662" s="20">
        <f>Data!AL662-Data!CS662</f>
        <v>-282</v>
      </c>
      <c r="AI662" s="20">
        <f>Data!AM662-Data!CT662</f>
        <v>-15.219999999999999</v>
      </c>
      <c r="AJ662" s="20">
        <f>Data!AN662-Data!CU662</f>
        <v>1.1899999999999995</v>
      </c>
      <c r="AK662" s="20">
        <f>Data!AO662-Data!CV662</f>
        <v>-197</v>
      </c>
      <c r="AL662" s="20">
        <f>Data!AP662-Data!CW662</f>
        <v>97</v>
      </c>
      <c r="AM662" s="20">
        <f>Data!AQ662-Data!CX662</f>
        <v>-40</v>
      </c>
      <c r="AN662" s="20">
        <f>Data!AR662-Data!CY662</f>
        <v>-0.10100000000000003</v>
      </c>
      <c r="AO662" s="20">
        <f>Data!AS662-Data!CZ662</f>
        <v>0</v>
      </c>
      <c r="AP662" s="20">
        <f>Data!AT662-Data!DA662</f>
        <v>55</v>
      </c>
      <c r="AQ662" s="20">
        <f>Data!AU662-Data!DB662</f>
        <v>-5.5999999999999994E-2</v>
      </c>
      <c r="AR662" s="20">
        <f>Data!AV662-Data!DC662</f>
        <v>35</v>
      </c>
      <c r="AS662" s="20">
        <f>Data!AW662-Data!DD662</f>
        <v>54</v>
      </c>
      <c r="AT662" s="20">
        <f>Data!AX662-Data!DE662</f>
        <v>-1.3000000000000012E-2</v>
      </c>
      <c r="AU662" s="20">
        <f>Data!AY662-Data!DF662</f>
        <v>15</v>
      </c>
      <c r="AV662" s="20">
        <f>Data!AZ662-Data!DG662</f>
        <v>0.88235294117647101</v>
      </c>
      <c r="AW662" s="20">
        <f>Data!BA662-Data!DH662</f>
        <v>-51</v>
      </c>
      <c r="AX662" s="20">
        <f>Data!BB662-Data!DI662</f>
        <v>-3</v>
      </c>
      <c r="AY662" s="20">
        <f>Data!BC662-Data!DJ662</f>
        <v>-148</v>
      </c>
      <c r="AZ662" s="20">
        <f>Data!BD662-Data!DK662</f>
        <v>-47</v>
      </c>
      <c r="BA662" s="20">
        <f>Data!BE662-Data!DL662</f>
        <v>-18</v>
      </c>
      <c r="BB662" s="20">
        <f>Data!BF662-Data!DM662</f>
        <v>-2</v>
      </c>
      <c r="BC662" s="20">
        <f>Data!BG662-Data!DN662</f>
        <v>4</v>
      </c>
      <c r="BD662" s="20">
        <f>Data!BH662-Data!DO662</f>
        <v>-11.600000000000009</v>
      </c>
      <c r="BE662" s="20">
        <f>Data!BI662-Data!DP662</f>
        <v>5.7060000000000031</v>
      </c>
      <c r="BF662" s="20">
        <f>Data!BJ662-Data!DQ662</f>
        <v>-17.294</v>
      </c>
      <c r="BG662" s="20">
        <f>Data!BK662-Data!DR662</f>
        <v>-0.70500000000000007</v>
      </c>
      <c r="BH662" s="20">
        <f>Data!BL662-Data!DS662</f>
        <v>-0.11700000000000088</v>
      </c>
      <c r="BI662" s="20">
        <f>Data!BM662-Data!DT662</f>
        <v>-0.22399999999999998</v>
      </c>
      <c r="BJ662" s="20">
        <f>Data!BN662-Data!DU662</f>
        <v>3.3000000000000007</v>
      </c>
      <c r="BK662" s="20">
        <f>Data!BO662-Data!DV662</f>
        <v>3.1000000000000014</v>
      </c>
      <c r="BL662" s="20">
        <f>Data!BP662-Data!DW662</f>
        <v>-1.0999999999999996</v>
      </c>
      <c r="BM662" s="20">
        <f>Data!BQ662-Data!DX662</f>
        <v>-2.7647058823529411</v>
      </c>
      <c r="BN662" s="20">
        <f>Data!BR662-Data!DY662</f>
        <v>0.30000000000000071</v>
      </c>
      <c r="BO662" s="20">
        <f>Data!BS662-Data!DZ662</f>
        <v>173</v>
      </c>
      <c r="BP662" s="20">
        <f>Data!BT662-Data!EA662</f>
        <v>-0.16400000000000003</v>
      </c>
      <c r="BQ662" s="20">
        <f>Data!BU662-Data!EB662</f>
        <v>-1</v>
      </c>
      <c r="BR662" s="20">
        <f>Data!BV662-Data!EC662</f>
        <v>156</v>
      </c>
      <c r="BS662" s="20">
        <f>Data!BW662-Data!ED662</f>
        <v>137</v>
      </c>
      <c r="BT662" s="20">
        <f>Data!BX662-Data!EE662</f>
        <v>190</v>
      </c>
      <c r="BU662" s="20">
        <f>Data!BY662-Data!EF662</f>
        <v>132</v>
      </c>
      <c r="BV662" s="20">
        <f>Data!BZ662-Data!EG662</f>
        <v>128</v>
      </c>
      <c r="BW662" s="20">
        <f>Data!CA662-Data!EH662</f>
        <v>119.3</v>
      </c>
      <c r="BX662" s="20">
        <f>Data!CB662-Data!EI662</f>
        <v>173</v>
      </c>
      <c r="BY662" s="20">
        <f>Data!CC662-Data!EJ662</f>
        <v>229</v>
      </c>
      <c r="BZ662" s="20">
        <f>Data!EK662</f>
        <v>9838.5</v>
      </c>
      <c r="CA662" s="20">
        <f>Data!EL662</f>
        <v>11956.980000000001</v>
      </c>
      <c r="CB662" s="20">
        <f>Data!EM662</f>
        <v>88.669117647058812</v>
      </c>
      <c r="CC662" s="20">
        <f>Data!EN662</f>
        <v>55.866352941176466</v>
      </c>
      <c r="CD662" s="20">
        <f>Data!EO662</f>
        <v>10.73</v>
      </c>
      <c r="CE662" s="20">
        <f>Data!EP662</f>
        <v>175.934</v>
      </c>
      <c r="CF662" s="50">
        <f>IF(ISBLANK(Data!EQ662), "", Data!EQ662)</f>
        <v>91</v>
      </c>
      <c r="CG662" s="50">
        <f>IF(ISBLANK(Data!ER662), "", Data!ER662)</f>
        <v>85</v>
      </c>
      <c r="CH662" s="61" t="str">
        <f>IF(ISBLANK(Data!ES662), "", Data!ES662)</f>
        <v>West Virginia</v>
      </c>
      <c r="CI662" s="61">
        <f>IF(ISBLANK(Data!ET662), "", Data!ET662)</f>
        <v>176</v>
      </c>
    </row>
    <row r="663" spans="1:87" x14ac:dyDescent="0.45">
      <c r="A663" s="50">
        <f>IF(ISBLANK(Data!A663), "", Data!A663)</f>
        <v>45309</v>
      </c>
      <c r="B663" s="50" t="str">
        <f>IF(ISBLANK(Data!B663), "", Data!B663)</f>
        <v>Florida St.</v>
      </c>
      <c r="C663" s="50">
        <f>IF(ISBLANK(Data!C663), "", Data!C663)</f>
        <v>91</v>
      </c>
      <c r="D663" s="50" t="str">
        <f>IF(ISBLANK(Data!D663), "", Data!D663)</f>
        <v>Clemson</v>
      </c>
      <c r="E663" s="50">
        <f>IF(ISBLANK(Data!E663), "", Data!E663)</f>
        <v>53</v>
      </c>
      <c r="F663" s="50" t="str">
        <f>IF(ISBLANK(Data!F663), "", Data!F663)</f>
        <v>N</v>
      </c>
      <c r="G663" s="50" t="str">
        <f>IF(ISBLANK(Data!G663), "", Data!G663)</f>
        <v>Florida St.</v>
      </c>
      <c r="H663" s="50" t="str">
        <f>IF(ISBLANK(Data!H663), "", Data!H663)</f>
        <v>Clemson</v>
      </c>
      <c r="I663" s="50" t="str">
        <f>IF(ISBLANK(Data!I663), "", Data!I663)</f>
        <v>Florida St.</v>
      </c>
      <c r="J663" s="50" t="str">
        <f>IF(ISBLANK(Data!J663), "", Data!J663)</f>
        <v>Clemson</v>
      </c>
      <c r="K663" s="50" t="str">
        <f>IF(ISBLANK(Data!K663), "", Data!K663)</f>
        <v>Florida State</v>
      </c>
      <c r="L663" s="50" t="str">
        <f>IF(ISBLANK(Data!L663), "", Data!L663)</f>
        <v>Clemson</v>
      </c>
      <c r="M663" s="50" t="str">
        <f>IF(ISBLANK(Data!M663), "", Data!M663)</f>
        <v>Florida St</v>
      </c>
      <c r="N663" s="50" t="str">
        <f>IF(ISBLANK(Data!N663), "", Data!N663)</f>
        <v>Clemson</v>
      </c>
      <c r="O663" s="50" t="str">
        <f>IF(ISBLANK(Data!O663), "", Data!O663)</f>
        <v>Florida St.</v>
      </c>
      <c r="P663" s="50" t="str">
        <f>IF(ISBLANK(Data!P663), "", Data!P663)</f>
        <v>Clemson</v>
      </c>
      <c r="Q663" s="50" t="str">
        <f>IF(ISBLANK(Data!Q663), "", Data!Q663)</f>
        <v>Florida State</v>
      </c>
      <c r="R663" s="50" t="str">
        <f>IF(ISBLANK(Data!R663), "", Data!R663)</f>
        <v>Clemson</v>
      </c>
      <c r="S663" s="20">
        <f>Data!W663-Data!CD663</f>
        <v>-5.8823529411763942E-2</v>
      </c>
      <c r="T663" s="20">
        <f>Data!X663-Data!CE663</f>
        <v>-5.9999999999999982</v>
      </c>
      <c r="U663" s="20">
        <f>Data!Y663-Data!CF663</f>
        <v>-9.7999999999999972</v>
      </c>
      <c r="V663" s="20">
        <f>Data!Z663-Data!CG663</f>
        <v>-3.7000000000000028</v>
      </c>
      <c r="W663" s="20">
        <f>Data!AA663-Data!CH663</f>
        <v>4.5</v>
      </c>
      <c r="X663" s="20">
        <f>Data!AB663-Data!CI663</f>
        <v>2.6000000000000002E-2</v>
      </c>
      <c r="Y663" s="20">
        <f>Data!AC663-Data!CJ663</f>
        <v>-1.5200000000000005</v>
      </c>
      <c r="Z663" s="20">
        <f>Data!AD663-Data!CK663</f>
        <v>-1.5999999999999943</v>
      </c>
      <c r="AA663" s="20">
        <f>Data!AE663-Data!CL663</f>
        <v>-0.19999999999998863</v>
      </c>
      <c r="AB663" s="20">
        <f>Data!AF663-Data!CM663</f>
        <v>-1.46</v>
      </c>
      <c r="AC663" s="20">
        <f>Data!AG663-Data!CN663</f>
        <v>-12.100000000000009</v>
      </c>
      <c r="AD663" s="20">
        <f>Data!AH663-Data!CO663</f>
        <v>-4.2999999999999972</v>
      </c>
      <c r="AE663" s="20">
        <f>Data!AI663-Data!CP663</f>
        <v>-0.11019999999999996</v>
      </c>
      <c r="AF663" s="20">
        <f>Data!AJ663-Data!CQ663</f>
        <v>-13.5</v>
      </c>
      <c r="AG663" s="20">
        <f>Data!AK663-Data!CR663</f>
        <v>-0.79411764705882348</v>
      </c>
      <c r="AH663" s="20">
        <f>Data!AL663-Data!CS663</f>
        <v>-33</v>
      </c>
      <c r="AI663" s="20">
        <f>Data!AM663-Data!CT663</f>
        <v>-4.17</v>
      </c>
      <c r="AJ663" s="20">
        <f>Data!AN663-Data!CU663</f>
        <v>-0.58999999999999986</v>
      </c>
      <c r="AK663" s="20">
        <f>Data!AO663-Data!CV663</f>
        <v>-64</v>
      </c>
      <c r="AL663" s="20">
        <f>Data!AP663-Data!CW663</f>
        <v>-3</v>
      </c>
      <c r="AM663" s="20">
        <f>Data!AQ663-Data!CX663</f>
        <v>6</v>
      </c>
      <c r="AN663" s="20">
        <f>Data!AR663-Data!CY663</f>
        <v>-3.8999999999999979E-2</v>
      </c>
      <c r="AO663" s="20">
        <f>Data!AS663-Data!CZ663</f>
        <v>-34</v>
      </c>
      <c r="AP663" s="20">
        <f>Data!AT663-Data!DA663</f>
        <v>-70</v>
      </c>
      <c r="AQ663" s="20">
        <f>Data!AU663-Data!DB663</f>
        <v>-2.6999999999999968E-2</v>
      </c>
      <c r="AR663" s="20">
        <f>Data!AV663-Data!DC663</f>
        <v>46</v>
      </c>
      <c r="AS663" s="20">
        <f>Data!AW663-Data!DD663</f>
        <v>99</v>
      </c>
      <c r="AT663" s="20">
        <f>Data!AX663-Data!DE663</f>
        <v>-7.5000000000000067E-2</v>
      </c>
      <c r="AU663" s="20">
        <f>Data!AY663-Data!DF663</f>
        <v>12</v>
      </c>
      <c r="AV663" s="20">
        <f>Data!AZ663-Data!DG663</f>
        <v>0.70588235294117574</v>
      </c>
      <c r="AW663" s="20">
        <f>Data!BA663-Data!DH663</f>
        <v>-30</v>
      </c>
      <c r="AX663" s="20">
        <f>Data!BB663-Data!DI663</f>
        <v>-1.764705882352942</v>
      </c>
      <c r="AY663" s="20">
        <f>Data!BC663-Data!DJ663</f>
        <v>-42</v>
      </c>
      <c r="AZ663" s="20">
        <f>Data!BD663-Data!DK663</f>
        <v>77</v>
      </c>
      <c r="BA663" s="20">
        <f>Data!BE663-Data!DL663</f>
        <v>-12</v>
      </c>
      <c r="BB663" s="20">
        <f>Data!BF663-Data!DM663</f>
        <v>34</v>
      </c>
      <c r="BC663" s="20">
        <f>Data!BG663-Data!DN663</f>
        <v>66</v>
      </c>
      <c r="BD663" s="20">
        <f>Data!BH663-Data!DO663</f>
        <v>-3.8000000000000114</v>
      </c>
      <c r="BE663" s="20">
        <f>Data!BI663-Data!DP663</f>
        <v>-0.17700000000000671</v>
      </c>
      <c r="BF663" s="20">
        <f>Data!BJ663-Data!DQ663</f>
        <v>-3.589</v>
      </c>
      <c r="BG663" s="20">
        <f>Data!BK663-Data!DR663</f>
        <v>-0.45699999999999985</v>
      </c>
      <c r="BH663" s="20">
        <f>Data!BL663-Data!DS663</f>
        <v>2</v>
      </c>
      <c r="BI663" s="20">
        <f>Data!BM663-Data!DT663</f>
        <v>0.29400000000000004</v>
      </c>
      <c r="BJ663" s="20">
        <f>Data!BN663-Data!DU663</f>
        <v>-4.1000000000000014</v>
      </c>
      <c r="BK663" s="20">
        <f>Data!BO663-Data!DV663</f>
        <v>5.8000000000000007</v>
      </c>
      <c r="BL663" s="20">
        <f>Data!BP663-Data!DW663</f>
        <v>-0.70000000000000018</v>
      </c>
      <c r="BM663" s="20">
        <f>Data!BQ663-Data!DX663</f>
        <v>4.5294117647058831</v>
      </c>
      <c r="BN663" s="20">
        <f>Data!BR663-Data!DY663</f>
        <v>3.9000000000000004</v>
      </c>
      <c r="BO663" s="20">
        <f>Data!BS663-Data!DZ663</f>
        <v>25</v>
      </c>
      <c r="BP663" s="20">
        <f>Data!BT663-Data!EA663</f>
        <v>-3.1000000000000028E-2</v>
      </c>
      <c r="BQ663" s="20">
        <f>Data!BU663-Data!EB663</f>
        <v>-2</v>
      </c>
      <c r="BR663" s="20">
        <f>Data!BV663-Data!EC663</f>
        <v>47</v>
      </c>
      <c r="BS663" s="20">
        <f>Data!BW663-Data!ED663</f>
        <v>14</v>
      </c>
      <c r="BT663" s="20">
        <f>Data!BX663-Data!EE663</f>
        <v>31</v>
      </c>
      <c r="BU663" s="20">
        <f>Data!BY663-Data!EF663</f>
        <v>50</v>
      </c>
      <c r="BV663" s="20">
        <f>Data!BZ663-Data!EG663</f>
        <v>40</v>
      </c>
      <c r="BW663" s="20">
        <f>Data!CA663-Data!EH663</f>
        <v>26.2</v>
      </c>
      <c r="BX663" s="20">
        <f>Data!CB663-Data!EI663</f>
        <v>25</v>
      </c>
      <c r="BY663" s="20">
        <f>Data!CC663-Data!EJ663</f>
        <v>74</v>
      </c>
      <c r="BZ663" s="20">
        <f>Data!EK663</f>
        <v>11152</v>
      </c>
      <c r="CA663" s="20">
        <f>Data!EL663</f>
        <v>11717.679999999998</v>
      </c>
      <c r="CB663" s="20">
        <f>Data!EM663</f>
        <v>58.731294117647053</v>
      </c>
      <c r="CC663" s="20">
        <f>Data!EN663</f>
        <v>95.175529411764714</v>
      </c>
      <c r="CD663" s="20">
        <f>Data!EO663</f>
        <v>15.147</v>
      </c>
      <c r="CE663" s="20">
        <f>Data!EP663</f>
        <v>186.29999999999998</v>
      </c>
      <c r="CF663" s="50">
        <f>IF(ISBLANK(Data!EQ663), "", Data!EQ663)</f>
        <v>67</v>
      </c>
      <c r="CG663" s="50">
        <f>IF(ISBLANK(Data!ER663), "", Data!ER663)</f>
        <v>78</v>
      </c>
      <c r="CH663" s="61" t="str">
        <f>IF(ISBLANK(Data!ES663), "", Data!ES663)</f>
        <v>Clemson</v>
      </c>
      <c r="CI663" s="61">
        <f>IF(ISBLANK(Data!ET663), "", Data!ET663)</f>
        <v>145</v>
      </c>
    </row>
    <row r="664" spans="1:87" x14ac:dyDescent="0.45">
      <c r="A664" s="50">
        <f>IF(ISBLANK(Data!A664), "", Data!A664)</f>
        <v>45309</v>
      </c>
      <c r="B664" s="50" t="str">
        <f>IF(ISBLANK(Data!B664), "", Data!B664)</f>
        <v>LSU</v>
      </c>
      <c r="C664" s="50">
        <f>IF(ISBLANK(Data!C664), "", Data!C664)</f>
        <v>156</v>
      </c>
      <c r="D664" s="50" t="str">
        <f>IF(ISBLANK(Data!D664), "", Data!D664)</f>
        <v>Texas A&amp;M</v>
      </c>
      <c r="E664" s="50">
        <f>IF(ISBLANK(Data!E664), "", Data!E664)</f>
        <v>298</v>
      </c>
      <c r="F664" s="50" t="str">
        <f>IF(ISBLANK(Data!F664), "", Data!F664)</f>
        <v>N</v>
      </c>
      <c r="G664" s="50" t="str">
        <f>IF(ISBLANK(Data!G664), "", Data!G664)</f>
        <v>LSU</v>
      </c>
      <c r="H664" s="50" t="str">
        <f>IF(ISBLANK(Data!H664), "", Data!H664)</f>
        <v>Texas A&amp;M</v>
      </c>
      <c r="I664" s="50" t="str">
        <f>IF(ISBLANK(Data!I664), "", Data!I664)</f>
        <v>LSU</v>
      </c>
      <c r="J664" s="50" t="str">
        <f>IF(ISBLANK(Data!J664), "", Data!J664)</f>
        <v>Texas A&amp;M</v>
      </c>
      <c r="K664" s="50" t="str">
        <f>IF(ISBLANK(Data!K664), "", Data!K664)</f>
        <v>Louisiana State</v>
      </c>
      <c r="L664" s="50" t="str">
        <f>IF(ISBLANK(Data!L664), "", Data!L664)</f>
        <v>Texas A&amp;M</v>
      </c>
      <c r="M664" s="50" t="str">
        <f>IF(ISBLANK(Data!M664), "", Data!M664)</f>
        <v>LSU</v>
      </c>
      <c r="N664" s="50" t="str">
        <f>IF(ISBLANK(Data!N664), "", Data!N664)</f>
        <v>Texas A&amp;M</v>
      </c>
      <c r="O664" s="50" t="str">
        <f>IF(ISBLANK(Data!O664), "", Data!O664)</f>
        <v>LSU</v>
      </c>
      <c r="P664" s="50" t="str">
        <f>IF(ISBLANK(Data!P664), "", Data!P664)</f>
        <v>Texas A&amp;M</v>
      </c>
      <c r="Q664" s="50" t="str">
        <f>IF(ISBLANK(Data!Q664), "", Data!Q664)</f>
        <v>LSU</v>
      </c>
      <c r="R664" s="50" t="str">
        <f>IF(ISBLANK(Data!R664), "", Data!R664)</f>
        <v>Texas A&amp;M</v>
      </c>
      <c r="S664" s="20">
        <f>Data!W664-Data!CD664</f>
        <v>5.8823529411765052E-2</v>
      </c>
      <c r="T664" s="20">
        <f>Data!X664-Data!CE664</f>
        <v>-6.65</v>
      </c>
      <c r="U664" s="20">
        <f>Data!Y664-Data!CF664</f>
        <v>-7.7000000000000028</v>
      </c>
      <c r="V664" s="20">
        <f>Data!Z664-Data!CG664</f>
        <v>-1.1000000000000085</v>
      </c>
      <c r="W664" s="20">
        <f>Data!AA664-Data!CH664</f>
        <v>6.0999999999999943</v>
      </c>
      <c r="X664" s="20">
        <f>Data!AB664-Data!CI664</f>
        <v>7.0000000000000007E-2</v>
      </c>
      <c r="Y664" s="20">
        <f>Data!AC664-Data!CJ664</f>
        <v>-7.5</v>
      </c>
      <c r="Z664" s="20">
        <f>Data!AD664-Data!CK664</f>
        <v>-3.2999999999999972</v>
      </c>
      <c r="AA664" s="20">
        <f>Data!AE664-Data!CL664</f>
        <v>4.0999999999999943</v>
      </c>
      <c r="AB664" s="20">
        <f>Data!AF664-Data!CM664</f>
        <v>-8.08</v>
      </c>
      <c r="AC664" s="20">
        <f>Data!AG664-Data!CN664</f>
        <v>-7.5</v>
      </c>
      <c r="AD664" s="20">
        <f>Data!AH664-Data!CO664</f>
        <v>-2.4000000000000057</v>
      </c>
      <c r="AE664" s="20">
        <f>Data!AI664-Data!CP664</f>
        <v>-8.9799999999999991E-2</v>
      </c>
      <c r="AF664" s="20">
        <f>Data!AJ664-Data!CQ664</f>
        <v>-0.8</v>
      </c>
      <c r="AG664" s="20">
        <f>Data!AK664-Data!CR664</f>
        <v>-4.7058823529411764E-2</v>
      </c>
      <c r="AH664" s="20">
        <f>Data!AL664-Data!CS664</f>
        <v>-6</v>
      </c>
      <c r="AI664" s="20">
        <f>Data!AM664-Data!CT664</f>
        <v>-4.6899999999999995</v>
      </c>
      <c r="AJ664" s="20">
        <f>Data!AN664-Data!CU664</f>
        <v>-5.6400000000000006</v>
      </c>
      <c r="AK664" s="20">
        <f>Data!AO664-Data!CV664</f>
        <v>38</v>
      </c>
      <c r="AL664" s="20">
        <f>Data!AP664-Data!CW664</f>
        <v>22</v>
      </c>
      <c r="AM664" s="20">
        <f>Data!AQ664-Data!CX664</f>
        <v>-119</v>
      </c>
      <c r="AN664" s="20">
        <f>Data!AR664-Data!CY664</f>
        <v>6.6000000000000003E-2</v>
      </c>
      <c r="AO664" s="20">
        <f>Data!AS664-Data!CZ664</f>
        <v>10</v>
      </c>
      <c r="AP664" s="20">
        <f>Data!AT664-Data!DA664</f>
        <v>-64</v>
      </c>
      <c r="AQ664" s="20">
        <f>Data!AU664-Data!DB664</f>
        <v>7.5000000000000011E-2</v>
      </c>
      <c r="AR664" s="20">
        <f>Data!AV664-Data!DC664</f>
        <v>-8</v>
      </c>
      <c r="AS664" s="20">
        <f>Data!AW664-Data!DD664</f>
        <v>-20</v>
      </c>
      <c r="AT664" s="20">
        <f>Data!AX664-Data!DE664</f>
        <v>1.6000000000000014E-2</v>
      </c>
      <c r="AU664" s="20">
        <f>Data!AY664-Data!DF664</f>
        <v>-143</v>
      </c>
      <c r="AV664" s="20">
        <f>Data!AZ664-Data!DG664</f>
        <v>-8.4117647058823533</v>
      </c>
      <c r="AW664" s="20">
        <f>Data!BA664-Data!DH664</f>
        <v>-117</v>
      </c>
      <c r="AX664" s="20">
        <f>Data!BB664-Data!DI664</f>
        <v>-6.882352941176471</v>
      </c>
      <c r="AY664" s="20">
        <f>Data!BC664-Data!DJ664</f>
        <v>11</v>
      </c>
      <c r="AZ664" s="20">
        <f>Data!BD664-Data!DK664</f>
        <v>34</v>
      </c>
      <c r="BA664" s="20">
        <f>Data!BE664-Data!DL664</f>
        <v>19</v>
      </c>
      <c r="BB664" s="20">
        <f>Data!BF664-Data!DM664</f>
        <v>60</v>
      </c>
      <c r="BC664" s="20">
        <f>Data!BG664-Data!DN664</f>
        <v>12</v>
      </c>
      <c r="BD664" s="20">
        <f>Data!BH664-Data!DO664</f>
        <v>2.2999999999999972</v>
      </c>
      <c r="BE664" s="20">
        <f>Data!BI664-Data!DP664</f>
        <v>1.2939999999999969</v>
      </c>
      <c r="BF664" s="20">
        <f>Data!BJ664-Data!DQ664</f>
        <v>0.94099999999999984</v>
      </c>
      <c r="BG664" s="20">
        <f>Data!BK664-Data!DR664</f>
        <v>-0.251</v>
      </c>
      <c r="BH664" s="20">
        <f>Data!BL664-Data!DS664</f>
        <v>3.5289999999999999</v>
      </c>
      <c r="BI664" s="20">
        <f>Data!BM664-Data!DT664</f>
        <v>-5.4000000000000048E-2</v>
      </c>
      <c r="BJ664" s="20">
        <f>Data!BN664-Data!DU664</f>
        <v>-3.8000000000000007</v>
      </c>
      <c r="BK664" s="20">
        <f>Data!BO664-Data!DV664</f>
        <v>-1.1999999999999993</v>
      </c>
      <c r="BL664" s="20">
        <f>Data!BP664-Data!DW664</f>
        <v>1.0999999999999996</v>
      </c>
      <c r="BM664" s="20">
        <f>Data!BQ664-Data!DX664</f>
        <v>2.0000000000000009</v>
      </c>
      <c r="BN664" s="20">
        <f>Data!BR664-Data!DY664</f>
        <v>0.69999999999999929</v>
      </c>
      <c r="BO664" s="20">
        <f>Data!BS664-Data!DZ664</f>
        <v>27</v>
      </c>
      <c r="BP664" s="20">
        <f>Data!BT664-Data!EA664</f>
        <v>-1.8999999999999906E-2</v>
      </c>
      <c r="BQ664" s="20">
        <f>Data!BU664-Data!EB664</f>
        <v>9</v>
      </c>
      <c r="BR664" s="20">
        <f>Data!BV664-Data!EC664</f>
        <v>46</v>
      </c>
      <c r="BS664" s="20">
        <f>Data!BW664-Data!ED664</f>
        <v>34</v>
      </c>
      <c r="BT664" s="20">
        <f>Data!BX664-Data!EE664</f>
        <v>28</v>
      </c>
      <c r="BU664" s="20">
        <f>Data!BY664-Data!EF664</f>
        <v>63</v>
      </c>
      <c r="BV664" s="20">
        <f>Data!BZ664-Data!EG664</f>
        <v>48</v>
      </c>
      <c r="BW664" s="20">
        <f>Data!CA664-Data!EH664</f>
        <v>31.700000000000003</v>
      </c>
      <c r="BX664" s="20">
        <f>Data!CB664-Data!EI664</f>
        <v>27</v>
      </c>
      <c r="BY664" s="20">
        <f>Data!CC664-Data!EJ664</f>
        <v>38</v>
      </c>
      <c r="BZ664" s="20">
        <f>Data!EK664</f>
        <v>10849.14</v>
      </c>
      <c r="CA664" s="20">
        <f>Data!EL664</f>
        <v>11490.439999999999</v>
      </c>
      <c r="CB664" s="20">
        <f>Data!EM664</f>
        <v>105.04870588235293</v>
      </c>
      <c r="CC664" s="20">
        <f>Data!EN664</f>
        <v>97.64705882352942</v>
      </c>
      <c r="CD664" s="20">
        <f>Data!EO664</f>
        <v>12.302499999999998</v>
      </c>
      <c r="CE664" s="20">
        <f>Data!EP664</f>
        <v>204.91499999999999</v>
      </c>
      <c r="CF664" s="50">
        <f>IF(ISBLANK(Data!EQ664), "", Data!EQ664)</f>
        <v>69</v>
      </c>
      <c r="CG664" s="50">
        <f>IF(ISBLANK(Data!ER664), "", Data!ER664)</f>
        <v>73</v>
      </c>
      <c r="CH664" s="61" t="str">
        <f>IF(ISBLANK(Data!ES664), "", Data!ES664)</f>
        <v>Texas A&amp;M</v>
      </c>
      <c r="CI664" s="61">
        <f>IF(ISBLANK(Data!ET664), "", Data!ET664)</f>
        <v>142</v>
      </c>
    </row>
    <row r="665" spans="1:87" x14ac:dyDescent="0.45">
      <c r="A665" s="50">
        <f>IF(ISBLANK(Data!A665), "", Data!A665)</f>
        <v>45309</v>
      </c>
      <c r="B665" s="50" t="str">
        <f>IF(ISBLANK(Data!B665), "", Data!B665)</f>
        <v>Davidson</v>
      </c>
      <c r="C665" s="50">
        <f>IF(ISBLANK(Data!C665), "", Data!C665)</f>
        <v>65</v>
      </c>
      <c r="D665" s="50" t="str">
        <f>IF(ISBLANK(Data!D665), "", Data!D665)</f>
        <v>Richmond</v>
      </c>
      <c r="E665" s="50">
        <f>IF(ISBLANK(Data!E665), "", Data!E665)</f>
        <v>245</v>
      </c>
      <c r="F665" s="50" t="str">
        <f>IF(ISBLANK(Data!F665), "", Data!F665)</f>
        <v>N</v>
      </c>
      <c r="G665" s="50" t="str">
        <f>IF(ISBLANK(Data!G665), "", Data!G665)</f>
        <v>Davidson</v>
      </c>
      <c r="H665" s="50" t="str">
        <f>IF(ISBLANK(Data!H665), "", Data!H665)</f>
        <v>Richmond</v>
      </c>
      <c r="I665" s="50" t="str">
        <f>IF(ISBLANK(Data!I665), "", Data!I665)</f>
        <v>Davidson</v>
      </c>
      <c r="J665" s="50" t="str">
        <f>IF(ISBLANK(Data!J665), "", Data!J665)</f>
        <v>Richmond</v>
      </c>
      <c r="K665" s="50" t="str">
        <f>IF(ISBLANK(Data!K665), "", Data!K665)</f>
        <v>Davidson</v>
      </c>
      <c r="L665" s="50" t="str">
        <f>IF(ISBLANK(Data!L665), "", Data!L665)</f>
        <v>Richmond</v>
      </c>
      <c r="M665" s="50" t="str">
        <f>IF(ISBLANK(Data!M665), "", Data!M665)</f>
        <v>Davidson</v>
      </c>
      <c r="N665" s="50" t="str">
        <f>IF(ISBLANK(Data!N665), "", Data!N665)</f>
        <v>Richmond</v>
      </c>
      <c r="O665" s="50" t="str">
        <f>IF(ISBLANK(Data!O665), "", Data!O665)</f>
        <v>Davidson</v>
      </c>
      <c r="P665" s="50" t="str">
        <f>IF(ISBLANK(Data!P665), "", Data!P665)</f>
        <v>Richmond</v>
      </c>
      <c r="Q665" s="50" t="str">
        <f>IF(ISBLANK(Data!Q665), "", Data!Q665)</f>
        <v>Davidson</v>
      </c>
      <c r="R665" s="50" t="str">
        <f>IF(ISBLANK(Data!R665), "", Data!R665)</f>
        <v>Richmond</v>
      </c>
      <c r="S665" s="20">
        <f>Data!W665-Data!CD665</f>
        <v>-5.8823529411763942E-2</v>
      </c>
      <c r="T665" s="20">
        <f>Data!X665-Data!CE665</f>
        <v>-5.9600000000000009</v>
      </c>
      <c r="U665" s="20">
        <f>Data!Y665-Data!CF665</f>
        <v>-1.4000000000000057</v>
      </c>
      <c r="V665" s="20">
        <f>Data!Z665-Data!CG665</f>
        <v>4.5999999999999943</v>
      </c>
      <c r="W665" s="20">
        <f>Data!AA665-Data!CH665</f>
        <v>9.9999999999994316E-2</v>
      </c>
      <c r="X665" s="20">
        <f>Data!AB665-Data!CI665</f>
        <v>6.3E-2</v>
      </c>
      <c r="Y665" s="20">
        <f>Data!AC665-Data!CJ665</f>
        <v>0.76</v>
      </c>
      <c r="Z665" s="20">
        <f>Data!AD665-Data!CK665</f>
        <v>1.0999999999999943</v>
      </c>
      <c r="AA665" s="20">
        <f>Data!AE665-Data!CL665</f>
        <v>0.39999999999999147</v>
      </c>
      <c r="AB665" s="20">
        <f>Data!AF665-Data!CM665</f>
        <v>2.85</v>
      </c>
      <c r="AC665" s="20">
        <f>Data!AG665-Data!CN665</f>
        <v>-1.8999999999999915</v>
      </c>
      <c r="AD665" s="20">
        <f>Data!AH665-Data!CO665</f>
        <v>5.9000000000000057</v>
      </c>
      <c r="AE665" s="20">
        <f>Data!AI665-Data!CP665</f>
        <v>-0.18400000000000005</v>
      </c>
      <c r="AF665" s="20">
        <f>Data!AJ665-Data!CQ665</f>
        <v>-1.7000000000000002</v>
      </c>
      <c r="AG665" s="20">
        <f>Data!AK665-Data!CR665</f>
        <v>-0.1</v>
      </c>
      <c r="AH665" s="20">
        <f>Data!AL665-Data!CS665</f>
        <v>-92</v>
      </c>
      <c r="AI665" s="20">
        <f>Data!AM665-Data!CT665</f>
        <v>-5.4799999999999995</v>
      </c>
      <c r="AJ665" s="20">
        <f>Data!AN665-Data!CU665</f>
        <v>1.2</v>
      </c>
      <c r="AK665" s="20">
        <f>Data!AO665-Data!CV665</f>
        <v>0</v>
      </c>
      <c r="AL665" s="20">
        <f>Data!AP665-Data!CW665</f>
        <v>59</v>
      </c>
      <c r="AM665" s="20">
        <f>Data!AQ665-Data!CX665</f>
        <v>-39</v>
      </c>
      <c r="AN665" s="20">
        <f>Data!AR665-Data!CY665</f>
        <v>-2.300000000000002E-2</v>
      </c>
      <c r="AO665" s="20">
        <f>Data!AS665-Data!CZ665</f>
        <v>8</v>
      </c>
      <c r="AP665" s="20">
        <f>Data!AT665-Data!DA665</f>
        <v>53</v>
      </c>
      <c r="AQ665" s="20">
        <f>Data!AU665-Data!DB665</f>
        <v>-2.5999999999999968E-2</v>
      </c>
      <c r="AR665" s="20">
        <f>Data!AV665-Data!DC665</f>
        <v>74</v>
      </c>
      <c r="AS665" s="20">
        <f>Data!AW665-Data!DD665</f>
        <v>103</v>
      </c>
      <c r="AT665" s="20">
        <f>Data!AX665-Data!DE665</f>
        <v>3.0000000000000027E-3</v>
      </c>
      <c r="AU665" s="20">
        <f>Data!AY665-Data!DF665</f>
        <v>59</v>
      </c>
      <c r="AV665" s="20">
        <f>Data!AZ665-Data!DG665</f>
        <v>3.4705882352941169</v>
      </c>
      <c r="AW665" s="20">
        <f>Data!BA665-Data!DH665</f>
        <v>22</v>
      </c>
      <c r="AX665" s="20">
        <f>Data!BB665-Data!DI665</f>
        <v>1.294117647058826</v>
      </c>
      <c r="AY665" s="20">
        <f>Data!BC665-Data!DJ665</f>
        <v>-7</v>
      </c>
      <c r="AZ665" s="20">
        <f>Data!BD665-Data!DK665</f>
        <v>-8</v>
      </c>
      <c r="BA665" s="20">
        <f>Data!BE665-Data!DL665</f>
        <v>-11</v>
      </c>
      <c r="BB665" s="20">
        <f>Data!BF665-Data!DM665</f>
        <v>38</v>
      </c>
      <c r="BC665" s="20">
        <f>Data!BG665-Data!DN665</f>
        <v>23</v>
      </c>
      <c r="BD665" s="20">
        <f>Data!BH665-Data!DO665</f>
        <v>0</v>
      </c>
      <c r="BE665" s="20">
        <f>Data!BI665-Data!DP665</f>
        <v>3.4699999999999989</v>
      </c>
      <c r="BF665" s="20">
        <f>Data!BJ665-Data!DQ665</f>
        <v>-3.4710000000000001</v>
      </c>
      <c r="BG665" s="20">
        <f>Data!BK665-Data!DR665</f>
        <v>-0.37000000000000011</v>
      </c>
      <c r="BH665" s="20">
        <f>Data!BL665-Data!DS665</f>
        <v>2.2349999999999994</v>
      </c>
      <c r="BI665" s="20">
        <f>Data!BM665-Data!DT665</f>
        <v>-0.21899999999999997</v>
      </c>
      <c r="BJ665" s="20">
        <f>Data!BN665-Data!DU665</f>
        <v>3.0999999999999979</v>
      </c>
      <c r="BK665" s="20">
        <f>Data!BO665-Data!DV665</f>
        <v>6.1000000000000014</v>
      </c>
      <c r="BL665" s="20">
        <f>Data!BP665-Data!DW665</f>
        <v>-0.70000000000000018</v>
      </c>
      <c r="BM665" s="20">
        <f>Data!BQ665-Data!DX665</f>
        <v>-0.47058823529411686</v>
      </c>
      <c r="BN665" s="20">
        <f>Data!BR665-Data!DY665</f>
        <v>1.4000000000000004</v>
      </c>
      <c r="BO665" s="20">
        <f>Data!BS665-Data!DZ665</f>
        <v>11</v>
      </c>
      <c r="BP665" s="20">
        <f>Data!BT665-Data!EA665</f>
        <v>-7.0000000000000062E-3</v>
      </c>
      <c r="BQ665" s="20">
        <f>Data!BU665-Data!EB665</f>
        <v>2</v>
      </c>
      <c r="BR665" s="20">
        <f>Data!BV665-Data!EC665</f>
        <v>44</v>
      </c>
      <c r="BS665" s="20">
        <f>Data!BW665-Data!ED665</f>
        <v>37</v>
      </c>
      <c r="BT665" s="20">
        <f>Data!BX665-Data!EE665</f>
        <v>45</v>
      </c>
      <c r="BU665" s="20">
        <f>Data!BY665-Data!EF665</f>
        <v>86</v>
      </c>
      <c r="BV665" s="20">
        <f>Data!BZ665-Data!EG665</f>
        <v>43</v>
      </c>
      <c r="BW665" s="20">
        <f>Data!CA665-Data!EH665</f>
        <v>43.7</v>
      </c>
      <c r="BX665" s="20">
        <f>Data!CB665-Data!EI665</f>
        <v>11</v>
      </c>
      <c r="BY665" s="20">
        <f>Data!CC665-Data!EJ665</f>
        <v>15</v>
      </c>
      <c r="BZ665" s="20">
        <f>Data!EK665</f>
        <v>10491.81</v>
      </c>
      <c r="CA665" s="20">
        <f>Data!EL665</f>
        <v>11125.41</v>
      </c>
      <c r="CB665" s="20">
        <f>Data!EM665</f>
        <v>76.201529411764696</v>
      </c>
      <c r="CC665" s="20">
        <f>Data!EN665</f>
        <v>56.307235294117653</v>
      </c>
      <c r="CD665" s="20">
        <f>Data!EO665</f>
        <v>10.675699999999999</v>
      </c>
      <c r="CE665" s="20">
        <f>Data!EP665</f>
        <v>165.42999999999998</v>
      </c>
      <c r="CF665" s="50">
        <f>IF(ISBLANK(Data!EQ665), "", Data!EQ665)</f>
        <v>64</v>
      </c>
      <c r="CG665" s="50">
        <f>IF(ISBLANK(Data!ER665), "", Data!ER665)</f>
        <v>69</v>
      </c>
      <c r="CH665" s="61" t="str">
        <f>IF(ISBLANK(Data!ES665), "", Data!ES665)</f>
        <v>Richmond</v>
      </c>
      <c r="CI665" s="61">
        <f>IF(ISBLANK(Data!ET665), "", Data!ET665)</f>
        <v>133</v>
      </c>
    </row>
    <row r="666" spans="1:87" x14ac:dyDescent="0.45">
      <c r="A666" s="50">
        <f>IF(ISBLANK(Data!A666), "", Data!A666)</f>
        <v>45309</v>
      </c>
      <c r="B666" s="50" t="str">
        <f>IF(ISBLANK(Data!B666), "", Data!B666)</f>
        <v>California</v>
      </c>
      <c r="C666" s="50">
        <f>IF(ISBLANK(Data!C666), "", Data!C666)</f>
        <v>41</v>
      </c>
      <c r="D666" s="50" t="str">
        <f>IF(ISBLANK(Data!D666), "", Data!D666)</f>
        <v>Washington St.</v>
      </c>
      <c r="E666" s="50">
        <f>IF(ISBLANK(Data!E666), "", Data!E666)</f>
        <v>346</v>
      </c>
      <c r="F666" s="50" t="str">
        <f>IF(ISBLANK(Data!F666), "", Data!F666)</f>
        <v>N</v>
      </c>
      <c r="G666" s="50" t="str">
        <f>IF(ISBLANK(Data!G666), "", Data!G666)</f>
        <v>California</v>
      </c>
      <c r="H666" s="50" t="str">
        <f>IF(ISBLANK(Data!H666), "", Data!H666)</f>
        <v>Washington St.</v>
      </c>
      <c r="I666" s="50" t="str">
        <f>IF(ISBLANK(Data!I666), "", Data!I666)</f>
        <v>California</v>
      </c>
      <c r="J666" s="50" t="str">
        <f>IF(ISBLANK(Data!J666), "", Data!J666)</f>
        <v>Washington St.</v>
      </c>
      <c r="K666" s="50" t="str">
        <f>IF(ISBLANK(Data!K666), "", Data!K666)</f>
        <v>California</v>
      </c>
      <c r="L666" s="50" t="str">
        <f>IF(ISBLANK(Data!L666), "", Data!L666)</f>
        <v>Washington State</v>
      </c>
      <c r="M666" s="50" t="str">
        <f>IF(ISBLANK(Data!M666), "", Data!M666)</f>
        <v>California</v>
      </c>
      <c r="N666" s="50" t="str">
        <f>IF(ISBLANK(Data!N666), "", Data!N666)</f>
        <v>Wash State</v>
      </c>
      <c r="O666" s="50" t="str">
        <f>IF(ISBLANK(Data!O666), "", Data!O666)</f>
        <v>California</v>
      </c>
      <c r="P666" s="50" t="str">
        <f>IF(ISBLANK(Data!P666), "", Data!P666)</f>
        <v>Washington St.</v>
      </c>
      <c r="Q666" s="50" t="str">
        <f>IF(ISBLANK(Data!Q666), "", Data!Q666)</f>
        <v>California</v>
      </c>
      <c r="R666" s="50" t="str">
        <f>IF(ISBLANK(Data!R666), "", Data!R666)</f>
        <v>Washington State</v>
      </c>
      <c r="S666" s="20">
        <f>Data!W666-Data!CD666</f>
        <v>-0.38888888888888901</v>
      </c>
      <c r="T666" s="20">
        <f>Data!X666-Data!CE666</f>
        <v>-10.06</v>
      </c>
      <c r="U666" s="20">
        <f>Data!Y666-Data!CF666</f>
        <v>-2.2000000000000028</v>
      </c>
      <c r="V666" s="20">
        <f>Data!Z666-Data!CG666</f>
        <v>7.7999999999999972</v>
      </c>
      <c r="W666" s="20">
        <f>Data!AA666-Data!CH666</f>
        <v>1.6999999999999886</v>
      </c>
      <c r="X666" s="20">
        <f>Data!AB666-Data!CI666</f>
        <v>-0.14300000000000002</v>
      </c>
      <c r="Y666" s="20">
        <f>Data!AC666-Data!CJ666</f>
        <v>2.88</v>
      </c>
      <c r="Z666" s="20">
        <f>Data!AD666-Data!CK666</f>
        <v>1.7000000000000028</v>
      </c>
      <c r="AA666" s="20">
        <f>Data!AE666-Data!CL666</f>
        <v>-1.1999999999999886</v>
      </c>
      <c r="AB666" s="20">
        <f>Data!AF666-Data!CM666</f>
        <v>5.51</v>
      </c>
      <c r="AC666" s="20">
        <f>Data!AG666-Data!CN666</f>
        <v>-1.0999999999999943</v>
      </c>
      <c r="AD666" s="20">
        <f>Data!AH666-Data!CO666</f>
        <v>7.1999999999999886</v>
      </c>
      <c r="AE666" s="20">
        <f>Data!AI666-Data!CP666</f>
        <v>-0.1764</v>
      </c>
      <c r="AF666" s="20">
        <f>Data!AJ666-Data!CQ666</f>
        <v>-6.8</v>
      </c>
      <c r="AG666" s="20">
        <f>Data!AK666-Data!CR666</f>
        <v>-0.37777777777777777</v>
      </c>
      <c r="AH666" s="20">
        <f>Data!AL666-Data!CS666</f>
        <v>-189</v>
      </c>
      <c r="AI666" s="20">
        <f>Data!AM666-Data!CT666</f>
        <v>-8.3000000000000007</v>
      </c>
      <c r="AJ666" s="20">
        <f>Data!AN666-Data!CU666</f>
        <v>2.0399999999999996</v>
      </c>
      <c r="AK666" s="20">
        <f>Data!AO666-Data!CV666</f>
        <v>-3</v>
      </c>
      <c r="AL666" s="20">
        <f>Data!AP666-Data!CW666</f>
        <v>183</v>
      </c>
      <c r="AM666" s="20">
        <f>Data!AQ666-Data!CX666</f>
        <v>45</v>
      </c>
      <c r="AN666" s="20">
        <f>Data!AR666-Data!CY666</f>
        <v>-4.3999999999999984E-2</v>
      </c>
      <c r="AO666" s="20">
        <f>Data!AS666-Data!CZ666</f>
        <v>48</v>
      </c>
      <c r="AP666" s="20">
        <f>Data!AT666-Data!DA666</f>
        <v>133</v>
      </c>
      <c r="AQ666" s="20">
        <f>Data!AU666-Data!DB666</f>
        <v>7.0000000000000062E-3</v>
      </c>
      <c r="AR666" s="20">
        <f>Data!AV666-Data!DC666</f>
        <v>3</v>
      </c>
      <c r="AS666" s="20">
        <f>Data!AW666-Data!DD666</f>
        <v>-7</v>
      </c>
      <c r="AT666" s="20">
        <f>Data!AX666-Data!DE666</f>
        <v>2.300000000000002E-2</v>
      </c>
      <c r="AU666" s="20">
        <f>Data!AY666-Data!DF666</f>
        <v>11</v>
      </c>
      <c r="AV666" s="20">
        <f>Data!AZ666-Data!DG666</f>
        <v>0.61111111111111072</v>
      </c>
      <c r="AW666" s="20">
        <f>Data!BA666-Data!DH666</f>
        <v>-18</v>
      </c>
      <c r="AX666" s="20">
        <f>Data!BB666-Data!DI666</f>
        <v>-1</v>
      </c>
      <c r="AY666" s="20">
        <f>Data!BC666-Data!DJ666</f>
        <v>-12</v>
      </c>
      <c r="AZ666" s="20">
        <f>Data!BD666-Data!DK666</f>
        <v>2</v>
      </c>
      <c r="BA666" s="20">
        <f>Data!BE666-Data!DL666</f>
        <v>-49</v>
      </c>
      <c r="BB666" s="20">
        <f>Data!BF666-Data!DM666</f>
        <v>24</v>
      </c>
      <c r="BC666" s="20">
        <f>Data!BG666-Data!DN666</f>
        <v>5</v>
      </c>
      <c r="BD666" s="20">
        <f>Data!BH666-Data!DO666</f>
        <v>-0.20000000000000284</v>
      </c>
      <c r="BE666" s="20">
        <f>Data!BI666-Data!DP666</f>
        <v>10.167000000000002</v>
      </c>
      <c r="BF666" s="20">
        <f>Data!BJ666-Data!DQ666</f>
        <v>-10.333</v>
      </c>
      <c r="BG666" s="20">
        <f>Data!BK666-Data!DR666</f>
        <v>-0.18700000000000006</v>
      </c>
      <c r="BH666" s="20">
        <f>Data!BL666-Data!DS666</f>
        <v>1.3330000000000002</v>
      </c>
      <c r="BI666" s="20">
        <f>Data!BM666-Data!DT666</f>
        <v>-4.9000000000000044E-2</v>
      </c>
      <c r="BJ666" s="20">
        <f>Data!BN666-Data!DU666</f>
        <v>7.4000000000000021</v>
      </c>
      <c r="BK666" s="20">
        <f>Data!BO666-Data!DV666</f>
        <v>-0.40000000000000213</v>
      </c>
      <c r="BL666" s="20">
        <f>Data!BP666-Data!DW666</f>
        <v>-2.7</v>
      </c>
      <c r="BM666" s="20">
        <f>Data!BQ666-Data!DX666</f>
        <v>0.11111111111111072</v>
      </c>
      <c r="BN666" s="20">
        <f>Data!BR666-Data!DY666</f>
        <v>0.30000000000000071</v>
      </c>
      <c r="BO666" s="20">
        <f>Data!BS666-Data!DZ666</f>
        <v>153</v>
      </c>
      <c r="BP666" s="20">
        <f>Data!BT666-Data!EA666</f>
        <v>-9.8999999999999977E-2</v>
      </c>
      <c r="BQ666" s="20">
        <f>Data!BU666-Data!EB666</f>
        <v>-12</v>
      </c>
      <c r="BR666" s="20">
        <f>Data!BV666-Data!EC666</f>
        <v>102</v>
      </c>
      <c r="BS666" s="20">
        <f>Data!BW666-Data!ED666</f>
        <v>179</v>
      </c>
      <c r="BT666" s="20">
        <f>Data!BX666-Data!EE666</f>
        <v>190</v>
      </c>
      <c r="BU666" s="20">
        <f>Data!BY666-Data!EF666</f>
        <v>81</v>
      </c>
      <c r="BV666" s="20">
        <f>Data!BZ666-Data!EG666</f>
        <v>73</v>
      </c>
      <c r="BW666" s="20">
        <f>Data!CA666-Data!EH666</f>
        <v>110.19999999999999</v>
      </c>
      <c r="BX666" s="20">
        <f>Data!CB666-Data!EI666</f>
        <v>156</v>
      </c>
      <c r="BY666" s="20">
        <f>Data!CC666-Data!EJ666</f>
        <v>199</v>
      </c>
      <c r="BZ666" s="20">
        <f>Data!EK666</f>
        <v>10939.5</v>
      </c>
      <c r="CA666" s="20">
        <f>Data!EL666</f>
        <v>12036.36</v>
      </c>
      <c r="CB666" s="20">
        <f>Data!EM666</f>
        <v>68.629000000000005</v>
      </c>
      <c r="CC666" s="20">
        <f>Data!EN666</f>
        <v>62.272888888888893</v>
      </c>
      <c r="CD666" s="20">
        <f>Data!EO666</f>
        <v>12.317599999999999</v>
      </c>
      <c r="CE666" s="20">
        <f>Data!EP666</f>
        <v>225.22499999999999</v>
      </c>
      <c r="CF666" s="50">
        <f>IF(ISBLANK(Data!EQ666), "", Data!EQ666)</f>
        <v>81</v>
      </c>
      <c r="CG666" s="50">
        <f>IF(ISBLANK(Data!ER666), "", Data!ER666)</f>
        <v>75</v>
      </c>
      <c r="CH666" s="61" t="str">
        <f>IF(ISBLANK(Data!ES666), "", Data!ES666)</f>
        <v>California</v>
      </c>
      <c r="CI666" s="61">
        <f>IF(ISBLANK(Data!ET666), "", Data!ET666)</f>
        <v>156</v>
      </c>
    </row>
    <row r="667" spans="1:87" x14ac:dyDescent="0.45">
      <c r="A667" s="50">
        <f>IF(ISBLANK(Data!A667), "", Data!A667)</f>
        <v>45309</v>
      </c>
      <c r="B667" s="50" t="str">
        <f>IF(ISBLANK(Data!B667), "", Data!B667)</f>
        <v>Kentucky</v>
      </c>
      <c r="C667" s="50">
        <f>IF(ISBLANK(Data!C667), "", Data!C667)</f>
        <v>136</v>
      </c>
      <c r="D667" s="50" t="str">
        <f>IF(ISBLANK(Data!D667), "", Data!D667)</f>
        <v>Georgia</v>
      </c>
      <c r="E667" s="50">
        <f>IF(ISBLANK(Data!E667), "", Data!E667)</f>
        <v>99</v>
      </c>
      <c r="F667" s="50" t="str">
        <f>IF(ISBLANK(Data!F667), "", Data!F667)</f>
        <v>N</v>
      </c>
      <c r="G667" s="50" t="str">
        <f>IF(ISBLANK(Data!G667), "", Data!G667)</f>
        <v>Kentucky</v>
      </c>
      <c r="H667" s="50" t="str">
        <f>IF(ISBLANK(Data!H667), "", Data!H667)</f>
        <v>Georgia</v>
      </c>
      <c r="I667" s="50" t="str">
        <f>IF(ISBLANK(Data!I667), "", Data!I667)</f>
        <v>Kentucky</v>
      </c>
      <c r="J667" s="50" t="str">
        <f>IF(ISBLANK(Data!J667), "", Data!J667)</f>
        <v>Georgia</v>
      </c>
      <c r="K667" s="50" t="str">
        <f>IF(ISBLANK(Data!K667), "", Data!K667)</f>
        <v>Kentucky</v>
      </c>
      <c r="L667" s="50" t="str">
        <f>IF(ISBLANK(Data!L667), "", Data!L667)</f>
        <v>Georgia</v>
      </c>
      <c r="M667" s="50" t="str">
        <f>IF(ISBLANK(Data!M667), "", Data!M667)</f>
        <v>Kentucky</v>
      </c>
      <c r="N667" s="50" t="str">
        <f>IF(ISBLANK(Data!N667), "", Data!N667)</f>
        <v>Georgia</v>
      </c>
      <c r="O667" s="50" t="str">
        <f>IF(ISBLANK(Data!O667), "", Data!O667)</f>
        <v>Kentucky</v>
      </c>
      <c r="P667" s="50" t="str">
        <f>IF(ISBLANK(Data!P667), "", Data!P667)</f>
        <v>Georgia</v>
      </c>
      <c r="Q667" s="50" t="str">
        <f>IF(ISBLANK(Data!Q667), "", Data!Q667)</f>
        <v>Kentucky</v>
      </c>
      <c r="R667" s="50" t="str">
        <f>IF(ISBLANK(Data!R667), "", Data!R667)</f>
        <v>Georgia</v>
      </c>
      <c r="S667" s="20">
        <f>Data!W667-Data!CD667</f>
        <v>4.7794117647058987E-2</v>
      </c>
      <c r="T667" s="20">
        <f>Data!X667-Data!CE667</f>
        <v>9.94</v>
      </c>
      <c r="U667" s="20">
        <f>Data!Y667-Data!CF667</f>
        <v>11.5</v>
      </c>
      <c r="V667" s="20">
        <f>Data!Z667-Data!CG667</f>
        <v>1.5999999999999943</v>
      </c>
      <c r="W667" s="20">
        <f>Data!AA667-Data!CH667</f>
        <v>3.6000000000000085</v>
      </c>
      <c r="X667" s="20">
        <f>Data!AB667-Data!CI667</f>
        <v>-6.0999999999999999E-2</v>
      </c>
      <c r="Y667" s="20">
        <f>Data!AC667-Data!CJ667</f>
        <v>0.10000000000000009</v>
      </c>
      <c r="Z667" s="20">
        <f>Data!AD667-Data!CK667</f>
        <v>-0.59999999999999432</v>
      </c>
      <c r="AA667" s="20">
        <f>Data!AE667-Data!CL667</f>
        <v>-0.70000000000000284</v>
      </c>
      <c r="AB667" s="20">
        <f>Data!AF667-Data!CM667</f>
        <v>-0.60000000000000009</v>
      </c>
      <c r="AC667" s="20">
        <f>Data!AG667-Data!CN667</f>
        <v>12.5</v>
      </c>
      <c r="AD667" s="20">
        <f>Data!AH667-Data!CO667</f>
        <v>2.7000000000000028</v>
      </c>
      <c r="AE667" s="20">
        <f>Data!AI667-Data!CP667</f>
        <v>0.11950000000000005</v>
      </c>
      <c r="AF667" s="20">
        <f>Data!AJ667-Data!CQ667</f>
        <v>0.89999999999999991</v>
      </c>
      <c r="AG667" s="20">
        <f>Data!AK667-Data!CR667</f>
        <v>5.9191176470588233E-2</v>
      </c>
      <c r="AH667" s="20">
        <f>Data!AL667-Data!CS667</f>
        <v>36</v>
      </c>
      <c r="AI667" s="20">
        <f>Data!AM667-Data!CT667</f>
        <v>9.07</v>
      </c>
      <c r="AJ667" s="20">
        <f>Data!AN667-Data!CU667</f>
        <v>-8.9999999999999858E-2</v>
      </c>
      <c r="AK667" s="20">
        <f>Data!AO667-Data!CV667</f>
        <v>168</v>
      </c>
      <c r="AL667" s="20">
        <f>Data!AP667-Data!CW667</f>
        <v>27</v>
      </c>
      <c r="AM667" s="20">
        <f>Data!AQ667-Data!CX667</f>
        <v>59</v>
      </c>
      <c r="AN667" s="20">
        <f>Data!AR667-Data!CY667</f>
        <v>7.3000000000000009E-2</v>
      </c>
      <c r="AO667" s="20">
        <f>Data!AS667-Data!CZ667</f>
        <v>19</v>
      </c>
      <c r="AP667" s="20">
        <f>Data!AT667-Data!DA667</f>
        <v>7</v>
      </c>
      <c r="AQ667" s="20">
        <f>Data!AU667-Data!DB667</f>
        <v>4.1000000000000036E-2</v>
      </c>
      <c r="AR667" s="20">
        <f>Data!AV667-Data!DC667</f>
        <v>-55</v>
      </c>
      <c r="AS667" s="20">
        <f>Data!AW667-Data!DD667</f>
        <v>-92</v>
      </c>
      <c r="AT667" s="20">
        <f>Data!AX667-Data!DE667</f>
        <v>3.3000000000000029E-2</v>
      </c>
      <c r="AU667" s="20">
        <f>Data!AY667-Data!DF667</f>
        <v>-17</v>
      </c>
      <c r="AV667" s="20">
        <f>Data!AZ667-Data!DG667</f>
        <v>-0.41176470588235325</v>
      </c>
      <c r="AW667" s="20">
        <f>Data!BA667-Data!DH667</f>
        <v>-28</v>
      </c>
      <c r="AX667" s="20">
        <f>Data!BB667-Data!DI667</f>
        <v>0.63235294117647101</v>
      </c>
      <c r="AY667" s="20">
        <f>Data!BC667-Data!DJ667</f>
        <v>81</v>
      </c>
      <c r="AZ667" s="20">
        <f>Data!BD667-Data!DK667</f>
        <v>23</v>
      </c>
      <c r="BA667" s="20">
        <f>Data!BE667-Data!DL667</f>
        <v>30</v>
      </c>
      <c r="BB667" s="20">
        <f>Data!BF667-Data!DM667</f>
        <v>-32</v>
      </c>
      <c r="BC667" s="20">
        <f>Data!BG667-Data!DN667</f>
        <v>-43</v>
      </c>
      <c r="BD667" s="20">
        <f>Data!BH667-Data!DO667</f>
        <v>15.299999999999997</v>
      </c>
      <c r="BE667" s="20">
        <f>Data!BI667-Data!DP667</f>
        <v>6.0619999999999976</v>
      </c>
      <c r="BF667" s="20">
        <f>Data!BJ667-Data!DQ667</f>
        <v>9.1590000000000007</v>
      </c>
      <c r="BG667" s="20">
        <f>Data!BK667-Data!DR667</f>
        <v>0.75300000000000011</v>
      </c>
      <c r="BH667" s="20">
        <f>Data!BL667-Data!DS667</f>
        <v>-1.3089999999999993</v>
      </c>
      <c r="BI667" s="20">
        <f>Data!BM667-Data!DT667</f>
        <v>0.26600000000000001</v>
      </c>
      <c r="BJ667" s="20">
        <f>Data!BN667-Data!DU667</f>
        <v>1.9000000000000021</v>
      </c>
      <c r="BK667" s="20">
        <f>Data!BO667-Data!DV667</f>
        <v>-4.1999999999999993</v>
      </c>
      <c r="BL667" s="20">
        <f>Data!BP667-Data!DW667</f>
        <v>2.0999999999999996</v>
      </c>
      <c r="BM667" s="20">
        <f>Data!BQ667-Data!DX667</f>
        <v>1.8345588235294121</v>
      </c>
      <c r="BN667" s="20">
        <f>Data!BR667-Data!DY667</f>
        <v>-1.7000000000000011</v>
      </c>
      <c r="BO667" s="20">
        <f>Data!BS667-Data!DZ667</f>
        <v>4</v>
      </c>
      <c r="BP667" s="20">
        <f>Data!BT667-Data!EA667</f>
        <v>-5.0000000000000044E-3</v>
      </c>
      <c r="BQ667" s="20">
        <f>Data!BU667-Data!EB667</f>
        <v>4</v>
      </c>
      <c r="BR667" s="20">
        <f>Data!BV667-Data!EC667</f>
        <v>-62</v>
      </c>
      <c r="BS667" s="20">
        <f>Data!BW667-Data!ED667</f>
        <v>-45</v>
      </c>
      <c r="BT667" s="20">
        <f>Data!BX667-Data!EE667</f>
        <v>-21</v>
      </c>
      <c r="BU667" s="20">
        <f>Data!BY667-Data!EF667</f>
        <v>-56</v>
      </c>
      <c r="BV667" s="20">
        <f>Data!BZ667-Data!EG667</f>
        <v>-52</v>
      </c>
      <c r="BW667" s="20">
        <f>Data!CA667-Data!EH667</f>
        <v>-27.599999999999998</v>
      </c>
      <c r="BX667" s="20">
        <f>Data!CB667-Data!EI667</f>
        <v>7</v>
      </c>
      <c r="BY667" s="20">
        <f>Data!CC667-Data!EJ667</f>
        <v>-49</v>
      </c>
      <c r="BZ667" s="20">
        <f>Data!EK667</f>
        <v>11901.84</v>
      </c>
      <c r="CA667" s="20">
        <f>Data!EL667</f>
        <v>10948.06</v>
      </c>
      <c r="CB667" s="20">
        <f>Data!EM667</f>
        <v>61.941176470588232</v>
      </c>
      <c r="CC667" s="20">
        <f>Data!EN667</f>
        <v>90.545562499999988</v>
      </c>
      <c r="CD667" s="20">
        <f>Data!EO667</f>
        <v>10.9956</v>
      </c>
      <c r="CE667" s="20">
        <f>Data!EP667</f>
        <v>216.63</v>
      </c>
      <c r="CF667" s="50">
        <f>IF(ISBLANK(Data!EQ667), "", Data!EQ667)</f>
        <v>105</v>
      </c>
      <c r="CG667" s="50">
        <f>IF(ISBLANK(Data!ER667), "", Data!ER667)</f>
        <v>96</v>
      </c>
      <c r="CH667" s="61" t="str">
        <f>IF(ISBLANK(Data!ES667), "", Data!ES667)</f>
        <v>Kentucky</v>
      </c>
      <c r="CI667" s="61">
        <f>IF(ISBLANK(Data!ET667), "", Data!ET667)</f>
        <v>201</v>
      </c>
    </row>
    <row r="668" spans="1:87" x14ac:dyDescent="0.45">
      <c r="A668" s="50">
        <f>IF(ISBLANK(Data!A668), "", Data!A668)</f>
        <v>45309</v>
      </c>
      <c r="B668" s="50" t="str">
        <f>IF(ISBLANK(Data!B668), "", Data!B668)</f>
        <v>Texas Tech</v>
      </c>
      <c r="C668" s="50">
        <f>IF(ISBLANK(Data!C668), "", Data!C668)</f>
        <v>303</v>
      </c>
      <c r="D668" s="50" t="str">
        <f>IF(ISBLANK(Data!D668), "", Data!D668)</f>
        <v>BYU</v>
      </c>
      <c r="E668" s="50">
        <f>IF(ISBLANK(Data!E668), "", Data!E668)</f>
        <v>35</v>
      </c>
      <c r="F668" s="50" t="str">
        <f>IF(ISBLANK(Data!F668), "", Data!F668)</f>
        <v>N</v>
      </c>
      <c r="G668" s="50" t="str">
        <f>IF(ISBLANK(Data!G668), "", Data!G668)</f>
        <v>Texas Tech</v>
      </c>
      <c r="H668" s="50" t="str">
        <f>IF(ISBLANK(Data!H668), "", Data!H668)</f>
        <v>BYU</v>
      </c>
      <c r="I668" s="50" t="str">
        <f>IF(ISBLANK(Data!I668), "", Data!I668)</f>
        <v>Texas Tech</v>
      </c>
      <c r="J668" s="50" t="str">
        <f>IF(ISBLANK(Data!J668), "", Data!J668)</f>
        <v>BYU</v>
      </c>
      <c r="K668" s="50" t="str">
        <f>IF(ISBLANK(Data!K668), "", Data!K668)</f>
        <v>Texas Tech</v>
      </c>
      <c r="L668" s="50" t="str">
        <f>IF(ISBLANK(Data!L668), "", Data!L668)</f>
        <v>Brigham Young</v>
      </c>
      <c r="M668" s="50" t="str">
        <f>IF(ISBLANK(Data!M668), "", Data!M668)</f>
        <v>Texas Tech</v>
      </c>
      <c r="N668" s="50" t="str">
        <f>IF(ISBLANK(Data!N668), "", Data!N668)</f>
        <v>BYU</v>
      </c>
      <c r="O668" s="50" t="str">
        <f>IF(ISBLANK(Data!O668), "", Data!O668)</f>
        <v>Texas Tech</v>
      </c>
      <c r="P668" s="50" t="str">
        <f>IF(ISBLANK(Data!P668), "", Data!P668)</f>
        <v>BYU</v>
      </c>
      <c r="Q668" s="50" t="str">
        <f>IF(ISBLANK(Data!Q668), "", Data!Q668)</f>
        <v>Texas Tech</v>
      </c>
      <c r="R668" s="50" t="str">
        <f>IF(ISBLANK(Data!R668), "", Data!R668)</f>
        <v>BYU</v>
      </c>
      <c r="S668" s="20">
        <f>Data!W668-Data!CD668</f>
        <v>0</v>
      </c>
      <c r="T668" s="20">
        <f>Data!X668-Data!CE668</f>
        <v>-8.1500000000000021</v>
      </c>
      <c r="U668" s="20">
        <f>Data!Y668-Data!CF668</f>
        <v>-2.9000000000000057</v>
      </c>
      <c r="V668" s="20">
        <f>Data!Z668-Data!CG668</f>
        <v>5.3000000000000114</v>
      </c>
      <c r="W668" s="20">
        <f>Data!AA668-Data!CH668</f>
        <v>-3</v>
      </c>
      <c r="X668" s="20">
        <f>Data!AB668-Data!CI668</f>
        <v>0.11599999999999999</v>
      </c>
      <c r="Y668" s="20">
        <f>Data!AC668-Data!CJ668</f>
        <v>0.11999999999999988</v>
      </c>
      <c r="Z668" s="20">
        <f>Data!AD668-Data!CK668</f>
        <v>1</v>
      </c>
      <c r="AA668" s="20">
        <f>Data!AE668-Data!CL668</f>
        <v>0.79999999999999716</v>
      </c>
      <c r="AB668" s="20">
        <f>Data!AF668-Data!CM668</f>
        <v>2.27</v>
      </c>
      <c r="AC668" s="20">
        <f>Data!AG668-Data!CN668</f>
        <v>-1.6000000000000085</v>
      </c>
      <c r="AD668" s="20">
        <f>Data!AH668-Data!CO668</f>
        <v>5.8000000000000114</v>
      </c>
      <c r="AE668" s="20">
        <f>Data!AI668-Data!CP668</f>
        <v>-7.229999999999992E-2</v>
      </c>
      <c r="AF668" s="20">
        <f>Data!AJ668-Data!CQ668</f>
        <v>-9.9999999999999867E-2</v>
      </c>
      <c r="AG668" s="20">
        <f>Data!AK668-Data!CR668</f>
        <v>-5.8823529411764636E-3</v>
      </c>
      <c r="AH668" s="20">
        <f>Data!AL668-Data!CS668</f>
        <v>-10</v>
      </c>
      <c r="AI668" s="20">
        <f>Data!AM668-Data!CT668</f>
        <v>-11.290000000000001</v>
      </c>
      <c r="AJ668" s="20">
        <f>Data!AN668-Data!CU668</f>
        <v>6.0000000000000053E-2</v>
      </c>
      <c r="AK668" s="20">
        <f>Data!AO668-Data!CV668</f>
        <v>-161</v>
      </c>
      <c r="AL668" s="20">
        <f>Data!AP668-Data!CW668</f>
        <v>32</v>
      </c>
      <c r="AM668" s="20">
        <f>Data!AQ668-Data!CX668</f>
        <v>-141</v>
      </c>
      <c r="AN668" s="20">
        <f>Data!AR668-Data!CY668</f>
        <v>-1.799999999999996E-2</v>
      </c>
      <c r="AO668" s="20">
        <f>Data!AS668-Data!CZ668</f>
        <v>-65</v>
      </c>
      <c r="AP668" s="20">
        <f>Data!AT668-Data!DA668</f>
        <v>-165</v>
      </c>
      <c r="AQ668" s="20">
        <f>Data!AU668-Data!DB668</f>
        <v>-1.0000000000000009E-2</v>
      </c>
      <c r="AR668" s="20">
        <f>Data!AV668-Data!DC668</f>
        <v>74</v>
      </c>
      <c r="AS668" s="20">
        <f>Data!AW668-Data!DD668</f>
        <v>86</v>
      </c>
      <c r="AT668" s="20">
        <f>Data!AX668-Data!DE668</f>
        <v>3.3000000000000029E-2</v>
      </c>
      <c r="AU668" s="20">
        <f>Data!AY668-Data!DF668</f>
        <v>-38</v>
      </c>
      <c r="AV668" s="20">
        <f>Data!AZ668-Data!DG668</f>
        <v>-2.235294117647058</v>
      </c>
      <c r="AW668" s="20">
        <f>Data!BA668-Data!DH668</f>
        <v>-115</v>
      </c>
      <c r="AX668" s="20">
        <f>Data!BB668-Data!DI668</f>
        <v>-6.764705882352942</v>
      </c>
      <c r="AY668" s="20">
        <f>Data!BC668-Data!DJ668</f>
        <v>-105</v>
      </c>
      <c r="AZ668" s="20">
        <f>Data!BD668-Data!DK668</f>
        <v>-14</v>
      </c>
      <c r="BA668" s="20">
        <f>Data!BE668-Data!DL668</f>
        <v>6</v>
      </c>
      <c r="BB668" s="20">
        <f>Data!BF668-Data!DM668</f>
        <v>0</v>
      </c>
      <c r="BC668" s="20">
        <f>Data!BG668-Data!DN668</f>
        <v>-69</v>
      </c>
      <c r="BD668" s="20">
        <f>Data!BH668-Data!DO668</f>
        <v>-9.5</v>
      </c>
      <c r="BE668" s="20">
        <f>Data!BI668-Data!DP668</f>
        <v>1.8819999999999979</v>
      </c>
      <c r="BF668" s="20">
        <f>Data!BJ668-Data!DQ668</f>
        <v>-11.353000000000002</v>
      </c>
      <c r="BG668" s="20">
        <f>Data!BK668-Data!DR668</f>
        <v>-0.57400000000000007</v>
      </c>
      <c r="BH668" s="20">
        <f>Data!BL668-Data!DS668</f>
        <v>0</v>
      </c>
      <c r="BI668" s="20">
        <f>Data!BM668-Data!DT668</f>
        <v>-7.6999999999999957E-2</v>
      </c>
      <c r="BJ668" s="20">
        <f>Data!BN668-Data!DU668</f>
        <v>-9.6999999999999993</v>
      </c>
      <c r="BK668" s="20">
        <f>Data!BO668-Data!DV668</f>
        <v>5</v>
      </c>
      <c r="BL668" s="20">
        <f>Data!BP668-Data!DW668</f>
        <v>0.39999999999999991</v>
      </c>
      <c r="BM668" s="20">
        <f>Data!BQ668-Data!DX668</f>
        <v>-0.82352941176470562</v>
      </c>
      <c r="BN668" s="20">
        <f>Data!BR668-Data!DY668</f>
        <v>-4.0999999999999979</v>
      </c>
      <c r="BO668" s="20">
        <f>Data!BS668-Data!DZ668</f>
        <v>15</v>
      </c>
      <c r="BP668" s="20">
        <f>Data!BT668-Data!EA668</f>
        <v>-9.000000000000008E-3</v>
      </c>
      <c r="BQ668" s="20">
        <f>Data!BU668-Data!EB668</f>
        <v>-8</v>
      </c>
      <c r="BR668" s="20">
        <f>Data!BV668-Data!EC668</f>
        <v>37</v>
      </c>
      <c r="BS668" s="20">
        <f>Data!BW668-Data!ED668</f>
        <v>-19</v>
      </c>
      <c r="BT668" s="20">
        <f>Data!BX668-Data!EE668</f>
        <v>1</v>
      </c>
      <c r="BU668" s="20">
        <f>Data!BY668-Data!EF668</f>
        <v>17</v>
      </c>
      <c r="BV668" s="20">
        <f>Data!BZ668-Data!EG668</f>
        <v>25</v>
      </c>
      <c r="BW668" s="20">
        <f>Data!CA668-Data!EH668</f>
        <v>8.6000000000000014</v>
      </c>
      <c r="BX668" s="20">
        <f>Data!CB668-Data!EI668</f>
        <v>16</v>
      </c>
      <c r="BY668" s="20">
        <f>Data!CC668-Data!EJ668</f>
        <v>-30</v>
      </c>
      <c r="BZ668" s="20">
        <f>Data!EK668</f>
        <v>10838.88</v>
      </c>
      <c r="CA668" s="20">
        <f>Data!EL668</f>
        <v>11739.43</v>
      </c>
      <c r="CB668" s="20">
        <f>Data!EM668</f>
        <v>73.455294117647057</v>
      </c>
      <c r="CC668" s="20">
        <f>Data!EN668</f>
        <v>64.59</v>
      </c>
      <c r="CD668" s="20">
        <f>Data!EO668</f>
        <v>9.7355999999999998</v>
      </c>
      <c r="CE668" s="20">
        <f>Data!EP668</f>
        <v>225.67500000000001</v>
      </c>
      <c r="CF668" s="50">
        <f>IF(ISBLANK(Data!EQ668), "", Data!EQ668)</f>
        <v>85</v>
      </c>
      <c r="CG668" s="50">
        <f>IF(ISBLANK(Data!ER668), "", Data!ER668)</f>
        <v>78</v>
      </c>
      <c r="CH668" s="61" t="str">
        <f>IF(ISBLANK(Data!ES668), "", Data!ES668)</f>
        <v>Texas Tech</v>
      </c>
      <c r="CI668" s="61">
        <f>IF(ISBLANK(Data!ET668), "", Data!ET668)</f>
        <v>163</v>
      </c>
    </row>
    <row r="669" spans="1:87" x14ac:dyDescent="0.45">
      <c r="A669" s="50">
        <f>IF(ISBLANK(Data!A669), "", Data!A669)</f>
        <v>45309</v>
      </c>
      <c r="B669" s="50" t="str">
        <f>IF(ISBLANK(Data!B669), "", Data!B669)</f>
        <v>Georgia Tech</v>
      </c>
      <c r="C669" s="50">
        <f>IF(ISBLANK(Data!C669), "", Data!C669)</f>
        <v>102</v>
      </c>
      <c r="D669" s="50" t="str">
        <f>IF(ISBLANK(Data!D669), "", Data!D669)</f>
        <v>Virginia</v>
      </c>
      <c r="E669" s="50">
        <f>IF(ISBLANK(Data!E669), "", Data!E669)</f>
        <v>340</v>
      </c>
      <c r="F669" s="50" t="str">
        <f>IF(ISBLANK(Data!F669), "", Data!F669)</f>
        <v>N</v>
      </c>
      <c r="G669" s="50" t="str">
        <f>IF(ISBLANK(Data!G669), "", Data!G669)</f>
        <v>Georgia Tech</v>
      </c>
      <c r="H669" s="50" t="str">
        <f>IF(ISBLANK(Data!H669), "", Data!H669)</f>
        <v>Virginia</v>
      </c>
      <c r="I669" s="50" t="str">
        <f>IF(ISBLANK(Data!I669), "", Data!I669)</f>
        <v>Georgia Tech</v>
      </c>
      <c r="J669" s="50" t="str">
        <f>IF(ISBLANK(Data!J669), "", Data!J669)</f>
        <v>Virginia</v>
      </c>
      <c r="K669" s="50" t="str">
        <f>IF(ISBLANK(Data!K669), "", Data!K669)</f>
        <v>Georgia Tech</v>
      </c>
      <c r="L669" s="50" t="str">
        <f>IF(ISBLANK(Data!L669), "", Data!L669)</f>
        <v>Virginia</v>
      </c>
      <c r="M669" s="50" t="str">
        <f>IF(ISBLANK(Data!M669), "", Data!M669)</f>
        <v>GA Tech</v>
      </c>
      <c r="N669" s="50" t="str">
        <f>IF(ISBLANK(Data!N669), "", Data!N669)</f>
        <v>Virginia</v>
      </c>
      <c r="O669" s="50" t="str">
        <f>IF(ISBLANK(Data!O669), "", Data!O669)</f>
        <v>Ga. Tech</v>
      </c>
      <c r="P669" s="50" t="str">
        <f>IF(ISBLANK(Data!P669), "", Data!P669)</f>
        <v>Virginia</v>
      </c>
      <c r="Q669" s="50" t="str">
        <f>IF(ISBLANK(Data!Q669), "", Data!Q669)</f>
        <v>Georgia Tech</v>
      </c>
      <c r="R669" s="50" t="str">
        <f>IF(ISBLANK(Data!R669), "", Data!R669)</f>
        <v>Virginia</v>
      </c>
      <c r="S669" s="20">
        <f>Data!W669-Data!CD669</f>
        <v>-0.17647058823529393</v>
      </c>
      <c r="T669" s="20">
        <f>Data!X669-Data!CE669</f>
        <v>-6.4499999999999993</v>
      </c>
      <c r="U669" s="20">
        <f>Data!Y669-Data!CF669</f>
        <v>3.5</v>
      </c>
      <c r="V669" s="20">
        <f>Data!Z669-Data!CG669</f>
        <v>10</v>
      </c>
      <c r="W669" s="20">
        <f>Data!AA669-Data!CH669</f>
        <v>6.5</v>
      </c>
      <c r="X669" s="20">
        <f>Data!AB669-Data!CI669</f>
        <v>-9.999999999999995E-3</v>
      </c>
      <c r="Y669" s="20">
        <f>Data!AC669-Data!CJ669</f>
        <v>5.24</v>
      </c>
      <c r="Z669" s="20">
        <f>Data!AD669-Data!CK669</f>
        <v>2.6999999999999886</v>
      </c>
      <c r="AA669" s="20">
        <f>Data!AE669-Data!CL669</f>
        <v>-2.5</v>
      </c>
      <c r="AB669" s="20">
        <f>Data!AF669-Data!CM669</f>
        <v>5.5299999999999994</v>
      </c>
      <c r="AC669" s="20">
        <f>Data!AG669-Data!CN669</f>
        <v>5.2000000000000028</v>
      </c>
      <c r="AD669" s="20">
        <f>Data!AH669-Data!CO669</f>
        <v>9.0999999999999943</v>
      </c>
      <c r="AE669" s="20">
        <f>Data!AI669-Data!CP669</f>
        <v>-0.10170000000000001</v>
      </c>
      <c r="AF669" s="20">
        <f>Data!AJ669-Data!CQ669</f>
        <v>-1.5</v>
      </c>
      <c r="AG669" s="20">
        <f>Data!AK669-Data!CR669</f>
        <v>-8.8235294117647051E-2</v>
      </c>
      <c r="AH669" s="20">
        <f>Data!AL669-Data!CS669</f>
        <v>-58</v>
      </c>
      <c r="AI669" s="20">
        <f>Data!AM669-Data!CT669</f>
        <v>-5.17</v>
      </c>
      <c r="AJ669" s="20">
        <f>Data!AN669-Data!CU669</f>
        <v>3.2399999999999998</v>
      </c>
      <c r="AK669" s="20">
        <f>Data!AO669-Data!CV669</f>
        <v>154</v>
      </c>
      <c r="AL669" s="20">
        <f>Data!AP669-Data!CW669</f>
        <v>297</v>
      </c>
      <c r="AM669" s="20">
        <f>Data!AQ669-Data!CX669</f>
        <v>121</v>
      </c>
      <c r="AN669" s="20">
        <f>Data!AR669-Data!CY669</f>
        <v>-1.2000000000000011E-2</v>
      </c>
      <c r="AO669" s="20">
        <f>Data!AS669-Data!CZ669</f>
        <v>27</v>
      </c>
      <c r="AP669" s="20">
        <f>Data!AT669-Data!DA669</f>
        <v>118</v>
      </c>
      <c r="AQ669" s="20">
        <f>Data!AU669-Data!DB669</f>
        <v>-3.4999999999999976E-2</v>
      </c>
      <c r="AR669" s="20">
        <f>Data!AV669-Data!DC669</f>
        <v>45</v>
      </c>
      <c r="AS669" s="20">
        <f>Data!AW669-Data!DD669</f>
        <v>64</v>
      </c>
      <c r="AT669" s="20">
        <f>Data!AX669-Data!DE669</f>
        <v>9.000000000000008E-3</v>
      </c>
      <c r="AU669" s="20">
        <f>Data!AY669-Data!DF669</f>
        <v>75</v>
      </c>
      <c r="AV669" s="20">
        <f>Data!AZ669-Data!DG669</f>
        <v>4.4117647058823533</v>
      </c>
      <c r="AW669" s="20">
        <f>Data!BA669-Data!DH669</f>
        <v>123</v>
      </c>
      <c r="AX669" s="20">
        <f>Data!BB669-Data!DI669</f>
        <v>7.235294117647058</v>
      </c>
      <c r="AY669" s="20">
        <f>Data!BC669-Data!DJ669</f>
        <v>-30</v>
      </c>
      <c r="AZ669" s="20">
        <f>Data!BD669-Data!DK669</f>
        <v>-63</v>
      </c>
      <c r="BA669" s="20">
        <f>Data!BE669-Data!DL669</f>
        <v>-5</v>
      </c>
      <c r="BB669" s="20">
        <f>Data!BF669-Data!DM669</f>
        <v>76</v>
      </c>
      <c r="BC669" s="20">
        <f>Data!BG669-Data!DN669</f>
        <v>68</v>
      </c>
      <c r="BD669" s="20">
        <f>Data!BH669-Data!DO669</f>
        <v>9.0999999999999943</v>
      </c>
      <c r="BE669" s="20">
        <f>Data!BI669-Data!DP669</f>
        <v>17.47</v>
      </c>
      <c r="BF669" s="20">
        <f>Data!BJ669-Data!DQ669</f>
        <v>-8.4109999999999996</v>
      </c>
      <c r="BG669" s="20">
        <f>Data!BK669-Data!DR669</f>
        <v>-0.81099999999999994</v>
      </c>
      <c r="BH669" s="20">
        <f>Data!BL669-Data!DS669</f>
        <v>4.4710000000000001</v>
      </c>
      <c r="BI669" s="20">
        <f>Data!BM669-Data!DT669</f>
        <v>-0.66400000000000003</v>
      </c>
      <c r="BJ669" s="20">
        <f>Data!BN669-Data!DU669</f>
        <v>6.8999999999999986</v>
      </c>
      <c r="BK669" s="20">
        <f>Data!BO669-Data!DV669</f>
        <v>3.6999999999999993</v>
      </c>
      <c r="BL669" s="20">
        <f>Data!BP669-Data!DW669</f>
        <v>-0.29999999999999982</v>
      </c>
      <c r="BM669" s="20">
        <f>Data!BQ669-Data!DX669</f>
        <v>-3.7058823529411757</v>
      </c>
      <c r="BN669" s="20">
        <f>Data!BR669-Data!DY669</f>
        <v>4</v>
      </c>
      <c r="BO669" s="20">
        <f>Data!BS669-Data!DZ669</f>
        <v>26</v>
      </c>
      <c r="BP669" s="20">
        <f>Data!BT669-Data!EA669</f>
        <v>-1.3999999999999901E-2</v>
      </c>
      <c r="BQ669" s="20">
        <f>Data!BU669-Data!EB669</f>
        <v>2</v>
      </c>
      <c r="BR669" s="20">
        <f>Data!BV669-Data!EC669</f>
        <v>61</v>
      </c>
      <c r="BS669" s="20">
        <f>Data!BW669-Data!ED669</f>
        <v>59</v>
      </c>
      <c r="BT669" s="20">
        <f>Data!BX669-Data!EE669</f>
        <v>37</v>
      </c>
      <c r="BU669" s="20">
        <f>Data!BY669-Data!EF669</f>
        <v>74</v>
      </c>
      <c r="BV669" s="20">
        <f>Data!BZ669-Data!EG669</f>
        <v>46</v>
      </c>
      <c r="BW669" s="20">
        <f>Data!CA669-Data!EH669</f>
        <v>37.900000000000006</v>
      </c>
      <c r="BX669" s="20">
        <f>Data!CB669-Data!EI669</f>
        <v>26</v>
      </c>
      <c r="BY669" s="20">
        <f>Data!CC669-Data!EJ669</f>
        <v>103</v>
      </c>
      <c r="BZ669" s="20">
        <f>Data!EK669</f>
        <v>10376.1</v>
      </c>
      <c r="CA669" s="20">
        <f>Data!EL669</f>
        <v>11108.35</v>
      </c>
      <c r="CB669" s="20">
        <f>Data!EM669</f>
        <v>108.61541176470588</v>
      </c>
      <c r="CC669" s="20">
        <f>Data!EN669</f>
        <v>39.918117647058828</v>
      </c>
      <c r="CD669" s="20">
        <f>Data!EO669</f>
        <v>11.383400000000002</v>
      </c>
      <c r="CE669" s="20">
        <f>Data!EP669</f>
        <v>150.74200000000002</v>
      </c>
      <c r="CF669" s="50">
        <f>IF(ISBLANK(Data!EQ669), "", Data!EQ669)</f>
        <v>66</v>
      </c>
      <c r="CG669" s="50">
        <f>IF(ISBLANK(Data!ER669), "", Data!ER669)</f>
        <v>75</v>
      </c>
      <c r="CH669" s="61" t="str">
        <f>IF(ISBLANK(Data!ES669), "", Data!ES669)</f>
        <v>Virginia</v>
      </c>
      <c r="CI669" s="61">
        <f>IF(ISBLANK(Data!ET669), "", Data!ET669)</f>
        <v>141</v>
      </c>
    </row>
    <row r="670" spans="1:87" x14ac:dyDescent="0.45">
      <c r="A670" s="50">
        <f>IF(ISBLANK(Data!A670), "", Data!A670)</f>
        <v>45309</v>
      </c>
      <c r="B670" s="50" t="str">
        <f>IF(ISBLANK(Data!B670), "", Data!B670)</f>
        <v>Villanova</v>
      </c>
      <c r="C670" s="50">
        <f>IF(ISBLANK(Data!C670), "", Data!C670)</f>
        <v>339</v>
      </c>
      <c r="D670" s="50" t="str">
        <f>IF(ISBLANK(Data!D670), "", Data!D670)</f>
        <v>Connecticut</v>
      </c>
      <c r="E670" s="50">
        <f>IF(ISBLANK(Data!E670), "", Data!E670)</f>
        <v>60</v>
      </c>
      <c r="F670" s="50" t="str">
        <f>IF(ISBLANK(Data!F670), "", Data!F670)</f>
        <v>N</v>
      </c>
      <c r="G670" s="50" t="str">
        <f>IF(ISBLANK(Data!G670), "", Data!G670)</f>
        <v>Villanova</v>
      </c>
      <c r="H670" s="50" t="str">
        <f>IF(ISBLANK(Data!H670), "", Data!H670)</f>
        <v>Connecticut</v>
      </c>
      <c r="I670" s="50" t="str">
        <f>IF(ISBLANK(Data!I670), "", Data!I670)</f>
        <v>Villanova</v>
      </c>
      <c r="J670" s="50" t="str">
        <f>IF(ISBLANK(Data!J670), "", Data!J670)</f>
        <v>Connecticut</v>
      </c>
      <c r="K670" s="50" t="str">
        <f>IF(ISBLANK(Data!K670), "", Data!K670)</f>
        <v>Villanova</v>
      </c>
      <c r="L670" s="50" t="str">
        <f>IF(ISBLANK(Data!L670), "", Data!L670)</f>
        <v>Connecticut</v>
      </c>
      <c r="M670" s="50" t="str">
        <f>IF(ISBLANK(Data!M670), "", Data!M670)</f>
        <v>Villanova</v>
      </c>
      <c r="N670" s="50" t="str">
        <f>IF(ISBLANK(Data!N670), "", Data!N670)</f>
        <v>Connecticut</v>
      </c>
      <c r="O670" s="50" t="str">
        <f>IF(ISBLANK(Data!O670), "", Data!O670)</f>
        <v>Villanova</v>
      </c>
      <c r="P670" s="50" t="str">
        <f>IF(ISBLANK(Data!P670), "", Data!P670)</f>
        <v>UConn</v>
      </c>
      <c r="Q670" s="50" t="str">
        <f>IF(ISBLANK(Data!Q670), "", Data!Q670)</f>
        <v>Villanova</v>
      </c>
      <c r="R670" s="50" t="str">
        <f>IF(ISBLANK(Data!R670), "", Data!R670)</f>
        <v>Connecticut</v>
      </c>
      <c r="S670" s="20">
        <f>Data!W670-Data!CD670</f>
        <v>-0.24183006535947693</v>
      </c>
      <c r="T670" s="20">
        <f>Data!X670-Data!CE670</f>
        <v>-8.59</v>
      </c>
      <c r="U670" s="20">
        <f>Data!Y670-Data!CF670</f>
        <v>-7.7000000000000028</v>
      </c>
      <c r="V670" s="20">
        <f>Data!Z670-Data!CG670</f>
        <v>0.90000000000000568</v>
      </c>
      <c r="W670" s="20">
        <f>Data!AA670-Data!CH670</f>
        <v>0.5</v>
      </c>
      <c r="X670" s="20">
        <f>Data!AB670-Data!CI670</f>
        <v>-0.08</v>
      </c>
      <c r="Y670" s="20">
        <f>Data!AC670-Data!CJ670</f>
        <v>4.59</v>
      </c>
      <c r="Z670" s="20">
        <f>Data!AD670-Data!CK670</f>
        <v>2.1000000000000085</v>
      </c>
      <c r="AA670" s="20">
        <f>Data!AE670-Data!CL670</f>
        <v>-2.3999999999999915</v>
      </c>
      <c r="AB670" s="20">
        <f>Data!AF670-Data!CM670</f>
        <v>10.39</v>
      </c>
      <c r="AC670" s="20">
        <f>Data!AG670-Data!CN670</f>
        <v>-9.2999999999999972</v>
      </c>
      <c r="AD670" s="20">
        <f>Data!AH670-Data!CO670</f>
        <v>-0.39999999999999147</v>
      </c>
      <c r="AE670" s="20">
        <f>Data!AI670-Data!CP670</f>
        <v>-7.4699999999999989E-2</v>
      </c>
      <c r="AF670" s="20">
        <f>Data!AJ670-Data!CQ670</f>
        <v>-3.8999999999999995</v>
      </c>
      <c r="AG670" s="20">
        <f>Data!AK670-Data!CR670</f>
        <v>-0.21601307189542479</v>
      </c>
      <c r="AH670" s="20">
        <f>Data!AL670-Data!CS670</f>
        <v>-121</v>
      </c>
      <c r="AI670" s="20">
        <f>Data!AM670-Data!CT670</f>
        <v>-4.9600000000000009</v>
      </c>
      <c r="AJ670" s="20">
        <f>Data!AN670-Data!CU670</f>
        <v>4.4799999999999995</v>
      </c>
      <c r="AK670" s="20">
        <f>Data!AO670-Data!CV670</f>
        <v>-212</v>
      </c>
      <c r="AL670" s="20">
        <f>Data!AP670-Data!CW670</f>
        <v>-34</v>
      </c>
      <c r="AM670" s="20">
        <f>Data!AQ670-Data!CX670</f>
        <v>-64</v>
      </c>
      <c r="AN670" s="20">
        <f>Data!AR670-Data!CY670</f>
        <v>-7.7000000000000013E-2</v>
      </c>
      <c r="AO670" s="20">
        <f>Data!AS670-Data!CZ670</f>
        <v>6</v>
      </c>
      <c r="AP670" s="20">
        <f>Data!AT670-Data!DA670</f>
        <v>42</v>
      </c>
      <c r="AQ670" s="20">
        <f>Data!AU670-Data!DB670</f>
        <v>-1.8999999999999961E-2</v>
      </c>
      <c r="AR670" s="20">
        <f>Data!AV670-Data!DC670</f>
        <v>-2</v>
      </c>
      <c r="AS670" s="20">
        <f>Data!AW670-Data!DD670</f>
        <v>-42</v>
      </c>
      <c r="AT670" s="20">
        <f>Data!AX670-Data!DE670</f>
        <v>8.9999999999999969E-2</v>
      </c>
      <c r="AU670" s="20">
        <f>Data!AY670-Data!DF670</f>
        <v>-39</v>
      </c>
      <c r="AV670" s="20">
        <f>Data!AZ670-Data!DG670</f>
        <v>-1.5784313725490193</v>
      </c>
      <c r="AW670" s="20">
        <f>Data!BA670-Data!DH670</f>
        <v>-59</v>
      </c>
      <c r="AX670" s="20">
        <f>Data!BB670-Data!DI670</f>
        <v>-1.2026143790849702</v>
      </c>
      <c r="AY670" s="20">
        <f>Data!BC670-Data!DJ670</f>
        <v>-122</v>
      </c>
      <c r="AZ670" s="20">
        <f>Data!BD670-Data!DK670</f>
        <v>-23</v>
      </c>
      <c r="BA670" s="20">
        <f>Data!BE670-Data!DL670</f>
        <v>-62</v>
      </c>
      <c r="BB670" s="20">
        <f>Data!BF670-Data!DM670</f>
        <v>-16</v>
      </c>
      <c r="BC670" s="20">
        <f>Data!BG670-Data!DN670</f>
        <v>-50</v>
      </c>
      <c r="BD670" s="20">
        <f>Data!BH670-Data!DO670</f>
        <v>-7.7000000000000028</v>
      </c>
      <c r="BE670" s="20">
        <f>Data!BI670-Data!DP670</f>
        <v>1.796999999999997</v>
      </c>
      <c r="BF670" s="20">
        <f>Data!BJ670-Data!DQ670</f>
        <v>-9.4509999999999987</v>
      </c>
      <c r="BG670" s="20">
        <f>Data!BK670-Data!DR670</f>
        <v>-0.54700000000000015</v>
      </c>
      <c r="BH670" s="20">
        <f>Data!BL670-Data!DS670</f>
        <v>-0.32600000000000051</v>
      </c>
      <c r="BI670" s="20">
        <f>Data!BM670-Data!DT670</f>
        <v>-7.5999999999999956E-2</v>
      </c>
      <c r="BJ670" s="20">
        <f>Data!BN670-Data!DU670</f>
        <v>4</v>
      </c>
      <c r="BK670" s="20">
        <f>Data!BO670-Data!DV670</f>
        <v>-1.3000000000000007</v>
      </c>
      <c r="BL670" s="20">
        <f>Data!BP670-Data!DW670</f>
        <v>-3.3000000000000003</v>
      </c>
      <c r="BM670" s="20">
        <f>Data!BQ670-Data!DX670</f>
        <v>-0.96732026143790861</v>
      </c>
      <c r="BN670" s="20">
        <f>Data!BR670-Data!DY670</f>
        <v>-2</v>
      </c>
      <c r="BO670" s="20">
        <f>Data!BS670-Data!DZ670</f>
        <v>35</v>
      </c>
      <c r="BP670" s="20">
        <f>Data!BT670-Data!EA670</f>
        <v>-4.7000000000000042E-2</v>
      </c>
      <c r="BQ670" s="20">
        <f>Data!BU670-Data!EB670</f>
        <v>-1</v>
      </c>
      <c r="BR670" s="20">
        <f>Data!BV670-Data!EC670</f>
        <v>27</v>
      </c>
      <c r="BS670" s="20">
        <f>Data!BW670-Data!ED670</f>
        <v>34</v>
      </c>
      <c r="BT670" s="20">
        <f>Data!BX670-Data!EE670</f>
        <v>48</v>
      </c>
      <c r="BU670" s="20">
        <f>Data!BY670-Data!EF670</f>
        <v>14</v>
      </c>
      <c r="BV670" s="20">
        <f>Data!BZ670-Data!EG670</f>
        <v>23</v>
      </c>
      <c r="BW670" s="20">
        <f>Data!CA670-Data!EH670</f>
        <v>24.1</v>
      </c>
      <c r="BX670" s="20">
        <f>Data!CB670-Data!EI670</f>
        <v>35</v>
      </c>
      <c r="BY670" s="20">
        <f>Data!CC670-Data!EJ670</f>
        <v>39</v>
      </c>
      <c r="BZ670" s="20">
        <f>Data!EK670</f>
        <v>11128.32</v>
      </c>
      <c r="CA670" s="20">
        <f>Data!EL670</f>
        <v>11982.75</v>
      </c>
      <c r="CB670" s="20">
        <f>Data!EM670</f>
        <v>66.329111111111118</v>
      </c>
      <c r="CC670" s="20">
        <f>Data!EN670</f>
        <v>58.363529411764709</v>
      </c>
      <c r="CD670" s="20">
        <f>Data!EO670</f>
        <v>11.0656</v>
      </c>
      <c r="CE670" s="20">
        <f>Data!EP670</f>
        <v>252.76199999999997</v>
      </c>
      <c r="CF670" s="50">
        <f>IF(ISBLANK(Data!EQ670), "", Data!EQ670)</f>
        <v>65</v>
      </c>
      <c r="CG670" s="50">
        <f>IF(ISBLANK(Data!ER670), "", Data!ER670)</f>
        <v>66</v>
      </c>
      <c r="CH670" s="61" t="str">
        <f>IF(ISBLANK(Data!ES670), "", Data!ES670)</f>
        <v>Connecticut</v>
      </c>
      <c r="CI670" s="61">
        <f>IF(ISBLANK(Data!ET670), "", Data!ET670)</f>
        <v>131</v>
      </c>
    </row>
    <row r="671" spans="1:87" x14ac:dyDescent="0.45">
      <c r="A671" s="50">
        <f>IF(ISBLANK(Data!A671), "", Data!A671)</f>
        <v>45309</v>
      </c>
      <c r="B671" s="50" t="str">
        <f>IF(ISBLANK(Data!B671), "", Data!B671)</f>
        <v>Duke</v>
      </c>
      <c r="C671" s="50">
        <f>IF(ISBLANK(Data!C671), "", Data!C671)</f>
        <v>74</v>
      </c>
      <c r="D671" s="50" t="str">
        <f>IF(ISBLANK(Data!D671), "", Data!D671)</f>
        <v>Pittsburgh</v>
      </c>
      <c r="E671" s="50">
        <f>IF(ISBLANK(Data!E671), "", Data!E671)</f>
        <v>231</v>
      </c>
      <c r="F671" s="50" t="str">
        <f>IF(ISBLANK(Data!F671), "", Data!F671)</f>
        <v>N</v>
      </c>
      <c r="G671" s="50" t="str">
        <f>IF(ISBLANK(Data!G671), "", Data!G671)</f>
        <v>Duke</v>
      </c>
      <c r="H671" s="50" t="str">
        <f>IF(ISBLANK(Data!H671), "", Data!H671)</f>
        <v>Pittsburgh</v>
      </c>
      <c r="I671" s="50" t="str">
        <f>IF(ISBLANK(Data!I671), "", Data!I671)</f>
        <v>Duke</v>
      </c>
      <c r="J671" s="50" t="str">
        <f>IF(ISBLANK(Data!J671), "", Data!J671)</f>
        <v>Pittsburgh</v>
      </c>
      <c r="K671" s="50" t="str">
        <f>IF(ISBLANK(Data!K671), "", Data!K671)</f>
        <v>Duke</v>
      </c>
      <c r="L671" s="50" t="str">
        <f>IF(ISBLANK(Data!L671), "", Data!L671)</f>
        <v>Pittsburgh</v>
      </c>
      <c r="M671" s="50" t="str">
        <f>IF(ISBLANK(Data!M671), "", Data!M671)</f>
        <v>Duke</v>
      </c>
      <c r="N671" s="50" t="str">
        <f>IF(ISBLANK(Data!N671), "", Data!N671)</f>
        <v>Pittsburgh</v>
      </c>
      <c r="O671" s="50" t="str">
        <f>IF(ISBLANK(Data!O671), "", Data!O671)</f>
        <v>Duke</v>
      </c>
      <c r="P671" s="50" t="str">
        <f>IF(ISBLANK(Data!P671), "", Data!P671)</f>
        <v>Pittsburgh</v>
      </c>
      <c r="Q671" s="50" t="str">
        <f>IF(ISBLANK(Data!Q671), "", Data!Q671)</f>
        <v>Duke</v>
      </c>
      <c r="R671" s="50" t="str">
        <f>IF(ISBLANK(Data!R671), "", Data!R671)</f>
        <v>Pittsburgh</v>
      </c>
      <c r="S671" s="20">
        <f>Data!W671-Data!CD671</f>
        <v>0.22426470588235303</v>
      </c>
      <c r="T671" s="20">
        <f>Data!X671-Data!CE671</f>
        <v>14.110000000000001</v>
      </c>
      <c r="U671" s="20">
        <f>Data!Y671-Data!CF671</f>
        <v>10.600000000000009</v>
      </c>
      <c r="V671" s="20">
        <f>Data!Z671-Data!CG671</f>
        <v>-3.5</v>
      </c>
      <c r="W671" s="20">
        <f>Data!AA671-Data!CH671</f>
        <v>1.6999999999999886</v>
      </c>
      <c r="X671" s="20">
        <f>Data!AB671-Data!CI671</f>
        <v>1.8000000000000002E-2</v>
      </c>
      <c r="Y671" s="20">
        <f>Data!AC671-Data!CJ671</f>
        <v>2.5</v>
      </c>
      <c r="Z671" s="20">
        <f>Data!AD671-Data!CK671</f>
        <v>-0.5</v>
      </c>
      <c r="AA671" s="20">
        <f>Data!AE671-Data!CL671</f>
        <v>-3</v>
      </c>
      <c r="AB671" s="20">
        <f>Data!AF671-Data!CM671</f>
        <v>6.58</v>
      </c>
      <c r="AC671" s="20">
        <f>Data!AG671-Data!CN671</f>
        <v>11.600000000000009</v>
      </c>
      <c r="AD671" s="20">
        <f>Data!AH671-Data!CO671</f>
        <v>0.10000000000000853</v>
      </c>
      <c r="AE671" s="20">
        <f>Data!AI671-Data!CP671</f>
        <v>0.15779999999999994</v>
      </c>
      <c r="AF671" s="20">
        <f>Data!AJ671-Data!CQ671</f>
        <v>4.7</v>
      </c>
      <c r="AG671" s="20">
        <f>Data!AK671-Data!CR671</f>
        <v>0.28272058823529411</v>
      </c>
      <c r="AH671" s="20">
        <f>Data!AL671-Data!CS671</f>
        <v>157</v>
      </c>
      <c r="AI671" s="20">
        <f>Data!AM671-Data!CT671</f>
        <v>8.0500000000000007</v>
      </c>
      <c r="AJ671" s="20">
        <f>Data!AN671-Data!CU671</f>
        <v>2.17</v>
      </c>
      <c r="AK671" s="20">
        <f>Data!AO671-Data!CV671</f>
        <v>15</v>
      </c>
      <c r="AL671" s="20">
        <f>Data!AP671-Data!CW671</f>
        <v>-69</v>
      </c>
      <c r="AM671" s="20">
        <f>Data!AQ671-Data!CX671</f>
        <v>-101</v>
      </c>
      <c r="AN671" s="20">
        <f>Data!AR671-Data!CY671</f>
        <v>5.8999999999999997E-2</v>
      </c>
      <c r="AO671" s="20">
        <f>Data!AS671-Data!CZ671</f>
        <v>-29</v>
      </c>
      <c r="AP671" s="20">
        <f>Data!AT671-Data!DA671</f>
        <v>-138</v>
      </c>
      <c r="AQ671" s="20">
        <f>Data!AU671-Data!DB671</f>
        <v>4.7999999999999987E-2</v>
      </c>
      <c r="AR671" s="20">
        <f>Data!AV671-Data!DC671</f>
        <v>18</v>
      </c>
      <c r="AS671" s="20">
        <f>Data!AW671-Data!DD671</f>
        <v>-5</v>
      </c>
      <c r="AT671" s="20">
        <f>Data!AX671-Data!DE671</f>
        <v>6.2999999999999945E-2</v>
      </c>
      <c r="AU671" s="20">
        <f>Data!AY671-Data!DF671</f>
        <v>-65</v>
      </c>
      <c r="AV671" s="20">
        <f>Data!AZ671-Data!DG671</f>
        <v>-3.2389705882352935</v>
      </c>
      <c r="AW671" s="20">
        <f>Data!BA671-Data!DH671</f>
        <v>-104</v>
      </c>
      <c r="AX671" s="20">
        <f>Data!BB671-Data!DI671</f>
        <v>-3.988970588235297</v>
      </c>
      <c r="AY671" s="20">
        <f>Data!BC671-Data!DJ671</f>
        <v>23</v>
      </c>
      <c r="AZ671" s="20">
        <f>Data!BD671-Data!DK671</f>
        <v>-1</v>
      </c>
      <c r="BA671" s="20">
        <f>Data!BE671-Data!DL671</f>
        <v>-21</v>
      </c>
      <c r="BB671" s="20">
        <f>Data!BF671-Data!DM671</f>
        <v>-23</v>
      </c>
      <c r="BC671" s="20">
        <f>Data!BG671-Data!DN671</f>
        <v>-17</v>
      </c>
      <c r="BD671" s="20">
        <f>Data!BH671-Data!DO671</f>
        <v>5.7000000000000028</v>
      </c>
      <c r="BE671" s="20">
        <f>Data!BI671-Data!DP671</f>
        <v>-0.17300000000000182</v>
      </c>
      <c r="BF671" s="20">
        <f>Data!BJ671-Data!DQ671</f>
        <v>5.8790000000000013</v>
      </c>
      <c r="BG671" s="20">
        <f>Data!BK671-Data!DR671</f>
        <v>0.38100000000000001</v>
      </c>
      <c r="BH671" s="20">
        <f>Data!BL671-Data!DS671</f>
        <v>-0.81199999999999939</v>
      </c>
      <c r="BI671" s="20">
        <f>Data!BM671-Data!DT671</f>
        <v>9.9999999999999978E-2</v>
      </c>
      <c r="BJ671" s="20">
        <f>Data!BN671-Data!DU671</f>
        <v>-6.8999999999999986</v>
      </c>
      <c r="BK671" s="20">
        <f>Data!BO671-Data!DV671</f>
        <v>1</v>
      </c>
      <c r="BL671" s="20">
        <f>Data!BP671-Data!DW671</f>
        <v>-1</v>
      </c>
      <c r="BM671" s="20">
        <f>Data!BQ671-Data!DX671</f>
        <v>0.36397058823529438</v>
      </c>
      <c r="BN671" s="20">
        <f>Data!BR671-Data!DY671</f>
        <v>-0.20000000000000107</v>
      </c>
      <c r="BO671" s="20">
        <f>Data!BS671-Data!DZ671</f>
        <v>-114</v>
      </c>
      <c r="BP671" s="20">
        <f>Data!BT671-Data!EA671</f>
        <v>8.8999999999999968E-2</v>
      </c>
      <c r="BQ671" s="20">
        <f>Data!BU671-Data!EB671</f>
        <v>-10</v>
      </c>
      <c r="BR671" s="20">
        <f>Data!BV671-Data!EC671</f>
        <v>-67</v>
      </c>
      <c r="BS671" s="20">
        <f>Data!BW671-Data!ED671</f>
        <v>-89</v>
      </c>
      <c r="BT671" s="20">
        <f>Data!BX671-Data!EE671</f>
        <v>-110</v>
      </c>
      <c r="BU671" s="20">
        <f>Data!BY671-Data!EF671</f>
        <v>-53</v>
      </c>
      <c r="BV671" s="20">
        <f>Data!BZ671-Data!EG671</f>
        <v>-73</v>
      </c>
      <c r="BW671" s="20">
        <f>Data!CA671-Data!EH671</f>
        <v>-70.7</v>
      </c>
      <c r="BX671" s="20">
        <f>Data!CB671-Data!EI671</f>
        <v>-114</v>
      </c>
      <c r="BY671" s="20">
        <f>Data!CC671-Data!EJ671</f>
        <v>-157</v>
      </c>
      <c r="BZ671" s="20">
        <f>Data!EK671</f>
        <v>12027.960000000001</v>
      </c>
      <c r="CA671" s="20">
        <f>Data!EL671</f>
        <v>10584.720000000001</v>
      </c>
      <c r="CB671" s="20">
        <f>Data!EM671</f>
        <v>62.69458823529412</v>
      </c>
      <c r="CC671" s="20">
        <f>Data!EN671</f>
        <v>71.875</v>
      </c>
      <c r="CD671" s="20">
        <f>Data!EO671</f>
        <v>10.381600000000001</v>
      </c>
      <c r="CE671" s="20">
        <f>Data!EP671</f>
        <v>194.70599999999999</v>
      </c>
      <c r="CF671" s="50">
        <f>IF(ISBLANK(Data!EQ671), "", Data!EQ671)</f>
        <v>76</v>
      </c>
      <c r="CG671" s="50">
        <f>IF(ISBLANK(Data!ER671), "", Data!ER671)</f>
        <v>80</v>
      </c>
      <c r="CH671" s="61" t="str">
        <f>IF(ISBLANK(Data!ES671), "", Data!ES671)</f>
        <v>Pittsburgh</v>
      </c>
      <c r="CI671" s="61">
        <f>IF(ISBLANK(Data!ET671), "", Data!ET671)</f>
        <v>156</v>
      </c>
    </row>
    <row r="672" spans="1:87" x14ac:dyDescent="0.45">
      <c r="A672" s="50">
        <f>IF(ISBLANK(Data!A672), "", Data!A672)</f>
        <v>45317</v>
      </c>
      <c r="B672" s="50" t="str">
        <f>IF(ISBLANK(Data!B672), "", Data!B672)</f>
        <v>Kent St.</v>
      </c>
      <c r="C672" s="50">
        <f>IF(ISBLANK(Data!C672), "", Data!C672)</f>
        <v>135</v>
      </c>
      <c r="D672" s="50" t="str">
        <f>IF(ISBLANK(Data!D672), "", Data!D672)</f>
        <v>Ohio</v>
      </c>
      <c r="E672" s="50">
        <f>IF(ISBLANK(Data!E672), "", Data!E672)</f>
        <v>219</v>
      </c>
      <c r="F672" s="50" t="str">
        <f>IF(ISBLANK(Data!F672), "", Data!F672)</f>
        <v>N</v>
      </c>
      <c r="G672" s="50" t="str">
        <f>IF(ISBLANK(Data!G672), "", Data!G672)</f>
        <v>Kent St.</v>
      </c>
      <c r="H672" s="50" t="str">
        <f>IF(ISBLANK(Data!H672), "", Data!H672)</f>
        <v>Ohio</v>
      </c>
      <c r="I672" s="50" t="str">
        <f>IF(ISBLANK(Data!I672), "", Data!I672)</f>
        <v>Kent St.</v>
      </c>
      <c r="J672" s="50" t="str">
        <f>IF(ISBLANK(Data!J672), "", Data!J672)</f>
        <v>Ohio</v>
      </c>
      <c r="K672" s="50" t="str">
        <f>IF(ISBLANK(Data!K672), "", Data!K672)</f>
        <v>Kent State</v>
      </c>
      <c r="L672" s="50" t="str">
        <f>IF(ISBLANK(Data!L672), "", Data!L672)</f>
        <v>Ohio</v>
      </c>
      <c r="M672" s="50" t="str">
        <f>IF(ISBLANK(Data!M672), "", Data!M672)</f>
        <v>Kent St</v>
      </c>
      <c r="N672" s="50" t="str">
        <f>IF(ISBLANK(Data!N672), "", Data!N672)</f>
        <v>Ohio</v>
      </c>
      <c r="O672" s="50" t="str">
        <f>IF(ISBLANK(Data!O672), "", Data!O672)</f>
        <v>Kent St.</v>
      </c>
      <c r="P672" s="50" t="str">
        <f>IF(ISBLANK(Data!P672), "", Data!P672)</f>
        <v>Ohio</v>
      </c>
      <c r="Q672" s="50" t="str">
        <f>IF(ISBLANK(Data!Q672), "", Data!Q672)</f>
        <v>Kent State</v>
      </c>
      <c r="R672" s="50" t="str">
        <f>IF(ISBLANK(Data!R672), "", Data!R672)</f>
        <v>Ohio</v>
      </c>
      <c r="S672" s="20">
        <f>Data!W672-Data!CD672</f>
        <v>5.2631578947367974E-2</v>
      </c>
      <c r="T672" s="20">
        <f>Data!X672-Data!CE672</f>
        <v>0.4</v>
      </c>
      <c r="U672" s="20">
        <f>Data!Y672-Data!CF672</f>
        <v>-0.79999999999999716</v>
      </c>
      <c r="V672" s="20">
        <f>Data!Z672-Data!CG672</f>
        <v>-1.2000000000000028</v>
      </c>
      <c r="W672" s="20">
        <f>Data!AA672-Data!CH672</f>
        <v>0</v>
      </c>
      <c r="X672" s="20">
        <f>Data!AB672-Data!CI672</f>
        <v>0.11799999999999999</v>
      </c>
      <c r="Y672" s="20">
        <f>Data!AC672-Data!CJ672</f>
        <v>3.66</v>
      </c>
      <c r="Z672" s="20">
        <f>Data!AD672-Data!CK672</f>
        <v>2.7000000000000028</v>
      </c>
      <c r="AA672" s="20">
        <f>Data!AE672-Data!CL672</f>
        <v>-1.0999999999999943</v>
      </c>
      <c r="AB672" s="20">
        <f>Data!AF672-Data!CM672</f>
        <v>5.4</v>
      </c>
      <c r="AC672" s="20">
        <f>Data!AG672-Data!CN672</f>
        <v>-1.1999999999999886</v>
      </c>
      <c r="AD672" s="20">
        <f>Data!AH672-Data!CO672</f>
        <v>-0.5</v>
      </c>
      <c r="AE672" s="20">
        <f>Data!AI672-Data!CP672</f>
        <v>-2.090000000000003E-2</v>
      </c>
      <c r="AF672" s="20">
        <f>Data!AJ672-Data!CQ672</f>
        <v>0.89999999999999947</v>
      </c>
      <c r="AG672" s="20">
        <f>Data!AK672-Data!CR672</f>
        <v>4.736842105263156E-2</v>
      </c>
      <c r="AH672" s="20">
        <f>Data!AL672-Data!CS672</f>
        <v>-2</v>
      </c>
      <c r="AI672" s="20">
        <f>Data!AM672-Data!CT672</f>
        <v>0.99999999999999989</v>
      </c>
      <c r="AJ672" s="20">
        <f>Data!AN672-Data!CU672</f>
        <v>2.91</v>
      </c>
      <c r="AK672" s="20">
        <f>Data!AO672-Data!CV672</f>
        <v>11</v>
      </c>
      <c r="AL672" s="20">
        <f>Data!AP672-Data!CW672</f>
        <v>63</v>
      </c>
      <c r="AM672" s="20">
        <f>Data!AQ672-Data!CX672</f>
        <v>-36</v>
      </c>
      <c r="AN672" s="20">
        <f>Data!AR672-Data!CY672</f>
        <v>-2.0000000000000018E-3</v>
      </c>
      <c r="AO672" s="20">
        <f>Data!AS672-Data!CZ672</f>
        <v>1</v>
      </c>
      <c r="AP672" s="20">
        <f>Data!AT672-Data!DA672</f>
        <v>-26</v>
      </c>
      <c r="AQ672" s="20">
        <f>Data!AU672-Data!DB672</f>
        <v>2.4000000000000021E-2</v>
      </c>
      <c r="AR672" s="20">
        <f>Data!AV672-Data!DC672</f>
        <v>48</v>
      </c>
      <c r="AS672" s="20">
        <f>Data!AW672-Data!DD672</f>
        <v>36</v>
      </c>
      <c r="AT672" s="20">
        <f>Data!AX672-Data!DE672</f>
        <v>5.600000000000005E-2</v>
      </c>
      <c r="AU672" s="20">
        <f>Data!AY672-Data!DF672</f>
        <v>3</v>
      </c>
      <c r="AV672" s="20">
        <f>Data!AZ672-Data!DG672</f>
        <v>0.1578947368421062</v>
      </c>
      <c r="AW672" s="20">
        <f>Data!BA672-Data!DH672</f>
        <v>-31</v>
      </c>
      <c r="AX672" s="20">
        <f>Data!BB672-Data!DI672</f>
        <v>-1.6315789473684248</v>
      </c>
      <c r="AY672" s="20">
        <f>Data!BC672-Data!DJ672</f>
        <v>-9</v>
      </c>
      <c r="AZ672" s="20">
        <f>Data!BD672-Data!DK672</f>
        <v>17</v>
      </c>
      <c r="BA672" s="20">
        <f>Data!BE672-Data!DL672</f>
        <v>-17</v>
      </c>
      <c r="BB672" s="20">
        <f>Data!BF672-Data!DM672</f>
        <v>48</v>
      </c>
      <c r="BC672" s="20">
        <f>Data!BG672-Data!DN672</f>
        <v>-9</v>
      </c>
      <c r="BD672" s="20">
        <f>Data!BH672-Data!DO672</f>
        <v>0.59999999999999432</v>
      </c>
      <c r="BE672" s="20">
        <f>Data!BI672-Data!DP672</f>
        <v>3.3160000000000025</v>
      </c>
      <c r="BF672" s="20">
        <f>Data!BJ672-Data!DQ672</f>
        <v>-2.7369999999999997</v>
      </c>
      <c r="BG672" s="20">
        <f>Data!BK672-Data!DR672</f>
        <v>-0.31300000000000017</v>
      </c>
      <c r="BH672" s="20">
        <f>Data!BL672-Data!DS672</f>
        <v>2.5259999999999998</v>
      </c>
      <c r="BI672" s="20">
        <f>Data!BM672-Data!DT672</f>
        <v>-5.7000000000000051E-2</v>
      </c>
      <c r="BJ672" s="20">
        <f>Data!BN672-Data!DU672</f>
        <v>-1.4000000000000021</v>
      </c>
      <c r="BK672" s="20">
        <f>Data!BO672-Data!DV672</f>
        <v>1.8999999999999986</v>
      </c>
      <c r="BL672" s="20">
        <f>Data!BP672-Data!DW672</f>
        <v>-0.89999999999999991</v>
      </c>
      <c r="BM672" s="20">
        <f>Data!BQ672-Data!DX672</f>
        <v>0.89473684210526372</v>
      </c>
      <c r="BN672" s="20">
        <f>Data!BR672-Data!DY672</f>
        <v>-0.5</v>
      </c>
      <c r="BO672" s="20">
        <f>Data!BS672-Data!DZ672</f>
        <v>-114</v>
      </c>
      <c r="BP672" s="20">
        <f>Data!BT672-Data!EA672</f>
        <v>0.06</v>
      </c>
      <c r="BQ672" s="20">
        <f>Data!BU672-Data!EB672</f>
        <v>9</v>
      </c>
      <c r="BR672" s="20">
        <f>Data!BV672-Data!EC672</f>
        <v>-18</v>
      </c>
      <c r="BS672" s="20">
        <f>Data!BW672-Data!ED672</f>
        <v>-21</v>
      </c>
      <c r="BT672" s="20">
        <f>Data!BX672-Data!EE672</f>
        <v>-71</v>
      </c>
      <c r="BU672" s="20">
        <f>Data!BY672-Data!EF672</f>
        <v>6</v>
      </c>
      <c r="BV672" s="20">
        <f>Data!BZ672-Data!EG672</f>
        <v>-4</v>
      </c>
      <c r="BW672" s="20">
        <f>Data!CA672-Data!EH672</f>
        <v>-27.5</v>
      </c>
      <c r="BX672" s="20">
        <f>Data!CB672-Data!EI672</f>
        <v>-63</v>
      </c>
      <c r="BY672" s="20">
        <f>Data!CC672-Data!EJ672</f>
        <v>-21</v>
      </c>
      <c r="BZ672" s="20">
        <f>Data!EK672</f>
        <v>12066.300000000001</v>
      </c>
      <c r="CA672" s="20">
        <f>Data!EL672</f>
        <v>12023.1</v>
      </c>
      <c r="CB672" s="20">
        <f>Data!EM672</f>
        <v>79.770842105263156</v>
      </c>
      <c r="CC672" s="20">
        <f>Data!EN672</f>
        <v>72.631578947368425</v>
      </c>
      <c r="CD672" s="20">
        <f>Data!EO672</f>
        <v>12.671999999999999</v>
      </c>
      <c r="CE672" s="20">
        <f>Data!EP672</f>
        <v>266.76</v>
      </c>
      <c r="CF672" s="50">
        <f>IF(ISBLANK(Data!EQ672), "", Data!EQ672)</f>
        <v>64</v>
      </c>
      <c r="CG672" s="50">
        <f>IF(ISBLANK(Data!ER672), "", Data!ER672)</f>
        <v>71</v>
      </c>
      <c r="CH672" s="61" t="str">
        <f>IF(ISBLANK(Data!ES672), "", Data!ES672)</f>
        <v>Ohio</v>
      </c>
      <c r="CI672" s="61">
        <f>IF(ISBLANK(Data!ET672), "", Data!ET672)</f>
        <v>135</v>
      </c>
    </row>
    <row r="673" spans="1:87" x14ac:dyDescent="0.45">
      <c r="A673" s="50">
        <f>IF(ISBLANK(Data!A673), "", Data!A673)</f>
        <v>45317</v>
      </c>
      <c r="B673" s="50" t="str">
        <f>IF(ISBLANK(Data!B673), "", Data!B673)</f>
        <v>Niagara</v>
      </c>
      <c r="C673" s="50">
        <f>IF(ISBLANK(Data!C673), "", Data!C673)</f>
        <v>197</v>
      </c>
      <c r="D673" s="50" t="str">
        <f>IF(ISBLANK(Data!D673), "", Data!D673)</f>
        <v>Marist</v>
      </c>
      <c r="E673" s="50">
        <f>IF(ISBLANK(Data!E673), "", Data!E673)</f>
        <v>159</v>
      </c>
      <c r="F673" s="50" t="str">
        <f>IF(ISBLANK(Data!F673), "", Data!F673)</f>
        <v>N</v>
      </c>
      <c r="G673" s="50" t="str">
        <f>IF(ISBLANK(Data!G673), "", Data!G673)</f>
        <v>Niagara</v>
      </c>
      <c r="H673" s="50" t="str">
        <f>IF(ISBLANK(Data!H673), "", Data!H673)</f>
        <v>Marist</v>
      </c>
      <c r="I673" s="50" t="str">
        <f>IF(ISBLANK(Data!I673), "", Data!I673)</f>
        <v>Niagara</v>
      </c>
      <c r="J673" s="50" t="str">
        <f>IF(ISBLANK(Data!J673), "", Data!J673)</f>
        <v>Marist</v>
      </c>
      <c r="K673" s="50" t="str">
        <f>IF(ISBLANK(Data!K673), "", Data!K673)</f>
        <v>Niagara</v>
      </c>
      <c r="L673" s="50" t="str">
        <f>IF(ISBLANK(Data!L673), "", Data!L673)</f>
        <v>Marist</v>
      </c>
      <c r="M673" s="50" t="str">
        <f>IF(ISBLANK(Data!M673), "", Data!M673)</f>
        <v>Niagara</v>
      </c>
      <c r="N673" s="50" t="str">
        <f>IF(ISBLANK(Data!N673), "", Data!N673)</f>
        <v>Marist</v>
      </c>
      <c r="O673" s="50" t="str">
        <f>IF(ISBLANK(Data!O673), "", Data!O673)</f>
        <v>Niagara</v>
      </c>
      <c r="P673" s="50" t="str">
        <f>IF(ISBLANK(Data!P673), "", Data!P673)</f>
        <v>Marist</v>
      </c>
      <c r="Q673" s="50" t="str">
        <f>IF(ISBLANK(Data!Q673), "", Data!Q673)</f>
        <v>Niagara</v>
      </c>
      <c r="R673" s="50" t="str">
        <f>IF(ISBLANK(Data!R673), "", Data!R673)</f>
        <v>Marist</v>
      </c>
      <c r="S673" s="20">
        <f>Data!W673-Data!CD673</f>
        <v>-6.25E-2</v>
      </c>
      <c r="T673" s="20">
        <f>Data!X673-Data!CE673</f>
        <v>-0.77000000000000046</v>
      </c>
      <c r="U673" s="20">
        <f>Data!Y673-Data!CF673</f>
        <v>11.099999999999994</v>
      </c>
      <c r="V673" s="20">
        <f>Data!Z673-Data!CG673</f>
        <v>11.900000000000006</v>
      </c>
      <c r="W673" s="20">
        <f>Data!AA673-Data!CH673</f>
        <v>2.8999999999999915</v>
      </c>
      <c r="X673" s="20">
        <f>Data!AB673-Data!CI673</f>
        <v>1.4999999999999999E-2</v>
      </c>
      <c r="Y673" s="20">
        <f>Data!AC673-Data!CJ673</f>
        <v>2.8</v>
      </c>
      <c r="Z673" s="20">
        <f>Data!AD673-Data!CK673</f>
        <v>1.6999999999999886</v>
      </c>
      <c r="AA673" s="20">
        <f>Data!AE673-Data!CL673</f>
        <v>-1.1000000000000085</v>
      </c>
      <c r="AB673" s="20">
        <f>Data!AF673-Data!CM673</f>
        <v>4.1900000000000004</v>
      </c>
      <c r="AC673" s="20">
        <f>Data!AG673-Data!CN673</f>
        <v>12.900000000000006</v>
      </c>
      <c r="AD673" s="20">
        <f>Data!AH673-Data!CO673</f>
        <v>15.600000000000009</v>
      </c>
      <c r="AE673" s="20">
        <f>Data!AI673-Data!CP673</f>
        <v>-4.8899999999999999E-2</v>
      </c>
      <c r="AF673" s="20">
        <f>Data!AJ673-Data!CQ673</f>
        <v>-1.2999999999999998</v>
      </c>
      <c r="AG673" s="20">
        <f>Data!AK673-Data!CR673</f>
        <v>-3.5416666666666652E-2</v>
      </c>
      <c r="AH673" s="20">
        <f>Data!AL673-Data!CS673</f>
        <v>-1</v>
      </c>
      <c r="AI673" s="20">
        <f>Data!AM673-Data!CT673</f>
        <v>-1.0999999999999988</v>
      </c>
      <c r="AJ673" s="20">
        <f>Data!AN673-Data!CU673</f>
        <v>2.7300000000000004</v>
      </c>
      <c r="AK673" s="20">
        <f>Data!AO673-Data!CV673</f>
        <v>348</v>
      </c>
      <c r="AL673" s="20">
        <f>Data!AP673-Data!CW673</f>
        <v>362</v>
      </c>
      <c r="AM673" s="20">
        <f>Data!AQ673-Data!CX673</f>
        <v>159</v>
      </c>
      <c r="AN673" s="20">
        <f>Data!AR673-Data!CY673</f>
        <v>3.8999999999999979E-2</v>
      </c>
      <c r="AO673" s="20">
        <f>Data!AS673-Data!CZ673</f>
        <v>23</v>
      </c>
      <c r="AP673" s="20">
        <f>Data!AT673-Data!DA673</f>
        <v>-7</v>
      </c>
      <c r="AQ673" s="20">
        <f>Data!AU673-Data!DB673</f>
        <v>8.1999999999999962E-2</v>
      </c>
      <c r="AR673" s="20">
        <f>Data!AV673-Data!DC673</f>
        <v>105</v>
      </c>
      <c r="AS673" s="20">
        <f>Data!AW673-Data!DD673</f>
        <v>90</v>
      </c>
      <c r="AT673" s="20">
        <f>Data!AX673-Data!DE673</f>
        <v>0.13800000000000001</v>
      </c>
      <c r="AU673" s="20">
        <f>Data!AY673-Data!DF673</f>
        <v>20</v>
      </c>
      <c r="AV673" s="20">
        <f>Data!AZ673-Data!DG673</f>
        <v>0.28472222222222232</v>
      </c>
      <c r="AW673" s="20">
        <f>Data!BA673-Data!DH673</f>
        <v>33</v>
      </c>
      <c r="AX673" s="20">
        <f>Data!BB673-Data!DI673</f>
        <v>-1.7638888888888893</v>
      </c>
      <c r="AY673" s="20">
        <f>Data!BC673-Data!DJ673</f>
        <v>57</v>
      </c>
      <c r="AZ673" s="20">
        <f>Data!BD673-Data!DK673</f>
        <v>-43</v>
      </c>
      <c r="BA673" s="20">
        <f>Data!BE673-Data!DL673</f>
        <v>-17</v>
      </c>
      <c r="BB673" s="20">
        <f>Data!BF673-Data!DM673</f>
        <v>4</v>
      </c>
      <c r="BC673" s="20">
        <f>Data!BG673-Data!DN673</f>
        <v>2</v>
      </c>
      <c r="BD673" s="20">
        <f>Data!BH673-Data!DO673</f>
        <v>12.200000000000003</v>
      </c>
      <c r="BE673" s="20">
        <f>Data!BI673-Data!DP673</f>
        <v>13.236000000000004</v>
      </c>
      <c r="BF673" s="20">
        <f>Data!BJ673-Data!DQ673</f>
        <v>-1.0339999999999998</v>
      </c>
      <c r="BG673" s="20">
        <f>Data!BK673-Data!DR673</f>
        <v>0.26600000000000013</v>
      </c>
      <c r="BH673" s="20">
        <f>Data!BL673-Data!DS673</f>
        <v>-1.1389999999999993</v>
      </c>
      <c r="BI673" s="20">
        <f>Data!BM673-Data!DT673</f>
        <v>-0.22800000000000004</v>
      </c>
      <c r="BJ673" s="20">
        <f>Data!BN673-Data!DU673</f>
        <v>-2.6000000000000014</v>
      </c>
      <c r="BK673" s="20">
        <f>Data!BO673-Data!DV673</f>
        <v>3.1999999999999993</v>
      </c>
      <c r="BL673" s="20">
        <f>Data!BP673-Data!DW673</f>
        <v>-1.3000000000000003</v>
      </c>
      <c r="BM673" s="20">
        <f>Data!BQ673-Data!DX673</f>
        <v>-3.291666666666667</v>
      </c>
      <c r="BN673" s="20">
        <f>Data!BR673-Data!DY673</f>
        <v>-1.7999999999999989</v>
      </c>
      <c r="BO673" s="20">
        <f>Data!BS673-Data!DZ673</f>
        <v>-10</v>
      </c>
      <c r="BP673" s="20">
        <f>Data!BT673-Data!EA673</f>
        <v>8.0000000000000071E-3</v>
      </c>
      <c r="BQ673" s="20">
        <f>Data!BU673-Data!EB673</f>
        <v>-3</v>
      </c>
      <c r="BR673" s="20">
        <f>Data!BV673-Data!EC673</f>
        <v>29</v>
      </c>
      <c r="BS673" s="20">
        <f>Data!BW673-Data!ED673</f>
        <v>-51</v>
      </c>
      <c r="BT673" s="20">
        <f>Data!BX673-Data!EE673</f>
        <v>33</v>
      </c>
      <c r="BU673" s="20">
        <f>Data!BY673-Data!EF673</f>
        <v>17</v>
      </c>
      <c r="BV673" s="20">
        <f>Data!BZ673-Data!EG673</f>
        <v>9</v>
      </c>
      <c r="BW673" s="20">
        <f>Data!CA673-Data!EH673</f>
        <v>0</v>
      </c>
      <c r="BX673" s="20">
        <f>Data!CB673-Data!EI673</f>
        <v>-22</v>
      </c>
      <c r="BY673" s="20">
        <f>Data!CC673-Data!EJ673</f>
        <v>16</v>
      </c>
      <c r="BZ673" s="20">
        <f>Data!EK673</f>
        <v>11157.3</v>
      </c>
      <c r="CA673" s="20">
        <f>Data!EL673</f>
        <v>11159.18</v>
      </c>
      <c r="CB673" s="20">
        <f>Data!EM673</f>
        <v>90.276875000000004</v>
      </c>
      <c r="CC673" s="20">
        <f>Data!EN673</f>
        <v>59.208333333333329</v>
      </c>
      <c r="CD673" s="20">
        <f>Data!EO673</f>
        <v>9.6187000000000005</v>
      </c>
      <c r="CE673" s="20">
        <f>Data!EP673</f>
        <v>209.25</v>
      </c>
      <c r="CF673" s="50">
        <f>IF(ISBLANK(Data!EQ673), "", Data!EQ673)</f>
        <v>67</v>
      </c>
      <c r="CG673" s="50">
        <f>IF(ISBLANK(Data!ER673), "", Data!ER673)</f>
        <v>62</v>
      </c>
      <c r="CH673" s="61" t="str">
        <f>IF(ISBLANK(Data!ES673), "", Data!ES673)</f>
        <v>Niagara</v>
      </c>
      <c r="CI673" s="61">
        <f>IF(ISBLANK(Data!ET673), "", Data!ET673)</f>
        <v>129</v>
      </c>
    </row>
    <row r="674" spans="1:87" x14ac:dyDescent="0.45">
      <c r="A674" s="50">
        <f>IF(ISBLANK(Data!A674), "", Data!A674)</f>
        <v>45317</v>
      </c>
      <c r="B674" s="50" t="str">
        <f>IF(ISBLANK(Data!B674), "", Data!B674)</f>
        <v>Siena</v>
      </c>
      <c r="C674" s="50">
        <f>IF(ISBLANK(Data!C674), "", Data!C674)</f>
        <v>265</v>
      </c>
      <c r="D674" s="50" t="str">
        <f>IF(ISBLANK(Data!D674), "", Data!D674)</f>
        <v>Iona</v>
      </c>
      <c r="E674" s="50">
        <f>IF(ISBLANK(Data!E674), "", Data!E674)</f>
        <v>124</v>
      </c>
      <c r="F674" s="50" t="str">
        <f>IF(ISBLANK(Data!F674), "", Data!F674)</f>
        <v>N</v>
      </c>
      <c r="G674" s="50" t="str">
        <f>IF(ISBLANK(Data!G674), "", Data!G674)</f>
        <v>Siena</v>
      </c>
      <c r="H674" s="50" t="str">
        <f>IF(ISBLANK(Data!H674), "", Data!H674)</f>
        <v>Iona</v>
      </c>
      <c r="I674" s="50" t="str">
        <f>IF(ISBLANK(Data!I674), "", Data!I674)</f>
        <v>Siena</v>
      </c>
      <c r="J674" s="50" t="str">
        <f>IF(ISBLANK(Data!J674), "", Data!J674)</f>
        <v>Iona</v>
      </c>
      <c r="K674" s="50" t="str">
        <f>IF(ISBLANK(Data!K674), "", Data!K674)</f>
        <v>Siena</v>
      </c>
      <c r="L674" s="50" t="str">
        <f>IF(ISBLANK(Data!L674), "", Data!L674)</f>
        <v>Iona</v>
      </c>
      <c r="M674" s="50" t="str">
        <f>IF(ISBLANK(Data!M674), "", Data!M674)</f>
        <v>Siena</v>
      </c>
      <c r="N674" s="50" t="str">
        <f>IF(ISBLANK(Data!N674), "", Data!N674)</f>
        <v>Iona</v>
      </c>
      <c r="O674" s="50" t="str">
        <f>IF(ISBLANK(Data!O674), "", Data!O674)</f>
        <v>Siena</v>
      </c>
      <c r="P674" s="50" t="str">
        <f>IF(ISBLANK(Data!P674), "", Data!P674)</f>
        <v>Iona</v>
      </c>
      <c r="Q674" s="50" t="str">
        <f>IF(ISBLANK(Data!Q674), "", Data!Q674)</f>
        <v>Siena</v>
      </c>
      <c r="R674" s="50" t="str">
        <f>IF(ISBLANK(Data!R674), "", Data!R674)</f>
        <v>Iona</v>
      </c>
      <c r="S674" s="20">
        <f>Data!W674-Data!CD674</f>
        <v>-0.27777777777777701</v>
      </c>
      <c r="T674" s="20">
        <f>Data!X674-Data!CE674</f>
        <v>-18.25</v>
      </c>
      <c r="U674" s="20">
        <f>Data!Y674-Data!CF674</f>
        <v>-12.899999999999991</v>
      </c>
      <c r="V674" s="20">
        <f>Data!Z674-Data!CG674</f>
        <v>5.2999999999999972</v>
      </c>
      <c r="W674" s="20">
        <f>Data!AA674-Data!CH674</f>
        <v>-0.40000000000000568</v>
      </c>
      <c r="X674" s="20">
        <f>Data!AB674-Data!CI674</f>
        <v>0.106</v>
      </c>
      <c r="Y674" s="20">
        <f>Data!AC674-Data!CJ674</f>
        <v>0.4700000000000002</v>
      </c>
      <c r="Z674" s="20">
        <f>Data!AD674-Data!CK674</f>
        <v>0.5</v>
      </c>
      <c r="AA674" s="20">
        <f>Data!AE674-Data!CL674</f>
        <v>9.9999999999994316E-2</v>
      </c>
      <c r="AB674" s="20">
        <f>Data!AF674-Data!CM674</f>
        <v>0.30000000000000004</v>
      </c>
      <c r="AC674" s="20">
        <f>Data!AG674-Data!CN674</f>
        <v>-12.399999999999991</v>
      </c>
      <c r="AD674" s="20">
        <f>Data!AH674-Data!CO674</f>
        <v>3.5999999999999943</v>
      </c>
      <c r="AE674" s="20">
        <f>Data!AI674-Data!CP674</f>
        <v>-0.3397</v>
      </c>
      <c r="AF674" s="20">
        <f>Data!AJ674-Data!CQ674</f>
        <v>-4.4000000000000004</v>
      </c>
      <c r="AG674" s="20">
        <f>Data!AK674-Data!CR674</f>
        <v>-0.24444444444444452</v>
      </c>
      <c r="AH674" s="20">
        <f>Data!AL674-Data!CS674</f>
        <v>-201</v>
      </c>
      <c r="AI674" s="20">
        <f>Data!AM674-Data!CT674</f>
        <v>-16.62</v>
      </c>
      <c r="AJ674" s="20">
        <f>Data!AN674-Data!CU674</f>
        <v>-0.85000000000000009</v>
      </c>
      <c r="AK674" s="20">
        <f>Data!AO674-Data!CV674</f>
        <v>-187</v>
      </c>
      <c r="AL674" s="20">
        <f>Data!AP674-Data!CW674</f>
        <v>97</v>
      </c>
      <c r="AM674" s="20">
        <f>Data!AQ674-Data!CX674</f>
        <v>-72</v>
      </c>
      <c r="AN674" s="20">
        <f>Data!AR674-Data!CY674</f>
        <v>-2.5000000000000022E-2</v>
      </c>
      <c r="AO674" s="20">
        <f>Data!AS674-Data!CZ674</f>
        <v>-64</v>
      </c>
      <c r="AP674" s="20">
        <f>Data!AT674-Data!DA674</f>
        <v>-98</v>
      </c>
      <c r="AQ674" s="20">
        <f>Data!AU674-Data!DB674</f>
        <v>-8.7999999999999967E-2</v>
      </c>
      <c r="AR674" s="20">
        <f>Data!AV674-Data!DC674</f>
        <v>-9</v>
      </c>
      <c r="AS674" s="20">
        <f>Data!AW674-Data!DD674</f>
        <v>1</v>
      </c>
      <c r="AT674" s="20">
        <f>Data!AX674-Data!DE674</f>
        <v>-2.9000000000000026E-2</v>
      </c>
      <c r="AU674" s="20">
        <f>Data!AY674-Data!DF674</f>
        <v>34</v>
      </c>
      <c r="AV674" s="20">
        <f>Data!AZ674-Data!DG674</f>
        <v>1.8888888888888893</v>
      </c>
      <c r="AW674" s="20">
        <f>Data!BA674-Data!DH674</f>
        <v>61</v>
      </c>
      <c r="AX674" s="20">
        <f>Data!BB674-Data!DI674</f>
        <v>3.3888888888888928</v>
      </c>
      <c r="AY674" s="20">
        <f>Data!BC674-Data!DJ674</f>
        <v>-60</v>
      </c>
      <c r="AZ674" s="20">
        <f>Data!BD674-Data!DK674</f>
        <v>-75</v>
      </c>
      <c r="BA674" s="20">
        <f>Data!BE674-Data!DL674</f>
        <v>18</v>
      </c>
      <c r="BB674" s="20">
        <f>Data!BF674-Data!DM674</f>
        <v>100</v>
      </c>
      <c r="BC674" s="20">
        <f>Data!BG674-Data!DN674</f>
        <v>-62</v>
      </c>
      <c r="BD674" s="20">
        <f>Data!BH674-Data!DO674</f>
        <v>-10.300000000000004</v>
      </c>
      <c r="BE674" s="20">
        <f>Data!BI674-Data!DP674</f>
        <v>5.38900000000001</v>
      </c>
      <c r="BF674" s="20">
        <f>Data!BJ674-Data!DQ674</f>
        <v>-15.777999999999999</v>
      </c>
      <c r="BG674" s="20">
        <f>Data!BK674-Data!DR674</f>
        <v>-0.6359999999999999</v>
      </c>
      <c r="BH674" s="20">
        <f>Data!BL674-Data!DS674</f>
        <v>5.5559999999999992</v>
      </c>
      <c r="BI674" s="20">
        <f>Data!BM674-Data!DT674</f>
        <v>-0.54499999999999993</v>
      </c>
      <c r="BJ674" s="20">
        <f>Data!BN674-Data!DU674</f>
        <v>-5.5</v>
      </c>
      <c r="BK674" s="20">
        <f>Data!BO674-Data!DV674</f>
        <v>9.9999999999997868E-2</v>
      </c>
      <c r="BL674" s="20">
        <f>Data!BP674-Data!DW674</f>
        <v>1</v>
      </c>
      <c r="BM674" s="20">
        <f>Data!BQ674-Data!DX674</f>
        <v>-4.166666666666667</v>
      </c>
      <c r="BN674" s="20">
        <f>Data!BR674-Data!DY674</f>
        <v>-3.4999999999999982</v>
      </c>
      <c r="BO674" s="20">
        <f>Data!BS674-Data!DZ674</f>
        <v>135</v>
      </c>
      <c r="BP674" s="20">
        <f>Data!BT674-Data!EA674</f>
        <v>-8.6999999999999966E-2</v>
      </c>
      <c r="BQ674" s="20">
        <f>Data!BU674-Data!EB674</f>
        <v>3</v>
      </c>
      <c r="BR674" s="20">
        <f>Data!BV674-Data!EC674</f>
        <v>167</v>
      </c>
      <c r="BS674" s="20">
        <f>Data!BW674-Data!ED674</f>
        <v>181</v>
      </c>
      <c r="BT674" s="20">
        <f>Data!BX674-Data!EE674</f>
        <v>112</v>
      </c>
      <c r="BU674" s="20">
        <f>Data!BY674-Data!EF674</f>
        <v>196</v>
      </c>
      <c r="BV674" s="20">
        <f>Data!BZ674-Data!EG674</f>
        <v>168</v>
      </c>
      <c r="BW674" s="20">
        <f>Data!CA674-Data!EH674</f>
        <v>132.30000000000001</v>
      </c>
      <c r="BX674" s="20">
        <f>Data!CB674-Data!EI674</f>
        <v>143</v>
      </c>
      <c r="BY674" s="20">
        <f>Data!CC674-Data!EJ674</f>
        <v>216</v>
      </c>
      <c r="BZ674" s="20">
        <f>Data!EK674</f>
        <v>9958.880000000001</v>
      </c>
      <c r="CA674" s="20">
        <f>Data!EL674</f>
        <v>11902.5</v>
      </c>
      <c r="CB674" s="20">
        <f>Data!EM674</f>
        <v>156.75</v>
      </c>
      <c r="CC674" s="20">
        <f>Data!EN674</f>
        <v>58.368000000000002</v>
      </c>
      <c r="CD674" s="20">
        <f>Data!EO674</f>
        <v>10.102400000000001</v>
      </c>
      <c r="CE674" s="20">
        <f>Data!EP674</f>
        <v>213.18</v>
      </c>
      <c r="CF674" s="50" t="str">
        <f>IF(ISBLANK(Data!EQ674), "", Data!EQ674)</f>
        <v/>
      </c>
      <c r="CG674" s="50" t="str">
        <f>IF(ISBLANK(Data!ER674), "", Data!ER674)</f>
        <v/>
      </c>
      <c r="CH674" s="61" t="str">
        <f>IF(ISBLANK(Data!ES674), "", Data!ES674)</f>
        <v/>
      </c>
      <c r="CI674" s="61">
        <f>IF(ISBLANK(Data!ET674), "", Data!ET674)</f>
        <v>0</v>
      </c>
    </row>
    <row r="675" spans="1:87" x14ac:dyDescent="0.45">
      <c r="A675" s="50">
        <f>IF(ISBLANK(Data!A675), "", Data!A675)</f>
        <v>45317</v>
      </c>
      <c r="B675" s="50" t="str">
        <f>IF(ISBLANK(Data!B675), "", Data!B675)</f>
        <v>Canisius</v>
      </c>
      <c r="C675" s="50">
        <f>IF(ISBLANK(Data!C675), "", Data!C675)</f>
        <v>43</v>
      </c>
      <c r="D675" s="50" t="str">
        <f>IF(ISBLANK(Data!D675), "", Data!D675)</f>
        <v>Manhattan</v>
      </c>
      <c r="E675" s="50">
        <f>IF(ISBLANK(Data!E675), "", Data!E675)</f>
        <v>158</v>
      </c>
      <c r="F675" s="50" t="str">
        <f>IF(ISBLANK(Data!F675), "", Data!F675)</f>
        <v>N</v>
      </c>
      <c r="G675" s="50" t="str">
        <f>IF(ISBLANK(Data!G675), "", Data!G675)</f>
        <v>Canisius</v>
      </c>
      <c r="H675" s="50" t="str">
        <f>IF(ISBLANK(Data!H675), "", Data!H675)</f>
        <v>Manhattan</v>
      </c>
      <c r="I675" s="50" t="str">
        <f>IF(ISBLANK(Data!I675), "", Data!I675)</f>
        <v>Canisius</v>
      </c>
      <c r="J675" s="50" t="str">
        <f>IF(ISBLANK(Data!J675), "", Data!J675)</f>
        <v>Manhattan</v>
      </c>
      <c r="K675" s="50" t="str">
        <f>IF(ISBLANK(Data!K675), "", Data!K675)</f>
        <v>Canisius</v>
      </c>
      <c r="L675" s="50" t="str">
        <f>IF(ISBLANK(Data!L675), "", Data!L675)</f>
        <v>Manhattan</v>
      </c>
      <c r="M675" s="50" t="str">
        <f>IF(ISBLANK(Data!M675), "", Data!M675)</f>
        <v>Canisius</v>
      </c>
      <c r="N675" s="50" t="str">
        <f>IF(ISBLANK(Data!N675), "", Data!N675)</f>
        <v>Manhattan</v>
      </c>
      <c r="O675" s="50" t="str">
        <f>IF(ISBLANK(Data!O675), "", Data!O675)</f>
        <v>Canisius</v>
      </c>
      <c r="P675" s="50" t="str">
        <f>IF(ISBLANK(Data!P675), "", Data!P675)</f>
        <v>Manhattan</v>
      </c>
      <c r="Q675" s="50" t="str">
        <f>IF(ISBLANK(Data!Q675), "", Data!Q675)</f>
        <v>Canisius</v>
      </c>
      <c r="R675" s="50" t="str">
        <f>IF(ISBLANK(Data!R675), "", Data!R675)</f>
        <v>Manhattan</v>
      </c>
      <c r="S675" s="20">
        <f>Data!W675-Data!CD675</f>
        <v>0.13888888888888901</v>
      </c>
      <c r="T675" s="20">
        <f>Data!X675-Data!CE675</f>
        <v>11.690000000000001</v>
      </c>
      <c r="U675" s="20">
        <f>Data!Y675-Data!CF675</f>
        <v>8.4000000000000057</v>
      </c>
      <c r="V675" s="20">
        <f>Data!Z675-Data!CG675</f>
        <v>-3.2000000000000028</v>
      </c>
      <c r="W675" s="20">
        <f>Data!AA675-Data!CH675</f>
        <v>-1</v>
      </c>
      <c r="X675" s="20">
        <f>Data!AB675-Data!CI675</f>
        <v>-0.08</v>
      </c>
      <c r="Y675" s="20">
        <f>Data!AC675-Data!CJ675</f>
        <v>1.19</v>
      </c>
      <c r="Z675" s="20">
        <f>Data!AD675-Data!CK675</f>
        <v>1.1000000000000085</v>
      </c>
      <c r="AA675" s="20">
        <f>Data!AE675-Data!CL675</f>
        <v>-9.9999999999994316E-2</v>
      </c>
      <c r="AB675" s="20">
        <f>Data!AF675-Data!CM675</f>
        <v>0.80000000000000027</v>
      </c>
      <c r="AC675" s="20">
        <f>Data!AG675-Data!CN675</f>
        <v>9.0999999999999943</v>
      </c>
      <c r="AD675" s="20">
        <f>Data!AH675-Data!CO675</f>
        <v>-2.7999999999999972</v>
      </c>
      <c r="AE675" s="20">
        <f>Data!AI675-Data!CP675</f>
        <v>0.2399</v>
      </c>
      <c r="AF675" s="20">
        <f>Data!AJ675-Data!CQ675</f>
        <v>1.2999999999999998</v>
      </c>
      <c r="AG675" s="20">
        <f>Data!AK675-Data!CR675</f>
        <v>0.13194444444444442</v>
      </c>
      <c r="AH675" s="20">
        <f>Data!AL675-Data!CS675</f>
        <v>130</v>
      </c>
      <c r="AI675" s="20">
        <f>Data!AM675-Data!CT675</f>
        <v>10.39</v>
      </c>
      <c r="AJ675" s="20">
        <f>Data!AN675-Data!CU675</f>
        <v>0.52</v>
      </c>
      <c r="AK675" s="20">
        <f>Data!AO675-Data!CV675</f>
        <v>271</v>
      </c>
      <c r="AL675" s="20">
        <f>Data!AP675-Data!CW675</f>
        <v>101</v>
      </c>
      <c r="AM675" s="20">
        <f>Data!AQ675-Data!CX675</f>
        <v>106</v>
      </c>
      <c r="AN675" s="20">
        <f>Data!AR675-Data!CY675</f>
        <v>3.6999999999999977E-2</v>
      </c>
      <c r="AO675" s="20">
        <f>Data!AS675-Data!CZ675</f>
        <v>22</v>
      </c>
      <c r="AP675" s="20">
        <f>Data!AT675-Data!DA675</f>
        <v>2</v>
      </c>
      <c r="AQ675" s="20">
        <f>Data!AU675-Data!DB675</f>
        <v>5.2999999999999992E-2</v>
      </c>
      <c r="AR675" s="20">
        <f>Data!AV675-Data!DC675</f>
        <v>83</v>
      </c>
      <c r="AS675" s="20">
        <f>Data!AW675-Data!DD675</f>
        <v>148</v>
      </c>
      <c r="AT675" s="20">
        <f>Data!AX675-Data!DE675</f>
        <v>-5.8999999999999941E-2</v>
      </c>
      <c r="AU675" s="20">
        <f>Data!AY675-Data!DF675</f>
        <v>66</v>
      </c>
      <c r="AV675" s="20">
        <f>Data!AZ675-Data!DG675</f>
        <v>2.6041666666666661</v>
      </c>
      <c r="AW675" s="20">
        <f>Data!BA675-Data!DH675</f>
        <v>126</v>
      </c>
      <c r="AX675" s="20">
        <f>Data!BB675-Data!DI675</f>
        <v>3.1597222222222214</v>
      </c>
      <c r="AY675" s="20">
        <f>Data!BC675-Data!DJ675</f>
        <v>11</v>
      </c>
      <c r="AZ675" s="20">
        <f>Data!BD675-Data!DK675</f>
        <v>-7</v>
      </c>
      <c r="BA675" s="20">
        <f>Data!BE675-Data!DL675</f>
        <v>12</v>
      </c>
      <c r="BB675" s="20">
        <f>Data!BF675-Data!DM675</f>
        <v>25</v>
      </c>
      <c r="BC675" s="20">
        <f>Data!BG675-Data!DN675</f>
        <v>102</v>
      </c>
      <c r="BD675" s="20">
        <f>Data!BH675-Data!DO675</f>
        <v>7.7999999999999972</v>
      </c>
      <c r="BE675" s="20">
        <f>Data!BI675-Data!DP675</f>
        <v>-2.9099999999999966</v>
      </c>
      <c r="BF675" s="20">
        <f>Data!BJ675-Data!DQ675</f>
        <v>10.708</v>
      </c>
      <c r="BG675" s="20">
        <f>Data!BK675-Data!DR675</f>
        <v>-5.600000000000005E-2</v>
      </c>
      <c r="BH675" s="20">
        <f>Data!BL675-Data!DS675</f>
        <v>-0.15300000000000047</v>
      </c>
      <c r="BI675" s="20">
        <f>Data!BM675-Data!DT675</f>
        <v>-8.3000000000000018E-2</v>
      </c>
      <c r="BJ675" s="20">
        <f>Data!BN675-Data!DU675</f>
        <v>-2.7000000000000028</v>
      </c>
      <c r="BK675" s="20">
        <f>Data!BO675-Data!DV675</f>
        <v>6.7999999999999989</v>
      </c>
      <c r="BL675" s="20">
        <f>Data!BP675-Data!DW675</f>
        <v>0.30000000000000027</v>
      </c>
      <c r="BM675" s="20">
        <f>Data!BQ675-Data!DX675</f>
        <v>-1.2152777777777777</v>
      </c>
      <c r="BN675" s="20">
        <f>Data!BR675-Data!DY675</f>
        <v>4.1999999999999993</v>
      </c>
      <c r="BO675" s="20">
        <f>Data!BS675-Data!DZ675</f>
        <v>-69</v>
      </c>
      <c r="BP675" s="20">
        <f>Data!BT675-Data!EA675</f>
        <v>3.7999999999999978E-2</v>
      </c>
      <c r="BQ675" s="20">
        <f>Data!BU675-Data!EB675</f>
        <v>0</v>
      </c>
      <c r="BR675" s="20">
        <f>Data!BV675-Data!EC675</f>
        <v>-102</v>
      </c>
      <c r="BS675" s="20">
        <f>Data!BW675-Data!ED675</f>
        <v>-59</v>
      </c>
      <c r="BT675" s="20">
        <f>Data!BX675-Data!EE675</f>
        <v>-52</v>
      </c>
      <c r="BU675" s="20">
        <f>Data!BY675-Data!EF675</f>
        <v>-104</v>
      </c>
      <c r="BV675" s="20">
        <f>Data!BZ675-Data!EG675</f>
        <v>-93</v>
      </c>
      <c r="BW675" s="20">
        <f>Data!CA675-Data!EH675</f>
        <v>-68.899999999999977</v>
      </c>
      <c r="BX675" s="20">
        <f>Data!CB675-Data!EI675</f>
        <v>-79</v>
      </c>
      <c r="BY675" s="20">
        <f>Data!CC675-Data!EJ675</f>
        <v>-90</v>
      </c>
      <c r="BZ675" s="20">
        <f>Data!EK675</f>
        <v>11480</v>
      </c>
      <c r="CA675" s="20">
        <f>Data!EL675</f>
        <v>10238.08</v>
      </c>
      <c r="CB675" s="20">
        <f>Data!EM675</f>
        <v>102.05737499999999</v>
      </c>
      <c r="CC675" s="20">
        <f>Data!EN675</f>
        <v>86.333333333333329</v>
      </c>
      <c r="CD675" s="20">
        <f>Data!EO675</f>
        <v>12.197399999999998</v>
      </c>
      <c r="CE675" s="20">
        <f>Data!EP675</f>
        <v>136.10400000000001</v>
      </c>
      <c r="CF675" s="50" t="str">
        <f>IF(ISBLANK(Data!EQ675), "", Data!EQ675)</f>
        <v/>
      </c>
      <c r="CG675" s="50" t="str">
        <f>IF(ISBLANK(Data!ER675), "", Data!ER675)</f>
        <v/>
      </c>
      <c r="CH675" s="61" t="str">
        <f>IF(ISBLANK(Data!ES675), "", Data!ES675)</f>
        <v/>
      </c>
      <c r="CI675" s="61">
        <f>IF(ISBLANK(Data!ET675), "", Data!ET675)</f>
        <v>0</v>
      </c>
    </row>
    <row r="676" spans="1:87" x14ac:dyDescent="0.45">
      <c r="A676" s="50">
        <f>IF(ISBLANK(Data!A676), "", Data!A676)</f>
        <v>45317</v>
      </c>
      <c r="B676" s="50" t="str">
        <f>IF(ISBLANK(Data!B676), "", Data!B676)</f>
        <v>Wisconsin</v>
      </c>
      <c r="C676" s="50">
        <f>IF(ISBLANK(Data!C676), "", Data!C676)</f>
        <v>356</v>
      </c>
      <c r="D676" s="50" t="str">
        <f>IF(ISBLANK(Data!D676), "", Data!D676)</f>
        <v>Michigan St.</v>
      </c>
      <c r="E676" s="50">
        <f>IF(ISBLANK(Data!E676), "", Data!E676)</f>
        <v>172</v>
      </c>
      <c r="F676" s="50" t="str">
        <f>IF(ISBLANK(Data!F676), "", Data!F676)</f>
        <v>N</v>
      </c>
      <c r="G676" s="50" t="str">
        <f>IF(ISBLANK(Data!G676), "", Data!G676)</f>
        <v>Wisconsin</v>
      </c>
      <c r="H676" s="50" t="str">
        <f>IF(ISBLANK(Data!H676), "", Data!H676)</f>
        <v>Michigan St.</v>
      </c>
      <c r="I676" s="50" t="str">
        <f>IF(ISBLANK(Data!I676), "", Data!I676)</f>
        <v>Wisconsin</v>
      </c>
      <c r="J676" s="50" t="str">
        <f>IF(ISBLANK(Data!J676), "", Data!J676)</f>
        <v>Michigan St.</v>
      </c>
      <c r="K676" s="50" t="str">
        <f>IF(ISBLANK(Data!K676), "", Data!K676)</f>
        <v>Wisconsin</v>
      </c>
      <c r="L676" s="50" t="str">
        <f>IF(ISBLANK(Data!L676), "", Data!L676)</f>
        <v>Michigan State</v>
      </c>
      <c r="M676" s="50" t="str">
        <f>IF(ISBLANK(Data!M676), "", Data!M676)</f>
        <v>Wisconsin</v>
      </c>
      <c r="N676" s="50" t="str">
        <f>IF(ISBLANK(Data!N676), "", Data!N676)</f>
        <v>Michigan St</v>
      </c>
      <c r="O676" s="50" t="str">
        <f>IF(ISBLANK(Data!O676), "", Data!O676)</f>
        <v>Wisconsin</v>
      </c>
      <c r="P676" s="50" t="str">
        <f>IF(ISBLANK(Data!P676), "", Data!P676)</f>
        <v>Michigan St.</v>
      </c>
      <c r="Q676" s="50" t="str">
        <f>IF(ISBLANK(Data!Q676), "", Data!Q676)</f>
        <v>Wisconsin</v>
      </c>
      <c r="R676" s="50" t="str">
        <f>IF(ISBLANK(Data!R676), "", Data!R676)</f>
        <v>Michigan State</v>
      </c>
      <c r="S676" s="20">
        <f>Data!W676-Data!CD676</f>
        <v>0.15789473684210498</v>
      </c>
      <c r="T676" s="20">
        <f>Data!X676-Data!CE676</f>
        <v>1.5199999999999996</v>
      </c>
      <c r="U676" s="20">
        <f>Data!Y676-Data!CF676</f>
        <v>5</v>
      </c>
      <c r="V676" s="20">
        <f>Data!Z676-Data!CG676</f>
        <v>3.3999999999999915</v>
      </c>
      <c r="W676" s="20">
        <f>Data!AA676-Data!CH676</f>
        <v>-1.2999999999999972</v>
      </c>
      <c r="X676" s="20">
        <f>Data!AB676-Data!CI676</f>
        <v>0.13500000000000001</v>
      </c>
      <c r="Y676" s="20">
        <f>Data!AC676-Data!CJ676</f>
        <v>1.58</v>
      </c>
      <c r="Z676" s="20">
        <f>Data!AD676-Data!CK676</f>
        <v>-0.5</v>
      </c>
      <c r="AA676" s="20">
        <f>Data!AE676-Data!CL676</f>
        <v>-2.1000000000000085</v>
      </c>
      <c r="AB676" s="20">
        <f>Data!AF676-Data!CM676</f>
        <v>3.81</v>
      </c>
      <c r="AC676" s="20">
        <f>Data!AG676-Data!CN676</f>
        <v>4.2999999999999972</v>
      </c>
      <c r="AD676" s="20">
        <f>Data!AH676-Data!CO676</f>
        <v>5.2999999999999972</v>
      </c>
      <c r="AE676" s="20">
        <f>Data!AI676-Data!CP676</f>
        <v>-1.7300000000000093E-2</v>
      </c>
      <c r="AF676" s="20">
        <f>Data!AJ676-Data!CQ676</f>
        <v>3.7</v>
      </c>
      <c r="AG676" s="20">
        <f>Data!AK676-Data!CR676</f>
        <v>0.19473684210526315</v>
      </c>
      <c r="AH676" s="20">
        <f>Data!AL676-Data!CS676</f>
        <v>72</v>
      </c>
      <c r="AI676" s="20">
        <f>Data!AM676-Data!CT676</f>
        <v>-1.2099999999999973</v>
      </c>
      <c r="AJ676" s="20">
        <f>Data!AN676-Data!CU676</f>
        <v>1</v>
      </c>
      <c r="AK676" s="20">
        <f>Data!AO676-Data!CV676</f>
        <v>-10</v>
      </c>
      <c r="AL676" s="20">
        <f>Data!AP676-Data!CW676</f>
        <v>32</v>
      </c>
      <c r="AM676" s="20">
        <f>Data!AQ676-Data!CX676</f>
        <v>-70</v>
      </c>
      <c r="AN676" s="20">
        <f>Data!AR676-Data!CY676</f>
        <v>1.0000000000000009E-3</v>
      </c>
      <c r="AO676" s="20">
        <f>Data!AS676-Data!CZ676</f>
        <v>0</v>
      </c>
      <c r="AP676" s="20">
        <f>Data!AT676-Data!DA676</f>
        <v>1</v>
      </c>
      <c r="AQ676" s="20">
        <f>Data!AU676-Data!DB676</f>
        <v>-1.0000000000000009E-3</v>
      </c>
      <c r="AR676" s="20">
        <f>Data!AV676-Data!DC676</f>
        <v>54</v>
      </c>
      <c r="AS676" s="20">
        <f>Data!AW676-Data!DD676</f>
        <v>34</v>
      </c>
      <c r="AT676" s="20">
        <f>Data!AX676-Data!DE676</f>
        <v>7.7000000000000068E-2</v>
      </c>
      <c r="AU676" s="20">
        <f>Data!AY676-Data!DF676</f>
        <v>-8</v>
      </c>
      <c r="AV676" s="20">
        <f>Data!AZ676-Data!DG676</f>
        <v>-0.4210526315789469</v>
      </c>
      <c r="AW676" s="20">
        <f>Data!BA676-Data!DH676</f>
        <v>-42</v>
      </c>
      <c r="AX676" s="20">
        <f>Data!BB676-Data!DI676</f>
        <v>-2.2105263157894797</v>
      </c>
      <c r="AY676" s="20">
        <f>Data!BC676-Data!DJ676</f>
        <v>-97</v>
      </c>
      <c r="AZ676" s="20">
        <f>Data!BD676-Data!DK676</f>
        <v>-22</v>
      </c>
      <c r="BA676" s="20">
        <f>Data!BE676-Data!DL676</f>
        <v>-49</v>
      </c>
      <c r="BB676" s="20">
        <f>Data!BF676-Data!DM676</f>
        <v>-6</v>
      </c>
      <c r="BC676" s="20">
        <f>Data!BG676-Data!DN676</f>
        <v>-23</v>
      </c>
      <c r="BD676" s="20">
        <f>Data!BH676-Data!DO676</f>
        <v>-0.5</v>
      </c>
      <c r="BE676" s="20">
        <f>Data!BI676-Data!DP676</f>
        <v>1.6839999999999975</v>
      </c>
      <c r="BF676" s="20">
        <f>Data!BJ676-Data!DQ676</f>
        <v>-2.2110000000000003</v>
      </c>
      <c r="BG676" s="20">
        <f>Data!BK676-Data!DR676</f>
        <v>-0.45600000000000018</v>
      </c>
      <c r="BH676" s="20">
        <f>Data!BL676-Data!DS676</f>
        <v>-0.31600000000000072</v>
      </c>
      <c r="BI676" s="20">
        <f>Data!BM676-Data!DT676</f>
        <v>-9.3999999999999972E-2</v>
      </c>
      <c r="BJ676" s="20">
        <f>Data!BN676-Data!DU676</f>
        <v>0</v>
      </c>
      <c r="BK676" s="20">
        <f>Data!BO676-Data!DV676</f>
        <v>1.8000000000000007</v>
      </c>
      <c r="BL676" s="20">
        <f>Data!BP676-Data!DW676</f>
        <v>-2.5999999999999996</v>
      </c>
      <c r="BM676" s="20">
        <f>Data!BQ676-Data!DX676</f>
        <v>-1.1578947368421053</v>
      </c>
      <c r="BN676" s="20">
        <f>Data!BR676-Data!DY676</f>
        <v>-1.2000000000000011</v>
      </c>
      <c r="BO676" s="20">
        <f>Data!BS676-Data!DZ676</f>
        <v>-49</v>
      </c>
      <c r="BP676" s="20">
        <f>Data!BT676-Data!EA676</f>
        <v>6.9000000000000061E-2</v>
      </c>
      <c r="BQ676" s="20">
        <f>Data!BU676-Data!EB676</f>
        <v>0</v>
      </c>
      <c r="BR676" s="20">
        <f>Data!BV676-Data!EC676</f>
        <v>-11</v>
      </c>
      <c r="BS676" s="20">
        <f>Data!BW676-Data!ED676</f>
        <v>-14</v>
      </c>
      <c r="BT676" s="20">
        <f>Data!BX676-Data!EE676</f>
        <v>-46</v>
      </c>
      <c r="BU676" s="20">
        <f>Data!BY676-Data!EF676</f>
        <v>-2</v>
      </c>
      <c r="BV676" s="20">
        <f>Data!BZ676-Data!EG676</f>
        <v>-5</v>
      </c>
      <c r="BW676" s="20">
        <f>Data!CA676-Data!EH676</f>
        <v>-18.2</v>
      </c>
      <c r="BX676" s="20">
        <f>Data!CB676-Data!EI676</f>
        <v>-50</v>
      </c>
      <c r="BY676" s="20">
        <f>Data!CC676-Data!EJ676</f>
        <v>-20</v>
      </c>
      <c r="BZ676" s="20">
        <f>Data!EK676</f>
        <v>11646.69</v>
      </c>
      <c r="CA676" s="20">
        <f>Data!EL676</f>
        <v>11564.97</v>
      </c>
      <c r="CB676" s="20">
        <f>Data!EM676</f>
        <v>72.10526315789474</v>
      </c>
      <c r="CC676" s="20">
        <f>Data!EN676</f>
        <v>62.438947368421054</v>
      </c>
      <c r="CD676" s="20">
        <f>Data!EO676</f>
        <v>10.569999999999999</v>
      </c>
      <c r="CE676" s="20">
        <f>Data!EP676</f>
        <v>240.09300000000002</v>
      </c>
      <c r="CF676" s="50">
        <f>IF(ISBLANK(Data!EQ676), "", Data!EQ676)</f>
        <v>81</v>
      </c>
      <c r="CG676" s="50">
        <f>IF(ISBLANK(Data!ER676), "", Data!ER676)</f>
        <v>66</v>
      </c>
      <c r="CH676" s="61" t="str">
        <f>IF(ISBLANK(Data!ES676), "", Data!ES676)</f>
        <v>Wisconsin</v>
      </c>
      <c r="CI676" s="61">
        <f>IF(ISBLANK(Data!ET676), "", Data!ET676)</f>
        <v>147</v>
      </c>
    </row>
    <row r="677" spans="1:87" x14ac:dyDescent="0.45">
      <c r="A677" s="50">
        <f>IF(ISBLANK(Data!A677), "", Data!A677)</f>
        <v>45317</v>
      </c>
      <c r="B677" s="50" t="str">
        <f>IF(ISBLANK(Data!B677), "", Data!B677)</f>
        <v>St. Bonaventure</v>
      </c>
      <c r="C677" s="50">
        <f>IF(ISBLANK(Data!C677), "", Data!C677)</f>
        <v>281</v>
      </c>
      <c r="D677" s="50" t="str">
        <f>IF(ISBLANK(Data!D677), "", Data!D677)</f>
        <v>Saint Joseph's</v>
      </c>
      <c r="E677" s="50">
        <f>IF(ISBLANK(Data!E677), "", Data!E677)</f>
        <v>252</v>
      </c>
      <c r="F677" s="50" t="str">
        <f>IF(ISBLANK(Data!F677), "", Data!F677)</f>
        <v>N</v>
      </c>
      <c r="G677" s="50" t="str">
        <f>IF(ISBLANK(Data!G677), "", Data!G677)</f>
        <v>St. Bonaventure</v>
      </c>
      <c r="H677" s="50" t="str">
        <f>IF(ISBLANK(Data!H677), "", Data!H677)</f>
        <v>Saint Joseph's</v>
      </c>
      <c r="I677" s="50" t="str">
        <f>IF(ISBLANK(Data!I677), "", Data!I677)</f>
        <v>St. Bonaventure</v>
      </c>
      <c r="J677" s="50" t="str">
        <f>IF(ISBLANK(Data!J677), "", Data!J677)</f>
        <v>Saint Joseph's</v>
      </c>
      <c r="K677" s="50" t="str">
        <f>IF(ISBLANK(Data!K677), "", Data!K677)</f>
        <v>St. Bonaventure</v>
      </c>
      <c r="L677" s="50" t="str">
        <f>IF(ISBLANK(Data!L677), "", Data!L677)</f>
        <v>Saint Joseph's</v>
      </c>
      <c r="M677" s="50" t="str">
        <f>IF(ISBLANK(Data!M677), "", Data!M677)</f>
        <v>St Bonavent</v>
      </c>
      <c r="N677" s="50" t="str">
        <f>IF(ISBLANK(Data!N677), "", Data!N677)</f>
        <v>St Josephs</v>
      </c>
      <c r="O677" s="50" t="str">
        <f>IF(ISBLANK(Data!O677), "", Data!O677)</f>
        <v>St. Bona.</v>
      </c>
      <c r="P677" s="50" t="str">
        <f>IF(ISBLANK(Data!P677), "", Data!P677)</f>
        <v>Saint Joseph's</v>
      </c>
      <c r="Q677" s="50" t="str">
        <f>IF(ISBLANK(Data!Q677), "", Data!Q677)</f>
        <v>Saint Bonaventure</v>
      </c>
      <c r="R677" s="50" t="str">
        <f>IF(ISBLANK(Data!R677), "", Data!R677)</f>
        <v>Saint Joseph's</v>
      </c>
      <c r="S677" s="20">
        <f>Data!W677-Data!CD677</f>
        <v>-7.3099415204678997E-2</v>
      </c>
      <c r="T677" s="20">
        <f>Data!X677-Data!CE677</f>
        <v>5.0000000000000711E-2</v>
      </c>
      <c r="U677" s="20">
        <f>Data!Y677-Data!CF677</f>
        <v>-1.1000000000000085</v>
      </c>
      <c r="V677" s="20">
        <f>Data!Z677-Data!CG677</f>
        <v>-1.2000000000000028</v>
      </c>
      <c r="W677" s="20">
        <f>Data!AA677-Data!CH677</f>
        <v>-2.0999999999999943</v>
      </c>
      <c r="X677" s="20">
        <f>Data!AB677-Data!CI677</f>
        <v>1.1000000000000003E-2</v>
      </c>
      <c r="Y677" s="20">
        <f>Data!AC677-Data!CJ677</f>
        <v>2.39</v>
      </c>
      <c r="Z677" s="20">
        <f>Data!AD677-Data!CK677</f>
        <v>0.59999999999999432</v>
      </c>
      <c r="AA677" s="20">
        <f>Data!AE677-Data!CL677</f>
        <v>-1.7999999999999972</v>
      </c>
      <c r="AB677" s="20">
        <f>Data!AF677-Data!CM677</f>
        <v>1.0200000000000005</v>
      </c>
      <c r="AC677" s="20">
        <f>Data!AG677-Data!CN677</f>
        <v>-2.5</v>
      </c>
      <c r="AD677" s="20">
        <f>Data!AH677-Data!CO677</f>
        <v>-1</v>
      </c>
      <c r="AE677" s="20">
        <f>Data!AI677-Data!CP677</f>
        <v>-2.6599999999999957E-2</v>
      </c>
      <c r="AF677" s="20">
        <f>Data!AJ677-Data!CQ677</f>
        <v>-0.5</v>
      </c>
      <c r="AG677" s="20">
        <f>Data!AK677-Data!CR677</f>
        <v>-3.3625730994152059E-2</v>
      </c>
      <c r="AH677" s="20">
        <f>Data!AL677-Data!CS677</f>
        <v>-36</v>
      </c>
      <c r="AI677" s="20">
        <f>Data!AM677-Data!CT677</f>
        <v>-0.71000000000000085</v>
      </c>
      <c r="AJ677" s="20">
        <f>Data!AN677-Data!CU677</f>
        <v>1.42</v>
      </c>
      <c r="AK677" s="20">
        <f>Data!AO677-Data!CV677</f>
        <v>-160</v>
      </c>
      <c r="AL677" s="20">
        <f>Data!AP677-Data!CW677</f>
        <v>-112</v>
      </c>
      <c r="AM677" s="20">
        <f>Data!AQ677-Data!CX677</f>
        <v>-109</v>
      </c>
      <c r="AN677" s="20">
        <f>Data!AR677-Data!CY677</f>
        <v>5.0000000000000044E-3</v>
      </c>
      <c r="AO677" s="20">
        <f>Data!AS677-Data!CZ677</f>
        <v>-61</v>
      </c>
      <c r="AP677" s="20">
        <f>Data!AT677-Data!DA677</f>
        <v>-161</v>
      </c>
      <c r="AQ677" s="20">
        <f>Data!AU677-Data!DB677</f>
        <v>-5.0000000000000044E-3</v>
      </c>
      <c r="AR677" s="20">
        <f>Data!AV677-Data!DC677</f>
        <v>-11</v>
      </c>
      <c r="AS677" s="20">
        <f>Data!AW677-Data!DD677</f>
        <v>-35</v>
      </c>
      <c r="AT677" s="20">
        <f>Data!AX677-Data!DE677</f>
        <v>4.9000000000000044E-2</v>
      </c>
      <c r="AU677" s="20">
        <f>Data!AY677-Data!DF677</f>
        <v>-15</v>
      </c>
      <c r="AV677" s="20">
        <f>Data!AZ677-Data!DG677</f>
        <v>-0.24561403508771917</v>
      </c>
      <c r="AW677" s="20">
        <f>Data!BA677-Data!DH677</f>
        <v>-114</v>
      </c>
      <c r="AX677" s="20">
        <f>Data!BB677-Data!DI677</f>
        <v>-4.2222222222222214</v>
      </c>
      <c r="AY677" s="20">
        <f>Data!BC677-Data!DJ677</f>
        <v>-69</v>
      </c>
      <c r="AZ677" s="20">
        <f>Data!BD677-Data!DK677</f>
        <v>-21</v>
      </c>
      <c r="BA677" s="20">
        <f>Data!BE677-Data!DL677</f>
        <v>-1</v>
      </c>
      <c r="BB677" s="20">
        <f>Data!BF677-Data!DM677</f>
        <v>-12</v>
      </c>
      <c r="BC677" s="20">
        <f>Data!BG677-Data!DN677</f>
        <v>2</v>
      </c>
      <c r="BD677" s="20">
        <f>Data!BH677-Data!DO677</f>
        <v>-4.5999999999999943</v>
      </c>
      <c r="BE677" s="20">
        <f>Data!BI677-Data!DP677</f>
        <v>-2.4419999999999931</v>
      </c>
      <c r="BF677" s="20">
        <f>Data!BJ677-Data!DQ677</f>
        <v>-2.1260000000000003</v>
      </c>
      <c r="BG677" s="20">
        <f>Data!BK677-Data!DR677</f>
        <v>-0.26200000000000001</v>
      </c>
      <c r="BH677" s="20">
        <f>Data!BL677-Data!DS677</f>
        <v>-4.699999999999882E-2</v>
      </c>
      <c r="BI677" s="20">
        <f>Data!BM677-Data!DT677</f>
        <v>-6.6000000000000059E-2</v>
      </c>
      <c r="BJ677" s="20">
        <f>Data!BN677-Data!DU677</f>
        <v>-7.3000000000000007</v>
      </c>
      <c r="BK677" s="20">
        <f>Data!BO677-Data!DV677</f>
        <v>-1</v>
      </c>
      <c r="BL677" s="20">
        <f>Data!BP677-Data!DW677</f>
        <v>9.9999999999999645E-2</v>
      </c>
      <c r="BM677" s="20">
        <f>Data!BQ677-Data!DX677</f>
        <v>-0.76608187134502881</v>
      </c>
      <c r="BN677" s="20">
        <f>Data!BR677-Data!DY677</f>
        <v>1</v>
      </c>
      <c r="BO677" s="20">
        <f>Data!BS677-Data!DZ677</f>
        <v>3</v>
      </c>
      <c r="BP677" s="20">
        <f>Data!BT677-Data!EA677</f>
        <v>-1.0000000000000009E-3</v>
      </c>
      <c r="BQ677" s="20">
        <f>Data!BU677-Data!EB677</f>
        <v>2</v>
      </c>
      <c r="BR677" s="20">
        <f>Data!BV677-Data!EC677</f>
        <v>5</v>
      </c>
      <c r="BS677" s="20">
        <f>Data!BW677-Data!ED677</f>
        <v>54</v>
      </c>
      <c r="BT677" s="20">
        <f>Data!BX677-Data!EE677</f>
        <v>7</v>
      </c>
      <c r="BU677" s="20">
        <f>Data!BY677-Data!EF677</f>
        <v>14</v>
      </c>
      <c r="BV677" s="20">
        <f>Data!BZ677-Data!EG677</f>
        <v>-1</v>
      </c>
      <c r="BW677" s="20">
        <f>Data!CA677-Data!EH677</f>
        <v>16.200000000000003</v>
      </c>
      <c r="BX677" s="20">
        <f>Data!CB677-Data!EI677</f>
        <v>1</v>
      </c>
      <c r="BY677" s="20">
        <f>Data!CC677-Data!EJ677</f>
        <v>-9</v>
      </c>
      <c r="BZ677" s="20">
        <f>Data!EK677</f>
        <v>11294.720000000001</v>
      </c>
      <c r="CA677" s="20">
        <f>Data!EL677</f>
        <v>11273.68</v>
      </c>
      <c r="CB677" s="20">
        <f>Data!EM677</f>
        <v>80.116157894736844</v>
      </c>
      <c r="CC677" s="20">
        <f>Data!EN677</f>
        <v>71.907111111111107</v>
      </c>
      <c r="CD677" s="20">
        <f>Data!EO677</f>
        <v>12.611700000000001</v>
      </c>
      <c r="CE677" s="20">
        <f>Data!EP677</f>
        <v>240.40200000000002</v>
      </c>
      <c r="CF677" s="50">
        <f>IF(ISBLANK(Data!EQ677), "", Data!EQ677)</f>
        <v>91</v>
      </c>
      <c r="CG677" s="50">
        <f>IF(ISBLANK(Data!ER677), "", Data!ER677)</f>
        <v>72</v>
      </c>
      <c r="CH677" s="61" t="str">
        <f>IF(ISBLANK(Data!ES677), "", Data!ES677)</f>
        <v>St. Bonaventure</v>
      </c>
      <c r="CI677" s="61">
        <f>IF(ISBLANK(Data!ET677), "", Data!ET677)</f>
        <v>163</v>
      </c>
    </row>
    <row r="678" spans="1:87" x14ac:dyDescent="0.45">
      <c r="A678" s="50">
        <f>IF(ISBLANK(Data!A678), "", Data!A678)</f>
        <v>45317</v>
      </c>
      <c r="B678" s="50" t="str">
        <f>IF(ISBLANK(Data!B678), "", Data!B678)</f>
        <v>Seattle</v>
      </c>
      <c r="C678" s="50">
        <f>IF(ISBLANK(Data!C678), "", Data!C678)</f>
        <v>263</v>
      </c>
      <c r="D678" s="50" t="str">
        <f>IF(ISBLANK(Data!D678), "", Data!D678)</f>
        <v>Utah Valley</v>
      </c>
      <c r="E678" s="50">
        <f>IF(ISBLANK(Data!E678), "", Data!E678)</f>
        <v>332</v>
      </c>
      <c r="F678" s="50" t="str">
        <f>IF(ISBLANK(Data!F678), "", Data!F678)</f>
        <v>N</v>
      </c>
      <c r="G678" s="50" t="str">
        <f>IF(ISBLANK(Data!G678), "", Data!G678)</f>
        <v>Seattle</v>
      </c>
      <c r="H678" s="50" t="str">
        <f>IF(ISBLANK(Data!H678), "", Data!H678)</f>
        <v>Utah Valley</v>
      </c>
      <c r="I678" s="50" t="str">
        <f>IF(ISBLANK(Data!I678), "", Data!I678)</f>
        <v>Seattle</v>
      </c>
      <c r="J678" s="50" t="str">
        <f>IF(ISBLANK(Data!J678), "", Data!J678)</f>
        <v>Utah Valley</v>
      </c>
      <c r="K678" s="50" t="str">
        <f>IF(ISBLANK(Data!K678), "", Data!K678)</f>
        <v>Seattle</v>
      </c>
      <c r="L678" s="50" t="str">
        <f>IF(ISBLANK(Data!L678), "", Data!L678)</f>
        <v>Utah Valley</v>
      </c>
      <c r="M678" s="50" t="str">
        <f>IF(ISBLANK(Data!M678), "", Data!M678)</f>
        <v>Seattle</v>
      </c>
      <c r="N678" s="50" t="str">
        <f>IF(ISBLANK(Data!N678), "", Data!N678)</f>
        <v>Utah Valley</v>
      </c>
      <c r="O678" s="50" t="str">
        <f>IF(ISBLANK(Data!O678), "", Data!O678)</f>
        <v>Seattle</v>
      </c>
      <c r="P678" s="50" t="str">
        <f>IF(ISBLANK(Data!P678), "", Data!P678)</f>
        <v>Utah Valley</v>
      </c>
      <c r="Q678" s="50" t="str">
        <f>IF(ISBLANK(Data!Q678), "", Data!Q678)</f>
        <v>Seattle University</v>
      </c>
      <c r="R678" s="50" t="str">
        <f>IF(ISBLANK(Data!R678), "", Data!R678)</f>
        <v>Utah Valley</v>
      </c>
      <c r="S678" s="20">
        <f>Data!W678-Data!CD678</f>
        <v>0.105263157894737</v>
      </c>
      <c r="T678" s="20">
        <f>Data!X678-Data!CE678</f>
        <v>6.67</v>
      </c>
      <c r="U678" s="20">
        <f>Data!Y678-Data!CF678</f>
        <v>4.5999999999999943</v>
      </c>
      <c r="V678" s="20">
        <f>Data!Z678-Data!CG678</f>
        <v>-2.0999999999999943</v>
      </c>
      <c r="W678" s="20">
        <f>Data!AA678-Data!CH678</f>
        <v>-0.70000000000000284</v>
      </c>
      <c r="X678" s="20">
        <f>Data!AB678-Data!CI678</f>
        <v>-0.14799999999999999</v>
      </c>
      <c r="Y678" s="20">
        <f>Data!AC678-Data!CJ678</f>
        <v>-4.29</v>
      </c>
      <c r="Z678" s="20">
        <f>Data!AD678-Data!CK678</f>
        <v>-3.2999999999999972</v>
      </c>
      <c r="AA678" s="20">
        <f>Data!AE678-Data!CL678</f>
        <v>1</v>
      </c>
      <c r="AB678" s="20">
        <f>Data!AF678-Data!CM678</f>
        <v>-9.18</v>
      </c>
      <c r="AC678" s="20">
        <f>Data!AG678-Data!CN678</f>
        <v>6.7999999999999972</v>
      </c>
      <c r="AD678" s="20">
        <f>Data!AH678-Data!CO678</f>
        <v>-3.5</v>
      </c>
      <c r="AE678" s="20">
        <f>Data!AI678-Data!CP678</f>
        <v>0.27959999999999996</v>
      </c>
      <c r="AF678" s="20">
        <f>Data!AJ678-Data!CQ678</f>
        <v>1</v>
      </c>
      <c r="AG678" s="20">
        <f>Data!AK678-Data!CR678</f>
        <v>5.263157894736839E-2</v>
      </c>
      <c r="AH678" s="20">
        <f>Data!AL678-Data!CS678</f>
        <v>89</v>
      </c>
      <c r="AI678" s="20">
        <f>Data!AM678-Data!CT678</f>
        <v>6.42</v>
      </c>
      <c r="AJ678" s="20">
        <f>Data!AN678-Data!CU678</f>
        <v>-2.34</v>
      </c>
      <c r="AK678" s="20">
        <f>Data!AO678-Data!CV678</f>
        <v>117</v>
      </c>
      <c r="AL678" s="20">
        <f>Data!AP678-Data!CW678</f>
        <v>-49</v>
      </c>
      <c r="AM678" s="20">
        <f>Data!AQ678-Data!CX678</f>
        <v>22</v>
      </c>
      <c r="AN678" s="20">
        <f>Data!AR678-Data!CY678</f>
        <v>3.0000000000000027E-2</v>
      </c>
      <c r="AO678" s="20">
        <f>Data!AS678-Data!CZ678</f>
        <v>51</v>
      </c>
      <c r="AP678" s="20">
        <f>Data!AT678-Data!DA678</f>
        <v>81</v>
      </c>
      <c r="AQ678" s="20">
        <f>Data!AU678-Data!DB678</f>
        <v>7.3000000000000009E-2</v>
      </c>
      <c r="AR678" s="20">
        <f>Data!AV678-Data!DC678</f>
        <v>-18</v>
      </c>
      <c r="AS678" s="20">
        <f>Data!AW678-Data!DD678</f>
        <v>-36</v>
      </c>
      <c r="AT678" s="20">
        <f>Data!AX678-Data!DE678</f>
        <v>1.8000000000000016E-2</v>
      </c>
      <c r="AU678" s="20">
        <f>Data!AY678-Data!DF678</f>
        <v>2</v>
      </c>
      <c r="AV678" s="20">
        <f>Data!AZ678-Data!DG678</f>
        <v>0.10526315789473806</v>
      </c>
      <c r="AW678" s="20">
        <f>Data!BA678-Data!DH678</f>
        <v>21</v>
      </c>
      <c r="AX678" s="20">
        <f>Data!BB678-Data!DI678</f>
        <v>1.1052631578947398</v>
      </c>
      <c r="AY678" s="20">
        <f>Data!BC678-Data!DJ678</f>
        <v>-13</v>
      </c>
      <c r="AZ678" s="20">
        <f>Data!BD678-Data!DK678</f>
        <v>-32</v>
      </c>
      <c r="BA678" s="20">
        <f>Data!BE678-Data!DL678</f>
        <v>-11</v>
      </c>
      <c r="BB678" s="20">
        <f>Data!BF678-Data!DM678</f>
        <v>25</v>
      </c>
      <c r="BC678" s="20">
        <f>Data!BG678-Data!DN678</f>
        <v>37</v>
      </c>
      <c r="BD678" s="20">
        <f>Data!BH678-Data!DO678</f>
        <v>6.2000000000000028</v>
      </c>
      <c r="BE678" s="20">
        <f>Data!BI678-Data!DP678</f>
        <v>-2.5790000000000077</v>
      </c>
      <c r="BF678" s="20">
        <f>Data!BJ678-Data!DQ678</f>
        <v>8.7370000000000001</v>
      </c>
      <c r="BG678" s="20">
        <f>Data!BK678-Data!DR678</f>
        <v>-0.15899999999999992</v>
      </c>
      <c r="BH678" s="20">
        <f>Data!BL678-Data!DS678</f>
        <v>1.3159999999999989</v>
      </c>
      <c r="BI678" s="20">
        <f>Data!BM678-Data!DT678</f>
        <v>-0.183</v>
      </c>
      <c r="BJ678" s="20">
        <f>Data!BN678-Data!DU678</f>
        <v>4.3000000000000007</v>
      </c>
      <c r="BK678" s="20">
        <f>Data!BO678-Data!DV678</f>
        <v>-1.8999999999999986</v>
      </c>
      <c r="BL678" s="20">
        <f>Data!BP678-Data!DW678</f>
        <v>-0.5</v>
      </c>
      <c r="BM678" s="20">
        <f>Data!BQ678-Data!DX678</f>
        <v>-1.6842105263157894</v>
      </c>
      <c r="BN678" s="20">
        <f>Data!BR678-Data!DY678</f>
        <v>2</v>
      </c>
      <c r="BO678" s="20">
        <f>Data!BS678-Data!DZ678</f>
        <v>1</v>
      </c>
      <c r="BP678" s="20">
        <f>Data!BT678-Data!EA678</f>
        <v>0</v>
      </c>
      <c r="BQ678" s="20">
        <f>Data!BU678-Data!EB678</f>
        <v>-6</v>
      </c>
      <c r="BR678" s="20">
        <f>Data!BV678-Data!EC678</f>
        <v>-65</v>
      </c>
      <c r="BS678" s="20">
        <f>Data!BW678-Data!ED678</f>
        <v>-11</v>
      </c>
      <c r="BT678" s="20">
        <f>Data!BX678-Data!EE678</f>
        <v>-20</v>
      </c>
      <c r="BU678" s="20">
        <f>Data!BY678-Data!EF678</f>
        <v>-139</v>
      </c>
      <c r="BV678" s="20">
        <f>Data!BZ678-Data!EG678</f>
        <v>-68</v>
      </c>
      <c r="BW678" s="20">
        <f>Data!CA678-Data!EH678</f>
        <v>-44.800000000000011</v>
      </c>
      <c r="BX678" s="20">
        <f>Data!CB678-Data!EI678</f>
        <v>1</v>
      </c>
      <c r="BY678" s="20">
        <f>Data!CC678-Data!EJ678</f>
        <v>-36</v>
      </c>
      <c r="BZ678" s="20">
        <f>Data!EK678</f>
        <v>10866.5</v>
      </c>
      <c r="CA678" s="20">
        <f>Data!EL678</f>
        <v>10180.810000000001</v>
      </c>
      <c r="CB678" s="20">
        <f>Data!EM678</f>
        <v>105.15073684210526</v>
      </c>
      <c r="CC678" s="20">
        <f>Data!EN678</f>
        <v>74.207999999999998</v>
      </c>
      <c r="CD678" s="20">
        <f>Data!EO678</f>
        <v>14.301599999999999</v>
      </c>
      <c r="CE678" s="20">
        <f>Data!EP678</f>
        <v>251.196</v>
      </c>
      <c r="CF678" s="50" t="str">
        <f>IF(ISBLANK(Data!EQ678), "", Data!EQ678)</f>
        <v/>
      </c>
      <c r="CG678" s="50" t="str">
        <f>IF(ISBLANK(Data!ER678), "", Data!ER678)</f>
        <v/>
      </c>
      <c r="CH678" s="61" t="str">
        <f>IF(ISBLANK(Data!ES678), "", Data!ES678)</f>
        <v/>
      </c>
      <c r="CI678" s="61">
        <f>IF(ISBLANK(Data!ET678), "", Data!ET678)</f>
        <v>0</v>
      </c>
    </row>
    <row r="679" spans="1:87" x14ac:dyDescent="0.45">
      <c r="A679" s="50">
        <f>IF(ISBLANK(Data!A679), "", Data!A679)</f>
        <v>45318</v>
      </c>
      <c r="B679" s="50" t="str">
        <f>IF(ISBLANK(Data!B679), "", Data!B679)</f>
        <v>California</v>
      </c>
      <c r="C679" s="50">
        <f>IF(ISBLANK(Data!C679), "", Data!C679)</f>
        <v>41</v>
      </c>
      <c r="D679" s="50" t="str">
        <f>IF(ISBLANK(Data!D679), "", Data!D679)</f>
        <v>Stanford</v>
      </c>
      <c r="E679" s="50">
        <f>IF(ISBLANK(Data!E679), "", Data!E679)</f>
        <v>284</v>
      </c>
      <c r="F679" s="50" t="str">
        <f>IF(ISBLANK(Data!F679), "", Data!F679)</f>
        <v>N</v>
      </c>
      <c r="G679" s="50" t="str">
        <f>IF(ISBLANK(Data!G679), "", Data!G679)</f>
        <v>California</v>
      </c>
      <c r="H679" s="50" t="str">
        <f>IF(ISBLANK(Data!H679), "", Data!H679)</f>
        <v>Stanford</v>
      </c>
      <c r="I679" s="50" t="str">
        <f>IF(ISBLANK(Data!I679), "", Data!I679)</f>
        <v>California</v>
      </c>
      <c r="J679" s="50" t="str">
        <f>IF(ISBLANK(Data!J679), "", Data!J679)</f>
        <v>Stanford</v>
      </c>
      <c r="K679" s="50" t="str">
        <f>IF(ISBLANK(Data!K679), "", Data!K679)</f>
        <v>California</v>
      </c>
      <c r="L679" s="50" t="str">
        <f>IF(ISBLANK(Data!L679), "", Data!L679)</f>
        <v>Stanford</v>
      </c>
      <c r="M679" s="50" t="str">
        <f>IF(ISBLANK(Data!M679), "", Data!M679)</f>
        <v>California</v>
      </c>
      <c r="N679" s="50" t="str">
        <f>IF(ISBLANK(Data!N679), "", Data!N679)</f>
        <v>Stanford</v>
      </c>
      <c r="O679" s="50" t="str">
        <f>IF(ISBLANK(Data!O679), "", Data!O679)</f>
        <v>California</v>
      </c>
      <c r="P679" s="50" t="str">
        <f>IF(ISBLANK(Data!P679), "", Data!P679)</f>
        <v>Stanford</v>
      </c>
      <c r="Q679" s="50" t="str">
        <f>IF(ISBLANK(Data!Q679), "", Data!Q679)</f>
        <v>California</v>
      </c>
      <c r="R679" s="50" t="str">
        <f>IF(ISBLANK(Data!R679), "", Data!R679)</f>
        <v>Stanford</v>
      </c>
      <c r="S679" s="20">
        <f>Data!W679-Data!CD679</f>
        <v>-0.18713450292397704</v>
      </c>
      <c r="T679" s="20">
        <f>Data!X679-Data!CE679</f>
        <v>-4.089999999999999</v>
      </c>
      <c r="U679" s="20">
        <f>Data!Y679-Data!CF679</f>
        <v>-1.7999999999999972</v>
      </c>
      <c r="V679" s="20">
        <f>Data!Z679-Data!CG679</f>
        <v>2.3000000000000114</v>
      </c>
      <c r="W679" s="20">
        <f>Data!AA679-Data!CH679</f>
        <v>-1.9000000000000057</v>
      </c>
      <c r="X679" s="20">
        <f>Data!AB679-Data!CI679</f>
        <v>-9.0999999999999998E-2</v>
      </c>
      <c r="Y679" s="20">
        <f>Data!AC679-Data!CJ679</f>
        <v>1.4500000000000002</v>
      </c>
      <c r="Z679" s="20">
        <f>Data!AD679-Data!CK679</f>
        <v>0.89999999999999147</v>
      </c>
      <c r="AA679" s="20">
        <f>Data!AE679-Data!CL679</f>
        <v>-0.70000000000000284</v>
      </c>
      <c r="AB679" s="20">
        <f>Data!AF679-Data!CM679</f>
        <v>1.6400000000000001</v>
      </c>
      <c r="AC679" s="20">
        <f>Data!AG679-Data!CN679</f>
        <v>-0.80000000000001137</v>
      </c>
      <c r="AD679" s="20">
        <f>Data!AH679-Data!CO679</f>
        <v>1.3999999999999915</v>
      </c>
      <c r="AE679" s="20">
        <f>Data!AI679-Data!CP679</f>
        <v>-4.8999999999999932E-2</v>
      </c>
      <c r="AF679" s="20">
        <f>Data!AJ679-Data!CQ679</f>
        <v>-3.1</v>
      </c>
      <c r="AG679" s="20">
        <f>Data!AK679-Data!CR679</f>
        <v>-0.15467836257309941</v>
      </c>
      <c r="AH679" s="20">
        <f>Data!AL679-Data!CS679</f>
        <v>-74</v>
      </c>
      <c r="AI679" s="20">
        <f>Data!AM679-Data!CT679</f>
        <v>-3.0999999999999996</v>
      </c>
      <c r="AJ679" s="20">
        <f>Data!AN679-Data!CU679</f>
        <v>0.69000000000000039</v>
      </c>
      <c r="AK679" s="20">
        <f>Data!AO679-Data!CV679</f>
        <v>10</v>
      </c>
      <c r="AL679" s="20">
        <f>Data!AP679-Data!CW679</f>
        <v>79</v>
      </c>
      <c r="AM679" s="20">
        <f>Data!AQ679-Data!CX679</f>
        <v>102</v>
      </c>
      <c r="AN679" s="20">
        <f>Data!AR679-Data!CY679</f>
        <v>-5.099999999999999E-2</v>
      </c>
      <c r="AO679" s="20">
        <f>Data!AS679-Data!CZ679</f>
        <v>-3</v>
      </c>
      <c r="AP679" s="20">
        <f>Data!AT679-Data!DA679</f>
        <v>62</v>
      </c>
      <c r="AQ679" s="20">
        <f>Data!AU679-Data!DB679</f>
        <v>-5.600000000000005E-2</v>
      </c>
      <c r="AR679" s="20">
        <f>Data!AV679-Data!DC679</f>
        <v>35</v>
      </c>
      <c r="AS679" s="20">
        <f>Data!AW679-Data!DD679</f>
        <v>55</v>
      </c>
      <c r="AT679" s="20">
        <f>Data!AX679-Data!DE679</f>
        <v>-1.5000000000000013E-2</v>
      </c>
      <c r="AU679" s="20">
        <f>Data!AY679-Data!DF679</f>
        <v>83</v>
      </c>
      <c r="AV679" s="20">
        <f>Data!AZ679-Data!DG679</f>
        <v>3.9824561403508776</v>
      </c>
      <c r="AW679" s="20">
        <f>Data!BA679-Data!DH679</f>
        <v>81</v>
      </c>
      <c r="AX679" s="20">
        <f>Data!BB679-Data!DI679</f>
        <v>2.4239766081871394</v>
      </c>
      <c r="AY679" s="20">
        <f>Data!BC679-Data!DJ679</f>
        <v>-90</v>
      </c>
      <c r="AZ679" s="20">
        <f>Data!BD679-Data!DK679</f>
        <v>15</v>
      </c>
      <c r="BA679" s="20">
        <f>Data!BE679-Data!DL679</f>
        <v>-4</v>
      </c>
      <c r="BB679" s="20">
        <f>Data!BF679-Data!DM679</f>
        <v>-11</v>
      </c>
      <c r="BC679" s="20">
        <f>Data!BG679-Data!DN679</f>
        <v>52</v>
      </c>
      <c r="BD679" s="20">
        <f>Data!BH679-Data!DO679</f>
        <v>-3.7000000000000028</v>
      </c>
      <c r="BE679" s="20">
        <f>Data!BI679-Data!DP679</f>
        <v>0.13499999999999091</v>
      </c>
      <c r="BF679" s="20">
        <f>Data!BJ679-Data!DQ679</f>
        <v>-3.7800000000000002</v>
      </c>
      <c r="BG679" s="20">
        <f>Data!BK679-Data!DR679</f>
        <v>-0.33599999999999985</v>
      </c>
      <c r="BH679" s="20">
        <f>Data!BL679-Data!DS679</f>
        <v>-1.2600000000000016</v>
      </c>
      <c r="BI679" s="20">
        <f>Data!BM679-Data!DT679</f>
        <v>8.7999999999999967E-2</v>
      </c>
      <c r="BJ679" s="20">
        <f>Data!BN679-Data!DU679</f>
        <v>2</v>
      </c>
      <c r="BK679" s="20">
        <f>Data!BO679-Data!DV679</f>
        <v>2</v>
      </c>
      <c r="BL679" s="20">
        <f>Data!BP679-Data!DW679</f>
        <v>-0.40000000000000036</v>
      </c>
      <c r="BM679" s="20">
        <f>Data!BQ679-Data!DX679</f>
        <v>0.5146198830409352</v>
      </c>
      <c r="BN679" s="20">
        <f>Data!BR679-Data!DY679</f>
        <v>1.8999999999999986</v>
      </c>
      <c r="BO679" s="20">
        <f>Data!BS679-Data!DZ679</f>
        <v>56</v>
      </c>
      <c r="BP679" s="20">
        <f>Data!BT679-Data!EA679</f>
        <v>-3.5000000000000031E-2</v>
      </c>
      <c r="BQ679" s="20">
        <f>Data!BU679-Data!EB679</f>
        <v>4</v>
      </c>
      <c r="BR679" s="20">
        <f>Data!BV679-Data!EC679</f>
        <v>30</v>
      </c>
      <c r="BS679" s="20">
        <f>Data!BW679-Data!ED679</f>
        <v>109</v>
      </c>
      <c r="BT679" s="20">
        <f>Data!BX679-Data!EE679</f>
        <v>87</v>
      </c>
      <c r="BU679" s="20">
        <f>Data!BY679-Data!EF679</f>
        <v>48</v>
      </c>
      <c r="BV679" s="20">
        <f>Data!BZ679-Data!EG679</f>
        <v>28</v>
      </c>
      <c r="BW679" s="20">
        <f>Data!CA679-Data!EH679</f>
        <v>59.3</v>
      </c>
      <c r="BX679" s="20">
        <f>Data!CB679-Data!EI679</f>
        <v>57</v>
      </c>
      <c r="BY679" s="20">
        <f>Data!CC679-Data!EJ679</f>
        <v>107</v>
      </c>
      <c r="BZ679" s="20">
        <f>Data!EK679</f>
        <v>11662.9</v>
      </c>
      <c r="CA679" s="20">
        <f>Data!EL679</f>
        <v>12111.77</v>
      </c>
      <c r="CB679" s="20">
        <f>Data!EM679</f>
        <v>61.016444444444438</v>
      </c>
      <c r="CC679" s="20">
        <f>Data!EN679</f>
        <v>74.257684210526321</v>
      </c>
      <c r="CD679" s="20">
        <f>Data!EO679</f>
        <v>13.027199999999999</v>
      </c>
      <c r="CE679" s="20">
        <f>Data!EP679</f>
        <v>204.76399999999998</v>
      </c>
      <c r="CF679" s="50" t="str">
        <f>IF(ISBLANK(Data!EQ679), "", Data!EQ679)</f>
        <v/>
      </c>
      <c r="CG679" s="50" t="str">
        <f>IF(ISBLANK(Data!ER679), "", Data!ER679)</f>
        <v/>
      </c>
      <c r="CH679" s="61" t="str">
        <f>IF(ISBLANK(Data!ES679), "", Data!ES679)</f>
        <v/>
      </c>
      <c r="CI679" s="61">
        <f>IF(ISBLANK(Data!ET679), "", Data!ET679)</f>
        <v>0</v>
      </c>
    </row>
    <row r="680" spans="1:87" x14ac:dyDescent="0.45">
      <c r="A680" s="50">
        <f>IF(ISBLANK(Data!A680), "", Data!A680)</f>
        <v>45318</v>
      </c>
      <c r="B680" s="50" t="str">
        <f>IF(ISBLANK(Data!B680), "", Data!B680)</f>
        <v>Washington</v>
      </c>
      <c r="C680" s="50">
        <f>IF(ISBLANK(Data!C680), "", Data!C680)</f>
        <v>345</v>
      </c>
      <c r="D680" s="50" t="str">
        <f>IF(ISBLANK(Data!D680), "", Data!D680)</f>
        <v>Utah</v>
      </c>
      <c r="E680" s="50">
        <f>IF(ISBLANK(Data!E680), "", Data!E680)</f>
        <v>329</v>
      </c>
      <c r="F680" s="50" t="str">
        <f>IF(ISBLANK(Data!F680), "", Data!F680)</f>
        <v>N</v>
      </c>
      <c r="G680" s="50" t="str">
        <f>IF(ISBLANK(Data!G680), "", Data!G680)</f>
        <v>Washington</v>
      </c>
      <c r="H680" s="50" t="str">
        <f>IF(ISBLANK(Data!H680), "", Data!H680)</f>
        <v>Utah</v>
      </c>
      <c r="I680" s="50" t="str">
        <f>IF(ISBLANK(Data!I680), "", Data!I680)</f>
        <v>Washington</v>
      </c>
      <c r="J680" s="50" t="str">
        <f>IF(ISBLANK(Data!J680), "", Data!J680)</f>
        <v>Utah</v>
      </c>
      <c r="K680" s="50" t="str">
        <f>IF(ISBLANK(Data!K680), "", Data!K680)</f>
        <v>Washington</v>
      </c>
      <c r="L680" s="50" t="str">
        <f>IF(ISBLANK(Data!L680), "", Data!L680)</f>
        <v>Utah</v>
      </c>
      <c r="M680" s="50" t="str">
        <f>IF(ISBLANK(Data!M680), "", Data!M680)</f>
        <v>Washington</v>
      </c>
      <c r="N680" s="50" t="str">
        <f>IF(ISBLANK(Data!N680), "", Data!N680)</f>
        <v>Utah</v>
      </c>
      <c r="O680" s="50" t="str">
        <f>IF(ISBLANK(Data!O680), "", Data!O680)</f>
        <v>Washington</v>
      </c>
      <c r="P680" s="50" t="str">
        <f>IF(ISBLANK(Data!P680), "", Data!P680)</f>
        <v>Utah</v>
      </c>
      <c r="Q680" s="50" t="str">
        <f>IF(ISBLANK(Data!Q680), "", Data!Q680)</f>
        <v>Washington</v>
      </c>
      <c r="R680" s="50" t="str">
        <f>IF(ISBLANK(Data!R680), "", Data!R680)</f>
        <v>Utah</v>
      </c>
      <c r="S680" s="20">
        <f>Data!W680-Data!CD680</f>
        <v>-0.14999999999999991</v>
      </c>
      <c r="T680" s="20">
        <f>Data!X680-Data!CE680</f>
        <v>-6.1999999999999993</v>
      </c>
      <c r="U680" s="20">
        <f>Data!Y680-Data!CF680</f>
        <v>-2.5</v>
      </c>
      <c r="V680" s="20">
        <f>Data!Z680-Data!CG680</f>
        <v>3.7999999999999972</v>
      </c>
      <c r="W680" s="20">
        <f>Data!AA680-Data!CH680</f>
        <v>1</v>
      </c>
      <c r="X680" s="20">
        <f>Data!AB680-Data!CI680</f>
        <v>-7.9000000000000001E-2</v>
      </c>
      <c r="Y680" s="20">
        <f>Data!AC680-Data!CJ680</f>
        <v>0.22000000000000064</v>
      </c>
      <c r="Z680" s="20">
        <f>Data!AD680-Data!CK680</f>
        <v>0.69999999999998863</v>
      </c>
      <c r="AA680" s="20">
        <f>Data!AE680-Data!CL680</f>
        <v>0.39999999999999147</v>
      </c>
      <c r="AB680" s="20">
        <f>Data!AF680-Data!CM680</f>
        <v>0.30999999999999961</v>
      </c>
      <c r="AC680" s="20">
        <f>Data!AG680-Data!CN680</f>
        <v>-2.3999999999999915</v>
      </c>
      <c r="AD680" s="20">
        <f>Data!AH680-Data!CO680</f>
        <v>5</v>
      </c>
      <c r="AE680" s="20">
        <f>Data!AI680-Data!CP680</f>
        <v>-0.11840000000000006</v>
      </c>
      <c r="AF680" s="20">
        <f>Data!AJ680-Data!CQ680</f>
        <v>-3.4</v>
      </c>
      <c r="AG680" s="20">
        <f>Data!AK680-Data!CR680</f>
        <v>-0.16999999999999998</v>
      </c>
      <c r="AH680" s="20">
        <f>Data!AL680-Data!CS680</f>
        <v>-90</v>
      </c>
      <c r="AI680" s="20">
        <f>Data!AM680-Data!CT680</f>
        <v>-6.4500000000000011</v>
      </c>
      <c r="AJ680" s="20">
        <f>Data!AN680-Data!CU680</f>
        <v>-0.94999999999999929</v>
      </c>
      <c r="AK680" s="20">
        <f>Data!AO680-Data!CV680</f>
        <v>27</v>
      </c>
      <c r="AL680" s="20">
        <f>Data!AP680-Data!CW680</f>
        <v>137</v>
      </c>
      <c r="AM680" s="20">
        <f>Data!AQ680-Data!CX680</f>
        <v>-1</v>
      </c>
      <c r="AN680" s="20">
        <f>Data!AR680-Data!CY680</f>
        <v>-7.9999999999999516E-3</v>
      </c>
      <c r="AO680" s="20">
        <f>Data!AS680-Data!CZ680</f>
        <v>-28</v>
      </c>
      <c r="AP680" s="20">
        <f>Data!AT680-Data!DA680</f>
        <v>-38</v>
      </c>
      <c r="AQ680" s="20">
        <f>Data!AU680-Data!DB680</f>
        <v>-3.1999999999999973E-2</v>
      </c>
      <c r="AR680" s="20">
        <f>Data!AV680-Data!DC680</f>
        <v>75</v>
      </c>
      <c r="AS680" s="20">
        <f>Data!AW680-Data!DD680</f>
        <v>75</v>
      </c>
      <c r="AT680" s="20">
        <f>Data!AX680-Data!DE680</f>
        <v>5.9999999999999942E-2</v>
      </c>
      <c r="AU680" s="20">
        <f>Data!AY680-Data!DF680</f>
        <v>-1</v>
      </c>
      <c r="AV680" s="20">
        <f>Data!AZ680-Data!DG680</f>
        <v>-5.0000000000000711E-2</v>
      </c>
      <c r="AW680" s="20">
        <f>Data!BA680-Data!DH680</f>
        <v>-61</v>
      </c>
      <c r="AX680" s="20">
        <f>Data!BB680-Data!DI680</f>
        <v>-3.0499999999999972</v>
      </c>
      <c r="AY680" s="20">
        <f>Data!BC680-Data!DJ680</f>
        <v>-61</v>
      </c>
      <c r="AZ680" s="20">
        <f>Data!BD680-Data!DK680</f>
        <v>-18</v>
      </c>
      <c r="BA680" s="20">
        <f>Data!BE680-Data!DL680</f>
        <v>-5</v>
      </c>
      <c r="BB680" s="20">
        <f>Data!BF680-Data!DM680</f>
        <v>11</v>
      </c>
      <c r="BC680" s="20">
        <f>Data!BG680-Data!DN680</f>
        <v>77</v>
      </c>
      <c r="BD680" s="20">
        <f>Data!BH680-Data!DO680</f>
        <v>1.2999999999999972</v>
      </c>
      <c r="BE680" s="20">
        <f>Data!BI680-Data!DP680</f>
        <v>6.8500000000000085</v>
      </c>
      <c r="BF680" s="20">
        <f>Data!BJ680-Data!DQ680</f>
        <v>-5.5</v>
      </c>
      <c r="BG680" s="20">
        <f>Data!BK680-Data!DR680</f>
        <v>-0.32099999999999995</v>
      </c>
      <c r="BH680" s="20">
        <f>Data!BL680-Data!DS680</f>
        <v>0.54999999999999893</v>
      </c>
      <c r="BI680" s="20">
        <f>Data!BM680-Data!DT680</f>
        <v>-9.9000000000000032E-2</v>
      </c>
      <c r="BJ680" s="20">
        <f>Data!BN680-Data!DU680</f>
        <v>-1.8000000000000007</v>
      </c>
      <c r="BK680" s="20">
        <f>Data!BO680-Data!DV680</f>
        <v>3.6999999999999993</v>
      </c>
      <c r="BL680" s="20">
        <f>Data!BP680-Data!DW680</f>
        <v>-0.20000000000000018</v>
      </c>
      <c r="BM680" s="20">
        <f>Data!BQ680-Data!DX680</f>
        <v>-0.90000000000000036</v>
      </c>
      <c r="BN680" s="20">
        <f>Data!BR680-Data!DY680</f>
        <v>3.9000000000000021</v>
      </c>
      <c r="BO680" s="20">
        <f>Data!BS680-Data!DZ680</f>
        <v>51</v>
      </c>
      <c r="BP680" s="20">
        <f>Data!BT680-Data!EA680</f>
        <v>-4.0999999999999925E-2</v>
      </c>
      <c r="BQ680" s="20">
        <f>Data!BU680-Data!EB680</f>
        <v>3</v>
      </c>
      <c r="BR680" s="20">
        <f>Data!BV680-Data!EC680</f>
        <v>51</v>
      </c>
      <c r="BS680" s="20">
        <f>Data!BW680-Data!ED680</f>
        <v>31</v>
      </c>
      <c r="BT680" s="20">
        <f>Data!BX680-Data!EE680</f>
        <v>71</v>
      </c>
      <c r="BU680" s="20">
        <f>Data!BY680-Data!EF680</f>
        <v>33</v>
      </c>
      <c r="BV680" s="20">
        <f>Data!BZ680-Data!EG680</f>
        <v>43</v>
      </c>
      <c r="BW680" s="20">
        <f>Data!CA680-Data!EH680</f>
        <v>36.900000000000006</v>
      </c>
      <c r="BX680" s="20">
        <f>Data!CB680-Data!EI680</f>
        <v>52</v>
      </c>
      <c r="BY680" s="20">
        <f>Data!CC680-Data!EJ680</f>
        <v>36</v>
      </c>
      <c r="BZ680" s="20">
        <f>Data!EK680</f>
        <v>11435.59</v>
      </c>
      <c r="CA680" s="20">
        <f>Data!EL680</f>
        <v>12130.2</v>
      </c>
      <c r="CB680" s="20">
        <f>Data!EM680</f>
        <v>78.045000000000002</v>
      </c>
      <c r="CC680" s="20">
        <f>Data!EN680</f>
        <v>64.102500000000006</v>
      </c>
      <c r="CD680" s="20">
        <f>Data!EO680</f>
        <v>12.955600000000002</v>
      </c>
      <c r="CE680" s="20">
        <f>Data!EP680</f>
        <v>226.39400000000001</v>
      </c>
      <c r="CF680" s="50">
        <f>IF(ISBLANK(Data!EQ680), "", Data!EQ680)</f>
        <v>98</v>
      </c>
      <c r="CG680" s="50">
        <f>IF(ISBLANK(Data!ER680), "", Data!ER680)</f>
        <v>73</v>
      </c>
      <c r="CH680" s="61" t="str">
        <f>IF(ISBLANK(Data!ES680), "", Data!ES680)</f>
        <v>Washington</v>
      </c>
      <c r="CI680" s="61">
        <f>IF(ISBLANK(Data!ET680), "", Data!ET680)</f>
        <v>171</v>
      </c>
    </row>
    <row r="681" spans="1:87" x14ac:dyDescent="0.45">
      <c r="A681" s="50">
        <f>IF(ISBLANK(Data!A681), "", Data!A681)</f>
        <v>45318</v>
      </c>
      <c r="B681" s="50" t="str">
        <f>IF(ISBLANK(Data!B681), "", Data!B681)</f>
        <v>USC</v>
      </c>
      <c r="C681" s="50">
        <f>IF(ISBLANK(Data!C681), "", Data!C681)</f>
        <v>325</v>
      </c>
      <c r="D681" s="50" t="str">
        <f>IF(ISBLANK(Data!D681), "", Data!D681)</f>
        <v>UCLA</v>
      </c>
      <c r="E681" s="50">
        <f>IF(ISBLANK(Data!E681), "", Data!E681)</f>
        <v>317</v>
      </c>
      <c r="F681" s="50" t="str">
        <f>IF(ISBLANK(Data!F681), "", Data!F681)</f>
        <v>N</v>
      </c>
      <c r="G681" s="50" t="str">
        <f>IF(ISBLANK(Data!G681), "", Data!G681)</f>
        <v>USC</v>
      </c>
      <c r="H681" s="50" t="str">
        <f>IF(ISBLANK(Data!H681), "", Data!H681)</f>
        <v>UCLA</v>
      </c>
      <c r="I681" s="50" t="str">
        <f>IF(ISBLANK(Data!I681), "", Data!I681)</f>
        <v>USC</v>
      </c>
      <c r="J681" s="50" t="str">
        <f>IF(ISBLANK(Data!J681), "", Data!J681)</f>
        <v>UCLA</v>
      </c>
      <c r="K681" s="50" t="str">
        <f>IF(ISBLANK(Data!K681), "", Data!K681)</f>
        <v>Southern California</v>
      </c>
      <c r="L681" s="50" t="str">
        <f>IF(ISBLANK(Data!L681), "", Data!L681)</f>
        <v>UCLA</v>
      </c>
      <c r="M681" s="50" t="str">
        <f>IF(ISBLANK(Data!M681), "", Data!M681)</f>
        <v>USC</v>
      </c>
      <c r="N681" s="50" t="str">
        <f>IF(ISBLANK(Data!N681), "", Data!N681)</f>
        <v>UCLA</v>
      </c>
      <c r="O681" s="50" t="str">
        <f>IF(ISBLANK(Data!O681), "", Data!O681)</f>
        <v>USC</v>
      </c>
      <c r="P681" s="50" t="str">
        <f>IF(ISBLANK(Data!P681), "", Data!P681)</f>
        <v>UCLA</v>
      </c>
      <c r="Q681" s="50" t="str">
        <f>IF(ISBLANK(Data!Q681), "", Data!Q681)</f>
        <v>USC</v>
      </c>
      <c r="R681" s="50" t="str">
        <f>IF(ISBLANK(Data!R681), "", Data!R681)</f>
        <v>UCLA</v>
      </c>
      <c r="S681" s="20">
        <f>Data!W681-Data!CD681</f>
        <v>0</v>
      </c>
      <c r="T681" s="20">
        <f>Data!X681-Data!CE681</f>
        <v>3.9499999999999993</v>
      </c>
      <c r="U681" s="20">
        <f>Data!Y681-Data!CF681</f>
        <v>7.2000000000000028</v>
      </c>
      <c r="V681" s="20">
        <f>Data!Z681-Data!CG681</f>
        <v>3.2999999999999972</v>
      </c>
      <c r="W681" s="20">
        <f>Data!AA681-Data!CH681</f>
        <v>5.6000000000000085</v>
      </c>
      <c r="X681" s="20">
        <f>Data!AB681-Data!CI681</f>
        <v>-2.0000000000000018E-3</v>
      </c>
      <c r="Y681" s="20">
        <f>Data!AC681-Data!CJ681</f>
        <v>2.76</v>
      </c>
      <c r="Z681" s="20">
        <f>Data!AD681-Data!CK681</f>
        <v>1.3999999999999915</v>
      </c>
      <c r="AA681" s="20">
        <f>Data!AE681-Data!CL681</f>
        <v>-1.3999999999999915</v>
      </c>
      <c r="AB681" s="20">
        <f>Data!AF681-Data!CM681</f>
        <v>6.52</v>
      </c>
      <c r="AC681" s="20">
        <f>Data!AG681-Data!CN681</f>
        <v>9.2999999999999972</v>
      </c>
      <c r="AD681" s="20">
        <f>Data!AH681-Data!CO681</f>
        <v>2.7000000000000028</v>
      </c>
      <c r="AE681" s="20">
        <f>Data!AI681-Data!CP681</f>
        <v>0.15239999999999998</v>
      </c>
      <c r="AF681" s="20">
        <f>Data!AJ681-Data!CQ681</f>
        <v>0.89999999999999947</v>
      </c>
      <c r="AG681" s="20">
        <f>Data!AK681-Data!CR681</f>
        <v>4.7368421052631532E-2</v>
      </c>
      <c r="AH681" s="20">
        <f>Data!AL681-Data!CS681</f>
        <v>38</v>
      </c>
      <c r="AI681" s="20">
        <f>Data!AM681-Data!CT681</f>
        <v>3.8199999999999994</v>
      </c>
      <c r="AJ681" s="20">
        <f>Data!AN681-Data!CU681</f>
        <v>2.4000000000000004</v>
      </c>
      <c r="AK681" s="20">
        <f>Data!AO681-Data!CV681</f>
        <v>200</v>
      </c>
      <c r="AL681" s="20">
        <f>Data!AP681-Data!CW681</f>
        <v>202</v>
      </c>
      <c r="AM681" s="20">
        <f>Data!AQ681-Data!CX681</f>
        <v>81</v>
      </c>
      <c r="AN681" s="20">
        <f>Data!AR681-Data!CY681</f>
        <v>3.0000000000000027E-2</v>
      </c>
      <c r="AO681" s="20">
        <f>Data!AS681-Data!CZ681</f>
        <v>65</v>
      </c>
      <c r="AP681" s="20">
        <f>Data!AT681-Data!DA681</f>
        <v>135</v>
      </c>
      <c r="AQ681" s="20">
        <f>Data!AU681-Data!DB681</f>
        <v>5.5999999999999994E-2</v>
      </c>
      <c r="AR681" s="20">
        <f>Data!AV681-Data!DC681</f>
        <v>-1</v>
      </c>
      <c r="AS681" s="20">
        <f>Data!AW681-Data!DD681</f>
        <v>4</v>
      </c>
      <c r="AT681" s="20">
        <f>Data!AX681-Data!DE681</f>
        <v>-1.100000000000001E-2</v>
      </c>
      <c r="AU681" s="20">
        <f>Data!AY681-Data!DF681</f>
        <v>17</v>
      </c>
      <c r="AV681" s="20">
        <f>Data!AZ681-Data!DG681</f>
        <v>0.89473684210526372</v>
      </c>
      <c r="AW681" s="20">
        <f>Data!BA681-Data!DH681</f>
        <v>40</v>
      </c>
      <c r="AX681" s="20">
        <f>Data!BB681-Data!DI681</f>
        <v>2.1052631578947327</v>
      </c>
      <c r="AY681" s="20">
        <f>Data!BC681-Data!DJ681</f>
        <v>68</v>
      </c>
      <c r="AZ681" s="20">
        <f>Data!BD681-Data!DK681</f>
        <v>14</v>
      </c>
      <c r="BA681" s="20">
        <f>Data!BE681-Data!DL681</f>
        <v>17</v>
      </c>
      <c r="BB681" s="20">
        <f>Data!BF681-Data!DM681</f>
        <v>30</v>
      </c>
      <c r="BC681" s="20">
        <f>Data!BG681-Data!DN681</f>
        <v>-53</v>
      </c>
      <c r="BD681" s="20">
        <f>Data!BH681-Data!DO681</f>
        <v>10.5</v>
      </c>
      <c r="BE681" s="20">
        <f>Data!BI681-Data!DP681</f>
        <v>10.632000000000005</v>
      </c>
      <c r="BF681" s="20">
        <f>Data!BJ681-Data!DQ681</f>
        <v>-0.10599999999999998</v>
      </c>
      <c r="BG681" s="20">
        <f>Data!BK681-Data!DR681</f>
        <v>0.14900000000000013</v>
      </c>
      <c r="BH681" s="20">
        <f>Data!BL681-Data!DS681</f>
        <v>1.5789999999999988</v>
      </c>
      <c r="BI681" s="20">
        <f>Data!BM681-Data!DT681</f>
        <v>-4.0000000000000036E-3</v>
      </c>
      <c r="BJ681" s="20">
        <f>Data!BN681-Data!DU681</f>
        <v>7.0999999999999979</v>
      </c>
      <c r="BK681" s="20">
        <f>Data!BO681-Data!DV681</f>
        <v>0.19999999999999929</v>
      </c>
      <c r="BL681" s="20">
        <f>Data!BP681-Data!DW681</f>
        <v>0.89999999999999991</v>
      </c>
      <c r="BM681" s="20">
        <f>Data!BQ681-Data!DX681</f>
        <v>0.73684210526315752</v>
      </c>
      <c r="BN681" s="20">
        <f>Data!BR681-Data!DY681</f>
        <v>-2.8000000000000007</v>
      </c>
      <c r="BO681" s="20">
        <f>Data!BS681-Data!DZ681</f>
        <v>-69</v>
      </c>
      <c r="BP681" s="20">
        <f>Data!BT681-Data!EA681</f>
        <v>4.6000000000000041E-2</v>
      </c>
      <c r="BQ681" s="20">
        <f>Data!BU681-Data!EB681</f>
        <v>1</v>
      </c>
      <c r="BR681" s="20">
        <f>Data!BV681-Data!EC681</f>
        <v>-68</v>
      </c>
      <c r="BS681" s="20">
        <f>Data!BW681-Data!ED681</f>
        <v>15</v>
      </c>
      <c r="BT681" s="20">
        <f>Data!BX681-Data!EE681</f>
        <v>-35</v>
      </c>
      <c r="BU681" s="20">
        <f>Data!BY681-Data!EF681</f>
        <v>-47</v>
      </c>
      <c r="BV681" s="20">
        <f>Data!BZ681-Data!EG681</f>
        <v>-30</v>
      </c>
      <c r="BW681" s="20">
        <f>Data!CA681-Data!EH681</f>
        <v>-22.299999999999997</v>
      </c>
      <c r="BX681" s="20">
        <f>Data!CB681-Data!EI681</f>
        <v>-69</v>
      </c>
      <c r="BY681" s="20">
        <f>Data!CC681-Data!EJ681</f>
        <v>-15</v>
      </c>
      <c r="BZ681" s="20">
        <f>Data!EK681</f>
        <v>11096.580000000002</v>
      </c>
      <c r="CA681" s="20">
        <f>Data!EL681</f>
        <v>10731</v>
      </c>
      <c r="CB681" s="20">
        <f>Data!EM681</f>
        <v>85.884157894736845</v>
      </c>
      <c r="CC681" s="20">
        <f>Data!EN681</f>
        <v>85.274105263157892</v>
      </c>
      <c r="CD681" s="20">
        <f>Data!EO681</f>
        <v>11.973899999999999</v>
      </c>
      <c r="CE681" s="20">
        <f>Data!EP681</f>
        <v>261.92599999999999</v>
      </c>
      <c r="CF681" s="50">
        <f>IF(ISBLANK(Data!EQ681), "", Data!EQ681)</f>
        <v>50</v>
      </c>
      <c r="CG681" s="50">
        <f>IF(ISBLANK(Data!ER681), "", Data!ER681)</f>
        <v>65</v>
      </c>
      <c r="CH681" s="61" t="str">
        <f>IF(ISBLANK(Data!ES681), "", Data!ES681)</f>
        <v>UCLA</v>
      </c>
      <c r="CI681" s="61">
        <f>IF(ISBLANK(Data!ET681), "", Data!ET681)</f>
        <v>115</v>
      </c>
    </row>
    <row r="682" spans="1:87" x14ac:dyDescent="0.45">
      <c r="A682" s="50">
        <f>IF(ISBLANK(Data!A682), "", Data!A682)</f>
        <v>45318</v>
      </c>
      <c r="B682" s="50" t="str">
        <f>IF(ISBLANK(Data!B682), "", Data!B682)</f>
        <v>Houston</v>
      </c>
      <c r="C682" s="50">
        <f>IF(ISBLANK(Data!C682), "", Data!C682)</f>
        <v>113</v>
      </c>
      <c r="D682" s="50" t="str">
        <f>IF(ISBLANK(Data!D682), "", Data!D682)</f>
        <v>Kansas St.</v>
      </c>
      <c r="E682" s="50">
        <f>IF(ISBLANK(Data!E682), "", Data!E682)</f>
        <v>133</v>
      </c>
      <c r="F682" s="50" t="str">
        <f>IF(ISBLANK(Data!F682), "", Data!F682)</f>
        <v>N</v>
      </c>
      <c r="G682" s="50" t="str">
        <f>IF(ISBLANK(Data!G682), "", Data!G682)</f>
        <v>Houston</v>
      </c>
      <c r="H682" s="50" t="str">
        <f>IF(ISBLANK(Data!H682), "", Data!H682)</f>
        <v>Kansas St.</v>
      </c>
      <c r="I682" s="50" t="str">
        <f>IF(ISBLANK(Data!I682), "", Data!I682)</f>
        <v>Houston</v>
      </c>
      <c r="J682" s="50" t="str">
        <f>IF(ISBLANK(Data!J682), "", Data!J682)</f>
        <v>Kansas St.</v>
      </c>
      <c r="K682" s="50" t="str">
        <f>IF(ISBLANK(Data!K682), "", Data!K682)</f>
        <v>Houston</v>
      </c>
      <c r="L682" s="50" t="str">
        <f>IF(ISBLANK(Data!L682), "", Data!L682)</f>
        <v>Kansas State</v>
      </c>
      <c r="M682" s="50" t="str">
        <f>IF(ISBLANK(Data!M682), "", Data!M682)</f>
        <v>Houston</v>
      </c>
      <c r="N682" s="50" t="str">
        <f>IF(ISBLANK(Data!N682), "", Data!N682)</f>
        <v>Kansas St</v>
      </c>
      <c r="O682" s="50" t="str">
        <f>IF(ISBLANK(Data!O682), "", Data!O682)</f>
        <v>Houston</v>
      </c>
      <c r="P682" s="50" t="str">
        <f>IF(ISBLANK(Data!P682), "", Data!P682)</f>
        <v>Kansas St.</v>
      </c>
      <c r="Q682" s="50" t="str">
        <f>IF(ISBLANK(Data!Q682), "", Data!Q682)</f>
        <v>Houston</v>
      </c>
      <c r="R682" s="50" t="str">
        <f>IF(ISBLANK(Data!R682), "", Data!R682)</f>
        <v>Kansas State</v>
      </c>
      <c r="S682" s="20">
        <f>Data!W682-Data!CD682</f>
        <v>0.15789473684210509</v>
      </c>
      <c r="T682" s="20">
        <f>Data!X682-Data!CE682</f>
        <v>20.880000000000003</v>
      </c>
      <c r="U682" s="20">
        <f>Data!Y682-Data!CF682</f>
        <v>9.8999999999999915</v>
      </c>
      <c r="V682" s="20">
        <f>Data!Z682-Data!CG682</f>
        <v>-10.899999999999991</v>
      </c>
      <c r="W682" s="20">
        <f>Data!AA682-Data!CH682</f>
        <v>-3.2999999999999972</v>
      </c>
      <c r="X682" s="20">
        <f>Data!AB682-Data!CI682</f>
        <v>-8.6999999999999994E-2</v>
      </c>
      <c r="Y682" s="20">
        <f>Data!AC682-Data!CJ682</f>
        <v>-0.19000000000000039</v>
      </c>
      <c r="Z682" s="20">
        <f>Data!AD682-Data!CK682</f>
        <v>0</v>
      </c>
      <c r="AA682" s="20">
        <f>Data!AE682-Data!CL682</f>
        <v>0.19999999999998863</v>
      </c>
      <c r="AB682" s="20">
        <f>Data!AF682-Data!CM682</f>
        <v>-1.5</v>
      </c>
      <c r="AC682" s="20">
        <f>Data!AG682-Data!CN682</f>
        <v>10.300000000000011</v>
      </c>
      <c r="AD682" s="20">
        <f>Data!AH682-Data!CO682</f>
        <v>-12.199999999999989</v>
      </c>
      <c r="AE682" s="20">
        <f>Data!AI682-Data!CP682</f>
        <v>0.18049999999999999</v>
      </c>
      <c r="AF682" s="20">
        <f>Data!AJ682-Data!CQ682</f>
        <v>-8.6999999999999993</v>
      </c>
      <c r="AG682" s="20">
        <f>Data!AK682-Data!CR682</f>
        <v>-0.4578947368421053</v>
      </c>
      <c r="AH682" s="20">
        <f>Data!AL682-Data!CS682</f>
        <v>100</v>
      </c>
      <c r="AI682" s="20">
        <f>Data!AM682-Data!CT682</f>
        <v>16.330000000000002</v>
      </c>
      <c r="AJ682" s="20">
        <f>Data!AN682-Data!CU682</f>
        <v>0.54</v>
      </c>
      <c r="AK682" s="20">
        <f>Data!AO682-Data!CV682</f>
        <v>-3</v>
      </c>
      <c r="AL682" s="20">
        <f>Data!AP682-Data!CW682</f>
        <v>-303</v>
      </c>
      <c r="AM682" s="20">
        <f>Data!AQ682-Data!CX682</f>
        <v>63</v>
      </c>
      <c r="AN682" s="20">
        <f>Data!AR682-Data!CY682</f>
        <v>0</v>
      </c>
      <c r="AO682" s="20">
        <f>Data!AS682-Data!CZ682</f>
        <v>3</v>
      </c>
      <c r="AP682" s="20">
        <f>Data!AT682-Data!DA682</f>
        <v>-40</v>
      </c>
      <c r="AQ682" s="20">
        <f>Data!AU682-Data!DB682</f>
        <v>3.6999999999999977E-2</v>
      </c>
      <c r="AR682" s="20">
        <f>Data!AV682-Data!DC682</f>
        <v>-62</v>
      </c>
      <c r="AS682" s="20">
        <f>Data!AW682-Data!DD682</f>
        <v>-57</v>
      </c>
      <c r="AT682" s="20">
        <f>Data!AX682-Data!DE682</f>
        <v>-5.799999999999994E-2</v>
      </c>
      <c r="AU682" s="20">
        <f>Data!AY682-Data!DF682</f>
        <v>43</v>
      </c>
      <c r="AV682" s="20">
        <f>Data!AZ682-Data!DG682</f>
        <v>2.2631578947368425</v>
      </c>
      <c r="AW682" s="20">
        <f>Data!BA682-Data!DH682</f>
        <v>37</v>
      </c>
      <c r="AX682" s="20">
        <f>Data!BB682-Data!DI682</f>
        <v>1.9473684210526301</v>
      </c>
      <c r="AY682" s="20">
        <f>Data!BC682-Data!DJ682</f>
        <v>-33</v>
      </c>
      <c r="AZ682" s="20">
        <f>Data!BD682-Data!DK682</f>
        <v>63</v>
      </c>
      <c r="BA682" s="20">
        <f>Data!BE682-Data!DL682</f>
        <v>16</v>
      </c>
      <c r="BB682" s="20">
        <f>Data!BF682-Data!DM682</f>
        <v>-108</v>
      </c>
      <c r="BC682" s="20">
        <f>Data!BG682-Data!DN682</f>
        <v>30</v>
      </c>
      <c r="BD682" s="20">
        <f>Data!BH682-Data!DO682</f>
        <v>-0.19999999999998863</v>
      </c>
      <c r="BE682" s="20">
        <f>Data!BI682-Data!DP682</f>
        <v>-15.946999999999996</v>
      </c>
      <c r="BF682" s="20">
        <f>Data!BJ682-Data!DQ682</f>
        <v>15.790000000000001</v>
      </c>
      <c r="BG682" s="20">
        <f>Data!BK682-Data!DR682</f>
        <v>0.44900000000000007</v>
      </c>
      <c r="BH682" s="20">
        <f>Data!BL682-Data!DS682</f>
        <v>-5.6839999999999993</v>
      </c>
      <c r="BI682" s="20">
        <f>Data!BM682-Data!DT682</f>
        <v>0.66200000000000003</v>
      </c>
      <c r="BJ682" s="20">
        <f>Data!BN682-Data!DU682</f>
        <v>-2.1000000000000014</v>
      </c>
      <c r="BK682" s="20">
        <f>Data!BO682-Data!DV682</f>
        <v>-3</v>
      </c>
      <c r="BL682" s="20">
        <f>Data!BP682-Data!DW682</f>
        <v>0.90000000000000036</v>
      </c>
      <c r="BM682" s="20">
        <f>Data!BQ682-Data!DX682</f>
        <v>3.3157894736842106</v>
      </c>
      <c r="BN682" s="20">
        <f>Data!BR682-Data!DY682</f>
        <v>1.6000000000000014</v>
      </c>
      <c r="BO682" s="20">
        <f>Data!BS682-Data!DZ682</f>
        <v>-65</v>
      </c>
      <c r="BP682" s="20">
        <f>Data!BT682-Data!EA682</f>
        <v>8.6000000000000076E-2</v>
      </c>
      <c r="BQ682" s="20">
        <f>Data!BU682-Data!EB682</f>
        <v>-1</v>
      </c>
      <c r="BR682" s="20">
        <f>Data!BV682-Data!EC682</f>
        <v>-70</v>
      </c>
      <c r="BS682" s="20">
        <f>Data!BW682-Data!ED682</f>
        <v>-24</v>
      </c>
      <c r="BT682" s="20">
        <f>Data!BX682-Data!EE682</f>
        <v>-33</v>
      </c>
      <c r="BU682" s="20">
        <f>Data!BY682-Data!EF682</f>
        <v>-41</v>
      </c>
      <c r="BV682" s="20">
        <f>Data!BZ682-Data!EG682</f>
        <v>-59</v>
      </c>
      <c r="BW682" s="20">
        <f>Data!CA682-Data!EH682</f>
        <v>-35.5</v>
      </c>
      <c r="BX682" s="20">
        <f>Data!CB682-Data!EI682</f>
        <v>-69</v>
      </c>
      <c r="BY682" s="20">
        <f>Data!CC682-Data!EJ682</f>
        <v>-64</v>
      </c>
      <c r="BZ682" s="20">
        <f>Data!EK682</f>
        <v>11488.59</v>
      </c>
      <c r="CA682" s="20">
        <f>Data!EL682</f>
        <v>9342.76</v>
      </c>
      <c r="CB682" s="20">
        <f>Data!EM682</f>
        <v>64.214210526315796</v>
      </c>
      <c r="CC682" s="20">
        <f>Data!EN682</f>
        <v>153.3385789473684</v>
      </c>
      <c r="CD682" s="20">
        <f>Data!EO682</f>
        <v>13.267300000000001</v>
      </c>
      <c r="CE682" s="20">
        <f>Data!EP682</f>
        <v>211.27500000000001</v>
      </c>
      <c r="CF682" s="50">
        <f>IF(ISBLANK(Data!EQ682), "", Data!EQ682)</f>
        <v>74</v>
      </c>
      <c r="CG682" s="50">
        <f>IF(ISBLANK(Data!ER682), "", Data!ER682)</f>
        <v>52</v>
      </c>
      <c r="CH682" s="61" t="str">
        <f>IF(ISBLANK(Data!ES682), "", Data!ES682)</f>
        <v>Houston</v>
      </c>
      <c r="CI682" s="61">
        <f>IF(ISBLANK(Data!ET682), "", Data!ET682)</f>
        <v>126</v>
      </c>
    </row>
    <row r="683" spans="1:87" x14ac:dyDescent="0.45">
      <c r="A683" s="50">
        <f>IF(ISBLANK(Data!A683), "", Data!A683)</f>
        <v>45318</v>
      </c>
      <c r="B683" s="50" t="str">
        <f>IF(ISBLANK(Data!B683), "", Data!B683)</f>
        <v>Notre Dame</v>
      </c>
      <c r="C683" s="50">
        <f>IF(ISBLANK(Data!C683), "", Data!C683)</f>
        <v>217</v>
      </c>
      <c r="D683" s="50" t="str">
        <f>IF(ISBLANK(Data!D683), "", Data!D683)</f>
        <v>Boston College</v>
      </c>
      <c r="E683" s="50">
        <f>IF(ISBLANK(Data!E683), "", Data!E683)</f>
        <v>26</v>
      </c>
      <c r="F683" s="50" t="str">
        <f>IF(ISBLANK(Data!F683), "", Data!F683)</f>
        <v>N</v>
      </c>
      <c r="G683" s="50" t="str">
        <f>IF(ISBLANK(Data!G683), "", Data!G683)</f>
        <v>Notre Dame</v>
      </c>
      <c r="H683" s="50" t="str">
        <f>IF(ISBLANK(Data!H683), "", Data!H683)</f>
        <v>Boston College</v>
      </c>
      <c r="I683" s="50" t="str">
        <f>IF(ISBLANK(Data!I683), "", Data!I683)</f>
        <v>Notre Dame</v>
      </c>
      <c r="J683" s="50" t="str">
        <f>IF(ISBLANK(Data!J683), "", Data!J683)</f>
        <v>Boston College</v>
      </c>
      <c r="K683" s="50" t="str">
        <f>IF(ISBLANK(Data!K683), "", Data!K683)</f>
        <v>Notre Dame</v>
      </c>
      <c r="L683" s="50" t="str">
        <f>IF(ISBLANK(Data!L683), "", Data!L683)</f>
        <v>Boston College</v>
      </c>
      <c r="M683" s="50" t="str">
        <f>IF(ISBLANK(Data!M683), "", Data!M683)</f>
        <v>Notre Dame</v>
      </c>
      <c r="N683" s="50" t="str">
        <f>IF(ISBLANK(Data!N683), "", Data!N683)</f>
        <v>Boston Col</v>
      </c>
      <c r="O683" s="50" t="str">
        <f>IF(ISBLANK(Data!O683), "", Data!O683)</f>
        <v>Notre Dame</v>
      </c>
      <c r="P683" s="50" t="str">
        <f>IF(ISBLANK(Data!P683), "", Data!P683)</f>
        <v>Boston College</v>
      </c>
      <c r="Q683" s="50" t="str">
        <f>IF(ISBLANK(Data!Q683), "", Data!Q683)</f>
        <v>Notre Dame</v>
      </c>
      <c r="R683" s="50" t="str">
        <f>IF(ISBLANK(Data!R683), "", Data!R683)</f>
        <v>Boston College</v>
      </c>
      <c r="S683" s="20">
        <f>Data!W683-Data!CD683</f>
        <v>-0.21052631578947401</v>
      </c>
      <c r="T683" s="20">
        <f>Data!X683-Data!CE683</f>
        <v>-8.6199999999999992</v>
      </c>
      <c r="U683" s="20">
        <f>Data!Y683-Data!CF683</f>
        <v>-15.5</v>
      </c>
      <c r="V683" s="20">
        <f>Data!Z683-Data!CG683</f>
        <v>-6.7999999999999972</v>
      </c>
      <c r="W683" s="20">
        <f>Data!AA683-Data!CH683</f>
        <v>-3.6000000000000085</v>
      </c>
      <c r="X683" s="20">
        <f>Data!AB683-Data!CI683</f>
        <v>-4.0000000000000036E-3</v>
      </c>
      <c r="Y683" s="20">
        <f>Data!AC683-Data!CJ683</f>
        <v>-0.21999999999999975</v>
      </c>
      <c r="Z683" s="20">
        <f>Data!AD683-Data!CK683</f>
        <v>0.5</v>
      </c>
      <c r="AA683" s="20">
        <f>Data!AE683-Data!CL683</f>
        <v>0.70000000000000284</v>
      </c>
      <c r="AB683" s="20">
        <f>Data!AF683-Data!CM683</f>
        <v>-8.9999999999999858E-2</v>
      </c>
      <c r="AC683" s="20">
        <f>Data!AG683-Data!CN683</f>
        <v>-16.299999999999997</v>
      </c>
      <c r="AD683" s="20">
        <f>Data!AH683-Data!CO683</f>
        <v>-9</v>
      </c>
      <c r="AE683" s="20">
        <f>Data!AI683-Data!CP683</f>
        <v>-0.16839999999999999</v>
      </c>
      <c r="AF683" s="20">
        <f>Data!AJ683-Data!CQ683</f>
        <v>-3.8000000000000003</v>
      </c>
      <c r="AG683" s="20">
        <f>Data!AK683-Data!CR683</f>
        <v>-0.2</v>
      </c>
      <c r="AH683" s="20">
        <f>Data!AL683-Data!CS683</f>
        <v>-120</v>
      </c>
      <c r="AI683" s="20">
        <f>Data!AM683-Data!CT683</f>
        <v>-5.8599999999999994</v>
      </c>
      <c r="AJ683" s="20">
        <f>Data!AN683-Data!CU683</f>
        <v>0.82000000000000028</v>
      </c>
      <c r="AK683" s="20">
        <f>Data!AO683-Data!CV683</f>
        <v>-272</v>
      </c>
      <c r="AL683" s="20">
        <f>Data!AP683-Data!CW683</f>
        <v>-145</v>
      </c>
      <c r="AM683" s="20">
        <f>Data!AQ683-Data!CX683</f>
        <v>-104</v>
      </c>
      <c r="AN683" s="20">
        <f>Data!AR683-Data!CY683</f>
        <v>-5.8999999999999997E-2</v>
      </c>
      <c r="AO683" s="20">
        <f>Data!AS683-Data!CZ683</f>
        <v>-7</v>
      </c>
      <c r="AP683" s="20">
        <f>Data!AT683-Data!DA683</f>
        <v>57</v>
      </c>
      <c r="AQ683" s="20">
        <f>Data!AU683-Data!DB683</f>
        <v>-5.7999999999999996E-2</v>
      </c>
      <c r="AR683" s="20">
        <f>Data!AV683-Data!DC683</f>
        <v>-43</v>
      </c>
      <c r="AS683" s="20">
        <f>Data!AW683-Data!DD683</f>
        <v>-39</v>
      </c>
      <c r="AT683" s="20">
        <f>Data!AX683-Data!DE683</f>
        <v>-4.7000000000000042E-2</v>
      </c>
      <c r="AU683" s="20">
        <f>Data!AY683-Data!DF683</f>
        <v>17</v>
      </c>
      <c r="AV683" s="20">
        <f>Data!AZ683-Data!DG683</f>
        <v>0.89473684210526372</v>
      </c>
      <c r="AW683" s="20">
        <f>Data!BA683-Data!DH683</f>
        <v>54</v>
      </c>
      <c r="AX683" s="20">
        <f>Data!BB683-Data!DI683</f>
        <v>2.8421052631578902</v>
      </c>
      <c r="AY683" s="20">
        <f>Data!BC683-Data!DJ683</f>
        <v>-78</v>
      </c>
      <c r="AZ683" s="20">
        <f>Data!BD683-Data!DK683</f>
        <v>-14</v>
      </c>
      <c r="BA683" s="20">
        <f>Data!BE683-Data!DL683</f>
        <v>-21</v>
      </c>
      <c r="BB683" s="20">
        <f>Data!BF683-Data!DM683</f>
        <v>75</v>
      </c>
      <c r="BC683" s="20">
        <f>Data!BG683-Data!DN683</f>
        <v>-13</v>
      </c>
      <c r="BD683" s="20">
        <f>Data!BH683-Data!DO683</f>
        <v>-14.299999999999997</v>
      </c>
      <c r="BE683" s="20">
        <f>Data!BI683-Data!DP683</f>
        <v>-7.632000000000005</v>
      </c>
      <c r="BF683" s="20">
        <f>Data!BJ683-Data!DQ683</f>
        <v>-6.6840000000000002</v>
      </c>
      <c r="BG683" s="20">
        <f>Data!BK683-Data!DR683</f>
        <v>-0.71</v>
      </c>
      <c r="BH683" s="20">
        <f>Data!BL683-Data!DS683</f>
        <v>3.9469999999999992</v>
      </c>
      <c r="BI683" s="20">
        <f>Data!BM683-Data!DT683</f>
        <v>-0.24400000000000005</v>
      </c>
      <c r="BJ683" s="20">
        <f>Data!BN683-Data!DU683</f>
        <v>3</v>
      </c>
      <c r="BK683" s="20">
        <f>Data!BO683-Data!DV683</f>
        <v>-2.1000000000000014</v>
      </c>
      <c r="BL683" s="20">
        <f>Data!BP683-Data!DW683</f>
        <v>-1.0999999999999996</v>
      </c>
      <c r="BM683" s="20">
        <f>Data!BQ683-Data!DX683</f>
        <v>-0.73684210526315841</v>
      </c>
      <c r="BN683" s="20">
        <f>Data!BR683-Data!DY683</f>
        <v>-0.59999999999999964</v>
      </c>
      <c r="BO683" s="20">
        <f>Data!BS683-Data!DZ683</f>
        <v>94</v>
      </c>
      <c r="BP683" s="20">
        <f>Data!BT683-Data!EA683</f>
        <v>-6.2000000000000055E-2</v>
      </c>
      <c r="BQ683" s="20">
        <f>Data!BU683-Data!EB683</f>
        <v>3</v>
      </c>
      <c r="BR683" s="20">
        <f>Data!BV683-Data!EC683</f>
        <v>80</v>
      </c>
      <c r="BS683" s="20">
        <f>Data!BW683-Data!ED683</f>
        <v>86</v>
      </c>
      <c r="BT683" s="20">
        <f>Data!BX683-Data!EE683</f>
        <v>97</v>
      </c>
      <c r="BU683" s="20">
        <f>Data!BY683-Data!EF683</f>
        <v>78</v>
      </c>
      <c r="BV683" s="20">
        <f>Data!BZ683-Data!EG683</f>
        <v>74</v>
      </c>
      <c r="BW683" s="20">
        <f>Data!CA683-Data!EH683</f>
        <v>69.300000000000011</v>
      </c>
      <c r="BX683" s="20">
        <f>Data!CB683-Data!EI683</f>
        <v>95</v>
      </c>
      <c r="BY683" s="20">
        <f>Data!CC683-Data!EJ683</f>
        <v>63</v>
      </c>
      <c r="BZ683" s="20">
        <f>Data!EK683</f>
        <v>10484.779999999999</v>
      </c>
      <c r="CA683" s="20">
        <f>Data!EL683</f>
        <v>11345.4</v>
      </c>
      <c r="CB683" s="20">
        <f>Data!EM683</f>
        <v>87.865684210526311</v>
      </c>
      <c r="CC683" s="20">
        <f>Data!EN683</f>
        <v>55.347157894736839</v>
      </c>
      <c r="CD683" s="20">
        <f>Data!EO683</f>
        <v>11.566800000000001</v>
      </c>
      <c r="CE683" s="20">
        <f>Data!EP683</f>
        <v>214.827</v>
      </c>
      <c r="CF683" s="50">
        <f>IF(ISBLANK(Data!EQ683), "", Data!EQ683)</f>
        <v>58</v>
      </c>
      <c r="CG683" s="50">
        <f>IF(ISBLANK(Data!ER683), "", Data!ER683)</f>
        <v>61</v>
      </c>
      <c r="CH683" s="61" t="str">
        <f>IF(ISBLANK(Data!ES683), "", Data!ES683)</f>
        <v>Boston College</v>
      </c>
      <c r="CI683" s="61">
        <f>IF(ISBLANK(Data!ET683), "", Data!ET683)</f>
        <v>119</v>
      </c>
    </row>
    <row r="684" spans="1:87" x14ac:dyDescent="0.45">
      <c r="A684" s="50">
        <f>IF(ISBLANK(Data!A684), "", Data!A684)</f>
        <v>45318</v>
      </c>
      <c r="B684" s="50" t="str">
        <f>IF(ISBLANK(Data!B684), "", Data!B684)</f>
        <v>Louisville</v>
      </c>
      <c r="C684" s="50">
        <f>IF(ISBLANK(Data!C684), "", Data!C684)</f>
        <v>152</v>
      </c>
      <c r="D684" s="50" t="str">
        <f>IF(ISBLANK(Data!D684), "", Data!D684)</f>
        <v>Virginia</v>
      </c>
      <c r="E684" s="50">
        <f>IF(ISBLANK(Data!E684), "", Data!E684)</f>
        <v>340</v>
      </c>
      <c r="F684" s="50" t="str">
        <f>IF(ISBLANK(Data!F684), "", Data!F684)</f>
        <v>N</v>
      </c>
      <c r="G684" s="50" t="str">
        <f>IF(ISBLANK(Data!G684), "", Data!G684)</f>
        <v>Louisville</v>
      </c>
      <c r="H684" s="50" t="str">
        <f>IF(ISBLANK(Data!H684), "", Data!H684)</f>
        <v>Virginia</v>
      </c>
      <c r="I684" s="50" t="str">
        <f>IF(ISBLANK(Data!I684), "", Data!I684)</f>
        <v>Louisville</v>
      </c>
      <c r="J684" s="50" t="str">
        <f>IF(ISBLANK(Data!J684), "", Data!J684)</f>
        <v>Virginia</v>
      </c>
      <c r="K684" s="50" t="str">
        <f>IF(ISBLANK(Data!K684), "", Data!K684)</f>
        <v>Louisville</v>
      </c>
      <c r="L684" s="50" t="str">
        <f>IF(ISBLANK(Data!L684), "", Data!L684)</f>
        <v>Virginia</v>
      </c>
      <c r="M684" s="50" t="str">
        <f>IF(ISBLANK(Data!M684), "", Data!M684)</f>
        <v>Louisville</v>
      </c>
      <c r="N684" s="50" t="str">
        <f>IF(ISBLANK(Data!N684), "", Data!N684)</f>
        <v>Virginia</v>
      </c>
      <c r="O684" s="50" t="str">
        <f>IF(ISBLANK(Data!O684), "", Data!O684)</f>
        <v>Louisville</v>
      </c>
      <c r="P684" s="50" t="str">
        <f>IF(ISBLANK(Data!P684), "", Data!P684)</f>
        <v>Virginia</v>
      </c>
      <c r="Q684" s="50" t="str">
        <f>IF(ISBLANK(Data!Q684), "", Data!Q684)</f>
        <v>Louisville</v>
      </c>
      <c r="R684" s="50" t="str">
        <f>IF(ISBLANK(Data!R684), "", Data!R684)</f>
        <v>Virginia</v>
      </c>
      <c r="S684" s="20">
        <f>Data!W684-Data!CD684</f>
        <v>-0.42105263157894796</v>
      </c>
      <c r="T684" s="20">
        <f>Data!X684-Data!CE684</f>
        <v>-14.84</v>
      </c>
      <c r="U684" s="20">
        <f>Data!Y684-Data!CF684</f>
        <v>0.59999999999999432</v>
      </c>
      <c r="V684" s="20">
        <f>Data!Z684-Data!CG684</f>
        <v>15.400000000000006</v>
      </c>
      <c r="W684" s="20">
        <f>Data!AA684-Data!CH684</f>
        <v>7.7999999999999972</v>
      </c>
      <c r="X684" s="20">
        <f>Data!AB684-Data!CI684</f>
        <v>-0.126</v>
      </c>
      <c r="Y684" s="20">
        <f>Data!AC684-Data!CJ684</f>
        <v>2.0399999999999996</v>
      </c>
      <c r="Z684" s="20">
        <f>Data!AD684-Data!CK684</f>
        <v>1.3000000000000114</v>
      </c>
      <c r="AA684" s="20">
        <f>Data!AE684-Data!CL684</f>
        <v>-0.60000000000000853</v>
      </c>
      <c r="AB684" s="20">
        <f>Data!AF684-Data!CM684</f>
        <v>-3.2</v>
      </c>
      <c r="AC684" s="20">
        <f>Data!AG684-Data!CN684</f>
        <v>1.6000000000000085</v>
      </c>
      <c r="AD684" s="20">
        <f>Data!AH684-Data!CO684</f>
        <v>15.899999999999991</v>
      </c>
      <c r="AE684" s="20">
        <f>Data!AI684-Data!CP684</f>
        <v>-0.3674</v>
      </c>
      <c r="AF684" s="20">
        <f>Data!AJ684-Data!CQ684</f>
        <v>-7.2</v>
      </c>
      <c r="AG684" s="20">
        <f>Data!AK684-Data!CR684</f>
        <v>-0.37894736842105264</v>
      </c>
      <c r="AH684" s="20">
        <f>Data!AL684-Data!CS684</f>
        <v>-254</v>
      </c>
      <c r="AI684" s="20">
        <f>Data!AM684-Data!CT684</f>
        <v>-11.04</v>
      </c>
      <c r="AJ684" s="20">
        <f>Data!AN684-Data!CU684</f>
        <v>1.3899999999999997</v>
      </c>
      <c r="AK684" s="20">
        <f>Data!AO684-Data!CV684</f>
        <v>147</v>
      </c>
      <c r="AL684" s="20">
        <f>Data!AP684-Data!CW684</f>
        <v>383</v>
      </c>
      <c r="AM684" s="20">
        <f>Data!AQ684-Data!CX684</f>
        <v>47</v>
      </c>
      <c r="AN684" s="20">
        <f>Data!AR684-Data!CY684</f>
        <v>-5.0000000000000044E-3</v>
      </c>
      <c r="AO684" s="20">
        <f>Data!AS684-Data!CZ684</f>
        <v>-10</v>
      </c>
      <c r="AP684" s="20">
        <f>Data!AT684-Data!DA684</f>
        <v>6</v>
      </c>
      <c r="AQ684" s="20">
        <f>Data!AU684-Data!DB684</f>
        <v>-3.4999999999999976E-2</v>
      </c>
      <c r="AR684" s="20">
        <f>Data!AV684-Data!DC684</f>
        <v>127</v>
      </c>
      <c r="AS684" s="20">
        <f>Data!AW684-Data!DD684</f>
        <v>139</v>
      </c>
      <c r="AT684" s="20">
        <f>Data!AX684-Data!DE684</f>
        <v>8.6999999999999966E-2</v>
      </c>
      <c r="AU684" s="20">
        <f>Data!AY684-Data!DF684</f>
        <v>25</v>
      </c>
      <c r="AV684" s="20">
        <f>Data!AZ684-Data!DG684</f>
        <v>1.3157894736842106</v>
      </c>
      <c r="AW684" s="20">
        <f>Data!BA684-Data!DH684</f>
        <v>30</v>
      </c>
      <c r="AX684" s="20">
        <f>Data!BB684-Data!DI684</f>
        <v>1.5789473684210549</v>
      </c>
      <c r="AY684" s="20">
        <f>Data!BC684-Data!DJ684</f>
        <v>-80</v>
      </c>
      <c r="AZ684" s="20">
        <f>Data!BD684-Data!DK684</f>
        <v>-54</v>
      </c>
      <c r="BA684" s="20">
        <f>Data!BE684-Data!DL684</f>
        <v>-41</v>
      </c>
      <c r="BB684" s="20">
        <f>Data!BF684-Data!DM684</f>
        <v>67</v>
      </c>
      <c r="BC684" s="20">
        <f>Data!BG684-Data!DN684</f>
        <v>74</v>
      </c>
      <c r="BD684" s="20">
        <f>Data!BH684-Data!DO684</f>
        <v>7.7000000000000028</v>
      </c>
      <c r="BE684" s="20">
        <f>Data!BI684-Data!DP684</f>
        <v>20.158000000000001</v>
      </c>
      <c r="BF684" s="20">
        <f>Data!BJ684-Data!DQ684</f>
        <v>-12.422000000000001</v>
      </c>
      <c r="BG684" s="20">
        <f>Data!BK684-Data!DR684</f>
        <v>-0.87700000000000011</v>
      </c>
      <c r="BH684" s="20">
        <f>Data!BL684-Data!DS684</f>
        <v>3.5259999999999998</v>
      </c>
      <c r="BI684" s="20">
        <f>Data!BM684-Data!DT684</f>
        <v>-0.51</v>
      </c>
      <c r="BJ684" s="20">
        <f>Data!BN684-Data!DU684</f>
        <v>0.30000000000000071</v>
      </c>
      <c r="BK684" s="20">
        <f>Data!BO684-Data!DV684</f>
        <v>7.2999999999999989</v>
      </c>
      <c r="BL684" s="20">
        <f>Data!BP684-Data!DW684</f>
        <v>-2.2000000000000002</v>
      </c>
      <c r="BM684" s="20">
        <f>Data!BQ684-Data!DX684</f>
        <v>-2.8421052631578938</v>
      </c>
      <c r="BN684" s="20">
        <f>Data!BR684-Data!DY684</f>
        <v>3.7999999999999989</v>
      </c>
      <c r="BO684" s="20">
        <f>Data!BS684-Data!DZ684</f>
        <v>214</v>
      </c>
      <c r="BP684" s="20">
        <f>Data!BT684-Data!EA684</f>
        <v>-0.13599999999999995</v>
      </c>
      <c r="BQ684" s="20">
        <f>Data!BU684-Data!EB684</f>
        <v>-4</v>
      </c>
      <c r="BR684" s="20">
        <f>Data!BV684-Data!EC684</f>
        <v>169</v>
      </c>
      <c r="BS684" s="20">
        <f>Data!BW684-Data!ED684</f>
        <v>213</v>
      </c>
      <c r="BT684" s="20">
        <f>Data!BX684-Data!EE684</f>
        <v>186</v>
      </c>
      <c r="BU684" s="20">
        <f>Data!BY684-Data!EF684</f>
        <v>188</v>
      </c>
      <c r="BV684" s="20">
        <f>Data!BZ684-Data!EG684</f>
        <v>133</v>
      </c>
      <c r="BW684" s="20">
        <f>Data!CA684-Data!EH684</f>
        <v>148.39999999999998</v>
      </c>
      <c r="BX684" s="20">
        <f>Data!CB684-Data!EI684</f>
        <v>216</v>
      </c>
      <c r="BY684" s="20">
        <f>Data!CC684-Data!EJ684</f>
        <v>228</v>
      </c>
      <c r="BZ684" s="20">
        <f>Data!EK684</f>
        <v>10139.85</v>
      </c>
      <c r="CA684" s="20">
        <f>Data!EL684</f>
        <v>11726.330000000002</v>
      </c>
      <c r="CB684" s="20">
        <f>Data!EM684</f>
        <v>98.114210526315787</v>
      </c>
      <c r="CC684" s="20">
        <f>Data!EN684</f>
        <v>45.152631578947378</v>
      </c>
      <c r="CD684" s="20">
        <f>Data!EO684</f>
        <v>10.9512</v>
      </c>
      <c r="CE684" s="20">
        <f>Data!EP684</f>
        <v>182.28</v>
      </c>
      <c r="CF684" s="50">
        <f>IF(ISBLANK(Data!EQ684), "", Data!EQ684)</f>
        <v>52</v>
      </c>
      <c r="CG684" s="50">
        <f>IF(ISBLANK(Data!ER684), "", Data!ER684)</f>
        <v>69</v>
      </c>
      <c r="CH684" s="61" t="str">
        <f>IF(ISBLANK(Data!ES684), "", Data!ES684)</f>
        <v>Virginia</v>
      </c>
      <c r="CI684" s="61">
        <f>IF(ISBLANK(Data!ET684), "", Data!ET684)</f>
        <v>121</v>
      </c>
    </row>
    <row r="685" spans="1:87" x14ac:dyDescent="0.45">
      <c r="A685" s="50">
        <f>IF(ISBLANK(Data!A685), "", Data!A685)</f>
        <v>45318</v>
      </c>
      <c r="B685" s="50" t="str">
        <f>IF(ISBLANK(Data!B685), "", Data!B685)</f>
        <v>Northeastern</v>
      </c>
      <c r="C685" s="50">
        <f>IF(ISBLANK(Data!C685), "", Data!C685)</f>
        <v>209</v>
      </c>
      <c r="D685" s="50" t="str">
        <f>IF(ISBLANK(Data!D685), "", Data!D685)</f>
        <v>William &amp; Mary</v>
      </c>
      <c r="E685" s="50">
        <f>IF(ISBLANK(Data!E685), "", Data!E685)</f>
        <v>354</v>
      </c>
      <c r="F685" s="50" t="str">
        <f>IF(ISBLANK(Data!F685), "", Data!F685)</f>
        <v>N</v>
      </c>
      <c r="G685" s="50" t="str">
        <f>IF(ISBLANK(Data!G685), "", Data!G685)</f>
        <v>Northeastern</v>
      </c>
      <c r="H685" s="50" t="str">
        <f>IF(ISBLANK(Data!H685), "", Data!H685)</f>
        <v>William &amp; Mary</v>
      </c>
      <c r="I685" s="50" t="str">
        <f>IF(ISBLANK(Data!I685), "", Data!I685)</f>
        <v>Northeastern</v>
      </c>
      <c r="J685" s="50" t="str">
        <f>IF(ISBLANK(Data!J685), "", Data!J685)</f>
        <v>William &amp; Mary</v>
      </c>
      <c r="K685" s="50" t="str">
        <f>IF(ISBLANK(Data!K685), "", Data!K685)</f>
        <v>Northeastern</v>
      </c>
      <c r="L685" s="50" t="str">
        <f>IF(ISBLANK(Data!L685), "", Data!L685)</f>
        <v>William &amp; Mary</v>
      </c>
      <c r="M685" s="50" t="str">
        <f>IF(ISBLANK(Data!M685), "", Data!M685)</f>
        <v>Northeastrn</v>
      </c>
      <c r="N685" s="50" t="str">
        <f>IF(ISBLANK(Data!N685), "", Data!N685)</f>
        <v>Wm &amp; Mary</v>
      </c>
      <c r="O685" s="50" t="str">
        <f>IF(ISBLANK(Data!O685), "", Data!O685)</f>
        <v>Northeastern</v>
      </c>
      <c r="P685" s="50" t="str">
        <f>IF(ISBLANK(Data!P685), "", Data!P685)</f>
        <v>William &amp; Mary</v>
      </c>
      <c r="Q685" s="50" t="str">
        <f>IF(ISBLANK(Data!Q685), "", Data!Q685)</f>
        <v>Northeastern</v>
      </c>
      <c r="R685" s="50" t="str">
        <f>IF(ISBLANK(Data!R685), "", Data!R685)</f>
        <v>William &amp; Mary</v>
      </c>
      <c r="S685" s="20">
        <f>Data!W685-Data!CD685</f>
        <v>5.0000000000000044E-2</v>
      </c>
      <c r="T685" s="20">
        <f>Data!X685-Data!CE685</f>
        <v>9.18</v>
      </c>
      <c r="U685" s="20">
        <f>Data!Y685-Data!CF685</f>
        <v>5.7999999999999972</v>
      </c>
      <c r="V685" s="20">
        <f>Data!Z685-Data!CG685</f>
        <v>-3.4000000000000057</v>
      </c>
      <c r="W685" s="20">
        <f>Data!AA685-Data!CH685</f>
        <v>-1.1000000000000085</v>
      </c>
      <c r="X685" s="20">
        <f>Data!AB685-Data!CI685</f>
        <v>4.8999999999999995E-2</v>
      </c>
      <c r="Y685" s="20">
        <f>Data!AC685-Data!CJ685</f>
        <v>5.38</v>
      </c>
      <c r="Z685" s="20">
        <f>Data!AD685-Data!CK685</f>
        <v>2.6999999999999886</v>
      </c>
      <c r="AA685" s="20">
        <f>Data!AE685-Data!CL685</f>
        <v>-2.7000000000000028</v>
      </c>
      <c r="AB685" s="20">
        <f>Data!AF685-Data!CM685</f>
        <v>5.7</v>
      </c>
      <c r="AC685" s="20">
        <f>Data!AG685-Data!CN685</f>
        <v>7.3999999999999915</v>
      </c>
      <c r="AD685" s="20">
        <f>Data!AH685-Data!CO685</f>
        <v>-5</v>
      </c>
      <c r="AE685" s="20">
        <f>Data!AI685-Data!CP685</f>
        <v>0.25409999999999999</v>
      </c>
      <c r="AF685" s="20">
        <f>Data!AJ685-Data!CQ685</f>
        <v>2.0999999999999996</v>
      </c>
      <c r="AG685" s="20">
        <f>Data!AK685-Data!CR685</f>
        <v>0.10499999999999998</v>
      </c>
      <c r="AH685" s="20">
        <f>Data!AL685-Data!CS685</f>
        <v>159</v>
      </c>
      <c r="AI685" s="20">
        <f>Data!AM685-Data!CT685</f>
        <v>6.98</v>
      </c>
      <c r="AJ685" s="20">
        <f>Data!AN685-Data!CU685</f>
        <v>3.99</v>
      </c>
      <c r="AK685" s="20">
        <f>Data!AO685-Data!CV685</f>
        <v>-46</v>
      </c>
      <c r="AL685" s="20">
        <f>Data!AP685-Data!CW685</f>
        <v>10</v>
      </c>
      <c r="AM685" s="20">
        <f>Data!AQ685-Data!CX685</f>
        <v>-50</v>
      </c>
      <c r="AN685" s="20">
        <f>Data!AR685-Data!CY685</f>
        <v>3.8000000000000034E-2</v>
      </c>
      <c r="AO685" s="20">
        <f>Data!AS685-Data!CZ685</f>
        <v>-65</v>
      </c>
      <c r="AP685" s="20">
        <f>Data!AT685-Data!DA685</f>
        <v>-176</v>
      </c>
      <c r="AQ685" s="20">
        <f>Data!AU685-Data!DB685</f>
        <v>-2.0000000000000018E-2</v>
      </c>
      <c r="AR685" s="20">
        <f>Data!AV685-Data!DC685</f>
        <v>-21</v>
      </c>
      <c r="AS685" s="20">
        <f>Data!AW685-Data!DD685</f>
        <v>-48</v>
      </c>
      <c r="AT685" s="20">
        <f>Data!AX685-Data!DE685</f>
        <v>3.6000000000000032E-2</v>
      </c>
      <c r="AU685" s="20">
        <f>Data!AY685-Data!DF685</f>
        <v>16</v>
      </c>
      <c r="AV685" s="20">
        <f>Data!AZ685-Data!DG685</f>
        <v>0.80000000000000071</v>
      </c>
      <c r="AW685" s="20">
        <f>Data!BA685-Data!DH685</f>
        <v>-57</v>
      </c>
      <c r="AX685" s="20">
        <f>Data!BB685-Data!DI685</f>
        <v>-2.8499999999999943</v>
      </c>
      <c r="AY685" s="20">
        <f>Data!BC685-Data!DJ685</f>
        <v>10</v>
      </c>
      <c r="AZ685" s="20">
        <f>Data!BD685-Data!DK685</f>
        <v>30</v>
      </c>
      <c r="BA685" s="20">
        <f>Data!BE685-Data!DL685</f>
        <v>27</v>
      </c>
      <c r="BB685" s="20">
        <f>Data!BF685-Data!DM685</f>
        <v>41</v>
      </c>
      <c r="BC685" s="20">
        <f>Data!BG685-Data!DN685</f>
        <v>-50</v>
      </c>
      <c r="BD685" s="20">
        <f>Data!BH685-Data!DO685</f>
        <v>-2.3000000000000114</v>
      </c>
      <c r="BE685" s="20">
        <f>Data!BI685-Data!DP685</f>
        <v>0.5</v>
      </c>
      <c r="BF685" s="20">
        <f>Data!BJ685-Data!DQ685</f>
        <v>-2.8</v>
      </c>
      <c r="BG685" s="20">
        <f>Data!BK685-Data!DR685</f>
        <v>-0.13900000000000001</v>
      </c>
      <c r="BH685" s="20">
        <f>Data!BL685-Data!DS685</f>
        <v>2.0499999999999989</v>
      </c>
      <c r="BI685" s="20">
        <f>Data!BM685-Data!DT685</f>
        <v>4.9000000000000044E-2</v>
      </c>
      <c r="BJ685" s="20">
        <f>Data!BN685-Data!DU685</f>
        <v>-8.7999999999999972</v>
      </c>
      <c r="BK685" s="20">
        <f>Data!BO685-Data!DV685</f>
        <v>-2.3999999999999986</v>
      </c>
      <c r="BL685" s="20">
        <f>Data!BP685-Data!DW685</f>
        <v>1.2999999999999998</v>
      </c>
      <c r="BM685" s="20">
        <f>Data!BQ685-Data!DX685</f>
        <v>1.5</v>
      </c>
      <c r="BN685" s="20">
        <f>Data!BR685-Data!DY685</f>
        <v>-2.5999999999999979</v>
      </c>
      <c r="BO685" s="20">
        <f>Data!BS685-Data!DZ685</f>
        <v>-157</v>
      </c>
      <c r="BP685" s="20">
        <f>Data!BT685-Data!EA685</f>
        <v>0.11199999999999999</v>
      </c>
      <c r="BQ685" s="20">
        <f>Data!BU685-Data!EB685</f>
        <v>-1</v>
      </c>
      <c r="BR685" s="20">
        <f>Data!BV685-Data!EC685</f>
        <v>-92</v>
      </c>
      <c r="BS685" s="20">
        <f>Data!BW685-Data!ED685</f>
        <v>-89</v>
      </c>
      <c r="BT685" s="20">
        <f>Data!BX685-Data!EE685</f>
        <v>-89</v>
      </c>
      <c r="BU685" s="20">
        <f>Data!BY685-Data!EF685</f>
        <v>-87</v>
      </c>
      <c r="BV685" s="20">
        <f>Data!BZ685-Data!EG685</f>
        <v>-91</v>
      </c>
      <c r="BW685" s="20">
        <f>Data!CA685-Data!EH685</f>
        <v>-80.199999999999989</v>
      </c>
      <c r="BX685" s="20">
        <f>Data!CB685-Data!EI685</f>
        <v>-154</v>
      </c>
      <c r="BY685" s="20">
        <f>Data!CC685-Data!EJ685</f>
        <v>-118</v>
      </c>
      <c r="BZ685" s="20">
        <f>Data!EK685</f>
        <v>12436.07</v>
      </c>
      <c r="CA685" s="20">
        <f>Data!EL685</f>
        <v>11418.75</v>
      </c>
      <c r="CB685" s="20">
        <f>Data!EM685</f>
        <v>60.719999999999992</v>
      </c>
      <c r="CC685" s="20">
        <f>Data!EN685</f>
        <v>68.015000000000001</v>
      </c>
      <c r="CD685" s="20">
        <f>Data!EO685</f>
        <v>10.5524</v>
      </c>
      <c r="CE685" s="20">
        <f>Data!EP685</f>
        <v>259.90300000000002</v>
      </c>
      <c r="CF685" s="50">
        <f>IF(ISBLANK(Data!EQ685), "", Data!EQ685)</f>
        <v>68</v>
      </c>
      <c r="CG685" s="50">
        <f>IF(ISBLANK(Data!ER685), "", Data!ER685)</f>
        <v>72</v>
      </c>
      <c r="CH685" s="61" t="str">
        <f>IF(ISBLANK(Data!ES685), "", Data!ES685)</f>
        <v>William &amp; Mary</v>
      </c>
      <c r="CI685" s="61">
        <f>IF(ISBLANK(Data!ET685), "", Data!ET685)</f>
        <v>140</v>
      </c>
    </row>
    <row r="686" spans="1:87" x14ac:dyDescent="0.45">
      <c r="A686" s="50">
        <f>IF(ISBLANK(Data!A686), "", Data!A686)</f>
        <v>45318</v>
      </c>
      <c r="B686" s="50" t="str">
        <f>IF(ISBLANK(Data!B686), "", Data!B686)</f>
        <v>Maryland</v>
      </c>
      <c r="C686" s="50">
        <f>IF(ISBLANK(Data!C686), "", Data!C686)</f>
        <v>162</v>
      </c>
      <c r="D686" s="50" t="str">
        <f>IF(ISBLANK(Data!D686), "", Data!D686)</f>
        <v>Nebraska</v>
      </c>
      <c r="E686" s="50">
        <f>IF(ISBLANK(Data!E686), "", Data!E686)</f>
        <v>190</v>
      </c>
      <c r="F686" s="50" t="str">
        <f>IF(ISBLANK(Data!F686), "", Data!F686)</f>
        <v>N</v>
      </c>
      <c r="G686" s="50" t="str">
        <f>IF(ISBLANK(Data!G686), "", Data!G686)</f>
        <v>Maryland</v>
      </c>
      <c r="H686" s="50" t="str">
        <f>IF(ISBLANK(Data!H686), "", Data!H686)</f>
        <v>Nebraska</v>
      </c>
      <c r="I686" s="50" t="str">
        <f>IF(ISBLANK(Data!I686), "", Data!I686)</f>
        <v>Maryland</v>
      </c>
      <c r="J686" s="50" t="str">
        <f>IF(ISBLANK(Data!J686), "", Data!J686)</f>
        <v>Nebraska</v>
      </c>
      <c r="K686" s="50" t="str">
        <f>IF(ISBLANK(Data!K686), "", Data!K686)</f>
        <v>Maryland</v>
      </c>
      <c r="L686" s="50" t="str">
        <f>IF(ISBLANK(Data!L686), "", Data!L686)</f>
        <v>Nebraska</v>
      </c>
      <c r="M686" s="50" t="str">
        <f>IF(ISBLANK(Data!M686), "", Data!M686)</f>
        <v>Maryland</v>
      </c>
      <c r="N686" s="50" t="str">
        <f>IF(ISBLANK(Data!N686), "", Data!N686)</f>
        <v>Nebraska</v>
      </c>
      <c r="O686" s="50" t="str">
        <f>IF(ISBLANK(Data!O686), "", Data!O686)</f>
        <v>Maryland</v>
      </c>
      <c r="P686" s="50" t="str">
        <f>IF(ISBLANK(Data!P686), "", Data!P686)</f>
        <v>Nebraska</v>
      </c>
      <c r="Q686" s="50" t="str">
        <f>IF(ISBLANK(Data!Q686), "", Data!Q686)</f>
        <v>Maryland</v>
      </c>
      <c r="R686" s="50" t="str">
        <f>IF(ISBLANK(Data!R686), "", Data!R686)</f>
        <v>Nebraska</v>
      </c>
      <c r="S686" s="20">
        <f>Data!W686-Data!CD686</f>
        <v>-0.15000000000000002</v>
      </c>
      <c r="T686" s="20">
        <f>Data!X686-Data!CE686</f>
        <v>-3.0700000000000003</v>
      </c>
      <c r="U686" s="20">
        <f>Data!Y686-Data!CF686</f>
        <v>-10.900000000000006</v>
      </c>
      <c r="V686" s="20">
        <f>Data!Z686-Data!CG686</f>
        <v>-7.8000000000000114</v>
      </c>
      <c r="W686" s="20">
        <f>Data!AA686-Data!CH686</f>
        <v>-3.0999999999999943</v>
      </c>
      <c r="X686" s="20">
        <f>Data!AB686-Data!CI686</f>
        <v>-9.9000000000000005E-2</v>
      </c>
      <c r="Y686" s="20">
        <f>Data!AC686-Data!CJ686</f>
        <v>0.17999999999999972</v>
      </c>
      <c r="Z686" s="20">
        <f>Data!AD686-Data!CK686</f>
        <v>0.79999999999999716</v>
      </c>
      <c r="AA686" s="20">
        <f>Data!AE686-Data!CL686</f>
        <v>0.70000000000000284</v>
      </c>
      <c r="AB686" s="20">
        <f>Data!AF686-Data!CM686</f>
        <v>0.25999999999999979</v>
      </c>
      <c r="AC686" s="20">
        <f>Data!AG686-Data!CN686</f>
        <v>-13.899999999999991</v>
      </c>
      <c r="AD686" s="20">
        <f>Data!AH686-Data!CO686</f>
        <v>-6.3999999999999915</v>
      </c>
      <c r="AE686" s="20">
        <f>Data!AI686-Data!CP686</f>
        <v>-0.11449999999999994</v>
      </c>
      <c r="AF686" s="20">
        <f>Data!AJ686-Data!CQ686</f>
        <v>-2.8</v>
      </c>
      <c r="AG686" s="20">
        <f>Data!AK686-Data!CR686</f>
        <v>-0.14000000000000001</v>
      </c>
      <c r="AH686" s="20">
        <f>Data!AL686-Data!CS686</f>
        <v>-81</v>
      </c>
      <c r="AI686" s="20">
        <f>Data!AM686-Data!CT686</f>
        <v>-3.3000000000000007</v>
      </c>
      <c r="AJ686" s="20">
        <f>Data!AN686-Data!CU686</f>
        <v>-0.89999999999999947</v>
      </c>
      <c r="AK686" s="20">
        <f>Data!AO686-Data!CV686</f>
        <v>-168</v>
      </c>
      <c r="AL686" s="20">
        <f>Data!AP686-Data!CW686</f>
        <v>-120</v>
      </c>
      <c r="AM686" s="20">
        <f>Data!AQ686-Data!CX686</f>
        <v>-65</v>
      </c>
      <c r="AN686" s="20">
        <f>Data!AR686-Data!CY686</f>
        <v>-3.3000000000000029E-2</v>
      </c>
      <c r="AO686" s="20">
        <f>Data!AS686-Data!CZ686</f>
        <v>-67</v>
      </c>
      <c r="AP686" s="20">
        <f>Data!AT686-Data!DA686</f>
        <v>-103</v>
      </c>
      <c r="AQ686" s="20">
        <f>Data!AU686-Data!DB686</f>
        <v>-7.0000000000000007E-2</v>
      </c>
      <c r="AR686" s="20">
        <f>Data!AV686-Data!DC686</f>
        <v>33</v>
      </c>
      <c r="AS686" s="20">
        <f>Data!AW686-Data!DD686</f>
        <v>77</v>
      </c>
      <c r="AT686" s="20">
        <f>Data!AX686-Data!DE686</f>
        <v>-5.2000000000000046E-2</v>
      </c>
      <c r="AU686" s="20">
        <f>Data!AY686-Data!DF686</f>
        <v>29</v>
      </c>
      <c r="AV686" s="20">
        <f>Data!AZ686-Data!DG686</f>
        <v>1.4500000000000011</v>
      </c>
      <c r="AW686" s="20">
        <f>Data!BA686-Data!DH686</f>
        <v>-49</v>
      </c>
      <c r="AX686" s="20">
        <f>Data!BB686-Data!DI686</f>
        <v>-2.4499999999999957</v>
      </c>
      <c r="AY686" s="20">
        <f>Data!BC686-Data!DJ686</f>
        <v>-107</v>
      </c>
      <c r="AZ686" s="20">
        <f>Data!BD686-Data!DK686</f>
        <v>9</v>
      </c>
      <c r="BA686" s="20">
        <f>Data!BE686-Data!DL686</f>
        <v>51</v>
      </c>
      <c r="BB686" s="20">
        <f>Data!BF686-Data!DM686</f>
        <v>22</v>
      </c>
      <c r="BC686" s="20">
        <f>Data!BG686-Data!DN686</f>
        <v>53</v>
      </c>
      <c r="BD686" s="20">
        <f>Data!BH686-Data!DO686</f>
        <v>-8.3999999999999915</v>
      </c>
      <c r="BE686" s="20">
        <f>Data!BI686-Data!DP686</f>
        <v>-6</v>
      </c>
      <c r="BF686" s="20">
        <f>Data!BJ686-Data!DQ686</f>
        <v>-2.4000000000000004</v>
      </c>
      <c r="BG686" s="20">
        <f>Data!BK686-Data!DR686</f>
        <v>-0.57299999999999995</v>
      </c>
      <c r="BH686" s="20">
        <f>Data!BL686-Data!DS686</f>
        <v>1.0999999999999996</v>
      </c>
      <c r="BI686" s="20">
        <f>Data!BM686-Data!DT686</f>
        <v>-1.6000000000000014E-2</v>
      </c>
      <c r="BJ686" s="20">
        <f>Data!BN686-Data!DU686</f>
        <v>-5.2000000000000028</v>
      </c>
      <c r="BK686" s="20">
        <f>Data!BO686-Data!DV686</f>
        <v>3.8000000000000007</v>
      </c>
      <c r="BL686" s="20">
        <f>Data!BP686-Data!DW686</f>
        <v>2.6000000000000005</v>
      </c>
      <c r="BM686" s="20">
        <f>Data!BQ686-Data!DX686</f>
        <v>0.45000000000000018</v>
      </c>
      <c r="BN686" s="20">
        <f>Data!BR686-Data!DY686</f>
        <v>2.7000000000000011</v>
      </c>
      <c r="BO686" s="20">
        <f>Data!BS686-Data!DZ686</f>
        <v>93</v>
      </c>
      <c r="BP686" s="20">
        <f>Data!BT686-Data!EA686</f>
        <v>-7.1999999999999953E-2</v>
      </c>
      <c r="BQ686" s="20">
        <f>Data!BU686-Data!EB686</f>
        <v>-3</v>
      </c>
      <c r="BR686" s="20">
        <f>Data!BV686-Data!EC686</f>
        <v>46</v>
      </c>
      <c r="BS686" s="20">
        <f>Data!BW686-Data!ED686</f>
        <v>14</v>
      </c>
      <c r="BT686" s="20">
        <f>Data!BX686-Data!EE686</f>
        <v>55</v>
      </c>
      <c r="BU686" s="20">
        <f>Data!BY686-Data!EF686</f>
        <v>12</v>
      </c>
      <c r="BV686" s="20">
        <f>Data!BZ686-Data!EG686</f>
        <v>22</v>
      </c>
      <c r="BW686" s="20">
        <f>Data!CA686-Data!EH686</f>
        <v>30.599999999999994</v>
      </c>
      <c r="BX686" s="20">
        <f>Data!CB686-Data!EI686</f>
        <v>93</v>
      </c>
      <c r="BY686" s="20">
        <f>Data!CC686-Data!EJ686</f>
        <v>24</v>
      </c>
      <c r="BZ686" s="20">
        <f>Data!EK686</f>
        <v>11020.59</v>
      </c>
      <c r="CA686" s="20">
        <f>Data!EL686</f>
        <v>11221.8</v>
      </c>
      <c r="CB686" s="20">
        <f>Data!EM686</f>
        <v>78.975000000000009</v>
      </c>
      <c r="CC686" s="20">
        <f>Data!EN686</f>
        <v>76.797500000000014</v>
      </c>
      <c r="CD686" s="20">
        <f>Data!EO686</f>
        <v>13.323200000000002</v>
      </c>
      <c r="CE686" s="20">
        <f>Data!EP686</f>
        <v>210.08999999999997</v>
      </c>
      <c r="CF686" s="50">
        <f>IF(ISBLANK(Data!EQ686), "", Data!EQ686)</f>
        <v>73</v>
      </c>
      <c r="CG686" s="50">
        <f>IF(ISBLANK(Data!ER686), "", Data!ER686)</f>
        <v>51</v>
      </c>
      <c r="CH686" s="61" t="str">
        <f>IF(ISBLANK(Data!ES686), "", Data!ES686)</f>
        <v>Maryland</v>
      </c>
      <c r="CI686" s="61">
        <f>IF(ISBLANK(Data!ET686), "", Data!ET686)</f>
        <v>124</v>
      </c>
    </row>
    <row r="687" spans="1:87" x14ac:dyDescent="0.45">
      <c r="A687" s="50">
        <f>IF(ISBLANK(Data!A687), "", Data!A687)</f>
        <v>45318</v>
      </c>
      <c r="B687" s="50" t="str">
        <f>IF(ISBLANK(Data!B687), "", Data!B687)</f>
        <v>Holy Cross</v>
      </c>
      <c r="C687" s="50">
        <f>IF(ISBLANK(Data!C687), "", Data!C687)</f>
        <v>112</v>
      </c>
      <c r="D687" s="50" t="str">
        <f>IF(ISBLANK(Data!D687), "", Data!D687)</f>
        <v>Lehigh</v>
      </c>
      <c r="E687" s="50">
        <f>IF(ISBLANK(Data!E687), "", Data!E687)</f>
        <v>141</v>
      </c>
      <c r="F687" s="50" t="str">
        <f>IF(ISBLANK(Data!F687), "", Data!F687)</f>
        <v>N</v>
      </c>
      <c r="G687" s="50" t="str">
        <f>IF(ISBLANK(Data!G687), "", Data!G687)</f>
        <v>Holy Cross</v>
      </c>
      <c r="H687" s="50" t="str">
        <f>IF(ISBLANK(Data!H687), "", Data!H687)</f>
        <v>Lehigh</v>
      </c>
      <c r="I687" s="50" t="str">
        <f>IF(ISBLANK(Data!I687), "", Data!I687)</f>
        <v>Holy Cross</v>
      </c>
      <c r="J687" s="50" t="str">
        <f>IF(ISBLANK(Data!J687), "", Data!J687)</f>
        <v>Lehigh</v>
      </c>
      <c r="K687" s="50" t="str">
        <f>IF(ISBLANK(Data!K687), "", Data!K687)</f>
        <v>Holy Cross</v>
      </c>
      <c r="L687" s="50" t="str">
        <f>IF(ISBLANK(Data!L687), "", Data!L687)</f>
        <v>Lehigh</v>
      </c>
      <c r="M687" s="50" t="str">
        <f>IF(ISBLANK(Data!M687), "", Data!M687)</f>
        <v>Holy Cross</v>
      </c>
      <c r="N687" s="50" t="str">
        <f>IF(ISBLANK(Data!N687), "", Data!N687)</f>
        <v>Lehigh</v>
      </c>
      <c r="O687" s="50" t="str">
        <f>IF(ISBLANK(Data!O687), "", Data!O687)</f>
        <v>Holy Cross</v>
      </c>
      <c r="P687" s="50" t="str">
        <f>IF(ISBLANK(Data!P687), "", Data!P687)</f>
        <v>Lehigh</v>
      </c>
      <c r="Q687" s="50" t="str">
        <f>IF(ISBLANK(Data!Q687), "", Data!Q687)</f>
        <v>Holy Cross</v>
      </c>
      <c r="R687" s="50" t="str">
        <f>IF(ISBLANK(Data!R687), "", Data!R687)</f>
        <v>Lehigh</v>
      </c>
      <c r="S687" s="20">
        <f>Data!W687-Data!CD687</f>
        <v>-2.7777777777778012E-2</v>
      </c>
      <c r="T687" s="20">
        <f>Data!X687-Data!CE687</f>
        <v>-10.699999999999998</v>
      </c>
      <c r="U687" s="20">
        <f>Data!Y687-Data!CF687</f>
        <v>2.9000000000000057</v>
      </c>
      <c r="V687" s="20">
        <f>Data!Z687-Data!CG687</f>
        <v>13.599999999999994</v>
      </c>
      <c r="W687" s="20">
        <f>Data!AA687-Data!CH687</f>
        <v>-6.2000000000000028</v>
      </c>
      <c r="X687" s="20">
        <f>Data!AB687-Data!CI687</f>
        <v>7.0000000000000007E-2</v>
      </c>
      <c r="Y687" s="20">
        <f>Data!AC687-Data!CJ687</f>
        <v>-4.03</v>
      </c>
      <c r="Z687" s="20">
        <f>Data!AD687-Data!CK687</f>
        <v>-3.2000000000000028</v>
      </c>
      <c r="AA687" s="20">
        <f>Data!AE687-Data!CL687</f>
        <v>0.89999999999999147</v>
      </c>
      <c r="AB687" s="20">
        <f>Data!AF687-Data!CM687</f>
        <v>-8.17</v>
      </c>
      <c r="AC687" s="20">
        <f>Data!AG687-Data!CN687</f>
        <v>3.5</v>
      </c>
      <c r="AD687" s="20">
        <f>Data!AH687-Data!CO687</f>
        <v>14.400000000000006</v>
      </c>
      <c r="AE687" s="20">
        <f>Data!AI687-Data!CP687</f>
        <v>-0.14300000000000002</v>
      </c>
      <c r="AF687" s="20">
        <f>Data!AJ687-Data!CQ687</f>
        <v>-1.6999999999999993</v>
      </c>
      <c r="AG687" s="20">
        <f>Data!AK687-Data!CR687</f>
        <v>-3.3333333333333326E-2</v>
      </c>
      <c r="AH687" s="20">
        <f>Data!AL687-Data!CS687</f>
        <v>-54</v>
      </c>
      <c r="AI687" s="20">
        <f>Data!AM687-Data!CT687</f>
        <v>-9.56</v>
      </c>
      <c r="AJ687" s="20">
        <f>Data!AN687-Data!CU687</f>
        <v>-3.2799999999999994</v>
      </c>
      <c r="AK687" s="20">
        <f>Data!AO687-Data!CV687</f>
        <v>23</v>
      </c>
      <c r="AL687" s="20">
        <f>Data!AP687-Data!CW687</f>
        <v>210</v>
      </c>
      <c r="AM687" s="20">
        <f>Data!AQ687-Data!CX687</f>
        <v>46</v>
      </c>
      <c r="AN687" s="20">
        <f>Data!AR687-Data!CY687</f>
        <v>5.0000000000000044E-3</v>
      </c>
      <c r="AO687" s="20">
        <f>Data!AS687-Data!CZ687</f>
        <v>29</v>
      </c>
      <c r="AP687" s="20">
        <f>Data!AT687-Data!DA687</f>
        <v>29</v>
      </c>
      <c r="AQ687" s="20">
        <f>Data!AU687-Data!DB687</f>
        <v>4.5999999999999985E-2</v>
      </c>
      <c r="AR687" s="20">
        <f>Data!AV687-Data!DC687</f>
        <v>-58</v>
      </c>
      <c r="AS687" s="20">
        <f>Data!AW687-Data!DD687</f>
        <v>-56</v>
      </c>
      <c r="AT687" s="20">
        <f>Data!AX687-Data!DE687</f>
        <v>-6.5999999999999948E-2</v>
      </c>
      <c r="AU687" s="20">
        <f>Data!AY687-Data!DF687</f>
        <v>20</v>
      </c>
      <c r="AV687" s="20">
        <f>Data!AZ687-Data!DG687</f>
        <v>0.14444444444444393</v>
      </c>
      <c r="AW687" s="20">
        <f>Data!BA687-Data!DH687</f>
        <v>0</v>
      </c>
      <c r="AX687" s="20">
        <f>Data!BB687-Data!DI687</f>
        <v>-3.6000000000000014</v>
      </c>
      <c r="AY687" s="20">
        <f>Data!BC687-Data!DJ687</f>
        <v>-12</v>
      </c>
      <c r="AZ687" s="20">
        <f>Data!BD687-Data!DK687</f>
        <v>-49</v>
      </c>
      <c r="BA687" s="20">
        <f>Data!BE687-Data!DL687</f>
        <v>28</v>
      </c>
      <c r="BB687" s="20">
        <f>Data!BF687-Data!DM687</f>
        <v>9</v>
      </c>
      <c r="BC687" s="20">
        <f>Data!BG687-Data!DN687</f>
        <v>6</v>
      </c>
      <c r="BD687" s="20">
        <f>Data!BH687-Data!DO687</f>
        <v>-6.2000000000000028</v>
      </c>
      <c r="BE687" s="20">
        <f>Data!BI687-Data!DP687</f>
        <v>3.2000000000000028</v>
      </c>
      <c r="BF687" s="20">
        <f>Data!BJ687-Data!DQ687</f>
        <v>-9.3280000000000012</v>
      </c>
      <c r="BG687" s="20">
        <f>Data!BK687-Data!DR687</f>
        <v>-9.1000000000000081E-2</v>
      </c>
      <c r="BH687" s="20">
        <f>Data!BL687-Data!DS687</f>
        <v>-0.81700000000000017</v>
      </c>
      <c r="BI687" s="20">
        <f>Data!BM687-Data!DT687</f>
        <v>-0.22799999999999992</v>
      </c>
      <c r="BJ687" s="20">
        <f>Data!BN687-Data!DU687</f>
        <v>-0.80000000000000071</v>
      </c>
      <c r="BK687" s="20">
        <f>Data!BO687-Data!DV687</f>
        <v>-4.7000000000000011</v>
      </c>
      <c r="BL687" s="20">
        <f>Data!BP687-Data!DW687</f>
        <v>1.2</v>
      </c>
      <c r="BM687" s="20">
        <f>Data!BQ687-Data!DX687</f>
        <v>-3.1722222222222225</v>
      </c>
      <c r="BN687" s="20">
        <f>Data!BR687-Data!DY687</f>
        <v>-1.5</v>
      </c>
      <c r="BO687" s="20">
        <f>Data!BS687-Data!DZ687</f>
        <v>26</v>
      </c>
      <c r="BP687" s="20">
        <f>Data!BT687-Data!EA687</f>
        <v>-3.2000000000000028E-2</v>
      </c>
      <c r="BQ687" s="20">
        <f>Data!BU687-Data!EB687</f>
        <v>2</v>
      </c>
      <c r="BR687" s="20">
        <f>Data!BV687-Data!EC687</f>
        <v>60</v>
      </c>
      <c r="BS687" s="20">
        <f>Data!BW687-Data!ED687</f>
        <v>23</v>
      </c>
      <c r="BT687" s="20">
        <f>Data!BX687-Data!EE687</f>
        <v>21</v>
      </c>
      <c r="BU687" s="20">
        <f>Data!BY687-Data!EF687</f>
        <v>85</v>
      </c>
      <c r="BV687" s="20">
        <f>Data!BZ687-Data!EG687</f>
        <v>67</v>
      </c>
      <c r="BW687" s="20">
        <f>Data!CA687-Data!EH687</f>
        <v>34.699999999999989</v>
      </c>
      <c r="BX687" s="20">
        <f>Data!CB687-Data!EI687</f>
        <v>24</v>
      </c>
      <c r="BY687" s="20">
        <f>Data!CC687-Data!EJ687</f>
        <v>28</v>
      </c>
      <c r="BZ687" s="20">
        <f>Data!EK687</f>
        <v>10815.18</v>
      </c>
      <c r="CA687" s="20">
        <f>Data!EL687</f>
        <v>11833.8</v>
      </c>
      <c r="CB687" s="20">
        <f>Data!EM687</f>
        <v>85.583333333333329</v>
      </c>
      <c r="CC687" s="20">
        <f>Data!EN687</f>
        <v>51.301349999999999</v>
      </c>
      <c r="CD687" s="20">
        <f>Data!EO687</f>
        <v>11.758799999999999</v>
      </c>
      <c r="CE687" s="20">
        <f>Data!EP687</f>
        <v>210.273</v>
      </c>
      <c r="CF687" s="50">
        <f>IF(ISBLANK(Data!EQ687), "", Data!EQ687)</f>
        <v>72</v>
      </c>
      <c r="CG687" s="50">
        <f>IF(ISBLANK(Data!ER687), "", Data!ER687)</f>
        <v>58</v>
      </c>
      <c r="CH687" s="61" t="str">
        <f>IF(ISBLANK(Data!ES687), "", Data!ES687)</f>
        <v>Holy Cross</v>
      </c>
      <c r="CI687" s="61">
        <f>IF(ISBLANK(Data!ET687), "", Data!ET687)</f>
        <v>130</v>
      </c>
    </row>
    <row r="688" spans="1:87" x14ac:dyDescent="0.45">
      <c r="A688" s="50">
        <f>IF(ISBLANK(Data!A688), "", Data!A688)</f>
        <v>45318</v>
      </c>
      <c r="B688" s="50" t="str">
        <f>IF(ISBLANK(Data!B688), "", Data!B688)</f>
        <v>Florida</v>
      </c>
      <c r="C688" s="50">
        <f>IF(ISBLANK(Data!C688), "", Data!C688)</f>
        <v>87</v>
      </c>
      <c r="D688" s="50" t="str">
        <f>IF(ISBLANK(Data!D688), "", Data!D688)</f>
        <v>Georgia</v>
      </c>
      <c r="E688" s="50">
        <f>IF(ISBLANK(Data!E688), "", Data!E688)</f>
        <v>99</v>
      </c>
      <c r="F688" s="50" t="str">
        <f>IF(ISBLANK(Data!F688), "", Data!F688)</f>
        <v>N</v>
      </c>
      <c r="G688" s="50" t="str">
        <f>IF(ISBLANK(Data!G688), "", Data!G688)</f>
        <v>Florida</v>
      </c>
      <c r="H688" s="50" t="str">
        <f>IF(ISBLANK(Data!H688), "", Data!H688)</f>
        <v>Georgia</v>
      </c>
      <c r="I688" s="50" t="str">
        <f>IF(ISBLANK(Data!I688), "", Data!I688)</f>
        <v>Florida</v>
      </c>
      <c r="J688" s="50" t="str">
        <f>IF(ISBLANK(Data!J688), "", Data!J688)</f>
        <v>Georgia</v>
      </c>
      <c r="K688" s="50" t="str">
        <f>IF(ISBLANK(Data!K688), "", Data!K688)</f>
        <v>Florida</v>
      </c>
      <c r="L688" s="50" t="str">
        <f>IF(ISBLANK(Data!L688), "", Data!L688)</f>
        <v>Georgia</v>
      </c>
      <c r="M688" s="50" t="str">
        <f>IF(ISBLANK(Data!M688), "", Data!M688)</f>
        <v>Florida</v>
      </c>
      <c r="N688" s="50" t="str">
        <f>IF(ISBLANK(Data!N688), "", Data!N688)</f>
        <v>Georgia</v>
      </c>
      <c r="O688" s="50" t="str">
        <f>IF(ISBLANK(Data!O688), "", Data!O688)</f>
        <v>Florida</v>
      </c>
      <c r="P688" s="50" t="str">
        <f>IF(ISBLANK(Data!P688), "", Data!P688)</f>
        <v>Georgia</v>
      </c>
      <c r="Q688" s="50" t="str">
        <f>IF(ISBLANK(Data!Q688), "", Data!Q688)</f>
        <v>Florida</v>
      </c>
      <c r="R688" s="50" t="str">
        <f>IF(ISBLANK(Data!R688), "", Data!R688)</f>
        <v>Georgia</v>
      </c>
      <c r="S688" s="20">
        <f>Data!W688-Data!CD688</f>
        <v>-5.2631578947367919E-2</v>
      </c>
      <c r="T688" s="20">
        <f>Data!X688-Data!CE688</f>
        <v>5.3099999999999987</v>
      </c>
      <c r="U688" s="20">
        <f>Data!Y688-Data!CF688</f>
        <v>7.7000000000000028</v>
      </c>
      <c r="V688" s="20">
        <f>Data!Z688-Data!CG688</f>
        <v>2.2999999999999972</v>
      </c>
      <c r="W688" s="20">
        <f>Data!AA688-Data!CH688</f>
        <v>2.5999999999999943</v>
      </c>
      <c r="X688" s="20">
        <f>Data!AB688-Data!CI688</f>
        <v>-6.9000000000000006E-2</v>
      </c>
      <c r="Y688" s="20">
        <f>Data!AC688-Data!CJ688</f>
        <v>1.6399999999999997</v>
      </c>
      <c r="Z688" s="20">
        <f>Data!AD688-Data!CK688</f>
        <v>-0.29999999999999716</v>
      </c>
      <c r="AA688" s="20">
        <f>Data!AE688-Data!CL688</f>
        <v>-2</v>
      </c>
      <c r="AB688" s="20">
        <f>Data!AF688-Data!CM688</f>
        <v>1.75</v>
      </c>
      <c r="AC688" s="20">
        <f>Data!AG688-Data!CN688</f>
        <v>8.5</v>
      </c>
      <c r="AD688" s="20">
        <f>Data!AH688-Data!CO688</f>
        <v>1.8000000000000114</v>
      </c>
      <c r="AE688" s="20">
        <f>Data!AI688-Data!CP688</f>
        <v>9.3500000000000028E-2</v>
      </c>
      <c r="AF688" s="20">
        <f>Data!AJ688-Data!CQ688</f>
        <v>-0.4</v>
      </c>
      <c r="AG688" s="20">
        <f>Data!AK688-Data!CR688</f>
        <v>-2.1052631578947371E-2</v>
      </c>
      <c r="AH688" s="20">
        <f>Data!AL688-Data!CS688</f>
        <v>1</v>
      </c>
      <c r="AI688" s="20">
        <f>Data!AM688-Data!CT688</f>
        <v>4.9399999999999995</v>
      </c>
      <c r="AJ688" s="20">
        <f>Data!AN688-Data!CU688</f>
        <v>0.6800000000000006</v>
      </c>
      <c r="AK688" s="20">
        <f>Data!AO688-Data!CV688</f>
        <v>158</v>
      </c>
      <c r="AL688" s="20">
        <f>Data!AP688-Data!CW688</f>
        <v>77</v>
      </c>
      <c r="AM688" s="20">
        <f>Data!AQ688-Data!CX688</f>
        <v>142</v>
      </c>
      <c r="AN688" s="20">
        <f>Data!AR688-Data!CY688</f>
        <v>2.6000000000000023E-2</v>
      </c>
      <c r="AO688" s="20">
        <f>Data!AS688-Data!CZ688</f>
        <v>-10</v>
      </c>
      <c r="AP688" s="20">
        <f>Data!AT688-Data!DA688</f>
        <v>-8</v>
      </c>
      <c r="AQ688" s="20">
        <f>Data!AU688-Data!DB688</f>
        <v>-1.699999999999996E-2</v>
      </c>
      <c r="AR688" s="20">
        <f>Data!AV688-Data!DC688</f>
        <v>-18</v>
      </c>
      <c r="AS688" s="20">
        <f>Data!AW688-Data!DD688</f>
        <v>5</v>
      </c>
      <c r="AT688" s="20">
        <f>Data!AX688-Data!DE688</f>
        <v>-4.3999999999999928E-2</v>
      </c>
      <c r="AU688" s="20">
        <f>Data!AY688-Data!DF688</f>
        <v>115</v>
      </c>
      <c r="AV688" s="20">
        <f>Data!AZ688-Data!DG688</f>
        <v>6.0526315789473681</v>
      </c>
      <c r="AW688" s="20">
        <f>Data!BA688-Data!DH688</f>
        <v>134</v>
      </c>
      <c r="AX688" s="20">
        <f>Data!BB688-Data!DI688</f>
        <v>7.0526315789473699</v>
      </c>
      <c r="AY688" s="20">
        <f>Data!BC688-Data!DJ688</f>
        <v>50</v>
      </c>
      <c r="AZ688" s="20">
        <f>Data!BD688-Data!DK688</f>
        <v>6</v>
      </c>
      <c r="BA688" s="20">
        <f>Data!BE688-Data!DL688</f>
        <v>27</v>
      </c>
      <c r="BB688" s="20">
        <f>Data!BF688-Data!DM688</f>
        <v>20</v>
      </c>
      <c r="BC688" s="20">
        <f>Data!BG688-Data!DN688</f>
        <v>3</v>
      </c>
      <c r="BD688" s="20">
        <f>Data!BH688-Data!DO688</f>
        <v>8.2999999999999972</v>
      </c>
      <c r="BE688" s="20">
        <f>Data!BI688-Data!DP688</f>
        <v>4.0519999999999925</v>
      </c>
      <c r="BF688" s="20">
        <f>Data!BJ688-Data!DQ688</f>
        <v>4.2630000000000008</v>
      </c>
      <c r="BG688" s="20">
        <f>Data!BK688-Data!DR688</f>
        <v>0.11899999999999999</v>
      </c>
      <c r="BH688" s="20">
        <f>Data!BL688-Data!DS688</f>
        <v>1.0519999999999996</v>
      </c>
      <c r="BI688" s="20">
        <f>Data!BM688-Data!DT688</f>
        <v>-2.1999999999999909E-2</v>
      </c>
      <c r="BJ688" s="20">
        <f>Data!BN688-Data!DU688</f>
        <v>-0.5</v>
      </c>
      <c r="BK688" s="20">
        <f>Data!BO688-Data!DV688</f>
        <v>0.30000000000000071</v>
      </c>
      <c r="BL688" s="20">
        <f>Data!BP688-Data!DW688</f>
        <v>1.4</v>
      </c>
      <c r="BM688" s="20">
        <f>Data!BQ688-Data!DX688</f>
        <v>0.31578947368421062</v>
      </c>
      <c r="BN688" s="20">
        <f>Data!BR688-Data!DY688</f>
        <v>9.9999999999997868E-2</v>
      </c>
      <c r="BO688" s="20">
        <f>Data!BS688-Data!DZ688</f>
        <v>10</v>
      </c>
      <c r="BP688" s="20">
        <f>Data!BT688-Data!EA688</f>
        <v>-8.0000000000000071E-3</v>
      </c>
      <c r="BQ688" s="20">
        <f>Data!BU688-Data!EB688</f>
        <v>3</v>
      </c>
      <c r="BR688" s="20">
        <f>Data!BV688-Data!EC688</f>
        <v>-36</v>
      </c>
      <c r="BS688" s="20">
        <f>Data!BW688-Data!ED688</f>
        <v>-11</v>
      </c>
      <c r="BT688" s="20">
        <f>Data!BX688-Data!EE688</f>
        <v>7</v>
      </c>
      <c r="BU688" s="20">
        <f>Data!BY688-Data!EF688</f>
        <v>-46</v>
      </c>
      <c r="BV688" s="20">
        <f>Data!BZ688-Data!EG688</f>
        <v>-35</v>
      </c>
      <c r="BW688" s="20">
        <f>Data!CA688-Data!EH688</f>
        <v>-11.700000000000003</v>
      </c>
      <c r="BX688" s="20">
        <f>Data!CB688-Data!EI688</f>
        <v>10</v>
      </c>
      <c r="BY688" s="20">
        <f>Data!CC688-Data!EJ688</f>
        <v>-31</v>
      </c>
      <c r="BZ688" s="20">
        <f>Data!EK688</f>
        <v>11810.65</v>
      </c>
      <c r="CA688" s="20">
        <f>Data!EL688</f>
        <v>11299.8</v>
      </c>
      <c r="CB688" s="20">
        <f>Data!EM688</f>
        <v>81.089368421052626</v>
      </c>
      <c r="CC688" s="20">
        <f>Data!EN688</f>
        <v>77.902421052631581</v>
      </c>
      <c r="CD688" s="20">
        <f>Data!EO688</f>
        <v>12.418399999999998</v>
      </c>
      <c r="CE688" s="20">
        <f>Data!EP688</f>
        <v>219.67200000000003</v>
      </c>
      <c r="CF688" s="50">
        <f>IF(ISBLANK(Data!EQ688), "", Data!EQ688)</f>
        <v>102</v>
      </c>
      <c r="CG688" s="50">
        <f>IF(ISBLANK(Data!ER688), "", Data!ER688)</f>
        <v>98</v>
      </c>
      <c r="CH688" s="61" t="str">
        <f>IF(ISBLANK(Data!ES688), "", Data!ES688)</f>
        <v>Florida</v>
      </c>
      <c r="CI688" s="61">
        <f>IF(ISBLANK(Data!ET688), "", Data!ET688)</f>
        <v>200</v>
      </c>
    </row>
    <row r="689" spans="1:87" x14ac:dyDescent="0.45">
      <c r="A689" s="50">
        <f>IF(ISBLANK(Data!A689), "", Data!A689)</f>
        <v>45318</v>
      </c>
      <c r="B689" s="50" t="str">
        <f>IF(ISBLANK(Data!B689), "", Data!B689)</f>
        <v>Providence</v>
      </c>
      <c r="C689" s="50">
        <f>IF(ISBLANK(Data!C689), "", Data!C689)</f>
        <v>237</v>
      </c>
      <c r="D689" s="50" t="str">
        <f>IF(ISBLANK(Data!D689), "", Data!D689)</f>
        <v>Georgetown</v>
      </c>
      <c r="E689" s="50">
        <f>IF(ISBLANK(Data!E689), "", Data!E689)</f>
        <v>98</v>
      </c>
      <c r="F689" s="50" t="str">
        <f>IF(ISBLANK(Data!F689), "", Data!F689)</f>
        <v>N</v>
      </c>
      <c r="G689" s="50" t="str">
        <f>IF(ISBLANK(Data!G689), "", Data!G689)</f>
        <v>Providence</v>
      </c>
      <c r="H689" s="50" t="str">
        <f>IF(ISBLANK(Data!H689), "", Data!H689)</f>
        <v>Georgetown</v>
      </c>
      <c r="I689" s="50" t="str">
        <f>IF(ISBLANK(Data!I689), "", Data!I689)</f>
        <v>Providence</v>
      </c>
      <c r="J689" s="50" t="str">
        <f>IF(ISBLANK(Data!J689), "", Data!J689)</f>
        <v>Georgetown</v>
      </c>
      <c r="K689" s="50" t="str">
        <f>IF(ISBLANK(Data!K689), "", Data!K689)</f>
        <v>Providence</v>
      </c>
      <c r="L689" s="50" t="str">
        <f>IF(ISBLANK(Data!L689), "", Data!L689)</f>
        <v>Georgetown</v>
      </c>
      <c r="M689" s="50" t="str">
        <f>IF(ISBLANK(Data!M689), "", Data!M689)</f>
        <v>Providence</v>
      </c>
      <c r="N689" s="50" t="str">
        <f>IF(ISBLANK(Data!N689), "", Data!N689)</f>
        <v>Georgetown</v>
      </c>
      <c r="O689" s="50" t="str">
        <f>IF(ISBLANK(Data!O689), "", Data!O689)</f>
        <v>Providence</v>
      </c>
      <c r="P689" s="50" t="str">
        <f>IF(ISBLANK(Data!P689), "", Data!P689)</f>
        <v>Georgetown</v>
      </c>
      <c r="Q689" s="50" t="str">
        <f>IF(ISBLANK(Data!Q689), "", Data!Q689)</f>
        <v>Providence</v>
      </c>
      <c r="R689" s="50" t="str">
        <f>IF(ISBLANK(Data!R689), "", Data!R689)</f>
        <v>Georgetown</v>
      </c>
      <c r="S689" s="20">
        <f>Data!W689-Data!CD689</f>
        <v>0.26315789473684303</v>
      </c>
      <c r="T689" s="20">
        <f>Data!X689-Data!CE689</f>
        <v>16.190000000000001</v>
      </c>
      <c r="U689" s="20">
        <f>Data!Y689-Data!CF689</f>
        <v>-1.9000000000000057</v>
      </c>
      <c r="V689" s="20">
        <f>Data!Z689-Data!CG689</f>
        <v>-18.099999999999994</v>
      </c>
      <c r="W689" s="20">
        <f>Data!AA689-Data!CH689</f>
        <v>1.8000000000000114</v>
      </c>
      <c r="X689" s="20">
        <f>Data!AB689-Data!CI689</f>
        <v>4.0000000000000001E-3</v>
      </c>
      <c r="Y689" s="20">
        <f>Data!AC689-Data!CJ689</f>
        <v>2.34</v>
      </c>
      <c r="Z689" s="20">
        <f>Data!AD689-Data!CK689</f>
        <v>2.3999999999999915</v>
      </c>
      <c r="AA689" s="20">
        <f>Data!AE689-Data!CL689</f>
        <v>0</v>
      </c>
      <c r="AB689" s="20">
        <f>Data!AF689-Data!CM689</f>
        <v>4.01</v>
      </c>
      <c r="AC689" s="20">
        <f>Data!AG689-Data!CN689</f>
        <v>-3</v>
      </c>
      <c r="AD689" s="20">
        <f>Data!AH689-Data!CO689</f>
        <v>-16.799999999999997</v>
      </c>
      <c r="AE689" s="20">
        <f>Data!AI689-Data!CP689</f>
        <v>0.32810000000000006</v>
      </c>
      <c r="AF689" s="20">
        <f>Data!AJ689-Data!CQ689</f>
        <v>5.4</v>
      </c>
      <c r="AG689" s="20">
        <f>Data!AK689-Data!CR689</f>
        <v>0.28421052631578947</v>
      </c>
      <c r="AH689" s="20">
        <f>Data!AL689-Data!CS689</f>
        <v>188</v>
      </c>
      <c r="AI689" s="20">
        <f>Data!AM689-Data!CT689</f>
        <v>12.21</v>
      </c>
      <c r="AJ689" s="20">
        <f>Data!AN689-Data!CU689</f>
        <v>2.0999999999999996</v>
      </c>
      <c r="AK689" s="20">
        <f>Data!AO689-Data!CV689</f>
        <v>20</v>
      </c>
      <c r="AL689" s="20">
        <f>Data!AP689-Data!CW689</f>
        <v>-172</v>
      </c>
      <c r="AM689" s="20">
        <f>Data!AQ689-Data!CX689</f>
        <v>-13</v>
      </c>
      <c r="AN689" s="20">
        <f>Data!AR689-Data!CY689</f>
        <v>3.9000000000000035E-2</v>
      </c>
      <c r="AO689" s="20">
        <f>Data!AS689-Data!CZ689</f>
        <v>-7</v>
      </c>
      <c r="AP689" s="20">
        <f>Data!AT689-Data!DA689</f>
        <v>5</v>
      </c>
      <c r="AQ689" s="20">
        <f>Data!AU689-Data!DB689</f>
        <v>-1.799999999999996E-2</v>
      </c>
      <c r="AR689" s="20">
        <f>Data!AV689-Data!DC689</f>
        <v>-47</v>
      </c>
      <c r="AS689" s="20">
        <f>Data!AW689-Data!DD689</f>
        <v>-45</v>
      </c>
      <c r="AT689" s="20">
        <f>Data!AX689-Data!DE689</f>
        <v>-4.0000000000000036E-2</v>
      </c>
      <c r="AU689" s="20">
        <f>Data!AY689-Data!DF689</f>
        <v>-68</v>
      </c>
      <c r="AV689" s="20">
        <f>Data!AZ689-Data!DG689</f>
        <v>-3.5789473684210513</v>
      </c>
      <c r="AW689" s="20">
        <f>Data!BA689-Data!DH689</f>
        <v>32</v>
      </c>
      <c r="AX689" s="20">
        <f>Data!BB689-Data!DI689</f>
        <v>1.6842105263157876</v>
      </c>
      <c r="AY689" s="20">
        <f>Data!BC689-Data!DJ689</f>
        <v>23</v>
      </c>
      <c r="AZ689" s="20">
        <f>Data!BD689-Data!DK689</f>
        <v>10</v>
      </c>
      <c r="BA689" s="20">
        <f>Data!BE689-Data!DL689</f>
        <v>22</v>
      </c>
      <c r="BB689" s="20">
        <f>Data!BF689-Data!DM689</f>
        <v>3</v>
      </c>
      <c r="BC689" s="20">
        <f>Data!BG689-Data!DN689</f>
        <v>-13</v>
      </c>
      <c r="BD689" s="20">
        <f>Data!BH689-Data!DO689</f>
        <v>1.1000000000000085</v>
      </c>
      <c r="BE689" s="20">
        <f>Data!BI689-Data!DP689</f>
        <v>-9.0530000000000115</v>
      </c>
      <c r="BF689" s="20">
        <f>Data!BJ689-Data!DQ689</f>
        <v>10.105</v>
      </c>
      <c r="BG689" s="20">
        <f>Data!BK689-Data!DR689</f>
        <v>8.2999999999999963E-2</v>
      </c>
      <c r="BH689" s="20">
        <f>Data!BL689-Data!DS689</f>
        <v>0.15700000000000003</v>
      </c>
      <c r="BI689" s="20">
        <f>Data!BM689-Data!DT689</f>
        <v>3.5000000000000031E-2</v>
      </c>
      <c r="BJ689" s="20">
        <f>Data!BN689-Data!DU689</f>
        <v>0.30000000000000071</v>
      </c>
      <c r="BK689" s="20">
        <f>Data!BO689-Data!DV689</f>
        <v>-2.3999999999999986</v>
      </c>
      <c r="BL689" s="20">
        <f>Data!BP689-Data!DW689</f>
        <v>1.1999999999999997</v>
      </c>
      <c r="BM689" s="20">
        <f>Data!BQ689-Data!DX689</f>
        <v>0.52631578947368407</v>
      </c>
      <c r="BN689" s="20">
        <f>Data!BR689-Data!DY689</f>
        <v>-0.70000000000000107</v>
      </c>
      <c r="BO689" s="20">
        <f>Data!BS689-Data!DZ689</f>
        <v>-175</v>
      </c>
      <c r="BP689" s="20">
        <f>Data!BT689-Data!EA689</f>
        <v>0.11099999999999993</v>
      </c>
      <c r="BQ689" s="20">
        <f>Data!BU689-Data!EB689</f>
        <v>3</v>
      </c>
      <c r="BR689" s="20">
        <f>Data!BV689-Data!EC689</f>
        <v>-140</v>
      </c>
      <c r="BS689" s="20">
        <f>Data!BW689-Data!ED689</f>
        <v>-151</v>
      </c>
      <c r="BT689" s="20">
        <f>Data!BX689-Data!EE689</f>
        <v>-138</v>
      </c>
      <c r="BU689" s="20">
        <f>Data!BY689-Data!EF689</f>
        <v>-137</v>
      </c>
      <c r="BV689" s="20">
        <f>Data!BZ689-Data!EG689</f>
        <v>-129</v>
      </c>
      <c r="BW689" s="20">
        <f>Data!CA689-Data!EH689</f>
        <v>-120.39999999999999</v>
      </c>
      <c r="BX689" s="20">
        <f>Data!CB689-Data!EI689</f>
        <v>-174</v>
      </c>
      <c r="BY689" s="20">
        <f>Data!CC689-Data!EJ689</f>
        <v>-162</v>
      </c>
      <c r="BZ689" s="20">
        <f>Data!EK689</f>
        <v>12240.699999999999</v>
      </c>
      <c r="CA689" s="20">
        <f>Data!EL689</f>
        <v>10446.780000000001</v>
      </c>
      <c r="CB689" s="20">
        <f>Data!EM689</f>
        <v>76.733999999999995</v>
      </c>
      <c r="CC689" s="20">
        <f>Data!EN689</f>
        <v>82.440421052631578</v>
      </c>
      <c r="CD689" s="20">
        <f>Data!EO689</f>
        <v>11.241999999999999</v>
      </c>
      <c r="CE689" s="20">
        <f>Data!EP689</f>
        <v>210.45</v>
      </c>
      <c r="CF689" s="50">
        <f>IF(ISBLANK(Data!EQ689), "", Data!EQ689)</f>
        <v>84</v>
      </c>
      <c r="CG689" s="50">
        <f>IF(ISBLANK(Data!ER689), "", Data!ER689)</f>
        <v>76</v>
      </c>
      <c r="CH689" s="61" t="str">
        <f>IF(ISBLANK(Data!ES689), "", Data!ES689)</f>
        <v>Providence</v>
      </c>
      <c r="CI689" s="61">
        <f>IF(ISBLANK(Data!ET689), "", Data!ET689)</f>
        <v>160</v>
      </c>
    </row>
    <row r="690" spans="1:87" x14ac:dyDescent="0.45">
      <c r="A690" s="50">
        <f>IF(ISBLANK(Data!A690), "", Data!A690)</f>
        <v>45318</v>
      </c>
      <c r="B690" s="50" t="str">
        <f>IF(ISBLANK(Data!B690), "", Data!B690)</f>
        <v>Marquette</v>
      </c>
      <c r="C690" s="50">
        <f>IF(ISBLANK(Data!C690), "", Data!C690)</f>
        <v>160</v>
      </c>
      <c r="D690" s="50" t="str">
        <f>IF(ISBLANK(Data!D690), "", Data!D690)</f>
        <v>Seton Hall</v>
      </c>
      <c r="E690" s="50">
        <f>IF(ISBLANK(Data!E690), "", Data!E690)</f>
        <v>264</v>
      </c>
      <c r="F690" s="50" t="str">
        <f>IF(ISBLANK(Data!F690), "", Data!F690)</f>
        <v>N</v>
      </c>
      <c r="G690" s="50" t="str">
        <f>IF(ISBLANK(Data!G690), "", Data!G690)</f>
        <v>Marquette</v>
      </c>
      <c r="H690" s="50" t="str">
        <f>IF(ISBLANK(Data!H690), "", Data!H690)</f>
        <v>Seton Hall</v>
      </c>
      <c r="I690" s="50" t="str">
        <f>IF(ISBLANK(Data!I690), "", Data!I690)</f>
        <v>Marquette</v>
      </c>
      <c r="J690" s="50" t="str">
        <f>IF(ISBLANK(Data!J690), "", Data!J690)</f>
        <v>Seton Hall</v>
      </c>
      <c r="K690" s="50" t="str">
        <f>IF(ISBLANK(Data!K690), "", Data!K690)</f>
        <v>Marquette</v>
      </c>
      <c r="L690" s="50" t="str">
        <f>IF(ISBLANK(Data!L690), "", Data!L690)</f>
        <v>Seton Hall</v>
      </c>
      <c r="M690" s="50" t="str">
        <f>IF(ISBLANK(Data!M690), "", Data!M690)</f>
        <v>Marquette</v>
      </c>
      <c r="N690" s="50" t="str">
        <f>IF(ISBLANK(Data!N690), "", Data!N690)</f>
        <v>Seton Hall</v>
      </c>
      <c r="O690" s="50" t="str">
        <f>IF(ISBLANK(Data!O690), "", Data!O690)</f>
        <v>Marquette</v>
      </c>
      <c r="P690" s="50" t="str">
        <f>IF(ISBLANK(Data!P690), "", Data!P690)</f>
        <v>Seton Hall</v>
      </c>
      <c r="Q690" s="50" t="str">
        <f>IF(ISBLANK(Data!Q690), "", Data!Q690)</f>
        <v>Marquette</v>
      </c>
      <c r="R690" s="50" t="str">
        <f>IF(ISBLANK(Data!R690), "", Data!R690)</f>
        <v>Seton Hall</v>
      </c>
      <c r="S690" s="20">
        <f>Data!W690-Data!CD690</f>
        <v>8.6842105263157943E-2</v>
      </c>
      <c r="T690" s="20">
        <f>Data!X690-Data!CE690</f>
        <v>8.07</v>
      </c>
      <c r="U690" s="20">
        <f>Data!Y690-Data!CF690</f>
        <v>1.7999999999999972</v>
      </c>
      <c r="V690" s="20">
        <f>Data!Z690-Data!CG690</f>
        <v>-6.2999999999999972</v>
      </c>
      <c r="W690" s="20">
        <f>Data!AA690-Data!CH690</f>
        <v>4.2000000000000028</v>
      </c>
      <c r="X690" s="20">
        <f>Data!AB690-Data!CI690</f>
        <v>-3.3000000000000002E-2</v>
      </c>
      <c r="Y690" s="20">
        <f>Data!AC690-Data!CJ690</f>
        <v>2</v>
      </c>
      <c r="Z690" s="20">
        <f>Data!AD690-Data!CK690</f>
        <v>1.2999999999999972</v>
      </c>
      <c r="AA690" s="20">
        <f>Data!AE690-Data!CL690</f>
        <v>-0.69999999999998863</v>
      </c>
      <c r="AB690" s="20">
        <f>Data!AF690-Data!CM690</f>
        <v>8.76</v>
      </c>
      <c r="AC690" s="20">
        <f>Data!AG690-Data!CN690</f>
        <v>0.79999999999999716</v>
      </c>
      <c r="AD690" s="20">
        <f>Data!AH690-Data!CO690</f>
        <v>-6.7999999999999972</v>
      </c>
      <c r="AE690" s="20">
        <f>Data!AI690-Data!CP690</f>
        <v>0.10620000000000007</v>
      </c>
      <c r="AF690" s="20">
        <f>Data!AJ690-Data!CQ690</f>
        <v>-2.4</v>
      </c>
      <c r="AG690" s="20">
        <f>Data!AK690-Data!CR690</f>
        <v>-0.1131578947368421</v>
      </c>
      <c r="AH690" s="20">
        <f>Data!AL690-Data!CS690</f>
        <v>65</v>
      </c>
      <c r="AI690" s="20">
        <f>Data!AM690-Data!CT690</f>
        <v>6.6399999999999988</v>
      </c>
      <c r="AJ690" s="20">
        <f>Data!AN690-Data!CU690</f>
        <v>1.620000000000001</v>
      </c>
      <c r="AK690" s="20">
        <f>Data!AO690-Data!CV690</f>
        <v>-14</v>
      </c>
      <c r="AL690" s="20">
        <f>Data!AP690-Data!CW690</f>
        <v>-105</v>
      </c>
      <c r="AM690" s="20">
        <f>Data!AQ690-Data!CX690</f>
        <v>-33</v>
      </c>
      <c r="AN690" s="20">
        <f>Data!AR690-Data!CY690</f>
        <v>1.799999999999996E-2</v>
      </c>
      <c r="AO690" s="20">
        <f>Data!AS690-Data!CZ690</f>
        <v>49</v>
      </c>
      <c r="AP690" s="20">
        <f>Data!AT690-Data!DA690</f>
        <v>156</v>
      </c>
      <c r="AQ690" s="20">
        <f>Data!AU690-Data!DB690</f>
        <v>-4.0000000000000036E-3</v>
      </c>
      <c r="AR690" s="20">
        <f>Data!AV690-Data!DC690</f>
        <v>-73</v>
      </c>
      <c r="AS690" s="20">
        <f>Data!AW690-Data!DD690</f>
        <v>-75</v>
      </c>
      <c r="AT690" s="20">
        <f>Data!AX690-Data!DE690</f>
        <v>-4.7000000000000042E-2</v>
      </c>
      <c r="AU690" s="20">
        <f>Data!AY690-Data!DF690</f>
        <v>-100</v>
      </c>
      <c r="AV690" s="20">
        <f>Data!AZ690-Data!DG690</f>
        <v>-4.5473684210526315</v>
      </c>
      <c r="AW690" s="20">
        <f>Data!BA690-Data!DH690</f>
        <v>-142</v>
      </c>
      <c r="AX690" s="20">
        <f>Data!BB690-Data!DI690</f>
        <v>-5.4315789473684148</v>
      </c>
      <c r="AY690" s="20">
        <f>Data!BC690-Data!DJ690</f>
        <v>54</v>
      </c>
      <c r="AZ690" s="20">
        <f>Data!BD690-Data!DK690</f>
        <v>21</v>
      </c>
      <c r="BA690" s="20">
        <f>Data!BE690-Data!DL690</f>
        <v>-43</v>
      </c>
      <c r="BB690" s="20">
        <f>Data!BF690-Data!DM690</f>
        <v>-64</v>
      </c>
      <c r="BC690" s="20">
        <f>Data!BG690-Data!DN690</f>
        <v>-23</v>
      </c>
      <c r="BD690" s="20">
        <f>Data!BH690-Data!DO690</f>
        <v>3.1999999999999886</v>
      </c>
      <c r="BE690" s="20">
        <f>Data!BI690-Data!DP690</f>
        <v>-1.8419999999999987</v>
      </c>
      <c r="BF690" s="20">
        <f>Data!BJ690-Data!DQ690</f>
        <v>5.024</v>
      </c>
      <c r="BG690" s="20">
        <f>Data!BK690-Data!DR690</f>
        <v>0.59700000000000009</v>
      </c>
      <c r="BH690" s="20">
        <f>Data!BL690-Data!DS690</f>
        <v>-2.6839999999999993</v>
      </c>
      <c r="BI690" s="20">
        <f>Data!BM690-Data!DT690</f>
        <v>0.29300000000000004</v>
      </c>
      <c r="BJ690" s="20">
        <f>Data!BN690-Data!DU690</f>
        <v>9.1000000000000014</v>
      </c>
      <c r="BK690" s="20">
        <f>Data!BO690-Data!DV690</f>
        <v>-2.9000000000000021</v>
      </c>
      <c r="BL690" s="20">
        <f>Data!BP690-Data!DW690</f>
        <v>-1.9999999999999996</v>
      </c>
      <c r="BM690" s="20">
        <f>Data!BQ690-Data!DX690</f>
        <v>1.4947368421052634</v>
      </c>
      <c r="BN690" s="20">
        <f>Data!BR690-Data!DY690</f>
        <v>-0.40000000000000036</v>
      </c>
      <c r="BO690" s="20">
        <f>Data!BS690-Data!DZ690</f>
        <v>-52</v>
      </c>
      <c r="BP690" s="20">
        <f>Data!BT690-Data!EA690</f>
        <v>4.3000000000000038E-2</v>
      </c>
      <c r="BQ690" s="20">
        <f>Data!BU690-Data!EB690</f>
        <v>10</v>
      </c>
      <c r="BR690" s="20">
        <f>Data!BV690-Data!EC690</f>
        <v>-53</v>
      </c>
      <c r="BS690" s="20">
        <f>Data!BW690-Data!ED690</f>
        <v>-49</v>
      </c>
      <c r="BT690" s="20">
        <f>Data!BX690-Data!EE690</f>
        <v>-42</v>
      </c>
      <c r="BU690" s="20">
        <f>Data!BY690-Data!EF690</f>
        <v>-54</v>
      </c>
      <c r="BV690" s="20">
        <f>Data!BZ690-Data!EG690</f>
        <v>-44</v>
      </c>
      <c r="BW690" s="20">
        <f>Data!CA690-Data!EH690</f>
        <v>-35.799999999999997</v>
      </c>
      <c r="BX690" s="20">
        <f>Data!CB690-Data!EI690</f>
        <v>-51</v>
      </c>
      <c r="BY690" s="20">
        <f>Data!CC690-Data!EJ690</f>
        <v>-64</v>
      </c>
      <c r="BZ690" s="20">
        <f>Data!EK690</f>
        <v>11859.699999999999</v>
      </c>
      <c r="CA690" s="20">
        <f>Data!EL690</f>
        <v>10953.85</v>
      </c>
      <c r="CB690" s="20">
        <f>Data!EM690</f>
        <v>76.338400000000007</v>
      </c>
      <c r="CC690" s="20">
        <f>Data!EN690</f>
        <v>115.63157894736842</v>
      </c>
      <c r="CD690" s="20">
        <f>Data!EO690</f>
        <v>11.856</v>
      </c>
      <c r="CE690" s="20">
        <f>Data!EP690</f>
        <v>228.696</v>
      </c>
      <c r="CF690" s="50">
        <f>IF(ISBLANK(Data!EQ690), "", Data!EQ690)</f>
        <v>75</v>
      </c>
      <c r="CG690" s="50">
        <f>IF(ISBLANK(Data!ER690), "", Data!ER690)</f>
        <v>57</v>
      </c>
      <c r="CH690" s="61" t="str">
        <f>IF(ISBLANK(Data!ES690), "", Data!ES690)</f>
        <v>Marquette</v>
      </c>
      <c r="CI690" s="61">
        <f>IF(ISBLANK(Data!ET690), "", Data!ET690)</f>
        <v>132</v>
      </c>
    </row>
    <row r="691" spans="1:87" x14ac:dyDescent="0.45">
      <c r="A691" s="50">
        <f>IF(ISBLANK(Data!A691), "", Data!A691)</f>
        <v>45318</v>
      </c>
      <c r="B691" s="50" t="str">
        <f>IF(ISBLANK(Data!B691), "", Data!B691)</f>
        <v>South Carolina</v>
      </c>
      <c r="C691" s="50">
        <f>IF(ISBLANK(Data!C691), "", Data!C691)</f>
        <v>269</v>
      </c>
      <c r="D691" s="50" t="str">
        <f>IF(ISBLANK(Data!D691), "", Data!D691)</f>
        <v>Missouri</v>
      </c>
      <c r="E691" s="50">
        <f>IF(ISBLANK(Data!E691), "", Data!E691)</f>
        <v>179</v>
      </c>
      <c r="F691" s="50" t="str">
        <f>IF(ISBLANK(Data!F691), "", Data!F691)</f>
        <v>N</v>
      </c>
      <c r="G691" s="50" t="str">
        <f>IF(ISBLANK(Data!G691), "", Data!G691)</f>
        <v>South Carolina</v>
      </c>
      <c r="H691" s="50" t="str">
        <f>IF(ISBLANK(Data!H691), "", Data!H691)</f>
        <v>Missouri</v>
      </c>
      <c r="I691" s="50" t="str">
        <f>IF(ISBLANK(Data!I691), "", Data!I691)</f>
        <v>South Carolina</v>
      </c>
      <c r="J691" s="50" t="str">
        <f>IF(ISBLANK(Data!J691), "", Data!J691)</f>
        <v>Missouri</v>
      </c>
      <c r="K691" s="50" t="str">
        <f>IF(ISBLANK(Data!K691), "", Data!K691)</f>
        <v>South Carolina</v>
      </c>
      <c r="L691" s="50" t="str">
        <f>IF(ISBLANK(Data!L691), "", Data!L691)</f>
        <v>Missouri</v>
      </c>
      <c r="M691" s="50" t="str">
        <f>IF(ISBLANK(Data!M691), "", Data!M691)</f>
        <v>S Carolina</v>
      </c>
      <c r="N691" s="50" t="str">
        <f>IF(ISBLANK(Data!N691), "", Data!N691)</f>
        <v>Missouri</v>
      </c>
      <c r="O691" s="50" t="str">
        <f>IF(ISBLANK(Data!O691), "", Data!O691)</f>
        <v>South Carolina</v>
      </c>
      <c r="P691" s="50" t="str">
        <f>IF(ISBLANK(Data!P691), "", Data!P691)</f>
        <v>Missouri</v>
      </c>
      <c r="Q691" s="50" t="str">
        <f>IF(ISBLANK(Data!Q691), "", Data!Q691)</f>
        <v>South Carolina</v>
      </c>
      <c r="R691" s="50" t="str">
        <f>IF(ISBLANK(Data!R691), "", Data!R691)</f>
        <v>Missouri</v>
      </c>
      <c r="S691" s="20">
        <f>Data!W691-Data!CD691</f>
        <v>0.42105263157894801</v>
      </c>
      <c r="T691" s="20">
        <f>Data!X691-Data!CE691</f>
        <v>8.14</v>
      </c>
      <c r="U691" s="20">
        <f>Data!Y691-Data!CF691</f>
        <v>3.5</v>
      </c>
      <c r="V691" s="20">
        <f>Data!Z691-Data!CG691</f>
        <v>-4.5</v>
      </c>
      <c r="W691" s="20">
        <f>Data!AA691-Data!CH691</f>
        <v>-3.1000000000000085</v>
      </c>
      <c r="X691" s="20">
        <f>Data!AB691-Data!CI691</f>
        <v>0.19800000000000001</v>
      </c>
      <c r="Y691" s="20">
        <f>Data!AC691-Data!CJ691</f>
        <v>-4.5299999999999994</v>
      </c>
      <c r="Z691" s="20">
        <f>Data!AD691-Data!CK691</f>
        <v>-3.0999999999999943</v>
      </c>
      <c r="AA691" s="20">
        <f>Data!AE691-Data!CL691</f>
        <v>1.3999999999999915</v>
      </c>
      <c r="AB691" s="20">
        <f>Data!AF691-Data!CM691</f>
        <v>-4.25</v>
      </c>
      <c r="AC691" s="20">
        <f>Data!AG691-Data!CN691</f>
        <v>4</v>
      </c>
      <c r="AD691" s="20">
        <f>Data!AH691-Data!CO691</f>
        <v>-4.5</v>
      </c>
      <c r="AE691" s="20">
        <f>Data!AI691-Data!CP691</f>
        <v>0.17609999999999992</v>
      </c>
      <c r="AF691" s="20">
        <f>Data!AJ691-Data!CQ691</f>
        <v>6.5</v>
      </c>
      <c r="AG691" s="20">
        <f>Data!AK691-Data!CR691</f>
        <v>0.34210526315789475</v>
      </c>
      <c r="AH691" s="20">
        <f>Data!AL691-Data!CS691</f>
        <v>215</v>
      </c>
      <c r="AI691" s="20">
        <f>Data!AM691-Data!CT691</f>
        <v>5.56</v>
      </c>
      <c r="AJ691" s="20">
        <f>Data!AN691-Data!CU691</f>
        <v>-2.71</v>
      </c>
      <c r="AK691" s="20">
        <f>Data!AO691-Data!CV691</f>
        <v>-16</v>
      </c>
      <c r="AL691" s="20">
        <f>Data!AP691-Data!CW691</f>
        <v>-173</v>
      </c>
      <c r="AM691" s="20">
        <f>Data!AQ691-Data!CX691</f>
        <v>-34</v>
      </c>
      <c r="AN691" s="20">
        <f>Data!AR691-Data!CY691</f>
        <v>-6.0000000000000053E-3</v>
      </c>
      <c r="AO691" s="20">
        <f>Data!AS691-Data!CZ691</f>
        <v>5</v>
      </c>
      <c r="AP691" s="20">
        <f>Data!AT691-Data!DA691</f>
        <v>-9</v>
      </c>
      <c r="AQ691" s="20">
        <f>Data!AU691-Data!DB691</f>
        <v>1.7000000000000015E-2</v>
      </c>
      <c r="AR691" s="20">
        <f>Data!AV691-Data!DC691</f>
        <v>23</v>
      </c>
      <c r="AS691" s="20">
        <f>Data!AW691-Data!DD691</f>
        <v>50</v>
      </c>
      <c r="AT691" s="20">
        <f>Data!AX691-Data!DE691</f>
        <v>-4.2000000000000037E-2</v>
      </c>
      <c r="AU691" s="20">
        <f>Data!AY691-Data!DF691</f>
        <v>48</v>
      </c>
      <c r="AV691" s="20">
        <f>Data!AZ691-Data!DG691</f>
        <v>2.5263157894736832</v>
      </c>
      <c r="AW691" s="20">
        <f>Data!BA691-Data!DH691</f>
        <v>84</v>
      </c>
      <c r="AX691" s="20">
        <f>Data!BB691-Data!DI691</f>
        <v>4.4210526315789451</v>
      </c>
      <c r="AY691" s="20">
        <f>Data!BC691-Data!DJ691</f>
        <v>29</v>
      </c>
      <c r="AZ691" s="20">
        <f>Data!BD691-Data!DK691</f>
        <v>-70</v>
      </c>
      <c r="BA691" s="20">
        <f>Data!BE691-Data!DL691</f>
        <v>-35</v>
      </c>
      <c r="BB691" s="20">
        <f>Data!BF691-Data!DM691</f>
        <v>-7</v>
      </c>
      <c r="BC691" s="20">
        <f>Data!BG691-Data!DN691</f>
        <v>-59</v>
      </c>
      <c r="BD691" s="20">
        <f>Data!BH691-Data!DO691</f>
        <v>-0.79999999999999716</v>
      </c>
      <c r="BE691" s="20">
        <f>Data!BI691-Data!DP691</f>
        <v>-9.1049999999999898</v>
      </c>
      <c r="BF691" s="20">
        <f>Data!BJ691-Data!DQ691</f>
        <v>8.2629999999999999</v>
      </c>
      <c r="BG691" s="20">
        <f>Data!BK691-Data!DR691</f>
        <v>0.18799999999999994</v>
      </c>
      <c r="BH691" s="20">
        <f>Data!BL691-Data!DS691</f>
        <v>-0.36899999999999977</v>
      </c>
      <c r="BI691" s="20">
        <f>Data!BM691-Data!DT691</f>
        <v>-0.32300000000000001</v>
      </c>
      <c r="BJ691" s="20">
        <f>Data!BN691-Data!DU691</f>
        <v>-0.5</v>
      </c>
      <c r="BK691" s="20">
        <f>Data!BO691-Data!DV691</f>
        <v>2.6000000000000014</v>
      </c>
      <c r="BL691" s="20">
        <f>Data!BP691-Data!DW691</f>
        <v>-1.9</v>
      </c>
      <c r="BM691" s="20">
        <f>Data!BQ691-Data!DX691</f>
        <v>-3.6842105263157894</v>
      </c>
      <c r="BN691" s="20">
        <f>Data!BR691-Data!DY691</f>
        <v>-3.1000000000000014</v>
      </c>
      <c r="BO691" s="20">
        <f>Data!BS691-Data!DZ691</f>
        <v>-131</v>
      </c>
      <c r="BP691" s="20">
        <f>Data!BT691-Data!EA691</f>
        <v>9.4999999999999973E-2</v>
      </c>
      <c r="BQ691" s="20">
        <f>Data!BU691-Data!EB691</f>
        <v>-2</v>
      </c>
      <c r="BR691" s="20">
        <f>Data!BV691-Data!EC691</f>
        <v>-81</v>
      </c>
      <c r="BS691" s="20">
        <f>Data!BW691-Data!ED691</f>
        <v>-93</v>
      </c>
      <c r="BT691" s="20">
        <f>Data!BX691-Data!EE691</f>
        <v>-134</v>
      </c>
      <c r="BU691" s="20">
        <f>Data!BY691-Data!EF691</f>
        <v>-42</v>
      </c>
      <c r="BV691" s="20">
        <f>Data!BZ691-Data!EG691</f>
        <v>-60</v>
      </c>
      <c r="BW691" s="20">
        <f>Data!CA691-Data!EH691</f>
        <v>-73.2</v>
      </c>
      <c r="BX691" s="20">
        <f>Data!CB691-Data!EI691</f>
        <v>-133</v>
      </c>
      <c r="BY691" s="20">
        <f>Data!CC691-Data!EJ691</f>
        <v>-164</v>
      </c>
      <c r="BZ691" s="20">
        <f>Data!EK691</f>
        <v>12001.5</v>
      </c>
      <c r="CA691" s="20">
        <f>Data!EL691</f>
        <v>11135.4</v>
      </c>
      <c r="CB691" s="20">
        <f>Data!EM691</f>
        <v>88.085999999999999</v>
      </c>
      <c r="CC691" s="20">
        <f>Data!EN691</f>
        <v>51.034473684210525</v>
      </c>
      <c r="CD691" s="20">
        <f>Data!EO691</f>
        <v>12.24</v>
      </c>
      <c r="CE691" s="20">
        <f>Data!EP691</f>
        <v>262.44900000000001</v>
      </c>
      <c r="CF691" s="50">
        <f>IF(ISBLANK(Data!EQ691), "", Data!EQ691)</f>
        <v>72</v>
      </c>
      <c r="CG691" s="50">
        <f>IF(ISBLANK(Data!ER691), "", Data!ER691)</f>
        <v>64</v>
      </c>
      <c r="CH691" s="61" t="str">
        <f>IF(ISBLANK(Data!ES691), "", Data!ES691)</f>
        <v>South Carolina</v>
      </c>
      <c r="CI691" s="61">
        <f>IF(ISBLANK(Data!ET691), "", Data!ET691)</f>
        <v>136</v>
      </c>
    </row>
    <row r="692" spans="1:87" x14ac:dyDescent="0.45">
      <c r="A692" s="50">
        <f>IF(ISBLANK(Data!A692), "", Data!A692)</f>
        <v>45318</v>
      </c>
      <c r="B692" s="50" t="str">
        <f>IF(ISBLANK(Data!B692), "", Data!B692)</f>
        <v>Miami OH</v>
      </c>
      <c r="C692" s="50">
        <f>IF(ISBLANK(Data!C692), "", Data!C692)</f>
        <v>170</v>
      </c>
      <c r="D692" s="50" t="str">
        <f>IF(ISBLANK(Data!D692), "", Data!D692)</f>
        <v>Akron</v>
      </c>
      <c r="E692" s="50">
        <f>IF(ISBLANK(Data!E692), "", Data!E692)</f>
        <v>3</v>
      </c>
      <c r="F692" s="50" t="str">
        <f>IF(ISBLANK(Data!F692), "", Data!F692)</f>
        <v>N</v>
      </c>
      <c r="G692" s="50" t="str">
        <f>IF(ISBLANK(Data!G692), "", Data!G692)</f>
        <v>Miami OH</v>
      </c>
      <c r="H692" s="50" t="str">
        <f>IF(ISBLANK(Data!H692), "", Data!H692)</f>
        <v>Akron</v>
      </c>
      <c r="I692" s="50" t="str">
        <f>IF(ISBLANK(Data!I692), "", Data!I692)</f>
        <v>Miami OH</v>
      </c>
      <c r="J692" s="50" t="str">
        <f>IF(ISBLANK(Data!J692), "", Data!J692)</f>
        <v>Akron</v>
      </c>
      <c r="K692" s="50" t="str">
        <f>IF(ISBLANK(Data!K692), "", Data!K692)</f>
        <v>Miami OH</v>
      </c>
      <c r="L692" s="50" t="str">
        <f>IF(ISBLANK(Data!L692), "", Data!L692)</f>
        <v>Akron</v>
      </c>
      <c r="M692" s="50" t="str">
        <f>IF(ISBLANK(Data!M692), "", Data!M692)</f>
        <v>Miami</v>
      </c>
      <c r="N692" s="50" t="str">
        <f>IF(ISBLANK(Data!N692), "", Data!N692)</f>
        <v>Akron</v>
      </c>
      <c r="O692" s="50" t="str">
        <f>IF(ISBLANK(Data!O692), "", Data!O692)</f>
        <v>Miami (Ohio)</v>
      </c>
      <c r="P692" s="50" t="str">
        <f>IF(ISBLANK(Data!P692), "", Data!P692)</f>
        <v>Akron</v>
      </c>
      <c r="Q692" s="50" t="str">
        <f>IF(ISBLANK(Data!Q692), "", Data!Q692)</f>
        <v>Miami (OH)</v>
      </c>
      <c r="R692" s="50" t="str">
        <f>IF(ISBLANK(Data!R692), "", Data!R692)</f>
        <v>Akron</v>
      </c>
      <c r="S692" s="20">
        <f>Data!W692-Data!CD692</f>
        <v>-0.31578947368421001</v>
      </c>
      <c r="T692" s="20">
        <f>Data!X692-Data!CE692</f>
        <v>-14.9</v>
      </c>
      <c r="U692" s="20">
        <f>Data!Y692-Data!CF692</f>
        <v>-6.7000000000000028</v>
      </c>
      <c r="V692" s="20">
        <f>Data!Z692-Data!CG692</f>
        <v>8.2000000000000028</v>
      </c>
      <c r="W692" s="20">
        <f>Data!AA692-Data!CH692</f>
        <v>2.4000000000000057</v>
      </c>
      <c r="X692" s="20">
        <f>Data!AB692-Data!CI692</f>
        <v>-6.8000000000000005E-2</v>
      </c>
      <c r="Y692" s="20">
        <f>Data!AC692-Data!CJ692</f>
        <v>-2.97</v>
      </c>
      <c r="Z692" s="20">
        <f>Data!AD692-Data!CK692</f>
        <v>-2.8000000000000114</v>
      </c>
      <c r="AA692" s="20">
        <f>Data!AE692-Data!CL692</f>
        <v>0.20000000000000284</v>
      </c>
      <c r="AB692" s="20">
        <f>Data!AF692-Data!CM692</f>
        <v>-4.33</v>
      </c>
      <c r="AC692" s="20">
        <f>Data!AG692-Data!CN692</f>
        <v>-5.7999999999999972</v>
      </c>
      <c r="AD692" s="20">
        <f>Data!AH692-Data!CO692</f>
        <v>7.8999999999999915</v>
      </c>
      <c r="AE692" s="20">
        <f>Data!AI692-Data!CP692</f>
        <v>-0.35399999999999998</v>
      </c>
      <c r="AF692" s="20">
        <f>Data!AJ692-Data!CQ692</f>
        <v>-6.5</v>
      </c>
      <c r="AG692" s="20">
        <f>Data!AK692-Data!CR692</f>
        <v>-0.34210526315789475</v>
      </c>
      <c r="AH692" s="20">
        <f>Data!AL692-Data!CS692</f>
        <v>-231</v>
      </c>
      <c r="AI692" s="20">
        <f>Data!AM692-Data!CT692</f>
        <v>-12.43</v>
      </c>
      <c r="AJ692" s="20">
        <f>Data!AN692-Data!CU692</f>
        <v>-3.7199999999999998</v>
      </c>
      <c r="AK692" s="20">
        <f>Data!AO692-Data!CV692</f>
        <v>-47</v>
      </c>
      <c r="AL692" s="20">
        <f>Data!AP692-Data!CW692</f>
        <v>113</v>
      </c>
      <c r="AM692" s="20">
        <f>Data!AQ692-Data!CX692</f>
        <v>-16</v>
      </c>
      <c r="AN692" s="20">
        <f>Data!AR692-Data!CY692</f>
        <v>-2.9999999999999472E-3</v>
      </c>
      <c r="AO692" s="20">
        <f>Data!AS692-Data!CZ692</f>
        <v>-12</v>
      </c>
      <c r="AP692" s="20">
        <f>Data!AT692-Data!DA692</f>
        <v>-52</v>
      </c>
      <c r="AQ692" s="20">
        <f>Data!AU692-Data!DB692</f>
        <v>1.5000000000000013E-2</v>
      </c>
      <c r="AR692" s="20">
        <f>Data!AV692-Data!DC692</f>
        <v>-13</v>
      </c>
      <c r="AS692" s="20">
        <f>Data!AW692-Data!DD692</f>
        <v>-2</v>
      </c>
      <c r="AT692" s="20">
        <f>Data!AX692-Data!DE692</f>
        <v>-3.2000000000000028E-2</v>
      </c>
      <c r="AU692" s="20">
        <f>Data!AY692-Data!DF692</f>
        <v>-51</v>
      </c>
      <c r="AV692" s="20">
        <f>Data!AZ692-Data!DG692</f>
        <v>-2.6842105263157894</v>
      </c>
      <c r="AW692" s="20">
        <f>Data!BA692-Data!DH692</f>
        <v>-67</v>
      </c>
      <c r="AX692" s="20">
        <f>Data!BB692-Data!DI692</f>
        <v>-3.526315789473685</v>
      </c>
      <c r="AY692" s="20">
        <f>Data!BC692-Data!DJ692</f>
        <v>24</v>
      </c>
      <c r="AZ692" s="20">
        <f>Data!BD692-Data!DK692</f>
        <v>-13</v>
      </c>
      <c r="BA692" s="20">
        <f>Data!BE692-Data!DL692</f>
        <v>-10</v>
      </c>
      <c r="BB692" s="20">
        <f>Data!BF692-Data!DM692</f>
        <v>7</v>
      </c>
      <c r="BC692" s="20">
        <f>Data!BG692-Data!DN692</f>
        <v>43</v>
      </c>
      <c r="BD692" s="20">
        <f>Data!BH692-Data!DO692</f>
        <v>-2.5</v>
      </c>
      <c r="BE692" s="20">
        <f>Data!BI692-Data!DP692</f>
        <v>5.9480000000000075</v>
      </c>
      <c r="BF692" s="20">
        <f>Data!BJ692-Data!DQ692</f>
        <v>-8.4210000000000012</v>
      </c>
      <c r="BG692" s="20">
        <f>Data!BK692-Data!DR692</f>
        <v>6.6999999999999948E-2</v>
      </c>
      <c r="BH692" s="20">
        <f>Data!BL692-Data!DS692</f>
        <v>0.36800000000000033</v>
      </c>
      <c r="BI692" s="20">
        <f>Data!BM692-Data!DT692</f>
        <v>-7.4000000000000066E-2</v>
      </c>
      <c r="BJ692" s="20">
        <f>Data!BN692-Data!DU692</f>
        <v>-2.8000000000000007</v>
      </c>
      <c r="BK692" s="20">
        <f>Data!BO692-Data!DV692</f>
        <v>-0.10000000000000142</v>
      </c>
      <c r="BL692" s="20">
        <f>Data!BP692-Data!DW692</f>
        <v>-0.5</v>
      </c>
      <c r="BM692" s="20">
        <f>Data!BQ692-Data!DX692</f>
        <v>-0.68421052631579027</v>
      </c>
      <c r="BN692" s="20">
        <f>Data!BR692-Data!DY692</f>
        <v>2.3000000000000007</v>
      </c>
      <c r="BO692" s="20">
        <f>Data!BS692-Data!DZ692</f>
        <v>19</v>
      </c>
      <c r="BP692" s="20">
        <f>Data!BT692-Data!EA692</f>
        <v>-1.3000000000000012E-2</v>
      </c>
      <c r="BQ692" s="20">
        <f>Data!BU692-Data!EB692</f>
        <v>0</v>
      </c>
      <c r="BR692" s="20">
        <f>Data!BV692-Data!EC692</f>
        <v>156</v>
      </c>
      <c r="BS692" s="20">
        <f>Data!BW692-Data!ED692</f>
        <v>189</v>
      </c>
      <c r="BT692" s="20">
        <f>Data!BX692-Data!EE692</f>
        <v>181</v>
      </c>
      <c r="BU692" s="20">
        <f>Data!BY692-Data!EF692</f>
        <v>154</v>
      </c>
      <c r="BV692" s="20">
        <f>Data!BZ692-Data!EG692</f>
        <v>161</v>
      </c>
      <c r="BW692" s="20">
        <f>Data!CA692-Data!EH692</f>
        <v>141.39999999999998</v>
      </c>
      <c r="BX692" s="20">
        <f>Data!CB692-Data!EI692</f>
        <v>189</v>
      </c>
      <c r="BY692" s="20">
        <f>Data!CC692-Data!EJ692</f>
        <v>204</v>
      </c>
      <c r="BZ692" s="20">
        <f>Data!EK692</f>
        <v>10639.199999999999</v>
      </c>
      <c r="CA692" s="20">
        <f>Data!EL692</f>
        <v>12232.35</v>
      </c>
      <c r="CB692" s="20">
        <f>Data!EM692</f>
        <v>77.05263157894737</v>
      </c>
      <c r="CC692" s="20">
        <f>Data!EN692</f>
        <v>66.730947368421042</v>
      </c>
      <c r="CD692" s="20">
        <f>Data!EO692</f>
        <v>13.3041</v>
      </c>
      <c r="CE692" s="20">
        <f>Data!EP692</f>
        <v>211.27999999999997</v>
      </c>
      <c r="CF692" s="50">
        <f>IF(ISBLANK(Data!EQ692), "", Data!EQ692)</f>
        <v>70</v>
      </c>
      <c r="CG692" s="50">
        <f>IF(ISBLANK(Data!ER692), "", Data!ER692)</f>
        <v>68</v>
      </c>
      <c r="CH692" s="61" t="str">
        <f>IF(ISBLANK(Data!ES692), "", Data!ES692)</f>
        <v>Miami OH</v>
      </c>
      <c r="CI692" s="61">
        <f>IF(ISBLANK(Data!ET692), "", Data!ET692)</f>
        <v>138</v>
      </c>
    </row>
    <row r="693" spans="1:87" x14ac:dyDescent="0.45">
      <c r="A693" s="50">
        <f>IF(ISBLANK(Data!A693), "", Data!A693)</f>
        <v>45318</v>
      </c>
      <c r="B693" s="50" t="str">
        <f>IF(ISBLANK(Data!B693), "", Data!B693)</f>
        <v>Western Michigan</v>
      </c>
      <c r="C693" s="50">
        <f>IF(ISBLANK(Data!C693), "", Data!C693)</f>
        <v>352</v>
      </c>
      <c r="D693" s="50" t="str">
        <f>IF(ISBLANK(Data!D693), "", Data!D693)</f>
        <v>Central Michigan</v>
      </c>
      <c r="E693" s="50">
        <f>IF(ISBLANK(Data!E693), "", Data!E693)</f>
        <v>46</v>
      </c>
      <c r="F693" s="50" t="str">
        <f>IF(ISBLANK(Data!F693), "", Data!F693)</f>
        <v>N</v>
      </c>
      <c r="G693" s="50" t="str">
        <f>IF(ISBLANK(Data!G693), "", Data!G693)</f>
        <v>Western Michigan</v>
      </c>
      <c r="H693" s="50" t="str">
        <f>IF(ISBLANK(Data!H693), "", Data!H693)</f>
        <v>Central Michigan</v>
      </c>
      <c r="I693" s="50" t="str">
        <f>IF(ISBLANK(Data!I693), "", Data!I693)</f>
        <v>Western Michigan</v>
      </c>
      <c r="J693" s="50" t="str">
        <f>IF(ISBLANK(Data!J693), "", Data!J693)</f>
        <v>Central Michigan</v>
      </c>
      <c r="K693" s="50" t="str">
        <f>IF(ISBLANK(Data!K693), "", Data!K693)</f>
        <v>Western Michigan</v>
      </c>
      <c r="L693" s="50" t="str">
        <f>IF(ISBLANK(Data!L693), "", Data!L693)</f>
        <v>Central Michigan</v>
      </c>
      <c r="M693" s="50" t="str">
        <f>IF(ISBLANK(Data!M693), "", Data!M693)</f>
        <v>W Michigan</v>
      </c>
      <c r="N693" s="50" t="str">
        <f>IF(ISBLANK(Data!N693), "", Data!N693)</f>
        <v>Central Mich</v>
      </c>
      <c r="O693" s="50" t="str">
        <f>IF(ISBLANK(Data!O693), "", Data!O693)</f>
        <v>W. Michigan</v>
      </c>
      <c r="P693" s="50" t="str">
        <f>IF(ISBLANK(Data!P693), "", Data!P693)</f>
        <v>C. Michigan</v>
      </c>
      <c r="Q693" s="50" t="str">
        <f>IF(ISBLANK(Data!Q693), "", Data!Q693)</f>
        <v>Western Michigan</v>
      </c>
      <c r="R693" s="50" t="str">
        <f>IF(ISBLANK(Data!R693), "", Data!R693)</f>
        <v>Central Michigan</v>
      </c>
      <c r="S693" s="20">
        <f>Data!W693-Data!CD693</f>
        <v>-0.10526315789473695</v>
      </c>
      <c r="T693" s="20">
        <f>Data!X693-Data!CE693</f>
        <v>0.11999999999999922</v>
      </c>
      <c r="U693" s="20">
        <f>Data!Y693-Data!CF693</f>
        <v>3.6999999999999886</v>
      </c>
      <c r="V693" s="20">
        <f>Data!Z693-Data!CG693</f>
        <v>3.5999999999999943</v>
      </c>
      <c r="W693" s="20">
        <f>Data!AA693-Data!CH693</f>
        <v>2.2000000000000028</v>
      </c>
      <c r="X693" s="20">
        <f>Data!AB693-Data!CI693</f>
        <v>-7.6999999999999999E-2</v>
      </c>
      <c r="Y693" s="20">
        <f>Data!AC693-Data!CJ693</f>
        <v>-4.9999999999999822E-2</v>
      </c>
      <c r="Z693" s="20">
        <f>Data!AD693-Data!CK693</f>
        <v>0.20000000000000284</v>
      </c>
      <c r="AA693" s="20">
        <f>Data!AE693-Data!CL693</f>
        <v>0.29999999999999716</v>
      </c>
      <c r="AB693" s="20">
        <f>Data!AF693-Data!CM693</f>
        <v>-2.25</v>
      </c>
      <c r="AC693" s="20">
        <f>Data!AG693-Data!CN693</f>
        <v>4.3999999999999915</v>
      </c>
      <c r="AD693" s="20">
        <f>Data!AH693-Data!CO693</f>
        <v>5.4000000000000057</v>
      </c>
      <c r="AE693" s="20">
        <f>Data!AI693-Data!CP693</f>
        <v>-1.1599999999999999E-2</v>
      </c>
      <c r="AF693" s="20">
        <f>Data!AJ693-Data!CQ693</f>
        <v>-2.7</v>
      </c>
      <c r="AG693" s="20">
        <f>Data!AK693-Data!CR693</f>
        <v>-0.14210526315789473</v>
      </c>
      <c r="AH693" s="20">
        <f>Data!AL693-Data!CS693</f>
        <v>-40</v>
      </c>
      <c r="AI693" s="20">
        <f>Data!AM693-Data!CT693</f>
        <v>1.8299999999999992</v>
      </c>
      <c r="AJ693" s="20">
        <f>Data!AN693-Data!CU693</f>
        <v>-0.62000000000000011</v>
      </c>
      <c r="AK693" s="20">
        <f>Data!AO693-Data!CV693</f>
        <v>142</v>
      </c>
      <c r="AL693" s="20">
        <f>Data!AP693-Data!CW693</f>
        <v>66</v>
      </c>
      <c r="AM693" s="20">
        <f>Data!AQ693-Data!CX693</f>
        <v>43</v>
      </c>
      <c r="AN693" s="20">
        <f>Data!AR693-Data!CY693</f>
        <v>2.1000000000000019E-2</v>
      </c>
      <c r="AO693" s="20">
        <f>Data!AS693-Data!CZ693</f>
        <v>33</v>
      </c>
      <c r="AP693" s="20">
        <f>Data!AT693-Data!DA693</f>
        <v>48</v>
      </c>
      <c r="AQ693" s="20">
        <f>Data!AU693-Data!DB693</f>
        <v>4.0999999999999981E-2</v>
      </c>
      <c r="AR693" s="20">
        <f>Data!AV693-Data!DC693</f>
        <v>25</v>
      </c>
      <c r="AS693" s="20">
        <f>Data!AW693-Data!DD693</f>
        <v>67</v>
      </c>
      <c r="AT693" s="20">
        <f>Data!AX693-Data!DE693</f>
        <v>-5.5000000000000049E-2</v>
      </c>
      <c r="AU693" s="20">
        <f>Data!AY693-Data!DF693</f>
        <v>51</v>
      </c>
      <c r="AV693" s="20">
        <f>Data!AZ693-Data!DG693</f>
        <v>2.6842105263157894</v>
      </c>
      <c r="AW693" s="20">
        <f>Data!BA693-Data!DH693</f>
        <v>85</v>
      </c>
      <c r="AX693" s="20">
        <f>Data!BB693-Data!DI693</f>
        <v>4.473684210526315</v>
      </c>
      <c r="AY693" s="20">
        <f>Data!BC693-Data!DJ693</f>
        <v>39</v>
      </c>
      <c r="AZ693" s="20">
        <f>Data!BD693-Data!DK693</f>
        <v>-17</v>
      </c>
      <c r="BA693" s="20">
        <f>Data!BE693-Data!DL693</f>
        <v>-16</v>
      </c>
      <c r="BB693" s="20">
        <f>Data!BF693-Data!DM693</f>
        <v>17</v>
      </c>
      <c r="BC693" s="20">
        <f>Data!BG693-Data!DN693</f>
        <v>22</v>
      </c>
      <c r="BD693" s="20">
        <f>Data!BH693-Data!DO693</f>
        <v>7.4000000000000057</v>
      </c>
      <c r="BE693" s="20">
        <f>Data!BI693-Data!DP693</f>
        <v>3.4739999999999895</v>
      </c>
      <c r="BF693" s="20">
        <f>Data!BJ693-Data!DQ693</f>
        <v>4</v>
      </c>
      <c r="BG693" s="20">
        <f>Data!BK693-Data!DR693</f>
        <v>8.8999999999999968E-2</v>
      </c>
      <c r="BH693" s="20">
        <f>Data!BL693-Data!DS693</f>
        <v>0.89499999999999957</v>
      </c>
      <c r="BI693" s="20">
        <f>Data!BM693-Data!DT693</f>
        <v>-9.8999999999999977E-2</v>
      </c>
      <c r="BJ693" s="20">
        <f>Data!BN693-Data!DU693</f>
        <v>2.5</v>
      </c>
      <c r="BK693" s="20">
        <f>Data!BO693-Data!DV693</f>
        <v>3.6000000000000014</v>
      </c>
      <c r="BL693" s="20">
        <f>Data!BP693-Data!DW693</f>
        <v>-0.89999999999999991</v>
      </c>
      <c r="BM693" s="20">
        <f>Data!BQ693-Data!DX693</f>
        <v>-0.89473684210526283</v>
      </c>
      <c r="BN693" s="20">
        <f>Data!BR693-Data!DY693</f>
        <v>1.1000000000000014</v>
      </c>
      <c r="BO693" s="20">
        <f>Data!BS693-Data!DZ693</f>
        <v>76</v>
      </c>
      <c r="BP693" s="20">
        <f>Data!BT693-Data!EA693</f>
        <v>-3.6999999999999977E-2</v>
      </c>
      <c r="BQ693" s="20">
        <f>Data!BU693-Data!EB693</f>
        <v>-7</v>
      </c>
      <c r="BR693" s="20">
        <f>Data!BV693-Data!EC693</f>
        <v>-5</v>
      </c>
      <c r="BS693" s="20">
        <f>Data!BW693-Data!ED693</f>
        <v>53</v>
      </c>
      <c r="BT693" s="20">
        <f>Data!BX693-Data!EE693</f>
        <v>92</v>
      </c>
      <c r="BU693" s="20">
        <f>Data!BY693-Data!EF693</f>
        <v>-19</v>
      </c>
      <c r="BV693" s="20">
        <f>Data!BZ693-Data!EG693</f>
        <v>-1</v>
      </c>
      <c r="BW693" s="20">
        <f>Data!CA693-Data!EH693</f>
        <v>30.800000000000011</v>
      </c>
      <c r="BX693" s="20">
        <f>Data!CB693-Data!EI693</f>
        <v>73</v>
      </c>
      <c r="BY693" s="20">
        <f>Data!CC693-Data!EJ693</f>
        <v>55</v>
      </c>
      <c r="BZ693" s="20">
        <f>Data!EK693</f>
        <v>11124.49</v>
      </c>
      <c r="CA693" s="20">
        <f>Data!EL693</f>
        <v>11083.1</v>
      </c>
      <c r="CB693" s="20">
        <f>Data!EM693</f>
        <v>83.68063157894737</v>
      </c>
      <c r="CC693" s="20">
        <f>Data!EN693</f>
        <v>66.867315789473693</v>
      </c>
      <c r="CD693" s="20">
        <f>Data!EO693</f>
        <v>11.756800000000002</v>
      </c>
      <c r="CE693" s="20">
        <f>Data!EP693</f>
        <v>191.869</v>
      </c>
      <c r="CF693" s="50">
        <f>IF(ISBLANK(Data!EQ693), "", Data!EQ693)</f>
        <v>55</v>
      </c>
      <c r="CG693" s="50">
        <f>IF(ISBLANK(Data!ER693), "", Data!ER693)</f>
        <v>62</v>
      </c>
      <c r="CH693" s="61" t="str">
        <f>IF(ISBLANK(Data!ES693), "", Data!ES693)</f>
        <v>Central Michigan</v>
      </c>
      <c r="CI693" s="61">
        <f>IF(ISBLANK(Data!ET693), "", Data!ET693)</f>
        <v>117</v>
      </c>
    </row>
    <row r="694" spans="1:87" x14ac:dyDescent="0.45">
      <c r="A694" s="50">
        <f>IF(ISBLANK(Data!A694), "", Data!A694)</f>
        <v>45318</v>
      </c>
      <c r="B694" s="50" t="str">
        <f>IF(ISBLANK(Data!B694), "", Data!B694)</f>
        <v>Green Bay</v>
      </c>
      <c r="C694" s="50">
        <f>IF(ISBLANK(Data!C694), "", Data!C694)</f>
        <v>106</v>
      </c>
      <c r="D694" s="50" t="str">
        <f>IF(ISBLANK(Data!D694), "", Data!D694)</f>
        <v>Detroit Mercy</v>
      </c>
      <c r="E694" s="50">
        <f>IF(ISBLANK(Data!E694), "", Data!E694)</f>
        <v>71</v>
      </c>
      <c r="F694" s="50" t="str">
        <f>IF(ISBLANK(Data!F694), "", Data!F694)</f>
        <v>N</v>
      </c>
      <c r="G694" s="50" t="str">
        <f>IF(ISBLANK(Data!G694), "", Data!G694)</f>
        <v>Green Bay</v>
      </c>
      <c r="H694" s="50" t="str">
        <f>IF(ISBLANK(Data!H694), "", Data!H694)</f>
        <v>Detroit</v>
      </c>
      <c r="I694" s="50" t="str">
        <f>IF(ISBLANK(Data!I694), "", Data!I694)</f>
        <v>Green Bay</v>
      </c>
      <c r="J694" s="50" t="str">
        <f>IF(ISBLANK(Data!J694), "", Data!J694)</f>
        <v>Detroit</v>
      </c>
      <c r="K694" s="50" t="str">
        <f>IF(ISBLANK(Data!K694), "", Data!K694)</f>
        <v>Green Bay</v>
      </c>
      <c r="L694" s="50" t="str">
        <f>IF(ISBLANK(Data!L694), "", Data!L694)</f>
        <v>Detroit Mercy</v>
      </c>
      <c r="M694" s="50" t="str">
        <f>IF(ISBLANK(Data!M694), "", Data!M694)</f>
        <v>WI-Grn Bay</v>
      </c>
      <c r="N694" s="50" t="str">
        <f>IF(ISBLANK(Data!N694), "", Data!N694)</f>
        <v>Detroit</v>
      </c>
      <c r="O694" s="50" t="str">
        <f>IF(ISBLANK(Data!O694), "", Data!O694)</f>
        <v>Green Bay</v>
      </c>
      <c r="P694" s="50" t="str">
        <f>IF(ISBLANK(Data!P694), "", Data!P694)</f>
        <v>Detroit</v>
      </c>
      <c r="Q694" s="50" t="str">
        <f>IF(ISBLANK(Data!Q694), "", Data!Q694)</f>
        <v>Green Bay</v>
      </c>
      <c r="R694" s="50" t="str">
        <f>IF(ISBLANK(Data!R694), "", Data!R694)</f>
        <v>Detroit</v>
      </c>
      <c r="S694" s="20">
        <f>Data!W694-Data!CD694</f>
        <v>0.59090909090909105</v>
      </c>
      <c r="T694" s="20">
        <f>Data!X694-Data!CE694</f>
        <v>19.45</v>
      </c>
      <c r="U694" s="20">
        <f>Data!Y694-Data!CF694</f>
        <v>10.799999999999997</v>
      </c>
      <c r="V694" s="20">
        <f>Data!Z694-Data!CG694</f>
        <v>-8.6999999999999886</v>
      </c>
      <c r="W694" s="20">
        <f>Data!AA694-Data!CH694</f>
        <v>-4.4999999999999929</v>
      </c>
      <c r="X694" s="20">
        <f>Data!AB694-Data!CI694</f>
        <v>0.14100000000000001</v>
      </c>
      <c r="Y694" s="20">
        <f>Data!AC694-Data!CJ694</f>
        <v>-1.8699999999999999</v>
      </c>
      <c r="Z694" s="20">
        <f>Data!AD694-Data!CK694</f>
        <v>-1.3000000000000114</v>
      </c>
      <c r="AA694" s="20">
        <f>Data!AE694-Data!CL694</f>
        <v>0.59999999999999432</v>
      </c>
      <c r="AB694" s="20">
        <f>Data!AF694-Data!CM694</f>
        <v>-3.1</v>
      </c>
      <c r="AC694" s="20">
        <f>Data!AG694-Data!CN694</f>
        <v>11.299999999999997</v>
      </c>
      <c r="AD694" s="20">
        <f>Data!AH694-Data!CO694</f>
        <v>-8.2999999999999972</v>
      </c>
      <c r="AE694" s="20">
        <f>Data!AI694-Data!CP694</f>
        <v>0.32769999999999999</v>
      </c>
      <c r="AF694" s="20">
        <f>Data!AJ694-Data!CQ694</f>
        <v>11.1</v>
      </c>
      <c r="AG694" s="20">
        <f>Data!AK694-Data!CR694</f>
        <v>0.53917748917748909</v>
      </c>
      <c r="AH694" s="20">
        <f>Data!AL694-Data!CS694</f>
        <v>337</v>
      </c>
      <c r="AI694" s="20">
        <f>Data!AM694-Data!CT694</f>
        <v>15.3</v>
      </c>
      <c r="AJ694" s="20">
        <f>Data!AN694-Data!CU694</f>
        <v>-0.82000000000000006</v>
      </c>
      <c r="AK694" s="20">
        <f>Data!AO694-Data!CV694</f>
        <v>159</v>
      </c>
      <c r="AL694" s="20">
        <f>Data!AP694-Data!CW694</f>
        <v>-230</v>
      </c>
      <c r="AM694" s="20">
        <f>Data!AQ694-Data!CX694</f>
        <v>-53</v>
      </c>
      <c r="AN694" s="20">
        <f>Data!AR694-Data!CY694</f>
        <v>6.5000000000000002E-2</v>
      </c>
      <c r="AO694" s="20">
        <f>Data!AS694-Data!CZ694</f>
        <v>80</v>
      </c>
      <c r="AP694" s="20">
        <f>Data!AT694-Data!DA694</f>
        <v>116</v>
      </c>
      <c r="AQ694" s="20">
        <f>Data!AU694-Data!DB694</f>
        <v>8.6999999999999966E-2</v>
      </c>
      <c r="AR694" s="20">
        <f>Data!AV694-Data!DC694</f>
        <v>-31</v>
      </c>
      <c r="AS694" s="20">
        <f>Data!AW694-Data!DD694</f>
        <v>-40</v>
      </c>
      <c r="AT694" s="20">
        <f>Data!AX694-Data!DE694</f>
        <v>-6.0000000000000053E-3</v>
      </c>
      <c r="AU694" s="20">
        <f>Data!AY694-Data!DF694</f>
        <v>-26</v>
      </c>
      <c r="AV694" s="20">
        <f>Data!AZ694-Data!DG694</f>
        <v>-1.6363636363636367</v>
      </c>
      <c r="AW694" s="20">
        <f>Data!BA694-Data!DH694</f>
        <v>76</v>
      </c>
      <c r="AX694" s="20">
        <f>Data!BB694-Data!DI694</f>
        <v>2.0519480519480489</v>
      </c>
      <c r="AY694" s="20">
        <f>Data!BC694-Data!DJ694</f>
        <v>68</v>
      </c>
      <c r="AZ694" s="20">
        <f>Data!BD694-Data!DK694</f>
        <v>-44</v>
      </c>
      <c r="BA694" s="20">
        <f>Data!BE694-Data!DL694</f>
        <v>5</v>
      </c>
      <c r="BB694" s="20">
        <f>Data!BF694-Data!DM694</f>
        <v>-12</v>
      </c>
      <c r="BC694" s="20">
        <f>Data!BG694-Data!DN694</f>
        <v>6</v>
      </c>
      <c r="BD694" s="20">
        <f>Data!BH694-Data!DO694</f>
        <v>4.3000000000000043</v>
      </c>
      <c r="BE694" s="20">
        <f>Data!BI694-Data!DP694</f>
        <v>-14.129999999999995</v>
      </c>
      <c r="BF694" s="20">
        <f>Data!BJ694-Data!DQ694</f>
        <v>18.475999999999999</v>
      </c>
      <c r="BG694" s="20">
        <f>Data!BK694-Data!DR694</f>
        <v>0.27800000000000002</v>
      </c>
      <c r="BH694" s="20">
        <f>Data!BL694-Data!DS694</f>
        <v>-1.1690000000000005</v>
      </c>
      <c r="BI694" s="20">
        <f>Data!BM694-Data!DT694</f>
        <v>-0.13700000000000001</v>
      </c>
      <c r="BJ694" s="20">
        <f>Data!BN694-Data!DU694</f>
        <v>4.3000000000000007</v>
      </c>
      <c r="BK694" s="20">
        <f>Data!BO694-Data!DV694</f>
        <v>-2.5000000000000018</v>
      </c>
      <c r="BL694" s="20">
        <f>Data!BP694-Data!DW694</f>
        <v>9.9999999999999645E-2</v>
      </c>
      <c r="BM694" s="20">
        <f>Data!BQ694-Data!DX694</f>
        <v>-2.3138528138528143</v>
      </c>
      <c r="BN694" s="20">
        <f>Data!BR694-Data!DY694</f>
        <v>-0.5</v>
      </c>
      <c r="BO694" s="20">
        <f>Data!BS694-Data!DZ694</f>
        <v>-206</v>
      </c>
      <c r="BP694" s="20">
        <f>Data!BT694-Data!EA694</f>
        <v>0.14200000000000002</v>
      </c>
      <c r="BQ694" s="20">
        <f>Data!BU694-Data!EB694</f>
        <v>26</v>
      </c>
      <c r="BR694" s="20">
        <f>Data!BV694-Data!EC694</f>
        <v>-174</v>
      </c>
      <c r="BS694" s="20">
        <f>Data!BW694-Data!ED694</f>
        <v>-159</v>
      </c>
      <c r="BT694" s="20">
        <f>Data!BX694-Data!EE694</f>
        <v>-182</v>
      </c>
      <c r="BU694" s="20">
        <f>Data!BY694-Data!EF694</f>
        <v>-113</v>
      </c>
      <c r="BV694" s="20">
        <f>Data!BZ694-Data!EG694</f>
        <v>-157</v>
      </c>
      <c r="BW694" s="20">
        <f>Data!CA694-Data!EH694</f>
        <v>-126.80000000000001</v>
      </c>
      <c r="BX694" s="20">
        <f>Data!CB694-Data!EI694</f>
        <v>-205</v>
      </c>
      <c r="BY694" s="20">
        <f>Data!CC694-Data!EJ694</f>
        <v>-148</v>
      </c>
      <c r="BZ694" s="20">
        <f>Data!EK694</f>
        <v>12330.63</v>
      </c>
      <c r="CA694" s="20">
        <f>Data!EL694</f>
        <v>10243.800000000001</v>
      </c>
      <c r="CB694" s="20">
        <f>Data!EM694</f>
        <v>86.620238095238093</v>
      </c>
      <c r="CC694" s="20">
        <f>Data!EN694</f>
        <v>62.959727272727271</v>
      </c>
      <c r="CD694" s="20">
        <f>Data!EO694</f>
        <v>12.443999999999999</v>
      </c>
      <c r="CE694" s="20">
        <f>Data!EP694</f>
        <v>266.44200000000001</v>
      </c>
      <c r="CF694" s="50">
        <f>IF(ISBLANK(Data!EQ694), "", Data!EQ694)</f>
        <v>78</v>
      </c>
      <c r="CG694" s="50">
        <f>IF(ISBLANK(Data!ER694), "", Data!ER694)</f>
        <v>64</v>
      </c>
      <c r="CH694" s="61" t="str">
        <f>IF(ISBLANK(Data!ES694), "", Data!ES694)</f>
        <v>Green Bay</v>
      </c>
      <c r="CI694" s="61">
        <f>IF(ISBLANK(Data!ET694), "", Data!ET694)</f>
        <v>142</v>
      </c>
    </row>
    <row r="695" spans="1:87" x14ac:dyDescent="0.45">
      <c r="A695" s="50">
        <f>IF(ISBLANK(Data!A695), "", Data!A695)</f>
        <v>45318</v>
      </c>
      <c r="B695" s="50" t="str">
        <f>IF(ISBLANK(Data!B695), "", Data!B695)</f>
        <v>Iowa St.</v>
      </c>
      <c r="C695" s="50">
        <f>IF(ISBLANK(Data!C695), "", Data!C695)</f>
        <v>126</v>
      </c>
      <c r="D695" s="50" t="str">
        <f>IF(ISBLANK(Data!D695), "", Data!D695)</f>
        <v>Kansas</v>
      </c>
      <c r="E695" s="50">
        <f>IF(ISBLANK(Data!E695), "", Data!E695)</f>
        <v>132</v>
      </c>
      <c r="F695" s="50" t="str">
        <f>IF(ISBLANK(Data!F695), "", Data!F695)</f>
        <v>N</v>
      </c>
      <c r="G695" s="50" t="str">
        <f>IF(ISBLANK(Data!G695), "", Data!G695)</f>
        <v>Iowa St.</v>
      </c>
      <c r="H695" s="50" t="str">
        <f>IF(ISBLANK(Data!H695), "", Data!H695)</f>
        <v>Kansas</v>
      </c>
      <c r="I695" s="50" t="str">
        <f>IF(ISBLANK(Data!I695), "", Data!I695)</f>
        <v>Iowa St.</v>
      </c>
      <c r="J695" s="50" t="str">
        <f>IF(ISBLANK(Data!J695), "", Data!J695)</f>
        <v>Kansas</v>
      </c>
      <c r="K695" s="50" t="str">
        <f>IF(ISBLANK(Data!K695), "", Data!K695)</f>
        <v>Iowa State</v>
      </c>
      <c r="L695" s="50" t="str">
        <f>IF(ISBLANK(Data!L695), "", Data!L695)</f>
        <v>Kansas</v>
      </c>
      <c r="M695" s="50" t="str">
        <f>IF(ISBLANK(Data!M695), "", Data!M695)</f>
        <v>Iowa St</v>
      </c>
      <c r="N695" s="50" t="str">
        <f>IF(ISBLANK(Data!N695), "", Data!N695)</f>
        <v>Kansas</v>
      </c>
      <c r="O695" s="50" t="str">
        <f>IF(ISBLANK(Data!O695), "", Data!O695)</f>
        <v>Iowa St.</v>
      </c>
      <c r="P695" s="50" t="str">
        <f>IF(ISBLANK(Data!P695), "", Data!P695)</f>
        <v>Kansas</v>
      </c>
      <c r="Q695" s="50" t="str">
        <f>IF(ISBLANK(Data!Q695), "", Data!Q695)</f>
        <v>Iowa State</v>
      </c>
      <c r="R695" s="50" t="str">
        <f>IF(ISBLANK(Data!R695), "", Data!R695)</f>
        <v>Kansas</v>
      </c>
      <c r="S695" s="20">
        <f>Data!W695-Data!CD695</f>
        <v>-5.2631578947369029E-2</v>
      </c>
      <c r="T695" s="20">
        <f>Data!X695-Data!CE695</f>
        <v>1.7100000000000009</v>
      </c>
      <c r="U695" s="20">
        <f>Data!Y695-Data!CF695</f>
        <v>-2.2999999999999972</v>
      </c>
      <c r="V695" s="20">
        <f>Data!Z695-Data!CG695</f>
        <v>-3.8999999999999915</v>
      </c>
      <c r="W695" s="20">
        <f>Data!AA695-Data!CH695</f>
        <v>-9.9999999999994316E-2</v>
      </c>
      <c r="X695" s="20">
        <f>Data!AB695-Data!CI695</f>
        <v>-8.4000000000000005E-2</v>
      </c>
      <c r="Y695" s="20">
        <f>Data!AC695-Data!CJ695</f>
        <v>-6.1999999999999993</v>
      </c>
      <c r="Z695" s="20">
        <f>Data!AD695-Data!CK695</f>
        <v>-3.1999999999999886</v>
      </c>
      <c r="AA695" s="20">
        <f>Data!AE695-Data!CL695</f>
        <v>3.0999999999999943</v>
      </c>
      <c r="AB695" s="20">
        <f>Data!AF695-Data!CM695</f>
        <v>-10.76</v>
      </c>
      <c r="AC695" s="20">
        <f>Data!AG695-Data!CN695</f>
        <v>-1.5</v>
      </c>
      <c r="AD695" s="20">
        <f>Data!AH695-Data!CO695</f>
        <v>-5.7999999999999972</v>
      </c>
      <c r="AE695" s="20">
        <f>Data!AI695-Data!CP695</f>
        <v>4.2000000000000037E-2</v>
      </c>
      <c r="AF695" s="20">
        <f>Data!AJ695-Data!CQ695</f>
        <v>-1.9</v>
      </c>
      <c r="AG695" s="20">
        <f>Data!AK695-Data!CR695</f>
        <v>-0.1</v>
      </c>
      <c r="AH695" s="20">
        <f>Data!AL695-Data!CS695</f>
        <v>-19</v>
      </c>
      <c r="AI695" s="20">
        <f>Data!AM695-Data!CT695</f>
        <v>5.2199999999999989</v>
      </c>
      <c r="AJ695" s="20">
        <f>Data!AN695-Data!CU695</f>
        <v>-3.6499999999999995</v>
      </c>
      <c r="AK695" s="20">
        <f>Data!AO695-Data!CV695</f>
        <v>25</v>
      </c>
      <c r="AL695" s="20">
        <f>Data!AP695-Data!CW695</f>
        <v>-127</v>
      </c>
      <c r="AM695" s="20">
        <f>Data!AQ695-Data!CX695</f>
        <v>23</v>
      </c>
      <c r="AN695" s="20">
        <f>Data!AR695-Data!CY695</f>
        <v>-2.4000000000000021E-2</v>
      </c>
      <c r="AO695" s="20">
        <f>Data!AS695-Data!CZ695</f>
        <v>2</v>
      </c>
      <c r="AP695" s="20">
        <f>Data!AT695-Data!DA695</f>
        <v>18</v>
      </c>
      <c r="AQ695" s="20">
        <f>Data!AU695-Data!DB695</f>
        <v>-1.2000000000000011E-2</v>
      </c>
      <c r="AR695" s="20">
        <f>Data!AV695-Data!DC695</f>
        <v>53</v>
      </c>
      <c r="AS695" s="20">
        <f>Data!AW695-Data!DD695</f>
        <v>97</v>
      </c>
      <c r="AT695" s="20">
        <f>Data!AX695-Data!DE695</f>
        <v>-4.1000000000000036E-2</v>
      </c>
      <c r="AU695" s="20">
        <f>Data!AY695-Data!DF695</f>
        <v>54</v>
      </c>
      <c r="AV695" s="20">
        <f>Data!AZ695-Data!DG695</f>
        <v>2.8421052631578938</v>
      </c>
      <c r="AW695" s="20">
        <f>Data!BA695-Data!DH695</f>
        <v>-20</v>
      </c>
      <c r="AX695" s="20">
        <f>Data!BB695-Data!DI695</f>
        <v>-1.0526315789473699</v>
      </c>
      <c r="AY695" s="20">
        <f>Data!BC695-Data!DJ695</f>
        <v>-64</v>
      </c>
      <c r="AZ695" s="20">
        <f>Data!BD695-Data!DK695</f>
        <v>70</v>
      </c>
      <c r="BA695" s="20">
        <f>Data!BE695-Data!DL695</f>
        <v>-28</v>
      </c>
      <c r="BB695" s="20">
        <f>Data!BF695-Data!DM695</f>
        <v>-14</v>
      </c>
      <c r="BC695" s="20">
        <f>Data!BG695-Data!DN695</f>
        <v>23</v>
      </c>
      <c r="BD695" s="20">
        <f>Data!BH695-Data!DO695</f>
        <v>1.2999999999999972</v>
      </c>
      <c r="BE695" s="20">
        <f>Data!BI695-Data!DP695</f>
        <v>-6.6839999999999975</v>
      </c>
      <c r="BF695" s="20">
        <f>Data!BJ695-Data!DQ695</f>
        <v>8</v>
      </c>
      <c r="BG695" s="20">
        <f>Data!BK695-Data!DR695</f>
        <v>-0.18700000000000006</v>
      </c>
      <c r="BH695" s="20">
        <f>Data!BL695-Data!DS695</f>
        <v>-0.7370000000000001</v>
      </c>
      <c r="BI695" s="20">
        <f>Data!BM695-Data!DT695</f>
        <v>0.37499999999999989</v>
      </c>
      <c r="BJ695" s="20">
        <f>Data!BN695-Data!DU695</f>
        <v>1</v>
      </c>
      <c r="BK695" s="20">
        <f>Data!BO695-Data!DV695</f>
        <v>5.0999999999999979</v>
      </c>
      <c r="BL695" s="20">
        <f>Data!BP695-Data!DW695</f>
        <v>-1.5</v>
      </c>
      <c r="BM695" s="20">
        <f>Data!BQ695-Data!DX695</f>
        <v>3.6842105263157894</v>
      </c>
      <c r="BN695" s="20">
        <f>Data!BR695-Data!DY695</f>
        <v>1.2000000000000011</v>
      </c>
      <c r="BO695" s="20">
        <f>Data!BS695-Data!DZ695</f>
        <v>37</v>
      </c>
      <c r="BP695" s="20">
        <f>Data!BT695-Data!EA695</f>
        <v>-5.600000000000005E-2</v>
      </c>
      <c r="BQ695" s="20">
        <f>Data!BU695-Data!EB695</f>
        <v>2</v>
      </c>
      <c r="BR695" s="20">
        <f>Data!BV695-Data!EC695</f>
        <v>-6</v>
      </c>
      <c r="BS695" s="20">
        <f>Data!BW695-Data!ED695</f>
        <v>18</v>
      </c>
      <c r="BT695" s="20">
        <f>Data!BX695-Data!EE695</f>
        <v>12</v>
      </c>
      <c r="BU695" s="20">
        <f>Data!BY695-Data!EF695</f>
        <v>-11</v>
      </c>
      <c r="BV695" s="20">
        <f>Data!BZ695-Data!EG695</f>
        <v>-6</v>
      </c>
      <c r="BW695" s="20">
        <f>Data!CA695-Data!EH695</f>
        <v>7.8999999999999986</v>
      </c>
      <c r="BX695" s="20">
        <f>Data!CB695-Data!EI695</f>
        <v>37</v>
      </c>
      <c r="BY695" s="20">
        <f>Data!CC695-Data!EJ695</f>
        <v>31</v>
      </c>
      <c r="BZ695" s="20">
        <f>Data!EK695</f>
        <v>11109</v>
      </c>
      <c r="CA695" s="20">
        <f>Data!EL695</f>
        <v>10873.710000000001</v>
      </c>
      <c r="CB695" s="20">
        <f>Data!EM695</f>
        <v>84.748684210526321</v>
      </c>
      <c r="CC695" s="20">
        <f>Data!EN695</f>
        <v>134.00157894736842</v>
      </c>
      <c r="CD695" s="20">
        <f>Data!EO695</f>
        <v>11.692</v>
      </c>
      <c r="CE695" s="20">
        <f>Data!EP695</f>
        <v>194.32199999999997</v>
      </c>
      <c r="CF695" s="50">
        <f>IF(ISBLANK(Data!EQ695), "", Data!EQ695)</f>
        <v>79</v>
      </c>
      <c r="CG695" s="50">
        <f>IF(ISBLANK(Data!ER695), "", Data!ER695)</f>
        <v>75</v>
      </c>
      <c r="CH695" s="61" t="str">
        <f>IF(ISBLANK(Data!ES695), "", Data!ES695)</f>
        <v>Iowa St.</v>
      </c>
      <c r="CI695" s="61">
        <f>IF(ISBLANK(Data!ET695), "", Data!ET695)</f>
        <v>154</v>
      </c>
    </row>
    <row r="696" spans="1:87" x14ac:dyDescent="0.45">
      <c r="A696" s="50">
        <f>IF(ISBLANK(Data!A696), "", Data!A696)</f>
        <v>45318</v>
      </c>
      <c r="B696" s="50" t="str">
        <f>IF(ISBLANK(Data!B696), "", Data!B696)</f>
        <v>Florida St.</v>
      </c>
      <c r="C696" s="50">
        <f>IF(ISBLANK(Data!C696), "", Data!C696)</f>
        <v>91</v>
      </c>
      <c r="D696" s="50" t="str">
        <f>IF(ISBLANK(Data!D696), "", Data!D696)</f>
        <v>North Carolina</v>
      </c>
      <c r="E696" s="50">
        <f>IF(ISBLANK(Data!E696), "", Data!E696)</f>
        <v>202</v>
      </c>
      <c r="F696" s="50" t="str">
        <f>IF(ISBLANK(Data!F696), "", Data!F696)</f>
        <v>N</v>
      </c>
      <c r="G696" s="50" t="str">
        <f>IF(ISBLANK(Data!G696), "", Data!G696)</f>
        <v>Florida St.</v>
      </c>
      <c r="H696" s="50" t="str">
        <f>IF(ISBLANK(Data!H696), "", Data!H696)</f>
        <v>North Carolina</v>
      </c>
      <c r="I696" s="50" t="str">
        <f>IF(ISBLANK(Data!I696), "", Data!I696)</f>
        <v>Florida St.</v>
      </c>
      <c r="J696" s="50" t="str">
        <f>IF(ISBLANK(Data!J696), "", Data!J696)</f>
        <v>North Carolina</v>
      </c>
      <c r="K696" s="50" t="str">
        <f>IF(ISBLANK(Data!K696), "", Data!K696)</f>
        <v>Florida State</v>
      </c>
      <c r="L696" s="50" t="str">
        <f>IF(ISBLANK(Data!L696), "", Data!L696)</f>
        <v>North Carolina</v>
      </c>
      <c r="M696" s="50" t="str">
        <f>IF(ISBLANK(Data!M696), "", Data!M696)</f>
        <v>Florida St</v>
      </c>
      <c r="N696" s="50" t="str">
        <f>IF(ISBLANK(Data!N696), "", Data!N696)</f>
        <v>N Carolina</v>
      </c>
      <c r="O696" s="50" t="str">
        <f>IF(ISBLANK(Data!O696), "", Data!O696)</f>
        <v>Florida St.</v>
      </c>
      <c r="P696" s="50" t="str">
        <f>IF(ISBLANK(Data!P696), "", Data!P696)</f>
        <v>N. Carolina</v>
      </c>
      <c r="Q696" s="50" t="str">
        <f>IF(ISBLANK(Data!Q696), "", Data!Q696)</f>
        <v>Florida State</v>
      </c>
      <c r="R696" s="50" t="str">
        <f>IF(ISBLANK(Data!R696), "", Data!R696)</f>
        <v>North Carolina</v>
      </c>
      <c r="S696" s="20">
        <f>Data!W696-Data!CD696</f>
        <v>-0.21052631578947401</v>
      </c>
      <c r="T696" s="20">
        <f>Data!X696-Data!CE696</f>
        <v>-15.25</v>
      </c>
      <c r="U696" s="20">
        <f>Data!Y696-Data!CF696</f>
        <v>-9.6000000000000085</v>
      </c>
      <c r="V696" s="20">
        <f>Data!Z696-Data!CG696</f>
        <v>5.7000000000000028</v>
      </c>
      <c r="W696" s="20">
        <f>Data!AA696-Data!CH696</f>
        <v>0.10000000000000853</v>
      </c>
      <c r="X696" s="20">
        <f>Data!AB696-Data!CI696</f>
        <v>5.5E-2</v>
      </c>
      <c r="Y696" s="20">
        <f>Data!AC696-Data!CJ696</f>
        <v>-1.580000000000001</v>
      </c>
      <c r="Z696" s="20">
        <f>Data!AD696-Data!CK696</f>
        <v>-0.60000000000000853</v>
      </c>
      <c r="AA696" s="20">
        <f>Data!AE696-Data!CL696</f>
        <v>0.89999999999999147</v>
      </c>
      <c r="AB696" s="20">
        <f>Data!AF696-Data!CM696</f>
        <v>-3.6799999999999997</v>
      </c>
      <c r="AC696" s="20">
        <f>Data!AG696-Data!CN696</f>
        <v>-8.7999999999999972</v>
      </c>
      <c r="AD696" s="20">
        <f>Data!AH696-Data!CO696</f>
        <v>4.6000000000000085</v>
      </c>
      <c r="AE696" s="20">
        <f>Data!AI696-Data!CP696</f>
        <v>-0.16239999999999999</v>
      </c>
      <c r="AF696" s="20">
        <f>Data!AJ696-Data!CQ696</f>
        <v>-4.5999999999999996</v>
      </c>
      <c r="AG696" s="20">
        <f>Data!AK696-Data!CR696</f>
        <v>-0.24210526315789471</v>
      </c>
      <c r="AH696" s="20">
        <f>Data!AL696-Data!CS696</f>
        <v>-135</v>
      </c>
      <c r="AI696" s="20">
        <f>Data!AM696-Data!CT696</f>
        <v>-11.27</v>
      </c>
      <c r="AJ696" s="20">
        <f>Data!AN696-Data!CU696</f>
        <v>-0.51999999999999957</v>
      </c>
      <c r="AK696" s="20">
        <f>Data!AO696-Data!CV696</f>
        <v>-124</v>
      </c>
      <c r="AL696" s="20">
        <f>Data!AP696-Data!CW696</f>
        <v>80</v>
      </c>
      <c r="AM696" s="20">
        <f>Data!AQ696-Data!CX696</f>
        <v>-11</v>
      </c>
      <c r="AN696" s="20">
        <f>Data!AR696-Data!CY696</f>
        <v>-1.7000000000000015E-2</v>
      </c>
      <c r="AO696" s="20">
        <f>Data!AS696-Data!CZ696</f>
        <v>-22</v>
      </c>
      <c r="AP696" s="20">
        <f>Data!AT696-Data!DA696</f>
        <v>-32</v>
      </c>
      <c r="AQ696" s="20">
        <f>Data!AU696-Data!DB696</f>
        <v>-2.899999999999997E-2</v>
      </c>
      <c r="AR696" s="20">
        <f>Data!AV696-Data!DC696</f>
        <v>-54</v>
      </c>
      <c r="AS696" s="20">
        <f>Data!AW696-Data!DD696</f>
        <v>-33</v>
      </c>
      <c r="AT696" s="20">
        <f>Data!AX696-Data!DE696</f>
        <v>-6.6000000000000059E-2</v>
      </c>
      <c r="AU696" s="20">
        <f>Data!AY696-Data!DF696</f>
        <v>-23</v>
      </c>
      <c r="AV696" s="20">
        <f>Data!AZ696-Data!DG696</f>
        <v>-1.2105263157894726</v>
      </c>
      <c r="AW696" s="20">
        <f>Data!BA696-Data!DH696</f>
        <v>-113</v>
      </c>
      <c r="AX696" s="20">
        <f>Data!BB696-Data!DI696</f>
        <v>-5.9473684210526301</v>
      </c>
      <c r="AY696" s="20">
        <f>Data!BC696-Data!DJ696</f>
        <v>-19</v>
      </c>
      <c r="AZ696" s="20">
        <f>Data!BD696-Data!DK696</f>
        <v>62</v>
      </c>
      <c r="BA696" s="20">
        <f>Data!BE696-Data!DL696</f>
        <v>-16</v>
      </c>
      <c r="BB696" s="20">
        <f>Data!BF696-Data!DM696</f>
        <v>30</v>
      </c>
      <c r="BC696" s="20">
        <f>Data!BG696-Data!DN696</f>
        <v>60</v>
      </c>
      <c r="BD696" s="20">
        <f>Data!BH696-Data!DO696</f>
        <v>-6.5</v>
      </c>
      <c r="BE696" s="20">
        <f>Data!BI696-Data!DP696</f>
        <v>4.210000000000008</v>
      </c>
      <c r="BF696" s="20">
        <f>Data!BJ696-Data!DQ696</f>
        <v>-10.737</v>
      </c>
      <c r="BG696" s="20">
        <f>Data!BK696-Data!DR696</f>
        <v>-0.26200000000000001</v>
      </c>
      <c r="BH696" s="20">
        <f>Data!BL696-Data!DS696</f>
        <v>1.5789999999999988</v>
      </c>
      <c r="BI696" s="20">
        <f>Data!BM696-Data!DT696</f>
        <v>0.19800000000000006</v>
      </c>
      <c r="BJ696" s="20">
        <f>Data!BN696-Data!DU696</f>
        <v>-1.6999999999999993</v>
      </c>
      <c r="BK696" s="20">
        <f>Data!BO696-Data!DV696</f>
        <v>-1.6999999999999993</v>
      </c>
      <c r="BL696" s="20">
        <f>Data!BP696-Data!DW696</f>
        <v>-0.89999999999999991</v>
      </c>
      <c r="BM696" s="20">
        <f>Data!BQ696-Data!DX696</f>
        <v>3.2631578947368416</v>
      </c>
      <c r="BN696" s="20">
        <f>Data!BR696-Data!DY696</f>
        <v>3.1999999999999993</v>
      </c>
      <c r="BO696" s="20">
        <f>Data!BS696-Data!DZ696</f>
        <v>30</v>
      </c>
      <c r="BP696" s="20">
        <f>Data!BT696-Data!EA696</f>
        <v>-5.2000000000000046E-2</v>
      </c>
      <c r="BQ696" s="20">
        <f>Data!BU696-Data!EB696</f>
        <v>0</v>
      </c>
      <c r="BR696" s="20">
        <f>Data!BV696-Data!EC696</f>
        <v>77</v>
      </c>
      <c r="BS696" s="20">
        <f>Data!BW696-Data!ED696</f>
        <v>75</v>
      </c>
      <c r="BT696" s="20">
        <f>Data!BX696-Data!EE696</f>
        <v>65</v>
      </c>
      <c r="BU696" s="20">
        <f>Data!BY696-Data!EF696</f>
        <v>69</v>
      </c>
      <c r="BV696" s="20">
        <f>Data!BZ696-Data!EG696</f>
        <v>70</v>
      </c>
      <c r="BW696" s="20">
        <f>Data!CA696-Data!EH696</f>
        <v>50.7</v>
      </c>
      <c r="BX696" s="20">
        <f>Data!CB696-Data!EI696</f>
        <v>30</v>
      </c>
      <c r="BY696" s="20">
        <f>Data!CC696-Data!EJ696</f>
        <v>80</v>
      </c>
      <c r="BZ696" s="20">
        <f>Data!EK696</f>
        <v>10170.879999999999</v>
      </c>
      <c r="CA696" s="20">
        <f>Data!EL696</f>
        <v>11741.2</v>
      </c>
      <c r="CB696" s="20">
        <f>Data!EM696</f>
        <v>70.424421052631573</v>
      </c>
      <c r="CC696" s="20">
        <f>Data!EN696</f>
        <v>94.949052631578937</v>
      </c>
      <c r="CD696" s="20">
        <f>Data!EO696</f>
        <v>15.22</v>
      </c>
      <c r="CE696" s="20">
        <f>Data!EP696</f>
        <v>222.39999999999998</v>
      </c>
      <c r="CF696" s="50">
        <f>IF(ISBLANK(Data!EQ696), "", Data!EQ696)</f>
        <v>68</v>
      </c>
      <c r="CG696" s="50">
        <f>IF(ISBLANK(Data!ER696), "", Data!ER696)</f>
        <v>75</v>
      </c>
      <c r="CH696" s="61" t="str">
        <f>IF(ISBLANK(Data!ES696), "", Data!ES696)</f>
        <v>North Carolina</v>
      </c>
      <c r="CI696" s="61">
        <f>IF(ISBLANK(Data!ET696), "", Data!ET696)</f>
        <v>143</v>
      </c>
    </row>
    <row r="697" spans="1:87" x14ac:dyDescent="0.45">
      <c r="A697" s="50">
        <f>IF(ISBLANK(Data!A697), "", Data!A697)</f>
        <v>45318</v>
      </c>
      <c r="B697" s="50" t="str">
        <f>IF(ISBLANK(Data!B697), "", Data!B697)</f>
        <v>Oklahoma</v>
      </c>
      <c r="C697" s="50">
        <f>IF(ISBLANK(Data!C697), "", Data!C697)</f>
        <v>221</v>
      </c>
      <c r="D697" s="50" t="str">
        <f>IF(ISBLANK(Data!D697), "", Data!D697)</f>
        <v>Texas Tech</v>
      </c>
      <c r="E697" s="50">
        <f>IF(ISBLANK(Data!E697), "", Data!E697)</f>
        <v>303</v>
      </c>
      <c r="F697" s="50" t="str">
        <f>IF(ISBLANK(Data!F697), "", Data!F697)</f>
        <v>N</v>
      </c>
      <c r="G697" s="50" t="str">
        <f>IF(ISBLANK(Data!G697), "", Data!G697)</f>
        <v>Oklahoma</v>
      </c>
      <c r="H697" s="50" t="str">
        <f>IF(ISBLANK(Data!H697), "", Data!H697)</f>
        <v>Texas Tech</v>
      </c>
      <c r="I697" s="50" t="str">
        <f>IF(ISBLANK(Data!I697), "", Data!I697)</f>
        <v>Oklahoma</v>
      </c>
      <c r="J697" s="50" t="str">
        <f>IF(ISBLANK(Data!J697), "", Data!J697)</f>
        <v>Texas Tech</v>
      </c>
      <c r="K697" s="50" t="str">
        <f>IF(ISBLANK(Data!K697), "", Data!K697)</f>
        <v>Oklahoma</v>
      </c>
      <c r="L697" s="50" t="str">
        <f>IF(ISBLANK(Data!L697), "", Data!L697)</f>
        <v>Texas Tech</v>
      </c>
      <c r="M697" s="50" t="str">
        <f>IF(ISBLANK(Data!M697), "", Data!M697)</f>
        <v>Oklahoma</v>
      </c>
      <c r="N697" s="50" t="str">
        <f>IF(ISBLANK(Data!N697), "", Data!N697)</f>
        <v>Texas Tech</v>
      </c>
      <c r="O697" s="50" t="str">
        <f>IF(ISBLANK(Data!O697), "", Data!O697)</f>
        <v>Oklahoma</v>
      </c>
      <c r="P697" s="50" t="str">
        <f>IF(ISBLANK(Data!P697), "", Data!P697)</f>
        <v>Texas Tech</v>
      </c>
      <c r="Q697" s="50" t="str">
        <f>IF(ISBLANK(Data!Q697), "", Data!Q697)</f>
        <v>Oklahoma</v>
      </c>
      <c r="R697" s="50" t="str">
        <f>IF(ISBLANK(Data!R697), "", Data!R697)</f>
        <v>Texas Tech</v>
      </c>
      <c r="S697" s="20">
        <f>Data!W697-Data!CD697</f>
        <v>-4.3859649122808042E-2</v>
      </c>
      <c r="T697" s="20">
        <f>Data!X697-Data!CE697</f>
        <v>0.22999999999999687</v>
      </c>
      <c r="U697" s="20">
        <f>Data!Y697-Data!CF697</f>
        <v>-3.8999999999999915</v>
      </c>
      <c r="V697" s="20">
        <f>Data!Z697-Data!CG697</f>
        <v>-4.0999999999999943</v>
      </c>
      <c r="W697" s="20">
        <f>Data!AA697-Data!CH697</f>
        <v>1.5999999999999943</v>
      </c>
      <c r="X697" s="20">
        <f>Data!AB697-Data!CI697</f>
        <v>-6.8999999999999992E-2</v>
      </c>
      <c r="Y697" s="20">
        <f>Data!AC697-Data!CJ697</f>
        <v>8.9999999999999858E-2</v>
      </c>
      <c r="Z697" s="20">
        <f>Data!AD697-Data!CK697</f>
        <v>-0.40000000000000568</v>
      </c>
      <c r="AA697" s="20">
        <f>Data!AE697-Data!CL697</f>
        <v>-0.5</v>
      </c>
      <c r="AB697" s="20">
        <f>Data!AF697-Data!CM697</f>
        <v>-3.07</v>
      </c>
      <c r="AC697" s="20">
        <f>Data!AG697-Data!CN697</f>
        <v>-6.4000000000000057</v>
      </c>
      <c r="AD697" s="20">
        <f>Data!AH697-Data!CO697</f>
        <v>-4.8999999999999915</v>
      </c>
      <c r="AE697" s="20">
        <f>Data!AI697-Data!CP697</f>
        <v>-7.1999999999999842E-3</v>
      </c>
      <c r="AF697" s="20">
        <f>Data!AJ697-Data!CQ697</f>
        <v>-0.50000000000000022</v>
      </c>
      <c r="AG697" s="20">
        <f>Data!AK697-Data!CR697</f>
        <v>-3.2748538011695916E-2</v>
      </c>
      <c r="AH697" s="20">
        <f>Data!AL697-Data!CS697</f>
        <v>-30</v>
      </c>
      <c r="AI697" s="20">
        <f>Data!AM697-Data!CT697</f>
        <v>0.85000000000000142</v>
      </c>
      <c r="AJ697" s="20">
        <f>Data!AN697-Data!CU697</f>
        <v>-1.3399999999999999</v>
      </c>
      <c r="AK697" s="20">
        <f>Data!AO697-Data!CV697</f>
        <v>106</v>
      </c>
      <c r="AL697" s="20">
        <f>Data!AP697-Data!CW697</f>
        <v>54</v>
      </c>
      <c r="AM697" s="20">
        <f>Data!AQ697-Data!CX697</f>
        <v>66</v>
      </c>
      <c r="AN697" s="20">
        <f>Data!AR697-Data!CY697</f>
        <v>2.0999999999999963E-2</v>
      </c>
      <c r="AO697" s="20">
        <f>Data!AS697-Data!CZ697</f>
        <v>-15</v>
      </c>
      <c r="AP697" s="20">
        <f>Data!AT697-Data!DA697</f>
        <v>-12</v>
      </c>
      <c r="AQ697" s="20">
        <f>Data!AU697-Data!DB697</f>
        <v>-2.5999999999999968E-2</v>
      </c>
      <c r="AR697" s="20">
        <f>Data!AV697-Data!DC697</f>
        <v>15</v>
      </c>
      <c r="AS697" s="20">
        <f>Data!AW697-Data!DD697</f>
        <v>26</v>
      </c>
      <c r="AT697" s="20">
        <f>Data!AX697-Data!DE697</f>
        <v>-1.3000000000000012E-2</v>
      </c>
      <c r="AU697" s="20">
        <f>Data!AY697-Data!DF697</f>
        <v>14</v>
      </c>
      <c r="AV697" s="20">
        <f>Data!AZ697-Data!DG697</f>
        <v>0.19590643274853647</v>
      </c>
      <c r="AW697" s="20">
        <f>Data!BA697-Data!DH697</f>
        <v>73</v>
      </c>
      <c r="AX697" s="20">
        <f>Data!BB697-Data!DI697</f>
        <v>1.9766081871345023</v>
      </c>
      <c r="AY697" s="20">
        <f>Data!BC697-Data!DJ697</f>
        <v>2</v>
      </c>
      <c r="AZ697" s="20">
        <f>Data!BD697-Data!DK697</f>
        <v>19</v>
      </c>
      <c r="BA697" s="20">
        <f>Data!BE697-Data!DL697</f>
        <v>6</v>
      </c>
      <c r="BB697" s="20">
        <f>Data!BF697-Data!DM697</f>
        <v>55</v>
      </c>
      <c r="BC697" s="20">
        <f>Data!BG697-Data!DN697</f>
        <v>58</v>
      </c>
      <c r="BD697" s="20">
        <f>Data!BH697-Data!DO697</f>
        <v>1.5999999999999943</v>
      </c>
      <c r="BE697" s="20">
        <f>Data!BI697-Data!DP697</f>
        <v>-0.64300000000000068</v>
      </c>
      <c r="BF697" s="20">
        <f>Data!BJ697-Data!DQ697</f>
        <v>2.1839999999999993</v>
      </c>
      <c r="BG697" s="20">
        <f>Data!BK697-Data!DR697</f>
        <v>-0.31099999999999994</v>
      </c>
      <c r="BH697" s="20">
        <f>Data!BL697-Data!DS697</f>
        <v>2.3420000000000005</v>
      </c>
      <c r="BI697" s="20">
        <f>Data!BM697-Data!DT697</f>
        <v>-5.2999999999999936E-2</v>
      </c>
      <c r="BJ697" s="20">
        <f>Data!BN697-Data!DU697</f>
        <v>-1.9000000000000021</v>
      </c>
      <c r="BK697" s="20">
        <f>Data!BO697-Data!DV697</f>
        <v>0.40000000000000213</v>
      </c>
      <c r="BL697" s="20">
        <f>Data!BP697-Data!DW697</f>
        <v>0.10000000000000009</v>
      </c>
      <c r="BM697" s="20">
        <f>Data!BQ697-Data!DX697</f>
        <v>0.67836257309941583</v>
      </c>
      <c r="BN697" s="20">
        <f>Data!BR697-Data!DY697</f>
        <v>2.3000000000000007</v>
      </c>
      <c r="BO697" s="20">
        <f>Data!BS697-Data!DZ697</f>
        <v>15</v>
      </c>
      <c r="BP697" s="20">
        <f>Data!BT697-Data!EA697</f>
        <v>-1.3000000000000012E-2</v>
      </c>
      <c r="BQ697" s="20">
        <f>Data!BU697-Data!EB697</f>
        <v>-2</v>
      </c>
      <c r="BR697" s="20">
        <f>Data!BV697-Data!EC697</f>
        <v>1</v>
      </c>
      <c r="BS697" s="20">
        <f>Data!BW697-Data!ED697</f>
        <v>22</v>
      </c>
      <c r="BT697" s="20">
        <f>Data!BX697-Data!EE697</f>
        <v>1</v>
      </c>
      <c r="BU697" s="20">
        <f>Data!BY697-Data!EF697</f>
        <v>4</v>
      </c>
      <c r="BV697" s="20">
        <f>Data!BZ697-Data!EG697</f>
        <v>-1</v>
      </c>
      <c r="BW697" s="20">
        <f>Data!CA697-Data!EH697</f>
        <v>3.6999999999999993</v>
      </c>
      <c r="BX697" s="20">
        <f>Data!CB697-Data!EI697</f>
        <v>15</v>
      </c>
      <c r="BY697" s="20">
        <f>Data!CC697-Data!EJ697</f>
        <v>50</v>
      </c>
      <c r="BZ697" s="20">
        <f>Data!EK697</f>
        <v>11454.26</v>
      </c>
      <c r="CA697" s="20">
        <f>Data!EL697</f>
        <v>11361.22</v>
      </c>
      <c r="CB697" s="20">
        <f>Data!EM697</f>
        <v>78.478888888888889</v>
      </c>
      <c r="CC697" s="20">
        <f>Data!EN697</f>
        <v>71.289473684210535</v>
      </c>
      <c r="CD697" s="20">
        <f>Data!EO697</f>
        <v>11.919600000000001</v>
      </c>
      <c r="CE697" s="20">
        <f>Data!EP697</f>
        <v>178.83500000000001</v>
      </c>
      <c r="CF697" s="50">
        <f>IF(ISBLANK(Data!EQ697), "", Data!EQ697)</f>
        <v>84</v>
      </c>
      <c r="CG697" s="50">
        <f>IF(ISBLANK(Data!ER697), "", Data!ER697)</f>
        <v>85</v>
      </c>
      <c r="CH697" s="61" t="str">
        <f>IF(ISBLANK(Data!ES697), "", Data!ES697)</f>
        <v>Texas Tech</v>
      </c>
      <c r="CI697" s="61">
        <f>IF(ISBLANK(Data!ET697), "", Data!ET697)</f>
        <v>169</v>
      </c>
    </row>
    <row r="698" spans="1:87" x14ac:dyDescent="0.45">
      <c r="A698" s="50">
        <f>IF(ISBLANK(Data!A698), "", Data!A698)</f>
        <v>45318</v>
      </c>
      <c r="B698" s="50" t="str">
        <f>IF(ISBLANK(Data!B698), "", Data!B698)</f>
        <v>Oklahoma St.</v>
      </c>
      <c r="C698" s="50">
        <f>IF(ISBLANK(Data!C698), "", Data!C698)</f>
        <v>222</v>
      </c>
      <c r="D698" s="50" t="str">
        <f>IF(ISBLANK(Data!D698), "", Data!D698)</f>
        <v>West Virginia</v>
      </c>
      <c r="E698" s="50">
        <f>IF(ISBLANK(Data!E698), "", Data!E698)</f>
        <v>348</v>
      </c>
      <c r="F698" s="50" t="str">
        <f>IF(ISBLANK(Data!F698), "", Data!F698)</f>
        <v>N</v>
      </c>
      <c r="G698" s="50" t="str">
        <f>IF(ISBLANK(Data!G698), "", Data!G698)</f>
        <v>Oklahoma St.</v>
      </c>
      <c r="H698" s="50" t="str">
        <f>IF(ISBLANK(Data!H698), "", Data!H698)</f>
        <v>West Virginia</v>
      </c>
      <c r="I698" s="50" t="str">
        <f>IF(ISBLANK(Data!I698), "", Data!I698)</f>
        <v>Oklahoma St.</v>
      </c>
      <c r="J698" s="50" t="str">
        <f>IF(ISBLANK(Data!J698), "", Data!J698)</f>
        <v>West Virginia</v>
      </c>
      <c r="K698" s="50" t="str">
        <f>IF(ISBLANK(Data!K698), "", Data!K698)</f>
        <v>Oklahoma State</v>
      </c>
      <c r="L698" s="50" t="str">
        <f>IF(ISBLANK(Data!L698), "", Data!L698)</f>
        <v>West Virginia</v>
      </c>
      <c r="M698" s="50" t="str">
        <f>IF(ISBLANK(Data!M698), "", Data!M698)</f>
        <v>Oklahoma St</v>
      </c>
      <c r="N698" s="50" t="str">
        <f>IF(ISBLANK(Data!N698), "", Data!N698)</f>
        <v>W Virginia</v>
      </c>
      <c r="O698" s="50" t="str">
        <f>IF(ISBLANK(Data!O698), "", Data!O698)</f>
        <v>Okla. St.</v>
      </c>
      <c r="P698" s="50" t="str">
        <f>IF(ISBLANK(Data!P698), "", Data!P698)</f>
        <v>West Virginia</v>
      </c>
      <c r="Q698" s="50" t="str">
        <f>IF(ISBLANK(Data!Q698), "", Data!Q698)</f>
        <v>Oklahoma State</v>
      </c>
      <c r="R698" s="50" t="str">
        <f>IF(ISBLANK(Data!R698), "", Data!R698)</f>
        <v>West Virginia</v>
      </c>
      <c r="S698" s="20">
        <f>Data!W698-Data!CD698</f>
        <v>5.263157894736803E-2</v>
      </c>
      <c r="T698" s="20">
        <f>Data!X698-Data!CE698</f>
        <v>2.0900000000000003</v>
      </c>
      <c r="U698" s="20">
        <f>Data!Y698-Data!CF698</f>
        <v>0.20000000000000284</v>
      </c>
      <c r="V698" s="20">
        <f>Data!Z698-Data!CG698</f>
        <v>-2</v>
      </c>
      <c r="W698" s="20">
        <f>Data!AA698-Data!CH698</f>
        <v>-1.7000000000000028</v>
      </c>
      <c r="X698" s="20">
        <f>Data!AB698-Data!CI698</f>
        <v>-0.13500000000000001</v>
      </c>
      <c r="Y698" s="20">
        <f>Data!AC698-Data!CJ698</f>
        <v>-5.5200000000000005</v>
      </c>
      <c r="Z698" s="20">
        <f>Data!AD698-Data!CK698</f>
        <v>-2.0999999999999943</v>
      </c>
      <c r="AA698" s="20">
        <f>Data!AE698-Data!CL698</f>
        <v>3.4000000000000057</v>
      </c>
      <c r="AB698" s="20">
        <f>Data!AF698-Data!CM698</f>
        <v>-8.870000000000001</v>
      </c>
      <c r="AC698" s="20">
        <f>Data!AG698-Data!CN698</f>
        <v>-0.5</v>
      </c>
      <c r="AD698" s="20">
        <f>Data!AH698-Data!CO698</f>
        <v>-3.6000000000000085</v>
      </c>
      <c r="AE698" s="20">
        <f>Data!AI698-Data!CP698</f>
        <v>8.1400000000000028E-2</v>
      </c>
      <c r="AF698" s="20">
        <f>Data!AJ698-Data!CQ698</f>
        <v>-0.10000000000000053</v>
      </c>
      <c r="AG698" s="20">
        <f>Data!AK698-Data!CR698</f>
        <v>-5.2631578947368585E-3</v>
      </c>
      <c r="AH698" s="20">
        <f>Data!AL698-Data!CS698</f>
        <v>-2</v>
      </c>
      <c r="AI698" s="20">
        <f>Data!AM698-Data!CT698</f>
        <v>1.7199999999999998</v>
      </c>
      <c r="AJ698" s="20">
        <f>Data!AN698-Data!CU698</f>
        <v>-4.8599999999999994</v>
      </c>
      <c r="AK698" s="20">
        <f>Data!AO698-Data!CV698</f>
        <v>67</v>
      </c>
      <c r="AL698" s="20">
        <f>Data!AP698-Data!CW698</f>
        <v>-58</v>
      </c>
      <c r="AM698" s="20">
        <f>Data!AQ698-Data!CX698</f>
        <v>19</v>
      </c>
      <c r="AN698" s="20">
        <f>Data!AR698-Data!CY698</f>
        <v>3.7000000000000033E-2</v>
      </c>
      <c r="AO698" s="20">
        <f>Data!AS698-Data!CZ698</f>
        <v>43</v>
      </c>
      <c r="AP698" s="20">
        <f>Data!AT698-Data!DA698</f>
        <v>83</v>
      </c>
      <c r="AQ698" s="20">
        <f>Data!AU698-Data!DB698</f>
        <v>3.3999999999999975E-2</v>
      </c>
      <c r="AR698" s="20">
        <f>Data!AV698-Data!DC698</f>
        <v>-72</v>
      </c>
      <c r="AS698" s="20">
        <f>Data!AW698-Data!DD698</f>
        <v>-69</v>
      </c>
      <c r="AT698" s="20">
        <f>Data!AX698-Data!DE698</f>
        <v>-6.4999999999999947E-2</v>
      </c>
      <c r="AU698" s="20">
        <f>Data!AY698-Data!DF698</f>
        <v>0</v>
      </c>
      <c r="AV698" s="20">
        <f>Data!AZ698-Data!DG698</f>
        <v>0</v>
      </c>
      <c r="AW698" s="20">
        <f>Data!BA698-Data!DH698</f>
        <v>10</v>
      </c>
      <c r="AX698" s="20">
        <f>Data!BB698-Data!DI698</f>
        <v>0.52631578947368496</v>
      </c>
      <c r="AY698" s="20">
        <f>Data!BC698-Data!DJ698</f>
        <v>36</v>
      </c>
      <c r="AZ698" s="20">
        <f>Data!BD698-Data!DK698</f>
        <v>34</v>
      </c>
      <c r="BA698" s="20">
        <f>Data!BE698-Data!DL698</f>
        <v>-14</v>
      </c>
      <c r="BB698" s="20">
        <f>Data!BF698-Data!DM698</f>
        <v>28</v>
      </c>
      <c r="BC698" s="20">
        <f>Data!BG698-Data!DN698</f>
        <v>23</v>
      </c>
      <c r="BD698" s="20">
        <f>Data!BH698-Data!DO698</f>
        <v>3.5</v>
      </c>
      <c r="BE698" s="20">
        <f>Data!BI698-Data!DP698</f>
        <v>-3.0519999999999925</v>
      </c>
      <c r="BF698" s="20">
        <f>Data!BJ698-Data!DQ698</f>
        <v>6.5789999999999997</v>
      </c>
      <c r="BG698" s="20">
        <f>Data!BK698-Data!DR698</f>
        <v>2.6000000000000023E-2</v>
      </c>
      <c r="BH698" s="20">
        <f>Data!BL698-Data!DS698</f>
        <v>1.472999999999999</v>
      </c>
      <c r="BI698" s="20">
        <f>Data!BM698-Data!DT698</f>
        <v>9.2000000000000026E-2</v>
      </c>
      <c r="BJ698" s="20">
        <f>Data!BN698-Data!DU698</f>
        <v>4.3000000000000007</v>
      </c>
      <c r="BK698" s="20">
        <f>Data!BO698-Data!DV698</f>
        <v>-3.6000000000000014</v>
      </c>
      <c r="BL698" s="20">
        <f>Data!BP698-Data!DW698</f>
        <v>-0.70000000000000018</v>
      </c>
      <c r="BM698" s="20">
        <f>Data!BQ698-Data!DX698</f>
        <v>1.7894736842105265</v>
      </c>
      <c r="BN698" s="20">
        <f>Data!BR698-Data!DY698</f>
        <v>1.3000000000000007</v>
      </c>
      <c r="BO698" s="20">
        <f>Data!BS698-Data!DZ698</f>
        <v>66</v>
      </c>
      <c r="BP698" s="20">
        <f>Data!BT698-Data!EA698</f>
        <v>-3.6000000000000032E-2</v>
      </c>
      <c r="BQ698" s="20">
        <f>Data!BU698-Data!EB698</f>
        <v>16</v>
      </c>
      <c r="BR698" s="20">
        <f>Data!BV698-Data!EC698</f>
        <v>-17</v>
      </c>
      <c r="BS698" s="20">
        <f>Data!BW698-Data!ED698</f>
        <v>24</v>
      </c>
      <c r="BT698" s="20">
        <f>Data!BX698-Data!EE698</f>
        <v>27</v>
      </c>
      <c r="BU698" s="20">
        <f>Data!BY698-Data!EF698</f>
        <v>-25</v>
      </c>
      <c r="BV698" s="20">
        <f>Data!BZ698-Data!EG698</f>
        <v>-19</v>
      </c>
      <c r="BW698" s="20">
        <f>Data!CA698-Data!EH698</f>
        <v>14.700000000000003</v>
      </c>
      <c r="BX698" s="20">
        <f>Data!CB698-Data!EI698</f>
        <v>67</v>
      </c>
      <c r="BY698" s="20">
        <f>Data!CC698-Data!EJ698</f>
        <v>-11</v>
      </c>
      <c r="BZ698" s="20">
        <f>Data!EK698</f>
        <v>11191.39</v>
      </c>
      <c r="CA698" s="20">
        <f>Data!EL698</f>
        <v>10956.33</v>
      </c>
      <c r="CB698" s="20">
        <f>Data!EM698</f>
        <v>60.511052631578949</v>
      </c>
      <c r="CC698" s="20">
        <f>Data!EN698</f>
        <v>75.489842105263165</v>
      </c>
      <c r="CD698" s="20">
        <f>Data!EO698</f>
        <v>11.7691</v>
      </c>
      <c r="CE698" s="20">
        <f>Data!EP698</f>
        <v>187.81200000000001</v>
      </c>
      <c r="CF698" s="50">
        <f>IF(ISBLANK(Data!EQ698), "", Data!EQ698)</f>
        <v>70</v>
      </c>
      <c r="CG698" s="50">
        <f>IF(ISBLANK(Data!ER698), "", Data!ER698)</f>
        <v>66</v>
      </c>
      <c r="CH698" s="61" t="str">
        <f>IF(ISBLANK(Data!ES698), "", Data!ES698)</f>
        <v>Oklahoma St.</v>
      </c>
      <c r="CI698" s="61">
        <f>IF(ISBLANK(Data!ET698), "", Data!ET698)</f>
        <v>136</v>
      </c>
    </row>
    <row r="699" spans="1:87" x14ac:dyDescent="0.45">
      <c r="A699" s="50">
        <f>IF(ISBLANK(Data!A699), "", Data!A699)</f>
        <v>45318</v>
      </c>
      <c r="B699" s="50" t="str">
        <f>IF(ISBLANK(Data!B699), "", Data!B699)</f>
        <v>Evansville</v>
      </c>
      <c r="C699" s="50">
        <f>IF(ISBLANK(Data!C699), "", Data!C699)</f>
        <v>83</v>
      </c>
      <c r="D699" s="50" t="str">
        <f>IF(ISBLANK(Data!D699), "", Data!D699)</f>
        <v>Illinois St.</v>
      </c>
      <c r="E699" s="50">
        <f>IF(ISBLANK(Data!E699), "", Data!E699)</f>
        <v>120</v>
      </c>
      <c r="F699" s="50" t="str">
        <f>IF(ISBLANK(Data!F699), "", Data!F699)</f>
        <v>N</v>
      </c>
      <c r="G699" s="50" t="str">
        <f>IF(ISBLANK(Data!G699), "", Data!G699)</f>
        <v>Evansville</v>
      </c>
      <c r="H699" s="50" t="str">
        <f>IF(ISBLANK(Data!H699), "", Data!H699)</f>
        <v>Illinois St.</v>
      </c>
      <c r="I699" s="50" t="str">
        <f>IF(ISBLANK(Data!I699), "", Data!I699)</f>
        <v>Evansville</v>
      </c>
      <c r="J699" s="50" t="str">
        <f>IF(ISBLANK(Data!J699), "", Data!J699)</f>
        <v>Illinois St.</v>
      </c>
      <c r="K699" s="50" t="str">
        <f>IF(ISBLANK(Data!K699), "", Data!K699)</f>
        <v>Evansville</v>
      </c>
      <c r="L699" s="50" t="str">
        <f>IF(ISBLANK(Data!L699), "", Data!L699)</f>
        <v>Illinois State</v>
      </c>
      <c r="M699" s="50" t="str">
        <f>IF(ISBLANK(Data!M699), "", Data!M699)</f>
        <v>Evansville</v>
      </c>
      <c r="N699" s="50" t="str">
        <f>IF(ISBLANK(Data!N699), "", Data!N699)</f>
        <v>Illinois St</v>
      </c>
      <c r="O699" s="50" t="str">
        <f>IF(ISBLANK(Data!O699), "", Data!O699)</f>
        <v>Evansville</v>
      </c>
      <c r="P699" s="50" t="str">
        <f>IF(ISBLANK(Data!P699), "", Data!P699)</f>
        <v>Illinois St.</v>
      </c>
      <c r="Q699" s="50" t="str">
        <f>IF(ISBLANK(Data!Q699), "", Data!Q699)</f>
        <v>Evansville</v>
      </c>
      <c r="R699" s="50" t="str">
        <f>IF(ISBLANK(Data!R699), "", Data!R699)</f>
        <v>Illinois State</v>
      </c>
      <c r="S699" s="20">
        <f>Data!W699-Data!CD699</f>
        <v>5.0000000000000044E-2</v>
      </c>
      <c r="T699" s="20">
        <f>Data!X699-Data!CE699</f>
        <v>-0.71999999999999975</v>
      </c>
      <c r="U699" s="20">
        <f>Data!Y699-Data!CF699</f>
        <v>3</v>
      </c>
      <c r="V699" s="20">
        <f>Data!Z699-Data!CG699</f>
        <v>3.7000000000000028</v>
      </c>
      <c r="W699" s="20">
        <f>Data!AA699-Data!CH699</f>
        <v>4.6000000000000085</v>
      </c>
      <c r="X699" s="20">
        <f>Data!AB699-Data!CI699</f>
        <v>4.6999999999999993E-2</v>
      </c>
      <c r="Y699" s="20">
        <f>Data!AC699-Data!CJ699</f>
        <v>1.01</v>
      </c>
      <c r="Z699" s="20">
        <f>Data!AD699-Data!CK699</f>
        <v>-1.5</v>
      </c>
      <c r="AA699" s="20">
        <f>Data!AE699-Data!CL699</f>
        <v>-2.4000000000000057</v>
      </c>
      <c r="AB699" s="20">
        <f>Data!AF699-Data!CM699</f>
        <v>-2.34</v>
      </c>
      <c r="AC699" s="20">
        <f>Data!AG699-Data!CN699</f>
        <v>1.8999999999999915</v>
      </c>
      <c r="AD699" s="20">
        <f>Data!AH699-Data!CO699</f>
        <v>3</v>
      </c>
      <c r="AE699" s="20">
        <f>Data!AI699-Data!CP699</f>
        <v>-2.47E-2</v>
      </c>
      <c r="AF699" s="20">
        <f>Data!AJ699-Data!CQ699</f>
        <v>2.1000000000000005</v>
      </c>
      <c r="AG699" s="20">
        <f>Data!AK699-Data!CR699</f>
        <v>0.10500000000000004</v>
      </c>
      <c r="AH699" s="20">
        <f>Data!AL699-Data!CS699</f>
        <v>5</v>
      </c>
      <c r="AI699" s="20">
        <f>Data!AM699-Data!CT699</f>
        <v>-1.4</v>
      </c>
      <c r="AJ699" s="20">
        <f>Data!AN699-Data!CU699</f>
        <v>0.12999999999999998</v>
      </c>
      <c r="AK699" s="20">
        <f>Data!AO699-Data!CV699</f>
        <v>144</v>
      </c>
      <c r="AL699" s="20">
        <f>Data!AP699-Data!CW699</f>
        <v>122</v>
      </c>
      <c r="AM699" s="20">
        <f>Data!AQ699-Data!CX699</f>
        <v>98</v>
      </c>
      <c r="AN699" s="20">
        <f>Data!AR699-Data!CY699</f>
        <v>4.2000000000000037E-2</v>
      </c>
      <c r="AO699" s="20">
        <f>Data!AS699-Data!CZ699</f>
        <v>18</v>
      </c>
      <c r="AP699" s="20">
        <f>Data!AT699-Data!DA699</f>
        <v>-26</v>
      </c>
      <c r="AQ699" s="20">
        <f>Data!AU699-Data!DB699</f>
        <v>6.0999999999999999E-2</v>
      </c>
      <c r="AR699" s="20">
        <f>Data!AV699-Data!DC699</f>
        <v>-58</v>
      </c>
      <c r="AS699" s="20">
        <f>Data!AW699-Data!DD699</f>
        <v>-89</v>
      </c>
      <c r="AT699" s="20">
        <f>Data!AX699-Data!DE699</f>
        <v>9.9999999999998979E-3</v>
      </c>
      <c r="AU699" s="20">
        <f>Data!AY699-Data!DF699</f>
        <v>-46</v>
      </c>
      <c r="AV699" s="20">
        <f>Data!AZ699-Data!DG699</f>
        <v>-2.3000000000000007</v>
      </c>
      <c r="AW699" s="20">
        <f>Data!BA699-Data!DH699</f>
        <v>-12</v>
      </c>
      <c r="AX699" s="20">
        <f>Data!BB699-Data!DI699</f>
        <v>-0.60000000000000142</v>
      </c>
      <c r="AY699" s="20">
        <f>Data!BC699-Data!DJ699</f>
        <v>46</v>
      </c>
      <c r="AZ699" s="20">
        <f>Data!BD699-Data!DK699</f>
        <v>22</v>
      </c>
      <c r="BA699" s="20">
        <f>Data!BE699-Data!DL699</f>
        <v>25</v>
      </c>
      <c r="BB699" s="20">
        <f>Data!BF699-Data!DM699</f>
        <v>6</v>
      </c>
      <c r="BC699" s="20">
        <f>Data!BG699-Data!DN699</f>
        <v>-32</v>
      </c>
      <c r="BD699" s="20">
        <f>Data!BH699-Data!DO699</f>
        <v>7.2000000000000028</v>
      </c>
      <c r="BE699" s="20">
        <f>Data!BI699-Data!DP699</f>
        <v>6.0999999999999943</v>
      </c>
      <c r="BF699" s="20">
        <f>Data!BJ699-Data!DQ699</f>
        <v>1.1000000000000001</v>
      </c>
      <c r="BG699" s="20">
        <f>Data!BK699-Data!DR699</f>
        <v>0.16700000000000004</v>
      </c>
      <c r="BH699" s="20">
        <f>Data!BL699-Data!DS699</f>
        <v>0.30000000000000071</v>
      </c>
      <c r="BI699" s="20">
        <f>Data!BM699-Data!DT699</f>
        <v>7.999999999999996E-2</v>
      </c>
      <c r="BJ699" s="20">
        <f>Data!BN699-Data!DU699</f>
        <v>-1.2999999999999972</v>
      </c>
      <c r="BK699" s="20">
        <f>Data!BO699-Data!DV699</f>
        <v>-4.3999999999999986</v>
      </c>
      <c r="BL699" s="20">
        <f>Data!BP699-Data!DW699</f>
        <v>1.2999999999999998</v>
      </c>
      <c r="BM699" s="20">
        <f>Data!BQ699-Data!DX699</f>
        <v>1.1000000000000005</v>
      </c>
      <c r="BN699" s="20">
        <f>Data!BR699-Data!DY699</f>
        <v>-1.6000000000000014</v>
      </c>
      <c r="BO699" s="20">
        <f>Data!BS699-Data!DZ699</f>
        <v>-42</v>
      </c>
      <c r="BP699" s="20">
        <f>Data!BT699-Data!EA699</f>
        <v>2.4000000000000021E-2</v>
      </c>
      <c r="BQ699" s="20">
        <f>Data!BU699-Data!EB699</f>
        <v>-3</v>
      </c>
      <c r="BR699" s="20">
        <f>Data!BV699-Data!EC699</f>
        <v>-6</v>
      </c>
      <c r="BS699" s="20">
        <f>Data!BW699-Data!ED699</f>
        <v>39</v>
      </c>
      <c r="BT699" s="20">
        <f>Data!BX699-Data!EE699</f>
        <v>-65</v>
      </c>
      <c r="BU699" s="20">
        <f>Data!BY699-Data!EF699</f>
        <v>15</v>
      </c>
      <c r="BV699" s="20">
        <f>Data!BZ699-Data!EG699</f>
        <v>10</v>
      </c>
      <c r="BW699" s="20">
        <f>Data!CA699-Data!EH699</f>
        <v>-4</v>
      </c>
      <c r="BX699" s="20">
        <f>Data!CB699-Data!EI699</f>
        <v>-42</v>
      </c>
      <c r="BY699" s="20">
        <f>Data!CC699-Data!EJ699</f>
        <v>2</v>
      </c>
      <c r="BZ699" s="20">
        <f>Data!EK699</f>
        <v>10742.9</v>
      </c>
      <c r="CA699" s="20">
        <f>Data!EL699</f>
        <v>10800</v>
      </c>
      <c r="CB699" s="20">
        <f>Data!EM699</f>
        <v>69.02</v>
      </c>
      <c r="CC699" s="20">
        <f>Data!EN699</f>
        <v>80.040000000000006</v>
      </c>
      <c r="CD699" s="20">
        <f>Data!EO699</f>
        <v>10.290000000000001</v>
      </c>
      <c r="CE699" s="20">
        <f>Data!EP699</f>
        <v>230.37599999999998</v>
      </c>
      <c r="CF699" s="50">
        <f>IF(ISBLANK(Data!EQ699), "", Data!EQ699)</f>
        <v>58</v>
      </c>
      <c r="CG699" s="50">
        <f>IF(ISBLANK(Data!ER699), "", Data!ER699)</f>
        <v>54</v>
      </c>
      <c r="CH699" s="61" t="str">
        <f>IF(ISBLANK(Data!ES699), "", Data!ES699)</f>
        <v>Evansville</v>
      </c>
      <c r="CI699" s="61">
        <f>IF(ISBLANK(Data!ET699), "", Data!ET699)</f>
        <v>112</v>
      </c>
    </row>
    <row r="700" spans="1:87" x14ac:dyDescent="0.45">
      <c r="A700" s="50">
        <f>IF(ISBLANK(Data!A700), "", Data!A700)</f>
        <v>45318</v>
      </c>
      <c r="B700" s="50" t="str">
        <f>IF(ISBLANK(Data!B700), "", Data!B700)</f>
        <v>Delaware</v>
      </c>
      <c r="C700" s="50">
        <f>IF(ISBLANK(Data!C700), "", Data!C700)</f>
        <v>67</v>
      </c>
      <c r="D700" s="50" t="str">
        <f>IF(ISBLANK(Data!D700), "", Data!D700)</f>
        <v>Towson</v>
      </c>
      <c r="E700" s="50">
        <f>IF(ISBLANK(Data!E700), "", Data!E700)</f>
        <v>306</v>
      </c>
      <c r="F700" s="50" t="str">
        <f>IF(ISBLANK(Data!F700), "", Data!F700)</f>
        <v>N</v>
      </c>
      <c r="G700" s="50" t="str">
        <f>IF(ISBLANK(Data!G700), "", Data!G700)</f>
        <v>Delaware</v>
      </c>
      <c r="H700" s="50" t="str">
        <f>IF(ISBLANK(Data!H700), "", Data!H700)</f>
        <v>Towson</v>
      </c>
      <c r="I700" s="50" t="str">
        <f>IF(ISBLANK(Data!I700), "", Data!I700)</f>
        <v>Delaware</v>
      </c>
      <c r="J700" s="50" t="str">
        <f>IF(ISBLANK(Data!J700), "", Data!J700)</f>
        <v>Towson</v>
      </c>
      <c r="K700" s="50" t="str">
        <f>IF(ISBLANK(Data!K700), "", Data!K700)</f>
        <v>Delaware</v>
      </c>
      <c r="L700" s="50" t="str">
        <f>IF(ISBLANK(Data!L700), "", Data!L700)</f>
        <v>Towson</v>
      </c>
      <c r="M700" s="50" t="str">
        <f>IF(ISBLANK(Data!M700), "", Data!M700)</f>
        <v>Delaware</v>
      </c>
      <c r="N700" s="50" t="str">
        <f>IF(ISBLANK(Data!N700), "", Data!N700)</f>
        <v>Towson</v>
      </c>
      <c r="O700" s="50" t="str">
        <f>IF(ISBLANK(Data!O700), "", Data!O700)</f>
        <v>Delaware</v>
      </c>
      <c r="P700" s="50" t="str">
        <f>IF(ISBLANK(Data!P700), "", Data!P700)</f>
        <v>Towson</v>
      </c>
      <c r="Q700" s="50" t="str">
        <f>IF(ISBLANK(Data!Q700), "", Data!Q700)</f>
        <v>Delaware</v>
      </c>
      <c r="R700" s="50" t="str">
        <f>IF(ISBLANK(Data!R700), "", Data!R700)</f>
        <v>Towson</v>
      </c>
      <c r="S700" s="20">
        <f>Data!W700-Data!CD700</f>
        <v>0</v>
      </c>
      <c r="T700" s="20">
        <f>Data!X700-Data!CE700</f>
        <v>1.19</v>
      </c>
      <c r="U700" s="20">
        <f>Data!Y700-Data!CF700</f>
        <v>3.2999999999999972</v>
      </c>
      <c r="V700" s="20">
        <f>Data!Z700-Data!CG700</f>
        <v>2.0999999999999943</v>
      </c>
      <c r="W700" s="20">
        <f>Data!AA700-Data!CH700</f>
        <v>6.5999999999999943</v>
      </c>
      <c r="X700" s="20">
        <f>Data!AB700-Data!CI700</f>
        <v>-0.105</v>
      </c>
      <c r="Y700" s="20">
        <f>Data!AC700-Data!CJ700</f>
        <v>-1.71</v>
      </c>
      <c r="Z700" s="20">
        <f>Data!AD700-Data!CK700</f>
        <v>-9.9999999999994316E-2</v>
      </c>
      <c r="AA700" s="20">
        <f>Data!AE700-Data!CL700</f>
        <v>1.6000000000000085</v>
      </c>
      <c r="AB700" s="20">
        <f>Data!AF700-Data!CM700</f>
        <v>-1.43</v>
      </c>
      <c r="AC700" s="20">
        <f>Data!AG700-Data!CN700</f>
        <v>3</v>
      </c>
      <c r="AD700" s="20">
        <f>Data!AH700-Data!CO700</f>
        <v>3.2000000000000028</v>
      </c>
      <c r="AE700" s="20">
        <f>Data!AI700-Data!CP700</f>
        <v>-5.9000000000000163E-3</v>
      </c>
      <c r="AF700" s="20">
        <f>Data!AJ700-Data!CQ700</f>
        <v>-1</v>
      </c>
      <c r="AG700" s="20">
        <f>Data!AK700-Data!CR700</f>
        <v>-5.0000000000000017E-2</v>
      </c>
      <c r="AH700" s="20">
        <f>Data!AL700-Data!CS700</f>
        <v>-28</v>
      </c>
      <c r="AI700" s="20">
        <f>Data!AM700-Data!CT700</f>
        <v>-0.12</v>
      </c>
      <c r="AJ700" s="20">
        <f>Data!AN700-Data!CU700</f>
        <v>-2.9099999999999997</v>
      </c>
      <c r="AK700" s="20">
        <f>Data!AO700-Data!CV700</f>
        <v>172</v>
      </c>
      <c r="AL700" s="20">
        <f>Data!AP700-Data!CW700</f>
        <v>137</v>
      </c>
      <c r="AM700" s="20">
        <f>Data!AQ700-Data!CX700</f>
        <v>66</v>
      </c>
      <c r="AN700" s="20">
        <f>Data!AR700-Data!CY700</f>
        <v>4.6000000000000041E-2</v>
      </c>
      <c r="AO700" s="20">
        <f>Data!AS700-Data!CZ700</f>
        <v>16</v>
      </c>
      <c r="AP700" s="20">
        <f>Data!AT700-Data!DA700</f>
        <v>30</v>
      </c>
      <c r="AQ700" s="20">
        <f>Data!AU700-Data!DB700</f>
        <v>1.3999999999999957E-2</v>
      </c>
      <c r="AR700" s="20">
        <f>Data!AV700-Data!DC700</f>
        <v>-10</v>
      </c>
      <c r="AS700" s="20">
        <f>Data!AW700-Data!DD700</f>
        <v>-70</v>
      </c>
      <c r="AT700" s="20">
        <f>Data!AX700-Data!DE700</f>
        <v>9.5999999999999974E-2</v>
      </c>
      <c r="AU700" s="20">
        <f>Data!AY700-Data!DF700</f>
        <v>-112</v>
      </c>
      <c r="AV700" s="20">
        <f>Data!AZ700-Data!DG700</f>
        <v>-5.6</v>
      </c>
      <c r="AW700" s="20">
        <f>Data!BA700-Data!DH700</f>
        <v>-83</v>
      </c>
      <c r="AX700" s="20">
        <f>Data!BB700-Data!DI700</f>
        <v>-4.1499999999999986</v>
      </c>
      <c r="AY700" s="20">
        <f>Data!BC700-Data!DJ700</f>
        <v>81</v>
      </c>
      <c r="AZ700" s="20">
        <f>Data!BD700-Data!DK700</f>
        <v>2</v>
      </c>
      <c r="BA700" s="20">
        <f>Data!BE700-Data!DL700</f>
        <v>-33</v>
      </c>
      <c r="BB700" s="20">
        <f>Data!BF700-Data!DM700</f>
        <v>-42</v>
      </c>
      <c r="BC700" s="20">
        <f>Data!BG700-Data!DN700</f>
        <v>-21</v>
      </c>
      <c r="BD700" s="20">
        <f>Data!BH700-Data!DO700</f>
        <v>8.6000000000000085</v>
      </c>
      <c r="BE700" s="20">
        <f>Data!BI700-Data!DP700</f>
        <v>6.8500000000000085</v>
      </c>
      <c r="BF700" s="20">
        <f>Data!BJ700-Data!DQ700</f>
        <v>1.7499999999999996</v>
      </c>
      <c r="BG700" s="20">
        <f>Data!BK700-Data!DR700</f>
        <v>0.57499999999999996</v>
      </c>
      <c r="BH700" s="20">
        <f>Data!BL700-Data!DS700</f>
        <v>-2.0999999999999996</v>
      </c>
      <c r="BI700" s="20">
        <f>Data!BM700-Data!DT700</f>
        <v>0.11099999999999999</v>
      </c>
      <c r="BJ700" s="20">
        <f>Data!BN700-Data!DU700</f>
        <v>1.5</v>
      </c>
      <c r="BK700" s="20">
        <f>Data!BO700-Data!DV700</f>
        <v>-3.3999999999999986</v>
      </c>
      <c r="BL700" s="20">
        <f>Data!BP700-Data!DW700</f>
        <v>-1.6999999999999997</v>
      </c>
      <c r="BM700" s="20">
        <f>Data!BQ700-Data!DX700</f>
        <v>9.9999999999999645E-2</v>
      </c>
      <c r="BN700" s="20">
        <f>Data!BR700-Data!DY700</f>
        <v>-1.1000000000000014</v>
      </c>
      <c r="BO700" s="20">
        <f>Data!BS700-Data!DZ700</f>
        <v>13</v>
      </c>
      <c r="BP700" s="20">
        <f>Data!BT700-Data!EA700</f>
        <v>-1.100000000000001E-2</v>
      </c>
      <c r="BQ700" s="20">
        <f>Data!BU700-Data!EB700</f>
        <v>-10</v>
      </c>
      <c r="BR700" s="20">
        <f>Data!BV700-Data!EC700</f>
        <v>-13</v>
      </c>
      <c r="BS700" s="20">
        <f>Data!BW700-Data!ED700</f>
        <v>59</v>
      </c>
      <c r="BT700" s="20">
        <f>Data!BX700-Data!EE700</f>
        <v>14</v>
      </c>
      <c r="BU700" s="20">
        <f>Data!BY700-Data!EF700</f>
        <v>-3</v>
      </c>
      <c r="BV700" s="20">
        <f>Data!BZ700-Data!EG700</f>
        <v>-10</v>
      </c>
      <c r="BW700" s="20">
        <f>Data!CA700-Data!EH700</f>
        <v>15.599999999999994</v>
      </c>
      <c r="BX700" s="20">
        <f>Data!CB700-Data!EI700</f>
        <v>10</v>
      </c>
      <c r="BY700" s="20">
        <f>Data!CC700-Data!EJ700</f>
        <v>15</v>
      </c>
      <c r="BZ700" s="20">
        <f>Data!EK700</f>
        <v>11455.080000000002</v>
      </c>
      <c r="CA700" s="20">
        <f>Data!EL700</f>
        <v>11331.300000000001</v>
      </c>
      <c r="CB700" s="20">
        <f>Data!EM700</f>
        <v>63.345000000000006</v>
      </c>
      <c r="CC700" s="20">
        <f>Data!EN700</f>
        <v>77.5</v>
      </c>
      <c r="CD700" s="20">
        <f>Data!EO700</f>
        <v>9.6875</v>
      </c>
      <c r="CE700" s="20">
        <f>Data!EP700</f>
        <v>238.65099999999998</v>
      </c>
      <c r="CF700" s="50">
        <f>IF(ISBLANK(Data!EQ700), "", Data!EQ700)</f>
        <v>56</v>
      </c>
      <c r="CG700" s="50">
        <f>IF(ISBLANK(Data!ER700), "", Data!ER700)</f>
        <v>67</v>
      </c>
      <c r="CH700" s="61" t="str">
        <f>IF(ISBLANK(Data!ES700), "", Data!ES700)</f>
        <v>Towson</v>
      </c>
      <c r="CI700" s="61">
        <f>IF(ISBLANK(Data!ET700), "", Data!ET700)</f>
        <v>123</v>
      </c>
    </row>
    <row r="701" spans="1:87" x14ac:dyDescent="0.45">
      <c r="A701" s="50">
        <f>IF(ISBLANK(Data!A701), "", Data!A701)</f>
        <v>45318</v>
      </c>
      <c r="B701" s="50" t="str">
        <f>IF(ISBLANK(Data!B701), "", Data!B701)</f>
        <v>Toledo</v>
      </c>
      <c r="C701" s="50">
        <f>IF(ISBLANK(Data!C701), "", Data!C701)</f>
        <v>305</v>
      </c>
      <c r="D701" s="50" t="str">
        <f>IF(ISBLANK(Data!D701), "", Data!D701)</f>
        <v>Bowling Green</v>
      </c>
      <c r="E701" s="50">
        <f>IF(ISBLANK(Data!E701), "", Data!E701)</f>
        <v>28</v>
      </c>
      <c r="F701" s="50" t="str">
        <f>IF(ISBLANK(Data!F701), "", Data!F701)</f>
        <v>N</v>
      </c>
      <c r="G701" s="50" t="str">
        <f>IF(ISBLANK(Data!G701), "", Data!G701)</f>
        <v>Toledo</v>
      </c>
      <c r="H701" s="50" t="str">
        <f>IF(ISBLANK(Data!H701), "", Data!H701)</f>
        <v>Bowling Green</v>
      </c>
      <c r="I701" s="50" t="str">
        <f>IF(ISBLANK(Data!I701), "", Data!I701)</f>
        <v>Toledo</v>
      </c>
      <c r="J701" s="50" t="str">
        <f>IF(ISBLANK(Data!J701), "", Data!J701)</f>
        <v>Bowling Green</v>
      </c>
      <c r="K701" s="50" t="str">
        <f>IF(ISBLANK(Data!K701), "", Data!K701)</f>
        <v>Toledo</v>
      </c>
      <c r="L701" s="50" t="str">
        <f>IF(ISBLANK(Data!L701), "", Data!L701)</f>
        <v>Bowling Green State</v>
      </c>
      <c r="M701" s="50" t="str">
        <f>IF(ISBLANK(Data!M701), "", Data!M701)</f>
        <v>Toledo</v>
      </c>
      <c r="N701" s="50" t="str">
        <f>IF(ISBLANK(Data!N701), "", Data!N701)</f>
        <v>Bowling Grn</v>
      </c>
      <c r="O701" s="50" t="str">
        <f>IF(ISBLANK(Data!O701), "", Data!O701)</f>
        <v>Toledo</v>
      </c>
      <c r="P701" s="50" t="str">
        <f>IF(ISBLANK(Data!P701), "", Data!P701)</f>
        <v>Bowling Green</v>
      </c>
      <c r="Q701" s="50" t="str">
        <f>IF(ISBLANK(Data!Q701), "", Data!Q701)</f>
        <v>Toledo</v>
      </c>
      <c r="R701" s="50" t="str">
        <f>IF(ISBLANK(Data!R701), "", Data!R701)</f>
        <v>Bowling Green</v>
      </c>
      <c r="S701" s="20">
        <f>Data!W701-Data!CD701</f>
        <v>-0.10526315789473695</v>
      </c>
      <c r="T701" s="20">
        <f>Data!X701-Data!CE701</f>
        <v>5.76</v>
      </c>
      <c r="U701" s="20">
        <f>Data!Y701-Data!CF701</f>
        <v>8.0999999999999943</v>
      </c>
      <c r="V701" s="20">
        <f>Data!Z701-Data!CG701</f>
        <v>2.2000000000000028</v>
      </c>
      <c r="W701" s="20">
        <f>Data!AA701-Data!CH701</f>
        <v>9.9999999999994316E-2</v>
      </c>
      <c r="X701" s="20">
        <f>Data!AB701-Data!CI701</f>
        <v>-7.400000000000001E-2</v>
      </c>
      <c r="Y701" s="20">
        <f>Data!AC701-Data!CJ701</f>
        <v>7.09</v>
      </c>
      <c r="Z701" s="20">
        <f>Data!AD701-Data!CK701</f>
        <v>3.5999999999999943</v>
      </c>
      <c r="AA701" s="20">
        <f>Data!AE701-Data!CL701</f>
        <v>-3.5</v>
      </c>
      <c r="AB701" s="20">
        <f>Data!AF701-Data!CM701</f>
        <v>11.96</v>
      </c>
      <c r="AC701" s="20">
        <f>Data!AG701-Data!CN701</f>
        <v>6.5999999999999943</v>
      </c>
      <c r="AD701" s="20">
        <f>Data!AH701-Data!CO701</f>
        <v>3.6000000000000085</v>
      </c>
      <c r="AE701" s="20">
        <f>Data!AI701-Data!CP701</f>
        <v>7.9699999999999993E-2</v>
      </c>
      <c r="AF701" s="20">
        <f>Data!AJ701-Data!CQ701</f>
        <v>0.10000000000000009</v>
      </c>
      <c r="AG701" s="20">
        <f>Data!AK701-Data!CR701</f>
        <v>5.2631578947368585E-3</v>
      </c>
      <c r="AH701" s="20">
        <f>Data!AL701-Data!CS701</f>
        <v>26</v>
      </c>
      <c r="AI701" s="20">
        <f>Data!AM701-Data!CT701</f>
        <v>4.97</v>
      </c>
      <c r="AJ701" s="20">
        <f>Data!AN701-Data!CU701</f>
        <v>5.19</v>
      </c>
      <c r="AK701" s="20">
        <f>Data!AO701-Data!CV701</f>
        <v>36</v>
      </c>
      <c r="AL701" s="20">
        <f>Data!AP701-Data!CW701</f>
        <v>104</v>
      </c>
      <c r="AM701" s="20">
        <f>Data!AQ701-Data!CX701</f>
        <v>-8</v>
      </c>
      <c r="AN701" s="20">
        <f>Data!AR701-Data!CY701</f>
        <v>2.5000000000000022E-2</v>
      </c>
      <c r="AO701" s="20">
        <f>Data!AS701-Data!CZ701</f>
        <v>-21</v>
      </c>
      <c r="AP701" s="20">
        <f>Data!AT701-Data!DA701</f>
        <v>-121</v>
      </c>
      <c r="AQ701" s="20">
        <f>Data!AU701-Data!DB701</f>
        <v>5.2999999999999992E-2</v>
      </c>
      <c r="AR701" s="20">
        <f>Data!AV701-Data!DC701</f>
        <v>7</v>
      </c>
      <c r="AS701" s="20">
        <f>Data!AW701-Data!DD701</f>
        <v>-36</v>
      </c>
      <c r="AT701" s="20">
        <f>Data!AX701-Data!DE701</f>
        <v>7.6999999999999957E-2</v>
      </c>
      <c r="AU701" s="20">
        <f>Data!AY701-Data!DF701</f>
        <v>-15</v>
      </c>
      <c r="AV701" s="20">
        <f>Data!AZ701-Data!DG701</f>
        <v>-0.78947368421052566</v>
      </c>
      <c r="AW701" s="20">
        <f>Data!BA701-Data!DH701</f>
        <v>-108</v>
      </c>
      <c r="AX701" s="20">
        <f>Data!BB701-Data!DI701</f>
        <v>-5.6842105263157876</v>
      </c>
      <c r="AY701" s="20">
        <f>Data!BC701-Data!DJ701</f>
        <v>20</v>
      </c>
      <c r="AZ701" s="20">
        <f>Data!BD701-Data!DK701</f>
        <v>19</v>
      </c>
      <c r="BA701" s="20">
        <f>Data!BE701-Data!DL701</f>
        <v>-8</v>
      </c>
      <c r="BB701" s="20">
        <f>Data!BF701-Data!DM701</f>
        <v>-14</v>
      </c>
      <c r="BC701" s="20">
        <f>Data!BG701-Data!DN701</f>
        <v>-10</v>
      </c>
      <c r="BD701" s="20">
        <f>Data!BH701-Data!DO701</f>
        <v>1.9000000000000057</v>
      </c>
      <c r="BE701" s="20">
        <f>Data!BI701-Data!DP701</f>
        <v>5.4740000000000038</v>
      </c>
      <c r="BF701" s="20">
        <f>Data!BJ701-Data!DQ701</f>
        <v>-3.5790000000000002</v>
      </c>
      <c r="BG701" s="20">
        <f>Data!BK701-Data!DR701</f>
        <v>0.16400000000000015</v>
      </c>
      <c r="BH701" s="20">
        <f>Data!BL701-Data!DS701</f>
        <v>-0.7370000000000001</v>
      </c>
      <c r="BI701" s="20">
        <f>Data!BM701-Data!DT701</f>
        <v>0.128</v>
      </c>
      <c r="BJ701" s="20">
        <f>Data!BN701-Data!DU701</f>
        <v>-6.3999999999999986</v>
      </c>
      <c r="BK701" s="20">
        <f>Data!BO701-Data!DV701</f>
        <v>-1.8999999999999986</v>
      </c>
      <c r="BL701" s="20">
        <f>Data!BP701-Data!DW701</f>
        <v>-0.39999999999999991</v>
      </c>
      <c r="BM701" s="20">
        <f>Data!BQ701-Data!DX701</f>
        <v>1</v>
      </c>
      <c r="BN701" s="20">
        <f>Data!BR701-Data!DY701</f>
        <v>-0.60000000000000142</v>
      </c>
      <c r="BO701" s="20">
        <f>Data!BS701-Data!DZ701</f>
        <v>-75</v>
      </c>
      <c r="BP701" s="20">
        <f>Data!BT701-Data!EA701</f>
        <v>5.0000000000000044E-2</v>
      </c>
      <c r="BQ701" s="20">
        <f>Data!BU701-Data!EB701</f>
        <v>-1</v>
      </c>
      <c r="BR701" s="20">
        <f>Data!BV701-Data!EC701</f>
        <v>-63</v>
      </c>
      <c r="BS701" s="20">
        <f>Data!BW701-Data!ED701</f>
        <v>-77</v>
      </c>
      <c r="BT701" s="20">
        <f>Data!BX701-Data!EE701</f>
        <v>-21</v>
      </c>
      <c r="BU701" s="20">
        <f>Data!BY701-Data!EF701</f>
        <v>-64</v>
      </c>
      <c r="BV701" s="20">
        <f>Data!BZ701-Data!EG701</f>
        <v>-68</v>
      </c>
      <c r="BW701" s="20">
        <f>Data!CA701-Data!EH701</f>
        <v>-51.3</v>
      </c>
      <c r="BX701" s="20">
        <f>Data!CB701-Data!EI701</f>
        <v>-74</v>
      </c>
      <c r="BY701" s="20">
        <f>Data!CC701-Data!EJ701</f>
        <v>-123</v>
      </c>
      <c r="BZ701" s="20">
        <f>Data!EK701</f>
        <v>12216.24</v>
      </c>
      <c r="CA701" s="20">
        <f>Data!EL701</f>
        <v>11569.35</v>
      </c>
      <c r="CB701" s="20">
        <f>Data!EM701</f>
        <v>68.810526315789474</v>
      </c>
      <c r="CC701" s="20">
        <f>Data!EN701</f>
        <v>85.09726315789473</v>
      </c>
      <c r="CD701" s="20">
        <f>Data!EO701</f>
        <v>10.617500000000001</v>
      </c>
      <c r="CE701" s="20">
        <f>Data!EP701</f>
        <v>232.41</v>
      </c>
      <c r="CF701" s="50">
        <f>IF(ISBLANK(Data!EQ701), "", Data!EQ701)</f>
        <v>88</v>
      </c>
      <c r="CG701" s="50">
        <f>IF(ISBLANK(Data!ER701), "", Data!ER701)</f>
        <v>72</v>
      </c>
      <c r="CH701" s="61" t="str">
        <f>IF(ISBLANK(Data!ES701), "", Data!ES701)</f>
        <v>Toledo</v>
      </c>
      <c r="CI701" s="61">
        <f>IF(ISBLANK(Data!ET701), "", Data!ET701)</f>
        <v>160</v>
      </c>
    </row>
    <row r="702" spans="1:87" x14ac:dyDescent="0.45">
      <c r="A702" s="50">
        <f>IF(ISBLANK(Data!A702), "", Data!A702)</f>
        <v>45318</v>
      </c>
      <c r="B702" s="50" t="str">
        <f>IF(ISBLANK(Data!B702), "", Data!B702)</f>
        <v>Harvard</v>
      </c>
      <c r="C702" s="50">
        <f>IF(ISBLANK(Data!C702), "", Data!C702)</f>
        <v>108</v>
      </c>
      <c r="D702" s="50" t="str">
        <f>IF(ISBLANK(Data!D702), "", Data!D702)</f>
        <v>Yale</v>
      </c>
      <c r="E702" s="50">
        <f>IF(ISBLANK(Data!E702), "", Data!E702)</f>
        <v>361</v>
      </c>
      <c r="F702" s="50" t="str">
        <f>IF(ISBLANK(Data!F702), "", Data!F702)</f>
        <v>N</v>
      </c>
      <c r="G702" s="50" t="str">
        <f>IF(ISBLANK(Data!G702), "", Data!G702)</f>
        <v>Harvard</v>
      </c>
      <c r="H702" s="50" t="str">
        <f>IF(ISBLANK(Data!H702), "", Data!H702)</f>
        <v>Yale</v>
      </c>
      <c r="I702" s="50" t="str">
        <f>IF(ISBLANK(Data!I702), "", Data!I702)</f>
        <v>Harvard</v>
      </c>
      <c r="J702" s="50" t="str">
        <f>IF(ISBLANK(Data!J702), "", Data!J702)</f>
        <v>Yale</v>
      </c>
      <c r="K702" s="50" t="str">
        <f>IF(ISBLANK(Data!K702), "", Data!K702)</f>
        <v>Harvard</v>
      </c>
      <c r="L702" s="50" t="str">
        <f>IF(ISBLANK(Data!L702), "", Data!L702)</f>
        <v>Yale</v>
      </c>
      <c r="M702" s="50" t="str">
        <f>IF(ISBLANK(Data!M702), "", Data!M702)</f>
        <v>Harvard</v>
      </c>
      <c r="N702" s="50" t="str">
        <f>IF(ISBLANK(Data!N702), "", Data!N702)</f>
        <v>Yale</v>
      </c>
      <c r="O702" s="50" t="str">
        <f>IF(ISBLANK(Data!O702), "", Data!O702)</f>
        <v>Harvard</v>
      </c>
      <c r="P702" s="50" t="str">
        <f>IF(ISBLANK(Data!P702), "", Data!P702)</f>
        <v>Yale</v>
      </c>
      <c r="Q702" s="50" t="str">
        <f>IF(ISBLANK(Data!Q702), "", Data!Q702)</f>
        <v>Harvard</v>
      </c>
      <c r="R702" s="50" t="str">
        <f>IF(ISBLANK(Data!R702), "", Data!R702)</f>
        <v>Yale</v>
      </c>
      <c r="S702" s="20">
        <f>Data!W702-Data!CD702</f>
        <v>-4.1666666666666963E-2</v>
      </c>
      <c r="T702" s="20">
        <f>Data!X702-Data!CE702</f>
        <v>-10.73</v>
      </c>
      <c r="U702" s="20">
        <f>Data!Y702-Data!CF702</f>
        <v>-6.5</v>
      </c>
      <c r="V702" s="20">
        <f>Data!Z702-Data!CG702</f>
        <v>4.2000000000000028</v>
      </c>
      <c r="W702" s="20">
        <f>Data!AA702-Data!CH702</f>
        <v>2.5999999999999943</v>
      </c>
      <c r="X702" s="20">
        <f>Data!AB702-Data!CI702</f>
        <v>0.11599999999999999</v>
      </c>
      <c r="Y702" s="20">
        <f>Data!AC702-Data!CJ702</f>
        <v>-3.45</v>
      </c>
      <c r="Z702" s="20">
        <f>Data!AD702-Data!CK702</f>
        <v>-1.0999999999999943</v>
      </c>
      <c r="AA702" s="20">
        <f>Data!AE702-Data!CL702</f>
        <v>2.2999999999999972</v>
      </c>
      <c r="AB702" s="20">
        <f>Data!AF702-Data!CM702</f>
        <v>-6.99</v>
      </c>
      <c r="AC702" s="20">
        <f>Data!AG702-Data!CN702</f>
        <v>-6.1000000000000085</v>
      </c>
      <c r="AD702" s="20">
        <f>Data!AH702-Data!CO702</f>
        <v>4.5999999999999943</v>
      </c>
      <c r="AE702" s="20">
        <f>Data!AI702-Data!CP702</f>
        <v>-0.27240000000000003</v>
      </c>
      <c r="AF702" s="20">
        <f>Data!AJ702-Data!CQ702</f>
        <v>-0.60000000000000009</v>
      </c>
      <c r="AG702" s="20">
        <f>Data!AK702-Data!CR702</f>
        <v>-5.1388888888888901E-2</v>
      </c>
      <c r="AH702" s="20">
        <f>Data!AL702-Data!CS702</f>
        <v>-100</v>
      </c>
      <c r="AI702" s="20">
        <f>Data!AM702-Data!CT702</f>
        <v>-5.76</v>
      </c>
      <c r="AJ702" s="20">
        <f>Data!AN702-Data!CU702</f>
        <v>-1.27</v>
      </c>
      <c r="AK702" s="20">
        <f>Data!AO702-Data!CV702</f>
        <v>-218</v>
      </c>
      <c r="AL702" s="20">
        <f>Data!AP702-Data!CW702</f>
        <v>-67</v>
      </c>
      <c r="AM702" s="20">
        <f>Data!AQ702-Data!CX702</f>
        <v>-210</v>
      </c>
      <c r="AN702" s="20">
        <f>Data!AR702-Data!CY702</f>
        <v>-1.5000000000000013E-2</v>
      </c>
      <c r="AO702" s="20">
        <f>Data!AS702-Data!CZ702</f>
        <v>-4</v>
      </c>
      <c r="AP702" s="20">
        <f>Data!AT702-Data!DA702</f>
        <v>-22</v>
      </c>
      <c r="AQ702" s="20">
        <f>Data!AU702-Data!DB702</f>
        <v>8.9999999999999525E-3</v>
      </c>
      <c r="AR702" s="20">
        <f>Data!AV702-Data!DC702</f>
        <v>8</v>
      </c>
      <c r="AS702" s="20">
        <f>Data!AW702-Data!DD702</f>
        <v>26</v>
      </c>
      <c r="AT702" s="20">
        <f>Data!AX702-Data!DE702</f>
        <v>-3.5000000000000031E-2</v>
      </c>
      <c r="AU702" s="20">
        <f>Data!AY702-Data!DF702</f>
        <v>-54</v>
      </c>
      <c r="AV702" s="20">
        <f>Data!AZ702-Data!DG702</f>
        <v>-2.0138888888888893</v>
      </c>
      <c r="AW702" s="20">
        <f>Data!BA702-Data!DH702</f>
        <v>-117</v>
      </c>
      <c r="AX702" s="20">
        <f>Data!BB702-Data!DI702</f>
        <v>-2.5277777777777786</v>
      </c>
      <c r="AY702" s="20">
        <f>Data!BC702-Data!DJ702</f>
        <v>-47</v>
      </c>
      <c r="AZ702" s="20">
        <f>Data!BD702-Data!DK702</f>
        <v>-26</v>
      </c>
      <c r="BA702" s="20">
        <f>Data!BE702-Data!DL702</f>
        <v>1</v>
      </c>
      <c r="BB702" s="20">
        <f>Data!BF702-Data!DM702</f>
        <v>7</v>
      </c>
      <c r="BC702" s="20">
        <f>Data!BG702-Data!DN702</f>
        <v>-26</v>
      </c>
      <c r="BD702" s="20">
        <f>Data!BH702-Data!DO702</f>
        <v>-4.1000000000000085</v>
      </c>
      <c r="BE702" s="20">
        <f>Data!BI702-Data!DP702</f>
        <v>4.1880000000000024</v>
      </c>
      <c r="BF702" s="20">
        <f>Data!BJ702-Data!DQ702</f>
        <v>-8.2839999999999989</v>
      </c>
      <c r="BG702" s="20">
        <f>Data!BK702-Data!DR702</f>
        <v>-0.30600000000000005</v>
      </c>
      <c r="BH702" s="20">
        <f>Data!BL702-Data!DS702</f>
        <v>1.6880000000000006</v>
      </c>
      <c r="BI702" s="20">
        <f>Data!BM702-Data!DT702</f>
        <v>-0.16200000000000003</v>
      </c>
      <c r="BJ702" s="20">
        <f>Data!BN702-Data!DU702</f>
        <v>1.3000000000000007</v>
      </c>
      <c r="BK702" s="20">
        <f>Data!BO702-Data!DV702</f>
        <v>3.6000000000000014</v>
      </c>
      <c r="BL702" s="20">
        <f>Data!BP702-Data!DW702</f>
        <v>0.5</v>
      </c>
      <c r="BM702" s="20">
        <f>Data!BQ702-Data!DX702</f>
        <v>-0.83333333333333304</v>
      </c>
      <c r="BN702" s="20">
        <f>Data!BR702-Data!DY702</f>
        <v>0.20000000000000107</v>
      </c>
      <c r="BO702" s="20">
        <f>Data!BS702-Data!DZ702</f>
        <v>58</v>
      </c>
      <c r="BP702" s="20">
        <f>Data!BT702-Data!EA702</f>
        <v>-4.6999999999999931E-2</v>
      </c>
      <c r="BQ702" s="20">
        <f>Data!BU702-Data!EB702</f>
        <v>-6</v>
      </c>
      <c r="BR702" s="20">
        <f>Data!BV702-Data!EC702</f>
        <v>75</v>
      </c>
      <c r="BS702" s="20">
        <f>Data!BW702-Data!ED702</f>
        <v>94</v>
      </c>
      <c r="BT702" s="20">
        <f>Data!BX702-Data!EE702</f>
        <v>21</v>
      </c>
      <c r="BU702" s="20">
        <f>Data!BY702-Data!EF702</f>
        <v>129</v>
      </c>
      <c r="BV702" s="20">
        <f>Data!BZ702-Data!EG702</f>
        <v>104</v>
      </c>
      <c r="BW702" s="20">
        <f>Data!CA702-Data!EH702</f>
        <v>63.3</v>
      </c>
      <c r="BX702" s="20">
        <f>Data!CB702-Data!EI702</f>
        <v>55</v>
      </c>
      <c r="BY702" s="20">
        <f>Data!CC702-Data!EJ702</f>
        <v>132</v>
      </c>
      <c r="BZ702" s="20">
        <f>Data!EK702</f>
        <v>10825.84</v>
      </c>
      <c r="CA702" s="20">
        <f>Data!EL702</f>
        <v>11964.75</v>
      </c>
      <c r="CB702" s="20">
        <f>Data!EM702</f>
        <v>74.024000000000001</v>
      </c>
      <c r="CC702" s="20">
        <f>Data!EN702</f>
        <v>55</v>
      </c>
      <c r="CD702" s="20">
        <f>Data!EO702</f>
        <v>10.9664</v>
      </c>
      <c r="CE702" s="20">
        <f>Data!EP702</f>
        <v>185.06399999999999</v>
      </c>
      <c r="CF702" s="50">
        <f>IF(ISBLANK(Data!EQ702), "", Data!EQ702)</f>
        <v>65</v>
      </c>
      <c r="CG702" s="50">
        <f>IF(ISBLANK(Data!ER702), "", Data!ER702)</f>
        <v>78</v>
      </c>
      <c r="CH702" s="61" t="str">
        <f>IF(ISBLANK(Data!ES702), "", Data!ES702)</f>
        <v>Yale</v>
      </c>
      <c r="CI702" s="61">
        <f>IF(ISBLANK(Data!ET702), "", Data!ET702)</f>
        <v>143</v>
      </c>
    </row>
    <row r="703" spans="1:87" x14ac:dyDescent="0.45">
      <c r="A703" s="50">
        <f>IF(ISBLANK(Data!A703), "", Data!A703)</f>
        <v>45318</v>
      </c>
      <c r="B703" s="50" t="str">
        <f>IF(ISBLANK(Data!B703), "", Data!B703)</f>
        <v>Miami FL</v>
      </c>
      <c r="C703" s="50">
        <f>IF(ISBLANK(Data!C703), "", Data!C703)</f>
        <v>169</v>
      </c>
      <c r="D703" s="50" t="str">
        <f>IF(ISBLANK(Data!D703), "", Data!D703)</f>
        <v>Pittsburgh</v>
      </c>
      <c r="E703" s="50">
        <f>IF(ISBLANK(Data!E703), "", Data!E703)</f>
        <v>231</v>
      </c>
      <c r="F703" s="50" t="str">
        <f>IF(ISBLANK(Data!F703), "", Data!F703)</f>
        <v>N</v>
      </c>
      <c r="G703" s="50" t="str">
        <f>IF(ISBLANK(Data!G703), "", Data!G703)</f>
        <v>Miami FL</v>
      </c>
      <c r="H703" s="50" t="str">
        <f>IF(ISBLANK(Data!H703), "", Data!H703)</f>
        <v>Pittsburgh</v>
      </c>
      <c r="I703" s="50" t="str">
        <f>IF(ISBLANK(Data!I703), "", Data!I703)</f>
        <v>Miami FL</v>
      </c>
      <c r="J703" s="50" t="str">
        <f>IF(ISBLANK(Data!J703), "", Data!J703)</f>
        <v>Pittsburgh</v>
      </c>
      <c r="K703" s="50" t="str">
        <f>IF(ISBLANK(Data!K703), "", Data!K703)</f>
        <v>Miami FL</v>
      </c>
      <c r="L703" s="50" t="str">
        <f>IF(ISBLANK(Data!L703), "", Data!L703)</f>
        <v>Pittsburgh</v>
      </c>
      <c r="M703" s="50" t="str">
        <f>IF(ISBLANK(Data!M703), "", Data!M703)</f>
        <v>Miami</v>
      </c>
      <c r="N703" s="50" t="str">
        <f>IF(ISBLANK(Data!N703), "", Data!N703)</f>
        <v>Pittsburgh</v>
      </c>
      <c r="O703" s="50" t="str">
        <f>IF(ISBLANK(Data!O703), "", Data!O703)</f>
        <v>Miami</v>
      </c>
      <c r="P703" s="50" t="str">
        <f>IF(ISBLANK(Data!P703), "", Data!P703)</f>
        <v>Pittsburgh</v>
      </c>
      <c r="Q703" s="50" t="str">
        <f>IF(ISBLANK(Data!Q703), "", Data!Q703)</f>
        <v>Miami (FL)</v>
      </c>
      <c r="R703" s="50" t="str">
        <f>IF(ISBLANK(Data!R703), "", Data!R703)</f>
        <v>Pittsburgh</v>
      </c>
      <c r="S703" s="20">
        <f>Data!W703-Data!CD703</f>
        <v>5.2631578947369029E-2</v>
      </c>
      <c r="T703" s="20">
        <f>Data!X703-Data!CE703</f>
        <v>0.85000000000000142</v>
      </c>
      <c r="U703" s="20">
        <f>Data!Y703-Data!CF703</f>
        <v>4.2000000000000028</v>
      </c>
      <c r="V703" s="20">
        <f>Data!Z703-Data!CG703</f>
        <v>3.2999999999999972</v>
      </c>
      <c r="W703" s="20">
        <f>Data!AA703-Data!CH703</f>
        <v>4.0999999999999943</v>
      </c>
      <c r="X703" s="20">
        <f>Data!AB703-Data!CI703</f>
        <v>4.7E-2</v>
      </c>
      <c r="Y703" s="20">
        <f>Data!AC703-Data!CJ703</f>
        <v>1.05</v>
      </c>
      <c r="Z703" s="20">
        <f>Data!AD703-Data!CK703</f>
        <v>-1.5999999999999943</v>
      </c>
      <c r="AA703" s="20">
        <f>Data!AE703-Data!CL703</f>
        <v>-2.6000000000000085</v>
      </c>
      <c r="AB703" s="20">
        <f>Data!AF703-Data!CM703</f>
        <v>4.83</v>
      </c>
      <c r="AC703" s="20">
        <f>Data!AG703-Data!CN703</f>
        <v>5.6999999999999886</v>
      </c>
      <c r="AD703" s="20">
        <f>Data!AH703-Data!CO703</f>
        <v>2.0999999999999943</v>
      </c>
      <c r="AE703" s="20">
        <f>Data!AI703-Data!CP703</f>
        <v>5.4499999999999993E-2</v>
      </c>
      <c r="AF703" s="20">
        <f>Data!AJ703-Data!CQ703</f>
        <v>1.5999999999999999</v>
      </c>
      <c r="AG703" s="20">
        <f>Data!AK703-Data!CR703</f>
        <v>8.4210526315789458E-2</v>
      </c>
      <c r="AH703" s="20">
        <f>Data!AL703-Data!CS703</f>
        <v>31</v>
      </c>
      <c r="AI703" s="20">
        <f>Data!AM703-Data!CT703</f>
        <v>0.24000000000000021</v>
      </c>
      <c r="AJ703" s="20">
        <f>Data!AN703-Data!CU703</f>
        <v>0.23999999999999977</v>
      </c>
      <c r="AK703" s="20">
        <f>Data!AO703-Data!CV703</f>
        <v>107</v>
      </c>
      <c r="AL703" s="20">
        <f>Data!AP703-Data!CW703</f>
        <v>107</v>
      </c>
      <c r="AM703" s="20">
        <f>Data!AQ703-Data!CX703</f>
        <v>-8</v>
      </c>
      <c r="AN703" s="20">
        <f>Data!AR703-Data!CY703</f>
        <v>5.7999999999999996E-2</v>
      </c>
      <c r="AO703" s="20">
        <f>Data!AS703-Data!CZ703</f>
        <v>0</v>
      </c>
      <c r="AP703" s="20">
        <f>Data!AT703-Data!DA703</f>
        <v>-68</v>
      </c>
      <c r="AQ703" s="20">
        <f>Data!AU703-Data!DB703</f>
        <v>5.099999999999999E-2</v>
      </c>
      <c r="AR703" s="20">
        <f>Data!AV703-Data!DC703</f>
        <v>-21</v>
      </c>
      <c r="AS703" s="20">
        <f>Data!AW703-Data!DD703</f>
        <v>-68</v>
      </c>
      <c r="AT703" s="20">
        <f>Data!AX703-Data!DE703</f>
        <v>8.1999999999999962E-2</v>
      </c>
      <c r="AU703" s="20">
        <f>Data!AY703-Data!DF703</f>
        <v>-66</v>
      </c>
      <c r="AV703" s="20">
        <f>Data!AZ703-Data!DG703</f>
        <v>-3.473684210526315</v>
      </c>
      <c r="AW703" s="20">
        <f>Data!BA703-Data!DH703</f>
        <v>-46</v>
      </c>
      <c r="AX703" s="20">
        <f>Data!BB703-Data!DI703</f>
        <v>-2.4210526315789522</v>
      </c>
      <c r="AY703" s="20">
        <f>Data!BC703-Data!DJ703</f>
        <v>20</v>
      </c>
      <c r="AZ703" s="20">
        <f>Data!BD703-Data!DK703</f>
        <v>24</v>
      </c>
      <c r="BA703" s="20">
        <f>Data!BE703-Data!DL703</f>
        <v>-32</v>
      </c>
      <c r="BB703" s="20">
        <f>Data!BF703-Data!DM703</f>
        <v>54</v>
      </c>
      <c r="BC703" s="20">
        <f>Data!BG703-Data!DN703</f>
        <v>-51</v>
      </c>
      <c r="BD703" s="20">
        <f>Data!BH703-Data!DO703</f>
        <v>5.6000000000000085</v>
      </c>
      <c r="BE703" s="20">
        <f>Data!BI703-Data!DP703</f>
        <v>5.6310000000000002</v>
      </c>
      <c r="BF703" s="20">
        <f>Data!BJ703-Data!DQ703</f>
        <v>0</v>
      </c>
      <c r="BG703" s="20">
        <f>Data!BK703-Data!DR703</f>
        <v>-0.22999999999999998</v>
      </c>
      <c r="BH703" s="20">
        <f>Data!BL703-Data!DS703</f>
        <v>2.8419999999999987</v>
      </c>
      <c r="BI703" s="20">
        <f>Data!BM703-Data!DT703</f>
        <v>-4.9000000000000044E-2</v>
      </c>
      <c r="BJ703" s="20">
        <f>Data!BN703-Data!DU703</f>
        <v>-3.6000000000000014</v>
      </c>
      <c r="BK703" s="20">
        <f>Data!BO703-Data!DV703</f>
        <v>-3.6000000000000014</v>
      </c>
      <c r="BL703" s="20">
        <f>Data!BP703-Data!DW703</f>
        <v>-1.6999999999999997</v>
      </c>
      <c r="BM703" s="20">
        <f>Data!BQ703-Data!DX703</f>
        <v>1.2631578947368425</v>
      </c>
      <c r="BN703" s="20">
        <f>Data!BR703-Data!DY703</f>
        <v>-2.6999999999999993</v>
      </c>
      <c r="BO703" s="20">
        <f>Data!BS703-Data!DZ703</f>
        <v>-41</v>
      </c>
      <c r="BP703" s="20">
        <f>Data!BT703-Data!EA703</f>
        <v>2.8999999999999915E-2</v>
      </c>
      <c r="BQ703" s="20">
        <f>Data!BU703-Data!EB703</f>
        <v>3</v>
      </c>
      <c r="BR703" s="20">
        <f>Data!BV703-Data!EC703</f>
        <v>-3</v>
      </c>
      <c r="BS703" s="20">
        <f>Data!BW703-Data!ED703</f>
        <v>-25</v>
      </c>
      <c r="BT703" s="20">
        <f>Data!BX703-Data!EE703</f>
        <v>-26</v>
      </c>
      <c r="BU703" s="20">
        <f>Data!BY703-Data!EF703</f>
        <v>-10</v>
      </c>
      <c r="BV703" s="20">
        <f>Data!BZ703-Data!EG703</f>
        <v>-4</v>
      </c>
      <c r="BW703" s="20">
        <f>Data!CA703-Data!EH703</f>
        <v>-16.700000000000003</v>
      </c>
      <c r="BX703" s="20">
        <f>Data!CB703-Data!EI703</f>
        <v>-37</v>
      </c>
      <c r="BY703" s="20">
        <f>Data!CC703-Data!EJ703</f>
        <v>-28</v>
      </c>
      <c r="BZ703" s="20">
        <f>Data!EK703</f>
        <v>11666.480000000001</v>
      </c>
      <c r="CA703" s="20">
        <f>Data!EL703</f>
        <v>11614.4</v>
      </c>
      <c r="CB703" s="20">
        <f>Data!EM703</f>
        <v>86.192894736842106</v>
      </c>
      <c r="CC703" s="20">
        <f>Data!EN703</f>
        <v>79.894894736842119</v>
      </c>
      <c r="CD703" s="20">
        <f>Data!EO703</f>
        <v>8.7680000000000007</v>
      </c>
      <c r="CE703" s="20">
        <f>Data!EP703</f>
        <v>226.26500000000001</v>
      </c>
      <c r="CF703" s="50">
        <f>IF(ISBLANK(Data!EQ703), "", Data!EQ703)</f>
        <v>72</v>
      </c>
      <c r="CG703" s="50">
        <f>IF(ISBLANK(Data!ER703), "", Data!ER703)</f>
        <v>68</v>
      </c>
      <c r="CH703" s="61" t="str">
        <f>IF(ISBLANK(Data!ES703), "", Data!ES703)</f>
        <v>Miami FL</v>
      </c>
      <c r="CI703" s="61">
        <f>IF(ISBLANK(Data!ET703), "", Data!ET703)</f>
        <v>140</v>
      </c>
    </row>
    <row r="704" spans="1:87" x14ac:dyDescent="0.45">
      <c r="A704" s="50">
        <f>IF(ISBLANK(Data!A704), "", Data!A704)</f>
        <v>45318</v>
      </c>
      <c r="B704" s="50" t="str">
        <f>IF(ISBLANK(Data!B704), "", Data!B704)</f>
        <v>Illinois</v>
      </c>
      <c r="C704" s="50">
        <f>IF(ISBLANK(Data!C704), "", Data!C704)</f>
        <v>118</v>
      </c>
      <c r="D704" s="50" t="str">
        <f>IF(ISBLANK(Data!D704), "", Data!D704)</f>
        <v>Indiana</v>
      </c>
      <c r="E704" s="50">
        <f>IF(ISBLANK(Data!E704), "", Data!E704)</f>
        <v>122</v>
      </c>
      <c r="F704" s="50" t="str">
        <f>IF(ISBLANK(Data!F704), "", Data!F704)</f>
        <v>N</v>
      </c>
      <c r="G704" s="50" t="str">
        <f>IF(ISBLANK(Data!G704), "", Data!G704)</f>
        <v>Illinois</v>
      </c>
      <c r="H704" s="50" t="str">
        <f>IF(ISBLANK(Data!H704), "", Data!H704)</f>
        <v>Indiana</v>
      </c>
      <c r="I704" s="50" t="str">
        <f>IF(ISBLANK(Data!I704), "", Data!I704)</f>
        <v>Illinois</v>
      </c>
      <c r="J704" s="50" t="str">
        <f>IF(ISBLANK(Data!J704), "", Data!J704)</f>
        <v>Indiana</v>
      </c>
      <c r="K704" s="50" t="str">
        <f>IF(ISBLANK(Data!K704), "", Data!K704)</f>
        <v>Illinois</v>
      </c>
      <c r="L704" s="50" t="str">
        <f>IF(ISBLANK(Data!L704), "", Data!L704)</f>
        <v>Indiana</v>
      </c>
      <c r="M704" s="50" t="str">
        <f>IF(ISBLANK(Data!M704), "", Data!M704)</f>
        <v>Illinois</v>
      </c>
      <c r="N704" s="50" t="str">
        <f>IF(ISBLANK(Data!N704), "", Data!N704)</f>
        <v>Indiana</v>
      </c>
      <c r="O704" s="50" t="str">
        <f>IF(ISBLANK(Data!O704), "", Data!O704)</f>
        <v>Illinois</v>
      </c>
      <c r="P704" s="50" t="str">
        <f>IF(ISBLANK(Data!P704), "", Data!P704)</f>
        <v>Indiana</v>
      </c>
      <c r="Q704" s="50" t="str">
        <f>IF(ISBLANK(Data!Q704), "", Data!Q704)</f>
        <v>Illinois</v>
      </c>
      <c r="R704" s="50" t="str">
        <f>IF(ISBLANK(Data!R704), "", Data!R704)</f>
        <v>Indiana</v>
      </c>
      <c r="S704" s="20">
        <f>Data!W704-Data!CD704</f>
        <v>0.10526315789473695</v>
      </c>
      <c r="T704" s="20">
        <f>Data!X704-Data!CE704</f>
        <v>15.370000000000001</v>
      </c>
      <c r="U704" s="20">
        <f>Data!Y704-Data!CF704</f>
        <v>11.299999999999997</v>
      </c>
      <c r="V704" s="20">
        <f>Data!Z704-Data!CG704</f>
        <v>-4.0999999999999943</v>
      </c>
      <c r="W704" s="20">
        <f>Data!AA704-Data!CH704</f>
        <v>0.70000000000000284</v>
      </c>
      <c r="X704" s="20">
        <f>Data!AB704-Data!CI704</f>
        <v>-0.221</v>
      </c>
      <c r="Y704" s="20">
        <f>Data!AC704-Data!CJ704</f>
        <v>-1.0999999999999996</v>
      </c>
      <c r="Z704" s="20">
        <f>Data!AD704-Data!CK704</f>
        <v>-2.3999999999999915</v>
      </c>
      <c r="AA704" s="20">
        <f>Data!AE704-Data!CL704</f>
        <v>-1.2000000000000028</v>
      </c>
      <c r="AB704" s="20">
        <f>Data!AF704-Data!CM704</f>
        <v>-1.56</v>
      </c>
      <c r="AC704" s="20">
        <f>Data!AG704-Data!CN704</f>
        <v>11.900000000000006</v>
      </c>
      <c r="AD704" s="20">
        <f>Data!AH704-Data!CO704</f>
        <v>-3</v>
      </c>
      <c r="AE704" s="20">
        <f>Data!AI704-Data!CP704</f>
        <v>0.20540000000000003</v>
      </c>
      <c r="AF704" s="20">
        <f>Data!AJ704-Data!CQ704</f>
        <v>1.6</v>
      </c>
      <c r="AG704" s="20">
        <f>Data!AK704-Data!CR704</f>
        <v>8.4210526315789486E-2</v>
      </c>
      <c r="AH704" s="20">
        <f>Data!AL704-Data!CS704</f>
        <v>87</v>
      </c>
      <c r="AI704" s="20">
        <f>Data!AM704-Data!CT704</f>
        <v>13.05</v>
      </c>
      <c r="AJ704" s="20">
        <f>Data!AN704-Data!CU704</f>
        <v>-0.79</v>
      </c>
      <c r="AK704" s="20">
        <f>Data!AO704-Data!CV704</f>
        <v>163</v>
      </c>
      <c r="AL704" s="20">
        <f>Data!AP704-Data!CW704</f>
        <v>-100</v>
      </c>
      <c r="AM704" s="20">
        <f>Data!AQ704-Data!CX704</f>
        <v>132</v>
      </c>
      <c r="AN704" s="20">
        <f>Data!AR704-Data!CY704</f>
        <v>-1.3999999999999957E-2</v>
      </c>
      <c r="AO704" s="20">
        <f>Data!AS704-Data!CZ704</f>
        <v>61</v>
      </c>
      <c r="AP704" s="20">
        <f>Data!AT704-Data!DA704</f>
        <v>176</v>
      </c>
      <c r="AQ704" s="20">
        <f>Data!AU704-Data!DB704</f>
        <v>2.0000000000000018E-3</v>
      </c>
      <c r="AR704" s="20">
        <f>Data!AV704-Data!DC704</f>
        <v>8</v>
      </c>
      <c r="AS704" s="20">
        <f>Data!AW704-Data!DD704</f>
        <v>-24</v>
      </c>
      <c r="AT704" s="20">
        <f>Data!AX704-Data!DE704</f>
        <v>5.8999999999999941E-2</v>
      </c>
      <c r="AU704" s="20">
        <f>Data!AY704-Data!DF704</f>
        <v>84</v>
      </c>
      <c r="AV704" s="20">
        <f>Data!AZ704-Data!DG704</f>
        <v>4.4210526315789469</v>
      </c>
      <c r="AW704" s="20">
        <f>Data!BA704-Data!DH704</f>
        <v>154</v>
      </c>
      <c r="AX704" s="20">
        <f>Data!BB704-Data!DI704</f>
        <v>8.1052631578947398</v>
      </c>
      <c r="AY704" s="20">
        <f>Data!BC704-Data!DJ704</f>
        <v>-34</v>
      </c>
      <c r="AZ704" s="20">
        <f>Data!BD704-Data!DK704</f>
        <v>-24</v>
      </c>
      <c r="BA704" s="20">
        <f>Data!BE704-Data!DL704</f>
        <v>5</v>
      </c>
      <c r="BB704" s="20">
        <f>Data!BF704-Data!DM704</f>
        <v>-13</v>
      </c>
      <c r="BC704" s="20">
        <f>Data!BG704-Data!DN704</f>
        <v>-60</v>
      </c>
      <c r="BD704" s="20">
        <f>Data!BH704-Data!DO704</f>
        <v>8.5</v>
      </c>
      <c r="BE704" s="20">
        <f>Data!BI704-Data!DP704</f>
        <v>-5.2630000000000052</v>
      </c>
      <c r="BF704" s="20">
        <f>Data!BJ704-Data!DQ704</f>
        <v>13.842000000000001</v>
      </c>
      <c r="BG704" s="20">
        <f>Data!BK704-Data!DR704</f>
        <v>-8.2000000000000073E-2</v>
      </c>
      <c r="BH704" s="20">
        <f>Data!BL704-Data!DS704</f>
        <v>-0.68399999999999928</v>
      </c>
      <c r="BI704" s="20">
        <f>Data!BM704-Data!DT704</f>
        <v>-8.1000000000000016E-2</v>
      </c>
      <c r="BJ704" s="20">
        <f>Data!BN704-Data!DU704</f>
        <v>9.2999999999999989</v>
      </c>
      <c r="BK704" s="20">
        <f>Data!BO704-Data!DV704</f>
        <v>-1.2999999999999972</v>
      </c>
      <c r="BL704" s="20">
        <f>Data!BP704-Data!DW704</f>
        <v>0.30000000000000027</v>
      </c>
      <c r="BM704" s="20">
        <f>Data!BQ704-Data!DX704</f>
        <v>-1.2631578947368425</v>
      </c>
      <c r="BN704" s="20">
        <f>Data!BR704-Data!DY704</f>
        <v>-3.2000000000000011</v>
      </c>
      <c r="BO704" s="20">
        <f>Data!BS704-Data!DZ704</f>
        <v>-32</v>
      </c>
      <c r="BP704" s="20">
        <f>Data!BT704-Data!EA704</f>
        <v>3.1000000000000028E-2</v>
      </c>
      <c r="BQ704" s="20">
        <f>Data!BU704-Data!EB704</f>
        <v>-1</v>
      </c>
      <c r="BR704" s="20">
        <f>Data!BV704-Data!EC704</f>
        <v>-85</v>
      </c>
      <c r="BS704" s="20">
        <f>Data!BW704-Data!ED704</f>
        <v>-31</v>
      </c>
      <c r="BT704" s="20">
        <f>Data!BX704-Data!EE704</f>
        <v>-31</v>
      </c>
      <c r="BU704" s="20">
        <f>Data!BY704-Data!EF704</f>
        <v>-91</v>
      </c>
      <c r="BV704" s="20">
        <f>Data!BZ704-Data!EG704</f>
        <v>-84</v>
      </c>
      <c r="BW704" s="20">
        <f>Data!CA704-Data!EH704</f>
        <v>-47.8</v>
      </c>
      <c r="BX704" s="20">
        <f>Data!CB704-Data!EI704</f>
        <v>-38</v>
      </c>
      <c r="BY704" s="20">
        <f>Data!CC704-Data!EJ704</f>
        <v>-54</v>
      </c>
      <c r="BZ704" s="20">
        <f>Data!EK704</f>
        <v>12439.679999999998</v>
      </c>
      <c r="CA704" s="20">
        <f>Data!EL704</f>
        <v>10831.46</v>
      </c>
      <c r="CB704" s="20">
        <f>Data!EM704</f>
        <v>68.240105263157901</v>
      </c>
      <c r="CC704" s="20">
        <f>Data!EN704</f>
        <v>56.950631578947366</v>
      </c>
      <c r="CD704" s="20">
        <f>Data!EO704</f>
        <v>9.2296000000000014</v>
      </c>
      <c r="CE704" s="20">
        <f>Data!EP704</f>
        <v>234.97499999999999</v>
      </c>
      <c r="CF704" s="50">
        <f>IF(ISBLANK(Data!EQ704), "", Data!EQ704)</f>
        <v>70</v>
      </c>
      <c r="CG704" s="50">
        <f>IF(ISBLANK(Data!ER704), "", Data!ER704)</f>
        <v>62</v>
      </c>
      <c r="CH704" s="61" t="str">
        <f>IF(ISBLANK(Data!ES704), "", Data!ES704)</f>
        <v>Illinois</v>
      </c>
      <c r="CI704" s="61">
        <f>IF(ISBLANK(Data!ET704), "", Data!ET704)</f>
        <v>132</v>
      </c>
    </row>
    <row r="705" spans="1:87" x14ac:dyDescent="0.45">
      <c r="A705" s="50">
        <f>IF(ISBLANK(Data!A705), "", Data!A705)</f>
        <v>45318</v>
      </c>
      <c r="B705" s="50" t="str">
        <f>IF(ISBLANK(Data!B705), "", Data!B705)</f>
        <v>Butler</v>
      </c>
      <c r="C705" s="50">
        <f>IF(ISBLANK(Data!C705), "", Data!C705)</f>
        <v>34</v>
      </c>
      <c r="D705" s="50" t="str">
        <f>IF(ISBLANK(Data!D705), "", Data!D705)</f>
        <v>Villanova</v>
      </c>
      <c r="E705" s="50">
        <f>IF(ISBLANK(Data!E705), "", Data!E705)</f>
        <v>339</v>
      </c>
      <c r="F705" s="50" t="str">
        <f>IF(ISBLANK(Data!F705), "", Data!F705)</f>
        <v>N</v>
      </c>
      <c r="G705" s="50" t="str">
        <f>IF(ISBLANK(Data!G705), "", Data!G705)</f>
        <v>Butler</v>
      </c>
      <c r="H705" s="50" t="str">
        <f>IF(ISBLANK(Data!H705), "", Data!H705)</f>
        <v>Villanova</v>
      </c>
      <c r="I705" s="50" t="str">
        <f>IF(ISBLANK(Data!I705), "", Data!I705)</f>
        <v>Butler</v>
      </c>
      <c r="J705" s="50" t="str">
        <f>IF(ISBLANK(Data!J705), "", Data!J705)</f>
        <v>Villanova</v>
      </c>
      <c r="K705" s="50" t="str">
        <f>IF(ISBLANK(Data!K705), "", Data!K705)</f>
        <v>Butler</v>
      </c>
      <c r="L705" s="50" t="str">
        <f>IF(ISBLANK(Data!L705), "", Data!L705)</f>
        <v>Villanova</v>
      </c>
      <c r="M705" s="50" t="str">
        <f>IF(ISBLANK(Data!M705), "", Data!M705)</f>
        <v>Butler</v>
      </c>
      <c r="N705" s="50" t="str">
        <f>IF(ISBLANK(Data!N705), "", Data!N705)</f>
        <v>Villanova</v>
      </c>
      <c r="O705" s="50" t="str">
        <f>IF(ISBLANK(Data!O705), "", Data!O705)</f>
        <v>Butler</v>
      </c>
      <c r="P705" s="50" t="str">
        <f>IF(ISBLANK(Data!P705), "", Data!P705)</f>
        <v>Villanova</v>
      </c>
      <c r="Q705" s="50" t="str">
        <f>IF(ISBLANK(Data!Q705), "", Data!Q705)</f>
        <v>Butler</v>
      </c>
      <c r="R705" s="50" t="str">
        <f>IF(ISBLANK(Data!R705), "", Data!R705)</f>
        <v>Villanova</v>
      </c>
      <c r="S705" s="20">
        <f>Data!W705-Data!CD705</f>
        <v>7.1052631578947034E-2</v>
      </c>
      <c r="T705" s="20">
        <f>Data!X705-Data!CE705</f>
        <v>-3.2300000000000004</v>
      </c>
      <c r="U705" s="20">
        <f>Data!Y705-Data!CF705</f>
        <v>0.89999999999999147</v>
      </c>
      <c r="V705" s="20">
        <f>Data!Z705-Data!CG705</f>
        <v>4.1000000000000085</v>
      </c>
      <c r="W705" s="20">
        <f>Data!AA705-Data!CH705</f>
        <v>3.7000000000000028</v>
      </c>
      <c r="X705" s="20">
        <f>Data!AB705-Data!CI705</f>
        <v>4.2000000000000003E-2</v>
      </c>
      <c r="Y705" s="20">
        <f>Data!AC705-Data!CJ705</f>
        <v>-2.9899999999999993</v>
      </c>
      <c r="Z705" s="20">
        <f>Data!AD705-Data!CK705</f>
        <v>-1</v>
      </c>
      <c r="AA705" s="20">
        <f>Data!AE705-Data!CL705</f>
        <v>2</v>
      </c>
      <c r="AB705" s="20">
        <f>Data!AF705-Data!CM705</f>
        <v>-6.0799999999999992</v>
      </c>
      <c r="AC705" s="20">
        <f>Data!AG705-Data!CN705</f>
        <v>2.5999999999999943</v>
      </c>
      <c r="AD705" s="20">
        <f>Data!AH705-Data!CO705</f>
        <v>3.8000000000000114</v>
      </c>
      <c r="AE705" s="20">
        <f>Data!AI705-Data!CP705</f>
        <v>-2.5299999999999989E-2</v>
      </c>
      <c r="AF705" s="20">
        <f>Data!AJ705-Data!CQ705</f>
        <v>5.5</v>
      </c>
      <c r="AG705" s="20">
        <f>Data!AK705-Data!CR705</f>
        <v>0.27631578947368418</v>
      </c>
      <c r="AH705" s="20">
        <f>Data!AL705-Data!CS705</f>
        <v>12</v>
      </c>
      <c r="AI705" s="20">
        <f>Data!AM705-Data!CT705</f>
        <v>-1.3699999999999992</v>
      </c>
      <c r="AJ705" s="20">
        <f>Data!AN705-Data!CU705</f>
        <v>-2.6300000000000008</v>
      </c>
      <c r="AK705" s="20">
        <f>Data!AO705-Data!CV705</f>
        <v>231</v>
      </c>
      <c r="AL705" s="20">
        <f>Data!AP705-Data!CW705</f>
        <v>181</v>
      </c>
      <c r="AM705" s="20">
        <f>Data!AQ705-Data!CX705</f>
        <v>159</v>
      </c>
      <c r="AN705" s="20">
        <f>Data!AR705-Data!CY705</f>
        <v>4.0000000000000036E-2</v>
      </c>
      <c r="AO705" s="20">
        <f>Data!AS705-Data!CZ705</f>
        <v>-10</v>
      </c>
      <c r="AP705" s="20">
        <f>Data!AT705-Data!DA705</f>
        <v>-74</v>
      </c>
      <c r="AQ705" s="20">
        <f>Data!AU705-Data!DB705</f>
        <v>3.0999999999999972E-2</v>
      </c>
      <c r="AR705" s="20">
        <f>Data!AV705-Data!DC705</f>
        <v>9</v>
      </c>
      <c r="AS705" s="20">
        <f>Data!AW705-Data!DD705</f>
        <v>24</v>
      </c>
      <c r="AT705" s="20">
        <f>Data!AX705-Data!DE705</f>
        <v>-2.7999999999999914E-2</v>
      </c>
      <c r="AU705" s="20">
        <f>Data!AY705-Data!DF705</f>
        <v>18</v>
      </c>
      <c r="AV705" s="20">
        <f>Data!AZ705-Data!DG705</f>
        <v>0.39736842105263115</v>
      </c>
      <c r="AW705" s="20">
        <f>Data!BA705-Data!DH705</f>
        <v>50</v>
      </c>
      <c r="AX705" s="20">
        <f>Data!BB705-Data!DI705</f>
        <v>0.68947368421052602</v>
      </c>
      <c r="AY705" s="20">
        <f>Data!BC705-Data!DJ705</f>
        <v>80</v>
      </c>
      <c r="AZ705" s="20">
        <f>Data!BD705-Data!DK705</f>
        <v>30</v>
      </c>
      <c r="BA705" s="20">
        <f>Data!BE705-Data!DL705</f>
        <v>33</v>
      </c>
      <c r="BB705" s="20">
        <f>Data!BF705-Data!DM705</f>
        <v>18</v>
      </c>
      <c r="BC705" s="20">
        <f>Data!BG705-Data!DN705</f>
        <v>-23</v>
      </c>
      <c r="BD705" s="20">
        <f>Data!BH705-Data!DO705</f>
        <v>7.9000000000000057</v>
      </c>
      <c r="BE705" s="20">
        <f>Data!BI705-Data!DP705</f>
        <v>5.7240000000000038</v>
      </c>
      <c r="BF705" s="20">
        <f>Data!BJ705-Data!DQ705</f>
        <v>2.2030000000000003</v>
      </c>
      <c r="BG705" s="20">
        <f>Data!BK705-Data!DR705</f>
        <v>0.28100000000000014</v>
      </c>
      <c r="BH705" s="20">
        <f>Data!BL705-Data!DS705</f>
        <v>0.39699999999999847</v>
      </c>
      <c r="BI705" s="20">
        <f>Data!BM705-Data!DT705</f>
        <v>9.5999999999999974E-2</v>
      </c>
      <c r="BJ705" s="20">
        <f>Data!BN705-Data!DU705</f>
        <v>-5.0999999999999979</v>
      </c>
      <c r="BK705" s="20">
        <f>Data!BO705-Data!DV705</f>
        <v>0.30000000000000071</v>
      </c>
      <c r="BL705" s="20">
        <f>Data!BP705-Data!DW705</f>
        <v>1.5</v>
      </c>
      <c r="BM705" s="20">
        <f>Data!BQ705-Data!DX705</f>
        <v>1.2263157894736842</v>
      </c>
      <c r="BN705" s="20">
        <f>Data!BR705-Data!DY705</f>
        <v>-1.9000000000000004</v>
      </c>
      <c r="BO705" s="20">
        <f>Data!BS705-Data!DZ705</f>
        <v>14</v>
      </c>
      <c r="BP705" s="20">
        <f>Data!BT705-Data!EA705</f>
        <v>-1.5999999999999903E-2</v>
      </c>
      <c r="BQ705" s="20">
        <f>Data!BU705-Data!EB705</f>
        <v>4</v>
      </c>
      <c r="BR705" s="20">
        <f>Data!BV705-Data!EC705</f>
        <v>20</v>
      </c>
      <c r="BS705" s="20">
        <f>Data!BW705-Data!ED705</f>
        <v>38</v>
      </c>
      <c r="BT705" s="20">
        <f>Data!BX705-Data!EE705</f>
        <v>2</v>
      </c>
      <c r="BU705" s="20">
        <f>Data!BY705-Data!EF705</f>
        <v>39</v>
      </c>
      <c r="BV705" s="20">
        <f>Data!BZ705-Data!EG705</f>
        <v>18</v>
      </c>
      <c r="BW705" s="20">
        <f>Data!CA705-Data!EH705</f>
        <v>19</v>
      </c>
      <c r="BX705" s="20">
        <f>Data!CB705-Data!EI705</f>
        <v>14</v>
      </c>
      <c r="BY705" s="20">
        <f>Data!CC705-Data!EJ705</f>
        <v>96</v>
      </c>
      <c r="BZ705" s="20">
        <f>Data!EK705</f>
        <v>11363.48</v>
      </c>
      <c r="CA705" s="20">
        <f>Data!EL705</f>
        <v>11745.28</v>
      </c>
      <c r="CB705" s="20">
        <f>Data!EM705</f>
        <v>57.199999999999996</v>
      </c>
      <c r="CC705" s="20">
        <f>Data!EN705</f>
        <v>67.355100000000007</v>
      </c>
      <c r="CD705" s="20">
        <f>Data!EO705</f>
        <v>11.179199999999998</v>
      </c>
      <c r="CE705" s="20">
        <f>Data!EP705</f>
        <v>234.036</v>
      </c>
      <c r="CF705" s="50">
        <f>IF(ISBLANK(Data!EQ705), "", Data!EQ705)</f>
        <v>88</v>
      </c>
      <c r="CG705" s="50">
        <f>IF(ISBLANK(Data!ER705), "", Data!ER705)</f>
        <v>81</v>
      </c>
      <c r="CH705" s="61" t="str">
        <f>IF(ISBLANK(Data!ES705), "", Data!ES705)</f>
        <v>Butler</v>
      </c>
      <c r="CI705" s="61">
        <f>IF(ISBLANK(Data!ET705), "", Data!ET705)</f>
        <v>169</v>
      </c>
    </row>
    <row r="706" spans="1:87" x14ac:dyDescent="0.45">
      <c r="A706" s="50">
        <f>IF(ISBLANK(Data!A706), "", Data!A706)</f>
        <v>45318</v>
      </c>
      <c r="B706" s="50" t="str">
        <f>IF(ISBLANK(Data!B706), "", Data!B706)</f>
        <v>UT Arlington</v>
      </c>
      <c r="C706" s="50">
        <f>IF(ISBLANK(Data!C706), "", Data!C706)</f>
        <v>327</v>
      </c>
      <c r="D706" s="50" t="str">
        <f>IF(ISBLANK(Data!D706), "", Data!D706)</f>
        <v>Grand Canyon</v>
      </c>
      <c r="E706" s="50">
        <f>IF(ISBLANK(Data!E706), "", Data!E706)</f>
        <v>105</v>
      </c>
      <c r="F706" s="50" t="str">
        <f>IF(ISBLANK(Data!F706), "", Data!F706)</f>
        <v>N</v>
      </c>
      <c r="G706" s="50" t="str">
        <f>IF(ISBLANK(Data!G706), "", Data!G706)</f>
        <v>UT Arlington</v>
      </c>
      <c r="H706" s="50" t="str">
        <f>IF(ISBLANK(Data!H706), "", Data!H706)</f>
        <v>Grand Canyon</v>
      </c>
      <c r="I706" s="50" t="str">
        <f>IF(ISBLANK(Data!I706), "", Data!I706)</f>
        <v>UT Arlington</v>
      </c>
      <c r="J706" s="50" t="str">
        <f>IF(ISBLANK(Data!J706), "", Data!J706)</f>
        <v>Grand Canyon</v>
      </c>
      <c r="K706" s="50" t="str">
        <f>IF(ISBLANK(Data!K706), "", Data!K706)</f>
        <v>UT Arlington</v>
      </c>
      <c r="L706" s="50" t="str">
        <f>IF(ISBLANK(Data!L706), "", Data!L706)</f>
        <v>Grand Canyon</v>
      </c>
      <c r="M706" s="50" t="str">
        <f>IF(ISBLANK(Data!M706), "", Data!M706)</f>
        <v>TX-Arlington</v>
      </c>
      <c r="N706" s="50" t="str">
        <f>IF(ISBLANK(Data!N706), "", Data!N706)</f>
        <v>Grd Canyon</v>
      </c>
      <c r="O706" s="50" t="str">
        <f>IF(ISBLANK(Data!O706), "", Data!O706)</f>
        <v>UT Arlington</v>
      </c>
      <c r="P706" s="50" t="str">
        <f>IF(ISBLANK(Data!P706), "", Data!P706)</f>
        <v>Grand Canyon</v>
      </c>
      <c r="Q706" s="50" t="str">
        <f>IF(ISBLANK(Data!Q706), "", Data!Q706)</f>
        <v>UTA</v>
      </c>
      <c r="R706" s="50" t="str">
        <f>IF(ISBLANK(Data!R706), "", Data!R706)</f>
        <v>Grand Canyon</v>
      </c>
      <c r="S706" s="20">
        <f>Data!W706-Data!CD706</f>
        <v>-0.42631578947368404</v>
      </c>
      <c r="T706" s="20">
        <f>Data!X706-Data!CE706</f>
        <v>-13.74</v>
      </c>
      <c r="U706" s="20">
        <f>Data!Y706-Data!CF706</f>
        <v>-6.5</v>
      </c>
      <c r="V706" s="20">
        <f>Data!Z706-Data!CG706</f>
        <v>7.2999999999999972</v>
      </c>
      <c r="W706" s="20">
        <f>Data!AA706-Data!CH706</f>
        <v>2.6999999999999886</v>
      </c>
      <c r="X706" s="20">
        <f>Data!AB706-Data!CI706</f>
        <v>-3.0000000000000002E-2</v>
      </c>
      <c r="Y706" s="20">
        <f>Data!AC706-Data!CJ706</f>
        <v>6.0600000000000005</v>
      </c>
      <c r="Z706" s="20">
        <f>Data!AD706-Data!CK706</f>
        <v>3.2999999999999972</v>
      </c>
      <c r="AA706" s="20">
        <f>Data!AE706-Data!CL706</f>
        <v>-2.7000000000000028</v>
      </c>
      <c r="AB706" s="20">
        <f>Data!AF706-Data!CM706</f>
        <v>11.1</v>
      </c>
      <c r="AC706" s="20">
        <f>Data!AG706-Data!CN706</f>
        <v>-5.7000000000000028</v>
      </c>
      <c r="AD706" s="20">
        <f>Data!AH706-Data!CO706</f>
        <v>7.0999999999999943</v>
      </c>
      <c r="AE706" s="20">
        <f>Data!AI706-Data!CP706</f>
        <v>-0.31909999999999999</v>
      </c>
      <c r="AF706" s="20">
        <f>Data!AJ706-Data!CQ706</f>
        <v>-6.1</v>
      </c>
      <c r="AG706" s="20">
        <f>Data!AK706-Data!CR706</f>
        <v>-0.31684210526315787</v>
      </c>
      <c r="AH706" s="20">
        <f>Data!AL706-Data!CS706</f>
        <v>-231</v>
      </c>
      <c r="AI706" s="20">
        <f>Data!AM706-Data!CT706</f>
        <v>-11.110000000000001</v>
      </c>
      <c r="AJ706" s="20">
        <f>Data!AN706-Data!CU706</f>
        <v>4.51</v>
      </c>
      <c r="AK706" s="20">
        <f>Data!AO706-Data!CV706</f>
        <v>-194</v>
      </c>
      <c r="AL706" s="20">
        <f>Data!AP706-Data!CW706</f>
        <v>76</v>
      </c>
      <c r="AM706" s="20">
        <f>Data!AQ706-Data!CX706</f>
        <v>-43</v>
      </c>
      <c r="AN706" s="20">
        <f>Data!AR706-Data!CY706</f>
        <v>-5.3999999999999992E-2</v>
      </c>
      <c r="AO706" s="20">
        <f>Data!AS706-Data!CZ706</f>
        <v>31</v>
      </c>
      <c r="AP706" s="20">
        <f>Data!AT706-Data!DA706</f>
        <v>87</v>
      </c>
      <c r="AQ706" s="20">
        <f>Data!AU706-Data!DB706</f>
        <v>3.0000000000000027E-3</v>
      </c>
      <c r="AR706" s="20">
        <f>Data!AV706-Data!DC706</f>
        <v>-65</v>
      </c>
      <c r="AS706" s="20">
        <f>Data!AW706-Data!DD706</f>
        <v>-76</v>
      </c>
      <c r="AT706" s="20">
        <f>Data!AX706-Data!DE706</f>
        <v>-2.200000000000002E-2</v>
      </c>
      <c r="AU706" s="20">
        <f>Data!AY706-Data!DF706</f>
        <v>-2</v>
      </c>
      <c r="AV706" s="20">
        <f>Data!AZ706-Data!DG706</f>
        <v>0.52631578947368496</v>
      </c>
      <c r="AW706" s="20">
        <f>Data!BA706-Data!DH706</f>
        <v>-52</v>
      </c>
      <c r="AX706" s="20">
        <f>Data!BB706-Data!DI706</f>
        <v>-0.69736842105263008</v>
      </c>
      <c r="AY706" s="20">
        <f>Data!BC706-Data!DJ706</f>
        <v>53</v>
      </c>
      <c r="AZ706" s="20">
        <f>Data!BD706-Data!DK706</f>
        <v>-37</v>
      </c>
      <c r="BA706" s="20">
        <f>Data!BE706-Data!DL706</f>
        <v>-42</v>
      </c>
      <c r="BB706" s="20">
        <f>Data!BF706-Data!DM706</f>
        <v>42</v>
      </c>
      <c r="BC706" s="20">
        <f>Data!BG706-Data!DN706</f>
        <v>21</v>
      </c>
      <c r="BD706" s="20">
        <f>Data!BH706-Data!DO706</f>
        <v>-6</v>
      </c>
      <c r="BE706" s="20">
        <f>Data!BI706-Data!DP706</f>
        <v>7.5259999999999962</v>
      </c>
      <c r="BF706" s="20">
        <f>Data!BJ706-Data!DQ706</f>
        <v>-13.518000000000001</v>
      </c>
      <c r="BG706" s="20">
        <f>Data!BK706-Data!DR706</f>
        <v>4.500000000000004E-2</v>
      </c>
      <c r="BH706" s="20">
        <f>Data!BL706-Data!DS706</f>
        <v>2.8949999999999996</v>
      </c>
      <c r="BI706" s="20">
        <f>Data!BM706-Data!DT706</f>
        <v>-0.21100000000000002</v>
      </c>
      <c r="BJ706" s="20">
        <f>Data!BN706-Data!DU706</f>
        <v>5.5999999999999979</v>
      </c>
      <c r="BK706" s="20">
        <f>Data!BO706-Data!DV706</f>
        <v>-2.6999999999999993</v>
      </c>
      <c r="BL706" s="20">
        <f>Data!BP706-Data!DW706</f>
        <v>-1.8999999999999995</v>
      </c>
      <c r="BM706" s="20">
        <f>Data!BQ706-Data!DX706</f>
        <v>-1.5105263157894742</v>
      </c>
      <c r="BN706" s="20">
        <f>Data!BR706-Data!DY706</f>
        <v>2</v>
      </c>
      <c r="BO706" s="20">
        <f>Data!BS706-Data!DZ706</f>
        <v>160</v>
      </c>
      <c r="BP706" s="20">
        <f>Data!BT706-Data!EA706</f>
        <v>-0.11299999999999999</v>
      </c>
      <c r="BQ706" s="20">
        <f>Data!BU706-Data!EB706</f>
        <v>-3</v>
      </c>
      <c r="BR706" s="20">
        <f>Data!BV706-Data!EC706</f>
        <v>134</v>
      </c>
      <c r="BS706" s="20">
        <f>Data!BW706-Data!ED706</f>
        <v>180</v>
      </c>
      <c r="BT706" s="20">
        <f>Data!BX706-Data!EE706</f>
        <v>155</v>
      </c>
      <c r="BU706" s="20">
        <f>Data!BY706-Data!EF706</f>
        <v>136</v>
      </c>
      <c r="BV706" s="20">
        <f>Data!BZ706-Data!EG706</f>
        <v>111</v>
      </c>
      <c r="BW706" s="20">
        <f>Data!CA706-Data!EH706</f>
        <v>120.8</v>
      </c>
      <c r="BX706" s="20">
        <f>Data!CB706-Data!EI706</f>
        <v>161</v>
      </c>
      <c r="BY706" s="20">
        <f>Data!CC706-Data!EJ706</f>
        <v>183</v>
      </c>
      <c r="BZ706" s="20">
        <f>Data!EK706</f>
        <v>10661.28</v>
      </c>
      <c r="CA706" s="20">
        <f>Data!EL706</f>
        <v>12136.75</v>
      </c>
      <c r="CB706" s="20">
        <f>Data!EM706</f>
        <v>131.92850000000001</v>
      </c>
      <c r="CC706" s="20">
        <f>Data!EN706</f>
        <v>88.26315789473685</v>
      </c>
      <c r="CD706" s="20">
        <f>Data!EO706</f>
        <v>14.4598</v>
      </c>
      <c r="CE706" s="20">
        <f>Data!EP706</f>
        <v>252.048</v>
      </c>
      <c r="CF706" s="50">
        <f>IF(ISBLANK(Data!EQ706), "", Data!EQ706)</f>
        <v>61</v>
      </c>
      <c r="CG706" s="50">
        <f>IF(ISBLANK(Data!ER706), "", Data!ER706)</f>
        <v>67</v>
      </c>
      <c r="CH706" s="61" t="str">
        <f>IF(ISBLANK(Data!ES706), "", Data!ES706)</f>
        <v>Grand Canyon</v>
      </c>
      <c r="CI706" s="61">
        <f>IF(ISBLANK(Data!ET706), "", Data!ET706)</f>
        <v>128</v>
      </c>
    </row>
    <row r="707" spans="1:87" x14ac:dyDescent="0.45">
      <c r="A707" s="50">
        <f>IF(ISBLANK(Data!A707), "", Data!A707)</f>
        <v>45318</v>
      </c>
      <c r="B707" s="50" t="str">
        <f>IF(ISBLANK(Data!B707), "", Data!B707)</f>
        <v>Louisiana Tech</v>
      </c>
      <c r="C707" s="50">
        <f>IF(ISBLANK(Data!C707), "", Data!C707)</f>
        <v>151</v>
      </c>
      <c r="D707" s="50" t="str">
        <f>IF(ISBLANK(Data!D707), "", Data!D707)</f>
        <v>New Mexico St.</v>
      </c>
      <c r="E707" s="50">
        <f>IF(ISBLANK(Data!E707), "", Data!E707)</f>
        <v>195</v>
      </c>
      <c r="F707" s="50" t="str">
        <f>IF(ISBLANK(Data!F707), "", Data!F707)</f>
        <v>N</v>
      </c>
      <c r="G707" s="50" t="str">
        <f>IF(ISBLANK(Data!G707), "", Data!G707)</f>
        <v>Louisiana Tech</v>
      </c>
      <c r="H707" s="50" t="str">
        <f>IF(ISBLANK(Data!H707), "", Data!H707)</f>
        <v>New Mexico St.</v>
      </c>
      <c r="I707" s="50" t="str">
        <f>IF(ISBLANK(Data!I707), "", Data!I707)</f>
        <v>Louisiana Tech</v>
      </c>
      <c r="J707" s="50" t="str">
        <f>IF(ISBLANK(Data!J707), "", Data!J707)</f>
        <v>New Mexico St.</v>
      </c>
      <c r="K707" s="50" t="str">
        <f>IF(ISBLANK(Data!K707), "", Data!K707)</f>
        <v>Louisiana Tech</v>
      </c>
      <c r="L707" s="50" t="str">
        <f>IF(ISBLANK(Data!L707), "", Data!L707)</f>
        <v>New Mexico State</v>
      </c>
      <c r="M707" s="50" t="str">
        <f>IF(ISBLANK(Data!M707), "", Data!M707)</f>
        <v>LA Tech</v>
      </c>
      <c r="N707" s="50" t="str">
        <f>IF(ISBLANK(Data!N707), "", Data!N707)</f>
        <v>N Mex State</v>
      </c>
      <c r="O707" s="50" t="str">
        <f>IF(ISBLANK(Data!O707), "", Data!O707)</f>
        <v>La. Tech</v>
      </c>
      <c r="P707" s="50" t="str">
        <f>IF(ISBLANK(Data!P707), "", Data!P707)</f>
        <v>N. Mex. St.</v>
      </c>
      <c r="Q707" s="50" t="str">
        <f>IF(ISBLANK(Data!Q707), "", Data!Q707)</f>
        <v>Louisiana Tech</v>
      </c>
      <c r="R707" s="50" t="str">
        <f>IF(ISBLANK(Data!R707), "", Data!R707)</f>
        <v>New Mexico State</v>
      </c>
      <c r="S707" s="20">
        <f>Data!W707-Data!CD707</f>
        <v>0.24999999999999994</v>
      </c>
      <c r="T707" s="20">
        <f>Data!X707-Data!CE707</f>
        <v>14.8</v>
      </c>
      <c r="U707" s="20">
        <f>Data!Y707-Data!CF707</f>
        <v>7.5</v>
      </c>
      <c r="V707" s="20">
        <f>Data!Z707-Data!CG707</f>
        <v>-7.2999999999999972</v>
      </c>
      <c r="W707" s="20">
        <f>Data!AA707-Data!CH707</f>
        <v>-1.3000000000000114</v>
      </c>
      <c r="X707" s="20">
        <f>Data!AB707-Data!CI707</f>
        <v>-0.09</v>
      </c>
      <c r="Y707" s="20">
        <f>Data!AC707-Data!CJ707</f>
        <v>-1.5100000000000002</v>
      </c>
      <c r="Z707" s="20">
        <f>Data!AD707-Data!CK707</f>
        <v>-0.29999999999999716</v>
      </c>
      <c r="AA707" s="20">
        <f>Data!AE707-Data!CL707</f>
        <v>1.2000000000000028</v>
      </c>
      <c r="AB707" s="20">
        <f>Data!AF707-Data!CM707</f>
        <v>-4.49</v>
      </c>
      <c r="AC707" s="20">
        <f>Data!AG707-Data!CN707</f>
        <v>7.2000000000000028</v>
      </c>
      <c r="AD707" s="20">
        <f>Data!AH707-Data!CO707</f>
        <v>-6.8999999999999915</v>
      </c>
      <c r="AE707" s="20">
        <f>Data!AI707-Data!CP707</f>
        <v>0.36920000000000003</v>
      </c>
      <c r="AF707" s="20">
        <f>Data!AJ707-Data!CQ707</f>
        <v>4.8</v>
      </c>
      <c r="AG707" s="20">
        <f>Data!AK707-Data!CR707</f>
        <v>0.24000000000000002</v>
      </c>
      <c r="AH707" s="20">
        <f>Data!AL707-Data!CS707</f>
        <v>197</v>
      </c>
      <c r="AI707" s="20">
        <f>Data!AM707-Data!CT707</f>
        <v>12.15</v>
      </c>
      <c r="AJ707" s="20">
        <f>Data!AN707-Data!CU707</f>
        <v>-2.2999999999999998</v>
      </c>
      <c r="AK707" s="20">
        <f>Data!AO707-Data!CV707</f>
        <v>106</v>
      </c>
      <c r="AL707" s="20">
        <f>Data!AP707-Data!CW707</f>
        <v>-159</v>
      </c>
      <c r="AM707" s="20">
        <f>Data!AQ707-Data!CX707</f>
        <v>-2</v>
      </c>
      <c r="AN707" s="20">
        <f>Data!AR707-Data!CY707</f>
        <v>2.8000000000000025E-2</v>
      </c>
      <c r="AO707" s="20">
        <f>Data!AS707-Data!CZ707</f>
        <v>17</v>
      </c>
      <c r="AP707" s="20">
        <f>Data!AT707-Data!DA707</f>
        <v>20</v>
      </c>
      <c r="AQ707" s="20">
        <f>Data!AU707-Data!DB707</f>
        <v>2.4999999999999967E-2</v>
      </c>
      <c r="AR707" s="20">
        <f>Data!AV707-Data!DC707</f>
        <v>29</v>
      </c>
      <c r="AS707" s="20">
        <f>Data!AW707-Data!DD707</f>
        <v>59</v>
      </c>
      <c r="AT707" s="20">
        <f>Data!AX707-Data!DE707</f>
        <v>-2.6999999999999913E-2</v>
      </c>
      <c r="AU707" s="20">
        <f>Data!AY707-Data!DF707</f>
        <v>57</v>
      </c>
      <c r="AV707" s="20">
        <f>Data!AZ707-Data!DG707</f>
        <v>2.8500000000000014</v>
      </c>
      <c r="AW707" s="20">
        <f>Data!BA707-Data!DH707</f>
        <v>96</v>
      </c>
      <c r="AX707" s="20">
        <f>Data!BB707-Data!DI707</f>
        <v>4.8000000000000043</v>
      </c>
      <c r="AY707" s="20">
        <f>Data!BC707-Data!DJ707</f>
        <v>12</v>
      </c>
      <c r="AZ707" s="20">
        <f>Data!BD707-Data!DK707</f>
        <v>12</v>
      </c>
      <c r="BA707" s="20">
        <f>Data!BE707-Data!DL707</f>
        <v>42</v>
      </c>
      <c r="BB707" s="20">
        <f>Data!BF707-Data!DM707</f>
        <v>-14</v>
      </c>
      <c r="BC707" s="20">
        <f>Data!BG707-Data!DN707</f>
        <v>-104</v>
      </c>
      <c r="BD707" s="20">
        <f>Data!BH707-Data!DO707</f>
        <v>5.3999999999999915</v>
      </c>
      <c r="BE707" s="20">
        <f>Data!BI707-Data!DP707</f>
        <v>-7.9500000000000028</v>
      </c>
      <c r="BF707" s="20">
        <f>Data!BJ707-Data!DQ707</f>
        <v>13.25</v>
      </c>
      <c r="BG707" s="20">
        <f>Data!BK707-Data!DR707</f>
        <v>9.9999999999999978E-2</v>
      </c>
      <c r="BH707" s="20">
        <f>Data!BL707-Data!DS707</f>
        <v>-0.69999999999999929</v>
      </c>
      <c r="BI707" s="20">
        <f>Data!BM707-Data!DT707</f>
        <v>7.7999999999999958E-2</v>
      </c>
      <c r="BJ707" s="20">
        <f>Data!BN707-Data!DU707</f>
        <v>1</v>
      </c>
      <c r="BK707" s="20">
        <f>Data!BO707-Data!DV707</f>
        <v>2.8999999999999986</v>
      </c>
      <c r="BL707" s="20">
        <f>Data!BP707-Data!DW707</f>
        <v>2</v>
      </c>
      <c r="BM707" s="20">
        <f>Data!BQ707-Data!DX707</f>
        <v>0.60000000000000053</v>
      </c>
      <c r="BN707" s="20">
        <f>Data!BR707-Data!DY707</f>
        <v>-5.1999999999999993</v>
      </c>
      <c r="BO707" s="20">
        <f>Data!BS707-Data!DZ707</f>
        <v>-169</v>
      </c>
      <c r="BP707" s="20">
        <f>Data!BT707-Data!EA707</f>
        <v>0.10899999999999993</v>
      </c>
      <c r="BQ707" s="20">
        <f>Data!BU707-Data!EB707</f>
        <v>22</v>
      </c>
      <c r="BR707" s="20">
        <f>Data!BV707-Data!EC707</f>
        <v>-181</v>
      </c>
      <c r="BS707" s="20">
        <f>Data!BW707-Data!ED707</f>
        <v>-120</v>
      </c>
      <c r="BT707" s="20">
        <f>Data!BX707-Data!EE707</f>
        <v>-150</v>
      </c>
      <c r="BU707" s="20">
        <f>Data!BY707-Data!EF707</f>
        <v>-183</v>
      </c>
      <c r="BV707" s="20">
        <f>Data!BZ707-Data!EG707</f>
        <v>-147</v>
      </c>
      <c r="BW707" s="20">
        <f>Data!CA707-Data!EH707</f>
        <v>-116.7</v>
      </c>
      <c r="BX707" s="20">
        <f>Data!CB707-Data!EI707</f>
        <v>-169</v>
      </c>
      <c r="BY707" s="20">
        <f>Data!CC707-Data!EJ707</f>
        <v>-227</v>
      </c>
      <c r="BZ707" s="20">
        <f>Data!EK707</f>
        <v>11695.1</v>
      </c>
      <c r="CA707" s="20">
        <f>Data!EL707</f>
        <v>10149.459999999999</v>
      </c>
      <c r="CB707" s="20">
        <f>Data!EM707</f>
        <v>88.75</v>
      </c>
      <c r="CC707" s="20">
        <f>Data!EN707</f>
        <v>101.64</v>
      </c>
      <c r="CD707" s="20">
        <f>Data!EO707</f>
        <v>11.194099999999999</v>
      </c>
      <c r="CE707" s="20">
        <f>Data!EP707</f>
        <v>286.74800000000005</v>
      </c>
      <c r="CF707" s="50">
        <f>IF(ISBLANK(Data!EQ707), "", Data!EQ707)</f>
        <v>73</v>
      </c>
      <c r="CG707" s="50">
        <f>IF(ISBLANK(Data!ER707), "", Data!ER707)</f>
        <v>53</v>
      </c>
      <c r="CH707" s="61" t="str">
        <f>IF(ISBLANK(Data!ES707), "", Data!ES707)</f>
        <v>Louisiana Tech</v>
      </c>
      <c r="CI707" s="61">
        <f>IF(ISBLANK(Data!ET707), "", Data!ET707)</f>
        <v>126</v>
      </c>
    </row>
    <row r="708" spans="1:87" x14ac:dyDescent="0.45">
      <c r="A708" s="50">
        <f>IF(ISBLANK(Data!A708), "", Data!A708)</f>
        <v>45318</v>
      </c>
      <c r="B708" s="50" t="str">
        <f>IF(ISBLANK(Data!B708), "", Data!B708)</f>
        <v>Mississippi St.</v>
      </c>
      <c r="C708" s="50">
        <f>IF(ISBLANK(Data!C708), "", Data!C708)</f>
        <v>177</v>
      </c>
      <c r="D708" s="50" t="str">
        <f>IF(ISBLANK(Data!D708), "", Data!D708)</f>
        <v>Auburn</v>
      </c>
      <c r="E708" s="50">
        <f>IF(ISBLANK(Data!E708), "", Data!E708)</f>
        <v>17</v>
      </c>
      <c r="F708" s="50" t="str">
        <f>IF(ISBLANK(Data!F708), "", Data!F708)</f>
        <v>N</v>
      </c>
      <c r="G708" s="50" t="str">
        <f>IF(ISBLANK(Data!G708), "", Data!G708)</f>
        <v>Mississippi St.</v>
      </c>
      <c r="H708" s="50" t="str">
        <f>IF(ISBLANK(Data!H708), "", Data!H708)</f>
        <v>Auburn</v>
      </c>
      <c r="I708" s="50" t="str">
        <f>IF(ISBLANK(Data!I708), "", Data!I708)</f>
        <v>Mississippi St.</v>
      </c>
      <c r="J708" s="50" t="str">
        <f>IF(ISBLANK(Data!J708), "", Data!J708)</f>
        <v>Auburn</v>
      </c>
      <c r="K708" s="50" t="str">
        <f>IF(ISBLANK(Data!K708), "", Data!K708)</f>
        <v>Mississippi State</v>
      </c>
      <c r="L708" s="50" t="str">
        <f>IF(ISBLANK(Data!L708), "", Data!L708)</f>
        <v>Auburn</v>
      </c>
      <c r="M708" s="50" t="str">
        <f>IF(ISBLANK(Data!M708), "", Data!M708)</f>
        <v>Miss State</v>
      </c>
      <c r="N708" s="50" t="str">
        <f>IF(ISBLANK(Data!N708), "", Data!N708)</f>
        <v>Auburn</v>
      </c>
      <c r="O708" s="50" t="str">
        <f>IF(ISBLANK(Data!O708), "", Data!O708)</f>
        <v>Miss. St.</v>
      </c>
      <c r="P708" s="50" t="str">
        <f>IF(ISBLANK(Data!P708), "", Data!P708)</f>
        <v>Auburn</v>
      </c>
      <c r="Q708" s="50" t="str">
        <f>IF(ISBLANK(Data!Q708), "", Data!Q708)</f>
        <v>Mississippi State</v>
      </c>
      <c r="R708" s="50" t="str">
        <f>IF(ISBLANK(Data!R708), "", Data!R708)</f>
        <v>Auburn</v>
      </c>
      <c r="S708" s="20">
        <f>Data!W708-Data!CD708</f>
        <v>-0.15789473684210498</v>
      </c>
      <c r="T708" s="20">
        <f>Data!X708-Data!CE708</f>
        <v>-10.229999999999997</v>
      </c>
      <c r="U708" s="20">
        <f>Data!Y708-Data!CF708</f>
        <v>-8</v>
      </c>
      <c r="V708" s="20">
        <f>Data!Z708-Data!CG708</f>
        <v>2.2999999999999972</v>
      </c>
      <c r="W708" s="20">
        <f>Data!AA708-Data!CH708</f>
        <v>-2.5</v>
      </c>
      <c r="X708" s="20">
        <f>Data!AB708-Data!CI708</f>
        <v>3.2999999999999995E-2</v>
      </c>
      <c r="Y708" s="20">
        <f>Data!AC708-Data!CJ708</f>
        <v>1.7299999999999995</v>
      </c>
      <c r="Z708" s="20">
        <f>Data!AD708-Data!CK708</f>
        <v>1.3999999999999915</v>
      </c>
      <c r="AA708" s="20">
        <f>Data!AE708-Data!CL708</f>
        <v>-0.40000000000000568</v>
      </c>
      <c r="AB708" s="20">
        <f>Data!AF708-Data!CM708</f>
        <v>-0.4</v>
      </c>
      <c r="AC708" s="20">
        <f>Data!AG708-Data!CN708</f>
        <v>-9.2000000000000028</v>
      </c>
      <c r="AD708" s="20">
        <f>Data!AH708-Data!CO708</f>
        <v>2.3999999999999915</v>
      </c>
      <c r="AE708" s="20">
        <f>Data!AI708-Data!CP708</f>
        <v>-8.9300000000000046E-2</v>
      </c>
      <c r="AF708" s="20">
        <f>Data!AJ708-Data!CQ708</f>
        <v>-1.7999999999999998</v>
      </c>
      <c r="AG708" s="20">
        <f>Data!AK708-Data!CR708</f>
        <v>-9.4736842105263147E-2</v>
      </c>
      <c r="AH708" s="20">
        <f>Data!AL708-Data!CS708</f>
        <v>-90</v>
      </c>
      <c r="AI708" s="20">
        <f>Data!AM708-Data!CT708</f>
        <v>-7.85</v>
      </c>
      <c r="AJ708" s="20">
        <f>Data!AN708-Data!CU708</f>
        <v>1.0999999999999996</v>
      </c>
      <c r="AK708" s="20">
        <f>Data!AO708-Data!CV708</f>
        <v>-163</v>
      </c>
      <c r="AL708" s="20">
        <f>Data!AP708-Data!CW708</f>
        <v>7</v>
      </c>
      <c r="AM708" s="20">
        <f>Data!AQ708-Data!CX708</f>
        <v>-48</v>
      </c>
      <c r="AN708" s="20">
        <f>Data!AR708-Data!CY708</f>
        <v>-2.3999999999999966E-2</v>
      </c>
      <c r="AO708" s="20">
        <f>Data!AS708-Data!CZ708</f>
        <v>-7</v>
      </c>
      <c r="AP708" s="20">
        <f>Data!AT708-Data!DA708</f>
        <v>3</v>
      </c>
      <c r="AQ708" s="20">
        <f>Data!AU708-Data!DB708</f>
        <v>-1.8000000000000016E-2</v>
      </c>
      <c r="AR708" s="20">
        <f>Data!AV708-Data!DC708</f>
        <v>-58</v>
      </c>
      <c r="AS708" s="20">
        <f>Data!AW708-Data!DD708</f>
        <v>-39</v>
      </c>
      <c r="AT708" s="20">
        <f>Data!AX708-Data!DE708</f>
        <v>-7.0000000000000062E-2</v>
      </c>
      <c r="AU708" s="20">
        <f>Data!AY708-Data!DF708</f>
        <v>4</v>
      </c>
      <c r="AV708" s="20">
        <f>Data!AZ708-Data!DG708</f>
        <v>0.21052631578947434</v>
      </c>
      <c r="AW708" s="20">
        <f>Data!BA708-Data!DH708</f>
        <v>1</v>
      </c>
      <c r="AX708" s="20">
        <f>Data!BB708-Data!DI708</f>
        <v>5.2631578947369917E-2</v>
      </c>
      <c r="AY708" s="20">
        <f>Data!BC708-Data!DJ708</f>
        <v>-61</v>
      </c>
      <c r="AZ708" s="20">
        <f>Data!BD708-Data!DK708</f>
        <v>11</v>
      </c>
      <c r="BA708" s="20">
        <f>Data!BE708-Data!DL708</f>
        <v>-42</v>
      </c>
      <c r="BB708" s="20">
        <f>Data!BF708-Data!DM708</f>
        <v>44</v>
      </c>
      <c r="BC708" s="20">
        <f>Data!BG708-Data!DN708</f>
        <v>-25</v>
      </c>
      <c r="BD708" s="20">
        <f>Data!BH708-Data!DO708</f>
        <v>-8.5999999999999943</v>
      </c>
      <c r="BE708" s="20">
        <f>Data!BI708-Data!DP708</f>
        <v>0.367999999999995</v>
      </c>
      <c r="BF708" s="20">
        <f>Data!BJ708-Data!DQ708</f>
        <v>-8.947000000000001</v>
      </c>
      <c r="BG708" s="20">
        <f>Data!BK708-Data!DR708</f>
        <v>-0.56800000000000006</v>
      </c>
      <c r="BH708" s="20">
        <f>Data!BL708-Data!DS708</f>
        <v>2.3160000000000007</v>
      </c>
      <c r="BI708" s="20">
        <f>Data!BM708-Data!DT708</f>
        <v>-9.1999999999999971E-2</v>
      </c>
      <c r="BJ708" s="20">
        <f>Data!BN708-Data!DU708</f>
        <v>0.10000000000000142</v>
      </c>
      <c r="BK708" s="20">
        <f>Data!BO708-Data!DV708</f>
        <v>-2</v>
      </c>
      <c r="BL708" s="20">
        <f>Data!BP708-Data!DW708</f>
        <v>-2.1999999999999997</v>
      </c>
      <c r="BM708" s="20">
        <f>Data!BQ708-Data!DX708</f>
        <v>0.57894736842105221</v>
      </c>
      <c r="BN708" s="20">
        <f>Data!BR708-Data!DY708</f>
        <v>-1.3000000000000007</v>
      </c>
      <c r="BO708" s="20">
        <f>Data!BS708-Data!DZ708</f>
        <v>34</v>
      </c>
      <c r="BP708" s="20">
        <f>Data!BT708-Data!EA708</f>
        <v>-4.3000000000000038E-2</v>
      </c>
      <c r="BQ708" s="20">
        <f>Data!BU708-Data!EB708</f>
        <v>-2</v>
      </c>
      <c r="BR708" s="20">
        <f>Data!BV708-Data!EC708</f>
        <v>36</v>
      </c>
      <c r="BS708" s="20">
        <f>Data!BW708-Data!ED708</f>
        <v>49</v>
      </c>
      <c r="BT708" s="20">
        <f>Data!BX708-Data!EE708</f>
        <v>42</v>
      </c>
      <c r="BU708" s="20">
        <f>Data!BY708-Data!EF708</f>
        <v>30</v>
      </c>
      <c r="BV708" s="20">
        <f>Data!BZ708-Data!EG708</f>
        <v>33</v>
      </c>
      <c r="BW708" s="20">
        <f>Data!CA708-Data!EH708</f>
        <v>32.299999999999997</v>
      </c>
      <c r="BX708" s="20">
        <f>Data!CB708-Data!EI708</f>
        <v>34</v>
      </c>
      <c r="BY708" s="20">
        <f>Data!CC708-Data!EJ708</f>
        <v>49</v>
      </c>
      <c r="BZ708" s="20">
        <f>Data!EK708</f>
        <v>10509.4</v>
      </c>
      <c r="CA708" s="20">
        <f>Data!EL708</f>
        <v>11534.32</v>
      </c>
      <c r="CB708" s="20">
        <f>Data!EM708</f>
        <v>99.884894736842099</v>
      </c>
      <c r="CC708" s="20">
        <f>Data!EN708</f>
        <v>87.755789473684203</v>
      </c>
      <c r="CD708" s="20">
        <f>Data!EO708</f>
        <v>12.894699999999998</v>
      </c>
      <c r="CE708" s="20">
        <f>Data!EP708</f>
        <v>239.77799999999999</v>
      </c>
      <c r="CF708" s="50">
        <f>IF(ISBLANK(Data!EQ708), "", Data!EQ708)</f>
        <v>64</v>
      </c>
      <c r="CG708" s="50">
        <f>IF(ISBLANK(Data!ER708), "", Data!ER708)</f>
        <v>58</v>
      </c>
      <c r="CH708" s="61" t="str">
        <f>IF(ISBLANK(Data!ES708), "", Data!ES708)</f>
        <v>Mississippi St.</v>
      </c>
      <c r="CI708" s="61">
        <f>IF(ISBLANK(Data!ET708), "", Data!ET708)</f>
        <v>122</v>
      </c>
    </row>
    <row r="709" spans="1:87" x14ac:dyDescent="0.45">
      <c r="A709" s="50">
        <f>IF(ISBLANK(Data!A709), "", Data!A709)</f>
        <v>45318</v>
      </c>
      <c r="B709" s="50" t="str">
        <f>IF(ISBLANK(Data!B709), "", Data!B709)</f>
        <v>Duke</v>
      </c>
      <c r="C709" s="50">
        <f>IF(ISBLANK(Data!C709), "", Data!C709)</f>
        <v>74</v>
      </c>
      <c r="D709" s="50" t="str">
        <f>IF(ISBLANK(Data!D709), "", Data!D709)</f>
        <v>Clemson</v>
      </c>
      <c r="E709" s="50">
        <f>IF(ISBLANK(Data!E709), "", Data!E709)</f>
        <v>53</v>
      </c>
      <c r="F709" s="50" t="str">
        <f>IF(ISBLANK(Data!F709), "", Data!F709)</f>
        <v>N</v>
      </c>
      <c r="G709" s="50" t="str">
        <f>IF(ISBLANK(Data!G709), "", Data!G709)</f>
        <v>Duke</v>
      </c>
      <c r="H709" s="50" t="str">
        <f>IF(ISBLANK(Data!H709), "", Data!H709)</f>
        <v>Clemson</v>
      </c>
      <c r="I709" s="50" t="str">
        <f>IF(ISBLANK(Data!I709), "", Data!I709)</f>
        <v>Duke</v>
      </c>
      <c r="J709" s="50" t="str">
        <f>IF(ISBLANK(Data!J709), "", Data!J709)</f>
        <v>Clemson</v>
      </c>
      <c r="K709" s="50" t="str">
        <f>IF(ISBLANK(Data!K709), "", Data!K709)</f>
        <v>Duke</v>
      </c>
      <c r="L709" s="50" t="str">
        <f>IF(ISBLANK(Data!L709), "", Data!L709)</f>
        <v>Clemson</v>
      </c>
      <c r="M709" s="50" t="str">
        <f>IF(ISBLANK(Data!M709), "", Data!M709)</f>
        <v>Duke</v>
      </c>
      <c r="N709" s="50" t="str">
        <f>IF(ISBLANK(Data!N709), "", Data!N709)</f>
        <v>Clemson</v>
      </c>
      <c r="O709" s="50" t="str">
        <f>IF(ISBLANK(Data!O709), "", Data!O709)</f>
        <v>Duke</v>
      </c>
      <c r="P709" s="50" t="str">
        <f>IF(ISBLANK(Data!P709), "", Data!P709)</f>
        <v>Clemson</v>
      </c>
      <c r="Q709" s="50" t="str">
        <f>IF(ISBLANK(Data!Q709), "", Data!Q709)</f>
        <v>Duke</v>
      </c>
      <c r="R709" s="50" t="str">
        <f>IF(ISBLANK(Data!R709), "", Data!R709)</f>
        <v>Clemson</v>
      </c>
      <c r="S709" s="20">
        <f>Data!W709-Data!CD709</f>
        <v>5.5555555555556024E-2</v>
      </c>
      <c r="T709" s="20">
        <f>Data!X709-Data!CE709</f>
        <v>4.9699999999999989</v>
      </c>
      <c r="U709" s="20">
        <f>Data!Y709-Data!CF709</f>
        <v>1</v>
      </c>
      <c r="V709" s="20">
        <f>Data!Z709-Data!CG709</f>
        <v>-4</v>
      </c>
      <c r="W709" s="20">
        <f>Data!AA709-Data!CH709</f>
        <v>1.2999999999999972</v>
      </c>
      <c r="X709" s="20">
        <f>Data!AB709-Data!CI709</f>
        <v>-9.4E-2</v>
      </c>
      <c r="Y709" s="20">
        <f>Data!AC709-Data!CJ709</f>
        <v>-6.0100000000000007</v>
      </c>
      <c r="Z709" s="20">
        <f>Data!AD709-Data!CK709</f>
        <v>-4.7000000000000028</v>
      </c>
      <c r="AA709" s="20">
        <f>Data!AE709-Data!CL709</f>
        <v>1.3999999999999915</v>
      </c>
      <c r="AB709" s="20">
        <f>Data!AF709-Data!CM709</f>
        <v>-5.6400000000000006</v>
      </c>
      <c r="AC709" s="20">
        <f>Data!AG709-Data!CN709</f>
        <v>-0.70000000000000284</v>
      </c>
      <c r="AD709" s="20">
        <f>Data!AH709-Data!CO709</f>
        <v>-1.7000000000000028</v>
      </c>
      <c r="AE709" s="20">
        <f>Data!AI709-Data!CP709</f>
        <v>1.3900000000000023E-2</v>
      </c>
      <c r="AF709" s="20">
        <f>Data!AJ709-Data!CQ709</f>
        <v>11.3</v>
      </c>
      <c r="AG709" s="20">
        <f>Data!AK709-Data!CR709</f>
        <v>0.62777777777777777</v>
      </c>
      <c r="AH709" s="20">
        <f>Data!AL709-Data!CS709</f>
        <v>11</v>
      </c>
      <c r="AI709" s="20">
        <f>Data!AM709-Data!CT709</f>
        <v>3.6100000000000012</v>
      </c>
      <c r="AJ709" s="20">
        <f>Data!AN709-Data!CU709</f>
        <v>-3.45</v>
      </c>
      <c r="AK709" s="20">
        <f>Data!AO709-Data!CV709</f>
        <v>18</v>
      </c>
      <c r="AL709" s="20">
        <f>Data!AP709-Data!CW709</f>
        <v>-109</v>
      </c>
      <c r="AM709" s="20">
        <f>Data!AQ709-Data!CX709</f>
        <v>-24</v>
      </c>
      <c r="AN709" s="20">
        <f>Data!AR709-Data!CY709</f>
        <v>1.0000000000000009E-3</v>
      </c>
      <c r="AO709" s="20">
        <f>Data!AS709-Data!CZ709</f>
        <v>-4</v>
      </c>
      <c r="AP709" s="20">
        <f>Data!AT709-Data!DA709</f>
        <v>-31</v>
      </c>
      <c r="AQ709" s="20">
        <f>Data!AU709-Data!DB709</f>
        <v>1.8000000000000016E-2</v>
      </c>
      <c r="AR709" s="20">
        <f>Data!AV709-Data!DC709</f>
        <v>44</v>
      </c>
      <c r="AS709" s="20">
        <f>Data!AW709-Data!DD709</f>
        <v>70</v>
      </c>
      <c r="AT709" s="20">
        <f>Data!AX709-Data!DE709</f>
        <v>-2.5000000000000022E-2</v>
      </c>
      <c r="AU709" s="20">
        <f>Data!AY709-Data!DF709</f>
        <v>-7</v>
      </c>
      <c r="AV709" s="20">
        <f>Data!AZ709-Data!DG709</f>
        <v>-0.38888888888888928</v>
      </c>
      <c r="AW709" s="20">
        <f>Data!BA709-Data!DH709</f>
        <v>-36</v>
      </c>
      <c r="AX709" s="20">
        <f>Data!BB709-Data!DI709</f>
        <v>-2</v>
      </c>
      <c r="AY709" s="20">
        <f>Data!BC709-Data!DJ709</f>
        <v>8</v>
      </c>
      <c r="AZ709" s="20">
        <f>Data!BD709-Data!DK709</f>
        <v>39</v>
      </c>
      <c r="BA709" s="20">
        <f>Data!BE709-Data!DL709</f>
        <v>-11</v>
      </c>
      <c r="BB709" s="20">
        <f>Data!BF709-Data!DM709</f>
        <v>-21</v>
      </c>
      <c r="BC709" s="20">
        <f>Data!BG709-Data!DN709</f>
        <v>-7</v>
      </c>
      <c r="BD709" s="20">
        <f>Data!BH709-Data!DO709</f>
        <v>1</v>
      </c>
      <c r="BE709" s="20">
        <f>Data!BI709-Data!DP709</f>
        <v>-6.0559999999999974</v>
      </c>
      <c r="BF709" s="20">
        <f>Data!BJ709-Data!DQ709</f>
        <v>7.0549999999999997</v>
      </c>
      <c r="BG709" s="20">
        <f>Data!BK709-Data!DR709</f>
        <v>0.23799999999999999</v>
      </c>
      <c r="BH709" s="20">
        <f>Data!BL709-Data!DS709</f>
        <v>-1.1660000000000004</v>
      </c>
      <c r="BI709" s="20">
        <f>Data!BM709-Data!DT709</f>
        <v>0.29199999999999998</v>
      </c>
      <c r="BJ709" s="20">
        <f>Data!BN709-Data!DU709</f>
        <v>-1.7000000000000028</v>
      </c>
      <c r="BK709" s="20">
        <f>Data!BO709-Data!DV709</f>
        <v>3.9000000000000021</v>
      </c>
      <c r="BL709" s="20">
        <f>Data!BP709-Data!DW709</f>
        <v>-0.59999999999999964</v>
      </c>
      <c r="BM709" s="20">
        <f>Data!BQ709-Data!DX709</f>
        <v>2.1666666666666661</v>
      </c>
      <c r="BN709" s="20">
        <f>Data!BR709-Data!DY709</f>
        <v>-0.40000000000000213</v>
      </c>
      <c r="BO709" s="20">
        <f>Data!BS709-Data!DZ709</f>
        <v>50</v>
      </c>
      <c r="BP709" s="20">
        <f>Data!BT709-Data!EA709</f>
        <v>-5.4000000000000048E-2</v>
      </c>
      <c r="BQ709" s="20">
        <f>Data!BU709-Data!EB709</f>
        <v>-3</v>
      </c>
      <c r="BR709" s="20">
        <f>Data!BV709-Data!EC709</f>
        <v>-13</v>
      </c>
      <c r="BS709" s="20">
        <f>Data!BW709-Data!ED709</f>
        <v>-37</v>
      </c>
      <c r="BT709" s="20">
        <f>Data!BX709-Data!EE709</f>
        <v>13</v>
      </c>
      <c r="BU709" s="20">
        <f>Data!BY709-Data!EF709</f>
        <v>-18</v>
      </c>
      <c r="BV709" s="20">
        <f>Data!BZ709-Data!EG709</f>
        <v>-20</v>
      </c>
      <c r="BW709" s="20">
        <f>Data!CA709-Data!EH709</f>
        <v>-6</v>
      </c>
      <c r="BX709" s="20">
        <f>Data!CB709-Data!EI709</f>
        <v>50</v>
      </c>
      <c r="BY709" s="20">
        <f>Data!CC709-Data!EJ709</f>
        <v>2</v>
      </c>
      <c r="BZ709" s="20">
        <f>Data!EK709</f>
        <v>12361.5</v>
      </c>
      <c r="CA709" s="20">
        <f>Data!EL709</f>
        <v>11780.599999999999</v>
      </c>
      <c r="CB709" s="20">
        <f>Data!EM709</f>
        <v>45.359111111111119</v>
      </c>
      <c r="CC709" s="20">
        <f>Data!EN709</f>
        <v>73.688222222222223</v>
      </c>
      <c r="CD709" s="20">
        <f>Data!EO709</f>
        <v>12.104699999999999</v>
      </c>
      <c r="CE709" s="20">
        <f>Data!EP709</f>
        <v>215.59399999999999</v>
      </c>
      <c r="CF709" s="50">
        <f>IF(ISBLANK(Data!EQ709), "", Data!EQ709)</f>
        <v>72</v>
      </c>
      <c r="CG709" s="50">
        <f>IF(ISBLANK(Data!ER709), "", Data!ER709)</f>
        <v>71</v>
      </c>
      <c r="CH709" s="61" t="str">
        <f>IF(ISBLANK(Data!ES709), "", Data!ES709)</f>
        <v>Duke</v>
      </c>
      <c r="CI709" s="61">
        <f>IF(ISBLANK(Data!ET709), "", Data!ET709)</f>
        <v>143</v>
      </c>
    </row>
    <row r="710" spans="1:87" x14ac:dyDescent="0.45">
      <c r="A710" s="50">
        <f>IF(ISBLANK(Data!A710), "", Data!A710)</f>
        <v>45318</v>
      </c>
      <c r="B710" s="50" t="str">
        <f>IF(ISBLANK(Data!B710), "", Data!B710)</f>
        <v>Baylor</v>
      </c>
      <c r="C710" s="50">
        <f>IF(ISBLANK(Data!C710), "", Data!C710)</f>
        <v>20</v>
      </c>
      <c r="D710" s="50" t="str">
        <f>IF(ISBLANK(Data!D710), "", Data!D710)</f>
        <v>TCU</v>
      </c>
      <c r="E710" s="50">
        <f>IF(ISBLANK(Data!E710), "", Data!E710)</f>
        <v>291</v>
      </c>
      <c r="F710" s="50" t="str">
        <f>IF(ISBLANK(Data!F710), "", Data!F710)</f>
        <v>N</v>
      </c>
      <c r="G710" s="50" t="str">
        <f>IF(ISBLANK(Data!G710), "", Data!G710)</f>
        <v>Baylor</v>
      </c>
      <c r="H710" s="50" t="str">
        <f>IF(ISBLANK(Data!H710), "", Data!H710)</f>
        <v>TCU</v>
      </c>
      <c r="I710" s="50" t="str">
        <f>IF(ISBLANK(Data!I710), "", Data!I710)</f>
        <v>Baylor</v>
      </c>
      <c r="J710" s="50" t="str">
        <f>IF(ISBLANK(Data!J710), "", Data!J710)</f>
        <v>TCU</v>
      </c>
      <c r="K710" s="50" t="str">
        <f>IF(ISBLANK(Data!K710), "", Data!K710)</f>
        <v>Baylor</v>
      </c>
      <c r="L710" s="50" t="str">
        <f>IF(ISBLANK(Data!L710), "", Data!L710)</f>
        <v>TCU</v>
      </c>
      <c r="M710" s="50" t="str">
        <f>IF(ISBLANK(Data!M710), "", Data!M710)</f>
        <v>Baylor</v>
      </c>
      <c r="N710" s="50" t="str">
        <f>IF(ISBLANK(Data!N710), "", Data!N710)</f>
        <v>TX Christian</v>
      </c>
      <c r="O710" s="50" t="str">
        <f>IF(ISBLANK(Data!O710), "", Data!O710)</f>
        <v>Baylor</v>
      </c>
      <c r="P710" s="50" t="str">
        <f>IF(ISBLANK(Data!P710), "", Data!P710)</f>
        <v>TCU</v>
      </c>
      <c r="Q710" s="50" t="str">
        <f>IF(ISBLANK(Data!Q710), "", Data!Q710)</f>
        <v>Baylor</v>
      </c>
      <c r="R710" s="50" t="str">
        <f>IF(ISBLANK(Data!R710), "", Data!R710)</f>
        <v>TCU</v>
      </c>
      <c r="S710" s="20">
        <f>Data!W710-Data!CD710</f>
        <v>4.0935672514620047E-2</v>
      </c>
      <c r="T710" s="20">
        <f>Data!X710-Data!CE710</f>
        <v>3.4599999999999973</v>
      </c>
      <c r="U710" s="20">
        <f>Data!Y710-Data!CF710</f>
        <v>5.0999999999999943</v>
      </c>
      <c r="V710" s="20">
        <f>Data!Z710-Data!CG710</f>
        <v>1.6000000000000085</v>
      </c>
      <c r="W710" s="20">
        <f>Data!AA710-Data!CH710</f>
        <v>-3.9000000000000057</v>
      </c>
      <c r="X710" s="20">
        <f>Data!AB710-Data!CI710</f>
        <v>7.8E-2</v>
      </c>
      <c r="Y710" s="20">
        <f>Data!AC710-Data!CJ710</f>
        <v>5.2200000000000006</v>
      </c>
      <c r="Z710" s="20">
        <f>Data!AD710-Data!CK710</f>
        <v>3.7999999999999972</v>
      </c>
      <c r="AA710" s="20">
        <f>Data!AE710-Data!CL710</f>
        <v>-1.5</v>
      </c>
      <c r="AB710" s="20">
        <f>Data!AF710-Data!CM710</f>
        <v>8.620000000000001</v>
      </c>
      <c r="AC710" s="20">
        <f>Data!AG710-Data!CN710</f>
        <v>4.3999999999999915</v>
      </c>
      <c r="AD710" s="20">
        <f>Data!AH710-Data!CO710</f>
        <v>0.90000000000000568</v>
      </c>
      <c r="AE710" s="20">
        <f>Data!AI710-Data!CP710</f>
        <v>3.6100000000000021E-2</v>
      </c>
      <c r="AF710" s="20">
        <f>Data!AJ710-Data!CQ710</f>
        <v>1.3000000000000003</v>
      </c>
      <c r="AG710" s="20">
        <f>Data!AK710-Data!CR710</f>
        <v>7.4853801169590645E-2</v>
      </c>
      <c r="AH710" s="20">
        <f>Data!AL710-Data!CS710</f>
        <v>21</v>
      </c>
      <c r="AI710" s="20">
        <f>Data!AM710-Data!CT710</f>
        <v>4.2899999999999991</v>
      </c>
      <c r="AJ710" s="20">
        <f>Data!AN710-Data!CU710</f>
        <v>3.62</v>
      </c>
      <c r="AK710" s="20">
        <f>Data!AO710-Data!CV710</f>
        <v>-53</v>
      </c>
      <c r="AL710" s="20">
        <f>Data!AP710-Data!CW710</f>
        <v>-63</v>
      </c>
      <c r="AM710" s="20">
        <f>Data!AQ710-Data!CX710</f>
        <v>-91</v>
      </c>
      <c r="AN710" s="20">
        <f>Data!AR710-Data!CY710</f>
        <v>8.0000000000000071E-3</v>
      </c>
      <c r="AO710" s="20">
        <f>Data!AS710-Data!CZ710</f>
        <v>43</v>
      </c>
      <c r="AP710" s="20">
        <f>Data!AT710-Data!DA710</f>
        <v>46</v>
      </c>
      <c r="AQ710" s="20">
        <f>Data!AU710-Data!DB710</f>
        <v>6.899999999999995E-2</v>
      </c>
      <c r="AR710" s="20">
        <f>Data!AV710-Data!DC710</f>
        <v>-24</v>
      </c>
      <c r="AS710" s="20">
        <f>Data!AW710-Data!DD710</f>
        <v>-33</v>
      </c>
      <c r="AT710" s="20">
        <f>Data!AX710-Data!DE710</f>
        <v>0</v>
      </c>
      <c r="AU710" s="20">
        <f>Data!AY710-Data!DF710</f>
        <v>-21</v>
      </c>
      <c r="AV710" s="20">
        <f>Data!AZ710-Data!DG710</f>
        <v>-0.46491228070175517</v>
      </c>
      <c r="AW710" s="20">
        <f>Data!BA710-Data!DH710</f>
        <v>-95</v>
      </c>
      <c r="AX710" s="20">
        <f>Data!BB710-Data!DI710</f>
        <v>-3.1111111111111143</v>
      </c>
      <c r="AY710" s="20">
        <f>Data!BC710-Data!DJ710</f>
        <v>-67</v>
      </c>
      <c r="AZ710" s="20">
        <f>Data!BD710-Data!DK710</f>
        <v>-61</v>
      </c>
      <c r="BA710" s="20">
        <f>Data!BE710-Data!DL710</f>
        <v>-10</v>
      </c>
      <c r="BB710" s="20">
        <f>Data!BF710-Data!DM710</f>
        <v>-46</v>
      </c>
      <c r="BC710" s="20">
        <f>Data!BG710-Data!DN710</f>
        <v>-27</v>
      </c>
      <c r="BD710" s="20">
        <f>Data!BH710-Data!DO710</f>
        <v>1.5999999999999943</v>
      </c>
      <c r="BE710" s="20">
        <f>Data!BI710-Data!DP710</f>
        <v>0.32500000000000284</v>
      </c>
      <c r="BF710" s="20">
        <f>Data!BJ710-Data!DQ710</f>
        <v>1.3120000000000012</v>
      </c>
      <c r="BG710" s="20">
        <f>Data!BK710-Data!DR710</f>
        <v>-1.5999999999999792E-2</v>
      </c>
      <c r="BH710" s="20">
        <f>Data!BL710-Data!DS710</f>
        <v>-1.8249999999999993</v>
      </c>
      <c r="BI710" s="20">
        <f>Data!BM710-Data!DT710</f>
        <v>-0.13600000000000001</v>
      </c>
      <c r="BJ710" s="20">
        <f>Data!BN710-Data!DU710</f>
        <v>3.6000000000000014</v>
      </c>
      <c r="BK710" s="20">
        <f>Data!BO710-Data!DV710</f>
        <v>-0.60000000000000142</v>
      </c>
      <c r="BL710" s="20">
        <f>Data!BP710-Data!DW710</f>
        <v>-0.39999999999999947</v>
      </c>
      <c r="BM710" s="20">
        <f>Data!BQ710-Data!DX710</f>
        <v>-2.859649122807018</v>
      </c>
      <c r="BN710" s="20">
        <f>Data!BR710-Data!DY710</f>
        <v>-0.59999999999999787</v>
      </c>
      <c r="BO710" s="20">
        <f>Data!BS710-Data!DZ710</f>
        <v>-61</v>
      </c>
      <c r="BP710" s="20">
        <f>Data!BT710-Data!EA710</f>
        <v>4.9999999999999933E-2</v>
      </c>
      <c r="BQ710" s="20">
        <f>Data!BU710-Data!EB710</f>
        <v>4</v>
      </c>
      <c r="BR710" s="20">
        <f>Data!BV710-Data!EC710</f>
        <v>-24</v>
      </c>
      <c r="BS710" s="20">
        <f>Data!BW710-Data!ED710</f>
        <v>-8</v>
      </c>
      <c r="BT710" s="20">
        <f>Data!BX710-Data!EE710</f>
        <v>-28</v>
      </c>
      <c r="BU710" s="20">
        <f>Data!BY710-Data!EF710</f>
        <v>-8</v>
      </c>
      <c r="BV710" s="20">
        <f>Data!BZ710-Data!EG710</f>
        <v>-12</v>
      </c>
      <c r="BW710" s="20">
        <f>Data!CA710-Data!EH710</f>
        <v>-16.3</v>
      </c>
      <c r="BX710" s="20">
        <f>Data!CB710-Data!EI710</f>
        <v>-57</v>
      </c>
      <c r="BY710" s="20">
        <f>Data!CC710-Data!EJ710</f>
        <v>-42</v>
      </c>
      <c r="BZ710" s="20">
        <f>Data!EK710</f>
        <v>12063.48</v>
      </c>
      <c r="CA710" s="20">
        <f>Data!EL710</f>
        <v>11746.800000000001</v>
      </c>
      <c r="CB710" s="20">
        <f>Data!EM710</f>
        <v>107.96173684210527</v>
      </c>
      <c r="CC710" s="20">
        <f>Data!EN710</f>
        <v>87.72</v>
      </c>
      <c r="CD710" s="20">
        <f>Data!EO710</f>
        <v>12.018400000000002</v>
      </c>
      <c r="CE710" s="20">
        <f>Data!EP710</f>
        <v>236.024</v>
      </c>
      <c r="CF710" s="50">
        <f>IF(ISBLANK(Data!EQ710), "", Data!EQ710)</f>
        <v>102</v>
      </c>
      <c r="CG710" s="50">
        <f>IF(ISBLANK(Data!ER710), "", Data!ER710)</f>
        <v>105</v>
      </c>
      <c r="CH710" s="61" t="str">
        <f>IF(ISBLANK(Data!ES710), "", Data!ES710)</f>
        <v>TCU</v>
      </c>
      <c r="CI710" s="61">
        <f>IF(ISBLANK(Data!ET710), "", Data!ET710)</f>
        <v>207</v>
      </c>
    </row>
    <row r="711" spans="1:87" x14ac:dyDescent="0.45">
      <c r="A711" s="50">
        <f>IF(ISBLANK(Data!A711), "", Data!A711)</f>
        <v>45318</v>
      </c>
      <c r="B711" s="50" t="str">
        <f>IF(ISBLANK(Data!B711), "", Data!B711)</f>
        <v>Wyoming</v>
      </c>
      <c r="C711" s="50">
        <f>IF(ISBLANK(Data!C711), "", Data!C711)</f>
        <v>359</v>
      </c>
      <c r="D711" s="50" t="str">
        <f>IF(ISBLANK(Data!D711), "", Data!D711)</f>
        <v>Colorado St.</v>
      </c>
      <c r="E711" s="50">
        <f>IF(ISBLANK(Data!E711), "", Data!E711)</f>
        <v>58</v>
      </c>
      <c r="F711" s="50" t="str">
        <f>IF(ISBLANK(Data!F711), "", Data!F711)</f>
        <v>N</v>
      </c>
      <c r="G711" s="50" t="str">
        <f>IF(ISBLANK(Data!G711), "", Data!G711)</f>
        <v>Wyoming</v>
      </c>
      <c r="H711" s="50" t="str">
        <f>IF(ISBLANK(Data!H711), "", Data!H711)</f>
        <v>Colorado St.</v>
      </c>
      <c r="I711" s="50" t="str">
        <f>IF(ISBLANK(Data!I711), "", Data!I711)</f>
        <v>Wyoming</v>
      </c>
      <c r="J711" s="50" t="str">
        <f>IF(ISBLANK(Data!J711), "", Data!J711)</f>
        <v>Colorado St.</v>
      </c>
      <c r="K711" s="50" t="str">
        <f>IF(ISBLANK(Data!K711), "", Data!K711)</f>
        <v>Wyoming</v>
      </c>
      <c r="L711" s="50" t="str">
        <f>IF(ISBLANK(Data!L711), "", Data!L711)</f>
        <v>Colorado State</v>
      </c>
      <c r="M711" s="50" t="str">
        <f>IF(ISBLANK(Data!M711), "", Data!M711)</f>
        <v>Wyoming</v>
      </c>
      <c r="N711" s="50" t="str">
        <f>IF(ISBLANK(Data!N711), "", Data!N711)</f>
        <v>Colorado St</v>
      </c>
      <c r="O711" s="50" t="str">
        <f>IF(ISBLANK(Data!O711), "", Data!O711)</f>
        <v>Wyoming</v>
      </c>
      <c r="P711" s="50" t="str">
        <f>IF(ISBLANK(Data!P711), "", Data!P711)</f>
        <v>Colo. St.</v>
      </c>
      <c r="Q711" s="50" t="str">
        <f>IF(ISBLANK(Data!Q711), "", Data!Q711)</f>
        <v>Wyoming</v>
      </c>
      <c r="R711" s="50" t="str">
        <f>IF(ISBLANK(Data!R711), "", Data!R711)</f>
        <v>Colorado State</v>
      </c>
      <c r="S711" s="20">
        <f>Data!W711-Data!CD711</f>
        <v>-0.26315789473684204</v>
      </c>
      <c r="T711" s="20">
        <f>Data!X711-Data!CE711</f>
        <v>-19.170000000000002</v>
      </c>
      <c r="U711" s="20">
        <f>Data!Y711-Data!CF711</f>
        <v>-11</v>
      </c>
      <c r="V711" s="20">
        <f>Data!Z711-Data!CG711</f>
        <v>8.1000000000000085</v>
      </c>
      <c r="W711" s="20">
        <f>Data!AA711-Data!CH711</f>
        <v>1.2999999999999972</v>
      </c>
      <c r="X711" s="20">
        <f>Data!AB711-Data!CI711</f>
        <v>0.126</v>
      </c>
      <c r="Y711" s="20">
        <f>Data!AC711-Data!CJ711</f>
        <v>-2.71</v>
      </c>
      <c r="Z711" s="20">
        <f>Data!AD711-Data!CK711</f>
        <v>-2.2000000000000028</v>
      </c>
      <c r="AA711" s="20">
        <f>Data!AE711-Data!CL711</f>
        <v>0.5</v>
      </c>
      <c r="AB711" s="20">
        <f>Data!AF711-Data!CM711</f>
        <v>-3.45</v>
      </c>
      <c r="AC711" s="20">
        <f>Data!AG711-Data!CN711</f>
        <v>-9.4000000000000057</v>
      </c>
      <c r="AD711" s="20">
        <f>Data!AH711-Data!CO711</f>
        <v>7.0999999999999943</v>
      </c>
      <c r="AE711" s="20">
        <f>Data!AI711-Data!CP711</f>
        <v>-0.36579999999999996</v>
      </c>
      <c r="AF711" s="20">
        <f>Data!AJ711-Data!CQ711</f>
        <v>-5.6</v>
      </c>
      <c r="AG711" s="20">
        <f>Data!AK711-Data!CR711</f>
        <v>-0.29473684210526319</v>
      </c>
      <c r="AH711" s="20">
        <f>Data!AL711-Data!CS711</f>
        <v>-179</v>
      </c>
      <c r="AI711" s="20">
        <f>Data!AM711-Data!CT711</f>
        <v>-16.52</v>
      </c>
      <c r="AJ711" s="20">
        <f>Data!AN711-Data!CU711</f>
        <v>-3.2300000000000004</v>
      </c>
      <c r="AK711" s="20">
        <f>Data!AO711-Data!CV711</f>
        <v>-129</v>
      </c>
      <c r="AL711" s="20">
        <f>Data!AP711-Data!CW711</f>
        <v>105</v>
      </c>
      <c r="AM711" s="20">
        <f>Data!AQ711-Data!CX711</f>
        <v>-62</v>
      </c>
      <c r="AN711" s="20">
        <f>Data!AR711-Data!CY711</f>
        <v>-5.1999999999999991E-2</v>
      </c>
      <c r="AO711" s="20">
        <f>Data!AS711-Data!CZ711</f>
        <v>-15</v>
      </c>
      <c r="AP711" s="20">
        <f>Data!AT711-Data!DA711</f>
        <v>-66</v>
      </c>
      <c r="AQ711" s="20">
        <f>Data!AU711-Data!DB711</f>
        <v>2.7000000000000024E-2</v>
      </c>
      <c r="AR711" s="20">
        <f>Data!AV711-Data!DC711</f>
        <v>56</v>
      </c>
      <c r="AS711" s="20">
        <f>Data!AW711-Data!DD711</f>
        <v>78</v>
      </c>
      <c r="AT711" s="20">
        <f>Data!AX711-Data!DE711</f>
        <v>-8.0000000000000071E-3</v>
      </c>
      <c r="AU711" s="20">
        <f>Data!AY711-Data!DF711</f>
        <v>44</v>
      </c>
      <c r="AV711" s="20">
        <f>Data!AZ711-Data!DG711</f>
        <v>2.3157894736842106</v>
      </c>
      <c r="AW711" s="20">
        <f>Data!BA711-Data!DH711</f>
        <v>41</v>
      </c>
      <c r="AX711" s="20">
        <f>Data!BB711-Data!DI711</f>
        <v>2.1578947368421026</v>
      </c>
      <c r="AY711" s="20">
        <f>Data!BC711-Data!DJ711</f>
        <v>-149</v>
      </c>
      <c r="AZ711" s="20">
        <f>Data!BD711-Data!DK711</f>
        <v>-36</v>
      </c>
      <c r="BA711" s="20">
        <f>Data!BE711-Data!DL711</f>
        <v>-6</v>
      </c>
      <c r="BB711" s="20">
        <f>Data!BF711-Data!DM711</f>
        <v>82</v>
      </c>
      <c r="BC711" s="20">
        <f>Data!BG711-Data!DN711</f>
        <v>-18</v>
      </c>
      <c r="BD711" s="20">
        <f>Data!BH711-Data!DO711</f>
        <v>-6.8000000000000114</v>
      </c>
      <c r="BE711" s="20">
        <f>Data!BI711-Data!DP711</f>
        <v>5.527000000000001</v>
      </c>
      <c r="BF711" s="20">
        <f>Data!BJ711-Data!DQ711</f>
        <v>-12.316000000000001</v>
      </c>
      <c r="BG711" s="20">
        <f>Data!BK711-Data!DR711</f>
        <v>-1.0839999999999999</v>
      </c>
      <c r="BH711" s="20">
        <f>Data!BL711-Data!DS711</f>
        <v>4.3160000000000007</v>
      </c>
      <c r="BI711" s="20">
        <f>Data!BM711-Data!DT711</f>
        <v>-0.33099999999999996</v>
      </c>
      <c r="BJ711" s="20">
        <f>Data!BN711-Data!DU711</f>
        <v>-3.5</v>
      </c>
      <c r="BK711" s="20">
        <f>Data!BO711-Data!DV711</f>
        <v>4.1000000000000014</v>
      </c>
      <c r="BL711" s="20">
        <f>Data!BP711-Data!DW711</f>
        <v>-0.39999999999999991</v>
      </c>
      <c r="BM711" s="20">
        <f>Data!BQ711-Data!DX711</f>
        <v>-1.8947368421052628</v>
      </c>
      <c r="BN711" s="20">
        <f>Data!BR711-Data!DY711</f>
        <v>-1.0000000000000018</v>
      </c>
      <c r="BO711" s="20">
        <f>Data!BS711-Data!DZ711</f>
        <v>107</v>
      </c>
      <c r="BP711" s="20">
        <f>Data!BT711-Data!EA711</f>
        <v>-0.10599999999999998</v>
      </c>
      <c r="BQ711" s="20">
        <f>Data!BU711-Data!EB711</f>
        <v>0</v>
      </c>
      <c r="BR711" s="20">
        <f>Data!BV711-Data!EC711</f>
        <v>146</v>
      </c>
      <c r="BS711" s="20">
        <f>Data!BW711-Data!ED711</f>
        <v>88</v>
      </c>
      <c r="BT711" s="20">
        <f>Data!BX711-Data!EE711</f>
        <v>118</v>
      </c>
      <c r="BU711" s="20">
        <f>Data!BY711-Data!EF711</f>
        <v>223</v>
      </c>
      <c r="BV711" s="20">
        <f>Data!BZ711-Data!EG711</f>
        <v>159</v>
      </c>
      <c r="BW711" s="20">
        <f>Data!CA711-Data!EH711</f>
        <v>116.3</v>
      </c>
      <c r="BX711" s="20">
        <f>Data!CB711-Data!EI711</f>
        <v>108</v>
      </c>
      <c r="BY711" s="20">
        <f>Data!CC711-Data!EJ711</f>
        <v>182</v>
      </c>
      <c r="BZ711" s="20">
        <f>Data!EK711</f>
        <v>10933.32</v>
      </c>
      <c r="CA711" s="20">
        <f>Data!EL711</f>
        <v>13012.160000000002</v>
      </c>
      <c r="CB711" s="20">
        <f>Data!EM711</f>
        <v>106.26152631578947</v>
      </c>
      <c r="CC711" s="20">
        <f>Data!EN711</f>
        <v>55.395842105263156</v>
      </c>
      <c r="CD711" s="20">
        <f>Data!EO711</f>
        <v>11.871599999999999</v>
      </c>
      <c r="CE711" s="20">
        <f>Data!EP711</f>
        <v>237.19499999999999</v>
      </c>
      <c r="CF711" s="50">
        <f>IF(ISBLANK(Data!EQ711), "", Data!EQ711)</f>
        <v>79</v>
      </c>
      <c r="CG711" s="50">
        <f>IF(ISBLANK(Data!ER711), "", Data!ER711)</f>
        <v>76</v>
      </c>
      <c r="CH711" s="61" t="str">
        <f>IF(ISBLANK(Data!ES711), "", Data!ES711)</f>
        <v>Wyoming</v>
      </c>
      <c r="CI711" s="61">
        <f>IF(ISBLANK(Data!ET711), "", Data!ET711)</f>
        <v>155</v>
      </c>
    </row>
    <row r="712" spans="1:87" x14ac:dyDescent="0.45">
      <c r="A712" s="50">
        <f>IF(ISBLANK(Data!A712), "", Data!A712)</f>
        <v>45318</v>
      </c>
      <c r="B712" s="50" t="str">
        <f>IF(ISBLANK(Data!B712), "", Data!B712)</f>
        <v>Boise St.</v>
      </c>
      <c r="C712" s="50">
        <f>IF(ISBLANK(Data!C712), "", Data!C712)</f>
        <v>25</v>
      </c>
      <c r="D712" s="50" t="str">
        <f>IF(ISBLANK(Data!D712), "", Data!D712)</f>
        <v>Utah St.</v>
      </c>
      <c r="E712" s="50">
        <f>IF(ISBLANK(Data!E712), "", Data!E712)</f>
        <v>330</v>
      </c>
      <c r="F712" s="50" t="str">
        <f>IF(ISBLANK(Data!F712), "", Data!F712)</f>
        <v>N</v>
      </c>
      <c r="G712" s="50" t="str">
        <f>IF(ISBLANK(Data!G712), "", Data!G712)</f>
        <v>Boise St.</v>
      </c>
      <c r="H712" s="50" t="str">
        <f>IF(ISBLANK(Data!H712), "", Data!H712)</f>
        <v>Utah St.</v>
      </c>
      <c r="I712" s="50" t="str">
        <f>IF(ISBLANK(Data!I712), "", Data!I712)</f>
        <v>Boise St.</v>
      </c>
      <c r="J712" s="50" t="str">
        <f>IF(ISBLANK(Data!J712), "", Data!J712)</f>
        <v>Utah St.</v>
      </c>
      <c r="K712" s="50" t="str">
        <f>IF(ISBLANK(Data!K712), "", Data!K712)</f>
        <v>Boise State</v>
      </c>
      <c r="L712" s="50" t="str">
        <f>IF(ISBLANK(Data!L712), "", Data!L712)</f>
        <v>Utah State</v>
      </c>
      <c r="M712" s="50" t="str">
        <f>IF(ISBLANK(Data!M712), "", Data!M712)</f>
        <v>Boise St</v>
      </c>
      <c r="N712" s="50" t="str">
        <f>IF(ISBLANK(Data!N712), "", Data!N712)</f>
        <v>Utah St</v>
      </c>
      <c r="O712" s="50" t="str">
        <f>IF(ISBLANK(Data!O712), "", Data!O712)</f>
        <v>Boise St.</v>
      </c>
      <c r="P712" s="50" t="str">
        <f>IF(ISBLANK(Data!P712), "", Data!P712)</f>
        <v>Utah St.</v>
      </c>
      <c r="Q712" s="50" t="str">
        <f>IF(ISBLANK(Data!Q712), "", Data!Q712)</f>
        <v>Boise State</v>
      </c>
      <c r="R712" s="50" t="str">
        <f>IF(ISBLANK(Data!R712), "", Data!R712)</f>
        <v>Utah State</v>
      </c>
      <c r="S712" s="20">
        <f>Data!W712-Data!CD712</f>
        <v>-0.15789473684210509</v>
      </c>
      <c r="T712" s="20">
        <f>Data!X712-Data!CE712</f>
        <v>-2.879999999999999</v>
      </c>
      <c r="U712" s="20">
        <f>Data!Y712-Data!CF712</f>
        <v>-5.6000000000000085</v>
      </c>
      <c r="V712" s="20">
        <f>Data!Z712-Data!CG712</f>
        <v>-2.6999999999999886</v>
      </c>
      <c r="W712" s="20">
        <f>Data!AA712-Data!CH712</f>
        <v>-1.9000000000000057</v>
      </c>
      <c r="X712" s="20">
        <f>Data!AB712-Data!CI712</f>
        <v>-9.999999999999995E-3</v>
      </c>
      <c r="Y712" s="20">
        <f>Data!AC712-Data!CJ712</f>
        <v>4.3100000000000005</v>
      </c>
      <c r="Z712" s="20">
        <f>Data!AD712-Data!CK712</f>
        <v>1.9000000000000057</v>
      </c>
      <c r="AA712" s="20">
        <f>Data!AE712-Data!CL712</f>
        <v>-2.3999999999999915</v>
      </c>
      <c r="AB712" s="20">
        <f>Data!AF712-Data!CM712</f>
        <v>4.88</v>
      </c>
      <c r="AC712" s="20">
        <f>Data!AG712-Data!CN712</f>
        <v>-4.1999999999999886</v>
      </c>
      <c r="AD712" s="20">
        <f>Data!AH712-Data!CO712</f>
        <v>-3.7000000000000028</v>
      </c>
      <c r="AE712" s="20">
        <f>Data!AI712-Data!CP712</f>
        <v>2.5000000000000577E-3</v>
      </c>
      <c r="AF712" s="20">
        <f>Data!AJ712-Data!CQ712</f>
        <v>10.4</v>
      </c>
      <c r="AG712" s="20">
        <f>Data!AK712-Data!CR712</f>
        <v>0.54736842105263162</v>
      </c>
      <c r="AH712" s="20">
        <f>Data!AL712-Data!CS712</f>
        <v>-54</v>
      </c>
      <c r="AI712" s="20">
        <f>Data!AM712-Data!CT712</f>
        <v>-1.9500000000000011</v>
      </c>
      <c r="AJ712" s="20">
        <f>Data!AN712-Data!CU712</f>
        <v>3.9400000000000004</v>
      </c>
      <c r="AK712" s="20">
        <f>Data!AO712-Data!CV712</f>
        <v>-165</v>
      </c>
      <c r="AL712" s="20">
        <f>Data!AP712-Data!CW712</f>
        <v>-54</v>
      </c>
      <c r="AM712" s="20">
        <f>Data!AQ712-Data!CX712</f>
        <v>-57</v>
      </c>
      <c r="AN712" s="20">
        <f>Data!AR712-Data!CY712</f>
        <v>-4.8999999999999988E-2</v>
      </c>
      <c r="AO712" s="20">
        <f>Data!AS712-Data!CZ712</f>
        <v>26</v>
      </c>
      <c r="AP712" s="20">
        <f>Data!AT712-Data!DA712</f>
        <v>60</v>
      </c>
      <c r="AQ712" s="20">
        <f>Data!AU712-Data!DB712</f>
        <v>1.6000000000000014E-2</v>
      </c>
      <c r="AR712" s="20">
        <f>Data!AV712-Data!DC712</f>
        <v>-27</v>
      </c>
      <c r="AS712" s="20">
        <f>Data!AW712-Data!DD712</f>
        <v>-36</v>
      </c>
      <c r="AT712" s="20">
        <f>Data!AX712-Data!DE712</f>
        <v>-3.0000000000000027E-3</v>
      </c>
      <c r="AU712" s="20">
        <f>Data!AY712-Data!DF712</f>
        <v>0</v>
      </c>
      <c r="AV712" s="20">
        <f>Data!AZ712-Data!DG712</f>
        <v>0</v>
      </c>
      <c r="AW712" s="20">
        <f>Data!BA712-Data!DH712</f>
        <v>-23</v>
      </c>
      <c r="AX712" s="20">
        <f>Data!BB712-Data!DI712</f>
        <v>-1.2105263157894726</v>
      </c>
      <c r="AY712" s="20">
        <f>Data!BC712-Data!DJ712</f>
        <v>-96</v>
      </c>
      <c r="AZ712" s="20">
        <f>Data!BD712-Data!DK712</f>
        <v>-26</v>
      </c>
      <c r="BA712" s="20">
        <f>Data!BE712-Data!DL712</f>
        <v>-40</v>
      </c>
      <c r="BB712" s="20">
        <f>Data!BF712-Data!DM712</f>
        <v>10</v>
      </c>
      <c r="BC712" s="20">
        <f>Data!BG712-Data!DN712</f>
        <v>-19</v>
      </c>
      <c r="BD712" s="20">
        <f>Data!BH712-Data!DO712</f>
        <v>-8.7000000000000028</v>
      </c>
      <c r="BE712" s="20">
        <f>Data!BI712-Data!DP712</f>
        <v>-2.8419999999999987</v>
      </c>
      <c r="BF712" s="20">
        <f>Data!BJ712-Data!DQ712</f>
        <v>-5.8419999999999987</v>
      </c>
      <c r="BG712" s="20">
        <f>Data!BK712-Data!DR712</f>
        <v>-0.49</v>
      </c>
      <c r="BH712" s="20">
        <f>Data!BL712-Data!DS712</f>
        <v>0.5259999999999998</v>
      </c>
      <c r="BI712" s="20">
        <f>Data!BM712-Data!DT712</f>
        <v>-0.14300000000000002</v>
      </c>
      <c r="BJ712" s="20">
        <f>Data!BN712-Data!DU712</f>
        <v>3.0999999999999979</v>
      </c>
      <c r="BK712" s="20">
        <f>Data!BO712-Data!DV712</f>
        <v>-1.8999999999999986</v>
      </c>
      <c r="BL712" s="20">
        <f>Data!BP712-Data!DW712</f>
        <v>-2.1000000000000005</v>
      </c>
      <c r="BM712" s="20">
        <f>Data!BQ712-Data!DX712</f>
        <v>-1.3684210526315796</v>
      </c>
      <c r="BN712" s="20">
        <f>Data!BR712-Data!DY712</f>
        <v>-0.99999999999999822</v>
      </c>
      <c r="BO712" s="20">
        <f>Data!BS712-Data!DZ712</f>
        <v>21</v>
      </c>
      <c r="BP712" s="20">
        <f>Data!BT712-Data!EA712</f>
        <v>-4.9000000000000044E-2</v>
      </c>
      <c r="BQ712" s="20">
        <f>Data!BU712-Data!EB712</f>
        <v>0</v>
      </c>
      <c r="BR712" s="20">
        <f>Data!BV712-Data!EC712</f>
        <v>32</v>
      </c>
      <c r="BS712" s="20">
        <f>Data!BW712-Data!ED712</f>
        <v>14</v>
      </c>
      <c r="BT712" s="20">
        <f>Data!BX712-Data!EE712</f>
        <v>37</v>
      </c>
      <c r="BU712" s="20">
        <f>Data!BY712-Data!EF712</f>
        <v>10</v>
      </c>
      <c r="BV712" s="20">
        <f>Data!BZ712-Data!EG712</f>
        <v>15</v>
      </c>
      <c r="BW712" s="20">
        <f>Data!CA712-Data!EH712</f>
        <v>15.200000000000003</v>
      </c>
      <c r="BX712" s="20">
        <f>Data!CB712-Data!EI712</f>
        <v>22</v>
      </c>
      <c r="BY712" s="20">
        <f>Data!CC712-Data!EJ712</f>
        <v>14</v>
      </c>
      <c r="BZ712" s="20">
        <f>Data!EK712</f>
        <v>10965.96</v>
      </c>
      <c r="CA712" s="20">
        <f>Data!EL712</f>
        <v>11211.330000000002</v>
      </c>
      <c r="CB712" s="20">
        <f>Data!EM712</f>
        <v>88.659315789473681</v>
      </c>
      <c r="CC712" s="20">
        <f>Data!EN712</f>
        <v>69.127105263157887</v>
      </c>
      <c r="CD712" s="20">
        <f>Data!EO712</f>
        <v>11.4321</v>
      </c>
      <c r="CE712" s="20">
        <f>Data!EP712</f>
        <v>230.55199999999999</v>
      </c>
      <c r="CF712" s="50">
        <f>IF(ISBLANK(Data!EQ712), "", Data!EQ712)</f>
        <v>84</v>
      </c>
      <c r="CG712" s="50">
        <f>IF(ISBLANK(Data!ER712), "", Data!ER712)</f>
        <v>90</v>
      </c>
      <c r="CH712" s="61" t="str">
        <f>IF(ISBLANK(Data!ES712), "", Data!ES712)</f>
        <v>Utah St.</v>
      </c>
      <c r="CI712" s="61">
        <f>IF(ISBLANK(Data!ET712), "", Data!ET712)</f>
        <v>174</v>
      </c>
    </row>
    <row r="713" spans="1:87" x14ac:dyDescent="0.45">
      <c r="A713" s="50">
        <f>IF(ISBLANK(Data!A713), "", Data!A713)</f>
        <v>45318</v>
      </c>
      <c r="B713" s="50" t="str">
        <f>IF(ISBLANK(Data!B713), "", Data!B713)</f>
        <v>Tulane</v>
      </c>
      <c r="C713" s="50">
        <f>IF(ISBLANK(Data!C713), "", Data!C713)</f>
        <v>308</v>
      </c>
      <c r="D713" s="50" t="str">
        <f>IF(ISBLANK(Data!D713), "", Data!D713)</f>
        <v>Charlotte</v>
      </c>
      <c r="E713" s="50">
        <f>IF(ISBLANK(Data!E713), "", Data!E713)</f>
        <v>49</v>
      </c>
      <c r="F713" s="50" t="str">
        <f>IF(ISBLANK(Data!F713), "", Data!F713)</f>
        <v>N</v>
      </c>
      <c r="G713" s="50" t="str">
        <f>IF(ISBLANK(Data!G713), "", Data!G713)</f>
        <v>Tulane</v>
      </c>
      <c r="H713" s="50" t="str">
        <f>IF(ISBLANK(Data!H713), "", Data!H713)</f>
        <v>Charlotte</v>
      </c>
      <c r="I713" s="50" t="str">
        <f>IF(ISBLANK(Data!I713), "", Data!I713)</f>
        <v>Tulane</v>
      </c>
      <c r="J713" s="50" t="str">
        <f>IF(ISBLANK(Data!J713), "", Data!J713)</f>
        <v>Charlotte</v>
      </c>
      <c r="K713" s="50" t="str">
        <f>IF(ISBLANK(Data!K713), "", Data!K713)</f>
        <v>Tulane</v>
      </c>
      <c r="L713" s="50" t="str">
        <f>IF(ISBLANK(Data!L713), "", Data!L713)</f>
        <v>Charlotte</v>
      </c>
      <c r="M713" s="50" t="str">
        <f>IF(ISBLANK(Data!M713), "", Data!M713)</f>
        <v>Tulane</v>
      </c>
      <c r="N713" s="50" t="str">
        <f>IF(ISBLANK(Data!N713), "", Data!N713)</f>
        <v>Charlotte</v>
      </c>
      <c r="O713" s="50" t="str">
        <f>IF(ISBLANK(Data!O713), "", Data!O713)</f>
        <v>Tulane</v>
      </c>
      <c r="P713" s="50" t="str">
        <f>IF(ISBLANK(Data!P713), "", Data!P713)</f>
        <v>Charlotte</v>
      </c>
      <c r="Q713" s="50" t="str">
        <f>IF(ISBLANK(Data!Q713), "", Data!Q713)</f>
        <v>Tulane</v>
      </c>
      <c r="R713" s="50" t="str">
        <f>IF(ISBLANK(Data!R713), "", Data!R713)</f>
        <v>Charlotte</v>
      </c>
      <c r="S713" s="20">
        <f>Data!W713-Data!CD713</f>
        <v>0</v>
      </c>
      <c r="T713" s="20">
        <f>Data!X713-Data!CE713</f>
        <v>-0.26000000000000068</v>
      </c>
      <c r="U713" s="20">
        <f>Data!Y713-Data!CF713</f>
        <v>3.9000000000000057</v>
      </c>
      <c r="V713" s="20">
        <f>Data!Z713-Data!CG713</f>
        <v>4.2000000000000028</v>
      </c>
      <c r="W713" s="20">
        <f>Data!AA713-Data!CH713</f>
        <v>10.200000000000003</v>
      </c>
      <c r="X713" s="20">
        <f>Data!AB713-Data!CI713</f>
        <v>-4.5999999999999999E-2</v>
      </c>
      <c r="Y713" s="20">
        <f>Data!AC713-Data!CJ713</f>
        <v>-2.79</v>
      </c>
      <c r="Z713" s="20">
        <f>Data!AD713-Data!CK713</f>
        <v>-1.6000000000000085</v>
      </c>
      <c r="AA713" s="20">
        <f>Data!AE713-Data!CL713</f>
        <v>1.0999999999999943</v>
      </c>
      <c r="AB713" s="20">
        <f>Data!AF713-Data!CM713</f>
        <v>-5.9</v>
      </c>
      <c r="AC713" s="20">
        <f>Data!AG713-Data!CN713</f>
        <v>2.9000000000000057</v>
      </c>
      <c r="AD713" s="20">
        <f>Data!AH713-Data!CO713</f>
        <v>6</v>
      </c>
      <c r="AE713" s="20">
        <f>Data!AI713-Data!CP713</f>
        <v>-7.900000000000007E-2</v>
      </c>
      <c r="AF713" s="20">
        <f>Data!AJ713-Data!CQ713</f>
        <v>-0.89999999999999991</v>
      </c>
      <c r="AG713" s="20">
        <f>Data!AK713-Data!CR713</f>
        <v>-4.736842105263156E-2</v>
      </c>
      <c r="AH713" s="20">
        <f>Data!AL713-Data!CS713</f>
        <v>-51</v>
      </c>
      <c r="AI713" s="20">
        <f>Data!AM713-Data!CT713</f>
        <v>4.9999999999999822E-2</v>
      </c>
      <c r="AJ713" s="20">
        <f>Data!AN713-Data!CU713</f>
        <v>-2.83</v>
      </c>
      <c r="AK713" s="20">
        <f>Data!AO713-Data!CV713</f>
        <v>322</v>
      </c>
      <c r="AL713" s="20">
        <f>Data!AP713-Data!CW713</f>
        <v>287</v>
      </c>
      <c r="AM713" s="20">
        <f>Data!AQ713-Data!CX713</f>
        <v>73</v>
      </c>
      <c r="AN713" s="20">
        <f>Data!AR713-Data!CY713</f>
        <v>3.5999999999999976E-2</v>
      </c>
      <c r="AO713" s="20">
        <f>Data!AS713-Data!CZ713</f>
        <v>29</v>
      </c>
      <c r="AP713" s="20">
        <f>Data!AT713-Data!DA713</f>
        <v>34</v>
      </c>
      <c r="AQ713" s="20">
        <f>Data!AU713-Data!DB713</f>
        <v>4.2999999999999983E-2</v>
      </c>
      <c r="AR713" s="20">
        <f>Data!AV713-Data!DC713</f>
        <v>147</v>
      </c>
      <c r="AS713" s="20">
        <f>Data!AW713-Data!DD713</f>
        <v>202</v>
      </c>
      <c r="AT713" s="20">
        <f>Data!AX713-Data!DE713</f>
        <v>-6.0000000000000053E-3</v>
      </c>
      <c r="AU713" s="20">
        <f>Data!AY713-Data!DF713</f>
        <v>-46</v>
      </c>
      <c r="AV713" s="20">
        <f>Data!AZ713-Data!DG713</f>
        <v>-2.4210526315789469</v>
      </c>
      <c r="AW713" s="20">
        <f>Data!BA713-Data!DH713</f>
        <v>17</v>
      </c>
      <c r="AX713" s="20">
        <f>Data!BB713-Data!DI713</f>
        <v>0.89473684210526727</v>
      </c>
      <c r="AY713" s="20">
        <f>Data!BC713-Data!DJ713</f>
        <v>15</v>
      </c>
      <c r="AZ713" s="20">
        <f>Data!BD713-Data!DK713</f>
        <v>50</v>
      </c>
      <c r="BA713" s="20">
        <f>Data!BE713-Data!DL713</f>
        <v>12</v>
      </c>
      <c r="BB713" s="20">
        <f>Data!BF713-Data!DM713</f>
        <v>26</v>
      </c>
      <c r="BC713" s="20">
        <f>Data!BG713-Data!DN713</f>
        <v>24</v>
      </c>
      <c r="BD713" s="20">
        <f>Data!BH713-Data!DO713</f>
        <v>16.900000000000006</v>
      </c>
      <c r="BE713" s="20">
        <f>Data!BI713-Data!DP713</f>
        <v>15.106000000000009</v>
      </c>
      <c r="BF713" s="20">
        <f>Data!BJ713-Data!DQ713</f>
        <v>1.8420000000000005</v>
      </c>
      <c r="BG713" s="20">
        <f>Data!BK713-Data!DR713</f>
        <v>-0.10999999999999988</v>
      </c>
      <c r="BH713" s="20">
        <f>Data!BL713-Data!DS713</f>
        <v>1.3689999999999998</v>
      </c>
      <c r="BI713" s="20">
        <f>Data!BM713-Data!DT713</f>
        <v>0.15699999999999992</v>
      </c>
      <c r="BJ713" s="20">
        <f>Data!BN713-Data!DU713</f>
        <v>1.8000000000000007</v>
      </c>
      <c r="BK713" s="20">
        <f>Data!BO713-Data!DV713</f>
        <v>10.600000000000001</v>
      </c>
      <c r="BL713" s="20">
        <f>Data!BP713-Data!DW713</f>
        <v>0.70000000000000018</v>
      </c>
      <c r="BM713" s="20">
        <f>Data!BQ713-Data!DX713</f>
        <v>2.6315789473684212</v>
      </c>
      <c r="BN713" s="20">
        <f>Data!BR713-Data!DY713</f>
        <v>1.1999999999999993</v>
      </c>
      <c r="BO713" s="20">
        <f>Data!BS713-Data!DZ713</f>
        <v>57</v>
      </c>
      <c r="BP713" s="20">
        <f>Data!BT713-Data!EA713</f>
        <v>-4.3999999999999928E-2</v>
      </c>
      <c r="BQ713" s="20">
        <f>Data!BU713-Data!EB713</f>
        <v>-2</v>
      </c>
      <c r="BR713" s="20">
        <f>Data!BV713-Data!EC713</f>
        <v>15</v>
      </c>
      <c r="BS713" s="20">
        <f>Data!BW713-Data!ED713</f>
        <v>22</v>
      </c>
      <c r="BT713" s="20">
        <f>Data!BX713-Data!EE713</f>
        <v>25</v>
      </c>
      <c r="BU713" s="20">
        <f>Data!BY713-Data!EF713</f>
        <v>14</v>
      </c>
      <c r="BV713" s="20">
        <f>Data!BZ713-Data!EG713</f>
        <v>2</v>
      </c>
      <c r="BW713" s="20">
        <f>Data!CA713-Data!EH713</f>
        <v>17</v>
      </c>
      <c r="BX713" s="20">
        <f>Data!CB713-Data!EI713</f>
        <v>57</v>
      </c>
      <c r="BY713" s="20">
        <f>Data!CC713-Data!EJ713</f>
        <v>23</v>
      </c>
      <c r="BZ713" s="20">
        <f>Data!EK713</f>
        <v>11758.599999999999</v>
      </c>
      <c r="CA713" s="20">
        <f>Data!EL713</f>
        <v>11814.88</v>
      </c>
      <c r="CB713" s="20">
        <f>Data!EM713</f>
        <v>69.383947368421047</v>
      </c>
      <c r="CC713" s="20">
        <f>Data!EN713</f>
        <v>85.733999999999995</v>
      </c>
      <c r="CD713" s="20">
        <f>Data!EO713</f>
        <v>12.4415</v>
      </c>
      <c r="CE713" s="20">
        <f>Data!EP713</f>
        <v>217.26599999999999</v>
      </c>
      <c r="CF713" s="50">
        <f>IF(ISBLANK(Data!EQ713), "", Data!EQ713)</f>
        <v>71</v>
      </c>
      <c r="CG713" s="50">
        <f>IF(ISBLANK(Data!ER713), "", Data!ER713)</f>
        <v>75</v>
      </c>
      <c r="CH713" s="61" t="str">
        <f>IF(ISBLANK(Data!ES713), "", Data!ES713)</f>
        <v>Charlotte</v>
      </c>
      <c r="CI713" s="61">
        <f>IF(ISBLANK(Data!ET713), "", Data!ET713)</f>
        <v>146</v>
      </c>
    </row>
    <row r="714" spans="1:87" x14ac:dyDescent="0.45">
      <c r="A714" s="50">
        <f>IF(ISBLANK(Data!A714), "", Data!A714)</f>
        <v>45318</v>
      </c>
      <c r="B714" s="50" t="str">
        <f>IF(ISBLANK(Data!B714), "", Data!B714)</f>
        <v>South Florida</v>
      </c>
      <c r="C714" s="50">
        <f>IF(ISBLANK(Data!C714), "", Data!C714)</f>
        <v>273</v>
      </c>
      <c r="D714" s="50" t="str">
        <f>IF(ISBLANK(Data!D714), "", Data!D714)</f>
        <v>UTSA</v>
      </c>
      <c r="E714" s="50">
        <f>IF(ISBLANK(Data!E714), "", Data!E714)</f>
        <v>334</v>
      </c>
      <c r="F714" s="50" t="str">
        <f>IF(ISBLANK(Data!F714), "", Data!F714)</f>
        <v>N</v>
      </c>
      <c r="G714" s="50" t="str">
        <f>IF(ISBLANK(Data!G714), "", Data!G714)</f>
        <v>South Florida</v>
      </c>
      <c r="H714" s="50" t="str">
        <f>IF(ISBLANK(Data!H714), "", Data!H714)</f>
        <v>UTSA</v>
      </c>
      <c r="I714" s="50" t="str">
        <f>IF(ISBLANK(Data!I714), "", Data!I714)</f>
        <v>South Florida</v>
      </c>
      <c r="J714" s="50" t="str">
        <f>IF(ISBLANK(Data!J714), "", Data!J714)</f>
        <v>UTSA</v>
      </c>
      <c r="K714" s="50" t="str">
        <f>IF(ISBLANK(Data!K714), "", Data!K714)</f>
        <v>South Florida</v>
      </c>
      <c r="L714" s="50" t="str">
        <f>IF(ISBLANK(Data!L714), "", Data!L714)</f>
        <v>UTSA</v>
      </c>
      <c r="M714" s="50" t="str">
        <f>IF(ISBLANK(Data!M714), "", Data!M714)</f>
        <v>S Florida</v>
      </c>
      <c r="N714" s="50" t="str">
        <f>IF(ISBLANK(Data!N714), "", Data!N714)</f>
        <v>UTSA</v>
      </c>
      <c r="O714" s="50" t="str">
        <f>IF(ISBLANK(Data!O714), "", Data!O714)</f>
        <v>South Florida</v>
      </c>
      <c r="P714" s="50" t="str">
        <f>IF(ISBLANK(Data!P714), "", Data!P714)</f>
        <v>UTSA</v>
      </c>
      <c r="Q714" s="50" t="str">
        <f>IF(ISBLANK(Data!Q714), "", Data!Q714)</f>
        <v>South Florida</v>
      </c>
      <c r="R714" s="50" t="str">
        <f>IF(ISBLANK(Data!R714), "", Data!R714)</f>
        <v>UTSA</v>
      </c>
      <c r="S714" s="20">
        <f>Data!W714-Data!CD714</f>
        <v>0.30588235294117594</v>
      </c>
      <c r="T714" s="20">
        <f>Data!X714-Data!CE714</f>
        <v>11.63</v>
      </c>
      <c r="U714" s="20">
        <f>Data!Y714-Data!CF714</f>
        <v>0.20000000000000284</v>
      </c>
      <c r="V714" s="20">
        <f>Data!Z714-Data!CG714</f>
        <v>-11.400000000000006</v>
      </c>
      <c r="W714" s="20">
        <f>Data!AA714-Data!CH714</f>
        <v>-2.5999999999999943</v>
      </c>
      <c r="X714" s="20">
        <f>Data!AB714-Data!CI714</f>
        <v>2.0999999999999998E-2</v>
      </c>
      <c r="Y714" s="20">
        <f>Data!AC714-Data!CJ714</f>
        <v>-0.90000000000000036</v>
      </c>
      <c r="Z714" s="20">
        <f>Data!AD714-Data!CK714</f>
        <v>-1</v>
      </c>
      <c r="AA714" s="20">
        <f>Data!AE714-Data!CL714</f>
        <v>0</v>
      </c>
      <c r="AB714" s="20">
        <f>Data!AF714-Data!CM714</f>
        <v>1.8200000000000003</v>
      </c>
      <c r="AC714" s="20">
        <f>Data!AG714-Data!CN714</f>
        <v>-1.5</v>
      </c>
      <c r="AD714" s="20">
        <f>Data!AH714-Data!CO714</f>
        <v>-9.2000000000000028</v>
      </c>
      <c r="AE714" s="20">
        <f>Data!AI714-Data!CP714</f>
        <v>0.19439999999999996</v>
      </c>
      <c r="AF714" s="20">
        <f>Data!AJ714-Data!CQ714</f>
        <v>6.7999999999999989</v>
      </c>
      <c r="AG714" s="20">
        <f>Data!AK714-Data!CR714</f>
        <v>0.32323529411764701</v>
      </c>
      <c r="AH714" s="20">
        <f>Data!AL714-Data!CS714</f>
        <v>192</v>
      </c>
      <c r="AI714" s="20">
        <f>Data!AM714-Data!CT714</f>
        <v>11.030000000000001</v>
      </c>
      <c r="AJ714" s="20">
        <f>Data!AN714-Data!CU714</f>
        <v>0.79999999999999982</v>
      </c>
      <c r="AK714" s="20">
        <f>Data!AO714-Data!CV714</f>
        <v>-326</v>
      </c>
      <c r="AL714" s="20">
        <f>Data!AP714-Data!CW714</f>
        <v>-476</v>
      </c>
      <c r="AM714" s="20">
        <f>Data!AQ714-Data!CX714</f>
        <v>-288</v>
      </c>
      <c r="AN714" s="20">
        <f>Data!AR714-Data!CY714</f>
        <v>1.0000000000000009E-2</v>
      </c>
      <c r="AO714" s="20">
        <f>Data!AS714-Data!CZ714</f>
        <v>-67</v>
      </c>
      <c r="AP714" s="20">
        <f>Data!AT714-Data!DA714</f>
        <v>-183</v>
      </c>
      <c r="AQ714" s="20">
        <f>Data!AU714-Data!DB714</f>
        <v>-1.0000000000000009E-2</v>
      </c>
      <c r="AR714" s="20">
        <f>Data!AV714-Data!DC714</f>
        <v>-37</v>
      </c>
      <c r="AS714" s="20">
        <f>Data!AW714-Data!DD714</f>
        <v>-63</v>
      </c>
      <c r="AT714" s="20">
        <f>Data!AX714-Data!DE714</f>
        <v>2.1000000000000019E-2</v>
      </c>
      <c r="AU714" s="20">
        <f>Data!AY714-Data!DF714</f>
        <v>-81</v>
      </c>
      <c r="AV714" s="20">
        <f>Data!AZ714-Data!DG714</f>
        <v>-2.461764705882354</v>
      </c>
      <c r="AW714" s="20">
        <f>Data!BA714-Data!DH714</f>
        <v>-192</v>
      </c>
      <c r="AX714" s="20">
        <f>Data!BB714-Data!DI714</f>
        <v>-4.147058823529413</v>
      </c>
      <c r="AY714" s="20">
        <f>Data!BC714-Data!DJ714</f>
        <v>-50</v>
      </c>
      <c r="AZ714" s="20">
        <f>Data!BD714-Data!DK714</f>
        <v>24</v>
      </c>
      <c r="BA714" s="20">
        <f>Data!BE714-Data!DL714</f>
        <v>-31</v>
      </c>
      <c r="BB714" s="20">
        <f>Data!BF714-Data!DM714</f>
        <v>-54</v>
      </c>
      <c r="BC714" s="20">
        <f>Data!BG714-Data!DN714</f>
        <v>-87</v>
      </c>
      <c r="BD714" s="20">
        <f>Data!BH714-Data!DO714</f>
        <v>-4.8999999999999915</v>
      </c>
      <c r="BE714" s="20">
        <f>Data!BI714-Data!DP714</f>
        <v>-13.265000000000001</v>
      </c>
      <c r="BF714" s="20">
        <f>Data!BJ714-Data!DQ714</f>
        <v>8.3559999999999999</v>
      </c>
      <c r="BG714" s="20">
        <f>Data!BK714-Data!DR714</f>
        <v>9.4999999999999973E-2</v>
      </c>
      <c r="BH714" s="20">
        <f>Data!BL714-Data!DS714</f>
        <v>-1.0940000000000012</v>
      </c>
      <c r="BI714" s="20">
        <f>Data!BM714-Data!DT714</f>
        <v>0.25700000000000006</v>
      </c>
      <c r="BJ714" s="20">
        <f>Data!BN714-Data!DU714</f>
        <v>-5.5</v>
      </c>
      <c r="BK714" s="20">
        <f>Data!BO714-Data!DV714</f>
        <v>0.39999999999999858</v>
      </c>
      <c r="BL714" s="20">
        <f>Data!BP714-Data!DW714</f>
        <v>-1.0999999999999996</v>
      </c>
      <c r="BM714" s="20">
        <f>Data!BQ714-Data!DX714</f>
        <v>2.2941176470588234</v>
      </c>
      <c r="BN714" s="20">
        <f>Data!BR714-Data!DY714</f>
        <v>-1.6999999999999993</v>
      </c>
      <c r="BO714" s="20">
        <f>Data!BS714-Data!DZ714</f>
        <v>-180</v>
      </c>
      <c r="BP714" s="20">
        <f>Data!BT714-Data!EA714</f>
        <v>0.10700000000000004</v>
      </c>
      <c r="BQ714" s="20">
        <f>Data!BU714-Data!EB714</f>
        <v>-2</v>
      </c>
      <c r="BR714" s="20">
        <f>Data!BV714-Data!EC714</f>
        <v>-154</v>
      </c>
      <c r="BS714" s="20">
        <f>Data!BW714-Data!ED714</f>
        <v>-178</v>
      </c>
      <c r="BT714" s="20">
        <f>Data!BX714-Data!EE714</f>
        <v>-184</v>
      </c>
      <c r="BU714" s="20">
        <f>Data!BY714-Data!EF714</f>
        <v>-145</v>
      </c>
      <c r="BV714" s="20">
        <f>Data!BZ714-Data!EG714</f>
        <v>-143</v>
      </c>
      <c r="BW714" s="20">
        <f>Data!CA714-Data!EH714</f>
        <v>-143</v>
      </c>
      <c r="BX714" s="20">
        <f>Data!CB714-Data!EI714</f>
        <v>-179</v>
      </c>
      <c r="BY714" s="20">
        <f>Data!CC714-Data!EJ714</f>
        <v>-197</v>
      </c>
      <c r="BZ714" s="20">
        <f>Data!EK714</f>
        <v>12516.400000000001</v>
      </c>
      <c r="CA714" s="20">
        <f>Data!EL714</f>
        <v>11265.42</v>
      </c>
      <c r="CB714" s="20">
        <f>Data!EM714</f>
        <v>53.53</v>
      </c>
      <c r="CC714" s="20">
        <f>Data!EN714</f>
        <v>86.070588235294125</v>
      </c>
      <c r="CD714" s="20">
        <f>Data!EO714</f>
        <v>12.744</v>
      </c>
      <c r="CE714" s="20">
        <f>Data!EP714</f>
        <v>287.50799999999998</v>
      </c>
      <c r="CF714" s="50">
        <f>IF(ISBLANK(Data!EQ714), "", Data!EQ714)</f>
        <v>89</v>
      </c>
      <c r="CG714" s="50">
        <f>IF(ISBLANK(Data!ER714), "", Data!ER714)</f>
        <v>72</v>
      </c>
      <c r="CH714" s="61" t="str">
        <f>IF(ISBLANK(Data!ES714), "", Data!ES714)</f>
        <v>South Florida</v>
      </c>
      <c r="CI714" s="61">
        <f>IF(ISBLANK(Data!ET714), "", Data!ET714)</f>
        <v>161</v>
      </c>
    </row>
    <row r="715" spans="1:87" x14ac:dyDescent="0.45">
      <c r="A715" s="50">
        <f>IF(ISBLANK(Data!A715), "", Data!A715)</f>
        <v>45318</v>
      </c>
      <c r="B715" s="50" t="str">
        <f>IF(ISBLANK(Data!B715), "", Data!B715)</f>
        <v>Valparaiso</v>
      </c>
      <c r="C715" s="50">
        <f>IF(ISBLANK(Data!C715), "", Data!C715)</f>
        <v>335</v>
      </c>
      <c r="D715" s="50" t="str">
        <f>IF(ISBLANK(Data!D715), "", Data!D715)</f>
        <v>Missouri St.</v>
      </c>
      <c r="E715" s="50">
        <f>IF(ISBLANK(Data!E715), "", Data!E715)</f>
        <v>180</v>
      </c>
      <c r="F715" s="50" t="str">
        <f>IF(ISBLANK(Data!F715), "", Data!F715)</f>
        <v>N</v>
      </c>
      <c r="G715" s="50" t="str">
        <f>IF(ISBLANK(Data!G715), "", Data!G715)</f>
        <v>Valparaiso</v>
      </c>
      <c r="H715" s="50" t="str">
        <f>IF(ISBLANK(Data!H715), "", Data!H715)</f>
        <v>Missouri St.</v>
      </c>
      <c r="I715" s="50" t="str">
        <f>IF(ISBLANK(Data!I715), "", Data!I715)</f>
        <v>Valparaiso</v>
      </c>
      <c r="J715" s="50" t="str">
        <f>IF(ISBLANK(Data!J715), "", Data!J715)</f>
        <v>Missouri St.</v>
      </c>
      <c r="K715" s="50" t="str">
        <f>IF(ISBLANK(Data!K715), "", Data!K715)</f>
        <v>Valparaiso</v>
      </c>
      <c r="L715" s="50" t="str">
        <f>IF(ISBLANK(Data!L715), "", Data!L715)</f>
        <v>Missouri State</v>
      </c>
      <c r="M715" s="50" t="str">
        <f>IF(ISBLANK(Data!M715), "", Data!M715)</f>
        <v>Valparaiso</v>
      </c>
      <c r="N715" s="50" t="str">
        <f>IF(ISBLANK(Data!N715), "", Data!N715)</f>
        <v>Missouri St</v>
      </c>
      <c r="O715" s="50" t="str">
        <f>IF(ISBLANK(Data!O715), "", Data!O715)</f>
        <v>Valparaiso</v>
      </c>
      <c r="P715" s="50" t="str">
        <f>IF(ISBLANK(Data!P715), "", Data!P715)</f>
        <v>Missouri St.</v>
      </c>
      <c r="Q715" s="50" t="str">
        <f>IF(ISBLANK(Data!Q715), "", Data!Q715)</f>
        <v>Valparaiso</v>
      </c>
      <c r="R715" s="50" t="str">
        <f>IF(ISBLANK(Data!R715), "", Data!R715)</f>
        <v>Missouri State</v>
      </c>
      <c r="S715" s="20">
        <f>Data!W715-Data!CD715</f>
        <v>-0.25000000000000006</v>
      </c>
      <c r="T715" s="20">
        <f>Data!X715-Data!CE715</f>
        <v>-9.57</v>
      </c>
      <c r="U715" s="20">
        <f>Data!Y715-Data!CF715</f>
        <v>-3.5999999999999943</v>
      </c>
      <c r="V715" s="20">
        <f>Data!Z715-Data!CG715</f>
        <v>5.9000000000000057</v>
      </c>
      <c r="W715" s="20">
        <f>Data!AA715-Data!CH715</f>
        <v>-0.29999999999999716</v>
      </c>
      <c r="X715" s="20">
        <f>Data!AB715-Data!CI715</f>
        <v>-7.4999999999999997E-2</v>
      </c>
      <c r="Y715" s="20">
        <f>Data!AC715-Data!CJ715</f>
        <v>-0.29000000000000004</v>
      </c>
      <c r="Z715" s="20">
        <f>Data!AD715-Data!CK715</f>
        <v>-0.20000000000000284</v>
      </c>
      <c r="AA715" s="20">
        <f>Data!AE715-Data!CL715</f>
        <v>0.19999999999998863</v>
      </c>
      <c r="AB715" s="20">
        <f>Data!AF715-Data!CM715</f>
        <v>-0.24000000000000021</v>
      </c>
      <c r="AC715" s="20">
        <f>Data!AG715-Data!CN715</f>
        <v>-3.2000000000000028</v>
      </c>
      <c r="AD715" s="20">
        <f>Data!AH715-Data!CO715</f>
        <v>6.3000000000000114</v>
      </c>
      <c r="AE715" s="20">
        <f>Data!AI715-Data!CP715</f>
        <v>-0.24730000000000002</v>
      </c>
      <c r="AF715" s="20">
        <f>Data!AJ715-Data!CQ715</f>
        <v>-5.5</v>
      </c>
      <c r="AG715" s="20">
        <f>Data!AK715-Data!CR715</f>
        <v>-0.27500000000000002</v>
      </c>
      <c r="AH715" s="20">
        <f>Data!AL715-Data!CS715</f>
        <v>-175</v>
      </c>
      <c r="AI715" s="20">
        <f>Data!AM715-Data!CT715</f>
        <v>-7.0400000000000009</v>
      </c>
      <c r="AJ715" s="20">
        <f>Data!AN715-Data!CU715</f>
        <v>-0.28000000000000003</v>
      </c>
      <c r="AK715" s="20">
        <f>Data!AO715-Data!CV715</f>
        <v>-56</v>
      </c>
      <c r="AL715" s="20">
        <f>Data!AP715-Data!CW715</f>
        <v>34</v>
      </c>
      <c r="AM715" s="20">
        <f>Data!AQ715-Data!CX715</f>
        <v>41</v>
      </c>
      <c r="AN715" s="20">
        <f>Data!AR715-Data!CY715</f>
        <v>-2.1000000000000019E-2</v>
      </c>
      <c r="AO715" s="20">
        <f>Data!AS715-Data!CZ715</f>
        <v>-15</v>
      </c>
      <c r="AP715" s="20">
        <f>Data!AT715-Data!DA715</f>
        <v>-54</v>
      </c>
      <c r="AQ715" s="20">
        <f>Data!AU715-Data!DB715</f>
        <v>5.0000000000000044E-3</v>
      </c>
      <c r="AR715" s="20">
        <f>Data!AV715-Data!DC715</f>
        <v>-25</v>
      </c>
      <c r="AS715" s="20">
        <f>Data!AW715-Data!DD715</f>
        <v>-44</v>
      </c>
      <c r="AT715" s="20">
        <f>Data!AX715-Data!DE715</f>
        <v>1.7000000000000015E-2</v>
      </c>
      <c r="AU715" s="20">
        <f>Data!AY715-Data!DF715</f>
        <v>13</v>
      </c>
      <c r="AV715" s="20">
        <f>Data!AZ715-Data!DG715</f>
        <v>0.65000000000000036</v>
      </c>
      <c r="AW715" s="20">
        <f>Data!BA715-Data!DH715</f>
        <v>-80</v>
      </c>
      <c r="AX715" s="20">
        <f>Data!BB715-Data!DI715</f>
        <v>-4</v>
      </c>
      <c r="AY715" s="20">
        <f>Data!BC715-Data!DJ715</f>
        <v>-5</v>
      </c>
      <c r="AZ715" s="20">
        <f>Data!BD715-Data!DK715</f>
        <v>34</v>
      </c>
      <c r="BA715" s="20">
        <f>Data!BE715-Data!DL715</f>
        <v>-21</v>
      </c>
      <c r="BB715" s="20">
        <f>Data!BF715-Data!DM715</f>
        <v>-13</v>
      </c>
      <c r="BC715" s="20">
        <f>Data!BG715-Data!DN715</f>
        <v>7</v>
      </c>
      <c r="BD715" s="20">
        <f>Data!BH715-Data!DO715</f>
        <v>-2.7999999999999972</v>
      </c>
      <c r="BE715" s="20">
        <f>Data!BI715-Data!DP715</f>
        <v>1.6999999999999886</v>
      </c>
      <c r="BF715" s="20">
        <f>Data!BJ715-Data!DQ715</f>
        <v>-4.5</v>
      </c>
      <c r="BG715" s="20">
        <f>Data!BK715-Data!DR715</f>
        <v>3.400000000000003E-2</v>
      </c>
      <c r="BH715" s="20">
        <f>Data!BL715-Data!DS715</f>
        <v>-0.65000000000000036</v>
      </c>
      <c r="BI715" s="20">
        <f>Data!BM715-Data!DT715</f>
        <v>0.16400000000000003</v>
      </c>
      <c r="BJ715" s="20">
        <f>Data!BN715-Data!DU715</f>
        <v>-2.7000000000000028</v>
      </c>
      <c r="BK715" s="20">
        <f>Data!BO715-Data!DV715</f>
        <v>-2.1999999999999993</v>
      </c>
      <c r="BL715" s="20">
        <f>Data!BP715-Data!DW715</f>
        <v>-1</v>
      </c>
      <c r="BM715" s="20">
        <f>Data!BQ715-Data!DX715</f>
        <v>1.7000000000000002</v>
      </c>
      <c r="BN715" s="20">
        <f>Data!BR715-Data!DY715</f>
        <v>0.30000000000000071</v>
      </c>
      <c r="BO715" s="20">
        <f>Data!BS715-Data!DZ715</f>
        <v>140</v>
      </c>
      <c r="BP715" s="20">
        <f>Data!BT715-Data!EA715</f>
        <v>-7.6000000000000012E-2</v>
      </c>
      <c r="BQ715" s="20">
        <f>Data!BU715-Data!EB715</f>
        <v>-3</v>
      </c>
      <c r="BR715" s="20">
        <f>Data!BV715-Data!EC715</f>
        <v>131</v>
      </c>
      <c r="BS715" s="20">
        <f>Data!BW715-Data!ED715</f>
        <v>164</v>
      </c>
      <c r="BT715" s="20">
        <f>Data!BX715-Data!EE715</f>
        <v>165</v>
      </c>
      <c r="BU715" s="20">
        <f>Data!BY715-Data!EF715</f>
        <v>143</v>
      </c>
      <c r="BV715" s="20">
        <f>Data!BZ715-Data!EG715</f>
        <v>122</v>
      </c>
      <c r="BW715" s="20">
        <f>Data!CA715-Data!EH715</f>
        <v>124.00000000000001</v>
      </c>
      <c r="BX715" s="20">
        <f>Data!CB715-Data!EI715</f>
        <v>137</v>
      </c>
      <c r="BY715" s="20">
        <f>Data!CC715-Data!EJ715</f>
        <v>134</v>
      </c>
      <c r="BZ715" s="20">
        <f>Data!EK715</f>
        <v>10401.44</v>
      </c>
      <c r="CA715" s="20">
        <f>Data!EL715</f>
        <v>11388</v>
      </c>
      <c r="CB715" s="20">
        <f>Data!EM715</f>
        <v>51.112499999999997</v>
      </c>
      <c r="CC715" s="20">
        <f>Data!EN715</f>
        <v>75.02</v>
      </c>
      <c r="CD715" s="20">
        <f>Data!EO715</f>
        <v>11.442600000000001</v>
      </c>
      <c r="CE715" s="20">
        <f>Data!EP715</f>
        <v>229.36099999999999</v>
      </c>
      <c r="CF715" s="50">
        <f>IF(ISBLANK(Data!EQ715), "", Data!EQ715)</f>
        <v>70</v>
      </c>
      <c r="CG715" s="50">
        <f>IF(ISBLANK(Data!ER715), "", Data!ER715)</f>
        <v>81</v>
      </c>
      <c r="CH715" s="61" t="str">
        <f>IF(ISBLANK(Data!ES715), "", Data!ES715)</f>
        <v>Missouri St.</v>
      </c>
      <c r="CI715" s="61">
        <f>IF(ISBLANK(Data!ET715), "", Data!ET715)</f>
        <v>151</v>
      </c>
    </row>
    <row r="716" spans="1:87" x14ac:dyDescent="0.45">
      <c r="A716" s="50">
        <f>IF(ISBLANK(Data!A716), "", Data!A716)</f>
        <v>45318</v>
      </c>
      <c r="B716" s="50" t="str">
        <f>IF(ISBLANK(Data!B716), "", Data!B716)</f>
        <v>George Mason</v>
      </c>
      <c r="C716" s="50">
        <f>IF(ISBLANK(Data!C716), "", Data!C716)</f>
        <v>96</v>
      </c>
      <c r="D716" s="50" t="str">
        <f>IF(ISBLANK(Data!D716), "", Data!D716)</f>
        <v>Rhode Island</v>
      </c>
      <c r="E716" s="50">
        <f>IF(ISBLANK(Data!E716), "", Data!E716)</f>
        <v>243</v>
      </c>
      <c r="F716" s="50" t="str">
        <f>IF(ISBLANK(Data!F716), "", Data!F716)</f>
        <v>N</v>
      </c>
      <c r="G716" s="50" t="str">
        <f>IF(ISBLANK(Data!G716), "", Data!G716)</f>
        <v>George Mason</v>
      </c>
      <c r="H716" s="50" t="str">
        <f>IF(ISBLANK(Data!H716), "", Data!H716)</f>
        <v>Rhode Island</v>
      </c>
      <c r="I716" s="50" t="str">
        <f>IF(ISBLANK(Data!I716), "", Data!I716)</f>
        <v>George Mason</v>
      </c>
      <c r="J716" s="50" t="str">
        <f>IF(ISBLANK(Data!J716), "", Data!J716)</f>
        <v>Rhode Island</v>
      </c>
      <c r="K716" s="50" t="str">
        <f>IF(ISBLANK(Data!K716), "", Data!K716)</f>
        <v>George Mason</v>
      </c>
      <c r="L716" s="50" t="str">
        <f>IF(ISBLANK(Data!L716), "", Data!L716)</f>
        <v>Rhode Island</v>
      </c>
      <c r="M716" s="50" t="str">
        <f>IF(ISBLANK(Data!M716), "", Data!M716)</f>
        <v>Geo Mason</v>
      </c>
      <c r="N716" s="50" t="str">
        <f>IF(ISBLANK(Data!N716), "", Data!N716)</f>
        <v>Rhode Island</v>
      </c>
      <c r="O716" s="50" t="str">
        <f>IF(ISBLANK(Data!O716), "", Data!O716)</f>
        <v>George Mason</v>
      </c>
      <c r="P716" s="50" t="str">
        <f>IF(ISBLANK(Data!P716), "", Data!P716)</f>
        <v>Rhode Island</v>
      </c>
      <c r="Q716" s="50" t="str">
        <f>IF(ISBLANK(Data!Q716), "", Data!Q716)</f>
        <v>George Mason</v>
      </c>
      <c r="R716" s="50" t="str">
        <f>IF(ISBLANK(Data!R716), "", Data!R716)</f>
        <v>Rhode Island</v>
      </c>
      <c r="S716" s="20">
        <f>Data!W716-Data!CD716</f>
        <v>0.26315789473684198</v>
      </c>
      <c r="T716" s="20">
        <f>Data!X716-Data!CE716</f>
        <v>10.29</v>
      </c>
      <c r="U716" s="20">
        <f>Data!Y716-Data!CF716</f>
        <v>1.1999999999999886</v>
      </c>
      <c r="V716" s="20">
        <f>Data!Z716-Data!CG716</f>
        <v>-9.1000000000000085</v>
      </c>
      <c r="W716" s="20">
        <f>Data!AA716-Data!CH716</f>
        <v>-3.4000000000000057</v>
      </c>
      <c r="X716" s="20">
        <f>Data!AB716-Data!CI716</f>
        <v>-3.4999999999999996E-2</v>
      </c>
      <c r="Y716" s="20">
        <f>Data!AC716-Data!CJ716</f>
        <v>-3.31</v>
      </c>
      <c r="Z716" s="20">
        <f>Data!AD716-Data!CK716</f>
        <v>-0.59999999999999432</v>
      </c>
      <c r="AA716" s="20">
        <f>Data!AE716-Data!CL716</f>
        <v>2.7999999999999972</v>
      </c>
      <c r="AB716" s="20">
        <f>Data!AF716-Data!CM716</f>
        <v>-2.78</v>
      </c>
      <c r="AC716" s="20">
        <f>Data!AG716-Data!CN716</f>
        <v>0.60000000000000853</v>
      </c>
      <c r="AD716" s="20">
        <f>Data!AH716-Data!CO716</f>
        <v>-9.1000000000000085</v>
      </c>
      <c r="AE716" s="20">
        <f>Data!AI716-Data!CP716</f>
        <v>0.25190000000000001</v>
      </c>
      <c r="AF716" s="20">
        <f>Data!AJ716-Data!CQ716</f>
        <v>4.0999999999999996</v>
      </c>
      <c r="AG716" s="20">
        <f>Data!AK716-Data!CR716</f>
        <v>0.2157894736842105</v>
      </c>
      <c r="AH716" s="20">
        <f>Data!AL716-Data!CS716</f>
        <v>138</v>
      </c>
      <c r="AI716" s="20">
        <f>Data!AM716-Data!CT716</f>
        <v>8.52</v>
      </c>
      <c r="AJ716" s="20">
        <f>Data!AN716-Data!CU716</f>
        <v>-2.3099999999999996</v>
      </c>
      <c r="AK716" s="20">
        <f>Data!AO716-Data!CV716</f>
        <v>0</v>
      </c>
      <c r="AL716" s="20">
        <f>Data!AP716-Data!CW716</f>
        <v>-181</v>
      </c>
      <c r="AM716" s="20">
        <f>Data!AQ716-Data!CX716</f>
        <v>-23</v>
      </c>
      <c r="AN716" s="20">
        <f>Data!AR716-Data!CY716</f>
        <v>-5.0000000000000044E-3</v>
      </c>
      <c r="AO716" s="20">
        <f>Data!AS716-Data!CZ716</f>
        <v>11</v>
      </c>
      <c r="AP716" s="20">
        <f>Data!AT716-Data!DA716</f>
        <v>38</v>
      </c>
      <c r="AQ716" s="20">
        <f>Data!AU716-Data!DB716</f>
        <v>-7.0000000000000062E-3</v>
      </c>
      <c r="AR716" s="20">
        <f>Data!AV716-Data!DC716</f>
        <v>21</v>
      </c>
      <c r="AS716" s="20">
        <f>Data!AW716-Data!DD716</f>
        <v>-42</v>
      </c>
      <c r="AT716" s="20">
        <f>Data!AX716-Data!DE716</f>
        <v>0.123</v>
      </c>
      <c r="AU716" s="20">
        <f>Data!AY716-Data!DF716</f>
        <v>-16</v>
      </c>
      <c r="AV716" s="20">
        <f>Data!AZ716-Data!DG716</f>
        <v>-0.8421052631578938</v>
      </c>
      <c r="AW716" s="20">
        <f>Data!BA716-Data!DH716</f>
        <v>-12</v>
      </c>
      <c r="AX716" s="20">
        <f>Data!BB716-Data!DI716</f>
        <v>-0.63157894736842479</v>
      </c>
      <c r="AY716" s="20">
        <f>Data!BC716-Data!DJ716</f>
        <v>-31</v>
      </c>
      <c r="AZ716" s="20">
        <f>Data!BD716-Data!DK716</f>
        <v>11</v>
      </c>
      <c r="BA716" s="20">
        <f>Data!BE716-Data!DL716</f>
        <v>7</v>
      </c>
      <c r="BB716" s="20">
        <f>Data!BF716-Data!DM716</f>
        <v>-27</v>
      </c>
      <c r="BC716" s="20">
        <f>Data!BG716-Data!DN716</f>
        <v>-6</v>
      </c>
      <c r="BD716" s="20">
        <f>Data!BH716-Data!DO716</f>
        <v>0</v>
      </c>
      <c r="BE716" s="20">
        <f>Data!BI716-Data!DP716</f>
        <v>-9.5260000000000105</v>
      </c>
      <c r="BF716" s="20">
        <f>Data!BJ716-Data!DQ716</f>
        <v>9.527000000000001</v>
      </c>
      <c r="BG716" s="20">
        <f>Data!BK716-Data!DR716</f>
        <v>-1.7000000000000015E-2</v>
      </c>
      <c r="BH716" s="20">
        <f>Data!BL716-Data!DS716</f>
        <v>-1.4220000000000006</v>
      </c>
      <c r="BI716" s="20">
        <f>Data!BM716-Data!DT716</f>
        <v>9.3000000000000027E-2</v>
      </c>
      <c r="BJ716" s="20">
        <f>Data!BN716-Data!DU716</f>
        <v>2</v>
      </c>
      <c r="BK716" s="20">
        <f>Data!BO716-Data!DV716</f>
        <v>-2.1999999999999993</v>
      </c>
      <c r="BL716" s="20">
        <f>Data!BP716-Data!DW716</f>
        <v>0.39999999999999991</v>
      </c>
      <c r="BM716" s="20">
        <f>Data!BQ716-Data!DX716</f>
        <v>0.5789473684210531</v>
      </c>
      <c r="BN716" s="20">
        <f>Data!BR716-Data!DY716</f>
        <v>-0.29999999999999716</v>
      </c>
      <c r="BO716" s="20">
        <f>Data!BS716-Data!DZ716</f>
        <v>-82</v>
      </c>
      <c r="BP716" s="20">
        <f>Data!BT716-Data!EA716</f>
        <v>6.0999999999999943E-2</v>
      </c>
      <c r="BQ716" s="20">
        <f>Data!BU716-Data!EB716</f>
        <v>-3</v>
      </c>
      <c r="BR716" s="20">
        <f>Data!BV716-Data!EC716</f>
        <v>-123</v>
      </c>
      <c r="BS716" s="20">
        <f>Data!BW716-Data!ED716</f>
        <v>-120</v>
      </c>
      <c r="BT716" s="20">
        <f>Data!BX716-Data!EE716</f>
        <v>-80</v>
      </c>
      <c r="BU716" s="20">
        <f>Data!BY716-Data!EF716</f>
        <v>-102</v>
      </c>
      <c r="BV716" s="20">
        <f>Data!BZ716-Data!EG716</f>
        <v>-102</v>
      </c>
      <c r="BW716" s="20">
        <f>Data!CA716-Data!EH716</f>
        <v>-78.800000000000011</v>
      </c>
      <c r="BX716" s="20">
        <f>Data!CB716-Data!EI716</f>
        <v>-85</v>
      </c>
      <c r="BY716" s="20">
        <f>Data!CC716-Data!EJ716</f>
        <v>-125</v>
      </c>
      <c r="BZ716" s="20">
        <f>Data!EK716</f>
        <v>12077.369999999999</v>
      </c>
      <c r="CA716" s="20">
        <f>Data!EL716</f>
        <v>10962.64</v>
      </c>
      <c r="CB716" s="20">
        <f>Data!EM716</f>
        <v>57.704052631578939</v>
      </c>
      <c r="CC716" s="20">
        <f>Data!EN716</f>
        <v>72.312842105263158</v>
      </c>
      <c r="CD716" s="20">
        <f>Data!EO716</f>
        <v>10.078600000000002</v>
      </c>
      <c r="CE716" s="20">
        <f>Data!EP716</f>
        <v>233.68799999999999</v>
      </c>
      <c r="CF716" s="50">
        <f>IF(ISBLANK(Data!EQ716), "", Data!EQ716)</f>
        <v>92</v>
      </c>
      <c r="CG716" s="50">
        <f>IF(ISBLANK(Data!ER716), "", Data!ER716)</f>
        <v>84</v>
      </c>
      <c r="CH716" s="61" t="str">
        <f>IF(ISBLANK(Data!ES716), "", Data!ES716)</f>
        <v>George Mason</v>
      </c>
      <c r="CI716" s="61">
        <f>IF(ISBLANK(Data!ET716), "", Data!ET716)</f>
        <v>176</v>
      </c>
    </row>
    <row r="717" spans="1:87" x14ac:dyDescent="0.45">
      <c r="A717" s="50">
        <f>IF(ISBLANK(Data!A717), "", Data!A717)</f>
        <v>45318</v>
      </c>
      <c r="B717" s="50" t="str">
        <f>IF(ISBLANK(Data!B717), "", Data!B717)</f>
        <v>Marshall</v>
      </c>
      <c r="C717" s="50">
        <f>IF(ISBLANK(Data!C717), "", Data!C717)</f>
        <v>161</v>
      </c>
      <c r="D717" s="50" t="str">
        <f>IF(ISBLANK(Data!D717), "", Data!D717)</f>
        <v>Southern Miss</v>
      </c>
      <c r="E717" s="50">
        <f>IF(ISBLANK(Data!E717), "", Data!E717)</f>
        <v>279</v>
      </c>
      <c r="F717" s="50" t="str">
        <f>IF(ISBLANK(Data!F717), "", Data!F717)</f>
        <v>N</v>
      </c>
      <c r="G717" s="50" t="str">
        <f>IF(ISBLANK(Data!G717), "", Data!G717)</f>
        <v>Marshall</v>
      </c>
      <c r="H717" s="50" t="str">
        <f>IF(ISBLANK(Data!H717), "", Data!H717)</f>
        <v>Southern Miss</v>
      </c>
      <c r="I717" s="50" t="str">
        <f>IF(ISBLANK(Data!I717), "", Data!I717)</f>
        <v>Marshall</v>
      </c>
      <c r="J717" s="50" t="str">
        <f>IF(ISBLANK(Data!J717), "", Data!J717)</f>
        <v>Southern Miss</v>
      </c>
      <c r="K717" s="50" t="str">
        <f>IF(ISBLANK(Data!K717), "", Data!K717)</f>
        <v>Marshall</v>
      </c>
      <c r="L717" s="50" t="str">
        <f>IF(ISBLANK(Data!L717), "", Data!L717)</f>
        <v>Southern Mississippi</v>
      </c>
      <c r="M717" s="50" t="str">
        <f>IF(ISBLANK(Data!M717), "", Data!M717)</f>
        <v>Marshall</v>
      </c>
      <c r="N717" s="50" t="str">
        <f>IF(ISBLANK(Data!N717), "", Data!N717)</f>
        <v>S Mississippi</v>
      </c>
      <c r="O717" s="50" t="str">
        <f>IF(ISBLANK(Data!O717), "", Data!O717)</f>
        <v>Marshall</v>
      </c>
      <c r="P717" s="50" t="str">
        <f>IF(ISBLANK(Data!P717), "", Data!P717)</f>
        <v>So. Miss</v>
      </c>
      <c r="Q717" s="50" t="str">
        <f>IF(ISBLANK(Data!Q717), "", Data!Q717)</f>
        <v>Marshall</v>
      </c>
      <c r="R717" s="50" t="str">
        <f>IF(ISBLANK(Data!R717), "", Data!R717)</f>
        <v>Southern Miss</v>
      </c>
      <c r="S717" s="20">
        <f>Data!W717-Data!CD717</f>
        <v>-0.12380952380952398</v>
      </c>
      <c r="T717" s="20">
        <f>Data!X717-Data!CE717</f>
        <v>8.0000000000000071E-2</v>
      </c>
      <c r="U717" s="20">
        <f>Data!Y717-Data!CF717</f>
        <v>-1.9000000000000057</v>
      </c>
      <c r="V717" s="20">
        <f>Data!Z717-Data!CG717</f>
        <v>-1.9000000000000057</v>
      </c>
      <c r="W717" s="20">
        <f>Data!AA717-Data!CH717</f>
        <v>4.1000000000000085</v>
      </c>
      <c r="X717" s="20">
        <f>Data!AB717-Data!CI717</f>
        <v>-0.11299999999999999</v>
      </c>
      <c r="Y717" s="20">
        <f>Data!AC717-Data!CJ717</f>
        <v>-9.000000000000008E-2</v>
      </c>
      <c r="Z717" s="20">
        <f>Data!AD717-Data!CK717</f>
        <v>0.29999999999999716</v>
      </c>
      <c r="AA717" s="20">
        <f>Data!AE717-Data!CL717</f>
        <v>0.40000000000000568</v>
      </c>
      <c r="AB717" s="20">
        <f>Data!AF717-Data!CM717</f>
        <v>0.22999999999999998</v>
      </c>
      <c r="AC717" s="20">
        <f>Data!AG717-Data!CN717</f>
        <v>-1.7000000000000028</v>
      </c>
      <c r="AD717" s="20">
        <f>Data!AH717-Data!CO717</f>
        <v>-2.2999999999999972</v>
      </c>
      <c r="AE717" s="20">
        <f>Data!AI717-Data!CP717</f>
        <v>1.2199999999999989E-2</v>
      </c>
      <c r="AF717" s="20">
        <f>Data!AJ717-Data!CQ717</f>
        <v>-2.5</v>
      </c>
      <c r="AG717" s="20">
        <f>Data!AK717-Data!CR717</f>
        <v>-0.10833333333333331</v>
      </c>
      <c r="AH717" s="20">
        <f>Data!AL717-Data!CS717</f>
        <v>-53</v>
      </c>
      <c r="AI717" s="20">
        <f>Data!AM717-Data!CT717</f>
        <v>0.98999999999999932</v>
      </c>
      <c r="AJ717" s="20">
        <f>Data!AN717-Data!CU717</f>
        <v>1.26</v>
      </c>
      <c r="AK717" s="20">
        <f>Data!AO717-Data!CV717</f>
        <v>170</v>
      </c>
      <c r="AL717" s="20">
        <f>Data!AP717-Data!CW717</f>
        <v>201</v>
      </c>
      <c r="AM717" s="20">
        <f>Data!AQ717-Data!CX717</f>
        <v>169</v>
      </c>
      <c r="AN717" s="20">
        <f>Data!AR717-Data!CY717</f>
        <v>-6.0000000000000053E-3</v>
      </c>
      <c r="AO717" s="20">
        <f>Data!AS717-Data!CZ717</f>
        <v>29</v>
      </c>
      <c r="AP717" s="20">
        <f>Data!AT717-Data!DA717</f>
        <v>136</v>
      </c>
      <c r="AQ717" s="20">
        <f>Data!AU717-Data!DB717</f>
        <v>-3.0000000000000027E-2</v>
      </c>
      <c r="AR717" s="20">
        <f>Data!AV717-Data!DC717</f>
        <v>17</v>
      </c>
      <c r="AS717" s="20">
        <f>Data!AW717-Data!DD717</f>
        <v>8</v>
      </c>
      <c r="AT717" s="20">
        <f>Data!AX717-Data!DE717</f>
        <v>2.6000000000000023E-2</v>
      </c>
      <c r="AU717" s="20">
        <f>Data!AY717-Data!DF717</f>
        <v>31</v>
      </c>
      <c r="AV717" s="20">
        <f>Data!AZ717-Data!DG717</f>
        <v>0.93809523809523654</v>
      </c>
      <c r="AW717" s="20">
        <f>Data!BA717-Data!DH717</f>
        <v>96</v>
      </c>
      <c r="AX717" s="20">
        <f>Data!BB717-Data!DI717</f>
        <v>2.7857142857142847</v>
      </c>
      <c r="AY717" s="20">
        <f>Data!BC717-Data!DJ717</f>
        <v>77</v>
      </c>
      <c r="AZ717" s="20">
        <f>Data!BD717-Data!DK717</f>
        <v>-8</v>
      </c>
      <c r="BA717" s="20">
        <f>Data!BE717-Data!DL717</f>
        <v>3</v>
      </c>
      <c r="BB717" s="20">
        <f>Data!BF717-Data!DM717</f>
        <v>20</v>
      </c>
      <c r="BC717" s="20">
        <f>Data!BG717-Data!DN717</f>
        <v>-4</v>
      </c>
      <c r="BD717" s="20">
        <f>Data!BH717-Data!DO717</f>
        <v>4.7000000000000028</v>
      </c>
      <c r="BE717" s="20">
        <f>Data!BI717-Data!DP717</f>
        <v>6.2289999999999992</v>
      </c>
      <c r="BF717" s="20">
        <f>Data!BJ717-Data!DQ717</f>
        <v>-1.4810000000000001</v>
      </c>
      <c r="BG717" s="20">
        <f>Data!BK717-Data!DR717</f>
        <v>0.21600000000000019</v>
      </c>
      <c r="BH717" s="20">
        <f>Data!BL717-Data!DS717</f>
        <v>0.37899999999999956</v>
      </c>
      <c r="BI717" s="20">
        <f>Data!BM717-Data!DT717</f>
        <v>-7.6999999999999957E-2</v>
      </c>
      <c r="BJ717" s="20">
        <f>Data!BN717-Data!DU717</f>
        <v>5.5</v>
      </c>
      <c r="BK717" s="20">
        <f>Data!BO717-Data!DV717</f>
        <v>-0.60000000000000142</v>
      </c>
      <c r="BL717" s="20">
        <f>Data!BP717-Data!DW717</f>
        <v>0</v>
      </c>
      <c r="BM717" s="20">
        <f>Data!BQ717-Data!DX717</f>
        <v>-0.73095238095238102</v>
      </c>
      <c r="BN717" s="20">
        <f>Data!BR717-Data!DY717</f>
        <v>-0.90000000000000036</v>
      </c>
      <c r="BO717" s="20">
        <f>Data!BS717-Data!DZ717</f>
        <v>69</v>
      </c>
      <c r="BP717" s="20">
        <f>Data!BT717-Data!EA717</f>
        <v>-3.6000000000000032E-2</v>
      </c>
      <c r="BQ717" s="20">
        <f>Data!BU717-Data!EB717</f>
        <v>-10</v>
      </c>
      <c r="BR717" s="20">
        <f>Data!BV717-Data!EC717</f>
        <v>9</v>
      </c>
      <c r="BS717" s="20">
        <f>Data!BW717-Data!ED717</f>
        <v>43</v>
      </c>
      <c r="BT717" s="20">
        <f>Data!BX717-Data!EE717</f>
        <v>66</v>
      </c>
      <c r="BU717" s="20">
        <f>Data!BY717-Data!EF717</f>
        <v>-43</v>
      </c>
      <c r="BV717" s="20">
        <f>Data!BZ717-Data!EG717</f>
        <v>-3</v>
      </c>
      <c r="BW717" s="20">
        <f>Data!CA717-Data!EH717</f>
        <v>19.600000000000023</v>
      </c>
      <c r="BX717" s="20">
        <f>Data!CB717-Data!EI717</f>
        <v>63</v>
      </c>
      <c r="BY717" s="20">
        <f>Data!CC717-Data!EJ717</f>
        <v>15</v>
      </c>
      <c r="BZ717" s="20">
        <f>Data!EK717</f>
        <v>10871.199999999999</v>
      </c>
      <c r="CA717" s="20">
        <f>Data!EL717</f>
        <v>10877.849999999999</v>
      </c>
      <c r="CB717" s="20">
        <f>Data!EM717</f>
        <v>91.353149999999999</v>
      </c>
      <c r="CC717" s="20">
        <f>Data!EN717</f>
        <v>79.759523809523813</v>
      </c>
      <c r="CD717" s="20">
        <f>Data!EO717</f>
        <v>11.034599999999999</v>
      </c>
      <c r="CE717" s="20">
        <f>Data!EP717</f>
        <v>242.64</v>
      </c>
      <c r="CF717" s="50">
        <f>IF(ISBLANK(Data!EQ717), "", Data!EQ717)</f>
        <v>83</v>
      </c>
      <c r="CG717" s="50">
        <f>IF(ISBLANK(Data!ER717), "", Data!ER717)</f>
        <v>67</v>
      </c>
      <c r="CH717" s="61" t="str">
        <f>IF(ISBLANK(Data!ES717), "", Data!ES717)</f>
        <v>Marshall</v>
      </c>
      <c r="CI717" s="61">
        <f>IF(ISBLANK(Data!ET717), "", Data!ET717)</f>
        <v>150</v>
      </c>
    </row>
    <row r="718" spans="1:87" x14ac:dyDescent="0.45">
      <c r="A718" s="50">
        <f>IF(ISBLANK(Data!A718), "", Data!A718)</f>
        <v>45318</v>
      </c>
      <c r="B718" s="50" t="str">
        <f>IF(ISBLANK(Data!B718), "", Data!B718)</f>
        <v>Washington St.</v>
      </c>
      <c r="C718" s="50">
        <f>IF(ISBLANK(Data!C718), "", Data!C718)</f>
        <v>346</v>
      </c>
      <c r="D718" s="50" t="str">
        <f>IF(ISBLANK(Data!D718), "", Data!D718)</f>
        <v>Colorado</v>
      </c>
      <c r="E718" s="50">
        <f>IF(ISBLANK(Data!E718), "", Data!E718)</f>
        <v>57</v>
      </c>
      <c r="F718" s="50" t="str">
        <f>IF(ISBLANK(Data!F718), "", Data!F718)</f>
        <v>N</v>
      </c>
      <c r="G718" s="50" t="str">
        <f>IF(ISBLANK(Data!G718), "", Data!G718)</f>
        <v>Washington St.</v>
      </c>
      <c r="H718" s="50" t="str">
        <f>IF(ISBLANK(Data!H718), "", Data!H718)</f>
        <v>Colorado</v>
      </c>
      <c r="I718" s="50" t="str">
        <f>IF(ISBLANK(Data!I718), "", Data!I718)</f>
        <v>Washington St.</v>
      </c>
      <c r="J718" s="50" t="str">
        <f>IF(ISBLANK(Data!J718), "", Data!J718)</f>
        <v>Colorado</v>
      </c>
      <c r="K718" s="50" t="str">
        <f>IF(ISBLANK(Data!K718), "", Data!K718)</f>
        <v>Washington State</v>
      </c>
      <c r="L718" s="50" t="str">
        <f>IF(ISBLANK(Data!L718), "", Data!L718)</f>
        <v>Colorado</v>
      </c>
      <c r="M718" s="50" t="str">
        <f>IF(ISBLANK(Data!M718), "", Data!M718)</f>
        <v>Wash State</v>
      </c>
      <c r="N718" s="50" t="str">
        <f>IF(ISBLANK(Data!N718), "", Data!N718)</f>
        <v>Colorado</v>
      </c>
      <c r="O718" s="50" t="str">
        <f>IF(ISBLANK(Data!O718), "", Data!O718)</f>
        <v>Washington St.</v>
      </c>
      <c r="P718" s="50" t="str">
        <f>IF(ISBLANK(Data!P718), "", Data!P718)</f>
        <v>Colorado</v>
      </c>
      <c r="Q718" s="50" t="str">
        <f>IF(ISBLANK(Data!Q718), "", Data!Q718)</f>
        <v>Washington State</v>
      </c>
      <c r="R718" s="50" t="str">
        <f>IF(ISBLANK(Data!R718), "", Data!R718)</f>
        <v>Colorado</v>
      </c>
      <c r="S718" s="20">
        <f>Data!W718-Data!CD718</f>
        <v>-5.0000000000000044E-2</v>
      </c>
      <c r="T718" s="20">
        <f>Data!X718-Data!CE718</f>
        <v>-4.24</v>
      </c>
      <c r="U718" s="20">
        <f>Data!Y718-Data!CF718</f>
        <v>-4.2999999999999972</v>
      </c>
      <c r="V718" s="20">
        <f>Data!Z718-Data!CG718</f>
        <v>0</v>
      </c>
      <c r="W718" s="20">
        <f>Data!AA718-Data!CH718</f>
        <v>-3.0999999999999943</v>
      </c>
      <c r="X718" s="20">
        <f>Data!AB718-Data!CI718</f>
        <v>-3.4000000000000002E-2</v>
      </c>
      <c r="Y718" s="20">
        <f>Data!AC718-Data!CJ718</f>
        <v>-0.35000000000000009</v>
      </c>
      <c r="Z718" s="20">
        <f>Data!AD718-Data!CK718</f>
        <v>-0.60000000000000853</v>
      </c>
      <c r="AA718" s="20">
        <f>Data!AE718-Data!CL718</f>
        <v>-0.29999999999999716</v>
      </c>
      <c r="AB718" s="20">
        <f>Data!AF718-Data!CM718</f>
        <v>-3.79</v>
      </c>
      <c r="AC718" s="20">
        <f>Data!AG718-Data!CN718</f>
        <v>-4.2000000000000028</v>
      </c>
      <c r="AD718" s="20">
        <f>Data!AH718-Data!CO718</f>
        <v>0.30000000000001137</v>
      </c>
      <c r="AE718" s="20">
        <f>Data!AI718-Data!CP718</f>
        <v>-5.5900000000000061E-2</v>
      </c>
      <c r="AF718" s="20">
        <f>Data!AJ718-Data!CQ718</f>
        <v>-0.7</v>
      </c>
      <c r="AG718" s="20">
        <f>Data!AK718-Data!CR718</f>
        <v>-3.4999999999999996E-2</v>
      </c>
      <c r="AH718" s="20">
        <f>Data!AL718-Data!CS718</f>
        <v>-33</v>
      </c>
      <c r="AI718" s="20">
        <f>Data!AM718-Data!CT718</f>
        <v>-3.2499999999999982</v>
      </c>
      <c r="AJ718" s="20">
        <f>Data!AN718-Data!CU718</f>
        <v>-1.0500000000000007</v>
      </c>
      <c r="AK718" s="20">
        <f>Data!AO718-Data!CV718</f>
        <v>-125</v>
      </c>
      <c r="AL718" s="20">
        <f>Data!AP718-Data!CW718</f>
        <v>-81</v>
      </c>
      <c r="AM718" s="20">
        <f>Data!AQ718-Data!CX718</f>
        <v>12</v>
      </c>
      <c r="AN718" s="20">
        <f>Data!AR718-Data!CY718</f>
        <v>-2.9000000000000026E-2</v>
      </c>
      <c r="AO718" s="20">
        <f>Data!AS718-Data!CZ718</f>
        <v>-5</v>
      </c>
      <c r="AP718" s="20">
        <f>Data!AT718-Data!DA718</f>
        <v>35</v>
      </c>
      <c r="AQ718" s="20">
        <f>Data!AU718-Data!DB718</f>
        <v>-5.1000000000000045E-2</v>
      </c>
      <c r="AR718" s="20">
        <f>Data!AV718-Data!DC718</f>
        <v>-64</v>
      </c>
      <c r="AS718" s="20">
        <f>Data!AW718-Data!DD718</f>
        <v>-33</v>
      </c>
      <c r="AT718" s="20">
        <f>Data!AX718-Data!DE718</f>
        <v>-9.7000000000000086E-2</v>
      </c>
      <c r="AU718" s="20">
        <f>Data!AY718-Data!DF718</f>
        <v>4</v>
      </c>
      <c r="AV718" s="20">
        <f>Data!AZ718-Data!DG718</f>
        <v>0.19999999999999929</v>
      </c>
      <c r="AW718" s="20">
        <f>Data!BA718-Data!DH718</f>
        <v>6</v>
      </c>
      <c r="AX718" s="20">
        <f>Data!BB718-Data!DI718</f>
        <v>0.30000000000000426</v>
      </c>
      <c r="AY718" s="20">
        <f>Data!BC718-Data!DJ718</f>
        <v>-86</v>
      </c>
      <c r="AZ718" s="20">
        <f>Data!BD718-Data!DK718</f>
        <v>-24</v>
      </c>
      <c r="BA718" s="20">
        <f>Data!BE718-Data!DL718</f>
        <v>61</v>
      </c>
      <c r="BB718" s="20">
        <f>Data!BF718-Data!DM718</f>
        <v>-53</v>
      </c>
      <c r="BC718" s="20">
        <f>Data!BG718-Data!DN718</f>
        <v>45</v>
      </c>
      <c r="BD718" s="20">
        <f>Data!BH718-Data!DO718</f>
        <v>-6.3000000000000114</v>
      </c>
      <c r="BE718" s="20">
        <f>Data!BI718-Data!DP718</f>
        <v>-4.0499999999999972</v>
      </c>
      <c r="BF718" s="20">
        <f>Data!BJ718-Data!DQ718</f>
        <v>-2.1999999999999993</v>
      </c>
      <c r="BG718" s="20">
        <f>Data!BK718-Data!DR718</f>
        <v>-8.2999999999999963E-2</v>
      </c>
      <c r="BH718" s="20">
        <f>Data!BL718-Data!DS718</f>
        <v>-2.6499999999999986</v>
      </c>
      <c r="BI718" s="20">
        <f>Data!BM718-Data!DT718</f>
        <v>1.100000000000001E-2</v>
      </c>
      <c r="BJ718" s="20">
        <f>Data!BN718-Data!DU718</f>
        <v>1.8000000000000007</v>
      </c>
      <c r="BK718" s="20">
        <f>Data!BO718-Data!DV718</f>
        <v>-1.5999999999999979</v>
      </c>
      <c r="BL718" s="20">
        <f>Data!BP718-Data!DW718</f>
        <v>3.0000000000000004</v>
      </c>
      <c r="BM718" s="20">
        <f>Data!BQ718-Data!DX718</f>
        <v>-1.2000000000000002</v>
      </c>
      <c r="BN718" s="20">
        <f>Data!BR718-Data!DY718</f>
        <v>2.1999999999999993</v>
      </c>
      <c r="BO718" s="20">
        <f>Data!BS718-Data!DZ718</f>
        <v>39</v>
      </c>
      <c r="BP718" s="20">
        <f>Data!BT718-Data!EA718</f>
        <v>-3.400000000000003E-2</v>
      </c>
      <c r="BQ718" s="20">
        <f>Data!BU718-Data!EB718</f>
        <v>3</v>
      </c>
      <c r="BR718" s="20">
        <f>Data!BV718-Data!EC718</f>
        <v>19</v>
      </c>
      <c r="BS718" s="20">
        <f>Data!BW718-Data!ED718</f>
        <v>30</v>
      </c>
      <c r="BT718" s="20">
        <f>Data!BX718-Data!EE718</f>
        <v>12</v>
      </c>
      <c r="BU718" s="20">
        <f>Data!BY718-Data!EF718</f>
        <v>8</v>
      </c>
      <c r="BV718" s="20">
        <f>Data!BZ718-Data!EG718</f>
        <v>25</v>
      </c>
      <c r="BW718" s="20">
        <f>Data!CA718-Data!EH718</f>
        <v>17.2</v>
      </c>
      <c r="BX718" s="20">
        <f>Data!CB718-Data!EI718</f>
        <v>39</v>
      </c>
      <c r="BY718" s="20">
        <f>Data!CC718-Data!EJ718</f>
        <v>32</v>
      </c>
      <c r="BZ718" s="20">
        <f>Data!EK718</f>
        <v>11233.56</v>
      </c>
      <c r="CA718" s="20">
        <f>Data!EL718</f>
        <v>11658.4</v>
      </c>
      <c r="CB718" s="20">
        <f>Data!EM718</f>
        <v>69.102500000000006</v>
      </c>
      <c r="CC718" s="20">
        <f>Data!EN718</f>
        <v>70.61999999999999</v>
      </c>
      <c r="CD718" s="20">
        <f>Data!EO718</f>
        <v>13.658999999999999</v>
      </c>
      <c r="CE718" s="20">
        <f>Data!EP718</f>
        <v>208.46399999999997</v>
      </c>
      <c r="CF718" s="50">
        <f>IF(ISBLANK(Data!EQ718), "", Data!EQ718)</f>
        <v>78</v>
      </c>
      <c r="CG718" s="50">
        <f>IF(ISBLANK(Data!ER718), "", Data!ER718)</f>
        <v>69</v>
      </c>
      <c r="CH718" s="61" t="str">
        <f>IF(ISBLANK(Data!ES718), "", Data!ES718)</f>
        <v>Washington St.</v>
      </c>
      <c r="CI718" s="61">
        <f>IF(ISBLANK(Data!ET718), "", Data!ET718)</f>
        <v>147</v>
      </c>
    </row>
    <row r="719" spans="1:87" x14ac:dyDescent="0.45">
      <c r="A719" s="50">
        <f>IF(ISBLANK(Data!A719), "", Data!A719)</f>
        <v>45318</v>
      </c>
      <c r="B719" s="50" t="str">
        <f>IF(ISBLANK(Data!B719), "", Data!B719)</f>
        <v>Virginia Tech</v>
      </c>
      <c r="C719" s="50">
        <f>IF(ISBLANK(Data!C719), "", Data!C719)</f>
        <v>341</v>
      </c>
      <c r="D719" s="50" t="str">
        <f>IF(ISBLANK(Data!D719), "", Data!D719)</f>
        <v>Georgia Tech</v>
      </c>
      <c r="E719" s="50">
        <f>IF(ISBLANK(Data!E719), "", Data!E719)</f>
        <v>102</v>
      </c>
      <c r="F719" s="50" t="str">
        <f>IF(ISBLANK(Data!F719), "", Data!F719)</f>
        <v>N</v>
      </c>
      <c r="G719" s="50" t="str">
        <f>IF(ISBLANK(Data!G719), "", Data!G719)</f>
        <v>Virginia Tech</v>
      </c>
      <c r="H719" s="50" t="str">
        <f>IF(ISBLANK(Data!H719), "", Data!H719)</f>
        <v>Georgia Tech</v>
      </c>
      <c r="I719" s="50" t="str">
        <f>IF(ISBLANK(Data!I719), "", Data!I719)</f>
        <v>Virginia Tech</v>
      </c>
      <c r="J719" s="50" t="str">
        <f>IF(ISBLANK(Data!J719), "", Data!J719)</f>
        <v>Georgia Tech</v>
      </c>
      <c r="K719" s="50" t="str">
        <f>IF(ISBLANK(Data!K719), "", Data!K719)</f>
        <v>Virginia Tech</v>
      </c>
      <c r="L719" s="50" t="str">
        <f>IF(ISBLANK(Data!L719), "", Data!L719)</f>
        <v>Georgia Tech</v>
      </c>
      <c r="M719" s="50" t="str">
        <f>IF(ISBLANK(Data!M719), "", Data!M719)</f>
        <v>VA Tech</v>
      </c>
      <c r="N719" s="50" t="str">
        <f>IF(ISBLANK(Data!N719), "", Data!N719)</f>
        <v>GA Tech</v>
      </c>
      <c r="O719" s="50" t="str">
        <f>IF(ISBLANK(Data!O719), "", Data!O719)</f>
        <v>Va. Tech</v>
      </c>
      <c r="P719" s="50" t="str">
        <f>IF(ISBLANK(Data!P719), "", Data!P719)</f>
        <v>Ga. Tech</v>
      </c>
      <c r="Q719" s="50" t="str">
        <f>IF(ISBLANK(Data!Q719), "", Data!Q719)</f>
        <v>Virginia Tech</v>
      </c>
      <c r="R719" s="50" t="str">
        <f>IF(ISBLANK(Data!R719), "", Data!R719)</f>
        <v>Georgia Tech</v>
      </c>
      <c r="S719" s="20">
        <f>Data!W719-Data!CD719</f>
        <v>0.15789473684210503</v>
      </c>
      <c r="T719" s="20">
        <f>Data!X719-Data!CE719</f>
        <v>9.27</v>
      </c>
      <c r="U719" s="20">
        <f>Data!Y719-Data!CF719</f>
        <v>2</v>
      </c>
      <c r="V719" s="20">
        <f>Data!Z719-Data!CG719</f>
        <v>-7.3000000000000114</v>
      </c>
      <c r="W719" s="20">
        <f>Data!AA719-Data!CH719</f>
        <v>0.90000000000000568</v>
      </c>
      <c r="X719" s="20">
        <f>Data!AB719-Data!CI719</f>
        <v>-3.2000000000000001E-2</v>
      </c>
      <c r="Y719" s="20">
        <f>Data!AC719-Data!CJ719</f>
        <v>-0.62999999999999989</v>
      </c>
      <c r="Z719" s="20">
        <f>Data!AD719-Data!CK719</f>
        <v>0.20000000000000284</v>
      </c>
      <c r="AA719" s="20">
        <f>Data!AE719-Data!CL719</f>
        <v>0.79999999999999716</v>
      </c>
      <c r="AB719" s="20">
        <f>Data!AF719-Data!CM719</f>
        <v>-1.7700000000000002</v>
      </c>
      <c r="AC719" s="20">
        <f>Data!AG719-Data!CN719</f>
        <v>0.20000000000000284</v>
      </c>
      <c r="AD719" s="20">
        <f>Data!AH719-Data!CO719</f>
        <v>-7.2999999999999972</v>
      </c>
      <c r="AE719" s="20">
        <f>Data!AI719-Data!CP719</f>
        <v>0.16750000000000009</v>
      </c>
      <c r="AF719" s="20">
        <f>Data!AJ719-Data!CQ719</f>
        <v>3.3</v>
      </c>
      <c r="AG719" s="20">
        <f>Data!AK719-Data!CR719</f>
        <v>0.17368421052631577</v>
      </c>
      <c r="AH719" s="20">
        <f>Data!AL719-Data!CS719</f>
        <v>109</v>
      </c>
      <c r="AI719" s="20">
        <f>Data!AM719-Data!CT719</f>
        <v>6.9499999999999993</v>
      </c>
      <c r="AJ719" s="20">
        <f>Data!AN719-Data!CU719</f>
        <v>-0.62999999999999989</v>
      </c>
      <c r="AK719" s="20">
        <f>Data!AO719-Data!CV719</f>
        <v>15</v>
      </c>
      <c r="AL719" s="20">
        <f>Data!AP719-Data!CW719</f>
        <v>-129</v>
      </c>
      <c r="AM719" s="20">
        <f>Data!AQ719-Data!CX719</f>
        <v>-126</v>
      </c>
      <c r="AN719" s="20">
        <f>Data!AR719-Data!CY719</f>
        <v>3.2000000000000028E-2</v>
      </c>
      <c r="AO719" s="20">
        <f>Data!AS719-Data!CZ719</f>
        <v>6</v>
      </c>
      <c r="AP719" s="20">
        <f>Data!AT719-Data!DA719</f>
        <v>-37</v>
      </c>
      <c r="AQ719" s="20">
        <f>Data!AU719-Data!DB719</f>
        <v>4.0999999999999981E-2</v>
      </c>
      <c r="AR719" s="20">
        <f>Data!AV719-Data!DC719</f>
        <v>53</v>
      </c>
      <c r="AS719" s="20">
        <f>Data!AW719-Data!DD719</f>
        <v>10</v>
      </c>
      <c r="AT719" s="20">
        <f>Data!AX719-Data!DE719</f>
        <v>0.126</v>
      </c>
      <c r="AU719" s="20">
        <f>Data!AY719-Data!DF719</f>
        <v>-84</v>
      </c>
      <c r="AV719" s="20">
        <f>Data!AZ719-Data!DG719</f>
        <v>-4.4210526315789469</v>
      </c>
      <c r="AW719" s="20">
        <f>Data!BA719-Data!DH719</f>
        <v>-97</v>
      </c>
      <c r="AX719" s="20">
        <f>Data!BB719-Data!DI719</f>
        <v>-5.1052631578947398</v>
      </c>
      <c r="AY719" s="20">
        <f>Data!BC719-Data!DJ719</f>
        <v>32</v>
      </c>
      <c r="AZ719" s="20">
        <f>Data!BD719-Data!DK719</f>
        <v>14</v>
      </c>
      <c r="BA719" s="20">
        <f>Data!BE719-Data!DL719</f>
        <v>-31</v>
      </c>
      <c r="BB719" s="20">
        <f>Data!BF719-Data!DM719</f>
        <v>2</v>
      </c>
      <c r="BC719" s="20">
        <f>Data!BG719-Data!DN719</f>
        <v>-22</v>
      </c>
      <c r="BD719" s="20">
        <f>Data!BH719-Data!DO719</f>
        <v>0.70000000000000284</v>
      </c>
      <c r="BE719" s="20">
        <f>Data!BI719-Data!DP719</f>
        <v>-6.789999999999992</v>
      </c>
      <c r="BF719" s="20">
        <f>Data!BJ719-Data!DQ719</f>
        <v>7.5789999999999997</v>
      </c>
      <c r="BG719" s="20">
        <f>Data!BK719-Data!DR719</f>
        <v>0.125</v>
      </c>
      <c r="BH719" s="20">
        <f>Data!BL719-Data!DS719</f>
        <v>0.10500000000000043</v>
      </c>
      <c r="BI719" s="20">
        <f>Data!BM719-Data!DT719</f>
        <v>5.5999999999999994E-2</v>
      </c>
      <c r="BJ719" s="20">
        <f>Data!BN719-Data!DU719</f>
        <v>-1.9000000000000021</v>
      </c>
      <c r="BK719" s="20">
        <f>Data!BO719-Data!DV719</f>
        <v>0.59999999999999787</v>
      </c>
      <c r="BL719" s="20">
        <f>Data!BP719-Data!DW719</f>
        <v>-1.7000000000000002</v>
      </c>
      <c r="BM719" s="20">
        <f>Data!BQ719-Data!DX719</f>
        <v>0.73684210526315752</v>
      </c>
      <c r="BN719" s="20">
        <f>Data!BR719-Data!DY719</f>
        <v>-1.1999999999999993</v>
      </c>
      <c r="BO719" s="20">
        <f>Data!BS719-Data!DZ719</f>
        <v>-78</v>
      </c>
      <c r="BP719" s="20">
        <f>Data!BT719-Data!EA719</f>
        <v>5.699999999999994E-2</v>
      </c>
      <c r="BQ719" s="20">
        <f>Data!BU719-Data!EB719</f>
        <v>2</v>
      </c>
      <c r="BR719" s="20">
        <f>Data!BV719-Data!EC719</f>
        <v>-77</v>
      </c>
      <c r="BS719" s="20">
        <f>Data!BW719-Data!ED719</f>
        <v>-61</v>
      </c>
      <c r="BT719" s="20">
        <f>Data!BX719-Data!EE719</f>
        <v>-59</v>
      </c>
      <c r="BU719" s="20">
        <f>Data!BY719-Data!EF719</f>
        <v>-83</v>
      </c>
      <c r="BV719" s="20">
        <f>Data!BZ719-Data!EG719</f>
        <v>-68</v>
      </c>
      <c r="BW719" s="20">
        <f>Data!CA719-Data!EH719</f>
        <v>-52</v>
      </c>
      <c r="BX719" s="20">
        <f>Data!CB719-Data!EI719</f>
        <v>-80</v>
      </c>
      <c r="BY719" s="20">
        <f>Data!CC719-Data!EJ719</f>
        <v>-123</v>
      </c>
      <c r="BZ719" s="20">
        <f>Data!EK719</f>
        <v>12047.630000000001</v>
      </c>
      <c r="CA719" s="20">
        <f>Data!EL719</f>
        <v>11025.72</v>
      </c>
      <c r="CB719" s="20">
        <f>Data!EM719</f>
        <v>60.908842105263162</v>
      </c>
      <c r="CC719" s="20">
        <f>Data!EN719</f>
        <v>69.591789473684202</v>
      </c>
      <c r="CD719" s="20">
        <f>Data!EO719</f>
        <v>10.633400000000002</v>
      </c>
      <c r="CE719" s="20">
        <f>Data!EP719</f>
        <v>258.077</v>
      </c>
      <c r="CF719" s="50">
        <f>IF(ISBLANK(Data!EQ719), "", Data!EQ719)</f>
        <v>91</v>
      </c>
      <c r="CG719" s="50">
        <f>IF(ISBLANK(Data!ER719), "", Data!ER719)</f>
        <v>67</v>
      </c>
      <c r="CH719" s="61" t="str">
        <f>IF(ISBLANK(Data!ES719), "", Data!ES719)</f>
        <v>Virginia Tech</v>
      </c>
      <c r="CI719" s="61">
        <f>IF(ISBLANK(Data!ET719), "", Data!ET719)</f>
        <v>158</v>
      </c>
    </row>
    <row r="720" spans="1:87" x14ac:dyDescent="0.45">
      <c r="A720" s="50">
        <f>IF(ISBLANK(Data!A720), "", Data!A720)</f>
        <v>45318</v>
      </c>
      <c r="B720" s="50" t="str">
        <f>IF(ISBLANK(Data!B720), "", Data!B720)</f>
        <v>Michigan</v>
      </c>
      <c r="C720" s="50">
        <f>IF(ISBLANK(Data!C720), "", Data!C720)</f>
        <v>171</v>
      </c>
      <c r="D720" s="50" t="str">
        <f>IF(ISBLANK(Data!D720), "", Data!D720)</f>
        <v>Iowa</v>
      </c>
      <c r="E720" s="50">
        <f>IF(ISBLANK(Data!E720), "", Data!E720)</f>
        <v>125</v>
      </c>
      <c r="F720" s="50" t="str">
        <f>IF(ISBLANK(Data!F720), "", Data!F720)</f>
        <v>N</v>
      </c>
      <c r="G720" s="50" t="str">
        <f>IF(ISBLANK(Data!G720), "", Data!G720)</f>
        <v>Michigan</v>
      </c>
      <c r="H720" s="50" t="str">
        <f>IF(ISBLANK(Data!H720), "", Data!H720)</f>
        <v>Iowa</v>
      </c>
      <c r="I720" s="50" t="str">
        <f>IF(ISBLANK(Data!I720), "", Data!I720)</f>
        <v>Michigan</v>
      </c>
      <c r="J720" s="50" t="str">
        <f>IF(ISBLANK(Data!J720), "", Data!J720)</f>
        <v>Iowa</v>
      </c>
      <c r="K720" s="50" t="str">
        <f>IF(ISBLANK(Data!K720), "", Data!K720)</f>
        <v>Michigan</v>
      </c>
      <c r="L720" s="50" t="str">
        <f>IF(ISBLANK(Data!L720), "", Data!L720)</f>
        <v>Iowa</v>
      </c>
      <c r="M720" s="50" t="str">
        <f>IF(ISBLANK(Data!M720), "", Data!M720)</f>
        <v>Michigan</v>
      </c>
      <c r="N720" s="50" t="str">
        <f>IF(ISBLANK(Data!N720), "", Data!N720)</f>
        <v>Iowa</v>
      </c>
      <c r="O720" s="50" t="str">
        <f>IF(ISBLANK(Data!O720), "", Data!O720)</f>
        <v>Michigan</v>
      </c>
      <c r="P720" s="50" t="str">
        <f>IF(ISBLANK(Data!P720), "", Data!P720)</f>
        <v>Iowa</v>
      </c>
      <c r="Q720" s="50" t="str">
        <f>IF(ISBLANK(Data!Q720), "", Data!Q720)</f>
        <v>Michigan</v>
      </c>
      <c r="R720" s="50" t="str">
        <f>IF(ISBLANK(Data!R720), "", Data!R720)</f>
        <v>Iowa</v>
      </c>
      <c r="S720" s="20">
        <f>Data!W720-Data!CD720</f>
        <v>-0.21052631578947401</v>
      </c>
      <c r="T720" s="20">
        <f>Data!X720-Data!CE720</f>
        <v>-4.6100000000000012</v>
      </c>
      <c r="U720" s="20">
        <f>Data!Y720-Data!CF720</f>
        <v>-2.5</v>
      </c>
      <c r="V720" s="20">
        <f>Data!Z720-Data!CG720</f>
        <v>2.1000000000000085</v>
      </c>
      <c r="W720" s="20">
        <f>Data!AA720-Data!CH720</f>
        <v>-5.7999999999999972</v>
      </c>
      <c r="X720" s="20">
        <f>Data!AB720-Data!CI720</f>
        <v>-6.7000000000000004E-2</v>
      </c>
      <c r="Y720" s="20">
        <f>Data!AC720-Data!CJ720</f>
        <v>3.7200000000000006</v>
      </c>
      <c r="Z720" s="20">
        <f>Data!AD720-Data!CK720</f>
        <v>2.6999999999999886</v>
      </c>
      <c r="AA720" s="20">
        <f>Data!AE720-Data!CL720</f>
        <v>-1.0999999999999943</v>
      </c>
      <c r="AB720" s="20">
        <f>Data!AF720-Data!CM720</f>
        <v>9.8500000000000014</v>
      </c>
      <c r="AC720" s="20">
        <f>Data!AG720-Data!CN720</f>
        <v>-1</v>
      </c>
      <c r="AD720" s="20">
        <f>Data!AH720-Data!CO720</f>
        <v>2.3999999999999915</v>
      </c>
      <c r="AE720" s="20">
        <f>Data!AI720-Data!CP720</f>
        <v>-6.2099999999999933E-2</v>
      </c>
      <c r="AF720" s="20">
        <f>Data!AJ720-Data!CQ720</f>
        <v>-3.3</v>
      </c>
      <c r="AG720" s="20">
        <f>Data!AK720-Data!CR720</f>
        <v>-0.17368421052631577</v>
      </c>
      <c r="AH720" s="20">
        <f>Data!AL720-Data!CS720</f>
        <v>-88</v>
      </c>
      <c r="AI720" s="20">
        <f>Data!AM720-Data!CT720</f>
        <v>-5.3899999999999988</v>
      </c>
      <c r="AJ720" s="20">
        <f>Data!AN720-Data!CU720</f>
        <v>2.3899999999999997</v>
      </c>
      <c r="AK720" s="20">
        <f>Data!AO720-Data!CV720</f>
        <v>-122</v>
      </c>
      <c r="AL720" s="20">
        <f>Data!AP720-Data!CW720</f>
        <v>26</v>
      </c>
      <c r="AM720" s="20">
        <f>Data!AQ720-Data!CX720</f>
        <v>-95</v>
      </c>
      <c r="AN720" s="20">
        <f>Data!AR720-Data!CY720</f>
        <v>-1.1999999999999955E-2</v>
      </c>
      <c r="AO720" s="20">
        <f>Data!AS720-Data!CZ720</f>
        <v>36</v>
      </c>
      <c r="AP720" s="20">
        <f>Data!AT720-Data!DA720</f>
        <v>64</v>
      </c>
      <c r="AQ720" s="20">
        <f>Data!AU720-Data!DB720</f>
        <v>3.1999999999999973E-2</v>
      </c>
      <c r="AR720" s="20">
        <f>Data!AV720-Data!DC720</f>
        <v>-40</v>
      </c>
      <c r="AS720" s="20">
        <f>Data!AW720-Data!DD720</f>
        <v>-34</v>
      </c>
      <c r="AT720" s="20">
        <f>Data!AX720-Data!DE720</f>
        <v>-4.0000000000000036E-2</v>
      </c>
      <c r="AU720" s="20">
        <f>Data!AY720-Data!DF720</f>
        <v>3</v>
      </c>
      <c r="AV720" s="20">
        <f>Data!AZ720-Data!DG720</f>
        <v>0.1578947368421062</v>
      </c>
      <c r="AW720" s="20">
        <f>Data!BA720-Data!DH720</f>
        <v>-9</v>
      </c>
      <c r="AX720" s="20">
        <f>Data!BB720-Data!DI720</f>
        <v>-0.47368421052631504</v>
      </c>
      <c r="AY720" s="20">
        <f>Data!BC720-Data!DJ720</f>
        <v>-107</v>
      </c>
      <c r="AZ720" s="20">
        <f>Data!BD720-Data!DK720</f>
        <v>-74</v>
      </c>
      <c r="BA720" s="20">
        <f>Data!BE720-Data!DL720</f>
        <v>-1</v>
      </c>
      <c r="BB720" s="20">
        <f>Data!BF720-Data!DM720</f>
        <v>45</v>
      </c>
      <c r="BC720" s="20">
        <f>Data!BG720-Data!DN720</f>
        <v>29</v>
      </c>
      <c r="BD720" s="20">
        <f>Data!BH720-Data!DO720</f>
        <v>-6.3999999999999915</v>
      </c>
      <c r="BE720" s="20">
        <f>Data!BI720-Data!DP720</f>
        <v>1.3689999999999998</v>
      </c>
      <c r="BF720" s="20">
        <f>Data!BJ720-Data!DQ720</f>
        <v>-7.79</v>
      </c>
      <c r="BG720" s="20">
        <f>Data!BK720-Data!DR720</f>
        <v>-0.81200000000000006</v>
      </c>
      <c r="BH720" s="20">
        <f>Data!BL720-Data!DS720</f>
        <v>2.3689999999999998</v>
      </c>
      <c r="BI720" s="20">
        <f>Data!BM720-Data!DT720</f>
        <v>-0.46100000000000002</v>
      </c>
      <c r="BJ720" s="20">
        <f>Data!BN720-Data!DU720</f>
        <v>3.3000000000000007</v>
      </c>
      <c r="BK720" s="20">
        <f>Data!BO720-Data!DV720</f>
        <v>-1.8000000000000007</v>
      </c>
      <c r="BL720" s="20">
        <f>Data!BP720-Data!DW720</f>
        <v>0</v>
      </c>
      <c r="BM720" s="20">
        <f>Data!BQ720-Data!DX720</f>
        <v>-3.8947368421052637</v>
      </c>
      <c r="BN720" s="20">
        <f>Data!BR720-Data!DY720</f>
        <v>1.5</v>
      </c>
      <c r="BO720" s="20">
        <f>Data!BS720-Data!DZ720</f>
        <v>10</v>
      </c>
      <c r="BP720" s="20">
        <f>Data!BT720-Data!EA720</f>
        <v>-7.0000000000000062E-3</v>
      </c>
      <c r="BQ720" s="20">
        <f>Data!BU720-Data!EB720</f>
        <v>0</v>
      </c>
      <c r="BR720" s="20">
        <f>Data!BV720-Data!EC720</f>
        <v>32</v>
      </c>
      <c r="BS720" s="20">
        <f>Data!BW720-Data!ED720</f>
        <v>58</v>
      </c>
      <c r="BT720" s="20">
        <f>Data!BX720-Data!EE720</f>
        <v>61</v>
      </c>
      <c r="BU720" s="20">
        <f>Data!BY720-Data!EF720</f>
        <v>43</v>
      </c>
      <c r="BV720" s="20">
        <f>Data!BZ720-Data!EG720</f>
        <v>31</v>
      </c>
      <c r="BW720" s="20">
        <f>Data!CA720-Data!EH720</f>
        <v>33.400000000000006</v>
      </c>
      <c r="BX720" s="20">
        <f>Data!CB720-Data!EI720</f>
        <v>12</v>
      </c>
      <c r="BY720" s="20">
        <f>Data!CC720-Data!EJ720</f>
        <v>28</v>
      </c>
      <c r="BZ720" s="20">
        <f>Data!EK720</f>
        <v>12009.66</v>
      </c>
      <c r="CA720" s="20">
        <f>Data!EL720</f>
        <v>12517.380000000001</v>
      </c>
      <c r="CB720" s="20">
        <f>Data!EM720</f>
        <v>99.135473684210538</v>
      </c>
      <c r="CC720" s="20">
        <f>Data!EN720</f>
        <v>40.951842105263154</v>
      </c>
      <c r="CD720" s="20">
        <f>Data!EO720</f>
        <v>13.323200000000002</v>
      </c>
      <c r="CE720" s="20">
        <f>Data!EP720</f>
        <v>219.40199999999999</v>
      </c>
      <c r="CF720" s="50">
        <f>IF(ISBLANK(Data!EQ720), "", Data!EQ720)</f>
        <v>78</v>
      </c>
      <c r="CG720" s="50">
        <f>IF(ISBLANK(Data!ER720), "", Data!ER720)</f>
        <v>88</v>
      </c>
      <c r="CH720" s="61" t="str">
        <f>IF(ISBLANK(Data!ES720), "", Data!ES720)</f>
        <v>Iowa</v>
      </c>
      <c r="CI720" s="61">
        <f>IF(ISBLANK(Data!ET720), "", Data!ET720)</f>
        <v>166</v>
      </c>
    </row>
    <row r="721" spans="1:87" x14ac:dyDescent="0.45">
      <c r="A721" s="50">
        <f>IF(ISBLANK(Data!A721), "", Data!A721)</f>
        <v>45318</v>
      </c>
      <c r="B721" s="50" t="str">
        <f>IF(ISBLANK(Data!B721), "", Data!B721)</f>
        <v>Oregon</v>
      </c>
      <c r="C721" s="50">
        <f>IF(ISBLANK(Data!C721), "", Data!C721)</f>
        <v>225</v>
      </c>
      <c r="D721" s="50" t="str">
        <f>IF(ISBLANK(Data!D721), "", Data!D721)</f>
        <v>Arizona</v>
      </c>
      <c r="E721" s="50">
        <f>IF(ISBLANK(Data!E721), "", Data!E721)</f>
        <v>11</v>
      </c>
      <c r="F721" s="50" t="str">
        <f>IF(ISBLANK(Data!F721), "", Data!F721)</f>
        <v>N</v>
      </c>
      <c r="G721" s="50" t="str">
        <f>IF(ISBLANK(Data!G721), "", Data!G721)</f>
        <v>Oregon</v>
      </c>
      <c r="H721" s="50" t="str">
        <f>IF(ISBLANK(Data!H721), "", Data!H721)</f>
        <v>Arizona</v>
      </c>
      <c r="I721" s="50" t="str">
        <f>IF(ISBLANK(Data!I721), "", Data!I721)</f>
        <v>Oregon</v>
      </c>
      <c r="J721" s="50" t="str">
        <f>IF(ISBLANK(Data!J721), "", Data!J721)</f>
        <v>Arizona</v>
      </c>
      <c r="K721" s="50" t="str">
        <f>IF(ISBLANK(Data!K721), "", Data!K721)</f>
        <v>Oregon</v>
      </c>
      <c r="L721" s="50" t="str">
        <f>IF(ISBLANK(Data!L721), "", Data!L721)</f>
        <v>Arizona</v>
      </c>
      <c r="M721" s="50" t="str">
        <f>IF(ISBLANK(Data!M721), "", Data!M721)</f>
        <v>Oregon</v>
      </c>
      <c r="N721" s="50" t="str">
        <f>IF(ISBLANK(Data!N721), "", Data!N721)</f>
        <v>Arizona</v>
      </c>
      <c r="O721" s="50" t="str">
        <f>IF(ISBLANK(Data!O721), "", Data!O721)</f>
        <v>Oregon</v>
      </c>
      <c r="P721" s="50" t="str">
        <f>IF(ISBLANK(Data!P721), "", Data!P721)</f>
        <v>Arizona</v>
      </c>
      <c r="Q721" s="50" t="str">
        <f>IF(ISBLANK(Data!Q721), "", Data!Q721)</f>
        <v>Oregon</v>
      </c>
      <c r="R721" s="50" t="str">
        <f>IF(ISBLANK(Data!R721), "", Data!R721)</f>
        <v>Arizona</v>
      </c>
      <c r="S721" s="20">
        <f>Data!W721-Data!CD721</f>
        <v>0</v>
      </c>
      <c r="T721" s="20">
        <f>Data!X721-Data!CE721</f>
        <v>-12.1</v>
      </c>
      <c r="U721" s="20">
        <f>Data!Y721-Data!CF721</f>
        <v>-5.0999999999999943</v>
      </c>
      <c r="V721" s="20">
        <f>Data!Z721-Data!CG721</f>
        <v>7.0999999999999943</v>
      </c>
      <c r="W721" s="20">
        <f>Data!AA721-Data!CH721</f>
        <v>-4.9000000000000057</v>
      </c>
      <c r="X721" s="20">
        <f>Data!AB721-Data!CI721</f>
        <v>9.2999999999999999E-2</v>
      </c>
      <c r="Y721" s="20">
        <f>Data!AC721-Data!CJ721</f>
        <v>-4.3800000000000008</v>
      </c>
      <c r="Z721" s="20">
        <f>Data!AD721-Data!CK721</f>
        <v>-3.2999999999999972</v>
      </c>
      <c r="AA721" s="20">
        <f>Data!AE721-Data!CL721</f>
        <v>1.0999999999999943</v>
      </c>
      <c r="AB721" s="20">
        <f>Data!AF721-Data!CM721</f>
        <v>-8.1100000000000012</v>
      </c>
      <c r="AC721" s="20">
        <f>Data!AG721-Data!CN721</f>
        <v>-5.1999999999999886</v>
      </c>
      <c r="AD721" s="20">
        <f>Data!AH721-Data!CO721</f>
        <v>6.7000000000000028</v>
      </c>
      <c r="AE721" s="20">
        <f>Data!AI721-Data!CP721</f>
        <v>-0.13150000000000006</v>
      </c>
      <c r="AF721" s="20">
        <f>Data!AJ721-Data!CQ721</f>
        <v>-1.6</v>
      </c>
      <c r="AG721" s="20">
        <f>Data!AK721-Data!CR721</f>
        <v>-8.4210526315789458E-2</v>
      </c>
      <c r="AH721" s="20">
        <f>Data!AL721-Data!CS721</f>
        <v>-24</v>
      </c>
      <c r="AI721" s="20">
        <f>Data!AM721-Data!CT721</f>
        <v>-13.840000000000002</v>
      </c>
      <c r="AJ721" s="20">
        <f>Data!AN721-Data!CU721</f>
        <v>-2.7400000000000011</v>
      </c>
      <c r="AK721" s="20">
        <f>Data!AO721-Data!CV721</f>
        <v>-211</v>
      </c>
      <c r="AL721" s="20">
        <f>Data!AP721-Data!CW721</f>
        <v>0</v>
      </c>
      <c r="AM721" s="20">
        <f>Data!AQ721-Data!CX721</f>
        <v>-132</v>
      </c>
      <c r="AN721" s="20">
        <f>Data!AR721-Data!CY721</f>
        <v>-1.7000000000000015E-2</v>
      </c>
      <c r="AO721" s="20">
        <f>Data!AS721-Data!CZ721</f>
        <v>14</v>
      </c>
      <c r="AP721" s="20">
        <f>Data!AT721-Data!DA721</f>
        <v>24</v>
      </c>
      <c r="AQ721" s="20">
        <f>Data!AU721-Data!DB721</f>
        <v>1.3000000000000012E-2</v>
      </c>
      <c r="AR721" s="20">
        <f>Data!AV721-Data!DC721</f>
        <v>-57</v>
      </c>
      <c r="AS721" s="20">
        <f>Data!AW721-Data!DD721</f>
        <v>-61</v>
      </c>
      <c r="AT721" s="20">
        <f>Data!AX721-Data!DE721</f>
        <v>-3.3000000000000029E-2</v>
      </c>
      <c r="AU721" s="20">
        <f>Data!AY721-Data!DF721</f>
        <v>-91</v>
      </c>
      <c r="AV721" s="20">
        <f>Data!AZ721-Data!DG721</f>
        <v>-4.7894736842105257</v>
      </c>
      <c r="AW721" s="20">
        <f>Data!BA721-Data!DH721</f>
        <v>-169</v>
      </c>
      <c r="AX721" s="20">
        <f>Data!BB721-Data!DI721</f>
        <v>-8.8947368421052673</v>
      </c>
      <c r="AY721" s="20">
        <f>Data!BC721-Data!DJ721</f>
        <v>-92</v>
      </c>
      <c r="AZ721" s="20">
        <f>Data!BD721-Data!DK721</f>
        <v>-31</v>
      </c>
      <c r="BA721" s="20">
        <f>Data!BE721-Data!DL721</f>
        <v>4</v>
      </c>
      <c r="BB721" s="20">
        <f>Data!BF721-Data!DM721</f>
        <v>-38</v>
      </c>
      <c r="BC721" s="20">
        <f>Data!BG721-Data!DN721</f>
        <v>15</v>
      </c>
      <c r="BD721" s="20">
        <f>Data!BH721-Data!DO721</f>
        <v>-11.100000000000009</v>
      </c>
      <c r="BE721" s="20">
        <f>Data!BI721-Data!DP721</f>
        <v>0</v>
      </c>
      <c r="BF721" s="20">
        <f>Data!BJ721-Data!DQ721</f>
        <v>-11.105999999999998</v>
      </c>
      <c r="BG721" s="20">
        <f>Data!BK721-Data!DR721</f>
        <v>-0.17099999999999982</v>
      </c>
      <c r="BH721" s="20">
        <f>Data!BL721-Data!DS721</f>
        <v>-2</v>
      </c>
      <c r="BI721" s="20">
        <f>Data!BM721-Data!DT721</f>
        <v>-1.4000000000000012E-2</v>
      </c>
      <c r="BJ721" s="20">
        <f>Data!BN721-Data!DU721</f>
        <v>1.3000000000000007</v>
      </c>
      <c r="BK721" s="20">
        <f>Data!BO721-Data!DV721</f>
        <v>-3.1999999999999993</v>
      </c>
      <c r="BL721" s="20">
        <f>Data!BP721-Data!DW721</f>
        <v>0.20000000000000018</v>
      </c>
      <c r="BM721" s="20">
        <f>Data!BQ721-Data!DX721</f>
        <v>-1.6315789473684221</v>
      </c>
      <c r="BN721" s="20">
        <f>Data!BR721-Data!DY721</f>
        <v>0.80000000000000071</v>
      </c>
      <c r="BO721" s="20">
        <f>Data!BS721-Data!DZ721</f>
        <v>17</v>
      </c>
      <c r="BP721" s="20">
        <f>Data!BT721-Data!EA721</f>
        <v>-2.300000000000002E-2</v>
      </c>
      <c r="BQ721" s="20">
        <f>Data!BU721-Data!EB721</f>
        <v>10</v>
      </c>
      <c r="BR721" s="20">
        <f>Data!BV721-Data!EC721</f>
        <v>46</v>
      </c>
      <c r="BS721" s="20">
        <f>Data!BW721-Data!ED721</f>
        <v>18</v>
      </c>
      <c r="BT721" s="20">
        <f>Data!BX721-Data!EE721</f>
        <v>35</v>
      </c>
      <c r="BU721" s="20">
        <f>Data!BY721-Data!EF721</f>
        <v>56</v>
      </c>
      <c r="BV721" s="20">
        <f>Data!BZ721-Data!EG721</f>
        <v>46</v>
      </c>
      <c r="BW721" s="20">
        <f>Data!CA721-Data!EH721</f>
        <v>31.799999999999997</v>
      </c>
      <c r="BX721" s="20">
        <f>Data!CB721-Data!EI721</f>
        <v>18</v>
      </c>
      <c r="BY721" s="20">
        <f>Data!CC721-Data!EJ721</f>
        <v>31</v>
      </c>
      <c r="BZ721" s="20">
        <f>Data!EK721</f>
        <v>11058</v>
      </c>
      <c r="CA721" s="20">
        <f>Data!EL721</f>
        <v>12405.15</v>
      </c>
      <c r="CB721" s="20">
        <f>Data!EM721</f>
        <v>96.471052631578956</v>
      </c>
      <c r="CC721" s="20">
        <f>Data!EN721</f>
        <v>94.539789473684209</v>
      </c>
      <c r="CD721" s="20">
        <f>Data!EO721</f>
        <v>12.341999999999999</v>
      </c>
      <c r="CE721" s="20">
        <f>Data!EP721</f>
        <v>213.44399999999999</v>
      </c>
      <c r="CF721" s="50">
        <f>IF(ISBLANK(Data!EQ721), "", Data!EQ721)</f>
        <v>78</v>
      </c>
      <c r="CG721" s="50">
        <f>IF(ISBLANK(Data!ER721), "", Data!ER721)</f>
        <v>87</v>
      </c>
      <c r="CH721" s="61" t="str">
        <f>IF(ISBLANK(Data!ES721), "", Data!ES721)</f>
        <v>Arizona</v>
      </c>
      <c r="CI721" s="61">
        <f>IF(ISBLANK(Data!ET721), "", Data!ET721)</f>
        <v>165</v>
      </c>
    </row>
    <row r="722" spans="1:87" x14ac:dyDescent="0.45">
      <c r="A722" s="50">
        <f>IF(ISBLANK(Data!A722), "", Data!A722)</f>
        <v>45318</v>
      </c>
      <c r="B722" s="50" t="str">
        <f>IF(ISBLANK(Data!B722), "", Data!B722)</f>
        <v>Richmond</v>
      </c>
      <c r="C722" s="50">
        <f>IF(ISBLANK(Data!C722), "", Data!C722)</f>
        <v>245</v>
      </c>
      <c r="D722" s="50" t="str">
        <f>IF(ISBLANK(Data!D722), "", Data!D722)</f>
        <v>Dayton</v>
      </c>
      <c r="E722" s="50">
        <f>IF(ISBLANK(Data!E722), "", Data!E722)</f>
        <v>66</v>
      </c>
      <c r="F722" s="50" t="str">
        <f>IF(ISBLANK(Data!F722), "", Data!F722)</f>
        <v>N</v>
      </c>
      <c r="G722" s="50" t="str">
        <f>IF(ISBLANK(Data!G722), "", Data!G722)</f>
        <v>Richmond</v>
      </c>
      <c r="H722" s="50" t="str">
        <f>IF(ISBLANK(Data!H722), "", Data!H722)</f>
        <v>Dayton</v>
      </c>
      <c r="I722" s="50" t="str">
        <f>IF(ISBLANK(Data!I722), "", Data!I722)</f>
        <v>Richmond</v>
      </c>
      <c r="J722" s="50" t="str">
        <f>IF(ISBLANK(Data!J722), "", Data!J722)</f>
        <v>Dayton</v>
      </c>
      <c r="K722" s="50" t="str">
        <f>IF(ISBLANK(Data!K722), "", Data!K722)</f>
        <v>Richmond</v>
      </c>
      <c r="L722" s="50" t="str">
        <f>IF(ISBLANK(Data!L722), "", Data!L722)</f>
        <v>Dayton</v>
      </c>
      <c r="M722" s="50" t="str">
        <f>IF(ISBLANK(Data!M722), "", Data!M722)</f>
        <v>Richmond</v>
      </c>
      <c r="N722" s="50" t="str">
        <f>IF(ISBLANK(Data!N722), "", Data!N722)</f>
        <v>Dayton</v>
      </c>
      <c r="O722" s="50" t="str">
        <f>IF(ISBLANK(Data!O722), "", Data!O722)</f>
        <v>Richmond</v>
      </c>
      <c r="P722" s="50" t="str">
        <f>IF(ISBLANK(Data!P722), "", Data!P722)</f>
        <v>Dayton</v>
      </c>
      <c r="Q722" s="50" t="str">
        <f>IF(ISBLANK(Data!Q722), "", Data!Q722)</f>
        <v>Richmond</v>
      </c>
      <c r="R722" s="50" t="str">
        <f>IF(ISBLANK(Data!R722), "", Data!R722)</f>
        <v>Dayton</v>
      </c>
      <c r="S722" s="20">
        <f>Data!W722-Data!CD722</f>
        <v>-0.15204678362573099</v>
      </c>
      <c r="T722" s="20">
        <f>Data!X722-Data!CE722</f>
        <v>-9.240000000000002</v>
      </c>
      <c r="U722" s="20">
        <f>Data!Y722-Data!CF722</f>
        <v>-11</v>
      </c>
      <c r="V722" s="20">
        <f>Data!Z722-Data!CG722</f>
        <v>-1.7000000000000028</v>
      </c>
      <c r="W722" s="20">
        <f>Data!AA722-Data!CH722</f>
        <v>3.5</v>
      </c>
      <c r="X722" s="20">
        <f>Data!AB722-Data!CI722</f>
        <v>-7.1999999999999995E-2</v>
      </c>
      <c r="Y722" s="20">
        <f>Data!AC722-Data!CJ722</f>
        <v>-4.3699999999999992</v>
      </c>
      <c r="Z722" s="20">
        <f>Data!AD722-Data!CK722</f>
        <v>-2.5</v>
      </c>
      <c r="AA722" s="20">
        <f>Data!AE722-Data!CL722</f>
        <v>1.8999999999999915</v>
      </c>
      <c r="AB722" s="20">
        <f>Data!AF722-Data!CM722</f>
        <v>-9.92</v>
      </c>
      <c r="AC722" s="20">
        <f>Data!AG722-Data!CN722</f>
        <v>-13.200000000000003</v>
      </c>
      <c r="AD722" s="20">
        <f>Data!AH722-Data!CO722</f>
        <v>-3.7000000000000028</v>
      </c>
      <c r="AE722" s="20">
        <f>Data!AI722-Data!CP722</f>
        <v>-0.11750000000000005</v>
      </c>
      <c r="AF722" s="20">
        <f>Data!AJ722-Data!CQ722</f>
        <v>-3.9</v>
      </c>
      <c r="AG722" s="20">
        <f>Data!AK722-Data!CR722</f>
        <v>-0.21637426900584794</v>
      </c>
      <c r="AH722" s="20">
        <f>Data!AL722-Data!CS722</f>
        <v>-98</v>
      </c>
      <c r="AI722" s="20">
        <f>Data!AM722-Data!CT722</f>
        <v>-6.68</v>
      </c>
      <c r="AJ722" s="20">
        <f>Data!AN722-Data!CU722</f>
        <v>-4.62</v>
      </c>
      <c r="AK722" s="20">
        <f>Data!AO722-Data!CV722</f>
        <v>56</v>
      </c>
      <c r="AL722" s="20">
        <f>Data!AP722-Data!CW722</f>
        <v>85</v>
      </c>
      <c r="AM722" s="20">
        <f>Data!AQ722-Data!CX722</f>
        <v>174</v>
      </c>
      <c r="AN722" s="20">
        <f>Data!AR722-Data!CY722</f>
        <v>-1.3999999999999957E-2</v>
      </c>
      <c r="AO722" s="20">
        <f>Data!AS722-Data!CZ722</f>
        <v>-21</v>
      </c>
      <c r="AP722" s="20">
        <f>Data!AT722-Data!DA722</f>
        <v>-20</v>
      </c>
      <c r="AQ722" s="20">
        <f>Data!AU722-Data!DB722</f>
        <v>-3.1000000000000028E-2</v>
      </c>
      <c r="AR722" s="20">
        <f>Data!AV722-Data!DC722</f>
        <v>-57</v>
      </c>
      <c r="AS722" s="20">
        <f>Data!AW722-Data!DD722</f>
        <v>-72</v>
      </c>
      <c r="AT722" s="20">
        <f>Data!AX722-Data!DE722</f>
        <v>-1.4000000000000012E-2</v>
      </c>
      <c r="AU722" s="20">
        <f>Data!AY722-Data!DF722</f>
        <v>-35</v>
      </c>
      <c r="AV722" s="20">
        <f>Data!AZ722-Data!DG722</f>
        <v>-2.2894736842105265</v>
      </c>
      <c r="AW722" s="20">
        <f>Data!BA722-Data!DH722</f>
        <v>45</v>
      </c>
      <c r="AX722" s="20">
        <f>Data!BB722-Data!DI722</f>
        <v>0.59356725146199096</v>
      </c>
      <c r="AY722" s="20">
        <f>Data!BC722-Data!DJ722</f>
        <v>-24</v>
      </c>
      <c r="AZ722" s="20">
        <f>Data!BD722-Data!DK722</f>
        <v>35</v>
      </c>
      <c r="BA722" s="20">
        <f>Data!BE722-Data!DL722</f>
        <v>-18</v>
      </c>
      <c r="BB722" s="20">
        <f>Data!BF722-Data!DM722</f>
        <v>-19</v>
      </c>
      <c r="BC722" s="20">
        <f>Data!BG722-Data!DN722</f>
        <v>23</v>
      </c>
      <c r="BD722" s="20">
        <f>Data!BH722-Data!DO722</f>
        <v>-1</v>
      </c>
      <c r="BE722" s="20">
        <f>Data!BI722-Data!DP722</f>
        <v>1.1140000000000043</v>
      </c>
      <c r="BF722" s="20">
        <f>Data!BJ722-Data!DQ722</f>
        <v>-2.0640000000000001</v>
      </c>
      <c r="BG722" s="20">
        <f>Data!BK722-Data!DR722</f>
        <v>3.1000000000000139E-2</v>
      </c>
      <c r="BH722" s="20">
        <f>Data!BL722-Data!DS722</f>
        <v>-1.5299999999999994</v>
      </c>
      <c r="BI722" s="20">
        <f>Data!BM722-Data!DT722</f>
        <v>0.28300000000000003</v>
      </c>
      <c r="BJ722" s="20">
        <f>Data!BN722-Data!DU722</f>
        <v>-2.2999999999999972</v>
      </c>
      <c r="BK722" s="20">
        <f>Data!BO722-Data!DV722</f>
        <v>-4.7999999999999989</v>
      </c>
      <c r="BL722" s="20">
        <f>Data!BP722-Data!DW722</f>
        <v>-1.0999999999999996</v>
      </c>
      <c r="BM722" s="20">
        <f>Data!BQ722-Data!DX722</f>
        <v>1.5409356725146202</v>
      </c>
      <c r="BN722" s="20">
        <f>Data!BR722-Data!DY722</f>
        <v>0.59999999999999964</v>
      </c>
      <c r="BO722" s="20">
        <f>Data!BS722-Data!DZ722</f>
        <v>73</v>
      </c>
      <c r="BP722" s="20">
        <f>Data!BT722-Data!EA722</f>
        <v>-9.3000000000000083E-2</v>
      </c>
      <c r="BQ722" s="20">
        <f>Data!BU722-Data!EB722</f>
        <v>-1</v>
      </c>
      <c r="BR722" s="20">
        <f>Data!BV722-Data!EC722</f>
        <v>59</v>
      </c>
      <c r="BS722" s="20">
        <f>Data!BW722-Data!ED722</f>
        <v>48</v>
      </c>
      <c r="BT722" s="20">
        <f>Data!BX722-Data!EE722</f>
        <v>62</v>
      </c>
      <c r="BU722" s="20">
        <f>Data!BY722-Data!EF722</f>
        <v>55</v>
      </c>
      <c r="BV722" s="20">
        <f>Data!BZ722-Data!EG722</f>
        <v>60</v>
      </c>
      <c r="BW722" s="20">
        <f>Data!CA722-Data!EH722</f>
        <v>46.7</v>
      </c>
      <c r="BX722" s="20">
        <f>Data!CB722-Data!EI722</f>
        <v>73</v>
      </c>
      <c r="BY722" s="20">
        <f>Data!CC722-Data!EJ722</f>
        <v>52</v>
      </c>
      <c r="BZ722" s="20">
        <f>Data!EK722</f>
        <v>10957.74</v>
      </c>
      <c r="CA722" s="20">
        <f>Data!EL722</f>
        <v>11864.32</v>
      </c>
      <c r="CB722" s="20">
        <f>Data!EM722</f>
        <v>48.787666666666667</v>
      </c>
      <c r="CC722" s="20">
        <f>Data!EN722</f>
        <v>73.038315789473685</v>
      </c>
      <c r="CD722" s="20">
        <f>Data!EO722</f>
        <v>9.9495000000000005</v>
      </c>
      <c r="CE722" s="20">
        <f>Data!EP722</f>
        <v>168.459</v>
      </c>
      <c r="CF722" s="50">
        <f>IF(ISBLANK(Data!EQ722), "", Data!EQ722)</f>
        <v>69</v>
      </c>
      <c r="CG722" s="50">
        <f>IF(ISBLANK(Data!ER722), "", Data!ER722)</f>
        <v>64</v>
      </c>
      <c r="CH722" s="61" t="str">
        <f>IF(ISBLANK(Data!ES722), "", Data!ES722)</f>
        <v>Richmond</v>
      </c>
      <c r="CI722" s="61">
        <f>IF(ISBLANK(Data!ET722), "", Data!ET722)</f>
        <v>133</v>
      </c>
    </row>
    <row r="723" spans="1:87" x14ac:dyDescent="0.45">
      <c r="A723" s="50">
        <f>IF(ISBLANK(Data!A723), "", Data!A723)</f>
        <v>45318</v>
      </c>
      <c r="B723" s="50" t="str">
        <f>IF(ISBLANK(Data!B723), "", Data!B723)</f>
        <v>Alabama</v>
      </c>
      <c r="C723" s="50">
        <f>IF(ISBLANK(Data!C723), "", Data!C723)</f>
        <v>4</v>
      </c>
      <c r="D723" s="50" t="str">
        <f>IF(ISBLANK(Data!D723), "", Data!D723)</f>
        <v>LSU</v>
      </c>
      <c r="E723" s="50">
        <f>IF(ISBLANK(Data!E723), "", Data!E723)</f>
        <v>156</v>
      </c>
      <c r="F723" s="50" t="str">
        <f>IF(ISBLANK(Data!F723), "", Data!F723)</f>
        <v>N</v>
      </c>
      <c r="G723" s="50" t="str">
        <f>IF(ISBLANK(Data!G723), "", Data!G723)</f>
        <v>Alabama</v>
      </c>
      <c r="H723" s="50" t="str">
        <f>IF(ISBLANK(Data!H723), "", Data!H723)</f>
        <v>LSU</v>
      </c>
      <c r="I723" s="50" t="str">
        <f>IF(ISBLANK(Data!I723), "", Data!I723)</f>
        <v>Alabama</v>
      </c>
      <c r="J723" s="50" t="str">
        <f>IF(ISBLANK(Data!J723), "", Data!J723)</f>
        <v>LSU</v>
      </c>
      <c r="K723" s="50" t="str">
        <f>IF(ISBLANK(Data!K723), "", Data!K723)</f>
        <v>Alabama</v>
      </c>
      <c r="L723" s="50" t="str">
        <f>IF(ISBLANK(Data!L723), "", Data!L723)</f>
        <v>Louisiana State</v>
      </c>
      <c r="M723" s="50" t="str">
        <f>IF(ISBLANK(Data!M723), "", Data!M723)</f>
        <v>Alabama</v>
      </c>
      <c r="N723" s="50" t="str">
        <f>IF(ISBLANK(Data!N723), "", Data!N723)</f>
        <v>LSU</v>
      </c>
      <c r="O723" s="50" t="str">
        <f>IF(ISBLANK(Data!O723), "", Data!O723)</f>
        <v>Alabama</v>
      </c>
      <c r="P723" s="50" t="str">
        <f>IF(ISBLANK(Data!P723), "", Data!P723)</f>
        <v>LSU</v>
      </c>
      <c r="Q723" s="50" t="str">
        <f>IF(ISBLANK(Data!Q723), "", Data!Q723)</f>
        <v>Alabama</v>
      </c>
      <c r="R723" s="50" t="str">
        <f>IF(ISBLANK(Data!R723), "", Data!R723)</f>
        <v>LSU</v>
      </c>
      <c r="S723" s="20">
        <f>Data!W723-Data!CD723</f>
        <v>0.10526315789473706</v>
      </c>
      <c r="T723" s="20">
        <f>Data!X723-Data!CE723</f>
        <v>15.1</v>
      </c>
      <c r="U723" s="20">
        <f>Data!Y723-Data!CF723</f>
        <v>15.5</v>
      </c>
      <c r="V723" s="20">
        <f>Data!Z723-Data!CG723</f>
        <v>0.5</v>
      </c>
      <c r="W723" s="20">
        <f>Data!AA723-Data!CH723</f>
        <v>1.2000000000000028</v>
      </c>
      <c r="X723" s="20">
        <f>Data!AB723-Data!CI723</f>
        <v>-2.9999999999999957E-3</v>
      </c>
      <c r="Y723" s="20">
        <f>Data!AC723-Data!CJ723</f>
        <v>7.11</v>
      </c>
      <c r="Z723" s="20">
        <f>Data!AD723-Data!CK723</f>
        <v>5</v>
      </c>
      <c r="AA723" s="20">
        <f>Data!AE723-Data!CL723</f>
        <v>-2.1000000000000085</v>
      </c>
      <c r="AB723" s="20">
        <f>Data!AF723-Data!CM723</f>
        <v>10.709999999999999</v>
      </c>
      <c r="AC723" s="20">
        <f>Data!AG723-Data!CN723</f>
        <v>17.599999999999994</v>
      </c>
      <c r="AD723" s="20">
        <f>Data!AH723-Data!CO723</f>
        <v>-9.9999999999994316E-2</v>
      </c>
      <c r="AE723" s="20">
        <f>Data!AI723-Data!CP723</f>
        <v>0.20760000000000001</v>
      </c>
      <c r="AF723" s="20">
        <f>Data!AJ723-Data!CQ723</f>
        <v>24</v>
      </c>
      <c r="AG723" s="20">
        <f>Data!AK723-Data!CR723</f>
        <v>1.263157894736842</v>
      </c>
      <c r="AH723" s="20">
        <f>Data!AL723-Data!CS723</f>
        <v>128</v>
      </c>
      <c r="AI723" s="20">
        <f>Data!AM723-Data!CT723</f>
        <v>14.53</v>
      </c>
      <c r="AJ723" s="20">
        <f>Data!AN723-Data!CU723</f>
        <v>6.69</v>
      </c>
      <c r="AK723" s="20">
        <f>Data!AO723-Data!CV723</f>
        <v>239</v>
      </c>
      <c r="AL723" s="20">
        <f>Data!AP723-Data!CW723</f>
        <v>90</v>
      </c>
      <c r="AM723" s="20">
        <f>Data!AQ723-Data!CX723</f>
        <v>66</v>
      </c>
      <c r="AN723" s="20">
        <f>Data!AR723-Data!CY723</f>
        <v>2.6999999999999968E-2</v>
      </c>
      <c r="AO723" s="20">
        <f>Data!AS723-Data!CZ723</f>
        <v>70</v>
      </c>
      <c r="AP723" s="20">
        <f>Data!AT723-Data!DA723</f>
        <v>133</v>
      </c>
      <c r="AQ723" s="20">
        <f>Data!AU723-Data!DB723</f>
        <v>4.4000000000000039E-2</v>
      </c>
      <c r="AR723" s="20">
        <f>Data!AV723-Data!DC723</f>
        <v>47</v>
      </c>
      <c r="AS723" s="20">
        <f>Data!AW723-Data!DD723</f>
        <v>29</v>
      </c>
      <c r="AT723" s="20">
        <f>Data!AX723-Data!DE723</f>
        <v>5.9000000000000052E-2</v>
      </c>
      <c r="AU723" s="20">
        <f>Data!AY723-Data!DF723</f>
        <v>34</v>
      </c>
      <c r="AV723" s="20">
        <f>Data!AZ723-Data!DG723</f>
        <v>1.7894736842105257</v>
      </c>
      <c r="AW723" s="20">
        <f>Data!BA723-Data!DH723</f>
        <v>58</v>
      </c>
      <c r="AX723" s="20">
        <f>Data!BB723-Data!DI723</f>
        <v>3.0526315789473699</v>
      </c>
      <c r="AY723" s="20">
        <f>Data!BC723-Data!DJ723</f>
        <v>60</v>
      </c>
      <c r="AZ723" s="20">
        <f>Data!BD723-Data!DK723</f>
        <v>-37</v>
      </c>
      <c r="BA723" s="20">
        <f>Data!BE723-Data!DL723</f>
        <v>6</v>
      </c>
      <c r="BB723" s="20">
        <f>Data!BF723-Data!DM723</f>
        <v>-14</v>
      </c>
      <c r="BC723" s="20">
        <f>Data!BG723-Data!DN723</f>
        <v>14</v>
      </c>
      <c r="BD723" s="20">
        <f>Data!BH723-Data!DO723</f>
        <v>12.5</v>
      </c>
      <c r="BE723" s="20">
        <f>Data!BI723-Data!DP723</f>
        <v>4.7369999999999948</v>
      </c>
      <c r="BF723" s="20">
        <f>Data!BJ723-Data!DQ723</f>
        <v>7.8420000000000005</v>
      </c>
      <c r="BG723" s="20">
        <f>Data!BK723-Data!DR723</f>
        <v>0.30400000000000005</v>
      </c>
      <c r="BH723" s="20">
        <f>Data!BL723-Data!DS723</f>
        <v>-0.73600000000000065</v>
      </c>
      <c r="BI723" s="20">
        <f>Data!BM723-Data!DT723</f>
        <v>-0.11399999999999999</v>
      </c>
      <c r="BJ723" s="20">
        <f>Data!BN723-Data!DU723</f>
        <v>7</v>
      </c>
      <c r="BK723" s="20">
        <f>Data!BO723-Data!DV723</f>
        <v>1.5</v>
      </c>
      <c r="BL723" s="20">
        <f>Data!BP723-Data!DW723</f>
        <v>0.30000000000000027</v>
      </c>
      <c r="BM723" s="20">
        <f>Data!BQ723-Data!DX723</f>
        <v>-1.9473684210526319</v>
      </c>
      <c r="BN723" s="20">
        <f>Data!BR723-Data!DY723</f>
        <v>0.79999999999999716</v>
      </c>
      <c r="BO723" s="20">
        <f>Data!BS723-Data!DZ723</f>
        <v>-96</v>
      </c>
      <c r="BP723" s="20">
        <f>Data!BT723-Data!EA723</f>
        <v>8.6999999999999966E-2</v>
      </c>
      <c r="BQ723" s="20">
        <f>Data!BU723-Data!EB723</f>
        <v>-3</v>
      </c>
      <c r="BR723" s="20">
        <f>Data!BV723-Data!EC723</f>
        <v>-83</v>
      </c>
      <c r="BS723" s="20">
        <f>Data!BW723-Data!ED723</f>
        <v>-98</v>
      </c>
      <c r="BT723" s="20">
        <f>Data!BX723-Data!EE723</f>
        <v>-73</v>
      </c>
      <c r="BU723" s="20">
        <f>Data!BY723-Data!EF723</f>
        <v>-79</v>
      </c>
      <c r="BV723" s="20">
        <f>Data!BZ723-Data!EG723</f>
        <v>-73</v>
      </c>
      <c r="BW723" s="20">
        <f>Data!CA723-Data!EH723</f>
        <v>-66.900000000000006</v>
      </c>
      <c r="BX723" s="20">
        <f>Data!CB723-Data!EI723</f>
        <v>-96</v>
      </c>
      <c r="BY723" s="20">
        <f>Data!CC723-Data!EJ723</f>
        <v>-120</v>
      </c>
      <c r="BZ723" s="20">
        <f>Data!EK723</f>
        <v>12462.5</v>
      </c>
      <c r="CA723" s="20">
        <f>Data!EL723</f>
        <v>10971.9</v>
      </c>
      <c r="CB723" s="20">
        <f>Data!EM723</f>
        <v>117.0122105263158</v>
      </c>
      <c r="CC723" s="20">
        <f>Data!EN723</f>
        <v>97.79747368421053</v>
      </c>
      <c r="CD723" s="20">
        <f>Data!EO723</f>
        <v>13.358399999999998</v>
      </c>
      <c r="CE723" s="20">
        <f>Data!EP723</f>
        <v>262.97500000000002</v>
      </c>
      <c r="CF723" s="50">
        <f>IF(ISBLANK(Data!EQ723), "", Data!EQ723)</f>
        <v>109</v>
      </c>
      <c r="CG723" s="50">
        <f>IF(ISBLANK(Data!ER723), "", Data!ER723)</f>
        <v>88</v>
      </c>
      <c r="CH723" s="61" t="str">
        <f>IF(ISBLANK(Data!ES723), "", Data!ES723)</f>
        <v>Alabama</v>
      </c>
      <c r="CI723" s="61">
        <f>IF(ISBLANK(Data!ET723), "", Data!ET723)</f>
        <v>197</v>
      </c>
    </row>
    <row r="724" spans="1:87" x14ac:dyDescent="0.45">
      <c r="A724" s="50">
        <f>IF(ISBLANK(Data!A724), "", Data!A724)</f>
        <v>45318</v>
      </c>
      <c r="B724" s="50" t="str">
        <f>IF(ISBLANK(Data!B724), "", Data!B724)</f>
        <v>Texas A&amp;M</v>
      </c>
      <c r="C724" s="50">
        <f>IF(ISBLANK(Data!C724), "", Data!C724)</f>
        <v>298</v>
      </c>
      <c r="D724" s="50" t="str">
        <f>IF(ISBLANK(Data!D724), "", Data!D724)</f>
        <v>Mississippi</v>
      </c>
      <c r="E724" s="50">
        <f>IF(ISBLANK(Data!E724), "", Data!E724)</f>
        <v>176</v>
      </c>
      <c r="F724" s="50" t="str">
        <f>IF(ISBLANK(Data!F724), "", Data!F724)</f>
        <v>N</v>
      </c>
      <c r="G724" s="50" t="str">
        <f>IF(ISBLANK(Data!G724), "", Data!G724)</f>
        <v>Texas A&amp;M</v>
      </c>
      <c r="H724" s="50" t="str">
        <f>IF(ISBLANK(Data!H724), "", Data!H724)</f>
        <v>Mississippi</v>
      </c>
      <c r="I724" s="50" t="str">
        <f>IF(ISBLANK(Data!I724), "", Data!I724)</f>
        <v>Texas A&amp;M</v>
      </c>
      <c r="J724" s="50" t="str">
        <f>IF(ISBLANK(Data!J724), "", Data!J724)</f>
        <v>Mississippi</v>
      </c>
      <c r="K724" s="50" t="str">
        <f>IF(ISBLANK(Data!K724), "", Data!K724)</f>
        <v>Texas A&amp;M</v>
      </c>
      <c r="L724" s="50" t="str">
        <f>IF(ISBLANK(Data!L724), "", Data!L724)</f>
        <v>Mississippi</v>
      </c>
      <c r="M724" s="50" t="str">
        <f>IF(ISBLANK(Data!M724), "", Data!M724)</f>
        <v>Texas A&amp;M</v>
      </c>
      <c r="N724" s="50" t="str">
        <f>IF(ISBLANK(Data!N724), "", Data!N724)</f>
        <v>Mississippi</v>
      </c>
      <c r="O724" s="50" t="str">
        <f>IF(ISBLANK(Data!O724), "", Data!O724)</f>
        <v>Texas A&amp;M</v>
      </c>
      <c r="P724" s="50" t="str">
        <f>IF(ISBLANK(Data!P724), "", Data!P724)</f>
        <v>Ole Miss</v>
      </c>
      <c r="Q724" s="50" t="str">
        <f>IF(ISBLANK(Data!Q724), "", Data!Q724)</f>
        <v>Texas A&amp;M</v>
      </c>
      <c r="R724" s="50" t="str">
        <f>IF(ISBLANK(Data!R724), "", Data!R724)</f>
        <v>Ole Miss</v>
      </c>
      <c r="S724" s="20">
        <f>Data!W724-Data!CD724</f>
        <v>-0.21052631578947401</v>
      </c>
      <c r="T724" s="20">
        <f>Data!X724-Data!CE724</f>
        <v>4.0499999999999989</v>
      </c>
      <c r="U724" s="20">
        <f>Data!Y724-Data!CF724</f>
        <v>0.70000000000000284</v>
      </c>
      <c r="V724" s="20">
        <f>Data!Z724-Data!CG724</f>
        <v>-3.4000000000000057</v>
      </c>
      <c r="W724" s="20">
        <f>Data!AA724-Data!CH724</f>
        <v>-1.5</v>
      </c>
      <c r="X724" s="20">
        <f>Data!AB724-Data!CI724</f>
        <v>-0.19500000000000001</v>
      </c>
      <c r="Y724" s="20">
        <f>Data!AC724-Data!CJ724</f>
        <v>6.35</v>
      </c>
      <c r="Z724" s="20">
        <f>Data!AD724-Data!CK724</f>
        <v>3.9000000000000057</v>
      </c>
      <c r="AA724" s="20">
        <f>Data!AE724-Data!CL724</f>
        <v>-2.5</v>
      </c>
      <c r="AB724" s="20">
        <f>Data!AF724-Data!CM724</f>
        <v>8.25</v>
      </c>
      <c r="AC724" s="20">
        <f>Data!AG724-Data!CN724</f>
        <v>-2.5</v>
      </c>
      <c r="AD724" s="20">
        <f>Data!AH724-Data!CO724</f>
        <v>-1.0999999999999943</v>
      </c>
      <c r="AE724" s="20">
        <f>Data!AI724-Data!CP724</f>
        <v>-2.079999999999993E-2</v>
      </c>
      <c r="AF724" s="20">
        <f>Data!AJ724-Data!CQ724</f>
        <v>-1.7000000000000002</v>
      </c>
      <c r="AG724" s="20">
        <f>Data!AK724-Data!CR724</f>
        <v>-8.947368421052633E-2</v>
      </c>
      <c r="AH724" s="20">
        <f>Data!AL724-Data!CS724</f>
        <v>-63</v>
      </c>
      <c r="AI724" s="20">
        <f>Data!AM724-Data!CT724</f>
        <v>3.42</v>
      </c>
      <c r="AJ724" s="20">
        <f>Data!AN724-Data!CU724</f>
        <v>4.0500000000000007</v>
      </c>
      <c r="AK724" s="20">
        <f>Data!AO724-Data!CV724</f>
        <v>-50</v>
      </c>
      <c r="AL724" s="20">
        <f>Data!AP724-Data!CW724</f>
        <v>-38</v>
      </c>
      <c r="AM724" s="20">
        <f>Data!AQ724-Data!CX724</f>
        <v>96</v>
      </c>
      <c r="AN724" s="20">
        <f>Data!AR724-Data!CY724</f>
        <v>-6.7000000000000004E-2</v>
      </c>
      <c r="AO724" s="20">
        <f>Data!AS724-Data!CZ724</f>
        <v>-12</v>
      </c>
      <c r="AP724" s="20">
        <f>Data!AT724-Data!DA724</f>
        <v>117</v>
      </c>
      <c r="AQ724" s="20">
        <f>Data!AU724-Data!DB724</f>
        <v>-0.11699999999999999</v>
      </c>
      <c r="AR724" s="20">
        <f>Data!AV724-Data!DC724</f>
        <v>38</v>
      </c>
      <c r="AS724" s="20">
        <f>Data!AW724-Data!DD724</f>
        <v>82</v>
      </c>
      <c r="AT724" s="20">
        <f>Data!AX724-Data!DE724</f>
        <v>-5.0000000000000044E-2</v>
      </c>
      <c r="AU724" s="20">
        <f>Data!AY724-Data!DF724</f>
        <v>160</v>
      </c>
      <c r="AV724" s="20">
        <f>Data!AZ724-Data!DG724</f>
        <v>8.4210526315789487</v>
      </c>
      <c r="AW724" s="20">
        <f>Data!BA724-Data!DH724</f>
        <v>164</v>
      </c>
      <c r="AX724" s="20">
        <f>Data!BB724-Data!DI724</f>
        <v>8.6315789473684177</v>
      </c>
      <c r="AY724" s="20">
        <f>Data!BC724-Data!DJ724</f>
        <v>-74</v>
      </c>
      <c r="AZ724" s="20">
        <f>Data!BD724-Data!DK724</f>
        <v>-22</v>
      </c>
      <c r="BA724" s="20">
        <f>Data!BE724-Data!DL724</f>
        <v>-66</v>
      </c>
      <c r="BB724" s="20">
        <f>Data!BF724-Data!DM724</f>
        <v>-14</v>
      </c>
      <c r="BC724" s="20">
        <f>Data!BG724-Data!DN724</f>
        <v>23</v>
      </c>
      <c r="BD724" s="20">
        <f>Data!BH724-Data!DO724</f>
        <v>-2.6000000000000085</v>
      </c>
      <c r="BE724" s="20">
        <f>Data!BI724-Data!DP724</f>
        <v>-2</v>
      </c>
      <c r="BF724" s="20">
        <f>Data!BJ724-Data!DQ724</f>
        <v>-0.63100000000000023</v>
      </c>
      <c r="BG724" s="20">
        <f>Data!BK724-Data!DR724</f>
        <v>-0.28900000000000015</v>
      </c>
      <c r="BH724" s="20">
        <f>Data!BL724-Data!DS724</f>
        <v>-0.7370000000000001</v>
      </c>
      <c r="BI724" s="20">
        <f>Data!BM724-Data!DT724</f>
        <v>-5.5999999999999939E-2</v>
      </c>
      <c r="BJ724" s="20">
        <f>Data!BN724-Data!DU724</f>
        <v>6.2000000000000028</v>
      </c>
      <c r="BK724" s="20">
        <f>Data!BO724-Data!DV724</f>
        <v>4.3000000000000007</v>
      </c>
      <c r="BL724" s="20">
        <f>Data!BP724-Data!DW724</f>
        <v>-3.5000000000000004</v>
      </c>
      <c r="BM724" s="20">
        <f>Data!BQ724-Data!DX724</f>
        <v>-1.1578947368421053</v>
      </c>
      <c r="BN724" s="20">
        <f>Data!BR724-Data!DY724</f>
        <v>1.1999999999999993</v>
      </c>
      <c r="BO724" s="20">
        <f>Data!BS724-Data!DZ724</f>
        <v>39</v>
      </c>
      <c r="BP724" s="20">
        <f>Data!BT724-Data!EA724</f>
        <v>-4.8000000000000043E-2</v>
      </c>
      <c r="BQ724" s="20">
        <f>Data!BU724-Data!EB724</f>
        <v>-2</v>
      </c>
      <c r="BR724" s="20">
        <f>Data!BV724-Data!EC724</f>
        <v>-23</v>
      </c>
      <c r="BS724" s="20">
        <f>Data!BW724-Data!ED724</f>
        <v>-5</v>
      </c>
      <c r="BT724" s="20">
        <f>Data!BX724-Data!EE724</f>
        <v>26</v>
      </c>
      <c r="BU724" s="20">
        <f>Data!BY724-Data!EF724</f>
        <v>-57</v>
      </c>
      <c r="BV724" s="20">
        <f>Data!BZ724-Data!EG724</f>
        <v>-24</v>
      </c>
      <c r="BW724" s="20">
        <f>Data!CA724-Data!EH724</f>
        <v>-4</v>
      </c>
      <c r="BX724" s="20">
        <f>Data!CB724-Data!EI724</f>
        <v>39</v>
      </c>
      <c r="BY724" s="20">
        <f>Data!CC724-Data!EJ724</f>
        <v>-5</v>
      </c>
      <c r="BZ724" s="20">
        <f>Data!EK724</f>
        <v>12037.05</v>
      </c>
      <c r="CA724" s="20">
        <f>Data!EL724</f>
        <v>11571.56</v>
      </c>
      <c r="CB724" s="20">
        <f>Data!EM724</f>
        <v>85.070631578947371</v>
      </c>
      <c r="CC724" s="20">
        <f>Data!EN724</f>
        <v>79.381894736842099</v>
      </c>
      <c r="CD724" s="20">
        <f>Data!EO724</f>
        <v>12.283599999999998</v>
      </c>
      <c r="CE724" s="20">
        <f>Data!EP724</f>
        <v>201.31199999999998</v>
      </c>
      <c r="CF724" s="50">
        <f>IF(ISBLANK(Data!EQ724), "", Data!EQ724)</f>
        <v>68</v>
      </c>
      <c r="CG724" s="50">
        <f>IF(ISBLANK(Data!ER724), "", Data!ER724)</f>
        <v>71</v>
      </c>
      <c r="CH724" s="61" t="str">
        <f>IF(ISBLANK(Data!ES724), "", Data!ES724)</f>
        <v>Mississippi</v>
      </c>
      <c r="CI724" s="61">
        <f>IF(ISBLANK(Data!ET724), "", Data!ET724)</f>
        <v>139</v>
      </c>
    </row>
    <row r="725" spans="1:87" x14ac:dyDescent="0.45">
      <c r="A725" s="50">
        <f>IF(ISBLANK(Data!A725), "", Data!A725)</f>
        <v>45318</v>
      </c>
      <c r="B725" s="50" t="str">
        <f>IF(ISBLANK(Data!B725), "", Data!B725)</f>
        <v>Indiana St.</v>
      </c>
      <c r="C725" s="50">
        <f>IF(ISBLANK(Data!C725), "", Data!C725)</f>
        <v>123</v>
      </c>
      <c r="D725" s="50" t="str">
        <f>IF(ISBLANK(Data!D725), "", Data!D725)</f>
        <v>Bradley</v>
      </c>
      <c r="E725" s="50">
        <f>IF(ISBLANK(Data!E725), "", Data!E725)</f>
        <v>29</v>
      </c>
      <c r="F725" s="50" t="str">
        <f>IF(ISBLANK(Data!F725), "", Data!F725)</f>
        <v>N</v>
      </c>
      <c r="G725" s="50" t="str">
        <f>IF(ISBLANK(Data!G725), "", Data!G725)</f>
        <v>Indiana St.</v>
      </c>
      <c r="H725" s="50" t="str">
        <f>IF(ISBLANK(Data!H725), "", Data!H725)</f>
        <v>Bradley</v>
      </c>
      <c r="I725" s="50" t="str">
        <f>IF(ISBLANK(Data!I725), "", Data!I725)</f>
        <v>Indiana St.</v>
      </c>
      <c r="J725" s="50" t="str">
        <f>IF(ISBLANK(Data!J725), "", Data!J725)</f>
        <v>Bradley</v>
      </c>
      <c r="K725" s="50" t="str">
        <f>IF(ISBLANK(Data!K725), "", Data!K725)</f>
        <v>Indiana State</v>
      </c>
      <c r="L725" s="50" t="str">
        <f>IF(ISBLANK(Data!L725), "", Data!L725)</f>
        <v>Bradley</v>
      </c>
      <c r="M725" s="50" t="str">
        <f>IF(ISBLANK(Data!M725), "", Data!M725)</f>
        <v>Indiana St</v>
      </c>
      <c r="N725" s="50" t="str">
        <f>IF(ISBLANK(Data!N725), "", Data!N725)</f>
        <v>Bradley</v>
      </c>
      <c r="O725" s="50" t="str">
        <f>IF(ISBLANK(Data!O725), "", Data!O725)</f>
        <v>Indiana St.</v>
      </c>
      <c r="P725" s="50" t="str">
        <f>IF(ISBLANK(Data!P725), "", Data!P725)</f>
        <v>Bradley</v>
      </c>
      <c r="Q725" s="50" t="str">
        <f>IF(ISBLANK(Data!Q725), "", Data!Q725)</f>
        <v>Indiana State</v>
      </c>
      <c r="R725" s="50" t="str">
        <f>IF(ISBLANK(Data!R725), "", Data!R725)</f>
        <v>Bradley</v>
      </c>
      <c r="S725" s="20">
        <f>Data!W725-Data!CD725</f>
        <v>9.9999999999999978E-2</v>
      </c>
      <c r="T725" s="20">
        <f>Data!X725-Data!CE725</f>
        <v>4.8100000000000005</v>
      </c>
      <c r="U725" s="20">
        <f>Data!Y725-Data!CF725</f>
        <v>6.6000000000000085</v>
      </c>
      <c r="V725" s="20">
        <f>Data!Z725-Data!CG725</f>
        <v>1.7000000000000028</v>
      </c>
      <c r="W725" s="20">
        <f>Data!AA725-Data!CH725</f>
        <v>4.7000000000000028</v>
      </c>
      <c r="X725" s="20">
        <f>Data!AB725-Data!CI725</f>
        <v>4.4999999999999998E-2</v>
      </c>
      <c r="Y725" s="20">
        <f>Data!AC725-Data!CJ725</f>
        <v>-0.75</v>
      </c>
      <c r="Z725" s="20">
        <f>Data!AD725-Data!CK725</f>
        <v>-9.9999999999994316E-2</v>
      </c>
      <c r="AA725" s="20">
        <f>Data!AE725-Data!CL725</f>
        <v>0.70000000000000284</v>
      </c>
      <c r="AB725" s="20">
        <f>Data!AF725-Data!CM725</f>
        <v>-5.3599999999999994</v>
      </c>
      <c r="AC725" s="20">
        <f>Data!AG725-Data!CN725</f>
        <v>7.4000000000000057</v>
      </c>
      <c r="AD725" s="20">
        <f>Data!AH725-Data!CO725</f>
        <v>1.5</v>
      </c>
      <c r="AE725" s="20">
        <f>Data!AI725-Data!CP725</f>
        <v>7.350000000000001E-2</v>
      </c>
      <c r="AF725" s="20">
        <f>Data!AJ725-Data!CQ725</f>
        <v>2.9000000000000004</v>
      </c>
      <c r="AG725" s="20">
        <f>Data!AK725-Data!CR725</f>
        <v>0.14500000000000002</v>
      </c>
      <c r="AH725" s="20">
        <f>Data!AL725-Data!CS725</f>
        <v>77</v>
      </c>
      <c r="AI725" s="20">
        <f>Data!AM725-Data!CT725</f>
        <v>3.9000000000000004</v>
      </c>
      <c r="AJ725" s="20">
        <f>Data!AN725-Data!CU725</f>
        <v>-0.89</v>
      </c>
      <c r="AK725" s="20">
        <f>Data!AO725-Data!CV725</f>
        <v>213</v>
      </c>
      <c r="AL725" s="20">
        <f>Data!AP725-Data!CW725</f>
        <v>114</v>
      </c>
      <c r="AM725" s="20">
        <f>Data!AQ725-Data!CX725</f>
        <v>-15</v>
      </c>
      <c r="AN725" s="20">
        <f>Data!AR725-Data!CY725</f>
        <v>3.5000000000000031E-2</v>
      </c>
      <c r="AO725" s="20">
        <f>Data!AS725-Data!CZ725</f>
        <v>55</v>
      </c>
      <c r="AP725" s="20">
        <f>Data!AT725-Data!DA725</f>
        <v>92</v>
      </c>
      <c r="AQ725" s="20">
        <f>Data!AU725-Data!DB725</f>
        <v>3.5999999999999976E-2</v>
      </c>
      <c r="AR725" s="20">
        <f>Data!AV725-Data!DC725</f>
        <v>92</v>
      </c>
      <c r="AS725" s="20">
        <f>Data!AW725-Data!DD725</f>
        <v>83</v>
      </c>
      <c r="AT725" s="20">
        <f>Data!AX725-Data!DE725</f>
        <v>8.4000000000000075E-2</v>
      </c>
      <c r="AU725" s="20">
        <f>Data!AY725-Data!DF725</f>
        <v>-55</v>
      </c>
      <c r="AV725" s="20">
        <f>Data!AZ725-Data!DG725</f>
        <v>-2.75</v>
      </c>
      <c r="AW725" s="20">
        <f>Data!BA725-Data!DH725</f>
        <v>-3</v>
      </c>
      <c r="AX725" s="20">
        <f>Data!BB725-Data!DI725</f>
        <v>-0.14999999999999858</v>
      </c>
      <c r="AY725" s="20">
        <f>Data!BC725-Data!DJ725</f>
        <v>77</v>
      </c>
      <c r="AZ725" s="20">
        <f>Data!BD725-Data!DK725</f>
        <v>-24</v>
      </c>
      <c r="BA725" s="20">
        <f>Data!BE725-Data!DL725</f>
        <v>-42</v>
      </c>
      <c r="BB725" s="20">
        <f>Data!BF725-Data!DM725</f>
        <v>2</v>
      </c>
      <c r="BC725" s="20">
        <f>Data!BG725-Data!DN725</f>
        <v>16</v>
      </c>
      <c r="BD725" s="20">
        <f>Data!BH725-Data!DO725</f>
        <v>10.700000000000003</v>
      </c>
      <c r="BE725" s="20">
        <f>Data!BI725-Data!DP725</f>
        <v>5.7000000000000028</v>
      </c>
      <c r="BF725" s="20">
        <f>Data!BJ725-Data!DQ725</f>
        <v>4.9499999999999993</v>
      </c>
      <c r="BG725" s="20">
        <f>Data!BK725-Data!DR725</f>
        <v>0.30100000000000016</v>
      </c>
      <c r="BH725" s="20">
        <f>Data!BL725-Data!DS725</f>
        <v>9.9999999999999645E-2</v>
      </c>
      <c r="BI725" s="20">
        <f>Data!BM725-Data!DT725</f>
        <v>-0.10199999999999998</v>
      </c>
      <c r="BJ725" s="20">
        <f>Data!BN725-Data!DU725</f>
        <v>4.6000000000000014</v>
      </c>
      <c r="BK725" s="20">
        <f>Data!BO725-Data!DV725</f>
        <v>4.2000000000000028</v>
      </c>
      <c r="BL725" s="20">
        <f>Data!BP725-Data!DW725</f>
        <v>-2.2000000000000002</v>
      </c>
      <c r="BM725" s="20">
        <f>Data!BQ725-Data!DX725</f>
        <v>-1.1999999999999993</v>
      </c>
      <c r="BN725" s="20">
        <f>Data!BR725-Data!DY725</f>
        <v>0.80000000000000071</v>
      </c>
      <c r="BO725" s="20">
        <f>Data!BS725-Data!DZ725</f>
        <v>-10</v>
      </c>
      <c r="BP725" s="20">
        <f>Data!BT725-Data!EA725</f>
        <v>8.0000000000000071E-3</v>
      </c>
      <c r="BQ725" s="20">
        <f>Data!BU725-Data!EB725</f>
        <v>1</v>
      </c>
      <c r="BR725" s="20">
        <f>Data!BV725-Data!EC725</f>
        <v>-40</v>
      </c>
      <c r="BS725" s="20">
        <f>Data!BW725-Data!ED725</f>
        <v>-12</v>
      </c>
      <c r="BT725" s="20">
        <f>Data!BX725-Data!EE725</f>
        <v>-57</v>
      </c>
      <c r="BU725" s="20">
        <f>Data!BY725-Data!EF725</f>
        <v>-44</v>
      </c>
      <c r="BV725" s="20">
        <f>Data!BZ725-Data!EG725</f>
        <v>-33</v>
      </c>
      <c r="BW725" s="20">
        <f>Data!CA725-Data!EH725</f>
        <v>-24</v>
      </c>
      <c r="BX725" s="20">
        <f>Data!CB725-Data!EI725</f>
        <v>-10</v>
      </c>
      <c r="BY725" s="20">
        <f>Data!CC725-Data!EJ725</f>
        <v>-9</v>
      </c>
      <c r="BZ725" s="20">
        <f>Data!EK725</f>
        <v>12044.57</v>
      </c>
      <c r="CA725" s="20">
        <f>Data!EL725</f>
        <v>11566.9</v>
      </c>
      <c r="CB725" s="20">
        <f>Data!EM725</f>
        <v>97.34</v>
      </c>
      <c r="CC725" s="20">
        <f>Data!EN725</f>
        <v>81.795000000000016</v>
      </c>
      <c r="CD725" s="20">
        <f>Data!EO725</f>
        <v>11.867999999999999</v>
      </c>
      <c r="CE725" s="20">
        <f>Data!EP725</f>
        <v>254.64600000000002</v>
      </c>
      <c r="CF725" s="50">
        <f>IF(ISBLANK(Data!EQ725), "", Data!EQ725)</f>
        <v>95</v>
      </c>
      <c r="CG725" s="50">
        <f>IF(ISBLANK(Data!ER725), "", Data!ER725)</f>
        <v>86</v>
      </c>
      <c r="CH725" s="61" t="str">
        <f>IF(ISBLANK(Data!ES725), "", Data!ES725)</f>
        <v>Indiana St.</v>
      </c>
      <c r="CI725" s="61">
        <f>IF(ISBLANK(Data!ET725), "", Data!ET725)</f>
        <v>181</v>
      </c>
    </row>
    <row r="726" spans="1:87" x14ac:dyDescent="0.45">
      <c r="A726" s="50">
        <f>IF(ISBLANK(Data!A726), "", Data!A726)</f>
        <v>45318</v>
      </c>
      <c r="B726" s="50" t="str">
        <f>IF(ISBLANK(Data!B726), "", Data!B726)</f>
        <v>Drake</v>
      </c>
      <c r="C726" s="50">
        <f>IF(ISBLANK(Data!C726), "", Data!C726)</f>
        <v>72</v>
      </c>
      <c r="D726" s="50" t="str">
        <f>IF(ISBLANK(Data!D726), "", Data!D726)</f>
        <v>Northern Iowa</v>
      </c>
      <c r="E726" s="50">
        <f>IF(ISBLANK(Data!E726), "", Data!E726)</f>
        <v>213</v>
      </c>
      <c r="F726" s="50" t="str">
        <f>IF(ISBLANK(Data!F726), "", Data!F726)</f>
        <v>N</v>
      </c>
      <c r="G726" s="50" t="str">
        <f>IF(ISBLANK(Data!G726), "", Data!G726)</f>
        <v>Drake</v>
      </c>
      <c r="H726" s="50" t="str">
        <f>IF(ISBLANK(Data!H726), "", Data!H726)</f>
        <v>Northern Iowa</v>
      </c>
      <c r="I726" s="50" t="str">
        <f>IF(ISBLANK(Data!I726), "", Data!I726)</f>
        <v>Drake</v>
      </c>
      <c r="J726" s="50" t="str">
        <f>IF(ISBLANK(Data!J726), "", Data!J726)</f>
        <v>Northern Iowa</v>
      </c>
      <c r="K726" s="50" t="str">
        <f>IF(ISBLANK(Data!K726), "", Data!K726)</f>
        <v>Drake</v>
      </c>
      <c r="L726" s="50" t="str">
        <f>IF(ISBLANK(Data!L726), "", Data!L726)</f>
        <v>Northern Iowa</v>
      </c>
      <c r="M726" s="50" t="str">
        <f>IF(ISBLANK(Data!M726), "", Data!M726)</f>
        <v>Drake</v>
      </c>
      <c r="N726" s="50" t="str">
        <f>IF(ISBLANK(Data!N726), "", Data!N726)</f>
        <v>N Iowa</v>
      </c>
      <c r="O726" s="50" t="str">
        <f>IF(ISBLANK(Data!O726), "", Data!O726)</f>
        <v>Drake</v>
      </c>
      <c r="P726" s="50" t="str">
        <f>IF(ISBLANK(Data!P726), "", Data!P726)</f>
        <v>N. Iowa</v>
      </c>
      <c r="Q726" s="50" t="str">
        <f>IF(ISBLANK(Data!Q726), "", Data!Q726)</f>
        <v>Drake</v>
      </c>
      <c r="R726" s="50" t="str">
        <f>IF(ISBLANK(Data!R726), "", Data!R726)</f>
        <v>Northern Iowa</v>
      </c>
      <c r="S726" s="20">
        <f>Data!W726-Data!CD726</f>
        <v>0.20000000000000007</v>
      </c>
      <c r="T726" s="20">
        <f>Data!X726-Data!CE726</f>
        <v>6.82</v>
      </c>
      <c r="U726" s="20">
        <f>Data!Y726-Data!CF726</f>
        <v>5.5</v>
      </c>
      <c r="V726" s="20">
        <f>Data!Z726-Data!CG726</f>
        <v>-1.2999999999999972</v>
      </c>
      <c r="W726" s="20">
        <f>Data!AA726-Data!CH726</f>
        <v>0.80000000000001137</v>
      </c>
      <c r="X726" s="20">
        <f>Data!AB726-Data!CI726</f>
        <v>3.3000000000000002E-2</v>
      </c>
      <c r="Y726" s="20">
        <f>Data!AC726-Data!CJ726</f>
        <v>-3.9299999999999997</v>
      </c>
      <c r="Z726" s="20">
        <f>Data!AD726-Data!CK726</f>
        <v>-2.8000000000000114</v>
      </c>
      <c r="AA726" s="20">
        <f>Data!AE726-Data!CL726</f>
        <v>1</v>
      </c>
      <c r="AB726" s="20">
        <f>Data!AF726-Data!CM726</f>
        <v>-7.77</v>
      </c>
      <c r="AC726" s="20">
        <f>Data!AG726-Data!CN726</f>
        <v>5.2999999999999972</v>
      </c>
      <c r="AD726" s="20">
        <f>Data!AH726-Data!CO726</f>
        <v>-1.1000000000000085</v>
      </c>
      <c r="AE726" s="20">
        <f>Data!AI726-Data!CP726</f>
        <v>0.12379999999999991</v>
      </c>
      <c r="AF726" s="20">
        <f>Data!AJ726-Data!CQ726</f>
        <v>2.4000000000000004</v>
      </c>
      <c r="AG726" s="20">
        <f>Data!AK726-Data!CR726</f>
        <v>0.12000000000000001</v>
      </c>
      <c r="AH726" s="20">
        <f>Data!AL726-Data!CS726</f>
        <v>60</v>
      </c>
      <c r="AI726" s="20">
        <f>Data!AM726-Data!CT726</f>
        <v>6.3900000000000006</v>
      </c>
      <c r="AJ726" s="20">
        <f>Data!AN726-Data!CU726</f>
        <v>-3.13</v>
      </c>
      <c r="AK726" s="20">
        <f>Data!AO726-Data!CV726</f>
        <v>103</v>
      </c>
      <c r="AL726" s="20">
        <f>Data!AP726-Data!CW726</f>
        <v>-58</v>
      </c>
      <c r="AM726" s="20">
        <f>Data!AQ726-Data!CX726</f>
        <v>71</v>
      </c>
      <c r="AN726" s="20">
        <f>Data!AR726-Data!CY726</f>
        <v>2.0999999999999963E-2</v>
      </c>
      <c r="AO726" s="20">
        <f>Data!AS726-Data!CZ726</f>
        <v>13</v>
      </c>
      <c r="AP726" s="20">
        <f>Data!AT726-Data!DA726</f>
        <v>55</v>
      </c>
      <c r="AQ726" s="20">
        <f>Data!AU726-Data!DB726</f>
        <v>-1.5000000000000013E-2</v>
      </c>
      <c r="AR726" s="20">
        <f>Data!AV726-Data!DC726</f>
        <v>-26</v>
      </c>
      <c r="AS726" s="20">
        <f>Data!AW726-Data!DD726</f>
        <v>-50</v>
      </c>
      <c r="AT726" s="20">
        <f>Data!AX726-Data!DE726</f>
        <v>2.8000000000000025E-2</v>
      </c>
      <c r="AU726" s="20">
        <f>Data!AY726-Data!DF726</f>
        <v>16</v>
      </c>
      <c r="AV726" s="20">
        <f>Data!AZ726-Data!DG726</f>
        <v>0.79999999999999893</v>
      </c>
      <c r="AW726" s="20">
        <f>Data!BA726-Data!DH726</f>
        <v>10</v>
      </c>
      <c r="AX726" s="20">
        <f>Data!BB726-Data!DI726</f>
        <v>0.5</v>
      </c>
      <c r="AY726" s="20">
        <f>Data!BC726-Data!DJ726</f>
        <v>70</v>
      </c>
      <c r="AZ726" s="20">
        <f>Data!BD726-Data!DK726</f>
        <v>5</v>
      </c>
      <c r="BA726" s="20">
        <f>Data!BE726-Data!DL726</f>
        <v>-5</v>
      </c>
      <c r="BB726" s="20">
        <f>Data!BF726-Data!DM726</f>
        <v>-21</v>
      </c>
      <c r="BC726" s="20">
        <f>Data!BG726-Data!DN726</f>
        <v>-10</v>
      </c>
      <c r="BD726" s="20">
        <f>Data!BH726-Data!DO726</f>
        <v>5.2000000000000028</v>
      </c>
      <c r="BE726" s="20">
        <f>Data!BI726-Data!DP726</f>
        <v>-2.9000000000000057</v>
      </c>
      <c r="BF726" s="20">
        <f>Data!BJ726-Data!DQ726</f>
        <v>8.0499999999999989</v>
      </c>
      <c r="BG726" s="20">
        <f>Data!BK726-Data!DR726</f>
        <v>0.49299999999999988</v>
      </c>
      <c r="BH726" s="20">
        <f>Data!BL726-Data!DS726</f>
        <v>-1.0499999999999989</v>
      </c>
      <c r="BI726" s="20">
        <f>Data!BM726-Data!DT726</f>
        <v>9.099999999999997E-2</v>
      </c>
      <c r="BJ726" s="20">
        <f>Data!BN726-Data!DU726</f>
        <v>2.6999999999999993</v>
      </c>
      <c r="BK726" s="20">
        <f>Data!BO726-Data!DV726</f>
        <v>-2.3999999999999986</v>
      </c>
      <c r="BL726" s="20">
        <f>Data!BP726-Data!DW726</f>
        <v>-0.20000000000000018</v>
      </c>
      <c r="BM726" s="20">
        <f>Data!BQ726-Data!DX726</f>
        <v>0.25</v>
      </c>
      <c r="BN726" s="20">
        <f>Data!BR726-Data!DY726</f>
        <v>-0.5</v>
      </c>
      <c r="BO726" s="20">
        <f>Data!BS726-Data!DZ726</f>
        <v>-54</v>
      </c>
      <c r="BP726" s="20">
        <f>Data!BT726-Data!EA726</f>
        <v>4.4999999999999929E-2</v>
      </c>
      <c r="BQ726" s="20">
        <f>Data!BU726-Data!EB726</f>
        <v>-4</v>
      </c>
      <c r="BR726" s="20">
        <f>Data!BV726-Data!EC726</f>
        <v>-53</v>
      </c>
      <c r="BS726" s="20">
        <f>Data!BW726-Data!ED726</f>
        <v>-49</v>
      </c>
      <c r="BT726" s="20">
        <f>Data!BX726-Data!EE726</f>
        <v>-44</v>
      </c>
      <c r="BU726" s="20">
        <f>Data!BY726-Data!EF726</f>
        <v>-59</v>
      </c>
      <c r="BV726" s="20">
        <f>Data!BZ726-Data!EG726</f>
        <v>-46</v>
      </c>
      <c r="BW726" s="20">
        <f>Data!CA726-Data!EH726</f>
        <v>-42.099999999999994</v>
      </c>
      <c r="BX726" s="20">
        <f>Data!CB726-Data!EI726</f>
        <v>-54</v>
      </c>
      <c r="BY726" s="20">
        <f>Data!CC726-Data!EJ726</f>
        <v>-58</v>
      </c>
      <c r="BZ726" s="20">
        <f>Data!EK726</f>
        <v>11875.9</v>
      </c>
      <c r="CA726" s="20">
        <f>Data!EL726</f>
        <v>11166.66</v>
      </c>
      <c r="CB726" s="20">
        <f>Data!EM726</f>
        <v>62.242500000000007</v>
      </c>
      <c r="CC726" s="20">
        <f>Data!EN726</f>
        <v>71.69</v>
      </c>
      <c r="CD726" s="20">
        <f>Data!EO726</f>
        <v>11.456</v>
      </c>
      <c r="CE726" s="20">
        <f>Data!EP726</f>
        <v>245.52</v>
      </c>
      <c r="CF726" s="50">
        <f>IF(ISBLANK(Data!EQ726), "", Data!EQ726)</f>
        <v>77</v>
      </c>
      <c r="CG726" s="50">
        <f>IF(ISBLANK(Data!ER726), "", Data!ER726)</f>
        <v>63</v>
      </c>
      <c r="CH726" s="61" t="str">
        <f>IF(ISBLANK(Data!ES726), "", Data!ES726)</f>
        <v>Drake</v>
      </c>
      <c r="CI726" s="61">
        <f>IF(ISBLANK(Data!ET726), "", Data!ET726)</f>
        <v>140</v>
      </c>
    </row>
    <row r="727" spans="1:87" x14ac:dyDescent="0.45">
      <c r="A727" s="50">
        <f>IF(ISBLANK(Data!A727), "", Data!A727)</f>
        <v>45318</v>
      </c>
      <c r="B727" s="50" t="str">
        <f>IF(ISBLANK(Data!B727), "", Data!B727)</f>
        <v>George Washington</v>
      </c>
      <c r="C727" s="50">
        <f>IF(ISBLANK(Data!C727), "", Data!C727)</f>
        <v>97</v>
      </c>
      <c r="D727" s="50" t="str">
        <f>IF(ISBLANK(Data!D727), "", Data!D727)</f>
        <v>La Salle</v>
      </c>
      <c r="E727" s="50">
        <f>IF(ISBLANK(Data!E727), "", Data!E727)</f>
        <v>137</v>
      </c>
      <c r="F727" s="50" t="str">
        <f>IF(ISBLANK(Data!F727), "", Data!F727)</f>
        <v>N</v>
      </c>
      <c r="G727" s="50" t="str">
        <f>IF(ISBLANK(Data!G727), "", Data!G727)</f>
        <v>George Washington</v>
      </c>
      <c r="H727" s="50" t="str">
        <f>IF(ISBLANK(Data!H727), "", Data!H727)</f>
        <v>La Salle</v>
      </c>
      <c r="I727" s="50" t="str">
        <f>IF(ISBLANK(Data!I727), "", Data!I727)</f>
        <v>George Washington</v>
      </c>
      <c r="J727" s="50" t="str">
        <f>IF(ISBLANK(Data!J727), "", Data!J727)</f>
        <v>La Salle</v>
      </c>
      <c r="K727" s="50" t="str">
        <f>IF(ISBLANK(Data!K727), "", Data!K727)</f>
        <v>George Washington</v>
      </c>
      <c r="L727" s="50" t="str">
        <f>IF(ISBLANK(Data!L727), "", Data!L727)</f>
        <v>La Salle</v>
      </c>
      <c r="M727" s="50" t="str">
        <f>IF(ISBLANK(Data!M727), "", Data!M727)</f>
        <v>Geo Wshgtn</v>
      </c>
      <c r="N727" s="50" t="str">
        <f>IF(ISBLANK(Data!N727), "", Data!N727)</f>
        <v>La Salle</v>
      </c>
      <c r="O727" s="50" t="str">
        <f>IF(ISBLANK(Data!O727), "", Data!O727)</f>
        <v>George Wash.</v>
      </c>
      <c r="P727" s="50" t="str">
        <f>IF(ISBLANK(Data!P727), "", Data!P727)</f>
        <v>La Salle</v>
      </c>
      <c r="Q727" s="50" t="str">
        <f>IF(ISBLANK(Data!Q727), "", Data!Q727)</f>
        <v>George Washington</v>
      </c>
      <c r="R727" s="50" t="str">
        <f>IF(ISBLANK(Data!R727), "", Data!R727)</f>
        <v>La Salle</v>
      </c>
      <c r="S727" s="20">
        <f>Data!W727-Data!CD727</f>
        <v>0.21052631578947401</v>
      </c>
      <c r="T727" s="20">
        <f>Data!X727-Data!CE727</f>
        <v>5.0199999999999996</v>
      </c>
      <c r="U727" s="20">
        <f>Data!Y727-Data!CF727</f>
        <v>1.7999999999999972</v>
      </c>
      <c r="V727" s="20">
        <f>Data!Z727-Data!CG727</f>
        <v>-3.2000000000000028</v>
      </c>
      <c r="W727" s="20">
        <f>Data!AA727-Data!CH727</f>
        <v>4.9000000000000057</v>
      </c>
      <c r="X727" s="20">
        <f>Data!AB727-Data!CI727</f>
        <v>2.0999999999999991E-2</v>
      </c>
      <c r="Y727" s="20">
        <f>Data!AC727-Data!CJ727</f>
        <v>-3.3900000000000006</v>
      </c>
      <c r="Z727" s="20">
        <f>Data!AD727-Data!CK727</f>
        <v>-2.5</v>
      </c>
      <c r="AA727" s="20">
        <f>Data!AE727-Data!CL727</f>
        <v>0.90000000000000568</v>
      </c>
      <c r="AB727" s="20">
        <f>Data!AF727-Data!CM727</f>
        <v>-3.37</v>
      </c>
      <c r="AC727" s="20">
        <f>Data!AG727-Data!CN727</f>
        <v>1.5999999999999943</v>
      </c>
      <c r="AD727" s="20">
        <f>Data!AH727-Data!CO727</f>
        <v>-3.7000000000000028</v>
      </c>
      <c r="AE727" s="20">
        <f>Data!AI727-Data!CP727</f>
        <v>0.14049999999999996</v>
      </c>
      <c r="AF727" s="20">
        <f>Data!AJ727-Data!CQ727</f>
        <v>3.1</v>
      </c>
      <c r="AG727" s="20">
        <f>Data!AK727-Data!CR727</f>
        <v>0.16315789473684211</v>
      </c>
      <c r="AH727" s="20">
        <f>Data!AL727-Data!CS727</f>
        <v>115</v>
      </c>
      <c r="AI727" s="20">
        <f>Data!AM727-Data!CT727</f>
        <v>5.33</v>
      </c>
      <c r="AJ727" s="20">
        <f>Data!AN727-Data!CU727</f>
        <v>-2.56</v>
      </c>
      <c r="AK727" s="20">
        <f>Data!AO727-Data!CV727</f>
        <v>146</v>
      </c>
      <c r="AL727" s="20">
        <f>Data!AP727-Data!CW727</f>
        <v>55</v>
      </c>
      <c r="AM727" s="20">
        <f>Data!AQ727-Data!CX727</f>
        <v>-29</v>
      </c>
      <c r="AN727" s="20">
        <f>Data!AR727-Data!CY727</f>
        <v>2.8000000000000025E-2</v>
      </c>
      <c r="AO727" s="20">
        <f>Data!AS727-Data!CZ727</f>
        <v>13</v>
      </c>
      <c r="AP727" s="20">
        <f>Data!AT727-Data!DA727</f>
        <v>-27</v>
      </c>
      <c r="AQ727" s="20">
        <f>Data!AU727-Data!DB727</f>
        <v>4.6999999999999986E-2</v>
      </c>
      <c r="AR727" s="20">
        <f>Data!AV727-Data!DC727</f>
        <v>93</v>
      </c>
      <c r="AS727" s="20">
        <f>Data!AW727-Data!DD727</f>
        <v>118</v>
      </c>
      <c r="AT727" s="20">
        <f>Data!AX727-Data!DE727</f>
        <v>1.6000000000000014E-2</v>
      </c>
      <c r="AU727" s="20">
        <f>Data!AY727-Data!DF727</f>
        <v>-18</v>
      </c>
      <c r="AV727" s="20">
        <f>Data!AZ727-Data!DG727</f>
        <v>-0.94736842105263186</v>
      </c>
      <c r="AW727" s="20">
        <f>Data!BA727-Data!DH727</f>
        <v>105</v>
      </c>
      <c r="AX727" s="20">
        <f>Data!BB727-Data!DI727</f>
        <v>5.526315789473685</v>
      </c>
      <c r="AY727" s="20">
        <f>Data!BC727-Data!DJ727</f>
        <v>-36</v>
      </c>
      <c r="AZ727" s="20">
        <f>Data!BD727-Data!DK727</f>
        <v>-10</v>
      </c>
      <c r="BA727" s="20">
        <f>Data!BE727-Data!DL727</f>
        <v>45</v>
      </c>
      <c r="BB727" s="20">
        <f>Data!BF727-Data!DM727</f>
        <v>87</v>
      </c>
      <c r="BC727" s="20">
        <f>Data!BG727-Data!DN727</f>
        <v>-45</v>
      </c>
      <c r="BD727" s="20">
        <f>Data!BH727-Data!DO727</f>
        <v>7.7000000000000028</v>
      </c>
      <c r="BE727" s="20">
        <f>Data!BI727-Data!DP727</f>
        <v>2.894999999999996</v>
      </c>
      <c r="BF727" s="20">
        <f>Data!BJ727-Data!DQ727</f>
        <v>4.79</v>
      </c>
      <c r="BG727" s="20">
        <f>Data!BK727-Data!DR727</f>
        <v>-0.64</v>
      </c>
      <c r="BH727" s="20">
        <f>Data!BL727-Data!DS727</f>
        <v>4.5789999999999988</v>
      </c>
      <c r="BI727" s="20">
        <f>Data!BM727-Data!DT727</f>
        <v>-0.26799999999999996</v>
      </c>
      <c r="BJ727" s="20">
        <f>Data!BN727-Data!DU727</f>
        <v>-1.4000000000000021</v>
      </c>
      <c r="BK727" s="20">
        <f>Data!BO727-Data!DV727</f>
        <v>6.1999999999999993</v>
      </c>
      <c r="BL727" s="20">
        <f>Data!BP727-Data!DW727</f>
        <v>2.3999999999999995</v>
      </c>
      <c r="BM727" s="20">
        <f>Data!BQ727-Data!DX727</f>
        <v>-0.52631578947368407</v>
      </c>
      <c r="BN727" s="20">
        <f>Data!BR727-Data!DY727</f>
        <v>-2.4000000000000004</v>
      </c>
      <c r="BO727" s="20">
        <f>Data!BS727-Data!DZ727</f>
        <v>-80</v>
      </c>
      <c r="BP727" s="20">
        <f>Data!BT727-Data!EA727</f>
        <v>4.8000000000000043E-2</v>
      </c>
      <c r="BQ727" s="20">
        <f>Data!BU727-Data!EB727</f>
        <v>8</v>
      </c>
      <c r="BR727" s="20">
        <f>Data!BV727-Data!EC727</f>
        <v>-74</v>
      </c>
      <c r="BS727" s="20">
        <f>Data!BW727-Data!ED727</f>
        <v>-90</v>
      </c>
      <c r="BT727" s="20">
        <f>Data!BX727-Data!EE727</f>
        <v>-71</v>
      </c>
      <c r="BU727" s="20">
        <f>Data!BY727-Data!EF727</f>
        <v>-5</v>
      </c>
      <c r="BV727" s="20">
        <f>Data!BZ727-Data!EG727</f>
        <v>-61</v>
      </c>
      <c r="BW727" s="20">
        <f>Data!CA727-Data!EH727</f>
        <v>-49.100000000000009</v>
      </c>
      <c r="BX727" s="20">
        <f>Data!CB727-Data!EI727</f>
        <v>-82</v>
      </c>
      <c r="BY727" s="20">
        <f>Data!CC727-Data!EJ727</f>
        <v>-84</v>
      </c>
      <c r="BZ727" s="20">
        <f>Data!EK727</f>
        <v>11955.02</v>
      </c>
      <c r="CA727" s="20">
        <f>Data!EL727</f>
        <v>11416.2</v>
      </c>
      <c r="CB727" s="20">
        <f>Data!EM727</f>
        <v>96.870526315789476</v>
      </c>
      <c r="CC727" s="20">
        <f>Data!EN727</f>
        <v>60.498947368421057</v>
      </c>
      <c r="CD727" s="20">
        <f>Data!EO727</f>
        <v>10.2789</v>
      </c>
      <c r="CE727" s="20">
        <f>Data!EP727</f>
        <v>233.185</v>
      </c>
      <c r="CF727" s="50">
        <f>IF(ISBLANK(Data!EQ727), "", Data!EQ727)</f>
        <v>70</v>
      </c>
      <c r="CG727" s="50">
        <f>IF(ISBLANK(Data!ER727), "", Data!ER727)</f>
        <v>80</v>
      </c>
      <c r="CH727" s="61" t="str">
        <f>IF(ISBLANK(Data!ES727), "", Data!ES727)</f>
        <v>La Salle</v>
      </c>
      <c r="CI727" s="61">
        <f>IF(ISBLANK(Data!ET727), "", Data!ET727)</f>
        <v>150</v>
      </c>
    </row>
    <row r="728" spans="1:87" x14ac:dyDescent="0.45">
      <c r="A728" s="50">
        <f>IF(ISBLANK(Data!A728), "", Data!A728)</f>
        <v>45318</v>
      </c>
      <c r="B728" s="50" t="str">
        <f>IF(ISBLANK(Data!B728), "", Data!B728)</f>
        <v>Richmond</v>
      </c>
      <c r="C728" s="50">
        <f>IF(ISBLANK(Data!C728), "", Data!C728)</f>
        <v>245</v>
      </c>
      <c r="D728" s="50" t="str">
        <f>IF(ISBLANK(Data!D728), "", Data!D728)</f>
        <v>Dayton</v>
      </c>
      <c r="E728" s="50">
        <f>IF(ISBLANK(Data!E728), "", Data!E728)</f>
        <v>66</v>
      </c>
      <c r="F728" s="50" t="str">
        <f>IF(ISBLANK(Data!F728), "", Data!F728)</f>
        <v>N</v>
      </c>
      <c r="G728" s="50" t="str">
        <f>IF(ISBLANK(Data!G728), "", Data!G728)</f>
        <v>Richmond</v>
      </c>
      <c r="H728" s="50" t="str">
        <f>IF(ISBLANK(Data!H728), "", Data!H728)</f>
        <v>Dayton</v>
      </c>
      <c r="I728" s="50" t="str">
        <f>IF(ISBLANK(Data!I728), "", Data!I728)</f>
        <v>Richmond</v>
      </c>
      <c r="J728" s="50" t="str">
        <f>IF(ISBLANK(Data!J728), "", Data!J728)</f>
        <v>Dayton</v>
      </c>
      <c r="K728" s="50" t="str">
        <f>IF(ISBLANK(Data!K728), "", Data!K728)</f>
        <v>Richmond</v>
      </c>
      <c r="L728" s="50" t="str">
        <f>IF(ISBLANK(Data!L728), "", Data!L728)</f>
        <v>Dayton</v>
      </c>
      <c r="M728" s="50" t="str">
        <f>IF(ISBLANK(Data!M728), "", Data!M728)</f>
        <v>Richmond</v>
      </c>
      <c r="N728" s="50" t="str">
        <f>IF(ISBLANK(Data!N728), "", Data!N728)</f>
        <v>Dayton</v>
      </c>
      <c r="O728" s="50" t="str">
        <f>IF(ISBLANK(Data!O728), "", Data!O728)</f>
        <v>Richmond</v>
      </c>
      <c r="P728" s="50" t="str">
        <f>IF(ISBLANK(Data!P728), "", Data!P728)</f>
        <v>Dayton</v>
      </c>
      <c r="Q728" s="50" t="str">
        <f>IF(ISBLANK(Data!Q728), "", Data!Q728)</f>
        <v>Richmond</v>
      </c>
      <c r="R728" s="50" t="str">
        <f>IF(ISBLANK(Data!R728), "", Data!R728)</f>
        <v>Dayton</v>
      </c>
      <c r="S728" s="20">
        <f>Data!W728-Data!CD728</f>
        <v>-0.15204678362573099</v>
      </c>
      <c r="T728" s="20">
        <f>Data!X728-Data!CE728</f>
        <v>-9.240000000000002</v>
      </c>
      <c r="U728" s="20">
        <f>Data!Y728-Data!CF728</f>
        <v>-11</v>
      </c>
      <c r="V728" s="20">
        <f>Data!Z728-Data!CG728</f>
        <v>-1.7000000000000028</v>
      </c>
      <c r="W728" s="20">
        <f>Data!AA728-Data!CH728</f>
        <v>3.5</v>
      </c>
      <c r="X728" s="20">
        <f>Data!AB728-Data!CI728</f>
        <v>-7.1999999999999995E-2</v>
      </c>
      <c r="Y728" s="20">
        <f>Data!AC728-Data!CJ728</f>
        <v>-4.3699999999999992</v>
      </c>
      <c r="Z728" s="20">
        <f>Data!AD728-Data!CK728</f>
        <v>-2.5</v>
      </c>
      <c r="AA728" s="20">
        <f>Data!AE728-Data!CL728</f>
        <v>1.8999999999999915</v>
      </c>
      <c r="AB728" s="20">
        <f>Data!AF728-Data!CM728</f>
        <v>-9.92</v>
      </c>
      <c r="AC728" s="20">
        <f>Data!AG728-Data!CN728</f>
        <v>-13.200000000000003</v>
      </c>
      <c r="AD728" s="20">
        <f>Data!AH728-Data!CO728</f>
        <v>-3.7000000000000028</v>
      </c>
      <c r="AE728" s="20">
        <f>Data!AI728-Data!CP728</f>
        <v>-0.11750000000000005</v>
      </c>
      <c r="AF728" s="20">
        <f>Data!AJ728-Data!CQ728</f>
        <v>-3.9</v>
      </c>
      <c r="AG728" s="20">
        <f>Data!AK728-Data!CR728</f>
        <v>-0.21637426900584794</v>
      </c>
      <c r="AH728" s="20">
        <f>Data!AL728-Data!CS728</f>
        <v>-98</v>
      </c>
      <c r="AI728" s="20">
        <f>Data!AM728-Data!CT728</f>
        <v>-6.68</v>
      </c>
      <c r="AJ728" s="20">
        <f>Data!AN728-Data!CU728</f>
        <v>-4.62</v>
      </c>
      <c r="AK728" s="20">
        <f>Data!AO728-Data!CV728</f>
        <v>56</v>
      </c>
      <c r="AL728" s="20">
        <f>Data!AP728-Data!CW728</f>
        <v>85</v>
      </c>
      <c r="AM728" s="20">
        <f>Data!AQ728-Data!CX728</f>
        <v>174</v>
      </c>
      <c r="AN728" s="20">
        <f>Data!AR728-Data!CY728</f>
        <v>-1.3999999999999957E-2</v>
      </c>
      <c r="AO728" s="20">
        <f>Data!AS728-Data!CZ728</f>
        <v>-21</v>
      </c>
      <c r="AP728" s="20">
        <f>Data!AT728-Data!DA728</f>
        <v>-20</v>
      </c>
      <c r="AQ728" s="20">
        <f>Data!AU728-Data!DB728</f>
        <v>-3.1000000000000028E-2</v>
      </c>
      <c r="AR728" s="20">
        <f>Data!AV728-Data!DC728</f>
        <v>-57</v>
      </c>
      <c r="AS728" s="20">
        <f>Data!AW728-Data!DD728</f>
        <v>-72</v>
      </c>
      <c r="AT728" s="20">
        <f>Data!AX728-Data!DE728</f>
        <v>-1.4000000000000012E-2</v>
      </c>
      <c r="AU728" s="20">
        <f>Data!AY728-Data!DF728</f>
        <v>-35</v>
      </c>
      <c r="AV728" s="20">
        <f>Data!AZ728-Data!DG728</f>
        <v>-2.2894736842105265</v>
      </c>
      <c r="AW728" s="20">
        <f>Data!BA728-Data!DH728</f>
        <v>45</v>
      </c>
      <c r="AX728" s="20">
        <f>Data!BB728-Data!DI728</f>
        <v>0.59356725146199096</v>
      </c>
      <c r="AY728" s="20">
        <f>Data!BC728-Data!DJ728</f>
        <v>-24</v>
      </c>
      <c r="AZ728" s="20">
        <f>Data!BD728-Data!DK728</f>
        <v>35</v>
      </c>
      <c r="BA728" s="20">
        <f>Data!BE728-Data!DL728</f>
        <v>-18</v>
      </c>
      <c r="BB728" s="20">
        <f>Data!BF728-Data!DM728</f>
        <v>-19</v>
      </c>
      <c r="BC728" s="20">
        <f>Data!BG728-Data!DN728</f>
        <v>23</v>
      </c>
      <c r="BD728" s="20">
        <f>Data!BH728-Data!DO728</f>
        <v>-1</v>
      </c>
      <c r="BE728" s="20">
        <f>Data!BI728-Data!DP728</f>
        <v>1.1140000000000043</v>
      </c>
      <c r="BF728" s="20">
        <f>Data!BJ728-Data!DQ728</f>
        <v>-2.0640000000000001</v>
      </c>
      <c r="BG728" s="20">
        <f>Data!BK728-Data!DR728</f>
        <v>3.1000000000000139E-2</v>
      </c>
      <c r="BH728" s="20">
        <f>Data!BL728-Data!DS728</f>
        <v>-1.5299999999999994</v>
      </c>
      <c r="BI728" s="20">
        <f>Data!BM728-Data!DT728</f>
        <v>0.28300000000000003</v>
      </c>
      <c r="BJ728" s="20">
        <f>Data!BN728-Data!DU728</f>
        <v>-2.2999999999999972</v>
      </c>
      <c r="BK728" s="20">
        <f>Data!BO728-Data!DV728</f>
        <v>-4.7999999999999989</v>
      </c>
      <c r="BL728" s="20">
        <f>Data!BP728-Data!DW728</f>
        <v>-1.0999999999999996</v>
      </c>
      <c r="BM728" s="20">
        <f>Data!BQ728-Data!DX728</f>
        <v>1.5409356725146202</v>
      </c>
      <c r="BN728" s="20">
        <f>Data!BR728-Data!DY728</f>
        <v>0.59999999999999964</v>
      </c>
      <c r="BO728" s="20">
        <f>Data!BS728-Data!DZ728</f>
        <v>73</v>
      </c>
      <c r="BP728" s="20">
        <f>Data!BT728-Data!EA728</f>
        <v>-9.3000000000000083E-2</v>
      </c>
      <c r="BQ728" s="20">
        <f>Data!BU728-Data!EB728</f>
        <v>-1</v>
      </c>
      <c r="BR728" s="20">
        <f>Data!BV728-Data!EC728</f>
        <v>59</v>
      </c>
      <c r="BS728" s="20">
        <f>Data!BW728-Data!ED728</f>
        <v>48</v>
      </c>
      <c r="BT728" s="20">
        <f>Data!BX728-Data!EE728</f>
        <v>62</v>
      </c>
      <c r="BU728" s="20">
        <f>Data!BY728-Data!EF728</f>
        <v>55</v>
      </c>
      <c r="BV728" s="20">
        <f>Data!BZ728-Data!EG728</f>
        <v>60</v>
      </c>
      <c r="BW728" s="20">
        <f>Data!CA728-Data!EH728</f>
        <v>46.7</v>
      </c>
      <c r="BX728" s="20">
        <f>Data!CB728-Data!EI728</f>
        <v>73</v>
      </c>
      <c r="BY728" s="20">
        <f>Data!CC728-Data!EJ728</f>
        <v>52</v>
      </c>
      <c r="BZ728" s="20">
        <f>Data!EK728</f>
        <v>10957.74</v>
      </c>
      <c r="CA728" s="20">
        <f>Data!EL728</f>
        <v>11864.32</v>
      </c>
      <c r="CB728" s="20">
        <f>Data!EM728</f>
        <v>48.787666666666667</v>
      </c>
      <c r="CC728" s="20">
        <f>Data!EN728</f>
        <v>73.038315789473685</v>
      </c>
      <c r="CD728" s="20">
        <f>Data!EO728</f>
        <v>9.9495000000000005</v>
      </c>
      <c r="CE728" s="20">
        <f>Data!EP728</f>
        <v>168.459</v>
      </c>
      <c r="CF728" s="50" t="str">
        <f>IF(ISBLANK(Data!EQ728), "", Data!EQ728)</f>
        <v/>
      </c>
      <c r="CG728" s="50" t="str">
        <f>IF(ISBLANK(Data!ER728), "", Data!ER728)</f>
        <v/>
      </c>
      <c r="CH728" s="61" t="str">
        <f>IF(ISBLANK(Data!ES728), "", Data!ES728)</f>
        <v/>
      </c>
      <c r="CI728" s="61" t="str">
        <f>IF(ISBLANK(Data!ET728), "", Data!ET728)</f>
        <v/>
      </c>
    </row>
    <row r="729" spans="1:87" x14ac:dyDescent="0.45">
      <c r="A729" s="50">
        <f>IF(ISBLANK(Data!A729), "", Data!A729)</f>
        <v>45318</v>
      </c>
      <c r="B729" s="50" t="str">
        <f>IF(ISBLANK(Data!B729), "", Data!B729)</f>
        <v>Middle Tennessee</v>
      </c>
      <c r="C729" s="50">
        <f>IF(ISBLANK(Data!C729), "", Data!C729)</f>
        <v>173</v>
      </c>
      <c r="D729" s="50" t="str">
        <f>IF(ISBLANK(Data!D729), "", Data!D729)</f>
        <v>FIU</v>
      </c>
      <c r="E729" s="50">
        <f>IF(ISBLANK(Data!E729), "", Data!E729)</f>
        <v>86</v>
      </c>
      <c r="F729" s="50" t="str">
        <f>IF(ISBLANK(Data!F729), "", Data!F729)</f>
        <v>N</v>
      </c>
      <c r="G729" s="50" t="str">
        <f>IF(ISBLANK(Data!G729), "", Data!G729)</f>
        <v>Middle Tennessee</v>
      </c>
      <c r="H729" s="50" t="str">
        <f>IF(ISBLANK(Data!H729), "", Data!H729)</f>
        <v>FIU</v>
      </c>
      <c r="I729" s="50" t="str">
        <f>IF(ISBLANK(Data!I729), "", Data!I729)</f>
        <v>Middle Tennessee</v>
      </c>
      <c r="J729" s="50" t="str">
        <f>IF(ISBLANK(Data!J729), "", Data!J729)</f>
        <v>FIU</v>
      </c>
      <c r="K729" s="50" t="str">
        <f>IF(ISBLANK(Data!K729), "", Data!K729)</f>
        <v>Middle Tennessee</v>
      </c>
      <c r="L729" s="50" t="str">
        <f>IF(ISBLANK(Data!L729), "", Data!L729)</f>
        <v>Florida International</v>
      </c>
      <c r="M729" s="50" t="str">
        <f>IF(ISBLANK(Data!M729), "", Data!M729)</f>
        <v>Middle Tenn</v>
      </c>
      <c r="N729" s="50" t="str">
        <f>IF(ISBLANK(Data!N729), "", Data!N729)</f>
        <v>Florida Intl</v>
      </c>
      <c r="O729" s="50" t="str">
        <f>IF(ISBLANK(Data!O729), "", Data!O729)</f>
        <v>Middle Tenn.</v>
      </c>
      <c r="P729" s="50" t="str">
        <f>IF(ISBLANK(Data!P729), "", Data!P729)</f>
        <v>FIU</v>
      </c>
      <c r="Q729" s="50" t="str">
        <f>IF(ISBLANK(Data!Q729), "", Data!Q729)</f>
        <v>Middle Tennessee</v>
      </c>
      <c r="R729" s="50" t="str">
        <f>IF(ISBLANK(Data!R729), "", Data!R729)</f>
        <v>FIU</v>
      </c>
      <c r="S729" s="20">
        <f>Data!W729-Data!CD729</f>
        <v>0</v>
      </c>
      <c r="T729" s="20">
        <f>Data!X729-Data!CE729</f>
        <v>-3.21</v>
      </c>
      <c r="U729" s="20">
        <f>Data!Y729-Data!CF729</f>
        <v>-8</v>
      </c>
      <c r="V729" s="20">
        <f>Data!Z729-Data!CG729</f>
        <v>-4.8000000000000114</v>
      </c>
      <c r="W729" s="20">
        <f>Data!AA729-Data!CH729</f>
        <v>-6.5999999999999943</v>
      </c>
      <c r="X729" s="20">
        <f>Data!AB729-Data!CI729</f>
        <v>1.7000000000000001E-2</v>
      </c>
      <c r="Y729" s="20">
        <f>Data!AC729-Data!CJ729</f>
        <v>5.0000000000000044E-2</v>
      </c>
      <c r="Z729" s="20">
        <f>Data!AD729-Data!CK729</f>
        <v>0.39999999999999147</v>
      </c>
      <c r="AA729" s="20">
        <f>Data!AE729-Data!CL729</f>
        <v>0.40000000000000568</v>
      </c>
      <c r="AB729" s="20">
        <f>Data!AF729-Data!CM729</f>
        <v>0.94999999999999973</v>
      </c>
      <c r="AC729" s="20">
        <f>Data!AG729-Data!CN729</f>
        <v>-8.2000000000000028</v>
      </c>
      <c r="AD729" s="20">
        <f>Data!AH729-Data!CO729</f>
        <v>-7.2999999999999972</v>
      </c>
      <c r="AE729" s="20">
        <f>Data!AI729-Data!CP729</f>
        <v>-3.6100000000000021E-2</v>
      </c>
      <c r="AF729" s="20">
        <f>Data!AJ729-Data!CQ729</f>
        <v>-0.80000000000000071</v>
      </c>
      <c r="AG729" s="20">
        <f>Data!AK729-Data!CR729</f>
        <v>-4.0000000000000036E-2</v>
      </c>
      <c r="AH729" s="20">
        <f>Data!AL729-Data!CS729</f>
        <v>-33</v>
      </c>
      <c r="AI729" s="20">
        <f>Data!AM729-Data!CT729</f>
        <v>-1.21</v>
      </c>
      <c r="AJ729" s="20">
        <f>Data!AN729-Data!CU729</f>
        <v>1.23</v>
      </c>
      <c r="AK729" s="20">
        <f>Data!AO729-Data!CV729</f>
        <v>-279</v>
      </c>
      <c r="AL729" s="20">
        <f>Data!AP729-Data!CW729</f>
        <v>-212</v>
      </c>
      <c r="AM729" s="20">
        <f>Data!AQ729-Data!CX729</f>
        <v>-127</v>
      </c>
      <c r="AN729" s="20">
        <f>Data!AR729-Data!CY729</f>
        <v>-4.2999999999999983E-2</v>
      </c>
      <c r="AO729" s="20">
        <f>Data!AS729-Data!CZ729</f>
        <v>-54</v>
      </c>
      <c r="AP729" s="20">
        <f>Data!AT729-Data!DA729</f>
        <v>-64</v>
      </c>
      <c r="AQ729" s="20">
        <f>Data!AU729-Data!DB729</f>
        <v>-6.9999999999999951E-2</v>
      </c>
      <c r="AR729" s="20">
        <f>Data!AV729-Data!DC729</f>
        <v>-13</v>
      </c>
      <c r="AS729" s="20">
        <f>Data!AW729-Data!DD729</f>
        <v>-16</v>
      </c>
      <c r="AT729" s="20">
        <f>Data!AX729-Data!DE729</f>
        <v>-7.0000000000000062E-3</v>
      </c>
      <c r="AU729" s="20">
        <f>Data!AY729-Data!DF729</f>
        <v>9</v>
      </c>
      <c r="AV729" s="20">
        <f>Data!AZ729-Data!DG729</f>
        <v>0.44999999999999929</v>
      </c>
      <c r="AW729" s="20">
        <f>Data!BA729-Data!DH729</f>
        <v>45</v>
      </c>
      <c r="AX729" s="20">
        <f>Data!BB729-Data!DI729</f>
        <v>2.25</v>
      </c>
      <c r="AY729" s="20">
        <f>Data!BC729-Data!DJ729</f>
        <v>-118</v>
      </c>
      <c r="AZ729" s="20">
        <f>Data!BD729-Data!DK729</f>
        <v>-104</v>
      </c>
      <c r="BA729" s="20">
        <f>Data!BE729-Data!DL729</f>
        <v>27</v>
      </c>
      <c r="BB729" s="20">
        <f>Data!BF729-Data!DM729</f>
        <v>-1</v>
      </c>
      <c r="BC729" s="20">
        <f>Data!BG729-Data!DN729</f>
        <v>-63</v>
      </c>
      <c r="BD729" s="20">
        <f>Data!BH729-Data!DO729</f>
        <v>-14</v>
      </c>
      <c r="BE729" s="20">
        <f>Data!BI729-Data!DP729</f>
        <v>-10.600000000000009</v>
      </c>
      <c r="BF729" s="20">
        <f>Data!BJ729-Data!DQ729</f>
        <v>-3.35</v>
      </c>
      <c r="BG729" s="20">
        <f>Data!BK729-Data!DR729</f>
        <v>-0.39900000000000002</v>
      </c>
      <c r="BH729" s="20">
        <f>Data!BL729-Data!DS729</f>
        <v>-4.9999999999998934E-2</v>
      </c>
      <c r="BI729" s="20">
        <f>Data!BM729-Data!DT729</f>
        <v>-0.35300000000000004</v>
      </c>
      <c r="BJ729" s="20">
        <f>Data!BN729-Data!DU729</f>
        <v>-3.1999999999999993</v>
      </c>
      <c r="BK729" s="20">
        <f>Data!BO729-Data!DV729</f>
        <v>-0.80000000000000071</v>
      </c>
      <c r="BL729" s="20">
        <f>Data!BP729-Data!DW729</f>
        <v>1.3999999999999995</v>
      </c>
      <c r="BM729" s="20">
        <f>Data!BQ729-Data!DX729</f>
        <v>-5.2</v>
      </c>
      <c r="BN729" s="20">
        <f>Data!BR729-Data!DY729</f>
        <v>-3.1000000000000014</v>
      </c>
      <c r="BO729" s="20">
        <f>Data!BS729-Data!DZ729</f>
        <v>26</v>
      </c>
      <c r="BP729" s="20">
        <f>Data!BT729-Data!EA729</f>
        <v>-2.300000000000002E-2</v>
      </c>
      <c r="BQ729" s="20">
        <f>Data!BU729-Data!EB729</f>
        <v>0</v>
      </c>
      <c r="BR729" s="20">
        <f>Data!BV729-Data!EC729</f>
        <v>36</v>
      </c>
      <c r="BS729" s="20">
        <f>Data!BW729-Data!ED729</f>
        <v>-6</v>
      </c>
      <c r="BT729" s="20">
        <f>Data!BX729-Data!EE729</f>
        <v>20</v>
      </c>
      <c r="BU729" s="20">
        <f>Data!BY729-Data!EF729</f>
        <v>44</v>
      </c>
      <c r="BV729" s="20">
        <f>Data!BZ729-Data!EG729</f>
        <v>29</v>
      </c>
      <c r="BW729" s="20">
        <f>Data!CA729-Data!EH729</f>
        <v>16.5</v>
      </c>
      <c r="BX729" s="20">
        <f>Data!CB729-Data!EI729</f>
        <v>28</v>
      </c>
      <c r="BY729" s="20">
        <f>Data!CC729-Data!EJ729</f>
        <v>-8</v>
      </c>
      <c r="BZ729" s="20">
        <f>Data!EK729</f>
        <v>10554.24</v>
      </c>
      <c r="CA729" s="20">
        <f>Data!EL729</f>
        <v>10940.159999999998</v>
      </c>
      <c r="CB729" s="20">
        <f>Data!EM729</f>
        <v>167.01000000000002</v>
      </c>
      <c r="CC729" s="20">
        <f>Data!EN729</f>
        <v>91.14</v>
      </c>
      <c r="CD729" s="20">
        <f>Data!EO729</f>
        <v>10.503299999999999</v>
      </c>
      <c r="CE729" s="20">
        <f>Data!EP729</f>
        <v>249.57400000000001</v>
      </c>
      <c r="CF729" s="50">
        <f>IF(ISBLANK(Data!EQ729), "", Data!EQ729)</f>
        <v>79</v>
      </c>
      <c r="CG729" s="50">
        <f>IF(ISBLANK(Data!ER729), "", Data!ER729)</f>
        <v>61</v>
      </c>
      <c r="CH729" s="61" t="str">
        <f>IF(ISBLANK(Data!ES729), "", Data!ES729)</f>
        <v>Middle Tennessee</v>
      </c>
      <c r="CI729" s="61">
        <f>IF(ISBLANK(Data!ET729), "", Data!ET729)</f>
        <v>140</v>
      </c>
    </row>
    <row r="730" spans="1:87" x14ac:dyDescent="0.45">
      <c r="A730" s="50">
        <f>IF(ISBLANK(Data!A730), "", Data!A730)</f>
        <v>45318</v>
      </c>
      <c r="B730" s="50" t="str">
        <f>IF(ISBLANK(Data!B730), "", Data!B730)</f>
        <v>Penn St.</v>
      </c>
      <c r="C730" s="50">
        <f>IF(ISBLANK(Data!C730), "", Data!C730)</f>
        <v>229</v>
      </c>
      <c r="D730" s="50" t="str">
        <f>IF(ISBLANK(Data!D730), "", Data!D730)</f>
        <v>Minnesota</v>
      </c>
      <c r="E730" s="50">
        <f>IF(ISBLANK(Data!E730), "", Data!E730)</f>
        <v>175</v>
      </c>
      <c r="F730" s="50" t="str">
        <f>IF(ISBLANK(Data!F730), "", Data!F730)</f>
        <v>N</v>
      </c>
      <c r="G730" s="50" t="str">
        <f>IF(ISBLANK(Data!G730), "", Data!G730)</f>
        <v>Penn St.</v>
      </c>
      <c r="H730" s="50" t="str">
        <f>IF(ISBLANK(Data!H730), "", Data!H730)</f>
        <v>Minnesota</v>
      </c>
      <c r="I730" s="50" t="str">
        <f>IF(ISBLANK(Data!I730), "", Data!I730)</f>
        <v>Penn St.</v>
      </c>
      <c r="J730" s="50" t="str">
        <f>IF(ISBLANK(Data!J730), "", Data!J730)</f>
        <v>Minnesota</v>
      </c>
      <c r="K730" s="50" t="str">
        <f>IF(ISBLANK(Data!K730), "", Data!K730)</f>
        <v>Penn State</v>
      </c>
      <c r="L730" s="50" t="str">
        <f>IF(ISBLANK(Data!L730), "", Data!L730)</f>
        <v>Minnesota</v>
      </c>
      <c r="M730" s="50" t="str">
        <f>IF(ISBLANK(Data!M730), "", Data!M730)</f>
        <v>Penn St</v>
      </c>
      <c r="N730" s="50" t="str">
        <f>IF(ISBLANK(Data!N730), "", Data!N730)</f>
        <v>Minnesota</v>
      </c>
      <c r="O730" s="50" t="str">
        <f>IF(ISBLANK(Data!O730), "", Data!O730)</f>
        <v>Penn St.</v>
      </c>
      <c r="P730" s="50" t="str">
        <f>IF(ISBLANK(Data!P730), "", Data!P730)</f>
        <v>Minnesota</v>
      </c>
      <c r="Q730" s="50" t="str">
        <f>IF(ISBLANK(Data!Q730), "", Data!Q730)</f>
        <v>Penn State</v>
      </c>
      <c r="R730" s="50" t="str">
        <f>IF(ISBLANK(Data!R730), "", Data!R730)</f>
        <v>Minnesota</v>
      </c>
      <c r="S730" s="20">
        <f>Data!W730-Data!CD730</f>
        <v>-0.15789473684210503</v>
      </c>
      <c r="T730" s="20">
        <f>Data!X730-Data!CE730</f>
        <v>-2.8199999999999994</v>
      </c>
      <c r="U730" s="20">
        <f>Data!Y730-Data!CF730</f>
        <v>0.40000000000000568</v>
      </c>
      <c r="V730" s="20">
        <f>Data!Z730-Data!CG730</f>
        <v>3.2999999999999972</v>
      </c>
      <c r="W730" s="20">
        <f>Data!AA730-Data!CH730</f>
        <v>3.8000000000000114</v>
      </c>
      <c r="X730" s="20">
        <f>Data!AB730-Data!CI730</f>
        <v>-7.0000000000000062E-3</v>
      </c>
      <c r="Y730" s="20">
        <f>Data!AC730-Data!CJ730</f>
        <v>5.67</v>
      </c>
      <c r="Z730" s="20">
        <f>Data!AD730-Data!CK730</f>
        <v>2.0999999999999943</v>
      </c>
      <c r="AA730" s="20">
        <f>Data!AE730-Data!CL730</f>
        <v>-3.5</v>
      </c>
      <c r="AB730" s="20">
        <f>Data!AF730-Data!CM730</f>
        <v>7.25</v>
      </c>
      <c r="AC730" s="20">
        <f>Data!AG730-Data!CN730</f>
        <v>1</v>
      </c>
      <c r="AD730" s="20">
        <f>Data!AH730-Data!CO730</f>
        <v>1.7999999999999972</v>
      </c>
      <c r="AE730" s="20">
        <f>Data!AI730-Data!CP730</f>
        <v>-2.3100000000000009E-2</v>
      </c>
      <c r="AF730" s="20">
        <f>Data!AJ730-Data!CQ730</f>
        <v>-1.5999999999999996</v>
      </c>
      <c r="AG730" s="20">
        <f>Data!AK730-Data!CR730</f>
        <v>-8.4210526315789444E-2</v>
      </c>
      <c r="AH730" s="20">
        <f>Data!AL730-Data!CS730</f>
        <v>-39</v>
      </c>
      <c r="AI730" s="20">
        <f>Data!AM730-Data!CT730</f>
        <v>-2.2100000000000009</v>
      </c>
      <c r="AJ730" s="20">
        <f>Data!AN730-Data!CU730</f>
        <v>3.9499999999999997</v>
      </c>
      <c r="AK730" s="20">
        <f>Data!AO730-Data!CV730</f>
        <v>3</v>
      </c>
      <c r="AL730" s="20">
        <f>Data!AP730-Data!CW730</f>
        <v>120</v>
      </c>
      <c r="AM730" s="20">
        <f>Data!AQ730-Data!CX730</f>
        <v>62</v>
      </c>
      <c r="AN730" s="20">
        <f>Data!AR730-Data!CY730</f>
        <v>-4.0999999999999981E-2</v>
      </c>
      <c r="AO730" s="20">
        <f>Data!AS730-Data!CZ730</f>
        <v>-5</v>
      </c>
      <c r="AP730" s="20">
        <f>Data!AT730-Data!DA730</f>
        <v>27</v>
      </c>
      <c r="AQ730" s="20">
        <f>Data!AU730-Data!DB730</f>
        <v>-3.1000000000000028E-2</v>
      </c>
      <c r="AR730" s="20">
        <f>Data!AV730-Data!DC730</f>
        <v>44</v>
      </c>
      <c r="AS730" s="20">
        <f>Data!AW730-Data!DD730</f>
        <v>21</v>
      </c>
      <c r="AT730" s="20">
        <f>Data!AX730-Data!DE730</f>
        <v>7.5999999999999956E-2</v>
      </c>
      <c r="AU730" s="20">
        <f>Data!AY730-Data!DF730</f>
        <v>-21</v>
      </c>
      <c r="AV730" s="20">
        <f>Data!AZ730-Data!DG730</f>
        <v>-1.1052631578947381</v>
      </c>
      <c r="AW730" s="20">
        <f>Data!BA730-Data!DH730</f>
        <v>-98</v>
      </c>
      <c r="AX730" s="20">
        <f>Data!BB730-Data!DI730</f>
        <v>-5.1578947368421026</v>
      </c>
      <c r="AY730" s="20">
        <f>Data!BC730-Data!DJ730</f>
        <v>-130</v>
      </c>
      <c r="AZ730" s="20">
        <f>Data!BD730-Data!DK730</f>
        <v>43</v>
      </c>
      <c r="BA730" s="20">
        <f>Data!BE730-Data!DL730</f>
        <v>-37</v>
      </c>
      <c r="BB730" s="20">
        <f>Data!BF730-Data!DM730</f>
        <v>-32</v>
      </c>
      <c r="BC730" s="20">
        <f>Data!BG730-Data!DN730</f>
        <v>34</v>
      </c>
      <c r="BD730" s="20">
        <f>Data!BH730-Data!DO730</f>
        <v>0.20000000000000284</v>
      </c>
      <c r="BE730" s="20">
        <f>Data!BI730-Data!DP730</f>
        <v>6.3160000000000025</v>
      </c>
      <c r="BF730" s="20">
        <f>Data!BJ730-Data!DQ730</f>
        <v>-6.1580000000000004</v>
      </c>
      <c r="BG730" s="20">
        <f>Data!BK730-Data!DR730</f>
        <v>-0.39900000000000002</v>
      </c>
      <c r="BH730" s="20">
        <f>Data!BL730-Data!DS730</f>
        <v>-1.6840000000000011</v>
      </c>
      <c r="BI730" s="20">
        <f>Data!BM730-Data!DT730</f>
        <v>0.28999999999999992</v>
      </c>
      <c r="BJ730" s="20">
        <f>Data!BN730-Data!DU730</f>
        <v>1.3999999999999986</v>
      </c>
      <c r="BK730" s="20">
        <f>Data!BO730-Data!DV730</f>
        <v>1.1000000000000014</v>
      </c>
      <c r="BL730" s="20">
        <f>Data!BP730-Data!DW730</f>
        <v>-1.9</v>
      </c>
      <c r="BM730" s="20">
        <f>Data!BQ730-Data!DX730</f>
        <v>2.2631578947368425</v>
      </c>
      <c r="BN730" s="20">
        <f>Data!BR730-Data!DY730</f>
        <v>1.8000000000000007</v>
      </c>
      <c r="BO730" s="20">
        <f>Data!BS730-Data!DZ730</f>
        <v>-4</v>
      </c>
      <c r="BP730" s="20">
        <f>Data!BT730-Data!EA730</f>
        <v>1.0000000000000009E-3</v>
      </c>
      <c r="BQ730" s="20">
        <f>Data!BU730-Data!EB730</f>
        <v>6</v>
      </c>
      <c r="BR730" s="20">
        <f>Data!BV730-Data!EC730</f>
        <v>21</v>
      </c>
      <c r="BS730" s="20">
        <f>Data!BW730-Data!ED730</f>
        <v>-9</v>
      </c>
      <c r="BT730" s="20">
        <f>Data!BX730-Data!EE730</f>
        <v>27</v>
      </c>
      <c r="BU730" s="20">
        <f>Data!BY730-Data!EF730</f>
        <v>10</v>
      </c>
      <c r="BV730" s="20">
        <f>Data!BZ730-Data!EG730</f>
        <v>19</v>
      </c>
      <c r="BW730" s="20">
        <f>Data!CA730-Data!EH730</f>
        <v>8.2999999999999972</v>
      </c>
      <c r="BX730" s="20">
        <f>Data!CB730-Data!EI730</f>
        <v>4</v>
      </c>
      <c r="BY730" s="20">
        <f>Data!CC730-Data!EJ730</f>
        <v>-25</v>
      </c>
      <c r="BZ730" s="20">
        <f>Data!EK730</f>
        <v>11150.400000000001</v>
      </c>
      <c r="CA730" s="20">
        <f>Data!EL730</f>
        <v>11473</v>
      </c>
      <c r="CB730" s="20">
        <f>Data!EM730</f>
        <v>72.824473684210517</v>
      </c>
      <c r="CC730" s="20">
        <f>Data!EN730</f>
        <v>112.54894736842107</v>
      </c>
      <c r="CD730" s="20">
        <f>Data!EO730</f>
        <v>12.0848</v>
      </c>
      <c r="CE730" s="20">
        <f>Data!EP730</f>
        <v>230.14</v>
      </c>
      <c r="CF730" s="50">
        <f>IF(ISBLANK(Data!EQ730), "", Data!EQ730)</f>
        <v>74</v>
      </c>
      <c r="CG730" s="50">
        <f>IF(ISBLANK(Data!ER730), "", Data!ER730)</f>
        <v>83</v>
      </c>
      <c r="CH730" s="61" t="str">
        <f>IF(ISBLANK(Data!ES730), "", Data!ES730)</f>
        <v>Minnesota</v>
      </c>
      <c r="CI730" s="61">
        <f>IF(ISBLANK(Data!ET730), "", Data!ET730)</f>
        <v>157</v>
      </c>
    </row>
    <row r="731" spans="1:87" x14ac:dyDescent="0.45">
      <c r="A731" s="50">
        <f>IF(ISBLANK(Data!A731), "", Data!A731)</f>
        <v>45318</v>
      </c>
      <c r="B731" s="50" t="str">
        <f>IF(ISBLANK(Data!B731), "", Data!B731)</f>
        <v>Oregon St.</v>
      </c>
      <c r="C731" s="50">
        <f>IF(ISBLANK(Data!C731), "", Data!C731)</f>
        <v>226</v>
      </c>
      <c r="D731" s="50" t="str">
        <f>IF(ISBLANK(Data!D731), "", Data!D731)</f>
        <v>Arizona St.</v>
      </c>
      <c r="E731" s="50">
        <f>IF(ISBLANK(Data!E731), "", Data!E731)</f>
        <v>12</v>
      </c>
      <c r="F731" s="50" t="str">
        <f>IF(ISBLANK(Data!F731), "", Data!F731)</f>
        <v>N</v>
      </c>
      <c r="G731" s="50" t="str">
        <f>IF(ISBLANK(Data!G731), "", Data!G731)</f>
        <v>Oregon St.</v>
      </c>
      <c r="H731" s="50" t="str">
        <f>IF(ISBLANK(Data!H731), "", Data!H731)</f>
        <v>Arizona St.</v>
      </c>
      <c r="I731" s="50" t="str">
        <f>IF(ISBLANK(Data!I731), "", Data!I731)</f>
        <v>Oregon St.</v>
      </c>
      <c r="J731" s="50" t="str">
        <f>IF(ISBLANK(Data!J731), "", Data!J731)</f>
        <v>Arizona St.</v>
      </c>
      <c r="K731" s="50" t="str">
        <f>IF(ISBLANK(Data!K731), "", Data!K731)</f>
        <v>Oregon State</v>
      </c>
      <c r="L731" s="50" t="str">
        <f>IF(ISBLANK(Data!L731), "", Data!L731)</f>
        <v>Arizona State</v>
      </c>
      <c r="M731" s="50" t="str">
        <f>IF(ISBLANK(Data!M731), "", Data!M731)</f>
        <v>Oregon St</v>
      </c>
      <c r="N731" s="50" t="str">
        <f>IF(ISBLANK(Data!N731), "", Data!N731)</f>
        <v>Arizona St</v>
      </c>
      <c r="O731" s="50" t="str">
        <f>IF(ISBLANK(Data!O731), "", Data!O731)</f>
        <v>Oregon St.</v>
      </c>
      <c r="P731" s="50" t="str">
        <f>IF(ISBLANK(Data!P731), "", Data!P731)</f>
        <v>Arizona St.</v>
      </c>
      <c r="Q731" s="50" t="str">
        <f>IF(ISBLANK(Data!Q731), "", Data!Q731)</f>
        <v>Oregon State</v>
      </c>
      <c r="R731" s="50" t="str">
        <f>IF(ISBLANK(Data!R731), "", Data!R731)</f>
        <v>Arizona State</v>
      </c>
      <c r="S731" s="20">
        <f>Data!W731-Data!CD731</f>
        <v>-5.2631578947369029E-2</v>
      </c>
      <c r="T731" s="20">
        <f>Data!X731-Data!CE731</f>
        <v>-6.15</v>
      </c>
      <c r="U731" s="20">
        <f>Data!Y731-Data!CF731</f>
        <v>1.2999999999999972</v>
      </c>
      <c r="V731" s="20">
        <f>Data!Z731-Data!CG731</f>
        <v>7.4000000000000057</v>
      </c>
      <c r="W731" s="20">
        <f>Data!AA731-Data!CH731</f>
        <v>-4.2999999999999972</v>
      </c>
      <c r="X731" s="20">
        <f>Data!AB731-Data!CI731</f>
        <v>-1.9000000000000003E-2</v>
      </c>
      <c r="Y731" s="20">
        <f>Data!AC731-Data!CJ731</f>
        <v>-2.2400000000000002</v>
      </c>
      <c r="Z731" s="20">
        <f>Data!AD731-Data!CK731</f>
        <v>-0.79999999999999716</v>
      </c>
      <c r="AA731" s="20">
        <f>Data!AE731-Data!CL731</f>
        <v>1.3999999999999915</v>
      </c>
      <c r="AB731" s="20">
        <f>Data!AF731-Data!CM731</f>
        <v>-7.19</v>
      </c>
      <c r="AC731" s="20">
        <f>Data!AG731-Data!CN731</f>
        <v>1.2000000000000028</v>
      </c>
      <c r="AD731" s="20">
        <f>Data!AH731-Data!CO731</f>
        <v>8</v>
      </c>
      <c r="AE731" s="20">
        <f>Data!AI731-Data!CP731</f>
        <v>-0.183</v>
      </c>
      <c r="AF731" s="20">
        <f>Data!AJ731-Data!CQ731</f>
        <v>-1.8</v>
      </c>
      <c r="AG731" s="20">
        <f>Data!AK731-Data!CR731</f>
        <v>-9.4736842105263147E-2</v>
      </c>
      <c r="AH731" s="20">
        <f>Data!AL731-Data!CS731</f>
        <v>-85</v>
      </c>
      <c r="AI731" s="20">
        <f>Data!AM731-Data!CT731</f>
        <v>-3.6199999999999997</v>
      </c>
      <c r="AJ731" s="20">
        <f>Data!AN731-Data!CU731</f>
        <v>-1.0400000000000009</v>
      </c>
      <c r="AK731" s="20">
        <f>Data!AO731-Data!CV731</f>
        <v>19</v>
      </c>
      <c r="AL731" s="20">
        <f>Data!AP731-Data!CW731</f>
        <v>28</v>
      </c>
      <c r="AM731" s="20">
        <f>Data!AQ731-Data!CX731</f>
        <v>-60</v>
      </c>
      <c r="AN731" s="20">
        <f>Data!AR731-Data!CY731</f>
        <v>1.7000000000000015E-2</v>
      </c>
      <c r="AO731" s="20">
        <f>Data!AS731-Data!CZ731</f>
        <v>-10</v>
      </c>
      <c r="AP731" s="20">
        <f>Data!AT731-Data!DA731</f>
        <v>-61</v>
      </c>
      <c r="AQ731" s="20">
        <f>Data!AU731-Data!DB731</f>
        <v>2.5000000000000022E-2</v>
      </c>
      <c r="AR731" s="20">
        <f>Data!AV731-Data!DC731</f>
        <v>45</v>
      </c>
      <c r="AS731" s="20">
        <f>Data!AW731-Data!DD731</f>
        <v>5</v>
      </c>
      <c r="AT731" s="20">
        <f>Data!AX731-Data!DE731</f>
        <v>0.10599999999999998</v>
      </c>
      <c r="AU731" s="20">
        <f>Data!AY731-Data!DF731</f>
        <v>22</v>
      </c>
      <c r="AV731" s="20">
        <f>Data!AZ731-Data!DG731</f>
        <v>1.1578947368421053</v>
      </c>
      <c r="AW731" s="20">
        <f>Data!BA731-Data!DH731</f>
        <v>-1</v>
      </c>
      <c r="AX731" s="20">
        <f>Data!BB731-Data!DI731</f>
        <v>-5.2631578947362812E-2</v>
      </c>
      <c r="AY731" s="20">
        <f>Data!BC731-Data!DJ731</f>
        <v>-12</v>
      </c>
      <c r="AZ731" s="20">
        <f>Data!BD731-Data!DK731</f>
        <v>-37</v>
      </c>
      <c r="BA731" s="20">
        <f>Data!BE731-Data!DL731</f>
        <v>-4</v>
      </c>
      <c r="BB731" s="20">
        <f>Data!BF731-Data!DM731</f>
        <v>47</v>
      </c>
      <c r="BC731" s="20">
        <f>Data!BG731-Data!DN731</f>
        <v>75</v>
      </c>
      <c r="BD731" s="20">
        <f>Data!BH731-Data!DO731</f>
        <v>1</v>
      </c>
      <c r="BE731" s="20">
        <f>Data!BI731-Data!DP731</f>
        <v>1.472999999999999</v>
      </c>
      <c r="BF731" s="20">
        <f>Data!BJ731-Data!DQ731</f>
        <v>-0.47399999999999998</v>
      </c>
      <c r="BG731" s="20">
        <f>Data!BK731-Data!DR731</f>
        <v>-0.2649999999999999</v>
      </c>
      <c r="BH731" s="20">
        <f>Data!BL731-Data!DS731</f>
        <v>2.4740000000000002</v>
      </c>
      <c r="BI731" s="20">
        <f>Data!BM731-Data!DT731</f>
        <v>-0.30000000000000004</v>
      </c>
      <c r="BJ731" s="20">
        <f>Data!BN731-Data!DU731</f>
        <v>-3.1999999999999993</v>
      </c>
      <c r="BK731" s="20">
        <f>Data!BO731-Data!DV731</f>
        <v>0.29999999999999716</v>
      </c>
      <c r="BL731" s="20">
        <f>Data!BP731-Data!DW731</f>
        <v>-0.19999999999999973</v>
      </c>
      <c r="BM731" s="20">
        <f>Data!BQ731-Data!DX731</f>
        <v>-1.947368421052631</v>
      </c>
      <c r="BN731" s="20">
        <f>Data!BR731-Data!DY731</f>
        <v>4</v>
      </c>
      <c r="BO731" s="20">
        <f>Data!BS731-Data!DZ731</f>
        <v>66</v>
      </c>
      <c r="BP731" s="20">
        <f>Data!BT731-Data!EA731</f>
        <v>-4.9999999999999933E-2</v>
      </c>
      <c r="BQ731" s="20">
        <f>Data!BU731-Data!EB731</f>
        <v>35</v>
      </c>
      <c r="BR731" s="20">
        <f>Data!BV731-Data!EC731</f>
        <v>53</v>
      </c>
      <c r="BS731" s="20">
        <f>Data!BW731-Data!ED731</f>
        <v>75</v>
      </c>
      <c r="BT731" s="20">
        <f>Data!BX731-Data!EE731</f>
        <v>43</v>
      </c>
      <c r="BU731" s="20">
        <f>Data!BY731-Data!EF731</f>
        <v>85</v>
      </c>
      <c r="BV731" s="20">
        <f>Data!BZ731-Data!EG731</f>
        <v>53</v>
      </c>
      <c r="BW731" s="20">
        <f>Data!CA731-Data!EH731</f>
        <v>54.199999999999989</v>
      </c>
      <c r="BX731" s="20">
        <f>Data!CB731-Data!EI731</f>
        <v>66</v>
      </c>
      <c r="BY731" s="20">
        <f>Data!CC731-Data!EJ731</f>
        <v>155</v>
      </c>
      <c r="BZ731" s="20">
        <f>Data!EK731</f>
        <v>10510.759999999998</v>
      </c>
      <c r="CA731" s="20">
        <f>Data!EL731</f>
        <v>11161.8</v>
      </c>
      <c r="CB731" s="20">
        <f>Data!EM731</f>
        <v>109.92</v>
      </c>
      <c r="CC731" s="20">
        <f>Data!EN731</f>
        <v>68.485105263157905</v>
      </c>
      <c r="CD731" s="20">
        <f>Data!EO731</f>
        <v>12.352</v>
      </c>
      <c r="CE731" s="20">
        <f>Data!EP731</f>
        <v>217.08600000000001</v>
      </c>
      <c r="CF731" s="50">
        <f>IF(ISBLANK(Data!EQ731), "", Data!EQ731)</f>
        <v>84</v>
      </c>
      <c r="CG731" s="50">
        <f>IF(ISBLANK(Data!ER731), "", Data!ER731)</f>
        <v>71</v>
      </c>
      <c r="CH731" s="61" t="str">
        <f>IF(ISBLANK(Data!ES731), "", Data!ES731)</f>
        <v>Oregon St.</v>
      </c>
      <c r="CI731" s="61">
        <f>IF(ISBLANK(Data!ET731), "", Data!ET731)</f>
        <v>155</v>
      </c>
    </row>
    <row r="732" spans="1:87" x14ac:dyDescent="0.45">
      <c r="A732" s="50">
        <f>IF(ISBLANK(Data!A732), "", Data!A732)</f>
        <v>45318</v>
      </c>
      <c r="B732" s="50" t="str">
        <f>IF(ISBLANK(Data!B732), "", Data!B732)</f>
        <v>Syracuse</v>
      </c>
      <c r="C732" s="50">
        <f>IF(ISBLANK(Data!C732), "", Data!C732)</f>
        <v>289</v>
      </c>
      <c r="D732" s="50" t="str">
        <f>IF(ISBLANK(Data!D732), "", Data!D732)</f>
        <v>N.C. State</v>
      </c>
      <c r="E732" s="50">
        <f>IF(ISBLANK(Data!E732), "", Data!E732)</f>
        <v>188</v>
      </c>
      <c r="F732" s="50" t="str">
        <f>IF(ISBLANK(Data!F732), "", Data!F732)</f>
        <v>N</v>
      </c>
      <c r="G732" s="50" t="str">
        <f>IF(ISBLANK(Data!G732), "", Data!G732)</f>
        <v>Syracuse</v>
      </c>
      <c r="H732" s="50" t="str">
        <f>IF(ISBLANK(Data!H732), "", Data!H732)</f>
        <v>North Carolina St.</v>
      </c>
      <c r="I732" s="50" t="str">
        <f>IF(ISBLANK(Data!I732), "", Data!I732)</f>
        <v>Syracuse</v>
      </c>
      <c r="J732" s="50" t="str">
        <f>IF(ISBLANK(Data!J732), "", Data!J732)</f>
        <v>North Carolina St.</v>
      </c>
      <c r="K732" s="50" t="str">
        <f>IF(ISBLANK(Data!K732), "", Data!K732)</f>
        <v>Syracuse</v>
      </c>
      <c r="L732" s="50" t="str">
        <f>IF(ISBLANK(Data!L732), "", Data!L732)</f>
        <v>NC State</v>
      </c>
      <c r="M732" s="50" t="str">
        <f>IF(ISBLANK(Data!M732), "", Data!M732)</f>
        <v>Syracuse</v>
      </c>
      <c r="N732" s="50" t="str">
        <f>IF(ISBLANK(Data!N732), "", Data!N732)</f>
        <v>NC State</v>
      </c>
      <c r="O732" s="50" t="str">
        <f>IF(ISBLANK(Data!O732), "", Data!O732)</f>
        <v>Syracuse</v>
      </c>
      <c r="P732" s="50" t="str">
        <f>IF(ISBLANK(Data!P732), "", Data!P732)</f>
        <v>NC State</v>
      </c>
      <c r="Q732" s="50" t="str">
        <f>IF(ISBLANK(Data!Q732), "", Data!Q732)</f>
        <v>Syracuse</v>
      </c>
      <c r="R732" s="50" t="str">
        <f>IF(ISBLANK(Data!R732), "", Data!R732)</f>
        <v>North Carolina State</v>
      </c>
      <c r="S732" s="20">
        <f>Data!W732-Data!CD732</f>
        <v>0</v>
      </c>
      <c r="T732" s="20">
        <f>Data!X732-Data!CE732</f>
        <v>-1.4900000000000002</v>
      </c>
      <c r="U732" s="20">
        <f>Data!Y732-Data!CF732</f>
        <v>-3.0999999999999943</v>
      </c>
      <c r="V732" s="20">
        <f>Data!Z732-Data!CG732</f>
        <v>-1.6000000000000085</v>
      </c>
      <c r="W732" s="20">
        <f>Data!AA732-Data!CH732</f>
        <v>1.7999999999999972</v>
      </c>
      <c r="X732" s="20">
        <f>Data!AB732-Data!CI732</f>
        <v>0.13799999999999998</v>
      </c>
      <c r="Y732" s="20">
        <f>Data!AC732-Data!CJ732</f>
        <v>5.59</v>
      </c>
      <c r="Z732" s="20">
        <f>Data!AD732-Data!CK732</f>
        <v>4</v>
      </c>
      <c r="AA732" s="20">
        <f>Data!AE732-Data!CL732</f>
        <v>-1.6000000000000085</v>
      </c>
      <c r="AB732" s="20">
        <f>Data!AF732-Data!CM732</f>
        <v>8.9</v>
      </c>
      <c r="AC732" s="20">
        <f>Data!AG732-Data!CN732</f>
        <v>-3.5</v>
      </c>
      <c r="AD732" s="20">
        <f>Data!AH732-Data!CO732</f>
        <v>-3.1999999999999886</v>
      </c>
      <c r="AE732" s="20">
        <f>Data!AI732-Data!CP732</f>
        <v>-1.0999999999999899E-3</v>
      </c>
      <c r="AF732" s="20">
        <f>Data!AJ732-Data!CQ732</f>
        <v>0.89999999999999991</v>
      </c>
      <c r="AG732" s="20">
        <f>Data!AK732-Data!CR732</f>
        <v>4.736842105263158E-2</v>
      </c>
      <c r="AH732" s="20">
        <f>Data!AL732-Data!CS732</f>
        <v>24</v>
      </c>
      <c r="AI732" s="20">
        <f>Data!AM732-Data!CT732</f>
        <v>-0.85999999999999943</v>
      </c>
      <c r="AJ732" s="20">
        <f>Data!AN732-Data!CU732</f>
        <v>5.17</v>
      </c>
      <c r="AK732" s="20">
        <f>Data!AO732-Data!CV732</f>
        <v>-14</v>
      </c>
      <c r="AL732" s="20">
        <f>Data!AP732-Data!CW732</f>
        <v>52</v>
      </c>
      <c r="AM732" s="20">
        <f>Data!AQ732-Data!CX732</f>
        <v>-21</v>
      </c>
      <c r="AN732" s="20">
        <f>Data!AR732-Data!CY732</f>
        <v>0</v>
      </c>
      <c r="AO732" s="20">
        <f>Data!AS732-Data!CZ732</f>
        <v>-3</v>
      </c>
      <c r="AP732" s="20">
        <f>Data!AT732-Data!DA732</f>
        <v>-2</v>
      </c>
      <c r="AQ732" s="20">
        <f>Data!AU732-Data!DB732</f>
        <v>-5.0000000000000044E-3</v>
      </c>
      <c r="AR732" s="20">
        <f>Data!AV732-Data!DC732</f>
        <v>7</v>
      </c>
      <c r="AS732" s="20">
        <f>Data!AW732-Data!DD732</f>
        <v>7</v>
      </c>
      <c r="AT732" s="20">
        <f>Data!AX732-Data!DE732</f>
        <v>5.0000000000000044E-3</v>
      </c>
      <c r="AU732" s="20">
        <f>Data!AY732-Data!DF732</f>
        <v>-12</v>
      </c>
      <c r="AV732" s="20">
        <f>Data!AZ732-Data!DG732</f>
        <v>-0.63157894736842124</v>
      </c>
      <c r="AW732" s="20">
        <f>Data!BA732-Data!DH732</f>
        <v>22</v>
      </c>
      <c r="AX732" s="20">
        <f>Data!BB732-Data!DI732</f>
        <v>1.1578947368421026</v>
      </c>
      <c r="AY732" s="20">
        <f>Data!BC732-Data!DJ732</f>
        <v>11</v>
      </c>
      <c r="AZ732" s="20">
        <f>Data!BD732-Data!DK732</f>
        <v>13</v>
      </c>
      <c r="BA732" s="20">
        <f>Data!BE732-Data!DL732</f>
        <v>32</v>
      </c>
      <c r="BB732" s="20">
        <f>Data!BF732-Data!DM732</f>
        <v>50</v>
      </c>
      <c r="BC732" s="20">
        <f>Data!BG732-Data!DN732</f>
        <v>-38</v>
      </c>
      <c r="BD732" s="20">
        <f>Data!BH732-Data!DO732</f>
        <v>-0.79999999999999716</v>
      </c>
      <c r="BE732" s="20">
        <f>Data!BI732-Data!DP732</f>
        <v>2.73599999999999</v>
      </c>
      <c r="BF732" s="20">
        <f>Data!BJ732-Data!DQ732</f>
        <v>-3.4740000000000002</v>
      </c>
      <c r="BG732" s="20">
        <f>Data!BK732-Data!DR732</f>
        <v>-0.2350000000000001</v>
      </c>
      <c r="BH732" s="20">
        <f>Data!BL732-Data!DS732</f>
        <v>2.6319999999999997</v>
      </c>
      <c r="BI732" s="20">
        <f>Data!BM732-Data!DT732</f>
        <v>-0.124</v>
      </c>
      <c r="BJ732" s="20">
        <f>Data!BN732-Data!DU732</f>
        <v>-9.9999999999997868E-2</v>
      </c>
      <c r="BK732" s="20">
        <f>Data!BO732-Data!DV732</f>
        <v>0.29999999999999716</v>
      </c>
      <c r="BL732" s="20">
        <f>Data!BP732-Data!DW732</f>
        <v>1.5999999999999996</v>
      </c>
      <c r="BM732" s="20">
        <f>Data!BQ732-Data!DX732</f>
        <v>0.68421052631578938</v>
      </c>
      <c r="BN732" s="20">
        <f>Data!BR732-Data!DY732</f>
        <v>-1.9999999999999982</v>
      </c>
      <c r="BO732" s="20">
        <f>Data!BS732-Data!DZ732</f>
        <v>-78</v>
      </c>
      <c r="BP732" s="20">
        <f>Data!BT732-Data!EA732</f>
        <v>7.4999999999999956E-2</v>
      </c>
      <c r="BQ732" s="20">
        <f>Data!BU732-Data!EB732</f>
        <v>-2</v>
      </c>
      <c r="BR732" s="20">
        <f>Data!BV732-Data!EC732</f>
        <v>3</v>
      </c>
      <c r="BS732" s="20">
        <f>Data!BW732-Data!ED732</f>
        <v>-20</v>
      </c>
      <c r="BT732" s="20">
        <f>Data!BX732-Data!EE732</f>
        <v>-24</v>
      </c>
      <c r="BU732" s="20">
        <f>Data!BY732-Data!EF732</f>
        <v>36</v>
      </c>
      <c r="BV732" s="20">
        <f>Data!BZ732-Data!EG732</f>
        <v>7</v>
      </c>
      <c r="BW732" s="20">
        <f>Data!CA732-Data!EH732</f>
        <v>-8.4000000000000057</v>
      </c>
      <c r="BX732" s="20">
        <f>Data!CB732-Data!EI732</f>
        <v>-79</v>
      </c>
      <c r="BY732" s="20">
        <f>Data!CC732-Data!EJ732</f>
        <v>-85</v>
      </c>
      <c r="BZ732" s="20">
        <f>Data!EK732</f>
        <v>10779.210000000001</v>
      </c>
      <c r="CA732" s="20">
        <f>Data!EL732</f>
        <v>10911.3</v>
      </c>
      <c r="CB732" s="20">
        <f>Data!EM732</f>
        <v>102.63668421052631</v>
      </c>
      <c r="CC732" s="20">
        <f>Data!EN732</f>
        <v>87.585789473684216</v>
      </c>
      <c r="CD732" s="20">
        <f>Data!EO732</f>
        <v>11.1958</v>
      </c>
      <c r="CE732" s="20">
        <f>Data!EP732</f>
        <v>241.56</v>
      </c>
      <c r="CF732" s="50">
        <f>IF(ISBLANK(Data!EQ732), "", Data!EQ732)</f>
        <v>77</v>
      </c>
      <c r="CG732" s="50">
        <f>IF(ISBLANK(Data!ER732), "", Data!ER732)</f>
        <v>65</v>
      </c>
      <c r="CH732" s="61" t="str">
        <f>IF(ISBLANK(Data!ES732), "", Data!ES732)</f>
        <v>Syracuse</v>
      </c>
      <c r="CI732" s="61">
        <f>IF(ISBLANK(Data!ET732), "", Data!ET732)</f>
        <v>142</v>
      </c>
    </row>
    <row r="733" spans="1:87" x14ac:dyDescent="0.45">
      <c r="A733" s="50">
        <f>IF(ISBLANK(Data!A733), "", Data!A733)</f>
        <v>45318</v>
      </c>
      <c r="B733" s="50" t="str">
        <f>IF(ISBLANK(Data!B733), "", Data!B733)</f>
        <v>Fresno St.</v>
      </c>
      <c r="C733" s="50">
        <f>IF(ISBLANK(Data!C733), "", Data!C733)</f>
        <v>93</v>
      </c>
      <c r="D733" s="50" t="str">
        <f>IF(ISBLANK(Data!D733), "", Data!D733)</f>
        <v>Air Force</v>
      </c>
      <c r="E733" s="50">
        <f>IF(ISBLANK(Data!E733), "", Data!E733)</f>
        <v>2</v>
      </c>
      <c r="F733" s="50" t="str">
        <f>IF(ISBLANK(Data!F733), "", Data!F733)</f>
        <v>N</v>
      </c>
      <c r="G733" s="50" t="str">
        <f>IF(ISBLANK(Data!G733), "", Data!G733)</f>
        <v>Fresno St.</v>
      </c>
      <c r="H733" s="50" t="str">
        <f>IF(ISBLANK(Data!H733), "", Data!H733)</f>
        <v>Air Force</v>
      </c>
      <c r="I733" s="50" t="str">
        <f>IF(ISBLANK(Data!I733), "", Data!I733)</f>
        <v>Fresno St.</v>
      </c>
      <c r="J733" s="50" t="str">
        <f>IF(ISBLANK(Data!J733), "", Data!J733)</f>
        <v>Air Force</v>
      </c>
      <c r="K733" s="50" t="str">
        <f>IF(ISBLANK(Data!K733), "", Data!K733)</f>
        <v>Fresno State</v>
      </c>
      <c r="L733" s="50" t="str">
        <f>IF(ISBLANK(Data!L733), "", Data!L733)</f>
        <v>Air Force</v>
      </c>
      <c r="M733" s="50" t="str">
        <f>IF(ISBLANK(Data!M733), "", Data!M733)</f>
        <v>Fresno St</v>
      </c>
      <c r="N733" s="50" t="str">
        <f>IF(ISBLANK(Data!N733), "", Data!N733)</f>
        <v>Air Force</v>
      </c>
      <c r="O733" s="50" t="str">
        <f>IF(ISBLANK(Data!O733), "", Data!O733)</f>
        <v>Fresno St.</v>
      </c>
      <c r="P733" s="50" t="str">
        <f>IF(ISBLANK(Data!P733), "", Data!P733)</f>
        <v>Air Force</v>
      </c>
      <c r="Q733" s="50" t="str">
        <f>IF(ISBLANK(Data!Q733), "", Data!Q733)</f>
        <v>Fresno State</v>
      </c>
      <c r="R733" s="50" t="str">
        <f>IF(ISBLANK(Data!R733), "", Data!R733)</f>
        <v>Air Force</v>
      </c>
      <c r="S733" s="20">
        <f>Data!W733-Data!CD733</f>
        <v>-2.3391812865496964E-2</v>
      </c>
      <c r="T733" s="20">
        <f>Data!X733-Data!CE733</f>
        <v>-2.84</v>
      </c>
      <c r="U733" s="20">
        <f>Data!Y733-Data!CF733</f>
        <v>9.9999999999994316E-2</v>
      </c>
      <c r="V733" s="20">
        <f>Data!Z733-Data!CG733</f>
        <v>2.9000000000000057</v>
      </c>
      <c r="W733" s="20">
        <f>Data!AA733-Data!CH733</f>
        <v>3.2000000000000028</v>
      </c>
      <c r="X733" s="20">
        <f>Data!AB733-Data!CI733</f>
        <v>5.9000000000000004E-2</v>
      </c>
      <c r="Y733" s="20">
        <f>Data!AC733-Data!CJ733</f>
        <v>4.0600000000000005</v>
      </c>
      <c r="Z733" s="20">
        <f>Data!AD733-Data!CK733</f>
        <v>1</v>
      </c>
      <c r="AA733" s="20">
        <f>Data!AE733-Data!CL733</f>
        <v>-3.1999999999999886</v>
      </c>
      <c r="AB733" s="20">
        <f>Data!AF733-Data!CM733</f>
        <v>6.2399999999999993</v>
      </c>
      <c r="AC733" s="20">
        <f>Data!AG733-Data!CN733</f>
        <v>-0.29999999999999716</v>
      </c>
      <c r="AD733" s="20">
        <f>Data!AH733-Data!CO733</f>
        <v>3</v>
      </c>
      <c r="AE733" s="20">
        <f>Data!AI733-Data!CP733</f>
        <v>-8.610000000000001E-2</v>
      </c>
      <c r="AF733" s="20">
        <f>Data!AJ733-Data!CQ733</f>
        <v>0</v>
      </c>
      <c r="AG733" s="20">
        <f>Data!AK733-Data!CR733</f>
        <v>1.8128654970760216E-2</v>
      </c>
      <c r="AH733" s="20">
        <f>Data!AL733-Data!CS733</f>
        <v>-15</v>
      </c>
      <c r="AI733" s="20">
        <f>Data!AM733-Data!CT733</f>
        <v>-1.5999999999999999</v>
      </c>
      <c r="AJ733" s="20">
        <f>Data!AN733-Data!CU733</f>
        <v>3.73</v>
      </c>
      <c r="AK733" s="20">
        <f>Data!AO733-Data!CV733</f>
        <v>78</v>
      </c>
      <c r="AL733" s="20">
        <f>Data!AP733-Data!CW733</f>
        <v>163</v>
      </c>
      <c r="AM733" s="20">
        <f>Data!AQ733-Data!CX733</f>
        <v>103</v>
      </c>
      <c r="AN733" s="20">
        <f>Data!AR733-Data!CY733</f>
        <v>1.1999999999999955E-2</v>
      </c>
      <c r="AO733" s="20">
        <f>Data!AS733-Data!CZ733</f>
        <v>-30</v>
      </c>
      <c r="AP733" s="20">
        <f>Data!AT733-Data!DA733</f>
        <v>-44</v>
      </c>
      <c r="AQ733" s="20">
        <f>Data!AU733-Data!DB733</f>
        <v>-3.6999999999999977E-2</v>
      </c>
      <c r="AR733" s="20">
        <f>Data!AV733-Data!DC733</f>
        <v>-12</v>
      </c>
      <c r="AS733" s="20">
        <f>Data!AW733-Data!DD733</f>
        <v>-5</v>
      </c>
      <c r="AT733" s="20">
        <f>Data!AX733-Data!DE733</f>
        <v>-2.7000000000000024E-2</v>
      </c>
      <c r="AU733" s="20">
        <f>Data!AY733-Data!DF733</f>
        <v>18</v>
      </c>
      <c r="AV733" s="20">
        <f>Data!AZ733-Data!DG733</f>
        <v>0.54970760233918092</v>
      </c>
      <c r="AW733" s="20">
        <f>Data!BA733-Data!DH733</f>
        <v>57</v>
      </c>
      <c r="AX733" s="20">
        <f>Data!BB733-Data!DI733</f>
        <v>1.3538011695906391</v>
      </c>
      <c r="AY733" s="20">
        <f>Data!BC733-Data!DJ733</f>
        <v>-44</v>
      </c>
      <c r="AZ733" s="20">
        <f>Data!BD733-Data!DK733</f>
        <v>-6</v>
      </c>
      <c r="BA733" s="20">
        <f>Data!BE733-Data!DL733</f>
        <v>-27</v>
      </c>
      <c r="BB733" s="20">
        <f>Data!BF733-Data!DM733</f>
        <v>28</v>
      </c>
      <c r="BC733" s="20">
        <f>Data!BG733-Data!DN733</f>
        <v>-19</v>
      </c>
      <c r="BD733" s="20">
        <f>Data!BH733-Data!DO733</f>
        <v>0.5</v>
      </c>
      <c r="BE733" s="20">
        <f>Data!BI733-Data!DP733</f>
        <v>4.9939999999999998</v>
      </c>
      <c r="BF733" s="20">
        <f>Data!BJ733-Data!DQ733</f>
        <v>-4.5030000000000001</v>
      </c>
      <c r="BG733" s="20">
        <f>Data!BK733-Data!DR733</f>
        <v>-0.30599999999999994</v>
      </c>
      <c r="BH733" s="20">
        <f>Data!BL733-Data!DS733</f>
        <v>0.80400000000000027</v>
      </c>
      <c r="BI733" s="20">
        <f>Data!BM733-Data!DT733</f>
        <v>-8.4000000000000075E-2</v>
      </c>
      <c r="BJ733" s="20">
        <f>Data!BN733-Data!DU733</f>
        <v>-3.5</v>
      </c>
      <c r="BK733" s="20">
        <f>Data!BO733-Data!DV733</f>
        <v>-1.2000000000000028</v>
      </c>
      <c r="BL733" s="20">
        <f>Data!BP733-Data!DW733</f>
        <v>-1.6999999999999997</v>
      </c>
      <c r="BM733" s="20">
        <f>Data!BQ733-Data!DX733</f>
        <v>-0.6871345029239766</v>
      </c>
      <c r="BN733" s="20">
        <f>Data!BR733-Data!DY733</f>
        <v>-1.8999999999999986</v>
      </c>
      <c r="BO733" s="20">
        <f>Data!BS733-Data!DZ733</f>
        <v>-34</v>
      </c>
      <c r="BP733" s="20">
        <f>Data!BT733-Data!EA733</f>
        <v>1.799999999999996E-2</v>
      </c>
      <c r="BQ733" s="20">
        <f>Data!BU733-Data!EB733</f>
        <v>1</v>
      </c>
      <c r="BR733" s="20">
        <f>Data!BV733-Data!EC733</f>
        <v>39</v>
      </c>
      <c r="BS733" s="20">
        <f>Data!BW733-Data!ED733</f>
        <v>-33</v>
      </c>
      <c r="BT733" s="20">
        <f>Data!BX733-Data!EE733</f>
        <v>-8</v>
      </c>
      <c r="BU733" s="20">
        <f>Data!BY733-Data!EF733</f>
        <v>-52</v>
      </c>
      <c r="BV733" s="20">
        <f>Data!BZ733-Data!EG733</f>
        <v>41</v>
      </c>
      <c r="BW733" s="20">
        <f>Data!CA733-Data!EH733</f>
        <v>-13.300000000000011</v>
      </c>
      <c r="BX733" s="20">
        <f>Data!CB733-Data!EI733</f>
        <v>-35</v>
      </c>
      <c r="BY733" s="20">
        <f>Data!CC733-Data!EJ733</f>
        <v>-8</v>
      </c>
      <c r="BZ733" s="20">
        <f>Data!EK733</f>
        <v>11130</v>
      </c>
      <c r="CA733" s="20">
        <f>Data!EL733</f>
        <v>11423.61</v>
      </c>
      <c r="CB733" s="20">
        <f>Data!EM733</f>
        <v>95.433444444444447</v>
      </c>
      <c r="CC733" s="20">
        <f>Data!EN733</f>
        <v>81.019052631578944</v>
      </c>
      <c r="CD733" s="20">
        <f>Data!EO733</f>
        <v>10.373400000000002</v>
      </c>
      <c r="CE733" s="20">
        <f>Data!EP733</f>
        <v>201.81</v>
      </c>
      <c r="CF733" s="50">
        <f>IF(ISBLANK(Data!EQ733), "", Data!EQ733)</f>
        <v>84</v>
      </c>
      <c r="CG733" s="50">
        <f>IF(ISBLANK(Data!ER733), "", Data!ER733)</f>
        <v>70</v>
      </c>
      <c r="CH733" s="61" t="str">
        <f>IF(ISBLANK(Data!ES733), "", Data!ES733)</f>
        <v>Fresno St.</v>
      </c>
      <c r="CI733" s="61">
        <f>IF(ISBLANK(Data!ET733), "", Data!ET733)</f>
        <v>154</v>
      </c>
    </row>
    <row r="734" spans="1:87" x14ac:dyDescent="0.45">
      <c r="A734" s="50">
        <f>IF(ISBLANK(Data!A734), "", Data!A734)</f>
        <v>45318</v>
      </c>
      <c r="B734" s="50" t="str">
        <f>IF(ISBLANK(Data!B734), "", Data!B734)</f>
        <v>Northwestern</v>
      </c>
      <c r="C734" s="50">
        <f>IF(ISBLANK(Data!C734), "", Data!C734)</f>
        <v>215</v>
      </c>
      <c r="D734" s="50" t="str">
        <f>IF(ISBLANK(Data!D734), "", Data!D734)</f>
        <v>Ohio St.</v>
      </c>
      <c r="E734" s="50">
        <f>IF(ISBLANK(Data!E734), "", Data!E734)</f>
        <v>220</v>
      </c>
      <c r="F734" s="50" t="str">
        <f>IF(ISBLANK(Data!F734), "", Data!F734)</f>
        <v>N</v>
      </c>
      <c r="G734" s="50" t="str">
        <f>IF(ISBLANK(Data!G734), "", Data!G734)</f>
        <v>Northwestern</v>
      </c>
      <c r="H734" s="50" t="str">
        <f>IF(ISBLANK(Data!H734), "", Data!H734)</f>
        <v>Ohio St.</v>
      </c>
      <c r="I734" s="50" t="str">
        <f>IF(ISBLANK(Data!I734), "", Data!I734)</f>
        <v>Northwestern</v>
      </c>
      <c r="J734" s="50" t="str">
        <f>IF(ISBLANK(Data!J734), "", Data!J734)</f>
        <v>Ohio St.</v>
      </c>
      <c r="K734" s="50" t="str">
        <f>IF(ISBLANK(Data!K734), "", Data!K734)</f>
        <v>Northwestern</v>
      </c>
      <c r="L734" s="50" t="str">
        <f>IF(ISBLANK(Data!L734), "", Data!L734)</f>
        <v>Ohio State</v>
      </c>
      <c r="M734" s="50" t="str">
        <f>IF(ISBLANK(Data!M734), "", Data!M734)</f>
        <v>Northwestern</v>
      </c>
      <c r="N734" s="50" t="str">
        <f>IF(ISBLANK(Data!N734), "", Data!N734)</f>
        <v>Ohio St</v>
      </c>
      <c r="O734" s="50" t="str">
        <f>IF(ISBLANK(Data!O734), "", Data!O734)</f>
        <v>Northwestern</v>
      </c>
      <c r="P734" s="50" t="str">
        <f>IF(ISBLANK(Data!P734), "", Data!P734)</f>
        <v>Ohio St.</v>
      </c>
      <c r="Q734" s="50" t="str">
        <f>IF(ISBLANK(Data!Q734), "", Data!Q734)</f>
        <v>Northwestern</v>
      </c>
      <c r="R734" s="50" t="str">
        <f>IF(ISBLANK(Data!R734), "", Data!R734)</f>
        <v>Ohio State</v>
      </c>
      <c r="S734" s="20">
        <f>Data!W734-Data!CD734</f>
        <v>5.2631578947367919E-2</v>
      </c>
      <c r="T734" s="20">
        <f>Data!X734-Data!CE734</f>
        <v>-0.92999999999999972</v>
      </c>
      <c r="U734" s="20">
        <f>Data!Y734-Data!CF734</f>
        <v>-0.5</v>
      </c>
      <c r="V734" s="20">
        <f>Data!Z734-Data!CG734</f>
        <v>0.39999999999999147</v>
      </c>
      <c r="W734" s="20">
        <f>Data!AA734-Data!CH734</f>
        <v>-1.3999999999999915</v>
      </c>
      <c r="X734" s="20">
        <f>Data!AB734-Data!CI734</f>
        <v>0.10500000000000001</v>
      </c>
      <c r="Y734" s="20">
        <f>Data!AC734-Data!CJ734</f>
        <v>1.6399999999999997</v>
      </c>
      <c r="Z734" s="20">
        <f>Data!AD734-Data!CK734</f>
        <v>1.4000000000000057</v>
      </c>
      <c r="AA734" s="20">
        <f>Data!AE734-Data!CL734</f>
        <v>-0.20000000000000284</v>
      </c>
      <c r="AB734" s="20">
        <f>Data!AF734-Data!CM734</f>
        <v>-4.16</v>
      </c>
      <c r="AC734" s="20">
        <f>Data!AG734-Data!CN734</f>
        <v>-1</v>
      </c>
      <c r="AD734" s="20">
        <f>Data!AH734-Data!CO734</f>
        <v>2</v>
      </c>
      <c r="AE734" s="20">
        <f>Data!AI734-Data!CP734</f>
        <v>-4.5499999999999985E-2</v>
      </c>
      <c r="AF734" s="20">
        <f>Data!AJ734-Data!CQ734</f>
        <v>2.4</v>
      </c>
      <c r="AG734" s="20">
        <f>Data!AK734-Data!CR734</f>
        <v>0.12631578947368421</v>
      </c>
      <c r="AH734" s="20">
        <f>Data!AL734-Data!CS734</f>
        <v>38</v>
      </c>
      <c r="AI734" s="20">
        <f>Data!AM734-Data!CT734</f>
        <v>-2.7300000000000004</v>
      </c>
      <c r="AJ734" s="20">
        <f>Data!AN734-Data!CU734</f>
        <v>0.62999999999999989</v>
      </c>
      <c r="AK734" s="20">
        <f>Data!AO734-Data!CV734</f>
        <v>-40</v>
      </c>
      <c r="AL734" s="20">
        <f>Data!AP734-Data!CW734</f>
        <v>24</v>
      </c>
      <c r="AM734" s="20">
        <f>Data!AQ734-Data!CX734</f>
        <v>-41</v>
      </c>
      <c r="AN734" s="20">
        <f>Data!AR734-Data!CY734</f>
        <v>2.0999999999999963E-2</v>
      </c>
      <c r="AO734" s="20">
        <f>Data!AS734-Data!CZ734</f>
        <v>5</v>
      </c>
      <c r="AP734" s="20">
        <f>Data!AT734-Data!DA734</f>
        <v>-20</v>
      </c>
      <c r="AQ734" s="20">
        <f>Data!AU734-Data!DB734</f>
        <v>3.0000000000000027E-2</v>
      </c>
      <c r="AR734" s="20">
        <f>Data!AV734-Data!DC734</f>
        <v>-53</v>
      </c>
      <c r="AS734" s="20">
        <f>Data!AW734-Data!DD734</f>
        <v>-60</v>
      </c>
      <c r="AT734" s="20">
        <f>Data!AX734-Data!DE734</f>
        <v>-2.6000000000000023E-2</v>
      </c>
      <c r="AU734" s="20">
        <f>Data!AY734-Data!DF734</f>
        <v>-73</v>
      </c>
      <c r="AV734" s="20">
        <f>Data!AZ734-Data!DG734</f>
        <v>-3.8421052631578956</v>
      </c>
      <c r="AW734" s="20">
        <f>Data!BA734-Data!DH734</f>
        <v>-168</v>
      </c>
      <c r="AX734" s="20">
        <f>Data!BB734-Data!DI734</f>
        <v>-8.8421052631578974</v>
      </c>
      <c r="AY734" s="20">
        <f>Data!BC734-Data!DJ734</f>
        <v>25</v>
      </c>
      <c r="AZ734" s="20">
        <f>Data!BD734-Data!DK734</f>
        <v>48</v>
      </c>
      <c r="BA734" s="20">
        <f>Data!BE734-Data!DL734</f>
        <v>-27</v>
      </c>
      <c r="BB734" s="20">
        <f>Data!BF734-Data!DM734</f>
        <v>-30</v>
      </c>
      <c r="BC734" s="20">
        <f>Data!BG734-Data!DN734</f>
        <v>31</v>
      </c>
      <c r="BD734" s="20">
        <f>Data!BH734-Data!DO734</f>
        <v>-2.1999999999999886</v>
      </c>
      <c r="BE734" s="20">
        <f>Data!BI734-Data!DP734</f>
        <v>1.262999999999991</v>
      </c>
      <c r="BF734" s="20">
        <f>Data!BJ734-Data!DQ734</f>
        <v>-3.3689999999999998</v>
      </c>
      <c r="BG734" s="20">
        <f>Data!BK734-Data!DR734</f>
        <v>0.39700000000000002</v>
      </c>
      <c r="BH734" s="20">
        <f>Data!BL734-Data!DS734</f>
        <v>-1.5790000000000006</v>
      </c>
      <c r="BI734" s="20">
        <f>Data!BM734-Data!DT734</f>
        <v>0.372</v>
      </c>
      <c r="BJ734" s="20">
        <f>Data!BN734-Data!DU734</f>
        <v>-1</v>
      </c>
      <c r="BK734" s="20">
        <f>Data!BO734-Data!DV734</f>
        <v>-3.0999999999999979</v>
      </c>
      <c r="BL734" s="20">
        <f>Data!BP734-Data!DW734</f>
        <v>-1.4</v>
      </c>
      <c r="BM734" s="20">
        <f>Data!BQ734-Data!DX734</f>
        <v>2.5263157894736841</v>
      </c>
      <c r="BN734" s="20">
        <f>Data!BR734-Data!DY734</f>
        <v>1.6999999999999993</v>
      </c>
      <c r="BO734" s="20">
        <f>Data!BS734-Data!DZ734</f>
        <v>-40</v>
      </c>
      <c r="BP734" s="20">
        <f>Data!BT734-Data!EA734</f>
        <v>3.1000000000000028E-2</v>
      </c>
      <c r="BQ734" s="20">
        <f>Data!BU734-Data!EB734</f>
        <v>-4</v>
      </c>
      <c r="BR734" s="20">
        <f>Data!BV734-Data!EC734</f>
        <v>12</v>
      </c>
      <c r="BS734" s="20">
        <f>Data!BW734-Data!ED734</f>
        <v>-26</v>
      </c>
      <c r="BT734" s="20">
        <f>Data!BX734-Data!EE734</f>
        <v>-45</v>
      </c>
      <c r="BU734" s="20">
        <f>Data!BY734-Data!EF734</f>
        <v>4</v>
      </c>
      <c r="BV734" s="20">
        <f>Data!BZ734-Data!EG734</f>
        <v>6</v>
      </c>
      <c r="BW734" s="20">
        <f>Data!CA734-Data!EH734</f>
        <v>-15.799999999999997</v>
      </c>
      <c r="BX734" s="20">
        <f>Data!CB734-Data!EI734</f>
        <v>-40</v>
      </c>
      <c r="BY734" s="20">
        <f>Data!CC734-Data!EJ734</f>
        <v>-47</v>
      </c>
      <c r="BZ734" s="20">
        <f>Data!EK734</f>
        <v>11789.830000000002</v>
      </c>
      <c r="CA734" s="20">
        <f>Data!EL734</f>
        <v>11887.26</v>
      </c>
      <c r="CB734" s="20">
        <f>Data!EM734</f>
        <v>48.031263157894728</v>
      </c>
      <c r="CC734" s="20">
        <f>Data!EN734</f>
        <v>83.1</v>
      </c>
      <c r="CD734" s="20">
        <f>Data!EO734</f>
        <v>13.067399999999999</v>
      </c>
      <c r="CE734" s="20">
        <f>Data!EP734</f>
        <v>216.77500000000001</v>
      </c>
      <c r="CF734" s="50">
        <f>IF(ISBLANK(Data!EQ734), "", Data!EQ734)</f>
        <v>83</v>
      </c>
      <c r="CG734" s="50">
        <f>IF(ISBLANK(Data!ER734), "", Data!ER734)</f>
        <v>58</v>
      </c>
      <c r="CH734" s="61" t="str">
        <f>IF(ISBLANK(Data!ES734), "", Data!ES734)</f>
        <v>Northwestern</v>
      </c>
      <c r="CI734" s="61">
        <f>IF(ISBLANK(Data!ET734), "", Data!ET734)</f>
        <v>141</v>
      </c>
    </row>
    <row r="735" spans="1:87" x14ac:dyDescent="0.45">
      <c r="A735" s="50">
        <f>IF(ISBLANK(Data!A735), "", Data!A735)</f>
        <v>45318</v>
      </c>
      <c r="B735" s="50" t="str">
        <f>IF(ISBLANK(Data!B735), "", Data!B735)</f>
        <v>Davidson</v>
      </c>
      <c r="C735" s="50">
        <f>IF(ISBLANK(Data!C735), "", Data!C735)</f>
        <v>65</v>
      </c>
      <c r="D735" s="50" t="str">
        <f>IF(ISBLANK(Data!D735), "", Data!D735)</f>
        <v>VCU</v>
      </c>
      <c r="E735" s="50">
        <f>IF(ISBLANK(Data!E735), "", Data!E735)</f>
        <v>337</v>
      </c>
      <c r="F735" s="50" t="str">
        <f>IF(ISBLANK(Data!F735), "", Data!F735)</f>
        <v>N</v>
      </c>
      <c r="G735" s="50" t="str">
        <f>IF(ISBLANK(Data!G735), "", Data!G735)</f>
        <v>Davidson</v>
      </c>
      <c r="H735" s="50" t="str">
        <f>IF(ISBLANK(Data!H735), "", Data!H735)</f>
        <v>VCU</v>
      </c>
      <c r="I735" s="50" t="str">
        <f>IF(ISBLANK(Data!I735), "", Data!I735)</f>
        <v>Davidson</v>
      </c>
      <c r="J735" s="50" t="str">
        <f>IF(ISBLANK(Data!J735), "", Data!J735)</f>
        <v>VCU</v>
      </c>
      <c r="K735" s="50" t="str">
        <f>IF(ISBLANK(Data!K735), "", Data!K735)</f>
        <v>Davidson</v>
      </c>
      <c r="L735" s="50" t="str">
        <f>IF(ISBLANK(Data!L735), "", Data!L735)</f>
        <v>Virginia Commonwealth</v>
      </c>
      <c r="M735" s="50" t="str">
        <f>IF(ISBLANK(Data!M735), "", Data!M735)</f>
        <v>Davidson</v>
      </c>
      <c r="N735" s="50" t="str">
        <f>IF(ISBLANK(Data!N735), "", Data!N735)</f>
        <v>VCU</v>
      </c>
      <c r="O735" s="50" t="str">
        <f>IF(ISBLANK(Data!O735), "", Data!O735)</f>
        <v>Davidson</v>
      </c>
      <c r="P735" s="50" t="str">
        <f>IF(ISBLANK(Data!P735), "", Data!P735)</f>
        <v>VCU</v>
      </c>
      <c r="Q735" s="50" t="str">
        <f>IF(ISBLANK(Data!Q735), "", Data!Q735)</f>
        <v>Davidson</v>
      </c>
      <c r="R735" s="50" t="str">
        <f>IF(ISBLANK(Data!R735), "", Data!R735)</f>
        <v>VCU</v>
      </c>
      <c r="S735" s="20">
        <f>Data!W735-Data!CD735</f>
        <v>0</v>
      </c>
      <c r="T735" s="20">
        <f>Data!X735-Data!CE735</f>
        <v>-3.4699999999999998</v>
      </c>
      <c r="U735" s="20">
        <f>Data!Y735-Data!CF735</f>
        <v>-3.5999999999999943</v>
      </c>
      <c r="V735" s="20">
        <f>Data!Z735-Data!CG735</f>
        <v>-0.10000000000000853</v>
      </c>
      <c r="W735" s="20">
        <f>Data!AA735-Data!CH735</f>
        <v>0.79999999999999716</v>
      </c>
      <c r="X735" s="20">
        <f>Data!AB735-Data!CI735</f>
        <v>9.1999999999999998E-2</v>
      </c>
      <c r="Y735" s="20">
        <f>Data!AC735-Data!CJ735</f>
        <v>1.47</v>
      </c>
      <c r="Z735" s="20">
        <f>Data!AD735-Data!CK735</f>
        <v>1.5</v>
      </c>
      <c r="AA735" s="20">
        <f>Data!AE735-Data!CL735</f>
        <v>0.10000000000000853</v>
      </c>
      <c r="AB735" s="20">
        <f>Data!AF735-Data!CM735</f>
        <v>0.48</v>
      </c>
      <c r="AC735" s="20">
        <f>Data!AG735-Data!CN735</f>
        <v>-4.8999999999999915</v>
      </c>
      <c r="AD735" s="20">
        <f>Data!AH735-Data!CO735</f>
        <v>-1.1999999999999886</v>
      </c>
      <c r="AE735" s="20">
        <f>Data!AI735-Data!CP735</f>
        <v>-8.5600000000000009E-2</v>
      </c>
      <c r="AF735" s="20">
        <f>Data!AJ735-Data!CQ735</f>
        <v>0.29999999999999982</v>
      </c>
      <c r="AG735" s="20">
        <f>Data!AK735-Data!CR735</f>
        <v>1.578947368421052E-2</v>
      </c>
      <c r="AH735" s="20">
        <f>Data!AL735-Data!CS735</f>
        <v>-26</v>
      </c>
      <c r="AI735" s="20">
        <f>Data!AM735-Data!CT735</f>
        <v>-4.6899999999999995</v>
      </c>
      <c r="AJ735" s="20">
        <f>Data!AN735-Data!CU735</f>
        <v>-0.63999999999999968</v>
      </c>
      <c r="AK735" s="20">
        <f>Data!AO735-Data!CV735</f>
        <v>-17</v>
      </c>
      <c r="AL735" s="20">
        <f>Data!AP735-Data!CW735</f>
        <v>7</v>
      </c>
      <c r="AM735" s="20">
        <f>Data!AQ735-Data!CX735</f>
        <v>50</v>
      </c>
      <c r="AN735" s="20">
        <f>Data!AR735-Data!CY735</f>
        <v>-1.3000000000000012E-2</v>
      </c>
      <c r="AO735" s="20">
        <f>Data!AS735-Data!CZ735</f>
        <v>0</v>
      </c>
      <c r="AP735" s="20">
        <f>Data!AT735-Data!DA735</f>
        <v>33</v>
      </c>
      <c r="AQ735" s="20">
        <f>Data!AU735-Data!DB735</f>
        <v>-2.4999999999999967E-2</v>
      </c>
      <c r="AR735" s="20">
        <f>Data!AV735-Data!DC735</f>
        <v>-33</v>
      </c>
      <c r="AS735" s="20">
        <f>Data!AW735-Data!DD735</f>
        <v>-13</v>
      </c>
      <c r="AT735" s="20">
        <f>Data!AX735-Data!DE735</f>
        <v>-6.1000000000000054E-2</v>
      </c>
      <c r="AU735" s="20">
        <f>Data!AY735-Data!DF735</f>
        <v>-6</v>
      </c>
      <c r="AV735" s="20">
        <f>Data!AZ735-Data!DG735</f>
        <v>-0.31578947368421062</v>
      </c>
      <c r="AW735" s="20">
        <f>Data!BA735-Data!DH735</f>
        <v>-22</v>
      </c>
      <c r="AX735" s="20">
        <f>Data!BB735-Data!DI735</f>
        <v>-1.1578947368421026</v>
      </c>
      <c r="AY735" s="20">
        <f>Data!BC735-Data!DJ735</f>
        <v>-24</v>
      </c>
      <c r="AZ735" s="20">
        <f>Data!BD735-Data!DK735</f>
        <v>8</v>
      </c>
      <c r="BA735" s="20">
        <f>Data!BE735-Data!DL735</f>
        <v>-48</v>
      </c>
      <c r="BB735" s="20">
        <f>Data!BF735-Data!DM735</f>
        <v>-48</v>
      </c>
      <c r="BC735" s="20">
        <f>Data!BG735-Data!DN735</f>
        <v>-34</v>
      </c>
      <c r="BD735" s="20">
        <f>Data!BH735-Data!DO735</f>
        <v>-0.89999999999999147</v>
      </c>
      <c r="BE735" s="20">
        <f>Data!BI735-Data!DP735</f>
        <v>0.36899999999999977</v>
      </c>
      <c r="BF735" s="20">
        <f>Data!BJ735-Data!DQ735</f>
        <v>-1.2629999999999999</v>
      </c>
      <c r="BG735" s="20">
        <f>Data!BK735-Data!DR735</f>
        <v>0.14900000000000002</v>
      </c>
      <c r="BH735" s="20">
        <f>Data!BL735-Data!DS735</f>
        <v>-2.5259999999999998</v>
      </c>
      <c r="BI735" s="20">
        <f>Data!BM735-Data!DT735</f>
        <v>0.15900000000000003</v>
      </c>
      <c r="BJ735" s="20">
        <f>Data!BN735-Data!DU735</f>
        <v>1.6999999999999993</v>
      </c>
      <c r="BK735" s="20">
        <f>Data!BO735-Data!DV735</f>
        <v>-0.69999999999999929</v>
      </c>
      <c r="BL735" s="20">
        <f>Data!BP735-Data!DW735</f>
        <v>-2.5000000000000004</v>
      </c>
      <c r="BM735" s="20">
        <f>Data!BQ735-Data!DX735</f>
        <v>0.42105263157894779</v>
      </c>
      <c r="BN735" s="20">
        <f>Data!BR735-Data!DY735</f>
        <v>-1.7999999999999989</v>
      </c>
      <c r="BO735" s="20">
        <f>Data!BS735-Data!DZ735</f>
        <v>-1</v>
      </c>
      <c r="BP735" s="20">
        <f>Data!BT735-Data!EA735</f>
        <v>1.0000000000000009E-3</v>
      </c>
      <c r="BQ735" s="20">
        <f>Data!BU735-Data!EB735</f>
        <v>7</v>
      </c>
      <c r="BR735" s="20">
        <f>Data!BV735-Data!EC735</f>
        <v>25</v>
      </c>
      <c r="BS735" s="20">
        <f>Data!BW735-Data!ED735</f>
        <v>45</v>
      </c>
      <c r="BT735" s="20">
        <f>Data!BX735-Data!EE735</f>
        <v>-15</v>
      </c>
      <c r="BU735" s="20">
        <f>Data!BY735-Data!EF735</f>
        <v>50</v>
      </c>
      <c r="BV735" s="20">
        <f>Data!BZ735-Data!EG735</f>
        <v>26</v>
      </c>
      <c r="BW735" s="20">
        <f>Data!CA735-Data!EH735</f>
        <v>24.599999999999994</v>
      </c>
      <c r="BX735" s="20">
        <f>Data!CB735-Data!EI735</f>
        <v>-3</v>
      </c>
      <c r="BY735" s="20">
        <f>Data!CC735-Data!EJ735</f>
        <v>47</v>
      </c>
      <c r="BZ735" s="20">
        <f>Data!EK735</f>
        <v>10988.9</v>
      </c>
      <c r="CA735" s="20">
        <f>Data!EL735</f>
        <v>11347.56</v>
      </c>
      <c r="CB735" s="20">
        <f>Data!EM735</f>
        <v>64.067789473684215</v>
      </c>
      <c r="CC735" s="20">
        <f>Data!EN735</f>
        <v>85.162736842105275</v>
      </c>
      <c r="CD735" s="20">
        <f>Data!EO735</f>
        <v>11.517700000000001</v>
      </c>
      <c r="CE735" s="20">
        <f>Data!EP735</f>
        <v>226.416</v>
      </c>
      <c r="CF735" s="50">
        <f>IF(ISBLANK(Data!EQ735), "", Data!EQ735)</f>
        <v>58</v>
      </c>
      <c r="CG735" s="50">
        <f>IF(ISBLANK(Data!ER735), "", Data!ER735)</f>
        <v>63</v>
      </c>
      <c r="CH735" s="61" t="str">
        <f>IF(ISBLANK(Data!ES735), "", Data!ES735)</f>
        <v>VCU</v>
      </c>
      <c r="CI735" s="61">
        <f>IF(ISBLANK(Data!ET735), "", Data!ET735)</f>
        <v>121</v>
      </c>
    </row>
    <row r="736" spans="1:87" x14ac:dyDescent="0.45">
      <c r="A736" s="50">
        <f>IF(ISBLANK(Data!A736), "", Data!A736)</f>
        <v>45318</v>
      </c>
      <c r="B736" s="50" t="str">
        <f>IF(ISBLANK(Data!B736), "", Data!B736)</f>
        <v>Saint Louis</v>
      </c>
      <c r="C736" s="50">
        <f>IF(ISBLANK(Data!C736), "", Data!C736)</f>
        <v>253</v>
      </c>
      <c r="D736" s="50" t="str">
        <f>IF(ISBLANK(Data!D736), "", Data!D736)</f>
        <v>Massachusetts</v>
      </c>
      <c r="E736" s="50">
        <f>IF(ISBLANK(Data!E736), "", Data!E736)</f>
        <v>164</v>
      </c>
      <c r="F736" s="50" t="str">
        <f>IF(ISBLANK(Data!F736), "", Data!F736)</f>
        <v>N</v>
      </c>
      <c r="G736" s="50" t="str">
        <f>IF(ISBLANK(Data!G736), "", Data!G736)</f>
        <v>Saint Louis</v>
      </c>
      <c r="H736" s="50" t="str">
        <f>IF(ISBLANK(Data!H736), "", Data!H736)</f>
        <v>Massachusetts</v>
      </c>
      <c r="I736" s="50" t="str">
        <f>IF(ISBLANK(Data!I736), "", Data!I736)</f>
        <v>Saint Louis</v>
      </c>
      <c r="J736" s="50" t="str">
        <f>IF(ISBLANK(Data!J736), "", Data!J736)</f>
        <v>Massachusetts</v>
      </c>
      <c r="K736" s="50" t="str">
        <f>IF(ISBLANK(Data!K736), "", Data!K736)</f>
        <v>Saint Louis</v>
      </c>
      <c r="L736" s="50" t="str">
        <f>IF(ISBLANK(Data!L736), "", Data!L736)</f>
        <v>Massachusetts</v>
      </c>
      <c r="M736" s="50" t="str">
        <f>IF(ISBLANK(Data!M736), "", Data!M736)</f>
        <v>Saint Louis</v>
      </c>
      <c r="N736" s="50" t="str">
        <f>IF(ISBLANK(Data!N736), "", Data!N736)</f>
        <v>U Mass</v>
      </c>
      <c r="O736" s="50" t="str">
        <f>IF(ISBLANK(Data!O736), "", Data!O736)</f>
        <v>Saint Louis</v>
      </c>
      <c r="P736" s="50" t="str">
        <f>IF(ISBLANK(Data!P736), "", Data!P736)</f>
        <v>Massachusetts</v>
      </c>
      <c r="Q736" s="50" t="str">
        <f>IF(ISBLANK(Data!Q736), "", Data!Q736)</f>
        <v>Saint Louis</v>
      </c>
      <c r="R736" s="50" t="str">
        <f>IF(ISBLANK(Data!R736), "", Data!R736)</f>
        <v>UMass</v>
      </c>
      <c r="S736" s="20">
        <f>Data!W736-Data!CD736</f>
        <v>-0.21052631578947401</v>
      </c>
      <c r="T736" s="20">
        <f>Data!X736-Data!CE736</f>
        <v>-12.52</v>
      </c>
      <c r="U736" s="20">
        <f>Data!Y736-Data!CF736</f>
        <v>-3.1999999999999886</v>
      </c>
      <c r="V736" s="20">
        <f>Data!Z736-Data!CG736</f>
        <v>9.2999999999999972</v>
      </c>
      <c r="W736" s="20">
        <f>Data!AA736-Data!CH736</f>
        <v>-1.5</v>
      </c>
      <c r="X736" s="20">
        <f>Data!AB736-Data!CI736</f>
        <v>0.222</v>
      </c>
      <c r="Y736" s="20">
        <f>Data!AC736-Data!CJ736</f>
        <v>6.49</v>
      </c>
      <c r="Z736" s="20">
        <f>Data!AD736-Data!CK736</f>
        <v>2.3999999999999915</v>
      </c>
      <c r="AA736" s="20">
        <f>Data!AE736-Data!CL736</f>
        <v>-4.2000000000000028</v>
      </c>
      <c r="AB736" s="20">
        <f>Data!AF736-Data!CM736</f>
        <v>7.21</v>
      </c>
      <c r="AC736" s="20">
        <f>Data!AG736-Data!CN736</f>
        <v>-2.3000000000000114</v>
      </c>
      <c r="AD736" s="20">
        <f>Data!AH736-Data!CO736</f>
        <v>9.3999999999999915</v>
      </c>
      <c r="AE736" s="20">
        <f>Data!AI736-Data!CP736</f>
        <v>-0.29059999999999997</v>
      </c>
      <c r="AF736" s="20">
        <f>Data!AJ736-Data!CQ736</f>
        <v>-2.3000000000000003</v>
      </c>
      <c r="AG736" s="20">
        <f>Data!AK736-Data!CR736</f>
        <v>-0.12105263157894736</v>
      </c>
      <c r="AH736" s="20">
        <f>Data!AL736-Data!CS736</f>
        <v>-118</v>
      </c>
      <c r="AI736" s="20">
        <f>Data!AM736-Data!CT736</f>
        <v>-11.83</v>
      </c>
      <c r="AJ736" s="20">
        <f>Data!AN736-Data!CU736</f>
        <v>4.22</v>
      </c>
      <c r="AK736" s="20">
        <f>Data!AO736-Data!CV736</f>
        <v>-166</v>
      </c>
      <c r="AL736" s="20">
        <f>Data!AP736-Data!CW736</f>
        <v>96</v>
      </c>
      <c r="AM736" s="20">
        <f>Data!AQ736-Data!CX736</f>
        <v>-133</v>
      </c>
      <c r="AN736" s="20">
        <f>Data!AR736-Data!CY736</f>
        <v>-2.4000000000000021E-2</v>
      </c>
      <c r="AO736" s="20">
        <f>Data!AS736-Data!CZ736</f>
        <v>21</v>
      </c>
      <c r="AP736" s="20">
        <f>Data!AT736-Data!DA736</f>
        <v>10</v>
      </c>
      <c r="AQ736" s="20">
        <f>Data!AU736-Data!DB736</f>
        <v>4.4999999999999984E-2</v>
      </c>
      <c r="AR736" s="20">
        <f>Data!AV736-Data!DC736</f>
        <v>-13</v>
      </c>
      <c r="AS736" s="20">
        <f>Data!AW736-Data!DD736</f>
        <v>-40</v>
      </c>
      <c r="AT736" s="20">
        <f>Data!AX736-Data!DE736</f>
        <v>3.7000000000000033E-2</v>
      </c>
      <c r="AU736" s="20">
        <f>Data!AY736-Data!DF736</f>
        <v>-95</v>
      </c>
      <c r="AV736" s="20">
        <f>Data!AZ736-Data!DG736</f>
        <v>-5</v>
      </c>
      <c r="AW736" s="20">
        <f>Data!BA736-Data!DH736</f>
        <v>-91</v>
      </c>
      <c r="AX736" s="20">
        <f>Data!BB736-Data!DI736</f>
        <v>-4.7894736842105203</v>
      </c>
      <c r="AY736" s="20">
        <f>Data!BC736-Data!DJ736</f>
        <v>-92</v>
      </c>
      <c r="AZ736" s="20">
        <f>Data!BD736-Data!DK736</f>
        <v>-52</v>
      </c>
      <c r="BA736" s="20">
        <f>Data!BE736-Data!DL736</f>
        <v>-9</v>
      </c>
      <c r="BB736" s="20">
        <f>Data!BF736-Data!DM736</f>
        <v>13</v>
      </c>
      <c r="BC736" s="20">
        <f>Data!BG736-Data!DN736</f>
        <v>-38</v>
      </c>
      <c r="BD736" s="20">
        <f>Data!BH736-Data!DO736</f>
        <v>-8.7000000000000028</v>
      </c>
      <c r="BE736" s="20">
        <f>Data!BI736-Data!DP736</f>
        <v>5.0529999999999973</v>
      </c>
      <c r="BF736" s="20">
        <f>Data!BJ736-Data!DQ736</f>
        <v>-13.79</v>
      </c>
      <c r="BG736" s="20">
        <f>Data!BK736-Data!DR736</f>
        <v>-0.498</v>
      </c>
      <c r="BH736" s="20">
        <f>Data!BL736-Data!DS736</f>
        <v>0.68399999999999928</v>
      </c>
      <c r="BI736" s="20">
        <f>Data!BM736-Data!DT736</f>
        <v>-0.27700000000000002</v>
      </c>
      <c r="BJ736" s="20">
        <f>Data!BN736-Data!DU736</f>
        <v>0.5</v>
      </c>
      <c r="BK736" s="20">
        <f>Data!BO736-Data!DV736</f>
        <v>-2.0999999999999979</v>
      </c>
      <c r="BL736" s="20">
        <f>Data!BP736-Data!DW736</f>
        <v>-0.5</v>
      </c>
      <c r="BM736" s="20">
        <f>Data!BQ736-Data!DX736</f>
        <v>-2.7368421052631584</v>
      </c>
      <c r="BN736" s="20">
        <f>Data!BR736-Data!DY736</f>
        <v>-2</v>
      </c>
      <c r="BO736" s="20">
        <f>Data!BS736-Data!DZ736</f>
        <v>62</v>
      </c>
      <c r="BP736" s="20">
        <f>Data!BT736-Data!EA736</f>
        <v>-4.0000000000000036E-2</v>
      </c>
      <c r="BQ736" s="20">
        <f>Data!BU736-Data!EB736</f>
        <v>2</v>
      </c>
      <c r="BR736" s="20">
        <f>Data!BV736-Data!EC736</f>
        <v>150</v>
      </c>
      <c r="BS736" s="20">
        <f>Data!BW736-Data!ED736</f>
        <v>24</v>
      </c>
      <c r="BT736" s="20">
        <f>Data!BX736-Data!EE736</f>
        <v>55</v>
      </c>
      <c r="BU736" s="20">
        <f>Data!BY736-Data!EF736</f>
        <v>138</v>
      </c>
      <c r="BV736" s="20">
        <f>Data!BZ736-Data!EG736</f>
        <v>124</v>
      </c>
      <c r="BW736" s="20">
        <f>Data!CA736-Data!EH736</f>
        <v>64.499999999999986</v>
      </c>
      <c r="BX736" s="20">
        <f>Data!CB736-Data!EI736</f>
        <v>60</v>
      </c>
      <c r="BY736" s="20">
        <f>Data!CC736-Data!EJ736</f>
        <v>57</v>
      </c>
      <c r="BZ736" s="20">
        <f>Data!EK736</f>
        <v>11454.18</v>
      </c>
      <c r="CA736" s="20">
        <f>Data!EL736</f>
        <v>12836.4</v>
      </c>
      <c r="CB736" s="20">
        <f>Data!EM736</f>
        <v>100.51673684210527</v>
      </c>
      <c r="CC736" s="20">
        <f>Data!EN736</f>
        <v>64.292105263157893</v>
      </c>
      <c r="CD736" s="20">
        <f>Data!EO736</f>
        <v>12.299799999999999</v>
      </c>
      <c r="CE736" s="20">
        <f>Data!EP736</f>
        <v>274.45600000000002</v>
      </c>
      <c r="CF736" s="50">
        <f>IF(ISBLANK(Data!EQ736), "", Data!EQ736)</f>
        <v>73</v>
      </c>
      <c r="CG736" s="50">
        <f>IF(ISBLANK(Data!ER736), "", Data!ER736)</f>
        <v>84</v>
      </c>
      <c r="CH736" s="61" t="str">
        <f>IF(ISBLANK(Data!ES736), "", Data!ES736)</f>
        <v>Massachusetts</v>
      </c>
      <c r="CI736" s="61">
        <f>IF(ISBLANK(Data!ET736), "", Data!ET736)</f>
        <v>157</v>
      </c>
    </row>
    <row r="737" spans="1:87" x14ac:dyDescent="0.45">
      <c r="A737" s="50">
        <f>IF(ISBLANK(Data!A737), "", Data!A737)</f>
        <v>45321</v>
      </c>
      <c r="B737" s="50" t="str">
        <f>IF(ISBLANK(Data!B737), "", Data!B737)</f>
        <v>Tennessee</v>
      </c>
      <c r="C737" s="50">
        <f>IF(ISBLANK(Data!C737), "", Data!C737)</f>
        <v>293</v>
      </c>
      <c r="D737" s="50" t="str">
        <f>IF(ISBLANK(Data!D737), "", Data!D737)</f>
        <v>South Carolina</v>
      </c>
      <c r="E737" s="50">
        <f>IF(ISBLANK(Data!E737), "", Data!E737)</f>
        <v>269</v>
      </c>
      <c r="F737" s="50" t="str">
        <f>IF(ISBLANK(Data!F737), "", Data!F737)</f>
        <v>N</v>
      </c>
      <c r="G737" s="50" t="str">
        <f>IF(ISBLANK(Data!G737), "", Data!G737)</f>
        <v>Tennessee</v>
      </c>
      <c r="H737" s="50" t="str">
        <f>IF(ISBLANK(Data!H737), "", Data!H737)</f>
        <v>South Carolina</v>
      </c>
      <c r="I737" s="50" t="str">
        <f>IF(ISBLANK(Data!I737), "", Data!I737)</f>
        <v>Tennessee</v>
      </c>
      <c r="J737" s="50" t="str">
        <f>IF(ISBLANK(Data!J737), "", Data!J737)</f>
        <v>South Carolina</v>
      </c>
      <c r="K737" s="50" t="str">
        <f>IF(ISBLANK(Data!K737), "", Data!K737)</f>
        <v>Tennessee</v>
      </c>
      <c r="L737" s="50" t="str">
        <f>IF(ISBLANK(Data!L737), "", Data!L737)</f>
        <v>South Carolina</v>
      </c>
      <c r="M737" s="50" t="str">
        <f>IF(ISBLANK(Data!M737), "", Data!M737)</f>
        <v>Tennessee</v>
      </c>
      <c r="N737" s="50" t="str">
        <f>IF(ISBLANK(Data!N737), "", Data!N737)</f>
        <v>S Carolina</v>
      </c>
      <c r="O737" s="50" t="str">
        <f>IF(ISBLANK(Data!O737), "", Data!O737)</f>
        <v>Tennessee</v>
      </c>
      <c r="P737" s="50" t="str">
        <f>IF(ISBLANK(Data!P737), "", Data!P737)</f>
        <v>South Carolina</v>
      </c>
      <c r="Q737" s="50" t="str">
        <f>IF(ISBLANK(Data!Q737), "", Data!Q737)</f>
        <v>Tennessee</v>
      </c>
      <c r="R737" s="50" t="str">
        <f>IF(ISBLANK(Data!R737), "", Data!R737)</f>
        <v>South Carolina</v>
      </c>
      <c r="S737" s="20">
        <f>Data!W737-Data!CD737</f>
        <v>-6.0526315789473983E-2</v>
      </c>
      <c r="T737" s="20">
        <f>Data!X737-Data!CE737</f>
        <v>13.63</v>
      </c>
      <c r="U737" s="20">
        <f>Data!Y737-Data!CF737</f>
        <v>4.9000000000000057</v>
      </c>
      <c r="V737" s="20">
        <f>Data!Z737-Data!CG737</f>
        <v>-8.7000000000000028</v>
      </c>
      <c r="W737" s="20">
        <f>Data!AA737-Data!CH737</f>
        <v>5.6999999999999957</v>
      </c>
      <c r="X737" s="20">
        <f>Data!AB737-Data!CI737</f>
        <v>-0.158</v>
      </c>
      <c r="Y737" s="20">
        <f>Data!AC737-Data!CJ737</f>
        <v>9.0500000000000007</v>
      </c>
      <c r="Z737" s="20">
        <f>Data!AD737-Data!CK737</f>
        <v>5.0999999999999943</v>
      </c>
      <c r="AA737" s="20">
        <f>Data!AE737-Data!CL737</f>
        <v>-3.9000000000000057</v>
      </c>
      <c r="AB737" s="20">
        <f>Data!AF737-Data!CM737</f>
        <v>13.77</v>
      </c>
      <c r="AC737" s="20">
        <f>Data!AG737-Data!CN737</f>
        <v>4.4000000000000057</v>
      </c>
      <c r="AD737" s="20">
        <f>Data!AH737-Data!CO737</f>
        <v>-7</v>
      </c>
      <c r="AE737" s="20">
        <f>Data!AI737-Data!CP737</f>
        <v>0.11839999999999995</v>
      </c>
      <c r="AF737" s="20">
        <f>Data!AJ737-Data!CQ737</f>
        <v>1.5</v>
      </c>
      <c r="AG737" s="20">
        <f>Data!AK737-Data!CR737</f>
        <v>8.5263157894736846E-2</v>
      </c>
      <c r="AH737" s="20">
        <f>Data!AL737-Data!CS737</f>
        <v>39</v>
      </c>
      <c r="AI737" s="20">
        <f>Data!AM737-Data!CT737</f>
        <v>10.870000000000001</v>
      </c>
      <c r="AJ737" s="20">
        <f>Data!AN737-Data!CU737</f>
        <v>6.2000000000000011</v>
      </c>
      <c r="AK737" s="20">
        <f>Data!AO737-Data!CV737</f>
        <v>46</v>
      </c>
      <c r="AL737" s="20">
        <f>Data!AP737-Data!CW737</f>
        <v>-34</v>
      </c>
      <c r="AM737" s="20">
        <f>Data!AQ737-Data!CX737</f>
        <v>13</v>
      </c>
      <c r="AN737" s="20">
        <f>Data!AR737-Data!CY737</f>
        <v>9.000000000000008E-3</v>
      </c>
      <c r="AO737" s="20">
        <f>Data!AS737-Data!CZ737</f>
        <v>-7</v>
      </c>
      <c r="AP737" s="20">
        <f>Data!AT737-Data!DA737</f>
        <v>-14</v>
      </c>
      <c r="AQ737" s="20">
        <f>Data!AU737-Data!DB737</f>
        <v>-3.999999999999948E-3</v>
      </c>
      <c r="AR737" s="20">
        <f>Data!AV737-Data!DC737</f>
        <v>19</v>
      </c>
      <c r="AS737" s="20">
        <f>Data!AW737-Data!DD737</f>
        <v>5</v>
      </c>
      <c r="AT737" s="20">
        <f>Data!AX737-Data!DE737</f>
        <v>4.0000000000000036E-2</v>
      </c>
      <c r="AU737" s="20">
        <f>Data!AY737-Data!DF737</f>
        <v>-8</v>
      </c>
      <c r="AV737" s="20">
        <f>Data!AZ737-Data!DG737</f>
        <v>0.19736842105263186</v>
      </c>
      <c r="AW737" s="20">
        <f>Data!BA737-Data!DH737</f>
        <v>22</v>
      </c>
      <c r="AX737" s="20">
        <f>Data!BB737-Data!DI737</f>
        <v>3.0789473684210549</v>
      </c>
      <c r="AY737" s="20">
        <f>Data!BC737-Data!DJ737</f>
        <v>25</v>
      </c>
      <c r="AZ737" s="20">
        <f>Data!BD737-Data!DK737</f>
        <v>57</v>
      </c>
      <c r="BA737" s="20">
        <f>Data!BE737-Data!DL737</f>
        <v>24</v>
      </c>
      <c r="BB737" s="20">
        <f>Data!BF737-Data!DM737</f>
        <v>-5</v>
      </c>
      <c r="BC737" s="20">
        <f>Data!BG737-Data!DN737</f>
        <v>3</v>
      </c>
      <c r="BD737" s="20">
        <f>Data!BH737-Data!DO737</f>
        <v>6.2999999999999972</v>
      </c>
      <c r="BE737" s="20">
        <f>Data!BI737-Data!DP737</f>
        <v>1.6029999999999944</v>
      </c>
      <c r="BF737" s="20">
        <f>Data!BJ737-Data!DQ737</f>
        <v>4.6709999999999994</v>
      </c>
      <c r="BG737" s="20">
        <f>Data!BK737-Data!DR737</f>
        <v>0.15600000000000014</v>
      </c>
      <c r="BH737" s="20">
        <f>Data!BL737-Data!DS737</f>
        <v>0.29199999999999982</v>
      </c>
      <c r="BI737" s="20">
        <f>Data!BM737-Data!DT737</f>
        <v>0.28799999999999998</v>
      </c>
      <c r="BJ737" s="20">
        <f>Data!BN737-Data!DU737</f>
        <v>0.5</v>
      </c>
      <c r="BK737" s="20">
        <f>Data!BO737-Data!DV737</f>
        <v>1.3000000000000007</v>
      </c>
      <c r="BL737" s="20">
        <f>Data!BP737-Data!DW737</f>
        <v>1.5000000000000004</v>
      </c>
      <c r="BM737" s="20">
        <f>Data!BQ737-Data!DX737</f>
        <v>3.2552631578947366</v>
      </c>
      <c r="BN737" s="20">
        <f>Data!BR737-Data!DY737</f>
        <v>1.1000000000000014</v>
      </c>
      <c r="BO737" s="20">
        <f>Data!BS737-Data!DZ737</f>
        <v>-34</v>
      </c>
      <c r="BP737" s="20">
        <f>Data!BT737-Data!EA737</f>
        <v>7.2000000000000064E-2</v>
      </c>
      <c r="BQ737" s="20">
        <f>Data!BU737-Data!EB737</f>
        <v>0</v>
      </c>
      <c r="BR737" s="20">
        <f>Data!BV737-Data!EC737</f>
        <v>-45</v>
      </c>
      <c r="BS737" s="20">
        <f>Data!BW737-Data!ED737</f>
        <v>-31</v>
      </c>
      <c r="BT737" s="20">
        <f>Data!BX737-Data!EE737</f>
        <v>-10</v>
      </c>
      <c r="BU737" s="20">
        <f>Data!BY737-Data!EF737</f>
        <v>-61</v>
      </c>
      <c r="BV737" s="20">
        <f>Data!BZ737-Data!EG737</f>
        <v>-49</v>
      </c>
      <c r="BW737" s="20">
        <f>Data!CA737-Data!EH737</f>
        <v>-28.3</v>
      </c>
      <c r="BX737" s="20">
        <f>Data!CB737-Data!EI737</f>
        <v>-34</v>
      </c>
      <c r="BY737" s="20">
        <f>Data!CC737-Data!EJ737</f>
        <v>-63</v>
      </c>
      <c r="BZ737" s="20">
        <f>Data!EK737</f>
        <v>11804.480000000001</v>
      </c>
      <c r="CA737" s="20">
        <f>Data!EL737</f>
        <v>10328.5</v>
      </c>
      <c r="CB737" s="20">
        <f>Data!EM737</f>
        <v>52.5837</v>
      </c>
      <c r="CC737" s="20">
        <f>Data!EN737</f>
        <v>85.510526315789477</v>
      </c>
      <c r="CD737" s="20">
        <f>Data!EO737</f>
        <v>12.2949</v>
      </c>
      <c r="CE737" s="20">
        <f>Data!EP737</f>
        <v>243.63900000000001</v>
      </c>
      <c r="CF737" s="50">
        <f>IF(ISBLANK(Data!EQ737), "", Data!EQ737)</f>
        <v>59</v>
      </c>
      <c r="CG737" s="50">
        <f>IF(ISBLANK(Data!ER737), "", Data!ER737)</f>
        <v>63</v>
      </c>
      <c r="CH737" s="61" t="str">
        <f>IF(ISBLANK(Data!ES737), "", Data!ES737)</f>
        <v>South Carolina</v>
      </c>
      <c r="CI737" s="61">
        <f>IF(ISBLANK(Data!ET737), "", Data!ET737)</f>
        <v>122</v>
      </c>
    </row>
    <row r="738" spans="1:87" x14ac:dyDescent="0.45">
      <c r="A738" s="50">
        <f>IF(ISBLANK(Data!A738), "", Data!A738)</f>
        <v>45321</v>
      </c>
      <c r="B738" s="50" t="str">
        <f>IF(ISBLANK(Data!B738), "", Data!B738)</f>
        <v>Georgia Tech</v>
      </c>
      <c r="C738" s="50">
        <f>IF(ISBLANK(Data!C738), "", Data!C738)</f>
        <v>102</v>
      </c>
      <c r="D738" s="50" t="str">
        <f>IF(ISBLANK(Data!D738), "", Data!D738)</f>
        <v>North Carolina</v>
      </c>
      <c r="E738" s="50">
        <f>IF(ISBLANK(Data!E738), "", Data!E738)</f>
        <v>202</v>
      </c>
      <c r="F738" s="50" t="str">
        <f>IF(ISBLANK(Data!F738), "", Data!F738)</f>
        <v>N</v>
      </c>
      <c r="G738" s="50" t="str">
        <f>IF(ISBLANK(Data!G738), "", Data!G738)</f>
        <v>Georgia Tech</v>
      </c>
      <c r="H738" s="50" t="str">
        <f>IF(ISBLANK(Data!H738), "", Data!H738)</f>
        <v>North Carolina</v>
      </c>
      <c r="I738" s="50" t="str">
        <f>IF(ISBLANK(Data!I738), "", Data!I738)</f>
        <v>Georgia Tech</v>
      </c>
      <c r="J738" s="50" t="str">
        <f>IF(ISBLANK(Data!J738), "", Data!J738)</f>
        <v>North Carolina</v>
      </c>
      <c r="K738" s="50" t="str">
        <f>IF(ISBLANK(Data!K738), "", Data!K738)</f>
        <v>Georgia Tech</v>
      </c>
      <c r="L738" s="50" t="str">
        <f>IF(ISBLANK(Data!L738), "", Data!L738)</f>
        <v>North Carolina</v>
      </c>
      <c r="M738" s="50" t="str">
        <f>IF(ISBLANK(Data!M738), "", Data!M738)</f>
        <v>GA Tech</v>
      </c>
      <c r="N738" s="50" t="str">
        <f>IF(ISBLANK(Data!N738), "", Data!N738)</f>
        <v>N Carolina</v>
      </c>
      <c r="O738" s="50" t="str">
        <f>IF(ISBLANK(Data!O738), "", Data!O738)</f>
        <v>Ga. Tech</v>
      </c>
      <c r="P738" s="50" t="str">
        <f>IF(ISBLANK(Data!P738), "", Data!P738)</f>
        <v>N. Carolina</v>
      </c>
      <c r="Q738" s="50" t="str">
        <f>IF(ISBLANK(Data!Q738), "", Data!Q738)</f>
        <v>Georgia Tech</v>
      </c>
      <c r="R738" s="50" t="str">
        <f>IF(ISBLANK(Data!R738), "", Data!R738)</f>
        <v>North Carolina</v>
      </c>
      <c r="S738" s="20">
        <f>Data!W738-Data!CD738</f>
        <v>-0.39999999999999997</v>
      </c>
      <c r="T738" s="20">
        <f>Data!X738-Data!CE738</f>
        <v>-23.48</v>
      </c>
      <c r="U738" s="20">
        <f>Data!Y738-Data!CF738</f>
        <v>-8.4000000000000057</v>
      </c>
      <c r="V738" s="20">
        <f>Data!Z738-Data!CG738</f>
        <v>15.100000000000009</v>
      </c>
      <c r="W738" s="20">
        <f>Data!AA738-Data!CH738</f>
        <v>-3.7000000000000028</v>
      </c>
      <c r="X738" s="20">
        <f>Data!AB738-Data!CI738</f>
        <v>6.5000000000000002E-2</v>
      </c>
      <c r="Y738" s="20">
        <f>Data!AC738-Data!CJ738</f>
        <v>-1.21</v>
      </c>
      <c r="Z738" s="20">
        <f>Data!AD738-Data!CK738</f>
        <v>-1</v>
      </c>
      <c r="AA738" s="20">
        <f>Data!AE738-Data!CL738</f>
        <v>0.20000000000000284</v>
      </c>
      <c r="AB738" s="20">
        <f>Data!AF738-Data!CM738</f>
        <v>-3.38</v>
      </c>
      <c r="AC738" s="20">
        <f>Data!AG738-Data!CN738</f>
        <v>-6.6000000000000085</v>
      </c>
      <c r="AD738" s="20">
        <f>Data!AH738-Data!CO738</f>
        <v>13.700000000000003</v>
      </c>
      <c r="AE738" s="20">
        <f>Data!AI738-Data!CP738</f>
        <v>-0.32599999999999996</v>
      </c>
      <c r="AF738" s="20">
        <f>Data!AJ738-Data!CQ738</f>
        <v>-8.5</v>
      </c>
      <c r="AG738" s="20">
        <f>Data!AK738-Data!CR738</f>
        <v>-0.42500000000000004</v>
      </c>
      <c r="AH738" s="20">
        <f>Data!AL738-Data!CS738</f>
        <v>-274</v>
      </c>
      <c r="AI738" s="20">
        <f>Data!AM738-Data!CT738</f>
        <v>-18.350000000000001</v>
      </c>
      <c r="AJ738" s="20">
        <f>Data!AN738-Data!CU738</f>
        <v>-1.1499999999999995</v>
      </c>
      <c r="AK738" s="20">
        <f>Data!AO738-Data!CV738</f>
        <v>-207</v>
      </c>
      <c r="AL738" s="20">
        <f>Data!AP738-Data!CW738</f>
        <v>137</v>
      </c>
      <c r="AM738" s="20">
        <f>Data!AQ738-Data!CX738</f>
        <v>-17</v>
      </c>
      <c r="AN738" s="20">
        <f>Data!AR738-Data!CY738</f>
        <v>-2.8000000000000025E-2</v>
      </c>
      <c r="AO738" s="20">
        <f>Data!AS738-Data!CZ738</f>
        <v>7</v>
      </c>
      <c r="AP738" s="20">
        <f>Data!AT738-Data!DA738</f>
        <v>68</v>
      </c>
      <c r="AQ738" s="20">
        <f>Data!AU738-Data!DB738</f>
        <v>-3.4999999999999976E-2</v>
      </c>
      <c r="AR738" s="20">
        <f>Data!AV738-Data!DC738</f>
        <v>-128</v>
      </c>
      <c r="AS738" s="20">
        <f>Data!AW738-Data!DD738</f>
        <v>-124</v>
      </c>
      <c r="AT738" s="20">
        <f>Data!AX738-Data!DE738</f>
        <v>-8.9999999999999969E-2</v>
      </c>
      <c r="AU738" s="20">
        <f>Data!AY738-Data!DF738</f>
        <v>8</v>
      </c>
      <c r="AV738" s="20">
        <f>Data!AZ738-Data!DG738</f>
        <v>0.40000000000000036</v>
      </c>
      <c r="AW738" s="20">
        <f>Data!BA738-Data!DH738</f>
        <v>-62</v>
      </c>
      <c r="AX738" s="20">
        <f>Data!BB738-Data!DI738</f>
        <v>-3.1000000000000014</v>
      </c>
      <c r="AY738" s="20">
        <f>Data!BC738-Data!DJ738</f>
        <v>-9</v>
      </c>
      <c r="AZ738" s="20">
        <f>Data!BD738-Data!DK738</f>
        <v>-23</v>
      </c>
      <c r="BA738" s="20">
        <f>Data!BE738-Data!DL738</f>
        <v>-5</v>
      </c>
      <c r="BB738" s="20">
        <f>Data!BF738-Data!DM738</f>
        <v>28</v>
      </c>
      <c r="BC738" s="20">
        <f>Data!BG738-Data!DN738</f>
        <v>3</v>
      </c>
      <c r="BD738" s="20">
        <f>Data!BH738-Data!DO738</f>
        <v>-10.299999999999997</v>
      </c>
      <c r="BE738" s="20">
        <f>Data!BI738-Data!DP738</f>
        <v>6.8499999999999943</v>
      </c>
      <c r="BF738" s="20">
        <f>Data!BJ738-Data!DQ738</f>
        <v>-17.2</v>
      </c>
      <c r="BG738" s="20">
        <f>Data!BK738-Data!DR738</f>
        <v>-0.18699999999999983</v>
      </c>
      <c r="BH738" s="20">
        <f>Data!BL738-Data!DS738</f>
        <v>1.4000000000000004</v>
      </c>
      <c r="BI738" s="20">
        <f>Data!BM738-Data!DT738</f>
        <v>-0.15900000000000003</v>
      </c>
      <c r="BJ738" s="20">
        <f>Data!BN738-Data!DU738</f>
        <v>3.3999999999999986</v>
      </c>
      <c r="BK738" s="20">
        <f>Data!BO738-Data!DV738</f>
        <v>-6.1999999999999993</v>
      </c>
      <c r="BL738" s="20">
        <f>Data!BP738-Data!DW738</f>
        <v>-0.19999999999999929</v>
      </c>
      <c r="BM738" s="20">
        <f>Data!BQ738-Data!DX738</f>
        <v>-1.1499999999999995</v>
      </c>
      <c r="BN738" s="20">
        <f>Data!BR738-Data!DY738</f>
        <v>0.19999999999999929</v>
      </c>
      <c r="BO738" s="20">
        <f>Data!BS738-Data!DZ738</f>
        <v>118</v>
      </c>
      <c r="BP738" s="20">
        <f>Data!BT738-Data!EA738</f>
        <v>-0.121</v>
      </c>
      <c r="BQ738" s="20">
        <f>Data!BU738-Data!EB738</f>
        <v>1</v>
      </c>
      <c r="BR738" s="20">
        <f>Data!BV738-Data!EC738</f>
        <v>126</v>
      </c>
      <c r="BS738" s="20">
        <f>Data!BW738-Data!ED738</f>
        <v>150</v>
      </c>
      <c r="BT738" s="20">
        <f>Data!BX738-Data!EE738</f>
        <v>117</v>
      </c>
      <c r="BU738" s="20">
        <f>Data!BY738-Data!EF738</f>
        <v>126</v>
      </c>
      <c r="BV738" s="20">
        <f>Data!BZ738-Data!EG738</f>
        <v>128</v>
      </c>
      <c r="BW738" s="20">
        <f>Data!CA738-Data!EH738</f>
        <v>103.6</v>
      </c>
      <c r="BX738" s="20">
        <f>Data!CB738-Data!EI738</f>
        <v>118</v>
      </c>
      <c r="BY738" s="20">
        <f>Data!CC738-Data!EJ738</f>
        <v>185</v>
      </c>
      <c r="BZ738" s="20">
        <f>Data!EK738</f>
        <v>10180.689999999999</v>
      </c>
      <c r="CA738" s="20">
        <f>Data!EL738</f>
        <v>12748.380000000001</v>
      </c>
      <c r="CB738" s="20">
        <f>Data!EM738</f>
        <v>70.784999999999997</v>
      </c>
      <c r="CC738" s="20">
        <f>Data!EN738</f>
        <v>50.29</v>
      </c>
      <c r="CD738" s="20">
        <f>Data!EO738</f>
        <v>12.954000000000001</v>
      </c>
      <c r="CE738" s="20">
        <f>Data!EP738</f>
        <v>225.792</v>
      </c>
      <c r="CF738" s="50">
        <f>IF(ISBLANK(Data!EQ738), "", Data!EQ738)</f>
        <v>74</v>
      </c>
      <c r="CG738" s="50">
        <f>IF(ISBLANK(Data!ER738), "", Data!ER738)</f>
        <v>73</v>
      </c>
      <c r="CH738" s="61" t="str">
        <f>IF(ISBLANK(Data!ES738), "", Data!ES738)</f>
        <v>Georgia Tech</v>
      </c>
      <c r="CI738" s="61">
        <f>IF(ISBLANK(Data!ET738), "", Data!ET738)</f>
        <v>147</v>
      </c>
    </row>
    <row r="739" spans="1:87" x14ac:dyDescent="0.45">
      <c r="A739" s="50">
        <f>IF(ISBLANK(Data!A739), "", Data!A739)</f>
        <v>45321</v>
      </c>
      <c r="B739" s="50" t="str">
        <f>IF(ISBLANK(Data!B739), "", Data!B739)</f>
        <v>Ohio St.</v>
      </c>
      <c r="C739" s="50">
        <f>IF(ISBLANK(Data!C739), "", Data!C739)</f>
        <v>220</v>
      </c>
      <c r="D739" s="50" t="str">
        <f>IF(ISBLANK(Data!D739), "", Data!D739)</f>
        <v>Illinois</v>
      </c>
      <c r="E739" s="50">
        <f>IF(ISBLANK(Data!E739), "", Data!E739)</f>
        <v>118</v>
      </c>
      <c r="F739" s="50" t="str">
        <f>IF(ISBLANK(Data!F739), "", Data!F739)</f>
        <v>N</v>
      </c>
      <c r="G739" s="50" t="str">
        <f>IF(ISBLANK(Data!G739), "", Data!G739)</f>
        <v>Ohio St.</v>
      </c>
      <c r="H739" s="50" t="str">
        <f>IF(ISBLANK(Data!H739), "", Data!H739)</f>
        <v>Illinois</v>
      </c>
      <c r="I739" s="50" t="str">
        <f>IF(ISBLANK(Data!I739), "", Data!I739)</f>
        <v>Ohio St.</v>
      </c>
      <c r="J739" s="50" t="str">
        <f>IF(ISBLANK(Data!J739), "", Data!J739)</f>
        <v>Illinois</v>
      </c>
      <c r="K739" s="50" t="str">
        <f>IF(ISBLANK(Data!K739), "", Data!K739)</f>
        <v>Ohio State</v>
      </c>
      <c r="L739" s="50" t="str">
        <f>IF(ISBLANK(Data!L739), "", Data!L739)</f>
        <v>Illinois</v>
      </c>
      <c r="M739" s="50" t="str">
        <f>IF(ISBLANK(Data!M739), "", Data!M739)</f>
        <v>Ohio St</v>
      </c>
      <c r="N739" s="50" t="str">
        <f>IF(ISBLANK(Data!N739), "", Data!N739)</f>
        <v>Illinois</v>
      </c>
      <c r="O739" s="50" t="str">
        <f>IF(ISBLANK(Data!O739), "", Data!O739)</f>
        <v>Ohio St.</v>
      </c>
      <c r="P739" s="50" t="str">
        <f>IF(ISBLANK(Data!P739), "", Data!P739)</f>
        <v>Illinois</v>
      </c>
      <c r="Q739" s="50" t="str">
        <f>IF(ISBLANK(Data!Q739), "", Data!Q739)</f>
        <v>Ohio State</v>
      </c>
      <c r="R739" s="50" t="str">
        <f>IF(ISBLANK(Data!R739), "", Data!R739)</f>
        <v>Illinois</v>
      </c>
      <c r="S739" s="20">
        <f>Data!W739-Data!CD739</f>
        <v>-9.9999999999999978E-2</v>
      </c>
      <c r="T739" s="20">
        <f>Data!X739-Data!CE739</f>
        <v>-10.74</v>
      </c>
      <c r="U739" s="20">
        <f>Data!Y739-Data!CF739</f>
        <v>-5.4000000000000057</v>
      </c>
      <c r="V739" s="20">
        <f>Data!Z739-Data!CG739</f>
        <v>5.2999999999999972</v>
      </c>
      <c r="W739" s="20">
        <f>Data!AA739-Data!CH739</f>
        <v>-4.6000000000000085</v>
      </c>
      <c r="X739" s="20">
        <f>Data!AB739-Data!CI739</f>
        <v>7.2999999999999995E-2</v>
      </c>
      <c r="Y739" s="20">
        <f>Data!AC739-Data!CJ739</f>
        <v>-1.46</v>
      </c>
      <c r="Z739" s="20">
        <f>Data!AD739-Data!CK739</f>
        <v>0.30000000000001137</v>
      </c>
      <c r="AA739" s="20">
        <f>Data!AE739-Data!CL739</f>
        <v>1.7000000000000028</v>
      </c>
      <c r="AB739" s="20">
        <f>Data!AF739-Data!CM739</f>
        <v>-0.31999999999999984</v>
      </c>
      <c r="AC739" s="20">
        <f>Data!AG739-Data!CN739</f>
        <v>-5.4000000000000057</v>
      </c>
      <c r="AD739" s="20">
        <f>Data!AH739-Data!CO739</f>
        <v>2.7999999999999972</v>
      </c>
      <c r="AE739" s="20">
        <f>Data!AI739-Data!CP739</f>
        <v>-8.8099999999999956E-2</v>
      </c>
      <c r="AF739" s="20">
        <f>Data!AJ739-Data!CQ739</f>
        <v>-2.6</v>
      </c>
      <c r="AG739" s="20">
        <f>Data!AK739-Data!CR739</f>
        <v>-0.13</v>
      </c>
      <c r="AH739" s="20">
        <f>Data!AL739-Data!CS739</f>
        <v>-82</v>
      </c>
      <c r="AI739" s="20">
        <f>Data!AM739-Data!CT739</f>
        <v>-7.82</v>
      </c>
      <c r="AJ739" s="20">
        <f>Data!AN739-Data!CU739</f>
        <v>-1.3200000000000003</v>
      </c>
      <c r="AK739" s="20">
        <f>Data!AO739-Data!CV739</f>
        <v>-139</v>
      </c>
      <c r="AL739" s="20">
        <f>Data!AP739-Data!CW739</f>
        <v>-9</v>
      </c>
      <c r="AM739" s="20">
        <f>Data!AQ739-Data!CX739</f>
        <v>-78</v>
      </c>
      <c r="AN739" s="20">
        <f>Data!AR739-Data!CY739</f>
        <v>-1.6000000000000014E-2</v>
      </c>
      <c r="AO739" s="20">
        <f>Data!AS739-Data!CZ739</f>
        <v>-17</v>
      </c>
      <c r="AP739" s="20">
        <f>Data!AT739-Data!DA739</f>
        <v>-47</v>
      </c>
      <c r="AQ739" s="20">
        <f>Data!AU739-Data!DB739</f>
        <v>-2.0000000000000018E-3</v>
      </c>
      <c r="AR739" s="20">
        <f>Data!AV739-Data!DC739</f>
        <v>-12</v>
      </c>
      <c r="AS739" s="20">
        <f>Data!AW739-Data!DD739</f>
        <v>-35</v>
      </c>
      <c r="AT739" s="20">
        <f>Data!AX739-Data!DE739</f>
        <v>3.2000000000000028E-2</v>
      </c>
      <c r="AU739" s="20">
        <f>Data!AY739-Data!DF739</f>
        <v>-29</v>
      </c>
      <c r="AV739" s="20">
        <f>Data!AZ739-Data!DG739</f>
        <v>-1.4499999999999993</v>
      </c>
      <c r="AW739" s="20">
        <f>Data!BA739-Data!DH739</f>
        <v>-93</v>
      </c>
      <c r="AX739" s="20">
        <f>Data!BB739-Data!DI739</f>
        <v>-4.6500000000000057</v>
      </c>
      <c r="AY739" s="20">
        <f>Data!BC739-Data!DJ739</f>
        <v>32</v>
      </c>
      <c r="AZ739" s="20">
        <f>Data!BD739-Data!DK739</f>
        <v>12</v>
      </c>
      <c r="BA739" s="20">
        <f>Data!BE739-Data!DL739</f>
        <v>11</v>
      </c>
      <c r="BB739" s="20">
        <f>Data!BF739-Data!DM739</f>
        <v>-16</v>
      </c>
      <c r="BC739" s="20">
        <f>Data!BG739-Data!DN739</f>
        <v>32</v>
      </c>
      <c r="BD739" s="20">
        <f>Data!BH739-Data!DO739</f>
        <v>-6.8999999999999915</v>
      </c>
      <c r="BE739" s="20">
        <f>Data!BI739-Data!DP739</f>
        <v>-0.45000000000000284</v>
      </c>
      <c r="BF739" s="20">
        <f>Data!BJ739-Data!DQ739</f>
        <v>-6.4999999999999991</v>
      </c>
      <c r="BG739" s="20">
        <f>Data!BK739-Data!DR739</f>
        <v>0.23899999999999988</v>
      </c>
      <c r="BH739" s="20">
        <f>Data!BL739-Data!DS739</f>
        <v>-0.79999999999999893</v>
      </c>
      <c r="BI739" s="20">
        <f>Data!BM739-Data!DT739</f>
        <v>8.8000000000000023E-2</v>
      </c>
      <c r="BJ739" s="20">
        <f>Data!BN739-Data!DU739</f>
        <v>-2.4000000000000021</v>
      </c>
      <c r="BK739" s="20">
        <f>Data!BO739-Data!DV739</f>
        <v>-1.6999999999999993</v>
      </c>
      <c r="BL739" s="20">
        <f>Data!BP739-Data!DW739</f>
        <v>0.59999999999999964</v>
      </c>
      <c r="BM739" s="20">
        <f>Data!BQ739-Data!DX739</f>
        <v>0.59999999999999964</v>
      </c>
      <c r="BN739" s="20">
        <f>Data!BR739-Data!DY739</f>
        <v>1.6000000000000014</v>
      </c>
      <c r="BO739" s="20">
        <f>Data!BS739-Data!DZ739</f>
        <v>63</v>
      </c>
      <c r="BP739" s="20">
        <f>Data!BT739-Data!EA739</f>
        <v>-5.3999999999999937E-2</v>
      </c>
      <c r="BQ739" s="20">
        <f>Data!BU739-Data!EB739</f>
        <v>-1</v>
      </c>
      <c r="BR739" s="20">
        <f>Data!BV739-Data!EC739</f>
        <v>54</v>
      </c>
      <c r="BS739" s="20">
        <f>Data!BW739-Data!ED739</f>
        <v>49</v>
      </c>
      <c r="BT739" s="20">
        <f>Data!BX739-Data!EE739</f>
        <v>51</v>
      </c>
      <c r="BU739" s="20">
        <f>Data!BY739-Data!EF739</f>
        <v>50</v>
      </c>
      <c r="BV739" s="20">
        <f>Data!BZ739-Data!EG739</f>
        <v>51</v>
      </c>
      <c r="BW739" s="20">
        <f>Data!CA739-Data!EH739</f>
        <v>41.900000000000006</v>
      </c>
      <c r="BX739" s="20">
        <f>Data!CB739-Data!EI739</f>
        <v>62</v>
      </c>
      <c r="BY739" s="20">
        <f>Data!CC739-Data!EJ739</f>
        <v>83</v>
      </c>
      <c r="BZ739" s="20">
        <f>Data!EK739</f>
        <v>11155</v>
      </c>
      <c r="CA739" s="20">
        <f>Data!EL739</f>
        <v>12316.92</v>
      </c>
      <c r="CB739" s="20">
        <f>Data!EM739</f>
        <v>50.112500000000004</v>
      </c>
      <c r="CC739" s="20">
        <f>Data!EN739</f>
        <v>60.722499999999997</v>
      </c>
      <c r="CD739" s="20">
        <f>Data!EO739</f>
        <v>11.360200000000001</v>
      </c>
      <c r="CE739" s="20">
        <f>Data!EP739</f>
        <v>212.53299999999999</v>
      </c>
      <c r="CF739" s="50">
        <f>IF(ISBLANK(Data!EQ739), "", Data!EQ739)</f>
        <v>75</v>
      </c>
      <c r="CG739" s="50">
        <f>IF(ISBLANK(Data!ER739), "", Data!ER739)</f>
        <v>87</v>
      </c>
      <c r="CH739" s="61" t="str">
        <f>IF(ISBLANK(Data!ES739), "", Data!ES739)</f>
        <v>Illinois</v>
      </c>
      <c r="CI739" s="61">
        <f>IF(ISBLANK(Data!ET739), "", Data!ET739)</f>
        <v>162</v>
      </c>
    </row>
    <row r="740" spans="1:87" x14ac:dyDescent="0.45">
      <c r="A740" s="50">
        <f>IF(ISBLANK(Data!A740), "", Data!A740)</f>
        <v>45321</v>
      </c>
      <c r="B740" s="50" t="str">
        <f>IF(ISBLANK(Data!B740), "", Data!B740)</f>
        <v>Villanova</v>
      </c>
      <c r="C740" s="50">
        <f>IF(ISBLANK(Data!C740), "", Data!C740)</f>
        <v>339</v>
      </c>
      <c r="D740" s="50" t="str">
        <f>IF(ISBLANK(Data!D740), "", Data!D740)</f>
        <v>Marquette</v>
      </c>
      <c r="E740" s="50">
        <f>IF(ISBLANK(Data!E740), "", Data!E740)</f>
        <v>160</v>
      </c>
      <c r="F740" s="50" t="str">
        <f>IF(ISBLANK(Data!F740), "", Data!F740)</f>
        <v>N</v>
      </c>
      <c r="G740" s="50" t="str">
        <f>IF(ISBLANK(Data!G740), "", Data!G740)</f>
        <v>Villanova</v>
      </c>
      <c r="H740" s="50" t="str">
        <f>IF(ISBLANK(Data!H740), "", Data!H740)</f>
        <v>Marquette</v>
      </c>
      <c r="I740" s="50" t="str">
        <f>IF(ISBLANK(Data!I740), "", Data!I740)</f>
        <v>Villanova</v>
      </c>
      <c r="J740" s="50" t="str">
        <f>IF(ISBLANK(Data!J740), "", Data!J740)</f>
        <v>Marquette</v>
      </c>
      <c r="K740" s="50" t="str">
        <f>IF(ISBLANK(Data!K740), "", Data!K740)</f>
        <v>Villanova</v>
      </c>
      <c r="L740" s="50" t="str">
        <f>IF(ISBLANK(Data!L740), "", Data!L740)</f>
        <v>Marquette</v>
      </c>
      <c r="M740" s="50" t="str">
        <f>IF(ISBLANK(Data!M740), "", Data!M740)</f>
        <v>Villanova</v>
      </c>
      <c r="N740" s="50" t="str">
        <f>IF(ISBLANK(Data!N740), "", Data!N740)</f>
        <v>Marquette</v>
      </c>
      <c r="O740" s="50" t="str">
        <f>IF(ISBLANK(Data!O740), "", Data!O740)</f>
        <v>Villanova</v>
      </c>
      <c r="P740" s="50" t="str">
        <f>IF(ISBLANK(Data!P740), "", Data!P740)</f>
        <v>Marquette</v>
      </c>
      <c r="Q740" s="50" t="str">
        <f>IF(ISBLANK(Data!Q740), "", Data!Q740)</f>
        <v>Villanova</v>
      </c>
      <c r="R740" s="50" t="str">
        <f>IF(ISBLANK(Data!R740), "", Data!R740)</f>
        <v>Marquette</v>
      </c>
      <c r="S740" s="20">
        <f>Data!W740-Data!CD740</f>
        <v>-0.19999999999999996</v>
      </c>
      <c r="T740" s="20">
        <f>Data!X740-Data!CE740</f>
        <v>-5.48</v>
      </c>
      <c r="U740" s="20">
        <f>Data!Y740-Data!CF740</f>
        <v>-2.5999999999999943</v>
      </c>
      <c r="V740" s="20">
        <f>Data!Z740-Data!CG740</f>
        <v>2.9000000000000057</v>
      </c>
      <c r="W740" s="20">
        <f>Data!AA740-Data!CH740</f>
        <v>-5.0999999999999943</v>
      </c>
      <c r="X740" s="20">
        <f>Data!AB740-Data!CI740</f>
        <v>-7.5000000000000011E-2</v>
      </c>
      <c r="Y740" s="20">
        <f>Data!AC740-Data!CJ740</f>
        <v>1.0400000000000009</v>
      </c>
      <c r="Z740" s="20">
        <f>Data!AD740-Data!CK740</f>
        <v>0.60000000000000853</v>
      </c>
      <c r="AA740" s="20">
        <f>Data!AE740-Data!CL740</f>
        <v>-0.39999999999999147</v>
      </c>
      <c r="AB740" s="20">
        <f>Data!AF740-Data!CM740</f>
        <v>-0.88000000000000078</v>
      </c>
      <c r="AC740" s="20">
        <f>Data!AG740-Data!CN740</f>
        <v>-3.0999999999999943</v>
      </c>
      <c r="AD740" s="20">
        <f>Data!AH740-Data!CO740</f>
        <v>2.5</v>
      </c>
      <c r="AE740" s="20">
        <f>Data!AI740-Data!CP740</f>
        <v>-6.469999999999998E-2</v>
      </c>
      <c r="AF740" s="20">
        <f>Data!AJ740-Data!CQ740</f>
        <v>-31.8</v>
      </c>
      <c r="AG740" s="20">
        <f>Data!AK740-Data!CR740</f>
        <v>-1.59</v>
      </c>
      <c r="AH740" s="20">
        <f>Data!AL740-Data!CS740</f>
        <v>-111</v>
      </c>
      <c r="AI740" s="20">
        <f>Data!AM740-Data!CT740</f>
        <v>-4.7200000000000006</v>
      </c>
      <c r="AJ740" s="20">
        <f>Data!AN740-Data!CU740</f>
        <v>-0.11999999999999922</v>
      </c>
      <c r="AK740" s="20">
        <f>Data!AO740-Data!CV740</f>
        <v>-92</v>
      </c>
      <c r="AL740" s="20">
        <f>Data!AP740-Data!CW740</f>
        <v>0</v>
      </c>
      <c r="AM740" s="20">
        <f>Data!AQ740-Data!CX740</f>
        <v>-54</v>
      </c>
      <c r="AN740" s="20">
        <f>Data!AR740-Data!CY740</f>
        <v>-4.6999999999999986E-2</v>
      </c>
      <c r="AO740" s="20">
        <f>Data!AS740-Data!CZ740</f>
        <v>10</v>
      </c>
      <c r="AP740" s="20">
        <f>Data!AT740-Data!DA740</f>
        <v>36</v>
      </c>
      <c r="AQ740" s="20">
        <f>Data!AU740-Data!DB740</f>
        <v>-4.0000000000000036E-3</v>
      </c>
      <c r="AR740" s="20">
        <f>Data!AV740-Data!DC740</f>
        <v>58</v>
      </c>
      <c r="AS740" s="20">
        <f>Data!AW740-Data!DD740</f>
        <v>38</v>
      </c>
      <c r="AT740" s="20">
        <f>Data!AX740-Data!DE740</f>
        <v>8.5000000000000075E-2</v>
      </c>
      <c r="AU740" s="20">
        <f>Data!AY740-Data!DF740</f>
        <v>14</v>
      </c>
      <c r="AV740" s="20">
        <f>Data!AZ740-Data!DG740</f>
        <v>0.70000000000000107</v>
      </c>
      <c r="AW740" s="20">
        <f>Data!BA740-Data!DH740</f>
        <v>58</v>
      </c>
      <c r="AX740" s="20">
        <f>Data!BB740-Data!DI740</f>
        <v>2.8999999999999986</v>
      </c>
      <c r="AY740" s="20">
        <f>Data!BC740-Data!DJ740</f>
        <v>-85</v>
      </c>
      <c r="AZ740" s="20">
        <f>Data!BD740-Data!DK740</f>
        <v>-71</v>
      </c>
      <c r="BA740" s="20">
        <f>Data!BE740-Data!DL740</f>
        <v>-11</v>
      </c>
      <c r="BB740" s="20">
        <f>Data!BF740-Data!DM740</f>
        <v>-1</v>
      </c>
      <c r="BC740" s="20">
        <f>Data!BG740-Data!DN740</f>
        <v>13</v>
      </c>
      <c r="BD740" s="20">
        <f>Data!BH740-Data!DO740</f>
        <v>-4.5999999999999943</v>
      </c>
      <c r="BE740" s="20">
        <f>Data!BI740-Data!DP740</f>
        <v>0</v>
      </c>
      <c r="BF740" s="20">
        <f>Data!BJ740-Data!DQ740</f>
        <v>-4.6000000000000005</v>
      </c>
      <c r="BG740" s="20">
        <f>Data!BK740-Data!DR740</f>
        <v>-0.40700000000000003</v>
      </c>
      <c r="BH740" s="20">
        <f>Data!BL740-Data!DS740</f>
        <v>-5.0000000000000711E-2</v>
      </c>
      <c r="BI740" s="20">
        <f>Data!BM740-Data!DT740</f>
        <v>-0.34199999999999997</v>
      </c>
      <c r="BJ740" s="20">
        <f>Data!BN740-Data!DU740</f>
        <v>1.8000000000000007</v>
      </c>
      <c r="BK740" s="20">
        <f>Data!BO740-Data!DV740</f>
        <v>1.8000000000000007</v>
      </c>
      <c r="BL740" s="20">
        <f>Data!BP740-Data!DW740</f>
        <v>-0.59999999999999964</v>
      </c>
      <c r="BM740" s="20">
        <f>Data!BQ740-Data!DX740</f>
        <v>-3.55</v>
      </c>
      <c r="BN740" s="20">
        <f>Data!BR740-Data!DY740</f>
        <v>0.59999999999999964</v>
      </c>
      <c r="BO740" s="20">
        <f>Data!BS740-Data!DZ740</f>
        <v>55</v>
      </c>
      <c r="BP740" s="20">
        <f>Data!BT740-Data!EA740</f>
        <v>-5.1000000000000045E-2</v>
      </c>
      <c r="BQ740" s="20">
        <f>Data!BU740-Data!EB740</f>
        <v>0</v>
      </c>
      <c r="BR740" s="20">
        <f>Data!BV740-Data!EC740</f>
        <v>27</v>
      </c>
      <c r="BS740" s="20">
        <f>Data!BW740-Data!ED740</f>
        <v>63</v>
      </c>
      <c r="BT740" s="20">
        <f>Data!BX740-Data!EE740</f>
        <v>54</v>
      </c>
      <c r="BU740" s="20">
        <f>Data!BY740-Data!EF740</f>
        <v>19</v>
      </c>
      <c r="BV740" s="20">
        <f>Data!BZ740-Data!EG740</f>
        <v>25</v>
      </c>
      <c r="BW740" s="20">
        <f>Data!CA740-Data!EH740</f>
        <v>34.400000000000006</v>
      </c>
      <c r="BX740" s="20">
        <f>Data!CB740-Data!EI740</f>
        <v>55</v>
      </c>
      <c r="BY740" s="20">
        <f>Data!CC740-Data!EJ740</f>
        <v>40</v>
      </c>
      <c r="BZ740" s="20">
        <f>Data!EK740</f>
        <v>10725.75</v>
      </c>
      <c r="CA740" s="20">
        <f>Data!EL740</f>
        <v>11308.14</v>
      </c>
      <c r="CB740" s="20">
        <f>Data!EM740</f>
        <v>92.25</v>
      </c>
      <c r="CC740" s="20">
        <f>Data!EN740</f>
        <v>56.135000000000005</v>
      </c>
      <c r="CD740" s="20">
        <f>Data!EO740</f>
        <v>11.341199999999999</v>
      </c>
      <c r="CE740" s="20">
        <f>Data!EP740</f>
        <v>243.60000000000002</v>
      </c>
      <c r="CF740" s="50">
        <f>IF(ISBLANK(Data!EQ740), "", Data!EQ740)</f>
        <v>80</v>
      </c>
      <c r="CG740" s="50">
        <f>IF(ISBLANK(Data!ER740), "", Data!ER740)</f>
        <v>65</v>
      </c>
      <c r="CH740" s="61" t="str">
        <f>IF(ISBLANK(Data!ES740), "", Data!ES740)</f>
        <v>Villanova</v>
      </c>
      <c r="CI740" s="61">
        <f>IF(ISBLANK(Data!ET740), "", Data!ET740)</f>
        <v>145</v>
      </c>
    </row>
    <row r="741" spans="1:87" x14ac:dyDescent="0.45">
      <c r="A741" s="50">
        <f>IF(ISBLANK(Data!A741), "", Data!A741)</f>
        <v>45321</v>
      </c>
      <c r="B741" s="50" t="str">
        <f>IF(ISBLANK(Data!B741), "", Data!B741)</f>
        <v>Boston College</v>
      </c>
      <c r="C741" s="50">
        <f>IF(ISBLANK(Data!C741), "", Data!C741)</f>
        <v>26</v>
      </c>
      <c r="D741" s="50" t="str">
        <f>IF(ISBLANK(Data!D741), "", Data!D741)</f>
        <v>Syracuse</v>
      </c>
      <c r="E741" s="50">
        <f>IF(ISBLANK(Data!E741), "", Data!E741)</f>
        <v>289</v>
      </c>
      <c r="F741" s="50" t="str">
        <f>IF(ISBLANK(Data!F741), "", Data!F741)</f>
        <v>N</v>
      </c>
      <c r="G741" s="50" t="str">
        <f>IF(ISBLANK(Data!G741), "", Data!G741)</f>
        <v>Boston College</v>
      </c>
      <c r="H741" s="50" t="str">
        <f>IF(ISBLANK(Data!H741), "", Data!H741)</f>
        <v>Syracuse</v>
      </c>
      <c r="I741" s="50" t="str">
        <f>IF(ISBLANK(Data!I741), "", Data!I741)</f>
        <v>Boston College</v>
      </c>
      <c r="J741" s="50" t="str">
        <f>IF(ISBLANK(Data!J741), "", Data!J741)</f>
        <v>Syracuse</v>
      </c>
      <c r="K741" s="50" t="str">
        <f>IF(ISBLANK(Data!K741), "", Data!K741)</f>
        <v>Boston College</v>
      </c>
      <c r="L741" s="50" t="str">
        <f>IF(ISBLANK(Data!L741), "", Data!L741)</f>
        <v>Syracuse</v>
      </c>
      <c r="M741" s="50" t="str">
        <f>IF(ISBLANK(Data!M741), "", Data!M741)</f>
        <v>Boston Col</v>
      </c>
      <c r="N741" s="50" t="str">
        <f>IF(ISBLANK(Data!N741), "", Data!N741)</f>
        <v>Syracuse</v>
      </c>
      <c r="O741" s="50" t="str">
        <f>IF(ISBLANK(Data!O741), "", Data!O741)</f>
        <v>Boston College</v>
      </c>
      <c r="P741" s="50" t="str">
        <f>IF(ISBLANK(Data!P741), "", Data!P741)</f>
        <v>Syracuse</v>
      </c>
      <c r="Q741" s="50" t="str">
        <f>IF(ISBLANK(Data!Q741), "", Data!Q741)</f>
        <v>Boston College</v>
      </c>
      <c r="R741" s="50" t="str">
        <f>IF(ISBLANK(Data!R741), "", Data!R741)</f>
        <v>Syracuse</v>
      </c>
      <c r="S741" s="20">
        <f>Data!W741-Data!CD741</f>
        <v>-9.9999999999999978E-2</v>
      </c>
      <c r="T741" s="20">
        <f>Data!X741-Data!CE741</f>
        <v>-1.67</v>
      </c>
      <c r="U741" s="20">
        <f>Data!Y741-Data!CF741</f>
        <v>6.2999999999999972</v>
      </c>
      <c r="V741" s="20">
        <f>Data!Z741-Data!CG741</f>
        <v>7.9000000000000057</v>
      </c>
      <c r="W741" s="20">
        <f>Data!AA741-Data!CH741</f>
        <v>-3.0999999999999943</v>
      </c>
      <c r="X741" s="20">
        <f>Data!AB741-Data!CI741</f>
        <v>-0.18099999999999999</v>
      </c>
      <c r="Y741" s="20">
        <f>Data!AC741-Data!CJ741</f>
        <v>-3.5700000000000003</v>
      </c>
      <c r="Z741" s="20">
        <f>Data!AD741-Data!CK741</f>
        <v>-3.0999999999999943</v>
      </c>
      <c r="AA741" s="20">
        <f>Data!AE741-Data!CL741</f>
        <v>0.5</v>
      </c>
      <c r="AB741" s="20">
        <f>Data!AF741-Data!CM741</f>
        <v>-4.8500000000000005</v>
      </c>
      <c r="AC741" s="20">
        <f>Data!AG741-Data!CN741</f>
        <v>7.7000000000000028</v>
      </c>
      <c r="AD741" s="20">
        <f>Data!AH741-Data!CO741</f>
        <v>9</v>
      </c>
      <c r="AE741" s="20">
        <f>Data!AI741-Data!CP741</f>
        <v>-4.4000000000000039E-2</v>
      </c>
      <c r="AF741" s="20">
        <f>Data!AJ741-Data!CQ741</f>
        <v>-2.6</v>
      </c>
      <c r="AG741" s="20">
        <f>Data!AK741-Data!CR741</f>
        <v>-0.13</v>
      </c>
      <c r="AH741" s="20">
        <f>Data!AL741-Data!CS741</f>
        <v>-66</v>
      </c>
      <c r="AI741" s="20">
        <f>Data!AM741-Data!CT741</f>
        <v>-1.4399999999999995</v>
      </c>
      <c r="AJ741" s="20">
        <f>Data!AN741-Data!CU741</f>
        <v>-4.24</v>
      </c>
      <c r="AK741" s="20">
        <f>Data!AO741-Data!CV741</f>
        <v>16</v>
      </c>
      <c r="AL741" s="20">
        <f>Data!AP741-Data!CW741</f>
        <v>8</v>
      </c>
      <c r="AM741" s="20">
        <f>Data!AQ741-Data!CX741</f>
        <v>-6</v>
      </c>
      <c r="AN741" s="20">
        <f>Data!AR741-Data!CY741</f>
        <v>1.6000000000000014E-2</v>
      </c>
      <c r="AO741" s="20">
        <f>Data!AS741-Data!CZ741</f>
        <v>18</v>
      </c>
      <c r="AP741" s="20">
        <f>Data!AT741-Data!DA741</f>
        <v>13</v>
      </c>
      <c r="AQ741" s="20">
        <f>Data!AU741-Data!DB741</f>
        <v>3.1999999999999973E-2</v>
      </c>
      <c r="AR741" s="20">
        <f>Data!AV741-Data!DC741</f>
        <v>-36</v>
      </c>
      <c r="AS741" s="20">
        <f>Data!AW741-Data!DD741</f>
        <v>-63</v>
      </c>
      <c r="AT741" s="20">
        <f>Data!AX741-Data!DE741</f>
        <v>2.8000000000000025E-2</v>
      </c>
      <c r="AU741" s="20">
        <f>Data!AY741-Data!DF741</f>
        <v>-13</v>
      </c>
      <c r="AV741" s="20">
        <f>Data!AZ741-Data!DG741</f>
        <v>-0.65000000000000036</v>
      </c>
      <c r="AW741" s="20">
        <f>Data!BA741-Data!DH741</f>
        <v>-50</v>
      </c>
      <c r="AX741" s="20">
        <f>Data!BB741-Data!DI741</f>
        <v>-2.5</v>
      </c>
      <c r="AY741" s="20">
        <f>Data!BC741-Data!DJ741</f>
        <v>2</v>
      </c>
      <c r="AZ741" s="20">
        <f>Data!BD741-Data!DK741</f>
        <v>-50</v>
      </c>
      <c r="BA741" s="20">
        <f>Data!BE741-Data!DL741</f>
        <v>-21</v>
      </c>
      <c r="BB741" s="20">
        <f>Data!BF741-Data!DM741</f>
        <v>-48</v>
      </c>
      <c r="BC741" s="20">
        <f>Data!BG741-Data!DN741</f>
        <v>12</v>
      </c>
      <c r="BD741" s="20">
        <f>Data!BH741-Data!DO741</f>
        <v>0.79999999999999716</v>
      </c>
      <c r="BE741" s="20">
        <f>Data!BI741-Data!DP741</f>
        <v>0.40000000000000568</v>
      </c>
      <c r="BF741" s="20">
        <f>Data!BJ741-Data!DQ741</f>
        <v>0.39999999999999991</v>
      </c>
      <c r="BG741" s="20">
        <f>Data!BK741-Data!DR741</f>
        <v>0.28199999999999981</v>
      </c>
      <c r="BH741" s="20">
        <f>Data!BL741-Data!DS741</f>
        <v>-2.4000000000000004</v>
      </c>
      <c r="BI741" s="20">
        <f>Data!BM741-Data!DT741</f>
        <v>-7.4999999999999956E-2</v>
      </c>
      <c r="BJ741" s="20">
        <f>Data!BN741-Data!DU741</f>
        <v>0.70000000000000284</v>
      </c>
      <c r="BK741" s="20">
        <f>Data!BO741-Data!DV741</f>
        <v>-3.1000000000000014</v>
      </c>
      <c r="BL741" s="20">
        <f>Data!BP741-Data!DW741</f>
        <v>-1</v>
      </c>
      <c r="BM741" s="20">
        <f>Data!BQ741-Data!DX741</f>
        <v>-2.5</v>
      </c>
      <c r="BN741" s="20">
        <f>Data!BR741-Data!DY741</f>
        <v>0.60000000000000142</v>
      </c>
      <c r="BO741" s="20">
        <f>Data!BS741-Data!DZ741</f>
        <v>76</v>
      </c>
      <c r="BP741" s="20">
        <f>Data!BT741-Data!EA741</f>
        <v>-7.1999999999999953E-2</v>
      </c>
      <c r="BQ741" s="20">
        <f>Data!BU741-Data!EB741</f>
        <v>0</v>
      </c>
      <c r="BR741" s="20">
        <f>Data!BV741-Data!EC741</f>
        <v>12</v>
      </c>
      <c r="BS741" s="20">
        <f>Data!BW741-Data!ED741</f>
        <v>65</v>
      </c>
      <c r="BT741" s="20">
        <f>Data!BX741-Data!EE741</f>
        <v>58</v>
      </c>
      <c r="BU741" s="20">
        <f>Data!BY741-Data!EF741</f>
        <v>-2</v>
      </c>
      <c r="BV741" s="20">
        <f>Data!BZ741-Data!EG741</f>
        <v>10</v>
      </c>
      <c r="BW741" s="20">
        <f>Data!CA741-Data!EH741</f>
        <v>31.700000000000003</v>
      </c>
      <c r="BX741" s="20">
        <f>Data!CB741-Data!EI741</f>
        <v>76</v>
      </c>
      <c r="BY741" s="20">
        <f>Data!CC741-Data!EJ741</f>
        <v>105</v>
      </c>
      <c r="BZ741" s="20">
        <f>Data!EK741</f>
        <v>11049.98</v>
      </c>
      <c r="CA741" s="20">
        <f>Data!EL741</f>
        <v>11287.5</v>
      </c>
      <c r="CB741" s="20">
        <f>Data!EM741</f>
        <v>88.649999999999991</v>
      </c>
      <c r="CC741" s="20">
        <f>Data!EN741</f>
        <v>79.625</v>
      </c>
      <c r="CD741" s="20">
        <f>Data!EO741</f>
        <v>11.423400000000001</v>
      </c>
      <c r="CE741" s="20">
        <f>Data!EP741</f>
        <v>229.05500000000001</v>
      </c>
      <c r="CF741" s="50">
        <f>IF(ISBLANK(Data!EQ741), "", Data!EQ741)</f>
        <v>80</v>
      </c>
      <c r="CG741" s="50">
        <f>IF(ISBLANK(Data!ER741), "", Data!ER741)</f>
        <v>75</v>
      </c>
      <c r="CH741" s="61" t="str">
        <f>IF(ISBLANK(Data!ES741), "", Data!ES741)</f>
        <v>Boston College</v>
      </c>
      <c r="CI741" s="61">
        <f>IF(ISBLANK(Data!ET741), "", Data!ET741)</f>
        <v>155</v>
      </c>
    </row>
    <row r="742" spans="1:87" x14ac:dyDescent="0.45">
      <c r="A742" s="50">
        <f>IF(ISBLANK(Data!A742), "", Data!A742)</f>
        <v>45321</v>
      </c>
      <c r="B742" s="50" t="str">
        <f>IF(ISBLANK(Data!B742), "", Data!B742)</f>
        <v>TCU</v>
      </c>
      <c r="C742" s="50">
        <f>IF(ISBLANK(Data!C742), "", Data!C742)</f>
        <v>291</v>
      </c>
      <c r="D742" s="50" t="str">
        <f>IF(ISBLANK(Data!D742), "", Data!D742)</f>
        <v>Texas Tech</v>
      </c>
      <c r="E742" s="50">
        <f>IF(ISBLANK(Data!E742), "", Data!E742)</f>
        <v>303</v>
      </c>
      <c r="F742" s="50" t="str">
        <f>IF(ISBLANK(Data!F742), "", Data!F742)</f>
        <v>N</v>
      </c>
      <c r="G742" s="50" t="str">
        <f>IF(ISBLANK(Data!G742), "", Data!G742)</f>
        <v>TCU</v>
      </c>
      <c r="H742" s="50" t="str">
        <f>IF(ISBLANK(Data!H742), "", Data!H742)</f>
        <v>Texas Tech</v>
      </c>
      <c r="I742" s="50" t="str">
        <f>IF(ISBLANK(Data!I742), "", Data!I742)</f>
        <v>TCU</v>
      </c>
      <c r="J742" s="50" t="str">
        <f>IF(ISBLANK(Data!J742), "", Data!J742)</f>
        <v>Texas Tech</v>
      </c>
      <c r="K742" s="50" t="str">
        <f>IF(ISBLANK(Data!K742), "", Data!K742)</f>
        <v>TCU</v>
      </c>
      <c r="L742" s="50" t="str">
        <f>IF(ISBLANK(Data!L742), "", Data!L742)</f>
        <v>Texas Tech</v>
      </c>
      <c r="M742" s="50" t="str">
        <f>IF(ISBLANK(Data!M742), "", Data!M742)</f>
        <v>TX Christian</v>
      </c>
      <c r="N742" s="50" t="str">
        <f>IF(ISBLANK(Data!N742), "", Data!N742)</f>
        <v>Texas Tech</v>
      </c>
      <c r="O742" s="50" t="str">
        <f>IF(ISBLANK(Data!O742), "", Data!O742)</f>
        <v>TCU</v>
      </c>
      <c r="P742" s="50" t="str">
        <f>IF(ISBLANK(Data!P742), "", Data!P742)</f>
        <v>Texas Tech</v>
      </c>
      <c r="Q742" s="50" t="str">
        <f>IF(ISBLANK(Data!Q742), "", Data!Q742)</f>
        <v>TCU</v>
      </c>
      <c r="R742" s="50" t="str">
        <f>IF(ISBLANK(Data!R742), "", Data!R742)</f>
        <v>Texas Tech</v>
      </c>
      <c r="S742" s="20">
        <f>Data!W742-Data!CD742</f>
        <v>-9.2105263157895023E-2</v>
      </c>
      <c r="T742" s="20">
        <f>Data!X742-Data!CE742</f>
        <v>0.58999999999999986</v>
      </c>
      <c r="U742" s="20">
        <f>Data!Y742-Data!CF742</f>
        <v>-1.5999999999999943</v>
      </c>
      <c r="V742" s="20">
        <f>Data!Z742-Data!CG742</f>
        <v>-2.2000000000000028</v>
      </c>
      <c r="W742" s="20">
        <f>Data!AA742-Data!CH742</f>
        <v>4.2000000000000028</v>
      </c>
      <c r="X742" s="20">
        <f>Data!AB742-Data!CI742</f>
        <v>-0.14099999999999999</v>
      </c>
      <c r="Y742" s="20">
        <f>Data!AC742-Data!CJ742</f>
        <v>-0.56000000000000005</v>
      </c>
      <c r="Z742" s="20">
        <f>Data!AD742-Data!CK742</f>
        <v>-1.0999999999999943</v>
      </c>
      <c r="AA742" s="20">
        <f>Data!AE742-Data!CL742</f>
        <v>-0.59999999999999432</v>
      </c>
      <c r="AB742" s="20">
        <f>Data!AF742-Data!CM742</f>
        <v>-4.96</v>
      </c>
      <c r="AC742" s="20">
        <f>Data!AG742-Data!CN742</f>
        <v>-3.4000000000000057</v>
      </c>
      <c r="AD742" s="20">
        <f>Data!AH742-Data!CO742</f>
        <v>-1.2999999999999972</v>
      </c>
      <c r="AE742" s="20">
        <f>Data!AI742-Data!CP742</f>
        <v>-2.1499999999999964E-2</v>
      </c>
      <c r="AF742" s="20">
        <f>Data!AJ742-Data!CQ742</f>
        <v>-29.4</v>
      </c>
      <c r="AG742" s="20">
        <f>Data!AK742-Data!CR742</f>
        <v>-1.5515789473684209</v>
      </c>
      <c r="AH742" s="20">
        <f>Data!AL742-Data!CS742</f>
        <v>-45</v>
      </c>
      <c r="AI742" s="20">
        <f>Data!AM742-Data!CT742</f>
        <v>0.77999999999999758</v>
      </c>
      <c r="AJ742" s="20">
        <f>Data!AN742-Data!CU742</f>
        <v>-2.3199999999999998</v>
      </c>
      <c r="AK742" s="20">
        <f>Data!AO742-Data!CV742</f>
        <v>206</v>
      </c>
      <c r="AL742" s="20">
        <f>Data!AP742-Data!CW742</f>
        <v>134</v>
      </c>
      <c r="AM742" s="20">
        <f>Data!AQ742-Data!CX742</f>
        <v>156</v>
      </c>
      <c r="AN742" s="20">
        <f>Data!AR742-Data!CY742</f>
        <v>2.6999999999999968E-2</v>
      </c>
      <c r="AO742" s="20">
        <f>Data!AS742-Data!CZ742</f>
        <v>-38</v>
      </c>
      <c r="AP742" s="20">
        <f>Data!AT742-Data!DA742</f>
        <v>-78</v>
      </c>
      <c r="AQ742" s="20">
        <f>Data!AU742-Data!DB742</f>
        <v>-2.4999999999999967E-2</v>
      </c>
      <c r="AR742" s="20">
        <f>Data!AV742-Data!DC742</f>
        <v>34</v>
      </c>
      <c r="AS742" s="20">
        <f>Data!AW742-Data!DD742</f>
        <v>75</v>
      </c>
      <c r="AT742" s="20">
        <f>Data!AX742-Data!DE742</f>
        <v>-5.5000000000000049E-2</v>
      </c>
      <c r="AU742" s="20">
        <f>Data!AY742-Data!DF742</f>
        <v>60</v>
      </c>
      <c r="AV742" s="20">
        <f>Data!AZ742-Data!DG742</f>
        <v>2.4947368421052634</v>
      </c>
      <c r="AW742" s="20">
        <f>Data!BA742-Data!DH742</f>
        <v>108</v>
      </c>
      <c r="AX742" s="20">
        <f>Data!BB742-Data!DI742</f>
        <v>3.6368421052631561</v>
      </c>
      <c r="AY742" s="20">
        <f>Data!BC742-Data!DJ742</f>
        <v>77</v>
      </c>
      <c r="AZ742" s="20">
        <f>Data!BD742-Data!DK742</f>
        <v>77</v>
      </c>
      <c r="BA742" s="20">
        <f>Data!BE742-Data!DL742</f>
        <v>18</v>
      </c>
      <c r="BB742" s="20">
        <f>Data!BF742-Data!DM742</f>
        <v>64</v>
      </c>
      <c r="BC742" s="20">
        <f>Data!BG742-Data!DN742</f>
        <v>95</v>
      </c>
      <c r="BD742" s="20">
        <f>Data!BH742-Data!DO742</f>
        <v>6.3999999999999915</v>
      </c>
      <c r="BE742" s="20">
        <f>Data!BI742-Data!DP742</f>
        <v>3.3419999999999987</v>
      </c>
      <c r="BF742" s="20">
        <f>Data!BJ742-Data!DQ742</f>
        <v>3.0999999999999996</v>
      </c>
      <c r="BG742" s="20">
        <f>Data!BK742-Data!DR742</f>
        <v>-5.600000000000005E-2</v>
      </c>
      <c r="BH742" s="20">
        <f>Data!BL742-Data!DS742</f>
        <v>2.6760000000000002</v>
      </c>
      <c r="BI742" s="20">
        <f>Data!BM742-Data!DT742</f>
        <v>0.15100000000000002</v>
      </c>
      <c r="BJ742" s="20">
        <f>Data!BN742-Data!DU742</f>
        <v>-5.1000000000000014</v>
      </c>
      <c r="BK742" s="20">
        <f>Data!BO742-Data!DV742</f>
        <v>2.8000000000000007</v>
      </c>
      <c r="BL742" s="20">
        <f>Data!BP742-Data!DW742</f>
        <v>0.70000000000000018</v>
      </c>
      <c r="BM742" s="20">
        <f>Data!BQ742-Data!DX742</f>
        <v>3.5447368421052632</v>
      </c>
      <c r="BN742" s="20">
        <f>Data!BR742-Data!DY742</f>
        <v>3.9999999999999982</v>
      </c>
      <c r="BO742" s="20">
        <f>Data!BS742-Data!DZ742</f>
        <v>48</v>
      </c>
      <c r="BP742" s="20">
        <f>Data!BT742-Data!EA742</f>
        <v>-4.3000000000000038E-2</v>
      </c>
      <c r="BQ742" s="20">
        <f>Data!BU742-Data!EB742</f>
        <v>3</v>
      </c>
      <c r="BR742" s="20">
        <f>Data!BV742-Data!EC742</f>
        <v>4</v>
      </c>
      <c r="BS742" s="20">
        <f>Data!BW742-Data!ED742</f>
        <v>6</v>
      </c>
      <c r="BT742" s="20">
        <f>Data!BX742-Data!EE742</f>
        <v>18</v>
      </c>
      <c r="BU742" s="20">
        <f>Data!BY742-Data!EF742</f>
        <v>-5</v>
      </c>
      <c r="BV742" s="20">
        <f>Data!BZ742-Data!EG742</f>
        <v>-3</v>
      </c>
      <c r="BW742" s="20">
        <f>Data!CA742-Data!EH742</f>
        <v>9</v>
      </c>
      <c r="BX742" s="20">
        <f>Data!CB742-Data!EI742</f>
        <v>48</v>
      </c>
      <c r="BY742" s="20">
        <f>Data!CC742-Data!EJ742</f>
        <v>42</v>
      </c>
      <c r="BZ742" s="20">
        <f>Data!EK742</f>
        <v>11736.760000000002</v>
      </c>
      <c r="CA742" s="20">
        <f>Data!EL742</f>
        <v>11636.7</v>
      </c>
      <c r="CB742" s="20">
        <f>Data!EM742</f>
        <v>80.284210526315789</v>
      </c>
      <c r="CC742" s="20">
        <f>Data!EN742</f>
        <v>101.0741</v>
      </c>
      <c r="CD742" s="20">
        <f>Data!EO742</f>
        <v>13.537199999999999</v>
      </c>
      <c r="CE742" s="20">
        <f>Data!EP742</f>
        <v>183.642</v>
      </c>
      <c r="CF742" s="50">
        <f>IF(ISBLANK(Data!EQ742), "", Data!EQ742)</f>
        <v>85</v>
      </c>
      <c r="CG742" s="50">
        <f>IF(ISBLANK(Data!ER742), "", Data!ER742)</f>
        <v>78</v>
      </c>
      <c r="CH742" s="61" t="str">
        <f>IF(ISBLANK(Data!ES742), "", Data!ES742)</f>
        <v>TCU</v>
      </c>
      <c r="CI742" s="61">
        <f>IF(ISBLANK(Data!ET742), "", Data!ET742)</f>
        <v>163</v>
      </c>
    </row>
    <row r="743" spans="1:87" x14ac:dyDescent="0.45">
      <c r="A743" s="50">
        <f>IF(ISBLANK(Data!A743), "", Data!A743)</f>
        <v>45321</v>
      </c>
      <c r="B743" s="50" t="str">
        <f>IF(ISBLANK(Data!B743), "", Data!B743)</f>
        <v>Indiana</v>
      </c>
      <c r="C743" s="50">
        <f>IF(ISBLANK(Data!C743), "", Data!C743)</f>
        <v>122</v>
      </c>
      <c r="D743" s="50" t="str">
        <f>IF(ISBLANK(Data!D743), "", Data!D743)</f>
        <v>Iowa</v>
      </c>
      <c r="E743" s="50">
        <f>IF(ISBLANK(Data!E743), "", Data!E743)</f>
        <v>125</v>
      </c>
      <c r="F743" s="50" t="str">
        <f>IF(ISBLANK(Data!F743), "", Data!F743)</f>
        <v>N</v>
      </c>
      <c r="G743" s="50" t="str">
        <f>IF(ISBLANK(Data!G743), "", Data!G743)</f>
        <v>Indiana</v>
      </c>
      <c r="H743" s="50" t="str">
        <f>IF(ISBLANK(Data!H743), "", Data!H743)</f>
        <v>Iowa</v>
      </c>
      <c r="I743" s="50" t="str">
        <f>IF(ISBLANK(Data!I743), "", Data!I743)</f>
        <v>Indiana</v>
      </c>
      <c r="J743" s="50" t="str">
        <f>IF(ISBLANK(Data!J743), "", Data!J743)</f>
        <v>Iowa</v>
      </c>
      <c r="K743" s="50" t="str">
        <f>IF(ISBLANK(Data!K743), "", Data!K743)</f>
        <v>Indiana</v>
      </c>
      <c r="L743" s="50" t="str">
        <f>IF(ISBLANK(Data!L743), "", Data!L743)</f>
        <v>Iowa</v>
      </c>
      <c r="M743" s="50" t="str">
        <f>IF(ISBLANK(Data!M743), "", Data!M743)</f>
        <v>Indiana</v>
      </c>
      <c r="N743" s="50" t="str">
        <f>IF(ISBLANK(Data!N743), "", Data!N743)</f>
        <v>Iowa</v>
      </c>
      <c r="O743" s="50" t="str">
        <f>IF(ISBLANK(Data!O743), "", Data!O743)</f>
        <v>Indiana</v>
      </c>
      <c r="P743" s="50" t="str">
        <f>IF(ISBLANK(Data!P743), "", Data!P743)</f>
        <v>Iowa</v>
      </c>
      <c r="Q743" s="50" t="str">
        <f>IF(ISBLANK(Data!Q743), "", Data!Q743)</f>
        <v>Indiana</v>
      </c>
      <c r="R743" s="50" t="str">
        <f>IF(ISBLANK(Data!R743), "", Data!R743)</f>
        <v>Iowa</v>
      </c>
      <c r="S743" s="20">
        <f>Data!W743-Data!CD743</f>
        <v>0</v>
      </c>
      <c r="T743" s="20">
        <f>Data!X743-Data!CE743</f>
        <v>-6.8599999999999994</v>
      </c>
      <c r="U743" s="20">
        <f>Data!Y743-Data!CF743</f>
        <v>-8.9000000000000057</v>
      </c>
      <c r="V743" s="20">
        <f>Data!Z743-Data!CG743</f>
        <v>-2.0999999999999943</v>
      </c>
      <c r="W743" s="20">
        <f>Data!AA743-Data!CH743</f>
        <v>-3.8999999999999915</v>
      </c>
      <c r="X743" s="20">
        <f>Data!AB743-Data!CI743</f>
        <v>0.16</v>
      </c>
      <c r="Y743" s="20">
        <f>Data!AC743-Data!CJ743</f>
        <v>0.79999999999999982</v>
      </c>
      <c r="Z743" s="20">
        <f>Data!AD743-Data!CK743</f>
        <v>0.69999999999998863</v>
      </c>
      <c r="AA743" s="20">
        <f>Data!AE743-Data!CL743</f>
        <v>-0.10000000000000853</v>
      </c>
      <c r="AB743" s="20">
        <f>Data!AF743-Data!CM743</f>
        <v>1.7099999999999997</v>
      </c>
      <c r="AC743" s="20">
        <f>Data!AG743-Data!CN743</f>
        <v>-7.6000000000000085</v>
      </c>
      <c r="AD743" s="20">
        <f>Data!AH743-Data!CO743</f>
        <v>-2.1999999999999886</v>
      </c>
      <c r="AE743" s="20">
        <f>Data!AI743-Data!CP743</f>
        <v>-8.9999999999999969E-2</v>
      </c>
      <c r="AF743" s="20">
        <f>Data!AJ743-Data!CQ743</f>
        <v>0</v>
      </c>
      <c r="AG743" s="20">
        <f>Data!AK743-Data!CR743</f>
        <v>0</v>
      </c>
      <c r="AH743" s="20">
        <f>Data!AL743-Data!CS743</f>
        <v>-25</v>
      </c>
      <c r="AI743" s="20">
        <f>Data!AM743-Data!CT743</f>
        <v>-7.7399999999999993</v>
      </c>
      <c r="AJ743" s="20">
        <f>Data!AN743-Data!CU743</f>
        <v>0.61000000000000032</v>
      </c>
      <c r="AK743" s="20">
        <f>Data!AO743-Data!CV743</f>
        <v>-234</v>
      </c>
      <c r="AL743" s="20">
        <f>Data!AP743-Data!CW743</f>
        <v>-67</v>
      </c>
      <c r="AM743" s="20">
        <f>Data!AQ743-Data!CX743</f>
        <v>-185</v>
      </c>
      <c r="AN743" s="20">
        <f>Data!AR743-Data!CY743</f>
        <v>-2.0000000000000018E-3</v>
      </c>
      <c r="AO743" s="20">
        <f>Data!AS743-Data!CZ743</f>
        <v>-39</v>
      </c>
      <c r="AP743" s="20">
        <f>Data!AT743-Data!DA743</f>
        <v>-97</v>
      </c>
      <c r="AQ743" s="20">
        <f>Data!AU743-Data!DB743</f>
        <v>-1.699999999999996E-2</v>
      </c>
      <c r="AR743" s="20">
        <f>Data!AV743-Data!DC743</f>
        <v>-13</v>
      </c>
      <c r="AS743" s="20">
        <f>Data!AW743-Data!DD743</f>
        <v>48</v>
      </c>
      <c r="AT743" s="20">
        <f>Data!AX743-Data!DE743</f>
        <v>-0.10899999999999999</v>
      </c>
      <c r="AU743" s="20">
        <f>Data!AY743-Data!DF743</f>
        <v>-32</v>
      </c>
      <c r="AV743" s="20">
        <f>Data!AZ743-Data!DG743</f>
        <v>-1.5999999999999996</v>
      </c>
      <c r="AW743" s="20">
        <f>Data!BA743-Data!DH743</f>
        <v>-40</v>
      </c>
      <c r="AX743" s="20">
        <f>Data!BB743-Data!DI743</f>
        <v>-2</v>
      </c>
      <c r="AY743" s="20">
        <f>Data!BC743-Data!DJ743</f>
        <v>-85</v>
      </c>
      <c r="AZ743" s="20">
        <f>Data!BD743-Data!DK743</f>
        <v>-40</v>
      </c>
      <c r="BA743" s="20">
        <f>Data!BE743-Data!DL743</f>
        <v>2</v>
      </c>
      <c r="BB743" s="20">
        <f>Data!BF743-Data!DM743</f>
        <v>37</v>
      </c>
      <c r="BC743" s="20">
        <f>Data!BG743-Data!DN743</f>
        <v>23</v>
      </c>
      <c r="BD743" s="20">
        <f>Data!BH743-Data!DO743</f>
        <v>-11.600000000000009</v>
      </c>
      <c r="BE743" s="20">
        <f>Data!BI743-Data!DP743</f>
        <v>-3.3500000000000085</v>
      </c>
      <c r="BF743" s="20">
        <f>Data!BJ743-Data!DQ743</f>
        <v>-8.35</v>
      </c>
      <c r="BG743" s="20">
        <f>Data!BK743-Data!DR743</f>
        <v>-0.6419999999999999</v>
      </c>
      <c r="BH743" s="20">
        <f>Data!BL743-Data!DS743</f>
        <v>1.8499999999999996</v>
      </c>
      <c r="BI743" s="20">
        <f>Data!BM743-Data!DT743</f>
        <v>-0.28500000000000003</v>
      </c>
      <c r="BJ743" s="20">
        <f>Data!BN743-Data!DU743</f>
        <v>-4.9000000000000004</v>
      </c>
      <c r="BK743" s="20">
        <f>Data!BO743-Data!DV743</f>
        <v>2.4000000000000021</v>
      </c>
      <c r="BL743" s="20">
        <f>Data!BP743-Data!DW743</f>
        <v>0</v>
      </c>
      <c r="BM743" s="20">
        <f>Data!BQ743-Data!DX743</f>
        <v>-2</v>
      </c>
      <c r="BN743" s="20">
        <f>Data!BR743-Data!DY743</f>
        <v>1.1999999999999993</v>
      </c>
      <c r="BO743" s="20">
        <f>Data!BS743-Data!DZ743</f>
        <v>-26</v>
      </c>
      <c r="BP743" s="20">
        <f>Data!BT743-Data!EA743</f>
        <v>1.9999999999999907E-2</v>
      </c>
      <c r="BQ743" s="20">
        <f>Data!BU743-Data!EB743</f>
        <v>1</v>
      </c>
      <c r="BR743" s="20">
        <f>Data!BV743-Data!EC743</f>
        <v>40</v>
      </c>
      <c r="BS743" s="20">
        <f>Data!BW743-Data!ED743</f>
        <v>-19</v>
      </c>
      <c r="BT743" s="20">
        <f>Data!BX743-Data!EE743</f>
        <v>-5</v>
      </c>
      <c r="BU743" s="20">
        <f>Data!BY743-Data!EF743</f>
        <v>61</v>
      </c>
      <c r="BV743" s="20">
        <f>Data!BZ743-Data!EG743</f>
        <v>48</v>
      </c>
      <c r="BW743" s="20">
        <f>Data!CA743-Data!EH743</f>
        <v>13.900000000000006</v>
      </c>
      <c r="BX743" s="20">
        <f>Data!CB743-Data!EI743</f>
        <v>-19</v>
      </c>
      <c r="BY743" s="20">
        <f>Data!CC743-Data!EJ743</f>
        <v>-47</v>
      </c>
      <c r="BZ743" s="20">
        <f>Data!EK743</f>
        <v>11257.9</v>
      </c>
      <c r="CA743" s="20">
        <f>Data!EL743</f>
        <v>11926.380000000001</v>
      </c>
      <c r="CB743" s="20">
        <f>Data!EM743</f>
        <v>93.6</v>
      </c>
      <c r="CC743" s="20">
        <f>Data!EN743</f>
        <v>58.87</v>
      </c>
      <c r="CD743" s="20">
        <f>Data!EO743</f>
        <v>13.363199999999999</v>
      </c>
      <c r="CE743" s="20">
        <f>Data!EP743</f>
        <v>213.51600000000002</v>
      </c>
      <c r="CF743" s="50">
        <f>IF(ISBLANK(Data!EQ743), "", Data!EQ743)</f>
        <v>74</v>
      </c>
      <c r="CG743" s="50">
        <f>IF(ISBLANK(Data!ER743), "", Data!ER743)</f>
        <v>68</v>
      </c>
      <c r="CH743" s="61" t="str">
        <f>IF(ISBLANK(Data!ES743), "", Data!ES743)</f>
        <v>Indiana</v>
      </c>
      <c r="CI743" s="61">
        <f>IF(ISBLANK(Data!ET743), "", Data!ET743)</f>
        <v>142</v>
      </c>
    </row>
    <row r="744" spans="1:87" x14ac:dyDescent="0.45">
      <c r="A744" s="50">
        <f>IF(ISBLANK(Data!A744), "", Data!A744)</f>
        <v>45321</v>
      </c>
      <c r="B744" s="50" t="str">
        <f>IF(ISBLANK(Data!B744), "", Data!B744)</f>
        <v>Dayton</v>
      </c>
      <c r="C744" s="50">
        <f>IF(ISBLANK(Data!C744), "", Data!C744)</f>
        <v>66</v>
      </c>
      <c r="D744" s="50" t="str">
        <f>IF(ISBLANK(Data!D744), "", Data!D744)</f>
        <v>George Washington</v>
      </c>
      <c r="E744" s="50">
        <f>IF(ISBLANK(Data!E744), "", Data!E744)</f>
        <v>97</v>
      </c>
      <c r="F744" s="50" t="str">
        <f>IF(ISBLANK(Data!F744), "", Data!F744)</f>
        <v>N</v>
      </c>
      <c r="G744" s="50" t="str">
        <f>IF(ISBLANK(Data!G744), "", Data!G744)</f>
        <v>Dayton</v>
      </c>
      <c r="H744" s="50" t="str">
        <f>IF(ISBLANK(Data!H744), "", Data!H744)</f>
        <v>George Washington</v>
      </c>
      <c r="I744" s="50" t="str">
        <f>IF(ISBLANK(Data!I744), "", Data!I744)</f>
        <v>Dayton</v>
      </c>
      <c r="J744" s="50" t="str">
        <f>IF(ISBLANK(Data!J744), "", Data!J744)</f>
        <v>George Washington</v>
      </c>
      <c r="K744" s="50" t="str">
        <f>IF(ISBLANK(Data!K744), "", Data!K744)</f>
        <v>Dayton</v>
      </c>
      <c r="L744" s="50" t="str">
        <f>IF(ISBLANK(Data!L744), "", Data!L744)</f>
        <v>George Washington</v>
      </c>
      <c r="M744" s="50" t="str">
        <f>IF(ISBLANK(Data!M744), "", Data!M744)</f>
        <v>Dayton</v>
      </c>
      <c r="N744" s="50" t="str">
        <f>IF(ISBLANK(Data!N744), "", Data!N744)</f>
        <v>Geo Wshgtn</v>
      </c>
      <c r="O744" s="50" t="str">
        <f>IF(ISBLANK(Data!O744), "", Data!O744)</f>
        <v>Dayton</v>
      </c>
      <c r="P744" s="50" t="str">
        <f>IF(ISBLANK(Data!P744), "", Data!P744)</f>
        <v>George Wash.</v>
      </c>
      <c r="Q744" s="50" t="str">
        <f>IF(ISBLANK(Data!Q744), "", Data!Q744)</f>
        <v>Dayton</v>
      </c>
      <c r="R744" s="50" t="str">
        <f>IF(ISBLANK(Data!R744), "", Data!R744)</f>
        <v>George Washington</v>
      </c>
      <c r="S744" s="20">
        <f>Data!W744-Data!CD744</f>
        <v>0.14210526315789507</v>
      </c>
      <c r="T744" s="20">
        <f>Data!X744-Data!CE744</f>
        <v>19.400000000000002</v>
      </c>
      <c r="U744" s="20">
        <f>Data!Y744-Data!CF744</f>
        <v>11.899999999999991</v>
      </c>
      <c r="V744" s="20">
        <f>Data!Z744-Data!CG744</f>
        <v>-7.5</v>
      </c>
      <c r="W744" s="20">
        <f>Data!AA744-Data!CH744</f>
        <v>-8.6000000000000014</v>
      </c>
      <c r="X744" s="20">
        <f>Data!AB744-Data!CI744</f>
        <v>-2.2000000000000006E-2</v>
      </c>
      <c r="Y744" s="20">
        <f>Data!AC744-Data!CJ744</f>
        <v>10.25</v>
      </c>
      <c r="Z744" s="20">
        <f>Data!AD744-Data!CK744</f>
        <v>5.7999999999999972</v>
      </c>
      <c r="AA744" s="20">
        <f>Data!AE744-Data!CL744</f>
        <v>-4.4000000000000057</v>
      </c>
      <c r="AB744" s="20">
        <f>Data!AF744-Data!CM744</f>
        <v>17.29</v>
      </c>
      <c r="AC744" s="20">
        <f>Data!AG744-Data!CN744</f>
        <v>13.5</v>
      </c>
      <c r="AD744" s="20">
        <f>Data!AH744-Data!CO744</f>
        <v>-6.5</v>
      </c>
      <c r="AE744" s="20">
        <f>Data!AI744-Data!CP744</f>
        <v>0.39410000000000001</v>
      </c>
      <c r="AF744" s="20">
        <f>Data!AJ744-Data!CQ744</f>
        <v>6</v>
      </c>
      <c r="AG744" s="20">
        <f>Data!AK744-Data!CR744</f>
        <v>0.30894736842105264</v>
      </c>
      <c r="AH744" s="20">
        <f>Data!AL744-Data!CS744</f>
        <v>219</v>
      </c>
      <c r="AI744" s="20">
        <f>Data!AM744-Data!CT744</f>
        <v>13.11</v>
      </c>
      <c r="AJ744" s="20">
        <f>Data!AN744-Data!CU744</f>
        <v>7.95</v>
      </c>
      <c r="AK744" s="20">
        <f>Data!AO744-Data!CV744</f>
        <v>-220</v>
      </c>
      <c r="AL744" s="20">
        <f>Data!AP744-Data!CW744</f>
        <v>-303</v>
      </c>
      <c r="AM744" s="20">
        <f>Data!AQ744-Data!CX744</f>
        <v>-214</v>
      </c>
      <c r="AN744" s="20">
        <f>Data!AR744-Data!CY744</f>
        <v>1.699999999999996E-2</v>
      </c>
      <c r="AO744" s="20">
        <f>Data!AS744-Data!CZ744</f>
        <v>3</v>
      </c>
      <c r="AP744" s="20">
        <f>Data!AT744-Data!DA744</f>
        <v>-17</v>
      </c>
      <c r="AQ744" s="20">
        <f>Data!AU744-Data!DB744</f>
        <v>2.0000000000000018E-2</v>
      </c>
      <c r="AR744" s="20">
        <f>Data!AV744-Data!DC744</f>
        <v>-63</v>
      </c>
      <c r="AS744" s="20">
        <f>Data!AW744-Data!DD744</f>
        <v>-78</v>
      </c>
      <c r="AT744" s="20">
        <f>Data!AX744-Data!DE744</f>
        <v>-1.3000000000000012E-2</v>
      </c>
      <c r="AU744" s="20">
        <f>Data!AY744-Data!DF744</f>
        <v>-24</v>
      </c>
      <c r="AV744" s="20">
        <f>Data!AZ744-Data!DG744</f>
        <v>-0.76578947368420991</v>
      </c>
      <c r="AW744" s="20">
        <f>Data!BA744-Data!DH744</f>
        <v>-145</v>
      </c>
      <c r="AX744" s="20">
        <f>Data!BB744-Data!DI744</f>
        <v>-5.5421052631579002</v>
      </c>
      <c r="AY744" s="20">
        <f>Data!BC744-Data!DJ744</f>
        <v>27</v>
      </c>
      <c r="AZ744" s="20">
        <f>Data!BD744-Data!DK744</f>
        <v>-21</v>
      </c>
      <c r="BA744" s="20">
        <f>Data!BE744-Data!DL744</f>
        <v>-29</v>
      </c>
      <c r="BB744" s="20">
        <f>Data!BF744-Data!DM744</f>
        <v>-86</v>
      </c>
      <c r="BC744" s="20">
        <f>Data!BG744-Data!DN744</f>
        <v>-28</v>
      </c>
      <c r="BD744" s="20">
        <f>Data!BH744-Data!DO744</f>
        <v>-7.2999999999999972</v>
      </c>
      <c r="BE744" s="20">
        <f>Data!BI744-Data!DP744</f>
        <v>-11.944999999999993</v>
      </c>
      <c r="BF744" s="20">
        <f>Data!BJ744-Data!DQ744</f>
        <v>4.6209999999999996</v>
      </c>
      <c r="BG744" s="20">
        <f>Data!BK744-Data!DR744</f>
        <v>0.55299999999999994</v>
      </c>
      <c r="BH744" s="20">
        <f>Data!BL744-Data!DS744</f>
        <v>-3.7949999999999999</v>
      </c>
      <c r="BI744" s="20">
        <f>Data!BM744-Data!DT744</f>
        <v>9.7000000000000031E-2</v>
      </c>
      <c r="BJ744" s="20">
        <f>Data!BN744-Data!DU744</f>
        <v>0.39999999999999858</v>
      </c>
      <c r="BK744" s="20">
        <f>Data!BO744-Data!DV744</f>
        <v>-2.8999999999999986</v>
      </c>
      <c r="BL744" s="20">
        <f>Data!BP744-Data!DW744</f>
        <v>-1.2999999999999998</v>
      </c>
      <c r="BM744" s="20">
        <f>Data!BQ744-Data!DX744</f>
        <v>-0.76842105263157912</v>
      </c>
      <c r="BN744" s="20">
        <f>Data!BR744-Data!DY744</f>
        <v>-0.69999999999999929</v>
      </c>
      <c r="BO744" s="20">
        <f>Data!BS744-Data!DZ744</f>
        <v>-141</v>
      </c>
      <c r="BP744" s="20">
        <f>Data!BT744-Data!EA744</f>
        <v>0.14200000000000002</v>
      </c>
      <c r="BQ744" s="20">
        <f>Data!BU744-Data!EB744</f>
        <v>-1</v>
      </c>
      <c r="BR744" s="20">
        <f>Data!BV744-Data!EC744</f>
        <v>-144</v>
      </c>
      <c r="BS744" s="20">
        <f>Data!BW744-Data!ED744</f>
        <v>-101</v>
      </c>
      <c r="BT744" s="20">
        <f>Data!BX744-Data!EE744</f>
        <v>-108</v>
      </c>
      <c r="BU744" s="20">
        <f>Data!BY744-Data!EF744</f>
        <v>-179</v>
      </c>
      <c r="BV744" s="20">
        <f>Data!BZ744-Data!EG744</f>
        <v>-151</v>
      </c>
      <c r="BW744" s="20">
        <f>Data!CA744-Data!EH744</f>
        <v>-108.3</v>
      </c>
      <c r="BX744" s="20">
        <f>Data!CB744-Data!EI744</f>
        <v>-142</v>
      </c>
      <c r="BY744" s="20">
        <f>Data!CC744-Data!EJ744</f>
        <v>-150</v>
      </c>
      <c r="BZ744" s="20">
        <f>Data!EK744</f>
        <v>12683.94</v>
      </c>
      <c r="CA744" s="20">
        <f>Data!EL744</f>
        <v>10609.380000000001</v>
      </c>
      <c r="CB744" s="20">
        <f>Data!EM744</f>
        <v>64.672000000000011</v>
      </c>
      <c r="CC744" s="20">
        <f>Data!EN744</f>
        <v>78.278947368421058</v>
      </c>
      <c r="CD744" s="20">
        <f>Data!EO744</f>
        <v>10.098000000000001</v>
      </c>
      <c r="CE744" s="20">
        <f>Data!EP744</f>
        <v>208.74</v>
      </c>
      <c r="CF744" s="50">
        <f>IF(ISBLANK(Data!EQ744), "", Data!EQ744)</f>
        <v>83</v>
      </c>
      <c r="CG744" s="50">
        <f>IF(ISBLANK(Data!ER744), "", Data!ER744)</f>
        <v>61</v>
      </c>
      <c r="CH744" s="61" t="str">
        <f>IF(ISBLANK(Data!ES744), "", Data!ES744)</f>
        <v>Dayton</v>
      </c>
      <c r="CI744" s="61">
        <f>IF(ISBLANK(Data!ET744), "", Data!ET744)</f>
        <v>144</v>
      </c>
    </row>
    <row r="745" spans="1:87" x14ac:dyDescent="0.45">
      <c r="A745" s="50">
        <f>IF(ISBLANK(Data!A745), "", Data!A745)</f>
        <v>45321</v>
      </c>
      <c r="B745" s="50" t="str">
        <f>IF(ISBLANK(Data!B745), "", Data!B745)</f>
        <v>St. Bonaventure</v>
      </c>
      <c r="C745" s="50">
        <f>IF(ISBLANK(Data!C745), "", Data!C745)</f>
        <v>281</v>
      </c>
      <c r="D745" s="50" t="str">
        <f>IF(ISBLANK(Data!D745), "", Data!D745)</f>
        <v>VCU</v>
      </c>
      <c r="E745" s="50">
        <f>IF(ISBLANK(Data!E745), "", Data!E745)</f>
        <v>337</v>
      </c>
      <c r="F745" s="50" t="str">
        <f>IF(ISBLANK(Data!F745), "", Data!F745)</f>
        <v>N</v>
      </c>
      <c r="G745" s="50" t="str">
        <f>IF(ISBLANK(Data!G745), "", Data!G745)</f>
        <v>St. Bonaventure</v>
      </c>
      <c r="H745" s="50" t="str">
        <f>IF(ISBLANK(Data!H745), "", Data!H745)</f>
        <v>VCU</v>
      </c>
      <c r="I745" s="50" t="str">
        <f>IF(ISBLANK(Data!I745), "", Data!I745)</f>
        <v>St. Bonaventure</v>
      </c>
      <c r="J745" s="50" t="str">
        <f>IF(ISBLANK(Data!J745), "", Data!J745)</f>
        <v>VCU</v>
      </c>
      <c r="K745" s="50" t="str">
        <f>IF(ISBLANK(Data!K745), "", Data!K745)</f>
        <v>St. Bonaventure</v>
      </c>
      <c r="L745" s="50" t="str">
        <f>IF(ISBLANK(Data!L745), "", Data!L745)</f>
        <v>Virginia Commonwealth</v>
      </c>
      <c r="M745" s="50" t="str">
        <f>IF(ISBLANK(Data!M745), "", Data!M745)</f>
        <v>St Bonavent</v>
      </c>
      <c r="N745" s="50" t="str">
        <f>IF(ISBLANK(Data!N745), "", Data!N745)</f>
        <v>VCU</v>
      </c>
      <c r="O745" s="50" t="str">
        <f>IF(ISBLANK(Data!O745), "", Data!O745)</f>
        <v>St. Bona.</v>
      </c>
      <c r="P745" s="50" t="str">
        <f>IF(ISBLANK(Data!P745), "", Data!P745)</f>
        <v>VCU</v>
      </c>
      <c r="Q745" s="50" t="str">
        <f>IF(ISBLANK(Data!Q745), "", Data!Q745)</f>
        <v>Saint Bonaventure</v>
      </c>
      <c r="R745" s="50" t="str">
        <f>IF(ISBLANK(Data!R745), "", Data!R745)</f>
        <v>VCU</v>
      </c>
      <c r="S745" s="20">
        <f>Data!W745-Data!CD745</f>
        <v>-1.8421052631579005E-2</v>
      </c>
      <c r="T745" s="20">
        <f>Data!X745-Data!CE745</f>
        <v>1.6500000000000004</v>
      </c>
      <c r="U745" s="20">
        <f>Data!Y745-Data!CF745</f>
        <v>0.90000000000000568</v>
      </c>
      <c r="V745" s="20">
        <f>Data!Z745-Data!CG745</f>
        <v>-0.79999999999999716</v>
      </c>
      <c r="W745" s="20">
        <f>Data!AA745-Data!CH745</f>
        <v>0.70000000000000284</v>
      </c>
      <c r="X745" s="20">
        <f>Data!AB745-Data!CI745</f>
        <v>5.9999999999999984E-3</v>
      </c>
      <c r="Y745" s="20">
        <f>Data!AC745-Data!CJ745</f>
        <v>-0.27</v>
      </c>
      <c r="Z745" s="20">
        <f>Data!AD745-Data!CK745</f>
        <v>-0.20000000000000284</v>
      </c>
      <c r="AA745" s="20">
        <f>Data!AE745-Data!CL745</f>
        <v>0.19999999999998863</v>
      </c>
      <c r="AB745" s="20">
        <f>Data!AF745-Data!CM745</f>
        <v>-3.5599999999999996</v>
      </c>
      <c r="AC745" s="20">
        <f>Data!AG745-Data!CN745</f>
        <v>1.2999999999999972</v>
      </c>
      <c r="AD745" s="20">
        <f>Data!AH745-Data!CO745</f>
        <v>-1.8999999999999915</v>
      </c>
      <c r="AE745" s="20">
        <f>Data!AI745-Data!CP745</f>
        <v>6.7700000000000093E-2</v>
      </c>
      <c r="AF745" s="20">
        <f>Data!AJ745-Data!CQ745</f>
        <v>0.30000000000000027</v>
      </c>
      <c r="AG745" s="20">
        <f>Data!AK745-Data!CR745</f>
        <v>8.9473684210526483E-3</v>
      </c>
      <c r="AH745" s="20">
        <f>Data!AL745-Data!CS745</f>
        <v>-12</v>
      </c>
      <c r="AI745" s="20">
        <f>Data!AM745-Data!CT745</f>
        <v>0.16000000000000014</v>
      </c>
      <c r="AJ745" s="20">
        <f>Data!AN745-Data!CU745</f>
        <v>-1.5500000000000003</v>
      </c>
      <c r="AK745" s="20">
        <f>Data!AO745-Data!CV745</f>
        <v>-57</v>
      </c>
      <c r="AL745" s="20">
        <f>Data!AP745-Data!CW745</f>
        <v>-83</v>
      </c>
      <c r="AM745" s="20">
        <f>Data!AQ745-Data!CX745</f>
        <v>16</v>
      </c>
      <c r="AN745" s="20">
        <f>Data!AR745-Data!CY745</f>
        <v>1.0000000000000009E-2</v>
      </c>
      <c r="AO745" s="20">
        <f>Data!AS745-Data!CZ745</f>
        <v>-16</v>
      </c>
      <c r="AP745" s="20">
        <f>Data!AT745-Data!DA745</f>
        <v>-54</v>
      </c>
      <c r="AQ745" s="20">
        <f>Data!AU745-Data!DB745</f>
        <v>9.000000000000008E-3</v>
      </c>
      <c r="AR745" s="20">
        <f>Data!AV745-Data!DC745</f>
        <v>-79</v>
      </c>
      <c r="AS745" s="20">
        <f>Data!AW745-Data!DD745</f>
        <v>-104</v>
      </c>
      <c r="AT745" s="20">
        <f>Data!AX745-Data!DE745</f>
        <v>5.0000000000000044E-3</v>
      </c>
      <c r="AU745" s="20">
        <f>Data!AY745-Data!DF745</f>
        <v>2</v>
      </c>
      <c r="AV745" s="20">
        <f>Data!AZ745-Data!DG745</f>
        <v>0.60526315789473628</v>
      </c>
      <c r="AW745" s="20">
        <f>Data!BA745-Data!DH745</f>
        <v>-88</v>
      </c>
      <c r="AX745" s="20">
        <f>Data!BB745-Data!DI745</f>
        <v>-2.7368421052631575</v>
      </c>
      <c r="AY745" s="20">
        <f>Data!BC745-Data!DJ745</f>
        <v>-35</v>
      </c>
      <c r="AZ745" s="20">
        <f>Data!BD745-Data!DK745</f>
        <v>0</v>
      </c>
      <c r="BA745" s="20">
        <f>Data!BE745-Data!DL745</f>
        <v>-21</v>
      </c>
      <c r="BB745" s="20">
        <f>Data!BF745-Data!DM745</f>
        <v>-43</v>
      </c>
      <c r="BC745" s="20">
        <f>Data!BG745-Data!DN745</f>
        <v>-17</v>
      </c>
      <c r="BD745" s="20">
        <f>Data!BH745-Data!DO745</f>
        <v>0.90000000000000568</v>
      </c>
      <c r="BE745" s="20">
        <f>Data!BI745-Data!DP745</f>
        <v>-0.85299999999999443</v>
      </c>
      <c r="BF745" s="20">
        <f>Data!BJ745-Data!DQ745</f>
        <v>1.7110000000000003</v>
      </c>
      <c r="BG745" s="20">
        <f>Data!BK745-Data!DR745</f>
        <v>6.6000000000000059E-2</v>
      </c>
      <c r="BH745" s="20">
        <f>Data!BL745-Data!DS745</f>
        <v>-1.6050000000000004</v>
      </c>
      <c r="BI745" s="20">
        <f>Data!BM745-Data!DT745</f>
        <v>0.10599999999999998</v>
      </c>
      <c r="BJ745" s="20">
        <f>Data!BN745-Data!DU745</f>
        <v>-1.5999999999999979</v>
      </c>
      <c r="BK745" s="20">
        <f>Data!BO745-Data!DV745</f>
        <v>-4.2999999999999972</v>
      </c>
      <c r="BL745" s="20">
        <f>Data!BP745-Data!DW745</f>
        <v>-0.89999999999999991</v>
      </c>
      <c r="BM745" s="20">
        <f>Data!BQ745-Data!DX745</f>
        <v>0.33421052631578974</v>
      </c>
      <c r="BN745" s="20">
        <f>Data!BR745-Data!DY745</f>
        <v>-0.10000000000000142</v>
      </c>
      <c r="BO745" s="20">
        <f>Data!BS745-Data!DZ745</f>
        <v>7</v>
      </c>
      <c r="BP745" s="20">
        <f>Data!BT745-Data!EA745</f>
        <v>-4.0000000000000036E-3</v>
      </c>
      <c r="BQ745" s="20">
        <f>Data!BU745-Data!EB745</f>
        <v>-1</v>
      </c>
      <c r="BR745" s="20">
        <f>Data!BV745-Data!EC745</f>
        <v>-17</v>
      </c>
      <c r="BS745" s="20">
        <f>Data!BW745-Data!ED745</f>
        <v>77</v>
      </c>
      <c r="BT745" s="20">
        <f>Data!BX745-Data!EE745</f>
        <v>-10</v>
      </c>
      <c r="BU745" s="20">
        <f>Data!BY745-Data!EF745</f>
        <v>-20</v>
      </c>
      <c r="BV745" s="20">
        <f>Data!BZ745-Data!EG745</f>
        <v>-8</v>
      </c>
      <c r="BW745" s="20">
        <f>Data!CA745-Data!EH745</f>
        <v>13.5</v>
      </c>
      <c r="BX745" s="20">
        <f>Data!CB745-Data!EI745</f>
        <v>6</v>
      </c>
      <c r="BY745" s="20">
        <f>Data!CC745-Data!EJ745</f>
        <v>56</v>
      </c>
      <c r="BZ745" s="20">
        <f>Data!EK745</f>
        <v>11267.44</v>
      </c>
      <c r="CA745" s="20">
        <f>Data!EL745</f>
        <v>11088</v>
      </c>
      <c r="CB745" s="20">
        <f>Data!EM745</f>
        <v>69.183249999999987</v>
      </c>
      <c r="CC745" s="20">
        <f>Data!EN745</f>
        <v>83.55263157894737</v>
      </c>
      <c r="CD745" s="20">
        <f>Data!EO745</f>
        <v>12.942499999999999</v>
      </c>
      <c r="CE745" s="20">
        <f>Data!EP745</f>
        <v>261.3</v>
      </c>
      <c r="CF745" s="50">
        <f>IF(ISBLANK(Data!EQ745), "", Data!EQ745)</f>
        <v>67</v>
      </c>
      <c r="CG745" s="50">
        <f>IF(ISBLANK(Data!ER745), "", Data!ER745)</f>
        <v>62</v>
      </c>
      <c r="CH745" s="61" t="str">
        <f>IF(ISBLANK(Data!ES745), "", Data!ES745)</f>
        <v>St. Bonaventure</v>
      </c>
      <c r="CI745" s="61">
        <f>IF(ISBLANK(Data!ET745), "", Data!ET745)</f>
        <v>129</v>
      </c>
    </row>
    <row r="746" spans="1:87" x14ac:dyDescent="0.45">
      <c r="A746" s="50">
        <f>IF(ISBLANK(Data!A746), "", Data!A746)</f>
        <v>45321</v>
      </c>
      <c r="B746" s="50" t="str">
        <f>IF(ISBLANK(Data!B746), "", Data!B746)</f>
        <v>Central Michigan</v>
      </c>
      <c r="C746" s="50">
        <f>IF(ISBLANK(Data!C746), "", Data!C746)</f>
        <v>46</v>
      </c>
      <c r="D746" s="50" t="str">
        <f>IF(ISBLANK(Data!D746), "", Data!D746)</f>
        <v>Northern Illinois</v>
      </c>
      <c r="E746" s="50">
        <f>IF(ISBLANK(Data!E746), "", Data!E746)</f>
        <v>212</v>
      </c>
      <c r="F746" s="50" t="str">
        <f>IF(ISBLANK(Data!F746), "", Data!F746)</f>
        <v>N</v>
      </c>
      <c r="G746" s="50" t="str">
        <f>IF(ISBLANK(Data!G746), "", Data!G746)</f>
        <v>Central Michigan</v>
      </c>
      <c r="H746" s="50" t="str">
        <f>IF(ISBLANK(Data!H746), "", Data!H746)</f>
        <v>Northern Illinois</v>
      </c>
      <c r="I746" s="50" t="str">
        <f>IF(ISBLANK(Data!I746), "", Data!I746)</f>
        <v>Central Michigan</v>
      </c>
      <c r="J746" s="50" t="str">
        <f>IF(ISBLANK(Data!J746), "", Data!J746)</f>
        <v>Northern Illinois</v>
      </c>
      <c r="K746" s="50" t="str">
        <f>IF(ISBLANK(Data!K746), "", Data!K746)</f>
        <v>Central Michigan</v>
      </c>
      <c r="L746" s="50" t="str">
        <f>IF(ISBLANK(Data!L746), "", Data!L746)</f>
        <v>Northern Illinois</v>
      </c>
      <c r="M746" s="50" t="str">
        <f>IF(ISBLANK(Data!M746), "", Data!M746)</f>
        <v>Central Mich</v>
      </c>
      <c r="N746" s="50" t="str">
        <f>IF(ISBLANK(Data!N746), "", Data!N746)</f>
        <v>N Illinois</v>
      </c>
      <c r="O746" s="50" t="str">
        <f>IF(ISBLANK(Data!O746), "", Data!O746)</f>
        <v>C. Michigan</v>
      </c>
      <c r="P746" s="50" t="str">
        <f>IF(ISBLANK(Data!P746), "", Data!P746)</f>
        <v>N. Illinois</v>
      </c>
      <c r="Q746" s="50" t="str">
        <f>IF(ISBLANK(Data!Q746), "", Data!Q746)</f>
        <v>Central Michigan</v>
      </c>
      <c r="R746" s="50" t="str">
        <f>IF(ISBLANK(Data!R746), "", Data!R746)</f>
        <v>Northern Illinois</v>
      </c>
      <c r="S746" s="20">
        <f>Data!W746-Data!CD746</f>
        <v>0.23421052631579004</v>
      </c>
      <c r="T746" s="20">
        <f>Data!X746-Data!CE746</f>
        <v>1.92</v>
      </c>
      <c r="U746" s="20">
        <f>Data!Y746-Data!CF746</f>
        <v>-6.2999999999999972</v>
      </c>
      <c r="V746" s="20">
        <f>Data!Z746-Data!CG746</f>
        <v>-8.2999999999999972</v>
      </c>
      <c r="W746" s="20">
        <f>Data!AA746-Data!CH746</f>
        <v>-3</v>
      </c>
      <c r="X746" s="20">
        <f>Data!AB746-Data!CI746</f>
        <v>0.11600000000000002</v>
      </c>
      <c r="Y746" s="20">
        <f>Data!AC746-Data!CJ746</f>
        <v>-5.15</v>
      </c>
      <c r="Z746" s="20">
        <f>Data!AD746-Data!CK746</f>
        <v>-4.0999999999999943</v>
      </c>
      <c r="AA746" s="20">
        <f>Data!AE746-Data!CL746</f>
        <v>1.1000000000000085</v>
      </c>
      <c r="AB746" s="20">
        <f>Data!AF746-Data!CM746</f>
        <v>-4.7799999999999994</v>
      </c>
      <c r="AC746" s="20">
        <f>Data!AG746-Data!CN746</f>
        <v>-7</v>
      </c>
      <c r="AD746" s="20">
        <f>Data!AH746-Data!CO746</f>
        <v>-9.0999999999999943</v>
      </c>
      <c r="AE746" s="20">
        <f>Data!AI746-Data!CP746</f>
        <v>3.3299999999999996E-2</v>
      </c>
      <c r="AF746" s="20">
        <f>Data!AJ746-Data!CQ746</f>
        <v>4</v>
      </c>
      <c r="AG746" s="20">
        <f>Data!AK746-Data!CR746</f>
        <v>0.22236842105263158</v>
      </c>
      <c r="AH746" s="20">
        <f>Data!AL746-Data!CS746</f>
        <v>143</v>
      </c>
      <c r="AI746" s="20">
        <f>Data!AM746-Data!CT746</f>
        <v>-0.75</v>
      </c>
      <c r="AJ746" s="20">
        <f>Data!AN746-Data!CU746</f>
        <v>-4.28</v>
      </c>
      <c r="AK746" s="20">
        <f>Data!AO746-Data!CV746</f>
        <v>-122</v>
      </c>
      <c r="AL746" s="20">
        <f>Data!AP746-Data!CW746</f>
        <v>-98</v>
      </c>
      <c r="AM746" s="20">
        <f>Data!AQ746-Data!CX746</f>
        <v>32</v>
      </c>
      <c r="AN746" s="20">
        <f>Data!AR746-Data!CY746</f>
        <v>-2.7000000000000024E-2</v>
      </c>
      <c r="AO746" s="20">
        <f>Data!AS746-Data!CZ746</f>
        <v>-26</v>
      </c>
      <c r="AP746" s="20">
        <f>Data!AT746-Data!DA746</f>
        <v>-41</v>
      </c>
      <c r="AQ746" s="20">
        <f>Data!AU746-Data!DB746</f>
        <v>-2.9999999999999971E-2</v>
      </c>
      <c r="AR746" s="20">
        <f>Data!AV746-Data!DC746</f>
        <v>-62</v>
      </c>
      <c r="AS746" s="20">
        <f>Data!AW746-Data!DD746</f>
        <v>-98</v>
      </c>
      <c r="AT746" s="20">
        <f>Data!AX746-Data!DE746</f>
        <v>1.0000000000000009E-2</v>
      </c>
      <c r="AU746" s="20">
        <f>Data!AY746-Data!DF746</f>
        <v>18</v>
      </c>
      <c r="AV746" s="20">
        <f>Data!AZ746-Data!DG746</f>
        <v>0.43421052631578938</v>
      </c>
      <c r="AW746" s="20">
        <f>Data!BA746-Data!DH746</f>
        <v>12</v>
      </c>
      <c r="AX746" s="20">
        <f>Data!BB746-Data!DI746</f>
        <v>-1.1473684210526329</v>
      </c>
      <c r="AY746" s="20">
        <f>Data!BC746-Data!DJ746</f>
        <v>32</v>
      </c>
      <c r="AZ746" s="20">
        <f>Data!BD746-Data!DK746</f>
        <v>21</v>
      </c>
      <c r="BA746" s="20">
        <f>Data!BE746-Data!DL746</f>
        <v>-35</v>
      </c>
      <c r="BB746" s="20">
        <f>Data!BF746-Data!DM746</f>
        <v>11</v>
      </c>
      <c r="BC746" s="20">
        <f>Data!BG746-Data!DN746</f>
        <v>-15</v>
      </c>
      <c r="BD746" s="20">
        <f>Data!BH746-Data!DO746</f>
        <v>-9.9000000000000057</v>
      </c>
      <c r="BE746" s="20">
        <f>Data!BI746-Data!DP746</f>
        <v>-8.9080000000000013</v>
      </c>
      <c r="BF746" s="20">
        <f>Data!BJ746-Data!DQ746</f>
        <v>-1.0290000000000004</v>
      </c>
      <c r="BG746" s="20">
        <f>Data!BK746-Data!DR746</f>
        <v>8.9999999999999969E-2</v>
      </c>
      <c r="BH746" s="20">
        <f>Data!BL746-Data!DS746</f>
        <v>-8.1999999999998963E-2</v>
      </c>
      <c r="BI746" s="20">
        <f>Data!BM746-Data!DT746</f>
        <v>6.4000000000000001E-2</v>
      </c>
      <c r="BJ746" s="20">
        <f>Data!BN746-Data!DU746</f>
        <v>-3.1000000000000014</v>
      </c>
      <c r="BK746" s="20">
        <f>Data!BO746-Data!DV746</f>
        <v>-5.9999999999999982</v>
      </c>
      <c r="BL746" s="20">
        <f>Data!BP746-Data!DW746</f>
        <v>-2</v>
      </c>
      <c r="BM746" s="20">
        <f>Data!BQ746-Data!DX746</f>
        <v>0.76842105263157912</v>
      </c>
      <c r="BN746" s="20">
        <f>Data!BR746-Data!DY746</f>
        <v>-1.7000000000000028</v>
      </c>
      <c r="BO746" s="20">
        <f>Data!BS746-Data!DZ746</f>
        <v>-49</v>
      </c>
      <c r="BP746" s="20">
        <f>Data!BT746-Data!EA746</f>
        <v>2.6000000000000023E-2</v>
      </c>
      <c r="BQ746" s="20">
        <f>Data!BU746-Data!EB746</f>
        <v>3</v>
      </c>
      <c r="BR746" s="20">
        <f>Data!BV746-Data!EC746</f>
        <v>-26</v>
      </c>
      <c r="BS746" s="20">
        <f>Data!BW746-Data!ED746</f>
        <v>-125</v>
      </c>
      <c r="BT746" s="20">
        <f>Data!BX746-Data!EE746</f>
        <v>-98</v>
      </c>
      <c r="BU746" s="20">
        <f>Data!BY746-Data!EF746</f>
        <v>19</v>
      </c>
      <c r="BV746" s="20">
        <f>Data!BZ746-Data!EG746</f>
        <v>-24</v>
      </c>
      <c r="BW746" s="20">
        <f>Data!CA746-Data!EH746</f>
        <v>-45.600000000000023</v>
      </c>
      <c r="BX746" s="20">
        <f>Data!CB746-Data!EI746</f>
        <v>-50</v>
      </c>
      <c r="BY746" s="20">
        <f>Data!CC746-Data!EJ746</f>
        <v>-63</v>
      </c>
      <c r="BZ746" s="20">
        <f>Data!EK746</f>
        <v>11237.28</v>
      </c>
      <c r="CA746" s="20">
        <f>Data!EL746</f>
        <v>11087.730000000001</v>
      </c>
      <c r="CB746" s="20">
        <f>Data!EM746</f>
        <v>70.676315789473691</v>
      </c>
      <c r="CC746" s="20">
        <f>Data!EN746</f>
        <v>80.844800000000006</v>
      </c>
      <c r="CD746" s="20">
        <f>Data!EO746</f>
        <v>10.9224</v>
      </c>
      <c r="CE746" s="20">
        <f>Data!EP746</f>
        <v>231.86800000000002</v>
      </c>
      <c r="CF746" s="50">
        <f>IF(ISBLANK(Data!EQ746), "", Data!EQ746)</f>
        <v>84</v>
      </c>
      <c r="CG746" s="50">
        <f>IF(ISBLANK(Data!ER746), "", Data!ER746)</f>
        <v>77</v>
      </c>
      <c r="CH746" s="61" t="str">
        <f>IF(ISBLANK(Data!ES746), "", Data!ES746)</f>
        <v>Central Michigan</v>
      </c>
      <c r="CI746" s="61">
        <f>IF(ISBLANK(Data!ET746), "", Data!ET746)</f>
        <v>161</v>
      </c>
    </row>
    <row r="747" spans="1:87" x14ac:dyDescent="0.45">
      <c r="A747" s="50">
        <f>IF(ISBLANK(Data!A747), "", Data!A747)</f>
        <v>45321</v>
      </c>
      <c r="B747" s="50" t="str">
        <f>IF(ISBLANK(Data!B747), "", Data!B747)</f>
        <v>Ohio</v>
      </c>
      <c r="C747" s="50">
        <f>IF(ISBLANK(Data!C747), "", Data!C747)</f>
        <v>219</v>
      </c>
      <c r="D747" s="50" t="str">
        <f>IF(ISBLANK(Data!D747), "", Data!D747)</f>
        <v>Buffalo</v>
      </c>
      <c r="E747" s="50">
        <f>IF(ISBLANK(Data!E747), "", Data!E747)</f>
        <v>33</v>
      </c>
      <c r="F747" s="50" t="str">
        <f>IF(ISBLANK(Data!F747), "", Data!F747)</f>
        <v>N</v>
      </c>
      <c r="G747" s="50" t="str">
        <f>IF(ISBLANK(Data!G747), "", Data!G747)</f>
        <v>Ohio</v>
      </c>
      <c r="H747" s="50" t="str">
        <f>IF(ISBLANK(Data!H747), "", Data!H747)</f>
        <v>Buffalo</v>
      </c>
      <c r="I747" s="50" t="str">
        <f>IF(ISBLANK(Data!I747), "", Data!I747)</f>
        <v>Ohio</v>
      </c>
      <c r="J747" s="50" t="str">
        <f>IF(ISBLANK(Data!J747), "", Data!J747)</f>
        <v>Buffalo</v>
      </c>
      <c r="K747" s="50" t="str">
        <f>IF(ISBLANK(Data!K747), "", Data!K747)</f>
        <v>Ohio</v>
      </c>
      <c r="L747" s="50" t="str">
        <f>IF(ISBLANK(Data!L747), "", Data!L747)</f>
        <v>Buffalo</v>
      </c>
      <c r="M747" s="50" t="str">
        <f>IF(ISBLANK(Data!M747), "", Data!M747)</f>
        <v>Ohio</v>
      </c>
      <c r="N747" s="50" t="str">
        <f>IF(ISBLANK(Data!N747), "", Data!N747)</f>
        <v>Buffalo</v>
      </c>
      <c r="O747" s="50" t="str">
        <f>IF(ISBLANK(Data!O747), "", Data!O747)</f>
        <v>Ohio</v>
      </c>
      <c r="P747" s="50" t="str">
        <f>IF(ISBLANK(Data!P747), "", Data!P747)</f>
        <v>Buffalo</v>
      </c>
      <c r="Q747" s="50" t="str">
        <f>IF(ISBLANK(Data!Q747), "", Data!Q747)</f>
        <v>Ohio</v>
      </c>
      <c r="R747" s="50" t="str">
        <f>IF(ISBLANK(Data!R747), "", Data!R747)</f>
        <v>Buffalo</v>
      </c>
      <c r="S747" s="20">
        <f>Data!W747-Data!CD747</f>
        <v>0.394736842105263</v>
      </c>
      <c r="T747" s="20">
        <f>Data!X747-Data!CE747</f>
        <v>17.78</v>
      </c>
      <c r="U747" s="20">
        <f>Data!Y747-Data!CF747</f>
        <v>12.5</v>
      </c>
      <c r="V747" s="20">
        <f>Data!Z747-Data!CG747</f>
        <v>-5.2999999999999972</v>
      </c>
      <c r="W747" s="20">
        <f>Data!AA747-Data!CH747</f>
        <v>-0.70000000000000284</v>
      </c>
      <c r="X747" s="20">
        <f>Data!AB747-Data!CI747</f>
        <v>-0.10199999999999998</v>
      </c>
      <c r="Y747" s="20">
        <f>Data!AC747-Data!CJ747</f>
        <v>-3.2800000000000002</v>
      </c>
      <c r="Z747" s="20">
        <f>Data!AD747-Data!CK747</f>
        <v>-2.1000000000000085</v>
      </c>
      <c r="AA747" s="20">
        <f>Data!AE747-Data!CL747</f>
        <v>1.0999999999999943</v>
      </c>
      <c r="AB747" s="20">
        <f>Data!AF747-Data!CM747</f>
        <v>-5.37</v>
      </c>
      <c r="AC747" s="20">
        <f>Data!AG747-Data!CN747</f>
        <v>12.399999999999991</v>
      </c>
      <c r="AD747" s="20">
        <f>Data!AH747-Data!CO747</f>
        <v>-5.3999999999999915</v>
      </c>
      <c r="AE747" s="20">
        <f>Data!AI747-Data!CP747</f>
        <v>0.36609999999999998</v>
      </c>
      <c r="AF747" s="20">
        <f>Data!AJ747-Data!CQ747</f>
        <v>5.6</v>
      </c>
      <c r="AG747" s="20">
        <f>Data!AK747-Data!CR747</f>
        <v>0.3142105263157895</v>
      </c>
      <c r="AH747" s="20">
        <f>Data!AL747-Data!CS747</f>
        <v>258</v>
      </c>
      <c r="AI747" s="20">
        <f>Data!AM747-Data!CT747</f>
        <v>13.719999999999999</v>
      </c>
      <c r="AJ747" s="20">
        <f>Data!AN747-Data!CU747</f>
        <v>-2.29</v>
      </c>
      <c r="AK747" s="20">
        <f>Data!AO747-Data!CV747</f>
        <v>277</v>
      </c>
      <c r="AL747" s="20">
        <f>Data!AP747-Data!CW747</f>
        <v>-88</v>
      </c>
      <c r="AM747" s="20">
        <f>Data!AQ747-Data!CX747</f>
        <v>95</v>
      </c>
      <c r="AN747" s="20">
        <f>Data!AR747-Data!CY747</f>
        <v>4.500000000000004E-2</v>
      </c>
      <c r="AO747" s="20">
        <f>Data!AS747-Data!CZ747</f>
        <v>42</v>
      </c>
      <c r="AP747" s="20">
        <f>Data!AT747-Data!DA747</f>
        <v>0</v>
      </c>
      <c r="AQ747" s="20">
        <f>Data!AU747-Data!DB747</f>
        <v>8.6999999999999966E-2</v>
      </c>
      <c r="AR747" s="20">
        <f>Data!AV747-Data!DC747</f>
        <v>47</v>
      </c>
      <c r="AS747" s="20">
        <f>Data!AW747-Data!DD747</f>
        <v>71</v>
      </c>
      <c r="AT747" s="20">
        <f>Data!AX747-Data!DE747</f>
        <v>-9.000000000000008E-3</v>
      </c>
      <c r="AU747" s="20">
        <f>Data!AY747-Data!DF747</f>
        <v>-12</v>
      </c>
      <c r="AV747" s="20">
        <f>Data!AZ747-Data!DG747</f>
        <v>-1.1868421052631568</v>
      </c>
      <c r="AW747" s="20">
        <f>Data!BA747-Data!DH747</f>
        <v>36</v>
      </c>
      <c r="AX747" s="20">
        <f>Data!BB747-Data!DI747</f>
        <v>5.2631578947384128E-3</v>
      </c>
      <c r="AY747" s="20">
        <f>Data!BC747-Data!DJ747</f>
        <v>40</v>
      </c>
      <c r="AZ747" s="20">
        <f>Data!BD747-Data!DK747</f>
        <v>18</v>
      </c>
      <c r="BA747" s="20">
        <f>Data!BE747-Data!DL747</f>
        <v>-14</v>
      </c>
      <c r="BB747" s="20">
        <f>Data!BF747-Data!DM747</f>
        <v>-91</v>
      </c>
      <c r="BC747" s="20">
        <f>Data!BG747-Data!DN747</f>
        <v>77</v>
      </c>
      <c r="BD747" s="20">
        <f>Data!BH747-Data!DO747</f>
        <v>10.5</v>
      </c>
      <c r="BE747" s="20">
        <f>Data!BI747-Data!DP747</f>
        <v>-8.3659999999999997</v>
      </c>
      <c r="BF747" s="20">
        <f>Data!BJ747-Data!DQ747</f>
        <v>18.863</v>
      </c>
      <c r="BG747" s="20">
        <f>Data!BK747-Data!DR747</f>
        <v>0.57300000000000006</v>
      </c>
      <c r="BH747" s="20">
        <f>Data!BL747-Data!DS747</f>
        <v>-5.3130000000000006</v>
      </c>
      <c r="BI747" s="20">
        <f>Data!BM747-Data!DT747</f>
        <v>0.27</v>
      </c>
      <c r="BJ747" s="20">
        <f>Data!BN747-Data!DU747</f>
        <v>-1.3000000000000007</v>
      </c>
      <c r="BK747" s="20">
        <f>Data!BO747-Data!DV747</f>
        <v>2.6999999999999993</v>
      </c>
      <c r="BL747" s="20">
        <f>Data!BP747-Data!DW747</f>
        <v>-0.89999999999999991</v>
      </c>
      <c r="BM747" s="20">
        <f>Data!BQ747-Data!DX747</f>
        <v>0.59999999999999964</v>
      </c>
      <c r="BN747" s="20">
        <f>Data!BR747-Data!DY747</f>
        <v>3.0999999999999979</v>
      </c>
      <c r="BO747" s="20">
        <f>Data!BS747-Data!DZ747</f>
        <v>-86</v>
      </c>
      <c r="BP747" s="20">
        <f>Data!BT747-Data!EA747</f>
        <v>6.0999999999999999E-2</v>
      </c>
      <c r="BQ747" s="20">
        <f>Data!BU747-Data!EB747</f>
        <v>-1</v>
      </c>
      <c r="BR747" s="20">
        <f>Data!BV747-Data!EC747</f>
        <v>-174</v>
      </c>
      <c r="BS747" s="20">
        <f>Data!BW747-Data!ED747</f>
        <v>-149</v>
      </c>
      <c r="BT747" s="20">
        <f>Data!BX747-Data!EE747</f>
        <v>-117</v>
      </c>
      <c r="BU747" s="20">
        <f>Data!BY747-Data!EF747</f>
        <v>-206</v>
      </c>
      <c r="BV747" s="20">
        <f>Data!BZ747-Data!EG747</f>
        <v>-176</v>
      </c>
      <c r="BW747" s="20">
        <f>Data!CA747-Data!EH747</f>
        <v>-130.19999999999999</v>
      </c>
      <c r="BX747" s="20">
        <f>Data!CB747-Data!EI747</f>
        <v>-87</v>
      </c>
      <c r="BY747" s="20">
        <f>Data!CC747-Data!EJ747</f>
        <v>-165</v>
      </c>
      <c r="BZ747" s="20">
        <f>Data!EK747</f>
        <v>12413.54</v>
      </c>
      <c r="CA747" s="20">
        <f>Data!EL747</f>
        <v>10476.18</v>
      </c>
      <c r="CB747" s="20">
        <f>Data!EM747</f>
        <v>59.699999999999996</v>
      </c>
      <c r="CC747" s="20">
        <f>Data!EN747</f>
        <v>100.7358</v>
      </c>
      <c r="CD747" s="20">
        <f>Data!EO747</f>
        <v>13.063999999999998</v>
      </c>
      <c r="CE747" s="20">
        <f>Data!EP747</f>
        <v>203.29</v>
      </c>
      <c r="CF747" s="50">
        <f>IF(ISBLANK(Data!EQ747), "", Data!EQ747)</f>
        <v>91</v>
      </c>
      <c r="CG747" s="50">
        <f>IF(ISBLANK(Data!ER747), "", Data!ER747)</f>
        <v>70</v>
      </c>
      <c r="CH747" s="61" t="str">
        <f>IF(ISBLANK(Data!ES747), "", Data!ES747)</f>
        <v>Ohio</v>
      </c>
      <c r="CI747" s="61">
        <f>IF(ISBLANK(Data!ET747), "", Data!ET747)</f>
        <v>161</v>
      </c>
    </row>
    <row r="748" spans="1:87" x14ac:dyDescent="0.45">
      <c r="A748" s="50">
        <f>IF(ISBLANK(Data!A748), "", Data!A748)</f>
        <v>45321</v>
      </c>
      <c r="B748" s="50" t="str">
        <f>IF(ISBLANK(Data!B748), "", Data!B748)</f>
        <v>Ball St.</v>
      </c>
      <c r="C748" s="50">
        <f>IF(ISBLANK(Data!C748), "", Data!C748)</f>
        <v>19</v>
      </c>
      <c r="D748" s="50" t="str">
        <f>IF(ISBLANK(Data!D748), "", Data!D748)</f>
        <v>Bowling Green</v>
      </c>
      <c r="E748" s="50">
        <f>IF(ISBLANK(Data!E748), "", Data!E748)</f>
        <v>28</v>
      </c>
      <c r="F748" s="50" t="str">
        <f>IF(ISBLANK(Data!F748), "", Data!F748)</f>
        <v>N</v>
      </c>
      <c r="G748" s="50" t="str">
        <f>IF(ISBLANK(Data!G748), "", Data!G748)</f>
        <v>Ball St.</v>
      </c>
      <c r="H748" s="50" t="str">
        <f>IF(ISBLANK(Data!H748), "", Data!H748)</f>
        <v>Bowling Green</v>
      </c>
      <c r="I748" s="50" t="str">
        <f>IF(ISBLANK(Data!I748), "", Data!I748)</f>
        <v>Ball St.</v>
      </c>
      <c r="J748" s="50" t="str">
        <f>IF(ISBLANK(Data!J748), "", Data!J748)</f>
        <v>Bowling Green</v>
      </c>
      <c r="K748" s="50" t="str">
        <f>IF(ISBLANK(Data!K748), "", Data!K748)</f>
        <v>Ball State</v>
      </c>
      <c r="L748" s="50" t="str">
        <f>IF(ISBLANK(Data!L748), "", Data!L748)</f>
        <v>Bowling Green State</v>
      </c>
      <c r="M748" s="50" t="str">
        <f>IF(ISBLANK(Data!M748), "", Data!M748)</f>
        <v>Ball St</v>
      </c>
      <c r="N748" s="50" t="str">
        <f>IF(ISBLANK(Data!N748), "", Data!N748)</f>
        <v>Bowling Grn</v>
      </c>
      <c r="O748" s="50" t="str">
        <f>IF(ISBLANK(Data!O748), "", Data!O748)</f>
        <v>Ball St.</v>
      </c>
      <c r="P748" s="50" t="str">
        <f>IF(ISBLANK(Data!P748), "", Data!P748)</f>
        <v>Bowling Green</v>
      </c>
      <c r="Q748" s="50" t="str">
        <f>IF(ISBLANK(Data!Q748), "", Data!Q748)</f>
        <v>Ball State</v>
      </c>
      <c r="R748" s="50" t="str">
        <f>IF(ISBLANK(Data!R748), "", Data!R748)</f>
        <v>Bowling Green</v>
      </c>
      <c r="S748" s="20">
        <f>Data!W748-Data!CD748</f>
        <v>-0.14999999999999991</v>
      </c>
      <c r="T748" s="20">
        <f>Data!X748-Data!CE748</f>
        <v>-2</v>
      </c>
      <c r="U748" s="20">
        <f>Data!Y748-Data!CF748</f>
        <v>0.5</v>
      </c>
      <c r="V748" s="20">
        <f>Data!Z748-Data!CG748</f>
        <v>2.5</v>
      </c>
      <c r="W748" s="20">
        <f>Data!AA748-Data!CH748</f>
        <v>-2.2000000000000028</v>
      </c>
      <c r="X748" s="20">
        <f>Data!AB748-Data!CI748</f>
        <v>-0.12</v>
      </c>
      <c r="Y748" s="20">
        <f>Data!AC748-Data!CJ748</f>
        <v>-0.5</v>
      </c>
      <c r="Z748" s="20">
        <f>Data!AD748-Data!CK748</f>
        <v>0</v>
      </c>
      <c r="AA748" s="20">
        <f>Data!AE748-Data!CL748</f>
        <v>0.5</v>
      </c>
      <c r="AB748" s="20">
        <f>Data!AF748-Data!CM748</f>
        <v>0.70999999999999908</v>
      </c>
      <c r="AC748" s="20">
        <f>Data!AG748-Data!CN748</f>
        <v>0.29999999999999716</v>
      </c>
      <c r="AD748" s="20">
        <f>Data!AH748-Data!CO748</f>
        <v>3.5999999999999943</v>
      </c>
      <c r="AE748" s="20">
        <f>Data!AI748-Data!CP748</f>
        <v>-8.2100000000000006E-2</v>
      </c>
      <c r="AF748" s="20">
        <f>Data!AJ748-Data!CQ748</f>
        <v>-2.7</v>
      </c>
      <c r="AG748" s="20">
        <f>Data!AK748-Data!CR748</f>
        <v>-0.13500000000000001</v>
      </c>
      <c r="AH748" s="20">
        <f>Data!AL748-Data!CS748</f>
        <v>-98</v>
      </c>
      <c r="AI748" s="20">
        <f>Data!AM748-Data!CT748</f>
        <v>-1.6000000000000005</v>
      </c>
      <c r="AJ748" s="20">
        <f>Data!AN748-Data!CU748</f>
        <v>-0.20999999999999996</v>
      </c>
      <c r="AK748" s="20">
        <f>Data!AO748-Data!CV748</f>
        <v>-25</v>
      </c>
      <c r="AL748" s="20">
        <f>Data!AP748-Data!CW748</f>
        <v>-33</v>
      </c>
      <c r="AM748" s="20">
        <f>Data!AQ748-Data!CX748</f>
        <v>-100</v>
      </c>
      <c r="AN748" s="20">
        <f>Data!AR748-Data!CY748</f>
        <v>1.6000000000000014E-2</v>
      </c>
      <c r="AO748" s="20">
        <f>Data!AS748-Data!CZ748</f>
        <v>12</v>
      </c>
      <c r="AP748" s="20">
        <f>Data!AT748-Data!DA748</f>
        <v>-43</v>
      </c>
      <c r="AQ748" s="20">
        <f>Data!AU748-Data!DB748</f>
        <v>6.0999999999999999E-2</v>
      </c>
      <c r="AR748" s="20">
        <f>Data!AV748-Data!DC748</f>
        <v>17</v>
      </c>
      <c r="AS748" s="20">
        <f>Data!AW748-Data!DD748</f>
        <v>-26</v>
      </c>
      <c r="AT748" s="20">
        <f>Data!AX748-Data!DE748</f>
        <v>8.1999999999999962E-2</v>
      </c>
      <c r="AU748" s="20">
        <f>Data!AY748-Data!DF748</f>
        <v>-28</v>
      </c>
      <c r="AV748" s="20">
        <f>Data!AZ748-Data!DG748</f>
        <v>-1.4000000000000004</v>
      </c>
      <c r="AW748" s="20">
        <f>Data!BA748-Data!DH748</f>
        <v>-62</v>
      </c>
      <c r="AX748" s="20">
        <f>Data!BB748-Data!DI748</f>
        <v>-3.1000000000000014</v>
      </c>
      <c r="AY748" s="20">
        <f>Data!BC748-Data!DJ748</f>
        <v>18</v>
      </c>
      <c r="AZ748" s="20">
        <f>Data!BD748-Data!DK748</f>
        <v>-13</v>
      </c>
      <c r="BA748" s="20">
        <f>Data!BE748-Data!DL748</f>
        <v>7</v>
      </c>
      <c r="BB748" s="20">
        <f>Data!BF748-Data!DM748</f>
        <v>14</v>
      </c>
      <c r="BC748" s="20">
        <f>Data!BG748-Data!DN748</f>
        <v>-20</v>
      </c>
      <c r="BD748" s="20">
        <f>Data!BH748-Data!DO748</f>
        <v>-1.2999999999999972</v>
      </c>
      <c r="BE748" s="20">
        <f>Data!BI748-Data!DP748</f>
        <v>-1.6500000000000057</v>
      </c>
      <c r="BF748" s="20">
        <f>Data!BJ748-Data!DQ748</f>
        <v>0.40000000000000036</v>
      </c>
      <c r="BG748" s="20">
        <f>Data!BK748-Data!DR748</f>
        <v>1.6000000000000014E-2</v>
      </c>
      <c r="BH748" s="20">
        <f>Data!BL748-Data!DS748</f>
        <v>0.70000000000000107</v>
      </c>
      <c r="BI748" s="20">
        <f>Data!BM748-Data!DT748</f>
        <v>-8.4000000000000019E-2</v>
      </c>
      <c r="BJ748" s="20">
        <f>Data!BN748-Data!DU748</f>
        <v>-2.1999999999999993</v>
      </c>
      <c r="BK748" s="20">
        <f>Data!BO748-Data!DV748</f>
        <v>-1.3000000000000007</v>
      </c>
      <c r="BL748" s="20">
        <f>Data!BP748-Data!DW748</f>
        <v>0.30000000000000027</v>
      </c>
      <c r="BM748" s="20">
        <f>Data!BQ748-Data!DX748</f>
        <v>-0.64999999999999947</v>
      </c>
      <c r="BN748" s="20">
        <f>Data!BR748-Data!DY748</f>
        <v>-1</v>
      </c>
      <c r="BO748" s="20">
        <f>Data!BS748-Data!DZ748</f>
        <v>80</v>
      </c>
      <c r="BP748" s="20">
        <f>Data!BT748-Data!EA748</f>
        <v>-4.0999999999999981E-2</v>
      </c>
      <c r="BQ748" s="20">
        <f>Data!BU748-Data!EB748</f>
        <v>-2</v>
      </c>
      <c r="BR748" s="20">
        <f>Data!BV748-Data!EC748</f>
        <v>43</v>
      </c>
      <c r="BS748" s="20">
        <f>Data!BW748-Data!ED748</f>
        <v>25</v>
      </c>
      <c r="BT748" s="20">
        <f>Data!BX748-Data!EE748</f>
        <v>92</v>
      </c>
      <c r="BU748" s="20">
        <f>Data!BY748-Data!EF748</f>
        <v>18</v>
      </c>
      <c r="BV748" s="20">
        <f>Data!BZ748-Data!EG748</f>
        <v>33</v>
      </c>
      <c r="BW748" s="20">
        <f>Data!CA748-Data!EH748</f>
        <v>36</v>
      </c>
      <c r="BX748" s="20">
        <f>Data!CB748-Data!EI748</f>
        <v>79</v>
      </c>
      <c r="BY748" s="20">
        <f>Data!CC748-Data!EJ748</f>
        <v>40</v>
      </c>
      <c r="BZ748" s="20">
        <f>Data!EK748</f>
        <v>11328.179999999998</v>
      </c>
      <c r="CA748" s="20">
        <f>Data!EL748</f>
        <v>11534.279999999999</v>
      </c>
      <c r="CB748" s="20">
        <f>Data!EM748</f>
        <v>78.105000000000004</v>
      </c>
      <c r="CC748" s="20">
        <f>Data!EN748</f>
        <v>66.12</v>
      </c>
      <c r="CD748" s="20">
        <f>Data!EO748</f>
        <v>10.305000000000001</v>
      </c>
      <c r="CE748" s="20">
        <f>Data!EP748</f>
        <v>246.08</v>
      </c>
      <c r="CF748" s="50">
        <f>IF(ISBLANK(Data!EQ748), "", Data!EQ748)</f>
        <v>72</v>
      </c>
      <c r="CG748" s="50">
        <f>IF(ISBLANK(Data!ER748), "", Data!ER748)</f>
        <v>81</v>
      </c>
      <c r="CH748" s="61" t="str">
        <f>IF(ISBLANK(Data!ES748), "", Data!ES748)</f>
        <v>Bowling Green</v>
      </c>
      <c r="CI748" s="61">
        <f>IF(ISBLANK(Data!ET748), "", Data!ET748)</f>
        <v>153</v>
      </c>
    </row>
    <row r="749" spans="1:87" x14ac:dyDescent="0.45">
      <c r="A749" s="50">
        <f>IF(ISBLANK(Data!A749), "", Data!A749)</f>
        <v>45321</v>
      </c>
      <c r="B749" s="50" t="str">
        <f>IF(ISBLANK(Data!B749), "", Data!B749)</f>
        <v>Eastern Michigan</v>
      </c>
      <c r="C749" s="50">
        <f>IF(ISBLANK(Data!C749), "", Data!C749)</f>
        <v>80</v>
      </c>
      <c r="D749" s="50" t="str">
        <f>IF(ISBLANK(Data!D749), "", Data!D749)</f>
        <v>Akron</v>
      </c>
      <c r="E749" s="50">
        <f>IF(ISBLANK(Data!E749), "", Data!E749)</f>
        <v>3</v>
      </c>
      <c r="F749" s="50" t="str">
        <f>IF(ISBLANK(Data!F749), "", Data!F749)</f>
        <v>N</v>
      </c>
      <c r="G749" s="50" t="str">
        <f>IF(ISBLANK(Data!G749), "", Data!G749)</f>
        <v>Eastern Michigan</v>
      </c>
      <c r="H749" s="50" t="str">
        <f>IF(ISBLANK(Data!H749), "", Data!H749)</f>
        <v>Akron</v>
      </c>
      <c r="I749" s="50" t="str">
        <f>IF(ISBLANK(Data!I749), "", Data!I749)</f>
        <v>Eastern Michigan</v>
      </c>
      <c r="J749" s="50" t="str">
        <f>IF(ISBLANK(Data!J749), "", Data!J749)</f>
        <v>Akron</v>
      </c>
      <c r="K749" s="50" t="str">
        <f>IF(ISBLANK(Data!K749), "", Data!K749)</f>
        <v>Eastern Michigan</v>
      </c>
      <c r="L749" s="50" t="str">
        <f>IF(ISBLANK(Data!L749), "", Data!L749)</f>
        <v>Akron</v>
      </c>
      <c r="M749" s="50" t="str">
        <f>IF(ISBLANK(Data!M749), "", Data!M749)</f>
        <v>E Michigan</v>
      </c>
      <c r="N749" s="50" t="str">
        <f>IF(ISBLANK(Data!N749), "", Data!N749)</f>
        <v>Akron</v>
      </c>
      <c r="O749" s="50" t="str">
        <f>IF(ISBLANK(Data!O749), "", Data!O749)</f>
        <v>E. Michigan</v>
      </c>
      <c r="P749" s="50" t="str">
        <f>IF(ISBLANK(Data!P749), "", Data!P749)</f>
        <v>Akron</v>
      </c>
      <c r="Q749" s="50" t="str">
        <f>IF(ISBLANK(Data!Q749), "", Data!Q749)</f>
        <v>Eastern Michigan</v>
      </c>
      <c r="R749" s="50" t="str">
        <f>IF(ISBLANK(Data!R749), "", Data!R749)</f>
        <v>Akron</v>
      </c>
      <c r="S749" s="20">
        <f>Data!W749-Data!CD749</f>
        <v>-0.3</v>
      </c>
      <c r="T749" s="20">
        <f>Data!X749-Data!CE749</f>
        <v>-23.130000000000003</v>
      </c>
      <c r="U749" s="20">
        <f>Data!Y749-Data!CF749</f>
        <v>-11.599999999999994</v>
      </c>
      <c r="V749" s="20">
        <f>Data!Z749-Data!CG749</f>
        <v>11.600000000000009</v>
      </c>
      <c r="W749" s="20">
        <f>Data!AA749-Data!CH749</f>
        <v>0.39999999999999147</v>
      </c>
      <c r="X749" s="20">
        <f>Data!AB749-Data!CI749</f>
        <v>9.8999999999999991E-2</v>
      </c>
      <c r="Y749" s="20">
        <f>Data!AC749-Data!CJ749</f>
        <v>-4.72</v>
      </c>
      <c r="Z749" s="20">
        <f>Data!AD749-Data!CK749</f>
        <v>-2.1000000000000085</v>
      </c>
      <c r="AA749" s="20">
        <f>Data!AE749-Data!CL749</f>
        <v>2.5999999999999943</v>
      </c>
      <c r="AB749" s="20">
        <f>Data!AF749-Data!CM749</f>
        <v>-8.69</v>
      </c>
      <c r="AC749" s="20">
        <f>Data!AG749-Data!CN749</f>
        <v>-10</v>
      </c>
      <c r="AD749" s="20">
        <f>Data!AH749-Data!CO749</f>
        <v>9.7999999999999972</v>
      </c>
      <c r="AE749" s="20">
        <f>Data!AI749-Data!CP749</f>
        <v>-0.47319999999999995</v>
      </c>
      <c r="AF749" s="20">
        <f>Data!AJ749-Data!CQ749</f>
        <v>-6.7</v>
      </c>
      <c r="AG749" s="20">
        <f>Data!AK749-Data!CR749</f>
        <v>-0.33500000000000002</v>
      </c>
      <c r="AH749" s="20">
        <f>Data!AL749-Data!CS749</f>
        <v>-276</v>
      </c>
      <c r="AI749" s="20">
        <f>Data!AM749-Data!CT749</f>
        <v>-18.54</v>
      </c>
      <c r="AJ749" s="20">
        <f>Data!AN749-Data!CU749</f>
        <v>-3.6999999999999997</v>
      </c>
      <c r="AK749" s="20">
        <f>Data!AO749-Data!CV749</f>
        <v>-177</v>
      </c>
      <c r="AL749" s="20">
        <f>Data!AP749-Data!CW749</f>
        <v>173</v>
      </c>
      <c r="AM749" s="20">
        <f>Data!AQ749-Data!CX749</f>
        <v>23</v>
      </c>
      <c r="AN749" s="20">
        <f>Data!AR749-Data!CY749</f>
        <v>-2.9000000000000026E-2</v>
      </c>
      <c r="AO749" s="20">
        <f>Data!AS749-Data!CZ749</f>
        <v>-66</v>
      </c>
      <c r="AP749" s="20">
        <f>Data!AT749-Data!DA749</f>
        <v>-130</v>
      </c>
      <c r="AQ749" s="20">
        <f>Data!AU749-Data!DB749</f>
        <v>-5.2999999999999992E-2</v>
      </c>
      <c r="AR749" s="20">
        <f>Data!AV749-Data!DC749</f>
        <v>-65</v>
      </c>
      <c r="AS749" s="20">
        <f>Data!AW749-Data!DD749</f>
        <v>-65</v>
      </c>
      <c r="AT749" s="20">
        <f>Data!AX749-Data!DE749</f>
        <v>-5.2999999999999936E-2</v>
      </c>
      <c r="AU749" s="20">
        <f>Data!AY749-Data!DF749</f>
        <v>-9</v>
      </c>
      <c r="AV749" s="20">
        <f>Data!AZ749-Data!DG749</f>
        <v>-0.44999999999999929</v>
      </c>
      <c r="AW749" s="20">
        <f>Data!BA749-Data!DH749</f>
        <v>-41</v>
      </c>
      <c r="AX749" s="20">
        <f>Data!BB749-Data!DI749</f>
        <v>-2.0499999999999972</v>
      </c>
      <c r="AY749" s="20">
        <f>Data!BC749-Data!DJ749</f>
        <v>-61</v>
      </c>
      <c r="AZ749" s="20">
        <f>Data!BD749-Data!DK749</f>
        <v>-17</v>
      </c>
      <c r="BA749" s="20">
        <f>Data!BE749-Data!DL749</f>
        <v>-12</v>
      </c>
      <c r="BB749" s="20">
        <f>Data!BF749-Data!DM749</f>
        <v>6</v>
      </c>
      <c r="BC749" s="20">
        <f>Data!BG749-Data!DN749</f>
        <v>0</v>
      </c>
      <c r="BD749" s="20">
        <f>Data!BH749-Data!DO749</f>
        <v>-8.9000000000000057</v>
      </c>
      <c r="BE749" s="20">
        <f>Data!BI749-Data!DP749</f>
        <v>8.6500000000000057</v>
      </c>
      <c r="BF749" s="20">
        <f>Data!BJ749-Data!DQ749</f>
        <v>-17.5</v>
      </c>
      <c r="BG749" s="20">
        <f>Data!BK749-Data!DR749</f>
        <v>-0.28899999999999992</v>
      </c>
      <c r="BH749" s="20">
        <f>Data!BL749-Data!DS749</f>
        <v>0.30000000000000071</v>
      </c>
      <c r="BI749" s="20">
        <f>Data!BM749-Data!DT749</f>
        <v>-8.6000000000000076E-2</v>
      </c>
      <c r="BJ749" s="20">
        <f>Data!BN749-Data!DU749</f>
        <v>-6.5</v>
      </c>
      <c r="BK749" s="20">
        <f>Data!BO749-Data!DV749</f>
        <v>-3.3000000000000007</v>
      </c>
      <c r="BL749" s="20">
        <f>Data!BP749-Data!DW749</f>
        <v>-0.59999999999999964</v>
      </c>
      <c r="BM749" s="20">
        <f>Data!BQ749-Data!DX749</f>
        <v>-0.85000000000000053</v>
      </c>
      <c r="BN749" s="20">
        <f>Data!BR749-Data!DY749</f>
        <v>0</v>
      </c>
      <c r="BO749" s="20">
        <f>Data!BS749-Data!DZ749</f>
        <v>230</v>
      </c>
      <c r="BP749" s="20">
        <f>Data!BT749-Data!EA749</f>
        <v>-0.14499999999999996</v>
      </c>
      <c r="BQ749" s="20">
        <f>Data!BU749-Data!EB749</f>
        <v>0</v>
      </c>
      <c r="BR749" s="20">
        <f>Data!BV749-Data!EC749</f>
        <v>238</v>
      </c>
      <c r="BS749" s="20">
        <f>Data!BW749-Data!ED749</f>
        <v>214</v>
      </c>
      <c r="BT749" s="20">
        <f>Data!BX749-Data!EE749</f>
        <v>197</v>
      </c>
      <c r="BU749" s="20">
        <f>Data!BY749-Data!EF749</f>
        <v>250</v>
      </c>
      <c r="BV749" s="20">
        <f>Data!BZ749-Data!EG749</f>
        <v>229</v>
      </c>
      <c r="BW749" s="20">
        <f>Data!CA749-Data!EH749</f>
        <v>177</v>
      </c>
      <c r="BX749" s="20">
        <f>Data!CB749-Data!EI749</f>
        <v>230</v>
      </c>
      <c r="BY749" s="20">
        <f>Data!CC749-Data!EJ749</f>
        <v>275</v>
      </c>
      <c r="BZ749" s="20">
        <f>Data!EK749</f>
        <v>10026.219999999999</v>
      </c>
      <c r="CA749" s="20">
        <f>Data!EL749</f>
        <v>12484.26</v>
      </c>
      <c r="CB749" s="20">
        <f>Data!EM749</f>
        <v>76.110000000000014</v>
      </c>
      <c r="CC749" s="20">
        <f>Data!EN749</f>
        <v>64.399999999999991</v>
      </c>
      <c r="CD749" s="20">
        <f>Data!EO749</f>
        <v>11.8422</v>
      </c>
      <c r="CE749" s="20">
        <f>Data!EP749</f>
        <v>220.35000000000002</v>
      </c>
      <c r="CF749" s="50">
        <f>IF(ISBLANK(Data!EQ749), "", Data!EQ749)</f>
        <v>46</v>
      </c>
      <c r="CG749" s="50">
        <f>IF(ISBLANK(Data!ER749), "", Data!ER749)</f>
        <v>77</v>
      </c>
      <c r="CH749" s="61" t="str">
        <f>IF(ISBLANK(Data!ES749), "", Data!ES749)</f>
        <v>Akron</v>
      </c>
      <c r="CI749" s="61">
        <f>IF(ISBLANK(Data!ET749), "", Data!ET749)</f>
        <v>123</v>
      </c>
    </row>
    <row r="750" spans="1:87" x14ac:dyDescent="0.45">
      <c r="A750" s="50">
        <f>IF(ISBLANK(Data!A750), "", Data!A750)</f>
        <v>45321</v>
      </c>
      <c r="B750" s="50" t="str">
        <f>IF(ISBLANK(Data!B750), "", Data!B750)</f>
        <v>Kent St.</v>
      </c>
      <c r="C750" s="50">
        <f>IF(ISBLANK(Data!C750), "", Data!C750)</f>
        <v>135</v>
      </c>
      <c r="D750" s="50" t="str">
        <f>IF(ISBLANK(Data!D750), "", Data!D750)</f>
        <v>Miami OH</v>
      </c>
      <c r="E750" s="50">
        <f>IF(ISBLANK(Data!E750), "", Data!E750)</f>
        <v>170</v>
      </c>
      <c r="F750" s="50" t="str">
        <f>IF(ISBLANK(Data!F750), "", Data!F750)</f>
        <v>N</v>
      </c>
      <c r="G750" s="50" t="str">
        <f>IF(ISBLANK(Data!G750), "", Data!G750)</f>
        <v>Kent St.</v>
      </c>
      <c r="H750" s="50" t="str">
        <f>IF(ISBLANK(Data!H750), "", Data!H750)</f>
        <v>Miami OH</v>
      </c>
      <c r="I750" s="50" t="str">
        <f>IF(ISBLANK(Data!I750), "", Data!I750)</f>
        <v>Kent St.</v>
      </c>
      <c r="J750" s="50" t="str">
        <f>IF(ISBLANK(Data!J750), "", Data!J750)</f>
        <v>Miami OH</v>
      </c>
      <c r="K750" s="50" t="str">
        <f>IF(ISBLANK(Data!K750), "", Data!K750)</f>
        <v>Kent State</v>
      </c>
      <c r="L750" s="50" t="str">
        <f>IF(ISBLANK(Data!L750), "", Data!L750)</f>
        <v>Miami OH</v>
      </c>
      <c r="M750" s="50" t="str">
        <f>IF(ISBLANK(Data!M750), "", Data!M750)</f>
        <v>Kent St</v>
      </c>
      <c r="N750" s="50" t="str">
        <f>IF(ISBLANK(Data!N750), "", Data!N750)</f>
        <v>Miami</v>
      </c>
      <c r="O750" s="50" t="str">
        <f>IF(ISBLANK(Data!O750), "", Data!O750)</f>
        <v>Kent St.</v>
      </c>
      <c r="P750" s="50" t="str">
        <f>IF(ISBLANK(Data!P750), "", Data!P750)</f>
        <v>Miami (Ohio)</v>
      </c>
      <c r="Q750" s="50" t="str">
        <f>IF(ISBLANK(Data!Q750), "", Data!Q750)</f>
        <v>Kent State</v>
      </c>
      <c r="R750" s="50" t="str">
        <f>IF(ISBLANK(Data!R750), "", Data!R750)</f>
        <v>Miami (OH)</v>
      </c>
      <c r="S750" s="20">
        <f>Data!W750-Data!CD750</f>
        <v>0</v>
      </c>
      <c r="T750" s="20">
        <f>Data!X750-Data!CE750</f>
        <v>4.4499999999999993</v>
      </c>
      <c r="U750" s="20">
        <f>Data!Y750-Data!CF750</f>
        <v>3.0999999999999943</v>
      </c>
      <c r="V750" s="20">
        <f>Data!Z750-Data!CG750</f>
        <v>-1.3999999999999915</v>
      </c>
      <c r="W750" s="20">
        <f>Data!AA750-Data!CH750</f>
        <v>0.20000000000000284</v>
      </c>
      <c r="X750" s="20">
        <f>Data!AB750-Data!CI750</f>
        <v>-5.1000000000000004E-2</v>
      </c>
      <c r="Y750" s="20">
        <f>Data!AC750-Data!CJ750</f>
        <v>1.6400000000000001</v>
      </c>
      <c r="Z750" s="20">
        <f>Data!AD750-Data!CK750</f>
        <v>2.1000000000000085</v>
      </c>
      <c r="AA750" s="20">
        <f>Data!AE750-Data!CL750</f>
        <v>0.40000000000000568</v>
      </c>
      <c r="AB750" s="20">
        <f>Data!AF750-Data!CM750</f>
        <v>1.1800000000000002</v>
      </c>
      <c r="AC750" s="20">
        <f>Data!AG750-Data!CN750</f>
        <v>3.0999999999999943</v>
      </c>
      <c r="AD750" s="20">
        <f>Data!AH750-Data!CO750</f>
        <v>-1.4000000000000057</v>
      </c>
      <c r="AE750" s="20">
        <f>Data!AI750-Data!CP750</f>
        <v>0.11420000000000002</v>
      </c>
      <c r="AF750" s="20">
        <f>Data!AJ750-Data!CQ750</f>
        <v>0.19999999999999929</v>
      </c>
      <c r="AG750" s="20">
        <f>Data!AK750-Data!CR750</f>
        <v>9.9999999999999534E-3</v>
      </c>
      <c r="AH750" s="20">
        <f>Data!AL750-Data!CS750</f>
        <v>22</v>
      </c>
      <c r="AI750" s="20">
        <f>Data!AM750-Data!CT750</f>
        <v>4.8899999999999997</v>
      </c>
      <c r="AJ750" s="20">
        <f>Data!AN750-Data!CU750</f>
        <v>2.67</v>
      </c>
      <c r="AK750" s="20">
        <f>Data!AO750-Data!CV750</f>
        <v>77</v>
      </c>
      <c r="AL750" s="20">
        <f>Data!AP750-Data!CW750</f>
        <v>63</v>
      </c>
      <c r="AM750" s="20">
        <f>Data!AQ750-Data!CX750</f>
        <v>70</v>
      </c>
      <c r="AN750" s="20">
        <f>Data!AR750-Data!CY750</f>
        <v>-1.699999999999996E-2</v>
      </c>
      <c r="AO750" s="20">
        <f>Data!AS750-Data!CZ750</f>
        <v>-1</v>
      </c>
      <c r="AP750" s="20">
        <f>Data!AT750-Data!DA750</f>
        <v>17</v>
      </c>
      <c r="AQ750" s="20">
        <f>Data!AU750-Data!DB750</f>
        <v>-1.6000000000000014E-2</v>
      </c>
      <c r="AR750" s="20">
        <f>Data!AV750-Data!DC750</f>
        <v>52</v>
      </c>
      <c r="AS750" s="20">
        <f>Data!AW750-Data!DD750</f>
        <v>40</v>
      </c>
      <c r="AT750" s="20">
        <f>Data!AX750-Data!DE750</f>
        <v>5.7000000000000051E-2</v>
      </c>
      <c r="AU750" s="20">
        <f>Data!AY750-Data!DF750</f>
        <v>70</v>
      </c>
      <c r="AV750" s="20">
        <f>Data!AZ750-Data!DG750</f>
        <v>3.5</v>
      </c>
      <c r="AW750" s="20">
        <f>Data!BA750-Data!DH750</f>
        <v>41</v>
      </c>
      <c r="AX750" s="20">
        <f>Data!BB750-Data!DI750</f>
        <v>2.0499999999999972</v>
      </c>
      <c r="AY750" s="20">
        <f>Data!BC750-Data!DJ750</f>
        <v>-48</v>
      </c>
      <c r="AZ750" s="20">
        <f>Data!BD750-Data!DK750</f>
        <v>26</v>
      </c>
      <c r="BA750" s="20">
        <f>Data!BE750-Data!DL750</f>
        <v>4</v>
      </c>
      <c r="BB750" s="20">
        <f>Data!BF750-Data!DM750</f>
        <v>14</v>
      </c>
      <c r="BC750" s="20">
        <f>Data!BG750-Data!DN750</f>
        <v>-11</v>
      </c>
      <c r="BD750" s="20">
        <f>Data!BH750-Data!DO750</f>
        <v>3.8999999999999915</v>
      </c>
      <c r="BE750" s="20">
        <f>Data!BI750-Data!DP750</f>
        <v>3.1500000000000057</v>
      </c>
      <c r="BF750" s="20">
        <f>Data!BJ750-Data!DQ750</f>
        <v>0.69999999999999973</v>
      </c>
      <c r="BG750" s="20">
        <f>Data!BK750-Data!DR750</f>
        <v>-0.2609999999999999</v>
      </c>
      <c r="BH750" s="20">
        <f>Data!BL750-Data!DS750</f>
        <v>0.70000000000000107</v>
      </c>
      <c r="BI750" s="20">
        <f>Data!BM750-Data!DT750</f>
        <v>7.6000000000000068E-2</v>
      </c>
      <c r="BJ750" s="20">
        <f>Data!BN750-Data!DU750</f>
        <v>0.79999999999999716</v>
      </c>
      <c r="BK750" s="20">
        <f>Data!BO750-Data!DV750</f>
        <v>2</v>
      </c>
      <c r="BL750" s="20">
        <f>Data!BP750-Data!DW750</f>
        <v>0.20000000000000018</v>
      </c>
      <c r="BM750" s="20">
        <f>Data!BQ750-Data!DX750</f>
        <v>1.2999999999999998</v>
      </c>
      <c r="BN750" s="20">
        <f>Data!BR750-Data!DY750</f>
        <v>-0.59999999999999787</v>
      </c>
      <c r="BO750" s="20">
        <f>Data!BS750-Data!DZ750</f>
        <v>95</v>
      </c>
      <c r="BP750" s="20">
        <f>Data!BT750-Data!EA750</f>
        <v>-6.4999999999999947E-2</v>
      </c>
      <c r="BQ750" s="20">
        <f>Data!BU750-Data!EB750</f>
        <v>1</v>
      </c>
      <c r="BR750" s="20">
        <f>Data!BV750-Data!EC750</f>
        <v>-52</v>
      </c>
      <c r="BS750" s="20">
        <f>Data!BW750-Data!ED750</f>
        <v>-65</v>
      </c>
      <c r="BT750" s="20">
        <f>Data!BX750-Data!EE750</f>
        <v>-6</v>
      </c>
      <c r="BU750" s="20">
        <f>Data!BY750-Data!EF750</f>
        <v>-68</v>
      </c>
      <c r="BV750" s="20">
        <f>Data!BZ750-Data!EG750</f>
        <v>-68</v>
      </c>
      <c r="BW750" s="20">
        <f>Data!CA750-Data!EH750</f>
        <v>-39</v>
      </c>
      <c r="BX750" s="20">
        <f>Data!CB750-Data!EI750</f>
        <v>-42</v>
      </c>
      <c r="BY750" s="20">
        <f>Data!CC750-Data!EJ750</f>
        <v>-61</v>
      </c>
      <c r="BZ750" s="20">
        <f>Data!EK750</f>
        <v>11759.58</v>
      </c>
      <c r="CA750" s="20">
        <f>Data!EL750</f>
        <v>11273.6</v>
      </c>
      <c r="CB750" s="20">
        <f>Data!EM750</f>
        <v>73.37</v>
      </c>
      <c r="CC750" s="20">
        <f>Data!EN750</f>
        <v>84.844999999999985</v>
      </c>
      <c r="CD750" s="20">
        <f>Data!EO750</f>
        <v>12.353199999999999</v>
      </c>
      <c r="CE750" s="20">
        <f>Data!EP750</f>
        <v>275.61700000000002</v>
      </c>
      <c r="CF750" s="50">
        <f>IF(ISBLANK(Data!EQ750), "", Data!EQ750)</f>
        <v>67</v>
      </c>
      <c r="CG750" s="50">
        <f>IF(ISBLANK(Data!ER750), "", Data!ER750)</f>
        <v>71</v>
      </c>
      <c r="CH750" s="61" t="str">
        <f>IF(ISBLANK(Data!ES750), "", Data!ES750)</f>
        <v>Miami OH</v>
      </c>
      <c r="CI750" s="61">
        <f>IF(ISBLANK(Data!ET750), "", Data!ET750)</f>
        <v>138</v>
      </c>
    </row>
    <row r="751" spans="1:87" x14ac:dyDescent="0.45">
      <c r="A751" s="50">
        <f>IF(ISBLANK(Data!A751), "", Data!A751)</f>
        <v>45321</v>
      </c>
      <c r="B751" s="50" t="str">
        <f>IF(ISBLANK(Data!B751), "", Data!B751)</f>
        <v>Toledo</v>
      </c>
      <c r="C751" s="50">
        <f>IF(ISBLANK(Data!C751), "", Data!C751)</f>
        <v>305</v>
      </c>
      <c r="D751" s="50" t="str">
        <f>IF(ISBLANK(Data!D751), "", Data!D751)</f>
        <v>Western Michigan</v>
      </c>
      <c r="E751" s="50">
        <f>IF(ISBLANK(Data!E751), "", Data!E751)</f>
        <v>352</v>
      </c>
      <c r="F751" s="50" t="str">
        <f>IF(ISBLANK(Data!F751), "", Data!F751)</f>
        <v>N</v>
      </c>
      <c r="G751" s="50" t="str">
        <f>IF(ISBLANK(Data!G751), "", Data!G751)</f>
        <v>Toledo</v>
      </c>
      <c r="H751" s="50" t="str">
        <f>IF(ISBLANK(Data!H751), "", Data!H751)</f>
        <v>Western Michigan</v>
      </c>
      <c r="I751" s="50" t="str">
        <f>IF(ISBLANK(Data!I751), "", Data!I751)</f>
        <v>Toledo</v>
      </c>
      <c r="J751" s="50" t="str">
        <f>IF(ISBLANK(Data!J751), "", Data!J751)</f>
        <v>Western Michigan</v>
      </c>
      <c r="K751" s="50" t="str">
        <f>IF(ISBLANK(Data!K751), "", Data!K751)</f>
        <v>Toledo</v>
      </c>
      <c r="L751" s="50" t="str">
        <f>IF(ISBLANK(Data!L751), "", Data!L751)</f>
        <v>Western Michigan</v>
      </c>
      <c r="M751" s="50" t="str">
        <f>IF(ISBLANK(Data!M751), "", Data!M751)</f>
        <v>Toledo</v>
      </c>
      <c r="N751" s="50" t="str">
        <f>IF(ISBLANK(Data!N751), "", Data!N751)</f>
        <v>W Michigan</v>
      </c>
      <c r="O751" s="50" t="str">
        <f>IF(ISBLANK(Data!O751), "", Data!O751)</f>
        <v>Toledo</v>
      </c>
      <c r="P751" s="50" t="str">
        <f>IF(ISBLANK(Data!P751), "", Data!P751)</f>
        <v>W. Michigan</v>
      </c>
      <c r="Q751" s="50" t="str">
        <f>IF(ISBLANK(Data!Q751), "", Data!Q751)</f>
        <v>Toledo</v>
      </c>
      <c r="R751" s="50" t="str">
        <f>IF(ISBLANK(Data!R751), "", Data!R751)</f>
        <v>Western Michigan</v>
      </c>
      <c r="S751" s="20">
        <f>Data!W751-Data!CD751</f>
        <v>0.25</v>
      </c>
      <c r="T751" s="20">
        <f>Data!X751-Data!CE751</f>
        <v>12.09</v>
      </c>
      <c r="U751" s="20">
        <f>Data!Y751-Data!CF751</f>
        <v>11.5</v>
      </c>
      <c r="V751" s="20">
        <f>Data!Z751-Data!CG751</f>
        <v>-0.60000000000000853</v>
      </c>
      <c r="W751" s="20">
        <f>Data!AA751-Data!CH751</f>
        <v>-9.9999999999994316E-2</v>
      </c>
      <c r="X751" s="20">
        <f>Data!AB751-Data!CI751</f>
        <v>1.3000000000000005E-2</v>
      </c>
      <c r="Y751" s="20">
        <f>Data!AC751-Data!CJ751</f>
        <v>2.4300000000000002</v>
      </c>
      <c r="Z751" s="20">
        <f>Data!AD751-Data!CK751</f>
        <v>1.6000000000000085</v>
      </c>
      <c r="AA751" s="20">
        <f>Data!AE751-Data!CL751</f>
        <v>-0.79999999999999716</v>
      </c>
      <c r="AB751" s="20">
        <f>Data!AF751-Data!CM751</f>
        <v>3.6999999999999997</v>
      </c>
      <c r="AC751" s="20">
        <f>Data!AG751-Data!CN751</f>
        <v>10.599999999999994</v>
      </c>
      <c r="AD751" s="20">
        <f>Data!AH751-Data!CO751</f>
        <v>-0.90000000000000568</v>
      </c>
      <c r="AE751" s="20">
        <f>Data!AI751-Data!CP751</f>
        <v>0.28179999999999994</v>
      </c>
      <c r="AF751" s="20">
        <f>Data!AJ751-Data!CQ751</f>
        <v>5.6000000000000005</v>
      </c>
      <c r="AG751" s="20">
        <f>Data!AK751-Data!CR751</f>
        <v>0.28000000000000003</v>
      </c>
      <c r="AH751" s="20">
        <f>Data!AL751-Data!CS751</f>
        <v>184</v>
      </c>
      <c r="AI751" s="20">
        <f>Data!AM751-Data!CT751</f>
        <v>9.73</v>
      </c>
      <c r="AJ751" s="20">
        <f>Data!AN751-Data!CU751</f>
        <v>2.31</v>
      </c>
      <c r="AK751" s="20">
        <f>Data!AO751-Data!CV751</f>
        <v>112</v>
      </c>
      <c r="AL751" s="20">
        <f>Data!AP751-Data!CW751</f>
        <v>24</v>
      </c>
      <c r="AM751" s="20">
        <f>Data!AQ751-Data!CX751</f>
        <v>-3</v>
      </c>
      <c r="AN751" s="20">
        <f>Data!AR751-Data!CY751</f>
        <v>2.1999999999999964E-2</v>
      </c>
      <c r="AO751" s="20">
        <f>Data!AS751-Data!CZ751</f>
        <v>-34</v>
      </c>
      <c r="AP751" s="20">
        <f>Data!AT751-Data!DA751</f>
        <v>-113</v>
      </c>
      <c r="AQ751" s="20">
        <f>Data!AU751-Data!DB751</f>
        <v>1.7000000000000015E-2</v>
      </c>
      <c r="AR751" s="20">
        <f>Data!AV751-Data!DC751</f>
        <v>96</v>
      </c>
      <c r="AS751" s="20">
        <f>Data!AW751-Data!DD751</f>
        <v>54</v>
      </c>
      <c r="AT751" s="20">
        <f>Data!AX751-Data!DE751</f>
        <v>0.14700000000000002</v>
      </c>
      <c r="AU751" s="20">
        <f>Data!AY751-Data!DF751</f>
        <v>-48</v>
      </c>
      <c r="AV751" s="20">
        <f>Data!AZ751-Data!DG751</f>
        <v>-2.4000000000000004</v>
      </c>
      <c r="AW751" s="20">
        <f>Data!BA751-Data!DH751</f>
        <v>-97</v>
      </c>
      <c r="AX751" s="20">
        <f>Data!BB751-Data!DI751</f>
        <v>-4.8500000000000014</v>
      </c>
      <c r="AY751" s="20">
        <f>Data!BC751-Data!DJ751</f>
        <v>-18</v>
      </c>
      <c r="AZ751" s="20">
        <f>Data!BD751-Data!DK751</f>
        <v>40</v>
      </c>
      <c r="BA751" s="20">
        <f>Data!BE751-Data!DL751</f>
        <v>-3</v>
      </c>
      <c r="BB751" s="20">
        <f>Data!BF751-Data!DM751</f>
        <v>-56</v>
      </c>
      <c r="BC751" s="20">
        <f>Data!BG751-Data!DN751</f>
        <v>-45</v>
      </c>
      <c r="BD751" s="20">
        <f>Data!BH751-Data!DO751</f>
        <v>5.6000000000000085</v>
      </c>
      <c r="BE751" s="20">
        <f>Data!BI751-Data!DP751</f>
        <v>1.1999999999999886</v>
      </c>
      <c r="BF751" s="20">
        <f>Data!BJ751-Data!DQ751</f>
        <v>4.4000000000000004</v>
      </c>
      <c r="BG751" s="20">
        <f>Data!BK751-Data!DR751</f>
        <v>0.18100000000000005</v>
      </c>
      <c r="BH751" s="20">
        <f>Data!BL751-Data!DS751</f>
        <v>-2.8000000000000007</v>
      </c>
      <c r="BI751" s="20">
        <f>Data!BM751-Data!DT751</f>
        <v>0.28500000000000003</v>
      </c>
      <c r="BJ751" s="20">
        <f>Data!BN751-Data!DU751</f>
        <v>-5.6999999999999993</v>
      </c>
      <c r="BK751" s="20">
        <f>Data!BO751-Data!DV751</f>
        <v>2.6999999999999993</v>
      </c>
      <c r="BL751" s="20">
        <f>Data!BP751-Data!DW751</f>
        <v>-0.10000000000000009</v>
      </c>
      <c r="BM751" s="20">
        <f>Data!BQ751-Data!DX751</f>
        <v>2</v>
      </c>
      <c r="BN751" s="20">
        <f>Data!BR751-Data!DY751</f>
        <v>-2.1999999999999993</v>
      </c>
      <c r="BO751" s="20">
        <f>Data!BS751-Data!DZ751</f>
        <v>-182</v>
      </c>
      <c r="BP751" s="20">
        <f>Data!BT751-Data!EA751</f>
        <v>0.10600000000000004</v>
      </c>
      <c r="BQ751" s="20">
        <f>Data!BU751-Data!EB751</f>
        <v>0</v>
      </c>
      <c r="BR751" s="20">
        <f>Data!BV751-Data!EC751</f>
        <v>-146</v>
      </c>
      <c r="BS751" s="20">
        <f>Data!BW751-Data!ED751</f>
        <v>-182</v>
      </c>
      <c r="BT751" s="20">
        <f>Data!BX751-Data!EE751</f>
        <v>-164</v>
      </c>
      <c r="BU751" s="20">
        <f>Data!BY751-Data!EF751</f>
        <v>-157</v>
      </c>
      <c r="BV751" s="20">
        <f>Data!BZ751-Data!EG751</f>
        <v>-152</v>
      </c>
      <c r="BW751" s="20">
        <f>Data!CA751-Data!EH751</f>
        <v>-139.89999999999998</v>
      </c>
      <c r="BX751" s="20">
        <f>Data!CB751-Data!EI751</f>
        <v>-183</v>
      </c>
      <c r="BY751" s="20">
        <f>Data!CC751-Data!EJ751</f>
        <v>-238</v>
      </c>
      <c r="BZ751" s="20">
        <f>Data!EK751</f>
        <v>12453.12</v>
      </c>
      <c r="CA751" s="20">
        <f>Data!EL751</f>
        <v>11122.74</v>
      </c>
      <c r="CB751" s="20">
        <f>Data!EM751</f>
        <v>58.047499999999992</v>
      </c>
      <c r="CC751" s="20">
        <f>Data!EN751</f>
        <v>100.3275</v>
      </c>
      <c r="CD751" s="20">
        <f>Data!EO751</f>
        <v>9.2720000000000002</v>
      </c>
      <c r="CE751" s="20">
        <f>Data!EP751</f>
        <v>264.19299999999998</v>
      </c>
      <c r="CF751" s="50">
        <f>IF(ISBLANK(Data!EQ751), "", Data!EQ751)</f>
        <v>88</v>
      </c>
      <c r="CG751" s="50">
        <f>IF(ISBLANK(Data!ER751), "", Data!ER751)</f>
        <v>63</v>
      </c>
      <c r="CH751" s="61" t="str">
        <f>IF(ISBLANK(Data!ES751), "", Data!ES751)</f>
        <v>Toledo</v>
      </c>
      <c r="CI751" s="61">
        <f>IF(ISBLANK(Data!ET751), "", Data!ET751)</f>
        <v>151</v>
      </c>
    </row>
    <row r="752" spans="1:87" x14ac:dyDescent="0.45">
      <c r="A752" s="50">
        <f>IF(ISBLANK(Data!A752), "", Data!A752)</f>
        <v>45321</v>
      </c>
      <c r="B752" s="50" t="str">
        <f>IF(ISBLANK(Data!B752), "", Data!B752)</f>
        <v>Kansas St.</v>
      </c>
      <c r="C752" s="50">
        <f>IF(ISBLANK(Data!C752), "", Data!C752)</f>
        <v>133</v>
      </c>
      <c r="D752" s="50" t="str">
        <f>IF(ISBLANK(Data!D752), "", Data!D752)</f>
        <v>Oklahoma</v>
      </c>
      <c r="E752" s="50">
        <f>IF(ISBLANK(Data!E752), "", Data!E752)</f>
        <v>221</v>
      </c>
      <c r="F752" s="50" t="str">
        <f>IF(ISBLANK(Data!F752), "", Data!F752)</f>
        <v>N</v>
      </c>
      <c r="G752" s="50" t="str">
        <f>IF(ISBLANK(Data!G752), "", Data!G752)</f>
        <v>Kansas St.</v>
      </c>
      <c r="H752" s="50" t="str">
        <f>IF(ISBLANK(Data!H752), "", Data!H752)</f>
        <v>Oklahoma</v>
      </c>
      <c r="I752" s="50" t="str">
        <f>IF(ISBLANK(Data!I752), "", Data!I752)</f>
        <v>Kansas St.</v>
      </c>
      <c r="J752" s="50" t="str">
        <f>IF(ISBLANK(Data!J752), "", Data!J752)</f>
        <v>Oklahoma</v>
      </c>
      <c r="K752" s="50" t="str">
        <f>IF(ISBLANK(Data!K752), "", Data!K752)</f>
        <v>Kansas State</v>
      </c>
      <c r="L752" s="50" t="str">
        <f>IF(ISBLANK(Data!L752), "", Data!L752)</f>
        <v>Oklahoma</v>
      </c>
      <c r="M752" s="50" t="str">
        <f>IF(ISBLANK(Data!M752), "", Data!M752)</f>
        <v>Kansas St</v>
      </c>
      <c r="N752" s="50" t="str">
        <f>IF(ISBLANK(Data!N752), "", Data!N752)</f>
        <v>Oklahoma</v>
      </c>
      <c r="O752" s="50" t="str">
        <f>IF(ISBLANK(Data!O752), "", Data!O752)</f>
        <v>Kansas St.</v>
      </c>
      <c r="P752" s="50" t="str">
        <f>IF(ISBLANK(Data!P752), "", Data!P752)</f>
        <v>Oklahoma</v>
      </c>
      <c r="Q752" s="50" t="str">
        <f>IF(ISBLANK(Data!Q752), "", Data!Q752)</f>
        <v>Kansas State</v>
      </c>
      <c r="R752" s="50" t="str">
        <f>IF(ISBLANK(Data!R752), "", Data!R752)</f>
        <v>Oklahoma</v>
      </c>
      <c r="S752" s="20">
        <f>Data!W752-Data!CD752</f>
        <v>-5.0000000000000044E-2</v>
      </c>
      <c r="T752" s="20">
        <f>Data!X752-Data!CE752</f>
        <v>-5.25</v>
      </c>
      <c r="U752" s="20">
        <f>Data!Y752-Data!CF752</f>
        <v>-5.7999999999999972</v>
      </c>
      <c r="V752" s="20">
        <f>Data!Z752-Data!CG752</f>
        <v>-0.59999999999999432</v>
      </c>
      <c r="W752" s="20">
        <f>Data!AA752-Data!CH752</f>
        <v>-1.2000000000000028</v>
      </c>
      <c r="X752" s="20">
        <f>Data!AB752-Data!CI752</f>
        <v>0.09</v>
      </c>
      <c r="Y752" s="20">
        <f>Data!AC752-Data!CJ752</f>
        <v>2.4299999999999997</v>
      </c>
      <c r="Z752" s="20">
        <f>Data!AD752-Data!CK752</f>
        <v>1.5</v>
      </c>
      <c r="AA752" s="20">
        <f>Data!AE752-Data!CL752</f>
        <v>-1</v>
      </c>
      <c r="AB752" s="20">
        <f>Data!AF752-Data!CM752</f>
        <v>5.46</v>
      </c>
      <c r="AC752" s="20">
        <f>Data!AG752-Data!CN752</f>
        <v>-5.5</v>
      </c>
      <c r="AD752" s="20">
        <f>Data!AH752-Data!CO752</f>
        <v>-0.79999999999999716</v>
      </c>
      <c r="AE752" s="20">
        <f>Data!AI752-Data!CP752</f>
        <v>-6.7300000000000026E-2</v>
      </c>
      <c r="AF752" s="20">
        <f>Data!AJ752-Data!CQ752</f>
        <v>12.8</v>
      </c>
      <c r="AG752" s="20">
        <f>Data!AK752-Data!CR752</f>
        <v>0.6399999999999999</v>
      </c>
      <c r="AH752" s="20">
        <f>Data!AL752-Data!CS752</f>
        <v>-2</v>
      </c>
      <c r="AI752" s="20">
        <f>Data!AM752-Data!CT752</f>
        <v>-4.6100000000000012</v>
      </c>
      <c r="AJ752" s="20">
        <f>Data!AN752-Data!CU752</f>
        <v>2.54</v>
      </c>
      <c r="AK752" s="20">
        <f>Data!AO752-Data!CV752</f>
        <v>-111</v>
      </c>
      <c r="AL752" s="20">
        <f>Data!AP752-Data!CW752</f>
        <v>32</v>
      </c>
      <c r="AM752" s="20">
        <f>Data!AQ752-Data!CX752</f>
        <v>-16</v>
      </c>
      <c r="AN752" s="20">
        <f>Data!AR752-Data!CY752</f>
        <v>-4.2999999999999983E-2</v>
      </c>
      <c r="AO752" s="20">
        <f>Data!AS752-Data!CZ752</f>
        <v>0</v>
      </c>
      <c r="AP752" s="20">
        <f>Data!AT752-Data!DA752</f>
        <v>40</v>
      </c>
      <c r="AQ752" s="20">
        <f>Data!AU752-Data!DB752</f>
        <v>-2.899999999999997E-2</v>
      </c>
      <c r="AR752" s="20">
        <f>Data!AV752-Data!DC752</f>
        <v>3</v>
      </c>
      <c r="AS752" s="20">
        <f>Data!AW752-Data!DD752</f>
        <v>17</v>
      </c>
      <c r="AT752" s="20">
        <f>Data!AX752-Data!DE752</f>
        <v>-2.4000000000000021E-2</v>
      </c>
      <c r="AU752" s="20">
        <f>Data!AY752-Data!DF752</f>
        <v>35</v>
      </c>
      <c r="AV752" s="20">
        <f>Data!AZ752-Data!DG752</f>
        <v>1.75</v>
      </c>
      <c r="AW752" s="20">
        <f>Data!BA752-Data!DH752</f>
        <v>14</v>
      </c>
      <c r="AX752" s="20">
        <f>Data!BB752-Data!DI752</f>
        <v>0.70000000000000284</v>
      </c>
      <c r="AY752" s="20">
        <f>Data!BC752-Data!DJ752</f>
        <v>9</v>
      </c>
      <c r="AZ752" s="20">
        <f>Data!BD752-Data!DK752</f>
        <v>3</v>
      </c>
      <c r="BA752" s="20">
        <f>Data!BE752-Data!DL752</f>
        <v>22</v>
      </c>
      <c r="BB752" s="20">
        <f>Data!BF752-Data!DM752</f>
        <v>44</v>
      </c>
      <c r="BC752" s="20">
        <f>Data!BG752-Data!DN752</f>
        <v>22</v>
      </c>
      <c r="BD752" s="20">
        <f>Data!BH752-Data!DO752</f>
        <v>-5.5999999999999943</v>
      </c>
      <c r="BE752" s="20">
        <f>Data!BI752-Data!DP752</f>
        <v>1.6000000000000085</v>
      </c>
      <c r="BF752" s="20">
        <f>Data!BJ752-Data!DQ752</f>
        <v>-7.15</v>
      </c>
      <c r="BG752" s="20">
        <f>Data!BK752-Data!DR752</f>
        <v>-0.13500000000000001</v>
      </c>
      <c r="BH752" s="20">
        <f>Data!BL752-Data!DS752</f>
        <v>2.1999999999999993</v>
      </c>
      <c r="BI752" s="20">
        <f>Data!BM752-Data!DT752</f>
        <v>-6.7000000000000004E-2</v>
      </c>
      <c r="BJ752" s="20">
        <f>Data!BN752-Data!DU752</f>
        <v>2</v>
      </c>
      <c r="BK752" s="20">
        <f>Data!BO752-Data!DV752</f>
        <v>0.80000000000000071</v>
      </c>
      <c r="BL752" s="20">
        <f>Data!BP752-Data!DW752</f>
        <v>1.1999999999999997</v>
      </c>
      <c r="BM752" s="20">
        <f>Data!BQ752-Data!DX752</f>
        <v>0.15000000000000036</v>
      </c>
      <c r="BN752" s="20">
        <f>Data!BR752-Data!DY752</f>
        <v>1.0000000000000018</v>
      </c>
      <c r="BO752" s="20">
        <f>Data!BS752-Data!DZ752</f>
        <v>1</v>
      </c>
      <c r="BP752" s="20">
        <f>Data!BT752-Data!EA752</f>
        <v>-1.0000000000000009E-3</v>
      </c>
      <c r="BQ752" s="20">
        <f>Data!BU752-Data!EB752</f>
        <v>0</v>
      </c>
      <c r="BR752" s="20">
        <f>Data!BV752-Data!EC752</f>
        <v>40</v>
      </c>
      <c r="BS752" s="20">
        <f>Data!BW752-Data!ED752</f>
        <v>-22</v>
      </c>
      <c r="BT752" s="20">
        <f>Data!BX752-Data!EE752</f>
        <v>5</v>
      </c>
      <c r="BU752" s="20">
        <f>Data!BY752-Data!EF752</f>
        <v>14</v>
      </c>
      <c r="BV752" s="20">
        <f>Data!BZ752-Data!EG752</f>
        <v>37</v>
      </c>
      <c r="BW752" s="20">
        <f>Data!CA752-Data!EH752</f>
        <v>8.5999999999999979</v>
      </c>
      <c r="BX752" s="20">
        <f>Data!CB752-Data!EI752</f>
        <v>3</v>
      </c>
      <c r="BY752" s="20">
        <f>Data!CC752-Data!EJ752</f>
        <v>-27</v>
      </c>
      <c r="BZ752" s="20">
        <f>Data!EK752</f>
        <v>10460.6</v>
      </c>
      <c r="CA752" s="20">
        <f>Data!EL752</f>
        <v>10951.78</v>
      </c>
      <c r="CB752" s="20">
        <f>Data!EM752</f>
        <v>100.91249999999999</v>
      </c>
      <c r="CC752" s="20">
        <f>Data!EN752</f>
        <v>87.975000000000009</v>
      </c>
      <c r="CD752" s="20">
        <f>Data!EO752</f>
        <v>12.4998</v>
      </c>
      <c r="CE752" s="20">
        <f>Data!EP752</f>
        <v>226.71899999999999</v>
      </c>
      <c r="CF752" s="50">
        <f>IF(ISBLANK(Data!EQ752), "", Data!EQ752)</f>
        <v>53</v>
      </c>
      <c r="CG752" s="50">
        <f>IF(ISBLANK(Data!ER752), "", Data!ER752)</f>
        <v>73</v>
      </c>
      <c r="CH752" s="61" t="str">
        <f>IF(ISBLANK(Data!ES752), "", Data!ES752)</f>
        <v>Oklahoma</v>
      </c>
      <c r="CI752" s="61">
        <f>IF(ISBLANK(Data!ET752), "", Data!ET752)</f>
        <v>126</v>
      </c>
    </row>
    <row r="753" spans="1:87" x14ac:dyDescent="0.45">
      <c r="A753" s="50">
        <f>IF(ISBLANK(Data!A753), "", Data!A753)</f>
        <v>45321</v>
      </c>
      <c r="B753" s="50" t="str">
        <f>IF(ISBLANK(Data!B753), "", Data!B753)</f>
        <v>Murray St.</v>
      </c>
      <c r="C753" s="50">
        <f>IF(ISBLANK(Data!C753), "", Data!C753)</f>
        <v>187</v>
      </c>
      <c r="D753" s="50" t="str">
        <f>IF(ISBLANK(Data!D753), "", Data!D753)</f>
        <v>Illinois St.</v>
      </c>
      <c r="E753" s="50">
        <f>IF(ISBLANK(Data!E753), "", Data!E753)</f>
        <v>120</v>
      </c>
      <c r="F753" s="50" t="str">
        <f>IF(ISBLANK(Data!F753), "", Data!F753)</f>
        <v>N</v>
      </c>
      <c r="G753" s="50" t="str">
        <f>IF(ISBLANK(Data!G753), "", Data!G753)</f>
        <v>Murray St.</v>
      </c>
      <c r="H753" s="50" t="str">
        <f>IF(ISBLANK(Data!H753), "", Data!H753)</f>
        <v>Illinois St.</v>
      </c>
      <c r="I753" s="50" t="str">
        <f>IF(ISBLANK(Data!I753), "", Data!I753)</f>
        <v>Murray St.</v>
      </c>
      <c r="J753" s="50" t="str">
        <f>IF(ISBLANK(Data!J753), "", Data!J753)</f>
        <v>Illinois St.</v>
      </c>
      <c r="K753" s="50" t="str">
        <f>IF(ISBLANK(Data!K753), "", Data!K753)</f>
        <v>Murray State</v>
      </c>
      <c r="L753" s="50" t="str">
        <f>IF(ISBLANK(Data!L753), "", Data!L753)</f>
        <v>Illinois State</v>
      </c>
      <c r="M753" s="50" t="str">
        <f>IF(ISBLANK(Data!M753), "", Data!M753)</f>
        <v>Murray St</v>
      </c>
      <c r="N753" s="50" t="str">
        <f>IF(ISBLANK(Data!N753), "", Data!N753)</f>
        <v>Illinois St</v>
      </c>
      <c r="O753" s="50" t="str">
        <f>IF(ISBLANK(Data!O753), "", Data!O753)</f>
        <v>Murray St.</v>
      </c>
      <c r="P753" s="50" t="str">
        <f>IF(ISBLANK(Data!P753), "", Data!P753)</f>
        <v>Illinois St.</v>
      </c>
      <c r="Q753" s="50" t="str">
        <f>IF(ISBLANK(Data!Q753), "", Data!Q753)</f>
        <v>Murray State</v>
      </c>
      <c r="R753" s="50" t="str">
        <f>IF(ISBLANK(Data!R753), "", Data!R753)</f>
        <v>Illinois State</v>
      </c>
      <c r="S753" s="20">
        <f>Data!W753-Data!CD753</f>
        <v>-9.5238095238095011E-2</v>
      </c>
      <c r="T753" s="20">
        <f>Data!X753-Data!CE753</f>
        <v>6.6899999999999995</v>
      </c>
      <c r="U753" s="20">
        <f>Data!Y753-Data!CF753</f>
        <v>9.2000000000000028</v>
      </c>
      <c r="V753" s="20">
        <f>Data!Z753-Data!CG753</f>
        <v>2.4000000000000057</v>
      </c>
      <c r="W753" s="20">
        <f>Data!AA753-Data!CH753</f>
        <v>0.70000000000000284</v>
      </c>
      <c r="X753" s="20">
        <f>Data!AB753-Data!CI753</f>
        <v>-0.191</v>
      </c>
      <c r="Y753" s="20">
        <f>Data!AC753-Data!CJ753</f>
        <v>2.8099999999999996</v>
      </c>
      <c r="Z753" s="20">
        <f>Data!AD753-Data!CK753</f>
        <v>-0.79999999999999716</v>
      </c>
      <c r="AA753" s="20">
        <f>Data!AE753-Data!CL753</f>
        <v>-3.7000000000000028</v>
      </c>
      <c r="AB753" s="20">
        <f>Data!AF753-Data!CM753</f>
        <v>3.9600000000000004</v>
      </c>
      <c r="AC753" s="20">
        <f>Data!AG753-Data!CN753</f>
        <v>9.9000000000000057</v>
      </c>
      <c r="AD753" s="20">
        <f>Data!AH753-Data!CO753</f>
        <v>0.69999999999998863</v>
      </c>
      <c r="AE753" s="20">
        <f>Data!AI753-Data!CP753</f>
        <v>0.25120000000000003</v>
      </c>
      <c r="AF753" s="20">
        <f>Data!AJ753-Data!CQ753</f>
        <v>-1.1000000000000005</v>
      </c>
      <c r="AG753" s="20">
        <f>Data!AK753-Data!CR753</f>
        <v>-5.2380952380952361E-2</v>
      </c>
      <c r="AH753" s="20">
        <f>Data!AL753-Data!CS753</f>
        <v>26</v>
      </c>
      <c r="AI753" s="20">
        <f>Data!AM753-Data!CT753</f>
        <v>4.83</v>
      </c>
      <c r="AJ753" s="20">
        <f>Data!AN753-Data!CU753</f>
        <v>2.0300000000000002</v>
      </c>
      <c r="AK753" s="20">
        <f>Data!AO753-Data!CV753</f>
        <v>97</v>
      </c>
      <c r="AL753" s="20">
        <f>Data!AP753-Data!CW753</f>
        <v>27</v>
      </c>
      <c r="AM753" s="20">
        <f>Data!AQ753-Data!CX753</f>
        <v>43</v>
      </c>
      <c r="AN753" s="20">
        <f>Data!AR753-Data!CY753</f>
        <v>3.6000000000000032E-2</v>
      </c>
      <c r="AO753" s="20">
        <f>Data!AS753-Data!CZ753</f>
        <v>24</v>
      </c>
      <c r="AP753" s="20">
        <f>Data!AT753-Data!DA753</f>
        <v>-11</v>
      </c>
      <c r="AQ753" s="20">
        <f>Data!AU753-Data!DB753</f>
        <v>0.06</v>
      </c>
      <c r="AR753" s="20">
        <f>Data!AV753-Data!DC753</f>
        <v>-49</v>
      </c>
      <c r="AS753" s="20">
        <f>Data!AW753-Data!DD753</f>
        <v>-69</v>
      </c>
      <c r="AT753" s="20">
        <f>Data!AX753-Data!DE753</f>
        <v>-2.0000000000000018E-3</v>
      </c>
      <c r="AU753" s="20">
        <f>Data!AY753-Data!DF753</f>
        <v>-31</v>
      </c>
      <c r="AV753" s="20">
        <f>Data!AZ753-Data!DG753</f>
        <v>-1.4761904761904763</v>
      </c>
      <c r="AW753" s="20">
        <f>Data!BA753-Data!DH753</f>
        <v>-47</v>
      </c>
      <c r="AX753" s="20">
        <f>Data!BB753-Data!DI753</f>
        <v>-2.2380952380952408</v>
      </c>
      <c r="AY753" s="20">
        <f>Data!BC753-Data!DJ753</f>
        <v>17</v>
      </c>
      <c r="AZ753" s="20">
        <f>Data!BD753-Data!DK753</f>
        <v>5</v>
      </c>
      <c r="BA753" s="20">
        <f>Data!BE753-Data!DL753</f>
        <v>19</v>
      </c>
      <c r="BB753" s="20">
        <f>Data!BF753-Data!DM753</f>
        <v>-40</v>
      </c>
      <c r="BC753" s="20">
        <f>Data!BG753-Data!DN753</f>
        <v>-31</v>
      </c>
      <c r="BD753" s="20">
        <f>Data!BH753-Data!DO753</f>
        <v>4.7000000000000028</v>
      </c>
      <c r="BE753" s="20">
        <f>Data!BI753-Data!DP753</f>
        <v>1.2860000000000014</v>
      </c>
      <c r="BF753" s="20">
        <f>Data!BJ753-Data!DQ753</f>
        <v>3.3340000000000001</v>
      </c>
      <c r="BG753" s="20">
        <f>Data!BK753-Data!DR753</f>
        <v>0.28400000000000003</v>
      </c>
      <c r="BH753" s="20">
        <f>Data!BL753-Data!DS753</f>
        <v>-1.9039999999999999</v>
      </c>
      <c r="BI753" s="20">
        <f>Data!BM753-Data!DT753</f>
        <v>0.123</v>
      </c>
      <c r="BJ753" s="20">
        <f>Data!BN753-Data!DU753</f>
        <v>-0.59999999999999787</v>
      </c>
      <c r="BK753" s="20">
        <f>Data!BO753-Data!DV753</f>
        <v>-3.3000000000000007</v>
      </c>
      <c r="BL753" s="20">
        <f>Data!BP753-Data!DW753</f>
        <v>0.89999999999999991</v>
      </c>
      <c r="BM753" s="20">
        <f>Data!BQ753-Data!DX753</f>
        <v>0.23809523809523814</v>
      </c>
      <c r="BN753" s="20">
        <f>Data!BR753-Data!DY753</f>
        <v>-1.5</v>
      </c>
      <c r="BO753" s="20">
        <f>Data!BS753-Data!DZ753</f>
        <v>13</v>
      </c>
      <c r="BP753" s="20">
        <f>Data!BT753-Data!EA753</f>
        <v>-8.0000000000000071E-3</v>
      </c>
      <c r="BQ753" s="20">
        <f>Data!BU753-Data!EB753</f>
        <v>0</v>
      </c>
      <c r="BR753" s="20">
        <f>Data!BV753-Data!EC753</f>
        <v>-61</v>
      </c>
      <c r="BS753" s="20">
        <f>Data!BW753-Data!ED753</f>
        <v>-2</v>
      </c>
      <c r="BT753" s="20">
        <f>Data!BX753-Data!EE753</f>
        <v>23</v>
      </c>
      <c r="BU753" s="20">
        <f>Data!BY753-Data!EF753</f>
        <v>-70</v>
      </c>
      <c r="BV753" s="20">
        <f>Data!BZ753-Data!EG753</f>
        <v>-84</v>
      </c>
      <c r="BW753" s="20">
        <f>Data!CA753-Data!EH753</f>
        <v>-19.899999999999977</v>
      </c>
      <c r="BX753" s="20">
        <f>Data!CB753-Data!EI753</f>
        <v>14</v>
      </c>
      <c r="BY753" s="20">
        <f>Data!CC753-Data!EJ753</f>
        <v>-30</v>
      </c>
      <c r="BZ753" s="20">
        <f>Data!EK753</f>
        <v>11198.7</v>
      </c>
      <c r="CA753" s="20">
        <f>Data!EL753</f>
        <v>10484.1</v>
      </c>
      <c r="CB753" s="20">
        <f>Data!EM753</f>
        <v>55.700333333333333</v>
      </c>
      <c r="CC753" s="20">
        <f>Data!EN753</f>
        <v>69.426000000000002</v>
      </c>
      <c r="CD753" s="20">
        <f>Data!EO753</f>
        <v>10.6488</v>
      </c>
      <c r="CE753" s="20">
        <f>Data!EP753</f>
        <v>244.98199999999997</v>
      </c>
      <c r="CF753" s="50">
        <f>IF(ISBLANK(Data!EQ753), "", Data!EQ753)</f>
        <v>59</v>
      </c>
      <c r="CG753" s="50">
        <f>IF(ISBLANK(Data!ER753), "", Data!ER753)</f>
        <v>61</v>
      </c>
      <c r="CH753" s="61" t="str">
        <f>IF(ISBLANK(Data!ES753), "", Data!ES753)</f>
        <v>Illinois St.</v>
      </c>
      <c r="CI753" s="61">
        <f>IF(ISBLANK(Data!ET753), "", Data!ET753)</f>
        <v>120</v>
      </c>
    </row>
    <row r="754" spans="1:87" x14ac:dyDescent="0.45">
      <c r="A754" s="50">
        <f>IF(ISBLANK(Data!A754), "", Data!A754)</f>
        <v>45321</v>
      </c>
      <c r="B754" s="50" t="str">
        <f>IF(ISBLANK(Data!B754), "", Data!B754)</f>
        <v>Loyola Chicago</v>
      </c>
      <c r="C754" s="50">
        <f>IF(ISBLANK(Data!C754), "", Data!C754)</f>
        <v>153</v>
      </c>
      <c r="D754" s="50" t="str">
        <f>IF(ISBLANK(Data!D754), "", Data!D754)</f>
        <v>Saint Louis</v>
      </c>
      <c r="E754" s="50">
        <f>IF(ISBLANK(Data!E754), "", Data!E754)</f>
        <v>253</v>
      </c>
      <c r="F754" s="50" t="str">
        <f>IF(ISBLANK(Data!F754), "", Data!F754)</f>
        <v>N</v>
      </c>
      <c r="G754" s="50" t="str">
        <f>IF(ISBLANK(Data!G754), "", Data!G754)</f>
        <v>Loyola Chicago</v>
      </c>
      <c r="H754" s="50" t="str">
        <f>IF(ISBLANK(Data!H754), "", Data!H754)</f>
        <v>Saint Louis</v>
      </c>
      <c r="I754" s="50" t="str">
        <f>IF(ISBLANK(Data!I754), "", Data!I754)</f>
        <v>Loyola Chicago</v>
      </c>
      <c r="J754" s="50" t="str">
        <f>IF(ISBLANK(Data!J754), "", Data!J754)</f>
        <v>Saint Louis</v>
      </c>
      <c r="K754" s="50" t="str">
        <f>IF(ISBLANK(Data!K754), "", Data!K754)</f>
        <v>Loyola IL</v>
      </c>
      <c r="L754" s="50" t="str">
        <f>IF(ISBLANK(Data!L754), "", Data!L754)</f>
        <v>Saint Louis</v>
      </c>
      <c r="M754" s="50" t="str">
        <f>IF(ISBLANK(Data!M754), "", Data!M754)</f>
        <v>Loyola-Chi</v>
      </c>
      <c r="N754" s="50" t="str">
        <f>IF(ISBLANK(Data!N754), "", Data!N754)</f>
        <v>Saint Louis</v>
      </c>
      <c r="O754" s="50" t="str">
        <f>IF(ISBLANK(Data!O754), "", Data!O754)</f>
        <v>Loyola Chi.</v>
      </c>
      <c r="P754" s="50" t="str">
        <f>IF(ISBLANK(Data!P754), "", Data!P754)</f>
        <v>Saint Louis</v>
      </c>
      <c r="Q754" s="50" t="str">
        <f>IF(ISBLANK(Data!Q754), "", Data!Q754)</f>
        <v>Loyola-Chicago</v>
      </c>
      <c r="R754" s="50" t="str">
        <f>IF(ISBLANK(Data!R754), "", Data!R754)</f>
        <v>Saint Louis</v>
      </c>
      <c r="S754" s="20">
        <f>Data!W754-Data!CD754</f>
        <v>0.25</v>
      </c>
      <c r="T754" s="20">
        <f>Data!X754-Data!CE754</f>
        <v>9.39</v>
      </c>
      <c r="U754" s="20">
        <f>Data!Y754-Data!CF754</f>
        <v>-4.7000000000000028</v>
      </c>
      <c r="V754" s="20">
        <f>Data!Z754-Data!CG754</f>
        <v>-14.099999999999994</v>
      </c>
      <c r="W754" s="20">
        <f>Data!AA754-Data!CH754</f>
        <v>0.40000000000000568</v>
      </c>
      <c r="X754" s="20">
        <f>Data!AB754-Data!CI754</f>
        <v>-3.6000000000000004E-2</v>
      </c>
      <c r="Y754" s="20">
        <f>Data!AC754-Data!CJ754</f>
        <v>-3.98</v>
      </c>
      <c r="Z754" s="20">
        <f>Data!AD754-Data!CK754</f>
        <v>-1.4000000000000057</v>
      </c>
      <c r="AA754" s="20">
        <f>Data!AE754-Data!CL754</f>
        <v>2.5</v>
      </c>
      <c r="AB754" s="20">
        <f>Data!AF754-Data!CM754</f>
        <v>-5.8999999999999995</v>
      </c>
      <c r="AC754" s="20">
        <f>Data!AG754-Data!CN754</f>
        <v>-6.7000000000000028</v>
      </c>
      <c r="AD754" s="20">
        <f>Data!AH754-Data!CO754</f>
        <v>-16</v>
      </c>
      <c r="AE754" s="20">
        <f>Data!AI754-Data!CP754</f>
        <v>0.25020000000000003</v>
      </c>
      <c r="AF754" s="20">
        <f>Data!AJ754-Data!CQ754</f>
        <v>4.0999999999999996</v>
      </c>
      <c r="AG754" s="20">
        <f>Data!AK754-Data!CR754</f>
        <v>0.20500000000000002</v>
      </c>
      <c r="AH754" s="20">
        <f>Data!AL754-Data!CS754</f>
        <v>157</v>
      </c>
      <c r="AI754" s="20">
        <f>Data!AM754-Data!CT754</f>
        <v>7.3699999999999992</v>
      </c>
      <c r="AJ754" s="20">
        <f>Data!AN754-Data!CU754</f>
        <v>-2.74</v>
      </c>
      <c r="AK754" s="20">
        <f>Data!AO754-Data!CV754</f>
        <v>12</v>
      </c>
      <c r="AL754" s="20">
        <f>Data!AP754-Data!CW754</f>
        <v>-195</v>
      </c>
      <c r="AM754" s="20">
        <f>Data!AQ754-Data!CX754</f>
        <v>12</v>
      </c>
      <c r="AN754" s="20">
        <f>Data!AR754-Data!CY754</f>
        <v>2.300000000000002E-2</v>
      </c>
      <c r="AO754" s="20">
        <f>Data!AS754-Data!CZ754</f>
        <v>5</v>
      </c>
      <c r="AP754" s="20">
        <f>Data!AT754-Data!DA754</f>
        <v>34</v>
      </c>
      <c r="AQ754" s="20">
        <f>Data!AU754-Data!DB754</f>
        <v>-1.6000000000000014E-2</v>
      </c>
      <c r="AR754" s="20">
        <f>Data!AV754-Data!DC754</f>
        <v>-57</v>
      </c>
      <c r="AS754" s="20">
        <f>Data!AW754-Data!DD754</f>
        <v>-52</v>
      </c>
      <c r="AT754" s="20">
        <f>Data!AX754-Data!DE754</f>
        <v>-5.0999999999999934E-2</v>
      </c>
      <c r="AU754" s="20">
        <f>Data!AY754-Data!DF754</f>
        <v>-1</v>
      </c>
      <c r="AV754" s="20">
        <f>Data!AZ754-Data!DG754</f>
        <v>-5.0000000000000711E-2</v>
      </c>
      <c r="AW754" s="20">
        <f>Data!BA754-Data!DH754</f>
        <v>59</v>
      </c>
      <c r="AX754" s="20">
        <f>Data!BB754-Data!DI754</f>
        <v>2.9499999999999957</v>
      </c>
      <c r="AY754" s="20">
        <f>Data!BC754-Data!DJ754</f>
        <v>88</v>
      </c>
      <c r="AZ754" s="20">
        <f>Data!BD754-Data!DK754</f>
        <v>19</v>
      </c>
      <c r="BA754" s="20">
        <f>Data!BE754-Data!DL754</f>
        <v>47</v>
      </c>
      <c r="BB754" s="20">
        <f>Data!BF754-Data!DM754</f>
        <v>26</v>
      </c>
      <c r="BC754" s="20">
        <f>Data!BG754-Data!DN754</f>
        <v>23</v>
      </c>
      <c r="BD754" s="20">
        <f>Data!BH754-Data!DO754</f>
        <v>0.59999999999999432</v>
      </c>
      <c r="BE754" s="20">
        <f>Data!BI754-Data!DP754</f>
        <v>-9.75</v>
      </c>
      <c r="BF754" s="20">
        <f>Data!BJ754-Data!DQ754</f>
        <v>10.350000000000001</v>
      </c>
      <c r="BG754" s="20">
        <f>Data!BK754-Data!DR754</f>
        <v>0.2350000000000001</v>
      </c>
      <c r="BH754" s="20">
        <f>Data!BL754-Data!DS754</f>
        <v>1.2999999999999989</v>
      </c>
      <c r="BI754" s="20">
        <f>Data!BM754-Data!DT754</f>
        <v>2.4000000000000021E-2</v>
      </c>
      <c r="BJ754" s="20">
        <f>Data!BN754-Data!DU754</f>
        <v>1.6000000000000014</v>
      </c>
      <c r="BK754" s="20">
        <f>Data!BO754-Data!DV754</f>
        <v>-2.6000000000000014</v>
      </c>
      <c r="BL754" s="20">
        <f>Data!BP754-Data!DW754</f>
        <v>2.2999999999999998</v>
      </c>
      <c r="BM754" s="20">
        <f>Data!BQ754-Data!DX754</f>
        <v>0.95000000000000018</v>
      </c>
      <c r="BN754" s="20">
        <f>Data!BR754-Data!DY754</f>
        <v>1.1000000000000014</v>
      </c>
      <c r="BO754" s="20">
        <f>Data!BS754-Data!DZ754</f>
        <v>-68</v>
      </c>
      <c r="BP754" s="20">
        <f>Data!BT754-Data!EA754</f>
        <v>4.6000000000000041E-2</v>
      </c>
      <c r="BQ754" s="20">
        <f>Data!BU754-Data!EB754</f>
        <v>0</v>
      </c>
      <c r="BR754" s="20">
        <f>Data!BV754-Data!EC754</f>
        <v>-125</v>
      </c>
      <c r="BS754" s="20">
        <f>Data!BW754-Data!ED754</f>
        <v>-42</v>
      </c>
      <c r="BT754" s="20">
        <f>Data!BX754-Data!EE754</f>
        <v>-101</v>
      </c>
      <c r="BU754" s="20">
        <f>Data!BY754-Data!EF754</f>
        <v>-108</v>
      </c>
      <c r="BV754" s="20">
        <f>Data!BZ754-Data!EG754</f>
        <v>-108</v>
      </c>
      <c r="BW754" s="20">
        <f>Data!CA754-Data!EH754</f>
        <v>-66.999999999999986</v>
      </c>
      <c r="BX754" s="20">
        <f>Data!CB754-Data!EI754</f>
        <v>-68</v>
      </c>
      <c r="BY754" s="20">
        <f>Data!CC754-Data!EJ754</f>
        <v>-85</v>
      </c>
      <c r="BZ754" s="20">
        <f>Data!EK754</f>
        <v>11846.58</v>
      </c>
      <c r="CA754" s="20">
        <f>Data!EL754</f>
        <v>10847.36</v>
      </c>
      <c r="CB754" s="20">
        <f>Data!EM754</f>
        <v>75.325000000000003</v>
      </c>
      <c r="CC754" s="20">
        <f>Data!EN754</f>
        <v>79.06</v>
      </c>
      <c r="CD754" s="20">
        <f>Data!EO754</f>
        <v>13.927</v>
      </c>
      <c r="CE754" s="20">
        <f>Data!EP754</f>
        <v>244.15600000000001</v>
      </c>
      <c r="CF754" s="50">
        <f>IF(ISBLANK(Data!EQ754), "", Data!EQ754)</f>
        <v>77</v>
      </c>
      <c r="CG754" s="50">
        <f>IF(ISBLANK(Data!ER754), "", Data!ER754)</f>
        <v>62</v>
      </c>
      <c r="CH754" s="61" t="str">
        <f>IF(ISBLANK(Data!ES754), "", Data!ES754)</f>
        <v>Loyola Chicago</v>
      </c>
      <c r="CI754" s="61">
        <f>IF(ISBLANK(Data!ET754), "", Data!ET754)</f>
        <v>139</v>
      </c>
    </row>
    <row r="755" spans="1:87" x14ac:dyDescent="0.45">
      <c r="A755" s="50">
        <f>IF(ISBLANK(Data!A755), "", Data!A755)</f>
        <v>45321</v>
      </c>
      <c r="B755" s="50" t="str">
        <f>IF(ISBLANK(Data!B755), "", Data!B755)</f>
        <v>Mississippi</v>
      </c>
      <c r="C755" s="50">
        <f>IF(ISBLANK(Data!C755), "", Data!C755)</f>
        <v>176</v>
      </c>
      <c r="D755" s="50" t="str">
        <f>IF(ISBLANK(Data!D755), "", Data!D755)</f>
        <v>Mississippi St.</v>
      </c>
      <c r="E755" s="50">
        <f>IF(ISBLANK(Data!E755), "", Data!E755)</f>
        <v>177</v>
      </c>
      <c r="F755" s="50" t="str">
        <f>IF(ISBLANK(Data!F755), "", Data!F755)</f>
        <v>N</v>
      </c>
      <c r="G755" s="50" t="str">
        <f>IF(ISBLANK(Data!G755), "", Data!G755)</f>
        <v>Mississippi</v>
      </c>
      <c r="H755" s="50" t="str">
        <f>IF(ISBLANK(Data!H755), "", Data!H755)</f>
        <v>Mississippi St.</v>
      </c>
      <c r="I755" s="50" t="str">
        <f>IF(ISBLANK(Data!I755), "", Data!I755)</f>
        <v>Mississippi</v>
      </c>
      <c r="J755" s="50" t="str">
        <f>IF(ISBLANK(Data!J755), "", Data!J755)</f>
        <v>Mississippi St.</v>
      </c>
      <c r="K755" s="50" t="str">
        <f>IF(ISBLANK(Data!K755), "", Data!K755)</f>
        <v>Mississippi</v>
      </c>
      <c r="L755" s="50" t="str">
        <f>IF(ISBLANK(Data!L755), "", Data!L755)</f>
        <v>Mississippi State</v>
      </c>
      <c r="M755" s="50" t="str">
        <f>IF(ISBLANK(Data!M755), "", Data!M755)</f>
        <v>Mississippi</v>
      </c>
      <c r="N755" s="50" t="str">
        <f>IF(ISBLANK(Data!N755), "", Data!N755)</f>
        <v>Miss State</v>
      </c>
      <c r="O755" s="50" t="str">
        <f>IF(ISBLANK(Data!O755), "", Data!O755)</f>
        <v>Ole Miss</v>
      </c>
      <c r="P755" s="50" t="str">
        <f>IF(ISBLANK(Data!P755), "", Data!P755)</f>
        <v>Miss. St.</v>
      </c>
      <c r="Q755" s="50" t="str">
        <f>IF(ISBLANK(Data!Q755), "", Data!Q755)</f>
        <v>Ole Miss</v>
      </c>
      <c r="R755" s="50" t="str">
        <f>IF(ISBLANK(Data!R755), "", Data!R755)</f>
        <v>Mississippi State</v>
      </c>
      <c r="S755" s="20">
        <f>Data!W755-Data!CD755</f>
        <v>0.15000000000000002</v>
      </c>
      <c r="T755" s="20">
        <f>Data!X755-Data!CE755</f>
        <v>-4.7799999999999976</v>
      </c>
      <c r="U755" s="20">
        <f>Data!Y755-Data!CF755</f>
        <v>3.6999999999999886</v>
      </c>
      <c r="V755" s="20">
        <f>Data!Z755-Data!CG755</f>
        <v>8.4000000000000057</v>
      </c>
      <c r="W755" s="20">
        <f>Data!AA755-Data!CH755</f>
        <v>-0.59999999999999432</v>
      </c>
      <c r="X755" s="20">
        <f>Data!AB755-Data!CI755</f>
        <v>0.21200000000000002</v>
      </c>
      <c r="Y755" s="20">
        <f>Data!AC755-Data!CJ755</f>
        <v>-3.8</v>
      </c>
      <c r="Z755" s="20">
        <f>Data!AD755-Data!CK755</f>
        <v>-3.2999999999999972</v>
      </c>
      <c r="AA755" s="20">
        <f>Data!AE755-Data!CL755</f>
        <v>0.5</v>
      </c>
      <c r="AB755" s="20">
        <f>Data!AF755-Data!CM755</f>
        <v>-2.76</v>
      </c>
      <c r="AC755" s="20">
        <f>Data!AG755-Data!CN755</f>
        <v>4</v>
      </c>
      <c r="AD755" s="20">
        <f>Data!AH755-Data!CO755</f>
        <v>7.2000000000000028</v>
      </c>
      <c r="AE755" s="20">
        <f>Data!AI755-Data!CP755</f>
        <v>-5.4400000000000004E-2</v>
      </c>
      <c r="AF755" s="20">
        <f>Data!AJ755-Data!CQ755</f>
        <v>1.5000000000000002</v>
      </c>
      <c r="AG755" s="20">
        <f>Data!AK755-Data!CR755</f>
        <v>7.5000000000000011E-2</v>
      </c>
      <c r="AH755" s="20">
        <f>Data!AL755-Data!CS755</f>
        <v>41</v>
      </c>
      <c r="AI755" s="20">
        <f>Data!AM755-Data!CT755</f>
        <v>-4.5399999999999991</v>
      </c>
      <c r="AJ755" s="20">
        <f>Data!AN755-Data!CU755</f>
        <v>-2.69</v>
      </c>
      <c r="AK755" s="20">
        <f>Data!AO755-Data!CV755</f>
        <v>46</v>
      </c>
      <c r="AL755" s="20">
        <f>Data!AP755-Data!CW755</f>
        <v>83</v>
      </c>
      <c r="AM755" s="20">
        <f>Data!AQ755-Data!CX755</f>
        <v>10</v>
      </c>
      <c r="AN755" s="20">
        <f>Data!AR755-Data!CY755</f>
        <v>9.000000000000008E-3</v>
      </c>
      <c r="AO755" s="20">
        <f>Data!AS755-Data!CZ755</f>
        <v>4</v>
      </c>
      <c r="AP755" s="20">
        <f>Data!AT755-Data!DA755</f>
        <v>-81</v>
      </c>
      <c r="AQ755" s="20">
        <f>Data!AU755-Data!DB755</f>
        <v>7.400000000000001E-2</v>
      </c>
      <c r="AR755" s="20">
        <f>Data!AV755-Data!DC755</f>
        <v>12</v>
      </c>
      <c r="AS755" s="20">
        <f>Data!AW755-Data!DD755</f>
        <v>-20</v>
      </c>
      <c r="AT755" s="20">
        <f>Data!AX755-Data!DE755</f>
        <v>6.4999999999999947E-2</v>
      </c>
      <c r="AU755" s="20">
        <f>Data!AY755-Data!DF755</f>
        <v>-39</v>
      </c>
      <c r="AV755" s="20">
        <f>Data!AZ755-Data!DG755</f>
        <v>-1.9499999999999993</v>
      </c>
      <c r="AW755" s="20">
        <f>Data!BA755-Data!DH755</f>
        <v>-86</v>
      </c>
      <c r="AX755" s="20">
        <f>Data!BB755-Data!DI755</f>
        <v>-4.2999999999999972</v>
      </c>
      <c r="AY755" s="20">
        <f>Data!BC755-Data!DJ755</f>
        <v>13</v>
      </c>
      <c r="AZ755" s="20">
        <f>Data!BD755-Data!DK755</f>
        <v>7</v>
      </c>
      <c r="BA755" s="20">
        <f>Data!BE755-Data!DL755</f>
        <v>54</v>
      </c>
      <c r="BB755" s="20">
        <f>Data!BF755-Data!DM755</f>
        <v>-46</v>
      </c>
      <c r="BC755" s="20">
        <f>Data!BG755-Data!DN755</f>
        <v>-27</v>
      </c>
      <c r="BD755" s="20">
        <f>Data!BH755-Data!DO755</f>
        <v>2.2000000000000028</v>
      </c>
      <c r="BE755" s="20">
        <f>Data!BI755-Data!DP755</f>
        <v>4.1499999999999915</v>
      </c>
      <c r="BF755" s="20">
        <f>Data!BJ755-Data!DQ755</f>
        <v>-1.8499999999999996</v>
      </c>
      <c r="BG755" s="20">
        <f>Data!BK755-Data!DR755</f>
        <v>0.31400000000000006</v>
      </c>
      <c r="BH755" s="20">
        <f>Data!BL755-Data!DS755</f>
        <v>-2.3000000000000007</v>
      </c>
      <c r="BI755" s="20">
        <f>Data!BM755-Data!DT755</f>
        <v>0.17399999999999993</v>
      </c>
      <c r="BJ755" s="20">
        <f>Data!BN755-Data!DU755</f>
        <v>-4.0999999999999979</v>
      </c>
      <c r="BK755" s="20">
        <f>Data!BO755-Data!DV755</f>
        <v>-1</v>
      </c>
      <c r="BL755" s="20">
        <f>Data!BP755-Data!DW755</f>
        <v>2.6999999999999997</v>
      </c>
      <c r="BM755" s="20">
        <f>Data!BQ755-Data!DX755</f>
        <v>0.34999999999999964</v>
      </c>
      <c r="BN755" s="20">
        <f>Data!BR755-Data!DY755</f>
        <v>-1.2999999999999989</v>
      </c>
      <c r="BO755" s="20">
        <f>Data!BS755-Data!DZ755</f>
        <v>-21</v>
      </c>
      <c r="BP755" s="20">
        <f>Data!BT755-Data!EA755</f>
        <v>3.1000000000000028E-2</v>
      </c>
      <c r="BQ755" s="20">
        <f>Data!BU755-Data!EB755</f>
        <v>1</v>
      </c>
      <c r="BR755" s="20">
        <f>Data!BV755-Data!EC755</f>
        <v>20</v>
      </c>
      <c r="BS755" s="20">
        <f>Data!BW755-Data!ED755</f>
        <v>-2</v>
      </c>
      <c r="BT755" s="20">
        <f>Data!BX755-Data!EE755</f>
        <v>-31</v>
      </c>
      <c r="BU755" s="20">
        <f>Data!BY755-Data!EF755</f>
        <v>34</v>
      </c>
      <c r="BV755" s="20">
        <f>Data!BZ755-Data!EG755</f>
        <v>31</v>
      </c>
      <c r="BW755" s="20">
        <f>Data!CA755-Data!EH755</f>
        <v>1.7000000000000028</v>
      </c>
      <c r="BX755" s="20">
        <f>Data!CB755-Data!EI755</f>
        <v>-21</v>
      </c>
      <c r="BY755" s="20">
        <f>Data!CC755-Data!EJ755</f>
        <v>6</v>
      </c>
      <c r="BZ755" s="20">
        <f>Data!EK755</f>
        <v>10830.909999999998</v>
      </c>
      <c r="CA755" s="20">
        <f>Data!EL755</f>
        <v>11418.5</v>
      </c>
      <c r="CB755" s="20">
        <f>Data!EM755</f>
        <v>86.625</v>
      </c>
      <c r="CC755" s="20">
        <f>Data!EN755</f>
        <v>110.08</v>
      </c>
      <c r="CD755" s="20">
        <f>Data!EO755</f>
        <v>10.533600000000002</v>
      </c>
      <c r="CE755" s="20">
        <f>Data!EP755</f>
        <v>250.166</v>
      </c>
      <c r="CF755" s="50">
        <f>IF(ISBLANK(Data!EQ755), "", Data!EQ755)</f>
        <v>86</v>
      </c>
      <c r="CG755" s="50">
        <f>IF(ISBLANK(Data!ER755), "", Data!ER755)</f>
        <v>82</v>
      </c>
      <c r="CH755" s="61" t="str">
        <f>IF(ISBLANK(Data!ES755), "", Data!ES755)</f>
        <v>Mississippi</v>
      </c>
      <c r="CI755" s="61">
        <f>IF(ISBLANK(Data!ET755), "", Data!ET755)</f>
        <v>168</v>
      </c>
    </row>
    <row r="756" spans="1:87" x14ac:dyDescent="0.45">
      <c r="A756" s="50">
        <f>IF(ISBLANK(Data!A756), "", Data!A756)</f>
        <v>45321</v>
      </c>
      <c r="B756" s="50" t="str">
        <f>IF(ISBLANK(Data!B756), "", Data!B756)</f>
        <v>Lindenwood</v>
      </c>
      <c r="C756" s="50">
        <f>IF(ISBLANK(Data!C756), "", Data!C756)</f>
        <v>143</v>
      </c>
      <c r="D756" s="50" t="str">
        <f>IF(ISBLANK(Data!D756), "", Data!D756)</f>
        <v>Southeast Missouri St.</v>
      </c>
      <c r="E756" s="50">
        <f>IF(ISBLANK(Data!E756), "", Data!E756)</f>
        <v>274</v>
      </c>
      <c r="F756" s="50" t="str">
        <f>IF(ISBLANK(Data!F756), "", Data!F756)</f>
        <v>N</v>
      </c>
      <c r="G756" s="50" t="str">
        <f>IF(ISBLANK(Data!G756), "", Data!G756)</f>
        <v>Lindenwood</v>
      </c>
      <c r="H756" s="50" t="str">
        <f>IF(ISBLANK(Data!H756), "", Data!H756)</f>
        <v>Southeast Missouri St.</v>
      </c>
      <c r="I756" s="50" t="str">
        <f>IF(ISBLANK(Data!I756), "", Data!I756)</f>
        <v>Lindenwood</v>
      </c>
      <c r="J756" s="50" t="str">
        <f>IF(ISBLANK(Data!J756), "", Data!J756)</f>
        <v>Southeast Missouri St.</v>
      </c>
      <c r="K756" s="50" t="str">
        <f>IF(ISBLANK(Data!K756), "", Data!K756)</f>
        <v>Lindenwood</v>
      </c>
      <c r="L756" s="50" t="str">
        <f>IF(ISBLANK(Data!L756), "", Data!L756)</f>
        <v>Southeast Missouri State</v>
      </c>
      <c r="M756" s="50" t="str">
        <f>IF(ISBLANK(Data!M756), "", Data!M756)</f>
        <v>Lindenwood</v>
      </c>
      <c r="N756" s="50" t="str">
        <f>IF(ISBLANK(Data!N756), "", Data!N756)</f>
        <v>SE Missouri</v>
      </c>
      <c r="O756" s="50" t="str">
        <f>IF(ISBLANK(Data!O756), "", Data!O756)</f>
        <v>Lindenwood</v>
      </c>
      <c r="P756" s="50" t="str">
        <f>IF(ISBLANK(Data!P756), "", Data!P756)</f>
        <v>SE Missouri St.</v>
      </c>
      <c r="Q756" s="50" t="str">
        <f>IF(ISBLANK(Data!Q756), "", Data!Q756)</f>
        <v>Lindenwood</v>
      </c>
      <c r="R756" s="50" t="str">
        <f>IF(ISBLANK(Data!R756), "", Data!R756)</f>
        <v>Southeast Missouri</v>
      </c>
      <c r="S756" s="20">
        <f>Data!W756-Data!CD756</f>
        <v>0</v>
      </c>
      <c r="T756" s="20">
        <f>Data!X756-Data!CE756</f>
        <v>1.0899999999999999</v>
      </c>
      <c r="U756" s="20">
        <f>Data!Y756-Data!CF756</f>
        <v>3.0999999999999943</v>
      </c>
      <c r="V756" s="20">
        <f>Data!Z756-Data!CG756</f>
        <v>2</v>
      </c>
      <c r="W756" s="20">
        <f>Data!AA756-Data!CH756</f>
        <v>-1.6000000000000085</v>
      </c>
      <c r="X756" s="20">
        <f>Data!AB756-Data!CI756</f>
        <v>-6.2000000000000006E-2</v>
      </c>
      <c r="Y756" s="20">
        <f>Data!AC756-Data!CJ756</f>
        <v>-1.6099999999999994</v>
      </c>
      <c r="Z756" s="20">
        <f>Data!AD756-Data!CK756</f>
        <v>-0.90000000000000568</v>
      </c>
      <c r="AA756" s="20">
        <f>Data!AE756-Data!CL756</f>
        <v>0.59999999999999432</v>
      </c>
      <c r="AB756" s="20">
        <f>Data!AF756-Data!CM756</f>
        <v>-3.14</v>
      </c>
      <c r="AC756" s="20">
        <f>Data!AG756-Data!CN756</f>
        <v>3.7999999999999972</v>
      </c>
      <c r="AD756" s="20">
        <f>Data!AH756-Data!CO756</f>
        <v>2.0999999999999943</v>
      </c>
      <c r="AE756" s="20">
        <f>Data!AI756-Data!CP756</f>
        <v>2.0099999999999993E-2</v>
      </c>
      <c r="AF756" s="20">
        <f>Data!AJ756-Data!CQ756</f>
        <v>1</v>
      </c>
      <c r="AG756" s="20">
        <f>Data!AK756-Data!CR756</f>
        <v>4.7619047619047672E-2</v>
      </c>
      <c r="AH756" s="20">
        <f>Data!AL756-Data!CS756</f>
        <v>1</v>
      </c>
      <c r="AI756" s="20">
        <f>Data!AM756-Data!CT756</f>
        <v>1.3499999999999979</v>
      </c>
      <c r="AJ756" s="20">
        <f>Data!AN756-Data!CU756</f>
        <v>-0.86000000000000032</v>
      </c>
      <c r="AK756" s="20">
        <f>Data!AO756-Data!CV756</f>
        <v>-30</v>
      </c>
      <c r="AL756" s="20">
        <f>Data!AP756-Data!CW756</f>
        <v>-15</v>
      </c>
      <c r="AM756" s="20">
        <f>Data!AQ756-Data!CX756</f>
        <v>-98</v>
      </c>
      <c r="AN756" s="20">
        <f>Data!AR756-Data!CY756</f>
        <v>0</v>
      </c>
      <c r="AO756" s="20">
        <f>Data!AS756-Data!CZ756</f>
        <v>-33</v>
      </c>
      <c r="AP756" s="20">
        <f>Data!AT756-Data!DA756</f>
        <v>-96</v>
      </c>
      <c r="AQ756" s="20">
        <f>Data!AU756-Data!DB756</f>
        <v>-1.2000000000000011E-2</v>
      </c>
      <c r="AR756" s="20">
        <f>Data!AV756-Data!DC756</f>
        <v>85</v>
      </c>
      <c r="AS756" s="20">
        <f>Data!AW756-Data!DD756</f>
        <v>89</v>
      </c>
      <c r="AT756" s="20">
        <f>Data!AX756-Data!DE756</f>
        <v>5.5999999999999939E-2</v>
      </c>
      <c r="AU756" s="20">
        <f>Data!AY756-Data!DF756</f>
        <v>-21</v>
      </c>
      <c r="AV756" s="20">
        <f>Data!AZ756-Data!DG756</f>
        <v>-1</v>
      </c>
      <c r="AW756" s="20">
        <f>Data!BA756-Data!DH756</f>
        <v>-13</v>
      </c>
      <c r="AX756" s="20">
        <f>Data!BB756-Data!DI756</f>
        <v>-0.61904761904761685</v>
      </c>
      <c r="AY756" s="20">
        <f>Data!BC756-Data!DJ756</f>
        <v>-97</v>
      </c>
      <c r="AZ756" s="20">
        <f>Data!BD756-Data!DK756</f>
        <v>1</v>
      </c>
      <c r="BA756" s="20">
        <f>Data!BE756-Data!DL756</f>
        <v>-5</v>
      </c>
      <c r="BB756" s="20">
        <f>Data!BF756-Data!DM756</f>
        <v>-10</v>
      </c>
      <c r="BC756" s="20">
        <f>Data!BG756-Data!DN756</f>
        <v>-45</v>
      </c>
      <c r="BD756" s="20">
        <f>Data!BH756-Data!DO756</f>
        <v>-1.5</v>
      </c>
      <c r="BE756" s="20">
        <f>Data!BI756-Data!DP756</f>
        <v>-0.71399999999999864</v>
      </c>
      <c r="BF756" s="20">
        <f>Data!BJ756-Data!DQ756</f>
        <v>-0.71400000000000041</v>
      </c>
      <c r="BG756" s="20">
        <f>Data!BK756-Data!DR756</f>
        <v>-0.33499999999999996</v>
      </c>
      <c r="BH756" s="20">
        <f>Data!BL756-Data!DS756</f>
        <v>-0.47599999999999909</v>
      </c>
      <c r="BI756" s="20">
        <f>Data!BM756-Data!DT756</f>
        <v>2.0999999999999963E-2</v>
      </c>
      <c r="BJ756" s="20">
        <f>Data!BN756-Data!DU756</f>
        <v>-4.5</v>
      </c>
      <c r="BK756" s="20">
        <f>Data!BO756-Data!DV756</f>
        <v>4.1999999999999993</v>
      </c>
      <c r="BL756" s="20">
        <f>Data!BP756-Data!DW756</f>
        <v>-0.30000000000000027</v>
      </c>
      <c r="BM756" s="20">
        <f>Data!BQ756-Data!DX756</f>
        <v>4.761904761904745E-2</v>
      </c>
      <c r="BN756" s="20">
        <f>Data!BR756-Data!DY756</f>
        <v>-2.1000000000000014</v>
      </c>
      <c r="BO756" s="20">
        <f>Data!BS756-Data!DZ756</f>
        <v>-1</v>
      </c>
      <c r="BP756" s="20">
        <f>Data!BT756-Data!EA756</f>
        <v>2.0000000000000018E-3</v>
      </c>
      <c r="BQ756" s="20">
        <f>Data!BU756-Data!EB756</f>
        <v>0</v>
      </c>
      <c r="BR756" s="20">
        <f>Data!BV756-Data!EC756</f>
        <v>3</v>
      </c>
      <c r="BS756" s="20">
        <f>Data!BW756-Data!ED756</f>
        <v>15</v>
      </c>
      <c r="BT756" s="20">
        <f>Data!BX756-Data!EE756</f>
        <v>3</v>
      </c>
      <c r="BU756" s="20">
        <f>Data!BY756-Data!EF756</f>
        <v>2</v>
      </c>
      <c r="BV756" s="20">
        <f>Data!BZ756-Data!EG756</f>
        <v>-6</v>
      </c>
      <c r="BW756" s="20">
        <f>Data!CA756-Data!EH756</f>
        <v>5.6999999999999886</v>
      </c>
      <c r="BX756" s="20">
        <f>Data!CB756-Data!EI756</f>
        <v>-1</v>
      </c>
      <c r="BY756" s="20">
        <f>Data!CC756-Data!EJ756</f>
        <v>3</v>
      </c>
      <c r="BZ756" s="20">
        <f>Data!EK756</f>
        <v>10458.699999999999</v>
      </c>
      <c r="CA756" s="20">
        <f>Data!EL756</f>
        <v>10294.450000000001</v>
      </c>
      <c r="CB756" s="20">
        <f>Data!EM756</f>
        <v>71.927714285714288</v>
      </c>
      <c r="CC756" s="20">
        <f>Data!EN756</f>
        <v>75.305285714285702</v>
      </c>
      <c r="CD756" s="20">
        <f>Data!EO756</f>
        <v>11.8475</v>
      </c>
      <c r="CE756" s="20">
        <f>Data!EP756</f>
        <v>301.99599999999998</v>
      </c>
      <c r="CF756" s="50">
        <f>IF(ISBLANK(Data!EQ756), "", Data!EQ756)</f>
        <v>58</v>
      </c>
      <c r="CG756" s="50">
        <f>IF(ISBLANK(Data!ER756), "", Data!ER756)</f>
        <v>54</v>
      </c>
      <c r="CH756" s="61" t="str">
        <f>IF(ISBLANK(Data!ES756), "", Data!ES756)</f>
        <v>Lindenwood</v>
      </c>
      <c r="CI756" s="61">
        <f>IF(ISBLANK(Data!ET756), "", Data!ET756)</f>
        <v>112</v>
      </c>
    </row>
    <row r="757" spans="1:87" x14ac:dyDescent="0.45">
      <c r="A757" s="50">
        <f>IF(ISBLANK(Data!A757), "", Data!A757)</f>
        <v>45321</v>
      </c>
      <c r="B757" s="50" t="str">
        <f>IF(ISBLANK(Data!B757), "", Data!B757)</f>
        <v>Kansas</v>
      </c>
      <c r="C757" s="50">
        <f>IF(ISBLANK(Data!C757), "", Data!C757)</f>
        <v>132</v>
      </c>
      <c r="D757" s="50" t="str">
        <f>IF(ISBLANK(Data!D757), "", Data!D757)</f>
        <v>Oklahoma St.</v>
      </c>
      <c r="E757" s="50">
        <f>IF(ISBLANK(Data!E757), "", Data!E757)</f>
        <v>222</v>
      </c>
      <c r="F757" s="50" t="str">
        <f>IF(ISBLANK(Data!F757), "", Data!F757)</f>
        <v>N</v>
      </c>
      <c r="G757" s="50" t="str">
        <f>IF(ISBLANK(Data!G757), "", Data!G757)</f>
        <v>Kansas</v>
      </c>
      <c r="H757" s="50" t="str">
        <f>IF(ISBLANK(Data!H757), "", Data!H757)</f>
        <v>Oklahoma St.</v>
      </c>
      <c r="I757" s="50" t="str">
        <f>IF(ISBLANK(Data!I757), "", Data!I757)</f>
        <v>Kansas</v>
      </c>
      <c r="J757" s="50" t="str">
        <f>IF(ISBLANK(Data!J757), "", Data!J757)</f>
        <v>Oklahoma St.</v>
      </c>
      <c r="K757" s="50" t="str">
        <f>IF(ISBLANK(Data!K757), "", Data!K757)</f>
        <v>Kansas</v>
      </c>
      <c r="L757" s="50" t="str">
        <f>IF(ISBLANK(Data!L757), "", Data!L757)</f>
        <v>Oklahoma State</v>
      </c>
      <c r="M757" s="50" t="str">
        <f>IF(ISBLANK(Data!M757), "", Data!M757)</f>
        <v>Kansas</v>
      </c>
      <c r="N757" s="50" t="str">
        <f>IF(ISBLANK(Data!N757), "", Data!N757)</f>
        <v>Oklahoma St</v>
      </c>
      <c r="O757" s="50" t="str">
        <f>IF(ISBLANK(Data!O757), "", Data!O757)</f>
        <v>Kansas</v>
      </c>
      <c r="P757" s="50" t="str">
        <f>IF(ISBLANK(Data!P757), "", Data!P757)</f>
        <v>Okla. St.</v>
      </c>
      <c r="Q757" s="50" t="str">
        <f>IF(ISBLANK(Data!Q757), "", Data!Q757)</f>
        <v>Kansas</v>
      </c>
      <c r="R757" s="50" t="str">
        <f>IF(ISBLANK(Data!R757), "", Data!R757)</f>
        <v>Oklahoma State</v>
      </c>
      <c r="S757" s="20">
        <f>Data!W757-Data!CD757</f>
        <v>0.35000000000000003</v>
      </c>
      <c r="T757" s="20">
        <f>Data!X757-Data!CE757</f>
        <v>16.079999999999998</v>
      </c>
      <c r="U757" s="20">
        <f>Data!Y757-Data!CF757</f>
        <v>11</v>
      </c>
      <c r="V757" s="20">
        <f>Data!Z757-Data!CG757</f>
        <v>-5.1000000000000085</v>
      </c>
      <c r="W757" s="20">
        <f>Data!AA757-Data!CH757</f>
        <v>1.8999999999999915</v>
      </c>
      <c r="X757" s="20">
        <f>Data!AB757-Data!CI757</f>
        <v>0.13600000000000001</v>
      </c>
      <c r="Y757" s="20">
        <f>Data!AC757-Data!CJ757</f>
        <v>7.09</v>
      </c>
      <c r="Z757" s="20">
        <f>Data!AD757-Data!CK757</f>
        <v>2.7000000000000028</v>
      </c>
      <c r="AA757" s="20">
        <f>Data!AE757-Data!CL757</f>
        <v>-4.4000000000000057</v>
      </c>
      <c r="AB757" s="20">
        <f>Data!AF757-Data!CM757</f>
        <v>10.809999999999999</v>
      </c>
      <c r="AC757" s="20">
        <f>Data!AG757-Data!CN757</f>
        <v>12.199999999999989</v>
      </c>
      <c r="AD757" s="20">
        <f>Data!AH757-Data!CO757</f>
        <v>-2.5</v>
      </c>
      <c r="AE757" s="20">
        <f>Data!AI757-Data!CP757</f>
        <v>0.23780000000000001</v>
      </c>
      <c r="AF757" s="20">
        <f>Data!AJ757-Data!CQ757</f>
        <v>8.6</v>
      </c>
      <c r="AG757" s="20">
        <f>Data!AK757-Data!CR757</f>
        <v>0.43</v>
      </c>
      <c r="AH757" s="20">
        <f>Data!AL757-Data!CS757</f>
        <v>224</v>
      </c>
      <c r="AI757" s="20">
        <f>Data!AM757-Data!CT757</f>
        <v>11.760000000000002</v>
      </c>
      <c r="AJ757" s="20">
        <f>Data!AN757-Data!CU757</f>
        <v>4.2699999999999996</v>
      </c>
      <c r="AK757" s="20">
        <f>Data!AO757-Data!CV757</f>
        <v>144</v>
      </c>
      <c r="AL757" s="20">
        <f>Data!AP757-Data!CW757</f>
        <v>-23</v>
      </c>
      <c r="AM757" s="20">
        <f>Data!AQ757-Data!CX757</f>
        <v>27</v>
      </c>
      <c r="AN757" s="20">
        <f>Data!AR757-Data!CY757</f>
        <v>5.7999999999999996E-2</v>
      </c>
      <c r="AO757" s="20">
        <f>Data!AS757-Data!CZ757</f>
        <v>-54</v>
      </c>
      <c r="AP757" s="20">
        <f>Data!AT757-Data!DA757</f>
        <v>-157</v>
      </c>
      <c r="AQ757" s="20">
        <f>Data!AU757-Data!DB757</f>
        <v>4.0000000000000036E-3</v>
      </c>
      <c r="AR757" s="20">
        <f>Data!AV757-Data!DC757</f>
        <v>38</v>
      </c>
      <c r="AS757" s="20">
        <f>Data!AW757-Data!DD757</f>
        <v>19</v>
      </c>
      <c r="AT757" s="20">
        <f>Data!AX757-Data!DE757</f>
        <v>6.6999999999999948E-2</v>
      </c>
      <c r="AU757" s="20">
        <f>Data!AY757-Data!DF757</f>
        <v>-15</v>
      </c>
      <c r="AV757" s="20">
        <f>Data!AZ757-Data!DG757</f>
        <v>-0.75</v>
      </c>
      <c r="AW757" s="20">
        <f>Data!BA757-Data!DH757</f>
        <v>33</v>
      </c>
      <c r="AX757" s="20">
        <f>Data!BB757-Data!DI757</f>
        <v>1.6499999999999986</v>
      </c>
      <c r="AY757" s="20">
        <f>Data!BC757-Data!DJ757</f>
        <v>120</v>
      </c>
      <c r="AZ757" s="20">
        <f>Data!BD757-Data!DK757</f>
        <v>23</v>
      </c>
      <c r="BA757" s="20">
        <f>Data!BE757-Data!DL757</f>
        <v>27</v>
      </c>
      <c r="BB757" s="20">
        <f>Data!BF757-Data!DM757</f>
        <v>-33</v>
      </c>
      <c r="BC757" s="20">
        <f>Data!BG757-Data!DN757</f>
        <v>-21</v>
      </c>
      <c r="BD757" s="20">
        <f>Data!BH757-Data!DO757</f>
        <v>7.2000000000000028</v>
      </c>
      <c r="BE757" s="20">
        <f>Data!BI757-Data!DP757</f>
        <v>-1.1500000000000057</v>
      </c>
      <c r="BF757" s="20">
        <f>Data!BJ757-Data!DQ757</f>
        <v>8.35</v>
      </c>
      <c r="BG757" s="20">
        <f>Data!BK757-Data!DR757</f>
        <v>0.65800000000000014</v>
      </c>
      <c r="BH757" s="20">
        <f>Data!BL757-Data!DS757</f>
        <v>-1.6500000000000004</v>
      </c>
      <c r="BI757" s="20">
        <f>Data!BM757-Data!DT757</f>
        <v>0.16300000000000003</v>
      </c>
      <c r="BJ757" s="20">
        <f>Data!BN757-Data!DU757</f>
        <v>-7.8000000000000007</v>
      </c>
      <c r="BK757" s="20">
        <f>Data!BO757-Data!DV757</f>
        <v>0.90000000000000213</v>
      </c>
      <c r="BL757" s="20">
        <f>Data!BP757-Data!DW757</f>
        <v>1.4000000000000004</v>
      </c>
      <c r="BM757" s="20">
        <f>Data!BQ757-Data!DX757</f>
        <v>1.1500000000000004</v>
      </c>
      <c r="BN757" s="20">
        <f>Data!BR757-Data!DY757</f>
        <v>-1</v>
      </c>
      <c r="BO757" s="20">
        <f>Data!BS757-Data!DZ757</f>
        <v>-204</v>
      </c>
      <c r="BP757" s="20">
        <f>Data!BT757-Data!EA757</f>
        <v>0.16400000000000003</v>
      </c>
      <c r="BQ757" s="20">
        <f>Data!BU757-Data!EB757</f>
        <v>0</v>
      </c>
      <c r="BR757" s="20">
        <f>Data!BV757-Data!EC757</f>
        <v>-126</v>
      </c>
      <c r="BS757" s="20">
        <f>Data!BW757-Data!ED757</f>
        <v>-120</v>
      </c>
      <c r="BT757" s="20">
        <f>Data!BX757-Data!EE757</f>
        <v>-167</v>
      </c>
      <c r="BU757" s="20">
        <f>Data!BY757-Data!EF757</f>
        <v>-104</v>
      </c>
      <c r="BV757" s="20">
        <f>Data!BZ757-Data!EG757</f>
        <v>-102</v>
      </c>
      <c r="BW757" s="20">
        <f>Data!CA757-Data!EH757</f>
        <v>-109.6</v>
      </c>
      <c r="BX757" s="20">
        <f>Data!CB757-Data!EI757</f>
        <v>-204</v>
      </c>
      <c r="BY757" s="20">
        <f>Data!CC757-Data!EJ757</f>
        <v>-206</v>
      </c>
      <c r="BZ757" s="20">
        <f>Data!EK757</f>
        <v>11884.080000000002</v>
      </c>
      <c r="CA757" s="20">
        <f>Data!EL757</f>
        <v>10227.06</v>
      </c>
      <c r="CB757" s="20">
        <f>Data!EM757</f>
        <v>75.247499999999988</v>
      </c>
      <c r="CC757" s="20">
        <f>Data!EN757</f>
        <v>101.25</v>
      </c>
      <c r="CD757" s="20">
        <f>Data!EO757</f>
        <v>9.9604000000000017</v>
      </c>
      <c r="CE757" s="20">
        <f>Data!EP757</f>
        <v>233.84</v>
      </c>
      <c r="CF757" s="50">
        <f>IF(ISBLANK(Data!EQ757), "", Data!EQ757)</f>
        <v>83</v>
      </c>
      <c r="CG757" s="50">
        <f>IF(ISBLANK(Data!ER757), "", Data!ER757)</f>
        <v>54</v>
      </c>
      <c r="CH757" s="61" t="str">
        <f>IF(ISBLANK(Data!ES757), "", Data!ES757)</f>
        <v>Kansas</v>
      </c>
      <c r="CI757" s="61">
        <f>IF(ISBLANK(Data!ET757), "", Data!ET757)</f>
        <v>137</v>
      </c>
    </row>
    <row r="758" spans="1:87" x14ac:dyDescent="0.45">
      <c r="A758" s="50">
        <f>IF(ISBLANK(Data!A758), "", Data!A758)</f>
        <v>45321</v>
      </c>
      <c r="B758" s="50" t="str">
        <f>IF(ISBLANK(Data!B758), "", Data!B758)</f>
        <v>Colorado St.</v>
      </c>
      <c r="C758" s="50">
        <f>IF(ISBLANK(Data!C758), "", Data!C758)</f>
        <v>58</v>
      </c>
      <c r="D758" s="50" t="str">
        <f>IF(ISBLANK(Data!D758), "", Data!D758)</f>
        <v>San Diego St.</v>
      </c>
      <c r="E758" s="50">
        <f>IF(ISBLANK(Data!E758), "", Data!E758)</f>
        <v>259</v>
      </c>
      <c r="F758" s="50" t="str">
        <f>IF(ISBLANK(Data!F758), "", Data!F758)</f>
        <v>N</v>
      </c>
      <c r="G758" s="50" t="str">
        <f>IF(ISBLANK(Data!G758), "", Data!G758)</f>
        <v>Colorado St.</v>
      </c>
      <c r="H758" s="50" t="str">
        <f>IF(ISBLANK(Data!H758), "", Data!H758)</f>
        <v>San Diego St.</v>
      </c>
      <c r="I758" s="50" t="str">
        <f>IF(ISBLANK(Data!I758), "", Data!I758)</f>
        <v>Colorado St.</v>
      </c>
      <c r="J758" s="50" t="str">
        <f>IF(ISBLANK(Data!J758), "", Data!J758)</f>
        <v>San Diego St.</v>
      </c>
      <c r="K758" s="50" t="str">
        <f>IF(ISBLANK(Data!K758), "", Data!K758)</f>
        <v>Colorado State</v>
      </c>
      <c r="L758" s="50" t="str">
        <f>IF(ISBLANK(Data!L758), "", Data!L758)</f>
        <v>San Diego State</v>
      </c>
      <c r="M758" s="50" t="str">
        <f>IF(ISBLANK(Data!M758), "", Data!M758)</f>
        <v>Colorado St</v>
      </c>
      <c r="N758" s="50" t="str">
        <f>IF(ISBLANK(Data!N758), "", Data!N758)</f>
        <v>San Diego St</v>
      </c>
      <c r="O758" s="50" t="str">
        <f>IF(ISBLANK(Data!O758), "", Data!O758)</f>
        <v>Colo. St.</v>
      </c>
      <c r="P758" s="50" t="str">
        <f>IF(ISBLANK(Data!P758), "", Data!P758)</f>
        <v>San Diego St.</v>
      </c>
      <c r="Q758" s="50" t="str">
        <f>IF(ISBLANK(Data!Q758), "", Data!Q758)</f>
        <v>Colorado State</v>
      </c>
      <c r="R758" s="50" t="str">
        <f>IF(ISBLANK(Data!R758), "", Data!R758)</f>
        <v>San Diego State</v>
      </c>
      <c r="S758" s="20">
        <f>Data!W758-Data!CD758</f>
        <v>-5.0000000000000044E-2</v>
      </c>
      <c r="T758" s="20">
        <f>Data!X758-Data!CE758</f>
        <v>-3.3900000000000006</v>
      </c>
      <c r="U758" s="20">
        <f>Data!Y758-Data!CF758</f>
        <v>2.3999999999999915</v>
      </c>
      <c r="V758" s="20">
        <f>Data!Z758-Data!CG758</f>
        <v>5.7999999999999972</v>
      </c>
      <c r="W758" s="20">
        <f>Data!AA758-Data!CH758</f>
        <v>-0.79999999999999716</v>
      </c>
      <c r="X758" s="20">
        <f>Data!AB758-Data!CI758</f>
        <v>-5.6000000000000001E-2</v>
      </c>
      <c r="Y758" s="20">
        <f>Data!AC758-Data!CJ758</f>
        <v>-1.0099999999999998</v>
      </c>
      <c r="Z758" s="20">
        <f>Data!AD758-Data!CK758</f>
        <v>0.80000000000001137</v>
      </c>
      <c r="AA758" s="20">
        <f>Data!AE758-Data!CL758</f>
        <v>1.8000000000000114</v>
      </c>
      <c r="AB758" s="20">
        <f>Data!AF758-Data!CM758</f>
        <v>-4.7100000000000009</v>
      </c>
      <c r="AC758" s="20">
        <f>Data!AG758-Data!CN758</f>
        <v>2.8000000000000114</v>
      </c>
      <c r="AD758" s="20">
        <f>Data!AH758-Data!CO758</f>
        <v>6.2000000000000028</v>
      </c>
      <c r="AE758" s="20">
        <f>Data!AI758-Data!CP758</f>
        <v>-5.6400000000000006E-2</v>
      </c>
      <c r="AF758" s="20">
        <f>Data!AJ758-Data!CQ758</f>
        <v>-1.5</v>
      </c>
      <c r="AG758" s="20">
        <f>Data!AK758-Data!CR758</f>
        <v>-7.4999999999999997E-2</v>
      </c>
      <c r="AH758" s="20">
        <f>Data!AL758-Data!CS758</f>
        <v>-55</v>
      </c>
      <c r="AI758" s="20">
        <f>Data!AM758-Data!CT758</f>
        <v>-1.1500000000000004</v>
      </c>
      <c r="AJ758" s="20">
        <f>Data!AN758-Data!CU758</f>
        <v>-0.75999999999999979</v>
      </c>
      <c r="AK758" s="20">
        <f>Data!AO758-Data!CV758</f>
        <v>78</v>
      </c>
      <c r="AL758" s="20">
        <f>Data!AP758-Data!CW758</f>
        <v>62</v>
      </c>
      <c r="AM758" s="20">
        <f>Data!AQ758-Data!CX758</f>
        <v>-25</v>
      </c>
      <c r="AN758" s="20">
        <f>Data!AR758-Data!CY758</f>
        <v>5.2999999999999992E-2</v>
      </c>
      <c r="AO758" s="20">
        <f>Data!AS758-Data!CZ758</f>
        <v>27</v>
      </c>
      <c r="AP758" s="20">
        <f>Data!AT758-Data!DA758</f>
        <v>7</v>
      </c>
      <c r="AQ758" s="20">
        <f>Data!AU758-Data!DB758</f>
        <v>5.4999999999999993E-2</v>
      </c>
      <c r="AR758" s="20">
        <f>Data!AV758-Data!DC758</f>
        <v>-49</v>
      </c>
      <c r="AS758" s="20">
        <f>Data!AW758-Data!DD758</f>
        <v>-82</v>
      </c>
      <c r="AT758" s="20">
        <f>Data!AX758-Data!DE758</f>
        <v>2.8000000000000025E-2</v>
      </c>
      <c r="AU758" s="20">
        <f>Data!AY758-Data!DF758</f>
        <v>-62</v>
      </c>
      <c r="AV758" s="20">
        <f>Data!AZ758-Data!DG758</f>
        <v>-3.0999999999999996</v>
      </c>
      <c r="AW758" s="20">
        <f>Data!BA758-Data!DH758</f>
        <v>-94</v>
      </c>
      <c r="AX758" s="20">
        <f>Data!BB758-Data!DI758</f>
        <v>-4.6999999999999957</v>
      </c>
      <c r="AY758" s="20">
        <f>Data!BC758-Data!DJ758</f>
        <v>134</v>
      </c>
      <c r="AZ758" s="20">
        <f>Data!BD758-Data!DK758</f>
        <v>-7</v>
      </c>
      <c r="BA758" s="20">
        <f>Data!BE758-Data!DL758</f>
        <v>-6</v>
      </c>
      <c r="BB758" s="20">
        <f>Data!BF758-Data!DM758</f>
        <v>-9</v>
      </c>
      <c r="BC758" s="20">
        <f>Data!BG758-Data!DN758</f>
        <v>-7</v>
      </c>
      <c r="BD758" s="20">
        <f>Data!BH758-Data!DO758</f>
        <v>4</v>
      </c>
      <c r="BE758" s="20">
        <f>Data!BI758-Data!DP758</f>
        <v>3.0999999999999943</v>
      </c>
      <c r="BF758" s="20">
        <f>Data!BJ758-Data!DQ758</f>
        <v>0.80000000000000071</v>
      </c>
      <c r="BG758" s="20">
        <f>Data!BK758-Data!DR758</f>
        <v>0.69100000000000006</v>
      </c>
      <c r="BH758" s="20">
        <f>Data!BL758-Data!DS758</f>
        <v>-0.45000000000000107</v>
      </c>
      <c r="BI758" s="20">
        <f>Data!BM758-Data!DT758</f>
        <v>-3.9999999999998925E-3</v>
      </c>
      <c r="BJ758" s="20">
        <f>Data!BN758-Data!DU758</f>
        <v>0.30000000000000071</v>
      </c>
      <c r="BK758" s="20">
        <f>Data!BO758-Data!DV758</f>
        <v>-4.1000000000000014</v>
      </c>
      <c r="BL758" s="20">
        <f>Data!BP758-Data!DW758</f>
        <v>-0.39999999999999991</v>
      </c>
      <c r="BM758" s="20">
        <f>Data!BQ758-Data!DX758</f>
        <v>-0.34999999999999964</v>
      </c>
      <c r="BN758" s="20">
        <f>Data!BR758-Data!DY758</f>
        <v>-0.39999999999999858</v>
      </c>
      <c r="BO758" s="20">
        <f>Data!BS758-Data!DZ758</f>
        <v>8</v>
      </c>
      <c r="BP758" s="20">
        <f>Data!BT758-Data!EA758</f>
        <v>-3.0000000000000027E-2</v>
      </c>
      <c r="BQ758" s="20">
        <f>Data!BU758-Data!EB758</f>
        <v>0</v>
      </c>
      <c r="BR758" s="20">
        <f>Data!BV758-Data!EC758</f>
        <v>14</v>
      </c>
      <c r="BS758" s="20">
        <f>Data!BW758-Data!ED758</f>
        <v>60</v>
      </c>
      <c r="BT758" s="20">
        <f>Data!BX758-Data!EE758</f>
        <v>29</v>
      </c>
      <c r="BU758" s="20">
        <f>Data!BY758-Data!EF758</f>
        <v>45</v>
      </c>
      <c r="BV758" s="20">
        <f>Data!BZ758-Data!EG758</f>
        <v>20</v>
      </c>
      <c r="BW758" s="20">
        <f>Data!CA758-Data!EH758</f>
        <v>27.099999999999998</v>
      </c>
      <c r="BX758" s="20">
        <f>Data!CB758-Data!EI758</f>
        <v>8</v>
      </c>
      <c r="BY758" s="20">
        <f>Data!CC758-Data!EJ758</f>
        <v>21</v>
      </c>
      <c r="BZ758" s="20">
        <f>Data!EK758</f>
        <v>11131.039999999999</v>
      </c>
      <c r="CA758" s="20">
        <f>Data!EL758</f>
        <v>11565.84</v>
      </c>
      <c r="CB758" s="20">
        <f>Data!EM758</f>
        <v>78.375</v>
      </c>
      <c r="CC758" s="20">
        <f>Data!EN758</f>
        <v>77.935000000000002</v>
      </c>
      <c r="CD758" s="20">
        <f>Data!EO758</f>
        <v>12.359</v>
      </c>
      <c r="CE758" s="20">
        <f>Data!EP758</f>
        <v>261.98500000000001</v>
      </c>
      <c r="CF758" s="50">
        <f>IF(ISBLANK(Data!EQ758), "", Data!EQ758)</f>
        <v>79</v>
      </c>
      <c r="CG758" s="50">
        <f>IF(ISBLANK(Data!ER758), "", Data!ER758)</f>
        <v>71</v>
      </c>
      <c r="CH758" s="61" t="str">
        <f>IF(ISBLANK(Data!ES758), "", Data!ES758)</f>
        <v>Colorado St.</v>
      </c>
      <c r="CI758" s="61">
        <f>IF(ISBLANK(Data!ET758), "", Data!ET758)</f>
        <v>150</v>
      </c>
    </row>
    <row r="759" spans="1:87" x14ac:dyDescent="0.45">
      <c r="A759" s="50">
        <f>IF(ISBLANK(Data!A759), "", Data!A759)</f>
        <v>45321</v>
      </c>
      <c r="B759" s="50" t="str">
        <f>IF(ISBLANK(Data!B759), "", Data!B759)</f>
        <v>Utah St.</v>
      </c>
      <c r="C759" s="50">
        <f>IF(ISBLANK(Data!C759), "", Data!C759)</f>
        <v>330</v>
      </c>
      <c r="D759" s="50" t="str">
        <f>IF(ISBLANK(Data!D759), "", Data!D759)</f>
        <v>San Jose St.</v>
      </c>
      <c r="E759" s="50">
        <f>IF(ISBLANK(Data!E759), "", Data!E759)</f>
        <v>261</v>
      </c>
      <c r="F759" s="50" t="str">
        <f>IF(ISBLANK(Data!F759), "", Data!F759)</f>
        <v>N</v>
      </c>
      <c r="G759" s="50" t="str">
        <f>IF(ISBLANK(Data!G759), "", Data!G759)</f>
        <v>Utah St.</v>
      </c>
      <c r="H759" s="50" t="str">
        <f>IF(ISBLANK(Data!H759), "", Data!H759)</f>
        <v>San Jose St.</v>
      </c>
      <c r="I759" s="50" t="str">
        <f>IF(ISBLANK(Data!I759), "", Data!I759)</f>
        <v>Utah St.</v>
      </c>
      <c r="J759" s="50" t="str">
        <f>IF(ISBLANK(Data!J759), "", Data!J759)</f>
        <v>San Jose St.</v>
      </c>
      <c r="K759" s="50" t="str">
        <f>IF(ISBLANK(Data!K759), "", Data!K759)</f>
        <v>Utah State</v>
      </c>
      <c r="L759" s="50" t="str">
        <f>IF(ISBLANK(Data!L759), "", Data!L759)</f>
        <v>San Jose State</v>
      </c>
      <c r="M759" s="50" t="str">
        <f>IF(ISBLANK(Data!M759), "", Data!M759)</f>
        <v>Utah St</v>
      </c>
      <c r="N759" s="50" t="str">
        <f>IF(ISBLANK(Data!N759), "", Data!N759)</f>
        <v>San Jose St</v>
      </c>
      <c r="O759" s="50" t="str">
        <f>IF(ISBLANK(Data!O759), "", Data!O759)</f>
        <v>Utah St.</v>
      </c>
      <c r="P759" s="50" t="str">
        <f>IF(ISBLANK(Data!P759), "", Data!P759)</f>
        <v>San Jose St.</v>
      </c>
      <c r="Q759" s="50" t="str">
        <f>IF(ISBLANK(Data!Q759), "", Data!Q759)</f>
        <v>Utah State</v>
      </c>
      <c r="R759" s="50" t="str">
        <f>IF(ISBLANK(Data!R759), "", Data!R759)</f>
        <v>San Jose State</v>
      </c>
      <c r="S759" s="20">
        <f>Data!W759-Data!CD759</f>
        <v>0.5</v>
      </c>
      <c r="T759" s="20">
        <f>Data!X759-Data!CE759</f>
        <v>18.950000000000003</v>
      </c>
      <c r="U759" s="20">
        <f>Data!Y759-Data!CF759</f>
        <v>6.7000000000000028</v>
      </c>
      <c r="V759" s="20">
        <f>Data!Z759-Data!CG759</f>
        <v>-12.299999999999997</v>
      </c>
      <c r="W759" s="20">
        <f>Data!AA759-Data!CH759</f>
        <v>3.7999999999999972</v>
      </c>
      <c r="X759" s="20">
        <f>Data!AB759-Data!CI759</f>
        <v>0.159</v>
      </c>
      <c r="Y759" s="20">
        <f>Data!AC759-Data!CJ759</f>
        <v>3.78</v>
      </c>
      <c r="Z759" s="20">
        <f>Data!AD759-Data!CK759</f>
        <v>1.2000000000000028</v>
      </c>
      <c r="AA759" s="20">
        <f>Data!AE759-Data!CL759</f>
        <v>-2.5</v>
      </c>
      <c r="AB759" s="20">
        <f>Data!AF759-Data!CM759</f>
        <v>6.04</v>
      </c>
      <c r="AC759" s="20">
        <f>Data!AG759-Data!CN759</f>
        <v>4.2999999999999972</v>
      </c>
      <c r="AD759" s="20">
        <f>Data!AH759-Data!CO759</f>
        <v>-11</v>
      </c>
      <c r="AE759" s="20">
        <f>Data!AI759-Data!CP759</f>
        <v>0.33309999999999995</v>
      </c>
      <c r="AF759" s="20">
        <f>Data!AJ759-Data!CQ759</f>
        <v>10.9</v>
      </c>
      <c r="AG759" s="20">
        <f>Data!AK759-Data!CR759</f>
        <v>0.54500000000000004</v>
      </c>
      <c r="AH759" s="20">
        <f>Data!AL759-Data!CS759</f>
        <v>327</v>
      </c>
      <c r="AI759" s="20">
        <f>Data!AM759-Data!CT759</f>
        <v>15.709999999999999</v>
      </c>
      <c r="AJ759" s="20">
        <f>Data!AN759-Data!CU759</f>
        <v>3.47</v>
      </c>
      <c r="AK759" s="20">
        <f>Data!AO759-Data!CV759</f>
        <v>155</v>
      </c>
      <c r="AL759" s="20">
        <f>Data!AP759-Data!CW759</f>
        <v>-106</v>
      </c>
      <c r="AM759" s="20">
        <f>Data!AQ759-Data!CX759</f>
        <v>20</v>
      </c>
      <c r="AN759" s="20">
        <f>Data!AR759-Data!CY759</f>
        <v>3.1999999999999973E-2</v>
      </c>
      <c r="AO759" s="20">
        <f>Data!AS759-Data!CZ759</f>
        <v>-67</v>
      </c>
      <c r="AP759" s="20">
        <f>Data!AT759-Data!DA759</f>
        <v>-137</v>
      </c>
      <c r="AQ759" s="20">
        <f>Data!AU759-Data!DB759</f>
        <v>-4.5999999999999985E-2</v>
      </c>
      <c r="AR759" s="20">
        <f>Data!AV759-Data!DC759</f>
        <v>126</v>
      </c>
      <c r="AS759" s="20">
        <f>Data!AW759-Data!DD759</f>
        <v>160</v>
      </c>
      <c r="AT759" s="20">
        <f>Data!AX759-Data!DE759</f>
        <v>3.2000000000000028E-2</v>
      </c>
      <c r="AU759" s="20">
        <f>Data!AY759-Data!DF759</f>
        <v>45</v>
      </c>
      <c r="AV759" s="20">
        <f>Data!AZ759-Data!DG759</f>
        <v>2.25</v>
      </c>
      <c r="AW759" s="20">
        <f>Data!BA759-Data!DH759</f>
        <v>113</v>
      </c>
      <c r="AX759" s="20">
        <f>Data!BB759-Data!DI759</f>
        <v>5.6500000000000057</v>
      </c>
      <c r="AY759" s="20">
        <f>Data!BC759-Data!DJ759</f>
        <v>64</v>
      </c>
      <c r="AZ759" s="20">
        <f>Data!BD759-Data!DK759</f>
        <v>41</v>
      </c>
      <c r="BA759" s="20">
        <f>Data!BE759-Data!DL759</f>
        <v>7</v>
      </c>
      <c r="BB759" s="20">
        <f>Data!BF759-Data!DM759</f>
        <v>18</v>
      </c>
      <c r="BC759" s="20">
        <f>Data!BG759-Data!DN759</f>
        <v>9</v>
      </c>
      <c r="BD759" s="20">
        <f>Data!BH759-Data!DO759</f>
        <v>7.7999999999999972</v>
      </c>
      <c r="BE759" s="20">
        <f>Data!BI759-Data!DP759</f>
        <v>-5.2999999999999972</v>
      </c>
      <c r="BF759" s="20">
        <f>Data!BJ759-Data!DQ759</f>
        <v>13.05</v>
      </c>
      <c r="BG759" s="20">
        <f>Data!BK759-Data!DR759</f>
        <v>0.17300000000000004</v>
      </c>
      <c r="BH759" s="20">
        <f>Data!BL759-Data!DS759</f>
        <v>0.89999999999999858</v>
      </c>
      <c r="BI759" s="20">
        <f>Data!BM759-Data!DT759</f>
        <v>0.14000000000000001</v>
      </c>
      <c r="BJ759" s="20">
        <f>Data!BN759-Data!DU759</f>
        <v>-6.8000000000000007</v>
      </c>
      <c r="BK759" s="20">
        <f>Data!BO759-Data!DV759</f>
        <v>7.9999999999999982</v>
      </c>
      <c r="BL759" s="20">
        <f>Data!BP759-Data!DW759</f>
        <v>0.29999999999999982</v>
      </c>
      <c r="BM759" s="20">
        <f>Data!BQ759-Data!DX759</f>
        <v>2.0499999999999998</v>
      </c>
      <c r="BN759" s="20">
        <f>Data!BR759-Data!DY759</f>
        <v>0.39999999999999858</v>
      </c>
      <c r="BO759" s="20">
        <f>Data!BS759-Data!DZ759</f>
        <v>-254</v>
      </c>
      <c r="BP759" s="20">
        <f>Data!BT759-Data!EA759</f>
        <v>0.20600000000000002</v>
      </c>
      <c r="BQ759" s="20">
        <f>Data!BU759-Data!EB759</f>
        <v>-1</v>
      </c>
      <c r="BR759" s="20">
        <f>Data!BV759-Data!EC759</f>
        <v>-166</v>
      </c>
      <c r="BS759" s="20">
        <f>Data!BW759-Data!ED759</f>
        <v>-200</v>
      </c>
      <c r="BT759" s="20">
        <f>Data!BX759-Data!EE759</f>
        <v>-247</v>
      </c>
      <c r="BU759" s="20">
        <f>Data!BY759-Data!EF759</f>
        <v>-133</v>
      </c>
      <c r="BV759" s="20">
        <f>Data!BZ759-Data!EG759</f>
        <v>-155</v>
      </c>
      <c r="BW759" s="20">
        <f>Data!CA759-Data!EH759</f>
        <v>-157.69999999999999</v>
      </c>
      <c r="BX759" s="20">
        <f>Data!CB759-Data!EI759</f>
        <v>-254</v>
      </c>
      <c r="BY759" s="20">
        <f>Data!CC759-Data!EJ759</f>
        <v>-216</v>
      </c>
      <c r="BZ759" s="20">
        <f>Data!EK759</f>
        <v>12876.96</v>
      </c>
      <c r="CA759" s="20">
        <f>Data!EL759</f>
        <v>10789.99</v>
      </c>
      <c r="CB759" s="20">
        <f>Data!EM759</f>
        <v>60.684999999999995</v>
      </c>
      <c r="CC759" s="20">
        <f>Data!EN759</f>
        <v>77.542500000000004</v>
      </c>
      <c r="CD759" s="20">
        <f>Data!EO759</f>
        <v>11.953999999999999</v>
      </c>
      <c r="CE759" s="20">
        <f>Data!EP759</f>
        <v>243.54499999999999</v>
      </c>
      <c r="CF759" s="50">
        <f>IF(ISBLANK(Data!EQ759), "", Data!EQ759)</f>
        <v>82</v>
      </c>
      <c r="CG759" s="50">
        <f>IF(ISBLANK(Data!ER759), "", Data!ER759)</f>
        <v>61</v>
      </c>
      <c r="CH759" s="61" t="str">
        <f>IF(ISBLANK(Data!ES759), "", Data!ES759)</f>
        <v>Utah St.</v>
      </c>
      <c r="CI759" s="61">
        <f>IF(ISBLANK(Data!ET759), "", Data!ET759)</f>
        <v>143</v>
      </c>
    </row>
    <row r="760" spans="1:87" x14ac:dyDescent="0.45">
      <c r="A760" s="50">
        <f>IF(ISBLANK(Data!A760), "", Data!A760)</f>
        <v>45321</v>
      </c>
      <c r="B760" s="50" t="str">
        <f>IF(ISBLANK(Data!B760), "", Data!B760)</f>
        <v>Clemson</v>
      </c>
      <c r="C760" s="50">
        <f>IF(ISBLANK(Data!C760), "", Data!C760)</f>
        <v>53</v>
      </c>
      <c r="D760" s="50" t="str">
        <f>IF(ISBLANK(Data!D760), "", Data!D760)</f>
        <v>Louisville</v>
      </c>
      <c r="E760" s="50">
        <f>IF(ISBLANK(Data!E760), "", Data!E760)</f>
        <v>152</v>
      </c>
      <c r="F760" s="50" t="str">
        <f>IF(ISBLANK(Data!F760), "", Data!F760)</f>
        <v>N</v>
      </c>
      <c r="G760" s="50" t="str">
        <f>IF(ISBLANK(Data!G760), "", Data!G760)</f>
        <v>Clemson</v>
      </c>
      <c r="H760" s="50" t="str">
        <f>IF(ISBLANK(Data!H760), "", Data!H760)</f>
        <v>Louisville</v>
      </c>
      <c r="I760" s="50" t="str">
        <f>IF(ISBLANK(Data!I760), "", Data!I760)</f>
        <v>Clemson</v>
      </c>
      <c r="J760" s="50" t="str">
        <f>IF(ISBLANK(Data!J760), "", Data!J760)</f>
        <v>Louisville</v>
      </c>
      <c r="K760" s="50" t="str">
        <f>IF(ISBLANK(Data!K760), "", Data!K760)</f>
        <v>Clemson</v>
      </c>
      <c r="L760" s="50" t="str">
        <f>IF(ISBLANK(Data!L760), "", Data!L760)</f>
        <v>Louisville</v>
      </c>
      <c r="M760" s="50" t="str">
        <f>IF(ISBLANK(Data!M760), "", Data!M760)</f>
        <v>Clemson</v>
      </c>
      <c r="N760" s="50" t="str">
        <f>IF(ISBLANK(Data!N760), "", Data!N760)</f>
        <v>Louisville</v>
      </c>
      <c r="O760" s="50" t="str">
        <f>IF(ISBLANK(Data!O760), "", Data!O760)</f>
        <v>Clemson</v>
      </c>
      <c r="P760" s="50" t="str">
        <f>IF(ISBLANK(Data!P760), "", Data!P760)</f>
        <v>Louisville</v>
      </c>
      <c r="Q760" s="50" t="str">
        <f>IF(ISBLANK(Data!Q760), "", Data!Q760)</f>
        <v>Clemson</v>
      </c>
      <c r="R760" s="50" t="str">
        <f>IF(ISBLANK(Data!R760), "", Data!R760)</f>
        <v>Louisville</v>
      </c>
      <c r="S760" s="20">
        <f>Data!W760-Data!CD760</f>
        <v>0.38421052631579006</v>
      </c>
      <c r="T760" s="20">
        <f>Data!X760-Data!CE760</f>
        <v>21.130000000000003</v>
      </c>
      <c r="U760" s="20">
        <f>Data!Y760-Data!CF760</f>
        <v>12.699999999999989</v>
      </c>
      <c r="V760" s="20">
        <f>Data!Z760-Data!CG760</f>
        <v>-8.4000000000000057</v>
      </c>
      <c r="W760" s="20">
        <f>Data!AA760-Data!CH760</f>
        <v>-2.2999999999999972</v>
      </c>
      <c r="X760" s="20">
        <f>Data!AB760-Data!CI760</f>
        <v>1.3000000000000001E-2</v>
      </c>
      <c r="Y760" s="20">
        <f>Data!AC760-Data!CJ760</f>
        <v>4.28</v>
      </c>
      <c r="Z760" s="20">
        <f>Data!AD760-Data!CK760</f>
        <v>3.6999999999999886</v>
      </c>
      <c r="AA760" s="20">
        <f>Data!AE760-Data!CL760</f>
        <v>-0.70000000000000284</v>
      </c>
      <c r="AB760" s="20">
        <f>Data!AF760-Data!CM760</f>
        <v>9.59</v>
      </c>
      <c r="AC760" s="20">
        <f>Data!AG760-Data!CN760</f>
        <v>14.5</v>
      </c>
      <c r="AD760" s="20">
        <f>Data!AH760-Data!CO760</f>
        <v>-9.0999999999999943</v>
      </c>
      <c r="AE760" s="20">
        <f>Data!AI760-Data!CP760</f>
        <v>0.5081</v>
      </c>
      <c r="AF760" s="20">
        <f>Data!AJ760-Data!CQ760</f>
        <v>9</v>
      </c>
      <c r="AG760" s="20">
        <f>Data!AK760-Data!CR760</f>
        <v>0.45394736842105265</v>
      </c>
      <c r="AH760" s="20">
        <f>Data!AL760-Data!CS760</f>
        <v>293</v>
      </c>
      <c r="AI760" s="20">
        <f>Data!AM760-Data!CT760</f>
        <v>16.02</v>
      </c>
      <c r="AJ760" s="20">
        <f>Data!AN760-Data!CU760</f>
        <v>3.01</v>
      </c>
      <c r="AK760" s="20">
        <f>Data!AO760-Data!CV760</f>
        <v>87</v>
      </c>
      <c r="AL760" s="20">
        <f>Data!AP760-Data!CW760</f>
        <v>-166</v>
      </c>
      <c r="AM760" s="20">
        <f>Data!AQ760-Data!CX760</f>
        <v>14</v>
      </c>
      <c r="AN760" s="20">
        <f>Data!AR760-Data!CY760</f>
        <v>4.1999999999999982E-2</v>
      </c>
      <c r="AO760" s="20">
        <f>Data!AS760-Data!CZ760</f>
        <v>45</v>
      </c>
      <c r="AP760" s="20">
        <f>Data!AT760-Data!DA760</f>
        <v>89</v>
      </c>
      <c r="AQ760" s="20">
        <f>Data!AU760-Data!DB760</f>
        <v>3.6999999999999977E-2</v>
      </c>
      <c r="AR760" s="20">
        <f>Data!AV760-Data!DC760</f>
        <v>-68</v>
      </c>
      <c r="AS760" s="20">
        <f>Data!AW760-Data!DD760</f>
        <v>-109</v>
      </c>
      <c r="AT760" s="20">
        <f>Data!AX760-Data!DE760</f>
        <v>3.6000000000000032E-2</v>
      </c>
      <c r="AU760" s="20">
        <f>Data!AY760-Data!DF760</f>
        <v>-6</v>
      </c>
      <c r="AV760" s="20">
        <f>Data!AZ760-Data!DG760</f>
        <v>0.21578947368421098</v>
      </c>
      <c r="AW760" s="20">
        <f>Data!BA760-Data!DH760</f>
        <v>32</v>
      </c>
      <c r="AX760" s="20">
        <f>Data!BB760-Data!DI760</f>
        <v>3.5078947368421041</v>
      </c>
      <c r="AY760" s="20">
        <f>Data!BC760-Data!DJ760</f>
        <v>78</v>
      </c>
      <c r="AZ760" s="20">
        <f>Data!BD760-Data!DK760</f>
        <v>-14</v>
      </c>
      <c r="BA760" s="20">
        <f>Data!BE760-Data!DL760</f>
        <v>31</v>
      </c>
      <c r="BB760" s="20">
        <f>Data!BF760-Data!DM760</f>
        <v>-51</v>
      </c>
      <c r="BC760" s="20">
        <f>Data!BG760-Data!DN760</f>
        <v>-27</v>
      </c>
      <c r="BD760" s="20">
        <f>Data!BH760-Data!DO760</f>
        <v>8.4000000000000057</v>
      </c>
      <c r="BE760" s="20">
        <f>Data!BI760-Data!DP760</f>
        <v>-4.6500000000000057</v>
      </c>
      <c r="BF760" s="20">
        <f>Data!BJ760-Data!DQ760</f>
        <v>13.010999999999999</v>
      </c>
      <c r="BG760" s="20">
        <f>Data!BK760-Data!DR760</f>
        <v>0.627</v>
      </c>
      <c r="BH760" s="20">
        <f>Data!BL760-Data!DS760</f>
        <v>-2.032</v>
      </c>
      <c r="BI760" s="20">
        <f>Data!BM760-Data!DT760</f>
        <v>3.9000000000000035E-2</v>
      </c>
      <c r="BJ760" s="20">
        <f>Data!BN760-Data!DU760</f>
        <v>5.6000000000000014</v>
      </c>
      <c r="BK760" s="20">
        <f>Data!BO760-Data!DV760</f>
        <v>-4.6000000000000014</v>
      </c>
      <c r="BL760" s="20">
        <f>Data!BP760-Data!DW760</f>
        <v>1.7999999999999998</v>
      </c>
      <c r="BM760" s="20">
        <f>Data!BQ760-Data!DX760</f>
        <v>-0.46052631578947345</v>
      </c>
      <c r="BN760" s="20">
        <f>Data!BR760-Data!DY760</f>
        <v>-0.5</v>
      </c>
      <c r="BO760" s="20">
        <f>Data!BS760-Data!DZ760</f>
        <v>-248</v>
      </c>
      <c r="BP760" s="20">
        <f>Data!BT760-Data!EA760</f>
        <v>0.17399999999999999</v>
      </c>
      <c r="BQ760" s="20">
        <f>Data!BU760-Data!EB760</f>
        <v>2</v>
      </c>
      <c r="BR760" s="20">
        <f>Data!BV760-Data!EC760</f>
        <v>-203</v>
      </c>
      <c r="BS760" s="20">
        <f>Data!BW760-Data!ED760</f>
        <v>-202</v>
      </c>
      <c r="BT760" s="20">
        <f>Data!BX760-Data!EE760</f>
        <v>-206</v>
      </c>
      <c r="BU760" s="20">
        <f>Data!BY760-Data!EF760</f>
        <v>-213</v>
      </c>
      <c r="BV760" s="20">
        <f>Data!BZ760-Data!EG760</f>
        <v>-178</v>
      </c>
      <c r="BW760" s="20">
        <f>Data!CA760-Data!EH760</f>
        <v>-168</v>
      </c>
      <c r="BX760" s="20">
        <f>Data!CB760-Data!EI760</f>
        <v>-248</v>
      </c>
      <c r="BY760" s="20">
        <f>Data!CC760-Data!EJ760</f>
        <v>-271</v>
      </c>
      <c r="BZ760" s="20">
        <f>Data!EK760</f>
        <v>12974.84</v>
      </c>
      <c r="CA760" s="20">
        <f>Data!EL760</f>
        <v>10695.900000000001</v>
      </c>
      <c r="CB760" s="20">
        <f>Data!EM760</f>
        <v>54.432000000000002</v>
      </c>
      <c r="CC760" s="20">
        <f>Data!EN760</f>
        <v>59.389473684210529</v>
      </c>
      <c r="CD760" s="20">
        <f>Data!EO760</f>
        <v>12.029400000000001</v>
      </c>
      <c r="CE760" s="20">
        <f>Data!EP760</f>
        <v>260.06400000000002</v>
      </c>
      <c r="CF760" s="50">
        <f>IF(ISBLANK(Data!EQ760), "", Data!EQ760)</f>
        <v>70</v>
      </c>
      <c r="CG760" s="50">
        <f>IF(ISBLANK(Data!ER760), "", Data!ER760)</f>
        <v>64</v>
      </c>
      <c r="CH760" s="61" t="str">
        <f>IF(ISBLANK(Data!ES760), "", Data!ES760)</f>
        <v>Clemson</v>
      </c>
      <c r="CI760" s="61">
        <f>IF(ISBLANK(Data!ET760), "", Data!ET760)</f>
        <v>134</v>
      </c>
    </row>
    <row r="761" spans="1:87" x14ac:dyDescent="0.45">
      <c r="A761" s="50">
        <f>IF(ISBLANK(Data!A761), "", Data!A761)</f>
        <v>45321</v>
      </c>
      <c r="B761" s="50" t="str">
        <f>IF(ISBLANK(Data!B761), "", Data!B761)</f>
        <v>N.C. State</v>
      </c>
      <c r="C761" s="50">
        <f>IF(ISBLANK(Data!C761), "", Data!C761)</f>
        <v>188</v>
      </c>
      <c r="D761" s="50" t="str">
        <f>IF(ISBLANK(Data!D761), "", Data!D761)</f>
        <v>Miami FL</v>
      </c>
      <c r="E761" s="50">
        <f>IF(ISBLANK(Data!E761), "", Data!E761)</f>
        <v>169</v>
      </c>
      <c r="F761" s="50" t="str">
        <f>IF(ISBLANK(Data!F761), "", Data!F761)</f>
        <v>N</v>
      </c>
      <c r="G761" s="50" t="str">
        <f>IF(ISBLANK(Data!G761), "", Data!G761)</f>
        <v>North Carolina St.</v>
      </c>
      <c r="H761" s="50" t="str">
        <f>IF(ISBLANK(Data!H761), "", Data!H761)</f>
        <v>Miami FL</v>
      </c>
      <c r="I761" s="50" t="str">
        <f>IF(ISBLANK(Data!I761), "", Data!I761)</f>
        <v>North Carolina St.</v>
      </c>
      <c r="J761" s="50" t="str">
        <f>IF(ISBLANK(Data!J761), "", Data!J761)</f>
        <v>Miami FL</v>
      </c>
      <c r="K761" s="50" t="str">
        <f>IF(ISBLANK(Data!K761), "", Data!K761)</f>
        <v>NC State</v>
      </c>
      <c r="L761" s="50" t="str">
        <f>IF(ISBLANK(Data!L761), "", Data!L761)</f>
        <v>Miami FL</v>
      </c>
      <c r="M761" s="50" t="str">
        <f>IF(ISBLANK(Data!M761), "", Data!M761)</f>
        <v>NC State</v>
      </c>
      <c r="N761" s="50" t="str">
        <f>IF(ISBLANK(Data!N761), "", Data!N761)</f>
        <v>Miami</v>
      </c>
      <c r="O761" s="50" t="str">
        <f>IF(ISBLANK(Data!O761), "", Data!O761)</f>
        <v>NC State</v>
      </c>
      <c r="P761" s="50" t="str">
        <f>IF(ISBLANK(Data!P761), "", Data!P761)</f>
        <v>Miami</v>
      </c>
      <c r="Q761" s="50" t="str">
        <f>IF(ISBLANK(Data!Q761), "", Data!Q761)</f>
        <v>North Carolina State</v>
      </c>
      <c r="R761" s="50" t="str">
        <f>IF(ISBLANK(Data!R761), "", Data!R761)</f>
        <v>Miami (FL)</v>
      </c>
      <c r="S761" s="20">
        <f>Data!W761-Data!CD761</f>
        <v>-4.9999999999999933E-2</v>
      </c>
      <c r="T761" s="20">
        <f>Data!X761-Data!CE761</f>
        <v>-2.0099999999999998</v>
      </c>
      <c r="U761" s="20">
        <f>Data!Y761-Data!CF761</f>
        <v>-5.5</v>
      </c>
      <c r="V761" s="20">
        <f>Data!Z761-Data!CG761</f>
        <v>-3.5</v>
      </c>
      <c r="W761" s="20">
        <f>Data!AA761-Data!CH761</f>
        <v>-0.79999999999999716</v>
      </c>
      <c r="X761" s="20">
        <f>Data!AB761-Data!CI761</f>
        <v>-1.9E-2</v>
      </c>
      <c r="Y761" s="20">
        <f>Data!AC761-Data!CJ761</f>
        <v>0.31999999999999984</v>
      </c>
      <c r="Z761" s="20">
        <f>Data!AD761-Data!CK761</f>
        <v>0.5</v>
      </c>
      <c r="AA761" s="20">
        <f>Data!AE761-Data!CL761</f>
        <v>0.19999999999998863</v>
      </c>
      <c r="AB761" s="20">
        <f>Data!AF761-Data!CM761</f>
        <v>-3.5</v>
      </c>
      <c r="AC761" s="20">
        <f>Data!AG761-Data!CN761</f>
        <v>-7.2000000000000028</v>
      </c>
      <c r="AD761" s="20">
        <f>Data!AH761-Data!CO761</f>
        <v>-0.89999999999999147</v>
      </c>
      <c r="AE761" s="20">
        <f>Data!AI761-Data!CP761</f>
        <v>-0.10899999999999999</v>
      </c>
      <c r="AF761" s="20">
        <f>Data!AJ761-Data!CQ761</f>
        <v>-0.7</v>
      </c>
      <c r="AG761" s="20">
        <f>Data!AK761-Data!CR761</f>
        <v>-3.4999999999999996E-2</v>
      </c>
      <c r="AH761" s="20">
        <f>Data!AL761-Data!CS761</f>
        <v>-47</v>
      </c>
      <c r="AI761" s="20">
        <f>Data!AM761-Data!CT761</f>
        <v>-3.8099999999999987</v>
      </c>
      <c r="AJ761" s="20">
        <f>Data!AN761-Data!CU761</f>
        <v>4.0000000000000036E-2</v>
      </c>
      <c r="AK761" s="20">
        <f>Data!AO761-Data!CV761</f>
        <v>-118</v>
      </c>
      <c r="AL761" s="20">
        <f>Data!AP761-Data!CW761</f>
        <v>-41</v>
      </c>
      <c r="AM761" s="20">
        <f>Data!AQ761-Data!CX761</f>
        <v>29</v>
      </c>
      <c r="AN761" s="20">
        <f>Data!AR761-Data!CY761</f>
        <v>-5.099999999999999E-2</v>
      </c>
      <c r="AO761" s="20">
        <f>Data!AS761-Data!CZ761</f>
        <v>-46</v>
      </c>
      <c r="AP761" s="20">
        <f>Data!AT761-Data!DA761</f>
        <v>-54</v>
      </c>
      <c r="AQ761" s="20">
        <f>Data!AU761-Data!DB761</f>
        <v>-5.8999999999999997E-2</v>
      </c>
      <c r="AR761" s="20">
        <f>Data!AV761-Data!DC761</f>
        <v>26</v>
      </c>
      <c r="AS761" s="20">
        <f>Data!AW761-Data!DD761</f>
        <v>52</v>
      </c>
      <c r="AT761" s="20">
        <f>Data!AX761-Data!DE761</f>
        <v>-3.7000000000000033E-2</v>
      </c>
      <c r="AU761" s="20">
        <f>Data!AY761-Data!DF761</f>
        <v>32</v>
      </c>
      <c r="AV761" s="20">
        <f>Data!AZ761-Data!DG761</f>
        <v>1.5999999999999996</v>
      </c>
      <c r="AW761" s="20">
        <f>Data!BA761-Data!DH761</f>
        <v>-21</v>
      </c>
      <c r="AX761" s="20">
        <f>Data!BB761-Data!DI761</f>
        <v>-1.0499999999999972</v>
      </c>
      <c r="AY761" s="20">
        <f>Data!BC761-Data!DJ761</f>
        <v>-45</v>
      </c>
      <c r="AZ761" s="20">
        <f>Data!BD761-Data!DK761</f>
        <v>8</v>
      </c>
      <c r="BA761" s="20">
        <f>Data!BE761-Data!DL761</f>
        <v>-7</v>
      </c>
      <c r="BB761" s="20">
        <f>Data!BF761-Data!DM761</f>
        <v>-53</v>
      </c>
      <c r="BC761" s="20">
        <f>Data!BG761-Data!DN761</f>
        <v>97</v>
      </c>
      <c r="BD761" s="20">
        <f>Data!BH761-Data!DO761</f>
        <v>-5.9000000000000057</v>
      </c>
      <c r="BE761" s="20">
        <f>Data!BI761-Data!DP761</f>
        <v>-2.0499999999999972</v>
      </c>
      <c r="BF761" s="20">
        <f>Data!BJ761-Data!DQ761</f>
        <v>-3.8499999999999996</v>
      </c>
      <c r="BG761" s="20">
        <f>Data!BK761-Data!DR761</f>
        <v>9.5999999999999863E-2</v>
      </c>
      <c r="BH761" s="20">
        <f>Data!BL761-Data!DS761</f>
        <v>-2.6500000000000004</v>
      </c>
      <c r="BI761" s="20">
        <f>Data!BM761-Data!DT761</f>
        <v>0.20000000000000007</v>
      </c>
      <c r="BJ761" s="20">
        <f>Data!BN761-Data!DU761</f>
        <v>-2.6000000000000014</v>
      </c>
      <c r="BK761" s="20">
        <f>Data!BO761-Data!DV761</f>
        <v>2.6000000000000014</v>
      </c>
      <c r="BL761" s="20">
        <f>Data!BP761-Data!DW761</f>
        <v>-0.29999999999999982</v>
      </c>
      <c r="BM761" s="20">
        <f>Data!BQ761-Data!DX761</f>
        <v>0.40000000000000036</v>
      </c>
      <c r="BN761" s="20">
        <f>Data!BR761-Data!DY761</f>
        <v>4.8000000000000007</v>
      </c>
      <c r="BO761" s="20">
        <f>Data!BS761-Data!DZ761</f>
        <v>18</v>
      </c>
      <c r="BP761" s="20">
        <f>Data!BT761-Data!EA761</f>
        <v>-1.4999999999999902E-2</v>
      </c>
      <c r="BQ761" s="20">
        <f>Data!BU761-Data!EB761</f>
        <v>-3</v>
      </c>
      <c r="BR761" s="20">
        <f>Data!BV761-Data!EC761</f>
        <v>23</v>
      </c>
      <c r="BS761" s="20">
        <f>Data!BW761-Data!ED761</f>
        <v>46</v>
      </c>
      <c r="BT761" s="20">
        <f>Data!BX761-Data!EE761</f>
        <v>11</v>
      </c>
      <c r="BU761" s="20">
        <f>Data!BY761-Data!EF761</f>
        <v>27</v>
      </c>
      <c r="BV761" s="20">
        <f>Data!BZ761-Data!EG761</f>
        <v>14</v>
      </c>
      <c r="BW761" s="20">
        <f>Data!CA761-Data!EH761</f>
        <v>20.5</v>
      </c>
      <c r="BX761" s="20">
        <f>Data!CB761-Data!EI761</f>
        <v>17</v>
      </c>
      <c r="BY761" s="20">
        <f>Data!CC761-Data!EJ761</f>
        <v>25</v>
      </c>
      <c r="BZ761" s="20">
        <f>Data!EK761</f>
        <v>11319.7</v>
      </c>
      <c r="CA761" s="20">
        <f>Data!EL761</f>
        <v>11482.300000000001</v>
      </c>
      <c r="CB761" s="20">
        <f>Data!EM761</f>
        <v>76.5</v>
      </c>
      <c r="CC761" s="20">
        <f>Data!EN761</f>
        <v>101.83250000000001</v>
      </c>
      <c r="CD761" s="20">
        <f>Data!EO761</f>
        <v>13.481600000000002</v>
      </c>
      <c r="CE761" s="20">
        <f>Data!EP761</f>
        <v>186.624</v>
      </c>
      <c r="CF761" s="50">
        <f>IF(ISBLANK(Data!EQ761), "", Data!EQ761)</f>
        <v>74</v>
      </c>
      <c r="CG761" s="50">
        <f>IF(ISBLANK(Data!ER761), "", Data!ER761)</f>
        <v>68</v>
      </c>
      <c r="CH761" s="61" t="str">
        <f>IF(ISBLANK(Data!ES761), "", Data!ES761)</f>
        <v>N.C. State</v>
      </c>
      <c r="CI761" s="61">
        <f>IF(ISBLANK(Data!ET761), "", Data!ET761)</f>
        <v>142</v>
      </c>
    </row>
    <row r="762" spans="1:87" x14ac:dyDescent="0.45">
      <c r="A762" s="50">
        <f>IF(ISBLANK(Data!A762), "", Data!A762)</f>
        <v>45321</v>
      </c>
      <c r="B762" s="50" t="str">
        <f>IF(ISBLANK(Data!B762), "", Data!B762)</f>
        <v>Michigan St.</v>
      </c>
      <c r="C762" s="50">
        <f>IF(ISBLANK(Data!C762), "", Data!C762)</f>
        <v>172</v>
      </c>
      <c r="D762" s="50" t="str">
        <f>IF(ISBLANK(Data!D762), "", Data!D762)</f>
        <v>Michigan</v>
      </c>
      <c r="E762" s="50">
        <f>IF(ISBLANK(Data!E762), "", Data!E762)</f>
        <v>171</v>
      </c>
      <c r="F762" s="50" t="str">
        <f>IF(ISBLANK(Data!F762), "", Data!F762)</f>
        <v>N</v>
      </c>
      <c r="G762" s="50" t="str">
        <f>IF(ISBLANK(Data!G762), "", Data!G762)</f>
        <v>Michigan St.</v>
      </c>
      <c r="H762" s="50" t="str">
        <f>IF(ISBLANK(Data!H762), "", Data!H762)</f>
        <v>Michigan</v>
      </c>
      <c r="I762" s="50" t="str">
        <f>IF(ISBLANK(Data!I762), "", Data!I762)</f>
        <v>Michigan St.</v>
      </c>
      <c r="J762" s="50" t="str">
        <f>IF(ISBLANK(Data!J762), "", Data!J762)</f>
        <v>Michigan</v>
      </c>
      <c r="K762" s="50" t="str">
        <f>IF(ISBLANK(Data!K762), "", Data!K762)</f>
        <v>Michigan State</v>
      </c>
      <c r="L762" s="50" t="str">
        <f>IF(ISBLANK(Data!L762), "", Data!L762)</f>
        <v>Michigan</v>
      </c>
      <c r="M762" s="50" t="str">
        <f>IF(ISBLANK(Data!M762), "", Data!M762)</f>
        <v>Michigan St</v>
      </c>
      <c r="N762" s="50" t="str">
        <f>IF(ISBLANK(Data!N762), "", Data!N762)</f>
        <v>Michigan</v>
      </c>
      <c r="O762" s="50" t="str">
        <f>IF(ISBLANK(Data!O762), "", Data!O762)</f>
        <v>Michigan St.</v>
      </c>
      <c r="P762" s="50" t="str">
        <f>IF(ISBLANK(Data!P762), "", Data!P762)</f>
        <v>Michigan</v>
      </c>
      <c r="Q762" s="50" t="str">
        <f>IF(ISBLANK(Data!Q762), "", Data!Q762)</f>
        <v>Michigan State</v>
      </c>
      <c r="R762" s="50" t="str">
        <f>IF(ISBLANK(Data!R762), "", Data!R762)</f>
        <v>Michigan</v>
      </c>
      <c r="S762" s="20">
        <f>Data!W762-Data!CD762</f>
        <v>0.25</v>
      </c>
      <c r="T762" s="20">
        <f>Data!X762-Data!CE762</f>
        <v>11.23</v>
      </c>
      <c r="U762" s="20">
        <f>Data!Y762-Data!CF762</f>
        <v>1.0999999999999943</v>
      </c>
      <c r="V762" s="20">
        <f>Data!Z762-Data!CG762</f>
        <v>-10.099999999999994</v>
      </c>
      <c r="W762" s="20">
        <f>Data!AA762-Data!CH762</f>
        <v>-1.4000000000000057</v>
      </c>
      <c r="X762" s="20">
        <f>Data!AB762-Data!CI762</f>
        <v>3.1E-2</v>
      </c>
      <c r="Y762" s="20">
        <f>Data!AC762-Data!CJ762</f>
        <v>-1.1100000000000012</v>
      </c>
      <c r="Z762" s="20">
        <f>Data!AD762-Data!CK762</f>
        <v>-0.90000000000000568</v>
      </c>
      <c r="AA762" s="20">
        <f>Data!AE762-Data!CL762</f>
        <v>0.19999999999998863</v>
      </c>
      <c r="AB762" s="20">
        <f>Data!AF762-Data!CM762</f>
        <v>-4.59</v>
      </c>
      <c r="AC762" s="20">
        <f>Data!AG762-Data!CN762</f>
        <v>1.5</v>
      </c>
      <c r="AD762" s="20">
        <f>Data!AH762-Data!CO762</f>
        <v>-10.100000000000009</v>
      </c>
      <c r="AE762" s="20">
        <f>Data!AI762-Data!CP762</f>
        <v>0.17069999999999996</v>
      </c>
      <c r="AF762" s="20">
        <f>Data!AJ762-Data!CQ762</f>
        <v>4.8000000000000007</v>
      </c>
      <c r="AG762" s="20">
        <f>Data!AK762-Data!CR762</f>
        <v>0.24000000000000002</v>
      </c>
      <c r="AH762" s="20">
        <f>Data!AL762-Data!CS762</f>
        <v>162</v>
      </c>
      <c r="AI762" s="20">
        <f>Data!AM762-Data!CT762</f>
        <v>9.3899999999999988</v>
      </c>
      <c r="AJ762" s="20">
        <f>Data!AN762-Data!CU762</f>
        <v>-0.86000000000000121</v>
      </c>
      <c r="AK762" s="20">
        <f>Data!AO762-Data!CV762</f>
        <v>-59</v>
      </c>
      <c r="AL762" s="20">
        <f>Data!AP762-Data!CW762</f>
        <v>-264</v>
      </c>
      <c r="AM762" s="20">
        <f>Data!AQ762-Data!CX762</f>
        <v>-27</v>
      </c>
      <c r="AN762" s="20">
        <f>Data!AR762-Data!CY762</f>
        <v>6.9999999999999507E-3</v>
      </c>
      <c r="AO762" s="20">
        <f>Data!AS762-Data!CZ762</f>
        <v>-40</v>
      </c>
      <c r="AP762" s="20">
        <f>Data!AT762-Data!DA762</f>
        <v>-100</v>
      </c>
      <c r="AQ762" s="20">
        <f>Data!AU762-Data!DB762</f>
        <v>-7.0000000000000062E-3</v>
      </c>
      <c r="AR762" s="20">
        <f>Data!AV762-Data!DC762</f>
        <v>-11</v>
      </c>
      <c r="AS762" s="20">
        <f>Data!AW762-Data!DD762</f>
        <v>-8</v>
      </c>
      <c r="AT762" s="20">
        <f>Data!AX762-Data!DE762</f>
        <v>-1.4000000000000012E-2</v>
      </c>
      <c r="AU762" s="20">
        <f>Data!AY762-Data!DF762</f>
        <v>-16</v>
      </c>
      <c r="AV762" s="20">
        <f>Data!AZ762-Data!DG762</f>
        <v>-0.79999999999999893</v>
      </c>
      <c r="AW762" s="20">
        <f>Data!BA762-Data!DH762</f>
        <v>-26</v>
      </c>
      <c r="AX762" s="20">
        <f>Data!BB762-Data!DI762</f>
        <v>-1.3000000000000043</v>
      </c>
      <c r="AY762" s="20">
        <f>Data!BC762-Data!DJ762</f>
        <v>73</v>
      </c>
      <c r="AZ762" s="20">
        <f>Data!BD762-Data!DK762</f>
        <v>59</v>
      </c>
      <c r="BA762" s="20">
        <f>Data!BE762-Data!DL762</f>
        <v>10</v>
      </c>
      <c r="BB762" s="20">
        <f>Data!BF762-Data!DM762</f>
        <v>-42</v>
      </c>
      <c r="BC762" s="20">
        <f>Data!BG762-Data!DN762</f>
        <v>-23</v>
      </c>
      <c r="BD762" s="20">
        <f>Data!BH762-Data!DO762</f>
        <v>-2.8999999999999915</v>
      </c>
      <c r="BE762" s="20">
        <f>Data!BI762-Data!DP762</f>
        <v>-13.200000000000003</v>
      </c>
      <c r="BF762" s="20">
        <f>Data!BJ762-Data!DQ762</f>
        <v>10.25</v>
      </c>
      <c r="BG762" s="20">
        <f>Data!BK762-Data!DR762</f>
        <v>0.58899999999999997</v>
      </c>
      <c r="BH762" s="20">
        <f>Data!BL762-Data!DS762</f>
        <v>-2.1000000000000014</v>
      </c>
      <c r="BI762" s="20">
        <f>Data!BM762-Data!DT762</f>
        <v>0.35700000000000004</v>
      </c>
      <c r="BJ762" s="20">
        <f>Data!BN762-Data!DU762</f>
        <v>-5</v>
      </c>
      <c r="BK762" s="20">
        <f>Data!BO762-Data!DV762</f>
        <v>-0.40000000000000213</v>
      </c>
      <c r="BL762" s="20">
        <f>Data!BP762-Data!DW762</f>
        <v>0.60000000000000009</v>
      </c>
      <c r="BM762" s="20">
        <f>Data!BQ762-Data!DX762</f>
        <v>2.95</v>
      </c>
      <c r="BN762" s="20">
        <f>Data!BR762-Data!DY762</f>
        <v>-1.0999999999999979</v>
      </c>
      <c r="BO762" s="20">
        <f>Data!BS762-Data!DZ762</f>
        <v>-63</v>
      </c>
      <c r="BP762" s="20">
        <f>Data!BT762-Data!EA762</f>
        <v>4.4999999999999929E-2</v>
      </c>
      <c r="BQ762" s="20">
        <f>Data!BU762-Data!EB762</f>
        <v>5</v>
      </c>
      <c r="BR762" s="20">
        <f>Data!BV762-Data!EC762</f>
        <v>-76</v>
      </c>
      <c r="BS762" s="20">
        <f>Data!BW762-Data!ED762</f>
        <v>-133</v>
      </c>
      <c r="BT762" s="20">
        <f>Data!BX762-Data!EE762</f>
        <v>-91</v>
      </c>
      <c r="BU762" s="20">
        <f>Data!BY762-Data!EF762</f>
        <v>-82</v>
      </c>
      <c r="BV762" s="20">
        <f>Data!BZ762-Data!EG762</f>
        <v>-68</v>
      </c>
      <c r="BW762" s="20">
        <f>Data!CA762-Data!EH762</f>
        <v>-71.5</v>
      </c>
      <c r="BX762" s="20">
        <f>Data!CB762-Data!EI762</f>
        <v>-62</v>
      </c>
      <c r="BY762" s="20">
        <f>Data!CC762-Data!EJ762</f>
        <v>-120</v>
      </c>
      <c r="BZ762" s="20">
        <f>Data!EK762</f>
        <v>12283.38</v>
      </c>
      <c r="CA762" s="20">
        <f>Data!EL762</f>
        <v>11005.5</v>
      </c>
      <c r="CB762" s="20">
        <f>Data!EM762</f>
        <v>41.309999999999995</v>
      </c>
      <c r="CC762" s="20">
        <f>Data!EN762</f>
        <v>86.100000000000009</v>
      </c>
      <c r="CD762" s="20">
        <f>Data!EO762</f>
        <v>11.7197</v>
      </c>
      <c r="CE762" s="20">
        <f>Data!EP762</f>
        <v>246.04499999999999</v>
      </c>
      <c r="CF762" s="50">
        <f>IF(ISBLANK(Data!EQ762), "", Data!EQ762)</f>
        <v>81</v>
      </c>
      <c r="CG762" s="50">
        <f>IF(ISBLANK(Data!ER762), "", Data!ER762)</f>
        <v>62</v>
      </c>
      <c r="CH762" s="61" t="str">
        <f>IF(ISBLANK(Data!ES762), "", Data!ES762)</f>
        <v>Michigan St.</v>
      </c>
      <c r="CI762" s="61">
        <f>IF(ISBLANK(Data!ET762), "", Data!ET762)</f>
        <v>143</v>
      </c>
    </row>
    <row r="763" spans="1:87" x14ac:dyDescent="0.45">
      <c r="A763" s="50">
        <f>IF(ISBLANK(Data!A763), "", Data!A763)</f>
        <v>45321</v>
      </c>
      <c r="B763" s="50" t="str">
        <f>IF(ISBLANK(Data!B763), "", Data!B763)</f>
        <v>DePaul</v>
      </c>
      <c r="C763" s="50">
        <f>IF(ISBLANK(Data!C763), "", Data!C763)</f>
        <v>70</v>
      </c>
      <c r="D763" s="50" t="str">
        <f>IF(ISBLANK(Data!D763), "", Data!D763)</f>
        <v>Seton Hall</v>
      </c>
      <c r="E763" s="50">
        <f>IF(ISBLANK(Data!E763), "", Data!E763)</f>
        <v>264</v>
      </c>
      <c r="F763" s="50" t="str">
        <f>IF(ISBLANK(Data!F763), "", Data!F763)</f>
        <v>N</v>
      </c>
      <c r="G763" s="50" t="str">
        <f>IF(ISBLANK(Data!G763), "", Data!G763)</f>
        <v>DePaul</v>
      </c>
      <c r="H763" s="50" t="str">
        <f>IF(ISBLANK(Data!H763), "", Data!H763)</f>
        <v>Seton Hall</v>
      </c>
      <c r="I763" s="50" t="str">
        <f>IF(ISBLANK(Data!I763), "", Data!I763)</f>
        <v>DePaul</v>
      </c>
      <c r="J763" s="50" t="str">
        <f>IF(ISBLANK(Data!J763), "", Data!J763)</f>
        <v>Seton Hall</v>
      </c>
      <c r="K763" s="50" t="str">
        <f>IF(ISBLANK(Data!K763), "", Data!K763)</f>
        <v>DePaul</v>
      </c>
      <c r="L763" s="50" t="str">
        <f>IF(ISBLANK(Data!L763), "", Data!L763)</f>
        <v>Seton Hall</v>
      </c>
      <c r="M763" s="50" t="str">
        <f>IF(ISBLANK(Data!M763), "", Data!M763)</f>
        <v>DePaul</v>
      </c>
      <c r="N763" s="50" t="str">
        <f>IF(ISBLANK(Data!N763), "", Data!N763)</f>
        <v>Seton Hall</v>
      </c>
      <c r="O763" s="50" t="str">
        <f>IF(ISBLANK(Data!O763), "", Data!O763)</f>
        <v>DePaul</v>
      </c>
      <c r="P763" s="50" t="str">
        <f>IF(ISBLANK(Data!P763), "", Data!P763)</f>
        <v>Seton Hall</v>
      </c>
      <c r="Q763" s="50" t="str">
        <f>IF(ISBLANK(Data!Q763), "", Data!Q763)</f>
        <v>DePaul</v>
      </c>
      <c r="R763" s="50" t="str">
        <f>IF(ISBLANK(Data!R763), "", Data!R763)</f>
        <v>Seton Hall</v>
      </c>
      <c r="S763" s="20">
        <f>Data!W763-Data!CD763</f>
        <v>-0.46904761904761894</v>
      </c>
      <c r="T763" s="20">
        <f>Data!X763-Data!CE763</f>
        <v>-21.009999999999998</v>
      </c>
      <c r="U763" s="20">
        <f>Data!Y763-Data!CF763</f>
        <v>-11.399999999999991</v>
      </c>
      <c r="V763" s="20">
        <f>Data!Z763-Data!CG763</f>
        <v>9.6999999999999886</v>
      </c>
      <c r="W763" s="20">
        <f>Data!AA763-Data!CH763</f>
        <v>2.2000000000000028</v>
      </c>
      <c r="X763" s="20">
        <f>Data!AB763-Data!CI763</f>
        <v>-5.6999999999999995E-2</v>
      </c>
      <c r="Y763" s="20">
        <f>Data!AC763-Data!CJ763</f>
        <v>0.68000000000000149</v>
      </c>
      <c r="Z763" s="20">
        <f>Data!AD763-Data!CK763</f>
        <v>0.60000000000000853</v>
      </c>
      <c r="AA763" s="20">
        <f>Data!AE763-Data!CL763</f>
        <v>0</v>
      </c>
      <c r="AB763" s="20">
        <f>Data!AF763-Data!CM763</f>
        <v>2.14</v>
      </c>
      <c r="AC763" s="20">
        <f>Data!AG763-Data!CN763</f>
        <v>-12.700000000000003</v>
      </c>
      <c r="AD763" s="20">
        <f>Data!AH763-Data!CO763</f>
        <v>9.7000000000000028</v>
      </c>
      <c r="AE763" s="20">
        <f>Data!AI763-Data!CP763</f>
        <v>-0.53859999999999997</v>
      </c>
      <c r="AF763" s="20">
        <f>Data!AJ763-Data!CQ763</f>
        <v>-9.1</v>
      </c>
      <c r="AG763" s="20">
        <f>Data!AK763-Data!CR763</f>
        <v>-0.45523809523809522</v>
      </c>
      <c r="AH763" s="20">
        <f>Data!AL763-Data!CS763</f>
        <v>-331</v>
      </c>
      <c r="AI763" s="20">
        <f>Data!AM763-Data!CT763</f>
        <v>-15.98</v>
      </c>
      <c r="AJ763" s="20">
        <f>Data!AN763-Data!CU763</f>
        <v>1.0499999999999998</v>
      </c>
      <c r="AK763" s="20">
        <f>Data!AO763-Data!CV763</f>
        <v>-238</v>
      </c>
      <c r="AL763" s="20">
        <f>Data!AP763-Data!CW763</f>
        <v>106</v>
      </c>
      <c r="AM763" s="20">
        <f>Data!AQ763-Data!CX763</f>
        <v>-167</v>
      </c>
      <c r="AN763" s="20">
        <f>Data!AR763-Data!CY763</f>
        <v>-1.8000000000000016E-2</v>
      </c>
      <c r="AO763" s="20">
        <f>Data!AS763-Data!CZ763</f>
        <v>12</v>
      </c>
      <c r="AP763" s="20">
        <f>Data!AT763-Data!DA763</f>
        <v>12</v>
      </c>
      <c r="AQ763" s="20">
        <f>Data!AU763-Data!DB763</f>
        <v>2.1999999999999964E-2</v>
      </c>
      <c r="AR763" s="20">
        <f>Data!AV763-Data!DC763</f>
        <v>-60</v>
      </c>
      <c r="AS763" s="20">
        <f>Data!AW763-Data!DD763</f>
        <v>-49</v>
      </c>
      <c r="AT763" s="20">
        <f>Data!AX763-Data!DE763</f>
        <v>-6.2000000000000055E-2</v>
      </c>
      <c r="AU763" s="20">
        <f>Data!AY763-Data!DF763</f>
        <v>-143</v>
      </c>
      <c r="AV763" s="20">
        <f>Data!AZ763-Data!DG763</f>
        <v>-6.4738095238095239</v>
      </c>
      <c r="AW763" s="20">
        <f>Data!BA763-Data!DH763</f>
        <v>-211</v>
      </c>
      <c r="AX763" s="20">
        <f>Data!BB763-Data!DI763</f>
        <v>-8.6261904761904731</v>
      </c>
      <c r="AY763" s="20">
        <f>Data!BC763-Data!DJ763</f>
        <v>-7</v>
      </c>
      <c r="AZ763" s="20">
        <f>Data!BD763-Data!DK763</f>
        <v>-58</v>
      </c>
      <c r="BA763" s="20">
        <f>Data!BE763-Data!DL763</f>
        <v>-24</v>
      </c>
      <c r="BB763" s="20">
        <f>Data!BF763-Data!DM763</f>
        <v>-14</v>
      </c>
      <c r="BC763" s="20">
        <f>Data!BG763-Data!DN763</f>
        <v>-7</v>
      </c>
      <c r="BD763" s="20">
        <f>Data!BH763-Data!DO763</f>
        <v>-8.1999999999999886</v>
      </c>
      <c r="BE763" s="20">
        <f>Data!BI763-Data!DP763</f>
        <v>8.8119999999999976</v>
      </c>
      <c r="BF763" s="20">
        <f>Data!BJ763-Data!DQ763</f>
        <v>-17.030999999999999</v>
      </c>
      <c r="BG763" s="20">
        <f>Data!BK763-Data!DR763</f>
        <v>2.4000000000000021E-2</v>
      </c>
      <c r="BH763" s="20">
        <f>Data!BL763-Data!DS763</f>
        <v>-3.9999999999999147E-2</v>
      </c>
      <c r="BI763" s="20">
        <f>Data!BM763-Data!DT763</f>
        <v>-0.19100000000000006</v>
      </c>
      <c r="BJ763" s="20">
        <f>Data!BN763-Data!DU763</f>
        <v>1.5</v>
      </c>
      <c r="BK763" s="20">
        <f>Data!BO763-Data!DV763</f>
        <v>-1.6000000000000014</v>
      </c>
      <c r="BL763" s="20">
        <f>Data!BP763-Data!DW763</f>
        <v>-0.99999999999999956</v>
      </c>
      <c r="BM763" s="20">
        <f>Data!BQ763-Data!DX763</f>
        <v>-2.5333333333333332</v>
      </c>
      <c r="BN763" s="20">
        <f>Data!BR763-Data!DY763</f>
        <v>0.5</v>
      </c>
      <c r="BO763" s="20">
        <f>Data!BS763-Data!DZ763</f>
        <v>198</v>
      </c>
      <c r="BP763" s="20">
        <f>Data!BT763-Data!EA763</f>
        <v>-0.12399999999999994</v>
      </c>
      <c r="BQ763" s="20">
        <f>Data!BU763-Data!EB763</f>
        <v>-2</v>
      </c>
      <c r="BR763" s="20">
        <f>Data!BV763-Data!EC763</f>
        <v>226</v>
      </c>
      <c r="BS763" s="20">
        <f>Data!BW763-Data!ED763</f>
        <v>221</v>
      </c>
      <c r="BT763" s="20">
        <f>Data!BX763-Data!EE763</f>
        <v>238</v>
      </c>
      <c r="BU763" s="20">
        <f>Data!BY763-Data!EF763</f>
        <v>210</v>
      </c>
      <c r="BV763" s="20">
        <f>Data!BZ763-Data!EG763</f>
        <v>215</v>
      </c>
      <c r="BW763" s="20">
        <f>Data!CA763-Data!EH763</f>
        <v>181</v>
      </c>
      <c r="BX763" s="20">
        <f>Data!CB763-Data!EI763</f>
        <v>201</v>
      </c>
      <c r="BY763" s="20">
        <f>Data!CC763-Data!EJ763</f>
        <v>196</v>
      </c>
      <c r="BZ763" s="20">
        <f>Data!EK763</f>
        <v>10363.080000000002</v>
      </c>
      <c r="CA763" s="20">
        <f>Data!EL763</f>
        <v>12620.96</v>
      </c>
      <c r="CB763" s="20">
        <f>Data!EM763</f>
        <v>96.433333333333337</v>
      </c>
      <c r="CC763" s="20">
        <f>Data!EN763</f>
        <v>63.311999999999998</v>
      </c>
      <c r="CD763" s="20">
        <f>Data!EO763</f>
        <v>12.592000000000001</v>
      </c>
      <c r="CE763" s="20">
        <f>Data!EP763</f>
        <v>236.35</v>
      </c>
      <c r="CF763" s="50">
        <f>IF(ISBLANK(Data!EQ763), "", Data!EQ763)</f>
        <v>39</v>
      </c>
      <c r="CG763" s="50">
        <f>IF(ISBLANK(Data!ER763), "", Data!ER763)</f>
        <v>72</v>
      </c>
      <c r="CH763" s="61" t="str">
        <f>IF(ISBLANK(Data!ES763), "", Data!ES763)</f>
        <v>Seton Hall</v>
      </c>
      <c r="CI763" s="61">
        <f>IF(ISBLANK(Data!ET763), "", Data!ET763)</f>
        <v>111</v>
      </c>
    </row>
    <row r="764" spans="1:87" x14ac:dyDescent="0.45">
      <c r="A764" s="50">
        <f>IF(ISBLANK(Data!A764), "", Data!A764)</f>
        <v>45321</v>
      </c>
      <c r="B764" s="50" t="str">
        <f>IF(ISBLANK(Data!B764), "", Data!B764)</f>
        <v>Air Force</v>
      </c>
      <c r="C764" s="50">
        <f>IF(ISBLANK(Data!C764), "", Data!C764)</f>
        <v>2</v>
      </c>
      <c r="D764" s="50" t="str">
        <f>IF(ISBLANK(Data!D764), "", Data!D764)</f>
        <v>Wyoming</v>
      </c>
      <c r="E764" s="50">
        <f>IF(ISBLANK(Data!E764), "", Data!E764)</f>
        <v>359</v>
      </c>
      <c r="F764" s="50" t="str">
        <f>IF(ISBLANK(Data!F764), "", Data!F764)</f>
        <v>N</v>
      </c>
      <c r="G764" s="50" t="str">
        <f>IF(ISBLANK(Data!G764), "", Data!G764)</f>
        <v>Air Force</v>
      </c>
      <c r="H764" s="50" t="str">
        <f>IF(ISBLANK(Data!H764), "", Data!H764)</f>
        <v>Wyoming</v>
      </c>
      <c r="I764" s="50" t="str">
        <f>IF(ISBLANK(Data!I764), "", Data!I764)</f>
        <v>Air Force</v>
      </c>
      <c r="J764" s="50" t="str">
        <f>IF(ISBLANK(Data!J764), "", Data!J764)</f>
        <v>Wyoming</v>
      </c>
      <c r="K764" s="50" t="str">
        <f>IF(ISBLANK(Data!K764), "", Data!K764)</f>
        <v>Air Force</v>
      </c>
      <c r="L764" s="50" t="str">
        <f>IF(ISBLANK(Data!L764), "", Data!L764)</f>
        <v>Wyoming</v>
      </c>
      <c r="M764" s="50" t="str">
        <f>IF(ISBLANK(Data!M764), "", Data!M764)</f>
        <v>Air Force</v>
      </c>
      <c r="N764" s="50" t="str">
        <f>IF(ISBLANK(Data!N764), "", Data!N764)</f>
        <v>Wyoming</v>
      </c>
      <c r="O764" s="50" t="str">
        <f>IF(ISBLANK(Data!O764), "", Data!O764)</f>
        <v>Air Force</v>
      </c>
      <c r="P764" s="50" t="str">
        <f>IF(ISBLANK(Data!P764), "", Data!P764)</f>
        <v>Wyoming</v>
      </c>
      <c r="Q764" s="50" t="str">
        <f>IF(ISBLANK(Data!Q764), "", Data!Q764)</f>
        <v>Air Force</v>
      </c>
      <c r="R764" s="50" t="str">
        <f>IF(ISBLANK(Data!R764), "", Data!R764)</f>
        <v>Wyoming</v>
      </c>
      <c r="S764" s="20">
        <f>Data!W764-Data!CD764</f>
        <v>-0.12894736842105303</v>
      </c>
      <c r="T764" s="20">
        <f>Data!X764-Data!CE764</f>
        <v>-0.30999999999999983</v>
      </c>
      <c r="U764" s="20">
        <f>Data!Y764-Data!CF764</f>
        <v>-1.9000000000000057</v>
      </c>
      <c r="V764" s="20">
        <f>Data!Z764-Data!CG764</f>
        <v>-1.5</v>
      </c>
      <c r="W764" s="20">
        <f>Data!AA764-Data!CH764</f>
        <v>-4.9000000000000057</v>
      </c>
      <c r="X764" s="20">
        <f>Data!AB764-Data!CI764</f>
        <v>-0.221</v>
      </c>
      <c r="Y764" s="20">
        <f>Data!AC764-Data!CJ764</f>
        <v>-7.5</v>
      </c>
      <c r="Z764" s="20">
        <f>Data!AD764-Data!CK764</f>
        <v>-3.7000000000000028</v>
      </c>
      <c r="AA764" s="20">
        <f>Data!AE764-Data!CL764</f>
        <v>3.7999999999999972</v>
      </c>
      <c r="AB764" s="20">
        <f>Data!AF764-Data!CM764</f>
        <v>-11.219999999999999</v>
      </c>
      <c r="AC764" s="20">
        <f>Data!AG764-Data!CN764</f>
        <v>-2.5</v>
      </c>
      <c r="AD764" s="20">
        <f>Data!AH764-Data!CO764</f>
        <v>-1</v>
      </c>
      <c r="AE764" s="20">
        <f>Data!AI764-Data!CP764</f>
        <v>-4.1300000000000003E-2</v>
      </c>
      <c r="AF764" s="20">
        <f>Data!AJ764-Data!CQ764</f>
        <v>-3.9999999999999996</v>
      </c>
      <c r="AG764" s="20">
        <f>Data!AK764-Data!CR764</f>
        <v>-0.21868421052631579</v>
      </c>
      <c r="AH764" s="20">
        <f>Data!AL764-Data!CS764</f>
        <v>-106</v>
      </c>
      <c r="AI764" s="20">
        <f>Data!AM764-Data!CT764</f>
        <v>-2.2200000000000002</v>
      </c>
      <c r="AJ764" s="20">
        <f>Data!AN764-Data!CU764</f>
        <v>-7.07</v>
      </c>
      <c r="AK764" s="20">
        <f>Data!AO764-Data!CV764</f>
        <v>-171</v>
      </c>
      <c r="AL764" s="20">
        <f>Data!AP764-Data!CW764</f>
        <v>-189</v>
      </c>
      <c r="AM764" s="20">
        <f>Data!AQ764-Data!CX764</f>
        <v>-92</v>
      </c>
      <c r="AN764" s="20">
        <f>Data!AR764-Data!CY764</f>
        <v>9.000000000000008E-3</v>
      </c>
      <c r="AO764" s="20">
        <f>Data!AS764-Data!CZ764</f>
        <v>19</v>
      </c>
      <c r="AP764" s="20">
        <f>Data!AT764-Data!DA764</f>
        <v>60</v>
      </c>
      <c r="AQ764" s="20">
        <f>Data!AU764-Data!DB764</f>
        <v>-1.0000000000000009E-2</v>
      </c>
      <c r="AR764" s="20">
        <f>Data!AV764-Data!DC764</f>
        <v>-124</v>
      </c>
      <c r="AS764" s="20">
        <f>Data!AW764-Data!DD764</f>
        <v>-134</v>
      </c>
      <c r="AT764" s="20">
        <f>Data!AX764-Data!DE764</f>
        <v>-7.1999999999999953E-2</v>
      </c>
      <c r="AU764" s="20">
        <f>Data!AY764-Data!DF764</f>
        <v>-55</v>
      </c>
      <c r="AV764" s="20">
        <f>Data!AZ764-Data!DG764</f>
        <v>-2.3736842105263163</v>
      </c>
      <c r="AW764" s="20">
        <f>Data!BA764-Data!DH764</f>
        <v>-109</v>
      </c>
      <c r="AX764" s="20">
        <f>Data!BB764-Data!DI764</f>
        <v>-3.9078947368421062</v>
      </c>
      <c r="AY764" s="20">
        <f>Data!BC764-Data!DJ764</f>
        <v>63</v>
      </c>
      <c r="AZ764" s="20">
        <f>Data!BD764-Data!DK764</f>
        <v>28</v>
      </c>
      <c r="BA764" s="20">
        <f>Data!BE764-Data!DL764</f>
        <v>27</v>
      </c>
      <c r="BB764" s="20">
        <f>Data!BF764-Data!DM764</f>
        <v>-47</v>
      </c>
      <c r="BC764" s="20">
        <f>Data!BG764-Data!DN764</f>
        <v>14</v>
      </c>
      <c r="BD764" s="20">
        <f>Data!BH764-Data!DO764</f>
        <v>-5.0999999999999943</v>
      </c>
      <c r="BE764" s="20">
        <f>Data!BI764-Data!DP764</f>
        <v>-6.0030000000000001</v>
      </c>
      <c r="BF764" s="20">
        <f>Data!BJ764-Data!DQ764</f>
        <v>0.88900000000000012</v>
      </c>
      <c r="BG764" s="20">
        <f>Data!BK764-Data!DR764</f>
        <v>0.42100000000000004</v>
      </c>
      <c r="BH764" s="20">
        <f>Data!BL764-Data!DS764</f>
        <v>-1.718</v>
      </c>
      <c r="BI764" s="20">
        <f>Data!BM764-Data!DT764</f>
        <v>0.18900000000000006</v>
      </c>
      <c r="BJ764" s="20">
        <f>Data!BN764-Data!DU764</f>
        <v>4.1999999999999993</v>
      </c>
      <c r="BK764" s="20">
        <f>Data!BO764-Data!DV764</f>
        <v>-5.8999999999999986</v>
      </c>
      <c r="BL764" s="20">
        <f>Data!BP764-Data!DW764</f>
        <v>1.6</v>
      </c>
      <c r="BM764" s="20">
        <f>Data!BQ764-Data!DX764</f>
        <v>1.7526315789473683</v>
      </c>
      <c r="BN764" s="20">
        <f>Data!BR764-Data!DY764</f>
        <v>1.5999999999999996</v>
      </c>
      <c r="BO764" s="20">
        <f>Data!BS764-Data!DZ764</f>
        <v>149</v>
      </c>
      <c r="BP764" s="20">
        <f>Data!BT764-Data!EA764</f>
        <v>-8.6000000000000021E-2</v>
      </c>
      <c r="BQ764" s="20">
        <f>Data!BU764-Data!EB764</f>
        <v>1</v>
      </c>
      <c r="BR764" s="20">
        <f>Data!BV764-Data!EC764</f>
        <v>45</v>
      </c>
      <c r="BS764" s="20">
        <f>Data!BW764-Data!ED764</f>
        <v>121</v>
      </c>
      <c r="BT764" s="20">
        <f>Data!BX764-Data!EE764</f>
        <v>114</v>
      </c>
      <c r="BU764" s="20">
        <f>Data!BY764-Data!EF764</f>
        <v>3</v>
      </c>
      <c r="BV764" s="20">
        <f>Data!BZ764-Data!EG764</f>
        <v>3</v>
      </c>
      <c r="BW764" s="20">
        <f>Data!CA764-Data!EH764</f>
        <v>58.100000000000023</v>
      </c>
      <c r="BX764" s="20">
        <f>Data!CB764-Data!EI764</f>
        <v>150</v>
      </c>
      <c r="BY764" s="20">
        <f>Data!CC764-Data!EJ764</f>
        <v>75</v>
      </c>
      <c r="BZ764" s="20">
        <f>Data!EK764</f>
        <v>11360.32</v>
      </c>
      <c r="CA764" s="20">
        <f>Data!EL764</f>
        <v>11406.230000000001</v>
      </c>
      <c r="CB764" s="20">
        <f>Data!EM764</f>
        <v>66.94959999999999</v>
      </c>
      <c r="CC764" s="20">
        <f>Data!EN764</f>
        <v>101.20526315789473</v>
      </c>
      <c r="CD764" s="20">
        <f>Data!EO764</f>
        <v>12.8828</v>
      </c>
      <c r="CE764" s="20">
        <f>Data!EP764</f>
        <v>211.90100000000001</v>
      </c>
      <c r="CF764" s="50">
        <f>IF(ISBLANK(Data!EQ764), "", Data!EQ764)</f>
        <v>72</v>
      </c>
      <c r="CG764" s="50">
        <f>IF(ISBLANK(Data!ER764), "", Data!ER764)</f>
        <v>83</v>
      </c>
      <c r="CH764" s="61" t="str">
        <f>IF(ISBLANK(Data!ES764), "", Data!ES764)</f>
        <v>Wyoming</v>
      </c>
      <c r="CI764" s="61">
        <f>IF(ISBLANK(Data!ET764), "", Data!ET764)</f>
        <v>155</v>
      </c>
    </row>
    <row r="765" spans="1:87" x14ac:dyDescent="0.45">
      <c r="A765" s="50">
        <f>IF(ISBLANK(Data!A765), "", Data!A765)</f>
        <v>45321</v>
      </c>
      <c r="B765" s="50" t="str">
        <f>IF(ISBLANK(Data!B765), "", Data!B765)</f>
        <v>Gonzaga</v>
      </c>
      <c r="C765" s="50">
        <f>IF(ISBLANK(Data!C765), "", Data!C765)</f>
        <v>103</v>
      </c>
      <c r="D765" s="50" t="str">
        <f>IF(ISBLANK(Data!D765), "", Data!D765)</f>
        <v>Loyola Marymount</v>
      </c>
      <c r="E765" s="50">
        <f>IF(ISBLANK(Data!E765), "", Data!E765)</f>
        <v>154</v>
      </c>
      <c r="F765" s="50" t="str">
        <f>IF(ISBLANK(Data!F765), "", Data!F765)</f>
        <v>N</v>
      </c>
      <c r="G765" s="50" t="str">
        <f>IF(ISBLANK(Data!G765), "", Data!G765)</f>
        <v>Gonzaga</v>
      </c>
      <c r="H765" s="50" t="str">
        <f>IF(ISBLANK(Data!H765), "", Data!H765)</f>
        <v>Loyola Marymount</v>
      </c>
      <c r="I765" s="50" t="str">
        <f>IF(ISBLANK(Data!I765), "", Data!I765)</f>
        <v>Gonzaga</v>
      </c>
      <c r="J765" s="50" t="str">
        <f>IF(ISBLANK(Data!J765), "", Data!J765)</f>
        <v>Loyola Marymount</v>
      </c>
      <c r="K765" s="50" t="str">
        <f>IF(ISBLANK(Data!K765), "", Data!K765)</f>
        <v>Gonzaga</v>
      </c>
      <c r="L765" s="50" t="str">
        <f>IF(ISBLANK(Data!L765), "", Data!L765)</f>
        <v>Loyola Marymount</v>
      </c>
      <c r="M765" s="50" t="str">
        <f>IF(ISBLANK(Data!M765), "", Data!M765)</f>
        <v>Gonzaga</v>
      </c>
      <c r="N765" s="50" t="str">
        <f>IF(ISBLANK(Data!N765), "", Data!N765)</f>
        <v>Loyola Mymt</v>
      </c>
      <c r="O765" s="50" t="str">
        <f>IF(ISBLANK(Data!O765), "", Data!O765)</f>
        <v>Gonzaga</v>
      </c>
      <c r="P765" s="50" t="str">
        <f>IF(ISBLANK(Data!P765), "", Data!P765)</f>
        <v>LMU</v>
      </c>
      <c r="Q765" s="50" t="str">
        <f>IF(ISBLANK(Data!Q765), "", Data!Q765)</f>
        <v>Gonzaga</v>
      </c>
      <c r="R765" s="50" t="str">
        <f>IF(ISBLANK(Data!R765), "", Data!R765)</f>
        <v>Loyola-Marymount</v>
      </c>
      <c r="S765" s="20">
        <f>Data!W765-Data!CD765</f>
        <v>0.273809523809524</v>
      </c>
      <c r="T765" s="20">
        <f>Data!X765-Data!CE765</f>
        <v>17.419999999999998</v>
      </c>
      <c r="U765" s="20">
        <f>Data!Y765-Data!CF765</f>
        <v>8.5999999999999943</v>
      </c>
      <c r="V765" s="20">
        <f>Data!Z765-Data!CG765</f>
        <v>-8.9000000000000057</v>
      </c>
      <c r="W765" s="20">
        <f>Data!AA765-Data!CH765</f>
        <v>4.6000000000000085</v>
      </c>
      <c r="X765" s="20">
        <f>Data!AB765-Data!CI765</f>
        <v>4.4000000000000004E-2</v>
      </c>
      <c r="Y765" s="20">
        <f>Data!AC765-Data!CJ765</f>
        <v>2.25</v>
      </c>
      <c r="Z765" s="20">
        <f>Data!AD765-Data!CK765</f>
        <v>1.0999999999999943</v>
      </c>
      <c r="AA765" s="20">
        <f>Data!AE765-Data!CL765</f>
        <v>-1.2000000000000028</v>
      </c>
      <c r="AB765" s="20">
        <f>Data!AF765-Data!CM765</f>
        <v>7.07</v>
      </c>
      <c r="AC765" s="20">
        <f>Data!AG765-Data!CN765</f>
        <v>8.1000000000000085</v>
      </c>
      <c r="AD765" s="20">
        <f>Data!AH765-Data!CO765</f>
        <v>-7.6999999999999886</v>
      </c>
      <c r="AE765" s="20">
        <f>Data!AI765-Data!CP765</f>
        <v>0.32240000000000002</v>
      </c>
      <c r="AF765" s="20">
        <f>Data!AJ765-Data!CQ765</f>
        <v>6.3999999999999995</v>
      </c>
      <c r="AG765" s="20">
        <f>Data!AK765-Data!CR765</f>
        <v>0.30499999999999999</v>
      </c>
      <c r="AH765" s="20">
        <f>Data!AL765-Data!CS765</f>
        <v>205</v>
      </c>
      <c r="AI765" s="20">
        <f>Data!AM765-Data!CT765</f>
        <v>13.1</v>
      </c>
      <c r="AJ765" s="20">
        <f>Data!AN765-Data!CU765</f>
        <v>1.45</v>
      </c>
      <c r="AK765" s="20">
        <f>Data!AO765-Data!CV765</f>
        <v>153</v>
      </c>
      <c r="AL765" s="20">
        <f>Data!AP765-Data!CW765</f>
        <v>-91</v>
      </c>
      <c r="AM765" s="20">
        <f>Data!AQ765-Data!CX765</f>
        <v>55</v>
      </c>
      <c r="AN765" s="20">
        <f>Data!AR765-Data!CY765</f>
        <v>5.8999999999999997E-2</v>
      </c>
      <c r="AO765" s="20">
        <f>Data!AS765-Data!CZ765</f>
        <v>-43</v>
      </c>
      <c r="AP765" s="20">
        <f>Data!AT765-Data!DA765</f>
        <v>-84</v>
      </c>
      <c r="AQ765" s="20">
        <f>Data!AU765-Data!DB765</f>
        <v>-3.0999999999999972E-2</v>
      </c>
      <c r="AR765" s="20">
        <f>Data!AV765-Data!DC765</f>
        <v>-2</v>
      </c>
      <c r="AS765" s="20">
        <f>Data!AW765-Data!DD765</f>
        <v>25</v>
      </c>
      <c r="AT765" s="20">
        <f>Data!AX765-Data!DE765</f>
        <v>-4.8000000000000043E-2</v>
      </c>
      <c r="AU765" s="20">
        <f>Data!AY765-Data!DF765</f>
        <v>24</v>
      </c>
      <c r="AV765" s="20">
        <f>Data!AZ765-Data!DG765</f>
        <v>1.7142857142857135</v>
      </c>
      <c r="AW765" s="20">
        <f>Data!BA765-Data!DH765</f>
        <v>62</v>
      </c>
      <c r="AX765" s="20">
        <f>Data!BB765-Data!DI765</f>
        <v>4.9214285714285708</v>
      </c>
      <c r="AY765" s="20">
        <f>Data!BC765-Data!DJ765</f>
        <v>73</v>
      </c>
      <c r="AZ765" s="20">
        <f>Data!BD765-Data!DK765</f>
        <v>67</v>
      </c>
      <c r="BA765" s="20">
        <f>Data!BE765-Data!DL765</f>
        <v>19</v>
      </c>
      <c r="BB765" s="20">
        <f>Data!BF765-Data!DM765</f>
        <v>-16</v>
      </c>
      <c r="BC765" s="20">
        <f>Data!BG765-Data!DN765</f>
        <v>-42</v>
      </c>
      <c r="BD765" s="20">
        <f>Data!BH765-Data!DO765</f>
        <v>11.400000000000006</v>
      </c>
      <c r="BE765" s="20">
        <f>Data!BI765-Data!DP765</f>
        <v>-1.0739999999999981</v>
      </c>
      <c r="BF765" s="20">
        <f>Data!BJ765-Data!DQ765</f>
        <v>12.405000000000001</v>
      </c>
      <c r="BG765" s="20">
        <f>Data!BK765-Data!DR765</f>
        <v>0.40700000000000003</v>
      </c>
      <c r="BH765" s="20">
        <f>Data!BL765-Data!DS765</f>
        <v>-0.23599999999999888</v>
      </c>
      <c r="BI765" s="20">
        <f>Data!BM765-Data!DT765</f>
        <v>0.32800000000000001</v>
      </c>
      <c r="BJ765" s="20">
        <f>Data!BN765-Data!DU765</f>
        <v>-3</v>
      </c>
      <c r="BK765" s="20">
        <f>Data!BO765-Data!DV765</f>
        <v>2.1000000000000014</v>
      </c>
      <c r="BL765" s="20">
        <f>Data!BP765-Data!DW765</f>
        <v>1</v>
      </c>
      <c r="BM765" s="20">
        <f>Data!BQ765-Data!DX765</f>
        <v>3.5428571428571431</v>
      </c>
      <c r="BN765" s="20">
        <f>Data!BR765-Data!DY765</f>
        <v>-1.1999999999999993</v>
      </c>
      <c r="BO765" s="20">
        <f>Data!BS765-Data!DZ765</f>
        <v>-169</v>
      </c>
      <c r="BP765" s="20">
        <f>Data!BT765-Data!EA765</f>
        <v>0.10799999999999993</v>
      </c>
      <c r="BQ765" s="20">
        <f>Data!BU765-Data!EB765</f>
        <v>4</v>
      </c>
      <c r="BR765" s="20">
        <f>Data!BV765-Data!EC765</f>
        <v>-134</v>
      </c>
      <c r="BS765" s="20">
        <f>Data!BW765-Data!ED765</f>
        <v>-149</v>
      </c>
      <c r="BT765" s="20">
        <f>Data!BX765-Data!EE765</f>
        <v>-160</v>
      </c>
      <c r="BU765" s="20">
        <f>Data!BY765-Data!EF765</f>
        <v>-135</v>
      </c>
      <c r="BV765" s="20">
        <f>Data!BZ765-Data!EG765</f>
        <v>-126</v>
      </c>
      <c r="BW765" s="20">
        <f>Data!CA765-Data!EH765</f>
        <v>-113.19999999999999</v>
      </c>
      <c r="BX765" s="20">
        <f>Data!CB765-Data!EI765</f>
        <v>-161</v>
      </c>
      <c r="BY765" s="20">
        <f>Data!CC765-Data!EJ765</f>
        <v>-173</v>
      </c>
      <c r="BZ765" s="20">
        <f>Data!EK765</f>
        <v>12519</v>
      </c>
      <c r="CA765" s="20">
        <f>Data!EL765</f>
        <v>10634.039999999999</v>
      </c>
      <c r="CB765" s="20">
        <f>Data!EM765</f>
        <v>42.621428571428574</v>
      </c>
      <c r="CC765" s="20">
        <f>Data!EN765</f>
        <v>83.516400000000004</v>
      </c>
      <c r="CD765" s="20">
        <f>Data!EO765</f>
        <v>11.8657</v>
      </c>
      <c r="CE765" s="20">
        <f>Data!EP765</f>
        <v>250.79599999999999</v>
      </c>
      <c r="CF765" s="50">
        <f>IF(ISBLANK(Data!EQ765), "", Data!EQ765)</f>
        <v>92</v>
      </c>
      <c r="CG765" s="50">
        <f>IF(ISBLANK(Data!ER765), "", Data!ER765)</f>
        <v>58</v>
      </c>
      <c r="CH765" s="61" t="str">
        <f>IF(ISBLANK(Data!ES765), "", Data!ES765)</f>
        <v>Gonzaga</v>
      </c>
      <c r="CI765" s="61">
        <f>IF(ISBLANK(Data!ET765), "", Data!ET765)</f>
        <v>150</v>
      </c>
    </row>
    <row r="766" spans="1:87" x14ac:dyDescent="0.45">
      <c r="A766" s="50">
        <f>IF(ISBLANK(Data!A766), "", Data!A766)</f>
        <v>45321</v>
      </c>
      <c r="B766" s="50" t="str">
        <f>IF(ISBLANK(Data!B766), "", Data!B766)</f>
        <v>UNLV</v>
      </c>
      <c r="C766" s="50">
        <f>IF(ISBLANK(Data!C766), "", Data!C766)</f>
        <v>324</v>
      </c>
      <c r="D766" s="50" t="str">
        <f>IF(ISBLANK(Data!D766), "", Data!D766)</f>
        <v>Fresno St.</v>
      </c>
      <c r="E766" s="50">
        <f>IF(ISBLANK(Data!E766), "", Data!E766)</f>
        <v>93</v>
      </c>
      <c r="F766" s="50" t="str">
        <f>IF(ISBLANK(Data!F766), "", Data!F766)</f>
        <v>N</v>
      </c>
      <c r="G766" s="50" t="str">
        <f>IF(ISBLANK(Data!G766), "", Data!G766)</f>
        <v>UNLV</v>
      </c>
      <c r="H766" s="50" t="str">
        <f>IF(ISBLANK(Data!H766), "", Data!H766)</f>
        <v>Fresno St.</v>
      </c>
      <c r="I766" s="50" t="str">
        <f>IF(ISBLANK(Data!I766), "", Data!I766)</f>
        <v>UNLV</v>
      </c>
      <c r="J766" s="50" t="str">
        <f>IF(ISBLANK(Data!J766), "", Data!J766)</f>
        <v>Fresno St.</v>
      </c>
      <c r="K766" s="50" t="str">
        <f>IF(ISBLANK(Data!K766), "", Data!K766)</f>
        <v>Nevada-Las Vegas</v>
      </c>
      <c r="L766" s="50" t="str">
        <f>IF(ISBLANK(Data!L766), "", Data!L766)</f>
        <v>Fresno State</v>
      </c>
      <c r="M766" s="50" t="str">
        <f>IF(ISBLANK(Data!M766), "", Data!M766)</f>
        <v>UNLV</v>
      </c>
      <c r="N766" s="50" t="str">
        <f>IF(ISBLANK(Data!N766), "", Data!N766)</f>
        <v>Fresno St</v>
      </c>
      <c r="O766" s="50" t="str">
        <f>IF(ISBLANK(Data!O766), "", Data!O766)</f>
        <v>UNLV</v>
      </c>
      <c r="P766" s="50" t="str">
        <f>IF(ISBLANK(Data!P766), "", Data!P766)</f>
        <v>Fresno St.</v>
      </c>
      <c r="Q766" s="50" t="str">
        <f>IF(ISBLANK(Data!Q766), "", Data!Q766)</f>
        <v>UNLV</v>
      </c>
      <c r="R766" s="50" t="str">
        <f>IF(ISBLANK(Data!R766), "", Data!R766)</f>
        <v>Fresno State</v>
      </c>
      <c r="S766" s="20">
        <f>Data!W766-Data!CD766</f>
        <v>7.6315789473683948E-2</v>
      </c>
      <c r="T766" s="20">
        <f>Data!X766-Data!CE766</f>
        <v>10.63</v>
      </c>
      <c r="U766" s="20">
        <f>Data!Y766-Data!CF766</f>
        <v>8.4000000000000057</v>
      </c>
      <c r="V766" s="20">
        <f>Data!Z766-Data!CG766</f>
        <v>-2.2999999999999972</v>
      </c>
      <c r="W766" s="20">
        <f>Data!AA766-Data!CH766</f>
        <v>-0.10000000000000853</v>
      </c>
      <c r="X766" s="20">
        <f>Data!AB766-Data!CI766</f>
        <v>-3.8000000000000006E-2</v>
      </c>
      <c r="Y766" s="20">
        <f>Data!AC766-Data!CJ766</f>
        <v>6.7299999999999995</v>
      </c>
      <c r="Z766" s="20">
        <f>Data!AD766-Data!CK766</f>
        <v>3.5</v>
      </c>
      <c r="AA766" s="20">
        <f>Data!AE766-Data!CL766</f>
        <v>-3.2000000000000028</v>
      </c>
      <c r="AB766" s="20">
        <f>Data!AF766-Data!CM766</f>
        <v>6.98</v>
      </c>
      <c r="AC766" s="20">
        <f>Data!AG766-Data!CN766</f>
        <v>9.7000000000000028</v>
      </c>
      <c r="AD766" s="20">
        <f>Data!AH766-Data!CO766</f>
        <v>-2.5</v>
      </c>
      <c r="AE766" s="20">
        <f>Data!AI766-Data!CP766</f>
        <v>0.30719999999999997</v>
      </c>
      <c r="AF766" s="20">
        <f>Data!AJ766-Data!CQ766</f>
        <v>3.0999999999999996</v>
      </c>
      <c r="AG766" s="20">
        <f>Data!AK766-Data!CR766</f>
        <v>0.14710526315789474</v>
      </c>
      <c r="AH766" s="20">
        <f>Data!AL766-Data!CS766</f>
        <v>114</v>
      </c>
      <c r="AI766" s="20">
        <f>Data!AM766-Data!CT766</f>
        <v>9.59</v>
      </c>
      <c r="AJ766" s="20">
        <f>Data!AN766-Data!CU766</f>
        <v>5.8</v>
      </c>
      <c r="AK766" s="20">
        <f>Data!AO766-Data!CV766</f>
        <v>40</v>
      </c>
      <c r="AL766" s="20">
        <f>Data!AP766-Data!CW766</f>
        <v>-113</v>
      </c>
      <c r="AM766" s="20">
        <f>Data!AQ766-Data!CX766</f>
        <v>46</v>
      </c>
      <c r="AN766" s="20">
        <f>Data!AR766-Data!CY766</f>
        <v>-5.0000000000000044E-3</v>
      </c>
      <c r="AO766" s="20">
        <f>Data!AS766-Data!CZ766</f>
        <v>6</v>
      </c>
      <c r="AP766" s="20">
        <f>Data!AT766-Data!DA766</f>
        <v>28</v>
      </c>
      <c r="AQ766" s="20">
        <f>Data!AU766-Data!DB766</f>
        <v>-9.000000000000008E-3</v>
      </c>
      <c r="AR766" s="20">
        <f>Data!AV766-Data!DC766</f>
        <v>2</v>
      </c>
      <c r="AS766" s="20">
        <f>Data!AW766-Data!DD766</f>
        <v>-17</v>
      </c>
      <c r="AT766" s="20">
        <f>Data!AX766-Data!DE766</f>
        <v>4.0999999999999925E-2</v>
      </c>
      <c r="AU766" s="20">
        <f>Data!AY766-Data!DF766</f>
        <v>27</v>
      </c>
      <c r="AV766" s="20">
        <f>Data!AZ766-Data!DG766</f>
        <v>1.8578947368421037</v>
      </c>
      <c r="AW766" s="20">
        <f>Data!BA766-Data!DH766</f>
        <v>-17</v>
      </c>
      <c r="AX766" s="20">
        <f>Data!BB766-Data!DI766</f>
        <v>0.82631578947368212</v>
      </c>
      <c r="AY766" s="20">
        <f>Data!BC766-Data!DJ766</f>
        <v>27</v>
      </c>
      <c r="AZ766" s="20">
        <f>Data!BD766-Data!DK766</f>
        <v>2</v>
      </c>
      <c r="BA766" s="20">
        <f>Data!BE766-Data!DL766</f>
        <v>29</v>
      </c>
      <c r="BB766" s="20">
        <f>Data!BF766-Data!DM766</f>
        <v>-66</v>
      </c>
      <c r="BC766" s="20">
        <f>Data!BG766-Data!DN766</f>
        <v>0</v>
      </c>
      <c r="BD766" s="20">
        <f>Data!BH766-Data!DO766</f>
        <v>5.7999999999999972</v>
      </c>
      <c r="BE766" s="20">
        <f>Data!BI766-Data!DP766</f>
        <v>-2.1080000000000041</v>
      </c>
      <c r="BF766" s="20">
        <f>Data!BJ766-Data!DQ766</f>
        <v>7.8919999999999995</v>
      </c>
      <c r="BG766" s="20">
        <f>Data!BK766-Data!DR766</f>
        <v>0.45199999999999996</v>
      </c>
      <c r="BH766" s="20">
        <f>Data!BL766-Data!DS766</f>
        <v>-2.770999999999999</v>
      </c>
      <c r="BI766" s="20">
        <f>Data!BM766-Data!DT766</f>
        <v>0.17000000000000004</v>
      </c>
      <c r="BJ766" s="20">
        <f>Data!BN766-Data!DU766</f>
        <v>2.5999999999999979</v>
      </c>
      <c r="BK766" s="20">
        <f>Data!BO766-Data!DV766</f>
        <v>0</v>
      </c>
      <c r="BL766" s="20">
        <f>Data!BP766-Data!DW766</f>
        <v>1.7000000000000002</v>
      </c>
      <c r="BM766" s="20">
        <f>Data!BQ766-Data!DX766</f>
        <v>0.44736842105263186</v>
      </c>
      <c r="BN766" s="20">
        <f>Data!BR766-Data!DY766</f>
        <v>0.80000000000000071</v>
      </c>
      <c r="BO766" s="20">
        <f>Data!BS766-Data!DZ766</f>
        <v>-121</v>
      </c>
      <c r="BP766" s="20">
        <f>Data!BT766-Data!EA766</f>
        <v>7.7000000000000068E-2</v>
      </c>
      <c r="BQ766" s="20">
        <f>Data!BU766-Data!EB766</f>
        <v>2</v>
      </c>
      <c r="BR766" s="20">
        <f>Data!BV766-Data!EC766</f>
        <v>-127</v>
      </c>
      <c r="BS766" s="20">
        <f>Data!BW766-Data!ED766</f>
        <v>-70</v>
      </c>
      <c r="BT766" s="20">
        <f>Data!BX766-Data!EE766</f>
        <v>-115</v>
      </c>
      <c r="BU766" s="20">
        <f>Data!BY766-Data!EF766</f>
        <v>-155</v>
      </c>
      <c r="BV766" s="20">
        <f>Data!BZ766-Data!EG766</f>
        <v>-101</v>
      </c>
      <c r="BW766" s="20">
        <f>Data!CA766-Data!EH766</f>
        <v>-89.899999999999991</v>
      </c>
      <c r="BX766" s="20">
        <f>Data!CB766-Data!EI766</f>
        <v>-116</v>
      </c>
      <c r="BY766" s="20">
        <f>Data!CC766-Data!EJ766</f>
        <v>-116</v>
      </c>
      <c r="BZ766" s="20">
        <f>Data!EK766</f>
        <v>12469.6</v>
      </c>
      <c r="CA766" s="20">
        <f>Data!EL766</f>
        <v>11310.2</v>
      </c>
      <c r="CB766" s="20">
        <f>Data!EM766</f>
        <v>68.763500000000008</v>
      </c>
      <c r="CC766" s="20">
        <f>Data!EN766</f>
        <v>92.747368421052627</v>
      </c>
      <c r="CD766" s="20">
        <f>Data!EO766</f>
        <v>10.478100000000001</v>
      </c>
      <c r="CE766" s="20">
        <f>Data!EP766</f>
        <v>211.39999999999998</v>
      </c>
      <c r="CF766" s="50">
        <f>IF(ISBLANK(Data!EQ766), "", Data!EQ766)</f>
        <v>78</v>
      </c>
      <c r="CG766" s="50">
        <f>IF(ISBLANK(Data!ER766), "", Data!ER766)</f>
        <v>69</v>
      </c>
      <c r="CH766" s="61" t="str">
        <f>IF(ISBLANK(Data!ES766), "", Data!ES766)</f>
        <v>UNLV</v>
      </c>
      <c r="CI766" s="61">
        <f>IF(ISBLANK(Data!ET766), "", Data!ET766)</f>
        <v>147</v>
      </c>
    </row>
    <row r="767" spans="1:87" x14ac:dyDescent="0.45">
      <c r="A767" s="50">
        <f>IF(ISBLANK(Data!A767), "", Data!A767)</f>
        <v>45322</v>
      </c>
      <c r="B767" s="50" t="str">
        <f>IF(ISBLANK(Data!B767), "", Data!B767)</f>
        <v>Purdue</v>
      </c>
      <c r="C767" s="50">
        <f>IF(ISBLANK(Data!C767), "", Data!C767)</f>
        <v>238</v>
      </c>
      <c r="D767" s="50" t="str">
        <f>IF(ISBLANK(Data!D767), "", Data!D767)</f>
        <v>Northwestern</v>
      </c>
      <c r="E767" s="50">
        <f>IF(ISBLANK(Data!E767), "", Data!E767)</f>
        <v>215</v>
      </c>
      <c r="F767" s="50" t="str">
        <f>IF(ISBLANK(Data!F767), "", Data!F767)</f>
        <v>N</v>
      </c>
      <c r="G767" s="50" t="str">
        <f>IF(ISBLANK(Data!G767), "", Data!G767)</f>
        <v>Purdue</v>
      </c>
      <c r="H767" s="50" t="str">
        <f>IF(ISBLANK(Data!H767), "", Data!H767)</f>
        <v>Northwestern</v>
      </c>
      <c r="I767" s="50" t="str">
        <f>IF(ISBLANK(Data!I767), "", Data!I767)</f>
        <v>Purdue</v>
      </c>
      <c r="J767" s="50" t="str">
        <f>IF(ISBLANK(Data!J767), "", Data!J767)</f>
        <v>Northwestern</v>
      </c>
      <c r="K767" s="50" t="str">
        <f>IF(ISBLANK(Data!K767), "", Data!K767)</f>
        <v>Purdue</v>
      </c>
      <c r="L767" s="50" t="str">
        <f>IF(ISBLANK(Data!L767), "", Data!L767)</f>
        <v>Northwestern</v>
      </c>
      <c r="M767" s="50" t="str">
        <f>IF(ISBLANK(Data!M767), "", Data!M767)</f>
        <v>Purdue</v>
      </c>
      <c r="N767" s="50" t="str">
        <f>IF(ISBLANK(Data!N767), "", Data!N767)</f>
        <v>Northwestern</v>
      </c>
      <c r="O767" s="50" t="str">
        <f>IF(ISBLANK(Data!O767), "", Data!O767)</f>
        <v>Purdue</v>
      </c>
      <c r="P767" s="50" t="str">
        <f>IF(ISBLANK(Data!P767), "", Data!P767)</f>
        <v>Northwestern</v>
      </c>
      <c r="Q767" s="50" t="str">
        <f>IF(ISBLANK(Data!Q767), "", Data!Q767)</f>
        <v>Purdue</v>
      </c>
      <c r="R767" s="50" t="str">
        <f>IF(ISBLANK(Data!R767), "", Data!R767)</f>
        <v>Northwestern</v>
      </c>
      <c r="S767" s="20">
        <f>Data!W767-Data!CD767</f>
        <v>0.15476190476190499</v>
      </c>
      <c r="T767" s="20">
        <f>Data!X767-Data!CE767</f>
        <v>15.79</v>
      </c>
      <c r="U767" s="20">
        <f>Data!Y767-Data!CF767</f>
        <v>8.7000000000000028</v>
      </c>
      <c r="V767" s="20">
        <f>Data!Z767-Data!CG767</f>
        <v>-7.0999999999999943</v>
      </c>
      <c r="W767" s="20">
        <f>Data!AA767-Data!CH767</f>
        <v>3.7999999999999972</v>
      </c>
      <c r="X767" s="20">
        <f>Data!AB767-Data!CI767</f>
        <v>-1.6999999999999994E-2</v>
      </c>
      <c r="Y767" s="20">
        <f>Data!AC767-Data!CJ767</f>
        <v>6.86</v>
      </c>
      <c r="Z767" s="20">
        <f>Data!AD767-Data!CK767</f>
        <v>3.3999999999999915</v>
      </c>
      <c r="AA767" s="20">
        <f>Data!AE767-Data!CL767</f>
        <v>-3.5</v>
      </c>
      <c r="AB767" s="20">
        <f>Data!AF767-Data!CM767</f>
        <v>16.899999999999999</v>
      </c>
      <c r="AC767" s="20">
        <f>Data!AG767-Data!CN767</f>
        <v>10.300000000000011</v>
      </c>
      <c r="AD767" s="20">
        <f>Data!AH767-Data!CO767</f>
        <v>-8.1999999999999886</v>
      </c>
      <c r="AE767" s="20">
        <f>Data!AI767-Data!CP767</f>
        <v>0.13400000000000001</v>
      </c>
      <c r="AF767" s="20">
        <f>Data!AJ767-Data!CQ767</f>
        <v>-14.8</v>
      </c>
      <c r="AG767" s="20">
        <f>Data!AK767-Data!CR767</f>
        <v>-0.75714285714285723</v>
      </c>
      <c r="AH767" s="20">
        <f>Data!AL767-Data!CS767</f>
        <v>128</v>
      </c>
      <c r="AI767" s="20">
        <f>Data!AM767-Data!CT767</f>
        <v>14.56</v>
      </c>
      <c r="AJ767" s="20">
        <f>Data!AN767-Data!CU767</f>
        <v>4.71</v>
      </c>
      <c r="AK767" s="20">
        <f>Data!AO767-Data!CV767</f>
        <v>295</v>
      </c>
      <c r="AL767" s="20">
        <f>Data!AP767-Data!CW767</f>
        <v>82</v>
      </c>
      <c r="AM767" s="20">
        <f>Data!AQ767-Data!CX767</f>
        <v>101</v>
      </c>
      <c r="AN767" s="20">
        <f>Data!AR767-Data!CY767</f>
        <v>1.7000000000000015E-2</v>
      </c>
      <c r="AO767" s="20">
        <f>Data!AS767-Data!CZ767</f>
        <v>24</v>
      </c>
      <c r="AP767" s="20">
        <f>Data!AT767-Data!DA767</f>
        <v>39</v>
      </c>
      <c r="AQ767" s="20">
        <f>Data!AU767-Data!DB767</f>
        <v>1.9000000000000017E-2</v>
      </c>
      <c r="AR767" s="20">
        <f>Data!AV767-Data!DC767</f>
        <v>131</v>
      </c>
      <c r="AS767" s="20">
        <f>Data!AW767-Data!DD767</f>
        <v>182</v>
      </c>
      <c r="AT767" s="20">
        <f>Data!AX767-Data!DE767</f>
        <v>-3.0000000000000027E-3</v>
      </c>
      <c r="AU767" s="20">
        <f>Data!AY767-Data!DF767</f>
        <v>87</v>
      </c>
      <c r="AV767" s="20">
        <f>Data!AZ767-Data!DG767</f>
        <v>3.7547619047619047</v>
      </c>
      <c r="AW767" s="20">
        <f>Data!BA767-Data!DH767</f>
        <v>261</v>
      </c>
      <c r="AX767" s="20">
        <f>Data!BB767-Data!DI767</f>
        <v>10.988095238095241</v>
      </c>
      <c r="AY767" s="20">
        <f>Data!BC767-Data!DJ767</f>
        <v>69</v>
      </c>
      <c r="AZ767" s="20">
        <f>Data!BD767-Data!DK767</f>
        <v>-34</v>
      </c>
      <c r="BA767" s="20">
        <f>Data!BE767-Data!DL767</f>
        <v>24</v>
      </c>
      <c r="BB767" s="20">
        <f>Data!BF767-Data!DM767</f>
        <v>71</v>
      </c>
      <c r="BC767" s="20">
        <f>Data!BG767-Data!DN767</f>
        <v>-62</v>
      </c>
      <c r="BD767" s="20">
        <f>Data!BH767-Data!DO767</f>
        <v>10.5</v>
      </c>
      <c r="BE767" s="20">
        <f>Data!BI767-Data!DP767</f>
        <v>0.65999999999999659</v>
      </c>
      <c r="BF767" s="20">
        <f>Data!BJ767-Data!DQ767</f>
        <v>9.8449999999999989</v>
      </c>
      <c r="BG767" s="20">
        <f>Data!BK767-Data!DR767</f>
        <v>-0.246</v>
      </c>
      <c r="BH767" s="20">
        <f>Data!BL767-Data!DS767</f>
        <v>2.9600000000000009</v>
      </c>
      <c r="BI767" s="20">
        <f>Data!BM767-Data!DT767</f>
        <v>-0.38600000000000001</v>
      </c>
      <c r="BJ767" s="20">
        <f>Data!BN767-Data!DU767</f>
        <v>0.80000000000000071</v>
      </c>
      <c r="BK767" s="20">
        <f>Data!BO767-Data!DV767</f>
        <v>7.8999999999999986</v>
      </c>
      <c r="BL767" s="20">
        <f>Data!BP767-Data!DW767</f>
        <v>1</v>
      </c>
      <c r="BM767" s="20">
        <f>Data!BQ767-Data!DX767</f>
        <v>-1.9857142857142858</v>
      </c>
      <c r="BN767" s="20">
        <f>Data!BR767-Data!DY767</f>
        <v>-3.7000000000000011</v>
      </c>
      <c r="BO767" s="20">
        <f>Data!BS767-Data!DZ767</f>
        <v>-35</v>
      </c>
      <c r="BP767" s="20">
        <f>Data!BT767-Data!EA767</f>
        <v>9.6999999999999975E-2</v>
      </c>
      <c r="BQ767" s="20">
        <f>Data!BU767-Data!EB767</f>
        <v>2</v>
      </c>
      <c r="BR767" s="20">
        <f>Data!BV767-Data!EC767</f>
        <v>-57</v>
      </c>
      <c r="BS767" s="20">
        <f>Data!BW767-Data!ED767</f>
        <v>-27</v>
      </c>
      <c r="BT767" s="20">
        <f>Data!BX767-Data!EE767</f>
        <v>-26</v>
      </c>
      <c r="BU767" s="20">
        <f>Data!BY767-Data!EF767</f>
        <v>-40</v>
      </c>
      <c r="BV767" s="20">
        <f>Data!BZ767-Data!EG767</f>
        <v>-45</v>
      </c>
      <c r="BW767" s="20">
        <f>Data!CA767-Data!EH767</f>
        <v>-27.8</v>
      </c>
      <c r="BX767" s="20">
        <f>Data!CB767-Data!EI767</f>
        <v>-35</v>
      </c>
      <c r="BY767" s="20">
        <f>Data!CC767-Data!EJ767</f>
        <v>-43</v>
      </c>
      <c r="BZ767" s="20">
        <f>Data!EK767</f>
        <v>12652.37</v>
      </c>
      <c r="CA767" s="20">
        <f>Data!EL767</f>
        <v>10946.04</v>
      </c>
      <c r="CB767" s="20">
        <f>Data!EM767</f>
        <v>90.937000000000012</v>
      </c>
      <c r="CC767" s="20">
        <f>Data!EN767</f>
        <v>50.571428571428569</v>
      </c>
      <c r="CD767" s="20">
        <f>Data!EO767</f>
        <v>10.1053</v>
      </c>
      <c r="CE767" s="20">
        <f>Data!EP767</f>
        <v>255.572</v>
      </c>
      <c r="CF767" s="50">
        <f>IF(ISBLANK(Data!EQ767), "", Data!EQ767)</f>
        <v>105</v>
      </c>
      <c r="CG767" s="50">
        <f>IF(ISBLANK(Data!ER767), "", Data!ER767)</f>
        <v>96</v>
      </c>
      <c r="CH767" s="61" t="str">
        <f>IF(ISBLANK(Data!ES767), "", Data!ES767)</f>
        <v>Purdue</v>
      </c>
      <c r="CI767" s="61">
        <f>IF(ISBLANK(Data!ET767), "", Data!ET767)</f>
        <v>201</v>
      </c>
    </row>
    <row r="768" spans="1:87" x14ac:dyDescent="0.45">
      <c r="A768" s="50">
        <f>IF(ISBLANK(Data!A768), "", Data!A768)</f>
        <v>45322</v>
      </c>
      <c r="B768" s="50" t="str">
        <f>IF(ISBLANK(Data!B768), "", Data!B768)</f>
        <v>Xavier</v>
      </c>
      <c r="C768" s="50">
        <f>IF(ISBLANK(Data!C768), "", Data!C768)</f>
        <v>360</v>
      </c>
      <c r="D768" s="50" t="str">
        <f>IF(ISBLANK(Data!D768), "", Data!D768)</f>
        <v>St. John's</v>
      </c>
      <c r="E768" s="50">
        <f>IF(ISBLANK(Data!E768), "", Data!E768)</f>
        <v>282</v>
      </c>
      <c r="F768" s="50" t="str">
        <f>IF(ISBLANK(Data!F768), "", Data!F768)</f>
        <v>N</v>
      </c>
      <c r="G768" s="50" t="str">
        <f>IF(ISBLANK(Data!G768), "", Data!G768)</f>
        <v>Xavier</v>
      </c>
      <c r="H768" s="50" t="str">
        <f>IF(ISBLANK(Data!H768), "", Data!H768)</f>
        <v>St. John's</v>
      </c>
      <c r="I768" s="50" t="str">
        <f>IF(ISBLANK(Data!I768), "", Data!I768)</f>
        <v>Xavier</v>
      </c>
      <c r="J768" s="50" t="str">
        <f>IF(ISBLANK(Data!J768), "", Data!J768)</f>
        <v>St. John's</v>
      </c>
      <c r="K768" s="50" t="str">
        <f>IF(ISBLANK(Data!K768), "", Data!K768)</f>
        <v>Xavier</v>
      </c>
      <c r="L768" s="50" t="str">
        <f>IF(ISBLANK(Data!L768), "", Data!L768)</f>
        <v>St. John's NY</v>
      </c>
      <c r="M768" s="50" t="str">
        <f>IF(ISBLANK(Data!M768), "", Data!M768)</f>
        <v>Xavier</v>
      </c>
      <c r="N768" s="50" t="str">
        <f>IF(ISBLANK(Data!N768), "", Data!N768)</f>
        <v>St Johns</v>
      </c>
      <c r="O768" s="50" t="str">
        <f>IF(ISBLANK(Data!O768), "", Data!O768)</f>
        <v>Xavier</v>
      </c>
      <c r="P768" s="50" t="str">
        <f>IF(ISBLANK(Data!P768), "", Data!P768)</f>
        <v>St. John's</v>
      </c>
      <c r="Q768" s="50" t="str">
        <f>IF(ISBLANK(Data!Q768), "", Data!Q768)</f>
        <v>Xavier</v>
      </c>
      <c r="R768" s="50" t="str">
        <f>IF(ISBLANK(Data!R768), "", Data!R768)</f>
        <v>Saint John's</v>
      </c>
      <c r="S768" s="20">
        <f>Data!W768-Data!CD768</f>
        <v>-0.15000000000000002</v>
      </c>
      <c r="T768" s="20">
        <f>Data!X768-Data!CE768</f>
        <v>-1.58</v>
      </c>
      <c r="U768" s="20">
        <f>Data!Y768-Data!CF768</f>
        <v>-1.2999999999999972</v>
      </c>
      <c r="V768" s="20">
        <f>Data!Z768-Data!CG768</f>
        <v>0.29999999999999716</v>
      </c>
      <c r="W768" s="20">
        <f>Data!AA768-Data!CH768</f>
        <v>1.3999999999999915</v>
      </c>
      <c r="X768" s="20">
        <f>Data!AB768-Data!CI768</f>
        <v>-3.4000000000000002E-2</v>
      </c>
      <c r="Y768" s="20">
        <f>Data!AC768-Data!CJ768</f>
        <v>2.379999999999999</v>
      </c>
      <c r="Z768" s="20">
        <f>Data!AD768-Data!CK768</f>
        <v>1</v>
      </c>
      <c r="AA768" s="20">
        <f>Data!AE768-Data!CL768</f>
        <v>-1.5</v>
      </c>
      <c r="AB768" s="20">
        <f>Data!AF768-Data!CM768</f>
        <v>3.65</v>
      </c>
      <c r="AC768" s="20">
        <f>Data!AG768-Data!CN768</f>
        <v>-2.3999999999999915</v>
      </c>
      <c r="AD768" s="20">
        <f>Data!AH768-Data!CO768</f>
        <v>2.9000000000000057</v>
      </c>
      <c r="AE768" s="20">
        <f>Data!AI768-Data!CP768</f>
        <v>-6.8100000000000049E-2</v>
      </c>
      <c r="AF768" s="20">
        <f>Data!AJ768-Data!CQ768</f>
        <v>-1.8</v>
      </c>
      <c r="AG768" s="20">
        <f>Data!AK768-Data!CR768</f>
        <v>-0.09</v>
      </c>
      <c r="AH768" s="20">
        <f>Data!AL768-Data!CS768</f>
        <v>-67</v>
      </c>
      <c r="AI768" s="20">
        <f>Data!AM768-Data!CT768</f>
        <v>-2.9600000000000009</v>
      </c>
      <c r="AJ768" s="20">
        <f>Data!AN768-Data!CU768</f>
        <v>1.9900000000000002</v>
      </c>
      <c r="AK768" s="20">
        <f>Data!AO768-Data!CV768</f>
        <v>-29</v>
      </c>
      <c r="AL768" s="20">
        <f>Data!AP768-Data!CW768</f>
        <v>70</v>
      </c>
      <c r="AM768" s="20">
        <f>Data!AQ768-Data!CX768</f>
        <v>-52</v>
      </c>
      <c r="AN768" s="20">
        <f>Data!AR768-Data!CY768</f>
        <v>-8.0000000000000071E-3</v>
      </c>
      <c r="AO768" s="20">
        <f>Data!AS768-Data!CZ768</f>
        <v>1</v>
      </c>
      <c r="AP768" s="20">
        <f>Data!AT768-Data!DA768</f>
        <v>-17</v>
      </c>
      <c r="AQ768" s="20">
        <f>Data!AU768-Data!DB768</f>
        <v>1.699999999999996E-2</v>
      </c>
      <c r="AR768" s="20">
        <f>Data!AV768-Data!DC768</f>
        <v>36</v>
      </c>
      <c r="AS768" s="20">
        <f>Data!AW768-Data!DD768</f>
        <v>40</v>
      </c>
      <c r="AT768" s="20">
        <f>Data!AX768-Data!DE768</f>
        <v>2.0000000000000018E-2</v>
      </c>
      <c r="AU768" s="20">
        <f>Data!AY768-Data!DF768</f>
        <v>-56</v>
      </c>
      <c r="AV768" s="20">
        <f>Data!AZ768-Data!DG768</f>
        <v>-2.7999999999999989</v>
      </c>
      <c r="AW768" s="20">
        <f>Data!BA768-Data!DH768</f>
        <v>-9</v>
      </c>
      <c r="AX768" s="20">
        <f>Data!BB768-Data!DI768</f>
        <v>-0.45000000000000284</v>
      </c>
      <c r="AY768" s="20">
        <f>Data!BC768-Data!DJ768</f>
        <v>15</v>
      </c>
      <c r="AZ768" s="20">
        <f>Data!BD768-Data!DK768</f>
        <v>-1</v>
      </c>
      <c r="BA768" s="20">
        <f>Data!BE768-Data!DL768</f>
        <v>-25</v>
      </c>
      <c r="BB768" s="20">
        <f>Data!BF768-Data!DM768</f>
        <v>-1</v>
      </c>
      <c r="BC768" s="20">
        <f>Data!BG768-Data!DN768</f>
        <v>-12</v>
      </c>
      <c r="BD768" s="20">
        <f>Data!BH768-Data!DO768</f>
        <v>-1.4000000000000057</v>
      </c>
      <c r="BE768" s="20">
        <f>Data!BI768-Data!DP768</f>
        <v>3.5</v>
      </c>
      <c r="BF768" s="20">
        <f>Data!BJ768-Data!DQ768</f>
        <v>-4.95</v>
      </c>
      <c r="BG768" s="20">
        <f>Data!BK768-Data!DR768</f>
        <v>7.0000000000000062E-2</v>
      </c>
      <c r="BH768" s="20">
        <f>Data!BL768-Data!DS768</f>
        <v>-5.0000000000000711E-2</v>
      </c>
      <c r="BI768" s="20">
        <f>Data!BM768-Data!DT768</f>
        <v>-2.0000000000000018E-3</v>
      </c>
      <c r="BJ768" s="20">
        <f>Data!BN768-Data!DU768</f>
        <v>-0.80000000000000071</v>
      </c>
      <c r="BK768" s="20">
        <f>Data!BO768-Data!DV768</f>
        <v>2</v>
      </c>
      <c r="BL768" s="20">
        <f>Data!BP768-Data!DW768</f>
        <v>-1.2000000000000002</v>
      </c>
      <c r="BM768" s="20">
        <f>Data!BQ768-Data!DX768</f>
        <v>-4.9999999999999822E-2</v>
      </c>
      <c r="BN768" s="20">
        <f>Data!BR768-Data!DY768</f>
        <v>-0.60000000000000142</v>
      </c>
      <c r="BO768" s="20">
        <f>Data!BS768-Data!DZ768</f>
        <v>24</v>
      </c>
      <c r="BP768" s="20">
        <f>Data!BT768-Data!EA768</f>
        <v>-1.8000000000000016E-2</v>
      </c>
      <c r="BQ768" s="20">
        <f>Data!BU768-Data!EB768</f>
        <v>2</v>
      </c>
      <c r="BR768" s="20">
        <f>Data!BV768-Data!EC768</f>
        <v>17</v>
      </c>
      <c r="BS768" s="20">
        <f>Data!BW768-Data!ED768</f>
        <v>32</v>
      </c>
      <c r="BT768" s="20">
        <f>Data!BX768-Data!EE768</f>
        <v>30</v>
      </c>
      <c r="BU768" s="20">
        <f>Data!BY768-Data!EF768</f>
        <v>17</v>
      </c>
      <c r="BV768" s="20">
        <f>Data!BZ768-Data!EG768</f>
        <v>9</v>
      </c>
      <c r="BW768" s="20">
        <f>Data!CA768-Data!EH768</f>
        <v>17.999999999999996</v>
      </c>
      <c r="BX768" s="20">
        <f>Data!CB768-Data!EI768</f>
        <v>22</v>
      </c>
      <c r="BY768" s="20">
        <f>Data!CC768-Data!EJ768</f>
        <v>21</v>
      </c>
      <c r="BZ768" s="20">
        <f>Data!EK768</f>
        <v>11225.86</v>
      </c>
      <c r="CA768" s="20">
        <f>Data!EL768</f>
        <v>11388.3</v>
      </c>
      <c r="CB768" s="20">
        <f>Data!EM768</f>
        <v>77.219999999999985</v>
      </c>
      <c r="CC768" s="20">
        <f>Data!EN768</f>
        <v>76.962499999999991</v>
      </c>
      <c r="CD768" s="20">
        <f>Data!EO768</f>
        <v>12.125999999999999</v>
      </c>
      <c r="CE768" s="20">
        <f>Data!EP768</f>
        <v>257.375</v>
      </c>
      <c r="CF768" s="50">
        <f>IF(ISBLANK(Data!EQ768), "", Data!EQ768)</f>
        <v>88</v>
      </c>
      <c r="CG768" s="50">
        <f>IF(ISBLANK(Data!ER768), "", Data!ER768)</f>
        <v>77</v>
      </c>
      <c r="CH768" s="61" t="str">
        <f>IF(ISBLANK(Data!ES768), "", Data!ES768)</f>
        <v>Xavier</v>
      </c>
      <c r="CI768" s="61">
        <f>IF(ISBLANK(Data!ET768), "", Data!ET768)</f>
        <v>165</v>
      </c>
    </row>
    <row r="769" spans="1:87" x14ac:dyDescent="0.45">
      <c r="A769" s="50">
        <f>IF(ISBLANK(Data!A769), "", Data!A769)</f>
        <v>45322</v>
      </c>
      <c r="B769" s="50" t="str">
        <f>IF(ISBLANK(Data!B769), "", Data!B769)</f>
        <v>Georgia</v>
      </c>
      <c r="C769" s="50">
        <f>IF(ISBLANK(Data!C769), "", Data!C769)</f>
        <v>99</v>
      </c>
      <c r="D769" s="50" t="str">
        <f>IF(ISBLANK(Data!D769), "", Data!D769)</f>
        <v>Alabama</v>
      </c>
      <c r="E769" s="50">
        <f>IF(ISBLANK(Data!E769), "", Data!E769)</f>
        <v>4</v>
      </c>
      <c r="F769" s="50" t="str">
        <f>IF(ISBLANK(Data!F769), "", Data!F769)</f>
        <v>N</v>
      </c>
      <c r="G769" s="50" t="str">
        <f>IF(ISBLANK(Data!G769), "", Data!G769)</f>
        <v>Georgia</v>
      </c>
      <c r="H769" s="50" t="str">
        <f>IF(ISBLANK(Data!H769), "", Data!H769)</f>
        <v>Alabama</v>
      </c>
      <c r="I769" s="50" t="str">
        <f>IF(ISBLANK(Data!I769), "", Data!I769)</f>
        <v>Georgia</v>
      </c>
      <c r="J769" s="50" t="str">
        <f>IF(ISBLANK(Data!J769), "", Data!J769)</f>
        <v>Alabama</v>
      </c>
      <c r="K769" s="50" t="str">
        <f>IF(ISBLANK(Data!K769), "", Data!K769)</f>
        <v>Georgia</v>
      </c>
      <c r="L769" s="50" t="str">
        <f>IF(ISBLANK(Data!L769), "", Data!L769)</f>
        <v>Alabama</v>
      </c>
      <c r="M769" s="50" t="str">
        <f>IF(ISBLANK(Data!M769), "", Data!M769)</f>
        <v>Georgia</v>
      </c>
      <c r="N769" s="50" t="str">
        <f>IF(ISBLANK(Data!N769), "", Data!N769)</f>
        <v>Alabama</v>
      </c>
      <c r="O769" s="50" t="str">
        <f>IF(ISBLANK(Data!O769), "", Data!O769)</f>
        <v>Georgia</v>
      </c>
      <c r="P769" s="50" t="str">
        <f>IF(ISBLANK(Data!P769), "", Data!P769)</f>
        <v>Alabama</v>
      </c>
      <c r="Q769" s="50" t="str">
        <f>IF(ISBLANK(Data!Q769), "", Data!Q769)</f>
        <v>Georgia</v>
      </c>
      <c r="R769" s="50" t="str">
        <f>IF(ISBLANK(Data!R769), "", Data!R769)</f>
        <v>Alabama</v>
      </c>
      <c r="S769" s="20">
        <f>Data!W769-Data!CD769</f>
        <v>0</v>
      </c>
      <c r="T769" s="20">
        <f>Data!X769-Data!CE769</f>
        <v>-13.279999999999998</v>
      </c>
      <c r="U769" s="20">
        <f>Data!Y769-Data!CF769</f>
        <v>-14.099999999999994</v>
      </c>
      <c r="V769" s="20">
        <f>Data!Z769-Data!CG769</f>
        <v>-0.79999999999999716</v>
      </c>
      <c r="W769" s="20">
        <f>Data!AA769-Data!CH769</f>
        <v>-2.5</v>
      </c>
      <c r="X769" s="20">
        <f>Data!AB769-Data!CI769</f>
        <v>0.06</v>
      </c>
      <c r="Y769" s="20">
        <f>Data!AC769-Data!CJ769</f>
        <v>-4.5999999999999996</v>
      </c>
      <c r="Z769" s="20">
        <f>Data!AD769-Data!CK769</f>
        <v>-2.7000000000000028</v>
      </c>
      <c r="AA769" s="20">
        <f>Data!AE769-Data!CL769</f>
        <v>1.9000000000000057</v>
      </c>
      <c r="AB769" s="20">
        <f>Data!AF769-Data!CM769</f>
        <v>-8.4599999999999991</v>
      </c>
      <c r="AC769" s="20">
        <f>Data!AG769-Data!CN769</f>
        <v>-15.799999999999997</v>
      </c>
      <c r="AD769" s="20">
        <f>Data!AH769-Data!CO769</f>
        <v>-9.9999999999994316E-2</v>
      </c>
      <c r="AE769" s="20">
        <f>Data!AI769-Data!CP769</f>
        <v>-0.1653</v>
      </c>
      <c r="AF769" s="20">
        <f>Data!AJ769-Data!CQ769</f>
        <v>-1.6</v>
      </c>
      <c r="AG769" s="20">
        <f>Data!AK769-Data!CR769</f>
        <v>-8.0000000000000016E-2</v>
      </c>
      <c r="AH769" s="20">
        <f>Data!AL769-Data!CS769</f>
        <v>-53</v>
      </c>
      <c r="AI769" s="20">
        <f>Data!AM769-Data!CT769</f>
        <v>-14.19</v>
      </c>
      <c r="AJ769" s="20">
        <f>Data!AN769-Data!CU769</f>
        <v>-4.24</v>
      </c>
      <c r="AK769" s="20">
        <f>Data!AO769-Data!CV769</f>
        <v>-247</v>
      </c>
      <c r="AL769" s="20">
        <f>Data!AP769-Data!CW769</f>
        <v>-48</v>
      </c>
      <c r="AM769" s="20">
        <f>Data!AQ769-Data!CX769</f>
        <v>-46</v>
      </c>
      <c r="AN769" s="20">
        <f>Data!AR769-Data!CY769</f>
        <v>-5.1999999999999991E-2</v>
      </c>
      <c r="AO769" s="20">
        <f>Data!AS769-Data!CZ769</f>
        <v>-63</v>
      </c>
      <c r="AP769" s="20">
        <f>Data!AT769-Data!DA769</f>
        <v>-116</v>
      </c>
      <c r="AQ769" s="20">
        <f>Data!AU769-Data!DB769</f>
        <v>-3.8000000000000034E-2</v>
      </c>
      <c r="AR769" s="20">
        <f>Data!AV769-Data!DC769</f>
        <v>-16</v>
      </c>
      <c r="AS769" s="20">
        <f>Data!AW769-Data!DD769</f>
        <v>27</v>
      </c>
      <c r="AT769" s="20">
        <f>Data!AX769-Data!DE769</f>
        <v>-7.5000000000000067E-2</v>
      </c>
      <c r="AU769" s="20">
        <f>Data!AY769-Data!DF769</f>
        <v>-38</v>
      </c>
      <c r="AV769" s="20">
        <f>Data!AZ769-Data!DG769</f>
        <v>-1.9000000000000004</v>
      </c>
      <c r="AW769" s="20">
        <f>Data!BA769-Data!DH769</f>
        <v>-58</v>
      </c>
      <c r="AX769" s="20">
        <f>Data!BB769-Data!DI769</f>
        <v>-2.8999999999999986</v>
      </c>
      <c r="AY769" s="20">
        <f>Data!BC769-Data!DJ769</f>
        <v>-61</v>
      </c>
      <c r="AZ769" s="20">
        <f>Data!BD769-Data!DK769</f>
        <v>-14</v>
      </c>
      <c r="BA769" s="20">
        <f>Data!BE769-Data!DL769</f>
        <v>-13</v>
      </c>
      <c r="BB769" s="20">
        <f>Data!BF769-Data!DM769</f>
        <v>-25</v>
      </c>
      <c r="BC769" s="20">
        <f>Data!BG769-Data!DN769</f>
        <v>-25</v>
      </c>
      <c r="BD769" s="20">
        <f>Data!BH769-Data!DO769</f>
        <v>-12.299999999999997</v>
      </c>
      <c r="BE769" s="20">
        <f>Data!BI769-Data!DP769</f>
        <v>-2.3999999999999915</v>
      </c>
      <c r="BF769" s="20">
        <f>Data!BJ769-Data!DQ769</f>
        <v>-9.9499999999999993</v>
      </c>
      <c r="BG769" s="20">
        <f>Data!BK769-Data!DR769</f>
        <v>-0.13100000000000001</v>
      </c>
      <c r="BH769" s="20">
        <f>Data!BL769-Data!DS769</f>
        <v>-1.25</v>
      </c>
      <c r="BI769" s="20">
        <f>Data!BM769-Data!DT769</f>
        <v>3.0000000000000027E-3</v>
      </c>
      <c r="BJ769" s="20">
        <f>Data!BN769-Data!DU769</f>
        <v>-5.8000000000000007</v>
      </c>
      <c r="BK769" s="20">
        <f>Data!BO769-Data!DV769</f>
        <v>1.4000000000000021</v>
      </c>
      <c r="BL769" s="20">
        <f>Data!BP769-Data!DW769</f>
        <v>-0.60000000000000009</v>
      </c>
      <c r="BM769" s="20">
        <f>Data!BQ769-Data!DX769</f>
        <v>-0.69999999999999929</v>
      </c>
      <c r="BN769" s="20">
        <f>Data!BR769-Data!DY769</f>
        <v>-1.1999999999999993</v>
      </c>
      <c r="BO769" s="20">
        <f>Data!BS769-Data!DZ769</f>
        <v>23</v>
      </c>
      <c r="BP769" s="20">
        <f>Data!BT769-Data!EA769</f>
        <v>-2.8000000000000025E-2</v>
      </c>
      <c r="BQ769" s="20">
        <f>Data!BU769-Data!EB769</f>
        <v>0</v>
      </c>
      <c r="BR769" s="20">
        <f>Data!BV769-Data!EC769</f>
        <v>71</v>
      </c>
      <c r="BS769" s="20">
        <f>Data!BW769-Data!ED769</f>
        <v>46</v>
      </c>
      <c r="BT769" s="20">
        <f>Data!BX769-Data!EE769</f>
        <v>24</v>
      </c>
      <c r="BU769" s="20">
        <f>Data!BY769-Data!EF769</f>
        <v>69</v>
      </c>
      <c r="BV769" s="20">
        <f>Data!BZ769-Data!EG769</f>
        <v>61</v>
      </c>
      <c r="BW769" s="20">
        <f>Data!CA769-Data!EH769</f>
        <v>37.599999999999994</v>
      </c>
      <c r="BX769" s="20">
        <f>Data!CB769-Data!EI769</f>
        <v>23</v>
      </c>
      <c r="BY769" s="20">
        <f>Data!CC769-Data!EJ769</f>
        <v>72</v>
      </c>
      <c r="BZ769" s="20">
        <f>Data!EK769</f>
        <v>11153.36</v>
      </c>
      <c r="CA769" s="20">
        <f>Data!EL769</f>
        <v>12467.35</v>
      </c>
      <c r="CB769" s="20">
        <f>Data!EM769</f>
        <v>83.422499999999999</v>
      </c>
      <c r="CC769" s="20">
        <f>Data!EN769</f>
        <v>83.79</v>
      </c>
      <c r="CD769" s="20">
        <f>Data!EO769</f>
        <v>13.6052</v>
      </c>
      <c r="CE769" s="20">
        <f>Data!EP769</f>
        <v>263.488</v>
      </c>
      <c r="CF769" s="50">
        <f>IF(ISBLANK(Data!EQ769), "", Data!EQ769)</f>
        <v>76</v>
      </c>
      <c r="CG769" s="50">
        <f>IF(ISBLANK(Data!ER769), "", Data!ER769)</f>
        <v>85</v>
      </c>
      <c r="CH769" s="61" t="str">
        <f>IF(ISBLANK(Data!ES769), "", Data!ES769)</f>
        <v>Alabama</v>
      </c>
      <c r="CI769" s="61">
        <f>IF(ISBLANK(Data!ET769), "", Data!ET769)</f>
        <v>161</v>
      </c>
    </row>
    <row r="770" spans="1:87" x14ac:dyDescent="0.45">
      <c r="A770" s="50">
        <f>IF(ISBLANK(Data!A770), "", Data!A770)</f>
        <v>45322</v>
      </c>
      <c r="B770" s="50" t="str">
        <f>IF(ISBLANK(Data!B770), "", Data!B770)</f>
        <v>UCF</v>
      </c>
      <c r="C770" s="50">
        <f>IF(ISBLANK(Data!C770), "", Data!C770)</f>
        <v>316</v>
      </c>
      <c r="D770" s="50" t="str">
        <f>IF(ISBLANK(Data!D770), "", Data!D770)</f>
        <v>Baylor</v>
      </c>
      <c r="E770" s="50">
        <f>IF(ISBLANK(Data!E770), "", Data!E770)</f>
        <v>20</v>
      </c>
      <c r="F770" s="50" t="str">
        <f>IF(ISBLANK(Data!F770), "", Data!F770)</f>
        <v>N</v>
      </c>
      <c r="G770" s="50" t="str">
        <f>IF(ISBLANK(Data!G770), "", Data!G770)</f>
        <v>UCF</v>
      </c>
      <c r="H770" s="50" t="str">
        <f>IF(ISBLANK(Data!H770), "", Data!H770)</f>
        <v>Baylor</v>
      </c>
      <c r="I770" s="50" t="str">
        <f>IF(ISBLANK(Data!I770), "", Data!I770)</f>
        <v>UCF</v>
      </c>
      <c r="J770" s="50" t="str">
        <f>IF(ISBLANK(Data!J770), "", Data!J770)</f>
        <v>Baylor</v>
      </c>
      <c r="K770" s="50" t="str">
        <f>IF(ISBLANK(Data!K770), "", Data!K770)</f>
        <v>Central Florida</v>
      </c>
      <c r="L770" s="50" t="str">
        <f>IF(ISBLANK(Data!L770), "", Data!L770)</f>
        <v>Baylor</v>
      </c>
      <c r="M770" s="50" t="str">
        <f>IF(ISBLANK(Data!M770), "", Data!M770)</f>
        <v>UCF</v>
      </c>
      <c r="N770" s="50" t="str">
        <f>IF(ISBLANK(Data!N770), "", Data!N770)</f>
        <v>Baylor</v>
      </c>
      <c r="O770" s="50" t="str">
        <f>IF(ISBLANK(Data!O770), "", Data!O770)</f>
        <v>UCF</v>
      </c>
      <c r="P770" s="50" t="str">
        <f>IF(ISBLANK(Data!P770), "", Data!P770)</f>
        <v>Baylor</v>
      </c>
      <c r="Q770" s="50" t="str">
        <f>IF(ISBLANK(Data!Q770), "", Data!Q770)</f>
        <v>UCF</v>
      </c>
      <c r="R770" s="50" t="str">
        <f>IF(ISBLANK(Data!R770), "", Data!R770)</f>
        <v>Baylor</v>
      </c>
      <c r="S770" s="20">
        <f>Data!W770-Data!CD770</f>
        <v>-0.10526315789473695</v>
      </c>
      <c r="T770" s="20">
        <f>Data!X770-Data!CE770</f>
        <v>-9.7900000000000009</v>
      </c>
      <c r="U770" s="20">
        <f>Data!Y770-Data!CF770</f>
        <v>-16.799999999999997</v>
      </c>
      <c r="V770" s="20">
        <f>Data!Z770-Data!CG770</f>
        <v>-7.0999999999999943</v>
      </c>
      <c r="W770" s="20">
        <f>Data!AA770-Data!CH770</f>
        <v>2.4000000000000057</v>
      </c>
      <c r="X770" s="20">
        <f>Data!AB770-Data!CI770</f>
        <v>-6.0000000000000001E-3</v>
      </c>
      <c r="Y770" s="20">
        <f>Data!AC770-Data!CJ770</f>
        <v>-4.7</v>
      </c>
      <c r="Z770" s="20">
        <f>Data!AD770-Data!CK770</f>
        <v>-2.2000000000000028</v>
      </c>
      <c r="AA770" s="20">
        <f>Data!AE770-Data!CL770</f>
        <v>2.5</v>
      </c>
      <c r="AB770" s="20">
        <f>Data!AF770-Data!CM770</f>
        <v>-7.89</v>
      </c>
      <c r="AC770" s="20">
        <f>Data!AG770-Data!CN770</f>
        <v>-18.200000000000003</v>
      </c>
      <c r="AD770" s="20">
        <f>Data!AH770-Data!CO770</f>
        <v>-9.2999999999999972</v>
      </c>
      <c r="AE770" s="20">
        <f>Data!AI770-Data!CP770</f>
        <v>-0.10139999999999993</v>
      </c>
      <c r="AF770" s="20">
        <f>Data!AJ770-Data!CQ770</f>
        <v>-2.6</v>
      </c>
      <c r="AG770" s="20">
        <f>Data!AK770-Data!CR770</f>
        <v>-0.1368421052631579</v>
      </c>
      <c r="AH770" s="20">
        <f>Data!AL770-Data!CS770</f>
        <v>-58</v>
      </c>
      <c r="AI770" s="20">
        <f>Data!AM770-Data!CT770</f>
        <v>-8.3300000000000018</v>
      </c>
      <c r="AJ770" s="20">
        <f>Data!AN770-Data!CU770</f>
        <v>-2.42</v>
      </c>
      <c r="AK770" s="20">
        <f>Data!AO770-Data!CV770</f>
        <v>-250</v>
      </c>
      <c r="AL770" s="20">
        <f>Data!AP770-Data!CW770</f>
        <v>-125</v>
      </c>
      <c r="AM770" s="20">
        <f>Data!AQ770-Data!CX770</f>
        <v>-17</v>
      </c>
      <c r="AN770" s="20">
        <f>Data!AR770-Data!CY770</f>
        <v>-8.4000000000000019E-2</v>
      </c>
      <c r="AO770" s="20">
        <f>Data!AS770-Data!CZ770</f>
        <v>-35</v>
      </c>
      <c r="AP770" s="20">
        <f>Data!AT770-Data!DA770</f>
        <v>1</v>
      </c>
      <c r="AQ770" s="20">
        <f>Data!AU770-Data!DB770</f>
        <v>-8.500000000000002E-2</v>
      </c>
      <c r="AR770" s="20">
        <f>Data!AV770-Data!DC770</f>
        <v>-7</v>
      </c>
      <c r="AS770" s="20">
        <f>Data!AW770-Data!DD770</f>
        <v>0</v>
      </c>
      <c r="AT770" s="20">
        <f>Data!AX770-Data!DE770</f>
        <v>-1.6000000000000014E-2</v>
      </c>
      <c r="AU770" s="20">
        <f>Data!AY770-Data!DF770</f>
        <v>15</v>
      </c>
      <c r="AV770" s="20">
        <f>Data!AZ770-Data!DG770</f>
        <v>0.78947368421052744</v>
      </c>
      <c r="AW770" s="20">
        <f>Data!BA770-Data!DH770</f>
        <v>61</v>
      </c>
      <c r="AX770" s="20">
        <f>Data!BB770-Data!DI770</f>
        <v>3.2105263157894726</v>
      </c>
      <c r="AY770" s="20">
        <f>Data!BC770-Data!DJ770</f>
        <v>-72</v>
      </c>
      <c r="AZ770" s="20">
        <f>Data!BD770-Data!DK770</f>
        <v>46</v>
      </c>
      <c r="BA770" s="20">
        <f>Data!BE770-Data!DL770</f>
        <v>35</v>
      </c>
      <c r="BB770" s="20">
        <f>Data!BF770-Data!DM770</f>
        <v>27</v>
      </c>
      <c r="BC770" s="20">
        <f>Data!BG770-Data!DN770</f>
        <v>7</v>
      </c>
      <c r="BD770" s="20">
        <f>Data!BH770-Data!DO770</f>
        <v>-13.199999999999989</v>
      </c>
      <c r="BE770" s="20">
        <f>Data!BI770-Data!DP770</f>
        <v>-6.5789999999999935</v>
      </c>
      <c r="BF770" s="20">
        <f>Data!BJ770-Data!DQ770</f>
        <v>-6.5789999999999997</v>
      </c>
      <c r="BG770" s="20">
        <f>Data!BK770-Data!DR770</f>
        <v>-0.43799999999999994</v>
      </c>
      <c r="BH770" s="20">
        <f>Data!BL770-Data!DS770</f>
        <v>1.4210000000000012</v>
      </c>
      <c r="BI770" s="20">
        <f>Data!BM770-Data!DT770</f>
        <v>0.124</v>
      </c>
      <c r="BJ770" s="20">
        <f>Data!BN770-Data!DU770</f>
        <v>0.10000000000000142</v>
      </c>
      <c r="BK770" s="20">
        <f>Data!BO770-Data!DV770</f>
        <v>0</v>
      </c>
      <c r="BL770" s="20">
        <f>Data!BP770-Data!DW770</f>
        <v>1.9</v>
      </c>
      <c r="BM770" s="20">
        <f>Data!BQ770-Data!DX770</f>
        <v>2.4210526315789478</v>
      </c>
      <c r="BN770" s="20">
        <f>Data!BR770-Data!DY770</f>
        <v>0.40000000000000213</v>
      </c>
      <c r="BO770" s="20">
        <f>Data!BS770-Data!DZ770</f>
        <v>41</v>
      </c>
      <c r="BP770" s="20">
        <f>Data!BT770-Data!EA770</f>
        <v>-3.1999999999999917E-2</v>
      </c>
      <c r="BQ770" s="20">
        <f>Data!BU770-Data!EB770</f>
        <v>0</v>
      </c>
      <c r="BR770" s="20">
        <f>Data!BV770-Data!EC770</f>
        <v>53</v>
      </c>
      <c r="BS770" s="20">
        <f>Data!BW770-Data!ED770</f>
        <v>53</v>
      </c>
      <c r="BT770" s="20">
        <f>Data!BX770-Data!EE770</f>
        <v>48</v>
      </c>
      <c r="BU770" s="20">
        <f>Data!BY770-Data!EF770</f>
        <v>39</v>
      </c>
      <c r="BV770" s="20">
        <f>Data!BZ770-Data!EG770</f>
        <v>53</v>
      </c>
      <c r="BW770" s="20">
        <f>Data!CA770-Data!EH770</f>
        <v>39.299999999999997</v>
      </c>
      <c r="BX770" s="20">
        <f>Data!CB770-Data!EI770</f>
        <v>40</v>
      </c>
      <c r="BY770" s="20">
        <f>Data!CC770-Data!EJ770</f>
        <v>94</v>
      </c>
      <c r="BZ770" s="20">
        <f>Data!EK770</f>
        <v>10522.35</v>
      </c>
      <c r="CA770" s="20">
        <f>Data!EL770</f>
        <v>11348.1</v>
      </c>
      <c r="CB770" s="20">
        <f>Data!EM770</f>
        <v>85.875</v>
      </c>
      <c r="CC770" s="20">
        <f>Data!EN770</f>
        <v>104.688</v>
      </c>
      <c r="CD770" s="20">
        <f>Data!EO770</f>
        <v>12.346200000000001</v>
      </c>
      <c r="CE770" s="20">
        <f>Data!EP770</f>
        <v>223.80199999999999</v>
      </c>
      <c r="CF770" s="50">
        <f>IF(ISBLANK(Data!EQ770), "", Data!EQ770)</f>
        <v>69</v>
      </c>
      <c r="CG770" s="50">
        <f>IF(ISBLANK(Data!ER770), "", Data!ER770)</f>
        <v>77</v>
      </c>
      <c r="CH770" s="61" t="str">
        <f>IF(ISBLANK(Data!ES770), "", Data!ES770)</f>
        <v>Baylor</v>
      </c>
      <c r="CI770" s="61">
        <f>IF(ISBLANK(Data!ET770), "", Data!ET770)</f>
        <v>146</v>
      </c>
    </row>
    <row r="771" spans="1:87" x14ac:dyDescent="0.45">
      <c r="A771" s="50">
        <f>IF(ISBLANK(Data!A771), "", Data!A771)</f>
        <v>45322</v>
      </c>
      <c r="B771" s="50" t="str">
        <f>IF(ISBLANK(Data!B771), "", Data!B771)</f>
        <v>Virginia</v>
      </c>
      <c r="C771" s="50">
        <f>IF(ISBLANK(Data!C771), "", Data!C771)</f>
        <v>340</v>
      </c>
      <c r="D771" s="50" t="str">
        <f>IF(ISBLANK(Data!D771), "", Data!D771)</f>
        <v>Notre Dame</v>
      </c>
      <c r="E771" s="50">
        <f>IF(ISBLANK(Data!E771), "", Data!E771)</f>
        <v>217</v>
      </c>
      <c r="F771" s="50" t="str">
        <f>IF(ISBLANK(Data!F771), "", Data!F771)</f>
        <v>N</v>
      </c>
      <c r="G771" s="50" t="str">
        <f>IF(ISBLANK(Data!G771), "", Data!G771)</f>
        <v>Virginia</v>
      </c>
      <c r="H771" s="50" t="str">
        <f>IF(ISBLANK(Data!H771), "", Data!H771)</f>
        <v>Notre Dame</v>
      </c>
      <c r="I771" s="50" t="str">
        <f>IF(ISBLANK(Data!I771), "", Data!I771)</f>
        <v>Virginia</v>
      </c>
      <c r="J771" s="50" t="str">
        <f>IF(ISBLANK(Data!J771), "", Data!J771)</f>
        <v>Notre Dame</v>
      </c>
      <c r="K771" s="50" t="str">
        <f>IF(ISBLANK(Data!K771), "", Data!K771)</f>
        <v>Virginia</v>
      </c>
      <c r="L771" s="50" t="str">
        <f>IF(ISBLANK(Data!L771), "", Data!L771)</f>
        <v>Notre Dame</v>
      </c>
      <c r="M771" s="50" t="str">
        <f>IF(ISBLANK(Data!M771), "", Data!M771)</f>
        <v>Virginia</v>
      </c>
      <c r="N771" s="50" t="str">
        <f>IF(ISBLANK(Data!N771), "", Data!N771)</f>
        <v>Notre Dame</v>
      </c>
      <c r="O771" s="50" t="str">
        <f>IF(ISBLANK(Data!O771), "", Data!O771)</f>
        <v>Virginia</v>
      </c>
      <c r="P771" s="50" t="str">
        <f>IF(ISBLANK(Data!P771), "", Data!P771)</f>
        <v>Notre Dame</v>
      </c>
      <c r="Q771" s="50" t="str">
        <f>IF(ISBLANK(Data!Q771), "", Data!Q771)</f>
        <v>Virginia</v>
      </c>
      <c r="R771" s="50" t="str">
        <f>IF(ISBLANK(Data!R771), "", Data!R771)</f>
        <v>Notre Dame</v>
      </c>
      <c r="S771" s="20">
        <f>Data!W771-Data!CD771</f>
        <v>0.4</v>
      </c>
      <c r="T771" s="20">
        <f>Data!X771-Data!CE771</f>
        <v>12.889999999999999</v>
      </c>
      <c r="U771" s="20">
        <f>Data!Y771-Data!CF771</f>
        <v>7.8999999999999915</v>
      </c>
      <c r="V771" s="20">
        <f>Data!Z771-Data!CG771</f>
        <v>-5.0999999999999943</v>
      </c>
      <c r="W771" s="20">
        <f>Data!AA771-Data!CH771</f>
        <v>-3.2000000000000028</v>
      </c>
      <c r="X771" s="20">
        <f>Data!AB771-Data!CI771</f>
        <v>0.16300000000000001</v>
      </c>
      <c r="Y771" s="20">
        <f>Data!AC771-Data!CJ771</f>
        <v>-1.7200000000000002</v>
      </c>
      <c r="Z771" s="20">
        <f>Data!AD771-Data!CK771</f>
        <v>-1</v>
      </c>
      <c r="AA771" s="20">
        <f>Data!AE771-Data!CL771</f>
        <v>0.79999999999999716</v>
      </c>
      <c r="AB771" s="20">
        <f>Data!AF771-Data!CM771</f>
        <v>-0.30000000000000004</v>
      </c>
      <c r="AC771" s="20">
        <f>Data!AG771-Data!CN771</f>
        <v>6.3999999999999915</v>
      </c>
      <c r="AD771" s="20">
        <f>Data!AH771-Data!CO771</f>
        <v>-3.0999999999999943</v>
      </c>
      <c r="AE771" s="20">
        <f>Data!AI771-Data!CP771</f>
        <v>0.23439999999999994</v>
      </c>
      <c r="AF771" s="20">
        <f>Data!AJ771-Data!CQ771</f>
        <v>7.1</v>
      </c>
      <c r="AG771" s="20">
        <f>Data!AK771-Data!CR771</f>
        <v>0.35499999999999998</v>
      </c>
      <c r="AH771" s="20">
        <f>Data!AL771-Data!CS771</f>
        <v>221</v>
      </c>
      <c r="AI771" s="20">
        <f>Data!AM771-Data!CT771</f>
        <v>8.2799999999999994</v>
      </c>
      <c r="AJ771" s="20">
        <f>Data!AN771-Data!CU771</f>
        <v>-2.2699999999999996</v>
      </c>
      <c r="AK771" s="20">
        <f>Data!AO771-Data!CV771</f>
        <v>58</v>
      </c>
      <c r="AL771" s="20">
        <f>Data!AP771-Data!CW771</f>
        <v>-153</v>
      </c>
      <c r="AM771" s="20">
        <f>Data!AQ771-Data!CX771</f>
        <v>-7</v>
      </c>
      <c r="AN771" s="20">
        <f>Data!AR771-Data!CY771</f>
        <v>4.5999999999999985E-2</v>
      </c>
      <c r="AO771" s="20">
        <f>Data!AS771-Data!CZ771</f>
        <v>-17</v>
      </c>
      <c r="AP771" s="20">
        <f>Data!AT771-Data!DA771</f>
        <v>-135</v>
      </c>
      <c r="AQ771" s="20">
        <f>Data!AU771-Data!DB771</f>
        <v>6.4000000000000001E-2</v>
      </c>
      <c r="AR771" s="20">
        <f>Data!AV771-Data!DC771</f>
        <v>-21</v>
      </c>
      <c r="AS771" s="20">
        <f>Data!AW771-Data!DD771</f>
        <v>-2</v>
      </c>
      <c r="AT771" s="20">
        <f>Data!AX771-Data!DE771</f>
        <v>-6.5999999999999948E-2</v>
      </c>
      <c r="AU771" s="20">
        <f>Data!AY771-Data!DF771</f>
        <v>-32</v>
      </c>
      <c r="AV771" s="20">
        <f>Data!AZ771-Data!DG771</f>
        <v>-1.6000000000000014</v>
      </c>
      <c r="AW771" s="20">
        <f>Data!BA771-Data!DH771</f>
        <v>-87</v>
      </c>
      <c r="AX771" s="20">
        <f>Data!BB771-Data!DI771</f>
        <v>-4.3500000000000014</v>
      </c>
      <c r="AY771" s="20">
        <f>Data!BC771-Data!DJ771</f>
        <v>119</v>
      </c>
      <c r="AZ771" s="20">
        <f>Data!BD771-Data!DK771</f>
        <v>53</v>
      </c>
      <c r="BA771" s="20">
        <f>Data!BE771-Data!DL771</f>
        <v>43</v>
      </c>
      <c r="BB771" s="20">
        <f>Data!BF771-Data!DM771</f>
        <v>-99</v>
      </c>
      <c r="BC771" s="20">
        <f>Data!BG771-Data!DN771</f>
        <v>-35</v>
      </c>
      <c r="BD771" s="20">
        <f>Data!BH771-Data!DO771</f>
        <v>3.0000000000000071</v>
      </c>
      <c r="BE771" s="20">
        <f>Data!BI771-Data!DP771</f>
        <v>-7.6499999999999986</v>
      </c>
      <c r="BF771" s="20">
        <f>Data!BJ771-Data!DQ771</f>
        <v>10.55</v>
      </c>
      <c r="BG771" s="20">
        <f>Data!BK771-Data!DR771</f>
        <v>1.091</v>
      </c>
      <c r="BH771" s="20">
        <f>Data!BL771-Data!DS771</f>
        <v>-4.9500000000000011</v>
      </c>
      <c r="BI771" s="20">
        <f>Data!BM771-Data!DT771</f>
        <v>0.54499999999999993</v>
      </c>
      <c r="BJ771" s="20">
        <f>Data!BN771-Data!DU771</f>
        <v>-6.6999999999999993</v>
      </c>
      <c r="BK771" s="20">
        <f>Data!BO771-Data!DV771</f>
        <v>-0.19999999999999929</v>
      </c>
      <c r="BL771" s="20">
        <f>Data!BP771-Data!DW771</f>
        <v>2.1000000000000005</v>
      </c>
      <c r="BM771" s="20">
        <f>Data!BQ771-Data!DX771</f>
        <v>2.6500000000000004</v>
      </c>
      <c r="BN771" s="20">
        <f>Data!BR771-Data!DY771</f>
        <v>-1.6999999999999993</v>
      </c>
      <c r="BO771" s="20">
        <f>Data!BS771-Data!DZ771</f>
        <v>-161</v>
      </c>
      <c r="BP771" s="20">
        <f>Data!BT771-Data!EA771</f>
        <v>0.10599999999999998</v>
      </c>
      <c r="BQ771" s="20">
        <f>Data!BU771-Data!EB771</f>
        <v>2</v>
      </c>
      <c r="BR771" s="20">
        <f>Data!BV771-Data!EC771</f>
        <v>-124</v>
      </c>
      <c r="BS771" s="20">
        <f>Data!BW771-Data!ED771</f>
        <v>-183</v>
      </c>
      <c r="BT771" s="20">
        <f>Data!BX771-Data!EE771</f>
        <v>-171</v>
      </c>
      <c r="BU771" s="20">
        <f>Data!BY771-Data!EF771</f>
        <v>-135</v>
      </c>
      <c r="BV771" s="20">
        <f>Data!BZ771-Data!EG771</f>
        <v>-106</v>
      </c>
      <c r="BW771" s="20">
        <f>Data!CA771-Data!EH771</f>
        <v>-120.10000000000001</v>
      </c>
      <c r="BX771" s="20">
        <f>Data!CB771-Data!EI771</f>
        <v>-161</v>
      </c>
      <c r="BY771" s="20">
        <f>Data!CC771-Data!EJ771</f>
        <v>-191</v>
      </c>
      <c r="BZ771" s="20">
        <f>Data!EK771</f>
        <v>10429.629999999999</v>
      </c>
      <c r="CA771" s="20">
        <f>Data!EL771</f>
        <v>9152.24</v>
      </c>
      <c r="CB771" s="20">
        <f>Data!EM771</f>
        <v>50.024999999999999</v>
      </c>
      <c r="CC771" s="20">
        <f>Data!EN771</f>
        <v>114.66000000000001</v>
      </c>
      <c r="CD771" s="20">
        <f>Data!EO771</f>
        <v>9.6660000000000004</v>
      </c>
      <c r="CE771" s="20">
        <f>Data!EP771</f>
        <v>198.25</v>
      </c>
      <c r="CF771" s="50">
        <f>IF(ISBLANK(Data!EQ771), "", Data!EQ771)</f>
        <v>65</v>
      </c>
      <c r="CG771" s="50">
        <f>IF(ISBLANK(Data!ER771), "", Data!ER771)</f>
        <v>53</v>
      </c>
      <c r="CH771" s="61" t="str">
        <f>IF(ISBLANK(Data!ES771), "", Data!ES771)</f>
        <v>Virginia</v>
      </c>
      <c r="CI771" s="61">
        <f>IF(ISBLANK(Data!ET771), "", Data!ET771)</f>
        <v>118</v>
      </c>
    </row>
    <row r="772" spans="1:87" x14ac:dyDescent="0.45">
      <c r="A772" s="50">
        <f>IF(ISBLANK(Data!A772), "", Data!A772)</f>
        <v>45322</v>
      </c>
      <c r="B772" s="50" t="str">
        <f>IF(ISBLANK(Data!B772), "", Data!B772)</f>
        <v>Pittsburgh</v>
      </c>
      <c r="C772" s="50">
        <f>IF(ISBLANK(Data!C772), "", Data!C772)</f>
        <v>231</v>
      </c>
      <c r="D772" s="50" t="str">
        <f>IF(ISBLANK(Data!D772), "", Data!D772)</f>
        <v>Wake Forest</v>
      </c>
      <c r="E772" s="50">
        <f>IF(ISBLANK(Data!E772), "", Data!E772)</f>
        <v>344</v>
      </c>
      <c r="F772" s="50" t="str">
        <f>IF(ISBLANK(Data!F772), "", Data!F772)</f>
        <v>N</v>
      </c>
      <c r="G772" s="50" t="str">
        <f>IF(ISBLANK(Data!G772), "", Data!G772)</f>
        <v>Pittsburgh</v>
      </c>
      <c r="H772" s="50" t="str">
        <f>IF(ISBLANK(Data!H772), "", Data!H772)</f>
        <v>Wake Forest</v>
      </c>
      <c r="I772" s="50" t="str">
        <f>IF(ISBLANK(Data!I772), "", Data!I772)</f>
        <v>Pittsburgh</v>
      </c>
      <c r="J772" s="50" t="str">
        <f>IF(ISBLANK(Data!J772), "", Data!J772)</f>
        <v>Wake Forest</v>
      </c>
      <c r="K772" s="50" t="str">
        <f>IF(ISBLANK(Data!K772), "", Data!K772)</f>
        <v>Pittsburgh</v>
      </c>
      <c r="L772" s="50" t="str">
        <f>IF(ISBLANK(Data!L772), "", Data!L772)</f>
        <v>Wake Forest</v>
      </c>
      <c r="M772" s="50" t="str">
        <f>IF(ISBLANK(Data!M772), "", Data!M772)</f>
        <v>Pittsburgh</v>
      </c>
      <c r="N772" s="50" t="str">
        <f>IF(ISBLANK(Data!N772), "", Data!N772)</f>
        <v>Wake Forest</v>
      </c>
      <c r="O772" s="50" t="str">
        <f>IF(ISBLANK(Data!O772), "", Data!O772)</f>
        <v>Pittsburgh</v>
      </c>
      <c r="P772" s="50" t="str">
        <f>IF(ISBLANK(Data!P772), "", Data!P772)</f>
        <v>Wake Forest</v>
      </c>
      <c r="Q772" s="50" t="str">
        <f>IF(ISBLANK(Data!Q772), "", Data!Q772)</f>
        <v>Pittsburgh</v>
      </c>
      <c r="R772" s="50" t="str">
        <f>IF(ISBLANK(Data!R772), "", Data!R772)</f>
        <v>Wake Forest</v>
      </c>
      <c r="S772" s="20">
        <f>Data!W772-Data!CD772</f>
        <v>-8.4210526315790069E-2</v>
      </c>
      <c r="T772" s="20">
        <f>Data!X772-Data!CE772</f>
        <v>-4.4599999999999991</v>
      </c>
      <c r="U772" s="20">
        <f>Data!Y772-Data!CF772</f>
        <v>-4.7000000000000028</v>
      </c>
      <c r="V772" s="20">
        <f>Data!Z772-Data!CG772</f>
        <v>-0.29999999999999716</v>
      </c>
      <c r="W772" s="20">
        <f>Data!AA772-Data!CH772</f>
        <v>-2.5999999999999943</v>
      </c>
      <c r="X772" s="20">
        <f>Data!AB772-Data!CI772</f>
        <v>7.9999999999999932E-3</v>
      </c>
      <c r="Y772" s="20">
        <f>Data!AC772-Data!CJ772</f>
        <v>-1.0500000000000003</v>
      </c>
      <c r="Z772" s="20">
        <f>Data!AD772-Data!CK772</f>
        <v>0.79999999999999716</v>
      </c>
      <c r="AA772" s="20">
        <f>Data!AE772-Data!CL772</f>
        <v>1.9000000000000057</v>
      </c>
      <c r="AB772" s="20">
        <f>Data!AF772-Data!CM772</f>
        <v>-4.4599999999999991</v>
      </c>
      <c r="AC772" s="20">
        <f>Data!AG772-Data!CN772</f>
        <v>-5.2999999999999972</v>
      </c>
      <c r="AD772" s="20">
        <f>Data!AH772-Data!CO772</f>
        <v>-0.89999999999999147</v>
      </c>
      <c r="AE772" s="20">
        <f>Data!AI772-Data!CP772</f>
        <v>-7.1599999999999997E-2</v>
      </c>
      <c r="AF772" s="20">
        <f>Data!AJ772-Data!CQ772</f>
        <v>-2</v>
      </c>
      <c r="AG772" s="20">
        <f>Data!AK772-Data!CR772</f>
        <v>-9.9736842105263165E-2</v>
      </c>
      <c r="AH772" s="20">
        <f>Data!AL772-Data!CS772</f>
        <v>-60</v>
      </c>
      <c r="AI772" s="20">
        <f>Data!AM772-Data!CT772</f>
        <v>-1.3999999999999986</v>
      </c>
      <c r="AJ772" s="20">
        <f>Data!AN772-Data!CU772</f>
        <v>-0.7799999999999998</v>
      </c>
      <c r="AK772" s="20">
        <f>Data!AO772-Data!CV772</f>
        <v>-7</v>
      </c>
      <c r="AL772" s="20">
        <f>Data!AP772-Data!CW772</f>
        <v>-4</v>
      </c>
      <c r="AM772" s="20">
        <f>Data!AQ772-Data!CX772</f>
        <v>105</v>
      </c>
      <c r="AN772" s="20">
        <f>Data!AR772-Data!CY772</f>
        <v>-4.0999999999999981E-2</v>
      </c>
      <c r="AO772" s="20">
        <f>Data!AS772-Data!CZ772</f>
        <v>21</v>
      </c>
      <c r="AP772" s="20">
        <f>Data!AT772-Data!DA772</f>
        <v>119</v>
      </c>
      <c r="AQ772" s="20">
        <f>Data!AU772-Data!DB772</f>
        <v>-4.3999999999999984E-2</v>
      </c>
      <c r="AR772" s="20">
        <f>Data!AV772-Data!DC772</f>
        <v>-26</v>
      </c>
      <c r="AS772" s="20">
        <f>Data!AW772-Data!DD772</f>
        <v>26</v>
      </c>
      <c r="AT772" s="20">
        <f>Data!AX772-Data!DE772</f>
        <v>-0.11799999999999999</v>
      </c>
      <c r="AU772" s="20">
        <f>Data!AY772-Data!DF772</f>
        <v>87</v>
      </c>
      <c r="AV772" s="20">
        <f>Data!AZ772-Data!DG772</f>
        <v>3.9184210526315795</v>
      </c>
      <c r="AW772" s="20">
        <f>Data!BA772-Data!DH772</f>
        <v>123</v>
      </c>
      <c r="AX772" s="20">
        <f>Data!BB772-Data!DI772</f>
        <v>4.4078947368421026</v>
      </c>
      <c r="AY772" s="20">
        <f>Data!BC772-Data!DJ772</f>
        <v>51</v>
      </c>
      <c r="AZ772" s="20">
        <f>Data!BD772-Data!DK772</f>
        <v>21</v>
      </c>
      <c r="BA772" s="20">
        <f>Data!BE772-Data!DL772</f>
        <v>16</v>
      </c>
      <c r="BB772" s="20">
        <f>Data!BF772-Data!DM772</f>
        <v>-17</v>
      </c>
      <c r="BC772" s="20">
        <f>Data!BG772-Data!DN772</f>
        <v>9</v>
      </c>
      <c r="BD772" s="20">
        <f>Data!BH772-Data!DO772</f>
        <v>-4.4000000000000057</v>
      </c>
      <c r="BE772" s="20">
        <f>Data!BI772-Data!DP772</f>
        <v>-3.7319999999999993</v>
      </c>
      <c r="BF772" s="20">
        <f>Data!BJ772-Data!DQ772</f>
        <v>-0.62900000000000134</v>
      </c>
      <c r="BG772" s="20">
        <f>Data!BK772-Data!DR772</f>
        <v>0.35799999999999987</v>
      </c>
      <c r="BH772" s="20">
        <f>Data!BL772-Data!DS772</f>
        <v>-1.4079999999999995</v>
      </c>
      <c r="BI772" s="20">
        <f>Data!BM772-Data!DT772</f>
        <v>0.15400000000000003</v>
      </c>
      <c r="BJ772" s="20">
        <f>Data!BN772-Data!DU772</f>
        <v>4.8000000000000007</v>
      </c>
      <c r="BK772" s="20">
        <f>Data!BO772-Data!DV772</f>
        <v>0.30000000000000071</v>
      </c>
      <c r="BL772" s="20">
        <f>Data!BP772-Data!DW772</f>
        <v>0.59999999999999964</v>
      </c>
      <c r="BM772" s="20">
        <f>Data!BQ772-Data!DX772</f>
        <v>0.75263157894736832</v>
      </c>
      <c r="BN772" s="20">
        <f>Data!BR772-Data!DY772</f>
        <v>-0.40000000000000036</v>
      </c>
      <c r="BO772" s="20">
        <f>Data!BS772-Data!DZ772</f>
        <v>54</v>
      </c>
      <c r="BP772" s="20">
        <f>Data!BT772-Data!EA772</f>
        <v>-4.1999999999999926E-2</v>
      </c>
      <c r="BQ772" s="20">
        <f>Data!BU772-Data!EB772</f>
        <v>2</v>
      </c>
      <c r="BR772" s="20">
        <f>Data!BV772-Data!EC772</f>
        <v>21</v>
      </c>
      <c r="BS772" s="20">
        <f>Data!BW772-Data!ED772</f>
        <v>19</v>
      </c>
      <c r="BT772" s="20">
        <f>Data!BX772-Data!EE772</f>
        <v>40</v>
      </c>
      <c r="BU772" s="20">
        <f>Data!BY772-Data!EF772</f>
        <v>15</v>
      </c>
      <c r="BV772" s="20">
        <f>Data!BZ772-Data!EG772</f>
        <v>31</v>
      </c>
      <c r="BW772" s="20">
        <f>Data!CA772-Data!EH772</f>
        <v>25.5</v>
      </c>
      <c r="BX772" s="20">
        <f>Data!CB772-Data!EI772</f>
        <v>55</v>
      </c>
      <c r="BY772" s="20">
        <f>Data!CC772-Data!EJ772</f>
        <v>56</v>
      </c>
      <c r="BZ772" s="20">
        <f>Data!EK772</f>
        <v>11161.15</v>
      </c>
      <c r="CA772" s="20">
        <f>Data!EL772</f>
        <v>11596.76</v>
      </c>
      <c r="CB772" s="20">
        <f>Data!EM772</f>
        <v>57.986842105263158</v>
      </c>
      <c r="CC772" s="20">
        <f>Data!EN772</f>
        <v>74.758600000000001</v>
      </c>
      <c r="CD772" s="20">
        <f>Data!EO772</f>
        <v>12.1296</v>
      </c>
      <c r="CE772" s="20">
        <f>Data!EP772</f>
        <v>201.28</v>
      </c>
      <c r="CF772" s="50">
        <f>IF(ISBLANK(Data!EQ772), "", Data!EQ772)</f>
        <v>77</v>
      </c>
      <c r="CG772" s="50">
        <f>IF(ISBLANK(Data!ER772), "", Data!ER772)</f>
        <v>72</v>
      </c>
      <c r="CH772" s="61" t="str">
        <f>IF(ISBLANK(Data!ES772), "", Data!ES772)</f>
        <v>Pittsburgh</v>
      </c>
      <c r="CI772" s="61">
        <f>IF(ISBLANK(Data!ET772), "", Data!ET772)</f>
        <v>149</v>
      </c>
    </row>
    <row r="773" spans="1:87" x14ac:dyDescent="0.45">
      <c r="A773" s="50">
        <f>IF(ISBLANK(Data!A773), "", Data!A773)</f>
        <v>45322</v>
      </c>
      <c r="B773" s="50" t="str">
        <f>IF(ISBLANK(Data!B773), "", Data!B773)</f>
        <v>West Virginia</v>
      </c>
      <c r="C773" s="50">
        <f>IF(ISBLANK(Data!C773), "", Data!C773)</f>
        <v>348</v>
      </c>
      <c r="D773" s="50" t="str">
        <f>IF(ISBLANK(Data!D773), "", Data!D773)</f>
        <v>Cincinnati</v>
      </c>
      <c r="E773" s="50">
        <f>IF(ISBLANK(Data!E773), "", Data!E773)</f>
        <v>52</v>
      </c>
      <c r="F773" s="50" t="str">
        <f>IF(ISBLANK(Data!F773), "", Data!F773)</f>
        <v>N</v>
      </c>
      <c r="G773" s="50" t="str">
        <f>IF(ISBLANK(Data!G773), "", Data!G773)</f>
        <v>West Virginia</v>
      </c>
      <c r="H773" s="50" t="str">
        <f>IF(ISBLANK(Data!H773), "", Data!H773)</f>
        <v>Cincinnati</v>
      </c>
      <c r="I773" s="50" t="str">
        <f>IF(ISBLANK(Data!I773), "", Data!I773)</f>
        <v>West Virginia</v>
      </c>
      <c r="J773" s="50" t="str">
        <f>IF(ISBLANK(Data!J773), "", Data!J773)</f>
        <v>Cincinnati</v>
      </c>
      <c r="K773" s="50" t="str">
        <f>IF(ISBLANK(Data!K773), "", Data!K773)</f>
        <v>West Virginia</v>
      </c>
      <c r="L773" s="50" t="str">
        <f>IF(ISBLANK(Data!L773), "", Data!L773)</f>
        <v>Cincinnati</v>
      </c>
      <c r="M773" s="50" t="str">
        <f>IF(ISBLANK(Data!M773), "", Data!M773)</f>
        <v>W Virginia</v>
      </c>
      <c r="N773" s="50" t="str">
        <f>IF(ISBLANK(Data!N773), "", Data!N773)</f>
        <v>Cincinnati</v>
      </c>
      <c r="O773" s="50" t="str">
        <f>IF(ISBLANK(Data!O773), "", Data!O773)</f>
        <v>West Virginia</v>
      </c>
      <c r="P773" s="50" t="str">
        <f>IF(ISBLANK(Data!P773), "", Data!P773)</f>
        <v>Cincinnati</v>
      </c>
      <c r="Q773" s="50" t="str">
        <f>IF(ISBLANK(Data!Q773), "", Data!Q773)</f>
        <v>West Virginia</v>
      </c>
      <c r="R773" s="50" t="str">
        <f>IF(ISBLANK(Data!R773), "", Data!R773)</f>
        <v>Cincinnati</v>
      </c>
      <c r="S773" s="20">
        <f>Data!W773-Data!CD773</f>
        <v>-0.35</v>
      </c>
      <c r="T773" s="20">
        <f>Data!X773-Data!CE773</f>
        <v>-14.88</v>
      </c>
      <c r="U773" s="20">
        <f>Data!Y773-Data!CF773</f>
        <v>-6.3999999999999915</v>
      </c>
      <c r="V773" s="20">
        <f>Data!Z773-Data!CG773</f>
        <v>8.5</v>
      </c>
      <c r="W773" s="20">
        <f>Data!AA773-Data!CH773</f>
        <v>0.79999999999999716</v>
      </c>
      <c r="X773" s="20">
        <f>Data!AB773-Data!CI773</f>
        <v>6.8999999999999992E-2</v>
      </c>
      <c r="Y773" s="20">
        <f>Data!AC773-Data!CJ773</f>
        <v>4.04</v>
      </c>
      <c r="Z773" s="20">
        <f>Data!AD773-Data!CK773</f>
        <v>0.90000000000000568</v>
      </c>
      <c r="AA773" s="20">
        <f>Data!AE773-Data!CL773</f>
        <v>-3.1999999999999886</v>
      </c>
      <c r="AB773" s="20">
        <f>Data!AF773-Data!CM773</f>
        <v>6.99</v>
      </c>
      <c r="AC773" s="20">
        <f>Data!AG773-Data!CN773</f>
        <v>-3.7999999999999972</v>
      </c>
      <c r="AD773" s="20">
        <f>Data!AH773-Data!CO773</f>
        <v>7.5</v>
      </c>
      <c r="AE773" s="20">
        <f>Data!AI773-Data!CP773</f>
        <v>-0.245</v>
      </c>
      <c r="AF773" s="20">
        <f>Data!AJ773-Data!CQ773</f>
        <v>-5.8999999999999995</v>
      </c>
      <c r="AG773" s="20">
        <f>Data!AK773-Data!CR773</f>
        <v>-0.29499999999999998</v>
      </c>
      <c r="AH773" s="20">
        <f>Data!AL773-Data!CS773</f>
        <v>-173</v>
      </c>
      <c r="AI773" s="20">
        <f>Data!AM773-Data!CT773</f>
        <v>-12.279999999999998</v>
      </c>
      <c r="AJ773" s="20">
        <f>Data!AN773-Data!CU773</f>
        <v>3.2200000000000006</v>
      </c>
      <c r="AK773" s="20">
        <f>Data!AO773-Data!CV773</f>
        <v>-188</v>
      </c>
      <c r="AL773" s="20">
        <f>Data!AP773-Data!CW773</f>
        <v>122</v>
      </c>
      <c r="AM773" s="20">
        <f>Data!AQ773-Data!CX773</f>
        <v>-150</v>
      </c>
      <c r="AN773" s="20">
        <f>Data!AR773-Data!CY773</f>
        <v>-3.7000000000000033E-2</v>
      </c>
      <c r="AO773" s="20">
        <f>Data!AS773-Data!CZ773</f>
        <v>-4</v>
      </c>
      <c r="AP773" s="20">
        <f>Data!AT773-Data!DA773</f>
        <v>-11</v>
      </c>
      <c r="AQ773" s="20">
        <f>Data!AU773-Data!DB773</f>
        <v>-1.0000000000000009E-3</v>
      </c>
      <c r="AR773" s="20">
        <f>Data!AV773-Data!DC773</f>
        <v>36</v>
      </c>
      <c r="AS773" s="20">
        <f>Data!AW773-Data!DD773</f>
        <v>21</v>
      </c>
      <c r="AT773" s="20">
        <f>Data!AX773-Data!DE773</f>
        <v>5.2999999999999936E-2</v>
      </c>
      <c r="AU773" s="20">
        <f>Data!AY773-Data!DF773</f>
        <v>-92</v>
      </c>
      <c r="AV773" s="20">
        <f>Data!AZ773-Data!DG773</f>
        <v>-4.5999999999999996</v>
      </c>
      <c r="AW773" s="20">
        <f>Data!BA773-Data!DH773</f>
        <v>-137</v>
      </c>
      <c r="AX773" s="20">
        <f>Data!BB773-Data!DI773</f>
        <v>-6.8500000000000014</v>
      </c>
      <c r="AY773" s="20">
        <f>Data!BC773-Data!DJ773</f>
        <v>-67</v>
      </c>
      <c r="AZ773" s="20">
        <f>Data!BD773-Data!DK773</f>
        <v>-31</v>
      </c>
      <c r="BA773" s="20">
        <f>Data!BE773-Data!DL773</f>
        <v>-13</v>
      </c>
      <c r="BB773" s="20">
        <f>Data!BF773-Data!DM773</f>
        <v>11</v>
      </c>
      <c r="BC773" s="20">
        <f>Data!BG773-Data!DN773</f>
        <v>9</v>
      </c>
      <c r="BD773" s="20">
        <f>Data!BH773-Data!DO773</f>
        <v>-9.3999999999999915</v>
      </c>
      <c r="BE773" s="20">
        <f>Data!BI773-Data!DP773</f>
        <v>6.0999999999999943</v>
      </c>
      <c r="BF773" s="20">
        <f>Data!BJ773-Data!DQ773</f>
        <v>-15.5</v>
      </c>
      <c r="BG773" s="20">
        <f>Data!BK773-Data!DR773</f>
        <v>-0.34099999999999997</v>
      </c>
      <c r="BH773" s="20">
        <f>Data!BL773-Data!DS773</f>
        <v>0.55000000000000071</v>
      </c>
      <c r="BI773" s="20">
        <f>Data!BM773-Data!DT773</f>
        <v>-0.15300000000000002</v>
      </c>
      <c r="BJ773" s="20">
        <f>Data!BN773-Data!DU773</f>
        <v>-0.60000000000000142</v>
      </c>
      <c r="BK773" s="20">
        <f>Data!BO773-Data!DV773</f>
        <v>1</v>
      </c>
      <c r="BL773" s="20">
        <f>Data!BP773-Data!DW773</f>
        <v>-0.60000000000000009</v>
      </c>
      <c r="BM773" s="20">
        <f>Data!BQ773-Data!DX773</f>
        <v>-1.5500000000000007</v>
      </c>
      <c r="BN773" s="20">
        <f>Data!BR773-Data!DY773</f>
        <v>0.40000000000000036</v>
      </c>
      <c r="BO773" s="20">
        <f>Data!BS773-Data!DZ773</f>
        <v>114</v>
      </c>
      <c r="BP773" s="20">
        <f>Data!BT773-Data!EA773</f>
        <v>-7.999999999999996E-2</v>
      </c>
      <c r="BQ773" s="20">
        <f>Data!BU773-Data!EB773</f>
        <v>-4</v>
      </c>
      <c r="BR773" s="20">
        <f>Data!BV773-Data!EC773</f>
        <v>119</v>
      </c>
      <c r="BS773" s="20">
        <f>Data!BW773-Data!ED773</f>
        <v>90</v>
      </c>
      <c r="BT773" s="20">
        <f>Data!BX773-Data!EE773</f>
        <v>115</v>
      </c>
      <c r="BU773" s="20">
        <f>Data!BY773-Data!EF773</f>
        <v>111</v>
      </c>
      <c r="BV773" s="20">
        <f>Data!BZ773-Data!EG773</f>
        <v>106</v>
      </c>
      <c r="BW773" s="20">
        <f>Data!CA773-Data!EH773</f>
        <v>81.400000000000006</v>
      </c>
      <c r="BX773" s="20">
        <f>Data!CB773-Data!EI773</f>
        <v>114</v>
      </c>
      <c r="BY773" s="20">
        <f>Data!CC773-Data!EJ773</f>
        <v>145</v>
      </c>
      <c r="BZ773" s="20">
        <f>Data!EK773</f>
        <v>10078.380000000001</v>
      </c>
      <c r="CA773" s="20">
        <f>Data!EL773</f>
        <v>11642.84</v>
      </c>
      <c r="CB773" s="20">
        <f>Data!EM773</f>
        <v>74.107500000000002</v>
      </c>
      <c r="CC773" s="20">
        <f>Data!EN773</f>
        <v>52.9</v>
      </c>
      <c r="CD773" s="20">
        <f>Data!EO773</f>
        <v>10.14</v>
      </c>
      <c r="CE773" s="20">
        <f>Data!EP773</f>
        <v>212.13899999999998</v>
      </c>
      <c r="CF773" s="50">
        <f>IF(ISBLANK(Data!EQ773), "", Data!EQ773)</f>
        <v>69</v>
      </c>
      <c r="CG773" s="50">
        <f>IF(ISBLANK(Data!ER773), "", Data!ER773)</f>
        <v>65</v>
      </c>
      <c r="CH773" s="61" t="str">
        <f>IF(ISBLANK(Data!ES773), "", Data!ES773)</f>
        <v>West Virginia</v>
      </c>
      <c r="CI773" s="61">
        <f>IF(ISBLANK(Data!ET773), "", Data!ET773)</f>
        <v>134</v>
      </c>
    </row>
    <row r="774" spans="1:87" x14ac:dyDescent="0.45">
      <c r="A774" s="50">
        <f>IF(ISBLANK(Data!A774), "", Data!A774)</f>
        <v>45322</v>
      </c>
      <c r="B774" s="50" t="str">
        <f>IF(ISBLANK(Data!B774), "", Data!B774)</f>
        <v>Tulsa</v>
      </c>
      <c r="C774" s="50">
        <f>IF(ISBLANK(Data!C774), "", Data!C774)</f>
        <v>309</v>
      </c>
      <c r="D774" s="50" t="str">
        <f>IF(ISBLANK(Data!D774), "", Data!D774)</f>
        <v>Wichita St.</v>
      </c>
      <c r="E774" s="50">
        <f>IF(ISBLANK(Data!E774), "", Data!E774)</f>
        <v>353</v>
      </c>
      <c r="F774" s="50" t="str">
        <f>IF(ISBLANK(Data!F774), "", Data!F774)</f>
        <v>N</v>
      </c>
      <c r="G774" s="50" t="str">
        <f>IF(ISBLANK(Data!G774), "", Data!G774)</f>
        <v>Tulsa</v>
      </c>
      <c r="H774" s="50" t="str">
        <f>IF(ISBLANK(Data!H774), "", Data!H774)</f>
        <v>Wichita St.</v>
      </c>
      <c r="I774" s="50" t="str">
        <f>IF(ISBLANK(Data!I774), "", Data!I774)</f>
        <v>Tulsa</v>
      </c>
      <c r="J774" s="50" t="str">
        <f>IF(ISBLANK(Data!J774), "", Data!J774)</f>
        <v>Wichita St.</v>
      </c>
      <c r="K774" s="50" t="str">
        <f>IF(ISBLANK(Data!K774), "", Data!K774)</f>
        <v>Tulsa</v>
      </c>
      <c r="L774" s="50" t="str">
        <f>IF(ISBLANK(Data!L774), "", Data!L774)</f>
        <v>Wichita State</v>
      </c>
      <c r="M774" s="50" t="str">
        <f>IF(ISBLANK(Data!M774), "", Data!M774)</f>
        <v>Tulsa</v>
      </c>
      <c r="N774" s="50" t="str">
        <f>IF(ISBLANK(Data!N774), "", Data!N774)</f>
        <v>Wichita St</v>
      </c>
      <c r="O774" s="50" t="str">
        <f>IF(ISBLANK(Data!O774), "", Data!O774)</f>
        <v>Tulsa</v>
      </c>
      <c r="P774" s="50" t="str">
        <f>IF(ISBLANK(Data!P774), "", Data!P774)</f>
        <v>Wichita St.</v>
      </c>
      <c r="Q774" s="50" t="str">
        <f>IF(ISBLANK(Data!Q774), "", Data!Q774)</f>
        <v>Tulsa</v>
      </c>
      <c r="R774" s="50" t="str">
        <f>IF(ISBLANK(Data!R774), "", Data!R774)</f>
        <v>Wichita State</v>
      </c>
      <c r="S774" s="20">
        <f>Data!W774-Data!CD774</f>
        <v>0.12894736842105298</v>
      </c>
      <c r="T774" s="20">
        <f>Data!X774-Data!CE774</f>
        <v>-2.0999999999999996</v>
      </c>
      <c r="U774" s="20">
        <f>Data!Y774-Data!CF774</f>
        <v>-2</v>
      </c>
      <c r="V774" s="20">
        <f>Data!Z774-Data!CG774</f>
        <v>0</v>
      </c>
      <c r="W774" s="20">
        <f>Data!AA774-Data!CH774</f>
        <v>1.4000000000000057</v>
      </c>
      <c r="X774" s="20">
        <f>Data!AB774-Data!CI774</f>
        <v>-2.5000000000000001E-2</v>
      </c>
      <c r="Y774" s="20">
        <f>Data!AC774-Data!CJ774</f>
        <v>-8.3000000000000007</v>
      </c>
      <c r="Z774" s="20">
        <f>Data!AD774-Data!CK774</f>
        <v>-4.0999999999999943</v>
      </c>
      <c r="AA774" s="20">
        <f>Data!AE774-Data!CL774</f>
        <v>4.2000000000000028</v>
      </c>
      <c r="AB774" s="20">
        <f>Data!AF774-Data!CM774</f>
        <v>-12.17</v>
      </c>
      <c r="AC774" s="20">
        <f>Data!AG774-Data!CN774</f>
        <v>-2.7999999999999972</v>
      </c>
      <c r="AD774" s="20">
        <f>Data!AH774-Data!CO774</f>
        <v>0</v>
      </c>
      <c r="AE774" s="20">
        <f>Data!AI774-Data!CP774</f>
        <v>-7.6100000000000056E-2</v>
      </c>
      <c r="AF774" s="20">
        <f>Data!AJ774-Data!CQ774</f>
        <v>1.1000000000000005</v>
      </c>
      <c r="AG774" s="20">
        <f>Data!AK774-Data!CR774</f>
        <v>4.2368421052631611E-2</v>
      </c>
      <c r="AH774" s="20">
        <f>Data!AL774-Data!CS774</f>
        <v>4</v>
      </c>
      <c r="AI774" s="20">
        <f>Data!AM774-Data!CT774</f>
        <v>-2.0499999999999998</v>
      </c>
      <c r="AJ774" s="20">
        <f>Data!AN774-Data!CU774</f>
        <v>-7.82</v>
      </c>
      <c r="AK774" s="20">
        <f>Data!AO774-Data!CV774</f>
        <v>21</v>
      </c>
      <c r="AL774" s="20">
        <f>Data!AP774-Data!CW774</f>
        <v>-96</v>
      </c>
      <c r="AM774" s="20">
        <f>Data!AQ774-Data!CX774</f>
        <v>-121</v>
      </c>
      <c r="AN774" s="20">
        <f>Data!AR774-Data!CY774</f>
        <v>-4.0000000000000036E-3</v>
      </c>
      <c r="AO774" s="20">
        <f>Data!AS774-Data!CZ774</f>
        <v>37</v>
      </c>
      <c r="AP774" s="20">
        <f>Data!AT774-Data!DA774</f>
        <v>68</v>
      </c>
      <c r="AQ774" s="20">
        <f>Data!AU774-Data!DB774</f>
        <v>3.2999999999999974E-2</v>
      </c>
      <c r="AR774" s="20">
        <f>Data!AV774-Data!DC774</f>
        <v>102</v>
      </c>
      <c r="AS774" s="20">
        <f>Data!AW774-Data!DD774</f>
        <v>112</v>
      </c>
      <c r="AT774" s="20">
        <f>Data!AX774-Data!DE774</f>
        <v>5.699999999999994E-2</v>
      </c>
      <c r="AU774" s="20">
        <f>Data!AY774-Data!DF774</f>
        <v>-58</v>
      </c>
      <c r="AV774" s="20">
        <f>Data!AZ774-Data!DG774</f>
        <v>-2.4210526315789469</v>
      </c>
      <c r="AW774" s="20">
        <f>Data!BA774-Data!DH774</f>
        <v>-117</v>
      </c>
      <c r="AX774" s="20">
        <f>Data!BB774-Data!DI774</f>
        <v>-4.0236842105263122</v>
      </c>
      <c r="AY774" s="20">
        <f>Data!BC774-Data!DJ774</f>
        <v>24</v>
      </c>
      <c r="AZ774" s="20">
        <f>Data!BD774-Data!DK774</f>
        <v>43</v>
      </c>
      <c r="BA774" s="20">
        <f>Data!BE774-Data!DL774</f>
        <v>-24</v>
      </c>
      <c r="BB774" s="20">
        <f>Data!BF774-Data!DM774</f>
        <v>7</v>
      </c>
      <c r="BC774" s="20">
        <f>Data!BG774-Data!DN774</f>
        <v>30</v>
      </c>
      <c r="BD774" s="20">
        <f>Data!BH774-Data!DO774</f>
        <v>5</v>
      </c>
      <c r="BE774" s="20">
        <f>Data!BI774-Data!DP774</f>
        <v>-1.1820000000000022</v>
      </c>
      <c r="BF774" s="20">
        <f>Data!BJ774-Data!DQ774</f>
        <v>6.1340000000000003</v>
      </c>
      <c r="BG774" s="20">
        <f>Data!BK774-Data!DR774</f>
        <v>6.6999999999999948E-2</v>
      </c>
      <c r="BH774" s="20">
        <f>Data!BL774-Data!DS774</f>
        <v>1.0500000000000007</v>
      </c>
      <c r="BI774" s="20">
        <f>Data!BM774-Data!DT774</f>
        <v>0.14899999999999997</v>
      </c>
      <c r="BJ774" s="20">
        <f>Data!BN774-Data!DU774</f>
        <v>4.6000000000000014</v>
      </c>
      <c r="BK774" s="20">
        <f>Data!BO774-Data!DV774</f>
        <v>6.6999999999999993</v>
      </c>
      <c r="BL774" s="20">
        <f>Data!BP774-Data!DW774</f>
        <v>-0.99999999999999956</v>
      </c>
      <c r="BM774" s="20">
        <f>Data!BQ774-Data!DX774</f>
        <v>2.5736842105263147</v>
      </c>
      <c r="BN774" s="20">
        <f>Data!BR774-Data!DY774</f>
        <v>2.3999999999999986</v>
      </c>
      <c r="BO774" s="20">
        <f>Data!BS774-Data!DZ774</f>
        <v>81</v>
      </c>
      <c r="BP774" s="20">
        <f>Data!BT774-Data!EA774</f>
        <v>-4.2999999999999983E-2</v>
      </c>
      <c r="BQ774" s="20">
        <f>Data!BU774-Data!EB774</f>
        <v>-1</v>
      </c>
      <c r="BR774" s="20">
        <f>Data!BV774-Data!EC774</f>
        <v>30</v>
      </c>
      <c r="BS774" s="20">
        <f>Data!BW774-Data!ED774</f>
        <v>66</v>
      </c>
      <c r="BT774" s="20">
        <f>Data!BX774-Data!EE774</f>
        <v>12</v>
      </c>
      <c r="BU774" s="20">
        <f>Data!BY774-Data!EF774</f>
        <v>47</v>
      </c>
      <c r="BV774" s="20">
        <f>Data!BZ774-Data!EG774</f>
        <v>23</v>
      </c>
      <c r="BW774" s="20">
        <f>Data!CA774-Data!EH774</f>
        <v>33.600000000000009</v>
      </c>
      <c r="BX774" s="20">
        <f>Data!CB774-Data!EI774</f>
        <v>84</v>
      </c>
      <c r="BY774" s="20">
        <f>Data!CC774-Data!EJ774</f>
        <v>75</v>
      </c>
      <c r="BZ774" s="20">
        <f>Data!EK774</f>
        <v>10722.4</v>
      </c>
      <c r="CA774" s="20">
        <f>Data!EL774</f>
        <v>10930.4</v>
      </c>
      <c r="CB774" s="20">
        <f>Data!EM774</f>
        <v>82.600000000000009</v>
      </c>
      <c r="CC774" s="20">
        <f>Data!EN774</f>
        <v>109.73421052631578</v>
      </c>
      <c r="CD774" s="20">
        <f>Data!EO774</f>
        <v>11.678800000000001</v>
      </c>
      <c r="CE774" s="20">
        <f>Data!EP774</f>
        <v>217.85599999999999</v>
      </c>
      <c r="CF774" s="50">
        <f>IF(ISBLANK(Data!EQ774), "", Data!EQ774)</f>
        <v>79</v>
      </c>
      <c r="CG774" s="50">
        <f>IF(ISBLANK(Data!ER774), "", Data!ER774)</f>
        <v>68</v>
      </c>
      <c r="CH774" s="61" t="str">
        <f>IF(ISBLANK(Data!ES774), "", Data!ES774)</f>
        <v>Tulsa</v>
      </c>
      <c r="CI774" s="61">
        <f>IF(ISBLANK(Data!ET774), "", Data!ET774)</f>
        <v>147</v>
      </c>
    </row>
    <row r="775" spans="1:87" x14ac:dyDescent="0.45">
      <c r="A775" s="50">
        <f>IF(ISBLANK(Data!A775), "", Data!A775)</f>
        <v>45322</v>
      </c>
      <c r="B775" s="50" t="str">
        <f>IF(ISBLANK(Data!B775), "", Data!B775)</f>
        <v>East Carolina</v>
      </c>
      <c r="C775" s="50">
        <f>IF(ISBLANK(Data!C775), "", Data!C775)</f>
        <v>76</v>
      </c>
      <c r="D775" s="50" t="str">
        <f>IF(ISBLANK(Data!D775), "", Data!D775)</f>
        <v>South Florida</v>
      </c>
      <c r="E775" s="50">
        <f>IF(ISBLANK(Data!E775), "", Data!E775)</f>
        <v>273</v>
      </c>
      <c r="F775" s="50" t="str">
        <f>IF(ISBLANK(Data!F775), "", Data!F775)</f>
        <v>N</v>
      </c>
      <c r="G775" s="50" t="str">
        <f>IF(ISBLANK(Data!G775), "", Data!G775)</f>
        <v>East Carolina</v>
      </c>
      <c r="H775" s="50" t="str">
        <f>IF(ISBLANK(Data!H775), "", Data!H775)</f>
        <v>South Florida</v>
      </c>
      <c r="I775" s="50" t="str">
        <f>IF(ISBLANK(Data!I775), "", Data!I775)</f>
        <v>East Carolina</v>
      </c>
      <c r="J775" s="50" t="str">
        <f>IF(ISBLANK(Data!J775), "", Data!J775)</f>
        <v>South Florida</v>
      </c>
      <c r="K775" s="50" t="str">
        <f>IF(ISBLANK(Data!K775), "", Data!K775)</f>
        <v>East Carolina</v>
      </c>
      <c r="L775" s="50" t="str">
        <f>IF(ISBLANK(Data!L775), "", Data!L775)</f>
        <v>South Florida</v>
      </c>
      <c r="M775" s="50" t="str">
        <f>IF(ISBLANK(Data!M775), "", Data!M775)</f>
        <v>E Carolina</v>
      </c>
      <c r="N775" s="50" t="str">
        <f>IF(ISBLANK(Data!N775), "", Data!N775)</f>
        <v>S Florida</v>
      </c>
      <c r="O775" s="50" t="str">
        <f>IF(ISBLANK(Data!O775), "", Data!O775)</f>
        <v>East Carolina</v>
      </c>
      <c r="P775" s="50" t="str">
        <f>IF(ISBLANK(Data!P775), "", Data!P775)</f>
        <v>South Florida</v>
      </c>
      <c r="Q775" s="50" t="str">
        <f>IF(ISBLANK(Data!Q775), "", Data!Q775)</f>
        <v>East Carolina</v>
      </c>
      <c r="R775" s="50" t="str">
        <f>IF(ISBLANK(Data!R775), "", Data!R775)</f>
        <v>South Florida</v>
      </c>
      <c r="S775" s="20">
        <f>Data!W775-Data!CD775</f>
        <v>-0.19841269841269804</v>
      </c>
      <c r="T775" s="20">
        <f>Data!X775-Data!CE775</f>
        <v>-5.2200000000000006</v>
      </c>
      <c r="U775" s="20">
        <f>Data!Y775-Data!CF775</f>
        <v>-3.7999999999999972</v>
      </c>
      <c r="V775" s="20">
        <f>Data!Z775-Data!CG775</f>
        <v>1.5</v>
      </c>
      <c r="W775" s="20">
        <f>Data!AA775-Data!CH775</f>
        <v>-3.0999999999999943</v>
      </c>
      <c r="X775" s="20">
        <f>Data!AB775-Data!CI775</f>
        <v>-6.5000000000000002E-2</v>
      </c>
      <c r="Y775" s="20">
        <f>Data!AC775-Data!CJ775</f>
        <v>1.3900000000000001</v>
      </c>
      <c r="Z775" s="20">
        <f>Data!AD775-Data!CK775</f>
        <v>0.79999999999999716</v>
      </c>
      <c r="AA775" s="20">
        <f>Data!AE775-Data!CL775</f>
        <v>-0.60000000000000853</v>
      </c>
      <c r="AB775" s="20">
        <f>Data!AF775-Data!CM775</f>
        <v>-2.63</v>
      </c>
      <c r="AC775" s="20">
        <f>Data!AG775-Data!CN775</f>
        <v>-4.1000000000000085</v>
      </c>
      <c r="AD775" s="20">
        <f>Data!AH775-Data!CO775</f>
        <v>-2</v>
      </c>
      <c r="AE775" s="20">
        <f>Data!AI775-Data!CP775</f>
        <v>-5.5499999999999994E-2</v>
      </c>
      <c r="AF775" s="20">
        <f>Data!AJ775-Data!CQ775</f>
        <v>-3.8000000000000003</v>
      </c>
      <c r="AG775" s="20">
        <f>Data!AK775-Data!CR775</f>
        <v>-0.16587301587301589</v>
      </c>
      <c r="AH775" s="20">
        <f>Data!AL775-Data!CS775</f>
        <v>-107</v>
      </c>
      <c r="AI775" s="20">
        <f>Data!AM775-Data!CT775</f>
        <v>-4.47</v>
      </c>
      <c r="AJ775" s="20">
        <f>Data!AN775-Data!CU775</f>
        <v>1.21</v>
      </c>
      <c r="AK775" s="20">
        <f>Data!AO775-Data!CV775</f>
        <v>91</v>
      </c>
      <c r="AL775" s="20">
        <f>Data!AP775-Data!CW775</f>
        <v>162</v>
      </c>
      <c r="AM775" s="20">
        <f>Data!AQ775-Data!CX775</f>
        <v>153</v>
      </c>
      <c r="AN775" s="20">
        <f>Data!AR775-Data!CY775</f>
        <v>-1.6000000000000014E-2</v>
      </c>
      <c r="AO775" s="20">
        <f>Data!AS775-Data!CZ775</f>
        <v>-19</v>
      </c>
      <c r="AP775" s="20">
        <f>Data!AT775-Data!DA775</f>
        <v>4</v>
      </c>
      <c r="AQ775" s="20">
        <f>Data!AU775-Data!DB775</f>
        <v>-4.6999999999999986E-2</v>
      </c>
      <c r="AR775" s="20">
        <f>Data!AV775-Data!DC775</f>
        <v>16</v>
      </c>
      <c r="AS775" s="20">
        <f>Data!AW775-Data!DD775</f>
        <v>48</v>
      </c>
      <c r="AT775" s="20">
        <f>Data!AX775-Data!DE775</f>
        <v>-4.3000000000000038E-2</v>
      </c>
      <c r="AU775" s="20">
        <f>Data!AY775-Data!DF775</f>
        <v>81</v>
      </c>
      <c r="AV775" s="20">
        <f>Data!AZ775-Data!DG775</f>
        <v>2.3650793650793656</v>
      </c>
      <c r="AW775" s="20">
        <f>Data!BA775-Data!DH775</f>
        <v>106</v>
      </c>
      <c r="AX775" s="20">
        <f>Data!BB775-Data!DI775</f>
        <v>-0.15079365079364493</v>
      </c>
      <c r="AY775" s="20">
        <f>Data!BC775-Data!DJ775</f>
        <v>-36</v>
      </c>
      <c r="AZ775" s="20">
        <f>Data!BD775-Data!DK775</f>
        <v>43</v>
      </c>
      <c r="BA775" s="20">
        <f>Data!BE775-Data!DL775</f>
        <v>-3</v>
      </c>
      <c r="BB775" s="20">
        <f>Data!BF775-Data!DM775</f>
        <v>36</v>
      </c>
      <c r="BC775" s="20">
        <f>Data!BG775-Data!DN775</f>
        <v>18</v>
      </c>
      <c r="BD775" s="20">
        <f>Data!BH775-Data!DO775</f>
        <v>-6.7000000000000028</v>
      </c>
      <c r="BE775" s="20">
        <f>Data!BI775-Data!DP775</f>
        <v>-2.3329999999999984</v>
      </c>
      <c r="BF775" s="20">
        <f>Data!BJ775-Data!DQ775</f>
        <v>-4.2850000000000001</v>
      </c>
      <c r="BG775" s="20">
        <f>Data!BK775-Data!DR775</f>
        <v>-0.38500000000000001</v>
      </c>
      <c r="BH775" s="20">
        <f>Data!BL775-Data!DS775</f>
        <v>0.20600000000000129</v>
      </c>
      <c r="BI775" s="20">
        <f>Data!BM775-Data!DT775</f>
        <v>8.4999999999999964E-2</v>
      </c>
      <c r="BJ775" s="20">
        <f>Data!BN775-Data!DU775</f>
        <v>-3.2999999999999972</v>
      </c>
      <c r="BK775" s="20">
        <f>Data!BO775-Data!DV775</f>
        <v>-0.89999999999999858</v>
      </c>
      <c r="BL775" s="20">
        <f>Data!BP775-Data!DW775</f>
        <v>-0.59999999999999964</v>
      </c>
      <c r="BM775" s="20">
        <f>Data!BQ775-Data!DX775</f>
        <v>1.0476190476190474</v>
      </c>
      <c r="BN775" s="20">
        <f>Data!BR775-Data!DY775</f>
        <v>-1.5999999999999979</v>
      </c>
      <c r="BO775" s="20">
        <f>Data!BS775-Data!DZ775</f>
        <v>111</v>
      </c>
      <c r="BP775" s="20">
        <f>Data!BT775-Data!EA775</f>
        <v>-6.9000000000000061E-2</v>
      </c>
      <c r="BQ775" s="20">
        <f>Data!BU775-Data!EB775</f>
        <v>-1</v>
      </c>
      <c r="BR775" s="20">
        <f>Data!BV775-Data!EC775</f>
        <v>68</v>
      </c>
      <c r="BS775" s="20">
        <f>Data!BW775-Data!ED775</f>
        <v>62</v>
      </c>
      <c r="BT775" s="20">
        <f>Data!BX775-Data!EE775</f>
        <v>100</v>
      </c>
      <c r="BU775" s="20">
        <f>Data!BY775-Data!EF775</f>
        <v>48</v>
      </c>
      <c r="BV775" s="20">
        <f>Data!BZ775-Data!EG775</f>
        <v>49</v>
      </c>
      <c r="BW775" s="20">
        <f>Data!CA775-Data!EH775</f>
        <v>61.399999999999991</v>
      </c>
      <c r="BX775" s="20">
        <f>Data!CB775-Data!EI775</f>
        <v>113</v>
      </c>
      <c r="BY775" s="20">
        <f>Data!CC775-Data!EJ775</f>
        <v>122</v>
      </c>
      <c r="BZ775" s="20">
        <f>Data!EK775</f>
        <v>10951.6</v>
      </c>
      <c r="CA775" s="20">
        <f>Data!EL775</f>
        <v>11511.599999999999</v>
      </c>
      <c r="CB775" s="20">
        <f>Data!EM775</f>
        <v>75.334000000000003</v>
      </c>
      <c r="CC775" s="20">
        <f>Data!EN775</f>
        <v>84.950666666666663</v>
      </c>
      <c r="CD775" s="20">
        <f>Data!EO775</f>
        <v>11.692</v>
      </c>
      <c r="CE775" s="20">
        <f>Data!EP775</f>
        <v>218.16099999999997</v>
      </c>
      <c r="CF775" s="50">
        <f>IF(ISBLANK(Data!EQ775), "", Data!EQ775)</f>
        <v>60</v>
      </c>
      <c r="CG775" s="50">
        <f>IF(ISBLANK(Data!ER775), "", Data!ER775)</f>
        <v>71</v>
      </c>
      <c r="CH775" s="61" t="str">
        <f>IF(ISBLANK(Data!ES775), "", Data!ES775)</f>
        <v>South Florida</v>
      </c>
      <c r="CI775" s="61">
        <f>IF(ISBLANK(Data!ET775), "", Data!ET775)</f>
        <v>131</v>
      </c>
    </row>
    <row r="776" spans="1:87" x14ac:dyDescent="0.45">
      <c r="A776" s="50">
        <f>IF(ISBLANK(Data!A776), "", Data!A776)</f>
        <v>45322</v>
      </c>
      <c r="B776" s="50" t="str">
        <f>IF(ISBLANK(Data!B776), "", Data!B776)</f>
        <v>Presbyterian</v>
      </c>
      <c r="C776" s="50">
        <f>IF(ISBLANK(Data!C776), "", Data!C776)</f>
        <v>235</v>
      </c>
      <c r="D776" s="50" t="str">
        <f>IF(ISBLANK(Data!D776), "", Data!D776)</f>
        <v>USC Upstate</v>
      </c>
      <c r="E776" s="50">
        <f>IF(ISBLANK(Data!E776), "", Data!E776)</f>
        <v>326</v>
      </c>
      <c r="F776" s="50" t="str">
        <f>IF(ISBLANK(Data!F776), "", Data!F776)</f>
        <v>N</v>
      </c>
      <c r="G776" s="50" t="str">
        <f>IF(ISBLANK(Data!G776), "", Data!G776)</f>
        <v>Presbyterian</v>
      </c>
      <c r="H776" s="50" t="str">
        <f>IF(ISBLANK(Data!H776), "", Data!H776)</f>
        <v>USC Upstate</v>
      </c>
      <c r="I776" s="50" t="str">
        <f>IF(ISBLANK(Data!I776), "", Data!I776)</f>
        <v>Presbyterian</v>
      </c>
      <c r="J776" s="50" t="str">
        <f>IF(ISBLANK(Data!J776), "", Data!J776)</f>
        <v>USC Upstate</v>
      </c>
      <c r="K776" s="50" t="str">
        <f>IF(ISBLANK(Data!K776), "", Data!K776)</f>
        <v>Presbyterian</v>
      </c>
      <c r="L776" s="50" t="str">
        <f>IF(ISBLANK(Data!L776), "", Data!L776)</f>
        <v>South Carolina Upstate</v>
      </c>
      <c r="M776" s="50" t="str">
        <f>IF(ISBLANK(Data!M776), "", Data!M776)</f>
        <v>Presbyterian</v>
      </c>
      <c r="N776" s="50" t="str">
        <f>IF(ISBLANK(Data!N776), "", Data!N776)</f>
        <v>SC Upstate</v>
      </c>
      <c r="O776" s="50" t="str">
        <f>IF(ISBLANK(Data!O776), "", Data!O776)</f>
        <v>Presbyterian</v>
      </c>
      <c r="P776" s="50" t="str">
        <f>IF(ISBLANK(Data!P776), "", Data!P776)</f>
        <v>SC Upstate</v>
      </c>
      <c r="Q776" s="50" t="str">
        <f>IF(ISBLANK(Data!Q776), "", Data!Q776)</f>
        <v>Presbyterian College</v>
      </c>
      <c r="R776" s="50" t="str">
        <f>IF(ISBLANK(Data!R776), "", Data!R776)</f>
        <v>South Carolina Upstate</v>
      </c>
      <c r="S776" s="20">
        <f>Data!W776-Data!CD776</f>
        <v>0.10909090909090902</v>
      </c>
      <c r="T776" s="20">
        <f>Data!X776-Data!CE776</f>
        <v>-1.5599999999999987</v>
      </c>
      <c r="U776" s="20">
        <f>Data!Y776-Data!CF776</f>
        <v>-1.3000000000000114</v>
      </c>
      <c r="V776" s="20">
        <f>Data!Z776-Data!CG776</f>
        <v>0.19999999999998863</v>
      </c>
      <c r="W776" s="20">
        <f>Data!AA776-Data!CH776</f>
        <v>1.7000000000000028</v>
      </c>
      <c r="X776" s="20">
        <f>Data!AB776-Data!CI776</f>
        <v>0.02</v>
      </c>
      <c r="Y776" s="20">
        <f>Data!AC776-Data!CJ776</f>
        <v>-5.8</v>
      </c>
      <c r="Z776" s="20">
        <f>Data!AD776-Data!CK776</f>
        <v>-2.6000000000000085</v>
      </c>
      <c r="AA776" s="20">
        <f>Data!AE776-Data!CL776</f>
        <v>3.2999999999999972</v>
      </c>
      <c r="AB776" s="20">
        <f>Data!AF776-Data!CM776</f>
        <v>-9.93</v>
      </c>
      <c r="AC776" s="20">
        <f>Data!AG776-Data!CN776</f>
        <v>-2.2000000000000028</v>
      </c>
      <c r="AD776" s="20">
        <f>Data!AH776-Data!CO776</f>
        <v>1.7999999999999972</v>
      </c>
      <c r="AE776" s="20">
        <f>Data!AI776-Data!CP776</f>
        <v>-6.8199999999999983E-2</v>
      </c>
      <c r="AF776" s="20">
        <f>Data!AJ776-Data!CQ776</f>
        <v>0</v>
      </c>
      <c r="AG776" s="20">
        <f>Data!AK776-Data!CR776</f>
        <v>4.545454545454547E-2</v>
      </c>
      <c r="AH776" s="20">
        <f>Data!AL776-Data!CS776</f>
        <v>-19</v>
      </c>
      <c r="AI776" s="20">
        <f>Data!AM776-Data!CT776</f>
        <v>-0.67999999999999972</v>
      </c>
      <c r="AJ776" s="20">
        <f>Data!AN776-Data!CU776</f>
        <v>-4.3100000000000005</v>
      </c>
      <c r="AK776" s="20">
        <f>Data!AO776-Data!CV776</f>
        <v>238</v>
      </c>
      <c r="AL776" s="20">
        <f>Data!AP776-Data!CW776</f>
        <v>166</v>
      </c>
      <c r="AM776" s="20">
        <f>Data!AQ776-Data!CX776</f>
        <v>83</v>
      </c>
      <c r="AN776" s="20">
        <f>Data!AR776-Data!CY776</f>
        <v>3.5999999999999976E-2</v>
      </c>
      <c r="AO776" s="20">
        <f>Data!AS776-Data!CZ776</f>
        <v>-5</v>
      </c>
      <c r="AP776" s="20">
        <f>Data!AT776-Data!DA776</f>
        <v>-28</v>
      </c>
      <c r="AQ776" s="20">
        <f>Data!AU776-Data!DB776</f>
        <v>9.9999999999999534E-3</v>
      </c>
      <c r="AR776" s="20">
        <f>Data!AV776-Data!DC776</f>
        <v>79</v>
      </c>
      <c r="AS776" s="20">
        <f>Data!AW776-Data!DD776</f>
        <v>108</v>
      </c>
      <c r="AT776" s="20">
        <f>Data!AX776-Data!DE776</f>
        <v>2.300000000000002E-2</v>
      </c>
      <c r="AU776" s="20">
        <f>Data!AY776-Data!DF776</f>
        <v>7</v>
      </c>
      <c r="AV776" s="20">
        <f>Data!AZ776-Data!DG776</f>
        <v>-0.54090909090909101</v>
      </c>
      <c r="AW776" s="20">
        <f>Data!BA776-Data!DH776</f>
        <v>103</v>
      </c>
      <c r="AX776" s="20">
        <f>Data!BB776-Data!DI776</f>
        <v>1.7954545454545467</v>
      </c>
      <c r="AY776" s="20">
        <f>Data!BC776-Data!DJ776</f>
        <v>46</v>
      </c>
      <c r="AZ776" s="20">
        <f>Data!BD776-Data!DK776</f>
        <v>-13</v>
      </c>
      <c r="BA776" s="20">
        <f>Data!BE776-Data!DL776</f>
        <v>5</v>
      </c>
      <c r="BB776" s="20">
        <f>Data!BF776-Data!DM776</f>
        <v>28</v>
      </c>
      <c r="BC776" s="20">
        <f>Data!BG776-Data!DN776</f>
        <v>16</v>
      </c>
      <c r="BD776" s="20">
        <f>Data!BH776-Data!DO776</f>
        <v>4.2999999999999972</v>
      </c>
      <c r="BE776" s="20">
        <f>Data!BI776-Data!DP776</f>
        <v>0.91400000000000148</v>
      </c>
      <c r="BF776" s="20">
        <f>Data!BJ776-Data!DQ776</f>
        <v>3.4180000000000001</v>
      </c>
      <c r="BG776" s="20">
        <f>Data!BK776-Data!DR776</f>
        <v>5.699999999999994E-2</v>
      </c>
      <c r="BH776" s="20">
        <f>Data!BL776-Data!DS776</f>
        <v>0.23599999999999888</v>
      </c>
      <c r="BI776" s="20">
        <f>Data!BM776-Data!DT776</f>
        <v>-0.124</v>
      </c>
      <c r="BJ776" s="20">
        <f>Data!BN776-Data!DU776</f>
        <v>-3.3999999999999986</v>
      </c>
      <c r="BK776" s="20">
        <f>Data!BO776-Data!DV776</f>
        <v>3.3000000000000007</v>
      </c>
      <c r="BL776" s="20">
        <f>Data!BP776-Data!DW776</f>
        <v>-0.10000000000000009</v>
      </c>
      <c r="BM776" s="20">
        <f>Data!BQ776-Data!DX776</f>
        <v>-1.2818181818181813</v>
      </c>
      <c r="BN776" s="20">
        <f>Data!BR776-Data!DY776</f>
        <v>-1</v>
      </c>
      <c r="BO776" s="20">
        <f>Data!BS776-Data!DZ776</f>
        <v>24</v>
      </c>
      <c r="BP776" s="20">
        <f>Data!BT776-Data!EA776</f>
        <v>-2.200000000000002E-2</v>
      </c>
      <c r="BQ776" s="20">
        <f>Data!BU776-Data!EB776</f>
        <v>0</v>
      </c>
      <c r="BR776" s="20">
        <f>Data!BV776-Data!EC776</f>
        <v>-3</v>
      </c>
      <c r="BS776" s="20">
        <f>Data!BW776-Data!ED776</f>
        <v>29</v>
      </c>
      <c r="BT776" s="20">
        <f>Data!BX776-Data!EE776</f>
        <v>2</v>
      </c>
      <c r="BU776" s="20">
        <f>Data!BY776-Data!EF776</f>
        <v>3</v>
      </c>
      <c r="BV776" s="20">
        <f>Data!BZ776-Data!EG776</f>
        <v>16</v>
      </c>
      <c r="BW776" s="20">
        <f>Data!CA776-Data!EH776</f>
        <v>12.800000000000011</v>
      </c>
      <c r="BX776" s="20">
        <f>Data!CB776-Data!EI776</f>
        <v>23</v>
      </c>
      <c r="BY776" s="20">
        <f>Data!CC776-Data!EJ776</f>
        <v>6</v>
      </c>
      <c r="BZ776" s="20">
        <f>Data!EK776</f>
        <v>11414.19</v>
      </c>
      <c r="CA776" s="20">
        <f>Data!EL776</f>
        <v>11581.44</v>
      </c>
      <c r="CB776" s="20">
        <f>Data!EM776</f>
        <v>88.433599999999984</v>
      </c>
      <c r="CC776" s="20">
        <f>Data!EN776</f>
        <v>72.027272727272731</v>
      </c>
      <c r="CD776" s="20">
        <f>Data!EO776</f>
        <v>11.7552</v>
      </c>
      <c r="CE776" s="20">
        <f>Data!EP776</f>
        <v>257.41500000000002</v>
      </c>
      <c r="CF776" s="50">
        <f>IF(ISBLANK(Data!EQ776), "", Data!EQ776)</f>
        <v>80</v>
      </c>
      <c r="CG776" s="50">
        <f>IF(ISBLANK(Data!ER776), "", Data!ER776)</f>
        <v>73</v>
      </c>
      <c r="CH776" s="61" t="str">
        <f>IF(ISBLANK(Data!ES776), "", Data!ES776)</f>
        <v>Presbyterian</v>
      </c>
      <c r="CI776" s="61">
        <f>IF(ISBLANK(Data!ET776), "", Data!ET776)</f>
        <v>153</v>
      </c>
    </row>
    <row r="777" spans="1:87" x14ac:dyDescent="0.45">
      <c r="A777" s="50">
        <f>IF(ISBLANK(Data!A777), "", Data!A777)</f>
        <v>45322</v>
      </c>
      <c r="B777" s="50" t="str">
        <f>IF(ISBLANK(Data!B777), "", Data!B777)</f>
        <v>Duquesne</v>
      </c>
      <c r="C777" s="50">
        <f>IF(ISBLANK(Data!C777), "", Data!C777)</f>
        <v>75</v>
      </c>
      <c r="D777" s="50" t="str">
        <f>IF(ISBLANK(Data!D777), "", Data!D777)</f>
        <v>Chicago St.</v>
      </c>
      <c r="E777" s="50">
        <f>IF(ISBLANK(Data!E777), "", Data!E777)</f>
        <v>51</v>
      </c>
      <c r="F777" s="50" t="str">
        <f>IF(ISBLANK(Data!F777), "", Data!F777)</f>
        <v>N</v>
      </c>
      <c r="G777" s="50" t="str">
        <f>IF(ISBLANK(Data!G777), "", Data!G777)</f>
        <v>Duquesne</v>
      </c>
      <c r="H777" s="50" t="str">
        <f>IF(ISBLANK(Data!H777), "", Data!H777)</f>
        <v>Chicago St.</v>
      </c>
      <c r="I777" s="50" t="str">
        <f>IF(ISBLANK(Data!I777), "", Data!I777)</f>
        <v>Duquesne</v>
      </c>
      <c r="J777" s="50" t="str">
        <f>IF(ISBLANK(Data!J777), "", Data!J777)</f>
        <v>Chicago St.</v>
      </c>
      <c r="K777" s="50" t="str">
        <f>IF(ISBLANK(Data!K777), "", Data!K777)</f>
        <v>Duquesne</v>
      </c>
      <c r="L777" s="50" t="str">
        <f>IF(ISBLANK(Data!L777), "", Data!L777)</f>
        <v>Chicago State</v>
      </c>
      <c r="M777" s="50" t="str">
        <f>IF(ISBLANK(Data!M777), "", Data!M777)</f>
        <v>Duquesne</v>
      </c>
      <c r="N777" s="50" t="str">
        <f>IF(ISBLANK(Data!N777), "", Data!N777)</f>
        <v>Chicago St</v>
      </c>
      <c r="O777" s="50" t="str">
        <f>IF(ISBLANK(Data!O777), "", Data!O777)</f>
        <v>Duquesne</v>
      </c>
      <c r="P777" s="50" t="str">
        <f>IF(ISBLANK(Data!P777), "", Data!P777)</f>
        <v>Chicago St.</v>
      </c>
      <c r="Q777" s="50" t="str">
        <f>IF(ISBLANK(Data!Q777), "", Data!Q777)</f>
        <v>Duquesne</v>
      </c>
      <c r="R777" s="50" t="str">
        <f>IF(ISBLANK(Data!R777), "", Data!R777)</f>
        <v>Chicago State</v>
      </c>
      <c r="S777" s="20">
        <f>Data!W777-Data!CD777</f>
        <v>0.15587044534412997</v>
      </c>
      <c r="T777" s="20">
        <f>Data!X777-Data!CE777</f>
        <v>17.02</v>
      </c>
      <c r="U777" s="20">
        <f>Data!Y777-Data!CF777</f>
        <v>8.2999999999999972</v>
      </c>
      <c r="V777" s="20">
        <f>Data!Z777-Data!CG777</f>
        <v>-8.7000000000000028</v>
      </c>
      <c r="W777" s="20">
        <f>Data!AA777-Data!CH777</f>
        <v>2.6000000000000085</v>
      </c>
      <c r="X777" s="20">
        <f>Data!AB777-Data!CI777</f>
        <v>-8.4999999999999992E-2</v>
      </c>
      <c r="Y777" s="20">
        <f>Data!AC777-Data!CJ777</f>
        <v>6.5500000000000007</v>
      </c>
      <c r="Z777" s="20">
        <f>Data!AD777-Data!CK777</f>
        <v>3.6000000000000085</v>
      </c>
      <c r="AA777" s="20">
        <f>Data!AE777-Data!CL777</f>
        <v>-2.9000000000000057</v>
      </c>
      <c r="AB777" s="20">
        <f>Data!AF777-Data!CM777</f>
        <v>4.1400000000000006</v>
      </c>
      <c r="AC777" s="20">
        <f>Data!AG777-Data!CN777</f>
        <v>7.6999999999999886</v>
      </c>
      <c r="AD777" s="20">
        <f>Data!AH777-Data!CO777</f>
        <v>-8.2000000000000028</v>
      </c>
      <c r="AE777" s="20">
        <f>Data!AI777-Data!CP777</f>
        <v>0.41780000000000006</v>
      </c>
      <c r="AF777" s="20">
        <f>Data!AJ777-Data!CQ777</f>
        <v>6.9</v>
      </c>
      <c r="AG777" s="20">
        <f>Data!AK777-Data!CR777</f>
        <v>0.22429149797570855</v>
      </c>
      <c r="AH777" s="20">
        <f>Data!AL777-Data!CS777</f>
        <v>161</v>
      </c>
      <c r="AI777" s="20">
        <f>Data!AM777-Data!CT777</f>
        <v>15.379999999999999</v>
      </c>
      <c r="AJ777" s="20">
        <f>Data!AN777-Data!CU777</f>
        <v>7.1199999999999992</v>
      </c>
      <c r="AK777" s="20">
        <f>Data!AO777-Data!CV777</f>
        <v>-417</v>
      </c>
      <c r="AL777" s="20">
        <f>Data!AP777-Data!CW777</f>
        <v>-523</v>
      </c>
      <c r="AM777" s="20">
        <f>Data!AQ777-Data!CX777</f>
        <v>-356</v>
      </c>
      <c r="AN777" s="20">
        <f>Data!AR777-Data!CY777</f>
        <v>6.0000000000000053E-3</v>
      </c>
      <c r="AO777" s="20">
        <f>Data!AS777-Data!CZ777</f>
        <v>-13</v>
      </c>
      <c r="AP777" s="20">
        <f>Data!AT777-Data!DA777</f>
        <v>-64</v>
      </c>
      <c r="AQ777" s="20">
        <f>Data!AU777-Data!DB777</f>
        <v>1.6000000000000014E-2</v>
      </c>
      <c r="AR777" s="20">
        <f>Data!AV777-Data!DC777</f>
        <v>-116</v>
      </c>
      <c r="AS777" s="20">
        <f>Data!AW777-Data!DD777</f>
        <v>-158</v>
      </c>
      <c r="AT777" s="20">
        <f>Data!AX777-Data!DE777</f>
        <v>-1.100000000000001E-2</v>
      </c>
      <c r="AU777" s="20">
        <f>Data!AY777-Data!DF777</f>
        <v>-92</v>
      </c>
      <c r="AV777" s="20">
        <f>Data!AZ777-Data!DG777</f>
        <v>-0.40688259109311709</v>
      </c>
      <c r="AW777" s="20">
        <f>Data!BA777-Data!DH777</f>
        <v>-174</v>
      </c>
      <c r="AX777" s="20">
        <f>Data!BB777-Data!DI777</f>
        <v>3.0850202429149789</v>
      </c>
      <c r="AY777" s="20">
        <f>Data!BC777-Data!DJ777</f>
        <v>-44</v>
      </c>
      <c r="AZ777" s="20">
        <f>Data!BD777-Data!DK777</f>
        <v>-94</v>
      </c>
      <c r="BA777" s="20">
        <f>Data!BE777-Data!DL777</f>
        <v>4</v>
      </c>
      <c r="BB777" s="20">
        <f>Data!BF777-Data!DM777</f>
        <v>-124</v>
      </c>
      <c r="BC777" s="20">
        <f>Data!BG777-Data!DN777</f>
        <v>-112</v>
      </c>
      <c r="BD777" s="20">
        <f>Data!BH777-Data!DO777</f>
        <v>3.5</v>
      </c>
      <c r="BE777" s="20">
        <f>Data!BI777-Data!DP777</f>
        <v>-1.9210000000000065</v>
      </c>
      <c r="BF777" s="20">
        <f>Data!BJ777-Data!DQ777</f>
        <v>5.3659999999999997</v>
      </c>
      <c r="BG777" s="20">
        <f>Data!BK777-Data!DR777</f>
        <v>0.25800000000000012</v>
      </c>
      <c r="BH777" s="20">
        <f>Data!BL777-Data!DS777</f>
        <v>-1.5670000000000002</v>
      </c>
      <c r="BI777" s="20">
        <f>Data!BM777-Data!DT777</f>
        <v>-4.3000000000000038E-2</v>
      </c>
      <c r="BJ777" s="20">
        <f>Data!BN777-Data!DU777</f>
        <v>4</v>
      </c>
      <c r="BK777" s="20">
        <f>Data!BO777-Data!DV777</f>
        <v>-0.60000000000000142</v>
      </c>
      <c r="BL777" s="20">
        <f>Data!BP777-Data!DW777</f>
        <v>1.4</v>
      </c>
      <c r="BM777" s="20">
        <f>Data!BQ777-Data!DX777</f>
        <v>-1.5748987854251011</v>
      </c>
      <c r="BN777" s="20">
        <f>Data!BR777-Data!DY777</f>
        <v>0.5</v>
      </c>
      <c r="BO777" s="20">
        <f>Data!BS777-Data!DZ777</f>
        <v>-186</v>
      </c>
      <c r="BP777" s="20">
        <f>Data!BT777-Data!EA777</f>
        <v>0.11599999999999994</v>
      </c>
      <c r="BQ777" s="20">
        <f>Data!BU777-Data!EB777</f>
        <v>1</v>
      </c>
      <c r="BR777" s="20">
        <f>Data!BV777-Data!EC777</f>
        <v>-190</v>
      </c>
      <c r="BS777" s="20">
        <f>Data!BW777-Data!ED777</f>
        <v>-138</v>
      </c>
      <c r="BT777" s="20">
        <f>Data!BX777-Data!EE777</f>
        <v>-184</v>
      </c>
      <c r="BU777" s="20">
        <f>Data!BY777-Data!EF777</f>
        <v>-174</v>
      </c>
      <c r="BV777" s="20">
        <f>Data!BZ777-Data!EG777</f>
        <v>-190</v>
      </c>
      <c r="BW777" s="20">
        <f>Data!CA777-Data!EH777</f>
        <v>-144.30000000000001</v>
      </c>
      <c r="BX777" s="20">
        <f>Data!CB777-Data!EI777</f>
        <v>-187</v>
      </c>
      <c r="BY777" s="20">
        <f>Data!CC777-Data!EJ777</f>
        <v>-197</v>
      </c>
      <c r="BZ777" s="20">
        <f>Data!EK777</f>
        <v>11760.5</v>
      </c>
      <c r="CA777" s="20">
        <f>Data!EL777</f>
        <v>9989.44</v>
      </c>
      <c r="CB777" s="20">
        <f>Data!EM777</f>
        <v>108.88499999999999</v>
      </c>
      <c r="CC777" s="20">
        <f>Data!EN777</f>
        <v>102.02778947368421</v>
      </c>
      <c r="CD777" s="20">
        <f>Data!EO777</f>
        <v>12.707999999999998</v>
      </c>
      <c r="CE777" s="20">
        <f>Data!EP777</f>
        <v>315.52999999999997</v>
      </c>
      <c r="CF777" s="50">
        <f>IF(ISBLANK(Data!EQ777), "", Data!EQ777)</f>
        <v>65</v>
      </c>
      <c r="CG777" s="50">
        <f>IF(ISBLANK(Data!ER777), "", Data!ER777)</f>
        <v>60</v>
      </c>
      <c r="CH777" s="61" t="str">
        <f>IF(ISBLANK(Data!ES777), "", Data!ES777)</f>
        <v>Duquesne</v>
      </c>
      <c r="CI777" s="61">
        <f>IF(ISBLANK(Data!ET777), "", Data!ET777)</f>
        <v>125</v>
      </c>
    </row>
    <row r="778" spans="1:87" x14ac:dyDescent="0.45">
      <c r="A778" s="50">
        <f>IF(ISBLANK(Data!A778), "", Data!A778)</f>
        <v>45322</v>
      </c>
      <c r="B778" s="50" t="str">
        <f>IF(ISBLANK(Data!B778), "", Data!B778)</f>
        <v>Fordham</v>
      </c>
      <c r="C778" s="50">
        <f>IF(ISBLANK(Data!C778), "", Data!C778)</f>
        <v>92</v>
      </c>
      <c r="D778" s="50" t="str">
        <f>IF(ISBLANK(Data!D778), "", Data!D778)</f>
        <v>Richmond</v>
      </c>
      <c r="E778" s="50">
        <f>IF(ISBLANK(Data!E778), "", Data!E778)</f>
        <v>245</v>
      </c>
      <c r="F778" s="50" t="str">
        <f>IF(ISBLANK(Data!F778), "", Data!F778)</f>
        <v>N</v>
      </c>
      <c r="G778" s="50" t="str">
        <f>IF(ISBLANK(Data!G778), "", Data!G778)</f>
        <v>Fordham</v>
      </c>
      <c r="H778" s="50" t="str">
        <f>IF(ISBLANK(Data!H778), "", Data!H778)</f>
        <v>Richmond</v>
      </c>
      <c r="I778" s="50" t="str">
        <f>IF(ISBLANK(Data!I778), "", Data!I778)</f>
        <v>Fordham</v>
      </c>
      <c r="J778" s="50" t="str">
        <f>IF(ISBLANK(Data!J778), "", Data!J778)</f>
        <v>Richmond</v>
      </c>
      <c r="K778" s="50" t="str">
        <f>IF(ISBLANK(Data!K778), "", Data!K778)</f>
        <v>Fordham</v>
      </c>
      <c r="L778" s="50" t="str">
        <f>IF(ISBLANK(Data!L778), "", Data!L778)</f>
        <v>Richmond</v>
      </c>
      <c r="M778" s="50" t="str">
        <f>IF(ISBLANK(Data!M778), "", Data!M778)</f>
        <v>Fordham</v>
      </c>
      <c r="N778" s="50" t="str">
        <f>IF(ISBLANK(Data!N778), "", Data!N778)</f>
        <v>Richmond</v>
      </c>
      <c r="O778" s="50" t="str">
        <f>IF(ISBLANK(Data!O778), "", Data!O778)</f>
        <v>Fordham</v>
      </c>
      <c r="P778" s="50" t="str">
        <f>IF(ISBLANK(Data!P778), "", Data!P778)</f>
        <v>Richmond</v>
      </c>
      <c r="Q778" s="50" t="str">
        <f>IF(ISBLANK(Data!Q778), "", Data!Q778)</f>
        <v>Fordham</v>
      </c>
      <c r="R778" s="50" t="str">
        <f>IF(ISBLANK(Data!R778), "", Data!R778)</f>
        <v>Richmond</v>
      </c>
      <c r="S778" s="20">
        <f>Data!W778-Data!CD778</f>
        <v>-0.3</v>
      </c>
      <c r="T778" s="20">
        <f>Data!X778-Data!CE778</f>
        <v>-12.469999999999999</v>
      </c>
      <c r="U778" s="20">
        <f>Data!Y778-Data!CF778</f>
        <v>-6.2000000000000028</v>
      </c>
      <c r="V778" s="20">
        <f>Data!Z778-Data!CG778</f>
        <v>6.2999999999999972</v>
      </c>
      <c r="W778" s="20">
        <f>Data!AA778-Data!CH778</f>
        <v>3.6000000000000085</v>
      </c>
      <c r="X778" s="20">
        <f>Data!AB778-Data!CI778</f>
        <v>-8.7999999999999995E-2</v>
      </c>
      <c r="Y778" s="20">
        <f>Data!AC778-Data!CJ778</f>
        <v>-3.45</v>
      </c>
      <c r="Z778" s="20">
        <f>Data!AD778-Data!CK778</f>
        <v>-1.3999999999999915</v>
      </c>
      <c r="AA778" s="20">
        <f>Data!AE778-Data!CL778</f>
        <v>2.1000000000000085</v>
      </c>
      <c r="AB778" s="20">
        <f>Data!AF778-Data!CM778</f>
        <v>-2.5999999999999996</v>
      </c>
      <c r="AC778" s="20">
        <f>Data!AG778-Data!CN778</f>
        <v>-5.2999999999999972</v>
      </c>
      <c r="AD778" s="20">
        <f>Data!AH778-Data!CO778</f>
        <v>7.5</v>
      </c>
      <c r="AE778" s="20">
        <f>Data!AI778-Data!CP778</f>
        <v>-0.32410000000000005</v>
      </c>
      <c r="AF778" s="20">
        <f>Data!AJ778-Data!CQ778</f>
        <v>-7.3000000000000007</v>
      </c>
      <c r="AG778" s="20">
        <f>Data!AK778-Data!CR778</f>
        <v>-0.36500000000000005</v>
      </c>
      <c r="AH778" s="20">
        <f>Data!AL778-Data!CS778</f>
        <v>-233</v>
      </c>
      <c r="AI778" s="20">
        <f>Data!AM778-Data!CT778</f>
        <v>-9.42</v>
      </c>
      <c r="AJ778" s="20">
        <f>Data!AN778-Data!CU778</f>
        <v>-2.0699999999999998</v>
      </c>
      <c r="AK778" s="20">
        <f>Data!AO778-Data!CV778</f>
        <v>25</v>
      </c>
      <c r="AL778" s="20">
        <f>Data!AP778-Data!CW778</f>
        <v>172</v>
      </c>
      <c r="AM778" s="20">
        <f>Data!AQ778-Data!CX778</f>
        <v>55</v>
      </c>
      <c r="AN778" s="20">
        <f>Data!AR778-Data!CY778</f>
        <v>-4.7000000000000042E-2</v>
      </c>
      <c r="AO778" s="20">
        <f>Data!AS778-Data!CZ778</f>
        <v>3</v>
      </c>
      <c r="AP778" s="20">
        <f>Data!AT778-Data!DA778</f>
        <v>67</v>
      </c>
      <c r="AQ778" s="20">
        <f>Data!AU778-Data!DB778</f>
        <v>-4.2999999999999983E-2</v>
      </c>
      <c r="AR778" s="20">
        <f>Data!AV778-Data!DC778</f>
        <v>86</v>
      </c>
      <c r="AS778" s="20">
        <f>Data!AW778-Data!DD778</f>
        <v>172</v>
      </c>
      <c r="AT778" s="20">
        <f>Data!AX778-Data!DE778</f>
        <v>-8.0999999999999961E-2</v>
      </c>
      <c r="AU778" s="20">
        <f>Data!AY778-Data!DF778</f>
        <v>143</v>
      </c>
      <c r="AV778" s="20">
        <f>Data!AZ778-Data!DG778</f>
        <v>7.1499999999999995</v>
      </c>
      <c r="AW778" s="20">
        <f>Data!BA778-Data!DH778</f>
        <v>81</v>
      </c>
      <c r="AX778" s="20">
        <f>Data!BB778-Data!DI778</f>
        <v>4.0500000000000043</v>
      </c>
      <c r="AY778" s="20">
        <f>Data!BC778-Data!DJ778</f>
        <v>9</v>
      </c>
      <c r="AZ778" s="20">
        <f>Data!BD778-Data!DK778</f>
        <v>27</v>
      </c>
      <c r="BA778" s="20">
        <f>Data!BE778-Data!DL778</f>
        <v>37</v>
      </c>
      <c r="BB778" s="20">
        <f>Data!BF778-Data!DM778</f>
        <v>102</v>
      </c>
      <c r="BC778" s="20">
        <f>Data!BG778-Data!DN778</f>
        <v>142</v>
      </c>
      <c r="BD778" s="20">
        <f>Data!BH778-Data!DO778</f>
        <v>1.2999999999999972</v>
      </c>
      <c r="BE778" s="20">
        <f>Data!BI778-Data!DP778</f>
        <v>8.5999999999999943</v>
      </c>
      <c r="BF778" s="20">
        <f>Data!BJ778-Data!DQ778</f>
        <v>-7.35</v>
      </c>
      <c r="BG778" s="20">
        <f>Data!BK778-Data!DR778</f>
        <v>-0.53999999999999992</v>
      </c>
      <c r="BH778" s="20">
        <f>Data!BL778-Data!DS778</f>
        <v>5.0999999999999996</v>
      </c>
      <c r="BI778" s="20">
        <f>Data!BM778-Data!DT778</f>
        <v>-0.21599999999999997</v>
      </c>
      <c r="BJ778" s="20">
        <f>Data!BN778-Data!DU778</f>
        <v>3.3000000000000007</v>
      </c>
      <c r="BK778" s="20">
        <f>Data!BO778-Data!DV778</f>
        <v>8.6</v>
      </c>
      <c r="BL778" s="20">
        <f>Data!BP778-Data!DW778</f>
        <v>1.9000000000000004</v>
      </c>
      <c r="BM778" s="20">
        <f>Data!BQ778-Data!DX778</f>
        <v>1.3499999999999996</v>
      </c>
      <c r="BN778" s="20">
        <f>Data!BR778-Data!DY778</f>
        <v>7.1000000000000014</v>
      </c>
      <c r="BO778" s="20">
        <f>Data!BS778-Data!DZ778</f>
        <v>156</v>
      </c>
      <c r="BP778" s="20">
        <f>Data!BT778-Data!EA778</f>
        <v>-9.9999999999999978E-2</v>
      </c>
      <c r="BQ778" s="20">
        <f>Data!BU778-Data!EB778</f>
        <v>-3</v>
      </c>
      <c r="BR778" s="20">
        <f>Data!BV778-Data!EC778</f>
        <v>106</v>
      </c>
      <c r="BS778" s="20">
        <f>Data!BW778-Data!ED778</f>
        <v>120</v>
      </c>
      <c r="BT778" s="20">
        <f>Data!BX778-Data!EE778</f>
        <v>180</v>
      </c>
      <c r="BU778" s="20">
        <f>Data!BY778-Data!EF778</f>
        <v>114</v>
      </c>
      <c r="BV778" s="20">
        <f>Data!BZ778-Data!EG778</f>
        <v>107</v>
      </c>
      <c r="BW778" s="20">
        <f>Data!CA778-Data!EH778</f>
        <v>113.60000000000001</v>
      </c>
      <c r="BX778" s="20">
        <f>Data!CB778-Data!EI778</f>
        <v>156</v>
      </c>
      <c r="BY778" s="20">
        <f>Data!CC778-Data!EJ778</f>
        <v>179</v>
      </c>
      <c r="BZ778" s="20">
        <f>Data!EK778</f>
        <v>9926.32</v>
      </c>
      <c r="CA778" s="20">
        <f>Data!EL778</f>
        <v>11211.199999999999</v>
      </c>
      <c r="CB778" s="20">
        <f>Data!EM778</f>
        <v>97.240000000000009</v>
      </c>
      <c r="CC778" s="20">
        <f>Data!EN778</f>
        <v>72.25</v>
      </c>
      <c r="CD778" s="20">
        <f>Data!EO778</f>
        <v>15.121600000000001</v>
      </c>
      <c r="CE778" s="20">
        <f>Data!EP778</f>
        <v>177.00400000000002</v>
      </c>
      <c r="CF778" s="50">
        <f>IF(ISBLANK(Data!EQ778), "", Data!EQ778)</f>
        <v>69</v>
      </c>
      <c r="CG778" s="50">
        <f>IF(ISBLANK(Data!ER778), "", Data!ER778)</f>
        <v>83</v>
      </c>
      <c r="CH778" s="61" t="str">
        <f>IF(ISBLANK(Data!ES778), "", Data!ES778)</f>
        <v>Richmond</v>
      </c>
      <c r="CI778" s="61">
        <f>IF(ISBLANK(Data!ET778), "", Data!ET778)</f>
        <v>152</v>
      </c>
    </row>
    <row r="779" spans="1:87" x14ac:dyDescent="0.45">
      <c r="A779" s="50">
        <f>IF(ISBLANK(Data!A779), "", Data!A779)</f>
        <v>45322</v>
      </c>
      <c r="B779" s="50" t="str">
        <f>IF(ISBLANK(Data!B779), "", Data!B779)</f>
        <v>Samford</v>
      </c>
      <c r="C779" s="50">
        <f>IF(ISBLANK(Data!C779), "", Data!C779)</f>
        <v>257</v>
      </c>
      <c r="D779" s="50" t="str">
        <f>IF(ISBLANK(Data!D779), "", Data!D779)</f>
        <v>Wofford</v>
      </c>
      <c r="E779" s="50">
        <f>IF(ISBLANK(Data!E779), "", Data!E779)</f>
        <v>357</v>
      </c>
      <c r="F779" s="50" t="str">
        <f>IF(ISBLANK(Data!F779), "", Data!F779)</f>
        <v>N</v>
      </c>
      <c r="G779" s="50" t="str">
        <f>IF(ISBLANK(Data!G779), "", Data!G779)</f>
        <v>Samford</v>
      </c>
      <c r="H779" s="50" t="str">
        <f>IF(ISBLANK(Data!H779), "", Data!H779)</f>
        <v>Wofford</v>
      </c>
      <c r="I779" s="50" t="str">
        <f>IF(ISBLANK(Data!I779), "", Data!I779)</f>
        <v>Samford</v>
      </c>
      <c r="J779" s="50" t="str">
        <f>IF(ISBLANK(Data!J779), "", Data!J779)</f>
        <v>Wofford</v>
      </c>
      <c r="K779" s="50" t="str">
        <f>IF(ISBLANK(Data!K779), "", Data!K779)</f>
        <v>Samford</v>
      </c>
      <c r="L779" s="50" t="str">
        <f>IF(ISBLANK(Data!L779), "", Data!L779)</f>
        <v>Wofford</v>
      </c>
      <c r="M779" s="50" t="str">
        <f>IF(ISBLANK(Data!M779), "", Data!M779)</f>
        <v>Samford</v>
      </c>
      <c r="N779" s="50" t="str">
        <f>IF(ISBLANK(Data!N779), "", Data!N779)</f>
        <v>Wofford</v>
      </c>
      <c r="O779" s="50" t="str">
        <f>IF(ISBLANK(Data!O779), "", Data!O779)</f>
        <v>Samford</v>
      </c>
      <c r="P779" s="50" t="str">
        <f>IF(ISBLANK(Data!P779), "", Data!P779)</f>
        <v>Wofford</v>
      </c>
      <c r="Q779" s="50" t="str">
        <f>IF(ISBLANK(Data!Q779), "", Data!Q779)</f>
        <v>Samford</v>
      </c>
      <c r="R779" s="50" t="str">
        <f>IF(ISBLANK(Data!R779), "", Data!R779)</f>
        <v>Wofford</v>
      </c>
      <c r="S779" s="20">
        <f>Data!W779-Data!CD779</f>
        <v>0.28571428571428603</v>
      </c>
      <c r="T779" s="20">
        <f>Data!X779-Data!CE779</f>
        <v>13.329999999999998</v>
      </c>
      <c r="U779" s="20">
        <f>Data!Y779-Data!CF779</f>
        <v>5.1000000000000085</v>
      </c>
      <c r="V779" s="20">
        <f>Data!Z779-Data!CG779</f>
        <v>-8.2000000000000028</v>
      </c>
      <c r="W779" s="20">
        <f>Data!AA779-Data!CH779</f>
        <v>6.2999999999999972</v>
      </c>
      <c r="X779" s="20">
        <f>Data!AB779-Data!CI779</f>
        <v>3.3999999999999989E-2</v>
      </c>
      <c r="Y779" s="20">
        <f>Data!AC779-Data!CJ779</f>
        <v>-4.6900000000000004</v>
      </c>
      <c r="Z779" s="20">
        <f>Data!AD779-Data!CK779</f>
        <v>-3.2000000000000028</v>
      </c>
      <c r="AA779" s="20">
        <f>Data!AE779-Data!CL779</f>
        <v>1.4000000000000057</v>
      </c>
      <c r="AB779" s="20">
        <f>Data!AF779-Data!CM779</f>
        <v>-9.69</v>
      </c>
      <c r="AC779" s="20">
        <f>Data!AG779-Data!CN779</f>
        <v>5.5999999999999943</v>
      </c>
      <c r="AD779" s="20">
        <f>Data!AH779-Data!CO779</f>
        <v>-9.7999999999999972</v>
      </c>
      <c r="AE779" s="20">
        <f>Data!AI779-Data!CP779</f>
        <v>0.38130000000000003</v>
      </c>
      <c r="AF779" s="20">
        <f>Data!AJ779-Data!CQ779</f>
        <v>5.2</v>
      </c>
      <c r="AG779" s="20">
        <f>Data!AK779-Data!CR779</f>
        <v>0.24761904761904763</v>
      </c>
      <c r="AH779" s="20">
        <f>Data!AL779-Data!CS779</f>
        <v>195</v>
      </c>
      <c r="AI779" s="20">
        <f>Data!AM779-Data!CT779</f>
        <v>10.64</v>
      </c>
      <c r="AJ779" s="20">
        <f>Data!AN779-Data!CU779</f>
        <v>-2.63</v>
      </c>
      <c r="AK779" s="20">
        <f>Data!AO779-Data!CV779</f>
        <v>244</v>
      </c>
      <c r="AL779" s="20">
        <f>Data!AP779-Data!CW779</f>
        <v>-7</v>
      </c>
      <c r="AM779" s="20">
        <f>Data!AQ779-Data!CX779</f>
        <v>66</v>
      </c>
      <c r="AN779" s="20">
        <f>Data!AR779-Data!CY779</f>
        <v>2.9999999999999971E-2</v>
      </c>
      <c r="AO779" s="20">
        <f>Data!AS779-Data!CZ779</f>
        <v>20</v>
      </c>
      <c r="AP779" s="20">
        <f>Data!AT779-Data!DA779</f>
        <v>-15</v>
      </c>
      <c r="AQ779" s="20">
        <f>Data!AU779-Data!DB779</f>
        <v>4.7000000000000042E-2</v>
      </c>
      <c r="AR779" s="20">
        <f>Data!AV779-Data!DC779</f>
        <v>82</v>
      </c>
      <c r="AS779" s="20">
        <f>Data!AW779-Data!DD779</f>
        <v>59</v>
      </c>
      <c r="AT779" s="20">
        <f>Data!AX779-Data!DE779</f>
        <v>0.10499999999999998</v>
      </c>
      <c r="AU779" s="20">
        <f>Data!AY779-Data!DF779</f>
        <v>26</v>
      </c>
      <c r="AV779" s="20">
        <f>Data!AZ779-Data!DG779</f>
        <v>1.238095238095239</v>
      </c>
      <c r="AW779" s="20">
        <f>Data!BA779-Data!DH779</f>
        <v>-16</v>
      </c>
      <c r="AX779" s="20">
        <f>Data!BB779-Data!DI779</f>
        <v>-0.7619047619047592</v>
      </c>
      <c r="AY779" s="20">
        <f>Data!BC779-Data!DJ779</f>
        <v>80</v>
      </c>
      <c r="AZ779" s="20">
        <f>Data!BD779-Data!DK779</f>
        <v>158</v>
      </c>
      <c r="BA779" s="20">
        <f>Data!BE779-Data!DL779</f>
        <v>25</v>
      </c>
      <c r="BB779" s="20">
        <f>Data!BF779-Data!DM779</f>
        <v>52</v>
      </c>
      <c r="BC779" s="20">
        <f>Data!BG779-Data!DN779</f>
        <v>60</v>
      </c>
      <c r="BD779" s="20">
        <f>Data!BH779-Data!DO779</f>
        <v>11.599999999999994</v>
      </c>
      <c r="BE779" s="20">
        <f>Data!BI779-Data!DP779</f>
        <v>-0.33299999999999841</v>
      </c>
      <c r="BF779" s="20">
        <f>Data!BJ779-Data!DQ779</f>
        <v>11.952</v>
      </c>
      <c r="BG779" s="20">
        <f>Data!BK779-Data!DR779</f>
        <v>3.499999999999992E-2</v>
      </c>
      <c r="BH779" s="20">
        <f>Data!BL779-Data!DS779</f>
        <v>2.4760000000000009</v>
      </c>
      <c r="BI779" s="20">
        <f>Data!BM779-Data!DT779</f>
        <v>0.48799999999999993</v>
      </c>
      <c r="BJ779" s="20">
        <f>Data!BN779-Data!DU779</f>
        <v>-0.69999999999999929</v>
      </c>
      <c r="BK779" s="20">
        <f>Data!BO779-Data!DV779</f>
        <v>2.8000000000000007</v>
      </c>
      <c r="BL779" s="20">
        <f>Data!BP779-Data!DW779</f>
        <v>1.1000000000000001</v>
      </c>
      <c r="BM779" s="20">
        <f>Data!BQ779-Data!DX779</f>
        <v>7.5238095238095237</v>
      </c>
      <c r="BN779" s="20">
        <f>Data!BR779-Data!DY779</f>
        <v>2.9000000000000021</v>
      </c>
      <c r="BO779" s="20">
        <f>Data!BS779-Data!DZ779</f>
        <v>-97</v>
      </c>
      <c r="BP779" s="20">
        <f>Data!BT779-Data!EA779</f>
        <v>7.0999999999999952E-2</v>
      </c>
      <c r="BQ779" s="20">
        <f>Data!BU779-Data!EB779</f>
        <v>0</v>
      </c>
      <c r="BR779" s="20">
        <f>Data!BV779-Data!EC779</f>
        <v>-123</v>
      </c>
      <c r="BS779" s="20">
        <f>Data!BW779-Data!ED779</f>
        <v>-117</v>
      </c>
      <c r="BT779" s="20">
        <f>Data!BX779-Data!EE779</f>
        <v>-107</v>
      </c>
      <c r="BU779" s="20">
        <f>Data!BY779-Data!EF779</f>
        <v>-139</v>
      </c>
      <c r="BV779" s="20">
        <f>Data!BZ779-Data!EG779</f>
        <v>-135</v>
      </c>
      <c r="BW779" s="20">
        <f>Data!CA779-Data!EH779</f>
        <v>-98.2</v>
      </c>
      <c r="BX779" s="20">
        <f>Data!CB779-Data!EI779</f>
        <v>-106</v>
      </c>
      <c r="BY779" s="20">
        <f>Data!CC779-Data!EJ779</f>
        <v>-122</v>
      </c>
      <c r="BZ779" s="20">
        <f>Data!EK779</f>
        <v>12791.52</v>
      </c>
      <c r="CA779" s="20">
        <f>Data!EL779</f>
        <v>11328.179999999998</v>
      </c>
      <c r="CB779" s="20">
        <f>Data!EM779</f>
        <v>50.460666666666668</v>
      </c>
      <c r="CC779" s="20">
        <f>Data!EN779</f>
        <v>126.29571428571427</v>
      </c>
      <c r="CD779" s="20">
        <f>Data!EO779</f>
        <v>11.9184</v>
      </c>
      <c r="CE779" s="20">
        <f>Data!EP779</f>
        <v>248.589</v>
      </c>
      <c r="CF779" s="50">
        <f>IF(ISBLANK(Data!EQ779), "", Data!EQ779)</f>
        <v>81</v>
      </c>
      <c r="CG779" s="50">
        <f>IF(ISBLANK(Data!ER779), "", Data!ER779)</f>
        <v>79</v>
      </c>
      <c r="CH779" s="61" t="str">
        <f>IF(ISBLANK(Data!ES779), "", Data!ES779)</f>
        <v>Samford</v>
      </c>
      <c r="CI779" s="61">
        <f>IF(ISBLANK(Data!ET779), "", Data!ET779)</f>
        <v>160</v>
      </c>
    </row>
    <row r="780" spans="1:87" x14ac:dyDescent="0.45">
      <c r="A780" s="50">
        <f>IF(ISBLANK(Data!A780), "", Data!A780)</f>
        <v>45322</v>
      </c>
      <c r="B780" s="50" t="str">
        <f>IF(ISBLANK(Data!B780), "", Data!B780)</f>
        <v>Kentucky</v>
      </c>
      <c r="C780" s="50">
        <f>IF(ISBLANK(Data!C780), "", Data!C780)</f>
        <v>136</v>
      </c>
      <c r="D780" s="50" t="str">
        <f>IF(ISBLANK(Data!D780), "", Data!D780)</f>
        <v>Florida</v>
      </c>
      <c r="E780" s="50">
        <f>IF(ISBLANK(Data!E780), "", Data!E780)</f>
        <v>87</v>
      </c>
      <c r="F780" s="50" t="str">
        <f>IF(ISBLANK(Data!F780), "", Data!F780)</f>
        <v>N</v>
      </c>
      <c r="G780" s="50" t="str">
        <f>IF(ISBLANK(Data!G780), "", Data!G780)</f>
        <v>Kentucky</v>
      </c>
      <c r="H780" s="50" t="str">
        <f>IF(ISBLANK(Data!H780), "", Data!H780)</f>
        <v>Florida</v>
      </c>
      <c r="I780" s="50" t="str">
        <f>IF(ISBLANK(Data!I780), "", Data!I780)</f>
        <v>Kentucky</v>
      </c>
      <c r="J780" s="50" t="str">
        <f>IF(ISBLANK(Data!J780), "", Data!J780)</f>
        <v>Florida</v>
      </c>
      <c r="K780" s="50" t="str">
        <f>IF(ISBLANK(Data!K780), "", Data!K780)</f>
        <v>Kentucky</v>
      </c>
      <c r="L780" s="50" t="str">
        <f>IF(ISBLANK(Data!L780), "", Data!L780)</f>
        <v>Florida</v>
      </c>
      <c r="M780" s="50" t="str">
        <f>IF(ISBLANK(Data!M780), "", Data!M780)</f>
        <v>Kentucky</v>
      </c>
      <c r="N780" s="50" t="str">
        <f>IF(ISBLANK(Data!N780), "", Data!N780)</f>
        <v>Florida</v>
      </c>
      <c r="O780" s="50" t="str">
        <f>IF(ISBLANK(Data!O780), "", Data!O780)</f>
        <v>Kentucky</v>
      </c>
      <c r="P780" s="50" t="str">
        <f>IF(ISBLANK(Data!P780), "", Data!P780)</f>
        <v>Florida</v>
      </c>
      <c r="Q780" s="50" t="str">
        <f>IF(ISBLANK(Data!Q780), "", Data!Q780)</f>
        <v>Kentucky</v>
      </c>
      <c r="R780" s="50" t="str">
        <f>IF(ISBLANK(Data!R780), "", Data!R780)</f>
        <v>Florida</v>
      </c>
      <c r="S780" s="20">
        <f>Data!W780-Data!CD780</f>
        <v>8.9473684210526039E-2</v>
      </c>
      <c r="T780" s="20">
        <f>Data!X780-Data!CE780</f>
        <v>2.8599999999999994</v>
      </c>
      <c r="U780" s="20">
        <f>Data!Y780-Data!CF780</f>
        <v>1.2999999999999972</v>
      </c>
      <c r="V780" s="20">
        <f>Data!Z780-Data!CG780</f>
        <v>-1.6000000000000085</v>
      </c>
      <c r="W780" s="20">
        <f>Data!AA780-Data!CH780</f>
        <v>0.59999999999999432</v>
      </c>
      <c r="X780" s="20">
        <f>Data!AB780-Data!CI780</f>
        <v>2.4E-2</v>
      </c>
      <c r="Y780" s="20">
        <f>Data!AC780-Data!CJ780</f>
        <v>-1.3399999999999999</v>
      </c>
      <c r="Z780" s="20">
        <f>Data!AD780-Data!CK780</f>
        <v>-0.20000000000000284</v>
      </c>
      <c r="AA780" s="20">
        <f>Data!AE780-Data!CL780</f>
        <v>1</v>
      </c>
      <c r="AB780" s="20">
        <f>Data!AF780-Data!CM780</f>
        <v>-2.35</v>
      </c>
      <c r="AC780" s="20">
        <f>Data!AG780-Data!CN780</f>
        <v>0.70000000000000284</v>
      </c>
      <c r="AD780" s="20">
        <f>Data!AH780-Data!CO780</f>
        <v>-0.29999999999999716</v>
      </c>
      <c r="AE780" s="20">
        <f>Data!AI780-Data!CP780</f>
        <v>1.1700000000000044E-2</v>
      </c>
      <c r="AF780" s="20">
        <f>Data!AJ780-Data!CQ780</f>
        <v>21.2</v>
      </c>
      <c r="AG780" s="20">
        <f>Data!AK780-Data!CR780</f>
        <v>1.1178947368421053</v>
      </c>
      <c r="AH780" s="20">
        <f>Data!AL780-Data!CS780</f>
        <v>32</v>
      </c>
      <c r="AI780" s="20">
        <f>Data!AM780-Data!CT780</f>
        <v>2.4399999999999995</v>
      </c>
      <c r="AJ780" s="20">
        <f>Data!AN780-Data!CU780</f>
        <v>-1.2199999999999998</v>
      </c>
      <c r="AK780" s="20">
        <f>Data!AO780-Data!CV780</f>
        <v>-26</v>
      </c>
      <c r="AL780" s="20">
        <f>Data!AP780-Data!CW780</f>
        <v>-87</v>
      </c>
      <c r="AM780" s="20">
        <f>Data!AQ780-Data!CX780</f>
        <v>-79</v>
      </c>
      <c r="AN780" s="20">
        <f>Data!AR780-Data!CY780</f>
        <v>3.1999999999999973E-2</v>
      </c>
      <c r="AO780" s="20">
        <f>Data!AS780-Data!CZ780</f>
        <v>37</v>
      </c>
      <c r="AP780" s="20">
        <f>Data!AT780-Data!DA780</f>
        <v>12</v>
      </c>
      <c r="AQ780" s="20">
        <f>Data!AU780-Data!DB780</f>
        <v>7.1000000000000008E-2</v>
      </c>
      <c r="AR780" s="20">
        <f>Data!AV780-Data!DC780</f>
        <v>-71</v>
      </c>
      <c r="AS780" s="20">
        <f>Data!AW780-Data!DD780</f>
        <v>-138</v>
      </c>
      <c r="AT780" s="20">
        <f>Data!AX780-Data!DE780</f>
        <v>6.3999999999999946E-2</v>
      </c>
      <c r="AU780" s="20">
        <f>Data!AY780-Data!DF780</f>
        <v>-141</v>
      </c>
      <c r="AV780" s="20">
        <f>Data!AZ780-Data!DG780</f>
        <v>-6.5657894736842106</v>
      </c>
      <c r="AW780" s="20">
        <f>Data!BA780-Data!DH780</f>
        <v>-170</v>
      </c>
      <c r="AX780" s="20">
        <f>Data!BB780-Data!DI780</f>
        <v>-6.5973684210526287</v>
      </c>
      <c r="AY780" s="20">
        <f>Data!BC780-Data!DJ780</f>
        <v>35</v>
      </c>
      <c r="AZ780" s="20">
        <f>Data!BD780-Data!DK780</f>
        <v>17</v>
      </c>
      <c r="BA780" s="20">
        <f>Data!BE780-Data!DL780</f>
        <v>10</v>
      </c>
      <c r="BB780" s="20">
        <f>Data!BF780-Data!DM780</f>
        <v>-69</v>
      </c>
      <c r="BC780" s="20">
        <f>Data!BG780-Data!DN780</f>
        <v>-38</v>
      </c>
      <c r="BD780" s="20">
        <f>Data!BH780-Data!DO780</f>
        <v>3.0999999999999943</v>
      </c>
      <c r="BE780" s="20">
        <f>Data!BI780-Data!DP780</f>
        <v>-0.53699999999999193</v>
      </c>
      <c r="BF780" s="20">
        <f>Data!BJ780-Data!DQ780</f>
        <v>3.6630000000000003</v>
      </c>
      <c r="BG780" s="20">
        <f>Data!BK780-Data!DR780</f>
        <v>0.62399999999999989</v>
      </c>
      <c r="BH780" s="20">
        <f>Data!BL780-Data!DS780</f>
        <v>-2.9550000000000001</v>
      </c>
      <c r="BI780" s="20">
        <f>Data!BM780-Data!DT780</f>
        <v>0.28499999999999992</v>
      </c>
      <c r="BJ780" s="20">
        <f>Data!BN780-Data!DU780</f>
        <v>1.8000000000000007</v>
      </c>
      <c r="BK780" s="20">
        <f>Data!BO780-Data!DV780</f>
        <v>-5.8999999999999986</v>
      </c>
      <c r="BL780" s="20">
        <f>Data!BP780-Data!DW780</f>
        <v>0.79999999999999982</v>
      </c>
      <c r="BM780" s="20">
        <f>Data!BQ780-Data!DX780</f>
        <v>1.2526315789473683</v>
      </c>
      <c r="BN780" s="20">
        <f>Data!BR780-Data!DY780</f>
        <v>-1.0999999999999979</v>
      </c>
      <c r="BO780" s="20">
        <f>Data!BS780-Data!DZ780</f>
        <v>-6</v>
      </c>
      <c r="BP780" s="20">
        <f>Data!BT780-Data!EA780</f>
        <v>8.0000000000000071E-3</v>
      </c>
      <c r="BQ780" s="20">
        <f>Data!BU780-Data!EB780</f>
        <v>2</v>
      </c>
      <c r="BR780" s="20">
        <f>Data!BV780-Data!EC780</f>
        <v>-20</v>
      </c>
      <c r="BS780" s="20">
        <f>Data!BW780-Data!ED780</f>
        <v>-16</v>
      </c>
      <c r="BT780" s="20">
        <f>Data!BX780-Data!EE780</f>
        <v>-17</v>
      </c>
      <c r="BU780" s="20">
        <f>Data!BY780-Data!EF780</f>
        <v>-10</v>
      </c>
      <c r="BV780" s="20">
        <f>Data!BZ780-Data!EG780</f>
        <v>-15</v>
      </c>
      <c r="BW780" s="20">
        <f>Data!CA780-Data!EH780</f>
        <v>-12.399999999999999</v>
      </c>
      <c r="BX780" s="20">
        <f>Data!CB780-Data!EI780</f>
        <v>-7</v>
      </c>
      <c r="BY780" s="20">
        <f>Data!CC780-Data!EJ780</f>
        <v>-47</v>
      </c>
      <c r="BZ780" s="20">
        <f>Data!EK780</f>
        <v>12264</v>
      </c>
      <c r="CA780" s="20">
        <f>Data!EL780</f>
        <v>11941.22</v>
      </c>
      <c r="CB780" s="20">
        <f>Data!EM780</f>
        <v>67.286000000000001</v>
      </c>
      <c r="CC780" s="20">
        <f>Data!EN780</f>
        <v>103.47631578947367</v>
      </c>
      <c r="CD780" s="20">
        <f>Data!EO780</f>
        <v>11.028500000000001</v>
      </c>
      <c r="CE780" s="20">
        <f>Data!EP780</f>
        <v>256.90699999999998</v>
      </c>
      <c r="CF780" s="50">
        <f>IF(ISBLANK(Data!EQ780), "", Data!EQ780)</f>
        <v>91</v>
      </c>
      <c r="CG780" s="50">
        <f>IF(ISBLANK(Data!ER780), "", Data!ER780)</f>
        <v>94</v>
      </c>
      <c r="CH780" s="61" t="str">
        <f>IF(ISBLANK(Data!ES780), "", Data!ES780)</f>
        <v>Florida</v>
      </c>
      <c r="CI780" s="61">
        <f>IF(ISBLANK(Data!ET780), "", Data!ET780)</f>
        <v>185</v>
      </c>
    </row>
    <row r="781" spans="1:87" x14ac:dyDescent="0.45">
      <c r="A781" s="50">
        <f>IF(ISBLANK(Data!A781), "", Data!A781)</f>
        <v>45322</v>
      </c>
      <c r="B781" s="50" t="str">
        <f>IF(ISBLANK(Data!B781), "", Data!B781)</f>
        <v>Memphis</v>
      </c>
      <c r="C781" s="50">
        <f>IF(ISBLANK(Data!C781), "", Data!C781)</f>
        <v>166</v>
      </c>
      <c r="D781" s="50" t="str">
        <f>IF(ISBLANK(Data!D781), "", Data!D781)</f>
        <v>Rice</v>
      </c>
      <c r="E781" s="50">
        <f>IF(ISBLANK(Data!E781), "", Data!E781)</f>
        <v>244</v>
      </c>
      <c r="F781" s="50" t="str">
        <f>IF(ISBLANK(Data!F781), "", Data!F781)</f>
        <v>N</v>
      </c>
      <c r="G781" s="50" t="str">
        <f>IF(ISBLANK(Data!G781), "", Data!G781)</f>
        <v>Memphis</v>
      </c>
      <c r="H781" s="50" t="str">
        <f>IF(ISBLANK(Data!H781), "", Data!H781)</f>
        <v>Rice</v>
      </c>
      <c r="I781" s="50" t="str">
        <f>IF(ISBLANK(Data!I781), "", Data!I781)</f>
        <v>Memphis</v>
      </c>
      <c r="J781" s="50" t="str">
        <f>IF(ISBLANK(Data!J781), "", Data!J781)</f>
        <v>Rice</v>
      </c>
      <c r="K781" s="50" t="str">
        <f>IF(ISBLANK(Data!K781), "", Data!K781)</f>
        <v>Memphis</v>
      </c>
      <c r="L781" s="50" t="str">
        <f>IF(ISBLANK(Data!L781), "", Data!L781)</f>
        <v>Rice</v>
      </c>
      <c r="M781" s="50" t="str">
        <f>IF(ISBLANK(Data!M781), "", Data!M781)</f>
        <v>Memphis</v>
      </c>
      <c r="N781" s="50" t="str">
        <f>IF(ISBLANK(Data!N781), "", Data!N781)</f>
        <v>Rice</v>
      </c>
      <c r="O781" s="50" t="str">
        <f>IF(ISBLANK(Data!O781), "", Data!O781)</f>
        <v>Memphis</v>
      </c>
      <c r="P781" s="50" t="str">
        <f>IF(ISBLANK(Data!P781), "", Data!P781)</f>
        <v>Rice</v>
      </c>
      <c r="Q781" s="50" t="str">
        <f>IF(ISBLANK(Data!Q781), "", Data!Q781)</f>
        <v>Memphis</v>
      </c>
      <c r="R781" s="50" t="str">
        <f>IF(ISBLANK(Data!R781), "", Data!R781)</f>
        <v>Rice</v>
      </c>
      <c r="S781" s="20">
        <f>Data!W781-Data!CD781</f>
        <v>0.4</v>
      </c>
      <c r="T781" s="20">
        <f>Data!X781-Data!CE781</f>
        <v>17.259999999999998</v>
      </c>
      <c r="U781" s="20">
        <f>Data!Y781-Data!CF781</f>
        <v>9.1999999999999886</v>
      </c>
      <c r="V781" s="20">
        <f>Data!Z781-Data!CG781</f>
        <v>-8.0999999999999943</v>
      </c>
      <c r="W781" s="20">
        <f>Data!AA781-Data!CH781</f>
        <v>4.7000000000000028</v>
      </c>
      <c r="X781" s="20">
        <f>Data!AB781-Data!CI781</f>
        <v>0.11899999999999999</v>
      </c>
      <c r="Y781" s="20">
        <f>Data!AC781-Data!CJ781</f>
        <v>4.2</v>
      </c>
      <c r="Z781" s="20">
        <f>Data!AD781-Data!CK781</f>
        <v>2</v>
      </c>
      <c r="AA781" s="20">
        <f>Data!AE781-Data!CL781</f>
        <v>-2.1999999999999886</v>
      </c>
      <c r="AB781" s="20">
        <f>Data!AF781-Data!CM781</f>
        <v>6.15</v>
      </c>
      <c r="AC781" s="20">
        <f>Data!AG781-Data!CN781</f>
        <v>9.2999999999999972</v>
      </c>
      <c r="AD781" s="20">
        <f>Data!AH781-Data!CO781</f>
        <v>-4.7999999999999972</v>
      </c>
      <c r="AE781" s="20">
        <f>Data!AI781-Data!CP781</f>
        <v>0.35459999999999997</v>
      </c>
      <c r="AF781" s="20">
        <f>Data!AJ781-Data!CQ781</f>
        <v>8.9</v>
      </c>
      <c r="AG781" s="20">
        <f>Data!AK781-Data!CR781</f>
        <v>0.44500000000000001</v>
      </c>
      <c r="AH781" s="20">
        <f>Data!AL781-Data!CS781</f>
        <v>289</v>
      </c>
      <c r="AI781" s="20">
        <f>Data!AM781-Data!CT781</f>
        <v>13.42</v>
      </c>
      <c r="AJ781" s="20">
        <f>Data!AN781-Data!CU781</f>
        <v>2.6100000000000003</v>
      </c>
      <c r="AK781" s="20">
        <f>Data!AO781-Data!CV781</f>
        <v>169</v>
      </c>
      <c r="AL781" s="20">
        <f>Data!AP781-Data!CW781</f>
        <v>2</v>
      </c>
      <c r="AM781" s="20">
        <f>Data!AQ781-Data!CX781</f>
        <v>-9</v>
      </c>
      <c r="AN781" s="20">
        <f>Data!AR781-Data!CY781</f>
        <v>3.1000000000000028E-2</v>
      </c>
      <c r="AO781" s="20">
        <f>Data!AS781-Data!CZ781</f>
        <v>7</v>
      </c>
      <c r="AP781" s="20">
        <f>Data!AT781-Data!DA781</f>
        <v>-29</v>
      </c>
      <c r="AQ781" s="20">
        <f>Data!AU781-Data!DB781</f>
        <v>3.4999999999999976E-2</v>
      </c>
      <c r="AR781" s="20">
        <f>Data!AV781-Data!DC781</f>
        <v>94</v>
      </c>
      <c r="AS781" s="20">
        <f>Data!AW781-Data!DD781</f>
        <v>111</v>
      </c>
      <c r="AT781" s="20">
        <f>Data!AX781-Data!DE781</f>
        <v>3.5000000000000031E-2</v>
      </c>
      <c r="AU781" s="20">
        <f>Data!AY781-Data!DF781</f>
        <v>-3</v>
      </c>
      <c r="AV781" s="20">
        <f>Data!AZ781-Data!DG781</f>
        <v>-0.15000000000000036</v>
      </c>
      <c r="AW781" s="20">
        <f>Data!BA781-Data!DH781</f>
        <v>5</v>
      </c>
      <c r="AX781" s="20">
        <f>Data!BB781-Data!DI781</f>
        <v>0.25</v>
      </c>
      <c r="AY781" s="20">
        <f>Data!BC781-Data!DJ781</f>
        <v>-34</v>
      </c>
      <c r="AZ781" s="20">
        <f>Data!BD781-Data!DK781</f>
        <v>49</v>
      </c>
      <c r="BA781" s="20">
        <f>Data!BE781-Data!DL781</f>
        <v>35</v>
      </c>
      <c r="BB781" s="20">
        <f>Data!BF781-Data!DM781</f>
        <v>22</v>
      </c>
      <c r="BC781" s="20">
        <f>Data!BG781-Data!DN781</f>
        <v>54</v>
      </c>
      <c r="BD781" s="20">
        <f>Data!BH781-Data!DO781</f>
        <v>8.5</v>
      </c>
      <c r="BE781" s="20">
        <f>Data!BI781-Data!DP781</f>
        <v>9.9999999999994316E-2</v>
      </c>
      <c r="BF781" s="20">
        <f>Data!BJ781-Data!DQ781</f>
        <v>8.35</v>
      </c>
      <c r="BG781" s="20">
        <f>Data!BK781-Data!DR781</f>
        <v>-0.22400000000000009</v>
      </c>
      <c r="BH781" s="20">
        <f>Data!BL781-Data!DS781</f>
        <v>1.1000000000000014</v>
      </c>
      <c r="BI781" s="20">
        <f>Data!BM781-Data!DT781</f>
        <v>0.14100000000000001</v>
      </c>
      <c r="BJ781" s="20">
        <f>Data!BN781-Data!DU781</f>
        <v>-1.4000000000000021</v>
      </c>
      <c r="BK781" s="20">
        <f>Data!BO781-Data!DV781</f>
        <v>5.6000000000000014</v>
      </c>
      <c r="BL781" s="20">
        <f>Data!BP781-Data!DW781</f>
        <v>1.7000000000000002</v>
      </c>
      <c r="BM781" s="20">
        <f>Data!BQ781-Data!DX781</f>
        <v>2.4499999999999993</v>
      </c>
      <c r="BN781" s="20">
        <f>Data!BR781-Data!DY781</f>
        <v>2.5999999999999979</v>
      </c>
      <c r="BO781" s="20">
        <f>Data!BS781-Data!DZ781</f>
        <v>-206</v>
      </c>
      <c r="BP781" s="20">
        <f>Data!BT781-Data!EA781</f>
        <v>0.13499999999999995</v>
      </c>
      <c r="BQ781" s="20">
        <f>Data!BU781-Data!EB781</f>
        <v>-2</v>
      </c>
      <c r="BR781" s="20">
        <f>Data!BV781-Data!EC781</f>
        <v>-180</v>
      </c>
      <c r="BS781" s="20">
        <f>Data!BW781-Data!ED781</f>
        <v>-202</v>
      </c>
      <c r="BT781" s="20">
        <f>Data!BX781-Data!EE781</f>
        <v>-231</v>
      </c>
      <c r="BU781" s="20">
        <f>Data!BY781-Data!EF781</f>
        <v>-145</v>
      </c>
      <c r="BV781" s="20">
        <f>Data!BZ781-Data!EG781</f>
        <v>-165</v>
      </c>
      <c r="BW781" s="20">
        <f>Data!CA781-Data!EH781</f>
        <v>-157</v>
      </c>
      <c r="BX781" s="20">
        <f>Data!CB781-Data!EI781</f>
        <v>-205</v>
      </c>
      <c r="BY781" s="20">
        <f>Data!CC781-Data!EJ781</f>
        <v>-205</v>
      </c>
      <c r="BZ781" s="20">
        <f>Data!EK781</f>
        <v>12505.359999999999</v>
      </c>
      <c r="CA781" s="20">
        <f>Data!EL781</f>
        <v>10647.35</v>
      </c>
      <c r="CB781" s="20">
        <f>Data!EM781</f>
        <v>83.33250000000001</v>
      </c>
      <c r="CC781" s="20">
        <f>Data!EN781</f>
        <v>107.07</v>
      </c>
      <c r="CD781" s="20">
        <f>Data!EO781</f>
        <v>12.214799999999999</v>
      </c>
      <c r="CE781" s="20">
        <f>Data!EP781</f>
        <v>217.41499999999999</v>
      </c>
      <c r="CF781" s="50">
        <f>IF(ISBLANK(Data!EQ781), "", Data!EQ781)</f>
        <v>71</v>
      </c>
      <c r="CG781" s="50">
        <f>IF(ISBLANK(Data!ER781), "", Data!ER781)</f>
        <v>74</v>
      </c>
      <c r="CH781" s="61" t="str">
        <f>IF(ISBLANK(Data!ES781), "", Data!ES781)</f>
        <v>Rice</v>
      </c>
      <c r="CI781" s="61">
        <f>IF(ISBLANK(Data!ET781), "", Data!ET781)</f>
        <v>145</v>
      </c>
    </row>
    <row r="782" spans="1:87" x14ac:dyDescent="0.45">
      <c r="A782" s="50">
        <f>IF(ISBLANK(Data!A782), "", Data!A782)</f>
        <v>45323</v>
      </c>
      <c r="B782" s="50" t="str">
        <f>IF(ISBLANK(Data!B782), "", Data!B782)</f>
        <v>Green Bay</v>
      </c>
      <c r="C782" s="50">
        <f>IF(ISBLANK(Data!C782), "", Data!C782)</f>
        <v>106</v>
      </c>
      <c r="D782" s="50" t="str">
        <f>IF(ISBLANK(Data!D782), "", Data!D782)</f>
        <v>IUPUI</v>
      </c>
      <c r="E782" s="50">
        <f>IF(ISBLANK(Data!E782), "", Data!E782)</f>
        <v>127</v>
      </c>
      <c r="F782" s="50" t="str">
        <f>IF(ISBLANK(Data!F782), "", Data!F782)</f>
        <v>N</v>
      </c>
      <c r="G782" s="50" t="str">
        <f>IF(ISBLANK(Data!G782), "", Data!G782)</f>
        <v>Green Bay</v>
      </c>
      <c r="H782" s="50" t="str">
        <f>IF(ISBLANK(Data!H782), "", Data!H782)</f>
        <v>IUPUI</v>
      </c>
      <c r="I782" s="50" t="str">
        <f>IF(ISBLANK(Data!I782), "", Data!I782)</f>
        <v>Green Bay</v>
      </c>
      <c r="J782" s="50" t="str">
        <f>IF(ISBLANK(Data!J782), "", Data!J782)</f>
        <v>IUPUI</v>
      </c>
      <c r="K782" s="50" t="str">
        <f>IF(ISBLANK(Data!K782), "", Data!K782)</f>
        <v>Green Bay</v>
      </c>
      <c r="L782" s="50" t="str">
        <f>IF(ISBLANK(Data!L782), "", Data!L782)</f>
        <v>IUPUI</v>
      </c>
      <c r="M782" s="50" t="str">
        <f>IF(ISBLANK(Data!M782), "", Data!M782)</f>
        <v>WI-Grn Bay</v>
      </c>
      <c r="N782" s="50" t="str">
        <f>IF(ISBLANK(Data!N782), "", Data!N782)</f>
        <v>IUPUI</v>
      </c>
      <c r="O782" s="50" t="str">
        <f>IF(ISBLANK(Data!O782), "", Data!O782)</f>
        <v>Green Bay</v>
      </c>
      <c r="P782" s="50" t="str">
        <f>IF(ISBLANK(Data!P782), "", Data!P782)</f>
        <v>IUPUI</v>
      </c>
      <c r="Q782" s="50" t="str">
        <f>IF(ISBLANK(Data!Q782), "", Data!Q782)</f>
        <v>Green Bay</v>
      </c>
      <c r="R782" s="50" t="str">
        <f>IF(ISBLANK(Data!R782), "", Data!R782)</f>
        <v>IUPUI</v>
      </c>
      <c r="S782" s="20">
        <f>Data!W782-Data!CD782</f>
        <v>0.34782608695652195</v>
      </c>
      <c r="T782" s="20">
        <f>Data!X782-Data!CE782</f>
        <v>19.689999999999998</v>
      </c>
      <c r="U782" s="20">
        <f>Data!Y782-Data!CF782</f>
        <v>10.900000000000006</v>
      </c>
      <c r="V782" s="20">
        <f>Data!Z782-Data!CG782</f>
        <v>-8.7999999999999972</v>
      </c>
      <c r="W782" s="20">
        <f>Data!AA782-Data!CH782</f>
        <v>-3.7000000000000028</v>
      </c>
      <c r="X782" s="20">
        <f>Data!AB782-Data!CI782</f>
        <v>9.4E-2</v>
      </c>
      <c r="Y782" s="20">
        <f>Data!AC782-Data!CJ782</f>
        <v>0.91999999999999993</v>
      </c>
      <c r="Z782" s="20">
        <f>Data!AD782-Data!CK782</f>
        <v>-0.39999999999999147</v>
      </c>
      <c r="AA782" s="20">
        <f>Data!AE782-Data!CL782</f>
        <v>-1.2999999999999972</v>
      </c>
      <c r="AB782" s="20">
        <f>Data!AF782-Data!CM782</f>
        <v>5.71</v>
      </c>
      <c r="AC782" s="20">
        <f>Data!AG782-Data!CN782</f>
        <v>10.099999999999994</v>
      </c>
      <c r="AD782" s="20">
        <f>Data!AH782-Data!CO782</f>
        <v>-7.7000000000000028</v>
      </c>
      <c r="AE782" s="20">
        <f>Data!AI782-Data!CP782</f>
        <v>0.3024</v>
      </c>
      <c r="AF782" s="20">
        <f>Data!AJ782-Data!CQ782</f>
        <v>8</v>
      </c>
      <c r="AG782" s="20">
        <f>Data!AK782-Data!CR782</f>
        <v>0.34782608695652173</v>
      </c>
      <c r="AH782" s="20">
        <f>Data!AL782-Data!CS782</f>
        <v>289</v>
      </c>
      <c r="AI782" s="20">
        <f>Data!AM782-Data!CT782</f>
        <v>14.950000000000001</v>
      </c>
      <c r="AJ782" s="20">
        <f>Data!AN782-Data!CU782</f>
        <v>0.4700000000000002</v>
      </c>
      <c r="AK782" s="20">
        <f>Data!AO782-Data!CV782</f>
        <v>39</v>
      </c>
      <c r="AL782" s="20">
        <f>Data!AP782-Data!CW782</f>
        <v>-261</v>
      </c>
      <c r="AM782" s="20">
        <f>Data!AQ782-Data!CX782</f>
        <v>-56</v>
      </c>
      <c r="AN782" s="20">
        <f>Data!AR782-Data!CY782</f>
        <v>2.200000000000002E-2</v>
      </c>
      <c r="AO782" s="20">
        <f>Data!AS782-Data!CZ782</f>
        <v>124</v>
      </c>
      <c r="AP782" s="20">
        <f>Data!AT782-Data!DA782</f>
        <v>261</v>
      </c>
      <c r="AQ782" s="20">
        <f>Data!AU782-Data!DB782</f>
        <v>9.6999999999999975E-2</v>
      </c>
      <c r="AR782" s="20">
        <f>Data!AV782-Data!DC782</f>
        <v>-91</v>
      </c>
      <c r="AS782" s="20">
        <f>Data!AW782-Data!DD782</f>
        <v>-118</v>
      </c>
      <c r="AT782" s="20">
        <f>Data!AX782-Data!DE782</f>
        <v>-1.2000000000000011E-2</v>
      </c>
      <c r="AU782" s="20">
        <f>Data!AY782-Data!DF782</f>
        <v>-34</v>
      </c>
      <c r="AV782" s="20">
        <f>Data!AZ782-Data!DG782</f>
        <v>-1.4782608695652169</v>
      </c>
      <c r="AW782" s="20">
        <f>Data!BA782-Data!DH782</f>
        <v>69</v>
      </c>
      <c r="AX782" s="20">
        <f>Data!BB782-Data!DI782</f>
        <v>2.9999999999999964</v>
      </c>
      <c r="AY782" s="20">
        <f>Data!BC782-Data!DJ782</f>
        <v>60</v>
      </c>
      <c r="AZ782" s="20">
        <f>Data!BD782-Data!DK782</f>
        <v>-73</v>
      </c>
      <c r="BA782" s="20">
        <f>Data!BE782-Data!DL782</f>
        <v>7</v>
      </c>
      <c r="BB782" s="20">
        <f>Data!BF782-Data!DM782</f>
        <v>-33</v>
      </c>
      <c r="BC782" s="20">
        <f>Data!BG782-Data!DN782</f>
        <v>-8</v>
      </c>
      <c r="BD782" s="20">
        <f>Data!BH782-Data!DO782</f>
        <v>1.7000000000000028</v>
      </c>
      <c r="BE782" s="20">
        <f>Data!BI782-Data!DP782</f>
        <v>-11.347999999999999</v>
      </c>
      <c r="BF782" s="20">
        <f>Data!BJ782-Data!DQ782</f>
        <v>13.042999999999999</v>
      </c>
      <c r="BG782" s="20">
        <f>Data!BK782-Data!DR782</f>
        <v>0.29199999999999993</v>
      </c>
      <c r="BH782" s="20">
        <f>Data!BL782-Data!DS782</f>
        <v>-1.4350000000000005</v>
      </c>
      <c r="BI782" s="20">
        <f>Data!BM782-Data!DT782</f>
        <v>-0.18900000000000006</v>
      </c>
      <c r="BJ782" s="20">
        <f>Data!BN782-Data!DU782</f>
        <v>11.4</v>
      </c>
      <c r="BK782" s="20">
        <f>Data!BO782-Data!DV782</f>
        <v>-5.1000000000000014</v>
      </c>
      <c r="BL782" s="20">
        <f>Data!BP782-Data!DW782</f>
        <v>0.29999999999999982</v>
      </c>
      <c r="BM782" s="20">
        <f>Data!BQ782-Data!DX782</f>
        <v>-3.1739130434782608</v>
      </c>
      <c r="BN782" s="20">
        <f>Data!BR782-Data!DY782</f>
        <v>-0.39999999999999858</v>
      </c>
      <c r="BO782" s="20">
        <f>Data!BS782-Data!DZ782</f>
        <v>-182</v>
      </c>
      <c r="BP782" s="20">
        <f>Data!BT782-Data!EA782</f>
        <v>0.125</v>
      </c>
      <c r="BQ782" s="20">
        <f>Data!BU782-Data!EB782</f>
        <v>4</v>
      </c>
      <c r="BR782" s="20">
        <f>Data!BV782-Data!EC782</f>
        <v>-164</v>
      </c>
      <c r="BS782" s="20">
        <f>Data!BW782-Data!ED782</f>
        <v>-157</v>
      </c>
      <c r="BT782" s="20">
        <f>Data!BX782-Data!EE782</f>
        <v>-180</v>
      </c>
      <c r="BU782" s="20">
        <f>Data!BY782-Data!EF782</f>
        <v>-115</v>
      </c>
      <c r="BV782" s="20">
        <f>Data!BZ782-Data!EG782</f>
        <v>-155</v>
      </c>
      <c r="BW782" s="20">
        <f>Data!CA782-Data!EH782</f>
        <v>-129.10000000000002</v>
      </c>
      <c r="BX782" s="20">
        <f>Data!CB782-Data!EI782</f>
        <v>-180</v>
      </c>
      <c r="BY782" s="20">
        <f>Data!CC782-Data!EJ782</f>
        <v>-165</v>
      </c>
      <c r="BZ782" s="20">
        <f>Data!EK782</f>
        <v>12228.96</v>
      </c>
      <c r="CA782" s="20">
        <f>Data!EL782</f>
        <v>10130.4</v>
      </c>
      <c r="CB782" s="20">
        <f>Data!EM782</f>
        <v>97.653913043478255</v>
      </c>
      <c r="CC782" s="20">
        <f>Data!EN782</f>
        <v>64.725695652173911</v>
      </c>
      <c r="CD782" s="20">
        <f>Data!EO782</f>
        <v>12.597</v>
      </c>
      <c r="CE782" s="20">
        <f>Data!EP782</f>
        <v>291.59999999999997</v>
      </c>
      <c r="CF782" s="50">
        <f>IF(ISBLANK(Data!EQ782), "", Data!EQ782)</f>
        <v>79</v>
      </c>
      <c r="CG782" s="50">
        <f>IF(ISBLANK(Data!ER782), "", Data!ER782)</f>
        <v>56</v>
      </c>
      <c r="CH782" s="61" t="str">
        <f>IF(ISBLANK(Data!ES782), "", Data!ES782)</f>
        <v>Green Bay</v>
      </c>
      <c r="CI782" s="61">
        <f>IF(ISBLANK(Data!ET782), "", Data!ET782)</f>
        <v>135</v>
      </c>
    </row>
    <row r="783" spans="1:87" x14ac:dyDescent="0.45">
      <c r="A783" s="50">
        <f>IF(ISBLANK(Data!A783), "", Data!A783)</f>
        <v>45323</v>
      </c>
      <c r="B783" s="50" t="str">
        <f>IF(ISBLANK(Data!B783), "", Data!B783)</f>
        <v>Binghamton</v>
      </c>
      <c r="C783" s="50">
        <f>IF(ISBLANK(Data!C783), "", Data!C783)</f>
        <v>24</v>
      </c>
      <c r="D783" s="50" t="str">
        <f>IF(ISBLANK(Data!D783), "", Data!D783)</f>
        <v>NJIT</v>
      </c>
      <c r="E783" s="50">
        <f>IF(ISBLANK(Data!E783), "", Data!E783)</f>
        <v>199</v>
      </c>
      <c r="F783" s="50" t="str">
        <f>IF(ISBLANK(Data!F783), "", Data!F783)</f>
        <v>N</v>
      </c>
      <c r="G783" s="50" t="str">
        <f>IF(ISBLANK(Data!G783), "", Data!G783)</f>
        <v>Binghamton</v>
      </c>
      <c r="H783" s="50" t="str">
        <f>IF(ISBLANK(Data!H783), "", Data!H783)</f>
        <v>NJIT</v>
      </c>
      <c r="I783" s="50" t="str">
        <f>IF(ISBLANK(Data!I783), "", Data!I783)</f>
        <v>Binghamton</v>
      </c>
      <c r="J783" s="50" t="str">
        <f>IF(ISBLANK(Data!J783), "", Data!J783)</f>
        <v>NJIT</v>
      </c>
      <c r="K783" s="50" t="str">
        <f>IF(ISBLANK(Data!K783), "", Data!K783)</f>
        <v>Binghamton</v>
      </c>
      <c r="L783" s="50" t="str">
        <f>IF(ISBLANK(Data!L783), "", Data!L783)</f>
        <v>NJIT</v>
      </c>
      <c r="M783" s="50" t="str">
        <f>IF(ISBLANK(Data!M783), "", Data!M783)</f>
        <v>Binghamton</v>
      </c>
      <c r="N783" s="50" t="str">
        <f>IF(ISBLANK(Data!N783), "", Data!N783)</f>
        <v>NJIT</v>
      </c>
      <c r="O783" s="50" t="str">
        <f>IF(ISBLANK(Data!O783), "", Data!O783)</f>
        <v>Binghamton</v>
      </c>
      <c r="P783" s="50" t="str">
        <f>IF(ISBLANK(Data!P783), "", Data!P783)</f>
        <v>N.J. Tech</v>
      </c>
      <c r="Q783" s="50" t="str">
        <f>IF(ISBLANK(Data!Q783), "", Data!Q783)</f>
        <v>Binghamton</v>
      </c>
      <c r="R783" s="50" t="str">
        <f>IF(ISBLANK(Data!R783), "", Data!R783)</f>
        <v>NJIT</v>
      </c>
      <c r="S783" s="20">
        <f>Data!W783-Data!CD783</f>
        <v>0.21052631578947401</v>
      </c>
      <c r="T783" s="20">
        <f>Data!X783-Data!CE783</f>
        <v>5.41</v>
      </c>
      <c r="U783" s="20">
        <f>Data!Y783-Data!CF783</f>
        <v>4.5</v>
      </c>
      <c r="V783" s="20">
        <f>Data!Z783-Data!CG783</f>
        <v>-1</v>
      </c>
      <c r="W783" s="20">
        <f>Data!AA783-Data!CH783</f>
        <v>1.0999999999999943</v>
      </c>
      <c r="X783" s="20">
        <f>Data!AB783-Data!CI783</f>
        <v>6.699999999999999E-2</v>
      </c>
      <c r="Y783" s="20">
        <f>Data!AC783-Data!CJ783</f>
        <v>0.98</v>
      </c>
      <c r="Z783" s="20">
        <f>Data!AD783-Data!CK783</f>
        <v>-0.39999999999999147</v>
      </c>
      <c r="AA783" s="20">
        <f>Data!AE783-Data!CL783</f>
        <v>-1.4000000000000057</v>
      </c>
      <c r="AB783" s="20">
        <f>Data!AF783-Data!CM783</f>
        <v>-1.7600000000000002</v>
      </c>
      <c r="AC783" s="20">
        <f>Data!AG783-Data!CN783</f>
        <v>4</v>
      </c>
      <c r="AD783" s="20">
        <f>Data!AH783-Data!CO783</f>
        <v>0.59999999999999432</v>
      </c>
      <c r="AE783" s="20">
        <f>Data!AI783-Data!CP783</f>
        <v>6.3700000000000007E-2</v>
      </c>
      <c r="AF783" s="20">
        <f>Data!AJ783-Data!CQ783</f>
        <v>3.3</v>
      </c>
      <c r="AG783" s="20">
        <f>Data!AK783-Data!CR783</f>
        <v>0.17368421052631577</v>
      </c>
      <c r="AH783" s="20">
        <f>Data!AL783-Data!CS783</f>
        <v>110</v>
      </c>
      <c r="AI783" s="20">
        <f>Data!AM783-Data!CT783</f>
        <v>2.99</v>
      </c>
      <c r="AJ783" s="20">
        <f>Data!AN783-Data!CU783</f>
        <v>-0.10999999999999988</v>
      </c>
      <c r="AK783" s="20">
        <f>Data!AO783-Data!CV783</f>
        <v>64</v>
      </c>
      <c r="AL783" s="20">
        <f>Data!AP783-Data!CW783</f>
        <v>-33</v>
      </c>
      <c r="AM783" s="20">
        <f>Data!AQ783-Data!CX783</f>
        <v>-28</v>
      </c>
      <c r="AN783" s="20">
        <f>Data!AR783-Data!CY783</f>
        <v>6.0999999999999999E-2</v>
      </c>
      <c r="AO783" s="20">
        <f>Data!AS783-Data!CZ783</f>
        <v>-41</v>
      </c>
      <c r="AP783" s="20">
        <f>Data!AT783-Data!DA783</f>
        <v>-122</v>
      </c>
      <c r="AQ783" s="20">
        <f>Data!AU783-Data!DB783</f>
        <v>-1.100000000000001E-2</v>
      </c>
      <c r="AR783" s="20">
        <f>Data!AV783-Data!DC783</f>
        <v>-9</v>
      </c>
      <c r="AS783" s="20">
        <f>Data!AW783-Data!DD783</f>
        <v>14</v>
      </c>
      <c r="AT783" s="20">
        <f>Data!AX783-Data!DE783</f>
        <v>-4.8999999999999932E-2</v>
      </c>
      <c r="AU783" s="20">
        <f>Data!AY783-Data!DF783</f>
        <v>-31</v>
      </c>
      <c r="AV783" s="20">
        <f>Data!AZ783-Data!DG783</f>
        <v>-1.6315789473684195</v>
      </c>
      <c r="AW783" s="20">
        <f>Data!BA783-Data!DH783</f>
        <v>55</v>
      </c>
      <c r="AX783" s="20">
        <f>Data!BB783-Data!DI783</f>
        <v>2.8947368421052673</v>
      </c>
      <c r="AY783" s="20">
        <f>Data!BC783-Data!DJ783</f>
        <v>67</v>
      </c>
      <c r="AZ783" s="20">
        <f>Data!BD783-Data!DK783</f>
        <v>-37</v>
      </c>
      <c r="BA783" s="20">
        <f>Data!BE783-Data!DL783</f>
        <v>6</v>
      </c>
      <c r="BB783" s="20">
        <f>Data!BF783-Data!DM783</f>
        <v>1</v>
      </c>
      <c r="BC783" s="20">
        <f>Data!BG783-Data!DN783</f>
        <v>-59</v>
      </c>
      <c r="BD783" s="20">
        <f>Data!BH783-Data!DO783</f>
        <v>3.4000000000000057</v>
      </c>
      <c r="BE783" s="20">
        <f>Data!BI783-Data!DP783</f>
        <v>-1.737000000000009</v>
      </c>
      <c r="BF783" s="20">
        <f>Data!BJ783-Data!DQ783</f>
        <v>5.1059999999999999</v>
      </c>
      <c r="BG783" s="20">
        <f>Data!BK783-Data!DR783</f>
        <v>0.28199999999999992</v>
      </c>
      <c r="BH783" s="20">
        <f>Data!BL783-Data!DS783</f>
        <v>5.3000000000000824E-2</v>
      </c>
      <c r="BI783" s="20">
        <f>Data!BM783-Data!DT783</f>
        <v>-0.16099999999999998</v>
      </c>
      <c r="BJ783" s="20">
        <f>Data!BN783-Data!DU783</f>
        <v>-6.3999999999999986</v>
      </c>
      <c r="BK783" s="20">
        <f>Data!BO783-Data!DV783</f>
        <v>0.79999999999999716</v>
      </c>
      <c r="BL783" s="20">
        <f>Data!BP783-Data!DW783</f>
        <v>0.29999999999999982</v>
      </c>
      <c r="BM783" s="20">
        <f>Data!BQ783-Data!DX783</f>
        <v>-1.947368421052631</v>
      </c>
      <c r="BN783" s="20">
        <f>Data!BR783-Data!DY783</f>
        <v>-3.1000000000000014</v>
      </c>
      <c r="BO783" s="20">
        <f>Data!BS783-Data!DZ783</f>
        <v>-89</v>
      </c>
      <c r="BP783" s="20">
        <f>Data!BT783-Data!EA783</f>
        <v>5.2999999999999992E-2</v>
      </c>
      <c r="BQ783" s="20">
        <f>Data!BU783-Data!EB783</f>
        <v>4</v>
      </c>
      <c r="BR783" s="20">
        <f>Data!BV783-Data!EC783</f>
        <v>-51</v>
      </c>
      <c r="BS783" s="20">
        <f>Data!BW783-Data!ED783</f>
        <v>-76</v>
      </c>
      <c r="BT783" s="20">
        <f>Data!BX783-Data!EE783</f>
        <v>-106</v>
      </c>
      <c r="BU783" s="20">
        <f>Data!BY783-Data!EF783</f>
        <v>-72</v>
      </c>
      <c r="BV783" s="20">
        <f>Data!BZ783-Data!EG783</f>
        <v>-39</v>
      </c>
      <c r="BW783" s="20">
        <f>Data!CA783-Data!EH783</f>
        <v>-63.699999999999989</v>
      </c>
      <c r="BX783" s="20">
        <f>Data!CB783-Data!EI783</f>
        <v>-88</v>
      </c>
      <c r="BY783" s="20">
        <f>Data!CC783-Data!EJ783</f>
        <v>-112</v>
      </c>
      <c r="BZ783" s="20">
        <f>Data!EK783</f>
        <v>11413</v>
      </c>
      <c r="CA783" s="20">
        <f>Data!EL783</f>
        <v>10808</v>
      </c>
      <c r="CB783" s="20">
        <f>Data!EM783</f>
        <v>88.804842105263162</v>
      </c>
      <c r="CC783" s="20">
        <f>Data!EN783</f>
        <v>64.542105263157893</v>
      </c>
      <c r="CD783" s="20">
        <f>Data!EO783</f>
        <v>11.69</v>
      </c>
      <c r="CE783" s="20">
        <f>Data!EP783</f>
        <v>244.77600000000001</v>
      </c>
      <c r="CF783" s="50">
        <f>IF(ISBLANK(Data!EQ783), "", Data!EQ783)</f>
        <v>75</v>
      </c>
      <c r="CG783" s="50">
        <f>IF(ISBLANK(Data!ER783), "", Data!ER783)</f>
        <v>66</v>
      </c>
      <c r="CH783" s="61" t="str">
        <f>IF(ISBLANK(Data!ES783), "", Data!ES783)</f>
        <v>Binghamton</v>
      </c>
      <c r="CI783" s="61">
        <f>IF(ISBLANK(Data!ET783), "", Data!ET783)</f>
        <v>141</v>
      </c>
    </row>
    <row r="784" spans="1:87" x14ac:dyDescent="0.45">
      <c r="A784" s="50">
        <f>IF(ISBLANK(Data!A784), "", Data!A784)</f>
        <v>45323</v>
      </c>
      <c r="B784" s="50" t="str">
        <f>IF(ISBLANK(Data!B784), "", Data!B784)</f>
        <v>UMass Lowell</v>
      </c>
      <c r="C784" s="50">
        <f>IF(ISBLANK(Data!C784), "", Data!C784)</f>
        <v>318</v>
      </c>
      <c r="D784" s="50" t="str">
        <f>IF(ISBLANK(Data!D784), "", Data!D784)</f>
        <v>Maine</v>
      </c>
      <c r="E784" s="50">
        <f>IF(ISBLANK(Data!E784), "", Data!E784)</f>
        <v>157</v>
      </c>
      <c r="F784" s="50" t="str">
        <f>IF(ISBLANK(Data!F784), "", Data!F784)</f>
        <v>N</v>
      </c>
      <c r="G784" s="50" t="str">
        <f>IF(ISBLANK(Data!G784), "", Data!G784)</f>
        <v>UMass Lowell</v>
      </c>
      <c r="H784" s="50" t="str">
        <f>IF(ISBLANK(Data!H784), "", Data!H784)</f>
        <v>Maine</v>
      </c>
      <c r="I784" s="50" t="str">
        <f>IF(ISBLANK(Data!I784), "", Data!I784)</f>
        <v>UMass Lowell</v>
      </c>
      <c r="J784" s="50" t="str">
        <f>IF(ISBLANK(Data!J784), "", Data!J784)</f>
        <v>Maine</v>
      </c>
      <c r="K784" s="50" t="str">
        <f>IF(ISBLANK(Data!K784), "", Data!K784)</f>
        <v>Massachusetts-Lowell</v>
      </c>
      <c r="L784" s="50" t="str">
        <f>IF(ISBLANK(Data!L784), "", Data!L784)</f>
        <v>Maine</v>
      </c>
      <c r="M784" s="50" t="str">
        <f>IF(ISBLANK(Data!M784), "", Data!M784)</f>
        <v>Mass Lowell</v>
      </c>
      <c r="N784" s="50" t="str">
        <f>IF(ISBLANK(Data!N784), "", Data!N784)</f>
        <v>Maine</v>
      </c>
      <c r="O784" s="50" t="str">
        <f>IF(ISBLANK(Data!O784), "", Data!O784)</f>
        <v>UMass Lowell</v>
      </c>
      <c r="P784" s="50" t="str">
        <f>IF(ISBLANK(Data!P784), "", Data!P784)</f>
        <v>Maine</v>
      </c>
      <c r="Q784" s="50" t="str">
        <f>IF(ISBLANK(Data!Q784), "", Data!Q784)</f>
        <v>UMass-Lowell</v>
      </c>
      <c r="R784" s="50" t="str">
        <f>IF(ISBLANK(Data!R784), "", Data!R784)</f>
        <v>Maine</v>
      </c>
      <c r="S784" s="20">
        <f>Data!W784-Data!CD784</f>
        <v>0.26065162907268197</v>
      </c>
      <c r="T784" s="20">
        <f>Data!X784-Data!CE784</f>
        <v>7.84</v>
      </c>
      <c r="U784" s="20">
        <f>Data!Y784-Data!CF784</f>
        <v>7.0999999999999943</v>
      </c>
      <c r="V784" s="20">
        <f>Data!Z784-Data!CG784</f>
        <v>-0.79999999999999716</v>
      </c>
      <c r="W784" s="20">
        <f>Data!AA784-Data!CH784</f>
        <v>3.6000000000000085</v>
      </c>
      <c r="X784" s="20">
        <f>Data!AB784-Data!CI784</f>
        <v>1.9999999999999983E-3</v>
      </c>
      <c r="Y784" s="20">
        <f>Data!AC784-Data!CJ784</f>
        <v>-0.61999999999999922</v>
      </c>
      <c r="Z784" s="20">
        <f>Data!AD784-Data!CK784</f>
        <v>-1.7999999999999972</v>
      </c>
      <c r="AA784" s="20">
        <f>Data!AE784-Data!CL784</f>
        <v>-1.2999999999999972</v>
      </c>
      <c r="AB784" s="20">
        <f>Data!AF784-Data!CM784</f>
        <v>-0.75</v>
      </c>
      <c r="AC784" s="20">
        <f>Data!AG784-Data!CN784</f>
        <v>8</v>
      </c>
      <c r="AD784" s="20">
        <f>Data!AH784-Data!CO784</f>
        <v>-1</v>
      </c>
      <c r="AE784" s="20">
        <f>Data!AI784-Data!CP784</f>
        <v>0.24769999999999998</v>
      </c>
      <c r="AF784" s="20">
        <f>Data!AJ784-Data!CQ784</f>
        <v>5.0999999999999996</v>
      </c>
      <c r="AG784" s="20">
        <f>Data!AK784-Data!CR784</f>
        <v>0.23032581453634085</v>
      </c>
      <c r="AH784" s="20">
        <f>Data!AL784-Data!CS784</f>
        <v>168</v>
      </c>
      <c r="AI784" s="20">
        <f>Data!AM784-Data!CT784</f>
        <v>5.57</v>
      </c>
      <c r="AJ784" s="20">
        <f>Data!AN784-Data!CU784</f>
        <v>-1.5099999999999998</v>
      </c>
      <c r="AK784" s="20">
        <f>Data!AO784-Data!CV784</f>
        <v>100</v>
      </c>
      <c r="AL784" s="20">
        <f>Data!AP784-Data!CW784</f>
        <v>-126</v>
      </c>
      <c r="AM784" s="20">
        <f>Data!AQ784-Data!CX784</f>
        <v>-37</v>
      </c>
      <c r="AN784" s="20">
        <f>Data!AR784-Data!CY784</f>
        <v>3.999999999999998E-2</v>
      </c>
      <c r="AO784" s="20">
        <f>Data!AS784-Data!CZ784</f>
        <v>-13</v>
      </c>
      <c r="AP784" s="20">
        <f>Data!AT784-Data!DA784</f>
        <v>-61</v>
      </c>
      <c r="AQ784" s="20">
        <f>Data!AU784-Data!DB784</f>
        <v>1.6000000000000014E-2</v>
      </c>
      <c r="AR784" s="20">
        <f>Data!AV784-Data!DC784</f>
        <v>53</v>
      </c>
      <c r="AS784" s="20">
        <f>Data!AW784-Data!DD784</f>
        <v>73</v>
      </c>
      <c r="AT784" s="20">
        <f>Data!AX784-Data!DE784</f>
        <v>-3.0000000000000027E-3</v>
      </c>
      <c r="AU784" s="20">
        <f>Data!AY784-Data!DF784</f>
        <v>57</v>
      </c>
      <c r="AV784" s="20">
        <f>Data!AZ784-Data!DG784</f>
        <v>3.8070175438596481</v>
      </c>
      <c r="AW784" s="20">
        <f>Data!BA784-Data!DH784</f>
        <v>90</v>
      </c>
      <c r="AX784" s="20">
        <f>Data!BB784-Data!DI784</f>
        <v>8.170426065162907</v>
      </c>
      <c r="AY784" s="20">
        <f>Data!BC784-Data!DJ784</f>
        <v>-19</v>
      </c>
      <c r="AZ784" s="20">
        <f>Data!BD784-Data!DK784</f>
        <v>-43</v>
      </c>
      <c r="BA784" s="20">
        <f>Data!BE784-Data!DL784</f>
        <v>31</v>
      </c>
      <c r="BB784" s="20">
        <f>Data!BF784-Data!DM784</f>
        <v>14</v>
      </c>
      <c r="BC784" s="20">
        <f>Data!BG784-Data!DN784</f>
        <v>-72</v>
      </c>
      <c r="BD784" s="20">
        <f>Data!BH784-Data!DO784</f>
        <v>12.400000000000006</v>
      </c>
      <c r="BE784" s="20">
        <f>Data!BI784-Data!DP784</f>
        <v>0.36599999999999966</v>
      </c>
      <c r="BF784" s="20">
        <f>Data!BJ784-Data!DQ784</f>
        <v>12.065</v>
      </c>
      <c r="BG784" s="20">
        <f>Data!BK784-Data!DR784</f>
        <v>-0.1359999999999999</v>
      </c>
      <c r="BH784" s="20">
        <f>Data!BL784-Data!DS784</f>
        <v>1.9500000000000011</v>
      </c>
      <c r="BI784" s="20">
        <f>Data!BM784-Data!DT784</f>
        <v>-0.20699999999999996</v>
      </c>
      <c r="BJ784" s="20">
        <f>Data!BN784-Data!DU784</f>
        <v>-1.3000000000000007</v>
      </c>
      <c r="BK784" s="20">
        <f>Data!BO784-Data!DV784</f>
        <v>5.4999999999999982</v>
      </c>
      <c r="BL784" s="20">
        <f>Data!BP784-Data!DW784</f>
        <v>1.9000000000000004</v>
      </c>
      <c r="BM784" s="20">
        <f>Data!BQ784-Data!DX784</f>
        <v>-1.3809523809523814</v>
      </c>
      <c r="BN784" s="20">
        <f>Data!BR784-Data!DY784</f>
        <v>-2.0999999999999996</v>
      </c>
      <c r="BO784" s="20">
        <f>Data!BS784-Data!DZ784</f>
        <v>-107</v>
      </c>
      <c r="BP784" s="20">
        <f>Data!BT784-Data!EA784</f>
        <v>5.2999999999999992E-2</v>
      </c>
      <c r="BQ784" s="20">
        <f>Data!BU784-Data!EB784</f>
        <v>-3</v>
      </c>
      <c r="BR784" s="20">
        <f>Data!BV784-Data!EC784</f>
        <v>-114</v>
      </c>
      <c r="BS784" s="20">
        <f>Data!BW784-Data!ED784</f>
        <v>-133</v>
      </c>
      <c r="BT784" s="20">
        <f>Data!BX784-Data!EE784</f>
        <v>-119</v>
      </c>
      <c r="BU784" s="20">
        <f>Data!BY784-Data!EF784</f>
        <v>-79</v>
      </c>
      <c r="BV784" s="20">
        <f>Data!BZ784-Data!EG784</f>
        <v>-99</v>
      </c>
      <c r="BW784" s="20">
        <f>Data!CA784-Data!EH784</f>
        <v>-91.499999999999986</v>
      </c>
      <c r="BX784" s="20">
        <f>Data!CB784-Data!EI784</f>
        <v>-105</v>
      </c>
      <c r="BY784" s="20">
        <f>Data!CC784-Data!EJ784</f>
        <v>-146</v>
      </c>
      <c r="BZ784" s="20">
        <f>Data!EK784</f>
        <v>11003.199999999999</v>
      </c>
      <c r="CA784" s="20">
        <f>Data!EL784</f>
        <v>10185.84</v>
      </c>
      <c r="CB784" s="20">
        <f>Data!EM784</f>
        <v>112.92495238095239</v>
      </c>
      <c r="CC784" s="20">
        <f>Data!EN784</f>
        <v>80.667999999999992</v>
      </c>
      <c r="CD784" s="20">
        <f>Data!EO784</f>
        <v>10.789399999999999</v>
      </c>
      <c r="CE784" s="20">
        <f>Data!EP784</f>
        <v>257.60000000000002</v>
      </c>
      <c r="CF784" s="50">
        <f>IF(ISBLANK(Data!EQ784), "", Data!EQ784)</f>
        <v>76</v>
      </c>
      <c r="CG784" s="50">
        <f>IF(ISBLANK(Data!ER784), "", Data!ER784)</f>
        <v>62</v>
      </c>
      <c r="CH784" s="61" t="str">
        <f>IF(ISBLANK(Data!ES784), "", Data!ES784)</f>
        <v>UMass Lowell</v>
      </c>
      <c r="CI784" s="61">
        <f>IF(ISBLANK(Data!ET784), "", Data!ET784)</f>
        <v>138</v>
      </c>
    </row>
    <row r="785" spans="1:87" x14ac:dyDescent="0.45">
      <c r="A785" s="50">
        <f>IF(ISBLANK(Data!A785), "", Data!A785)</f>
        <v>45323</v>
      </c>
      <c r="B785" s="50" t="str">
        <f>IF(ISBLANK(Data!B785), "", Data!B785)</f>
        <v>SMU</v>
      </c>
      <c r="C785" s="50">
        <f>IF(ISBLANK(Data!C785), "", Data!C785)</f>
        <v>267</v>
      </c>
      <c r="D785" s="50" t="str">
        <f>IF(ISBLANK(Data!D785), "", Data!D785)</f>
        <v>Tulane</v>
      </c>
      <c r="E785" s="50">
        <f>IF(ISBLANK(Data!E785), "", Data!E785)</f>
        <v>308</v>
      </c>
      <c r="F785" s="50" t="str">
        <f>IF(ISBLANK(Data!F785), "", Data!F785)</f>
        <v>N</v>
      </c>
      <c r="G785" s="50" t="str">
        <f>IF(ISBLANK(Data!G785), "", Data!G785)</f>
        <v>SMU</v>
      </c>
      <c r="H785" s="50" t="str">
        <f>IF(ISBLANK(Data!H785), "", Data!H785)</f>
        <v>Tulane</v>
      </c>
      <c r="I785" s="50" t="str">
        <f>IF(ISBLANK(Data!I785), "", Data!I785)</f>
        <v>SMU</v>
      </c>
      <c r="J785" s="50" t="str">
        <f>IF(ISBLANK(Data!J785), "", Data!J785)</f>
        <v>Tulane</v>
      </c>
      <c r="K785" s="50" t="str">
        <f>IF(ISBLANK(Data!K785), "", Data!K785)</f>
        <v>Southern Methodist</v>
      </c>
      <c r="L785" s="50" t="str">
        <f>IF(ISBLANK(Data!L785), "", Data!L785)</f>
        <v>Tulane</v>
      </c>
      <c r="M785" s="50" t="str">
        <f>IF(ISBLANK(Data!M785), "", Data!M785)</f>
        <v>S Methodist</v>
      </c>
      <c r="N785" s="50" t="str">
        <f>IF(ISBLANK(Data!N785), "", Data!N785)</f>
        <v>Tulane</v>
      </c>
      <c r="O785" s="50" t="str">
        <f>IF(ISBLANK(Data!O785), "", Data!O785)</f>
        <v>SMU</v>
      </c>
      <c r="P785" s="50" t="str">
        <f>IF(ISBLANK(Data!P785), "", Data!P785)</f>
        <v>Tulane</v>
      </c>
      <c r="Q785" s="50" t="str">
        <f>IF(ISBLANK(Data!Q785), "", Data!Q785)</f>
        <v>SMU</v>
      </c>
      <c r="R785" s="50" t="str">
        <f>IF(ISBLANK(Data!R785), "", Data!R785)</f>
        <v>Tulane</v>
      </c>
      <c r="S785" s="20">
        <f>Data!W785-Data!CD785</f>
        <v>5.0000000000000044E-2</v>
      </c>
      <c r="T785" s="20">
        <f>Data!X785-Data!CE785</f>
        <v>9.9200000000000017</v>
      </c>
      <c r="U785" s="20">
        <f>Data!Y785-Data!CF785</f>
        <v>-0.79999999999999716</v>
      </c>
      <c r="V785" s="20">
        <f>Data!Z785-Data!CG785</f>
        <v>-10.700000000000003</v>
      </c>
      <c r="W785" s="20">
        <f>Data!AA785-Data!CH785</f>
        <v>-5.2000000000000028</v>
      </c>
      <c r="X785" s="20">
        <f>Data!AB785-Data!CI785</f>
        <v>-9.8000000000000004E-2</v>
      </c>
      <c r="Y785" s="20">
        <f>Data!AC785-Data!CJ785</f>
        <v>1.77</v>
      </c>
      <c r="Z785" s="20">
        <f>Data!AD785-Data!CK785</f>
        <v>-0.20000000000000284</v>
      </c>
      <c r="AA785" s="20">
        <f>Data!AE785-Data!CL785</f>
        <v>-2</v>
      </c>
      <c r="AB785" s="20">
        <f>Data!AF785-Data!CM785</f>
        <v>4.3499999999999996</v>
      </c>
      <c r="AC785" s="20">
        <f>Data!AG785-Data!CN785</f>
        <v>1.0999999999999943</v>
      </c>
      <c r="AD785" s="20">
        <f>Data!AH785-Data!CO785</f>
        <v>-12.5</v>
      </c>
      <c r="AE785" s="20">
        <f>Data!AI785-Data!CP785</f>
        <v>0.26910000000000001</v>
      </c>
      <c r="AF785" s="20">
        <f>Data!AJ785-Data!CQ785</f>
        <v>1.9999999999999998</v>
      </c>
      <c r="AG785" s="20">
        <f>Data!AK785-Data!CR785</f>
        <v>0.1</v>
      </c>
      <c r="AH785" s="20">
        <f>Data!AL785-Data!CS785</f>
        <v>97</v>
      </c>
      <c r="AI785" s="20">
        <f>Data!AM785-Data!CT785</f>
        <v>8.379999999999999</v>
      </c>
      <c r="AJ785" s="20">
        <f>Data!AN785-Data!CU785</f>
        <v>1.2699999999999998</v>
      </c>
      <c r="AK785" s="20">
        <f>Data!AO785-Data!CV785</f>
        <v>-193</v>
      </c>
      <c r="AL785" s="20">
        <f>Data!AP785-Data!CW785</f>
        <v>-317</v>
      </c>
      <c r="AM785" s="20">
        <f>Data!AQ785-Data!CX785</f>
        <v>44</v>
      </c>
      <c r="AN785" s="20">
        <f>Data!AR785-Data!CY785</f>
        <v>-2.7999999999999969E-2</v>
      </c>
      <c r="AO785" s="20">
        <f>Data!AS785-Data!CZ785</f>
        <v>-11</v>
      </c>
      <c r="AP785" s="20">
        <f>Data!AT785-Data!DA785</f>
        <v>-22</v>
      </c>
      <c r="AQ785" s="20">
        <f>Data!AU785-Data!DB785</f>
        <v>-8.0000000000000071E-3</v>
      </c>
      <c r="AR785" s="20">
        <f>Data!AV785-Data!DC785</f>
        <v>-156</v>
      </c>
      <c r="AS785" s="20">
        <f>Data!AW785-Data!DD785</f>
        <v>-189</v>
      </c>
      <c r="AT785" s="20">
        <f>Data!AX785-Data!DE785</f>
        <v>-4.8000000000000043E-2</v>
      </c>
      <c r="AU785" s="20">
        <f>Data!AY785-Data!DF785</f>
        <v>136</v>
      </c>
      <c r="AV785" s="20">
        <f>Data!AZ785-Data!DG785</f>
        <v>6.8000000000000007</v>
      </c>
      <c r="AW785" s="20">
        <f>Data!BA785-Data!DH785</f>
        <v>131</v>
      </c>
      <c r="AX785" s="20">
        <f>Data!BB785-Data!DI785</f>
        <v>6.5499999999999972</v>
      </c>
      <c r="AY785" s="20">
        <f>Data!BC785-Data!DJ785</f>
        <v>24</v>
      </c>
      <c r="AZ785" s="20">
        <f>Data!BD785-Data!DK785</f>
        <v>-7</v>
      </c>
      <c r="BA785" s="20">
        <f>Data!BE785-Data!DL785</f>
        <v>17</v>
      </c>
      <c r="BB785" s="20">
        <f>Data!BF785-Data!DM785</f>
        <v>33</v>
      </c>
      <c r="BC785" s="20">
        <f>Data!BG785-Data!DN785</f>
        <v>1</v>
      </c>
      <c r="BD785" s="20">
        <f>Data!BH785-Data!DO785</f>
        <v>-9.6000000000000085</v>
      </c>
      <c r="BE785" s="20">
        <f>Data!BI785-Data!DP785</f>
        <v>-15.850000000000001</v>
      </c>
      <c r="BF785" s="20">
        <f>Data!BJ785-Data!DQ785</f>
        <v>6.2</v>
      </c>
      <c r="BG785" s="20">
        <f>Data!BK785-Data!DR785</f>
        <v>-8.8999999999999968E-2</v>
      </c>
      <c r="BH785" s="20">
        <f>Data!BL785-Data!DS785</f>
        <v>1.6500000000000004</v>
      </c>
      <c r="BI785" s="20">
        <f>Data!BM785-Data!DT785</f>
        <v>-0.14300000000000002</v>
      </c>
      <c r="BJ785" s="20">
        <f>Data!BN785-Data!DU785</f>
        <v>-1.1000000000000014</v>
      </c>
      <c r="BK785" s="20">
        <f>Data!BO785-Data!DV785</f>
        <v>-9.5</v>
      </c>
      <c r="BL785" s="20">
        <f>Data!BP785-Data!DW785</f>
        <v>0.79999999999999982</v>
      </c>
      <c r="BM785" s="20">
        <f>Data!BQ785-Data!DX785</f>
        <v>-0.35000000000000142</v>
      </c>
      <c r="BN785" s="20">
        <f>Data!BR785-Data!DY785</f>
        <v>0.10000000000000142</v>
      </c>
      <c r="BO785" s="20">
        <f>Data!BS785-Data!DZ785</f>
        <v>-34</v>
      </c>
      <c r="BP785" s="20">
        <f>Data!BT785-Data!EA785</f>
        <v>2.7000000000000024E-2</v>
      </c>
      <c r="BQ785" s="20">
        <f>Data!BU785-Data!EB785</f>
        <v>-2</v>
      </c>
      <c r="BR785" s="20">
        <f>Data!BV785-Data!EC785</f>
        <v>-81</v>
      </c>
      <c r="BS785" s="20">
        <f>Data!BW785-Data!ED785</f>
        <v>19</v>
      </c>
      <c r="BT785" s="20">
        <f>Data!BX785-Data!EE785</f>
        <v>-44</v>
      </c>
      <c r="BU785" s="20">
        <f>Data!BY785-Data!EF785</f>
        <v>-77</v>
      </c>
      <c r="BV785" s="20">
        <f>Data!BZ785-Data!EG785</f>
        <v>-73</v>
      </c>
      <c r="BW785" s="20">
        <f>Data!CA785-Data!EH785</f>
        <v>-33.700000000000003</v>
      </c>
      <c r="BX785" s="20">
        <f>Data!CB785-Data!EI785</f>
        <v>-36</v>
      </c>
      <c r="BY785" s="20">
        <f>Data!CC785-Data!EJ785</f>
        <v>-44</v>
      </c>
      <c r="BZ785" s="20">
        <f>Data!EK785</f>
        <v>11985.41</v>
      </c>
      <c r="CA785" s="20">
        <f>Data!EL785</f>
        <v>10867.5</v>
      </c>
      <c r="CB785" s="20">
        <f>Data!EM785</f>
        <v>106.92000000000002</v>
      </c>
      <c r="CC785" s="20">
        <f>Data!EN785</f>
        <v>88.724999999999994</v>
      </c>
      <c r="CD785" s="20">
        <f>Data!EO785</f>
        <v>12.512</v>
      </c>
      <c r="CE785" s="20">
        <f>Data!EP785</f>
        <v>232.54399999999998</v>
      </c>
      <c r="CF785" s="50">
        <f>IF(ISBLANK(Data!EQ785), "", Data!EQ785)</f>
        <v>80</v>
      </c>
      <c r="CG785" s="50">
        <f>IF(ISBLANK(Data!ER785), "", Data!ER785)</f>
        <v>76</v>
      </c>
      <c r="CH785" s="61" t="str">
        <f>IF(ISBLANK(Data!ES785), "", Data!ES785)</f>
        <v>SMU</v>
      </c>
      <c r="CI785" s="61">
        <f>IF(ISBLANK(Data!ET785), "", Data!ET785)</f>
        <v>156</v>
      </c>
    </row>
    <row r="786" spans="1:87" x14ac:dyDescent="0.45">
      <c r="A786" s="50">
        <f>IF(ISBLANK(Data!A786), "", Data!A786)</f>
        <v>45323</v>
      </c>
      <c r="B786" s="50" t="str">
        <f>IF(ISBLANK(Data!B786), "", Data!B786)</f>
        <v>Hofstra</v>
      </c>
      <c r="C786" s="50">
        <f>IF(ISBLANK(Data!C786), "", Data!C786)</f>
        <v>111</v>
      </c>
      <c r="D786" s="50" t="str">
        <f>IF(ISBLANK(Data!D786), "", Data!D786)</f>
        <v>Stony Brook</v>
      </c>
      <c r="E786" s="50">
        <f>IF(ISBLANK(Data!E786), "", Data!E786)</f>
        <v>288</v>
      </c>
      <c r="F786" s="50" t="str">
        <f>IF(ISBLANK(Data!F786), "", Data!F786)</f>
        <v>N</v>
      </c>
      <c r="G786" s="50" t="str">
        <f>IF(ISBLANK(Data!G786), "", Data!G786)</f>
        <v>Hofstra</v>
      </c>
      <c r="H786" s="50" t="str">
        <f>IF(ISBLANK(Data!H786), "", Data!H786)</f>
        <v>Stony Brook</v>
      </c>
      <c r="I786" s="50" t="str">
        <f>IF(ISBLANK(Data!I786), "", Data!I786)</f>
        <v>Hofstra</v>
      </c>
      <c r="J786" s="50" t="str">
        <f>IF(ISBLANK(Data!J786), "", Data!J786)</f>
        <v>Stony Brook</v>
      </c>
      <c r="K786" s="50" t="str">
        <f>IF(ISBLANK(Data!K786), "", Data!K786)</f>
        <v>Hofstra</v>
      </c>
      <c r="L786" s="50" t="str">
        <f>IF(ISBLANK(Data!L786), "", Data!L786)</f>
        <v>Stony Brook</v>
      </c>
      <c r="M786" s="50" t="str">
        <f>IF(ISBLANK(Data!M786), "", Data!M786)</f>
        <v>Hofstra</v>
      </c>
      <c r="N786" s="50" t="str">
        <f>IF(ISBLANK(Data!N786), "", Data!N786)</f>
        <v>Stony Brook</v>
      </c>
      <c r="O786" s="50" t="str">
        <f>IF(ISBLANK(Data!O786), "", Data!O786)</f>
        <v>Hofstra</v>
      </c>
      <c r="P786" s="50" t="str">
        <f>IF(ISBLANK(Data!P786), "", Data!P786)</f>
        <v>Stony Brook</v>
      </c>
      <c r="Q786" s="50" t="str">
        <f>IF(ISBLANK(Data!Q786), "", Data!Q786)</f>
        <v>Hofstra</v>
      </c>
      <c r="R786" s="50" t="str">
        <f>IF(ISBLANK(Data!R786), "", Data!R786)</f>
        <v>Stony Brook</v>
      </c>
      <c r="S786" s="20">
        <f>Data!W786-Data!CD786</f>
        <v>0</v>
      </c>
      <c r="T786" s="20">
        <f>Data!X786-Data!CE786</f>
        <v>5.58</v>
      </c>
      <c r="U786" s="20">
        <f>Data!Y786-Data!CF786</f>
        <v>2.5</v>
      </c>
      <c r="V786" s="20">
        <f>Data!Z786-Data!CG786</f>
        <v>-3.1000000000000085</v>
      </c>
      <c r="W786" s="20">
        <f>Data!AA786-Data!CH786</f>
        <v>-0.5</v>
      </c>
      <c r="X786" s="20">
        <f>Data!AB786-Data!CI786</f>
        <v>-0.127</v>
      </c>
      <c r="Y786" s="20">
        <f>Data!AC786-Data!CJ786</f>
        <v>0.65</v>
      </c>
      <c r="Z786" s="20">
        <f>Data!AD786-Data!CK786</f>
        <v>2.7999999999999972</v>
      </c>
      <c r="AA786" s="20">
        <f>Data!AE786-Data!CL786</f>
        <v>2.0999999999999943</v>
      </c>
      <c r="AB786" s="20">
        <f>Data!AF786-Data!CM786</f>
        <v>4.84</v>
      </c>
      <c r="AC786" s="20">
        <f>Data!AG786-Data!CN786</f>
        <v>1.7999999999999972</v>
      </c>
      <c r="AD786" s="20">
        <f>Data!AH786-Data!CO786</f>
        <v>-3</v>
      </c>
      <c r="AE786" s="20">
        <f>Data!AI786-Data!CP786</f>
        <v>0.12890000000000001</v>
      </c>
      <c r="AF786" s="20">
        <f>Data!AJ786-Data!CQ786</f>
        <v>-0.30000000000000071</v>
      </c>
      <c r="AG786" s="20">
        <f>Data!AK786-Data!CR786</f>
        <v>-1.4285714285714346E-2</v>
      </c>
      <c r="AH786" s="20">
        <f>Data!AL786-Data!CS786</f>
        <v>11</v>
      </c>
      <c r="AI786" s="20">
        <f>Data!AM786-Data!CT786</f>
        <v>4.95</v>
      </c>
      <c r="AJ786" s="20">
        <f>Data!AN786-Data!CU786</f>
        <v>0.4</v>
      </c>
      <c r="AK786" s="20">
        <f>Data!AO786-Data!CV786</f>
        <v>77</v>
      </c>
      <c r="AL786" s="20">
        <f>Data!AP786-Data!CW786</f>
        <v>-26</v>
      </c>
      <c r="AM786" s="20">
        <f>Data!AQ786-Data!CX786</f>
        <v>-19</v>
      </c>
      <c r="AN786" s="20">
        <f>Data!AR786-Data!CY786</f>
        <v>3.7000000000000033E-2</v>
      </c>
      <c r="AO786" s="20">
        <f>Data!AS786-Data!CZ786</f>
        <v>61</v>
      </c>
      <c r="AP786" s="20">
        <f>Data!AT786-Data!DA786</f>
        <v>131</v>
      </c>
      <c r="AQ786" s="20">
        <f>Data!AU786-Data!DB786</f>
        <v>2.7999999999999969E-2</v>
      </c>
      <c r="AR786" s="20">
        <f>Data!AV786-Data!DC786</f>
        <v>-60</v>
      </c>
      <c r="AS786" s="20">
        <f>Data!AW786-Data!DD786</f>
        <v>-101</v>
      </c>
      <c r="AT786" s="20">
        <f>Data!AX786-Data!DE786</f>
        <v>4.4000000000000039E-2</v>
      </c>
      <c r="AU786" s="20">
        <f>Data!AY786-Data!DF786</f>
        <v>-48</v>
      </c>
      <c r="AV786" s="20">
        <f>Data!AZ786-Data!DG786</f>
        <v>-2.2857142857142865</v>
      </c>
      <c r="AW786" s="20">
        <f>Data!BA786-Data!DH786</f>
        <v>-59</v>
      </c>
      <c r="AX786" s="20">
        <f>Data!BB786-Data!DI786</f>
        <v>-2.8095238095238102</v>
      </c>
      <c r="AY786" s="20">
        <f>Data!BC786-Data!DJ786</f>
        <v>88</v>
      </c>
      <c r="AZ786" s="20">
        <f>Data!BD786-Data!DK786</f>
        <v>-11</v>
      </c>
      <c r="BA786" s="20">
        <f>Data!BE786-Data!DL786</f>
        <v>7</v>
      </c>
      <c r="BB786" s="20">
        <f>Data!BF786-Data!DM786</f>
        <v>10</v>
      </c>
      <c r="BC786" s="20">
        <f>Data!BG786-Data!DN786</f>
        <v>5</v>
      </c>
      <c r="BD786" s="20">
        <f>Data!BH786-Data!DO786</f>
        <v>3.5999999999999943</v>
      </c>
      <c r="BE786" s="20">
        <f>Data!BI786-Data!DP786</f>
        <v>-1.2379999999999995</v>
      </c>
      <c r="BF786" s="20">
        <f>Data!BJ786-Data!DQ786</f>
        <v>4.9049999999999994</v>
      </c>
      <c r="BG786" s="20">
        <f>Data!BK786-Data!DR786</f>
        <v>0.33099999999999996</v>
      </c>
      <c r="BH786" s="20">
        <f>Data!BL786-Data!DS786</f>
        <v>0.47600000000000087</v>
      </c>
      <c r="BI786" s="20">
        <f>Data!BM786-Data!DT786</f>
        <v>-7.2999999999999954E-2</v>
      </c>
      <c r="BJ786" s="20">
        <f>Data!BN786-Data!DU786</f>
        <v>6.3000000000000007</v>
      </c>
      <c r="BK786" s="20">
        <f>Data!BO786-Data!DV786</f>
        <v>-4.8000000000000007</v>
      </c>
      <c r="BL786" s="20">
        <f>Data!BP786-Data!DW786</f>
        <v>0.29999999999999982</v>
      </c>
      <c r="BM786" s="20">
        <f>Data!BQ786-Data!DX786</f>
        <v>-0.52380952380952372</v>
      </c>
      <c r="BN786" s="20">
        <f>Data!BR786-Data!DY786</f>
        <v>0.19999999999999929</v>
      </c>
      <c r="BO786" s="20">
        <f>Data!BS786-Data!DZ786</f>
        <v>-36</v>
      </c>
      <c r="BP786" s="20">
        <f>Data!BT786-Data!EA786</f>
        <v>2.1000000000000019E-2</v>
      </c>
      <c r="BQ786" s="20">
        <f>Data!BU786-Data!EB786</f>
        <v>0</v>
      </c>
      <c r="BR786" s="20">
        <f>Data!BV786-Data!EC786</f>
        <v>-73</v>
      </c>
      <c r="BS786" s="20">
        <f>Data!BW786-Data!ED786</f>
        <v>-22</v>
      </c>
      <c r="BT786" s="20">
        <f>Data!BX786-Data!EE786</f>
        <v>7</v>
      </c>
      <c r="BU786" s="20">
        <f>Data!BY786-Data!EF786</f>
        <v>-78</v>
      </c>
      <c r="BV786" s="20">
        <f>Data!BZ786-Data!EG786</f>
        <v>-68</v>
      </c>
      <c r="BW786" s="20">
        <f>Data!CA786-Data!EH786</f>
        <v>-31.300000000000011</v>
      </c>
      <c r="BX786" s="20">
        <f>Data!CB786-Data!EI786</f>
        <v>-45</v>
      </c>
      <c r="BY786" s="20">
        <f>Data!CC786-Data!EJ786</f>
        <v>-55</v>
      </c>
      <c r="BZ786" s="20">
        <f>Data!EK786</f>
        <v>11631.32</v>
      </c>
      <c r="CA786" s="20">
        <f>Data!EL786</f>
        <v>11035.439999999999</v>
      </c>
      <c r="CB786" s="20">
        <f>Data!EM786</f>
        <v>71.325000000000003</v>
      </c>
      <c r="CC786" s="20">
        <f>Data!EN786</f>
        <v>62.702666666666666</v>
      </c>
      <c r="CD786" s="20">
        <f>Data!EO786</f>
        <v>10.7059</v>
      </c>
      <c r="CE786" s="20">
        <f>Data!EP786</f>
        <v>234.93600000000001</v>
      </c>
      <c r="CF786" s="50">
        <f>IF(ISBLANK(Data!EQ786), "", Data!EQ786)</f>
        <v>72</v>
      </c>
      <c r="CG786" s="50">
        <f>IF(ISBLANK(Data!ER786), "", Data!ER786)</f>
        <v>71</v>
      </c>
      <c r="CH786" s="61" t="str">
        <f>IF(ISBLANK(Data!ES786), "", Data!ES786)</f>
        <v>Hofstra</v>
      </c>
      <c r="CI786" s="61">
        <f>IF(ISBLANK(Data!ET786), "", Data!ET786)</f>
        <v>143</v>
      </c>
    </row>
    <row r="787" spans="1:87" x14ac:dyDescent="0.45">
      <c r="A787" s="50">
        <f>IF(ISBLANK(Data!A787), "", Data!A787)</f>
        <v>45323</v>
      </c>
      <c r="B787" s="50" t="str">
        <f>IF(ISBLANK(Data!B787), "", Data!B787)</f>
        <v>Towson</v>
      </c>
      <c r="C787" s="50">
        <f>IF(ISBLANK(Data!C787), "", Data!C787)</f>
        <v>306</v>
      </c>
      <c r="D787" s="50" t="str">
        <f>IF(ISBLANK(Data!D787), "", Data!D787)</f>
        <v>Northeastern</v>
      </c>
      <c r="E787" s="50">
        <f>IF(ISBLANK(Data!E787), "", Data!E787)</f>
        <v>209</v>
      </c>
      <c r="F787" s="50" t="str">
        <f>IF(ISBLANK(Data!F787), "", Data!F787)</f>
        <v>N</v>
      </c>
      <c r="G787" s="50" t="str">
        <f>IF(ISBLANK(Data!G787), "", Data!G787)</f>
        <v>Towson</v>
      </c>
      <c r="H787" s="50" t="str">
        <f>IF(ISBLANK(Data!H787), "", Data!H787)</f>
        <v>Northeastern</v>
      </c>
      <c r="I787" s="50" t="str">
        <f>IF(ISBLANK(Data!I787), "", Data!I787)</f>
        <v>Towson</v>
      </c>
      <c r="J787" s="50" t="str">
        <f>IF(ISBLANK(Data!J787), "", Data!J787)</f>
        <v>Northeastern</v>
      </c>
      <c r="K787" s="50" t="str">
        <f>IF(ISBLANK(Data!K787), "", Data!K787)</f>
        <v>Towson</v>
      </c>
      <c r="L787" s="50" t="str">
        <f>IF(ISBLANK(Data!L787), "", Data!L787)</f>
        <v>Northeastern</v>
      </c>
      <c r="M787" s="50" t="str">
        <f>IF(ISBLANK(Data!M787), "", Data!M787)</f>
        <v>Towson</v>
      </c>
      <c r="N787" s="50" t="str">
        <f>IF(ISBLANK(Data!N787), "", Data!N787)</f>
        <v>Northeastrn</v>
      </c>
      <c r="O787" s="50" t="str">
        <f>IF(ISBLANK(Data!O787), "", Data!O787)</f>
        <v>Towson</v>
      </c>
      <c r="P787" s="50" t="str">
        <f>IF(ISBLANK(Data!P787), "", Data!P787)</f>
        <v>Northeastern</v>
      </c>
      <c r="Q787" s="50" t="str">
        <f>IF(ISBLANK(Data!Q787), "", Data!Q787)</f>
        <v>Towson</v>
      </c>
      <c r="R787" s="50" t="str">
        <f>IF(ISBLANK(Data!R787), "", Data!R787)</f>
        <v>Northeastern</v>
      </c>
      <c r="S787" s="20">
        <f>Data!W787-Data!CD787</f>
        <v>0.23809523809523797</v>
      </c>
      <c r="T787" s="20">
        <f>Data!X787-Data!CE787</f>
        <v>8.14</v>
      </c>
      <c r="U787" s="20">
        <f>Data!Y787-Data!CF787</f>
        <v>-1.6000000000000085</v>
      </c>
      <c r="V787" s="20">
        <f>Data!Z787-Data!CG787</f>
        <v>-9.7000000000000028</v>
      </c>
      <c r="W787" s="20">
        <f>Data!AA787-Data!CH787</f>
        <v>-3.7000000000000028</v>
      </c>
      <c r="X787" s="20">
        <f>Data!AB787-Data!CI787</f>
        <v>8.4000000000000005E-2</v>
      </c>
      <c r="Y787" s="20">
        <f>Data!AC787-Data!CJ787</f>
        <v>1.7799999999999998</v>
      </c>
      <c r="Z787" s="20">
        <f>Data!AD787-Data!CK787</f>
        <v>0.59999999999999432</v>
      </c>
      <c r="AA787" s="20">
        <f>Data!AE787-Data!CL787</f>
        <v>-1.2000000000000028</v>
      </c>
      <c r="AB787" s="20">
        <f>Data!AF787-Data!CM787</f>
        <v>-0.67</v>
      </c>
      <c r="AC787" s="20">
        <f>Data!AG787-Data!CN787</f>
        <v>-2.2000000000000028</v>
      </c>
      <c r="AD787" s="20">
        <f>Data!AH787-Data!CO787</f>
        <v>-10.599999999999994</v>
      </c>
      <c r="AE787" s="20">
        <f>Data!AI787-Data!CP787</f>
        <v>0.22489999999999999</v>
      </c>
      <c r="AF787" s="20">
        <f>Data!AJ787-Data!CQ787</f>
        <v>5.8000000000000007</v>
      </c>
      <c r="AG787" s="20">
        <f>Data!AK787-Data!CR787</f>
        <v>0.27619047619047621</v>
      </c>
      <c r="AH787" s="20">
        <f>Data!AL787-Data!CS787</f>
        <v>171</v>
      </c>
      <c r="AI787" s="20">
        <f>Data!AM787-Data!CT787</f>
        <v>6.67</v>
      </c>
      <c r="AJ787" s="20">
        <f>Data!AN787-Data!CU787</f>
        <v>2.36</v>
      </c>
      <c r="AK787" s="20">
        <f>Data!AO787-Data!CV787</f>
        <v>-50</v>
      </c>
      <c r="AL787" s="20">
        <f>Data!AP787-Data!CW787</f>
        <v>-190</v>
      </c>
      <c r="AM787" s="20">
        <f>Data!AQ787-Data!CX787</f>
        <v>50</v>
      </c>
      <c r="AN787" s="20">
        <f>Data!AR787-Data!CY787</f>
        <v>-4.3000000000000038E-2</v>
      </c>
      <c r="AO787" s="20">
        <f>Data!AS787-Data!CZ787</f>
        <v>17</v>
      </c>
      <c r="AP787" s="20">
        <f>Data!AT787-Data!DA787</f>
        <v>16</v>
      </c>
      <c r="AQ787" s="20">
        <f>Data!AU787-Data!DB787</f>
        <v>2.9000000000000026E-2</v>
      </c>
      <c r="AR787" s="20">
        <f>Data!AV787-Data!DC787</f>
        <v>-11</v>
      </c>
      <c r="AS787" s="20">
        <f>Data!AW787-Data!DD787</f>
        <v>56</v>
      </c>
      <c r="AT787" s="20">
        <f>Data!AX787-Data!DE787</f>
        <v>-0.11799999999999999</v>
      </c>
      <c r="AU787" s="20">
        <f>Data!AY787-Data!DF787</f>
        <v>91</v>
      </c>
      <c r="AV787" s="20">
        <f>Data!AZ787-Data!DG787</f>
        <v>4.3333333333333321</v>
      </c>
      <c r="AW787" s="20">
        <f>Data!BA787-Data!DH787</f>
        <v>140</v>
      </c>
      <c r="AX787" s="20">
        <f>Data!BB787-Data!DI787</f>
        <v>6.6666666666666643</v>
      </c>
      <c r="AY787" s="20">
        <f>Data!BC787-Data!DJ787</f>
        <v>-47</v>
      </c>
      <c r="AZ787" s="20">
        <f>Data!BD787-Data!DK787</f>
        <v>3</v>
      </c>
      <c r="BA787" s="20">
        <f>Data!BE787-Data!DL787</f>
        <v>26</v>
      </c>
      <c r="BB787" s="20">
        <f>Data!BF787-Data!DM787</f>
        <v>-17</v>
      </c>
      <c r="BC787" s="20">
        <f>Data!BG787-Data!DN787</f>
        <v>37</v>
      </c>
      <c r="BD787" s="20">
        <f>Data!BH787-Data!DO787</f>
        <v>-2.4000000000000057</v>
      </c>
      <c r="BE787" s="20">
        <f>Data!BI787-Data!DP787</f>
        <v>-9.046999999999997</v>
      </c>
      <c r="BF787" s="20">
        <f>Data!BJ787-Data!DQ787</f>
        <v>6.6660000000000004</v>
      </c>
      <c r="BG787" s="20">
        <f>Data!BK787-Data!DR787</f>
        <v>-0.11699999999999999</v>
      </c>
      <c r="BH787" s="20">
        <f>Data!BL787-Data!DS787</f>
        <v>-0.8100000000000005</v>
      </c>
      <c r="BI787" s="20">
        <f>Data!BM787-Data!DT787</f>
        <v>4.3000000000000038E-2</v>
      </c>
      <c r="BJ787" s="20">
        <f>Data!BN787-Data!DU787</f>
        <v>0.69999999999999929</v>
      </c>
      <c r="BK787" s="20">
        <f>Data!BO787-Data!DV787</f>
        <v>2.6999999999999993</v>
      </c>
      <c r="BL787" s="20">
        <f>Data!BP787-Data!DW787</f>
        <v>1.1999999999999997</v>
      </c>
      <c r="BM787" s="20">
        <f>Data!BQ787-Data!DX787</f>
        <v>0.14285714285714235</v>
      </c>
      <c r="BN787" s="20">
        <f>Data!BR787-Data!DY787</f>
        <v>1.7999999999999989</v>
      </c>
      <c r="BO787" s="20">
        <f>Data!BS787-Data!DZ787</f>
        <v>-101</v>
      </c>
      <c r="BP787" s="20">
        <f>Data!BT787-Data!EA787</f>
        <v>5.9000000000000052E-2</v>
      </c>
      <c r="BQ787" s="20">
        <f>Data!BU787-Data!EB787</f>
        <v>-1</v>
      </c>
      <c r="BR787" s="20">
        <f>Data!BV787-Data!EC787</f>
        <v>-113</v>
      </c>
      <c r="BS787" s="20">
        <f>Data!BW787-Data!ED787</f>
        <v>-164</v>
      </c>
      <c r="BT787" s="20">
        <f>Data!BX787-Data!EE787</f>
        <v>-131</v>
      </c>
      <c r="BU787" s="20">
        <f>Data!BY787-Data!EF787</f>
        <v>-90</v>
      </c>
      <c r="BV787" s="20">
        <f>Data!BZ787-Data!EG787</f>
        <v>-113</v>
      </c>
      <c r="BW787" s="20">
        <f>Data!CA787-Data!EH787</f>
        <v>-103.49999999999999</v>
      </c>
      <c r="BX787" s="20">
        <f>Data!CB787-Data!EI787</f>
        <v>-102</v>
      </c>
      <c r="BY787" s="20">
        <f>Data!CC787-Data!EJ787</f>
        <v>-145</v>
      </c>
      <c r="BZ787" s="20">
        <f>Data!EK787</f>
        <v>11855.279999999999</v>
      </c>
      <c r="CA787" s="20">
        <f>Data!EL787</f>
        <v>11000.77</v>
      </c>
      <c r="CB787" s="20">
        <f>Data!EM787</f>
        <v>74.881428571428572</v>
      </c>
      <c r="CC787" s="20">
        <f>Data!EN787</f>
        <v>81.714285714285708</v>
      </c>
      <c r="CD787" s="20">
        <f>Data!EO787</f>
        <v>12.5083</v>
      </c>
      <c r="CE787" s="20">
        <f>Data!EP787</f>
        <v>197.50300000000001</v>
      </c>
      <c r="CF787" s="50">
        <f>IF(ISBLANK(Data!EQ787), "", Data!EQ787)</f>
        <v>83</v>
      </c>
      <c r="CG787" s="50">
        <f>IF(ISBLANK(Data!ER787), "", Data!ER787)</f>
        <v>76</v>
      </c>
      <c r="CH787" s="61" t="str">
        <f>IF(ISBLANK(Data!ES787), "", Data!ES787)</f>
        <v>Towson</v>
      </c>
      <c r="CI787" s="61">
        <f>IF(ISBLANK(Data!ET787), "", Data!ET787)</f>
        <v>159</v>
      </c>
    </row>
    <row r="788" spans="1:87" x14ac:dyDescent="0.45">
      <c r="A788" s="50">
        <f>IF(ISBLANK(Data!A788), "", Data!A788)</f>
        <v>45323</v>
      </c>
      <c r="B788" s="50" t="str">
        <f>IF(ISBLANK(Data!B788), "", Data!B788)</f>
        <v>Charleston</v>
      </c>
      <c r="C788" s="50">
        <f>IF(ISBLANK(Data!C788), "", Data!C788)</f>
        <v>47</v>
      </c>
      <c r="D788" s="50" t="str">
        <f>IF(ISBLANK(Data!D788), "", Data!D788)</f>
        <v>UNC Wilmington</v>
      </c>
      <c r="E788" s="50">
        <f>IF(ISBLANK(Data!E788), "", Data!E788)</f>
        <v>323</v>
      </c>
      <c r="F788" s="50" t="str">
        <f>IF(ISBLANK(Data!F788), "", Data!F788)</f>
        <v>N</v>
      </c>
      <c r="G788" s="50" t="str">
        <f>IF(ISBLANK(Data!G788), "", Data!G788)</f>
        <v>College of Charleston</v>
      </c>
      <c r="H788" s="50" t="str">
        <f>IF(ISBLANK(Data!H788), "", Data!H788)</f>
        <v>UNC Wilmington</v>
      </c>
      <c r="I788" s="50" t="str">
        <f>IF(ISBLANK(Data!I788), "", Data!I788)</f>
        <v>College of Charleston</v>
      </c>
      <c r="J788" s="50" t="str">
        <f>IF(ISBLANK(Data!J788), "", Data!J788)</f>
        <v>UNC Wilmington</v>
      </c>
      <c r="K788" s="50" t="str">
        <f>IF(ISBLANK(Data!K788), "", Data!K788)</f>
        <v>College of Charleston</v>
      </c>
      <c r="L788" s="50" t="str">
        <f>IF(ISBLANK(Data!L788), "", Data!L788)</f>
        <v>UNC Wilmington</v>
      </c>
      <c r="M788" s="50" t="str">
        <f>IF(ISBLANK(Data!M788), "", Data!M788)</f>
        <v>Col Charlestn</v>
      </c>
      <c r="N788" s="50" t="str">
        <f>IF(ISBLANK(Data!N788), "", Data!N788)</f>
        <v>NC-Wilmgton</v>
      </c>
      <c r="O788" s="50" t="str">
        <f>IF(ISBLANK(Data!O788), "", Data!O788)</f>
        <v>Charleston</v>
      </c>
      <c r="P788" s="50" t="str">
        <f>IF(ISBLANK(Data!P788), "", Data!P788)</f>
        <v>UNCW</v>
      </c>
      <c r="Q788" s="50" t="str">
        <f>IF(ISBLANK(Data!Q788), "", Data!Q788)</f>
        <v>Charleston</v>
      </c>
      <c r="R788" s="50" t="str">
        <f>IF(ISBLANK(Data!R788), "", Data!R788)</f>
        <v>UNCW</v>
      </c>
      <c r="S788" s="20">
        <f>Data!W788-Data!CD788</f>
        <v>1.4285714285714013E-2</v>
      </c>
      <c r="T788" s="20">
        <f>Data!X788-Data!CE788</f>
        <v>-1.2300000000000004</v>
      </c>
      <c r="U788" s="20">
        <f>Data!Y788-Data!CF788</f>
        <v>0</v>
      </c>
      <c r="V788" s="20">
        <f>Data!Z788-Data!CG788</f>
        <v>1.2000000000000028</v>
      </c>
      <c r="W788" s="20">
        <f>Data!AA788-Data!CH788</f>
        <v>4.7000000000000028</v>
      </c>
      <c r="X788" s="20">
        <f>Data!AB788-Data!CI788</f>
        <v>-2.7999999999999997E-2</v>
      </c>
      <c r="Y788" s="20">
        <f>Data!AC788-Data!CJ788</f>
        <v>-4.68</v>
      </c>
      <c r="Z788" s="20">
        <f>Data!AD788-Data!CK788</f>
        <v>-2.1000000000000085</v>
      </c>
      <c r="AA788" s="20">
        <f>Data!AE788-Data!CL788</f>
        <v>2.5</v>
      </c>
      <c r="AB788" s="20">
        <f>Data!AF788-Data!CM788</f>
        <v>-5.72</v>
      </c>
      <c r="AC788" s="20">
        <f>Data!AG788-Data!CN788</f>
        <v>-0.10000000000000853</v>
      </c>
      <c r="AD788" s="20">
        <f>Data!AH788-Data!CO788</f>
        <v>1.0999999999999943</v>
      </c>
      <c r="AE788" s="20">
        <f>Data!AI788-Data!CP788</f>
        <v>-2.8699999999999948E-2</v>
      </c>
      <c r="AF788" s="20">
        <f>Data!AJ788-Data!CQ788</f>
        <v>-0.59999999999999987</v>
      </c>
      <c r="AG788" s="20">
        <f>Data!AK788-Data!CR788</f>
        <v>-2.4523809523809517E-2</v>
      </c>
      <c r="AH788" s="20">
        <f>Data!AL788-Data!CS788</f>
        <v>3</v>
      </c>
      <c r="AI788" s="20">
        <f>Data!AM788-Data!CT788</f>
        <v>1.1000000000000001</v>
      </c>
      <c r="AJ788" s="20">
        <f>Data!AN788-Data!CU788</f>
        <v>-1.3199999999999998</v>
      </c>
      <c r="AK788" s="20">
        <f>Data!AO788-Data!CV788</f>
        <v>86</v>
      </c>
      <c r="AL788" s="20">
        <f>Data!AP788-Data!CW788</f>
        <v>138</v>
      </c>
      <c r="AM788" s="20">
        <f>Data!AQ788-Data!CX788</f>
        <v>154</v>
      </c>
      <c r="AN788" s="20">
        <f>Data!AR788-Data!CY788</f>
        <v>-1.9000000000000017E-2</v>
      </c>
      <c r="AO788" s="20">
        <f>Data!AS788-Data!CZ788</f>
        <v>40</v>
      </c>
      <c r="AP788" s="20">
        <f>Data!AT788-Data!DA788</f>
        <v>184</v>
      </c>
      <c r="AQ788" s="20">
        <f>Data!AU788-Data!DB788</f>
        <v>-3.7999999999999978E-2</v>
      </c>
      <c r="AR788" s="20">
        <f>Data!AV788-Data!DC788</f>
        <v>-42</v>
      </c>
      <c r="AS788" s="20">
        <f>Data!AW788-Data!DD788</f>
        <v>-38</v>
      </c>
      <c r="AT788" s="20">
        <f>Data!AX788-Data!DE788</f>
        <v>-3.2000000000000028E-2</v>
      </c>
      <c r="AU788" s="20">
        <f>Data!AY788-Data!DF788</f>
        <v>70</v>
      </c>
      <c r="AV788" s="20">
        <f>Data!AZ788-Data!DG788</f>
        <v>2.8285714285714292</v>
      </c>
      <c r="AW788" s="20">
        <f>Data!BA788-Data!DH788</f>
        <v>146</v>
      </c>
      <c r="AX788" s="20">
        <f>Data!BB788-Data!DI788</f>
        <v>5.269047619047619</v>
      </c>
      <c r="AY788" s="20">
        <f>Data!BC788-Data!DJ788</f>
        <v>56</v>
      </c>
      <c r="AZ788" s="20">
        <f>Data!BD788-Data!DK788</f>
        <v>-10</v>
      </c>
      <c r="BA788" s="20">
        <f>Data!BE788-Data!DL788</f>
        <v>10</v>
      </c>
      <c r="BB788" s="20">
        <f>Data!BF788-Data!DM788</f>
        <v>44</v>
      </c>
      <c r="BC788" s="20">
        <f>Data!BG788-Data!DN788</f>
        <v>-15</v>
      </c>
      <c r="BD788" s="20">
        <f>Data!BH788-Data!DO788</f>
        <v>0.20000000000000284</v>
      </c>
      <c r="BE788" s="20">
        <f>Data!BI788-Data!DP788</f>
        <v>3.1500000000000057</v>
      </c>
      <c r="BF788" s="20">
        <f>Data!BJ788-Data!DQ788</f>
        <v>-2.9099999999999993</v>
      </c>
      <c r="BG788" s="20">
        <f>Data!BK788-Data!DR788</f>
        <v>-3.0000000000000027E-2</v>
      </c>
      <c r="BH788" s="20">
        <f>Data!BL788-Data!DS788</f>
        <v>1.6810000000000009</v>
      </c>
      <c r="BI788" s="20">
        <f>Data!BM788-Data!DT788</f>
        <v>-0.19799999999999995</v>
      </c>
      <c r="BJ788" s="20">
        <f>Data!BN788-Data!DU788</f>
        <v>7.6000000000000014</v>
      </c>
      <c r="BK788" s="20">
        <f>Data!BO788-Data!DV788</f>
        <v>-2.8999999999999986</v>
      </c>
      <c r="BL788" s="20">
        <f>Data!BP788-Data!DW788</f>
        <v>0.39999999999999991</v>
      </c>
      <c r="BM788" s="20">
        <f>Data!BQ788-Data!DX788</f>
        <v>-0.78809523809523796</v>
      </c>
      <c r="BN788" s="20">
        <f>Data!BR788-Data!DY788</f>
        <v>-1.6000000000000014</v>
      </c>
      <c r="BO788" s="20">
        <f>Data!BS788-Data!DZ788</f>
        <v>39</v>
      </c>
      <c r="BP788" s="20">
        <f>Data!BT788-Data!EA788</f>
        <v>-2.7999999999999914E-2</v>
      </c>
      <c r="BQ788" s="20">
        <f>Data!BU788-Data!EB788</f>
        <v>2</v>
      </c>
      <c r="BR788" s="20">
        <f>Data!BV788-Data!EC788</f>
        <v>2</v>
      </c>
      <c r="BS788" s="20">
        <f>Data!BW788-Data!ED788</f>
        <v>-33</v>
      </c>
      <c r="BT788" s="20">
        <f>Data!BX788-Data!EE788</f>
        <v>15</v>
      </c>
      <c r="BU788" s="20">
        <f>Data!BY788-Data!EF788</f>
        <v>12</v>
      </c>
      <c r="BV788" s="20">
        <f>Data!BZ788-Data!EG788</f>
        <v>9</v>
      </c>
      <c r="BW788" s="20">
        <f>Data!CA788-Data!EH788</f>
        <v>3.5</v>
      </c>
      <c r="BX788" s="20">
        <f>Data!CB788-Data!EI788</f>
        <v>40</v>
      </c>
      <c r="BY788" s="20">
        <f>Data!CC788-Data!EJ788</f>
        <v>18</v>
      </c>
      <c r="BZ788" s="20">
        <f>Data!EK788</f>
        <v>11916.23</v>
      </c>
      <c r="CA788" s="20">
        <f>Data!EL788</f>
        <v>12050.75</v>
      </c>
      <c r="CB788" s="20">
        <f>Data!EM788</f>
        <v>67.995549999999994</v>
      </c>
      <c r="CC788" s="20">
        <f>Data!EN788</f>
        <v>50.128571428571426</v>
      </c>
      <c r="CD788" s="20">
        <f>Data!EO788</f>
        <v>12.16</v>
      </c>
      <c r="CE788" s="20">
        <f>Data!EP788</f>
        <v>256.25599999999997</v>
      </c>
      <c r="CF788" s="50">
        <f>IF(ISBLANK(Data!EQ788), "", Data!EQ788)</f>
        <v>74</v>
      </c>
      <c r="CG788" s="50">
        <f>IF(ISBLANK(Data!ER788), "", Data!ER788)</f>
        <v>80</v>
      </c>
      <c r="CH788" s="61" t="str">
        <f>IF(ISBLANK(Data!ES788), "", Data!ES788)</f>
        <v>UNC Wilmington</v>
      </c>
      <c r="CI788" s="61">
        <f>IF(ISBLANK(Data!ET788), "", Data!ET788)</f>
        <v>154</v>
      </c>
    </row>
    <row r="789" spans="1:87" x14ac:dyDescent="0.45">
      <c r="A789" s="50">
        <f>IF(ISBLANK(Data!A789), "", Data!A789)</f>
        <v>45323</v>
      </c>
      <c r="B789" s="50" t="str">
        <f>IF(ISBLANK(Data!B789), "", Data!B789)</f>
        <v>North Carolina A&amp;T</v>
      </c>
      <c r="C789" s="50">
        <f>IF(ISBLANK(Data!C789), "", Data!C789)</f>
        <v>203</v>
      </c>
      <c r="D789" s="50" t="str">
        <f>IF(ISBLANK(Data!D789), "", Data!D789)</f>
        <v>Hampton</v>
      </c>
      <c r="E789" s="50">
        <f>IF(ISBLANK(Data!E789), "", Data!E789)</f>
        <v>107</v>
      </c>
      <c r="F789" s="50" t="str">
        <f>IF(ISBLANK(Data!F789), "", Data!F789)</f>
        <v>N</v>
      </c>
      <c r="G789" s="50" t="str">
        <f>IF(ISBLANK(Data!G789), "", Data!G789)</f>
        <v>North Carolina A&amp;T</v>
      </c>
      <c r="H789" s="50" t="str">
        <f>IF(ISBLANK(Data!H789), "", Data!H789)</f>
        <v>Hampton</v>
      </c>
      <c r="I789" s="50" t="str">
        <f>IF(ISBLANK(Data!I789), "", Data!I789)</f>
        <v>North Carolina A&amp;T</v>
      </c>
      <c r="J789" s="50" t="str">
        <f>IF(ISBLANK(Data!J789), "", Data!J789)</f>
        <v>Hampton</v>
      </c>
      <c r="K789" s="50" t="str">
        <f>IF(ISBLANK(Data!K789), "", Data!K789)</f>
        <v>North Carolina A&amp;T</v>
      </c>
      <c r="L789" s="50" t="str">
        <f>IF(ISBLANK(Data!L789), "", Data!L789)</f>
        <v>Hampton</v>
      </c>
      <c r="M789" s="50" t="str">
        <f>IF(ISBLANK(Data!M789), "", Data!M789)</f>
        <v>NC A&amp;T</v>
      </c>
      <c r="N789" s="50" t="str">
        <f>IF(ISBLANK(Data!N789), "", Data!N789)</f>
        <v>Hampton</v>
      </c>
      <c r="O789" s="50" t="str">
        <f>IF(ISBLANK(Data!O789), "", Data!O789)</f>
        <v>NC A&amp;T</v>
      </c>
      <c r="P789" s="50" t="str">
        <f>IF(ISBLANK(Data!P789), "", Data!P789)</f>
        <v>Hampton</v>
      </c>
      <c r="Q789" s="50" t="str">
        <f>IF(ISBLANK(Data!Q789), "", Data!Q789)</f>
        <v>North Carolina A&amp;T</v>
      </c>
      <c r="R789" s="50" t="str">
        <f>IF(ISBLANK(Data!R789), "", Data!R789)</f>
        <v>Hampton</v>
      </c>
      <c r="S789" s="20">
        <f>Data!W789-Data!CD789</f>
        <v>9.5238095238095982E-2</v>
      </c>
      <c r="T789" s="20">
        <f>Data!X789-Data!CE789</f>
        <v>4.0299999999999976</v>
      </c>
      <c r="U789" s="20">
        <f>Data!Y789-Data!CF789</f>
        <v>2.5</v>
      </c>
      <c r="V789" s="20">
        <f>Data!Z789-Data!CG789</f>
        <v>-1.5999999999999943</v>
      </c>
      <c r="W789" s="20">
        <f>Data!AA789-Data!CH789</f>
        <v>-1.5</v>
      </c>
      <c r="X789" s="20">
        <f>Data!AB789-Data!CI789</f>
        <v>0.14200000000000002</v>
      </c>
      <c r="Y789" s="20">
        <f>Data!AC789-Data!CJ789</f>
        <v>2.54</v>
      </c>
      <c r="Z789" s="20">
        <f>Data!AD789-Data!CK789</f>
        <v>-0.39999999999999147</v>
      </c>
      <c r="AA789" s="20">
        <f>Data!AE789-Data!CL789</f>
        <v>-3</v>
      </c>
      <c r="AB789" s="20">
        <f>Data!AF789-Data!CM789</f>
        <v>5.01</v>
      </c>
      <c r="AC789" s="20">
        <f>Data!AG789-Data!CN789</f>
        <v>0.59999999999999432</v>
      </c>
      <c r="AD789" s="20">
        <f>Data!AH789-Data!CO789</f>
        <v>-1.0999999999999943</v>
      </c>
      <c r="AE789" s="20">
        <f>Data!AI789-Data!CP789</f>
        <v>2.2100000000000009E-2</v>
      </c>
      <c r="AF789" s="20">
        <f>Data!AJ789-Data!CQ789</f>
        <v>4</v>
      </c>
      <c r="AG789" s="20">
        <f>Data!AK789-Data!CR789</f>
        <v>0.19047619047619047</v>
      </c>
      <c r="AH789" s="20">
        <f>Data!AL789-Data!CS789</f>
        <v>138</v>
      </c>
      <c r="AI789" s="20">
        <f>Data!AM789-Data!CT789</f>
        <v>3.4299999999999997</v>
      </c>
      <c r="AJ789" s="20">
        <f>Data!AN789-Data!CU789</f>
        <v>1.7299999999999995</v>
      </c>
      <c r="AK789" s="20">
        <f>Data!AO789-Data!CV789</f>
        <v>-161</v>
      </c>
      <c r="AL789" s="20">
        <f>Data!AP789-Data!CW789</f>
        <v>7</v>
      </c>
      <c r="AM789" s="20">
        <f>Data!AQ789-Data!CX789</f>
        <v>-68</v>
      </c>
      <c r="AN789" s="20">
        <f>Data!AR789-Data!CY789</f>
        <v>-4.2999999999999983E-2</v>
      </c>
      <c r="AO789" s="20">
        <f>Data!AS789-Data!CZ789</f>
        <v>-31</v>
      </c>
      <c r="AP789" s="20">
        <f>Data!AT789-Data!DA789</f>
        <v>-51</v>
      </c>
      <c r="AQ789" s="20">
        <f>Data!AU789-Data!DB789</f>
        <v>-3.1000000000000028E-2</v>
      </c>
      <c r="AR789" s="20">
        <f>Data!AV789-Data!DC789</f>
        <v>38</v>
      </c>
      <c r="AS789" s="20">
        <f>Data!AW789-Data!DD789</f>
        <v>51</v>
      </c>
      <c r="AT789" s="20">
        <f>Data!AX789-Data!DE789</f>
        <v>3.0000000000000027E-3</v>
      </c>
      <c r="AU789" s="20">
        <f>Data!AY789-Data!DF789</f>
        <v>-61</v>
      </c>
      <c r="AV789" s="20">
        <f>Data!AZ789-Data!DG789</f>
        <v>-2.9047619047619051</v>
      </c>
      <c r="AW789" s="20">
        <f>Data!BA789-Data!DH789</f>
        <v>-139</v>
      </c>
      <c r="AX789" s="20">
        <f>Data!BB789-Data!DI789</f>
        <v>-6.6190476190476204</v>
      </c>
      <c r="AY789" s="20">
        <f>Data!BC789-Data!DJ789</f>
        <v>-62</v>
      </c>
      <c r="AZ789" s="20">
        <f>Data!BD789-Data!DK789</f>
        <v>-15</v>
      </c>
      <c r="BA789" s="20">
        <f>Data!BE789-Data!DL789</f>
        <v>16</v>
      </c>
      <c r="BB789" s="20">
        <f>Data!BF789-Data!DM789</f>
        <v>-81</v>
      </c>
      <c r="BC789" s="20">
        <f>Data!BG789-Data!DN789</f>
        <v>-32</v>
      </c>
      <c r="BD789" s="20">
        <f>Data!BH789-Data!DO789</f>
        <v>-7.5999999999999943</v>
      </c>
      <c r="BE789" s="20">
        <f>Data!BI789-Data!DP789</f>
        <v>0.33400000000000318</v>
      </c>
      <c r="BF789" s="20">
        <f>Data!BJ789-Data!DQ789</f>
        <v>-8</v>
      </c>
      <c r="BG789" s="20">
        <f>Data!BK789-Data!DR789</f>
        <v>0.10999999999999988</v>
      </c>
      <c r="BH789" s="20">
        <f>Data!BL789-Data!DS789</f>
        <v>-3.8569999999999993</v>
      </c>
      <c r="BI789" s="20">
        <f>Data!BM789-Data!DT789</f>
        <v>0.126</v>
      </c>
      <c r="BJ789" s="20">
        <f>Data!BN789-Data!DU789</f>
        <v>-2.3999999999999986</v>
      </c>
      <c r="BK789" s="20">
        <f>Data!BO789-Data!DV789</f>
        <v>2.4000000000000021</v>
      </c>
      <c r="BL789" s="20">
        <f>Data!BP789-Data!DW789</f>
        <v>0.79999999999999982</v>
      </c>
      <c r="BM789" s="20">
        <f>Data!BQ789-Data!DX789</f>
        <v>-0.71428571428571441</v>
      </c>
      <c r="BN789" s="20">
        <f>Data!BR789-Data!DY789</f>
        <v>-1.6000000000000014</v>
      </c>
      <c r="BO789" s="20">
        <f>Data!BS789-Data!DZ789</f>
        <v>-73</v>
      </c>
      <c r="BP789" s="20">
        <f>Data!BT789-Data!EA789</f>
        <v>8.7000000000000022E-2</v>
      </c>
      <c r="BQ789" s="20">
        <f>Data!BU789-Data!EB789</f>
        <v>1</v>
      </c>
      <c r="BR789" s="20">
        <f>Data!BV789-Data!EC789</f>
        <v>-27</v>
      </c>
      <c r="BS789" s="20">
        <f>Data!BW789-Data!ED789</f>
        <v>-60</v>
      </c>
      <c r="BT789" s="20">
        <f>Data!BX789-Data!EE789</f>
        <v>-52</v>
      </c>
      <c r="BU789" s="20">
        <f>Data!BY789-Data!EF789</f>
        <v>5</v>
      </c>
      <c r="BV789" s="20">
        <f>Data!BZ789-Data!EG789</f>
        <v>-20</v>
      </c>
      <c r="BW789" s="20">
        <f>Data!CA789-Data!EH789</f>
        <v>-30.300000000000011</v>
      </c>
      <c r="BX789" s="20">
        <f>Data!CB789-Data!EI789</f>
        <v>-73</v>
      </c>
      <c r="BY789" s="20">
        <f>Data!CC789-Data!EJ789</f>
        <v>-69</v>
      </c>
      <c r="BZ789" s="20">
        <f>Data!EK789</f>
        <v>11803.56</v>
      </c>
      <c r="CA789" s="20">
        <f>Data!EL789</f>
        <v>11352.74</v>
      </c>
      <c r="CB789" s="20">
        <f>Data!EM789</f>
        <v>61.961999999999996</v>
      </c>
      <c r="CC789" s="20">
        <f>Data!EN789</f>
        <v>77.817999999999998</v>
      </c>
      <c r="CD789" s="20">
        <f>Data!EO789</f>
        <v>11.472</v>
      </c>
      <c r="CE789" s="20">
        <f>Data!EP789</f>
        <v>265.68</v>
      </c>
      <c r="CF789" s="50">
        <f>IF(ISBLANK(Data!EQ789), "", Data!EQ789)</f>
        <v>59</v>
      </c>
      <c r="CG789" s="50">
        <f>IF(ISBLANK(Data!ER789), "", Data!ER789)</f>
        <v>58</v>
      </c>
      <c r="CH789" s="61" t="str">
        <f>IF(ISBLANK(Data!ES789), "", Data!ES789)</f>
        <v>North Carolina A&amp;T</v>
      </c>
      <c r="CI789" s="61">
        <f>IF(ISBLANK(Data!ET789), "", Data!ET789)</f>
        <v>117</v>
      </c>
    </row>
    <row r="790" spans="1:87" x14ac:dyDescent="0.45">
      <c r="A790" s="50">
        <f>IF(ISBLANK(Data!A790), "", Data!A790)</f>
        <v>45323</v>
      </c>
      <c r="B790" s="50" t="str">
        <f>IF(ISBLANK(Data!B790), "", Data!B790)</f>
        <v>Monmouth</v>
      </c>
      <c r="C790" s="50">
        <f>IF(ISBLANK(Data!C790), "", Data!C790)</f>
        <v>181</v>
      </c>
      <c r="D790" s="50" t="str">
        <f>IF(ISBLANK(Data!D790), "", Data!D790)</f>
        <v>Drexel</v>
      </c>
      <c r="E790" s="50">
        <f>IF(ISBLANK(Data!E790), "", Data!E790)</f>
        <v>73</v>
      </c>
      <c r="F790" s="50" t="str">
        <f>IF(ISBLANK(Data!F790), "", Data!F790)</f>
        <v>N</v>
      </c>
      <c r="G790" s="50" t="str">
        <f>IF(ISBLANK(Data!G790), "", Data!G790)</f>
        <v>Monmouth</v>
      </c>
      <c r="H790" s="50" t="str">
        <f>IF(ISBLANK(Data!H790), "", Data!H790)</f>
        <v>Drexel</v>
      </c>
      <c r="I790" s="50" t="str">
        <f>IF(ISBLANK(Data!I790), "", Data!I790)</f>
        <v>Monmouth</v>
      </c>
      <c r="J790" s="50" t="str">
        <f>IF(ISBLANK(Data!J790), "", Data!J790)</f>
        <v>Drexel</v>
      </c>
      <c r="K790" s="50" t="str">
        <f>IF(ISBLANK(Data!K790), "", Data!K790)</f>
        <v>Monmouth</v>
      </c>
      <c r="L790" s="50" t="str">
        <f>IF(ISBLANK(Data!L790), "", Data!L790)</f>
        <v>Drexel</v>
      </c>
      <c r="M790" s="50" t="str">
        <f>IF(ISBLANK(Data!M790), "", Data!M790)</f>
        <v>Monmouth</v>
      </c>
      <c r="N790" s="50" t="str">
        <f>IF(ISBLANK(Data!N790), "", Data!N790)</f>
        <v>Drexel</v>
      </c>
      <c r="O790" s="50" t="str">
        <f>IF(ISBLANK(Data!O790), "", Data!O790)</f>
        <v>Monmouth</v>
      </c>
      <c r="P790" s="50" t="str">
        <f>IF(ISBLANK(Data!P790), "", Data!P790)</f>
        <v>Drexel</v>
      </c>
      <c r="Q790" s="50" t="str">
        <f>IF(ISBLANK(Data!Q790), "", Data!Q790)</f>
        <v>Monmouth</v>
      </c>
      <c r="R790" s="50" t="str">
        <f>IF(ISBLANK(Data!R790), "", Data!R790)</f>
        <v>Drexel</v>
      </c>
      <c r="S790" s="20">
        <f>Data!W790-Data!CD790</f>
        <v>-0.15800865800865804</v>
      </c>
      <c r="T790" s="20">
        <f>Data!X790-Data!CE790</f>
        <v>-9.16</v>
      </c>
      <c r="U790" s="20">
        <f>Data!Y790-Data!CF790</f>
        <v>-3.2000000000000028</v>
      </c>
      <c r="V790" s="20">
        <f>Data!Z790-Data!CG790</f>
        <v>5.9000000000000057</v>
      </c>
      <c r="W790" s="20">
        <f>Data!AA790-Data!CH790</f>
        <v>4.1999999999999957</v>
      </c>
      <c r="X790" s="20">
        <f>Data!AB790-Data!CI790</f>
        <v>0.123</v>
      </c>
      <c r="Y790" s="20">
        <f>Data!AC790-Data!CJ790</f>
        <v>4.05</v>
      </c>
      <c r="Z790" s="20">
        <f>Data!AD790-Data!CK790</f>
        <v>2.2999999999999972</v>
      </c>
      <c r="AA790" s="20">
        <f>Data!AE790-Data!CL790</f>
        <v>-1.9000000000000057</v>
      </c>
      <c r="AB790" s="20">
        <f>Data!AF790-Data!CM790</f>
        <v>0.88</v>
      </c>
      <c r="AC790" s="20">
        <f>Data!AG790-Data!CN790</f>
        <v>-3.2999999999999972</v>
      </c>
      <c r="AD790" s="20">
        <f>Data!AH790-Data!CO790</f>
        <v>4.1000000000000085</v>
      </c>
      <c r="AE790" s="20">
        <f>Data!AI790-Data!CP790</f>
        <v>-0.19720000000000004</v>
      </c>
      <c r="AF790" s="20">
        <f>Data!AJ790-Data!CQ790</f>
        <v>-1.3000000000000003</v>
      </c>
      <c r="AG790" s="20">
        <f>Data!AK790-Data!CR790</f>
        <v>-6.9264069264069278E-2</v>
      </c>
      <c r="AH790" s="20">
        <f>Data!AL790-Data!CS790</f>
        <v>-88</v>
      </c>
      <c r="AI790" s="20">
        <f>Data!AM790-Data!CT790</f>
        <v>-5.08</v>
      </c>
      <c r="AJ790" s="20">
        <f>Data!AN790-Data!CU790</f>
        <v>3.3999999999999995</v>
      </c>
      <c r="AK790" s="20">
        <f>Data!AO790-Data!CV790</f>
        <v>-116</v>
      </c>
      <c r="AL790" s="20">
        <f>Data!AP790-Data!CW790</f>
        <v>130</v>
      </c>
      <c r="AM790" s="20">
        <f>Data!AQ790-Data!CX790</f>
        <v>-61</v>
      </c>
      <c r="AN790" s="20">
        <f>Data!AR790-Data!CY790</f>
        <v>-3.3000000000000029E-2</v>
      </c>
      <c r="AO790" s="20">
        <f>Data!AS790-Data!CZ790</f>
        <v>24</v>
      </c>
      <c r="AP790" s="20">
        <f>Data!AT790-Data!DA790</f>
        <v>28</v>
      </c>
      <c r="AQ790" s="20">
        <f>Data!AU790-Data!DB790</f>
        <v>3.1999999999999973E-2</v>
      </c>
      <c r="AR790" s="20">
        <f>Data!AV790-Data!DC790</f>
        <v>-2</v>
      </c>
      <c r="AS790" s="20">
        <f>Data!AW790-Data!DD790</f>
        <v>-2</v>
      </c>
      <c r="AT790" s="20">
        <f>Data!AX790-Data!DE790</f>
        <v>-2.0000000000000018E-3</v>
      </c>
      <c r="AU790" s="20">
        <f>Data!AY790-Data!DF790</f>
        <v>-47</v>
      </c>
      <c r="AV790" s="20">
        <f>Data!AZ790-Data!DG790</f>
        <v>-1.6515151515151523</v>
      </c>
      <c r="AW790" s="20">
        <f>Data!BA790-Data!DH790</f>
        <v>-162</v>
      </c>
      <c r="AX790" s="20">
        <f>Data!BB790-Data!DI790</f>
        <v>-5.7770562770562748</v>
      </c>
      <c r="AY790" s="20">
        <f>Data!BC790-Data!DJ790</f>
        <v>-24</v>
      </c>
      <c r="AZ790" s="20">
        <f>Data!BD790-Data!DK790</f>
        <v>40</v>
      </c>
      <c r="BA790" s="20">
        <f>Data!BE790-Data!DL790</f>
        <v>-22</v>
      </c>
      <c r="BB790" s="20">
        <f>Data!BF790-Data!DM790</f>
        <v>1</v>
      </c>
      <c r="BC790" s="20">
        <f>Data!BG790-Data!DN790</f>
        <v>16</v>
      </c>
      <c r="BD790" s="20">
        <f>Data!BH790-Data!DO790</f>
        <v>-2</v>
      </c>
      <c r="BE790" s="20">
        <f>Data!BI790-Data!DP790</f>
        <v>9.2209999999999965</v>
      </c>
      <c r="BF790" s="20">
        <f>Data!BJ790-Data!DQ790</f>
        <v>-11.238</v>
      </c>
      <c r="BG790" s="20">
        <f>Data!BK790-Data!DR790</f>
        <v>-0.10400000000000009</v>
      </c>
      <c r="BH790" s="20">
        <f>Data!BL790-Data!DS790</f>
        <v>0.56899999999999906</v>
      </c>
      <c r="BI790" s="20">
        <f>Data!BM790-Data!DT790</f>
        <v>0.16300000000000003</v>
      </c>
      <c r="BJ790" s="20">
        <f>Data!BN790-Data!DU790</f>
        <v>2.3000000000000007</v>
      </c>
      <c r="BK790" s="20">
        <f>Data!BO790-Data!DV790</f>
        <v>0.80000000000000071</v>
      </c>
      <c r="BL790" s="20">
        <f>Data!BP790-Data!DW790</f>
        <v>-0.79999999999999982</v>
      </c>
      <c r="BM790" s="20">
        <f>Data!BQ790-Data!DX790</f>
        <v>2.1493506493506489</v>
      </c>
      <c r="BN790" s="20">
        <f>Data!BR790-Data!DY790</f>
        <v>1.5</v>
      </c>
      <c r="BO790" s="20">
        <f>Data!BS790-Data!DZ790</f>
        <v>16</v>
      </c>
      <c r="BP790" s="20">
        <f>Data!BT790-Data!EA790</f>
        <v>-1.2000000000000011E-2</v>
      </c>
      <c r="BQ790" s="20">
        <f>Data!BU790-Data!EB790</f>
        <v>1</v>
      </c>
      <c r="BR790" s="20">
        <f>Data!BV790-Data!EC790</f>
        <v>72</v>
      </c>
      <c r="BS790" s="20">
        <f>Data!BW790-Data!ED790</f>
        <v>79</v>
      </c>
      <c r="BT790" s="20">
        <f>Data!BX790-Data!EE790</f>
        <v>24</v>
      </c>
      <c r="BU790" s="20">
        <f>Data!BY790-Data!EF790</f>
        <v>114</v>
      </c>
      <c r="BV790" s="20">
        <f>Data!BZ790-Data!EG790</f>
        <v>87</v>
      </c>
      <c r="BW790" s="20">
        <f>Data!CA790-Data!EH790</f>
        <v>51.999999999999986</v>
      </c>
      <c r="BX790" s="20">
        <f>Data!CB790-Data!EI790</f>
        <v>17</v>
      </c>
      <c r="BY790" s="20">
        <f>Data!CC790-Data!EJ790</f>
        <v>45</v>
      </c>
      <c r="BZ790" s="20">
        <f>Data!EK790</f>
        <v>10761</v>
      </c>
      <c r="CA790" s="20">
        <f>Data!EL790</f>
        <v>11728.730000000001</v>
      </c>
      <c r="CB790" s="20">
        <f>Data!EM790</f>
        <v>59.191454545454548</v>
      </c>
      <c r="CC790" s="20">
        <f>Data!EN790</f>
        <v>79.814999999999998</v>
      </c>
      <c r="CD790" s="20">
        <f>Data!EO790</f>
        <v>12.257</v>
      </c>
      <c r="CE790" s="20">
        <f>Data!EP790</f>
        <v>244.45999999999998</v>
      </c>
      <c r="CF790" s="50">
        <f>IF(ISBLANK(Data!EQ790), "", Data!EQ790)</f>
        <v>67</v>
      </c>
      <c r="CG790" s="50">
        <f>IF(ISBLANK(Data!ER790), "", Data!ER790)</f>
        <v>72</v>
      </c>
      <c r="CH790" s="61" t="str">
        <f>IF(ISBLANK(Data!ES790), "", Data!ES790)</f>
        <v>Drexel</v>
      </c>
      <c r="CI790" s="61">
        <f>IF(ISBLANK(Data!ET790), "", Data!ET790)</f>
        <v>139</v>
      </c>
    </row>
    <row r="791" spans="1:87" x14ac:dyDescent="0.45">
      <c r="A791" s="50">
        <f>IF(ISBLANK(Data!A791), "", Data!A791)</f>
        <v>45323</v>
      </c>
      <c r="B791" s="50" t="str">
        <f>IF(ISBLANK(Data!B791), "", Data!B791)</f>
        <v>William &amp; Mary</v>
      </c>
      <c r="C791" s="50">
        <f>IF(ISBLANK(Data!C791), "", Data!C791)</f>
        <v>354</v>
      </c>
      <c r="D791" s="50" t="str">
        <f>IF(ISBLANK(Data!D791), "", Data!D791)</f>
        <v>Delaware</v>
      </c>
      <c r="E791" s="50">
        <f>IF(ISBLANK(Data!E791), "", Data!E791)</f>
        <v>67</v>
      </c>
      <c r="F791" s="50" t="str">
        <f>IF(ISBLANK(Data!F791), "", Data!F791)</f>
        <v>N</v>
      </c>
      <c r="G791" s="50" t="str">
        <f>IF(ISBLANK(Data!G791), "", Data!G791)</f>
        <v>William &amp; Mary</v>
      </c>
      <c r="H791" s="50" t="str">
        <f>IF(ISBLANK(Data!H791), "", Data!H791)</f>
        <v>Delaware</v>
      </c>
      <c r="I791" s="50" t="str">
        <f>IF(ISBLANK(Data!I791), "", Data!I791)</f>
        <v>William &amp; Mary</v>
      </c>
      <c r="J791" s="50" t="str">
        <f>IF(ISBLANK(Data!J791), "", Data!J791)</f>
        <v>Delaware</v>
      </c>
      <c r="K791" s="50" t="str">
        <f>IF(ISBLANK(Data!K791), "", Data!K791)</f>
        <v>William &amp; Mary</v>
      </c>
      <c r="L791" s="50" t="str">
        <f>IF(ISBLANK(Data!L791), "", Data!L791)</f>
        <v>Delaware</v>
      </c>
      <c r="M791" s="50" t="str">
        <f>IF(ISBLANK(Data!M791), "", Data!M791)</f>
        <v>Wm &amp; Mary</v>
      </c>
      <c r="N791" s="50" t="str">
        <f>IF(ISBLANK(Data!N791), "", Data!N791)</f>
        <v>Delaware</v>
      </c>
      <c r="O791" s="50" t="str">
        <f>IF(ISBLANK(Data!O791), "", Data!O791)</f>
        <v>William &amp; Mary</v>
      </c>
      <c r="P791" s="50" t="str">
        <f>IF(ISBLANK(Data!P791), "", Data!P791)</f>
        <v>Delaware</v>
      </c>
      <c r="Q791" s="50" t="str">
        <f>IF(ISBLANK(Data!Q791), "", Data!Q791)</f>
        <v>William &amp; Mary</v>
      </c>
      <c r="R791" s="50" t="str">
        <f>IF(ISBLANK(Data!R791), "", Data!R791)</f>
        <v>Delaware</v>
      </c>
      <c r="S791" s="20">
        <f>Data!W791-Data!CD791</f>
        <v>-0.19047619047618997</v>
      </c>
      <c r="T791" s="20">
        <f>Data!X791-Data!CE791</f>
        <v>-14.39</v>
      </c>
      <c r="U791" s="20">
        <f>Data!Y791-Data!CF791</f>
        <v>-5.8999999999999915</v>
      </c>
      <c r="V791" s="20">
        <f>Data!Z791-Data!CG791</f>
        <v>8.5</v>
      </c>
      <c r="W791" s="20">
        <f>Data!AA791-Data!CH791</f>
        <v>-1.6000000000000085</v>
      </c>
      <c r="X791" s="20">
        <f>Data!AB791-Data!CI791</f>
        <v>0.02</v>
      </c>
      <c r="Y791" s="20">
        <f>Data!AC791-Data!CJ791</f>
        <v>-3.9099999999999997</v>
      </c>
      <c r="Z791" s="20">
        <f>Data!AD791-Data!CK791</f>
        <v>-1.7000000000000028</v>
      </c>
      <c r="AA791" s="20">
        <f>Data!AE791-Data!CL791</f>
        <v>2.0999999999999943</v>
      </c>
      <c r="AB791" s="20">
        <f>Data!AF791-Data!CM791</f>
        <v>-3.6700000000000004</v>
      </c>
      <c r="AC791" s="20">
        <f>Data!AG791-Data!CN791</f>
        <v>-6.6000000000000085</v>
      </c>
      <c r="AD791" s="20">
        <f>Data!AH791-Data!CO791</f>
        <v>9.5999999999999943</v>
      </c>
      <c r="AE791" s="20">
        <f>Data!AI791-Data!CP791</f>
        <v>-0.36610000000000009</v>
      </c>
      <c r="AF791" s="20">
        <f>Data!AJ791-Data!CQ791</f>
        <v>-4.7</v>
      </c>
      <c r="AG791" s="20">
        <f>Data!AK791-Data!CR791</f>
        <v>-0.22380952380952379</v>
      </c>
      <c r="AH791" s="20">
        <f>Data!AL791-Data!CS791</f>
        <v>-192</v>
      </c>
      <c r="AI791" s="20">
        <f>Data!AM791-Data!CT791</f>
        <v>-11.33</v>
      </c>
      <c r="AJ791" s="20">
        <f>Data!AN791-Data!CU791</f>
        <v>-3.06</v>
      </c>
      <c r="AK791" s="20">
        <f>Data!AO791-Data!CV791</f>
        <v>-61</v>
      </c>
      <c r="AL791" s="20">
        <f>Data!AP791-Data!CW791</f>
        <v>28</v>
      </c>
      <c r="AM791" s="20">
        <f>Data!AQ791-Data!CX791</f>
        <v>-66</v>
      </c>
      <c r="AN791" s="20">
        <f>Data!AR791-Data!CY791</f>
        <v>-3.5000000000000031E-2</v>
      </c>
      <c r="AO791" s="20">
        <f>Data!AS791-Data!CZ791</f>
        <v>37</v>
      </c>
      <c r="AP791" s="20">
        <f>Data!AT791-Data!DA791</f>
        <v>135</v>
      </c>
      <c r="AQ791" s="20">
        <f>Data!AU791-Data!DB791</f>
        <v>-1.799999999999996E-2</v>
      </c>
      <c r="AR791" s="20">
        <f>Data!AV791-Data!DC791</f>
        <v>46</v>
      </c>
      <c r="AS791" s="20">
        <f>Data!AW791-Data!DD791</f>
        <v>64</v>
      </c>
      <c r="AT791" s="20">
        <f>Data!AX791-Data!DE791</f>
        <v>0</v>
      </c>
      <c r="AU791" s="20">
        <f>Data!AY791-Data!DF791</f>
        <v>0</v>
      </c>
      <c r="AV791" s="20">
        <f>Data!AZ791-Data!DG791</f>
        <v>0</v>
      </c>
      <c r="AW791" s="20">
        <f>Data!BA791-Data!DH791</f>
        <v>-6</v>
      </c>
      <c r="AX791" s="20">
        <f>Data!BB791-Data!DI791</f>
        <v>-0.2857142857142918</v>
      </c>
      <c r="AY791" s="20">
        <f>Data!BC791-Data!DJ791</f>
        <v>-46</v>
      </c>
      <c r="AZ791" s="20">
        <f>Data!BD791-Data!DK791</f>
        <v>-31</v>
      </c>
      <c r="BA791" s="20">
        <f>Data!BE791-Data!DL791</f>
        <v>-23</v>
      </c>
      <c r="BB791" s="20">
        <f>Data!BF791-Data!DM791</f>
        <v>12</v>
      </c>
      <c r="BC791" s="20">
        <f>Data!BG791-Data!DN791</f>
        <v>36</v>
      </c>
      <c r="BD791" s="20">
        <f>Data!BH791-Data!DO791</f>
        <v>-2.8999999999999915</v>
      </c>
      <c r="BE791" s="20">
        <f>Data!BI791-Data!DP791</f>
        <v>1.3340000000000032</v>
      </c>
      <c r="BF791" s="20">
        <f>Data!BJ791-Data!DQ791</f>
        <v>-4.2380000000000004</v>
      </c>
      <c r="BG791" s="20">
        <f>Data!BK791-Data!DR791</f>
        <v>-0.27100000000000013</v>
      </c>
      <c r="BH791" s="20">
        <f>Data!BL791-Data!DS791</f>
        <v>0.57199999999999918</v>
      </c>
      <c r="BI791" s="20">
        <f>Data!BM791-Data!DT791</f>
        <v>-0.16399999999999998</v>
      </c>
      <c r="BJ791" s="20">
        <f>Data!BN791-Data!DU791</f>
        <v>6.4000000000000021</v>
      </c>
      <c r="BK791" s="20">
        <f>Data!BO791-Data!DV791</f>
        <v>3.1000000000000014</v>
      </c>
      <c r="BL791" s="20">
        <f>Data!BP791-Data!DW791</f>
        <v>-1.1000000000000001</v>
      </c>
      <c r="BM791" s="20">
        <f>Data!BQ791-Data!DX791</f>
        <v>-1.4761904761904763</v>
      </c>
      <c r="BN791" s="20">
        <f>Data!BR791-Data!DY791</f>
        <v>1.7000000000000011</v>
      </c>
      <c r="BO791" s="20">
        <f>Data!BS791-Data!DZ791</f>
        <v>168</v>
      </c>
      <c r="BP791" s="20">
        <f>Data!BT791-Data!EA791</f>
        <v>-0.10899999999999999</v>
      </c>
      <c r="BQ791" s="20">
        <f>Data!BU791-Data!EB791</f>
        <v>-3</v>
      </c>
      <c r="BR791" s="20">
        <f>Data!BV791-Data!EC791</f>
        <v>164</v>
      </c>
      <c r="BS791" s="20">
        <f>Data!BW791-Data!ED791</f>
        <v>135</v>
      </c>
      <c r="BT791" s="20">
        <f>Data!BX791-Data!EE791</f>
        <v>154</v>
      </c>
      <c r="BU791" s="20">
        <f>Data!BY791-Data!EF791</f>
        <v>153</v>
      </c>
      <c r="BV791" s="20">
        <f>Data!BZ791-Data!EG791</f>
        <v>163</v>
      </c>
      <c r="BW791" s="20">
        <f>Data!CA791-Data!EH791</f>
        <v>127.69999999999999</v>
      </c>
      <c r="BX791" s="20">
        <f>Data!CB791-Data!EI791</f>
        <v>166</v>
      </c>
      <c r="BY791" s="20">
        <f>Data!CC791-Data!EJ791</f>
        <v>179</v>
      </c>
      <c r="BZ791" s="20">
        <f>Data!EK791</f>
        <v>10799.1</v>
      </c>
      <c r="CA791" s="20">
        <f>Data!EL791</f>
        <v>12339.5</v>
      </c>
      <c r="CB791" s="20">
        <f>Data!EM791</f>
        <v>67.340190476190472</v>
      </c>
      <c r="CC791" s="20">
        <f>Data!EN791</f>
        <v>48.389142857142858</v>
      </c>
      <c r="CD791" s="20">
        <f>Data!EO791</f>
        <v>12.456</v>
      </c>
      <c r="CE791" s="20">
        <f>Data!EP791</f>
        <v>236.16</v>
      </c>
      <c r="CF791" s="50">
        <f>IF(ISBLANK(Data!EQ791), "", Data!EQ791)</f>
        <v>53</v>
      </c>
      <c r="CG791" s="50">
        <f>IF(ISBLANK(Data!ER791), "", Data!ER791)</f>
        <v>81</v>
      </c>
      <c r="CH791" s="61" t="str">
        <f>IF(ISBLANK(Data!ES791), "", Data!ES791)</f>
        <v>Delaware</v>
      </c>
      <c r="CI791" s="61">
        <f>IF(ISBLANK(Data!ET791), "", Data!ET791)</f>
        <v>134</v>
      </c>
    </row>
    <row r="792" spans="1:87" x14ac:dyDescent="0.45">
      <c r="A792" s="50">
        <f>IF(ISBLANK(Data!A792), "", Data!A792)</f>
        <v>45323</v>
      </c>
      <c r="B792" s="50" t="str">
        <f>IF(ISBLANK(Data!B792), "", Data!B792)</f>
        <v>Wagner</v>
      </c>
      <c r="C792" s="50">
        <f>IF(ISBLANK(Data!C792), "", Data!C792)</f>
        <v>343</v>
      </c>
      <c r="D792" s="50" t="str">
        <f>IF(ISBLANK(Data!D792), "", Data!D792)</f>
        <v>Le Moyne</v>
      </c>
      <c r="E792" s="50">
        <f>IF(ISBLANK(Data!E792), "", Data!E792)</f>
        <v>140</v>
      </c>
      <c r="F792" s="50" t="str">
        <f>IF(ISBLANK(Data!F792), "", Data!F792)</f>
        <v>N</v>
      </c>
      <c r="G792" s="50" t="str">
        <f>IF(ISBLANK(Data!G792), "", Data!G792)</f>
        <v>Wagner</v>
      </c>
      <c r="H792" s="50" t="str">
        <f>IF(ISBLANK(Data!H792), "", Data!H792)</f>
        <v>Le Moyne</v>
      </c>
      <c r="I792" s="50" t="str">
        <f>IF(ISBLANK(Data!I792), "", Data!I792)</f>
        <v>Wagner</v>
      </c>
      <c r="J792" s="50" t="str">
        <f>IF(ISBLANK(Data!J792), "", Data!J792)</f>
        <v>Le Moyne</v>
      </c>
      <c r="K792" s="50" t="str">
        <f>IF(ISBLANK(Data!K792), "", Data!K792)</f>
        <v>Wagner</v>
      </c>
      <c r="L792" s="50" t="str">
        <f>IF(ISBLANK(Data!L792), "", Data!L792)</f>
        <v>Le Moyne</v>
      </c>
      <c r="M792" s="50" t="str">
        <f>IF(ISBLANK(Data!M792), "", Data!M792)</f>
        <v>Wagner</v>
      </c>
      <c r="N792" s="50" t="str">
        <f>IF(ISBLANK(Data!N792), "", Data!N792)</f>
        <v>Le Moyne</v>
      </c>
      <c r="O792" s="50" t="str">
        <f>IF(ISBLANK(Data!O792), "", Data!O792)</f>
        <v>Wagner</v>
      </c>
      <c r="P792" s="50" t="str">
        <f>IF(ISBLANK(Data!P792), "", Data!P792)</f>
        <v>Le Moyne</v>
      </c>
      <c r="Q792" s="50" t="str">
        <f>IF(ISBLANK(Data!Q792), "", Data!Q792)</f>
        <v>Wagner</v>
      </c>
      <c r="R792" s="50" t="str">
        <f>IF(ISBLANK(Data!R792), "", Data!R792)</f>
        <v>Le Moyne</v>
      </c>
      <c r="S792" s="20">
        <f>Data!W792-Data!CD792</f>
        <v>2.3684210526315974E-2</v>
      </c>
      <c r="T792" s="20">
        <f>Data!X792-Data!CE792</f>
        <v>0.84999999999999964</v>
      </c>
      <c r="U792" s="20">
        <f>Data!Y792-Data!CF792</f>
        <v>-4.2999999999999972</v>
      </c>
      <c r="V792" s="20">
        <f>Data!Z792-Data!CG792</f>
        <v>-5.1000000000000085</v>
      </c>
      <c r="W792" s="20">
        <f>Data!AA792-Data!CH792</f>
        <v>-6.3000000000000043</v>
      </c>
      <c r="X792" s="20">
        <f>Data!AB792-Data!CI792</f>
        <v>9.5000000000000001E-2</v>
      </c>
      <c r="Y792" s="20">
        <f>Data!AC792-Data!CJ792</f>
        <v>-0.45999999999999996</v>
      </c>
      <c r="Z792" s="20">
        <f>Data!AD792-Data!CK792</f>
        <v>-2.0999999999999943</v>
      </c>
      <c r="AA792" s="20">
        <f>Data!AE792-Data!CL792</f>
        <v>-1.5999999999999943</v>
      </c>
      <c r="AB792" s="20">
        <f>Data!AF792-Data!CM792</f>
        <v>-1.3599999999999999</v>
      </c>
      <c r="AC792" s="20">
        <f>Data!AG792-Data!CN792</f>
        <v>-4.1000000000000085</v>
      </c>
      <c r="AD792" s="20">
        <f>Data!AH792-Data!CO792</f>
        <v>-5.4000000000000057</v>
      </c>
      <c r="AE792" s="20">
        <f>Data!AI792-Data!CP792</f>
        <v>1.3800000000000007E-2</v>
      </c>
      <c r="AF792" s="20">
        <f>Data!AJ792-Data!CQ792</f>
        <v>1.0999999999999996</v>
      </c>
      <c r="AG792" s="20">
        <f>Data!AK792-Data!CR792</f>
        <v>3.631578947368419E-2</v>
      </c>
      <c r="AH792" s="20">
        <f>Data!AL792-Data!CS792</f>
        <v>16</v>
      </c>
      <c r="AI792" s="20">
        <f>Data!AM792-Data!CT792</f>
        <v>-0.73000000000000043</v>
      </c>
      <c r="AJ792" s="20">
        <f>Data!AN792-Data!CU792</f>
        <v>-0.5600000000000005</v>
      </c>
      <c r="AK792" s="20">
        <f>Data!AO792-Data!CV792</f>
        <v>-288</v>
      </c>
      <c r="AL792" s="20">
        <f>Data!AP792-Data!CW792</f>
        <v>-252</v>
      </c>
      <c r="AM792" s="20">
        <f>Data!AQ792-Data!CX792</f>
        <v>-114</v>
      </c>
      <c r="AN792" s="20">
        <f>Data!AR792-Data!CY792</f>
        <v>-4.6999999999999986E-2</v>
      </c>
      <c r="AO792" s="20">
        <f>Data!AS792-Data!CZ792</f>
        <v>-66</v>
      </c>
      <c r="AP792" s="20">
        <f>Data!AT792-Data!DA792</f>
        <v>-152</v>
      </c>
      <c r="AQ792" s="20">
        <f>Data!AU792-Data!DB792</f>
        <v>-2.6999999999999968E-2</v>
      </c>
      <c r="AR792" s="20">
        <f>Data!AV792-Data!DC792</f>
        <v>-18</v>
      </c>
      <c r="AS792" s="20">
        <f>Data!AW792-Data!DD792</f>
        <v>3</v>
      </c>
      <c r="AT792" s="20">
        <f>Data!AX792-Data!DE792</f>
        <v>-7.0000000000000062E-2</v>
      </c>
      <c r="AU792" s="20">
        <f>Data!AY792-Data!DF792</f>
        <v>40</v>
      </c>
      <c r="AV792" s="20">
        <f>Data!AZ792-Data!DG792</f>
        <v>2.560526315789474</v>
      </c>
      <c r="AW792" s="20">
        <f>Data!BA792-Data!DH792</f>
        <v>21</v>
      </c>
      <c r="AX792" s="20">
        <f>Data!BB792-Data!DI792</f>
        <v>2.8342105263157862</v>
      </c>
      <c r="AY792" s="20">
        <f>Data!BC792-Data!DJ792</f>
        <v>-77</v>
      </c>
      <c r="AZ792" s="20">
        <f>Data!BD792-Data!DK792</f>
        <v>-58</v>
      </c>
      <c r="BA792" s="20">
        <f>Data!BE792-Data!DL792</f>
        <v>-29</v>
      </c>
      <c r="BB792" s="20">
        <f>Data!BF792-Data!DM792</f>
        <v>-43</v>
      </c>
      <c r="BC792" s="20">
        <f>Data!BG792-Data!DN792</f>
        <v>-14</v>
      </c>
      <c r="BD792" s="20">
        <f>Data!BH792-Data!DO792</f>
        <v>-11.299999999999997</v>
      </c>
      <c r="BE792" s="20">
        <f>Data!BI792-Data!DP792</f>
        <v>-9.463000000000001</v>
      </c>
      <c r="BF792" s="20">
        <f>Data!BJ792-Data!DQ792</f>
        <v>-1.75</v>
      </c>
      <c r="BG792" s="20">
        <f>Data!BK792-Data!DR792</f>
        <v>-8.9999999999999858E-2</v>
      </c>
      <c r="BH792" s="20">
        <f>Data!BL792-Data!DS792</f>
        <v>-1.6579999999999995</v>
      </c>
      <c r="BI792" s="20">
        <f>Data!BM792-Data!DT792</f>
        <v>-0.13100000000000001</v>
      </c>
      <c r="BJ792" s="20">
        <f>Data!BN792-Data!DU792</f>
        <v>-6.5</v>
      </c>
      <c r="BK792" s="20">
        <f>Data!BO792-Data!DV792</f>
        <v>0.89999999999999858</v>
      </c>
      <c r="BL792" s="20">
        <f>Data!BP792-Data!DW792</f>
        <v>-1.2999999999999998</v>
      </c>
      <c r="BM792" s="20">
        <f>Data!BQ792-Data!DX792</f>
        <v>-2.5815789473684205</v>
      </c>
      <c r="BN792" s="20">
        <f>Data!BR792-Data!DY792</f>
        <v>9.9999999999999645E-2</v>
      </c>
      <c r="BO792" s="20">
        <f>Data!BS792-Data!DZ792</f>
        <v>-13</v>
      </c>
      <c r="BP792" s="20">
        <f>Data!BT792-Data!EA792</f>
        <v>1.2000000000000011E-2</v>
      </c>
      <c r="BQ792" s="20">
        <f>Data!BU792-Data!EB792</f>
        <v>-2</v>
      </c>
      <c r="BR792" s="20">
        <f>Data!BV792-Data!EC792</f>
        <v>1</v>
      </c>
      <c r="BS792" s="20">
        <f>Data!BW792-Data!ED792</f>
        <v>-17</v>
      </c>
      <c r="BT792" s="20">
        <f>Data!BX792-Data!EE792</f>
        <v>261</v>
      </c>
      <c r="BU792" s="20">
        <f>Data!BY792-Data!EF792</f>
        <v>278</v>
      </c>
      <c r="BV792" s="20">
        <f>Data!BZ792-Data!EG792</f>
        <v>-12</v>
      </c>
      <c r="BW792" s="20">
        <f>Data!CA792-Data!EH792</f>
        <v>83.300000000000011</v>
      </c>
      <c r="BX792" s="20">
        <f>Data!CB792-Data!EI792</f>
        <v>-12</v>
      </c>
      <c r="BY792" s="20">
        <f>Data!CC792-Data!EJ792</f>
        <v>-32</v>
      </c>
      <c r="BZ792" s="20">
        <f>Data!EK792</f>
        <v>11074.380000000001</v>
      </c>
      <c r="CA792" s="20">
        <f>Data!EL792</f>
        <v>11044.619999999999</v>
      </c>
      <c r="CB792" s="20">
        <f>Data!EM792</f>
        <v>88.085899999999995</v>
      </c>
      <c r="CC792" s="20">
        <f>Data!EN792</f>
        <v>73.23684210526315</v>
      </c>
      <c r="CD792" s="20">
        <f>Data!EO792</f>
        <v>11.688800000000001</v>
      </c>
      <c r="CE792" s="20">
        <f>Data!EP792</f>
        <v>211.09799999999998</v>
      </c>
      <c r="CF792" s="50">
        <f>IF(ISBLANK(Data!EQ792), "", Data!EQ792)</f>
        <v>80</v>
      </c>
      <c r="CG792" s="50">
        <f>IF(ISBLANK(Data!ER792), "", Data!ER792)</f>
        <v>57</v>
      </c>
      <c r="CH792" s="61" t="str">
        <f>IF(ISBLANK(Data!ES792), "", Data!ES792)</f>
        <v>Wagner</v>
      </c>
      <c r="CI792" s="61">
        <f>IF(ISBLANK(Data!ET792), "", Data!ET792)</f>
        <v>137</v>
      </c>
    </row>
    <row r="793" spans="1:87" x14ac:dyDescent="0.45">
      <c r="A793" s="50">
        <f>IF(ISBLANK(Data!A793), "", Data!A793)</f>
        <v>45323</v>
      </c>
      <c r="B793" s="50" t="str">
        <f>IF(ISBLANK(Data!B793), "", Data!B793)</f>
        <v>Wright St.</v>
      </c>
      <c r="C793" s="50">
        <f>IF(ISBLANK(Data!C793), "", Data!C793)</f>
        <v>358</v>
      </c>
      <c r="D793" s="50" t="str">
        <f>IF(ISBLANK(Data!D793), "", Data!D793)</f>
        <v>Youngstown St.</v>
      </c>
      <c r="E793" s="50">
        <f>IF(ISBLANK(Data!E793), "", Data!E793)</f>
        <v>362</v>
      </c>
      <c r="F793" s="50" t="str">
        <f>IF(ISBLANK(Data!F793), "", Data!F793)</f>
        <v>N</v>
      </c>
      <c r="G793" s="50" t="str">
        <f>IF(ISBLANK(Data!G793), "", Data!G793)</f>
        <v>Wright St.</v>
      </c>
      <c r="H793" s="50" t="str">
        <f>IF(ISBLANK(Data!H793), "", Data!H793)</f>
        <v>Youngstown St.</v>
      </c>
      <c r="I793" s="50" t="str">
        <f>IF(ISBLANK(Data!I793), "", Data!I793)</f>
        <v>Wright St.</v>
      </c>
      <c r="J793" s="50" t="str">
        <f>IF(ISBLANK(Data!J793), "", Data!J793)</f>
        <v>Youngstown St.</v>
      </c>
      <c r="K793" s="50" t="str">
        <f>IF(ISBLANK(Data!K793), "", Data!K793)</f>
        <v>Wright State</v>
      </c>
      <c r="L793" s="50" t="str">
        <f>IF(ISBLANK(Data!L793), "", Data!L793)</f>
        <v>Youngstown State</v>
      </c>
      <c r="M793" s="50" t="str">
        <f>IF(ISBLANK(Data!M793), "", Data!M793)</f>
        <v>Wright St</v>
      </c>
      <c r="N793" s="50" t="str">
        <f>IF(ISBLANK(Data!N793), "", Data!N793)</f>
        <v>Youngs St</v>
      </c>
      <c r="O793" s="50" t="str">
        <f>IF(ISBLANK(Data!O793), "", Data!O793)</f>
        <v>Wright St.</v>
      </c>
      <c r="P793" s="50" t="str">
        <f>IF(ISBLANK(Data!P793), "", Data!P793)</f>
        <v>Youngstown St.</v>
      </c>
      <c r="Q793" s="50" t="str">
        <f>IF(ISBLANK(Data!Q793), "", Data!Q793)</f>
        <v>Wright State</v>
      </c>
      <c r="R793" s="50" t="str">
        <f>IF(ISBLANK(Data!R793), "", Data!R793)</f>
        <v>Youngstown State</v>
      </c>
      <c r="S793" s="20">
        <f>Data!W793-Data!CD793</f>
        <v>-0.18181818181818199</v>
      </c>
      <c r="T793" s="20">
        <f>Data!X793-Data!CE793</f>
        <v>-3.4700000000000006</v>
      </c>
      <c r="U793" s="20">
        <f>Data!Y793-Data!CF793</f>
        <v>7.7000000000000028</v>
      </c>
      <c r="V793" s="20">
        <f>Data!Z793-Data!CG793</f>
        <v>11.200000000000003</v>
      </c>
      <c r="W793" s="20">
        <f>Data!AA793-Data!CH793</f>
        <v>2.5</v>
      </c>
      <c r="X793" s="20">
        <f>Data!AB793-Data!CI793</f>
        <v>-5.2999999999999999E-2</v>
      </c>
      <c r="Y793" s="20">
        <f>Data!AC793-Data!CJ793</f>
        <v>2.7600000000000002</v>
      </c>
      <c r="Z793" s="20">
        <f>Data!AD793-Data!CK793</f>
        <v>1.1999999999999886</v>
      </c>
      <c r="AA793" s="20">
        <f>Data!AE793-Data!CL793</f>
        <v>-1.5999999999999943</v>
      </c>
      <c r="AB793" s="20">
        <f>Data!AF793-Data!CM793</f>
        <v>1.2799999999999998</v>
      </c>
      <c r="AC793" s="20">
        <f>Data!AG793-Data!CN793</f>
        <v>8.7000000000000028</v>
      </c>
      <c r="AD793" s="20">
        <f>Data!AH793-Data!CO793</f>
        <v>11.900000000000006</v>
      </c>
      <c r="AE793" s="20">
        <f>Data!AI793-Data!CP793</f>
        <v>-8.8700000000000001E-2</v>
      </c>
      <c r="AF793" s="20">
        <f>Data!AJ793-Data!CQ793</f>
        <v>-3.3000000000000003</v>
      </c>
      <c r="AG793" s="20">
        <f>Data!AK793-Data!CR793</f>
        <v>-0.15</v>
      </c>
      <c r="AH793" s="20">
        <f>Data!AL793-Data!CS793</f>
        <v>-59</v>
      </c>
      <c r="AI793" s="20">
        <f>Data!AM793-Data!CT793</f>
        <v>-3.23</v>
      </c>
      <c r="AJ793" s="20">
        <f>Data!AN793-Data!CU793</f>
        <v>1.85</v>
      </c>
      <c r="AK793" s="20">
        <f>Data!AO793-Data!CV793</f>
        <v>97</v>
      </c>
      <c r="AL793" s="20">
        <f>Data!AP793-Data!CW793</f>
        <v>277</v>
      </c>
      <c r="AM793" s="20">
        <f>Data!AQ793-Data!CX793</f>
        <v>-81</v>
      </c>
      <c r="AN793" s="20">
        <f>Data!AR793-Data!CY793</f>
        <v>7.3000000000000009E-2</v>
      </c>
      <c r="AO793" s="20">
        <f>Data!AS793-Data!CZ793</f>
        <v>-59</v>
      </c>
      <c r="AP793" s="20">
        <f>Data!AT793-Data!DA793</f>
        <v>-233</v>
      </c>
      <c r="AQ793" s="20">
        <f>Data!AU793-Data!DB793</f>
        <v>5.2999999999999992E-2</v>
      </c>
      <c r="AR793" s="20">
        <f>Data!AV793-Data!DC793</f>
        <v>38</v>
      </c>
      <c r="AS793" s="20">
        <f>Data!AW793-Data!DD793</f>
        <v>48</v>
      </c>
      <c r="AT793" s="20">
        <f>Data!AX793-Data!DE793</f>
        <v>3.0000000000000027E-3</v>
      </c>
      <c r="AU793" s="20">
        <f>Data!AY793-Data!DF793</f>
        <v>-84</v>
      </c>
      <c r="AV793" s="20">
        <f>Data!AZ793-Data!DG793</f>
        <v>-3.8181818181818183</v>
      </c>
      <c r="AW793" s="20">
        <f>Data!BA793-Data!DH793</f>
        <v>-132</v>
      </c>
      <c r="AX793" s="20">
        <f>Data!BB793-Data!DI793</f>
        <v>-6</v>
      </c>
      <c r="AY793" s="20">
        <f>Data!BC793-Data!DJ793</f>
        <v>2</v>
      </c>
      <c r="AZ793" s="20">
        <f>Data!BD793-Data!DK793</f>
        <v>-15</v>
      </c>
      <c r="BA793" s="20">
        <f>Data!BE793-Data!DL793</f>
        <v>-47</v>
      </c>
      <c r="BB793" s="20">
        <f>Data!BF793-Data!DM793</f>
        <v>7</v>
      </c>
      <c r="BC793" s="20">
        <f>Data!BG793-Data!DN793</f>
        <v>0</v>
      </c>
      <c r="BD793" s="20">
        <f>Data!BH793-Data!DO793</f>
        <v>4.3999999999999915</v>
      </c>
      <c r="BE793" s="20">
        <f>Data!BI793-Data!DP793</f>
        <v>12.590999999999994</v>
      </c>
      <c r="BF793" s="20">
        <f>Data!BJ793-Data!DQ793</f>
        <v>-8.1820000000000004</v>
      </c>
      <c r="BG793" s="20">
        <f>Data!BK793-Data!DR793</f>
        <v>-3.2000000000000028E-2</v>
      </c>
      <c r="BH793" s="20">
        <f>Data!BL793-Data!DS793</f>
        <v>0.31900000000000084</v>
      </c>
      <c r="BI793" s="20">
        <f>Data!BM793-Data!DT793</f>
        <v>-7.5999999999999956E-2</v>
      </c>
      <c r="BJ793" s="20">
        <f>Data!BN793-Data!DU793</f>
        <v>-10.600000000000001</v>
      </c>
      <c r="BK793" s="20">
        <f>Data!BO793-Data!DV793</f>
        <v>2.1999999999999993</v>
      </c>
      <c r="BL793" s="20">
        <f>Data!BP793-Data!DW793</f>
        <v>-2.0999999999999996</v>
      </c>
      <c r="BM793" s="20">
        <f>Data!BQ793-Data!DX793</f>
        <v>-0.68181818181818166</v>
      </c>
      <c r="BN793" s="20">
        <f>Data!BR793-Data!DY793</f>
        <v>0</v>
      </c>
      <c r="BO793" s="20">
        <f>Data!BS793-Data!DZ793</f>
        <v>22</v>
      </c>
      <c r="BP793" s="20">
        <f>Data!BT793-Data!EA793</f>
        <v>-6.0000000000000053E-3</v>
      </c>
      <c r="BQ793" s="20">
        <f>Data!BU793-Data!EB793</f>
        <v>-4</v>
      </c>
      <c r="BR793" s="20">
        <f>Data!BV793-Data!EC793</f>
        <v>34</v>
      </c>
      <c r="BS793" s="20">
        <f>Data!BW793-Data!ED793</f>
        <v>50</v>
      </c>
      <c r="BT793" s="20">
        <f>Data!BX793-Data!EE793</f>
        <v>78</v>
      </c>
      <c r="BU793" s="20">
        <f>Data!BY793-Data!EF793</f>
        <v>34</v>
      </c>
      <c r="BV793" s="20">
        <f>Data!BZ793-Data!EG793</f>
        <v>31</v>
      </c>
      <c r="BW793" s="20">
        <f>Data!CA793-Data!EH793</f>
        <v>34.199999999999989</v>
      </c>
      <c r="BX793" s="20">
        <f>Data!CB793-Data!EI793</f>
        <v>16</v>
      </c>
      <c r="BY793" s="20">
        <f>Data!CC793-Data!EJ793</f>
        <v>23</v>
      </c>
      <c r="BZ793" s="20">
        <f>Data!EK793</f>
        <v>12127.65</v>
      </c>
      <c r="CA793" s="20">
        <f>Data!EL793</f>
        <v>12544.64</v>
      </c>
      <c r="CB793" s="20">
        <f>Data!EM793</f>
        <v>73.416136363636369</v>
      </c>
      <c r="CC793" s="20">
        <f>Data!EN793</f>
        <v>63.778909090909089</v>
      </c>
      <c r="CD793" s="20">
        <f>Data!EO793</f>
        <v>12.179400000000001</v>
      </c>
      <c r="CE793" s="20">
        <f>Data!EP793</f>
        <v>268.38100000000003</v>
      </c>
      <c r="CF793" s="50">
        <f>IF(ISBLANK(Data!EQ793), "", Data!EQ793)</f>
        <v>77</v>
      </c>
      <c r="CG793" s="50">
        <f>IF(ISBLANK(Data!ER793), "", Data!ER793)</f>
        <v>88</v>
      </c>
      <c r="CH793" s="61" t="str">
        <f>IF(ISBLANK(Data!ES793), "", Data!ES793)</f>
        <v>Youngstown St.</v>
      </c>
      <c r="CI793" s="61">
        <f>IF(ISBLANK(Data!ET793), "", Data!ET793)</f>
        <v>165</v>
      </c>
    </row>
    <row r="794" spans="1:87" x14ac:dyDescent="0.45">
      <c r="A794" s="50">
        <f>IF(ISBLANK(Data!A794), "", Data!A794)</f>
        <v>45323</v>
      </c>
      <c r="B794" s="50" t="str">
        <f>IF(ISBLANK(Data!B794), "", Data!B794)</f>
        <v>James Madison</v>
      </c>
      <c r="C794" s="50">
        <f>IF(ISBLANK(Data!C794), "", Data!C794)</f>
        <v>131</v>
      </c>
      <c r="D794" s="50" t="str">
        <f>IF(ISBLANK(Data!D794), "", Data!D794)</f>
        <v>Coastal Carolina</v>
      </c>
      <c r="E794" s="50">
        <f>IF(ISBLANK(Data!E794), "", Data!E794)</f>
        <v>55</v>
      </c>
      <c r="F794" s="50" t="str">
        <f>IF(ISBLANK(Data!F794), "", Data!F794)</f>
        <v>N</v>
      </c>
      <c r="G794" s="50" t="str">
        <f>IF(ISBLANK(Data!G794), "", Data!G794)</f>
        <v>James Madison</v>
      </c>
      <c r="H794" s="50" t="str">
        <f>IF(ISBLANK(Data!H794), "", Data!H794)</f>
        <v>Coastal Carolina</v>
      </c>
      <c r="I794" s="50" t="str">
        <f>IF(ISBLANK(Data!I794), "", Data!I794)</f>
        <v>James Madison</v>
      </c>
      <c r="J794" s="50" t="str">
        <f>IF(ISBLANK(Data!J794), "", Data!J794)</f>
        <v>Coastal Carolina</v>
      </c>
      <c r="K794" s="50" t="str">
        <f>IF(ISBLANK(Data!K794), "", Data!K794)</f>
        <v>James Madison</v>
      </c>
      <c r="L794" s="50" t="str">
        <f>IF(ISBLANK(Data!L794), "", Data!L794)</f>
        <v>Coastal Carolina</v>
      </c>
      <c r="M794" s="50" t="str">
        <f>IF(ISBLANK(Data!M794), "", Data!M794)</f>
        <v>James Mad</v>
      </c>
      <c r="N794" s="50" t="str">
        <f>IF(ISBLANK(Data!N794), "", Data!N794)</f>
        <v>Coastal Car</v>
      </c>
      <c r="O794" s="50" t="str">
        <f>IF(ISBLANK(Data!O794), "", Data!O794)</f>
        <v>James Madison</v>
      </c>
      <c r="P794" s="50" t="str">
        <f>IF(ISBLANK(Data!P794), "", Data!P794)</f>
        <v>C. Carolina</v>
      </c>
      <c r="Q794" s="50" t="str">
        <f>IF(ISBLANK(Data!Q794), "", Data!Q794)</f>
        <v>James Madison</v>
      </c>
      <c r="R794" s="50" t="str">
        <f>IF(ISBLANK(Data!R794), "", Data!R794)</f>
        <v>Coastal Carolina</v>
      </c>
      <c r="S794" s="20">
        <f>Data!W794-Data!CD794</f>
        <v>0.55714285714285694</v>
      </c>
      <c r="T794" s="20">
        <f>Data!X794-Data!CE794</f>
        <v>23.75</v>
      </c>
      <c r="U794" s="20">
        <f>Data!Y794-Data!CF794</f>
        <v>10.299999999999997</v>
      </c>
      <c r="V794" s="20">
        <f>Data!Z794-Data!CG794</f>
        <v>-13.5</v>
      </c>
      <c r="W794" s="20">
        <f>Data!AA794-Data!CH794</f>
        <v>1.9000000000000057</v>
      </c>
      <c r="X794" s="20">
        <f>Data!AB794-Data!CI794</f>
        <v>1.3000000000000001E-2</v>
      </c>
      <c r="Y794" s="20">
        <f>Data!AC794-Data!CJ794</f>
        <v>-1.1299999999999999</v>
      </c>
      <c r="Z794" s="20">
        <f>Data!AD794-Data!CK794</f>
        <v>-1.5</v>
      </c>
      <c r="AA794" s="20">
        <f>Data!AE794-Data!CL794</f>
        <v>-0.40000000000000568</v>
      </c>
      <c r="AB794" s="20">
        <f>Data!AF794-Data!CM794</f>
        <v>-1.5</v>
      </c>
      <c r="AC794" s="20">
        <f>Data!AG794-Data!CN794</f>
        <v>8.9000000000000057</v>
      </c>
      <c r="AD794" s="20">
        <f>Data!AH794-Data!CO794</f>
        <v>-12.700000000000003</v>
      </c>
      <c r="AE794" s="20">
        <f>Data!AI794-Data!CP794</f>
        <v>0.52880000000000005</v>
      </c>
      <c r="AF794" s="20">
        <f>Data!AJ794-Data!CQ794</f>
        <v>11.3</v>
      </c>
      <c r="AG794" s="20">
        <f>Data!AK794-Data!CR794</f>
        <v>0.56428571428571428</v>
      </c>
      <c r="AH794" s="20">
        <f>Data!AL794-Data!CS794</f>
        <v>372</v>
      </c>
      <c r="AI794" s="20">
        <f>Data!AM794-Data!CT794</f>
        <v>17.990000000000002</v>
      </c>
      <c r="AJ794" s="20">
        <f>Data!AN794-Data!CU794</f>
        <v>-1.9200000000000004</v>
      </c>
      <c r="AK794" s="20">
        <f>Data!AO794-Data!CV794</f>
        <v>285</v>
      </c>
      <c r="AL794" s="20">
        <f>Data!AP794-Data!CW794</f>
        <v>-104</v>
      </c>
      <c r="AM794" s="20">
        <f>Data!AQ794-Data!CX794</f>
        <v>129</v>
      </c>
      <c r="AN794" s="20">
        <f>Data!AR794-Data!CY794</f>
        <v>2.5999999999999968E-2</v>
      </c>
      <c r="AO794" s="20">
        <f>Data!AS794-Data!CZ794</f>
        <v>56</v>
      </c>
      <c r="AP794" s="20">
        <f>Data!AT794-Data!DA794</f>
        <v>122</v>
      </c>
      <c r="AQ794" s="20">
        <f>Data!AU794-Data!DB794</f>
        <v>3.5000000000000031E-2</v>
      </c>
      <c r="AR794" s="20">
        <f>Data!AV794-Data!DC794</f>
        <v>41</v>
      </c>
      <c r="AS794" s="20">
        <f>Data!AW794-Data!DD794</f>
        <v>19</v>
      </c>
      <c r="AT794" s="20">
        <f>Data!AX794-Data!DE794</f>
        <v>6.899999999999995E-2</v>
      </c>
      <c r="AU794" s="20">
        <f>Data!AY794-Data!DF794</f>
        <v>4</v>
      </c>
      <c r="AV794" s="20">
        <f>Data!AZ794-Data!DG794</f>
        <v>-0.42857142857142883</v>
      </c>
      <c r="AW794" s="20">
        <f>Data!BA794-Data!DH794</f>
        <v>22</v>
      </c>
      <c r="AX794" s="20">
        <f>Data!BB794-Data!DI794</f>
        <v>-0.9285714285714306</v>
      </c>
      <c r="AY794" s="20">
        <f>Data!BC794-Data!DJ794</f>
        <v>94</v>
      </c>
      <c r="AZ794" s="20">
        <f>Data!BD794-Data!DK794</f>
        <v>72</v>
      </c>
      <c r="BA794" s="20">
        <f>Data!BE794-Data!DL794</f>
        <v>-6</v>
      </c>
      <c r="BB794" s="20">
        <f>Data!BF794-Data!DM794</f>
        <v>-23</v>
      </c>
      <c r="BC794" s="20">
        <f>Data!BG794-Data!DN794</f>
        <v>38</v>
      </c>
      <c r="BD794" s="20">
        <f>Data!BH794-Data!DO794</f>
        <v>10</v>
      </c>
      <c r="BE794" s="20">
        <f>Data!BI794-Data!DP794</f>
        <v>-8.6709999999999923</v>
      </c>
      <c r="BF794" s="20">
        <f>Data!BJ794-Data!DQ794</f>
        <v>18.669</v>
      </c>
      <c r="BG794" s="20">
        <f>Data!BK794-Data!DR794</f>
        <v>0.498</v>
      </c>
      <c r="BH794" s="20">
        <f>Data!BL794-Data!DS794</f>
        <v>-1.7100000000000009</v>
      </c>
      <c r="BI794" s="20">
        <f>Data!BM794-Data!DT794</f>
        <v>0.35199999999999992</v>
      </c>
      <c r="BJ794" s="20">
        <f>Data!BN794-Data!DU794</f>
        <v>4.8999999999999986</v>
      </c>
      <c r="BK794" s="20">
        <f>Data!BO794-Data!DV794</f>
        <v>0</v>
      </c>
      <c r="BL794" s="20">
        <f>Data!BP794-Data!DW794</f>
        <v>-0.5</v>
      </c>
      <c r="BM794" s="20">
        <f>Data!BQ794-Data!DX794</f>
        <v>3.1428571428571423</v>
      </c>
      <c r="BN794" s="20">
        <f>Data!BR794-Data!DY794</f>
        <v>1</v>
      </c>
      <c r="BO794" s="20">
        <f>Data!BS794-Data!DZ794</f>
        <v>-227</v>
      </c>
      <c r="BP794" s="20">
        <f>Data!BT794-Data!EA794</f>
        <v>0.14700000000000002</v>
      </c>
      <c r="BQ794" s="20">
        <f>Data!BU794-Data!EB794</f>
        <v>-1</v>
      </c>
      <c r="BR794" s="20">
        <f>Data!BV794-Data!EC794</f>
        <v>-259</v>
      </c>
      <c r="BS794" s="20">
        <f>Data!BW794-Data!ED794</f>
        <v>-253</v>
      </c>
      <c r="BT794" s="20">
        <f>Data!BX794-Data!EE794</f>
        <v>-286</v>
      </c>
      <c r="BU794" s="20">
        <f>Data!BY794-Data!EF794</f>
        <v>-258</v>
      </c>
      <c r="BV794" s="20">
        <f>Data!BZ794-Data!EG794</f>
        <v>-243</v>
      </c>
      <c r="BW794" s="20">
        <f>Data!CA794-Data!EH794</f>
        <v>-211.2</v>
      </c>
      <c r="BX794" s="20">
        <f>Data!CB794-Data!EI794</f>
        <v>-226</v>
      </c>
      <c r="BY794" s="20">
        <f>Data!CC794-Data!EJ794</f>
        <v>-250</v>
      </c>
      <c r="BZ794" s="20">
        <f>Data!EK794</f>
        <v>12598.5</v>
      </c>
      <c r="CA794" s="20">
        <f>Data!EL794</f>
        <v>10070</v>
      </c>
      <c r="CB794" s="20">
        <f>Data!EM794</f>
        <v>67.14</v>
      </c>
      <c r="CC794" s="20">
        <f>Data!EN794</f>
        <v>117.94285714285714</v>
      </c>
      <c r="CD794" s="20">
        <f>Data!EO794</f>
        <v>11.105600000000001</v>
      </c>
      <c r="CE794" s="20">
        <f>Data!EP794</f>
        <v>231.7</v>
      </c>
      <c r="CF794" s="50">
        <f>IF(ISBLANK(Data!EQ794), "", Data!EQ794)</f>
        <v>105</v>
      </c>
      <c r="CG794" s="50">
        <f>IF(ISBLANK(Data!ER794), "", Data!ER794)</f>
        <v>67</v>
      </c>
      <c r="CH794" s="61" t="str">
        <f>IF(ISBLANK(Data!ES794), "", Data!ES794)</f>
        <v>James Madison</v>
      </c>
      <c r="CI794" s="61">
        <f>IF(ISBLANK(Data!ET794), "", Data!ET794)</f>
        <v>172</v>
      </c>
    </row>
    <row r="795" spans="1:87" x14ac:dyDescent="0.45">
      <c r="A795" s="50">
        <f>IF(ISBLANK(Data!A795), "", Data!A795)</f>
        <v>45323</v>
      </c>
      <c r="B795" s="50" t="str">
        <f>IF(ISBLANK(Data!B795), "", Data!B795)</f>
        <v>Arizona</v>
      </c>
      <c r="C795" s="50">
        <f>IF(ISBLANK(Data!C795), "", Data!C795)</f>
        <v>11</v>
      </c>
      <c r="D795" s="50" t="str">
        <f>IF(ISBLANK(Data!D795), "", Data!D795)</f>
        <v>California</v>
      </c>
      <c r="E795" s="50">
        <f>IF(ISBLANK(Data!E795), "", Data!E795)</f>
        <v>41</v>
      </c>
      <c r="F795" s="50" t="str">
        <f>IF(ISBLANK(Data!F795), "", Data!F795)</f>
        <v>N</v>
      </c>
      <c r="G795" s="50" t="str">
        <f>IF(ISBLANK(Data!G795), "", Data!G795)</f>
        <v>Arizona</v>
      </c>
      <c r="H795" s="50" t="str">
        <f>IF(ISBLANK(Data!H795), "", Data!H795)</f>
        <v>California</v>
      </c>
      <c r="I795" s="50" t="str">
        <f>IF(ISBLANK(Data!I795), "", Data!I795)</f>
        <v>Arizona</v>
      </c>
      <c r="J795" s="50" t="str">
        <f>IF(ISBLANK(Data!J795), "", Data!J795)</f>
        <v>California</v>
      </c>
      <c r="K795" s="50" t="str">
        <f>IF(ISBLANK(Data!K795), "", Data!K795)</f>
        <v>Arizona</v>
      </c>
      <c r="L795" s="50" t="str">
        <f>IF(ISBLANK(Data!L795), "", Data!L795)</f>
        <v>California</v>
      </c>
      <c r="M795" s="50" t="str">
        <f>IF(ISBLANK(Data!M795), "", Data!M795)</f>
        <v>Arizona</v>
      </c>
      <c r="N795" s="50" t="str">
        <f>IF(ISBLANK(Data!N795), "", Data!N795)</f>
        <v>California</v>
      </c>
      <c r="O795" s="50" t="str">
        <f>IF(ISBLANK(Data!O795), "", Data!O795)</f>
        <v>Arizona</v>
      </c>
      <c r="P795" s="50" t="str">
        <f>IF(ISBLANK(Data!P795), "", Data!P795)</f>
        <v>California</v>
      </c>
      <c r="Q795" s="50" t="str">
        <f>IF(ISBLANK(Data!Q795), "", Data!Q795)</f>
        <v>Arizona</v>
      </c>
      <c r="R795" s="50" t="str">
        <f>IF(ISBLANK(Data!R795), "", Data!R795)</f>
        <v>California</v>
      </c>
      <c r="S795" s="20">
        <f>Data!W795-Data!CD795</f>
        <v>0.35</v>
      </c>
      <c r="T795" s="20">
        <f>Data!X795-Data!CE795</f>
        <v>21.92</v>
      </c>
      <c r="U795" s="20">
        <f>Data!Y795-Data!CF795</f>
        <v>11.400000000000006</v>
      </c>
      <c r="V795" s="20">
        <f>Data!Z795-Data!CG795</f>
        <v>-10.599999999999994</v>
      </c>
      <c r="W795" s="20">
        <f>Data!AA795-Data!CH795</f>
        <v>4.9000000000000057</v>
      </c>
      <c r="X795" s="20">
        <f>Data!AB795-Data!CI795</f>
        <v>0.04</v>
      </c>
      <c r="Y795" s="20">
        <f>Data!AC795-Data!CJ795</f>
        <v>4.3499999999999996</v>
      </c>
      <c r="Z795" s="20">
        <f>Data!AD795-Data!CK795</f>
        <v>3.1000000000000085</v>
      </c>
      <c r="AA795" s="20">
        <f>Data!AE795-Data!CL795</f>
        <v>-1.3000000000000114</v>
      </c>
      <c r="AB795" s="20">
        <f>Data!AF795-Data!CM795</f>
        <v>8.89</v>
      </c>
      <c r="AC795" s="20">
        <f>Data!AG795-Data!CN795</f>
        <v>10.900000000000006</v>
      </c>
      <c r="AD795" s="20">
        <f>Data!AH795-Data!CO795</f>
        <v>-8.7999999999999972</v>
      </c>
      <c r="AE795" s="20">
        <f>Data!AI795-Data!CP795</f>
        <v>0.27410000000000001</v>
      </c>
      <c r="AF795" s="20">
        <f>Data!AJ795-Data!CQ795</f>
        <v>8.9</v>
      </c>
      <c r="AG795" s="20">
        <f>Data!AK795-Data!CR795</f>
        <v>0.44499999999999995</v>
      </c>
      <c r="AH795" s="20">
        <f>Data!AL795-Data!CS795</f>
        <v>200</v>
      </c>
      <c r="AI795" s="20">
        <f>Data!AM795-Data!CT795</f>
        <v>20.27</v>
      </c>
      <c r="AJ795" s="20">
        <f>Data!AN795-Data!CU795</f>
        <v>2.6700000000000008</v>
      </c>
      <c r="AK795" s="20">
        <f>Data!AO795-Data!CV795</f>
        <v>275</v>
      </c>
      <c r="AL795" s="20">
        <f>Data!AP795-Data!CW795</f>
        <v>-77</v>
      </c>
      <c r="AM795" s="20">
        <f>Data!AQ795-Data!CX795</f>
        <v>83</v>
      </c>
      <c r="AN795" s="20">
        <f>Data!AR795-Data!CY795</f>
        <v>5.8999999999999997E-2</v>
      </c>
      <c r="AO795" s="20">
        <f>Data!AS795-Data!CZ795</f>
        <v>-18</v>
      </c>
      <c r="AP795" s="20">
        <f>Data!AT795-Data!DA795</f>
        <v>-92</v>
      </c>
      <c r="AQ795" s="20">
        <f>Data!AU795-Data!DB795</f>
        <v>3.1999999999999973E-2</v>
      </c>
      <c r="AR795" s="20">
        <f>Data!AV795-Data!DC795</f>
        <v>65</v>
      </c>
      <c r="AS795" s="20">
        <f>Data!AW795-Data!DD795</f>
        <v>83</v>
      </c>
      <c r="AT795" s="20">
        <f>Data!AX795-Data!DE795</f>
        <v>1.2000000000000011E-2</v>
      </c>
      <c r="AU795" s="20">
        <f>Data!AY795-Data!DF795</f>
        <v>56</v>
      </c>
      <c r="AV795" s="20">
        <f>Data!AZ795-Data!DG795</f>
        <v>2.7999999999999989</v>
      </c>
      <c r="AW795" s="20">
        <f>Data!BA795-Data!DH795</f>
        <v>109</v>
      </c>
      <c r="AX795" s="20">
        <f>Data!BB795-Data!DI795</f>
        <v>5.4499999999999957</v>
      </c>
      <c r="AY795" s="20">
        <f>Data!BC795-Data!DJ795</f>
        <v>135</v>
      </c>
      <c r="AZ795" s="20">
        <f>Data!BD795-Data!DK795</f>
        <v>67</v>
      </c>
      <c r="BA795" s="20">
        <f>Data!BE795-Data!DL795</f>
        <v>11</v>
      </c>
      <c r="BB795" s="20">
        <f>Data!BF795-Data!DM795</f>
        <v>16</v>
      </c>
      <c r="BC795" s="20">
        <f>Data!BG795-Data!DN795</f>
        <v>-25</v>
      </c>
      <c r="BD795" s="20">
        <f>Data!BH795-Data!DO795</f>
        <v>13.700000000000003</v>
      </c>
      <c r="BE795" s="20">
        <f>Data!BI795-Data!DP795</f>
        <v>-3.8499999999999943</v>
      </c>
      <c r="BF795" s="20">
        <f>Data!BJ795-Data!DQ795</f>
        <v>17.600000000000001</v>
      </c>
      <c r="BG795" s="20">
        <f>Data!BK795-Data!DR795</f>
        <v>0.47900000000000009</v>
      </c>
      <c r="BH795" s="20">
        <f>Data!BL795-Data!DS795</f>
        <v>0.79999999999999893</v>
      </c>
      <c r="BI795" s="20">
        <f>Data!BM795-Data!DT795</f>
        <v>0.23899999999999999</v>
      </c>
      <c r="BJ795" s="20">
        <f>Data!BN795-Data!DU795</f>
        <v>-4.6000000000000014</v>
      </c>
      <c r="BK795" s="20">
        <f>Data!BO795-Data!DV795</f>
        <v>4.2000000000000028</v>
      </c>
      <c r="BL795" s="20">
        <f>Data!BP795-Data!DW795</f>
        <v>0.5</v>
      </c>
      <c r="BM795" s="20">
        <f>Data!BQ795-Data!DX795</f>
        <v>3.3499999999999996</v>
      </c>
      <c r="BN795" s="20">
        <f>Data!BR795-Data!DY795</f>
        <v>-1.3000000000000007</v>
      </c>
      <c r="BO795" s="20">
        <f>Data!BS795-Data!DZ795</f>
        <v>-172</v>
      </c>
      <c r="BP795" s="20">
        <f>Data!BT795-Data!EA795</f>
        <v>0.14300000000000002</v>
      </c>
      <c r="BQ795" s="20">
        <f>Data!BU795-Data!EB795</f>
        <v>3</v>
      </c>
      <c r="BR795" s="20">
        <f>Data!BV795-Data!EC795</f>
        <v>-131</v>
      </c>
      <c r="BS795" s="20">
        <f>Data!BW795-Data!ED795</f>
        <v>-154</v>
      </c>
      <c r="BT795" s="20">
        <f>Data!BX795-Data!EE795</f>
        <v>-173</v>
      </c>
      <c r="BU795" s="20">
        <f>Data!BY795-Data!EF795</f>
        <v>-131</v>
      </c>
      <c r="BV795" s="20">
        <f>Data!BZ795-Data!EG795</f>
        <v>-114</v>
      </c>
      <c r="BW795" s="20">
        <f>Data!CA795-Data!EH795</f>
        <v>-118.3</v>
      </c>
      <c r="BX795" s="20">
        <f>Data!CB795-Data!EI795</f>
        <v>-172</v>
      </c>
      <c r="BY795" s="20">
        <f>Data!CC795-Data!EJ795</f>
        <v>-232</v>
      </c>
      <c r="BZ795" s="20">
        <f>Data!EK795</f>
        <v>12793.949999999999</v>
      </c>
      <c r="CA795" s="20">
        <f>Data!EL795</f>
        <v>10426.469999999999</v>
      </c>
      <c r="CB795" s="20">
        <f>Data!EM795</f>
        <v>71.012500000000003</v>
      </c>
      <c r="CC795" s="20">
        <f>Data!EN795</f>
        <v>105.105</v>
      </c>
      <c r="CD795" s="20">
        <f>Data!EO795</f>
        <v>11.758799999999999</v>
      </c>
      <c r="CE795" s="20">
        <f>Data!EP795</f>
        <v>258.06599999999997</v>
      </c>
      <c r="CF795" s="50">
        <f>IF(ISBLANK(Data!EQ795), "", Data!EQ795)</f>
        <v>91</v>
      </c>
      <c r="CG795" s="50">
        <f>IF(ISBLANK(Data!ER795), "", Data!ER795)</f>
        <v>65</v>
      </c>
      <c r="CH795" s="61" t="str">
        <f>IF(ISBLANK(Data!ES795), "", Data!ES795)</f>
        <v>Arizona</v>
      </c>
      <c r="CI795" s="61">
        <f>IF(ISBLANK(Data!ET795), "", Data!ET795)</f>
        <v>156</v>
      </c>
    </row>
    <row r="796" spans="1:87" x14ac:dyDescent="0.45">
      <c r="A796" s="50">
        <f>IF(ISBLANK(Data!A796), "", Data!A796)</f>
        <v>45323</v>
      </c>
      <c r="B796" s="50" t="str">
        <f>IF(ISBLANK(Data!B796), "", Data!B796)</f>
        <v>Nebraska</v>
      </c>
      <c r="C796" s="50">
        <f>IF(ISBLANK(Data!C796), "", Data!C796)</f>
        <v>190</v>
      </c>
      <c r="D796" s="50" t="str">
        <f>IF(ISBLANK(Data!D796), "", Data!D796)</f>
        <v>Wisconsin</v>
      </c>
      <c r="E796" s="50">
        <f>IF(ISBLANK(Data!E796), "", Data!E796)</f>
        <v>356</v>
      </c>
      <c r="F796" s="50" t="str">
        <f>IF(ISBLANK(Data!F796), "", Data!F796)</f>
        <v>N</v>
      </c>
      <c r="G796" s="50" t="str">
        <f>IF(ISBLANK(Data!G796), "", Data!G796)</f>
        <v>Nebraska</v>
      </c>
      <c r="H796" s="50" t="str">
        <f>IF(ISBLANK(Data!H796), "", Data!H796)</f>
        <v>Wisconsin</v>
      </c>
      <c r="I796" s="50" t="str">
        <f>IF(ISBLANK(Data!I796), "", Data!I796)</f>
        <v>Nebraska</v>
      </c>
      <c r="J796" s="50" t="str">
        <f>IF(ISBLANK(Data!J796), "", Data!J796)</f>
        <v>Wisconsin</v>
      </c>
      <c r="K796" s="50" t="str">
        <f>IF(ISBLANK(Data!K796), "", Data!K796)</f>
        <v>Nebraska</v>
      </c>
      <c r="L796" s="50" t="str">
        <f>IF(ISBLANK(Data!L796), "", Data!L796)</f>
        <v>Wisconsin</v>
      </c>
      <c r="M796" s="50" t="str">
        <f>IF(ISBLANK(Data!M796), "", Data!M796)</f>
        <v>Nebraska</v>
      </c>
      <c r="N796" s="50" t="str">
        <f>IF(ISBLANK(Data!N796), "", Data!N796)</f>
        <v>Wisconsin</v>
      </c>
      <c r="O796" s="50" t="str">
        <f>IF(ISBLANK(Data!O796), "", Data!O796)</f>
        <v>Nebraska</v>
      </c>
      <c r="P796" s="50" t="str">
        <f>IF(ISBLANK(Data!P796), "", Data!P796)</f>
        <v>Wisconsin</v>
      </c>
      <c r="Q796" s="50" t="str">
        <f>IF(ISBLANK(Data!Q796), "", Data!Q796)</f>
        <v>Nebraska</v>
      </c>
      <c r="R796" s="50" t="str">
        <f>IF(ISBLANK(Data!R796), "", Data!R796)</f>
        <v>Wisconsin</v>
      </c>
      <c r="S796" s="20">
        <f>Data!W796-Data!CD796</f>
        <v>-8.5714285714286076E-2</v>
      </c>
      <c r="T796" s="20">
        <f>Data!X796-Data!CE796</f>
        <v>-9.82</v>
      </c>
      <c r="U796" s="20">
        <f>Data!Y796-Data!CF796</f>
        <v>-5.2999999999999972</v>
      </c>
      <c r="V796" s="20">
        <f>Data!Z796-Data!CG796</f>
        <v>4.5</v>
      </c>
      <c r="W796" s="20">
        <f>Data!AA796-Data!CH796</f>
        <v>3.6000000000000085</v>
      </c>
      <c r="X796" s="20">
        <f>Data!AB796-Data!CI796</f>
        <v>2.3E-2</v>
      </c>
      <c r="Y796" s="20">
        <f>Data!AC796-Data!CJ796</f>
        <v>-5.2899999999999991</v>
      </c>
      <c r="Z796" s="20">
        <f>Data!AD796-Data!CK796</f>
        <v>-3</v>
      </c>
      <c r="AA796" s="20">
        <f>Data!AE796-Data!CL796</f>
        <v>2.2999999999999972</v>
      </c>
      <c r="AB796" s="20">
        <f>Data!AF796-Data!CM796</f>
        <v>-13.8</v>
      </c>
      <c r="AC796" s="20">
        <f>Data!AG796-Data!CN796</f>
        <v>-5.2000000000000028</v>
      </c>
      <c r="AD796" s="20">
        <f>Data!AH796-Data!CO796</f>
        <v>3.5</v>
      </c>
      <c r="AE796" s="20">
        <f>Data!AI796-Data!CP796</f>
        <v>-9.8199999999999954E-2</v>
      </c>
      <c r="AF796" s="20">
        <f>Data!AJ796-Data!CQ796</f>
        <v>-3.3000000000000003</v>
      </c>
      <c r="AG796" s="20">
        <f>Data!AK796-Data!CR796</f>
        <v>-0.16714285714285715</v>
      </c>
      <c r="AH796" s="20">
        <f>Data!AL796-Data!CS796</f>
        <v>-95</v>
      </c>
      <c r="AI796" s="20">
        <f>Data!AM796-Data!CT796</f>
        <v>-6.58</v>
      </c>
      <c r="AJ796" s="20">
        <f>Data!AN796-Data!CU796</f>
        <v>-4.5799999999999992</v>
      </c>
      <c r="AK796" s="20">
        <f>Data!AO796-Data!CV796</f>
        <v>103</v>
      </c>
      <c r="AL796" s="20">
        <f>Data!AP796-Data!CW796</f>
        <v>136</v>
      </c>
      <c r="AM796" s="20">
        <f>Data!AQ796-Data!CX796</f>
        <v>114</v>
      </c>
      <c r="AN796" s="20">
        <f>Data!AR796-Data!CY796</f>
        <v>-2.6999999999999968E-2</v>
      </c>
      <c r="AO796" s="20">
        <f>Data!AS796-Data!CZ796</f>
        <v>62</v>
      </c>
      <c r="AP796" s="20">
        <f>Data!AT796-Data!DA796</f>
        <v>167</v>
      </c>
      <c r="AQ796" s="20">
        <f>Data!AU796-Data!DB796</f>
        <v>3.0000000000000027E-3</v>
      </c>
      <c r="AR796" s="20">
        <f>Data!AV796-Data!DC796</f>
        <v>-3</v>
      </c>
      <c r="AS796" s="20">
        <f>Data!AW796-Data!DD796</f>
        <v>9</v>
      </c>
      <c r="AT796" s="20">
        <f>Data!AX796-Data!DE796</f>
        <v>-2.4000000000000021E-2</v>
      </c>
      <c r="AU796" s="20">
        <f>Data!AY796-Data!DF796</f>
        <v>16</v>
      </c>
      <c r="AV796" s="20">
        <f>Data!AZ796-Data!DG796</f>
        <v>0.28809523809523796</v>
      </c>
      <c r="AW796" s="20">
        <f>Data!BA796-Data!DH796</f>
        <v>127</v>
      </c>
      <c r="AX796" s="20">
        <f>Data!BB796-Data!DI796</f>
        <v>4.4309523809523768</v>
      </c>
      <c r="AY796" s="20">
        <f>Data!BC796-Data!DJ796</f>
        <v>82</v>
      </c>
      <c r="AZ796" s="20">
        <f>Data!BD796-Data!DK796</f>
        <v>16</v>
      </c>
      <c r="BA796" s="20">
        <f>Data!BE796-Data!DL796</f>
        <v>26</v>
      </c>
      <c r="BB796" s="20">
        <f>Data!BF796-Data!DM796</f>
        <v>43</v>
      </c>
      <c r="BC796" s="20">
        <f>Data!BG796-Data!DN796</f>
        <v>11</v>
      </c>
      <c r="BD796" s="20">
        <f>Data!BH796-Data!DO796</f>
        <v>1.2000000000000028</v>
      </c>
      <c r="BE796" s="20">
        <f>Data!BI796-Data!DP796</f>
        <v>3.2930000000000064</v>
      </c>
      <c r="BF796" s="20">
        <f>Data!BJ796-Data!DQ796</f>
        <v>-2.0049999999999999</v>
      </c>
      <c r="BG796" s="20">
        <f>Data!BK796-Data!DR796</f>
        <v>0.1120000000000001</v>
      </c>
      <c r="BH796" s="20">
        <f>Data!BL796-Data!DS796</f>
        <v>1.5809999999999995</v>
      </c>
      <c r="BI796" s="20">
        <f>Data!BM796-Data!DT796</f>
        <v>-4.2000000000000037E-2</v>
      </c>
      <c r="BJ796" s="20">
        <f>Data!BN796-Data!DU796</f>
        <v>7.1000000000000014</v>
      </c>
      <c r="BK796" s="20">
        <f>Data!BO796-Data!DV796</f>
        <v>-0.5</v>
      </c>
      <c r="BL796" s="20">
        <f>Data!BP796-Data!DW796</f>
        <v>1.2</v>
      </c>
      <c r="BM796" s="20">
        <f>Data!BQ796-Data!DX796</f>
        <v>0.47857142857142865</v>
      </c>
      <c r="BN796" s="20">
        <f>Data!BR796-Data!DY796</f>
        <v>-9.9999999999999645E-2</v>
      </c>
      <c r="BO796" s="20">
        <f>Data!BS796-Data!DZ796</f>
        <v>34</v>
      </c>
      <c r="BP796" s="20">
        <f>Data!BT796-Data!EA796</f>
        <v>-5.4000000000000048E-2</v>
      </c>
      <c r="BQ796" s="20">
        <f>Data!BU796-Data!EB796</f>
        <v>0</v>
      </c>
      <c r="BR796" s="20">
        <f>Data!BV796-Data!EC796</f>
        <v>47</v>
      </c>
      <c r="BS796" s="20">
        <f>Data!BW796-Data!ED796</f>
        <v>44</v>
      </c>
      <c r="BT796" s="20">
        <f>Data!BX796-Data!EE796</f>
        <v>32</v>
      </c>
      <c r="BU796" s="20">
        <f>Data!BY796-Data!EF796</f>
        <v>52</v>
      </c>
      <c r="BV796" s="20">
        <f>Data!BZ796-Data!EG796</f>
        <v>42</v>
      </c>
      <c r="BW796" s="20">
        <f>Data!CA796-Data!EH796</f>
        <v>32</v>
      </c>
      <c r="BX796" s="20">
        <f>Data!CB796-Data!EI796</f>
        <v>34</v>
      </c>
      <c r="BY796" s="20">
        <f>Data!CC796-Data!EJ796</f>
        <v>85</v>
      </c>
      <c r="BZ796" s="20">
        <f>Data!EK796</f>
        <v>11451.949999999999</v>
      </c>
      <c r="CA796" s="20">
        <f>Data!EL796</f>
        <v>12521.039999999999</v>
      </c>
      <c r="CB796" s="20">
        <f>Data!EM796</f>
        <v>67.716949999999997</v>
      </c>
      <c r="CC796" s="20">
        <f>Data!EN796</f>
        <v>63.000000000000007</v>
      </c>
      <c r="CD796" s="20">
        <f>Data!EO796</f>
        <v>11.5624</v>
      </c>
      <c r="CE796" s="20">
        <f>Data!EP796</f>
        <v>226.352</v>
      </c>
      <c r="CF796" s="50">
        <f>IF(ISBLANK(Data!EQ796), "", Data!EQ796)</f>
        <v>80</v>
      </c>
      <c r="CG796" s="50">
        <f>IF(ISBLANK(Data!ER796), "", Data!ER796)</f>
        <v>72</v>
      </c>
      <c r="CH796" s="61" t="str">
        <f>IF(ISBLANK(Data!ES796), "", Data!ES796)</f>
        <v>Nebraska</v>
      </c>
      <c r="CI796" s="61">
        <f>IF(ISBLANK(Data!ET796), "", Data!ET796)</f>
        <v>152</v>
      </c>
    </row>
    <row r="797" spans="1:87" x14ac:dyDescent="0.45">
      <c r="A797" s="50">
        <f>IF(ISBLANK(Data!A797), "", Data!A797)</f>
        <v>45323</v>
      </c>
      <c r="B797" s="50" t="str">
        <f>IF(ISBLANK(Data!B797), "", Data!B797)</f>
        <v>Arizona St.</v>
      </c>
      <c r="C797" s="50">
        <f>IF(ISBLANK(Data!C797), "", Data!C797)</f>
        <v>12</v>
      </c>
      <c r="D797" s="50" t="str">
        <f>IF(ISBLANK(Data!D797), "", Data!D797)</f>
        <v>Stanford</v>
      </c>
      <c r="E797" s="50">
        <f>IF(ISBLANK(Data!E797), "", Data!E797)</f>
        <v>284</v>
      </c>
      <c r="F797" s="50" t="str">
        <f>IF(ISBLANK(Data!F797), "", Data!F797)</f>
        <v>N</v>
      </c>
      <c r="G797" s="50" t="str">
        <f>IF(ISBLANK(Data!G797), "", Data!G797)</f>
        <v>Arizona St.</v>
      </c>
      <c r="H797" s="50" t="str">
        <f>IF(ISBLANK(Data!H797), "", Data!H797)</f>
        <v>Stanford</v>
      </c>
      <c r="I797" s="50" t="str">
        <f>IF(ISBLANK(Data!I797), "", Data!I797)</f>
        <v>Arizona St.</v>
      </c>
      <c r="J797" s="50" t="str">
        <f>IF(ISBLANK(Data!J797), "", Data!J797)</f>
        <v>Stanford</v>
      </c>
      <c r="K797" s="50" t="str">
        <f>IF(ISBLANK(Data!K797), "", Data!K797)</f>
        <v>Arizona State</v>
      </c>
      <c r="L797" s="50" t="str">
        <f>IF(ISBLANK(Data!L797), "", Data!L797)</f>
        <v>Stanford</v>
      </c>
      <c r="M797" s="50" t="str">
        <f>IF(ISBLANK(Data!M797), "", Data!M797)</f>
        <v>Arizona St</v>
      </c>
      <c r="N797" s="50" t="str">
        <f>IF(ISBLANK(Data!N797), "", Data!N797)</f>
        <v>Stanford</v>
      </c>
      <c r="O797" s="50" t="str">
        <f>IF(ISBLANK(Data!O797), "", Data!O797)</f>
        <v>Arizona St.</v>
      </c>
      <c r="P797" s="50" t="str">
        <f>IF(ISBLANK(Data!P797), "", Data!P797)</f>
        <v>Stanford</v>
      </c>
      <c r="Q797" s="50" t="str">
        <f>IF(ISBLANK(Data!Q797), "", Data!Q797)</f>
        <v>Arizona State</v>
      </c>
      <c r="R797" s="50" t="str">
        <f>IF(ISBLANK(Data!R797), "", Data!R797)</f>
        <v>Stanford</v>
      </c>
      <c r="S797" s="20">
        <f>Data!W797-Data!CD797</f>
        <v>2.3684210526316085E-2</v>
      </c>
      <c r="T797" s="20">
        <f>Data!X797-Data!CE797</f>
        <v>-2.5799999999999992</v>
      </c>
      <c r="U797" s="20">
        <f>Data!Y797-Data!CF797</f>
        <v>-7.1999999999999886</v>
      </c>
      <c r="V797" s="20">
        <f>Data!Z797-Data!CG797</f>
        <v>-4.7000000000000028</v>
      </c>
      <c r="W797" s="20">
        <f>Data!AA797-Data!CH797</f>
        <v>0</v>
      </c>
      <c r="X797" s="20">
        <f>Data!AB797-Data!CI797</f>
        <v>0.159</v>
      </c>
      <c r="Y797" s="20">
        <f>Data!AC797-Data!CJ797</f>
        <v>3.6400000000000006</v>
      </c>
      <c r="Z797" s="20">
        <f>Data!AD797-Data!CK797</f>
        <v>1.2999999999999972</v>
      </c>
      <c r="AA797" s="20">
        <f>Data!AE797-Data!CL797</f>
        <v>-2.3000000000000114</v>
      </c>
      <c r="AB797" s="20">
        <f>Data!AF797-Data!CM797</f>
        <v>7.55</v>
      </c>
      <c r="AC797" s="20">
        <f>Data!AG797-Data!CN797</f>
        <v>-7.8999999999999915</v>
      </c>
      <c r="AD797" s="20">
        <f>Data!AH797-Data!CO797</f>
        <v>-4.7000000000000028</v>
      </c>
      <c r="AE797" s="20">
        <f>Data!AI797-Data!CP797</f>
        <v>-6.3399999999999901E-2</v>
      </c>
      <c r="AF797" s="20">
        <f>Data!AJ797-Data!CQ797</f>
        <v>1.7</v>
      </c>
      <c r="AG797" s="20">
        <f>Data!AK797-Data!CR797</f>
        <v>9.4210526315789467E-2</v>
      </c>
      <c r="AH797" s="20">
        <f>Data!AL797-Data!CS797</f>
        <v>10</v>
      </c>
      <c r="AI797" s="20">
        <f>Data!AM797-Data!CT797</f>
        <v>-2.2900000000000009</v>
      </c>
      <c r="AJ797" s="20">
        <f>Data!AN797-Data!CU797</f>
        <v>2.4400000000000004</v>
      </c>
      <c r="AK797" s="20">
        <f>Data!AO797-Data!CV797</f>
        <v>-110</v>
      </c>
      <c r="AL797" s="20">
        <f>Data!AP797-Data!CW797</f>
        <v>-18</v>
      </c>
      <c r="AM797" s="20">
        <f>Data!AQ797-Data!CX797</f>
        <v>49</v>
      </c>
      <c r="AN797" s="20">
        <f>Data!AR797-Data!CY797</f>
        <v>-6.0999999999999999E-2</v>
      </c>
      <c r="AO797" s="20">
        <f>Data!AS797-Data!CZ797</f>
        <v>-43</v>
      </c>
      <c r="AP797" s="20">
        <f>Data!AT797-Data!DA797</f>
        <v>-1</v>
      </c>
      <c r="AQ797" s="20">
        <f>Data!AU797-Data!DB797</f>
        <v>-9.5000000000000029E-2</v>
      </c>
      <c r="AR797" s="20">
        <f>Data!AV797-Data!DC797</f>
        <v>29</v>
      </c>
      <c r="AS797" s="20">
        <f>Data!AW797-Data!DD797</f>
        <v>88</v>
      </c>
      <c r="AT797" s="20">
        <f>Data!AX797-Data!DE797</f>
        <v>-8.6999999999999966E-2</v>
      </c>
      <c r="AU797" s="20">
        <f>Data!AY797-Data!DF797</f>
        <v>19</v>
      </c>
      <c r="AV797" s="20">
        <f>Data!AZ797-Data!DG797</f>
        <v>0.58947368421052637</v>
      </c>
      <c r="AW797" s="20">
        <f>Data!BA797-Data!DH797</f>
        <v>-3</v>
      </c>
      <c r="AX797" s="20">
        <f>Data!BB797-Data!DI797</f>
        <v>-1.9078947368421026</v>
      </c>
      <c r="AY797" s="20">
        <f>Data!BC797-Data!DJ797</f>
        <v>-95</v>
      </c>
      <c r="AZ797" s="20">
        <f>Data!BD797-Data!DK797</f>
        <v>74</v>
      </c>
      <c r="BA797" s="20">
        <f>Data!BE797-Data!DL797</f>
        <v>21</v>
      </c>
      <c r="BB797" s="20">
        <f>Data!BF797-Data!DM797</f>
        <v>-37</v>
      </c>
      <c r="BC797" s="20">
        <f>Data!BG797-Data!DN797</f>
        <v>17</v>
      </c>
      <c r="BD797" s="20">
        <f>Data!BH797-Data!DO797</f>
        <v>-9.3999999999999915</v>
      </c>
      <c r="BE797" s="20">
        <f>Data!BI797-Data!DP797</f>
        <v>-4.7130000000000081</v>
      </c>
      <c r="BF797" s="20">
        <f>Data!BJ797-Data!DQ797</f>
        <v>-4.7290000000000001</v>
      </c>
      <c r="BG797" s="20">
        <f>Data!BK797-Data!DR797</f>
        <v>-0.21399999999999997</v>
      </c>
      <c r="BH797" s="20">
        <f>Data!BL797-Data!DS797</f>
        <v>-2.4949999999999992</v>
      </c>
      <c r="BI797" s="20">
        <f>Data!BM797-Data!DT797</f>
        <v>0.42599999999999993</v>
      </c>
      <c r="BJ797" s="20">
        <f>Data!BN797-Data!DU797</f>
        <v>-1.1999999999999993</v>
      </c>
      <c r="BK797" s="20">
        <f>Data!BO797-Data!DV797</f>
        <v>3.5</v>
      </c>
      <c r="BL797" s="20">
        <f>Data!BP797-Data!DW797</f>
        <v>0.89999999999999991</v>
      </c>
      <c r="BM797" s="20">
        <f>Data!BQ797-Data!DX797</f>
        <v>3.4447368421052635</v>
      </c>
      <c r="BN797" s="20">
        <f>Data!BR797-Data!DY797</f>
        <v>9.9999999999999645E-2</v>
      </c>
      <c r="BO797" s="20">
        <f>Data!BS797-Data!DZ797</f>
        <v>-60</v>
      </c>
      <c r="BP797" s="20">
        <f>Data!BT797-Data!EA797</f>
        <v>4.1000000000000036E-2</v>
      </c>
      <c r="BQ797" s="20">
        <f>Data!BU797-Data!EB797</f>
        <v>2</v>
      </c>
      <c r="BR797" s="20">
        <f>Data!BV797-Data!EC797</f>
        <v>11</v>
      </c>
      <c r="BS797" s="20">
        <f>Data!BW797-Data!ED797</f>
        <v>-14</v>
      </c>
      <c r="BT797" s="20">
        <f>Data!BX797-Data!EE797</f>
        <v>-35</v>
      </c>
      <c r="BU797" s="20">
        <f>Data!BY797-Data!EF797</f>
        <v>31</v>
      </c>
      <c r="BV797" s="20">
        <f>Data!BZ797-Data!EG797</f>
        <v>21</v>
      </c>
      <c r="BW797" s="20">
        <f>Data!CA797-Data!EH797</f>
        <v>-2.7999999999999972</v>
      </c>
      <c r="BX797" s="20">
        <f>Data!CB797-Data!EI797</f>
        <v>-62</v>
      </c>
      <c r="BY797" s="20">
        <f>Data!CC797-Data!EJ797</f>
        <v>-29</v>
      </c>
      <c r="BZ797" s="20">
        <f>Data!EK797</f>
        <v>10774.080000000002</v>
      </c>
      <c r="CA797" s="20">
        <f>Data!EL797</f>
        <v>10992.599999999999</v>
      </c>
      <c r="CB797" s="20">
        <f>Data!EM797</f>
        <v>53.09473684210527</v>
      </c>
      <c r="CC797" s="20">
        <f>Data!EN797</f>
        <v>110.25225</v>
      </c>
      <c r="CD797" s="20">
        <f>Data!EO797</f>
        <v>11.872</v>
      </c>
      <c r="CE797" s="20">
        <f>Data!EP797</f>
        <v>198.465</v>
      </c>
      <c r="CF797" s="50">
        <f>IF(ISBLANK(Data!EQ797), "", Data!EQ797)</f>
        <v>62</v>
      </c>
      <c r="CG797" s="50">
        <f>IF(ISBLANK(Data!ER797), "", Data!ER797)</f>
        <v>71</v>
      </c>
      <c r="CH797" s="61" t="str">
        <f>IF(ISBLANK(Data!ES797), "", Data!ES797)</f>
        <v>Stanford</v>
      </c>
      <c r="CI797" s="61">
        <f>IF(ISBLANK(Data!ET797), "", Data!ET797)</f>
        <v>133</v>
      </c>
    </row>
    <row r="798" spans="1:87" x14ac:dyDescent="0.45">
      <c r="A798" s="50">
        <f>IF(ISBLANK(Data!A798), "", Data!A798)</f>
        <v>45323</v>
      </c>
      <c r="B798" s="50" t="str">
        <f>IF(ISBLANK(Data!B798), "", Data!B798)</f>
        <v>New Mexico St.</v>
      </c>
      <c r="C798" s="50">
        <f>IF(ISBLANK(Data!C798), "", Data!C798)</f>
        <v>195</v>
      </c>
      <c r="D798" s="50" t="str">
        <f>IF(ISBLANK(Data!D798), "", Data!D798)</f>
        <v>Liberty</v>
      </c>
      <c r="E798" s="50">
        <f>IF(ISBLANK(Data!E798), "", Data!E798)</f>
        <v>142</v>
      </c>
      <c r="F798" s="50" t="str">
        <f>IF(ISBLANK(Data!F798), "", Data!F798)</f>
        <v>N</v>
      </c>
      <c r="G798" s="50" t="str">
        <f>IF(ISBLANK(Data!G798), "", Data!G798)</f>
        <v>New Mexico St.</v>
      </c>
      <c r="H798" s="50" t="str">
        <f>IF(ISBLANK(Data!H798), "", Data!H798)</f>
        <v>Liberty</v>
      </c>
      <c r="I798" s="50" t="str">
        <f>IF(ISBLANK(Data!I798), "", Data!I798)</f>
        <v>New Mexico St.</v>
      </c>
      <c r="J798" s="50" t="str">
        <f>IF(ISBLANK(Data!J798), "", Data!J798)</f>
        <v>Liberty</v>
      </c>
      <c r="K798" s="50" t="str">
        <f>IF(ISBLANK(Data!K798), "", Data!K798)</f>
        <v>New Mexico State</v>
      </c>
      <c r="L798" s="50" t="str">
        <f>IF(ISBLANK(Data!L798), "", Data!L798)</f>
        <v>Liberty</v>
      </c>
      <c r="M798" s="50" t="str">
        <f>IF(ISBLANK(Data!M798), "", Data!M798)</f>
        <v>N Mex State</v>
      </c>
      <c r="N798" s="50" t="str">
        <f>IF(ISBLANK(Data!N798), "", Data!N798)</f>
        <v>Liberty</v>
      </c>
      <c r="O798" s="50" t="str">
        <f>IF(ISBLANK(Data!O798), "", Data!O798)</f>
        <v>N. Mex. St.</v>
      </c>
      <c r="P798" s="50" t="str">
        <f>IF(ISBLANK(Data!P798), "", Data!P798)</f>
        <v>Liberty</v>
      </c>
      <c r="Q798" s="50" t="str">
        <f>IF(ISBLANK(Data!Q798), "", Data!Q798)</f>
        <v>New Mexico State</v>
      </c>
      <c r="R798" s="50" t="str">
        <f>IF(ISBLANK(Data!R798), "", Data!R798)</f>
        <v>Liberty</v>
      </c>
      <c r="S798" s="20">
        <f>Data!W798-Data!CD798</f>
        <v>-0.19047619047618997</v>
      </c>
      <c r="T798" s="20">
        <f>Data!X798-Data!CE798</f>
        <v>-12.760000000000002</v>
      </c>
      <c r="U798" s="20">
        <f>Data!Y798-Data!CF798</f>
        <v>-11.799999999999997</v>
      </c>
      <c r="V798" s="20">
        <f>Data!Z798-Data!CG798</f>
        <v>1</v>
      </c>
      <c r="W798" s="20">
        <f>Data!AA798-Data!CH798</f>
        <v>3.4000000000000057</v>
      </c>
      <c r="X798" s="20">
        <f>Data!AB798-Data!CI798</f>
        <v>4.0999999999999995E-2</v>
      </c>
      <c r="Y798" s="20">
        <f>Data!AC798-Data!CJ798</f>
        <v>2.84</v>
      </c>
      <c r="Z798" s="20">
        <f>Data!AD798-Data!CK798</f>
        <v>1.4000000000000057</v>
      </c>
      <c r="AA798" s="20">
        <f>Data!AE798-Data!CL798</f>
        <v>-1.4000000000000057</v>
      </c>
      <c r="AB798" s="20">
        <f>Data!AF798-Data!CM798</f>
        <v>5.52</v>
      </c>
      <c r="AC798" s="20">
        <f>Data!AG798-Data!CN798</f>
        <v>-11.800000000000011</v>
      </c>
      <c r="AD798" s="20">
        <f>Data!AH798-Data!CO798</f>
        <v>-1.0999999999999943</v>
      </c>
      <c r="AE798" s="20">
        <f>Data!AI798-Data!CP798</f>
        <v>-0.28570000000000001</v>
      </c>
      <c r="AF798" s="20">
        <f>Data!AJ798-Data!CQ798</f>
        <v>-3.4999999999999996</v>
      </c>
      <c r="AG798" s="20">
        <f>Data!AK798-Data!CR798</f>
        <v>-0.16666666666666663</v>
      </c>
      <c r="AH798" s="20">
        <f>Data!AL798-Data!CS798</f>
        <v>-130</v>
      </c>
      <c r="AI798" s="20">
        <f>Data!AM798-Data!CT798</f>
        <v>-10.559999999999999</v>
      </c>
      <c r="AJ798" s="20">
        <f>Data!AN798-Data!CU798</f>
        <v>3.01</v>
      </c>
      <c r="AK798" s="20">
        <f>Data!AO798-Data!CV798</f>
        <v>-133</v>
      </c>
      <c r="AL798" s="20">
        <f>Data!AP798-Data!CW798</f>
        <v>167</v>
      </c>
      <c r="AM798" s="20">
        <f>Data!AQ798-Data!CX798</f>
        <v>-65</v>
      </c>
      <c r="AN798" s="20">
        <f>Data!AR798-Data!CY798</f>
        <v>-4.3000000000000038E-2</v>
      </c>
      <c r="AO798" s="20">
        <f>Data!AS798-Data!CZ798</f>
        <v>-91</v>
      </c>
      <c r="AP798" s="20">
        <f>Data!AT798-Data!DA798</f>
        <v>-210</v>
      </c>
      <c r="AQ798" s="20">
        <f>Data!AU798-Data!DB798</f>
        <v>-3.2999999999999974E-2</v>
      </c>
      <c r="AR798" s="20">
        <f>Data!AV798-Data!DC798</f>
        <v>120</v>
      </c>
      <c r="AS798" s="20">
        <f>Data!AW798-Data!DD798</f>
        <v>146</v>
      </c>
      <c r="AT798" s="20">
        <f>Data!AX798-Data!DE798</f>
        <v>5.5999999999999939E-2</v>
      </c>
      <c r="AU798" s="20">
        <f>Data!AY798-Data!DF798</f>
        <v>-18</v>
      </c>
      <c r="AV798" s="20">
        <f>Data!AZ798-Data!DG798</f>
        <v>-0.85714285714285765</v>
      </c>
      <c r="AW798" s="20">
        <f>Data!BA798-Data!DH798</f>
        <v>-17</v>
      </c>
      <c r="AX798" s="20">
        <f>Data!BB798-Data!DI798</f>
        <v>-0.8095238095238102</v>
      </c>
      <c r="AY798" s="20">
        <f>Data!BC798-Data!DJ798</f>
        <v>-111</v>
      </c>
      <c r="AZ798" s="20">
        <f>Data!BD798-Data!DK798</f>
        <v>30</v>
      </c>
      <c r="BA798" s="20">
        <f>Data!BE798-Data!DL798</f>
        <v>22</v>
      </c>
      <c r="BB798" s="20">
        <f>Data!BF798-Data!DM798</f>
        <v>77</v>
      </c>
      <c r="BC798" s="20">
        <f>Data!BG798-Data!DN798</f>
        <v>135</v>
      </c>
      <c r="BD798" s="20">
        <f>Data!BH798-Data!DO798</f>
        <v>-6.3999999999999915</v>
      </c>
      <c r="BE798" s="20">
        <f>Data!BI798-Data!DP798</f>
        <v>7.9519999999999982</v>
      </c>
      <c r="BF798" s="20">
        <f>Data!BJ798-Data!DQ798</f>
        <v>-14.286</v>
      </c>
      <c r="BG798" s="20">
        <f>Data!BK798-Data!DR798</f>
        <v>-0.92600000000000005</v>
      </c>
      <c r="BH798" s="20">
        <f>Data!BL798-Data!DS798</f>
        <v>3.6669999999999998</v>
      </c>
      <c r="BI798" s="20">
        <f>Data!BM798-Data!DT798</f>
        <v>-5.5999999999999939E-2</v>
      </c>
      <c r="BJ798" s="20">
        <f>Data!BN798-Data!DU798</f>
        <v>-10</v>
      </c>
      <c r="BK798" s="20">
        <f>Data!BO798-Data!DV798</f>
        <v>6.9999999999999982</v>
      </c>
      <c r="BL798" s="20">
        <f>Data!BP798-Data!DW798</f>
        <v>1.0999999999999999</v>
      </c>
      <c r="BM798" s="20">
        <f>Data!BQ798-Data!DX798</f>
        <v>1.4285714285714288</v>
      </c>
      <c r="BN798" s="20">
        <f>Data!BR798-Data!DY798</f>
        <v>6.3999999999999986</v>
      </c>
      <c r="BO798" s="20">
        <f>Data!BS798-Data!DZ798</f>
        <v>110</v>
      </c>
      <c r="BP798" s="20">
        <f>Data!BT798-Data!EA798</f>
        <v>-5.6999999999999995E-2</v>
      </c>
      <c r="BQ798" s="20">
        <f>Data!BU798-Data!EB798</f>
        <v>-12</v>
      </c>
      <c r="BR798" s="20">
        <f>Data!BV798-Data!EC798</f>
        <v>156</v>
      </c>
      <c r="BS798" s="20">
        <f>Data!BW798-Data!ED798</f>
        <v>105</v>
      </c>
      <c r="BT798" s="20">
        <f>Data!BX798-Data!EE798</f>
        <v>106</v>
      </c>
      <c r="BU798" s="20">
        <f>Data!BY798-Data!EF798</f>
        <v>195</v>
      </c>
      <c r="BV798" s="20">
        <f>Data!BZ798-Data!EG798</f>
        <v>135</v>
      </c>
      <c r="BW798" s="20">
        <f>Data!CA798-Data!EH798</f>
        <v>105.5</v>
      </c>
      <c r="BX798" s="20">
        <f>Data!CB798-Data!EI798</f>
        <v>109</v>
      </c>
      <c r="BY798" s="20">
        <f>Data!CC798-Data!EJ798</f>
        <v>198</v>
      </c>
      <c r="BZ798" s="20">
        <f>Data!EK798</f>
        <v>10624.32</v>
      </c>
      <c r="CA798" s="20">
        <f>Data!EL798</f>
        <v>11980.64</v>
      </c>
      <c r="CB798" s="20">
        <f>Data!EM798</f>
        <v>71.19047619047619</v>
      </c>
      <c r="CC798" s="20">
        <f>Data!EN798</f>
        <v>64.442142857142855</v>
      </c>
      <c r="CD798" s="20">
        <f>Data!EO798</f>
        <v>13.6686</v>
      </c>
      <c r="CE798" s="20">
        <f>Data!EP798</f>
        <v>215.83999999999997</v>
      </c>
      <c r="CF798" s="50">
        <f>IF(ISBLANK(Data!EQ798), "", Data!EQ798)</f>
        <v>79</v>
      </c>
      <c r="CG798" s="50">
        <f>IF(ISBLANK(Data!ER798), "", Data!ER798)</f>
        <v>73</v>
      </c>
      <c r="CH798" s="61" t="str">
        <f>IF(ISBLANK(Data!ES798), "", Data!ES798)</f>
        <v>New Mexico St.</v>
      </c>
      <c r="CI798" s="61">
        <f>IF(ISBLANK(Data!ET798), "", Data!ET798)</f>
        <v>152</v>
      </c>
    </row>
    <row r="799" spans="1:87" x14ac:dyDescent="0.45">
      <c r="A799" s="50">
        <f>IF(ISBLANK(Data!A799), "", Data!A799)</f>
        <v>45323</v>
      </c>
      <c r="B799" s="50" t="str">
        <f>IF(ISBLANK(Data!B799), "", Data!B799)</f>
        <v>UC San Diego</v>
      </c>
      <c r="C799" s="50">
        <f>IF(ISBLANK(Data!C799), "", Data!C799)</f>
        <v>314</v>
      </c>
      <c r="D799" s="50" t="str">
        <f>IF(ISBLANK(Data!D799), "", Data!D799)</f>
        <v>Cal St. Northridge</v>
      </c>
      <c r="E799" s="50">
        <f>IF(ISBLANK(Data!E799), "", Data!E799)</f>
        <v>40</v>
      </c>
      <c r="F799" s="50" t="str">
        <f>IF(ISBLANK(Data!F799), "", Data!F799)</f>
        <v>N</v>
      </c>
      <c r="G799" s="50" t="str">
        <f>IF(ISBLANK(Data!G799), "", Data!G799)</f>
        <v>UC San Diego</v>
      </c>
      <c r="H799" s="50" t="str">
        <f>IF(ISBLANK(Data!H799), "", Data!H799)</f>
        <v>Cal St. Northridge</v>
      </c>
      <c r="I799" s="50" t="str">
        <f>IF(ISBLANK(Data!I799), "", Data!I799)</f>
        <v>UC San Diego</v>
      </c>
      <c r="J799" s="50" t="str">
        <f>IF(ISBLANK(Data!J799), "", Data!J799)</f>
        <v>Cal St. Northridge</v>
      </c>
      <c r="K799" s="50" t="str">
        <f>IF(ISBLANK(Data!K799), "", Data!K799)</f>
        <v>UC San Diego</v>
      </c>
      <c r="L799" s="50" t="str">
        <f>IF(ISBLANK(Data!L799), "", Data!L799)</f>
        <v>Cal State Northridge</v>
      </c>
      <c r="M799" s="50" t="str">
        <f>IF(ISBLANK(Data!M799), "", Data!M799)</f>
        <v>UCSD</v>
      </c>
      <c r="N799" s="50" t="str">
        <f>IF(ISBLANK(Data!N799), "", Data!N799)</f>
        <v>Cal St Nrdge</v>
      </c>
      <c r="O799" s="50" t="str">
        <f>IF(ISBLANK(Data!O799), "", Data!O799)</f>
        <v>UC San Diego</v>
      </c>
      <c r="P799" s="50" t="str">
        <f>IF(ISBLANK(Data!P799), "", Data!P799)</f>
        <v>CSNorthridge</v>
      </c>
      <c r="Q799" s="50" t="str">
        <f>IF(ISBLANK(Data!Q799), "", Data!Q799)</f>
        <v>UC San Diego</v>
      </c>
      <c r="R799" s="50" t="str">
        <f>IF(ISBLANK(Data!R799), "", Data!R799)</f>
        <v>Cal State Northridge</v>
      </c>
      <c r="S799" s="20">
        <f>Data!W799-Data!CD799</f>
        <v>4.7619047619048005E-2</v>
      </c>
      <c r="T799" s="20">
        <f>Data!X799-Data!CE799</f>
        <v>11.780000000000001</v>
      </c>
      <c r="U799" s="20">
        <f>Data!Y799-Data!CF799</f>
        <v>10.099999999999994</v>
      </c>
      <c r="V799" s="20">
        <f>Data!Z799-Data!CG799</f>
        <v>-1.7000000000000028</v>
      </c>
      <c r="W799" s="20">
        <f>Data!AA799-Data!CH799</f>
        <v>-7.8999999999999915</v>
      </c>
      <c r="X799" s="20">
        <f>Data!AB799-Data!CI799</f>
        <v>-0.08</v>
      </c>
      <c r="Y799" s="20">
        <f>Data!AC799-Data!CJ799</f>
        <v>3.4099999999999997</v>
      </c>
      <c r="Z799" s="20">
        <f>Data!AD799-Data!CK799</f>
        <v>2.5</v>
      </c>
      <c r="AA799" s="20">
        <f>Data!AE799-Data!CL799</f>
        <v>-0.89999999999999147</v>
      </c>
      <c r="AB799" s="20">
        <f>Data!AF799-Data!CM799</f>
        <v>6.87</v>
      </c>
      <c r="AC799" s="20">
        <f>Data!AG799-Data!CN799</f>
        <v>11.099999999999994</v>
      </c>
      <c r="AD799" s="20">
        <f>Data!AH799-Data!CO799</f>
        <v>-2.2000000000000028</v>
      </c>
      <c r="AE799" s="20">
        <f>Data!AI799-Data!CP799</f>
        <v>0.34600000000000003</v>
      </c>
      <c r="AF799" s="20">
        <f>Data!AJ799-Data!CQ799</f>
        <v>1.7999999999999998</v>
      </c>
      <c r="AG799" s="20">
        <f>Data!AK799-Data!CR799</f>
        <v>8.5714285714285687E-2</v>
      </c>
      <c r="AH799" s="20">
        <f>Data!AL799-Data!CS799</f>
        <v>132</v>
      </c>
      <c r="AI799" s="20">
        <f>Data!AM799-Data!CT799</f>
        <v>8.870000000000001</v>
      </c>
      <c r="AJ799" s="20">
        <f>Data!AN799-Data!CU799</f>
        <v>3.8099999999999996</v>
      </c>
      <c r="AK799" s="20">
        <f>Data!AO799-Data!CV799</f>
        <v>-3</v>
      </c>
      <c r="AL799" s="20">
        <f>Data!AP799-Data!CW799</f>
        <v>-120</v>
      </c>
      <c r="AM799" s="20">
        <f>Data!AQ799-Data!CX799</f>
        <v>-72</v>
      </c>
      <c r="AN799" s="20">
        <f>Data!AR799-Data!CY799</f>
        <v>3.0000000000000027E-3</v>
      </c>
      <c r="AO799" s="20">
        <f>Data!AS799-Data!CZ799</f>
        <v>86</v>
      </c>
      <c r="AP799" s="20">
        <f>Data!AT799-Data!DA799</f>
        <v>195</v>
      </c>
      <c r="AQ799" s="20">
        <f>Data!AU799-Data!DB799</f>
        <v>4.6999999999999986E-2</v>
      </c>
      <c r="AR799" s="20">
        <f>Data!AV799-Data!DC799</f>
        <v>-29</v>
      </c>
      <c r="AS799" s="20">
        <f>Data!AW799-Data!DD799</f>
        <v>-92</v>
      </c>
      <c r="AT799" s="20">
        <f>Data!AX799-Data!DE799</f>
        <v>8.5999999999999965E-2</v>
      </c>
      <c r="AU799" s="20">
        <f>Data!AY799-Data!DF799</f>
        <v>-72</v>
      </c>
      <c r="AV799" s="20">
        <f>Data!AZ799-Data!DG799</f>
        <v>-3.4285714285714288</v>
      </c>
      <c r="AW799" s="20">
        <f>Data!BA799-Data!DH799</f>
        <v>-139</v>
      </c>
      <c r="AX799" s="20">
        <f>Data!BB799-Data!DI799</f>
        <v>-6.6190476190476204</v>
      </c>
      <c r="AY799" s="20">
        <f>Data!BC799-Data!DJ799</f>
        <v>-14</v>
      </c>
      <c r="AZ799" s="20">
        <f>Data!BD799-Data!DK799</f>
        <v>-34</v>
      </c>
      <c r="BA799" s="20">
        <f>Data!BE799-Data!DL799</f>
        <v>-13</v>
      </c>
      <c r="BB799" s="20">
        <f>Data!BF799-Data!DM799</f>
        <v>-107</v>
      </c>
      <c r="BC799" s="20">
        <f>Data!BG799-Data!DN799</f>
        <v>-110</v>
      </c>
      <c r="BD799" s="20">
        <f>Data!BH799-Data!DO799</f>
        <v>-0.20000000000000284</v>
      </c>
      <c r="BE799" s="20">
        <f>Data!BI799-Data!DP799</f>
        <v>-5.7139999999999986</v>
      </c>
      <c r="BF799" s="20">
        <f>Data!BJ799-Data!DQ799</f>
        <v>5.5720000000000001</v>
      </c>
      <c r="BG799" s="20">
        <f>Data!BK799-Data!DR799</f>
        <v>0.42400000000000004</v>
      </c>
      <c r="BH799" s="20">
        <f>Data!BL799-Data!DS799</f>
        <v>-5.0960000000000001</v>
      </c>
      <c r="BI799" s="20">
        <f>Data!BM799-Data!DT799</f>
        <v>0.127</v>
      </c>
      <c r="BJ799" s="20">
        <f>Data!BN799-Data!DU799</f>
        <v>9.3000000000000007</v>
      </c>
      <c r="BK799" s="20">
        <f>Data!BO799-Data!DV799</f>
        <v>-4.3999999999999986</v>
      </c>
      <c r="BL799" s="20">
        <f>Data!BP799-Data!DW799</f>
        <v>-0.70000000000000018</v>
      </c>
      <c r="BM799" s="20">
        <f>Data!BQ799-Data!DX799</f>
        <v>-1.6190476190476195</v>
      </c>
      <c r="BN799" s="20">
        <f>Data!BR799-Data!DY799</f>
        <v>-5.1999999999999993</v>
      </c>
      <c r="BO799" s="20">
        <f>Data!BS799-Data!DZ799</f>
        <v>-87</v>
      </c>
      <c r="BP799" s="20">
        <f>Data!BT799-Data!EA799</f>
        <v>4.6000000000000041E-2</v>
      </c>
      <c r="BQ799" s="20">
        <f>Data!BU799-Data!EB799</f>
        <v>2</v>
      </c>
      <c r="BR799" s="20">
        <f>Data!BV799-Data!EC799</f>
        <v>-112</v>
      </c>
      <c r="BS799" s="20">
        <f>Data!BW799-Data!ED799</f>
        <v>-84</v>
      </c>
      <c r="BT799" s="20">
        <f>Data!BX799-Data!EE799</f>
        <v>-56</v>
      </c>
      <c r="BU799" s="20">
        <f>Data!BY799-Data!EF799</f>
        <v>-100</v>
      </c>
      <c r="BV799" s="20">
        <f>Data!BZ799-Data!EG799</f>
        <v>-131</v>
      </c>
      <c r="BW799" s="20">
        <f>Data!CA799-Data!EH799</f>
        <v>-74.5</v>
      </c>
      <c r="BX799" s="20">
        <f>Data!CB799-Data!EI799</f>
        <v>-93</v>
      </c>
      <c r="BY799" s="20">
        <f>Data!CC799-Data!EJ799</f>
        <v>-126</v>
      </c>
      <c r="BZ799" s="20">
        <f>Data!EK799</f>
        <v>11875.71</v>
      </c>
      <c r="CA799" s="20">
        <f>Data!EL799</f>
        <v>10626</v>
      </c>
      <c r="CB799" s="20">
        <f>Data!EM799</f>
        <v>80.48742857142858</v>
      </c>
      <c r="CC799" s="20">
        <f>Data!EN799</f>
        <v>98.733333333333334</v>
      </c>
      <c r="CD799" s="20">
        <f>Data!EO799</f>
        <v>10.660299999999999</v>
      </c>
      <c r="CE799" s="20">
        <f>Data!EP799</f>
        <v>335.83499999999998</v>
      </c>
      <c r="CF799" s="50">
        <f>IF(ISBLANK(Data!EQ799), "", Data!EQ799)</f>
        <v>83</v>
      </c>
      <c r="CG799" s="50">
        <f>IF(ISBLANK(Data!ER799), "", Data!ER799)</f>
        <v>62</v>
      </c>
      <c r="CH799" s="61" t="str">
        <f>IF(ISBLANK(Data!ES799), "", Data!ES799)</f>
        <v>UC San Diego</v>
      </c>
      <c r="CI799" s="61">
        <f>IF(ISBLANK(Data!ET799), "", Data!ET799)</f>
        <v>145</v>
      </c>
    </row>
    <row r="800" spans="1:87" x14ac:dyDescent="0.45">
      <c r="A800" s="50">
        <f>IF(ISBLANK(Data!A800), "", Data!A800)</f>
        <v>45323</v>
      </c>
      <c r="B800" s="50" t="str">
        <f>IF(ISBLANK(Data!B800), "", Data!B800)</f>
        <v>UC Santa Barbara</v>
      </c>
      <c r="C800" s="50">
        <f>IF(ISBLANK(Data!C800), "", Data!C800)</f>
        <v>315</v>
      </c>
      <c r="D800" s="50" t="str">
        <f>IF(ISBLANK(Data!D800), "", Data!D800)</f>
        <v>UC Davis</v>
      </c>
      <c r="E800" s="50">
        <f>IF(ISBLANK(Data!E800), "", Data!E800)</f>
        <v>311</v>
      </c>
      <c r="F800" s="50" t="str">
        <f>IF(ISBLANK(Data!F800), "", Data!F800)</f>
        <v>N</v>
      </c>
      <c r="G800" s="50" t="str">
        <f>IF(ISBLANK(Data!G800), "", Data!G800)</f>
        <v>UC Santa Barbara</v>
      </c>
      <c r="H800" s="50" t="str">
        <f>IF(ISBLANK(Data!H800), "", Data!H800)</f>
        <v>UC Davis</v>
      </c>
      <c r="I800" s="50" t="str">
        <f>IF(ISBLANK(Data!I800), "", Data!I800)</f>
        <v>UC Santa Barbara</v>
      </c>
      <c r="J800" s="50" t="str">
        <f>IF(ISBLANK(Data!J800), "", Data!J800)</f>
        <v>UC Davis</v>
      </c>
      <c r="K800" s="50" t="str">
        <f>IF(ISBLANK(Data!K800), "", Data!K800)</f>
        <v>UC Santa Barbara</v>
      </c>
      <c r="L800" s="50" t="str">
        <f>IF(ISBLANK(Data!L800), "", Data!L800)</f>
        <v>UC Davis</v>
      </c>
      <c r="M800" s="50" t="str">
        <f>IF(ISBLANK(Data!M800), "", Data!M800)</f>
        <v>UCSB</v>
      </c>
      <c r="N800" s="50" t="str">
        <f>IF(ISBLANK(Data!N800), "", Data!N800)</f>
        <v>UC Davis</v>
      </c>
      <c r="O800" s="50" t="str">
        <f>IF(ISBLANK(Data!O800), "", Data!O800)</f>
        <v>UCSB</v>
      </c>
      <c r="P800" s="50" t="str">
        <f>IF(ISBLANK(Data!P800), "", Data!P800)</f>
        <v>UC Davis</v>
      </c>
      <c r="Q800" s="50" t="str">
        <f>IF(ISBLANK(Data!Q800), "", Data!Q800)</f>
        <v>UC Santa Barbara</v>
      </c>
      <c r="R800" s="50" t="str">
        <f>IF(ISBLANK(Data!R800), "", Data!R800)</f>
        <v>UC Davis</v>
      </c>
      <c r="S800" s="20">
        <f>Data!W800-Data!CD800</f>
        <v>3.157894736842104E-2</v>
      </c>
      <c r="T800" s="20">
        <f>Data!X800-Data!CE800</f>
        <v>2.3600000000000003</v>
      </c>
      <c r="U800" s="20">
        <f>Data!Y800-Data!CF800</f>
        <v>6.1000000000000085</v>
      </c>
      <c r="V800" s="20">
        <f>Data!Z800-Data!CG800</f>
        <v>3.8000000000000114</v>
      </c>
      <c r="W800" s="20">
        <f>Data!AA800-Data!CH800</f>
        <v>0</v>
      </c>
      <c r="X800" s="20">
        <f>Data!AB800-Data!CI800</f>
        <v>-2.2000000000000002E-2</v>
      </c>
      <c r="Y800" s="20">
        <f>Data!AC800-Data!CJ800</f>
        <v>-0.26999999999999957</v>
      </c>
      <c r="Z800" s="20">
        <f>Data!AD800-Data!CK800</f>
        <v>-1.1000000000000085</v>
      </c>
      <c r="AA800" s="20">
        <f>Data!AE800-Data!CL800</f>
        <v>-0.90000000000000568</v>
      </c>
      <c r="AB800" s="20">
        <f>Data!AF800-Data!CM800</f>
        <v>4.9999999999999822E-2</v>
      </c>
      <c r="AC800" s="20">
        <f>Data!AG800-Data!CN800</f>
        <v>5</v>
      </c>
      <c r="AD800" s="20">
        <f>Data!AH800-Data!CO800</f>
        <v>5.2000000000000028</v>
      </c>
      <c r="AE800" s="20">
        <f>Data!AI800-Data!CP800</f>
        <v>-8.4000000000000741E-3</v>
      </c>
      <c r="AF800" s="20">
        <f>Data!AJ800-Data!CQ800</f>
        <v>0.60000000000000053</v>
      </c>
      <c r="AG800" s="20">
        <f>Data!AK800-Data!CR800</f>
        <v>1.8684210526315831E-2</v>
      </c>
      <c r="AH800" s="20">
        <f>Data!AL800-Data!CS800</f>
        <v>1</v>
      </c>
      <c r="AI800" s="20">
        <f>Data!AM800-Data!CT800</f>
        <v>0.44999999999999996</v>
      </c>
      <c r="AJ800" s="20">
        <f>Data!AN800-Data!CU800</f>
        <v>-1.0099999999999998</v>
      </c>
      <c r="AK800" s="20">
        <f>Data!AO800-Data!CV800</f>
        <v>50</v>
      </c>
      <c r="AL800" s="20">
        <f>Data!AP800-Data!CW800</f>
        <v>23</v>
      </c>
      <c r="AM800" s="20">
        <f>Data!AQ800-Data!CX800</f>
        <v>-55</v>
      </c>
      <c r="AN800" s="20">
        <f>Data!AR800-Data!CY800</f>
        <v>7.1000000000000008E-2</v>
      </c>
      <c r="AO800" s="20">
        <f>Data!AS800-Data!CZ800</f>
        <v>-23</v>
      </c>
      <c r="AP800" s="20">
        <f>Data!AT800-Data!DA800</f>
        <v>-101</v>
      </c>
      <c r="AQ800" s="20">
        <f>Data!AU800-Data!DB800</f>
        <v>3.8000000000000034E-2</v>
      </c>
      <c r="AR800" s="20">
        <f>Data!AV800-Data!DC800</f>
        <v>-27</v>
      </c>
      <c r="AS800" s="20">
        <f>Data!AW800-Data!DD800</f>
        <v>-40</v>
      </c>
      <c r="AT800" s="20">
        <f>Data!AX800-Data!DE800</f>
        <v>4.0000000000000036E-3</v>
      </c>
      <c r="AU800" s="20">
        <f>Data!AY800-Data!DF800</f>
        <v>-46</v>
      </c>
      <c r="AV800" s="20">
        <f>Data!AZ800-Data!DG800</f>
        <v>-1.8684210526315788</v>
      </c>
      <c r="AW800" s="20">
        <f>Data!BA800-Data!DH800</f>
        <v>20</v>
      </c>
      <c r="AX800" s="20">
        <f>Data!BB800-Data!DI800</f>
        <v>2.8605263157894711</v>
      </c>
      <c r="AY800" s="20">
        <f>Data!BC800-Data!DJ800</f>
        <v>33</v>
      </c>
      <c r="AZ800" s="20">
        <f>Data!BD800-Data!DK800</f>
        <v>-76</v>
      </c>
      <c r="BA800" s="20">
        <f>Data!BE800-Data!DL800</f>
        <v>-7</v>
      </c>
      <c r="BB800" s="20">
        <f>Data!BF800-Data!DM800</f>
        <v>-26</v>
      </c>
      <c r="BC800" s="20">
        <f>Data!BG800-Data!DN800</f>
        <v>-82</v>
      </c>
      <c r="BD800" s="20">
        <f>Data!BH800-Data!DO800</f>
        <v>6.3999999999999915</v>
      </c>
      <c r="BE800" s="20">
        <f>Data!BI800-Data!DP800</f>
        <v>4.7680000000000007</v>
      </c>
      <c r="BF800" s="20">
        <f>Data!BJ800-Data!DQ800</f>
        <v>1.6630000000000003</v>
      </c>
      <c r="BG800" s="20">
        <f>Data!BK800-Data!DR800</f>
        <v>0.21299999999999997</v>
      </c>
      <c r="BH800" s="20">
        <f>Data!BL800-Data!DS800</f>
        <v>-0.61299999999999955</v>
      </c>
      <c r="BI800" s="20">
        <f>Data!BM800-Data!DT800</f>
        <v>-0.23700000000000004</v>
      </c>
      <c r="BJ800" s="20">
        <f>Data!BN800-Data!DU800</f>
        <v>-4.1999999999999993</v>
      </c>
      <c r="BK800" s="20">
        <f>Data!BO800-Data!DV800</f>
        <v>-0.90000000000000213</v>
      </c>
      <c r="BL800" s="20">
        <f>Data!BP800-Data!DW800</f>
        <v>-0.19999999999999973</v>
      </c>
      <c r="BM800" s="20">
        <f>Data!BQ800-Data!DX800</f>
        <v>-3.5894736842105264</v>
      </c>
      <c r="BN800" s="20">
        <f>Data!BR800-Data!DY800</f>
        <v>-3.2999999999999972</v>
      </c>
      <c r="BO800" s="20">
        <f>Data!BS800-Data!DZ800</f>
        <v>-26</v>
      </c>
      <c r="BP800" s="20">
        <f>Data!BT800-Data!EA800</f>
        <v>1.2000000000000011E-2</v>
      </c>
      <c r="BQ800" s="20">
        <f>Data!BU800-Data!EB800</f>
        <v>-1</v>
      </c>
      <c r="BR800" s="20">
        <f>Data!BV800-Data!EC800</f>
        <v>-15</v>
      </c>
      <c r="BS800" s="20">
        <f>Data!BW800-Data!ED800</f>
        <v>-6</v>
      </c>
      <c r="BT800" s="20">
        <f>Data!BX800-Data!EE800</f>
        <v>-19</v>
      </c>
      <c r="BU800" s="20">
        <f>Data!BY800-Data!EF800</f>
        <v>-16</v>
      </c>
      <c r="BV800" s="20">
        <f>Data!BZ800-Data!EG800</f>
        <v>-27</v>
      </c>
      <c r="BW800" s="20">
        <f>Data!CA800-Data!EH800</f>
        <v>-12</v>
      </c>
      <c r="BX800" s="20">
        <f>Data!CB800-Data!EI800</f>
        <v>-25</v>
      </c>
      <c r="BY800" s="20">
        <f>Data!CC800-Data!EJ800</f>
        <v>5</v>
      </c>
      <c r="BZ800" s="20">
        <f>Data!EK800</f>
        <v>11206.97</v>
      </c>
      <c r="CA800" s="20">
        <f>Data!EL800</f>
        <v>10967.94</v>
      </c>
      <c r="CB800" s="20">
        <f>Data!EM800</f>
        <v>107.1486</v>
      </c>
      <c r="CC800" s="20">
        <f>Data!EN800</f>
        <v>60.421052631578945</v>
      </c>
      <c r="CD800" s="20">
        <f>Data!EO800</f>
        <v>11.5115</v>
      </c>
      <c r="CE800" s="20">
        <f>Data!EP800</f>
        <v>278.25299999999999</v>
      </c>
      <c r="CF800" s="50">
        <f>IF(ISBLANK(Data!EQ800), "", Data!EQ800)</f>
        <v>69</v>
      </c>
      <c r="CG800" s="50">
        <f>IF(ISBLANK(Data!ER800), "", Data!ER800)</f>
        <v>79</v>
      </c>
      <c r="CH800" s="61" t="str">
        <f>IF(ISBLANK(Data!ES800), "", Data!ES800)</f>
        <v>UC Davis</v>
      </c>
      <c r="CI800" s="61">
        <f>IF(ISBLANK(Data!ET800), "", Data!ET800)</f>
        <v>148</v>
      </c>
    </row>
    <row r="801" spans="1:87" x14ac:dyDescent="0.45">
      <c r="A801" s="50">
        <f>IF(ISBLANK(Data!A801), "", Data!A801)</f>
        <v>45323</v>
      </c>
      <c r="B801" s="50" t="str">
        <f>IF(ISBLANK(Data!B801), "", Data!B801)</f>
        <v>USC</v>
      </c>
      <c r="C801" s="50">
        <f>IF(ISBLANK(Data!C801), "", Data!C801)</f>
        <v>325</v>
      </c>
      <c r="D801" s="50" t="str">
        <f>IF(ISBLANK(Data!D801), "", Data!D801)</f>
        <v>Oregon</v>
      </c>
      <c r="E801" s="50">
        <f>IF(ISBLANK(Data!E801), "", Data!E801)</f>
        <v>225</v>
      </c>
      <c r="F801" s="50" t="str">
        <f>IF(ISBLANK(Data!F801), "", Data!F801)</f>
        <v>N</v>
      </c>
      <c r="G801" s="50" t="str">
        <f>IF(ISBLANK(Data!G801), "", Data!G801)</f>
        <v>USC</v>
      </c>
      <c r="H801" s="50" t="str">
        <f>IF(ISBLANK(Data!H801), "", Data!H801)</f>
        <v>Oregon</v>
      </c>
      <c r="I801" s="50" t="str">
        <f>IF(ISBLANK(Data!I801), "", Data!I801)</f>
        <v>USC</v>
      </c>
      <c r="J801" s="50" t="str">
        <f>IF(ISBLANK(Data!J801), "", Data!J801)</f>
        <v>Oregon</v>
      </c>
      <c r="K801" s="50" t="str">
        <f>IF(ISBLANK(Data!K801), "", Data!K801)</f>
        <v>Southern California</v>
      </c>
      <c r="L801" s="50" t="str">
        <f>IF(ISBLANK(Data!L801), "", Data!L801)</f>
        <v>Oregon</v>
      </c>
      <c r="M801" s="50" t="str">
        <f>IF(ISBLANK(Data!M801), "", Data!M801)</f>
        <v>USC</v>
      </c>
      <c r="N801" s="50" t="str">
        <f>IF(ISBLANK(Data!N801), "", Data!N801)</f>
        <v>Oregon</v>
      </c>
      <c r="O801" s="50" t="str">
        <f>IF(ISBLANK(Data!O801), "", Data!O801)</f>
        <v>USC</v>
      </c>
      <c r="P801" s="50" t="str">
        <f>IF(ISBLANK(Data!P801), "", Data!P801)</f>
        <v>Oregon</v>
      </c>
      <c r="Q801" s="50" t="str">
        <f>IF(ISBLANK(Data!Q801), "", Data!Q801)</f>
        <v>USC</v>
      </c>
      <c r="R801" s="50" t="str">
        <f>IF(ISBLANK(Data!R801), "", Data!R801)</f>
        <v>Oregon</v>
      </c>
      <c r="S801" s="20">
        <f>Data!W801-Data!CD801</f>
        <v>-0.29999999999999993</v>
      </c>
      <c r="T801" s="20">
        <f>Data!X801-Data!CE801</f>
        <v>-5.75</v>
      </c>
      <c r="U801" s="20">
        <f>Data!Y801-Data!CF801</f>
        <v>-5.2000000000000028</v>
      </c>
      <c r="V801" s="20">
        <f>Data!Z801-Data!CG801</f>
        <v>0.5</v>
      </c>
      <c r="W801" s="20">
        <f>Data!AA801-Data!CH801</f>
        <v>1.3000000000000114</v>
      </c>
      <c r="X801" s="20">
        <f>Data!AB801-Data!CI801</f>
        <v>-0.11499999999999999</v>
      </c>
      <c r="Y801" s="20">
        <f>Data!AC801-Data!CJ801</f>
        <v>2.5100000000000007</v>
      </c>
      <c r="Z801" s="20">
        <f>Data!AD801-Data!CK801</f>
        <v>9.9999999999994316E-2</v>
      </c>
      <c r="AA801" s="20">
        <f>Data!AE801-Data!CL801</f>
        <v>-2.4000000000000057</v>
      </c>
      <c r="AB801" s="20">
        <f>Data!AF801-Data!CM801</f>
        <v>5.17</v>
      </c>
      <c r="AC801" s="20">
        <f>Data!AG801-Data!CN801</f>
        <v>-4.5</v>
      </c>
      <c r="AD801" s="20">
        <f>Data!AH801-Data!CO801</f>
        <v>9.9999999999994316E-2</v>
      </c>
      <c r="AE801" s="20">
        <f>Data!AI801-Data!CP801</f>
        <v>-8.879999999999999E-2</v>
      </c>
      <c r="AF801" s="20">
        <f>Data!AJ801-Data!CQ801</f>
        <v>-5.0999999999999996</v>
      </c>
      <c r="AG801" s="20">
        <f>Data!AK801-Data!CR801</f>
        <v>-0.255</v>
      </c>
      <c r="AH801" s="20">
        <f>Data!AL801-Data!CS801</f>
        <v>-149</v>
      </c>
      <c r="AI801" s="20">
        <f>Data!AM801-Data!CT801</f>
        <v>-4.620000000000001</v>
      </c>
      <c r="AJ801" s="20">
        <f>Data!AN801-Data!CU801</f>
        <v>0.97999999999999954</v>
      </c>
      <c r="AK801" s="20">
        <f>Data!AO801-Data!CV801</f>
        <v>-76</v>
      </c>
      <c r="AL801" s="20">
        <f>Data!AP801-Data!CW801</f>
        <v>36</v>
      </c>
      <c r="AM801" s="20">
        <f>Data!AQ801-Data!CX801</f>
        <v>-9</v>
      </c>
      <c r="AN801" s="20">
        <f>Data!AR801-Data!CY801</f>
        <v>-2.5999999999999968E-2</v>
      </c>
      <c r="AO801" s="20">
        <f>Data!AS801-Data!CZ801</f>
        <v>-5</v>
      </c>
      <c r="AP801" s="20">
        <f>Data!AT801-Data!DA801</f>
        <v>7</v>
      </c>
      <c r="AQ801" s="20">
        <f>Data!AU801-Data!DB801</f>
        <v>-1.7000000000000015E-2</v>
      </c>
      <c r="AR801" s="20">
        <f>Data!AV801-Data!DC801</f>
        <v>-3</v>
      </c>
      <c r="AS801" s="20">
        <f>Data!AW801-Data!DD801</f>
        <v>-7</v>
      </c>
      <c r="AT801" s="20">
        <f>Data!AX801-Data!DE801</f>
        <v>4.0000000000000036E-3</v>
      </c>
      <c r="AU801" s="20">
        <f>Data!AY801-Data!DF801</f>
        <v>32</v>
      </c>
      <c r="AV801" s="20">
        <f>Data!AZ801-Data!DG801</f>
        <v>1.5999999999999996</v>
      </c>
      <c r="AW801" s="20">
        <f>Data!BA801-Data!DH801</f>
        <v>37</v>
      </c>
      <c r="AX801" s="20">
        <f>Data!BB801-Data!DI801</f>
        <v>1.8500000000000014</v>
      </c>
      <c r="AY801" s="20">
        <f>Data!BC801-Data!DJ801</f>
        <v>21</v>
      </c>
      <c r="AZ801" s="20">
        <f>Data!BD801-Data!DK801</f>
        <v>-15</v>
      </c>
      <c r="BA801" s="20">
        <f>Data!BE801-Data!DL801</f>
        <v>23</v>
      </c>
      <c r="BB801" s="20">
        <f>Data!BF801-Data!DM801</f>
        <v>60</v>
      </c>
      <c r="BC801" s="20">
        <f>Data!BG801-Data!DN801</f>
        <v>-6</v>
      </c>
      <c r="BD801" s="20">
        <f>Data!BH801-Data!DO801</f>
        <v>-3.7999999999999972</v>
      </c>
      <c r="BE801" s="20">
        <f>Data!BI801-Data!DP801</f>
        <v>1.7999999999999972</v>
      </c>
      <c r="BF801" s="20">
        <f>Data!BJ801-Data!DQ801</f>
        <v>-5.6</v>
      </c>
      <c r="BG801" s="20">
        <f>Data!BK801-Data!DR801</f>
        <v>-0.21599999999999997</v>
      </c>
      <c r="BH801" s="20">
        <f>Data!BL801-Data!DS801</f>
        <v>3</v>
      </c>
      <c r="BI801" s="20">
        <f>Data!BM801-Data!DT801</f>
        <v>-0.20899999999999996</v>
      </c>
      <c r="BJ801" s="20">
        <f>Data!BN801-Data!DU801</f>
        <v>0.39999999999999858</v>
      </c>
      <c r="BK801" s="20">
        <f>Data!BO801-Data!DV801</f>
        <v>-0.39999999999999858</v>
      </c>
      <c r="BL801" s="20">
        <f>Data!BP801-Data!DW801</f>
        <v>1.1999999999999997</v>
      </c>
      <c r="BM801" s="20">
        <f>Data!BQ801-Data!DX801</f>
        <v>-0.75</v>
      </c>
      <c r="BN801" s="20">
        <f>Data!BR801-Data!DY801</f>
        <v>-0.19999999999999929</v>
      </c>
      <c r="BO801" s="20">
        <f>Data!BS801-Data!DZ801</f>
        <v>89</v>
      </c>
      <c r="BP801" s="20">
        <f>Data!BT801-Data!EA801</f>
        <v>-6.6999999999999948E-2</v>
      </c>
      <c r="BQ801" s="20">
        <f>Data!BU801-Data!EB801</f>
        <v>1</v>
      </c>
      <c r="BR801" s="20">
        <f>Data!BV801-Data!EC801</f>
        <v>45</v>
      </c>
      <c r="BS801" s="20">
        <f>Data!BW801-Data!ED801</f>
        <v>103</v>
      </c>
      <c r="BT801" s="20">
        <f>Data!BX801-Data!EE801</f>
        <v>92</v>
      </c>
      <c r="BU801" s="20">
        <f>Data!BY801-Data!EF801</f>
        <v>30</v>
      </c>
      <c r="BV801" s="20">
        <f>Data!BZ801-Data!EG801</f>
        <v>44</v>
      </c>
      <c r="BW801" s="20">
        <f>Data!CA801-Data!EH801</f>
        <v>57.900000000000006</v>
      </c>
      <c r="BX801" s="20">
        <f>Data!CB801-Data!EI801</f>
        <v>90</v>
      </c>
      <c r="BY801" s="20">
        <f>Data!CC801-Data!EJ801</f>
        <v>140</v>
      </c>
      <c r="BZ801" s="20">
        <f>Data!EK801</f>
        <v>11291.4</v>
      </c>
      <c r="CA801" s="20">
        <f>Data!EL801</f>
        <v>11879.75</v>
      </c>
      <c r="CB801" s="20">
        <f>Data!EM801</f>
        <v>102.375</v>
      </c>
      <c r="CC801" s="20">
        <f>Data!EN801</f>
        <v>71.887500000000003</v>
      </c>
      <c r="CD801" s="20">
        <f>Data!EO801</f>
        <v>11.7432</v>
      </c>
      <c r="CE801" s="20">
        <f>Data!EP801</f>
        <v>239.72299999999998</v>
      </c>
      <c r="CF801" s="50">
        <f>IF(ISBLANK(Data!EQ801), "", Data!EQ801)</f>
        <v>69</v>
      </c>
      <c r="CG801" s="50">
        <f>IF(ISBLANK(Data!ER801), "", Data!ER801)</f>
        <v>78</v>
      </c>
      <c r="CH801" s="61" t="str">
        <f>IF(ISBLANK(Data!ES801), "", Data!ES801)</f>
        <v>Oregon</v>
      </c>
      <c r="CI801" s="61">
        <f>IF(ISBLANK(Data!ET801), "", Data!ET801)</f>
        <v>147</v>
      </c>
    </row>
    <row r="802" spans="1:87" x14ac:dyDescent="0.45">
      <c r="A802" s="50">
        <f>IF(ISBLANK(Data!A802), "", Data!A802)</f>
        <v>45323</v>
      </c>
      <c r="B802" s="50" t="str">
        <f>IF(ISBLANK(Data!B802), "", Data!B802)</f>
        <v>UCLA</v>
      </c>
      <c r="C802" s="50">
        <f>IF(ISBLANK(Data!C802), "", Data!C802)</f>
        <v>317</v>
      </c>
      <c r="D802" s="50" t="str">
        <f>IF(ISBLANK(Data!D802), "", Data!D802)</f>
        <v>Oregon St.</v>
      </c>
      <c r="E802" s="50">
        <f>IF(ISBLANK(Data!E802), "", Data!E802)</f>
        <v>226</v>
      </c>
      <c r="F802" s="50" t="str">
        <f>IF(ISBLANK(Data!F802), "", Data!F802)</f>
        <v>N</v>
      </c>
      <c r="G802" s="50" t="str">
        <f>IF(ISBLANK(Data!G802), "", Data!G802)</f>
        <v>UCLA</v>
      </c>
      <c r="H802" s="50" t="str">
        <f>IF(ISBLANK(Data!H802), "", Data!H802)</f>
        <v>Oregon St.</v>
      </c>
      <c r="I802" s="50" t="str">
        <f>IF(ISBLANK(Data!I802), "", Data!I802)</f>
        <v>UCLA</v>
      </c>
      <c r="J802" s="50" t="str">
        <f>IF(ISBLANK(Data!J802), "", Data!J802)</f>
        <v>Oregon St.</v>
      </c>
      <c r="K802" s="50" t="str">
        <f>IF(ISBLANK(Data!K802), "", Data!K802)</f>
        <v>UCLA</v>
      </c>
      <c r="L802" s="50" t="str">
        <f>IF(ISBLANK(Data!L802), "", Data!L802)</f>
        <v>Oregon State</v>
      </c>
      <c r="M802" s="50" t="str">
        <f>IF(ISBLANK(Data!M802), "", Data!M802)</f>
        <v>UCLA</v>
      </c>
      <c r="N802" s="50" t="str">
        <f>IF(ISBLANK(Data!N802), "", Data!N802)</f>
        <v>Oregon St</v>
      </c>
      <c r="O802" s="50" t="str">
        <f>IF(ISBLANK(Data!O802), "", Data!O802)</f>
        <v>UCLA</v>
      </c>
      <c r="P802" s="50" t="str">
        <f>IF(ISBLANK(Data!P802), "", Data!P802)</f>
        <v>Oregon St.</v>
      </c>
      <c r="Q802" s="50" t="str">
        <f>IF(ISBLANK(Data!Q802), "", Data!Q802)</f>
        <v>UCLA</v>
      </c>
      <c r="R802" s="50" t="str">
        <f>IF(ISBLANK(Data!R802), "", Data!R802)</f>
        <v>Oregon State</v>
      </c>
      <c r="S802" s="20">
        <f>Data!W802-Data!CD802</f>
        <v>-0.10000000000000003</v>
      </c>
      <c r="T802" s="20">
        <f>Data!X802-Data!CE802</f>
        <v>6.07</v>
      </c>
      <c r="U802" s="20">
        <f>Data!Y802-Data!CF802</f>
        <v>-1.6000000000000085</v>
      </c>
      <c r="V802" s="20">
        <f>Data!Z802-Data!CG802</f>
        <v>-7.7000000000000028</v>
      </c>
      <c r="W802" s="20">
        <f>Data!AA802-Data!CH802</f>
        <v>-1.8999999999999986</v>
      </c>
      <c r="X802" s="20">
        <f>Data!AB802-Data!CI802</f>
        <v>-0.2</v>
      </c>
      <c r="Y802" s="20">
        <f>Data!AC802-Data!CJ802</f>
        <v>0.97000000000000064</v>
      </c>
      <c r="Z802" s="20">
        <f>Data!AD802-Data!CK802</f>
        <v>0.19999999999998863</v>
      </c>
      <c r="AA802" s="20">
        <f>Data!AE802-Data!CL802</f>
        <v>-0.79999999999999716</v>
      </c>
      <c r="AB802" s="20">
        <f>Data!AF802-Data!CM802</f>
        <v>0.65</v>
      </c>
      <c r="AC802" s="20">
        <f>Data!AG802-Data!CN802</f>
        <v>-3.2999999999999972</v>
      </c>
      <c r="AD802" s="20">
        <f>Data!AH802-Data!CO802</f>
        <v>-6.6000000000000085</v>
      </c>
      <c r="AE802" s="20">
        <f>Data!AI802-Data!CP802</f>
        <v>9.2600000000000016E-2</v>
      </c>
      <c r="AF802" s="20">
        <f>Data!AJ802-Data!CQ802</f>
        <v>-1.3000000000000003</v>
      </c>
      <c r="AG802" s="20">
        <f>Data!AK802-Data!CR802</f>
        <v>-6.500000000000003E-2</v>
      </c>
      <c r="AH802" s="20">
        <f>Data!AL802-Data!CS802</f>
        <v>-6</v>
      </c>
      <c r="AI802" s="20">
        <f>Data!AM802-Data!CT802</f>
        <v>2.06</v>
      </c>
      <c r="AJ802" s="20">
        <f>Data!AN802-Data!CU802</f>
        <v>-1.1500000000000004</v>
      </c>
      <c r="AK802" s="20">
        <f>Data!AO802-Data!CV802</f>
        <v>-116</v>
      </c>
      <c r="AL802" s="20">
        <f>Data!AP802-Data!CW802</f>
        <v>-169</v>
      </c>
      <c r="AM802" s="20">
        <f>Data!AQ802-Data!CX802</f>
        <v>6</v>
      </c>
      <c r="AN802" s="20">
        <f>Data!AR802-Data!CY802</f>
        <v>-2.7000000000000024E-2</v>
      </c>
      <c r="AO802" s="20">
        <f>Data!AS802-Data!CZ802</f>
        <v>-28</v>
      </c>
      <c r="AP802" s="20">
        <f>Data!AT802-Data!DA802</f>
        <v>-61</v>
      </c>
      <c r="AQ802" s="20">
        <f>Data!AU802-Data!DB802</f>
        <v>-2.5000000000000022E-2</v>
      </c>
      <c r="AR802" s="20">
        <f>Data!AV802-Data!DC802</f>
        <v>-34</v>
      </c>
      <c r="AS802" s="20">
        <f>Data!AW802-Data!DD802</f>
        <v>-41</v>
      </c>
      <c r="AT802" s="20">
        <f>Data!AX802-Data!DE802</f>
        <v>-1.0000000000000009E-2</v>
      </c>
      <c r="AU802" s="20">
        <f>Data!AY802-Data!DF802</f>
        <v>32</v>
      </c>
      <c r="AV802" s="20">
        <f>Data!AZ802-Data!DG802</f>
        <v>1.6000000000000014</v>
      </c>
      <c r="AW802" s="20">
        <f>Data!BA802-Data!DH802</f>
        <v>14</v>
      </c>
      <c r="AX802" s="20">
        <f>Data!BB802-Data!DI802</f>
        <v>0.70000000000000284</v>
      </c>
      <c r="AY802" s="20">
        <f>Data!BC802-Data!DJ802</f>
        <v>9</v>
      </c>
      <c r="AZ802" s="20">
        <f>Data!BD802-Data!DK802</f>
        <v>-5</v>
      </c>
      <c r="BA802" s="20">
        <f>Data!BE802-Data!DL802</f>
        <v>-2</v>
      </c>
      <c r="BB802" s="20">
        <f>Data!BF802-Data!DM802</f>
        <v>-18</v>
      </c>
      <c r="BC802" s="20">
        <f>Data!BG802-Data!DN802</f>
        <v>0</v>
      </c>
      <c r="BD802" s="20">
        <f>Data!BH802-Data!DO802</f>
        <v>-5.7999999999999972</v>
      </c>
      <c r="BE802" s="20">
        <f>Data!BI802-Data!DP802</f>
        <v>-8.4499999999999957</v>
      </c>
      <c r="BF802" s="20">
        <f>Data!BJ802-Data!DQ802</f>
        <v>2.6500000000000004</v>
      </c>
      <c r="BG802" s="20">
        <f>Data!BK802-Data!DR802</f>
        <v>9.9999999999999978E-2</v>
      </c>
      <c r="BH802" s="20">
        <f>Data!BL802-Data!DS802</f>
        <v>-0.90000000000000036</v>
      </c>
      <c r="BI802" s="20">
        <f>Data!BM802-Data!DT802</f>
        <v>1.5000000000000013E-2</v>
      </c>
      <c r="BJ802" s="20">
        <f>Data!BN802-Data!DU802</f>
        <v>-3</v>
      </c>
      <c r="BK802" s="20">
        <f>Data!BO802-Data!DV802</f>
        <v>-2.1000000000000014</v>
      </c>
      <c r="BL802" s="20">
        <f>Data!BP802-Data!DW802</f>
        <v>-0.19999999999999973</v>
      </c>
      <c r="BM802" s="20">
        <f>Data!BQ802-Data!DX802</f>
        <v>-0.25</v>
      </c>
      <c r="BN802" s="20">
        <f>Data!BR802-Data!DY802</f>
        <v>0</v>
      </c>
      <c r="BO802" s="20">
        <f>Data!BS802-Data!DZ802</f>
        <v>44</v>
      </c>
      <c r="BP802" s="20">
        <f>Data!BT802-Data!EA802</f>
        <v>-2.300000000000002E-2</v>
      </c>
      <c r="BQ802" s="20">
        <f>Data!BU802-Data!EB802</f>
        <v>-6</v>
      </c>
      <c r="BR802" s="20">
        <f>Data!BV802-Data!EC802</f>
        <v>-27</v>
      </c>
      <c r="BS802" s="20">
        <f>Data!BW802-Data!ED802</f>
        <v>-42</v>
      </c>
      <c r="BT802" s="20">
        <f>Data!BX802-Data!EE802</f>
        <v>26</v>
      </c>
      <c r="BU802" s="20">
        <f>Data!BY802-Data!EF802</f>
        <v>-75</v>
      </c>
      <c r="BV802" s="20">
        <f>Data!BZ802-Data!EG802</f>
        <v>-49</v>
      </c>
      <c r="BW802" s="20">
        <f>Data!CA802-Data!EH802</f>
        <v>-17.799999999999997</v>
      </c>
      <c r="BX802" s="20">
        <f>Data!CB802-Data!EI802</f>
        <v>43</v>
      </c>
      <c r="BY802" s="20">
        <f>Data!CC802-Data!EJ802</f>
        <v>-88</v>
      </c>
      <c r="BZ802" s="20">
        <f>Data!EK802</f>
        <v>11004</v>
      </c>
      <c r="CA802" s="20">
        <f>Data!EL802</f>
        <v>10352.719999999999</v>
      </c>
      <c r="CB802" s="20">
        <f>Data!EM802</f>
        <v>77.787499999999994</v>
      </c>
      <c r="CC802" s="20">
        <f>Data!EN802</f>
        <v>80.215000000000003</v>
      </c>
      <c r="CD802" s="20">
        <f>Data!EO802</f>
        <v>14.069700000000001</v>
      </c>
      <c r="CE802" s="20">
        <f>Data!EP802</f>
        <v>277.53399999999999</v>
      </c>
      <c r="CF802" s="50">
        <f>IF(ISBLANK(Data!EQ802), "", Data!EQ802)</f>
        <v>71</v>
      </c>
      <c r="CG802" s="50">
        <f>IF(ISBLANK(Data!ER802), "", Data!ER802)</f>
        <v>63</v>
      </c>
      <c r="CH802" s="61" t="str">
        <f>IF(ISBLANK(Data!ES802), "", Data!ES802)</f>
        <v>UCLA</v>
      </c>
      <c r="CI802" s="61">
        <f>IF(ISBLANK(Data!ET802), "", Data!ET802)</f>
        <v>134</v>
      </c>
    </row>
    <row r="803" spans="1:87" x14ac:dyDescent="0.45">
      <c r="A803" s="50">
        <f>IF(ISBLANK(Data!A803), "", Data!A803)</f>
        <v>45325</v>
      </c>
      <c r="B803" s="50" t="str">
        <f>IF(ISBLANK(Data!B803), "", Data!B803)</f>
        <v>Gonzaga</v>
      </c>
      <c r="C803" s="50">
        <f>IF(ISBLANK(Data!C803), "", Data!C803)</f>
        <v>103</v>
      </c>
      <c r="D803" s="50" t="str">
        <f>IF(ISBLANK(Data!D803), "", Data!D803)</f>
        <v>Saint Mary's</v>
      </c>
      <c r="E803" s="50">
        <f>IF(ISBLANK(Data!E803), "", Data!E803)</f>
        <v>254</v>
      </c>
      <c r="F803" s="50" t="str">
        <f>IF(ISBLANK(Data!F803), "", Data!F803)</f>
        <v>N</v>
      </c>
      <c r="G803" s="50" t="str">
        <f>IF(ISBLANK(Data!G803), "", Data!G803)</f>
        <v>Gonzaga</v>
      </c>
      <c r="H803" s="50" t="str">
        <f>IF(ISBLANK(Data!H803), "", Data!H803)</f>
        <v>Saint Mary's</v>
      </c>
      <c r="I803" s="50" t="str">
        <f>IF(ISBLANK(Data!I803), "", Data!I803)</f>
        <v>Gonzaga</v>
      </c>
      <c r="J803" s="50" t="str">
        <f>IF(ISBLANK(Data!J803), "", Data!J803)</f>
        <v>Saint Mary's</v>
      </c>
      <c r="K803" s="50" t="str">
        <f>IF(ISBLANK(Data!K803), "", Data!K803)</f>
        <v>Gonzaga</v>
      </c>
      <c r="L803" s="50" t="str">
        <f>IF(ISBLANK(Data!L803), "", Data!L803)</f>
        <v>Saint Mary's CA</v>
      </c>
      <c r="M803" s="50" t="str">
        <f>IF(ISBLANK(Data!M803), "", Data!M803)</f>
        <v>Gonzaga</v>
      </c>
      <c r="N803" s="50" t="str">
        <f>IF(ISBLANK(Data!N803), "", Data!N803)</f>
        <v>St Marys</v>
      </c>
      <c r="O803" s="50" t="str">
        <f>IF(ISBLANK(Data!O803), "", Data!O803)</f>
        <v>Gonzaga</v>
      </c>
      <c r="P803" s="50" t="str">
        <f>IF(ISBLANK(Data!P803), "", Data!P803)</f>
        <v>Saint Mary's</v>
      </c>
      <c r="Q803" s="50" t="str">
        <f>IF(ISBLANK(Data!Q803), "", Data!Q803)</f>
        <v>Gonzaga</v>
      </c>
      <c r="R803" s="50" t="str">
        <f>IF(ISBLANK(Data!R803), "", Data!R803)</f>
        <v>Saint Mary's College</v>
      </c>
      <c r="S803" s="20">
        <f>Data!W803-Data!CD803</f>
        <v>2.2774327122152993E-2</v>
      </c>
      <c r="T803" s="20">
        <f>Data!X803-Data!CE803</f>
        <v>2.5500000000000007</v>
      </c>
      <c r="U803" s="20">
        <f>Data!Y803-Data!CF803</f>
        <v>4.9000000000000057</v>
      </c>
      <c r="V803" s="20">
        <f>Data!Z803-Data!CG803</f>
        <v>2.4000000000000057</v>
      </c>
      <c r="W803" s="20">
        <f>Data!AA803-Data!CH803</f>
        <v>7.9999999999999929</v>
      </c>
      <c r="X803" s="20">
        <f>Data!AB803-Data!CI803</f>
        <v>-6.0000000000000005E-2</v>
      </c>
      <c r="Y803" s="20">
        <f>Data!AC803-Data!CJ803</f>
        <v>-1.73</v>
      </c>
      <c r="Z803" s="20">
        <f>Data!AD803-Data!CK803</f>
        <v>-1</v>
      </c>
      <c r="AA803" s="20">
        <f>Data!AE803-Data!CL803</f>
        <v>0.70000000000000284</v>
      </c>
      <c r="AB803" s="20">
        <f>Data!AF803-Data!CM803</f>
        <v>-5.9999999999999609E-2</v>
      </c>
      <c r="AC803" s="20">
        <f>Data!AG803-Data!CN803</f>
        <v>2.5</v>
      </c>
      <c r="AD803" s="20">
        <f>Data!AH803-Data!CO803</f>
        <v>4.7999999999999972</v>
      </c>
      <c r="AE803" s="20">
        <f>Data!AI803-Data!CP803</f>
        <v>-2.9299999999999993E-2</v>
      </c>
      <c r="AF803" s="20">
        <f>Data!AJ803-Data!CQ803</f>
        <v>0.4</v>
      </c>
      <c r="AG803" s="20">
        <f>Data!AK803-Data!CR803</f>
        <v>1.7805383022774325E-2</v>
      </c>
      <c r="AH803" s="20">
        <f>Data!AL803-Data!CS803</f>
        <v>-21</v>
      </c>
      <c r="AI803" s="20">
        <f>Data!AM803-Data!CT803</f>
        <v>1.1000000000000014</v>
      </c>
      <c r="AJ803" s="20">
        <f>Data!AN803-Data!CU803</f>
        <v>-2.21</v>
      </c>
      <c r="AK803" s="20">
        <f>Data!AO803-Data!CV803</f>
        <v>114</v>
      </c>
      <c r="AL803" s="20">
        <f>Data!AP803-Data!CW803</f>
        <v>84</v>
      </c>
      <c r="AM803" s="20">
        <f>Data!AQ803-Data!CX803</f>
        <v>-31</v>
      </c>
      <c r="AN803" s="20">
        <f>Data!AR803-Data!CY803</f>
        <v>5.3999999999999992E-2</v>
      </c>
      <c r="AO803" s="20">
        <f>Data!AS803-Data!CZ803</f>
        <v>-20</v>
      </c>
      <c r="AP803" s="20">
        <f>Data!AT803-Data!DA803</f>
        <v>-77</v>
      </c>
      <c r="AQ803" s="20">
        <f>Data!AU803-Data!DB803</f>
        <v>1.100000000000001E-2</v>
      </c>
      <c r="AR803" s="20">
        <f>Data!AV803-Data!DC803</f>
        <v>20</v>
      </c>
      <c r="AS803" s="20">
        <f>Data!AW803-Data!DD803</f>
        <v>28</v>
      </c>
      <c r="AT803" s="20">
        <f>Data!AX803-Data!DE803</f>
        <v>2.0000000000000018E-3</v>
      </c>
      <c r="AU803" s="20">
        <f>Data!AY803-Data!DF803</f>
        <v>-74</v>
      </c>
      <c r="AV803" s="20">
        <f>Data!AZ803-Data!DG803</f>
        <v>-2.1987577639751557</v>
      </c>
      <c r="AW803" s="20">
        <f>Data!BA803-Data!DH803</f>
        <v>-65</v>
      </c>
      <c r="AX803" s="20">
        <f>Data!BB803-Data!DI803</f>
        <v>0.7225672877846776</v>
      </c>
      <c r="AY803" s="20">
        <f>Data!BC803-Data!DJ803</f>
        <v>-19</v>
      </c>
      <c r="AZ803" s="20">
        <f>Data!BD803-Data!DK803</f>
        <v>0</v>
      </c>
      <c r="BA803" s="20">
        <f>Data!BE803-Data!DL803</f>
        <v>-21</v>
      </c>
      <c r="BB803" s="20">
        <f>Data!BF803-Data!DM803</f>
        <v>-20</v>
      </c>
      <c r="BC803" s="20">
        <f>Data!BG803-Data!DN803</f>
        <v>-53</v>
      </c>
      <c r="BD803" s="20">
        <f>Data!BH803-Data!DO803</f>
        <v>12.399999999999991</v>
      </c>
      <c r="BE803" s="20">
        <f>Data!BI803-Data!DP803</f>
        <v>9.5609999999999999</v>
      </c>
      <c r="BF803" s="20">
        <f>Data!BJ803-Data!DQ803</f>
        <v>2.8109999999999982</v>
      </c>
      <c r="BG803" s="20">
        <f>Data!BK803-Data!DR803</f>
        <v>4.6000000000000041E-2</v>
      </c>
      <c r="BH803" s="20">
        <f>Data!BL803-Data!DS803</f>
        <v>6.6000000000000725E-2</v>
      </c>
      <c r="BI803" s="20">
        <f>Data!BM803-Data!DT803</f>
        <v>5.799999999999994E-2</v>
      </c>
      <c r="BJ803" s="20">
        <f>Data!BN803-Data!DU803</f>
        <v>-1.6000000000000014</v>
      </c>
      <c r="BK803" s="20">
        <f>Data!BO803-Data!DV803</f>
        <v>3.0999999999999979</v>
      </c>
      <c r="BL803" s="20">
        <f>Data!BP803-Data!DW803</f>
        <v>-0.60000000000000009</v>
      </c>
      <c r="BM803" s="20">
        <f>Data!BQ803-Data!DX803</f>
        <v>0.66252587991718404</v>
      </c>
      <c r="BN803" s="20">
        <f>Data!BR803-Data!DY803</f>
        <v>-1</v>
      </c>
      <c r="BO803" s="20">
        <f>Data!BS803-Data!DZ803</f>
        <v>8</v>
      </c>
      <c r="BP803" s="20">
        <f>Data!BT803-Data!EA803</f>
        <v>-6.0000000000000053E-3</v>
      </c>
      <c r="BQ803" s="20">
        <f>Data!BU803-Data!EB803</f>
        <v>1</v>
      </c>
      <c r="BR803" s="20">
        <f>Data!BV803-Data!EC803</f>
        <v>5</v>
      </c>
      <c r="BS803" s="20">
        <f>Data!BW803-Data!ED803</f>
        <v>6</v>
      </c>
      <c r="BT803" s="20">
        <f>Data!BX803-Data!EE803</f>
        <v>-12</v>
      </c>
      <c r="BU803" s="20">
        <f>Data!BY803-Data!EF803</f>
        <v>-2</v>
      </c>
      <c r="BV803" s="20">
        <f>Data!BZ803-Data!EG803</f>
        <v>-11</v>
      </c>
      <c r="BW803" s="20">
        <f>Data!CA803-Data!EH803</f>
        <v>0.69999999999999929</v>
      </c>
      <c r="BX803" s="20">
        <f>Data!CB803-Data!EI803</f>
        <v>8</v>
      </c>
      <c r="BY803" s="20">
        <f>Data!CC803-Data!EJ803</f>
        <v>-4</v>
      </c>
      <c r="BZ803" s="20">
        <f>Data!EK803</f>
        <v>11188.22</v>
      </c>
      <c r="CA803" s="20">
        <f>Data!EL803</f>
        <v>10991.25</v>
      </c>
      <c r="CB803" s="20">
        <f>Data!EM803</f>
        <v>74.866086956521741</v>
      </c>
      <c r="CC803" s="20">
        <f>Data!EN803</f>
        <v>81.493333333333325</v>
      </c>
      <c r="CD803" s="20">
        <f>Data!EO803</f>
        <v>10.832999999999998</v>
      </c>
      <c r="CE803" s="20">
        <f>Data!EP803</f>
        <v>265.036</v>
      </c>
      <c r="CF803" s="50">
        <f>IF(ISBLANK(Data!EQ803), "", Data!EQ803)</f>
        <v>62</v>
      </c>
      <c r="CG803" s="50">
        <f>IF(ISBLANK(Data!ER803), "", Data!ER803)</f>
        <v>64</v>
      </c>
      <c r="CH803" s="61" t="str">
        <f>IF(ISBLANK(Data!ES803), "", Data!ES803)</f>
        <v>Saint Mary's</v>
      </c>
      <c r="CI803" s="61">
        <f>IF(ISBLANK(Data!ET803), "", Data!ET803)</f>
        <v>126</v>
      </c>
    </row>
    <row r="804" spans="1:87" x14ac:dyDescent="0.45">
      <c r="A804" s="50">
        <f>IF(ISBLANK(Data!A804), "", Data!A804)</f>
        <v>45325</v>
      </c>
      <c r="B804" s="50" t="str">
        <f>IF(ISBLANK(Data!B804), "", Data!B804)</f>
        <v>UCLA</v>
      </c>
      <c r="C804" s="50">
        <f>IF(ISBLANK(Data!C804), "", Data!C804)</f>
        <v>317</v>
      </c>
      <c r="D804" s="50" t="str">
        <f>IF(ISBLANK(Data!D804), "", Data!D804)</f>
        <v>Oregon</v>
      </c>
      <c r="E804" s="50">
        <f>IF(ISBLANK(Data!E804), "", Data!E804)</f>
        <v>225</v>
      </c>
      <c r="F804" s="50" t="str">
        <f>IF(ISBLANK(Data!F804), "", Data!F804)</f>
        <v>N</v>
      </c>
      <c r="G804" s="50" t="str">
        <f>IF(ISBLANK(Data!G804), "", Data!G804)</f>
        <v>UCLA</v>
      </c>
      <c r="H804" s="50" t="str">
        <f>IF(ISBLANK(Data!H804), "", Data!H804)</f>
        <v>Oregon</v>
      </c>
      <c r="I804" s="50" t="str">
        <f>IF(ISBLANK(Data!I804), "", Data!I804)</f>
        <v>UCLA</v>
      </c>
      <c r="J804" s="50" t="str">
        <f>IF(ISBLANK(Data!J804), "", Data!J804)</f>
        <v>Oregon</v>
      </c>
      <c r="K804" s="50" t="str">
        <f>IF(ISBLANK(Data!K804), "", Data!K804)</f>
        <v>UCLA</v>
      </c>
      <c r="L804" s="50" t="str">
        <f>IF(ISBLANK(Data!L804), "", Data!L804)</f>
        <v>Oregon</v>
      </c>
      <c r="M804" s="50" t="str">
        <f>IF(ISBLANK(Data!M804), "", Data!M804)</f>
        <v>UCLA</v>
      </c>
      <c r="N804" s="50" t="str">
        <f>IF(ISBLANK(Data!N804), "", Data!N804)</f>
        <v>Oregon</v>
      </c>
      <c r="O804" s="50" t="str">
        <f>IF(ISBLANK(Data!O804), "", Data!O804)</f>
        <v>UCLA</v>
      </c>
      <c r="P804" s="50" t="str">
        <f>IF(ISBLANK(Data!P804), "", Data!P804)</f>
        <v>Oregon</v>
      </c>
      <c r="Q804" s="50" t="str">
        <f>IF(ISBLANK(Data!Q804), "", Data!Q804)</f>
        <v>UCLA</v>
      </c>
      <c r="R804" s="50" t="str">
        <f>IF(ISBLANK(Data!R804), "", Data!R804)</f>
        <v>Oregon</v>
      </c>
      <c r="S804" s="20">
        <f>Data!W804-Data!CD804</f>
        <v>-0.23809523809523797</v>
      </c>
      <c r="T804" s="20">
        <f>Data!X804-Data!CE804</f>
        <v>-6.9700000000000006</v>
      </c>
      <c r="U804" s="20">
        <f>Data!Y804-Data!CF804</f>
        <v>-11.100000000000009</v>
      </c>
      <c r="V804" s="20">
        <f>Data!Z804-Data!CG804</f>
        <v>-4.1000000000000085</v>
      </c>
      <c r="W804" s="20">
        <f>Data!AA804-Data!CH804</f>
        <v>-4.0000000000000071</v>
      </c>
      <c r="X804" s="20">
        <f>Data!AB804-Data!CI804</f>
        <v>-9.5000000000000001E-2</v>
      </c>
      <c r="Y804" s="20">
        <f>Data!AC804-Data!CJ804</f>
        <v>-0.29000000000000004</v>
      </c>
      <c r="Z804" s="20">
        <f>Data!AD804-Data!CK804</f>
        <v>-0.79999999999999716</v>
      </c>
      <c r="AA804" s="20">
        <f>Data!AE804-Data!CL804</f>
        <v>-0.60000000000000853</v>
      </c>
      <c r="AB804" s="20">
        <f>Data!AF804-Data!CM804</f>
        <v>-1.44</v>
      </c>
      <c r="AC804" s="20">
        <f>Data!AG804-Data!CN804</f>
        <v>-12.400000000000006</v>
      </c>
      <c r="AD804" s="20">
        <f>Data!AH804-Data!CO804</f>
        <v>-3.7000000000000028</v>
      </c>
      <c r="AE804" s="20">
        <f>Data!AI804-Data!CP804</f>
        <v>-0.16960000000000008</v>
      </c>
      <c r="AF804" s="20">
        <f>Data!AJ804-Data!CQ804</f>
        <v>-4.9000000000000004</v>
      </c>
      <c r="AG804" s="20">
        <f>Data!AK804-Data!CR804</f>
        <v>-0.23333333333333334</v>
      </c>
      <c r="AH804" s="20">
        <f>Data!AL804-Data!CS804</f>
        <v>-133</v>
      </c>
      <c r="AI804" s="20">
        <f>Data!AM804-Data!CT804</f>
        <v>-6.4799999999999995</v>
      </c>
      <c r="AJ804" s="20">
        <f>Data!AN804-Data!CU804</f>
        <v>-1.3099999999999996</v>
      </c>
      <c r="AK804" s="20">
        <f>Data!AO804-Data!CV804</f>
        <v>-268</v>
      </c>
      <c r="AL804" s="20">
        <f>Data!AP804-Data!CW804</f>
        <v>-187</v>
      </c>
      <c r="AM804" s="20">
        <f>Data!AQ804-Data!CX804</f>
        <v>-88</v>
      </c>
      <c r="AN804" s="20">
        <f>Data!AR804-Data!CY804</f>
        <v>-5.0000000000000044E-2</v>
      </c>
      <c r="AO804" s="20">
        <f>Data!AS804-Data!CZ804</f>
        <v>-74</v>
      </c>
      <c r="AP804" s="20">
        <f>Data!AT804-Data!DA804</f>
        <v>-138</v>
      </c>
      <c r="AQ804" s="20">
        <f>Data!AU804-Data!DB804</f>
        <v>-6.6000000000000003E-2</v>
      </c>
      <c r="AR804" s="20">
        <f>Data!AV804-Data!DC804</f>
        <v>2</v>
      </c>
      <c r="AS804" s="20">
        <f>Data!AW804-Data!DD804</f>
        <v>-5</v>
      </c>
      <c r="AT804" s="20">
        <f>Data!AX804-Data!DE804</f>
        <v>1.3000000000000012E-2</v>
      </c>
      <c r="AU804" s="20">
        <f>Data!AY804-Data!DF804</f>
        <v>20</v>
      </c>
      <c r="AV804" s="20">
        <f>Data!AZ804-Data!DG804</f>
        <v>0.95238095238095077</v>
      </c>
      <c r="AW804" s="20">
        <f>Data!BA804-Data!DH804</f>
        <v>12</v>
      </c>
      <c r="AX804" s="20">
        <f>Data!BB804-Data!DI804</f>
        <v>0.5714285714285694</v>
      </c>
      <c r="AY804" s="20">
        <f>Data!BC804-Data!DJ804</f>
        <v>-54</v>
      </c>
      <c r="AZ804" s="20">
        <f>Data!BD804-Data!DK804</f>
        <v>-32</v>
      </c>
      <c r="BA804" s="20">
        <f>Data!BE804-Data!DL804</f>
        <v>-4</v>
      </c>
      <c r="BB804" s="20">
        <f>Data!BF804-Data!DM804</f>
        <v>31</v>
      </c>
      <c r="BC804" s="20">
        <f>Data!BG804-Data!DN804</f>
        <v>49</v>
      </c>
      <c r="BD804" s="20">
        <f>Data!BH804-Data!DO804</f>
        <v>-12.700000000000003</v>
      </c>
      <c r="BE804" s="20">
        <f>Data!BI804-Data!DP804</f>
        <v>-8.9039999999999964</v>
      </c>
      <c r="BF804" s="20">
        <f>Data!BJ804-Data!DQ804</f>
        <v>-3.8570000000000002</v>
      </c>
      <c r="BG804" s="20">
        <f>Data!BK804-Data!DR804</f>
        <v>-0.38100000000000001</v>
      </c>
      <c r="BH804" s="20">
        <f>Data!BL804-Data!DS804</f>
        <v>1.4770000000000003</v>
      </c>
      <c r="BI804" s="20">
        <f>Data!BM804-Data!DT804</f>
        <v>-0.21399999999999997</v>
      </c>
      <c r="BJ804" s="20">
        <f>Data!BN804-Data!DU804</f>
        <v>-6.5</v>
      </c>
      <c r="BK804" s="20">
        <f>Data!BO804-Data!DV804</f>
        <v>-0.19999999999999929</v>
      </c>
      <c r="BL804" s="20">
        <f>Data!BP804-Data!DW804</f>
        <v>-0.19999999999999973</v>
      </c>
      <c r="BM804" s="20">
        <f>Data!BQ804-Data!DX804</f>
        <v>-1.5238095238095237</v>
      </c>
      <c r="BN804" s="20">
        <f>Data!BR804-Data!DY804</f>
        <v>2.3000000000000007</v>
      </c>
      <c r="BO804" s="20">
        <f>Data!BS804-Data!DZ804</f>
        <v>131</v>
      </c>
      <c r="BP804" s="20">
        <f>Data!BT804-Data!EA804</f>
        <v>-9.099999999999997E-2</v>
      </c>
      <c r="BQ804" s="20">
        <f>Data!BU804-Data!EB804</f>
        <v>-2</v>
      </c>
      <c r="BR804" s="20">
        <f>Data!BV804-Data!EC804</f>
        <v>82</v>
      </c>
      <c r="BS804" s="20">
        <f>Data!BW804-Data!ED804</f>
        <v>53</v>
      </c>
      <c r="BT804" s="20">
        <f>Data!BX804-Data!EE804</f>
        <v>96</v>
      </c>
      <c r="BU804" s="20">
        <f>Data!BY804-Data!EF804</f>
        <v>65</v>
      </c>
      <c r="BV804" s="20">
        <f>Data!BZ804-Data!EG804</f>
        <v>47</v>
      </c>
      <c r="BW804" s="20">
        <f>Data!CA804-Data!EH804</f>
        <v>58.5</v>
      </c>
      <c r="BX804" s="20">
        <f>Data!CB804-Data!EI804</f>
        <v>131</v>
      </c>
      <c r="BY804" s="20">
        <f>Data!CC804-Data!EJ804</f>
        <v>114</v>
      </c>
      <c r="BZ804" s="20">
        <f>Data!EK804</f>
        <v>10730.07</v>
      </c>
      <c r="CA804" s="20">
        <f>Data!EL804</f>
        <v>11383.92</v>
      </c>
      <c r="CB804" s="20">
        <f>Data!EM804</f>
        <v>90.646857142857144</v>
      </c>
      <c r="CC804" s="20">
        <f>Data!EN804</f>
        <v>63.426000000000002</v>
      </c>
      <c r="CD804" s="20">
        <f>Data!EO804</f>
        <v>13.4846</v>
      </c>
      <c r="CE804" s="20">
        <f>Data!EP804</f>
        <v>253.08799999999999</v>
      </c>
      <c r="CF804" s="50">
        <f>IF(ISBLANK(Data!EQ804), "", Data!EQ804)</f>
        <v>71</v>
      </c>
      <c r="CG804" s="50">
        <f>IF(ISBLANK(Data!ER804), "", Data!ER804)</f>
        <v>63</v>
      </c>
      <c r="CH804" s="61" t="str">
        <f>IF(ISBLANK(Data!ES804), "", Data!ES804)</f>
        <v>UCLA</v>
      </c>
      <c r="CI804" s="61">
        <f>IF(ISBLANK(Data!ET804), "", Data!ET804)</f>
        <v>134</v>
      </c>
    </row>
    <row r="805" spans="1:87" x14ac:dyDescent="0.45">
      <c r="A805" s="50">
        <f>IF(ISBLANK(Data!A805), "", Data!A805)</f>
        <v>45325</v>
      </c>
      <c r="B805" s="50" t="str">
        <f>IF(ISBLANK(Data!B805), "", Data!B805)</f>
        <v>Michigan St.</v>
      </c>
      <c r="C805" s="50">
        <f>IF(ISBLANK(Data!C805), "", Data!C805)</f>
        <v>172</v>
      </c>
      <c r="D805" s="50" t="str">
        <f>IF(ISBLANK(Data!D805), "", Data!D805)</f>
        <v>Maryland</v>
      </c>
      <c r="E805" s="50">
        <f>IF(ISBLANK(Data!E805), "", Data!E805)</f>
        <v>162</v>
      </c>
      <c r="F805" s="50" t="str">
        <f>IF(ISBLANK(Data!F805), "", Data!F805)</f>
        <v>N</v>
      </c>
      <c r="G805" s="50" t="str">
        <f>IF(ISBLANK(Data!G805), "", Data!G805)</f>
        <v>Michigan St.</v>
      </c>
      <c r="H805" s="50" t="str">
        <f>IF(ISBLANK(Data!H805), "", Data!H805)</f>
        <v>Maryland</v>
      </c>
      <c r="I805" s="50" t="str">
        <f>IF(ISBLANK(Data!I805), "", Data!I805)</f>
        <v>Michigan St.</v>
      </c>
      <c r="J805" s="50" t="str">
        <f>IF(ISBLANK(Data!J805), "", Data!J805)</f>
        <v>Maryland</v>
      </c>
      <c r="K805" s="50" t="str">
        <f>IF(ISBLANK(Data!K805), "", Data!K805)</f>
        <v>Michigan State</v>
      </c>
      <c r="L805" s="50" t="str">
        <f>IF(ISBLANK(Data!L805), "", Data!L805)</f>
        <v>Maryland</v>
      </c>
      <c r="M805" s="50" t="str">
        <f>IF(ISBLANK(Data!M805), "", Data!M805)</f>
        <v>Michigan St</v>
      </c>
      <c r="N805" s="50" t="str">
        <f>IF(ISBLANK(Data!N805), "", Data!N805)</f>
        <v>Maryland</v>
      </c>
      <c r="O805" s="50" t="str">
        <f>IF(ISBLANK(Data!O805), "", Data!O805)</f>
        <v>Michigan St.</v>
      </c>
      <c r="P805" s="50" t="str">
        <f>IF(ISBLANK(Data!P805), "", Data!P805)</f>
        <v>Maryland</v>
      </c>
      <c r="Q805" s="50" t="str">
        <f>IF(ISBLANK(Data!Q805), "", Data!Q805)</f>
        <v>Michigan State</v>
      </c>
      <c r="R805" s="50" t="str">
        <f>IF(ISBLANK(Data!R805), "", Data!R805)</f>
        <v>Maryland</v>
      </c>
      <c r="S805" s="20">
        <f>Data!W805-Data!CD805</f>
        <v>0</v>
      </c>
      <c r="T805" s="20">
        <f>Data!X805-Data!CE805</f>
        <v>7.2200000000000006</v>
      </c>
      <c r="U805" s="20">
        <f>Data!Y805-Data!CF805</f>
        <v>10</v>
      </c>
      <c r="V805" s="20">
        <f>Data!Z805-Data!CG805</f>
        <v>2.7000000000000028</v>
      </c>
      <c r="W805" s="20">
        <f>Data!AA805-Data!CH805</f>
        <v>0.5</v>
      </c>
      <c r="X805" s="20">
        <f>Data!AB805-Data!CI805</f>
        <v>-4.1000000000000002E-2</v>
      </c>
      <c r="Y805" s="20">
        <f>Data!AC805-Data!CJ805</f>
        <v>4.4600000000000009</v>
      </c>
      <c r="Z805" s="20">
        <f>Data!AD805-Data!CK805</f>
        <v>2.5999999999999943</v>
      </c>
      <c r="AA805" s="20">
        <f>Data!AE805-Data!CL805</f>
        <v>-1.8000000000000114</v>
      </c>
      <c r="AB805" s="20">
        <f>Data!AF805-Data!CM805</f>
        <v>10.15</v>
      </c>
      <c r="AC805" s="20">
        <f>Data!AG805-Data!CN805</f>
        <v>12.400000000000006</v>
      </c>
      <c r="AD805" s="20">
        <f>Data!AH805-Data!CO805</f>
        <v>1.5</v>
      </c>
      <c r="AE805" s="20">
        <f>Data!AI805-Data!CP805</f>
        <v>0.13129999999999997</v>
      </c>
      <c r="AF805" s="20">
        <f>Data!AJ805-Data!CQ805</f>
        <v>1.2</v>
      </c>
      <c r="AG805" s="20">
        <f>Data!AK805-Data!CR805</f>
        <v>5.7142857142857141E-2</v>
      </c>
      <c r="AH805" s="20">
        <f>Data!AL805-Data!CS805</f>
        <v>46</v>
      </c>
      <c r="AI805" s="20">
        <f>Data!AM805-Data!CT805</f>
        <v>7.74</v>
      </c>
      <c r="AJ805" s="20">
        <f>Data!AN805-Data!CU805</f>
        <v>4.4999999999999991</v>
      </c>
      <c r="AK805" s="20">
        <f>Data!AO805-Data!CV805</f>
        <v>119</v>
      </c>
      <c r="AL805" s="20">
        <f>Data!AP805-Data!CW805</f>
        <v>51</v>
      </c>
      <c r="AM805" s="20">
        <f>Data!AQ805-Data!CX805</f>
        <v>64</v>
      </c>
      <c r="AN805" s="20">
        <f>Data!AR805-Data!CY805</f>
        <v>5.6999999999999995E-2</v>
      </c>
      <c r="AO805" s="20">
        <f>Data!AS805-Data!CZ805</f>
        <v>10</v>
      </c>
      <c r="AP805" s="20">
        <f>Data!AT805-Data!DA805</f>
        <v>-60</v>
      </c>
      <c r="AQ805" s="20">
        <f>Data!AU805-Data!DB805</f>
        <v>7.1000000000000008E-2</v>
      </c>
      <c r="AR805" s="20">
        <f>Data!AV805-Data!DC805</f>
        <v>-87</v>
      </c>
      <c r="AS805" s="20">
        <f>Data!AW805-Data!DD805</f>
        <v>-121</v>
      </c>
      <c r="AT805" s="20">
        <f>Data!AX805-Data!DE805</f>
        <v>-5.0000000000000044E-3</v>
      </c>
      <c r="AU805" s="20">
        <f>Data!AY805-Data!DF805</f>
        <v>-46</v>
      </c>
      <c r="AV805" s="20">
        <f>Data!AZ805-Data!DG805</f>
        <v>-2.1904761904761916</v>
      </c>
      <c r="AW805" s="20">
        <f>Data!BA805-Data!DH805</f>
        <v>-38</v>
      </c>
      <c r="AX805" s="20">
        <f>Data!BB805-Data!DI805</f>
        <v>-1.8095238095238102</v>
      </c>
      <c r="AY805" s="20">
        <f>Data!BC805-Data!DJ805</f>
        <v>138</v>
      </c>
      <c r="AZ805" s="20">
        <f>Data!BD805-Data!DK805</f>
        <v>1</v>
      </c>
      <c r="BA805" s="20">
        <f>Data!BE805-Data!DL805</f>
        <v>-25</v>
      </c>
      <c r="BB805" s="20">
        <f>Data!BF805-Data!DM805</f>
        <v>-41</v>
      </c>
      <c r="BC805" s="20">
        <f>Data!BG805-Data!DN805</f>
        <v>-19</v>
      </c>
      <c r="BD805" s="20">
        <f>Data!BH805-Data!DO805</f>
        <v>5.7000000000000028</v>
      </c>
      <c r="BE805" s="20">
        <f>Data!BI805-Data!DP805</f>
        <v>2.429000000000002</v>
      </c>
      <c r="BF805" s="20">
        <f>Data!BJ805-Data!DQ805</f>
        <v>3.2380000000000004</v>
      </c>
      <c r="BG805" s="20">
        <f>Data!BK805-Data!DR805</f>
        <v>0.83799999999999997</v>
      </c>
      <c r="BH805" s="20">
        <f>Data!BL805-Data!DS805</f>
        <v>-1.952</v>
      </c>
      <c r="BI805" s="20">
        <f>Data!BM805-Data!DT805</f>
        <v>0.121</v>
      </c>
      <c r="BJ805" s="20">
        <f>Data!BN805-Data!DU805</f>
        <v>-2.8000000000000007</v>
      </c>
      <c r="BK805" s="20">
        <f>Data!BO805-Data!DV805</f>
        <v>-5.6999999999999993</v>
      </c>
      <c r="BL805" s="20">
        <f>Data!BP805-Data!DW805</f>
        <v>-1.2000000000000002</v>
      </c>
      <c r="BM805" s="20">
        <f>Data!BQ805-Data!DX805</f>
        <v>4.761904761904745E-2</v>
      </c>
      <c r="BN805" s="20">
        <f>Data!BR805-Data!DY805</f>
        <v>-0.90000000000000213</v>
      </c>
      <c r="BO805" s="20">
        <f>Data!BS805-Data!DZ805</f>
        <v>-56</v>
      </c>
      <c r="BP805" s="20">
        <f>Data!BT805-Data!EA805</f>
        <v>4.2999999999999927E-2</v>
      </c>
      <c r="BQ805" s="20">
        <f>Data!BU805-Data!EB805</f>
        <v>-4</v>
      </c>
      <c r="BR805" s="20">
        <f>Data!BV805-Data!EC805</f>
        <v>-56</v>
      </c>
      <c r="BS805" s="20">
        <f>Data!BW805-Data!ED805</f>
        <v>-16</v>
      </c>
      <c r="BT805" s="20">
        <f>Data!BX805-Data!EE805</f>
        <v>-27</v>
      </c>
      <c r="BU805" s="20">
        <f>Data!BY805-Data!EF805</f>
        <v>-40</v>
      </c>
      <c r="BV805" s="20">
        <f>Data!BZ805-Data!EG805</f>
        <v>-36</v>
      </c>
      <c r="BW805" s="20">
        <f>Data!CA805-Data!EH805</f>
        <v>-25.8</v>
      </c>
      <c r="BX805" s="20">
        <f>Data!CB805-Data!EI805</f>
        <v>-56</v>
      </c>
      <c r="BY805" s="20">
        <f>Data!CC805-Data!EJ805</f>
        <v>-57</v>
      </c>
      <c r="BZ805" s="20">
        <f>Data!EK805</f>
        <v>10902.009999999998</v>
      </c>
      <c r="CA805" s="20">
        <f>Data!EL805</f>
        <v>10260.179999999998</v>
      </c>
      <c r="CB805" s="20">
        <f>Data!EM805</f>
        <v>71.428571428571431</v>
      </c>
      <c r="CC805" s="20">
        <f>Data!EN805</f>
        <v>85.940571428571431</v>
      </c>
      <c r="CD805" s="20">
        <f>Data!EO805</f>
        <v>11.561999999999998</v>
      </c>
      <c r="CE805" s="20">
        <f>Data!EP805</f>
        <v>254.79999999999998</v>
      </c>
      <c r="CF805" s="50">
        <f>IF(ISBLANK(Data!EQ805), "", Data!EQ805)</f>
        <v>63</v>
      </c>
      <c r="CG805" s="50">
        <f>IF(ISBLANK(Data!ER805), "", Data!ER805)</f>
        <v>54</v>
      </c>
      <c r="CH805" s="61" t="str">
        <f>IF(ISBLANK(Data!ES805), "", Data!ES805)</f>
        <v>Michigan St.</v>
      </c>
      <c r="CI805" s="61">
        <f>IF(ISBLANK(Data!ET805), "", Data!ET805)</f>
        <v>117</v>
      </c>
    </row>
    <row r="806" spans="1:87" x14ac:dyDescent="0.45">
      <c r="A806" s="50">
        <f>IF(ISBLANK(Data!A806), "", Data!A806)</f>
        <v>45325</v>
      </c>
      <c r="B806" s="50" t="str">
        <f>IF(ISBLANK(Data!B806), "", Data!B806)</f>
        <v>St. John's</v>
      </c>
      <c r="C806" s="50">
        <f>IF(ISBLANK(Data!C806), "", Data!C806)</f>
        <v>282</v>
      </c>
      <c r="D806" s="50" t="str">
        <f>IF(ISBLANK(Data!D806), "", Data!D806)</f>
        <v>Connecticut</v>
      </c>
      <c r="E806" s="50">
        <f>IF(ISBLANK(Data!E806), "", Data!E806)</f>
        <v>60</v>
      </c>
      <c r="F806" s="50" t="str">
        <f>IF(ISBLANK(Data!F806), "", Data!F806)</f>
        <v>Y</v>
      </c>
      <c r="G806" s="50" t="str">
        <f>IF(ISBLANK(Data!G806), "", Data!G806)</f>
        <v>St. John's</v>
      </c>
      <c r="H806" s="50" t="str">
        <f>IF(ISBLANK(Data!H806), "", Data!H806)</f>
        <v>Connecticut</v>
      </c>
      <c r="I806" s="50" t="str">
        <f>IF(ISBLANK(Data!I806), "", Data!I806)</f>
        <v>St. John's</v>
      </c>
      <c r="J806" s="50" t="str">
        <f>IF(ISBLANK(Data!J806), "", Data!J806)</f>
        <v>Connecticut</v>
      </c>
      <c r="K806" s="50" t="str">
        <f>IF(ISBLANK(Data!K806), "", Data!K806)</f>
        <v>St. John's NY</v>
      </c>
      <c r="L806" s="50" t="str">
        <f>IF(ISBLANK(Data!L806), "", Data!L806)</f>
        <v>Connecticut</v>
      </c>
      <c r="M806" s="50" t="str">
        <f>IF(ISBLANK(Data!M806), "", Data!M806)</f>
        <v>St Johns</v>
      </c>
      <c r="N806" s="50" t="str">
        <f>IF(ISBLANK(Data!N806), "", Data!N806)</f>
        <v>Connecticut</v>
      </c>
      <c r="O806" s="50" t="str">
        <f>IF(ISBLANK(Data!O806), "", Data!O806)</f>
        <v>St. John's</v>
      </c>
      <c r="P806" s="50" t="str">
        <f>IF(ISBLANK(Data!P806), "", Data!P806)</f>
        <v>UConn</v>
      </c>
      <c r="Q806" s="50" t="str">
        <f>IF(ISBLANK(Data!Q806), "", Data!Q806)</f>
        <v>Saint John's</v>
      </c>
      <c r="R806" s="50" t="str">
        <f>IF(ISBLANK(Data!R806), "", Data!R806)</f>
        <v>Connecticut</v>
      </c>
      <c r="S806" s="20">
        <f>Data!W806-Data!CD806</f>
        <v>-0.28571428571428603</v>
      </c>
      <c r="T806" s="20">
        <f>Data!X806-Data!CE806</f>
        <v>-11.18</v>
      </c>
      <c r="U806" s="20">
        <f>Data!Y806-Data!CF806</f>
        <v>-8.2999999999999972</v>
      </c>
      <c r="V806" s="20">
        <f>Data!Z806-Data!CG806</f>
        <v>2.9000000000000057</v>
      </c>
      <c r="W806" s="20">
        <f>Data!AA806-Data!CH806</f>
        <v>4.6000000000000085</v>
      </c>
      <c r="X806" s="20">
        <f>Data!AB806-Data!CI806</f>
        <v>-9.1999999999999998E-2</v>
      </c>
      <c r="Y806" s="20">
        <f>Data!AC806-Data!CJ806</f>
        <v>3.7999999999999989</v>
      </c>
      <c r="Z806" s="20">
        <f>Data!AD806-Data!CK806</f>
        <v>2.9000000000000057</v>
      </c>
      <c r="AA806" s="20">
        <f>Data!AE806-Data!CL806</f>
        <v>-1</v>
      </c>
      <c r="AB806" s="20">
        <f>Data!AF806-Data!CM806</f>
        <v>4.1400000000000006</v>
      </c>
      <c r="AC806" s="20">
        <f>Data!AG806-Data!CN806</f>
        <v>-8.5</v>
      </c>
      <c r="AD806" s="20">
        <f>Data!AH806-Data!CO806</f>
        <v>1</v>
      </c>
      <c r="AE806" s="20">
        <f>Data!AI806-Data!CP806</f>
        <v>-6.5299999999999914E-2</v>
      </c>
      <c r="AF806" s="20">
        <f>Data!AJ806-Data!CQ806</f>
        <v>-5.1999999999999993</v>
      </c>
      <c r="AG806" s="20">
        <f>Data!AK806-Data!CR806</f>
        <v>-0.24761904761904763</v>
      </c>
      <c r="AH806" s="20">
        <f>Data!AL806-Data!CS806</f>
        <v>-140</v>
      </c>
      <c r="AI806" s="20">
        <f>Data!AM806-Data!CT806</f>
        <v>-6.4799999999999986</v>
      </c>
      <c r="AJ806" s="20">
        <f>Data!AN806-Data!CU806</f>
        <v>4.1400000000000006</v>
      </c>
      <c r="AK806" s="20">
        <f>Data!AO806-Data!CV806</f>
        <v>-92</v>
      </c>
      <c r="AL806" s="20">
        <f>Data!AP806-Data!CW806</f>
        <v>131</v>
      </c>
      <c r="AM806" s="20">
        <f>Data!AQ806-Data!CX806</f>
        <v>130</v>
      </c>
      <c r="AN806" s="20">
        <f>Data!AR806-Data!CY806</f>
        <v>-4.9999999999999989E-2</v>
      </c>
      <c r="AO806" s="20">
        <f>Data!AS806-Data!CZ806</f>
        <v>-44</v>
      </c>
      <c r="AP806" s="20">
        <f>Data!AT806-Data!DA806</f>
        <v>-88</v>
      </c>
      <c r="AQ806" s="20">
        <f>Data!AU806-Data!DB806</f>
        <v>-2.899999999999997E-2</v>
      </c>
      <c r="AR806" s="20">
        <f>Data!AV806-Data!DC806</f>
        <v>-40</v>
      </c>
      <c r="AS806" s="20">
        <f>Data!AW806-Data!DD806</f>
        <v>-43</v>
      </c>
      <c r="AT806" s="20">
        <f>Data!AX806-Data!DE806</f>
        <v>-2.200000000000002E-2</v>
      </c>
      <c r="AU806" s="20">
        <f>Data!AY806-Data!DF806</f>
        <v>68</v>
      </c>
      <c r="AV806" s="20">
        <f>Data!AZ806-Data!DG806</f>
        <v>3.2380952380952372</v>
      </c>
      <c r="AW806" s="20">
        <f>Data!BA806-Data!DH806</f>
        <v>30</v>
      </c>
      <c r="AX806" s="20">
        <f>Data!BB806-Data!DI806</f>
        <v>1.4285714285714306</v>
      </c>
      <c r="AY806" s="20">
        <f>Data!BC806-Data!DJ806</f>
        <v>-53</v>
      </c>
      <c r="AZ806" s="20">
        <f>Data!BD806-Data!DK806</f>
        <v>5</v>
      </c>
      <c r="BA806" s="20">
        <f>Data!BE806-Data!DL806</f>
        <v>-3</v>
      </c>
      <c r="BB806" s="20">
        <f>Data!BF806-Data!DM806</f>
        <v>28</v>
      </c>
      <c r="BC806" s="20">
        <f>Data!BG806-Data!DN806</f>
        <v>19</v>
      </c>
      <c r="BD806" s="20">
        <f>Data!BH806-Data!DO806</f>
        <v>-4.3999999999999915</v>
      </c>
      <c r="BE806" s="20">
        <f>Data!BI806-Data!DP806</f>
        <v>6.2390000000000043</v>
      </c>
      <c r="BF806" s="20">
        <f>Data!BJ806-Data!DQ806</f>
        <v>-10.619</v>
      </c>
      <c r="BG806" s="20">
        <f>Data!BK806-Data!DR806</f>
        <v>-0.41599999999999993</v>
      </c>
      <c r="BH806" s="20">
        <f>Data!BL806-Data!DS806</f>
        <v>1.3330000000000002</v>
      </c>
      <c r="BI806" s="20">
        <f>Data!BM806-Data!DT806</f>
        <v>-5.0000000000000044E-2</v>
      </c>
      <c r="BJ806" s="20">
        <f>Data!BN806-Data!DU806</f>
        <v>-4.1999999999999993</v>
      </c>
      <c r="BK806" s="20">
        <f>Data!BO806-Data!DV806</f>
        <v>-2</v>
      </c>
      <c r="BL806" s="20">
        <f>Data!BP806-Data!DW806</f>
        <v>-0.10000000000000053</v>
      </c>
      <c r="BM806" s="20">
        <f>Data!BQ806-Data!DX806</f>
        <v>0.23809523809523814</v>
      </c>
      <c r="BN806" s="20">
        <f>Data!BR806-Data!DY806</f>
        <v>0.89999999999999858</v>
      </c>
      <c r="BO806" s="20">
        <f>Data!BS806-Data!DZ806</f>
        <v>49</v>
      </c>
      <c r="BP806" s="20">
        <f>Data!BT806-Data!EA806</f>
        <v>-5.8000000000000052E-2</v>
      </c>
      <c r="BQ806" s="20">
        <f>Data!BU806-Data!EB806</f>
        <v>-2</v>
      </c>
      <c r="BR806" s="20">
        <f>Data!BV806-Data!EC806</f>
        <v>34</v>
      </c>
      <c r="BS806" s="20">
        <f>Data!BW806-Data!ED806</f>
        <v>45</v>
      </c>
      <c r="BT806" s="20">
        <f>Data!BX806-Data!EE806</f>
        <v>40</v>
      </c>
      <c r="BU806" s="20">
        <f>Data!BY806-Data!EF806</f>
        <v>27</v>
      </c>
      <c r="BV806" s="20">
        <f>Data!BZ806-Data!EG806</f>
        <v>33</v>
      </c>
      <c r="BW806" s="20">
        <f>Data!CA806-Data!EH806</f>
        <v>32.299999999999997</v>
      </c>
      <c r="BX806" s="20">
        <f>Data!CB806-Data!EI806</f>
        <v>49</v>
      </c>
      <c r="BY806" s="20">
        <f>Data!CC806-Data!EJ806</f>
        <v>68</v>
      </c>
      <c r="BZ806" s="20">
        <f>Data!EK806</f>
        <v>11088</v>
      </c>
      <c r="CA806" s="20">
        <f>Data!EL806</f>
        <v>12243.82</v>
      </c>
      <c r="CB806" s="20">
        <f>Data!EM806</f>
        <v>73.586999999999989</v>
      </c>
      <c r="CC806" s="20">
        <f>Data!EN806</f>
        <v>67.593714285714285</v>
      </c>
      <c r="CD806" s="20">
        <f>Data!EO806</f>
        <v>13.086</v>
      </c>
      <c r="CE806" s="20">
        <f>Data!EP806</f>
        <v>253.79999999999998</v>
      </c>
      <c r="CF806" s="50">
        <f>IF(ISBLANK(Data!EQ806), "", Data!EQ806)</f>
        <v>64</v>
      </c>
      <c r="CG806" s="50">
        <f>IF(ISBLANK(Data!ER806), "", Data!ER806)</f>
        <v>77</v>
      </c>
      <c r="CH806" s="61" t="str">
        <f>IF(ISBLANK(Data!ES806), "", Data!ES806)</f>
        <v>Connecticut</v>
      </c>
      <c r="CI806" s="61">
        <f>IF(ISBLANK(Data!ET806), "", Data!ET806)</f>
        <v>141</v>
      </c>
    </row>
    <row r="807" spans="1:87" x14ac:dyDescent="0.45">
      <c r="A807" s="50">
        <f>IF(ISBLANK(Data!A807), "", Data!A807)</f>
        <v>45325</v>
      </c>
      <c r="B807" s="50" t="str">
        <f>IF(ISBLANK(Data!B807), "", Data!B807)</f>
        <v>Miami FL</v>
      </c>
      <c r="C807" s="50">
        <f>IF(ISBLANK(Data!C807), "", Data!C807)</f>
        <v>169</v>
      </c>
      <c r="D807" s="50" t="str">
        <f>IF(ISBLANK(Data!D807), "", Data!D807)</f>
        <v>Virginia Tech</v>
      </c>
      <c r="E807" s="50">
        <f>IF(ISBLANK(Data!E807), "", Data!E807)</f>
        <v>341</v>
      </c>
      <c r="F807" s="50" t="str">
        <f>IF(ISBLANK(Data!F807), "", Data!F807)</f>
        <v>N</v>
      </c>
      <c r="G807" s="50" t="str">
        <f>IF(ISBLANK(Data!G807), "", Data!G807)</f>
        <v>Miami FL</v>
      </c>
      <c r="H807" s="50" t="str">
        <f>IF(ISBLANK(Data!H807), "", Data!H807)</f>
        <v>Virginia Tech</v>
      </c>
      <c r="I807" s="50" t="str">
        <f>IF(ISBLANK(Data!I807), "", Data!I807)</f>
        <v>Miami FL</v>
      </c>
      <c r="J807" s="50" t="str">
        <f>IF(ISBLANK(Data!J807), "", Data!J807)</f>
        <v>Virginia Tech</v>
      </c>
      <c r="K807" s="50" t="str">
        <f>IF(ISBLANK(Data!K807), "", Data!K807)</f>
        <v>Miami FL</v>
      </c>
      <c r="L807" s="50" t="str">
        <f>IF(ISBLANK(Data!L807), "", Data!L807)</f>
        <v>Virginia Tech</v>
      </c>
      <c r="M807" s="50" t="str">
        <f>IF(ISBLANK(Data!M807), "", Data!M807)</f>
        <v>Miami</v>
      </c>
      <c r="N807" s="50" t="str">
        <f>IF(ISBLANK(Data!N807), "", Data!N807)</f>
        <v>VA Tech</v>
      </c>
      <c r="O807" s="50" t="str">
        <f>IF(ISBLANK(Data!O807), "", Data!O807)</f>
        <v>Miami</v>
      </c>
      <c r="P807" s="50" t="str">
        <f>IF(ISBLANK(Data!P807), "", Data!P807)</f>
        <v>Va. Tech</v>
      </c>
      <c r="Q807" s="50" t="str">
        <f>IF(ISBLANK(Data!Q807), "", Data!Q807)</f>
        <v>Miami (FL)</v>
      </c>
      <c r="R807" s="50" t="str">
        <f>IF(ISBLANK(Data!R807), "", Data!R807)</f>
        <v>Virginia Tech</v>
      </c>
      <c r="S807" s="20">
        <f>Data!W807-Data!CD807</f>
        <v>4.7619047619048005E-2</v>
      </c>
      <c r="T807" s="20">
        <f>Data!X807-Data!CE807</f>
        <v>-1.6999999999999993</v>
      </c>
      <c r="U807" s="20">
        <f>Data!Y807-Data!CF807</f>
        <v>1.9000000000000057</v>
      </c>
      <c r="V807" s="20">
        <f>Data!Z807-Data!CG807</f>
        <v>3.5999999999999943</v>
      </c>
      <c r="W807" s="20">
        <f>Data!AA807-Data!CH807</f>
        <v>2</v>
      </c>
      <c r="X807" s="20">
        <f>Data!AB807-Data!CI807</f>
        <v>1.3000000000000001E-2</v>
      </c>
      <c r="Y807" s="20">
        <f>Data!AC807-Data!CJ807</f>
        <v>-3.19</v>
      </c>
      <c r="Z807" s="20">
        <f>Data!AD807-Data!CK807</f>
        <v>-2.7999999999999972</v>
      </c>
      <c r="AA807" s="20">
        <f>Data!AE807-Data!CL807</f>
        <v>0.39999999999999147</v>
      </c>
      <c r="AB807" s="20">
        <f>Data!AF807-Data!CM807</f>
        <v>-5.19</v>
      </c>
      <c r="AC807" s="20">
        <f>Data!AG807-Data!CN807</f>
        <v>2.9000000000000057</v>
      </c>
      <c r="AD807" s="20">
        <f>Data!AH807-Data!CO807</f>
        <v>2.4000000000000057</v>
      </c>
      <c r="AE807" s="20">
        <f>Data!AI807-Data!CP807</f>
        <v>3.2999999999999696E-3</v>
      </c>
      <c r="AF807" s="20">
        <f>Data!AJ807-Data!CQ807</f>
        <v>-9.9999999999999978E-2</v>
      </c>
      <c r="AG807" s="20">
        <f>Data!AK807-Data!CR807</f>
        <v>-4.7619047619047623E-3</v>
      </c>
      <c r="AH807" s="20">
        <f>Data!AL807-Data!CS807</f>
        <v>9</v>
      </c>
      <c r="AI807" s="20">
        <f>Data!AM807-Data!CT807</f>
        <v>4.9999999999998934E-2</v>
      </c>
      <c r="AJ807" s="20">
        <f>Data!AN807-Data!CU807</f>
        <v>-2.8500000000000005</v>
      </c>
      <c r="AK807" s="20">
        <f>Data!AO807-Data!CV807</f>
        <v>135</v>
      </c>
      <c r="AL807" s="20">
        <f>Data!AP807-Data!CW807</f>
        <v>74</v>
      </c>
      <c r="AM807" s="20">
        <f>Data!AQ807-Data!CX807</f>
        <v>143</v>
      </c>
      <c r="AN807" s="20">
        <f>Data!AR807-Data!CY807</f>
        <v>1.5999999999999959E-2</v>
      </c>
      <c r="AO807" s="20">
        <f>Data!AS807-Data!CZ807</f>
        <v>18</v>
      </c>
      <c r="AP807" s="20">
        <f>Data!AT807-Data!DA807</f>
        <v>25</v>
      </c>
      <c r="AQ807" s="20">
        <f>Data!AU807-Data!DB807</f>
        <v>1.7000000000000015E-2</v>
      </c>
      <c r="AR807" s="20">
        <f>Data!AV807-Data!DC807</f>
        <v>-59</v>
      </c>
      <c r="AS807" s="20">
        <f>Data!AW807-Data!DD807</f>
        <v>-58</v>
      </c>
      <c r="AT807" s="20">
        <f>Data!AX807-Data!DE807</f>
        <v>-3.7000000000000033E-2</v>
      </c>
      <c r="AU807" s="20">
        <f>Data!AY807-Data!DF807</f>
        <v>42</v>
      </c>
      <c r="AV807" s="20">
        <f>Data!AZ807-Data!DG807</f>
        <v>2.0000000000000009</v>
      </c>
      <c r="AW807" s="20">
        <f>Data!BA807-Data!DH807</f>
        <v>97</v>
      </c>
      <c r="AX807" s="20">
        <f>Data!BB807-Data!DI807</f>
        <v>4.6190476190476204</v>
      </c>
      <c r="AY807" s="20">
        <f>Data!BC807-Data!DJ807</f>
        <v>-6</v>
      </c>
      <c r="AZ807" s="20">
        <f>Data!BD807-Data!DK807</f>
        <v>46</v>
      </c>
      <c r="BA807" s="20">
        <f>Data!BE807-Data!DL807</f>
        <v>12</v>
      </c>
      <c r="BB807" s="20">
        <f>Data!BF807-Data!DM807</f>
        <v>15</v>
      </c>
      <c r="BC807" s="20">
        <f>Data!BG807-Data!DN807</f>
        <v>-56</v>
      </c>
      <c r="BD807" s="20">
        <f>Data!BH807-Data!DO807</f>
        <v>6.5</v>
      </c>
      <c r="BE807" s="20">
        <f>Data!BI807-Data!DP807</f>
        <v>3.5240000000000009</v>
      </c>
      <c r="BF807" s="20">
        <f>Data!BJ807-Data!DQ807</f>
        <v>2.9049999999999994</v>
      </c>
      <c r="BG807" s="20">
        <f>Data!BK807-Data!DR807</f>
        <v>-9.6000000000000085E-2</v>
      </c>
      <c r="BH807" s="20">
        <f>Data!BL807-Data!DS807</f>
        <v>0.71400000000000041</v>
      </c>
      <c r="BI807" s="20">
        <f>Data!BM807-Data!DT807</f>
        <v>0.14799999999999996</v>
      </c>
      <c r="BJ807" s="20">
        <f>Data!BN807-Data!DU807</f>
        <v>1.1999999999999993</v>
      </c>
      <c r="BK807" s="20">
        <f>Data!BO807-Data!DV807</f>
        <v>-2.7999999999999972</v>
      </c>
      <c r="BL807" s="20">
        <f>Data!BP807-Data!DW807</f>
        <v>0.5</v>
      </c>
      <c r="BM807" s="20">
        <f>Data!BQ807-Data!DX807</f>
        <v>2.1904761904761907</v>
      </c>
      <c r="BN807" s="20">
        <f>Data!BR807-Data!DY807</f>
        <v>-2.5999999999999996</v>
      </c>
      <c r="BO807" s="20">
        <f>Data!BS807-Data!DZ807</f>
        <v>39</v>
      </c>
      <c r="BP807" s="20">
        <f>Data!BT807-Data!EA807</f>
        <v>-2.7999999999999914E-2</v>
      </c>
      <c r="BQ807" s="20">
        <f>Data!BU807-Data!EB807</f>
        <v>0</v>
      </c>
      <c r="BR807" s="20">
        <f>Data!BV807-Data!EC807</f>
        <v>18</v>
      </c>
      <c r="BS807" s="20">
        <f>Data!BW807-Data!ED807</f>
        <v>-21</v>
      </c>
      <c r="BT807" s="20">
        <f>Data!BX807-Data!EE807</f>
        <v>9</v>
      </c>
      <c r="BU807" s="20">
        <f>Data!BY807-Data!EF807</f>
        <v>9</v>
      </c>
      <c r="BV807" s="20">
        <f>Data!BZ807-Data!EG807</f>
        <v>11</v>
      </c>
      <c r="BW807" s="20">
        <f>Data!CA807-Data!EH807</f>
        <v>4</v>
      </c>
      <c r="BX807" s="20">
        <f>Data!CB807-Data!EI807</f>
        <v>37</v>
      </c>
      <c r="BY807" s="20">
        <f>Data!CC807-Data!EJ807</f>
        <v>35</v>
      </c>
      <c r="BZ807" s="20">
        <f>Data!EK807</f>
        <v>11528.460000000001</v>
      </c>
      <c r="CA807" s="20">
        <f>Data!EL807</f>
        <v>11747.25</v>
      </c>
      <c r="CB807" s="20">
        <f>Data!EM807</f>
        <v>67.301333333333332</v>
      </c>
      <c r="CC807" s="20">
        <f>Data!EN807</f>
        <v>89.570952380952377</v>
      </c>
      <c r="CD807" s="20">
        <f>Data!EO807</f>
        <v>10.413</v>
      </c>
      <c r="CE807" s="20">
        <f>Data!EP807</f>
        <v>250.59200000000001</v>
      </c>
      <c r="CF807" s="50">
        <f>IF(ISBLANK(Data!EQ807), "", Data!EQ807)</f>
        <v>82</v>
      </c>
      <c r="CG807" s="50">
        <f>IF(ISBLANK(Data!ER807), "", Data!ER807)</f>
        <v>74</v>
      </c>
      <c r="CH807" s="61" t="str">
        <f>IF(ISBLANK(Data!ES807), "", Data!ES807)</f>
        <v>Miami FL</v>
      </c>
      <c r="CI807" s="61">
        <f>IF(ISBLANK(Data!ET807), "", Data!ET807)</f>
        <v>156</v>
      </c>
    </row>
    <row r="808" spans="1:87" x14ac:dyDescent="0.45">
      <c r="A808" s="50">
        <f>IF(ISBLANK(Data!A808), "", Data!A808)</f>
        <v>45325</v>
      </c>
      <c r="B808" s="50" t="str">
        <f>IF(ISBLANK(Data!B808), "", Data!B808)</f>
        <v>Indiana</v>
      </c>
      <c r="C808" s="50">
        <f>IF(ISBLANK(Data!C808), "", Data!C808)</f>
        <v>122</v>
      </c>
      <c r="D808" s="50" t="str">
        <f>IF(ISBLANK(Data!D808), "", Data!D808)</f>
        <v>Penn St.</v>
      </c>
      <c r="E808" s="50">
        <f>IF(ISBLANK(Data!E808), "", Data!E808)</f>
        <v>229</v>
      </c>
      <c r="F808" s="50" t="str">
        <f>IF(ISBLANK(Data!F808), "", Data!F808)</f>
        <v>N</v>
      </c>
      <c r="G808" s="50" t="str">
        <f>IF(ISBLANK(Data!G808), "", Data!G808)</f>
        <v>Indiana</v>
      </c>
      <c r="H808" s="50" t="str">
        <f>IF(ISBLANK(Data!H808), "", Data!H808)</f>
        <v>Penn St.</v>
      </c>
      <c r="I808" s="50" t="str">
        <f>IF(ISBLANK(Data!I808), "", Data!I808)</f>
        <v>Indiana</v>
      </c>
      <c r="J808" s="50" t="str">
        <f>IF(ISBLANK(Data!J808), "", Data!J808)</f>
        <v>Penn St.</v>
      </c>
      <c r="K808" s="50" t="str">
        <f>IF(ISBLANK(Data!K808), "", Data!K808)</f>
        <v>Indiana</v>
      </c>
      <c r="L808" s="50" t="str">
        <f>IF(ISBLANK(Data!L808), "", Data!L808)</f>
        <v>Penn State</v>
      </c>
      <c r="M808" s="50" t="str">
        <f>IF(ISBLANK(Data!M808), "", Data!M808)</f>
        <v>Indiana</v>
      </c>
      <c r="N808" s="50" t="str">
        <f>IF(ISBLANK(Data!N808), "", Data!N808)</f>
        <v>Penn St</v>
      </c>
      <c r="O808" s="50" t="str">
        <f>IF(ISBLANK(Data!O808), "", Data!O808)</f>
        <v>Indiana</v>
      </c>
      <c r="P808" s="50" t="str">
        <f>IF(ISBLANK(Data!P808), "", Data!P808)</f>
        <v>Penn St.</v>
      </c>
      <c r="Q808" s="50" t="str">
        <f>IF(ISBLANK(Data!Q808), "", Data!Q808)</f>
        <v>Indiana</v>
      </c>
      <c r="R808" s="50" t="str">
        <f>IF(ISBLANK(Data!R808), "", Data!R808)</f>
        <v>Penn State</v>
      </c>
      <c r="S808" s="20">
        <f>Data!W808-Data!CD808</f>
        <v>0.14285714285714296</v>
      </c>
      <c r="T808" s="20">
        <f>Data!X808-Data!CE808</f>
        <v>1.8600000000000003</v>
      </c>
      <c r="U808" s="20">
        <f>Data!Y808-Data!CF808</f>
        <v>0</v>
      </c>
      <c r="V808" s="20">
        <f>Data!Z808-Data!CG808</f>
        <v>-1.8999999999999915</v>
      </c>
      <c r="W808" s="20">
        <f>Data!AA808-Data!CH808</f>
        <v>-2.0999999999999943</v>
      </c>
      <c r="X808" s="20">
        <f>Data!AB808-Data!CI808</f>
        <v>0.19400000000000001</v>
      </c>
      <c r="Y808" s="20">
        <f>Data!AC808-Data!CJ808</f>
        <v>2.7299999999999995</v>
      </c>
      <c r="Z808" s="20">
        <f>Data!AD808-Data!CK808</f>
        <v>2.3000000000000114</v>
      </c>
      <c r="AA808" s="20">
        <f>Data!AE808-Data!CL808</f>
        <v>-0.40000000000000568</v>
      </c>
      <c r="AB808" s="20">
        <f>Data!AF808-Data!CM808</f>
        <v>4.92</v>
      </c>
      <c r="AC808" s="20">
        <f>Data!AG808-Data!CN808</f>
        <v>1</v>
      </c>
      <c r="AD808" s="20">
        <f>Data!AH808-Data!CO808</f>
        <v>-1.0999999999999943</v>
      </c>
      <c r="AE808" s="20">
        <f>Data!AI808-Data!CP808</f>
        <v>4.4100000000000028E-2</v>
      </c>
      <c r="AF808" s="20">
        <f>Data!AJ808-Data!CQ808</f>
        <v>3.9999999999999996</v>
      </c>
      <c r="AG808" s="20">
        <f>Data!AK808-Data!CR808</f>
        <v>0.19047619047619044</v>
      </c>
      <c r="AH808" s="20">
        <f>Data!AL808-Data!CS808</f>
        <v>82</v>
      </c>
      <c r="AI808" s="20">
        <f>Data!AM808-Data!CT808</f>
        <v>0.25999999999999979</v>
      </c>
      <c r="AJ808" s="20">
        <f>Data!AN808-Data!CU808</f>
        <v>2.59</v>
      </c>
      <c r="AK808" s="20">
        <f>Data!AO808-Data!CV808</f>
        <v>-41</v>
      </c>
      <c r="AL808" s="20">
        <f>Data!AP808-Data!CW808</f>
        <v>8</v>
      </c>
      <c r="AM808" s="20">
        <f>Data!AQ808-Data!CX808</f>
        <v>-104</v>
      </c>
      <c r="AN808" s="20">
        <f>Data!AR808-Data!CY808</f>
        <v>4.3999999999999984E-2</v>
      </c>
      <c r="AO808" s="20">
        <f>Data!AS808-Data!CZ808</f>
        <v>-48</v>
      </c>
      <c r="AP808" s="20">
        <f>Data!AT808-Data!DA808</f>
        <v>-187</v>
      </c>
      <c r="AQ808" s="20">
        <f>Data!AU808-Data!DB808</f>
        <v>2.8000000000000025E-2</v>
      </c>
      <c r="AR808" s="20">
        <f>Data!AV808-Data!DC808</f>
        <v>-7</v>
      </c>
      <c r="AS808" s="20">
        <f>Data!AW808-Data!DD808</f>
        <v>44</v>
      </c>
      <c r="AT808" s="20">
        <f>Data!AX808-Data!DE808</f>
        <v>-8.1999999999999962E-2</v>
      </c>
      <c r="AU808" s="20">
        <f>Data!AY808-Data!DF808</f>
        <v>-22</v>
      </c>
      <c r="AV808" s="20">
        <f>Data!AZ808-Data!DG808</f>
        <v>-1.0476190476190474</v>
      </c>
      <c r="AW808" s="20">
        <f>Data!BA808-Data!DH808</f>
        <v>65</v>
      </c>
      <c r="AX808" s="20">
        <f>Data!BB808-Data!DI808</f>
        <v>3.0952380952380949</v>
      </c>
      <c r="AY808" s="20">
        <f>Data!BC808-Data!DJ808</f>
        <v>62</v>
      </c>
      <c r="AZ808" s="20">
        <f>Data!BD808-Data!DK808</f>
        <v>-73</v>
      </c>
      <c r="BA808" s="20">
        <f>Data!BE808-Data!DL808</f>
        <v>22</v>
      </c>
      <c r="BB808" s="20">
        <f>Data!BF808-Data!DM808</f>
        <v>21</v>
      </c>
      <c r="BC808" s="20">
        <f>Data!BG808-Data!DN808</f>
        <v>-20</v>
      </c>
      <c r="BD808" s="20">
        <f>Data!BH808-Data!DO808</f>
        <v>-1.9000000000000057</v>
      </c>
      <c r="BE808" s="20">
        <f>Data!BI808-Data!DP808</f>
        <v>0.38100000000000023</v>
      </c>
      <c r="BF808" s="20">
        <f>Data!BJ808-Data!DQ808</f>
        <v>-2.3329999999999997</v>
      </c>
      <c r="BG808" s="20">
        <f>Data!BK808-Data!DR808</f>
        <v>0.15600000000000014</v>
      </c>
      <c r="BH808" s="20">
        <f>Data!BL808-Data!DS808</f>
        <v>1</v>
      </c>
      <c r="BI808" s="20">
        <f>Data!BM808-Data!DT808</f>
        <v>-0.36099999999999999</v>
      </c>
      <c r="BJ808" s="20">
        <f>Data!BN808-Data!DU808</f>
        <v>-8.9</v>
      </c>
      <c r="BK808" s="20">
        <f>Data!BO808-Data!DV808</f>
        <v>2.1000000000000014</v>
      </c>
      <c r="BL808" s="20">
        <f>Data!BP808-Data!DW808</f>
        <v>1</v>
      </c>
      <c r="BM808" s="20">
        <f>Data!BQ808-Data!DX808</f>
        <v>-3.4761904761904754</v>
      </c>
      <c r="BN808" s="20">
        <f>Data!BR808-Data!DY808</f>
        <v>-1</v>
      </c>
      <c r="BO808" s="20">
        <f>Data!BS808-Data!DZ808</f>
        <v>-97</v>
      </c>
      <c r="BP808" s="20">
        <f>Data!BT808-Data!EA808</f>
        <v>7.1999999999999953E-2</v>
      </c>
      <c r="BQ808" s="20">
        <f>Data!BU808-Data!EB808</f>
        <v>1</v>
      </c>
      <c r="BR808" s="20">
        <f>Data!BV808-Data!EC808</f>
        <v>-18</v>
      </c>
      <c r="BS808" s="20">
        <f>Data!BW808-Data!ED808</f>
        <v>-62</v>
      </c>
      <c r="BT808" s="20">
        <f>Data!BX808-Data!EE808</f>
        <v>-74</v>
      </c>
      <c r="BU808" s="20">
        <f>Data!BY808-Data!EF808</f>
        <v>-6</v>
      </c>
      <c r="BV808" s="20">
        <f>Data!BZ808-Data!EG808</f>
        <v>-12</v>
      </c>
      <c r="BW808" s="20">
        <f>Data!CA808-Data!EH808</f>
        <v>-34.799999999999997</v>
      </c>
      <c r="BX808" s="20">
        <f>Data!CB808-Data!EI808</f>
        <v>-102</v>
      </c>
      <c r="BY808" s="20">
        <f>Data!CC808-Data!EJ808</f>
        <v>-143</v>
      </c>
      <c r="BZ808" s="20">
        <f>Data!EK808</f>
        <v>11277.16</v>
      </c>
      <c r="CA808" s="20">
        <f>Data!EL808</f>
        <v>11068.730000000001</v>
      </c>
      <c r="CB808" s="20">
        <f>Data!EM808</f>
        <v>109.27542857142856</v>
      </c>
      <c r="CC808" s="20">
        <f>Data!EN808</f>
        <v>62.061333333333337</v>
      </c>
      <c r="CD808" s="20">
        <f>Data!EO808</f>
        <v>12.802</v>
      </c>
      <c r="CE808" s="20">
        <f>Data!EP808</f>
        <v>252.67200000000003</v>
      </c>
      <c r="CF808" s="50">
        <f>IF(ISBLANK(Data!EQ808), "", Data!EQ808)</f>
        <v>71</v>
      </c>
      <c r="CG808" s="50">
        <f>IF(ISBLANK(Data!ER808), "", Data!ER808)</f>
        <v>85</v>
      </c>
      <c r="CH808" s="61" t="str">
        <f>IF(ISBLANK(Data!ES808), "", Data!ES808)</f>
        <v>Penn St.</v>
      </c>
      <c r="CI808" s="61">
        <f>IF(ISBLANK(Data!ET808), "", Data!ET808)</f>
        <v>156</v>
      </c>
    </row>
    <row r="809" spans="1:87" x14ac:dyDescent="0.45">
      <c r="A809" s="50">
        <f>IF(ISBLANK(Data!A809), "", Data!A809)</f>
        <v>45325</v>
      </c>
      <c r="B809" s="50" t="str">
        <f>IF(ISBLANK(Data!B809), "", Data!B809)</f>
        <v>Colgate</v>
      </c>
      <c r="C809" s="50">
        <f>IF(ISBLANK(Data!C809), "", Data!C809)</f>
        <v>56</v>
      </c>
      <c r="D809" s="50" t="str">
        <f>IF(ISBLANK(Data!D809), "", Data!D809)</f>
        <v>Navy</v>
      </c>
      <c r="E809" s="50">
        <f>IF(ISBLANK(Data!E809), "", Data!E809)</f>
        <v>189</v>
      </c>
      <c r="F809" s="50" t="str">
        <f>IF(ISBLANK(Data!F809), "", Data!F809)</f>
        <v>N</v>
      </c>
      <c r="G809" s="50" t="str">
        <f>IF(ISBLANK(Data!G809), "", Data!G809)</f>
        <v>Colgate</v>
      </c>
      <c r="H809" s="50" t="str">
        <f>IF(ISBLANK(Data!H809), "", Data!H809)</f>
        <v>Navy</v>
      </c>
      <c r="I809" s="50" t="str">
        <f>IF(ISBLANK(Data!I809), "", Data!I809)</f>
        <v>Colgate</v>
      </c>
      <c r="J809" s="50" t="str">
        <f>IF(ISBLANK(Data!J809), "", Data!J809)</f>
        <v>Navy</v>
      </c>
      <c r="K809" s="50" t="str">
        <f>IF(ISBLANK(Data!K809), "", Data!K809)</f>
        <v>Colgate</v>
      </c>
      <c r="L809" s="50" t="str">
        <f>IF(ISBLANK(Data!L809), "", Data!L809)</f>
        <v>Navy</v>
      </c>
      <c r="M809" s="50" t="str">
        <f>IF(ISBLANK(Data!M809), "", Data!M809)</f>
        <v>Colgate</v>
      </c>
      <c r="N809" s="50" t="str">
        <f>IF(ISBLANK(Data!N809), "", Data!N809)</f>
        <v>Navy</v>
      </c>
      <c r="O809" s="50" t="str">
        <f>IF(ISBLANK(Data!O809), "", Data!O809)</f>
        <v>Colgate</v>
      </c>
      <c r="P809" s="50" t="str">
        <f>IF(ISBLANK(Data!P809), "", Data!P809)</f>
        <v>Navy</v>
      </c>
      <c r="Q809" s="50" t="str">
        <f>IF(ISBLANK(Data!Q809), "", Data!Q809)</f>
        <v>Colgate</v>
      </c>
      <c r="R809" s="50" t="str">
        <f>IF(ISBLANK(Data!R809), "", Data!R809)</f>
        <v>Navy</v>
      </c>
      <c r="S809" s="20">
        <f>Data!W809-Data!CD809</f>
        <v>0.236363636363636</v>
      </c>
      <c r="T809" s="20">
        <f>Data!X809-Data!CE809</f>
        <v>13.86</v>
      </c>
      <c r="U809" s="20">
        <f>Data!Y809-Data!CF809</f>
        <v>7</v>
      </c>
      <c r="V809" s="20">
        <f>Data!Z809-Data!CG809</f>
        <v>-6.7999999999999972</v>
      </c>
      <c r="W809" s="20">
        <f>Data!AA809-Data!CH809</f>
        <v>0.59999999999999432</v>
      </c>
      <c r="X809" s="20">
        <f>Data!AB809-Data!CI809</f>
        <v>0.11399999999999999</v>
      </c>
      <c r="Y809" s="20">
        <f>Data!AC809-Data!CJ809</f>
        <v>6.38</v>
      </c>
      <c r="Z809" s="20">
        <f>Data!AD809-Data!CK809</f>
        <v>4.3999999999999915</v>
      </c>
      <c r="AA809" s="20">
        <f>Data!AE809-Data!CL809</f>
        <v>-1.9000000000000057</v>
      </c>
      <c r="AB809" s="20">
        <f>Data!AF809-Data!CM809</f>
        <v>12.27</v>
      </c>
      <c r="AC809" s="20">
        <f>Data!AG809-Data!CN809</f>
        <v>5.3999999999999915</v>
      </c>
      <c r="AD809" s="20">
        <f>Data!AH809-Data!CO809</f>
        <v>-8.1000000000000085</v>
      </c>
      <c r="AE809" s="20">
        <f>Data!AI809-Data!CP809</f>
        <v>0.29059999999999997</v>
      </c>
      <c r="AF809" s="20">
        <f>Data!AJ809-Data!CQ809</f>
        <v>6.5000000000000009</v>
      </c>
      <c r="AG809" s="20">
        <f>Data!AK809-Data!CR809</f>
        <v>0.34000000000000008</v>
      </c>
      <c r="AH809" s="20">
        <f>Data!AL809-Data!CS809</f>
        <v>237</v>
      </c>
      <c r="AI809" s="20">
        <f>Data!AM809-Data!CT809</f>
        <v>9.73</v>
      </c>
      <c r="AJ809" s="20">
        <f>Data!AN809-Data!CU809</f>
        <v>5.6</v>
      </c>
      <c r="AK809" s="20">
        <f>Data!AO809-Data!CV809</f>
        <v>200</v>
      </c>
      <c r="AL809" s="20">
        <f>Data!AP809-Data!CW809</f>
        <v>97</v>
      </c>
      <c r="AM809" s="20">
        <f>Data!AQ809-Data!CX809</f>
        <v>104</v>
      </c>
      <c r="AN809" s="20">
        <f>Data!AR809-Data!CY809</f>
        <v>4.7999999999999987E-2</v>
      </c>
      <c r="AO809" s="20">
        <f>Data!AS809-Data!CZ809</f>
        <v>75</v>
      </c>
      <c r="AP809" s="20">
        <f>Data!AT809-Data!DA809</f>
        <v>131</v>
      </c>
      <c r="AQ809" s="20">
        <f>Data!AU809-Data!DB809</f>
        <v>7.0000000000000007E-2</v>
      </c>
      <c r="AR809" s="20">
        <f>Data!AV809-Data!DC809</f>
        <v>-81</v>
      </c>
      <c r="AS809" s="20">
        <f>Data!AW809-Data!DD809</f>
        <v>-108</v>
      </c>
      <c r="AT809" s="20">
        <f>Data!AX809-Data!DE809</f>
        <v>-1.5999999999999903E-2</v>
      </c>
      <c r="AU809" s="20">
        <f>Data!AY809-Data!DF809</f>
        <v>-42</v>
      </c>
      <c r="AV809" s="20">
        <f>Data!AZ809-Data!DG809</f>
        <v>-3.0136363636363637</v>
      </c>
      <c r="AW809" s="20">
        <f>Data!BA809-Data!DH809</f>
        <v>109</v>
      </c>
      <c r="AX809" s="20">
        <f>Data!BB809-Data!DI809</f>
        <v>1.7772727272727238</v>
      </c>
      <c r="AY809" s="20">
        <f>Data!BC809-Data!DJ809</f>
        <v>93</v>
      </c>
      <c r="AZ809" s="20">
        <f>Data!BD809-Data!DK809</f>
        <v>-20</v>
      </c>
      <c r="BA809" s="20">
        <f>Data!BE809-Data!DL809</f>
        <v>29</v>
      </c>
      <c r="BB809" s="20">
        <f>Data!BF809-Data!DM809</f>
        <v>38</v>
      </c>
      <c r="BC809" s="20">
        <f>Data!BG809-Data!DN809</f>
        <v>-61</v>
      </c>
      <c r="BD809" s="20">
        <f>Data!BH809-Data!DO809</f>
        <v>2.9000000000000057</v>
      </c>
      <c r="BE809" s="20">
        <f>Data!BI809-Data!DP809</f>
        <v>-1.6270000000000095</v>
      </c>
      <c r="BF809" s="20">
        <f>Data!BJ809-Data!DQ809</f>
        <v>4.5729999999999995</v>
      </c>
      <c r="BG809" s="20">
        <f>Data!BK809-Data!DR809</f>
        <v>0.19699999999999984</v>
      </c>
      <c r="BH809" s="20">
        <f>Data!BL809-Data!DS809</f>
        <v>0.80900000000000105</v>
      </c>
      <c r="BI809" s="20">
        <f>Data!BM809-Data!DT809</f>
        <v>-0.21100000000000008</v>
      </c>
      <c r="BJ809" s="20">
        <f>Data!BN809-Data!DU809</f>
        <v>4.1999999999999993</v>
      </c>
      <c r="BK809" s="20">
        <f>Data!BO809-Data!DV809</f>
        <v>-6.7999999999999989</v>
      </c>
      <c r="BL809" s="20">
        <f>Data!BP809-Data!DW809</f>
        <v>1.0999999999999999</v>
      </c>
      <c r="BM809" s="20">
        <f>Data!BQ809-Data!DX809</f>
        <v>-1.6500000000000004</v>
      </c>
      <c r="BN809" s="20">
        <f>Data!BR809-Data!DY809</f>
        <v>-4.5</v>
      </c>
      <c r="BO809" s="20">
        <f>Data!BS809-Data!DZ809</f>
        <v>-212</v>
      </c>
      <c r="BP809" s="20">
        <f>Data!BT809-Data!EA809</f>
        <v>0.13900000000000001</v>
      </c>
      <c r="BQ809" s="20">
        <f>Data!BU809-Data!EB809</f>
        <v>3</v>
      </c>
      <c r="BR809" s="20">
        <f>Data!BV809-Data!EC809</f>
        <v>-164</v>
      </c>
      <c r="BS809" s="20">
        <f>Data!BW809-Data!ED809</f>
        <v>-189</v>
      </c>
      <c r="BT809" s="20">
        <f>Data!BX809-Data!EE809</f>
        <v>-192</v>
      </c>
      <c r="BU809" s="20">
        <f>Data!BY809-Data!EF809</f>
        <v>-167</v>
      </c>
      <c r="BV809" s="20">
        <f>Data!BZ809-Data!EG809</f>
        <v>-162</v>
      </c>
      <c r="BW809" s="20">
        <f>Data!CA809-Data!EH809</f>
        <v>-148.60000000000002</v>
      </c>
      <c r="BX809" s="20">
        <f>Data!CB809-Data!EI809</f>
        <v>-211</v>
      </c>
      <c r="BY809" s="20">
        <f>Data!CC809-Data!EJ809</f>
        <v>-213</v>
      </c>
      <c r="BZ809" s="20">
        <f>Data!EK809</f>
        <v>11710.5</v>
      </c>
      <c r="CA809" s="20">
        <f>Data!EL809</f>
        <v>10263.700000000001</v>
      </c>
      <c r="CB809" s="20">
        <f>Data!EM809</f>
        <v>88.908350000000013</v>
      </c>
      <c r="CC809" s="20">
        <f>Data!EN809</f>
        <v>65.649999999999991</v>
      </c>
      <c r="CD809" s="20">
        <f>Data!EO809</f>
        <v>9.7999999999999989</v>
      </c>
      <c r="CE809" s="20">
        <f>Data!EP809</f>
        <v>253.08</v>
      </c>
      <c r="CF809" s="50">
        <f>IF(ISBLANK(Data!EQ809), "", Data!EQ809)</f>
        <v>88</v>
      </c>
      <c r="CG809" s="50">
        <f>IF(ISBLANK(Data!ER809), "", Data!ER809)</f>
        <v>64</v>
      </c>
      <c r="CH809" s="61" t="str">
        <f>IF(ISBLANK(Data!ES809), "", Data!ES809)</f>
        <v>Colgate</v>
      </c>
      <c r="CI809" s="61">
        <f>IF(ISBLANK(Data!ET809), "", Data!ET809)</f>
        <v>152</v>
      </c>
    </row>
    <row r="810" spans="1:87" x14ac:dyDescent="0.45">
      <c r="A810" s="50">
        <f>IF(ISBLANK(Data!A810), "", Data!A810)</f>
        <v>45325</v>
      </c>
      <c r="B810" s="50" t="str">
        <f>IF(ISBLANK(Data!B810), "", Data!B810)</f>
        <v>LSU</v>
      </c>
      <c r="C810" s="50">
        <f>IF(ISBLANK(Data!C810), "", Data!C810)</f>
        <v>156</v>
      </c>
      <c r="D810" s="50" t="str">
        <f>IF(ISBLANK(Data!D810), "", Data!D810)</f>
        <v>Arkansas</v>
      </c>
      <c r="E810" s="50">
        <f>IF(ISBLANK(Data!E810), "", Data!E810)</f>
        <v>13</v>
      </c>
      <c r="F810" s="50" t="str">
        <f>IF(ISBLANK(Data!F810), "", Data!F810)</f>
        <v>N</v>
      </c>
      <c r="G810" s="50" t="str">
        <f>IF(ISBLANK(Data!G810), "", Data!G810)</f>
        <v>LSU</v>
      </c>
      <c r="H810" s="50" t="str">
        <f>IF(ISBLANK(Data!H810), "", Data!H810)</f>
        <v>Arkansas</v>
      </c>
      <c r="I810" s="50" t="str">
        <f>IF(ISBLANK(Data!I810), "", Data!I810)</f>
        <v>LSU</v>
      </c>
      <c r="J810" s="50" t="str">
        <f>IF(ISBLANK(Data!J810), "", Data!J810)</f>
        <v>Arkansas</v>
      </c>
      <c r="K810" s="50" t="str">
        <f>IF(ISBLANK(Data!K810), "", Data!K810)</f>
        <v>Louisiana State</v>
      </c>
      <c r="L810" s="50" t="str">
        <f>IF(ISBLANK(Data!L810), "", Data!L810)</f>
        <v>Arkansas</v>
      </c>
      <c r="M810" s="50" t="str">
        <f>IF(ISBLANK(Data!M810), "", Data!M810)</f>
        <v>LSU</v>
      </c>
      <c r="N810" s="50" t="str">
        <f>IF(ISBLANK(Data!N810), "", Data!N810)</f>
        <v>Arkansas</v>
      </c>
      <c r="O810" s="50" t="str">
        <f>IF(ISBLANK(Data!O810), "", Data!O810)</f>
        <v>LSU</v>
      </c>
      <c r="P810" s="50" t="str">
        <f>IF(ISBLANK(Data!P810), "", Data!P810)</f>
        <v>Arkansas</v>
      </c>
      <c r="Q810" s="50" t="str">
        <f>IF(ISBLANK(Data!Q810), "", Data!Q810)</f>
        <v>LSU</v>
      </c>
      <c r="R810" s="50" t="str">
        <f>IF(ISBLANK(Data!R810), "", Data!R810)</f>
        <v>Arkansas</v>
      </c>
      <c r="S810" s="20">
        <f>Data!W810-Data!CD810</f>
        <v>2.6190476190476097E-2</v>
      </c>
      <c r="T810" s="20">
        <f>Data!X810-Data!CE810</f>
        <v>2.919999999999999</v>
      </c>
      <c r="U810" s="20">
        <f>Data!Y810-Data!CF810</f>
        <v>0.80000000000001137</v>
      </c>
      <c r="V810" s="20">
        <f>Data!Z810-Data!CG810</f>
        <v>-2.1000000000000085</v>
      </c>
      <c r="W810" s="20">
        <f>Data!AA810-Data!CH810</f>
        <v>0.39999999999999147</v>
      </c>
      <c r="X810" s="20">
        <f>Data!AB810-Data!CI810</f>
        <v>-0.113</v>
      </c>
      <c r="Y810" s="20">
        <f>Data!AC810-Data!CJ810</f>
        <v>-3.05</v>
      </c>
      <c r="Z810" s="20">
        <f>Data!AD810-Data!CK810</f>
        <v>-2.7000000000000028</v>
      </c>
      <c r="AA810" s="20">
        <f>Data!AE810-Data!CL810</f>
        <v>0.40000000000000568</v>
      </c>
      <c r="AB810" s="20">
        <f>Data!AF810-Data!CM810</f>
        <v>-4.32</v>
      </c>
      <c r="AC810" s="20">
        <f>Data!AG810-Data!CN810</f>
        <v>2.2000000000000028</v>
      </c>
      <c r="AD810" s="20">
        <f>Data!AH810-Data!CO810</f>
        <v>-1.6000000000000085</v>
      </c>
      <c r="AE810" s="20">
        <f>Data!AI810-Data!CP810</f>
        <v>8.7400000000000033E-2</v>
      </c>
      <c r="AF810" s="20">
        <f>Data!AJ810-Data!CQ810</f>
        <v>0.5</v>
      </c>
      <c r="AG810" s="20">
        <f>Data!AK810-Data!CR810</f>
        <v>1.8571428571428572E-2</v>
      </c>
      <c r="AH810" s="20">
        <f>Data!AL810-Data!CS810</f>
        <v>18</v>
      </c>
      <c r="AI810" s="20">
        <f>Data!AM810-Data!CT810</f>
        <v>2.5999999999999996</v>
      </c>
      <c r="AJ810" s="20">
        <f>Data!AN810-Data!CU810</f>
        <v>-3.1000000000000005</v>
      </c>
      <c r="AK810" s="20">
        <f>Data!AO810-Data!CV810</f>
        <v>-63</v>
      </c>
      <c r="AL810" s="20">
        <f>Data!AP810-Data!CW810</f>
        <v>-178</v>
      </c>
      <c r="AM810" s="20">
        <f>Data!AQ810-Data!CX810</f>
        <v>-43</v>
      </c>
      <c r="AN810" s="20">
        <f>Data!AR810-Data!CY810</f>
        <v>1.0000000000000009E-2</v>
      </c>
      <c r="AO810" s="20">
        <f>Data!AS810-Data!CZ810</f>
        <v>27</v>
      </c>
      <c r="AP810" s="20">
        <f>Data!AT810-Data!DA810</f>
        <v>50</v>
      </c>
      <c r="AQ810" s="20">
        <f>Data!AU810-Data!DB810</f>
        <v>2.4999999999999967E-2</v>
      </c>
      <c r="AR810" s="20">
        <f>Data!AV810-Data!DC810</f>
        <v>-76</v>
      </c>
      <c r="AS810" s="20">
        <f>Data!AW810-Data!DD810</f>
        <v>-104</v>
      </c>
      <c r="AT810" s="20">
        <f>Data!AX810-Data!DE810</f>
        <v>-2.0000000000000018E-3</v>
      </c>
      <c r="AU810" s="20">
        <f>Data!AY810-Data!DF810</f>
        <v>18</v>
      </c>
      <c r="AV810" s="20">
        <f>Data!AZ810-Data!DG810</f>
        <v>1.3547619047619044</v>
      </c>
      <c r="AW810" s="20">
        <f>Data!BA810-Data!DH810</f>
        <v>-32</v>
      </c>
      <c r="AX810" s="20">
        <f>Data!BB810-Data!DI810</f>
        <v>0.21190476190476204</v>
      </c>
      <c r="AY810" s="20">
        <f>Data!BC810-Data!DJ810</f>
        <v>3</v>
      </c>
      <c r="AZ810" s="20">
        <f>Data!BD810-Data!DK810</f>
        <v>70</v>
      </c>
      <c r="BA810" s="20">
        <f>Data!BE810-Data!DL810</f>
        <v>-62</v>
      </c>
      <c r="BB810" s="20">
        <f>Data!BF810-Data!DM810</f>
        <v>12</v>
      </c>
      <c r="BC810" s="20">
        <f>Data!BG810-Data!DN810</f>
        <v>-47</v>
      </c>
      <c r="BD810" s="20">
        <f>Data!BH810-Data!DO810</f>
        <v>0.59999999999999432</v>
      </c>
      <c r="BE810" s="20">
        <f>Data!BI810-Data!DP810</f>
        <v>-5.0430000000000064</v>
      </c>
      <c r="BF810" s="20">
        <f>Data!BJ810-Data!DQ810</f>
        <v>5.6929999999999996</v>
      </c>
      <c r="BG810" s="20">
        <f>Data!BK810-Data!DR810</f>
        <v>-3.1999999999999917E-2</v>
      </c>
      <c r="BH810" s="20">
        <f>Data!BL810-Data!DS810</f>
        <v>1.1999999999999993</v>
      </c>
      <c r="BI810" s="20">
        <f>Data!BM810-Data!DT810</f>
        <v>0.24499999999999994</v>
      </c>
      <c r="BJ810" s="20">
        <f>Data!BN810-Data!DU810</f>
        <v>3.5</v>
      </c>
      <c r="BK810" s="20">
        <f>Data!BO810-Data!DV810</f>
        <v>-3.8999999999999986</v>
      </c>
      <c r="BL810" s="20">
        <f>Data!BP810-Data!DW810</f>
        <v>-2.8000000000000003</v>
      </c>
      <c r="BM810" s="20">
        <f>Data!BQ810-Data!DX810</f>
        <v>3.769047619047619</v>
      </c>
      <c r="BN810" s="20">
        <f>Data!BR810-Data!DY810</f>
        <v>-1.3000000000000007</v>
      </c>
      <c r="BO810" s="20">
        <f>Data!BS810-Data!DZ810</f>
        <v>34</v>
      </c>
      <c r="BP810" s="20">
        <f>Data!BT810-Data!EA810</f>
        <v>-2.4000000000000021E-2</v>
      </c>
      <c r="BQ810" s="20">
        <f>Data!BU810-Data!EB810</f>
        <v>0</v>
      </c>
      <c r="BR810" s="20">
        <f>Data!BV810-Data!EC810</f>
        <v>-25</v>
      </c>
      <c r="BS810" s="20">
        <f>Data!BW810-Data!ED810</f>
        <v>48</v>
      </c>
      <c r="BT810" s="20">
        <f>Data!BX810-Data!EE810</f>
        <v>1</v>
      </c>
      <c r="BU810" s="20">
        <f>Data!BY810-Data!EF810</f>
        <v>-26</v>
      </c>
      <c r="BV810" s="20">
        <f>Data!BZ810-Data!EG810</f>
        <v>-21</v>
      </c>
      <c r="BW810" s="20">
        <f>Data!CA810-Data!EH810</f>
        <v>2.7999999999999972</v>
      </c>
      <c r="BX810" s="20">
        <f>Data!CB810-Data!EI810</f>
        <v>33</v>
      </c>
      <c r="BY810" s="20">
        <f>Data!CC810-Data!EJ810</f>
        <v>14</v>
      </c>
      <c r="BZ810" s="20">
        <f>Data!EK810</f>
        <v>11180.68</v>
      </c>
      <c r="CA810" s="20">
        <f>Data!EL810</f>
        <v>10870.859999999999</v>
      </c>
      <c r="CB810" s="20">
        <f>Data!EM810</f>
        <v>71.028571428571425</v>
      </c>
      <c r="CC810" s="20">
        <f>Data!EN810</f>
        <v>109.80000000000001</v>
      </c>
      <c r="CD810" s="20">
        <f>Data!EO810</f>
        <v>12.995999999999999</v>
      </c>
      <c r="CE810" s="20">
        <f>Data!EP810</f>
        <v>292.32</v>
      </c>
      <c r="CF810" s="50">
        <f>IF(ISBLANK(Data!EQ810), "", Data!EQ810)</f>
        <v>95</v>
      </c>
      <c r="CG810" s="50">
        <f>IF(ISBLANK(Data!ER810), "", Data!ER810)</f>
        <v>74</v>
      </c>
      <c r="CH810" s="61" t="str">
        <f>IF(ISBLANK(Data!ES810), "", Data!ES810)</f>
        <v>LSU</v>
      </c>
      <c r="CI810" s="61">
        <f>IF(ISBLANK(Data!ET810), "", Data!ET810)</f>
        <v>169</v>
      </c>
    </row>
    <row r="811" spans="1:87" x14ac:dyDescent="0.45">
      <c r="A811" s="50">
        <f>IF(ISBLANK(Data!A811), "", Data!A811)</f>
        <v>45325</v>
      </c>
      <c r="B811" s="50" t="str">
        <f>IF(ISBLANK(Data!B811), "", Data!B811)</f>
        <v>Massachusetts</v>
      </c>
      <c r="C811" s="50">
        <f>IF(ISBLANK(Data!C811), "", Data!C811)</f>
        <v>164</v>
      </c>
      <c r="D811" s="50" t="str">
        <f>IF(ISBLANK(Data!D811), "", Data!D811)</f>
        <v>George Mason</v>
      </c>
      <c r="E811" s="50">
        <f>IF(ISBLANK(Data!E811), "", Data!E811)</f>
        <v>96</v>
      </c>
      <c r="F811" s="50" t="str">
        <f>IF(ISBLANK(Data!F811), "", Data!F811)</f>
        <v>N</v>
      </c>
      <c r="G811" s="50" t="str">
        <f>IF(ISBLANK(Data!G811), "", Data!G811)</f>
        <v>Massachusetts</v>
      </c>
      <c r="H811" s="50" t="str">
        <f>IF(ISBLANK(Data!H811), "", Data!H811)</f>
        <v>George Mason</v>
      </c>
      <c r="I811" s="50" t="str">
        <f>IF(ISBLANK(Data!I811), "", Data!I811)</f>
        <v>Massachusetts</v>
      </c>
      <c r="J811" s="50" t="str">
        <f>IF(ISBLANK(Data!J811), "", Data!J811)</f>
        <v>George Mason</v>
      </c>
      <c r="K811" s="50" t="str">
        <f>IF(ISBLANK(Data!K811), "", Data!K811)</f>
        <v>Massachusetts</v>
      </c>
      <c r="L811" s="50" t="str">
        <f>IF(ISBLANK(Data!L811), "", Data!L811)</f>
        <v>George Mason</v>
      </c>
      <c r="M811" s="50" t="str">
        <f>IF(ISBLANK(Data!M811), "", Data!M811)</f>
        <v>U Mass</v>
      </c>
      <c r="N811" s="50" t="str">
        <f>IF(ISBLANK(Data!N811), "", Data!N811)</f>
        <v>Geo Mason</v>
      </c>
      <c r="O811" s="50" t="str">
        <f>IF(ISBLANK(Data!O811), "", Data!O811)</f>
        <v>Massachusetts</v>
      </c>
      <c r="P811" s="50" t="str">
        <f>IF(ISBLANK(Data!P811), "", Data!P811)</f>
        <v>George Mason</v>
      </c>
      <c r="Q811" s="50" t="str">
        <f>IF(ISBLANK(Data!Q811), "", Data!Q811)</f>
        <v>UMass</v>
      </c>
      <c r="R811" s="50" t="str">
        <f>IF(ISBLANK(Data!R811), "", Data!R811)</f>
        <v>George Mason</v>
      </c>
      <c r="S811" s="20">
        <f>Data!W811-Data!CD811</f>
        <v>-6.4285714285713946E-2</v>
      </c>
      <c r="T811" s="20">
        <f>Data!X811-Data!CE811</f>
        <v>0.6899999999999995</v>
      </c>
      <c r="U811" s="20">
        <f>Data!Y811-Data!CF811</f>
        <v>2.4000000000000057</v>
      </c>
      <c r="V811" s="20">
        <f>Data!Z811-Data!CG811</f>
        <v>1.7000000000000028</v>
      </c>
      <c r="W811" s="20">
        <f>Data!AA811-Data!CH811</f>
        <v>4.5999999999999943</v>
      </c>
      <c r="X811" s="20">
        <f>Data!AB811-Data!CI811</f>
        <v>-0.128</v>
      </c>
      <c r="Y811" s="20">
        <f>Data!AC811-Data!CJ811</f>
        <v>-2.0999999999999996</v>
      </c>
      <c r="Z811" s="20">
        <f>Data!AD811-Data!CK811</f>
        <v>-2.0999999999999943</v>
      </c>
      <c r="AA811" s="20">
        <f>Data!AE811-Data!CL811</f>
        <v>0.10000000000000853</v>
      </c>
      <c r="AB811" s="20">
        <f>Data!AF811-Data!CM811</f>
        <v>-2.62</v>
      </c>
      <c r="AC811" s="20">
        <f>Data!AG811-Data!CN811</f>
        <v>3</v>
      </c>
      <c r="AD811" s="20">
        <f>Data!AH811-Data!CO811</f>
        <v>1.9000000000000057</v>
      </c>
      <c r="AE811" s="20">
        <f>Data!AI811-Data!CP811</f>
        <v>2.0899999999999919E-2</v>
      </c>
      <c r="AF811" s="20">
        <f>Data!AJ811-Data!CQ811</f>
        <v>-1.9999999999999998</v>
      </c>
      <c r="AG811" s="20">
        <f>Data!AK811-Data!CR811</f>
        <v>-0.10309523809523807</v>
      </c>
      <c r="AH811" s="20">
        <f>Data!AL811-Data!CS811</f>
        <v>-23</v>
      </c>
      <c r="AI811" s="20">
        <f>Data!AM811-Data!CT811</f>
        <v>1.9399999999999995</v>
      </c>
      <c r="AJ811" s="20">
        <f>Data!AN811-Data!CU811</f>
        <v>-1.41</v>
      </c>
      <c r="AK811" s="20">
        <f>Data!AO811-Data!CV811</f>
        <v>76</v>
      </c>
      <c r="AL811" s="20">
        <f>Data!AP811-Data!CW811</f>
        <v>33</v>
      </c>
      <c r="AM811" s="20">
        <f>Data!AQ811-Data!CX811</f>
        <v>103</v>
      </c>
      <c r="AN811" s="20">
        <f>Data!AR811-Data!CY811</f>
        <v>-2.0000000000000018E-3</v>
      </c>
      <c r="AO811" s="20">
        <f>Data!AS811-Data!CZ811</f>
        <v>-21</v>
      </c>
      <c r="AP811" s="20">
        <f>Data!AT811-Data!DA811</f>
        <v>-20</v>
      </c>
      <c r="AQ811" s="20">
        <f>Data!AU811-Data!DB811</f>
        <v>-3.3999999999999975E-2</v>
      </c>
      <c r="AR811" s="20">
        <f>Data!AV811-Data!DC811</f>
        <v>7</v>
      </c>
      <c r="AS811" s="20">
        <f>Data!AW811-Data!DD811</f>
        <v>40</v>
      </c>
      <c r="AT811" s="20">
        <f>Data!AX811-Data!DE811</f>
        <v>-4.9000000000000044E-2</v>
      </c>
      <c r="AU811" s="20">
        <f>Data!AY811-Data!DF811</f>
        <v>61</v>
      </c>
      <c r="AV811" s="20">
        <f>Data!AZ811-Data!DG811</f>
        <v>3.5619047619047635</v>
      </c>
      <c r="AW811" s="20">
        <f>Data!BA811-Data!DH811</f>
        <v>-8</v>
      </c>
      <c r="AX811" s="20">
        <f>Data!BB811-Data!DI811</f>
        <v>1.4690476190476218</v>
      </c>
      <c r="AY811" s="20">
        <f>Data!BC811-Data!DJ811</f>
        <v>83</v>
      </c>
      <c r="AZ811" s="20">
        <f>Data!BD811-Data!DK811</f>
        <v>57</v>
      </c>
      <c r="BA811" s="20">
        <f>Data!BE811-Data!DL811</f>
        <v>-10</v>
      </c>
      <c r="BB811" s="20">
        <f>Data!BF811-Data!DM811</f>
        <v>-18</v>
      </c>
      <c r="BC811" s="20">
        <f>Data!BG811-Data!DN811</f>
        <v>54</v>
      </c>
      <c r="BD811" s="20">
        <f>Data!BH811-Data!DO811</f>
        <v>7.5</v>
      </c>
      <c r="BE811" s="20">
        <f>Data!BI811-Data!DP811</f>
        <v>5.0019999999999953</v>
      </c>
      <c r="BF811" s="20">
        <f>Data!BJ811-Data!DQ811</f>
        <v>2.4900000000000011</v>
      </c>
      <c r="BG811" s="20">
        <f>Data!BK811-Data!DR811</f>
        <v>0.46700000000000008</v>
      </c>
      <c r="BH811" s="20">
        <f>Data!BL811-Data!DS811</f>
        <v>-0.33799999999999919</v>
      </c>
      <c r="BI811" s="20">
        <f>Data!BM811-Data!DT811</f>
        <v>0.30100000000000005</v>
      </c>
      <c r="BJ811" s="20">
        <f>Data!BN811-Data!DU811</f>
        <v>0</v>
      </c>
      <c r="BK811" s="20">
        <f>Data!BO811-Data!DV811</f>
        <v>3.0999999999999979</v>
      </c>
      <c r="BL811" s="20">
        <f>Data!BP811-Data!DW811</f>
        <v>-0.29999999999999982</v>
      </c>
      <c r="BM811" s="20">
        <f>Data!BQ811-Data!DX811</f>
        <v>3.1190476190476186</v>
      </c>
      <c r="BN811" s="20">
        <f>Data!BR811-Data!DY811</f>
        <v>3.6000000000000014</v>
      </c>
      <c r="BO811" s="20">
        <f>Data!BS811-Data!DZ811</f>
        <v>24</v>
      </c>
      <c r="BP811" s="20">
        <f>Data!BT811-Data!EA811</f>
        <v>-1.6999999999999904E-2</v>
      </c>
      <c r="BQ811" s="20">
        <f>Data!BU811-Data!EB811</f>
        <v>3</v>
      </c>
      <c r="BR811" s="20">
        <f>Data!BV811-Data!EC811</f>
        <v>8</v>
      </c>
      <c r="BS811" s="20">
        <f>Data!BW811-Data!ED811</f>
        <v>35</v>
      </c>
      <c r="BT811" s="20">
        <f>Data!BX811-Data!EE811</f>
        <v>46</v>
      </c>
      <c r="BU811" s="20">
        <f>Data!BY811-Data!EF811</f>
        <v>-15</v>
      </c>
      <c r="BV811" s="20">
        <f>Data!BZ811-Data!EG811</f>
        <v>-2</v>
      </c>
      <c r="BW811" s="20">
        <f>Data!CA811-Data!EH811</f>
        <v>13.5</v>
      </c>
      <c r="BX811" s="20">
        <f>Data!CB811-Data!EI811</f>
        <v>25</v>
      </c>
      <c r="BY811" s="20">
        <f>Data!CC811-Data!EJ811</f>
        <v>23</v>
      </c>
      <c r="BZ811" s="20">
        <f>Data!EK811</f>
        <v>11639</v>
      </c>
      <c r="CA811" s="20">
        <f>Data!EL811</f>
        <v>11579.82</v>
      </c>
      <c r="CB811" s="20">
        <f>Data!EM811</f>
        <v>58.652380952380959</v>
      </c>
      <c r="CC811" s="20">
        <f>Data!EN811</f>
        <v>95.522999999999996</v>
      </c>
      <c r="CD811" s="20">
        <f>Data!EO811</f>
        <v>14.641200000000001</v>
      </c>
      <c r="CE811" s="20">
        <f>Data!EP811</f>
        <v>235.22599999999997</v>
      </c>
      <c r="CF811" s="50">
        <f>IF(ISBLANK(Data!EQ811), "", Data!EQ811)</f>
        <v>66</v>
      </c>
      <c r="CG811" s="50">
        <f>IF(ISBLANK(Data!ER811), "", Data!ER811)</f>
        <v>65</v>
      </c>
      <c r="CH811" s="61" t="str">
        <f>IF(ISBLANK(Data!ES811), "", Data!ES811)</f>
        <v>Massachusetts</v>
      </c>
      <c r="CI811" s="61">
        <f>IF(ISBLANK(Data!ET811), "", Data!ET811)</f>
        <v>131</v>
      </c>
    </row>
    <row r="812" spans="1:87" x14ac:dyDescent="0.45">
      <c r="A812" s="50">
        <f>IF(ISBLANK(Data!A812), "", Data!A812)</f>
        <v>45325</v>
      </c>
      <c r="B812" s="50" t="str">
        <f>IF(ISBLANK(Data!B812), "", Data!B812)</f>
        <v>La Salle</v>
      </c>
      <c r="C812" s="50">
        <f>IF(ISBLANK(Data!C812), "", Data!C812)</f>
        <v>137</v>
      </c>
      <c r="D812" s="50" t="str">
        <f>IF(ISBLANK(Data!D812), "", Data!D812)</f>
        <v>Saint Joseph's</v>
      </c>
      <c r="E812" s="50">
        <f>IF(ISBLANK(Data!E812), "", Data!E812)</f>
        <v>252</v>
      </c>
      <c r="F812" s="50" t="str">
        <f>IF(ISBLANK(Data!F812), "", Data!F812)</f>
        <v>N</v>
      </c>
      <c r="G812" s="50" t="str">
        <f>IF(ISBLANK(Data!G812), "", Data!G812)</f>
        <v>La Salle</v>
      </c>
      <c r="H812" s="50" t="str">
        <f>IF(ISBLANK(Data!H812), "", Data!H812)</f>
        <v>Saint Joseph's</v>
      </c>
      <c r="I812" s="50" t="str">
        <f>IF(ISBLANK(Data!I812), "", Data!I812)</f>
        <v>La Salle</v>
      </c>
      <c r="J812" s="50" t="str">
        <f>IF(ISBLANK(Data!J812), "", Data!J812)</f>
        <v>Saint Joseph's</v>
      </c>
      <c r="K812" s="50" t="str">
        <f>IF(ISBLANK(Data!K812), "", Data!K812)</f>
        <v>La Salle</v>
      </c>
      <c r="L812" s="50" t="str">
        <f>IF(ISBLANK(Data!L812), "", Data!L812)</f>
        <v>Saint Joseph's</v>
      </c>
      <c r="M812" s="50" t="str">
        <f>IF(ISBLANK(Data!M812), "", Data!M812)</f>
        <v>La Salle</v>
      </c>
      <c r="N812" s="50" t="str">
        <f>IF(ISBLANK(Data!N812), "", Data!N812)</f>
        <v>St Josephs</v>
      </c>
      <c r="O812" s="50" t="str">
        <f>IF(ISBLANK(Data!O812), "", Data!O812)</f>
        <v>La Salle</v>
      </c>
      <c r="P812" s="50" t="str">
        <f>IF(ISBLANK(Data!P812), "", Data!P812)</f>
        <v>Saint Joseph's</v>
      </c>
      <c r="Q812" s="50" t="str">
        <f>IF(ISBLANK(Data!Q812), "", Data!Q812)</f>
        <v>La Salle</v>
      </c>
      <c r="R812" s="50" t="str">
        <f>IF(ISBLANK(Data!R812), "", Data!R812)</f>
        <v>Saint Joseph's</v>
      </c>
      <c r="S812" s="20">
        <f>Data!W812-Data!CD812</f>
        <v>-0.14285714285714302</v>
      </c>
      <c r="T812" s="20">
        <f>Data!X812-Data!CE812</f>
        <v>-11.45</v>
      </c>
      <c r="U812" s="20">
        <f>Data!Y812-Data!CF812</f>
        <v>-6.3999999999999915</v>
      </c>
      <c r="V812" s="20">
        <f>Data!Z812-Data!CG812</f>
        <v>5.0999999999999943</v>
      </c>
      <c r="W812" s="20">
        <f>Data!AA812-Data!CH812</f>
        <v>-1.0999999999999943</v>
      </c>
      <c r="X812" s="20">
        <f>Data!AB812-Data!CI812</f>
        <v>0.10100000000000001</v>
      </c>
      <c r="Y812" s="20">
        <f>Data!AC812-Data!CJ812</f>
        <v>1.0200000000000002</v>
      </c>
      <c r="Z812" s="20">
        <f>Data!AD812-Data!CK812</f>
        <v>0.20000000000000284</v>
      </c>
      <c r="AA812" s="20">
        <f>Data!AE812-Data!CL812</f>
        <v>-0.79999999999999716</v>
      </c>
      <c r="AB812" s="20">
        <f>Data!AF812-Data!CM812</f>
        <v>-1.38</v>
      </c>
      <c r="AC812" s="20">
        <f>Data!AG812-Data!CN812</f>
        <v>-8.5</v>
      </c>
      <c r="AD812" s="20">
        <f>Data!AH812-Data!CO812</f>
        <v>4.8999999999999915</v>
      </c>
      <c r="AE812" s="20">
        <f>Data!AI812-Data!CP812</f>
        <v>-0.33549999999999996</v>
      </c>
      <c r="AF812" s="20">
        <f>Data!AJ812-Data!CQ812</f>
        <v>-2.9</v>
      </c>
      <c r="AG812" s="20">
        <f>Data!AK812-Data!CR812</f>
        <v>-0.1380952380952381</v>
      </c>
      <c r="AH812" s="20">
        <f>Data!AL812-Data!CS812</f>
        <v>-140</v>
      </c>
      <c r="AI812" s="20">
        <f>Data!AM812-Data!CT812</f>
        <v>-9.83</v>
      </c>
      <c r="AJ812" s="20">
        <f>Data!AN812-Data!CU812</f>
        <v>0.32000000000000006</v>
      </c>
      <c r="AK812" s="20">
        <f>Data!AO812-Data!CV812</f>
        <v>-75</v>
      </c>
      <c r="AL812" s="20">
        <f>Data!AP812-Data!CW812</f>
        <v>70</v>
      </c>
      <c r="AM812" s="20">
        <f>Data!AQ812-Data!CX812</f>
        <v>52</v>
      </c>
      <c r="AN812" s="20">
        <f>Data!AR812-Data!CY812</f>
        <v>-2.7000000000000024E-2</v>
      </c>
      <c r="AO812" s="20">
        <f>Data!AS812-Data!CZ812</f>
        <v>-38</v>
      </c>
      <c r="AP812" s="20">
        <f>Data!AT812-Data!DA812</f>
        <v>-54</v>
      </c>
      <c r="AQ812" s="20">
        <f>Data!AU812-Data!DB812</f>
        <v>-3.2999999999999974E-2</v>
      </c>
      <c r="AR812" s="20">
        <f>Data!AV812-Data!DC812</f>
        <v>-13</v>
      </c>
      <c r="AS812" s="20">
        <f>Data!AW812-Data!DD812</f>
        <v>-14</v>
      </c>
      <c r="AT812" s="20">
        <f>Data!AX812-Data!DE812</f>
        <v>-8.0000000000000071E-3</v>
      </c>
      <c r="AU812" s="20">
        <f>Data!AY812-Data!DF812</f>
        <v>-3</v>
      </c>
      <c r="AV812" s="20">
        <f>Data!AZ812-Data!DG812</f>
        <v>-0.14285714285714413</v>
      </c>
      <c r="AW812" s="20">
        <f>Data!BA812-Data!DH812</f>
        <v>-55</v>
      </c>
      <c r="AX812" s="20">
        <f>Data!BB812-Data!DI812</f>
        <v>-2.6190476190476204</v>
      </c>
      <c r="AY812" s="20">
        <f>Data!BC812-Data!DJ812</f>
        <v>-7</v>
      </c>
      <c r="AZ812" s="20">
        <f>Data!BD812-Data!DK812</f>
        <v>-6</v>
      </c>
      <c r="BA812" s="20">
        <f>Data!BE812-Data!DL812</f>
        <v>-7</v>
      </c>
      <c r="BB812" s="20">
        <f>Data!BF812-Data!DM812</f>
        <v>-39</v>
      </c>
      <c r="BC812" s="20">
        <f>Data!BG812-Data!DN812</f>
        <v>19</v>
      </c>
      <c r="BD812" s="20">
        <f>Data!BH812-Data!DO812</f>
        <v>-3.6000000000000085</v>
      </c>
      <c r="BE812" s="20">
        <f>Data!BI812-Data!DP812</f>
        <v>3.3329999999999984</v>
      </c>
      <c r="BF812" s="20">
        <f>Data!BJ812-Data!DQ812</f>
        <v>-6.9050000000000002</v>
      </c>
      <c r="BG812" s="20">
        <f>Data!BK812-Data!DR812</f>
        <v>0.22299999999999986</v>
      </c>
      <c r="BH812" s="20">
        <f>Data!BL812-Data!DS812</f>
        <v>-1.8570000000000011</v>
      </c>
      <c r="BI812" s="20">
        <f>Data!BM812-Data!DT812</f>
        <v>8.9999999999999969E-2</v>
      </c>
      <c r="BJ812" s="20">
        <f>Data!BN812-Data!DU812</f>
        <v>-2.6000000000000014</v>
      </c>
      <c r="BK812" s="20">
        <f>Data!BO812-Data!DV812</f>
        <v>-0.69999999999999929</v>
      </c>
      <c r="BL812" s="20">
        <f>Data!BP812-Data!DW812</f>
        <v>-0.39999999999999991</v>
      </c>
      <c r="BM812" s="20">
        <f>Data!BQ812-Data!DX812</f>
        <v>-0.28571428571428559</v>
      </c>
      <c r="BN812" s="20">
        <f>Data!BR812-Data!DY812</f>
        <v>0.90000000000000036</v>
      </c>
      <c r="BO812" s="20">
        <f>Data!BS812-Data!DZ812</f>
        <v>80</v>
      </c>
      <c r="BP812" s="20">
        <f>Data!BT812-Data!EA812</f>
        <v>-4.9000000000000044E-2</v>
      </c>
      <c r="BQ812" s="20">
        <f>Data!BU812-Data!EB812</f>
        <v>1</v>
      </c>
      <c r="BR812" s="20">
        <f>Data!BV812-Data!EC812</f>
        <v>123</v>
      </c>
      <c r="BS812" s="20">
        <f>Data!BW812-Data!ED812</f>
        <v>92</v>
      </c>
      <c r="BT812" s="20">
        <f>Data!BX812-Data!EE812</f>
        <v>61</v>
      </c>
      <c r="BU812" s="20">
        <f>Data!BY812-Data!EF812</f>
        <v>97</v>
      </c>
      <c r="BV812" s="20">
        <f>Data!BZ812-Data!EG812</f>
        <v>119</v>
      </c>
      <c r="BW812" s="20">
        <f>Data!CA812-Data!EH812</f>
        <v>74.499999999999986</v>
      </c>
      <c r="BX812" s="20">
        <f>Data!CB812-Data!EI812</f>
        <v>81</v>
      </c>
      <c r="BY812" s="20">
        <f>Data!CC812-Data!EJ812</f>
        <v>100</v>
      </c>
      <c r="BZ812" s="20">
        <f>Data!EK812</f>
        <v>10878.130000000001</v>
      </c>
      <c r="CA812" s="20">
        <f>Data!EL812</f>
        <v>12109.439999999999</v>
      </c>
      <c r="CB812" s="20">
        <f>Data!EM812</f>
        <v>68.249095238095236</v>
      </c>
      <c r="CC812" s="20">
        <f>Data!EN812</f>
        <v>78.146095238095242</v>
      </c>
      <c r="CD812" s="20">
        <f>Data!EO812</f>
        <v>11.978999999999999</v>
      </c>
      <c r="CE812" s="20">
        <f>Data!EP812</f>
        <v>235.50399999999999</v>
      </c>
      <c r="CF812" s="50">
        <f>IF(ISBLANK(Data!EQ812), "", Data!EQ812)</f>
        <v>82</v>
      </c>
      <c r="CG812" s="50">
        <f>IF(ISBLANK(Data!ER812), "", Data!ER812)</f>
        <v>88</v>
      </c>
      <c r="CH812" s="61" t="str">
        <f>IF(ISBLANK(Data!ES812), "", Data!ES812)</f>
        <v>Saint Joseph's</v>
      </c>
      <c r="CI812" s="61">
        <f>IF(ISBLANK(Data!ET812), "", Data!ET812)</f>
        <v>170</v>
      </c>
    </row>
    <row r="813" spans="1:87" x14ac:dyDescent="0.45">
      <c r="A813" s="50">
        <f>IF(ISBLANK(Data!A813), "", Data!A813)</f>
        <v>45325</v>
      </c>
      <c r="B813" s="50" t="str">
        <f>IF(ISBLANK(Data!B813), "", Data!B813)</f>
        <v>Rhode Island</v>
      </c>
      <c r="C813" s="50">
        <f>IF(ISBLANK(Data!C813), "", Data!C813)</f>
        <v>243</v>
      </c>
      <c r="D813" s="50" t="str">
        <f>IF(ISBLANK(Data!D813), "", Data!D813)</f>
        <v>Duquesne</v>
      </c>
      <c r="E813" s="50">
        <f>IF(ISBLANK(Data!E813), "", Data!E813)</f>
        <v>75</v>
      </c>
      <c r="F813" s="50" t="str">
        <f>IF(ISBLANK(Data!F813), "", Data!F813)</f>
        <v>N</v>
      </c>
      <c r="G813" s="50" t="str">
        <f>IF(ISBLANK(Data!G813), "", Data!G813)</f>
        <v>Rhode Island</v>
      </c>
      <c r="H813" s="50" t="str">
        <f>IF(ISBLANK(Data!H813), "", Data!H813)</f>
        <v>Duquesne</v>
      </c>
      <c r="I813" s="50" t="str">
        <f>IF(ISBLANK(Data!I813), "", Data!I813)</f>
        <v>Rhode Island</v>
      </c>
      <c r="J813" s="50" t="str">
        <f>IF(ISBLANK(Data!J813), "", Data!J813)</f>
        <v>Duquesne</v>
      </c>
      <c r="K813" s="50" t="str">
        <f>IF(ISBLANK(Data!K813), "", Data!K813)</f>
        <v>Rhode Island</v>
      </c>
      <c r="L813" s="50" t="str">
        <f>IF(ISBLANK(Data!L813), "", Data!L813)</f>
        <v>Duquesne</v>
      </c>
      <c r="M813" s="50" t="str">
        <f>IF(ISBLANK(Data!M813), "", Data!M813)</f>
        <v>Rhode Island</v>
      </c>
      <c r="N813" s="50" t="str">
        <f>IF(ISBLANK(Data!N813), "", Data!N813)</f>
        <v>Duquesne</v>
      </c>
      <c r="O813" s="50" t="str">
        <f>IF(ISBLANK(Data!O813), "", Data!O813)</f>
        <v>Rhode Island</v>
      </c>
      <c r="P813" s="50" t="str">
        <f>IF(ISBLANK(Data!P813), "", Data!P813)</f>
        <v>Duquesne</v>
      </c>
      <c r="Q813" s="50" t="str">
        <f>IF(ISBLANK(Data!Q813), "", Data!Q813)</f>
        <v>Rhode Island</v>
      </c>
      <c r="R813" s="50" t="str">
        <f>IF(ISBLANK(Data!R813), "", Data!R813)</f>
        <v>Duquesne</v>
      </c>
      <c r="S813" s="20">
        <f>Data!W813-Data!CD813</f>
        <v>-0.12380952380952398</v>
      </c>
      <c r="T813" s="20">
        <f>Data!X813-Data!CE813</f>
        <v>-8.89</v>
      </c>
      <c r="U813" s="20">
        <f>Data!Y813-Data!CF813</f>
        <v>1</v>
      </c>
      <c r="V813" s="20">
        <f>Data!Z813-Data!CG813</f>
        <v>9.9000000000000057</v>
      </c>
      <c r="W813" s="20">
        <f>Data!AA813-Data!CH813</f>
        <v>1</v>
      </c>
      <c r="X813" s="20">
        <f>Data!AB813-Data!CI813</f>
        <v>7.5999999999999998E-2</v>
      </c>
      <c r="Y813" s="20">
        <f>Data!AC813-Data!CJ813</f>
        <v>-0.64999999999999991</v>
      </c>
      <c r="Z813" s="20">
        <f>Data!AD813-Data!CK813</f>
        <v>0.10000000000000853</v>
      </c>
      <c r="AA813" s="20">
        <f>Data!AE813-Data!CL813</f>
        <v>0.80000000000001137</v>
      </c>
      <c r="AB813" s="20">
        <f>Data!AF813-Data!CM813</f>
        <v>-0.47</v>
      </c>
      <c r="AC813" s="20">
        <f>Data!AG813-Data!CN813</f>
        <v>2.8000000000000114</v>
      </c>
      <c r="AD813" s="20">
        <f>Data!AH813-Data!CO813</f>
        <v>10.899999999999991</v>
      </c>
      <c r="AE813" s="20">
        <f>Data!AI813-Data!CP813</f>
        <v>-0.21800000000000003</v>
      </c>
      <c r="AF813" s="20">
        <f>Data!AJ813-Data!CQ813</f>
        <v>-2.5000000000000004</v>
      </c>
      <c r="AG813" s="20">
        <f>Data!AK813-Data!CR813</f>
        <v>-0.11214285714285718</v>
      </c>
      <c r="AH813" s="20">
        <f>Data!AL813-Data!CS813</f>
        <v>-81</v>
      </c>
      <c r="AI813" s="20">
        <f>Data!AM813-Data!CT813</f>
        <v>-7.71</v>
      </c>
      <c r="AJ813" s="20">
        <f>Data!AN813-Data!CU813</f>
        <v>-0.78000000000000025</v>
      </c>
      <c r="AK813" s="20">
        <f>Data!AO813-Data!CV813</f>
        <v>101</v>
      </c>
      <c r="AL813" s="20">
        <f>Data!AP813-Data!CW813</f>
        <v>247</v>
      </c>
      <c r="AM813" s="20">
        <f>Data!AQ813-Data!CX813</f>
        <v>6</v>
      </c>
      <c r="AN813" s="20">
        <f>Data!AR813-Data!CY813</f>
        <v>4.2000000000000037E-2</v>
      </c>
      <c r="AO813" s="20">
        <f>Data!AS813-Data!CZ813</f>
        <v>-13</v>
      </c>
      <c r="AP813" s="20">
        <f>Data!AT813-Data!DA813</f>
        <v>-94</v>
      </c>
      <c r="AQ813" s="20">
        <f>Data!AU813-Data!DB813</f>
        <v>4.4999999999999984E-2</v>
      </c>
      <c r="AR813" s="20">
        <f>Data!AV813-Data!DC813</f>
        <v>10</v>
      </c>
      <c r="AS813" s="20">
        <f>Data!AW813-Data!DD813</f>
        <v>61</v>
      </c>
      <c r="AT813" s="20">
        <f>Data!AX813-Data!DE813</f>
        <v>-6.7999999999999949E-2</v>
      </c>
      <c r="AU813" s="20">
        <f>Data!AY813-Data!DF813</f>
        <v>-7</v>
      </c>
      <c r="AV813" s="20">
        <f>Data!AZ813-Data!DG813</f>
        <v>-0.90000000000000036</v>
      </c>
      <c r="AW813" s="20">
        <f>Data!BA813-Data!DH813</f>
        <v>75</v>
      </c>
      <c r="AX813" s="20">
        <f>Data!BB813-Data!DI813</f>
        <v>1.8309523809523824</v>
      </c>
      <c r="AY813" s="20">
        <f>Data!BC813-Data!DJ813</f>
        <v>22</v>
      </c>
      <c r="AZ813" s="20">
        <f>Data!BD813-Data!DK813</f>
        <v>-58</v>
      </c>
      <c r="BA813" s="20">
        <f>Data!BE813-Data!DL813</f>
        <v>-24</v>
      </c>
      <c r="BB813" s="20">
        <f>Data!BF813-Data!DM813</f>
        <v>34</v>
      </c>
      <c r="BC813" s="20">
        <f>Data!BG813-Data!DN813</f>
        <v>-2</v>
      </c>
      <c r="BD813" s="20">
        <f>Data!BH813-Data!DO813</f>
        <v>1.4000000000000057</v>
      </c>
      <c r="BE813" s="20">
        <f>Data!BI813-Data!DP813</f>
        <v>8.5619999999999976</v>
      </c>
      <c r="BF813" s="20">
        <f>Data!BJ813-Data!DQ813</f>
        <v>-7.1809999999999992</v>
      </c>
      <c r="BG813" s="20">
        <f>Data!BK813-Data!DR813</f>
        <v>-5.4000000000000048E-2</v>
      </c>
      <c r="BH813" s="20">
        <f>Data!BL813-Data!DS813</f>
        <v>1.0549999999999997</v>
      </c>
      <c r="BI813" s="20">
        <f>Data!BM813-Data!DT813</f>
        <v>-0.29600000000000004</v>
      </c>
      <c r="BJ813" s="20">
        <f>Data!BN813-Data!DU813</f>
        <v>-5.6000000000000014</v>
      </c>
      <c r="BK813" s="20">
        <f>Data!BO813-Data!DV813</f>
        <v>1.8999999999999986</v>
      </c>
      <c r="BL813" s="20">
        <f>Data!BP813-Data!DW813</f>
        <v>-1.3000000000000003</v>
      </c>
      <c r="BM813" s="20">
        <f>Data!BQ813-Data!DX813</f>
        <v>-3.128571428571429</v>
      </c>
      <c r="BN813" s="20">
        <f>Data!BR813-Data!DY813</f>
        <v>-1</v>
      </c>
      <c r="BO813" s="20">
        <f>Data!BS813-Data!DZ813</f>
        <v>66</v>
      </c>
      <c r="BP813" s="20">
        <f>Data!BT813-Data!EA813</f>
        <v>-5.3999999999999937E-2</v>
      </c>
      <c r="BQ813" s="20">
        <f>Data!BU813-Data!EB813</f>
        <v>7</v>
      </c>
      <c r="BR813" s="20">
        <f>Data!BV813-Data!EC813</f>
        <v>94</v>
      </c>
      <c r="BS813" s="20">
        <f>Data!BW813-Data!ED813</f>
        <v>65</v>
      </c>
      <c r="BT813" s="20">
        <f>Data!BX813-Data!EE813</f>
        <v>47</v>
      </c>
      <c r="BU813" s="20">
        <f>Data!BY813-Data!EF813</f>
        <v>103</v>
      </c>
      <c r="BV813" s="20">
        <f>Data!BZ813-Data!EG813</f>
        <v>81</v>
      </c>
      <c r="BW813" s="20">
        <f>Data!CA813-Data!EH813</f>
        <v>58.3</v>
      </c>
      <c r="BX813" s="20">
        <f>Data!CB813-Data!EI813</f>
        <v>69</v>
      </c>
      <c r="BY813" s="20">
        <f>Data!CC813-Data!EJ813</f>
        <v>138</v>
      </c>
      <c r="BZ813" s="20">
        <f>Data!EK813</f>
        <v>10834.619999999999</v>
      </c>
      <c r="CA813" s="20">
        <f>Data!EL813</f>
        <v>11790.35</v>
      </c>
      <c r="CB813" s="20">
        <f>Data!EM813</f>
        <v>99.368499999999997</v>
      </c>
      <c r="CC813" s="20">
        <f>Data!EN813</f>
        <v>54.171428571428564</v>
      </c>
      <c r="CD813" s="20">
        <f>Data!EO813</f>
        <v>11.763999999999999</v>
      </c>
      <c r="CE813" s="20">
        <f>Data!EP813</f>
        <v>224.64</v>
      </c>
      <c r="CF813" s="50">
        <f>IF(ISBLANK(Data!EQ813), "", Data!EQ813)</f>
        <v>71</v>
      </c>
      <c r="CG813" s="50">
        <f>IF(ISBLANK(Data!ER813), "", Data!ER813)</f>
        <v>85</v>
      </c>
      <c r="CH813" s="61" t="str">
        <f>IF(ISBLANK(Data!ES813), "", Data!ES813)</f>
        <v>Duquesne</v>
      </c>
      <c r="CI813" s="61">
        <f>IF(ISBLANK(Data!ET813), "", Data!ET813)</f>
        <v>156</v>
      </c>
    </row>
    <row r="814" spans="1:87" x14ac:dyDescent="0.45">
      <c r="A814" s="50">
        <f>IF(ISBLANK(Data!A814), "", Data!A814)</f>
        <v>45325</v>
      </c>
      <c r="B814" s="50" t="str">
        <f>IF(ISBLANK(Data!B814), "", Data!B814)</f>
        <v>Memphis</v>
      </c>
      <c r="C814" s="50">
        <f>IF(ISBLANK(Data!C814), "", Data!C814)</f>
        <v>166</v>
      </c>
      <c r="D814" s="50" t="str">
        <f>IF(ISBLANK(Data!D814), "", Data!D814)</f>
        <v>Wichita St.</v>
      </c>
      <c r="E814" s="50">
        <f>IF(ISBLANK(Data!E814), "", Data!E814)</f>
        <v>353</v>
      </c>
      <c r="F814" s="50" t="str">
        <f>IF(ISBLANK(Data!F814), "", Data!F814)</f>
        <v>N</v>
      </c>
      <c r="G814" s="50" t="str">
        <f>IF(ISBLANK(Data!G814), "", Data!G814)</f>
        <v>Memphis</v>
      </c>
      <c r="H814" s="50" t="str">
        <f>IF(ISBLANK(Data!H814), "", Data!H814)</f>
        <v>Wichita St.</v>
      </c>
      <c r="I814" s="50" t="str">
        <f>IF(ISBLANK(Data!I814), "", Data!I814)</f>
        <v>Memphis</v>
      </c>
      <c r="J814" s="50" t="str">
        <f>IF(ISBLANK(Data!J814), "", Data!J814)</f>
        <v>Wichita St.</v>
      </c>
      <c r="K814" s="50" t="str">
        <f>IF(ISBLANK(Data!K814), "", Data!K814)</f>
        <v>Memphis</v>
      </c>
      <c r="L814" s="50" t="str">
        <f>IF(ISBLANK(Data!L814), "", Data!L814)</f>
        <v>Wichita State</v>
      </c>
      <c r="M814" s="50" t="str">
        <f>IF(ISBLANK(Data!M814), "", Data!M814)</f>
        <v>Memphis</v>
      </c>
      <c r="N814" s="50" t="str">
        <f>IF(ISBLANK(Data!N814), "", Data!N814)</f>
        <v>Wichita St</v>
      </c>
      <c r="O814" s="50" t="str">
        <f>IF(ISBLANK(Data!O814), "", Data!O814)</f>
        <v>Memphis</v>
      </c>
      <c r="P814" s="50" t="str">
        <f>IF(ISBLANK(Data!P814), "", Data!P814)</f>
        <v>Wichita St.</v>
      </c>
      <c r="Q814" s="50" t="str">
        <f>IF(ISBLANK(Data!Q814), "", Data!Q814)</f>
        <v>Memphis</v>
      </c>
      <c r="R814" s="50" t="str">
        <f>IF(ISBLANK(Data!R814), "", Data!R814)</f>
        <v>Wichita State</v>
      </c>
      <c r="S814" s="20">
        <f>Data!W814-Data!CD814</f>
        <v>0.28571428571428498</v>
      </c>
      <c r="T814" s="20">
        <f>Data!X814-Data!CE814</f>
        <v>11.19</v>
      </c>
      <c r="U814" s="20">
        <f>Data!Y814-Data!CF814</f>
        <v>8.0999999999999943</v>
      </c>
      <c r="V814" s="20">
        <f>Data!Z814-Data!CG814</f>
        <v>-3.0999999999999943</v>
      </c>
      <c r="W814" s="20">
        <f>Data!AA814-Data!CH814</f>
        <v>2.4000000000000057</v>
      </c>
      <c r="X814" s="20">
        <f>Data!AB814-Data!CI814</f>
        <v>4.0999999999999995E-2</v>
      </c>
      <c r="Y814" s="20">
        <f>Data!AC814-Data!CJ814</f>
        <v>1.0100000000000002</v>
      </c>
      <c r="Z814" s="20">
        <f>Data!AD814-Data!CK814</f>
        <v>0.79999999999999716</v>
      </c>
      <c r="AA814" s="20">
        <f>Data!AE814-Data!CL814</f>
        <v>-0.20000000000000284</v>
      </c>
      <c r="AB814" s="20">
        <f>Data!AF814-Data!CM814</f>
        <v>4.49</v>
      </c>
      <c r="AC814" s="20">
        <f>Data!AG814-Data!CN814</f>
        <v>6.3999999999999915</v>
      </c>
      <c r="AD814" s="20">
        <f>Data!AH814-Data!CO814</f>
        <v>-0.79999999999999716</v>
      </c>
      <c r="AE814" s="20">
        <f>Data!AI814-Data!CP814</f>
        <v>0.17649999999999999</v>
      </c>
      <c r="AF814" s="20">
        <f>Data!AJ814-Data!CQ814</f>
        <v>7</v>
      </c>
      <c r="AG814" s="20">
        <f>Data!AK814-Data!CR814</f>
        <v>0.33333333333333331</v>
      </c>
      <c r="AH814" s="20">
        <f>Data!AL814-Data!CS814</f>
        <v>177</v>
      </c>
      <c r="AI814" s="20">
        <f>Data!AM814-Data!CT814</f>
        <v>7.9399999999999995</v>
      </c>
      <c r="AJ814" s="20">
        <f>Data!AN814-Data!CU814</f>
        <v>0.15000000000000036</v>
      </c>
      <c r="AK814" s="20">
        <f>Data!AO814-Data!CV814</f>
        <v>171</v>
      </c>
      <c r="AL814" s="20">
        <f>Data!AP814-Data!CW814</f>
        <v>40</v>
      </c>
      <c r="AM814" s="20">
        <f>Data!AQ814-Data!CX814</f>
        <v>-31</v>
      </c>
      <c r="AN814" s="20">
        <f>Data!AR814-Data!CY814</f>
        <v>1.5000000000000013E-2</v>
      </c>
      <c r="AO814" s="20">
        <f>Data!AS814-Data!CZ814</f>
        <v>39</v>
      </c>
      <c r="AP814" s="20">
        <f>Data!AT814-Data!DA814</f>
        <v>64</v>
      </c>
      <c r="AQ814" s="20">
        <f>Data!AU814-Data!DB814</f>
        <v>3.999999999999998E-2</v>
      </c>
      <c r="AR814" s="20">
        <f>Data!AV814-Data!DC814</f>
        <v>122</v>
      </c>
      <c r="AS814" s="20">
        <f>Data!AW814-Data!DD814</f>
        <v>135</v>
      </c>
      <c r="AT814" s="20">
        <f>Data!AX814-Data!DE814</f>
        <v>6.2999999999999945E-2</v>
      </c>
      <c r="AU814" s="20">
        <f>Data!AY814-Data!DF814</f>
        <v>-13</v>
      </c>
      <c r="AV814" s="20">
        <f>Data!AZ814-Data!DG814</f>
        <v>-0.61904761904761862</v>
      </c>
      <c r="AW814" s="20">
        <f>Data!BA814-Data!DH814</f>
        <v>-69</v>
      </c>
      <c r="AX814" s="20">
        <f>Data!BB814-Data!DI814</f>
        <v>-3.2857142857142918</v>
      </c>
      <c r="AY814" s="20">
        <f>Data!BC814-Data!DJ814</f>
        <v>36</v>
      </c>
      <c r="AZ814" s="20">
        <f>Data!BD814-Data!DK814</f>
        <v>58</v>
      </c>
      <c r="BA814" s="20">
        <f>Data!BE814-Data!DL814</f>
        <v>11</v>
      </c>
      <c r="BB814" s="20">
        <f>Data!BF814-Data!DM814</f>
        <v>17</v>
      </c>
      <c r="BC814" s="20">
        <f>Data!BG814-Data!DN814</f>
        <v>52</v>
      </c>
      <c r="BD814" s="20">
        <f>Data!BH814-Data!DO814</f>
        <v>8.0999999999999943</v>
      </c>
      <c r="BE814" s="20">
        <f>Data!BI814-Data!DP814</f>
        <v>1.9039999999999964</v>
      </c>
      <c r="BF814" s="20">
        <f>Data!BJ814-Data!DQ814</f>
        <v>6.2379999999999995</v>
      </c>
      <c r="BG814" s="20">
        <f>Data!BK814-Data!DR814</f>
        <v>7.2999999999999954E-2</v>
      </c>
      <c r="BH814" s="20">
        <f>Data!BL814-Data!DS814</f>
        <v>0.8100000000000005</v>
      </c>
      <c r="BI814" s="20">
        <f>Data!BM814-Data!DT814</f>
        <v>0.17499999999999999</v>
      </c>
      <c r="BJ814" s="20">
        <f>Data!BN814-Data!DU814</f>
        <v>3.1000000000000014</v>
      </c>
      <c r="BK814" s="20">
        <f>Data!BO814-Data!DV814</f>
        <v>6.3999999999999986</v>
      </c>
      <c r="BL814" s="20">
        <f>Data!BP814-Data!DW814</f>
        <v>0.5</v>
      </c>
      <c r="BM814" s="20">
        <f>Data!BQ814-Data!DX814</f>
        <v>2.761904761904761</v>
      </c>
      <c r="BN814" s="20">
        <f>Data!BR814-Data!DY814</f>
        <v>2.5</v>
      </c>
      <c r="BO814" s="20">
        <f>Data!BS814-Data!DZ814</f>
        <v>-124</v>
      </c>
      <c r="BP814" s="20">
        <f>Data!BT814-Data!EA814</f>
        <v>8.4999999999999964E-2</v>
      </c>
      <c r="BQ814" s="20">
        <f>Data!BU814-Data!EB814</f>
        <v>0</v>
      </c>
      <c r="BR814" s="20">
        <f>Data!BV814-Data!EC814</f>
        <v>-81</v>
      </c>
      <c r="BS814" s="20">
        <f>Data!BW814-Data!ED814</f>
        <v>-116</v>
      </c>
      <c r="BT814" s="20">
        <f>Data!BX814-Data!EE814</f>
        <v>-130</v>
      </c>
      <c r="BU814" s="20">
        <f>Data!BY814-Data!EF814</f>
        <v>-66</v>
      </c>
      <c r="BV814" s="20">
        <f>Data!BZ814-Data!EG814</f>
        <v>-88</v>
      </c>
      <c r="BW814" s="20">
        <f>Data!CA814-Data!EH814</f>
        <v>-83.899999999999991</v>
      </c>
      <c r="BX814" s="20">
        <f>Data!CB814-Data!EI814</f>
        <v>-121</v>
      </c>
      <c r="BY814" s="20">
        <f>Data!CC814-Data!EJ814</f>
        <v>-143</v>
      </c>
      <c r="BZ814" s="20">
        <f>Data!EK814</f>
        <v>11907.83</v>
      </c>
      <c r="CA814" s="20">
        <f>Data!EL814</f>
        <v>10730.4</v>
      </c>
      <c r="CB814" s="20">
        <f>Data!EM814</f>
        <v>80.700380952380954</v>
      </c>
      <c r="CC814" s="20">
        <f>Data!EN814</f>
        <v>111.42733333333332</v>
      </c>
      <c r="CD814" s="20">
        <f>Data!EO814</f>
        <v>11.8825</v>
      </c>
      <c r="CE814" s="20">
        <f>Data!EP814</f>
        <v>234.47200000000001</v>
      </c>
      <c r="CF814" s="50">
        <f>IF(ISBLANK(Data!EQ814), "", Data!EQ814)</f>
        <v>65</v>
      </c>
      <c r="CG814" s="50">
        <f>IF(ISBLANK(Data!ER814), "", Data!ER814)</f>
        <v>63</v>
      </c>
      <c r="CH814" s="61" t="str">
        <f>IF(ISBLANK(Data!ES814), "", Data!ES814)</f>
        <v>Memphis</v>
      </c>
      <c r="CI814" s="61">
        <f>IF(ISBLANK(Data!ET814), "", Data!ET814)</f>
        <v>128</v>
      </c>
    </row>
    <row r="815" spans="1:87" x14ac:dyDescent="0.45">
      <c r="A815" s="50">
        <f>IF(ISBLANK(Data!A815), "", Data!A815)</f>
        <v>45325</v>
      </c>
      <c r="B815" s="50" t="str">
        <f>IF(ISBLANK(Data!B815), "", Data!B815)</f>
        <v>Boston University</v>
      </c>
      <c r="C815" s="50">
        <f>IF(ISBLANK(Data!C815), "", Data!C815)</f>
        <v>27</v>
      </c>
      <c r="D815" s="50" t="str">
        <f>IF(ISBLANK(Data!D815), "", Data!D815)</f>
        <v>Lehigh</v>
      </c>
      <c r="E815" s="50">
        <f>IF(ISBLANK(Data!E815), "", Data!E815)</f>
        <v>141</v>
      </c>
      <c r="F815" s="50" t="str">
        <f>IF(ISBLANK(Data!F815), "", Data!F815)</f>
        <v>N</v>
      </c>
      <c r="G815" s="50" t="str">
        <f>IF(ISBLANK(Data!G815), "", Data!G815)</f>
        <v>Boston University</v>
      </c>
      <c r="H815" s="50" t="str">
        <f>IF(ISBLANK(Data!H815), "", Data!H815)</f>
        <v>Lehigh</v>
      </c>
      <c r="I815" s="50" t="str">
        <f>IF(ISBLANK(Data!I815), "", Data!I815)</f>
        <v>Boston University</v>
      </c>
      <c r="J815" s="50" t="str">
        <f>IF(ISBLANK(Data!J815), "", Data!J815)</f>
        <v>Lehigh</v>
      </c>
      <c r="K815" s="50" t="str">
        <f>IF(ISBLANK(Data!K815), "", Data!K815)</f>
        <v>Boston University</v>
      </c>
      <c r="L815" s="50" t="str">
        <f>IF(ISBLANK(Data!L815), "", Data!L815)</f>
        <v>Lehigh</v>
      </c>
      <c r="M815" s="50" t="str">
        <f>IF(ISBLANK(Data!M815), "", Data!M815)</f>
        <v>Boston U</v>
      </c>
      <c r="N815" s="50" t="str">
        <f>IF(ISBLANK(Data!N815), "", Data!N815)</f>
        <v>Lehigh</v>
      </c>
      <c r="O815" s="50" t="str">
        <f>IF(ISBLANK(Data!O815), "", Data!O815)</f>
        <v>Boston U.</v>
      </c>
      <c r="P815" s="50" t="str">
        <f>IF(ISBLANK(Data!P815), "", Data!P815)</f>
        <v>Lehigh</v>
      </c>
      <c r="Q815" s="50" t="str">
        <f>IF(ISBLANK(Data!Q815), "", Data!Q815)</f>
        <v>Boston University</v>
      </c>
      <c r="R815" s="50" t="str">
        <f>IF(ISBLANK(Data!R815), "", Data!R815)</f>
        <v>Lehigh</v>
      </c>
      <c r="S815" s="20">
        <f>Data!W815-Data!CD815</f>
        <v>1.3636363636364002E-2</v>
      </c>
      <c r="T815" s="20">
        <f>Data!X815-Data!CE815</f>
        <v>-2.8000000000000007</v>
      </c>
      <c r="U815" s="20">
        <f>Data!Y815-Data!CF815</f>
        <v>-2.8999999999999915</v>
      </c>
      <c r="V815" s="20">
        <f>Data!Z815-Data!CG815</f>
        <v>-0.20000000000000284</v>
      </c>
      <c r="W815" s="20">
        <f>Data!AA815-Data!CH815</f>
        <v>-5</v>
      </c>
      <c r="X815" s="20">
        <f>Data!AB815-Data!CI815</f>
        <v>1.7999999999999995E-2</v>
      </c>
      <c r="Y815" s="20">
        <f>Data!AC815-Data!CJ815</f>
        <v>-2.3500000000000005</v>
      </c>
      <c r="Z815" s="20">
        <f>Data!AD815-Data!CK815</f>
        <v>-3.7999999999999972</v>
      </c>
      <c r="AA815" s="20">
        <f>Data!AE815-Data!CL815</f>
        <v>-1.5</v>
      </c>
      <c r="AB815" s="20">
        <f>Data!AF815-Data!CM815</f>
        <v>-7.93</v>
      </c>
      <c r="AC815" s="20">
        <f>Data!AG815-Data!CN815</f>
        <v>-2.2000000000000028</v>
      </c>
      <c r="AD815" s="20">
        <f>Data!AH815-Data!CO815</f>
        <v>-0.29999999999999716</v>
      </c>
      <c r="AE815" s="20">
        <f>Data!AI815-Data!CP815</f>
        <v>-4.1999999999999982E-2</v>
      </c>
      <c r="AF815" s="20">
        <f>Data!AJ815-Data!CQ815</f>
        <v>-1.6999999999999993</v>
      </c>
      <c r="AG815" s="20">
        <f>Data!AK815-Data!CR815</f>
        <v>-3.4999999999999976E-2</v>
      </c>
      <c r="AH815" s="20">
        <f>Data!AL815-Data!CS815</f>
        <v>-20</v>
      </c>
      <c r="AI815" s="20">
        <f>Data!AM815-Data!CT815</f>
        <v>-2.9700000000000006</v>
      </c>
      <c r="AJ815" s="20">
        <f>Data!AN815-Data!CU815</f>
        <v>-2.83</v>
      </c>
      <c r="AK815" s="20">
        <f>Data!AO815-Data!CV815</f>
        <v>-65</v>
      </c>
      <c r="AL815" s="20">
        <f>Data!AP815-Data!CW815</f>
        <v>-12</v>
      </c>
      <c r="AM815" s="20">
        <f>Data!AQ815-Data!CX815</f>
        <v>51</v>
      </c>
      <c r="AN815" s="20">
        <f>Data!AR815-Data!CY815</f>
        <v>-4.3999999999999984E-2</v>
      </c>
      <c r="AO815" s="20">
        <f>Data!AS815-Data!CZ815</f>
        <v>23</v>
      </c>
      <c r="AP815" s="20">
        <f>Data!AT815-Data!DA815</f>
        <v>69</v>
      </c>
      <c r="AQ815" s="20">
        <f>Data!AU815-Data!DB815</f>
        <v>3.0000000000000027E-3</v>
      </c>
      <c r="AR815" s="20">
        <f>Data!AV815-Data!DC815</f>
        <v>-24</v>
      </c>
      <c r="AS815" s="20">
        <f>Data!AW815-Data!DD815</f>
        <v>-8</v>
      </c>
      <c r="AT815" s="20">
        <f>Data!AX815-Data!DE815</f>
        <v>-4.9999999999999933E-2</v>
      </c>
      <c r="AU815" s="20">
        <f>Data!AY815-Data!DF815</f>
        <v>42</v>
      </c>
      <c r="AV815" s="20">
        <f>Data!AZ815-Data!DG815</f>
        <v>1.1318181818181809</v>
      </c>
      <c r="AW815" s="20">
        <f>Data!BA815-Data!DH815</f>
        <v>68</v>
      </c>
      <c r="AX815" s="20">
        <f>Data!BB815-Data!DI815</f>
        <v>-0.20909090909090366</v>
      </c>
      <c r="AY815" s="20">
        <f>Data!BC815-Data!DJ815</f>
        <v>-7</v>
      </c>
      <c r="AZ815" s="20">
        <f>Data!BD815-Data!DK815</f>
        <v>10</v>
      </c>
      <c r="BA815" s="20">
        <f>Data!BE815-Data!DL815</f>
        <v>14</v>
      </c>
      <c r="BB815" s="20">
        <f>Data!BF815-Data!DM815</f>
        <v>4</v>
      </c>
      <c r="BC815" s="20">
        <f>Data!BG815-Data!DN815</f>
        <v>22</v>
      </c>
      <c r="BD815" s="20">
        <f>Data!BH815-Data!DO815</f>
        <v>-9.6000000000000014</v>
      </c>
      <c r="BE815" s="20">
        <f>Data!BI815-Data!DP815</f>
        <v>-7.1409999999999911</v>
      </c>
      <c r="BF815" s="20">
        <f>Data!BJ815-Data!DQ815</f>
        <v>-2.4729999999999999</v>
      </c>
      <c r="BG815" s="20">
        <f>Data!BK815-Data!DR815</f>
        <v>-4.4000000000000039E-2</v>
      </c>
      <c r="BH815" s="20">
        <f>Data!BL815-Data!DS815</f>
        <v>-0.96799999999999997</v>
      </c>
      <c r="BI815" s="20">
        <f>Data!BM815-Data!DT815</f>
        <v>3.0999999999999917E-2</v>
      </c>
      <c r="BJ815" s="20">
        <f>Data!BN815-Data!DU815</f>
        <v>1.0999999999999979</v>
      </c>
      <c r="BK815" s="20">
        <f>Data!BO815-Data!DV815</f>
        <v>-2.1000000000000014</v>
      </c>
      <c r="BL815" s="20">
        <f>Data!BP815-Data!DW815</f>
        <v>0.39999999999999991</v>
      </c>
      <c r="BM815" s="20">
        <f>Data!BQ815-Data!DX815</f>
        <v>-0.17727272727272769</v>
      </c>
      <c r="BN815" s="20">
        <f>Data!BR815-Data!DY815</f>
        <v>-0.60000000000000142</v>
      </c>
      <c r="BO815" s="20">
        <f>Data!BS815-Data!DZ815</f>
        <v>11</v>
      </c>
      <c r="BP815" s="20">
        <f>Data!BT815-Data!EA815</f>
        <v>-1.2999999999999956E-2</v>
      </c>
      <c r="BQ815" s="20">
        <f>Data!BU815-Data!EB815</f>
        <v>0</v>
      </c>
      <c r="BR815" s="20">
        <f>Data!BV815-Data!EC815</f>
        <v>12</v>
      </c>
      <c r="BS815" s="20">
        <f>Data!BW815-Data!ED815</f>
        <v>17</v>
      </c>
      <c r="BT815" s="20">
        <f>Data!BX815-Data!EE815</f>
        <v>13</v>
      </c>
      <c r="BU815" s="20">
        <f>Data!BY815-Data!EF815</f>
        <v>44</v>
      </c>
      <c r="BV815" s="20">
        <f>Data!BZ815-Data!EG815</f>
        <v>21</v>
      </c>
      <c r="BW815" s="20">
        <f>Data!CA815-Data!EH815</f>
        <v>17.600000000000023</v>
      </c>
      <c r="BX815" s="20">
        <f>Data!CB815-Data!EI815</f>
        <v>11</v>
      </c>
      <c r="BY815" s="20">
        <f>Data!CC815-Data!EJ815</f>
        <v>-2</v>
      </c>
      <c r="BZ815" s="20">
        <f>Data!EK815</f>
        <v>10135.32</v>
      </c>
      <c r="CA815" s="20">
        <f>Data!EL815</f>
        <v>10425.48</v>
      </c>
      <c r="CB815" s="20">
        <f>Data!EM815</f>
        <v>81.189900000000009</v>
      </c>
      <c r="CC815" s="20">
        <f>Data!EN815</f>
        <v>85.674999999999997</v>
      </c>
      <c r="CD815" s="20">
        <f>Data!EO815</f>
        <v>12.189</v>
      </c>
      <c r="CE815" s="20">
        <f>Data!EP815</f>
        <v>234.11700000000002</v>
      </c>
      <c r="CF815" s="50">
        <f>IF(ISBLANK(Data!EQ815), "", Data!EQ815)</f>
        <v>72</v>
      </c>
      <c r="CG815" s="50">
        <f>IF(ISBLANK(Data!ER815), "", Data!ER815)</f>
        <v>71</v>
      </c>
      <c r="CH815" s="61" t="str">
        <f>IF(ISBLANK(Data!ES815), "", Data!ES815)</f>
        <v>Boston University</v>
      </c>
      <c r="CI815" s="61">
        <f>IF(ISBLANK(Data!ET815), "", Data!ET815)</f>
        <v>143</v>
      </c>
    </row>
    <row r="816" spans="1:87" x14ac:dyDescent="0.45">
      <c r="A816" s="50">
        <f>IF(ISBLANK(Data!A816), "", Data!A816)</f>
        <v>45325</v>
      </c>
      <c r="B816" s="50" t="str">
        <f>IF(ISBLANK(Data!B816), "", Data!B816)</f>
        <v>Georgia</v>
      </c>
      <c r="C816" s="50">
        <f>IF(ISBLANK(Data!C816), "", Data!C816)</f>
        <v>99</v>
      </c>
      <c r="D816" s="50" t="str">
        <f>IF(ISBLANK(Data!D816), "", Data!D816)</f>
        <v>South Carolina</v>
      </c>
      <c r="E816" s="50">
        <f>IF(ISBLANK(Data!E816), "", Data!E816)</f>
        <v>269</v>
      </c>
      <c r="F816" s="50" t="str">
        <f>IF(ISBLANK(Data!F816), "", Data!F816)</f>
        <v>N</v>
      </c>
      <c r="G816" s="50" t="str">
        <f>IF(ISBLANK(Data!G816), "", Data!G816)</f>
        <v>Georgia</v>
      </c>
      <c r="H816" s="50" t="str">
        <f>IF(ISBLANK(Data!H816), "", Data!H816)</f>
        <v>South Carolina</v>
      </c>
      <c r="I816" s="50" t="str">
        <f>IF(ISBLANK(Data!I816), "", Data!I816)</f>
        <v>Georgia</v>
      </c>
      <c r="J816" s="50" t="str">
        <f>IF(ISBLANK(Data!J816), "", Data!J816)</f>
        <v>South Carolina</v>
      </c>
      <c r="K816" s="50" t="str">
        <f>IF(ISBLANK(Data!K816), "", Data!K816)</f>
        <v>Georgia</v>
      </c>
      <c r="L816" s="50" t="str">
        <f>IF(ISBLANK(Data!L816), "", Data!L816)</f>
        <v>South Carolina</v>
      </c>
      <c r="M816" s="50" t="str">
        <f>IF(ISBLANK(Data!M816), "", Data!M816)</f>
        <v>Georgia</v>
      </c>
      <c r="N816" s="50" t="str">
        <f>IF(ISBLANK(Data!N816), "", Data!N816)</f>
        <v>S Carolina</v>
      </c>
      <c r="O816" s="50" t="str">
        <f>IF(ISBLANK(Data!O816), "", Data!O816)</f>
        <v>Georgia</v>
      </c>
      <c r="P816" s="50" t="str">
        <f>IF(ISBLANK(Data!P816), "", Data!P816)</f>
        <v>South Carolina</v>
      </c>
      <c r="Q816" s="50" t="str">
        <f>IF(ISBLANK(Data!Q816), "", Data!Q816)</f>
        <v>Georgia</v>
      </c>
      <c r="R816" s="50" t="str">
        <f>IF(ISBLANK(Data!R816), "", Data!R816)</f>
        <v>South Carolina</v>
      </c>
      <c r="S816" s="20">
        <f>Data!W816-Data!CD816</f>
        <v>-0.19047619047619002</v>
      </c>
      <c r="T816" s="20">
        <f>Data!X816-Data!CE816</f>
        <v>-3.2699999999999996</v>
      </c>
      <c r="U816" s="20">
        <f>Data!Y816-Data!CF816</f>
        <v>-2.2999999999999972</v>
      </c>
      <c r="V816" s="20">
        <f>Data!Z816-Data!CG816</f>
        <v>0.90000000000000568</v>
      </c>
      <c r="W816" s="20">
        <f>Data!AA816-Data!CH816</f>
        <v>6.1000000000000014</v>
      </c>
      <c r="X816" s="20">
        <f>Data!AB816-Data!CI816</f>
        <v>-0.10300000000000001</v>
      </c>
      <c r="Y816" s="20">
        <f>Data!AC816-Data!CJ816</f>
        <v>4.33</v>
      </c>
      <c r="Z816" s="20">
        <f>Data!AD816-Data!CK816</f>
        <v>2.8000000000000114</v>
      </c>
      <c r="AA816" s="20">
        <f>Data!AE816-Data!CL816</f>
        <v>-1.5</v>
      </c>
      <c r="AB816" s="20">
        <f>Data!AF816-Data!CM816</f>
        <v>6.56</v>
      </c>
      <c r="AC816" s="20">
        <f>Data!AG816-Data!CN816</f>
        <v>-1.7999999999999972</v>
      </c>
      <c r="AD816" s="20">
        <f>Data!AH816-Data!CO816</f>
        <v>1.2999999999999972</v>
      </c>
      <c r="AE816" s="20">
        <f>Data!AI816-Data!CP816</f>
        <v>-4.9399999999999999E-2</v>
      </c>
      <c r="AF816" s="20">
        <f>Data!AJ816-Data!CQ816</f>
        <v>-2.9</v>
      </c>
      <c r="AG816" s="20">
        <f>Data!AK816-Data!CR816</f>
        <v>-0.1380952380952381</v>
      </c>
      <c r="AH816" s="20">
        <f>Data!AL816-Data!CS816</f>
        <v>-97</v>
      </c>
      <c r="AI816" s="20">
        <f>Data!AM816-Data!CT816</f>
        <v>-1.8900000000000006</v>
      </c>
      <c r="AJ816" s="20">
        <f>Data!AN816-Data!CU816</f>
        <v>3.11</v>
      </c>
      <c r="AK816" s="20">
        <f>Data!AO816-Data!CV816</f>
        <v>95</v>
      </c>
      <c r="AL816" s="20">
        <f>Data!AP816-Data!CW816</f>
        <v>200</v>
      </c>
      <c r="AM816" s="20">
        <f>Data!AQ816-Data!CX816</f>
        <v>35</v>
      </c>
      <c r="AN816" s="20">
        <f>Data!AR816-Data!CY816</f>
        <v>-2.0000000000000018E-3</v>
      </c>
      <c r="AO816" s="20">
        <f>Data!AS816-Data!CZ816</f>
        <v>-9</v>
      </c>
      <c r="AP816" s="20">
        <f>Data!AT816-Data!DA816</f>
        <v>-37</v>
      </c>
      <c r="AQ816" s="20">
        <f>Data!AU816-Data!DB816</f>
        <v>8.0000000000000071E-3</v>
      </c>
      <c r="AR816" s="20">
        <f>Data!AV816-Data!DC816</f>
        <v>78</v>
      </c>
      <c r="AS816" s="20">
        <f>Data!AW816-Data!DD816</f>
        <v>111</v>
      </c>
      <c r="AT816" s="20">
        <f>Data!AX816-Data!DE816</f>
        <v>-5.0000000000000044E-3</v>
      </c>
      <c r="AU816" s="20">
        <f>Data!AY816-Data!DF816</f>
        <v>-25</v>
      </c>
      <c r="AV816" s="20">
        <f>Data!AZ816-Data!DG816</f>
        <v>-1.1904761904761898</v>
      </c>
      <c r="AW816" s="20">
        <f>Data!BA816-Data!DH816</f>
        <v>7</v>
      </c>
      <c r="AX816" s="20">
        <f>Data!BB816-Data!DI816</f>
        <v>0.3333333333333357</v>
      </c>
      <c r="AY816" s="20">
        <f>Data!BC816-Data!DJ816</f>
        <v>-51</v>
      </c>
      <c r="AZ816" s="20">
        <f>Data!BD816-Data!DK816</f>
        <v>39</v>
      </c>
      <c r="BA816" s="20">
        <f>Data!BE816-Data!DL816</f>
        <v>5</v>
      </c>
      <c r="BB816" s="20">
        <f>Data!BF816-Data!DM816</f>
        <v>25</v>
      </c>
      <c r="BC816" s="20">
        <f>Data!BG816-Data!DN816</f>
        <v>22</v>
      </c>
      <c r="BD816" s="20">
        <f>Data!BH816-Data!DO816</f>
        <v>4.5</v>
      </c>
      <c r="BE816" s="20">
        <f>Data!BI816-Data!DP816</f>
        <v>9.5240000000000009</v>
      </c>
      <c r="BF816" s="20">
        <f>Data!BJ816-Data!DQ816</f>
        <v>-4.9999999999999991</v>
      </c>
      <c r="BG816" s="20">
        <f>Data!BK816-Data!DR816</f>
        <v>-0.35200000000000009</v>
      </c>
      <c r="BH816" s="20">
        <f>Data!BL816-Data!DS816</f>
        <v>1.1900000000000013</v>
      </c>
      <c r="BI816" s="20">
        <f>Data!BM816-Data!DT816</f>
        <v>0.11099999999999993</v>
      </c>
      <c r="BJ816" s="20">
        <f>Data!BN816-Data!DU816</f>
        <v>-1.8000000000000007</v>
      </c>
      <c r="BK816" s="20">
        <f>Data!BO816-Data!DV816</f>
        <v>5.3000000000000007</v>
      </c>
      <c r="BL816" s="20">
        <f>Data!BP816-Data!DW816</f>
        <v>0.20000000000000018</v>
      </c>
      <c r="BM816" s="20">
        <f>Data!BQ816-Data!DX816</f>
        <v>1.8571428571428577</v>
      </c>
      <c r="BN816" s="20">
        <f>Data!BR816-Data!DY816</f>
        <v>1.0999999999999979</v>
      </c>
      <c r="BO816" s="20">
        <f>Data!BS816-Data!DZ816</f>
        <v>20</v>
      </c>
      <c r="BP816" s="20">
        <f>Data!BT816-Data!EA816</f>
        <v>-2.0000000000000018E-2</v>
      </c>
      <c r="BQ816" s="20">
        <f>Data!BU816-Data!EB816</f>
        <v>0</v>
      </c>
      <c r="BR816" s="20">
        <f>Data!BV816-Data!EC816</f>
        <v>40</v>
      </c>
      <c r="BS816" s="20">
        <f>Data!BW816-Data!ED816</f>
        <v>44</v>
      </c>
      <c r="BT816" s="20">
        <f>Data!BX816-Data!EE816</f>
        <v>36</v>
      </c>
      <c r="BU816" s="20">
        <f>Data!BY816-Data!EF816</f>
        <v>18</v>
      </c>
      <c r="BV816" s="20">
        <f>Data!BZ816-Data!EG816</f>
        <v>26</v>
      </c>
      <c r="BW816" s="20">
        <f>Data!CA816-Data!EH816</f>
        <v>24.599999999999998</v>
      </c>
      <c r="BX816" s="20">
        <f>Data!CB816-Data!EI816</f>
        <v>20</v>
      </c>
      <c r="BY816" s="20">
        <f>Data!CC816-Data!EJ816</f>
        <v>54</v>
      </c>
      <c r="BZ816" s="20">
        <f>Data!EK816</f>
        <v>10996.439999999999</v>
      </c>
      <c r="CA816" s="20">
        <f>Data!EL816</f>
        <v>11325.92</v>
      </c>
      <c r="CB816" s="20">
        <f>Data!EM816</f>
        <v>56.896571428571427</v>
      </c>
      <c r="CC816" s="20">
        <f>Data!EN816</f>
        <v>70.661142857142849</v>
      </c>
      <c r="CD816" s="20">
        <f>Data!EO816</f>
        <v>12.469999999999999</v>
      </c>
      <c r="CE816" s="20">
        <f>Data!EP816</f>
        <v>244.07999999999998</v>
      </c>
      <c r="CF816" s="50">
        <f>IF(ISBLANK(Data!EQ816), "", Data!EQ816)</f>
        <v>62</v>
      </c>
      <c r="CG816" s="50">
        <f>IF(ISBLANK(Data!ER816), "", Data!ER816)</f>
        <v>72</v>
      </c>
      <c r="CH816" s="61" t="str">
        <f>IF(ISBLANK(Data!ES816), "", Data!ES816)</f>
        <v>South Carolina</v>
      </c>
      <c r="CI816" s="61">
        <f>IF(ISBLANK(Data!ET816), "", Data!ET816)</f>
        <v>134</v>
      </c>
    </row>
    <row r="817" spans="1:87" x14ac:dyDescent="0.45">
      <c r="A817" s="50">
        <f>IF(ISBLANK(Data!A817), "", Data!A817)</f>
        <v>45325</v>
      </c>
      <c r="B817" s="50" t="str">
        <f>IF(ISBLANK(Data!B817), "", Data!B817)</f>
        <v>Western Michigan</v>
      </c>
      <c r="C817" s="50">
        <f>IF(ISBLANK(Data!C817), "", Data!C817)</f>
        <v>352</v>
      </c>
      <c r="D817" s="50" t="str">
        <f>IF(ISBLANK(Data!D817), "", Data!D817)</f>
        <v>Ball St.</v>
      </c>
      <c r="E817" s="50">
        <f>IF(ISBLANK(Data!E817), "", Data!E817)</f>
        <v>19</v>
      </c>
      <c r="F817" s="50" t="str">
        <f>IF(ISBLANK(Data!F817), "", Data!F817)</f>
        <v>N</v>
      </c>
      <c r="G817" s="50" t="str">
        <f>IF(ISBLANK(Data!G817), "", Data!G817)</f>
        <v>Western Michigan</v>
      </c>
      <c r="H817" s="50" t="str">
        <f>IF(ISBLANK(Data!H817), "", Data!H817)</f>
        <v>Ball St.</v>
      </c>
      <c r="I817" s="50" t="str">
        <f>IF(ISBLANK(Data!I817), "", Data!I817)</f>
        <v>Western Michigan</v>
      </c>
      <c r="J817" s="50" t="str">
        <f>IF(ISBLANK(Data!J817), "", Data!J817)</f>
        <v>Ball St.</v>
      </c>
      <c r="K817" s="50" t="str">
        <f>IF(ISBLANK(Data!K817), "", Data!K817)</f>
        <v>Western Michigan</v>
      </c>
      <c r="L817" s="50" t="str">
        <f>IF(ISBLANK(Data!L817), "", Data!L817)</f>
        <v>Ball State</v>
      </c>
      <c r="M817" s="50" t="str">
        <f>IF(ISBLANK(Data!M817), "", Data!M817)</f>
        <v>W Michigan</v>
      </c>
      <c r="N817" s="50" t="str">
        <f>IF(ISBLANK(Data!N817), "", Data!N817)</f>
        <v>Ball St</v>
      </c>
      <c r="O817" s="50" t="str">
        <f>IF(ISBLANK(Data!O817), "", Data!O817)</f>
        <v>W. Michigan</v>
      </c>
      <c r="P817" s="50" t="str">
        <f>IF(ISBLANK(Data!P817), "", Data!P817)</f>
        <v>Ball St.</v>
      </c>
      <c r="Q817" s="50" t="str">
        <f>IF(ISBLANK(Data!Q817), "", Data!Q817)</f>
        <v>Western Michigan</v>
      </c>
      <c r="R817" s="50" t="str">
        <f>IF(ISBLANK(Data!R817), "", Data!R817)</f>
        <v>Ball State</v>
      </c>
      <c r="S817" s="20">
        <f>Data!W817-Data!CD817</f>
        <v>-0.14285714285714296</v>
      </c>
      <c r="T817" s="20">
        <f>Data!X817-Data!CE817</f>
        <v>-2.8599999999999994</v>
      </c>
      <c r="U817" s="20">
        <f>Data!Y817-Data!CF817</f>
        <v>-3.7000000000000028</v>
      </c>
      <c r="V817" s="20">
        <f>Data!Z817-Data!CG817</f>
        <v>-0.80000000000001137</v>
      </c>
      <c r="W817" s="20">
        <f>Data!AA817-Data!CH817</f>
        <v>2.4000000000000057</v>
      </c>
      <c r="X817" s="20">
        <f>Data!AB817-Data!CI817</f>
        <v>5.5E-2</v>
      </c>
      <c r="Y817" s="20">
        <f>Data!AC817-Data!CJ817</f>
        <v>4.7699999999999996</v>
      </c>
      <c r="Z817" s="20">
        <f>Data!AD817-Data!CK817</f>
        <v>1.9000000000000057</v>
      </c>
      <c r="AA817" s="20">
        <f>Data!AE817-Data!CL817</f>
        <v>-2.8999999999999915</v>
      </c>
      <c r="AB817" s="20">
        <f>Data!AF817-Data!CM817</f>
        <v>7.67</v>
      </c>
      <c r="AC817" s="20">
        <f>Data!AG817-Data!CN817</f>
        <v>-5</v>
      </c>
      <c r="AD817" s="20">
        <f>Data!AH817-Data!CO817</f>
        <v>0.20000000000000284</v>
      </c>
      <c r="AE817" s="20">
        <f>Data!AI817-Data!CP817</f>
        <v>-0.11309999999999998</v>
      </c>
      <c r="AF817" s="20">
        <f>Data!AJ817-Data!CQ817</f>
        <v>-1.5999999999999996</v>
      </c>
      <c r="AG817" s="20">
        <f>Data!AK817-Data!CR817</f>
        <v>-7.6190476190476142E-2</v>
      </c>
      <c r="AH817" s="20">
        <f>Data!AL817-Data!CS817</f>
        <v>-29</v>
      </c>
      <c r="AI817" s="20">
        <f>Data!AM817-Data!CT817</f>
        <v>-2.2799999999999994</v>
      </c>
      <c r="AJ817" s="20">
        <f>Data!AN817-Data!CU817</f>
        <v>2.81</v>
      </c>
      <c r="AK817" s="20">
        <f>Data!AO817-Data!CV817</f>
        <v>-44</v>
      </c>
      <c r="AL817" s="20">
        <f>Data!AP817-Data!CW817</f>
        <v>104</v>
      </c>
      <c r="AM817" s="20">
        <f>Data!AQ817-Data!CX817</f>
        <v>98</v>
      </c>
      <c r="AN817" s="20">
        <f>Data!AR817-Data!CY817</f>
        <v>-1.0000000000000009E-2</v>
      </c>
      <c r="AO817" s="20">
        <f>Data!AS817-Data!CZ817</f>
        <v>4</v>
      </c>
      <c r="AP817" s="20">
        <f>Data!AT817-Data!DA817</f>
        <v>45</v>
      </c>
      <c r="AQ817" s="20">
        <f>Data!AU817-Data!DB817</f>
        <v>-2.7000000000000024E-2</v>
      </c>
      <c r="AR817" s="20">
        <f>Data!AV817-Data!DC817</f>
        <v>-114</v>
      </c>
      <c r="AS817" s="20">
        <f>Data!AW817-Data!DD817</f>
        <v>-64</v>
      </c>
      <c r="AT817" s="20">
        <f>Data!AX817-Data!DE817</f>
        <v>-0.16700000000000004</v>
      </c>
      <c r="AU817" s="20">
        <f>Data!AY817-Data!DF817</f>
        <v>67</v>
      </c>
      <c r="AV817" s="20">
        <f>Data!AZ817-Data!DG817</f>
        <v>3.1904761904761898</v>
      </c>
      <c r="AW817" s="20">
        <f>Data!BA817-Data!DH817</f>
        <v>59</v>
      </c>
      <c r="AX817" s="20">
        <f>Data!BB817-Data!DI817</f>
        <v>2.8095238095238102</v>
      </c>
      <c r="AY817" s="20">
        <f>Data!BC817-Data!DJ817</f>
        <v>37</v>
      </c>
      <c r="AZ817" s="20">
        <f>Data!BD817-Data!DK817</f>
        <v>1</v>
      </c>
      <c r="BA817" s="20">
        <f>Data!BE817-Data!DL817</f>
        <v>-15</v>
      </c>
      <c r="BB817" s="20">
        <f>Data!BF817-Data!DM817</f>
        <v>30</v>
      </c>
      <c r="BC817" s="20">
        <f>Data!BG817-Data!DN817</f>
        <v>48</v>
      </c>
      <c r="BD817" s="20">
        <f>Data!BH817-Data!DO817</f>
        <v>-2.0999999999999943</v>
      </c>
      <c r="BE817" s="20">
        <f>Data!BI817-Data!DP817</f>
        <v>4.953000000000003</v>
      </c>
      <c r="BF817" s="20">
        <f>Data!BJ817-Data!DQ817</f>
        <v>-7.0469999999999997</v>
      </c>
      <c r="BG817" s="20">
        <f>Data!BK817-Data!DR817</f>
        <v>2.2999999999999909E-2</v>
      </c>
      <c r="BH817" s="20">
        <f>Data!BL817-Data!DS817</f>
        <v>1.4290000000000003</v>
      </c>
      <c r="BI817" s="20">
        <f>Data!BM817-Data!DT817</f>
        <v>-4.2999999999999983E-2</v>
      </c>
      <c r="BJ817" s="20">
        <f>Data!BN817-Data!DU817</f>
        <v>2.1999999999999993</v>
      </c>
      <c r="BK817" s="20">
        <f>Data!BO817-Data!DV817</f>
        <v>-3</v>
      </c>
      <c r="BL817" s="20">
        <f>Data!BP817-Data!DW817</f>
        <v>-0.70000000000000018</v>
      </c>
      <c r="BM817" s="20">
        <f>Data!BQ817-Data!DX817</f>
        <v>4.761904761904745E-2</v>
      </c>
      <c r="BN817" s="20">
        <f>Data!BR817-Data!DY817</f>
        <v>2.3000000000000007</v>
      </c>
      <c r="BO817" s="20">
        <f>Data!BS817-Data!DZ817</f>
        <v>8</v>
      </c>
      <c r="BP817" s="20">
        <f>Data!BT817-Data!EA817</f>
        <v>-3.0000000000000027E-3</v>
      </c>
      <c r="BQ817" s="20">
        <f>Data!BU817-Data!EB817</f>
        <v>-3</v>
      </c>
      <c r="BR817" s="20">
        <f>Data!BV817-Data!EC817</f>
        <v>19</v>
      </c>
      <c r="BS817" s="20">
        <f>Data!BW817-Data!ED817</f>
        <v>56</v>
      </c>
      <c r="BT817" s="20">
        <f>Data!BX817-Data!EE817</f>
        <v>21</v>
      </c>
      <c r="BU817" s="20">
        <f>Data!BY817-Data!EF817</f>
        <v>60</v>
      </c>
      <c r="BV817" s="20">
        <f>Data!BZ817-Data!EG817</f>
        <v>31</v>
      </c>
      <c r="BW817" s="20">
        <f>Data!CA817-Data!EH817</f>
        <v>35.199999999999989</v>
      </c>
      <c r="BX817" s="20">
        <f>Data!CB817-Data!EI817</f>
        <v>8</v>
      </c>
      <c r="BY817" s="20">
        <f>Data!CC817-Data!EJ817</f>
        <v>25</v>
      </c>
      <c r="BZ817" s="20">
        <f>Data!EK817</f>
        <v>11324.28</v>
      </c>
      <c r="CA817" s="20">
        <f>Data!EL817</f>
        <v>11654.39</v>
      </c>
      <c r="CB817" s="20">
        <f>Data!EM817</f>
        <v>76.018666666666661</v>
      </c>
      <c r="CC817" s="20">
        <f>Data!EN817</f>
        <v>68.712428571428575</v>
      </c>
      <c r="CD817" s="20">
        <f>Data!EO817</f>
        <v>13.3383</v>
      </c>
      <c r="CE817" s="20">
        <f>Data!EP817</f>
        <v>190.864</v>
      </c>
      <c r="CF817" s="50">
        <f>IF(ISBLANK(Data!EQ817), "", Data!EQ817)</f>
        <v>67</v>
      </c>
      <c r="CG817" s="50">
        <f>IF(ISBLANK(Data!ER817), "", Data!ER817)</f>
        <v>77</v>
      </c>
      <c r="CH817" s="61" t="str">
        <f>IF(ISBLANK(Data!ES817), "", Data!ES817)</f>
        <v>Ball St.</v>
      </c>
      <c r="CI817" s="61">
        <f>IF(ISBLANK(Data!ET817), "", Data!ET817)</f>
        <v>144</v>
      </c>
    </row>
    <row r="818" spans="1:87" x14ac:dyDescent="0.45">
      <c r="A818" s="50">
        <f>IF(ISBLANK(Data!A818), "", Data!A818)</f>
        <v>45325</v>
      </c>
      <c r="B818" s="50" t="str">
        <f>IF(ISBLANK(Data!B818), "", Data!B818)</f>
        <v>Detroit Mercy</v>
      </c>
      <c r="C818" s="50">
        <f>IF(ISBLANK(Data!C818), "", Data!C818)</f>
        <v>71</v>
      </c>
      <c r="D818" s="50" t="str">
        <f>IF(ISBLANK(Data!D818), "", Data!D818)</f>
        <v>Robert Morris</v>
      </c>
      <c r="E818" s="50">
        <f>IF(ISBLANK(Data!E818), "", Data!E818)</f>
        <v>247</v>
      </c>
      <c r="F818" s="50" t="str">
        <f>IF(ISBLANK(Data!F818), "", Data!F818)</f>
        <v>N</v>
      </c>
      <c r="G818" s="50" t="str">
        <f>IF(ISBLANK(Data!G818), "", Data!G818)</f>
        <v>Detroit</v>
      </c>
      <c r="H818" s="50" t="str">
        <f>IF(ISBLANK(Data!H818), "", Data!H818)</f>
        <v>Robert Morris</v>
      </c>
      <c r="I818" s="50" t="str">
        <f>IF(ISBLANK(Data!I818), "", Data!I818)</f>
        <v>Detroit</v>
      </c>
      <c r="J818" s="50" t="str">
        <f>IF(ISBLANK(Data!J818), "", Data!J818)</f>
        <v>Robert Morris</v>
      </c>
      <c r="K818" s="50" t="str">
        <f>IF(ISBLANK(Data!K818), "", Data!K818)</f>
        <v>Detroit Mercy</v>
      </c>
      <c r="L818" s="50" t="str">
        <f>IF(ISBLANK(Data!L818), "", Data!L818)</f>
        <v>Robert Morris</v>
      </c>
      <c r="M818" s="50" t="str">
        <f>IF(ISBLANK(Data!M818), "", Data!M818)</f>
        <v>Detroit</v>
      </c>
      <c r="N818" s="50" t="str">
        <f>IF(ISBLANK(Data!N818), "", Data!N818)</f>
        <v>Rob Morris</v>
      </c>
      <c r="O818" s="50" t="str">
        <f>IF(ISBLANK(Data!O818), "", Data!O818)</f>
        <v>Detroit</v>
      </c>
      <c r="P818" s="50" t="str">
        <f>IF(ISBLANK(Data!P818), "", Data!P818)</f>
        <v>Robert Morris</v>
      </c>
      <c r="Q818" s="50" t="str">
        <f>IF(ISBLANK(Data!Q818), "", Data!Q818)</f>
        <v>Detroit</v>
      </c>
      <c r="R818" s="50" t="str">
        <f>IF(ISBLANK(Data!R818), "", Data!R818)</f>
        <v>Robert Morris</v>
      </c>
      <c r="S818" s="20">
        <f>Data!W818-Data!CD818</f>
        <v>-0.36363636363636398</v>
      </c>
      <c r="T818" s="20">
        <f>Data!X818-Data!CE818</f>
        <v>-13.120000000000001</v>
      </c>
      <c r="U818" s="20">
        <f>Data!Y818-Data!CF818</f>
        <v>-9.9000000000000057</v>
      </c>
      <c r="V818" s="20">
        <f>Data!Z818-Data!CG818</f>
        <v>3.1999999999999886</v>
      </c>
      <c r="W818" s="20">
        <f>Data!AA818-Data!CH818</f>
        <v>-0.20000000000000284</v>
      </c>
      <c r="X818" s="20">
        <f>Data!AB818-Data!CI818</f>
        <v>6.1999999999999993E-2</v>
      </c>
      <c r="Y818" s="20">
        <f>Data!AC818-Data!CJ818</f>
        <v>3.5100000000000002</v>
      </c>
      <c r="Z818" s="20">
        <f>Data!AD818-Data!CK818</f>
        <v>1.7999999999999972</v>
      </c>
      <c r="AA818" s="20">
        <f>Data!AE818-Data!CL818</f>
        <v>-1.7000000000000028</v>
      </c>
      <c r="AB818" s="20">
        <f>Data!AF818-Data!CM818</f>
        <v>6.36</v>
      </c>
      <c r="AC818" s="20">
        <f>Data!AG818-Data!CN818</f>
        <v>-10.799999999999997</v>
      </c>
      <c r="AD818" s="20">
        <f>Data!AH818-Data!CO818</f>
        <v>2.2999999999999972</v>
      </c>
      <c r="AE818" s="20">
        <f>Data!AI818-Data!CP818</f>
        <v>-0.18719999999999998</v>
      </c>
      <c r="AF818" s="20">
        <f>Data!AJ818-Data!CQ818</f>
        <v>-7</v>
      </c>
      <c r="AG818" s="20">
        <f>Data!AK818-Data!CR818</f>
        <v>-0.28458498023715412</v>
      </c>
      <c r="AH818" s="20">
        <f>Data!AL818-Data!CS818</f>
        <v>-182</v>
      </c>
      <c r="AI818" s="20">
        <f>Data!AM818-Data!CT818</f>
        <v>-11.099999999999998</v>
      </c>
      <c r="AJ818" s="20">
        <f>Data!AN818-Data!CU818</f>
        <v>2.64</v>
      </c>
      <c r="AK818" s="20">
        <f>Data!AO818-Data!CV818</f>
        <v>-194</v>
      </c>
      <c r="AL818" s="20">
        <f>Data!AP818-Data!CW818</f>
        <v>191</v>
      </c>
      <c r="AM818" s="20">
        <f>Data!AQ818-Data!CX818</f>
        <v>-13</v>
      </c>
      <c r="AN818" s="20">
        <f>Data!AR818-Data!CY818</f>
        <v>-4.6999999999999986E-2</v>
      </c>
      <c r="AO818" s="20">
        <f>Data!AS818-Data!CZ818</f>
        <v>-52</v>
      </c>
      <c r="AP818" s="20">
        <f>Data!AT818-Data!DA818</f>
        <v>-47</v>
      </c>
      <c r="AQ818" s="20">
        <f>Data!AU818-Data!DB818</f>
        <v>-7.400000000000001E-2</v>
      </c>
      <c r="AR818" s="20">
        <f>Data!AV818-Data!DC818</f>
        <v>-6</v>
      </c>
      <c r="AS818" s="20">
        <f>Data!AW818-Data!DD818</f>
        <v>-19</v>
      </c>
      <c r="AT818" s="20">
        <f>Data!AX818-Data!DE818</f>
        <v>1.9000000000000017E-2</v>
      </c>
      <c r="AU818" s="20">
        <f>Data!AY818-Data!DF818</f>
        <v>-56</v>
      </c>
      <c r="AV818" s="20">
        <f>Data!AZ818-Data!DG818</f>
        <v>-2.9901185770750995</v>
      </c>
      <c r="AW818" s="20">
        <f>Data!BA818-Data!DH818</f>
        <v>-90</v>
      </c>
      <c r="AX818" s="20">
        <f>Data!BB818-Data!DI818</f>
        <v>-5.4881422924901173</v>
      </c>
      <c r="AY818" s="20">
        <f>Data!BC818-Data!DJ818</f>
        <v>-63</v>
      </c>
      <c r="AZ818" s="20">
        <f>Data!BD818-Data!DK818</f>
        <v>30</v>
      </c>
      <c r="BA818" s="20">
        <f>Data!BE818-Data!DL818</f>
        <v>-4</v>
      </c>
      <c r="BB818" s="20">
        <f>Data!BF818-Data!DM818</f>
        <v>5</v>
      </c>
      <c r="BC818" s="20">
        <f>Data!BG818-Data!DN818</f>
        <v>12</v>
      </c>
      <c r="BD818" s="20">
        <f>Data!BH818-Data!DO818</f>
        <v>-11.700000000000003</v>
      </c>
      <c r="BE818" s="20">
        <f>Data!BI818-Data!DP818</f>
        <v>5.019999999999996</v>
      </c>
      <c r="BF818" s="20">
        <f>Data!BJ818-Data!DQ818</f>
        <v>-16.722999999999999</v>
      </c>
      <c r="BG818" s="20">
        <f>Data!BK818-Data!DR818</f>
        <v>-0.21499999999999997</v>
      </c>
      <c r="BH818" s="20">
        <f>Data!BL818-Data!DS818</f>
        <v>-0.39699999999999847</v>
      </c>
      <c r="BI818" s="20">
        <f>Data!BM818-Data!DT818</f>
        <v>8.8999999999999968E-2</v>
      </c>
      <c r="BJ818" s="20">
        <f>Data!BN818-Data!DU818</f>
        <v>-3.1000000000000014</v>
      </c>
      <c r="BK818" s="20">
        <f>Data!BO818-Data!DV818</f>
        <v>-1.6000000000000014</v>
      </c>
      <c r="BL818" s="20">
        <f>Data!BP818-Data!DW818</f>
        <v>-0.30000000000000027</v>
      </c>
      <c r="BM818" s="20">
        <f>Data!BQ818-Data!DX818</f>
        <v>1.0573122529644268</v>
      </c>
      <c r="BN818" s="20">
        <f>Data!BR818-Data!DY818</f>
        <v>-0.20000000000000284</v>
      </c>
      <c r="BO818" s="20">
        <f>Data!BS818-Data!DZ818</f>
        <v>47</v>
      </c>
      <c r="BP818" s="20">
        <f>Data!BT818-Data!EA818</f>
        <v>-5.2999999999999992E-2</v>
      </c>
      <c r="BQ818" s="20">
        <f>Data!BU818-Data!EB818</f>
        <v>2</v>
      </c>
      <c r="BR818" s="20">
        <f>Data!BV818-Data!EC818</f>
        <v>83</v>
      </c>
      <c r="BS818" s="20">
        <f>Data!BW818-Data!ED818</f>
        <v>70</v>
      </c>
      <c r="BT818" s="20">
        <f>Data!BX818-Data!EE818</f>
        <v>45</v>
      </c>
      <c r="BU818" s="20">
        <f>Data!BY818-Data!EF818</f>
        <v>89</v>
      </c>
      <c r="BV818" s="20">
        <f>Data!BZ818-Data!EG818</f>
        <v>71</v>
      </c>
      <c r="BW818" s="20">
        <f>Data!CA818-Data!EH818</f>
        <v>58</v>
      </c>
      <c r="BX818" s="20">
        <f>Data!CB818-Data!EI818</f>
        <v>47</v>
      </c>
      <c r="BY818" s="20">
        <f>Data!CC818-Data!EJ818</f>
        <v>68</v>
      </c>
      <c r="BZ818" s="20">
        <f>Data!EK818</f>
        <v>10659.6</v>
      </c>
      <c r="CA818" s="20">
        <f>Data!EL818</f>
        <v>12114.74</v>
      </c>
      <c r="CB818" s="20">
        <f>Data!EM818</f>
        <v>78.0625</v>
      </c>
      <c r="CC818" s="20">
        <f>Data!EN818</f>
        <v>95.264347826086947</v>
      </c>
      <c r="CD818" s="20">
        <f>Data!EO818</f>
        <v>12.440999999999999</v>
      </c>
      <c r="CE818" s="20">
        <f>Data!EP818</f>
        <v>284.79199999999997</v>
      </c>
      <c r="CF818" s="50">
        <f>IF(ISBLANK(Data!EQ818), "", Data!EQ818)</f>
        <v>67</v>
      </c>
      <c r="CG818" s="50">
        <f>IF(ISBLANK(Data!ER818), "", Data!ER818)</f>
        <v>75</v>
      </c>
      <c r="CH818" s="61" t="str">
        <f>IF(ISBLANK(Data!ES818), "", Data!ES818)</f>
        <v>Robert Morris</v>
      </c>
      <c r="CI818" s="61">
        <f>IF(ISBLANK(Data!ET818), "", Data!ET818)</f>
        <v>142</v>
      </c>
    </row>
    <row r="819" spans="1:87" x14ac:dyDescent="0.45">
      <c r="A819" s="50">
        <f>IF(ISBLANK(Data!A819), "", Data!A819)</f>
        <v>45325</v>
      </c>
      <c r="B819" s="50" t="str">
        <f>IF(ISBLANK(Data!B819), "", Data!B819)</f>
        <v>Oakland</v>
      </c>
      <c r="C819" s="50">
        <f>IF(ISBLANK(Data!C819), "", Data!C819)</f>
        <v>218</v>
      </c>
      <c r="D819" s="50" t="str">
        <f>IF(ISBLANK(Data!D819), "", Data!D819)</f>
        <v>Cleveland St.</v>
      </c>
      <c r="E819" s="50">
        <f>IF(ISBLANK(Data!E819), "", Data!E819)</f>
        <v>54</v>
      </c>
      <c r="F819" s="50" t="str">
        <f>IF(ISBLANK(Data!F819), "", Data!F819)</f>
        <v>N</v>
      </c>
      <c r="G819" s="50" t="str">
        <f>IF(ISBLANK(Data!G819), "", Data!G819)</f>
        <v>Oakland</v>
      </c>
      <c r="H819" s="50" t="str">
        <f>IF(ISBLANK(Data!H819), "", Data!H819)</f>
        <v>Cleveland St.</v>
      </c>
      <c r="I819" s="50" t="str">
        <f>IF(ISBLANK(Data!I819), "", Data!I819)</f>
        <v>Oakland</v>
      </c>
      <c r="J819" s="50" t="str">
        <f>IF(ISBLANK(Data!J819), "", Data!J819)</f>
        <v>Cleveland St.</v>
      </c>
      <c r="K819" s="50" t="str">
        <f>IF(ISBLANK(Data!K819), "", Data!K819)</f>
        <v>Oakland</v>
      </c>
      <c r="L819" s="50" t="str">
        <f>IF(ISBLANK(Data!L819), "", Data!L819)</f>
        <v>Cleveland State</v>
      </c>
      <c r="M819" s="50" t="str">
        <f>IF(ISBLANK(Data!M819), "", Data!M819)</f>
        <v>Oakland</v>
      </c>
      <c r="N819" s="50" t="str">
        <f>IF(ISBLANK(Data!N819), "", Data!N819)</f>
        <v>Cleveland St</v>
      </c>
      <c r="O819" s="50" t="str">
        <f>IF(ISBLANK(Data!O819), "", Data!O819)</f>
        <v>Oakland</v>
      </c>
      <c r="P819" s="50" t="str">
        <f>IF(ISBLANK(Data!P819), "", Data!P819)</f>
        <v>Clev. St.</v>
      </c>
      <c r="Q819" s="50" t="str">
        <f>IF(ISBLANK(Data!Q819), "", Data!Q819)</f>
        <v>Oakland</v>
      </c>
      <c r="R819" s="50" t="str">
        <f>IF(ISBLANK(Data!R819), "", Data!R819)</f>
        <v>Cleveland State</v>
      </c>
      <c r="S819" s="20">
        <f>Data!W819-Data!CD819</f>
        <v>0</v>
      </c>
      <c r="T819" s="20">
        <f>Data!X819-Data!CE819</f>
        <v>4.8000000000000007</v>
      </c>
      <c r="U819" s="20">
        <f>Data!Y819-Data!CF819</f>
        <v>1.5</v>
      </c>
      <c r="V819" s="20">
        <f>Data!Z819-Data!CG819</f>
        <v>-3.2999999999999972</v>
      </c>
      <c r="W819" s="20">
        <f>Data!AA819-Data!CH819</f>
        <v>-0.20000000000000284</v>
      </c>
      <c r="X819" s="20">
        <f>Data!AB819-Data!CI819</f>
        <v>4.1999999999999996E-2</v>
      </c>
      <c r="Y819" s="20">
        <f>Data!AC819-Data!CJ819</f>
        <v>5.91</v>
      </c>
      <c r="Z819" s="20">
        <f>Data!AD819-Data!CK819</f>
        <v>3.0999999999999943</v>
      </c>
      <c r="AA819" s="20">
        <f>Data!AE819-Data!CL819</f>
        <v>-2.8000000000000114</v>
      </c>
      <c r="AB819" s="20">
        <f>Data!AF819-Data!CM819</f>
        <v>12.78</v>
      </c>
      <c r="AC819" s="20">
        <f>Data!AG819-Data!CN819</f>
        <v>2.0999999999999943</v>
      </c>
      <c r="AD819" s="20">
        <f>Data!AH819-Data!CO819</f>
        <v>-3.6999999999999886</v>
      </c>
      <c r="AE819" s="20">
        <f>Data!AI819-Data!CP819</f>
        <v>0.15129999999999999</v>
      </c>
      <c r="AF819" s="20">
        <f>Data!AJ819-Data!CQ819</f>
        <v>2.1999999999999997</v>
      </c>
      <c r="AG819" s="20">
        <f>Data!AK819-Data!CR819</f>
        <v>9.5652173913043481E-2</v>
      </c>
      <c r="AH819" s="20">
        <f>Data!AL819-Data!CS819</f>
        <v>99</v>
      </c>
      <c r="AI819" s="20">
        <f>Data!AM819-Data!CT819</f>
        <v>4.4700000000000006</v>
      </c>
      <c r="AJ819" s="20">
        <f>Data!AN819-Data!CU819</f>
        <v>4.6500000000000004</v>
      </c>
      <c r="AK819" s="20">
        <f>Data!AO819-Data!CV819</f>
        <v>-48</v>
      </c>
      <c r="AL819" s="20">
        <f>Data!AP819-Data!CW819</f>
        <v>16</v>
      </c>
      <c r="AM819" s="20">
        <f>Data!AQ819-Data!CX819</f>
        <v>-70</v>
      </c>
      <c r="AN819" s="20">
        <f>Data!AR819-Data!CY819</f>
        <v>1.0000000000000009E-3</v>
      </c>
      <c r="AO819" s="20">
        <f>Data!AS819-Data!CZ819</f>
        <v>23</v>
      </c>
      <c r="AP819" s="20">
        <f>Data!AT819-Data!DA819</f>
        <v>92</v>
      </c>
      <c r="AQ819" s="20">
        <f>Data!AU819-Data!DB819</f>
        <v>-1.9000000000000017E-2</v>
      </c>
      <c r="AR819" s="20">
        <f>Data!AV819-Data!DC819</f>
        <v>-13</v>
      </c>
      <c r="AS819" s="20">
        <f>Data!AW819-Data!DD819</f>
        <v>-64</v>
      </c>
      <c r="AT819" s="20">
        <f>Data!AX819-Data!DE819</f>
        <v>6.9999999999999951E-2</v>
      </c>
      <c r="AU819" s="20">
        <f>Data!AY819-Data!DF819</f>
        <v>-75</v>
      </c>
      <c r="AV819" s="20">
        <f>Data!AZ819-Data!DG819</f>
        <v>-3.2608695652173907</v>
      </c>
      <c r="AW819" s="20">
        <f>Data!BA819-Data!DH819</f>
        <v>-19</v>
      </c>
      <c r="AX819" s="20">
        <f>Data!BB819-Data!DI819</f>
        <v>-0.82608695652174191</v>
      </c>
      <c r="AY819" s="20">
        <f>Data!BC819-Data!DJ819</f>
        <v>10</v>
      </c>
      <c r="AZ819" s="20">
        <f>Data!BD819-Data!DK819</f>
        <v>-42</v>
      </c>
      <c r="BA819" s="20">
        <f>Data!BE819-Data!DL819</f>
        <v>-56</v>
      </c>
      <c r="BB819" s="20">
        <f>Data!BF819-Data!DM819</f>
        <v>16</v>
      </c>
      <c r="BC819" s="20">
        <f>Data!BG819-Data!DN819</f>
        <v>-84</v>
      </c>
      <c r="BD819" s="20">
        <f>Data!BH819-Data!DO819</f>
        <v>-2.0999999999999943</v>
      </c>
      <c r="BE819" s="20">
        <f>Data!BI819-Data!DP819</f>
        <v>0.69600000000001216</v>
      </c>
      <c r="BF819" s="20">
        <f>Data!BJ819-Data!DQ819</f>
        <v>-2.7829999999999999</v>
      </c>
      <c r="BG819" s="20">
        <f>Data!BK819-Data!DR819</f>
        <v>-3.400000000000003E-2</v>
      </c>
      <c r="BH819" s="20">
        <f>Data!BL819-Data!DS819</f>
        <v>0.69499999999999851</v>
      </c>
      <c r="BI819" s="20">
        <f>Data!BM819-Data!DT819</f>
        <v>-0.20400000000000007</v>
      </c>
      <c r="BJ819" s="20">
        <f>Data!BN819-Data!DU819</f>
        <v>4</v>
      </c>
      <c r="BK819" s="20">
        <f>Data!BO819-Data!DV819</f>
        <v>-2.8000000000000007</v>
      </c>
      <c r="BL819" s="20">
        <f>Data!BP819-Data!DW819</f>
        <v>-2.3999999999999995</v>
      </c>
      <c r="BM819" s="20">
        <f>Data!BQ819-Data!DX819</f>
        <v>-1.8260869565217392</v>
      </c>
      <c r="BN819" s="20">
        <f>Data!BR819-Data!DY819</f>
        <v>-3.6999999999999993</v>
      </c>
      <c r="BO819" s="20">
        <f>Data!BS819-Data!DZ819</f>
        <v>-104</v>
      </c>
      <c r="BP819" s="20">
        <f>Data!BT819-Data!EA819</f>
        <v>6.9000000000000061E-2</v>
      </c>
      <c r="BQ819" s="20">
        <f>Data!BU819-Data!EB819</f>
        <v>-1</v>
      </c>
      <c r="BR819" s="20">
        <f>Data!BV819-Data!EC819</f>
        <v>-62</v>
      </c>
      <c r="BS819" s="20">
        <f>Data!BW819-Data!ED819</f>
        <v>-36</v>
      </c>
      <c r="BT819" s="20">
        <f>Data!BX819-Data!EE819</f>
        <v>-59</v>
      </c>
      <c r="BU819" s="20">
        <f>Data!BY819-Data!EF819</f>
        <v>-37</v>
      </c>
      <c r="BV819" s="20">
        <f>Data!BZ819-Data!EG819</f>
        <v>-55</v>
      </c>
      <c r="BW819" s="20">
        <f>Data!CA819-Data!EH819</f>
        <v>-39.299999999999997</v>
      </c>
      <c r="BX819" s="20">
        <f>Data!CB819-Data!EI819</f>
        <v>-104</v>
      </c>
      <c r="BY819" s="20">
        <f>Data!CC819-Data!EJ819</f>
        <v>-55</v>
      </c>
      <c r="BZ819" s="20">
        <f>Data!EK819</f>
        <v>12044.5</v>
      </c>
      <c r="CA819" s="20">
        <f>Data!EL819</f>
        <v>11524</v>
      </c>
      <c r="CB819" s="20">
        <f>Data!EM819</f>
        <v>99.801913043478251</v>
      </c>
      <c r="CC819" s="20">
        <f>Data!EN819</f>
        <v>73.840652173913043</v>
      </c>
      <c r="CD819" s="20">
        <f>Data!EO819</f>
        <v>10.1439</v>
      </c>
      <c r="CE819" s="20">
        <f>Data!EP819</f>
        <v>319.58799999999997</v>
      </c>
      <c r="CF819" s="50">
        <f>IF(ISBLANK(Data!EQ819), "", Data!EQ819)</f>
        <v>83</v>
      </c>
      <c r="CG819" s="50">
        <f>IF(ISBLANK(Data!ER819), "", Data!ER819)</f>
        <v>71</v>
      </c>
      <c r="CH819" s="61" t="str">
        <f>IF(ISBLANK(Data!ES819), "", Data!ES819)</f>
        <v>Oakland</v>
      </c>
      <c r="CI819" s="61">
        <f>IF(ISBLANK(Data!ET819), "", Data!ET819)</f>
        <v>154</v>
      </c>
    </row>
    <row r="820" spans="1:87" x14ac:dyDescent="0.45">
      <c r="A820" s="50">
        <f>IF(ISBLANK(Data!A820), "", Data!A820)</f>
        <v>45325</v>
      </c>
      <c r="B820" s="50" t="str">
        <f>IF(ISBLANK(Data!B820), "", Data!B820)</f>
        <v>Georgetown</v>
      </c>
      <c r="C820" s="50">
        <f>IF(ISBLANK(Data!C820), "", Data!C820)</f>
        <v>98</v>
      </c>
      <c r="D820" s="50" t="str">
        <f>IF(ISBLANK(Data!D820), "", Data!D820)</f>
        <v>Marquette</v>
      </c>
      <c r="E820" s="50">
        <f>IF(ISBLANK(Data!E820), "", Data!E820)</f>
        <v>160</v>
      </c>
      <c r="F820" s="50" t="str">
        <f>IF(ISBLANK(Data!F820), "", Data!F820)</f>
        <v>N</v>
      </c>
      <c r="G820" s="50" t="str">
        <f>IF(ISBLANK(Data!G820), "", Data!G820)</f>
        <v>Georgetown</v>
      </c>
      <c r="H820" s="50" t="str">
        <f>IF(ISBLANK(Data!H820), "", Data!H820)</f>
        <v>Marquette</v>
      </c>
      <c r="I820" s="50" t="str">
        <f>IF(ISBLANK(Data!I820), "", Data!I820)</f>
        <v>Georgetown</v>
      </c>
      <c r="J820" s="50" t="str">
        <f>IF(ISBLANK(Data!J820), "", Data!J820)</f>
        <v>Marquette</v>
      </c>
      <c r="K820" s="50" t="str">
        <f>IF(ISBLANK(Data!K820), "", Data!K820)</f>
        <v>Georgetown</v>
      </c>
      <c r="L820" s="50" t="str">
        <f>IF(ISBLANK(Data!L820), "", Data!L820)</f>
        <v>Marquette</v>
      </c>
      <c r="M820" s="50" t="str">
        <f>IF(ISBLANK(Data!M820), "", Data!M820)</f>
        <v>Georgetown</v>
      </c>
      <c r="N820" s="50" t="str">
        <f>IF(ISBLANK(Data!N820), "", Data!N820)</f>
        <v>Marquette</v>
      </c>
      <c r="O820" s="50" t="str">
        <f>IF(ISBLANK(Data!O820), "", Data!O820)</f>
        <v>Georgetown</v>
      </c>
      <c r="P820" s="50" t="str">
        <f>IF(ISBLANK(Data!P820), "", Data!P820)</f>
        <v>Marquette</v>
      </c>
      <c r="Q820" s="50" t="str">
        <f>IF(ISBLANK(Data!Q820), "", Data!Q820)</f>
        <v>Georgetown</v>
      </c>
      <c r="R820" s="50" t="str">
        <f>IF(ISBLANK(Data!R820), "", Data!R820)</f>
        <v>Marquette</v>
      </c>
      <c r="S820" s="20">
        <f>Data!W820-Data!CD820</f>
        <v>-0.36190476190476195</v>
      </c>
      <c r="T820" s="20">
        <f>Data!X820-Data!CE820</f>
        <v>-22.86</v>
      </c>
      <c r="U820" s="20">
        <f>Data!Y820-Data!CF820</f>
        <v>-6.0999999999999943</v>
      </c>
      <c r="V820" s="20">
        <f>Data!Z820-Data!CG820</f>
        <v>16.700000000000003</v>
      </c>
      <c r="W820" s="20">
        <f>Data!AA820-Data!CH820</f>
        <v>-3.0999999999999943</v>
      </c>
      <c r="X820" s="20">
        <f>Data!AB820-Data!CI820</f>
        <v>-0.03</v>
      </c>
      <c r="Y820" s="20">
        <f>Data!AC820-Data!CJ820</f>
        <v>-6.18</v>
      </c>
      <c r="Z820" s="20">
        <f>Data!AD820-Data!CK820</f>
        <v>-4.5</v>
      </c>
      <c r="AA820" s="20">
        <f>Data!AE820-Data!CL820</f>
        <v>1.7000000000000028</v>
      </c>
      <c r="AB820" s="20">
        <f>Data!AF820-Data!CM820</f>
        <v>-14.75</v>
      </c>
      <c r="AC820" s="20">
        <f>Data!AG820-Data!CN820</f>
        <v>-6</v>
      </c>
      <c r="AD820" s="20">
        <f>Data!AH820-Data!CO820</f>
        <v>15.099999999999994</v>
      </c>
      <c r="AE820" s="20">
        <f>Data!AI820-Data!CP820</f>
        <v>-0.39500000000000002</v>
      </c>
      <c r="AF820" s="20">
        <f>Data!AJ820-Data!CQ820</f>
        <v>-9.1</v>
      </c>
      <c r="AG820" s="20">
        <f>Data!AK820-Data!CR820</f>
        <v>-0.44642857142857145</v>
      </c>
      <c r="AH820" s="20">
        <f>Data!AL820-Data!CS820</f>
        <v>-282</v>
      </c>
      <c r="AI820" s="20">
        <f>Data!AM820-Data!CT820</f>
        <v>-17.14</v>
      </c>
      <c r="AJ820" s="20">
        <f>Data!AN820-Data!CU820</f>
        <v>-5.1799999999999988</v>
      </c>
      <c r="AK820" s="20">
        <f>Data!AO820-Data!CV820</f>
        <v>-179</v>
      </c>
      <c r="AL820" s="20">
        <f>Data!AP820-Data!CW820</f>
        <v>70</v>
      </c>
      <c r="AM820" s="20">
        <f>Data!AQ820-Data!CX820</f>
        <v>-106</v>
      </c>
      <c r="AN820" s="20">
        <f>Data!AR820-Data!CY820</f>
        <v>-5.1999999999999991E-2</v>
      </c>
      <c r="AO820" s="20">
        <f>Data!AS820-Data!CZ820</f>
        <v>-11</v>
      </c>
      <c r="AP820" s="20">
        <f>Data!AT820-Data!DA820</f>
        <v>-51</v>
      </c>
      <c r="AQ820" s="20">
        <f>Data!AU820-Data!DB820</f>
        <v>1.1999999999999955E-2</v>
      </c>
      <c r="AR820" s="20">
        <f>Data!AV820-Data!DC820</f>
        <v>54</v>
      </c>
      <c r="AS820" s="20">
        <f>Data!AW820-Data!DD820</f>
        <v>73</v>
      </c>
      <c r="AT820" s="20">
        <f>Data!AX820-Data!DE820</f>
        <v>2.0000000000000018E-3</v>
      </c>
      <c r="AU820" s="20">
        <f>Data!AY820-Data!DF820</f>
        <v>60</v>
      </c>
      <c r="AV820" s="20">
        <f>Data!AZ820-Data!DG820</f>
        <v>3.4523809523809526</v>
      </c>
      <c r="AW820" s="20">
        <f>Data!BA820-Data!DH820</f>
        <v>2</v>
      </c>
      <c r="AX820" s="20">
        <f>Data!BB820-Data!DI820</f>
        <v>1.7666666666666657</v>
      </c>
      <c r="AY820" s="20">
        <f>Data!BC820-Data!DJ820</f>
        <v>-90</v>
      </c>
      <c r="AZ820" s="20">
        <f>Data!BD820-Data!DK820</f>
        <v>-66</v>
      </c>
      <c r="BA820" s="20">
        <f>Data!BE820-Data!DL820</f>
        <v>15</v>
      </c>
      <c r="BB820" s="20">
        <f>Data!BF820-Data!DM820</f>
        <v>39</v>
      </c>
      <c r="BC820" s="20">
        <f>Data!BG820-Data!DN820</f>
        <v>14</v>
      </c>
      <c r="BD820" s="20">
        <f>Data!BH820-Data!DO820</f>
        <v>-5.1000000000000085</v>
      </c>
      <c r="BE820" s="20">
        <f>Data!BI820-Data!DP820</f>
        <v>6.9099999999999966</v>
      </c>
      <c r="BF820" s="20">
        <f>Data!BJ820-Data!DQ820</f>
        <v>-11.966999999999999</v>
      </c>
      <c r="BG820" s="20">
        <f>Data!BK820-Data!DR820</f>
        <v>-0.59600000000000009</v>
      </c>
      <c r="BH820" s="20">
        <f>Data!BL820-Data!DS820</f>
        <v>2.4640000000000004</v>
      </c>
      <c r="BI820" s="20">
        <f>Data!BM820-Data!DT820</f>
        <v>-0.39</v>
      </c>
      <c r="BJ820" s="20">
        <f>Data!BN820-Data!DU820</f>
        <v>-1.3000000000000007</v>
      </c>
      <c r="BK820" s="20">
        <f>Data!BO820-Data!DV820</f>
        <v>4.3999999999999986</v>
      </c>
      <c r="BL820" s="20">
        <f>Data!BP820-Data!DW820</f>
        <v>0.90000000000000036</v>
      </c>
      <c r="BM820" s="20">
        <f>Data!BQ820-Data!DX820</f>
        <v>-2.8571428571428577</v>
      </c>
      <c r="BN820" s="20">
        <f>Data!BR820-Data!DY820</f>
        <v>1.3999999999999986</v>
      </c>
      <c r="BO820" s="20">
        <f>Data!BS820-Data!DZ820</f>
        <v>222</v>
      </c>
      <c r="BP820" s="20">
        <f>Data!BT820-Data!EA820</f>
        <v>-0.15499999999999997</v>
      </c>
      <c r="BQ820" s="20">
        <f>Data!BU820-Data!EB820</f>
        <v>3</v>
      </c>
      <c r="BR820" s="20">
        <f>Data!BV820-Data!EC820</f>
        <v>169</v>
      </c>
      <c r="BS820" s="20">
        <f>Data!BW820-Data!ED820</f>
        <v>223</v>
      </c>
      <c r="BT820" s="20">
        <f>Data!BX820-Data!EE820</f>
        <v>181</v>
      </c>
      <c r="BU820" s="20">
        <f>Data!BY820-Data!EF820</f>
        <v>149</v>
      </c>
      <c r="BV820" s="20">
        <f>Data!BZ820-Data!EG820</f>
        <v>160</v>
      </c>
      <c r="BW820" s="20">
        <f>Data!CA820-Data!EH820</f>
        <v>152.19999999999999</v>
      </c>
      <c r="BX820" s="20">
        <f>Data!CB820-Data!EI820</f>
        <v>222</v>
      </c>
      <c r="BY820" s="20">
        <f>Data!CC820-Data!EJ820</f>
        <v>257</v>
      </c>
      <c r="BZ820" s="20">
        <f>Data!EK820</f>
        <v>10556.099999999999</v>
      </c>
      <c r="CA820" s="20">
        <f>Data!EL820</f>
        <v>13091.779999999999</v>
      </c>
      <c r="CB820" s="20">
        <f>Data!EM820</f>
        <v>112.92857142857143</v>
      </c>
      <c r="CC820" s="20">
        <f>Data!EN820</f>
        <v>61.715999999999994</v>
      </c>
      <c r="CD820" s="20">
        <f>Data!EO820</f>
        <v>11.922799999999999</v>
      </c>
      <c r="CE820" s="20">
        <f>Data!EP820</f>
        <v>228.90600000000001</v>
      </c>
      <c r="CF820" s="50">
        <f>IF(ISBLANK(Data!EQ820), "", Data!EQ820)</f>
        <v>57</v>
      </c>
      <c r="CG820" s="50">
        <f>IF(ISBLANK(Data!ER820), "", Data!ER820)</f>
        <v>91</v>
      </c>
      <c r="CH820" s="61" t="str">
        <f>IF(ISBLANK(Data!ES820), "", Data!ES820)</f>
        <v>Marquette</v>
      </c>
      <c r="CI820" s="61">
        <f>IF(ISBLANK(Data!ET820), "", Data!ET820)</f>
        <v>148</v>
      </c>
    </row>
    <row r="821" spans="1:87" x14ac:dyDescent="0.45">
      <c r="A821" s="50">
        <f>IF(ISBLANK(Data!A821), "", Data!A821)</f>
        <v>45325</v>
      </c>
      <c r="B821" s="50" t="str">
        <f>IF(ISBLANK(Data!B821), "", Data!B821)</f>
        <v>Clemson</v>
      </c>
      <c r="C821" s="50">
        <f>IF(ISBLANK(Data!C821), "", Data!C821)</f>
        <v>53</v>
      </c>
      <c r="D821" s="50" t="str">
        <f>IF(ISBLANK(Data!D821), "", Data!D821)</f>
        <v>Virginia</v>
      </c>
      <c r="E821" s="50">
        <f>IF(ISBLANK(Data!E821), "", Data!E821)</f>
        <v>340</v>
      </c>
      <c r="F821" s="50" t="str">
        <f>IF(ISBLANK(Data!F821), "", Data!F821)</f>
        <v>N</v>
      </c>
      <c r="G821" s="50" t="str">
        <f>IF(ISBLANK(Data!G821), "", Data!G821)</f>
        <v>Clemson</v>
      </c>
      <c r="H821" s="50" t="str">
        <f>IF(ISBLANK(Data!H821), "", Data!H821)</f>
        <v>Virginia</v>
      </c>
      <c r="I821" s="50" t="str">
        <f>IF(ISBLANK(Data!I821), "", Data!I821)</f>
        <v>Clemson</v>
      </c>
      <c r="J821" s="50" t="str">
        <f>IF(ISBLANK(Data!J821), "", Data!J821)</f>
        <v>Virginia</v>
      </c>
      <c r="K821" s="50" t="str">
        <f>IF(ISBLANK(Data!K821), "", Data!K821)</f>
        <v>Clemson</v>
      </c>
      <c r="L821" s="50" t="str">
        <f>IF(ISBLANK(Data!L821), "", Data!L821)</f>
        <v>Virginia</v>
      </c>
      <c r="M821" s="50" t="str">
        <f>IF(ISBLANK(Data!M821), "", Data!M821)</f>
        <v>Clemson</v>
      </c>
      <c r="N821" s="50" t="str">
        <f>IF(ISBLANK(Data!N821), "", Data!N821)</f>
        <v>Virginia</v>
      </c>
      <c r="O821" s="50" t="str">
        <f>IF(ISBLANK(Data!O821), "", Data!O821)</f>
        <v>Clemson</v>
      </c>
      <c r="P821" s="50" t="str">
        <f>IF(ISBLANK(Data!P821), "", Data!P821)</f>
        <v>Virginia</v>
      </c>
      <c r="Q821" s="50" t="str">
        <f>IF(ISBLANK(Data!Q821), "", Data!Q821)</f>
        <v>Clemson</v>
      </c>
      <c r="R821" s="50" t="str">
        <f>IF(ISBLANK(Data!R821), "", Data!R821)</f>
        <v>Virginia</v>
      </c>
      <c r="S821" s="20">
        <f>Data!W821-Data!CD821</f>
        <v>-6.1904761904762018E-2</v>
      </c>
      <c r="T821" s="20">
        <f>Data!X821-Data!CE821</f>
        <v>4.1399999999999988</v>
      </c>
      <c r="U821" s="20">
        <f>Data!Y821-Data!CF821</f>
        <v>10.900000000000006</v>
      </c>
      <c r="V821" s="20">
        <f>Data!Z821-Data!CG821</f>
        <v>6.7000000000000028</v>
      </c>
      <c r="W821" s="20">
        <f>Data!AA821-Data!CH821</f>
        <v>5.8000000000000043</v>
      </c>
      <c r="X821" s="20">
        <f>Data!AB821-Data!CI821</f>
        <v>-0.10400000000000001</v>
      </c>
      <c r="Y821" s="20">
        <f>Data!AC821-Data!CJ821</f>
        <v>6.2799999999999994</v>
      </c>
      <c r="Z821" s="20">
        <f>Data!AD821-Data!CK821</f>
        <v>5</v>
      </c>
      <c r="AA821" s="20">
        <f>Data!AE821-Data!CL821</f>
        <v>-1.3999999999999915</v>
      </c>
      <c r="AB821" s="20">
        <f>Data!AF821-Data!CM821</f>
        <v>6.73</v>
      </c>
      <c r="AC821" s="20">
        <f>Data!AG821-Data!CN821</f>
        <v>12.200000000000003</v>
      </c>
      <c r="AD821" s="20">
        <f>Data!AH821-Data!CO821</f>
        <v>6.9000000000000057</v>
      </c>
      <c r="AE821" s="20">
        <f>Data!AI821-Data!CP821</f>
        <v>5.8999999999999941E-2</v>
      </c>
      <c r="AF821" s="20">
        <f>Data!AJ821-Data!CQ821</f>
        <v>0.9</v>
      </c>
      <c r="AG821" s="20">
        <f>Data!AK821-Data!CR821</f>
        <v>4.642857142857143E-2</v>
      </c>
      <c r="AH821" s="20">
        <f>Data!AL821-Data!CS821</f>
        <v>2</v>
      </c>
      <c r="AI821" s="20">
        <f>Data!AM821-Data!CT821</f>
        <v>3.8900000000000006</v>
      </c>
      <c r="AJ821" s="20">
        <f>Data!AN821-Data!CU821</f>
        <v>4.6400000000000006</v>
      </c>
      <c r="AK821" s="20">
        <f>Data!AO821-Data!CV821</f>
        <v>222</v>
      </c>
      <c r="AL821" s="20">
        <f>Data!AP821-Data!CW821</f>
        <v>245</v>
      </c>
      <c r="AM821" s="20">
        <f>Data!AQ821-Data!CX821</f>
        <v>47</v>
      </c>
      <c r="AN821" s="20">
        <f>Data!AR821-Data!CY821</f>
        <v>2.899999999999997E-2</v>
      </c>
      <c r="AO821" s="20">
        <f>Data!AS821-Data!CZ821</f>
        <v>22</v>
      </c>
      <c r="AP821" s="20">
        <f>Data!AT821-Data!DA821</f>
        <v>86</v>
      </c>
      <c r="AQ821" s="20">
        <f>Data!AU821-Data!DB821</f>
        <v>-2.1000000000000019E-2</v>
      </c>
      <c r="AR821" s="20">
        <f>Data!AV821-Data!DC821</f>
        <v>88</v>
      </c>
      <c r="AS821" s="20">
        <f>Data!AW821-Data!DD821</f>
        <v>63</v>
      </c>
      <c r="AT821" s="20">
        <f>Data!AX821-Data!DE821</f>
        <v>0.129</v>
      </c>
      <c r="AU821" s="20">
        <f>Data!AY821-Data!DF821</f>
        <v>16</v>
      </c>
      <c r="AV821" s="20">
        <f>Data!AZ821-Data!DG821</f>
        <v>1.2380952380952372</v>
      </c>
      <c r="AW821" s="20">
        <f>Data!BA821-Data!DH821</f>
        <v>69</v>
      </c>
      <c r="AX821" s="20">
        <f>Data!BB821-Data!DI821</f>
        <v>5.0809523809523824</v>
      </c>
      <c r="AY821" s="20">
        <f>Data!BC821-Data!DJ821</f>
        <v>-23</v>
      </c>
      <c r="AZ821" s="20">
        <f>Data!BD821-Data!DK821</f>
        <v>-81</v>
      </c>
      <c r="BA821" s="20">
        <f>Data!BE821-Data!DL821</f>
        <v>-13</v>
      </c>
      <c r="BB821" s="20">
        <f>Data!BF821-Data!DM821</f>
        <v>26</v>
      </c>
      <c r="BC821" s="20">
        <f>Data!BG821-Data!DN821</f>
        <v>50</v>
      </c>
      <c r="BD821" s="20">
        <f>Data!BH821-Data!DO821</f>
        <v>14.400000000000006</v>
      </c>
      <c r="BE821" s="20">
        <f>Data!BI821-Data!DP821</f>
        <v>15.120999999999995</v>
      </c>
      <c r="BF821" s="20">
        <f>Data!BJ821-Data!DQ821</f>
        <v>-0.75499999999999989</v>
      </c>
      <c r="BG821" s="20">
        <f>Data!BK821-Data!DR821</f>
        <v>-0.33499999999999996</v>
      </c>
      <c r="BH821" s="20">
        <f>Data!BL821-Data!DS821</f>
        <v>1.7379999999999995</v>
      </c>
      <c r="BI821" s="20">
        <f>Data!BM821-Data!DT821</f>
        <v>-0.50499999999999989</v>
      </c>
      <c r="BJ821" s="20">
        <f>Data!BN821-Data!DU821</f>
        <v>5.1999999999999993</v>
      </c>
      <c r="BK821" s="20">
        <f>Data!BO821-Data!DV821</f>
        <v>3.9000000000000004</v>
      </c>
      <c r="BL821" s="20">
        <f>Data!BP821-Data!DW821</f>
        <v>-0.40000000000000036</v>
      </c>
      <c r="BM821" s="20">
        <f>Data!BQ821-Data!DX821</f>
        <v>-3.6309523809523814</v>
      </c>
      <c r="BN821" s="20">
        <f>Data!BR821-Data!DY821</f>
        <v>3.0999999999999979</v>
      </c>
      <c r="BO821" s="20">
        <f>Data!BS821-Data!DZ821</f>
        <v>-29</v>
      </c>
      <c r="BP821" s="20">
        <f>Data!BT821-Data!EA821</f>
        <v>3.3000000000000029E-2</v>
      </c>
      <c r="BQ821" s="20">
        <f>Data!BU821-Data!EB821</f>
        <v>2</v>
      </c>
      <c r="BR821" s="20">
        <f>Data!BV821-Data!EC821</f>
        <v>-11</v>
      </c>
      <c r="BS821" s="20">
        <f>Data!BW821-Data!ED821</f>
        <v>19</v>
      </c>
      <c r="BT821" s="20">
        <f>Data!BX821-Data!EE821</f>
        <v>-14</v>
      </c>
      <c r="BU821" s="20">
        <f>Data!BY821-Data!EF821</f>
        <v>-9</v>
      </c>
      <c r="BV821" s="20">
        <f>Data!BZ821-Data!EG821</f>
        <v>-29</v>
      </c>
      <c r="BW821" s="20">
        <f>Data!CA821-Data!EH821</f>
        <v>-12.2</v>
      </c>
      <c r="BX821" s="20">
        <f>Data!CB821-Data!EI821</f>
        <v>-29</v>
      </c>
      <c r="BY821" s="20">
        <f>Data!CC821-Data!EJ821</f>
        <v>-35</v>
      </c>
      <c r="BZ821" s="20">
        <f>Data!EK821</f>
        <v>11063.800000000001</v>
      </c>
      <c r="CA821" s="20">
        <f>Data!EL821</f>
        <v>10754.76</v>
      </c>
      <c r="CB821" s="20">
        <f>Data!EM821</f>
        <v>88</v>
      </c>
      <c r="CC821" s="20">
        <f>Data!EN821</f>
        <v>41.619500000000002</v>
      </c>
      <c r="CD821" s="20">
        <f>Data!EO821</f>
        <v>10.66</v>
      </c>
      <c r="CE821" s="20">
        <f>Data!EP821</f>
        <v>217.34100000000001</v>
      </c>
      <c r="CF821" s="50">
        <f>IF(ISBLANK(Data!EQ821), "", Data!EQ821)</f>
        <v>65</v>
      </c>
      <c r="CG821" s="50">
        <f>IF(ISBLANK(Data!ER821), "", Data!ER821)</f>
        <v>66</v>
      </c>
      <c r="CH821" s="61" t="str">
        <f>IF(ISBLANK(Data!ES821), "", Data!ES821)</f>
        <v>Virginia</v>
      </c>
      <c r="CI821" s="61">
        <f>IF(ISBLANK(Data!ET821), "", Data!ET821)</f>
        <v>131</v>
      </c>
    </row>
    <row r="822" spans="1:87" x14ac:dyDescent="0.45">
      <c r="A822" s="50">
        <f>IF(ISBLANK(Data!A822), "", Data!A822)</f>
        <v>45325</v>
      </c>
      <c r="B822" s="50" t="str">
        <f>IF(ISBLANK(Data!B822), "", Data!B822)</f>
        <v>TCU</v>
      </c>
      <c r="C822" s="50">
        <f>IF(ISBLANK(Data!C822), "", Data!C822)</f>
        <v>291</v>
      </c>
      <c r="D822" s="50" t="str">
        <f>IF(ISBLANK(Data!D822), "", Data!D822)</f>
        <v>Texas</v>
      </c>
      <c r="E822" s="50">
        <f>IF(ISBLANK(Data!E822), "", Data!E822)</f>
        <v>297</v>
      </c>
      <c r="F822" s="50" t="str">
        <f>IF(ISBLANK(Data!F822), "", Data!F822)</f>
        <v>N</v>
      </c>
      <c r="G822" s="50" t="str">
        <f>IF(ISBLANK(Data!G822), "", Data!G822)</f>
        <v>TCU</v>
      </c>
      <c r="H822" s="50" t="str">
        <f>IF(ISBLANK(Data!H822), "", Data!H822)</f>
        <v>Texas</v>
      </c>
      <c r="I822" s="50" t="str">
        <f>IF(ISBLANK(Data!I822), "", Data!I822)</f>
        <v>TCU</v>
      </c>
      <c r="J822" s="50" t="str">
        <f>IF(ISBLANK(Data!J822), "", Data!J822)</f>
        <v>Texas</v>
      </c>
      <c r="K822" s="50" t="str">
        <f>IF(ISBLANK(Data!K822), "", Data!K822)</f>
        <v>TCU</v>
      </c>
      <c r="L822" s="50" t="str">
        <f>IF(ISBLANK(Data!L822), "", Data!L822)</f>
        <v>Texas</v>
      </c>
      <c r="M822" s="50" t="str">
        <f>IF(ISBLANK(Data!M822), "", Data!M822)</f>
        <v>TX Christian</v>
      </c>
      <c r="N822" s="50" t="str">
        <f>IF(ISBLANK(Data!N822), "", Data!N822)</f>
        <v>Texas</v>
      </c>
      <c r="O822" s="50" t="str">
        <f>IF(ISBLANK(Data!O822), "", Data!O822)</f>
        <v>TCU</v>
      </c>
      <c r="P822" s="50" t="str">
        <f>IF(ISBLANK(Data!P822), "", Data!P822)</f>
        <v>Texas</v>
      </c>
      <c r="Q822" s="50" t="str">
        <f>IF(ISBLANK(Data!Q822), "", Data!Q822)</f>
        <v>TCU</v>
      </c>
      <c r="R822" s="50" t="str">
        <f>IF(ISBLANK(Data!R822), "", Data!R822)</f>
        <v>Texas</v>
      </c>
      <c r="S822" s="20">
        <f>Data!W822-Data!CD822</f>
        <v>9.5238095238095011E-2</v>
      </c>
      <c r="T822" s="20">
        <f>Data!X822-Data!CE822</f>
        <v>2.3000000000000007</v>
      </c>
      <c r="U822" s="20">
        <f>Data!Y822-Data!CF822</f>
        <v>0.40000000000000568</v>
      </c>
      <c r="V822" s="20">
        <f>Data!Z822-Data!CG822</f>
        <v>-2</v>
      </c>
      <c r="W822" s="20">
        <f>Data!AA822-Data!CH822</f>
        <v>3.6000000000000085</v>
      </c>
      <c r="X822" s="20">
        <f>Data!AB822-Data!CI822</f>
        <v>4.0000000000000001E-3</v>
      </c>
      <c r="Y822" s="20">
        <f>Data!AC822-Data!CJ822</f>
        <v>-1.08</v>
      </c>
      <c r="Z822" s="20">
        <f>Data!AD822-Data!CK822</f>
        <v>-0.5</v>
      </c>
      <c r="AA822" s="20">
        <f>Data!AE822-Data!CL822</f>
        <v>0.60000000000000853</v>
      </c>
      <c r="AB822" s="20">
        <f>Data!AF822-Data!CM822</f>
        <v>-2.8000000000000007</v>
      </c>
      <c r="AC822" s="20">
        <f>Data!AG822-Data!CN822</f>
        <v>-0.59999999999999432</v>
      </c>
      <c r="AD822" s="20">
        <f>Data!AH822-Data!CO822</f>
        <v>0.19999999999998863</v>
      </c>
      <c r="AE822" s="20">
        <f>Data!AI822-Data!CP822</f>
        <v>-8.600000000000052E-3</v>
      </c>
      <c r="AF822" s="20">
        <f>Data!AJ822-Data!CQ822</f>
        <v>21.7</v>
      </c>
      <c r="AG822" s="20">
        <f>Data!AK822-Data!CR822</f>
        <v>1.0333333333333334</v>
      </c>
      <c r="AH822" s="20">
        <f>Data!AL822-Data!CS822</f>
        <v>60</v>
      </c>
      <c r="AI822" s="20">
        <f>Data!AM822-Data!CT822</f>
        <v>2.0700000000000003</v>
      </c>
      <c r="AJ822" s="20">
        <f>Data!AN822-Data!CU822</f>
        <v>-2.4099999999999997</v>
      </c>
      <c r="AK822" s="20">
        <f>Data!AO822-Data!CV822</f>
        <v>149</v>
      </c>
      <c r="AL822" s="20">
        <f>Data!AP822-Data!CW822</f>
        <v>55</v>
      </c>
      <c r="AM822" s="20">
        <f>Data!AQ822-Data!CX822</f>
        <v>83</v>
      </c>
      <c r="AN822" s="20">
        <f>Data!AR822-Data!CY822</f>
        <v>7.0000000000000062E-3</v>
      </c>
      <c r="AO822" s="20">
        <f>Data!AS822-Data!CZ822</f>
        <v>-22</v>
      </c>
      <c r="AP822" s="20">
        <f>Data!AT822-Data!DA822</f>
        <v>-38</v>
      </c>
      <c r="AQ822" s="20">
        <f>Data!AU822-Data!DB822</f>
        <v>-2.0000000000000018E-2</v>
      </c>
      <c r="AR822" s="20">
        <f>Data!AV822-Data!DC822</f>
        <v>73</v>
      </c>
      <c r="AS822" s="20">
        <f>Data!AW822-Data!DD822</f>
        <v>105</v>
      </c>
      <c r="AT822" s="20">
        <f>Data!AX822-Data!DE822</f>
        <v>-8.0000000000000071E-3</v>
      </c>
      <c r="AU822" s="20">
        <f>Data!AY822-Data!DF822</f>
        <v>51</v>
      </c>
      <c r="AV822" s="20">
        <f>Data!AZ822-Data!DG822</f>
        <v>2.4285714285714288</v>
      </c>
      <c r="AW822" s="20">
        <f>Data!BA822-Data!DH822</f>
        <v>73</v>
      </c>
      <c r="AX822" s="20">
        <f>Data!BB822-Data!DI822</f>
        <v>3.4761904761904745</v>
      </c>
      <c r="AY822" s="20">
        <f>Data!BC822-Data!DJ822</f>
        <v>46</v>
      </c>
      <c r="AZ822" s="20">
        <f>Data!BD822-Data!DK822</f>
        <v>55</v>
      </c>
      <c r="BA822" s="20">
        <f>Data!BE822-Data!DL822</f>
        <v>-18</v>
      </c>
      <c r="BB822" s="20">
        <f>Data!BF822-Data!DM822</f>
        <v>21</v>
      </c>
      <c r="BC822" s="20">
        <f>Data!BG822-Data!DN822</f>
        <v>12</v>
      </c>
      <c r="BD822" s="20">
        <f>Data!BH822-Data!DO822</f>
        <v>7.1000000000000085</v>
      </c>
      <c r="BE822" s="20">
        <f>Data!BI822-Data!DP822</f>
        <v>2.6189999999999998</v>
      </c>
      <c r="BF822" s="20">
        <f>Data!BJ822-Data!DQ822</f>
        <v>4.4770000000000003</v>
      </c>
      <c r="BG822" s="20">
        <f>Data!BK822-Data!DR822</f>
        <v>6.6000000000000059E-2</v>
      </c>
      <c r="BH822" s="20">
        <f>Data!BL822-Data!DS822</f>
        <v>1</v>
      </c>
      <c r="BI822" s="20">
        <f>Data!BM822-Data!DT822</f>
        <v>0.15800000000000003</v>
      </c>
      <c r="BJ822" s="20">
        <f>Data!BN822-Data!DU822</f>
        <v>-1.7999999999999972</v>
      </c>
      <c r="BK822" s="20">
        <f>Data!BO822-Data!DV822</f>
        <v>5</v>
      </c>
      <c r="BL822" s="20">
        <f>Data!BP822-Data!DW822</f>
        <v>-0.80000000000000027</v>
      </c>
      <c r="BM822" s="20">
        <f>Data!BQ822-Data!DX822</f>
        <v>2.6190476190476195</v>
      </c>
      <c r="BN822" s="20">
        <f>Data!BR822-Data!DY822</f>
        <v>0.59999999999999787</v>
      </c>
      <c r="BO822" s="20">
        <f>Data!BS822-Data!DZ822</f>
        <v>-22</v>
      </c>
      <c r="BP822" s="20">
        <f>Data!BT822-Data!EA822</f>
        <v>1.2000000000000011E-2</v>
      </c>
      <c r="BQ822" s="20">
        <f>Data!BU822-Data!EB822</f>
        <v>2</v>
      </c>
      <c r="BR822" s="20">
        <f>Data!BV822-Data!EC822</f>
        <v>-9</v>
      </c>
      <c r="BS822" s="20">
        <f>Data!BW822-Data!ED822</f>
        <v>-29</v>
      </c>
      <c r="BT822" s="20">
        <f>Data!BX822-Data!EE822</f>
        <v>-24</v>
      </c>
      <c r="BU822" s="20">
        <f>Data!BY822-Data!EF822</f>
        <v>-6</v>
      </c>
      <c r="BV822" s="20">
        <f>Data!BZ822-Data!EG822</f>
        <v>-13</v>
      </c>
      <c r="BW822" s="20">
        <f>Data!CA822-Data!EH822</f>
        <v>-14.5</v>
      </c>
      <c r="BX822" s="20">
        <f>Data!CB822-Data!EI822</f>
        <v>-22</v>
      </c>
      <c r="BY822" s="20">
        <f>Data!CC822-Data!EJ822</f>
        <v>-20</v>
      </c>
      <c r="BZ822" s="20">
        <f>Data!EK822</f>
        <v>11872.53</v>
      </c>
      <c r="CA822" s="20">
        <f>Data!EL822</f>
        <v>11597.25</v>
      </c>
      <c r="CB822" s="20">
        <f>Data!EM822</f>
        <v>88.196952380952382</v>
      </c>
      <c r="CC822" s="20">
        <f>Data!EN822</f>
        <v>112.69028571428572</v>
      </c>
      <c r="CD822" s="20">
        <f>Data!EO822</f>
        <v>12.754199999999999</v>
      </c>
      <c r="CE822" s="20">
        <f>Data!EP822</f>
        <v>255.92499999999998</v>
      </c>
      <c r="CF822" s="50">
        <f>IF(ISBLANK(Data!EQ822), "", Data!EQ822)</f>
        <v>66</v>
      </c>
      <c r="CG822" s="50">
        <f>IF(ISBLANK(Data!ER822), "", Data!ER822)</f>
        <v>77</v>
      </c>
      <c r="CH822" s="61" t="str">
        <f>IF(ISBLANK(Data!ES822), "", Data!ES822)</f>
        <v>Texas</v>
      </c>
      <c r="CI822" s="61">
        <f>IF(ISBLANK(Data!ET822), "", Data!ET822)</f>
        <v>143</v>
      </c>
    </row>
    <row r="823" spans="1:87" x14ac:dyDescent="0.45">
      <c r="A823" s="50">
        <f>IF(ISBLANK(Data!A823), "", Data!A823)</f>
        <v>45325</v>
      </c>
      <c r="B823" s="50" t="str">
        <f>IF(ISBLANK(Data!B823), "", Data!B823)</f>
        <v>Oklahoma St.</v>
      </c>
      <c r="C823" s="50">
        <f>IF(ISBLANK(Data!C823), "", Data!C823)</f>
        <v>222</v>
      </c>
      <c r="D823" s="50" t="str">
        <f>IF(ISBLANK(Data!D823), "", Data!D823)</f>
        <v>Kansas St.</v>
      </c>
      <c r="E823" s="50">
        <f>IF(ISBLANK(Data!E823), "", Data!E823)</f>
        <v>133</v>
      </c>
      <c r="F823" s="50" t="str">
        <f>IF(ISBLANK(Data!F823), "", Data!F823)</f>
        <v>N</v>
      </c>
      <c r="G823" s="50" t="str">
        <f>IF(ISBLANK(Data!G823), "", Data!G823)</f>
        <v>Oklahoma St.</v>
      </c>
      <c r="H823" s="50" t="str">
        <f>IF(ISBLANK(Data!H823), "", Data!H823)</f>
        <v>Kansas St.</v>
      </c>
      <c r="I823" s="50" t="str">
        <f>IF(ISBLANK(Data!I823), "", Data!I823)</f>
        <v>Oklahoma St.</v>
      </c>
      <c r="J823" s="50" t="str">
        <f>IF(ISBLANK(Data!J823), "", Data!J823)</f>
        <v>Kansas St.</v>
      </c>
      <c r="K823" s="50" t="str">
        <f>IF(ISBLANK(Data!K823), "", Data!K823)</f>
        <v>Oklahoma State</v>
      </c>
      <c r="L823" s="50" t="str">
        <f>IF(ISBLANK(Data!L823), "", Data!L823)</f>
        <v>Kansas State</v>
      </c>
      <c r="M823" s="50" t="str">
        <f>IF(ISBLANK(Data!M823), "", Data!M823)</f>
        <v>Oklahoma St</v>
      </c>
      <c r="N823" s="50" t="str">
        <f>IF(ISBLANK(Data!N823), "", Data!N823)</f>
        <v>Kansas St</v>
      </c>
      <c r="O823" s="50" t="str">
        <f>IF(ISBLANK(Data!O823), "", Data!O823)</f>
        <v>Okla. St.</v>
      </c>
      <c r="P823" s="50" t="str">
        <f>IF(ISBLANK(Data!P823), "", Data!P823)</f>
        <v>Kansas St.</v>
      </c>
      <c r="Q823" s="50" t="str">
        <f>IF(ISBLANK(Data!Q823), "", Data!Q823)</f>
        <v>Oklahoma State</v>
      </c>
      <c r="R823" s="50" t="str">
        <f>IF(ISBLANK(Data!R823), "", Data!R823)</f>
        <v>Kansas State</v>
      </c>
      <c r="S823" s="20">
        <f>Data!W823-Data!CD823</f>
        <v>-0.23809523809523797</v>
      </c>
      <c r="T823" s="20">
        <f>Data!X823-Data!CE823</f>
        <v>-6.85</v>
      </c>
      <c r="U823" s="20">
        <f>Data!Y823-Data!CF823</f>
        <v>-1.5</v>
      </c>
      <c r="V823" s="20">
        <f>Data!Z823-Data!CG823</f>
        <v>5.2999999999999972</v>
      </c>
      <c r="W823" s="20">
        <f>Data!AA823-Data!CH823</f>
        <v>0.29999999999999716</v>
      </c>
      <c r="X823" s="20">
        <f>Data!AB823-Data!CI823</f>
        <v>-0.158</v>
      </c>
      <c r="Y823" s="20">
        <f>Data!AC823-Data!CJ823</f>
        <v>-2.8800000000000003</v>
      </c>
      <c r="Z823" s="20">
        <f>Data!AD823-Data!CK823</f>
        <v>-1.2999999999999972</v>
      </c>
      <c r="AA823" s="20">
        <f>Data!AE823-Data!CL823</f>
        <v>1.5</v>
      </c>
      <c r="AB823" s="20">
        <f>Data!AF823-Data!CM823</f>
        <v>-6.0200000000000005</v>
      </c>
      <c r="AC823" s="20">
        <f>Data!AG823-Data!CN823</f>
        <v>-1.2999999999999972</v>
      </c>
      <c r="AD823" s="20">
        <f>Data!AH823-Data!CO823</f>
        <v>4</v>
      </c>
      <c r="AE823" s="20">
        <f>Data!AI823-Data!CP823</f>
        <v>-0.12909999999999999</v>
      </c>
      <c r="AF823" s="20">
        <f>Data!AJ823-Data!CQ823</f>
        <v>-5.8</v>
      </c>
      <c r="AG823" s="20">
        <f>Data!AK823-Data!CR823</f>
        <v>-0.27619047619047621</v>
      </c>
      <c r="AH823" s="20">
        <f>Data!AL823-Data!CS823</f>
        <v>-150</v>
      </c>
      <c r="AI823" s="20">
        <f>Data!AM823-Data!CT823</f>
        <v>-5.4099999999999993</v>
      </c>
      <c r="AJ823" s="20">
        <f>Data!AN823-Data!CU823</f>
        <v>-2.6100000000000003</v>
      </c>
      <c r="AK823" s="20">
        <f>Data!AO823-Data!CV823</f>
        <v>-23</v>
      </c>
      <c r="AL823" s="20">
        <f>Data!AP823-Data!CW823</f>
        <v>36</v>
      </c>
      <c r="AM823" s="20">
        <f>Data!AQ823-Data!CX823</f>
        <v>-8</v>
      </c>
      <c r="AN823" s="20">
        <f>Data!AR823-Data!CY823</f>
        <v>8.0000000000000071E-3</v>
      </c>
      <c r="AO823" s="20">
        <f>Data!AS823-Data!CZ823</f>
        <v>33</v>
      </c>
      <c r="AP823" s="20">
        <f>Data!AT823-Data!DA823</f>
        <v>34</v>
      </c>
      <c r="AQ823" s="20">
        <f>Data!AU823-Data!DB823</f>
        <v>4.0999999999999981E-2</v>
      </c>
      <c r="AR823" s="20">
        <f>Data!AV823-Data!DC823</f>
        <v>-68</v>
      </c>
      <c r="AS823" s="20">
        <f>Data!AW823-Data!DD823</f>
        <v>-65</v>
      </c>
      <c r="AT823" s="20">
        <f>Data!AX823-Data!DE823</f>
        <v>-5.4999999999999938E-2</v>
      </c>
      <c r="AU823" s="20">
        <f>Data!AY823-Data!DF823</f>
        <v>-58</v>
      </c>
      <c r="AV823" s="20">
        <f>Data!AZ823-Data!DG823</f>
        <v>-2.761904761904761</v>
      </c>
      <c r="AW823" s="20">
        <f>Data!BA823-Data!DH823</f>
        <v>-57</v>
      </c>
      <c r="AX823" s="20">
        <f>Data!BB823-Data!DI823</f>
        <v>-2.7142857142857153</v>
      </c>
      <c r="AY823" s="20">
        <f>Data!BC823-Data!DJ823</f>
        <v>-3</v>
      </c>
      <c r="AZ823" s="20">
        <f>Data!BD823-Data!DK823</f>
        <v>-10</v>
      </c>
      <c r="BA823" s="20">
        <f>Data!BE823-Data!DL823</f>
        <v>-39</v>
      </c>
      <c r="BB823" s="20">
        <f>Data!BF823-Data!DM823</f>
        <v>-33</v>
      </c>
      <c r="BC823" s="20">
        <f>Data!BG823-Data!DN823</f>
        <v>-30</v>
      </c>
      <c r="BD823" s="20">
        <f>Data!BH823-Data!DO823</f>
        <v>-1</v>
      </c>
      <c r="BE823" s="20">
        <f>Data!BI823-Data!DP823</f>
        <v>1.7139999999999986</v>
      </c>
      <c r="BF823" s="20">
        <f>Data!BJ823-Data!DQ823</f>
        <v>-2.8099999999999996</v>
      </c>
      <c r="BG823" s="20">
        <f>Data!BK823-Data!DR823</f>
        <v>0.10399999999999998</v>
      </c>
      <c r="BH823" s="20">
        <f>Data!BL823-Data!DS823</f>
        <v>-1.5719999999999992</v>
      </c>
      <c r="BI823" s="20">
        <f>Data!BM823-Data!DT823</f>
        <v>1.799999999999996E-2</v>
      </c>
      <c r="BJ823" s="20">
        <f>Data!BN823-Data!DU823</f>
        <v>1.6999999999999993</v>
      </c>
      <c r="BK823" s="20">
        <f>Data!BO823-Data!DV823</f>
        <v>-3</v>
      </c>
      <c r="BL823" s="20">
        <f>Data!BP823-Data!DW823</f>
        <v>-1.8999999999999995</v>
      </c>
      <c r="BM823" s="20">
        <f>Data!BQ823-Data!DX823</f>
        <v>-0.47619047619047628</v>
      </c>
      <c r="BN823" s="20">
        <f>Data!BR823-Data!DY823</f>
        <v>-1.4000000000000021</v>
      </c>
      <c r="BO823" s="20">
        <f>Data!BS823-Data!DZ823</f>
        <v>127</v>
      </c>
      <c r="BP823" s="20">
        <f>Data!BT823-Data!EA823</f>
        <v>-8.4999999999999964E-2</v>
      </c>
      <c r="BQ823" s="20">
        <f>Data!BU823-Data!EB823</f>
        <v>0</v>
      </c>
      <c r="BR823" s="20">
        <f>Data!BV823-Data!EC823</f>
        <v>64</v>
      </c>
      <c r="BS823" s="20">
        <f>Data!BW823-Data!ED823</f>
        <v>93</v>
      </c>
      <c r="BT823" s="20">
        <f>Data!BX823-Data!EE823</f>
        <v>122</v>
      </c>
      <c r="BU823" s="20">
        <f>Data!BY823-Data!EF823</f>
        <v>73</v>
      </c>
      <c r="BV823" s="20">
        <f>Data!BZ823-Data!EG823</f>
        <v>51</v>
      </c>
      <c r="BW823" s="20">
        <f>Data!CA823-Data!EH823</f>
        <v>73.2</v>
      </c>
      <c r="BX823" s="20">
        <f>Data!CB823-Data!EI823</f>
        <v>127</v>
      </c>
      <c r="BY823" s="20">
        <f>Data!CC823-Data!EJ823</f>
        <v>130</v>
      </c>
      <c r="BZ823" s="20">
        <f>Data!EK823</f>
        <v>10178.91</v>
      </c>
      <c r="CA823" s="20">
        <f>Data!EL823</f>
        <v>10891.52</v>
      </c>
      <c r="CB823" s="20">
        <f>Data!EM823</f>
        <v>90.791380952380948</v>
      </c>
      <c r="CC823" s="20">
        <f>Data!EN823</f>
        <v>94.398333333333326</v>
      </c>
      <c r="CD823" s="20">
        <f>Data!EO823</f>
        <v>11.398199999999999</v>
      </c>
      <c r="CE823" s="20">
        <f>Data!EP823</f>
        <v>241.56</v>
      </c>
      <c r="CF823" s="50">
        <f>IF(ISBLANK(Data!EQ823), "", Data!EQ823)</f>
        <v>75</v>
      </c>
      <c r="CG823" s="50">
        <f>IF(ISBLANK(Data!ER823), "", Data!ER823)</f>
        <v>72</v>
      </c>
      <c r="CH823" s="61" t="str">
        <f>IF(ISBLANK(Data!ES823), "", Data!ES823)</f>
        <v>Oklahoma St.</v>
      </c>
      <c r="CI823" s="61">
        <f>IF(ISBLANK(Data!ET823), "", Data!ET823)</f>
        <v>147</v>
      </c>
    </row>
    <row r="824" spans="1:87" x14ac:dyDescent="0.45">
      <c r="A824" s="50">
        <f>IF(ISBLANK(Data!A824), "", Data!A824)</f>
        <v>45325</v>
      </c>
      <c r="B824" s="50" t="str">
        <f>IF(ISBLANK(Data!B824), "", Data!B824)</f>
        <v>Charlotte</v>
      </c>
      <c r="C824" s="50">
        <f>IF(ISBLANK(Data!C824), "", Data!C824)</f>
        <v>49</v>
      </c>
      <c r="D824" s="50" t="str">
        <f>IF(ISBLANK(Data!D824), "", Data!D824)</f>
        <v>East Carolina</v>
      </c>
      <c r="E824" s="50">
        <f>IF(ISBLANK(Data!E824), "", Data!E824)</f>
        <v>76</v>
      </c>
      <c r="F824" s="50" t="str">
        <f>IF(ISBLANK(Data!F824), "", Data!F824)</f>
        <v>N</v>
      </c>
      <c r="G824" s="50" t="str">
        <f>IF(ISBLANK(Data!G824), "", Data!G824)</f>
        <v>Charlotte</v>
      </c>
      <c r="H824" s="50" t="str">
        <f>IF(ISBLANK(Data!H824), "", Data!H824)</f>
        <v>East Carolina</v>
      </c>
      <c r="I824" s="50" t="str">
        <f>IF(ISBLANK(Data!I824), "", Data!I824)</f>
        <v>Charlotte</v>
      </c>
      <c r="J824" s="50" t="str">
        <f>IF(ISBLANK(Data!J824), "", Data!J824)</f>
        <v>East Carolina</v>
      </c>
      <c r="K824" s="50" t="str">
        <f>IF(ISBLANK(Data!K824), "", Data!K824)</f>
        <v>Charlotte</v>
      </c>
      <c r="L824" s="50" t="str">
        <f>IF(ISBLANK(Data!L824), "", Data!L824)</f>
        <v>East Carolina</v>
      </c>
      <c r="M824" s="50" t="str">
        <f>IF(ISBLANK(Data!M824), "", Data!M824)</f>
        <v>Charlotte</v>
      </c>
      <c r="N824" s="50" t="str">
        <f>IF(ISBLANK(Data!N824), "", Data!N824)</f>
        <v>E Carolina</v>
      </c>
      <c r="O824" s="50" t="str">
        <f>IF(ISBLANK(Data!O824), "", Data!O824)</f>
        <v>Charlotte</v>
      </c>
      <c r="P824" s="50" t="str">
        <f>IF(ISBLANK(Data!P824), "", Data!P824)</f>
        <v>East Carolina</v>
      </c>
      <c r="Q824" s="50" t="str">
        <f>IF(ISBLANK(Data!Q824), "", Data!Q824)</f>
        <v>Charlotte</v>
      </c>
      <c r="R824" s="50" t="str">
        <f>IF(ISBLANK(Data!R824), "", Data!R824)</f>
        <v>East Carolina</v>
      </c>
      <c r="S824" s="20">
        <f>Data!W824-Data!CD824</f>
        <v>0.15000000000000002</v>
      </c>
      <c r="T824" s="20">
        <f>Data!X824-Data!CE824</f>
        <v>8.7200000000000006</v>
      </c>
      <c r="U824" s="20">
        <f>Data!Y824-Data!CF824</f>
        <v>5.5</v>
      </c>
      <c r="V824" s="20">
        <f>Data!Z824-Data!CG824</f>
        <v>-3.1000000000000085</v>
      </c>
      <c r="W824" s="20">
        <f>Data!AA824-Data!CH824</f>
        <v>-2.7000000000000028</v>
      </c>
      <c r="X824" s="20">
        <f>Data!AB824-Data!CI824</f>
        <v>7.5999999999999998E-2</v>
      </c>
      <c r="Y824" s="20">
        <f>Data!AC824-Data!CJ824</f>
        <v>5.84</v>
      </c>
      <c r="Z824" s="20">
        <f>Data!AD824-Data!CK824</f>
        <v>3.5</v>
      </c>
      <c r="AA824" s="20">
        <f>Data!AE824-Data!CL824</f>
        <v>-2.3000000000000114</v>
      </c>
      <c r="AB824" s="20">
        <f>Data!AF824-Data!CM824</f>
        <v>10.01</v>
      </c>
      <c r="AC824" s="20">
        <f>Data!AG824-Data!CN824</f>
        <v>6.9000000000000057</v>
      </c>
      <c r="AD824" s="20">
        <f>Data!AH824-Data!CO824</f>
        <v>-2.7999999999999972</v>
      </c>
      <c r="AE824" s="20">
        <f>Data!AI824-Data!CP824</f>
        <v>0.24630000000000002</v>
      </c>
      <c r="AF824" s="20">
        <f>Data!AJ824-Data!CQ824</f>
        <v>4.9000000000000004</v>
      </c>
      <c r="AG824" s="20">
        <f>Data!AK824-Data!CR824</f>
        <v>0.21454545454545457</v>
      </c>
      <c r="AH824" s="20">
        <f>Data!AL824-Data!CS824</f>
        <v>160</v>
      </c>
      <c r="AI824" s="20">
        <f>Data!AM824-Data!CT824</f>
        <v>6.1</v>
      </c>
      <c r="AJ824" s="20">
        <f>Data!AN824-Data!CU824</f>
        <v>3.8200000000000003</v>
      </c>
      <c r="AK824" s="20">
        <f>Data!AO824-Data!CV824</f>
        <v>-145</v>
      </c>
      <c r="AL824" s="20">
        <f>Data!AP824-Data!CW824</f>
        <v>-205</v>
      </c>
      <c r="AM824" s="20">
        <f>Data!AQ824-Data!CX824</f>
        <v>-192</v>
      </c>
      <c r="AN824" s="20">
        <f>Data!AR824-Data!CY824</f>
        <v>3.7000000000000033E-2</v>
      </c>
      <c r="AO824" s="20">
        <f>Data!AS824-Data!CZ824</f>
        <v>-9</v>
      </c>
      <c r="AP824" s="20">
        <f>Data!AT824-Data!DA824</f>
        <v>-57</v>
      </c>
      <c r="AQ824" s="20">
        <f>Data!AU824-Data!DB824</f>
        <v>2.0000000000000018E-2</v>
      </c>
      <c r="AR824" s="20">
        <f>Data!AV824-Data!DC824</f>
        <v>-56</v>
      </c>
      <c r="AS824" s="20">
        <f>Data!AW824-Data!DD824</f>
        <v>-109</v>
      </c>
      <c r="AT824" s="20">
        <f>Data!AX824-Data!DE824</f>
        <v>5.600000000000005E-2</v>
      </c>
      <c r="AU824" s="20">
        <f>Data!AY824-Data!DF824</f>
        <v>-104</v>
      </c>
      <c r="AV824" s="20">
        <f>Data!AZ824-Data!DG824</f>
        <v>-3.9318181818181817</v>
      </c>
      <c r="AW824" s="20">
        <f>Data!BA824-Data!DH824</f>
        <v>-140</v>
      </c>
      <c r="AX824" s="20">
        <f>Data!BB824-Data!DI824</f>
        <v>-3.3954545454545482</v>
      </c>
      <c r="AY824" s="20">
        <f>Data!BC824-Data!DJ824</f>
        <v>29</v>
      </c>
      <c r="AZ824" s="20">
        <f>Data!BD824-Data!DK824</f>
        <v>-55</v>
      </c>
      <c r="BA824" s="20">
        <f>Data!BE824-Data!DL824</f>
        <v>13</v>
      </c>
      <c r="BB824" s="20">
        <f>Data!BF824-Data!DM824</f>
        <v>-48</v>
      </c>
      <c r="BC824" s="20">
        <f>Data!BG824-Data!DN824</f>
        <v>-35</v>
      </c>
      <c r="BD824" s="20">
        <f>Data!BH824-Data!DO824</f>
        <v>-0.29999999999999716</v>
      </c>
      <c r="BE824" s="20">
        <f>Data!BI824-Data!DP824</f>
        <v>-3.4359999999999928</v>
      </c>
      <c r="BF824" s="20">
        <f>Data!BJ824-Data!DQ824</f>
        <v>3.1449999999999996</v>
      </c>
      <c r="BG824" s="20">
        <f>Data!BK824-Data!DR824</f>
        <v>0.41200000000000014</v>
      </c>
      <c r="BH824" s="20">
        <f>Data!BL824-Data!DS824</f>
        <v>-1.3179999999999996</v>
      </c>
      <c r="BI824" s="20">
        <f>Data!BM824-Data!DT824</f>
        <v>-0.10199999999999998</v>
      </c>
      <c r="BJ824" s="20">
        <f>Data!BN824-Data!DU824</f>
        <v>-0.70000000000000284</v>
      </c>
      <c r="BK824" s="20">
        <f>Data!BO824-Data!DV824</f>
        <v>-3.3000000000000007</v>
      </c>
      <c r="BL824" s="20">
        <f>Data!BP824-Data!DW824</f>
        <v>0.89999999999999991</v>
      </c>
      <c r="BM824" s="20">
        <f>Data!BQ824-Data!DX824</f>
        <v>-1.9454545454545453</v>
      </c>
      <c r="BN824" s="20">
        <f>Data!BR824-Data!DY824</f>
        <v>-9.9999999999999645E-2</v>
      </c>
      <c r="BO824" s="20">
        <f>Data!BS824-Data!DZ824</f>
        <v>-149</v>
      </c>
      <c r="BP824" s="20">
        <f>Data!BT824-Data!EA824</f>
        <v>9.6999999999999975E-2</v>
      </c>
      <c r="BQ824" s="20">
        <f>Data!BU824-Data!EB824</f>
        <v>-1</v>
      </c>
      <c r="BR824" s="20">
        <f>Data!BV824-Data!EC824</f>
        <v>-99</v>
      </c>
      <c r="BS824" s="20">
        <f>Data!BW824-Data!ED824</f>
        <v>-83</v>
      </c>
      <c r="BT824" s="20">
        <f>Data!BX824-Data!EE824</f>
        <v>-133</v>
      </c>
      <c r="BU824" s="20">
        <f>Data!BY824-Data!EF824</f>
        <v>-82</v>
      </c>
      <c r="BV824" s="20">
        <f>Data!BZ824-Data!EG824</f>
        <v>-84</v>
      </c>
      <c r="BW824" s="20">
        <f>Data!CA824-Data!EH824</f>
        <v>-84.899999999999991</v>
      </c>
      <c r="BX824" s="20">
        <f>Data!CB824-Data!EI824</f>
        <v>-150</v>
      </c>
      <c r="BY824" s="20">
        <f>Data!CC824-Data!EJ824</f>
        <v>-174</v>
      </c>
      <c r="BZ824" s="20">
        <f>Data!EK824</f>
        <v>11585.460000000001</v>
      </c>
      <c r="CA824" s="20">
        <f>Data!EL824</f>
        <v>10680.92</v>
      </c>
      <c r="CB824" s="20">
        <f>Data!EM824</f>
        <v>76.431818181818173</v>
      </c>
      <c r="CC824" s="20">
        <f>Data!EN824</f>
        <v>65.989799999999988</v>
      </c>
      <c r="CD824" s="20">
        <f>Data!EO824</f>
        <v>10.841999999999999</v>
      </c>
      <c r="CE824" s="20">
        <f>Data!EP824</f>
        <v>259.846</v>
      </c>
      <c r="CF824" s="50">
        <f>IF(ISBLANK(Data!EQ824), "", Data!EQ824)</f>
        <v>67</v>
      </c>
      <c r="CG824" s="50">
        <f>IF(ISBLANK(Data!ER824), "", Data!ER824)</f>
        <v>62</v>
      </c>
      <c r="CH824" s="61" t="str">
        <f>IF(ISBLANK(Data!ES824), "", Data!ES824)</f>
        <v>Charlotte</v>
      </c>
      <c r="CI824" s="61">
        <f>IF(ISBLANK(Data!ET824), "", Data!ET824)</f>
        <v>129</v>
      </c>
    </row>
    <row r="825" spans="1:87" x14ac:dyDescent="0.45">
      <c r="A825" s="50">
        <f>IF(ISBLANK(Data!A825), "", Data!A825)</f>
        <v>45325</v>
      </c>
      <c r="B825" s="50" t="str">
        <f>IF(ISBLANK(Data!B825), "", Data!B825)</f>
        <v>UNC Asheville</v>
      </c>
      <c r="C825" s="50">
        <f>IF(ISBLANK(Data!C825), "", Data!C825)</f>
        <v>321</v>
      </c>
      <c r="D825" s="50" t="str">
        <f>IF(ISBLANK(Data!D825), "", Data!D825)</f>
        <v>Winthrop</v>
      </c>
      <c r="E825" s="50">
        <f>IF(ISBLANK(Data!E825), "", Data!E825)</f>
        <v>355</v>
      </c>
      <c r="F825" s="50" t="str">
        <f>IF(ISBLANK(Data!F825), "", Data!F825)</f>
        <v>N</v>
      </c>
      <c r="G825" s="50" t="str">
        <f>IF(ISBLANK(Data!G825), "", Data!G825)</f>
        <v>UNC Asheville</v>
      </c>
      <c r="H825" s="50" t="str">
        <f>IF(ISBLANK(Data!H825), "", Data!H825)</f>
        <v>Winthrop</v>
      </c>
      <c r="I825" s="50" t="str">
        <f>IF(ISBLANK(Data!I825), "", Data!I825)</f>
        <v>UNC Asheville</v>
      </c>
      <c r="J825" s="50" t="str">
        <f>IF(ISBLANK(Data!J825), "", Data!J825)</f>
        <v>Winthrop</v>
      </c>
      <c r="K825" s="50" t="str">
        <f>IF(ISBLANK(Data!K825), "", Data!K825)</f>
        <v>UNC Asheville</v>
      </c>
      <c r="L825" s="50" t="str">
        <f>IF(ISBLANK(Data!L825), "", Data!L825)</f>
        <v>Winthrop</v>
      </c>
      <c r="M825" s="50" t="str">
        <f>IF(ISBLANK(Data!M825), "", Data!M825)</f>
        <v>NC-Asheville</v>
      </c>
      <c r="N825" s="50" t="str">
        <f>IF(ISBLANK(Data!N825), "", Data!N825)</f>
        <v>Winthrop</v>
      </c>
      <c r="O825" s="50" t="str">
        <f>IF(ISBLANK(Data!O825), "", Data!O825)</f>
        <v>UNC-Ash.</v>
      </c>
      <c r="P825" s="50" t="str">
        <f>IF(ISBLANK(Data!P825), "", Data!P825)</f>
        <v>Winthrop</v>
      </c>
      <c r="Q825" s="50" t="str">
        <f>IF(ISBLANK(Data!Q825), "", Data!Q825)</f>
        <v>UNC Asheville</v>
      </c>
      <c r="R825" s="50" t="str">
        <f>IF(ISBLANK(Data!R825), "", Data!R825)</f>
        <v>Winthrop</v>
      </c>
      <c r="S825" s="20">
        <f>Data!W825-Data!CD825</f>
        <v>0</v>
      </c>
      <c r="T825" s="20">
        <f>Data!X825-Data!CE825</f>
        <v>-1.03</v>
      </c>
      <c r="U825" s="20">
        <f>Data!Y825-Data!CF825</f>
        <v>0.20000000000000284</v>
      </c>
      <c r="V825" s="20">
        <f>Data!Z825-Data!CG825</f>
        <v>1.2000000000000028</v>
      </c>
      <c r="W825" s="20">
        <f>Data!AA825-Data!CH825</f>
        <v>1.0999999999999943</v>
      </c>
      <c r="X825" s="20">
        <f>Data!AB825-Data!CI825</f>
        <v>9.2999999999999999E-2</v>
      </c>
      <c r="Y825" s="20">
        <f>Data!AC825-Data!CJ825</f>
        <v>2.5299999999999998</v>
      </c>
      <c r="Z825" s="20">
        <f>Data!AD825-Data!CK825</f>
        <v>1.5999999999999943</v>
      </c>
      <c r="AA825" s="20">
        <f>Data!AE825-Data!CL825</f>
        <v>-0.89999999999999147</v>
      </c>
      <c r="AB825" s="20">
        <f>Data!AF825-Data!CM825</f>
        <v>2.5100000000000002</v>
      </c>
      <c r="AC825" s="20">
        <f>Data!AG825-Data!CN825</f>
        <v>1.2000000000000028</v>
      </c>
      <c r="AD825" s="20">
        <f>Data!AH825-Data!CO825</f>
        <v>2.7000000000000028</v>
      </c>
      <c r="AE825" s="20">
        <f>Data!AI825-Data!CP825</f>
        <v>-4.1200000000000014E-2</v>
      </c>
      <c r="AF825" s="20">
        <f>Data!AJ825-Data!CQ825</f>
        <v>0</v>
      </c>
      <c r="AG825" s="20">
        <f>Data!AK825-Data!CR825</f>
        <v>0</v>
      </c>
      <c r="AH825" s="20">
        <f>Data!AL825-Data!CS825</f>
        <v>27</v>
      </c>
      <c r="AI825" s="20">
        <f>Data!AM825-Data!CT825</f>
        <v>-2.1800000000000002</v>
      </c>
      <c r="AJ825" s="20">
        <f>Data!AN825-Data!CU825</f>
        <v>1.1199999999999999</v>
      </c>
      <c r="AK825" s="20">
        <f>Data!AO825-Data!CV825</f>
        <v>38</v>
      </c>
      <c r="AL825" s="20">
        <f>Data!AP825-Data!CW825</f>
        <v>86</v>
      </c>
      <c r="AM825" s="20">
        <f>Data!AQ825-Data!CX825</f>
        <v>55</v>
      </c>
      <c r="AN825" s="20">
        <f>Data!AR825-Data!CY825</f>
        <v>0</v>
      </c>
      <c r="AO825" s="20">
        <f>Data!AS825-Data!CZ825</f>
        <v>12</v>
      </c>
      <c r="AP825" s="20">
        <f>Data!AT825-Data!DA825</f>
        <v>11</v>
      </c>
      <c r="AQ825" s="20">
        <f>Data!AU825-Data!DB825</f>
        <v>1.6000000000000014E-2</v>
      </c>
      <c r="AR825" s="20">
        <f>Data!AV825-Data!DC825</f>
        <v>-26</v>
      </c>
      <c r="AS825" s="20">
        <f>Data!AW825-Data!DD825</f>
        <v>-57</v>
      </c>
      <c r="AT825" s="20">
        <f>Data!AX825-Data!DE825</f>
        <v>2.5000000000000022E-2</v>
      </c>
      <c r="AU825" s="20">
        <f>Data!AY825-Data!DF825</f>
        <v>-19</v>
      </c>
      <c r="AV825" s="20">
        <f>Data!AZ825-Data!DG825</f>
        <v>-0.82608695652174013</v>
      </c>
      <c r="AW825" s="20">
        <f>Data!BA825-Data!DH825</f>
        <v>-20</v>
      </c>
      <c r="AX825" s="20">
        <f>Data!BB825-Data!DI825</f>
        <v>-0.86956521739130466</v>
      </c>
      <c r="AY825" s="20">
        <f>Data!BC825-Data!DJ825</f>
        <v>82</v>
      </c>
      <c r="AZ825" s="20">
        <f>Data!BD825-Data!DK825</f>
        <v>-13</v>
      </c>
      <c r="BA825" s="20">
        <f>Data!BE825-Data!DL825</f>
        <v>37</v>
      </c>
      <c r="BB825" s="20">
        <f>Data!BF825-Data!DM825</f>
        <v>-19</v>
      </c>
      <c r="BC825" s="20">
        <f>Data!BG825-Data!DN825</f>
        <v>5</v>
      </c>
      <c r="BD825" s="20">
        <f>Data!BH825-Data!DO825</f>
        <v>1.7000000000000028</v>
      </c>
      <c r="BE825" s="20">
        <f>Data!BI825-Data!DP825</f>
        <v>3.7390000000000043</v>
      </c>
      <c r="BF825" s="20">
        <f>Data!BJ825-Data!DQ825</f>
        <v>-2.0869999999999997</v>
      </c>
      <c r="BG825" s="20">
        <f>Data!BK825-Data!DR825</f>
        <v>0.34699999999999986</v>
      </c>
      <c r="BH825" s="20">
        <f>Data!BL825-Data!DS825</f>
        <v>-0.82599999999999874</v>
      </c>
      <c r="BI825" s="20">
        <f>Data!BM825-Data!DT825</f>
        <v>-1.2000000000000011E-2</v>
      </c>
      <c r="BJ825" s="20">
        <f>Data!BN825-Data!DU825</f>
        <v>0.5</v>
      </c>
      <c r="BK825" s="20">
        <f>Data!BO825-Data!DV825</f>
        <v>-2.5</v>
      </c>
      <c r="BL825" s="20">
        <f>Data!BP825-Data!DW825</f>
        <v>1.6</v>
      </c>
      <c r="BM825" s="20">
        <f>Data!BQ825-Data!DX825</f>
        <v>-0.56521739130434767</v>
      </c>
      <c r="BN825" s="20">
        <f>Data!BR825-Data!DY825</f>
        <v>0.19999999999999929</v>
      </c>
      <c r="BO825" s="20">
        <f>Data!BS825-Data!DZ825</f>
        <v>-44</v>
      </c>
      <c r="BP825" s="20">
        <f>Data!BT825-Data!EA825</f>
        <v>2.8000000000000025E-2</v>
      </c>
      <c r="BQ825" s="20">
        <f>Data!BU825-Data!EB825</f>
        <v>1</v>
      </c>
      <c r="BR825" s="20">
        <f>Data!BV825-Data!EC825</f>
        <v>-2</v>
      </c>
      <c r="BS825" s="20">
        <f>Data!BW825-Data!ED825</f>
        <v>-67</v>
      </c>
      <c r="BT825" s="20">
        <f>Data!BX825-Data!EE825</f>
        <v>-8</v>
      </c>
      <c r="BU825" s="20">
        <f>Data!BY825-Data!EF825</f>
        <v>23</v>
      </c>
      <c r="BV825" s="20">
        <f>Data!BZ825-Data!EG825</f>
        <v>9</v>
      </c>
      <c r="BW825" s="20">
        <f>Data!CA825-Data!EH825</f>
        <v>-12.399999999999991</v>
      </c>
      <c r="BX825" s="20">
        <f>Data!CB825-Data!EI825</f>
        <v>-46</v>
      </c>
      <c r="BY825" s="20">
        <f>Data!CC825-Data!EJ825</f>
        <v>-84</v>
      </c>
      <c r="BZ825" s="20">
        <f>Data!EK825</f>
        <v>11534.4</v>
      </c>
      <c r="CA825" s="20">
        <f>Data!EL825</f>
        <v>11642.4</v>
      </c>
      <c r="CB825" s="20">
        <f>Data!EM825</f>
        <v>82.179130434782607</v>
      </c>
      <c r="CC825" s="20">
        <f>Data!EN825</f>
        <v>80.142565217391308</v>
      </c>
      <c r="CD825" s="20">
        <f>Data!EO825</f>
        <v>12.602399999999999</v>
      </c>
      <c r="CE825" s="20">
        <f>Data!EP825</f>
        <v>296.86500000000001</v>
      </c>
      <c r="CF825" s="50">
        <f>IF(ISBLANK(Data!EQ825), "", Data!EQ825)</f>
        <v>82</v>
      </c>
      <c r="CG825" s="50">
        <f>IF(ISBLANK(Data!ER825), "", Data!ER825)</f>
        <v>78</v>
      </c>
      <c r="CH825" s="61" t="str">
        <f>IF(ISBLANK(Data!ES825), "", Data!ES825)</f>
        <v>UNC Asheville</v>
      </c>
      <c r="CI825" s="61">
        <f>IF(ISBLANK(Data!ET825), "", Data!ET825)</f>
        <v>160</v>
      </c>
    </row>
    <row r="826" spans="1:87" x14ac:dyDescent="0.45">
      <c r="A826" s="50">
        <f>IF(ISBLANK(Data!A826), "", Data!A826)</f>
        <v>45325</v>
      </c>
      <c r="B826" s="50" t="str">
        <f>IF(ISBLANK(Data!B826), "", Data!B826)</f>
        <v>Charleston Southern</v>
      </c>
      <c r="C826" s="50">
        <f>IF(ISBLANK(Data!C826), "", Data!C826)</f>
        <v>48</v>
      </c>
      <c r="D826" s="50" t="str">
        <f>IF(ISBLANK(Data!D826), "", Data!D826)</f>
        <v>Longwood</v>
      </c>
      <c r="E826" s="50">
        <f>IF(ISBLANK(Data!E826), "", Data!E826)</f>
        <v>148</v>
      </c>
      <c r="F826" s="50" t="str">
        <f>IF(ISBLANK(Data!F826), "", Data!F826)</f>
        <v>N</v>
      </c>
      <c r="G826" s="50" t="str">
        <f>IF(ISBLANK(Data!G826), "", Data!G826)</f>
        <v>Charleston Southern</v>
      </c>
      <c r="H826" s="50" t="str">
        <f>IF(ISBLANK(Data!H826), "", Data!H826)</f>
        <v>Longwood</v>
      </c>
      <c r="I826" s="50" t="str">
        <f>IF(ISBLANK(Data!I826), "", Data!I826)</f>
        <v>Charleston Southern</v>
      </c>
      <c r="J826" s="50" t="str">
        <f>IF(ISBLANK(Data!J826), "", Data!J826)</f>
        <v>Longwood</v>
      </c>
      <c r="K826" s="50" t="str">
        <f>IF(ISBLANK(Data!K826), "", Data!K826)</f>
        <v>Charleston Southern</v>
      </c>
      <c r="L826" s="50" t="str">
        <f>IF(ISBLANK(Data!L826), "", Data!L826)</f>
        <v>Longwood</v>
      </c>
      <c r="M826" s="50" t="str">
        <f>IF(ISBLANK(Data!M826), "", Data!M826)</f>
        <v>Charl South</v>
      </c>
      <c r="N826" s="50" t="str">
        <f>IF(ISBLANK(Data!N826), "", Data!N826)</f>
        <v>Longwood</v>
      </c>
      <c r="O826" s="50" t="str">
        <f>IF(ISBLANK(Data!O826), "", Data!O826)</f>
        <v>Charleston So.</v>
      </c>
      <c r="P826" s="50" t="str">
        <f>IF(ISBLANK(Data!P826), "", Data!P826)</f>
        <v>Longwood</v>
      </c>
      <c r="Q826" s="50" t="str">
        <f>IF(ISBLANK(Data!Q826), "", Data!Q826)</f>
        <v>Charleston Southern</v>
      </c>
      <c r="R826" s="50" t="str">
        <f>IF(ISBLANK(Data!R826), "", Data!R826)</f>
        <v>Longwood</v>
      </c>
      <c r="S826" s="20">
        <f>Data!W826-Data!CD826</f>
        <v>-0.27536231884057999</v>
      </c>
      <c r="T826" s="20">
        <f>Data!X826-Data!CE826</f>
        <v>-11.42</v>
      </c>
      <c r="U826" s="20">
        <f>Data!Y826-Data!CF826</f>
        <v>-4.1000000000000085</v>
      </c>
      <c r="V826" s="20">
        <f>Data!Z826-Data!CG826</f>
        <v>7.4000000000000057</v>
      </c>
      <c r="W826" s="20">
        <f>Data!AA826-Data!CH826</f>
        <v>-0.39999999999999147</v>
      </c>
      <c r="X826" s="20">
        <f>Data!AB826-Data!CI826</f>
        <v>7.3999999999999996E-2</v>
      </c>
      <c r="Y826" s="20">
        <f>Data!AC826-Data!CJ826</f>
        <v>7.64</v>
      </c>
      <c r="Z826" s="20">
        <f>Data!AD826-Data!CK826</f>
        <v>4.7000000000000028</v>
      </c>
      <c r="AA826" s="20">
        <f>Data!AE826-Data!CL826</f>
        <v>-2.8000000000000114</v>
      </c>
      <c r="AB826" s="20">
        <f>Data!AF826-Data!CM826</f>
        <v>13.03</v>
      </c>
      <c r="AC826" s="20">
        <f>Data!AG826-Data!CN826</f>
        <v>-2.5999999999999943</v>
      </c>
      <c r="AD826" s="20">
        <f>Data!AH826-Data!CO826</f>
        <v>8.0999999999999943</v>
      </c>
      <c r="AE826" s="20">
        <f>Data!AI826-Data!CP826</f>
        <v>-0.24479999999999999</v>
      </c>
      <c r="AF826" s="20">
        <f>Data!AJ826-Data!CQ826</f>
        <v>-3.3999999999999995</v>
      </c>
      <c r="AG826" s="20">
        <f>Data!AK826-Data!CR826</f>
        <v>-0.18592132505175979</v>
      </c>
      <c r="AH826" s="20">
        <f>Data!AL826-Data!CS826</f>
        <v>-128</v>
      </c>
      <c r="AI826" s="20">
        <f>Data!AM826-Data!CT826</f>
        <v>-9.57</v>
      </c>
      <c r="AJ826" s="20">
        <f>Data!AN826-Data!CU826</f>
        <v>5.91</v>
      </c>
      <c r="AK826" s="20">
        <f>Data!AO826-Data!CV826</f>
        <v>-257</v>
      </c>
      <c r="AL826" s="20">
        <f>Data!AP826-Data!CW826</f>
        <v>62</v>
      </c>
      <c r="AM826" s="20">
        <f>Data!AQ826-Data!CX826</f>
        <v>-190</v>
      </c>
      <c r="AN826" s="20">
        <f>Data!AR826-Data!CY826</f>
        <v>-2.1000000000000019E-2</v>
      </c>
      <c r="AO826" s="20">
        <f>Data!AS826-Data!CZ826</f>
        <v>27</v>
      </c>
      <c r="AP826" s="20">
        <f>Data!AT826-Data!DA826</f>
        <v>42</v>
      </c>
      <c r="AQ826" s="20">
        <f>Data!AU826-Data!DB826</f>
        <v>3.2999999999999974E-2</v>
      </c>
      <c r="AR826" s="20">
        <f>Data!AV826-Data!DC826</f>
        <v>-60</v>
      </c>
      <c r="AS826" s="20">
        <f>Data!AW826-Data!DD826</f>
        <v>-140</v>
      </c>
      <c r="AT826" s="20">
        <f>Data!AX826-Data!DE826</f>
        <v>8.7999999999999967E-2</v>
      </c>
      <c r="AU826" s="20">
        <f>Data!AY826-Data!DF826</f>
        <v>-129</v>
      </c>
      <c r="AV826" s="20">
        <f>Data!AZ826-Data!DG826</f>
        <v>-4.7888198757763973</v>
      </c>
      <c r="AW826" s="20">
        <f>Data!BA826-Data!DH826</f>
        <v>-204</v>
      </c>
      <c r="AX826" s="20">
        <f>Data!BB826-Data!DI826</f>
        <v>-5.9006211180124168</v>
      </c>
      <c r="AY826" s="20">
        <f>Data!BC826-Data!DJ826</f>
        <v>-77</v>
      </c>
      <c r="AZ826" s="20">
        <f>Data!BD826-Data!DK826</f>
        <v>-89</v>
      </c>
      <c r="BA826" s="20">
        <f>Data!BE826-Data!DL826</f>
        <v>-5</v>
      </c>
      <c r="BB826" s="20">
        <f>Data!BF826-Data!DM826</f>
        <v>-39</v>
      </c>
      <c r="BC826" s="20">
        <f>Data!BG826-Data!DN826</f>
        <v>-70</v>
      </c>
      <c r="BD826" s="20">
        <f>Data!BH826-Data!DO826</f>
        <v>-5.0999999999999943</v>
      </c>
      <c r="BE826" s="20">
        <f>Data!BI826-Data!DP826</f>
        <v>9.2049999999999983</v>
      </c>
      <c r="BF826" s="20">
        <f>Data!BJ826-Data!DQ826</f>
        <v>-14.304</v>
      </c>
      <c r="BG826" s="20">
        <f>Data!BK826-Data!DR826</f>
        <v>-0.14800000000000002</v>
      </c>
      <c r="BH826" s="20">
        <f>Data!BL826-Data!DS826</f>
        <v>-0.64400000000000013</v>
      </c>
      <c r="BI826" s="20">
        <f>Data!BM826-Data!DT826</f>
        <v>-0.26399999999999996</v>
      </c>
      <c r="BJ826" s="20">
        <f>Data!BN826-Data!DU826</f>
        <v>3.6000000000000014</v>
      </c>
      <c r="BK826" s="20">
        <f>Data!BO826-Data!DV826</f>
        <v>-4.5</v>
      </c>
      <c r="BL826" s="20">
        <f>Data!BP826-Data!DW826</f>
        <v>0</v>
      </c>
      <c r="BM826" s="20">
        <f>Data!BQ826-Data!DX826</f>
        <v>-3.5548654244306417</v>
      </c>
      <c r="BN826" s="20">
        <f>Data!BR826-Data!DY826</f>
        <v>-1.6000000000000014</v>
      </c>
      <c r="BO826" s="20">
        <f>Data!BS826-Data!DZ826</f>
        <v>80</v>
      </c>
      <c r="BP826" s="20">
        <f>Data!BT826-Data!EA826</f>
        <v>-4.0999999999999981E-2</v>
      </c>
      <c r="BQ826" s="20">
        <f>Data!BU826-Data!EB826</f>
        <v>1</v>
      </c>
      <c r="BR826" s="20">
        <f>Data!BV826-Data!EC826</f>
        <v>139</v>
      </c>
      <c r="BS826" s="20">
        <f>Data!BW826-Data!ED826</f>
        <v>83</v>
      </c>
      <c r="BT826" s="20">
        <f>Data!BX826-Data!EE826</f>
        <v>96</v>
      </c>
      <c r="BU826" s="20">
        <f>Data!BY826-Data!EF826</f>
        <v>163</v>
      </c>
      <c r="BV826" s="20">
        <f>Data!BZ826-Data!EG826</f>
        <v>134</v>
      </c>
      <c r="BW826" s="20">
        <f>Data!CA826-Data!EH826</f>
        <v>92</v>
      </c>
      <c r="BX826" s="20">
        <f>Data!CB826-Data!EI826</f>
        <v>80</v>
      </c>
      <c r="BY826" s="20">
        <f>Data!CC826-Data!EJ826</f>
        <v>150</v>
      </c>
      <c r="BZ826" s="20">
        <f>Data!EK826</f>
        <v>10415.409999999998</v>
      </c>
      <c r="CA826" s="20">
        <f>Data!EL826</f>
        <v>11610</v>
      </c>
      <c r="CB826" s="20">
        <f>Data!EM826</f>
        <v>86.768478260869571</v>
      </c>
      <c r="CC826" s="20">
        <f>Data!EN826</f>
        <v>46.103047619047622</v>
      </c>
      <c r="CD826" s="20">
        <f>Data!EO826</f>
        <v>11.020799999999999</v>
      </c>
      <c r="CE826" s="20">
        <f>Data!EP826</f>
        <v>314.64</v>
      </c>
      <c r="CF826" s="50">
        <f>IF(ISBLANK(Data!EQ826), "", Data!EQ826)</f>
        <v>83</v>
      </c>
      <c r="CG826" s="50">
        <f>IF(ISBLANK(Data!ER826), "", Data!ER826)</f>
        <v>77</v>
      </c>
      <c r="CH826" s="61" t="str">
        <f>IF(ISBLANK(Data!ES826), "", Data!ES826)</f>
        <v>Charleston Southern</v>
      </c>
      <c r="CI826" s="61">
        <f>IF(ISBLANK(Data!ET826), "", Data!ET826)</f>
        <v>160</v>
      </c>
    </row>
    <row r="827" spans="1:87" x14ac:dyDescent="0.45">
      <c r="A827" s="50">
        <f>IF(ISBLANK(Data!A827), "", Data!A827)</f>
        <v>45325</v>
      </c>
      <c r="B827" s="50" t="str">
        <f>IF(ISBLANK(Data!B827), "", Data!B827)</f>
        <v>Delaware</v>
      </c>
      <c r="C827" s="50">
        <f>IF(ISBLANK(Data!C827), "", Data!C827)</f>
        <v>67</v>
      </c>
      <c r="D827" s="50" t="str">
        <f>IF(ISBLANK(Data!D827), "", Data!D827)</f>
        <v>Monmouth</v>
      </c>
      <c r="E827" s="50">
        <f>IF(ISBLANK(Data!E827), "", Data!E827)</f>
        <v>181</v>
      </c>
      <c r="F827" s="50" t="str">
        <f>IF(ISBLANK(Data!F827), "", Data!F827)</f>
        <v>N</v>
      </c>
      <c r="G827" s="50" t="str">
        <f>IF(ISBLANK(Data!G827), "", Data!G827)</f>
        <v>Delaware</v>
      </c>
      <c r="H827" s="50" t="str">
        <f>IF(ISBLANK(Data!H827), "", Data!H827)</f>
        <v>Monmouth</v>
      </c>
      <c r="I827" s="50" t="str">
        <f>IF(ISBLANK(Data!I827), "", Data!I827)</f>
        <v>Delaware</v>
      </c>
      <c r="J827" s="50" t="str">
        <f>IF(ISBLANK(Data!J827), "", Data!J827)</f>
        <v>Monmouth</v>
      </c>
      <c r="K827" s="50" t="str">
        <f>IF(ISBLANK(Data!K827), "", Data!K827)</f>
        <v>Delaware</v>
      </c>
      <c r="L827" s="50" t="str">
        <f>IF(ISBLANK(Data!L827), "", Data!L827)</f>
        <v>Monmouth</v>
      </c>
      <c r="M827" s="50" t="str">
        <f>IF(ISBLANK(Data!M827), "", Data!M827)</f>
        <v>Delaware</v>
      </c>
      <c r="N827" s="50" t="str">
        <f>IF(ISBLANK(Data!N827), "", Data!N827)</f>
        <v>Monmouth</v>
      </c>
      <c r="O827" s="50" t="str">
        <f>IF(ISBLANK(Data!O827), "", Data!O827)</f>
        <v>Delaware</v>
      </c>
      <c r="P827" s="50" t="str">
        <f>IF(ISBLANK(Data!P827), "", Data!P827)</f>
        <v>Monmouth</v>
      </c>
      <c r="Q827" s="50" t="str">
        <f>IF(ISBLANK(Data!Q827), "", Data!Q827)</f>
        <v>Delaware</v>
      </c>
      <c r="R827" s="50" t="str">
        <f>IF(ISBLANK(Data!R827), "", Data!R827)</f>
        <v>Monmouth</v>
      </c>
      <c r="S827" s="20">
        <f>Data!W827-Data!CD827</f>
        <v>4.545454545454608E-2</v>
      </c>
      <c r="T827" s="20">
        <f>Data!X827-Data!CE827</f>
        <v>4.03</v>
      </c>
      <c r="U827" s="20">
        <f>Data!Y827-Data!CF827</f>
        <v>2.6999999999999886</v>
      </c>
      <c r="V827" s="20">
        <f>Data!Z827-Data!CG827</f>
        <v>-1.3999999999999915</v>
      </c>
      <c r="W827" s="20">
        <f>Data!AA827-Data!CH827</f>
        <v>0</v>
      </c>
      <c r="X827" s="20">
        <f>Data!AB827-Data!CI827</f>
        <v>-0.14199999999999999</v>
      </c>
      <c r="Y827" s="20">
        <f>Data!AC827-Data!CJ827</f>
        <v>-3.1700000000000004</v>
      </c>
      <c r="Z827" s="20">
        <f>Data!AD827-Data!CK827</f>
        <v>-1.4000000000000057</v>
      </c>
      <c r="AA827" s="20">
        <f>Data!AE827-Data!CL827</f>
        <v>1.7000000000000028</v>
      </c>
      <c r="AB827" s="20">
        <f>Data!AF827-Data!CM827</f>
        <v>-2.12</v>
      </c>
      <c r="AC827" s="20">
        <f>Data!AG827-Data!CN827</f>
        <v>2.1000000000000085</v>
      </c>
      <c r="AD827" s="20">
        <f>Data!AH827-Data!CO827</f>
        <v>-0.90000000000000568</v>
      </c>
      <c r="AE827" s="20">
        <f>Data!AI827-Data!CP827</f>
        <v>8.159999999999995E-2</v>
      </c>
      <c r="AF827" s="20">
        <f>Data!AJ827-Data!CQ827</f>
        <v>-0.60000000000000053</v>
      </c>
      <c r="AG827" s="20">
        <f>Data!AK827-Data!CR827</f>
        <v>-2.7272727272727282E-2</v>
      </c>
      <c r="AH827" s="20">
        <f>Data!AL827-Data!CS827</f>
        <v>-4</v>
      </c>
      <c r="AI827" s="20">
        <f>Data!AM827-Data!CT827</f>
        <v>2.1</v>
      </c>
      <c r="AJ827" s="20">
        <f>Data!AN827-Data!CU827</f>
        <v>-2.96</v>
      </c>
      <c r="AK827" s="20">
        <f>Data!AO827-Data!CV827</f>
        <v>91</v>
      </c>
      <c r="AL827" s="20">
        <f>Data!AP827-Data!CW827</f>
        <v>-49</v>
      </c>
      <c r="AM827" s="20">
        <f>Data!AQ827-Data!CX827</f>
        <v>15</v>
      </c>
      <c r="AN827" s="20">
        <f>Data!AR827-Data!CY827</f>
        <v>4.1999999999999982E-2</v>
      </c>
      <c r="AO827" s="20">
        <f>Data!AS827-Data!CZ827</f>
        <v>-13</v>
      </c>
      <c r="AP827" s="20">
        <f>Data!AT827-Data!DA827</f>
        <v>-15</v>
      </c>
      <c r="AQ827" s="20">
        <f>Data!AU827-Data!DB827</f>
        <v>-1.6000000000000014E-2</v>
      </c>
      <c r="AR827" s="20">
        <f>Data!AV827-Data!DC827</f>
        <v>-20</v>
      </c>
      <c r="AS827" s="20">
        <f>Data!AW827-Data!DD827</f>
        <v>-27</v>
      </c>
      <c r="AT827" s="20">
        <f>Data!AX827-Data!DE827</f>
        <v>-1.0000000000000009E-3</v>
      </c>
      <c r="AU827" s="20">
        <f>Data!AY827-Data!DF827</f>
        <v>-30</v>
      </c>
      <c r="AV827" s="20">
        <f>Data!AZ827-Data!DG827</f>
        <v>-1.3636363636363633</v>
      </c>
      <c r="AW827" s="20">
        <f>Data!BA827-Data!DH827</f>
        <v>12</v>
      </c>
      <c r="AX827" s="20">
        <f>Data!BB827-Data!DI827</f>
        <v>0.54545454545454675</v>
      </c>
      <c r="AY827" s="20">
        <f>Data!BC827-Data!DJ827</f>
        <v>59</v>
      </c>
      <c r="AZ827" s="20">
        <f>Data!BD827-Data!DK827</f>
        <v>-28</v>
      </c>
      <c r="BA827" s="20">
        <f>Data!BE827-Data!DL827</f>
        <v>-15</v>
      </c>
      <c r="BB827" s="20">
        <f>Data!BF827-Data!DM827</f>
        <v>-26</v>
      </c>
      <c r="BC827" s="20">
        <f>Data!BG827-Data!DN827</f>
        <v>-33</v>
      </c>
      <c r="BD827" s="20">
        <f>Data!BH827-Data!DO827</f>
        <v>4.0999999999999943</v>
      </c>
      <c r="BE827" s="20">
        <f>Data!BI827-Data!DP827</f>
        <v>-2.2280000000000086</v>
      </c>
      <c r="BF827" s="20">
        <f>Data!BJ827-Data!DQ827</f>
        <v>6.3639999999999999</v>
      </c>
      <c r="BG827" s="20">
        <f>Data!BK827-Data!DR827</f>
        <v>0.379</v>
      </c>
      <c r="BH827" s="20">
        <f>Data!BL827-Data!DS827</f>
        <v>-1.1809999999999992</v>
      </c>
      <c r="BI827" s="20">
        <f>Data!BM827-Data!DT827</f>
        <v>-5.0000000000000044E-2</v>
      </c>
      <c r="BJ827" s="20">
        <f>Data!BN827-Data!DU827</f>
        <v>-0.60000000000000142</v>
      </c>
      <c r="BK827" s="20">
        <f>Data!BO827-Data!DV827</f>
        <v>-1.2000000000000028</v>
      </c>
      <c r="BL827" s="20">
        <f>Data!BP827-Data!DW827</f>
        <v>-0.70000000000000018</v>
      </c>
      <c r="BM827" s="20">
        <f>Data!BQ827-Data!DX827</f>
        <v>-1.2727272727272725</v>
      </c>
      <c r="BN827" s="20">
        <f>Data!BR827-Data!DY827</f>
        <v>-1.4999999999999982</v>
      </c>
      <c r="BO827" s="20">
        <f>Data!BS827-Data!DZ827</f>
        <v>29</v>
      </c>
      <c r="BP827" s="20">
        <f>Data!BT827-Data!EA827</f>
        <v>-1.7000000000000015E-2</v>
      </c>
      <c r="BQ827" s="20">
        <f>Data!BU827-Data!EB827</f>
        <v>4</v>
      </c>
      <c r="BR827" s="20">
        <f>Data!BV827-Data!EC827</f>
        <v>-36</v>
      </c>
      <c r="BS827" s="20">
        <f>Data!BW827-Data!ED827</f>
        <v>-5</v>
      </c>
      <c r="BT827" s="20">
        <f>Data!BX827-Data!EE827</f>
        <v>19</v>
      </c>
      <c r="BU827" s="20">
        <f>Data!BY827-Data!EF827</f>
        <v>-56</v>
      </c>
      <c r="BV827" s="20">
        <f>Data!BZ827-Data!EG827</f>
        <v>-42</v>
      </c>
      <c r="BW827" s="20">
        <f>Data!CA827-Data!EH827</f>
        <v>-8.1000000000000085</v>
      </c>
      <c r="BX827" s="20">
        <f>Data!CB827-Data!EI827</f>
        <v>27</v>
      </c>
      <c r="BY827" s="20">
        <f>Data!CC827-Data!EJ827</f>
        <v>8</v>
      </c>
      <c r="BZ827" s="20">
        <f>Data!EK827</f>
        <v>11599.13</v>
      </c>
      <c r="CA827" s="20">
        <f>Data!EL827</f>
        <v>11161.86</v>
      </c>
      <c r="CB827" s="20">
        <f>Data!EM827</f>
        <v>76.316727272727277</v>
      </c>
      <c r="CC827" s="20">
        <f>Data!EN827</f>
        <v>70.319545454545448</v>
      </c>
      <c r="CD827" s="20">
        <f>Data!EO827</f>
        <v>11.026400000000001</v>
      </c>
      <c r="CE827" s="20">
        <f>Data!EP827</f>
        <v>265.97999999999996</v>
      </c>
      <c r="CF827" s="50">
        <f>IF(ISBLANK(Data!EQ827), "", Data!EQ827)</f>
        <v>84</v>
      </c>
      <c r="CG827" s="50">
        <f>IF(ISBLANK(Data!ER827), "", Data!ER827)</f>
        <v>80</v>
      </c>
      <c r="CH827" s="61" t="str">
        <f>IF(ISBLANK(Data!ES827), "", Data!ES827)</f>
        <v>Delaware</v>
      </c>
      <c r="CI827" s="61">
        <f>IF(ISBLANK(Data!ET827), "", Data!ET827)</f>
        <v>164</v>
      </c>
    </row>
    <row r="828" spans="1:87" x14ac:dyDescent="0.45">
      <c r="A828" s="50">
        <f>IF(ISBLANK(Data!A828), "", Data!A828)</f>
        <v>45325</v>
      </c>
      <c r="B828" s="50" t="str">
        <f>IF(ISBLANK(Data!B828), "", Data!B828)</f>
        <v>North Carolina A&amp;T</v>
      </c>
      <c r="C828" s="50">
        <f>IF(ISBLANK(Data!C828), "", Data!C828)</f>
        <v>203</v>
      </c>
      <c r="D828" s="50" t="str">
        <f>IF(ISBLANK(Data!D828), "", Data!D828)</f>
        <v>Elon</v>
      </c>
      <c r="E828" s="50">
        <f>IF(ISBLANK(Data!E828), "", Data!E828)</f>
        <v>82</v>
      </c>
      <c r="F828" s="50" t="str">
        <f>IF(ISBLANK(Data!F828), "", Data!F828)</f>
        <v>N</v>
      </c>
      <c r="G828" s="50" t="str">
        <f>IF(ISBLANK(Data!G828), "", Data!G828)</f>
        <v>North Carolina A&amp;T</v>
      </c>
      <c r="H828" s="50" t="str">
        <f>IF(ISBLANK(Data!H828), "", Data!H828)</f>
        <v>Elon</v>
      </c>
      <c r="I828" s="50" t="str">
        <f>IF(ISBLANK(Data!I828), "", Data!I828)</f>
        <v>North Carolina A&amp;T</v>
      </c>
      <c r="J828" s="50" t="str">
        <f>IF(ISBLANK(Data!J828), "", Data!J828)</f>
        <v>Elon</v>
      </c>
      <c r="K828" s="50" t="str">
        <f>IF(ISBLANK(Data!K828), "", Data!K828)</f>
        <v>North Carolina A&amp;T</v>
      </c>
      <c r="L828" s="50" t="str">
        <f>IF(ISBLANK(Data!L828), "", Data!L828)</f>
        <v>Elon</v>
      </c>
      <c r="M828" s="50" t="str">
        <f>IF(ISBLANK(Data!M828), "", Data!M828)</f>
        <v>NC A&amp;T</v>
      </c>
      <c r="N828" s="50" t="str">
        <f>IF(ISBLANK(Data!N828), "", Data!N828)</f>
        <v>Elon</v>
      </c>
      <c r="O828" s="50" t="str">
        <f>IF(ISBLANK(Data!O828), "", Data!O828)</f>
        <v>NC A&amp;T</v>
      </c>
      <c r="P828" s="50" t="str">
        <f>IF(ISBLANK(Data!P828), "", Data!P828)</f>
        <v>Elon</v>
      </c>
      <c r="Q828" s="50" t="str">
        <f>IF(ISBLANK(Data!Q828), "", Data!Q828)</f>
        <v>North Carolina A&amp;T</v>
      </c>
      <c r="R828" s="50" t="str">
        <f>IF(ISBLANK(Data!R828), "", Data!R828)</f>
        <v>Elon</v>
      </c>
      <c r="S828" s="20">
        <f>Data!W828-Data!CD828</f>
        <v>-9.0909090909090995E-2</v>
      </c>
      <c r="T828" s="20">
        <f>Data!X828-Data!CE828</f>
        <v>-3.01</v>
      </c>
      <c r="U828" s="20">
        <f>Data!Y828-Data!CF828</f>
        <v>-4.7000000000000028</v>
      </c>
      <c r="V828" s="20">
        <f>Data!Z828-Data!CG828</f>
        <v>-1.7000000000000028</v>
      </c>
      <c r="W828" s="20">
        <f>Data!AA828-Data!CH828</f>
        <v>0.29999999999999716</v>
      </c>
      <c r="X828" s="20">
        <f>Data!AB828-Data!CI828</f>
        <v>6.7000000000000004E-2</v>
      </c>
      <c r="Y828" s="20">
        <f>Data!AC828-Data!CJ828</f>
        <v>2.41</v>
      </c>
      <c r="Z828" s="20">
        <f>Data!AD828-Data!CK828</f>
        <v>-0.10000000000000853</v>
      </c>
      <c r="AA828" s="20">
        <f>Data!AE828-Data!CL828</f>
        <v>-2.5</v>
      </c>
      <c r="AB828" s="20">
        <f>Data!AF828-Data!CM828</f>
        <v>3.87</v>
      </c>
      <c r="AC828" s="20">
        <f>Data!AG828-Data!CN828</f>
        <v>-4.5</v>
      </c>
      <c r="AD828" s="20">
        <f>Data!AH828-Data!CO828</f>
        <v>-1.9000000000000057</v>
      </c>
      <c r="AE828" s="20">
        <f>Data!AI828-Data!CP828</f>
        <v>-4.7199999999999992E-2</v>
      </c>
      <c r="AF828" s="20">
        <f>Data!AJ828-Data!CQ828</f>
        <v>-0.59999999999999964</v>
      </c>
      <c r="AG828" s="20">
        <f>Data!AK828-Data!CR828</f>
        <v>-2.7272727272727226E-2</v>
      </c>
      <c r="AH828" s="20">
        <f>Data!AL828-Data!CS828</f>
        <v>10</v>
      </c>
      <c r="AI828" s="20">
        <f>Data!AM828-Data!CT828</f>
        <v>-3.4500000000000011</v>
      </c>
      <c r="AJ828" s="20">
        <f>Data!AN828-Data!CU828</f>
        <v>1.5399999999999996</v>
      </c>
      <c r="AK828" s="20">
        <f>Data!AO828-Data!CV828</f>
        <v>-177</v>
      </c>
      <c r="AL828" s="20">
        <f>Data!AP828-Data!CW828</f>
        <v>49</v>
      </c>
      <c r="AM828" s="20">
        <f>Data!AQ828-Data!CX828</f>
        <v>-14</v>
      </c>
      <c r="AN828" s="20">
        <f>Data!AR828-Data!CY828</f>
        <v>-5.6999999999999995E-2</v>
      </c>
      <c r="AO828" s="20">
        <f>Data!AS828-Data!CZ828</f>
        <v>-45</v>
      </c>
      <c r="AP828" s="20">
        <f>Data!AT828-Data!DA828</f>
        <v>-52</v>
      </c>
      <c r="AQ828" s="20">
        <f>Data!AU828-Data!DB828</f>
        <v>-5.4999999999999993E-2</v>
      </c>
      <c r="AR828" s="20">
        <f>Data!AV828-Data!DC828</f>
        <v>26</v>
      </c>
      <c r="AS828" s="20">
        <f>Data!AW828-Data!DD828</f>
        <v>42</v>
      </c>
      <c r="AT828" s="20">
        <f>Data!AX828-Data!DE828</f>
        <v>-9.000000000000008E-3</v>
      </c>
      <c r="AU828" s="20">
        <f>Data!AY828-Data!DF828</f>
        <v>-48</v>
      </c>
      <c r="AV828" s="20">
        <f>Data!AZ828-Data!DG828</f>
        <v>-2.1818181818181817</v>
      </c>
      <c r="AW828" s="20">
        <f>Data!BA828-Data!DH828</f>
        <v>-90</v>
      </c>
      <c r="AX828" s="20">
        <f>Data!BB828-Data!DI828</f>
        <v>-4.0909090909090899</v>
      </c>
      <c r="AY828" s="20">
        <f>Data!BC828-Data!DJ828</f>
        <v>-57</v>
      </c>
      <c r="AZ828" s="20">
        <f>Data!BD828-Data!DK828</f>
        <v>-3</v>
      </c>
      <c r="BA828" s="20">
        <f>Data!BE828-Data!DL828</f>
        <v>8</v>
      </c>
      <c r="BB828" s="20">
        <f>Data!BF828-Data!DM828</f>
        <v>-56</v>
      </c>
      <c r="BC828" s="20">
        <f>Data!BG828-Data!DN828</f>
        <v>-16</v>
      </c>
      <c r="BD828" s="20">
        <f>Data!BH828-Data!DO828</f>
        <v>-8.0999999999999943</v>
      </c>
      <c r="BE828" s="20">
        <f>Data!BI828-Data!DP828</f>
        <v>2.2270000000000039</v>
      </c>
      <c r="BF828" s="20">
        <f>Data!BJ828-Data!DQ828</f>
        <v>-10.271999999999998</v>
      </c>
      <c r="BG828" s="20">
        <f>Data!BK828-Data!DR828</f>
        <v>3.499999999999992E-2</v>
      </c>
      <c r="BH828" s="20">
        <f>Data!BL828-Data!DS828</f>
        <v>-2.5459999999999994</v>
      </c>
      <c r="BI828" s="20">
        <f>Data!BM828-Data!DT828</f>
        <v>0.128</v>
      </c>
      <c r="BJ828" s="20">
        <f>Data!BN828-Data!DU828</f>
        <v>-2.3999999999999986</v>
      </c>
      <c r="BK828" s="20">
        <f>Data!BO828-Data!DV828</f>
        <v>2</v>
      </c>
      <c r="BL828" s="20">
        <f>Data!BP828-Data!DW828</f>
        <v>0.39999999999999991</v>
      </c>
      <c r="BM828" s="20">
        <f>Data!BQ828-Data!DX828</f>
        <v>-0.13636363636363669</v>
      </c>
      <c r="BN828" s="20">
        <f>Data!BR828-Data!DY828</f>
        <v>-0.70000000000000107</v>
      </c>
      <c r="BO828" s="20">
        <f>Data!BS828-Data!DZ828</f>
        <v>-12</v>
      </c>
      <c r="BP828" s="20">
        <f>Data!BT828-Data!EA828</f>
        <v>1.2000000000000011E-2</v>
      </c>
      <c r="BQ828" s="20">
        <f>Data!BU828-Data!EB828</f>
        <v>-1</v>
      </c>
      <c r="BR828" s="20">
        <f>Data!BV828-Data!EC828</f>
        <v>16</v>
      </c>
      <c r="BS828" s="20">
        <f>Data!BW828-Data!ED828</f>
        <v>-24</v>
      </c>
      <c r="BT828" s="20">
        <f>Data!BX828-Data!EE828</f>
        <v>-1</v>
      </c>
      <c r="BU828" s="20">
        <f>Data!BY828-Data!EF828</f>
        <v>41</v>
      </c>
      <c r="BV828" s="20">
        <f>Data!BZ828-Data!EG828</f>
        <v>17</v>
      </c>
      <c r="BW828" s="20">
        <f>Data!CA828-Data!EH828</f>
        <v>7.1000000000000227</v>
      </c>
      <c r="BX828" s="20">
        <f>Data!CB828-Data!EI828</f>
        <v>-11</v>
      </c>
      <c r="BY828" s="20">
        <f>Data!CC828-Data!EJ828</f>
        <v>-30</v>
      </c>
      <c r="BZ828" s="20">
        <f>Data!EK828</f>
        <v>11722.92</v>
      </c>
      <c r="CA828" s="20">
        <f>Data!EL828</f>
        <v>12098.8</v>
      </c>
      <c r="CB828" s="20">
        <f>Data!EM828</f>
        <v>56.200818181818185</v>
      </c>
      <c r="CC828" s="20">
        <f>Data!EN828</f>
        <v>70.102863636363637</v>
      </c>
      <c r="CD828" s="20">
        <f>Data!EO828</f>
        <v>11.5275</v>
      </c>
      <c r="CE828" s="20">
        <f>Data!EP828</f>
        <v>261.33999999999997</v>
      </c>
      <c r="CF828" s="50">
        <f>IF(ISBLANK(Data!EQ828), "", Data!EQ828)</f>
        <v>65</v>
      </c>
      <c r="CG828" s="50">
        <f>IF(ISBLANK(Data!ER828), "", Data!ER828)</f>
        <v>69</v>
      </c>
      <c r="CH828" s="61" t="str">
        <f>IF(ISBLANK(Data!ES828), "", Data!ES828)</f>
        <v>Elon</v>
      </c>
      <c r="CI828" s="61">
        <f>IF(ISBLANK(Data!ET828), "", Data!ET828)</f>
        <v>134</v>
      </c>
    </row>
    <row r="829" spans="1:87" x14ac:dyDescent="0.45">
      <c r="A829" s="50">
        <f>IF(ISBLANK(Data!A829), "", Data!A829)</f>
        <v>45325</v>
      </c>
      <c r="B829" s="50" t="str">
        <f>IF(ISBLANK(Data!B829), "", Data!B829)</f>
        <v>William &amp; Mary</v>
      </c>
      <c r="C829" s="50">
        <f>IF(ISBLANK(Data!C829), "", Data!C829)</f>
        <v>354</v>
      </c>
      <c r="D829" s="50" t="str">
        <f>IF(ISBLANK(Data!D829), "", Data!D829)</f>
        <v>Charleston</v>
      </c>
      <c r="E829" s="50">
        <f>IF(ISBLANK(Data!E829), "", Data!E829)</f>
        <v>47</v>
      </c>
      <c r="F829" s="50" t="str">
        <f>IF(ISBLANK(Data!F829), "", Data!F829)</f>
        <v>N</v>
      </c>
      <c r="G829" s="50" t="str">
        <f>IF(ISBLANK(Data!G829), "", Data!G829)</f>
        <v>William &amp; Mary</v>
      </c>
      <c r="H829" s="50" t="str">
        <f>IF(ISBLANK(Data!H829), "", Data!H829)</f>
        <v>College of Charleston</v>
      </c>
      <c r="I829" s="50" t="str">
        <f>IF(ISBLANK(Data!I829), "", Data!I829)</f>
        <v>William &amp; Mary</v>
      </c>
      <c r="J829" s="50" t="str">
        <f>IF(ISBLANK(Data!J829), "", Data!J829)</f>
        <v>College of Charleston</v>
      </c>
      <c r="K829" s="50" t="str">
        <f>IF(ISBLANK(Data!K829), "", Data!K829)</f>
        <v>William &amp; Mary</v>
      </c>
      <c r="L829" s="50" t="str">
        <f>IF(ISBLANK(Data!L829), "", Data!L829)</f>
        <v>College of Charleston</v>
      </c>
      <c r="M829" s="50" t="str">
        <f>IF(ISBLANK(Data!M829), "", Data!M829)</f>
        <v>Wm &amp; Mary</v>
      </c>
      <c r="N829" s="50" t="str">
        <f>IF(ISBLANK(Data!N829), "", Data!N829)</f>
        <v>Col Charlestn</v>
      </c>
      <c r="O829" s="50" t="str">
        <f>IF(ISBLANK(Data!O829), "", Data!O829)</f>
        <v>William &amp; Mary</v>
      </c>
      <c r="P829" s="50" t="str">
        <f>IF(ISBLANK(Data!P829), "", Data!P829)</f>
        <v>Charleston</v>
      </c>
      <c r="Q829" s="50" t="str">
        <f>IF(ISBLANK(Data!Q829), "", Data!Q829)</f>
        <v>William &amp; Mary</v>
      </c>
      <c r="R829" s="50" t="str">
        <f>IF(ISBLANK(Data!R829), "", Data!R829)</f>
        <v>Charleston</v>
      </c>
      <c r="S829" s="20">
        <f>Data!W829-Data!CD829</f>
        <v>-0.31818181818181801</v>
      </c>
      <c r="T829" s="20">
        <f>Data!X829-Data!CE829</f>
        <v>-19.100000000000001</v>
      </c>
      <c r="U829" s="20">
        <f>Data!Y829-Data!CF829</f>
        <v>-11.299999999999997</v>
      </c>
      <c r="V829" s="20">
        <f>Data!Z829-Data!CG829</f>
        <v>7.7999999999999972</v>
      </c>
      <c r="W829" s="20">
        <f>Data!AA829-Data!CH829</f>
        <v>-4.9000000000000057</v>
      </c>
      <c r="X829" s="20">
        <f>Data!AB829-Data!CI829</f>
        <v>-0.05</v>
      </c>
      <c r="Y829" s="20">
        <f>Data!AC829-Data!CJ829</f>
        <v>-4.53</v>
      </c>
      <c r="Z829" s="20">
        <f>Data!AD829-Data!CK829</f>
        <v>-2.6000000000000085</v>
      </c>
      <c r="AA829" s="20">
        <f>Data!AE829-Data!CL829</f>
        <v>1.9000000000000057</v>
      </c>
      <c r="AB829" s="20">
        <f>Data!AF829-Data!CM829</f>
        <v>-4.62</v>
      </c>
      <c r="AC829" s="20">
        <f>Data!AG829-Data!CN829</f>
        <v>-13.800000000000011</v>
      </c>
      <c r="AD829" s="20">
        <f>Data!AH829-Data!CO829</f>
        <v>8.0999999999999943</v>
      </c>
      <c r="AE829" s="20">
        <f>Data!AI829-Data!CP829</f>
        <v>-0.49670000000000003</v>
      </c>
      <c r="AF829" s="20">
        <f>Data!AJ829-Data!CQ829</f>
        <v>-8</v>
      </c>
      <c r="AG829" s="20">
        <f>Data!AK829-Data!CR829</f>
        <v>-0.36363636363636365</v>
      </c>
      <c r="AH829" s="20">
        <f>Data!AL829-Data!CS829</f>
        <v>-296</v>
      </c>
      <c r="AI829" s="20">
        <f>Data!AM829-Data!CT829</f>
        <v>-14.89</v>
      </c>
      <c r="AJ829" s="20">
        <f>Data!AN829-Data!CU829</f>
        <v>-4.25</v>
      </c>
      <c r="AK829" s="20">
        <f>Data!AO829-Data!CV829</f>
        <v>-206</v>
      </c>
      <c r="AL829" s="20">
        <f>Data!AP829-Data!CW829</f>
        <v>-56</v>
      </c>
      <c r="AM829" s="20">
        <f>Data!AQ829-Data!CX829</f>
        <v>-194</v>
      </c>
      <c r="AN829" s="20">
        <f>Data!AR829-Data!CY829</f>
        <v>-1.100000000000001E-2</v>
      </c>
      <c r="AO829" s="20">
        <f>Data!AS829-Data!CZ829</f>
        <v>-25</v>
      </c>
      <c r="AP829" s="20">
        <f>Data!AT829-Data!DA829</f>
        <v>-90</v>
      </c>
      <c r="AQ829" s="20">
        <f>Data!AU829-Data!DB829</f>
        <v>6.0000000000000053E-3</v>
      </c>
      <c r="AR829" s="20">
        <f>Data!AV829-Data!DC829</f>
        <v>15</v>
      </c>
      <c r="AS829" s="20">
        <f>Data!AW829-Data!DD829</f>
        <v>30</v>
      </c>
      <c r="AT829" s="20">
        <f>Data!AX829-Data!DE829</f>
        <v>-1.5000000000000013E-2</v>
      </c>
      <c r="AU829" s="20">
        <f>Data!AY829-Data!DF829</f>
        <v>-85</v>
      </c>
      <c r="AV829" s="20">
        <f>Data!AZ829-Data!DG829</f>
        <v>-3.8636363636363633</v>
      </c>
      <c r="AW829" s="20">
        <f>Data!BA829-Data!DH829</f>
        <v>-121</v>
      </c>
      <c r="AX829" s="20">
        <f>Data!BB829-Data!DI829</f>
        <v>-5.5</v>
      </c>
      <c r="AY829" s="20">
        <f>Data!BC829-Data!DJ829</f>
        <v>-44</v>
      </c>
      <c r="AZ829" s="20">
        <f>Data!BD829-Data!DK829</f>
        <v>-21</v>
      </c>
      <c r="BA829" s="20">
        <f>Data!BE829-Data!DL829</f>
        <v>-31</v>
      </c>
      <c r="BB829" s="20">
        <f>Data!BF829-Data!DM829</f>
        <v>14</v>
      </c>
      <c r="BC829" s="20">
        <f>Data!BG829-Data!DN829</f>
        <v>22</v>
      </c>
      <c r="BD829" s="20">
        <f>Data!BH829-Data!DO829</f>
        <v>-9.4000000000000057</v>
      </c>
      <c r="BE829" s="20">
        <f>Data!BI829-Data!DP829</f>
        <v>-2.5450000000000017</v>
      </c>
      <c r="BF829" s="20">
        <f>Data!BJ829-Data!DQ829</f>
        <v>-6.8179999999999996</v>
      </c>
      <c r="BG829" s="20">
        <f>Data!BK829-Data!DR829</f>
        <v>-0.26200000000000001</v>
      </c>
      <c r="BH829" s="20">
        <f>Data!BL829-Data!DS829</f>
        <v>0.63599999999999923</v>
      </c>
      <c r="BI829" s="20">
        <f>Data!BM829-Data!DT829</f>
        <v>-0.11800000000000005</v>
      </c>
      <c r="BJ829" s="20">
        <f>Data!BN829-Data!DU829</f>
        <v>-4.0999999999999979</v>
      </c>
      <c r="BK829" s="20">
        <f>Data!BO829-Data!DV829</f>
        <v>1.3999999999999986</v>
      </c>
      <c r="BL829" s="20">
        <f>Data!BP829-Data!DW829</f>
        <v>-1.5</v>
      </c>
      <c r="BM829" s="20">
        <f>Data!BQ829-Data!DX829</f>
        <v>-0.95454545454545414</v>
      </c>
      <c r="BN829" s="20">
        <f>Data!BR829-Data!DY829</f>
        <v>1</v>
      </c>
      <c r="BO829" s="20">
        <f>Data!BS829-Data!DZ829</f>
        <v>231</v>
      </c>
      <c r="BP829" s="20">
        <f>Data!BT829-Data!EA829</f>
        <v>-0.15100000000000002</v>
      </c>
      <c r="BQ829" s="20">
        <f>Data!BU829-Data!EB829</f>
        <v>-1</v>
      </c>
      <c r="BR829" s="20">
        <f>Data!BV829-Data!EC829</f>
        <v>211</v>
      </c>
      <c r="BS829" s="20">
        <f>Data!BW829-Data!ED829</f>
        <v>227</v>
      </c>
      <c r="BT829" s="20">
        <f>Data!BX829-Data!EE829</f>
        <v>217</v>
      </c>
      <c r="BU829" s="20">
        <f>Data!BY829-Data!EF829</f>
        <v>193</v>
      </c>
      <c r="BV829" s="20">
        <f>Data!BZ829-Data!EG829</f>
        <v>201</v>
      </c>
      <c r="BW829" s="20">
        <f>Data!CA829-Data!EH829</f>
        <v>177.3</v>
      </c>
      <c r="BX829" s="20">
        <f>Data!CB829-Data!EI829</f>
        <v>231</v>
      </c>
      <c r="BY829" s="20">
        <f>Data!CC829-Data!EJ829</f>
        <v>251</v>
      </c>
      <c r="BZ829" s="20">
        <f>Data!EK829</f>
        <v>10886.4</v>
      </c>
      <c r="CA829" s="20">
        <f>Data!EL829</f>
        <v>12981.179999999998</v>
      </c>
      <c r="CB829" s="20">
        <f>Data!EM829</f>
        <v>61.5</v>
      </c>
      <c r="CC829" s="20">
        <f>Data!EN829</f>
        <v>48.051272727272732</v>
      </c>
      <c r="CD829" s="20">
        <f>Data!EO829</f>
        <v>12.359</v>
      </c>
      <c r="CE829" s="20">
        <f>Data!EP829</f>
        <v>251.33599999999998</v>
      </c>
      <c r="CF829" s="50">
        <f>IF(ISBLANK(Data!EQ829), "", Data!EQ829)</f>
        <v>83</v>
      </c>
      <c r="CG829" s="50">
        <f>IF(ISBLANK(Data!ER829), "", Data!ER829)</f>
        <v>84</v>
      </c>
      <c r="CH829" s="61" t="str">
        <f>IF(ISBLANK(Data!ES829), "", Data!ES829)</f>
        <v>Charleston</v>
      </c>
      <c r="CI829" s="61">
        <f>IF(ISBLANK(Data!ET829), "", Data!ET829)</f>
        <v>167</v>
      </c>
    </row>
    <row r="830" spans="1:87" x14ac:dyDescent="0.45">
      <c r="A830" s="50">
        <f>IF(ISBLANK(Data!A830), "", Data!A830)</f>
        <v>45325</v>
      </c>
      <c r="B830" s="50" t="str">
        <f>IF(ISBLANK(Data!B830), "", Data!B830)</f>
        <v>Minnesota</v>
      </c>
      <c r="C830" s="50">
        <f>IF(ISBLANK(Data!C830), "", Data!C830)</f>
        <v>175</v>
      </c>
      <c r="D830" s="50" t="str">
        <f>IF(ISBLANK(Data!D830), "", Data!D830)</f>
        <v>Northwestern</v>
      </c>
      <c r="E830" s="50">
        <f>IF(ISBLANK(Data!E830), "", Data!E830)</f>
        <v>215</v>
      </c>
      <c r="F830" s="50" t="str">
        <f>IF(ISBLANK(Data!F830), "", Data!F830)</f>
        <v>N</v>
      </c>
      <c r="G830" s="50" t="str">
        <f>IF(ISBLANK(Data!G830), "", Data!G830)</f>
        <v>Minnesota</v>
      </c>
      <c r="H830" s="50" t="str">
        <f>IF(ISBLANK(Data!H830), "", Data!H830)</f>
        <v>Northwestern</v>
      </c>
      <c r="I830" s="50" t="str">
        <f>IF(ISBLANK(Data!I830), "", Data!I830)</f>
        <v>Minnesota</v>
      </c>
      <c r="J830" s="50" t="str">
        <f>IF(ISBLANK(Data!J830), "", Data!J830)</f>
        <v>Northwestern</v>
      </c>
      <c r="K830" s="50" t="str">
        <f>IF(ISBLANK(Data!K830), "", Data!K830)</f>
        <v>Minnesota</v>
      </c>
      <c r="L830" s="50" t="str">
        <f>IF(ISBLANK(Data!L830), "", Data!L830)</f>
        <v>Northwestern</v>
      </c>
      <c r="M830" s="50" t="str">
        <f>IF(ISBLANK(Data!M830), "", Data!M830)</f>
        <v>Minnesota</v>
      </c>
      <c r="N830" s="50" t="str">
        <f>IF(ISBLANK(Data!N830), "", Data!N830)</f>
        <v>Northwestern</v>
      </c>
      <c r="O830" s="50" t="str">
        <f>IF(ISBLANK(Data!O830), "", Data!O830)</f>
        <v>Minnesota</v>
      </c>
      <c r="P830" s="50" t="str">
        <f>IF(ISBLANK(Data!P830), "", Data!P830)</f>
        <v>Northwestern</v>
      </c>
      <c r="Q830" s="50" t="str">
        <f>IF(ISBLANK(Data!Q830), "", Data!Q830)</f>
        <v>Minnesota</v>
      </c>
      <c r="R830" s="50" t="str">
        <f>IF(ISBLANK(Data!R830), "", Data!R830)</f>
        <v>Northwestern</v>
      </c>
      <c r="S830" s="20">
        <f>Data!W830-Data!CD830</f>
        <v>-6.4285714285713946E-2</v>
      </c>
      <c r="T830" s="20">
        <f>Data!X830-Data!CE830</f>
        <v>-5.5400000000000009</v>
      </c>
      <c r="U830" s="20">
        <f>Data!Y830-Data!CF830</f>
        <v>-7</v>
      </c>
      <c r="V830" s="20">
        <f>Data!Z830-Data!CG830</f>
        <v>-1.5</v>
      </c>
      <c r="W830" s="20">
        <f>Data!AA830-Data!CH830</f>
        <v>3.1000000000000085</v>
      </c>
      <c r="X830" s="20">
        <f>Data!AB830-Data!CI830</f>
        <v>-0.10400000000000001</v>
      </c>
      <c r="Y830" s="20">
        <f>Data!AC830-Data!CJ830</f>
        <v>-6.9</v>
      </c>
      <c r="Z830" s="20">
        <f>Data!AD830-Data!CK830</f>
        <v>-3.1000000000000085</v>
      </c>
      <c r="AA830" s="20">
        <f>Data!AE830-Data!CL830</f>
        <v>3.7999999999999972</v>
      </c>
      <c r="AB830" s="20">
        <f>Data!AF830-Data!CM830</f>
        <v>-6.3800000000000008</v>
      </c>
      <c r="AC830" s="20">
        <f>Data!AG830-Data!CN830</f>
        <v>-9.0999999999999943</v>
      </c>
      <c r="AD830" s="20">
        <f>Data!AH830-Data!CO830</f>
        <v>-1</v>
      </c>
      <c r="AE830" s="20">
        <f>Data!AI830-Data!CP830</f>
        <v>-0.13099999999999989</v>
      </c>
      <c r="AF830" s="20">
        <f>Data!AJ830-Data!CQ830</f>
        <v>-3.5999999999999996</v>
      </c>
      <c r="AG830" s="20">
        <f>Data!AK830-Data!CR830</f>
        <v>-0.17547619047619045</v>
      </c>
      <c r="AH830" s="20">
        <f>Data!AL830-Data!CS830</f>
        <v>-97</v>
      </c>
      <c r="AI830" s="20">
        <f>Data!AM830-Data!CT830</f>
        <v>-2.5399999999999991</v>
      </c>
      <c r="AJ830" s="20">
        <f>Data!AN830-Data!CU830</f>
        <v>-5.2600000000000007</v>
      </c>
      <c r="AK830" s="20">
        <f>Data!AO830-Data!CV830</f>
        <v>-53</v>
      </c>
      <c r="AL830" s="20">
        <f>Data!AP830-Data!CW830</f>
        <v>-102</v>
      </c>
      <c r="AM830" s="20">
        <f>Data!AQ830-Data!CX830</f>
        <v>-61</v>
      </c>
      <c r="AN830" s="20">
        <f>Data!AR830-Data!CY830</f>
        <v>-1.0000000000000009E-3</v>
      </c>
      <c r="AO830" s="20">
        <f>Data!AS830-Data!CZ830</f>
        <v>-20</v>
      </c>
      <c r="AP830" s="20">
        <f>Data!AT830-Data!DA830</f>
        <v>6</v>
      </c>
      <c r="AQ830" s="20">
        <f>Data!AU830-Data!DB830</f>
        <v>-4.8999999999999988E-2</v>
      </c>
      <c r="AR830" s="20">
        <f>Data!AV830-Data!DC830</f>
        <v>29</v>
      </c>
      <c r="AS830" s="20">
        <f>Data!AW830-Data!DD830</f>
        <v>67</v>
      </c>
      <c r="AT830" s="20">
        <f>Data!AX830-Data!DE830</f>
        <v>-4.9999999999999933E-2</v>
      </c>
      <c r="AU830" s="20">
        <f>Data!AY830-Data!DF830</f>
        <v>55</v>
      </c>
      <c r="AV830" s="20">
        <f>Data!AZ830-Data!DG830</f>
        <v>3.1452380952380956</v>
      </c>
      <c r="AW830" s="20">
        <f>Data!BA830-Data!DH830</f>
        <v>119</v>
      </c>
      <c r="AX830" s="20">
        <f>Data!BB830-Data!DI830</f>
        <v>7.4428571428571395</v>
      </c>
      <c r="AY830" s="20">
        <f>Data!BC830-Data!DJ830</f>
        <v>25</v>
      </c>
      <c r="AZ830" s="20">
        <f>Data!BD830-Data!DK830</f>
        <v>-30</v>
      </c>
      <c r="BA830" s="20">
        <f>Data!BE830-Data!DL830</f>
        <v>28</v>
      </c>
      <c r="BB830" s="20">
        <f>Data!BF830-Data!DM830</f>
        <v>66</v>
      </c>
      <c r="BC830" s="20">
        <f>Data!BG830-Data!DN830</f>
        <v>-56</v>
      </c>
      <c r="BD830" s="20">
        <f>Data!BH830-Data!DO830</f>
        <v>1.1999999999999886</v>
      </c>
      <c r="BE830" s="20">
        <f>Data!BI830-Data!DP830</f>
        <v>-1.605000000000004</v>
      </c>
      <c r="BF830" s="20">
        <f>Data!BJ830-Data!DQ830</f>
        <v>2.726</v>
      </c>
      <c r="BG830" s="20">
        <f>Data!BK830-Data!DR830</f>
        <v>-0.39399999999999991</v>
      </c>
      <c r="BH830" s="20">
        <f>Data!BL830-Data!DS830</f>
        <v>3.74</v>
      </c>
      <c r="BI830" s="20">
        <f>Data!BM830-Data!DT830</f>
        <v>-0.34699999999999998</v>
      </c>
      <c r="BJ830" s="20">
        <f>Data!BN830-Data!DU830</f>
        <v>1.4000000000000021</v>
      </c>
      <c r="BK830" s="20">
        <f>Data!BO830-Data!DV830</f>
        <v>4.0999999999999996</v>
      </c>
      <c r="BL830" s="20">
        <f>Data!BP830-Data!DW830</f>
        <v>1.5999999999999996</v>
      </c>
      <c r="BM830" s="20">
        <f>Data!BQ830-Data!DX830</f>
        <v>-1.1190476190476186</v>
      </c>
      <c r="BN830" s="20">
        <f>Data!BR830-Data!DY830</f>
        <v>-1.8000000000000007</v>
      </c>
      <c r="BO830" s="20">
        <f>Data!BS830-Data!DZ830</f>
        <v>123</v>
      </c>
      <c r="BP830" s="20">
        <f>Data!BT830-Data!EA830</f>
        <v>-9.2999999999999972E-2</v>
      </c>
      <c r="BQ830" s="20">
        <f>Data!BU830-Data!EB830</f>
        <v>1</v>
      </c>
      <c r="BR830" s="20">
        <f>Data!BV830-Data!EC830</f>
        <v>35</v>
      </c>
      <c r="BS830" s="20">
        <f>Data!BW830-Data!ED830</f>
        <v>73</v>
      </c>
      <c r="BT830" s="20">
        <f>Data!BX830-Data!EE830</f>
        <v>69</v>
      </c>
      <c r="BU830" s="20">
        <f>Data!BY830-Data!EF830</f>
        <v>56</v>
      </c>
      <c r="BV830" s="20">
        <f>Data!BZ830-Data!EG830</f>
        <v>41</v>
      </c>
      <c r="BW830" s="20">
        <f>Data!CA830-Data!EH830</f>
        <v>53.900000000000006</v>
      </c>
      <c r="BX830" s="20">
        <f>Data!CB830-Data!EI830</f>
        <v>123</v>
      </c>
      <c r="BY830" s="20">
        <f>Data!CC830-Data!EJ830</f>
        <v>172</v>
      </c>
      <c r="BZ830" s="20">
        <f>Data!EK830</f>
        <v>11314.38</v>
      </c>
      <c r="CA830" s="20">
        <f>Data!EL830</f>
        <v>11854.08</v>
      </c>
      <c r="CB830" s="20">
        <f>Data!EM830</f>
        <v>95.61904761904762</v>
      </c>
      <c r="CC830" s="20">
        <f>Data!EN830</f>
        <v>57.265000000000001</v>
      </c>
      <c r="CD830" s="20">
        <f>Data!EO830</f>
        <v>11.939199999999998</v>
      </c>
      <c r="CE830" s="20">
        <f>Data!EP830</f>
        <v>259.67400000000004</v>
      </c>
      <c r="CF830" s="50">
        <f>IF(ISBLANK(Data!EQ830), "", Data!EQ830)</f>
        <v>75</v>
      </c>
      <c r="CG830" s="50">
        <f>IF(ISBLANK(Data!ER830), "", Data!ER830)</f>
        <v>66</v>
      </c>
      <c r="CH830" s="61" t="str">
        <f>IF(ISBLANK(Data!ES830), "", Data!ES830)</f>
        <v>Minnesota</v>
      </c>
      <c r="CI830" s="61">
        <f>IF(ISBLANK(Data!ET830), "", Data!ET830)</f>
        <v>141</v>
      </c>
    </row>
    <row r="831" spans="1:87" x14ac:dyDescent="0.45">
      <c r="A831" s="50">
        <f>IF(ISBLANK(Data!A831), "", Data!A831)</f>
        <v>45325</v>
      </c>
      <c r="B831" s="50" t="str">
        <f>IF(ISBLANK(Data!B831), "", Data!B831)</f>
        <v>Sacred Heart</v>
      </c>
      <c r="C831" s="50">
        <f>IF(ISBLANK(Data!C831), "", Data!C831)</f>
        <v>250</v>
      </c>
      <c r="D831" s="50" t="str">
        <f>IF(ISBLANK(Data!D831), "", Data!D831)</f>
        <v>Le Moyne</v>
      </c>
      <c r="E831" s="50">
        <f>IF(ISBLANK(Data!E831), "", Data!E831)</f>
        <v>140</v>
      </c>
      <c r="F831" s="50" t="str">
        <f>IF(ISBLANK(Data!F831), "", Data!F831)</f>
        <v>N</v>
      </c>
      <c r="G831" s="50" t="str">
        <f>IF(ISBLANK(Data!G831), "", Data!G831)</f>
        <v>Sacred Heart</v>
      </c>
      <c r="H831" s="50" t="str">
        <f>IF(ISBLANK(Data!H831), "", Data!H831)</f>
        <v>Le Moyne</v>
      </c>
      <c r="I831" s="50" t="str">
        <f>IF(ISBLANK(Data!I831), "", Data!I831)</f>
        <v>Sacred Heart</v>
      </c>
      <c r="J831" s="50" t="str">
        <f>IF(ISBLANK(Data!J831), "", Data!J831)</f>
        <v>Le Moyne</v>
      </c>
      <c r="K831" s="50" t="str">
        <f>IF(ISBLANK(Data!K831), "", Data!K831)</f>
        <v>Sacred Heart</v>
      </c>
      <c r="L831" s="50" t="str">
        <f>IF(ISBLANK(Data!L831), "", Data!L831)</f>
        <v>Le Moyne</v>
      </c>
      <c r="M831" s="50" t="str">
        <f>IF(ISBLANK(Data!M831), "", Data!M831)</f>
        <v>Sacred Hrt</v>
      </c>
      <c r="N831" s="50" t="str">
        <f>IF(ISBLANK(Data!N831), "", Data!N831)</f>
        <v>Le Moyne</v>
      </c>
      <c r="O831" s="50" t="str">
        <f>IF(ISBLANK(Data!O831), "", Data!O831)</f>
        <v>Sacred Heart</v>
      </c>
      <c r="P831" s="50" t="str">
        <f>IF(ISBLANK(Data!P831), "", Data!P831)</f>
        <v>Le Moyne</v>
      </c>
      <c r="Q831" s="50" t="str">
        <f>IF(ISBLANK(Data!Q831), "", Data!Q831)</f>
        <v>Sacred Heart</v>
      </c>
      <c r="R831" s="50" t="str">
        <f>IF(ISBLANK(Data!R831), "", Data!R831)</f>
        <v>Le Moyne</v>
      </c>
      <c r="S831" s="20">
        <f>Data!W831-Data!CD831</f>
        <v>4.9689440993788025E-2</v>
      </c>
      <c r="T831" s="20">
        <f>Data!X831-Data!CE831</f>
        <v>1.9499999999999993</v>
      </c>
      <c r="U831" s="20">
        <f>Data!Y831-Data!CF831</f>
        <v>-0.19999999999998863</v>
      </c>
      <c r="V831" s="20">
        <f>Data!Z831-Data!CG831</f>
        <v>-2.1000000000000085</v>
      </c>
      <c r="W831" s="20">
        <f>Data!AA831-Data!CH831</f>
        <v>1.2999999999999972</v>
      </c>
      <c r="X831" s="20">
        <f>Data!AB831-Data!CI831</f>
        <v>4.4999999999999998E-2</v>
      </c>
      <c r="Y831" s="20">
        <f>Data!AC831-Data!CJ831</f>
        <v>-3.8199999999999994</v>
      </c>
      <c r="Z831" s="20">
        <f>Data!AD831-Data!CK831</f>
        <v>-1.9000000000000057</v>
      </c>
      <c r="AA831" s="20">
        <f>Data!AE831-Data!CL831</f>
        <v>1.9000000000000057</v>
      </c>
      <c r="AB831" s="20">
        <f>Data!AF831-Data!CM831</f>
        <v>-4.3499999999999996</v>
      </c>
      <c r="AC831" s="20">
        <f>Data!AG831-Data!CN831</f>
        <v>-0.29999999999999716</v>
      </c>
      <c r="AD831" s="20">
        <f>Data!AH831-Data!CO831</f>
        <v>-2.7999999999999972</v>
      </c>
      <c r="AE831" s="20">
        <f>Data!AI831-Data!CP831</f>
        <v>3.9300000000000002E-2</v>
      </c>
      <c r="AF831" s="20">
        <f>Data!AJ831-Data!CQ831</f>
        <v>0.29999999999999893</v>
      </c>
      <c r="AG831" s="20">
        <f>Data!AK831-Data!CR831</f>
        <v>5.1138716356107561E-2</v>
      </c>
      <c r="AH831" s="20">
        <f>Data!AL831-Data!CS831</f>
        <v>15</v>
      </c>
      <c r="AI831" s="20">
        <f>Data!AM831-Data!CT831</f>
        <v>1.42</v>
      </c>
      <c r="AJ831" s="20">
        <f>Data!AN831-Data!CU831</f>
        <v>-1.2999999999999998</v>
      </c>
      <c r="AK831" s="20">
        <f>Data!AO831-Data!CV831</f>
        <v>147</v>
      </c>
      <c r="AL831" s="20">
        <f>Data!AP831-Data!CW831</f>
        <v>148</v>
      </c>
      <c r="AM831" s="20">
        <f>Data!AQ831-Data!CX831</f>
        <v>100</v>
      </c>
      <c r="AN831" s="20">
        <f>Data!AR831-Data!CY831</f>
        <v>1.2000000000000011E-2</v>
      </c>
      <c r="AO831" s="20">
        <f>Data!AS831-Data!CZ831</f>
        <v>-49</v>
      </c>
      <c r="AP831" s="20">
        <f>Data!AT831-Data!DA831</f>
        <v>-140</v>
      </c>
      <c r="AQ831" s="20">
        <f>Data!AU831-Data!DB831</f>
        <v>1.0000000000000009E-3</v>
      </c>
      <c r="AR831" s="20">
        <f>Data!AV831-Data!DC831</f>
        <v>74</v>
      </c>
      <c r="AS831" s="20">
        <f>Data!AW831-Data!DD831</f>
        <v>129</v>
      </c>
      <c r="AT831" s="20">
        <f>Data!AX831-Data!DE831</f>
        <v>-6.0000000000000053E-2</v>
      </c>
      <c r="AU831" s="20">
        <f>Data!AY831-Data!DF831</f>
        <v>45</v>
      </c>
      <c r="AV831" s="20">
        <f>Data!AZ831-Data!DG831</f>
        <v>1.1987577639751557</v>
      </c>
      <c r="AW831" s="20">
        <f>Data!BA831-Data!DH831</f>
        <v>83</v>
      </c>
      <c r="AX831" s="20">
        <f>Data!BB831-Data!DI831</f>
        <v>0.75569358178054102</v>
      </c>
      <c r="AY831" s="20">
        <f>Data!BC831-Data!DJ831</f>
        <v>-32</v>
      </c>
      <c r="AZ831" s="20">
        <f>Data!BD831-Data!DK831</f>
        <v>24</v>
      </c>
      <c r="BA831" s="20">
        <f>Data!BE831-Data!DL831</f>
        <v>45</v>
      </c>
      <c r="BB831" s="20">
        <f>Data!BF831-Data!DM831</f>
        <v>36</v>
      </c>
      <c r="BC831" s="20">
        <f>Data!BG831-Data!DN831</f>
        <v>75</v>
      </c>
      <c r="BD831" s="20">
        <f>Data!BH831-Data!DO831</f>
        <v>-9.9999999999994316E-2</v>
      </c>
      <c r="BE831" s="20">
        <f>Data!BI831-Data!DP831</f>
        <v>0.125</v>
      </c>
      <c r="BF831" s="20">
        <f>Data!BJ831-Data!DQ831</f>
        <v>-0.17599999999999993</v>
      </c>
      <c r="BG831" s="20">
        <f>Data!BK831-Data!DR831</f>
        <v>-0.29899999999999993</v>
      </c>
      <c r="BH831" s="20">
        <f>Data!BL831-Data!DS831</f>
        <v>0.57099999999999973</v>
      </c>
      <c r="BI831" s="20">
        <f>Data!BM831-Data!DT831</f>
        <v>-1.2000000000000011E-2</v>
      </c>
      <c r="BJ831" s="20">
        <f>Data!BN831-Data!DU831</f>
        <v>-8.6000000000000014</v>
      </c>
      <c r="BK831" s="20">
        <f>Data!BO831-Data!DV831</f>
        <v>4.3999999999999986</v>
      </c>
      <c r="BL831" s="20">
        <f>Data!BP831-Data!DW831</f>
        <v>1.7000000000000002</v>
      </c>
      <c r="BM831" s="20">
        <f>Data!BQ831-Data!DX831</f>
        <v>0.2898550724637694</v>
      </c>
      <c r="BN831" s="20">
        <f>Data!BR831-Data!DY831</f>
        <v>2</v>
      </c>
      <c r="BO831" s="20">
        <f>Data!BS831-Data!DZ831</f>
        <v>5</v>
      </c>
      <c r="BP831" s="20">
        <f>Data!BT831-Data!EA831</f>
        <v>-4.0000000000000036E-3</v>
      </c>
      <c r="BQ831" s="20">
        <f>Data!BU831-Data!EB831</f>
        <v>1</v>
      </c>
      <c r="BR831" s="20">
        <f>Data!BV831-Data!EC831</f>
        <v>-9</v>
      </c>
      <c r="BS831" s="20">
        <f>Data!BW831-Data!ED831</f>
        <v>-26</v>
      </c>
      <c r="BT831" s="20">
        <f>Data!BX831-Data!EE831</f>
        <v>300</v>
      </c>
      <c r="BU831" s="20">
        <f>Data!BY831-Data!EF831</f>
        <v>274</v>
      </c>
      <c r="BV831" s="20">
        <f>Data!BZ831-Data!EG831</f>
        <v>-14</v>
      </c>
      <c r="BW831" s="20">
        <f>Data!CA831-Data!EH831</f>
        <v>87.399999999999977</v>
      </c>
      <c r="BX831" s="20">
        <f>Data!CB831-Data!EI831</f>
        <v>5</v>
      </c>
      <c r="BY831" s="20">
        <f>Data!CC831-Data!EJ831</f>
        <v>-20</v>
      </c>
      <c r="BZ831" s="20">
        <f>Data!EK831</f>
        <v>11650.86</v>
      </c>
      <c r="CA831" s="20">
        <f>Data!EL831</f>
        <v>11460.48</v>
      </c>
      <c r="CB831" s="20">
        <f>Data!EM831</f>
        <v>104</v>
      </c>
      <c r="CC831" s="20">
        <f>Data!EN831</f>
        <v>102.36408695652175</v>
      </c>
      <c r="CD831" s="20">
        <f>Data!EO831</f>
        <v>13.073</v>
      </c>
      <c r="CE831" s="20">
        <f>Data!EP831</f>
        <v>224.04399999999998</v>
      </c>
      <c r="CF831" s="50">
        <f>IF(ISBLANK(Data!EQ831), "", Data!EQ831)</f>
        <v>87</v>
      </c>
      <c r="CG831" s="50">
        <f>IF(ISBLANK(Data!ER831), "", Data!ER831)</f>
        <v>81</v>
      </c>
      <c r="CH831" s="61" t="str">
        <f>IF(ISBLANK(Data!ES831), "", Data!ES831)</f>
        <v>Sacred Heart</v>
      </c>
      <c r="CI831" s="61">
        <f>IF(ISBLANK(Data!ET831), "", Data!ET831)</f>
        <v>168</v>
      </c>
    </row>
    <row r="832" spans="1:87" x14ac:dyDescent="0.45">
      <c r="A832" s="50">
        <f>IF(ISBLANK(Data!A832), "", Data!A832)</f>
        <v>45325</v>
      </c>
      <c r="B832" s="50" t="str">
        <f>IF(ISBLANK(Data!B832), "", Data!B832)</f>
        <v>Stonehill</v>
      </c>
      <c r="C832" s="50">
        <f>IF(ISBLANK(Data!C832), "", Data!C832)</f>
        <v>287</v>
      </c>
      <c r="D832" s="50" t="str">
        <f>IF(ISBLANK(Data!D832), "", Data!D832)</f>
        <v>Wagner</v>
      </c>
      <c r="E832" s="50">
        <f>IF(ISBLANK(Data!E832), "", Data!E832)</f>
        <v>343</v>
      </c>
      <c r="F832" s="50" t="str">
        <f>IF(ISBLANK(Data!F832), "", Data!F832)</f>
        <v>N</v>
      </c>
      <c r="G832" s="50" t="str">
        <f>IF(ISBLANK(Data!G832), "", Data!G832)</f>
        <v>Stonehill</v>
      </c>
      <c r="H832" s="50" t="str">
        <f>IF(ISBLANK(Data!H832), "", Data!H832)</f>
        <v>Wagner</v>
      </c>
      <c r="I832" s="50" t="str">
        <f>IF(ISBLANK(Data!I832), "", Data!I832)</f>
        <v>Stonehill</v>
      </c>
      <c r="J832" s="50" t="str">
        <f>IF(ISBLANK(Data!J832), "", Data!J832)</f>
        <v>Wagner</v>
      </c>
      <c r="K832" s="50" t="str">
        <f>IF(ISBLANK(Data!K832), "", Data!K832)</f>
        <v>Stonehill</v>
      </c>
      <c r="L832" s="50" t="str">
        <f>IF(ISBLANK(Data!L832), "", Data!L832)</f>
        <v>Wagner</v>
      </c>
      <c r="M832" s="50" t="str">
        <f>IF(ISBLANK(Data!M832), "", Data!M832)</f>
        <v>Stonehill</v>
      </c>
      <c r="N832" s="50" t="str">
        <f>IF(ISBLANK(Data!N832), "", Data!N832)</f>
        <v>Wagner</v>
      </c>
      <c r="O832" s="50" t="str">
        <f>IF(ISBLANK(Data!O832), "", Data!O832)</f>
        <v>Stonehill</v>
      </c>
      <c r="P832" s="50" t="str">
        <f>IF(ISBLANK(Data!P832), "", Data!P832)</f>
        <v>Wagner</v>
      </c>
      <c r="Q832" s="50" t="str">
        <f>IF(ISBLANK(Data!Q832), "", Data!Q832)</f>
        <v>Stonehill</v>
      </c>
      <c r="R832" s="50" t="str">
        <f>IF(ISBLANK(Data!R832), "", Data!R832)</f>
        <v>Wagner</v>
      </c>
      <c r="S832" s="20">
        <f>Data!W832-Data!CD832</f>
        <v>-0.41304347826086962</v>
      </c>
      <c r="T832" s="20">
        <f>Data!X832-Data!CE832</f>
        <v>-11.440000000000001</v>
      </c>
      <c r="U832" s="20">
        <f>Data!Y832-Data!CF832</f>
        <v>-7.5</v>
      </c>
      <c r="V832" s="20">
        <f>Data!Z832-Data!CG832</f>
        <v>4</v>
      </c>
      <c r="W832" s="20">
        <f>Data!AA832-Data!CH832</f>
        <v>7.1999999999999957</v>
      </c>
      <c r="X832" s="20">
        <f>Data!AB832-Data!CI832</f>
        <v>-0.10200000000000001</v>
      </c>
      <c r="Y832" s="20">
        <f>Data!AC832-Data!CJ832</f>
        <v>4.5600000000000005</v>
      </c>
      <c r="Z832" s="20">
        <f>Data!AD832-Data!CK832</f>
        <v>3.7000000000000028</v>
      </c>
      <c r="AA832" s="20">
        <f>Data!AE832-Data!CL832</f>
        <v>-0.90000000000000568</v>
      </c>
      <c r="AB832" s="20">
        <f>Data!AF832-Data!CM832</f>
        <v>5.67</v>
      </c>
      <c r="AC832" s="20">
        <f>Data!AG832-Data!CN832</f>
        <v>-8.7000000000000028</v>
      </c>
      <c r="AD832" s="20">
        <f>Data!AH832-Data!CO832</f>
        <v>2.7999999999999972</v>
      </c>
      <c r="AE832" s="20">
        <f>Data!AI832-Data!CP832</f>
        <v>-0.17519999999999999</v>
      </c>
      <c r="AF832" s="20">
        <f>Data!AJ832-Data!CQ832</f>
        <v>-8</v>
      </c>
      <c r="AG832" s="20">
        <f>Data!AK832-Data!CR832</f>
        <v>-0.30217391304347829</v>
      </c>
      <c r="AH832" s="20">
        <f>Data!AL832-Data!CS832</f>
        <v>-213</v>
      </c>
      <c r="AI832" s="20">
        <f>Data!AM832-Data!CT832</f>
        <v>-9.8500000000000014</v>
      </c>
      <c r="AJ832" s="20">
        <f>Data!AN832-Data!CU832</f>
        <v>3.6199999999999997</v>
      </c>
      <c r="AK832" s="20">
        <f>Data!AO832-Data!CV832</f>
        <v>165</v>
      </c>
      <c r="AL832" s="20">
        <f>Data!AP832-Data!CW832</f>
        <v>528</v>
      </c>
      <c r="AM832" s="20">
        <f>Data!AQ832-Data!CX832</f>
        <v>171</v>
      </c>
      <c r="AN832" s="20">
        <f>Data!AR832-Data!CY832</f>
        <v>-4.0000000000000036E-3</v>
      </c>
      <c r="AO832" s="20">
        <f>Data!AS832-Data!CZ832</f>
        <v>36</v>
      </c>
      <c r="AP832" s="20">
        <f>Data!AT832-Data!DA832</f>
        <v>159</v>
      </c>
      <c r="AQ832" s="20">
        <f>Data!AU832-Data!DB832</f>
        <v>-2.9000000000000026E-2</v>
      </c>
      <c r="AR832" s="20">
        <f>Data!AV832-Data!DC832</f>
        <v>5</v>
      </c>
      <c r="AS832" s="20">
        <f>Data!AW832-Data!DD832</f>
        <v>11</v>
      </c>
      <c r="AT832" s="20">
        <f>Data!AX832-Data!DE832</f>
        <v>-9.000000000000008E-3</v>
      </c>
      <c r="AU832" s="20">
        <f>Data!AY832-Data!DF832</f>
        <v>-36</v>
      </c>
      <c r="AV832" s="20">
        <f>Data!AZ832-Data!DG832</f>
        <v>-3.0130434782608688</v>
      </c>
      <c r="AW832" s="20">
        <f>Data!BA832-Data!DH832</f>
        <v>30</v>
      </c>
      <c r="AX832" s="20">
        <f>Data!BB832-Data!DI832</f>
        <v>-3.3521739130434796</v>
      </c>
      <c r="AY832" s="20">
        <f>Data!BC832-Data!DJ832</f>
        <v>-7</v>
      </c>
      <c r="AZ832" s="20">
        <f>Data!BD832-Data!DK832</f>
        <v>45</v>
      </c>
      <c r="BA832" s="20">
        <f>Data!BE832-Data!DL832</f>
        <v>16</v>
      </c>
      <c r="BB832" s="20">
        <f>Data!BF832-Data!DM832</f>
        <v>132</v>
      </c>
      <c r="BC832" s="20">
        <f>Data!BG832-Data!DN832</f>
        <v>68</v>
      </c>
      <c r="BD832" s="20">
        <f>Data!BH832-Data!DO832</f>
        <v>-1.2999999999999972</v>
      </c>
      <c r="BE832" s="20">
        <f>Data!BI832-Data!DP832</f>
        <v>14.810999999999993</v>
      </c>
      <c r="BF832" s="20">
        <f>Data!BJ832-Data!DQ832</f>
        <v>-16.057000000000002</v>
      </c>
      <c r="BG832" s="20">
        <f>Data!BK832-Data!DR832</f>
        <v>-0.57099999999999995</v>
      </c>
      <c r="BH832" s="20">
        <f>Data!BL832-Data!DS832</f>
        <v>4.4609999999999985</v>
      </c>
      <c r="BI832" s="20">
        <f>Data!BM832-Data!DT832</f>
        <v>-0.122</v>
      </c>
      <c r="BJ832" s="20">
        <f>Data!BN832-Data!DU832</f>
        <v>3.8999999999999986</v>
      </c>
      <c r="BK832" s="20">
        <f>Data!BO832-Data!DV832</f>
        <v>-1.5</v>
      </c>
      <c r="BL832" s="20">
        <f>Data!BP832-Data!DW832</f>
        <v>0.5</v>
      </c>
      <c r="BM832" s="20">
        <f>Data!BQ832-Data!DX832</f>
        <v>1.1347826086956525</v>
      </c>
      <c r="BN832" s="20">
        <f>Data!BR832-Data!DY832</f>
        <v>1</v>
      </c>
      <c r="BO832" s="20">
        <f>Data!BS832-Data!DZ832</f>
        <v>62</v>
      </c>
      <c r="BP832" s="20">
        <f>Data!BT832-Data!EA832</f>
        <v>-7.400000000000001E-2</v>
      </c>
      <c r="BQ832" s="20">
        <f>Data!BU832-Data!EB832</f>
        <v>2</v>
      </c>
      <c r="BR832" s="20">
        <f>Data!BV832-Data!EC832</f>
        <v>69</v>
      </c>
      <c r="BS832" s="20">
        <f>Data!BW832-Data!ED832</f>
        <v>78</v>
      </c>
      <c r="BT832" s="20">
        <f>Data!BX832-Data!EE832</f>
        <v>100</v>
      </c>
      <c r="BU832" s="20">
        <f>Data!BY832-Data!EF832</f>
        <v>87</v>
      </c>
      <c r="BV832" s="20">
        <f>Data!BZ832-Data!EG832</f>
        <v>63</v>
      </c>
      <c r="BW832" s="20">
        <f>Data!CA832-Data!EH832</f>
        <v>64.199999999999989</v>
      </c>
      <c r="BX832" s="20">
        <f>Data!CB832-Data!EI832</f>
        <v>62</v>
      </c>
      <c r="BY832" s="20">
        <f>Data!CC832-Data!EJ832</f>
        <v>103</v>
      </c>
      <c r="BZ832" s="20">
        <f>Data!EK832</f>
        <v>9846.2000000000007</v>
      </c>
      <c r="CA832" s="20">
        <f>Data!EL832</f>
        <v>11051.7</v>
      </c>
      <c r="CB832" s="20">
        <f>Data!EM832</f>
        <v>89.84429999999999</v>
      </c>
      <c r="CC832" s="20">
        <f>Data!EN832</f>
        <v>72.860869565217399</v>
      </c>
      <c r="CD832" s="20">
        <f>Data!EO832</f>
        <v>11.151999999999999</v>
      </c>
      <c r="CE832" s="20">
        <f>Data!EP832</f>
        <v>205.71199999999999</v>
      </c>
      <c r="CF832" s="50">
        <f>IF(ISBLANK(Data!EQ832), "", Data!EQ832)</f>
        <v>71</v>
      </c>
      <c r="CG832" s="50">
        <f>IF(ISBLANK(Data!ER832), "", Data!ER832)</f>
        <v>61</v>
      </c>
      <c r="CH832" s="61" t="str">
        <f>IF(ISBLANK(Data!ES832), "", Data!ES832)</f>
        <v>Stonehill</v>
      </c>
      <c r="CI832" s="61">
        <f>IF(ISBLANK(Data!ET832), "", Data!ET832)</f>
        <v>132</v>
      </c>
    </row>
    <row r="833" spans="1:87" x14ac:dyDescent="0.45">
      <c r="A833" s="50">
        <f>IF(ISBLANK(Data!A833), "", Data!A833)</f>
        <v>45325</v>
      </c>
      <c r="B833" s="50" t="str">
        <f>IF(ISBLANK(Data!B833), "", Data!B833)</f>
        <v>Ohio</v>
      </c>
      <c r="C833" s="50">
        <f>IF(ISBLANK(Data!C833), "", Data!C833)</f>
        <v>219</v>
      </c>
      <c r="D833" s="50" t="str">
        <f>IF(ISBLANK(Data!D833), "", Data!D833)</f>
        <v>Miami OH</v>
      </c>
      <c r="E833" s="50">
        <f>IF(ISBLANK(Data!E833), "", Data!E833)</f>
        <v>170</v>
      </c>
      <c r="F833" s="50" t="str">
        <f>IF(ISBLANK(Data!F833), "", Data!F833)</f>
        <v>N</v>
      </c>
      <c r="G833" s="50" t="str">
        <f>IF(ISBLANK(Data!G833), "", Data!G833)</f>
        <v>Ohio</v>
      </c>
      <c r="H833" s="50" t="str">
        <f>IF(ISBLANK(Data!H833), "", Data!H833)</f>
        <v>Miami OH</v>
      </c>
      <c r="I833" s="50" t="str">
        <f>IF(ISBLANK(Data!I833), "", Data!I833)</f>
        <v>Ohio</v>
      </c>
      <c r="J833" s="50" t="str">
        <f>IF(ISBLANK(Data!J833), "", Data!J833)</f>
        <v>Miami OH</v>
      </c>
      <c r="K833" s="50" t="str">
        <f>IF(ISBLANK(Data!K833), "", Data!K833)</f>
        <v>Ohio</v>
      </c>
      <c r="L833" s="50" t="str">
        <f>IF(ISBLANK(Data!L833), "", Data!L833)</f>
        <v>Miami OH</v>
      </c>
      <c r="M833" s="50" t="str">
        <f>IF(ISBLANK(Data!M833), "", Data!M833)</f>
        <v>Ohio</v>
      </c>
      <c r="N833" s="50" t="str">
        <f>IF(ISBLANK(Data!N833), "", Data!N833)</f>
        <v>Miami</v>
      </c>
      <c r="O833" s="50" t="str">
        <f>IF(ISBLANK(Data!O833), "", Data!O833)</f>
        <v>Ohio</v>
      </c>
      <c r="P833" s="50" t="str">
        <f>IF(ISBLANK(Data!P833), "", Data!P833)</f>
        <v>Miami (Ohio)</v>
      </c>
      <c r="Q833" s="50" t="str">
        <f>IF(ISBLANK(Data!Q833), "", Data!Q833)</f>
        <v>Ohio</v>
      </c>
      <c r="R833" s="50" t="str">
        <f>IF(ISBLANK(Data!R833), "", Data!R833)</f>
        <v>Miami (OH)</v>
      </c>
      <c r="S833" s="20">
        <f>Data!W833-Data!CD833</f>
        <v>0</v>
      </c>
      <c r="T833" s="20">
        <f>Data!X833-Data!CE833</f>
        <v>5.04</v>
      </c>
      <c r="U833" s="20">
        <f>Data!Y833-Data!CF833</f>
        <v>5.1000000000000085</v>
      </c>
      <c r="V833" s="20">
        <f>Data!Z833-Data!CG833</f>
        <v>0</v>
      </c>
      <c r="W833" s="20">
        <f>Data!AA833-Data!CH833</f>
        <v>0.5</v>
      </c>
      <c r="X833" s="20">
        <f>Data!AB833-Data!CI833</f>
        <v>-0.15999999999999998</v>
      </c>
      <c r="Y833" s="20">
        <f>Data!AC833-Data!CJ833</f>
        <v>-2.6400000000000006</v>
      </c>
      <c r="Z833" s="20">
        <f>Data!AD833-Data!CK833</f>
        <v>-1.1999999999999886</v>
      </c>
      <c r="AA833" s="20">
        <f>Data!AE833-Data!CL833</f>
        <v>1.3999999999999915</v>
      </c>
      <c r="AB833" s="20">
        <f>Data!AF833-Data!CM833</f>
        <v>-4.28</v>
      </c>
      <c r="AC833" s="20">
        <f>Data!AG833-Data!CN833</f>
        <v>4.4000000000000057</v>
      </c>
      <c r="AD833" s="20">
        <f>Data!AH833-Data!CO833</f>
        <v>0.29999999999999716</v>
      </c>
      <c r="AE833" s="20">
        <f>Data!AI833-Data!CP833</f>
        <v>0.1089</v>
      </c>
      <c r="AF833" s="20">
        <f>Data!AJ833-Data!CQ833</f>
        <v>-1</v>
      </c>
      <c r="AG833" s="20">
        <f>Data!AK833-Data!CR833</f>
        <v>-4.7619047619047616E-2</v>
      </c>
      <c r="AH833" s="20">
        <f>Data!AL833-Data!CS833</f>
        <v>-1</v>
      </c>
      <c r="AI833" s="20">
        <f>Data!AM833-Data!CT833</f>
        <v>4.5200000000000005</v>
      </c>
      <c r="AJ833" s="20">
        <f>Data!AN833-Data!CU833</f>
        <v>-0.86000000000000032</v>
      </c>
      <c r="AK833" s="20">
        <f>Data!AO833-Data!CV833</f>
        <v>93</v>
      </c>
      <c r="AL833" s="20">
        <f>Data!AP833-Data!CW833</f>
        <v>-4</v>
      </c>
      <c r="AM833" s="20">
        <f>Data!AQ833-Data!CX833</f>
        <v>122</v>
      </c>
      <c r="AN833" s="20">
        <f>Data!AR833-Data!CY833</f>
        <v>-1.3999999999999957E-2</v>
      </c>
      <c r="AO833" s="20">
        <f>Data!AS833-Data!CZ833</f>
        <v>11</v>
      </c>
      <c r="AP833" s="20">
        <f>Data!AT833-Data!DA833</f>
        <v>60</v>
      </c>
      <c r="AQ833" s="20">
        <f>Data!AU833-Data!DB833</f>
        <v>-2.200000000000002E-2</v>
      </c>
      <c r="AR833" s="20">
        <f>Data!AV833-Data!DC833</f>
        <v>2</v>
      </c>
      <c r="AS833" s="20">
        <f>Data!AW833-Data!DD833</f>
        <v>-3</v>
      </c>
      <c r="AT833" s="20">
        <f>Data!AX833-Data!DE833</f>
        <v>1.0000000000000009E-2</v>
      </c>
      <c r="AU833" s="20">
        <f>Data!AY833-Data!DF833</f>
        <v>66</v>
      </c>
      <c r="AV833" s="20">
        <f>Data!AZ833-Data!DG833</f>
        <v>3.1428571428571423</v>
      </c>
      <c r="AW833" s="20">
        <f>Data!BA833-Data!DH833</f>
        <v>79</v>
      </c>
      <c r="AX833" s="20">
        <f>Data!BB833-Data!DI833</f>
        <v>3.7619047619047663</v>
      </c>
      <c r="AY833" s="20">
        <f>Data!BC833-Data!DJ833</f>
        <v>-28</v>
      </c>
      <c r="AZ833" s="20">
        <f>Data!BD833-Data!DK833</f>
        <v>19</v>
      </c>
      <c r="BA833" s="20">
        <f>Data!BE833-Data!DL833</f>
        <v>22</v>
      </c>
      <c r="BB833" s="20">
        <f>Data!BF833-Data!DM833</f>
        <v>-46</v>
      </c>
      <c r="BC833" s="20">
        <f>Data!BG833-Data!DN833</f>
        <v>-13</v>
      </c>
      <c r="BD833" s="20">
        <f>Data!BH833-Data!DO833</f>
        <v>4.4000000000000057</v>
      </c>
      <c r="BE833" s="20">
        <f>Data!BI833-Data!DP833</f>
        <v>-0.18999999999999773</v>
      </c>
      <c r="BF833" s="20">
        <f>Data!BJ833-Data!DQ833</f>
        <v>4.6189999999999998</v>
      </c>
      <c r="BG833" s="20">
        <f>Data!BK833-Data!DR833</f>
        <v>0.14900000000000002</v>
      </c>
      <c r="BH833" s="20">
        <f>Data!BL833-Data!DS833</f>
        <v>-2.1899999999999995</v>
      </c>
      <c r="BI833" s="20">
        <f>Data!BM833-Data!DT833</f>
        <v>0.20399999999999996</v>
      </c>
      <c r="BJ833" s="20">
        <f>Data!BN833-Data!DU833</f>
        <v>2.8000000000000007</v>
      </c>
      <c r="BK833" s="20">
        <f>Data!BO833-Data!DV833</f>
        <v>-0.19999999999999929</v>
      </c>
      <c r="BL833" s="20">
        <f>Data!BP833-Data!DW833</f>
        <v>1.1000000000000001</v>
      </c>
      <c r="BM833" s="20">
        <f>Data!BQ833-Data!DX833</f>
        <v>0.90476190476190421</v>
      </c>
      <c r="BN833" s="20">
        <f>Data!BR833-Data!DY833</f>
        <v>-0.60000000000000142</v>
      </c>
      <c r="BO833" s="20">
        <f>Data!BS833-Data!DZ833</f>
        <v>159</v>
      </c>
      <c r="BP833" s="20">
        <f>Data!BT833-Data!EA833</f>
        <v>-9.3000000000000027E-2</v>
      </c>
      <c r="BQ833" s="20">
        <f>Data!BU833-Data!EB833</f>
        <v>3</v>
      </c>
      <c r="BR833" s="20">
        <f>Data!BV833-Data!EC833</f>
        <v>-44</v>
      </c>
      <c r="BS833" s="20">
        <f>Data!BW833-Data!ED833</f>
        <v>-37</v>
      </c>
      <c r="BT833" s="20">
        <f>Data!BX833-Data!EE833</f>
        <v>27</v>
      </c>
      <c r="BU833" s="20">
        <f>Data!BY833-Data!EF833</f>
        <v>-78</v>
      </c>
      <c r="BV833" s="20">
        <f>Data!BZ833-Data!EG833</f>
        <v>-70</v>
      </c>
      <c r="BW833" s="20">
        <f>Data!CA833-Data!EH833</f>
        <v>-22.300000000000011</v>
      </c>
      <c r="BX833" s="20">
        <f>Data!CB833-Data!EI833</f>
        <v>56</v>
      </c>
      <c r="BY833" s="20">
        <f>Data!CC833-Data!EJ833</f>
        <v>27</v>
      </c>
      <c r="BZ833" s="20">
        <f>Data!EK833</f>
        <v>11924.640000000001</v>
      </c>
      <c r="CA833" s="20">
        <f>Data!EL833</f>
        <v>11367.72</v>
      </c>
      <c r="CB833" s="20">
        <f>Data!EM833</f>
        <v>57.64228571428572</v>
      </c>
      <c r="CC833" s="20">
        <f>Data!EN833</f>
        <v>81.387428571428572</v>
      </c>
      <c r="CD833" s="20">
        <f>Data!EO833</f>
        <v>12.617999999999999</v>
      </c>
      <c r="CE833" s="20">
        <f>Data!EP833</f>
        <v>278.00099999999998</v>
      </c>
      <c r="CF833" s="50">
        <f>IF(ISBLANK(Data!EQ833), "", Data!EQ833)</f>
        <v>78</v>
      </c>
      <c r="CG833" s="50">
        <f>IF(ISBLANK(Data!ER833), "", Data!ER833)</f>
        <v>69</v>
      </c>
      <c r="CH833" s="61" t="str">
        <f>IF(ISBLANK(Data!ES833), "", Data!ES833)</f>
        <v>Ohio</v>
      </c>
      <c r="CI833" s="61">
        <f>IF(ISBLANK(Data!ET833), "", Data!ET833)</f>
        <v>147</v>
      </c>
    </row>
    <row r="834" spans="1:87" x14ac:dyDescent="0.45">
      <c r="A834" s="50">
        <f>IF(ISBLANK(Data!A834), "", Data!A834)</f>
        <v>45325</v>
      </c>
      <c r="B834" s="50" t="str">
        <f>IF(ISBLANK(Data!B834), "", Data!B834)</f>
        <v>Mercer</v>
      </c>
      <c r="C834" s="50">
        <f>IF(ISBLANK(Data!C834), "", Data!C834)</f>
        <v>167</v>
      </c>
      <c r="D834" s="50" t="str">
        <f>IF(ISBLANK(Data!D834), "", Data!D834)</f>
        <v>VMI</v>
      </c>
      <c r="E834" s="50">
        <f>IF(ISBLANK(Data!E834), "", Data!E834)</f>
        <v>342</v>
      </c>
      <c r="F834" s="50" t="str">
        <f>IF(ISBLANK(Data!F834), "", Data!F834)</f>
        <v>N</v>
      </c>
      <c r="G834" s="50" t="str">
        <f>IF(ISBLANK(Data!G834), "", Data!G834)</f>
        <v>Mercer</v>
      </c>
      <c r="H834" s="50" t="str">
        <f>IF(ISBLANK(Data!H834), "", Data!H834)</f>
        <v>VMI</v>
      </c>
      <c r="I834" s="50" t="str">
        <f>IF(ISBLANK(Data!I834), "", Data!I834)</f>
        <v>Mercer</v>
      </c>
      <c r="J834" s="50" t="str">
        <f>IF(ISBLANK(Data!J834), "", Data!J834)</f>
        <v>VMI</v>
      </c>
      <c r="K834" s="50" t="str">
        <f>IF(ISBLANK(Data!K834), "", Data!K834)</f>
        <v>Mercer</v>
      </c>
      <c r="L834" s="50" t="str">
        <f>IF(ISBLANK(Data!L834), "", Data!L834)</f>
        <v>VMI</v>
      </c>
      <c r="M834" s="50" t="str">
        <f>IF(ISBLANK(Data!M834), "", Data!M834)</f>
        <v>Mercer</v>
      </c>
      <c r="N834" s="50" t="str">
        <f>IF(ISBLANK(Data!N834), "", Data!N834)</f>
        <v>VMI</v>
      </c>
      <c r="O834" s="50" t="str">
        <f>IF(ISBLANK(Data!O834), "", Data!O834)</f>
        <v>Mercer</v>
      </c>
      <c r="P834" s="50" t="str">
        <f>IF(ISBLANK(Data!P834), "", Data!P834)</f>
        <v>VMI</v>
      </c>
      <c r="Q834" s="50" t="str">
        <f>IF(ISBLANK(Data!Q834), "", Data!Q834)</f>
        <v>Mercer</v>
      </c>
      <c r="R834" s="50" t="str">
        <f>IF(ISBLANK(Data!R834), "", Data!R834)</f>
        <v>VMI</v>
      </c>
      <c r="S834" s="20">
        <f>Data!W834-Data!CD834</f>
        <v>0.22727272727272702</v>
      </c>
      <c r="T834" s="20">
        <f>Data!X834-Data!CE834</f>
        <v>13.309999999999999</v>
      </c>
      <c r="U834" s="20">
        <f>Data!Y834-Data!CF834</f>
        <v>8.2000000000000028</v>
      </c>
      <c r="V834" s="20">
        <f>Data!Z834-Data!CG834</f>
        <v>-5.1000000000000085</v>
      </c>
      <c r="W834" s="20">
        <f>Data!AA834-Data!CH834</f>
        <v>-8.8999999999999915</v>
      </c>
      <c r="X834" s="20">
        <f>Data!AB834-Data!CI834</f>
        <v>6.7000000000000004E-2</v>
      </c>
      <c r="Y834" s="20">
        <f>Data!AC834-Data!CJ834</f>
        <v>0.16999999999999993</v>
      </c>
      <c r="Z834" s="20">
        <f>Data!AD834-Data!CK834</f>
        <v>0.29999999999999716</v>
      </c>
      <c r="AA834" s="20">
        <f>Data!AE834-Data!CL834</f>
        <v>9.9999999999994316E-2</v>
      </c>
      <c r="AB834" s="20">
        <f>Data!AF834-Data!CM834</f>
        <v>0.4700000000000002</v>
      </c>
      <c r="AC834" s="20">
        <f>Data!AG834-Data!CN834</f>
        <v>10</v>
      </c>
      <c r="AD834" s="20">
        <f>Data!AH834-Data!CO834</f>
        <v>-6.2000000000000028</v>
      </c>
      <c r="AE834" s="20">
        <f>Data!AI834-Data!CP834</f>
        <v>0.28939999999999999</v>
      </c>
      <c r="AF834" s="20">
        <f>Data!AJ834-Data!CQ834</f>
        <v>5</v>
      </c>
      <c r="AG834" s="20">
        <f>Data!AK834-Data!CR834</f>
        <v>0.22727272727272724</v>
      </c>
      <c r="AH834" s="20">
        <f>Data!AL834-Data!CS834</f>
        <v>196</v>
      </c>
      <c r="AI834" s="20">
        <f>Data!AM834-Data!CT834</f>
        <v>12.259999999999998</v>
      </c>
      <c r="AJ834" s="20">
        <f>Data!AN834-Data!CU834</f>
        <v>0.31999999999999984</v>
      </c>
      <c r="AK834" s="20">
        <f>Data!AO834-Data!CV834</f>
        <v>-54</v>
      </c>
      <c r="AL834" s="20">
        <f>Data!AP834-Data!CW834</f>
        <v>-233</v>
      </c>
      <c r="AM834" s="20">
        <f>Data!AQ834-Data!CX834</f>
        <v>-46</v>
      </c>
      <c r="AN834" s="20">
        <f>Data!AR834-Data!CY834</f>
        <v>1.0000000000000009E-3</v>
      </c>
      <c r="AO834" s="20">
        <f>Data!AS834-Data!CZ834</f>
        <v>-14</v>
      </c>
      <c r="AP834" s="20">
        <f>Data!AT834-Data!DA834</f>
        <v>-40</v>
      </c>
      <c r="AQ834" s="20">
        <f>Data!AU834-Data!DB834</f>
        <v>-1.0000000000000009E-3</v>
      </c>
      <c r="AR834" s="20">
        <f>Data!AV834-Data!DC834</f>
        <v>0</v>
      </c>
      <c r="AS834" s="20">
        <f>Data!AW834-Data!DD834</f>
        <v>15</v>
      </c>
      <c r="AT834" s="20">
        <f>Data!AX834-Data!DE834</f>
        <v>-2.8000000000000025E-2</v>
      </c>
      <c r="AU834" s="20">
        <f>Data!AY834-Data!DF834</f>
        <v>25</v>
      </c>
      <c r="AV834" s="20">
        <f>Data!AZ834-Data!DG834</f>
        <v>1.1363636363636367</v>
      </c>
      <c r="AW834" s="20">
        <f>Data!BA834-Data!DH834</f>
        <v>-91</v>
      </c>
      <c r="AX834" s="20">
        <f>Data!BB834-Data!DI834</f>
        <v>-4.1363636363636402</v>
      </c>
      <c r="AY834" s="20">
        <f>Data!BC834-Data!DJ834</f>
        <v>47</v>
      </c>
      <c r="AZ834" s="20">
        <f>Data!BD834-Data!DK834</f>
        <v>39</v>
      </c>
      <c r="BA834" s="20">
        <f>Data!BE834-Data!DL834</f>
        <v>21</v>
      </c>
      <c r="BB834" s="20">
        <f>Data!BF834-Data!DM834</f>
        <v>-97</v>
      </c>
      <c r="BC834" s="20">
        <f>Data!BG834-Data!DN834</f>
        <v>54</v>
      </c>
      <c r="BD834" s="20">
        <f>Data!BH834-Data!DO834</f>
        <v>-2.3999999999999915</v>
      </c>
      <c r="BE834" s="20">
        <f>Data!BI834-Data!DP834</f>
        <v>-10.591000000000008</v>
      </c>
      <c r="BF834" s="20">
        <f>Data!BJ834-Data!DQ834</f>
        <v>8.1370000000000005</v>
      </c>
      <c r="BG834" s="20">
        <f>Data!BK834-Data!DR834</f>
        <v>0.43199999999999994</v>
      </c>
      <c r="BH834" s="20">
        <f>Data!BL834-Data!DS834</f>
        <v>-4.4089999999999989</v>
      </c>
      <c r="BI834" s="20">
        <f>Data!BM834-Data!DT834</f>
        <v>0.27299999999999996</v>
      </c>
      <c r="BJ834" s="20">
        <f>Data!BN834-Data!DU834</f>
        <v>-1.7999999999999972</v>
      </c>
      <c r="BK834" s="20">
        <f>Data!BO834-Data!DV834</f>
        <v>0.69999999999999929</v>
      </c>
      <c r="BL834" s="20">
        <f>Data!BP834-Data!DW834</f>
        <v>1</v>
      </c>
      <c r="BM834" s="20">
        <f>Data!BQ834-Data!DX834</f>
        <v>1.7727272727272725</v>
      </c>
      <c r="BN834" s="20">
        <f>Data!BR834-Data!DY834</f>
        <v>2.5</v>
      </c>
      <c r="BO834" s="20">
        <f>Data!BS834-Data!DZ834</f>
        <v>-91</v>
      </c>
      <c r="BP834" s="20">
        <f>Data!BT834-Data!EA834</f>
        <v>8.0000000000000016E-2</v>
      </c>
      <c r="BQ834" s="20">
        <f>Data!BU834-Data!EB834</f>
        <v>0</v>
      </c>
      <c r="BR834" s="20">
        <f>Data!BV834-Data!EC834</f>
        <v>-100</v>
      </c>
      <c r="BS834" s="20">
        <f>Data!BW834-Data!ED834</f>
        <v>-67</v>
      </c>
      <c r="BT834" s="20">
        <f>Data!BX834-Data!EE834</f>
        <v>-63</v>
      </c>
      <c r="BU834" s="20">
        <f>Data!BY834-Data!EF834</f>
        <v>-70</v>
      </c>
      <c r="BV834" s="20">
        <f>Data!BZ834-Data!EG834</f>
        <v>-96</v>
      </c>
      <c r="BW834" s="20">
        <f>Data!CA834-Data!EH834</f>
        <v>-59.199999999999989</v>
      </c>
      <c r="BX834" s="20">
        <f>Data!CB834-Data!EI834</f>
        <v>-100</v>
      </c>
      <c r="BY834" s="20">
        <f>Data!CC834-Data!EJ834</f>
        <v>-84</v>
      </c>
      <c r="BZ834" s="20">
        <f>Data!EK834</f>
        <v>11162.28</v>
      </c>
      <c r="CA834" s="20">
        <f>Data!EL834</f>
        <v>9779.6</v>
      </c>
      <c r="CB834" s="20">
        <f>Data!EM834</f>
        <v>64.173454545454547</v>
      </c>
      <c r="CC834" s="20">
        <f>Data!EN834</f>
        <v>116.86972727272727</v>
      </c>
      <c r="CD834" s="20">
        <f>Data!EO834</f>
        <v>13.563000000000002</v>
      </c>
      <c r="CE834" s="20">
        <f>Data!EP834</f>
        <v>250.31700000000001</v>
      </c>
      <c r="CF834" s="50">
        <f>IF(ISBLANK(Data!EQ834), "", Data!EQ834)</f>
        <v>90</v>
      </c>
      <c r="CG834" s="50">
        <f>IF(ISBLANK(Data!ER834), "", Data!ER834)</f>
        <v>69</v>
      </c>
      <c r="CH834" s="61" t="str">
        <f>IF(ISBLANK(Data!ES834), "", Data!ES834)</f>
        <v>Mercer</v>
      </c>
      <c r="CI834" s="61">
        <f>IF(ISBLANK(Data!ET834), "", Data!ET834)</f>
        <v>159</v>
      </c>
    </row>
    <row r="835" spans="1:87" x14ac:dyDescent="0.45">
      <c r="A835" s="50">
        <f>IF(ISBLANK(Data!A835), "", Data!A835)</f>
        <v>45325</v>
      </c>
      <c r="B835" s="50" t="str">
        <f>IF(ISBLANK(Data!B835), "", Data!B835)</f>
        <v>Vermont</v>
      </c>
      <c r="C835" s="50">
        <f>IF(ISBLANK(Data!C835), "", Data!C835)</f>
        <v>338</v>
      </c>
      <c r="D835" s="50" t="str">
        <f>IF(ISBLANK(Data!D835), "", Data!D835)</f>
        <v>Binghamton</v>
      </c>
      <c r="E835" s="50">
        <f>IF(ISBLANK(Data!E835), "", Data!E835)</f>
        <v>24</v>
      </c>
      <c r="F835" s="50" t="str">
        <f>IF(ISBLANK(Data!F835), "", Data!F835)</f>
        <v>N</v>
      </c>
      <c r="G835" s="50" t="str">
        <f>IF(ISBLANK(Data!G835), "", Data!G835)</f>
        <v>Vermont</v>
      </c>
      <c r="H835" s="50" t="str">
        <f>IF(ISBLANK(Data!H835), "", Data!H835)</f>
        <v>Binghamton</v>
      </c>
      <c r="I835" s="50" t="str">
        <f>IF(ISBLANK(Data!I835), "", Data!I835)</f>
        <v>Vermont</v>
      </c>
      <c r="J835" s="50" t="str">
        <f>IF(ISBLANK(Data!J835), "", Data!J835)</f>
        <v>Binghamton</v>
      </c>
      <c r="K835" s="50" t="str">
        <f>IF(ISBLANK(Data!K835), "", Data!K835)</f>
        <v>Vermont</v>
      </c>
      <c r="L835" s="50" t="str">
        <f>IF(ISBLANK(Data!L835), "", Data!L835)</f>
        <v>Binghamton</v>
      </c>
      <c r="M835" s="50" t="str">
        <f>IF(ISBLANK(Data!M835), "", Data!M835)</f>
        <v>Vermont</v>
      </c>
      <c r="N835" s="50" t="str">
        <f>IF(ISBLANK(Data!N835), "", Data!N835)</f>
        <v>Binghamton</v>
      </c>
      <c r="O835" s="50" t="str">
        <f>IF(ISBLANK(Data!O835), "", Data!O835)</f>
        <v>Vermont</v>
      </c>
      <c r="P835" s="50" t="str">
        <f>IF(ISBLANK(Data!P835), "", Data!P835)</f>
        <v>Binghamton</v>
      </c>
      <c r="Q835" s="50" t="str">
        <f>IF(ISBLANK(Data!Q835), "", Data!Q835)</f>
        <v>Vermont</v>
      </c>
      <c r="R835" s="50" t="str">
        <f>IF(ISBLANK(Data!R835), "", Data!R835)</f>
        <v>Binghamton</v>
      </c>
      <c r="S835" s="20">
        <f>Data!W835-Data!CD835</f>
        <v>0.27272727272727304</v>
      </c>
      <c r="T835" s="20">
        <f>Data!X835-Data!CE835</f>
        <v>17.64</v>
      </c>
      <c r="U835" s="20">
        <f>Data!Y835-Data!CF835</f>
        <v>7.7999999999999972</v>
      </c>
      <c r="V835" s="20">
        <f>Data!Z835-Data!CG835</f>
        <v>-9.7999999999999972</v>
      </c>
      <c r="W835" s="20">
        <f>Data!AA835-Data!CH835</f>
        <v>-3.8999999999999915</v>
      </c>
      <c r="X835" s="20">
        <f>Data!AB835-Data!CI835</f>
        <v>-2.0000000000000004E-2</v>
      </c>
      <c r="Y835" s="20">
        <f>Data!AC835-Data!CJ835</f>
        <v>1.98</v>
      </c>
      <c r="Z835" s="20">
        <f>Data!AD835-Data!CK835</f>
        <v>2.2999999999999972</v>
      </c>
      <c r="AA835" s="20">
        <f>Data!AE835-Data!CL835</f>
        <v>0.29999999999999716</v>
      </c>
      <c r="AB835" s="20">
        <f>Data!AF835-Data!CM835</f>
        <v>6.5699999999999994</v>
      </c>
      <c r="AC835" s="20">
        <f>Data!AG835-Data!CN835</f>
        <v>6.5</v>
      </c>
      <c r="AD835" s="20">
        <f>Data!AH835-Data!CO835</f>
        <v>-10.400000000000006</v>
      </c>
      <c r="AE835" s="20">
        <f>Data!AI835-Data!CP835</f>
        <v>0.42079999999999995</v>
      </c>
      <c r="AF835" s="20">
        <f>Data!AJ835-Data!CQ835</f>
        <v>5.6</v>
      </c>
      <c r="AG835" s="20">
        <f>Data!AK835-Data!CR835</f>
        <v>0.28500000000000003</v>
      </c>
      <c r="AH835" s="20">
        <f>Data!AL835-Data!CS835</f>
        <v>247</v>
      </c>
      <c r="AI835" s="20">
        <f>Data!AM835-Data!CT835</f>
        <v>13.940000000000001</v>
      </c>
      <c r="AJ835" s="20">
        <f>Data!AN835-Data!CU835</f>
        <v>1.9699999999999998</v>
      </c>
      <c r="AK835" s="20">
        <f>Data!AO835-Data!CV835</f>
        <v>168</v>
      </c>
      <c r="AL835" s="20">
        <f>Data!AP835-Data!CW835</f>
        <v>-49</v>
      </c>
      <c r="AM835" s="20">
        <f>Data!AQ835-Data!CX835</f>
        <v>81</v>
      </c>
      <c r="AN835" s="20">
        <f>Data!AR835-Data!CY835</f>
        <v>1.4999999999999958E-2</v>
      </c>
      <c r="AO835" s="20">
        <f>Data!AS835-Data!CZ835</f>
        <v>92</v>
      </c>
      <c r="AP835" s="20">
        <f>Data!AT835-Data!DA835</f>
        <v>196</v>
      </c>
      <c r="AQ835" s="20">
        <f>Data!AU835-Data!DB835</f>
        <v>6.3E-2</v>
      </c>
      <c r="AR835" s="20">
        <f>Data!AV835-Data!DC835</f>
        <v>-38</v>
      </c>
      <c r="AS835" s="20">
        <f>Data!AW835-Data!DD835</f>
        <v>-87</v>
      </c>
      <c r="AT835" s="20">
        <f>Data!AX835-Data!DE835</f>
        <v>5.8999999999999941E-2</v>
      </c>
      <c r="AU835" s="20">
        <f>Data!AY835-Data!DF835</f>
        <v>-56</v>
      </c>
      <c r="AV835" s="20">
        <f>Data!AZ835-Data!DG835</f>
        <v>-3.536363636363637</v>
      </c>
      <c r="AW835" s="20">
        <f>Data!BA835-Data!DH835</f>
        <v>-15</v>
      </c>
      <c r="AX835" s="20">
        <f>Data!BB835-Data!DI835</f>
        <v>-4.1954545454545453</v>
      </c>
      <c r="AY835" s="20">
        <f>Data!BC835-Data!DJ835</f>
        <v>22</v>
      </c>
      <c r="AZ835" s="20">
        <f>Data!BD835-Data!DK835</f>
        <v>20</v>
      </c>
      <c r="BA835" s="20">
        <f>Data!BE835-Data!DL835</f>
        <v>-1</v>
      </c>
      <c r="BB835" s="20">
        <f>Data!BF835-Data!DM835</f>
        <v>-39</v>
      </c>
      <c r="BC835" s="20">
        <f>Data!BG835-Data!DN835</f>
        <v>-32</v>
      </c>
      <c r="BD835" s="20">
        <f>Data!BH835-Data!DO835</f>
        <v>1</v>
      </c>
      <c r="BE835" s="20">
        <f>Data!BI835-Data!DP835</f>
        <v>-8.8230000000000004</v>
      </c>
      <c r="BF835" s="20">
        <f>Data!BJ835-Data!DQ835</f>
        <v>9.8680000000000003</v>
      </c>
      <c r="BG835" s="20">
        <f>Data!BK835-Data!DR835</f>
        <v>0.34200000000000008</v>
      </c>
      <c r="BH835" s="20">
        <f>Data!BL835-Data!DS835</f>
        <v>-2.8680000000000003</v>
      </c>
      <c r="BI835" s="20">
        <f>Data!BM835-Data!DT835</f>
        <v>0.182</v>
      </c>
      <c r="BJ835" s="20">
        <f>Data!BN835-Data!DU835</f>
        <v>7.3000000000000007</v>
      </c>
      <c r="BK835" s="20">
        <f>Data!BO835-Data!DV835</f>
        <v>-5.7999999999999989</v>
      </c>
      <c r="BL835" s="20">
        <f>Data!BP835-Data!DW835</f>
        <v>-0.5</v>
      </c>
      <c r="BM835" s="20">
        <f>Data!BQ835-Data!DX835</f>
        <v>0.44090909090909047</v>
      </c>
      <c r="BN835" s="20">
        <f>Data!BR835-Data!DY835</f>
        <v>-3</v>
      </c>
      <c r="BO835" s="20">
        <f>Data!BS835-Data!DZ835</f>
        <v>-150</v>
      </c>
      <c r="BP835" s="20">
        <f>Data!BT835-Data!EA835</f>
        <v>9.6999999999999975E-2</v>
      </c>
      <c r="BQ835" s="20">
        <f>Data!BU835-Data!EB835</f>
        <v>1</v>
      </c>
      <c r="BR835" s="20">
        <f>Data!BV835-Data!EC835</f>
        <v>-185</v>
      </c>
      <c r="BS835" s="20">
        <f>Data!BW835-Data!ED835</f>
        <v>-195</v>
      </c>
      <c r="BT835" s="20">
        <f>Data!BX835-Data!EE835</f>
        <v>-137</v>
      </c>
      <c r="BU835" s="20">
        <f>Data!BY835-Data!EF835</f>
        <v>-166</v>
      </c>
      <c r="BV835" s="20">
        <f>Data!BZ835-Data!EG835</f>
        <v>-195</v>
      </c>
      <c r="BW835" s="20">
        <f>Data!CA835-Data!EH835</f>
        <v>-138.5</v>
      </c>
      <c r="BX835" s="20">
        <f>Data!CB835-Data!EI835</f>
        <v>-150</v>
      </c>
      <c r="BY835" s="20">
        <f>Data!CC835-Data!EJ835</f>
        <v>-171</v>
      </c>
      <c r="BZ835" s="20">
        <f>Data!EK835</f>
        <v>12296.25</v>
      </c>
      <c r="CA835" s="20">
        <f>Data!EL835</f>
        <v>10424.050000000001</v>
      </c>
      <c r="CB835" s="20">
        <f>Data!EM835</f>
        <v>47.287300000000002</v>
      </c>
      <c r="CC835" s="20">
        <f>Data!EN835</f>
        <v>67.37045454545455</v>
      </c>
      <c r="CD835" s="20">
        <f>Data!EO835</f>
        <v>8.8425000000000011</v>
      </c>
      <c r="CE835" s="20">
        <f>Data!EP835</f>
        <v>235.61999999999998</v>
      </c>
      <c r="CF835" s="50">
        <f>IF(ISBLANK(Data!EQ835), "", Data!EQ835)</f>
        <v>62</v>
      </c>
      <c r="CG835" s="50">
        <f>IF(ISBLANK(Data!ER835), "", Data!ER835)</f>
        <v>49</v>
      </c>
      <c r="CH835" s="61" t="str">
        <f>IF(ISBLANK(Data!ES835), "", Data!ES835)</f>
        <v>Vermont</v>
      </c>
      <c r="CI835" s="61">
        <f>IF(ISBLANK(Data!ET835), "", Data!ET835)</f>
        <v>111</v>
      </c>
    </row>
    <row r="836" spans="1:87" x14ac:dyDescent="0.45">
      <c r="A836" s="50">
        <f>IF(ISBLANK(Data!A836), "", Data!A836)</f>
        <v>45325</v>
      </c>
      <c r="B836" s="50" t="str">
        <f>IF(ISBLANK(Data!B836), "", Data!B836)</f>
        <v>FIU</v>
      </c>
      <c r="C836" s="50">
        <f>IF(ISBLANK(Data!C836), "", Data!C836)</f>
        <v>86</v>
      </c>
      <c r="D836" s="50" t="str">
        <f>IF(ISBLANK(Data!D836), "", Data!D836)</f>
        <v>Sam Houston St.</v>
      </c>
      <c r="E836" s="50">
        <f>IF(ISBLANK(Data!E836), "", Data!E836)</f>
        <v>256</v>
      </c>
      <c r="F836" s="50" t="str">
        <f>IF(ISBLANK(Data!F836), "", Data!F836)</f>
        <v>N</v>
      </c>
      <c r="G836" s="50" t="str">
        <f>IF(ISBLANK(Data!G836), "", Data!G836)</f>
        <v>FIU</v>
      </c>
      <c r="H836" s="50" t="str">
        <f>IF(ISBLANK(Data!H836), "", Data!H836)</f>
        <v>Sam Houston St.</v>
      </c>
      <c r="I836" s="50" t="str">
        <f>IF(ISBLANK(Data!I836), "", Data!I836)</f>
        <v>FIU</v>
      </c>
      <c r="J836" s="50" t="str">
        <f>IF(ISBLANK(Data!J836), "", Data!J836)</f>
        <v>Sam Houston St.</v>
      </c>
      <c r="K836" s="50" t="str">
        <f>IF(ISBLANK(Data!K836), "", Data!K836)</f>
        <v>Florida International</v>
      </c>
      <c r="L836" s="50" t="str">
        <f>IF(ISBLANK(Data!L836), "", Data!L836)</f>
        <v>Sam Houston</v>
      </c>
      <c r="M836" s="50" t="str">
        <f>IF(ISBLANK(Data!M836), "", Data!M836)</f>
        <v>Florida Intl</v>
      </c>
      <c r="N836" s="50" t="str">
        <f>IF(ISBLANK(Data!N836), "", Data!N836)</f>
        <v>Sam Hous St</v>
      </c>
      <c r="O836" s="50" t="str">
        <f>IF(ISBLANK(Data!O836), "", Data!O836)</f>
        <v>FIU</v>
      </c>
      <c r="P836" s="50" t="str">
        <f>IF(ISBLANK(Data!P836), "", Data!P836)</f>
        <v>Sam Houston</v>
      </c>
      <c r="Q836" s="50" t="str">
        <f>IF(ISBLANK(Data!Q836), "", Data!Q836)</f>
        <v>FIU</v>
      </c>
      <c r="R836" s="50" t="str">
        <f>IF(ISBLANK(Data!R836), "", Data!R836)</f>
        <v>Sam Houston State</v>
      </c>
      <c r="S836" s="20">
        <f>Data!W836-Data!CD836</f>
        <v>-0.27272727272727304</v>
      </c>
      <c r="T836" s="20">
        <f>Data!X836-Data!CE836</f>
        <v>-8.6</v>
      </c>
      <c r="U836" s="20">
        <f>Data!Y836-Data!CF836</f>
        <v>-2.2000000000000028</v>
      </c>
      <c r="V836" s="20">
        <f>Data!Z836-Data!CG836</f>
        <v>6.5</v>
      </c>
      <c r="W836" s="20">
        <f>Data!AA836-Data!CH836</f>
        <v>2.3999999999999915</v>
      </c>
      <c r="X836" s="20">
        <f>Data!AB836-Data!CI836</f>
        <v>-0.129</v>
      </c>
      <c r="Y836" s="20">
        <f>Data!AC836-Data!CJ836</f>
        <v>-2.1</v>
      </c>
      <c r="Z836" s="20">
        <f>Data!AD836-Data!CK836</f>
        <v>-0.29999999999999716</v>
      </c>
      <c r="AA836" s="20">
        <f>Data!AE836-Data!CL836</f>
        <v>1.8999999999999915</v>
      </c>
      <c r="AB836" s="20">
        <f>Data!AF836-Data!CM836</f>
        <v>-4.2799999999999994</v>
      </c>
      <c r="AC836" s="20">
        <f>Data!AG836-Data!CN836</f>
        <v>-1.7000000000000028</v>
      </c>
      <c r="AD836" s="20">
        <f>Data!AH836-Data!CO836</f>
        <v>7.0999999999999943</v>
      </c>
      <c r="AE836" s="20">
        <f>Data!AI836-Data!CP836</f>
        <v>-0.2082</v>
      </c>
      <c r="AF836" s="20">
        <f>Data!AJ836-Data!CQ836</f>
        <v>-5.9</v>
      </c>
      <c r="AG836" s="20">
        <f>Data!AK836-Data!CR836</f>
        <v>-0.26818181818181819</v>
      </c>
      <c r="AH836" s="20">
        <f>Data!AL836-Data!CS836</f>
        <v>-208</v>
      </c>
      <c r="AI836" s="20">
        <f>Data!AM836-Data!CT836</f>
        <v>-6.1800000000000006</v>
      </c>
      <c r="AJ836" s="20">
        <f>Data!AN836-Data!CU836</f>
        <v>-1.1500000000000001</v>
      </c>
      <c r="AK836" s="20">
        <f>Data!AO836-Data!CV836</f>
        <v>74</v>
      </c>
      <c r="AL836" s="20">
        <f>Data!AP836-Data!CW836</f>
        <v>148</v>
      </c>
      <c r="AM836" s="20">
        <f>Data!AQ836-Data!CX836</f>
        <v>17</v>
      </c>
      <c r="AN836" s="20">
        <f>Data!AR836-Data!CY836</f>
        <v>3.0000000000000027E-2</v>
      </c>
      <c r="AO836" s="20">
        <f>Data!AS836-Data!CZ836</f>
        <v>33</v>
      </c>
      <c r="AP836" s="20">
        <f>Data!AT836-Data!DA836</f>
        <v>76</v>
      </c>
      <c r="AQ836" s="20">
        <f>Data!AU836-Data!DB836</f>
        <v>1.4000000000000012E-2</v>
      </c>
      <c r="AR836" s="20">
        <f>Data!AV836-Data!DC836</f>
        <v>-57</v>
      </c>
      <c r="AS836" s="20">
        <f>Data!AW836-Data!DD836</f>
        <v>-61</v>
      </c>
      <c r="AT836" s="20">
        <f>Data!AX836-Data!DE836</f>
        <v>-3.5999999999999921E-2</v>
      </c>
      <c r="AU836" s="20">
        <f>Data!AY836-Data!DF836</f>
        <v>-30</v>
      </c>
      <c r="AV836" s="20">
        <f>Data!AZ836-Data!DG836</f>
        <v>-1.3636363636363633</v>
      </c>
      <c r="AW836" s="20">
        <f>Data!BA836-Data!DH836</f>
        <v>-134</v>
      </c>
      <c r="AX836" s="20">
        <f>Data!BB836-Data!DI836</f>
        <v>-6.0909090909090935</v>
      </c>
      <c r="AY836" s="20">
        <f>Data!BC836-Data!DJ836</f>
        <v>42</v>
      </c>
      <c r="AZ836" s="20">
        <f>Data!BD836-Data!DK836</f>
        <v>90</v>
      </c>
      <c r="BA836" s="20">
        <f>Data!BE836-Data!DL836</f>
        <v>14</v>
      </c>
      <c r="BB836" s="20">
        <f>Data!BF836-Data!DM836</f>
        <v>39</v>
      </c>
      <c r="BC836" s="20">
        <f>Data!BG836-Data!DN836</f>
        <v>25</v>
      </c>
      <c r="BD836" s="20">
        <f>Data!BH836-Data!DO836</f>
        <v>3.4000000000000057</v>
      </c>
      <c r="BE836" s="20">
        <f>Data!BI836-Data!DP836</f>
        <v>6.7279999999999944</v>
      </c>
      <c r="BF836" s="20">
        <f>Data!BJ836-Data!DQ836</f>
        <v>-3.3639999999999999</v>
      </c>
      <c r="BG836" s="20">
        <f>Data!BK836-Data!DR836</f>
        <v>9.000000000000119E-3</v>
      </c>
      <c r="BH836" s="20">
        <f>Data!BL836-Data!DS836</f>
        <v>1.7729999999999997</v>
      </c>
      <c r="BI836" s="20">
        <f>Data!BM836-Data!DT836</f>
        <v>0.21199999999999997</v>
      </c>
      <c r="BJ836" s="20">
        <f>Data!BN836-Data!DU836</f>
        <v>3.3999999999999986</v>
      </c>
      <c r="BK836" s="20">
        <f>Data!BO836-Data!DV836</f>
        <v>-2.6999999999999993</v>
      </c>
      <c r="BL836" s="20">
        <f>Data!BP836-Data!DW836</f>
        <v>0.70000000000000018</v>
      </c>
      <c r="BM836" s="20">
        <f>Data!BQ836-Data!DX836</f>
        <v>4.0909090909090908</v>
      </c>
      <c r="BN836" s="20">
        <f>Data!BR836-Data!DY836</f>
        <v>1.1000000000000014</v>
      </c>
      <c r="BO836" s="20">
        <f>Data!BS836-Data!DZ836</f>
        <v>192</v>
      </c>
      <c r="BP836" s="20">
        <f>Data!BT836-Data!EA836</f>
        <v>-0.11200000000000004</v>
      </c>
      <c r="BQ836" s="20">
        <f>Data!BU836-Data!EB836</f>
        <v>0</v>
      </c>
      <c r="BR836" s="20">
        <f>Data!BV836-Data!EC836</f>
        <v>118</v>
      </c>
      <c r="BS836" s="20">
        <f>Data!BW836-Data!ED836</f>
        <v>193</v>
      </c>
      <c r="BT836" s="20">
        <f>Data!BX836-Data!EE836</f>
        <v>171</v>
      </c>
      <c r="BU836" s="20">
        <f>Data!BY836-Data!EF836</f>
        <v>68</v>
      </c>
      <c r="BV836" s="20">
        <f>Data!BZ836-Data!EG836</f>
        <v>115</v>
      </c>
      <c r="BW836" s="20">
        <f>Data!CA836-Data!EH836</f>
        <v>115.5</v>
      </c>
      <c r="BX836" s="20">
        <f>Data!CB836-Data!EI836</f>
        <v>192</v>
      </c>
      <c r="BY836" s="20">
        <f>Data!CC836-Data!EJ836</f>
        <v>188</v>
      </c>
      <c r="BZ836" s="20">
        <f>Data!EK836</f>
        <v>10761.34</v>
      </c>
      <c r="CA836" s="20">
        <f>Data!EL836</f>
        <v>11671.17</v>
      </c>
      <c r="CB836" s="20">
        <f>Data!EM836</f>
        <v>104.08250000000001</v>
      </c>
      <c r="CC836" s="20">
        <f>Data!EN836</f>
        <v>144.77272727272728</v>
      </c>
      <c r="CD836" s="20">
        <f>Data!EO836</f>
        <v>13.135</v>
      </c>
      <c r="CE836" s="20">
        <f>Data!EP836</f>
        <v>257.46800000000002</v>
      </c>
      <c r="CF836" s="50">
        <f>IF(ISBLANK(Data!EQ836), "", Data!EQ836)</f>
        <v>68</v>
      </c>
      <c r="CG836" s="50">
        <f>IF(ISBLANK(Data!ER836), "", Data!ER836)</f>
        <v>61</v>
      </c>
      <c r="CH836" s="61" t="str">
        <f>IF(ISBLANK(Data!ES836), "", Data!ES836)</f>
        <v>FIU</v>
      </c>
      <c r="CI836" s="61">
        <f>IF(ISBLANK(Data!ET836), "", Data!ET836)</f>
        <v>129</v>
      </c>
    </row>
    <row r="837" spans="1:87" x14ac:dyDescent="0.45">
      <c r="A837" s="50">
        <f>IF(ISBLANK(Data!A837), "", Data!A837)</f>
        <v>45325</v>
      </c>
      <c r="B837" s="50" t="str">
        <f>IF(ISBLANK(Data!B837), "", Data!B837)</f>
        <v>Saint Louis</v>
      </c>
      <c r="C837" s="50">
        <f>IF(ISBLANK(Data!C837), "", Data!C837)</f>
        <v>253</v>
      </c>
      <c r="D837" s="50" t="str">
        <f>IF(ISBLANK(Data!D837), "", Data!D837)</f>
        <v>Fordham</v>
      </c>
      <c r="E837" s="50">
        <f>IF(ISBLANK(Data!E837), "", Data!E837)</f>
        <v>92</v>
      </c>
      <c r="F837" s="50" t="str">
        <f>IF(ISBLANK(Data!F837), "", Data!F837)</f>
        <v>N</v>
      </c>
      <c r="G837" s="50" t="str">
        <f>IF(ISBLANK(Data!G837), "", Data!G837)</f>
        <v>Saint Louis</v>
      </c>
      <c r="H837" s="50" t="str">
        <f>IF(ISBLANK(Data!H837), "", Data!H837)</f>
        <v>Fordham</v>
      </c>
      <c r="I837" s="50" t="str">
        <f>IF(ISBLANK(Data!I837), "", Data!I837)</f>
        <v>Saint Louis</v>
      </c>
      <c r="J837" s="50" t="str">
        <f>IF(ISBLANK(Data!J837), "", Data!J837)</f>
        <v>Fordham</v>
      </c>
      <c r="K837" s="50" t="str">
        <f>IF(ISBLANK(Data!K837), "", Data!K837)</f>
        <v>Saint Louis</v>
      </c>
      <c r="L837" s="50" t="str">
        <f>IF(ISBLANK(Data!L837), "", Data!L837)</f>
        <v>Fordham</v>
      </c>
      <c r="M837" s="50" t="str">
        <f>IF(ISBLANK(Data!M837), "", Data!M837)</f>
        <v>Saint Louis</v>
      </c>
      <c r="N837" s="50" t="str">
        <f>IF(ISBLANK(Data!N837), "", Data!N837)</f>
        <v>Fordham</v>
      </c>
      <c r="O837" s="50" t="str">
        <f>IF(ISBLANK(Data!O837), "", Data!O837)</f>
        <v>Saint Louis</v>
      </c>
      <c r="P837" s="50" t="str">
        <f>IF(ISBLANK(Data!P837), "", Data!P837)</f>
        <v>Fordham</v>
      </c>
      <c r="Q837" s="50" t="str">
        <f>IF(ISBLANK(Data!Q837), "", Data!Q837)</f>
        <v>Saint Louis</v>
      </c>
      <c r="R837" s="50" t="str">
        <f>IF(ISBLANK(Data!R837), "", Data!R837)</f>
        <v>Fordham</v>
      </c>
      <c r="S837" s="20">
        <f>Data!W837-Data!CD837</f>
        <v>-4.7619047619048005E-2</v>
      </c>
      <c r="T837" s="20">
        <f>Data!X837-Data!CE837</f>
        <v>-2.1999999999999997</v>
      </c>
      <c r="U837" s="20">
        <f>Data!Y837-Data!CF837</f>
        <v>6.2000000000000028</v>
      </c>
      <c r="V837" s="20">
        <f>Data!Z837-Data!CG837</f>
        <v>8.4000000000000057</v>
      </c>
      <c r="W837" s="20">
        <f>Data!AA837-Data!CH837</f>
        <v>-1.8000000000000114</v>
      </c>
      <c r="X837" s="20">
        <f>Data!AB837-Data!CI837</f>
        <v>0.13500000000000001</v>
      </c>
      <c r="Y837" s="20">
        <f>Data!AC837-Data!CJ837</f>
        <v>6.76</v>
      </c>
      <c r="Z837" s="20">
        <f>Data!AD837-Data!CK837</f>
        <v>2.8999999999999915</v>
      </c>
      <c r="AA837" s="20">
        <f>Data!AE837-Data!CL837</f>
        <v>-3.8999999999999915</v>
      </c>
      <c r="AB837" s="20">
        <f>Data!AF837-Data!CM837</f>
        <v>8.3000000000000007</v>
      </c>
      <c r="AC837" s="20">
        <f>Data!AG837-Data!CN837</f>
        <v>6.5999999999999943</v>
      </c>
      <c r="AD837" s="20">
        <f>Data!AH837-Data!CO837</f>
        <v>8</v>
      </c>
      <c r="AE837" s="20">
        <f>Data!AI837-Data!CP837</f>
        <v>-3.1400000000000039E-2</v>
      </c>
      <c r="AF837" s="20">
        <f>Data!AJ837-Data!CQ837</f>
        <v>0.60000000000000053</v>
      </c>
      <c r="AG837" s="20">
        <f>Data!AK837-Data!CR837</f>
        <v>2.8571428571428636E-2</v>
      </c>
      <c r="AH837" s="20">
        <f>Data!AL837-Data!CS837</f>
        <v>-15</v>
      </c>
      <c r="AI837" s="20">
        <f>Data!AM837-Data!CT837</f>
        <v>-2.67</v>
      </c>
      <c r="AJ837" s="20">
        <f>Data!AN837-Data!CU837</f>
        <v>4.7299999999999995</v>
      </c>
      <c r="AK837" s="20">
        <f>Data!AO837-Data!CV837</f>
        <v>-40</v>
      </c>
      <c r="AL837" s="20">
        <f>Data!AP837-Data!CW837</f>
        <v>72</v>
      </c>
      <c r="AM837" s="20">
        <f>Data!AQ837-Data!CX837</f>
        <v>-99</v>
      </c>
      <c r="AN837" s="20">
        <f>Data!AR837-Data!CY837</f>
        <v>2.1000000000000019E-2</v>
      </c>
      <c r="AO837" s="20">
        <f>Data!AS837-Data!CZ837</f>
        <v>-12</v>
      </c>
      <c r="AP837" s="20">
        <f>Data!AT837-Data!DA837</f>
        <v>-87</v>
      </c>
      <c r="AQ837" s="20">
        <f>Data!AU837-Data!DB837</f>
        <v>3.5999999999999976E-2</v>
      </c>
      <c r="AR837" s="20">
        <f>Data!AV837-Data!DC837</f>
        <v>4</v>
      </c>
      <c r="AS837" s="20">
        <f>Data!AW837-Data!DD837</f>
        <v>-52</v>
      </c>
      <c r="AT837" s="20">
        <f>Data!AX837-Data!DE837</f>
        <v>8.3999999999999964E-2</v>
      </c>
      <c r="AU837" s="20">
        <f>Data!AY837-Data!DF837</f>
        <v>-94</v>
      </c>
      <c r="AV837" s="20">
        <f>Data!AZ837-Data!DG837</f>
        <v>-4.4761904761904745</v>
      </c>
      <c r="AW837" s="20">
        <f>Data!BA837-Data!DH837</f>
        <v>-95</v>
      </c>
      <c r="AX837" s="20">
        <f>Data!BB837-Data!DI837</f>
        <v>-4.5238095238095255</v>
      </c>
      <c r="AY837" s="20">
        <f>Data!BC837-Data!DJ837</f>
        <v>-29</v>
      </c>
      <c r="AZ837" s="20">
        <f>Data!BD837-Data!DK837</f>
        <v>-54</v>
      </c>
      <c r="BA837" s="20">
        <f>Data!BE837-Data!DL837</f>
        <v>-46</v>
      </c>
      <c r="BB837" s="20">
        <f>Data!BF837-Data!DM837</f>
        <v>-36</v>
      </c>
      <c r="BC837" s="20">
        <f>Data!BG837-Data!DN837</f>
        <v>-50</v>
      </c>
      <c r="BD837" s="20">
        <f>Data!BH837-Data!DO837</f>
        <v>-1.9000000000000057</v>
      </c>
      <c r="BE837" s="20">
        <f>Data!BI837-Data!DP837</f>
        <v>3.429000000000002</v>
      </c>
      <c r="BF837" s="20">
        <f>Data!BJ837-Data!DQ837</f>
        <v>-5.3330000000000002</v>
      </c>
      <c r="BG837" s="20">
        <f>Data!BK837-Data!DR837</f>
        <v>2.6000000000000023E-2</v>
      </c>
      <c r="BH837" s="20">
        <f>Data!BL837-Data!DS837</f>
        <v>-1.7139999999999986</v>
      </c>
      <c r="BI837" s="20">
        <f>Data!BM837-Data!DT837</f>
        <v>-0.128</v>
      </c>
      <c r="BJ837" s="20">
        <f>Data!BN837-Data!DU837</f>
        <v>-4.1999999999999993</v>
      </c>
      <c r="BK837" s="20">
        <f>Data!BO837-Data!DV837</f>
        <v>-2.5</v>
      </c>
      <c r="BL837" s="20">
        <f>Data!BP837-Data!DW837</f>
        <v>-2.2000000000000002</v>
      </c>
      <c r="BM837" s="20">
        <f>Data!BQ837-Data!DX837</f>
        <v>-2.5714285714285721</v>
      </c>
      <c r="BN837" s="20">
        <f>Data!BR837-Data!DY837</f>
        <v>-2.3999999999999986</v>
      </c>
      <c r="BO837" s="20">
        <f>Data!BS837-Data!DZ837</f>
        <v>-42</v>
      </c>
      <c r="BP837" s="20">
        <f>Data!BT837-Data!EA837</f>
        <v>2.300000000000002E-2</v>
      </c>
      <c r="BQ837" s="20">
        <f>Data!BU837-Data!EB837</f>
        <v>0</v>
      </c>
      <c r="BR837" s="20">
        <f>Data!BV837-Data!EC837</f>
        <v>62</v>
      </c>
      <c r="BS837" s="20">
        <f>Data!BW837-Data!ED837</f>
        <v>22</v>
      </c>
      <c r="BT837" s="20">
        <f>Data!BX837-Data!EE837</f>
        <v>-37</v>
      </c>
      <c r="BU837" s="20">
        <f>Data!BY837-Data!EF837</f>
        <v>46</v>
      </c>
      <c r="BV837" s="20">
        <f>Data!BZ837-Data!EG837</f>
        <v>33</v>
      </c>
      <c r="BW837" s="20">
        <f>Data!CA837-Data!EH837</f>
        <v>0.89999999999997726</v>
      </c>
      <c r="BX837" s="20">
        <f>Data!CB837-Data!EI837</f>
        <v>-43</v>
      </c>
      <c r="BY837" s="20">
        <f>Data!CC837-Data!EJ837</f>
        <v>-1</v>
      </c>
      <c r="BZ837" s="20">
        <f>Data!EK837</f>
        <v>11382.33</v>
      </c>
      <c r="CA837" s="20">
        <f>Data!EL837</f>
        <v>11588.349999999999</v>
      </c>
      <c r="CB837" s="20">
        <f>Data!EM837</f>
        <v>98.416666666666671</v>
      </c>
      <c r="CC837" s="20">
        <f>Data!EN837</f>
        <v>77.923999999999992</v>
      </c>
      <c r="CD837" s="20">
        <f>Data!EO837</f>
        <v>11.728800000000001</v>
      </c>
      <c r="CE837" s="20">
        <f>Data!EP837</f>
        <v>315.49200000000002</v>
      </c>
      <c r="CF837" s="50">
        <f>IF(ISBLANK(Data!EQ837), "", Data!EQ837)</f>
        <v>65</v>
      </c>
      <c r="CG837" s="50">
        <f>IF(ISBLANK(Data!ER837), "", Data!ER837)</f>
        <v>67</v>
      </c>
      <c r="CH837" s="61" t="str">
        <f>IF(ISBLANK(Data!ES837), "", Data!ES837)</f>
        <v>Fordham</v>
      </c>
      <c r="CI837" s="61">
        <f>IF(ISBLANK(Data!ET837), "", Data!ET837)</f>
        <v>132</v>
      </c>
    </row>
    <row r="838" spans="1:87" x14ac:dyDescent="0.45">
      <c r="A838" s="50">
        <f>IF(ISBLANK(Data!A838), "", Data!A838)</f>
        <v>45325</v>
      </c>
      <c r="B838" s="50" t="str">
        <f>IF(ISBLANK(Data!B838), "", Data!B838)</f>
        <v>Arizona St.</v>
      </c>
      <c r="C838" s="50">
        <f>IF(ISBLANK(Data!C838), "", Data!C838)</f>
        <v>12</v>
      </c>
      <c r="D838" s="50" t="str">
        <f>IF(ISBLANK(Data!D838), "", Data!D838)</f>
        <v>California</v>
      </c>
      <c r="E838" s="50">
        <f>IF(ISBLANK(Data!E838), "", Data!E838)</f>
        <v>41</v>
      </c>
      <c r="F838" s="50" t="str">
        <f>IF(ISBLANK(Data!F838), "", Data!F838)</f>
        <v>N</v>
      </c>
      <c r="G838" s="50" t="str">
        <f>IF(ISBLANK(Data!G838), "", Data!G838)</f>
        <v>Arizona St.</v>
      </c>
      <c r="H838" s="50" t="str">
        <f>IF(ISBLANK(Data!H838), "", Data!H838)</f>
        <v>California</v>
      </c>
      <c r="I838" s="50" t="str">
        <f>IF(ISBLANK(Data!I838), "", Data!I838)</f>
        <v>Arizona St.</v>
      </c>
      <c r="J838" s="50" t="str">
        <f>IF(ISBLANK(Data!J838), "", Data!J838)</f>
        <v>California</v>
      </c>
      <c r="K838" s="50" t="str">
        <f>IF(ISBLANK(Data!K838), "", Data!K838)</f>
        <v>Arizona State</v>
      </c>
      <c r="L838" s="50" t="str">
        <f>IF(ISBLANK(Data!L838), "", Data!L838)</f>
        <v>California</v>
      </c>
      <c r="M838" s="50" t="str">
        <f>IF(ISBLANK(Data!M838), "", Data!M838)</f>
        <v>Arizona St</v>
      </c>
      <c r="N838" s="50" t="str">
        <f>IF(ISBLANK(Data!N838), "", Data!N838)</f>
        <v>California</v>
      </c>
      <c r="O838" s="50" t="str">
        <f>IF(ISBLANK(Data!O838), "", Data!O838)</f>
        <v>Arizona St.</v>
      </c>
      <c r="P838" s="50" t="str">
        <f>IF(ISBLANK(Data!P838), "", Data!P838)</f>
        <v>California</v>
      </c>
      <c r="Q838" s="50" t="str">
        <f>IF(ISBLANK(Data!Q838), "", Data!Q838)</f>
        <v>Arizona State</v>
      </c>
      <c r="R838" s="50" t="str">
        <f>IF(ISBLANK(Data!R838), "", Data!R838)</f>
        <v>California</v>
      </c>
      <c r="S838" s="20">
        <f>Data!W838-Data!CD838</f>
        <v>0.14285714285714296</v>
      </c>
      <c r="T838" s="20">
        <f>Data!X838-Data!CE838</f>
        <v>0.33000000000000007</v>
      </c>
      <c r="U838" s="20">
        <f>Data!Y838-Data!CF838</f>
        <v>-6.2999999999999972</v>
      </c>
      <c r="V838" s="20">
        <f>Data!Z838-Data!CG838</f>
        <v>-6.6000000000000085</v>
      </c>
      <c r="W838" s="20">
        <f>Data!AA838-Data!CH838</f>
        <v>1.6000000000000085</v>
      </c>
      <c r="X838" s="20">
        <f>Data!AB838-Data!CI838</f>
        <v>0.16199999999999998</v>
      </c>
      <c r="Y838" s="20">
        <f>Data!AC838-Data!CJ838</f>
        <v>1</v>
      </c>
      <c r="Z838" s="20">
        <f>Data!AD838-Data!CK838</f>
        <v>9.9999999999994316E-2</v>
      </c>
      <c r="AA838" s="20">
        <f>Data!AE838-Data!CL838</f>
        <v>-1</v>
      </c>
      <c r="AB838" s="20">
        <f>Data!AF838-Data!CM838</f>
        <v>5.25</v>
      </c>
      <c r="AC838" s="20">
        <f>Data!AG838-Data!CN838</f>
        <v>-6.5999999999999943</v>
      </c>
      <c r="AD838" s="20">
        <f>Data!AH838-Data!CO838</f>
        <v>-6</v>
      </c>
      <c r="AE838" s="20">
        <f>Data!AI838-Data!CP838</f>
        <v>-6.0000000000000053E-3</v>
      </c>
      <c r="AF838" s="20">
        <f>Data!AJ838-Data!CQ838</f>
        <v>3.3000000000000003</v>
      </c>
      <c r="AG838" s="20">
        <f>Data!AK838-Data!CR838</f>
        <v>0.15714285714285714</v>
      </c>
      <c r="AH838" s="20">
        <f>Data!AL838-Data!CS838</f>
        <v>38</v>
      </c>
      <c r="AI838" s="20">
        <f>Data!AM838-Data!CT838</f>
        <v>-9.9999999999997868E-3</v>
      </c>
      <c r="AJ838" s="20">
        <f>Data!AN838-Data!CU838</f>
        <v>0.46000000000000085</v>
      </c>
      <c r="AK838" s="20">
        <f>Data!AO838-Data!CV838</f>
        <v>-125</v>
      </c>
      <c r="AL838" s="20">
        <f>Data!AP838-Data!CW838</f>
        <v>-115</v>
      </c>
      <c r="AM838" s="20">
        <f>Data!AQ838-Data!CX838</f>
        <v>-66</v>
      </c>
      <c r="AN838" s="20">
        <f>Data!AR838-Data!CY838</f>
        <v>-1.2000000000000011E-2</v>
      </c>
      <c r="AO838" s="20">
        <f>Data!AS838-Data!CZ838</f>
        <v>-37</v>
      </c>
      <c r="AP838" s="20">
        <f>Data!AT838-Data!DA838</f>
        <v>-56</v>
      </c>
      <c r="AQ838" s="20">
        <f>Data!AU838-Data!DB838</f>
        <v>-3.8000000000000034E-2</v>
      </c>
      <c r="AR838" s="20">
        <f>Data!AV838-Data!DC838</f>
        <v>-4</v>
      </c>
      <c r="AS838" s="20">
        <f>Data!AW838-Data!DD838</f>
        <v>32</v>
      </c>
      <c r="AT838" s="20">
        <f>Data!AX838-Data!DE838</f>
        <v>-6.2999999999999945E-2</v>
      </c>
      <c r="AU838" s="20">
        <f>Data!AY838-Data!DF838</f>
        <v>-64</v>
      </c>
      <c r="AV838" s="20">
        <f>Data!AZ838-Data!DG838</f>
        <v>-3.0476190476190483</v>
      </c>
      <c r="AW838" s="20">
        <f>Data!BA838-Data!DH838</f>
        <v>-83</v>
      </c>
      <c r="AX838" s="20">
        <f>Data!BB838-Data!DI838</f>
        <v>-3.952380952380949</v>
      </c>
      <c r="AY838" s="20">
        <f>Data!BC838-Data!DJ838</f>
        <v>1</v>
      </c>
      <c r="AZ838" s="20">
        <f>Data!BD838-Data!DK838</f>
        <v>57</v>
      </c>
      <c r="BA838" s="20">
        <f>Data!BE838-Data!DL838</f>
        <v>25</v>
      </c>
      <c r="BB838" s="20">
        <f>Data!BF838-Data!DM838</f>
        <v>-24</v>
      </c>
      <c r="BC838" s="20">
        <f>Data!BG838-Data!DN838</f>
        <v>-39</v>
      </c>
      <c r="BD838" s="20">
        <f>Data!BH838-Data!DO838</f>
        <v>-6</v>
      </c>
      <c r="BE838" s="20">
        <f>Data!BI838-Data!DP838</f>
        <v>-5.4759999999999991</v>
      </c>
      <c r="BF838" s="20">
        <f>Data!BJ838-Data!DQ838</f>
        <v>-0.47599999999999998</v>
      </c>
      <c r="BG838" s="20">
        <f>Data!BK838-Data!DR838</f>
        <v>0.1180000000000001</v>
      </c>
      <c r="BH838" s="20">
        <f>Data!BL838-Data!DS838</f>
        <v>-1.1419999999999995</v>
      </c>
      <c r="BI838" s="20">
        <f>Data!BM838-Data!DT838</f>
        <v>0.31599999999999995</v>
      </c>
      <c r="BJ838" s="20">
        <f>Data!BN838-Data!DU838</f>
        <v>-2.6000000000000014</v>
      </c>
      <c r="BK838" s="20">
        <f>Data!BO838-Data!DV838</f>
        <v>1.5</v>
      </c>
      <c r="BL838" s="20">
        <f>Data!BP838-Data!DW838</f>
        <v>1.2000000000000002</v>
      </c>
      <c r="BM838" s="20">
        <f>Data!BQ838-Data!DX838</f>
        <v>2.7142857142857144</v>
      </c>
      <c r="BN838" s="20">
        <f>Data!BR838-Data!DY838</f>
        <v>-1.8000000000000007</v>
      </c>
      <c r="BO838" s="20">
        <f>Data!BS838-Data!DZ838</f>
        <v>-73</v>
      </c>
      <c r="BP838" s="20">
        <f>Data!BT838-Data!EA838</f>
        <v>4.8000000000000043E-2</v>
      </c>
      <c r="BQ838" s="20">
        <f>Data!BU838-Data!EB838</f>
        <v>-1</v>
      </c>
      <c r="BR838" s="20">
        <f>Data!BV838-Data!EC838</f>
        <v>-7</v>
      </c>
      <c r="BS838" s="20">
        <f>Data!BW838-Data!ED838</f>
        <v>-62</v>
      </c>
      <c r="BT838" s="20">
        <f>Data!BX838-Data!EE838</f>
        <v>-75</v>
      </c>
      <c r="BU838" s="20">
        <f>Data!BY838-Data!EF838</f>
        <v>-6</v>
      </c>
      <c r="BV838" s="20">
        <f>Data!BZ838-Data!EG838</f>
        <v>-3</v>
      </c>
      <c r="BW838" s="20">
        <f>Data!CA838-Data!EH838</f>
        <v>-36.5</v>
      </c>
      <c r="BX838" s="20">
        <f>Data!CB838-Data!EI838</f>
        <v>-75</v>
      </c>
      <c r="BY838" s="20">
        <f>Data!CC838-Data!EJ838</f>
        <v>-96</v>
      </c>
      <c r="BZ838" s="20">
        <f>Data!EK838</f>
        <v>10919.76</v>
      </c>
      <c r="CA838" s="20">
        <f>Data!EL838</f>
        <v>10855.859999999999</v>
      </c>
      <c r="CB838" s="20">
        <f>Data!EM838</f>
        <v>61.084142857142858</v>
      </c>
      <c r="CC838" s="20">
        <f>Data!EN838</f>
        <v>99.179999999999993</v>
      </c>
      <c r="CD838" s="20">
        <f>Data!EO838</f>
        <v>11.456</v>
      </c>
      <c r="CE838" s="20">
        <f>Data!EP838</f>
        <v>244.22200000000001</v>
      </c>
      <c r="CF838" s="50">
        <f>IF(ISBLANK(Data!EQ838), "", Data!EQ838)</f>
        <v>66</v>
      </c>
      <c r="CG838" s="50">
        <f>IF(ISBLANK(Data!ER838), "", Data!ER838)</f>
        <v>81</v>
      </c>
      <c r="CH838" s="61" t="str">
        <f>IF(ISBLANK(Data!ES838), "", Data!ES838)</f>
        <v>California</v>
      </c>
      <c r="CI838" s="61">
        <f>IF(ISBLANK(Data!ET838), "", Data!ET838)</f>
        <v>147</v>
      </c>
    </row>
    <row r="839" spans="1:87" x14ac:dyDescent="0.45">
      <c r="A839" s="50">
        <f>IF(ISBLANK(Data!A839), "", Data!A839)</f>
        <v>45325</v>
      </c>
      <c r="B839" s="50" t="str">
        <f>IF(ISBLANK(Data!B839), "", Data!B839)</f>
        <v>UTSA</v>
      </c>
      <c r="C839" s="50">
        <f>IF(ISBLANK(Data!C839), "", Data!C839)</f>
        <v>334</v>
      </c>
      <c r="D839" s="50" t="str">
        <f>IF(ISBLANK(Data!D839), "", Data!D839)</f>
        <v>Rice</v>
      </c>
      <c r="E839" s="50">
        <f>IF(ISBLANK(Data!E839), "", Data!E839)</f>
        <v>244</v>
      </c>
      <c r="F839" s="50" t="str">
        <f>IF(ISBLANK(Data!F839), "", Data!F839)</f>
        <v>N</v>
      </c>
      <c r="G839" s="50" t="str">
        <f>IF(ISBLANK(Data!G839), "", Data!G839)</f>
        <v>UTSA</v>
      </c>
      <c r="H839" s="50" t="str">
        <f>IF(ISBLANK(Data!H839), "", Data!H839)</f>
        <v>Rice</v>
      </c>
      <c r="I839" s="50" t="str">
        <f>IF(ISBLANK(Data!I839), "", Data!I839)</f>
        <v>UTSA</v>
      </c>
      <c r="J839" s="50" t="str">
        <f>IF(ISBLANK(Data!J839), "", Data!J839)</f>
        <v>Rice</v>
      </c>
      <c r="K839" s="50" t="str">
        <f>IF(ISBLANK(Data!K839), "", Data!K839)</f>
        <v>UTSA</v>
      </c>
      <c r="L839" s="50" t="str">
        <f>IF(ISBLANK(Data!L839), "", Data!L839)</f>
        <v>Rice</v>
      </c>
      <c r="M839" s="50" t="str">
        <f>IF(ISBLANK(Data!M839), "", Data!M839)</f>
        <v>UTSA</v>
      </c>
      <c r="N839" s="50" t="str">
        <f>IF(ISBLANK(Data!N839), "", Data!N839)</f>
        <v>Rice</v>
      </c>
      <c r="O839" s="50" t="str">
        <f>IF(ISBLANK(Data!O839), "", Data!O839)</f>
        <v>UTSA</v>
      </c>
      <c r="P839" s="50" t="str">
        <f>IF(ISBLANK(Data!P839), "", Data!P839)</f>
        <v>Rice</v>
      </c>
      <c r="Q839" s="50" t="str">
        <f>IF(ISBLANK(Data!Q839), "", Data!Q839)</f>
        <v>UTSA</v>
      </c>
      <c r="R839" s="50" t="str">
        <f>IF(ISBLANK(Data!R839), "", Data!R839)</f>
        <v>Rice</v>
      </c>
      <c r="S839" s="20">
        <f>Data!W839-Data!CD839</f>
        <v>0</v>
      </c>
      <c r="T839" s="20">
        <f>Data!X839-Data!CE839</f>
        <v>-5.27</v>
      </c>
      <c r="U839" s="20">
        <f>Data!Y839-Data!CF839</f>
        <v>2.2999999999999972</v>
      </c>
      <c r="V839" s="20">
        <f>Data!Z839-Data!CG839</f>
        <v>7.5</v>
      </c>
      <c r="W839" s="20">
        <f>Data!AA839-Data!CH839</f>
        <v>3.2999999999999972</v>
      </c>
      <c r="X839" s="20">
        <f>Data!AB839-Data!CI839</f>
        <v>8.3000000000000004E-2</v>
      </c>
      <c r="Y839" s="20">
        <f>Data!AC839-Data!CJ839</f>
        <v>-3.71</v>
      </c>
      <c r="Z839" s="20">
        <f>Data!AD839-Data!CK839</f>
        <v>-2.2000000000000028</v>
      </c>
      <c r="AA839" s="20">
        <f>Data!AE839-Data!CL839</f>
        <v>1.5</v>
      </c>
      <c r="AB839" s="20">
        <f>Data!AF839-Data!CM839</f>
        <v>-7.17</v>
      </c>
      <c r="AC839" s="20">
        <f>Data!AG839-Data!CN839</f>
        <v>4.5</v>
      </c>
      <c r="AD839" s="20">
        <f>Data!AH839-Data!CO839</f>
        <v>9.2000000000000028</v>
      </c>
      <c r="AE839" s="20">
        <f>Data!AI839-Data!CP839</f>
        <v>-0.10909999999999997</v>
      </c>
      <c r="AF839" s="20">
        <f>Data!AJ839-Data!CQ839</f>
        <v>-2.1000000000000005</v>
      </c>
      <c r="AG839" s="20">
        <f>Data!AK839-Data!CR839</f>
        <v>-0.10000000000000003</v>
      </c>
      <c r="AH839" s="20">
        <f>Data!AL839-Data!CS839</f>
        <v>-46</v>
      </c>
      <c r="AI839" s="20">
        <f>Data!AM839-Data!CT839</f>
        <v>-4.5199999999999996</v>
      </c>
      <c r="AJ839" s="20">
        <f>Data!AN839-Data!CU839</f>
        <v>-4.07</v>
      </c>
      <c r="AK839" s="20">
        <f>Data!AO839-Data!CV839</f>
        <v>154</v>
      </c>
      <c r="AL839" s="20">
        <f>Data!AP839-Data!CW839</f>
        <v>174</v>
      </c>
      <c r="AM839" s="20">
        <f>Data!AQ839-Data!CX839</f>
        <v>99</v>
      </c>
      <c r="AN839" s="20">
        <f>Data!AR839-Data!CY839</f>
        <v>-2.1000000000000019E-2</v>
      </c>
      <c r="AO839" s="20">
        <f>Data!AS839-Data!CZ839</f>
        <v>42</v>
      </c>
      <c r="AP839" s="20">
        <f>Data!AT839-Data!DA839</f>
        <v>101</v>
      </c>
      <c r="AQ839" s="20">
        <f>Data!AU839-Data!DB839</f>
        <v>1.4000000000000012E-2</v>
      </c>
      <c r="AR839" s="20">
        <f>Data!AV839-Data!DC839</f>
        <v>80</v>
      </c>
      <c r="AS839" s="20">
        <f>Data!AW839-Data!DD839</f>
        <v>99</v>
      </c>
      <c r="AT839" s="20">
        <f>Data!AX839-Data!DE839</f>
        <v>2.4000000000000021E-2</v>
      </c>
      <c r="AU839" s="20">
        <f>Data!AY839-Data!DF839</f>
        <v>42</v>
      </c>
      <c r="AV839" s="20">
        <f>Data!AZ839-Data!DG839</f>
        <v>2</v>
      </c>
      <c r="AW839" s="20">
        <f>Data!BA839-Data!DH839</f>
        <v>80</v>
      </c>
      <c r="AX839" s="20">
        <f>Data!BB839-Data!DI839</f>
        <v>3.8095238095238102</v>
      </c>
      <c r="AY839" s="20">
        <f>Data!BC839-Data!DJ839</f>
        <v>-2</v>
      </c>
      <c r="AZ839" s="20">
        <f>Data!BD839-Data!DK839</f>
        <v>-29</v>
      </c>
      <c r="BA839" s="20">
        <f>Data!BE839-Data!DL839</f>
        <v>18</v>
      </c>
      <c r="BB839" s="20">
        <f>Data!BF839-Data!DM839</f>
        <v>-25</v>
      </c>
      <c r="BC839" s="20">
        <f>Data!BG839-Data!DN839</f>
        <v>81</v>
      </c>
      <c r="BD839" s="20">
        <f>Data!BH839-Data!DO839</f>
        <v>7.3000000000000114</v>
      </c>
      <c r="BE839" s="20">
        <f>Data!BI839-Data!DP839</f>
        <v>8.2860000000000014</v>
      </c>
      <c r="BF839" s="20">
        <f>Data!BJ839-Data!DQ839</f>
        <v>-0.9520000000000004</v>
      </c>
      <c r="BG839" s="20">
        <f>Data!BK839-Data!DR839</f>
        <v>0.1140000000000001</v>
      </c>
      <c r="BH839" s="20">
        <f>Data!BL839-Data!DS839</f>
        <v>-1.1899999999999995</v>
      </c>
      <c r="BI839" s="20">
        <f>Data!BM839-Data!DT839</f>
        <v>-6.9000000000000006E-2</v>
      </c>
      <c r="BJ839" s="20">
        <f>Data!BN839-Data!DU839</f>
        <v>4.7999999999999972</v>
      </c>
      <c r="BK839" s="20">
        <f>Data!BO839-Data!DV839</f>
        <v>4.6999999999999993</v>
      </c>
      <c r="BL839" s="20">
        <f>Data!BP839-Data!DW839</f>
        <v>0.90000000000000036</v>
      </c>
      <c r="BM839" s="20">
        <f>Data!BQ839-Data!DX839</f>
        <v>-1.3809523809523805</v>
      </c>
      <c r="BN839" s="20">
        <f>Data!BR839-Data!DY839</f>
        <v>3.8999999999999986</v>
      </c>
      <c r="BO839" s="20">
        <f>Data!BS839-Data!DZ839</f>
        <v>74</v>
      </c>
      <c r="BP839" s="20">
        <f>Data!BT839-Data!EA839</f>
        <v>-4.0999999999999981E-2</v>
      </c>
      <c r="BQ839" s="20">
        <f>Data!BU839-Data!EB839</f>
        <v>-2</v>
      </c>
      <c r="BR839" s="20">
        <f>Data!BV839-Data!EC839</f>
        <v>58</v>
      </c>
      <c r="BS839" s="20">
        <f>Data!BW839-Data!ED839</f>
        <v>61</v>
      </c>
      <c r="BT839" s="20">
        <f>Data!BX839-Data!EE839</f>
        <v>39</v>
      </c>
      <c r="BU839" s="20">
        <f>Data!BY839-Data!EF839</f>
        <v>88</v>
      </c>
      <c r="BV839" s="20">
        <f>Data!BZ839-Data!EG839</f>
        <v>74</v>
      </c>
      <c r="BW839" s="20">
        <f>Data!CA839-Data!EH839</f>
        <v>57.800000000000011</v>
      </c>
      <c r="BX839" s="20">
        <f>Data!CB839-Data!EI839</f>
        <v>74</v>
      </c>
      <c r="BY839" s="20">
        <f>Data!CC839-Data!EJ839</f>
        <v>81</v>
      </c>
      <c r="BZ839" s="20">
        <f>Data!EK839</f>
        <v>11739.42</v>
      </c>
      <c r="CA839" s="20">
        <f>Data!EL839</f>
        <v>12280.2</v>
      </c>
      <c r="CB839" s="20">
        <f>Data!EM839</f>
        <v>72.38366666666667</v>
      </c>
      <c r="CC839" s="20">
        <f>Data!EN839</f>
        <v>62.494095238095241</v>
      </c>
      <c r="CD839" s="20">
        <f>Data!EO839</f>
        <v>13.116599999999998</v>
      </c>
      <c r="CE839" s="20">
        <f>Data!EP839</f>
        <v>226.17</v>
      </c>
      <c r="CF839" s="50">
        <f>IF(ISBLANK(Data!EQ839), "", Data!EQ839)</f>
        <v>76</v>
      </c>
      <c r="CG839" s="50">
        <f>IF(ISBLANK(Data!ER839), "", Data!ER839)</f>
        <v>80</v>
      </c>
      <c r="CH839" s="61" t="str">
        <f>IF(ISBLANK(Data!ES839), "", Data!ES839)</f>
        <v>Rice</v>
      </c>
      <c r="CI839" s="61">
        <f>IF(ISBLANK(Data!ET839), "", Data!ET839)</f>
        <v>156</v>
      </c>
    </row>
    <row r="840" spans="1:87" x14ac:dyDescent="0.45">
      <c r="A840" s="50">
        <f>IF(ISBLANK(Data!A840), "", Data!A840)</f>
        <v>45325</v>
      </c>
      <c r="B840" s="50" t="str">
        <f>IF(ISBLANK(Data!B840), "", Data!B840)</f>
        <v>Merrimack</v>
      </c>
      <c r="C840" s="50">
        <f>IF(ISBLANK(Data!C840), "", Data!C840)</f>
        <v>168</v>
      </c>
      <c r="D840" s="50" t="str">
        <f>IF(ISBLANK(Data!D840), "", Data!D840)</f>
        <v>Central Connecticut</v>
      </c>
      <c r="E840" s="50">
        <f>IF(ISBLANK(Data!E840), "", Data!E840)</f>
        <v>45</v>
      </c>
      <c r="F840" s="50" t="str">
        <f>IF(ISBLANK(Data!F840), "", Data!F840)</f>
        <v>N</v>
      </c>
      <c r="G840" s="50" t="str">
        <f>IF(ISBLANK(Data!G840), "", Data!G840)</f>
        <v>Merrimack</v>
      </c>
      <c r="H840" s="50" t="str">
        <f>IF(ISBLANK(Data!H840), "", Data!H840)</f>
        <v>Central Connecticut</v>
      </c>
      <c r="I840" s="50" t="str">
        <f>IF(ISBLANK(Data!I840), "", Data!I840)</f>
        <v>Merrimack</v>
      </c>
      <c r="J840" s="50" t="str">
        <f>IF(ISBLANK(Data!J840), "", Data!J840)</f>
        <v>Central Connecticut</v>
      </c>
      <c r="K840" s="50" t="str">
        <f>IF(ISBLANK(Data!K840), "", Data!K840)</f>
        <v>Merrimack</v>
      </c>
      <c r="L840" s="50" t="str">
        <f>IF(ISBLANK(Data!L840), "", Data!L840)</f>
        <v>Central Connecticut State</v>
      </c>
      <c r="M840" s="50" t="str">
        <f>IF(ISBLANK(Data!M840), "", Data!M840)</f>
        <v>Merrimack</v>
      </c>
      <c r="N840" s="50" t="str">
        <f>IF(ISBLANK(Data!N840), "", Data!N840)</f>
        <v>Central Conn</v>
      </c>
      <c r="O840" s="50" t="str">
        <f>IF(ISBLANK(Data!O840), "", Data!O840)</f>
        <v>Merrimack</v>
      </c>
      <c r="P840" s="50" t="str">
        <f>IF(ISBLANK(Data!P840), "", Data!P840)</f>
        <v>CCSU</v>
      </c>
      <c r="Q840" s="50" t="str">
        <f>IF(ISBLANK(Data!Q840), "", Data!Q840)</f>
        <v>Merrimack</v>
      </c>
      <c r="R840" s="50" t="str">
        <f>IF(ISBLANK(Data!R840), "", Data!R840)</f>
        <v>Central Connecticut</v>
      </c>
      <c r="S840" s="20">
        <f>Data!W840-Data!CD840</f>
        <v>-7.3593073593073988E-2</v>
      </c>
      <c r="T840" s="20">
        <f>Data!X840-Data!CE840</f>
        <v>3.61</v>
      </c>
      <c r="U840" s="20">
        <f>Data!Y840-Data!CF840</f>
        <v>-4.7000000000000028</v>
      </c>
      <c r="V840" s="20">
        <f>Data!Z840-Data!CG840</f>
        <v>-8.4000000000000057</v>
      </c>
      <c r="W840" s="20">
        <f>Data!AA840-Data!CH840</f>
        <v>0.70000000000000284</v>
      </c>
      <c r="X840" s="20">
        <f>Data!AB840-Data!CI840</f>
        <v>-6.6000000000000003E-2</v>
      </c>
      <c r="Y840" s="20">
        <f>Data!AC840-Data!CJ840</f>
        <v>4.42</v>
      </c>
      <c r="Z840" s="20">
        <f>Data!AD840-Data!CK840</f>
        <v>2.7000000000000028</v>
      </c>
      <c r="AA840" s="20">
        <f>Data!AE840-Data!CL840</f>
        <v>-1.7000000000000028</v>
      </c>
      <c r="AB840" s="20">
        <f>Data!AF840-Data!CM840</f>
        <v>5.29</v>
      </c>
      <c r="AC840" s="20">
        <f>Data!AG840-Data!CN840</f>
        <v>-5.4000000000000057</v>
      </c>
      <c r="AD840" s="20">
        <f>Data!AH840-Data!CO840</f>
        <v>-10</v>
      </c>
      <c r="AE840" s="20">
        <f>Data!AI840-Data!CP840</f>
        <v>0.11549999999999999</v>
      </c>
      <c r="AF840" s="20">
        <f>Data!AJ840-Data!CQ840</f>
        <v>-0.5</v>
      </c>
      <c r="AG840" s="20">
        <f>Data!AK840-Data!CR840</f>
        <v>-1.1038961038961015E-2</v>
      </c>
      <c r="AH840" s="20">
        <f>Data!AL840-Data!CS840</f>
        <v>9</v>
      </c>
      <c r="AI840" s="20">
        <f>Data!AM840-Data!CT840</f>
        <v>3.6300000000000003</v>
      </c>
      <c r="AJ840" s="20">
        <f>Data!AN840-Data!CU840</f>
        <v>3.6400000000000006</v>
      </c>
      <c r="AK840" s="20">
        <f>Data!AO840-Data!CV840</f>
        <v>-27</v>
      </c>
      <c r="AL840" s="20">
        <f>Data!AP840-Data!CW840</f>
        <v>65</v>
      </c>
      <c r="AM840" s="20">
        <f>Data!AQ840-Data!CX840</f>
        <v>-24</v>
      </c>
      <c r="AN840" s="20">
        <f>Data!AR840-Data!CY840</f>
        <v>-2.200000000000002E-2</v>
      </c>
      <c r="AO840" s="20">
        <f>Data!AS840-Data!CZ840</f>
        <v>17</v>
      </c>
      <c r="AP840" s="20">
        <f>Data!AT840-Data!DA840</f>
        <v>93</v>
      </c>
      <c r="AQ840" s="20">
        <f>Data!AU840-Data!DB840</f>
        <v>-2.300000000000002E-2</v>
      </c>
      <c r="AR840" s="20">
        <f>Data!AV840-Data!DC840</f>
        <v>32</v>
      </c>
      <c r="AS840" s="20">
        <f>Data!AW840-Data!DD840</f>
        <v>39</v>
      </c>
      <c r="AT840" s="20">
        <f>Data!AX840-Data!DE840</f>
        <v>1.0000000000000009E-2</v>
      </c>
      <c r="AU840" s="20">
        <f>Data!AY840-Data!DF840</f>
        <v>-26</v>
      </c>
      <c r="AV840" s="20">
        <f>Data!AZ840-Data!DG840</f>
        <v>-1.6212121212121211</v>
      </c>
      <c r="AW840" s="20">
        <f>Data!BA840-Data!DH840</f>
        <v>-51</v>
      </c>
      <c r="AX840" s="20">
        <f>Data!BB840-Data!DI840</f>
        <v>-3.9307359307359278</v>
      </c>
      <c r="AY840" s="20">
        <f>Data!BC840-Data!DJ840</f>
        <v>-37</v>
      </c>
      <c r="AZ840" s="20">
        <f>Data!BD840-Data!DK840</f>
        <v>49</v>
      </c>
      <c r="BA840" s="20">
        <f>Data!BE840-Data!DL840</f>
        <v>-33</v>
      </c>
      <c r="BB840" s="20">
        <f>Data!BF840-Data!DM840</f>
        <v>54</v>
      </c>
      <c r="BC840" s="20">
        <f>Data!BG840-Data!DN840</f>
        <v>71</v>
      </c>
      <c r="BD840" s="20">
        <f>Data!BH840-Data!DO840</f>
        <v>-4.5999999999999943</v>
      </c>
      <c r="BE840" s="20">
        <f>Data!BI840-Data!DP840</f>
        <v>-5.5999999999997385E-2</v>
      </c>
      <c r="BF840" s="20">
        <f>Data!BJ840-Data!DQ840</f>
        <v>-4.4870000000000001</v>
      </c>
      <c r="BG840" s="20">
        <f>Data!BK840-Data!DR840</f>
        <v>-0.38300000000000001</v>
      </c>
      <c r="BH840" s="20">
        <f>Data!BL840-Data!DS840</f>
        <v>1.952</v>
      </c>
      <c r="BI840" s="20">
        <f>Data!BM840-Data!DT840</f>
        <v>3.8000000000000034E-2</v>
      </c>
      <c r="BJ840" s="20">
        <f>Data!BN840-Data!DU840</f>
        <v>3.3000000000000007</v>
      </c>
      <c r="BK840" s="20">
        <f>Data!BO840-Data!DV840</f>
        <v>0.90000000000000213</v>
      </c>
      <c r="BL840" s="20">
        <f>Data!BP840-Data!DW840</f>
        <v>-1.7000000000000002</v>
      </c>
      <c r="BM840" s="20">
        <f>Data!BQ840-Data!DX840</f>
        <v>1.8722943722943723</v>
      </c>
      <c r="BN840" s="20">
        <f>Data!BR840-Data!DY840</f>
        <v>2.5999999999999979</v>
      </c>
      <c r="BO840" s="20">
        <f>Data!BS840-Data!DZ840</f>
        <v>-44</v>
      </c>
      <c r="BP840" s="20">
        <f>Data!BT840-Data!EA840</f>
        <v>2.300000000000002E-2</v>
      </c>
      <c r="BQ840" s="20">
        <f>Data!BU840-Data!EB840</f>
        <v>-4</v>
      </c>
      <c r="BR840" s="20">
        <f>Data!BV840-Data!EC840</f>
        <v>-39</v>
      </c>
      <c r="BS840" s="20">
        <f>Data!BW840-Data!ED840</f>
        <v>-7</v>
      </c>
      <c r="BT840" s="20">
        <f>Data!BX840-Data!EE840</f>
        <v>-3</v>
      </c>
      <c r="BU840" s="20">
        <f>Data!BY840-Data!EF840</f>
        <v>-21</v>
      </c>
      <c r="BV840" s="20">
        <f>Data!BZ840-Data!EG840</f>
        <v>-59</v>
      </c>
      <c r="BW840" s="20">
        <f>Data!CA840-Data!EH840</f>
        <v>-16.800000000000011</v>
      </c>
      <c r="BX840" s="20">
        <f>Data!CB840-Data!EI840</f>
        <v>-44</v>
      </c>
      <c r="BY840" s="20">
        <f>Data!CC840-Data!EJ840</f>
        <v>-81</v>
      </c>
      <c r="BZ840" s="20">
        <f>Data!EK840</f>
        <v>10546.2</v>
      </c>
      <c r="CA840" s="20">
        <f>Data!EL840</f>
        <v>10200.19</v>
      </c>
      <c r="CB840" s="20">
        <f>Data!EM840</f>
        <v>101.52380952380952</v>
      </c>
      <c r="CC840" s="20">
        <f>Data!EN840</f>
        <v>106.96472727272727</v>
      </c>
      <c r="CD840" s="20">
        <f>Data!EO840</f>
        <v>11.709599999999998</v>
      </c>
      <c r="CE840" s="20">
        <f>Data!EP840</f>
        <v>209.23599999999999</v>
      </c>
      <c r="CF840" s="50">
        <f>IF(ISBLANK(Data!EQ840), "", Data!EQ840)</f>
        <v>71</v>
      </c>
      <c r="CG840" s="50">
        <f>IF(ISBLANK(Data!ER840), "", Data!ER840)</f>
        <v>68</v>
      </c>
      <c r="CH840" s="61" t="str">
        <f>IF(ISBLANK(Data!ES840), "", Data!ES840)</f>
        <v>Merrimack</v>
      </c>
      <c r="CI840" s="61">
        <f>IF(ISBLANK(Data!ET840), "", Data!ET840)</f>
        <v>139</v>
      </c>
    </row>
    <row r="841" spans="1:87" x14ac:dyDescent="0.45">
      <c r="A841" s="50">
        <f>IF(ISBLANK(Data!A841), "", Data!A841)</f>
        <v>45325</v>
      </c>
      <c r="B841" s="50" t="str">
        <f>IF(ISBLANK(Data!B841), "", Data!B841)</f>
        <v>Georgia Southern</v>
      </c>
      <c r="C841" s="50">
        <f>IF(ISBLANK(Data!C841), "", Data!C841)</f>
        <v>100</v>
      </c>
      <c r="D841" s="50" t="str">
        <f>IF(ISBLANK(Data!D841), "", Data!D841)</f>
        <v>Appalachian St.</v>
      </c>
      <c r="E841" s="50">
        <f>IF(ISBLANK(Data!E841), "", Data!E841)</f>
        <v>10</v>
      </c>
      <c r="F841" s="50" t="str">
        <f>IF(ISBLANK(Data!F841), "", Data!F841)</f>
        <v>N</v>
      </c>
      <c r="G841" s="50" t="str">
        <f>IF(ISBLANK(Data!G841), "", Data!G841)</f>
        <v>Georgia Southern</v>
      </c>
      <c r="H841" s="50" t="str">
        <f>IF(ISBLANK(Data!H841), "", Data!H841)</f>
        <v>Appalachian St.</v>
      </c>
      <c r="I841" s="50" t="str">
        <f>IF(ISBLANK(Data!I841), "", Data!I841)</f>
        <v>Georgia Southern</v>
      </c>
      <c r="J841" s="50" t="str">
        <f>IF(ISBLANK(Data!J841), "", Data!J841)</f>
        <v>Appalachian St.</v>
      </c>
      <c r="K841" s="50" t="str">
        <f>IF(ISBLANK(Data!K841), "", Data!K841)</f>
        <v>Georgia Southern</v>
      </c>
      <c r="L841" s="50" t="str">
        <f>IF(ISBLANK(Data!L841), "", Data!L841)</f>
        <v>Appalachian State</v>
      </c>
      <c r="M841" s="50" t="str">
        <f>IF(ISBLANK(Data!M841), "", Data!M841)</f>
        <v>GA Southern</v>
      </c>
      <c r="N841" s="50" t="str">
        <f>IF(ISBLANK(Data!N841), "", Data!N841)</f>
        <v>App State</v>
      </c>
      <c r="O841" s="50" t="str">
        <f>IF(ISBLANK(Data!O841), "", Data!O841)</f>
        <v>Ga. Southern</v>
      </c>
      <c r="P841" s="50" t="str">
        <f>IF(ISBLANK(Data!P841), "", Data!P841)</f>
        <v>App. St.</v>
      </c>
      <c r="Q841" s="50" t="str">
        <f>IF(ISBLANK(Data!Q841), "", Data!Q841)</f>
        <v>Georgia Southern</v>
      </c>
      <c r="R841" s="50" t="str">
        <f>IF(ISBLANK(Data!R841), "", Data!R841)</f>
        <v>Appalachian State</v>
      </c>
      <c r="S841" s="20">
        <f>Data!W841-Data!CD841</f>
        <v>-0.59090909090909105</v>
      </c>
      <c r="T841" s="20">
        <f>Data!X841-Data!CE841</f>
        <v>-22.29</v>
      </c>
      <c r="U841" s="20">
        <f>Data!Y841-Data!CF841</f>
        <v>-6.2999999999999972</v>
      </c>
      <c r="V841" s="20">
        <f>Data!Z841-Data!CG841</f>
        <v>16</v>
      </c>
      <c r="W841" s="20">
        <f>Data!AA841-Data!CH841</f>
        <v>1.4000000000000057</v>
      </c>
      <c r="X841" s="20">
        <f>Data!AB841-Data!CI841</f>
        <v>-5.1000000000000004E-2</v>
      </c>
      <c r="Y841" s="20">
        <f>Data!AC841-Data!CJ841</f>
        <v>0.76</v>
      </c>
      <c r="Z841" s="20">
        <f>Data!AD841-Data!CK841</f>
        <v>0.5</v>
      </c>
      <c r="AA841" s="20">
        <f>Data!AE841-Data!CL841</f>
        <v>-0.29999999999999716</v>
      </c>
      <c r="AB841" s="20">
        <f>Data!AF841-Data!CM841</f>
        <v>0.49999999999999994</v>
      </c>
      <c r="AC841" s="20">
        <f>Data!AG841-Data!CN841</f>
        <v>-4.7999999999999972</v>
      </c>
      <c r="AD841" s="20">
        <f>Data!AH841-Data!CO841</f>
        <v>16</v>
      </c>
      <c r="AE841" s="20">
        <f>Data!AI841-Data!CP841</f>
        <v>-0.51650000000000007</v>
      </c>
      <c r="AF841" s="20">
        <f>Data!AJ841-Data!CQ841</f>
        <v>-11.9</v>
      </c>
      <c r="AG841" s="20">
        <f>Data!AK841-Data!CR841</f>
        <v>-0.54090909090909089</v>
      </c>
      <c r="AH841" s="20">
        <f>Data!AL841-Data!CS841</f>
        <v>-347</v>
      </c>
      <c r="AI841" s="20">
        <f>Data!AM841-Data!CT841</f>
        <v>-18.259999999999998</v>
      </c>
      <c r="AJ841" s="20">
        <f>Data!AN841-Data!CU841</f>
        <v>-0.20999999999999996</v>
      </c>
      <c r="AK841" s="20">
        <f>Data!AO841-Data!CV841</f>
        <v>-173</v>
      </c>
      <c r="AL841" s="20">
        <f>Data!AP841-Data!CW841</f>
        <v>320</v>
      </c>
      <c r="AM841" s="20">
        <f>Data!AQ841-Data!CX841</f>
        <v>-90</v>
      </c>
      <c r="AN841" s="20">
        <f>Data!AR841-Data!CY841</f>
        <v>-5.3000000000000047E-2</v>
      </c>
      <c r="AO841" s="20">
        <f>Data!AS841-Data!CZ841</f>
        <v>64</v>
      </c>
      <c r="AP841" s="20">
        <f>Data!AT841-Data!DA841</f>
        <v>126</v>
      </c>
      <c r="AQ841" s="20">
        <f>Data!AU841-Data!DB841</f>
        <v>4.0999999999999981E-2</v>
      </c>
      <c r="AR841" s="20">
        <f>Data!AV841-Data!DC841</f>
        <v>-17</v>
      </c>
      <c r="AS841" s="20">
        <f>Data!AW841-Data!DD841</f>
        <v>-59</v>
      </c>
      <c r="AT841" s="20">
        <f>Data!AX841-Data!DE841</f>
        <v>5.699999999999994E-2</v>
      </c>
      <c r="AU841" s="20">
        <f>Data!AY841-Data!DF841</f>
        <v>-32</v>
      </c>
      <c r="AV841" s="20">
        <f>Data!AZ841-Data!DG841</f>
        <v>-1.454545454545455</v>
      </c>
      <c r="AW841" s="20">
        <f>Data!BA841-Data!DH841</f>
        <v>-205</v>
      </c>
      <c r="AX841" s="20">
        <f>Data!BB841-Data!DI841</f>
        <v>-9.3181818181818201</v>
      </c>
      <c r="AY841" s="20">
        <f>Data!BC841-Data!DJ841</f>
        <v>-107</v>
      </c>
      <c r="AZ841" s="20">
        <f>Data!BD841-Data!DK841</f>
        <v>11</v>
      </c>
      <c r="BA841" s="20">
        <f>Data!BE841-Data!DL841</f>
        <v>-72</v>
      </c>
      <c r="BB841" s="20">
        <f>Data!BF841-Data!DM841</f>
        <v>66</v>
      </c>
      <c r="BC841" s="20">
        <f>Data!BG841-Data!DN841</f>
        <v>139</v>
      </c>
      <c r="BD841" s="20">
        <f>Data!BH841-Data!DO841</f>
        <v>-7.9000000000000057</v>
      </c>
      <c r="BE841" s="20">
        <f>Data!BI841-Data!DP841</f>
        <v>14.545000000000002</v>
      </c>
      <c r="BF841" s="20">
        <f>Data!BJ841-Data!DQ841</f>
        <v>-22.408999999999999</v>
      </c>
      <c r="BG841" s="20">
        <f>Data!BK841-Data!DR841</f>
        <v>-0.68200000000000005</v>
      </c>
      <c r="BH841" s="20">
        <f>Data!BL841-Data!DS841</f>
        <v>3</v>
      </c>
      <c r="BI841" s="20">
        <f>Data!BM841-Data!DT841</f>
        <v>-9.7999999999999976E-2</v>
      </c>
      <c r="BJ841" s="20">
        <f>Data!BN841-Data!DU841</f>
        <v>5.7000000000000028</v>
      </c>
      <c r="BK841" s="20">
        <f>Data!BO841-Data!DV841</f>
        <v>-2.6999999999999993</v>
      </c>
      <c r="BL841" s="20">
        <f>Data!BP841-Data!DW841</f>
        <v>-3.1999999999999997</v>
      </c>
      <c r="BM841" s="20">
        <f>Data!BQ841-Data!DX841</f>
        <v>0.5</v>
      </c>
      <c r="BN841" s="20">
        <f>Data!BR841-Data!DY841</f>
        <v>6.2999999999999989</v>
      </c>
      <c r="BO841" s="20">
        <f>Data!BS841-Data!DZ841</f>
        <v>252</v>
      </c>
      <c r="BP841" s="20">
        <f>Data!BT841-Data!EA841</f>
        <v>-0.16399999999999992</v>
      </c>
      <c r="BQ841" s="20">
        <f>Data!BU841-Data!EB841</f>
        <v>0</v>
      </c>
      <c r="BR841" s="20">
        <f>Data!BV841-Data!EC841</f>
        <v>237</v>
      </c>
      <c r="BS841" s="20">
        <f>Data!BW841-Data!ED841</f>
        <v>202</v>
      </c>
      <c r="BT841" s="20">
        <f>Data!BX841-Data!EE841</f>
        <v>265</v>
      </c>
      <c r="BU841" s="20">
        <f>Data!BY841-Data!EF841</f>
        <v>226</v>
      </c>
      <c r="BV841" s="20">
        <f>Data!BZ841-Data!EG841</f>
        <v>226</v>
      </c>
      <c r="BW841" s="20">
        <f>Data!CA841-Data!EH841</f>
        <v>193.10000000000002</v>
      </c>
      <c r="BX841" s="20">
        <f>Data!CB841-Data!EI841</f>
        <v>252</v>
      </c>
      <c r="BY841" s="20">
        <f>Data!CC841-Data!EJ841</f>
        <v>267</v>
      </c>
      <c r="BZ841" s="20">
        <f>Data!EK841</f>
        <v>9945.86</v>
      </c>
      <c r="CA841" s="20">
        <f>Data!EL841</f>
        <v>12290.97</v>
      </c>
      <c r="CB841" s="20">
        <f>Data!EM841</f>
        <v>86.811136363636365</v>
      </c>
      <c r="CC841" s="20">
        <f>Data!EN841</f>
        <v>72.856363636363639</v>
      </c>
      <c r="CD841" s="20">
        <f>Data!EO841</f>
        <v>13.094199999999999</v>
      </c>
      <c r="CE841" s="20">
        <f>Data!EP841</f>
        <v>213.785</v>
      </c>
      <c r="CF841" s="50">
        <f>IF(ISBLANK(Data!EQ841), "", Data!EQ841)</f>
        <v>84</v>
      </c>
      <c r="CG841" s="50">
        <f>IF(ISBLANK(Data!ER841), "", Data!ER841)</f>
        <v>85</v>
      </c>
      <c r="CH841" s="61" t="str">
        <f>IF(ISBLANK(Data!ES841), "", Data!ES841)</f>
        <v>Appalachian St.</v>
      </c>
      <c r="CI841" s="61">
        <f>IF(ISBLANK(Data!ET841), "", Data!ET841)</f>
        <v>169</v>
      </c>
    </row>
    <row r="842" spans="1:87" x14ac:dyDescent="0.45">
      <c r="A842" s="50">
        <f>IF(ISBLANK(Data!A842), "", Data!A842)</f>
        <v>45325</v>
      </c>
      <c r="B842" s="50" t="str">
        <f>IF(ISBLANK(Data!B842), "", Data!B842)</f>
        <v>Maine</v>
      </c>
      <c r="C842" s="50">
        <f>IF(ISBLANK(Data!C842), "", Data!C842)</f>
        <v>157</v>
      </c>
      <c r="D842" s="50" t="str">
        <f>IF(ISBLANK(Data!D842), "", Data!D842)</f>
        <v>Bryant</v>
      </c>
      <c r="E842" s="50">
        <f>IF(ISBLANK(Data!E842), "", Data!E842)</f>
        <v>31</v>
      </c>
      <c r="F842" s="50" t="str">
        <f>IF(ISBLANK(Data!F842), "", Data!F842)</f>
        <v>N</v>
      </c>
      <c r="G842" s="50" t="str">
        <f>IF(ISBLANK(Data!G842), "", Data!G842)</f>
        <v>Maine</v>
      </c>
      <c r="H842" s="50" t="str">
        <f>IF(ISBLANK(Data!H842), "", Data!H842)</f>
        <v>Bryant</v>
      </c>
      <c r="I842" s="50" t="str">
        <f>IF(ISBLANK(Data!I842), "", Data!I842)</f>
        <v>Maine</v>
      </c>
      <c r="J842" s="50" t="str">
        <f>IF(ISBLANK(Data!J842), "", Data!J842)</f>
        <v>Bryant</v>
      </c>
      <c r="K842" s="50" t="str">
        <f>IF(ISBLANK(Data!K842), "", Data!K842)</f>
        <v>Maine</v>
      </c>
      <c r="L842" s="50" t="str">
        <f>IF(ISBLANK(Data!L842), "", Data!L842)</f>
        <v>Bryant</v>
      </c>
      <c r="M842" s="50" t="str">
        <f>IF(ISBLANK(Data!M842), "", Data!M842)</f>
        <v>Maine</v>
      </c>
      <c r="N842" s="50" t="str">
        <f>IF(ISBLANK(Data!N842), "", Data!N842)</f>
        <v>Bryant</v>
      </c>
      <c r="O842" s="50" t="str">
        <f>IF(ISBLANK(Data!O842), "", Data!O842)</f>
        <v>Maine</v>
      </c>
      <c r="P842" s="50" t="str">
        <f>IF(ISBLANK(Data!P842), "", Data!P842)</f>
        <v>Bryant</v>
      </c>
      <c r="Q842" s="50" t="str">
        <f>IF(ISBLANK(Data!Q842), "", Data!Q842)</f>
        <v>Maine</v>
      </c>
      <c r="R842" s="50" t="str">
        <f>IF(ISBLANK(Data!R842), "", Data!R842)</f>
        <v>Bryant</v>
      </c>
      <c r="S842" s="20">
        <f>Data!W842-Data!CD842</f>
        <v>-0.18181818181818205</v>
      </c>
      <c r="T842" s="20">
        <f>Data!X842-Data!CE842</f>
        <v>-5.21</v>
      </c>
      <c r="U842" s="20">
        <f>Data!Y842-Data!CF842</f>
        <v>-2.2999999999999972</v>
      </c>
      <c r="V842" s="20">
        <f>Data!Z842-Data!CG842</f>
        <v>2.9000000000000057</v>
      </c>
      <c r="W842" s="20">
        <f>Data!AA842-Data!CH842</f>
        <v>-8.8999999999999915</v>
      </c>
      <c r="X842" s="20">
        <f>Data!AB842-Data!CI842</f>
        <v>-0.12</v>
      </c>
      <c r="Y842" s="20">
        <f>Data!AC842-Data!CJ842</f>
        <v>-2.2800000000000002</v>
      </c>
      <c r="Z842" s="20">
        <f>Data!AD842-Data!CK842</f>
        <v>-1</v>
      </c>
      <c r="AA842" s="20">
        <f>Data!AE842-Data!CL842</f>
        <v>1.2999999999999972</v>
      </c>
      <c r="AB842" s="20">
        <f>Data!AF842-Data!CM842</f>
        <v>-5.79</v>
      </c>
      <c r="AC842" s="20">
        <f>Data!AG842-Data!CN842</f>
        <v>-2.9000000000000057</v>
      </c>
      <c r="AD842" s="20">
        <f>Data!AH842-Data!CO842</f>
        <v>4.2999999999999972</v>
      </c>
      <c r="AE842" s="20">
        <f>Data!AI842-Data!CP842</f>
        <v>-0.19840000000000002</v>
      </c>
      <c r="AF842" s="20">
        <f>Data!AJ842-Data!CQ842</f>
        <v>-4.7999999999999989</v>
      </c>
      <c r="AG842" s="20">
        <f>Data!AK842-Data!CR842</f>
        <v>-0.21818181818181814</v>
      </c>
      <c r="AH842" s="20">
        <f>Data!AL842-Data!CS842</f>
        <v>-166</v>
      </c>
      <c r="AI842" s="20">
        <f>Data!AM842-Data!CT842</f>
        <v>-3.9099999999999997</v>
      </c>
      <c r="AJ842" s="20">
        <f>Data!AN842-Data!CU842</f>
        <v>-2.2300000000000004</v>
      </c>
      <c r="AK842" s="20">
        <f>Data!AO842-Data!CV842</f>
        <v>-272</v>
      </c>
      <c r="AL842" s="20">
        <f>Data!AP842-Data!CW842</f>
        <v>-194</v>
      </c>
      <c r="AM842" s="20">
        <f>Data!AQ842-Data!CX842</f>
        <v>-174</v>
      </c>
      <c r="AN842" s="20">
        <f>Data!AR842-Data!CY842</f>
        <v>-5.0000000000000044E-3</v>
      </c>
      <c r="AO842" s="20">
        <f>Data!AS842-Data!CZ842</f>
        <v>-73</v>
      </c>
      <c r="AP842" s="20">
        <f>Data!AT842-Data!DA842</f>
        <v>-168</v>
      </c>
      <c r="AQ842" s="20">
        <f>Data!AU842-Data!DB842</f>
        <v>-3.7999999999999978E-2</v>
      </c>
      <c r="AR842" s="20">
        <f>Data!AV842-Data!DC842</f>
        <v>-27</v>
      </c>
      <c r="AS842" s="20">
        <f>Data!AW842-Data!DD842</f>
        <v>-81</v>
      </c>
      <c r="AT842" s="20">
        <f>Data!AX842-Data!DE842</f>
        <v>7.4999999999999956E-2</v>
      </c>
      <c r="AU842" s="20">
        <f>Data!AY842-Data!DF842</f>
        <v>-3</v>
      </c>
      <c r="AV842" s="20">
        <f>Data!AZ842-Data!DG842</f>
        <v>-0.1363636363636358</v>
      </c>
      <c r="AW842" s="20">
        <f>Data!BA842-Data!DH842</f>
        <v>-121</v>
      </c>
      <c r="AX842" s="20">
        <f>Data!BB842-Data!DI842</f>
        <v>-5.5</v>
      </c>
      <c r="AY842" s="20">
        <f>Data!BC842-Data!DJ842</f>
        <v>-45</v>
      </c>
      <c r="AZ842" s="20">
        <f>Data!BD842-Data!DK842</f>
        <v>20</v>
      </c>
      <c r="BA842" s="20">
        <f>Data!BE842-Data!DL842</f>
        <v>-76</v>
      </c>
      <c r="BB842" s="20">
        <f>Data!BF842-Data!DM842</f>
        <v>2</v>
      </c>
      <c r="BC842" s="20">
        <f>Data!BG842-Data!DN842</f>
        <v>-9</v>
      </c>
      <c r="BD842" s="20">
        <f>Data!BH842-Data!DO842</f>
        <v>-12.400000000000006</v>
      </c>
      <c r="BE842" s="20">
        <f>Data!BI842-Data!DP842</f>
        <v>-8.8179999999999978</v>
      </c>
      <c r="BF842" s="20">
        <f>Data!BJ842-Data!DQ842</f>
        <v>-3.5460000000000003</v>
      </c>
      <c r="BG842" s="20">
        <f>Data!BK842-Data!DR842</f>
        <v>-0.18599999999999994</v>
      </c>
      <c r="BH842" s="20">
        <f>Data!BL842-Data!DS842</f>
        <v>9.0999999999999304E-2</v>
      </c>
      <c r="BI842" s="20">
        <f>Data!BM842-Data!DT842</f>
        <v>7.2999999999999954E-2</v>
      </c>
      <c r="BJ842" s="20">
        <f>Data!BN842-Data!DU842</f>
        <v>-7.5999999999999979</v>
      </c>
      <c r="BK842" s="20">
        <f>Data!BO842-Data!DV842</f>
        <v>-3.6999999999999993</v>
      </c>
      <c r="BL842" s="20">
        <f>Data!BP842-Data!DW842</f>
        <v>-3.5</v>
      </c>
      <c r="BM842" s="20">
        <f>Data!BQ842-Data!DX842</f>
        <v>0.90909090909091006</v>
      </c>
      <c r="BN842" s="20">
        <f>Data!BR842-Data!DY842</f>
        <v>-0.39999999999999858</v>
      </c>
      <c r="BO842" s="20">
        <f>Data!BS842-Data!DZ842</f>
        <v>108</v>
      </c>
      <c r="BP842" s="20">
        <f>Data!BT842-Data!EA842</f>
        <v>-6.0999999999999999E-2</v>
      </c>
      <c r="BQ842" s="20">
        <f>Data!BU842-Data!EB842</f>
        <v>0</v>
      </c>
      <c r="BR842" s="20">
        <f>Data!BV842-Data!EC842</f>
        <v>90</v>
      </c>
      <c r="BS842" s="20">
        <f>Data!BW842-Data!ED842</f>
        <v>136</v>
      </c>
      <c r="BT842" s="20">
        <f>Data!BX842-Data!EE842</f>
        <v>124</v>
      </c>
      <c r="BU842" s="20">
        <f>Data!BY842-Data!EF842</f>
        <v>37</v>
      </c>
      <c r="BV842" s="20">
        <f>Data!BZ842-Data!EG842</f>
        <v>74</v>
      </c>
      <c r="BW842" s="20">
        <f>Data!CA842-Data!EH842</f>
        <v>80.7</v>
      </c>
      <c r="BX842" s="20">
        <f>Data!CB842-Data!EI842</f>
        <v>108</v>
      </c>
      <c r="BY842" s="20">
        <f>Data!CC842-Data!EJ842</f>
        <v>166</v>
      </c>
      <c r="BZ842" s="20">
        <f>Data!EK842</f>
        <v>10018.050000000001</v>
      </c>
      <c r="CA842" s="20">
        <f>Data!EL842</f>
        <v>10544.400000000001</v>
      </c>
      <c r="CB842" s="20">
        <f>Data!EM842</f>
        <v>85.683272727272723</v>
      </c>
      <c r="CC842" s="20">
        <f>Data!EN842</f>
        <v>95.50863636363637</v>
      </c>
      <c r="CD842" s="20">
        <f>Data!EO842</f>
        <v>11.004000000000001</v>
      </c>
      <c r="CE842" s="20">
        <f>Data!EP842</f>
        <v>275.94</v>
      </c>
      <c r="CF842" s="50">
        <f>IF(ISBLANK(Data!EQ842), "", Data!EQ842)</f>
        <v>79</v>
      </c>
      <c r="CG842" s="50">
        <f>IF(ISBLANK(Data!ER842), "", Data!ER842)</f>
        <v>72</v>
      </c>
      <c r="CH842" s="61" t="str">
        <f>IF(ISBLANK(Data!ES842), "", Data!ES842)</f>
        <v>Maine</v>
      </c>
      <c r="CI842" s="61">
        <f>IF(ISBLANK(Data!ET842), "", Data!ET842)</f>
        <v>151</v>
      </c>
    </row>
    <row r="843" spans="1:87" x14ac:dyDescent="0.45">
      <c r="A843" s="50">
        <f>IF(ISBLANK(Data!A843), "", Data!A843)</f>
        <v>45325</v>
      </c>
      <c r="B843" s="50" t="str">
        <f>IF(ISBLANK(Data!B843), "", Data!B843)</f>
        <v>San Diego St.</v>
      </c>
      <c r="C843" s="50">
        <f>IF(ISBLANK(Data!C843), "", Data!C843)</f>
        <v>259</v>
      </c>
      <c r="D843" s="50" t="str">
        <f>IF(ISBLANK(Data!D843), "", Data!D843)</f>
        <v>Utah St.</v>
      </c>
      <c r="E843" s="50">
        <f>IF(ISBLANK(Data!E843), "", Data!E843)</f>
        <v>330</v>
      </c>
      <c r="F843" s="50" t="str">
        <f>IF(ISBLANK(Data!F843), "", Data!F843)</f>
        <v>N</v>
      </c>
      <c r="G843" s="50" t="str">
        <f>IF(ISBLANK(Data!G843), "", Data!G843)</f>
        <v>San Diego St.</v>
      </c>
      <c r="H843" s="50" t="str">
        <f>IF(ISBLANK(Data!H843), "", Data!H843)</f>
        <v>Utah St.</v>
      </c>
      <c r="I843" s="50" t="str">
        <f>IF(ISBLANK(Data!I843), "", Data!I843)</f>
        <v>San Diego St.</v>
      </c>
      <c r="J843" s="50" t="str">
        <f>IF(ISBLANK(Data!J843), "", Data!J843)</f>
        <v>Utah St.</v>
      </c>
      <c r="K843" s="50" t="str">
        <f>IF(ISBLANK(Data!K843), "", Data!K843)</f>
        <v>San Diego State</v>
      </c>
      <c r="L843" s="50" t="str">
        <f>IF(ISBLANK(Data!L843), "", Data!L843)</f>
        <v>Utah State</v>
      </c>
      <c r="M843" s="50" t="str">
        <f>IF(ISBLANK(Data!M843), "", Data!M843)</f>
        <v>San Diego St</v>
      </c>
      <c r="N843" s="50" t="str">
        <f>IF(ISBLANK(Data!N843), "", Data!N843)</f>
        <v>Utah St</v>
      </c>
      <c r="O843" s="50" t="str">
        <f>IF(ISBLANK(Data!O843), "", Data!O843)</f>
        <v>San Diego St.</v>
      </c>
      <c r="P843" s="50" t="str">
        <f>IF(ISBLANK(Data!P843), "", Data!P843)</f>
        <v>Utah St.</v>
      </c>
      <c r="Q843" s="50" t="str">
        <f>IF(ISBLANK(Data!Q843), "", Data!Q843)</f>
        <v>San Diego State</v>
      </c>
      <c r="R843" s="50" t="str">
        <f>IF(ISBLANK(Data!R843), "", Data!R843)</f>
        <v>Utah State</v>
      </c>
      <c r="S843" s="20">
        <f>Data!W843-Data!CD843</f>
        <v>-0.14285714285714302</v>
      </c>
      <c r="T843" s="20">
        <f>Data!X843-Data!CE843</f>
        <v>1.4100000000000001</v>
      </c>
      <c r="U843" s="20">
        <f>Data!Y843-Data!CF843</f>
        <v>-1.2000000000000028</v>
      </c>
      <c r="V843" s="20">
        <f>Data!Z843-Data!CG843</f>
        <v>-2.5999999999999943</v>
      </c>
      <c r="W843" s="20">
        <f>Data!AA843-Data!CH843</f>
        <v>-2.2999999999999972</v>
      </c>
      <c r="X843" s="20">
        <f>Data!AB843-Data!CI843</f>
        <v>-4.7999999999999994E-2</v>
      </c>
      <c r="Y843" s="20">
        <f>Data!AC843-Data!CJ843</f>
        <v>5.8699999999999992</v>
      </c>
      <c r="Z843" s="20">
        <f>Data!AD843-Data!CK843</f>
        <v>3</v>
      </c>
      <c r="AA843" s="20">
        <f>Data!AE843-Data!CL843</f>
        <v>-2.8999999999999915</v>
      </c>
      <c r="AB843" s="20">
        <f>Data!AF843-Data!CM843</f>
        <v>8.33</v>
      </c>
      <c r="AC843" s="20">
        <f>Data!AG843-Data!CN843</f>
        <v>-1.7999999999999972</v>
      </c>
      <c r="AD843" s="20">
        <f>Data!AH843-Data!CO843</f>
        <v>-2.9000000000000057</v>
      </c>
      <c r="AE843" s="20">
        <f>Data!AI843-Data!CP843</f>
        <v>1.9600000000000062E-2</v>
      </c>
      <c r="AF843" s="20">
        <f>Data!AJ843-Data!CQ843</f>
        <v>-0.79999999999999982</v>
      </c>
      <c r="AG843" s="20">
        <f>Data!AK843-Data!CR843</f>
        <v>-3.8095238095238099E-2</v>
      </c>
      <c r="AH843" s="20">
        <f>Data!AL843-Data!CS843</f>
        <v>-56</v>
      </c>
      <c r="AI843" s="20">
        <f>Data!AM843-Data!CT843</f>
        <v>0.34999999999999964</v>
      </c>
      <c r="AJ843" s="20">
        <f>Data!AN843-Data!CU843</f>
        <v>4.7699999999999996</v>
      </c>
      <c r="AK843" s="20">
        <f>Data!AO843-Data!CV843</f>
        <v>-137</v>
      </c>
      <c r="AL843" s="20">
        <f>Data!AP843-Data!CW843</f>
        <v>-23</v>
      </c>
      <c r="AM843" s="20">
        <f>Data!AQ843-Data!CX843</f>
        <v>-10</v>
      </c>
      <c r="AN843" s="20">
        <f>Data!AR843-Data!CY843</f>
        <v>-5.4999999999999993E-2</v>
      </c>
      <c r="AO843" s="20">
        <f>Data!AS843-Data!CZ843</f>
        <v>24</v>
      </c>
      <c r="AP843" s="20">
        <f>Data!AT843-Data!DA843</f>
        <v>82</v>
      </c>
      <c r="AQ843" s="20">
        <f>Data!AU843-Data!DB843</f>
        <v>-6.0000000000000053E-3</v>
      </c>
      <c r="AR843" s="20">
        <f>Data!AV843-Data!DC843</f>
        <v>-15</v>
      </c>
      <c r="AS843" s="20">
        <f>Data!AW843-Data!DD843</f>
        <v>-24</v>
      </c>
      <c r="AT843" s="20">
        <f>Data!AX843-Data!DE843</f>
        <v>5.0000000000000044E-3</v>
      </c>
      <c r="AU843" s="20">
        <f>Data!AY843-Data!DF843</f>
        <v>8</v>
      </c>
      <c r="AV843" s="20">
        <f>Data!AZ843-Data!DG843</f>
        <v>0.38095238095238138</v>
      </c>
      <c r="AW843" s="20">
        <f>Data!BA843-Data!DH843</f>
        <v>-14</v>
      </c>
      <c r="AX843" s="20">
        <f>Data!BB843-Data!DI843</f>
        <v>-0.6666666666666643</v>
      </c>
      <c r="AY843" s="20">
        <f>Data!BC843-Data!DJ843</f>
        <v>-98</v>
      </c>
      <c r="AZ843" s="20">
        <f>Data!BD843-Data!DK843</f>
        <v>5</v>
      </c>
      <c r="BA843" s="20">
        <f>Data!BE843-Data!DL843</f>
        <v>-16</v>
      </c>
      <c r="BB843" s="20">
        <f>Data!BF843-Data!DM843</f>
        <v>-10</v>
      </c>
      <c r="BC843" s="20">
        <f>Data!BG843-Data!DN843</f>
        <v>4</v>
      </c>
      <c r="BD843" s="20">
        <f>Data!BH843-Data!DO843</f>
        <v>-6.5</v>
      </c>
      <c r="BE843" s="20">
        <f>Data!BI843-Data!DP843</f>
        <v>-1.0960000000000036</v>
      </c>
      <c r="BF843" s="20">
        <f>Data!BJ843-Data!DQ843</f>
        <v>-5.4280000000000008</v>
      </c>
      <c r="BG843" s="20">
        <f>Data!BK843-Data!DR843</f>
        <v>-0.35600000000000009</v>
      </c>
      <c r="BH843" s="20">
        <f>Data!BL843-Data!DS843</f>
        <v>-0.47599999999999909</v>
      </c>
      <c r="BI843" s="20">
        <f>Data!BM843-Data!DT843</f>
        <v>4.8000000000000043E-2</v>
      </c>
      <c r="BJ843" s="20">
        <f>Data!BN843-Data!DU843</f>
        <v>3.8999999999999986</v>
      </c>
      <c r="BK843" s="20">
        <f>Data!BO843-Data!DV843</f>
        <v>-1.0999999999999979</v>
      </c>
      <c r="BL843" s="20">
        <f>Data!BP843-Data!DW843</f>
        <v>-0.70000000000000018</v>
      </c>
      <c r="BM843" s="20">
        <f>Data!BQ843-Data!DX843</f>
        <v>0.23809523809523814</v>
      </c>
      <c r="BN843" s="20">
        <f>Data!BR843-Data!DY843</f>
        <v>0.19999999999999929</v>
      </c>
      <c r="BO843" s="20">
        <f>Data!BS843-Data!DZ843</f>
        <v>1</v>
      </c>
      <c r="BP843" s="20">
        <f>Data!BT843-Data!EA843</f>
        <v>-2.0000000000000018E-3</v>
      </c>
      <c r="BQ843" s="20">
        <f>Data!BU843-Data!EB843</f>
        <v>0</v>
      </c>
      <c r="BR843" s="20">
        <f>Data!BV843-Data!EC843</f>
        <v>3</v>
      </c>
      <c r="BS843" s="20">
        <f>Data!BW843-Data!ED843</f>
        <v>19</v>
      </c>
      <c r="BT843" s="20">
        <f>Data!BX843-Data!EE843</f>
        <v>13</v>
      </c>
      <c r="BU843" s="20">
        <f>Data!BY843-Data!EF843</f>
        <v>-4</v>
      </c>
      <c r="BV843" s="20">
        <f>Data!BZ843-Data!EG843</f>
        <v>-6</v>
      </c>
      <c r="BW843" s="20">
        <f>Data!CA843-Data!EH843</f>
        <v>5.1999999999999993</v>
      </c>
      <c r="BX843" s="20">
        <f>Data!CB843-Data!EI843</f>
        <v>1</v>
      </c>
      <c r="BY843" s="20">
        <f>Data!CC843-Data!EJ843</f>
        <v>-5</v>
      </c>
      <c r="BZ843" s="20">
        <f>Data!EK843</f>
        <v>11309.42</v>
      </c>
      <c r="CA843" s="20">
        <f>Data!EL843</f>
        <v>11126.400000000001</v>
      </c>
      <c r="CB843" s="20">
        <f>Data!EM843</f>
        <v>80.835000000000008</v>
      </c>
      <c r="CC843" s="20">
        <f>Data!EN843</f>
        <v>87.057999999999993</v>
      </c>
      <c r="CD843" s="20">
        <f>Data!EO843</f>
        <v>12.559800000000001</v>
      </c>
      <c r="CE843" s="20">
        <f>Data!EP843</f>
        <v>262.42899999999997</v>
      </c>
      <c r="CF843" s="50">
        <f>IF(ISBLANK(Data!EQ843), "", Data!EQ843)</f>
        <v>81</v>
      </c>
      <c r="CG843" s="50">
        <f>IF(ISBLANK(Data!ER843), "", Data!ER843)</f>
        <v>67</v>
      </c>
      <c r="CH843" s="61" t="str">
        <f>IF(ISBLANK(Data!ES843), "", Data!ES843)</f>
        <v>San Diego St.</v>
      </c>
      <c r="CI843" s="61">
        <f>IF(ISBLANK(Data!ET843), "", Data!ET843)</f>
        <v>148</v>
      </c>
    </row>
    <row r="844" spans="1:87" x14ac:dyDescent="0.45">
      <c r="A844" s="50">
        <f>IF(ISBLANK(Data!A844), "", Data!A844)</f>
        <v>45325</v>
      </c>
      <c r="B844" s="50" t="str">
        <f>IF(ISBLANK(Data!B844), "", Data!B844)</f>
        <v>Vanderbilt</v>
      </c>
      <c r="C844" s="50">
        <f>IF(ISBLANK(Data!C844), "", Data!C844)</f>
        <v>336</v>
      </c>
      <c r="D844" s="50" t="str">
        <f>IF(ISBLANK(Data!D844), "", Data!D844)</f>
        <v>Missouri</v>
      </c>
      <c r="E844" s="50">
        <f>IF(ISBLANK(Data!E844), "", Data!E844)</f>
        <v>179</v>
      </c>
      <c r="F844" s="50" t="str">
        <f>IF(ISBLANK(Data!F844), "", Data!F844)</f>
        <v>N</v>
      </c>
      <c r="G844" s="50" t="str">
        <f>IF(ISBLANK(Data!G844), "", Data!G844)</f>
        <v>Vanderbilt</v>
      </c>
      <c r="H844" s="50" t="str">
        <f>IF(ISBLANK(Data!H844), "", Data!H844)</f>
        <v>Missouri</v>
      </c>
      <c r="I844" s="50" t="str">
        <f>IF(ISBLANK(Data!I844), "", Data!I844)</f>
        <v>Vanderbilt</v>
      </c>
      <c r="J844" s="50" t="str">
        <f>IF(ISBLANK(Data!J844), "", Data!J844)</f>
        <v>Missouri</v>
      </c>
      <c r="K844" s="50" t="str">
        <f>IF(ISBLANK(Data!K844), "", Data!K844)</f>
        <v>Vanderbilt</v>
      </c>
      <c r="L844" s="50" t="str">
        <f>IF(ISBLANK(Data!L844), "", Data!L844)</f>
        <v>Missouri</v>
      </c>
      <c r="M844" s="50" t="str">
        <f>IF(ISBLANK(Data!M844), "", Data!M844)</f>
        <v>Vanderbilt</v>
      </c>
      <c r="N844" s="50" t="str">
        <f>IF(ISBLANK(Data!N844), "", Data!N844)</f>
        <v>Missouri</v>
      </c>
      <c r="O844" s="50" t="str">
        <f>IF(ISBLANK(Data!O844), "", Data!O844)</f>
        <v>Vanderbilt</v>
      </c>
      <c r="P844" s="50" t="str">
        <f>IF(ISBLANK(Data!P844), "", Data!P844)</f>
        <v>Missouri</v>
      </c>
      <c r="Q844" s="50" t="str">
        <f>IF(ISBLANK(Data!Q844), "", Data!Q844)</f>
        <v>Vanderbilt</v>
      </c>
      <c r="R844" s="50" t="str">
        <f>IF(ISBLANK(Data!R844), "", Data!R844)</f>
        <v>Missouri</v>
      </c>
      <c r="S844" s="20">
        <f>Data!W844-Data!CD844</f>
        <v>-0.13095238095238099</v>
      </c>
      <c r="T844" s="20">
        <f>Data!X844-Data!CE844</f>
        <v>-7.74</v>
      </c>
      <c r="U844" s="20">
        <f>Data!Y844-Data!CF844</f>
        <v>-6.7999999999999972</v>
      </c>
      <c r="V844" s="20">
        <f>Data!Z844-Data!CG844</f>
        <v>0.90000000000000568</v>
      </c>
      <c r="W844" s="20">
        <f>Data!AA844-Data!CH844</f>
        <v>-1</v>
      </c>
      <c r="X844" s="20">
        <f>Data!AB844-Data!CI844</f>
        <v>6.8000000000000005E-2</v>
      </c>
      <c r="Y844" s="20">
        <f>Data!AC844-Data!CJ844</f>
        <v>0.51999999999999957</v>
      </c>
      <c r="Z844" s="20">
        <f>Data!AD844-Data!CK844</f>
        <v>-0.79999999999999716</v>
      </c>
      <c r="AA844" s="20">
        <f>Data!AE844-Data!CL844</f>
        <v>-1.2000000000000028</v>
      </c>
      <c r="AB844" s="20">
        <f>Data!AF844-Data!CM844</f>
        <v>-1.0300000000000002</v>
      </c>
      <c r="AC844" s="20">
        <f>Data!AG844-Data!CN844</f>
        <v>-8.4000000000000057</v>
      </c>
      <c r="AD844" s="20">
        <f>Data!AH844-Data!CO844</f>
        <v>-0.69999999999998863</v>
      </c>
      <c r="AE844" s="20">
        <f>Data!AI844-Data!CP844</f>
        <v>-0.20589999999999997</v>
      </c>
      <c r="AF844" s="20">
        <f>Data!AJ844-Data!CQ844</f>
        <v>-2.2999999999999998</v>
      </c>
      <c r="AG844" s="20">
        <f>Data!AK844-Data!CR844</f>
        <v>-0.12785714285714284</v>
      </c>
      <c r="AH844" s="20">
        <f>Data!AL844-Data!CS844</f>
        <v>-91</v>
      </c>
      <c r="AI844" s="20">
        <f>Data!AM844-Data!CT844</f>
        <v>-5.82</v>
      </c>
      <c r="AJ844" s="20">
        <f>Data!AN844-Data!CU844</f>
        <v>0.21000000000000085</v>
      </c>
      <c r="AK844" s="20">
        <f>Data!AO844-Data!CV844</f>
        <v>-230</v>
      </c>
      <c r="AL844" s="20">
        <f>Data!AP844-Data!CW844</f>
        <v>-110</v>
      </c>
      <c r="AM844" s="20">
        <f>Data!AQ844-Data!CX844</f>
        <v>-92</v>
      </c>
      <c r="AN844" s="20">
        <f>Data!AR844-Data!CY844</f>
        <v>-5.6999999999999995E-2</v>
      </c>
      <c r="AO844" s="20">
        <f>Data!AS844-Data!CZ844</f>
        <v>-34</v>
      </c>
      <c r="AP844" s="20">
        <f>Data!AT844-Data!DA844</f>
        <v>-33</v>
      </c>
      <c r="AQ844" s="20">
        <f>Data!AU844-Data!DB844</f>
        <v>-4.8000000000000043E-2</v>
      </c>
      <c r="AR844" s="20">
        <f>Data!AV844-Data!DC844</f>
        <v>18</v>
      </c>
      <c r="AS844" s="20">
        <f>Data!AW844-Data!DD844</f>
        <v>59</v>
      </c>
      <c r="AT844" s="20">
        <f>Data!AX844-Data!DE844</f>
        <v>-6.800000000000006E-2</v>
      </c>
      <c r="AU844" s="20">
        <f>Data!AY844-Data!DF844</f>
        <v>12</v>
      </c>
      <c r="AV844" s="20">
        <f>Data!AZ844-Data!DG844</f>
        <v>1.0690476190476179</v>
      </c>
      <c r="AW844" s="20">
        <f>Data!BA844-Data!DH844</f>
        <v>33</v>
      </c>
      <c r="AX844" s="20">
        <f>Data!BB844-Data!DI844</f>
        <v>3.2523809523809462</v>
      </c>
      <c r="AY844" s="20">
        <f>Data!BC844-Data!DJ844</f>
        <v>-88</v>
      </c>
      <c r="AZ844" s="20">
        <f>Data!BD844-Data!DK844</f>
        <v>-45</v>
      </c>
      <c r="BA844" s="20">
        <f>Data!BE844-Data!DL844</f>
        <v>-48</v>
      </c>
      <c r="BB844" s="20">
        <f>Data!BF844-Data!DM844</f>
        <v>-19</v>
      </c>
      <c r="BC844" s="20">
        <f>Data!BG844-Data!DN844</f>
        <v>-93</v>
      </c>
      <c r="BD844" s="20">
        <f>Data!BH844-Data!DO844</f>
        <v>-7.7999999999999972</v>
      </c>
      <c r="BE844" s="20">
        <f>Data!BI844-Data!DP844</f>
        <v>-1.7830000000000013</v>
      </c>
      <c r="BF844" s="20">
        <f>Data!BJ844-Data!DQ844</f>
        <v>-6.0120000000000005</v>
      </c>
      <c r="BG844" s="20">
        <f>Data!BK844-Data!DR844</f>
        <v>-0.30100000000000005</v>
      </c>
      <c r="BH844" s="20">
        <f>Data!BL844-Data!DS844</f>
        <v>-0.38599999999999923</v>
      </c>
      <c r="BI844" s="20">
        <f>Data!BM844-Data!DT844</f>
        <v>-0.14300000000000002</v>
      </c>
      <c r="BJ844" s="20">
        <f>Data!BN844-Data!DU844</f>
        <v>-0.40000000000000213</v>
      </c>
      <c r="BK844" s="20">
        <f>Data!BO844-Data!DV844</f>
        <v>3.6999999999999993</v>
      </c>
      <c r="BL844" s="20">
        <f>Data!BP844-Data!DW844</f>
        <v>-2.0999999999999996</v>
      </c>
      <c r="BM844" s="20">
        <f>Data!BQ844-Data!DX844</f>
        <v>-1.8380952380952369</v>
      </c>
      <c r="BN844" s="20">
        <f>Data!BR844-Data!DY844</f>
        <v>-3.5999999999999996</v>
      </c>
      <c r="BO844" s="20">
        <f>Data!BS844-Data!DZ844</f>
        <v>87</v>
      </c>
      <c r="BP844" s="20">
        <f>Data!BT844-Data!EA844</f>
        <v>-4.2999999999999983E-2</v>
      </c>
      <c r="BQ844" s="20">
        <f>Data!BU844-Data!EB844</f>
        <v>-2</v>
      </c>
      <c r="BR844" s="20">
        <f>Data!BV844-Data!EC844</f>
        <v>104</v>
      </c>
      <c r="BS844" s="20">
        <f>Data!BW844-Data!ED844</f>
        <v>50</v>
      </c>
      <c r="BT844" s="20">
        <f>Data!BX844-Data!EE844</f>
        <v>87</v>
      </c>
      <c r="BU844" s="20">
        <f>Data!BY844-Data!EF844</f>
        <v>85</v>
      </c>
      <c r="BV844" s="20">
        <f>Data!BZ844-Data!EG844</f>
        <v>73</v>
      </c>
      <c r="BW844" s="20">
        <f>Data!CA844-Data!EH844</f>
        <v>60.5</v>
      </c>
      <c r="BX844" s="20">
        <f>Data!CB844-Data!EI844</f>
        <v>89</v>
      </c>
      <c r="BY844" s="20">
        <f>Data!CC844-Data!EJ844</f>
        <v>35</v>
      </c>
      <c r="BZ844" s="20">
        <f>Data!EK844</f>
        <v>10856.83</v>
      </c>
      <c r="CA844" s="20">
        <f>Data!EL844</f>
        <v>11670.599999999999</v>
      </c>
      <c r="CB844" s="20">
        <f>Data!EM844</f>
        <v>89.795238095238091</v>
      </c>
      <c r="CC844" s="20">
        <f>Data!EN844</f>
        <v>72.230400000000003</v>
      </c>
      <c r="CD844" s="20">
        <f>Data!EO844</f>
        <v>12.1212</v>
      </c>
      <c r="CE844" s="20">
        <f>Data!EP844</f>
        <v>286.43599999999998</v>
      </c>
      <c r="CF844" s="50">
        <f>IF(ISBLANK(Data!EQ844), "", Data!EQ844)</f>
        <v>68</v>
      </c>
      <c r="CG844" s="50">
        <f>IF(ISBLANK(Data!ER844), "", Data!ER844)</f>
        <v>61</v>
      </c>
      <c r="CH844" s="61" t="str">
        <f>IF(ISBLANK(Data!ES844), "", Data!ES844)</f>
        <v>Vanderbilt</v>
      </c>
      <c r="CI844" s="61">
        <f>IF(ISBLANK(Data!ET844), "", Data!ET844)</f>
        <v>129</v>
      </c>
    </row>
    <row r="845" spans="1:87" x14ac:dyDescent="0.45">
      <c r="A845" s="50">
        <f>IF(ISBLANK(Data!A845), "", Data!A845)</f>
        <v>45325</v>
      </c>
      <c r="B845" s="50" t="str">
        <f>IF(ISBLANK(Data!B845), "", Data!B845)</f>
        <v>Georgia St.</v>
      </c>
      <c r="C845" s="50">
        <f>IF(ISBLANK(Data!C845), "", Data!C845)</f>
        <v>101</v>
      </c>
      <c r="D845" s="50" t="str">
        <f>IF(ISBLANK(Data!D845), "", Data!D845)</f>
        <v>Troy</v>
      </c>
      <c r="E845" s="50">
        <f>IF(ISBLANK(Data!E845), "", Data!E845)</f>
        <v>307</v>
      </c>
      <c r="F845" s="50" t="str">
        <f>IF(ISBLANK(Data!F845), "", Data!F845)</f>
        <v>N</v>
      </c>
      <c r="G845" s="50" t="str">
        <f>IF(ISBLANK(Data!G845), "", Data!G845)</f>
        <v>Georgia St.</v>
      </c>
      <c r="H845" s="50" t="str">
        <f>IF(ISBLANK(Data!H845), "", Data!H845)</f>
        <v>Troy</v>
      </c>
      <c r="I845" s="50" t="str">
        <f>IF(ISBLANK(Data!I845), "", Data!I845)</f>
        <v>Georgia St.</v>
      </c>
      <c r="J845" s="50" t="str">
        <f>IF(ISBLANK(Data!J845), "", Data!J845)</f>
        <v>Troy</v>
      </c>
      <c r="K845" s="50" t="str">
        <f>IF(ISBLANK(Data!K845), "", Data!K845)</f>
        <v>Georgia State</v>
      </c>
      <c r="L845" s="50" t="str">
        <f>IF(ISBLANK(Data!L845), "", Data!L845)</f>
        <v>Troy</v>
      </c>
      <c r="M845" s="50" t="str">
        <f>IF(ISBLANK(Data!M845), "", Data!M845)</f>
        <v>Georgia St</v>
      </c>
      <c r="N845" s="50" t="str">
        <f>IF(ISBLANK(Data!N845), "", Data!N845)</f>
        <v>Troy</v>
      </c>
      <c r="O845" s="50" t="str">
        <f>IF(ISBLANK(Data!O845), "", Data!O845)</f>
        <v>Georgia St.</v>
      </c>
      <c r="P845" s="50" t="str">
        <f>IF(ISBLANK(Data!P845), "", Data!P845)</f>
        <v>Troy</v>
      </c>
      <c r="Q845" s="50" t="str">
        <f>IF(ISBLANK(Data!Q845), "", Data!Q845)</f>
        <v>Georgia State</v>
      </c>
      <c r="R845" s="50" t="str">
        <f>IF(ISBLANK(Data!R845), "", Data!R845)</f>
        <v>Troy</v>
      </c>
      <c r="S845" s="20">
        <f>Data!W845-Data!CD845</f>
        <v>-0.20779220779220703</v>
      </c>
      <c r="T845" s="20">
        <f>Data!X845-Data!CE845</f>
        <v>-7.17</v>
      </c>
      <c r="U845" s="20">
        <f>Data!Y845-Data!CF845</f>
        <v>-1</v>
      </c>
      <c r="V845" s="20">
        <f>Data!Z845-Data!CG845</f>
        <v>6.0999999999999943</v>
      </c>
      <c r="W845" s="20">
        <f>Data!AA845-Data!CH845</f>
        <v>-0.79999999999999716</v>
      </c>
      <c r="X845" s="20">
        <f>Data!AB845-Data!CI845</f>
        <v>-8.0000000000000002E-3</v>
      </c>
      <c r="Y845" s="20">
        <f>Data!AC845-Data!CJ845</f>
        <v>0.9700000000000002</v>
      </c>
      <c r="Z845" s="20">
        <f>Data!AD845-Data!CK845</f>
        <v>1.1999999999999886</v>
      </c>
      <c r="AA845" s="20">
        <f>Data!AE845-Data!CL845</f>
        <v>0.20000000000000284</v>
      </c>
      <c r="AB845" s="20">
        <f>Data!AF845-Data!CM845</f>
        <v>-1.1800000000000002</v>
      </c>
      <c r="AC845" s="20">
        <f>Data!AG845-Data!CN845</f>
        <v>-1.6999999999999886</v>
      </c>
      <c r="AD845" s="20">
        <f>Data!AH845-Data!CO845</f>
        <v>6.9000000000000057</v>
      </c>
      <c r="AE845" s="20">
        <f>Data!AI845-Data!CP845</f>
        <v>-0.22729999999999995</v>
      </c>
      <c r="AF845" s="20">
        <f>Data!AJ845-Data!CQ845</f>
        <v>-3.6999999999999993</v>
      </c>
      <c r="AG845" s="20">
        <f>Data!AK845-Data!CR845</f>
        <v>-0.18593073593073586</v>
      </c>
      <c r="AH845" s="20">
        <f>Data!AL845-Data!CS845</f>
        <v>-148</v>
      </c>
      <c r="AI845" s="20">
        <f>Data!AM845-Data!CT845</f>
        <v>-6.4499999999999993</v>
      </c>
      <c r="AJ845" s="20">
        <f>Data!AN845-Data!CU845</f>
        <v>-8.0000000000000071E-2</v>
      </c>
      <c r="AK845" s="20">
        <f>Data!AO845-Data!CV845</f>
        <v>-114</v>
      </c>
      <c r="AL845" s="20">
        <f>Data!AP845-Data!CW845</f>
        <v>55</v>
      </c>
      <c r="AM845" s="20">
        <f>Data!AQ845-Data!CX845</f>
        <v>2</v>
      </c>
      <c r="AN845" s="20">
        <f>Data!AR845-Data!CY845</f>
        <v>3.0000000000000027E-3</v>
      </c>
      <c r="AO845" s="20">
        <f>Data!AS845-Data!CZ845</f>
        <v>-42</v>
      </c>
      <c r="AP845" s="20">
        <f>Data!AT845-Data!DA845</f>
        <v>-68</v>
      </c>
      <c r="AQ845" s="20">
        <f>Data!AU845-Data!DB845</f>
        <v>-3.5999999999999976E-2</v>
      </c>
      <c r="AR845" s="20">
        <f>Data!AV845-Data!DC845</f>
        <v>-82</v>
      </c>
      <c r="AS845" s="20">
        <f>Data!AW845-Data!DD845</f>
        <v>-129</v>
      </c>
      <c r="AT845" s="20">
        <f>Data!AX845-Data!DE845</f>
        <v>3.0000000000000027E-2</v>
      </c>
      <c r="AU845" s="20">
        <f>Data!AY845-Data!DF845</f>
        <v>-76</v>
      </c>
      <c r="AV845" s="20">
        <f>Data!AZ845-Data!DG845</f>
        <v>-2.954545454545455</v>
      </c>
      <c r="AW845" s="20">
        <f>Data!BA845-Data!DH845</f>
        <v>-63</v>
      </c>
      <c r="AX845" s="20">
        <f>Data!BB845-Data!DI845</f>
        <v>-1.0995670995670963</v>
      </c>
      <c r="AY845" s="20">
        <f>Data!BC845-Data!DJ845</f>
        <v>-61</v>
      </c>
      <c r="AZ845" s="20">
        <f>Data!BD845-Data!DK845</f>
        <v>-98</v>
      </c>
      <c r="BA845" s="20">
        <f>Data!BE845-Data!DL845</f>
        <v>-13</v>
      </c>
      <c r="BB845" s="20">
        <f>Data!BF845-Data!DM845</f>
        <v>-94</v>
      </c>
      <c r="BC845" s="20">
        <f>Data!BG845-Data!DN845</f>
        <v>-34</v>
      </c>
      <c r="BD845" s="20">
        <f>Data!BH845-Data!DO845</f>
        <v>-1.5999999999999943</v>
      </c>
      <c r="BE845" s="20">
        <f>Data!BI845-Data!DP845</f>
        <v>5.9260000000000019</v>
      </c>
      <c r="BF845" s="20">
        <f>Data!BJ845-Data!DQ845</f>
        <v>-7.5390000000000006</v>
      </c>
      <c r="BG845" s="20">
        <f>Data!BK845-Data!DR845</f>
        <v>0.18799999999999994</v>
      </c>
      <c r="BH845" s="20">
        <f>Data!BL845-Data!DS845</f>
        <v>-3.8250000000000011</v>
      </c>
      <c r="BI845" s="20">
        <f>Data!BM845-Data!DT845</f>
        <v>-0.14300000000000002</v>
      </c>
      <c r="BJ845" s="20">
        <f>Data!BN845-Data!DU845</f>
        <v>-2</v>
      </c>
      <c r="BK845" s="20">
        <f>Data!BO845-Data!DV845</f>
        <v>-5</v>
      </c>
      <c r="BL845" s="20">
        <f>Data!BP845-Data!DW845</f>
        <v>-0.39999999999999991</v>
      </c>
      <c r="BM845" s="20">
        <f>Data!BQ845-Data!DX845</f>
        <v>-4.1926406926406932</v>
      </c>
      <c r="BN845" s="20">
        <f>Data!BR845-Data!DY845</f>
        <v>-0.80000000000000071</v>
      </c>
      <c r="BO845" s="20">
        <f>Data!BS845-Data!DZ845</f>
        <v>125</v>
      </c>
      <c r="BP845" s="20">
        <f>Data!BT845-Data!EA845</f>
        <v>-6.7000000000000004E-2</v>
      </c>
      <c r="BQ845" s="20">
        <f>Data!BU845-Data!EB845</f>
        <v>1</v>
      </c>
      <c r="BR845" s="20">
        <f>Data!BV845-Data!EC845</f>
        <v>92</v>
      </c>
      <c r="BS845" s="20">
        <f>Data!BW845-Data!ED845</f>
        <v>179</v>
      </c>
      <c r="BT845" s="20">
        <f>Data!BX845-Data!EE845</f>
        <v>104</v>
      </c>
      <c r="BU845" s="20">
        <f>Data!BY845-Data!EF845</f>
        <v>52</v>
      </c>
      <c r="BV845" s="20">
        <f>Data!BZ845-Data!EG845</f>
        <v>85</v>
      </c>
      <c r="BW845" s="20">
        <f>Data!CA845-Data!EH845</f>
        <v>93.100000000000009</v>
      </c>
      <c r="BX845" s="20">
        <f>Data!CB845-Data!EI845</f>
        <v>124</v>
      </c>
      <c r="BY845" s="20">
        <f>Data!CC845-Data!EJ845</f>
        <v>159</v>
      </c>
      <c r="BZ845" s="20">
        <f>Data!EK845</f>
        <v>10971.84</v>
      </c>
      <c r="CA845" s="20">
        <f>Data!EL845</f>
        <v>11726</v>
      </c>
      <c r="CB845" s="20">
        <f>Data!EM845</f>
        <v>98.121954545454543</v>
      </c>
      <c r="CC845" s="20">
        <f>Data!EN845</f>
        <v>78.834380952380954</v>
      </c>
      <c r="CD845" s="20">
        <f>Data!EO845</f>
        <v>12.978</v>
      </c>
      <c r="CE845" s="20">
        <f>Data!EP845</f>
        <v>310.16300000000001</v>
      </c>
      <c r="CF845" s="50">
        <f>IF(ISBLANK(Data!EQ845), "", Data!EQ845)</f>
        <v>74</v>
      </c>
      <c r="CG845" s="50">
        <f>IF(ISBLANK(Data!ER845), "", Data!ER845)</f>
        <v>78</v>
      </c>
      <c r="CH845" s="61" t="str">
        <f>IF(ISBLANK(Data!ES845), "", Data!ES845)</f>
        <v>Troy</v>
      </c>
      <c r="CI845" s="61">
        <f>IF(ISBLANK(Data!ET845), "", Data!ET845)</f>
        <v>152</v>
      </c>
    </row>
    <row r="846" spans="1:87" x14ac:dyDescent="0.45">
      <c r="A846" s="50">
        <f>IF(ISBLANK(Data!A846), "", Data!A846)</f>
        <v>45325</v>
      </c>
      <c r="B846" s="50" t="str">
        <f>IF(ISBLANK(Data!B846), "", Data!B846)</f>
        <v>Arkansas St.</v>
      </c>
      <c r="C846" s="50">
        <f>IF(ISBLANK(Data!C846), "", Data!C846)</f>
        <v>15</v>
      </c>
      <c r="D846" s="50" t="str">
        <f>IF(ISBLANK(Data!D846), "", Data!D846)</f>
        <v>Louisiana Monroe</v>
      </c>
      <c r="E846" s="50">
        <f>IF(ISBLANK(Data!E846), "", Data!E846)</f>
        <v>150</v>
      </c>
      <c r="F846" s="50" t="str">
        <f>IF(ISBLANK(Data!F846), "", Data!F846)</f>
        <v>N</v>
      </c>
      <c r="G846" s="50" t="str">
        <f>IF(ISBLANK(Data!G846), "", Data!G846)</f>
        <v>Arkansas St.</v>
      </c>
      <c r="H846" s="50" t="str">
        <f>IF(ISBLANK(Data!H846), "", Data!H846)</f>
        <v>Louisiana Monroe</v>
      </c>
      <c r="I846" s="50" t="str">
        <f>IF(ISBLANK(Data!I846), "", Data!I846)</f>
        <v>Arkansas St.</v>
      </c>
      <c r="J846" s="50" t="str">
        <f>IF(ISBLANK(Data!J846), "", Data!J846)</f>
        <v>Louisiana Monroe</v>
      </c>
      <c r="K846" s="50" t="str">
        <f>IF(ISBLANK(Data!K846), "", Data!K846)</f>
        <v>Arkansas State</v>
      </c>
      <c r="L846" s="50" t="str">
        <f>IF(ISBLANK(Data!L846), "", Data!L846)</f>
        <v>Louisiana-Monroe</v>
      </c>
      <c r="M846" s="50" t="str">
        <f>IF(ISBLANK(Data!M846), "", Data!M846)</f>
        <v>Arkansas St</v>
      </c>
      <c r="N846" s="50" t="str">
        <f>IF(ISBLANK(Data!N846), "", Data!N846)</f>
        <v>UL Monroe</v>
      </c>
      <c r="O846" s="50" t="str">
        <f>IF(ISBLANK(Data!O846), "", Data!O846)</f>
        <v>Arkansas St.</v>
      </c>
      <c r="P846" s="50" t="str">
        <f>IF(ISBLANK(Data!P846), "", Data!P846)</f>
        <v>UL-Monroe</v>
      </c>
      <c r="Q846" s="50" t="str">
        <f>IF(ISBLANK(Data!Q846), "", Data!Q846)</f>
        <v>Arkansas State</v>
      </c>
      <c r="R846" s="50" t="str">
        <f>IF(ISBLANK(Data!R846), "", Data!R846)</f>
        <v>ULM</v>
      </c>
      <c r="S846" s="20">
        <f>Data!W846-Data!CD846</f>
        <v>5.9090909090909027E-2</v>
      </c>
      <c r="T846" s="20">
        <f>Data!X846-Data!CE846</f>
        <v>10.540000000000001</v>
      </c>
      <c r="U846" s="20">
        <f>Data!Y846-Data!CF846</f>
        <v>12</v>
      </c>
      <c r="V846" s="20">
        <f>Data!Z846-Data!CG846</f>
        <v>1.5</v>
      </c>
      <c r="W846" s="20">
        <f>Data!AA846-Data!CH846</f>
        <v>1.7000000000000028</v>
      </c>
      <c r="X846" s="20">
        <f>Data!AB846-Data!CI846</f>
        <v>-9.9999999999999992E-2</v>
      </c>
      <c r="Y846" s="20">
        <f>Data!AC846-Data!CJ846</f>
        <v>-1.6</v>
      </c>
      <c r="Z846" s="20">
        <f>Data!AD846-Data!CK846</f>
        <v>0.89999999999999147</v>
      </c>
      <c r="AA846" s="20">
        <f>Data!AE846-Data!CL846</f>
        <v>2.5</v>
      </c>
      <c r="AB846" s="20">
        <f>Data!AF846-Data!CM846</f>
        <v>-2.3600000000000003</v>
      </c>
      <c r="AC846" s="20">
        <f>Data!AG846-Data!CN846</f>
        <v>11.900000000000006</v>
      </c>
      <c r="AD846" s="20">
        <f>Data!AH846-Data!CO846</f>
        <v>2.5</v>
      </c>
      <c r="AE846" s="20">
        <f>Data!AI846-Data!CP846</f>
        <v>0.23550000000000001</v>
      </c>
      <c r="AF846" s="20">
        <f>Data!AJ846-Data!CQ846</f>
        <v>0.19999999999999929</v>
      </c>
      <c r="AG846" s="20">
        <f>Data!AK846-Data!CR846</f>
        <v>4.8181818181818159E-2</v>
      </c>
      <c r="AH846" s="20">
        <f>Data!AL846-Data!CS846</f>
        <v>108</v>
      </c>
      <c r="AI846" s="20">
        <f>Data!AM846-Data!CT846</f>
        <v>7.4600000000000009</v>
      </c>
      <c r="AJ846" s="20">
        <f>Data!AN846-Data!CU846</f>
        <v>-0.98999999999999977</v>
      </c>
      <c r="AK846" s="20">
        <f>Data!AO846-Data!CV846</f>
        <v>331</v>
      </c>
      <c r="AL846" s="20">
        <f>Data!AP846-Data!CW846</f>
        <v>256</v>
      </c>
      <c r="AM846" s="20">
        <f>Data!AQ846-Data!CX846</f>
        <v>170</v>
      </c>
      <c r="AN846" s="20">
        <f>Data!AR846-Data!CY846</f>
        <v>1.100000000000001E-2</v>
      </c>
      <c r="AO846" s="20">
        <f>Data!AS846-Data!CZ846</f>
        <v>122</v>
      </c>
      <c r="AP846" s="20">
        <f>Data!AT846-Data!DA846</f>
        <v>282</v>
      </c>
      <c r="AQ846" s="20">
        <f>Data!AU846-Data!DB846</f>
        <v>6.9999999999999951E-2</v>
      </c>
      <c r="AR846" s="20">
        <f>Data!AV846-Data!DC846</f>
        <v>37</v>
      </c>
      <c r="AS846" s="20">
        <f>Data!AW846-Data!DD846</f>
        <v>31</v>
      </c>
      <c r="AT846" s="20">
        <f>Data!AX846-Data!DE846</f>
        <v>3.5999999999999921E-2</v>
      </c>
      <c r="AU846" s="20">
        <f>Data!AY846-Data!DF846</f>
        <v>11</v>
      </c>
      <c r="AV846" s="20">
        <f>Data!AZ846-Data!DG846</f>
        <v>-0.75909090909090793</v>
      </c>
      <c r="AW846" s="20">
        <f>Data!BA846-Data!DH846</f>
        <v>50</v>
      </c>
      <c r="AX846" s="20">
        <f>Data!BB846-Data!DI846</f>
        <v>-1.3318181818181785</v>
      </c>
      <c r="AY846" s="20">
        <f>Data!BC846-Data!DJ846</f>
        <v>59</v>
      </c>
      <c r="AZ846" s="20">
        <f>Data!BD846-Data!DK846</f>
        <v>-19</v>
      </c>
      <c r="BA846" s="20">
        <f>Data!BE846-Data!DL846</f>
        <v>43</v>
      </c>
      <c r="BB846" s="20">
        <f>Data!BF846-Data!DM846</f>
        <v>-1</v>
      </c>
      <c r="BC846" s="20">
        <f>Data!BG846-Data!DN846</f>
        <v>49</v>
      </c>
      <c r="BD846" s="20">
        <f>Data!BH846-Data!DO846</f>
        <v>8.7000000000000028</v>
      </c>
      <c r="BE846" s="20">
        <f>Data!BI846-Data!DP846</f>
        <v>4.9450000000000074</v>
      </c>
      <c r="BF846" s="20">
        <f>Data!BJ846-Data!DQ846</f>
        <v>3.7769999999999997</v>
      </c>
      <c r="BG846" s="20">
        <f>Data!BK846-Data!DR846</f>
        <v>0.22900000000000009</v>
      </c>
      <c r="BH846" s="20">
        <f>Data!BL846-Data!DS846</f>
        <v>-1.2449999999999992</v>
      </c>
      <c r="BI846" s="20">
        <f>Data!BM846-Data!DT846</f>
        <v>-7.0000000000000007E-2</v>
      </c>
      <c r="BJ846" s="20">
        <f>Data!BN846-Data!DU846</f>
        <v>11.3</v>
      </c>
      <c r="BK846" s="20">
        <f>Data!BO846-Data!DV846</f>
        <v>-0.5</v>
      </c>
      <c r="BL846" s="20">
        <f>Data!BP846-Data!DW846</f>
        <v>1.7000000000000002</v>
      </c>
      <c r="BM846" s="20">
        <f>Data!BQ846-Data!DX846</f>
        <v>-1.4863636363636363</v>
      </c>
      <c r="BN846" s="20">
        <f>Data!BR846-Data!DY846</f>
        <v>0.5</v>
      </c>
      <c r="BO846" s="20">
        <f>Data!BS846-Data!DZ846</f>
        <v>-27</v>
      </c>
      <c r="BP846" s="20">
        <f>Data!BT846-Data!EA846</f>
        <v>1.5000000000000013E-2</v>
      </c>
      <c r="BQ846" s="20">
        <f>Data!BU846-Data!EB846</f>
        <v>0</v>
      </c>
      <c r="BR846" s="20">
        <f>Data!BV846-Data!EC846</f>
        <v>-119</v>
      </c>
      <c r="BS846" s="20">
        <f>Data!BW846-Data!ED846</f>
        <v>-53</v>
      </c>
      <c r="BT846" s="20">
        <f>Data!BX846-Data!EE846</f>
        <v>-27</v>
      </c>
      <c r="BU846" s="20">
        <f>Data!BY846-Data!EF846</f>
        <v>-146</v>
      </c>
      <c r="BV846" s="20">
        <f>Data!BZ846-Data!EG846</f>
        <v>-132</v>
      </c>
      <c r="BW846" s="20">
        <f>Data!CA846-Data!EH846</f>
        <v>-67.300000000000011</v>
      </c>
      <c r="BX846" s="20">
        <f>Data!CB846-Data!EI846</f>
        <v>-27</v>
      </c>
      <c r="BY846" s="20">
        <f>Data!CC846-Data!EJ846</f>
        <v>-63</v>
      </c>
      <c r="BZ846" s="20">
        <f>Data!EK846</f>
        <v>12121.65</v>
      </c>
      <c r="CA846" s="20">
        <f>Data!EL846</f>
        <v>10955.7</v>
      </c>
      <c r="CB846" s="20">
        <f>Data!EM846</f>
        <v>81.891750000000002</v>
      </c>
      <c r="CC846" s="20">
        <f>Data!EN846</f>
        <v>70.8</v>
      </c>
      <c r="CD846" s="20">
        <f>Data!EO846</f>
        <v>12.567800000000002</v>
      </c>
      <c r="CE846" s="20">
        <f>Data!EP846</f>
        <v>257.47399999999999</v>
      </c>
      <c r="CF846" s="50">
        <f>IF(ISBLANK(Data!EQ846), "", Data!EQ846)</f>
        <v>95</v>
      </c>
      <c r="CG846" s="50">
        <f>IF(ISBLANK(Data!ER846), "", Data!ER846)</f>
        <v>80</v>
      </c>
      <c r="CH846" s="61" t="str">
        <f>IF(ISBLANK(Data!ES846), "", Data!ES846)</f>
        <v>Arkansas St.</v>
      </c>
      <c r="CI846" s="61">
        <f>IF(ISBLANK(Data!ET846), "", Data!ET846)</f>
        <v>175</v>
      </c>
    </row>
    <row r="847" spans="1:87" x14ac:dyDescent="0.45">
      <c r="A847" s="50">
        <f>IF(ISBLANK(Data!A847), "", Data!A847)</f>
        <v>45325</v>
      </c>
      <c r="B847" s="50" t="str">
        <f>IF(ISBLANK(Data!B847), "", Data!B847)</f>
        <v>Kansas</v>
      </c>
      <c r="C847" s="50">
        <f>IF(ISBLANK(Data!C847), "", Data!C847)</f>
        <v>132</v>
      </c>
      <c r="D847" s="50" t="str">
        <f>IF(ISBLANK(Data!D847), "", Data!D847)</f>
        <v>Houston</v>
      </c>
      <c r="E847" s="50">
        <f>IF(ISBLANK(Data!E847), "", Data!E847)</f>
        <v>113</v>
      </c>
      <c r="F847" s="50" t="str">
        <f>IF(ISBLANK(Data!F847), "", Data!F847)</f>
        <v>N</v>
      </c>
      <c r="G847" s="50" t="str">
        <f>IF(ISBLANK(Data!G847), "", Data!G847)</f>
        <v>Kansas</v>
      </c>
      <c r="H847" s="50" t="str">
        <f>IF(ISBLANK(Data!H847), "", Data!H847)</f>
        <v>Houston</v>
      </c>
      <c r="I847" s="50" t="str">
        <f>IF(ISBLANK(Data!I847), "", Data!I847)</f>
        <v>Kansas</v>
      </c>
      <c r="J847" s="50" t="str">
        <f>IF(ISBLANK(Data!J847), "", Data!J847)</f>
        <v>Houston</v>
      </c>
      <c r="K847" s="50" t="str">
        <f>IF(ISBLANK(Data!K847), "", Data!K847)</f>
        <v>Kansas</v>
      </c>
      <c r="L847" s="50" t="str">
        <f>IF(ISBLANK(Data!L847), "", Data!L847)</f>
        <v>Houston</v>
      </c>
      <c r="M847" s="50" t="str">
        <f>IF(ISBLANK(Data!M847), "", Data!M847)</f>
        <v>Kansas</v>
      </c>
      <c r="N847" s="50" t="str">
        <f>IF(ISBLANK(Data!N847), "", Data!N847)</f>
        <v>Houston</v>
      </c>
      <c r="O847" s="50" t="str">
        <f>IF(ISBLANK(Data!O847), "", Data!O847)</f>
        <v>Kansas</v>
      </c>
      <c r="P847" s="50" t="str">
        <f>IF(ISBLANK(Data!P847), "", Data!P847)</f>
        <v>Houston</v>
      </c>
      <c r="Q847" s="50" t="str">
        <f>IF(ISBLANK(Data!Q847), "", Data!Q847)</f>
        <v>Kansas</v>
      </c>
      <c r="R847" s="50" t="str">
        <f>IF(ISBLANK(Data!R847), "", Data!R847)</f>
        <v>Houston</v>
      </c>
      <c r="S847" s="20">
        <f>Data!W847-Data!CD847</f>
        <v>-9.5238095238095011E-2</v>
      </c>
      <c r="T847" s="20">
        <f>Data!X847-Data!CE847</f>
        <v>-12.409999999999997</v>
      </c>
      <c r="U847" s="20">
        <f>Data!Y847-Data!CF847</f>
        <v>-1</v>
      </c>
      <c r="V847" s="20">
        <f>Data!Z847-Data!CG847</f>
        <v>11.399999999999991</v>
      </c>
      <c r="W847" s="20">
        <f>Data!AA847-Data!CH847</f>
        <v>5.7999999999999972</v>
      </c>
      <c r="X847" s="20">
        <f>Data!AB847-Data!CI847</f>
        <v>3.9E-2</v>
      </c>
      <c r="Y847" s="20">
        <f>Data!AC847-Data!CJ847</f>
        <v>2.7699999999999996</v>
      </c>
      <c r="Z847" s="20">
        <f>Data!AD847-Data!CK847</f>
        <v>0.10000000000000853</v>
      </c>
      <c r="AA847" s="20">
        <f>Data!AE847-Data!CL847</f>
        <v>-2.7000000000000028</v>
      </c>
      <c r="AB847" s="20">
        <f>Data!AF847-Data!CM847</f>
        <v>5.49</v>
      </c>
      <c r="AC847" s="20">
        <f>Data!AG847-Data!CN847</f>
        <v>0.20000000000000284</v>
      </c>
      <c r="AD847" s="20">
        <f>Data!AH847-Data!CO847</f>
        <v>13</v>
      </c>
      <c r="AE847" s="20">
        <f>Data!AI847-Data!CP847</f>
        <v>-6.6799999999999971E-2</v>
      </c>
      <c r="AF847" s="20">
        <f>Data!AJ847-Data!CQ847</f>
        <v>-1.7000000000000002</v>
      </c>
      <c r="AG847" s="20">
        <f>Data!AK847-Data!CR847</f>
        <v>-8.095238095238097E-2</v>
      </c>
      <c r="AH847" s="20">
        <f>Data!AL847-Data!CS847</f>
        <v>-67</v>
      </c>
      <c r="AI847" s="20">
        <f>Data!AM847-Data!CT847</f>
        <v>-9.1899999999999977</v>
      </c>
      <c r="AJ847" s="20">
        <f>Data!AN847-Data!CU847</f>
        <v>1.2000000000000002</v>
      </c>
      <c r="AK847" s="20">
        <f>Data!AO847-Data!CV847</f>
        <v>108</v>
      </c>
      <c r="AL847" s="20">
        <f>Data!AP847-Data!CW847</f>
        <v>310</v>
      </c>
      <c r="AM847" s="20">
        <f>Data!AQ847-Data!CX847</f>
        <v>-66</v>
      </c>
      <c r="AN847" s="20">
        <f>Data!AR847-Data!CY847</f>
        <v>7.3000000000000009E-2</v>
      </c>
      <c r="AO847" s="20">
        <f>Data!AS847-Data!CZ847</f>
        <v>-28</v>
      </c>
      <c r="AP847" s="20">
        <f>Data!AT847-Data!DA847</f>
        <v>-90</v>
      </c>
      <c r="AQ847" s="20">
        <f>Data!AU847-Data!DB847</f>
        <v>1.0000000000000009E-2</v>
      </c>
      <c r="AR847" s="20">
        <f>Data!AV847-Data!DC847</f>
        <v>16</v>
      </c>
      <c r="AS847" s="20">
        <f>Data!AW847-Data!DD847</f>
        <v>-12</v>
      </c>
      <c r="AT847" s="20">
        <f>Data!AX847-Data!DE847</f>
        <v>6.2999999999999945E-2</v>
      </c>
      <c r="AU847" s="20">
        <f>Data!AY847-Data!DF847</f>
        <v>-133</v>
      </c>
      <c r="AV847" s="20">
        <f>Data!AZ847-Data!DG847</f>
        <v>-6.3333333333333339</v>
      </c>
      <c r="AW847" s="20">
        <f>Data!BA847-Data!DH847</f>
        <v>-72</v>
      </c>
      <c r="AX847" s="20">
        <f>Data!BB847-Data!DI847</f>
        <v>-3.4285714285714306</v>
      </c>
      <c r="AY847" s="20">
        <f>Data!BC847-Data!DJ847</f>
        <v>158</v>
      </c>
      <c r="AZ847" s="20">
        <f>Data!BD847-Data!DK847</f>
        <v>-56</v>
      </c>
      <c r="BA847" s="20">
        <f>Data!BE847-Data!DL847</f>
        <v>-24</v>
      </c>
      <c r="BB847" s="20">
        <f>Data!BF847-Data!DM847</f>
        <v>56</v>
      </c>
      <c r="BC847" s="20">
        <f>Data!BG847-Data!DN847</f>
        <v>-72</v>
      </c>
      <c r="BD847" s="20">
        <f>Data!BH847-Data!DO847</f>
        <v>5.2000000000000028</v>
      </c>
      <c r="BE847" s="20">
        <f>Data!BI847-Data!DP847</f>
        <v>14.762</v>
      </c>
      <c r="BF847" s="20">
        <f>Data!BJ847-Data!DQ847</f>
        <v>-9.6190000000000015</v>
      </c>
      <c r="BG847" s="20">
        <f>Data!BK847-Data!DR847</f>
        <v>0.31099999999999994</v>
      </c>
      <c r="BH847" s="20">
        <f>Data!BL847-Data!DS847</f>
        <v>2.6669999999999998</v>
      </c>
      <c r="BI847" s="20">
        <f>Data!BM847-Data!DT847</f>
        <v>-0.47899999999999998</v>
      </c>
      <c r="BJ847" s="20">
        <f>Data!BN847-Data!DU847</f>
        <v>-4.1999999999999993</v>
      </c>
      <c r="BK847" s="20">
        <f>Data!BO847-Data!DV847</f>
        <v>-0.60000000000000142</v>
      </c>
      <c r="BL847" s="20">
        <f>Data!BP847-Data!DW847</f>
        <v>-1.2000000000000002</v>
      </c>
      <c r="BM847" s="20">
        <f>Data!BQ847-Data!DX847</f>
        <v>-2.6666666666666661</v>
      </c>
      <c r="BN847" s="20">
        <f>Data!BR847-Data!DY847</f>
        <v>-3.4000000000000004</v>
      </c>
      <c r="BO847" s="20">
        <f>Data!BS847-Data!DZ847</f>
        <v>7</v>
      </c>
      <c r="BP847" s="20">
        <f>Data!BT847-Data!EA847</f>
        <v>-2.8000000000000025E-2</v>
      </c>
      <c r="BQ847" s="20">
        <f>Data!BU847-Data!EB847</f>
        <v>1</v>
      </c>
      <c r="BR847" s="20">
        <f>Data!BV847-Data!EC847</f>
        <v>12</v>
      </c>
      <c r="BS847" s="20">
        <f>Data!BW847-Data!ED847</f>
        <v>1</v>
      </c>
      <c r="BT847" s="20">
        <f>Data!BX847-Data!EE847</f>
        <v>6</v>
      </c>
      <c r="BU847" s="20">
        <f>Data!BY847-Data!EF847</f>
        <v>16</v>
      </c>
      <c r="BV847" s="20">
        <f>Data!BZ847-Data!EG847</f>
        <v>14</v>
      </c>
      <c r="BW847" s="20">
        <f>Data!CA847-Data!EH847</f>
        <v>7.3000000000000007</v>
      </c>
      <c r="BX847" s="20">
        <f>Data!CB847-Data!EI847</f>
        <v>7</v>
      </c>
      <c r="BY847" s="20">
        <f>Data!CC847-Data!EJ847</f>
        <v>4</v>
      </c>
      <c r="BZ847" s="20">
        <f>Data!EK847</f>
        <v>9960.7199999999993</v>
      </c>
      <c r="CA847" s="20">
        <f>Data!EL847</f>
        <v>11397.46</v>
      </c>
      <c r="CB847" s="20">
        <f>Data!EM847</f>
        <v>119.30028571428571</v>
      </c>
      <c r="CC847" s="20">
        <f>Data!EN847</f>
        <v>67.995952380952389</v>
      </c>
      <c r="CD847" s="20">
        <f>Data!EO847</f>
        <v>9.8987999999999996</v>
      </c>
      <c r="CE847" s="20">
        <f>Data!EP847</f>
        <v>280.839</v>
      </c>
      <c r="CF847" s="50">
        <f>IF(ISBLANK(Data!EQ847), "", Data!EQ847)</f>
        <v>78</v>
      </c>
      <c r="CG847" s="50">
        <f>IF(ISBLANK(Data!ER847), "", Data!ER847)</f>
        <v>65</v>
      </c>
      <c r="CH847" s="61" t="str">
        <f>IF(ISBLANK(Data!ES847), "", Data!ES847)</f>
        <v>Kansas</v>
      </c>
      <c r="CI847" s="61">
        <f>IF(ISBLANK(Data!ET847), "", Data!ET847)</f>
        <v>143</v>
      </c>
    </row>
    <row r="848" spans="1:87" x14ac:dyDescent="0.45">
      <c r="A848" s="50">
        <f>IF(ISBLANK(Data!A848), "", Data!A848)</f>
        <v>45325</v>
      </c>
      <c r="B848" s="50" t="str">
        <f>IF(ISBLANK(Data!B848), "", Data!B848)</f>
        <v>UCF</v>
      </c>
      <c r="C848" s="50">
        <f>IF(ISBLANK(Data!C848), "", Data!C848)</f>
        <v>316</v>
      </c>
      <c r="D848" s="50" t="str">
        <f>IF(ISBLANK(Data!D848), "", Data!D848)</f>
        <v>Oklahoma</v>
      </c>
      <c r="E848" s="50">
        <f>IF(ISBLANK(Data!E848), "", Data!E848)</f>
        <v>221</v>
      </c>
      <c r="F848" s="50" t="str">
        <f>IF(ISBLANK(Data!F848), "", Data!F848)</f>
        <v>N</v>
      </c>
      <c r="G848" s="50" t="str">
        <f>IF(ISBLANK(Data!G848), "", Data!G848)</f>
        <v>UCF</v>
      </c>
      <c r="H848" s="50" t="str">
        <f>IF(ISBLANK(Data!H848), "", Data!H848)</f>
        <v>Oklahoma</v>
      </c>
      <c r="I848" s="50" t="str">
        <f>IF(ISBLANK(Data!I848), "", Data!I848)</f>
        <v>UCF</v>
      </c>
      <c r="J848" s="50" t="str">
        <f>IF(ISBLANK(Data!J848), "", Data!J848)</f>
        <v>Oklahoma</v>
      </c>
      <c r="K848" s="50" t="str">
        <f>IF(ISBLANK(Data!K848), "", Data!K848)</f>
        <v>Central Florida</v>
      </c>
      <c r="L848" s="50" t="str">
        <f>IF(ISBLANK(Data!L848), "", Data!L848)</f>
        <v>Oklahoma</v>
      </c>
      <c r="M848" s="50" t="str">
        <f>IF(ISBLANK(Data!M848), "", Data!M848)</f>
        <v>UCF</v>
      </c>
      <c r="N848" s="50" t="str">
        <f>IF(ISBLANK(Data!N848), "", Data!N848)</f>
        <v>Oklahoma</v>
      </c>
      <c r="O848" s="50" t="str">
        <f>IF(ISBLANK(Data!O848), "", Data!O848)</f>
        <v>UCF</v>
      </c>
      <c r="P848" s="50" t="str">
        <f>IF(ISBLANK(Data!P848), "", Data!P848)</f>
        <v>Oklahoma</v>
      </c>
      <c r="Q848" s="50" t="str">
        <f>IF(ISBLANK(Data!Q848), "", Data!Q848)</f>
        <v>UCF</v>
      </c>
      <c r="R848" s="50" t="str">
        <f>IF(ISBLANK(Data!R848), "", Data!R848)</f>
        <v>Oklahoma</v>
      </c>
      <c r="S848" s="20">
        <f>Data!W848-Data!CD848</f>
        <v>-0.161904761904762</v>
      </c>
      <c r="T848" s="20">
        <f>Data!X848-Data!CE848</f>
        <v>-8.4500000000000011</v>
      </c>
      <c r="U848" s="20">
        <f>Data!Y848-Data!CF848</f>
        <v>-9.2999999999999972</v>
      </c>
      <c r="V848" s="20">
        <f>Data!Z848-Data!CG848</f>
        <v>-0.90000000000000568</v>
      </c>
      <c r="W848" s="20">
        <f>Data!AA848-Data!CH848</f>
        <v>0.69999999999998863</v>
      </c>
      <c r="X848" s="20">
        <f>Data!AB848-Data!CI848</f>
        <v>-0.02</v>
      </c>
      <c r="Y848" s="20">
        <f>Data!AC848-Data!CJ848</f>
        <v>-0.45999999999999952</v>
      </c>
      <c r="Z848" s="20">
        <f>Data!AD848-Data!CK848</f>
        <v>0.60000000000000853</v>
      </c>
      <c r="AA848" s="20">
        <f>Data!AE848-Data!CL848</f>
        <v>1.1000000000000085</v>
      </c>
      <c r="AB848" s="20">
        <f>Data!AF848-Data!CM848</f>
        <v>-0.89000000000000057</v>
      </c>
      <c r="AC848" s="20">
        <f>Data!AG848-Data!CN848</f>
        <v>-9.7999999999999972</v>
      </c>
      <c r="AD848" s="20">
        <f>Data!AH848-Data!CO848</f>
        <v>-2.5</v>
      </c>
      <c r="AE848" s="20">
        <f>Data!AI848-Data!CP848</f>
        <v>-9.7199999999999953E-2</v>
      </c>
      <c r="AF848" s="20">
        <f>Data!AJ848-Data!CQ848</f>
        <v>-3.3</v>
      </c>
      <c r="AG848" s="20">
        <f>Data!AK848-Data!CR848</f>
        <v>-0.1607142857142857</v>
      </c>
      <c r="AH848" s="20">
        <f>Data!AL848-Data!CS848</f>
        <v>-98</v>
      </c>
      <c r="AI848" s="20">
        <f>Data!AM848-Data!CT848</f>
        <v>-5.24</v>
      </c>
      <c r="AJ848" s="20">
        <f>Data!AN848-Data!CU848</f>
        <v>0.5</v>
      </c>
      <c r="AK848" s="20">
        <f>Data!AO848-Data!CV848</f>
        <v>-209</v>
      </c>
      <c r="AL848" s="20">
        <f>Data!AP848-Data!CW848</f>
        <v>-82</v>
      </c>
      <c r="AM848" s="20">
        <f>Data!AQ848-Data!CX848</f>
        <v>-29</v>
      </c>
      <c r="AN848" s="20">
        <f>Data!AR848-Data!CY848</f>
        <v>-6.3E-2</v>
      </c>
      <c r="AO848" s="20">
        <f>Data!AS848-Data!CZ848</f>
        <v>-9</v>
      </c>
      <c r="AP848" s="20">
        <f>Data!AT848-Data!DA848</f>
        <v>-7</v>
      </c>
      <c r="AQ848" s="20">
        <f>Data!AU848-Data!DB848</f>
        <v>-1.5000000000000013E-2</v>
      </c>
      <c r="AR848" s="20">
        <f>Data!AV848-Data!DC848</f>
        <v>-24</v>
      </c>
      <c r="AS848" s="20">
        <f>Data!AW848-Data!DD848</f>
        <v>-7</v>
      </c>
      <c r="AT848" s="20">
        <f>Data!AX848-Data!DE848</f>
        <v>-4.3000000000000038E-2</v>
      </c>
      <c r="AU848" s="20">
        <f>Data!AY848-Data!DF848</f>
        <v>36</v>
      </c>
      <c r="AV848" s="20">
        <f>Data!AZ848-Data!DG848</f>
        <v>2.3309523809523807</v>
      </c>
      <c r="AW848" s="20">
        <f>Data!BA848-Data!DH848</f>
        <v>-4</v>
      </c>
      <c r="AX848" s="20">
        <f>Data!BB848-Data!DI848</f>
        <v>1.6666666666666643</v>
      </c>
      <c r="AY848" s="20">
        <f>Data!BC848-Data!DJ848</f>
        <v>-55</v>
      </c>
      <c r="AZ848" s="20">
        <f>Data!BD848-Data!DK848</f>
        <v>34</v>
      </c>
      <c r="BA848" s="20">
        <f>Data!BE848-Data!DL848</f>
        <v>38</v>
      </c>
      <c r="BB848" s="20">
        <f>Data!BF848-Data!DM848</f>
        <v>0</v>
      </c>
      <c r="BC848" s="20">
        <f>Data!BG848-Data!DN848</f>
        <v>11</v>
      </c>
      <c r="BD848" s="20">
        <f>Data!BH848-Data!DO848</f>
        <v>-6.5</v>
      </c>
      <c r="BE848" s="20">
        <f>Data!BI848-Data!DP848</f>
        <v>-0.80500000000000682</v>
      </c>
      <c r="BF848" s="20">
        <f>Data!BJ848-Data!DQ848</f>
        <v>-5.7309999999999999</v>
      </c>
      <c r="BG848" s="20">
        <f>Data!BK848-Data!DR848</f>
        <v>-0.20799999999999985</v>
      </c>
      <c r="BH848" s="20">
        <f>Data!BL848-Data!DS848</f>
        <v>0.62899999999999956</v>
      </c>
      <c r="BI848" s="20">
        <f>Data!BM848-Data!DT848</f>
        <v>0.128</v>
      </c>
      <c r="BJ848" s="20">
        <f>Data!BN848-Data!DU848</f>
        <v>0.69999999999999929</v>
      </c>
      <c r="BK848" s="20">
        <f>Data!BO848-Data!DV848</f>
        <v>0.70000000000000284</v>
      </c>
      <c r="BL848" s="20">
        <f>Data!BP848-Data!DW848</f>
        <v>2.1000000000000005</v>
      </c>
      <c r="BM848" s="20">
        <f>Data!BQ848-Data!DX848</f>
        <v>2.0404761904761903</v>
      </c>
      <c r="BN848" s="20">
        <f>Data!BR848-Data!DY848</f>
        <v>1.3999999999999986</v>
      </c>
      <c r="BO848" s="20">
        <f>Data!BS848-Data!DZ848</f>
        <v>54</v>
      </c>
      <c r="BP848" s="20">
        <f>Data!BT848-Data!EA848</f>
        <v>-3.7999999999999923E-2</v>
      </c>
      <c r="BQ848" s="20">
        <f>Data!BU848-Data!EB848</f>
        <v>-1</v>
      </c>
      <c r="BR848" s="20">
        <f>Data!BV848-Data!EC848</f>
        <v>48</v>
      </c>
      <c r="BS848" s="20">
        <f>Data!BW848-Data!ED848</f>
        <v>53</v>
      </c>
      <c r="BT848" s="20">
        <f>Data!BX848-Data!EE848</f>
        <v>61</v>
      </c>
      <c r="BU848" s="20">
        <f>Data!BY848-Data!EF848</f>
        <v>39</v>
      </c>
      <c r="BV848" s="20">
        <f>Data!BZ848-Data!EG848</f>
        <v>55</v>
      </c>
      <c r="BW848" s="20">
        <f>Data!CA848-Data!EH848</f>
        <v>43.2</v>
      </c>
      <c r="BX848" s="20">
        <f>Data!CB848-Data!EI848</f>
        <v>53</v>
      </c>
      <c r="BY848" s="20">
        <f>Data!CC848-Data!EJ848</f>
        <v>75</v>
      </c>
      <c r="BZ848" s="20">
        <f>Data!EK848</f>
        <v>10045.620000000001</v>
      </c>
      <c r="CA848" s="20">
        <f>Data!EL848</f>
        <v>10829.699999999999</v>
      </c>
      <c r="CB848" s="20">
        <f>Data!EM848</f>
        <v>89.885714285714272</v>
      </c>
      <c r="CC848" s="20">
        <f>Data!EN848</f>
        <v>111.25335</v>
      </c>
      <c r="CD848" s="20">
        <f>Data!EO848</f>
        <v>12.728</v>
      </c>
      <c r="CE848" s="20">
        <f>Data!EP848</f>
        <v>231.404</v>
      </c>
      <c r="CF848" s="50">
        <f>IF(ISBLANK(Data!EQ848), "", Data!EQ848)</f>
        <v>74</v>
      </c>
      <c r="CG848" s="50">
        <f>IF(ISBLANK(Data!ER848), "", Data!ER848)</f>
        <v>63</v>
      </c>
      <c r="CH848" s="61" t="str">
        <f>IF(ISBLANK(Data!ES848), "", Data!ES848)</f>
        <v>UCF</v>
      </c>
      <c r="CI848" s="61">
        <f>IF(ISBLANK(Data!ET848), "", Data!ET848)</f>
        <v>137</v>
      </c>
    </row>
    <row r="849" spans="1:87" x14ac:dyDescent="0.45">
      <c r="A849" s="50">
        <f>IF(ISBLANK(Data!A849), "", Data!A849)</f>
        <v>45325</v>
      </c>
      <c r="B849" s="50" t="str">
        <f>IF(ISBLANK(Data!B849), "", Data!B849)</f>
        <v>Howard</v>
      </c>
      <c r="C849" s="50">
        <f>IF(ISBLANK(Data!C849), "", Data!C849)</f>
        <v>115</v>
      </c>
      <c r="D849" s="50" t="str">
        <f>IF(ISBLANK(Data!D849), "", Data!D849)</f>
        <v>Hampton</v>
      </c>
      <c r="E849" s="50">
        <f>IF(ISBLANK(Data!E849), "", Data!E849)</f>
        <v>107</v>
      </c>
      <c r="F849" s="50" t="str">
        <f>IF(ISBLANK(Data!F849), "", Data!F849)</f>
        <v>N</v>
      </c>
      <c r="G849" s="50" t="str">
        <f>IF(ISBLANK(Data!G849), "", Data!G849)</f>
        <v>Howard</v>
      </c>
      <c r="H849" s="50" t="str">
        <f>IF(ISBLANK(Data!H849), "", Data!H849)</f>
        <v>Hampton</v>
      </c>
      <c r="I849" s="50" t="str">
        <f>IF(ISBLANK(Data!I849), "", Data!I849)</f>
        <v>Howard</v>
      </c>
      <c r="J849" s="50" t="str">
        <f>IF(ISBLANK(Data!J849), "", Data!J849)</f>
        <v>Hampton</v>
      </c>
      <c r="K849" s="50" t="str">
        <f>IF(ISBLANK(Data!K849), "", Data!K849)</f>
        <v>Howard</v>
      </c>
      <c r="L849" s="50" t="str">
        <f>IF(ISBLANK(Data!L849), "", Data!L849)</f>
        <v>Hampton</v>
      </c>
      <c r="M849" s="50" t="str">
        <f>IF(ISBLANK(Data!M849), "", Data!M849)</f>
        <v>Howard</v>
      </c>
      <c r="N849" s="50" t="str">
        <f>IF(ISBLANK(Data!N849), "", Data!N849)</f>
        <v>Hampton</v>
      </c>
      <c r="O849" s="50" t="str">
        <f>IF(ISBLANK(Data!O849), "", Data!O849)</f>
        <v>Howard</v>
      </c>
      <c r="P849" s="50" t="str">
        <f>IF(ISBLANK(Data!P849), "", Data!P849)</f>
        <v>Hampton</v>
      </c>
      <c r="Q849" s="50" t="str">
        <f>IF(ISBLANK(Data!Q849), "", Data!Q849)</f>
        <v>Howard</v>
      </c>
      <c r="R849" s="50" t="str">
        <f>IF(ISBLANK(Data!R849), "", Data!R849)</f>
        <v>Hampton</v>
      </c>
      <c r="S849" s="20">
        <f>Data!W849-Data!CD849</f>
        <v>0.22727272727272702</v>
      </c>
      <c r="T849" s="20">
        <f>Data!X849-Data!CE849</f>
        <v>11.929999999999998</v>
      </c>
      <c r="U849" s="20">
        <f>Data!Y849-Data!CF849</f>
        <v>9.3999999999999915</v>
      </c>
      <c r="V849" s="20">
        <f>Data!Z849-Data!CG849</f>
        <v>-2.5999999999999943</v>
      </c>
      <c r="W849" s="20">
        <f>Data!AA849-Data!CH849</f>
        <v>-2.5</v>
      </c>
      <c r="X849" s="20">
        <f>Data!AB849-Data!CI849</f>
        <v>5.7000000000000002E-2</v>
      </c>
      <c r="Y849" s="20">
        <f>Data!AC849-Data!CJ849</f>
        <v>1.5299999999999998</v>
      </c>
      <c r="Z849" s="20">
        <f>Data!AD849-Data!CK849</f>
        <v>-2.5999999999999943</v>
      </c>
      <c r="AA849" s="20">
        <f>Data!AE849-Data!CL849</f>
        <v>-4.0999999999999943</v>
      </c>
      <c r="AB849" s="20">
        <f>Data!AF849-Data!CM849</f>
        <v>4.71</v>
      </c>
      <c r="AC849" s="20">
        <f>Data!AG849-Data!CN849</f>
        <v>7.0999999999999943</v>
      </c>
      <c r="AD849" s="20">
        <f>Data!AH849-Data!CO849</f>
        <v>-0.59999999999999432</v>
      </c>
      <c r="AE849" s="20">
        <f>Data!AI849-Data!CP849</f>
        <v>0.13900000000000004</v>
      </c>
      <c r="AF849" s="20">
        <f>Data!AJ849-Data!CQ849</f>
        <v>5.6</v>
      </c>
      <c r="AG849" s="20">
        <f>Data!AK849-Data!CR849</f>
        <v>0.25454545454545446</v>
      </c>
      <c r="AH849" s="20">
        <f>Data!AL849-Data!CS849</f>
        <v>179</v>
      </c>
      <c r="AI849" s="20">
        <f>Data!AM849-Data!CT849</f>
        <v>9.3199999999999985</v>
      </c>
      <c r="AJ849" s="20">
        <f>Data!AN849-Data!CU849</f>
        <v>0.20000000000000018</v>
      </c>
      <c r="AK849" s="20">
        <f>Data!AO849-Data!CV849</f>
        <v>-1</v>
      </c>
      <c r="AL849" s="20">
        <f>Data!AP849-Data!CW849</f>
        <v>-51</v>
      </c>
      <c r="AM849" s="20">
        <f>Data!AQ849-Data!CX849</f>
        <v>-124</v>
      </c>
      <c r="AN849" s="20">
        <f>Data!AR849-Data!CY849</f>
        <v>1.4000000000000012E-2</v>
      </c>
      <c r="AO849" s="20">
        <f>Data!AS849-Data!CZ849</f>
        <v>1</v>
      </c>
      <c r="AP849" s="20">
        <f>Data!AT849-Data!DA849</f>
        <v>-36</v>
      </c>
      <c r="AQ849" s="20">
        <f>Data!AU849-Data!DB849</f>
        <v>2.6999999999999968E-2</v>
      </c>
      <c r="AR849" s="20">
        <f>Data!AV849-Data!DC849</f>
        <v>76</v>
      </c>
      <c r="AS849" s="20">
        <f>Data!AW849-Data!DD849</f>
        <v>90</v>
      </c>
      <c r="AT849" s="20">
        <f>Data!AX849-Data!DE849</f>
        <v>2.300000000000002E-2</v>
      </c>
      <c r="AU849" s="20">
        <f>Data!AY849-Data!DF849</f>
        <v>-15</v>
      </c>
      <c r="AV849" s="20">
        <f>Data!AZ849-Data!DG849</f>
        <v>-0.68181818181818166</v>
      </c>
      <c r="AW849" s="20">
        <f>Data!BA849-Data!DH849</f>
        <v>-26</v>
      </c>
      <c r="AX849" s="20">
        <f>Data!BB849-Data!DI849</f>
        <v>-1.1818181818181799</v>
      </c>
      <c r="AY849" s="20">
        <f>Data!BC849-Data!DJ849</f>
        <v>1</v>
      </c>
      <c r="AZ849" s="20">
        <f>Data!BD849-Data!DK849</f>
        <v>0</v>
      </c>
      <c r="BA849" s="20">
        <f>Data!BE849-Data!DL849</f>
        <v>-4</v>
      </c>
      <c r="BB849" s="20">
        <f>Data!BF849-Data!DM849</f>
        <v>58</v>
      </c>
      <c r="BC849" s="20">
        <f>Data!BG849-Data!DN849</f>
        <v>45</v>
      </c>
      <c r="BD849" s="20">
        <f>Data!BH849-Data!DO849</f>
        <v>-0.10000000000000853</v>
      </c>
      <c r="BE849" s="20">
        <f>Data!BI849-Data!DP849</f>
        <v>-2.3179999999999978</v>
      </c>
      <c r="BF849" s="20">
        <f>Data!BJ849-Data!DQ849</f>
        <v>2.2730000000000001</v>
      </c>
      <c r="BG849" s="20">
        <f>Data!BK849-Data!DR849</f>
        <v>-0.17100000000000004</v>
      </c>
      <c r="BH849" s="20">
        <f>Data!BL849-Data!DS849</f>
        <v>2.6370000000000005</v>
      </c>
      <c r="BI849" s="20">
        <f>Data!BM849-Data!DT849</f>
        <v>-8.0999999999999961E-2</v>
      </c>
      <c r="BJ849" s="20">
        <f>Data!BN849-Data!DU849</f>
        <v>-1.5999999999999979</v>
      </c>
      <c r="BK849" s="20">
        <f>Data!BO849-Data!DV849</f>
        <v>4.1000000000000014</v>
      </c>
      <c r="BL849" s="20">
        <f>Data!BP849-Data!DW849</f>
        <v>-0.19999999999999973</v>
      </c>
      <c r="BM849" s="20">
        <f>Data!BQ849-Data!DX849</f>
        <v>0</v>
      </c>
      <c r="BN849" s="20">
        <f>Data!BR849-Data!DY849</f>
        <v>2</v>
      </c>
      <c r="BO849" s="20">
        <f>Data!BS849-Data!DZ849</f>
        <v>-53</v>
      </c>
      <c r="BP849" s="20">
        <f>Data!BT849-Data!EA849</f>
        <v>7.7000000000000013E-2</v>
      </c>
      <c r="BQ849" s="20">
        <f>Data!BU849-Data!EB849</f>
        <v>0</v>
      </c>
      <c r="BR849" s="20">
        <f>Data!BV849-Data!EC849</f>
        <v>-78</v>
      </c>
      <c r="BS849" s="20">
        <f>Data!BW849-Data!ED849</f>
        <v>-98</v>
      </c>
      <c r="BT849" s="20">
        <f>Data!BX849-Data!EE849</f>
        <v>-79</v>
      </c>
      <c r="BU849" s="20">
        <f>Data!BY849-Data!EF849</f>
        <v>-67</v>
      </c>
      <c r="BV849" s="20">
        <f>Data!BZ849-Data!EG849</f>
        <v>-75</v>
      </c>
      <c r="BW849" s="20">
        <f>Data!CA849-Data!EH849</f>
        <v>-65</v>
      </c>
      <c r="BX849" s="20">
        <f>Data!CB849-Data!EI849</f>
        <v>-53</v>
      </c>
      <c r="BY849" s="20">
        <f>Data!CC849-Data!EJ849</f>
        <v>-103</v>
      </c>
      <c r="BZ849" s="20">
        <f>Data!EK849</f>
        <v>12527.64</v>
      </c>
      <c r="CA849" s="20">
        <f>Data!EL849</f>
        <v>11171.78</v>
      </c>
      <c r="CB849" s="20">
        <f>Data!EM849</f>
        <v>100.37363636363635</v>
      </c>
      <c r="CC849" s="20">
        <f>Data!EN849</f>
        <v>83.592727272727259</v>
      </c>
      <c r="CD849" s="20">
        <f>Data!EO849</f>
        <v>13.760899999999999</v>
      </c>
      <c r="CE849" s="20">
        <f>Data!EP849</f>
        <v>279.68</v>
      </c>
      <c r="CF849" s="50">
        <f>IF(ISBLANK(Data!EQ849), "", Data!EQ849)</f>
        <v>61</v>
      </c>
      <c r="CG849" s="50">
        <f>IF(ISBLANK(Data!ER849), "", Data!ER849)</f>
        <v>63</v>
      </c>
      <c r="CH849" s="61" t="str">
        <f>IF(ISBLANK(Data!ES849), "", Data!ES849)</f>
        <v>Hampton</v>
      </c>
      <c r="CI849" s="61">
        <f>IF(ISBLANK(Data!ET849), "", Data!ET849)</f>
        <v>124</v>
      </c>
    </row>
    <row r="850" spans="1:87" x14ac:dyDescent="0.45">
      <c r="A850" s="50">
        <f>IF(ISBLANK(Data!A850), "", Data!A850)</f>
        <v>45325</v>
      </c>
      <c r="B850" s="50" t="str">
        <f>IF(ISBLANK(Data!B850), "", Data!B850)</f>
        <v>South Carolina St.</v>
      </c>
      <c r="C850" s="50">
        <f>IF(ISBLANK(Data!C850), "", Data!C850)</f>
        <v>270</v>
      </c>
      <c r="D850" s="50" t="str">
        <f>IF(ISBLANK(Data!D850), "", Data!D850)</f>
        <v>Morgan St.</v>
      </c>
      <c r="E850" s="50">
        <f>IF(ISBLANK(Data!E850), "", Data!E850)</f>
        <v>185</v>
      </c>
      <c r="F850" s="50" t="str">
        <f>IF(ISBLANK(Data!F850), "", Data!F850)</f>
        <v>N</v>
      </c>
      <c r="G850" s="50" t="str">
        <f>IF(ISBLANK(Data!G850), "", Data!G850)</f>
        <v>South Carolina St.</v>
      </c>
      <c r="H850" s="50" t="str">
        <f>IF(ISBLANK(Data!H850), "", Data!H850)</f>
        <v>Morgan St.</v>
      </c>
      <c r="I850" s="50" t="str">
        <f>IF(ISBLANK(Data!I850), "", Data!I850)</f>
        <v>South Carolina St.</v>
      </c>
      <c r="J850" s="50" t="str">
        <f>IF(ISBLANK(Data!J850), "", Data!J850)</f>
        <v>Morgan St.</v>
      </c>
      <c r="K850" s="50" t="str">
        <f>IF(ISBLANK(Data!K850), "", Data!K850)</f>
        <v>South Carolina State</v>
      </c>
      <c r="L850" s="50" t="str">
        <f>IF(ISBLANK(Data!L850), "", Data!L850)</f>
        <v>Morgan State</v>
      </c>
      <c r="M850" s="50" t="str">
        <f>IF(ISBLANK(Data!M850), "", Data!M850)</f>
        <v>S Car State</v>
      </c>
      <c r="N850" s="50" t="str">
        <f>IF(ISBLANK(Data!N850), "", Data!N850)</f>
        <v>Morgan St</v>
      </c>
      <c r="O850" s="50" t="str">
        <f>IF(ISBLANK(Data!O850), "", Data!O850)</f>
        <v>SC State</v>
      </c>
      <c r="P850" s="50" t="str">
        <f>IF(ISBLANK(Data!P850), "", Data!P850)</f>
        <v>Morgan St.</v>
      </c>
      <c r="Q850" s="50" t="str">
        <f>IF(ISBLANK(Data!Q850), "", Data!Q850)</f>
        <v>South Carolina State</v>
      </c>
      <c r="R850" s="50" t="str">
        <f>IF(ISBLANK(Data!R850), "", Data!R850)</f>
        <v>Morgan State</v>
      </c>
      <c r="S850" s="20">
        <f>Data!W850-Data!CD850</f>
        <v>4.7619047619047006E-2</v>
      </c>
      <c r="T850" s="20">
        <f>Data!X850-Data!CE850</f>
        <v>5.2200000000000006</v>
      </c>
      <c r="U850" s="20">
        <f>Data!Y850-Data!CF850</f>
        <v>2.2000000000000028</v>
      </c>
      <c r="V850" s="20">
        <f>Data!Z850-Data!CG850</f>
        <v>-3.1000000000000085</v>
      </c>
      <c r="W850" s="20">
        <f>Data!AA850-Data!CH850</f>
        <v>-1.2999999999999972</v>
      </c>
      <c r="X850" s="20">
        <f>Data!AB850-Data!CI850</f>
        <v>6.8000000000000005E-2</v>
      </c>
      <c r="Y850" s="20">
        <f>Data!AC850-Data!CJ850</f>
        <v>1.95</v>
      </c>
      <c r="Z850" s="20">
        <f>Data!AD850-Data!CK850</f>
        <v>1.4000000000000057</v>
      </c>
      <c r="AA850" s="20">
        <f>Data!AE850-Data!CL850</f>
        <v>-0.5</v>
      </c>
      <c r="AB850" s="20">
        <f>Data!AF850-Data!CM850</f>
        <v>1.4</v>
      </c>
      <c r="AC850" s="20">
        <f>Data!AG850-Data!CN850</f>
        <v>0.70000000000000284</v>
      </c>
      <c r="AD850" s="20">
        <f>Data!AH850-Data!CO850</f>
        <v>-3.8999999999999915</v>
      </c>
      <c r="AE850" s="20">
        <f>Data!AI850-Data!CP850</f>
        <v>5.7200000000000001E-2</v>
      </c>
      <c r="AF850" s="20">
        <f>Data!AJ850-Data!CQ850</f>
        <v>0.30000000000000071</v>
      </c>
      <c r="AG850" s="20">
        <f>Data!AK850-Data!CR850</f>
        <v>1.428571428571429E-2</v>
      </c>
      <c r="AH850" s="20">
        <f>Data!AL850-Data!CS850</f>
        <v>65</v>
      </c>
      <c r="AI850" s="20">
        <f>Data!AM850-Data!CT850</f>
        <v>3.9299999999999979</v>
      </c>
      <c r="AJ850" s="20">
        <f>Data!AN850-Data!CU850</f>
        <v>-2.0000000000000018E-2</v>
      </c>
      <c r="AK850" s="20">
        <f>Data!AO850-Data!CV850</f>
        <v>-42</v>
      </c>
      <c r="AL850" s="20">
        <f>Data!AP850-Data!CW850</f>
        <v>9</v>
      </c>
      <c r="AM850" s="20">
        <f>Data!AQ850-Data!CX850</f>
        <v>28</v>
      </c>
      <c r="AN850" s="20">
        <f>Data!AR850-Data!CY850</f>
        <v>-4.2000000000000037E-2</v>
      </c>
      <c r="AO850" s="20">
        <f>Data!AS850-Data!CZ850</f>
        <v>0</v>
      </c>
      <c r="AP850" s="20">
        <f>Data!AT850-Data!DA850</f>
        <v>20</v>
      </c>
      <c r="AQ850" s="20">
        <f>Data!AU850-Data!DB850</f>
        <v>-1.7000000000000015E-2</v>
      </c>
      <c r="AR850" s="20">
        <f>Data!AV850-Data!DC850</f>
        <v>42</v>
      </c>
      <c r="AS850" s="20">
        <f>Data!AW850-Data!DD850</f>
        <v>102</v>
      </c>
      <c r="AT850" s="20">
        <f>Data!AX850-Data!DE850</f>
        <v>-7.3999999999999955E-2</v>
      </c>
      <c r="AU850" s="20">
        <f>Data!AY850-Data!DF850</f>
        <v>79</v>
      </c>
      <c r="AV850" s="20">
        <f>Data!AZ850-Data!DG850</f>
        <v>3.7619047619047628</v>
      </c>
      <c r="AW850" s="20">
        <f>Data!BA850-Data!DH850</f>
        <v>43</v>
      </c>
      <c r="AX850" s="20">
        <f>Data!BB850-Data!DI850</f>
        <v>2.047619047619051</v>
      </c>
      <c r="AY850" s="20">
        <f>Data!BC850-Data!DJ850</f>
        <v>24</v>
      </c>
      <c r="AZ850" s="20">
        <f>Data!BD850-Data!DK850</f>
        <v>44</v>
      </c>
      <c r="BA850" s="20">
        <f>Data!BE850-Data!DL850</f>
        <v>-2</v>
      </c>
      <c r="BB850" s="20">
        <f>Data!BF850-Data!DM850</f>
        <v>-12</v>
      </c>
      <c r="BC850" s="20">
        <f>Data!BG850-Data!DN850</f>
        <v>40</v>
      </c>
      <c r="BD850" s="20">
        <f>Data!BH850-Data!DO850</f>
        <v>-2</v>
      </c>
      <c r="BE850" s="20">
        <f>Data!BI850-Data!DP850</f>
        <v>0.42900000000000205</v>
      </c>
      <c r="BF850" s="20">
        <f>Data!BJ850-Data!DQ850</f>
        <v>-2.427999999999999</v>
      </c>
      <c r="BG850" s="20">
        <f>Data!BK850-Data!DR850</f>
        <v>0.11199999999999999</v>
      </c>
      <c r="BH850" s="20">
        <f>Data!BL850-Data!DS850</f>
        <v>-0.57100000000000151</v>
      </c>
      <c r="BI850" s="20">
        <f>Data!BM850-Data!DT850</f>
        <v>0.16099999999999998</v>
      </c>
      <c r="BJ850" s="20">
        <f>Data!BN850-Data!DU850</f>
        <v>0.89999999999999858</v>
      </c>
      <c r="BK850" s="20">
        <f>Data!BO850-Data!DV850</f>
        <v>4.8999999999999986</v>
      </c>
      <c r="BL850" s="20">
        <f>Data!BP850-Data!DW850</f>
        <v>-9.9999999999999645E-2</v>
      </c>
      <c r="BM850" s="20">
        <f>Data!BQ850-Data!DX850</f>
        <v>2.0952380952380949</v>
      </c>
      <c r="BN850" s="20">
        <f>Data!BR850-Data!DY850</f>
        <v>1.8999999999999986</v>
      </c>
      <c r="BO850" s="20">
        <f>Data!BS850-Data!DZ850</f>
        <v>-41</v>
      </c>
      <c r="BP850" s="20">
        <f>Data!BT850-Data!EA850</f>
        <v>4.0999999999999981E-2</v>
      </c>
      <c r="BQ850" s="20">
        <f>Data!BU850-Data!EB850</f>
        <v>0</v>
      </c>
      <c r="BR850" s="20">
        <f>Data!BV850-Data!EC850</f>
        <v>-33</v>
      </c>
      <c r="BS850" s="20">
        <f>Data!BW850-Data!ED850</f>
        <v>-25</v>
      </c>
      <c r="BT850" s="20">
        <f>Data!BX850-Data!EE850</f>
        <v>-38</v>
      </c>
      <c r="BU850" s="20">
        <f>Data!BY850-Data!EF850</f>
        <v>6</v>
      </c>
      <c r="BV850" s="20">
        <f>Data!BZ850-Data!EG850</f>
        <v>-21</v>
      </c>
      <c r="BW850" s="20">
        <f>Data!CA850-Data!EH850</f>
        <v>-18.699999999999989</v>
      </c>
      <c r="BX850" s="20">
        <f>Data!CB850-Data!EI850</f>
        <v>-41</v>
      </c>
      <c r="BY850" s="20">
        <f>Data!CC850-Data!EJ850</f>
        <v>-41</v>
      </c>
      <c r="BZ850" s="20">
        <f>Data!EK850</f>
        <v>11658.330000000002</v>
      </c>
      <c r="CA850" s="20">
        <f>Data!EL850</f>
        <v>11098.72</v>
      </c>
      <c r="CB850" s="20">
        <f>Data!EM850</f>
        <v>93.368571428571428</v>
      </c>
      <c r="CC850" s="20">
        <f>Data!EN850</f>
        <v>128.66690476190476</v>
      </c>
      <c r="CD850" s="20">
        <f>Data!EO850</f>
        <v>15.435</v>
      </c>
      <c r="CE850" s="20">
        <f>Data!EP850</f>
        <v>265.06100000000004</v>
      </c>
      <c r="CF850" s="50">
        <f>IF(ISBLANK(Data!EQ850), "", Data!EQ850)</f>
        <v>70</v>
      </c>
      <c r="CG850" s="50">
        <f>IF(ISBLANK(Data!ER850), "", Data!ER850)</f>
        <v>72</v>
      </c>
      <c r="CH850" s="61" t="str">
        <f>IF(ISBLANK(Data!ES850), "", Data!ES850)</f>
        <v>Morgan St.</v>
      </c>
      <c r="CI850" s="61">
        <f>IF(ISBLANK(Data!ET850), "", Data!ET850)</f>
        <v>142</v>
      </c>
    </row>
    <row r="851" spans="1:87" x14ac:dyDescent="0.45">
      <c r="A851" s="50">
        <f>IF(ISBLANK(Data!A851), "", Data!A851)</f>
        <v>45325</v>
      </c>
      <c r="B851" s="50" t="str">
        <f>IF(ISBLANK(Data!B851), "", Data!B851)</f>
        <v>Valparaiso</v>
      </c>
      <c r="C851" s="50">
        <f>IF(ISBLANK(Data!C851), "", Data!C851)</f>
        <v>335</v>
      </c>
      <c r="D851" s="50" t="str">
        <f>IF(ISBLANK(Data!D851), "", Data!D851)</f>
        <v>Evansville</v>
      </c>
      <c r="E851" s="50">
        <f>IF(ISBLANK(Data!E851), "", Data!E851)</f>
        <v>83</v>
      </c>
      <c r="F851" s="50" t="str">
        <f>IF(ISBLANK(Data!F851), "", Data!F851)</f>
        <v>N</v>
      </c>
      <c r="G851" s="50" t="str">
        <f>IF(ISBLANK(Data!G851), "", Data!G851)</f>
        <v>Valparaiso</v>
      </c>
      <c r="H851" s="50" t="str">
        <f>IF(ISBLANK(Data!H851), "", Data!H851)</f>
        <v>Evansville</v>
      </c>
      <c r="I851" s="50" t="str">
        <f>IF(ISBLANK(Data!I851), "", Data!I851)</f>
        <v>Valparaiso</v>
      </c>
      <c r="J851" s="50" t="str">
        <f>IF(ISBLANK(Data!J851), "", Data!J851)</f>
        <v>Evansville</v>
      </c>
      <c r="K851" s="50" t="str">
        <f>IF(ISBLANK(Data!K851), "", Data!K851)</f>
        <v>Valparaiso</v>
      </c>
      <c r="L851" s="50" t="str">
        <f>IF(ISBLANK(Data!L851), "", Data!L851)</f>
        <v>Evansville</v>
      </c>
      <c r="M851" s="50" t="str">
        <f>IF(ISBLANK(Data!M851), "", Data!M851)</f>
        <v>Valparaiso</v>
      </c>
      <c r="N851" s="50" t="str">
        <f>IF(ISBLANK(Data!N851), "", Data!N851)</f>
        <v>Evansville</v>
      </c>
      <c r="O851" s="50" t="str">
        <f>IF(ISBLANK(Data!O851), "", Data!O851)</f>
        <v>Valparaiso</v>
      </c>
      <c r="P851" s="50" t="str">
        <f>IF(ISBLANK(Data!P851), "", Data!P851)</f>
        <v>Evansville</v>
      </c>
      <c r="Q851" s="50" t="str">
        <f>IF(ISBLANK(Data!Q851), "", Data!Q851)</f>
        <v>Valparaiso</v>
      </c>
      <c r="R851" s="50" t="str">
        <f>IF(ISBLANK(Data!R851), "", Data!R851)</f>
        <v>Evansville</v>
      </c>
      <c r="S851" s="20">
        <f>Data!W851-Data!CD851</f>
        <v>-0.31818181818181807</v>
      </c>
      <c r="T851" s="20">
        <f>Data!X851-Data!CE851</f>
        <v>-5.41</v>
      </c>
      <c r="U851" s="20">
        <f>Data!Y851-Data!CF851</f>
        <v>-2</v>
      </c>
      <c r="V851" s="20">
        <f>Data!Z851-Data!CG851</f>
        <v>3.2999999999999972</v>
      </c>
      <c r="W851" s="20">
        <f>Data!AA851-Data!CH851</f>
        <v>-1.9000000000000057</v>
      </c>
      <c r="X851" s="20">
        <f>Data!AB851-Data!CI851</f>
        <v>-0.156</v>
      </c>
      <c r="Y851" s="20">
        <f>Data!AC851-Data!CJ851</f>
        <v>1.22</v>
      </c>
      <c r="Z851" s="20">
        <f>Data!AD851-Data!CK851</f>
        <v>0.59999999999999432</v>
      </c>
      <c r="AA851" s="20">
        <f>Data!AE851-Data!CL851</f>
        <v>-0.60000000000000853</v>
      </c>
      <c r="AB851" s="20">
        <f>Data!AF851-Data!CM851</f>
        <v>1.7600000000000007</v>
      </c>
      <c r="AC851" s="20">
        <f>Data!AG851-Data!CN851</f>
        <v>0.10000000000000853</v>
      </c>
      <c r="AD851" s="20">
        <f>Data!AH851-Data!CO851</f>
        <v>3.9000000000000057</v>
      </c>
      <c r="AE851" s="20">
        <f>Data!AI851-Data!CP851</f>
        <v>-8.8099999999999956E-2</v>
      </c>
      <c r="AF851" s="20">
        <f>Data!AJ851-Data!CQ851</f>
        <v>-6.4</v>
      </c>
      <c r="AG851" s="20">
        <f>Data!AK851-Data!CR851</f>
        <v>-0.29090909090909089</v>
      </c>
      <c r="AH851" s="20">
        <f>Data!AL851-Data!CS851</f>
        <v>-159</v>
      </c>
      <c r="AI851" s="20">
        <f>Data!AM851-Data!CT851</f>
        <v>-3.18</v>
      </c>
      <c r="AJ851" s="20">
        <f>Data!AN851-Data!CU851</f>
        <v>0.68</v>
      </c>
      <c r="AK851" s="20">
        <f>Data!AO851-Data!CV851</f>
        <v>-119</v>
      </c>
      <c r="AL851" s="20">
        <f>Data!AP851-Data!CW851</f>
        <v>-7</v>
      </c>
      <c r="AM851" s="20">
        <f>Data!AQ851-Data!CX851</f>
        <v>7</v>
      </c>
      <c r="AN851" s="20">
        <f>Data!AR851-Data!CY851</f>
        <v>-4.9000000000000044E-2</v>
      </c>
      <c r="AO851" s="20">
        <f>Data!AS851-Data!CZ851</f>
        <v>9</v>
      </c>
      <c r="AP851" s="20">
        <f>Data!AT851-Data!DA851</f>
        <v>39</v>
      </c>
      <c r="AQ851" s="20">
        <f>Data!AU851-Data!DB851</f>
        <v>-9.000000000000008E-3</v>
      </c>
      <c r="AR851" s="20">
        <f>Data!AV851-Data!DC851</f>
        <v>-6</v>
      </c>
      <c r="AS851" s="20">
        <f>Data!AW851-Data!DD851</f>
        <v>-21</v>
      </c>
      <c r="AT851" s="20">
        <f>Data!AX851-Data!DE851</f>
        <v>2.4000000000000021E-2</v>
      </c>
      <c r="AU851" s="20">
        <f>Data!AY851-Data!DF851</f>
        <v>39</v>
      </c>
      <c r="AV851" s="20">
        <f>Data!AZ851-Data!DG851</f>
        <v>1.7727272727272716</v>
      </c>
      <c r="AW851" s="20">
        <f>Data!BA851-Data!DH851</f>
        <v>-13</v>
      </c>
      <c r="AX851" s="20">
        <f>Data!BB851-Data!DI851</f>
        <v>-0.59090909090908639</v>
      </c>
      <c r="AY851" s="20">
        <f>Data!BC851-Data!DJ851</f>
        <v>-43</v>
      </c>
      <c r="AZ851" s="20">
        <f>Data!BD851-Data!DK851</f>
        <v>-12</v>
      </c>
      <c r="BA851" s="20">
        <f>Data!BE851-Data!DL851</f>
        <v>12</v>
      </c>
      <c r="BB851" s="20">
        <f>Data!BF851-Data!DM851</f>
        <v>-16</v>
      </c>
      <c r="BC851" s="20">
        <f>Data!BG851-Data!DN851</f>
        <v>30</v>
      </c>
      <c r="BD851" s="20">
        <f>Data!BH851-Data!DO851</f>
        <v>-5.4000000000000057</v>
      </c>
      <c r="BE851" s="20">
        <f>Data!BI851-Data!DP851</f>
        <v>-0.31799999999999784</v>
      </c>
      <c r="BF851" s="20">
        <f>Data!BJ851-Data!DQ851</f>
        <v>-5.09</v>
      </c>
      <c r="BG851" s="20">
        <f>Data!BK851-Data!DR851</f>
        <v>-9.7999999999999865E-2</v>
      </c>
      <c r="BH851" s="20">
        <f>Data!BL851-Data!DS851</f>
        <v>-0.72700000000000031</v>
      </c>
      <c r="BI851" s="20">
        <f>Data!BM851-Data!DT851</f>
        <v>-1.3000000000000012E-2</v>
      </c>
      <c r="BJ851" s="20">
        <f>Data!BN851-Data!DU851</f>
        <v>1.8000000000000007</v>
      </c>
      <c r="BK851" s="20">
        <f>Data!BO851-Data!DV851</f>
        <v>-1</v>
      </c>
      <c r="BL851" s="20">
        <f>Data!BP851-Data!DW851</f>
        <v>0.5</v>
      </c>
      <c r="BM851" s="20">
        <f>Data!BQ851-Data!DX851</f>
        <v>-0.54545454545454497</v>
      </c>
      <c r="BN851" s="20">
        <f>Data!BR851-Data!DY851</f>
        <v>1.3999999999999986</v>
      </c>
      <c r="BO851" s="20">
        <f>Data!BS851-Data!DZ851</f>
        <v>140</v>
      </c>
      <c r="BP851" s="20">
        <f>Data!BT851-Data!EA851</f>
        <v>-7.400000000000001E-2</v>
      </c>
      <c r="BQ851" s="20">
        <f>Data!BU851-Data!EB851</f>
        <v>1</v>
      </c>
      <c r="BR851" s="20">
        <f>Data!BV851-Data!EC851</f>
        <v>95</v>
      </c>
      <c r="BS851" s="20">
        <f>Data!BW851-Data!ED851</f>
        <v>111</v>
      </c>
      <c r="BT851" s="20">
        <f>Data!BX851-Data!EE851</f>
        <v>182</v>
      </c>
      <c r="BU851" s="20">
        <f>Data!BY851-Data!EF851</f>
        <v>70</v>
      </c>
      <c r="BV851" s="20">
        <f>Data!BZ851-Data!EG851</f>
        <v>75</v>
      </c>
      <c r="BW851" s="20">
        <f>Data!CA851-Data!EH851</f>
        <v>94.699999999999989</v>
      </c>
      <c r="BX851" s="20">
        <f>Data!CB851-Data!EI851</f>
        <v>137</v>
      </c>
      <c r="BY851" s="20">
        <f>Data!CC851-Data!EJ851</f>
        <v>114</v>
      </c>
      <c r="BZ851" s="20">
        <f>Data!EK851</f>
        <v>10632.36</v>
      </c>
      <c r="CA851" s="20">
        <f>Data!EL851</f>
        <v>11182.080000000002</v>
      </c>
      <c r="CB851" s="20">
        <f>Data!EM851</f>
        <v>74.595909090909089</v>
      </c>
      <c r="CC851" s="20">
        <f>Data!EN851</f>
        <v>72.81750000000001</v>
      </c>
      <c r="CD851" s="20">
        <f>Data!EO851</f>
        <v>11.479999999999999</v>
      </c>
      <c r="CE851" s="20">
        <f>Data!EP851</f>
        <v>238.92</v>
      </c>
      <c r="CF851" s="50">
        <f>IF(ISBLANK(Data!EQ851), "", Data!EQ851)</f>
        <v>62</v>
      </c>
      <c r="CG851" s="50">
        <f>IF(ISBLANK(Data!ER851), "", Data!ER851)</f>
        <v>63</v>
      </c>
      <c r="CH851" s="61" t="str">
        <f>IF(ISBLANK(Data!ES851), "", Data!ES851)</f>
        <v>Evansville</v>
      </c>
      <c r="CI851" s="61">
        <f>IF(ISBLANK(Data!ET851), "", Data!ET851)</f>
        <v>125</v>
      </c>
    </row>
    <row r="852" spans="1:87" x14ac:dyDescent="0.45">
      <c r="A852" s="50">
        <f>IF(ISBLANK(Data!A852), "", Data!A852)</f>
        <v>45325</v>
      </c>
      <c r="B852" s="50" t="str">
        <f>IF(ISBLANK(Data!B852), "", Data!B852)</f>
        <v>USC Upstate</v>
      </c>
      <c r="C852" s="50">
        <f>IF(ISBLANK(Data!C852), "", Data!C852)</f>
        <v>326</v>
      </c>
      <c r="D852" s="50" t="str">
        <f>IF(ISBLANK(Data!D852), "", Data!D852)</f>
        <v>Radford</v>
      </c>
      <c r="E852" s="50">
        <f>IF(ISBLANK(Data!E852), "", Data!E852)</f>
        <v>242</v>
      </c>
      <c r="F852" s="50" t="str">
        <f>IF(ISBLANK(Data!F852), "", Data!F852)</f>
        <v>N</v>
      </c>
      <c r="G852" s="50" t="str">
        <f>IF(ISBLANK(Data!G852), "", Data!G852)</f>
        <v>USC Upstate</v>
      </c>
      <c r="H852" s="50" t="str">
        <f>IF(ISBLANK(Data!H852), "", Data!H852)</f>
        <v>Radford</v>
      </c>
      <c r="I852" s="50" t="str">
        <f>IF(ISBLANK(Data!I852), "", Data!I852)</f>
        <v>USC Upstate</v>
      </c>
      <c r="J852" s="50" t="str">
        <f>IF(ISBLANK(Data!J852), "", Data!J852)</f>
        <v>Radford</v>
      </c>
      <c r="K852" s="50" t="str">
        <f>IF(ISBLANK(Data!K852), "", Data!K852)</f>
        <v>South Carolina Upstate</v>
      </c>
      <c r="L852" s="50" t="str">
        <f>IF(ISBLANK(Data!L852), "", Data!L852)</f>
        <v>Radford</v>
      </c>
      <c r="M852" s="50" t="str">
        <f>IF(ISBLANK(Data!M852), "", Data!M852)</f>
        <v>SC Upstate</v>
      </c>
      <c r="N852" s="50" t="str">
        <f>IF(ISBLANK(Data!N852), "", Data!N852)</f>
        <v>Radford</v>
      </c>
      <c r="O852" s="50" t="str">
        <f>IF(ISBLANK(Data!O852), "", Data!O852)</f>
        <v>SC Upstate</v>
      </c>
      <c r="P852" s="50" t="str">
        <f>IF(ISBLANK(Data!P852), "", Data!P852)</f>
        <v>Radford</v>
      </c>
      <c r="Q852" s="50" t="str">
        <f>IF(ISBLANK(Data!Q852), "", Data!Q852)</f>
        <v>South Carolina Upstate</v>
      </c>
      <c r="R852" s="50" t="str">
        <f>IF(ISBLANK(Data!R852), "", Data!R852)</f>
        <v>Radford</v>
      </c>
      <c r="S852" s="20">
        <f>Data!W852-Data!CD852</f>
        <v>-0.27950310559006203</v>
      </c>
      <c r="T852" s="20">
        <f>Data!X852-Data!CE852</f>
        <v>-8.43</v>
      </c>
      <c r="U852" s="20">
        <f>Data!Y852-Data!CF852</f>
        <v>-4.0999999999999943</v>
      </c>
      <c r="V852" s="20">
        <f>Data!Z852-Data!CG852</f>
        <v>4.3999999999999915</v>
      </c>
      <c r="W852" s="20">
        <f>Data!AA852-Data!CH852</f>
        <v>2.7000000000000028</v>
      </c>
      <c r="X852" s="20">
        <f>Data!AB852-Data!CI852</f>
        <v>-5.7999999999999996E-2</v>
      </c>
      <c r="Y852" s="20">
        <f>Data!AC852-Data!CJ852</f>
        <v>2.65</v>
      </c>
      <c r="Z852" s="20">
        <f>Data!AD852-Data!CK852</f>
        <v>1.2999999999999972</v>
      </c>
      <c r="AA852" s="20">
        <f>Data!AE852-Data!CL852</f>
        <v>-1.4000000000000057</v>
      </c>
      <c r="AB852" s="20">
        <f>Data!AF852-Data!CM852</f>
        <v>2.3199999999999998</v>
      </c>
      <c r="AC852" s="20">
        <f>Data!AG852-Data!CN852</f>
        <v>-4.4000000000000057</v>
      </c>
      <c r="AD852" s="20">
        <f>Data!AH852-Data!CO852</f>
        <v>5.1999999999999886</v>
      </c>
      <c r="AE852" s="20">
        <f>Data!AI852-Data!CP852</f>
        <v>-0.22389999999999999</v>
      </c>
      <c r="AF852" s="20">
        <f>Data!AJ852-Data!CQ852</f>
        <v>-5.6</v>
      </c>
      <c r="AG852" s="20">
        <f>Data!AK852-Data!CR852</f>
        <v>-0.28902691511387169</v>
      </c>
      <c r="AH852" s="20">
        <f>Data!AL852-Data!CS852</f>
        <v>-173</v>
      </c>
      <c r="AI852" s="20">
        <f>Data!AM852-Data!CT852</f>
        <v>-6.84</v>
      </c>
      <c r="AJ852" s="20">
        <f>Data!AN852-Data!CU852</f>
        <v>0.64999999999999991</v>
      </c>
      <c r="AK852" s="20">
        <f>Data!AO852-Data!CV852</f>
        <v>-165</v>
      </c>
      <c r="AL852" s="20">
        <f>Data!AP852-Data!CW852</f>
        <v>-62</v>
      </c>
      <c r="AM852" s="20">
        <f>Data!AQ852-Data!CX852</f>
        <v>-92</v>
      </c>
      <c r="AN852" s="20">
        <f>Data!AR852-Data!CY852</f>
        <v>-1.100000000000001E-2</v>
      </c>
      <c r="AO852" s="20">
        <f>Data!AS852-Data!CZ852</f>
        <v>-24</v>
      </c>
      <c r="AP852" s="20">
        <f>Data!AT852-Data!DA852</f>
        <v>-10</v>
      </c>
      <c r="AQ852" s="20">
        <f>Data!AU852-Data!DB852</f>
        <v>-4.1999999999999982E-2</v>
      </c>
      <c r="AR852" s="20">
        <f>Data!AV852-Data!DC852</f>
        <v>-29</v>
      </c>
      <c r="AS852" s="20">
        <f>Data!AW852-Data!DD852</f>
        <v>19</v>
      </c>
      <c r="AT852" s="20">
        <f>Data!AX852-Data!DE852</f>
        <v>-0.11599999999999999</v>
      </c>
      <c r="AU852" s="20">
        <f>Data!AY852-Data!DF852</f>
        <v>-31</v>
      </c>
      <c r="AV852" s="20">
        <f>Data!AZ852-Data!DG852</f>
        <v>-0.52795031055900665</v>
      </c>
      <c r="AW852" s="20">
        <f>Data!BA852-Data!DH852</f>
        <v>-136</v>
      </c>
      <c r="AX852" s="20">
        <f>Data!BB852-Data!DI852</f>
        <v>-3.1801242236024869</v>
      </c>
      <c r="AY852" s="20">
        <f>Data!BC852-Data!DJ852</f>
        <v>2</v>
      </c>
      <c r="AZ852" s="20">
        <f>Data!BD852-Data!DK852</f>
        <v>21</v>
      </c>
      <c r="BA852" s="20">
        <f>Data!BE852-Data!DL852</f>
        <v>-20</v>
      </c>
      <c r="BB852" s="20">
        <f>Data!BF852-Data!DM852</f>
        <v>-25</v>
      </c>
      <c r="BC852" s="20">
        <f>Data!BG852-Data!DN852</f>
        <v>18</v>
      </c>
      <c r="BD852" s="20">
        <f>Data!BH852-Data!DO852</f>
        <v>-1</v>
      </c>
      <c r="BE852" s="20">
        <f>Data!BI852-Data!DP852</f>
        <v>3.6770000000000067</v>
      </c>
      <c r="BF852" s="20">
        <f>Data!BJ852-Data!DQ852</f>
        <v>-4.6399999999999997</v>
      </c>
      <c r="BG852" s="20">
        <f>Data!BK852-Data!DR852</f>
        <v>0.1140000000000001</v>
      </c>
      <c r="BH852" s="20">
        <f>Data!BL852-Data!DS852</f>
        <v>-0.10200000000000031</v>
      </c>
      <c r="BI852" s="20">
        <f>Data!BM852-Data!DT852</f>
        <v>0.14300000000000002</v>
      </c>
      <c r="BJ852" s="20">
        <f>Data!BN852-Data!DU852</f>
        <v>1.5999999999999979</v>
      </c>
      <c r="BK852" s="20">
        <f>Data!BO852-Data!DV852</f>
        <v>2.3999999999999986</v>
      </c>
      <c r="BL852" s="20">
        <f>Data!BP852-Data!DW852</f>
        <v>-0.60000000000000009</v>
      </c>
      <c r="BM852" s="20">
        <f>Data!BQ852-Data!DX852</f>
        <v>1.5755693581780532</v>
      </c>
      <c r="BN852" s="20">
        <f>Data!BR852-Data!DY852</f>
        <v>2.5</v>
      </c>
      <c r="BO852" s="20">
        <f>Data!BS852-Data!DZ852</f>
        <v>125</v>
      </c>
      <c r="BP852" s="20">
        <f>Data!BT852-Data!EA852</f>
        <v>-7.2000000000000008E-2</v>
      </c>
      <c r="BQ852" s="20">
        <f>Data!BU852-Data!EB852</f>
        <v>1</v>
      </c>
      <c r="BR852" s="20">
        <f>Data!BV852-Data!EC852</f>
        <v>111</v>
      </c>
      <c r="BS852" s="20">
        <f>Data!BW852-Data!ED852</f>
        <v>124</v>
      </c>
      <c r="BT852" s="20">
        <f>Data!BX852-Data!EE852</f>
        <v>154</v>
      </c>
      <c r="BU852" s="20">
        <f>Data!BY852-Data!EF852</f>
        <v>122</v>
      </c>
      <c r="BV852" s="20">
        <f>Data!BZ852-Data!EG852</f>
        <v>111</v>
      </c>
      <c r="BW852" s="20">
        <f>Data!CA852-Data!EH852</f>
        <v>103.80000000000001</v>
      </c>
      <c r="BX852" s="20">
        <f>Data!CB852-Data!EI852</f>
        <v>125</v>
      </c>
      <c r="BY852" s="20">
        <f>Data!CC852-Data!EJ852</f>
        <v>179</v>
      </c>
      <c r="BZ852" s="20">
        <f>Data!EK852</f>
        <v>11235.380000000001</v>
      </c>
      <c r="CA852" s="20">
        <f>Data!EL852</f>
        <v>12153.84</v>
      </c>
      <c r="CB852" s="20">
        <f>Data!EM852</f>
        <v>68.49073913043479</v>
      </c>
      <c r="CC852" s="20">
        <f>Data!EN852</f>
        <v>87.123809523809527</v>
      </c>
      <c r="CD852" s="20">
        <f>Data!EO852</f>
        <v>14.507999999999999</v>
      </c>
      <c r="CE852" s="20">
        <f>Data!EP852</f>
        <v>246.17599999999999</v>
      </c>
      <c r="CF852" s="50">
        <f>IF(ISBLANK(Data!EQ852), "", Data!EQ852)</f>
        <v>78</v>
      </c>
      <c r="CG852" s="50">
        <f>IF(ISBLANK(Data!ER852), "", Data!ER852)</f>
        <v>69</v>
      </c>
      <c r="CH852" s="61" t="str">
        <f>IF(ISBLANK(Data!ES852), "", Data!ES852)</f>
        <v>USC Upstate</v>
      </c>
      <c r="CI852" s="61">
        <f>IF(ISBLANK(Data!ET852), "", Data!ET852)</f>
        <v>147</v>
      </c>
    </row>
    <row r="853" spans="1:87" x14ac:dyDescent="0.45">
      <c r="A853" s="50">
        <f>IF(ISBLANK(Data!A853), "", Data!A853)</f>
        <v>45325</v>
      </c>
      <c r="B853" s="50" t="str">
        <f>IF(ISBLANK(Data!B853), "", Data!B853)</f>
        <v>Michigan</v>
      </c>
      <c r="C853" s="50">
        <f>IF(ISBLANK(Data!C853), "", Data!C853)</f>
        <v>171</v>
      </c>
      <c r="D853" s="50" t="str">
        <f>IF(ISBLANK(Data!D853), "", Data!D853)</f>
        <v>Rutgers</v>
      </c>
      <c r="E853" s="50">
        <f>IF(ISBLANK(Data!E853), "", Data!E853)</f>
        <v>248</v>
      </c>
      <c r="F853" s="50" t="str">
        <f>IF(ISBLANK(Data!F853), "", Data!F853)</f>
        <v>N</v>
      </c>
      <c r="G853" s="50" t="str">
        <f>IF(ISBLANK(Data!G853), "", Data!G853)</f>
        <v>Michigan</v>
      </c>
      <c r="H853" s="50" t="str">
        <f>IF(ISBLANK(Data!H853), "", Data!H853)</f>
        <v>Rutgers</v>
      </c>
      <c r="I853" s="50" t="str">
        <f>IF(ISBLANK(Data!I853), "", Data!I853)</f>
        <v>Michigan</v>
      </c>
      <c r="J853" s="50" t="str">
        <f>IF(ISBLANK(Data!J853), "", Data!J853)</f>
        <v>Rutgers</v>
      </c>
      <c r="K853" s="50" t="str">
        <f>IF(ISBLANK(Data!K853), "", Data!K853)</f>
        <v>Michigan</v>
      </c>
      <c r="L853" s="50" t="str">
        <f>IF(ISBLANK(Data!L853), "", Data!L853)</f>
        <v>Rutgers</v>
      </c>
      <c r="M853" s="50" t="str">
        <f>IF(ISBLANK(Data!M853), "", Data!M853)</f>
        <v>Michigan</v>
      </c>
      <c r="N853" s="50" t="str">
        <f>IF(ISBLANK(Data!N853), "", Data!N853)</f>
        <v>Rutgers</v>
      </c>
      <c r="O853" s="50" t="str">
        <f>IF(ISBLANK(Data!O853), "", Data!O853)</f>
        <v>Michigan</v>
      </c>
      <c r="P853" s="50" t="str">
        <f>IF(ISBLANK(Data!P853), "", Data!P853)</f>
        <v>Rutgers</v>
      </c>
      <c r="Q853" s="50" t="str">
        <f>IF(ISBLANK(Data!Q853), "", Data!Q853)</f>
        <v>Michigan</v>
      </c>
      <c r="R853" s="50" t="str">
        <f>IF(ISBLANK(Data!R853), "", Data!R853)</f>
        <v>Rutgers</v>
      </c>
      <c r="S853" s="20">
        <f>Data!W853-Data!CD853</f>
        <v>-0.16666666666666702</v>
      </c>
      <c r="T853" s="20">
        <f>Data!X853-Data!CE853</f>
        <v>2.0699999999999994</v>
      </c>
      <c r="U853" s="20">
        <f>Data!Y853-Data!CF853</f>
        <v>15.399999999999991</v>
      </c>
      <c r="V853" s="20">
        <f>Data!Z853-Data!CG853</f>
        <v>13.299999999999997</v>
      </c>
      <c r="W853" s="20">
        <f>Data!AA853-Data!CH853</f>
        <v>-0.90000000000000568</v>
      </c>
      <c r="X853" s="20">
        <f>Data!AB853-Data!CI853</f>
        <v>-0.11</v>
      </c>
      <c r="Y853" s="20">
        <f>Data!AC853-Data!CJ853</f>
        <v>4.0600000000000005</v>
      </c>
      <c r="Z853" s="20">
        <f>Data!AD853-Data!CK853</f>
        <v>2.8999999999999915</v>
      </c>
      <c r="AA853" s="20">
        <f>Data!AE853-Data!CL853</f>
        <v>-1.1000000000000085</v>
      </c>
      <c r="AB853" s="20">
        <f>Data!AF853-Data!CM853</f>
        <v>10.95</v>
      </c>
      <c r="AC853" s="20">
        <f>Data!AG853-Data!CN853</f>
        <v>17.900000000000006</v>
      </c>
      <c r="AD853" s="20">
        <f>Data!AH853-Data!CO853</f>
        <v>13.099999999999994</v>
      </c>
      <c r="AE853" s="20">
        <f>Data!AI853-Data!CP853</f>
        <v>8.4000000000000075E-2</v>
      </c>
      <c r="AF853" s="20">
        <f>Data!AJ853-Data!CQ853</f>
        <v>-2.6999999999999997</v>
      </c>
      <c r="AG853" s="20">
        <f>Data!AK853-Data!CR853</f>
        <v>-0.12285714285714283</v>
      </c>
      <c r="AH853" s="20">
        <f>Data!AL853-Data!CS853</f>
        <v>-45</v>
      </c>
      <c r="AI853" s="20">
        <f>Data!AM853-Data!CT853</f>
        <v>1.9499999999999993</v>
      </c>
      <c r="AJ853" s="20">
        <f>Data!AN853-Data!CU853</f>
        <v>3.8800000000000008</v>
      </c>
      <c r="AK853" s="20">
        <f>Data!AO853-Data!CV853</f>
        <v>299</v>
      </c>
      <c r="AL853" s="20">
        <f>Data!AP853-Data!CW853</f>
        <v>339</v>
      </c>
      <c r="AM853" s="20">
        <f>Data!AQ853-Data!CX853</f>
        <v>38</v>
      </c>
      <c r="AN853" s="20">
        <f>Data!AR853-Data!CY853</f>
        <v>7.5000000000000011E-2</v>
      </c>
      <c r="AO853" s="20">
        <f>Data!AS853-Data!CZ853</f>
        <v>69</v>
      </c>
      <c r="AP853" s="20">
        <f>Data!AT853-Data!DA853</f>
        <v>88</v>
      </c>
      <c r="AQ853" s="20">
        <f>Data!AU853-Data!DB853</f>
        <v>8.9000000000000024E-2</v>
      </c>
      <c r="AR853" s="20">
        <f>Data!AV853-Data!DC853</f>
        <v>10</v>
      </c>
      <c r="AS853" s="20">
        <f>Data!AW853-Data!DD853</f>
        <v>-22</v>
      </c>
      <c r="AT853" s="20">
        <f>Data!AX853-Data!DE853</f>
        <v>5.9999999999999942E-2</v>
      </c>
      <c r="AU853" s="20">
        <f>Data!AY853-Data!DF853</f>
        <v>-30</v>
      </c>
      <c r="AV853" s="20">
        <f>Data!AZ853-Data!DG853</f>
        <v>-2.0523809523809522</v>
      </c>
      <c r="AW853" s="20">
        <f>Data!BA853-Data!DH853</f>
        <v>-2</v>
      </c>
      <c r="AX853" s="20">
        <f>Data!BB853-Data!DI853</f>
        <v>-1.9357142857142833</v>
      </c>
      <c r="AY853" s="20">
        <f>Data!BC853-Data!DJ853</f>
        <v>51</v>
      </c>
      <c r="AZ853" s="20">
        <f>Data!BD853-Data!DK853</f>
        <v>-57</v>
      </c>
      <c r="BA853" s="20">
        <f>Data!BE853-Data!DL853</f>
        <v>-27</v>
      </c>
      <c r="BB853" s="20">
        <f>Data!BF853-Data!DM853</f>
        <v>20</v>
      </c>
      <c r="BC853" s="20">
        <f>Data!BG853-Data!DN853</f>
        <v>35</v>
      </c>
      <c r="BD853" s="20">
        <f>Data!BH853-Data!DO853</f>
        <v>11.100000000000009</v>
      </c>
      <c r="BE853" s="20">
        <f>Data!BI853-Data!DP853</f>
        <v>12.986000000000004</v>
      </c>
      <c r="BF853" s="20">
        <f>Data!BJ853-Data!DQ853</f>
        <v>-1.929</v>
      </c>
      <c r="BG853" s="20">
        <f>Data!BK853-Data!DR853</f>
        <v>0.12100000000000011</v>
      </c>
      <c r="BH853" s="20">
        <f>Data!BL853-Data!DS853</f>
        <v>0.3830000000000009</v>
      </c>
      <c r="BI853" s="20">
        <f>Data!BM853-Data!DT853</f>
        <v>-0.26599999999999996</v>
      </c>
      <c r="BJ853" s="20">
        <f>Data!BN853-Data!DU853</f>
        <v>3.3000000000000007</v>
      </c>
      <c r="BK853" s="20">
        <f>Data!BO853-Data!DV853</f>
        <v>-2</v>
      </c>
      <c r="BL853" s="20">
        <f>Data!BP853-Data!DW853</f>
        <v>-1.5</v>
      </c>
      <c r="BM853" s="20">
        <f>Data!BQ853-Data!DX853</f>
        <v>-3.05</v>
      </c>
      <c r="BN853" s="20">
        <f>Data!BR853-Data!DY853</f>
        <v>0.90000000000000213</v>
      </c>
      <c r="BO853" s="20">
        <f>Data!BS853-Data!DZ853</f>
        <v>-9</v>
      </c>
      <c r="BP853" s="20">
        <f>Data!BT853-Data!EA853</f>
        <v>8.0000000000000071E-3</v>
      </c>
      <c r="BQ853" s="20">
        <f>Data!BU853-Data!EB853</f>
        <v>0</v>
      </c>
      <c r="BR853" s="20">
        <f>Data!BV853-Data!EC853</f>
        <v>-10</v>
      </c>
      <c r="BS853" s="20">
        <f>Data!BW853-Data!ED853</f>
        <v>30</v>
      </c>
      <c r="BT853" s="20">
        <f>Data!BX853-Data!EE853</f>
        <v>39</v>
      </c>
      <c r="BU853" s="20">
        <f>Data!BY853-Data!EF853</f>
        <v>-3</v>
      </c>
      <c r="BV853" s="20">
        <f>Data!BZ853-Data!EG853</f>
        <v>-15</v>
      </c>
      <c r="BW853" s="20">
        <f>Data!CA853-Data!EH853</f>
        <v>8.7000000000000028</v>
      </c>
      <c r="BX853" s="20">
        <f>Data!CB853-Data!EI853</f>
        <v>-13</v>
      </c>
      <c r="BY853" s="20">
        <f>Data!CC853-Data!EJ853</f>
        <v>-10</v>
      </c>
      <c r="BZ853" s="20">
        <f>Data!EK853</f>
        <v>10769.02</v>
      </c>
      <c r="CA853" s="20">
        <f>Data!EL853</f>
        <v>10659.330000000002</v>
      </c>
      <c r="CB853" s="20">
        <f>Data!EM853</f>
        <v>86.947649999999996</v>
      </c>
      <c r="CC853" s="20">
        <f>Data!EN853</f>
        <v>47.8</v>
      </c>
      <c r="CD853" s="20">
        <f>Data!EO853</f>
        <v>11.193100000000001</v>
      </c>
      <c r="CE853" s="20">
        <f>Data!EP853</f>
        <v>231.89599999999999</v>
      </c>
      <c r="CF853" s="50">
        <f>IF(ISBLANK(Data!EQ853), "", Data!EQ853)</f>
        <v>59</v>
      </c>
      <c r="CG853" s="50">
        <f>IF(ISBLANK(Data!ER853), "", Data!ER853)</f>
        <v>69</v>
      </c>
      <c r="CH853" s="61" t="str">
        <f>IF(ISBLANK(Data!ES853), "", Data!ES853)</f>
        <v>Rutgers</v>
      </c>
      <c r="CI853" s="61">
        <f>IF(ISBLANK(Data!ET853), "", Data!ET853)</f>
        <v>128</v>
      </c>
    </row>
    <row r="854" spans="1:87" x14ac:dyDescent="0.45">
      <c r="A854" s="50">
        <f>IF(ISBLANK(Data!A854), "", Data!A854)</f>
        <v>45325</v>
      </c>
      <c r="B854" s="50" t="str">
        <f>IF(ISBLANK(Data!B854), "", Data!B854)</f>
        <v>Texas A&amp;M</v>
      </c>
      <c r="C854" s="50">
        <f>IF(ISBLANK(Data!C854), "", Data!C854)</f>
        <v>298</v>
      </c>
      <c r="D854" s="50" t="str">
        <f>IF(ISBLANK(Data!D854), "", Data!D854)</f>
        <v>Florida</v>
      </c>
      <c r="E854" s="50">
        <f>IF(ISBLANK(Data!E854), "", Data!E854)</f>
        <v>87</v>
      </c>
      <c r="F854" s="50" t="str">
        <f>IF(ISBLANK(Data!F854), "", Data!F854)</f>
        <v>N</v>
      </c>
      <c r="G854" s="50" t="str">
        <f>IF(ISBLANK(Data!G854), "", Data!G854)</f>
        <v>Texas A&amp;M</v>
      </c>
      <c r="H854" s="50" t="str">
        <f>IF(ISBLANK(Data!H854), "", Data!H854)</f>
        <v>Florida</v>
      </c>
      <c r="I854" s="50" t="str">
        <f>IF(ISBLANK(Data!I854), "", Data!I854)</f>
        <v>Texas A&amp;M</v>
      </c>
      <c r="J854" s="50" t="str">
        <f>IF(ISBLANK(Data!J854), "", Data!J854)</f>
        <v>Florida</v>
      </c>
      <c r="K854" s="50" t="str">
        <f>IF(ISBLANK(Data!K854), "", Data!K854)</f>
        <v>Texas A&amp;M</v>
      </c>
      <c r="L854" s="50" t="str">
        <f>IF(ISBLANK(Data!L854), "", Data!L854)</f>
        <v>Florida</v>
      </c>
      <c r="M854" s="50" t="str">
        <f>IF(ISBLANK(Data!M854), "", Data!M854)</f>
        <v>Texas A&amp;M</v>
      </c>
      <c r="N854" s="50" t="str">
        <f>IF(ISBLANK(Data!N854), "", Data!N854)</f>
        <v>Florida</v>
      </c>
      <c r="O854" s="50" t="str">
        <f>IF(ISBLANK(Data!O854), "", Data!O854)</f>
        <v>Texas A&amp;M</v>
      </c>
      <c r="P854" s="50" t="str">
        <f>IF(ISBLANK(Data!P854), "", Data!P854)</f>
        <v>Florida</v>
      </c>
      <c r="Q854" s="50" t="str">
        <f>IF(ISBLANK(Data!Q854), "", Data!Q854)</f>
        <v>Texas A&amp;M</v>
      </c>
      <c r="R854" s="50" t="str">
        <f>IF(ISBLANK(Data!R854), "", Data!R854)</f>
        <v>Florida</v>
      </c>
      <c r="S854" s="20">
        <f>Data!W854-Data!CD854</f>
        <v>-0.11428571428571399</v>
      </c>
      <c r="T854" s="20">
        <f>Data!X854-Data!CE854</f>
        <v>-2.0999999999999996</v>
      </c>
      <c r="U854" s="20">
        <f>Data!Y854-Data!CF854</f>
        <v>-4</v>
      </c>
      <c r="V854" s="20">
        <f>Data!Z854-Data!CG854</f>
        <v>-1.8999999999999915</v>
      </c>
      <c r="W854" s="20">
        <f>Data!AA854-Data!CH854</f>
        <v>-6.8000000000000114</v>
      </c>
      <c r="X854" s="20">
        <f>Data!AB854-Data!CI854</f>
        <v>-5.7000000000000002E-2</v>
      </c>
      <c r="Y854" s="20">
        <f>Data!AC854-Data!CJ854</f>
        <v>0.8199999999999994</v>
      </c>
      <c r="Z854" s="20">
        <f>Data!AD854-Data!CK854</f>
        <v>0.5</v>
      </c>
      <c r="AA854" s="20">
        <f>Data!AE854-Data!CL854</f>
        <v>-0.40000000000000568</v>
      </c>
      <c r="AB854" s="20">
        <f>Data!AF854-Data!CM854</f>
        <v>3.7399999999999993</v>
      </c>
      <c r="AC854" s="20">
        <f>Data!AG854-Data!CN854</f>
        <v>-6.7999999999999972</v>
      </c>
      <c r="AD854" s="20">
        <f>Data!AH854-Data!CO854</f>
        <v>-0.70000000000000284</v>
      </c>
      <c r="AE854" s="20">
        <f>Data!AI854-Data!CP854</f>
        <v>-7.9600000000000004E-2</v>
      </c>
      <c r="AF854" s="20">
        <f>Data!AJ854-Data!CQ854</f>
        <v>-1.7</v>
      </c>
      <c r="AG854" s="20">
        <f>Data!AK854-Data!CR854</f>
        <v>-8.142857142857142E-2</v>
      </c>
      <c r="AH854" s="20">
        <f>Data!AL854-Data!CS854</f>
        <v>-94</v>
      </c>
      <c r="AI854" s="20">
        <f>Data!AM854-Data!CT854</f>
        <v>-2.0299999999999994</v>
      </c>
      <c r="AJ854" s="20">
        <f>Data!AN854-Data!CU854</f>
        <v>0.85000000000000053</v>
      </c>
      <c r="AK854" s="20">
        <f>Data!AO854-Data!CV854</f>
        <v>-326</v>
      </c>
      <c r="AL854" s="20">
        <f>Data!AP854-Data!CW854</f>
        <v>-260</v>
      </c>
      <c r="AM854" s="20">
        <f>Data!AQ854-Data!CX854</f>
        <v>-113</v>
      </c>
      <c r="AN854" s="20">
        <f>Data!AR854-Data!CY854</f>
        <v>-6.6000000000000003E-2</v>
      </c>
      <c r="AO854" s="20">
        <f>Data!AS854-Data!CZ854</f>
        <v>-28</v>
      </c>
      <c r="AP854" s="20">
        <f>Data!AT854-Data!DA854</f>
        <v>22</v>
      </c>
      <c r="AQ854" s="20">
        <f>Data!AU854-Data!DB854</f>
        <v>-7.0000000000000007E-2</v>
      </c>
      <c r="AR854" s="20">
        <f>Data!AV854-Data!DC854</f>
        <v>-26</v>
      </c>
      <c r="AS854" s="20">
        <f>Data!AW854-Data!DD854</f>
        <v>-39</v>
      </c>
      <c r="AT854" s="20">
        <f>Data!AX854-Data!DE854</f>
        <v>2.0000000000000018E-3</v>
      </c>
      <c r="AU854" s="20">
        <f>Data!AY854-Data!DF854</f>
        <v>31</v>
      </c>
      <c r="AV854" s="20">
        <f>Data!AZ854-Data!DG854</f>
        <v>2.3642857142857139</v>
      </c>
      <c r="AW854" s="20">
        <f>Data!BA854-Data!DH854</f>
        <v>-67</v>
      </c>
      <c r="AX854" s="20">
        <f>Data!BB854-Data!DI854</f>
        <v>-1.1047619047619079</v>
      </c>
      <c r="AY854" s="20">
        <f>Data!BC854-Data!DJ854</f>
        <v>-96</v>
      </c>
      <c r="AZ854" s="20">
        <f>Data!BD854-Data!DK854</f>
        <v>9</v>
      </c>
      <c r="BA854" s="20">
        <f>Data!BE854-Data!DL854</f>
        <v>-48</v>
      </c>
      <c r="BB854" s="20">
        <f>Data!BF854-Data!DM854</f>
        <v>-71</v>
      </c>
      <c r="BC854" s="20">
        <f>Data!BG854-Data!DN854</f>
        <v>-32</v>
      </c>
      <c r="BD854" s="20">
        <f>Data!BH854-Data!DO854</f>
        <v>-12</v>
      </c>
      <c r="BE854" s="20">
        <f>Data!BI854-Data!DP854</f>
        <v>-9.1260000000000048</v>
      </c>
      <c r="BF854" s="20">
        <f>Data!BJ854-Data!DQ854</f>
        <v>-2.883</v>
      </c>
      <c r="BG854" s="20">
        <f>Data!BK854-Data!DR854</f>
        <v>-4.8999999999999932E-2</v>
      </c>
      <c r="BH854" s="20">
        <f>Data!BL854-Data!DS854</f>
        <v>-2.9169999999999998</v>
      </c>
      <c r="BI854" s="20">
        <f>Data!BM854-Data!DT854</f>
        <v>0.24</v>
      </c>
      <c r="BJ854" s="20">
        <f>Data!BN854-Data!DU854</f>
        <v>2.3000000000000007</v>
      </c>
      <c r="BK854" s="20">
        <f>Data!BO854-Data!DV854</f>
        <v>-0.60000000000000142</v>
      </c>
      <c r="BL854" s="20">
        <f>Data!BP854-Data!DW854</f>
        <v>-2.2000000000000002</v>
      </c>
      <c r="BM854" s="20">
        <f>Data!BQ854-Data!DX854</f>
        <v>0.78809523809523796</v>
      </c>
      <c r="BN854" s="20">
        <f>Data!BR854-Data!DY854</f>
        <v>-0.70000000000000284</v>
      </c>
      <c r="BO854" s="20">
        <f>Data!BS854-Data!DZ854</f>
        <v>55</v>
      </c>
      <c r="BP854" s="20">
        <f>Data!BT854-Data!EA854</f>
        <v>-4.500000000000004E-2</v>
      </c>
      <c r="BQ854" s="20">
        <f>Data!BU854-Data!EB854</f>
        <v>-2</v>
      </c>
      <c r="BR854" s="20">
        <f>Data!BV854-Data!EC854</f>
        <v>10</v>
      </c>
      <c r="BS854" s="20">
        <f>Data!BW854-Data!ED854</f>
        <v>26</v>
      </c>
      <c r="BT854" s="20">
        <f>Data!BX854-Data!EE854</f>
        <v>30</v>
      </c>
      <c r="BU854" s="20">
        <f>Data!BY854-Data!EF854</f>
        <v>3</v>
      </c>
      <c r="BV854" s="20">
        <f>Data!BZ854-Data!EG854</f>
        <v>14</v>
      </c>
      <c r="BW854" s="20">
        <f>Data!CA854-Data!EH854</f>
        <v>19.400000000000002</v>
      </c>
      <c r="BX854" s="20">
        <f>Data!CB854-Data!EI854</f>
        <v>55</v>
      </c>
      <c r="BY854" s="20">
        <f>Data!CC854-Data!EJ854</f>
        <v>-1</v>
      </c>
      <c r="BZ854" s="20">
        <f>Data!EK854</f>
        <v>11751.71</v>
      </c>
      <c r="CA854" s="20">
        <f>Data!EL854</f>
        <v>11933.82</v>
      </c>
      <c r="CB854" s="20">
        <f>Data!EM854</f>
        <v>65.928571428571431</v>
      </c>
      <c r="CC854" s="20">
        <f>Data!EN854</f>
        <v>95.635849999999991</v>
      </c>
      <c r="CD854" s="20">
        <f>Data!EO854</f>
        <v>11.315999999999999</v>
      </c>
      <c r="CE854" s="20">
        <f>Data!EP854</f>
        <v>249.11999999999998</v>
      </c>
      <c r="CF854" s="50">
        <f>IF(ISBLANK(Data!EQ854), "", Data!EQ854)</f>
        <v>67</v>
      </c>
      <c r="CG854" s="50">
        <f>IF(ISBLANK(Data!ER854), "", Data!ER854)</f>
        <v>66</v>
      </c>
      <c r="CH854" s="61" t="str">
        <f>IF(ISBLANK(Data!ES854), "", Data!ES854)</f>
        <v>Texas A&amp;M</v>
      </c>
      <c r="CI854" s="61">
        <f>IF(ISBLANK(Data!ET854), "", Data!ET854)</f>
        <v>133</v>
      </c>
    </row>
    <row r="855" spans="1:87" x14ac:dyDescent="0.45">
      <c r="A855" s="50">
        <f>IF(ISBLANK(Data!A855), "", Data!A855)</f>
        <v>45325</v>
      </c>
      <c r="B855" s="50" t="str">
        <f>IF(ISBLANK(Data!B855), "", Data!B855)</f>
        <v>VCU</v>
      </c>
      <c r="C855" s="50">
        <f>IF(ISBLANK(Data!C855), "", Data!C855)</f>
        <v>337</v>
      </c>
      <c r="D855" s="50" t="str">
        <f>IF(ISBLANK(Data!D855), "", Data!D855)</f>
        <v>Richmond</v>
      </c>
      <c r="E855" s="50">
        <f>IF(ISBLANK(Data!E855), "", Data!E855)</f>
        <v>245</v>
      </c>
      <c r="F855" s="50" t="str">
        <f>IF(ISBLANK(Data!F855), "", Data!F855)</f>
        <v>N</v>
      </c>
      <c r="G855" s="50" t="str">
        <f>IF(ISBLANK(Data!G855), "", Data!G855)</f>
        <v>VCU</v>
      </c>
      <c r="H855" s="50" t="str">
        <f>IF(ISBLANK(Data!H855), "", Data!H855)</f>
        <v>Richmond</v>
      </c>
      <c r="I855" s="50" t="str">
        <f>IF(ISBLANK(Data!I855), "", Data!I855)</f>
        <v>VCU</v>
      </c>
      <c r="J855" s="50" t="str">
        <f>IF(ISBLANK(Data!J855), "", Data!J855)</f>
        <v>Richmond</v>
      </c>
      <c r="K855" s="50" t="str">
        <f>IF(ISBLANK(Data!K855), "", Data!K855)</f>
        <v>Virginia Commonwealth</v>
      </c>
      <c r="L855" s="50" t="str">
        <f>IF(ISBLANK(Data!L855), "", Data!L855)</f>
        <v>Richmond</v>
      </c>
      <c r="M855" s="50" t="str">
        <f>IF(ISBLANK(Data!M855), "", Data!M855)</f>
        <v>VCU</v>
      </c>
      <c r="N855" s="50" t="str">
        <f>IF(ISBLANK(Data!N855), "", Data!N855)</f>
        <v>Richmond</v>
      </c>
      <c r="O855" s="50" t="str">
        <f>IF(ISBLANK(Data!O855), "", Data!O855)</f>
        <v>VCU</v>
      </c>
      <c r="P855" s="50" t="str">
        <f>IF(ISBLANK(Data!P855), "", Data!P855)</f>
        <v>Richmond</v>
      </c>
      <c r="Q855" s="50" t="str">
        <f>IF(ISBLANK(Data!Q855), "", Data!Q855)</f>
        <v>VCU</v>
      </c>
      <c r="R855" s="50" t="str">
        <f>IF(ISBLANK(Data!R855), "", Data!R855)</f>
        <v>Richmond</v>
      </c>
      <c r="S855" s="20">
        <f>Data!W855-Data!CD855</f>
        <v>-0.14285714285714302</v>
      </c>
      <c r="T855" s="20">
        <f>Data!X855-Data!CE855</f>
        <v>-2.1500000000000004</v>
      </c>
      <c r="U855" s="20">
        <f>Data!Y855-Data!CF855</f>
        <v>1.5</v>
      </c>
      <c r="V855" s="20">
        <f>Data!Z855-Data!CG855</f>
        <v>3.6999999999999886</v>
      </c>
      <c r="W855" s="20">
        <f>Data!AA855-Data!CH855</f>
        <v>-1.2999999999999972</v>
      </c>
      <c r="X855" s="20">
        <f>Data!AB855-Data!CI855</f>
        <v>-0.10199999999999999</v>
      </c>
      <c r="Y855" s="20">
        <f>Data!AC855-Data!CJ855</f>
        <v>-0.10999999999999999</v>
      </c>
      <c r="Z855" s="20">
        <f>Data!AD855-Data!CK855</f>
        <v>0.10000000000000853</v>
      </c>
      <c r="AA855" s="20">
        <f>Data!AE855-Data!CL855</f>
        <v>0.20000000000000284</v>
      </c>
      <c r="AB855" s="20">
        <f>Data!AF855-Data!CM855</f>
        <v>2.64</v>
      </c>
      <c r="AC855" s="20">
        <f>Data!AG855-Data!CN855</f>
        <v>2</v>
      </c>
      <c r="AD855" s="20">
        <f>Data!AH855-Data!CO855</f>
        <v>5.7000000000000028</v>
      </c>
      <c r="AE855" s="20">
        <f>Data!AI855-Data!CP855</f>
        <v>-8.6100000000000065E-2</v>
      </c>
      <c r="AF855" s="20">
        <f>Data!AJ855-Data!CQ855</f>
        <v>-3.6</v>
      </c>
      <c r="AG855" s="20">
        <f>Data!AK855-Data!CR855</f>
        <v>-0.17142857142857143</v>
      </c>
      <c r="AH855" s="20">
        <f>Data!AL855-Data!CS855</f>
        <v>-108</v>
      </c>
      <c r="AI855" s="20">
        <f>Data!AM855-Data!CT855</f>
        <v>-0.83999999999999986</v>
      </c>
      <c r="AJ855" s="20">
        <f>Data!AN855-Data!CU855</f>
        <v>1.4900000000000002</v>
      </c>
      <c r="AK855" s="20">
        <f>Data!AO855-Data!CV855</f>
        <v>-13</v>
      </c>
      <c r="AL855" s="20">
        <f>Data!AP855-Data!CW855</f>
        <v>36</v>
      </c>
      <c r="AM855" s="20">
        <f>Data!AQ855-Data!CX855</f>
        <v>-87</v>
      </c>
      <c r="AN855" s="20">
        <f>Data!AR855-Data!CY855</f>
        <v>-1.6000000000000014E-2</v>
      </c>
      <c r="AO855" s="20">
        <f>Data!AS855-Data!CZ855</f>
        <v>16</v>
      </c>
      <c r="AP855" s="20">
        <f>Data!AT855-Data!DA855</f>
        <v>53</v>
      </c>
      <c r="AQ855" s="20">
        <f>Data!AU855-Data!DB855</f>
        <v>-7.0000000000000062E-3</v>
      </c>
      <c r="AR855" s="20">
        <f>Data!AV855-Data!DC855</f>
        <v>89</v>
      </c>
      <c r="AS855" s="20">
        <f>Data!AW855-Data!DD855</f>
        <v>96</v>
      </c>
      <c r="AT855" s="20">
        <f>Data!AX855-Data!DE855</f>
        <v>4.500000000000004E-2</v>
      </c>
      <c r="AU855" s="20">
        <f>Data!AY855-Data!DF855</f>
        <v>68</v>
      </c>
      <c r="AV855" s="20">
        <f>Data!AZ855-Data!DG855</f>
        <v>3.238095238095239</v>
      </c>
      <c r="AW855" s="20">
        <f>Data!BA855-Data!DH855</f>
        <v>31</v>
      </c>
      <c r="AX855" s="20">
        <f>Data!BB855-Data!DI855</f>
        <v>1.4761904761904745</v>
      </c>
      <c r="AY855" s="20">
        <f>Data!BC855-Data!DJ855</f>
        <v>20</v>
      </c>
      <c r="AZ855" s="20">
        <f>Data!BD855-Data!DK855</f>
        <v>-19</v>
      </c>
      <c r="BA855" s="20">
        <f>Data!BE855-Data!DL855</f>
        <v>36</v>
      </c>
      <c r="BB855" s="20">
        <f>Data!BF855-Data!DM855</f>
        <v>82</v>
      </c>
      <c r="BC855" s="20">
        <f>Data!BG855-Data!DN855</f>
        <v>63</v>
      </c>
      <c r="BD855" s="20">
        <f>Data!BH855-Data!DO855</f>
        <v>-0.60000000000000853</v>
      </c>
      <c r="BE855" s="20">
        <f>Data!BI855-Data!DP855</f>
        <v>1.7150000000000034</v>
      </c>
      <c r="BF855" s="20">
        <f>Data!BJ855-Data!DQ855</f>
        <v>-2.3339999999999996</v>
      </c>
      <c r="BG855" s="20">
        <f>Data!BK855-Data!DR855</f>
        <v>-0.39599999999999991</v>
      </c>
      <c r="BH855" s="20">
        <f>Data!BL855-Data!DS855</f>
        <v>3.9049999999999994</v>
      </c>
      <c r="BI855" s="20">
        <f>Data!BM855-Data!DT855</f>
        <v>-0.32899999999999996</v>
      </c>
      <c r="BJ855" s="20">
        <f>Data!BN855-Data!DU855</f>
        <v>2.5999999999999979</v>
      </c>
      <c r="BK855" s="20">
        <f>Data!BO855-Data!DV855</f>
        <v>4.5999999999999996</v>
      </c>
      <c r="BL855" s="20">
        <f>Data!BP855-Data!DW855</f>
        <v>1.7000000000000002</v>
      </c>
      <c r="BM855" s="20">
        <f>Data!BQ855-Data!DX855</f>
        <v>-0.90476190476190421</v>
      </c>
      <c r="BN855" s="20">
        <f>Data!BR855-Data!DY855</f>
        <v>3</v>
      </c>
      <c r="BO855" s="20">
        <f>Data!BS855-Data!DZ855</f>
        <v>56</v>
      </c>
      <c r="BP855" s="20">
        <f>Data!BT855-Data!EA855</f>
        <v>-3.9999999999999925E-2</v>
      </c>
      <c r="BQ855" s="20">
        <f>Data!BU855-Data!EB855</f>
        <v>1</v>
      </c>
      <c r="BR855" s="20">
        <f>Data!BV855-Data!EC855</f>
        <v>24</v>
      </c>
      <c r="BS855" s="20">
        <f>Data!BW855-Data!ED855</f>
        <v>42</v>
      </c>
      <c r="BT855" s="20">
        <f>Data!BX855-Data!EE855</f>
        <v>71</v>
      </c>
      <c r="BU855" s="20">
        <f>Data!BY855-Data!EF855</f>
        <v>25</v>
      </c>
      <c r="BV855" s="20">
        <f>Data!BZ855-Data!EG855</f>
        <v>12</v>
      </c>
      <c r="BW855" s="20">
        <f>Data!CA855-Data!EH855</f>
        <v>30.799999999999997</v>
      </c>
      <c r="BX855" s="20">
        <f>Data!CB855-Data!EI855</f>
        <v>56</v>
      </c>
      <c r="BY855" s="20">
        <f>Data!CC855-Data!EJ855</f>
        <v>22</v>
      </c>
      <c r="BZ855" s="20">
        <f>Data!EK855</f>
        <v>10769</v>
      </c>
      <c r="CA855" s="20">
        <f>Data!EL855</f>
        <v>11023.599999999999</v>
      </c>
      <c r="CB855" s="20">
        <f>Data!EM855</f>
        <v>88.860761904761901</v>
      </c>
      <c r="CC855" s="20">
        <f>Data!EN855</f>
        <v>53.355714285714285</v>
      </c>
      <c r="CD855" s="20">
        <f>Data!EO855</f>
        <v>12.280800000000001</v>
      </c>
      <c r="CE855" s="20">
        <f>Data!EP855</f>
        <v>225.04000000000002</v>
      </c>
      <c r="CF855" s="50">
        <f>IF(ISBLANK(Data!EQ855), "", Data!EQ855)</f>
        <v>63</v>
      </c>
      <c r="CG855" s="50">
        <f>IF(ISBLANK(Data!ER855), "", Data!ER855)</f>
        <v>52</v>
      </c>
      <c r="CH855" s="61" t="str">
        <f>IF(ISBLANK(Data!ES855), "", Data!ES855)</f>
        <v>VCU</v>
      </c>
      <c r="CI855" s="61">
        <f>IF(ISBLANK(Data!ET855), "", Data!ET855)</f>
        <v>115</v>
      </c>
    </row>
    <row r="856" spans="1:87" x14ac:dyDescent="0.45">
      <c r="A856" s="50">
        <f>IF(ISBLANK(Data!A856), "", Data!A856)</f>
        <v>45325</v>
      </c>
      <c r="B856" s="50" t="str">
        <f>IF(ISBLANK(Data!B856), "", Data!B856)</f>
        <v>American</v>
      </c>
      <c r="C856" s="50">
        <f>IF(ISBLANK(Data!C856), "", Data!C856)</f>
        <v>9</v>
      </c>
      <c r="D856" s="50" t="str">
        <f>IF(ISBLANK(Data!D856), "", Data!D856)</f>
        <v>Bucknell</v>
      </c>
      <c r="E856" s="50">
        <f>IF(ISBLANK(Data!E856), "", Data!E856)</f>
        <v>32</v>
      </c>
      <c r="F856" s="50" t="str">
        <f>IF(ISBLANK(Data!F856), "", Data!F856)</f>
        <v>N</v>
      </c>
      <c r="G856" s="50" t="str">
        <f>IF(ISBLANK(Data!G856), "", Data!G856)</f>
        <v>American</v>
      </c>
      <c r="H856" s="50" t="str">
        <f>IF(ISBLANK(Data!H856), "", Data!H856)</f>
        <v>Bucknell</v>
      </c>
      <c r="I856" s="50" t="str">
        <f>IF(ISBLANK(Data!I856), "", Data!I856)</f>
        <v>American</v>
      </c>
      <c r="J856" s="50" t="str">
        <f>IF(ISBLANK(Data!J856), "", Data!J856)</f>
        <v>Bucknell</v>
      </c>
      <c r="K856" s="50" t="str">
        <f>IF(ISBLANK(Data!K856), "", Data!K856)</f>
        <v>American</v>
      </c>
      <c r="L856" s="50" t="str">
        <f>IF(ISBLANK(Data!L856), "", Data!L856)</f>
        <v>Bucknell</v>
      </c>
      <c r="M856" s="50" t="str">
        <f>IF(ISBLANK(Data!M856), "", Data!M856)</f>
        <v>American</v>
      </c>
      <c r="N856" s="50" t="str">
        <f>IF(ISBLANK(Data!N856), "", Data!N856)</f>
        <v>Bucknell</v>
      </c>
      <c r="O856" s="50" t="str">
        <f>IF(ISBLANK(Data!O856), "", Data!O856)</f>
        <v>American</v>
      </c>
      <c r="P856" s="50" t="str">
        <f>IF(ISBLANK(Data!P856), "", Data!P856)</f>
        <v>Bucknell</v>
      </c>
      <c r="Q856" s="50" t="str">
        <f>IF(ISBLANK(Data!Q856), "", Data!Q856)</f>
        <v>American</v>
      </c>
      <c r="R856" s="50" t="str">
        <f>IF(ISBLANK(Data!R856), "", Data!R856)</f>
        <v>Bucknell</v>
      </c>
      <c r="S856" s="20">
        <f>Data!W856-Data!CD856</f>
        <v>0.13636363636363596</v>
      </c>
      <c r="T856" s="20">
        <f>Data!X856-Data!CE856</f>
        <v>1.6400000000000006</v>
      </c>
      <c r="U856" s="20">
        <f>Data!Y856-Data!CF856</f>
        <v>5.2000000000000028</v>
      </c>
      <c r="V856" s="20">
        <f>Data!Z856-Data!CG856</f>
        <v>3.5999999999999943</v>
      </c>
      <c r="W856" s="20">
        <f>Data!AA856-Data!CH856</f>
        <v>-1.2999999999999972</v>
      </c>
      <c r="X856" s="20">
        <f>Data!AB856-Data!CI856</f>
        <v>1.1000000000000003E-2</v>
      </c>
      <c r="Y856" s="20">
        <f>Data!AC856-Data!CJ856</f>
        <v>-3.92</v>
      </c>
      <c r="Z856" s="20">
        <f>Data!AD856-Data!CK856</f>
        <v>-2</v>
      </c>
      <c r="AA856" s="20">
        <f>Data!AE856-Data!CL856</f>
        <v>1.7999999999999972</v>
      </c>
      <c r="AB856" s="20">
        <f>Data!AF856-Data!CM856</f>
        <v>-7.25</v>
      </c>
      <c r="AC856" s="20">
        <f>Data!AG856-Data!CN856</f>
        <v>5.2000000000000028</v>
      </c>
      <c r="AD856" s="20">
        <f>Data!AH856-Data!CO856</f>
        <v>4.4000000000000057</v>
      </c>
      <c r="AE856" s="20">
        <f>Data!AI856-Data!CP856</f>
        <v>2.5600000000000012E-2</v>
      </c>
      <c r="AF856" s="20">
        <f>Data!AJ856-Data!CQ856</f>
        <v>2.3999999999999995</v>
      </c>
      <c r="AG856" s="20">
        <f>Data!AK856-Data!CR856</f>
        <v>0.10909090909090907</v>
      </c>
      <c r="AH856" s="20">
        <f>Data!AL856-Data!CS856</f>
        <v>34</v>
      </c>
      <c r="AI856" s="20">
        <f>Data!AM856-Data!CT856</f>
        <v>0.4300000000000006</v>
      </c>
      <c r="AJ856" s="20">
        <f>Data!AN856-Data!CU856</f>
        <v>-3.29</v>
      </c>
      <c r="AK856" s="20">
        <f>Data!AO856-Data!CV856</f>
        <v>146</v>
      </c>
      <c r="AL856" s="20">
        <f>Data!AP856-Data!CW856</f>
        <v>35</v>
      </c>
      <c r="AM856" s="20">
        <f>Data!AQ856-Data!CX856</f>
        <v>75</v>
      </c>
      <c r="AN856" s="20">
        <f>Data!AR856-Data!CY856</f>
        <v>2.9000000000000026E-2</v>
      </c>
      <c r="AO856" s="20">
        <f>Data!AS856-Data!CZ856</f>
        <v>30</v>
      </c>
      <c r="AP856" s="20">
        <f>Data!AT856-Data!DA856</f>
        <v>72</v>
      </c>
      <c r="AQ856" s="20">
        <f>Data!AU856-Data!DB856</f>
        <v>8.0000000000000071E-3</v>
      </c>
      <c r="AR856" s="20">
        <f>Data!AV856-Data!DC856</f>
        <v>-24</v>
      </c>
      <c r="AS856" s="20">
        <f>Data!AW856-Data!DD856</f>
        <v>-14</v>
      </c>
      <c r="AT856" s="20">
        <f>Data!AX856-Data!DE856</f>
        <v>-4.1000000000000036E-2</v>
      </c>
      <c r="AU856" s="20">
        <f>Data!AY856-Data!DF856</f>
        <v>27</v>
      </c>
      <c r="AV856" s="20">
        <f>Data!AZ856-Data!DG856</f>
        <v>1.2272727272727284</v>
      </c>
      <c r="AW856" s="20">
        <f>Data!BA856-Data!DH856</f>
        <v>26</v>
      </c>
      <c r="AX856" s="20">
        <f>Data!BB856-Data!DI856</f>
        <v>1.1818181818181799</v>
      </c>
      <c r="AY856" s="20">
        <f>Data!BC856-Data!DJ856</f>
        <v>57</v>
      </c>
      <c r="AZ856" s="20">
        <f>Data!BD856-Data!DK856</f>
        <v>5</v>
      </c>
      <c r="BA856" s="20">
        <f>Data!BE856-Data!DL856</f>
        <v>-36</v>
      </c>
      <c r="BB856" s="20">
        <f>Data!BF856-Data!DM856</f>
        <v>-40</v>
      </c>
      <c r="BC856" s="20">
        <f>Data!BG856-Data!DN856</f>
        <v>-4</v>
      </c>
      <c r="BD856" s="20">
        <f>Data!BH856-Data!DO856</f>
        <v>6.7000000000000028</v>
      </c>
      <c r="BE856" s="20">
        <f>Data!BI856-Data!DP856</f>
        <v>1.590999999999994</v>
      </c>
      <c r="BF856" s="20">
        <f>Data!BJ856-Data!DQ856</f>
        <v>5.0449999999999999</v>
      </c>
      <c r="BG856" s="20">
        <f>Data!BK856-Data!DR856</f>
        <v>0.39600000000000013</v>
      </c>
      <c r="BH856" s="20">
        <f>Data!BL856-Data!DS856</f>
        <v>-1.8179999999999996</v>
      </c>
      <c r="BI856" s="20">
        <f>Data!BM856-Data!DT856</f>
        <v>9.7999999999999921E-2</v>
      </c>
      <c r="BJ856" s="20">
        <f>Data!BN856-Data!DU856</f>
        <v>3.2000000000000028</v>
      </c>
      <c r="BK856" s="20">
        <f>Data!BO856-Data!DV856</f>
        <v>-0.59999999999999964</v>
      </c>
      <c r="BL856" s="20">
        <f>Data!BP856-Data!DW856</f>
        <v>-1.7</v>
      </c>
      <c r="BM856" s="20">
        <f>Data!BQ856-Data!DX856</f>
        <v>0.22727272727272751</v>
      </c>
      <c r="BN856" s="20">
        <f>Data!BR856-Data!DY856</f>
        <v>-0.19999999999999929</v>
      </c>
      <c r="BO856" s="20">
        <f>Data!BS856-Data!DZ856</f>
        <v>20</v>
      </c>
      <c r="BP856" s="20">
        <f>Data!BT856-Data!EA856</f>
        <v>-1.2000000000000011E-2</v>
      </c>
      <c r="BQ856" s="20">
        <f>Data!BU856-Data!EB856</f>
        <v>7</v>
      </c>
      <c r="BR856" s="20">
        <f>Data!BV856-Data!EC856</f>
        <v>-10</v>
      </c>
      <c r="BS856" s="20">
        <f>Data!BW856-Data!ED856</f>
        <v>-11</v>
      </c>
      <c r="BT856" s="20">
        <f>Data!BX856-Data!EE856</f>
        <v>-29</v>
      </c>
      <c r="BU856" s="20">
        <f>Data!BY856-Data!EF856</f>
        <v>-37</v>
      </c>
      <c r="BV856" s="20">
        <f>Data!BZ856-Data!EG856</f>
        <v>-18</v>
      </c>
      <c r="BW856" s="20">
        <f>Data!CA856-Data!EH856</f>
        <v>-12.5</v>
      </c>
      <c r="BX856" s="20">
        <f>Data!CB856-Data!EI856</f>
        <v>19</v>
      </c>
      <c r="BY856" s="20">
        <f>Data!CC856-Data!EJ856</f>
        <v>7</v>
      </c>
      <c r="BZ856" s="20">
        <f>Data!EK856</f>
        <v>12006.87</v>
      </c>
      <c r="CA856" s="20">
        <f>Data!EL856</f>
        <v>11792.55</v>
      </c>
      <c r="CB856" s="20">
        <f>Data!EM856</f>
        <v>66</v>
      </c>
      <c r="CC856" s="20">
        <f>Data!EN856</f>
        <v>79.821181818181813</v>
      </c>
      <c r="CD856" s="20">
        <f>Data!EO856</f>
        <v>12.682</v>
      </c>
      <c r="CE856" s="20">
        <f>Data!EP856</f>
        <v>266.49</v>
      </c>
      <c r="CF856" s="50">
        <f>IF(ISBLANK(Data!EQ856), "", Data!EQ856)</f>
        <v>75</v>
      </c>
      <c r="CG856" s="50">
        <f>IF(ISBLANK(Data!ER856), "", Data!ER856)</f>
        <v>66</v>
      </c>
      <c r="CH856" s="61" t="str">
        <f>IF(ISBLANK(Data!ES856), "", Data!ES856)</f>
        <v>American</v>
      </c>
      <c r="CI856" s="61">
        <f>IF(ISBLANK(Data!ET856), "", Data!ET856)</f>
        <v>141</v>
      </c>
    </row>
    <row r="857" spans="1:87" x14ac:dyDescent="0.45">
      <c r="A857" s="50">
        <f>IF(ISBLANK(Data!A857), "", Data!A857)</f>
        <v>45325</v>
      </c>
      <c r="B857" s="50" t="str">
        <f>IF(ISBLANK(Data!B857), "", Data!B857)</f>
        <v>Boise St.</v>
      </c>
      <c r="C857" s="50">
        <f>IF(ISBLANK(Data!C857), "", Data!C857)</f>
        <v>25</v>
      </c>
      <c r="D857" s="50" t="str">
        <f>IF(ISBLANK(Data!D857), "", Data!D857)</f>
        <v>Air Force</v>
      </c>
      <c r="E857" s="50">
        <f>IF(ISBLANK(Data!E857), "", Data!E857)</f>
        <v>2</v>
      </c>
      <c r="F857" s="50" t="str">
        <f>IF(ISBLANK(Data!F857), "", Data!F857)</f>
        <v>N</v>
      </c>
      <c r="G857" s="50" t="str">
        <f>IF(ISBLANK(Data!G857), "", Data!G857)</f>
        <v>Boise St.</v>
      </c>
      <c r="H857" s="50" t="str">
        <f>IF(ISBLANK(Data!H857), "", Data!H857)</f>
        <v>Air Force</v>
      </c>
      <c r="I857" s="50" t="str">
        <f>IF(ISBLANK(Data!I857), "", Data!I857)</f>
        <v>Boise St.</v>
      </c>
      <c r="J857" s="50" t="str">
        <f>IF(ISBLANK(Data!J857), "", Data!J857)</f>
        <v>Air Force</v>
      </c>
      <c r="K857" s="50" t="str">
        <f>IF(ISBLANK(Data!K857), "", Data!K857)</f>
        <v>Boise State</v>
      </c>
      <c r="L857" s="50" t="str">
        <f>IF(ISBLANK(Data!L857), "", Data!L857)</f>
        <v>Air Force</v>
      </c>
      <c r="M857" s="50" t="str">
        <f>IF(ISBLANK(Data!M857), "", Data!M857)</f>
        <v>Boise St</v>
      </c>
      <c r="N857" s="50" t="str">
        <f>IF(ISBLANK(Data!N857), "", Data!N857)</f>
        <v>Air Force</v>
      </c>
      <c r="O857" s="50" t="str">
        <f>IF(ISBLANK(Data!O857), "", Data!O857)</f>
        <v>Boise St.</v>
      </c>
      <c r="P857" s="50" t="str">
        <f>IF(ISBLANK(Data!P857), "", Data!P857)</f>
        <v>Air Force</v>
      </c>
      <c r="Q857" s="50" t="str">
        <f>IF(ISBLANK(Data!Q857), "", Data!Q857)</f>
        <v>Boise State</v>
      </c>
      <c r="R857" s="50" t="str">
        <f>IF(ISBLANK(Data!R857), "", Data!R857)</f>
        <v>Air Force</v>
      </c>
      <c r="S857" s="20">
        <f>Data!W857-Data!CD857</f>
        <v>0.31428571428571395</v>
      </c>
      <c r="T857" s="20">
        <f>Data!X857-Data!CE857</f>
        <v>17.25</v>
      </c>
      <c r="U857" s="20">
        <f>Data!Y857-Data!CF857</f>
        <v>5.4000000000000057</v>
      </c>
      <c r="V857" s="20">
        <f>Data!Z857-Data!CG857</f>
        <v>-11.900000000000006</v>
      </c>
      <c r="W857" s="20">
        <f>Data!AA857-Data!CH857</f>
        <v>4.8000000000000043</v>
      </c>
      <c r="X857" s="20">
        <f>Data!AB857-Data!CI857</f>
        <v>0.11899999999999999</v>
      </c>
      <c r="Y857" s="20">
        <f>Data!AC857-Data!CJ857</f>
        <v>11.44</v>
      </c>
      <c r="Z857" s="20">
        <f>Data!AD857-Data!CK857</f>
        <v>5</v>
      </c>
      <c r="AA857" s="20">
        <f>Data!AE857-Data!CL857</f>
        <v>-6.5</v>
      </c>
      <c r="AB857" s="20">
        <f>Data!AF857-Data!CM857</f>
        <v>16.740000000000002</v>
      </c>
      <c r="AC857" s="20">
        <f>Data!AG857-Data!CN857</f>
        <v>5.7000000000000028</v>
      </c>
      <c r="AD857" s="20">
        <f>Data!AH857-Data!CO857</f>
        <v>-12.5</v>
      </c>
      <c r="AE857" s="20">
        <f>Data!AI857-Data!CP857</f>
        <v>0.41950000000000004</v>
      </c>
      <c r="AF857" s="20">
        <f>Data!AJ857-Data!CQ857</f>
        <v>9.1</v>
      </c>
      <c r="AG857" s="20">
        <f>Data!AK857-Data!CR857</f>
        <v>0.45238095238095238</v>
      </c>
      <c r="AH857" s="20">
        <f>Data!AL857-Data!CS857</f>
        <v>283</v>
      </c>
      <c r="AI857" s="20">
        <f>Data!AM857-Data!CT857</f>
        <v>15.5</v>
      </c>
      <c r="AJ857" s="20">
        <f>Data!AN857-Data!CU857</f>
        <v>10.17</v>
      </c>
      <c r="AK857" s="20">
        <f>Data!AO857-Data!CV857</f>
        <v>188</v>
      </c>
      <c r="AL857" s="20">
        <f>Data!AP857-Data!CW857</f>
        <v>13</v>
      </c>
      <c r="AM857" s="20">
        <f>Data!AQ857-Data!CX857</f>
        <v>169</v>
      </c>
      <c r="AN857" s="20">
        <f>Data!AR857-Data!CY857</f>
        <v>-1.5000000000000013E-2</v>
      </c>
      <c r="AO857" s="20">
        <f>Data!AS857-Data!CZ857</f>
        <v>-21</v>
      </c>
      <c r="AP857" s="20">
        <f>Data!AT857-Data!DA857</f>
        <v>-6</v>
      </c>
      <c r="AQ857" s="20">
        <f>Data!AU857-Data!DB857</f>
        <v>-3.999999999999998E-2</v>
      </c>
      <c r="AR857" s="20">
        <f>Data!AV857-Data!DC857</f>
        <v>89</v>
      </c>
      <c r="AS857" s="20">
        <f>Data!AW857-Data!DD857</f>
        <v>104</v>
      </c>
      <c r="AT857" s="20">
        <f>Data!AX857-Data!DE857</f>
        <v>4.1999999999999926E-2</v>
      </c>
      <c r="AU857" s="20">
        <f>Data!AY857-Data!DF857</f>
        <v>88</v>
      </c>
      <c r="AV857" s="20">
        <f>Data!AZ857-Data!DG857</f>
        <v>3.8380952380952369</v>
      </c>
      <c r="AW857" s="20">
        <f>Data!BA857-Data!DH857</f>
        <v>173</v>
      </c>
      <c r="AX857" s="20">
        <f>Data!BB857-Data!DI857</f>
        <v>6.7928571428571445</v>
      </c>
      <c r="AY857" s="20">
        <f>Data!BC857-Data!DJ857</f>
        <v>-53</v>
      </c>
      <c r="AZ857" s="20">
        <f>Data!BD857-Data!DK857</f>
        <v>-11</v>
      </c>
      <c r="BA857" s="20">
        <f>Data!BE857-Data!DL857</f>
        <v>-38</v>
      </c>
      <c r="BB857" s="20">
        <f>Data!BF857-Data!DM857</f>
        <v>1</v>
      </c>
      <c r="BC857" s="20">
        <f>Data!BG857-Data!DN857</f>
        <v>-5</v>
      </c>
      <c r="BD857" s="20">
        <f>Data!BH857-Data!DO857</f>
        <v>5.6999999999999886</v>
      </c>
      <c r="BE857" s="20">
        <f>Data!BI857-Data!DP857</f>
        <v>-2.6980000000000075</v>
      </c>
      <c r="BF857" s="20">
        <f>Data!BJ857-Data!DQ857</f>
        <v>8.3689999999999998</v>
      </c>
      <c r="BG857" s="20">
        <f>Data!BK857-Data!DR857</f>
        <v>-0.21699999999999986</v>
      </c>
      <c r="BH857" s="20">
        <f>Data!BL857-Data!DS857</f>
        <v>-0.54499999999999993</v>
      </c>
      <c r="BI857" s="20">
        <f>Data!BM857-Data!DT857</f>
        <v>-4.6000000000000041E-2</v>
      </c>
      <c r="BJ857" s="20">
        <f>Data!BN857-Data!DU857</f>
        <v>-1.3999999999999986</v>
      </c>
      <c r="BK857" s="20">
        <f>Data!BO857-Data!DV857</f>
        <v>4.0999999999999979</v>
      </c>
      <c r="BL857" s="20">
        <f>Data!BP857-Data!DW857</f>
        <v>-2.0000000000000004</v>
      </c>
      <c r="BM857" s="20">
        <f>Data!BQ857-Data!DX857</f>
        <v>-0.85238095238095291</v>
      </c>
      <c r="BN857" s="20">
        <f>Data!BR857-Data!DY857</f>
        <v>-1.0999999999999979</v>
      </c>
      <c r="BO857" s="20">
        <f>Data!BS857-Data!DZ857</f>
        <v>-239</v>
      </c>
      <c r="BP857" s="20">
        <f>Data!BT857-Data!EA857</f>
        <v>0.15899999999999997</v>
      </c>
      <c r="BQ857" s="20">
        <f>Data!BU857-Data!EB857</f>
        <v>0</v>
      </c>
      <c r="BR857" s="20">
        <f>Data!BV857-Data!EC857</f>
        <v>-183</v>
      </c>
      <c r="BS857" s="20">
        <f>Data!BW857-Data!ED857</f>
        <v>-230</v>
      </c>
      <c r="BT857" s="20">
        <f>Data!BX857-Data!EE857</f>
        <v>-234</v>
      </c>
      <c r="BU857" s="20">
        <f>Data!BY857-Data!EF857</f>
        <v>-235</v>
      </c>
      <c r="BV857" s="20">
        <f>Data!BZ857-Data!EG857</f>
        <v>-148</v>
      </c>
      <c r="BW857" s="20">
        <f>Data!CA857-Data!EH857</f>
        <v>-175.7</v>
      </c>
      <c r="BX857" s="20">
        <f>Data!CB857-Data!EI857</f>
        <v>-239</v>
      </c>
      <c r="BY857" s="20">
        <f>Data!CC857-Data!EJ857</f>
        <v>-253</v>
      </c>
      <c r="BZ857" s="20">
        <f>Data!EK857</f>
        <v>12087.900000000001</v>
      </c>
      <c r="CA857" s="20">
        <f>Data!EL857</f>
        <v>10243.199999999999</v>
      </c>
      <c r="CB857" s="20">
        <f>Data!EM857</f>
        <v>82.144499999999994</v>
      </c>
      <c r="CC857" s="20">
        <f>Data!EN857</f>
        <v>75.29285714285713</v>
      </c>
      <c r="CD857" s="20">
        <f>Data!EO857</f>
        <v>10.915800000000001</v>
      </c>
      <c r="CE857" s="20">
        <f>Data!EP857</f>
        <v>247.67999999999998</v>
      </c>
      <c r="CF857" s="50">
        <f>IF(ISBLANK(Data!EQ857), "", Data!EQ857)</f>
        <v>84</v>
      </c>
      <c r="CG857" s="50">
        <f>IF(ISBLANK(Data!ER857), "", Data!ER857)</f>
        <v>56</v>
      </c>
      <c r="CH857" s="61" t="str">
        <f>IF(ISBLANK(Data!ES857), "", Data!ES857)</f>
        <v>Boise St.</v>
      </c>
      <c r="CI857" s="61">
        <f>IF(ISBLANK(Data!ET857), "", Data!ET857)</f>
        <v>140</v>
      </c>
    </row>
    <row r="858" spans="1:87" x14ac:dyDescent="0.45">
      <c r="A858" s="50">
        <f>IF(ISBLANK(Data!A858), "", Data!A858)</f>
        <v>45325</v>
      </c>
      <c r="B858" s="50" t="str">
        <f>IF(ISBLANK(Data!B858), "", Data!B858)</f>
        <v>Norfolk St.</v>
      </c>
      <c r="C858" s="50">
        <f>IF(ISBLANK(Data!C858), "", Data!C858)</f>
        <v>200</v>
      </c>
      <c r="D858" s="50" t="str">
        <f>IF(ISBLANK(Data!D858), "", Data!D858)</f>
        <v>Delaware St.</v>
      </c>
      <c r="E858" s="50">
        <f>IF(ISBLANK(Data!E858), "", Data!E858)</f>
        <v>68</v>
      </c>
      <c r="F858" s="50" t="str">
        <f>IF(ISBLANK(Data!F858), "", Data!F858)</f>
        <v>N</v>
      </c>
      <c r="G858" s="50" t="str">
        <f>IF(ISBLANK(Data!G858), "", Data!G858)</f>
        <v>Norfolk St.</v>
      </c>
      <c r="H858" s="50" t="str">
        <f>IF(ISBLANK(Data!H858), "", Data!H858)</f>
        <v>Delaware St.</v>
      </c>
      <c r="I858" s="50" t="str">
        <f>IF(ISBLANK(Data!I858), "", Data!I858)</f>
        <v>Norfolk St.</v>
      </c>
      <c r="J858" s="50" t="str">
        <f>IF(ISBLANK(Data!J858), "", Data!J858)</f>
        <v>Delaware St.</v>
      </c>
      <c r="K858" s="50" t="str">
        <f>IF(ISBLANK(Data!K858), "", Data!K858)</f>
        <v>Norfolk State</v>
      </c>
      <c r="L858" s="50" t="str">
        <f>IF(ISBLANK(Data!L858), "", Data!L858)</f>
        <v>Delaware State</v>
      </c>
      <c r="M858" s="50" t="str">
        <f>IF(ISBLANK(Data!M858), "", Data!M858)</f>
        <v>Norfolk St</v>
      </c>
      <c r="N858" s="50" t="str">
        <f>IF(ISBLANK(Data!N858), "", Data!N858)</f>
        <v>Delaware St</v>
      </c>
      <c r="O858" s="50" t="str">
        <f>IF(ISBLANK(Data!O858), "", Data!O858)</f>
        <v>Norfolk St.</v>
      </c>
      <c r="P858" s="50" t="str">
        <f>IF(ISBLANK(Data!P858), "", Data!P858)</f>
        <v>Delaware St.</v>
      </c>
      <c r="Q858" s="50" t="str">
        <f>IF(ISBLANK(Data!Q858), "", Data!Q858)</f>
        <v>Norfolk State</v>
      </c>
      <c r="R858" s="50" t="str">
        <f>IF(ISBLANK(Data!R858), "", Data!R858)</f>
        <v>Delaware State</v>
      </c>
      <c r="S858" s="20">
        <f>Data!W858-Data!CD858</f>
        <v>0.16017316017316002</v>
      </c>
      <c r="T858" s="20">
        <f>Data!X858-Data!CE858</f>
        <v>8.51</v>
      </c>
      <c r="U858" s="20">
        <f>Data!Y858-Data!CF858</f>
        <v>9.6000000000000085</v>
      </c>
      <c r="V858" s="20">
        <f>Data!Z858-Data!CG858</f>
        <v>1.1000000000000085</v>
      </c>
      <c r="W858" s="20">
        <f>Data!AA858-Data!CH858</f>
        <v>-3.4000000000000057</v>
      </c>
      <c r="X858" s="20">
        <f>Data!AB858-Data!CI858</f>
        <v>6.0000000000000053E-3</v>
      </c>
      <c r="Y858" s="20">
        <f>Data!AC858-Data!CJ858</f>
        <v>3.79</v>
      </c>
      <c r="Z858" s="20">
        <f>Data!AD858-Data!CK858</f>
        <v>2.8000000000000114</v>
      </c>
      <c r="AA858" s="20">
        <f>Data!AE858-Data!CL858</f>
        <v>-1.0999999999999943</v>
      </c>
      <c r="AB858" s="20">
        <f>Data!AF858-Data!CM858</f>
        <v>2.68</v>
      </c>
      <c r="AC858" s="20">
        <f>Data!AG858-Data!CN858</f>
        <v>10.400000000000006</v>
      </c>
      <c r="AD858" s="20">
        <f>Data!AH858-Data!CO858</f>
        <v>1.7000000000000028</v>
      </c>
      <c r="AE858" s="20">
        <f>Data!AI858-Data!CP858</f>
        <v>0.21060000000000001</v>
      </c>
      <c r="AF858" s="20">
        <f>Data!AJ858-Data!CQ858</f>
        <v>3.4000000000000004</v>
      </c>
      <c r="AG858" s="20">
        <f>Data!AK858-Data!CR858</f>
        <v>0.17164502164502163</v>
      </c>
      <c r="AH858" s="20">
        <f>Data!AL858-Data!CS858</f>
        <v>142</v>
      </c>
      <c r="AI858" s="20">
        <f>Data!AM858-Data!CT858</f>
        <v>6.39</v>
      </c>
      <c r="AJ858" s="20">
        <f>Data!AN858-Data!CU858</f>
        <v>1.7400000000000002</v>
      </c>
      <c r="AK858" s="20">
        <f>Data!AO858-Data!CV858</f>
        <v>165</v>
      </c>
      <c r="AL858" s="20">
        <f>Data!AP858-Data!CW858</f>
        <v>-26</v>
      </c>
      <c r="AM858" s="20">
        <f>Data!AQ858-Data!CX858</f>
        <v>-3</v>
      </c>
      <c r="AN858" s="20">
        <f>Data!AR858-Data!CY858</f>
        <v>2.200000000000002E-2</v>
      </c>
      <c r="AO858" s="20">
        <f>Data!AS858-Data!CZ858</f>
        <v>55</v>
      </c>
      <c r="AP858" s="20">
        <f>Data!AT858-Data!DA858</f>
        <v>119</v>
      </c>
      <c r="AQ858" s="20">
        <f>Data!AU858-Data!DB858</f>
        <v>4.9000000000000044E-2</v>
      </c>
      <c r="AR858" s="20">
        <f>Data!AV858-Data!DC858</f>
        <v>56</v>
      </c>
      <c r="AS858" s="20">
        <f>Data!AW858-Data!DD858</f>
        <v>50</v>
      </c>
      <c r="AT858" s="20">
        <f>Data!AX858-Data!DE858</f>
        <v>4.2000000000000037E-2</v>
      </c>
      <c r="AU858" s="20">
        <f>Data!AY858-Data!DF858</f>
        <v>21</v>
      </c>
      <c r="AV858" s="20">
        <f>Data!AZ858-Data!DG858</f>
        <v>0.45021645021645007</v>
      </c>
      <c r="AW858" s="20">
        <f>Data!BA858-Data!DH858</f>
        <v>47</v>
      </c>
      <c r="AX858" s="20">
        <f>Data!BB858-Data!DI858</f>
        <v>0.53030303030303116</v>
      </c>
      <c r="AY858" s="20">
        <f>Data!BC858-Data!DJ858</f>
        <v>9</v>
      </c>
      <c r="AZ858" s="20">
        <f>Data!BD858-Data!DK858</f>
        <v>21</v>
      </c>
      <c r="BA858" s="20">
        <f>Data!BE858-Data!DL858</f>
        <v>25</v>
      </c>
      <c r="BB858" s="20">
        <f>Data!BF858-Data!DM858</f>
        <v>-45</v>
      </c>
      <c r="BC858" s="20">
        <f>Data!BG858-Data!DN858</f>
        <v>62</v>
      </c>
      <c r="BD858" s="20">
        <f>Data!BH858-Data!DO858</f>
        <v>4.2999999999999972</v>
      </c>
      <c r="BE858" s="20">
        <f>Data!BI858-Data!DP858</f>
        <v>-4.4519999999999982</v>
      </c>
      <c r="BF858" s="20">
        <f>Data!BJ858-Data!DQ858</f>
        <v>8.722999999999999</v>
      </c>
      <c r="BG858" s="20">
        <f>Data!BK858-Data!DR858</f>
        <v>0.16599999999999993</v>
      </c>
      <c r="BH858" s="20">
        <f>Data!BL858-Data!DS858</f>
        <v>-2.7349999999999994</v>
      </c>
      <c r="BI858" s="20">
        <f>Data!BM858-Data!DT858</f>
        <v>0.16599999999999993</v>
      </c>
      <c r="BJ858" s="20">
        <f>Data!BN858-Data!DU858</f>
        <v>4.8000000000000007</v>
      </c>
      <c r="BK858" s="20">
        <f>Data!BO858-Data!DV858</f>
        <v>1.2000000000000028</v>
      </c>
      <c r="BL858" s="20">
        <f>Data!BP858-Data!DW858</f>
        <v>1.0999999999999999</v>
      </c>
      <c r="BM858" s="20">
        <f>Data!BQ858-Data!DX858</f>
        <v>0.58008658008658109</v>
      </c>
      <c r="BN858" s="20">
        <f>Data!BR858-Data!DY858</f>
        <v>2</v>
      </c>
      <c r="BO858" s="20">
        <f>Data!BS858-Data!DZ858</f>
        <v>-104</v>
      </c>
      <c r="BP858" s="20">
        <f>Data!BT858-Data!EA858</f>
        <v>6.3E-2</v>
      </c>
      <c r="BQ858" s="20">
        <f>Data!BU858-Data!EB858</f>
        <v>1</v>
      </c>
      <c r="BR858" s="20">
        <f>Data!BV858-Data!EC858</f>
        <v>-120</v>
      </c>
      <c r="BS858" s="20">
        <f>Data!BW858-Data!ED858</f>
        <v>-138</v>
      </c>
      <c r="BT858" s="20">
        <f>Data!BX858-Data!EE858</f>
        <v>-119</v>
      </c>
      <c r="BU858" s="20">
        <f>Data!BY858-Data!EF858</f>
        <v>-139</v>
      </c>
      <c r="BV858" s="20">
        <f>Data!BZ858-Data!EG858</f>
        <v>-92</v>
      </c>
      <c r="BW858" s="20">
        <f>Data!CA858-Data!EH858</f>
        <v>-97.800000000000011</v>
      </c>
      <c r="BX858" s="20">
        <f>Data!CB858-Data!EI858</f>
        <v>-104</v>
      </c>
      <c r="BY858" s="20">
        <f>Data!CC858-Data!EJ858</f>
        <v>-162</v>
      </c>
      <c r="BZ858" s="20">
        <f>Data!EK858</f>
        <v>11022.44</v>
      </c>
      <c r="CA858" s="20">
        <f>Data!EL858</f>
        <v>10102.26</v>
      </c>
      <c r="CB858" s="20">
        <f>Data!EM858</f>
        <v>102.60547619047618</v>
      </c>
      <c r="CC858" s="20">
        <f>Data!EN858</f>
        <v>133.94818181818181</v>
      </c>
      <c r="CD858" s="20">
        <f>Data!EO858</f>
        <v>13.071299999999999</v>
      </c>
      <c r="CE858" s="20">
        <f>Data!EP858</f>
        <v>259.35000000000002</v>
      </c>
      <c r="CF858" s="50">
        <f>IF(ISBLANK(Data!EQ858), "", Data!EQ858)</f>
        <v>65</v>
      </c>
      <c r="CG858" s="50">
        <f>IF(ISBLANK(Data!ER858), "", Data!ER858)</f>
        <v>64</v>
      </c>
      <c r="CH858" s="61" t="str">
        <f>IF(ISBLANK(Data!ES858), "", Data!ES858)</f>
        <v>Norfolk St.</v>
      </c>
      <c r="CI858" s="61">
        <f>IF(ISBLANK(Data!ET858), "", Data!ET858)</f>
        <v>129</v>
      </c>
    </row>
    <row r="859" spans="1:87" x14ac:dyDescent="0.45">
      <c r="A859" s="50">
        <f>IF(ISBLANK(Data!A859), "", Data!A859)</f>
        <v>45325</v>
      </c>
      <c r="B859" s="50" t="str">
        <f>IF(ISBLANK(Data!B859), "", Data!B859)</f>
        <v>North Carolina Central</v>
      </c>
      <c r="C859" s="50">
        <f>IF(ISBLANK(Data!C859), "", Data!C859)</f>
        <v>204</v>
      </c>
      <c r="D859" s="50" t="str">
        <f>IF(ISBLANK(Data!D859), "", Data!D859)</f>
        <v>Coppin St.</v>
      </c>
      <c r="E859" s="50">
        <f>IF(ISBLANK(Data!E859), "", Data!E859)</f>
        <v>61</v>
      </c>
      <c r="F859" s="50" t="str">
        <f>IF(ISBLANK(Data!F859), "", Data!F859)</f>
        <v>N</v>
      </c>
      <c r="G859" s="50" t="str">
        <f>IF(ISBLANK(Data!G859), "", Data!G859)</f>
        <v>North Carolina Central</v>
      </c>
      <c r="H859" s="50" t="str">
        <f>IF(ISBLANK(Data!H859), "", Data!H859)</f>
        <v>Coppin St.</v>
      </c>
      <c r="I859" s="50" t="str">
        <f>IF(ISBLANK(Data!I859), "", Data!I859)</f>
        <v>North Carolina Central</v>
      </c>
      <c r="J859" s="50" t="str">
        <f>IF(ISBLANK(Data!J859), "", Data!J859)</f>
        <v>Coppin St.</v>
      </c>
      <c r="K859" s="50" t="str">
        <f>IF(ISBLANK(Data!K859), "", Data!K859)</f>
        <v>North Carolina Central</v>
      </c>
      <c r="L859" s="50" t="str">
        <f>IF(ISBLANK(Data!L859), "", Data!L859)</f>
        <v>Coppin State</v>
      </c>
      <c r="M859" s="50" t="str">
        <f>IF(ISBLANK(Data!M859), "", Data!M859)</f>
        <v>NC Central</v>
      </c>
      <c r="N859" s="50" t="str">
        <f>IF(ISBLANK(Data!N859), "", Data!N859)</f>
        <v>Coppin St</v>
      </c>
      <c r="O859" s="50" t="str">
        <f>IF(ISBLANK(Data!O859), "", Data!O859)</f>
        <v>NC Central</v>
      </c>
      <c r="P859" s="50" t="str">
        <f>IF(ISBLANK(Data!P859), "", Data!P859)</f>
        <v>Coppin St.</v>
      </c>
      <c r="Q859" s="50" t="str">
        <f>IF(ISBLANK(Data!Q859), "", Data!Q859)</f>
        <v>North Carolina Central</v>
      </c>
      <c r="R859" s="50" t="str">
        <f>IF(ISBLANK(Data!R859), "", Data!R859)</f>
        <v>Coppin State</v>
      </c>
      <c r="S859" s="20">
        <f>Data!W859-Data!CD859</f>
        <v>0.49473684210526298</v>
      </c>
      <c r="T859" s="20">
        <f>Data!X859-Data!CE859</f>
        <v>16.29</v>
      </c>
      <c r="U859" s="20">
        <f>Data!Y859-Data!CF859</f>
        <v>14.600000000000009</v>
      </c>
      <c r="V859" s="20">
        <f>Data!Z859-Data!CG859</f>
        <v>-1.6000000000000085</v>
      </c>
      <c r="W859" s="20">
        <f>Data!AA859-Data!CH859</f>
        <v>0</v>
      </c>
      <c r="X859" s="20">
        <f>Data!AB859-Data!CI859</f>
        <v>0.124</v>
      </c>
      <c r="Y859" s="20">
        <f>Data!AC859-Data!CJ859</f>
        <v>-0.67999999999999972</v>
      </c>
      <c r="Z859" s="20">
        <f>Data!AD859-Data!CK859</f>
        <v>-0.5</v>
      </c>
      <c r="AA859" s="20">
        <f>Data!AE859-Data!CL859</f>
        <v>0.10000000000000853</v>
      </c>
      <c r="AB859" s="20">
        <f>Data!AF859-Data!CM859</f>
        <v>-0.51</v>
      </c>
      <c r="AC859" s="20">
        <f>Data!AG859-Data!CN859</f>
        <v>14.799999999999997</v>
      </c>
      <c r="AD859" s="20">
        <f>Data!AH859-Data!CO859</f>
        <v>-0.20000000000000284</v>
      </c>
      <c r="AE859" s="20">
        <f>Data!AI859-Data!CP859</f>
        <v>0.23860000000000001</v>
      </c>
      <c r="AF859" s="20">
        <f>Data!AJ859-Data!CQ859</f>
        <v>8.1</v>
      </c>
      <c r="AG859" s="20">
        <f>Data!AK859-Data!CR859</f>
        <v>0.4392105263157895</v>
      </c>
      <c r="AH859" s="20">
        <f>Data!AL859-Data!CS859</f>
        <v>236</v>
      </c>
      <c r="AI859" s="20">
        <f>Data!AM859-Data!CT859</f>
        <v>11.57</v>
      </c>
      <c r="AJ859" s="20">
        <f>Data!AN859-Data!CU859</f>
        <v>-0.73000000000000043</v>
      </c>
      <c r="AK859" s="20">
        <f>Data!AO859-Data!CV859</f>
        <v>421</v>
      </c>
      <c r="AL859" s="20">
        <f>Data!AP859-Data!CW859</f>
        <v>-32</v>
      </c>
      <c r="AM859" s="20">
        <f>Data!AQ859-Data!CX859</f>
        <v>137</v>
      </c>
      <c r="AN859" s="20">
        <f>Data!AR859-Data!CY859</f>
        <v>7.2000000000000008E-2</v>
      </c>
      <c r="AO859" s="20">
        <f>Data!AS859-Data!CZ859</f>
        <v>51</v>
      </c>
      <c r="AP859" s="20">
        <f>Data!AT859-Data!DA859</f>
        <v>104</v>
      </c>
      <c r="AQ859" s="20">
        <f>Data!AU859-Data!DB859</f>
        <v>5.3999999999999992E-2</v>
      </c>
      <c r="AR859" s="20">
        <f>Data!AV859-Data!DC859</f>
        <v>98</v>
      </c>
      <c r="AS859" s="20">
        <f>Data!AW859-Data!DD859</f>
        <v>139</v>
      </c>
      <c r="AT859" s="20">
        <f>Data!AX859-Data!DE859</f>
        <v>2.0000000000000018E-3</v>
      </c>
      <c r="AU859" s="20">
        <f>Data!AY859-Data!DF859</f>
        <v>30</v>
      </c>
      <c r="AV859" s="20">
        <f>Data!AZ859-Data!DG859</f>
        <v>1.010526315789475</v>
      </c>
      <c r="AW859" s="20">
        <f>Data!BA859-Data!DH859</f>
        <v>122</v>
      </c>
      <c r="AX859" s="20">
        <f>Data!BB859-Data!DI859</f>
        <v>4.5684210526315816</v>
      </c>
      <c r="AY859" s="20">
        <f>Data!BC859-Data!DJ859</f>
        <v>91</v>
      </c>
      <c r="AZ859" s="20">
        <f>Data!BD859-Data!DK859</f>
        <v>13</v>
      </c>
      <c r="BA859" s="20">
        <f>Data!BE859-Data!DL859</f>
        <v>1</v>
      </c>
      <c r="BB859" s="20">
        <f>Data!BF859-Data!DM859</f>
        <v>-70</v>
      </c>
      <c r="BC859" s="20">
        <f>Data!BG859-Data!DN859</f>
        <v>19</v>
      </c>
      <c r="BD859" s="20">
        <f>Data!BH859-Data!DO859</f>
        <v>18.300000000000004</v>
      </c>
      <c r="BE859" s="20">
        <f>Data!BI859-Data!DP859</f>
        <v>-5.2160000000000082</v>
      </c>
      <c r="BF859" s="20">
        <f>Data!BJ859-Data!DQ859</f>
        <v>23.417999999999999</v>
      </c>
      <c r="BG859" s="20">
        <f>Data!BK859-Data!DR859</f>
        <v>0.52299999999999991</v>
      </c>
      <c r="BH859" s="20">
        <f>Data!BL859-Data!DS859</f>
        <v>-4.3209999999999997</v>
      </c>
      <c r="BI859" s="20">
        <f>Data!BM859-Data!DT859</f>
        <v>0.19799999999999995</v>
      </c>
      <c r="BJ859" s="20">
        <f>Data!BN859-Data!DU859</f>
        <v>4.3000000000000007</v>
      </c>
      <c r="BK859" s="20">
        <f>Data!BO859-Data!DV859</f>
        <v>6.1000000000000014</v>
      </c>
      <c r="BL859" s="20">
        <f>Data!BP859-Data!DW859</f>
        <v>-0.10000000000000009</v>
      </c>
      <c r="BM859" s="20">
        <f>Data!BQ859-Data!DX859</f>
        <v>0.23947368421052495</v>
      </c>
      <c r="BN859" s="20">
        <f>Data!BR859-Data!DY859</f>
        <v>0</v>
      </c>
      <c r="BO859" s="20">
        <f>Data!BS859-Data!DZ859</f>
        <v>-157</v>
      </c>
      <c r="BP859" s="20">
        <f>Data!BT859-Data!EA859</f>
        <v>0.13899999999999996</v>
      </c>
      <c r="BQ859" s="20">
        <f>Data!BU859-Data!EB859</f>
        <v>3</v>
      </c>
      <c r="BR859" s="20">
        <f>Data!BV859-Data!EC859</f>
        <v>-94</v>
      </c>
      <c r="BS859" s="20">
        <f>Data!BW859-Data!ED859</f>
        <v>-175</v>
      </c>
      <c r="BT859" s="20">
        <f>Data!BX859-Data!EE859</f>
        <v>-171</v>
      </c>
      <c r="BU859" s="20">
        <f>Data!BY859-Data!EF859</f>
        <v>-145</v>
      </c>
      <c r="BV859" s="20">
        <f>Data!BZ859-Data!EG859</f>
        <v>-101</v>
      </c>
      <c r="BW859" s="20">
        <f>Data!CA859-Data!EH859</f>
        <v>-118</v>
      </c>
      <c r="BX859" s="20">
        <f>Data!CB859-Data!EI859</f>
        <v>-157</v>
      </c>
      <c r="BY859" s="20">
        <f>Data!CC859-Data!EJ859</f>
        <v>-157</v>
      </c>
      <c r="BZ859" s="20">
        <f>Data!EK859</f>
        <v>10891.74</v>
      </c>
      <c r="CA859" s="20">
        <f>Data!EL859</f>
        <v>9167.7599999999984</v>
      </c>
      <c r="CB859" s="20">
        <f>Data!EM859</f>
        <v>99.347368421052636</v>
      </c>
      <c r="CC859" s="20">
        <f>Data!EN859</f>
        <v>138.75744999999998</v>
      </c>
      <c r="CD859" s="20">
        <f>Data!EO859</f>
        <v>12.4244</v>
      </c>
      <c r="CE859" s="20">
        <f>Data!EP859</f>
        <v>236.6</v>
      </c>
      <c r="CF859" s="50">
        <f>IF(ISBLANK(Data!EQ859), "", Data!EQ859)</f>
        <v>77</v>
      </c>
      <c r="CG859" s="50">
        <f>IF(ISBLANK(Data!ER859), "", Data!ER859)</f>
        <v>46</v>
      </c>
      <c r="CH859" s="61" t="str">
        <f>IF(ISBLANK(Data!ES859), "", Data!ES859)</f>
        <v>North Carolina Central</v>
      </c>
      <c r="CI859" s="61">
        <f>IF(ISBLANK(Data!ET859), "", Data!ET859)</f>
        <v>123</v>
      </c>
    </row>
    <row r="860" spans="1:87" x14ac:dyDescent="0.45">
      <c r="A860" s="50">
        <f>IF(ISBLANK(Data!A860), "", Data!A860)</f>
        <v>45325</v>
      </c>
      <c r="B860" s="50" t="str">
        <f>IF(ISBLANK(Data!B860), "", Data!B860)</f>
        <v>Northern Illinois</v>
      </c>
      <c r="C860" s="50">
        <f>IF(ISBLANK(Data!C860), "", Data!C860)</f>
        <v>212</v>
      </c>
      <c r="D860" s="50" t="str">
        <f>IF(ISBLANK(Data!D860), "", Data!D860)</f>
        <v>Eastern Michigan</v>
      </c>
      <c r="E860" s="50">
        <f>IF(ISBLANK(Data!E860), "", Data!E860)</f>
        <v>80</v>
      </c>
      <c r="F860" s="50" t="str">
        <f>IF(ISBLANK(Data!F860), "", Data!F860)</f>
        <v>N</v>
      </c>
      <c r="G860" s="50" t="str">
        <f>IF(ISBLANK(Data!G860), "", Data!G860)</f>
        <v>Northern Illinois</v>
      </c>
      <c r="H860" s="50" t="str">
        <f>IF(ISBLANK(Data!H860), "", Data!H860)</f>
        <v>Eastern Michigan</v>
      </c>
      <c r="I860" s="50" t="str">
        <f>IF(ISBLANK(Data!I860), "", Data!I860)</f>
        <v>Northern Illinois</v>
      </c>
      <c r="J860" s="50" t="str">
        <f>IF(ISBLANK(Data!J860), "", Data!J860)</f>
        <v>Eastern Michigan</v>
      </c>
      <c r="K860" s="50" t="str">
        <f>IF(ISBLANK(Data!K860), "", Data!K860)</f>
        <v>Northern Illinois</v>
      </c>
      <c r="L860" s="50" t="str">
        <f>IF(ISBLANK(Data!L860), "", Data!L860)</f>
        <v>Eastern Michigan</v>
      </c>
      <c r="M860" s="50" t="str">
        <f>IF(ISBLANK(Data!M860), "", Data!M860)</f>
        <v>N Illinois</v>
      </c>
      <c r="N860" s="50" t="str">
        <f>IF(ISBLANK(Data!N860), "", Data!N860)</f>
        <v>E Michigan</v>
      </c>
      <c r="O860" s="50" t="str">
        <f>IF(ISBLANK(Data!O860), "", Data!O860)</f>
        <v>N. Illinois</v>
      </c>
      <c r="P860" s="50" t="str">
        <f>IF(ISBLANK(Data!P860), "", Data!P860)</f>
        <v>E. Michigan</v>
      </c>
      <c r="Q860" s="50" t="str">
        <f>IF(ISBLANK(Data!Q860), "", Data!Q860)</f>
        <v>Northern Illinois</v>
      </c>
      <c r="R860" s="50" t="str">
        <f>IF(ISBLANK(Data!R860), "", Data!R860)</f>
        <v>Eastern Michigan</v>
      </c>
      <c r="S860" s="20">
        <f>Data!W860-Data!CD860</f>
        <v>-0.128571428571429</v>
      </c>
      <c r="T860" s="20">
        <f>Data!X860-Data!CE860</f>
        <v>7.0700000000000021</v>
      </c>
      <c r="U860" s="20">
        <f>Data!Y860-Data!CF860</f>
        <v>7.5999999999999943</v>
      </c>
      <c r="V860" s="20">
        <f>Data!Z860-Data!CG860</f>
        <v>0.5</v>
      </c>
      <c r="W860" s="20">
        <f>Data!AA860-Data!CH860</f>
        <v>3.5</v>
      </c>
      <c r="X860" s="20">
        <f>Data!AB860-Data!CI860</f>
        <v>-9.0999999999999998E-2</v>
      </c>
      <c r="Y860" s="20">
        <f>Data!AC860-Data!CJ860</f>
        <v>7.59</v>
      </c>
      <c r="Z860" s="20">
        <f>Data!AD860-Data!CK860</f>
        <v>3.7000000000000028</v>
      </c>
      <c r="AA860" s="20">
        <f>Data!AE860-Data!CL860</f>
        <v>-3.8999999999999915</v>
      </c>
      <c r="AB860" s="20">
        <f>Data!AF860-Data!CM860</f>
        <v>11.649999999999999</v>
      </c>
      <c r="AC860" s="20">
        <f>Data!AG860-Data!CN860</f>
        <v>8</v>
      </c>
      <c r="AD860" s="20">
        <f>Data!AH860-Data!CO860</f>
        <v>1.2000000000000028</v>
      </c>
      <c r="AE860" s="20">
        <f>Data!AI860-Data!CP860</f>
        <v>0.126</v>
      </c>
      <c r="AF860" s="20">
        <f>Data!AJ860-Data!CQ860</f>
        <v>-0.70000000000000107</v>
      </c>
      <c r="AG860" s="20">
        <f>Data!AK860-Data!CR860</f>
        <v>-5.5714285714285772E-2</v>
      </c>
      <c r="AH860" s="20">
        <f>Data!AL860-Data!CS860</f>
        <v>3</v>
      </c>
      <c r="AI860" s="20">
        <f>Data!AM860-Data!CT860</f>
        <v>6.5500000000000007</v>
      </c>
      <c r="AJ860" s="20">
        <f>Data!AN860-Data!CU860</f>
        <v>5.84</v>
      </c>
      <c r="AK860" s="20">
        <f>Data!AO860-Data!CV860</f>
        <v>143</v>
      </c>
      <c r="AL860" s="20">
        <f>Data!AP860-Data!CW860</f>
        <v>42</v>
      </c>
      <c r="AM860" s="20">
        <f>Data!AQ860-Data!CX860</f>
        <v>-19</v>
      </c>
      <c r="AN860" s="20">
        <f>Data!AR860-Data!CY860</f>
        <v>2.4000000000000021E-2</v>
      </c>
      <c r="AO860" s="20">
        <f>Data!AS860-Data!CZ860</f>
        <v>43</v>
      </c>
      <c r="AP860" s="20">
        <f>Data!AT860-Data!DA860</f>
        <v>73</v>
      </c>
      <c r="AQ860" s="20">
        <f>Data!AU860-Data!DB860</f>
        <v>4.6999999999999986E-2</v>
      </c>
      <c r="AR860" s="20">
        <f>Data!AV860-Data!DC860</f>
        <v>58</v>
      </c>
      <c r="AS860" s="20">
        <f>Data!AW860-Data!DD860</f>
        <v>92</v>
      </c>
      <c r="AT860" s="20">
        <f>Data!AX860-Data!DE860</f>
        <v>-1.0000000000000009E-2</v>
      </c>
      <c r="AU860" s="20">
        <f>Data!AY860-Data!DF860</f>
        <v>-9</v>
      </c>
      <c r="AV860" s="20">
        <f>Data!AZ860-Data!DG860</f>
        <v>2.3809523809523725E-2</v>
      </c>
      <c r="AW860" s="20">
        <f>Data!BA860-Data!DH860</f>
        <v>5</v>
      </c>
      <c r="AX860" s="20">
        <f>Data!BB860-Data!DI860</f>
        <v>1.9166666666666643</v>
      </c>
      <c r="AY860" s="20">
        <f>Data!BC860-Data!DJ860</f>
        <v>-8</v>
      </c>
      <c r="AZ860" s="20">
        <f>Data!BD860-Data!DK860</f>
        <v>-6</v>
      </c>
      <c r="BA860" s="20">
        <f>Data!BE860-Data!DL860</f>
        <v>57</v>
      </c>
      <c r="BB860" s="20">
        <f>Data!BF860-Data!DM860</f>
        <v>4</v>
      </c>
      <c r="BC860" s="20">
        <f>Data!BG860-Data!DN860</f>
        <v>33</v>
      </c>
      <c r="BD860" s="20">
        <f>Data!BH860-Data!DO860</f>
        <v>10.5</v>
      </c>
      <c r="BE860" s="20">
        <f>Data!BI860-Data!DP860</f>
        <v>5.8259999999999934</v>
      </c>
      <c r="BF860" s="20">
        <f>Data!BJ860-Data!DQ860</f>
        <v>4.6379999999999999</v>
      </c>
      <c r="BG860" s="20">
        <f>Data!BK860-Data!DR860</f>
        <v>-4.500000000000004E-2</v>
      </c>
      <c r="BH860" s="20">
        <f>Data!BL860-Data!DS860</f>
        <v>0.79499999999999993</v>
      </c>
      <c r="BI860" s="20">
        <f>Data!BM860-Data!DT860</f>
        <v>-3.1000000000000028E-2</v>
      </c>
      <c r="BJ860" s="20">
        <f>Data!BN860-Data!DU860</f>
        <v>4.5999999999999979</v>
      </c>
      <c r="BK860" s="20">
        <f>Data!BO860-Data!DV860</f>
        <v>5.4000000000000021</v>
      </c>
      <c r="BL860" s="20">
        <f>Data!BP860-Data!DW860</f>
        <v>3</v>
      </c>
      <c r="BM860" s="20">
        <f>Data!BQ860-Data!DX860</f>
        <v>-2.6190476190476097E-2</v>
      </c>
      <c r="BN860" s="20">
        <f>Data!BR860-Data!DY860</f>
        <v>2.3999999999999986</v>
      </c>
      <c r="BO860" s="20">
        <f>Data!BS860-Data!DZ860</f>
        <v>-67</v>
      </c>
      <c r="BP860" s="20">
        <f>Data!BT860-Data!EA860</f>
        <v>4.2000000000000037E-2</v>
      </c>
      <c r="BQ860" s="20">
        <f>Data!BU860-Data!EB860</f>
        <v>3</v>
      </c>
      <c r="BR860" s="20">
        <f>Data!BV860-Data!EC860</f>
        <v>-44</v>
      </c>
      <c r="BS860" s="20">
        <f>Data!BW860-Data!ED860</f>
        <v>23</v>
      </c>
      <c r="BT860" s="20">
        <f>Data!BX860-Data!EE860</f>
        <v>-7</v>
      </c>
      <c r="BU860" s="20">
        <f>Data!BY860-Data!EF860</f>
        <v>-66</v>
      </c>
      <c r="BV860" s="20">
        <f>Data!BZ860-Data!EG860</f>
        <v>-48</v>
      </c>
      <c r="BW860" s="20">
        <f>Data!CA860-Data!EH860</f>
        <v>-21</v>
      </c>
      <c r="BX860" s="20">
        <f>Data!CB860-Data!EI860</f>
        <v>-67</v>
      </c>
      <c r="BY860" s="20">
        <f>Data!CC860-Data!EJ860</f>
        <v>-82</v>
      </c>
      <c r="BZ860" s="20">
        <f>Data!EK860</f>
        <v>11936.720000000001</v>
      </c>
      <c r="CA860" s="20">
        <f>Data!EL860</f>
        <v>11119.68</v>
      </c>
      <c r="CB860" s="20">
        <f>Data!EM860</f>
        <v>69.547619047619051</v>
      </c>
      <c r="CC860" s="20">
        <f>Data!EN860</f>
        <v>64.882249999999999</v>
      </c>
      <c r="CD860" s="20">
        <f>Data!EO860</f>
        <v>12.4016</v>
      </c>
      <c r="CE860" s="20">
        <f>Data!EP860</f>
        <v>222.44</v>
      </c>
      <c r="CF860" s="50">
        <f>IF(ISBLANK(Data!EQ860), "", Data!EQ860)</f>
        <v>76</v>
      </c>
      <c r="CG860" s="50">
        <f>IF(ISBLANK(Data!ER860), "", Data!ER860)</f>
        <v>66</v>
      </c>
      <c r="CH860" s="61" t="str">
        <f>IF(ISBLANK(Data!ES860), "", Data!ES860)</f>
        <v>Northern Illinois</v>
      </c>
      <c r="CI860" s="61">
        <f>IF(ISBLANK(Data!ET860), "", Data!ET860)</f>
        <v>142</v>
      </c>
    </row>
    <row r="861" spans="1:87" x14ac:dyDescent="0.45">
      <c r="A861" s="50">
        <f>IF(ISBLANK(Data!A861), "", Data!A861)</f>
        <v>45325</v>
      </c>
      <c r="B861" s="50" t="str">
        <f>IF(ISBLANK(Data!B861), "", Data!B861)</f>
        <v>Wofford</v>
      </c>
      <c r="C861" s="50">
        <f>IF(ISBLANK(Data!C861), "", Data!C861)</f>
        <v>357</v>
      </c>
      <c r="D861" s="50" t="str">
        <f>IF(ISBLANK(Data!D861), "", Data!D861)</f>
        <v>Western Carolina</v>
      </c>
      <c r="E861" s="50">
        <f>IF(ISBLANK(Data!E861), "", Data!E861)</f>
        <v>349</v>
      </c>
      <c r="F861" s="50" t="str">
        <f>IF(ISBLANK(Data!F861), "", Data!F861)</f>
        <v>N</v>
      </c>
      <c r="G861" s="50" t="str">
        <f>IF(ISBLANK(Data!G861), "", Data!G861)</f>
        <v>Wofford</v>
      </c>
      <c r="H861" s="50" t="str">
        <f>IF(ISBLANK(Data!H861), "", Data!H861)</f>
        <v>Western Carolina</v>
      </c>
      <c r="I861" s="50" t="str">
        <f>IF(ISBLANK(Data!I861), "", Data!I861)</f>
        <v>Wofford</v>
      </c>
      <c r="J861" s="50" t="str">
        <f>IF(ISBLANK(Data!J861), "", Data!J861)</f>
        <v>Western Carolina</v>
      </c>
      <c r="K861" s="50" t="str">
        <f>IF(ISBLANK(Data!K861), "", Data!K861)</f>
        <v>Wofford</v>
      </c>
      <c r="L861" s="50" t="str">
        <f>IF(ISBLANK(Data!L861), "", Data!L861)</f>
        <v>Western Carolina</v>
      </c>
      <c r="M861" s="50" t="str">
        <f>IF(ISBLANK(Data!M861), "", Data!M861)</f>
        <v>Wofford</v>
      </c>
      <c r="N861" s="50" t="str">
        <f>IF(ISBLANK(Data!N861), "", Data!N861)</f>
        <v>W Carolina</v>
      </c>
      <c r="O861" s="50" t="str">
        <f>IF(ISBLANK(Data!O861), "", Data!O861)</f>
        <v>Wofford</v>
      </c>
      <c r="P861" s="50" t="str">
        <f>IF(ISBLANK(Data!P861), "", Data!P861)</f>
        <v>W. Carolina</v>
      </c>
      <c r="Q861" s="50" t="str">
        <f>IF(ISBLANK(Data!Q861), "", Data!Q861)</f>
        <v>Wofford</v>
      </c>
      <c r="R861" s="50" t="str">
        <f>IF(ISBLANK(Data!R861), "", Data!R861)</f>
        <v>Western Carolina</v>
      </c>
      <c r="S861" s="20">
        <f>Data!W861-Data!CD861</f>
        <v>-0.18181818181818199</v>
      </c>
      <c r="T861" s="20">
        <f>Data!X861-Data!CE861</f>
        <v>-7.59</v>
      </c>
      <c r="U861" s="20">
        <f>Data!Y861-Data!CF861</f>
        <v>0.89999999999999147</v>
      </c>
      <c r="V861" s="20">
        <f>Data!Z861-Data!CG861</f>
        <v>8.5</v>
      </c>
      <c r="W861" s="20">
        <f>Data!AA861-Data!CH861</f>
        <v>-0.89999999999999147</v>
      </c>
      <c r="X861" s="20">
        <f>Data!AB861-Data!CI861</f>
        <v>6.7000000000000004E-2</v>
      </c>
      <c r="Y861" s="20">
        <f>Data!AC861-Data!CJ861</f>
        <v>2.63</v>
      </c>
      <c r="Z861" s="20">
        <f>Data!AD861-Data!CK861</f>
        <v>1.2999999999999972</v>
      </c>
      <c r="AA861" s="20">
        <f>Data!AE861-Data!CL861</f>
        <v>-1.3000000000000114</v>
      </c>
      <c r="AB861" s="20">
        <f>Data!AF861-Data!CM861</f>
        <v>4.4000000000000004</v>
      </c>
      <c r="AC861" s="20">
        <f>Data!AG861-Data!CN861</f>
        <v>1.0999999999999943</v>
      </c>
      <c r="AD861" s="20">
        <f>Data!AH861-Data!CO861</f>
        <v>11.199999999999989</v>
      </c>
      <c r="AE861" s="20">
        <f>Data!AI861-Data!CP861</f>
        <v>-0.26470000000000005</v>
      </c>
      <c r="AF861" s="20">
        <f>Data!AJ861-Data!CQ861</f>
        <v>-2.5000000000000004</v>
      </c>
      <c r="AG861" s="20">
        <f>Data!AK861-Data!CR861</f>
        <v>-0.11363636363636367</v>
      </c>
      <c r="AH861" s="20">
        <f>Data!AL861-Data!CS861</f>
        <v>-97</v>
      </c>
      <c r="AI861" s="20">
        <f>Data!AM861-Data!CT861</f>
        <v>-5.12</v>
      </c>
      <c r="AJ861" s="20">
        <f>Data!AN861-Data!CU861</f>
        <v>2.62</v>
      </c>
      <c r="AK861" s="20">
        <f>Data!AO861-Data!CV861</f>
        <v>-4</v>
      </c>
      <c r="AL861" s="20">
        <f>Data!AP861-Data!CW861</f>
        <v>162</v>
      </c>
      <c r="AM861" s="20">
        <f>Data!AQ861-Data!CX861</f>
        <v>-16</v>
      </c>
      <c r="AN861" s="20">
        <f>Data!AR861-Data!CY861</f>
        <v>3.0000000000000027E-3</v>
      </c>
      <c r="AO861" s="20">
        <f>Data!AS861-Data!CZ861</f>
        <v>31</v>
      </c>
      <c r="AP861" s="20">
        <f>Data!AT861-Data!DA861</f>
        <v>78</v>
      </c>
      <c r="AQ861" s="20">
        <f>Data!AU861-Data!DB861</f>
        <v>5.0000000000000044E-3</v>
      </c>
      <c r="AR861" s="20">
        <f>Data!AV861-Data!DC861</f>
        <v>-29</v>
      </c>
      <c r="AS861" s="20">
        <f>Data!AW861-Data!DD861</f>
        <v>-1</v>
      </c>
      <c r="AT861" s="20">
        <f>Data!AX861-Data!DE861</f>
        <v>-7.5999999999999956E-2</v>
      </c>
      <c r="AU861" s="20">
        <f>Data!AY861-Data!DF861</f>
        <v>-2</v>
      </c>
      <c r="AV861" s="20">
        <f>Data!AZ861-Data!DG861</f>
        <v>-9.090909090908994E-2</v>
      </c>
      <c r="AW861" s="20">
        <f>Data!BA861-Data!DH861</f>
        <v>-60</v>
      </c>
      <c r="AX861" s="20">
        <f>Data!BB861-Data!DI861</f>
        <v>-2.7272727272727266</v>
      </c>
      <c r="AY861" s="20">
        <f>Data!BC861-Data!DJ861</f>
        <v>84</v>
      </c>
      <c r="AZ861" s="20">
        <f>Data!BD861-Data!DK861</f>
        <v>-16</v>
      </c>
      <c r="BA861" s="20">
        <f>Data!BE861-Data!DL861</f>
        <v>-22</v>
      </c>
      <c r="BB861" s="20">
        <f>Data!BF861-Data!DM861</f>
        <v>26</v>
      </c>
      <c r="BC861" s="20">
        <f>Data!BG861-Data!DN861</f>
        <v>-9</v>
      </c>
      <c r="BD861" s="20">
        <f>Data!BH861-Data!DO861</f>
        <v>-0.20000000000000284</v>
      </c>
      <c r="BE861" s="20">
        <f>Data!BI861-Data!DP861</f>
        <v>7.3629999999999995</v>
      </c>
      <c r="BF861" s="20">
        <f>Data!BJ861-Data!DQ861</f>
        <v>-7.5459999999999994</v>
      </c>
      <c r="BG861" s="20">
        <f>Data!BK861-Data!DR861</f>
        <v>0.21599999999999997</v>
      </c>
      <c r="BH861" s="20">
        <f>Data!BL861-Data!DS861</f>
        <v>1.1820000000000004</v>
      </c>
      <c r="BI861" s="20">
        <f>Data!BM861-Data!DT861</f>
        <v>-0.10899999999999999</v>
      </c>
      <c r="BJ861" s="20">
        <f>Data!BN861-Data!DU861</f>
        <v>3.5999999999999979</v>
      </c>
      <c r="BK861" s="20">
        <f>Data!BO861-Data!DV861</f>
        <v>0</v>
      </c>
      <c r="BL861" s="20">
        <f>Data!BP861-Data!DW861</f>
        <v>-1</v>
      </c>
      <c r="BM861" s="20">
        <f>Data!BQ861-Data!DX861</f>
        <v>-0.72727272727272707</v>
      </c>
      <c r="BN861" s="20">
        <f>Data!BR861-Data!DY861</f>
        <v>-0.39999999999999858</v>
      </c>
      <c r="BO861" s="20">
        <f>Data!BS861-Data!DZ861</f>
        <v>26</v>
      </c>
      <c r="BP861" s="20">
        <f>Data!BT861-Data!EA861</f>
        <v>-1.9000000000000017E-2</v>
      </c>
      <c r="BQ861" s="20">
        <f>Data!BU861-Data!EB861</f>
        <v>1</v>
      </c>
      <c r="BR861" s="20">
        <f>Data!BV861-Data!EC861</f>
        <v>76</v>
      </c>
      <c r="BS861" s="20">
        <f>Data!BW861-Data!ED861</f>
        <v>30</v>
      </c>
      <c r="BT861" s="20">
        <f>Data!BX861-Data!EE861</f>
        <v>53</v>
      </c>
      <c r="BU861" s="20">
        <f>Data!BY861-Data!EF861</f>
        <v>94</v>
      </c>
      <c r="BV861" s="20">
        <f>Data!BZ861-Data!EG861</f>
        <v>83</v>
      </c>
      <c r="BW861" s="20">
        <f>Data!CA861-Data!EH861</f>
        <v>50.399999999999991</v>
      </c>
      <c r="BX861" s="20">
        <f>Data!CB861-Data!EI861</f>
        <v>33</v>
      </c>
      <c r="BY861" s="20">
        <f>Data!CC861-Data!EJ861</f>
        <v>18</v>
      </c>
      <c r="BZ861" s="20">
        <f>Data!EK861</f>
        <v>11432.779999999999</v>
      </c>
      <c r="CA861" s="20">
        <f>Data!EL861</f>
        <v>12260.04</v>
      </c>
      <c r="CB861" s="20">
        <f>Data!EM861</f>
        <v>51.547499999999999</v>
      </c>
      <c r="CC861" s="20">
        <f>Data!EN861</f>
        <v>38.75722727272727</v>
      </c>
      <c r="CD861" s="20">
        <f>Data!EO861</f>
        <v>11.2378</v>
      </c>
      <c r="CE861" s="20">
        <f>Data!EP861</f>
        <v>226.40799999999999</v>
      </c>
      <c r="CF861" s="50">
        <f>IF(ISBLANK(Data!EQ861), "", Data!EQ861)</f>
        <v>88</v>
      </c>
      <c r="CG861" s="50">
        <f>IF(ISBLANK(Data!ER861), "", Data!ER861)</f>
        <v>86</v>
      </c>
      <c r="CH861" s="61" t="str">
        <f>IF(ISBLANK(Data!ES861), "", Data!ES861)</f>
        <v>Wofford</v>
      </c>
      <c r="CI861" s="61">
        <f>IF(ISBLANK(Data!ET861), "", Data!ET861)</f>
        <v>174</v>
      </c>
    </row>
    <row r="862" spans="1:87" x14ac:dyDescent="0.45">
      <c r="A862" s="50">
        <f>IF(ISBLANK(Data!A862), "", Data!A862)</f>
        <v>45325</v>
      </c>
      <c r="B862" s="50" t="str">
        <f>IF(ISBLANK(Data!B862), "", Data!B862)</f>
        <v>East Tennessee St.</v>
      </c>
      <c r="C862" s="50">
        <f>IF(ISBLANK(Data!C862), "", Data!C862)</f>
        <v>77</v>
      </c>
      <c r="D862" s="50" t="str">
        <f>IF(ISBLANK(Data!D862), "", Data!D862)</f>
        <v>The Citadel</v>
      </c>
      <c r="E862" s="50">
        <f>IF(ISBLANK(Data!E862), "", Data!E862)</f>
        <v>304</v>
      </c>
      <c r="F862" s="50" t="str">
        <f>IF(ISBLANK(Data!F862), "", Data!F862)</f>
        <v>N</v>
      </c>
      <c r="G862" s="50" t="str">
        <f>IF(ISBLANK(Data!G862), "", Data!G862)</f>
        <v>East Tennessee St.</v>
      </c>
      <c r="H862" s="50" t="str">
        <f>IF(ISBLANK(Data!H862), "", Data!H862)</f>
        <v>The Citadel</v>
      </c>
      <c r="I862" s="50" t="str">
        <f>IF(ISBLANK(Data!I862), "", Data!I862)</f>
        <v>East Tennessee St.</v>
      </c>
      <c r="J862" s="50" t="str">
        <f>IF(ISBLANK(Data!J862), "", Data!J862)</f>
        <v>The Citadel</v>
      </c>
      <c r="K862" s="50" t="str">
        <f>IF(ISBLANK(Data!K862), "", Data!K862)</f>
        <v>East Tennessee State</v>
      </c>
      <c r="L862" s="50" t="str">
        <f>IF(ISBLANK(Data!L862), "", Data!L862)</f>
        <v>The Citadel</v>
      </c>
      <c r="M862" s="50" t="str">
        <f>IF(ISBLANK(Data!M862), "", Data!M862)</f>
        <v>E Tenn St</v>
      </c>
      <c r="N862" s="50" t="str">
        <f>IF(ISBLANK(Data!N862), "", Data!N862)</f>
        <v>Citadel</v>
      </c>
      <c r="O862" s="50" t="str">
        <f>IF(ISBLANK(Data!O862), "", Data!O862)</f>
        <v>ETSU</v>
      </c>
      <c r="P862" s="50" t="str">
        <f>IF(ISBLANK(Data!P862), "", Data!P862)</f>
        <v>The Citadel</v>
      </c>
      <c r="Q862" s="50" t="str">
        <f>IF(ISBLANK(Data!Q862), "", Data!Q862)</f>
        <v>East Tennessee State</v>
      </c>
      <c r="R862" s="50" t="str">
        <f>IF(ISBLANK(Data!R862), "", Data!R862)</f>
        <v>The Citadel</v>
      </c>
      <c r="S862" s="20">
        <f>Data!W862-Data!CD862</f>
        <v>9.0909090909090995E-2</v>
      </c>
      <c r="T862" s="20">
        <f>Data!X862-Data!CE862</f>
        <v>3.1200000000000006</v>
      </c>
      <c r="U862" s="20">
        <f>Data!Y862-Data!CF862</f>
        <v>0</v>
      </c>
      <c r="V862" s="20">
        <f>Data!Z862-Data!CG862</f>
        <v>-3.1000000000000085</v>
      </c>
      <c r="W862" s="20">
        <f>Data!AA862-Data!CH862</f>
        <v>2.5</v>
      </c>
      <c r="X862" s="20">
        <f>Data!AB862-Data!CI862</f>
        <v>0.13500000000000001</v>
      </c>
      <c r="Y862" s="20">
        <f>Data!AC862-Data!CJ862</f>
        <v>1.59</v>
      </c>
      <c r="Z862" s="20">
        <f>Data!AD862-Data!CK862</f>
        <v>0.79999999999999716</v>
      </c>
      <c r="AA862" s="20">
        <f>Data!AE862-Data!CL862</f>
        <v>-0.80000000000001137</v>
      </c>
      <c r="AB862" s="20">
        <f>Data!AF862-Data!CM862</f>
        <v>2.95</v>
      </c>
      <c r="AC862" s="20">
        <f>Data!AG862-Data!CN862</f>
        <v>0.40000000000000568</v>
      </c>
      <c r="AD862" s="20">
        <f>Data!AH862-Data!CO862</f>
        <v>-4.0999999999999943</v>
      </c>
      <c r="AE862" s="20">
        <f>Data!AI862-Data!CP862</f>
        <v>0.1079</v>
      </c>
      <c r="AF862" s="20">
        <f>Data!AJ862-Data!CQ862</f>
        <v>3</v>
      </c>
      <c r="AG862" s="20">
        <f>Data!AK862-Data!CR862</f>
        <v>0.13636363636363635</v>
      </c>
      <c r="AH862" s="20">
        <f>Data!AL862-Data!CS862</f>
        <v>110</v>
      </c>
      <c r="AI862" s="20">
        <f>Data!AM862-Data!CT862</f>
        <v>1.2300000000000004</v>
      </c>
      <c r="AJ862" s="20">
        <f>Data!AN862-Data!CU862</f>
        <v>1.04</v>
      </c>
      <c r="AK862" s="20">
        <f>Data!AO862-Data!CV862</f>
        <v>-8</v>
      </c>
      <c r="AL862" s="20">
        <f>Data!AP862-Data!CW862</f>
        <v>-12</v>
      </c>
      <c r="AM862" s="20">
        <f>Data!AQ862-Data!CX862</f>
        <v>101</v>
      </c>
      <c r="AN862" s="20">
        <f>Data!AR862-Data!CY862</f>
        <v>-5.4999999999999993E-2</v>
      </c>
      <c r="AO862" s="20">
        <f>Data!AS862-Data!CZ862</f>
        <v>23</v>
      </c>
      <c r="AP862" s="20">
        <f>Data!AT862-Data!DA862</f>
        <v>130</v>
      </c>
      <c r="AQ862" s="20">
        <f>Data!AU862-Data!DB862</f>
        <v>-3.7000000000000033E-2</v>
      </c>
      <c r="AR862" s="20">
        <f>Data!AV862-Data!DC862</f>
        <v>25</v>
      </c>
      <c r="AS862" s="20">
        <f>Data!AW862-Data!DD862</f>
        <v>42</v>
      </c>
      <c r="AT862" s="20">
        <f>Data!AX862-Data!DE862</f>
        <v>-1.2000000000000011E-2</v>
      </c>
      <c r="AU862" s="20">
        <f>Data!AY862-Data!DF862</f>
        <v>76</v>
      </c>
      <c r="AV862" s="20">
        <f>Data!AZ862-Data!DG862</f>
        <v>3.4545454545454533</v>
      </c>
      <c r="AW862" s="20">
        <f>Data!BA862-Data!DH862</f>
        <v>67</v>
      </c>
      <c r="AX862" s="20">
        <f>Data!BB862-Data!DI862</f>
        <v>3.0454545454545467</v>
      </c>
      <c r="AY862" s="20">
        <f>Data!BC862-Data!DJ862</f>
        <v>-1</v>
      </c>
      <c r="AZ862" s="20">
        <f>Data!BD862-Data!DK862</f>
        <v>39</v>
      </c>
      <c r="BA862" s="20">
        <f>Data!BE862-Data!DL862</f>
        <v>42</v>
      </c>
      <c r="BB862" s="20">
        <f>Data!BF862-Data!DM862</f>
        <v>4</v>
      </c>
      <c r="BC862" s="20">
        <f>Data!BG862-Data!DN862</f>
        <v>110</v>
      </c>
      <c r="BD862" s="20">
        <f>Data!BH862-Data!DO862</f>
        <v>-0.29999999999999716</v>
      </c>
      <c r="BE862" s="20">
        <f>Data!BI862-Data!DP862</f>
        <v>-0.54599999999999227</v>
      </c>
      <c r="BF862" s="20">
        <f>Data!BJ862-Data!DQ862</f>
        <v>0.18099999999999994</v>
      </c>
      <c r="BG862" s="20">
        <f>Data!BK862-Data!DR862</f>
        <v>-1.8000000000000016E-2</v>
      </c>
      <c r="BH862" s="20">
        <f>Data!BL862-Data!DS862</f>
        <v>0.18200000000000038</v>
      </c>
      <c r="BI862" s="20">
        <f>Data!BM862-Data!DT862</f>
        <v>0.13899999999999996</v>
      </c>
      <c r="BJ862" s="20">
        <f>Data!BN862-Data!DU862</f>
        <v>5.9000000000000021</v>
      </c>
      <c r="BK862" s="20">
        <f>Data!BO862-Data!DV862</f>
        <v>1.8999999999999986</v>
      </c>
      <c r="BL862" s="20">
        <f>Data!BP862-Data!DW862</f>
        <v>1.8999999999999995</v>
      </c>
      <c r="BM862" s="20">
        <f>Data!BQ862-Data!DX862</f>
        <v>1.7727272727272734</v>
      </c>
      <c r="BN862" s="20">
        <f>Data!BR862-Data!DY862</f>
        <v>5</v>
      </c>
      <c r="BO862" s="20">
        <f>Data!BS862-Data!DZ862</f>
        <v>-111</v>
      </c>
      <c r="BP862" s="20">
        <f>Data!BT862-Data!EA862</f>
        <v>5.7999999999999996E-2</v>
      </c>
      <c r="BQ862" s="20">
        <f>Data!BU862-Data!EB862</f>
        <v>-1</v>
      </c>
      <c r="BR862" s="20">
        <f>Data!BV862-Data!EC862</f>
        <v>-43</v>
      </c>
      <c r="BS862" s="20">
        <f>Data!BW862-Data!ED862</f>
        <v>-80</v>
      </c>
      <c r="BT862" s="20">
        <f>Data!BX862-Data!EE862</f>
        <v>-84</v>
      </c>
      <c r="BU862" s="20">
        <f>Data!BY862-Data!EF862</f>
        <v>-59</v>
      </c>
      <c r="BV862" s="20">
        <f>Data!BZ862-Data!EG862</f>
        <v>-48</v>
      </c>
      <c r="BW862" s="20">
        <f>Data!CA862-Data!EH862</f>
        <v>-58</v>
      </c>
      <c r="BX862" s="20">
        <f>Data!CB862-Data!EI862</f>
        <v>-110</v>
      </c>
      <c r="BY862" s="20">
        <f>Data!CC862-Data!EJ862</f>
        <v>-78</v>
      </c>
      <c r="BZ862" s="20">
        <f>Data!EK862</f>
        <v>11426.400000000001</v>
      </c>
      <c r="CA862" s="20">
        <f>Data!EL862</f>
        <v>11105.55</v>
      </c>
      <c r="CB862" s="20">
        <f>Data!EM862</f>
        <v>64.23236363636363</v>
      </c>
      <c r="CC862" s="20">
        <f>Data!EN862</f>
        <v>84.545454545454547</v>
      </c>
      <c r="CD862" s="20">
        <f>Data!EO862</f>
        <v>13.394</v>
      </c>
      <c r="CE862" s="20">
        <f>Data!EP862</f>
        <v>211.464</v>
      </c>
      <c r="CF862" s="50">
        <f>IF(ISBLANK(Data!EQ862), "", Data!EQ862)</f>
        <v>62</v>
      </c>
      <c r="CG862" s="50">
        <f>IF(ISBLANK(Data!ER862), "", Data!ER862)</f>
        <v>60</v>
      </c>
      <c r="CH862" s="61" t="str">
        <f>IF(ISBLANK(Data!ES862), "", Data!ES862)</f>
        <v>East Tennessee St.</v>
      </c>
      <c r="CI862" s="61">
        <f>IF(ISBLANK(Data!ET862), "", Data!ET862)</f>
        <v>122</v>
      </c>
    </row>
    <row r="863" spans="1:87" x14ac:dyDescent="0.45">
      <c r="A863" s="50">
        <f>IF(ISBLANK(Data!A863), "", Data!A863)</f>
        <v>45325</v>
      </c>
      <c r="B863" s="50" t="str">
        <f>IF(ISBLANK(Data!B863), "", Data!B863)</f>
        <v>Tennessee Tech</v>
      </c>
      <c r="C863" s="50">
        <f>IF(ISBLANK(Data!C863), "", Data!C863)</f>
        <v>296</v>
      </c>
      <c r="D863" s="50" t="str">
        <f>IF(ISBLANK(Data!D863), "", Data!D863)</f>
        <v>Morehead St.</v>
      </c>
      <c r="E863" s="50">
        <f>IF(ISBLANK(Data!E863), "", Data!E863)</f>
        <v>184</v>
      </c>
      <c r="F863" s="50" t="str">
        <f>IF(ISBLANK(Data!F863), "", Data!F863)</f>
        <v>N</v>
      </c>
      <c r="G863" s="50" t="str">
        <f>IF(ISBLANK(Data!G863), "", Data!G863)</f>
        <v>Tennessee Tech</v>
      </c>
      <c r="H863" s="50" t="str">
        <f>IF(ISBLANK(Data!H863), "", Data!H863)</f>
        <v>Morehead St.</v>
      </c>
      <c r="I863" s="50" t="str">
        <f>IF(ISBLANK(Data!I863), "", Data!I863)</f>
        <v>Tennessee Tech</v>
      </c>
      <c r="J863" s="50" t="str">
        <f>IF(ISBLANK(Data!J863), "", Data!J863)</f>
        <v>Morehead St.</v>
      </c>
      <c r="K863" s="50" t="str">
        <f>IF(ISBLANK(Data!K863), "", Data!K863)</f>
        <v>Tennessee Tech</v>
      </c>
      <c r="L863" s="50" t="str">
        <f>IF(ISBLANK(Data!L863), "", Data!L863)</f>
        <v>Morehead State</v>
      </c>
      <c r="M863" s="50" t="str">
        <f>IF(ISBLANK(Data!M863), "", Data!M863)</f>
        <v>TN Tech</v>
      </c>
      <c r="N863" s="50" t="str">
        <f>IF(ISBLANK(Data!N863), "", Data!N863)</f>
        <v>Morehead St</v>
      </c>
      <c r="O863" s="50" t="str">
        <f>IF(ISBLANK(Data!O863), "", Data!O863)</f>
        <v>Tenn. Tech</v>
      </c>
      <c r="P863" s="50" t="str">
        <f>IF(ISBLANK(Data!P863), "", Data!P863)</f>
        <v>Morehead St.</v>
      </c>
      <c r="Q863" s="50" t="str">
        <f>IF(ISBLANK(Data!Q863), "", Data!Q863)</f>
        <v>Tennessee Tech</v>
      </c>
      <c r="R863" s="50" t="str">
        <f>IF(ISBLANK(Data!R863), "", Data!R863)</f>
        <v>Morehead State</v>
      </c>
      <c r="S863" s="20">
        <f>Data!W863-Data!CD863</f>
        <v>-0.45454545454545503</v>
      </c>
      <c r="T863" s="20">
        <f>Data!X863-Data!CE863</f>
        <v>-22.71</v>
      </c>
      <c r="U863" s="20">
        <f>Data!Y863-Data!CF863</f>
        <v>-11.900000000000006</v>
      </c>
      <c r="V863" s="20">
        <f>Data!Z863-Data!CG863</f>
        <v>10.900000000000006</v>
      </c>
      <c r="W863" s="20">
        <f>Data!AA863-Data!CH863</f>
        <v>1.2999999999999972</v>
      </c>
      <c r="X863" s="20">
        <f>Data!AB863-Data!CI863</f>
        <v>-0.129</v>
      </c>
      <c r="Y863" s="20">
        <f>Data!AC863-Data!CJ863</f>
        <v>-0.81</v>
      </c>
      <c r="Z863" s="20">
        <f>Data!AD863-Data!CK863</f>
        <v>-0.40000000000000568</v>
      </c>
      <c r="AA863" s="20">
        <f>Data!AE863-Data!CL863</f>
        <v>0.5</v>
      </c>
      <c r="AB863" s="20">
        <f>Data!AF863-Data!CM863</f>
        <v>-5.46</v>
      </c>
      <c r="AC863" s="20">
        <f>Data!AG863-Data!CN863</f>
        <v>-12.799999999999997</v>
      </c>
      <c r="AD863" s="20">
        <f>Data!AH863-Data!CO863</f>
        <v>12.099999999999994</v>
      </c>
      <c r="AE863" s="20">
        <f>Data!AI863-Data!CP863</f>
        <v>-0.5475000000000001</v>
      </c>
      <c r="AF863" s="20">
        <f>Data!AJ863-Data!CQ863</f>
        <v>-9.9</v>
      </c>
      <c r="AG863" s="20">
        <f>Data!AK863-Data!CR863</f>
        <v>-0.45</v>
      </c>
      <c r="AH863" s="20">
        <f>Data!AL863-Data!CS863</f>
        <v>-359</v>
      </c>
      <c r="AI863" s="20">
        <f>Data!AM863-Data!CT863</f>
        <v>-17.02</v>
      </c>
      <c r="AJ863" s="20">
        <f>Data!AN863-Data!CU863</f>
        <v>-1.4899999999999998</v>
      </c>
      <c r="AK863" s="20">
        <f>Data!AO863-Data!CV863</f>
        <v>-171</v>
      </c>
      <c r="AL863" s="20">
        <f>Data!AP863-Data!CW863</f>
        <v>302</v>
      </c>
      <c r="AM863" s="20">
        <f>Data!AQ863-Data!CX863</f>
        <v>-101</v>
      </c>
      <c r="AN863" s="20">
        <f>Data!AR863-Data!CY863</f>
        <v>-1.3000000000000012E-2</v>
      </c>
      <c r="AO863" s="20">
        <f>Data!AS863-Data!CZ863</f>
        <v>-51</v>
      </c>
      <c r="AP863" s="20">
        <f>Data!AT863-Data!DA863</f>
        <v>-121</v>
      </c>
      <c r="AQ863" s="20">
        <f>Data!AU863-Data!DB863</f>
        <v>-1.9999999999999962E-2</v>
      </c>
      <c r="AR863" s="20">
        <f>Data!AV863-Data!DC863</f>
        <v>6</v>
      </c>
      <c r="AS863" s="20">
        <f>Data!AW863-Data!DD863</f>
        <v>3</v>
      </c>
      <c r="AT863" s="20">
        <f>Data!AX863-Data!DE863</f>
        <v>1.0000000000000009E-2</v>
      </c>
      <c r="AU863" s="20">
        <f>Data!AY863-Data!DF863</f>
        <v>-158</v>
      </c>
      <c r="AV863" s="20">
        <f>Data!AZ863-Data!DG863</f>
        <v>-7.1818181818181808</v>
      </c>
      <c r="AW863" s="20">
        <f>Data!BA863-Data!DH863</f>
        <v>-233</v>
      </c>
      <c r="AX863" s="20">
        <f>Data!BB863-Data!DI863</f>
        <v>-10.59090909090909</v>
      </c>
      <c r="AY863" s="20">
        <f>Data!BC863-Data!DJ863</f>
        <v>-64</v>
      </c>
      <c r="AZ863" s="20">
        <f>Data!BD863-Data!DK863</f>
        <v>-25</v>
      </c>
      <c r="BA863" s="20">
        <f>Data!BE863-Data!DL863</f>
        <v>-45</v>
      </c>
      <c r="BB863" s="20">
        <f>Data!BF863-Data!DM863</f>
        <v>-1</v>
      </c>
      <c r="BC863" s="20">
        <f>Data!BG863-Data!DN863</f>
        <v>-49</v>
      </c>
      <c r="BD863" s="20">
        <f>Data!BH863-Data!DO863</f>
        <v>-7.8000000000000114</v>
      </c>
      <c r="BE863" s="20">
        <f>Data!BI863-Data!DP863</f>
        <v>13.726999999999997</v>
      </c>
      <c r="BF863" s="20">
        <f>Data!BJ863-Data!DQ863</f>
        <v>-21.5</v>
      </c>
      <c r="BG863" s="20">
        <f>Data!BK863-Data!DR863</f>
        <v>-0.2350000000000001</v>
      </c>
      <c r="BH863" s="20">
        <f>Data!BL863-Data!DS863</f>
        <v>-4.6000000000001151E-2</v>
      </c>
      <c r="BI863" s="20">
        <f>Data!BM863-Data!DT863</f>
        <v>-9.2000000000000026E-2</v>
      </c>
      <c r="BJ863" s="20">
        <f>Data!BN863-Data!DU863</f>
        <v>-5.5</v>
      </c>
      <c r="BK863" s="20">
        <f>Data!BO863-Data!DV863</f>
        <v>0.10000000000000142</v>
      </c>
      <c r="BL863" s="20">
        <f>Data!BP863-Data!DW863</f>
        <v>-2.0000000000000004</v>
      </c>
      <c r="BM863" s="20">
        <f>Data!BQ863-Data!DX863</f>
        <v>-1.1363636363636367</v>
      </c>
      <c r="BN863" s="20">
        <f>Data!BR863-Data!DY863</f>
        <v>-2.3000000000000007</v>
      </c>
      <c r="BO863" s="20">
        <f>Data!BS863-Data!DZ863</f>
        <v>246</v>
      </c>
      <c r="BP863" s="20">
        <f>Data!BT863-Data!EA863</f>
        <v>-0.16400000000000003</v>
      </c>
      <c r="BQ863" s="20">
        <f>Data!BU863-Data!EB863</f>
        <v>0</v>
      </c>
      <c r="BR863" s="20">
        <f>Data!BV863-Data!EC863</f>
        <v>241</v>
      </c>
      <c r="BS863" s="20">
        <f>Data!BW863-Data!ED863</f>
        <v>231</v>
      </c>
      <c r="BT863" s="20">
        <f>Data!BX863-Data!EE863</f>
        <v>248</v>
      </c>
      <c r="BU863" s="20">
        <f>Data!BY863-Data!EF863</f>
        <v>250</v>
      </c>
      <c r="BV863" s="20">
        <f>Data!BZ863-Data!EG863</f>
        <v>226</v>
      </c>
      <c r="BW863" s="20">
        <f>Data!CA863-Data!EH863</f>
        <v>193</v>
      </c>
      <c r="BX863" s="20">
        <f>Data!CB863-Data!EI863</f>
        <v>246</v>
      </c>
      <c r="BY863" s="20">
        <f>Data!CC863-Data!EJ863</f>
        <v>264</v>
      </c>
      <c r="BZ863" s="20">
        <f>Data!EK863</f>
        <v>10042.5</v>
      </c>
      <c r="CA863" s="20">
        <f>Data!EL863</f>
        <v>12460.660000000002</v>
      </c>
      <c r="CB863" s="20">
        <f>Data!EM863</f>
        <v>74.470909090909089</v>
      </c>
      <c r="CC863" s="20">
        <f>Data!EN863</f>
        <v>60.910000000000004</v>
      </c>
      <c r="CD863" s="20">
        <f>Data!EO863</f>
        <v>9.8140000000000001</v>
      </c>
      <c r="CE863" s="20">
        <f>Data!EP863</f>
        <v>254.53799999999998</v>
      </c>
      <c r="CF863" s="50">
        <f>IF(ISBLANK(Data!EQ863), "", Data!EQ863)</f>
        <v>70</v>
      </c>
      <c r="CG863" s="50">
        <f>IF(ISBLANK(Data!ER863), "", Data!ER863)</f>
        <v>72</v>
      </c>
      <c r="CH863" s="61" t="str">
        <f>IF(ISBLANK(Data!ES863), "", Data!ES863)</f>
        <v>Morehead St.</v>
      </c>
      <c r="CI863" s="61">
        <f>IF(ISBLANK(Data!ET863), "", Data!ET863)</f>
        <v>142</v>
      </c>
    </row>
    <row r="864" spans="1:87" x14ac:dyDescent="0.45">
      <c r="A864" s="50">
        <f>IF(ISBLANK(Data!A864), "", Data!A864)</f>
        <v>45325</v>
      </c>
      <c r="B864" s="50" t="str">
        <f>IF(ISBLANK(Data!B864), "", Data!B864)</f>
        <v>James Madison</v>
      </c>
      <c r="C864" s="50">
        <f>IF(ISBLANK(Data!C864), "", Data!C864)</f>
        <v>131</v>
      </c>
      <c r="D864" s="50" t="str">
        <f>IF(ISBLANK(Data!D864), "", Data!D864)</f>
        <v>Old Dominion</v>
      </c>
      <c r="E864" s="50">
        <f>IF(ISBLANK(Data!E864), "", Data!E864)</f>
        <v>223</v>
      </c>
      <c r="F864" s="50" t="str">
        <f>IF(ISBLANK(Data!F864), "", Data!F864)</f>
        <v>N</v>
      </c>
      <c r="G864" s="50" t="str">
        <f>IF(ISBLANK(Data!G864), "", Data!G864)</f>
        <v>James Madison</v>
      </c>
      <c r="H864" s="50" t="str">
        <f>IF(ISBLANK(Data!H864), "", Data!H864)</f>
        <v>Old Dominion</v>
      </c>
      <c r="I864" s="50" t="str">
        <f>IF(ISBLANK(Data!I864), "", Data!I864)</f>
        <v>James Madison</v>
      </c>
      <c r="J864" s="50" t="str">
        <f>IF(ISBLANK(Data!J864), "", Data!J864)</f>
        <v>Old Dominion</v>
      </c>
      <c r="K864" s="50" t="str">
        <f>IF(ISBLANK(Data!K864), "", Data!K864)</f>
        <v>James Madison</v>
      </c>
      <c r="L864" s="50" t="str">
        <f>IF(ISBLANK(Data!L864), "", Data!L864)</f>
        <v>Old Dominion</v>
      </c>
      <c r="M864" s="50" t="str">
        <f>IF(ISBLANK(Data!M864), "", Data!M864)</f>
        <v>James Mad</v>
      </c>
      <c r="N864" s="50" t="str">
        <f>IF(ISBLANK(Data!N864), "", Data!N864)</f>
        <v>Old Dominion</v>
      </c>
      <c r="O864" s="50" t="str">
        <f>IF(ISBLANK(Data!O864), "", Data!O864)</f>
        <v>James Madison</v>
      </c>
      <c r="P864" s="50" t="str">
        <f>IF(ISBLANK(Data!P864), "", Data!P864)</f>
        <v>Old Dominion</v>
      </c>
      <c r="Q864" s="50" t="str">
        <f>IF(ISBLANK(Data!Q864), "", Data!Q864)</f>
        <v>James Madison</v>
      </c>
      <c r="R864" s="50" t="str">
        <f>IF(ISBLANK(Data!R864), "", Data!R864)</f>
        <v>Old Dominion</v>
      </c>
      <c r="S864" s="20">
        <f>Data!W864-Data!CD864</f>
        <v>0.59090909090909105</v>
      </c>
      <c r="T864" s="20">
        <f>Data!X864-Data!CE864</f>
        <v>19.649999999999999</v>
      </c>
      <c r="U864" s="20">
        <f>Data!Y864-Data!CF864</f>
        <v>10.799999999999997</v>
      </c>
      <c r="V864" s="20">
        <f>Data!Z864-Data!CG864</f>
        <v>-8.7999999999999972</v>
      </c>
      <c r="W864" s="20">
        <f>Data!AA864-Data!CH864</f>
        <v>0.89999999999999147</v>
      </c>
      <c r="X864" s="20">
        <f>Data!AB864-Data!CI864</f>
        <v>7.6000000000000012E-2</v>
      </c>
      <c r="Y864" s="20">
        <f>Data!AC864-Data!CJ864</f>
        <v>-5.18</v>
      </c>
      <c r="Z864" s="20">
        <f>Data!AD864-Data!CK864</f>
        <v>-4.0999999999999943</v>
      </c>
      <c r="AA864" s="20">
        <f>Data!AE864-Data!CL864</f>
        <v>1.0999999999999943</v>
      </c>
      <c r="AB864" s="20">
        <f>Data!AF864-Data!CM864</f>
        <v>-10.120000000000001</v>
      </c>
      <c r="AC864" s="20">
        <f>Data!AG864-Data!CN864</f>
        <v>10.299999999999997</v>
      </c>
      <c r="AD864" s="20">
        <f>Data!AH864-Data!CO864</f>
        <v>-9.6999999999999886</v>
      </c>
      <c r="AE864" s="20">
        <f>Data!AI864-Data!CP864</f>
        <v>0.50309999999999999</v>
      </c>
      <c r="AF864" s="20">
        <f>Data!AJ864-Data!CQ864</f>
        <v>12.4</v>
      </c>
      <c r="AG864" s="20">
        <f>Data!AK864-Data!CR864</f>
        <v>0.5636363636363636</v>
      </c>
      <c r="AH864" s="20">
        <f>Data!AL864-Data!CS864</f>
        <v>345</v>
      </c>
      <c r="AI864" s="20">
        <f>Data!AM864-Data!CT864</f>
        <v>16.380000000000003</v>
      </c>
      <c r="AJ864" s="20">
        <f>Data!AN864-Data!CU864</f>
        <v>-3.7600000000000002</v>
      </c>
      <c r="AK864" s="20">
        <f>Data!AO864-Data!CV864</f>
        <v>305</v>
      </c>
      <c r="AL864" s="20">
        <f>Data!AP864-Data!CW864</f>
        <v>-175</v>
      </c>
      <c r="AM864" s="20">
        <f>Data!AQ864-Data!CX864</f>
        <v>75</v>
      </c>
      <c r="AN864" s="20">
        <f>Data!AR864-Data!CY864</f>
        <v>4.7999999999999987E-2</v>
      </c>
      <c r="AO864" s="20">
        <f>Data!AS864-Data!CZ864</f>
        <v>43</v>
      </c>
      <c r="AP864" s="20">
        <f>Data!AT864-Data!DA864</f>
        <v>92</v>
      </c>
      <c r="AQ864" s="20">
        <f>Data!AU864-Data!DB864</f>
        <v>2.3999999999999966E-2</v>
      </c>
      <c r="AR864" s="20">
        <f>Data!AV864-Data!DC864</f>
        <v>56</v>
      </c>
      <c r="AS864" s="20">
        <f>Data!AW864-Data!DD864</f>
        <v>61</v>
      </c>
      <c r="AT864" s="20">
        <f>Data!AX864-Data!DE864</f>
        <v>3.5999999999999921E-2</v>
      </c>
      <c r="AU864" s="20">
        <f>Data!AY864-Data!DF864</f>
        <v>56</v>
      </c>
      <c r="AV864" s="20">
        <f>Data!AZ864-Data!DG864</f>
        <v>2.5454545454545467</v>
      </c>
      <c r="AW864" s="20">
        <f>Data!BA864-Data!DH864</f>
        <v>113</v>
      </c>
      <c r="AX864" s="20">
        <f>Data!BB864-Data!DI864</f>
        <v>5.1363636363636402</v>
      </c>
      <c r="AY864" s="20">
        <f>Data!BC864-Data!DJ864</f>
        <v>143</v>
      </c>
      <c r="AZ864" s="20">
        <f>Data!BD864-Data!DK864</f>
        <v>32</v>
      </c>
      <c r="BA864" s="20">
        <f>Data!BE864-Data!DL864</f>
        <v>-2</v>
      </c>
      <c r="BB864" s="20">
        <f>Data!BF864-Data!DM864</f>
        <v>8</v>
      </c>
      <c r="BC864" s="20">
        <f>Data!BG864-Data!DN864</f>
        <v>-12</v>
      </c>
      <c r="BD864" s="20">
        <f>Data!BH864-Data!DO864</f>
        <v>13.900000000000006</v>
      </c>
      <c r="BE864" s="20">
        <f>Data!BI864-Data!DP864</f>
        <v>-7.9549999999999983</v>
      </c>
      <c r="BF864" s="20">
        <f>Data!BJ864-Data!DQ864</f>
        <v>21.817999999999998</v>
      </c>
      <c r="BG864" s="20">
        <f>Data!BK864-Data!DR864</f>
        <v>0.55099999999999993</v>
      </c>
      <c r="BH864" s="20">
        <f>Data!BL864-Data!DS864</f>
        <v>0.36299999999999955</v>
      </c>
      <c r="BI864" s="20">
        <f>Data!BM864-Data!DT864</f>
        <v>0.10599999999999998</v>
      </c>
      <c r="BJ864" s="20">
        <f>Data!BN864-Data!DU864</f>
        <v>4.1999999999999993</v>
      </c>
      <c r="BK864" s="20">
        <f>Data!BO864-Data!DV864</f>
        <v>2.8000000000000007</v>
      </c>
      <c r="BL864" s="20">
        <f>Data!BP864-Data!DW864</f>
        <v>-9.9999999999999645E-2</v>
      </c>
      <c r="BM864" s="20">
        <f>Data!BQ864-Data!DX864</f>
        <v>1.454545454545455</v>
      </c>
      <c r="BN864" s="20">
        <f>Data!BR864-Data!DY864</f>
        <v>-0.60000000000000142</v>
      </c>
      <c r="BO864" s="20">
        <f>Data!BS864-Data!DZ864</f>
        <v>-206</v>
      </c>
      <c r="BP864" s="20">
        <f>Data!BT864-Data!EA864</f>
        <v>0.12200000000000005</v>
      </c>
      <c r="BQ864" s="20">
        <f>Data!BU864-Data!EB864</f>
        <v>5</v>
      </c>
      <c r="BR864" s="20">
        <f>Data!BV864-Data!EC864</f>
        <v>-226</v>
      </c>
      <c r="BS864" s="20">
        <f>Data!BW864-Data!ED864</f>
        <v>-208</v>
      </c>
      <c r="BT864" s="20">
        <f>Data!BX864-Data!EE864</f>
        <v>-265</v>
      </c>
      <c r="BU864" s="20">
        <f>Data!BY864-Data!EF864</f>
        <v>-212</v>
      </c>
      <c r="BV864" s="20">
        <f>Data!BZ864-Data!EG864</f>
        <v>-203</v>
      </c>
      <c r="BW864" s="20">
        <f>Data!CA864-Data!EH864</f>
        <v>-184.7</v>
      </c>
      <c r="BX864" s="20">
        <f>Data!CB864-Data!EI864</f>
        <v>-206</v>
      </c>
      <c r="BY864" s="20">
        <f>Data!CC864-Data!EJ864</f>
        <v>-213</v>
      </c>
      <c r="BZ864" s="20">
        <f>Data!EK864</f>
        <v>12152.96</v>
      </c>
      <c r="CA864" s="20">
        <f>Data!EL864</f>
        <v>10090</v>
      </c>
      <c r="CB864" s="20">
        <f>Data!EM864</f>
        <v>89.594181818181809</v>
      </c>
      <c r="CC864" s="20">
        <f>Data!EN864</f>
        <v>102.34349999999999</v>
      </c>
      <c r="CD864" s="20">
        <f>Data!EO864</f>
        <v>11.5014</v>
      </c>
      <c r="CE864" s="20">
        <f>Data!EP864</f>
        <v>275.315</v>
      </c>
      <c r="CF864" s="50">
        <f>IF(ISBLANK(Data!EQ864), "", Data!EQ864)</f>
        <v>78</v>
      </c>
      <c r="CG864" s="50">
        <f>IF(ISBLANK(Data!ER864), "", Data!ER864)</f>
        <v>63</v>
      </c>
      <c r="CH864" s="61" t="str">
        <f>IF(ISBLANK(Data!ES864), "", Data!ES864)</f>
        <v>James Madison</v>
      </c>
      <c r="CI864" s="61">
        <f>IF(ISBLANK(Data!ET864), "", Data!ET864)</f>
        <v>141</v>
      </c>
    </row>
    <row r="865" spans="1:87" x14ac:dyDescent="0.45">
      <c r="A865" s="50">
        <f>IF(ISBLANK(Data!A865), "", Data!A865)</f>
        <v>45325</v>
      </c>
      <c r="B865" s="50" t="str">
        <f>IF(ISBLANK(Data!B865), "", Data!B865)</f>
        <v>Marshall</v>
      </c>
      <c r="C865" s="50">
        <f>IF(ISBLANK(Data!C865), "", Data!C865)</f>
        <v>161</v>
      </c>
      <c r="D865" s="50" t="str">
        <f>IF(ISBLANK(Data!D865), "", Data!D865)</f>
        <v>Coastal Carolina</v>
      </c>
      <c r="E865" s="50">
        <f>IF(ISBLANK(Data!E865), "", Data!E865)</f>
        <v>55</v>
      </c>
      <c r="F865" s="50" t="str">
        <f>IF(ISBLANK(Data!F865), "", Data!F865)</f>
        <v>N</v>
      </c>
      <c r="G865" s="50" t="str">
        <f>IF(ISBLANK(Data!G865), "", Data!G865)</f>
        <v>Marshall</v>
      </c>
      <c r="H865" s="50" t="str">
        <f>IF(ISBLANK(Data!H865), "", Data!H865)</f>
        <v>Coastal Carolina</v>
      </c>
      <c r="I865" s="50" t="str">
        <f>IF(ISBLANK(Data!I865), "", Data!I865)</f>
        <v>Marshall</v>
      </c>
      <c r="J865" s="50" t="str">
        <f>IF(ISBLANK(Data!J865), "", Data!J865)</f>
        <v>Coastal Carolina</v>
      </c>
      <c r="K865" s="50" t="str">
        <f>IF(ISBLANK(Data!K865), "", Data!K865)</f>
        <v>Marshall</v>
      </c>
      <c r="L865" s="50" t="str">
        <f>IF(ISBLANK(Data!L865), "", Data!L865)</f>
        <v>Coastal Carolina</v>
      </c>
      <c r="M865" s="50" t="str">
        <f>IF(ISBLANK(Data!M865), "", Data!M865)</f>
        <v>Marshall</v>
      </c>
      <c r="N865" s="50" t="str">
        <f>IF(ISBLANK(Data!N865), "", Data!N865)</f>
        <v>Coastal Car</v>
      </c>
      <c r="O865" s="50" t="str">
        <f>IF(ISBLANK(Data!O865), "", Data!O865)</f>
        <v>Marshall</v>
      </c>
      <c r="P865" s="50" t="str">
        <f>IF(ISBLANK(Data!P865), "", Data!P865)</f>
        <v>C. Carolina</v>
      </c>
      <c r="Q865" s="50" t="str">
        <f>IF(ISBLANK(Data!Q865), "", Data!Q865)</f>
        <v>Marshall</v>
      </c>
      <c r="R865" s="50" t="str">
        <f>IF(ISBLANK(Data!R865), "", Data!R865)</f>
        <v>Coastal Carolina</v>
      </c>
      <c r="S865" s="20">
        <f>Data!W865-Data!CD865</f>
        <v>0.19254658385093104</v>
      </c>
      <c r="T865" s="20">
        <f>Data!X865-Data!CE865</f>
        <v>9.84</v>
      </c>
      <c r="U865" s="20">
        <f>Data!Y865-Data!CF865</f>
        <v>1.5</v>
      </c>
      <c r="V865" s="20">
        <f>Data!Z865-Data!CG865</f>
        <v>-8.2999999999999972</v>
      </c>
      <c r="W865" s="20">
        <f>Data!AA865-Data!CH865</f>
        <v>1.9000000000000057</v>
      </c>
      <c r="X865" s="20">
        <f>Data!AB865-Data!CI865</f>
        <v>2.7E-2</v>
      </c>
      <c r="Y865" s="20">
        <f>Data!AC865-Data!CJ865</f>
        <v>1.1399999999999999</v>
      </c>
      <c r="Z865" s="20">
        <f>Data!AD865-Data!CK865</f>
        <v>1.0999999999999943</v>
      </c>
      <c r="AA865" s="20">
        <f>Data!AE865-Data!CL865</f>
        <v>-9.9999999999994316E-2</v>
      </c>
      <c r="AB865" s="20">
        <f>Data!AF865-Data!CM865</f>
        <v>7.9399999999999995</v>
      </c>
      <c r="AC865" s="20">
        <f>Data!AG865-Data!CN865</f>
        <v>1.2999999999999972</v>
      </c>
      <c r="AD865" s="20">
        <f>Data!AH865-Data!CO865</f>
        <v>-7.5</v>
      </c>
      <c r="AE865" s="20">
        <f>Data!AI865-Data!CP865</f>
        <v>0.18649999999999997</v>
      </c>
      <c r="AF865" s="20">
        <f>Data!AJ865-Data!CQ865</f>
        <v>3.0999999999999996</v>
      </c>
      <c r="AG865" s="20">
        <f>Data!AK865-Data!CR865</f>
        <v>0.1803312629399586</v>
      </c>
      <c r="AH865" s="20">
        <f>Data!AL865-Data!CS865</f>
        <v>155</v>
      </c>
      <c r="AI865" s="20">
        <f>Data!AM865-Data!CT865</f>
        <v>7.0200000000000014</v>
      </c>
      <c r="AJ865" s="20">
        <f>Data!AN865-Data!CU865</f>
        <v>0.74</v>
      </c>
      <c r="AK865" s="20">
        <f>Data!AO865-Data!CV865</f>
        <v>167</v>
      </c>
      <c r="AL865" s="20">
        <f>Data!AP865-Data!CW865</f>
        <v>88</v>
      </c>
      <c r="AM865" s="20">
        <f>Data!AQ865-Data!CX865</f>
        <v>136</v>
      </c>
      <c r="AN865" s="20">
        <f>Data!AR865-Data!CY865</f>
        <v>-2.7000000000000024E-2</v>
      </c>
      <c r="AO865" s="20">
        <f>Data!AS865-Data!CZ865</f>
        <v>48</v>
      </c>
      <c r="AP865" s="20">
        <f>Data!AT865-Data!DA865</f>
        <v>155</v>
      </c>
      <c r="AQ865" s="20">
        <f>Data!AU865-Data!DB865</f>
        <v>1.0000000000000009E-3</v>
      </c>
      <c r="AR865" s="20">
        <f>Data!AV865-Data!DC865</f>
        <v>77</v>
      </c>
      <c r="AS865" s="20">
        <f>Data!AW865-Data!DD865</f>
        <v>65</v>
      </c>
      <c r="AT865" s="20">
        <f>Data!AX865-Data!DE865</f>
        <v>7.4999999999999956E-2</v>
      </c>
      <c r="AU865" s="20">
        <f>Data!AY865-Data!DF865</f>
        <v>14</v>
      </c>
      <c r="AV865" s="20">
        <f>Data!AZ865-Data!DG865</f>
        <v>-0.48447204968944035</v>
      </c>
      <c r="AW865" s="20">
        <f>Data!BA865-Data!DH865</f>
        <v>63</v>
      </c>
      <c r="AX865" s="20">
        <f>Data!BB865-Data!DI865</f>
        <v>-0.79296066252587849</v>
      </c>
      <c r="AY865" s="20">
        <f>Data!BC865-Data!DJ865</f>
        <v>98</v>
      </c>
      <c r="AZ865" s="20">
        <f>Data!BD865-Data!DK865</f>
        <v>30</v>
      </c>
      <c r="BA865" s="20">
        <f>Data!BE865-Data!DL865</f>
        <v>30</v>
      </c>
      <c r="BB865" s="20">
        <f>Data!BF865-Data!DM865</f>
        <v>3</v>
      </c>
      <c r="BC865" s="20">
        <f>Data!BG865-Data!DN865</f>
        <v>17</v>
      </c>
      <c r="BD865" s="20">
        <f>Data!BH865-Data!DO865</f>
        <v>0.70000000000000284</v>
      </c>
      <c r="BE865" s="20">
        <f>Data!BI865-Data!DP865</f>
        <v>-3.0769999999999982</v>
      </c>
      <c r="BF865" s="20">
        <f>Data!BJ865-Data!DQ865</f>
        <v>3.8440000000000003</v>
      </c>
      <c r="BG865" s="20">
        <f>Data!BK865-Data!DR865</f>
        <v>0.33600000000000008</v>
      </c>
      <c r="BH865" s="20">
        <f>Data!BL865-Data!DS865</f>
        <v>-1.0289999999999999</v>
      </c>
      <c r="BI865" s="20">
        <f>Data!BM865-Data!DT865</f>
        <v>0.10100000000000003</v>
      </c>
      <c r="BJ865" s="20">
        <f>Data!BN865-Data!DU865</f>
        <v>4.8999999999999986</v>
      </c>
      <c r="BK865" s="20">
        <f>Data!BO865-Data!DV865</f>
        <v>1.0999999999999979</v>
      </c>
      <c r="BL865" s="20">
        <f>Data!BP865-Data!DW865</f>
        <v>0.99999999999999956</v>
      </c>
      <c r="BM865" s="20">
        <f>Data!BQ865-Data!DX865</f>
        <v>0.7784679089026918</v>
      </c>
      <c r="BN865" s="20">
        <f>Data!BR865-Data!DY865</f>
        <v>-0.60000000000000142</v>
      </c>
      <c r="BO865" s="20">
        <f>Data!BS865-Data!DZ865</f>
        <v>-113</v>
      </c>
      <c r="BP865" s="20">
        <f>Data!BT865-Data!EA865</f>
        <v>7.1999999999999953E-2</v>
      </c>
      <c r="BQ865" s="20">
        <f>Data!BU865-Data!EB865</f>
        <v>-1</v>
      </c>
      <c r="BR865" s="20">
        <f>Data!BV865-Data!EC865</f>
        <v>-110</v>
      </c>
      <c r="BS865" s="20">
        <f>Data!BW865-Data!ED865</f>
        <v>-150</v>
      </c>
      <c r="BT865" s="20">
        <f>Data!BX865-Data!EE865</f>
        <v>-103</v>
      </c>
      <c r="BU865" s="20">
        <f>Data!BY865-Data!EF865</f>
        <v>-123</v>
      </c>
      <c r="BV865" s="20">
        <f>Data!BZ865-Data!EG865</f>
        <v>-110</v>
      </c>
      <c r="BW865" s="20">
        <f>Data!CA865-Data!EH865</f>
        <v>-95.899999999999977</v>
      </c>
      <c r="BX865" s="20">
        <f>Data!CB865-Data!EI865</f>
        <v>-112</v>
      </c>
      <c r="BY865" s="20">
        <f>Data!CC865-Data!EJ865</f>
        <v>-162</v>
      </c>
      <c r="BZ865" s="20">
        <f>Data!EK865</f>
        <v>11661.02</v>
      </c>
      <c r="CA865" s="20">
        <f>Data!EL865</f>
        <v>10654.06</v>
      </c>
      <c r="CB865" s="20">
        <f>Data!EM865</f>
        <v>74.409904761904755</v>
      </c>
      <c r="CC865" s="20">
        <f>Data!EN865</f>
        <v>91.012217391304347</v>
      </c>
      <c r="CD865" s="20">
        <f>Data!EO865</f>
        <v>10.0009</v>
      </c>
      <c r="CE865" s="20">
        <f>Data!EP865</f>
        <v>244.21599999999998</v>
      </c>
      <c r="CF865" s="50">
        <f>IF(ISBLANK(Data!EQ865), "", Data!EQ865)</f>
        <v>91</v>
      </c>
      <c r="CG865" s="50">
        <f>IF(ISBLANK(Data!ER865), "", Data!ER865)</f>
        <v>74</v>
      </c>
      <c r="CH865" s="61" t="str">
        <f>IF(ISBLANK(Data!ES865), "", Data!ES865)</f>
        <v>Marshall</v>
      </c>
      <c r="CI865" s="61">
        <f>IF(ISBLANK(Data!ET865), "", Data!ET865)</f>
        <v>165</v>
      </c>
    </row>
    <row r="866" spans="1:87" x14ac:dyDescent="0.45">
      <c r="A866" s="50">
        <f>IF(ISBLANK(Data!A866), "", Data!A866)</f>
        <v>45325</v>
      </c>
      <c r="B866" s="50" t="str">
        <f>IF(ISBLANK(Data!B866), "", Data!B866)</f>
        <v>Northwestern St.</v>
      </c>
      <c r="C866" s="50">
        <f>IF(ISBLANK(Data!C866), "", Data!C866)</f>
        <v>216</v>
      </c>
      <c r="D866" s="50" t="str">
        <f>IF(ISBLANK(Data!D866), "", Data!D866)</f>
        <v>Texas A&amp;M Commerce</v>
      </c>
      <c r="E866" s="50">
        <f>IF(ISBLANK(Data!E866), "", Data!E866)</f>
        <v>299</v>
      </c>
      <c r="F866" s="50" t="str">
        <f>IF(ISBLANK(Data!F866), "", Data!F866)</f>
        <v>N</v>
      </c>
      <c r="G866" s="50" t="str">
        <f>IF(ISBLANK(Data!G866), "", Data!G866)</f>
        <v>Northwestern St.</v>
      </c>
      <c r="H866" s="50" t="str">
        <f>IF(ISBLANK(Data!H866), "", Data!H866)</f>
        <v>Texas A&amp;M Commerce</v>
      </c>
      <c r="I866" s="50" t="str">
        <f>IF(ISBLANK(Data!I866), "", Data!I866)</f>
        <v>Northwestern St.</v>
      </c>
      <c r="J866" s="50" t="str">
        <f>IF(ISBLANK(Data!J866), "", Data!J866)</f>
        <v>Texas A&amp;M Commerce</v>
      </c>
      <c r="K866" s="50" t="str">
        <f>IF(ISBLANK(Data!K866), "", Data!K866)</f>
        <v>Northwestern State</v>
      </c>
      <c r="L866" s="50" t="str">
        <f>IF(ISBLANK(Data!L866), "", Data!L866)</f>
        <v>Texas A&amp;M-Commerce</v>
      </c>
      <c r="M866" s="50" t="str">
        <f>IF(ISBLANK(Data!M866), "", Data!M866)</f>
        <v>NW State</v>
      </c>
      <c r="N866" s="50" t="str">
        <f>IF(ISBLANK(Data!N866), "", Data!N866)</f>
        <v>TX A&amp;M-Com</v>
      </c>
      <c r="O866" s="50" t="str">
        <f>IF(ISBLANK(Data!O866), "", Data!O866)</f>
        <v>Northwestern St.</v>
      </c>
      <c r="P866" s="50" t="str">
        <f>IF(ISBLANK(Data!P866), "", Data!P866)</f>
        <v>TX A&amp;M-Com</v>
      </c>
      <c r="Q866" s="50" t="str">
        <f>IF(ISBLANK(Data!Q866), "", Data!Q866)</f>
        <v>Northwestern State</v>
      </c>
      <c r="R866" s="50" t="str">
        <f>IF(ISBLANK(Data!R866), "", Data!R866)</f>
        <v>Texas A&amp;M-Commerce</v>
      </c>
      <c r="S866" s="20">
        <f>Data!W866-Data!CD866</f>
        <v>-0.14285714285714299</v>
      </c>
      <c r="T866" s="20">
        <f>Data!X866-Data!CE866</f>
        <v>-3.4600000000000009</v>
      </c>
      <c r="U866" s="20">
        <f>Data!Y866-Data!CF866</f>
        <v>2.9000000000000057</v>
      </c>
      <c r="V866" s="20">
        <f>Data!Z866-Data!CG866</f>
        <v>6.2999999999999972</v>
      </c>
      <c r="W866" s="20">
        <f>Data!AA866-Data!CH866</f>
        <v>2.5999999999999943</v>
      </c>
      <c r="X866" s="20">
        <f>Data!AB866-Data!CI866</f>
        <v>-0.107</v>
      </c>
      <c r="Y866" s="20">
        <f>Data!AC866-Data!CJ866</f>
        <v>-1.07</v>
      </c>
      <c r="Z866" s="20">
        <f>Data!AD866-Data!CK866</f>
        <v>-1.2999999999999972</v>
      </c>
      <c r="AA866" s="20">
        <f>Data!AE866-Data!CL866</f>
        <v>-0.20000000000000284</v>
      </c>
      <c r="AB866" s="20">
        <f>Data!AF866-Data!CM866</f>
        <v>-7.1000000000000005</v>
      </c>
      <c r="AC866" s="20">
        <f>Data!AG866-Data!CN866</f>
        <v>3.5</v>
      </c>
      <c r="AD866" s="20">
        <f>Data!AH866-Data!CO866</f>
        <v>4.8999999999999915</v>
      </c>
      <c r="AE866" s="20">
        <f>Data!AI866-Data!CP866</f>
        <v>-1.319999999999999E-2</v>
      </c>
      <c r="AF866" s="20">
        <f>Data!AJ866-Data!CQ866</f>
        <v>-3</v>
      </c>
      <c r="AG866" s="20">
        <f>Data!AK866-Data!CR866</f>
        <v>-0.1428571428571429</v>
      </c>
      <c r="AH866" s="20">
        <f>Data!AL866-Data!CS866</f>
        <v>-38</v>
      </c>
      <c r="AI866" s="20">
        <f>Data!AM866-Data!CT866</f>
        <v>-4.24</v>
      </c>
      <c r="AJ866" s="20">
        <f>Data!AN866-Data!CU866</f>
        <v>-1.6999999999999997</v>
      </c>
      <c r="AK866" s="20">
        <f>Data!AO866-Data!CV866</f>
        <v>-43</v>
      </c>
      <c r="AL866" s="20">
        <f>Data!AP866-Data!CW866</f>
        <v>124</v>
      </c>
      <c r="AM866" s="20">
        <f>Data!AQ866-Data!CX866</f>
        <v>-60</v>
      </c>
      <c r="AN866" s="20">
        <f>Data!AR866-Data!CY866</f>
        <v>2.0000000000000018E-3</v>
      </c>
      <c r="AO866" s="20">
        <f>Data!AS866-Data!CZ866</f>
        <v>-51</v>
      </c>
      <c r="AP866" s="20">
        <f>Data!AT866-Data!DA866</f>
        <v>-154</v>
      </c>
      <c r="AQ866" s="20">
        <f>Data!AU866-Data!DB866</f>
        <v>-4.0000000000000036E-3</v>
      </c>
      <c r="AR866" s="20">
        <f>Data!AV866-Data!DC866</f>
        <v>54</v>
      </c>
      <c r="AS866" s="20">
        <f>Data!AW866-Data!DD866</f>
        <v>94</v>
      </c>
      <c r="AT866" s="20">
        <f>Data!AX866-Data!DE866</f>
        <v>-2.6999999999999913E-2</v>
      </c>
      <c r="AU866" s="20">
        <f>Data!AY866-Data!DF866</f>
        <v>34</v>
      </c>
      <c r="AV866" s="20">
        <f>Data!AZ866-Data!DG866</f>
        <v>1.6190476190476186</v>
      </c>
      <c r="AW866" s="20">
        <f>Data!BA866-Data!DH866</f>
        <v>19</v>
      </c>
      <c r="AX866" s="20">
        <f>Data!BB866-Data!DI866</f>
        <v>0.9047619047619051</v>
      </c>
      <c r="AY866" s="20">
        <f>Data!BC866-Data!DJ866</f>
        <v>-74</v>
      </c>
      <c r="AZ866" s="20">
        <f>Data!BD866-Data!DK866</f>
        <v>-45</v>
      </c>
      <c r="BA866" s="20">
        <f>Data!BE866-Data!DL866</f>
        <v>-50</v>
      </c>
      <c r="BB866" s="20">
        <f>Data!BF866-Data!DM866</f>
        <v>37</v>
      </c>
      <c r="BC866" s="20">
        <f>Data!BG866-Data!DN866</f>
        <v>-4</v>
      </c>
      <c r="BD866" s="20">
        <f>Data!BH866-Data!DO866</f>
        <v>-2.0999999999999943</v>
      </c>
      <c r="BE866" s="20">
        <f>Data!BI866-Data!DP866</f>
        <v>5.9039999999999964</v>
      </c>
      <c r="BF866" s="20">
        <f>Data!BJ866-Data!DQ866</f>
        <v>-7.9529999999999994</v>
      </c>
      <c r="BG866" s="20">
        <f>Data!BK866-Data!DR866</f>
        <v>-0.41100000000000003</v>
      </c>
      <c r="BH866" s="20">
        <f>Data!BL866-Data!DS866</f>
        <v>1.7620000000000005</v>
      </c>
      <c r="BI866" s="20">
        <f>Data!BM866-Data!DT866</f>
        <v>-0.245</v>
      </c>
      <c r="BJ866" s="20">
        <f>Data!BN866-Data!DU866</f>
        <v>-7.3000000000000007</v>
      </c>
      <c r="BK866" s="20">
        <f>Data!BO866-Data!DV866</f>
        <v>4.5000000000000018</v>
      </c>
      <c r="BL866" s="20">
        <f>Data!BP866-Data!DW866</f>
        <v>-2.4000000000000004</v>
      </c>
      <c r="BM866" s="20">
        <f>Data!BQ866-Data!DX866</f>
        <v>-2.1428571428571432</v>
      </c>
      <c r="BN866" s="20">
        <f>Data!BR866-Data!DY866</f>
        <v>-0.19999999999999929</v>
      </c>
      <c r="BO866" s="20">
        <f>Data!BS866-Data!DZ866</f>
        <v>45</v>
      </c>
      <c r="BP866" s="20">
        <f>Data!BT866-Data!EA866</f>
        <v>-4.4999999999999984E-2</v>
      </c>
      <c r="BQ866" s="20">
        <f>Data!BU866-Data!EB866</f>
        <v>0</v>
      </c>
      <c r="BR866" s="20">
        <f>Data!BV866-Data!EC866</f>
        <v>21</v>
      </c>
      <c r="BS866" s="20">
        <f>Data!BW866-Data!ED866</f>
        <v>-12</v>
      </c>
      <c r="BT866" s="20">
        <f>Data!BX866-Data!EE866</f>
        <v>51</v>
      </c>
      <c r="BU866" s="20">
        <f>Data!BY866-Data!EF866</f>
        <v>36</v>
      </c>
      <c r="BV866" s="20">
        <f>Data!BZ866-Data!EG866</f>
        <v>18</v>
      </c>
      <c r="BW866" s="20">
        <f>Data!CA866-Data!EH866</f>
        <v>23.5</v>
      </c>
      <c r="BX866" s="20">
        <f>Data!CB866-Data!EI866</f>
        <v>45</v>
      </c>
      <c r="BY866" s="20">
        <f>Data!CC866-Data!EJ866</f>
        <v>-5</v>
      </c>
      <c r="BZ866" s="20">
        <f>Data!EK866</f>
        <v>10760.32</v>
      </c>
      <c r="CA866" s="20">
        <f>Data!EL866</f>
        <v>11049.599999999999</v>
      </c>
      <c r="CB866" s="20">
        <f>Data!EM866</f>
        <v>122.9104761904762</v>
      </c>
      <c r="CC866" s="20">
        <f>Data!EN866</f>
        <v>81.266666666666666</v>
      </c>
      <c r="CD866" s="20">
        <f>Data!EO866</f>
        <v>12.912999999999998</v>
      </c>
      <c r="CE866" s="20">
        <f>Data!EP866</f>
        <v>263.03200000000004</v>
      </c>
      <c r="CF866" s="50">
        <f>IF(ISBLANK(Data!EQ866), "", Data!EQ866)</f>
        <v>70</v>
      </c>
      <c r="CG866" s="50">
        <f>IF(ISBLANK(Data!ER866), "", Data!ER866)</f>
        <v>57</v>
      </c>
      <c r="CH866" s="61" t="str">
        <f>IF(ISBLANK(Data!ES866), "", Data!ES866)</f>
        <v>Northwestern St.</v>
      </c>
      <c r="CI866" s="61">
        <f>IF(ISBLANK(Data!ET866), "", Data!ET866)</f>
        <v>127</v>
      </c>
    </row>
    <row r="867" spans="1:87" x14ac:dyDescent="0.45">
      <c r="A867" s="50">
        <f>IF(ISBLANK(Data!A867), "", Data!A867)</f>
        <v>45325</v>
      </c>
      <c r="B867" s="50" t="str">
        <f>IF(ISBLANK(Data!B867), "", Data!B867)</f>
        <v>Nicholls St.</v>
      </c>
      <c r="C867" s="50">
        <f>IF(ISBLANK(Data!C867), "", Data!C867)</f>
        <v>198</v>
      </c>
      <c r="D867" s="50" t="str">
        <f>IF(ISBLANK(Data!D867), "", Data!D867)</f>
        <v>Houston Christian</v>
      </c>
      <c r="E867" s="50">
        <f>IF(ISBLANK(Data!E867), "", Data!E867)</f>
        <v>114</v>
      </c>
      <c r="F867" s="50" t="str">
        <f>IF(ISBLANK(Data!F867), "", Data!F867)</f>
        <v>N</v>
      </c>
      <c r="G867" s="50" t="str">
        <f>IF(ISBLANK(Data!G867), "", Data!G867)</f>
        <v>Nicholls St.</v>
      </c>
      <c r="H867" s="50" t="str">
        <f>IF(ISBLANK(Data!H867), "", Data!H867)</f>
        <v>Houston Christian</v>
      </c>
      <c r="I867" s="50" t="str">
        <f>IF(ISBLANK(Data!I867), "", Data!I867)</f>
        <v>Nicholls St.</v>
      </c>
      <c r="J867" s="50" t="str">
        <f>IF(ISBLANK(Data!J867), "", Data!J867)</f>
        <v>Houston Christian</v>
      </c>
      <c r="K867" s="50" t="str">
        <f>IF(ISBLANK(Data!K867), "", Data!K867)</f>
        <v>Nicholls State</v>
      </c>
      <c r="L867" s="50" t="str">
        <f>IF(ISBLANK(Data!L867), "", Data!L867)</f>
        <v>Houston Christian</v>
      </c>
      <c r="M867" s="50" t="str">
        <f>IF(ISBLANK(Data!M867), "", Data!M867)</f>
        <v>Nicholls</v>
      </c>
      <c r="N867" s="50" t="str">
        <f>IF(ISBLANK(Data!N867), "", Data!N867)</f>
        <v>Hsn Christian</v>
      </c>
      <c r="O867" s="50" t="str">
        <f>IF(ISBLANK(Data!O867), "", Data!O867)</f>
        <v>Nicholls St.</v>
      </c>
      <c r="P867" s="50" t="str">
        <f>IF(ISBLANK(Data!P867), "", Data!P867)</f>
        <v>Houston Chr.</v>
      </c>
      <c r="Q867" s="50" t="str">
        <f>IF(ISBLANK(Data!Q867), "", Data!Q867)</f>
        <v>Nicholls</v>
      </c>
      <c r="R867" s="50" t="str">
        <f>IF(ISBLANK(Data!R867), "", Data!R867)</f>
        <v>Houston Christian</v>
      </c>
      <c r="S867" s="20">
        <f>Data!W867-Data!CD867</f>
        <v>0.23684210526315802</v>
      </c>
      <c r="T867" s="20">
        <f>Data!X867-Data!CE867</f>
        <v>12.239999999999998</v>
      </c>
      <c r="U867" s="20">
        <f>Data!Y867-Data!CF867</f>
        <v>8.2999999999999972</v>
      </c>
      <c r="V867" s="20">
        <f>Data!Z867-Data!CG867</f>
        <v>-3.9000000000000057</v>
      </c>
      <c r="W867" s="20">
        <f>Data!AA867-Data!CH867</f>
        <v>-5.6999999999999886</v>
      </c>
      <c r="X867" s="20">
        <f>Data!AB867-Data!CI867</f>
        <v>0.10100000000000001</v>
      </c>
      <c r="Y867" s="20">
        <f>Data!AC867-Data!CJ867</f>
        <v>2.02</v>
      </c>
      <c r="Z867" s="20">
        <f>Data!AD867-Data!CK867</f>
        <v>0.40000000000000568</v>
      </c>
      <c r="AA867" s="20">
        <f>Data!AE867-Data!CL867</f>
        <v>-1.5999999999999943</v>
      </c>
      <c r="AB867" s="20">
        <f>Data!AF867-Data!CM867</f>
        <v>-1.2700000000000014</v>
      </c>
      <c r="AC867" s="20">
        <f>Data!AG867-Data!CN867</f>
        <v>7.9000000000000057</v>
      </c>
      <c r="AD867" s="20">
        <f>Data!AH867-Data!CO867</f>
        <v>-3.1000000000000085</v>
      </c>
      <c r="AE867" s="20">
        <f>Data!AI867-Data!CP867</f>
        <v>0.19540000000000002</v>
      </c>
      <c r="AF867" s="20">
        <f>Data!AJ867-Data!CQ867</f>
        <v>3.8999999999999995</v>
      </c>
      <c r="AG867" s="20">
        <f>Data!AK867-Data!CR867</f>
        <v>0.21921052631578941</v>
      </c>
      <c r="AH867" s="20">
        <f>Data!AL867-Data!CS867</f>
        <v>167</v>
      </c>
      <c r="AI867" s="20">
        <f>Data!AM867-Data!CT867</f>
        <v>9.6000000000000014</v>
      </c>
      <c r="AJ867" s="20">
        <f>Data!AN867-Data!CU867</f>
        <v>-0.64000000000000012</v>
      </c>
      <c r="AK867" s="20">
        <f>Data!AO867-Data!CV867</f>
        <v>130</v>
      </c>
      <c r="AL867" s="20">
        <f>Data!AP867-Data!CW867</f>
        <v>-25</v>
      </c>
      <c r="AM867" s="20">
        <f>Data!AQ867-Data!CX867</f>
        <v>-16</v>
      </c>
      <c r="AN867" s="20">
        <f>Data!AR867-Data!CY867</f>
        <v>-2.0000000000000018E-3</v>
      </c>
      <c r="AO867" s="20">
        <f>Data!AS867-Data!CZ867</f>
        <v>74</v>
      </c>
      <c r="AP867" s="20">
        <f>Data!AT867-Data!DA867</f>
        <v>157</v>
      </c>
      <c r="AQ867" s="20">
        <f>Data!AU867-Data!DB867</f>
        <v>6.2E-2</v>
      </c>
      <c r="AR867" s="20">
        <f>Data!AV867-Data!DC867</f>
        <v>76</v>
      </c>
      <c r="AS867" s="20">
        <f>Data!AW867-Data!DD867</f>
        <v>42</v>
      </c>
      <c r="AT867" s="20">
        <f>Data!AX867-Data!DE867</f>
        <v>0.11499999999999999</v>
      </c>
      <c r="AU867" s="20">
        <f>Data!AY867-Data!DF867</f>
        <v>-37</v>
      </c>
      <c r="AV867" s="20">
        <f>Data!AZ867-Data!DG867</f>
        <v>-2.4631578947368418</v>
      </c>
      <c r="AW867" s="20">
        <f>Data!BA867-Data!DH867</f>
        <v>-28</v>
      </c>
      <c r="AX867" s="20">
        <f>Data!BB867-Data!DI867</f>
        <v>-3.371052631578948</v>
      </c>
      <c r="AY867" s="20">
        <f>Data!BC867-Data!DJ867</f>
        <v>-22</v>
      </c>
      <c r="AZ867" s="20">
        <f>Data!BD867-Data!DK867</f>
        <v>23</v>
      </c>
      <c r="BA867" s="20">
        <f>Data!BE867-Data!DL867</f>
        <v>28</v>
      </c>
      <c r="BB867" s="20">
        <f>Data!BF867-Data!DM867</f>
        <v>-40</v>
      </c>
      <c r="BC867" s="20">
        <f>Data!BG867-Data!DN867</f>
        <v>114</v>
      </c>
      <c r="BD867" s="20">
        <f>Data!BH867-Data!DO867</f>
        <v>2.9000000000000057</v>
      </c>
      <c r="BE867" s="20">
        <f>Data!BI867-Data!DP867</f>
        <v>-5.3130000000000024</v>
      </c>
      <c r="BF867" s="20">
        <f>Data!BJ867-Data!DQ867</f>
        <v>8.2579999999999991</v>
      </c>
      <c r="BG867" s="20">
        <f>Data!BK867-Data!DR867</f>
        <v>2.8000000000000025E-2</v>
      </c>
      <c r="BH867" s="20">
        <f>Data!BL867-Data!DS867</f>
        <v>-2.8130000000000024</v>
      </c>
      <c r="BI867" s="20">
        <f>Data!BM867-Data!DT867</f>
        <v>0.14400000000000002</v>
      </c>
      <c r="BJ867" s="20">
        <f>Data!BN867-Data!DU867</f>
        <v>7</v>
      </c>
      <c r="BK867" s="20">
        <f>Data!BO867-Data!DV867</f>
        <v>1.0999999999999979</v>
      </c>
      <c r="BL867" s="20">
        <f>Data!BP867-Data!DW867</f>
        <v>1.2000000000000002</v>
      </c>
      <c r="BM867" s="20">
        <f>Data!BQ867-Data!DX867</f>
        <v>0.83421052631578974</v>
      </c>
      <c r="BN867" s="20">
        <f>Data!BR867-Data!DY867</f>
        <v>4.9000000000000004</v>
      </c>
      <c r="BO867" s="20">
        <f>Data!BS867-Data!DZ867</f>
        <v>-144</v>
      </c>
      <c r="BP867" s="20">
        <f>Data!BT867-Data!EA867</f>
        <v>0.10599999999999998</v>
      </c>
      <c r="BQ867" s="20">
        <f>Data!BU867-Data!EB867</f>
        <v>3</v>
      </c>
      <c r="BR867" s="20">
        <f>Data!BV867-Data!EC867</f>
        <v>-102</v>
      </c>
      <c r="BS867" s="20">
        <f>Data!BW867-Data!ED867</f>
        <v>-91</v>
      </c>
      <c r="BT867" s="20">
        <f>Data!BX867-Data!EE867</f>
        <v>-129</v>
      </c>
      <c r="BU867" s="20">
        <f>Data!BY867-Data!EF867</f>
        <v>-69</v>
      </c>
      <c r="BV867" s="20">
        <f>Data!BZ867-Data!EG867</f>
        <v>-80</v>
      </c>
      <c r="BW867" s="20">
        <f>Data!CA867-Data!EH867</f>
        <v>-81.300000000000011</v>
      </c>
      <c r="BX867" s="20">
        <f>Data!CB867-Data!EI867</f>
        <v>-144</v>
      </c>
      <c r="BY867" s="20">
        <f>Data!CC867-Data!EJ867</f>
        <v>-141</v>
      </c>
      <c r="BZ867" s="20">
        <f>Data!EK867</f>
        <v>11600.82</v>
      </c>
      <c r="CA867" s="20">
        <f>Data!EL867</f>
        <v>10293</v>
      </c>
      <c r="CB867" s="20">
        <f>Data!EM867</f>
        <v>84.94736842105263</v>
      </c>
      <c r="CC867" s="20">
        <f>Data!EN867</f>
        <v>116.28045000000002</v>
      </c>
      <c r="CD867" s="20">
        <f>Data!EO867</f>
        <v>11.78</v>
      </c>
      <c r="CE867" s="20">
        <f>Data!EP867</f>
        <v>196.245</v>
      </c>
      <c r="CF867" s="50">
        <f>IF(ISBLANK(Data!EQ867), "", Data!EQ867)</f>
        <v>83</v>
      </c>
      <c r="CG867" s="50">
        <f>IF(ISBLANK(Data!ER867), "", Data!ER867)</f>
        <v>73</v>
      </c>
      <c r="CH867" s="61" t="str">
        <f>IF(ISBLANK(Data!ES867), "", Data!ES867)</f>
        <v>Nicholls St.</v>
      </c>
      <c r="CI867" s="61">
        <f>IF(ISBLANK(Data!ET867), "", Data!ET867)</f>
        <v>156</v>
      </c>
    </row>
    <row r="868" spans="1:87" x14ac:dyDescent="0.45">
      <c r="A868" s="50">
        <f>IF(ISBLANK(Data!A868), "", Data!A868)</f>
        <v>45325</v>
      </c>
      <c r="B868" s="50" t="str">
        <f>IF(ISBLANK(Data!B868), "", Data!B868)</f>
        <v>Queens</v>
      </c>
      <c r="C868" s="50">
        <f>IF(ISBLANK(Data!C868), "", Data!C868)</f>
        <v>240</v>
      </c>
      <c r="D868" s="50" t="str">
        <f>IF(ISBLANK(Data!D868), "", Data!D868)</f>
        <v>Bellarmine</v>
      </c>
      <c r="E868" s="50">
        <f>IF(ISBLANK(Data!E868), "", Data!E868)</f>
        <v>21</v>
      </c>
      <c r="F868" s="50" t="str">
        <f>IF(ISBLANK(Data!F868), "", Data!F868)</f>
        <v>N</v>
      </c>
      <c r="G868" s="50" t="str">
        <f>IF(ISBLANK(Data!G868), "", Data!G868)</f>
        <v>Queens</v>
      </c>
      <c r="H868" s="50" t="str">
        <f>IF(ISBLANK(Data!H868), "", Data!H868)</f>
        <v>Bellarmine</v>
      </c>
      <c r="I868" s="50" t="str">
        <f>IF(ISBLANK(Data!I868), "", Data!I868)</f>
        <v>Queens</v>
      </c>
      <c r="J868" s="50" t="str">
        <f>IF(ISBLANK(Data!J868), "", Data!J868)</f>
        <v>Bellarmine</v>
      </c>
      <c r="K868" s="50" t="str">
        <f>IF(ISBLANK(Data!K868), "", Data!K868)</f>
        <v>Queens NC</v>
      </c>
      <c r="L868" s="50" t="str">
        <f>IF(ISBLANK(Data!L868), "", Data!L868)</f>
        <v>Bellarmine</v>
      </c>
      <c r="M868" s="50" t="str">
        <f>IF(ISBLANK(Data!M868), "", Data!M868)</f>
        <v>Queens</v>
      </c>
      <c r="N868" s="50" t="str">
        <f>IF(ISBLANK(Data!N868), "", Data!N868)</f>
        <v>Bellarmine</v>
      </c>
      <c r="O868" s="50" t="str">
        <f>IF(ISBLANK(Data!O868), "", Data!O868)</f>
        <v>Queens</v>
      </c>
      <c r="P868" s="50" t="str">
        <f>IF(ISBLANK(Data!P868), "", Data!P868)</f>
        <v>Bellarmine</v>
      </c>
      <c r="Q868" s="50" t="str">
        <f>IF(ISBLANK(Data!Q868), "", Data!Q868)</f>
        <v>Queens</v>
      </c>
      <c r="R868" s="50" t="str">
        <f>IF(ISBLANK(Data!R868), "", Data!R868)</f>
        <v>Bellarmine</v>
      </c>
      <c r="S868" s="20">
        <f>Data!W868-Data!CD868</f>
        <v>0.13043478260869595</v>
      </c>
      <c r="T868" s="20">
        <f>Data!X868-Data!CE868</f>
        <v>2.6999999999999993</v>
      </c>
      <c r="U868" s="20">
        <f>Data!Y868-Data!CF868</f>
        <v>0.79999999999999716</v>
      </c>
      <c r="V868" s="20">
        <f>Data!Z868-Data!CG868</f>
        <v>-1.7999999999999972</v>
      </c>
      <c r="W868" s="20">
        <f>Data!AA868-Data!CH868</f>
        <v>9.7000000000000028</v>
      </c>
      <c r="X868" s="20">
        <f>Data!AB868-Data!CI868</f>
        <v>0.10500000000000001</v>
      </c>
      <c r="Y868" s="20">
        <f>Data!AC868-Data!CJ868</f>
        <v>-2.12</v>
      </c>
      <c r="Z868" s="20">
        <f>Data!AD868-Data!CK868</f>
        <v>-1.2999999999999972</v>
      </c>
      <c r="AA868" s="20">
        <f>Data!AE868-Data!CL868</f>
        <v>0.79999999999999716</v>
      </c>
      <c r="AB868" s="20">
        <f>Data!AF868-Data!CM868</f>
        <v>-3.59</v>
      </c>
      <c r="AC868" s="20">
        <f>Data!AG868-Data!CN868</f>
        <v>1.1999999999999886</v>
      </c>
      <c r="AD868" s="20">
        <f>Data!AH868-Data!CO868</f>
        <v>-1.2999999999999972</v>
      </c>
      <c r="AE868" s="20">
        <f>Data!AI868-Data!CP868</f>
        <v>5.0100000000000006E-2</v>
      </c>
      <c r="AF868" s="20">
        <f>Data!AJ868-Data!CQ868</f>
        <v>2</v>
      </c>
      <c r="AG868" s="20">
        <f>Data!AK868-Data!CR868</f>
        <v>8.6956521739130432E-2</v>
      </c>
      <c r="AH868" s="20">
        <f>Data!AL868-Data!CS868</f>
        <v>70</v>
      </c>
      <c r="AI868" s="20">
        <f>Data!AM868-Data!CT868</f>
        <v>1.4299999999999997</v>
      </c>
      <c r="AJ868" s="20">
        <f>Data!AN868-Data!CU868</f>
        <v>-1.66</v>
      </c>
      <c r="AK868" s="20">
        <f>Data!AO868-Data!CV868</f>
        <v>273</v>
      </c>
      <c r="AL868" s="20">
        <f>Data!AP868-Data!CW868</f>
        <v>200</v>
      </c>
      <c r="AM868" s="20">
        <f>Data!AQ868-Data!CX868</f>
        <v>141</v>
      </c>
      <c r="AN868" s="20">
        <f>Data!AR868-Data!CY868</f>
        <v>1.100000000000001E-2</v>
      </c>
      <c r="AO868" s="20">
        <f>Data!AS868-Data!CZ868</f>
        <v>32</v>
      </c>
      <c r="AP868" s="20">
        <f>Data!AT868-Data!DA868</f>
        <v>112</v>
      </c>
      <c r="AQ868" s="20">
        <f>Data!AU868-Data!DB868</f>
        <v>-1.0999999999999954E-2</v>
      </c>
      <c r="AR868" s="20">
        <f>Data!AV868-Data!DC868</f>
        <v>87</v>
      </c>
      <c r="AS868" s="20">
        <f>Data!AW868-Data!DD868</f>
        <v>161</v>
      </c>
      <c r="AT868" s="20">
        <f>Data!AX868-Data!DE868</f>
        <v>-8.1000000000000072E-2</v>
      </c>
      <c r="AU868" s="20">
        <f>Data!AY868-Data!DF868</f>
        <v>75</v>
      </c>
      <c r="AV868" s="20">
        <f>Data!AZ868-Data!DG868</f>
        <v>3.2608695652173907</v>
      </c>
      <c r="AW868" s="20">
        <f>Data!BA868-Data!DH868</f>
        <v>114</v>
      </c>
      <c r="AX868" s="20">
        <f>Data!BB868-Data!DI868</f>
        <v>4.9565217391304373</v>
      </c>
      <c r="AY868" s="20">
        <f>Data!BC868-Data!DJ868</f>
        <v>4</v>
      </c>
      <c r="AZ868" s="20">
        <f>Data!BD868-Data!DK868</f>
        <v>51</v>
      </c>
      <c r="BA868" s="20">
        <f>Data!BE868-Data!DL868</f>
        <v>23</v>
      </c>
      <c r="BB868" s="20">
        <f>Data!BF868-Data!DM868</f>
        <v>49</v>
      </c>
      <c r="BC868" s="20">
        <f>Data!BG868-Data!DN868</f>
        <v>51</v>
      </c>
      <c r="BD868" s="20">
        <f>Data!BH868-Data!DO868</f>
        <v>11.899999999999991</v>
      </c>
      <c r="BE868" s="20">
        <f>Data!BI868-Data!DP868</f>
        <v>8.6960000000000122</v>
      </c>
      <c r="BF868" s="20">
        <f>Data!BJ868-Data!DQ868</f>
        <v>3.1739999999999995</v>
      </c>
      <c r="BG868" s="20">
        <f>Data!BK868-Data!DR868</f>
        <v>-0.21799999999999997</v>
      </c>
      <c r="BH868" s="20">
        <f>Data!BL868-Data!DS868</f>
        <v>2.1310000000000002</v>
      </c>
      <c r="BI868" s="20">
        <f>Data!BM868-Data!DT868</f>
        <v>8.7999999999999967E-2</v>
      </c>
      <c r="BJ868" s="20">
        <f>Data!BN868-Data!DU868</f>
        <v>4.8000000000000007</v>
      </c>
      <c r="BK868" s="20">
        <f>Data!BO868-Data!DV868</f>
        <v>7</v>
      </c>
      <c r="BL868" s="20">
        <f>Data!BP868-Data!DW868</f>
        <v>1</v>
      </c>
      <c r="BM868" s="20">
        <f>Data!BQ868-Data!DX868</f>
        <v>2.2173913043478262</v>
      </c>
      <c r="BN868" s="20">
        <f>Data!BR868-Data!DY868</f>
        <v>2.1999999999999993</v>
      </c>
      <c r="BO868" s="20">
        <f>Data!BS868-Data!DZ868</f>
        <v>-57</v>
      </c>
      <c r="BP868" s="20">
        <f>Data!BT868-Data!EA868</f>
        <v>3.400000000000003E-2</v>
      </c>
      <c r="BQ868" s="20">
        <f>Data!BU868-Data!EB868</f>
        <v>2</v>
      </c>
      <c r="BR868" s="20">
        <f>Data!BV868-Data!EC868</f>
        <v>-26</v>
      </c>
      <c r="BS868" s="20">
        <f>Data!BW868-Data!ED868</f>
        <v>-39</v>
      </c>
      <c r="BT868" s="20">
        <f>Data!BX868-Data!EE868</f>
        <v>-67</v>
      </c>
      <c r="BU868" s="20">
        <f>Data!BY868-Data!EF868</f>
        <v>-39</v>
      </c>
      <c r="BV868" s="20">
        <f>Data!BZ868-Data!EG868</f>
        <v>-21</v>
      </c>
      <c r="BW868" s="20">
        <f>Data!CA868-Data!EH868</f>
        <v>-38.5</v>
      </c>
      <c r="BX868" s="20">
        <f>Data!CB868-Data!EI868</f>
        <v>-55</v>
      </c>
      <c r="BY868" s="20">
        <f>Data!CC868-Data!EJ868</f>
        <v>-91</v>
      </c>
      <c r="BZ868" s="20">
        <f>Data!EK868</f>
        <v>11604.06</v>
      </c>
      <c r="CA868" s="20">
        <f>Data!EL868</f>
        <v>11330.34</v>
      </c>
      <c r="CB868" s="20">
        <f>Data!EM868</f>
        <v>66.57182608695652</v>
      </c>
      <c r="CC868" s="20">
        <f>Data!EN868</f>
        <v>77.738043478260877</v>
      </c>
      <c r="CD868" s="20">
        <f>Data!EO868</f>
        <v>13.6675</v>
      </c>
      <c r="CE868" s="20">
        <f>Data!EP868</f>
        <v>246.39999999999998</v>
      </c>
      <c r="CF868" s="50">
        <f>IF(ISBLANK(Data!EQ868), "", Data!EQ868)</f>
        <v>85</v>
      </c>
      <c r="CG868" s="50">
        <f>IF(ISBLANK(Data!ER868), "", Data!ER868)</f>
        <v>75</v>
      </c>
      <c r="CH868" s="61" t="str">
        <f>IF(ISBLANK(Data!ES868), "", Data!ES868)</f>
        <v>Queens</v>
      </c>
      <c r="CI868" s="61">
        <f>IF(ISBLANK(Data!ET868), "", Data!ET868)</f>
        <v>160</v>
      </c>
    </row>
    <row r="869" spans="1:87" x14ac:dyDescent="0.45">
      <c r="A869" s="50">
        <f>IF(ISBLANK(Data!A869), "", Data!A869)</f>
        <v>45325</v>
      </c>
      <c r="B869" s="50" t="str">
        <f>IF(ISBLANK(Data!B869), "", Data!B869)</f>
        <v>Utah Valley</v>
      </c>
      <c r="C869" s="50">
        <f>IF(ISBLANK(Data!C869), "", Data!C869)</f>
        <v>332</v>
      </c>
      <c r="D869" s="50" t="str">
        <f>IF(ISBLANK(Data!D869), "", Data!D869)</f>
        <v>Grand Canyon</v>
      </c>
      <c r="E869" s="50">
        <f>IF(ISBLANK(Data!E869), "", Data!E869)</f>
        <v>105</v>
      </c>
      <c r="F869" s="50" t="str">
        <f>IF(ISBLANK(Data!F869), "", Data!F869)</f>
        <v>N</v>
      </c>
      <c r="G869" s="50" t="str">
        <f>IF(ISBLANK(Data!G869), "", Data!G869)</f>
        <v>Utah Valley</v>
      </c>
      <c r="H869" s="50" t="str">
        <f>IF(ISBLANK(Data!H869), "", Data!H869)</f>
        <v>Grand Canyon</v>
      </c>
      <c r="I869" s="50" t="str">
        <f>IF(ISBLANK(Data!I869), "", Data!I869)</f>
        <v>Utah Valley</v>
      </c>
      <c r="J869" s="50" t="str">
        <f>IF(ISBLANK(Data!J869), "", Data!J869)</f>
        <v>Grand Canyon</v>
      </c>
      <c r="K869" s="50" t="str">
        <f>IF(ISBLANK(Data!K869), "", Data!K869)</f>
        <v>Utah Valley</v>
      </c>
      <c r="L869" s="50" t="str">
        <f>IF(ISBLANK(Data!L869), "", Data!L869)</f>
        <v>Grand Canyon</v>
      </c>
      <c r="M869" s="50" t="str">
        <f>IF(ISBLANK(Data!M869), "", Data!M869)</f>
        <v>Utah Valley</v>
      </c>
      <c r="N869" s="50" t="str">
        <f>IF(ISBLANK(Data!N869), "", Data!N869)</f>
        <v>Grd Canyon</v>
      </c>
      <c r="O869" s="50" t="str">
        <f>IF(ISBLANK(Data!O869), "", Data!O869)</f>
        <v>Utah Valley</v>
      </c>
      <c r="P869" s="50" t="str">
        <f>IF(ISBLANK(Data!P869), "", Data!P869)</f>
        <v>Grand Canyon</v>
      </c>
      <c r="Q869" s="50" t="str">
        <f>IF(ISBLANK(Data!Q869), "", Data!Q869)</f>
        <v>Utah Valley</v>
      </c>
      <c r="R869" s="50" t="str">
        <f>IF(ISBLANK(Data!R869), "", Data!R869)</f>
        <v>Grand Canyon</v>
      </c>
      <c r="S869" s="20">
        <f>Data!W869-Data!CD869</f>
        <v>-0.48051948051947996</v>
      </c>
      <c r="T869" s="20">
        <f>Data!X869-Data!CE869</f>
        <v>-14.15</v>
      </c>
      <c r="U869" s="20">
        <f>Data!Y869-Data!CF869</f>
        <v>-11.5</v>
      </c>
      <c r="V869" s="20">
        <f>Data!Z869-Data!CG869</f>
        <v>2.7000000000000028</v>
      </c>
      <c r="W869" s="20">
        <f>Data!AA869-Data!CH869</f>
        <v>-0.5</v>
      </c>
      <c r="X869" s="20">
        <f>Data!AB869-Data!CI869</f>
        <v>-7.3999999999999996E-2</v>
      </c>
      <c r="Y869" s="20">
        <f>Data!AC869-Data!CJ869</f>
        <v>4.84</v>
      </c>
      <c r="Z869" s="20">
        <f>Data!AD869-Data!CK869</f>
        <v>3.1000000000000085</v>
      </c>
      <c r="AA869" s="20">
        <f>Data!AE869-Data!CL869</f>
        <v>-1.7000000000000028</v>
      </c>
      <c r="AB869" s="20">
        <f>Data!AF869-Data!CM869</f>
        <v>8.4500000000000011</v>
      </c>
      <c r="AC869" s="20">
        <f>Data!AG869-Data!CN869</f>
        <v>-11.700000000000003</v>
      </c>
      <c r="AD869" s="20">
        <f>Data!AH869-Data!CO869</f>
        <v>2.7000000000000028</v>
      </c>
      <c r="AE869" s="20">
        <f>Data!AI869-Data!CP869</f>
        <v>-0.37020000000000003</v>
      </c>
      <c r="AF869" s="20">
        <f>Data!AJ869-Data!CQ869</f>
        <v>-29</v>
      </c>
      <c r="AG869" s="20">
        <f>Data!AK869-Data!CR869</f>
        <v>-1.3333333333333333</v>
      </c>
      <c r="AH869" s="20">
        <f>Data!AL869-Data!CS869</f>
        <v>-287</v>
      </c>
      <c r="AI869" s="20">
        <f>Data!AM869-Data!CT869</f>
        <v>-11.92</v>
      </c>
      <c r="AJ869" s="20">
        <f>Data!AN869-Data!CU869</f>
        <v>2.5300000000000002</v>
      </c>
      <c r="AK869" s="20">
        <f>Data!AO869-Data!CV869</f>
        <v>-321</v>
      </c>
      <c r="AL869" s="20">
        <f>Data!AP869-Data!CW869</f>
        <v>-18</v>
      </c>
      <c r="AM869" s="20">
        <f>Data!AQ869-Data!CX869</f>
        <v>-81</v>
      </c>
      <c r="AN869" s="20">
        <f>Data!AR869-Data!CY869</f>
        <v>-4.8999999999999988E-2</v>
      </c>
      <c r="AO869" s="20">
        <f>Data!AS869-Data!CZ869</f>
        <v>-48</v>
      </c>
      <c r="AP869" s="20">
        <f>Data!AT869-Data!DA869</f>
        <v>-74</v>
      </c>
      <c r="AQ869" s="20">
        <f>Data!AU869-Data!DB869</f>
        <v>-6.2E-2</v>
      </c>
      <c r="AR869" s="20">
        <f>Data!AV869-Data!DC869</f>
        <v>-81</v>
      </c>
      <c r="AS869" s="20">
        <f>Data!AW869-Data!DD869</f>
        <v>-74</v>
      </c>
      <c r="AT869" s="20">
        <f>Data!AX869-Data!DE869</f>
        <v>-5.2000000000000046E-2</v>
      </c>
      <c r="AU869" s="20">
        <f>Data!AY869-Data!DF869</f>
        <v>-59</v>
      </c>
      <c r="AV869" s="20">
        <f>Data!AZ869-Data!DG869</f>
        <v>-2.2359307359307348</v>
      </c>
      <c r="AW869" s="20">
        <f>Data!BA869-Data!DH869</f>
        <v>-106</v>
      </c>
      <c r="AX869" s="20">
        <f>Data!BB869-Data!DI869</f>
        <v>-3.220779220779221</v>
      </c>
      <c r="AY869" s="20">
        <f>Data!BC869-Data!DJ869</f>
        <v>37</v>
      </c>
      <c r="AZ869" s="20">
        <f>Data!BD869-Data!DK869</f>
        <v>-27</v>
      </c>
      <c r="BA869" s="20">
        <f>Data!BE869-Data!DL869</f>
        <v>-40</v>
      </c>
      <c r="BB869" s="20">
        <f>Data!BF869-Data!DM869</f>
        <v>-27</v>
      </c>
      <c r="BC869" s="20">
        <f>Data!BG869-Data!DN869</f>
        <v>2</v>
      </c>
      <c r="BD869" s="20">
        <f>Data!BH869-Data!DO869</f>
        <v>-11.400000000000006</v>
      </c>
      <c r="BE869" s="20">
        <f>Data!BI869-Data!DP869</f>
        <v>2.3659999999999997</v>
      </c>
      <c r="BF869" s="20">
        <f>Data!BJ869-Data!DQ869</f>
        <v>-13.831</v>
      </c>
      <c r="BG869" s="20">
        <f>Data!BK869-Data!DR869</f>
        <v>0.23299999999999987</v>
      </c>
      <c r="BH869" s="20">
        <f>Data!BL869-Data!DS869</f>
        <v>-0.65600000000000058</v>
      </c>
      <c r="BI869" s="20">
        <f>Data!BM869-Data!DT869</f>
        <v>-3.8000000000000034E-2</v>
      </c>
      <c r="BJ869" s="20">
        <f>Data!BN869-Data!DU869</f>
        <v>-2.6000000000000014</v>
      </c>
      <c r="BK869" s="20">
        <f>Data!BO869-Data!DV869</f>
        <v>-2.3000000000000007</v>
      </c>
      <c r="BL869" s="20">
        <f>Data!BP869-Data!DW869</f>
        <v>-1.7000000000000002</v>
      </c>
      <c r="BM869" s="20">
        <f>Data!BQ869-Data!DX869</f>
        <v>-0.88528138528138456</v>
      </c>
      <c r="BN869" s="20">
        <f>Data!BR869-Data!DY869</f>
        <v>1</v>
      </c>
      <c r="BO869" s="20">
        <f>Data!BS869-Data!DZ869</f>
        <v>158</v>
      </c>
      <c r="BP869" s="20">
        <f>Data!BT869-Data!EA869</f>
        <v>-0.11399999999999999</v>
      </c>
      <c r="BQ869" s="20">
        <f>Data!BU869-Data!EB869</f>
        <v>0</v>
      </c>
      <c r="BR869" s="20">
        <f>Data!BV869-Data!EC869</f>
        <v>137</v>
      </c>
      <c r="BS869" s="20">
        <f>Data!BW869-Data!ED869</f>
        <v>172</v>
      </c>
      <c r="BT869" s="20">
        <f>Data!BX869-Data!EE869</f>
        <v>187</v>
      </c>
      <c r="BU869" s="20">
        <f>Data!BY869-Data!EF869</f>
        <v>175</v>
      </c>
      <c r="BV869" s="20">
        <f>Data!BZ869-Data!EG869</f>
        <v>118</v>
      </c>
      <c r="BW869" s="20">
        <f>Data!CA869-Data!EH869</f>
        <v>131.69999999999999</v>
      </c>
      <c r="BX869" s="20">
        <f>Data!CB869-Data!EI869</f>
        <v>158</v>
      </c>
      <c r="BY869" s="20">
        <f>Data!CC869-Data!EJ869</f>
        <v>162</v>
      </c>
      <c r="BZ869" s="20">
        <f>Data!EK869</f>
        <v>10079.799999999999</v>
      </c>
      <c r="CA869" s="20">
        <f>Data!EL869</f>
        <v>11531.25</v>
      </c>
      <c r="CB869" s="20">
        <f>Data!EM869</f>
        <v>105.71068181818181</v>
      </c>
      <c r="CC869" s="20">
        <f>Data!EN869</f>
        <v>99.517428571428567</v>
      </c>
      <c r="CD869" s="20">
        <f>Data!EO869</f>
        <v>13.8756</v>
      </c>
      <c r="CE869" s="20">
        <f>Data!EP869</f>
        <v>269.27199999999999</v>
      </c>
      <c r="CF869" s="50">
        <f>IF(ISBLANK(Data!EQ869), "", Data!EQ869)</f>
        <v>67</v>
      </c>
      <c r="CG869" s="50">
        <f>IF(ISBLANK(Data!ER869), "", Data!ER869)</f>
        <v>86</v>
      </c>
      <c r="CH869" s="61" t="str">
        <f>IF(ISBLANK(Data!ES869), "", Data!ES869)</f>
        <v>Grand Canyon</v>
      </c>
      <c r="CI869" s="61">
        <f>IF(ISBLANK(Data!ET869), "", Data!ET869)</f>
        <v>153</v>
      </c>
    </row>
    <row r="870" spans="1:87" x14ac:dyDescent="0.45">
      <c r="A870" s="50">
        <f>IF(ISBLANK(Data!A870), "", Data!A870)</f>
        <v>45325</v>
      </c>
      <c r="B870" s="50" t="str">
        <f>IF(ISBLANK(Data!B870), "", Data!B870)</f>
        <v>Northern Arizona</v>
      </c>
      <c r="C870" s="50">
        <f>IF(ISBLANK(Data!C870), "", Data!C870)</f>
        <v>210</v>
      </c>
      <c r="D870" s="50" t="str">
        <f>IF(ISBLANK(Data!D870), "", Data!D870)</f>
        <v>Idaho St.</v>
      </c>
      <c r="E870" s="50">
        <f>IF(ISBLANK(Data!E870), "", Data!E870)</f>
        <v>117</v>
      </c>
      <c r="F870" s="50" t="str">
        <f>IF(ISBLANK(Data!F870), "", Data!F870)</f>
        <v>N</v>
      </c>
      <c r="G870" s="50" t="str">
        <f>IF(ISBLANK(Data!G870), "", Data!G870)</f>
        <v>Northern Arizona</v>
      </c>
      <c r="H870" s="50" t="str">
        <f>IF(ISBLANK(Data!H870), "", Data!H870)</f>
        <v>Idaho St.</v>
      </c>
      <c r="I870" s="50" t="str">
        <f>IF(ISBLANK(Data!I870), "", Data!I870)</f>
        <v>Northern Arizona</v>
      </c>
      <c r="J870" s="50" t="str">
        <f>IF(ISBLANK(Data!J870), "", Data!J870)</f>
        <v>Idaho St.</v>
      </c>
      <c r="K870" s="50" t="str">
        <f>IF(ISBLANK(Data!K870), "", Data!K870)</f>
        <v>Northern Arizona</v>
      </c>
      <c r="L870" s="50" t="str">
        <f>IF(ISBLANK(Data!L870), "", Data!L870)</f>
        <v>Idaho State</v>
      </c>
      <c r="M870" s="50" t="str">
        <f>IF(ISBLANK(Data!M870), "", Data!M870)</f>
        <v>N Arizona</v>
      </c>
      <c r="N870" s="50" t="str">
        <f>IF(ISBLANK(Data!N870), "", Data!N870)</f>
        <v>Idaho St</v>
      </c>
      <c r="O870" s="50" t="str">
        <f>IF(ISBLANK(Data!O870), "", Data!O870)</f>
        <v>N. Arizona</v>
      </c>
      <c r="P870" s="50" t="str">
        <f>IF(ISBLANK(Data!P870), "", Data!P870)</f>
        <v>Idaho St.</v>
      </c>
      <c r="Q870" s="50" t="str">
        <f>IF(ISBLANK(Data!Q870), "", Data!Q870)</f>
        <v>Northern Arizona</v>
      </c>
      <c r="R870" s="50" t="str">
        <f>IF(ISBLANK(Data!R870), "", Data!R870)</f>
        <v>Idaho State</v>
      </c>
      <c r="S870" s="20">
        <f>Data!W870-Data!CD870</f>
        <v>9.0909090909089996E-2</v>
      </c>
      <c r="T870" s="20">
        <f>Data!X870-Data!CE870</f>
        <v>-1.8900000000000006</v>
      </c>
      <c r="U870" s="20">
        <f>Data!Y870-Data!CF870</f>
        <v>-4.4000000000000057</v>
      </c>
      <c r="V870" s="20">
        <f>Data!Z870-Data!CG870</f>
        <v>-2.5999999999999943</v>
      </c>
      <c r="W870" s="20">
        <f>Data!AA870-Data!CH870</f>
        <v>4.2000000000000028</v>
      </c>
      <c r="X870" s="20">
        <f>Data!AB870-Data!CI870</f>
        <v>0.156</v>
      </c>
      <c r="Y870" s="20">
        <f>Data!AC870-Data!CJ870</f>
        <v>0.87</v>
      </c>
      <c r="Z870" s="20">
        <f>Data!AD870-Data!CK870</f>
        <v>-0.20000000000000284</v>
      </c>
      <c r="AA870" s="20">
        <f>Data!AE870-Data!CL870</f>
        <v>-1</v>
      </c>
      <c r="AB870" s="20">
        <f>Data!AF870-Data!CM870</f>
        <v>0.73</v>
      </c>
      <c r="AC870" s="20">
        <f>Data!AG870-Data!CN870</f>
        <v>-5.2999999999999972</v>
      </c>
      <c r="AD870" s="20">
        <f>Data!AH870-Data!CO870</f>
        <v>-2.1000000000000085</v>
      </c>
      <c r="AE870" s="20">
        <f>Data!AI870-Data!CP870</f>
        <v>-7.1100000000000024E-2</v>
      </c>
      <c r="AF870" s="20">
        <f>Data!AJ870-Data!CQ870</f>
        <v>2.9000000000000004</v>
      </c>
      <c r="AG870" s="20">
        <f>Data!AK870-Data!CR870</f>
        <v>0.13181818181818183</v>
      </c>
      <c r="AH870" s="20">
        <f>Data!AL870-Data!CS870</f>
        <v>50</v>
      </c>
      <c r="AI870" s="20">
        <f>Data!AM870-Data!CT870</f>
        <v>-3.3900000000000006</v>
      </c>
      <c r="AJ870" s="20">
        <f>Data!AN870-Data!CU870</f>
        <v>0.56999999999999984</v>
      </c>
      <c r="AK870" s="20">
        <f>Data!AO870-Data!CV870</f>
        <v>-59</v>
      </c>
      <c r="AL870" s="20">
        <f>Data!AP870-Data!CW870</f>
        <v>128</v>
      </c>
      <c r="AM870" s="20">
        <f>Data!AQ870-Data!CX870</f>
        <v>15</v>
      </c>
      <c r="AN870" s="20">
        <f>Data!AR870-Data!CY870</f>
        <v>-2.4000000000000021E-2</v>
      </c>
      <c r="AO870" s="20">
        <f>Data!AS870-Data!CZ870</f>
        <v>-2</v>
      </c>
      <c r="AP870" s="20">
        <f>Data!AT870-Data!DA870</f>
        <v>13</v>
      </c>
      <c r="AQ870" s="20">
        <f>Data!AU870-Data!DB870</f>
        <v>-1.3000000000000012E-2</v>
      </c>
      <c r="AR870" s="20">
        <f>Data!AV870-Data!DC870</f>
        <v>-9</v>
      </c>
      <c r="AS870" s="20">
        <f>Data!AW870-Data!DD870</f>
        <v>-4</v>
      </c>
      <c r="AT870" s="20">
        <f>Data!AX870-Data!DE870</f>
        <v>-1.5999999999999903E-2</v>
      </c>
      <c r="AU870" s="20">
        <f>Data!AY870-Data!DF870</f>
        <v>-47</v>
      </c>
      <c r="AV870" s="20">
        <f>Data!AZ870-Data!DG870</f>
        <v>-2.1363636363636367</v>
      </c>
      <c r="AW870" s="20">
        <f>Data!BA870-Data!DH870</f>
        <v>-45</v>
      </c>
      <c r="AX870" s="20">
        <f>Data!BB870-Data!DI870</f>
        <v>-2.0454545454545432</v>
      </c>
      <c r="AY870" s="20">
        <f>Data!BC870-Data!DJ870</f>
        <v>23</v>
      </c>
      <c r="AZ870" s="20">
        <f>Data!BD870-Data!DK870</f>
        <v>-21</v>
      </c>
      <c r="BA870" s="20">
        <f>Data!BE870-Data!DL870</f>
        <v>-18</v>
      </c>
      <c r="BB870" s="20">
        <f>Data!BF870-Data!DM870</f>
        <v>26</v>
      </c>
      <c r="BC870" s="20">
        <f>Data!BG870-Data!DN870</f>
        <v>48</v>
      </c>
      <c r="BD870" s="20">
        <f>Data!BH870-Data!DO870</f>
        <v>-2.7000000000000028</v>
      </c>
      <c r="BE870" s="20">
        <f>Data!BI870-Data!DP870</f>
        <v>5.8179999999999978</v>
      </c>
      <c r="BF870" s="20">
        <f>Data!BJ870-Data!DQ870</f>
        <v>-8.5</v>
      </c>
      <c r="BG870" s="20">
        <f>Data!BK870-Data!DR870</f>
        <v>-1.6999999999999904E-2</v>
      </c>
      <c r="BH870" s="20">
        <f>Data!BL870-Data!DS870</f>
        <v>1.1820000000000004</v>
      </c>
      <c r="BI870" s="20">
        <f>Data!BM870-Data!DT870</f>
        <v>-0.12999999999999995</v>
      </c>
      <c r="BJ870" s="20">
        <f>Data!BN870-Data!DU870</f>
        <v>0.5</v>
      </c>
      <c r="BK870" s="20">
        <f>Data!BO870-Data!DV870</f>
        <v>-0.19999999999999929</v>
      </c>
      <c r="BL870" s="20">
        <f>Data!BP870-Data!DW870</f>
        <v>-0.79999999999999982</v>
      </c>
      <c r="BM870" s="20">
        <f>Data!BQ870-Data!DX870</f>
        <v>-0.95454545454545503</v>
      </c>
      <c r="BN870" s="20">
        <f>Data!BR870-Data!DY870</f>
        <v>2.1000000000000014</v>
      </c>
      <c r="BO870" s="20">
        <f>Data!BS870-Data!DZ870</f>
        <v>-116</v>
      </c>
      <c r="BP870" s="20">
        <f>Data!BT870-Data!EA870</f>
        <v>6.7000000000000004E-2</v>
      </c>
      <c r="BQ870" s="20">
        <f>Data!BU870-Data!EB870</f>
        <v>2</v>
      </c>
      <c r="BR870" s="20">
        <f>Data!BV870-Data!EC870</f>
        <v>25</v>
      </c>
      <c r="BS870" s="20">
        <f>Data!BW870-Data!ED870</f>
        <v>-62</v>
      </c>
      <c r="BT870" s="20">
        <f>Data!BX870-Data!EE870</f>
        <v>-87</v>
      </c>
      <c r="BU870" s="20">
        <f>Data!BY870-Data!EF870</f>
        <v>39</v>
      </c>
      <c r="BV870" s="20">
        <f>Data!BZ870-Data!EG870</f>
        <v>20</v>
      </c>
      <c r="BW870" s="20">
        <f>Data!CA870-Data!EH870</f>
        <v>-29.300000000000011</v>
      </c>
      <c r="BX870" s="20">
        <f>Data!CB870-Data!EI870</f>
        <v>-115</v>
      </c>
      <c r="BY870" s="20">
        <f>Data!CC870-Data!EJ870</f>
        <v>-48</v>
      </c>
      <c r="BZ870" s="20">
        <f>Data!EK870</f>
        <v>10963.05</v>
      </c>
      <c r="CA870" s="20">
        <f>Data!EL870</f>
        <v>11185.230000000001</v>
      </c>
      <c r="CB870" s="20">
        <f>Data!EM870</f>
        <v>88.249818181818185</v>
      </c>
      <c r="CC870" s="20">
        <f>Data!EN870</f>
        <v>69.019136363636349</v>
      </c>
      <c r="CD870" s="20">
        <f>Data!EO870</f>
        <v>12.8154</v>
      </c>
      <c r="CE870" s="20">
        <f>Data!EP870</f>
        <v>243.626</v>
      </c>
      <c r="CF870" s="50">
        <f>IF(ISBLANK(Data!EQ870), "", Data!EQ870)</f>
        <v>79</v>
      </c>
      <c r="CG870" s="50">
        <f>IF(ISBLANK(Data!ER870), "", Data!ER870)</f>
        <v>81</v>
      </c>
      <c r="CH870" s="61" t="str">
        <f>IF(ISBLANK(Data!ES870), "", Data!ES870)</f>
        <v>Idaho St.</v>
      </c>
      <c r="CI870" s="61">
        <f>IF(ISBLANK(Data!ET870), "", Data!ET870)</f>
        <v>160</v>
      </c>
    </row>
    <row r="871" spans="1:87" x14ac:dyDescent="0.45">
      <c r="A871" s="50">
        <f>IF(ISBLANK(Data!A871), "", Data!A871)</f>
        <v>45325</v>
      </c>
      <c r="B871" s="50" t="str">
        <f>IF(ISBLANK(Data!B871), "", Data!B871)</f>
        <v>Chattanooga</v>
      </c>
      <c r="C871" s="50">
        <f>IF(ISBLANK(Data!C871), "", Data!C871)</f>
        <v>50</v>
      </c>
      <c r="D871" s="50" t="str">
        <f>IF(ISBLANK(Data!D871), "", Data!D871)</f>
        <v>Samford</v>
      </c>
      <c r="E871" s="50">
        <f>IF(ISBLANK(Data!E871), "", Data!E871)</f>
        <v>257</v>
      </c>
      <c r="F871" s="50" t="str">
        <f>IF(ISBLANK(Data!F871), "", Data!F871)</f>
        <v>N</v>
      </c>
      <c r="G871" s="50" t="str">
        <f>IF(ISBLANK(Data!G871), "", Data!G871)</f>
        <v>Chattanooga</v>
      </c>
      <c r="H871" s="50" t="str">
        <f>IF(ISBLANK(Data!H871), "", Data!H871)</f>
        <v>Samford</v>
      </c>
      <c r="I871" s="50" t="str">
        <f>IF(ISBLANK(Data!I871), "", Data!I871)</f>
        <v>Chattanooga</v>
      </c>
      <c r="J871" s="50" t="str">
        <f>IF(ISBLANK(Data!J871), "", Data!J871)</f>
        <v>Samford</v>
      </c>
      <c r="K871" s="50" t="str">
        <f>IF(ISBLANK(Data!K871), "", Data!K871)</f>
        <v>Chattanooga</v>
      </c>
      <c r="L871" s="50" t="str">
        <f>IF(ISBLANK(Data!L871), "", Data!L871)</f>
        <v>Samford</v>
      </c>
      <c r="M871" s="50" t="str">
        <f>IF(ISBLANK(Data!M871), "", Data!M871)</f>
        <v>Chattanooga</v>
      </c>
      <c r="N871" s="50" t="str">
        <f>IF(ISBLANK(Data!N871), "", Data!N871)</f>
        <v>Samford</v>
      </c>
      <c r="O871" s="50" t="str">
        <f>IF(ISBLANK(Data!O871), "", Data!O871)</f>
        <v>Chattanooga</v>
      </c>
      <c r="P871" s="50" t="str">
        <f>IF(ISBLANK(Data!P871), "", Data!P871)</f>
        <v>Samford</v>
      </c>
      <c r="Q871" s="50" t="str">
        <f>IF(ISBLANK(Data!Q871), "", Data!Q871)</f>
        <v>Chattanooga</v>
      </c>
      <c r="R871" s="50" t="str">
        <f>IF(ISBLANK(Data!R871), "", Data!R871)</f>
        <v>Samford</v>
      </c>
      <c r="S871" s="20">
        <f>Data!W871-Data!CD871</f>
        <v>-0.18181818181818199</v>
      </c>
      <c r="T871" s="20">
        <f>Data!X871-Data!CE871</f>
        <v>-5.47</v>
      </c>
      <c r="U871" s="20">
        <f>Data!Y871-Data!CF871</f>
        <v>-3.7999999999999972</v>
      </c>
      <c r="V871" s="20">
        <f>Data!Z871-Data!CG871</f>
        <v>1.5999999999999943</v>
      </c>
      <c r="W871" s="20">
        <f>Data!AA871-Data!CH871</f>
        <v>-5.8999999999999915</v>
      </c>
      <c r="X871" s="20">
        <f>Data!AB871-Data!CI871</f>
        <v>-0.11600000000000001</v>
      </c>
      <c r="Y871" s="20">
        <f>Data!AC871-Data!CJ871</f>
        <v>1.4200000000000004</v>
      </c>
      <c r="Z871" s="20">
        <f>Data!AD871-Data!CK871</f>
        <v>1.2999999999999972</v>
      </c>
      <c r="AA871" s="20">
        <f>Data!AE871-Data!CL871</f>
        <v>0</v>
      </c>
      <c r="AB871" s="20">
        <f>Data!AF871-Data!CM871</f>
        <v>1.1299999999999999</v>
      </c>
      <c r="AC871" s="20">
        <f>Data!AG871-Data!CN871</f>
        <v>-4.1000000000000085</v>
      </c>
      <c r="AD871" s="20">
        <f>Data!AH871-Data!CO871</f>
        <v>2.8000000000000114</v>
      </c>
      <c r="AE871" s="20">
        <f>Data!AI871-Data!CP871</f>
        <v>-0.1633</v>
      </c>
      <c r="AF871" s="20">
        <f>Data!AJ871-Data!CQ871</f>
        <v>-3.6</v>
      </c>
      <c r="AG871" s="20">
        <f>Data!AK871-Data!CR871</f>
        <v>-0.16363636363636366</v>
      </c>
      <c r="AH871" s="20">
        <f>Data!AL871-Data!CS871</f>
        <v>-94</v>
      </c>
      <c r="AI871" s="20">
        <f>Data!AM871-Data!CT871</f>
        <v>-5.41</v>
      </c>
      <c r="AJ871" s="20">
        <f>Data!AN871-Data!CU871</f>
        <v>-0.46000000000000041</v>
      </c>
      <c r="AK871" s="20">
        <f>Data!AO871-Data!CV871</f>
        <v>-191</v>
      </c>
      <c r="AL871" s="20">
        <f>Data!AP871-Data!CW871</f>
        <v>-108</v>
      </c>
      <c r="AM871" s="20">
        <f>Data!AQ871-Data!CX871</f>
        <v>-111</v>
      </c>
      <c r="AN871" s="20">
        <f>Data!AR871-Data!CY871</f>
        <v>-1.6000000000000014E-2</v>
      </c>
      <c r="AO871" s="20">
        <f>Data!AS871-Data!CZ871</f>
        <v>2</v>
      </c>
      <c r="AP871" s="20">
        <f>Data!AT871-Data!DA871</f>
        <v>88</v>
      </c>
      <c r="AQ871" s="20">
        <f>Data!AU871-Data!DB871</f>
        <v>-5.2000000000000046E-2</v>
      </c>
      <c r="AR871" s="20">
        <f>Data!AV871-Data!DC871</f>
        <v>-41</v>
      </c>
      <c r="AS871" s="20">
        <f>Data!AW871-Data!DD871</f>
        <v>-60</v>
      </c>
      <c r="AT871" s="20">
        <f>Data!AX871-Data!DE871</f>
        <v>8.0000000000000071E-3</v>
      </c>
      <c r="AU871" s="20">
        <f>Data!AY871-Data!DF871</f>
        <v>-52</v>
      </c>
      <c r="AV871" s="20">
        <f>Data!AZ871-Data!DG871</f>
        <v>-2.3636363636363633</v>
      </c>
      <c r="AW871" s="20">
        <f>Data!BA871-Data!DH871</f>
        <v>14</v>
      </c>
      <c r="AX871" s="20">
        <f>Data!BB871-Data!DI871</f>
        <v>0.63636363636363313</v>
      </c>
      <c r="AY871" s="20">
        <f>Data!BC871-Data!DJ871</f>
        <v>-109</v>
      </c>
      <c r="AZ871" s="20">
        <f>Data!BD871-Data!DK871</f>
        <v>-98</v>
      </c>
      <c r="BA871" s="20">
        <f>Data!BE871-Data!DL871</f>
        <v>-2</v>
      </c>
      <c r="BB871" s="20">
        <f>Data!BF871-Data!DM871</f>
        <v>-38</v>
      </c>
      <c r="BC871" s="20">
        <f>Data!BG871-Data!DN871</f>
        <v>-48</v>
      </c>
      <c r="BD871" s="20">
        <f>Data!BH871-Data!DO871</f>
        <v>-8.7000000000000028</v>
      </c>
      <c r="BE871" s="20">
        <f>Data!BI871-Data!DP871</f>
        <v>-4.909000000000006</v>
      </c>
      <c r="BF871" s="20">
        <f>Data!BJ871-Data!DQ871</f>
        <v>-3.7729999999999997</v>
      </c>
      <c r="BG871" s="20">
        <f>Data!BK871-Data!DR871</f>
        <v>-0.21399999999999997</v>
      </c>
      <c r="BH871" s="20">
        <f>Data!BL871-Data!DS871</f>
        <v>-1.7269999999999985</v>
      </c>
      <c r="BI871" s="20">
        <f>Data!BM871-Data!DT871</f>
        <v>-0.25599999999999989</v>
      </c>
      <c r="BJ871" s="20">
        <f>Data!BN871-Data!DU871</f>
        <v>4</v>
      </c>
      <c r="BK871" s="20">
        <f>Data!BO871-Data!DV871</f>
        <v>-2.6999999999999993</v>
      </c>
      <c r="BL871" s="20">
        <f>Data!BP871-Data!DW871</f>
        <v>0</v>
      </c>
      <c r="BM871" s="20">
        <f>Data!BQ871-Data!DX871</f>
        <v>-4.454545454545455</v>
      </c>
      <c r="BN871" s="20">
        <f>Data!BR871-Data!DY871</f>
        <v>-2.1999999999999993</v>
      </c>
      <c r="BO871" s="20">
        <f>Data!BS871-Data!DZ871</f>
        <v>87</v>
      </c>
      <c r="BP871" s="20">
        <f>Data!BT871-Data!EA871</f>
        <v>-6.4999999999999947E-2</v>
      </c>
      <c r="BQ871" s="20">
        <f>Data!BU871-Data!EB871</f>
        <v>1</v>
      </c>
      <c r="BR871" s="20">
        <f>Data!BV871-Data!EC871</f>
        <v>39</v>
      </c>
      <c r="BS871" s="20">
        <f>Data!BW871-Data!ED871</f>
        <v>79</v>
      </c>
      <c r="BT871" s="20">
        <f>Data!BX871-Data!EE871</f>
        <v>74</v>
      </c>
      <c r="BU871" s="20">
        <f>Data!BY871-Data!EF871</f>
        <v>31</v>
      </c>
      <c r="BV871" s="20">
        <f>Data!BZ871-Data!EG871</f>
        <v>45</v>
      </c>
      <c r="BW871" s="20">
        <f>Data!CA871-Data!EH871</f>
        <v>46.8</v>
      </c>
      <c r="BX871" s="20">
        <f>Data!CB871-Data!EI871</f>
        <v>90</v>
      </c>
      <c r="BY871" s="20">
        <f>Data!CC871-Data!EJ871</f>
        <v>77</v>
      </c>
      <c r="BZ871" s="20">
        <f>Data!EK871</f>
        <v>11616.43</v>
      </c>
      <c r="CA871" s="20">
        <f>Data!EL871</f>
        <v>12200.01</v>
      </c>
      <c r="CB871" s="20">
        <f>Data!EM871</f>
        <v>132.08163636363639</v>
      </c>
      <c r="CC871" s="20">
        <f>Data!EN871</f>
        <v>90.49345454545454</v>
      </c>
      <c r="CD871" s="20">
        <f>Data!EO871</f>
        <v>12.045</v>
      </c>
      <c r="CE871" s="20">
        <f>Data!EP871</f>
        <v>304.05599999999998</v>
      </c>
      <c r="CF871" s="50">
        <f>IF(ISBLANK(Data!EQ871), "", Data!EQ871)</f>
        <v>56</v>
      </c>
      <c r="CG871" s="50">
        <f>IF(ISBLANK(Data!ER871), "", Data!ER871)</f>
        <v>78</v>
      </c>
      <c r="CH871" s="61" t="str">
        <f>IF(ISBLANK(Data!ES871), "", Data!ES871)</f>
        <v>Samford</v>
      </c>
      <c r="CI871" s="61">
        <f>IF(ISBLANK(Data!ET871), "", Data!ET871)</f>
        <v>134</v>
      </c>
    </row>
    <row r="872" spans="1:87" x14ac:dyDescent="0.45">
      <c r="A872" s="50">
        <f>IF(ISBLANK(Data!A872), "", Data!A872)</f>
        <v>45325</v>
      </c>
      <c r="B872" s="50" t="str">
        <f>IF(ISBLANK(Data!B872), "", Data!B872)</f>
        <v>Tennessee St.</v>
      </c>
      <c r="C872" s="50">
        <f>IF(ISBLANK(Data!C872), "", Data!C872)</f>
        <v>295</v>
      </c>
      <c r="D872" s="50" t="str">
        <f>IF(ISBLANK(Data!D872), "", Data!D872)</f>
        <v>Southern Indiana</v>
      </c>
      <c r="E872" s="50">
        <f>IF(ISBLANK(Data!E872), "", Data!E872)</f>
        <v>278</v>
      </c>
      <c r="F872" s="50" t="str">
        <f>IF(ISBLANK(Data!F872), "", Data!F872)</f>
        <v>N</v>
      </c>
      <c r="G872" s="50" t="str">
        <f>IF(ISBLANK(Data!G872), "", Data!G872)</f>
        <v>Tennessee St.</v>
      </c>
      <c r="H872" s="50" t="str">
        <f>IF(ISBLANK(Data!H872), "", Data!H872)</f>
        <v>Southern Indiana</v>
      </c>
      <c r="I872" s="50" t="str">
        <f>IF(ISBLANK(Data!I872), "", Data!I872)</f>
        <v>Tennessee St.</v>
      </c>
      <c r="J872" s="50" t="str">
        <f>IF(ISBLANK(Data!J872), "", Data!J872)</f>
        <v>Southern Indiana</v>
      </c>
      <c r="K872" s="50" t="str">
        <f>IF(ISBLANK(Data!K872), "", Data!K872)</f>
        <v>Tennessee State</v>
      </c>
      <c r="L872" s="50" t="str">
        <f>IF(ISBLANK(Data!L872), "", Data!L872)</f>
        <v>Southern Indiana</v>
      </c>
      <c r="M872" s="50" t="str">
        <f>IF(ISBLANK(Data!M872), "", Data!M872)</f>
        <v>TN State</v>
      </c>
      <c r="N872" s="50" t="str">
        <f>IF(ISBLANK(Data!N872), "", Data!N872)</f>
        <v>S Indiana</v>
      </c>
      <c r="O872" s="50" t="str">
        <f>IF(ISBLANK(Data!O872), "", Data!O872)</f>
        <v>Tennessee St.</v>
      </c>
      <c r="P872" s="50" t="str">
        <f>IF(ISBLANK(Data!P872), "", Data!P872)</f>
        <v>Southern Indiana</v>
      </c>
      <c r="Q872" s="50" t="str">
        <f>IF(ISBLANK(Data!Q872), "", Data!Q872)</f>
        <v>Tennessee State</v>
      </c>
      <c r="R872" s="50" t="str">
        <f>IF(ISBLANK(Data!R872), "", Data!R872)</f>
        <v>Southern Indiana</v>
      </c>
      <c r="S872" s="20">
        <f>Data!W872-Data!CD872</f>
        <v>0.27272727272727199</v>
      </c>
      <c r="T872" s="20">
        <f>Data!X872-Data!CE872</f>
        <v>8.85</v>
      </c>
      <c r="U872" s="20">
        <f>Data!Y872-Data!CF872</f>
        <v>6.8999999999999915</v>
      </c>
      <c r="V872" s="20">
        <f>Data!Z872-Data!CG872</f>
        <v>-2</v>
      </c>
      <c r="W872" s="20">
        <f>Data!AA872-Data!CH872</f>
        <v>-1.0999999999999943</v>
      </c>
      <c r="X872" s="20">
        <f>Data!AB872-Data!CI872</f>
        <v>5.5E-2</v>
      </c>
      <c r="Y872" s="20">
        <f>Data!AC872-Data!CJ872</f>
        <v>-0.54999999999999982</v>
      </c>
      <c r="Z872" s="20">
        <f>Data!AD872-Data!CK872</f>
        <v>0</v>
      </c>
      <c r="AA872" s="20">
        <f>Data!AE872-Data!CL872</f>
        <v>0.5</v>
      </c>
      <c r="AB872" s="20">
        <f>Data!AF872-Data!CM872</f>
        <v>-3.93</v>
      </c>
      <c r="AC872" s="20">
        <f>Data!AG872-Data!CN872</f>
        <v>5.2000000000000028</v>
      </c>
      <c r="AD872" s="20">
        <f>Data!AH872-Data!CO872</f>
        <v>-1.9000000000000057</v>
      </c>
      <c r="AE872" s="20">
        <f>Data!AI872-Data!CP872</f>
        <v>0.13920000000000002</v>
      </c>
      <c r="AF872" s="20">
        <f>Data!AJ872-Data!CQ872</f>
        <v>5.2</v>
      </c>
      <c r="AG872" s="20">
        <f>Data!AK872-Data!CR872</f>
        <v>0.23636363636363633</v>
      </c>
      <c r="AH872" s="20">
        <f>Data!AL872-Data!CS872</f>
        <v>155</v>
      </c>
      <c r="AI872" s="20">
        <f>Data!AM872-Data!CT872</f>
        <v>5.6599999999999993</v>
      </c>
      <c r="AJ872" s="20">
        <f>Data!AN872-Data!CU872</f>
        <v>-2.14</v>
      </c>
      <c r="AK872" s="20">
        <f>Data!AO872-Data!CV872</f>
        <v>143</v>
      </c>
      <c r="AL872" s="20">
        <f>Data!AP872-Data!CW872</f>
        <v>-29</v>
      </c>
      <c r="AM872" s="20">
        <f>Data!AQ872-Data!CX872</f>
        <v>49</v>
      </c>
      <c r="AN872" s="20">
        <f>Data!AR872-Data!CY872</f>
        <v>3.7999999999999978E-2</v>
      </c>
      <c r="AO872" s="20">
        <f>Data!AS872-Data!CZ872</f>
        <v>11</v>
      </c>
      <c r="AP872" s="20">
        <f>Data!AT872-Data!DA872</f>
        <v>18</v>
      </c>
      <c r="AQ872" s="20">
        <f>Data!AU872-Data!DB872</f>
        <v>1.2000000000000011E-2</v>
      </c>
      <c r="AR872" s="20">
        <f>Data!AV872-Data!DC872</f>
        <v>-8</v>
      </c>
      <c r="AS872" s="20">
        <f>Data!AW872-Data!DD872</f>
        <v>-19</v>
      </c>
      <c r="AT872" s="20">
        <f>Data!AX872-Data!DE872</f>
        <v>1.4000000000000012E-2</v>
      </c>
      <c r="AU872" s="20">
        <f>Data!AY872-Data!DF872</f>
        <v>-3</v>
      </c>
      <c r="AV872" s="20">
        <f>Data!AZ872-Data!DG872</f>
        <v>-0.13636363636363669</v>
      </c>
      <c r="AW872" s="20">
        <f>Data!BA872-Data!DH872</f>
        <v>-39</v>
      </c>
      <c r="AX872" s="20">
        <f>Data!BB872-Data!DI872</f>
        <v>-1.7727272727272663</v>
      </c>
      <c r="AY872" s="20">
        <f>Data!BC872-Data!DJ872</f>
        <v>15</v>
      </c>
      <c r="AZ872" s="20">
        <f>Data!BD872-Data!DK872</f>
        <v>-2</v>
      </c>
      <c r="BA872" s="20">
        <f>Data!BE872-Data!DL872</f>
        <v>5</v>
      </c>
      <c r="BB872" s="20">
        <f>Data!BF872-Data!DM872</f>
        <v>-34</v>
      </c>
      <c r="BC872" s="20">
        <f>Data!BG872-Data!DN872</f>
        <v>-45</v>
      </c>
      <c r="BD872" s="20">
        <f>Data!BH872-Data!DO872</f>
        <v>6.5</v>
      </c>
      <c r="BE872" s="20">
        <f>Data!BI872-Data!DP872</f>
        <v>-1.3190000000000026</v>
      </c>
      <c r="BF872" s="20">
        <f>Data!BJ872-Data!DQ872</f>
        <v>7.8179999999999996</v>
      </c>
      <c r="BG872" s="20">
        <f>Data!BK872-Data!DR872</f>
        <v>0.16000000000000003</v>
      </c>
      <c r="BH872" s="20">
        <f>Data!BL872-Data!DS872</f>
        <v>-1.5449999999999999</v>
      </c>
      <c r="BI872" s="20">
        <f>Data!BM872-Data!DT872</f>
        <v>4.8999999999999988E-2</v>
      </c>
      <c r="BJ872" s="20">
        <f>Data!BN872-Data!DU872</f>
        <v>0.80000000000000071</v>
      </c>
      <c r="BK872" s="20">
        <f>Data!BO872-Data!DV872</f>
        <v>-0.89999999999999858</v>
      </c>
      <c r="BL872" s="20">
        <f>Data!BP872-Data!DW872</f>
        <v>0.29999999999999982</v>
      </c>
      <c r="BM872" s="20">
        <f>Data!BQ872-Data!DX872</f>
        <v>-9.0909090909090828E-2</v>
      </c>
      <c r="BN872" s="20">
        <f>Data!BR872-Data!DY872</f>
        <v>-2</v>
      </c>
      <c r="BO872" s="20">
        <f>Data!BS872-Data!DZ872</f>
        <v>-75</v>
      </c>
      <c r="BP872" s="20">
        <f>Data!BT872-Data!EA872</f>
        <v>5.7999999999999996E-2</v>
      </c>
      <c r="BQ872" s="20">
        <f>Data!BU872-Data!EB872</f>
        <v>0</v>
      </c>
      <c r="BR872" s="20">
        <f>Data!BV872-Data!EC872</f>
        <v>-70</v>
      </c>
      <c r="BS872" s="20">
        <f>Data!BW872-Data!ED872</f>
        <v>-100</v>
      </c>
      <c r="BT872" s="20">
        <f>Data!BX872-Data!EE872</f>
        <v>-110</v>
      </c>
      <c r="BU872" s="20">
        <f>Data!BY872-Data!EF872</f>
        <v>-71</v>
      </c>
      <c r="BV872" s="20">
        <f>Data!BZ872-Data!EG872</f>
        <v>-69</v>
      </c>
      <c r="BW872" s="20">
        <f>Data!CA872-Data!EH872</f>
        <v>-70.5</v>
      </c>
      <c r="BX872" s="20">
        <f>Data!CB872-Data!EI872</f>
        <v>-75</v>
      </c>
      <c r="BY872" s="20">
        <f>Data!CC872-Data!EJ872</f>
        <v>-128</v>
      </c>
      <c r="BZ872" s="20">
        <f>Data!EK872</f>
        <v>11057.76</v>
      </c>
      <c r="CA872" s="20">
        <f>Data!EL872</f>
        <v>10113.030000000001</v>
      </c>
      <c r="CB872" s="20">
        <f>Data!EM872</f>
        <v>79.825227272727275</v>
      </c>
      <c r="CC872" s="20">
        <f>Data!EN872</f>
        <v>88.454545454545453</v>
      </c>
      <c r="CD872" s="20">
        <f>Data!EO872</f>
        <v>13.597599999999998</v>
      </c>
      <c r="CE872" s="20">
        <f>Data!EP872</f>
        <v>338.09699999999998</v>
      </c>
      <c r="CF872" s="50">
        <f>IF(ISBLANK(Data!EQ872), "", Data!EQ872)</f>
        <v>79</v>
      </c>
      <c r="CG872" s="50">
        <f>IF(ISBLANK(Data!ER872), "", Data!ER872)</f>
        <v>74</v>
      </c>
      <c r="CH872" s="61" t="str">
        <f>IF(ISBLANK(Data!ES872), "", Data!ES872)</f>
        <v>Tennessee St.</v>
      </c>
      <c r="CI872" s="61">
        <f>IF(ISBLANK(Data!ET872), "", Data!ET872)</f>
        <v>153</v>
      </c>
    </row>
    <row r="873" spans="1:87" x14ac:dyDescent="0.45">
      <c r="A873" s="50">
        <f>IF(ISBLANK(Data!A873), "", Data!A873)</f>
        <v>45325</v>
      </c>
      <c r="B873" s="50" t="str">
        <f>IF(ISBLANK(Data!B873), "", Data!B873)</f>
        <v>SIU Edwardsville</v>
      </c>
      <c r="C873" s="50">
        <f>IF(ISBLANK(Data!C873), "", Data!C873)</f>
        <v>266</v>
      </c>
      <c r="D873" s="50" t="str">
        <f>IF(ISBLANK(Data!D873), "", Data!D873)</f>
        <v>Tennessee Martin</v>
      </c>
      <c r="E873" s="50">
        <f>IF(ISBLANK(Data!E873), "", Data!E873)</f>
        <v>294</v>
      </c>
      <c r="F873" s="50" t="str">
        <f>IF(ISBLANK(Data!F873), "", Data!F873)</f>
        <v>N</v>
      </c>
      <c r="G873" s="50" t="str">
        <f>IF(ISBLANK(Data!G873), "", Data!G873)</f>
        <v>SIU Edwardsville</v>
      </c>
      <c r="H873" s="50" t="str">
        <f>IF(ISBLANK(Data!H873), "", Data!H873)</f>
        <v>Tennessee Martin</v>
      </c>
      <c r="I873" s="50" t="str">
        <f>IF(ISBLANK(Data!I873), "", Data!I873)</f>
        <v>SIU Edwardsville</v>
      </c>
      <c r="J873" s="50" t="str">
        <f>IF(ISBLANK(Data!J873), "", Data!J873)</f>
        <v>Tennessee Martin</v>
      </c>
      <c r="K873" s="50" t="str">
        <f>IF(ISBLANK(Data!K873), "", Data!K873)</f>
        <v>SIU Edwardsville</v>
      </c>
      <c r="L873" s="50" t="str">
        <f>IF(ISBLANK(Data!L873), "", Data!L873)</f>
        <v>Tennessee-Martin</v>
      </c>
      <c r="M873" s="50" t="str">
        <f>IF(ISBLANK(Data!M873), "", Data!M873)</f>
        <v>SIU Edward</v>
      </c>
      <c r="N873" s="50" t="str">
        <f>IF(ISBLANK(Data!N873), "", Data!N873)</f>
        <v>TN Martin</v>
      </c>
      <c r="O873" s="50" t="str">
        <f>IF(ISBLANK(Data!O873), "", Data!O873)</f>
        <v>SIUE</v>
      </c>
      <c r="P873" s="50" t="str">
        <f>IF(ISBLANK(Data!P873), "", Data!P873)</f>
        <v>UT Martin</v>
      </c>
      <c r="Q873" s="50" t="str">
        <f>IF(ISBLANK(Data!Q873), "", Data!Q873)</f>
        <v>SIUE</v>
      </c>
      <c r="R873" s="50" t="str">
        <f>IF(ISBLANK(Data!R873), "", Data!R873)</f>
        <v>Tennessee-Martin</v>
      </c>
      <c r="S873" s="20">
        <f>Data!W873-Data!CD873</f>
        <v>0</v>
      </c>
      <c r="T873" s="20">
        <f>Data!X873-Data!CE873</f>
        <v>-1.25</v>
      </c>
      <c r="U873" s="20">
        <f>Data!Y873-Data!CF873</f>
        <v>-3.9000000000000057</v>
      </c>
      <c r="V873" s="20">
        <f>Data!Z873-Data!CG873</f>
        <v>-2.5999999999999943</v>
      </c>
      <c r="W873" s="20">
        <f>Data!AA873-Data!CH873</f>
        <v>-8.0999999999999943</v>
      </c>
      <c r="X873" s="20">
        <f>Data!AB873-Data!CI873</f>
        <v>3.2000000000000001E-2</v>
      </c>
      <c r="Y873" s="20">
        <f>Data!AC873-Data!CJ873</f>
        <v>-1.7199999999999998</v>
      </c>
      <c r="Z873" s="20">
        <f>Data!AD873-Data!CK873</f>
        <v>0.5</v>
      </c>
      <c r="AA873" s="20">
        <f>Data!AE873-Data!CL873</f>
        <v>2.2999999999999972</v>
      </c>
      <c r="AB873" s="20">
        <f>Data!AF873-Data!CM873</f>
        <v>-1.7599999999999998</v>
      </c>
      <c r="AC873" s="20">
        <f>Data!AG873-Data!CN873</f>
        <v>-3.6000000000000085</v>
      </c>
      <c r="AD873" s="20">
        <f>Data!AH873-Data!CO873</f>
        <v>-4.5999999999999943</v>
      </c>
      <c r="AE873" s="20">
        <f>Data!AI873-Data!CP873</f>
        <v>1.9899999999999973E-2</v>
      </c>
      <c r="AF873" s="20">
        <f>Data!AJ873-Data!CQ873</f>
        <v>-9.9999999999999645E-2</v>
      </c>
      <c r="AG873" s="20">
        <f>Data!AK873-Data!CR873</f>
        <v>-4.5454545454545192E-3</v>
      </c>
      <c r="AH873" s="20">
        <f>Data!AL873-Data!CS873</f>
        <v>1</v>
      </c>
      <c r="AI873" s="20">
        <f>Data!AM873-Data!CT873</f>
        <v>-0.41000000000000014</v>
      </c>
      <c r="AJ873" s="20">
        <f>Data!AN873-Data!CU873</f>
        <v>-0.1800000000000006</v>
      </c>
      <c r="AK873" s="20">
        <f>Data!AO873-Data!CV873</f>
        <v>-242</v>
      </c>
      <c r="AL873" s="20">
        <f>Data!AP873-Data!CW873</f>
        <v>-222</v>
      </c>
      <c r="AM873" s="20">
        <f>Data!AQ873-Data!CX873</f>
        <v>-165</v>
      </c>
      <c r="AN873" s="20">
        <f>Data!AR873-Data!CY873</f>
        <v>-1.5000000000000013E-2</v>
      </c>
      <c r="AO873" s="20">
        <f>Data!AS873-Data!CZ873</f>
        <v>-29</v>
      </c>
      <c r="AP873" s="20">
        <f>Data!AT873-Data!DA873</f>
        <v>-82</v>
      </c>
      <c r="AQ873" s="20">
        <f>Data!AU873-Data!DB873</f>
        <v>1.0000000000000009E-3</v>
      </c>
      <c r="AR873" s="20">
        <f>Data!AV873-Data!DC873</f>
        <v>-29</v>
      </c>
      <c r="AS873" s="20">
        <f>Data!AW873-Data!DD873</f>
        <v>-16</v>
      </c>
      <c r="AT873" s="20">
        <f>Data!AX873-Data!DE873</f>
        <v>-4.0000000000000036E-2</v>
      </c>
      <c r="AU873" s="20">
        <f>Data!AY873-Data!DF873</f>
        <v>7</v>
      </c>
      <c r="AV873" s="20">
        <f>Data!AZ873-Data!DG873</f>
        <v>0.31818181818181834</v>
      </c>
      <c r="AW873" s="20">
        <f>Data!BA873-Data!DH873</f>
        <v>-156</v>
      </c>
      <c r="AX873" s="20">
        <f>Data!BB873-Data!DI873</f>
        <v>-7.0909090909090935</v>
      </c>
      <c r="AY873" s="20">
        <f>Data!BC873-Data!DJ873</f>
        <v>-35</v>
      </c>
      <c r="AZ873" s="20">
        <f>Data!BD873-Data!DK873</f>
        <v>3</v>
      </c>
      <c r="BA873" s="20">
        <f>Data!BE873-Data!DL873</f>
        <v>41</v>
      </c>
      <c r="BB873" s="20">
        <f>Data!BF873-Data!DM873</f>
        <v>-38</v>
      </c>
      <c r="BC873" s="20">
        <f>Data!BG873-Data!DN873</f>
        <v>27</v>
      </c>
      <c r="BD873" s="20">
        <f>Data!BH873-Data!DO873</f>
        <v>-11</v>
      </c>
      <c r="BE873" s="20">
        <f>Data!BI873-Data!DP873</f>
        <v>-10.090999999999994</v>
      </c>
      <c r="BF873" s="20">
        <f>Data!BJ873-Data!DQ873</f>
        <v>-0.90899999999999981</v>
      </c>
      <c r="BG873" s="20">
        <f>Data!BK873-Data!DR873</f>
        <v>2.4000000000000021E-2</v>
      </c>
      <c r="BH873" s="20">
        <f>Data!BL873-Data!DS873</f>
        <v>-1.7270000000000003</v>
      </c>
      <c r="BI873" s="20">
        <f>Data!BM873-Data!DT873</f>
        <v>0.10199999999999998</v>
      </c>
      <c r="BJ873" s="20">
        <f>Data!BN873-Data!DU873</f>
        <v>-3.7999999999999972</v>
      </c>
      <c r="BK873" s="20">
        <f>Data!BO873-Data!DV873</f>
        <v>-0.70000000000000284</v>
      </c>
      <c r="BL873" s="20">
        <f>Data!BP873-Data!DW873</f>
        <v>1.8999999999999995</v>
      </c>
      <c r="BM873" s="20">
        <f>Data!BQ873-Data!DX873</f>
        <v>0.13636363636363669</v>
      </c>
      <c r="BN873" s="20">
        <f>Data!BR873-Data!DY873</f>
        <v>1.1999999999999993</v>
      </c>
      <c r="BO873" s="20">
        <f>Data!BS873-Data!DZ873</f>
        <v>18</v>
      </c>
      <c r="BP873" s="20">
        <f>Data!BT873-Data!EA873</f>
        <v>-1.0000000000000009E-2</v>
      </c>
      <c r="BQ873" s="20">
        <f>Data!BU873-Data!EB873</f>
        <v>1</v>
      </c>
      <c r="BR873" s="20">
        <f>Data!BV873-Data!EC873</f>
        <v>29</v>
      </c>
      <c r="BS873" s="20">
        <f>Data!BW873-Data!ED873</f>
        <v>-7</v>
      </c>
      <c r="BT873" s="20">
        <f>Data!BX873-Data!EE873</f>
        <v>25</v>
      </c>
      <c r="BU873" s="20">
        <f>Data!BY873-Data!EF873</f>
        <v>7</v>
      </c>
      <c r="BV873" s="20">
        <f>Data!BZ873-Data!EG873</f>
        <v>17</v>
      </c>
      <c r="BW873" s="20">
        <f>Data!CA873-Data!EH873</f>
        <v>7.1999999999999886</v>
      </c>
      <c r="BX873" s="20">
        <f>Data!CB873-Data!EI873</f>
        <v>18</v>
      </c>
      <c r="BY873" s="20">
        <f>Data!CC873-Data!EJ873</f>
        <v>-17</v>
      </c>
      <c r="BZ873" s="20">
        <f>Data!EK873</f>
        <v>11287.759999999998</v>
      </c>
      <c r="CA873" s="20">
        <f>Data!EL873</f>
        <v>11446.75</v>
      </c>
      <c r="CB873" s="20">
        <f>Data!EM873</f>
        <v>69.204545454545453</v>
      </c>
      <c r="CC873" s="20">
        <f>Data!EN873</f>
        <v>82.254363636363635</v>
      </c>
      <c r="CD873" s="20">
        <f>Data!EO873</f>
        <v>11.656000000000001</v>
      </c>
      <c r="CE873" s="20">
        <f>Data!EP873</f>
        <v>223.56799999999998</v>
      </c>
      <c r="CF873" s="50">
        <f>IF(ISBLANK(Data!EQ873), "", Data!EQ873)</f>
        <v>79</v>
      </c>
      <c r="CG873" s="50">
        <f>IF(ISBLANK(Data!ER873), "", Data!ER873)</f>
        <v>90</v>
      </c>
      <c r="CH873" s="61" t="str">
        <f>IF(ISBLANK(Data!ES873), "", Data!ES873)</f>
        <v>Tennessee Martin</v>
      </c>
      <c r="CI873" s="61">
        <f>IF(ISBLANK(Data!ET873), "", Data!ET873)</f>
        <v>169</v>
      </c>
    </row>
    <row r="874" spans="1:87" x14ac:dyDescent="0.45">
      <c r="A874" s="50">
        <f>IF(ISBLANK(Data!A874), "", Data!A874)</f>
        <v>45325</v>
      </c>
      <c r="B874" s="50" t="str">
        <f>IF(ISBLANK(Data!B874), "", Data!B874)</f>
        <v>Eastern Illinois</v>
      </c>
      <c r="C874" s="50">
        <f>IF(ISBLANK(Data!C874), "", Data!C874)</f>
        <v>78</v>
      </c>
      <c r="D874" s="50" t="str">
        <f>IF(ISBLANK(Data!D874), "", Data!D874)</f>
        <v>Little Rock</v>
      </c>
      <c r="E874" s="50">
        <f>IF(ISBLANK(Data!E874), "", Data!E874)</f>
        <v>145</v>
      </c>
      <c r="F874" s="50" t="str">
        <f>IF(ISBLANK(Data!F874), "", Data!F874)</f>
        <v>N</v>
      </c>
      <c r="G874" s="50" t="str">
        <f>IF(ISBLANK(Data!G874), "", Data!G874)</f>
        <v>Eastern Illinois</v>
      </c>
      <c r="H874" s="50" t="str">
        <f>IF(ISBLANK(Data!H874), "", Data!H874)</f>
        <v>Little Rock</v>
      </c>
      <c r="I874" s="50" t="str">
        <f>IF(ISBLANK(Data!I874), "", Data!I874)</f>
        <v>Eastern Illinois</v>
      </c>
      <c r="J874" s="50" t="str">
        <f>IF(ISBLANK(Data!J874), "", Data!J874)</f>
        <v>Little Rock</v>
      </c>
      <c r="K874" s="50" t="str">
        <f>IF(ISBLANK(Data!K874), "", Data!K874)</f>
        <v>Eastern Illinois</v>
      </c>
      <c r="L874" s="50" t="str">
        <f>IF(ISBLANK(Data!L874), "", Data!L874)</f>
        <v>Little Rock</v>
      </c>
      <c r="M874" s="50" t="str">
        <f>IF(ISBLANK(Data!M874), "", Data!M874)</f>
        <v>E Illinois</v>
      </c>
      <c r="N874" s="50" t="str">
        <f>IF(ISBLANK(Data!N874), "", Data!N874)</f>
        <v>AR Lit Rock</v>
      </c>
      <c r="O874" s="50" t="str">
        <f>IF(ISBLANK(Data!O874), "", Data!O874)</f>
        <v>E. Illinois</v>
      </c>
      <c r="P874" s="50" t="str">
        <f>IF(ISBLANK(Data!P874), "", Data!P874)</f>
        <v>Little Rock</v>
      </c>
      <c r="Q874" s="50" t="str">
        <f>IF(ISBLANK(Data!Q874), "", Data!Q874)</f>
        <v>Eastern Illinois</v>
      </c>
      <c r="R874" s="50" t="str">
        <f>IF(ISBLANK(Data!R874), "", Data!R874)</f>
        <v>Little Rock</v>
      </c>
      <c r="S874" s="20">
        <f>Data!W874-Data!CD874</f>
        <v>-4.5454545454546025E-2</v>
      </c>
      <c r="T874" s="20">
        <f>Data!X874-Data!CE874</f>
        <v>-5.1099999999999994</v>
      </c>
      <c r="U874" s="20">
        <f>Data!Y874-Data!CF874</f>
        <v>-9.6000000000000085</v>
      </c>
      <c r="V874" s="20">
        <f>Data!Z874-Data!CG874</f>
        <v>-4.4000000000000057</v>
      </c>
      <c r="W874" s="20">
        <f>Data!AA874-Data!CH874</f>
        <v>-4.7999999999999972</v>
      </c>
      <c r="X874" s="20">
        <f>Data!AB874-Data!CI874</f>
        <v>3.2000000000000001E-2</v>
      </c>
      <c r="Y874" s="20">
        <f>Data!AC874-Data!CJ874</f>
        <v>4.4599999999999991</v>
      </c>
      <c r="Z874" s="20">
        <f>Data!AD874-Data!CK874</f>
        <v>1.7999999999999972</v>
      </c>
      <c r="AA874" s="20">
        <f>Data!AE874-Data!CL874</f>
        <v>-2.7000000000000028</v>
      </c>
      <c r="AB874" s="20">
        <f>Data!AF874-Data!CM874</f>
        <v>9.67</v>
      </c>
      <c r="AC874" s="20">
        <f>Data!AG874-Data!CN874</f>
        <v>-9.5999999999999943</v>
      </c>
      <c r="AD874" s="20">
        <f>Data!AH874-Data!CO874</f>
        <v>-4.7000000000000028</v>
      </c>
      <c r="AE874" s="20">
        <f>Data!AI874-Data!CP874</f>
        <v>-0.11360000000000003</v>
      </c>
      <c r="AF874" s="20">
        <f>Data!AJ874-Data!CQ874</f>
        <v>1.1999999999999993</v>
      </c>
      <c r="AG874" s="20">
        <f>Data!AK874-Data!CR874</f>
        <v>5.4545454545454508E-2</v>
      </c>
      <c r="AH874" s="20">
        <f>Data!AL874-Data!CS874</f>
        <v>-57</v>
      </c>
      <c r="AI874" s="20">
        <f>Data!AM874-Data!CT874</f>
        <v>-3.6400000000000006</v>
      </c>
      <c r="AJ874" s="20">
        <f>Data!AN874-Data!CU874</f>
        <v>3.41</v>
      </c>
      <c r="AK874" s="20">
        <f>Data!AO874-Data!CV874</f>
        <v>-200</v>
      </c>
      <c r="AL874" s="20">
        <f>Data!AP874-Data!CW874</f>
        <v>-248</v>
      </c>
      <c r="AM874" s="20">
        <f>Data!AQ874-Data!CX874</f>
        <v>2</v>
      </c>
      <c r="AN874" s="20">
        <f>Data!AR874-Data!CY874</f>
        <v>-3.2000000000000028E-2</v>
      </c>
      <c r="AO874" s="20">
        <f>Data!AS874-Data!CZ874</f>
        <v>-25</v>
      </c>
      <c r="AP874" s="20">
        <f>Data!AT874-Data!DA874</f>
        <v>-60</v>
      </c>
      <c r="AQ874" s="20">
        <f>Data!AU874-Data!DB874</f>
        <v>-1.3000000000000012E-2</v>
      </c>
      <c r="AR874" s="20">
        <f>Data!AV874-Data!DC874</f>
        <v>-91</v>
      </c>
      <c r="AS874" s="20">
        <f>Data!AW874-Data!DD874</f>
        <v>-133</v>
      </c>
      <c r="AT874" s="20">
        <f>Data!AX874-Data!DE874</f>
        <v>1.2000000000000011E-2</v>
      </c>
      <c r="AU874" s="20">
        <f>Data!AY874-Data!DF874</f>
        <v>-9</v>
      </c>
      <c r="AV874" s="20">
        <f>Data!AZ874-Data!DG874</f>
        <v>-0.40909090909091006</v>
      </c>
      <c r="AW874" s="20">
        <f>Data!BA874-Data!DH874</f>
        <v>-17</v>
      </c>
      <c r="AX874" s="20">
        <f>Data!BB874-Data!DI874</f>
        <v>-0.77272727272727337</v>
      </c>
      <c r="AY874" s="20">
        <f>Data!BC874-Data!DJ874</f>
        <v>-21</v>
      </c>
      <c r="AZ874" s="20">
        <f>Data!BD874-Data!DK874</f>
        <v>46</v>
      </c>
      <c r="BA874" s="20">
        <f>Data!BE874-Data!DL874</f>
        <v>-37</v>
      </c>
      <c r="BB874" s="20">
        <f>Data!BF874-Data!DM874</f>
        <v>-42</v>
      </c>
      <c r="BC874" s="20">
        <f>Data!BG874-Data!DN874</f>
        <v>-46</v>
      </c>
      <c r="BD874" s="20">
        <f>Data!BH874-Data!DO874</f>
        <v>-9.1000000000000085</v>
      </c>
      <c r="BE874" s="20">
        <f>Data!BI874-Data!DP874</f>
        <v>-11.27300000000001</v>
      </c>
      <c r="BF874" s="20">
        <f>Data!BJ874-Data!DQ874</f>
        <v>2.1819999999999999</v>
      </c>
      <c r="BG874" s="20">
        <f>Data!BK874-Data!DR874</f>
        <v>0.11899999999999999</v>
      </c>
      <c r="BH874" s="20">
        <f>Data!BL874-Data!DS874</f>
        <v>-1.9089999999999989</v>
      </c>
      <c r="BI874" s="20">
        <f>Data!BM874-Data!DT874</f>
        <v>0.28100000000000003</v>
      </c>
      <c r="BJ874" s="20">
        <f>Data!BN874-Data!DU874</f>
        <v>-2.7999999999999972</v>
      </c>
      <c r="BK874" s="20">
        <f>Data!BO874-Data!DV874</f>
        <v>-6</v>
      </c>
      <c r="BL874" s="20">
        <f>Data!BP874-Data!DW874</f>
        <v>-1.6999999999999997</v>
      </c>
      <c r="BM874" s="20">
        <f>Data!BQ874-Data!DX874</f>
        <v>2.0909090909090899</v>
      </c>
      <c r="BN874" s="20">
        <f>Data!BR874-Data!DY874</f>
        <v>-2.0999999999999979</v>
      </c>
      <c r="BO874" s="20">
        <f>Data!BS874-Data!DZ874</f>
        <v>-47</v>
      </c>
      <c r="BP874" s="20">
        <f>Data!BT874-Data!EA874</f>
        <v>3.8999999999999979E-2</v>
      </c>
      <c r="BQ874" s="20">
        <f>Data!BU874-Data!EB874</f>
        <v>2</v>
      </c>
      <c r="BR874" s="20">
        <f>Data!BV874-Data!EC874</f>
        <v>30</v>
      </c>
      <c r="BS874" s="20">
        <f>Data!BW874-Data!ED874</f>
        <v>31</v>
      </c>
      <c r="BT874" s="20">
        <f>Data!BX874-Data!EE874</f>
        <v>2</v>
      </c>
      <c r="BU874" s="20">
        <f>Data!BY874-Data!EF874</f>
        <v>23</v>
      </c>
      <c r="BV874" s="20">
        <f>Data!BZ874-Data!EG874</f>
        <v>43</v>
      </c>
      <c r="BW874" s="20">
        <f>Data!CA874-Data!EH874</f>
        <v>9</v>
      </c>
      <c r="BX874" s="20">
        <f>Data!CB874-Data!EI874</f>
        <v>-47</v>
      </c>
      <c r="BY874" s="20">
        <f>Data!CC874-Data!EJ874</f>
        <v>-10</v>
      </c>
      <c r="BZ874" s="20">
        <f>Data!EK874</f>
        <v>11016.72</v>
      </c>
      <c r="CA874" s="20">
        <f>Data!EL874</f>
        <v>11649</v>
      </c>
      <c r="CB874" s="20">
        <f>Data!EM874</f>
        <v>65.82477272727273</v>
      </c>
      <c r="CC874" s="20">
        <f>Data!EN874</f>
        <v>103.95981818181816</v>
      </c>
      <c r="CD874" s="20">
        <f>Data!EO874</f>
        <v>12.2607</v>
      </c>
      <c r="CE874" s="20">
        <f>Data!EP874</f>
        <v>308.36700000000002</v>
      </c>
      <c r="CF874" s="50">
        <f>IF(ISBLANK(Data!EQ874), "", Data!EQ874)</f>
        <v>47</v>
      </c>
      <c r="CG874" s="50">
        <f>IF(ISBLANK(Data!ER874), "", Data!ER874)</f>
        <v>71</v>
      </c>
      <c r="CH874" s="61" t="str">
        <f>IF(ISBLANK(Data!ES874), "", Data!ES874)</f>
        <v>Little Rock</v>
      </c>
      <c r="CI874" s="61">
        <f>IF(ISBLANK(Data!ET874), "", Data!ET874)</f>
        <v>118</v>
      </c>
    </row>
    <row r="875" spans="1:87" x14ac:dyDescent="0.45">
      <c r="A875" s="50">
        <f>IF(ISBLANK(Data!A875), "", Data!A875)</f>
        <v>45325</v>
      </c>
      <c r="B875" s="50" t="str">
        <f>IF(ISBLANK(Data!B875), "", Data!B875)</f>
        <v>Texas A&amp;M Corpus Chris</v>
      </c>
      <c r="C875" s="50">
        <f>IF(ISBLANK(Data!C875), "", Data!C875)</f>
        <v>300</v>
      </c>
      <c r="D875" s="50" t="str">
        <f>IF(ISBLANK(Data!D875), "", Data!D875)</f>
        <v>Lamar</v>
      </c>
      <c r="E875" s="50">
        <f>IF(ISBLANK(Data!E875), "", Data!E875)</f>
        <v>139</v>
      </c>
      <c r="F875" s="50" t="str">
        <f>IF(ISBLANK(Data!F875), "", Data!F875)</f>
        <v>N</v>
      </c>
      <c r="G875" s="50" t="str">
        <f>IF(ISBLANK(Data!G875), "", Data!G875)</f>
        <v>Texas A&amp;M Corpus Chris</v>
      </c>
      <c r="H875" s="50" t="str">
        <f>IF(ISBLANK(Data!H875), "", Data!H875)</f>
        <v>Lamar</v>
      </c>
      <c r="I875" s="50" t="str">
        <f>IF(ISBLANK(Data!I875), "", Data!I875)</f>
        <v>Texas A&amp;M Corpus Chris</v>
      </c>
      <c r="J875" s="50" t="str">
        <f>IF(ISBLANK(Data!J875), "", Data!J875)</f>
        <v>Lamar</v>
      </c>
      <c r="K875" s="50" t="str">
        <f>IF(ISBLANK(Data!K875), "", Data!K875)</f>
        <v>Texas A&amp;M-Corpus Christi</v>
      </c>
      <c r="L875" s="50" t="str">
        <f>IF(ISBLANK(Data!L875), "", Data!L875)</f>
        <v>Lamar</v>
      </c>
      <c r="M875" s="50" t="str">
        <f>IF(ISBLANK(Data!M875), "", Data!M875)</f>
        <v>TX A&amp;M-CC</v>
      </c>
      <c r="N875" s="50" t="str">
        <f>IF(ISBLANK(Data!N875), "", Data!N875)</f>
        <v>Lamar</v>
      </c>
      <c r="O875" s="50" t="str">
        <f>IF(ISBLANK(Data!O875), "", Data!O875)</f>
        <v>TX A&amp;M-CC</v>
      </c>
      <c r="P875" s="50" t="str">
        <f>IF(ISBLANK(Data!P875), "", Data!P875)</f>
        <v>Lamar</v>
      </c>
      <c r="Q875" s="50" t="str">
        <f>IF(ISBLANK(Data!Q875), "", Data!Q875)</f>
        <v>Texas A&amp;M-Corpus Christi</v>
      </c>
      <c r="R875" s="50" t="str">
        <f>IF(ISBLANK(Data!R875), "", Data!R875)</f>
        <v>Lamar</v>
      </c>
      <c r="S875" s="20">
        <f>Data!W875-Data!CD875</f>
        <v>4.7619047619048005E-2</v>
      </c>
      <c r="T875" s="20">
        <f>Data!X875-Data!CE875</f>
        <v>2.0899999999999994</v>
      </c>
      <c r="U875" s="20">
        <f>Data!Y875-Data!CF875</f>
        <v>-5.5</v>
      </c>
      <c r="V875" s="20">
        <f>Data!Z875-Data!CG875</f>
        <v>-7.5999999999999943</v>
      </c>
      <c r="W875" s="20">
        <f>Data!AA875-Data!CH875</f>
        <v>-1.0999999999999943</v>
      </c>
      <c r="X875" s="20">
        <f>Data!AB875-Data!CI875</f>
        <v>6.5000000000000002E-2</v>
      </c>
      <c r="Y875" s="20">
        <f>Data!AC875-Data!CJ875</f>
        <v>3.6799999999999997</v>
      </c>
      <c r="Z875" s="20">
        <f>Data!AD875-Data!CK875</f>
        <v>1.7999999999999972</v>
      </c>
      <c r="AA875" s="20">
        <f>Data!AE875-Data!CL875</f>
        <v>-1.8999999999999915</v>
      </c>
      <c r="AB875" s="20">
        <f>Data!AF875-Data!CM875</f>
        <v>6.5</v>
      </c>
      <c r="AC875" s="20">
        <f>Data!AG875-Data!CN875</f>
        <v>-5.9000000000000057</v>
      </c>
      <c r="AD875" s="20">
        <f>Data!AH875-Data!CO875</f>
        <v>-9.7999999999999972</v>
      </c>
      <c r="AE875" s="20">
        <f>Data!AI875-Data!CP875</f>
        <v>9.5399999999999985E-2</v>
      </c>
      <c r="AF875" s="20">
        <f>Data!AJ875-Data!CQ875</f>
        <v>1.6999999999999993</v>
      </c>
      <c r="AG875" s="20">
        <f>Data!AK875-Data!CR875</f>
        <v>8.0952380952380915E-2</v>
      </c>
      <c r="AH875" s="20">
        <f>Data!AL875-Data!CS875</f>
        <v>58</v>
      </c>
      <c r="AI875" s="20">
        <f>Data!AM875-Data!CT875</f>
        <v>0</v>
      </c>
      <c r="AJ875" s="20">
        <f>Data!AN875-Data!CU875</f>
        <v>2.58</v>
      </c>
      <c r="AK875" s="20">
        <f>Data!AO875-Data!CV875</f>
        <v>-122</v>
      </c>
      <c r="AL875" s="20">
        <f>Data!AP875-Data!CW875</f>
        <v>-197</v>
      </c>
      <c r="AM875" s="20">
        <f>Data!AQ875-Data!CX875</f>
        <v>0</v>
      </c>
      <c r="AN875" s="20">
        <f>Data!AR875-Data!CY875</f>
        <v>-2.5000000000000022E-2</v>
      </c>
      <c r="AO875" s="20">
        <f>Data!AS875-Data!CZ875</f>
        <v>-52</v>
      </c>
      <c r="AP875" s="20">
        <f>Data!AT875-Data!DA875</f>
        <v>-58</v>
      </c>
      <c r="AQ875" s="20">
        <f>Data!AU875-Data!DB875</f>
        <v>-7.5000000000000011E-2</v>
      </c>
      <c r="AR875" s="20">
        <f>Data!AV875-Data!DC875</f>
        <v>-4</v>
      </c>
      <c r="AS875" s="20">
        <f>Data!AW875-Data!DD875</f>
        <v>25</v>
      </c>
      <c r="AT875" s="20">
        <f>Data!AX875-Data!DE875</f>
        <v>-4.6000000000000041E-2</v>
      </c>
      <c r="AU875" s="20">
        <f>Data!AY875-Data!DF875</f>
        <v>15</v>
      </c>
      <c r="AV875" s="20">
        <f>Data!AZ875-Data!DG875</f>
        <v>0.7142857142857153</v>
      </c>
      <c r="AW875" s="20">
        <f>Data!BA875-Data!DH875</f>
        <v>46</v>
      </c>
      <c r="AX875" s="20">
        <f>Data!BB875-Data!DI875</f>
        <v>2.1904761904761898</v>
      </c>
      <c r="AY875" s="20">
        <f>Data!BC875-Data!DJ875</f>
        <v>-37</v>
      </c>
      <c r="AZ875" s="20">
        <f>Data!BD875-Data!DK875</f>
        <v>32</v>
      </c>
      <c r="BA875" s="20">
        <f>Data!BE875-Data!DL875</f>
        <v>-17</v>
      </c>
      <c r="BB875" s="20">
        <f>Data!BF875-Data!DM875</f>
        <v>-25</v>
      </c>
      <c r="BC875" s="20">
        <f>Data!BG875-Data!DN875</f>
        <v>34</v>
      </c>
      <c r="BD875" s="20">
        <f>Data!BH875-Data!DO875</f>
        <v>-5.8000000000000114</v>
      </c>
      <c r="BE875" s="20">
        <f>Data!BI875-Data!DP875</f>
        <v>-9.3810000000000002</v>
      </c>
      <c r="BF875" s="20">
        <f>Data!BJ875-Data!DQ875</f>
        <v>3.5710000000000006</v>
      </c>
      <c r="BG875" s="20">
        <f>Data!BK875-Data!DR875</f>
        <v>-2.200000000000002E-2</v>
      </c>
      <c r="BH875" s="20">
        <f>Data!BL875-Data!DS875</f>
        <v>-1.1909999999999989</v>
      </c>
      <c r="BI875" s="20">
        <f>Data!BM875-Data!DT875</f>
        <v>0.18300000000000005</v>
      </c>
      <c r="BJ875" s="20">
        <f>Data!BN875-Data!DU875</f>
        <v>-2.8000000000000007</v>
      </c>
      <c r="BK875" s="20">
        <f>Data!BO875-Data!DV875</f>
        <v>1.1999999999999993</v>
      </c>
      <c r="BL875" s="20">
        <f>Data!BP875-Data!DW875</f>
        <v>-0.89999999999999991</v>
      </c>
      <c r="BM875" s="20">
        <f>Data!BQ875-Data!DX875</f>
        <v>1.5238095238095237</v>
      </c>
      <c r="BN875" s="20">
        <f>Data!BR875-Data!DY875</f>
        <v>1.6000000000000014</v>
      </c>
      <c r="BO875" s="20">
        <f>Data!BS875-Data!DZ875</f>
        <v>-43</v>
      </c>
      <c r="BP875" s="20">
        <f>Data!BT875-Data!EA875</f>
        <v>2.4999999999999967E-2</v>
      </c>
      <c r="BQ875" s="20">
        <f>Data!BU875-Data!EB875</f>
        <v>1</v>
      </c>
      <c r="BR875" s="20">
        <f>Data!BV875-Data!EC875</f>
        <v>-34</v>
      </c>
      <c r="BS875" s="20">
        <f>Data!BW875-Data!ED875</f>
        <v>-85</v>
      </c>
      <c r="BT875" s="20">
        <f>Data!BX875-Data!EE875</f>
        <v>-57</v>
      </c>
      <c r="BU875" s="20">
        <f>Data!BY875-Data!EF875</f>
        <v>-73</v>
      </c>
      <c r="BV875" s="20">
        <f>Data!BZ875-Data!EG875</f>
        <v>-32</v>
      </c>
      <c r="BW875" s="20">
        <f>Data!CA875-Data!EH875</f>
        <v>-42.899999999999977</v>
      </c>
      <c r="BX875" s="20">
        <f>Data!CB875-Data!EI875</f>
        <v>-43</v>
      </c>
      <c r="BY875" s="20">
        <f>Data!CC875-Data!EJ875</f>
        <v>-77</v>
      </c>
      <c r="BZ875" s="20">
        <f>Data!EK875</f>
        <v>11205.75</v>
      </c>
      <c r="CA875" s="20">
        <f>Data!EL875</f>
        <v>11013.400000000001</v>
      </c>
      <c r="CB875" s="20">
        <f>Data!EM875</f>
        <v>92.152380952380952</v>
      </c>
      <c r="CC875" s="20">
        <f>Data!EN875</f>
        <v>121.47199999999999</v>
      </c>
      <c r="CD875" s="20">
        <f>Data!EO875</f>
        <v>15.414</v>
      </c>
      <c r="CE875" s="20">
        <f>Data!EP875</f>
        <v>280.70399999999995</v>
      </c>
      <c r="CF875" s="50">
        <f>IF(ISBLANK(Data!EQ875), "", Data!EQ875)</f>
        <v>79</v>
      </c>
      <c r="CG875" s="50">
        <f>IF(ISBLANK(Data!ER875), "", Data!ER875)</f>
        <v>71</v>
      </c>
      <c r="CH875" s="61" t="str">
        <f>IF(ISBLANK(Data!ES875), "", Data!ES875)</f>
        <v>Texas A&amp;M Corpus Chris</v>
      </c>
      <c r="CI875" s="61">
        <f>IF(ISBLANK(Data!ET875), "", Data!ET875)</f>
        <v>150</v>
      </c>
    </row>
    <row r="876" spans="1:87" x14ac:dyDescent="0.45">
      <c r="A876" s="50">
        <f>IF(ISBLANK(Data!A876), "", Data!A876)</f>
        <v>45325</v>
      </c>
      <c r="B876" s="50" t="str">
        <f>IF(ISBLANK(Data!B876), "", Data!B876)</f>
        <v>North Dakota</v>
      </c>
      <c r="C876" s="50">
        <f>IF(ISBLANK(Data!C876), "", Data!C876)</f>
        <v>205</v>
      </c>
      <c r="D876" s="50" t="str">
        <f>IF(ISBLANK(Data!D876), "", Data!D876)</f>
        <v>North Dakota St.</v>
      </c>
      <c r="E876" s="50">
        <f>IF(ISBLANK(Data!E876), "", Data!E876)</f>
        <v>206</v>
      </c>
      <c r="F876" s="50" t="str">
        <f>IF(ISBLANK(Data!F876), "", Data!F876)</f>
        <v>N</v>
      </c>
      <c r="G876" s="50" t="str">
        <f>IF(ISBLANK(Data!G876), "", Data!G876)</f>
        <v>North Dakota</v>
      </c>
      <c r="H876" s="50" t="str">
        <f>IF(ISBLANK(Data!H876), "", Data!H876)</f>
        <v>North Dakota St.</v>
      </c>
      <c r="I876" s="50" t="str">
        <f>IF(ISBLANK(Data!I876), "", Data!I876)</f>
        <v>North Dakota</v>
      </c>
      <c r="J876" s="50" t="str">
        <f>IF(ISBLANK(Data!J876), "", Data!J876)</f>
        <v>North Dakota St.</v>
      </c>
      <c r="K876" s="50" t="str">
        <f>IF(ISBLANK(Data!K876), "", Data!K876)</f>
        <v>North Dakota</v>
      </c>
      <c r="L876" s="50" t="str">
        <f>IF(ISBLANK(Data!L876), "", Data!L876)</f>
        <v>North Dakota State</v>
      </c>
      <c r="M876" s="50" t="str">
        <f>IF(ISBLANK(Data!M876), "", Data!M876)</f>
        <v>North Dakota</v>
      </c>
      <c r="N876" s="50" t="str">
        <f>IF(ISBLANK(Data!N876), "", Data!N876)</f>
        <v>N Dakota St</v>
      </c>
      <c r="O876" s="50" t="str">
        <f>IF(ISBLANK(Data!O876), "", Data!O876)</f>
        <v>North Dakota</v>
      </c>
      <c r="P876" s="50" t="str">
        <f>IF(ISBLANK(Data!P876), "", Data!P876)</f>
        <v>N. Dak. St.</v>
      </c>
      <c r="Q876" s="50" t="str">
        <f>IF(ISBLANK(Data!Q876), "", Data!Q876)</f>
        <v>North Dakota</v>
      </c>
      <c r="R876" s="50" t="str">
        <f>IF(ISBLANK(Data!R876), "", Data!R876)</f>
        <v>North Dakota State</v>
      </c>
      <c r="S876" s="20">
        <f>Data!W876-Data!CD876</f>
        <v>0.11067193675889403</v>
      </c>
      <c r="T876" s="20">
        <f>Data!X876-Data!CE876</f>
        <v>1.1600000000000001</v>
      </c>
      <c r="U876" s="20">
        <f>Data!Y876-Data!CF876</f>
        <v>9.9999999999994316E-2</v>
      </c>
      <c r="V876" s="20">
        <f>Data!Z876-Data!CG876</f>
        <v>-1.1000000000000085</v>
      </c>
      <c r="W876" s="20">
        <f>Data!AA876-Data!CH876</f>
        <v>0.59999999999999432</v>
      </c>
      <c r="X876" s="20">
        <f>Data!AB876-Data!CI876</f>
        <v>-2.3999999999999994E-2</v>
      </c>
      <c r="Y876" s="20">
        <f>Data!AC876-Data!CJ876</f>
        <v>-4.91</v>
      </c>
      <c r="Z876" s="20">
        <f>Data!AD876-Data!CK876</f>
        <v>-2.7000000000000028</v>
      </c>
      <c r="AA876" s="20">
        <f>Data!AE876-Data!CL876</f>
        <v>2.2000000000000028</v>
      </c>
      <c r="AB876" s="20">
        <f>Data!AF876-Data!CM876</f>
        <v>-8.9</v>
      </c>
      <c r="AC876" s="20">
        <f>Data!AG876-Data!CN876</f>
        <v>-1.0999999999999943</v>
      </c>
      <c r="AD876" s="20">
        <f>Data!AH876-Data!CO876</f>
        <v>-0.29999999999999716</v>
      </c>
      <c r="AE876" s="20">
        <f>Data!AI876-Data!CP876</f>
        <v>-1.7599999999999949E-2</v>
      </c>
      <c r="AF876" s="20">
        <f>Data!AJ876-Data!CQ876</f>
        <v>0.89999999999999947</v>
      </c>
      <c r="AG876" s="20">
        <f>Data!AK876-Data!CR876</f>
        <v>5.4150197628458518E-2</v>
      </c>
      <c r="AH876" s="20">
        <f>Data!AL876-Data!CS876</f>
        <v>37</v>
      </c>
      <c r="AI876" s="20">
        <f>Data!AM876-Data!CT876</f>
        <v>-0.80999999999999961</v>
      </c>
      <c r="AJ876" s="20">
        <f>Data!AN876-Data!CU876</f>
        <v>-4.2</v>
      </c>
      <c r="AK876" s="20">
        <f>Data!AO876-Data!CV876</f>
        <v>36</v>
      </c>
      <c r="AL876" s="20">
        <f>Data!AP876-Data!CW876</f>
        <v>12</v>
      </c>
      <c r="AM876" s="20">
        <f>Data!AQ876-Data!CX876</f>
        <v>96</v>
      </c>
      <c r="AN876" s="20">
        <f>Data!AR876-Data!CY876</f>
        <v>-3.6999999999999977E-2</v>
      </c>
      <c r="AO876" s="20">
        <f>Data!AS876-Data!CZ876</f>
        <v>12</v>
      </c>
      <c r="AP876" s="20">
        <f>Data!AT876-Data!DA876</f>
        <v>132</v>
      </c>
      <c r="AQ876" s="20">
        <f>Data!AU876-Data!DB876</f>
        <v>-6.4000000000000001E-2</v>
      </c>
      <c r="AR876" s="20">
        <f>Data!AV876-Data!DC876</f>
        <v>38</v>
      </c>
      <c r="AS876" s="20">
        <f>Data!AW876-Data!DD876</f>
        <v>53</v>
      </c>
      <c r="AT876" s="20">
        <f>Data!AX876-Data!DE876</f>
        <v>2.0000000000000018E-3</v>
      </c>
      <c r="AU876" s="20">
        <f>Data!AY876-Data!DF876</f>
        <v>77</v>
      </c>
      <c r="AV876" s="20">
        <f>Data!AZ876-Data!DG876</f>
        <v>2.9486166007905137</v>
      </c>
      <c r="AW876" s="20">
        <f>Data!BA876-Data!DH876</f>
        <v>90</v>
      </c>
      <c r="AX876" s="20">
        <f>Data!BB876-Data!DI876</f>
        <v>2.3952569169960469</v>
      </c>
      <c r="AY876" s="20">
        <f>Data!BC876-Data!DJ876</f>
        <v>-6</v>
      </c>
      <c r="AZ876" s="20">
        <f>Data!BD876-Data!DK876</f>
        <v>33</v>
      </c>
      <c r="BA876" s="20">
        <f>Data!BE876-Data!DL876</f>
        <v>36</v>
      </c>
      <c r="BB876" s="20">
        <f>Data!BF876-Data!DM876</f>
        <v>-1</v>
      </c>
      <c r="BC876" s="20">
        <f>Data!BG876-Data!DN876</f>
        <v>19</v>
      </c>
      <c r="BD876" s="20">
        <f>Data!BH876-Data!DO876</f>
        <v>-1.7999999999999972</v>
      </c>
      <c r="BE876" s="20">
        <f>Data!BI876-Data!DP876</f>
        <v>-2.7590000000000003</v>
      </c>
      <c r="BF876" s="20">
        <f>Data!BJ876-Data!DQ876</f>
        <v>0.96599999999999997</v>
      </c>
      <c r="BG876" s="20">
        <f>Data!BK876-Data!DR876</f>
        <v>-2.0999999999999908E-2</v>
      </c>
      <c r="BH876" s="20">
        <f>Data!BL876-Data!DS876</f>
        <v>-0.51600000000000001</v>
      </c>
      <c r="BI876" s="20">
        <f>Data!BM876-Data!DT876</f>
        <v>0.14099999999999996</v>
      </c>
      <c r="BJ876" s="20">
        <f>Data!BN876-Data!DU876</f>
        <v>4.8000000000000007</v>
      </c>
      <c r="BK876" s="20">
        <f>Data!BO876-Data!DV876</f>
        <v>1.5</v>
      </c>
      <c r="BL876" s="20">
        <f>Data!BP876-Data!DW876</f>
        <v>1.5</v>
      </c>
      <c r="BM876" s="20">
        <f>Data!BQ876-Data!DX876</f>
        <v>1.2292490118577071</v>
      </c>
      <c r="BN876" s="20">
        <f>Data!BR876-Data!DY876</f>
        <v>9.9999999999999645E-2</v>
      </c>
      <c r="BO876" s="20">
        <f>Data!BS876-Data!DZ876</f>
        <v>9</v>
      </c>
      <c r="BP876" s="20">
        <f>Data!BT876-Data!EA876</f>
        <v>-4.9999999999999489E-3</v>
      </c>
      <c r="BQ876" s="20">
        <f>Data!BU876-Data!EB876</f>
        <v>6</v>
      </c>
      <c r="BR876" s="20">
        <f>Data!BV876-Data!EC876</f>
        <v>5</v>
      </c>
      <c r="BS876" s="20">
        <f>Data!BW876-Data!ED876</f>
        <v>-12</v>
      </c>
      <c r="BT876" s="20">
        <f>Data!BX876-Data!EE876</f>
        <v>-7</v>
      </c>
      <c r="BU876" s="20">
        <f>Data!BY876-Data!EF876</f>
        <v>-6</v>
      </c>
      <c r="BV876" s="20">
        <f>Data!BZ876-Data!EG876</f>
        <v>-19</v>
      </c>
      <c r="BW876" s="20">
        <f>Data!CA876-Data!EH876</f>
        <v>-7.1999999999999886</v>
      </c>
      <c r="BX876" s="20">
        <f>Data!CB876-Data!EI876</f>
        <v>9</v>
      </c>
      <c r="BY876" s="20">
        <f>Data!CC876-Data!EJ876</f>
        <v>56</v>
      </c>
      <c r="BZ876" s="20">
        <f>Data!EK876</f>
        <v>12031.74</v>
      </c>
      <c r="CA876" s="20">
        <f>Data!EL876</f>
        <v>11903.8</v>
      </c>
      <c r="CB876" s="20">
        <f>Data!EM876</f>
        <v>48.917818181818191</v>
      </c>
      <c r="CC876" s="20">
        <f>Data!EN876</f>
        <v>64.711652173913052</v>
      </c>
      <c r="CD876" s="20">
        <f>Data!EO876</f>
        <v>10.865499999999999</v>
      </c>
      <c r="CE876" s="20">
        <f>Data!EP876</f>
        <v>237.61399999999998</v>
      </c>
      <c r="CF876" s="50">
        <f>IF(ISBLANK(Data!EQ876), "", Data!EQ876)</f>
        <v>60</v>
      </c>
      <c r="CG876" s="50">
        <f>IF(ISBLANK(Data!ER876), "", Data!ER876)</f>
        <v>58</v>
      </c>
      <c r="CH876" s="61" t="str">
        <f>IF(ISBLANK(Data!ES876), "", Data!ES876)</f>
        <v>North Dakota</v>
      </c>
      <c r="CI876" s="61">
        <f>IF(ISBLANK(Data!ET876), "", Data!ET876)</f>
        <v>118</v>
      </c>
    </row>
    <row r="877" spans="1:87" x14ac:dyDescent="0.45">
      <c r="A877" s="50">
        <f>IF(ISBLANK(Data!A877), "", Data!A877)</f>
        <v>45325</v>
      </c>
      <c r="B877" s="50" t="str">
        <f>IF(ISBLANK(Data!B877), "", Data!B877)</f>
        <v>Southeastern Louisiana</v>
      </c>
      <c r="C877" s="50">
        <f>IF(ISBLANK(Data!C877), "", Data!C877)</f>
        <v>275</v>
      </c>
      <c r="D877" s="50" t="str">
        <f>IF(ISBLANK(Data!D877), "", Data!D877)</f>
        <v>McNeese St.</v>
      </c>
      <c r="E877" s="50">
        <f>IF(ISBLANK(Data!E877), "", Data!E877)</f>
        <v>165</v>
      </c>
      <c r="F877" s="50" t="str">
        <f>IF(ISBLANK(Data!F877), "", Data!F877)</f>
        <v>N</v>
      </c>
      <c r="G877" s="50" t="str">
        <f>IF(ISBLANK(Data!G877), "", Data!G877)</f>
        <v>Southeastern Louisiana</v>
      </c>
      <c r="H877" s="50" t="str">
        <f>IF(ISBLANK(Data!H877), "", Data!H877)</f>
        <v>McNeese St.</v>
      </c>
      <c r="I877" s="50" t="str">
        <f>IF(ISBLANK(Data!I877), "", Data!I877)</f>
        <v>Southeastern Louisiana</v>
      </c>
      <c r="J877" s="50" t="str">
        <f>IF(ISBLANK(Data!J877), "", Data!J877)</f>
        <v>McNeese St.</v>
      </c>
      <c r="K877" s="50" t="str">
        <f>IF(ISBLANK(Data!K877), "", Data!K877)</f>
        <v>Southeastern Louisiana</v>
      </c>
      <c r="L877" s="50" t="str">
        <f>IF(ISBLANK(Data!L877), "", Data!L877)</f>
        <v>McNeese State</v>
      </c>
      <c r="M877" s="50" t="str">
        <f>IF(ISBLANK(Data!M877), "", Data!M877)</f>
        <v>SE Louisiana</v>
      </c>
      <c r="N877" s="50" t="str">
        <f>IF(ISBLANK(Data!N877), "", Data!N877)</f>
        <v>McNeese St</v>
      </c>
      <c r="O877" s="50" t="str">
        <f>IF(ISBLANK(Data!O877), "", Data!O877)</f>
        <v>SE Louisiana</v>
      </c>
      <c r="P877" s="50" t="str">
        <f>IF(ISBLANK(Data!P877), "", Data!P877)</f>
        <v>McNeese St.</v>
      </c>
      <c r="Q877" s="50" t="str">
        <f>IF(ISBLANK(Data!Q877), "", Data!Q877)</f>
        <v>Southeastern Louisiana</v>
      </c>
      <c r="R877" s="50" t="str">
        <f>IF(ISBLANK(Data!R877), "", Data!R877)</f>
        <v>McNeese</v>
      </c>
      <c r="S877" s="20">
        <f>Data!W877-Data!CD877</f>
        <v>-0.52380952380952395</v>
      </c>
      <c r="T877" s="20">
        <f>Data!X877-Data!CE877</f>
        <v>-19.86</v>
      </c>
      <c r="U877" s="20">
        <f>Data!Y877-Data!CF877</f>
        <v>-12.400000000000006</v>
      </c>
      <c r="V877" s="20">
        <f>Data!Z877-Data!CG877</f>
        <v>7.5</v>
      </c>
      <c r="W877" s="20">
        <f>Data!AA877-Data!CH877</f>
        <v>-1.9000000000000057</v>
      </c>
      <c r="X877" s="20">
        <f>Data!AB877-Data!CI877</f>
        <v>-6.6000000000000003E-2</v>
      </c>
      <c r="Y877" s="20">
        <f>Data!AC877-Data!CJ877</f>
        <v>3.96</v>
      </c>
      <c r="Z877" s="20">
        <f>Data!AD877-Data!CK877</f>
        <v>1.0999999999999943</v>
      </c>
      <c r="AA877" s="20">
        <f>Data!AE877-Data!CL877</f>
        <v>-2.9000000000000057</v>
      </c>
      <c r="AB877" s="20">
        <f>Data!AF877-Data!CM877</f>
        <v>3.7399999999999998</v>
      </c>
      <c r="AC877" s="20">
        <f>Data!AG877-Data!CN877</f>
        <v>-12.700000000000003</v>
      </c>
      <c r="AD877" s="20">
        <f>Data!AH877-Data!CO877</f>
        <v>8.2999999999999972</v>
      </c>
      <c r="AE877" s="20">
        <f>Data!AI877-Data!CP877</f>
        <v>-0.51360000000000006</v>
      </c>
      <c r="AF877" s="20">
        <f>Data!AJ877-Data!CQ877</f>
        <v>-9.1999999999999993</v>
      </c>
      <c r="AG877" s="20">
        <f>Data!AK877-Data!CR877</f>
        <v>-0.43809523809523804</v>
      </c>
      <c r="AH877" s="20">
        <f>Data!AL877-Data!CS877</f>
        <v>-345</v>
      </c>
      <c r="AI877" s="20">
        <f>Data!AM877-Data!CT877</f>
        <v>-17</v>
      </c>
      <c r="AJ877" s="20">
        <f>Data!AN877-Data!CU877</f>
        <v>2.8500000000000005</v>
      </c>
      <c r="AK877" s="20">
        <f>Data!AO877-Data!CV877</f>
        <v>-269</v>
      </c>
      <c r="AL877" s="20">
        <f>Data!AP877-Data!CW877</f>
        <v>195</v>
      </c>
      <c r="AM877" s="20">
        <f>Data!AQ877-Data!CX877</f>
        <v>-69</v>
      </c>
      <c r="AN877" s="20">
        <f>Data!AR877-Data!CY877</f>
        <v>-6.4000000000000001E-2</v>
      </c>
      <c r="AO877" s="20">
        <f>Data!AS877-Data!CZ877</f>
        <v>-21</v>
      </c>
      <c r="AP877" s="20">
        <f>Data!AT877-Data!DA877</f>
        <v>31</v>
      </c>
      <c r="AQ877" s="20">
        <f>Data!AU877-Data!DB877</f>
        <v>-7.6000000000000012E-2</v>
      </c>
      <c r="AR877" s="20">
        <f>Data!AV877-Data!DC877</f>
        <v>-30</v>
      </c>
      <c r="AS877" s="20">
        <f>Data!AW877-Data!DD877</f>
        <v>-58</v>
      </c>
      <c r="AT877" s="20">
        <f>Data!AX877-Data!DE877</f>
        <v>2.7000000000000024E-2</v>
      </c>
      <c r="AU877" s="20">
        <f>Data!AY877-Data!DF877</f>
        <v>2</v>
      </c>
      <c r="AV877" s="20">
        <f>Data!AZ877-Data!DG877</f>
        <v>9.52380952380949E-2</v>
      </c>
      <c r="AW877" s="20">
        <f>Data!BA877-Data!DH877</f>
        <v>-47</v>
      </c>
      <c r="AX877" s="20">
        <f>Data!BB877-Data!DI877</f>
        <v>-2.2380952380952408</v>
      </c>
      <c r="AY877" s="20">
        <f>Data!BC877-Data!DJ877</f>
        <v>-6</v>
      </c>
      <c r="AZ877" s="20">
        <f>Data!BD877-Data!DK877</f>
        <v>-68</v>
      </c>
      <c r="BA877" s="20">
        <f>Data!BE877-Data!DL877</f>
        <v>-32</v>
      </c>
      <c r="BB877" s="20">
        <f>Data!BF877-Data!DM877</f>
        <v>75</v>
      </c>
      <c r="BC877" s="20">
        <f>Data!BG877-Data!DN877</f>
        <v>-6</v>
      </c>
      <c r="BD877" s="20">
        <f>Data!BH877-Data!DO877</f>
        <v>-12.799999999999997</v>
      </c>
      <c r="BE877" s="20">
        <f>Data!BI877-Data!DP877</f>
        <v>9.2860000000000014</v>
      </c>
      <c r="BF877" s="20">
        <f>Data!BJ877-Data!DQ877</f>
        <v>-22.095999999999997</v>
      </c>
      <c r="BG877" s="20">
        <f>Data!BK877-Data!DR877</f>
        <v>-0.41900000000000004</v>
      </c>
      <c r="BH877" s="20">
        <f>Data!BL877-Data!DS877</f>
        <v>3.5709999999999997</v>
      </c>
      <c r="BI877" s="20">
        <f>Data!BM877-Data!DT877</f>
        <v>-0.52900000000000003</v>
      </c>
      <c r="BJ877" s="20">
        <f>Data!BN877-Data!DU877</f>
        <v>1.5</v>
      </c>
      <c r="BK877" s="20">
        <f>Data!BO877-Data!DV877</f>
        <v>-2.7999999999999972</v>
      </c>
      <c r="BL877" s="20">
        <f>Data!BP877-Data!DW877</f>
        <v>-1.5000000000000002</v>
      </c>
      <c r="BM877" s="20">
        <f>Data!BQ877-Data!DX877</f>
        <v>-3.2380952380952381</v>
      </c>
      <c r="BN877" s="20">
        <f>Data!BR877-Data!DY877</f>
        <v>-0.30000000000000071</v>
      </c>
      <c r="BO877" s="20">
        <f>Data!BS877-Data!DZ877</f>
        <v>233</v>
      </c>
      <c r="BP877" s="20">
        <f>Data!BT877-Data!EA877</f>
        <v>-0.13999999999999996</v>
      </c>
      <c r="BQ877" s="20">
        <f>Data!BU877-Data!EB877</f>
        <v>-1</v>
      </c>
      <c r="BR877" s="20">
        <f>Data!BV877-Data!EC877</f>
        <v>230</v>
      </c>
      <c r="BS877" s="20">
        <f>Data!BW877-Data!ED877</f>
        <v>200</v>
      </c>
      <c r="BT877" s="20">
        <f>Data!BX877-Data!EE877</f>
        <v>255</v>
      </c>
      <c r="BU877" s="20">
        <f>Data!BY877-Data!EF877</f>
        <v>225</v>
      </c>
      <c r="BV877" s="20">
        <f>Data!BZ877-Data!EG877</f>
        <v>210</v>
      </c>
      <c r="BW877" s="20">
        <f>Data!CA877-Data!EH877</f>
        <v>184</v>
      </c>
      <c r="BX877" s="20">
        <f>Data!CB877-Data!EI877</f>
        <v>233</v>
      </c>
      <c r="BY877" s="20">
        <f>Data!CC877-Data!EJ877</f>
        <v>211</v>
      </c>
      <c r="BZ877" s="20">
        <f>Data!EK877</f>
        <v>10393.08</v>
      </c>
      <c r="CA877" s="20">
        <f>Data!EL877</f>
        <v>12519.05</v>
      </c>
      <c r="CB877" s="20">
        <f>Data!EM877</f>
        <v>139.04414285714287</v>
      </c>
      <c r="CC877" s="20">
        <f>Data!EN877</f>
        <v>70.193428571428583</v>
      </c>
      <c r="CD877" s="20">
        <f>Data!EO877</f>
        <v>11.247</v>
      </c>
      <c r="CE877" s="20">
        <f>Data!EP877</f>
        <v>250.23299999999998</v>
      </c>
      <c r="CF877" s="50">
        <f>IF(ISBLANK(Data!EQ877), "", Data!EQ877)</f>
        <v>77</v>
      </c>
      <c r="CG877" s="50">
        <f>IF(ISBLANK(Data!ER877), "", Data!ER877)</f>
        <v>74</v>
      </c>
      <c r="CH877" s="61" t="str">
        <f>IF(ISBLANK(Data!ES877), "", Data!ES877)</f>
        <v>Southeastern Louisiana</v>
      </c>
      <c r="CI877" s="61">
        <f>IF(ISBLANK(Data!ET877), "", Data!ET877)</f>
        <v>151</v>
      </c>
    </row>
    <row r="878" spans="1:87" x14ac:dyDescent="0.45">
      <c r="A878" s="50">
        <f>IF(ISBLANK(Data!A878), "", Data!A878)</f>
        <v>45325</v>
      </c>
      <c r="B878" s="50" t="str">
        <f>IF(ISBLANK(Data!B878), "", Data!B878)</f>
        <v>Central Arkansas</v>
      </c>
      <c r="C878" s="50">
        <f>IF(ISBLANK(Data!C878), "", Data!C878)</f>
        <v>44</v>
      </c>
      <c r="D878" s="50" t="str">
        <f>IF(ISBLANK(Data!D878), "", Data!D878)</f>
        <v>Stetson</v>
      </c>
      <c r="E878" s="50">
        <f>IF(ISBLANK(Data!E878), "", Data!E878)</f>
        <v>286</v>
      </c>
      <c r="F878" s="50" t="str">
        <f>IF(ISBLANK(Data!F878), "", Data!F878)</f>
        <v>N</v>
      </c>
      <c r="G878" s="50" t="str">
        <f>IF(ISBLANK(Data!G878), "", Data!G878)</f>
        <v>Central Arkansas</v>
      </c>
      <c r="H878" s="50" t="str">
        <f>IF(ISBLANK(Data!H878), "", Data!H878)</f>
        <v>Stetson</v>
      </c>
      <c r="I878" s="50" t="str">
        <f>IF(ISBLANK(Data!I878), "", Data!I878)</f>
        <v>Central Arkansas</v>
      </c>
      <c r="J878" s="50" t="str">
        <f>IF(ISBLANK(Data!J878), "", Data!J878)</f>
        <v>Stetson</v>
      </c>
      <c r="K878" s="50" t="str">
        <f>IF(ISBLANK(Data!K878), "", Data!K878)</f>
        <v>Central Arkansas</v>
      </c>
      <c r="L878" s="50" t="str">
        <f>IF(ISBLANK(Data!L878), "", Data!L878)</f>
        <v>Stetson</v>
      </c>
      <c r="M878" s="50" t="str">
        <f>IF(ISBLANK(Data!M878), "", Data!M878)</f>
        <v>Central Ark</v>
      </c>
      <c r="N878" s="50" t="str">
        <f>IF(ISBLANK(Data!N878), "", Data!N878)</f>
        <v>Stetson</v>
      </c>
      <c r="O878" s="50" t="str">
        <f>IF(ISBLANK(Data!O878), "", Data!O878)</f>
        <v>Cent. Arkansas</v>
      </c>
      <c r="P878" s="50" t="str">
        <f>IF(ISBLANK(Data!P878), "", Data!P878)</f>
        <v>Stetson</v>
      </c>
      <c r="Q878" s="50" t="str">
        <f>IF(ISBLANK(Data!Q878), "", Data!Q878)</f>
        <v>Central Arkansas</v>
      </c>
      <c r="R878" s="50" t="str">
        <f>IF(ISBLANK(Data!R878), "", Data!R878)</f>
        <v>Stetson</v>
      </c>
      <c r="S878" s="20">
        <f>Data!W878-Data!CD878</f>
        <v>-0.23188405797101502</v>
      </c>
      <c r="T878" s="20">
        <f>Data!X878-Data!CE878</f>
        <v>-14.15</v>
      </c>
      <c r="U878" s="20">
        <f>Data!Y878-Data!CF878</f>
        <v>-10.299999999999997</v>
      </c>
      <c r="V878" s="20">
        <f>Data!Z878-Data!CG878</f>
        <v>3.9000000000000057</v>
      </c>
      <c r="W878" s="20">
        <f>Data!AA878-Data!CH878</f>
        <v>3.1000000000000085</v>
      </c>
      <c r="X878" s="20">
        <f>Data!AB878-Data!CI878</f>
        <v>-2.6000000000000002E-2</v>
      </c>
      <c r="Y878" s="20">
        <f>Data!AC878-Data!CJ878</f>
        <v>-4.49</v>
      </c>
      <c r="Z878" s="20">
        <f>Data!AD878-Data!CK878</f>
        <v>-2.3000000000000114</v>
      </c>
      <c r="AA878" s="20">
        <f>Data!AE878-Data!CL878</f>
        <v>2.3000000000000114</v>
      </c>
      <c r="AB878" s="20">
        <f>Data!AF878-Data!CM878</f>
        <v>-8.32</v>
      </c>
      <c r="AC878" s="20">
        <f>Data!AG878-Data!CN878</f>
        <v>-9.7999999999999972</v>
      </c>
      <c r="AD878" s="20">
        <f>Data!AH878-Data!CO878</f>
        <v>4.3000000000000114</v>
      </c>
      <c r="AE878" s="20">
        <f>Data!AI878-Data!CP878</f>
        <v>-0.26650000000000001</v>
      </c>
      <c r="AF878" s="20">
        <f>Data!AJ878-Data!CQ878</f>
        <v>-6.7</v>
      </c>
      <c r="AG878" s="20">
        <f>Data!AK878-Data!CR878</f>
        <v>-0.26956521739130435</v>
      </c>
      <c r="AH878" s="20">
        <f>Data!AL878-Data!CS878</f>
        <v>-168</v>
      </c>
      <c r="AI878" s="20">
        <f>Data!AM878-Data!CT878</f>
        <v>-11.74</v>
      </c>
      <c r="AJ878" s="20">
        <f>Data!AN878-Data!CU878</f>
        <v>-3.79</v>
      </c>
      <c r="AK878" s="20">
        <f>Data!AO878-Data!CV878</f>
        <v>-8</v>
      </c>
      <c r="AL878" s="20">
        <f>Data!AP878-Data!CW878</f>
        <v>244</v>
      </c>
      <c r="AM878" s="20">
        <f>Data!AQ878-Data!CX878</f>
        <v>115</v>
      </c>
      <c r="AN878" s="20">
        <f>Data!AR878-Data!CY878</f>
        <v>-4.6000000000000041E-2</v>
      </c>
      <c r="AO878" s="20">
        <f>Data!AS878-Data!CZ878</f>
        <v>-25</v>
      </c>
      <c r="AP878" s="20">
        <f>Data!AT878-Data!DA878</f>
        <v>-22</v>
      </c>
      <c r="AQ878" s="20">
        <f>Data!AU878-Data!DB878</f>
        <v>-2.9999999999999971E-2</v>
      </c>
      <c r="AR878" s="20">
        <f>Data!AV878-Data!DC878</f>
        <v>47</v>
      </c>
      <c r="AS878" s="20">
        <f>Data!AW878-Data!DD878</f>
        <v>81</v>
      </c>
      <c r="AT878" s="20">
        <f>Data!AX878-Data!DE878</f>
        <v>-3.6000000000000032E-2</v>
      </c>
      <c r="AU878" s="20">
        <f>Data!AY878-Data!DF878</f>
        <v>52</v>
      </c>
      <c r="AV878" s="20">
        <f>Data!AZ878-Data!DG878</f>
        <v>1.7590579710144922</v>
      </c>
      <c r="AW878" s="20">
        <f>Data!BA878-Data!DH878</f>
        <v>59</v>
      </c>
      <c r="AX878" s="20">
        <f>Data!BB878-Data!DI878</f>
        <v>0.99275362318840621</v>
      </c>
      <c r="AY878" s="20">
        <f>Data!BC878-Data!DJ878</f>
        <v>-2</v>
      </c>
      <c r="AZ878" s="20">
        <f>Data!BD878-Data!DK878</f>
        <v>59</v>
      </c>
      <c r="BA878" s="20">
        <f>Data!BE878-Data!DL878</f>
        <v>11</v>
      </c>
      <c r="BB878" s="20">
        <f>Data!BF878-Data!DM878</f>
        <v>63</v>
      </c>
      <c r="BC878" s="20">
        <f>Data!BG878-Data!DN878</f>
        <v>76</v>
      </c>
      <c r="BD878" s="20">
        <f>Data!BH878-Data!DO878</f>
        <v>-3.5999999999999943</v>
      </c>
      <c r="BE878" s="20">
        <f>Data!BI878-Data!DP878</f>
        <v>7.1919999999999931</v>
      </c>
      <c r="BF878" s="20">
        <f>Data!BJ878-Data!DQ878</f>
        <v>-10.716000000000001</v>
      </c>
      <c r="BG878" s="20">
        <f>Data!BK878-Data!DR878</f>
        <v>-0.28100000000000014</v>
      </c>
      <c r="BH878" s="20">
        <f>Data!BL878-Data!DS878</f>
        <v>2.177999999999999</v>
      </c>
      <c r="BI878" s="20">
        <f>Data!BM878-Data!DT878</f>
        <v>9.099999999999997E-2</v>
      </c>
      <c r="BJ878" s="20">
        <f>Data!BN878-Data!DU878</f>
        <v>-2</v>
      </c>
      <c r="BK878" s="20">
        <f>Data!BO878-Data!DV878</f>
        <v>2.7000000000000011</v>
      </c>
      <c r="BL878" s="20">
        <f>Data!BP878-Data!DW878</f>
        <v>0.40000000000000036</v>
      </c>
      <c r="BM878" s="20">
        <f>Data!BQ878-Data!DX878</f>
        <v>2.2391304347826084</v>
      </c>
      <c r="BN878" s="20">
        <f>Data!BR878-Data!DY878</f>
        <v>2.5</v>
      </c>
      <c r="BO878" s="20">
        <f>Data!BS878-Data!DZ878</f>
        <v>186</v>
      </c>
      <c r="BP878" s="20">
        <f>Data!BT878-Data!EA878</f>
        <v>-0.11899999999999999</v>
      </c>
      <c r="BQ878" s="20">
        <f>Data!BU878-Data!EB878</f>
        <v>0</v>
      </c>
      <c r="BR878" s="20">
        <f>Data!BV878-Data!EC878</f>
        <v>133</v>
      </c>
      <c r="BS878" s="20">
        <f>Data!BW878-Data!ED878</f>
        <v>99</v>
      </c>
      <c r="BT878" s="20">
        <f>Data!BX878-Data!EE878</f>
        <v>173</v>
      </c>
      <c r="BU878" s="20">
        <f>Data!BY878-Data!EF878</f>
        <v>172</v>
      </c>
      <c r="BV878" s="20">
        <f>Data!BZ878-Data!EG878</f>
        <v>130</v>
      </c>
      <c r="BW878" s="20">
        <f>Data!CA878-Data!EH878</f>
        <v>122.10000000000002</v>
      </c>
      <c r="BX878" s="20">
        <f>Data!CB878-Data!EI878</f>
        <v>187</v>
      </c>
      <c r="BY878" s="20">
        <f>Data!CC878-Data!EJ878</f>
        <v>190</v>
      </c>
      <c r="BZ878" s="20">
        <f>Data!EK878</f>
        <v>11357.24</v>
      </c>
      <c r="CA878" s="20">
        <f>Data!EL878</f>
        <v>12958.77</v>
      </c>
      <c r="CB878" s="20">
        <f>Data!EM878</f>
        <v>67.954652173913047</v>
      </c>
      <c r="CC878" s="20">
        <f>Data!EN878</f>
        <v>80.542500000000004</v>
      </c>
      <c r="CD878" s="20">
        <f>Data!EO878</f>
        <v>13.312799999999999</v>
      </c>
      <c r="CE878" s="20">
        <f>Data!EP878</f>
        <v>248.70599999999999</v>
      </c>
      <c r="CF878" s="50">
        <f>IF(ISBLANK(Data!EQ878), "", Data!EQ878)</f>
        <v>62</v>
      </c>
      <c r="CG878" s="50">
        <f>IF(ISBLANK(Data!ER878), "", Data!ER878)</f>
        <v>73</v>
      </c>
      <c r="CH878" s="61" t="str">
        <f>IF(ISBLANK(Data!ES878), "", Data!ES878)</f>
        <v>Stetson</v>
      </c>
      <c r="CI878" s="61">
        <f>IF(ISBLANK(Data!ET878), "", Data!ET878)</f>
        <v>135</v>
      </c>
    </row>
    <row r="879" spans="1:87" x14ac:dyDescent="0.45">
      <c r="A879" s="50">
        <f>IF(ISBLANK(Data!A879), "", Data!A879)</f>
        <v>45325</v>
      </c>
      <c r="B879" s="50" t="str">
        <f>IF(ISBLANK(Data!B879), "", Data!B879)</f>
        <v>Southeast Missouri St.</v>
      </c>
      <c r="C879" s="50">
        <f>IF(ISBLANK(Data!C879), "", Data!C879)</f>
        <v>274</v>
      </c>
      <c r="D879" s="50" t="str">
        <f>IF(ISBLANK(Data!D879), "", Data!D879)</f>
        <v>Western Illinois</v>
      </c>
      <c r="E879" s="50">
        <f>IF(ISBLANK(Data!E879), "", Data!E879)</f>
        <v>350</v>
      </c>
      <c r="F879" s="50" t="str">
        <f>IF(ISBLANK(Data!F879), "", Data!F879)</f>
        <v>N</v>
      </c>
      <c r="G879" s="50" t="str">
        <f>IF(ISBLANK(Data!G879), "", Data!G879)</f>
        <v>Southeast Missouri St.</v>
      </c>
      <c r="H879" s="50" t="str">
        <f>IF(ISBLANK(Data!H879), "", Data!H879)</f>
        <v>Western Illinois</v>
      </c>
      <c r="I879" s="50" t="str">
        <f>IF(ISBLANK(Data!I879), "", Data!I879)</f>
        <v>Southeast Missouri St.</v>
      </c>
      <c r="J879" s="50" t="str">
        <f>IF(ISBLANK(Data!J879), "", Data!J879)</f>
        <v>Western Illinois</v>
      </c>
      <c r="K879" s="50" t="str">
        <f>IF(ISBLANK(Data!K879), "", Data!K879)</f>
        <v>Southeast Missouri State</v>
      </c>
      <c r="L879" s="50" t="str">
        <f>IF(ISBLANK(Data!L879), "", Data!L879)</f>
        <v>Western Illinois</v>
      </c>
      <c r="M879" s="50" t="str">
        <f>IF(ISBLANK(Data!M879), "", Data!M879)</f>
        <v>SE Missouri</v>
      </c>
      <c r="N879" s="50" t="str">
        <f>IF(ISBLANK(Data!N879), "", Data!N879)</f>
        <v>W Illinois</v>
      </c>
      <c r="O879" s="50" t="str">
        <f>IF(ISBLANK(Data!O879), "", Data!O879)</f>
        <v>SE Missouri St.</v>
      </c>
      <c r="P879" s="50" t="str">
        <f>IF(ISBLANK(Data!P879), "", Data!P879)</f>
        <v>W. Illinois</v>
      </c>
      <c r="Q879" s="50" t="str">
        <f>IF(ISBLANK(Data!Q879), "", Data!Q879)</f>
        <v>Southeast Missouri</v>
      </c>
      <c r="R879" s="50" t="str">
        <f>IF(ISBLANK(Data!R879), "", Data!R879)</f>
        <v>Western Illinois</v>
      </c>
      <c r="S879" s="20">
        <f>Data!W879-Data!CD879</f>
        <v>-0.31818181818181801</v>
      </c>
      <c r="T879" s="20">
        <f>Data!X879-Data!CE879</f>
        <v>-14.63</v>
      </c>
      <c r="U879" s="20">
        <f>Data!Y879-Data!CF879</f>
        <v>-11</v>
      </c>
      <c r="V879" s="20">
        <f>Data!Z879-Data!CG879</f>
        <v>3.7000000000000028</v>
      </c>
      <c r="W879" s="20">
        <f>Data!AA879-Data!CH879</f>
        <v>5</v>
      </c>
      <c r="X879" s="20">
        <f>Data!AB879-Data!CI879</f>
        <v>-6.6000000000000003E-2</v>
      </c>
      <c r="Y879" s="20">
        <f>Data!AC879-Data!CJ879</f>
        <v>0.20999999999999996</v>
      </c>
      <c r="Z879" s="20">
        <f>Data!AD879-Data!CK879</f>
        <v>9.9999999999994316E-2</v>
      </c>
      <c r="AA879" s="20">
        <f>Data!AE879-Data!CL879</f>
        <v>-9.9999999999994316E-2</v>
      </c>
      <c r="AB879" s="20">
        <f>Data!AF879-Data!CM879</f>
        <v>-0.48</v>
      </c>
      <c r="AC879" s="20">
        <f>Data!AG879-Data!CN879</f>
        <v>-11.600000000000009</v>
      </c>
      <c r="AD879" s="20">
        <f>Data!AH879-Data!CO879</f>
        <v>4.3999999999999915</v>
      </c>
      <c r="AE879" s="20">
        <f>Data!AI879-Data!CP879</f>
        <v>-0.27210000000000001</v>
      </c>
      <c r="AF879" s="20">
        <f>Data!AJ879-Data!CQ879</f>
        <v>-7.9</v>
      </c>
      <c r="AG879" s="20">
        <f>Data!AK879-Data!CR879</f>
        <v>-0.35909090909090907</v>
      </c>
      <c r="AH879" s="20">
        <f>Data!AL879-Data!CS879</f>
        <v>-241</v>
      </c>
      <c r="AI879" s="20">
        <f>Data!AM879-Data!CT879</f>
        <v>-10.79</v>
      </c>
      <c r="AJ879" s="20">
        <f>Data!AN879-Data!CU879</f>
        <v>-6.0000000000000497E-2</v>
      </c>
      <c r="AK879" s="20">
        <f>Data!AO879-Data!CV879</f>
        <v>-69</v>
      </c>
      <c r="AL879" s="20">
        <f>Data!AP879-Data!CW879</f>
        <v>153</v>
      </c>
      <c r="AM879" s="20">
        <f>Data!AQ879-Data!CX879</f>
        <v>12</v>
      </c>
      <c r="AN879" s="20">
        <f>Data!AR879-Data!CY879</f>
        <v>-1.9000000000000017E-2</v>
      </c>
      <c r="AO879" s="20">
        <f>Data!AS879-Data!CZ879</f>
        <v>-1</v>
      </c>
      <c r="AP879" s="20">
        <f>Data!AT879-Data!DA879</f>
        <v>64</v>
      </c>
      <c r="AQ879" s="20">
        <f>Data!AU879-Data!DB879</f>
        <v>-5.0000000000000044E-2</v>
      </c>
      <c r="AR879" s="20">
        <f>Data!AV879-Data!DC879</f>
        <v>-28</v>
      </c>
      <c r="AS879" s="20">
        <f>Data!AW879-Data!DD879</f>
        <v>-91</v>
      </c>
      <c r="AT879" s="20">
        <f>Data!AX879-Data!DE879</f>
        <v>7.3000000000000065E-2</v>
      </c>
      <c r="AU879" s="20">
        <f>Data!AY879-Data!DF879</f>
        <v>-119</v>
      </c>
      <c r="AV879" s="20">
        <f>Data!AZ879-Data!DG879</f>
        <v>-5.4090909090909083</v>
      </c>
      <c r="AW879" s="20">
        <f>Data!BA879-Data!DH879</f>
        <v>-231</v>
      </c>
      <c r="AX879" s="20">
        <f>Data!BB879-Data!DI879</f>
        <v>-10.5</v>
      </c>
      <c r="AY879" s="20">
        <f>Data!BC879-Data!DJ879</f>
        <v>-8</v>
      </c>
      <c r="AZ879" s="20">
        <f>Data!BD879-Data!DK879</f>
        <v>14</v>
      </c>
      <c r="BA879" s="20">
        <f>Data!BE879-Data!DL879</f>
        <v>-73</v>
      </c>
      <c r="BB879" s="20">
        <f>Data!BF879-Data!DM879</f>
        <v>-11</v>
      </c>
      <c r="BC879" s="20">
        <f>Data!BG879-Data!DN879</f>
        <v>108</v>
      </c>
      <c r="BD879" s="20">
        <f>Data!BH879-Data!DO879</f>
        <v>-3.2000000000000028</v>
      </c>
      <c r="BE879" s="20">
        <f>Data!BI879-Data!DP879</f>
        <v>6.9539999999999935</v>
      </c>
      <c r="BF879" s="20">
        <f>Data!BJ879-Data!DQ879</f>
        <v>-10.091000000000001</v>
      </c>
      <c r="BG879" s="20">
        <f>Data!BK879-Data!DR879</f>
        <v>8.0000000000000071E-3</v>
      </c>
      <c r="BH879" s="20">
        <f>Data!BL879-Data!DS879</f>
        <v>-0.5</v>
      </c>
      <c r="BI879" s="20">
        <f>Data!BM879-Data!DT879</f>
        <v>6.3E-2</v>
      </c>
      <c r="BJ879" s="20">
        <f>Data!BN879-Data!DU879</f>
        <v>2.8999999999999986</v>
      </c>
      <c r="BK879" s="20">
        <f>Data!BO879-Data!DV879</f>
        <v>-4.1000000000000014</v>
      </c>
      <c r="BL879" s="20">
        <f>Data!BP879-Data!DW879</f>
        <v>-3.3</v>
      </c>
      <c r="BM879" s="20">
        <f>Data!BQ879-Data!DX879</f>
        <v>0.6363636363636358</v>
      </c>
      <c r="BN879" s="20">
        <f>Data!BR879-Data!DY879</f>
        <v>4.9000000000000004</v>
      </c>
      <c r="BO879" s="20">
        <f>Data!BS879-Data!DZ879</f>
        <v>168</v>
      </c>
      <c r="BP879" s="20">
        <f>Data!BT879-Data!EA879</f>
        <v>-0.11899999999999999</v>
      </c>
      <c r="BQ879" s="20">
        <f>Data!BU879-Data!EB879</f>
        <v>0</v>
      </c>
      <c r="BR879" s="20">
        <f>Data!BV879-Data!EC879</f>
        <v>114</v>
      </c>
      <c r="BS879" s="20">
        <f>Data!BW879-Data!ED879</f>
        <v>123</v>
      </c>
      <c r="BT879" s="20">
        <f>Data!BX879-Data!EE879</f>
        <v>176</v>
      </c>
      <c r="BU879" s="20">
        <f>Data!BY879-Data!EF879</f>
        <v>94</v>
      </c>
      <c r="BV879" s="20">
        <f>Data!BZ879-Data!EG879</f>
        <v>103</v>
      </c>
      <c r="BW879" s="20">
        <f>Data!CA879-Data!EH879</f>
        <v>101.60000000000002</v>
      </c>
      <c r="BX879" s="20">
        <f>Data!CB879-Data!EI879</f>
        <v>168</v>
      </c>
      <c r="BY879" s="20">
        <f>Data!CC879-Data!EJ879</f>
        <v>183</v>
      </c>
      <c r="BZ879" s="20">
        <f>Data!EK879</f>
        <v>9639</v>
      </c>
      <c r="CA879" s="20">
        <f>Data!EL879</f>
        <v>11190.8</v>
      </c>
      <c r="CB879" s="20">
        <f>Data!EM879</f>
        <v>67.240136363636367</v>
      </c>
      <c r="CC879" s="20">
        <f>Data!EN879</f>
        <v>78.457136363636351</v>
      </c>
      <c r="CD879" s="20">
        <f>Data!EO879</f>
        <v>12.038399999999999</v>
      </c>
      <c r="CE879" s="20">
        <f>Data!EP879</f>
        <v>222.68700000000001</v>
      </c>
      <c r="CF879" s="50">
        <f>IF(ISBLANK(Data!EQ879), "", Data!EQ879)</f>
        <v>55</v>
      </c>
      <c r="CG879" s="50">
        <f>IF(ISBLANK(Data!ER879), "", Data!ER879)</f>
        <v>76</v>
      </c>
      <c r="CH879" s="61" t="str">
        <f>IF(ISBLANK(Data!ES879), "", Data!ES879)</f>
        <v>Western Illinois</v>
      </c>
      <c r="CI879" s="61">
        <f>IF(ISBLANK(Data!ET879), "", Data!ET879)</f>
        <v>131</v>
      </c>
    </row>
    <row r="880" spans="1:87" x14ac:dyDescent="0.45">
      <c r="A880" s="50">
        <f>IF(ISBLANK(Data!A880), "", Data!A880)</f>
        <v>45325</v>
      </c>
      <c r="B880" s="50" t="str">
        <f>IF(ISBLANK(Data!B880), "", Data!B880)</f>
        <v>Utah</v>
      </c>
      <c r="C880" s="50">
        <f>IF(ISBLANK(Data!C880), "", Data!C880)</f>
        <v>329</v>
      </c>
      <c r="D880" s="50" t="str">
        <f>IF(ISBLANK(Data!D880), "", Data!D880)</f>
        <v>Colorado</v>
      </c>
      <c r="E880" s="50">
        <f>IF(ISBLANK(Data!E880), "", Data!E880)</f>
        <v>57</v>
      </c>
      <c r="F880" s="50" t="str">
        <f>IF(ISBLANK(Data!F880), "", Data!F880)</f>
        <v>N</v>
      </c>
      <c r="G880" s="50" t="str">
        <f>IF(ISBLANK(Data!G880), "", Data!G880)</f>
        <v>Utah</v>
      </c>
      <c r="H880" s="50" t="str">
        <f>IF(ISBLANK(Data!H880), "", Data!H880)</f>
        <v>Colorado</v>
      </c>
      <c r="I880" s="50" t="str">
        <f>IF(ISBLANK(Data!I880), "", Data!I880)</f>
        <v>Utah</v>
      </c>
      <c r="J880" s="50" t="str">
        <f>IF(ISBLANK(Data!J880), "", Data!J880)</f>
        <v>Colorado</v>
      </c>
      <c r="K880" s="50" t="str">
        <f>IF(ISBLANK(Data!K880), "", Data!K880)</f>
        <v>Utah</v>
      </c>
      <c r="L880" s="50" t="str">
        <f>IF(ISBLANK(Data!L880), "", Data!L880)</f>
        <v>Colorado</v>
      </c>
      <c r="M880" s="50" t="str">
        <f>IF(ISBLANK(Data!M880), "", Data!M880)</f>
        <v>Utah</v>
      </c>
      <c r="N880" s="50" t="str">
        <f>IF(ISBLANK(Data!N880), "", Data!N880)</f>
        <v>Colorado</v>
      </c>
      <c r="O880" s="50" t="str">
        <f>IF(ISBLANK(Data!O880), "", Data!O880)</f>
        <v>Utah</v>
      </c>
      <c r="P880" s="50" t="str">
        <f>IF(ISBLANK(Data!P880), "", Data!P880)</f>
        <v>Colorado</v>
      </c>
      <c r="Q880" s="50" t="str">
        <f>IF(ISBLANK(Data!Q880), "", Data!Q880)</f>
        <v>Utah</v>
      </c>
      <c r="R880" s="50" t="str">
        <f>IF(ISBLANK(Data!R880), "", Data!R880)</f>
        <v>Colorado</v>
      </c>
      <c r="S880" s="20">
        <f>Data!W880-Data!CD880</f>
        <v>-4.7619047619047006E-2</v>
      </c>
      <c r="T880" s="20">
        <f>Data!X880-Data!CE880</f>
        <v>-2.5600000000000023</v>
      </c>
      <c r="U880" s="20">
        <f>Data!Y880-Data!CF880</f>
        <v>-1.4000000000000057</v>
      </c>
      <c r="V880" s="20">
        <f>Data!Z880-Data!CG880</f>
        <v>1.0999999999999943</v>
      </c>
      <c r="W880" s="20">
        <f>Data!AA880-Data!CH880</f>
        <v>1</v>
      </c>
      <c r="X880" s="20">
        <f>Data!AB880-Data!CI880</f>
        <v>1.8000000000000002E-2</v>
      </c>
      <c r="Y880" s="20">
        <f>Data!AC880-Data!CJ880</f>
        <v>3.6500000000000004</v>
      </c>
      <c r="Z880" s="20">
        <f>Data!AD880-Data!CK880</f>
        <v>1.2999999999999972</v>
      </c>
      <c r="AA880" s="20">
        <f>Data!AE880-Data!CL880</f>
        <v>-2.4000000000000057</v>
      </c>
      <c r="AB880" s="20">
        <f>Data!AF880-Data!CM880</f>
        <v>6.35</v>
      </c>
      <c r="AC880" s="20">
        <f>Data!AG880-Data!CN880</f>
        <v>-0.90000000000000568</v>
      </c>
      <c r="AD880" s="20">
        <f>Data!AH880-Data!CO880</f>
        <v>0.5</v>
      </c>
      <c r="AE880" s="20">
        <f>Data!AI880-Data!CP880</f>
        <v>-1.7000000000000015E-2</v>
      </c>
      <c r="AF880" s="20">
        <f>Data!AJ880-Data!CQ880</f>
        <v>0.50000000000000011</v>
      </c>
      <c r="AG880" s="20">
        <f>Data!AK880-Data!CR880</f>
        <v>2.3809523809523812E-2</v>
      </c>
      <c r="AH880" s="20">
        <f>Data!AL880-Data!CS880</f>
        <v>-24</v>
      </c>
      <c r="AI880" s="20">
        <f>Data!AM880-Data!CT880</f>
        <v>1.0000000000001563E-2</v>
      </c>
      <c r="AJ880" s="20">
        <f>Data!AN880-Data!CU880</f>
        <v>2.870000000000001</v>
      </c>
      <c r="AK880" s="20">
        <f>Data!AO880-Data!CV880</f>
        <v>-55</v>
      </c>
      <c r="AL880" s="20">
        <f>Data!AP880-Data!CW880</f>
        <v>5</v>
      </c>
      <c r="AM880" s="20">
        <f>Data!AQ880-Data!CX880</f>
        <v>81</v>
      </c>
      <c r="AN880" s="20">
        <f>Data!AR880-Data!CY880</f>
        <v>-2.7000000000000024E-2</v>
      </c>
      <c r="AO880" s="20">
        <f>Data!AS880-Data!CZ880</f>
        <v>47</v>
      </c>
      <c r="AP880" s="20">
        <f>Data!AT880-Data!DA880</f>
        <v>151</v>
      </c>
      <c r="AQ880" s="20">
        <f>Data!AU880-Data!DB880</f>
        <v>-2.5000000000000022E-2</v>
      </c>
      <c r="AR880" s="20">
        <f>Data!AV880-Data!DC880</f>
        <v>-114</v>
      </c>
      <c r="AS880" s="20">
        <f>Data!AW880-Data!DD880</f>
        <v>-83</v>
      </c>
      <c r="AT880" s="20">
        <f>Data!AX880-Data!DE880</f>
        <v>-0.13400000000000001</v>
      </c>
      <c r="AU880" s="20">
        <f>Data!AY880-Data!DF880</f>
        <v>0</v>
      </c>
      <c r="AV880" s="20">
        <f>Data!AZ880-Data!DG880</f>
        <v>0</v>
      </c>
      <c r="AW880" s="20">
        <f>Data!BA880-Data!DH880</f>
        <v>30</v>
      </c>
      <c r="AX880" s="20">
        <f>Data!BB880-Data!DI880</f>
        <v>1.4285714285714306</v>
      </c>
      <c r="AY880" s="20">
        <f>Data!BC880-Data!DJ880</f>
        <v>16</v>
      </c>
      <c r="AZ880" s="20">
        <f>Data!BD880-Data!DK880</f>
        <v>0</v>
      </c>
      <c r="BA880" s="20">
        <f>Data!BE880-Data!DL880</f>
        <v>45</v>
      </c>
      <c r="BB880" s="20">
        <f>Data!BF880-Data!DM880</f>
        <v>-29</v>
      </c>
      <c r="BC880" s="20">
        <f>Data!BG880-Data!DN880</f>
        <v>8</v>
      </c>
      <c r="BD880" s="20">
        <f>Data!BH880-Data!DO880</f>
        <v>-2.5999999999999943</v>
      </c>
      <c r="BE880" s="20">
        <f>Data!BI880-Data!DP880</f>
        <v>0.23799999999999955</v>
      </c>
      <c r="BF880" s="20">
        <f>Data!BJ880-Data!DQ880</f>
        <v>-2.8570000000000011</v>
      </c>
      <c r="BG880" s="20">
        <f>Data!BK880-Data!DR880</f>
        <v>0.21700000000000008</v>
      </c>
      <c r="BH880" s="20">
        <f>Data!BL880-Data!DS880</f>
        <v>-1.3810000000000002</v>
      </c>
      <c r="BI880" s="20">
        <f>Data!BM880-Data!DT880</f>
        <v>5.8000000000000052E-2</v>
      </c>
      <c r="BJ880" s="20">
        <f>Data!BN880-Data!DU880</f>
        <v>7.1000000000000014</v>
      </c>
      <c r="BK880" s="20">
        <f>Data!BO880-Data!DV880</f>
        <v>-3.8999999999999986</v>
      </c>
      <c r="BL880" s="20">
        <f>Data!BP880-Data!DW880</f>
        <v>2.2000000000000002</v>
      </c>
      <c r="BM880" s="20">
        <f>Data!BQ880-Data!DX880</f>
        <v>0</v>
      </c>
      <c r="BN880" s="20">
        <f>Data!BR880-Data!DY880</f>
        <v>0.40000000000000036</v>
      </c>
      <c r="BO880" s="20">
        <f>Data!BS880-Data!DZ880</f>
        <v>11</v>
      </c>
      <c r="BP880" s="20">
        <f>Data!BT880-Data!EA880</f>
        <v>-1.100000000000001E-2</v>
      </c>
      <c r="BQ880" s="20">
        <f>Data!BU880-Data!EB880</f>
        <v>1</v>
      </c>
      <c r="BR880" s="20">
        <f>Data!BV880-Data!EC880</f>
        <v>3</v>
      </c>
      <c r="BS880" s="20">
        <f>Data!BW880-Data!ED880</f>
        <v>42</v>
      </c>
      <c r="BT880" s="20">
        <f>Data!BX880-Data!EE880</f>
        <v>-19</v>
      </c>
      <c r="BU880" s="20">
        <f>Data!BY880-Data!EF880</f>
        <v>-7</v>
      </c>
      <c r="BV880" s="20">
        <f>Data!BZ880-Data!EG880</f>
        <v>15</v>
      </c>
      <c r="BW880" s="20">
        <f>Data!CA880-Data!EH880</f>
        <v>5.5</v>
      </c>
      <c r="BX880" s="20">
        <f>Data!CB880-Data!EI880</f>
        <v>11</v>
      </c>
      <c r="BY880" s="20">
        <f>Data!CC880-Data!EJ880</f>
        <v>6</v>
      </c>
      <c r="BZ880" s="20">
        <f>Data!EK880</f>
        <v>11513.699999999999</v>
      </c>
      <c r="CA880" s="20">
        <f>Data!EL880</f>
        <v>11781.77</v>
      </c>
      <c r="CB880" s="20">
        <f>Data!EM880</f>
        <v>74.140285714285724</v>
      </c>
      <c r="CC880" s="20">
        <f>Data!EN880</f>
        <v>82.952380952380963</v>
      </c>
      <c r="CD880" s="20">
        <f>Data!EO880</f>
        <v>12.277200000000001</v>
      </c>
      <c r="CE880" s="20">
        <f>Data!EP880</f>
        <v>208.96</v>
      </c>
      <c r="CF880" s="50">
        <f>IF(ISBLANK(Data!EQ880), "", Data!EQ880)</f>
        <v>73</v>
      </c>
      <c r="CG880" s="50">
        <f>IF(ISBLANK(Data!ER880), "", Data!ER880)</f>
        <v>68</v>
      </c>
      <c r="CH880" s="61" t="str">
        <f>IF(ISBLANK(Data!ES880), "", Data!ES880)</f>
        <v>Utah</v>
      </c>
      <c r="CI880" s="61">
        <f>IF(ISBLANK(Data!ET880), "", Data!ET880)</f>
        <v>141</v>
      </c>
    </row>
    <row r="881" spans="1:87" x14ac:dyDescent="0.45">
      <c r="A881" s="50">
        <f>IF(ISBLANK(Data!A881), "", Data!A881)</f>
        <v>45325</v>
      </c>
      <c r="B881" s="50" t="str">
        <f>IF(ISBLANK(Data!B881), "", Data!B881)</f>
        <v>Loyola MD</v>
      </c>
      <c r="C881" s="50">
        <f>IF(ISBLANK(Data!C881), "", Data!C881)</f>
        <v>155</v>
      </c>
      <c r="D881" s="50" t="str">
        <f>IF(ISBLANK(Data!D881), "", Data!D881)</f>
        <v>Holy Cross</v>
      </c>
      <c r="E881" s="50">
        <f>IF(ISBLANK(Data!E881), "", Data!E881)</f>
        <v>112</v>
      </c>
      <c r="F881" s="50" t="str">
        <f>IF(ISBLANK(Data!F881), "", Data!F881)</f>
        <v>N</v>
      </c>
      <c r="G881" s="50" t="str">
        <f>IF(ISBLANK(Data!G881), "", Data!G881)</f>
        <v>Loyola MD</v>
      </c>
      <c r="H881" s="50" t="str">
        <f>IF(ISBLANK(Data!H881), "", Data!H881)</f>
        <v>Holy Cross</v>
      </c>
      <c r="I881" s="50" t="str">
        <f>IF(ISBLANK(Data!I881), "", Data!I881)</f>
        <v>Loyola MD</v>
      </c>
      <c r="J881" s="50" t="str">
        <f>IF(ISBLANK(Data!J881), "", Data!J881)</f>
        <v>Holy Cross</v>
      </c>
      <c r="K881" s="50" t="str">
        <f>IF(ISBLANK(Data!K881), "", Data!K881)</f>
        <v>Loyola MD</v>
      </c>
      <c r="L881" s="50" t="str">
        <f>IF(ISBLANK(Data!L881), "", Data!L881)</f>
        <v>Holy Cross</v>
      </c>
      <c r="M881" s="50" t="str">
        <f>IF(ISBLANK(Data!M881), "", Data!M881)</f>
        <v>Loyola-MD</v>
      </c>
      <c r="N881" s="50" t="str">
        <f>IF(ISBLANK(Data!N881), "", Data!N881)</f>
        <v>Holy Cross</v>
      </c>
      <c r="O881" s="50" t="str">
        <f>IF(ISBLANK(Data!O881), "", Data!O881)</f>
        <v>Loyola-Md.</v>
      </c>
      <c r="P881" s="50" t="str">
        <f>IF(ISBLANK(Data!P881), "", Data!P881)</f>
        <v>Holy Cross</v>
      </c>
      <c r="Q881" s="50" t="str">
        <f>IF(ISBLANK(Data!Q881), "", Data!Q881)</f>
        <v>Loyola-Maryland</v>
      </c>
      <c r="R881" s="50" t="str">
        <f>IF(ISBLANK(Data!R881), "", Data!R881)</f>
        <v>Holy Cross</v>
      </c>
      <c r="S881" s="20">
        <f>Data!W881-Data!CD881</f>
        <v>-9.0909090909090995E-2</v>
      </c>
      <c r="T881" s="20">
        <f>Data!X881-Data!CE881</f>
        <v>0.37999999999999901</v>
      </c>
      <c r="U881" s="20">
        <f>Data!Y881-Data!CF881</f>
        <v>-5.5</v>
      </c>
      <c r="V881" s="20">
        <f>Data!Z881-Data!CG881</f>
        <v>-5.8000000000000114</v>
      </c>
      <c r="W881" s="20">
        <f>Data!AA881-Data!CH881</f>
        <v>0.40000000000000568</v>
      </c>
      <c r="X881" s="20">
        <f>Data!AB881-Data!CI881</f>
        <v>-1.8000000000000002E-2</v>
      </c>
      <c r="Y881" s="20">
        <f>Data!AC881-Data!CJ881</f>
        <v>2.3599999999999994</v>
      </c>
      <c r="Z881" s="20">
        <f>Data!AD881-Data!CK881</f>
        <v>1.7999999999999972</v>
      </c>
      <c r="AA881" s="20">
        <f>Data!AE881-Data!CL881</f>
        <v>-0.5</v>
      </c>
      <c r="AB881" s="20">
        <f>Data!AF881-Data!CM881</f>
        <v>2.6100000000000003</v>
      </c>
      <c r="AC881" s="20">
        <f>Data!AG881-Data!CN881</f>
        <v>-4.4000000000000057</v>
      </c>
      <c r="AD881" s="20">
        <f>Data!AH881-Data!CO881</f>
        <v>-6.5</v>
      </c>
      <c r="AE881" s="20">
        <f>Data!AI881-Data!CP881</f>
        <v>9.4000000000000056E-3</v>
      </c>
      <c r="AF881" s="20">
        <f>Data!AJ881-Data!CQ881</f>
        <v>-1</v>
      </c>
      <c r="AG881" s="20">
        <f>Data!AK881-Data!CR881</f>
        <v>-4.5454545454545414E-2</v>
      </c>
      <c r="AH881" s="20">
        <f>Data!AL881-Data!CS881</f>
        <v>-27</v>
      </c>
      <c r="AI881" s="20">
        <f>Data!AM881-Data!CT881</f>
        <v>1.009999999999998</v>
      </c>
      <c r="AJ881" s="20">
        <f>Data!AN881-Data!CU881</f>
        <v>1.4900000000000002</v>
      </c>
      <c r="AK881" s="20">
        <f>Data!AO881-Data!CV881</f>
        <v>-47</v>
      </c>
      <c r="AL881" s="20">
        <f>Data!AP881-Data!CW881</f>
        <v>-43</v>
      </c>
      <c r="AM881" s="20">
        <f>Data!AQ881-Data!CX881</f>
        <v>-52</v>
      </c>
      <c r="AN881" s="20">
        <f>Data!AR881-Data!CY881</f>
        <v>-9.000000000000008E-3</v>
      </c>
      <c r="AO881" s="20">
        <f>Data!AS881-Data!CZ881</f>
        <v>-8</v>
      </c>
      <c r="AP881" s="20">
        <f>Data!AT881-Data!DA881</f>
        <v>-3</v>
      </c>
      <c r="AQ881" s="20">
        <f>Data!AU881-Data!DB881</f>
        <v>-1.4999999999999958E-2</v>
      </c>
      <c r="AR881" s="20">
        <f>Data!AV881-Data!DC881</f>
        <v>29</v>
      </c>
      <c r="AS881" s="20">
        <f>Data!AW881-Data!DD881</f>
        <v>55</v>
      </c>
      <c r="AT881" s="20">
        <f>Data!AX881-Data!DE881</f>
        <v>-1.8000000000000016E-2</v>
      </c>
      <c r="AU881" s="20">
        <f>Data!AY881-Data!DF881</f>
        <v>30</v>
      </c>
      <c r="AV881" s="20">
        <f>Data!AZ881-Data!DG881</f>
        <v>1.3636363636363633</v>
      </c>
      <c r="AW881" s="20">
        <f>Data!BA881-Data!DH881</f>
        <v>35</v>
      </c>
      <c r="AX881" s="20">
        <f>Data!BB881-Data!DI881</f>
        <v>1.5909090909090935</v>
      </c>
      <c r="AY881" s="20">
        <f>Data!BC881-Data!DJ881</f>
        <v>51</v>
      </c>
      <c r="AZ881" s="20">
        <f>Data!BD881-Data!DK881</f>
        <v>36</v>
      </c>
      <c r="BA881" s="20">
        <f>Data!BE881-Data!DL881</f>
        <v>-24</v>
      </c>
      <c r="BB881" s="20">
        <f>Data!BF881-Data!DM881</f>
        <v>69</v>
      </c>
      <c r="BC881" s="20">
        <f>Data!BG881-Data!DN881</f>
        <v>-2</v>
      </c>
      <c r="BD881" s="20">
        <f>Data!BH881-Data!DO881</f>
        <v>-2.0999999999999943</v>
      </c>
      <c r="BE881" s="20">
        <f>Data!BI881-Data!DP881</f>
        <v>-1.9549999999999983</v>
      </c>
      <c r="BF881" s="20">
        <f>Data!BJ881-Data!DQ881</f>
        <v>-0.18099999999999916</v>
      </c>
      <c r="BG881" s="20">
        <f>Data!BK881-Data!DR881</f>
        <v>-4.7999999999999932E-2</v>
      </c>
      <c r="BH881" s="20">
        <f>Data!BL881-Data!DS881</f>
        <v>3.1370000000000005</v>
      </c>
      <c r="BI881" s="20">
        <f>Data!BM881-Data!DT881</f>
        <v>3.400000000000003E-2</v>
      </c>
      <c r="BJ881" s="20">
        <f>Data!BN881-Data!DU881</f>
        <v>-0.10000000000000142</v>
      </c>
      <c r="BK881" s="20">
        <f>Data!BO881-Data!DV881</f>
        <v>2.4999999999999982</v>
      </c>
      <c r="BL881" s="20">
        <f>Data!BP881-Data!DW881</f>
        <v>-1.1000000000000001</v>
      </c>
      <c r="BM881" s="20">
        <f>Data!BQ881-Data!DX881</f>
        <v>1.6363636363636367</v>
      </c>
      <c r="BN881" s="20">
        <f>Data!BR881-Data!DY881</f>
        <v>-0.10000000000000142</v>
      </c>
      <c r="BO881" s="20">
        <f>Data!BS881-Data!DZ881</f>
        <v>3</v>
      </c>
      <c r="BP881" s="20">
        <f>Data!BT881-Data!EA881</f>
        <v>-4.0000000000000036E-3</v>
      </c>
      <c r="BQ881" s="20">
        <f>Data!BU881-Data!EB881</f>
        <v>-1</v>
      </c>
      <c r="BR881" s="20">
        <f>Data!BV881-Data!EC881</f>
        <v>-5</v>
      </c>
      <c r="BS881" s="20">
        <f>Data!BW881-Data!ED881</f>
        <v>5</v>
      </c>
      <c r="BT881" s="20">
        <f>Data!BX881-Data!EE881</f>
        <v>6</v>
      </c>
      <c r="BU881" s="20">
        <f>Data!BY881-Data!EF881</f>
        <v>-5</v>
      </c>
      <c r="BV881" s="20">
        <f>Data!BZ881-Data!EG881</f>
        <v>-2</v>
      </c>
      <c r="BW881" s="20">
        <f>Data!CA881-Data!EH881</f>
        <v>1.3000000000000114</v>
      </c>
      <c r="BX881" s="20">
        <f>Data!CB881-Data!EI881</f>
        <v>3</v>
      </c>
      <c r="BY881" s="20">
        <f>Data!CC881-Data!EJ881</f>
        <v>1</v>
      </c>
      <c r="BZ881" s="20">
        <f>Data!EK881</f>
        <v>11353.72</v>
      </c>
      <c r="CA881" s="20">
        <f>Data!EL881</f>
        <v>11437.08</v>
      </c>
      <c r="CB881" s="20">
        <f>Data!EM881</f>
        <v>61.397454545454544</v>
      </c>
      <c r="CC881" s="20">
        <f>Data!EN881</f>
        <v>67.170909090909092</v>
      </c>
      <c r="CD881" s="20">
        <f>Data!EO881</f>
        <v>10.6755</v>
      </c>
      <c r="CE881" s="20">
        <f>Data!EP881</f>
        <v>229.58500000000001</v>
      </c>
      <c r="CF881" s="50">
        <f>IF(ISBLANK(Data!EQ881), "", Data!EQ881)</f>
        <v>67</v>
      </c>
      <c r="CG881" s="50">
        <f>IF(ISBLANK(Data!ER881), "", Data!ER881)</f>
        <v>70</v>
      </c>
      <c r="CH881" s="61" t="str">
        <f>IF(ISBLANK(Data!ES881), "", Data!ES881)</f>
        <v>Holy Cross</v>
      </c>
      <c r="CI881" s="61">
        <f>IF(ISBLANK(Data!ET881), "", Data!ET881)</f>
        <v>137</v>
      </c>
    </row>
    <row r="882" spans="1:87" x14ac:dyDescent="0.45">
      <c r="A882" s="50">
        <f>IF(ISBLANK(Data!A882), "", Data!A882)</f>
        <v>45325</v>
      </c>
      <c r="B882" s="50" t="str">
        <f>IF(ISBLANK(Data!B882), "", Data!B882)</f>
        <v>N.C. State</v>
      </c>
      <c r="C882" s="50">
        <f>IF(ISBLANK(Data!C882), "", Data!C882)</f>
        <v>188</v>
      </c>
      <c r="D882" s="50" t="str">
        <f>IF(ISBLANK(Data!D882), "", Data!D882)</f>
        <v>Georgia Tech</v>
      </c>
      <c r="E882" s="50">
        <f>IF(ISBLANK(Data!E882), "", Data!E882)</f>
        <v>102</v>
      </c>
      <c r="F882" s="50" t="str">
        <f>IF(ISBLANK(Data!F882), "", Data!F882)</f>
        <v>N</v>
      </c>
      <c r="G882" s="50" t="str">
        <f>IF(ISBLANK(Data!G882), "", Data!G882)</f>
        <v>North Carolina St.</v>
      </c>
      <c r="H882" s="50" t="str">
        <f>IF(ISBLANK(Data!H882), "", Data!H882)</f>
        <v>Georgia Tech</v>
      </c>
      <c r="I882" s="50" t="str">
        <f>IF(ISBLANK(Data!I882), "", Data!I882)</f>
        <v>North Carolina St.</v>
      </c>
      <c r="J882" s="50" t="str">
        <f>IF(ISBLANK(Data!J882), "", Data!J882)</f>
        <v>Georgia Tech</v>
      </c>
      <c r="K882" s="50" t="str">
        <f>IF(ISBLANK(Data!K882), "", Data!K882)</f>
        <v>NC State</v>
      </c>
      <c r="L882" s="50" t="str">
        <f>IF(ISBLANK(Data!L882), "", Data!L882)</f>
        <v>Georgia Tech</v>
      </c>
      <c r="M882" s="50" t="str">
        <f>IF(ISBLANK(Data!M882), "", Data!M882)</f>
        <v>NC State</v>
      </c>
      <c r="N882" s="50" t="str">
        <f>IF(ISBLANK(Data!N882), "", Data!N882)</f>
        <v>GA Tech</v>
      </c>
      <c r="O882" s="50" t="str">
        <f>IF(ISBLANK(Data!O882), "", Data!O882)</f>
        <v>NC State</v>
      </c>
      <c r="P882" s="50" t="str">
        <f>IF(ISBLANK(Data!P882), "", Data!P882)</f>
        <v>Ga. Tech</v>
      </c>
      <c r="Q882" s="50" t="str">
        <f>IF(ISBLANK(Data!Q882), "", Data!Q882)</f>
        <v>North Carolina State</v>
      </c>
      <c r="R882" s="50" t="str">
        <f>IF(ISBLANK(Data!R882), "", Data!R882)</f>
        <v>Georgia Tech</v>
      </c>
      <c r="S882" s="20">
        <f>Data!W882-Data!CD882</f>
        <v>0.19047619047619097</v>
      </c>
      <c r="T882" s="20">
        <f>Data!X882-Data!CE882</f>
        <v>6.6300000000000008</v>
      </c>
      <c r="U882" s="20">
        <f>Data!Y882-Data!CF882</f>
        <v>-0.20000000000000284</v>
      </c>
      <c r="V882" s="20">
        <f>Data!Z882-Data!CG882</f>
        <v>-6.9000000000000057</v>
      </c>
      <c r="W882" s="20">
        <f>Data!AA882-Data!CH882</f>
        <v>1.6000000000000085</v>
      </c>
      <c r="X882" s="20">
        <f>Data!AB882-Data!CI882</f>
        <v>-0.05</v>
      </c>
      <c r="Y882" s="20">
        <f>Data!AC882-Data!CJ882</f>
        <v>-5.01</v>
      </c>
      <c r="Z882" s="20">
        <f>Data!AD882-Data!CK882</f>
        <v>-2.8999999999999915</v>
      </c>
      <c r="AA882" s="20">
        <f>Data!AE882-Data!CL882</f>
        <v>2.2000000000000028</v>
      </c>
      <c r="AB882" s="20">
        <f>Data!AF882-Data!CM882</f>
        <v>-9.629999999999999</v>
      </c>
      <c r="AC882" s="20">
        <f>Data!AG882-Data!CN882</f>
        <v>-1.9000000000000057</v>
      </c>
      <c r="AD882" s="20">
        <f>Data!AH882-Data!CO882</f>
        <v>-6</v>
      </c>
      <c r="AE882" s="20">
        <f>Data!AI882-Data!CP882</f>
        <v>0.10160000000000002</v>
      </c>
      <c r="AF882" s="20">
        <f>Data!AJ882-Data!CQ882</f>
        <v>2.7</v>
      </c>
      <c r="AG882" s="20">
        <f>Data!AK882-Data!CR882</f>
        <v>0.12857142857142856</v>
      </c>
      <c r="AH882" s="20">
        <f>Data!AL882-Data!CS882</f>
        <v>82</v>
      </c>
      <c r="AI882" s="20">
        <f>Data!AM882-Data!CT882</f>
        <v>4.8999999999999995</v>
      </c>
      <c r="AJ882" s="20">
        <f>Data!AN882-Data!CU882</f>
        <v>-3.5199999999999996</v>
      </c>
      <c r="AK882" s="20">
        <f>Data!AO882-Data!CV882</f>
        <v>55</v>
      </c>
      <c r="AL882" s="20">
        <f>Data!AP882-Data!CW882</f>
        <v>-122</v>
      </c>
      <c r="AM882" s="20">
        <f>Data!AQ882-Data!CX882</f>
        <v>23</v>
      </c>
      <c r="AN882" s="20">
        <f>Data!AR882-Data!CY882</f>
        <v>1.3000000000000012E-2</v>
      </c>
      <c r="AO882" s="20">
        <f>Data!AS882-Data!CZ882</f>
        <v>-19</v>
      </c>
      <c r="AP882" s="20">
        <f>Data!AT882-Data!DA882</f>
        <v>-66</v>
      </c>
      <c r="AQ882" s="20">
        <f>Data!AU882-Data!DB882</f>
        <v>6.0000000000000053E-3</v>
      </c>
      <c r="AR882" s="20">
        <f>Data!AV882-Data!DC882</f>
        <v>20</v>
      </c>
      <c r="AS882" s="20">
        <f>Data!AW882-Data!DD882</f>
        <v>2</v>
      </c>
      <c r="AT882" s="20">
        <f>Data!AX882-Data!DE882</f>
        <v>4.7999999999999932E-2</v>
      </c>
      <c r="AU882" s="20">
        <f>Data!AY882-Data!DF882</f>
        <v>-35</v>
      </c>
      <c r="AV882" s="20">
        <f>Data!AZ882-Data!DG882</f>
        <v>-1.6666666666666679</v>
      </c>
      <c r="AW882" s="20">
        <f>Data!BA882-Data!DH882</f>
        <v>-51</v>
      </c>
      <c r="AX882" s="20">
        <f>Data!BB882-Data!DI882</f>
        <v>-2.4285714285714306</v>
      </c>
      <c r="AY882" s="20">
        <f>Data!BC882-Data!DJ882</f>
        <v>-1</v>
      </c>
      <c r="AZ882" s="20">
        <f>Data!BD882-Data!DK882</f>
        <v>72</v>
      </c>
      <c r="BA882" s="20">
        <f>Data!BE882-Data!DL882</f>
        <v>-29</v>
      </c>
      <c r="BB882" s="20">
        <f>Data!BF882-Data!DM882</f>
        <v>-48</v>
      </c>
      <c r="BC882" s="20">
        <f>Data!BG882-Data!DN882</f>
        <v>15</v>
      </c>
      <c r="BD882" s="20">
        <f>Data!BH882-Data!DO882</f>
        <v>2.6000000000000085</v>
      </c>
      <c r="BE882" s="20">
        <f>Data!BI882-Data!DP882</f>
        <v>-5.8089999999999975</v>
      </c>
      <c r="BF882" s="20">
        <f>Data!BJ882-Data!DQ882</f>
        <v>8.4290000000000003</v>
      </c>
      <c r="BG882" s="20">
        <f>Data!BK882-Data!DR882</f>
        <v>0.24699999999999989</v>
      </c>
      <c r="BH882" s="20">
        <f>Data!BL882-Data!DS882</f>
        <v>-2.2850000000000001</v>
      </c>
      <c r="BI882" s="20">
        <f>Data!BM882-Data!DT882</f>
        <v>0.43399999999999994</v>
      </c>
      <c r="BJ882" s="20">
        <f>Data!BN882-Data!DU882</f>
        <v>-3.1999999999999993</v>
      </c>
      <c r="BK882" s="20">
        <f>Data!BO882-Data!DV882</f>
        <v>0.10000000000000142</v>
      </c>
      <c r="BL882" s="20">
        <f>Data!BP882-Data!DW882</f>
        <v>-1.3999999999999995</v>
      </c>
      <c r="BM882" s="20">
        <f>Data!BQ882-Data!DX882</f>
        <v>3.4285714285714279</v>
      </c>
      <c r="BN882" s="20">
        <f>Data!BR882-Data!DY882</f>
        <v>0.69999999999999929</v>
      </c>
      <c r="BO882" s="20">
        <f>Data!BS882-Data!DZ882</f>
        <v>-13</v>
      </c>
      <c r="BP882" s="20">
        <f>Data!BT882-Data!EA882</f>
        <v>1.0000000000000009E-2</v>
      </c>
      <c r="BQ882" s="20">
        <f>Data!BU882-Data!EB882</f>
        <v>0</v>
      </c>
      <c r="BR882" s="20">
        <f>Data!BV882-Data!EC882</f>
        <v>-47</v>
      </c>
      <c r="BS882" s="20">
        <f>Data!BW882-Data!ED882</f>
        <v>-61</v>
      </c>
      <c r="BT882" s="20">
        <f>Data!BX882-Data!EE882</f>
        <v>-34</v>
      </c>
      <c r="BU882" s="20">
        <f>Data!BY882-Data!EF882</f>
        <v>-61</v>
      </c>
      <c r="BV882" s="20">
        <f>Data!BZ882-Data!EG882</f>
        <v>-49</v>
      </c>
      <c r="BW882" s="20">
        <f>Data!CA882-Data!EH882</f>
        <v>-33.099999999999994</v>
      </c>
      <c r="BX882" s="20">
        <f>Data!CB882-Data!EI882</f>
        <v>-15</v>
      </c>
      <c r="BY882" s="20">
        <f>Data!CC882-Data!EJ882</f>
        <v>-37</v>
      </c>
      <c r="BZ882" s="20">
        <f>Data!EK882</f>
        <v>11746.949999999999</v>
      </c>
      <c r="CA882" s="20">
        <f>Data!EL882</f>
        <v>11005.8</v>
      </c>
      <c r="CB882" s="20">
        <f>Data!EM882</f>
        <v>46.223333333333336</v>
      </c>
      <c r="CC882" s="20">
        <f>Data!EN882</f>
        <v>98.680952380952377</v>
      </c>
      <c r="CD882" s="20">
        <f>Data!EO882</f>
        <v>12.053700000000001</v>
      </c>
      <c r="CE882" s="20">
        <f>Data!EP882</f>
        <v>259.524</v>
      </c>
      <c r="CF882" s="50">
        <f>IF(ISBLANK(Data!EQ882), "", Data!EQ882)</f>
        <v>82</v>
      </c>
      <c r="CG882" s="50">
        <f>IF(ISBLANK(Data!ER882), "", Data!ER882)</f>
        <v>76</v>
      </c>
      <c r="CH882" s="61" t="str">
        <f>IF(ISBLANK(Data!ES882), "", Data!ES882)</f>
        <v>N.C. State</v>
      </c>
      <c r="CI882" s="61">
        <f>IF(ISBLANK(Data!ET882), "", Data!ET882)</f>
        <v>158</v>
      </c>
    </row>
    <row r="883" spans="1:87" x14ac:dyDescent="0.45">
      <c r="A883" s="50">
        <f>IF(ISBLANK(Data!A883), "", Data!A883)</f>
        <v>45325</v>
      </c>
      <c r="B883" s="50" t="str">
        <f>IF(ISBLANK(Data!B883), "", Data!B883)</f>
        <v>Mississippi</v>
      </c>
      <c r="C883" s="50">
        <f>IF(ISBLANK(Data!C883), "", Data!C883)</f>
        <v>176</v>
      </c>
      <c r="D883" s="50" t="str">
        <f>IF(ISBLANK(Data!D883), "", Data!D883)</f>
        <v>Auburn</v>
      </c>
      <c r="E883" s="50">
        <f>IF(ISBLANK(Data!E883), "", Data!E883)</f>
        <v>17</v>
      </c>
      <c r="F883" s="50" t="str">
        <f>IF(ISBLANK(Data!F883), "", Data!F883)</f>
        <v>N</v>
      </c>
      <c r="G883" s="50" t="str">
        <f>IF(ISBLANK(Data!G883), "", Data!G883)</f>
        <v>Mississippi</v>
      </c>
      <c r="H883" s="50" t="str">
        <f>IF(ISBLANK(Data!H883), "", Data!H883)</f>
        <v>Auburn</v>
      </c>
      <c r="I883" s="50" t="str">
        <f>IF(ISBLANK(Data!I883), "", Data!I883)</f>
        <v>Mississippi</v>
      </c>
      <c r="J883" s="50" t="str">
        <f>IF(ISBLANK(Data!J883), "", Data!J883)</f>
        <v>Auburn</v>
      </c>
      <c r="K883" s="50" t="str">
        <f>IF(ISBLANK(Data!K883), "", Data!K883)</f>
        <v>Mississippi</v>
      </c>
      <c r="L883" s="50" t="str">
        <f>IF(ISBLANK(Data!L883), "", Data!L883)</f>
        <v>Auburn</v>
      </c>
      <c r="M883" s="50" t="str">
        <f>IF(ISBLANK(Data!M883), "", Data!M883)</f>
        <v>Mississippi</v>
      </c>
      <c r="N883" s="50" t="str">
        <f>IF(ISBLANK(Data!N883), "", Data!N883)</f>
        <v>Auburn</v>
      </c>
      <c r="O883" s="50" t="str">
        <f>IF(ISBLANK(Data!O883), "", Data!O883)</f>
        <v>Ole Miss</v>
      </c>
      <c r="P883" s="50" t="str">
        <f>IF(ISBLANK(Data!P883), "", Data!P883)</f>
        <v>Auburn</v>
      </c>
      <c r="Q883" s="50" t="str">
        <f>IF(ISBLANK(Data!Q883), "", Data!Q883)</f>
        <v>Ole Miss</v>
      </c>
      <c r="R883" s="50" t="str">
        <f>IF(ISBLANK(Data!R883), "", Data!R883)</f>
        <v>Auburn</v>
      </c>
      <c r="S883" s="20">
        <f>Data!W883-Data!CD883</f>
        <v>4.7619047619047006E-2</v>
      </c>
      <c r="T883" s="20">
        <f>Data!X883-Data!CE883</f>
        <v>-13.459999999999999</v>
      </c>
      <c r="U883" s="20">
        <f>Data!Y883-Data!CF883</f>
        <v>-1.5999999999999943</v>
      </c>
      <c r="V883" s="20">
        <f>Data!Z883-Data!CG883</f>
        <v>11.799999999999997</v>
      </c>
      <c r="W883" s="20">
        <f>Data!AA883-Data!CH883</f>
        <v>-3.2999999999999972</v>
      </c>
      <c r="X883" s="20">
        <f>Data!AB883-Data!CI883</f>
        <v>0.27500000000000002</v>
      </c>
      <c r="Y883" s="20">
        <f>Data!AC883-Data!CJ883</f>
        <v>-0.91000000000000014</v>
      </c>
      <c r="Z883" s="20">
        <f>Data!AD883-Data!CK883</f>
        <v>-1.5999999999999943</v>
      </c>
      <c r="AA883" s="20">
        <f>Data!AE883-Data!CL883</f>
        <v>-0.69999999999998863</v>
      </c>
      <c r="AB883" s="20">
        <f>Data!AF883-Data!CM883</f>
        <v>-3.33</v>
      </c>
      <c r="AC883" s="20">
        <f>Data!AG883-Data!CN883</f>
        <v>-1.6999999999999886</v>
      </c>
      <c r="AD883" s="20">
        <f>Data!AH883-Data!CO883</f>
        <v>10.799999999999997</v>
      </c>
      <c r="AE883" s="20">
        <f>Data!AI883-Data!CP883</f>
        <v>-0.12260000000000004</v>
      </c>
      <c r="AF883" s="20">
        <f>Data!AJ883-Data!CQ883</f>
        <v>0.89999999999999991</v>
      </c>
      <c r="AG883" s="20">
        <f>Data!AK883-Data!CR883</f>
        <v>4.2857142857142858E-2</v>
      </c>
      <c r="AH883" s="20">
        <f>Data!AL883-Data!CS883</f>
        <v>-4</v>
      </c>
      <c r="AI883" s="20">
        <f>Data!AM883-Data!CT883</f>
        <v>-10.850000000000001</v>
      </c>
      <c r="AJ883" s="20">
        <f>Data!AN883-Data!CU883</f>
        <v>-0.46999999999999975</v>
      </c>
      <c r="AK883" s="20">
        <f>Data!AO883-Data!CV883</f>
        <v>-106</v>
      </c>
      <c r="AL883" s="20">
        <f>Data!AP883-Data!CW883</f>
        <v>112</v>
      </c>
      <c r="AM883" s="20">
        <f>Data!AQ883-Data!CX883</f>
        <v>-37</v>
      </c>
      <c r="AN883" s="20">
        <f>Data!AR883-Data!CY883</f>
        <v>-5.0000000000000044E-3</v>
      </c>
      <c r="AO883" s="20">
        <f>Data!AS883-Data!CZ883</f>
        <v>-2</v>
      </c>
      <c r="AP883" s="20">
        <f>Data!AT883-Data!DA883</f>
        <v>-77</v>
      </c>
      <c r="AQ883" s="20">
        <f>Data!AU883-Data!DB883</f>
        <v>5.4999999999999993E-2</v>
      </c>
      <c r="AR883" s="20">
        <f>Data!AV883-Data!DC883</f>
        <v>-56</v>
      </c>
      <c r="AS883" s="20">
        <f>Data!AW883-Data!DD883</f>
        <v>-65</v>
      </c>
      <c r="AT883" s="20">
        <f>Data!AX883-Data!DE883</f>
        <v>-1.6000000000000014E-2</v>
      </c>
      <c r="AU883" s="20">
        <f>Data!AY883-Data!DF883</f>
        <v>-30</v>
      </c>
      <c r="AV883" s="20">
        <f>Data!AZ883-Data!DG883</f>
        <v>-1.4285714285714288</v>
      </c>
      <c r="AW883" s="20">
        <f>Data!BA883-Data!DH883</f>
        <v>-90</v>
      </c>
      <c r="AX883" s="20">
        <f>Data!BB883-Data!DI883</f>
        <v>-4.2857142857142847</v>
      </c>
      <c r="AY883" s="20">
        <f>Data!BC883-Data!DJ883</f>
        <v>-48</v>
      </c>
      <c r="AZ883" s="20">
        <f>Data!BD883-Data!DK883</f>
        <v>22</v>
      </c>
      <c r="BA883" s="20">
        <f>Data!BE883-Data!DL883</f>
        <v>4</v>
      </c>
      <c r="BB883" s="20">
        <f>Data!BF883-Data!DM883</f>
        <v>-5</v>
      </c>
      <c r="BC883" s="20">
        <f>Data!BG883-Data!DN883</f>
        <v>-58</v>
      </c>
      <c r="BD883" s="20">
        <f>Data!BH883-Data!DO883</f>
        <v>-5.0999999999999943</v>
      </c>
      <c r="BE883" s="20">
        <f>Data!BI883-Data!DP883</f>
        <v>5.3340000000000032</v>
      </c>
      <c r="BF883" s="20">
        <f>Data!BJ883-Data!DQ883</f>
        <v>-10.381</v>
      </c>
      <c r="BG883" s="20">
        <f>Data!BK883-Data!DR883</f>
        <v>-0.18199999999999994</v>
      </c>
      <c r="BH883" s="20">
        <f>Data!BL883-Data!DS883</f>
        <v>-0.23799999999999955</v>
      </c>
      <c r="BI883" s="20">
        <f>Data!BM883-Data!DT883</f>
        <v>0.11799999999999999</v>
      </c>
      <c r="BJ883" s="20">
        <f>Data!BN883-Data!DU883</f>
        <v>-3.6999999999999993</v>
      </c>
      <c r="BK883" s="20">
        <f>Data!BO883-Data!DV883</f>
        <v>-3.0999999999999979</v>
      </c>
      <c r="BL883" s="20">
        <f>Data!BP883-Data!DW883</f>
        <v>0.19999999999999929</v>
      </c>
      <c r="BM883" s="20">
        <f>Data!BQ883-Data!DX883</f>
        <v>1.0476190476190483</v>
      </c>
      <c r="BN883" s="20">
        <f>Data!BR883-Data!DY883</f>
        <v>-2.6999999999999993</v>
      </c>
      <c r="BO883" s="20">
        <f>Data!BS883-Data!DZ883</f>
        <v>-10</v>
      </c>
      <c r="BP883" s="20">
        <f>Data!BT883-Data!EA883</f>
        <v>1.8000000000000016E-2</v>
      </c>
      <c r="BQ883" s="20">
        <f>Data!BU883-Data!EB883</f>
        <v>0</v>
      </c>
      <c r="BR883" s="20">
        <f>Data!BV883-Data!EC883</f>
        <v>51</v>
      </c>
      <c r="BS883" s="20">
        <f>Data!BW883-Data!ED883</f>
        <v>14</v>
      </c>
      <c r="BT883" s="20">
        <f>Data!BX883-Data!EE883</f>
        <v>-11</v>
      </c>
      <c r="BU883" s="20">
        <f>Data!BY883-Data!EF883</f>
        <v>68</v>
      </c>
      <c r="BV883" s="20">
        <f>Data!BZ883-Data!EG883</f>
        <v>56</v>
      </c>
      <c r="BW883" s="20">
        <f>Data!CA883-Data!EH883</f>
        <v>19.3</v>
      </c>
      <c r="BX883" s="20">
        <f>Data!CB883-Data!EI883</f>
        <v>-10</v>
      </c>
      <c r="BY883" s="20">
        <f>Data!CC883-Data!EJ883</f>
        <v>19</v>
      </c>
      <c r="BZ883" s="20">
        <f>Data!EK883</f>
        <v>10706.35</v>
      </c>
      <c r="CA883" s="20">
        <f>Data!EL883</f>
        <v>12246.97</v>
      </c>
      <c r="CB883" s="20">
        <f>Data!EM883</f>
        <v>79.711714285714294</v>
      </c>
      <c r="CC883" s="20">
        <f>Data!EN883</f>
        <v>92.622095238095241</v>
      </c>
      <c r="CD883" s="20">
        <f>Data!EO883</f>
        <v>11.8575</v>
      </c>
      <c r="CE883" s="20">
        <f>Data!EP883</f>
        <v>286.86700000000002</v>
      </c>
      <c r="CF883" s="50">
        <f>IF(ISBLANK(Data!EQ883), "", Data!EQ883)</f>
        <v>77</v>
      </c>
      <c r="CG883" s="50">
        <f>IF(ISBLANK(Data!ER883), "", Data!ER883)</f>
        <v>91</v>
      </c>
      <c r="CH883" s="61" t="str">
        <f>IF(ISBLANK(Data!ES883), "", Data!ES883)</f>
        <v>Auburn</v>
      </c>
      <c r="CI883" s="61">
        <f>IF(ISBLANK(Data!ET883), "", Data!ET883)</f>
        <v>168</v>
      </c>
    </row>
    <row r="884" spans="1:87" x14ac:dyDescent="0.45">
      <c r="A884" s="50">
        <f>IF(ISBLANK(Data!A884), "", Data!A884)</f>
        <v>45325</v>
      </c>
      <c r="B884" s="50" t="str">
        <f>IF(ISBLANK(Data!B884), "", Data!B884)</f>
        <v>West Virginia</v>
      </c>
      <c r="C884" s="50">
        <f>IF(ISBLANK(Data!C884), "", Data!C884)</f>
        <v>348</v>
      </c>
      <c r="D884" s="50" t="str">
        <f>IF(ISBLANK(Data!D884), "", Data!D884)</f>
        <v>BYU</v>
      </c>
      <c r="E884" s="50">
        <f>IF(ISBLANK(Data!E884), "", Data!E884)</f>
        <v>35</v>
      </c>
      <c r="F884" s="50" t="str">
        <f>IF(ISBLANK(Data!F884), "", Data!F884)</f>
        <v>N</v>
      </c>
      <c r="G884" s="50" t="str">
        <f>IF(ISBLANK(Data!G884), "", Data!G884)</f>
        <v>West Virginia</v>
      </c>
      <c r="H884" s="50" t="str">
        <f>IF(ISBLANK(Data!H884), "", Data!H884)</f>
        <v>BYU</v>
      </c>
      <c r="I884" s="50" t="str">
        <f>IF(ISBLANK(Data!I884), "", Data!I884)</f>
        <v>West Virginia</v>
      </c>
      <c r="J884" s="50" t="str">
        <f>IF(ISBLANK(Data!J884), "", Data!J884)</f>
        <v>BYU</v>
      </c>
      <c r="K884" s="50" t="str">
        <f>IF(ISBLANK(Data!K884), "", Data!K884)</f>
        <v>West Virginia</v>
      </c>
      <c r="L884" s="50" t="str">
        <f>IF(ISBLANK(Data!L884), "", Data!L884)</f>
        <v>Brigham Young</v>
      </c>
      <c r="M884" s="50" t="str">
        <f>IF(ISBLANK(Data!M884), "", Data!M884)</f>
        <v>W Virginia</v>
      </c>
      <c r="N884" s="50" t="str">
        <f>IF(ISBLANK(Data!N884), "", Data!N884)</f>
        <v>BYU</v>
      </c>
      <c r="O884" s="50" t="str">
        <f>IF(ISBLANK(Data!O884), "", Data!O884)</f>
        <v>West Virginia</v>
      </c>
      <c r="P884" s="50" t="str">
        <f>IF(ISBLANK(Data!P884), "", Data!P884)</f>
        <v>BYU</v>
      </c>
      <c r="Q884" s="50" t="str">
        <f>IF(ISBLANK(Data!Q884), "", Data!Q884)</f>
        <v>West Virginia</v>
      </c>
      <c r="R884" s="50" t="str">
        <f>IF(ISBLANK(Data!R884), "", Data!R884)</f>
        <v>BYU</v>
      </c>
      <c r="S884" s="20">
        <f>Data!W884-Data!CD884</f>
        <v>-0.36904761904761901</v>
      </c>
      <c r="T884" s="20">
        <f>Data!X884-Data!CE884</f>
        <v>-20.56</v>
      </c>
      <c r="U884" s="20">
        <f>Data!Y884-Data!CF884</f>
        <v>-13.600000000000009</v>
      </c>
      <c r="V884" s="20">
        <f>Data!Z884-Data!CG884</f>
        <v>6.8999999999999915</v>
      </c>
      <c r="W884" s="20">
        <f>Data!AA884-Data!CH884</f>
        <v>-0.40000000000000568</v>
      </c>
      <c r="X884" s="20">
        <f>Data!AB884-Data!CI884</f>
        <v>8.2000000000000003E-2</v>
      </c>
      <c r="Y884" s="20">
        <f>Data!AC884-Data!CJ884</f>
        <v>3.9000000000000004</v>
      </c>
      <c r="Z884" s="20">
        <f>Data!AD884-Data!CK884</f>
        <v>1</v>
      </c>
      <c r="AA884" s="20">
        <f>Data!AE884-Data!CL884</f>
        <v>-2.9000000000000057</v>
      </c>
      <c r="AB884" s="20">
        <f>Data!AF884-Data!CM884</f>
        <v>8.01</v>
      </c>
      <c r="AC884" s="20">
        <f>Data!AG884-Data!CN884</f>
        <v>-14.200000000000003</v>
      </c>
      <c r="AD884" s="20">
        <f>Data!AH884-Data!CO884</f>
        <v>6.7999999999999972</v>
      </c>
      <c r="AE884" s="20">
        <f>Data!AI884-Data!CP884</f>
        <v>-0.32530000000000003</v>
      </c>
      <c r="AF884" s="20">
        <f>Data!AJ884-Data!CQ884</f>
        <v>-7</v>
      </c>
      <c r="AG884" s="20">
        <f>Data!AK884-Data!CR884</f>
        <v>-0.33690476190476193</v>
      </c>
      <c r="AH884" s="20">
        <f>Data!AL884-Data!CS884</f>
        <v>-192</v>
      </c>
      <c r="AI884" s="20">
        <f>Data!AM884-Data!CT884</f>
        <v>-19.010000000000002</v>
      </c>
      <c r="AJ884" s="20">
        <f>Data!AN884-Data!CU884</f>
        <v>3.54</v>
      </c>
      <c r="AK884" s="20">
        <f>Data!AO884-Data!CV884</f>
        <v>-253</v>
      </c>
      <c r="AL884" s="20">
        <f>Data!AP884-Data!CW884</f>
        <v>202</v>
      </c>
      <c r="AM884" s="20">
        <f>Data!AQ884-Data!CX884</f>
        <v>-125</v>
      </c>
      <c r="AN884" s="20">
        <f>Data!AR884-Data!CY884</f>
        <v>-6.4000000000000001E-2</v>
      </c>
      <c r="AO884" s="20">
        <f>Data!AS884-Data!CZ884</f>
        <v>-97</v>
      </c>
      <c r="AP884" s="20">
        <f>Data!AT884-Data!DA884</f>
        <v>-229</v>
      </c>
      <c r="AQ884" s="20">
        <f>Data!AU884-Data!DB884</f>
        <v>-3.0999999999999972E-2</v>
      </c>
      <c r="AR884" s="20">
        <f>Data!AV884-Data!DC884</f>
        <v>114</v>
      </c>
      <c r="AS884" s="20">
        <f>Data!AW884-Data!DD884</f>
        <v>165</v>
      </c>
      <c r="AT884" s="20">
        <f>Data!AX884-Data!DE884</f>
        <v>-1.7000000000000015E-2</v>
      </c>
      <c r="AU884" s="20">
        <f>Data!AY884-Data!DF884</f>
        <v>-53</v>
      </c>
      <c r="AV884" s="20">
        <f>Data!AZ884-Data!DG884</f>
        <v>-3.1190476190476186</v>
      </c>
      <c r="AW884" s="20">
        <f>Data!BA884-Data!DH884</f>
        <v>-104</v>
      </c>
      <c r="AX884" s="20">
        <f>Data!BB884-Data!DI884</f>
        <v>-6.9261904761904773</v>
      </c>
      <c r="AY884" s="20">
        <f>Data!BC884-Data!DJ884</f>
        <v>-137</v>
      </c>
      <c r="AZ884" s="20">
        <f>Data!BD884-Data!DK884</f>
        <v>-33</v>
      </c>
      <c r="BA884" s="20">
        <f>Data!BE884-Data!DL884</f>
        <v>20</v>
      </c>
      <c r="BB884" s="20">
        <f>Data!BF884-Data!DM884</f>
        <v>28</v>
      </c>
      <c r="BC884" s="20">
        <f>Data!BG884-Data!DN884</f>
        <v>-33</v>
      </c>
      <c r="BD884" s="20">
        <f>Data!BH884-Data!DO884</f>
        <v>-16.100000000000009</v>
      </c>
      <c r="BE884" s="20">
        <f>Data!BI884-Data!DP884</f>
        <v>6.4899999999999949</v>
      </c>
      <c r="BF884" s="20">
        <f>Data!BJ884-Data!DQ884</f>
        <v>-22.555</v>
      </c>
      <c r="BG884" s="20">
        <f>Data!BK884-Data!DR884</f>
        <v>-0.74399999999999999</v>
      </c>
      <c r="BH884" s="20">
        <f>Data!BL884-Data!DS884</f>
        <v>0.80000000000000071</v>
      </c>
      <c r="BI884" s="20">
        <f>Data!BM884-Data!DT884</f>
        <v>-0.19499999999999995</v>
      </c>
      <c r="BJ884" s="20">
        <f>Data!BN884-Data!DU884</f>
        <v>-12.500000000000004</v>
      </c>
      <c r="BK884" s="20">
        <f>Data!BO884-Data!DV884</f>
        <v>7.1999999999999993</v>
      </c>
      <c r="BL884" s="20">
        <f>Data!BP884-Data!DW884</f>
        <v>0.80000000000000027</v>
      </c>
      <c r="BM884" s="20">
        <f>Data!BQ884-Data!DX884</f>
        <v>-1.878571428571429</v>
      </c>
      <c r="BN884" s="20">
        <f>Data!BR884-Data!DY884</f>
        <v>-2.3999999999999986</v>
      </c>
      <c r="BO884" s="20">
        <f>Data!BS884-Data!DZ884</f>
        <v>113</v>
      </c>
      <c r="BP884" s="20">
        <f>Data!BT884-Data!EA884</f>
        <v>-8.2999999999999963E-2</v>
      </c>
      <c r="BQ884" s="20">
        <f>Data!BU884-Data!EB884</f>
        <v>-2</v>
      </c>
      <c r="BR884" s="20">
        <f>Data!BV884-Data!EC884</f>
        <v>139</v>
      </c>
      <c r="BS884" s="20">
        <f>Data!BW884-Data!ED884</f>
        <v>70</v>
      </c>
      <c r="BT884" s="20">
        <f>Data!BX884-Data!EE884</f>
        <v>117</v>
      </c>
      <c r="BU884" s="20">
        <f>Data!BY884-Data!EF884</f>
        <v>122</v>
      </c>
      <c r="BV884" s="20">
        <f>Data!BZ884-Data!EG884</f>
        <v>122</v>
      </c>
      <c r="BW884" s="20">
        <f>Data!CA884-Data!EH884</f>
        <v>84.3</v>
      </c>
      <c r="BX884" s="20">
        <f>Data!CB884-Data!EI884</f>
        <v>113</v>
      </c>
      <c r="BY884" s="20">
        <f>Data!CC884-Data!EJ884</f>
        <v>150</v>
      </c>
      <c r="BZ884" s="20">
        <f>Data!EK884</f>
        <v>10254.92</v>
      </c>
      <c r="CA884" s="20">
        <f>Data!EL884</f>
        <v>12392.619999999999</v>
      </c>
      <c r="CB884" s="20">
        <f>Data!EM884</f>
        <v>77.400000000000006</v>
      </c>
      <c r="CC884" s="20">
        <f>Data!EN884</f>
        <v>51.199999999999996</v>
      </c>
      <c r="CD884" s="20">
        <f>Data!EO884</f>
        <v>10.892800000000001</v>
      </c>
      <c r="CE884" s="20">
        <f>Data!EP884</f>
        <v>247.33599999999998</v>
      </c>
      <c r="CF884" s="50">
        <f>IF(ISBLANK(Data!EQ884), "", Data!EQ884)</f>
        <v>73</v>
      </c>
      <c r="CG884" s="50">
        <f>IF(ISBLANK(Data!ER884), "", Data!ER884)</f>
        <v>86</v>
      </c>
      <c r="CH884" s="61" t="str">
        <f>IF(ISBLANK(Data!ES884), "", Data!ES884)</f>
        <v>BYU</v>
      </c>
      <c r="CI884" s="61">
        <f>IF(ISBLANK(Data!ET884), "", Data!ET884)</f>
        <v>159</v>
      </c>
    </row>
    <row r="885" spans="1:87" x14ac:dyDescent="0.45">
      <c r="A885" s="50">
        <f>IF(ISBLANK(Data!A885), "", Data!A885)</f>
        <v>45325</v>
      </c>
      <c r="B885" s="50" t="str">
        <f>IF(ISBLANK(Data!B885), "", Data!B885)</f>
        <v>Florida Atlantic</v>
      </c>
      <c r="C885" s="50">
        <f>IF(ISBLANK(Data!C885), "", Data!C885)</f>
        <v>89</v>
      </c>
      <c r="D885" s="50" t="str">
        <f>IF(ISBLANK(Data!D885), "", Data!D885)</f>
        <v>Tulsa</v>
      </c>
      <c r="E885" s="50">
        <f>IF(ISBLANK(Data!E885), "", Data!E885)</f>
        <v>309</v>
      </c>
      <c r="F885" s="50" t="str">
        <f>IF(ISBLANK(Data!F885), "", Data!F885)</f>
        <v>N</v>
      </c>
      <c r="G885" s="50" t="str">
        <f>IF(ISBLANK(Data!G885), "", Data!G885)</f>
        <v>Florida Atlantic</v>
      </c>
      <c r="H885" s="50" t="str">
        <f>IF(ISBLANK(Data!H885), "", Data!H885)</f>
        <v>Tulsa</v>
      </c>
      <c r="I885" s="50" t="str">
        <f>IF(ISBLANK(Data!I885), "", Data!I885)</f>
        <v>Florida Atlantic</v>
      </c>
      <c r="J885" s="50" t="str">
        <f>IF(ISBLANK(Data!J885), "", Data!J885)</f>
        <v>Tulsa</v>
      </c>
      <c r="K885" s="50" t="str">
        <f>IF(ISBLANK(Data!K885), "", Data!K885)</f>
        <v>Florida Atlantic</v>
      </c>
      <c r="L885" s="50" t="str">
        <f>IF(ISBLANK(Data!L885), "", Data!L885)</f>
        <v>Tulsa</v>
      </c>
      <c r="M885" s="50" t="str">
        <f>IF(ISBLANK(Data!M885), "", Data!M885)</f>
        <v>Fla Atlantic</v>
      </c>
      <c r="N885" s="50" t="str">
        <f>IF(ISBLANK(Data!N885), "", Data!N885)</f>
        <v>Tulsa</v>
      </c>
      <c r="O885" s="50" t="str">
        <f>IF(ISBLANK(Data!O885), "", Data!O885)</f>
        <v>FAU</v>
      </c>
      <c r="P885" s="50" t="str">
        <f>IF(ISBLANK(Data!P885), "", Data!P885)</f>
        <v>Tulsa</v>
      </c>
      <c r="Q885" s="50" t="str">
        <f>IF(ISBLANK(Data!Q885), "", Data!Q885)</f>
        <v>FAU</v>
      </c>
      <c r="R885" s="50" t="str">
        <f>IF(ISBLANK(Data!R885), "", Data!R885)</f>
        <v>Tulsa</v>
      </c>
      <c r="S885" s="20">
        <f>Data!W885-Data!CD885</f>
        <v>0.20952380952381</v>
      </c>
      <c r="T885" s="20">
        <f>Data!X885-Data!CE885</f>
        <v>17.959999999999997</v>
      </c>
      <c r="U885" s="20">
        <f>Data!Y885-Data!CF885</f>
        <v>15.200000000000003</v>
      </c>
      <c r="V885" s="20">
        <f>Data!Z885-Data!CG885</f>
        <v>-2.7999999999999972</v>
      </c>
      <c r="W885" s="20">
        <f>Data!AA885-Data!CH885</f>
        <v>-3.4000000000000057</v>
      </c>
      <c r="X885" s="20">
        <f>Data!AB885-Data!CI885</f>
        <v>5.8999999999999997E-2</v>
      </c>
      <c r="Y885" s="20">
        <f>Data!AC885-Data!CJ885</f>
        <v>8.5</v>
      </c>
      <c r="Z885" s="20">
        <f>Data!AD885-Data!CK885</f>
        <v>5.0999999999999943</v>
      </c>
      <c r="AA885" s="20">
        <f>Data!AE885-Data!CL885</f>
        <v>-3.3999999999999915</v>
      </c>
      <c r="AB885" s="20">
        <f>Data!AF885-Data!CM885</f>
        <v>16.309999999999999</v>
      </c>
      <c r="AC885" s="20">
        <f>Data!AG885-Data!CN885</f>
        <v>14.100000000000009</v>
      </c>
      <c r="AD885" s="20">
        <f>Data!AH885-Data!CO885</f>
        <v>-1.1000000000000085</v>
      </c>
      <c r="AE885" s="20">
        <f>Data!AI885-Data!CP885</f>
        <v>0.3362</v>
      </c>
      <c r="AF885" s="20">
        <f>Data!AJ885-Data!CQ885</f>
        <v>6.9</v>
      </c>
      <c r="AG885" s="20">
        <f>Data!AK885-Data!CR885</f>
        <v>0.33999999999999997</v>
      </c>
      <c r="AH885" s="20">
        <f>Data!AL885-Data!CS885</f>
        <v>218</v>
      </c>
      <c r="AI885" s="20">
        <f>Data!AM885-Data!CT885</f>
        <v>14</v>
      </c>
      <c r="AJ885" s="20">
        <f>Data!AN885-Data!CU885</f>
        <v>7.3</v>
      </c>
      <c r="AK885" s="20">
        <f>Data!AO885-Data!CV885</f>
        <v>171</v>
      </c>
      <c r="AL885" s="20">
        <f>Data!AP885-Data!CW885</f>
        <v>63</v>
      </c>
      <c r="AM885" s="20">
        <f>Data!AQ885-Data!CX885</f>
        <v>124</v>
      </c>
      <c r="AN885" s="20">
        <f>Data!AR885-Data!CY885</f>
        <v>4.1999999999999982E-2</v>
      </c>
      <c r="AO885" s="20">
        <f>Data!AS885-Data!CZ885</f>
        <v>14</v>
      </c>
      <c r="AP885" s="20">
        <f>Data!AT885-Data!DA885</f>
        <v>13</v>
      </c>
      <c r="AQ885" s="20">
        <f>Data!AU885-Data!DB885</f>
        <v>1.9000000000000017E-2</v>
      </c>
      <c r="AR885" s="20">
        <f>Data!AV885-Data!DC885</f>
        <v>-61</v>
      </c>
      <c r="AS885" s="20">
        <f>Data!AW885-Data!DD885</f>
        <v>-57</v>
      </c>
      <c r="AT885" s="20">
        <f>Data!AX885-Data!DE885</f>
        <v>-4.4000000000000039E-2</v>
      </c>
      <c r="AU885" s="20">
        <f>Data!AY885-Data!DF885</f>
        <v>62</v>
      </c>
      <c r="AV885" s="20">
        <f>Data!AZ885-Data!DG885</f>
        <v>2.4976190476190467</v>
      </c>
      <c r="AW885" s="20">
        <f>Data!BA885-Data!DH885</f>
        <v>72</v>
      </c>
      <c r="AX885" s="20">
        <f>Data!BB885-Data!DI885</f>
        <v>1.6976190476190496</v>
      </c>
      <c r="AY885" s="20">
        <f>Data!BC885-Data!DJ885</f>
        <v>52</v>
      </c>
      <c r="AZ885" s="20">
        <f>Data!BD885-Data!DK885</f>
        <v>-14</v>
      </c>
      <c r="BA885" s="20">
        <f>Data!BE885-Data!DL885</f>
        <v>-12</v>
      </c>
      <c r="BB885" s="20">
        <f>Data!BF885-Data!DM885</f>
        <v>-38</v>
      </c>
      <c r="BC885" s="20">
        <f>Data!BG885-Data!DN885</f>
        <v>-3</v>
      </c>
      <c r="BD885" s="20">
        <f>Data!BH885-Data!DO885</f>
        <v>4.4000000000000057</v>
      </c>
      <c r="BE885" s="20">
        <f>Data!BI885-Data!DP885</f>
        <v>-0.43600000000000705</v>
      </c>
      <c r="BF885" s="20">
        <f>Data!BJ885-Data!DQ885</f>
        <v>4.8600000000000003</v>
      </c>
      <c r="BG885" s="20">
        <f>Data!BK885-Data!DR885</f>
        <v>0.37300000000000011</v>
      </c>
      <c r="BH885" s="20">
        <f>Data!BL885-Data!DS885</f>
        <v>-2.4670000000000005</v>
      </c>
      <c r="BI885" s="20">
        <f>Data!BM885-Data!DT885</f>
        <v>3.9000000000000035E-2</v>
      </c>
      <c r="BJ885" s="20">
        <f>Data!BN885-Data!DU885</f>
        <v>-0.60000000000000142</v>
      </c>
      <c r="BK885" s="20">
        <f>Data!BO885-Data!DV885</f>
        <v>-3.8999999999999986</v>
      </c>
      <c r="BL885" s="20">
        <f>Data!BP885-Data!DW885</f>
        <v>-0.70000000000000018</v>
      </c>
      <c r="BM885" s="20">
        <f>Data!BQ885-Data!DX885</f>
        <v>-1.0690476190476179</v>
      </c>
      <c r="BN885" s="20">
        <f>Data!BR885-Data!DY885</f>
        <v>-0.90000000000000036</v>
      </c>
      <c r="BO885" s="20">
        <f>Data!BS885-Data!DZ885</f>
        <v>-209</v>
      </c>
      <c r="BP885" s="20">
        <f>Data!BT885-Data!EA885</f>
        <v>0.14600000000000002</v>
      </c>
      <c r="BQ885" s="20">
        <f>Data!BU885-Data!EB885</f>
        <v>-1</v>
      </c>
      <c r="BR885" s="20">
        <f>Data!BV885-Data!EC885</f>
        <v>-145</v>
      </c>
      <c r="BS885" s="20">
        <f>Data!BW885-Data!ED885</f>
        <v>-199</v>
      </c>
      <c r="BT885" s="20">
        <f>Data!BX885-Data!EE885</f>
        <v>-141</v>
      </c>
      <c r="BU885" s="20">
        <f>Data!BY885-Data!EF885</f>
        <v>-149</v>
      </c>
      <c r="BV885" s="20">
        <f>Data!BZ885-Data!EG885</f>
        <v>-136</v>
      </c>
      <c r="BW885" s="20">
        <f>Data!CA885-Data!EH885</f>
        <v>-128.30000000000001</v>
      </c>
      <c r="BX885" s="20">
        <f>Data!CB885-Data!EI885</f>
        <v>-209</v>
      </c>
      <c r="BY885" s="20">
        <f>Data!CC885-Data!EJ885</f>
        <v>-239</v>
      </c>
      <c r="BZ885" s="20">
        <f>Data!EK885</f>
        <v>12442.99</v>
      </c>
      <c r="CA885" s="20">
        <f>Data!EL885</f>
        <v>10566.15</v>
      </c>
      <c r="CB885" s="20">
        <f>Data!EM885</f>
        <v>95.763849999999991</v>
      </c>
      <c r="CC885" s="20">
        <f>Data!EN885</f>
        <v>101.85714285714286</v>
      </c>
      <c r="CD885" s="20">
        <f>Data!EO885</f>
        <v>11.7819</v>
      </c>
      <c r="CE885" s="20">
        <f>Data!EP885</f>
        <v>234.19199999999998</v>
      </c>
      <c r="CF885" s="50">
        <f>IF(ISBLANK(Data!EQ885), "", Data!EQ885)</f>
        <v>102</v>
      </c>
      <c r="CG885" s="50">
        <f>IF(ISBLANK(Data!ER885), "", Data!ER885)</f>
        <v>70</v>
      </c>
      <c r="CH885" s="61" t="str">
        <f>IF(ISBLANK(Data!ES885), "", Data!ES885)</f>
        <v>Florida Atlantic</v>
      </c>
      <c r="CI885" s="61">
        <f>IF(ISBLANK(Data!ET885), "", Data!ET885)</f>
        <v>172</v>
      </c>
    </row>
    <row r="886" spans="1:87" x14ac:dyDescent="0.45">
      <c r="A886" s="50">
        <f>IF(ISBLANK(Data!A886), "", Data!A886)</f>
        <v>45325</v>
      </c>
      <c r="B886" s="50" t="str">
        <f>IF(ISBLANK(Data!B886), "", Data!B886)</f>
        <v>Army</v>
      </c>
      <c r="C886" s="50">
        <f>IF(ISBLANK(Data!C886), "", Data!C886)</f>
        <v>16</v>
      </c>
      <c r="D886" s="50" t="str">
        <f>IF(ISBLANK(Data!D886), "", Data!D886)</f>
        <v>Lafayette</v>
      </c>
      <c r="E886" s="50">
        <f>IF(ISBLANK(Data!E886), "", Data!E886)</f>
        <v>138</v>
      </c>
      <c r="F886" s="50" t="str">
        <f>IF(ISBLANK(Data!F886), "", Data!F886)</f>
        <v>N</v>
      </c>
      <c r="G886" s="50" t="str">
        <f>IF(ISBLANK(Data!G886), "", Data!G886)</f>
        <v>Army</v>
      </c>
      <c r="H886" s="50" t="str">
        <f>IF(ISBLANK(Data!H886), "", Data!H886)</f>
        <v>Lafayette</v>
      </c>
      <c r="I886" s="50" t="str">
        <f>IF(ISBLANK(Data!I886), "", Data!I886)</f>
        <v>Army</v>
      </c>
      <c r="J886" s="50" t="str">
        <f>IF(ISBLANK(Data!J886), "", Data!J886)</f>
        <v>Lafayette</v>
      </c>
      <c r="K886" s="50" t="str">
        <f>IF(ISBLANK(Data!K886), "", Data!K886)</f>
        <v>Army</v>
      </c>
      <c r="L886" s="50" t="str">
        <f>IF(ISBLANK(Data!L886), "", Data!L886)</f>
        <v>Lafayette</v>
      </c>
      <c r="M886" s="50" t="str">
        <f>IF(ISBLANK(Data!M886), "", Data!M886)</f>
        <v>Army</v>
      </c>
      <c r="N886" s="50" t="str">
        <f>IF(ISBLANK(Data!N886), "", Data!N886)</f>
        <v>Lafayette</v>
      </c>
      <c r="O886" s="50" t="str">
        <f>IF(ISBLANK(Data!O886), "", Data!O886)</f>
        <v>Army</v>
      </c>
      <c r="P886" s="50" t="str">
        <f>IF(ISBLANK(Data!P886), "", Data!P886)</f>
        <v>Lafayette</v>
      </c>
      <c r="Q886" s="50" t="str">
        <f>IF(ISBLANK(Data!Q886), "", Data!Q886)</f>
        <v>Army</v>
      </c>
      <c r="R886" s="50" t="str">
        <f>IF(ISBLANK(Data!R886), "", Data!R886)</f>
        <v>Lafayette</v>
      </c>
      <c r="S886" s="20">
        <f>Data!W886-Data!CD886</f>
        <v>-9.0909090909090995E-2</v>
      </c>
      <c r="T886" s="20">
        <f>Data!X886-Data!CE886</f>
        <v>-3.9800000000000004</v>
      </c>
      <c r="U886" s="20">
        <f>Data!Y886-Data!CF886</f>
        <v>-0.89999999999999147</v>
      </c>
      <c r="V886" s="20">
        <f>Data!Z886-Data!CG886</f>
        <v>3.1000000000000085</v>
      </c>
      <c r="W886" s="20">
        <f>Data!AA886-Data!CH886</f>
        <v>-2.9000000000000057</v>
      </c>
      <c r="X886" s="20">
        <f>Data!AB886-Data!CI886</f>
        <v>-0.10199999999999999</v>
      </c>
      <c r="Y886" s="20">
        <f>Data!AC886-Data!CJ886</f>
        <v>-3.8699999999999992</v>
      </c>
      <c r="Z886" s="20">
        <f>Data!AD886-Data!CK886</f>
        <v>-2.2999999999999972</v>
      </c>
      <c r="AA886" s="20">
        <f>Data!AE886-Data!CL886</f>
        <v>1.5999999999999943</v>
      </c>
      <c r="AB886" s="20">
        <f>Data!AF886-Data!CM886</f>
        <v>-9.09</v>
      </c>
      <c r="AC886" s="20">
        <f>Data!AG886-Data!CN886</f>
        <v>-0.59999999999999432</v>
      </c>
      <c r="AD886" s="20">
        <f>Data!AH886-Data!CO886</f>
        <v>4.4000000000000057</v>
      </c>
      <c r="AE886" s="20">
        <f>Data!AI886-Data!CP886</f>
        <v>-7.8800000000000009E-2</v>
      </c>
      <c r="AF886" s="20">
        <f>Data!AJ886-Data!CQ886</f>
        <v>-3</v>
      </c>
      <c r="AG886" s="20">
        <f>Data!AK886-Data!CR886</f>
        <v>-0.13636363636363641</v>
      </c>
      <c r="AH886" s="20">
        <f>Data!AL886-Data!CS886</f>
        <v>-107</v>
      </c>
      <c r="AI886" s="20">
        <f>Data!AM886-Data!CT886</f>
        <v>-3.33</v>
      </c>
      <c r="AJ886" s="20">
        <f>Data!AN886-Data!CU886</f>
        <v>-3.7200000000000006</v>
      </c>
      <c r="AK886" s="20">
        <f>Data!AO886-Data!CV886</f>
        <v>-24</v>
      </c>
      <c r="AL886" s="20">
        <f>Data!AP886-Data!CW886</f>
        <v>-65</v>
      </c>
      <c r="AM886" s="20">
        <f>Data!AQ886-Data!CX886</f>
        <v>-41</v>
      </c>
      <c r="AN886" s="20">
        <f>Data!AR886-Data!CY886</f>
        <v>-3.0000000000000027E-3</v>
      </c>
      <c r="AO886" s="20">
        <f>Data!AS886-Data!CZ886</f>
        <v>30</v>
      </c>
      <c r="AP886" s="20">
        <f>Data!AT886-Data!DA886</f>
        <v>59</v>
      </c>
      <c r="AQ886" s="20">
        <f>Data!AU886-Data!DB886</f>
        <v>2.200000000000002E-2</v>
      </c>
      <c r="AR886" s="20">
        <f>Data!AV886-Data!DC886</f>
        <v>-14</v>
      </c>
      <c r="AS886" s="20">
        <f>Data!AW886-Data!DD886</f>
        <v>20</v>
      </c>
      <c r="AT886" s="20">
        <f>Data!AX886-Data!DE886</f>
        <v>-8.9000000000000079E-2</v>
      </c>
      <c r="AU886" s="20">
        <f>Data!AY886-Data!DF886</f>
        <v>34</v>
      </c>
      <c r="AV886" s="20">
        <f>Data!AZ886-Data!DG886</f>
        <v>1.545454545454545</v>
      </c>
      <c r="AW886" s="20">
        <f>Data!BA886-Data!DH886</f>
        <v>25</v>
      </c>
      <c r="AX886" s="20">
        <f>Data!BB886-Data!DI886</f>
        <v>1.1363636363636402</v>
      </c>
      <c r="AY886" s="20">
        <f>Data!BC886-Data!DJ886</f>
        <v>-8</v>
      </c>
      <c r="AZ886" s="20">
        <f>Data!BD886-Data!DK886</f>
        <v>-14</v>
      </c>
      <c r="BA886" s="20">
        <f>Data!BE886-Data!DL886</f>
        <v>-10</v>
      </c>
      <c r="BB886" s="20">
        <f>Data!BF886-Data!DM886</f>
        <v>9</v>
      </c>
      <c r="BC886" s="20">
        <f>Data!BG886-Data!DN886</f>
        <v>2</v>
      </c>
      <c r="BD886" s="20">
        <f>Data!BH886-Data!DO886</f>
        <v>-1.1000000000000014</v>
      </c>
      <c r="BE886" s="20">
        <f>Data!BI886-Data!DP886</f>
        <v>-2.9540000000000006</v>
      </c>
      <c r="BF886" s="20">
        <f>Data!BJ886-Data!DQ886</f>
        <v>1.863</v>
      </c>
      <c r="BG886" s="20">
        <f>Data!BK886-Data!DR886</f>
        <v>-6.4000000000000057E-2</v>
      </c>
      <c r="BH886" s="20">
        <f>Data!BL886-Data!DS886</f>
        <v>0.40899999999999892</v>
      </c>
      <c r="BI886" s="20">
        <f>Data!BM886-Data!DT886</f>
        <v>-6.800000000000006E-2</v>
      </c>
      <c r="BJ886" s="20">
        <f>Data!BN886-Data!DU886</f>
        <v>2.6000000000000014</v>
      </c>
      <c r="BK886" s="20">
        <f>Data!BO886-Data!DV886</f>
        <v>0.90000000000000036</v>
      </c>
      <c r="BL886" s="20">
        <f>Data!BP886-Data!DW886</f>
        <v>-0.39999999999999991</v>
      </c>
      <c r="BM886" s="20">
        <f>Data!BQ886-Data!DX886</f>
        <v>-0.6363636363636358</v>
      </c>
      <c r="BN886" s="20">
        <f>Data!BR886-Data!DY886</f>
        <v>9.9999999999999645E-2</v>
      </c>
      <c r="BO886" s="20">
        <f>Data!BS886-Data!DZ886</f>
        <v>58</v>
      </c>
      <c r="BP886" s="20">
        <f>Data!BT886-Data!EA886</f>
        <v>-6.0999999999999999E-2</v>
      </c>
      <c r="BQ886" s="20">
        <f>Data!BU886-Data!EB886</f>
        <v>2</v>
      </c>
      <c r="BR886" s="20">
        <f>Data!BV886-Data!EC886</f>
        <v>31</v>
      </c>
      <c r="BS886" s="20">
        <f>Data!BW886-Data!ED886</f>
        <v>54</v>
      </c>
      <c r="BT886" s="20">
        <f>Data!BX886-Data!EE886</f>
        <v>46</v>
      </c>
      <c r="BU886" s="20">
        <f>Data!BY886-Data!EF886</f>
        <v>10</v>
      </c>
      <c r="BV886" s="20">
        <f>Data!BZ886-Data!EG886</f>
        <v>23</v>
      </c>
      <c r="BW886" s="20">
        <f>Data!CA886-Data!EH886</f>
        <v>30.5</v>
      </c>
      <c r="BX886" s="20">
        <f>Data!CB886-Data!EI886</f>
        <v>58</v>
      </c>
      <c r="BY886" s="20">
        <f>Data!CC886-Data!EJ886</f>
        <v>41</v>
      </c>
      <c r="BZ886" s="20">
        <f>Data!EK886</f>
        <v>9757.44</v>
      </c>
      <c r="CA886" s="20">
        <f>Data!EL886</f>
        <v>10141.709999999999</v>
      </c>
      <c r="CB886" s="20">
        <f>Data!EM886</f>
        <v>84.431454545454542</v>
      </c>
      <c r="CC886" s="20">
        <f>Data!EN886</f>
        <v>73.917772727272734</v>
      </c>
      <c r="CD886" s="20">
        <f>Data!EO886</f>
        <v>10.5456</v>
      </c>
      <c r="CE886" s="20">
        <f>Data!EP886</f>
        <v>200.167</v>
      </c>
      <c r="CF886" s="50">
        <f>IF(ISBLANK(Data!EQ886), "", Data!EQ886)</f>
        <v>56</v>
      </c>
      <c r="CG886" s="50">
        <f>IF(ISBLANK(Data!ER886), "", Data!ER886)</f>
        <v>64</v>
      </c>
      <c r="CH886" s="61" t="str">
        <f>IF(ISBLANK(Data!ES886), "", Data!ES886)</f>
        <v>Lafayette</v>
      </c>
      <c r="CI886" s="61">
        <f>IF(ISBLANK(Data!ET886), "", Data!ET886)</f>
        <v>120</v>
      </c>
    </row>
    <row r="887" spans="1:87" x14ac:dyDescent="0.45">
      <c r="A887" s="50">
        <f>IF(ISBLANK(Data!A887), "", Data!A887)</f>
        <v>45325</v>
      </c>
      <c r="B887" s="50" t="str">
        <f>IF(ISBLANK(Data!B887), "", Data!B887)</f>
        <v>Pittsburgh</v>
      </c>
      <c r="C887" s="50">
        <f>IF(ISBLANK(Data!C887), "", Data!C887)</f>
        <v>231</v>
      </c>
      <c r="D887" s="50" t="str">
        <f>IF(ISBLANK(Data!D887), "", Data!D887)</f>
        <v>Notre Dame</v>
      </c>
      <c r="E887" s="50">
        <f>IF(ISBLANK(Data!E887), "", Data!E887)</f>
        <v>217</v>
      </c>
      <c r="F887" s="50" t="str">
        <f>IF(ISBLANK(Data!F887), "", Data!F887)</f>
        <v>N</v>
      </c>
      <c r="G887" s="50" t="str">
        <f>IF(ISBLANK(Data!G887), "", Data!G887)</f>
        <v>Pittsburgh</v>
      </c>
      <c r="H887" s="50" t="str">
        <f>IF(ISBLANK(Data!H887), "", Data!H887)</f>
        <v>Notre Dame</v>
      </c>
      <c r="I887" s="50" t="str">
        <f>IF(ISBLANK(Data!I887), "", Data!I887)</f>
        <v>Pittsburgh</v>
      </c>
      <c r="J887" s="50" t="str">
        <f>IF(ISBLANK(Data!J887), "", Data!J887)</f>
        <v>Notre Dame</v>
      </c>
      <c r="K887" s="50" t="str">
        <f>IF(ISBLANK(Data!K887), "", Data!K887)</f>
        <v>Pittsburgh</v>
      </c>
      <c r="L887" s="50" t="str">
        <f>IF(ISBLANK(Data!L887), "", Data!L887)</f>
        <v>Notre Dame</v>
      </c>
      <c r="M887" s="50" t="str">
        <f>IF(ISBLANK(Data!M887), "", Data!M887)</f>
        <v>Pittsburgh</v>
      </c>
      <c r="N887" s="50" t="str">
        <f>IF(ISBLANK(Data!N887), "", Data!N887)</f>
        <v>Notre Dame</v>
      </c>
      <c r="O887" s="50" t="str">
        <f>IF(ISBLANK(Data!O887), "", Data!O887)</f>
        <v>Pittsburgh</v>
      </c>
      <c r="P887" s="50" t="str">
        <f>IF(ISBLANK(Data!P887), "", Data!P887)</f>
        <v>Notre Dame</v>
      </c>
      <c r="Q887" s="50" t="str">
        <f>IF(ISBLANK(Data!Q887), "", Data!Q887)</f>
        <v>Pittsburgh</v>
      </c>
      <c r="R887" s="50" t="str">
        <f>IF(ISBLANK(Data!R887), "", Data!R887)</f>
        <v>Notre Dame</v>
      </c>
      <c r="S887" s="20">
        <f>Data!W887-Data!CD887</f>
        <v>0.28571428571428598</v>
      </c>
      <c r="T887" s="20">
        <f>Data!X887-Data!CE887</f>
        <v>12.370000000000001</v>
      </c>
      <c r="U887" s="20">
        <f>Data!Y887-Data!CF887</f>
        <v>13.099999999999994</v>
      </c>
      <c r="V887" s="20">
        <f>Data!Z887-Data!CG887</f>
        <v>0.80000000000001137</v>
      </c>
      <c r="W887" s="20">
        <f>Data!AA887-Data!CH887</f>
        <v>1.8999999999999915</v>
      </c>
      <c r="X887" s="20">
        <f>Data!AB887-Data!CI887</f>
        <v>2.1000000000000005E-2</v>
      </c>
      <c r="Y887" s="20">
        <f>Data!AC887-Data!CJ887</f>
        <v>-1.56</v>
      </c>
      <c r="Z887" s="20">
        <f>Data!AD887-Data!CK887</f>
        <v>0.20000000000000284</v>
      </c>
      <c r="AA887" s="20">
        <f>Data!AE887-Data!CL887</f>
        <v>1.7999999999999972</v>
      </c>
      <c r="AB887" s="20">
        <f>Data!AF887-Data!CM887</f>
        <v>-5.12</v>
      </c>
      <c r="AC887" s="20">
        <f>Data!AG887-Data!CN887</f>
        <v>11.799999999999997</v>
      </c>
      <c r="AD887" s="20">
        <f>Data!AH887-Data!CO887</f>
        <v>2.5999999999999943</v>
      </c>
      <c r="AE887" s="20">
        <f>Data!AI887-Data!CP887</f>
        <v>0.21989999999999998</v>
      </c>
      <c r="AF887" s="20">
        <f>Data!AJ887-Data!CQ887</f>
        <v>5.2</v>
      </c>
      <c r="AG887" s="20">
        <f>Data!AK887-Data!CR887</f>
        <v>0.2476190476190476</v>
      </c>
      <c r="AH887" s="20">
        <f>Data!AL887-Data!CS887</f>
        <v>172</v>
      </c>
      <c r="AI887" s="20">
        <f>Data!AM887-Data!CT887</f>
        <v>10.5</v>
      </c>
      <c r="AJ887" s="20">
        <f>Data!AN887-Data!CU887</f>
        <v>-1.5499999999999998</v>
      </c>
      <c r="AK887" s="20">
        <f>Data!AO887-Data!CV887</f>
        <v>292</v>
      </c>
      <c r="AL887" s="20">
        <f>Data!AP887-Data!CW887</f>
        <v>39</v>
      </c>
      <c r="AM887" s="20">
        <f>Data!AQ887-Data!CX887</f>
        <v>134</v>
      </c>
      <c r="AN887" s="20">
        <f>Data!AR887-Data!CY887</f>
        <v>2.9999999999999971E-2</v>
      </c>
      <c r="AO887" s="20">
        <f>Data!AS887-Data!CZ887</f>
        <v>39</v>
      </c>
      <c r="AP887" s="20">
        <f>Data!AT887-Data!DA887</f>
        <v>61</v>
      </c>
      <c r="AQ887" s="20">
        <f>Data!AU887-Data!DB887</f>
        <v>3.5000000000000031E-2</v>
      </c>
      <c r="AR887" s="20">
        <f>Data!AV887-Data!DC887</f>
        <v>69</v>
      </c>
      <c r="AS887" s="20">
        <f>Data!AW887-Data!DD887</f>
        <v>113</v>
      </c>
      <c r="AT887" s="20">
        <f>Data!AX887-Data!DE887</f>
        <v>-2.7999999999999914E-2</v>
      </c>
      <c r="AU887" s="20">
        <f>Data!AY887-Data!DF887</f>
        <v>46</v>
      </c>
      <c r="AV887" s="20">
        <f>Data!AZ887-Data!DG887</f>
        <v>2.1904761904761916</v>
      </c>
      <c r="AW887" s="20">
        <f>Data!BA887-Data!DH887</f>
        <v>39</v>
      </c>
      <c r="AX887" s="20">
        <f>Data!BB887-Data!DI887</f>
        <v>1.8571428571428541</v>
      </c>
      <c r="AY887" s="20">
        <f>Data!BC887-Data!DJ887</f>
        <v>87</v>
      </c>
      <c r="AZ887" s="20">
        <f>Data!BD887-Data!DK887</f>
        <v>22</v>
      </c>
      <c r="BA887" s="20">
        <f>Data!BE887-Data!DL887</f>
        <v>51</v>
      </c>
      <c r="BB887" s="20">
        <f>Data!BF887-Data!DM887</f>
        <v>-86</v>
      </c>
      <c r="BC887" s="20">
        <f>Data!BG887-Data!DN887</f>
        <v>8</v>
      </c>
      <c r="BD887" s="20">
        <f>Data!BH887-Data!DO887</f>
        <v>13.900000000000006</v>
      </c>
      <c r="BE887" s="20">
        <f>Data!BI887-Data!DP887</f>
        <v>1.8569999999999993</v>
      </c>
      <c r="BF887" s="20">
        <f>Data!BJ887-Data!DQ887</f>
        <v>12.048</v>
      </c>
      <c r="BG887" s="20">
        <f>Data!BK887-Data!DR887</f>
        <v>0.72</v>
      </c>
      <c r="BH887" s="20">
        <f>Data!BL887-Data!DS887</f>
        <v>-4.0949999999999989</v>
      </c>
      <c r="BI887" s="20">
        <f>Data!BM887-Data!DT887</f>
        <v>0.28399999999999997</v>
      </c>
      <c r="BJ887" s="20">
        <f>Data!BN887-Data!DU887</f>
        <v>2.9000000000000021</v>
      </c>
      <c r="BK887" s="20">
        <f>Data!BO887-Data!DV887</f>
        <v>5.3999999999999986</v>
      </c>
      <c r="BL887" s="20">
        <f>Data!BP887-Data!DW887</f>
        <v>2.4</v>
      </c>
      <c r="BM887" s="20">
        <f>Data!BQ887-Data!DX887</f>
        <v>1.0476190476190483</v>
      </c>
      <c r="BN887" s="20">
        <f>Data!BR887-Data!DY887</f>
        <v>0.39999999999999858</v>
      </c>
      <c r="BO887" s="20">
        <f>Data!BS887-Data!DZ887</f>
        <v>-97</v>
      </c>
      <c r="BP887" s="20">
        <f>Data!BT887-Data!EA887</f>
        <v>6.0000000000000053E-2</v>
      </c>
      <c r="BQ887" s="20">
        <f>Data!BU887-Data!EB887</f>
        <v>-1</v>
      </c>
      <c r="BR887" s="20">
        <f>Data!BV887-Data!EC887</f>
        <v>-106</v>
      </c>
      <c r="BS887" s="20">
        <f>Data!BW887-Data!ED887</f>
        <v>-153</v>
      </c>
      <c r="BT887" s="20">
        <f>Data!BX887-Data!EE887</f>
        <v>-126</v>
      </c>
      <c r="BU887" s="20">
        <f>Data!BY887-Data!EF887</f>
        <v>-129</v>
      </c>
      <c r="BV887" s="20">
        <f>Data!BZ887-Data!EG887</f>
        <v>-98</v>
      </c>
      <c r="BW887" s="20">
        <f>Data!CA887-Data!EH887</f>
        <v>-99.000000000000014</v>
      </c>
      <c r="BX887" s="20">
        <f>Data!CB887-Data!EI887</f>
        <v>-97</v>
      </c>
      <c r="BY887" s="20">
        <f>Data!CC887-Data!EJ887</f>
        <v>-116</v>
      </c>
      <c r="BZ887" s="20">
        <f>Data!EK887</f>
        <v>11099.199999999999</v>
      </c>
      <c r="CA887" s="20">
        <f>Data!EL887</f>
        <v>9880.11</v>
      </c>
      <c r="CB887" s="20">
        <f>Data!EM887</f>
        <v>57.177428571428571</v>
      </c>
      <c r="CC887" s="20">
        <f>Data!EN887</f>
        <v>95.679285714285712</v>
      </c>
      <c r="CD887" s="20">
        <f>Data!EO887</f>
        <v>10.867999999999999</v>
      </c>
      <c r="CE887" s="20">
        <f>Data!EP887</f>
        <v>213.65700000000001</v>
      </c>
      <c r="CF887" s="50">
        <f>IF(ISBLANK(Data!EQ887), "", Data!EQ887)</f>
        <v>70</v>
      </c>
      <c r="CG887" s="50">
        <f>IF(ISBLANK(Data!ER887), "", Data!ER887)</f>
        <v>60</v>
      </c>
      <c r="CH887" s="61" t="str">
        <f>IF(ISBLANK(Data!ES887), "", Data!ES887)</f>
        <v>Pittsburgh</v>
      </c>
      <c r="CI887" s="61">
        <f>IF(ISBLANK(Data!ET887), "", Data!ET887)</f>
        <v>130</v>
      </c>
    </row>
    <row r="888" spans="1:87" x14ac:dyDescent="0.45">
      <c r="A888" s="50">
        <f>IF(ISBLANK(Data!A888), "", Data!A888)</f>
        <v>45325</v>
      </c>
      <c r="B888" s="50" t="str">
        <f>IF(ISBLANK(Data!B888), "", Data!B888)</f>
        <v>Texas Tech</v>
      </c>
      <c r="C888" s="50">
        <f>IF(ISBLANK(Data!C888), "", Data!C888)</f>
        <v>303</v>
      </c>
      <c r="D888" s="50" t="str">
        <f>IF(ISBLANK(Data!D888), "", Data!D888)</f>
        <v>Cincinnati</v>
      </c>
      <c r="E888" s="50">
        <f>IF(ISBLANK(Data!E888), "", Data!E888)</f>
        <v>52</v>
      </c>
      <c r="F888" s="50" t="str">
        <f>IF(ISBLANK(Data!F888), "", Data!F888)</f>
        <v>N</v>
      </c>
      <c r="G888" s="50" t="str">
        <f>IF(ISBLANK(Data!G888), "", Data!G888)</f>
        <v>Texas Tech</v>
      </c>
      <c r="H888" s="50" t="str">
        <f>IF(ISBLANK(Data!H888), "", Data!H888)</f>
        <v>Cincinnati</v>
      </c>
      <c r="I888" s="50" t="str">
        <f>IF(ISBLANK(Data!I888), "", Data!I888)</f>
        <v>Texas Tech</v>
      </c>
      <c r="J888" s="50" t="str">
        <f>IF(ISBLANK(Data!J888), "", Data!J888)</f>
        <v>Cincinnati</v>
      </c>
      <c r="K888" s="50" t="str">
        <f>IF(ISBLANK(Data!K888), "", Data!K888)</f>
        <v>Texas Tech</v>
      </c>
      <c r="L888" s="50" t="str">
        <f>IF(ISBLANK(Data!L888), "", Data!L888)</f>
        <v>Cincinnati</v>
      </c>
      <c r="M888" s="50" t="str">
        <f>IF(ISBLANK(Data!M888), "", Data!M888)</f>
        <v>Texas Tech</v>
      </c>
      <c r="N888" s="50" t="str">
        <f>IF(ISBLANK(Data!N888), "", Data!N888)</f>
        <v>Cincinnati</v>
      </c>
      <c r="O888" s="50" t="str">
        <f>IF(ISBLANK(Data!O888), "", Data!O888)</f>
        <v>Texas Tech</v>
      </c>
      <c r="P888" s="50" t="str">
        <f>IF(ISBLANK(Data!P888), "", Data!P888)</f>
        <v>Cincinnati</v>
      </c>
      <c r="Q888" s="50" t="str">
        <f>IF(ISBLANK(Data!Q888), "", Data!Q888)</f>
        <v>Texas Tech</v>
      </c>
      <c r="R888" s="50" t="str">
        <f>IF(ISBLANK(Data!R888), "", Data!R888)</f>
        <v>Cincinnati</v>
      </c>
      <c r="S888" s="20">
        <f>Data!W888-Data!CD888</f>
        <v>0.13333333333333308</v>
      </c>
      <c r="T888" s="20">
        <f>Data!X888-Data!CE888</f>
        <v>1</v>
      </c>
      <c r="U888" s="20">
        <f>Data!Y888-Data!CF888</f>
        <v>6.7999999999999972</v>
      </c>
      <c r="V888" s="20">
        <f>Data!Z888-Data!CG888</f>
        <v>5.7999999999999972</v>
      </c>
      <c r="W888" s="20">
        <f>Data!AA888-Data!CH888</f>
        <v>-1.6000000000000085</v>
      </c>
      <c r="X888" s="20">
        <f>Data!AB888-Data!CI888</f>
        <v>0.16999999999999998</v>
      </c>
      <c r="Y888" s="20">
        <f>Data!AC888-Data!CJ888</f>
        <v>0.73999999999999977</v>
      </c>
      <c r="Z888" s="20">
        <f>Data!AD888-Data!CK888</f>
        <v>0.29999999999999716</v>
      </c>
      <c r="AA888" s="20">
        <f>Data!AE888-Data!CL888</f>
        <v>-0.5</v>
      </c>
      <c r="AB888" s="20">
        <f>Data!AF888-Data!CM888</f>
        <v>1.8299999999999996</v>
      </c>
      <c r="AC888" s="20">
        <f>Data!AG888-Data!CN888</f>
        <v>10.199999999999989</v>
      </c>
      <c r="AD888" s="20">
        <f>Data!AH888-Data!CO888</f>
        <v>6</v>
      </c>
      <c r="AE888" s="20">
        <f>Data!AI888-Data!CP888</f>
        <v>3.8700000000000068E-2</v>
      </c>
      <c r="AF888" s="20">
        <f>Data!AJ888-Data!CQ888</f>
        <v>3</v>
      </c>
      <c r="AG888" s="20">
        <f>Data!AK888-Data!CR888</f>
        <v>0.14904761904761904</v>
      </c>
      <c r="AH888" s="20">
        <f>Data!AL888-Data!CS888</f>
        <v>93</v>
      </c>
      <c r="AI888" s="20">
        <f>Data!AM888-Data!CT888</f>
        <v>-0.63000000000000078</v>
      </c>
      <c r="AJ888" s="20">
        <f>Data!AN888-Data!CU888</f>
        <v>0.70000000000000018</v>
      </c>
      <c r="AK888" s="20">
        <f>Data!AO888-Data!CV888</f>
        <v>-74</v>
      </c>
      <c r="AL888" s="20">
        <f>Data!AP888-Data!CW888</f>
        <v>-37</v>
      </c>
      <c r="AM888" s="20">
        <f>Data!AQ888-Data!CX888</f>
        <v>-190</v>
      </c>
      <c r="AN888" s="20">
        <f>Data!AR888-Data!CY888</f>
        <v>1.9000000000000017E-2</v>
      </c>
      <c r="AO888" s="20">
        <f>Data!AS888-Data!CZ888</f>
        <v>26</v>
      </c>
      <c r="AP888" s="20">
        <f>Data!AT888-Data!DA888</f>
        <v>9</v>
      </c>
      <c r="AQ888" s="20">
        <f>Data!AU888-Data!DB888</f>
        <v>4.7999999999999987E-2</v>
      </c>
      <c r="AR888" s="20">
        <f>Data!AV888-Data!DC888</f>
        <v>26</v>
      </c>
      <c r="AS888" s="20">
        <f>Data!AW888-Data!DD888</f>
        <v>-17</v>
      </c>
      <c r="AT888" s="20">
        <f>Data!AX888-Data!DE888</f>
        <v>9.6999999999999975E-2</v>
      </c>
      <c r="AU888" s="20">
        <f>Data!AY888-Data!DF888</f>
        <v>-102</v>
      </c>
      <c r="AV888" s="20">
        <f>Data!AZ888-Data!DG888</f>
        <v>-4.3904761904761891</v>
      </c>
      <c r="AW888" s="20">
        <f>Data!BA888-Data!DH888</f>
        <v>-174</v>
      </c>
      <c r="AX888" s="20">
        <f>Data!BB888-Data!DI888</f>
        <v>-6.6261904761904731</v>
      </c>
      <c r="AY888" s="20">
        <f>Data!BC888-Data!DJ888</f>
        <v>-23</v>
      </c>
      <c r="AZ888" s="20">
        <f>Data!BD888-Data!DK888</f>
        <v>-12</v>
      </c>
      <c r="BA888" s="20">
        <f>Data!BE888-Data!DL888</f>
        <v>-25</v>
      </c>
      <c r="BB888" s="20">
        <f>Data!BF888-Data!DM888</f>
        <v>-31</v>
      </c>
      <c r="BC888" s="20">
        <f>Data!BG888-Data!DN888</f>
        <v>-34</v>
      </c>
      <c r="BD888" s="20">
        <f>Data!BH888-Data!DO888</f>
        <v>0.20000000000000284</v>
      </c>
      <c r="BE888" s="20">
        <f>Data!BI888-Data!DP888</f>
        <v>1.4789999999999992</v>
      </c>
      <c r="BF888" s="20">
        <f>Data!BJ888-Data!DQ888</f>
        <v>-1.3260000000000005</v>
      </c>
      <c r="BG888" s="20">
        <f>Data!BK888-Data!DR888</f>
        <v>9.099999999999997E-2</v>
      </c>
      <c r="BH888" s="20">
        <f>Data!BL888-Data!DS888</f>
        <v>-0.97100000000000009</v>
      </c>
      <c r="BI888" s="20">
        <f>Data!BM888-Data!DT888</f>
        <v>2.200000000000002E-2</v>
      </c>
      <c r="BJ888" s="20">
        <f>Data!BN888-Data!DU888</f>
        <v>1.6000000000000014</v>
      </c>
      <c r="BK888" s="20">
        <f>Data!BO888-Data!DV888</f>
        <v>0.19999999999999929</v>
      </c>
      <c r="BL888" s="20">
        <f>Data!BP888-Data!DW888</f>
        <v>-1</v>
      </c>
      <c r="BM888" s="20">
        <f>Data!BQ888-Data!DX888</f>
        <v>-0.28809523809523796</v>
      </c>
      <c r="BN888" s="20">
        <f>Data!BR888-Data!DY888</f>
        <v>-0.89999999999999858</v>
      </c>
      <c r="BO888" s="20">
        <f>Data!BS888-Data!DZ888</f>
        <v>-50</v>
      </c>
      <c r="BP888" s="20">
        <f>Data!BT888-Data!EA888</f>
        <v>4.1000000000000036E-2</v>
      </c>
      <c r="BQ888" s="20">
        <f>Data!BU888-Data!EB888</f>
        <v>1</v>
      </c>
      <c r="BR888" s="20">
        <f>Data!BV888-Data!EC888</f>
        <v>-6</v>
      </c>
      <c r="BS888" s="20">
        <f>Data!BW888-Data!ED888</f>
        <v>-49</v>
      </c>
      <c r="BT888" s="20">
        <f>Data!BX888-Data!EE888</f>
        <v>-50</v>
      </c>
      <c r="BU888" s="20">
        <f>Data!BY888-Data!EF888</f>
        <v>-3</v>
      </c>
      <c r="BV888" s="20">
        <f>Data!BZ888-Data!EG888</f>
        <v>-7</v>
      </c>
      <c r="BW888" s="20">
        <f>Data!CA888-Data!EH888</f>
        <v>-23.3</v>
      </c>
      <c r="BX888" s="20">
        <f>Data!CB888-Data!EI888</f>
        <v>-50</v>
      </c>
      <c r="BY888" s="20">
        <f>Data!CC888-Data!EJ888</f>
        <v>-75</v>
      </c>
      <c r="BZ888" s="20">
        <f>Data!EK888</f>
        <v>11362.14</v>
      </c>
      <c r="CA888" s="20">
        <f>Data!EL888</f>
        <v>11364.76</v>
      </c>
      <c r="CB888" s="20">
        <f>Data!EM888</f>
        <v>66.123809523809527</v>
      </c>
      <c r="CC888" s="20">
        <f>Data!EN888</f>
        <v>68.847449999999995</v>
      </c>
      <c r="CD888" s="20">
        <f>Data!EO888</f>
        <v>9.3564000000000007</v>
      </c>
      <c r="CE888" s="20">
        <f>Data!EP888</f>
        <v>239.47499999999999</v>
      </c>
      <c r="CF888" s="50">
        <f>IF(ISBLANK(Data!EQ888), "", Data!EQ888)</f>
        <v>72</v>
      </c>
      <c r="CG888" s="50">
        <f>IF(ISBLANK(Data!ER888), "", Data!ER888)</f>
        <v>75</v>
      </c>
      <c r="CH888" s="61" t="str">
        <f>IF(ISBLANK(Data!ES888), "", Data!ES888)</f>
        <v>Cincinnati</v>
      </c>
      <c r="CI888" s="61">
        <f>IF(ISBLANK(Data!ET888), "", Data!ET888)</f>
        <v>147</v>
      </c>
    </row>
    <row r="889" spans="1:87" x14ac:dyDescent="0.45">
      <c r="A889" s="50">
        <f>IF(ISBLANK(Data!A889), "", Data!A889)</f>
        <v>45325</v>
      </c>
      <c r="B889" s="50" t="str">
        <f>IF(ISBLANK(Data!B889), "", Data!B889)</f>
        <v>North Texas</v>
      </c>
      <c r="C889" s="50">
        <f>IF(ISBLANK(Data!C889), "", Data!C889)</f>
        <v>208</v>
      </c>
      <c r="D889" s="50" t="str">
        <f>IF(ISBLANK(Data!D889), "", Data!D889)</f>
        <v>South Florida</v>
      </c>
      <c r="E889" s="50">
        <f>IF(ISBLANK(Data!E889), "", Data!E889)</f>
        <v>273</v>
      </c>
      <c r="F889" s="50" t="str">
        <f>IF(ISBLANK(Data!F889), "", Data!F889)</f>
        <v>N</v>
      </c>
      <c r="G889" s="50" t="str">
        <f>IF(ISBLANK(Data!G889), "", Data!G889)</f>
        <v>North Texas</v>
      </c>
      <c r="H889" s="50" t="str">
        <f>IF(ISBLANK(Data!H889), "", Data!H889)</f>
        <v>South Florida</v>
      </c>
      <c r="I889" s="50" t="str">
        <f>IF(ISBLANK(Data!I889), "", Data!I889)</f>
        <v>North Texas</v>
      </c>
      <c r="J889" s="50" t="str">
        <f>IF(ISBLANK(Data!J889), "", Data!J889)</f>
        <v>South Florida</v>
      </c>
      <c r="K889" s="50" t="str">
        <f>IF(ISBLANK(Data!K889), "", Data!K889)</f>
        <v>North Texas</v>
      </c>
      <c r="L889" s="50" t="str">
        <f>IF(ISBLANK(Data!L889), "", Data!L889)</f>
        <v>South Florida</v>
      </c>
      <c r="M889" s="50" t="str">
        <f>IF(ISBLANK(Data!M889), "", Data!M889)</f>
        <v>North Texas</v>
      </c>
      <c r="N889" s="50" t="str">
        <f>IF(ISBLANK(Data!N889), "", Data!N889)</f>
        <v>S Florida</v>
      </c>
      <c r="O889" s="50" t="str">
        <f>IF(ISBLANK(Data!O889), "", Data!O889)</f>
        <v>North Texas</v>
      </c>
      <c r="P889" s="50" t="str">
        <f>IF(ISBLANK(Data!P889), "", Data!P889)</f>
        <v>South Florida</v>
      </c>
      <c r="Q889" s="50" t="str">
        <f>IF(ISBLANK(Data!Q889), "", Data!Q889)</f>
        <v>North Texas</v>
      </c>
      <c r="R889" s="50" t="str">
        <f>IF(ISBLANK(Data!R889), "", Data!R889)</f>
        <v>South Florida</v>
      </c>
      <c r="S889" s="20">
        <f>Data!W889-Data!CD889</f>
        <v>-0.13684210526315799</v>
      </c>
      <c r="T889" s="20">
        <f>Data!X889-Data!CE889</f>
        <v>6.1599999999999993</v>
      </c>
      <c r="U889" s="20">
        <f>Data!Y889-Data!CF889</f>
        <v>0.59999999999999432</v>
      </c>
      <c r="V889" s="20">
        <f>Data!Z889-Data!CG889</f>
        <v>-5.5</v>
      </c>
      <c r="W889" s="20">
        <f>Data!AA889-Data!CH889</f>
        <v>-7.6000000000000014</v>
      </c>
      <c r="X889" s="20">
        <f>Data!AB889-Data!CI889</f>
        <v>-0.153</v>
      </c>
      <c r="Y889" s="20">
        <f>Data!AC889-Data!CJ889</f>
        <v>7.52</v>
      </c>
      <c r="Z889" s="20">
        <f>Data!AD889-Data!CK889</f>
        <v>3.5999999999999943</v>
      </c>
      <c r="AA889" s="20">
        <f>Data!AE889-Data!CL889</f>
        <v>-3.9000000000000057</v>
      </c>
      <c r="AB889" s="20">
        <f>Data!AF889-Data!CM889</f>
        <v>8.17</v>
      </c>
      <c r="AC889" s="20">
        <f>Data!AG889-Data!CN889</f>
        <v>1.2000000000000028</v>
      </c>
      <c r="AD889" s="20">
        <f>Data!AH889-Data!CO889</f>
        <v>-8.4000000000000057</v>
      </c>
      <c r="AE889" s="20">
        <f>Data!AI889-Data!CP889</f>
        <v>0.21840000000000004</v>
      </c>
      <c r="AF889" s="20">
        <f>Data!AJ889-Data!CQ889</f>
        <v>-1.0000000000000002</v>
      </c>
      <c r="AG889" s="20">
        <f>Data!AK889-Data!CR889</f>
        <v>-4.5526315789473693E-2</v>
      </c>
      <c r="AH889" s="20">
        <f>Data!AL889-Data!CS889</f>
        <v>-18</v>
      </c>
      <c r="AI889" s="20">
        <f>Data!AM889-Data!CT889</f>
        <v>4.1700000000000008</v>
      </c>
      <c r="AJ889" s="20">
        <f>Data!AN889-Data!CU889</f>
        <v>5.1899999999999995</v>
      </c>
      <c r="AK889" s="20">
        <f>Data!AO889-Data!CV889</f>
        <v>-94</v>
      </c>
      <c r="AL889" s="20">
        <f>Data!AP889-Data!CW889</f>
        <v>-121</v>
      </c>
      <c r="AM889" s="20">
        <f>Data!AQ889-Data!CX889</f>
        <v>-6</v>
      </c>
      <c r="AN889" s="20">
        <f>Data!AR889-Data!CY889</f>
        <v>-7.0000000000000062E-3</v>
      </c>
      <c r="AO889" s="20">
        <f>Data!AS889-Data!CZ889</f>
        <v>-5</v>
      </c>
      <c r="AP889" s="20">
        <f>Data!AT889-Data!DA889</f>
        <v>-24</v>
      </c>
      <c r="AQ889" s="20">
        <f>Data!AU889-Data!DB889</f>
        <v>8.0000000000000071E-3</v>
      </c>
      <c r="AR889" s="20">
        <f>Data!AV889-Data!DC889</f>
        <v>-67</v>
      </c>
      <c r="AS889" s="20">
        <f>Data!AW889-Data!DD889</f>
        <v>-90</v>
      </c>
      <c r="AT889" s="20">
        <f>Data!AX889-Data!DE889</f>
        <v>-3.0000000000000027E-3</v>
      </c>
      <c r="AU889" s="20">
        <f>Data!AY889-Data!DF889</f>
        <v>51</v>
      </c>
      <c r="AV889" s="20">
        <f>Data!AZ889-Data!DG889</f>
        <v>2.034210526315789</v>
      </c>
      <c r="AW889" s="20">
        <f>Data!BA889-Data!DH889</f>
        <v>39</v>
      </c>
      <c r="AX889" s="20">
        <f>Data!BB889-Data!DI889</f>
        <v>0.13157894736841769</v>
      </c>
      <c r="AY889" s="20">
        <f>Data!BC889-Data!DJ889</f>
        <v>-71</v>
      </c>
      <c r="AZ889" s="20">
        <f>Data!BD889-Data!DK889</f>
        <v>2</v>
      </c>
      <c r="BA889" s="20">
        <f>Data!BE889-Data!DL889</f>
        <v>-1</v>
      </c>
      <c r="BB889" s="20">
        <f>Data!BF889-Data!DM889</f>
        <v>28</v>
      </c>
      <c r="BC889" s="20">
        <f>Data!BG889-Data!DN889</f>
        <v>11</v>
      </c>
      <c r="BD889" s="20">
        <f>Data!BH889-Data!DO889</f>
        <v>-8.6000000000000085</v>
      </c>
      <c r="BE889" s="20">
        <f>Data!BI889-Data!DP889</f>
        <v>-9.5390000000000015</v>
      </c>
      <c r="BF889" s="20">
        <f>Data!BJ889-Data!DQ889</f>
        <v>1.0209999999999999</v>
      </c>
      <c r="BG889" s="20">
        <f>Data!BK889-Data!DR889</f>
        <v>-0.46599999999999997</v>
      </c>
      <c r="BH889" s="20">
        <f>Data!BL889-Data!DS889</f>
        <v>0.85500000000000043</v>
      </c>
      <c r="BI889" s="20">
        <f>Data!BM889-Data!DT889</f>
        <v>-6.9000000000000061E-2</v>
      </c>
      <c r="BJ889" s="20">
        <f>Data!BN889-Data!DU889</f>
        <v>-2.3999999999999986</v>
      </c>
      <c r="BK889" s="20">
        <f>Data!BO889-Data!DV889</f>
        <v>-5.5</v>
      </c>
      <c r="BL889" s="20">
        <f>Data!BP889-Data!DW889</f>
        <v>-0.19999999999999973</v>
      </c>
      <c r="BM889" s="20">
        <f>Data!BQ889-Data!DX889</f>
        <v>-0.25</v>
      </c>
      <c r="BN889" s="20">
        <f>Data!BR889-Data!DY889</f>
        <v>-0.39999999999999858</v>
      </c>
      <c r="BO889" s="20">
        <f>Data!BS889-Data!DZ889</f>
        <v>29</v>
      </c>
      <c r="BP889" s="20">
        <f>Data!BT889-Data!EA889</f>
        <v>-2.0000000000000018E-2</v>
      </c>
      <c r="BQ889" s="20">
        <f>Data!BU889-Data!EB889</f>
        <v>-1</v>
      </c>
      <c r="BR889" s="20">
        <f>Data!BV889-Data!EC889</f>
        <v>-34</v>
      </c>
      <c r="BS889" s="20">
        <f>Data!BW889-Data!ED889</f>
        <v>9</v>
      </c>
      <c r="BT889" s="20">
        <f>Data!BX889-Data!EE889</f>
        <v>11</v>
      </c>
      <c r="BU889" s="20">
        <f>Data!BY889-Data!EF889</f>
        <v>-30</v>
      </c>
      <c r="BV889" s="20">
        <f>Data!BZ889-Data!EG889</f>
        <v>-47</v>
      </c>
      <c r="BW889" s="20">
        <f>Data!CA889-Data!EH889</f>
        <v>-5.2999999999999972</v>
      </c>
      <c r="BX889" s="20">
        <f>Data!CB889-Data!EI889</f>
        <v>30</v>
      </c>
      <c r="BY889" s="20">
        <f>Data!CC889-Data!EJ889</f>
        <v>30</v>
      </c>
      <c r="BZ889" s="20">
        <f>Data!EK889</f>
        <v>11324.58</v>
      </c>
      <c r="CA889" s="20">
        <f>Data!EL889</f>
        <v>10665.55</v>
      </c>
      <c r="CB889" s="20">
        <f>Data!EM889</f>
        <v>82.25</v>
      </c>
      <c r="CC889" s="20">
        <f>Data!EN889</f>
        <v>73.541249999999991</v>
      </c>
      <c r="CD889" s="20">
        <f>Data!EO889</f>
        <v>12.331200000000001</v>
      </c>
      <c r="CE889" s="20">
        <f>Data!EP889</f>
        <v>238.30599999999998</v>
      </c>
      <c r="CF889" s="50">
        <f>IF(ISBLANK(Data!EQ889), "", Data!EQ889)</f>
        <v>55</v>
      </c>
      <c r="CG889" s="50">
        <f>IF(ISBLANK(Data!ER889), "", Data!ER889)</f>
        <v>60</v>
      </c>
      <c r="CH889" s="61" t="str">
        <f>IF(ISBLANK(Data!ES889), "", Data!ES889)</f>
        <v>South Florida</v>
      </c>
      <c r="CI889" s="61">
        <f>IF(ISBLANK(Data!ET889), "", Data!ET889)</f>
        <v>115</v>
      </c>
    </row>
    <row r="890" spans="1:87" x14ac:dyDescent="0.45">
      <c r="A890" s="50">
        <f>IF(ISBLANK(Data!A890), "", Data!A890)</f>
        <v>45325</v>
      </c>
      <c r="B890" s="50" t="str">
        <f>IF(ISBLANK(Data!B890), "", Data!B890)</f>
        <v>Indiana St.</v>
      </c>
      <c r="C890" s="50">
        <f>IF(ISBLANK(Data!C890), "", Data!C890)</f>
        <v>123</v>
      </c>
      <c r="D890" s="50" t="str">
        <f>IF(ISBLANK(Data!D890), "", Data!D890)</f>
        <v>Drake</v>
      </c>
      <c r="E890" s="50">
        <f>IF(ISBLANK(Data!E890), "", Data!E890)</f>
        <v>72</v>
      </c>
      <c r="F890" s="50" t="str">
        <f>IF(ISBLANK(Data!F890), "", Data!F890)</f>
        <v>N</v>
      </c>
      <c r="G890" s="50" t="str">
        <f>IF(ISBLANK(Data!G890), "", Data!G890)</f>
        <v>Indiana St.</v>
      </c>
      <c r="H890" s="50" t="str">
        <f>IF(ISBLANK(Data!H890), "", Data!H890)</f>
        <v>Drake</v>
      </c>
      <c r="I890" s="50" t="str">
        <f>IF(ISBLANK(Data!I890), "", Data!I890)</f>
        <v>Indiana St.</v>
      </c>
      <c r="J890" s="50" t="str">
        <f>IF(ISBLANK(Data!J890), "", Data!J890)</f>
        <v>Drake</v>
      </c>
      <c r="K890" s="50" t="str">
        <f>IF(ISBLANK(Data!K890), "", Data!K890)</f>
        <v>Indiana State</v>
      </c>
      <c r="L890" s="50" t="str">
        <f>IF(ISBLANK(Data!L890), "", Data!L890)</f>
        <v>Drake</v>
      </c>
      <c r="M890" s="50" t="str">
        <f>IF(ISBLANK(Data!M890), "", Data!M890)</f>
        <v>Indiana St</v>
      </c>
      <c r="N890" s="50" t="str">
        <f>IF(ISBLANK(Data!N890), "", Data!N890)</f>
        <v>Drake</v>
      </c>
      <c r="O890" s="50" t="str">
        <f>IF(ISBLANK(Data!O890), "", Data!O890)</f>
        <v>Indiana St.</v>
      </c>
      <c r="P890" s="50" t="str">
        <f>IF(ISBLANK(Data!P890), "", Data!P890)</f>
        <v>Drake</v>
      </c>
      <c r="Q890" s="50" t="str">
        <f>IF(ISBLANK(Data!Q890), "", Data!Q890)</f>
        <v>Indiana State</v>
      </c>
      <c r="R890" s="50" t="str">
        <f>IF(ISBLANK(Data!R890), "", Data!R890)</f>
        <v>Drake</v>
      </c>
      <c r="S890" s="20">
        <f>Data!W890-Data!CD890</f>
        <v>4.5454545454545969E-2</v>
      </c>
      <c r="T890" s="20">
        <f>Data!X890-Data!CE890</f>
        <v>2.4900000000000002</v>
      </c>
      <c r="U890" s="20">
        <f>Data!Y890-Data!CF890</f>
        <v>4.5</v>
      </c>
      <c r="V890" s="20">
        <f>Data!Z890-Data!CG890</f>
        <v>2</v>
      </c>
      <c r="W890" s="20">
        <f>Data!AA890-Data!CH890</f>
        <v>2.8000000000000114</v>
      </c>
      <c r="X890" s="20">
        <f>Data!AB890-Data!CI890</f>
        <v>3.6999999999999998E-2</v>
      </c>
      <c r="Y890" s="20">
        <f>Data!AC890-Data!CJ890</f>
        <v>2.35</v>
      </c>
      <c r="Z890" s="20">
        <f>Data!AD890-Data!CK890</f>
        <v>2.2000000000000028</v>
      </c>
      <c r="AA890" s="20">
        <f>Data!AE890-Data!CL890</f>
        <v>-0.19999999999998863</v>
      </c>
      <c r="AB890" s="20">
        <f>Data!AF890-Data!CM890</f>
        <v>-1.1499999999999999</v>
      </c>
      <c r="AC890" s="20">
        <f>Data!AG890-Data!CN890</f>
        <v>6.2999999999999972</v>
      </c>
      <c r="AD890" s="20">
        <f>Data!AH890-Data!CO890</f>
        <v>2.2000000000000028</v>
      </c>
      <c r="AE890" s="20">
        <f>Data!AI890-Data!CP890</f>
        <v>4.9499999999999988E-2</v>
      </c>
      <c r="AF890" s="20">
        <f>Data!AJ890-Data!CQ890</f>
        <v>2.8000000000000003</v>
      </c>
      <c r="AG890" s="20">
        <f>Data!AK890-Data!CR890</f>
        <v>0.12727272727272729</v>
      </c>
      <c r="AH890" s="20">
        <f>Data!AL890-Data!CS890</f>
        <v>67</v>
      </c>
      <c r="AI890" s="20">
        <f>Data!AM890-Data!CT890</f>
        <v>2.4299999999999997</v>
      </c>
      <c r="AJ890" s="20">
        <f>Data!AN890-Data!CU890</f>
        <v>1.8099999999999998</v>
      </c>
      <c r="AK890" s="20">
        <f>Data!AO890-Data!CV890</f>
        <v>138</v>
      </c>
      <c r="AL890" s="20">
        <f>Data!AP890-Data!CW890</f>
        <v>115</v>
      </c>
      <c r="AM890" s="20">
        <f>Data!AQ890-Data!CX890</f>
        <v>-56</v>
      </c>
      <c r="AN890" s="20">
        <f>Data!AR890-Data!CY890</f>
        <v>2.8000000000000025E-2</v>
      </c>
      <c r="AO890" s="20">
        <f>Data!AS890-Data!CZ890</f>
        <v>70</v>
      </c>
      <c r="AP890" s="20">
        <f>Data!AT890-Data!DA890</f>
        <v>99</v>
      </c>
      <c r="AQ890" s="20">
        <f>Data!AU890-Data!DB890</f>
        <v>5.5999999999999994E-2</v>
      </c>
      <c r="AR890" s="20">
        <f>Data!AV890-Data!DC890</f>
        <v>50</v>
      </c>
      <c r="AS890" s="20">
        <f>Data!AW890-Data!DD890</f>
        <v>48</v>
      </c>
      <c r="AT890" s="20">
        <f>Data!AX890-Data!DE890</f>
        <v>3.0000000000000027E-2</v>
      </c>
      <c r="AU890" s="20">
        <f>Data!AY890-Data!DF890</f>
        <v>-26</v>
      </c>
      <c r="AV890" s="20">
        <f>Data!AZ890-Data!DG890</f>
        <v>-1.1818181818181825</v>
      </c>
      <c r="AW890" s="20">
        <f>Data!BA890-Data!DH890</f>
        <v>0</v>
      </c>
      <c r="AX890" s="20">
        <f>Data!BB890-Data!DI890</f>
        <v>0</v>
      </c>
      <c r="AY890" s="20">
        <f>Data!BC890-Data!DJ890</f>
        <v>29</v>
      </c>
      <c r="AZ890" s="20">
        <f>Data!BD890-Data!DK890</f>
        <v>-4</v>
      </c>
      <c r="BA890" s="20">
        <f>Data!BE890-Data!DL890</f>
        <v>-2</v>
      </c>
      <c r="BB890" s="20">
        <f>Data!BF890-Data!DM890</f>
        <v>57</v>
      </c>
      <c r="BC890" s="20">
        <f>Data!BG890-Data!DN890</f>
        <v>18</v>
      </c>
      <c r="BD890" s="20">
        <f>Data!BH890-Data!DO890</f>
        <v>6.2999999999999972</v>
      </c>
      <c r="BE890" s="20">
        <f>Data!BI890-Data!DP890</f>
        <v>5.2270000000000039</v>
      </c>
      <c r="BF890" s="20">
        <f>Data!BJ890-Data!DQ890</f>
        <v>1.0459999999999994</v>
      </c>
      <c r="BG890" s="20">
        <f>Data!BK890-Data!DR890</f>
        <v>-0.24899999999999989</v>
      </c>
      <c r="BH890" s="20">
        <f>Data!BL890-Data!DS890</f>
        <v>2.5910000000000011</v>
      </c>
      <c r="BI890" s="20">
        <f>Data!BM890-Data!DT890</f>
        <v>-0.15900000000000003</v>
      </c>
      <c r="BJ890" s="20">
        <f>Data!BN890-Data!DU890</f>
        <v>4.5</v>
      </c>
      <c r="BK890" s="20">
        <f>Data!BO890-Data!DV890</f>
        <v>2.2000000000000028</v>
      </c>
      <c r="BL890" s="20">
        <f>Data!BP890-Data!DW890</f>
        <v>-9.9999999999999867E-2</v>
      </c>
      <c r="BM890" s="20">
        <f>Data!BQ890-Data!DX890</f>
        <v>-0.18181818181818254</v>
      </c>
      <c r="BN890" s="20">
        <f>Data!BR890-Data!DY890</f>
        <v>0.79999999999999893</v>
      </c>
      <c r="BO890" s="20">
        <f>Data!BS890-Data!DZ890</f>
        <v>-10</v>
      </c>
      <c r="BP890" s="20">
        <f>Data!BT890-Data!EA890</f>
        <v>1.3000000000000012E-2</v>
      </c>
      <c r="BQ890" s="20">
        <f>Data!BU890-Data!EB890</f>
        <v>1</v>
      </c>
      <c r="BR890" s="20">
        <f>Data!BV890-Data!EC890</f>
        <v>-28</v>
      </c>
      <c r="BS890" s="20">
        <f>Data!BW890-Data!ED890</f>
        <v>-8</v>
      </c>
      <c r="BT890" s="20">
        <f>Data!BX890-Data!EE890</f>
        <v>-50</v>
      </c>
      <c r="BU890" s="20">
        <f>Data!BY890-Data!EF890</f>
        <v>-15</v>
      </c>
      <c r="BV890" s="20">
        <f>Data!BZ890-Data!EG890</f>
        <v>-18</v>
      </c>
      <c r="BW890" s="20">
        <f>Data!CA890-Data!EH890</f>
        <v>-15.299999999999997</v>
      </c>
      <c r="BX890" s="20">
        <f>Data!CB890-Data!EI890</f>
        <v>-10</v>
      </c>
      <c r="BY890" s="20">
        <f>Data!CC890-Data!EJ890</f>
        <v>2</v>
      </c>
      <c r="BZ890" s="20">
        <f>Data!EK890</f>
        <v>12093.4</v>
      </c>
      <c r="CA890" s="20">
        <f>Data!EL890</f>
        <v>11868</v>
      </c>
      <c r="CB890" s="20">
        <f>Data!EM890</f>
        <v>80.031272727272736</v>
      </c>
      <c r="CC890" s="20">
        <f>Data!EN890</f>
        <v>61.319999999999993</v>
      </c>
      <c r="CD890" s="20">
        <f>Data!EO890</f>
        <v>12.541699999999999</v>
      </c>
      <c r="CE890" s="20">
        <f>Data!EP890</f>
        <v>273.35000000000002</v>
      </c>
      <c r="CF890" s="50">
        <f>IF(ISBLANK(Data!EQ890), "", Data!EQ890)</f>
        <v>75</v>
      </c>
      <c r="CG890" s="50">
        <f>IF(ISBLANK(Data!ER890), "", Data!ER890)</f>
        <v>67</v>
      </c>
      <c r="CH890" s="61" t="str">
        <f>IF(ISBLANK(Data!ES890), "", Data!ES890)</f>
        <v>Indiana St.</v>
      </c>
      <c r="CI890" s="61">
        <f>IF(ISBLANK(Data!ET890), "", Data!ET890)</f>
        <v>142</v>
      </c>
    </row>
    <row r="891" spans="1:87" x14ac:dyDescent="0.45">
      <c r="A891" s="50">
        <f>IF(ISBLANK(Data!A891), "", Data!A891)</f>
        <v>45325</v>
      </c>
      <c r="B891" s="50" t="str">
        <f>IF(ISBLANK(Data!B891), "", Data!B891)</f>
        <v>North Carolina</v>
      </c>
      <c r="C891" s="50">
        <f>IF(ISBLANK(Data!C891), "", Data!C891)</f>
        <v>202</v>
      </c>
      <c r="D891" s="50" t="str">
        <f>IF(ISBLANK(Data!D891), "", Data!D891)</f>
        <v>Duke</v>
      </c>
      <c r="E891" s="50">
        <f>IF(ISBLANK(Data!E891), "", Data!E891)</f>
        <v>74</v>
      </c>
      <c r="F891" s="50" t="str">
        <f>IF(ISBLANK(Data!F891), "", Data!F891)</f>
        <v>N</v>
      </c>
      <c r="G891" s="50" t="str">
        <f>IF(ISBLANK(Data!G891), "", Data!G891)</f>
        <v>North Carolina</v>
      </c>
      <c r="H891" s="50" t="str">
        <f>IF(ISBLANK(Data!H891), "", Data!H891)</f>
        <v>Duke</v>
      </c>
      <c r="I891" s="50" t="str">
        <f>IF(ISBLANK(Data!I891), "", Data!I891)</f>
        <v>North Carolina</v>
      </c>
      <c r="J891" s="50" t="str">
        <f>IF(ISBLANK(Data!J891), "", Data!J891)</f>
        <v>Duke</v>
      </c>
      <c r="K891" s="50" t="str">
        <f>IF(ISBLANK(Data!K891), "", Data!K891)</f>
        <v>North Carolina</v>
      </c>
      <c r="L891" s="50" t="str">
        <f>IF(ISBLANK(Data!L891), "", Data!L891)</f>
        <v>Duke</v>
      </c>
      <c r="M891" s="50" t="str">
        <f>IF(ISBLANK(Data!M891), "", Data!M891)</f>
        <v>N Carolina</v>
      </c>
      <c r="N891" s="50" t="str">
        <f>IF(ISBLANK(Data!N891), "", Data!N891)</f>
        <v>Duke</v>
      </c>
      <c r="O891" s="50" t="str">
        <f>IF(ISBLANK(Data!O891), "", Data!O891)</f>
        <v>N. Carolina</v>
      </c>
      <c r="P891" s="50" t="str">
        <f>IF(ISBLANK(Data!P891), "", Data!P891)</f>
        <v>Duke</v>
      </c>
      <c r="Q891" s="50" t="str">
        <f>IF(ISBLANK(Data!Q891), "", Data!Q891)</f>
        <v>North Carolina</v>
      </c>
      <c r="R891" s="50" t="str">
        <f>IF(ISBLANK(Data!R891), "", Data!R891)</f>
        <v>Duke</v>
      </c>
      <c r="S891" s="20">
        <f>Data!W891-Data!CD891</f>
        <v>9.5238095238099341E-3</v>
      </c>
      <c r="T891" s="20">
        <f>Data!X891-Data!CE891</f>
        <v>2.8000000000000007</v>
      </c>
      <c r="U891" s="20">
        <f>Data!Y891-Data!CF891</f>
        <v>-2.0999999999999943</v>
      </c>
      <c r="V891" s="20">
        <f>Data!Z891-Data!CG891</f>
        <v>-4.7999999999999972</v>
      </c>
      <c r="W891" s="20">
        <f>Data!AA891-Data!CH891</f>
        <v>3.1000000000000085</v>
      </c>
      <c r="X891" s="20">
        <f>Data!AB891-Data!CI891</f>
        <v>1.0000000000000009E-3</v>
      </c>
      <c r="Y891" s="20">
        <f>Data!AC891-Data!CJ891</f>
        <v>4.84</v>
      </c>
      <c r="Z891" s="20">
        <f>Data!AD891-Data!CK891</f>
        <v>2.7000000000000028</v>
      </c>
      <c r="AA891" s="20">
        <f>Data!AE891-Data!CL891</f>
        <v>-2.0999999999999943</v>
      </c>
      <c r="AB891" s="20">
        <f>Data!AF891-Data!CM891</f>
        <v>7.32</v>
      </c>
      <c r="AC891" s="20">
        <f>Data!AG891-Data!CN891</f>
        <v>-2.6999999999999886</v>
      </c>
      <c r="AD891" s="20">
        <f>Data!AH891-Data!CO891</f>
        <v>-6.2000000000000028</v>
      </c>
      <c r="AE891" s="20">
        <f>Data!AI891-Data!CP891</f>
        <v>3.6699999999999955E-2</v>
      </c>
      <c r="AF891" s="20">
        <f>Data!AJ891-Data!CQ891</f>
        <v>22</v>
      </c>
      <c r="AG891" s="20">
        <f>Data!AK891-Data!CR891</f>
        <v>0.99523809523809526</v>
      </c>
      <c r="AH891" s="20">
        <f>Data!AL891-Data!CS891</f>
        <v>39</v>
      </c>
      <c r="AI891" s="20">
        <f>Data!AM891-Data!CT891</f>
        <v>2.2800000000000011</v>
      </c>
      <c r="AJ891" s="20">
        <f>Data!AN891-Data!CU891</f>
        <v>2.7</v>
      </c>
      <c r="AK891" s="20">
        <f>Data!AO891-Data!CV891</f>
        <v>115</v>
      </c>
      <c r="AL891" s="20">
        <f>Data!AP891-Data!CW891</f>
        <v>110</v>
      </c>
      <c r="AM891" s="20">
        <f>Data!AQ891-Data!CX891</f>
        <v>139</v>
      </c>
      <c r="AN891" s="20">
        <f>Data!AR891-Data!CY891</f>
        <v>-3.0999999999999972E-2</v>
      </c>
      <c r="AO891" s="20">
        <f>Data!AS891-Data!CZ891</f>
        <v>-7</v>
      </c>
      <c r="AP891" s="20">
        <f>Data!AT891-Data!DA891</f>
        <v>22</v>
      </c>
      <c r="AQ891" s="20">
        <f>Data!AU891-Data!DB891</f>
        <v>-3.5000000000000031E-2</v>
      </c>
      <c r="AR891" s="20">
        <f>Data!AV891-Data!DC891</f>
        <v>70</v>
      </c>
      <c r="AS891" s="20">
        <f>Data!AW891-Data!DD891</f>
        <v>81</v>
      </c>
      <c r="AT891" s="20">
        <f>Data!AX891-Data!DE891</f>
        <v>2.0000000000000018E-2</v>
      </c>
      <c r="AU891" s="20">
        <f>Data!AY891-Data!DF891</f>
        <v>70</v>
      </c>
      <c r="AV891" s="20">
        <f>Data!AZ891-Data!DG891</f>
        <v>2.8761904761904766</v>
      </c>
      <c r="AW891" s="20">
        <f>Data!BA891-Data!DH891</f>
        <v>155</v>
      </c>
      <c r="AX891" s="20">
        <f>Data!BB891-Data!DI891</f>
        <v>5.6714285714285708</v>
      </c>
      <c r="AY891" s="20">
        <f>Data!BC891-Data!DJ891</f>
        <v>-25</v>
      </c>
      <c r="AZ891" s="20">
        <f>Data!BD891-Data!DK891</f>
        <v>-10</v>
      </c>
      <c r="BA891" s="20">
        <f>Data!BE891-Data!DL891</f>
        <v>14</v>
      </c>
      <c r="BB891" s="20">
        <f>Data!BF891-Data!DM891</f>
        <v>37</v>
      </c>
      <c r="BC891" s="20">
        <f>Data!BG891-Data!DN891</f>
        <v>35</v>
      </c>
      <c r="BD891" s="20">
        <f>Data!BH891-Data!DO891</f>
        <v>1.5999999999999943</v>
      </c>
      <c r="BE891" s="20">
        <f>Data!BI891-Data!DP891</f>
        <v>2.0379999999999967</v>
      </c>
      <c r="BF891" s="20">
        <f>Data!BJ891-Data!DQ891</f>
        <v>-0.41900000000000048</v>
      </c>
      <c r="BG891" s="20">
        <f>Data!BK891-Data!DR891</f>
        <v>-0.39100000000000001</v>
      </c>
      <c r="BH891" s="20">
        <f>Data!BL891-Data!DS891</f>
        <v>1.3140000000000001</v>
      </c>
      <c r="BI891" s="20">
        <f>Data!BM891-Data!DT891</f>
        <v>-0.16199999999999992</v>
      </c>
      <c r="BJ891" s="20">
        <f>Data!BN891-Data!DU891</f>
        <v>0</v>
      </c>
      <c r="BK891" s="20">
        <f>Data!BO891-Data!DV891</f>
        <v>2.7999999999999972</v>
      </c>
      <c r="BL891" s="20">
        <f>Data!BP891-Data!DW891</f>
        <v>0.40000000000000036</v>
      </c>
      <c r="BM891" s="20">
        <f>Data!BQ891-Data!DX891</f>
        <v>-0.79761904761904745</v>
      </c>
      <c r="BN891" s="20">
        <f>Data!BR891-Data!DY891</f>
        <v>1</v>
      </c>
      <c r="BO891" s="20">
        <f>Data!BS891-Data!DZ891</f>
        <v>-29</v>
      </c>
      <c r="BP891" s="20">
        <f>Data!BT891-Data!EA891</f>
        <v>4.4000000000000039E-2</v>
      </c>
      <c r="BQ891" s="20">
        <f>Data!BU891-Data!EB891</f>
        <v>-1</v>
      </c>
      <c r="BR891" s="20">
        <f>Data!BV891-Data!EC891</f>
        <v>-7</v>
      </c>
      <c r="BS891" s="20">
        <f>Data!BW891-Data!ED891</f>
        <v>1</v>
      </c>
      <c r="BT891" s="20">
        <f>Data!BX891-Data!EE891</f>
        <v>-18</v>
      </c>
      <c r="BU891" s="20">
        <f>Data!BY891-Data!EF891</f>
        <v>-2</v>
      </c>
      <c r="BV891" s="20">
        <f>Data!BZ891-Data!EG891</f>
        <v>-5</v>
      </c>
      <c r="BW891" s="20">
        <f>Data!CA891-Data!EH891</f>
        <v>-6.2</v>
      </c>
      <c r="BX891" s="20">
        <f>Data!CB891-Data!EI891</f>
        <v>-29</v>
      </c>
      <c r="BY891" s="20">
        <f>Data!CC891-Data!EJ891</f>
        <v>-10</v>
      </c>
      <c r="BZ891" s="20">
        <f>Data!EK891</f>
        <v>11505</v>
      </c>
      <c r="CA891" s="20">
        <f>Data!EL891</f>
        <v>11133.27</v>
      </c>
      <c r="CB891" s="20">
        <f>Data!EM891</f>
        <v>72.319500000000005</v>
      </c>
      <c r="CC891" s="20">
        <f>Data!EN891</f>
        <v>55.952380952380956</v>
      </c>
      <c r="CD891" s="20">
        <f>Data!EO891</f>
        <v>12.331200000000001</v>
      </c>
      <c r="CE891" s="20">
        <f>Data!EP891</f>
        <v>239.018</v>
      </c>
      <c r="CF891" s="50">
        <f>IF(ISBLANK(Data!EQ891), "", Data!EQ891)</f>
        <v>93</v>
      </c>
      <c r="CG891" s="50">
        <f>IF(ISBLANK(Data!ER891), "", Data!ER891)</f>
        <v>84</v>
      </c>
      <c r="CH891" s="61" t="str">
        <f>IF(ISBLANK(Data!ES891), "", Data!ES891)</f>
        <v>North Carolina</v>
      </c>
      <c r="CI891" s="61">
        <f>IF(ISBLANK(Data!ET891), "", Data!ET891)</f>
        <v>177</v>
      </c>
    </row>
    <row r="892" spans="1:87" x14ac:dyDescent="0.45">
      <c r="A892" s="50">
        <f>IF(ISBLANK(Data!A892), "", Data!A892)</f>
        <v>45325</v>
      </c>
      <c r="B892" s="50" t="str">
        <f>IF(ISBLANK(Data!B892), "", Data!B892)</f>
        <v>Wake Forest</v>
      </c>
      <c r="C892" s="50">
        <f>IF(ISBLANK(Data!C892), "", Data!C892)</f>
        <v>344</v>
      </c>
      <c r="D892" s="50" t="str">
        <f>IF(ISBLANK(Data!D892), "", Data!D892)</f>
        <v>Syracuse</v>
      </c>
      <c r="E892" s="50">
        <f>IF(ISBLANK(Data!E892), "", Data!E892)</f>
        <v>289</v>
      </c>
      <c r="F892" s="50" t="str">
        <f>IF(ISBLANK(Data!F892), "", Data!F892)</f>
        <v>N</v>
      </c>
      <c r="G892" s="50" t="str">
        <f>IF(ISBLANK(Data!G892), "", Data!G892)</f>
        <v>Wake Forest</v>
      </c>
      <c r="H892" s="50" t="str">
        <f>IF(ISBLANK(Data!H892), "", Data!H892)</f>
        <v>Syracuse</v>
      </c>
      <c r="I892" s="50" t="str">
        <f>IF(ISBLANK(Data!I892), "", Data!I892)</f>
        <v>Wake Forest</v>
      </c>
      <c r="J892" s="50" t="str">
        <f>IF(ISBLANK(Data!J892), "", Data!J892)</f>
        <v>Syracuse</v>
      </c>
      <c r="K892" s="50" t="str">
        <f>IF(ISBLANK(Data!K892), "", Data!K892)</f>
        <v>Wake Forest</v>
      </c>
      <c r="L892" s="50" t="str">
        <f>IF(ISBLANK(Data!L892), "", Data!L892)</f>
        <v>Syracuse</v>
      </c>
      <c r="M892" s="50" t="str">
        <f>IF(ISBLANK(Data!M892), "", Data!M892)</f>
        <v>Wake Forest</v>
      </c>
      <c r="N892" s="50" t="str">
        <f>IF(ISBLANK(Data!N892), "", Data!N892)</f>
        <v>Syracuse</v>
      </c>
      <c r="O892" s="50" t="str">
        <f>IF(ISBLANK(Data!O892), "", Data!O892)</f>
        <v>Wake Forest</v>
      </c>
      <c r="P892" s="50" t="str">
        <f>IF(ISBLANK(Data!P892), "", Data!P892)</f>
        <v>Syracuse</v>
      </c>
      <c r="Q892" s="50" t="str">
        <f>IF(ISBLANK(Data!Q892), "", Data!Q892)</f>
        <v>Wake Forest</v>
      </c>
      <c r="R892" s="50" t="str">
        <f>IF(ISBLANK(Data!R892), "", Data!R892)</f>
        <v>Syracuse</v>
      </c>
      <c r="S892" s="20">
        <f>Data!W892-Data!CD892</f>
        <v>-1.6666666666666941E-2</v>
      </c>
      <c r="T892" s="20">
        <f>Data!X892-Data!CE892</f>
        <v>5.49</v>
      </c>
      <c r="U892" s="20">
        <f>Data!Y892-Data!CF892</f>
        <v>8.5999999999999943</v>
      </c>
      <c r="V892" s="20">
        <f>Data!Z892-Data!CG892</f>
        <v>3.0999999999999943</v>
      </c>
      <c r="W892" s="20">
        <f>Data!AA892-Data!CH892</f>
        <v>-2.6000000000000085</v>
      </c>
      <c r="X892" s="20">
        <f>Data!AB892-Data!CI892</f>
        <v>-0.215</v>
      </c>
      <c r="Y892" s="20">
        <f>Data!AC892-Data!CJ892</f>
        <v>-3.8899999999999997</v>
      </c>
      <c r="Z892" s="20">
        <f>Data!AD892-Data!CK892</f>
        <v>-3.0999999999999943</v>
      </c>
      <c r="AA892" s="20">
        <f>Data!AE892-Data!CL892</f>
        <v>0.90000000000000568</v>
      </c>
      <c r="AB892" s="20">
        <f>Data!AF892-Data!CM892</f>
        <v>-6.1</v>
      </c>
      <c r="AC892" s="20">
        <f>Data!AG892-Data!CN892</f>
        <v>8.7999999999999972</v>
      </c>
      <c r="AD892" s="20">
        <f>Data!AH892-Data!CO892</f>
        <v>4.0999999999999943</v>
      </c>
      <c r="AE892" s="20">
        <f>Data!AI892-Data!CP892</f>
        <v>6.7800000000000082E-2</v>
      </c>
      <c r="AF892" s="20">
        <f>Data!AJ892-Data!CQ892</f>
        <v>-0.89999999999999991</v>
      </c>
      <c r="AG892" s="20">
        <f>Data!AK892-Data!CR892</f>
        <v>-4.4285714285714282E-2</v>
      </c>
      <c r="AH892" s="20">
        <f>Data!AL892-Data!CS892</f>
        <v>-3</v>
      </c>
      <c r="AI892" s="20">
        <f>Data!AM892-Data!CT892</f>
        <v>4.2799999999999994</v>
      </c>
      <c r="AJ892" s="20">
        <f>Data!AN892-Data!CU892</f>
        <v>-3.8699999999999992</v>
      </c>
      <c r="AK892" s="20">
        <f>Data!AO892-Data!CV892</f>
        <v>13</v>
      </c>
      <c r="AL892" s="20">
        <f>Data!AP892-Data!CW892</f>
        <v>-101</v>
      </c>
      <c r="AM892" s="20">
        <f>Data!AQ892-Data!CX892</f>
        <v>-97</v>
      </c>
      <c r="AN892" s="20">
        <f>Data!AR892-Data!CY892</f>
        <v>2.6999999999999968E-2</v>
      </c>
      <c r="AO892" s="20">
        <f>Data!AS892-Data!CZ892</f>
        <v>28</v>
      </c>
      <c r="AP892" s="20">
        <f>Data!AT892-Data!DA892</f>
        <v>16</v>
      </c>
      <c r="AQ892" s="20">
        <f>Data!AU892-Data!DB892</f>
        <v>4.8999999999999988E-2</v>
      </c>
      <c r="AR892" s="20">
        <f>Data!AV892-Data!DC892</f>
        <v>9</v>
      </c>
      <c r="AS892" s="20">
        <f>Data!AW892-Data!DD892</f>
        <v>-32</v>
      </c>
      <c r="AT892" s="20">
        <f>Data!AX892-Data!DE892</f>
        <v>8.3000000000000074E-2</v>
      </c>
      <c r="AU892" s="20">
        <f>Data!AY892-Data!DF892</f>
        <v>-33</v>
      </c>
      <c r="AV892" s="20">
        <f>Data!AZ892-Data!DG892</f>
        <v>-1.1523809523809518</v>
      </c>
      <c r="AW892" s="20">
        <f>Data!BA892-Data!DH892</f>
        <v>-73</v>
      </c>
      <c r="AX892" s="20">
        <f>Data!BB892-Data!DI892</f>
        <v>-1.8166666666666629</v>
      </c>
      <c r="AY892" s="20">
        <f>Data!BC892-Data!DJ892</f>
        <v>-47</v>
      </c>
      <c r="AZ892" s="20">
        <f>Data!BD892-Data!DK892</f>
        <v>-75</v>
      </c>
      <c r="BA892" s="20">
        <f>Data!BE892-Data!DL892</f>
        <v>-7</v>
      </c>
      <c r="BB892" s="20">
        <f>Data!BF892-Data!DM892</f>
        <v>-29</v>
      </c>
      <c r="BC892" s="20">
        <f>Data!BG892-Data!DN892</f>
        <v>-9</v>
      </c>
      <c r="BD892" s="20">
        <f>Data!BH892-Data!DO892</f>
        <v>4.3999999999999915</v>
      </c>
      <c r="BE892" s="20">
        <f>Data!BI892-Data!DP892</f>
        <v>-1.4309999999999974</v>
      </c>
      <c r="BF892" s="20">
        <f>Data!BJ892-Data!DQ892</f>
        <v>5.85</v>
      </c>
      <c r="BG892" s="20">
        <f>Data!BK892-Data!DR892</f>
        <v>-6.2999999999999945E-2</v>
      </c>
      <c r="BH892" s="20">
        <f>Data!BL892-Data!DS892</f>
        <v>-0.83999999999999986</v>
      </c>
      <c r="BI892" s="20">
        <f>Data!BM892-Data!DT892</f>
        <v>-0.23499999999999999</v>
      </c>
      <c r="BJ892" s="20">
        <f>Data!BN892-Data!DU892</f>
        <v>1.8000000000000007</v>
      </c>
      <c r="BK892" s="20">
        <f>Data!BO892-Data!DV892</f>
        <v>-0.60000000000000142</v>
      </c>
      <c r="BL892" s="20">
        <f>Data!BP892-Data!DW892</f>
        <v>-0.10000000000000053</v>
      </c>
      <c r="BM892" s="20">
        <f>Data!BQ892-Data!DX892</f>
        <v>-3.2928571428571427</v>
      </c>
      <c r="BN892" s="20">
        <f>Data!BR892-Data!DY892</f>
        <v>0.40000000000000036</v>
      </c>
      <c r="BO892" s="20">
        <f>Data!BS892-Data!DZ892</f>
        <v>52</v>
      </c>
      <c r="BP892" s="20">
        <f>Data!BT892-Data!EA892</f>
        <v>-5.0000000000000044E-2</v>
      </c>
      <c r="BQ892" s="20">
        <f>Data!BU892-Data!EB892</f>
        <v>-3</v>
      </c>
      <c r="BR892" s="20">
        <f>Data!BV892-Data!EC892</f>
        <v>-26</v>
      </c>
      <c r="BS892" s="20">
        <f>Data!BW892-Data!ED892</f>
        <v>25</v>
      </c>
      <c r="BT892" s="20">
        <f>Data!BX892-Data!EE892</f>
        <v>28</v>
      </c>
      <c r="BU892" s="20">
        <f>Data!BY892-Data!EF892</f>
        <v>-60</v>
      </c>
      <c r="BV892" s="20">
        <f>Data!BZ892-Data!EG892</f>
        <v>-42</v>
      </c>
      <c r="BW892" s="20">
        <f>Data!CA892-Data!EH892</f>
        <v>-3.5</v>
      </c>
      <c r="BX892" s="20">
        <f>Data!CB892-Data!EI892</f>
        <v>52</v>
      </c>
      <c r="BY892" s="20">
        <f>Data!CC892-Data!EJ892</f>
        <v>31</v>
      </c>
      <c r="BZ892" s="20">
        <f>Data!EK892</f>
        <v>11327.62</v>
      </c>
      <c r="CA892" s="20">
        <f>Data!EL892</f>
        <v>10823.85</v>
      </c>
      <c r="CB892" s="20">
        <f>Data!EM892</f>
        <v>103.77142857142856</v>
      </c>
      <c r="CC892" s="20">
        <f>Data!EN892</f>
        <v>71.311499999999995</v>
      </c>
      <c r="CD892" s="20">
        <f>Data!EO892</f>
        <v>11.312799999999999</v>
      </c>
      <c r="CE892" s="20">
        <f>Data!EP892</f>
        <v>258.87600000000003</v>
      </c>
      <c r="CF892" s="50">
        <f>IF(ISBLANK(Data!EQ892), "", Data!EQ892)</f>
        <v>99</v>
      </c>
      <c r="CG892" s="50">
        <f>IF(ISBLANK(Data!ER892), "", Data!ER892)</f>
        <v>70</v>
      </c>
      <c r="CH892" s="61" t="str">
        <f>IF(ISBLANK(Data!ES892), "", Data!ES892)</f>
        <v>Wake Forest</v>
      </c>
      <c r="CI892" s="61">
        <f>IF(ISBLANK(Data!ET892), "", Data!ET892)</f>
        <v>169</v>
      </c>
    </row>
    <row r="893" spans="1:87" x14ac:dyDescent="0.45">
      <c r="A893" s="50">
        <f>IF(ISBLANK(Data!A893), "", Data!A893)</f>
        <v>45325</v>
      </c>
      <c r="B893" s="50" t="str">
        <f>IF(ISBLANK(Data!B893), "", Data!B893)</f>
        <v>Baylor</v>
      </c>
      <c r="C893" s="50">
        <f>IF(ISBLANK(Data!C893), "", Data!C893)</f>
        <v>20</v>
      </c>
      <c r="D893" s="50" t="str">
        <f>IF(ISBLANK(Data!D893), "", Data!D893)</f>
        <v>Iowa St.</v>
      </c>
      <c r="E893" s="50">
        <f>IF(ISBLANK(Data!E893), "", Data!E893)</f>
        <v>126</v>
      </c>
      <c r="F893" s="50" t="str">
        <f>IF(ISBLANK(Data!F893), "", Data!F893)</f>
        <v>N</v>
      </c>
      <c r="G893" s="50" t="str">
        <f>IF(ISBLANK(Data!G893), "", Data!G893)</f>
        <v>Baylor</v>
      </c>
      <c r="H893" s="50" t="str">
        <f>IF(ISBLANK(Data!H893), "", Data!H893)</f>
        <v>Iowa St.</v>
      </c>
      <c r="I893" s="50" t="str">
        <f>IF(ISBLANK(Data!I893), "", Data!I893)</f>
        <v>Baylor</v>
      </c>
      <c r="J893" s="50" t="str">
        <f>IF(ISBLANK(Data!J893), "", Data!J893)</f>
        <v>Iowa St.</v>
      </c>
      <c r="K893" s="50" t="str">
        <f>IF(ISBLANK(Data!K893), "", Data!K893)</f>
        <v>Baylor</v>
      </c>
      <c r="L893" s="50" t="str">
        <f>IF(ISBLANK(Data!L893), "", Data!L893)</f>
        <v>Iowa State</v>
      </c>
      <c r="M893" s="50" t="str">
        <f>IF(ISBLANK(Data!M893), "", Data!M893)</f>
        <v>Baylor</v>
      </c>
      <c r="N893" s="50" t="str">
        <f>IF(ISBLANK(Data!N893), "", Data!N893)</f>
        <v>Iowa St</v>
      </c>
      <c r="O893" s="50" t="str">
        <f>IF(ISBLANK(Data!O893), "", Data!O893)</f>
        <v>Baylor</v>
      </c>
      <c r="P893" s="50" t="str">
        <f>IF(ISBLANK(Data!P893), "", Data!P893)</f>
        <v>Iowa St.</v>
      </c>
      <c r="Q893" s="50" t="str">
        <f>IF(ISBLANK(Data!Q893), "", Data!Q893)</f>
        <v>Baylor</v>
      </c>
      <c r="R893" s="50" t="str">
        <f>IF(ISBLANK(Data!R893), "", Data!R893)</f>
        <v>Iowa State</v>
      </c>
      <c r="S893" s="20">
        <f>Data!W893-Data!CD893</f>
        <v>-5.0000000000000044E-2</v>
      </c>
      <c r="T893" s="20">
        <f>Data!X893-Data!CE893</f>
        <v>-0.78999999999999915</v>
      </c>
      <c r="U893" s="20">
        <f>Data!Y893-Data!CF893</f>
        <v>7.7999999999999972</v>
      </c>
      <c r="V893" s="20">
        <f>Data!Z893-Data!CG893</f>
        <v>8.5</v>
      </c>
      <c r="W893" s="20">
        <f>Data!AA893-Data!CH893</f>
        <v>-2.7000000000000028</v>
      </c>
      <c r="X893" s="20">
        <f>Data!AB893-Data!CI893</f>
        <v>4.0000000000000001E-3</v>
      </c>
      <c r="Y893" s="20">
        <f>Data!AC893-Data!CJ893</f>
        <v>6.31</v>
      </c>
      <c r="Z893" s="20">
        <f>Data!AD893-Data!CK893</f>
        <v>3.5</v>
      </c>
      <c r="AA893" s="20">
        <f>Data!AE893-Data!CL893</f>
        <v>-2.7999999999999972</v>
      </c>
      <c r="AB893" s="20">
        <f>Data!AF893-Data!CM893</f>
        <v>9.2899999999999991</v>
      </c>
      <c r="AC893" s="20">
        <f>Data!AG893-Data!CN893</f>
        <v>6.4000000000000057</v>
      </c>
      <c r="AD893" s="20">
        <f>Data!AH893-Data!CO893</f>
        <v>10.700000000000003</v>
      </c>
      <c r="AE893" s="20">
        <f>Data!AI893-Data!CP893</f>
        <v>-5.0100000000000033E-2</v>
      </c>
      <c r="AF893" s="20">
        <f>Data!AJ893-Data!CQ893</f>
        <v>-19.8</v>
      </c>
      <c r="AG893" s="20">
        <f>Data!AK893-Data!CR893</f>
        <v>-0.9900000000000001</v>
      </c>
      <c r="AH893" s="20">
        <f>Data!AL893-Data!CS893</f>
        <v>-37</v>
      </c>
      <c r="AI893" s="20">
        <f>Data!AM893-Data!CT893</f>
        <v>-2.5500000000000007</v>
      </c>
      <c r="AJ893" s="20">
        <f>Data!AN893-Data!CU893</f>
        <v>3.0999999999999996</v>
      </c>
      <c r="AK893" s="20">
        <f>Data!AO893-Data!CV893</f>
        <v>84</v>
      </c>
      <c r="AL893" s="20">
        <f>Data!AP893-Data!CW893</f>
        <v>184</v>
      </c>
      <c r="AM893" s="20">
        <f>Data!AQ893-Data!CX893</f>
        <v>21</v>
      </c>
      <c r="AN893" s="20">
        <f>Data!AR893-Data!CY893</f>
        <v>1.0000000000000009E-2</v>
      </c>
      <c r="AO893" s="20">
        <f>Data!AS893-Data!CZ893</f>
        <v>40</v>
      </c>
      <c r="AP893" s="20">
        <f>Data!AT893-Data!DA893</f>
        <v>55</v>
      </c>
      <c r="AQ893" s="20">
        <f>Data!AU893-Data!DB893</f>
        <v>4.7000000000000042E-2</v>
      </c>
      <c r="AR893" s="20">
        <f>Data!AV893-Data!DC893</f>
        <v>0</v>
      </c>
      <c r="AS893" s="20">
        <f>Data!AW893-Data!DD893</f>
        <v>-23</v>
      </c>
      <c r="AT893" s="20">
        <f>Data!AX893-Data!DE893</f>
        <v>3.6000000000000032E-2</v>
      </c>
      <c r="AU893" s="20">
        <f>Data!AY893-Data!DF893</f>
        <v>17</v>
      </c>
      <c r="AV893" s="20">
        <f>Data!AZ893-Data!DG893</f>
        <v>0.84999999999999964</v>
      </c>
      <c r="AW893" s="20">
        <f>Data!BA893-Data!DH893</f>
        <v>2</v>
      </c>
      <c r="AX893" s="20">
        <f>Data!BB893-Data!DI893</f>
        <v>9.9999999999994316E-2</v>
      </c>
      <c r="AY893" s="20">
        <f>Data!BC893-Data!DJ893</f>
        <v>-30</v>
      </c>
      <c r="AZ893" s="20">
        <f>Data!BD893-Data!DK893</f>
        <v>-90</v>
      </c>
      <c r="BA893" s="20">
        <f>Data!BE893-Data!DL893</f>
        <v>13</v>
      </c>
      <c r="BB893" s="20">
        <f>Data!BF893-Data!DM893</f>
        <v>8</v>
      </c>
      <c r="BC893" s="20">
        <f>Data!BG893-Data!DN893</f>
        <v>11</v>
      </c>
      <c r="BD893" s="20">
        <f>Data!BH893-Data!DO893</f>
        <v>4.1999999999999886</v>
      </c>
      <c r="BE893" s="20">
        <f>Data!BI893-Data!DP893</f>
        <v>9.2000000000000028</v>
      </c>
      <c r="BF893" s="20">
        <f>Data!BJ893-Data!DQ893</f>
        <v>-5</v>
      </c>
      <c r="BG893" s="20">
        <f>Data!BK893-Data!DR893</f>
        <v>-0.18500000000000005</v>
      </c>
      <c r="BH893" s="20">
        <f>Data!BL893-Data!DS893</f>
        <v>0.40000000000000036</v>
      </c>
      <c r="BI893" s="20">
        <f>Data!BM893-Data!DT893</f>
        <v>-0.42699999999999994</v>
      </c>
      <c r="BJ893" s="20">
        <f>Data!BN893-Data!DU893</f>
        <v>2.6999999999999993</v>
      </c>
      <c r="BK893" s="20">
        <f>Data!BO893-Data!DV893</f>
        <v>-1.1000000000000014</v>
      </c>
      <c r="BL893" s="20">
        <f>Data!BP893-Data!DW893</f>
        <v>0.60000000000000009</v>
      </c>
      <c r="BM893" s="20">
        <f>Data!BQ893-Data!DX893</f>
        <v>-4.5</v>
      </c>
      <c r="BN893" s="20">
        <f>Data!BR893-Data!DY893</f>
        <v>0.49999999999999822</v>
      </c>
      <c r="BO893" s="20">
        <f>Data!BS893-Data!DZ893</f>
        <v>-5</v>
      </c>
      <c r="BP893" s="20">
        <f>Data!BT893-Data!EA893</f>
        <v>4.0000000000000036E-3</v>
      </c>
      <c r="BQ893" s="20">
        <f>Data!BU893-Data!EB893</f>
        <v>-1</v>
      </c>
      <c r="BR893" s="20">
        <f>Data!BV893-Data!EC893</f>
        <v>5</v>
      </c>
      <c r="BS893" s="20">
        <f>Data!BW893-Data!ED893</f>
        <v>16</v>
      </c>
      <c r="BT893" s="20">
        <f>Data!BX893-Data!EE893</f>
        <v>2</v>
      </c>
      <c r="BU893" s="20">
        <f>Data!BY893-Data!EF893</f>
        <v>7</v>
      </c>
      <c r="BV893" s="20">
        <f>Data!BZ893-Data!EG893</f>
        <v>3</v>
      </c>
      <c r="BW893" s="20">
        <f>Data!CA893-Data!EH893</f>
        <v>3.8000000000000007</v>
      </c>
      <c r="BX893" s="20">
        <f>Data!CB893-Data!EI893</f>
        <v>-4</v>
      </c>
      <c r="BY893" s="20">
        <f>Data!CC893-Data!EJ893</f>
        <v>6</v>
      </c>
      <c r="BZ893" s="20">
        <f>Data!EK893</f>
        <v>11395.84</v>
      </c>
      <c r="CA893" s="20">
        <f>Data!EL893</f>
        <v>11649.5</v>
      </c>
      <c r="CB893" s="20">
        <f>Data!EM893</f>
        <v>128.22499999999999</v>
      </c>
      <c r="CC893" s="20">
        <f>Data!EN893</f>
        <v>73.814999999999998</v>
      </c>
      <c r="CD893" s="20">
        <f>Data!EO893</f>
        <v>11.332399999999998</v>
      </c>
      <c r="CE893" s="20">
        <f>Data!EP893</f>
        <v>231.18600000000001</v>
      </c>
      <c r="CF893" s="50">
        <f>IF(ISBLANK(Data!EQ893), "", Data!EQ893)</f>
        <v>70</v>
      </c>
      <c r="CG893" s="50">
        <f>IF(ISBLANK(Data!ER893), "", Data!ER893)</f>
        <v>68</v>
      </c>
      <c r="CH893" s="61" t="str">
        <f>IF(ISBLANK(Data!ES893), "", Data!ES893)</f>
        <v>Baylor</v>
      </c>
      <c r="CI893" s="61">
        <f>IF(ISBLANK(Data!ET893), "", Data!ET893)</f>
        <v>138</v>
      </c>
    </row>
    <row r="894" spans="1:87" x14ac:dyDescent="0.45">
      <c r="A894" s="50">
        <f>IF(ISBLANK(Data!A894), "", Data!A894)</f>
        <v>45325</v>
      </c>
      <c r="B894" s="50" t="str">
        <f>IF(ISBLANK(Data!B894), "", Data!B894)</f>
        <v>Louisville</v>
      </c>
      <c r="C894" s="50">
        <f>IF(ISBLANK(Data!C894), "", Data!C894)</f>
        <v>152</v>
      </c>
      <c r="D894" s="50" t="str">
        <f>IF(ISBLANK(Data!D894), "", Data!D894)</f>
        <v>Florida St.</v>
      </c>
      <c r="E894" s="50">
        <f>IF(ISBLANK(Data!E894), "", Data!E894)</f>
        <v>91</v>
      </c>
      <c r="F894" s="50" t="str">
        <f>IF(ISBLANK(Data!F894), "", Data!F894)</f>
        <v>N</v>
      </c>
      <c r="G894" s="50" t="str">
        <f>IF(ISBLANK(Data!G894), "", Data!G894)</f>
        <v>Louisville</v>
      </c>
      <c r="H894" s="50" t="str">
        <f>IF(ISBLANK(Data!H894), "", Data!H894)</f>
        <v>Florida St.</v>
      </c>
      <c r="I894" s="50" t="str">
        <f>IF(ISBLANK(Data!I894), "", Data!I894)</f>
        <v>Louisville</v>
      </c>
      <c r="J894" s="50" t="str">
        <f>IF(ISBLANK(Data!J894), "", Data!J894)</f>
        <v>Florida St.</v>
      </c>
      <c r="K894" s="50" t="str">
        <f>IF(ISBLANK(Data!K894), "", Data!K894)</f>
        <v>Louisville</v>
      </c>
      <c r="L894" s="50" t="str">
        <f>IF(ISBLANK(Data!L894), "", Data!L894)</f>
        <v>Florida State</v>
      </c>
      <c r="M894" s="50" t="str">
        <f>IF(ISBLANK(Data!M894), "", Data!M894)</f>
        <v>Louisville</v>
      </c>
      <c r="N894" s="50" t="str">
        <f>IF(ISBLANK(Data!N894), "", Data!N894)</f>
        <v>Florida St</v>
      </c>
      <c r="O894" s="50" t="str">
        <f>IF(ISBLANK(Data!O894), "", Data!O894)</f>
        <v>Louisville</v>
      </c>
      <c r="P894" s="50" t="str">
        <f>IF(ISBLANK(Data!P894), "", Data!P894)</f>
        <v>Florida St.</v>
      </c>
      <c r="Q894" s="50" t="str">
        <f>IF(ISBLANK(Data!Q894), "", Data!Q894)</f>
        <v>Louisville</v>
      </c>
      <c r="R894" s="50" t="str">
        <f>IF(ISBLANK(Data!R894), "", Data!R894)</f>
        <v>Florida State</v>
      </c>
      <c r="S894" s="20">
        <f>Data!W894-Data!CD894</f>
        <v>-0.314285714285714</v>
      </c>
      <c r="T894" s="20">
        <f>Data!X894-Data!CE894</f>
        <v>-13.68</v>
      </c>
      <c r="U894" s="20">
        <f>Data!Y894-Data!CF894</f>
        <v>-3.2999999999999972</v>
      </c>
      <c r="V894" s="20">
        <f>Data!Z894-Data!CG894</f>
        <v>10.400000000000006</v>
      </c>
      <c r="W894" s="20">
        <f>Data!AA894-Data!CH894</f>
        <v>-1.7000000000000028</v>
      </c>
      <c r="X894" s="20">
        <f>Data!AB894-Data!CI894</f>
        <v>-4.7E-2</v>
      </c>
      <c r="Y894" s="20">
        <f>Data!AC894-Data!CJ894</f>
        <v>-1.5599999999999996</v>
      </c>
      <c r="Z894" s="20">
        <f>Data!AD894-Data!CK894</f>
        <v>-1.2999999999999972</v>
      </c>
      <c r="AA894" s="20">
        <f>Data!AE894-Data!CL894</f>
        <v>0.20000000000000284</v>
      </c>
      <c r="AB894" s="20">
        <f>Data!AF894-Data!CM894</f>
        <v>-7.78</v>
      </c>
      <c r="AC894" s="20">
        <f>Data!AG894-Data!CN894</f>
        <v>-4.2999999999999972</v>
      </c>
      <c r="AD894" s="20">
        <f>Data!AH894-Data!CO894</f>
        <v>11.599999999999994</v>
      </c>
      <c r="AE894" s="20">
        <f>Data!AI894-Data!CP894</f>
        <v>-0.4007</v>
      </c>
      <c r="AF894" s="20">
        <f>Data!AJ894-Data!CQ894</f>
        <v>-6.8999999999999995</v>
      </c>
      <c r="AG894" s="20">
        <f>Data!AK894-Data!CR894</f>
        <v>-0.32642857142857146</v>
      </c>
      <c r="AH894" s="20">
        <f>Data!AL894-Data!CS894</f>
        <v>-243</v>
      </c>
      <c r="AI894" s="20">
        <f>Data!AM894-Data!CT894</f>
        <v>-11.22</v>
      </c>
      <c r="AJ894" s="20">
        <f>Data!AN894-Data!CU894</f>
        <v>-2.2099999999999991</v>
      </c>
      <c r="AK894" s="20">
        <f>Data!AO894-Data!CV894</f>
        <v>-30</v>
      </c>
      <c r="AL894" s="20">
        <f>Data!AP894-Data!CW894</f>
        <v>156</v>
      </c>
      <c r="AM894" s="20">
        <f>Data!AQ894-Data!CX894</f>
        <v>-28</v>
      </c>
      <c r="AN894" s="20">
        <f>Data!AR894-Data!CY894</f>
        <v>-1.3000000000000012E-2</v>
      </c>
      <c r="AO894" s="20">
        <f>Data!AS894-Data!CZ894</f>
        <v>-14</v>
      </c>
      <c r="AP894" s="20">
        <f>Data!AT894-Data!DA894</f>
        <v>-14</v>
      </c>
      <c r="AQ894" s="20">
        <f>Data!AU894-Data!DB894</f>
        <v>-2.4000000000000021E-2</v>
      </c>
      <c r="AR894" s="20">
        <f>Data!AV894-Data!DC894</f>
        <v>40</v>
      </c>
      <c r="AS894" s="20">
        <f>Data!AW894-Data!DD894</f>
        <v>23</v>
      </c>
      <c r="AT894" s="20">
        <f>Data!AX894-Data!DE894</f>
        <v>5.1000000000000045E-2</v>
      </c>
      <c r="AU894" s="20">
        <f>Data!AY894-Data!DF894</f>
        <v>11</v>
      </c>
      <c r="AV894" s="20">
        <f>Data!AZ894-Data!DG894</f>
        <v>1.904761904761898E-2</v>
      </c>
      <c r="AW894" s="20">
        <f>Data!BA894-Data!DH894</f>
        <v>38</v>
      </c>
      <c r="AX894" s="20">
        <f>Data!BB894-Data!DI894</f>
        <v>0.13571428571428612</v>
      </c>
      <c r="AY894" s="20">
        <f>Data!BC894-Data!DJ894</f>
        <v>-33</v>
      </c>
      <c r="AZ894" s="20">
        <f>Data!BD894-Data!DK894</f>
        <v>-73</v>
      </c>
      <c r="BA894" s="20">
        <f>Data!BE894-Data!DL894</f>
        <v>-25</v>
      </c>
      <c r="BB894" s="20">
        <f>Data!BF894-Data!DM894</f>
        <v>23</v>
      </c>
      <c r="BC894" s="20">
        <f>Data!BG894-Data!DN894</f>
        <v>-47</v>
      </c>
      <c r="BD894" s="20">
        <f>Data!BH894-Data!DO894</f>
        <v>-5.0999999999999943</v>
      </c>
      <c r="BE894" s="20">
        <f>Data!BI894-Data!DP894</f>
        <v>3.936000000000007</v>
      </c>
      <c r="BF894" s="20">
        <f>Data!BJ894-Data!DQ894</f>
        <v>-9.01</v>
      </c>
      <c r="BG894" s="20">
        <f>Data!BK894-Data!DR894</f>
        <v>-0.21899999999999997</v>
      </c>
      <c r="BH894" s="20">
        <f>Data!BL894-Data!DS894</f>
        <v>0.52099999999999902</v>
      </c>
      <c r="BI894" s="20">
        <f>Data!BM894-Data!DT894</f>
        <v>-0.34400000000000003</v>
      </c>
      <c r="BJ894" s="20">
        <f>Data!BN894-Data!DU894</f>
        <v>-1.6000000000000014</v>
      </c>
      <c r="BK894" s="20">
        <f>Data!BO894-Data!DV894</f>
        <v>0</v>
      </c>
      <c r="BL894" s="20">
        <f>Data!BP894-Data!DW894</f>
        <v>-1.4</v>
      </c>
      <c r="BM894" s="20">
        <f>Data!BQ894-Data!DX894</f>
        <v>-3.916666666666667</v>
      </c>
      <c r="BN894" s="20">
        <f>Data!BR894-Data!DY894</f>
        <v>-3.2000000000000028</v>
      </c>
      <c r="BO894" s="20">
        <f>Data!BS894-Data!DZ894</f>
        <v>206</v>
      </c>
      <c r="BP894" s="20">
        <f>Data!BT894-Data!EA894</f>
        <v>-0.12699999999999995</v>
      </c>
      <c r="BQ894" s="20">
        <f>Data!BU894-Data!EB894</f>
        <v>2</v>
      </c>
      <c r="BR894" s="20">
        <f>Data!BV894-Data!EC894</f>
        <v>124</v>
      </c>
      <c r="BS894" s="20">
        <f>Data!BW894-Data!ED894</f>
        <v>181</v>
      </c>
      <c r="BT894" s="20">
        <f>Data!BX894-Data!EE894</f>
        <v>163</v>
      </c>
      <c r="BU894" s="20">
        <f>Data!BY894-Data!EF894</f>
        <v>146</v>
      </c>
      <c r="BV894" s="20">
        <f>Data!BZ894-Data!EG894</f>
        <v>117</v>
      </c>
      <c r="BW894" s="20">
        <f>Data!CA894-Data!EH894</f>
        <v>130.69999999999999</v>
      </c>
      <c r="BX894" s="20">
        <f>Data!CB894-Data!EI894</f>
        <v>206</v>
      </c>
      <c r="BY894" s="20">
        <f>Data!CC894-Data!EJ894</f>
        <v>169</v>
      </c>
      <c r="BZ894" s="20">
        <f>Data!EK894</f>
        <v>10358.6</v>
      </c>
      <c r="CA894" s="20">
        <f>Data!EL894</f>
        <v>11815.6</v>
      </c>
      <c r="CB894" s="20">
        <f>Data!EM894</f>
        <v>116.28175</v>
      </c>
      <c r="CC894" s="20">
        <f>Data!EN894</f>
        <v>64.266666666666666</v>
      </c>
      <c r="CD894" s="20">
        <f>Data!EO894</f>
        <v>11.644099999999998</v>
      </c>
      <c r="CE894" s="20">
        <f>Data!EP894</f>
        <v>297.48</v>
      </c>
      <c r="CF894" s="50">
        <f>IF(ISBLANK(Data!EQ894), "", Data!EQ894)</f>
        <v>101</v>
      </c>
      <c r="CG894" s="50">
        <f>IF(ISBLANK(Data!ER894), "", Data!ER894)</f>
        <v>92</v>
      </c>
      <c r="CH894" s="61" t="str">
        <f>IF(ISBLANK(Data!ES894), "", Data!ES894)</f>
        <v>Louisville</v>
      </c>
      <c r="CI894" s="61">
        <f>IF(ISBLANK(Data!ET894), "", Data!ET894)</f>
        <v>193</v>
      </c>
    </row>
    <row r="895" spans="1:87" x14ac:dyDescent="0.45">
      <c r="A895" s="50">
        <f>IF(ISBLANK(Data!A895), "", Data!A895)</f>
        <v>45325</v>
      </c>
      <c r="B895" s="50" t="str">
        <f>IF(ISBLANK(Data!B895), "", Data!B895)</f>
        <v>UNLV</v>
      </c>
      <c r="C895" s="50">
        <f>IF(ISBLANK(Data!C895), "", Data!C895)</f>
        <v>324</v>
      </c>
      <c r="D895" s="50" t="str">
        <f>IF(ISBLANK(Data!D895), "", Data!D895)</f>
        <v>Wyoming</v>
      </c>
      <c r="E895" s="50">
        <f>IF(ISBLANK(Data!E895), "", Data!E895)</f>
        <v>359</v>
      </c>
      <c r="F895" s="50" t="str">
        <f>IF(ISBLANK(Data!F895), "", Data!F895)</f>
        <v>N</v>
      </c>
      <c r="G895" s="50" t="str">
        <f>IF(ISBLANK(Data!G895), "", Data!G895)</f>
        <v>UNLV</v>
      </c>
      <c r="H895" s="50" t="str">
        <f>IF(ISBLANK(Data!H895), "", Data!H895)</f>
        <v>Wyoming</v>
      </c>
      <c r="I895" s="50" t="str">
        <f>IF(ISBLANK(Data!I895), "", Data!I895)</f>
        <v>UNLV</v>
      </c>
      <c r="J895" s="50" t="str">
        <f>IF(ISBLANK(Data!J895), "", Data!J895)</f>
        <v>Wyoming</v>
      </c>
      <c r="K895" s="50" t="str">
        <f>IF(ISBLANK(Data!K895), "", Data!K895)</f>
        <v>Nevada-Las Vegas</v>
      </c>
      <c r="L895" s="50" t="str">
        <f>IF(ISBLANK(Data!L895), "", Data!L895)</f>
        <v>Wyoming</v>
      </c>
      <c r="M895" s="50" t="str">
        <f>IF(ISBLANK(Data!M895), "", Data!M895)</f>
        <v>UNLV</v>
      </c>
      <c r="N895" s="50" t="str">
        <f>IF(ISBLANK(Data!N895), "", Data!N895)</f>
        <v>Wyoming</v>
      </c>
      <c r="O895" s="50" t="str">
        <f>IF(ISBLANK(Data!O895), "", Data!O895)</f>
        <v>UNLV</v>
      </c>
      <c r="P895" s="50" t="str">
        <f>IF(ISBLANK(Data!P895), "", Data!P895)</f>
        <v>Wyoming</v>
      </c>
      <c r="Q895" s="50" t="str">
        <f>IF(ISBLANK(Data!Q895), "", Data!Q895)</f>
        <v>UNLV</v>
      </c>
      <c r="R895" s="50" t="str">
        <f>IF(ISBLANK(Data!R895), "", Data!R895)</f>
        <v>Wyoming</v>
      </c>
      <c r="S895" s="20">
        <f>Data!W895-Data!CD895</f>
        <v>-2.1428571428570908E-2</v>
      </c>
      <c r="T895" s="20">
        <f>Data!X895-Data!CE895</f>
        <v>7.8599999999999994</v>
      </c>
      <c r="U895" s="20">
        <f>Data!Y895-Data!CF895</f>
        <v>5.0999999999999943</v>
      </c>
      <c r="V895" s="20">
        <f>Data!Z895-Data!CG895</f>
        <v>-2.7999999999999972</v>
      </c>
      <c r="W895" s="20">
        <f>Data!AA895-Data!CH895</f>
        <v>-1.2999999999999972</v>
      </c>
      <c r="X895" s="20">
        <f>Data!AB895-Data!CI895</f>
        <v>-0.16999999999999998</v>
      </c>
      <c r="Y895" s="20">
        <f>Data!AC895-Data!CJ895</f>
        <v>1.4800000000000004</v>
      </c>
      <c r="Z895" s="20">
        <f>Data!AD895-Data!CK895</f>
        <v>9.9999999999994316E-2</v>
      </c>
      <c r="AA895" s="20">
        <f>Data!AE895-Data!CL895</f>
        <v>-1.2999999999999972</v>
      </c>
      <c r="AB895" s="20">
        <f>Data!AF895-Data!CM895</f>
        <v>2</v>
      </c>
      <c r="AC895" s="20">
        <f>Data!AG895-Data!CN895</f>
        <v>4.7999999999999972</v>
      </c>
      <c r="AD895" s="20">
        <f>Data!AH895-Data!CO895</f>
        <v>-3.2999999999999972</v>
      </c>
      <c r="AE895" s="20">
        <f>Data!AI895-Data!CP895</f>
        <v>0.19890000000000008</v>
      </c>
      <c r="AF895" s="20">
        <f>Data!AJ895-Data!CQ895</f>
        <v>0</v>
      </c>
      <c r="AG895" s="20">
        <f>Data!AK895-Data!CR895</f>
        <v>-7.1428571428571452E-3</v>
      </c>
      <c r="AH895" s="20">
        <f>Data!AL895-Data!CS895</f>
        <v>13</v>
      </c>
      <c r="AI895" s="20">
        <f>Data!AM895-Data!CT895</f>
        <v>6.86</v>
      </c>
      <c r="AJ895" s="20">
        <f>Data!AN895-Data!CU895</f>
        <v>2.1500000000000004</v>
      </c>
      <c r="AK895" s="20">
        <f>Data!AO895-Data!CV895</f>
        <v>-44</v>
      </c>
      <c r="AL895" s="20">
        <f>Data!AP895-Data!CW895</f>
        <v>-156</v>
      </c>
      <c r="AM895" s="20">
        <f>Data!AQ895-Data!CX895</f>
        <v>63</v>
      </c>
      <c r="AN895" s="20">
        <f>Data!AR895-Data!CY895</f>
        <v>1.0999999999999954E-2</v>
      </c>
      <c r="AO895" s="20">
        <f>Data!AS895-Data!CZ895</f>
        <v>-11</v>
      </c>
      <c r="AP895" s="20">
        <f>Data!AT895-Data!DA895</f>
        <v>43</v>
      </c>
      <c r="AQ895" s="20">
        <f>Data!AU895-Data!DB895</f>
        <v>-6.4000000000000001E-2</v>
      </c>
      <c r="AR895" s="20">
        <f>Data!AV895-Data!DC895</f>
        <v>-117</v>
      </c>
      <c r="AS895" s="20">
        <f>Data!AW895-Data!DD895</f>
        <v>-132</v>
      </c>
      <c r="AT895" s="20">
        <f>Data!AX895-Data!DE895</f>
        <v>-5.2000000000000046E-2</v>
      </c>
      <c r="AU895" s="20">
        <f>Data!AY895-Data!DF895</f>
        <v>1</v>
      </c>
      <c r="AV895" s="20">
        <f>Data!AZ895-Data!DG895</f>
        <v>0.53809523809523796</v>
      </c>
      <c r="AW895" s="20">
        <f>Data!BA895-Data!DH895</f>
        <v>-53</v>
      </c>
      <c r="AX895" s="20">
        <f>Data!BB895-Data!DI895</f>
        <v>-0.92380952380952408</v>
      </c>
      <c r="AY895" s="20">
        <f>Data!BC895-Data!DJ895</f>
        <v>53</v>
      </c>
      <c r="AZ895" s="20">
        <f>Data!BD895-Data!DK895</f>
        <v>29</v>
      </c>
      <c r="BA895" s="20">
        <f>Data!BE895-Data!DL895</f>
        <v>32</v>
      </c>
      <c r="BB895" s="20">
        <f>Data!BF895-Data!DM895</f>
        <v>-82</v>
      </c>
      <c r="BC895" s="20">
        <f>Data!BG895-Data!DN895</f>
        <v>-5</v>
      </c>
      <c r="BD895" s="20">
        <f>Data!BH895-Data!DO895</f>
        <v>1.5</v>
      </c>
      <c r="BE895" s="20">
        <f>Data!BI895-Data!DP895</f>
        <v>-4.0600000000000023</v>
      </c>
      <c r="BF895" s="20">
        <f>Data!BJ895-Data!DQ895</f>
        <v>5.5739999999999998</v>
      </c>
      <c r="BG895" s="20">
        <f>Data!BK895-Data!DR895</f>
        <v>0.57000000000000006</v>
      </c>
      <c r="BH895" s="20">
        <f>Data!BL895-Data!DS895</f>
        <v>-3.3950000000000014</v>
      </c>
      <c r="BI895" s="20">
        <f>Data!BM895-Data!DT895</f>
        <v>0.27500000000000002</v>
      </c>
      <c r="BJ895" s="20">
        <f>Data!BN895-Data!DU895</f>
        <v>3.1999999999999993</v>
      </c>
      <c r="BK895" s="20">
        <f>Data!BO895-Data!DV895</f>
        <v>-5.5</v>
      </c>
      <c r="BL895" s="20">
        <f>Data!BP895-Data!DW895</f>
        <v>1.7000000000000002</v>
      </c>
      <c r="BM895" s="20">
        <f>Data!BQ895-Data!DX895</f>
        <v>1.7071428571428564</v>
      </c>
      <c r="BN895" s="20">
        <f>Data!BR895-Data!DY895</f>
        <v>0.59999999999999964</v>
      </c>
      <c r="BO895" s="20">
        <f>Data!BS895-Data!DZ895</f>
        <v>-9</v>
      </c>
      <c r="BP895" s="20">
        <f>Data!BT895-Data!EA895</f>
        <v>7.0000000000000062E-3</v>
      </c>
      <c r="BQ895" s="20">
        <f>Data!BU895-Data!EB895</f>
        <v>-4</v>
      </c>
      <c r="BR895" s="20">
        <f>Data!BV895-Data!EC895</f>
        <v>-53</v>
      </c>
      <c r="BS895" s="20">
        <f>Data!BW895-Data!ED895</f>
        <v>-5</v>
      </c>
      <c r="BT895" s="20">
        <f>Data!BX895-Data!EE895</f>
        <v>-19</v>
      </c>
      <c r="BU895" s="20">
        <f>Data!BY895-Data!EF895</f>
        <v>-200</v>
      </c>
      <c r="BV895" s="20">
        <f>Data!BZ895-Data!EG895</f>
        <v>-71</v>
      </c>
      <c r="BW895" s="20">
        <f>Data!CA895-Data!EH895</f>
        <v>-53.000000000000014</v>
      </c>
      <c r="BX895" s="20">
        <f>Data!CB895-Data!EI895</f>
        <v>-1</v>
      </c>
      <c r="BY895" s="20">
        <f>Data!CC895-Data!EJ895</f>
        <v>-42</v>
      </c>
      <c r="BZ895" s="20">
        <f>Data!EK895</f>
        <v>12438.34</v>
      </c>
      <c r="CA895" s="20">
        <f>Data!EL895</f>
        <v>11576.550000000001</v>
      </c>
      <c r="CB895" s="20">
        <f>Data!EM895</f>
        <v>55.028571428571432</v>
      </c>
      <c r="CC895" s="20">
        <f>Data!EN895</f>
        <v>96.550749999999994</v>
      </c>
      <c r="CD895" s="20">
        <f>Data!EO895</f>
        <v>12.048</v>
      </c>
      <c r="CE895" s="20">
        <f>Data!EP895</f>
        <v>227.124</v>
      </c>
      <c r="CF895" s="50">
        <f>IF(ISBLANK(Data!EQ895), "", Data!EQ895)</f>
        <v>62</v>
      </c>
      <c r="CG895" s="50">
        <f>IF(ISBLANK(Data!ER895), "", Data!ER895)</f>
        <v>48</v>
      </c>
      <c r="CH895" s="61" t="str">
        <f>IF(ISBLANK(Data!ES895), "", Data!ES895)</f>
        <v>UNLV</v>
      </c>
      <c r="CI895" s="61">
        <f>IF(ISBLANK(Data!ET895), "", Data!ET895)</f>
        <v>110</v>
      </c>
    </row>
    <row r="896" spans="1:87" x14ac:dyDescent="0.45">
      <c r="A896" s="50">
        <f>IF(ISBLANK(Data!A896), "", Data!A896)</f>
        <v>45325</v>
      </c>
      <c r="B896" s="50" t="str">
        <f>IF(ISBLANK(Data!B896), "", Data!B896)</f>
        <v>Portland</v>
      </c>
      <c r="C896" s="50">
        <f>IF(ISBLANK(Data!C896), "", Data!C896)</f>
        <v>232</v>
      </c>
      <c r="D896" s="50" t="str">
        <f>IF(ISBLANK(Data!D896), "", Data!D896)</f>
        <v>Pepperdine</v>
      </c>
      <c r="E896" s="50">
        <f>IF(ISBLANK(Data!E896), "", Data!E896)</f>
        <v>230</v>
      </c>
      <c r="F896" s="50" t="str">
        <f>IF(ISBLANK(Data!F896), "", Data!F896)</f>
        <v>N</v>
      </c>
      <c r="G896" s="50" t="str">
        <f>IF(ISBLANK(Data!G896), "", Data!G896)</f>
        <v>Portland</v>
      </c>
      <c r="H896" s="50" t="str">
        <f>IF(ISBLANK(Data!H896), "", Data!H896)</f>
        <v>Pepperdine</v>
      </c>
      <c r="I896" s="50" t="str">
        <f>IF(ISBLANK(Data!I896), "", Data!I896)</f>
        <v>Portland</v>
      </c>
      <c r="J896" s="50" t="str">
        <f>IF(ISBLANK(Data!J896), "", Data!J896)</f>
        <v>Pepperdine</v>
      </c>
      <c r="K896" s="50" t="str">
        <f>IF(ISBLANK(Data!K896), "", Data!K896)</f>
        <v>Portland</v>
      </c>
      <c r="L896" s="50" t="str">
        <f>IF(ISBLANK(Data!L896), "", Data!L896)</f>
        <v>Pepperdine</v>
      </c>
      <c r="M896" s="50" t="str">
        <f>IF(ISBLANK(Data!M896), "", Data!M896)</f>
        <v>Portland</v>
      </c>
      <c r="N896" s="50" t="str">
        <f>IF(ISBLANK(Data!N896), "", Data!N896)</f>
        <v>Pepperdine</v>
      </c>
      <c r="O896" s="50" t="str">
        <f>IF(ISBLANK(Data!O896), "", Data!O896)</f>
        <v>Portland</v>
      </c>
      <c r="P896" s="50" t="str">
        <f>IF(ISBLANK(Data!P896), "", Data!P896)</f>
        <v>Pepperdine</v>
      </c>
      <c r="Q896" s="50" t="str">
        <f>IF(ISBLANK(Data!Q896), "", Data!Q896)</f>
        <v>Portland</v>
      </c>
      <c r="R896" s="50" t="str">
        <f>IF(ISBLANK(Data!R896), "", Data!R896)</f>
        <v>Pepperdine</v>
      </c>
      <c r="S896" s="20">
        <f>Data!W896-Data!CD896</f>
        <v>-4.3478260869564966E-2</v>
      </c>
      <c r="T896" s="20">
        <f>Data!X896-Data!CE896</f>
        <v>-5.5200000000000005</v>
      </c>
      <c r="U896" s="20">
        <f>Data!Y896-Data!CF896</f>
        <v>-3</v>
      </c>
      <c r="V896" s="20">
        <f>Data!Z896-Data!CG896</f>
        <v>2.5</v>
      </c>
      <c r="W896" s="20">
        <f>Data!AA896-Data!CH896</f>
        <v>2.2999999999999972</v>
      </c>
      <c r="X896" s="20">
        <f>Data!AB896-Data!CI896</f>
        <v>8.299999999999999E-2</v>
      </c>
      <c r="Y896" s="20">
        <f>Data!AC896-Data!CJ896</f>
        <v>-0.45</v>
      </c>
      <c r="Z896" s="20">
        <f>Data!AD896-Data!CK896</f>
        <v>-0.39999999999999147</v>
      </c>
      <c r="AA896" s="20">
        <f>Data!AE896-Data!CL896</f>
        <v>0</v>
      </c>
      <c r="AB896" s="20">
        <f>Data!AF896-Data!CM896</f>
        <v>-0.85000000000000009</v>
      </c>
      <c r="AC896" s="20">
        <f>Data!AG896-Data!CN896</f>
        <v>-1.5</v>
      </c>
      <c r="AD896" s="20">
        <f>Data!AH896-Data!CO896</f>
        <v>2.5999999999999943</v>
      </c>
      <c r="AE896" s="20">
        <f>Data!AI896-Data!CP896</f>
        <v>-9.1899999999999982E-2</v>
      </c>
      <c r="AF896" s="20">
        <f>Data!AJ896-Data!CQ896</f>
        <v>-1.3000000000000007</v>
      </c>
      <c r="AG896" s="20">
        <f>Data!AK896-Data!CR896</f>
        <v>-5.6521739130434789E-2</v>
      </c>
      <c r="AH896" s="20">
        <f>Data!AL896-Data!CS896</f>
        <v>-22</v>
      </c>
      <c r="AI896" s="20">
        <f>Data!AM896-Data!CT896</f>
        <v>-7.43</v>
      </c>
      <c r="AJ896" s="20">
        <f>Data!AN896-Data!CU896</f>
        <v>-1.8599999999999999</v>
      </c>
      <c r="AK896" s="20">
        <f>Data!AO896-Data!CV896</f>
        <v>22</v>
      </c>
      <c r="AL896" s="20">
        <f>Data!AP896-Data!CW896</f>
        <v>147</v>
      </c>
      <c r="AM896" s="20">
        <f>Data!AQ896-Data!CX896</f>
        <v>-50</v>
      </c>
      <c r="AN896" s="20">
        <f>Data!AR896-Data!CY896</f>
        <v>3.0000000000000027E-3</v>
      </c>
      <c r="AO896" s="20">
        <f>Data!AS896-Data!CZ896</f>
        <v>50</v>
      </c>
      <c r="AP896" s="20">
        <f>Data!AT896-Data!DA896</f>
        <v>152</v>
      </c>
      <c r="AQ896" s="20">
        <f>Data!AU896-Data!DB896</f>
        <v>-4.9999999999999489E-3</v>
      </c>
      <c r="AR896" s="20">
        <f>Data!AV896-Data!DC896</f>
        <v>8</v>
      </c>
      <c r="AS896" s="20">
        <f>Data!AW896-Data!DD896</f>
        <v>-4</v>
      </c>
      <c r="AT896" s="20">
        <f>Data!AX896-Data!DE896</f>
        <v>2.4999999999999911E-2</v>
      </c>
      <c r="AU896" s="20">
        <f>Data!AY896-Data!DF896</f>
        <v>-53</v>
      </c>
      <c r="AV896" s="20">
        <f>Data!AZ896-Data!DG896</f>
        <v>-2.304347826086957</v>
      </c>
      <c r="AW896" s="20">
        <f>Data!BA896-Data!DH896</f>
        <v>5</v>
      </c>
      <c r="AX896" s="20">
        <f>Data!BB896-Data!DI896</f>
        <v>0.21739130434782084</v>
      </c>
      <c r="AY896" s="20">
        <f>Data!BC896-Data!DJ896</f>
        <v>12</v>
      </c>
      <c r="AZ896" s="20">
        <f>Data!BD896-Data!DK896</f>
        <v>-17</v>
      </c>
      <c r="BA896" s="20">
        <f>Data!BE896-Data!DL896</f>
        <v>-8</v>
      </c>
      <c r="BB896" s="20">
        <f>Data!BF896-Data!DM896</f>
        <v>46</v>
      </c>
      <c r="BC896" s="20">
        <f>Data!BG896-Data!DN896</f>
        <v>-3</v>
      </c>
      <c r="BD896" s="20">
        <f>Data!BH896-Data!DO896</f>
        <v>1</v>
      </c>
      <c r="BE896" s="20">
        <f>Data!BI896-Data!DP896</f>
        <v>6.3909999999999911</v>
      </c>
      <c r="BF896" s="20">
        <f>Data!BJ896-Data!DQ896</f>
        <v>-5.4340000000000002</v>
      </c>
      <c r="BG896" s="20">
        <f>Data!BK896-Data!DR896</f>
        <v>-0.13500000000000001</v>
      </c>
      <c r="BH896" s="20">
        <f>Data!BL896-Data!DS896</f>
        <v>2</v>
      </c>
      <c r="BI896" s="20">
        <f>Data!BM896-Data!DT896</f>
        <v>-0.127</v>
      </c>
      <c r="BJ896" s="20">
        <f>Data!BN896-Data!DU896</f>
        <v>6.6000000000000014</v>
      </c>
      <c r="BK896" s="20">
        <f>Data!BO896-Data!DV896</f>
        <v>-0.19999999999999929</v>
      </c>
      <c r="BL896" s="20">
        <f>Data!BP896-Data!DW896</f>
        <v>-0.29999999999999982</v>
      </c>
      <c r="BM896" s="20">
        <f>Data!BQ896-Data!DX896</f>
        <v>-0.73913043478260843</v>
      </c>
      <c r="BN896" s="20">
        <f>Data!BR896-Data!DY896</f>
        <v>-0.10000000000000142</v>
      </c>
      <c r="BO896" s="20">
        <f>Data!BS896-Data!DZ896</f>
        <v>1</v>
      </c>
      <c r="BP896" s="20">
        <f>Data!BT896-Data!EA896</f>
        <v>0</v>
      </c>
      <c r="BQ896" s="20">
        <f>Data!BU896-Data!EB896</f>
        <v>0</v>
      </c>
      <c r="BR896" s="20">
        <f>Data!BV896-Data!EC896</f>
        <v>53</v>
      </c>
      <c r="BS896" s="20">
        <f>Data!BW896-Data!ED896</f>
        <v>-5</v>
      </c>
      <c r="BT896" s="20">
        <f>Data!BX896-Data!EE896</f>
        <v>32</v>
      </c>
      <c r="BU896" s="20">
        <f>Data!BY896-Data!EF896</f>
        <v>57</v>
      </c>
      <c r="BV896" s="20">
        <f>Data!BZ896-Data!EG896</f>
        <v>61</v>
      </c>
      <c r="BW896" s="20">
        <f>Data!CA896-Data!EH896</f>
        <v>30.199999999999989</v>
      </c>
      <c r="BX896" s="20">
        <f>Data!CB896-Data!EI896</f>
        <v>1</v>
      </c>
      <c r="BY896" s="20">
        <f>Data!CC896-Data!EJ896</f>
        <v>17</v>
      </c>
      <c r="BZ896" s="20">
        <f>Data!EK896</f>
        <v>11313.54</v>
      </c>
      <c r="CA896" s="20">
        <f>Data!EL896</f>
        <v>11908.640000000001</v>
      </c>
      <c r="CB896" s="20">
        <f>Data!EM896</f>
        <v>74.184565217391309</v>
      </c>
      <c r="CC896" s="20">
        <f>Data!EN896</f>
        <v>54.689130434782612</v>
      </c>
      <c r="CD896" s="20">
        <f>Data!EO896</f>
        <v>11.234</v>
      </c>
      <c r="CE896" s="20">
        <f>Data!EP896</f>
        <v>269.8</v>
      </c>
      <c r="CF896" s="50">
        <f>IF(ISBLANK(Data!EQ896), "", Data!EQ896)</f>
        <v>93</v>
      </c>
      <c r="CG896" s="50">
        <f>IF(ISBLANK(Data!ER896), "", Data!ER896)</f>
        <v>89</v>
      </c>
      <c r="CH896" s="61" t="str">
        <f>IF(ISBLANK(Data!ES896), "", Data!ES896)</f>
        <v>Portland</v>
      </c>
      <c r="CI896" s="61">
        <f>IF(ISBLANK(Data!ET896), "", Data!ET896)</f>
        <v>182</v>
      </c>
    </row>
    <row r="897" spans="1:87" x14ac:dyDescent="0.45">
      <c r="A897" s="50">
        <f>IF(ISBLANK(Data!A897), "", Data!A897)</f>
        <v>45325</v>
      </c>
      <c r="B897" s="50" t="str">
        <f>IF(ISBLANK(Data!B897), "", Data!B897)</f>
        <v>Louisiana</v>
      </c>
      <c r="C897" s="50">
        <f>IF(ISBLANK(Data!C897), "", Data!C897)</f>
        <v>149</v>
      </c>
      <c r="D897" s="50" t="str">
        <f>IF(ISBLANK(Data!D897), "", Data!D897)</f>
        <v>South Alabama</v>
      </c>
      <c r="E897" s="50">
        <f>IF(ISBLANK(Data!E897), "", Data!E897)</f>
        <v>268</v>
      </c>
      <c r="F897" s="50" t="str">
        <f>IF(ISBLANK(Data!F897), "", Data!F897)</f>
        <v>N</v>
      </c>
      <c r="G897" s="50" t="str">
        <f>IF(ISBLANK(Data!G897), "", Data!G897)</f>
        <v>Louisiana Lafayette</v>
      </c>
      <c r="H897" s="50" t="str">
        <f>IF(ISBLANK(Data!H897), "", Data!H897)</f>
        <v>South Alabama</v>
      </c>
      <c r="I897" s="50" t="str">
        <f>IF(ISBLANK(Data!I897), "", Data!I897)</f>
        <v>Louisiana Lafayette</v>
      </c>
      <c r="J897" s="50" t="str">
        <f>IF(ISBLANK(Data!J897), "", Data!J897)</f>
        <v>South Alabama</v>
      </c>
      <c r="K897" s="50" t="str">
        <f>IF(ISBLANK(Data!K897), "", Data!K897)</f>
        <v>Louisiana</v>
      </c>
      <c r="L897" s="50" t="str">
        <f>IF(ISBLANK(Data!L897), "", Data!L897)</f>
        <v>South Alabama</v>
      </c>
      <c r="M897" s="50" t="str">
        <f>IF(ISBLANK(Data!M897), "", Data!M897)</f>
        <v>Louisiana</v>
      </c>
      <c r="N897" s="50" t="str">
        <f>IF(ISBLANK(Data!N897), "", Data!N897)</f>
        <v>S Alabama</v>
      </c>
      <c r="O897" s="50" t="str">
        <f>IF(ISBLANK(Data!O897), "", Data!O897)</f>
        <v>Louisiana</v>
      </c>
      <c r="P897" s="50" t="str">
        <f>IF(ISBLANK(Data!P897), "", Data!P897)</f>
        <v>South Alabama</v>
      </c>
      <c r="Q897" s="50" t="str">
        <f>IF(ISBLANK(Data!Q897), "", Data!Q897)</f>
        <v>Louisiana</v>
      </c>
      <c r="R897" s="50" t="str">
        <f>IF(ISBLANK(Data!R897), "", Data!R897)</f>
        <v>South Alabama</v>
      </c>
      <c r="S897" s="20">
        <f>Data!W897-Data!CD897</f>
        <v>0.18181818181818205</v>
      </c>
      <c r="T897" s="20">
        <f>Data!X897-Data!CE897</f>
        <v>9.39</v>
      </c>
      <c r="U897" s="20">
        <f>Data!Y897-Data!CF897</f>
        <v>3.5</v>
      </c>
      <c r="V897" s="20">
        <f>Data!Z897-Data!CG897</f>
        <v>-5.8999999999999915</v>
      </c>
      <c r="W897" s="20">
        <f>Data!AA897-Data!CH897</f>
        <v>0</v>
      </c>
      <c r="X897" s="20">
        <f>Data!AB897-Data!CI897</f>
        <v>-4.1999999999999996E-2</v>
      </c>
      <c r="Y897" s="20">
        <f>Data!AC897-Data!CJ897</f>
        <v>1.28</v>
      </c>
      <c r="Z897" s="20">
        <f>Data!AD897-Data!CK897</f>
        <v>2.4000000000000057</v>
      </c>
      <c r="AA897" s="20">
        <f>Data!AE897-Data!CL897</f>
        <v>1.0999999999999943</v>
      </c>
      <c r="AB897" s="20">
        <f>Data!AF897-Data!CM897</f>
        <v>7.16</v>
      </c>
      <c r="AC897" s="20">
        <f>Data!AG897-Data!CN897</f>
        <v>3.7999999999999972</v>
      </c>
      <c r="AD897" s="20">
        <f>Data!AH897-Data!CO897</f>
        <v>-6.9000000000000057</v>
      </c>
      <c r="AE897" s="20">
        <f>Data!AI897-Data!CP897</f>
        <v>0.27980000000000005</v>
      </c>
      <c r="AF897" s="20">
        <f>Data!AJ897-Data!CQ897</f>
        <v>4.2</v>
      </c>
      <c r="AG897" s="20">
        <f>Data!AK897-Data!CR897</f>
        <v>0.19090909090909092</v>
      </c>
      <c r="AH897" s="20">
        <f>Data!AL897-Data!CS897</f>
        <v>168</v>
      </c>
      <c r="AI897" s="20">
        <f>Data!AM897-Data!CT897</f>
        <v>8.4699999999999989</v>
      </c>
      <c r="AJ897" s="20">
        <f>Data!AN897-Data!CU897</f>
        <v>0.14999999999999991</v>
      </c>
      <c r="AK897" s="20">
        <f>Data!AO897-Data!CV897</f>
        <v>82</v>
      </c>
      <c r="AL897" s="20">
        <f>Data!AP897-Data!CW897</f>
        <v>-134</v>
      </c>
      <c r="AM897" s="20">
        <f>Data!AQ897-Data!CX897</f>
        <v>-10</v>
      </c>
      <c r="AN897" s="20">
        <f>Data!AR897-Data!CY897</f>
        <v>3.5000000000000031E-2</v>
      </c>
      <c r="AO897" s="20">
        <f>Data!AS897-Data!CZ897</f>
        <v>16</v>
      </c>
      <c r="AP897" s="20">
        <f>Data!AT897-Data!DA897</f>
        <v>-12</v>
      </c>
      <c r="AQ897" s="20">
        <f>Data!AU897-Data!DB897</f>
        <v>4.0999999999999981E-2</v>
      </c>
      <c r="AR897" s="20">
        <f>Data!AV897-Data!DC897</f>
        <v>-18</v>
      </c>
      <c r="AS897" s="20">
        <f>Data!AW897-Data!DD897</f>
        <v>-25</v>
      </c>
      <c r="AT897" s="20">
        <f>Data!AX897-Data!DE897</f>
        <v>1.0000000000000009E-3</v>
      </c>
      <c r="AU897" s="20">
        <f>Data!AY897-Data!DF897</f>
        <v>55</v>
      </c>
      <c r="AV897" s="20">
        <f>Data!AZ897-Data!DG897</f>
        <v>2.5</v>
      </c>
      <c r="AW897" s="20">
        <f>Data!BA897-Data!DH897</f>
        <v>-5</v>
      </c>
      <c r="AX897" s="20">
        <f>Data!BB897-Data!DI897</f>
        <v>-0.22727272727272663</v>
      </c>
      <c r="AY897" s="20">
        <f>Data!BC897-Data!DJ897</f>
        <v>53</v>
      </c>
      <c r="AZ897" s="20">
        <f>Data!BD897-Data!DK897</f>
        <v>43</v>
      </c>
      <c r="BA897" s="20">
        <f>Data!BE897-Data!DL897</f>
        <v>31</v>
      </c>
      <c r="BB897" s="20">
        <f>Data!BF897-Data!DM897</f>
        <v>24</v>
      </c>
      <c r="BC897" s="20">
        <f>Data!BG897-Data!DN897</f>
        <v>37</v>
      </c>
      <c r="BD897" s="20">
        <f>Data!BH897-Data!DO897</f>
        <v>3.7000000000000028</v>
      </c>
      <c r="BE897" s="20">
        <f>Data!BI897-Data!DP897</f>
        <v>-6.090999999999994</v>
      </c>
      <c r="BF897" s="20">
        <f>Data!BJ897-Data!DQ897</f>
        <v>9.8179999999999996</v>
      </c>
      <c r="BG897" s="20">
        <f>Data!BK897-Data!DR897</f>
        <v>0.1110000000000001</v>
      </c>
      <c r="BH897" s="20">
        <f>Data!BL897-Data!DS897</f>
        <v>1.0910000000000011</v>
      </c>
      <c r="BI897" s="20">
        <f>Data!BM897-Data!DT897</f>
        <v>0.10499999999999998</v>
      </c>
      <c r="BJ897" s="20">
        <f>Data!BN897-Data!DU897</f>
        <v>-0.5</v>
      </c>
      <c r="BK897" s="20">
        <f>Data!BO897-Data!DV897</f>
        <v>-1.1999999999999993</v>
      </c>
      <c r="BL897" s="20">
        <f>Data!BP897-Data!DW897</f>
        <v>1.3999999999999995</v>
      </c>
      <c r="BM897" s="20">
        <f>Data!BQ897-Data!DX897</f>
        <v>1.954545454545455</v>
      </c>
      <c r="BN897" s="20">
        <f>Data!BR897-Data!DY897</f>
        <v>1.7000000000000028</v>
      </c>
      <c r="BO897" s="20">
        <f>Data!BS897-Data!DZ897</f>
        <v>-129</v>
      </c>
      <c r="BP897" s="20">
        <f>Data!BT897-Data!EA897</f>
        <v>7.3000000000000009E-2</v>
      </c>
      <c r="BQ897" s="20">
        <f>Data!BU897-Data!EB897</f>
        <v>-2</v>
      </c>
      <c r="BR897" s="20">
        <f>Data!BV897-Data!EC897</f>
        <v>-148</v>
      </c>
      <c r="BS897" s="20">
        <f>Data!BW897-Data!ED897</f>
        <v>-116</v>
      </c>
      <c r="BT897" s="20">
        <f>Data!BX897-Data!EE897</f>
        <v>-126</v>
      </c>
      <c r="BU897" s="20">
        <f>Data!BY897-Data!EF897</f>
        <v>-167</v>
      </c>
      <c r="BV897" s="20">
        <f>Data!BZ897-Data!EG897</f>
        <v>-109</v>
      </c>
      <c r="BW897" s="20">
        <f>Data!CA897-Data!EH897</f>
        <v>-110</v>
      </c>
      <c r="BX897" s="20">
        <f>Data!CB897-Data!EI897</f>
        <v>-131</v>
      </c>
      <c r="BY897" s="20">
        <f>Data!CC897-Data!EJ897</f>
        <v>-148</v>
      </c>
      <c r="BZ897" s="20">
        <f>Data!EK897</f>
        <v>12121.009999999998</v>
      </c>
      <c r="CA897" s="20">
        <f>Data!EL897</f>
        <v>11109.119999999999</v>
      </c>
      <c r="CB897" s="20">
        <f>Data!EM897</f>
        <v>83.612818181818184</v>
      </c>
      <c r="CC897" s="20">
        <f>Data!EN897</f>
        <v>97.802454545454538</v>
      </c>
      <c r="CD897" s="20">
        <f>Data!EO897</f>
        <v>13.819800000000001</v>
      </c>
      <c r="CE897" s="20">
        <f>Data!EP897</f>
        <v>276.76799999999997</v>
      </c>
      <c r="CF897" s="50">
        <f>IF(ISBLANK(Data!EQ897), "", Data!EQ897)</f>
        <v>80</v>
      </c>
      <c r="CG897" s="50">
        <f>IF(ISBLANK(Data!ER897), "", Data!ER897)</f>
        <v>60</v>
      </c>
      <c r="CH897" s="61" t="str">
        <f>IF(ISBLANK(Data!ES897), "", Data!ES897)</f>
        <v>Louisiana</v>
      </c>
      <c r="CI897" s="61">
        <f>IF(ISBLANK(Data!ET897), "", Data!ET897)</f>
        <v>140</v>
      </c>
    </row>
    <row r="898" spans="1:87" x14ac:dyDescent="0.45">
      <c r="A898" s="50">
        <f>IF(ISBLANK(Data!A898), "", Data!A898)</f>
        <v>45325</v>
      </c>
      <c r="B898" s="50" t="str">
        <f>IF(ISBLANK(Data!B898), "", Data!B898)</f>
        <v>Montana St.</v>
      </c>
      <c r="C898" s="50">
        <f>IF(ISBLANK(Data!C898), "", Data!C898)</f>
        <v>183</v>
      </c>
      <c r="D898" s="50" t="str">
        <f>IF(ISBLANK(Data!D898), "", Data!D898)</f>
        <v>Idaho</v>
      </c>
      <c r="E898" s="50">
        <f>IF(ISBLANK(Data!E898), "", Data!E898)</f>
        <v>116</v>
      </c>
      <c r="F898" s="50" t="str">
        <f>IF(ISBLANK(Data!F898), "", Data!F898)</f>
        <v>N</v>
      </c>
      <c r="G898" s="50" t="str">
        <f>IF(ISBLANK(Data!G898), "", Data!G898)</f>
        <v>Montana St.</v>
      </c>
      <c r="H898" s="50" t="str">
        <f>IF(ISBLANK(Data!H898), "", Data!H898)</f>
        <v>Idaho</v>
      </c>
      <c r="I898" s="50" t="str">
        <f>IF(ISBLANK(Data!I898), "", Data!I898)</f>
        <v>Montana St.</v>
      </c>
      <c r="J898" s="50" t="str">
        <f>IF(ISBLANK(Data!J898), "", Data!J898)</f>
        <v>Idaho</v>
      </c>
      <c r="K898" s="50" t="str">
        <f>IF(ISBLANK(Data!K898), "", Data!K898)</f>
        <v>Montana State</v>
      </c>
      <c r="L898" s="50" t="str">
        <f>IF(ISBLANK(Data!L898), "", Data!L898)</f>
        <v>Idaho</v>
      </c>
      <c r="M898" s="50" t="str">
        <f>IF(ISBLANK(Data!M898), "", Data!M898)</f>
        <v>Montana St</v>
      </c>
      <c r="N898" s="50" t="str">
        <f>IF(ISBLANK(Data!N898), "", Data!N898)</f>
        <v>Idaho</v>
      </c>
      <c r="O898" s="50" t="str">
        <f>IF(ISBLANK(Data!O898), "", Data!O898)</f>
        <v>Montana St.</v>
      </c>
      <c r="P898" s="50" t="str">
        <f>IF(ISBLANK(Data!P898), "", Data!P898)</f>
        <v>Idaho</v>
      </c>
      <c r="Q898" s="50" t="str">
        <f>IF(ISBLANK(Data!Q898), "", Data!Q898)</f>
        <v>Montana State</v>
      </c>
      <c r="R898" s="50" t="str">
        <f>IF(ISBLANK(Data!R898), "", Data!R898)</f>
        <v>Idaho</v>
      </c>
      <c r="S898" s="20">
        <f>Data!W898-Data!CD898</f>
        <v>0.16666666666666702</v>
      </c>
      <c r="T898" s="20">
        <f>Data!X898-Data!CE898</f>
        <v>10.11</v>
      </c>
      <c r="U898" s="20">
        <f>Data!Y898-Data!CF898</f>
        <v>3.2000000000000028</v>
      </c>
      <c r="V898" s="20">
        <f>Data!Z898-Data!CG898</f>
        <v>-7</v>
      </c>
      <c r="W898" s="20">
        <f>Data!AA898-Data!CH898</f>
        <v>2.7000000000000028</v>
      </c>
      <c r="X898" s="20">
        <f>Data!AB898-Data!CI898</f>
        <v>6.5000000000000002E-2</v>
      </c>
      <c r="Y898" s="20">
        <f>Data!AC898-Data!CJ898</f>
        <v>0.94</v>
      </c>
      <c r="Z898" s="20">
        <f>Data!AD898-Data!CK898</f>
        <v>1.2999999999999972</v>
      </c>
      <c r="AA898" s="20">
        <f>Data!AE898-Data!CL898</f>
        <v>0.29999999999999716</v>
      </c>
      <c r="AB898" s="20">
        <f>Data!AF898-Data!CM898</f>
        <v>1.79</v>
      </c>
      <c r="AC898" s="20">
        <f>Data!AG898-Data!CN898</f>
        <v>1.5</v>
      </c>
      <c r="AD898" s="20">
        <f>Data!AH898-Data!CO898</f>
        <v>-5.5</v>
      </c>
      <c r="AE898" s="20">
        <f>Data!AI898-Data!CP898</f>
        <v>0.16079999999999997</v>
      </c>
      <c r="AF898" s="20">
        <f>Data!AJ898-Data!CQ898</f>
        <v>2.2000000000000002</v>
      </c>
      <c r="AG898" s="20">
        <f>Data!AK898-Data!CR898</f>
        <v>0.12164502164502161</v>
      </c>
      <c r="AH898" s="20">
        <f>Data!AL898-Data!CS898</f>
        <v>156</v>
      </c>
      <c r="AI898" s="20">
        <f>Data!AM898-Data!CT898</f>
        <v>6.3199999999999994</v>
      </c>
      <c r="AJ898" s="20">
        <f>Data!AN898-Data!CU898</f>
        <v>0.5299999999999998</v>
      </c>
      <c r="AK898" s="20">
        <f>Data!AO898-Data!CV898</f>
        <v>191</v>
      </c>
      <c r="AL898" s="20">
        <f>Data!AP898-Data!CW898</f>
        <v>114</v>
      </c>
      <c r="AM898" s="20">
        <f>Data!AQ898-Data!CX898</f>
        <v>57</v>
      </c>
      <c r="AN898" s="20">
        <f>Data!AR898-Data!CY898</f>
        <v>2.6000000000000023E-2</v>
      </c>
      <c r="AO898" s="20">
        <f>Data!AS898-Data!CZ898</f>
        <v>25</v>
      </c>
      <c r="AP898" s="20">
        <f>Data!AT898-Data!DA898</f>
        <v>52</v>
      </c>
      <c r="AQ898" s="20">
        <f>Data!AU898-Data!DB898</f>
        <v>1.2999999999999956E-2</v>
      </c>
      <c r="AR898" s="20">
        <f>Data!AV898-Data!DC898</f>
        <v>52</v>
      </c>
      <c r="AS898" s="20">
        <f>Data!AW898-Data!DD898</f>
        <v>61</v>
      </c>
      <c r="AT898" s="20">
        <f>Data!AX898-Data!DE898</f>
        <v>2.200000000000002E-2</v>
      </c>
      <c r="AU898" s="20">
        <f>Data!AY898-Data!DF898</f>
        <v>-26</v>
      </c>
      <c r="AV898" s="20">
        <f>Data!AZ898-Data!DG898</f>
        <v>-1.5649350649350655</v>
      </c>
      <c r="AW898" s="20">
        <f>Data!BA898-Data!DH898</f>
        <v>-10</v>
      </c>
      <c r="AX898" s="20">
        <f>Data!BB898-Data!DI898</f>
        <v>-1.9415584415584419</v>
      </c>
      <c r="AY898" s="20">
        <f>Data!BC898-Data!DJ898</f>
        <v>27</v>
      </c>
      <c r="AZ898" s="20">
        <f>Data!BD898-Data!DK898</f>
        <v>58</v>
      </c>
      <c r="BA898" s="20">
        <f>Data!BE898-Data!DL898</f>
        <v>-30</v>
      </c>
      <c r="BB898" s="20">
        <f>Data!BF898-Data!DM898</f>
        <v>35</v>
      </c>
      <c r="BC898" s="20">
        <f>Data!BG898-Data!DN898</f>
        <v>60</v>
      </c>
      <c r="BD898" s="20">
        <f>Data!BH898-Data!DO898</f>
        <v>5.5</v>
      </c>
      <c r="BE898" s="20">
        <f>Data!BI898-Data!DP898</f>
        <v>1.9129999999999967</v>
      </c>
      <c r="BF898" s="20">
        <f>Data!BJ898-Data!DQ898</f>
        <v>3.6280000000000001</v>
      </c>
      <c r="BG898" s="20">
        <f>Data!BK898-Data!DR898</f>
        <v>-5.0000000000000044E-2</v>
      </c>
      <c r="BH898" s="20">
        <f>Data!BL898-Data!DS898</f>
        <v>1.0980000000000008</v>
      </c>
      <c r="BI898" s="20">
        <f>Data!BM898-Data!DT898</f>
        <v>0.14799999999999991</v>
      </c>
      <c r="BJ898" s="20">
        <f>Data!BN898-Data!DU898</f>
        <v>1.2999999999999972</v>
      </c>
      <c r="BK898" s="20">
        <f>Data!BO898-Data!DV898</f>
        <v>2</v>
      </c>
      <c r="BL898" s="20">
        <f>Data!BP898-Data!DW898</f>
        <v>-1.5</v>
      </c>
      <c r="BM898" s="20">
        <f>Data!BQ898-Data!DX898</f>
        <v>2.3658008658008658</v>
      </c>
      <c r="BN898" s="20">
        <f>Data!BR898-Data!DY898</f>
        <v>2</v>
      </c>
      <c r="BO898" s="20">
        <f>Data!BS898-Data!DZ898</f>
        <v>-90</v>
      </c>
      <c r="BP898" s="20">
        <f>Data!BT898-Data!EA898</f>
        <v>6.4000000000000001E-2</v>
      </c>
      <c r="BQ898" s="20">
        <f>Data!BU898-Data!EB898</f>
        <v>-1</v>
      </c>
      <c r="BR898" s="20">
        <f>Data!BV898-Data!EC898</f>
        <v>-102</v>
      </c>
      <c r="BS898" s="20">
        <f>Data!BW898-Data!ED898</f>
        <v>-178</v>
      </c>
      <c r="BT898" s="20">
        <f>Data!BX898-Data!EE898</f>
        <v>-73</v>
      </c>
      <c r="BU898" s="20">
        <f>Data!BY898-Data!EF898</f>
        <v>-35</v>
      </c>
      <c r="BV898" s="20">
        <f>Data!BZ898-Data!EG898</f>
        <v>-96</v>
      </c>
      <c r="BW898" s="20">
        <f>Data!CA898-Data!EH898</f>
        <v>-73.199999999999989</v>
      </c>
      <c r="BX898" s="20">
        <f>Data!CB898-Data!EI898</f>
        <v>-88</v>
      </c>
      <c r="BY898" s="20">
        <f>Data!CC898-Data!EJ898</f>
        <v>-153</v>
      </c>
      <c r="BZ898" s="20">
        <f>Data!EK898</f>
        <v>11791.16</v>
      </c>
      <c r="CA898" s="20">
        <f>Data!EL898</f>
        <v>10726.92</v>
      </c>
      <c r="CB898" s="20">
        <f>Data!EM898</f>
        <v>71.160714285714292</v>
      </c>
      <c r="CC898" s="20">
        <f>Data!EN898</f>
        <v>90.31049999999999</v>
      </c>
      <c r="CD898" s="20">
        <f>Data!EO898</f>
        <v>13.760899999999999</v>
      </c>
      <c r="CE898" s="20">
        <f>Data!EP898</f>
        <v>267.54000000000002</v>
      </c>
      <c r="CF898" s="50" t="str">
        <f>IF(ISBLANK(Data!EQ898), "", Data!EQ898)</f>
        <v/>
      </c>
      <c r="CG898" s="50" t="str">
        <f>IF(ISBLANK(Data!ER898), "", Data!ER898)</f>
        <v/>
      </c>
      <c r="CH898" s="61" t="str">
        <f>IF(ISBLANK(Data!ES898), "", Data!ES898)</f>
        <v/>
      </c>
      <c r="CI898" s="61">
        <f>IF(ISBLANK(Data!ET898), "", Data!ET898)</f>
        <v>0</v>
      </c>
    </row>
    <row r="899" spans="1:87" x14ac:dyDescent="0.45">
      <c r="A899" s="50">
        <f>IF(ISBLANK(Data!A899), "", Data!A899)</f>
        <v>45325</v>
      </c>
      <c r="B899" s="50" t="str">
        <f>IF(ISBLANK(Data!B899), "", Data!B899)</f>
        <v>Kentucky</v>
      </c>
      <c r="C899" s="50">
        <f>IF(ISBLANK(Data!C899), "", Data!C899)</f>
        <v>136</v>
      </c>
      <c r="D899" s="50" t="str">
        <f>IF(ISBLANK(Data!D899), "", Data!D899)</f>
        <v>Tennessee</v>
      </c>
      <c r="E899" s="50">
        <f>IF(ISBLANK(Data!E899), "", Data!E899)</f>
        <v>293</v>
      </c>
      <c r="F899" s="50" t="str">
        <f>IF(ISBLANK(Data!F899), "", Data!F899)</f>
        <v>N</v>
      </c>
      <c r="G899" s="50" t="str">
        <f>IF(ISBLANK(Data!G899), "", Data!G899)</f>
        <v>Kentucky</v>
      </c>
      <c r="H899" s="50" t="str">
        <f>IF(ISBLANK(Data!H899), "", Data!H899)</f>
        <v>Tennessee</v>
      </c>
      <c r="I899" s="50" t="str">
        <f>IF(ISBLANK(Data!I899), "", Data!I899)</f>
        <v>Kentucky</v>
      </c>
      <c r="J899" s="50" t="str">
        <f>IF(ISBLANK(Data!J899), "", Data!J899)</f>
        <v>Tennessee</v>
      </c>
      <c r="K899" s="50" t="str">
        <f>IF(ISBLANK(Data!K899), "", Data!K899)</f>
        <v>Kentucky</v>
      </c>
      <c r="L899" s="50" t="str">
        <f>IF(ISBLANK(Data!L899), "", Data!L899)</f>
        <v>Tennessee</v>
      </c>
      <c r="M899" s="50" t="str">
        <f>IF(ISBLANK(Data!M899), "", Data!M899)</f>
        <v>Kentucky</v>
      </c>
      <c r="N899" s="50" t="str">
        <f>IF(ISBLANK(Data!N899), "", Data!N899)</f>
        <v>Tennessee</v>
      </c>
      <c r="O899" s="50" t="str">
        <f>IF(ISBLANK(Data!O899), "", Data!O899)</f>
        <v>Kentucky</v>
      </c>
      <c r="P899" s="50" t="str">
        <f>IF(ISBLANK(Data!P899), "", Data!P899)</f>
        <v>Tennessee</v>
      </c>
      <c r="Q899" s="50" t="str">
        <f>IF(ISBLANK(Data!Q899), "", Data!Q899)</f>
        <v>Kentucky</v>
      </c>
      <c r="R899" s="50" t="str">
        <f>IF(ISBLANK(Data!R899), "", Data!R899)</f>
        <v>Tennessee</v>
      </c>
      <c r="S899" s="20">
        <f>Data!W899-Data!CD899</f>
        <v>0</v>
      </c>
      <c r="T899" s="20">
        <f>Data!X899-Data!CE899</f>
        <v>-7.3000000000000007</v>
      </c>
      <c r="U899" s="20">
        <f>Data!Y899-Data!CF899</f>
        <v>2.8000000000000114</v>
      </c>
      <c r="V899" s="20">
        <f>Data!Z899-Data!CG899</f>
        <v>10.099999999999994</v>
      </c>
      <c r="W899" s="20">
        <f>Data!AA899-Data!CH899</f>
        <v>3.2000000000000028</v>
      </c>
      <c r="X899" s="20">
        <f>Data!AB899-Data!CI899</f>
        <v>5.4999999999999993E-2</v>
      </c>
      <c r="Y899" s="20">
        <f>Data!AC899-Data!CJ899</f>
        <v>-4.7</v>
      </c>
      <c r="Z899" s="20">
        <f>Data!AD899-Data!CK899</f>
        <v>-3.5</v>
      </c>
      <c r="AA899" s="20">
        <f>Data!AE899-Data!CL899</f>
        <v>1.1999999999999886</v>
      </c>
      <c r="AB899" s="20">
        <f>Data!AF899-Data!CM899</f>
        <v>-8.5399999999999991</v>
      </c>
      <c r="AC899" s="20">
        <f>Data!AG899-Data!CN899</f>
        <v>4.2000000000000028</v>
      </c>
      <c r="AD899" s="20">
        <f>Data!AH899-Data!CO899</f>
        <v>9.2999999999999972</v>
      </c>
      <c r="AE899" s="20">
        <f>Data!AI899-Data!CP899</f>
        <v>-5.5199999999999916E-2</v>
      </c>
      <c r="AF899" s="20">
        <f>Data!AJ899-Data!CQ899</f>
        <v>-1.8000000000000003</v>
      </c>
      <c r="AG899" s="20">
        <f>Data!AK899-Data!CR899</f>
        <v>-9.0000000000000011E-2</v>
      </c>
      <c r="AH899" s="20">
        <f>Data!AL899-Data!CS899</f>
        <v>-36</v>
      </c>
      <c r="AI899" s="20">
        <f>Data!AM899-Data!CT899</f>
        <v>-4.5799999999999983</v>
      </c>
      <c r="AJ899" s="20">
        <f>Data!AN899-Data!CU899</f>
        <v>-3.5300000000000011</v>
      </c>
      <c r="AK899" s="20">
        <f>Data!AO899-Data!CV899</f>
        <v>204</v>
      </c>
      <c r="AL899" s="20">
        <f>Data!AP899-Data!CW899</f>
        <v>225</v>
      </c>
      <c r="AM899" s="20">
        <f>Data!AQ899-Data!CX899</f>
        <v>96</v>
      </c>
      <c r="AN899" s="20">
        <f>Data!AR899-Data!CY899</f>
        <v>4.2999999999999983E-2</v>
      </c>
      <c r="AO899" s="20">
        <f>Data!AS899-Data!CZ899</f>
        <v>29</v>
      </c>
      <c r="AP899" s="20">
        <f>Data!AT899-Data!DA899</f>
        <v>-8</v>
      </c>
      <c r="AQ899" s="20">
        <f>Data!AU899-Data!DB899</f>
        <v>6.4000000000000001E-2</v>
      </c>
      <c r="AR899" s="20">
        <f>Data!AV899-Data!DC899</f>
        <v>-23</v>
      </c>
      <c r="AS899" s="20">
        <f>Data!AW899-Data!DD899</f>
        <v>-27</v>
      </c>
      <c r="AT899" s="20">
        <f>Data!AX899-Data!DE899</f>
        <v>-7.0000000000000062E-3</v>
      </c>
      <c r="AU899" s="20">
        <f>Data!AY899-Data!DF899</f>
        <v>-37</v>
      </c>
      <c r="AV899" s="20">
        <f>Data!AZ899-Data!DG899</f>
        <v>-1.8500000000000014</v>
      </c>
      <c r="AW899" s="20">
        <f>Data!BA899-Data!DH899</f>
        <v>-18</v>
      </c>
      <c r="AX899" s="20">
        <f>Data!BB899-Data!DI899</f>
        <v>-0.90000000000000568</v>
      </c>
      <c r="AY899" s="20">
        <f>Data!BC899-Data!DJ899</f>
        <v>23</v>
      </c>
      <c r="AZ899" s="20">
        <f>Data!BD899-Data!DK899</f>
        <v>0</v>
      </c>
      <c r="BA899" s="20">
        <f>Data!BE899-Data!DL899</f>
        <v>27</v>
      </c>
      <c r="BB899" s="20">
        <f>Data!BF899-Data!DM899</f>
        <v>-15</v>
      </c>
      <c r="BC899" s="20">
        <f>Data!BG899-Data!DN899</f>
        <v>-21</v>
      </c>
      <c r="BD899" s="20">
        <f>Data!BH899-Data!DO899</f>
        <v>10.199999999999989</v>
      </c>
      <c r="BE899" s="20">
        <f>Data!BI899-Data!DP899</f>
        <v>11.25</v>
      </c>
      <c r="BF899" s="20">
        <f>Data!BJ899-Data!DQ899</f>
        <v>-1.0500000000000007</v>
      </c>
      <c r="BG899" s="20">
        <f>Data!BK899-Data!DR899</f>
        <v>0.2370000000000001</v>
      </c>
      <c r="BH899" s="20">
        <f>Data!BL899-Data!DS899</f>
        <v>-0.75</v>
      </c>
      <c r="BI899" s="20">
        <f>Data!BM899-Data!DT899</f>
        <v>5.7000000000000051E-2</v>
      </c>
      <c r="BJ899" s="20">
        <f>Data!BN899-Data!DU899</f>
        <v>-0.40000000000000213</v>
      </c>
      <c r="BK899" s="20">
        <f>Data!BO899-Data!DV899</f>
        <v>-1.3000000000000007</v>
      </c>
      <c r="BL899" s="20">
        <f>Data!BP899-Data!DW899</f>
        <v>1.2999999999999998</v>
      </c>
      <c r="BM899" s="20">
        <f>Data!BQ899-Data!DX899</f>
        <v>0</v>
      </c>
      <c r="BN899" s="20">
        <f>Data!BR899-Data!DY899</f>
        <v>-1</v>
      </c>
      <c r="BO899" s="20">
        <f>Data!BS899-Data!DZ899</f>
        <v>29</v>
      </c>
      <c r="BP899" s="20">
        <f>Data!BT899-Data!EA899</f>
        <v>-5.3000000000000047E-2</v>
      </c>
      <c r="BQ899" s="20">
        <f>Data!BU899-Data!EB899</f>
        <v>0</v>
      </c>
      <c r="BR899" s="20">
        <f>Data!BV899-Data!EC899</f>
        <v>20</v>
      </c>
      <c r="BS899" s="20">
        <f>Data!BW899-Data!ED899</f>
        <v>12</v>
      </c>
      <c r="BT899" s="20">
        <f>Data!BX899-Data!EE899</f>
        <v>20</v>
      </c>
      <c r="BU899" s="20">
        <f>Data!BY899-Data!EF899</f>
        <v>15</v>
      </c>
      <c r="BV899" s="20">
        <f>Data!BZ899-Data!EG899</f>
        <v>18</v>
      </c>
      <c r="BW899" s="20">
        <f>Data!CA899-Data!EH899</f>
        <v>14.7</v>
      </c>
      <c r="BX899" s="20">
        <f>Data!CB899-Data!EI899</f>
        <v>30</v>
      </c>
      <c r="BY899" s="20">
        <f>Data!CC899-Data!EJ899</f>
        <v>24</v>
      </c>
      <c r="BZ899" s="20">
        <f>Data!EK899</f>
        <v>10910.9</v>
      </c>
      <c r="CA899" s="20">
        <f>Data!EL899</f>
        <v>11838.81</v>
      </c>
      <c r="CB899" s="20">
        <f>Data!EM899</f>
        <v>78.307500000000005</v>
      </c>
      <c r="CC899" s="20">
        <f>Data!EN899</f>
        <v>84.27</v>
      </c>
      <c r="CD899" s="20">
        <f>Data!EO899</f>
        <v>12.016</v>
      </c>
      <c r="CE899" s="20">
        <f>Data!EP899</f>
        <v>252.96</v>
      </c>
      <c r="CF899" s="50">
        <f>IF(ISBLANK(Data!EQ899), "", Data!EQ899)</f>
        <v>92</v>
      </c>
      <c r="CG899" s="50">
        <f>IF(ISBLANK(Data!ER899), "", Data!ER899)</f>
        <v>103</v>
      </c>
      <c r="CH899" s="61" t="str">
        <f>IF(ISBLANK(Data!ES899), "", Data!ES899)</f>
        <v>Tennessee</v>
      </c>
      <c r="CI899" s="61">
        <f>IF(ISBLANK(Data!ET899), "", Data!ET899)</f>
        <v>195</v>
      </c>
    </row>
    <row r="900" spans="1:87" x14ac:dyDescent="0.45">
      <c r="A900" s="50">
        <f>IF(ISBLANK(Data!A900), "", Data!A900)</f>
        <v>45325</v>
      </c>
      <c r="B900" s="50" t="str">
        <f>IF(ISBLANK(Data!B900), "", Data!B900)</f>
        <v>Alabama</v>
      </c>
      <c r="C900" s="50">
        <f>IF(ISBLANK(Data!C900), "", Data!C900)</f>
        <v>4</v>
      </c>
      <c r="D900" s="50" t="str">
        <f>IF(ISBLANK(Data!D900), "", Data!D900)</f>
        <v>Mississippi St.</v>
      </c>
      <c r="E900" s="50">
        <f>IF(ISBLANK(Data!E900), "", Data!E900)</f>
        <v>177</v>
      </c>
      <c r="F900" s="50" t="str">
        <f>IF(ISBLANK(Data!F900), "", Data!F900)</f>
        <v>N</v>
      </c>
      <c r="G900" s="50" t="str">
        <f>IF(ISBLANK(Data!G900), "", Data!G900)</f>
        <v>Alabama</v>
      </c>
      <c r="H900" s="50" t="str">
        <f>IF(ISBLANK(Data!H900), "", Data!H900)</f>
        <v>Mississippi St.</v>
      </c>
      <c r="I900" s="50" t="str">
        <f>IF(ISBLANK(Data!I900), "", Data!I900)</f>
        <v>Alabama</v>
      </c>
      <c r="J900" s="50" t="str">
        <f>IF(ISBLANK(Data!J900), "", Data!J900)</f>
        <v>Mississippi St.</v>
      </c>
      <c r="K900" s="50" t="str">
        <f>IF(ISBLANK(Data!K900), "", Data!K900)</f>
        <v>Alabama</v>
      </c>
      <c r="L900" s="50" t="str">
        <f>IF(ISBLANK(Data!L900), "", Data!L900)</f>
        <v>Mississippi State</v>
      </c>
      <c r="M900" s="50" t="str">
        <f>IF(ISBLANK(Data!M900), "", Data!M900)</f>
        <v>Alabama</v>
      </c>
      <c r="N900" s="50" t="str">
        <f>IF(ISBLANK(Data!N900), "", Data!N900)</f>
        <v>Miss State</v>
      </c>
      <c r="O900" s="50" t="str">
        <f>IF(ISBLANK(Data!O900), "", Data!O900)</f>
        <v>Alabama</v>
      </c>
      <c r="P900" s="50" t="str">
        <f>IF(ISBLANK(Data!P900), "", Data!P900)</f>
        <v>Miss. St.</v>
      </c>
      <c r="Q900" s="50" t="str">
        <f>IF(ISBLANK(Data!Q900), "", Data!Q900)</f>
        <v>Alabama</v>
      </c>
      <c r="R900" s="50" t="str">
        <f>IF(ISBLANK(Data!R900), "", Data!R900)</f>
        <v>Mississippi State</v>
      </c>
      <c r="S900" s="20">
        <f>Data!W900-Data!CD900</f>
        <v>4.7619047619047006E-2</v>
      </c>
      <c r="T900" s="20">
        <f>Data!X900-Data!CE900</f>
        <v>8.0999999999999979</v>
      </c>
      <c r="U900" s="20">
        <f>Data!Y900-Data!CF900</f>
        <v>12.899999999999991</v>
      </c>
      <c r="V900" s="20">
        <f>Data!Z900-Data!CG900</f>
        <v>4.7000000000000028</v>
      </c>
      <c r="W900" s="20">
        <f>Data!AA900-Data!CH900</f>
        <v>4.5</v>
      </c>
      <c r="X900" s="20">
        <f>Data!AB900-Data!CI900</f>
        <v>2.5999999999999995E-2</v>
      </c>
      <c r="Y900" s="20">
        <f>Data!AC900-Data!CJ900</f>
        <v>3.0699999999999994</v>
      </c>
      <c r="Z900" s="20">
        <f>Data!AD900-Data!CK900</f>
        <v>2.3000000000000114</v>
      </c>
      <c r="AA900" s="20">
        <f>Data!AE900-Data!CL900</f>
        <v>-0.80000000000001137</v>
      </c>
      <c r="AB900" s="20">
        <f>Data!AF900-Data!CM900</f>
        <v>8.0500000000000007</v>
      </c>
      <c r="AC900" s="20">
        <f>Data!AG900-Data!CN900</f>
        <v>12.700000000000003</v>
      </c>
      <c r="AD900" s="20">
        <f>Data!AH900-Data!CO900</f>
        <v>4.2999999999999972</v>
      </c>
      <c r="AE900" s="20">
        <f>Data!AI900-Data!CP900</f>
        <v>5.9699999999999975E-2</v>
      </c>
      <c r="AF900" s="20">
        <f>Data!AJ900-Data!CQ900</f>
        <v>1.9000000000000001</v>
      </c>
      <c r="AG900" s="20">
        <f>Data!AK900-Data!CR900</f>
        <v>9.0476190476190488E-2</v>
      </c>
      <c r="AH900" s="20">
        <f>Data!AL900-Data!CS900</f>
        <v>68</v>
      </c>
      <c r="AI900" s="20">
        <f>Data!AM900-Data!CT900</f>
        <v>9.17</v>
      </c>
      <c r="AJ900" s="20">
        <f>Data!AN900-Data!CU900</f>
        <v>2.92</v>
      </c>
      <c r="AK900" s="20">
        <f>Data!AO900-Data!CV900</f>
        <v>313</v>
      </c>
      <c r="AL900" s="20">
        <f>Data!AP900-Data!CW900</f>
        <v>182</v>
      </c>
      <c r="AM900" s="20">
        <f>Data!AQ900-Data!CX900</f>
        <v>56</v>
      </c>
      <c r="AN900" s="20">
        <f>Data!AR900-Data!CY900</f>
        <v>3.7999999999999978E-2</v>
      </c>
      <c r="AO900" s="20">
        <f>Data!AS900-Data!CZ900</f>
        <v>81</v>
      </c>
      <c r="AP900" s="20">
        <f>Data!AT900-Data!DA900</f>
        <v>117</v>
      </c>
      <c r="AQ900" s="20">
        <f>Data!AU900-Data!DB900</f>
        <v>7.3000000000000009E-2</v>
      </c>
      <c r="AR900" s="20">
        <f>Data!AV900-Data!DC900</f>
        <v>84</v>
      </c>
      <c r="AS900" s="20">
        <f>Data!AW900-Data!DD900</f>
        <v>50</v>
      </c>
      <c r="AT900" s="20">
        <f>Data!AX900-Data!DE900</f>
        <v>0.10199999999999998</v>
      </c>
      <c r="AU900" s="20">
        <f>Data!AY900-Data!DF900</f>
        <v>-14</v>
      </c>
      <c r="AV900" s="20">
        <f>Data!AZ900-Data!DG900</f>
        <v>-0.66666666666666607</v>
      </c>
      <c r="AW900" s="20">
        <f>Data!BA900-Data!DH900</f>
        <v>-6</v>
      </c>
      <c r="AX900" s="20">
        <f>Data!BB900-Data!DI900</f>
        <v>-0.2857142857142847</v>
      </c>
      <c r="AY900" s="20">
        <f>Data!BC900-Data!DJ900</f>
        <v>16</v>
      </c>
      <c r="AZ900" s="20">
        <f>Data!BD900-Data!DK900</f>
        <v>-9</v>
      </c>
      <c r="BA900" s="20">
        <f>Data!BE900-Data!DL900</f>
        <v>17</v>
      </c>
      <c r="BB900" s="20">
        <f>Data!BF900-Data!DM900</f>
        <v>-10</v>
      </c>
      <c r="BC900" s="20">
        <f>Data!BG900-Data!DN900</f>
        <v>36</v>
      </c>
      <c r="BD900" s="20">
        <f>Data!BH900-Data!DO900</f>
        <v>14.900000000000006</v>
      </c>
      <c r="BE900" s="20">
        <f>Data!BI900-Data!DP900</f>
        <v>8.6659999999999968</v>
      </c>
      <c r="BF900" s="20">
        <f>Data!BJ900-Data!DQ900</f>
        <v>6.2379999999999995</v>
      </c>
      <c r="BG900" s="20">
        <f>Data!BK900-Data!DR900</f>
        <v>0.10599999999999987</v>
      </c>
      <c r="BH900" s="20">
        <f>Data!BL900-Data!DS900</f>
        <v>-0.47599999999999909</v>
      </c>
      <c r="BI900" s="20">
        <f>Data!BM900-Data!DT900</f>
        <v>-1.100000000000001E-2</v>
      </c>
      <c r="BJ900" s="20">
        <f>Data!BN900-Data!DU900</f>
        <v>5.6000000000000014</v>
      </c>
      <c r="BK900" s="20">
        <f>Data!BO900-Data!DV900</f>
        <v>2.3000000000000007</v>
      </c>
      <c r="BL900" s="20">
        <f>Data!BP900-Data!DW900</f>
        <v>0.80000000000000027</v>
      </c>
      <c r="BM900" s="20">
        <f>Data!BQ900-Data!DX900</f>
        <v>-0.42857142857142883</v>
      </c>
      <c r="BN900" s="20">
        <f>Data!BR900-Data!DY900</f>
        <v>1.6999999999999993</v>
      </c>
      <c r="BO900" s="20">
        <f>Data!BS900-Data!DZ900</f>
        <v>-24</v>
      </c>
      <c r="BP900" s="20">
        <f>Data!BT900-Data!EA900</f>
        <v>3.400000000000003E-2</v>
      </c>
      <c r="BQ900" s="20">
        <f>Data!BU900-Data!EB900</f>
        <v>-1</v>
      </c>
      <c r="BR900" s="20">
        <f>Data!BV900-Data!EC900</f>
        <v>-30</v>
      </c>
      <c r="BS900" s="20">
        <f>Data!BW900-Data!ED900</f>
        <v>-40</v>
      </c>
      <c r="BT900" s="20">
        <f>Data!BX900-Data!EE900</f>
        <v>-33</v>
      </c>
      <c r="BU900" s="20">
        <f>Data!BY900-Data!EF900</f>
        <v>-29</v>
      </c>
      <c r="BV900" s="20">
        <f>Data!BZ900-Data!EG900</f>
        <v>-25</v>
      </c>
      <c r="BW900" s="20">
        <f>Data!CA900-Data!EH900</f>
        <v>-26.500000000000004</v>
      </c>
      <c r="BX900" s="20">
        <f>Data!CB900-Data!EI900</f>
        <v>-24</v>
      </c>
      <c r="BY900" s="20">
        <f>Data!CC900-Data!EJ900</f>
        <v>-25</v>
      </c>
      <c r="BZ900" s="20">
        <f>Data!EK900</f>
        <v>12032.48</v>
      </c>
      <c r="CA900" s="20">
        <f>Data!EL900</f>
        <v>11326.35</v>
      </c>
      <c r="CB900" s="20">
        <f>Data!EM900</f>
        <v>100.02385714285714</v>
      </c>
      <c r="CC900" s="20">
        <f>Data!EN900</f>
        <v>98.323809523809516</v>
      </c>
      <c r="CD900" s="20">
        <f>Data!EO900</f>
        <v>12.535500000000001</v>
      </c>
      <c r="CE900" s="20">
        <f>Data!EP900</f>
        <v>274.66300000000001</v>
      </c>
      <c r="CF900" s="50">
        <f>IF(ISBLANK(Data!EQ900), "", Data!EQ900)</f>
        <v>99</v>
      </c>
      <c r="CG900" s="50">
        <f>IF(ISBLANK(Data!ER900), "", Data!ER900)</f>
        <v>67</v>
      </c>
      <c r="CH900" s="61" t="str">
        <f>IF(ISBLANK(Data!ES900), "", Data!ES900)</f>
        <v>Alabama</v>
      </c>
      <c r="CI900" s="61">
        <f>IF(ISBLANK(Data!ET900), "", Data!ET900)</f>
        <v>166</v>
      </c>
    </row>
    <row r="901" spans="1:87" x14ac:dyDescent="0.45">
      <c r="A901" s="50">
        <f>IF(ISBLANK(Data!A901), "", Data!A901)</f>
        <v>45325</v>
      </c>
      <c r="B901" s="50" t="str">
        <f>IF(ISBLANK(Data!B901), "", Data!B901)</f>
        <v>DePaul</v>
      </c>
      <c r="C901" s="50">
        <f>IF(ISBLANK(Data!C901), "", Data!C901)</f>
        <v>70</v>
      </c>
      <c r="D901" s="50" t="str">
        <f>IF(ISBLANK(Data!D901), "", Data!D901)</f>
        <v>Xavier</v>
      </c>
      <c r="E901" s="50">
        <f>IF(ISBLANK(Data!E901), "", Data!E901)</f>
        <v>360</v>
      </c>
      <c r="F901" s="50" t="str">
        <f>IF(ISBLANK(Data!F901), "", Data!F901)</f>
        <v>N</v>
      </c>
      <c r="G901" s="50" t="str">
        <f>IF(ISBLANK(Data!G901), "", Data!G901)</f>
        <v>DePaul</v>
      </c>
      <c r="H901" s="50" t="str">
        <f>IF(ISBLANK(Data!H901), "", Data!H901)</f>
        <v>Xavier</v>
      </c>
      <c r="I901" s="50" t="str">
        <f>IF(ISBLANK(Data!I901), "", Data!I901)</f>
        <v>DePaul</v>
      </c>
      <c r="J901" s="50" t="str">
        <f>IF(ISBLANK(Data!J901), "", Data!J901)</f>
        <v>Xavier</v>
      </c>
      <c r="K901" s="50" t="str">
        <f>IF(ISBLANK(Data!K901), "", Data!K901)</f>
        <v>DePaul</v>
      </c>
      <c r="L901" s="50" t="str">
        <f>IF(ISBLANK(Data!L901), "", Data!L901)</f>
        <v>Xavier</v>
      </c>
      <c r="M901" s="50" t="str">
        <f>IF(ISBLANK(Data!M901), "", Data!M901)</f>
        <v>DePaul</v>
      </c>
      <c r="N901" s="50" t="str">
        <f>IF(ISBLANK(Data!N901), "", Data!N901)</f>
        <v>Xavier</v>
      </c>
      <c r="O901" s="50" t="str">
        <f>IF(ISBLANK(Data!O901), "", Data!O901)</f>
        <v>DePaul</v>
      </c>
      <c r="P901" s="50" t="str">
        <f>IF(ISBLANK(Data!P901), "", Data!P901)</f>
        <v>Xavier</v>
      </c>
      <c r="Q901" s="50" t="str">
        <f>IF(ISBLANK(Data!Q901), "", Data!Q901)</f>
        <v>DePaul</v>
      </c>
      <c r="R901" s="50" t="str">
        <f>IF(ISBLANK(Data!R901), "", Data!R901)</f>
        <v>Xavier</v>
      </c>
      <c r="S901" s="20">
        <f>Data!W901-Data!CD901</f>
        <v>-0.38095238095238093</v>
      </c>
      <c r="T901" s="20">
        <f>Data!X901-Data!CE901</f>
        <v>-26.42</v>
      </c>
      <c r="U901" s="20">
        <f>Data!Y901-Data!CF901</f>
        <v>-14.200000000000003</v>
      </c>
      <c r="V901" s="20">
        <f>Data!Z901-Data!CG901</f>
        <v>12.200000000000003</v>
      </c>
      <c r="W901" s="20">
        <f>Data!AA901-Data!CH901</f>
        <v>-3.2000000000000028</v>
      </c>
      <c r="X901" s="20">
        <f>Data!AB901-Data!CI901</f>
        <v>3.3000000000000002E-2</v>
      </c>
      <c r="Y901" s="20">
        <f>Data!AC901-Data!CJ901</f>
        <v>-2.4700000000000006</v>
      </c>
      <c r="Z901" s="20">
        <f>Data!AD901-Data!CK901</f>
        <v>-1.2000000000000028</v>
      </c>
      <c r="AA901" s="20">
        <f>Data!AE901-Data!CL901</f>
        <v>1.2000000000000028</v>
      </c>
      <c r="AB901" s="20">
        <f>Data!AF901-Data!CM901</f>
        <v>-4.26</v>
      </c>
      <c r="AC901" s="20">
        <f>Data!AG901-Data!CN901</f>
        <v>-15.599999999999994</v>
      </c>
      <c r="AD901" s="20">
        <f>Data!AH901-Data!CO901</f>
        <v>10.700000000000003</v>
      </c>
      <c r="AE901" s="20">
        <f>Data!AI901-Data!CP901</f>
        <v>-0.60960000000000003</v>
      </c>
      <c r="AF901" s="20">
        <f>Data!AJ901-Data!CQ901</f>
        <v>-9.3000000000000007</v>
      </c>
      <c r="AG901" s="20">
        <f>Data!AK901-Data!CR901</f>
        <v>-0.44285714285714284</v>
      </c>
      <c r="AH901" s="20">
        <f>Data!AL901-Data!CS901</f>
        <v>-327</v>
      </c>
      <c r="AI901" s="20">
        <f>Data!AM901-Data!CT901</f>
        <v>-19.649999999999999</v>
      </c>
      <c r="AJ901" s="20">
        <f>Data!AN901-Data!CU901</f>
        <v>-1.9700000000000006</v>
      </c>
      <c r="AK901" s="20">
        <f>Data!AO901-Data!CV901</f>
        <v>-256</v>
      </c>
      <c r="AL901" s="20">
        <f>Data!AP901-Data!CW901</f>
        <v>115</v>
      </c>
      <c r="AM901" s="20">
        <f>Data!AQ901-Data!CX901</f>
        <v>-177</v>
      </c>
      <c r="AN901" s="20">
        <f>Data!AR901-Data!CY901</f>
        <v>-1.5000000000000013E-2</v>
      </c>
      <c r="AO901" s="20">
        <f>Data!AS901-Data!CZ901</f>
        <v>-16</v>
      </c>
      <c r="AP901" s="20">
        <f>Data!AT901-Data!DA901</f>
        <v>-28</v>
      </c>
      <c r="AQ901" s="20">
        <f>Data!AU901-Data!DB901</f>
        <v>-1.5999999999999959E-2</v>
      </c>
      <c r="AR901" s="20">
        <f>Data!AV901-Data!DC901</f>
        <v>-50</v>
      </c>
      <c r="AS901" s="20">
        <f>Data!AW901-Data!DD901</f>
        <v>-61</v>
      </c>
      <c r="AT901" s="20">
        <f>Data!AX901-Data!DE901</f>
        <v>-1.5000000000000013E-2</v>
      </c>
      <c r="AU901" s="20">
        <f>Data!AY901-Data!DF901</f>
        <v>-116</v>
      </c>
      <c r="AV901" s="20">
        <f>Data!AZ901-Data!DG901</f>
        <v>-5.5238095238095237</v>
      </c>
      <c r="AW901" s="20">
        <f>Data!BA901-Data!DH901</f>
        <v>-212</v>
      </c>
      <c r="AX901" s="20">
        <f>Data!BB901-Data!DI901</f>
        <v>-10.095238095238091</v>
      </c>
      <c r="AY901" s="20">
        <f>Data!BC901-Data!DJ901</f>
        <v>-80</v>
      </c>
      <c r="AZ901" s="20">
        <f>Data!BD901-Data!DK901</f>
        <v>-35</v>
      </c>
      <c r="BA901" s="20">
        <f>Data!BE901-Data!DL901</f>
        <v>-3</v>
      </c>
      <c r="BB901" s="20">
        <f>Data!BF901-Data!DM901</f>
        <v>31</v>
      </c>
      <c r="BC901" s="20">
        <f>Data!BG901-Data!DN901</f>
        <v>-33</v>
      </c>
      <c r="BD901" s="20">
        <f>Data!BH901-Data!DO901</f>
        <v>-12.200000000000003</v>
      </c>
      <c r="BE901" s="20">
        <f>Data!BI901-Data!DP901</f>
        <v>5.4759999999999991</v>
      </c>
      <c r="BF901" s="20">
        <f>Data!BJ901-Data!DQ901</f>
        <v>-17.666</v>
      </c>
      <c r="BG901" s="20">
        <f>Data!BK901-Data!DR901</f>
        <v>-0.44400000000000006</v>
      </c>
      <c r="BH901" s="20">
        <f>Data!BL901-Data!DS901</f>
        <v>1.4759999999999991</v>
      </c>
      <c r="BI901" s="20">
        <f>Data!BM901-Data!DT901</f>
        <v>-0.18899999999999995</v>
      </c>
      <c r="BJ901" s="20">
        <f>Data!BN901-Data!DU901</f>
        <v>-1.3999999999999986</v>
      </c>
      <c r="BK901" s="20">
        <f>Data!BO901-Data!DV901</f>
        <v>-2.8999999999999986</v>
      </c>
      <c r="BL901" s="20">
        <f>Data!BP901-Data!DW901</f>
        <v>-0.10000000000000009</v>
      </c>
      <c r="BM901" s="20">
        <f>Data!BQ901-Data!DX901</f>
        <v>-1.666666666666667</v>
      </c>
      <c r="BN901" s="20">
        <f>Data!BR901-Data!DY901</f>
        <v>-1.5999999999999979</v>
      </c>
      <c r="BO901" s="20">
        <f>Data!BS901-Data!DZ901</f>
        <v>213</v>
      </c>
      <c r="BP901" s="20">
        <f>Data!BT901-Data!EA901</f>
        <v>-0.12999999999999995</v>
      </c>
      <c r="BQ901" s="20">
        <f>Data!BU901-Data!EB901</f>
        <v>-1</v>
      </c>
      <c r="BR901" s="20">
        <f>Data!BV901-Data!EC901</f>
        <v>264</v>
      </c>
      <c r="BS901" s="20">
        <f>Data!BW901-Data!ED901</f>
        <v>241</v>
      </c>
      <c r="BT901" s="20">
        <f>Data!BX901-Data!EE901</f>
        <v>225</v>
      </c>
      <c r="BU901" s="20">
        <f>Data!BY901-Data!EF901</f>
        <v>253</v>
      </c>
      <c r="BV901" s="20">
        <f>Data!BZ901-Data!EG901</f>
        <v>256</v>
      </c>
      <c r="BW901" s="20">
        <f>Data!CA901-Data!EH901</f>
        <v>197.3</v>
      </c>
      <c r="BX901" s="20">
        <f>Data!CB901-Data!EI901</f>
        <v>213</v>
      </c>
      <c r="BY901" s="20">
        <f>Data!CC901-Data!EJ901</f>
        <v>220</v>
      </c>
      <c r="BZ901" s="20">
        <f>Data!EK901</f>
        <v>9899.25</v>
      </c>
      <c r="CA901" s="20">
        <f>Data!EL901</f>
        <v>12697.29</v>
      </c>
      <c r="CB901" s="20">
        <f>Data!EM901</f>
        <v>88.25333333333333</v>
      </c>
      <c r="CC901" s="20">
        <f>Data!EN901</f>
        <v>58.81</v>
      </c>
      <c r="CD901" s="20">
        <f>Data!EO901</f>
        <v>11.597200000000001</v>
      </c>
      <c r="CE901" s="20">
        <f>Data!EP901</f>
        <v>262.435</v>
      </c>
      <c r="CF901" s="50">
        <f>IF(ISBLANK(Data!EQ901), "", Data!EQ901)</f>
        <v>68</v>
      </c>
      <c r="CG901" s="50">
        <f>IF(ISBLANK(Data!ER901), "", Data!ER901)</f>
        <v>93</v>
      </c>
      <c r="CH901" s="61" t="str">
        <f>IF(ISBLANK(Data!ES901), "", Data!ES901)</f>
        <v>Xavier</v>
      </c>
      <c r="CI901" s="61">
        <f>IF(ISBLANK(Data!ET901), "", Data!ET901)</f>
        <v>161</v>
      </c>
    </row>
    <row r="902" spans="1:87" x14ac:dyDescent="0.45">
      <c r="A902" s="50">
        <f>IF(ISBLANK(Data!A902), "", Data!A902)</f>
        <v>45325</v>
      </c>
      <c r="B902" s="50" t="str">
        <f>IF(ISBLANK(Data!B902), "", Data!B902)</f>
        <v>Fresno St.</v>
      </c>
      <c r="C902" s="50">
        <f>IF(ISBLANK(Data!C902), "", Data!C902)</f>
        <v>93</v>
      </c>
      <c r="D902" s="50" t="str">
        <f>IF(ISBLANK(Data!D902), "", Data!D902)</f>
        <v>Colorado St.</v>
      </c>
      <c r="E902" s="50">
        <f>IF(ISBLANK(Data!E902), "", Data!E902)</f>
        <v>58</v>
      </c>
      <c r="F902" s="50" t="str">
        <f>IF(ISBLANK(Data!F902), "", Data!F902)</f>
        <v>N</v>
      </c>
      <c r="G902" s="50" t="str">
        <f>IF(ISBLANK(Data!G902), "", Data!G902)</f>
        <v>Fresno St.</v>
      </c>
      <c r="H902" s="50" t="str">
        <f>IF(ISBLANK(Data!H902), "", Data!H902)</f>
        <v>Colorado St.</v>
      </c>
      <c r="I902" s="50" t="str">
        <f>IF(ISBLANK(Data!I902), "", Data!I902)</f>
        <v>Fresno St.</v>
      </c>
      <c r="J902" s="50" t="str">
        <f>IF(ISBLANK(Data!J902), "", Data!J902)</f>
        <v>Colorado St.</v>
      </c>
      <c r="K902" s="50" t="str">
        <f>IF(ISBLANK(Data!K902), "", Data!K902)</f>
        <v>Fresno State</v>
      </c>
      <c r="L902" s="50" t="str">
        <f>IF(ISBLANK(Data!L902), "", Data!L902)</f>
        <v>Colorado State</v>
      </c>
      <c r="M902" s="50" t="str">
        <f>IF(ISBLANK(Data!M902), "", Data!M902)</f>
        <v>Fresno St</v>
      </c>
      <c r="N902" s="50" t="str">
        <f>IF(ISBLANK(Data!N902), "", Data!N902)</f>
        <v>Colorado St</v>
      </c>
      <c r="O902" s="50" t="str">
        <f>IF(ISBLANK(Data!O902), "", Data!O902)</f>
        <v>Fresno St.</v>
      </c>
      <c r="P902" s="50" t="str">
        <f>IF(ISBLANK(Data!P902), "", Data!P902)</f>
        <v>Colo. St.</v>
      </c>
      <c r="Q902" s="50" t="str">
        <f>IF(ISBLANK(Data!Q902), "", Data!Q902)</f>
        <v>Fresno State</v>
      </c>
      <c r="R902" s="50" t="str">
        <f>IF(ISBLANK(Data!R902), "", Data!R902)</f>
        <v>Colorado State</v>
      </c>
      <c r="S902" s="20">
        <f>Data!W902-Data!CD902</f>
        <v>-0.33333333333333298</v>
      </c>
      <c r="T902" s="20">
        <f>Data!X902-Data!CE902</f>
        <v>-19.32</v>
      </c>
      <c r="U902" s="20">
        <f>Data!Y902-Data!CF902</f>
        <v>-11.799999999999997</v>
      </c>
      <c r="V902" s="20">
        <f>Data!Z902-Data!CG902</f>
        <v>7.5999999999999943</v>
      </c>
      <c r="W902" s="20">
        <f>Data!AA902-Data!CH902</f>
        <v>0</v>
      </c>
      <c r="X902" s="20">
        <f>Data!AB902-Data!CI902</f>
        <v>0</v>
      </c>
      <c r="Y902" s="20">
        <f>Data!AC902-Data!CJ902</f>
        <v>-6.42</v>
      </c>
      <c r="Z902" s="20">
        <f>Data!AD902-Data!CK902</f>
        <v>-4.7999999999999972</v>
      </c>
      <c r="AA902" s="20">
        <f>Data!AE902-Data!CL902</f>
        <v>1.7000000000000028</v>
      </c>
      <c r="AB902" s="20">
        <f>Data!AF902-Data!CM902</f>
        <v>-8.84</v>
      </c>
      <c r="AC902" s="20">
        <f>Data!AG902-Data!CN902</f>
        <v>-12</v>
      </c>
      <c r="AD902" s="20">
        <f>Data!AH902-Data!CO902</f>
        <v>7.2000000000000028</v>
      </c>
      <c r="AE902" s="20">
        <f>Data!AI902-Data!CP902</f>
        <v>-0.43770000000000003</v>
      </c>
      <c r="AF902" s="20">
        <f>Data!AJ902-Data!CQ902</f>
        <v>-8.4</v>
      </c>
      <c r="AG902" s="20">
        <f>Data!AK902-Data!CR902</f>
        <v>-0.4</v>
      </c>
      <c r="AH902" s="20">
        <f>Data!AL902-Data!CS902</f>
        <v>-248</v>
      </c>
      <c r="AI902" s="20">
        <f>Data!AM902-Data!CT902</f>
        <v>-17.12</v>
      </c>
      <c r="AJ902" s="20">
        <f>Data!AN902-Data!CU902</f>
        <v>-5.86</v>
      </c>
      <c r="AK902" s="20">
        <f>Data!AO902-Data!CV902</f>
        <v>-215</v>
      </c>
      <c r="AL902" s="20">
        <f>Data!AP902-Data!CW902</f>
        <v>69</v>
      </c>
      <c r="AM902" s="20">
        <f>Data!AQ902-Data!CX902</f>
        <v>-70</v>
      </c>
      <c r="AN902" s="20">
        <f>Data!AR902-Data!CY902</f>
        <v>-2.5000000000000022E-2</v>
      </c>
      <c r="AO902" s="20">
        <f>Data!AS902-Data!CZ902</f>
        <v>-31</v>
      </c>
      <c r="AP902" s="20">
        <f>Data!AT902-Data!DA902</f>
        <v>-56</v>
      </c>
      <c r="AQ902" s="20">
        <f>Data!AU902-Data!DB902</f>
        <v>-2.4999999999999967E-2</v>
      </c>
      <c r="AR902" s="20">
        <f>Data!AV902-Data!DC902</f>
        <v>-56</v>
      </c>
      <c r="AS902" s="20">
        <f>Data!AW902-Data!DD902</f>
        <v>-31</v>
      </c>
      <c r="AT902" s="20">
        <f>Data!AX902-Data!DE902</f>
        <v>-9.099999999999997E-2</v>
      </c>
      <c r="AU902" s="20">
        <f>Data!AY902-Data!DF902</f>
        <v>5</v>
      </c>
      <c r="AV902" s="20">
        <f>Data!AZ902-Data!DG902</f>
        <v>0.23809523809523814</v>
      </c>
      <c r="AW902" s="20">
        <f>Data!BA902-Data!DH902</f>
        <v>-5</v>
      </c>
      <c r="AX902" s="20">
        <f>Data!BB902-Data!DI902</f>
        <v>-0.2380952380952408</v>
      </c>
      <c r="AY902" s="20">
        <f>Data!BC902-Data!DJ902</f>
        <v>-130</v>
      </c>
      <c r="AZ902" s="20">
        <f>Data!BD902-Data!DK902</f>
        <v>-16</v>
      </c>
      <c r="BA902" s="20">
        <f>Data!BE902-Data!DL902</f>
        <v>-6</v>
      </c>
      <c r="BB902" s="20">
        <f>Data!BF902-Data!DM902</f>
        <v>69</v>
      </c>
      <c r="BC902" s="20">
        <f>Data!BG902-Data!DN902</f>
        <v>-30</v>
      </c>
      <c r="BD902" s="20">
        <f>Data!BH902-Data!DO902</f>
        <v>-10.199999999999989</v>
      </c>
      <c r="BE902" s="20">
        <f>Data!BI902-Data!DP902</f>
        <v>3.2849999999999966</v>
      </c>
      <c r="BF902" s="20">
        <f>Data!BJ902-Data!DQ902</f>
        <v>-13.523</v>
      </c>
      <c r="BG902" s="20">
        <f>Data!BK902-Data!DR902</f>
        <v>-0.89400000000000002</v>
      </c>
      <c r="BH902" s="20">
        <f>Data!BL902-Data!DS902</f>
        <v>3.2850000000000001</v>
      </c>
      <c r="BI902" s="20">
        <f>Data!BM902-Data!DT902</f>
        <v>-0.22399999999999998</v>
      </c>
      <c r="BJ902" s="20">
        <f>Data!BN902-Data!DU902</f>
        <v>-2.6000000000000014</v>
      </c>
      <c r="BK902" s="20">
        <f>Data!BO902-Data!DV902</f>
        <v>-1.5</v>
      </c>
      <c r="BL902" s="20">
        <f>Data!BP902-Data!DW902</f>
        <v>-0.20000000000000018</v>
      </c>
      <c r="BM902" s="20">
        <f>Data!BQ902-Data!DX902</f>
        <v>-0.76190476190476186</v>
      </c>
      <c r="BN902" s="20">
        <f>Data!BR902-Data!DY902</f>
        <v>-1.3999999999999986</v>
      </c>
      <c r="BO902" s="20">
        <f>Data!BS902-Data!DZ902</f>
        <v>201</v>
      </c>
      <c r="BP902" s="20">
        <f>Data!BT902-Data!EA902</f>
        <v>-0.16000000000000003</v>
      </c>
      <c r="BQ902" s="20">
        <f>Data!BU902-Data!EB902</f>
        <v>2</v>
      </c>
      <c r="BR902" s="20">
        <f>Data!BV902-Data!EC902</f>
        <v>185</v>
      </c>
      <c r="BS902" s="20">
        <f>Data!BW902-Data!ED902</f>
        <v>143</v>
      </c>
      <c r="BT902" s="20">
        <f>Data!BX902-Data!EE902</f>
        <v>191</v>
      </c>
      <c r="BU902" s="20">
        <f>Data!BY902-Data!EF902</f>
        <v>146</v>
      </c>
      <c r="BV902" s="20">
        <f>Data!BZ902-Data!EG902</f>
        <v>158</v>
      </c>
      <c r="BW902" s="20">
        <f>Data!CA902-Data!EH902</f>
        <v>136.10000000000002</v>
      </c>
      <c r="BX902" s="20">
        <f>Data!CB902-Data!EI902</f>
        <v>201</v>
      </c>
      <c r="BY902" s="20">
        <f>Data!CC902-Data!EJ902</f>
        <v>203</v>
      </c>
      <c r="BZ902" s="20">
        <f>Data!EK902</f>
        <v>10675.7</v>
      </c>
      <c r="CA902" s="20">
        <f>Data!EL902</f>
        <v>12760.5</v>
      </c>
      <c r="CB902" s="20">
        <f>Data!EM902</f>
        <v>100.56933333333333</v>
      </c>
      <c r="CC902" s="20">
        <f>Data!EN902</f>
        <v>68.533428571428573</v>
      </c>
      <c r="CD902" s="20">
        <f>Data!EO902</f>
        <v>11.536200000000001</v>
      </c>
      <c r="CE902" s="20">
        <f>Data!EP902</f>
        <v>232.71300000000002</v>
      </c>
      <c r="CF902" s="50">
        <f>IF(ISBLANK(Data!EQ902), "", Data!EQ902)</f>
        <v>61</v>
      </c>
      <c r="CG902" s="50">
        <f>IF(ISBLANK(Data!ER902), "", Data!ER902)</f>
        <v>73</v>
      </c>
      <c r="CH902" s="61" t="str">
        <f>IF(ISBLANK(Data!ES902), "", Data!ES902)</f>
        <v>Colorado St.</v>
      </c>
      <c r="CI902" s="61">
        <f>IF(ISBLANK(Data!ET902), "", Data!ET902)</f>
        <v>134</v>
      </c>
    </row>
    <row r="903" spans="1:87" x14ac:dyDescent="0.45">
      <c r="A903" s="50">
        <f>IF(ISBLANK(Data!A903), "", Data!A903)</f>
        <v>45325</v>
      </c>
      <c r="B903" s="50" t="str">
        <f>IF(ISBLANK(Data!B903), "", Data!B903)</f>
        <v>San Francisco</v>
      </c>
      <c r="C903" s="50">
        <f>IF(ISBLANK(Data!C903), "", Data!C903)</f>
        <v>260</v>
      </c>
      <c r="D903" s="50" t="str">
        <f>IF(ISBLANK(Data!D903), "", Data!D903)</f>
        <v>Pacific</v>
      </c>
      <c r="E903" s="50">
        <f>IF(ISBLANK(Data!E903), "", Data!E903)</f>
        <v>227</v>
      </c>
      <c r="F903" s="50" t="str">
        <f>IF(ISBLANK(Data!F903), "", Data!F903)</f>
        <v>N</v>
      </c>
      <c r="G903" s="50" t="str">
        <f>IF(ISBLANK(Data!G903), "", Data!G903)</f>
        <v>San Francisco</v>
      </c>
      <c r="H903" s="50" t="str">
        <f>IF(ISBLANK(Data!H903), "", Data!H903)</f>
        <v>Pacific</v>
      </c>
      <c r="I903" s="50" t="str">
        <f>IF(ISBLANK(Data!I903), "", Data!I903)</f>
        <v>San Francisco</v>
      </c>
      <c r="J903" s="50" t="str">
        <f>IF(ISBLANK(Data!J903), "", Data!J903)</f>
        <v>Pacific</v>
      </c>
      <c r="K903" s="50" t="str">
        <f>IF(ISBLANK(Data!K903), "", Data!K903)</f>
        <v>San Francisco</v>
      </c>
      <c r="L903" s="50" t="str">
        <f>IF(ISBLANK(Data!L903), "", Data!L903)</f>
        <v>Pacific</v>
      </c>
      <c r="M903" s="50" t="str">
        <f>IF(ISBLANK(Data!M903), "", Data!M903)</f>
        <v>San Francisco</v>
      </c>
      <c r="N903" s="50" t="str">
        <f>IF(ISBLANK(Data!N903), "", Data!N903)</f>
        <v>Pacific</v>
      </c>
      <c r="O903" s="50" t="str">
        <f>IF(ISBLANK(Data!O903), "", Data!O903)</f>
        <v>San Fran.</v>
      </c>
      <c r="P903" s="50" t="str">
        <f>IF(ISBLANK(Data!P903), "", Data!P903)</f>
        <v>Pacific</v>
      </c>
      <c r="Q903" s="50" t="str">
        <f>IF(ISBLANK(Data!Q903), "", Data!Q903)</f>
        <v>San Francisco</v>
      </c>
      <c r="R903" s="50" t="str">
        <f>IF(ISBLANK(Data!R903), "", Data!R903)</f>
        <v>Pacific</v>
      </c>
      <c r="S903" s="20">
        <f>Data!W903-Data!CD903</f>
        <v>0.47826086956521796</v>
      </c>
      <c r="T903" s="20">
        <f>Data!X903-Data!CE903</f>
        <v>31.89</v>
      </c>
      <c r="U903" s="20">
        <f>Data!Y903-Data!CF903</f>
        <v>15.299999999999997</v>
      </c>
      <c r="V903" s="20">
        <f>Data!Z903-Data!CG903</f>
        <v>-16.600000000000009</v>
      </c>
      <c r="W903" s="20">
        <f>Data!AA903-Data!CH903</f>
        <v>-0.70000000000000284</v>
      </c>
      <c r="X903" s="20">
        <f>Data!AB903-Data!CI903</f>
        <v>-5.1000000000000004E-2</v>
      </c>
      <c r="Y903" s="20">
        <f>Data!AC903-Data!CJ903</f>
        <v>-0.68000000000000016</v>
      </c>
      <c r="Z903" s="20">
        <f>Data!AD903-Data!CK903</f>
        <v>-1.2000000000000028</v>
      </c>
      <c r="AA903" s="20">
        <f>Data!AE903-Data!CL903</f>
        <v>-0.39999999999999147</v>
      </c>
      <c r="AB903" s="20">
        <f>Data!AF903-Data!CM903</f>
        <v>3.0500000000000003</v>
      </c>
      <c r="AC903" s="20">
        <f>Data!AG903-Data!CN903</f>
        <v>13.599999999999994</v>
      </c>
      <c r="AD903" s="20">
        <f>Data!AH903-Data!CO903</f>
        <v>-16</v>
      </c>
      <c r="AE903" s="20">
        <f>Data!AI903-Data!CP903</f>
        <v>0.65670000000000006</v>
      </c>
      <c r="AF903" s="20">
        <f>Data!AJ903-Data!CQ903</f>
        <v>10.7</v>
      </c>
      <c r="AG903" s="20">
        <f>Data!AK903-Data!CR903</f>
        <v>0.4652173913043478</v>
      </c>
      <c r="AH903" s="20">
        <f>Data!AL903-Data!CS903</f>
        <v>398</v>
      </c>
      <c r="AI903" s="20">
        <f>Data!AM903-Data!CT903</f>
        <v>27.11</v>
      </c>
      <c r="AJ903" s="20">
        <f>Data!AN903-Data!CU903</f>
        <v>0.35999999999999988</v>
      </c>
      <c r="AK903" s="20">
        <f>Data!AO903-Data!CV903</f>
        <v>325</v>
      </c>
      <c r="AL903" s="20">
        <f>Data!AP903-Data!CW903</f>
        <v>-282</v>
      </c>
      <c r="AM903" s="20">
        <f>Data!AQ903-Data!CX903</f>
        <v>111</v>
      </c>
      <c r="AN903" s="20">
        <f>Data!AR903-Data!CY903</f>
        <v>7.9000000000000015E-2</v>
      </c>
      <c r="AO903" s="20">
        <f>Data!AS903-Data!CZ903</f>
        <v>45</v>
      </c>
      <c r="AP903" s="20">
        <f>Data!AT903-Data!DA903</f>
        <v>70</v>
      </c>
      <c r="AQ903" s="20">
        <f>Data!AU903-Data!DB903</f>
        <v>4.1999999999999982E-2</v>
      </c>
      <c r="AR903" s="20">
        <f>Data!AV903-Data!DC903</f>
        <v>-32</v>
      </c>
      <c r="AS903" s="20">
        <f>Data!AW903-Data!DD903</f>
        <v>-114</v>
      </c>
      <c r="AT903" s="20">
        <f>Data!AX903-Data!DE903</f>
        <v>0.122</v>
      </c>
      <c r="AU903" s="20">
        <f>Data!AY903-Data!DF903</f>
        <v>86</v>
      </c>
      <c r="AV903" s="20">
        <f>Data!AZ903-Data!DG903</f>
        <v>3.7391304347826084</v>
      </c>
      <c r="AW903" s="20">
        <f>Data!BA903-Data!DH903</f>
        <v>172</v>
      </c>
      <c r="AX903" s="20">
        <f>Data!BB903-Data!DI903</f>
        <v>7.4782608695652186</v>
      </c>
      <c r="AY903" s="20">
        <f>Data!BC903-Data!DJ903</f>
        <v>65</v>
      </c>
      <c r="AZ903" s="20">
        <f>Data!BD903-Data!DK903</f>
        <v>62</v>
      </c>
      <c r="BA903" s="20">
        <f>Data!BE903-Data!DL903</f>
        <v>41</v>
      </c>
      <c r="BB903" s="20">
        <f>Data!BF903-Data!DM903</f>
        <v>4</v>
      </c>
      <c r="BC903" s="20">
        <f>Data!BG903-Data!DN903</f>
        <v>8</v>
      </c>
      <c r="BD903" s="20">
        <f>Data!BH903-Data!DO903</f>
        <v>14.100000000000009</v>
      </c>
      <c r="BE903" s="20">
        <f>Data!BI903-Data!DP903</f>
        <v>-12.260999999999996</v>
      </c>
      <c r="BF903" s="20">
        <f>Data!BJ903-Data!DQ903</f>
        <v>26.391999999999999</v>
      </c>
      <c r="BG903" s="20">
        <f>Data!BK903-Data!DR903</f>
        <v>0.21400000000000019</v>
      </c>
      <c r="BH903" s="20">
        <f>Data!BL903-Data!DS903</f>
        <v>0.17399999999999949</v>
      </c>
      <c r="BI903" s="20">
        <f>Data!BM903-Data!DT903</f>
        <v>0.21199999999999997</v>
      </c>
      <c r="BJ903" s="20">
        <f>Data!BN903-Data!DU903</f>
        <v>3</v>
      </c>
      <c r="BK903" s="20">
        <f>Data!BO903-Data!DV903</f>
        <v>-5</v>
      </c>
      <c r="BL903" s="20">
        <f>Data!BP903-Data!DW903</f>
        <v>1.8000000000000003</v>
      </c>
      <c r="BM903" s="20">
        <f>Data!BQ903-Data!DX903</f>
        <v>2.695652173913043</v>
      </c>
      <c r="BN903" s="20">
        <f>Data!BR903-Data!DY903</f>
        <v>0.30000000000000071</v>
      </c>
      <c r="BO903" s="20">
        <f>Data!BS903-Data!DZ903</f>
        <v>-239</v>
      </c>
      <c r="BP903" s="20">
        <f>Data!BT903-Data!EA903</f>
        <v>0.15700000000000003</v>
      </c>
      <c r="BQ903" s="20">
        <f>Data!BU903-Data!EB903</f>
        <v>0</v>
      </c>
      <c r="BR903" s="20">
        <f>Data!BV903-Data!EC903</f>
        <v>-294</v>
      </c>
      <c r="BS903" s="20">
        <f>Data!BW903-Data!ED903</f>
        <v>-266</v>
      </c>
      <c r="BT903" s="20">
        <f>Data!BX903-Data!EE903</f>
        <v>-257</v>
      </c>
      <c r="BU903" s="20">
        <f>Data!BY903-Data!EF903</f>
        <v>-309</v>
      </c>
      <c r="BV903" s="20">
        <f>Data!BZ903-Data!EG903</f>
        <v>-283</v>
      </c>
      <c r="BW903" s="20">
        <f>Data!CA903-Data!EH903</f>
        <v>-221.3</v>
      </c>
      <c r="BX903" s="20">
        <f>Data!CB903-Data!EI903</f>
        <v>-239</v>
      </c>
      <c r="BY903" s="20">
        <f>Data!CC903-Data!EJ903</f>
        <v>-219</v>
      </c>
      <c r="BZ903" s="20">
        <f>Data!EK903</f>
        <v>12618.32</v>
      </c>
      <c r="CA903" s="20">
        <f>Data!EL903</f>
        <v>9291</v>
      </c>
      <c r="CB903" s="20">
        <f>Data!EM903</f>
        <v>78.103652173913048</v>
      </c>
      <c r="CC903" s="20">
        <f>Data!EN903</f>
        <v>109.69739130434782</v>
      </c>
      <c r="CD903" s="20">
        <f>Data!EO903</f>
        <v>11.077500000000001</v>
      </c>
      <c r="CE903" s="20">
        <f>Data!EP903</f>
        <v>298.22500000000002</v>
      </c>
      <c r="CF903" s="50">
        <f>IF(ISBLANK(Data!EQ903), "", Data!EQ903)</f>
        <v>79</v>
      </c>
      <c r="CG903" s="50">
        <f>IF(ISBLANK(Data!ER903), "", Data!ER903)</f>
        <v>73</v>
      </c>
      <c r="CH903" s="61" t="str">
        <f>IF(ISBLANK(Data!ES903), "", Data!ES903)</f>
        <v>San Francisco</v>
      </c>
      <c r="CI903" s="61">
        <f>IF(ISBLANK(Data!ET903), "", Data!ET903)</f>
        <v>152</v>
      </c>
    </row>
    <row r="904" spans="1:87" x14ac:dyDescent="0.45">
      <c r="A904" s="50" t="str">
        <f>IF(ISBLANK(Data!A904), "", Data!A904)</f>
        <v/>
      </c>
      <c r="B904" s="50" t="str">
        <f>IF(ISBLANK(Data!B904), "", Data!B904)</f>
        <v/>
      </c>
      <c r="C904" s="50" t="str">
        <f>IF(ISBLANK(Data!C904), "", Data!C904)</f>
        <v/>
      </c>
      <c r="D904" s="50" t="str">
        <f>IF(ISBLANK(Data!D904), "", Data!D904)</f>
        <v/>
      </c>
      <c r="E904" s="50" t="str">
        <f>IF(ISBLANK(Data!E904), "", Data!E904)</f>
        <v/>
      </c>
      <c r="F904" s="50" t="str">
        <f>IF(ISBLANK(Data!F904), "", Data!F904)</f>
        <v/>
      </c>
      <c r="G904" s="50" t="str">
        <f>IF(ISBLANK(Data!G904), "", Data!G904)</f>
        <v/>
      </c>
      <c r="H904" s="50" t="str">
        <f>IF(ISBLANK(Data!H904), "", Data!H904)</f>
        <v/>
      </c>
      <c r="I904" s="50" t="str">
        <f>IF(ISBLANK(Data!I904), "", Data!I904)</f>
        <v/>
      </c>
      <c r="J904" s="50" t="str">
        <f>IF(ISBLANK(Data!J904), "", Data!J904)</f>
        <v/>
      </c>
      <c r="K904" s="50" t="str">
        <f>IF(ISBLANK(Data!K904), "", Data!K904)</f>
        <v/>
      </c>
      <c r="L904" s="50" t="str">
        <f>IF(ISBLANK(Data!L904), "", Data!L904)</f>
        <v/>
      </c>
      <c r="M904" s="50" t="str">
        <f>IF(ISBLANK(Data!M904), "", Data!M904)</f>
        <v/>
      </c>
      <c r="N904" s="50" t="str">
        <f>IF(ISBLANK(Data!N904), "", Data!N904)</f>
        <v/>
      </c>
      <c r="O904" s="50" t="str">
        <f>IF(ISBLANK(Data!O904), "", Data!O904)</f>
        <v/>
      </c>
      <c r="P904" s="50" t="str">
        <f>IF(ISBLANK(Data!P904), "", Data!P904)</f>
        <v/>
      </c>
      <c r="Q904" s="50" t="str">
        <f>IF(ISBLANK(Data!Q904), "", Data!Q904)</f>
        <v/>
      </c>
      <c r="R904" s="50" t="str">
        <f>IF(ISBLANK(Data!R904), "", Data!R904)</f>
        <v/>
      </c>
      <c r="S904" s="20">
        <f>Data!W904-Data!CD904</f>
        <v>0</v>
      </c>
      <c r="T904" s="20">
        <f>Data!X904-Data!CE904</f>
        <v>0</v>
      </c>
      <c r="U904" s="20">
        <f>Data!Y904-Data!CF904</f>
        <v>0</v>
      </c>
      <c r="V904" s="20">
        <f>Data!Z904-Data!CG904</f>
        <v>0</v>
      </c>
      <c r="W904" s="20">
        <f>Data!AA904-Data!CH904</f>
        <v>0</v>
      </c>
      <c r="X904" s="20">
        <f>Data!AB904-Data!CI904</f>
        <v>0</v>
      </c>
      <c r="Y904" s="20">
        <f>Data!AC904-Data!CJ904</f>
        <v>0</v>
      </c>
      <c r="Z904" s="20">
        <f>Data!AD904-Data!CK904</f>
        <v>0</v>
      </c>
      <c r="AA904" s="20">
        <f>Data!AE904-Data!CL904</f>
        <v>0</v>
      </c>
      <c r="AB904" s="20">
        <f>Data!AF904-Data!CM904</f>
        <v>0</v>
      </c>
      <c r="AC904" s="20">
        <f>Data!AG904-Data!CN904</f>
        <v>0</v>
      </c>
      <c r="AD904" s="20">
        <f>Data!AH904-Data!CO904</f>
        <v>0</v>
      </c>
      <c r="AE904" s="20">
        <f>Data!AI904-Data!CP904</f>
        <v>0</v>
      </c>
      <c r="AF904" s="20">
        <f>Data!AJ904-Data!CQ904</f>
        <v>0</v>
      </c>
      <c r="AG904" s="20">
        <f>Data!AK904-Data!CR904</f>
        <v>0</v>
      </c>
      <c r="AH904" s="20">
        <f>Data!AL904-Data!CS904</f>
        <v>0</v>
      </c>
      <c r="AI904" s="20">
        <f>Data!AM904-Data!CT904</f>
        <v>0</v>
      </c>
      <c r="AJ904" s="20">
        <f>Data!AN904-Data!CU904</f>
        <v>0</v>
      </c>
      <c r="AK904" s="20">
        <f>Data!AO904-Data!CV904</f>
        <v>0</v>
      </c>
      <c r="AL904" s="20">
        <f>Data!AP904-Data!CW904</f>
        <v>0</v>
      </c>
      <c r="AM904" s="20">
        <f>Data!AQ904-Data!CX904</f>
        <v>0</v>
      </c>
      <c r="AN904" s="20">
        <f>Data!AR904-Data!CY904</f>
        <v>0</v>
      </c>
      <c r="AO904" s="20">
        <f>Data!AS904-Data!CZ904</f>
        <v>0</v>
      </c>
      <c r="AP904" s="20">
        <f>Data!AT904-Data!DA904</f>
        <v>0</v>
      </c>
      <c r="AQ904" s="20">
        <f>Data!AU904-Data!DB904</f>
        <v>0</v>
      </c>
      <c r="AR904" s="20">
        <f>Data!AV904-Data!DC904</f>
        <v>0</v>
      </c>
      <c r="AS904" s="20">
        <f>Data!AW904-Data!DD904</f>
        <v>0</v>
      </c>
      <c r="AT904" s="20">
        <f>Data!AX904-Data!DE904</f>
        <v>0</v>
      </c>
      <c r="AU904" s="20">
        <f>Data!AY904-Data!DF904</f>
        <v>0</v>
      </c>
      <c r="AV904" s="20">
        <f>Data!AZ904-Data!DG904</f>
        <v>0</v>
      </c>
      <c r="AW904" s="20">
        <f>Data!BA904-Data!DH904</f>
        <v>0</v>
      </c>
      <c r="AX904" s="20">
        <f>Data!BB904-Data!DI904</f>
        <v>0</v>
      </c>
      <c r="AY904" s="20">
        <f>Data!BC904-Data!DJ904</f>
        <v>0</v>
      </c>
      <c r="AZ904" s="20">
        <f>Data!BD904-Data!DK904</f>
        <v>0</v>
      </c>
      <c r="BA904" s="20">
        <f>Data!BE904-Data!DL904</f>
        <v>0</v>
      </c>
      <c r="BB904" s="20">
        <f>Data!BF904-Data!DM904</f>
        <v>0</v>
      </c>
      <c r="BC904" s="20">
        <f>Data!BG904-Data!DN904</f>
        <v>0</v>
      </c>
      <c r="BD904" s="20">
        <f>Data!BH904-Data!DO904</f>
        <v>0</v>
      </c>
      <c r="BE904" s="20">
        <f>Data!BI904-Data!DP904</f>
        <v>0</v>
      </c>
      <c r="BF904" s="20">
        <f>Data!BJ904-Data!DQ904</f>
        <v>0</v>
      </c>
      <c r="BG904" s="20">
        <f>Data!BK904-Data!DR904</f>
        <v>0</v>
      </c>
      <c r="BH904" s="20">
        <f>Data!BL904-Data!DS904</f>
        <v>0</v>
      </c>
      <c r="BI904" s="20">
        <f>Data!BM904-Data!DT904</f>
        <v>0</v>
      </c>
      <c r="BJ904" s="20">
        <f>Data!BN904-Data!DU904</f>
        <v>0</v>
      </c>
      <c r="BK904" s="20">
        <f>Data!BO904-Data!DV904</f>
        <v>0</v>
      </c>
      <c r="BL904" s="20">
        <f>Data!BP904-Data!DW904</f>
        <v>0</v>
      </c>
      <c r="BM904" s="20">
        <f>Data!BQ904-Data!DX904</f>
        <v>0</v>
      </c>
      <c r="BN904" s="20">
        <f>Data!BR904-Data!DY904</f>
        <v>0</v>
      </c>
      <c r="BO904" s="20">
        <f>Data!BS904-Data!DZ904</f>
        <v>0</v>
      </c>
      <c r="BP904" s="20">
        <f>Data!BT904-Data!EA904</f>
        <v>0</v>
      </c>
      <c r="BQ904" s="20">
        <f>Data!BU904-Data!EB904</f>
        <v>0</v>
      </c>
      <c r="BR904" s="20">
        <f>Data!BV904-Data!EC904</f>
        <v>0</v>
      </c>
      <c r="BS904" s="20">
        <f>Data!BW904-Data!ED904</f>
        <v>0</v>
      </c>
      <c r="BT904" s="20">
        <f>Data!BX904-Data!EE904</f>
        <v>0</v>
      </c>
      <c r="BU904" s="20">
        <f>Data!BY904-Data!EF904</f>
        <v>0</v>
      </c>
      <c r="BV904" s="20">
        <f>Data!BZ904-Data!EG904</f>
        <v>0</v>
      </c>
      <c r="BW904" s="20">
        <f>Data!CA904-Data!EH904</f>
        <v>0</v>
      </c>
      <c r="BX904" s="20">
        <f>Data!CB904-Data!EI904</f>
        <v>0</v>
      </c>
      <c r="BY904" s="20">
        <f>Data!CC904-Data!EJ904</f>
        <v>0</v>
      </c>
      <c r="BZ904" s="20">
        <f>Data!EK904</f>
        <v>0</v>
      </c>
      <c r="CA904" s="20">
        <f>Data!EL904</f>
        <v>0</v>
      </c>
      <c r="CB904" s="20">
        <f>Data!EM904</f>
        <v>0</v>
      </c>
      <c r="CC904" s="20">
        <f>Data!EN904</f>
        <v>0</v>
      </c>
      <c r="CD904" s="20">
        <f>Data!EO904</f>
        <v>0</v>
      </c>
      <c r="CE904" s="20">
        <f>Data!EP904</f>
        <v>0</v>
      </c>
      <c r="CF904" s="50" t="str">
        <f>IF(ISBLANK(Data!EQ904), "", Data!EQ904)</f>
        <v/>
      </c>
      <c r="CG904" s="50" t="str">
        <f>IF(ISBLANK(Data!ER904), "", Data!ER904)</f>
        <v/>
      </c>
      <c r="CH904" s="61" t="str">
        <f>IF(ISBLANK(Data!ES904), "", Data!ES904)</f>
        <v/>
      </c>
      <c r="CI904" s="61" t="str">
        <f>IF(ISBLANK(Data!ET904), "", Data!ET904)</f>
        <v/>
      </c>
    </row>
    <row r="905" spans="1:87" x14ac:dyDescent="0.45">
      <c r="A905" s="50" t="str">
        <f>IF(ISBLANK(Data!A905), "", Data!A905)</f>
        <v/>
      </c>
      <c r="B905" s="50" t="str">
        <f>IF(ISBLANK(Data!B905), "", Data!B905)</f>
        <v/>
      </c>
      <c r="C905" s="50" t="str">
        <f>IF(ISBLANK(Data!C905), "", Data!C905)</f>
        <v/>
      </c>
      <c r="D905" s="50" t="str">
        <f>IF(ISBLANK(Data!D905), "", Data!D905)</f>
        <v/>
      </c>
      <c r="E905" s="50" t="str">
        <f>IF(ISBLANK(Data!E905), "", Data!E905)</f>
        <v/>
      </c>
      <c r="F905" s="50" t="str">
        <f>IF(ISBLANK(Data!F905), "", Data!F905)</f>
        <v/>
      </c>
      <c r="G905" s="50" t="str">
        <f>IF(ISBLANK(Data!G905), "", Data!G905)</f>
        <v/>
      </c>
      <c r="H905" s="50" t="str">
        <f>IF(ISBLANK(Data!H905), "", Data!H905)</f>
        <v/>
      </c>
      <c r="I905" s="50" t="str">
        <f>IF(ISBLANK(Data!I905), "", Data!I905)</f>
        <v/>
      </c>
      <c r="J905" s="50" t="str">
        <f>IF(ISBLANK(Data!J905), "", Data!J905)</f>
        <v/>
      </c>
      <c r="K905" s="50" t="str">
        <f>IF(ISBLANK(Data!K905), "", Data!K905)</f>
        <v/>
      </c>
      <c r="L905" s="50" t="str">
        <f>IF(ISBLANK(Data!L905), "", Data!L905)</f>
        <v/>
      </c>
      <c r="M905" s="50" t="str">
        <f>IF(ISBLANK(Data!M905), "", Data!M905)</f>
        <v/>
      </c>
      <c r="N905" s="50" t="str">
        <f>IF(ISBLANK(Data!N905), "", Data!N905)</f>
        <v/>
      </c>
      <c r="O905" s="50" t="str">
        <f>IF(ISBLANK(Data!O905), "", Data!O905)</f>
        <v/>
      </c>
      <c r="P905" s="50" t="str">
        <f>IF(ISBLANK(Data!P905), "", Data!P905)</f>
        <v/>
      </c>
      <c r="Q905" s="50" t="str">
        <f>IF(ISBLANK(Data!Q905), "", Data!Q905)</f>
        <v/>
      </c>
      <c r="R905" s="50" t="str">
        <f>IF(ISBLANK(Data!R905), "", Data!R905)</f>
        <v/>
      </c>
      <c r="S905" s="20">
        <f>Data!W905-Data!CD905</f>
        <v>0</v>
      </c>
      <c r="T905" s="20">
        <f>Data!X905-Data!CE905</f>
        <v>0</v>
      </c>
      <c r="U905" s="20">
        <f>Data!Y905-Data!CF905</f>
        <v>0</v>
      </c>
      <c r="V905" s="20">
        <f>Data!Z905-Data!CG905</f>
        <v>0</v>
      </c>
      <c r="W905" s="20">
        <f>Data!AA905-Data!CH905</f>
        <v>0</v>
      </c>
      <c r="X905" s="20">
        <f>Data!AB905-Data!CI905</f>
        <v>0</v>
      </c>
      <c r="Y905" s="20">
        <f>Data!AC905-Data!CJ905</f>
        <v>0</v>
      </c>
      <c r="Z905" s="20">
        <f>Data!AD905-Data!CK905</f>
        <v>0</v>
      </c>
      <c r="AA905" s="20">
        <f>Data!AE905-Data!CL905</f>
        <v>0</v>
      </c>
      <c r="AB905" s="20">
        <f>Data!AF905-Data!CM905</f>
        <v>0</v>
      </c>
      <c r="AC905" s="20">
        <f>Data!AG905-Data!CN905</f>
        <v>0</v>
      </c>
      <c r="AD905" s="20">
        <f>Data!AH905-Data!CO905</f>
        <v>0</v>
      </c>
      <c r="AE905" s="20">
        <f>Data!AI905-Data!CP905</f>
        <v>0</v>
      </c>
      <c r="AF905" s="20">
        <f>Data!AJ905-Data!CQ905</f>
        <v>0</v>
      </c>
      <c r="AG905" s="20">
        <f>Data!AK905-Data!CR905</f>
        <v>0</v>
      </c>
      <c r="AH905" s="20">
        <f>Data!AL905-Data!CS905</f>
        <v>0</v>
      </c>
      <c r="AI905" s="20">
        <f>Data!AM905-Data!CT905</f>
        <v>0</v>
      </c>
      <c r="AJ905" s="20">
        <f>Data!AN905-Data!CU905</f>
        <v>0</v>
      </c>
      <c r="AK905" s="20">
        <f>Data!AO905-Data!CV905</f>
        <v>0</v>
      </c>
      <c r="AL905" s="20">
        <f>Data!AP905-Data!CW905</f>
        <v>0</v>
      </c>
      <c r="AM905" s="20">
        <f>Data!AQ905-Data!CX905</f>
        <v>0</v>
      </c>
      <c r="AN905" s="20">
        <f>Data!AR905-Data!CY905</f>
        <v>0</v>
      </c>
      <c r="AO905" s="20">
        <f>Data!AS905-Data!CZ905</f>
        <v>0</v>
      </c>
      <c r="AP905" s="20">
        <f>Data!AT905-Data!DA905</f>
        <v>0</v>
      </c>
      <c r="AQ905" s="20">
        <f>Data!AU905-Data!DB905</f>
        <v>0</v>
      </c>
      <c r="AR905" s="20">
        <f>Data!AV905-Data!DC905</f>
        <v>0</v>
      </c>
      <c r="AS905" s="20">
        <f>Data!AW905-Data!DD905</f>
        <v>0</v>
      </c>
      <c r="AT905" s="20">
        <f>Data!AX905-Data!DE905</f>
        <v>0</v>
      </c>
      <c r="AU905" s="20">
        <f>Data!AY905-Data!DF905</f>
        <v>0</v>
      </c>
      <c r="AV905" s="20">
        <f>Data!AZ905-Data!DG905</f>
        <v>0</v>
      </c>
      <c r="AW905" s="20">
        <f>Data!BA905-Data!DH905</f>
        <v>0</v>
      </c>
      <c r="AX905" s="20">
        <f>Data!BB905-Data!DI905</f>
        <v>0</v>
      </c>
      <c r="AY905" s="20">
        <f>Data!BC905-Data!DJ905</f>
        <v>0</v>
      </c>
      <c r="AZ905" s="20">
        <f>Data!BD905-Data!DK905</f>
        <v>0</v>
      </c>
      <c r="BA905" s="20">
        <f>Data!BE905-Data!DL905</f>
        <v>0</v>
      </c>
      <c r="BB905" s="20">
        <f>Data!BF905-Data!DM905</f>
        <v>0</v>
      </c>
      <c r="BC905" s="20">
        <f>Data!BG905-Data!DN905</f>
        <v>0</v>
      </c>
      <c r="BD905" s="20">
        <f>Data!BH905-Data!DO905</f>
        <v>0</v>
      </c>
      <c r="BE905" s="20">
        <f>Data!BI905-Data!DP905</f>
        <v>0</v>
      </c>
      <c r="BF905" s="20">
        <f>Data!BJ905-Data!DQ905</f>
        <v>0</v>
      </c>
      <c r="BG905" s="20">
        <f>Data!BK905-Data!DR905</f>
        <v>0</v>
      </c>
      <c r="BH905" s="20">
        <f>Data!BL905-Data!DS905</f>
        <v>0</v>
      </c>
      <c r="BI905" s="20">
        <f>Data!BM905-Data!DT905</f>
        <v>0</v>
      </c>
      <c r="BJ905" s="20">
        <f>Data!BN905-Data!DU905</f>
        <v>0</v>
      </c>
      <c r="BK905" s="20">
        <f>Data!BO905-Data!DV905</f>
        <v>0</v>
      </c>
      <c r="BL905" s="20">
        <f>Data!BP905-Data!DW905</f>
        <v>0</v>
      </c>
      <c r="BM905" s="20">
        <f>Data!BQ905-Data!DX905</f>
        <v>0</v>
      </c>
      <c r="BN905" s="20">
        <f>Data!BR905-Data!DY905</f>
        <v>0</v>
      </c>
      <c r="BO905" s="20">
        <f>Data!BS905-Data!DZ905</f>
        <v>0</v>
      </c>
      <c r="BP905" s="20">
        <f>Data!BT905-Data!EA905</f>
        <v>0</v>
      </c>
      <c r="BQ905" s="20">
        <f>Data!BU905-Data!EB905</f>
        <v>0</v>
      </c>
      <c r="BR905" s="20">
        <f>Data!BV905-Data!EC905</f>
        <v>0</v>
      </c>
      <c r="BS905" s="20">
        <f>Data!BW905-Data!ED905</f>
        <v>0</v>
      </c>
      <c r="BT905" s="20">
        <f>Data!BX905-Data!EE905</f>
        <v>0</v>
      </c>
      <c r="BU905" s="20">
        <f>Data!BY905-Data!EF905</f>
        <v>0</v>
      </c>
      <c r="BV905" s="20">
        <f>Data!BZ905-Data!EG905</f>
        <v>0</v>
      </c>
      <c r="BW905" s="20">
        <f>Data!CA905-Data!EH905</f>
        <v>0</v>
      </c>
      <c r="BX905" s="20">
        <f>Data!CB905-Data!EI905</f>
        <v>0</v>
      </c>
      <c r="BY905" s="20">
        <f>Data!CC905-Data!EJ905</f>
        <v>0</v>
      </c>
      <c r="BZ905" s="20">
        <f>Data!EK905</f>
        <v>0</v>
      </c>
      <c r="CA905" s="20">
        <f>Data!EL905</f>
        <v>0</v>
      </c>
      <c r="CB905" s="20">
        <f>Data!EM905</f>
        <v>0</v>
      </c>
      <c r="CC905" s="20">
        <f>Data!EN905</f>
        <v>0</v>
      </c>
      <c r="CD905" s="20">
        <f>Data!EO905</f>
        <v>0</v>
      </c>
      <c r="CE905" s="20">
        <f>Data!EP905</f>
        <v>0</v>
      </c>
      <c r="CF905" s="50" t="str">
        <f>IF(ISBLANK(Data!EQ905), "", Data!EQ905)</f>
        <v/>
      </c>
      <c r="CG905" s="50" t="str">
        <f>IF(ISBLANK(Data!ER905), "", Data!ER905)</f>
        <v/>
      </c>
      <c r="CH905" s="61" t="str">
        <f>IF(ISBLANK(Data!ES905), "", Data!ES905)</f>
        <v/>
      </c>
      <c r="CI905" s="61" t="str">
        <f>IF(ISBLANK(Data!ET905), "", Data!ET905)</f>
        <v/>
      </c>
    </row>
    <row r="906" spans="1:87" x14ac:dyDescent="0.45">
      <c r="A906" s="50" t="str">
        <f>IF(ISBLANK(Data!A906), "", Data!A906)</f>
        <v/>
      </c>
      <c r="B906" s="50" t="str">
        <f>IF(ISBLANK(Data!B906), "", Data!B906)</f>
        <v/>
      </c>
      <c r="C906" s="50" t="str">
        <f>IF(ISBLANK(Data!C906), "", Data!C906)</f>
        <v/>
      </c>
      <c r="D906" s="50" t="str">
        <f>IF(ISBLANK(Data!D906), "", Data!D906)</f>
        <v/>
      </c>
      <c r="E906" s="50" t="str">
        <f>IF(ISBLANK(Data!E906), "", Data!E906)</f>
        <v/>
      </c>
      <c r="F906" s="50" t="str">
        <f>IF(ISBLANK(Data!F906), "", Data!F906)</f>
        <v/>
      </c>
      <c r="G906" s="50" t="str">
        <f>IF(ISBLANK(Data!G906), "", Data!G906)</f>
        <v/>
      </c>
      <c r="H906" s="50" t="str">
        <f>IF(ISBLANK(Data!H906), "", Data!H906)</f>
        <v/>
      </c>
      <c r="I906" s="50" t="str">
        <f>IF(ISBLANK(Data!I906), "", Data!I906)</f>
        <v/>
      </c>
      <c r="J906" s="50" t="str">
        <f>IF(ISBLANK(Data!J906), "", Data!J906)</f>
        <v/>
      </c>
      <c r="K906" s="50" t="str">
        <f>IF(ISBLANK(Data!K906), "", Data!K906)</f>
        <v/>
      </c>
      <c r="L906" s="50" t="str">
        <f>IF(ISBLANK(Data!L906), "", Data!L906)</f>
        <v/>
      </c>
      <c r="M906" s="50" t="str">
        <f>IF(ISBLANK(Data!M906), "", Data!M906)</f>
        <v/>
      </c>
      <c r="N906" s="50" t="str">
        <f>IF(ISBLANK(Data!N906), "", Data!N906)</f>
        <v/>
      </c>
      <c r="O906" s="50" t="str">
        <f>IF(ISBLANK(Data!O906), "", Data!O906)</f>
        <v/>
      </c>
      <c r="P906" s="50" t="str">
        <f>IF(ISBLANK(Data!P906), "", Data!P906)</f>
        <v/>
      </c>
      <c r="Q906" s="50" t="str">
        <f>IF(ISBLANK(Data!Q906), "", Data!Q906)</f>
        <v/>
      </c>
      <c r="R906" s="50" t="str">
        <f>IF(ISBLANK(Data!R906), "", Data!R906)</f>
        <v/>
      </c>
      <c r="S906" s="20">
        <f>Data!W906-Data!CD906</f>
        <v>0</v>
      </c>
      <c r="T906" s="20">
        <f>Data!X906-Data!CE906</f>
        <v>0</v>
      </c>
      <c r="U906" s="20">
        <f>Data!Y906-Data!CF906</f>
        <v>0</v>
      </c>
      <c r="V906" s="20">
        <f>Data!Z906-Data!CG906</f>
        <v>0</v>
      </c>
      <c r="W906" s="20">
        <f>Data!AA906-Data!CH906</f>
        <v>0</v>
      </c>
      <c r="X906" s="20">
        <f>Data!AB906-Data!CI906</f>
        <v>0</v>
      </c>
      <c r="Y906" s="20">
        <f>Data!AC906-Data!CJ906</f>
        <v>0</v>
      </c>
      <c r="Z906" s="20">
        <f>Data!AD906-Data!CK906</f>
        <v>0</v>
      </c>
      <c r="AA906" s="20">
        <f>Data!AE906-Data!CL906</f>
        <v>0</v>
      </c>
      <c r="AB906" s="20">
        <f>Data!AF906-Data!CM906</f>
        <v>0</v>
      </c>
      <c r="AC906" s="20">
        <f>Data!AG906-Data!CN906</f>
        <v>0</v>
      </c>
      <c r="AD906" s="20">
        <f>Data!AH906-Data!CO906</f>
        <v>0</v>
      </c>
      <c r="AE906" s="20">
        <f>Data!AI906-Data!CP906</f>
        <v>0</v>
      </c>
      <c r="AF906" s="20">
        <f>Data!AJ906-Data!CQ906</f>
        <v>0</v>
      </c>
      <c r="AG906" s="20">
        <f>Data!AK906-Data!CR906</f>
        <v>0</v>
      </c>
      <c r="AH906" s="20">
        <f>Data!AL906-Data!CS906</f>
        <v>0</v>
      </c>
      <c r="AI906" s="20">
        <f>Data!AM906-Data!CT906</f>
        <v>0</v>
      </c>
      <c r="AJ906" s="20">
        <f>Data!AN906-Data!CU906</f>
        <v>0</v>
      </c>
      <c r="AK906" s="20">
        <f>Data!AO906-Data!CV906</f>
        <v>0</v>
      </c>
      <c r="AL906" s="20">
        <f>Data!AP906-Data!CW906</f>
        <v>0</v>
      </c>
      <c r="AM906" s="20">
        <f>Data!AQ906-Data!CX906</f>
        <v>0</v>
      </c>
      <c r="AN906" s="20">
        <f>Data!AR906-Data!CY906</f>
        <v>0</v>
      </c>
      <c r="AO906" s="20">
        <f>Data!AS906-Data!CZ906</f>
        <v>0</v>
      </c>
      <c r="AP906" s="20">
        <f>Data!AT906-Data!DA906</f>
        <v>0</v>
      </c>
      <c r="AQ906" s="20">
        <f>Data!AU906-Data!DB906</f>
        <v>0</v>
      </c>
      <c r="AR906" s="20">
        <f>Data!AV906-Data!DC906</f>
        <v>0</v>
      </c>
      <c r="AS906" s="20">
        <f>Data!AW906-Data!DD906</f>
        <v>0</v>
      </c>
      <c r="AT906" s="20">
        <f>Data!AX906-Data!DE906</f>
        <v>0</v>
      </c>
      <c r="AU906" s="20">
        <f>Data!AY906-Data!DF906</f>
        <v>0</v>
      </c>
      <c r="AV906" s="20">
        <f>Data!AZ906-Data!DG906</f>
        <v>0</v>
      </c>
      <c r="AW906" s="20">
        <f>Data!BA906-Data!DH906</f>
        <v>0</v>
      </c>
      <c r="AX906" s="20">
        <f>Data!BB906-Data!DI906</f>
        <v>0</v>
      </c>
      <c r="AY906" s="20">
        <f>Data!BC906-Data!DJ906</f>
        <v>0</v>
      </c>
      <c r="AZ906" s="20">
        <f>Data!BD906-Data!DK906</f>
        <v>0</v>
      </c>
      <c r="BA906" s="20">
        <f>Data!BE906-Data!DL906</f>
        <v>0</v>
      </c>
      <c r="BB906" s="20">
        <f>Data!BF906-Data!DM906</f>
        <v>0</v>
      </c>
      <c r="BC906" s="20">
        <f>Data!BG906-Data!DN906</f>
        <v>0</v>
      </c>
      <c r="BD906" s="20">
        <f>Data!BH906-Data!DO906</f>
        <v>0</v>
      </c>
      <c r="BE906" s="20">
        <f>Data!BI906-Data!DP906</f>
        <v>0</v>
      </c>
      <c r="BF906" s="20">
        <f>Data!BJ906-Data!DQ906</f>
        <v>0</v>
      </c>
      <c r="BG906" s="20">
        <f>Data!BK906-Data!DR906</f>
        <v>0</v>
      </c>
      <c r="BH906" s="20">
        <f>Data!BL906-Data!DS906</f>
        <v>0</v>
      </c>
      <c r="BI906" s="20">
        <f>Data!BM906-Data!DT906</f>
        <v>0</v>
      </c>
      <c r="BJ906" s="20">
        <f>Data!BN906-Data!DU906</f>
        <v>0</v>
      </c>
      <c r="BK906" s="20">
        <f>Data!BO906-Data!DV906</f>
        <v>0</v>
      </c>
      <c r="BL906" s="20">
        <f>Data!BP906-Data!DW906</f>
        <v>0</v>
      </c>
      <c r="BM906" s="20">
        <f>Data!BQ906-Data!DX906</f>
        <v>0</v>
      </c>
      <c r="BN906" s="20">
        <f>Data!BR906-Data!DY906</f>
        <v>0</v>
      </c>
      <c r="BO906" s="20">
        <f>Data!BS906-Data!DZ906</f>
        <v>0</v>
      </c>
      <c r="BP906" s="20">
        <f>Data!BT906-Data!EA906</f>
        <v>0</v>
      </c>
      <c r="BQ906" s="20">
        <f>Data!BU906-Data!EB906</f>
        <v>0</v>
      </c>
      <c r="BR906" s="20">
        <f>Data!BV906-Data!EC906</f>
        <v>0</v>
      </c>
      <c r="BS906" s="20">
        <f>Data!BW906-Data!ED906</f>
        <v>0</v>
      </c>
      <c r="BT906" s="20">
        <f>Data!BX906-Data!EE906</f>
        <v>0</v>
      </c>
      <c r="BU906" s="20">
        <f>Data!BY906-Data!EF906</f>
        <v>0</v>
      </c>
      <c r="BV906" s="20">
        <f>Data!BZ906-Data!EG906</f>
        <v>0</v>
      </c>
      <c r="BW906" s="20">
        <f>Data!CA906-Data!EH906</f>
        <v>0</v>
      </c>
      <c r="BX906" s="20">
        <f>Data!CB906-Data!EI906</f>
        <v>0</v>
      </c>
      <c r="BY906" s="20">
        <f>Data!CC906-Data!EJ906</f>
        <v>0</v>
      </c>
      <c r="BZ906" s="20">
        <f>Data!EK906</f>
        <v>0</v>
      </c>
      <c r="CA906" s="20">
        <f>Data!EL906</f>
        <v>0</v>
      </c>
      <c r="CB906" s="20">
        <f>Data!EM906</f>
        <v>0</v>
      </c>
      <c r="CC906" s="20">
        <f>Data!EN906</f>
        <v>0</v>
      </c>
      <c r="CD906" s="20">
        <f>Data!EO906</f>
        <v>0</v>
      </c>
      <c r="CE906" s="20">
        <f>Data!EP906</f>
        <v>0</v>
      </c>
      <c r="CF906" s="50" t="str">
        <f>IF(ISBLANK(Data!EQ906), "", Data!EQ906)</f>
        <v/>
      </c>
      <c r="CG906" s="50" t="str">
        <f>IF(ISBLANK(Data!ER906), "", Data!ER906)</f>
        <v/>
      </c>
      <c r="CH906" s="61" t="str">
        <f>IF(ISBLANK(Data!ES906), "", Data!ES906)</f>
        <v/>
      </c>
      <c r="CI906" s="61" t="str">
        <f>IF(ISBLANK(Data!ET906), "", Data!ET906)</f>
        <v/>
      </c>
    </row>
    <row r="907" spans="1:87" x14ac:dyDescent="0.45">
      <c r="A907" s="50" t="str">
        <f>IF(ISBLANK(Data!A907), "", Data!A907)</f>
        <v/>
      </c>
      <c r="B907" s="50" t="str">
        <f>IF(ISBLANK(Data!B907), "", Data!B907)</f>
        <v/>
      </c>
      <c r="C907" s="50" t="str">
        <f>IF(ISBLANK(Data!C907), "", Data!C907)</f>
        <v/>
      </c>
      <c r="D907" s="50" t="str">
        <f>IF(ISBLANK(Data!D907), "", Data!D907)</f>
        <v/>
      </c>
      <c r="E907" s="50" t="str">
        <f>IF(ISBLANK(Data!E907), "", Data!E907)</f>
        <v/>
      </c>
      <c r="F907" s="50" t="str">
        <f>IF(ISBLANK(Data!F907), "", Data!F907)</f>
        <v/>
      </c>
      <c r="G907" s="50" t="str">
        <f>IF(ISBLANK(Data!G907), "", Data!G907)</f>
        <v/>
      </c>
      <c r="H907" s="50" t="str">
        <f>IF(ISBLANK(Data!H907), "", Data!H907)</f>
        <v/>
      </c>
      <c r="I907" s="50" t="str">
        <f>IF(ISBLANK(Data!I907), "", Data!I907)</f>
        <v/>
      </c>
      <c r="J907" s="50" t="str">
        <f>IF(ISBLANK(Data!J907), "", Data!J907)</f>
        <v/>
      </c>
      <c r="K907" s="50" t="str">
        <f>IF(ISBLANK(Data!K907), "", Data!K907)</f>
        <v/>
      </c>
      <c r="L907" s="50" t="str">
        <f>IF(ISBLANK(Data!L907), "", Data!L907)</f>
        <v/>
      </c>
      <c r="M907" s="50" t="str">
        <f>IF(ISBLANK(Data!M907), "", Data!M907)</f>
        <v/>
      </c>
      <c r="N907" s="50" t="str">
        <f>IF(ISBLANK(Data!N907), "", Data!N907)</f>
        <v/>
      </c>
      <c r="O907" s="50" t="str">
        <f>IF(ISBLANK(Data!O907), "", Data!O907)</f>
        <v/>
      </c>
      <c r="P907" s="50" t="str">
        <f>IF(ISBLANK(Data!P907), "", Data!P907)</f>
        <v/>
      </c>
      <c r="Q907" s="50" t="str">
        <f>IF(ISBLANK(Data!Q907), "", Data!Q907)</f>
        <v/>
      </c>
      <c r="R907" s="50" t="str">
        <f>IF(ISBLANK(Data!R907), "", Data!R907)</f>
        <v/>
      </c>
      <c r="S907" s="20">
        <f>Data!W907-Data!CD907</f>
        <v>0</v>
      </c>
      <c r="T907" s="20">
        <f>Data!X907-Data!CE907</f>
        <v>0</v>
      </c>
      <c r="U907" s="20">
        <f>Data!Y907-Data!CF907</f>
        <v>0</v>
      </c>
      <c r="V907" s="20">
        <f>Data!Z907-Data!CG907</f>
        <v>0</v>
      </c>
      <c r="W907" s="20">
        <f>Data!AA907-Data!CH907</f>
        <v>0</v>
      </c>
      <c r="X907" s="20">
        <f>Data!AB907-Data!CI907</f>
        <v>0</v>
      </c>
      <c r="Y907" s="20">
        <f>Data!AC907-Data!CJ907</f>
        <v>0</v>
      </c>
      <c r="Z907" s="20">
        <f>Data!AD907-Data!CK907</f>
        <v>0</v>
      </c>
      <c r="AA907" s="20">
        <f>Data!AE907-Data!CL907</f>
        <v>0</v>
      </c>
      <c r="AB907" s="20">
        <f>Data!AF907-Data!CM907</f>
        <v>0</v>
      </c>
      <c r="AC907" s="20">
        <f>Data!AG907-Data!CN907</f>
        <v>0</v>
      </c>
      <c r="AD907" s="20">
        <f>Data!AH907-Data!CO907</f>
        <v>0</v>
      </c>
      <c r="AE907" s="20">
        <f>Data!AI907-Data!CP907</f>
        <v>0</v>
      </c>
      <c r="AF907" s="20">
        <f>Data!AJ907-Data!CQ907</f>
        <v>0</v>
      </c>
      <c r="AG907" s="20">
        <f>Data!AK907-Data!CR907</f>
        <v>0</v>
      </c>
      <c r="AH907" s="20">
        <f>Data!AL907-Data!CS907</f>
        <v>0</v>
      </c>
      <c r="AI907" s="20">
        <f>Data!AM907-Data!CT907</f>
        <v>0</v>
      </c>
      <c r="AJ907" s="20">
        <f>Data!AN907-Data!CU907</f>
        <v>0</v>
      </c>
      <c r="AK907" s="20">
        <f>Data!AO907-Data!CV907</f>
        <v>0</v>
      </c>
      <c r="AL907" s="20">
        <f>Data!AP907-Data!CW907</f>
        <v>0</v>
      </c>
      <c r="AM907" s="20">
        <f>Data!AQ907-Data!CX907</f>
        <v>0</v>
      </c>
      <c r="AN907" s="20">
        <f>Data!AR907-Data!CY907</f>
        <v>0</v>
      </c>
      <c r="AO907" s="20">
        <f>Data!AS907-Data!CZ907</f>
        <v>0</v>
      </c>
      <c r="AP907" s="20">
        <f>Data!AT907-Data!DA907</f>
        <v>0</v>
      </c>
      <c r="AQ907" s="20">
        <f>Data!AU907-Data!DB907</f>
        <v>0</v>
      </c>
      <c r="AR907" s="20">
        <f>Data!AV907-Data!DC907</f>
        <v>0</v>
      </c>
      <c r="AS907" s="20">
        <f>Data!AW907-Data!DD907</f>
        <v>0</v>
      </c>
      <c r="AT907" s="20">
        <f>Data!AX907-Data!DE907</f>
        <v>0</v>
      </c>
      <c r="AU907" s="20">
        <f>Data!AY907-Data!DF907</f>
        <v>0</v>
      </c>
      <c r="AV907" s="20">
        <f>Data!AZ907-Data!DG907</f>
        <v>0</v>
      </c>
      <c r="AW907" s="20">
        <f>Data!BA907-Data!DH907</f>
        <v>0</v>
      </c>
      <c r="AX907" s="20">
        <f>Data!BB907-Data!DI907</f>
        <v>0</v>
      </c>
      <c r="AY907" s="20">
        <f>Data!BC907-Data!DJ907</f>
        <v>0</v>
      </c>
      <c r="AZ907" s="20">
        <f>Data!BD907-Data!DK907</f>
        <v>0</v>
      </c>
      <c r="BA907" s="20">
        <f>Data!BE907-Data!DL907</f>
        <v>0</v>
      </c>
      <c r="BB907" s="20">
        <f>Data!BF907-Data!DM907</f>
        <v>0</v>
      </c>
      <c r="BC907" s="20">
        <f>Data!BG907-Data!DN907</f>
        <v>0</v>
      </c>
      <c r="BD907" s="20">
        <f>Data!BH907-Data!DO907</f>
        <v>0</v>
      </c>
      <c r="BE907" s="20">
        <f>Data!BI907-Data!DP907</f>
        <v>0</v>
      </c>
      <c r="BF907" s="20">
        <f>Data!BJ907-Data!DQ907</f>
        <v>0</v>
      </c>
      <c r="BG907" s="20">
        <f>Data!BK907-Data!DR907</f>
        <v>0</v>
      </c>
      <c r="BH907" s="20">
        <f>Data!BL907-Data!DS907</f>
        <v>0</v>
      </c>
      <c r="BI907" s="20">
        <f>Data!BM907-Data!DT907</f>
        <v>0</v>
      </c>
      <c r="BJ907" s="20">
        <f>Data!BN907-Data!DU907</f>
        <v>0</v>
      </c>
      <c r="BK907" s="20">
        <f>Data!BO907-Data!DV907</f>
        <v>0</v>
      </c>
      <c r="BL907" s="20">
        <f>Data!BP907-Data!DW907</f>
        <v>0</v>
      </c>
      <c r="BM907" s="20">
        <f>Data!BQ907-Data!DX907</f>
        <v>0</v>
      </c>
      <c r="BN907" s="20">
        <f>Data!BR907-Data!DY907</f>
        <v>0</v>
      </c>
      <c r="BO907" s="20">
        <f>Data!BS907-Data!DZ907</f>
        <v>0</v>
      </c>
      <c r="BP907" s="20">
        <f>Data!BT907-Data!EA907</f>
        <v>0</v>
      </c>
      <c r="BQ907" s="20">
        <f>Data!BU907-Data!EB907</f>
        <v>0</v>
      </c>
      <c r="BR907" s="20">
        <f>Data!BV907-Data!EC907</f>
        <v>0</v>
      </c>
      <c r="BS907" s="20">
        <f>Data!BW907-Data!ED907</f>
        <v>0</v>
      </c>
      <c r="BT907" s="20">
        <f>Data!BX907-Data!EE907</f>
        <v>0</v>
      </c>
      <c r="BU907" s="20">
        <f>Data!BY907-Data!EF907</f>
        <v>0</v>
      </c>
      <c r="BV907" s="20">
        <f>Data!BZ907-Data!EG907</f>
        <v>0</v>
      </c>
      <c r="BW907" s="20">
        <f>Data!CA907-Data!EH907</f>
        <v>0</v>
      </c>
      <c r="BX907" s="20">
        <f>Data!CB907-Data!EI907</f>
        <v>0</v>
      </c>
      <c r="BY907" s="20">
        <f>Data!CC907-Data!EJ907</f>
        <v>0</v>
      </c>
      <c r="BZ907" s="20">
        <f>Data!EK907</f>
        <v>0</v>
      </c>
      <c r="CA907" s="20">
        <f>Data!EL907</f>
        <v>0</v>
      </c>
      <c r="CB907" s="20">
        <f>Data!EM907</f>
        <v>0</v>
      </c>
      <c r="CC907" s="20">
        <f>Data!EN907</f>
        <v>0</v>
      </c>
      <c r="CD907" s="20">
        <f>Data!EO907</f>
        <v>0</v>
      </c>
      <c r="CE907" s="20">
        <f>Data!EP907</f>
        <v>0</v>
      </c>
      <c r="CF907" s="50" t="str">
        <f>IF(ISBLANK(Data!EQ907), "", Data!EQ907)</f>
        <v/>
      </c>
      <c r="CG907" s="50" t="str">
        <f>IF(ISBLANK(Data!ER907), "", Data!ER907)</f>
        <v/>
      </c>
      <c r="CH907" s="61" t="str">
        <f>IF(ISBLANK(Data!ES907), "", Data!ES907)</f>
        <v/>
      </c>
      <c r="CI907" s="61" t="str">
        <f>IF(ISBLANK(Data!ET907), "", Data!ET907)</f>
        <v/>
      </c>
    </row>
    <row r="908" spans="1:87" x14ac:dyDescent="0.45">
      <c r="A908" s="50" t="str">
        <f>IF(ISBLANK(Data!A908), "", Data!A908)</f>
        <v/>
      </c>
      <c r="B908" s="50" t="str">
        <f>IF(ISBLANK(Data!B908), "", Data!B908)</f>
        <v/>
      </c>
      <c r="C908" s="50" t="str">
        <f>IF(ISBLANK(Data!C908), "", Data!C908)</f>
        <v/>
      </c>
      <c r="D908" s="50" t="str">
        <f>IF(ISBLANK(Data!D908), "", Data!D908)</f>
        <v/>
      </c>
      <c r="E908" s="50" t="str">
        <f>IF(ISBLANK(Data!E908), "", Data!E908)</f>
        <v/>
      </c>
      <c r="F908" s="50" t="str">
        <f>IF(ISBLANK(Data!F908), "", Data!F908)</f>
        <v/>
      </c>
      <c r="G908" s="50" t="str">
        <f>IF(ISBLANK(Data!G908), "", Data!G908)</f>
        <v/>
      </c>
      <c r="H908" s="50" t="str">
        <f>IF(ISBLANK(Data!H908), "", Data!H908)</f>
        <v/>
      </c>
      <c r="I908" s="50" t="str">
        <f>IF(ISBLANK(Data!I908), "", Data!I908)</f>
        <v/>
      </c>
      <c r="J908" s="50" t="str">
        <f>IF(ISBLANK(Data!J908), "", Data!J908)</f>
        <v/>
      </c>
      <c r="K908" s="50" t="str">
        <f>IF(ISBLANK(Data!K908), "", Data!K908)</f>
        <v/>
      </c>
      <c r="L908" s="50" t="str">
        <f>IF(ISBLANK(Data!L908), "", Data!L908)</f>
        <v/>
      </c>
      <c r="M908" s="50" t="str">
        <f>IF(ISBLANK(Data!M908), "", Data!M908)</f>
        <v/>
      </c>
      <c r="N908" s="50" t="str">
        <f>IF(ISBLANK(Data!N908), "", Data!N908)</f>
        <v/>
      </c>
      <c r="O908" s="50" t="str">
        <f>IF(ISBLANK(Data!O908), "", Data!O908)</f>
        <v/>
      </c>
      <c r="P908" s="50" t="str">
        <f>IF(ISBLANK(Data!P908), "", Data!P908)</f>
        <v/>
      </c>
      <c r="Q908" s="50" t="str">
        <f>IF(ISBLANK(Data!Q908), "", Data!Q908)</f>
        <v/>
      </c>
      <c r="R908" s="50" t="str">
        <f>IF(ISBLANK(Data!R908), "", Data!R908)</f>
        <v/>
      </c>
      <c r="S908" s="20">
        <f>Data!W908-Data!CD908</f>
        <v>0</v>
      </c>
      <c r="T908" s="20">
        <f>Data!X908-Data!CE908</f>
        <v>0</v>
      </c>
      <c r="U908" s="20">
        <f>Data!Y908-Data!CF908</f>
        <v>0</v>
      </c>
      <c r="V908" s="20">
        <f>Data!Z908-Data!CG908</f>
        <v>0</v>
      </c>
      <c r="W908" s="20">
        <f>Data!AA908-Data!CH908</f>
        <v>0</v>
      </c>
      <c r="X908" s="20">
        <f>Data!AB908-Data!CI908</f>
        <v>0</v>
      </c>
      <c r="Y908" s="20">
        <f>Data!AC908-Data!CJ908</f>
        <v>0</v>
      </c>
      <c r="Z908" s="20">
        <f>Data!AD908-Data!CK908</f>
        <v>0</v>
      </c>
      <c r="AA908" s="20">
        <f>Data!AE908-Data!CL908</f>
        <v>0</v>
      </c>
      <c r="AB908" s="20">
        <f>Data!AF908-Data!CM908</f>
        <v>0</v>
      </c>
      <c r="AC908" s="20">
        <f>Data!AG908-Data!CN908</f>
        <v>0</v>
      </c>
      <c r="AD908" s="20">
        <f>Data!AH908-Data!CO908</f>
        <v>0</v>
      </c>
      <c r="AE908" s="20">
        <f>Data!AI908-Data!CP908</f>
        <v>0</v>
      </c>
      <c r="AF908" s="20">
        <f>Data!AJ908-Data!CQ908</f>
        <v>0</v>
      </c>
      <c r="AG908" s="20">
        <f>Data!AK908-Data!CR908</f>
        <v>0</v>
      </c>
      <c r="AH908" s="20">
        <f>Data!AL908-Data!CS908</f>
        <v>0</v>
      </c>
      <c r="AI908" s="20">
        <f>Data!AM908-Data!CT908</f>
        <v>0</v>
      </c>
      <c r="AJ908" s="20">
        <f>Data!AN908-Data!CU908</f>
        <v>0</v>
      </c>
      <c r="AK908" s="20">
        <f>Data!AO908-Data!CV908</f>
        <v>0</v>
      </c>
      <c r="AL908" s="20">
        <f>Data!AP908-Data!CW908</f>
        <v>0</v>
      </c>
      <c r="AM908" s="20">
        <f>Data!AQ908-Data!CX908</f>
        <v>0</v>
      </c>
      <c r="AN908" s="20">
        <f>Data!AR908-Data!CY908</f>
        <v>0</v>
      </c>
      <c r="AO908" s="20">
        <f>Data!AS908-Data!CZ908</f>
        <v>0</v>
      </c>
      <c r="AP908" s="20">
        <f>Data!AT908-Data!DA908</f>
        <v>0</v>
      </c>
      <c r="AQ908" s="20">
        <f>Data!AU908-Data!DB908</f>
        <v>0</v>
      </c>
      <c r="AR908" s="20">
        <f>Data!AV908-Data!DC908</f>
        <v>0</v>
      </c>
      <c r="AS908" s="20">
        <f>Data!AW908-Data!DD908</f>
        <v>0</v>
      </c>
      <c r="AT908" s="20">
        <f>Data!AX908-Data!DE908</f>
        <v>0</v>
      </c>
      <c r="AU908" s="20">
        <f>Data!AY908-Data!DF908</f>
        <v>0</v>
      </c>
      <c r="AV908" s="20">
        <f>Data!AZ908-Data!DG908</f>
        <v>0</v>
      </c>
      <c r="AW908" s="20">
        <f>Data!BA908-Data!DH908</f>
        <v>0</v>
      </c>
      <c r="AX908" s="20">
        <f>Data!BB908-Data!DI908</f>
        <v>0</v>
      </c>
      <c r="AY908" s="20">
        <f>Data!BC908-Data!DJ908</f>
        <v>0</v>
      </c>
      <c r="AZ908" s="20">
        <f>Data!BD908-Data!DK908</f>
        <v>0</v>
      </c>
      <c r="BA908" s="20">
        <f>Data!BE908-Data!DL908</f>
        <v>0</v>
      </c>
      <c r="BB908" s="20">
        <f>Data!BF908-Data!DM908</f>
        <v>0</v>
      </c>
      <c r="BC908" s="20">
        <f>Data!BG908-Data!DN908</f>
        <v>0</v>
      </c>
      <c r="BD908" s="20">
        <f>Data!BH908-Data!DO908</f>
        <v>0</v>
      </c>
      <c r="BE908" s="20">
        <f>Data!BI908-Data!DP908</f>
        <v>0</v>
      </c>
      <c r="BF908" s="20">
        <f>Data!BJ908-Data!DQ908</f>
        <v>0</v>
      </c>
      <c r="BG908" s="20">
        <f>Data!BK908-Data!DR908</f>
        <v>0</v>
      </c>
      <c r="BH908" s="20">
        <f>Data!BL908-Data!DS908</f>
        <v>0</v>
      </c>
      <c r="BI908" s="20">
        <f>Data!BM908-Data!DT908</f>
        <v>0</v>
      </c>
      <c r="BJ908" s="20">
        <f>Data!BN908-Data!DU908</f>
        <v>0</v>
      </c>
      <c r="BK908" s="20">
        <f>Data!BO908-Data!DV908</f>
        <v>0</v>
      </c>
      <c r="BL908" s="20">
        <f>Data!BP908-Data!DW908</f>
        <v>0</v>
      </c>
      <c r="BM908" s="20">
        <f>Data!BQ908-Data!DX908</f>
        <v>0</v>
      </c>
      <c r="BN908" s="20">
        <f>Data!BR908-Data!DY908</f>
        <v>0</v>
      </c>
      <c r="BO908" s="20">
        <f>Data!BS908-Data!DZ908</f>
        <v>0</v>
      </c>
      <c r="BP908" s="20">
        <f>Data!BT908-Data!EA908</f>
        <v>0</v>
      </c>
      <c r="BQ908" s="20">
        <f>Data!BU908-Data!EB908</f>
        <v>0</v>
      </c>
      <c r="BR908" s="20">
        <f>Data!BV908-Data!EC908</f>
        <v>0</v>
      </c>
      <c r="BS908" s="20">
        <f>Data!BW908-Data!ED908</f>
        <v>0</v>
      </c>
      <c r="BT908" s="20">
        <f>Data!BX908-Data!EE908</f>
        <v>0</v>
      </c>
      <c r="BU908" s="20">
        <f>Data!BY908-Data!EF908</f>
        <v>0</v>
      </c>
      <c r="BV908" s="20">
        <f>Data!BZ908-Data!EG908</f>
        <v>0</v>
      </c>
      <c r="BW908" s="20">
        <f>Data!CA908-Data!EH908</f>
        <v>0</v>
      </c>
      <c r="BX908" s="20">
        <f>Data!CB908-Data!EI908</f>
        <v>0</v>
      </c>
      <c r="BY908" s="20">
        <f>Data!CC908-Data!EJ908</f>
        <v>0</v>
      </c>
      <c r="BZ908" s="20">
        <f>Data!EK908</f>
        <v>0</v>
      </c>
      <c r="CA908" s="20">
        <f>Data!EL908</f>
        <v>0</v>
      </c>
      <c r="CB908" s="20">
        <f>Data!EM908</f>
        <v>0</v>
      </c>
      <c r="CC908" s="20">
        <f>Data!EN908</f>
        <v>0</v>
      </c>
      <c r="CD908" s="20">
        <f>Data!EO908</f>
        <v>0</v>
      </c>
      <c r="CE908" s="20">
        <f>Data!EP908</f>
        <v>0</v>
      </c>
      <c r="CF908" s="50" t="str">
        <f>IF(ISBLANK(Data!EQ908), "", Data!EQ908)</f>
        <v/>
      </c>
      <c r="CG908" s="50" t="str">
        <f>IF(ISBLANK(Data!ER908), "", Data!ER908)</f>
        <v/>
      </c>
      <c r="CH908" s="61" t="str">
        <f>IF(ISBLANK(Data!ES908), "", Data!ES908)</f>
        <v/>
      </c>
      <c r="CI908" s="61" t="str">
        <f>IF(ISBLANK(Data!ET908), "", Data!ET908)</f>
        <v/>
      </c>
    </row>
    <row r="909" spans="1:87" x14ac:dyDescent="0.45">
      <c r="A909" s="50" t="str">
        <f>IF(ISBLANK(Data!A909), "", Data!A909)</f>
        <v/>
      </c>
      <c r="B909" s="50" t="str">
        <f>IF(ISBLANK(Data!B909), "", Data!B909)</f>
        <v/>
      </c>
      <c r="C909" s="50" t="str">
        <f>IF(ISBLANK(Data!C909), "", Data!C909)</f>
        <v/>
      </c>
      <c r="D909" s="50" t="str">
        <f>IF(ISBLANK(Data!D909), "", Data!D909)</f>
        <v/>
      </c>
      <c r="E909" s="50" t="str">
        <f>IF(ISBLANK(Data!E909), "", Data!E909)</f>
        <v/>
      </c>
      <c r="F909" s="50" t="str">
        <f>IF(ISBLANK(Data!F909), "", Data!F909)</f>
        <v/>
      </c>
      <c r="G909" s="50" t="str">
        <f>IF(ISBLANK(Data!G909), "", Data!G909)</f>
        <v/>
      </c>
      <c r="H909" s="50" t="str">
        <f>IF(ISBLANK(Data!H909), "", Data!H909)</f>
        <v/>
      </c>
      <c r="I909" s="50" t="str">
        <f>IF(ISBLANK(Data!I909), "", Data!I909)</f>
        <v/>
      </c>
      <c r="J909" s="50" t="str">
        <f>IF(ISBLANK(Data!J909), "", Data!J909)</f>
        <v/>
      </c>
      <c r="K909" s="50" t="str">
        <f>IF(ISBLANK(Data!K909), "", Data!K909)</f>
        <v/>
      </c>
      <c r="L909" s="50" t="str">
        <f>IF(ISBLANK(Data!L909), "", Data!L909)</f>
        <v/>
      </c>
      <c r="M909" s="50" t="str">
        <f>IF(ISBLANK(Data!M909), "", Data!M909)</f>
        <v/>
      </c>
      <c r="N909" s="50" t="str">
        <f>IF(ISBLANK(Data!N909), "", Data!N909)</f>
        <v/>
      </c>
      <c r="O909" s="50" t="str">
        <f>IF(ISBLANK(Data!O909), "", Data!O909)</f>
        <v/>
      </c>
      <c r="P909" s="50" t="str">
        <f>IF(ISBLANK(Data!P909), "", Data!P909)</f>
        <v/>
      </c>
      <c r="Q909" s="50" t="str">
        <f>IF(ISBLANK(Data!Q909), "", Data!Q909)</f>
        <v/>
      </c>
      <c r="R909" s="50" t="str">
        <f>IF(ISBLANK(Data!R909), "", Data!R909)</f>
        <v/>
      </c>
      <c r="S909" s="20">
        <f>Data!W909-Data!CD909</f>
        <v>0</v>
      </c>
      <c r="T909" s="20">
        <f>Data!X909-Data!CE909</f>
        <v>0</v>
      </c>
      <c r="U909" s="20">
        <f>Data!Y909-Data!CF909</f>
        <v>0</v>
      </c>
      <c r="V909" s="20">
        <f>Data!Z909-Data!CG909</f>
        <v>0</v>
      </c>
      <c r="W909" s="20">
        <f>Data!AA909-Data!CH909</f>
        <v>0</v>
      </c>
      <c r="X909" s="20">
        <f>Data!AB909-Data!CI909</f>
        <v>0</v>
      </c>
      <c r="Y909" s="20">
        <f>Data!AC909-Data!CJ909</f>
        <v>0</v>
      </c>
      <c r="Z909" s="20">
        <f>Data!AD909-Data!CK909</f>
        <v>0</v>
      </c>
      <c r="AA909" s="20">
        <f>Data!AE909-Data!CL909</f>
        <v>0</v>
      </c>
      <c r="AB909" s="20">
        <f>Data!AF909-Data!CM909</f>
        <v>0</v>
      </c>
      <c r="AC909" s="20">
        <f>Data!AG909-Data!CN909</f>
        <v>0</v>
      </c>
      <c r="AD909" s="20">
        <f>Data!AH909-Data!CO909</f>
        <v>0</v>
      </c>
      <c r="AE909" s="20">
        <f>Data!AI909-Data!CP909</f>
        <v>0</v>
      </c>
      <c r="AF909" s="20">
        <f>Data!AJ909-Data!CQ909</f>
        <v>0</v>
      </c>
      <c r="AG909" s="20">
        <f>Data!AK909-Data!CR909</f>
        <v>0</v>
      </c>
      <c r="AH909" s="20">
        <f>Data!AL909-Data!CS909</f>
        <v>0</v>
      </c>
      <c r="AI909" s="20">
        <f>Data!AM909-Data!CT909</f>
        <v>0</v>
      </c>
      <c r="AJ909" s="20">
        <f>Data!AN909-Data!CU909</f>
        <v>0</v>
      </c>
      <c r="AK909" s="20">
        <f>Data!AO909-Data!CV909</f>
        <v>0</v>
      </c>
      <c r="AL909" s="20">
        <f>Data!AP909-Data!CW909</f>
        <v>0</v>
      </c>
      <c r="AM909" s="20">
        <f>Data!AQ909-Data!CX909</f>
        <v>0</v>
      </c>
      <c r="AN909" s="20">
        <f>Data!AR909-Data!CY909</f>
        <v>0</v>
      </c>
      <c r="AO909" s="20">
        <f>Data!AS909-Data!CZ909</f>
        <v>0</v>
      </c>
      <c r="AP909" s="20">
        <f>Data!AT909-Data!DA909</f>
        <v>0</v>
      </c>
      <c r="AQ909" s="20">
        <f>Data!AU909-Data!DB909</f>
        <v>0</v>
      </c>
      <c r="AR909" s="20">
        <f>Data!AV909-Data!DC909</f>
        <v>0</v>
      </c>
      <c r="AS909" s="20">
        <f>Data!AW909-Data!DD909</f>
        <v>0</v>
      </c>
      <c r="AT909" s="20">
        <f>Data!AX909-Data!DE909</f>
        <v>0</v>
      </c>
      <c r="AU909" s="20">
        <f>Data!AY909-Data!DF909</f>
        <v>0</v>
      </c>
      <c r="AV909" s="20">
        <f>Data!AZ909-Data!DG909</f>
        <v>0</v>
      </c>
      <c r="AW909" s="20">
        <f>Data!BA909-Data!DH909</f>
        <v>0</v>
      </c>
      <c r="AX909" s="20">
        <f>Data!BB909-Data!DI909</f>
        <v>0</v>
      </c>
      <c r="AY909" s="20">
        <f>Data!BC909-Data!DJ909</f>
        <v>0</v>
      </c>
      <c r="AZ909" s="20">
        <f>Data!BD909-Data!DK909</f>
        <v>0</v>
      </c>
      <c r="BA909" s="20">
        <f>Data!BE909-Data!DL909</f>
        <v>0</v>
      </c>
      <c r="BB909" s="20">
        <f>Data!BF909-Data!DM909</f>
        <v>0</v>
      </c>
      <c r="BC909" s="20">
        <f>Data!BG909-Data!DN909</f>
        <v>0</v>
      </c>
      <c r="BD909" s="20">
        <f>Data!BH909-Data!DO909</f>
        <v>0</v>
      </c>
      <c r="BE909" s="20">
        <f>Data!BI909-Data!DP909</f>
        <v>0</v>
      </c>
      <c r="BF909" s="20">
        <f>Data!BJ909-Data!DQ909</f>
        <v>0</v>
      </c>
      <c r="BG909" s="20">
        <f>Data!BK909-Data!DR909</f>
        <v>0</v>
      </c>
      <c r="BH909" s="20">
        <f>Data!BL909-Data!DS909</f>
        <v>0</v>
      </c>
      <c r="BI909" s="20">
        <f>Data!BM909-Data!DT909</f>
        <v>0</v>
      </c>
      <c r="BJ909" s="20">
        <f>Data!BN909-Data!DU909</f>
        <v>0</v>
      </c>
      <c r="BK909" s="20">
        <f>Data!BO909-Data!DV909</f>
        <v>0</v>
      </c>
      <c r="BL909" s="20">
        <f>Data!BP909-Data!DW909</f>
        <v>0</v>
      </c>
      <c r="BM909" s="20">
        <f>Data!BQ909-Data!DX909</f>
        <v>0</v>
      </c>
      <c r="BN909" s="20">
        <f>Data!BR909-Data!DY909</f>
        <v>0</v>
      </c>
      <c r="BO909" s="20">
        <f>Data!BS909-Data!DZ909</f>
        <v>0</v>
      </c>
      <c r="BP909" s="20">
        <f>Data!BT909-Data!EA909</f>
        <v>0</v>
      </c>
      <c r="BQ909" s="20">
        <f>Data!BU909-Data!EB909</f>
        <v>0</v>
      </c>
      <c r="BR909" s="20">
        <f>Data!BV909-Data!EC909</f>
        <v>0</v>
      </c>
      <c r="BS909" s="20">
        <f>Data!BW909-Data!ED909</f>
        <v>0</v>
      </c>
      <c r="BT909" s="20">
        <f>Data!BX909-Data!EE909</f>
        <v>0</v>
      </c>
      <c r="BU909" s="20">
        <f>Data!BY909-Data!EF909</f>
        <v>0</v>
      </c>
      <c r="BV909" s="20">
        <f>Data!BZ909-Data!EG909</f>
        <v>0</v>
      </c>
      <c r="BW909" s="20">
        <f>Data!CA909-Data!EH909</f>
        <v>0</v>
      </c>
      <c r="BX909" s="20">
        <f>Data!CB909-Data!EI909</f>
        <v>0</v>
      </c>
      <c r="BY909" s="20">
        <f>Data!CC909-Data!EJ909</f>
        <v>0</v>
      </c>
      <c r="BZ909" s="20">
        <f>Data!EK909</f>
        <v>0</v>
      </c>
      <c r="CA909" s="20">
        <f>Data!EL909</f>
        <v>0</v>
      </c>
      <c r="CB909" s="20">
        <f>Data!EM909</f>
        <v>0</v>
      </c>
      <c r="CC909" s="20">
        <f>Data!EN909</f>
        <v>0</v>
      </c>
      <c r="CD909" s="20">
        <f>Data!EO909</f>
        <v>0</v>
      </c>
      <c r="CE909" s="20">
        <f>Data!EP909</f>
        <v>0</v>
      </c>
      <c r="CF909" s="50" t="str">
        <f>IF(ISBLANK(Data!EQ909), "", Data!EQ909)</f>
        <v/>
      </c>
      <c r="CG909" s="50" t="str">
        <f>IF(ISBLANK(Data!ER909), "", Data!ER909)</f>
        <v/>
      </c>
      <c r="CH909" s="61" t="str">
        <f>IF(ISBLANK(Data!ES909), "", Data!ES909)</f>
        <v/>
      </c>
      <c r="CI909" s="61" t="str">
        <f>IF(ISBLANK(Data!ET909), "", Data!ET909)</f>
        <v/>
      </c>
    </row>
    <row r="910" spans="1:87" x14ac:dyDescent="0.45">
      <c r="A910" s="50" t="str">
        <f>IF(ISBLANK(Data!A910), "", Data!A910)</f>
        <v/>
      </c>
      <c r="B910" s="50" t="str">
        <f>IF(ISBLANK(Data!B910), "", Data!B910)</f>
        <v/>
      </c>
      <c r="C910" s="50" t="str">
        <f>IF(ISBLANK(Data!C910), "", Data!C910)</f>
        <v/>
      </c>
      <c r="D910" s="50" t="str">
        <f>IF(ISBLANK(Data!D910), "", Data!D910)</f>
        <v/>
      </c>
      <c r="E910" s="50" t="str">
        <f>IF(ISBLANK(Data!E910), "", Data!E910)</f>
        <v/>
      </c>
      <c r="F910" s="50" t="str">
        <f>IF(ISBLANK(Data!F910), "", Data!F910)</f>
        <v/>
      </c>
      <c r="G910" s="50" t="str">
        <f>IF(ISBLANK(Data!G910), "", Data!G910)</f>
        <v/>
      </c>
      <c r="H910" s="50" t="str">
        <f>IF(ISBLANK(Data!H910), "", Data!H910)</f>
        <v/>
      </c>
      <c r="I910" s="50" t="str">
        <f>IF(ISBLANK(Data!I910), "", Data!I910)</f>
        <v/>
      </c>
      <c r="J910" s="50" t="str">
        <f>IF(ISBLANK(Data!J910), "", Data!J910)</f>
        <v/>
      </c>
      <c r="K910" s="50" t="str">
        <f>IF(ISBLANK(Data!K910), "", Data!K910)</f>
        <v/>
      </c>
      <c r="L910" s="50" t="str">
        <f>IF(ISBLANK(Data!L910), "", Data!L910)</f>
        <v/>
      </c>
      <c r="M910" s="50" t="str">
        <f>IF(ISBLANK(Data!M910), "", Data!M910)</f>
        <v/>
      </c>
      <c r="N910" s="50" t="str">
        <f>IF(ISBLANK(Data!N910), "", Data!N910)</f>
        <v/>
      </c>
      <c r="O910" s="50" t="str">
        <f>IF(ISBLANK(Data!O910), "", Data!O910)</f>
        <v/>
      </c>
      <c r="P910" s="50" t="str">
        <f>IF(ISBLANK(Data!P910), "", Data!P910)</f>
        <v/>
      </c>
      <c r="Q910" s="50" t="str">
        <f>IF(ISBLANK(Data!Q910), "", Data!Q910)</f>
        <v/>
      </c>
      <c r="R910" s="50" t="str">
        <f>IF(ISBLANK(Data!R910), "", Data!R910)</f>
        <v/>
      </c>
      <c r="S910" s="20">
        <f>Data!W910-Data!CD910</f>
        <v>0</v>
      </c>
      <c r="T910" s="20">
        <f>Data!X910-Data!CE910</f>
        <v>0</v>
      </c>
      <c r="U910" s="20">
        <f>Data!Y910-Data!CF910</f>
        <v>0</v>
      </c>
      <c r="V910" s="20">
        <f>Data!Z910-Data!CG910</f>
        <v>0</v>
      </c>
      <c r="W910" s="20">
        <f>Data!AA910-Data!CH910</f>
        <v>0</v>
      </c>
      <c r="X910" s="20">
        <f>Data!AB910-Data!CI910</f>
        <v>0</v>
      </c>
      <c r="Y910" s="20">
        <f>Data!AC910-Data!CJ910</f>
        <v>0</v>
      </c>
      <c r="Z910" s="20">
        <f>Data!AD910-Data!CK910</f>
        <v>0</v>
      </c>
      <c r="AA910" s="20">
        <f>Data!AE910-Data!CL910</f>
        <v>0</v>
      </c>
      <c r="AB910" s="20">
        <f>Data!AF910-Data!CM910</f>
        <v>0</v>
      </c>
      <c r="AC910" s="20">
        <f>Data!AG910-Data!CN910</f>
        <v>0</v>
      </c>
      <c r="AD910" s="20">
        <f>Data!AH910-Data!CO910</f>
        <v>0</v>
      </c>
      <c r="AE910" s="20">
        <f>Data!AI910-Data!CP910</f>
        <v>0</v>
      </c>
      <c r="AF910" s="20">
        <f>Data!AJ910-Data!CQ910</f>
        <v>0</v>
      </c>
      <c r="AG910" s="20">
        <f>Data!AK910-Data!CR910</f>
        <v>0</v>
      </c>
      <c r="AH910" s="20">
        <f>Data!AL910-Data!CS910</f>
        <v>0</v>
      </c>
      <c r="AI910" s="20">
        <f>Data!AM910-Data!CT910</f>
        <v>0</v>
      </c>
      <c r="AJ910" s="20">
        <f>Data!AN910-Data!CU910</f>
        <v>0</v>
      </c>
      <c r="AK910" s="20">
        <f>Data!AO910-Data!CV910</f>
        <v>0</v>
      </c>
      <c r="AL910" s="20">
        <f>Data!AP910-Data!CW910</f>
        <v>0</v>
      </c>
      <c r="AM910" s="20">
        <f>Data!AQ910-Data!CX910</f>
        <v>0</v>
      </c>
      <c r="AN910" s="20">
        <f>Data!AR910-Data!CY910</f>
        <v>0</v>
      </c>
      <c r="AO910" s="20">
        <f>Data!AS910-Data!CZ910</f>
        <v>0</v>
      </c>
      <c r="AP910" s="20">
        <f>Data!AT910-Data!DA910</f>
        <v>0</v>
      </c>
      <c r="AQ910" s="20">
        <f>Data!AU910-Data!DB910</f>
        <v>0</v>
      </c>
      <c r="AR910" s="20">
        <f>Data!AV910-Data!DC910</f>
        <v>0</v>
      </c>
      <c r="AS910" s="20">
        <f>Data!AW910-Data!DD910</f>
        <v>0</v>
      </c>
      <c r="AT910" s="20">
        <f>Data!AX910-Data!DE910</f>
        <v>0</v>
      </c>
      <c r="AU910" s="20">
        <f>Data!AY910-Data!DF910</f>
        <v>0</v>
      </c>
      <c r="AV910" s="20">
        <f>Data!AZ910-Data!DG910</f>
        <v>0</v>
      </c>
      <c r="AW910" s="20">
        <f>Data!BA910-Data!DH910</f>
        <v>0</v>
      </c>
      <c r="AX910" s="20">
        <f>Data!BB910-Data!DI910</f>
        <v>0</v>
      </c>
      <c r="AY910" s="20">
        <f>Data!BC910-Data!DJ910</f>
        <v>0</v>
      </c>
      <c r="AZ910" s="20">
        <f>Data!BD910-Data!DK910</f>
        <v>0</v>
      </c>
      <c r="BA910" s="20">
        <f>Data!BE910-Data!DL910</f>
        <v>0</v>
      </c>
      <c r="BB910" s="20">
        <f>Data!BF910-Data!DM910</f>
        <v>0</v>
      </c>
      <c r="BC910" s="20">
        <f>Data!BG910-Data!DN910</f>
        <v>0</v>
      </c>
      <c r="BD910" s="20">
        <f>Data!BH910-Data!DO910</f>
        <v>0</v>
      </c>
      <c r="BE910" s="20">
        <f>Data!BI910-Data!DP910</f>
        <v>0</v>
      </c>
      <c r="BF910" s="20">
        <f>Data!BJ910-Data!DQ910</f>
        <v>0</v>
      </c>
      <c r="BG910" s="20">
        <f>Data!BK910-Data!DR910</f>
        <v>0</v>
      </c>
      <c r="BH910" s="20">
        <f>Data!BL910-Data!DS910</f>
        <v>0</v>
      </c>
      <c r="BI910" s="20">
        <f>Data!BM910-Data!DT910</f>
        <v>0</v>
      </c>
      <c r="BJ910" s="20">
        <f>Data!BN910-Data!DU910</f>
        <v>0</v>
      </c>
      <c r="BK910" s="20">
        <f>Data!BO910-Data!DV910</f>
        <v>0</v>
      </c>
      <c r="BL910" s="20">
        <f>Data!BP910-Data!DW910</f>
        <v>0</v>
      </c>
      <c r="BM910" s="20">
        <f>Data!BQ910-Data!DX910</f>
        <v>0</v>
      </c>
      <c r="BN910" s="20">
        <f>Data!BR910-Data!DY910</f>
        <v>0</v>
      </c>
      <c r="BO910" s="20">
        <f>Data!BS910-Data!DZ910</f>
        <v>0</v>
      </c>
      <c r="BP910" s="20">
        <f>Data!BT910-Data!EA910</f>
        <v>0</v>
      </c>
      <c r="BQ910" s="20">
        <f>Data!BU910-Data!EB910</f>
        <v>0</v>
      </c>
      <c r="BR910" s="20">
        <f>Data!BV910-Data!EC910</f>
        <v>0</v>
      </c>
      <c r="BS910" s="20">
        <f>Data!BW910-Data!ED910</f>
        <v>0</v>
      </c>
      <c r="BT910" s="20">
        <f>Data!BX910-Data!EE910</f>
        <v>0</v>
      </c>
      <c r="BU910" s="20">
        <f>Data!BY910-Data!EF910</f>
        <v>0</v>
      </c>
      <c r="BV910" s="20">
        <f>Data!BZ910-Data!EG910</f>
        <v>0</v>
      </c>
      <c r="BW910" s="20">
        <f>Data!CA910-Data!EH910</f>
        <v>0</v>
      </c>
      <c r="BX910" s="20">
        <f>Data!CB910-Data!EI910</f>
        <v>0</v>
      </c>
      <c r="BY910" s="20">
        <f>Data!CC910-Data!EJ910</f>
        <v>0</v>
      </c>
      <c r="BZ910" s="20">
        <f>Data!EK910</f>
        <v>0</v>
      </c>
      <c r="CA910" s="20">
        <f>Data!EL910</f>
        <v>0</v>
      </c>
      <c r="CB910" s="20">
        <f>Data!EM910</f>
        <v>0</v>
      </c>
      <c r="CC910" s="20">
        <f>Data!EN910</f>
        <v>0</v>
      </c>
      <c r="CD910" s="20">
        <f>Data!EO910</f>
        <v>0</v>
      </c>
      <c r="CE910" s="20">
        <f>Data!EP910</f>
        <v>0</v>
      </c>
      <c r="CF910" s="50" t="str">
        <f>IF(ISBLANK(Data!EQ910), "", Data!EQ910)</f>
        <v/>
      </c>
      <c r="CG910" s="50" t="str">
        <f>IF(ISBLANK(Data!ER910), "", Data!ER910)</f>
        <v/>
      </c>
      <c r="CH910" s="61" t="str">
        <f>IF(ISBLANK(Data!ES910), "", Data!ES910)</f>
        <v/>
      </c>
      <c r="CI910" s="61" t="str">
        <f>IF(ISBLANK(Data!ET910), "", Data!ET910)</f>
        <v/>
      </c>
    </row>
    <row r="911" spans="1:87" x14ac:dyDescent="0.45">
      <c r="A911" s="50" t="str">
        <f>IF(ISBLANK(Data!A911), "", Data!A911)</f>
        <v/>
      </c>
      <c r="B911" s="50" t="str">
        <f>IF(ISBLANK(Data!B911), "", Data!B911)</f>
        <v/>
      </c>
      <c r="C911" s="50" t="str">
        <f>IF(ISBLANK(Data!C911), "", Data!C911)</f>
        <v/>
      </c>
      <c r="D911" s="50" t="str">
        <f>IF(ISBLANK(Data!D911), "", Data!D911)</f>
        <v/>
      </c>
      <c r="E911" s="50" t="str">
        <f>IF(ISBLANK(Data!E911), "", Data!E911)</f>
        <v/>
      </c>
      <c r="F911" s="50" t="str">
        <f>IF(ISBLANK(Data!F911), "", Data!F911)</f>
        <v/>
      </c>
      <c r="G911" s="50" t="str">
        <f>IF(ISBLANK(Data!G911), "", Data!G911)</f>
        <v/>
      </c>
      <c r="H911" s="50" t="str">
        <f>IF(ISBLANK(Data!H911), "", Data!H911)</f>
        <v/>
      </c>
      <c r="I911" s="50" t="str">
        <f>IF(ISBLANK(Data!I911), "", Data!I911)</f>
        <v/>
      </c>
      <c r="J911" s="50" t="str">
        <f>IF(ISBLANK(Data!J911), "", Data!J911)</f>
        <v/>
      </c>
      <c r="K911" s="50" t="str">
        <f>IF(ISBLANK(Data!K911), "", Data!K911)</f>
        <v/>
      </c>
      <c r="L911" s="50" t="str">
        <f>IF(ISBLANK(Data!L911), "", Data!L911)</f>
        <v/>
      </c>
      <c r="M911" s="50" t="str">
        <f>IF(ISBLANK(Data!M911), "", Data!M911)</f>
        <v/>
      </c>
      <c r="N911" s="50" t="str">
        <f>IF(ISBLANK(Data!N911), "", Data!N911)</f>
        <v/>
      </c>
      <c r="O911" s="50" t="str">
        <f>IF(ISBLANK(Data!O911), "", Data!O911)</f>
        <v/>
      </c>
      <c r="P911" s="50" t="str">
        <f>IF(ISBLANK(Data!P911), "", Data!P911)</f>
        <v/>
      </c>
      <c r="Q911" s="50" t="str">
        <f>IF(ISBLANK(Data!Q911), "", Data!Q911)</f>
        <v/>
      </c>
      <c r="R911" s="50" t="str">
        <f>IF(ISBLANK(Data!R911), "", Data!R911)</f>
        <v/>
      </c>
      <c r="S911" s="20">
        <f>Data!W911-Data!CD911</f>
        <v>0</v>
      </c>
      <c r="T911" s="20">
        <f>Data!X911-Data!CE911</f>
        <v>0</v>
      </c>
      <c r="U911" s="20">
        <f>Data!Y911-Data!CF911</f>
        <v>0</v>
      </c>
      <c r="V911" s="20">
        <f>Data!Z911-Data!CG911</f>
        <v>0</v>
      </c>
      <c r="W911" s="20">
        <f>Data!AA911-Data!CH911</f>
        <v>0</v>
      </c>
      <c r="X911" s="20">
        <f>Data!AB911-Data!CI911</f>
        <v>0</v>
      </c>
      <c r="Y911" s="20">
        <f>Data!AC911-Data!CJ911</f>
        <v>0</v>
      </c>
      <c r="Z911" s="20">
        <f>Data!AD911-Data!CK911</f>
        <v>0</v>
      </c>
      <c r="AA911" s="20">
        <f>Data!AE911-Data!CL911</f>
        <v>0</v>
      </c>
      <c r="AB911" s="20">
        <f>Data!AF911-Data!CM911</f>
        <v>0</v>
      </c>
      <c r="AC911" s="20">
        <f>Data!AG911-Data!CN911</f>
        <v>0</v>
      </c>
      <c r="AD911" s="20">
        <f>Data!AH911-Data!CO911</f>
        <v>0</v>
      </c>
      <c r="AE911" s="20">
        <f>Data!AI911-Data!CP911</f>
        <v>0</v>
      </c>
      <c r="AF911" s="20">
        <f>Data!AJ911-Data!CQ911</f>
        <v>0</v>
      </c>
      <c r="AG911" s="20">
        <f>Data!AK911-Data!CR911</f>
        <v>0</v>
      </c>
      <c r="AH911" s="20">
        <f>Data!AL911-Data!CS911</f>
        <v>0</v>
      </c>
      <c r="AI911" s="20">
        <f>Data!AM911-Data!CT911</f>
        <v>0</v>
      </c>
      <c r="AJ911" s="20">
        <f>Data!AN911-Data!CU911</f>
        <v>0</v>
      </c>
      <c r="AK911" s="20">
        <f>Data!AO911-Data!CV911</f>
        <v>0</v>
      </c>
      <c r="AL911" s="20">
        <f>Data!AP911-Data!CW911</f>
        <v>0</v>
      </c>
      <c r="AM911" s="20">
        <f>Data!AQ911-Data!CX911</f>
        <v>0</v>
      </c>
      <c r="AN911" s="20">
        <f>Data!AR911-Data!CY911</f>
        <v>0</v>
      </c>
      <c r="AO911" s="20">
        <f>Data!AS911-Data!CZ911</f>
        <v>0</v>
      </c>
      <c r="AP911" s="20">
        <f>Data!AT911-Data!DA911</f>
        <v>0</v>
      </c>
      <c r="AQ911" s="20">
        <f>Data!AU911-Data!DB911</f>
        <v>0</v>
      </c>
      <c r="AR911" s="20">
        <f>Data!AV911-Data!DC911</f>
        <v>0</v>
      </c>
      <c r="AS911" s="20">
        <f>Data!AW911-Data!DD911</f>
        <v>0</v>
      </c>
      <c r="AT911" s="20">
        <f>Data!AX911-Data!DE911</f>
        <v>0</v>
      </c>
      <c r="AU911" s="20">
        <f>Data!AY911-Data!DF911</f>
        <v>0</v>
      </c>
      <c r="AV911" s="20">
        <f>Data!AZ911-Data!DG911</f>
        <v>0</v>
      </c>
      <c r="AW911" s="20">
        <f>Data!BA911-Data!DH911</f>
        <v>0</v>
      </c>
      <c r="AX911" s="20">
        <f>Data!BB911-Data!DI911</f>
        <v>0</v>
      </c>
      <c r="AY911" s="20">
        <f>Data!BC911-Data!DJ911</f>
        <v>0</v>
      </c>
      <c r="AZ911" s="20">
        <f>Data!BD911-Data!DK911</f>
        <v>0</v>
      </c>
      <c r="BA911" s="20">
        <f>Data!BE911-Data!DL911</f>
        <v>0</v>
      </c>
      <c r="BB911" s="20">
        <f>Data!BF911-Data!DM911</f>
        <v>0</v>
      </c>
      <c r="BC911" s="20">
        <f>Data!BG911-Data!DN911</f>
        <v>0</v>
      </c>
      <c r="BD911" s="20">
        <f>Data!BH911-Data!DO911</f>
        <v>0</v>
      </c>
      <c r="BE911" s="20">
        <f>Data!BI911-Data!DP911</f>
        <v>0</v>
      </c>
      <c r="BF911" s="20">
        <f>Data!BJ911-Data!DQ911</f>
        <v>0</v>
      </c>
      <c r="BG911" s="20">
        <f>Data!BK911-Data!DR911</f>
        <v>0</v>
      </c>
      <c r="BH911" s="20">
        <f>Data!BL911-Data!DS911</f>
        <v>0</v>
      </c>
      <c r="BI911" s="20">
        <f>Data!BM911-Data!DT911</f>
        <v>0</v>
      </c>
      <c r="BJ911" s="20">
        <f>Data!BN911-Data!DU911</f>
        <v>0</v>
      </c>
      <c r="BK911" s="20">
        <f>Data!BO911-Data!DV911</f>
        <v>0</v>
      </c>
      <c r="BL911" s="20">
        <f>Data!BP911-Data!DW911</f>
        <v>0</v>
      </c>
      <c r="BM911" s="20">
        <f>Data!BQ911-Data!DX911</f>
        <v>0</v>
      </c>
      <c r="BN911" s="20">
        <f>Data!BR911-Data!DY911</f>
        <v>0</v>
      </c>
      <c r="BO911" s="20">
        <f>Data!BS911-Data!DZ911</f>
        <v>0</v>
      </c>
      <c r="BP911" s="20">
        <f>Data!BT911-Data!EA911</f>
        <v>0</v>
      </c>
      <c r="BQ911" s="20">
        <f>Data!BU911-Data!EB911</f>
        <v>0</v>
      </c>
      <c r="BR911" s="20">
        <f>Data!BV911-Data!EC911</f>
        <v>0</v>
      </c>
      <c r="BS911" s="20">
        <f>Data!BW911-Data!ED911</f>
        <v>0</v>
      </c>
      <c r="BT911" s="20">
        <f>Data!BX911-Data!EE911</f>
        <v>0</v>
      </c>
      <c r="BU911" s="20">
        <f>Data!BY911-Data!EF911</f>
        <v>0</v>
      </c>
      <c r="BV911" s="20">
        <f>Data!BZ911-Data!EG911</f>
        <v>0</v>
      </c>
      <c r="BW911" s="20">
        <f>Data!CA911-Data!EH911</f>
        <v>0</v>
      </c>
      <c r="BX911" s="20">
        <f>Data!CB911-Data!EI911</f>
        <v>0</v>
      </c>
      <c r="BY911" s="20">
        <f>Data!CC911-Data!EJ911</f>
        <v>0</v>
      </c>
      <c r="BZ911" s="20">
        <f>Data!EK911</f>
        <v>0</v>
      </c>
      <c r="CA911" s="20">
        <f>Data!EL911</f>
        <v>0</v>
      </c>
      <c r="CB911" s="20">
        <f>Data!EM911</f>
        <v>0</v>
      </c>
      <c r="CC911" s="20">
        <f>Data!EN911</f>
        <v>0</v>
      </c>
      <c r="CD911" s="20">
        <f>Data!EO911</f>
        <v>0</v>
      </c>
      <c r="CE911" s="20">
        <f>Data!EP911</f>
        <v>0</v>
      </c>
      <c r="CF911" s="50" t="str">
        <f>IF(ISBLANK(Data!EQ911), "", Data!EQ911)</f>
        <v/>
      </c>
      <c r="CG911" s="50" t="str">
        <f>IF(ISBLANK(Data!ER911), "", Data!ER911)</f>
        <v/>
      </c>
      <c r="CH911" s="61" t="str">
        <f>IF(ISBLANK(Data!ES911), "", Data!ES911)</f>
        <v/>
      </c>
      <c r="CI911" s="61" t="str">
        <f>IF(ISBLANK(Data!ET911), "", Data!ET911)</f>
        <v/>
      </c>
    </row>
    <row r="912" spans="1:87" x14ac:dyDescent="0.45">
      <c r="A912" s="50" t="str">
        <f>IF(ISBLANK(Data!A912), "", Data!A912)</f>
        <v/>
      </c>
      <c r="B912" s="50" t="str">
        <f>IF(ISBLANK(Data!B912), "", Data!B912)</f>
        <v/>
      </c>
      <c r="C912" s="50" t="str">
        <f>IF(ISBLANK(Data!C912), "", Data!C912)</f>
        <v/>
      </c>
      <c r="D912" s="50" t="str">
        <f>IF(ISBLANK(Data!D912), "", Data!D912)</f>
        <v/>
      </c>
      <c r="E912" s="50" t="str">
        <f>IF(ISBLANK(Data!E912), "", Data!E912)</f>
        <v/>
      </c>
      <c r="F912" s="50" t="str">
        <f>IF(ISBLANK(Data!F912), "", Data!F912)</f>
        <v/>
      </c>
      <c r="G912" s="50" t="str">
        <f>IF(ISBLANK(Data!G912), "", Data!G912)</f>
        <v/>
      </c>
      <c r="H912" s="50" t="str">
        <f>IF(ISBLANK(Data!H912), "", Data!H912)</f>
        <v/>
      </c>
      <c r="I912" s="50" t="str">
        <f>IF(ISBLANK(Data!I912), "", Data!I912)</f>
        <v/>
      </c>
      <c r="J912" s="50" t="str">
        <f>IF(ISBLANK(Data!J912), "", Data!J912)</f>
        <v/>
      </c>
      <c r="K912" s="50" t="str">
        <f>IF(ISBLANK(Data!K912), "", Data!K912)</f>
        <v/>
      </c>
      <c r="L912" s="50" t="str">
        <f>IF(ISBLANK(Data!L912), "", Data!L912)</f>
        <v/>
      </c>
      <c r="M912" s="50" t="str">
        <f>IF(ISBLANK(Data!M912), "", Data!M912)</f>
        <v/>
      </c>
      <c r="N912" s="50" t="str">
        <f>IF(ISBLANK(Data!N912), "", Data!N912)</f>
        <v/>
      </c>
      <c r="O912" s="50" t="str">
        <f>IF(ISBLANK(Data!O912), "", Data!O912)</f>
        <v/>
      </c>
      <c r="P912" s="50" t="str">
        <f>IF(ISBLANK(Data!P912), "", Data!P912)</f>
        <v/>
      </c>
      <c r="Q912" s="50" t="str">
        <f>IF(ISBLANK(Data!Q912), "", Data!Q912)</f>
        <v/>
      </c>
      <c r="R912" s="50" t="str">
        <f>IF(ISBLANK(Data!R912), "", Data!R912)</f>
        <v/>
      </c>
      <c r="S912" s="20">
        <f>Data!W912-Data!CD912</f>
        <v>0</v>
      </c>
      <c r="T912" s="20">
        <f>Data!X912-Data!CE912</f>
        <v>0</v>
      </c>
      <c r="U912" s="20">
        <f>Data!Y912-Data!CF912</f>
        <v>0</v>
      </c>
      <c r="V912" s="20">
        <f>Data!Z912-Data!CG912</f>
        <v>0</v>
      </c>
      <c r="W912" s="20">
        <f>Data!AA912-Data!CH912</f>
        <v>0</v>
      </c>
      <c r="X912" s="20">
        <f>Data!AB912-Data!CI912</f>
        <v>0</v>
      </c>
      <c r="Y912" s="20">
        <f>Data!AC912-Data!CJ912</f>
        <v>0</v>
      </c>
      <c r="Z912" s="20">
        <f>Data!AD912-Data!CK912</f>
        <v>0</v>
      </c>
      <c r="AA912" s="20">
        <f>Data!AE912-Data!CL912</f>
        <v>0</v>
      </c>
      <c r="AB912" s="20">
        <f>Data!AF912-Data!CM912</f>
        <v>0</v>
      </c>
      <c r="AC912" s="20">
        <f>Data!AG912-Data!CN912</f>
        <v>0</v>
      </c>
      <c r="AD912" s="20">
        <f>Data!AH912-Data!CO912</f>
        <v>0</v>
      </c>
      <c r="AE912" s="20">
        <f>Data!AI912-Data!CP912</f>
        <v>0</v>
      </c>
      <c r="AF912" s="20">
        <f>Data!AJ912-Data!CQ912</f>
        <v>0</v>
      </c>
      <c r="AG912" s="20">
        <f>Data!AK912-Data!CR912</f>
        <v>0</v>
      </c>
      <c r="AH912" s="20">
        <f>Data!AL912-Data!CS912</f>
        <v>0</v>
      </c>
      <c r="AI912" s="20">
        <f>Data!AM912-Data!CT912</f>
        <v>0</v>
      </c>
      <c r="AJ912" s="20">
        <f>Data!AN912-Data!CU912</f>
        <v>0</v>
      </c>
      <c r="AK912" s="20">
        <f>Data!AO912-Data!CV912</f>
        <v>0</v>
      </c>
      <c r="AL912" s="20">
        <f>Data!AP912-Data!CW912</f>
        <v>0</v>
      </c>
      <c r="AM912" s="20">
        <f>Data!AQ912-Data!CX912</f>
        <v>0</v>
      </c>
      <c r="AN912" s="20">
        <f>Data!AR912-Data!CY912</f>
        <v>0</v>
      </c>
      <c r="AO912" s="20">
        <f>Data!AS912-Data!CZ912</f>
        <v>0</v>
      </c>
      <c r="AP912" s="20">
        <f>Data!AT912-Data!DA912</f>
        <v>0</v>
      </c>
      <c r="AQ912" s="20">
        <f>Data!AU912-Data!DB912</f>
        <v>0</v>
      </c>
      <c r="AR912" s="20">
        <f>Data!AV912-Data!DC912</f>
        <v>0</v>
      </c>
      <c r="AS912" s="20">
        <f>Data!AW912-Data!DD912</f>
        <v>0</v>
      </c>
      <c r="AT912" s="20">
        <f>Data!AX912-Data!DE912</f>
        <v>0</v>
      </c>
      <c r="AU912" s="20">
        <f>Data!AY912-Data!DF912</f>
        <v>0</v>
      </c>
      <c r="AV912" s="20">
        <f>Data!AZ912-Data!DG912</f>
        <v>0</v>
      </c>
      <c r="AW912" s="20">
        <f>Data!BA912-Data!DH912</f>
        <v>0</v>
      </c>
      <c r="AX912" s="20">
        <f>Data!BB912-Data!DI912</f>
        <v>0</v>
      </c>
      <c r="AY912" s="20">
        <f>Data!BC912-Data!DJ912</f>
        <v>0</v>
      </c>
      <c r="AZ912" s="20">
        <f>Data!BD912-Data!DK912</f>
        <v>0</v>
      </c>
      <c r="BA912" s="20">
        <f>Data!BE912-Data!DL912</f>
        <v>0</v>
      </c>
      <c r="BB912" s="20">
        <f>Data!BF912-Data!DM912</f>
        <v>0</v>
      </c>
      <c r="BC912" s="20">
        <f>Data!BG912-Data!DN912</f>
        <v>0</v>
      </c>
      <c r="BD912" s="20">
        <f>Data!BH912-Data!DO912</f>
        <v>0</v>
      </c>
      <c r="BE912" s="20">
        <f>Data!BI912-Data!DP912</f>
        <v>0</v>
      </c>
      <c r="BF912" s="20">
        <f>Data!BJ912-Data!DQ912</f>
        <v>0</v>
      </c>
      <c r="BG912" s="20">
        <f>Data!BK912-Data!DR912</f>
        <v>0</v>
      </c>
      <c r="BH912" s="20">
        <f>Data!BL912-Data!DS912</f>
        <v>0</v>
      </c>
      <c r="BI912" s="20">
        <f>Data!BM912-Data!DT912</f>
        <v>0</v>
      </c>
      <c r="BJ912" s="20">
        <f>Data!BN912-Data!DU912</f>
        <v>0</v>
      </c>
      <c r="BK912" s="20">
        <f>Data!BO912-Data!DV912</f>
        <v>0</v>
      </c>
      <c r="BL912" s="20">
        <f>Data!BP912-Data!DW912</f>
        <v>0</v>
      </c>
      <c r="BM912" s="20">
        <f>Data!BQ912-Data!DX912</f>
        <v>0</v>
      </c>
      <c r="BN912" s="20">
        <f>Data!BR912-Data!DY912</f>
        <v>0</v>
      </c>
      <c r="BO912" s="20">
        <f>Data!BS912-Data!DZ912</f>
        <v>0</v>
      </c>
      <c r="BP912" s="20">
        <f>Data!BT912-Data!EA912</f>
        <v>0</v>
      </c>
      <c r="BQ912" s="20">
        <f>Data!BU912-Data!EB912</f>
        <v>0</v>
      </c>
      <c r="BR912" s="20">
        <f>Data!BV912-Data!EC912</f>
        <v>0</v>
      </c>
      <c r="BS912" s="20">
        <f>Data!BW912-Data!ED912</f>
        <v>0</v>
      </c>
      <c r="BT912" s="20">
        <f>Data!BX912-Data!EE912</f>
        <v>0</v>
      </c>
      <c r="BU912" s="20">
        <f>Data!BY912-Data!EF912</f>
        <v>0</v>
      </c>
      <c r="BV912" s="20">
        <f>Data!BZ912-Data!EG912</f>
        <v>0</v>
      </c>
      <c r="BW912" s="20">
        <f>Data!CA912-Data!EH912</f>
        <v>0</v>
      </c>
      <c r="BX912" s="20">
        <f>Data!CB912-Data!EI912</f>
        <v>0</v>
      </c>
      <c r="BY912" s="20">
        <f>Data!CC912-Data!EJ912</f>
        <v>0</v>
      </c>
      <c r="BZ912" s="20">
        <f>Data!EK912</f>
        <v>0</v>
      </c>
      <c r="CA912" s="20">
        <f>Data!EL912</f>
        <v>0</v>
      </c>
      <c r="CB912" s="20">
        <f>Data!EM912</f>
        <v>0</v>
      </c>
      <c r="CC912" s="20">
        <f>Data!EN912</f>
        <v>0</v>
      </c>
      <c r="CD912" s="20">
        <f>Data!EO912</f>
        <v>0</v>
      </c>
      <c r="CE912" s="20">
        <f>Data!EP912</f>
        <v>0</v>
      </c>
      <c r="CF912" s="50" t="str">
        <f>IF(ISBLANK(Data!EQ912), "", Data!EQ912)</f>
        <v/>
      </c>
      <c r="CG912" s="50" t="str">
        <f>IF(ISBLANK(Data!ER912), "", Data!ER912)</f>
        <v/>
      </c>
      <c r="CH912" s="61" t="str">
        <f>IF(ISBLANK(Data!ES912), "", Data!ES912)</f>
        <v/>
      </c>
      <c r="CI912" s="61" t="str">
        <f>IF(ISBLANK(Data!ET912), "", Data!ET912)</f>
        <v/>
      </c>
    </row>
    <row r="913" spans="1:87" x14ac:dyDescent="0.45">
      <c r="A913" s="50" t="str">
        <f>IF(ISBLANK(Data!A913), "", Data!A913)</f>
        <v/>
      </c>
      <c r="B913" s="50" t="str">
        <f>IF(ISBLANK(Data!B913), "", Data!B913)</f>
        <v/>
      </c>
      <c r="C913" s="50" t="str">
        <f>IF(ISBLANK(Data!C913), "", Data!C913)</f>
        <v/>
      </c>
      <c r="D913" s="50" t="str">
        <f>IF(ISBLANK(Data!D913), "", Data!D913)</f>
        <v/>
      </c>
      <c r="E913" s="50" t="str">
        <f>IF(ISBLANK(Data!E913), "", Data!E913)</f>
        <v/>
      </c>
      <c r="F913" s="50" t="str">
        <f>IF(ISBLANK(Data!F913), "", Data!F913)</f>
        <v/>
      </c>
      <c r="G913" s="50" t="str">
        <f>IF(ISBLANK(Data!G913), "", Data!G913)</f>
        <v/>
      </c>
      <c r="H913" s="50" t="str">
        <f>IF(ISBLANK(Data!H913), "", Data!H913)</f>
        <v/>
      </c>
      <c r="I913" s="50" t="str">
        <f>IF(ISBLANK(Data!I913), "", Data!I913)</f>
        <v/>
      </c>
      <c r="J913" s="50" t="str">
        <f>IF(ISBLANK(Data!J913), "", Data!J913)</f>
        <v/>
      </c>
      <c r="K913" s="50" t="str">
        <f>IF(ISBLANK(Data!K913), "", Data!K913)</f>
        <v/>
      </c>
      <c r="L913" s="50" t="str">
        <f>IF(ISBLANK(Data!L913), "", Data!L913)</f>
        <v/>
      </c>
      <c r="M913" s="50" t="str">
        <f>IF(ISBLANK(Data!M913), "", Data!M913)</f>
        <v/>
      </c>
      <c r="N913" s="50" t="str">
        <f>IF(ISBLANK(Data!N913), "", Data!N913)</f>
        <v/>
      </c>
      <c r="O913" s="50" t="str">
        <f>IF(ISBLANK(Data!O913), "", Data!O913)</f>
        <v/>
      </c>
      <c r="P913" s="50" t="str">
        <f>IF(ISBLANK(Data!P913), "", Data!P913)</f>
        <v/>
      </c>
      <c r="Q913" s="50" t="str">
        <f>IF(ISBLANK(Data!Q913), "", Data!Q913)</f>
        <v/>
      </c>
      <c r="R913" s="50" t="str">
        <f>IF(ISBLANK(Data!R913), "", Data!R913)</f>
        <v/>
      </c>
      <c r="S913" s="20">
        <f>Data!W913-Data!CD913</f>
        <v>0</v>
      </c>
      <c r="T913" s="20">
        <f>Data!X913-Data!CE913</f>
        <v>0</v>
      </c>
      <c r="U913" s="20">
        <f>Data!Y913-Data!CF913</f>
        <v>0</v>
      </c>
      <c r="V913" s="20">
        <f>Data!Z913-Data!CG913</f>
        <v>0</v>
      </c>
      <c r="W913" s="20">
        <f>Data!AA913-Data!CH913</f>
        <v>0</v>
      </c>
      <c r="X913" s="20">
        <f>Data!AB913-Data!CI913</f>
        <v>0</v>
      </c>
      <c r="Y913" s="20">
        <f>Data!AC913-Data!CJ913</f>
        <v>0</v>
      </c>
      <c r="Z913" s="20">
        <f>Data!AD913-Data!CK913</f>
        <v>0</v>
      </c>
      <c r="AA913" s="20">
        <f>Data!AE913-Data!CL913</f>
        <v>0</v>
      </c>
      <c r="AB913" s="20">
        <f>Data!AF913-Data!CM913</f>
        <v>0</v>
      </c>
      <c r="AC913" s="20">
        <f>Data!AG913-Data!CN913</f>
        <v>0</v>
      </c>
      <c r="AD913" s="20">
        <f>Data!AH913-Data!CO913</f>
        <v>0</v>
      </c>
      <c r="AE913" s="20">
        <f>Data!AI913-Data!CP913</f>
        <v>0</v>
      </c>
      <c r="AF913" s="20">
        <f>Data!AJ913-Data!CQ913</f>
        <v>0</v>
      </c>
      <c r="AG913" s="20">
        <f>Data!AK913-Data!CR913</f>
        <v>0</v>
      </c>
      <c r="AH913" s="20">
        <f>Data!AL913-Data!CS913</f>
        <v>0</v>
      </c>
      <c r="AI913" s="20">
        <f>Data!AM913-Data!CT913</f>
        <v>0</v>
      </c>
      <c r="AJ913" s="20">
        <f>Data!AN913-Data!CU913</f>
        <v>0</v>
      </c>
      <c r="AK913" s="20">
        <f>Data!AO913-Data!CV913</f>
        <v>0</v>
      </c>
      <c r="AL913" s="20">
        <f>Data!AP913-Data!CW913</f>
        <v>0</v>
      </c>
      <c r="AM913" s="20">
        <f>Data!AQ913-Data!CX913</f>
        <v>0</v>
      </c>
      <c r="AN913" s="20">
        <f>Data!AR913-Data!CY913</f>
        <v>0</v>
      </c>
      <c r="AO913" s="20">
        <f>Data!AS913-Data!CZ913</f>
        <v>0</v>
      </c>
      <c r="AP913" s="20">
        <f>Data!AT913-Data!DA913</f>
        <v>0</v>
      </c>
      <c r="AQ913" s="20">
        <f>Data!AU913-Data!DB913</f>
        <v>0</v>
      </c>
      <c r="AR913" s="20">
        <f>Data!AV913-Data!DC913</f>
        <v>0</v>
      </c>
      <c r="AS913" s="20">
        <f>Data!AW913-Data!DD913</f>
        <v>0</v>
      </c>
      <c r="AT913" s="20">
        <f>Data!AX913-Data!DE913</f>
        <v>0</v>
      </c>
      <c r="AU913" s="20">
        <f>Data!AY913-Data!DF913</f>
        <v>0</v>
      </c>
      <c r="AV913" s="20">
        <f>Data!AZ913-Data!DG913</f>
        <v>0</v>
      </c>
      <c r="AW913" s="20">
        <f>Data!BA913-Data!DH913</f>
        <v>0</v>
      </c>
      <c r="AX913" s="20">
        <f>Data!BB913-Data!DI913</f>
        <v>0</v>
      </c>
      <c r="AY913" s="20">
        <f>Data!BC913-Data!DJ913</f>
        <v>0</v>
      </c>
      <c r="AZ913" s="20">
        <f>Data!BD913-Data!DK913</f>
        <v>0</v>
      </c>
      <c r="BA913" s="20">
        <f>Data!BE913-Data!DL913</f>
        <v>0</v>
      </c>
      <c r="BB913" s="20">
        <f>Data!BF913-Data!DM913</f>
        <v>0</v>
      </c>
      <c r="BC913" s="20">
        <f>Data!BG913-Data!DN913</f>
        <v>0</v>
      </c>
      <c r="BD913" s="20">
        <f>Data!BH913-Data!DO913</f>
        <v>0</v>
      </c>
      <c r="BE913" s="20">
        <f>Data!BI913-Data!DP913</f>
        <v>0</v>
      </c>
      <c r="BF913" s="20">
        <f>Data!BJ913-Data!DQ913</f>
        <v>0</v>
      </c>
      <c r="BG913" s="20">
        <f>Data!BK913-Data!DR913</f>
        <v>0</v>
      </c>
      <c r="BH913" s="20">
        <f>Data!BL913-Data!DS913</f>
        <v>0</v>
      </c>
      <c r="BI913" s="20">
        <f>Data!BM913-Data!DT913</f>
        <v>0</v>
      </c>
      <c r="BJ913" s="20">
        <f>Data!BN913-Data!DU913</f>
        <v>0</v>
      </c>
      <c r="BK913" s="20">
        <f>Data!BO913-Data!DV913</f>
        <v>0</v>
      </c>
      <c r="BL913" s="20">
        <f>Data!BP913-Data!DW913</f>
        <v>0</v>
      </c>
      <c r="BM913" s="20">
        <f>Data!BQ913-Data!DX913</f>
        <v>0</v>
      </c>
      <c r="BN913" s="20">
        <f>Data!BR913-Data!DY913</f>
        <v>0</v>
      </c>
      <c r="BO913" s="20">
        <f>Data!BS913-Data!DZ913</f>
        <v>0</v>
      </c>
      <c r="BP913" s="20">
        <f>Data!BT913-Data!EA913</f>
        <v>0</v>
      </c>
      <c r="BQ913" s="20">
        <f>Data!BU913-Data!EB913</f>
        <v>0</v>
      </c>
      <c r="BR913" s="20">
        <f>Data!BV913-Data!EC913</f>
        <v>0</v>
      </c>
      <c r="BS913" s="20">
        <f>Data!BW913-Data!ED913</f>
        <v>0</v>
      </c>
      <c r="BT913" s="20">
        <f>Data!BX913-Data!EE913</f>
        <v>0</v>
      </c>
      <c r="BU913" s="20">
        <f>Data!BY913-Data!EF913</f>
        <v>0</v>
      </c>
      <c r="BV913" s="20">
        <f>Data!BZ913-Data!EG913</f>
        <v>0</v>
      </c>
      <c r="BW913" s="20">
        <f>Data!CA913-Data!EH913</f>
        <v>0</v>
      </c>
      <c r="BX913" s="20">
        <f>Data!CB913-Data!EI913</f>
        <v>0</v>
      </c>
      <c r="BY913" s="20">
        <f>Data!CC913-Data!EJ913</f>
        <v>0</v>
      </c>
      <c r="BZ913" s="20">
        <f>Data!EK913</f>
        <v>0</v>
      </c>
      <c r="CA913" s="20">
        <f>Data!EL913</f>
        <v>0</v>
      </c>
      <c r="CB913" s="20">
        <f>Data!EM913</f>
        <v>0</v>
      </c>
      <c r="CC913" s="20">
        <f>Data!EN913</f>
        <v>0</v>
      </c>
      <c r="CD913" s="20">
        <f>Data!EO913</f>
        <v>0</v>
      </c>
      <c r="CE913" s="20">
        <f>Data!EP913</f>
        <v>0</v>
      </c>
      <c r="CF913" s="50" t="str">
        <f>IF(ISBLANK(Data!EQ913), "", Data!EQ913)</f>
        <v/>
      </c>
      <c r="CG913" s="50" t="str">
        <f>IF(ISBLANK(Data!ER913), "", Data!ER913)</f>
        <v/>
      </c>
      <c r="CH913" s="61" t="str">
        <f>IF(ISBLANK(Data!ES913), "", Data!ES913)</f>
        <v/>
      </c>
      <c r="CI913" s="61" t="str">
        <f>IF(ISBLANK(Data!ET913), "", Data!ET913)</f>
        <v/>
      </c>
    </row>
    <row r="914" spans="1:87" x14ac:dyDescent="0.45">
      <c r="A914" s="50" t="str">
        <f>IF(ISBLANK(Data!A914), "", Data!A914)</f>
        <v/>
      </c>
      <c r="B914" s="50" t="str">
        <f>IF(ISBLANK(Data!B914), "", Data!B914)</f>
        <v/>
      </c>
      <c r="C914" s="50" t="str">
        <f>IF(ISBLANK(Data!C914), "", Data!C914)</f>
        <v/>
      </c>
      <c r="D914" s="50" t="str">
        <f>IF(ISBLANK(Data!D914), "", Data!D914)</f>
        <v/>
      </c>
      <c r="E914" s="50" t="str">
        <f>IF(ISBLANK(Data!E914), "", Data!E914)</f>
        <v/>
      </c>
      <c r="F914" s="50" t="str">
        <f>IF(ISBLANK(Data!F914), "", Data!F914)</f>
        <v/>
      </c>
      <c r="G914" s="50" t="str">
        <f>IF(ISBLANK(Data!G914), "", Data!G914)</f>
        <v/>
      </c>
      <c r="H914" s="50" t="str">
        <f>IF(ISBLANK(Data!H914), "", Data!H914)</f>
        <v/>
      </c>
      <c r="I914" s="50" t="str">
        <f>IF(ISBLANK(Data!I914), "", Data!I914)</f>
        <v/>
      </c>
      <c r="J914" s="50" t="str">
        <f>IF(ISBLANK(Data!J914), "", Data!J914)</f>
        <v/>
      </c>
      <c r="K914" s="50" t="str">
        <f>IF(ISBLANK(Data!K914), "", Data!K914)</f>
        <v/>
      </c>
      <c r="L914" s="50" t="str">
        <f>IF(ISBLANK(Data!L914), "", Data!L914)</f>
        <v/>
      </c>
      <c r="M914" s="50" t="str">
        <f>IF(ISBLANK(Data!M914), "", Data!M914)</f>
        <v/>
      </c>
      <c r="N914" s="50" t="str">
        <f>IF(ISBLANK(Data!N914), "", Data!N914)</f>
        <v/>
      </c>
      <c r="O914" s="50" t="str">
        <f>IF(ISBLANK(Data!O914), "", Data!O914)</f>
        <v/>
      </c>
      <c r="P914" s="50" t="str">
        <f>IF(ISBLANK(Data!P914), "", Data!P914)</f>
        <v/>
      </c>
      <c r="Q914" s="50" t="str">
        <f>IF(ISBLANK(Data!Q914), "", Data!Q914)</f>
        <v/>
      </c>
      <c r="R914" s="50" t="str">
        <f>IF(ISBLANK(Data!R914), "", Data!R914)</f>
        <v/>
      </c>
      <c r="S914" s="20">
        <f>Data!W914-Data!CD914</f>
        <v>0</v>
      </c>
      <c r="T914" s="20">
        <f>Data!X914-Data!CE914</f>
        <v>0</v>
      </c>
      <c r="U914" s="20">
        <f>Data!Y914-Data!CF914</f>
        <v>0</v>
      </c>
      <c r="V914" s="20">
        <f>Data!Z914-Data!CG914</f>
        <v>0</v>
      </c>
      <c r="W914" s="20">
        <f>Data!AA914-Data!CH914</f>
        <v>0</v>
      </c>
      <c r="X914" s="20">
        <f>Data!AB914-Data!CI914</f>
        <v>0</v>
      </c>
      <c r="Y914" s="20">
        <f>Data!AC914-Data!CJ914</f>
        <v>0</v>
      </c>
      <c r="Z914" s="20">
        <f>Data!AD914-Data!CK914</f>
        <v>0</v>
      </c>
      <c r="AA914" s="20">
        <f>Data!AE914-Data!CL914</f>
        <v>0</v>
      </c>
      <c r="AB914" s="20">
        <f>Data!AF914-Data!CM914</f>
        <v>0</v>
      </c>
      <c r="AC914" s="20">
        <f>Data!AG914-Data!CN914</f>
        <v>0</v>
      </c>
      <c r="AD914" s="20">
        <f>Data!AH914-Data!CO914</f>
        <v>0</v>
      </c>
      <c r="AE914" s="20">
        <f>Data!AI914-Data!CP914</f>
        <v>0</v>
      </c>
      <c r="AF914" s="20">
        <f>Data!AJ914-Data!CQ914</f>
        <v>0</v>
      </c>
      <c r="AG914" s="20">
        <f>Data!AK914-Data!CR914</f>
        <v>0</v>
      </c>
      <c r="AH914" s="20">
        <f>Data!AL914-Data!CS914</f>
        <v>0</v>
      </c>
      <c r="AI914" s="20">
        <f>Data!AM914-Data!CT914</f>
        <v>0</v>
      </c>
      <c r="AJ914" s="20">
        <f>Data!AN914-Data!CU914</f>
        <v>0</v>
      </c>
      <c r="AK914" s="20">
        <f>Data!AO914-Data!CV914</f>
        <v>0</v>
      </c>
      <c r="AL914" s="20">
        <f>Data!AP914-Data!CW914</f>
        <v>0</v>
      </c>
      <c r="AM914" s="20">
        <f>Data!AQ914-Data!CX914</f>
        <v>0</v>
      </c>
      <c r="AN914" s="20">
        <f>Data!AR914-Data!CY914</f>
        <v>0</v>
      </c>
      <c r="AO914" s="20">
        <f>Data!AS914-Data!CZ914</f>
        <v>0</v>
      </c>
      <c r="AP914" s="20">
        <f>Data!AT914-Data!DA914</f>
        <v>0</v>
      </c>
      <c r="AQ914" s="20">
        <f>Data!AU914-Data!DB914</f>
        <v>0</v>
      </c>
      <c r="AR914" s="20">
        <f>Data!AV914-Data!DC914</f>
        <v>0</v>
      </c>
      <c r="AS914" s="20">
        <f>Data!AW914-Data!DD914</f>
        <v>0</v>
      </c>
      <c r="AT914" s="20">
        <f>Data!AX914-Data!DE914</f>
        <v>0</v>
      </c>
      <c r="AU914" s="20">
        <f>Data!AY914-Data!DF914</f>
        <v>0</v>
      </c>
      <c r="AV914" s="20">
        <f>Data!AZ914-Data!DG914</f>
        <v>0</v>
      </c>
      <c r="AW914" s="20">
        <f>Data!BA914-Data!DH914</f>
        <v>0</v>
      </c>
      <c r="AX914" s="20">
        <f>Data!BB914-Data!DI914</f>
        <v>0</v>
      </c>
      <c r="AY914" s="20">
        <f>Data!BC914-Data!DJ914</f>
        <v>0</v>
      </c>
      <c r="AZ914" s="20">
        <f>Data!BD914-Data!DK914</f>
        <v>0</v>
      </c>
      <c r="BA914" s="20">
        <f>Data!BE914-Data!DL914</f>
        <v>0</v>
      </c>
      <c r="BB914" s="20">
        <f>Data!BF914-Data!DM914</f>
        <v>0</v>
      </c>
      <c r="BC914" s="20">
        <f>Data!BG914-Data!DN914</f>
        <v>0</v>
      </c>
      <c r="BD914" s="20">
        <f>Data!BH914-Data!DO914</f>
        <v>0</v>
      </c>
      <c r="BE914" s="20">
        <f>Data!BI914-Data!DP914</f>
        <v>0</v>
      </c>
      <c r="BF914" s="20">
        <f>Data!BJ914-Data!DQ914</f>
        <v>0</v>
      </c>
      <c r="BG914" s="20">
        <f>Data!BK914-Data!DR914</f>
        <v>0</v>
      </c>
      <c r="BH914" s="20">
        <f>Data!BL914-Data!DS914</f>
        <v>0</v>
      </c>
      <c r="BI914" s="20">
        <f>Data!BM914-Data!DT914</f>
        <v>0</v>
      </c>
      <c r="BJ914" s="20">
        <f>Data!BN914-Data!DU914</f>
        <v>0</v>
      </c>
      <c r="BK914" s="20">
        <f>Data!BO914-Data!DV914</f>
        <v>0</v>
      </c>
      <c r="BL914" s="20">
        <f>Data!BP914-Data!DW914</f>
        <v>0</v>
      </c>
      <c r="BM914" s="20">
        <f>Data!BQ914-Data!DX914</f>
        <v>0</v>
      </c>
      <c r="BN914" s="20">
        <f>Data!BR914-Data!DY914</f>
        <v>0</v>
      </c>
      <c r="BO914" s="20">
        <f>Data!BS914-Data!DZ914</f>
        <v>0</v>
      </c>
      <c r="BP914" s="20">
        <f>Data!BT914-Data!EA914</f>
        <v>0</v>
      </c>
      <c r="BQ914" s="20">
        <f>Data!BU914-Data!EB914</f>
        <v>0</v>
      </c>
      <c r="BR914" s="20">
        <f>Data!BV914-Data!EC914</f>
        <v>0</v>
      </c>
      <c r="BS914" s="20">
        <f>Data!BW914-Data!ED914</f>
        <v>0</v>
      </c>
      <c r="BT914" s="20">
        <f>Data!BX914-Data!EE914</f>
        <v>0</v>
      </c>
      <c r="BU914" s="20">
        <f>Data!BY914-Data!EF914</f>
        <v>0</v>
      </c>
      <c r="BV914" s="20">
        <f>Data!BZ914-Data!EG914</f>
        <v>0</v>
      </c>
      <c r="BW914" s="20">
        <f>Data!CA914-Data!EH914</f>
        <v>0</v>
      </c>
      <c r="BX914" s="20">
        <f>Data!CB914-Data!EI914</f>
        <v>0</v>
      </c>
      <c r="BY914" s="20">
        <f>Data!CC914-Data!EJ914</f>
        <v>0</v>
      </c>
      <c r="BZ914" s="20">
        <f>Data!EK914</f>
        <v>0</v>
      </c>
      <c r="CA914" s="20">
        <f>Data!EL914</f>
        <v>0</v>
      </c>
      <c r="CB914" s="20">
        <f>Data!EM914</f>
        <v>0</v>
      </c>
      <c r="CC914" s="20">
        <f>Data!EN914</f>
        <v>0</v>
      </c>
      <c r="CD914" s="20">
        <f>Data!EO914</f>
        <v>0</v>
      </c>
      <c r="CE914" s="20">
        <f>Data!EP914</f>
        <v>0</v>
      </c>
      <c r="CF914" s="50" t="str">
        <f>IF(ISBLANK(Data!EQ914), "", Data!EQ914)</f>
        <v/>
      </c>
      <c r="CG914" s="50" t="str">
        <f>IF(ISBLANK(Data!ER914), "", Data!ER914)</f>
        <v/>
      </c>
      <c r="CH914" s="61" t="str">
        <f>IF(ISBLANK(Data!ES914), "", Data!ES914)</f>
        <v/>
      </c>
      <c r="CI914" s="61" t="str">
        <f>IF(ISBLANK(Data!ET914), "", Data!ET914)</f>
        <v/>
      </c>
    </row>
    <row r="915" spans="1:87" x14ac:dyDescent="0.45">
      <c r="A915" s="50" t="str">
        <f>IF(ISBLANK(Data!A915), "", Data!A915)</f>
        <v/>
      </c>
      <c r="B915" s="50" t="str">
        <f>IF(ISBLANK(Data!B915), "", Data!B915)</f>
        <v/>
      </c>
      <c r="C915" s="50" t="str">
        <f>IF(ISBLANK(Data!C915), "", Data!C915)</f>
        <v/>
      </c>
      <c r="D915" s="50" t="str">
        <f>IF(ISBLANK(Data!D915), "", Data!D915)</f>
        <v/>
      </c>
      <c r="E915" s="50" t="str">
        <f>IF(ISBLANK(Data!E915), "", Data!E915)</f>
        <v/>
      </c>
      <c r="F915" s="50" t="str">
        <f>IF(ISBLANK(Data!F915), "", Data!F915)</f>
        <v/>
      </c>
      <c r="G915" s="50" t="str">
        <f>IF(ISBLANK(Data!G915), "", Data!G915)</f>
        <v/>
      </c>
      <c r="H915" s="50" t="str">
        <f>IF(ISBLANK(Data!H915), "", Data!H915)</f>
        <v/>
      </c>
      <c r="I915" s="50" t="str">
        <f>IF(ISBLANK(Data!I915), "", Data!I915)</f>
        <v/>
      </c>
      <c r="J915" s="50" t="str">
        <f>IF(ISBLANK(Data!J915), "", Data!J915)</f>
        <v/>
      </c>
      <c r="K915" s="50" t="str">
        <f>IF(ISBLANK(Data!K915), "", Data!K915)</f>
        <v/>
      </c>
      <c r="L915" s="50" t="str">
        <f>IF(ISBLANK(Data!L915), "", Data!L915)</f>
        <v/>
      </c>
      <c r="M915" s="50" t="str">
        <f>IF(ISBLANK(Data!M915), "", Data!M915)</f>
        <v/>
      </c>
      <c r="N915" s="50" t="str">
        <f>IF(ISBLANK(Data!N915), "", Data!N915)</f>
        <v/>
      </c>
      <c r="O915" s="50" t="str">
        <f>IF(ISBLANK(Data!O915), "", Data!O915)</f>
        <v/>
      </c>
      <c r="P915" s="50" t="str">
        <f>IF(ISBLANK(Data!P915), "", Data!P915)</f>
        <v/>
      </c>
      <c r="Q915" s="50" t="str">
        <f>IF(ISBLANK(Data!Q915), "", Data!Q915)</f>
        <v/>
      </c>
      <c r="R915" s="50" t="str">
        <f>IF(ISBLANK(Data!R915), "", Data!R915)</f>
        <v/>
      </c>
      <c r="S915" s="20">
        <f>Data!W915-Data!CD915</f>
        <v>0</v>
      </c>
      <c r="T915" s="20">
        <f>Data!X915-Data!CE915</f>
        <v>0</v>
      </c>
      <c r="U915" s="20">
        <f>Data!Y915-Data!CF915</f>
        <v>0</v>
      </c>
      <c r="V915" s="20">
        <f>Data!Z915-Data!CG915</f>
        <v>0</v>
      </c>
      <c r="W915" s="20">
        <f>Data!AA915-Data!CH915</f>
        <v>0</v>
      </c>
      <c r="X915" s="20">
        <f>Data!AB915-Data!CI915</f>
        <v>0</v>
      </c>
      <c r="Y915" s="20">
        <f>Data!AC915-Data!CJ915</f>
        <v>0</v>
      </c>
      <c r="Z915" s="20">
        <f>Data!AD915-Data!CK915</f>
        <v>0</v>
      </c>
      <c r="AA915" s="20">
        <f>Data!AE915-Data!CL915</f>
        <v>0</v>
      </c>
      <c r="AB915" s="20">
        <f>Data!AF915-Data!CM915</f>
        <v>0</v>
      </c>
      <c r="AC915" s="20">
        <f>Data!AG915-Data!CN915</f>
        <v>0</v>
      </c>
      <c r="AD915" s="20">
        <f>Data!AH915-Data!CO915</f>
        <v>0</v>
      </c>
      <c r="AE915" s="20">
        <f>Data!AI915-Data!CP915</f>
        <v>0</v>
      </c>
      <c r="AF915" s="20">
        <f>Data!AJ915-Data!CQ915</f>
        <v>0</v>
      </c>
      <c r="AG915" s="20">
        <f>Data!AK915-Data!CR915</f>
        <v>0</v>
      </c>
      <c r="AH915" s="20">
        <f>Data!AL915-Data!CS915</f>
        <v>0</v>
      </c>
      <c r="AI915" s="20">
        <f>Data!AM915-Data!CT915</f>
        <v>0</v>
      </c>
      <c r="AJ915" s="20">
        <f>Data!AN915-Data!CU915</f>
        <v>0</v>
      </c>
      <c r="AK915" s="20">
        <f>Data!AO915-Data!CV915</f>
        <v>0</v>
      </c>
      <c r="AL915" s="20">
        <f>Data!AP915-Data!CW915</f>
        <v>0</v>
      </c>
      <c r="AM915" s="20">
        <f>Data!AQ915-Data!CX915</f>
        <v>0</v>
      </c>
      <c r="AN915" s="20">
        <f>Data!AR915-Data!CY915</f>
        <v>0</v>
      </c>
      <c r="AO915" s="20">
        <f>Data!AS915-Data!CZ915</f>
        <v>0</v>
      </c>
      <c r="AP915" s="20">
        <f>Data!AT915-Data!DA915</f>
        <v>0</v>
      </c>
      <c r="AQ915" s="20">
        <f>Data!AU915-Data!DB915</f>
        <v>0</v>
      </c>
      <c r="AR915" s="20">
        <f>Data!AV915-Data!DC915</f>
        <v>0</v>
      </c>
      <c r="AS915" s="20">
        <f>Data!AW915-Data!DD915</f>
        <v>0</v>
      </c>
      <c r="AT915" s="20">
        <f>Data!AX915-Data!DE915</f>
        <v>0</v>
      </c>
      <c r="AU915" s="20">
        <f>Data!AY915-Data!DF915</f>
        <v>0</v>
      </c>
      <c r="AV915" s="20">
        <f>Data!AZ915-Data!DG915</f>
        <v>0</v>
      </c>
      <c r="AW915" s="20">
        <f>Data!BA915-Data!DH915</f>
        <v>0</v>
      </c>
      <c r="AX915" s="20">
        <f>Data!BB915-Data!DI915</f>
        <v>0</v>
      </c>
      <c r="AY915" s="20">
        <f>Data!BC915-Data!DJ915</f>
        <v>0</v>
      </c>
      <c r="AZ915" s="20">
        <f>Data!BD915-Data!DK915</f>
        <v>0</v>
      </c>
      <c r="BA915" s="20">
        <f>Data!BE915-Data!DL915</f>
        <v>0</v>
      </c>
      <c r="BB915" s="20">
        <f>Data!BF915-Data!DM915</f>
        <v>0</v>
      </c>
      <c r="BC915" s="20">
        <f>Data!BG915-Data!DN915</f>
        <v>0</v>
      </c>
      <c r="BD915" s="20">
        <f>Data!BH915-Data!DO915</f>
        <v>0</v>
      </c>
      <c r="BE915" s="20">
        <f>Data!BI915-Data!DP915</f>
        <v>0</v>
      </c>
      <c r="BF915" s="20">
        <f>Data!BJ915-Data!DQ915</f>
        <v>0</v>
      </c>
      <c r="BG915" s="20">
        <f>Data!BK915-Data!DR915</f>
        <v>0</v>
      </c>
      <c r="BH915" s="20">
        <f>Data!BL915-Data!DS915</f>
        <v>0</v>
      </c>
      <c r="BI915" s="20">
        <f>Data!BM915-Data!DT915</f>
        <v>0</v>
      </c>
      <c r="BJ915" s="20">
        <f>Data!BN915-Data!DU915</f>
        <v>0</v>
      </c>
      <c r="BK915" s="20">
        <f>Data!BO915-Data!DV915</f>
        <v>0</v>
      </c>
      <c r="BL915" s="20">
        <f>Data!BP915-Data!DW915</f>
        <v>0</v>
      </c>
      <c r="BM915" s="20">
        <f>Data!BQ915-Data!DX915</f>
        <v>0</v>
      </c>
      <c r="BN915" s="20">
        <f>Data!BR915-Data!DY915</f>
        <v>0</v>
      </c>
      <c r="BO915" s="20">
        <f>Data!BS915-Data!DZ915</f>
        <v>0</v>
      </c>
      <c r="BP915" s="20">
        <f>Data!BT915-Data!EA915</f>
        <v>0</v>
      </c>
      <c r="BQ915" s="20">
        <f>Data!BU915-Data!EB915</f>
        <v>0</v>
      </c>
      <c r="BR915" s="20">
        <f>Data!BV915-Data!EC915</f>
        <v>0</v>
      </c>
      <c r="BS915" s="20">
        <f>Data!BW915-Data!ED915</f>
        <v>0</v>
      </c>
      <c r="BT915" s="20">
        <f>Data!BX915-Data!EE915</f>
        <v>0</v>
      </c>
      <c r="BU915" s="20">
        <f>Data!BY915-Data!EF915</f>
        <v>0</v>
      </c>
      <c r="BV915" s="20">
        <f>Data!BZ915-Data!EG915</f>
        <v>0</v>
      </c>
      <c r="BW915" s="20">
        <f>Data!CA915-Data!EH915</f>
        <v>0</v>
      </c>
      <c r="BX915" s="20">
        <f>Data!CB915-Data!EI915</f>
        <v>0</v>
      </c>
      <c r="BY915" s="20">
        <f>Data!CC915-Data!EJ915</f>
        <v>0</v>
      </c>
      <c r="BZ915" s="20">
        <f>Data!EK915</f>
        <v>0</v>
      </c>
      <c r="CA915" s="20">
        <f>Data!EL915</f>
        <v>0</v>
      </c>
      <c r="CB915" s="20">
        <f>Data!EM915</f>
        <v>0</v>
      </c>
      <c r="CC915" s="20">
        <f>Data!EN915</f>
        <v>0</v>
      </c>
      <c r="CD915" s="20">
        <f>Data!EO915</f>
        <v>0</v>
      </c>
      <c r="CE915" s="20">
        <f>Data!EP915</f>
        <v>0</v>
      </c>
      <c r="CF915" s="50" t="str">
        <f>IF(ISBLANK(Data!EQ915), "", Data!EQ915)</f>
        <v/>
      </c>
      <c r="CG915" s="50" t="str">
        <f>IF(ISBLANK(Data!ER915), "", Data!ER915)</f>
        <v/>
      </c>
      <c r="CH915" s="61" t="str">
        <f>IF(ISBLANK(Data!ES915), "", Data!ES915)</f>
        <v/>
      </c>
      <c r="CI915" s="61" t="str">
        <f>IF(ISBLANK(Data!ET915), "", Data!ET915)</f>
        <v/>
      </c>
    </row>
    <row r="916" spans="1:87" x14ac:dyDescent="0.45">
      <c r="A916" s="50" t="str">
        <f>IF(ISBLANK(Data!A916), "", Data!A916)</f>
        <v/>
      </c>
      <c r="B916" s="50" t="str">
        <f>IF(ISBLANK(Data!B916), "", Data!B916)</f>
        <v/>
      </c>
      <c r="C916" s="50" t="str">
        <f>IF(ISBLANK(Data!C916), "", Data!C916)</f>
        <v/>
      </c>
      <c r="D916" s="50" t="str">
        <f>IF(ISBLANK(Data!D916), "", Data!D916)</f>
        <v/>
      </c>
      <c r="E916" s="50" t="str">
        <f>IF(ISBLANK(Data!E916), "", Data!E916)</f>
        <v/>
      </c>
      <c r="F916" s="50" t="str">
        <f>IF(ISBLANK(Data!F916), "", Data!F916)</f>
        <v/>
      </c>
      <c r="G916" s="50" t="str">
        <f>IF(ISBLANK(Data!G916), "", Data!G916)</f>
        <v/>
      </c>
      <c r="H916" s="50" t="str">
        <f>IF(ISBLANK(Data!H916), "", Data!H916)</f>
        <v/>
      </c>
      <c r="I916" s="50" t="str">
        <f>IF(ISBLANK(Data!I916), "", Data!I916)</f>
        <v/>
      </c>
      <c r="J916" s="50" t="str">
        <f>IF(ISBLANK(Data!J916), "", Data!J916)</f>
        <v/>
      </c>
      <c r="K916" s="50" t="str">
        <f>IF(ISBLANK(Data!K916), "", Data!K916)</f>
        <v/>
      </c>
      <c r="L916" s="50" t="str">
        <f>IF(ISBLANK(Data!L916), "", Data!L916)</f>
        <v/>
      </c>
      <c r="M916" s="50" t="str">
        <f>IF(ISBLANK(Data!M916), "", Data!M916)</f>
        <v/>
      </c>
      <c r="N916" s="50" t="str">
        <f>IF(ISBLANK(Data!N916), "", Data!N916)</f>
        <v/>
      </c>
      <c r="O916" s="50" t="str">
        <f>IF(ISBLANK(Data!O916), "", Data!O916)</f>
        <v/>
      </c>
      <c r="P916" s="50" t="str">
        <f>IF(ISBLANK(Data!P916), "", Data!P916)</f>
        <v/>
      </c>
      <c r="Q916" s="50" t="str">
        <f>IF(ISBLANK(Data!Q916), "", Data!Q916)</f>
        <v/>
      </c>
      <c r="R916" s="50" t="str">
        <f>IF(ISBLANK(Data!R916), "", Data!R916)</f>
        <v/>
      </c>
      <c r="S916" s="20">
        <f>Data!W916-Data!CD916</f>
        <v>0</v>
      </c>
      <c r="T916" s="20">
        <f>Data!X916-Data!CE916</f>
        <v>0</v>
      </c>
      <c r="U916" s="20">
        <f>Data!Y916-Data!CF916</f>
        <v>0</v>
      </c>
      <c r="V916" s="20">
        <f>Data!Z916-Data!CG916</f>
        <v>0</v>
      </c>
      <c r="W916" s="20">
        <f>Data!AA916-Data!CH916</f>
        <v>0</v>
      </c>
      <c r="X916" s="20">
        <f>Data!AB916-Data!CI916</f>
        <v>0</v>
      </c>
      <c r="Y916" s="20">
        <f>Data!AC916-Data!CJ916</f>
        <v>0</v>
      </c>
      <c r="Z916" s="20">
        <f>Data!AD916-Data!CK916</f>
        <v>0</v>
      </c>
      <c r="AA916" s="20">
        <f>Data!AE916-Data!CL916</f>
        <v>0</v>
      </c>
      <c r="AB916" s="20">
        <f>Data!AF916-Data!CM916</f>
        <v>0</v>
      </c>
      <c r="AC916" s="20">
        <f>Data!AG916-Data!CN916</f>
        <v>0</v>
      </c>
      <c r="AD916" s="20">
        <f>Data!AH916-Data!CO916</f>
        <v>0</v>
      </c>
      <c r="AE916" s="20">
        <f>Data!AI916-Data!CP916</f>
        <v>0</v>
      </c>
      <c r="AF916" s="20">
        <f>Data!AJ916-Data!CQ916</f>
        <v>0</v>
      </c>
      <c r="AG916" s="20">
        <f>Data!AK916-Data!CR916</f>
        <v>0</v>
      </c>
      <c r="AH916" s="20">
        <f>Data!AL916-Data!CS916</f>
        <v>0</v>
      </c>
      <c r="AI916" s="20">
        <f>Data!AM916-Data!CT916</f>
        <v>0</v>
      </c>
      <c r="AJ916" s="20">
        <f>Data!AN916-Data!CU916</f>
        <v>0</v>
      </c>
      <c r="AK916" s="20">
        <f>Data!AO916-Data!CV916</f>
        <v>0</v>
      </c>
      <c r="AL916" s="20">
        <f>Data!AP916-Data!CW916</f>
        <v>0</v>
      </c>
      <c r="AM916" s="20">
        <f>Data!AQ916-Data!CX916</f>
        <v>0</v>
      </c>
      <c r="AN916" s="20">
        <f>Data!AR916-Data!CY916</f>
        <v>0</v>
      </c>
      <c r="AO916" s="20">
        <f>Data!AS916-Data!CZ916</f>
        <v>0</v>
      </c>
      <c r="AP916" s="20">
        <f>Data!AT916-Data!DA916</f>
        <v>0</v>
      </c>
      <c r="AQ916" s="20">
        <f>Data!AU916-Data!DB916</f>
        <v>0</v>
      </c>
      <c r="AR916" s="20">
        <f>Data!AV916-Data!DC916</f>
        <v>0</v>
      </c>
      <c r="AS916" s="20">
        <f>Data!AW916-Data!DD916</f>
        <v>0</v>
      </c>
      <c r="AT916" s="20">
        <f>Data!AX916-Data!DE916</f>
        <v>0</v>
      </c>
      <c r="AU916" s="20">
        <f>Data!AY916-Data!DF916</f>
        <v>0</v>
      </c>
      <c r="AV916" s="20">
        <f>Data!AZ916-Data!DG916</f>
        <v>0</v>
      </c>
      <c r="AW916" s="20">
        <f>Data!BA916-Data!DH916</f>
        <v>0</v>
      </c>
      <c r="AX916" s="20">
        <f>Data!BB916-Data!DI916</f>
        <v>0</v>
      </c>
      <c r="AY916" s="20">
        <f>Data!BC916-Data!DJ916</f>
        <v>0</v>
      </c>
      <c r="AZ916" s="20">
        <f>Data!BD916-Data!DK916</f>
        <v>0</v>
      </c>
      <c r="BA916" s="20">
        <f>Data!BE916-Data!DL916</f>
        <v>0</v>
      </c>
      <c r="BB916" s="20">
        <f>Data!BF916-Data!DM916</f>
        <v>0</v>
      </c>
      <c r="BC916" s="20">
        <f>Data!BG916-Data!DN916</f>
        <v>0</v>
      </c>
      <c r="BD916" s="20">
        <f>Data!BH916-Data!DO916</f>
        <v>0</v>
      </c>
      <c r="BE916" s="20">
        <f>Data!BI916-Data!DP916</f>
        <v>0</v>
      </c>
      <c r="BF916" s="20">
        <f>Data!BJ916-Data!DQ916</f>
        <v>0</v>
      </c>
      <c r="BG916" s="20">
        <f>Data!BK916-Data!DR916</f>
        <v>0</v>
      </c>
      <c r="BH916" s="20">
        <f>Data!BL916-Data!DS916</f>
        <v>0</v>
      </c>
      <c r="BI916" s="20">
        <f>Data!BM916-Data!DT916</f>
        <v>0</v>
      </c>
      <c r="BJ916" s="20">
        <f>Data!BN916-Data!DU916</f>
        <v>0</v>
      </c>
      <c r="BK916" s="20">
        <f>Data!BO916-Data!DV916</f>
        <v>0</v>
      </c>
      <c r="BL916" s="20">
        <f>Data!BP916-Data!DW916</f>
        <v>0</v>
      </c>
      <c r="BM916" s="20">
        <f>Data!BQ916-Data!DX916</f>
        <v>0</v>
      </c>
      <c r="BN916" s="20">
        <f>Data!BR916-Data!DY916</f>
        <v>0</v>
      </c>
      <c r="BO916" s="20">
        <f>Data!BS916-Data!DZ916</f>
        <v>0</v>
      </c>
      <c r="BP916" s="20">
        <f>Data!BT916-Data!EA916</f>
        <v>0</v>
      </c>
      <c r="BQ916" s="20">
        <f>Data!BU916-Data!EB916</f>
        <v>0</v>
      </c>
      <c r="BR916" s="20">
        <f>Data!BV916-Data!EC916</f>
        <v>0</v>
      </c>
      <c r="BS916" s="20">
        <f>Data!BW916-Data!ED916</f>
        <v>0</v>
      </c>
      <c r="BT916" s="20">
        <f>Data!BX916-Data!EE916</f>
        <v>0</v>
      </c>
      <c r="BU916" s="20">
        <f>Data!BY916-Data!EF916</f>
        <v>0</v>
      </c>
      <c r="BV916" s="20">
        <f>Data!BZ916-Data!EG916</f>
        <v>0</v>
      </c>
      <c r="BW916" s="20">
        <f>Data!CA916-Data!EH916</f>
        <v>0</v>
      </c>
      <c r="BX916" s="20">
        <f>Data!CB916-Data!EI916</f>
        <v>0</v>
      </c>
      <c r="BY916" s="20">
        <f>Data!CC916-Data!EJ916</f>
        <v>0</v>
      </c>
      <c r="BZ916" s="20">
        <f>Data!EK916</f>
        <v>0</v>
      </c>
      <c r="CA916" s="20">
        <f>Data!EL916</f>
        <v>0</v>
      </c>
      <c r="CB916" s="20">
        <f>Data!EM916</f>
        <v>0</v>
      </c>
      <c r="CC916" s="20">
        <f>Data!EN916</f>
        <v>0</v>
      </c>
      <c r="CD916" s="20">
        <f>Data!EO916</f>
        <v>0</v>
      </c>
      <c r="CE916" s="20">
        <f>Data!EP916</f>
        <v>0</v>
      </c>
      <c r="CF916" s="50" t="str">
        <f>IF(ISBLANK(Data!EQ916), "", Data!EQ916)</f>
        <v/>
      </c>
      <c r="CG916" s="50" t="str">
        <f>IF(ISBLANK(Data!ER916), "", Data!ER916)</f>
        <v/>
      </c>
      <c r="CH916" s="61" t="str">
        <f>IF(ISBLANK(Data!ES916), "", Data!ES916)</f>
        <v/>
      </c>
      <c r="CI916" s="61" t="str">
        <f>IF(ISBLANK(Data!ET916), "", Data!ET916)</f>
        <v/>
      </c>
    </row>
    <row r="917" spans="1:87" x14ac:dyDescent="0.45">
      <c r="A917" s="50" t="str">
        <f>IF(ISBLANK(Data!A917), "", Data!A917)</f>
        <v/>
      </c>
      <c r="B917" s="50" t="str">
        <f>IF(ISBLANK(Data!B917), "", Data!B917)</f>
        <v/>
      </c>
      <c r="C917" s="50" t="str">
        <f>IF(ISBLANK(Data!C917), "", Data!C917)</f>
        <v/>
      </c>
      <c r="D917" s="50" t="str">
        <f>IF(ISBLANK(Data!D917), "", Data!D917)</f>
        <v/>
      </c>
      <c r="E917" s="50" t="str">
        <f>IF(ISBLANK(Data!E917), "", Data!E917)</f>
        <v/>
      </c>
      <c r="F917" s="50" t="str">
        <f>IF(ISBLANK(Data!F917), "", Data!F917)</f>
        <v/>
      </c>
      <c r="G917" s="50" t="str">
        <f>IF(ISBLANK(Data!G917), "", Data!G917)</f>
        <v/>
      </c>
      <c r="H917" s="50" t="str">
        <f>IF(ISBLANK(Data!H917), "", Data!H917)</f>
        <v/>
      </c>
      <c r="I917" s="50" t="str">
        <f>IF(ISBLANK(Data!I917), "", Data!I917)</f>
        <v/>
      </c>
      <c r="J917" s="50" t="str">
        <f>IF(ISBLANK(Data!J917), "", Data!J917)</f>
        <v/>
      </c>
      <c r="K917" s="50" t="str">
        <f>IF(ISBLANK(Data!K917), "", Data!K917)</f>
        <v/>
      </c>
      <c r="L917" s="50" t="str">
        <f>IF(ISBLANK(Data!L917), "", Data!L917)</f>
        <v/>
      </c>
      <c r="M917" s="50" t="str">
        <f>IF(ISBLANK(Data!M917), "", Data!M917)</f>
        <v/>
      </c>
      <c r="N917" s="50" t="str">
        <f>IF(ISBLANK(Data!N917), "", Data!N917)</f>
        <v/>
      </c>
      <c r="O917" s="50" t="str">
        <f>IF(ISBLANK(Data!O917), "", Data!O917)</f>
        <v/>
      </c>
      <c r="P917" s="50" t="str">
        <f>IF(ISBLANK(Data!P917), "", Data!P917)</f>
        <v/>
      </c>
      <c r="Q917" s="50" t="str">
        <f>IF(ISBLANK(Data!Q917), "", Data!Q917)</f>
        <v/>
      </c>
      <c r="R917" s="50" t="str">
        <f>IF(ISBLANK(Data!R917), "", Data!R917)</f>
        <v/>
      </c>
      <c r="S917" s="20">
        <f>Data!W917-Data!CD917</f>
        <v>0</v>
      </c>
      <c r="T917" s="20">
        <f>Data!X917-Data!CE917</f>
        <v>0</v>
      </c>
      <c r="U917" s="20">
        <f>Data!Y917-Data!CF917</f>
        <v>0</v>
      </c>
      <c r="V917" s="20">
        <f>Data!Z917-Data!CG917</f>
        <v>0</v>
      </c>
      <c r="W917" s="20">
        <f>Data!AA917-Data!CH917</f>
        <v>0</v>
      </c>
      <c r="X917" s="20">
        <f>Data!AB917-Data!CI917</f>
        <v>0</v>
      </c>
      <c r="Y917" s="20">
        <f>Data!AC917-Data!CJ917</f>
        <v>0</v>
      </c>
      <c r="Z917" s="20">
        <f>Data!AD917-Data!CK917</f>
        <v>0</v>
      </c>
      <c r="AA917" s="20">
        <f>Data!AE917-Data!CL917</f>
        <v>0</v>
      </c>
      <c r="AB917" s="20">
        <f>Data!AF917-Data!CM917</f>
        <v>0</v>
      </c>
      <c r="AC917" s="20">
        <f>Data!AG917-Data!CN917</f>
        <v>0</v>
      </c>
      <c r="AD917" s="20">
        <f>Data!AH917-Data!CO917</f>
        <v>0</v>
      </c>
      <c r="AE917" s="20">
        <f>Data!AI917-Data!CP917</f>
        <v>0</v>
      </c>
      <c r="AF917" s="20">
        <f>Data!AJ917-Data!CQ917</f>
        <v>0</v>
      </c>
      <c r="AG917" s="20">
        <f>Data!AK917-Data!CR917</f>
        <v>0</v>
      </c>
      <c r="AH917" s="20">
        <f>Data!AL917-Data!CS917</f>
        <v>0</v>
      </c>
      <c r="AI917" s="20">
        <f>Data!AM917-Data!CT917</f>
        <v>0</v>
      </c>
      <c r="AJ917" s="20">
        <f>Data!AN917-Data!CU917</f>
        <v>0</v>
      </c>
      <c r="AK917" s="20">
        <f>Data!AO917-Data!CV917</f>
        <v>0</v>
      </c>
      <c r="AL917" s="20">
        <f>Data!AP917-Data!CW917</f>
        <v>0</v>
      </c>
      <c r="AM917" s="20">
        <f>Data!AQ917-Data!CX917</f>
        <v>0</v>
      </c>
      <c r="AN917" s="20">
        <f>Data!AR917-Data!CY917</f>
        <v>0</v>
      </c>
      <c r="AO917" s="20">
        <f>Data!AS917-Data!CZ917</f>
        <v>0</v>
      </c>
      <c r="AP917" s="20">
        <f>Data!AT917-Data!DA917</f>
        <v>0</v>
      </c>
      <c r="AQ917" s="20">
        <f>Data!AU917-Data!DB917</f>
        <v>0</v>
      </c>
      <c r="AR917" s="20">
        <f>Data!AV917-Data!DC917</f>
        <v>0</v>
      </c>
      <c r="AS917" s="20">
        <f>Data!AW917-Data!DD917</f>
        <v>0</v>
      </c>
      <c r="AT917" s="20">
        <f>Data!AX917-Data!DE917</f>
        <v>0</v>
      </c>
      <c r="AU917" s="20">
        <f>Data!AY917-Data!DF917</f>
        <v>0</v>
      </c>
      <c r="AV917" s="20">
        <f>Data!AZ917-Data!DG917</f>
        <v>0</v>
      </c>
      <c r="AW917" s="20">
        <f>Data!BA917-Data!DH917</f>
        <v>0</v>
      </c>
      <c r="AX917" s="20">
        <f>Data!BB917-Data!DI917</f>
        <v>0</v>
      </c>
      <c r="AY917" s="20">
        <f>Data!BC917-Data!DJ917</f>
        <v>0</v>
      </c>
      <c r="AZ917" s="20">
        <f>Data!BD917-Data!DK917</f>
        <v>0</v>
      </c>
      <c r="BA917" s="20">
        <f>Data!BE917-Data!DL917</f>
        <v>0</v>
      </c>
      <c r="BB917" s="20">
        <f>Data!BF917-Data!DM917</f>
        <v>0</v>
      </c>
      <c r="BC917" s="20">
        <f>Data!BG917-Data!DN917</f>
        <v>0</v>
      </c>
      <c r="BD917" s="20">
        <f>Data!BH917-Data!DO917</f>
        <v>0</v>
      </c>
      <c r="BE917" s="20">
        <f>Data!BI917-Data!DP917</f>
        <v>0</v>
      </c>
      <c r="BF917" s="20">
        <f>Data!BJ917-Data!DQ917</f>
        <v>0</v>
      </c>
      <c r="BG917" s="20">
        <f>Data!BK917-Data!DR917</f>
        <v>0</v>
      </c>
      <c r="BH917" s="20">
        <f>Data!BL917-Data!DS917</f>
        <v>0</v>
      </c>
      <c r="BI917" s="20">
        <f>Data!BM917-Data!DT917</f>
        <v>0</v>
      </c>
      <c r="BJ917" s="20">
        <f>Data!BN917-Data!DU917</f>
        <v>0</v>
      </c>
      <c r="BK917" s="20">
        <f>Data!BO917-Data!DV917</f>
        <v>0</v>
      </c>
      <c r="BL917" s="20">
        <f>Data!BP917-Data!DW917</f>
        <v>0</v>
      </c>
      <c r="BM917" s="20">
        <f>Data!BQ917-Data!DX917</f>
        <v>0</v>
      </c>
      <c r="BN917" s="20">
        <f>Data!BR917-Data!DY917</f>
        <v>0</v>
      </c>
      <c r="BO917" s="20">
        <f>Data!BS917-Data!DZ917</f>
        <v>0</v>
      </c>
      <c r="BP917" s="20">
        <f>Data!BT917-Data!EA917</f>
        <v>0</v>
      </c>
      <c r="BQ917" s="20">
        <f>Data!BU917-Data!EB917</f>
        <v>0</v>
      </c>
      <c r="BR917" s="20">
        <f>Data!BV917-Data!EC917</f>
        <v>0</v>
      </c>
      <c r="BS917" s="20">
        <f>Data!BW917-Data!ED917</f>
        <v>0</v>
      </c>
      <c r="BT917" s="20">
        <f>Data!BX917-Data!EE917</f>
        <v>0</v>
      </c>
      <c r="BU917" s="20">
        <f>Data!BY917-Data!EF917</f>
        <v>0</v>
      </c>
      <c r="BV917" s="20">
        <f>Data!BZ917-Data!EG917</f>
        <v>0</v>
      </c>
      <c r="BW917" s="20">
        <f>Data!CA917-Data!EH917</f>
        <v>0</v>
      </c>
      <c r="BX917" s="20">
        <f>Data!CB917-Data!EI917</f>
        <v>0</v>
      </c>
      <c r="BY917" s="20">
        <f>Data!CC917-Data!EJ917</f>
        <v>0</v>
      </c>
      <c r="BZ917" s="20">
        <f>Data!EK917</f>
        <v>0</v>
      </c>
      <c r="CA917" s="20">
        <f>Data!EL917</f>
        <v>0</v>
      </c>
      <c r="CB917" s="20">
        <f>Data!EM917</f>
        <v>0</v>
      </c>
      <c r="CC917" s="20">
        <f>Data!EN917</f>
        <v>0</v>
      </c>
      <c r="CD917" s="20">
        <f>Data!EO917</f>
        <v>0</v>
      </c>
      <c r="CE917" s="20">
        <f>Data!EP917</f>
        <v>0</v>
      </c>
      <c r="CF917" s="50" t="str">
        <f>IF(ISBLANK(Data!EQ917), "", Data!EQ917)</f>
        <v/>
      </c>
      <c r="CG917" s="50" t="str">
        <f>IF(ISBLANK(Data!ER917), "", Data!ER917)</f>
        <v/>
      </c>
      <c r="CH917" s="61" t="str">
        <f>IF(ISBLANK(Data!ES917), "", Data!ES917)</f>
        <v/>
      </c>
      <c r="CI917" s="61" t="str">
        <f>IF(ISBLANK(Data!ET917), "", Data!ET917)</f>
        <v/>
      </c>
    </row>
    <row r="918" spans="1:87" x14ac:dyDescent="0.45">
      <c r="A918" s="50" t="str">
        <f>IF(ISBLANK(Data!A918), "", Data!A918)</f>
        <v/>
      </c>
      <c r="B918" s="50" t="str">
        <f>IF(ISBLANK(Data!B918), "", Data!B918)</f>
        <v/>
      </c>
      <c r="C918" s="50" t="str">
        <f>IF(ISBLANK(Data!C918), "", Data!C918)</f>
        <v/>
      </c>
      <c r="D918" s="50" t="str">
        <f>IF(ISBLANK(Data!D918), "", Data!D918)</f>
        <v/>
      </c>
      <c r="E918" s="50" t="str">
        <f>IF(ISBLANK(Data!E918), "", Data!E918)</f>
        <v/>
      </c>
      <c r="F918" s="50" t="str">
        <f>IF(ISBLANK(Data!F918), "", Data!F918)</f>
        <v/>
      </c>
      <c r="G918" s="50" t="str">
        <f>IF(ISBLANK(Data!G918), "", Data!G918)</f>
        <v/>
      </c>
      <c r="H918" s="50" t="str">
        <f>IF(ISBLANK(Data!H918), "", Data!H918)</f>
        <v/>
      </c>
      <c r="I918" s="50" t="str">
        <f>IF(ISBLANK(Data!I918), "", Data!I918)</f>
        <v/>
      </c>
      <c r="J918" s="50" t="str">
        <f>IF(ISBLANK(Data!J918), "", Data!J918)</f>
        <v/>
      </c>
      <c r="K918" s="50" t="str">
        <f>IF(ISBLANK(Data!K918), "", Data!K918)</f>
        <v/>
      </c>
      <c r="L918" s="50" t="str">
        <f>IF(ISBLANK(Data!L918), "", Data!L918)</f>
        <v/>
      </c>
      <c r="M918" s="50" t="str">
        <f>IF(ISBLANK(Data!M918), "", Data!M918)</f>
        <v/>
      </c>
      <c r="N918" s="50" t="str">
        <f>IF(ISBLANK(Data!N918), "", Data!N918)</f>
        <v/>
      </c>
      <c r="O918" s="50" t="str">
        <f>IF(ISBLANK(Data!O918), "", Data!O918)</f>
        <v/>
      </c>
      <c r="P918" s="50" t="str">
        <f>IF(ISBLANK(Data!P918), "", Data!P918)</f>
        <v/>
      </c>
      <c r="Q918" s="50" t="str">
        <f>IF(ISBLANK(Data!Q918), "", Data!Q918)</f>
        <v/>
      </c>
      <c r="R918" s="50" t="str">
        <f>IF(ISBLANK(Data!R918), "", Data!R918)</f>
        <v/>
      </c>
      <c r="S918" s="20">
        <f>Data!W918-Data!CD918</f>
        <v>0</v>
      </c>
      <c r="T918" s="20">
        <f>Data!X918-Data!CE918</f>
        <v>0</v>
      </c>
      <c r="U918" s="20">
        <f>Data!Y918-Data!CF918</f>
        <v>0</v>
      </c>
      <c r="V918" s="20">
        <f>Data!Z918-Data!CG918</f>
        <v>0</v>
      </c>
      <c r="W918" s="20">
        <f>Data!AA918-Data!CH918</f>
        <v>0</v>
      </c>
      <c r="X918" s="20">
        <f>Data!AB918-Data!CI918</f>
        <v>0</v>
      </c>
      <c r="Y918" s="20">
        <f>Data!AC918-Data!CJ918</f>
        <v>0</v>
      </c>
      <c r="Z918" s="20">
        <f>Data!AD918-Data!CK918</f>
        <v>0</v>
      </c>
      <c r="AA918" s="20">
        <f>Data!AE918-Data!CL918</f>
        <v>0</v>
      </c>
      <c r="AB918" s="20">
        <f>Data!AF918-Data!CM918</f>
        <v>0</v>
      </c>
      <c r="AC918" s="20">
        <f>Data!AG918-Data!CN918</f>
        <v>0</v>
      </c>
      <c r="AD918" s="20">
        <f>Data!AH918-Data!CO918</f>
        <v>0</v>
      </c>
      <c r="AE918" s="20">
        <f>Data!AI918-Data!CP918</f>
        <v>0</v>
      </c>
      <c r="AF918" s="20">
        <f>Data!AJ918-Data!CQ918</f>
        <v>0</v>
      </c>
      <c r="AG918" s="20">
        <f>Data!AK918-Data!CR918</f>
        <v>0</v>
      </c>
      <c r="AH918" s="20">
        <f>Data!AL918-Data!CS918</f>
        <v>0</v>
      </c>
      <c r="AI918" s="20">
        <f>Data!AM918-Data!CT918</f>
        <v>0</v>
      </c>
      <c r="AJ918" s="20">
        <f>Data!AN918-Data!CU918</f>
        <v>0</v>
      </c>
      <c r="AK918" s="20">
        <f>Data!AO918-Data!CV918</f>
        <v>0</v>
      </c>
      <c r="AL918" s="20">
        <f>Data!AP918-Data!CW918</f>
        <v>0</v>
      </c>
      <c r="AM918" s="20">
        <f>Data!AQ918-Data!CX918</f>
        <v>0</v>
      </c>
      <c r="AN918" s="20">
        <f>Data!AR918-Data!CY918</f>
        <v>0</v>
      </c>
      <c r="AO918" s="20">
        <f>Data!AS918-Data!CZ918</f>
        <v>0</v>
      </c>
      <c r="AP918" s="20">
        <f>Data!AT918-Data!DA918</f>
        <v>0</v>
      </c>
      <c r="AQ918" s="20">
        <f>Data!AU918-Data!DB918</f>
        <v>0</v>
      </c>
      <c r="AR918" s="20">
        <f>Data!AV918-Data!DC918</f>
        <v>0</v>
      </c>
      <c r="AS918" s="20">
        <f>Data!AW918-Data!DD918</f>
        <v>0</v>
      </c>
      <c r="AT918" s="20">
        <f>Data!AX918-Data!DE918</f>
        <v>0</v>
      </c>
      <c r="AU918" s="20">
        <f>Data!AY918-Data!DF918</f>
        <v>0</v>
      </c>
      <c r="AV918" s="20">
        <f>Data!AZ918-Data!DG918</f>
        <v>0</v>
      </c>
      <c r="AW918" s="20">
        <f>Data!BA918-Data!DH918</f>
        <v>0</v>
      </c>
      <c r="AX918" s="20">
        <f>Data!BB918-Data!DI918</f>
        <v>0</v>
      </c>
      <c r="AY918" s="20">
        <f>Data!BC918-Data!DJ918</f>
        <v>0</v>
      </c>
      <c r="AZ918" s="20">
        <f>Data!BD918-Data!DK918</f>
        <v>0</v>
      </c>
      <c r="BA918" s="20">
        <f>Data!BE918-Data!DL918</f>
        <v>0</v>
      </c>
      <c r="BB918" s="20">
        <f>Data!BF918-Data!DM918</f>
        <v>0</v>
      </c>
      <c r="BC918" s="20">
        <f>Data!BG918-Data!DN918</f>
        <v>0</v>
      </c>
      <c r="BD918" s="20">
        <f>Data!BH918-Data!DO918</f>
        <v>0</v>
      </c>
      <c r="BE918" s="20">
        <f>Data!BI918-Data!DP918</f>
        <v>0</v>
      </c>
      <c r="BF918" s="20">
        <f>Data!BJ918-Data!DQ918</f>
        <v>0</v>
      </c>
      <c r="BG918" s="20">
        <f>Data!BK918-Data!DR918</f>
        <v>0</v>
      </c>
      <c r="BH918" s="20">
        <f>Data!BL918-Data!DS918</f>
        <v>0</v>
      </c>
      <c r="BI918" s="20">
        <f>Data!BM918-Data!DT918</f>
        <v>0</v>
      </c>
      <c r="BJ918" s="20">
        <f>Data!BN918-Data!DU918</f>
        <v>0</v>
      </c>
      <c r="BK918" s="20">
        <f>Data!BO918-Data!DV918</f>
        <v>0</v>
      </c>
      <c r="BL918" s="20">
        <f>Data!BP918-Data!DW918</f>
        <v>0</v>
      </c>
      <c r="BM918" s="20">
        <f>Data!BQ918-Data!DX918</f>
        <v>0</v>
      </c>
      <c r="BN918" s="20">
        <f>Data!BR918-Data!DY918</f>
        <v>0</v>
      </c>
      <c r="BO918" s="20">
        <f>Data!BS918-Data!DZ918</f>
        <v>0</v>
      </c>
      <c r="BP918" s="20">
        <f>Data!BT918-Data!EA918</f>
        <v>0</v>
      </c>
      <c r="BQ918" s="20">
        <f>Data!BU918-Data!EB918</f>
        <v>0</v>
      </c>
      <c r="BR918" s="20">
        <f>Data!BV918-Data!EC918</f>
        <v>0</v>
      </c>
      <c r="BS918" s="20">
        <f>Data!BW918-Data!ED918</f>
        <v>0</v>
      </c>
      <c r="BT918" s="20">
        <f>Data!BX918-Data!EE918</f>
        <v>0</v>
      </c>
      <c r="BU918" s="20">
        <f>Data!BY918-Data!EF918</f>
        <v>0</v>
      </c>
      <c r="BV918" s="20">
        <f>Data!BZ918-Data!EG918</f>
        <v>0</v>
      </c>
      <c r="BW918" s="20">
        <f>Data!CA918-Data!EH918</f>
        <v>0</v>
      </c>
      <c r="BX918" s="20">
        <f>Data!CB918-Data!EI918</f>
        <v>0</v>
      </c>
      <c r="BY918" s="20">
        <f>Data!CC918-Data!EJ918</f>
        <v>0</v>
      </c>
      <c r="BZ918" s="20">
        <f>Data!EK918</f>
        <v>0</v>
      </c>
      <c r="CA918" s="20">
        <f>Data!EL918</f>
        <v>0</v>
      </c>
      <c r="CB918" s="20">
        <f>Data!EM918</f>
        <v>0</v>
      </c>
      <c r="CC918" s="20">
        <f>Data!EN918</f>
        <v>0</v>
      </c>
      <c r="CD918" s="20">
        <f>Data!EO918</f>
        <v>0</v>
      </c>
      <c r="CE918" s="20">
        <f>Data!EP918</f>
        <v>0</v>
      </c>
      <c r="CF918" s="50" t="str">
        <f>IF(ISBLANK(Data!EQ918), "", Data!EQ918)</f>
        <v/>
      </c>
      <c r="CG918" s="50" t="str">
        <f>IF(ISBLANK(Data!ER918), "", Data!ER918)</f>
        <v/>
      </c>
      <c r="CH918" s="61" t="str">
        <f>IF(ISBLANK(Data!ES918), "", Data!ES918)</f>
        <v/>
      </c>
      <c r="CI918" s="61" t="str">
        <f>IF(ISBLANK(Data!ET918), "", Data!ET918)</f>
        <v/>
      </c>
    </row>
    <row r="919" spans="1:87" x14ac:dyDescent="0.45">
      <c r="A919" s="50" t="str">
        <f>IF(ISBLANK(Data!A919), "", Data!A919)</f>
        <v/>
      </c>
      <c r="B919" s="50" t="str">
        <f>IF(ISBLANK(Data!B919), "", Data!B919)</f>
        <v/>
      </c>
      <c r="C919" s="50" t="str">
        <f>IF(ISBLANK(Data!C919), "", Data!C919)</f>
        <v/>
      </c>
      <c r="D919" s="50" t="str">
        <f>IF(ISBLANK(Data!D919), "", Data!D919)</f>
        <v/>
      </c>
      <c r="E919" s="50" t="str">
        <f>IF(ISBLANK(Data!E919), "", Data!E919)</f>
        <v/>
      </c>
      <c r="F919" s="50" t="str">
        <f>IF(ISBLANK(Data!F919), "", Data!F919)</f>
        <v/>
      </c>
      <c r="G919" s="50" t="str">
        <f>IF(ISBLANK(Data!G919), "", Data!G919)</f>
        <v/>
      </c>
      <c r="H919" s="50" t="str">
        <f>IF(ISBLANK(Data!H919), "", Data!H919)</f>
        <v/>
      </c>
      <c r="I919" s="50" t="str">
        <f>IF(ISBLANK(Data!I919), "", Data!I919)</f>
        <v/>
      </c>
      <c r="J919" s="50" t="str">
        <f>IF(ISBLANK(Data!J919), "", Data!J919)</f>
        <v/>
      </c>
      <c r="K919" s="50" t="str">
        <f>IF(ISBLANK(Data!K919), "", Data!K919)</f>
        <v/>
      </c>
      <c r="L919" s="50" t="str">
        <f>IF(ISBLANK(Data!L919), "", Data!L919)</f>
        <v/>
      </c>
      <c r="M919" s="50" t="str">
        <f>IF(ISBLANK(Data!M919), "", Data!M919)</f>
        <v/>
      </c>
      <c r="N919" s="50" t="str">
        <f>IF(ISBLANK(Data!N919), "", Data!N919)</f>
        <v/>
      </c>
      <c r="O919" s="50" t="str">
        <f>IF(ISBLANK(Data!O919), "", Data!O919)</f>
        <v/>
      </c>
      <c r="P919" s="50" t="str">
        <f>IF(ISBLANK(Data!P919), "", Data!P919)</f>
        <v/>
      </c>
      <c r="Q919" s="50" t="str">
        <f>IF(ISBLANK(Data!Q919), "", Data!Q919)</f>
        <v/>
      </c>
      <c r="R919" s="50" t="str">
        <f>IF(ISBLANK(Data!R919), "", Data!R919)</f>
        <v/>
      </c>
      <c r="S919" s="20">
        <f>Data!W919-Data!CD919</f>
        <v>0</v>
      </c>
      <c r="T919" s="20">
        <f>Data!X919-Data!CE919</f>
        <v>0</v>
      </c>
      <c r="U919" s="20">
        <f>Data!Y919-Data!CF919</f>
        <v>0</v>
      </c>
      <c r="V919" s="20">
        <f>Data!Z919-Data!CG919</f>
        <v>0</v>
      </c>
      <c r="W919" s="20">
        <f>Data!AA919-Data!CH919</f>
        <v>0</v>
      </c>
      <c r="X919" s="20">
        <f>Data!AB919-Data!CI919</f>
        <v>0</v>
      </c>
      <c r="Y919" s="20">
        <f>Data!AC919-Data!CJ919</f>
        <v>0</v>
      </c>
      <c r="Z919" s="20">
        <f>Data!AD919-Data!CK919</f>
        <v>0</v>
      </c>
      <c r="AA919" s="20">
        <f>Data!AE919-Data!CL919</f>
        <v>0</v>
      </c>
      <c r="AB919" s="20">
        <f>Data!AF919-Data!CM919</f>
        <v>0</v>
      </c>
      <c r="AC919" s="20">
        <f>Data!AG919-Data!CN919</f>
        <v>0</v>
      </c>
      <c r="AD919" s="20">
        <f>Data!AH919-Data!CO919</f>
        <v>0</v>
      </c>
      <c r="AE919" s="20">
        <f>Data!AI919-Data!CP919</f>
        <v>0</v>
      </c>
      <c r="AF919" s="20">
        <f>Data!AJ919-Data!CQ919</f>
        <v>0</v>
      </c>
      <c r="AG919" s="20">
        <f>Data!AK919-Data!CR919</f>
        <v>0</v>
      </c>
      <c r="AH919" s="20">
        <f>Data!AL919-Data!CS919</f>
        <v>0</v>
      </c>
      <c r="AI919" s="20">
        <f>Data!AM919-Data!CT919</f>
        <v>0</v>
      </c>
      <c r="AJ919" s="20">
        <f>Data!AN919-Data!CU919</f>
        <v>0</v>
      </c>
      <c r="AK919" s="20">
        <f>Data!AO919-Data!CV919</f>
        <v>0</v>
      </c>
      <c r="AL919" s="20">
        <f>Data!AP919-Data!CW919</f>
        <v>0</v>
      </c>
      <c r="AM919" s="20">
        <f>Data!AQ919-Data!CX919</f>
        <v>0</v>
      </c>
      <c r="AN919" s="20">
        <f>Data!AR919-Data!CY919</f>
        <v>0</v>
      </c>
      <c r="AO919" s="20">
        <f>Data!AS919-Data!CZ919</f>
        <v>0</v>
      </c>
      <c r="AP919" s="20">
        <f>Data!AT919-Data!DA919</f>
        <v>0</v>
      </c>
      <c r="AQ919" s="20">
        <f>Data!AU919-Data!DB919</f>
        <v>0</v>
      </c>
      <c r="AR919" s="20">
        <f>Data!AV919-Data!DC919</f>
        <v>0</v>
      </c>
      <c r="AS919" s="20">
        <f>Data!AW919-Data!DD919</f>
        <v>0</v>
      </c>
      <c r="AT919" s="20">
        <f>Data!AX919-Data!DE919</f>
        <v>0</v>
      </c>
      <c r="AU919" s="20">
        <f>Data!AY919-Data!DF919</f>
        <v>0</v>
      </c>
      <c r="AV919" s="20">
        <f>Data!AZ919-Data!DG919</f>
        <v>0</v>
      </c>
      <c r="AW919" s="20">
        <f>Data!BA919-Data!DH919</f>
        <v>0</v>
      </c>
      <c r="AX919" s="20">
        <f>Data!BB919-Data!DI919</f>
        <v>0</v>
      </c>
      <c r="AY919" s="20">
        <f>Data!BC919-Data!DJ919</f>
        <v>0</v>
      </c>
      <c r="AZ919" s="20">
        <f>Data!BD919-Data!DK919</f>
        <v>0</v>
      </c>
      <c r="BA919" s="20">
        <f>Data!BE919-Data!DL919</f>
        <v>0</v>
      </c>
      <c r="BB919" s="20">
        <f>Data!BF919-Data!DM919</f>
        <v>0</v>
      </c>
      <c r="BC919" s="20">
        <f>Data!BG919-Data!DN919</f>
        <v>0</v>
      </c>
      <c r="BD919" s="20">
        <f>Data!BH919-Data!DO919</f>
        <v>0</v>
      </c>
      <c r="BE919" s="20">
        <f>Data!BI919-Data!DP919</f>
        <v>0</v>
      </c>
      <c r="BF919" s="20">
        <f>Data!BJ919-Data!DQ919</f>
        <v>0</v>
      </c>
      <c r="BG919" s="20">
        <f>Data!BK919-Data!DR919</f>
        <v>0</v>
      </c>
      <c r="BH919" s="20">
        <f>Data!BL919-Data!DS919</f>
        <v>0</v>
      </c>
      <c r="BI919" s="20">
        <f>Data!BM919-Data!DT919</f>
        <v>0</v>
      </c>
      <c r="BJ919" s="20">
        <f>Data!BN919-Data!DU919</f>
        <v>0</v>
      </c>
      <c r="BK919" s="20">
        <f>Data!BO919-Data!DV919</f>
        <v>0</v>
      </c>
      <c r="BL919" s="20">
        <f>Data!BP919-Data!DW919</f>
        <v>0</v>
      </c>
      <c r="BM919" s="20">
        <f>Data!BQ919-Data!DX919</f>
        <v>0</v>
      </c>
      <c r="BN919" s="20">
        <f>Data!BR919-Data!DY919</f>
        <v>0</v>
      </c>
      <c r="BO919" s="20">
        <f>Data!BS919-Data!DZ919</f>
        <v>0</v>
      </c>
      <c r="BP919" s="20">
        <f>Data!BT919-Data!EA919</f>
        <v>0</v>
      </c>
      <c r="BQ919" s="20">
        <f>Data!BU919-Data!EB919</f>
        <v>0</v>
      </c>
      <c r="BR919" s="20">
        <f>Data!BV919-Data!EC919</f>
        <v>0</v>
      </c>
      <c r="BS919" s="20">
        <f>Data!BW919-Data!ED919</f>
        <v>0</v>
      </c>
      <c r="BT919" s="20">
        <f>Data!BX919-Data!EE919</f>
        <v>0</v>
      </c>
      <c r="BU919" s="20">
        <f>Data!BY919-Data!EF919</f>
        <v>0</v>
      </c>
      <c r="BV919" s="20">
        <f>Data!BZ919-Data!EG919</f>
        <v>0</v>
      </c>
      <c r="BW919" s="20">
        <f>Data!CA919-Data!EH919</f>
        <v>0</v>
      </c>
      <c r="BX919" s="20">
        <f>Data!CB919-Data!EI919</f>
        <v>0</v>
      </c>
      <c r="BY919" s="20">
        <f>Data!CC919-Data!EJ919</f>
        <v>0</v>
      </c>
      <c r="BZ919" s="20">
        <f>Data!EK919</f>
        <v>0</v>
      </c>
      <c r="CA919" s="20">
        <f>Data!EL919</f>
        <v>0</v>
      </c>
      <c r="CB919" s="20">
        <f>Data!EM919</f>
        <v>0</v>
      </c>
      <c r="CC919" s="20">
        <f>Data!EN919</f>
        <v>0</v>
      </c>
      <c r="CD919" s="20">
        <f>Data!EO919</f>
        <v>0</v>
      </c>
      <c r="CE919" s="20">
        <f>Data!EP919</f>
        <v>0</v>
      </c>
      <c r="CF919" s="50" t="str">
        <f>IF(ISBLANK(Data!EQ919), "", Data!EQ919)</f>
        <v/>
      </c>
      <c r="CG919" s="50" t="str">
        <f>IF(ISBLANK(Data!ER919), "", Data!ER919)</f>
        <v/>
      </c>
      <c r="CH919" s="61" t="str">
        <f>IF(ISBLANK(Data!ES919), "", Data!ES919)</f>
        <v/>
      </c>
      <c r="CI919" s="61" t="str">
        <f>IF(ISBLANK(Data!ET919), "", Data!ET919)</f>
        <v/>
      </c>
    </row>
    <row r="920" spans="1:87" x14ac:dyDescent="0.45">
      <c r="A920" s="50" t="str">
        <f>IF(ISBLANK(Data!A920), "", Data!A920)</f>
        <v/>
      </c>
      <c r="B920" s="50" t="str">
        <f>IF(ISBLANK(Data!B920), "", Data!B920)</f>
        <v/>
      </c>
      <c r="C920" s="50" t="str">
        <f>IF(ISBLANK(Data!C920), "", Data!C920)</f>
        <v/>
      </c>
      <c r="D920" s="50" t="str">
        <f>IF(ISBLANK(Data!D920), "", Data!D920)</f>
        <v/>
      </c>
      <c r="E920" s="50" t="str">
        <f>IF(ISBLANK(Data!E920), "", Data!E920)</f>
        <v/>
      </c>
      <c r="F920" s="50" t="str">
        <f>IF(ISBLANK(Data!F920), "", Data!F920)</f>
        <v/>
      </c>
      <c r="G920" s="50" t="str">
        <f>IF(ISBLANK(Data!G920), "", Data!G920)</f>
        <v/>
      </c>
      <c r="H920" s="50" t="str">
        <f>IF(ISBLANK(Data!H920), "", Data!H920)</f>
        <v/>
      </c>
      <c r="I920" s="50" t="str">
        <f>IF(ISBLANK(Data!I920), "", Data!I920)</f>
        <v/>
      </c>
      <c r="J920" s="50" t="str">
        <f>IF(ISBLANK(Data!J920), "", Data!J920)</f>
        <v/>
      </c>
      <c r="K920" s="50" t="str">
        <f>IF(ISBLANK(Data!K920), "", Data!K920)</f>
        <v/>
      </c>
      <c r="L920" s="50" t="str">
        <f>IF(ISBLANK(Data!L920), "", Data!L920)</f>
        <v/>
      </c>
      <c r="M920" s="50" t="str">
        <f>IF(ISBLANK(Data!M920), "", Data!M920)</f>
        <v/>
      </c>
      <c r="N920" s="50" t="str">
        <f>IF(ISBLANK(Data!N920), "", Data!N920)</f>
        <v/>
      </c>
      <c r="O920" s="50" t="str">
        <f>IF(ISBLANK(Data!O920), "", Data!O920)</f>
        <v/>
      </c>
      <c r="P920" s="50" t="str">
        <f>IF(ISBLANK(Data!P920), "", Data!P920)</f>
        <v/>
      </c>
      <c r="Q920" s="50" t="str">
        <f>IF(ISBLANK(Data!Q920), "", Data!Q920)</f>
        <v/>
      </c>
      <c r="R920" s="50" t="str">
        <f>IF(ISBLANK(Data!R920), "", Data!R920)</f>
        <v/>
      </c>
      <c r="S920" s="20">
        <f>Data!W920-Data!CD920</f>
        <v>0</v>
      </c>
      <c r="T920" s="20">
        <f>Data!X920-Data!CE920</f>
        <v>0</v>
      </c>
      <c r="U920" s="20">
        <f>Data!Y920-Data!CF920</f>
        <v>0</v>
      </c>
      <c r="V920" s="20">
        <f>Data!Z920-Data!CG920</f>
        <v>0</v>
      </c>
      <c r="W920" s="20">
        <f>Data!AA920-Data!CH920</f>
        <v>0</v>
      </c>
      <c r="X920" s="20">
        <f>Data!AB920-Data!CI920</f>
        <v>0</v>
      </c>
      <c r="Y920" s="20">
        <f>Data!AC920-Data!CJ920</f>
        <v>0</v>
      </c>
      <c r="Z920" s="20">
        <f>Data!AD920-Data!CK920</f>
        <v>0</v>
      </c>
      <c r="AA920" s="20">
        <f>Data!AE920-Data!CL920</f>
        <v>0</v>
      </c>
      <c r="AB920" s="20">
        <f>Data!AF920-Data!CM920</f>
        <v>0</v>
      </c>
      <c r="AC920" s="20">
        <f>Data!AG920-Data!CN920</f>
        <v>0</v>
      </c>
      <c r="AD920" s="20">
        <f>Data!AH920-Data!CO920</f>
        <v>0</v>
      </c>
      <c r="AE920" s="20">
        <f>Data!AI920-Data!CP920</f>
        <v>0</v>
      </c>
      <c r="AF920" s="20">
        <f>Data!AJ920-Data!CQ920</f>
        <v>0</v>
      </c>
      <c r="AG920" s="20">
        <f>Data!AK920-Data!CR920</f>
        <v>0</v>
      </c>
      <c r="AH920" s="20">
        <f>Data!AL920-Data!CS920</f>
        <v>0</v>
      </c>
      <c r="AI920" s="20">
        <f>Data!AM920-Data!CT920</f>
        <v>0</v>
      </c>
      <c r="AJ920" s="20">
        <f>Data!AN920-Data!CU920</f>
        <v>0</v>
      </c>
      <c r="AK920" s="20">
        <f>Data!AO920-Data!CV920</f>
        <v>0</v>
      </c>
      <c r="AL920" s="20">
        <f>Data!AP920-Data!CW920</f>
        <v>0</v>
      </c>
      <c r="AM920" s="20">
        <f>Data!AQ920-Data!CX920</f>
        <v>0</v>
      </c>
      <c r="AN920" s="20">
        <f>Data!AR920-Data!CY920</f>
        <v>0</v>
      </c>
      <c r="AO920" s="20">
        <f>Data!AS920-Data!CZ920</f>
        <v>0</v>
      </c>
      <c r="AP920" s="20">
        <f>Data!AT920-Data!DA920</f>
        <v>0</v>
      </c>
      <c r="AQ920" s="20">
        <f>Data!AU920-Data!DB920</f>
        <v>0</v>
      </c>
      <c r="AR920" s="20">
        <f>Data!AV920-Data!DC920</f>
        <v>0</v>
      </c>
      <c r="AS920" s="20">
        <f>Data!AW920-Data!DD920</f>
        <v>0</v>
      </c>
      <c r="AT920" s="20">
        <f>Data!AX920-Data!DE920</f>
        <v>0</v>
      </c>
      <c r="AU920" s="20">
        <f>Data!AY920-Data!DF920</f>
        <v>0</v>
      </c>
      <c r="AV920" s="20">
        <f>Data!AZ920-Data!DG920</f>
        <v>0</v>
      </c>
      <c r="AW920" s="20">
        <f>Data!BA920-Data!DH920</f>
        <v>0</v>
      </c>
      <c r="AX920" s="20">
        <f>Data!BB920-Data!DI920</f>
        <v>0</v>
      </c>
      <c r="AY920" s="20">
        <f>Data!BC920-Data!DJ920</f>
        <v>0</v>
      </c>
      <c r="AZ920" s="20">
        <f>Data!BD920-Data!DK920</f>
        <v>0</v>
      </c>
      <c r="BA920" s="20">
        <f>Data!BE920-Data!DL920</f>
        <v>0</v>
      </c>
      <c r="BB920" s="20">
        <f>Data!BF920-Data!DM920</f>
        <v>0</v>
      </c>
      <c r="BC920" s="20">
        <f>Data!BG920-Data!DN920</f>
        <v>0</v>
      </c>
      <c r="BD920" s="20">
        <f>Data!BH920-Data!DO920</f>
        <v>0</v>
      </c>
      <c r="BE920" s="20">
        <f>Data!BI920-Data!DP920</f>
        <v>0</v>
      </c>
      <c r="BF920" s="20">
        <f>Data!BJ920-Data!DQ920</f>
        <v>0</v>
      </c>
      <c r="BG920" s="20">
        <f>Data!BK920-Data!DR920</f>
        <v>0</v>
      </c>
      <c r="BH920" s="20">
        <f>Data!BL920-Data!DS920</f>
        <v>0</v>
      </c>
      <c r="BI920" s="20">
        <f>Data!BM920-Data!DT920</f>
        <v>0</v>
      </c>
      <c r="BJ920" s="20">
        <f>Data!BN920-Data!DU920</f>
        <v>0</v>
      </c>
      <c r="BK920" s="20">
        <f>Data!BO920-Data!DV920</f>
        <v>0</v>
      </c>
      <c r="BL920" s="20">
        <f>Data!BP920-Data!DW920</f>
        <v>0</v>
      </c>
      <c r="BM920" s="20">
        <f>Data!BQ920-Data!DX920</f>
        <v>0</v>
      </c>
      <c r="BN920" s="20">
        <f>Data!BR920-Data!DY920</f>
        <v>0</v>
      </c>
      <c r="BO920" s="20">
        <f>Data!BS920-Data!DZ920</f>
        <v>0</v>
      </c>
      <c r="BP920" s="20">
        <f>Data!BT920-Data!EA920</f>
        <v>0</v>
      </c>
      <c r="BQ920" s="20">
        <f>Data!BU920-Data!EB920</f>
        <v>0</v>
      </c>
      <c r="BR920" s="20">
        <f>Data!BV920-Data!EC920</f>
        <v>0</v>
      </c>
      <c r="BS920" s="20">
        <f>Data!BW920-Data!ED920</f>
        <v>0</v>
      </c>
      <c r="BT920" s="20">
        <f>Data!BX920-Data!EE920</f>
        <v>0</v>
      </c>
      <c r="BU920" s="20">
        <f>Data!BY920-Data!EF920</f>
        <v>0</v>
      </c>
      <c r="BV920" s="20">
        <f>Data!BZ920-Data!EG920</f>
        <v>0</v>
      </c>
      <c r="BW920" s="20">
        <f>Data!CA920-Data!EH920</f>
        <v>0</v>
      </c>
      <c r="BX920" s="20">
        <f>Data!CB920-Data!EI920</f>
        <v>0</v>
      </c>
      <c r="BY920" s="20">
        <f>Data!CC920-Data!EJ920</f>
        <v>0</v>
      </c>
      <c r="BZ920" s="20">
        <f>Data!EK920</f>
        <v>0</v>
      </c>
      <c r="CA920" s="20">
        <f>Data!EL920</f>
        <v>0</v>
      </c>
      <c r="CB920" s="20">
        <f>Data!EM920</f>
        <v>0</v>
      </c>
      <c r="CC920" s="20">
        <f>Data!EN920</f>
        <v>0</v>
      </c>
      <c r="CD920" s="20">
        <f>Data!EO920</f>
        <v>0</v>
      </c>
      <c r="CE920" s="20">
        <f>Data!EP920</f>
        <v>0</v>
      </c>
      <c r="CF920" s="50" t="str">
        <f>IF(ISBLANK(Data!EQ920), "", Data!EQ920)</f>
        <v/>
      </c>
      <c r="CG920" s="50" t="str">
        <f>IF(ISBLANK(Data!ER920), "", Data!ER920)</f>
        <v/>
      </c>
      <c r="CH920" s="61" t="str">
        <f>IF(ISBLANK(Data!ES920), "", Data!ES920)</f>
        <v/>
      </c>
      <c r="CI920" s="61" t="str">
        <f>IF(ISBLANK(Data!ET920), "", Data!ET920)</f>
        <v/>
      </c>
    </row>
    <row r="921" spans="1:87" x14ac:dyDescent="0.45">
      <c r="A921" s="50" t="str">
        <f>IF(ISBLANK(Data!A921), "", Data!A921)</f>
        <v/>
      </c>
      <c r="B921" s="50" t="str">
        <f>IF(ISBLANK(Data!B921), "", Data!B921)</f>
        <v/>
      </c>
      <c r="C921" s="50" t="str">
        <f>IF(ISBLANK(Data!C921), "", Data!C921)</f>
        <v/>
      </c>
      <c r="D921" s="50" t="str">
        <f>IF(ISBLANK(Data!D921), "", Data!D921)</f>
        <v/>
      </c>
      <c r="E921" s="50" t="str">
        <f>IF(ISBLANK(Data!E921), "", Data!E921)</f>
        <v/>
      </c>
      <c r="F921" s="50" t="str">
        <f>IF(ISBLANK(Data!F921), "", Data!F921)</f>
        <v/>
      </c>
      <c r="G921" s="50" t="str">
        <f>IF(ISBLANK(Data!G921), "", Data!G921)</f>
        <v/>
      </c>
      <c r="H921" s="50" t="str">
        <f>IF(ISBLANK(Data!H921), "", Data!H921)</f>
        <v/>
      </c>
      <c r="I921" s="50" t="str">
        <f>IF(ISBLANK(Data!I921), "", Data!I921)</f>
        <v/>
      </c>
      <c r="J921" s="50" t="str">
        <f>IF(ISBLANK(Data!J921), "", Data!J921)</f>
        <v/>
      </c>
      <c r="K921" s="50" t="str">
        <f>IF(ISBLANK(Data!K921), "", Data!K921)</f>
        <v/>
      </c>
      <c r="L921" s="50" t="str">
        <f>IF(ISBLANK(Data!L921), "", Data!L921)</f>
        <v/>
      </c>
      <c r="M921" s="50" t="str">
        <f>IF(ISBLANK(Data!M921), "", Data!M921)</f>
        <v/>
      </c>
      <c r="N921" s="50" t="str">
        <f>IF(ISBLANK(Data!N921), "", Data!N921)</f>
        <v/>
      </c>
      <c r="O921" s="50" t="str">
        <f>IF(ISBLANK(Data!O921), "", Data!O921)</f>
        <v/>
      </c>
      <c r="P921" s="50" t="str">
        <f>IF(ISBLANK(Data!P921), "", Data!P921)</f>
        <v/>
      </c>
      <c r="Q921" s="50" t="str">
        <f>IF(ISBLANK(Data!Q921), "", Data!Q921)</f>
        <v/>
      </c>
      <c r="R921" s="50" t="str">
        <f>IF(ISBLANK(Data!R921), "", Data!R921)</f>
        <v/>
      </c>
      <c r="S921" s="20">
        <f>Data!W921-Data!CD921</f>
        <v>0</v>
      </c>
      <c r="T921" s="20">
        <f>Data!X921-Data!CE921</f>
        <v>0</v>
      </c>
      <c r="U921" s="20">
        <f>Data!Y921-Data!CF921</f>
        <v>0</v>
      </c>
      <c r="V921" s="20">
        <f>Data!Z921-Data!CG921</f>
        <v>0</v>
      </c>
      <c r="W921" s="20">
        <f>Data!AA921-Data!CH921</f>
        <v>0</v>
      </c>
      <c r="X921" s="20">
        <f>Data!AB921-Data!CI921</f>
        <v>0</v>
      </c>
      <c r="Y921" s="20">
        <f>Data!AC921-Data!CJ921</f>
        <v>0</v>
      </c>
      <c r="Z921" s="20">
        <f>Data!AD921-Data!CK921</f>
        <v>0</v>
      </c>
      <c r="AA921" s="20">
        <f>Data!AE921-Data!CL921</f>
        <v>0</v>
      </c>
      <c r="AB921" s="20">
        <f>Data!AF921-Data!CM921</f>
        <v>0</v>
      </c>
      <c r="AC921" s="20">
        <f>Data!AG921-Data!CN921</f>
        <v>0</v>
      </c>
      <c r="AD921" s="20">
        <f>Data!AH921-Data!CO921</f>
        <v>0</v>
      </c>
      <c r="AE921" s="20">
        <f>Data!AI921-Data!CP921</f>
        <v>0</v>
      </c>
      <c r="AF921" s="20">
        <f>Data!AJ921-Data!CQ921</f>
        <v>0</v>
      </c>
      <c r="AG921" s="20">
        <f>Data!AK921-Data!CR921</f>
        <v>0</v>
      </c>
      <c r="AH921" s="20">
        <f>Data!AL921-Data!CS921</f>
        <v>0</v>
      </c>
      <c r="AI921" s="20">
        <f>Data!AM921-Data!CT921</f>
        <v>0</v>
      </c>
      <c r="AJ921" s="20">
        <f>Data!AN921-Data!CU921</f>
        <v>0</v>
      </c>
      <c r="AK921" s="20">
        <f>Data!AO921-Data!CV921</f>
        <v>0</v>
      </c>
      <c r="AL921" s="20">
        <f>Data!AP921-Data!CW921</f>
        <v>0</v>
      </c>
      <c r="AM921" s="20">
        <f>Data!AQ921-Data!CX921</f>
        <v>0</v>
      </c>
      <c r="AN921" s="20">
        <f>Data!AR921-Data!CY921</f>
        <v>0</v>
      </c>
      <c r="AO921" s="20">
        <f>Data!AS921-Data!CZ921</f>
        <v>0</v>
      </c>
      <c r="AP921" s="20">
        <f>Data!AT921-Data!DA921</f>
        <v>0</v>
      </c>
      <c r="AQ921" s="20">
        <f>Data!AU921-Data!DB921</f>
        <v>0</v>
      </c>
      <c r="AR921" s="20">
        <f>Data!AV921-Data!DC921</f>
        <v>0</v>
      </c>
      <c r="AS921" s="20">
        <f>Data!AW921-Data!DD921</f>
        <v>0</v>
      </c>
      <c r="AT921" s="20">
        <f>Data!AX921-Data!DE921</f>
        <v>0</v>
      </c>
      <c r="AU921" s="20">
        <f>Data!AY921-Data!DF921</f>
        <v>0</v>
      </c>
      <c r="AV921" s="20">
        <f>Data!AZ921-Data!DG921</f>
        <v>0</v>
      </c>
      <c r="AW921" s="20">
        <f>Data!BA921-Data!DH921</f>
        <v>0</v>
      </c>
      <c r="AX921" s="20">
        <f>Data!BB921-Data!DI921</f>
        <v>0</v>
      </c>
      <c r="AY921" s="20">
        <f>Data!BC921-Data!DJ921</f>
        <v>0</v>
      </c>
      <c r="AZ921" s="20">
        <f>Data!BD921-Data!DK921</f>
        <v>0</v>
      </c>
      <c r="BA921" s="20">
        <f>Data!BE921-Data!DL921</f>
        <v>0</v>
      </c>
      <c r="BB921" s="20">
        <f>Data!BF921-Data!DM921</f>
        <v>0</v>
      </c>
      <c r="BC921" s="20">
        <f>Data!BG921-Data!DN921</f>
        <v>0</v>
      </c>
      <c r="BD921" s="20">
        <f>Data!BH921-Data!DO921</f>
        <v>0</v>
      </c>
      <c r="BE921" s="20">
        <f>Data!BI921-Data!DP921</f>
        <v>0</v>
      </c>
      <c r="BF921" s="20">
        <f>Data!BJ921-Data!DQ921</f>
        <v>0</v>
      </c>
      <c r="BG921" s="20">
        <f>Data!BK921-Data!DR921</f>
        <v>0</v>
      </c>
      <c r="BH921" s="20">
        <f>Data!BL921-Data!DS921</f>
        <v>0</v>
      </c>
      <c r="BI921" s="20">
        <f>Data!BM921-Data!DT921</f>
        <v>0</v>
      </c>
      <c r="BJ921" s="20">
        <f>Data!BN921-Data!DU921</f>
        <v>0</v>
      </c>
      <c r="BK921" s="20">
        <f>Data!BO921-Data!DV921</f>
        <v>0</v>
      </c>
      <c r="BL921" s="20">
        <f>Data!BP921-Data!DW921</f>
        <v>0</v>
      </c>
      <c r="BM921" s="20">
        <f>Data!BQ921-Data!DX921</f>
        <v>0</v>
      </c>
      <c r="BN921" s="20">
        <f>Data!BR921-Data!DY921</f>
        <v>0</v>
      </c>
      <c r="BO921" s="20">
        <f>Data!BS921-Data!DZ921</f>
        <v>0</v>
      </c>
      <c r="BP921" s="20">
        <f>Data!BT921-Data!EA921</f>
        <v>0</v>
      </c>
      <c r="BQ921" s="20">
        <f>Data!BU921-Data!EB921</f>
        <v>0</v>
      </c>
      <c r="BR921" s="20">
        <f>Data!BV921-Data!EC921</f>
        <v>0</v>
      </c>
      <c r="BS921" s="20">
        <f>Data!BW921-Data!ED921</f>
        <v>0</v>
      </c>
      <c r="BT921" s="20">
        <f>Data!BX921-Data!EE921</f>
        <v>0</v>
      </c>
      <c r="BU921" s="20">
        <f>Data!BY921-Data!EF921</f>
        <v>0</v>
      </c>
      <c r="BV921" s="20">
        <f>Data!BZ921-Data!EG921</f>
        <v>0</v>
      </c>
      <c r="BW921" s="20">
        <f>Data!CA921-Data!EH921</f>
        <v>0</v>
      </c>
      <c r="BX921" s="20">
        <f>Data!CB921-Data!EI921</f>
        <v>0</v>
      </c>
      <c r="BY921" s="20">
        <f>Data!CC921-Data!EJ921</f>
        <v>0</v>
      </c>
      <c r="BZ921" s="20">
        <f>Data!EK921</f>
        <v>0</v>
      </c>
      <c r="CA921" s="20">
        <f>Data!EL921</f>
        <v>0</v>
      </c>
      <c r="CB921" s="20">
        <f>Data!EM921</f>
        <v>0</v>
      </c>
      <c r="CC921" s="20">
        <f>Data!EN921</f>
        <v>0</v>
      </c>
      <c r="CD921" s="20">
        <f>Data!EO921</f>
        <v>0</v>
      </c>
      <c r="CE921" s="20">
        <f>Data!EP921</f>
        <v>0</v>
      </c>
      <c r="CF921" s="50" t="str">
        <f>IF(ISBLANK(Data!EQ921), "", Data!EQ921)</f>
        <v/>
      </c>
      <c r="CG921" s="50" t="str">
        <f>IF(ISBLANK(Data!ER921), "", Data!ER921)</f>
        <v/>
      </c>
      <c r="CH921" s="61" t="str">
        <f>IF(ISBLANK(Data!ES921), "", Data!ES921)</f>
        <v/>
      </c>
      <c r="CI921" s="61" t="str">
        <f>IF(ISBLANK(Data!ET921), "", Data!ET921)</f>
        <v/>
      </c>
    </row>
    <row r="922" spans="1:87" x14ac:dyDescent="0.45">
      <c r="A922" s="50" t="str">
        <f>IF(ISBLANK(Data!A922), "", Data!A922)</f>
        <v/>
      </c>
      <c r="B922" s="50" t="str">
        <f>IF(ISBLANK(Data!B922), "", Data!B922)</f>
        <v/>
      </c>
      <c r="C922" s="50" t="str">
        <f>IF(ISBLANK(Data!C922), "", Data!C922)</f>
        <v/>
      </c>
      <c r="D922" s="50" t="str">
        <f>IF(ISBLANK(Data!D922), "", Data!D922)</f>
        <v/>
      </c>
      <c r="E922" s="50" t="str">
        <f>IF(ISBLANK(Data!E922), "", Data!E922)</f>
        <v/>
      </c>
      <c r="F922" s="50" t="str">
        <f>IF(ISBLANK(Data!F922), "", Data!F922)</f>
        <v/>
      </c>
      <c r="G922" s="50" t="str">
        <f>IF(ISBLANK(Data!G922), "", Data!G922)</f>
        <v/>
      </c>
      <c r="H922" s="50" t="str">
        <f>IF(ISBLANK(Data!H922), "", Data!H922)</f>
        <v/>
      </c>
      <c r="I922" s="50" t="str">
        <f>IF(ISBLANK(Data!I922), "", Data!I922)</f>
        <v/>
      </c>
      <c r="J922" s="50" t="str">
        <f>IF(ISBLANK(Data!J922), "", Data!J922)</f>
        <v/>
      </c>
      <c r="K922" s="50" t="str">
        <f>IF(ISBLANK(Data!K922), "", Data!K922)</f>
        <v/>
      </c>
      <c r="L922" s="50" t="str">
        <f>IF(ISBLANK(Data!L922), "", Data!L922)</f>
        <v/>
      </c>
      <c r="M922" s="50" t="str">
        <f>IF(ISBLANK(Data!M922), "", Data!M922)</f>
        <v/>
      </c>
      <c r="N922" s="50" t="str">
        <f>IF(ISBLANK(Data!N922), "", Data!N922)</f>
        <v/>
      </c>
      <c r="O922" s="50" t="str">
        <f>IF(ISBLANK(Data!O922), "", Data!O922)</f>
        <v/>
      </c>
      <c r="P922" s="50" t="str">
        <f>IF(ISBLANK(Data!P922), "", Data!P922)</f>
        <v/>
      </c>
      <c r="Q922" s="50" t="str">
        <f>IF(ISBLANK(Data!Q922), "", Data!Q922)</f>
        <v/>
      </c>
      <c r="R922" s="50" t="str">
        <f>IF(ISBLANK(Data!R922), "", Data!R922)</f>
        <v/>
      </c>
      <c r="S922" s="20">
        <f>Data!W922-Data!CD922</f>
        <v>0</v>
      </c>
      <c r="T922" s="20">
        <f>Data!X922-Data!CE922</f>
        <v>0</v>
      </c>
      <c r="U922" s="20">
        <f>Data!Y922-Data!CF922</f>
        <v>0</v>
      </c>
      <c r="V922" s="20">
        <f>Data!Z922-Data!CG922</f>
        <v>0</v>
      </c>
      <c r="W922" s="20">
        <f>Data!AA922-Data!CH922</f>
        <v>0</v>
      </c>
      <c r="X922" s="20">
        <f>Data!AB922-Data!CI922</f>
        <v>0</v>
      </c>
      <c r="Y922" s="20">
        <f>Data!AC922-Data!CJ922</f>
        <v>0</v>
      </c>
      <c r="Z922" s="20">
        <f>Data!AD922-Data!CK922</f>
        <v>0</v>
      </c>
      <c r="AA922" s="20">
        <f>Data!AE922-Data!CL922</f>
        <v>0</v>
      </c>
      <c r="AB922" s="20">
        <f>Data!AF922-Data!CM922</f>
        <v>0</v>
      </c>
      <c r="AC922" s="20">
        <f>Data!AG922-Data!CN922</f>
        <v>0</v>
      </c>
      <c r="AD922" s="20">
        <f>Data!AH922-Data!CO922</f>
        <v>0</v>
      </c>
      <c r="AE922" s="20">
        <f>Data!AI922-Data!CP922</f>
        <v>0</v>
      </c>
      <c r="AF922" s="20">
        <f>Data!AJ922-Data!CQ922</f>
        <v>0</v>
      </c>
      <c r="AG922" s="20">
        <f>Data!AK922-Data!CR922</f>
        <v>0</v>
      </c>
      <c r="AH922" s="20">
        <f>Data!AL922-Data!CS922</f>
        <v>0</v>
      </c>
      <c r="AI922" s="20">
        <f>Data!AM922-Data!CT922</f>
        <v>0</v>
      </c>
      <c r="AJ922" s="20">
        <f>Data!AN922-Data!CU922</f>
        <v>0</v>
      </c>
      <c r="AK922" s="20">
        <f>Data!AO922-Data!CV922</f>
        <v>0</v>
      </c>
      <c r="AL922" s="20">
        <f>Data!AP922-Data!CW922</f>
        <v>0</v>
      </c>
      <c r="AM922" s="20">
        <f>Data!AQ922-Data!CX922</f>
        <v>0</v>
      </c>
      <c r="AN922" s="20">
        <f>Data!AR922-Data!CY922</f>
        <v>0</v>
      </c>
      <c r="AO922" s="20">
        <f>Data!AS922-Data!CZ922</f>
        <v>0</v>
      </c>
      <c r="AP922" s="20">
        <f>Data!AT922-Data!DA922</f>
        <v>0</v>
      </c>
      <c r="AQ922" s="20">
        <f>Data!AU922-Data!DB922</f>
        <v>0</v>
      </c>
      <c r="AR922" s="20">
        <f>Data!AV922-Data!DC922</f>
        <v>0</v>
      </c>
      <c r="AS922" s="20">
        <f>Data!AW922-Data!DD922</f>
        <v>0</v>
      </c>
      <c r="AT922" s="20">
        <f>Data!AX922-Data!DE922</f>
        <v>0</v>
      </c>
      <c r="AU922" s="20">
        <f>Data!AY922-Data!DF922</f>
        <v>0</v>
      </c>
      <c r="AV922" s="20">
        <f>Data!AZ922-Data!DG922</f>
        <v>0</v>
      </c>
      <c r="AW922" s="20">
        <f>Data!BA922-Data!DH922</f>
        <v>0</v>
      </c>
      <c r="AX922" s="20">
        <f>Data!BB922-Data!DI922</f>
        <v>0</v>
      </c>
      <c r="AY922" s="20">
        <f>Data!BC922-Data!DJ922</f>
        <v>0</v>
      </c>
      <c r="AZ922" s="20">
        <f>Data!BD922-Data!DK922</f>
        <v>0</v>
      </c>
      <c r="BA922" s="20">
        <f>Data!BE922-Data!DL922</f>
        <v>0</v>
      </c>
      <c r="BB922" s="20">
        <f>Data!BF922-Data!DM922</f>
        <v>0</v>
      </c>
      <c r="BC922" s="20">
        <f>Data!BG922-Data!DN922</f>
        <v>0</v>
      </c>
      <c r="BD922" s="20">
        <f>Data!BH922-Data!DO922</f>
        <v>0</v>
      </c>
      <c r="BE922" s="20">
        <f>Data!BI922-Data!DP922</f>
        <v>0</v>
      </c>
      <c r="BF922" s="20">
        <f>Data!BJ922-Data!DQ922</f>
        <v>0</v>
      </c>
      <c r="BG922" s="20">
        <f>Data!BK922-Data!DR922</f>
        <v>0</v>
      </c>
      <c r="BH922" s="20">
        <f>Data!BL922-Data!DS922</f>
        <v>0</v>
      </c>
      <c r="BI922" s="20">
        <f>Data!BM922-Data!DT922</f>
        <v>0</v>
      </c>
      <c r="BJ922" s="20">
        <f>Data!BN922-Data!DU922</f>
        <v>0</v>
      </c>
      <c r="BK922" s="20">
        <f>Data!BO922-Data!DV922</f>
        <v>0</v>
      </c>
      <c r="BL922" s="20">
        <f>Data!BP922-Data!DW922</f>
        <v>0</v>
      </c>
      <c r="BM922" s="20">
        <f>Data!BQ922-Data!DX922</f>
        <v>0</v>
      </c>
      <c r="BN922" s="20">
        <f>Data!BR922-Data!DY922</f>
        <v>0</v>
      </c>
      <c r="BO922" s="20">
        <f>Data!BS922-Data!DZ922</f>
        <v>0</v>
      </c>
      <c r="BP922" s="20">
        <f>Data!BT922-Data!EA922</f>
        <v>0</v>
      </c>
      <c r="BQ922" s="20">
        <f>Data!BU922-Data!EB922</f>
        <v>0</v>
      </c>
      <c r="BR922" s="20">
        <f>Data!BV922-Data!EC922</f>
        <v>0</v>
      </c>
      <c r="BS922" s="20">
        <f>Data!BW922-Data!ED922</f>
        <v>0</v>
      </c>
      <c r="BT922" s="20">
        <f>Data!BX922-Data!EE922</f>
        <v>0</v>
      </c>
      <c r="BU922" s="20">
        <f>Data!BY922-Data!EF922</f>
        <v>0</v>
      </c>
      <c r="BV922" s="20">
        <f>Data!BZ922-Data!EG922</f>
        <v>0</v>
      </c>
      <c r="BW922" s="20">
        <f>Data!CA922-Data!EH922</f>
        <v>0</v>
      </c>
      <c r="BX922" s="20">
        <f>Data!CB922-Data!EI922</f>
        <v>0</v>
      </c>
      <c r="BY922" s="20">
        <f>Data!CC922-Data!EJ922</f>
        <v>0</v>
      </c>
      <c r="BZ922" s="20">
        <f>Data!EK922</f>
        <v>0</v>
      </c>
      <c r="CA922" s="20">
        <f>Data!EL922</f>
        <v>0</v>
      </c>
      <c r="CB922" s="20">
        <f>Data!EM922</f>
        <v>0</v>
      </c>
      <c r="CC922" s="20">
        <f>Data!EN922</f>
        <v>0</v>
      </c>
      <c r="CD922" s="20">
        <f>Data!EO922</f>
        <v>0</v>
      </c>
      <c r="CE922" s="20">
        <f>Data!EP922</f>
        <v>0</v>
      </c>
      <c r="CF922" s="50" t="str">
        <f>IF(ISBLANK(Data!EQ922), "", Data!EQ922)</f>
        <v/>
      </c>
      <c r="CG922" s="50" t="str">
        <f>IF(ISBLANK(Data!ER922), "", Data!ER922)</f>
        <v/>
      </c>
      <c r="CH922" s="61" t="str">
        <f>IF(ISBLANK(Data!ES922), "", Data!ES922)</f>
        <v/>
      </c>
      <c r="CI922" s="61" t="str">
        <f>IF(ISBLANK(Data!ET922), "", Data!ET922)</f>
        <v/>
      </c>
    </row>
    <row r="923" spans="1:87" x14ac:dyDescent="0.45">
      <c r="A923" s="50" t="str">
        <f>IF(ISBLANK(Data!A923), "", Data!A923)</f>
        <v/>
      </c>
      <c r="B923" s="50" t="str">
        <f>IF(ISBLANK(Data!B923), "", Data!B923)</f>
        <v/>
      </c>
      <c r="C923" s="50" t="str">
        <f>IF(ISBLANK(Data!C923), "", Data!C923)</f>
        <v/>
      </c>
      <c r="D923" s="50" t="str">
        <f>IF(ISBLANK(Data!D923), "", Data!D923)</f>
        <v/>
      </c>
      <c r="E923" s="50" t="str">
        <f>IF(ISBLANK(Data!E923), "", Data!E923)</f>
        <v/>
      </c>
      <c r="F923" s="50" t="str">
        <f>IF(ISBLANK(Data!F923), "", Data!F923)</f>
        <v/>
      </c>
      <c r="G923" s="50" t="str">
        <f>IF(ISBLANK(Data!G923), "", Data!G923)</f>
        <v/>
      </c>
      <c r="H923" s="50" t="str">
        <f>IF(ISBLANK(Data!H923), "", Data!H923)</f>
        <v/>
      </c>
      <c r="I923" s="50" t="str">
        <f>IF(ISBLANK(Data!I923), "", Data!I923)</f>
        <v/>
      </c>
      <c r="J923" s="50" t="str">
        <f>IF(ISBLANK(Data!J923), "", Data!J923)</f>
        <v/>
      </c>
      <c r="K923" s="50" t="str">
        <f>IF(ISBLANK(Data!K923), "", Data!K923)</f>
        <v/>
      </c>
      <c r="L923" s="50" t="str">
        <f>IF(ISBLANK(Data!L923), "", Data!L923)</f>
        <v/>
      </c>
      <c r="M923" s="50" t="str">
        <f>IF(ISBLANK(Data!M923), "", Data!M923)</f>
        <v/>
      </c>
      <c r="N923" s="50" t="str">
        <f>IF(ISBLANK(Data!N923), "", Data!N923)</f>
        <v/>
      </c>
      <c r="O923" s="50" t="str">
        <f>IF(ISBLANK(Data!O923), "", Data!O923)</f>
        <v/>
      </c>
      <c r="P923" s="50" t="str">
        <f>IF(ISBLANK(Data!P923), "", Data!P923)</f>
        <v/>
      </c>
      <c r="Q923" s="50" t="str">
        <f>IF(ISBLANK(Data!Q923), "", Data!Q923)</f>
        <v/>
      </c>
      <c r="R923" s="50" t="str">
        <f>IF(ISBLANK(Data!R923), "", Data!R923)</f>
        <v/>
      </c>
      <c r="S923" s="20">
        <f>Data!W923-Data!CD923</f>
        <v>0</v>
      </c>
      <c r="T923" s="20">
        <f>Data!X923-Data!CE923</f>
        <v>0</v>
      </c>
      <c r="U923" s="20">
        <f>Data!Y923-Data!CF923</f>
        <v>0</v>
      </c>
      <c r="V923" s="20">
        <f>Data!Z923-Data!CG923</f>
        <v>0</v>
      </c>
      <c r="W923" s="20">
        <f>Data!AA923-Data!CH923</f>
        <v>0</v>
      </c>
      <c r="X923" s="20">
        <f>Data!AB923-Data!CI923</f>
        <v>0</v>
      </c>
      <c r="Y923" s="20">
        <f>Data!AC923-Data!CJ923</f>
        <v>0</v>
      </c>
      <c r="Z923" s="20">
        <f>Data!AD923-Data!CK923</f>
        <v>0</v>
      </c>
      <c r="AA923" s="20">
        <f>Data!AE923-Data!CL923</f>
        <v>0</v>
      </c>
      <c r="AB923" s="20">
        <f>Data!AF923-Data!CM923</f>
        <v>0</v>
      </c>
      <c r="AC923" s="20">
        <f>Data!AG923-Data!CN923</f>
        <v>0</v>
      </c>
      <c r="AD923" s="20">
        <f>Data!AH923-Data!CO923</f>
        <v>0</v>
      </c>
      <c r="AE923" s="20">
        <f>Data!AI923-Data!CP923</f>
        <v>0</v>
      </c>
      <c r="AF923" s="20">
        <f>Data!AJ923-Data!CQ923</f>
        <v>0</v>
      </c>
      <c r="AG923" s="20">
        <f>Data!AK923-Data!CR923</f>
        <v>0</v>
      </c>
      <c r="AH923" s="20">
        <f>Data!AL923-Data!CS923</f>
        <v>0</v>
      </c>
      <c r="AI923" s="20">
        <f>Data!AM923-Data!CT923</f>
        <v>0</v>
      </c>
      <c r="AJ923" s="20">
        <f>Data!AN923-Data!CU923</f>
        <v>0</v>
      </c>
      <c r="AK923" s="20">
        <f>Data!AO923-Data!CV923</f>
        <v>0</v>
      </c>
      <c r="AL923" s="20">
        <f>Data!AP923-Data!CW923</f>
        <v>0</v>
      </c>
      <c r="AM923" s="20">
        <f>Data!AQ923-Data!CX923</f>
        <v>0</v>
      </c>
      <c r="AN923" s="20">
        <f>Data!AR923-Data!CY923</f>
        <v>0</v>
      </c>
      <c r="AO923" s="20">
        <f>Data!AS923-Data!CZ923</f>
        <v>0</v>
      </c>
      <c r="AP923" s="20">
        <f>Data!AT923-Data!DA923</f>
        <v>0</v>
      </c>
      <c r="AQ923" s="20">
        <f>Data!AU923-Data!DB923</f>
        <v>0</v>
      </c>
      <c r="AR923" s="20">
        <f>Data!AV923-Data!DC923</f>
        <v>0</v>
      </c>
      <c r="AS923" s="20">
        <f>Data!AW923-Data!DD923</f>
        <v>0</v>
      </c>
      <c r="AT923" s="20">
        <f>Data!AX923-Data!DE923</f>
        <v>0</v>
      </c>
      <c r="AU923" s="20">
        <f>Data!AY923-Data!DF923</f>
        <v>0</v>
      </c>
      <c r="AV923" s="20">
        <f>Data!AZ923-Data!DG923</f>
        <v>0</v>
      </c>
      <c r="AW923" s="20">
        <f>Data!BA923-Data!DH923</f>
        <v>0</v>
      </c>
      <c r="AX923" s="20">
        <f>Data!BB923-Data!DI923</f>
        <v>0</v>
      </c>
      <c r="AY923" s="20">
        <f>Data!BC923-Data!DJ923</f>
        <v>0</v>
      </c>
      <c r="AZ923" s="20">
        <f>Data!BD923-Data!DK923</f>
        <v>0</v>
      </c>
      <c r="BA923" s="20">
        <f>Data!BE923-Data!DL923</f>
        <v>0</v>
      </c>
      <c r="BB923" s="20">
        <f>Data!BF923-Data!DM923</f>
        <v>0</v>
      </c>
      <c r="BC923" s="20">
        <f>Data!BG923-Data!DN923</f>
        <v>0</v>
      </c>
      <c r="BD923" s="20">
        <f>Data!BH923-Data!DO923</f>
        <v>0</v>
      </c>
      <c r="BE923" s="20">
        <f>Data!BI923-Data!DP923</f>
        <v>0</v>
      </c>
      <c r="BF923" s="20">
        <f>Data!BJ923-Data!DQ923</f>
        <v>0</v>
      </c>
      <c r="BG923" s="20">
        <f>Data!BK923-Data!DR923</f>
        <v>0</v>
      </c>
      <c r="BH923" s="20">
        <f>Data!BL923-Data!DS923</f>
        <v>0</v>
      </c>
      <c r="BI923" s="20">
        <f>Data!BM923-Data!DT923</f>
        <v>0</v>
      </c>
      <c r="BJ923" s="20">
        <f>Data!BN923-Data!DU923</f>
        <v>0</v>
      </c>
      <c r="BK923" s="20">
        <f>Data!BO923-Data!DV923</f>
        <v>0</v>
      </c>
      <c r="BL923" s="20">
        <f>Data!BP923-Data!DW923</f>
        <v>0</v>
      </c>
      <c r="BM923" s="20">
        <f>Data!BQ923-Data!DX923</f>
        <v>0</v>
      </c>
      <c r="BN923" s="20">
        <f>Data!BR923-Data!DY923</f>
        <v>0</v>
      </c>
      <c r="BO923" s="20">
        <f>Data!BS923-Data!DZ923</f>
        <v>0</v>
      </c>
      <c r="BP923" s="20">
        <f>Data!BT923-Data!EA923</f>
        <v>0</v>
      </c>
      <c r="BQ923" s="20">
        <f>Data!BU923-Data!EB923</f>
        <v>0</v>
      </c>
      <c r="BR923" s="20">
        <f>Data!BV923-Data!EC923</f>
        <v>0</v>
      </c>
      <c r="BS923" s="20">
        <f>Data!BW923-Data!ED923</f>
        <v>0</v>
      </c>
      <c r="BT923" s="20">
        <f>Data!BX923-Data!EE923</f>
        <v>0</v>
      </c>
      <c r="BU923" s="20">
        <f>Data!BY923-Data!EF923</f>
        <v>0</v>
      </c>
      <c r="BV923" s="20">
        <f>Data!BZ923-Data!EG923</f>
        <v>0</v>
      </c>
      <c r="BW923" s="20">
        <f>Data!CA923-Data!EH923</f>
        <v>0</v>
      </c>
      <c r="BX923" s="20">
        <f>Data!CB923-Data!EI923</f>
        <v>0</v>
      </c>
      <c r="BY923" s="20">
        <f>Data!CC923-Data!EJ923</f>
        <v>0</v>
      </c>
      <c r="BZ923" s="20">
        <f>Data!EK923</f>
        <v>0</v>
      </c>
      <c r="CA923" s="20">
        <f>Data!EL923</f>
        <v>0</v>
      </c>
      <c r="CB923" s="20">
        <f>Data!EM923</f>
        <v>0</v>
      </c>
      <c r="CC923" s="20">
        <f>Data!EN923</f>
        <v>0</v>
      </c>
      <c r="CD923" s="20">
        <f>Data!EO923</f>
        <v>0</v>
      </c>
      <c r="CE923" s="20">
        <f>Data!EP923</f>
        <v>0</v>
      </c>
      <c r="CF923" s="50" t="str">
        <f>IF(ISBLANK(Data!EQ923), "", Data!EQ923)</f>
        <v/>
      </c>
      <c r="CG923" s="50" t="str">
        <f>IF(ISBLANK(Data!ER923), "", Data!ER923)</f>
        <v/>
      </c>
      <c r="CH923" s="61" t="str">
        <f>IF(ISBLANK(Data!ES923), "", Data!ES923)</f>
        <v/>
      </c>
      <c r="CI923" s="61" t="str">
        <f>IF(ISBLANK(Data!ET923), "", Data!ET923)</f>
        <v/>
      </c>
    </row>
    <row r="924" spans="1:87" x14ac:dyDescent="0.45">
      <c r="A924" s="50" t="str">
        <f>IF(ISBLANK(Data!A924), "", Data!A924)</f>
        <v/>
      </c>
      <c r="B924" s="50" t="str">
        <f>IF(ISBLANK(Data!B924), "", Data!B924)</f>
        <v/>
      </c>
      <c r="C924" s="50" t="str">
        <f>IF(ISBLANK(Data!C924), "", Data!C924)</f>
        <v/>
      </c>
      <c r="D924" s="50" t="str">
        <f>IF(ISBLANK(Data!D924), "", Data!D924)</f>
        <v/>
      </c>
      <c r="E924" s="50" t="str">
        <f>IF(ISBLANK(Data!E924), "", Data!E924)</f>
        <v/>
      </c>
      <c r="F924" s="50" t="str">
        <f>IF(ISBLANK(Data!F924), "", Data!F924)</f>
        <v/>
      </c>
      <c r="G924" s="50" t="str">
        <f>IF(ISBLANK(Data!G924), "", Data!G924)</f>
        <v/>
      </c>
      <c r="H924" s="50" t="str">
        <f>IF(ISBLANK(Data!H924), "", Data!H924)</f>
        <v/>
      </c>
      <c r="I924" s="50" t="str">
        <f>IF(ISBLANK(Data!I924), "", Data!I924)</f>
        <v/>
      </c>
      <c r="J924" s="50" t="str">
        <f>IF(ISBLANK(Data!J924), "", Data!J924)</f>
        <v/>
      </c>
      <c r="K924" s="50" t="str">
        <f>IF(ISBLANK(Data!K924), "", Data!K924)</f>
        <v/>
      </c>
      <c r="L924" s="50" t="str">
        <f>IF(ISBLANK(Data!L924), "", Data!L924)</f>
        <v/>
      </c>
      <c r="M924" s="50" t="str">
        <f>IF(ISBLANK(Data!M924), "", Data!M924)</f>
        <v/>
      </c>
      <c r="N924" s="50" t="str">
        <f>IF(ISBLANK(Data!N924), "", Data!N924)</f>
        <v/>
      </c>
      <c r="O924" s="50" t="str">
        <f>IF(ISBLANK(Data!O924), "", Data!O924)</f>
        <v/>
      </c>
      <c r="P924" s="50" t="str">
        <f>IF(ISBLANK(Data!P924), "", Data!P924)</f>
        <v/>
      </c>
      <c r="Q924" s="50" t="str">
        <f>IF(ISBLANK(Data!Q924), "", Data!Q924)</f>
        <v/>
      </c>
      <c r="R924" s="50" t="str">
        <f>IF(ISBLANK(Data!R924), "", Data!R924)</f>
        <v/>
      </c>
      <c r="S924" s="20">
        <f>Data!W924-Data!CD924</f>
        <v>0</v>
      </c>
      <c r="T924" s="20">
        <f>Data!X924-Data!CE924</f>
        <v>0</v>
      </c>
      <c r="U924" s="20">
        <f>Data!Y924-Data!CF924</f>
        <v>0</v>
      </c>
      <c r="V924" s="20">
        <f>Data!Z924-Data!CG924</f>
        <v>0</v>
      </c>
      <c r="W924" s="20">
        <f>Data!AA924-Data!CH924</f>
        <v>0</v>
      </c>
      <c r="X924" s="20">
        <f>Data!AB924-Data!CI924</f>
        <v>0</v>
      </c>
      <c r="Y924" s="20">
        <f>Data!AC924-Data!CJ924</f>
        <v>0</v>
      </c>
      <c r="Z924" s="20">
        <f>Data!AD924-Data!CK924</f>
        <v>0</v>
      </c>
      <c r="AA924" s="20">
        <f>Data!AE924-Data!CL924</f>
        <v>0</v>
      </c>
      <c r="AB924" s="20">
        <f>Data!AF924-Data!CM924</f>
        <v>0</v>
      </c>
      <c r="AC924" s="20">
        <f>Data!AG924-Data!CN924</f>
        <v>0</v>
      </c>
      <c r="AD924" s="20">
        <f>Data!AH924-Data!CO924</f>
        <v>0</v>
      </c>
      <c r="AE924" s="20">
        <f>Data!AI924-Data!CP924</f>
        <v>0</v>
      </c>
      <c r="AF924" s="20">
        <f>Data!AJ924-Data!CQ924</f>
        <v>0</v>
      </c>
      <c r="AG924" s="20">
        <f>Data!AK924-Data!CR924</f>
        <v>0</v>
      </c>
      <c r="AH924" s="20">
        <f>Data!AL924-Data!CS924</f>
        <v>0</v>
      </c>
      <c r="AI924" s="20">
        <f>Data!AM924-Data!CT924</f>
        <v>0</v>
      </c>
      <c r="AJ924" s="20">
        <f>Data!AN924-Data!CU924</f>
        <v>0</v>
      </c>
      <c r="AK924" s="20">
        <f>Data!AO924-Data!CV924</f>
        <v>0</v>
      </c>
      <c r="AL924" s="20">
        <f>Data!AP924-Data!CW924</f>
        <v>0</v>
      </c>
      <c r="AM924" s="20">
        <f>Data!AQ924-Data!CX924</f>
        <v>0</v>
      </c>
      <c r="AN924" s="20">
        <f>Data!AR924-Data!CY924</f>
        <v>0</v>
      </c>
      <c r="AO924" s="20">
        <f>Data!AS924-Data!CZ924</f>
        <v>0</v>
      </c>
      <c r="AP924" s="20">
        <f>Data!AT924-Data!DA924</f>
        <v>0</v>
      </c>
      <c r="AQ924" s="20">
        <f>Data!AU924-Data!DB924</f>
        <v>0</v>
      </c>
      <c r="AR924" s="20">
        <f>Data!AV924-Data!DC924</f>
        <v>0</v>
      </c>
      <c r="AS924" s="20">
        <f>Data!AW924-Data!DD924</f>
        <v>0</v>
      </c>
      <c r="AT924" s="20">
        <f>Data!AX924-Data!DE924</f>
        <v>0</v>
      </c>
      <c r="AU924" s="20">
        <f>Data!AY924-Data!DF924</f>
        <v>0</v>
      </c>
      <c r="AV924" s="20">
        <f>Data!AZ924-Data!DG924</f>
        <v>0</v>
      </c>
      <c r="AW924" s="20">
        <f>Data!BA924-Data!DH924</f>
        <v>0</v>
      </c>
      <c r="AX924" s="20">
        <f>Data!BB924-Data!DI924</f>
        <v>0</v>
      </c>
      <c r="AY924" s="20">
        <f>Data!BC924-Data!DJ924</f>
        <v>0</v>
      </c>
      <c r="AZ924" s="20">
        <f>Data!BD924-Data!DK924</f>
        <v>0</v>
      </c>
      <c r="BA924" s="20">
        <f>Data!BE924-Data!DL924</f>
        <v>0</v>
      </c>
      <c r="BB924" s="20">
        <f>Data!BF924-Data!DM924</f>
        <v>0</v>
      </c>
      <c r="BC924" s="20">
        <f>Data!BG924-Data!DN924</f>
        <v>0</v>
      </c>
      <c r="BD924" s="20">
        <f>Data!BH924-Data!DO924</f>
        <v>0</v>
      </c>
      <c r="BE924" s="20">
        <f>Data!BI924-Data!DP924</f>
        <v>0</v>
      </c>
      <c r="BF924" s="20">
        <f>Data!BJ924-Data!DQ924</f>
        <v>0</v>
      </c>
      <c r="BG924" s="20">
        <f>Data!BK924-Data!DR924</f>
        <v>0</v>
      </c>
      <c r="BH924" s="20">
        <f>Data!BL924-Data!DS924</f>
        <v>0</v>
      </c>
      <c r="BI924" s="20">
        <f>Data!BM924-Data!DT924</f>
        <v>0</v>
      </c>
      <c r="BJ924" s="20">
        <f>Data!BN924-Data!DU924</f>
        <v>0</v>
      </c>
      <c r="BK924" s="20">
        <f>Data!BO924-Data!DV924</f>
        <v>0</v>
      </c>
      <c r="BL924" s="20">
        <f>Data!BP924-Data!DW924</f>
        <v>0</v>
      </c>
      <c r="BM924" s="20">
        <f>Data!BQ924-Data!DX924</f>
        <v>0</v>
      </c>
      <c r="BN924" s="20">
        <f>Data!BR924-Data!DY924</f>
        <v>0</v>
      </c>
      <c r="BO924" s="20">
        <f>Data!BS924-Data!DZ924</f>
        <v>0</v>
      </c>
      <c r="BP924" s="20">
        <f>Data!BT924-Data!EA924</f>
        <v>0</v>
      </c>
      <c r="BQ924" s="20">
        <f>Data!BU924-Data!EB924</f>
        <v>0</v>
      </c>
      <c r="BR924" s="20">
        <f>Data!BV924-Data!EC924</f>
        <v>0</v>
      </c>
      <c r="BS924" s="20">
        <f>Data!BW924-Data!ED924</f>
        <v>0</v>
      </c>
      <c r="BT924" s="20">
        <f>Data!BX924-Data!EE924</f>
        <v>0</v>
      </c>
      <c r="BU924" s="20">
        <f>Data!BY924-Data!EF924</f>
        <v>0</v>
      </c>
      <c r="BV924" s="20">
        <f>Data!BZ924-Data!EG924</f>
        <v>0</v>
      </c>
      <c r="BW924" s="20">
        <f>Data!CA924-Data!EH924</f>
        <v>0</v>
      </c>
      <c r="BX924" s="20">
        <f>Data!CB924-Data!EI924</f>
        <v>0</v>
      </c>
      <c r="BY924" s="20">
        <f>Data!CC924-Data!EJ924</f>
        <v>0</v>
      </c>
      <c r="BZ924" s="20">
        <f>Data!EK924</f>
        <v>0</v>
      </c>
      <c r="CA924" s="20">
        <f>Data!EL924</f>
        <v>0</v>
      </c>
      <c r="CB924" s="20">
        <f>Data!EM924</f>
        <v>0</v>
      </c>
      <c r="CC924" s="20">
        <f>Data!EN924</f>
        <v>0</v>
      </c>
      <c r="CD924" s="20">
        <f>Data!EO924</f>
        <v>0</v>
      </c>
      <c r="CE924" s="20">
        <f>Data!EP924</f>
        <v>0</v>
      </c>
      <c r="CF924" s="50" t="str">
        <f>IF(ISBLANK(Data!EQ924), "", Data!EQ924)</f>
        <v/>
      </c>
      <c r="CG924" s="50" t="str">
        <f>IF(ISBLANK(Data!ER924), "", Data!ER924)</f>
        <v/>
      </c>
      <c r="CH924" s="61" t="str">
        <f>IF(ISBLANK(Data!ES924), "", Data!ES924)</f>
        <v/>
      </c>
      <c r="CI924" s="61" t="str">
        <f>IF(ISBLANK(Data!ET924), "", Data!ET924)</f>
        <v/>
      </c>
    </row>
    <row r="925" spans="1:87" x14ac:dyDescent="0.45">
      <c r="A925" s="50" t="str">
        <f>IF(ISBLANK(Data!A925), "", Data!A925)</f>
        <v/>
      </c>
      <c r="B925" s="50" t="str">
        <f>IF(ISBLANK(Data!B925), "", Data!B925)</f>
        <v/>
      </c>
      <c r="C925" s="50" t="str">
        <f>IF(ISBLANK(Data!C925), "", Data!C925)</f>
        <v/>
      </c>
      <c r="D925" s="50" t="str">
        <f>IF(ISBLANK(Data!D925), "", Data!D925)</f>
        <v/>
      </c>
      <c r="E925" s="50" t="str">
        <f>IF(ISBLANK(Data!E925), "", Data!E925)</f>
        <v/>
      </c>
      <c r="F925" s="50" t="str">
        <f>IF(ISBLANK(Data!F925), "", Data!F925)</f>
        <v/>
      </c>
      <c r="G925" s="50" t="str">
        <f>IF(ISBLANK(Data!G925), "", Data!G925)</f>
        <v/>
      </c>
      <c r="H925" s="50" t="str">
        <f>IF(ISBLANK(Data!H925), "", Data!H925)</f>
        <v/>
      </c>
      <c r="I925" s="50" t="str">
        <f>IF(ISBLANK(Data!I925), "", Data!I925)</f>
        <v/>
      </c>
      <c r="J925" s="50" t="str">
        <f>IF(ISBLANK(Data!J925), "", Data!J925)</f>
        <v/>
      </c>
      <c r="K925" s="50" t="str">
        <f>IF(ISBLANK(Data!K925), "", Data!K925)</f>
        <v/>
      </c>
      <c r="L925" s="50" t="str">
        <f>IF(ISBLANK(Data!L925), "", Data!L925)</f>
        <v/>
      </c>
      <c r="M925" s="50" t="str">
        <f>IF(ISBLANK(Data!M925), "", Data!M925)</f>
        <v/>
      </c>
      <c r="N925" s="50" t="str">
        <f>IF(ISBLANK(Data!N925), "", Data!N925)</f>
        <v/>
      </c>
      <c r="O925" s="50" t="str">
        <f>IF(ISBLANK(Data!O925), "", Data!O925)</f>
        <v/>
      </c>
      <c r="P925" s="50" t="str">
        <f>IF(ISBLANK(Data!P925), "", Data!P925)</f>
        <v/>
      </c>
      <c r="Q925" s="50" t="str">
        <f>IF(ISBLANK(Data!Q925), "", Data!Q925)</f>
        <v/>
      </c>
      <c r="R925" s="50" t="str">
        <f>IF(ISBLANK(Data!R925), "", Data!R925)</f>
        <v/>
      </c>
      <c r="S925" s="20">
        <f>Data!W925-Data!CD925</f>
        <v>0</v>
      </c>
      <c r="T925" s="20">
        <f>Data!X925-Data!CE925</f>
        <v>0</v>
      </c>
      <c r="U925" s="20">
        <f>Data!Y925-Data!CF925</f>
        <v>0</v>
      </c>
      <c r="V925" s="20">
        <f>Data!Z925-Data!CG925</f>
        <v>0</v>
      </c>
      <c r="W925" s="20">
        <f>Data!AA925-Data!CH925</f>
        <v>0</v>
      </c>
      <c r="X925" s="20">
        <f>Data!AB925-Data!CI925</f>
        <v>0</v>
      </c>
      <c r="Y925" s="20">
        <f>Data!AC925-Data!CJ925</f>
        <v>0</v>
      </c>
      <c r="Z925" s="20">
        <f>Data!AD925-Data!CK925</f>
        <v>0</v>
      </c>
      <c r="AA925" s="20">
        <f>Data!AE925-Data!CL925</f>
        <v>0</v>
      </c>
      <c r="AB925" s="20">
        <f>Data!AF925-Data!CM925</f>
        <v>0</v>
      </c>
      <c r="AC925" s="20">
        <f>Data!AG925-Data!CN925</f>
        <v>0</v>
      </c>
      <c r="AD925" s="20">
        <f>Data!AH925-Data!CO925</f>
        <v>0</v>
      </c>
      <c r="AE925" s="20">
        <f>Data!AI925-Data!CP925</f>
        <v>0</v>
      </c>
      <c r="AF925" s="20">
        <f>Data!AJ925-Data!CQ925</f>
        <v>0</v>
      </c>
      <c r="AG925" s="20">
        <f>Data!AK925-Data!CR925</f>
        <v>0</v>
      </c>
      <c r="AH925" s="20">
        <f>Data!AL925-Data!CS925</f>
        <v>0</v>
      </c>
      <c r="AI925" s="20">
        <f>Data!AM925-Data!CT925</f>
        <v>0</v>
      </c>
      <c r="AJ925" s="20">
        <f>Data!AN925-Data!CU925</f>
        <v>0</v>
      </c>
      <c r="AK925" s="20">
        <f>Data!AO925-Data!CV925</f>
        <v>0</v>
      </c>
      <c r="AL925" s="20">
        <f>Data!AP925-Data!CW925</f>
        <v>0</v>
      </c>
      <c r="AM925" s="20">
        <f>Data!AQ925-Data!CX925</f>
        <v>0</v>
      </c>
      <c r="AN925" s="20">
        <f>Data!AR925-Data!CY925</f>
        <v>0</v>
      </c>
      <c r="AO925" s="20">
        <f>Data!AS925-Data!CZ925</f>
        <v>0</v>
      </c>
      <c r="AP925" s="20">
        <f>Data!AT925-Data!DA925</f>
        <v>0</v>
      </c>
      <c r="AQ925" s="20">
        <f>Data!AU925-Data!DB925</f>
        <v>0</v>
      </c>
      <c r="AR925" s="20">
        <f>Data!AV925-Data!DC925</f>
        <v>0</v>
      </c>
      <c r="AS925" s="20">
        <f>Data!AW925-Data!DD925</f>
        <v>0</v>
      </c>
      <c r="AT925" s="20">
        <f>Data!AX925-Data!DE925</f>
        <v>0</v>
      </c>
      <c r="AU925" s="20">
        <f>Data!AY925-Data!DF925</f>
        <v>0</v>
      </c>
      <c r="AV925" s="20">
        <f>Data!AZ925-Data!DG925</f>
        <v>0</v>
      </c>
      <c r="AW925" s="20">
        <f>Data!BA925-Data!DH925</f>
        <v>0</v>
      </c>
      <c r="AX925" s="20">
        <f>Data!BB925-Data!DI925</f>
        <v>0</v>
      </c>
      <c r="AY925" s="20">
        <f>Data!BC925-Data!DJ925</f>
        <v>0</v>
      </c>
      <c r="AZ925" s="20">
        <f>Data!BD925-Data!DK925</f>
        <v>0</v>
      </c>
      <c r="BA925" s="20">
        <f>Data!BE925-Data!DL925</f>
        <v>0</v>
      </c>
      <c r="BB925" s="20">
        <f>Data!BF925-Data!DM925</f>
        <v>0</v>
      </c>
      <c r="BC925" s="20">
        <f>Data!BG925-Data!DN925</f>
        <v>0</v>
      </c>
      <c r="BD925" s="20">
        <f>Data!BH925-Data!DO925</f>
        <v>0</v>
      </c>
      <c r="BE925" s="20">
        <f>Data!BI925-Data!DP925</f>
        <v>0</v>
      </c>
      <c r="BF925" s="20">
        <f>Data!BJ925-Data!DQ925</f>
        <v>0</v>
      </c>
      <c r="BG925" s="20">
        <f>Data!BK925-Data!DR925</f>
        <v>0</v>
      </c>
      <c r="BH925" s="20">
        <f>Data!BL925-Data!DS925</f>
        <v>0</v>
      </c>
      <c r="BI925" s="20">
        <f>Data!BM925-Data!DT925</f>
        <v>0</v>
      </c>
      <c r="BJ925" s="20">
        <f>Data!BN925-Data!DU925</f>
        <v>0</v>
      </c>
      <c r="BK925" s="20">
        <f>Data!BO925-Data!DV925</f>
        <v>0</v>
      </c>
      <c r="BL925" s="20">
        <f>Data!BP925-Data!DW925</f>
        <v>0</v>
      </c>
      <c r="BM925" s="20">
        <f>Data!BQ925-Data!DX925</f>
        <v>0</v>
      </c>
      <c r="BN925" s="20">
        <f>Data!BR925-Data!DY925</f>
        <v>0</v>
      </c>
      <c r="BO925" s="20">
        <f>Data!BS925-Data!DZ925</f>
        <v>0</v>
      </c>
      <c r="BP925" s="20">
        <f>Data!BT925-Data!EA925</f>
        <v>0</v>
      </c>
      <c r="BQ925" s="20">
        <f>Data!BU925-Data!EB925</f>
        <v>0</v>
      </c>
      <c r="BR925" s="20">
        <f>Data!BV925-Data!EC925</f>
        <v>0</v>
      </c>
      <c r="BS925" s="20">
        <f>Data!BW925-Data!ED925</f>
        <v>0</v>
      </c>
      <c r="BT925" s="20">
        <f>Data!BX925-Data!EE925</f>
        <v>0</v>
      </c>
      <c r="BU925" s="20">
        <f>Data!BY925-Data!EF925</f>
        <v>0</v>
      </c>
      <c r="BV925" s="20">
        <f>Data!BZ925-Data!EG925</f>
        <v>0</v>
      </c>
      <c r="BW925" s="20">
        <f>Data!CA925-Data!EH925</f>
        <v>0</v>
      </c>
      <c r="BX925" s="20">
        <f>Data!CB925-Data!EI925</f>
        <v>0</v>
      </c>
      <c r="BY925" s="20">
        <f>Data!CC925-Data!EJ925</f>
        <v>0</v>
      </c>
      <c r="BZ925" s="20">
        <f>Data!EK925</f>
        <v>0</v>
      </c>
      <c r="CA925" s="20">
        <f>Data!EL925</f>
        <v>0</v>
      </c>
      <c r="CB925" s="20">
        <f>Data!EM925</f>
        <v>0</v>
      </c>
      <c r="CC925" s="20">
        <f>Data!EN925</f>
        <v>0</v>
      </c>
      <c r="CD925" s="20">
        <f>Data!EO925</f>
        <v>0</v>
      </c>
      <c r="CE925" s="20">
        <f>Data!EP925</f>
        <v>0</v>
      </c>
      <c r="CF925" s="50" t="str">
        <f>IF(ISBLANK(Data!EQ925), "", Data!EQ925)</f>
        <v/>
      </c>
      <c r="CG925" s="50" t="str">
        <f>IF(ISBLANK(Data!ER925), "", Data!ER925)</f>
        <v/>
      </c>
      <c r="CH925" s="61" t="str">
        <f>IF(ISBLANK(Data!ES925), "", Data!ES925)</f>
        <v/>
      </c>
      <c r="CI925" s="61" t="str">
        <f>IF(ISBLANK(Data!ET925), "", Data!ET925)</f>
        <v/>
      </c>
    </row>
    <row r="926" spans="1:87" x14ac:dyDescent="0.45">
      <c r="A926" s="50" t="str">
        <f>IF(ISBLANK(Data!A926), "", Data!A926)</f>
        <v/>
      </c>
      <c r="B926" s="50" t="str">
        <f>IF(ISBLANK(Data!B926), "", Data!B926)</f>
        <v/>
      </c>
      <c r="C926" s="50" t="str">
        <f>IF(ISBLANK(Data!C926), "", Data!C926)</f>
        <v/>
      </c>
      <c r="D926" s="50" t="str">
        <f>IF(ISBLANK(Data!D926), "", Data!D926)</f>
        <v/>
      </c>
      <c r="E926" s="50" t="str">
        <f>IF(ISBLANK(Data!E926), "", Data!E926)</f>
        <v/>
      </c>
      <c r="F926" s="50" t="str">
        <f>IF(ISBLANK(Data!F926), "", Data!F926)</f>
        <v/>
      </c>
      <c r="G926" s="50" t="str">
        <f>IF(ISBLANK(Data!G926), "", Data!G926)</f>
        <v/>
      </c>
      <c r="H926" s="50" t="str">
        <f>IF(ISBLANK(Data!H926), "", Data!H926)</f>
        <v/>
      </c>
      <c r="I926" s="50" t="str">
        <f>IF(ISBLANK(Data!I926), "", Data!I926)</f>
        <v/>
      </c>
      <c r="J926" s="50" t="str">
        <f>IF(ISBLANK(Data!J926), "", Data!J926)</f>
        <v/>
      </c>
      <c r="K926" s="50" t="str">
        <f>IF(ISBLANK(Data!K926), "", Data!K926)</f>
        <v/>
      </c>
      <c r="L926" s="50" t="str">
        <f>IF(ISBLANK(Data!L926), "", Data!L926)</f>
        <v/>
      </c>
      <c r="M926" s="50" t="str">
        <f>IF(ISBLANK(Data!M926), "", Data!M926)</f>
        <v/>
      </c>
      <c r="N926" s="50" t="str">
        <f>IF(ISBLANK(Data!N926), "", Data!N926)</f>
        <v/>
      </c>
      <c r="O926" s="50" t="str">
        <f>IF(ISBLANK(Data!O926), "", Data!O926)</f>
        <v/>
      </c>
      <c r="P926" s="50" t="str">
        <f>IF(ISBLANK(Data!P926), "", Data!P926)</f>
        <v/>
      </c>
      <c r="Q926" s="50" t="str">
        <f>IF(ISBLANK(Data!Q926), "", Data!Q926)</f>
        <v/>
      </c>
      <c r="R926" s="50" t="str">
        <f>IF(ISBLANK(Data!R926), "", Data!R926)</f>
        <v/>
      </c>
      <c r="S926" s="20">
        <f>Data!W926-Data!CD926</f>
        <v>0</v>
      </c>
      <c r="T926" s="20">
        <f>Data!X926-Data!CE926</f>
        <v>0</v>
      </c>
      <c r="U926" s="20">
        <f>Data!Y926-Data!CF926</f>
        <v>0</v>
      </c>
      <c r="V926" s="20">
        <f>Data!Z926-Data!CG926</f>
        <v>0</v>
      </c>
      <c r="W926" s="20">
        <f>Data!AA926-Data!CH926</f>
        <v>0</v>
      </c>
      <c r="X926" s="20">
        <f>Data!AB926-Data!CI926</f>
        <v>0</v>
      </c>
      <c r="Y926" s="20">
        <f>Data!AC926-Data!CJ926</f>
        <v>0</v>
      </c>
      <c r="Z926" s="20">
        <f>Data!AD926-Data!CK926</f>
        <v>0</v>
      </c>
      <c r="AA926" s="20">
        <f>Data!AE926-Data!CL926</f>
        <v>0</v>
      </c>
      <c r="AB926" s="20">
        <f>Data!AF926-Data!CM926</f>
        <v>0</v>
      </c>
      <c r="AC926" s="20">
        <f>Data!AG926-Data!CN926</f>
        <v>0</v>
      </c>
      <c r="AD926" s="20">
        <f>Data!AH926-Data!CO926</f>
        <v>0</v>
      </c>
      <c r="AE926" s="20">
        <f>Data!AI926-Data!CP926</f>
        <v>0</v>
      </c>
      <c r="AF926" s="20">
        <f>Data!AJ926-Data!CQ926</f>
        <v>0</v>
      </c>
      <c r="AG926" s="20">
        <f>Data!AK926-Data!CR926</f>
        <v>0</v>
      </c>
      <c r="AH926" s="20">
        <f>Data!AL926-Data!CS926</f>
        <v>0</v>
      </c>
      <c r="AI926" s="20">
        <f>Data!AM926-Data!CT926</f>
        <v>0</v>
      </c>
      <c r="AJ926" s="20">
        <f>Data!AN926-Data!CU926</f>
        <v>0</v>
      </c>
      <c r="AK926" s="20">
        <f>Data!AO926-Data!CV926</f>
        <v>0</v>
      </c>
      <c r="AL926" s="20">
        <f>Data!AP926-Data!CW926</f>
        <v>0</v>
      </c>
      <c r="AM926" s="20">
        <f>Data!AQ926-Data!CX926</f>
        <v>0</v>
      </c>
      <c r="AN926" s="20">
        <f>Data!AR926-Data!CY926</f>
        <v>0</v>
      </c>
      <c r="AO926" s="20">
        <f>Data!AS926-Data!CZ926</f>
        <v>0</v>
      </c>
      <c r="AP926" s="20">
        <f>Data!AT926-Data!DA926</f>
        <v>0</v>
      </c>
      <c r="AQ926" s="20">
        <f>Data!AU926-Data!DB926</f>
        <v>0</v>
      </c>
      <c r="AR926" s="20">
        <f>Data!AV926-Data!DC926</f>
        <v>0</v>
      </c>
      <c r="AS926" s="20">
        <f>Data!AW926-Data!DD926</f>
        <v>0</v>
      </c>
      <c r="AT926" s="20">
        <f>Data!AX926-Data!DE926</f>
        <v>0</v>
      </c>
      <c r="AU926" s="20">
        <f>Data!AY926-Data!DF926</f>
        <v>0</v>
      </c>
      <c r="AV926" s="20">
        <f>Data!AZ926-Data!DG926</f>
        <v>0</v>
      </c>
      <c r="AW926" s="20">
        <f>Data!BA926-Data!DH926</f>
        <v>0</v>
      </c>
      <c r="AX926" s="20">
        <f>Data!BB926-Data!DI926</f>
        <v>0</v>
      </c>
      <c r="AY926" s="20">
        <f>Data!BC926-Data!DJ926</f>
        <v>0</v>
      </c>
      <c r="AZ926" s="20">
        <f>Data!BD926-Data!DK926</f>
        <v>0</v>
      </c>
      <c r="BA926" s="20">
        <f>Data!BE926-Data!DL926</f>
        <v>0</v>
      </c>
      <c r="BB926" s="20">
        <f>Data!BF926-Data!DM926</f>
        <v>0</v>
      </c>
      <c r="BC926" s="20">
        <f>Data!BG926-Data!DN926</f>
        <v>0</v>
      </c>
      <c r="BD926" s="20">
        <f>Data!BH926-Data!DO926</f>
        <v>0</v>
      </c>
      <c r="BE926" s="20">
        <f>Data!BI926-Data!DP926</f>
        <v>0</v>
      </c>
      <c r="BF926" s="20">
        <f>Data!BJ926-Data!DQ926</f>
        <v>0</v>
      </c>
      <c r="BG926" s="20">
        <f>Data!BK926-Data!DR926</f>
        <v>0</v>
      </c>
      <c r="BH926" s="20">
        <f>Data!BL926-Data!DS926</f>
        <v>0</v>
      </c>
      <c r="BI926" s="20">
        <f>Data!BM926-Data!DT926</f>
        <v>0</v>
      </c>
      <c r="BJ926" s="20">
        <f>Data!BN926-Data!DU926</f>
        <v>0</v>
      </c>
      <c r="BK926" s="20">
        <f>Data!BO926-Data!DV926</f>
        <v>0</v>
      </c>
      <c r="BL926" s="20">
        <f>Data!BP926-Data!DW926</f>
        <v>0</v>
      </c>
      <c r="BM926" s="20">
        <f>Data!BQ926-Data!DX926</f>
        <v>0</v>
      </c>
      <c r="BN926" s="20">
        <f>Data!BR926-Data!DY926</f>
        <v>0</v>
      </c>
      <c r="BO926" s="20">
        <f>Data!BS926-Data!DZ926</f>
        <v>0</v>
      </c>
      <c r="BP926" s="20">
        <f>Data!BT926-Data!EA926</f>
        <v>0</v>
      </c>
      <c r="BQ926" s="20">
        <f>Data!BU926-Data!EB926</f>
        <v>0</v>
      </c>
      <c r="BR926" s="20">
        <f>Data!BV926-Data!EC926</f>
        <v>0</v>
      </c>
      <c r="BS926" s="20">
        <f>Data!BW926-Data!ED926</f>
        <v>0</v>
      </c>
      <c r="BT926" s="20">
        <f>Data!BX926-Data!EE926</f>
        <v>0</v>
      </c>
      <c r="BU926" s="20">
        <f>Data!BY926-Data!EF926</f>
        <v>0</v>
      </c>
      <c r="BV926" s="20">
        <f>Data!BZ926-Data!EG926</f>
        <v>0</v>
      </c>
      <c r="BW926" s="20">
        <f>Data!CA926-Data!EH926</f>
        <v>0</v>
      </c>
      <c r="BX926" s="20">
        <f>Data!CB926-Data!EI926</f>
        <v>0</v>
      </c>
      <c r="BY926" s="20">
        <f>Data!CC926-Data!EJ926</f>
        <v>0</v>
      </c>
      <c r="BZ926" s="20">
        <f>Data!EK926</f>
        <v>0</v>
      </c>
      <c r="CA926" s="20">
        <f>Data!EL926</f>
        <v>0</v>
      </c>
      <c r="CB926" s="20">
        <f>Data!EM926</f>
        <v>0</v>
      </c>
      <c r="CC926" s="20">
        <f>Data!EN926</f>
        <v>0</v>
      </c>
      <c r="CD926" s="20">
        <f>Data!EO926</f>
        <v>0</v>
      </c>
      <c r="CE926" s="20">
        <f>Data!EP926</f>
        <v>0</v>
      </c>
      <c r="CF926" s="50" t="str">
        <f>IF(ISBLANK(Data!EQ926), "", Data!EQ926)</f>
        <v/>
      </c>
      <c r="CG926" s="50" t="str">
        <f>IF(ISBLANK(Data!ER926), "", Data!ER926)</f>
        <v/>
      </c>
      <c r="CH926" s="61" t="str">
        <f>IF(ISBLANK(Data!ES926), "", Data!ES926)</f>
        <v/>
      </c>
      <c r="CI926" s="61" t="str">
        <f>IF(ISBLANK(Data!ET926), "", Data!ET926)</f>
        <v/>
      </c>
    </row>
    <row r="927" spans="1:87" x14ac:dyDescent="0.45">
      <c r="A927" s="50" t="str">
        <f>IF(ISBLANK(Data!A927), "", Data!A927)</f>
        <v/>
      </c>
      <c r="B927" s="50" t="str">
        <f>IF(ISBLANK(Data!B927), "", Data!B927)</f>
        <v/>
      </c>
      <c r="C927" s="50" t="str">
        <f>IF(ISBLANK(Data!C927), "", Data!C927)</f>
        <v/>
      </c>
      <c r="D927" s="50" t="str">
        <f>IF(ISBLANK(Data!D927), "", Data!D927)</f>
        <v/>
      </c>
      <c r="E927" s="50" t="str">
        <f>IF(ISBLANK(Data!E927), "", Data!E927)</f>
        <v/>
      </c>
      <c r="F927" s="50" t="str">
        <f>IF(ISBLANK(Data!F927), "", Data!F927)</f>
        <v/>
      </c>
      <c r="G927" s="50" t="str">
        <f>IF(ISBLANK(Data!G927), "", Data!G927)</f>
        <v/>
      </c>
      <c r="H927" s="50" t="str">
        <f>IF(ISBLANK(Data!H927), "", Data!H927)</f>
        <v/>
      </c>
      <c r="I927" s="50" t="str">
        <f>IF(ISBLANK(Data!I927), "", Data!I927)</f>
        <v/>
      </c>
      <c r="J927" s="50" t="str">
        <f>IF(ISBLANK(Data!J927), "", Data!J927)</f>
        <v/>
      </c>
      <c r="K927" s="50" t="str">
        <f>IF(ISBLANK(Data!K927), "", Data!K927)</f>
        <v/>
      </c>
      <c r="L927" s="50" t="str">
        <f>IF(ISBLANK(Data!L927), "", Data!L927)</f>
        <v/>
      </c>
      <c r="M927" s="50" t="str">
        <f>IF(ISBLANK(Data!M927), "", Data!M927)</f>
        <v/>
      </c>
      <c r="N927" s="50" t="str">
        <f>IF(ISBLANK(Data!N927), "", Data!N927)</f>
        <v/>
      </c>
      <c r="O927" s="50" t="str">
        <f>IF(ISBLANK(Data!O927), "", Data!O927)</f>
        <v/>
      </c>
      <c r="P927" s="50" t="str">
        <f>IF(ISBLANK(Data!P927), "", Data!P927)</f>
        <v/>
      </c>
      <c r="Q927" s="50" t="str">
        <f>IF(ISBLANK(Data!Q927), "", Data!Q927)</f>
        <v/>
      </c>
      <c r="R927" s="50" t="str">
        <f>IF(ISBLANK(Data!R927), "", Data!R927)</f>
        <v/>
      </c>
      <c r="S927" s="20">
        <f>Data!W927-Data!CD927</f>
        <v>0</v>
      </c>
      <c r="T927" s="20">
        <f>Data!X927-Data!CE927</f>
        <v>0</v>
      </c>
      <c r="U927" s="20">
        <f>Data!Y927-Data!CF927</f>
        <v>0</v>
      </c>
      <c r="V927" s="20">
        <f>Data!Z927-Data!CG927</f>
        <v>0</v>
      </c>
      <c r="W927" s="20">
        <f>Data!AA927-Data!CH927</f>
        <v>0</v>
      </c>
      <c r="X927" s="20">
        <f>Data!AB927-Data!CI927</f>
        <v>0</v>
      </c>
      <c r="Y927" s="20">
        <f>Data!AC927-Data!CJ927</f>
        <v>0</v>
      </c>
      <c r="Z927" s="20">
        <f>Data!AD927-Data!CK927</f>
        <v>0</v>
      </c>
      <c r="AA927" s="20">
        <f>Data!AE927-Data!CL927</f>
        <v>0</v>
      </c>
      <c r="AB927" s="20">
        <f>Data!AF927-Data!CM927</f>
        <v>0</v>
      </c>
      <c r="AC927" s="20">
        <f>Data!AG927-Data!CN927</f>
        <v>0</v>
      </c>
      <c r="AD927" s="20">
        <f>Data!AH927-Data!CO927</f>
        <v>0</v>
      </c>
      <c r="AE927" s="20">
        <f>Data!AI927-Data!CP927</f>
        <v>0</v>
      </c>
      <c r="AF927" s="20">
        <f>Data!AJ927-Data!CQ927</f>
        <v>0</v>
      </c>
      <c r="AG927" s="20">
        <f>Data!AK927-Data!CR927</f>
        <v>0</v>
      </c>
      <c r="AH927" s="20">
        <f>Data!AL927-Data!CS927</f>
        <v>0</v>
      </c>
      <c r="AI927" s="20">
        <f>Data!AM927-Data!CT927</f>
        <v>0</v>
      </c>
      <c r="AJ927" s="20">
        <f>Data!AN927-Data!CU927</f>
        <v>0</v>
      </c>
      <c r="AK927" s="20">
        <f>Data!AO927-Data!CV927</f>
        <v>0</v>
      </c>
      <c r="AL927" s="20">
        <f>Data!AP927-Data!CW927</f>
        <v>0</v>
      </c>
      <c r="AM927" s="20">
        <f>Data!AQ927-Data!CX927</f>
        <v>0</v>
      </c>
      <c r="AN927" s="20">
        <f>Data!AR927-Data!CY927</f>
        <v>0</v>
      </c>
      <c r="AO927" s="20">
        <f>Data!AS927-Data!CZ927</f>
        <v>0</v>
      </c>
      <c r="AP927" s="20">
        <f>Data!AT927-Data!DA927</f>
        <v>0</v>
      </c>
      <c r="AQ927" s="20">
        <f>Data!AU927-Data!DB927</f>
        <v>0</v>
      </c>
      <c r="AR927" s="20">
        <f>Data!AV927-Data!DC927</f>
        <v>0</v>
      </c>
      <c r="AS927" s="20">
        <f>Data!AW927-Data!DD927</f>
        <v>0</v>
      </c>
      <c r="AT927" s="20">
        <f>Data!AX927-Data!DE927</f>
        <v>0</v>
      </c>
      <c r="AU927" s="20">
        <f>Data!AY927-Data!DF927</f>
        <v>0</v>
      </c>
      <c r="AV927" s="20">
        <f>Data!AZ927-Data!DG927</f>
        <v>0</v>
      </c>
      <c r="AW927" s="20">
        <f>Data!BA927-Data!DH927</f>
        <v>0</v>
      </c>
      <c r="AX927" s="20">
        <f>Data!BB927-Data!DI927</f>
        <v>0</v>
      </c>
      <c r="AY927" s="20">
        <f>Data!BC927-Data!DJ927</f>
        <v>0</v>
      </c>
      <c r="AZ927" s="20">
        <f>Data!BD927-Data!DK927</f>
        <v>0</v>
      </c>
      <c r="BA927" s="20">
        <f>Data!BE927-Data!DL927</f>
        <v>0</v>
      </c>
      <c r="BB927" s="20">
        <f>Data!BF927-Data!DM927</f>
        <v>0</v>
      </c>
      <c r="BC927" s="20">
        <f>Data!BG927-Data!DN927</f>
        <v>0</v>
      </c>
      <c r="BD927" s="20">
        <f>Data!BH927-Data!DO927</f>
        <v>0</v>
      </c>
      <c r="BE927" s="20">
        <f>Data!BI927-Data!DP927</f>
        <v>0</v>
      </c>
      <c r="BF927" s="20">
        <f>Data!BJ927-Data!DQ927</f>
        <v>0</v>
      </c>
      <c r="BG927" s="20">
        <f>Data!BK927-Data!DR927</f>
        <v>0</v>
      </c>
      <c r="BH927" s="20">
        <f>Data!BL927-Data!DS927</f>
        <v>0</v>
      </c>
      <c r="BI927" s="20">
        <f>Data!BM927-Data!DT927</f>
        <v>0</v>
      </c>
      <c r="BJ927" s="20">
        <f>Data!BN927-Data!DU927</f>
        <v>0</v>
      </c>
      <c r="BK927" s="20">
        <f>Data!BO927-Data!DV927</f>
        <v>0</v>
      </c>
      <c r="BL927" s="20">
        <f>Data!BP927-Data!DW927</f>
        <v>0</v>
      </c>
      <c r="BM927" s="20">
        <f>Data!BQ927-Data!DX927</f>
        <v>0</v>
      </c>
      <c r="BN927" s="20">
        <f>Data!BR927-Data!DY927</f>
        <v>0</v>
      </c>
      <c r="BO927" s="20">
        <f>Data!BS927-Data!DZ927</f>
        <v>0</v>
      </c>
      <c r="BP927" s="20">
        <f>Data!BT927-Data!EA927</f>
        <v>0</v>
      </c>
      <c r="BQ927" s="20">
        <f>Data!BU927-Data!EB927</f>
        <v>0</v>
      </c>
      <c r="BR927" s="20">
        <f>Data!BV927-Data!EC927</f>
        <v>0</v>
      </c>
      <c r="BS927" s="20">
        <f>Data!BW927-Data!ED927</f>
        <v>0</v>
      </c>
      <c r="BT927" s="20">
        <f>Data!BX927-Data!EE927</f>
        <v>0</v>
      </c>
      <c r="BU927" s="20">
        <f>Data!BY927-Data!EF927</f>
        <v>0</v>
      </c>
      <c r="BV927" s="20">
        <f>Data!BZ927-Data!EG927</f>
        <v>0</v>
      </c>
      <c r="BW927" s="20">
        <f>Data!CA927-Data!EH927</f>
        <v>0</v>
      </c>
      <c r="BX927" s="20">
        <f>Data!CB927-Data!EI927</f>
        <v>0</v>
      </c>
      <c r="BY927" s="20">
        <f>Data!CC927-Data!EJ927</f>
        <v>0</v>
      </c>
      <c r="BZ927" s="20">
        <f>Data!EK927</f>
        <v>0</v>
      </c>
      <c r="CA927" s="20">
        <f>Data!EL927</f>
        <v>0</v>
      </c>
      <c r="CB927" s="20">
        <f>Data!EM927</f>
        <v>0</v>
      </c>
      <c r="CC927" s="20">
        <f>Data!EN927</f>
        <v>0</v>
      </c>
      <c r="CD927" s="20">
        <f>Data!EO927</f>
        <v>0</v>
      </c>
      <c r="CE927" s="20">
        <f>Data!EP927</f>
        <v>0</v>
      </c>
      <c r="CF927" s="50" t="str">
        <f>IF(ISBLANK(Data!EQ927), "", Data!EQ927)</f>
        <v/>
      </c>
      <c r="CG927" s="50" t="str">
        <f>IF(ISBLANK(Data!ER927), "", Data!ER927)</f>
        <v/>
      </c>
      <c r="CH927" s="61" t="str">
        <f>IF(ISBLANK(Data!ES927), "", Data!ES927)</f>
        <v/>
      </c>
      <c r="CI927" s="61" t="str">
        <f>IF(ISBLANK(Data!ET927), "", Data!ET927)</f>
        <v/>
      </c>
    </row>
    <row r="928" spans="1:87" x14ac:dyDescent="0.45">
      <c r="A928" s="50" t="str">
        <f>IF(ISBLANK(Data!A928), "", Data!A928)</f>
        <v/>
      </c>
      <c r="B928" s="50" t="str">
        <f>IF(ISBLANK(Data!B928), "", Data!B928)</f>
        <v/>
      </c>
      <c r="C928" s="50" t="str">
        <f>IF(ISBLANK(Data!C928), "", Data!C928)</f>
        <v/>
      </c>
      <c r="D928" s="50" t="str">
        <f>IF(ISBLANK(Data!D928), "", Data!D928)</f>
        <v/>
      </c>
      <c r="E928" s="50" t="str">
        <f>IF(ISBLANK(Data!E928), "", Data!E928)</f>
        <v/>
      </c>
      <c r="F928" s="50" t="str">
        <f>IF(ISBLANK(Data!F928), "", Data!F928)</f>
        <v/>
      </c>
      <c r="G928" s="50" t="str">
        <f>IF(ISBLANK(Data!G928), "", Data!G928)</f>
        <v/>
      </c>
      <c r="H928" s="50" t="str">
        <f>IF(ISBLANK(Data!H928), "", Data!H928)</f>
        <v/>
      </c>
      <c r="I928" s="50" t="str">
        <f>IF(ISBLANK(Data!I928), "", Data!I928)</f>
        <v/>
      </c>
      <c r="J928" s="50" t="str">
        <f>IF(ISBLANK(Data!J928), "", Data!J928)</f>
        <v/>
      </c>
      <c r="K928" s="50" t="str">
        <f>IF(ISBLANK(Data!K928), "", Data!K928)</f>
        <v/>
      </c>
      <c r="L928" s="50" t="str">
        <f>IF(ISBLANK(Data!L928), "", Data!L928)</f>
        <v/>
      </c>
      <c r="M928" s="50" t="str">
        <f>IF(ISBLANK(Data!M928), "", Data!M928)</f>
        <v/>
      </c>
      <c r="N928" s="50" t="str">
        <f>IF(ISBLANK(Data!N928), "", Data!N928)</f>
        <v/>
      </c>
      <c r="O928" s="50" t="str">
        <f>IF(ISBLANK(Data!O928), "", Data!O928)</f>
        <v/>
      </c>
      <c r="P928" s="50" t="str">
        <f>IF(ISBLANK(Data!P928), "", Data!P928)</f>
        <v/>
      </c>
      <c r="Q928" s="50" t="str">
        <f>IF(ISBLANK(Data!Q928), "", Data!Q928)</f>
        <v/>
      </c>
      <c r="R928" s="50" t="str">
        <f>IF(ISBLANK(Data!R928), "", Data!R928)</f>
        <v/>
      </c>
      <c r="S928" s="20">
        <f>Data!W928-Data!CD928</f>
        <v>0</v>
      </c>
      <c r="T928" s="20">
        <f>Data!X928-Data!CE928</f>
        <v>0</v>
      </c>
      <c r="U928" s="20">
        <f>Data!Y928-Data!CF928</f>
        <v>0</v>
      </c>
      <c r="V928" s="20">
        <f>Data!Z928-Data!CG928</f>
        <v>0</v>
      </c>
      <c r="W928" s="20">
        <f>Data!AA928-Data!CH928</f>
        <v>0</v>
      </c>
      <c r="X928" s="20">
        <f>Data!AB928-Data!CI928</f>
        <v>0</v>
      </c>
      <c r="Y928" s="20">
        <f>Data!AC928-Data!CJ928</f>
        <v>0</v>
      </c>
      <c r="Z928" s="20">
        <f>Data!AD928-Data!CK928</f>
        <v>0</v>
      </c>
      <c r="AA928" s="20">
        <f>Data!AE928-Data!CL928</f>
        <v>0</v>
      </c>
      <c r="AB928" s="20">
        <f>Data!AF928-Data!CM928</f>
        <v>0</v>
      </c>
      <c r="AC928" s="20">
        <f>Data!AG928-Data!CN928</f>
        <v>0</v>
      </c>
      <c r="AD928" s="20">
        <f>Data!AH928-Data!CO928</f>
        <v>0</v>
      </c>
      <c r="AE928" s="20">
        <f>Data!AI928-Data!CP928</f>
        <v>0</v>
      </c>
      <c r="AF928" s="20">
        <f>Data!AJ928-Data!CQ928</f>
        <v>0</v>
      </c>
      <c r="AG928" s="20">
        <f>Data!AK928-Data!CR928</f>
        <v>0</v>
      </c>
      <c r="AH928" s="20">
        <f>Data!AL928-Data!CS928</f>
        <v>0</v>
      </c>
      <c r="AI928" s="20">
        <f>Data!AM928-Data!CT928</f>
        <v>0</v>
      </c>
      <c r="AJ928" s="20">
        <f>Data!AN928-Data!CU928</f>
        <v>0</v>
      </c>
      <c r="AK928" s="20">
        <f>Data!AO928-Data!CV928</f>
        <v>0</v>
      </c>
      <c r="AL928" s="20">
        <f>Data!AP928-Data!CW928</f>
        <v>0</v>
      </c>
      <c r="AM928" s="20">
        <f>Data!AQ928-Data!CX928</f>
        <v>0</v>
      </c>
      <c r="AN928" s="20">
        <f>Data!AR928-Data!CY928</f>
        <v>0</v>
      </c>
      <c r="AO928" s="20">
        <f>Data!AS928-Data!CZ928</f>
        <v>0</v>
      </c>
      <c r="AP928" s="20">
        <f>Data!AT928-Data!DA928</f>
        <v>0</v>
      </c>
      <c r="AQ928" s="20">
        <f>Data!AU928-Data!DB928</f>
        <v>0</v>
      </c>
      <c r="AR928" s="20">
        <f>Data!AV928-Data!DC928</f>
        <v>0</v>
      </c>
      <c r="AS928" s="20">
        <f>Data!AW928-Data!DD928</f>
        <v>0</v>
      </c>
      <c r="AT928" s="20">
        <f>Data!AX928-Data!DE928</f>
        <v>0</v>
      </c>
      <c r="AU928" s="20">
        <f>Data!AY928-Data!DF928</f>
        <v>0</v>
      </c>
      <c r="AV928" s="20">
        <f>Data!AZ928-Data!DG928</f>
        <v>0</v>
      </c>
      <c r="AW928" s="20">
        <f>Data!BA928-Data!DH928</f>
        <v>0</v>
      </c>
      <c r="AX928" s="20">
        <f>Data!BB928-Data!DI928</f>
        <v>0</v>
      </c>
      <c r="AY928" s="20">
        <f>Data!BC928-Data!DJ928</f>
        <v>0</v>
      </c>
      <c r="AZ928" s="20">
        <f>Data!BD928-Data!DK928</f>
        <v>0</v>
      </c>
      <c r="BA928" s="20">
        <f>Data!BE928-Data!DL928</f>
        <v>0</v>
      </c>
      <c r="BB928" s="20">
        <f>Data!BF928-Data!DM928</f>
        <v>0</v>
      </c>
      <c r="BC928" s="20">
        <f>Data!BG928-Data!DN928</f>
        <v>0</v>
      </c>
      <c r="BD928" s="20">
        <f>Data!BH928-Data!DO928</f>
        <v>0</v>
      </c>
      <c r="BE928" s="20">
        <f>Data!BI928-Data!DP928</f>
        <v>0</v>
      </c>
      <c r="BF928" s="20">
        <f>Data!BJ928-Data!DQ928</f>
        <v>0</v>
      </c>
      <c r="BG928" s="20">
        <f>Data!BK928-Data!DR928</f>
        <v>0</v>
      </c>
      <c r="BH928" s="20">
        <f>Data!BL928-Data!DS928</f>
        <v>0</v>
      </c>
      <c r="BI928" s="20">
        <f>Data!BM928-Data!DT928</f>
        <v>0</v>
      </c>
      <c r="BJ928" s="20">
        <f>Data!BN928-Data!DU928</f>
        <v>0</v>
      </c>
      <c r="BK928" s="20">
        <f>Data!BO928-Data!DV928</f>
        <v>0</v>
      </c>
      <c r="BL928" s="20">
        <f>Data!BP928-Data!DW928</f>
        <v>0</v>
      </c>
      <c r="BM928" s="20">
        <f>Data!BQ928-Data!DX928</f>
        <v>0</v>
      </c>
      <c r="BN928" s="20">
        <f>Data!BR928-Data!DY928</f>
        <v>0</v>
      </c>
      <c r="BO928" s="20">
        <f>Data!BS928-Data!DZ928</f>
        <v>0</v>
      </c>
      <c r="BP928" s="20">
        <f>Data!BT928-Data!EA928</f>
        <v>0</v>
      </c>
      <c r="BQ928" s="20">
        <f>Data!BU928-Data!EB928</f>
        <v>0</v>
      </c>
      <c r="BR928" s="20">
        <f>Data!BV928-Data!EC928</f>
        <v>0</v>
      </c>
      <c r="BS928" s="20">
        <f>Data!BW928-Data!ED928</f>
        <v>0</v>
      </c>
      <c r="BT928" s="20">
        <f>Data!BX928-Data!EE928</f>
        <v>0</v>
      </c>
      <c r="BU928" s="20">
        <f>Data!BY928-Data!EF928</f>
        <v>0</v>
      </c>
      <c r="BV928" s="20">
        <f>Data!BZ928-Data!EG928</f>
        <v>0</v>
      </c>
      <c r="BW928" s="20">
        <f>Data!CA928-Data!EH928</f>
        <v>0</v>
      </c>
      <c r="BX928" s="20">
        <f>Data!CB928-Data!EI928</f>
        <v>0</v>
      </c>
      <c r="BY928" s="20">
        <f>Data!CC928-Data!EJ928</f>
        <v>0</v>
      </c>
      <c r="BZ928" s="20">
        <f>Data!EK928</f>
        <v>0</v>
      </c>
      <c r="CA928" s="20">
        <f>Data!EL928</f>
        <v>0</v>
      </c>
      <c r="CB928" s="20">
        <f>Data!EM928</f>
        <v>0</v>
      </c>
      <c r="CC928" s="20">
        <f>Data!EN928</f>
        <v>0</v>
      </c>
      <c r="CD928" s="20">
        <f>Data!EO928</f>
        <v>0</v>
      </c>
      <c r="CE928" s="20">
        <f>Data!EP928</f>
        <v>0</v>
      </c>
      <c r="CF928" s="50" t="str">
        <f>IF(ISBLANK(Data!EQ928), "", Data!EQ928)</f>
        <v/>
      </c>
      <c r="CG928" s="50" t="str">
        <f>IF(ISBLANK(Data!ER928), "", Data!ER928)</f>
        <v/>
      </c>
      <c r="CH928" s="61" t="str">
        <f>IF(ISBLANK(Data!ES928), "", Data!ES928)</f>
        <v/>
      </c>
      <c r="CI928" s="61" t="str">
        <f>IF(ISBLANK(Data!ET928), "", Data!ET928)</f>
        <v/>
      </c>
    </row>
    <row r="929" spans="1:87" x14ac:dyDescent="0.45">
      <c r="A929" s="50" t="str">
        <f>IF(ISBLANK(Data!A929), "", Data!A929)</f>
        <v/>
      </c>
      <c r="B929" s="50" t="str">
        <f>IF(ISBLANK(Data!B929), "", Data!B929)</f>
        <v/>
      </c>
      <c r="C929" s="50" t="str">
        <f>IF(ISBLANK(Data!C929), "", Data!C929)</f>
        <v/>
      </c>
      <c r="D929" s="50" t="str">
        <f>IF(ISBLANK(Data!D929), "", Data!D929)</f>
        <v/>
      </c>
      <c r="E929" s="50" t="str">
        <f>IF(ISBLANK(Data!E929), "", Data!E929)</f>
        <v/>
      </c>
      <c r="F929" s="50" t="str">
        <f>IF(ISBLANK(Data!F929), "", Data!F929)</f>
        <v/>
      </c>
      <c r="G929" s="50" t="str">
        <f>IF(ISBLANK(Data!G929), "", Data!G929)</f>
        <v/>
      </c>
      <c r="H929" s="50" t="str">
        <f>IF(ISBLANK(Data!H929), "", Data!H929)</f>
        <v/>
      </c>
      <c r="I929" s="50" t="str">
        <f>IF(ISBLANK(Data!I929), "", Data!I929)</f>
        <v/>
      </c>
      <c r="J929" s="50" t="str">
        <f>IF(ISBLANK(Data!J929), "", Data!J929)</f>
        <v/>
      </c>
      <c r="K929" s="50" t="str">
        <f>IF(ISBLANK(Data!K929), "", Data!K929)</f>
        <v/>
      </c>
      <c r="L929" s="50" t="str">
        <f>IF(ISBLANK(Data!L929), "", Data!L929)</f>
        <v/>
      </c>
      <c r="M929" s="50" t="str">
        <f>IF(ISBLANK(Data!M929), "", Data!M929)</f>
        <v/>
      </c>
      <c r="N929" s="50" t="str">
        <f>IF(ISBLANK(Data!N929), "", Data!N929)</f>
        <v/>
      </c>
      <c r="O929" s="50" t="str">
        <f>IF(ISBLANK(Data!O929), "", Data!O929)</f>
        <v/>
      </c>
      <c r="P929" s="50" t="str">
        <f>IF(ISBLANK(Data!P929), "", Data!P929)</f>
        <v/>
      </c>
      <c r="Q929" s="50" t="str">
        <f>IF(ISBLANK(Data!Q929), "", Data!Q929)</f>
        <v/>
      </c>
      <c r="R929" s="50" t="str">
        <f>IF(ISBLANK(Data!R929), "", Data!R929)</f>
        <v/>
      </c>
      <c r="S929" s="20">
        <f>Data!W929-Data!CD929</f>
        <v>0</v>
      </c>
      <c r="T929" s="20">
        <f>Data!X929-Data!CE929</f>
        <v>0</v>
      </c>
      <c r="U929" s="20">
        <f>Data!Y929-Data!CF929</f>
        <v>0</v>
      </c>
      <c r="V929" s="20">
        <f>Data!Z929-Data!CG929</f>
        <v>0</v>
      </c>
      <c r="W929" s="20">
        <f>Data!AA929-Data!CH929</f>
        <v>0</v>
      </c>
      <c r="X929" s="20">
        <f>Data!AB929-Data!CI929</f>
        <v>0</v>
      </c>
      <c r="Y929" s="20">
        <f>Data!AC929-Data!CJ929</f>
        <v>0</v>
      </c>
      <c r="Z929" s="20">
        <f>Data!AD929-Data!CK929</f>
        <v>0</v>
      </c>
      <c r="AA929" s="20">
        <f>Data!AE929-Data!CL929</f>
        <v>0</v>
      </c>
      <c r="AB929" s="20">
        <f>Data!AF929-Data!CM929</f>
        <v>0</v>
      </c>
      <c r="AC929" s="20">
        <f>Data!AG929-Data!CN929</f>
        <v>0</v>
      </c>
      <c r="AD929" s="20">
        <f>Data!AH929-Data!CO929</f>
        <v>0</v>
      </c>
      <c r="AE929" s="20">
        <f>Data!AI929-Data!CP929</f>
        <v>0</v>
      </c>
      <c r="AF929" s="20">
        <f>Data!AJ929-Data!CQ929</f>
        <v>0</v>
      </c>
      <c r="AG929" s="20">
        <f>Data!AK929-Data!CR929</f>
        <v>0</v>
      </c>
      <c r="AH929" s="20">
        <f>Data!AL929-Data!CS929</f>
        <v>0</v>
      </c>
      <c r="AI929" s="20">
        <f>Data!AM929-Data!CT929</f>
        <v>0</v>
      </c>
      <c r="AJ929" s="20">
        <f>Data!AN929-Data!CU929</f>
        <v>0</v>
      </c>
      <c r="AK929" s="20">
        <f>Data!AO929-Data!CV929</f>
        <v>0</v>
      </c>
      <c r="AL929" s="20">
        <f>Data!AP929-Data!CW929</f>
        <v>0</v>
      </c>
      <c r="AM929" s="20">
        <f>Data!AQ929-Data!CX929</f>
        <v>0</v>
      </c>
      <c r="AN929" s="20">
        <f>Data!AR929-Data!CY929</f>
        <v>0</v>
      </c>
      <c r="AO929" s="20">
        <f>Data!AS929-Data!CZ929</f>
        <v>0</v>
      </c>
      <c r="AP929" s="20">
        <f>Data!AT929-Data!DA929</f>
        <v>0</v>
      </c>
      <c r="AQ929" s="20">
        <f>Data!AU929-Data!DB929</f>
        <v>0</v>
      </c>
      <c r="AR929" s="20">
        <f>Data!AV929-Data!DC929</f>
        <v>0</v>
      </c>
      <c r="AS929" s="20">
        <f>Data!AW929-Data!DD929</f>
        <v>0</v>
      </c>
      <c r="AT929" s="20">
        <f>Data!AX929-Data!DE929</f>
        <v>0</v>
      </c>
      <c r="AU929" s="20">
        <f>Data!AY929-Data!DF929</f>
        <v>0</v>
      </c>
      <c r="AV929" s="20">
        <f>Data!AZ929-Data!DG929</f>
        <v>0</v>
      </c>
      <c r="AW929" s="20">
        <f>Data!BA929-Data!DH929</f>
        <v>0</v>
      </c>
      <c r="AX929" s="20">
        <f>Data!BB929-Data!DI929</f>
        <v>0</v>
      </c>
      <c r="AY929" s="20">
        <f>Data!BC929-Data!DJ929</f>
        <v>0</v>
      </c>
      <c r="AZ929" s="20">
        <f>Data!BD929-Data!DK929</f>
        <v>0</v>
      </c>
      <c r="BA929" s="20">
        <f>Data!BE929-Data!DL929</f>
        <v>0</v>
      </c>
      <c r="BB929" s="20">
        <f>Data!BF929-Data!DM929</f>
        <v>0</v>
      </c>
      <c r="BC929" s="20">
        <f>Data!BG929-Data!DN929</f>
        <v>0</v>
      </c>
      <c r="BD929" s="20">
        <f>Data!BH929-Data!DO929</f>
        <v>0</v>
      </c>
      <c r="BE929" s="20">
        <f>Data!BI929-Data!DP929</f>
        <v>0</v>
      </c>
      <c r="BF929" s="20">
        <f>Data!BJ929-Data!DQ929</f>
        <v>0</v>
      </c>
      <c r="BG929" s="20">
        <f>Data!BK929-Data!DR929</f>
        <v>0</v>
      </c>
      <c r="BH929" s="20">
        <f>Data!BL929-Data!DS929</f>
        <v>0</v>
      </c>
      <c r="BI929" s="20">
        <f>Data!BM929-Data!DT929</f>
        <v>0</v>
      </c>
      <c r="BJ929" s="20">
        <f>Data!BN929-Data!DU929</f>
        <v>0</v>
      </c>
      <c r="BK929" s="20">
        <f>Data!BO929-Data!DV929</f>
        <v>0</v>
      </c>
      <c r="BL929" s="20">
        <f>Data!BP929-Data!DW929</f>
        <v>0</v>
      </c>
      <c r="BM929" s="20">
        <f>Data!BQ929-Data!DX929</f>
        <v>0</v>
      </c>
      <c r="BN929" s="20">
        <f>Data!BR929-Data!DY929</f>
        <v>0</v>
      </c>
      <c r="BO929" s="20">
        <f>Data!BS929-Data!DZ929</f>
        <v>0</v>
      </c>
      <c r="BP929" s="20">
        <f>Data!BT929-Data!EA929</f>
        <v>0</v>
      </c>
      <c r="BQ929" s="20">
        <f>Data!BU929-Data!EB929</f>
        <v>0</v>
      </c>
      <c r="BR929" s="20">
        <f>Data!BV929-Data!EC929</f>
        <v>0</v>
      </c>
      <c r="BS929" s="20">
        <f>Data!BW929-Data!ED929</f>
        <v>0</v>
      </c>
      <c r="BT929" s="20">
        <f>Data!BX929-Data!EE929</f>
        <v>0</v>
      </c>
      <c r="BU929" s="20">
        <f>Data!BY929-Data!EF929</f>
        <v>0</v>
      </c>
      <c r="BV929" s="20">
        <f>Data!BZ929-Data!EG929</f>
        <v>0</v>
      </c>
      <c r="BW929" s="20">
        <f>Data!CA929-Data!EH929</f>
        <v>0</v>
      </c>
      <c r="BX929" s="20">
        <f>Data!CB929-Data!EI929</f>
        <v>0</v>
      </c>
      <c r="BY929" s="20">
        <f>Data!CC929-Data!EJ929</f>
        <v>0</v>
      </c>
      <c r="BZ929" s="20">
        <f>Data!EK929</f>
        <v>0</v>
      </c>
      <c r="CA929" s="20">
        <f>Data!EL929</f>
        <v>0</v>
      </c>
      <c r="CB929" s="20">
        <f>Data!EM929</f>
        <v>0</v>
      </c>
      <c r="CC929" s="20">
        <f>Data!EN929</f>
        <v>0</v>
      </c>
      <c r="CD929" s="20">
        <f>Data!EO929</f>
        <v>0</v>
      </c>
      <c r="CE929" s="20">
        <f>Data!EP929</f>
        <v>0</v>
      </c>
      <c r="CF929" s="50" t="str">
        <f>IF(ISBLANK(Data!EQ929), "", Data!EQ929)</f>
        <v/>
      </c>
      <c r="CG929" s="50" t="str">
        <f>IF(ISBLANK(Data!ER929), "", Data!ER929)</f>
        <v/>
      </c>
      <c r="CH929" s="61" t="str">
        <f>IF(ISBLANK(Data!ES929), "", Data!ES929)</f>
        <v/>
      </c>
      <c r="CI929" s="61" t="str">
        <f>IF(ISBLANK(Data!ET929), "", Data!ET929)</f>
        <v/>
      </c>
    </row>
    <row r="930" spans="1:87" x14ac:dyDescent="0.45">
      <c r="A930" s="50" t="str">
        <f>IF(ISBLANK(Data!A930), "", Data!A930)</f>
        <v/>
      </c>
      <c r="B930" s="50" t="str">
        <f>IF(ISBLANK(Data!B930), "", Data!B930)</f>
        <v/>
      </c>
      <c r="C930" s="50" t="str">
        <f>IF(ISBLANK(Data!C930), "", Data!C930)</f>
        <v/>
      </c>
      <c r="D930" s="50" t="str">
        <f>IF(ISBLANK(Data!D930), "", Data!D930)</f>
        <v/>
      </c>
      <c r="E930" s="50" t="str">
        <f>IF(ISBLANK(Data!E930), "", Data!E930)</f>
        <v/>
      </c>
      <c r="F930" s="50" t="str">
        <f>IF(ISBLANK(Data!F930), "", Data!F930)</f>
        <v/>
      </c>
      <c r="G930" s="50" t="str">
        <f>IF(ISBLANK(Data!G930), "", Data!G930)</f>
        <v/>
      </c>
      <c r="H930" s="50" t="str">
        <f>IF(ISBLANK(Data!H930), "", Data!H930)</f>
        <v/>
      </c>
      <c r="I930" s="50" t="str">
        <f>IF(ISBLANK(Data!I930), "", Data!I930)</f>
        <v/>
      </c>
      <c r="J930" s="50" t="str">
        <f>IF(ISBLANK(Data!J930), "", Data!J930)</f>
        <v/>
      </c>
      <c r="K930" s="50" t="str">
        <f>IF(ISBLANK(Data!K930), "", Data!K930)</f>
        <v/>
      </c>
      <c r="L930" s="50" t="str">
        <f>IF(ISBLANK(Data!L930), "", Data!L930)</f>
        <v/>
      </c>
      <c r="M930" s="50" t="str">
        <f>IF(ISBLANK(Data!M930), "", Data!M930)</f>
        <v/>
      </c>
      <c r="N930" s="50" t="str">
        <f>IF(ISBLANK(Data!N930), "", Data!N930)</f>
        <v/>
      </c>
      <c r="O930" s="50" t="str">
        <f>IF(ISBLANK(Data!O930), "", Data!O930)</f>
        <v/>
      </c>
      <c r="P930" s="50" t="str">
        <f>IF(ISBLANK(Data!P930), "", Data!P930)</f>
        <v/>
      </c>
      <c r="Q930" s="50" t="str">
        <f>IF(ISBLANK(Data!Q930), "", Data!Q930)</f>
        <v/>
      </c>
      <c r="R930" s="50" t="str">
        <f>IF(ISBLANK(Data!R930), "", Data!R930)</f>
        <v/>
      </c>
      <c r="S930" s="20">
        <f>Data!W930-Data!CD930</f>
        <v>0</v>
      </c>
      <c r="T930" s="20">
        <f>Data!X930-Data!CE930</f>
        <v>0</v>
      </c>
      <c r="U930" s="20">
        <f>Data!Y930-Data!CF930</f>
        <v>0</v>
      </c>
      <c r="V930" s="20">
        <f>Data!Z930-Data!CG930</f>
        <v>0</v>
      </c>
      <c r="W930" s="20">
        <f>Data!AA930-Data!CH930</f>
        <v>0</v>
      </c>
      <c r="X930" s="20">
        <f>Data!AB930-Data!CI930</f>
        <v>0</v>
      </c>
      <c r="Y930" s="20">
        <f>Data!AC930-Data!CJ930</f>
        <v>0</v>
      </c>
      <c r="Z930" s="20">
        <f>Data!AD930-Data!CK930</f>
        <v>0</v>
      </c>
      <c r="AA930" s="20">
        <f>Data!AE930-Data!CL930</f>
        <v>0</v>
      </c>
      <c r="AB930" s="20">
        <f>Data!AF930-Data!CM930</f>
        <v>0</v>
      </c>
      <c r="AC930" s="20">
        <f>Data!AG930-Data!CN930</f>
        <v>0</v>
      </c>
      <c r="AD930" s="20">
        <f>Data!AH930-Data!CO930</f>
        <v>0</v>
      </c>
      <c r="AE930" s="20">
        <f>Data!AI930-Data!CP930</f>
        <v>0</v>
      </c>
      <c r="AF930" s="20">
        <f>Data!AJ930-Data!CQ930</f>
        <v>0</v>
      </c>
      <c r="AG930" s="20">
        <f>Data!AK930-Data!CR930</f>
        <v>0</v>
      </c>
      <c r="AH930" s="20">
        <f>Data!AL930-Data!CS930</f>
        <v>0</v>
      </c>
      <c r="AI930" s="20">
        <f>Data!AM930-Data!CT930</f>
        <v>0</v>
      </c>
      <c r="AJ930" s="20">
        <f>Data!AN930-Data!CU930</f>
        <v>0</v>
      </c>
      <c r="AK930" s="20">
        <f>Data!AO930-Data!CV930</f>
        <v>0</v>
      </c>
      <c r="AL930" s="20">
        <f>Data!AP930-Data!CW930</f>
        <v>0</v>
      </c>
      <c r="AM930" s="20">
        <f>Data!AQ930-Data!CX930</f>
        <v>0</v>
      </c>
      <c r="AN930" s="20">
        <f>Data!AR930-Data!CY930</f>
        <v>0</v>
      </c>
      <c r="AO930" s="20">
        <f>Data!AS930-Data!CZ930</f>
        <v>0</v>
      </c>
      <c r="AP930" s="20">
        <f>Data!AT930-Data!DA930</f>
        <v>0</v>
      </c>
      <c r="AQ930" s="20">
        <f>Data!AU930-Data!DB930</f>
        <v>0</v>
      </c>
      <c r="AR930" s="20">
        <f>Data!AV930-Data!DC930</f>
        <v>0</v>
      </c>
      <c r="AS930" s="20">
        <f>Data!AW930-Data!DD930</f>
        <v>0</v>
      </c>
      <c r="AT930" s="20">
        <f>Data!AX930-Data!DE930</f>
        <v>0</v>
      </c>
      <c r="AU930" s="20">
        <f>Data!AY930-Data!DF930</f>
        <v>0</v>
      </c>
      <c r="AV930" s="20">
        <f>Data!AZ930-Data!DG930</f>
        <v>0</v>
      </c>
      <c r="AW930" s="20">
        <f>Data!BA930-Data!DH930</f>
        <v>0</v>
      </c>
      <c r="AX930" s="20">
        <f>Data!BB930-Data!DI930</f>
        <v>0</v>
      </c>
      <c r="AY930" s="20">
        <f>Data!BC930-Data!DJ930</f>
        <v>0</v>
      </c>
      <c r="AZ930" s="20">
        <f>Data!BD930-Data!DK930</f>
        <v>0</v>
      </c>
      <c r="BA930" s="20">
        <f>Data!BE930-Data!DL930</f>
        <v>0</v>
      </c>
      <c r="BB930" s="20">
        <f>Data!BF930-Data!DM930</f>
        <v>0</v>
      </c>
      <c r="BC930" s="20">
        <f>Data!BG930-Data!DN930</f>
        <v>0</v>
      </c>
      <c r="BD930" s="20">
        <f>Data!BH930-Data!DO930</f>
        <v>0</v>
      </c>
      <c r="BE930" s="20">
        <f>Data!BI930-Data!DP930</f>
        <v>0</v>
      </c>
      <c r="BF930" s="20">
        <f>Data!BJ930-Data!DQ930</f>
        <v>0</v>
      </c>
      <c r="BG930" s="20">
        <f>Data!BK930-Data!DR930</f>
        <v>0</v>
      </c>
      <c r="BH930" s="20">
        <f>Data!BL930-Data!DS930</f>
        <v>0</v>
      </c>
      <c r="BI930" s="20">
        <f>Data!BM930-Data!DT930</f>
        <v>0</v>
      </c>
      <c r="BJ930" s="20">
        <f>Data!BN930-Data!DU930</f>
        <v>0</v>
      </c>
      <c r="BK930" s="20">
        <f>Data!BO930-Data!DV930</f>
        <v>0</v>
      </c>
      <c r="BL930" s="20">
        <f>Data!BP930-Data!DW930</f>
        <v>0</v>
      </c>
      <c r="BM930" s="20">
        <f>Data!BQ930-Data!DX930</f>
        <v>0</v>
      </c>
      <c r="BN930" s="20">
        <f>Data!BR930-Data!DY930</f>
        <v>0</v>
      </c>
      <c r="BO930" s="20">
        <f>Data!BS930-Data!DZ930</f>
        <v>0</v>
      </c>
      <c r="BP930" s="20">
        <f>Data!BT930-Data!EA930</f>
        <v>0</v>
      </c>
      <c r="BQ930" s="20">
        <f>Data!BU930-Data!EB930</f>
        <v>0</v>
      </c>
      <c r="BR930" s="20">
        <f>Data!BV930-Data!EC930</f>
        <v>0</v>
      </c>
      <c r="BS930" s="20">
        <f>Data!BW930-Data!ED930</f>
        <v>0</v>
      </c>
      <c r="BT930" s="20">
        <f>Data!BX930-Data!EE930</f>
        <v>0</v>
      </c>
      <c r="BU930" s="20">
        <f>Data!BY930-Data!EF930</f>
        <v>0</v>
      </c>
      <c r="BV930" s="20">
        <f>Data!BZ930-Data!EG930</f>
        <v>0</v>
      </c>
      <c r="BW930" s="20">
        <f>Data!CA930-Data!EH930</f>
        <v>0</v>
      </c>
      <c r="BX930" s="20">
        <f>Data!CB930-Data!EI930</f>
        <v>0</v>
      </c>
      <c r="BY930" s="20">
        <f>Data!CC930-Data!EJ930</f>
        <v>0</v>
      </c>
      <c r="BZ930" s="20">
        <f>Data!EK930</f>
        <v>0</v>
      </c>
      <c r="CA930" s="20">
        <f>Data!EL930</f>
        <v>0</v>
      </c>
      <c r="CB930" s="20">
        <f>Data!EM930</f>
        <v>0</v>
      </c>
      <c r="CC930" s="20">
        <f>Data!EN930</f>
        <v>0</v>
      </c>
      <c r="CD930" s="20">
        <f>Data!EO930</f>
        <v>0</v>
      </c>
      <c r="CE930" s="20">
        <f>Data!EP930</f>
        <v>0</v>
      </c>
      <c r="CF930" s="50" t="str">
        <f>IF(ISBLANK(Data!EQ930), "", Data!EQ930)</f>
        <v/>
      </c>
      <c r="CG930" s="50" t="str">
        <f>IF(ISBLANK(Data!ER930), "", Data!ER930)</f>
        <v/>
      </c>
      <c r="CH930" s="61" t="str">
        <f>IF(ISBLANK(Data!ES930), "", Data!ES930)</f>
        <v/>
      </c>
      <c r="CI930" s="61" t="str">
        <f>IF(ISBLANK(Data!ET930), "", Data!ET930)</f>
        <v/>
      </c>
    </row>
    <row r="931" spans="1:87" x14ac:dyDescent="0.45">
      <c r="A931" s="50" t="str">
        <f>IF(ISBLANK(Data!A931), "", Data!A931)</f>
        <v/>
      </c>
      <c r="B931" s="50" t="str">
        <f>IF(ISBLANK(Data!B931), "", Data!B931)</f>
        <v/>
      </c>
      <c r="C931" s="50" t="str">
        <f>IF(ISBLANK(Data!C931), "", Data!C931)</f>
        <v/>
      </c>
      <c r="D931" s="50" t="str">
        <f>IF(ISBLANK(Data!D931), "", Data!D931)</f>
        <v/>
      </c>
      <c r="E931" s="50" t="str">
        <f>IF(ISBLANK(Data!E931), "", Data!E931)</f>
        <v/>
      </c>
      <c r="F931" s="50" t="str">
        <f>IF(ISBLANK(Data!F931), "", Data!F931)</f>
        <v/>
      </c>
      <c r="G931" s="50" t="str">
        <f>IF(ISBLANK(Data!G931), "", Data!G931)</f>
        <v/>
      </c>
      <c r="H931" s="50" t="str">
        <f>IF(ISBLANK(Data!H931), "", Data!H931)</f>
        <v/>
      </c>
      <c r="I931" s="50" t="str">
        <f>IF(ISBLANK(Data!I931), "", Data!I931)</f>
        <v/>
      </c>
      <c r="J931" s="50" t="str">
        <f>IF(ISBLANK(Data!J931), "", Data!J931)</f>
        <v/>
      </c>
      <c r="K931" s="50" t="str">
        <f>IF(ISBLANK(Data!K931), "", Data!K931)</f>
        <v/>
      </c>
      <c r="L931" s="50" t="str">
        <f>IF(ISBLANK(Data!L931), "", Data!L931)</f>
        <v/>
      </c>
      <c r="M931" s="50" t="str">
        <f>IF(ISBLANK(Data!M931), "", Data!M931)</f>
        <v/>
      </c>
      <c r="N931" s="50" t="str">
        <f>IF(ISBLANK(Data!N931), "", Data!N931)</f>
        <v/>
      </c>
      <c r="O931" s="50" t="str">
        <f>IF(ISBLANK(Data!O931), "", Data!O931)</f>
        <v/>
      </c>
      <c r="P931" s="50" t="str">
        <f>IF(ISBLANK(Data!P931), "", Data!P931)</f>
        <v/>
      </c>
      <c r="Q931" s="50" t="str">
        <f>IF(ISBLANK(Data!Q931), "", Data!Q931)</f>
        <v/>
      </c>
      <c r="R931" s="50" t="str">
        <f>IF(ISBLANK(Data!R931), "", Data!R931)</f>
        <v/>
      </c>
      <c r="S931" s="20">
        <f>Data!W931-Data!CD931</f>
        <v>0</v>
      </c>
      <c r="T931" s="20">
        <f>Data!X931-Data!CE931</f>
        <v>0</v>
      </c>
      <c r="U931" s="20">
        <f>Data!Y931-Data!CF931</f>
        <v>0</v>
      </c>
      <c r="V931" s="20">
        <f>Data!Z931-Data!CG931</f>
        <v>0</v>
      </c>
      <c r="W931" s="20">
        <f>Data!AA931-Data!CH931</f>
        <v>0</v>
      </c>
      <c r="X931" s="20">
        <f>Data!AB931-Data!CI931</f>
        <v>0</v>
      </c>
      <c r="Y931" s="20">
        <f>Data!AC931-Data!CJ931</f>
        <v>0</v>
      </c>
      <c r="Z931" s="20">
        <f>Data!AD931-Data!CK931</f>
        <v>0</v>
      </c>
      <c r="AA931" s="20">
        <f>Data!AE931-Data!CL931</f>
        <v>0</v>
      </c>
      <c r="AB931" s="20">
        <f>Data!AF931-Data!CM931</f>
        <v>0</v>
      </c>
      <c r="AC931" s="20">
        <f>Data!AG931-Data!CN931</f>
        <v>0</v>
      </c>
      <c r="AD931" s="20">
        <f>Data!AH931-Data!CO931</f>
        <v>0</v>
      </c>
      <c r="AE931" s="20">
        <f>Data!AI931-Data!CP931</f>
        <v>0</v>
      </c>
      <c r="AF931" s="20">
        <f>Data!AJ931-Data!CQ931</f>
        <v>0</v>
      </c>
      <c r="AG931" s="20">
        <f>Data!AK931-Data!CR931</f>
        <v>0</v>
      </c>
      <c r="AH931" s="20">
        <f>Data!AL931-Data!CS931</f>
        <v>0</v>
      </c>
      <c r="AI931" s="20">
        <f>Data!AM931-Data!CT931</f>
        <v>0</v>
      </c>
      <c r="AJ931" s="20">
        <f>Data!AN931-Data!CU931</f>
        <v>0</v>
      </c>
      <c r="AK931" s="20">
        <f>Data!AO931-Data!CV931</f>
        <v>0</v>
      </c>
      <c r="AL931" s="20">
        <f>Data!AP931-Data!CW931</f>
        <v>0</v>
      </c>
      <c r="AM931" s="20">
        <f>Data!AQ931-Data!CX931</f>
        <v>0</v>
      </c>
      <c r="AN931" s="20">
        <f>Data!AR931-Data!CY931</f>
        <v>0</v>
      </c>
      <c r="AO931" s="20">
        <f>Data!AS931-Data!CZ931</f>
        <v>0</v>
      </c>
      <c r="AP931" s="20">
        <f>Data!AT931-Data!DA931</f>
        <v>0</v>
      </c>
      <c r="AQ931" s="20">
        <f>Data!AU931-Data!DB931</f>
        <v>0</v>
      </c>
      <c r="AR931" s="20">
        <f>Data!AV931-Data!DC931</f>
        <v>0</v>
      </c>
      <c r="AS931" s="20">
        <f>Data!AW931-Data!DD931</f>
        <v>0</v>
      </c>
      <c r="AT931" s="20">
        <f>Data!AX931-Data!DE931</f>
        <v>0</v>
      </c>
      <c r="AU931" s="20">
        <f>Data!AY931-Data!DF931</f>
        <v>0</v>
      </c>
      <c r="AV931" s="20">
        <f>Data!AZ931-Data!DG931</f>
        <v>0</v>
      </c>
      <c r="AW931" s="20">
        <f>Data!BA931-Data!DH931</f>
        <v>0</v>
      </c>
      <c r="AX931" s="20">
        <f>Data!BB931-Data!DI931</f>
        <v>0</v>
      </c>
      <c r="AY931" s="20">
        <f>Data!BC931-Data!DJ931</f>
        <v>0</v>
      </c>
      <c r="AZ931" s="20">
        <f>Data!BD931-Data!DK931</f>
        <v>0</v>
      </c>
      <c r="BA931" s="20">
        <f>Data!BE931-Data!DL931</f>
        <v>0</v>
      </c>
      <c r="BB931" s="20">
        <f>Data!BF931-Data!DM931</f>
        <v>0</v>
      </c>
      <c r="BC931" s="20">
        <f>Data!BG931-Data!DN931</f>
        <v>0</v>
      </c>
      <c r="BD931" s="20">
        <f>Data!BH931-Data!DO931</f>
        <v>0</v>
      </c>
      <c r="BE931" s="20">
        <f>Data!BI931-Data!DP931</f>
        <v>0</v>
      </c>
      <c r="BF931" s="20">
        <f>Data!BJ931-Data!DQ931</f>
        <v>0</v>
      </c>
      <c r="BG931" s="20">
        <f>Data!BK931-Data!DR931</f>
        <v>0</v>
      </c>
      <c r="BH931" s="20">
        <f>Data!BL931-Data!DS931</f>
        <v>0</v>
      </c>
      <c r="BI931" s="20">
        <f>Data!BM931-Data!DT931</f>
        <v>0</v>
      </c>
      <c r="BJ931" s="20">
        <f>Data!BN931-Data!DU931</f>
        <v>0</v>
      </c>
      <c r="BK931" s="20">
        <f>Data!BO931-Data!DV931</f>
        <v>0</v>
      </c>
      <c r="BL931" s="20">
        <f>Data!BP931-Data!DW931</f>
        <v>0</v>
      </c>
      <c r="BM931" s="20">
        <f>Data!BQ931-Data!DX931</f>
        <v>0</v>
      </c>
      <c r="BN931" s="20">
        <f>Data!BR931-Data!DY931</f>
        <v>0</v>
      </c>
      <c r="BO931" s="20">
        <f>Data!BS931-Data!DZ931</f>
        <v>0</v>
      </c>
      <c r="BP931" s="20">
        <f>Data!BT931-Data!EA931</f>
        <v>0</v>
      </c>
      <c r="BQ931" s="20">
        <f>Data!BU931-Data!EB931</f>
        <v>0</v>
      </c>
      <c r="BR931" s="20">
        <f>Data!BV931-Data!EC931</f>
        <v>0</v>
      </c>
      <c r="BS931" s="20">
        <f>Data!BW931-Data!ED931</f>
        <v>0</v>
      </c>
      <c r="BT931" s="20">
        <f>Data!BX931-Data!EE931</f>
        <v>0</v>
      </c>
      <c r="BU931" s="20">
        <f>Data!BY931-Data!EF931</f>
        <v>0</v>
      </c>
      <c r="BV931" s="20">
        <f>Data!BZ931-Data!EG931</f>
        <v>0</v>
      </c>
      <c r="BW931" s="20">
        <f>Data!CA931-Data!EH931</f>
        <v>0</v>
      </c>
      <c r="BX931" s="20">
        <f>Data!CB931-Data!EI931</f>
        <v>0</v>
      </c>
      <c r="BY931" s="20">
        <f>Data!CC931-Data!EJ931</f>
        <v>0</v>
      </c>
      <c r="BZ931" s="20">
        <f>Data!EK931</f>
        <v>0</v>
      </c>
      <c r="CA931" s="20">
        <f>Data!EL931</f>
        <v>0</v>
      </c>
      <c r="CB931" s="20">
        <f>Data!EM931</f>
        <v>0</v>
      </c>
      <c r="CC931" s="20">
        <f>Data!EN931</f>
        <v>0</v>
      </c>
      <c r="CD931" s="20">
        <f>Data!EO931</f>
        <v>0</v>
      </c>
      <c r="CE931" s="20">
        <f>Data!EP931</f>
        <v>0</v>
      </c>
      <c r="CF931" s="50" t="str">
        <f>IF(ISBLANK(Data!EQ931), "", Data!EQ931)</f>
        <v/>
      </c>
      <c r="CG931" s="50" t="str">
        <f>IF(ISBLANK(Data!ER931), "", Data!ER931)</f>
        <v/>
      </c>
      <c r="CH931" s="61" t="str">
        <f>IF(ISBLANK(Data!ES931), "", Data!ES931)</f>
        <v/>
      </c>
      <c r="CI931" s="61" t="str">
        <f>IF(ISBLANK(Data!ET931), "", Data!ET931)</f>
        <v/>
      </c>
    </row>
    <row r="932" spans="1:87" x14ac:dyDescent="0.45">
      <c r="A932" s="50" t="str">
        <f>IF(ISBLANK(Data!A932), "", Data!A932)</f>
        <v/>
      </c>
      <c r="B932" s="50" t="str">
        <f>IF(ISBLANK(Data!B932), "", Data!B932)</f>
        <v/>
      </c>
      <c r="C932" s="50" t="str">
        <f>IF(ISBLANK(Data!C932), "", Data!C932)</f>
        <v/>
      </c>
      <c r="D932" s="50" t="str">
        <f>IF(ISBLANK(Data!D932), "", Data!D932)</f>
        <v/>
      </c>
      <c r="E932" s="50" t="str">
        <f>IF(ISBLANK(Data!E932), "", Data!E932)</f>
        <v/>
      </c>
      <c r="F932" s="50" t="str">
        <f>IF(ISBLANK(Data!F932), "", Data!F932)</f>
        <v/>
      </c>
      <c r="G932" s="50" t="str">
        <f>IF(ISBLANK(Data!G932), "", Data!G932)</f>
        <v/>
      </c>
      <c r="H932" s="50" t="str">
        <f>IF(ISBLANK(Data!H932), "", Data!H932)</f>
        <v/>
      </c>
      <c r="I932" s="50" t="str">
        <f>IF(ISBLANK(Data!I932), "", Data!I932)</f>
        <v/>
      </c>
      <c r="J932" s="50" t="str">
        <f>IF(ISBLANK(Data!J932), "", Data!J932)</f>
        <v/>
      </c>
      <c r="K932" s="50" t="str">
        <f>IF(ISBLANK(Data!K932), "", Data!K932)</f>
        <v/>
      </c>
      <c r="L932" s="50" t="str">
        <f>IF(ISBLANK(Data!L932), "", Data!L932)</f>
        <v/>
      </c>
      <c r="M932" s="50" t="str">
        <f>IF(ISBLANK(Data!M932), "", Data!M932)</f>
        <v/>
      </c>
      <c r="N932" s="50" t="str">
        <f>IF(ISBLANK(Data!N932), "", Data!N932)</f>
        <v/>
      </c>
      <c r="O932" s="50" t="str">
        <f>IF(ISBLANK(Data!O932), "", Data!O932)</f>
        <v/>
      </c>
      <c r="P932" s="50" t="str">
        <f>IF(ISBLANK(Data!P932), "", Data!P932)</f>
        <v/>
      </c>
      <c r="Q932" s="50" t="str">
        <f>IF(ISBLANK(Data!Q932), "", Data!Q932)</f>
        <v/>
      </c>
      <c r="R932" s="50" t="str">
        <f>IF(ISBLANK(Data!R932), "", Data!R932)</f>
        <v/>
      </c>
      <c r="S932" s="20">
        <f>Data!W932-Data!CD932</f>
        <v>0</v>
      </c>
      <c r="T932" s="20">
        <f>Data!X932-Data!CE932</f>
        <v>0</v>
      </c>
      <c r="U932" s="20">
        <f>Data!Y932-Data!CF932</f>
        <v>0</v>
      </c>
      <c r="V932" s="20">
        <f>Data!Z932-Data!CG932</f>
        <v>0</v>
      </c>
      <c r="W932" s="20">
        <f>Data!AA932-Data!CH932</f>
        <v>0</v>
      </c>
      <c r="X932" s="20">
        <f>Data!AB932-Data!CI932</f>
        <v>0</v>
      </c>
      <c r="Y932" s="20">
        <f>Data!AC932-Data!CJ932</f>
        <v>0</v>
      </c>
      <c r="Z932" s="20">
        <f>Data!AD932-Data!CK932</f>
        <v>0</v>
      </c>
      <c r="AA932" s="20">
        <f>Data!AE932-Data!CL932</f>
        <v>0</v>
      </c>
      <c r="AB932" s="20">
        <f>Data!AF932-Data!CM932</f>
        <v>0</v>
      </c>
      <c r="AC932" s="20">
        <f>Data!AG932-Data!CN932</f>
        <v>0</v>
      </c>
      <c r="AD932" s="20">
        <f>Data!AH932-Data!CO932</f>
        <v>0</v>
      </c>
      <c r="AE932" s="20">
        <f>Data!AI932-Data!CP932</f>
        <v>0</v>
      </c>
      <c r="AF932" s="20">
        <f>Data!AJ932-Data!CQ932</f>
        <v>0</v>
      </c>
      <c r="AG932" s="20">
        <f>Data!AK932-Data!CR932</f>
        <v>0</v>
      </c>
      <c r="AH932" s="20">
        <f>Data!AL932-Data!CS932</f>
        <v>0</v>
      </c>
      <c r="AI932" s="20">
        <f>Data!AM932-Data!CT932</f>
        <v>0</v>
      </c>
      <c r="AJ932" s="20">
        <f>Data!AN932-Data!CU932</f>
        <v>0</v>
      </c>
      <c r="AK932" s="20">
        <f>Data!AO932-Data!CV932</f>
        <v>0</v>
      </c>
      <c r="AL932" s="20">
        <f>Data!AP932-Data!CW932</f>
        <v>0</v>
      </c>
      <c r="AM932" s="20">
        <f>Data!AQ932-Data!CX932</f>
        <v>0</v>
      </c>
      <c r="AN932" s="20">
        <f>Data!AR932-Data!CY932</f>
        <v>0</v>
      </c>
      <c r="AO932" s="20">
        <f>Data!AS932-Data!CZ932</f>
        <v>0</v>
      </c>
      <c r="AP932" s="20">
        <f>Data!AT932-Data!DA932</f>
        <v>0</v>
      </c>
      <c r="AQ932" s="20">
        <f>Data!AU932-Data!DB932</f>
        <v>0</v>
      </c>
      <c r="AR932" s="20">
        <f>Data!AV932-Data!DC932</f>
        <v>0</v>
      </c>
      <c r="AS932" s="20">
        <f>Data!AW932-Data!DD932</f>
        <v>0</v>
      </c>
      <c r="AT932" s="20">
        <f>Data!AX932-Data!DE932</f>
        <v>0</v>
      </c>
      <c r="AU932" s="20">
        <f>Data!AY932-Data!DF932</f>
        <v>0</v>
      </c>
      <c r="AV932" s="20">
        <f>Data!AZ932-Data!DG932</f>
        <v>0</v>
      </c>
      <c r="AW932" s="20">
        <f>Data!BA932-Data!DH932</f>
        <v>0</v>
      </c>
      <c r="AX932" s="20">
        <f>Data!BB932-Data!DI932</f>
        <v>0</v>
      </c>
      <c r="AY932" s="20">
        <f>Data!BC932-Data!DJ932</f>
        <v>0</v>
      </c>
      <c r="AZ932" s="20">
        <f>Data!BD932-Data!DK932</f>
        <v>0</v>
      </c>
      <c r="BA932" s="20">
        <f>Data!BE932-Data!DL932</f>
        <v>0</v>
      </c>
      <c r="BB932" s="20">
        <f>Data!BF932-Data!DM932</f>
        <v>0</v>
      </c>
      <c r="BC932" s="20">
        <f>Data!BG932-Data!DN932</f>
        <v>0</v>
      </c>
      <c r="BD932" s="20">
        <f>Data!BH932-Data!DO932</f>
        <v>0</v>
      </c>
      <c r="BE932" s="20">
        <f>Data!BI932-Data!DP932</f>
        <v>0</v>
      </c>
      <c r="BF932" s="20">
        <f>Data!BJ932-Data!DQ932</f>
        <v>0</v>
      </c>
      <c r="BG932" s="20">
        <f>Data!BK932-Data!DR932</f>
        <v>0</v>
      </c>
      <c r="BH932" s="20">
        <f>Data!BL932-Data!DS932</f>
        <v>0</v>
      </c>
      <c r="BI932" s="20">
        <f>Data!BM932-Data!DT932</f>
        <v>0</v>
      </c>
      <c r="BJ932" s="20">
        <f>Data!BN932-Data!DU932</f>
        <v>0</v>
      </c>
      <c r="BK932" s="20">
        <f>Data!BO932-Data!DV932</f>
        <v>0</v>
      </c>
      <c r="BL932" s="20">
        <f>Data!BP932-Data!DW932</f>
        <v>0</v>
      </c>
      <c r="BM932" s="20">
        <f>Data!BQ932-Data!DX932</f>
        <v>0</v>
      </c>
      <c r="BN932" s="20">
        <f>Data!BR932-Data!DY932</f>
        <v>0</v>
      </c>
      <c r="BO932" s="20">
        <f>Data!BS932-Data!DZ932</f>
        <v>0</v>
      </c>
      <c r="BP932" s="20">
        <f>Data!BT932-Data!EA932</f>
        <v>0</v>
      </c>
      <c r="BQ932" s="20">
        <f>Data!BU932-Data!EB932</f>
        <v>0</v>
      </c>
      <c r="BR932" s="20">
        <f>Data!BV932-Data!EC932</f>
        <v>0</v>
      </c>
      <c r="BS932" s="20">
        <f>Data!BW932-Data!ED932</f>
        <v>0</v>
      </c>
      <c r="BT932" s="20">
        <f>Data!BX932-Data!EE932</f>
        <v>0</v>
      </c>
      <c r="BU932" s="20">
        <f>Data!BY932-Data!EF932</f>
        <v>0</v>
      </c>
      <c r="BV932" s="20">
        <f>Data!BZ932-Data!EG932</f>
        <v>0</v>
      </c>
      <c r="BW932" s="20">
        <f>Data!CA932-Data!EH932</f>
        <v>0</v>
      </c>
      <c r="BX932" s="20">
        <f>Data!CB932-Data!EI932</f>
        <v>0</v>
      </c>
      <c r="BY932" s="20">
        <f>Data!CC932-Data!EJ932</f>
        <v>0</v>
      </c>
      <c r="BZ932" s="20">
        <f>Data!EK932</f>
        <v>0</v>
      </c>
      <c r="CA932" s="20">
        <f>Data!EL932</f>
        <v>0</v>
      </c>
      <c r="CB932" s="20">
        <f>Data!EM932</f>
        <v>0</v>
      </c>
      <c r="CC932" s="20">
        <f>Data!EN932</f>
        <v>0</v>
      </c>
      <c r="CD932" s="20">
        <f>Data!EO932</f>
        <v>0</v>
      </c>
      <c r="CE932" s="20">
        <f>Data!EP932</f>
        <v>0</v>
      </c>
      <c r="CF932" s="50" t="str">
        <f>IF(ISBLANK(Data!EQ932), "", Data!EQ932)</f>
        <v/>
      </c>
      <c r="CG932" s="50" t="str">
        <f>IF(ISBLANK(Data!ER932), "", Data!ER932)</f>
        <v/>
      </c>
      <c r="CH932" s="61" t="str">
        <f>IF(ISBLANK(Data!ES932), "", Data!ES932)</f>
        <v/>
      </c>
      <c r="CI932" s="61" t="str">
        <f>IF(ISBLANK(Data!ET932), "", Data!ET932)</f>
        <v/>
      </c>
    </row>
    <row r="933" spans="1:87" x14ac:dyDescent="0.45">
      <c r="A933" s="50" t="str">
        <f>IF(ISBLANK(Data!A933), "", Data!A933)</f>
        <v/>
      </c>
      <c r="B933" s="50" t="str">
        <f>IF(ISBLANK(Data!B933), "", Data!B933)</f>
        <v/>
      </c>
      <c r="C933" s="50" t="str">
        <f>IF(ISBLANK(Data!C933), "", Data!C933)</f>
        <v/>
      </c>
      <c r="D933" s="50" t="str">
        <f>IF(ISBLANK(Data!D933), "", Data!D933)</f>
        <v/>
      </c>
      <c r="E933" s="50" t="str">
        <f>IF(ISBLANK(Data!E933), "", Data!E933)</f>
        <v/>
      </c>
      <c r="F933" s="50" t="str">
        <f>IF(ISBLANK(Data!F933), "", Data!F933)</f>
        <v/>
      </c>
      <c r="G933" s="50" t="str">
        <f>IF(ISBLANK(Data!G933), "", Data!G933)</f>
        <v/>
      </c>
      <c r="H933" s="50" t="str">
        <f>IF(ISBLANK(Data!H933), "", Data!H933)</f>
        <v/>
      </c>
      <c r="I933" s="50" t="str">
        <f>IF(ISBLANK(Data!I933), "", Data!I933)</f>
        <v/>
      </c>
      <c r="J933" s="50" t="str">
        <f>IF(ISBLANK(Data!J933), "", Data!J933)</f>
        <v/>
      </c>
      <c r="K933" s="50" t="str">
        <f>IF(ISBLANK(Data!K933), "", Data!K933)</f>
        <v/>
      </c>
      <c r="L933" s="50" t="str">
        <f>IF(ISBLANK(Data!L933), "", Data!L933)</f>
        <v/>
      </c>
      <c r="M933" s="50" t="str">
        <f>IF(ISBLANK(Data!M933), "", Data!M933)</f>
        <v/>
      </c>
      <c r="N933" s="50" t="str">
        <f>IF(ISBLANK(Data!N933), "", Data!N933)</f>
        <v/>
      </c>
      <c r="O933" s="50" t="str">
        <f>IF(ISBLANK(Data!O933), "", Data!O933)</f>
        <v/>
      </c>
      <c r="P933" s="50" t="str">
        <f>IF(ISBLANK(Data!P933), "", Data!P933)</f>
        <v/>
      </c>
      <c r="Q933" s="50" t="str">
        <f>IF(ISBLANK(Data!Q933), "", Data!Q933)</f>
        <v/>
      </c>
      <c r="R933" s="50" t="str">
        <f>IF(ISBLANK(Data!R933), "", Data!R933)</f>
        <v/>
      </c>
      <c r="S933" s="20">
        <f>Data!W933-Data!CD933</f>
        <v>0</v>
      </c>
      <c r="T933" s="20">
        <f>Data!X933-Data!CE933</f>
        <v>0</v>
      </c>
      <c r="U933" s="20">
        <f>Data!Y933-Data!CF933</f>
        <v>0</v>
      </c>
      <c r="V933" s="20">
        <f>Data!Z933-Data!CG933</f>
        <v>0</v>
      </c>
      <c r="W933" s="20">
        <f>Data!AA933-Data!CH933</f>
        <v>0</v>
      </c>
      <c r="X933" s="20">
        <f>Data!AB933-Data!CI933</f>
        <v>0</v>
      </c>
      <c r="Y933" s="20">
        <f>Data!AC933-Data!CJ933</f>
        <v>0</v>
      </c>
      <c r="Z933" s="20">
        <f>Data!AD933-Data!CK933</f>
        <v>0</v>
      </c>
      <c r="AA933" s="20">
        <f>Data!AE933-Data!CL933</f>
        <v>0</v>
      </c>
      <c r="AB933" s="20">
        <f>Data!AF933-Data!CM933</f>
        <v>0</v>
      </c>
      <c r="AC933" s="20">
        <f>Data!AG933-Data!CN933</f>
        <v>0</v>
      </c>
      <c r="AD933" s="20">
        <f>Data!AH933-Data!CO933</f>
        <v>0</v>
      </c>
      <c r="AE933" s="20">
        <f>Data!AI933-Data!CP933</f>
        <v>0</v>
      </c>
      <c r="AF933" s="20">
        <f>Data!AJ933-Data!CQ933</f>
        <v>0</v>
      </c>
      <c r="AG933" s="20">
        <f>Data!AK933-Data!CR933</f>
        <v>0</v>
      </c>
      <c r="AH933" s="20">
        <f>Data!AL933-Data!CS933</f>
        <v>0</v>
      </c>
      <c r="AI933" s="20">
        <f>Data!AM933-Data!CT933</f>
        <v>0</v>
      </c>
      <c r="AJ933" s="20">
        <f>Data!AN933-Data!CU933</f>
        <v>0</v>
      </c>
      <c r="AK933" s="20">
        <f>Data!AO933-Data!CV933</f>
        <v>0</v>
      </c>
      <c r="AL933" s="20">
        <f>Data!AP933-Data!CW933</f>
        <v>0</v>
      </c>
      <c r="AM933" s="20">
        <f>Data!AQ933-Data!CX933</f>
        <v>0</v>
      </c>
      <c r="AN933" s="20">
        <f>Data!AR933-Data!CY933</f>
        <v>0</v>
      </c>
      <c r="AO933" s="20">
        <f>Data!AS933-Data!CZ933</f>
        <v>0</v>
      </c>
      <c r="AP933" s="20">
        <f>Data!AT933-Data!DA933</f>
        <v>0</v>
      </c>
      <c r="AQ933" s="20">
        <f>Data!AU933-Data!DB933</f>
        <v>0</v>
      </c>
      <c r="AR933" s="20">
        <f>Data!AV933-Data!DC933</f>
        <v>0</v>
      </c>
      <c r="AS933" s="20">
        <f>Data!AW933-Data!DD933</f>
        <v>0</v>
      </c>
      <c r="AT933" s="20">
        <f>Data!AX933-Data!DE933</f>
        <v>0</v>
      </c>
      <c r="AU933" s="20">
        <f>Data!AY933-Data!DF933</f>
        <v>0</v>
      </c>
      <c r="AV933" s="20">
        <f>Data!AZ933-Data!DG933</f>
        <v>0</v>
      </c>
      <c r="AW933" s="20">
        <f>Data!BA933-Data!DH933</f>
        <v>0</v>
      </c>
      <c r="AX933" s="20">
        <f>Data!BB933-Data!DI933</f>
        <v>0</v>
      </c>
      <c r="AY933" s="20">
        <f>Data!BC933-Data!DJ933</f>
        <v>0</v>
      </c>
      <c r="AZ933" s="20">
        <f>Data!BD933-Data!DK933</f>
        <v>0</v>
      </c>
      <c r="BA933" s="20">
        <f>Data!BE933-Data!DL933</f>
        <v>0</v>
      </c>
      <c r="BB933" s="20">
        <f>Data!BF933-Data!DM933</f>
        <v>0</v>
      </c>
      <c r="BC933" s="20">
        <f>Data!BG933-Data!DN933</f>
        <v>0</v>
      </c>
      <c r="BD933" s="20">
        <f>Data!BH933-Data!DO933</f>
        <v>0</v>
      </c>
      <c r="BE933" s="20">
        <f>Data!BI933-Data!DP933</f>
        <v>0</v>
      </c>
      <c r="BF933" s="20">
        <f>Data!BJ933-Data!DQ933</f>
        <v>0</v>
      </c>
      <c r="BG933" s="20">
        <f>Data!BK933-Data!DR933</f>
        <v>0</v>
      </c>
      <c r="BH933" s="20">
        <f>Data!BL933-Data!DS933</f>
        <v>0</v>
      </c>
      <c r="BI933" s="20">
        <f>Data!BM933-Data!DT933</f>
        <v>0</v>
      </c>
      <c r="BJ933" s="20">
        <f>Data!BN933-Data!DU933</f>
        <v>0</v>
      </c>
      <c r="BK933" s="20">
        <f>Data!BO933-Data!DV933</f>
        <v>0</v>
      </c>
      <c r="BL933" s="20">
        <f>Data!BP933-Data!DW933</f>
        <v>0</v>
      </c>
      <c r="BM933" s="20">
        <f>Data!BQ933-Data!DX933</f>
        <v>0</v>
      </c>
      <c r="BN933" s="20">
        <f>Data!BR933-Data!DY933</f>
        <v>0</v>
      </c>
      <c r="BO933" s="20">
        <f>Data!BS933-Data!DZ933</f>
        <v>0</v>
      </c>
      <c r="BP933" s="20">
        <f>Data!BT933-Data!EA933</f>
        <v>0</v>
      </c>
      <c r="BQ933" s="20">
        <f>Data!BU933-Data!EB933</f>
        <v>0</v>
      </c>
      <c r="BR933" s="20">
        <f>Data!BV933-Data!EC933</f>
        <v>0</v>
      </c>
      <c r="BS933" s="20">
        <f>Data!BW933-Data!ED933</f>
        <v>0</v>
      </c>
      <c r="BT933" s="20">
        <f>Data!BX933-Data!EE933</f>
        <v>0</v>
      </c>
      <c r="BU933" s="20">
        <f>Data!BY933-Data!EF933</f>
        <v>0</v>
      </c>
      <c r="BV933" s="20">
        <f>Data!BZ933-Data!EG933</f>
        <v>0</v>
      </c>
      <c r="BW933" s="20">
        <f>Data!CA933-Data!EH933</f>
        <v>0</v>
      </c>
      <c r="BX933" s="20">
        <f>Data!CB933-Data!EI933</f>
        <v>0</v>
      </c>
      <c r="BY933" s="20">
        <f>Data!CC933-Data!EJ933</f>
        <v>0</v>
      </c>
      <c r="BZ933" s="20">
        <f>Data!EK933</f>
        <v>0</v>
      </c>
      <c r="CA933" s="20">
        <f>Data!EL933</f>
        <v>0</v>
      </c>
      <c r="CB933" s="20">
        <f>Data!EM933</f>
        <v>0</v>
      </c>
      <c r="CC933" s="20">
        <f>Data!EN933</f>
        <v>0</v>
      </c>
      <c r="CD933" s="20">
        <f>Data!EO933</f>
        <v>0</v>
      </c>
      <c r="CE933" s="20">
        <f>Data!EP933</f>
        <v>0</v>
      </c>
      <c r="CF933" s="50" t="str">
        <f>IF(ISBLANK(Data!EQ933), "", Data!EQ933)</f>
        <v/>
      </c>
      <c r="CG933" s="50" t="str">
        <f>IF(ISBLANK(Data!ER933), "", Data!ER933)</f>
        <v/>
      </c>
      <c r="CH933" s="61" t="str">
        <f>IF(ISBLANK(Data!ES933), "", Data!ES933)</f>
        <v/>
      </c>
      <c r="CI933" s="61" t="str">
        <f>IF(ISBLANK(Data!ET933), "", Data!ET933)</f>
        <v/>
      </c>
    </row>
    <row r="934" spans="1:87" x14ac:dyDescent="0.45">
      <c r="A934" s="50" t="str">
        <f>IF(ISBLANK(Data!A934), "", Data!A934)</f>
        <v/>
      </c>
      <c r="B934" s="50" t="str">
        <f>IF(ISBLANK(Data!B934), "", Data!B934)</f>
        <v/>
      </c>
      <c r="C934" s="50" t="str">
        <f>IF(ISBLANK(Data!C934), "", Data!C934)</f>
        <v/>
      </c>
      <c r="D934" s="50" t="str">
        <f>IF(ISBLANK(Data!D934), "", Data!D934)</f>
        <v/>
      </c>
      <c r="E934" s="50" t="str">
        <f>IF(ISBLANK(Data!E934), "", Data!E934)</f>
        <v/>
      </c>
      <c r="F934" s="50" t="str">
        <f>IF(ISBLANK(Data!F934), "", Data!F934)</f>
        <v/>
      </c>
      <c r="G934" s="50" t="str">
        <f>IF(ISBLANK(Data!G934), "", Data!G934)</f>
        <v/>
      </c>
      <c r="H934" s="50" t="str">
        <f>IF(ISBLANK(Data!H934), "", Data!H934)</f>
        <v/>
      </c>
      <c r="I934" s="50" t="str">
        <f>IF(ISBLANK(Data!I934), "", Data!I934)</f>
        <v/>
      </c>
      <c r="J934" s="50" t="str">
        <f>IF(ISBLANK(Data!J934), "", Data!J934)</f>
        <v/>
      </c>
      <c r="K934" s="50" t="str">
        <f>IF(ISBLANK(Data!K934), "", Data!K934)</f>
        <v/>
      </c>
      <c r="L934" s="50" t="str">
        <f>IF(ISBLANK(Data!L934), "", Data!L934)</f>
        <v/>
      </c>
      <c r="M934" s="50" t="str">
        <f>IF(ISBLANK(Data!M934), "", Data!M934)</f>
        <v/>
      </c>
      <c r="N934" s="50" t="str">
        <f>IF(ISBLANK(Data!N934), "", Data!N934)</f>
        <v/>
      </c>
      <c r="O934" s="50" t="str">
        <f>IF(ISBLANK(Data!O934), "", Data!O934)</f>
        <v/>
      </c>
      <c r="P934" s="50" t="str">
        <f>IF(ISBLANK(Data!P934), "", Data!P934)</f>
        <v/>
      </c>
      <c r="Q934" s="50" t="str">
        <f>IF(ISBLANK(Data!Q934), "", Data!Q934)</f>
        <v/>
      </c>
      <c r="R934" s="50" t="str">
        <f>IF(ISBLANK(Data!R934), "", Data!R934)</f>
        <v/>
      </c>
      <c r="S934" s="20">
        <f>Data!W934-Data!CD934</f>
        <v>0</v>
      </c>
      <c r="T934" s="20">
        <f>Data!X934-Data!CE934</f>
        <v>0</v>
      </c>
      <c r="U934" s="20">
        <f>Data!Y934-Data!CF934</f>
        <v>0</v>
      </c>
      <c r="V934" s="20">
        <f>Data!Z934-Data!CG934</f>
        <v>0</v>
      </c>
      <c r="W934" s="20">
        <f>Data!AA934-Data!CH934</f>
        <v>0</v>
      </c>
      <c r="X934" s="20">
        <f>Data!AB934-Data!CI934</f>
        <v>0</v>
      </c>
      <c r="Y934" s="20">
        <f>Data!AC934-Data!CJ934</f>
        <v>0</v>
      </c>
      <c r="Z934" s="20">
        <f>Data!AD934-Data!CK934</f>
        <v>0</v>
      </c>
      <c r="AA934" s="20">
        <f>Data!AE934-Data!CL934</f>
        <v>0</v>
      </c>
      <c r="AB934" s="20">
        <f>Data!AF934-Data!CM934</f>
        <v>0</v>
      </c>
      <c r="AC934" s="20">
        <f>Data!AG934-Data!CN934</f>
        <v>0</v>
      </c>
      <c r="AD934" s="20">
        <f>Data!AH934-Data!CO934</f>
        <v>0</v>
      </c>
      <c r="AE934" s="20">
        <f>Data!AI934-Data!CP934</f>
        <v>0</v>
      </c>
      <c r="AF934" s="20">
        <f>Data!AJ934-Data!CQ934</f>
        <v>0</v>
      </c>
      <c r="AG934" s="20">
        <f>Data!AK934-Data!CR934</f>
        <v>0</v>
      </c>
      <c r="AH934" s="20">
        <f>Data!AL934-Data!CS934</f>
        <v>0</v>
      </c>
      <c r="AI934" s="20">
        <f>Data!AM934-Data!CT934</f>
        <v>0</v>
      </c>
      <c r="AJ934" s="20">
        <f>Data!AN934-Data!CU934</f>
        <v>0</v>
      </c>
      <c r="AK934" s="20">
        <f>Data!AO934-Data!CV934</f>
        <v>0</v>
      </c>
      <c r="AL934" s="20">
        <f>Data!AP934-Data!CW934</f>
        <v>0</v>
      </c>
      <c r="AM934" s="20">
        <f>Data!AQ934-Data!CX934</f>
        <v>0</v>
      </c>
      <c r="AN934" s="20">
        <f>Data!AR934-Data!CY934</f>
        <v>0</v>
      </c>
      <c r="AO934" s="20">
        <f>Data!AS934-Data!CZ934</f>
        <v>0</v>
      </c>
      <c r="AP934" s="20">
        <f>Data!AT934-Data!DA934</f>
        <v>0</v>
      </c>
      <c r="AQ934" s="20">
        <f>Data!AU934-Data!DB934</f>
        <v>0</v>
      </c>
      <c r="AR934" s="20">
        <f>Data!AV934-Data!DC934</f>
        <v>0</v>
      </c>
      <c r="AS934" s="20">
        <f>Data!AW934-Data!DD934</f>
        <v>0</v>
      </c>
      <c r="AT934" s="20">
        <f>Data!AX934-Data!DE934</f>
        <v>0</v>
      </c>
      <c r="AU934" s="20">
        <f>Data!AY934-Data!DF934</f>
        <v>0</v>
      </c>
      <c r="AV934" s="20">
        <f>Data!AZ934-Data!DG934</f>
        <v>0</v>
      </c>
      <c r="AW934" s="20">
        <f>Data!BA934-Data!DH934</f>
        <v>0</v>
      </c>
      <c r="AX934" s="20">
        <f>Data!BB934-Data!DI934</f>
        <v>0</v>
      </c>
      <c r="AY934" s="20">
        <f>Data!BC934-Data!DJ934</f>
        <v>0</v>
      </c>
      <c r="AZ934" s="20">
        <f>Data!BD934-Data!DK934</f>
        <v>0</v>
      </c>
      <c r="BA934" s="20">
        <f>Data!BE934-Data!DL934</f>
        <v>0</v>
      </c>
      <c r="BB934" s="20">
        <f>Data!BF934-Data!DM934</f>
        <v>0</v>
      </c>
      <c r="BC934" s="20">
        <f>Data!BG934-Data!DN934</f>
        <v>0</v>
      </c>
      <c r="BD934" s="20">
        <f>Data!BH934-Data!DO934</f>
        <v>0</v>
      </c>
      <c r="BE934" s="20">
        <f>Data!BI934-Data!DP934</f>
        <v>0</v>
      </c>
      <c r="BF934" s="20">
        <f>Data!BJ934-Data!DQ934</f>
        <v>0</v>
      </c>
      <c r="BG934" s="20">
        <f>Data!BK934-Data!DR934</f>
        <v>0</v>
      </c>
      <c r="BH934" s="20">
        <f>Data!BL934-Data!DS934</f>
        <v>0</v>
      </c>
      <c r="BI934" s="20">
        <f>Data!BM934-Data!DT934</f>
        <v>0</v>
      </c>
      <c r="BJ934" s="20">
        <f>Data!BN934-Data!DU934</f>
        <v>0</v>
      </c>
      <c r="BK934" s="20">
        <f>Data!BO934-Data!DV934</f>
        <v>0</v>
      </c>
      <c r="BL934" s="20">
        <f>Data!BP934-Data!DW934</f>
        <v>0</v>
      </c>
      <c r="BM934" s="20">
        <f>Data!BQ934-Data!DX934</f>
        <v>0</v>
      </c>
      <c r="BN934" s="20">
        <f>Data!BR934-Data!DY934</f>
        <v>0</v>
      </c>
      <c r="BO934" s="20">
        <f>Data!BS934-Data!DZ934</f>
        <v>0</v>
      </c>
      <c r="BP934" s="20">
        <f>Data!BT934-Data!EA934</f>
        <v>0</v>
      </c>
      <c r="BQ934" s="20">
        <f>Data!BU934-Data!EB934</f>
        <v>0</v>
      </c>
      <c r="BR934" s="20">
        <f>Data!BV934-Data!EC934</f>
        <v>0</v>
      </c>
      <c r="BS934" s="20">
        <f>Data!BW934-Data!ED934</f>
        <v>0</v>
      </c>
      <c r="BT934" s="20">
        <f>Data!BX934-Data!EE934</f>
        <v>0</v>
      </c>
      <c r="BU934" s="20">
        <f>Data!BY934-Data!EF934</f>
        <v>0</v>
      </c>
      <c r="BV934" s="20">
        <f>Data!BZ934-Data!EG934</f>
        <v>0</v>
      </c>
      <c r="BW934" s="20">
        <f>Data!CA934-Data!EH934</f>
        <v>0</v>
      </c>
      <c r="BX934" s="20">
        <f>Data!CB934-Data!EI934</f>
        <v>0</v>
      </c>
      <c r="BY934" s="20">
        <f>Data!CC934-Data!EJ934</f>
        <v>0</v>
      </c>
      <c r="BZ934" s="20">
        <f>Data!EK934</f>
        <v>0</v>
      </c>
      <c r="CA934" s="20">
        <f>Data!EL934</f>
        <v>0</v>
      </c>
      <c r="CB934" s="20">
        <f>Data!EM934</f>
        <v>0</v>
      </c>
      <c r="CC934" s="20">
        <f>Data!EN934</f>
        <v>0</v>
      </c>
      <c r="CD934" s="20">
        <f>Data!EO934</f>
        <v>0</v>
      </c>
      <c r="CE934" s="20">
        <f>Data!EP934</f>
        <v>0</v>
      </c>
      <c r="CF934" s="50" t="str">
        <f>IF(ISBLANK(Data!EQ934), "", Data!EQ934)</f>
        <v/>
      </c>
      <c r="CG934" s="50" t="str">
        <f>IF(ISBLANK(Data!ER934), "", Data!ER934)</f>
        <v/>
      </c>
      <c r="CH934" s="61" t="str">
        <f>IF(ISBLANK(Data!ES934), "", Data!ES934)</f>
        <v/>
      </c>
      <c r="CI934" s="61" t="str">
        <f>IF(ISBLANK(Data!ET934), "", Data!ET934)</f>
        <v/>
      </c>
    </row>
    <row r="935" spans="1:87" x14ac:dyDescent="0.45">
      <c r="A935" s="50" t="str">
        <f>IF(ISBLANK(Data!A935), "", Data!A935)</f>
        <v/>
      </c>
      <c r="B935" s="50" t="str">
        <f>IF(ISBLANK(Data!B935), "", Data!B935)</f>
        <v/>
      </c>
      <c r="C935" s="50" t="str">
        <f>IF(ISBLANK(Data!C935), "", Data!C935)</f>
        <v/>
      </c>
      <c r="D935" s="50" t="str">
        <f>IF(ISBLANK(Data!D935), "", Data!D935)</f>
        <v/>
      </c>
      <c r="E935" s="50" t="str">
        <f>IF(ISBLANK(Data!E935), "", Data!E935)</f>
        <v/>
      </c>
      <c r="F935" s="50" t="str">
        <f>IF(ISBLANK(Data!F935), "", Data!F935)</f>
        <v/>
      </c>
      <c r="G935" s="50" t="str">
        <f>IF(ISBLANK(Data!G935), "", Data!G935)</f>
        <v/>
      </c>
      <c r="H935" s="50" t="str">
        <f>IF(ISBLANK(Data!H935), "", Data!H935)</f>
        <v/>
      </c>
      <c r="I935" s="50" t="str">
        <f>IF(ISBLANK(Data!I935), "", Data!I935)</f>
        <v/>
      </c>
      <c r="J935" s="50" t="str">
        <f>IF(ISBLANK(Data!J935), "", Data!J935)</f>
        <v/>
      </c>
      <c r="K935" s="50" t="str">
        <f>IF(ISBLANK(Data!K935), "", Data!K935)</f>
        <v/>
      </c>
      <c r="L935" s="50" t="str">
        <f>IF(ISBLANK(Data!L935), "", Data!L935)</f>
        <v/>
      </c>
      <c r="M935" s="50" t="str">
        <f>IF(ISBLANK(Data!M935), "", Data!M935)</f>
        <v/>
      </c>
      <c r="N935" s="50" t="str">
        <f>IF(ISBLANK(Data!N935), "", Data!N935)</f>
        <v/>
      </c>
      <c r="O935" s="50" t="str">
        <f>IF(ISBLANK(Data!O935), "", Data!O935)</f>
        <v/>
      </c>
      <c r="P935" s="50" t="str">
        <f>IF(ISBLANK(Data!P935), "", Data!P935)</f>
        <v/>
      </c>
      <c r="Q935" s="50" t="str">
        <f>IF(ISBLANK(Data!Q935), "", Data!Q935)</f>
        <v/>
      </c>
      <c r="R935" s="50" t="str">
        <f>IF(ISBLANK(Data!R935), "", Data!R935)</f>
        <v/>
      </c>
      <c r="S935" s="20">
        <f>Data!W935-Data!CD935</f>
        <v>0</v>
      </c>
      <c r="T935" s="20">
        <f>Data!X935-Data!CE935</f>
        <v>0</v>
      </c>
      <c r="U935" s="20">
        <f>Data!Y935-Data!CF935</f>
        <v>0</v>
      </c>
      <c r="V935" s="20">
        <f>Data!Z935-Data!CG935</f>
        <v>0</v>
      </c>
      <c r="W935" s="20">
        <f>Data!AA935-Data!CH935</f>
        <v>0</v>
      </c>
      <c r="X935" s="20">
        <f>Data!AB935-Data!CI935</f>
        <v>0</v>
      </c>
      <c r="Y935" s="20">
        <f>Data!AC935-Data!CJ935</f>
        <v>0</v>
      </c>
      <c r="Z935" s="20">
        <f>Data!AD935-Data!CK935</f>
        <v>0</v>
      </c>
      <c r="AA935" s="20">
        <f>Data!AE935-Data!CL935</f>
        <v>0</v>
      </c>
      <c r="AB935" s="20">
        <f>Data!AF935-Data!CM935</f>
        <v>0</v>
      </c>
      <c r="AC935" s="20">
        <f>Data!AG935-Data!CN935</f>
        <v>0</v>
      </c>
      <c r="AD935" s="20">
        <f>Data!AH935-Data!CO935</f>
        <v>0</v>
      </c>
      <c r="AE935" s="20">
        <f>Data!AI935-Data!CP935</f>
        <v>0</v>
      </c>
      <c r="AF935" s="20">
        <f>Data!AJ935-Data!CQ935</f>
        <v>0</v>
      </c>
      <c r="AG935" s="20">
        <f>Data!AK935-Data!CR935</f>
        <v>0</v>
      </c>
      <c r="AH935" s="20">
        <f>Data!AL935-Data!CS935</f>
        <v>0</v>
      </c>
      <c r="AI935" s="20">
        <f>Data!AM935-Data!CT935</f>
        <v>0</v>
      </c>
      <c r="AJ935" s="20">
        <f>Data!AN935-Data!CU935</f>
        <v>0</v>
      </c>
      <c r="AK935" s="20">
        <f>Data!AO935-Data!CV935</f>
        <v>0</v>
      </c>
      <c r="AL935" s="20">
        <f>Data!AP935-Data!CW935</f>
        <v>0</v>
      </c>
      <c r="AM935" s="20">
        <f>Data!AQ935-Data!CX935</f>
        <v>0</v>
      </c>
      <c r="AN935" s="20">
        <f>Data!AR935-Data!CY935</f>
        <v>0</v>
      </c>
      <c r="AO935" s="20">
        <f>Data!AS935-Data!CZ935</f>
        <v>0</v>
      </c>
      <c r="AP935" s="20">
        <f>Data!AT935-Data!DA935</f>
        <v>0</v>
      </c>
      <c r="AQ935" s="20">
        <f>Data!AU935-Data!DB935</f>
        <v>0</v>
      </c>
      <c r="AR935" s="20">
        <f>Data!AV935-Data!DC935</f>
        <v>0</v>
      </c>
      <c r="AS935" s="20">
        <f>Data!AW935-Data!DD935</f>
        <v>0</v>
      </c>
      <c r="AT935" s="20">
        <f>Data!AX935-Data!DE935</f>
        <v>0</v>
      </c>
      <c r="AU935" s="20">
        <f>Data!AY935-Data!DF935</f>
        <v>0</v>
      </c>
      <c r="AV935" s="20">
        <f>Data!AZ935-Data!DG935</f>
        <v>0</v>
      </c>
      <c r="AW935" s="20">
        <f>Data!BA935-Data!DH935</f>
        <v>0</v>
      </c>
      <c r="AX935" s="20">
        <f>Data!BB935-Data!DI935</f>
        <v>0</v>
      </c>
      <c r="AY935" s="20">
        <f>Data!BC935-Data!DJ935</f>
        <v>0</v>
      </c>
      <c r="AZ935" s="20">
        <f>Data!BD935-Data!DK935</f>
        <v>0</v>
      </c>
      <c r="BA935" s="20">
        <f>Data!BE935-Data!DL935</f>
        <v>0</v>
      </c>
      <c r="BB935" s="20">
        <f>Data!BF935-Data!DM935</f>
        <v>0</v>
      </c>
      <c r="BC935" s="20">
        <f>Data!BG935-Data!DN935</f>
        <v>0</v>
      </c>
      <c r="BD935" s="20">
        <f>Data!BH935-Data!DO935</f>
        <v>0</v>
      </c>
      <c r="BE935" s="20">
        <f>Data!BI935-Data!DP935</f>
        <v>0</v>
      </c>
      <c r="BF935" s="20">
        <f>Data!BJ935-Data!DQ935</f>
        <v>0</v>
      </c>
      <c r="BG935" s="20">
        <f>Data!BK935-Data!DR935</f>
        <v>0</v>
      </c>
      <c r="BH935" s="20">
        <f>Data!BL935-Data!DS935</f>
        <v>0</v>
      </c>
      <c r="BI935" s="20">
        <f>Data!BM935-Data!DT935</f>
        <v>0</v>
      </c>
      <c r="BJ935" s="20">
        <f>Data!BN935-Data!DU935</f>
        <v>0</v>
      </c>
      <c r="BK935" s="20">
        <f>Data!BO935-Data!DV935</f>
        <v>0</v>
      </c>
      <c r="BL935" s="20">
        <f>Data!BP935-Data!DW935</f>
        <v>0</v>
      </c>
      <c r="BM935" s="20">
        <f>Data!BQ935-Data!DX935</f>
        <v>0</v>
      </c>
      <c r="BN935" s="20">
        <f>Data!BR935-Data!DY935</f>
        <v>0</v>
      </c>
      <c r="BO935" s="20">
        <f>Data!BS935-Data!DZ935</f>
        <v>0</v>
      </c>
      <c r="BP935" s="20">
        <f>Data!BT935-Data!EA935</f>
        <v>0</v>
      </c>
      <c r="BQ935" s="20">
        <f>Data!BU935-Data!EB935</f>
        <v>0</v>
      </c>
      <c r="BR935" s="20">
        <f>Data!BV935-Data!EC935</f>
        <v>0</v>
      </c>
      <c r="BS935" s="20">
        <f>Data!BW935-Data!ED935</f>
        <v>0</v>
      </c>
      <c r="BT935" s="20">
        <f>Data!BX935-Data!EE935</f>
        <v>0</v>
      </c>
      <c r="BU935" s="20">
        <f>Data!BY935-Data!EF935</f>
        <v>0</v>
      </c>
      <c r="BV935" s="20">
        <f>Data!BZ935-Data!EG935</f>
        <v>0</v>
      </c>
      <c r="BW935" s="20">
        <f>Data!CA935-Data!EH935</f>
        <v>0</v>
      </c>
      <c r="BX935" s="20">
        <f>Data!CB935-Data!EI935</f>
        <v>0</v>
      </c>
      <c r="BY935" s="20">
        <f>Data!CC935-Data!EJ935</f>
        <v>0</v>
      </c>
      <c r="BZ935" s="20">
        <f>Data!EK935</f>
        <v>0</v>
      </c>
      <c r="CA935" s="20">
        <f>Data!EL935</f>
        <v>0</v>
      </c>
      <c r="CB935" s="20">
        <f>Data!EM935</f>
        <v>0</v>
      </c>
      <c r="CC935" s="20">
        <f>Data!EN935</f>
        <v>0</v>
      </c>
      <c r="CD935" s="20">
        <f>Data!EO935</f>
        <v>0</v>
      </c>
      <c r="CE935" s="20">
        <f>Data!EP935</f>
        <v>0</v>
      </c>
      <c r="CF935" s="50" t="str">
        <f>IF(ISBLANK(Data!EQ935), "", Data!EQ935)</f>
        <v/>
      </c>
      <c r="CG935" s="50" t="str">
        <f>IF(ISBLANK(Data!ER935), "", Data!ER935)</f>
        <v/>
      </c>
      <c r="CH935" s="61" t="str">
        <f>IF(ISBLANK(Data!ES935), "", Data!ES935)</f>
        <v/>
      </c>
      <c r="CI935" s="61" t="str">
        <f>IF(ISBLANK(Data!ET935), "", Data!ET935)</f>
        <v/>
      </c>
    </row>
    <row r="936" spans="1:87" x14ac:dyDescent="0.45">
      <c r="A936" s="50" t="str">
        <f>IF(ISBLANK(Data!A936), "", Data!A936)</f>
        <v/>
      </c>
      <c r="B936" s="50" t="str">
        <f>IF(ISBLANK(Data!B936), "", Data!B936)</f>
        <v/>
      </c>
      <c r="C936" s="50" t="str">
        <f>IF(ISBLANK(Data!C936), "", Data!C936)</f>
        <v/>
      </c>
      <c r="D936" s="50" t="str">
        <f>IF(ISBLANK(Data!D936), "", Data!D936)</f>
        <v/>
      </c>
      <c r="E936" s="50" t="str">
        <f>IF(ISBLANK(Data!E936), "", Data!E936)</f>
        <v/>
      </c>
      <c r="F936" s="50" t="str">
        <f>IF(ISBLANK(Data!F936), "", Data!F936)</f>
        <v/>
      </c>
      <c r="G936" s="50" t="str">
        <f>IF(ISBLANK(Data!G936), "", Data!G936)</f>
        <v/>
      </c>
      <c r="H936" s="50" t="str">
        <f>IF(ISBLANK(Data!H936), "", Data!H936)</f>
        <v/>
      </c>
      <c r="I936" s="50" t="str">
        <f>IF(ISBLANK(Data!I936), "", Data!I936)</f>
        <v/>
      </c>
      <c r="J936" s="50" t="str">
        <f>IF(ISBLANK(Data!J936), "", Data!J936)</f>
        <v/>
      </c>
      <c r="K936" s="50" t="str">
        <f>IF(ISBLANK(Data!K936), "", Data!K936)</f>
        <v/>
      </c>
      <c r="L936" s="50" t="str">
        <f>IF(ISBLANK(Data!L936), "", Data!L936)</f>
        <v/>
      </c>
      <c r="M936" s="50" t="str">
        <f>IF(ISBLANK(Data!M936), "", Data!M936)</f>
        <v/>
      </c>
      <c r="N936" s="50" t="str">
        <f>IF(ISBLANK(Data!N936), "", Data!N936)</f>
        <v/>
      </c>
      <c r="O936" s="50" t="str">
        <f>IF(ISBLANK(Data!O936), "", Data!O936)</f>
        <v/>
      </c>
      <c r="P936" s="50" t="str">
        <f>IF(ISBLANK(Data!P936), "", Data!P936)</f>
        <v/>
      </c>
      <c r="Q936" s="50" t="str">
        <f>IF(ISBLANK(Data!Q936), "", Data!Q936)</f>
        <v/>
      </c>
      <c r="R936" s="50" t="str">
        <f>IF(ISBLANK(Data!R936), "", Data!R936)</f>
        <v/>
      </c>
      <c r="S936" s="20">
        <f>Data!W936-Data!CD936</f>
        <v>0</v>
      </c>
      <c r="T936" s="20">
        <f>Data!X936-Data!CE936</f>
        <v>0</v>
      </c>
      <c r="U936" s="20">
        <f>Data!Y936-Data!CF936</f>
        <v>0</v>
      </c>
      <c r="V936" s="20">
        <f>Data!Z936-Data!CG936</f>
        <v>0</v>
      </c>
      <c r="W936" s="20">
        <f>Data!AA936-Data!CH936</f>
        <v>0</v>
      </c>
      <c r="X936" s="20">
        <f>Data!AB936-Data!CI936</f>
        <v>0</v>
      </c>
      <c r="Y936" s="20">
        <f>Data!AC936-Data!CJ936</f>
        <v>0</v>
      </c>
      <c r="Z936" s="20">
        <f>Data!AD936-Data!CK936</f>
        <v>0</v>
      </c>
      <c r="AA936" s="20">
        <f>Data!AE936-Data!CL936</f>
        <v>0</v>
      </c>
      <c r="AB936" s="20">
        <f>Data!AF936-Data!CM936</f>
        <v>0</v>
      </c>
      <c r="AC936" s="20">
        <f>Data!AG936-Data!CN936</f>
        <v>0</v>
      </c>
      <c r="AD936" s="20">
        <f>Data!AH936-Data!CO936</f>
        <v>0</v>
      </c>
      <c r="AE936" s="20">
        <f>Data!AI936-Data!CP936</f>
        <v>0</v>
      </c>
      <c r="AF936" s="20">
        <f>Data!AJ936-Data!CQ936</f>
        <v>0</v>
      </c>
      <c r="AG936" s="20">
        <f>Data!AK936-Data!CR936</f>
        <v>0</v>
      </c>
      <c r="AH936" s="20">
        <f>Data!AL936-Data!CS936</f>
        <v>0</v>
      </c>
      <c r="AI936" s="20">
        <f>Data!AM936-Data!CT936</f>
        <v>0</v>
      </c>
      <c r="AJ936" s="20">
        <f>Data!AN936-Data!CU936</f>
        <v>0</v>
      </c>
      <c r="AK936" s="20">
        <f>Data!AO936-Data!CV936</f>
        <v>0</v>
      </c>
      <c r="AL936" s="20">
        <f>Data!AP936-Data!CW936</f>
        <v>0</v>
      </c>
      <c r="AM936" s="20">
        <f>Data!AQ936-Data!CX936</f>
        <v>0</v>
      </c>
      <c r="AN936" s="20">
        <f>Data!AR936-Data!CY936</f>
        <v>0</v>
      </c>
      <c r="AO936" s="20">
        <f>Data!AS936-Data!CZ936</f>
        <v>0</v>
      </c>
      <c r="AP936" s="20">
        <f>Data!AT936-Data!DA936</f>
        <v>0</v>
      </c>
      <c r="AQ936" s="20">
        <f>Data!AU936-Data!DB936</f>
        <v>0</v>
      </c>
      <c r="AR936" s="20">
        <f>Data!AV936-Data!DC936</f>
        <v>0</v>
      </c>
      <c r="AS936" s="20">
        <f>Data!AW936-Data!DD936</f>
        <v>0</v>
      </c>
      <c r="AT936" s="20">
        <f>Data!AX936-Data!DE936</f>
        <v>0</v>
      </c>
      <c r="AU936" s="20">
        <f>Data!AY936-Data!DF936</f>
        <v>0</v>
      </c>
      <c r="AV936" s="20">
        <f>Data!AZ936-Data!DG936</f>
        <v>0</v>
      </c>
      <c r="AW936" s="20">
        <f>Data!BA936-Data!DH936</f>
        <v>0</v>
      </c>
      <c r="AX936" s="20">
        <f>Data!BB936-Data!DI936</f>
        <v>0</v>
      </c>
      <c r="AY936" s="20">
        <f>Data!BC936-Data!DJ936</f>
        <v>0</v>
      </c>
      <c r="AZ936" s="20">
        <f>Data!BD936-Data!DK936</f>
        <v>0</v>
      </c>
      <c r="BA936" s="20">
        <f>Data!BE936-Data!DL936</f>
        <v>0</v>
      </c>
      <c r="BB936" s="20">
        <f>Data!BF936-Data!DM936</f>
        <v>0</v>
      </c>
      <c r="BC936" s="20">
        <f>Data!BG936-Data!DN936</f>
        <v>0</v>
      </c>
      <c r="BD936" s="20">
        <f>Data!BH936-Data!DO936</f>
        <v>0</v>
      </c>
      <c r="BE936" s="20">
        <f>Data!BI936-Data!DP936</f>
        <v>0</v>
      </c>
      <c r="BF936" s="20">
        <f>Data!BJ936-Data!DQ936</f>
        <v>0</v>
      </c>
      <c r="BG936" s="20">
        <f>Data!BK936-Data!DR936</f>
        <v>0</v>
      </c>
      <c r="BH936" s="20">
        <f>Data!BL936-Data!DS936</f>
        <v>0</v>
      </c>
      <c r="BI936" s="20">
        <f>Data!BM936-Data!DT936</f>
        <v>0</v>
      </c>
      <c r="BJ936" s="20">
        <f>Data!BN936-Data!DU936</f>
        <v>0</v>
      </c>
      <c r="BK936" s="20">
        <f>Data!BO936-Data!DV936</f>
        <v>0</v>
      </c>
      <c r="BL936" s="20">
        <f>Data!BP936-Data!DW936</f>
        <v>0</v>
      </c>
      <c r="BM936" s="20">
        <f>Data!BQ936-Data!DX936</f>
        <v>0</v>
      </c>
      <c r="BN936" s="20">
        <f>Data!BR936-Data!DY936</f>
        <v>0</v>
      </c>
      <c r="BO936" s="20">
        <f>Data!BS936-Data!DZ936</f>
        <v>0</v>
      </c>
      <c r="BP936" s="20">
        <f>Data!BT936-Data!EA936</f>
        <v>0</v>
      </c>
      <c r="BQ936" s="20">
        <f>Data!BU936-Data!EB936</f>
        <v>0</v>
      </c>
      <c r="BR936" s="20">
        <f>Data!BV936-Data!EC936</f>
        <v>0</v>
      </c>
      <c r="BS936" s="20">
        <f>Data!BW936-Data!ED936</f>
        <v>0</v>
      </c>
      <c r="BT936" s="20">
        <f>Data!BX936-Data!EE936</f>
        <v>0</v>
      </c>
      <c r="BU936" s="20">
        <f>Data!BY936-Data!EF936</f>
        <v>0</v>
      </c>
      <c r="BV936" s="20">
        <f>Data!BZ936-Data!EG936</f>
        <v>0</v>
      </c>
      <c r="BW936" s="20">
        <f>Data!CA936-Data!EH936</f>
        <v>0</v>
      </c>
      <c r="BX936" s="20">
        <f>Data!CB936-Data!EI936</f>
        <v>0</v>
      </c>
      <c r="BY936" s="20">
        <f>Data!CC936-Data!EJ936</f>
        <v>0</v>
      </c>
      <c r="BZ936" s="20">
        <f>Data!EK936</f>
        <v>0</v>
      </c>
      <c r="CA936" s="20">
        <f>Data!EL936</f>
        <v>0</v>
      </c>
      <c r="CB936" s="20">
        <f>Data!EM936</f>
        <v>0</v>
      </c>
      <c r="CC936" s="20">
        <f>Data!EN936</f>
        <v>0</v>
      </c>
      <c r="CD936" s="20">
        <f>Data!EO936</f>
        <v>0</v>
      </c>
      <c r="CE936" s="20">
        <f>Data!EP936</f>
        <v>0</v>
      </c>
      <c r="CF936" s="50" t="str">
        <f>IF(ISBLANK(Data!EQ936), "", Data!EQ936)</f>
        <v/>
      </c>
      <c r="CG936" s="50" t="str">
        <f>IF(ISBLANK(Data!ER936), "", Data!ER936)</f>
        <v/>
      </c>
      <c r="CH936" s="61" t="str">
        <f>IF(ISBLANK(Data!ES936), "", Data!ES936)</f>
        <v/>
      </c>
      <c r="CI936" s="61" t="str">
        <f>IF(ISBLANK(Data!ET936), "", Data!ET936)</f>
        <v/>
      </c>
    </row>
    <row r="937" spans="1:87" x14ac:dyDescent="0.45">
      <c r="A937" s="50" t="str">
        <f>IF(ISBLANK(Data!A937), "", Data!A937)</f>
        <v/>
      </c>
      <c r="B937" s="50" t="str">
        <f>IF(ISBLANK(Data!B937), "", Data!B937)</f>
        <v/>
      </c>
      <c r="C937" s="50" t="str">
        <f>IF(ISBLANK(Data!C937), "", Data!C937)</f>
        <v/>
      </c>
      <c r="D937" s="50" t="str">
        <f>IF(ISBLANK(Data!D937), "", Data!D937)</f>
        <v/>
      </c>
      <c r="E937" s="50" t="str">
        <f>IF(ISBLANK(Data!E937), "", Data!E937)</f>
        <v/>
      </c>
      <c r="F937" s="50" t="str">
        <f>IF(ISBLANK(Data!F937), "", Data!F937)</f>
        <v/>
      </c>
      <c r="G937" s="50" t="str">
        <f>IF(ISBLANK(Data!G937), "", Data!G937)</f>
        <v/>
      </c>
      <c r="H937" s="50" t="str">
        <f>IF(ISBLANK(Data!H937), "", Data!H937)</f>
        <v/>
      </c>
      <c r="I937" s="50" t="str">
        <f>IF(ISBLANK(Data!I937), "", Data!I937)</f>
        <v/>
      </c>
      <c r="J937" s="50" t="str">
        <f>IF(ISBLANK(Data!J937), "", Data!J937)</f>
        <v/>
      </c>
      <c r="K937" s="50" t="str">
        <f>IF(ISBLANK(Data!K937), "", Data!K937)</f>
        <v/>
      </c>
      <c r="L937" s="50" t="str">
        <f>IF(ISBLANK(Data!L937), "", Data!L937)</f>
        <v/>
      </c>
      <c r="M937" s="50" t="str">
        <f>IF(ISBLANK(Data!M937), "", Data!M937)</f>
        <v/>
      </c>
      <c r="N937" s="50" t="str">
        <f>IF(ISBLANK(Data!N937), "", Data!N937)</f>
        <v/>
      </c>
      <c r="O937" s="50" t="str">
        <f>IF(ISBLANK(Data!O937), "", Data!O937)</f>
        <v/>
      </c>
      <c r="P937" s="50" t="str">
        <f>IF(ISBLANK(Data!P937), "", Data!P937)</f>
        <v/>
      </c>
      <c r="Q937" s="50" t="str">
        <f>IF(ISBLANK(Data!Q937), "", Data!Q937)</f>
        <v/>
      </c>
      <c r="R937" s="50" t="str">
        <f>IF(ISBLANK(Data!R937), "", Data!R937)</f>
        <v/>
      </c>
      <c r="S937" s="20">
        <f>Data!W937-Data!CD937</f>
        <v>0</v>
      </c>
      <c r="T937" s="20">
        <f>Data!X937-Data!CE937</f>
        <v>0</v>
      </c>
      <c r="U937" s="20">
        <f>Data!Y937-Data!CF937</f>
        <v>0</v>
      </c>
      <c r="V937" s="20">
        <f>Data!Z937-Data!CG937</f>
        <v>0</v>
      </c>
      <c r="W937" s="20">
        <f>Data!AA937-Data!CH937</f>
        <v>0</v>
      </c>
      <c r="X937" s="20">
        <f>Data!AB937-Data!CI937</f>
        <v>0</v>
      </c>
      <c r="Y937" s="20">
        <f>Data!AC937-Data!CJ937</f>
        <v>0</v>
      </c>
      <c r="Z937" s="20">
        <f>Data!AD937-Data!CK937</f>
        <v>0</v>
      </c>
      <c r="AA937" s="20">
        <f>Data!AE937-Data!CL937</f>
        <v>0</v>
      </c>
      <c r="AB937" s="20">
        <f>Data!AF937-Data!CM937</f>
        <v>0</v>
      </c>
      <c r="AC937" s="20">
        <f>Data!AG937-Data!CN937</f>
        <v>0</v>
      </c>
      <c r="AD937" s="20">
        <f>Data!AH937-Data!CO937</f>
        <v>0</v>
      </c>
      <c r="AE937" s="20">
        <f>Data!AI937-Data!CP937</f>
        <v>0</v>
      </c>
      <c r="AF937" s="20">
        <f>Data!AJ937-Data!CQ937</f>
        <v>0</v>
      </c>
      <c r="AG937" s="20">
        <f>Data!AK937-Data!CR937</f>
        <v>0</v>
      </c>
      <c r="AH937" s="20">
        <f>Data!AL937-Data!CS937</f>
        <v>0</v>
      </c>
      <c r="AI937" s="20">
        <f>Data!AM937-Data!CT937</f>
        <v>0</v>
      </c>
      <c r="AJ937" s="20">
        <f>Data!AN937-Data!CU937</f>
        <v>0</v>
      </c>
      <c r="AK937" s="20">
        <f>Data!AO937-Data!CV937</f>
        <v>0</v>
      </c>
      <c r="AL937" s="20">
        <f>Data!AP937-Data!CW937</f>
        <v>0</v>
      </c>
      <c r="AM937" s="20">
        <f>Data!AQ937-Data!CX937</f>
        <v>0</v>
      </c>
      <c r="AN937" s="20">
        <f>Data!AR937-Data!CY937</f>
        <v>0</v>
      </c>
      <c r="AO937" s="20">
        <f>Data!AS937-Data!CZ937</f>
        <v>0</v>
      </c>
      <c r="AP937" s="20">
        <f>Data!AT937-Data!DA937</f>
        <v>0</v>
      </c>
      <c r="AQ937" s="20">
        <f>Data!AU937-Data!DB937</f>
        <v>0</v>
      </c>
      <c r="AR937" s="20">
        <f>Data!AV937-Data!DC937</f>
        <v>0</v>
      </c>
      <c r="AS937" s="20">
        <f>Data!AW937-Data!DD937</f>
        <v>0</v>
      </c>
      <c r="AT937" s="20">
        <f>Data!AX937-Data!DE937</f>
        <v>0</v>
      </c>
      <c r="AU937" s="20">
        <f>Data!AY937-Data!DF937</f>
        <v>0</v>
      </c>
      <c r="AV937" s="20">
        <f>Data!AZ937-Data!DG937</f>
        <v>0</v>
      </c>
      <c r="AW937" s="20">
        <f>Data!BA937-Data!DH937</f>
        <v>0</v>
      </c>
      <c r="AX937" s="20">
        <f>Data!BB937-Data!DI937</f>
        <v>0</v>
      </c>
      <c r="AY937" s="20">
        <f>Data!BC937-Data!DJ937</f>
        <v>0</v>
      </c>
      <c r="AZ937" s="20">
        <f>Data!BD937-Data!DK937</f>
        <v>0</v>
      </c>
      <c r="BA937" s="20">
        <f>Data!BE937-Data!DL937</f>
        <v>0</v>
      </c>
      <c r="BB937" s="20">
        <f>Data!BF937-Data!DM937</f>
        <v>0</v>
      </c>
      <c r="BC937" s="20">
        <f>Data!BG937-Data!DN937</f>
        <v>0</v>
      </c>
      <c r="BD937" s="20">
        <f>Data!BH937-Data!DO937</f>
        <v>0</v>
      </c>
      <c r="BE937" s="20">
        <f>Data!BI937-Data!DP937</f>
        <v>0</v>
      </c>
      <c r="BF937" s="20">
        <f>Data!BJ937-Data!DQ937</f>
        <v>0</v>
      </c>
      <c r="BG937" s="20">
        <f>Data!BK937-Data!DR937</f>
        <v>0</v>
      </c>
      <c r="BH937" s="20">
        <f>Data!BL937-Data!DS937</f>
        <v>0</v>
      </c>
      <c r="BI937" s="20">
        <f>Data!BM937-Data!DT937</f>
        <v>0</v>
      </c>
      <c r="BJ937" s="20">
        <f>Data!BN937-Data!DU937</f>
        <v>0</v>
      </c>
      <c r="BK937" s="20">
        <f>Data!BO937-Data!DV937</f>
        <v>0</v>
      </c>
      <c r="BL937" s="20">
        <f>Data!BP937-Data!DW937</f>
        <v>0</v>
      </c>
      <c r="BM937" s="20">
        <f>Data!BQ937-Data!DX937</f>
        <v>0</v>
      </c>
      <c r="BN937" s="20">
        <f>Data!BR937-Data!DY937</f>
        <v>0</v>
      </c>
      <c r="BO937" s="20">
        <f>Data!BS937-Data!DZ937</f>
        <v>0</v>
      </c>
      <c r="BP937" s="20">
        <f>Data!BT937-Data!EA937</f>
        <v>0</v>
      </c>
      <c r="BQ937" s="20">
        <f>Data!BU937-Data!EB937</f>
        <v>0</v>
      </c>
      <c r="BR937" s="20">
        <f>Data!BV937-Data!EC937</f>
        <v>0</v>
      </c>
      <c r="BS937" s="20">
        <f>Data!BW937-Data!ED937</f>
        <v>0</v>
      </c>
      <c r="BT937" s="20">
        <f>Data!BX937-Data!EE937</f>
        <v>0</v>
      </c>
      <c r="BU937" s="20">
        <f>Data!BY937-Data!EF937</f>
        <v>0</v>
      </c>
      <c r="BV937" s="20">
        <f>Data!BZ937-Data!EG937</f>
        <v>0</v>
      </c>
      <c r="BW937" s="20">
        <f>Data!CA937-Data!EH937</f>
        <v>0</v>
      </c>
      <c r="BX937" s="20">
        <f>Data!CB937-Data!EI937</f>
        <v>0</v>
      </c>
      <c r="BY937" s="20">
        <f>Data!CC937-Data!EJ937</f>
        <v>0</v>
      </c>
      <c r="BZ937" s="20">
        <f>Data!EK937</f>
        <v>0</v>
      </c>
      <c r="CA937" s="20">
        <f>Data!EL937</f>
        <v>0</v>
      </c>
      <c r="CB937" s="20">
        <f>Data!EM937</f>
        <v>0</v>
      </c>
      <c r="CC937" s="20">
        <f>Data!EN937</f>
        <v>0</v>
      </c>
      <c r="CD937" s="20">
        <f>Data!EO937</f>
        <v>0</v>
      </c>
      <c r="CE937" s="20">
        <f>Data!EP937</f>
        <v>0</v>
      </c>
      <c r="CF937" s="50" t="str">
        <f>IF(ISBLANK(Data!EQ937), "", Data!EQ937)</f>
        <v/>
      </c>
      <c r="CG937" s="50" t="str">
        <f>IF(ISBLANK(Data!ER937), "", Data!ER937)</f>
        <v/>
      </c>
      <c r="CH937" s="61" t="str">
        <f>IF(ISBLANK(Data!ES937), "", Data!ES937)</f>
        <v/>
      </c>
      <c r="CI937" s="61" t="str">
        <f>IF(ISBLANK(Data!ET937), "", Data!ET937)</f>
        <v/>
      </c>
    </row>
    <row r="938" spans="1:87" x14ac:dyDescent="0.45">
      <c r="A938" s="50" t="str">
        <f>IF(ISBLANK(Data!A938), "", Data!A938)</f>
        <v/>
      </c>
      <c r="B938" s="50" t="str">
        <f>IF(ISBLANK(Data!B938), "", Data!B938)</f>
        <v/>
      </c>
      <c r="C938" s="50" t="str">
        <f>IF(ISBLANK(Data!C938), "", Data!C938)</f>
        <v/>
      </c>
      <c r="D938" s="50" t="str">
        <f>IF(ISBLANK(Data!D938), "", Data!D938)</f>
        <v/>
      </c>
      <c r="E938" s="50" t="str">
        <f>IF(ISBLANK(Data!E938), "", Data!E938)</f>
        <v/>
      </c>
      <c r="F938" s="50" t="str">
        <f>IF(ISBLANK(Data!F938), "", Data!F938)</f>
        <v/>
      </c>
      <c r="G938" s="50" t="str">
        <f>IF(ISBLANK(Data!G938), "", Data!G938)</f>
        <v/>
      </c>
      <c r="H938" s="50" t="str">
        <f>IF(ISBLANK(Data!H938), "", Data!H938)</f>
        <v/>
      </c>
      <c r="I938" s="50" t="str">
        <f>IF(ISBLANK(Data!I938), "", Data!I938)</f>
        <v/>
      </c>
      <c r="J938" s="50" t="str">
        <f>IF(ISBLANK(Data!J938), "", Data!J938)</f>
        <v/>
      </c>
      <c r="K938" s="50" t="str">
        <f>IF(ISBLANK(Data!K938), "", Data!K938)</f>
        <v/>
      </c>
      <c r="L938" s="50" t="str">
        <f>IF(ISBLANK(Data!L938), "", Data!L938)</f>
        <v/>
      </c>
      <c r="M938" s="50" t="str">
        <f>IF(ISBLANK(Data!M938), "", Data!M938)</f>
        <v/>
      </c>
      <c r="N938" s="50" t="str">
        <f>IF(ISBLANK(Data!N938), "", Data!N938)</f>
        <v/>
      </c>
      <c r="O938" s="50" t="str">
        <f>IF(ISBLANK(Data!O938), "", Data!O938)</f>
        <v/>
      </c>
      <c r="P938" s="50" t="str">
        <f>IF(ISBLANK(Data!P938), "", Data!P938)</f>
        <v/>
      </c>
      <c r="Q938" s="50" t="str">
        <f>IF(ISBLANK(Data!Q938), "", Data!Q938)</f>
        <v/>
      </c>
      <c r="R938" s="50" t="str">
        <f>IF(ISBLANK(Data!R938), "", Data!R938)</f>
        <v/>
      </c>
      <c r="S938" s="20">
        <f>Data!W938-Data!CD938</f>
        <v>0</v>
      </c>
      <c r="T938" s="20">
        <f>Data!X938-Data!CE938</f>
        <v>0</v>
      </c>
      <c r="U938" s="20">
        <f>Data!Y938-Data!CF938</f>
        <v>0</v>
      </c>
      <c r="V938" s="20">
        <f>Data!Z938-Data!CG938</f>
        <v>0</v>
      </c>
      <c r="W938" s="20">
        <f>Data!AA938-Data!CH938</f>
        <v>0</v>
      </c>
      <c r="X938" s="20">
        <f>Data!AB938-Data!CI938</f>
        <v>0</v>
      </c>
      <c r="Y938" s="20">
        <f>Data!AC938-Data!CJ938</f>
        <v>0</v>
      </c>
      <c r="Z938" s="20">
        <f>Data!AD938-Data!CK938</f>
        <v>0</v>
      </c>
      <c r="AA938" s="20">
        <f>Data!AE938-Data!CL938</f>
        <v>0</v>
      </c>
      <c r="AB938" s="20">
        <f>Data!AF938-Data!CM938</f>
        <v>0</v>
      </c>
      <c r="AC938" s="20">
        <f>Data!AG938-Data!CN938</f>
        <v>0</v>
      </c>
      <c r="AD938" s="20">
        <f>Data!AH938-Data!CO938</f>
        <v>0</v>
      </c>
      <c r="AE938" s="20">
        <f>Data!AI938-Data!CP938</f>
        <v>0</v>
      </c>
      <c r="AF938" s="20">
        <f>Data!AJ938-Data!CQ938</f>
        <v>0</v>
      </c>
      <c r="AG938" s="20">
        <f>Data!AK938-Data!CR938</f>
        <v>0</v>
      </c>
      <c r="AH938" s="20">
        <f>Data!AL938-Data!CS938</f>
        <v>0</v>
      </c>
      <c r="AI938" s="20">
        <f>Data!AM938-Data!CT938</f>
        <v>0</v>
      </c>
      <c r="AJ938" s="20">
        <f>Data!AN938-Data!CU938</f>
        <v>0</v>
      </c>
      <c r="AK938" s="20">
        <f>Data!AO938-Data!CV938</f>
        <v>0</v>
      </c>
      <c r="AL938" s="20">
        <f>Data!AP938-Data!CW938</f>
        <v>0</v>
      </c>
      <c r="AM938" s="20">
        <f>Data!AQ938-Data!CX938</f>
        <v>0</v>
      </c>
      <c r="AN938" s="20">
        <f>Data!AR938-Data!CY938</f>
        <v>0</v>
      </c>
      <c r="AO938" s="20">
        <f>Data!AS938-Data!CZ938</f>
        <v>0</v>
      </c>
      <c r="AP938" s="20">
        <f>Data!AT938-Data!DA938</f>
        <v>0</v>
      </c>
      <c r="AQ938" s="20">
        <f>Data!AU938-Data!DB938</f>
        <v>0</v>
      </c>
      <c r="AR938" s="20">
        <f>Data!AV938-Data!DC938</f>
        <v>0</v>
      </c>
      <c r="AS938" s="20">
        <f>Data!AW938-Data!DD938</f>
        <v>0</v>
      </c>
      <c r="AT938" s="20">
        <f>Data!AX938-Data!DE938</f>
        <v>0</v>
      </c>
      <c r="AU938" s="20">
        <f>Data!AY938-Data!DF938</f>
        <v>0</v>
      </c>
      <c r="AV938" s="20">
        <f>Data!AZ938-Data!DG938</f>
        <v>0</v>
      </c>
      <c r="AW938" s="20">
        <f>Data!BA938-Data!DH938</f>
        <v>0</v>
      </c>
      <c r="AX938" s="20">
        <f>Data!BB938-Data!DI938</f>
        <v>0</v>
      </c>
      <c r="AY938" s="20">
        <f>Data!BC938-Data!DJ938</f>
        <v>0</v>
      </c>
      <c r="AZ938" s="20">
        <f>Data!BD938-Data!DK938</f>
        <v>0</v>
      </c>
      <c r="BA938" s="20">
        <f>Data!BE938-Data!DL938</f>
        <v>0</v>
      </c>
      <c r="BB938" s="20">
        <f>Data!BF938-Data!DM938</f>
        <v>0</v>
      </c>
      <c r="BC938" s="20">
        <f>Data!BG938-Data!DN938</f>
        <v>0</v>
      </c>
      <c r="BD938" s="20">
        <f>Data!BH938-Data!DO938</f>
        <v>0</v>
      </c>
      <c r="BE938" s="20">
        <f>Data!BI938-Data!DP938</f>
        <v>0</v>
      </c>
      <c r="BF938" s="20">
        <f>Data!BJ938-Data!DQ938</f>
        <v>0</v>
      </c>
      <c r="BG938" s="20">
        <f>Data!BK938-Data!DR938</f>
        <v>0</v>
      </c>
      <c r="BH938" s="20">
        <f>Data!BL938-Data!DS938</f>
        <v>0</v>
      </c>
      <c r="BI938" s="20">
        <f>Data!BM938-Data!DT938</f>
        <v>0</v>
      </c>
      <c r="BJ938" s="20">
        <f>Data!BN938-Data!DU938</f>
        <v>0</v>
      </c>
      <c r="BK938" s="20">
        <f>Data!BO938-Data!DV938</f>
        <v>0</v>
      </c>
      <c r="BL938" s="20">
        <f>Data!BP938-Data!DW938</f>
        <v>0</v>
      </c>
      <c r="BM938" s="20">
        <f>Data!BQ938-Data!DX938</f>
        <v>0</v>
      </c>
      <c r="BN938" s="20">
        <f>Data!BR938-Data!DY938</f>
        <v>0</v>
      </c>
      <c r="BO938" s="20">
        <f>Data!BS938-Data!DZ938</f>
        <v>0</v>
      </c>
      <c r="BP938" s="20">
        <f>Data!BT938-Data!EA938</f>
        <v>0</v>
      </c>
      <c r="BQ938" s="20">
        <f>Data!BU938-Data!EB938</f>
        <v>0</v>
      </c>
      <c r="BR938" s="20">
        <f>Data!BV938-Data!EC938</f>
        <v>0</v>
      </c>
      <c r="BS938" s="20">
        <f>Data!BW938-Data!ED938</f>
        <v>0</v>
      </c>
      <c r="BT938" s="20">
        <f>Data!BX938-Data!EE938</f>
        <v>0</v>
      </c>
      <c r="BU938" s="20">
        <f>Data!BY938-Data!EF938</f>
        <v>0</v>
      </c>
      <c r="BV938" s="20">
        <f>Data!BZ938-Data!EG938</f>
        <v>0</v>
      </c>
      <c r="BW938" s="20">
        <f>Data!CA938-Data!EH938</f>
        <v>0</v>
      </c>
      <c r="BX938" s="20">
        <f>Data!CB938-Data!EI938</f>
        <v>0</v>
      </c>
      <c r="BY938" s="20">
        <f>Data!CC938-Data!EJ938</f>
        <v>0</v>
      </c>
      <c r="BZ938" s="20">
        <f>Data!EK938</f>
        <v>0</v>
      </c>
      <c r="CA938" s="20">
        <f>Data!EL938</f>
        <v>0</v>
      </c>
      <c r="CB938" s="20">
        <f>Data!EM938</f>
        <v>0</v>
      </c>
      <c r="CC938" s="20">
        <f>Data!EN938</f>
        <v>0</v>
      </c>
      <c r="CD938" s="20">
        <f>Data!EO938</f>
        <v>0</v>
      </c>
      <c r="CE938" s="20">
        <f>Data!EP938</f>
        <v>0</v>
      </c>
      <c r="CF938" s="50" t="str">
        <f>IF(ISBLANK(Data!EQ938), "", Data!EQ938)</f>
        <v/>
      </c>
      <c r="CG938" s="50" t="str">
        <f>IF(ISBLANK(Data!ER938), "", Data!ER938)</f>
        <v/>
      </c>
      <c r="CH938" s="61" t="str">
        <f>IF(ISBLANK(Data!ES938), "", Data!ES938)</f>
        <v/>
      </c>
      <c r="CI938" s="61" t="str">
        <f>IF(ISBLANK(Data!ET938), "", Data!ET938)</f>
        <v/>
      </c>
    </row>
    <row r="939" spans="1:87" x14ac:dyDescent="0.45">
      <c r="A939" s="50" t="str">
        <f>IF(ISBLANK(Data!A939), "", Data!A939)</f>
        <v/>
      </c>
      <c r="B939" s="50" t="str">
        <f>IF(ISBLANK(Data!B939), "", Data!B939)</f>
        <v/>
      </c>
      <c r="C939" s="50" t="str">
        <f>IF(ISBLANK(Data!C939), "", Data!C939)</f>
        <v/>
      </c>
      <c r="D939" s="50" t="str">
        <f>IF(ISBLANK(Data!D939), "", Data!D939)</f>
        <v/>
      </c>
      <c r="E939" s="50" t="str">
        <f>IF(ISBLANK(Data!E939), "", Data!E939)</f>
        <v/>
      </c>
      <c r="F939" s="50" t="str">
        <f>IF(ISBLANK(Data!F939), "", Data!F939)</f>
        <v/>
      </c>
      <c r="G939" s="50" t="str">
        <f>IF(ISBLANK(Data!G939), "", Data!G939)</f>
        <v/>
      </c>
      <c r="H939" s="50" t="str">
        <f>IF(ISBLANK(Data!H939), "", Data!H939)</f>
        <v/>
      </c>
      <c r="I939" s="50" t="str">
        <f>IF(ISBLANK(Data!I939), "", Data!I939)</f>
        <v/>
      </c>
      <c r="J939" s="50" t="str">
        <f>IF(ISBLANK(Data!J939), "", Data!J939)</f>
        <v/>
      </c>
      <c r="K939" s="50" t="str">
        <f>IF(ISBLANK(Data!K939), "", Data!K939)</f>
        <v/>
      </c>
      <c r="L939" s="50" t="str">
        <f>IF(ISBLANK(Data!L939), "", Data!L939)</f>
        <v/>
      </c>
      <c r="M939" s="50" t="str">
        <f>IF(ISBLANK(Data!M939), "", Data!M939)</f>
        <v/>
      </c>
      <c r="N939" s="50" t="str">
        <f>IF(ISBLANK(Data!N939), "", Data!N939)</f>
        <v/>
      </c>
      <c r="O939" s="50" t="str">
        <f>IF(ISBLANK(Data!O939), "", Data!O939)</f>
        <v/>
      </c>
      <c r="P939" s="50" t="str">
        <f>IF(ISBLANK(Data!P939), "", Data!P939)</f>
        <v/>
      </c>
      <c r="Q939" s="50" t="str">
        <f>IF(ISBLANK(Data!Q939), "", Data!Q939)</f>
        <v/>
      </c>
      <c r="R939" s="50" t="str">
        <f>IF(ISBLANK(Data!R939), "", Data!R939)</f>
        <v/>
      </c>
      <c r="S939" s="20">
        <f>Data!W939-Data!CD939</f>
        <v>0</v>
      </c>
      <c r="T939" s="20">
        <f>Data!X939-Data!CE939</f>
        <v>0</v>
      </c>
      <c r="U939" s="20">
        <f>Data!Y939-Data!CF939</f>
        <v>0</v>
      </c>
      <c r="V939" s="20">
        <f>Data!Z939-Data!CG939</f>
        <v>0</v>
      </c>
      <c r="W939" s="20">
        <f>Data!AA939-Data!CH939</f>
        <v>0</v>
      </c>
      <c r="X939" s="20">
        <f>Data!AB939-Data!CI939</f>
        <v>0</v>
      </c>
      <c r="Y939" s="20">
        <f>Data!AC939-Data!CJ939</f>
        <v>0</v>
      </c>
      <c r="Z939" s="20">
        <f>Data!AD939-Data!CK939</f>
        <v>0</v>
      </c>
      <c r="AA939" s="20">
        <f>Data!AE939-Data!CL939</f>
        <v>0</v>
      </c>
      <c r="AB939" s="20">
        <f>Data!AF939-Data!CM939</f>
        <v>0</v>
      </c>
      <c r="AC939" s="20">
        <f>Data!AG939-Data!CN939</f>
        <v>0</v>
      </c>
      <c r="AD939" s="20">
        <f>Data!AH939-Data!CO939</f>
        <v>0</v>
      </c>
      <c r="AE939" s="20">
        <f>Data!AI939-Data!CP939</f>
        <v>0</v>
      </c>
      <c r="AF939" s="20">
        <f>Data!AJ939-Data!CQ939</f>
        <v>0</v>
      </c>
      <c r="AG939" s="20">
        <f>Data!AK939-Data!CR939</f>
        <v>0</v>
      </c>
      <c r="AH939" s="20">
        <f>Data!AL939-Data!CS939</f>
        <v>0</v>
      </c>
      <c r="AI939" s="20">
        <f>Data!AM939-Data!CT939</f>
        <v>0</v>
      </c>
      <c r="AJ939" s="20">
        <f>Data!AN939-Data!CU939</f>
        <v>0</v>
      </c>
      <c r="AK939" s="20">
        <f>Data!AO939-Data!CV939</f>
        <v>0</v>
      </c>
      <c r="AL939" s="20">
        <f>Data!AP939-Data!CW939</f>
        <v>0</v>
      </c>
      <c r="AM939" s="20">
        <f>Data!AQ939-Data!CX939</f>
        <v>0</v>
      </c>
      <c r="AN939" s="20">
        <f>Data!AR939-Data!CY939</f>
        <v>0</v>
      </c>
      <c r="AO939" s="20">
        <f>Data!AS939-Data!CZ939</f>
        <v>0</v>
      </c>
      <c r="AP939" s="20">
        <f>Data!AT939-Data!DA939</f>
        <v>0</v>
      </c>
      <c r="AQ939" s="20">
        <f>Data!AU939-Data!DB939</f>
        <v>0</v>
      </c>
      <c r="AR939" s="20">
        <f>Data!AV939-Data!DC939</f>
        <v>0</v>
      </c>
      <c r="AS939" s="20">
        <f>Data!AW939-Data!DD939</f>
        <v>0</v>
      </c>
      <c r="AT939" s="20">
        <f>Data!AX939-Data!DE939</f>
        <v>0</v>
      </c>
      <c r="AU939" s="20">
        <f>Data!AY939-Data!DF939</f>
        <v>0</v>
      </c>
      <c r="AV939" s="20">
        <f>Data!AZ939-Data!DG939</f>
        <v>0</v>
      </c>
      <c r="AW939" s="20">
        <f>Data!BA939-Data!DH939</f>
        <v>0</v>
      </c>
      <c r="AX939" s="20">
        <f>Data!BB939-Data!DI939</f>
        <v>0</v>
      </c>
      <c r="AY939" s="20">
        <f>Data!BC939-Data!DJ939</f>
        <v>0</v>
      </c>
      <c r="AZ939" s="20">
        <f>Data!BD939-Data!DK939</f>
        <v>0</v>
      </c>
      <c r="BA939" s="20">
        <f>Data!BE939-Data!DL939</f>
        <v>0</v>
      </c>
      <c r="BB939" s="20">
        <f>Data!BF939-Data!DM939</f>
        <v>0</v>
      </c>
      <c r="BC939" s="20">
        <f>Data!BG939-Data!DN939</f>
        <v>0</v>
      </c>
      <c r="BD939" s="20">
        <f>Data!BH939-Data!DO939</f>
        <v>0</v>
      </c>
      <c r="BE939" s="20">
        <f>Data!BI939-Data!DP939</f>
        <v>0</v>
      </c>
      <c r="BF939" s="20">
        <f>Data!BJ939-Data!DQ939</f>
        <v>0</v>
      </c>
      <c r="BG939" s="20">
        <f>Data!BK939-Data!DR939</f>
        <v>0</v>
      </c>
      <c r="BH939" s="20">
        <f>Data!BL939-Data!DS939</f>
        <v>0</v>
      </c>
      <c r="BI939" s="20">
        <f>Data!BM939-Data!DT939</f>
        <v>0</v>
      </c>
      <c r="BJ939" s="20">
        <f>Data!BN939-Data!DU939</f>
        <v>0</v>
      </c>
      <c r="BK939" s="20">
        <f>Data!BO939-Data!DV939</f>
        <v>0</v>
      </c>
      <c r="BL939" s="20">
        <f>Data!BP939-Data!DW939</f>
        <v>0</v>
      </c>
      <c r="BM939" s="20">
        <f>Data!BQ939-Data!DX939</f>
        <v>0</v>
      </c>
      <c r="BN939" s="20">
        <f>Data!BR939-Data!DY939</f>
        <v>0</v>
      </c>
      <c r="BO939" s="20">
        <f>Data!BS939-Data!DZ939</f>
        <v>0</v>
      </c>
      <c r="BP939" s="20">
        <f>Data!BT939-Data!EA939</f>
        <v>0</v>
      </c>
      <c r="BQ939" s="20">
        <f>Data!BU939-Data!EB939</f>
        <v>0</v>
      </c>
      <c r="BR939" s="20">
        <f>Data!BV939-Data!EC939</f>
        <v>0</v>
      </c>
      <c r="BS939" s="20">
        <f>Data!BW939-Data!ED939</f>
        <v>0</v>
      </c>
      <c r="BT939" s="20">
        <f>Data!BX939-Data!EE939</f>
        <v>0</v>
      </c>
      <c r="BU939" s="20">
        <f>Data!BY939-Data!EF939</f>
        <v>0</v>
      </c>
      <c r="BV939" s="20">
        <f>Data!BZ939-Data!EG939</f>
        <v>0</v>
      </c>
      <c r="BW939" s="20">
        <f>Data!CA939-Data!EH939</f>
        <v>0</v>
      </c>
      <c r="BX939" s="20">
        <f>Data!CB939-Data!EI939</f>
        <v>0</v>
      </c>
      <c r="BY939" s="20">
        <f>Data!CC939-Data!EJ939</f>
        <v>0</v>
      </c>
      <c r="BZ939" s="20">
        <f>Data!EK939</f>
        <v>0</v>
      </c>
      <c r="CA939" s="20">
        <f>Data!EL939</f>
        <v>0</v>
      </c>
      <c r="CB939" s="20">
        <f>Data!EM939</f>
        <v>0</v>
      </c>
      <c r="CC939" s="20">
        <f>Data!EN939</f>
        <v>0</v>
      </c>
      <c r="CD939" s="20">
        <f>Data!EO939</f>
        <v>0</v>
      </c>
      <c r="CE939" s="20">
        <f>Data!EP939</f>
        <v>0</v>
      </c>
      <c r="CF939" s="50" t="str">
        <f>IF(ISBLANK(Data!EQ939), "", Data!EQ939)</f>
        <v/>
      </c>
      <c r="CG939" s="50" t="str">
        <f>IF(ISBLANK(Data!ER939), "", Data!ER939)</f>
        <v/>
      </c>
      <c r="CH939" s="61" t="str">
        <f>IF(ISBLANK(Data!ES939), "", Data!ES939)</f>
        <v/>
      </c>
      <c r="CI939" s="61" t="str">
        <f>IF(ISBLANK(Data!ET939), "", Data!ET939)</f>
        <v/>
      </c>
    </row>
    <row r="940" spans="1:87" x14ac:dyDescent="0.45">
      <c r="A940" s="50" t="str">
        <f>IF(ISBLANK(Data!A940), "", Data!A940)</f>
        <v/>
      </c>
      <c r="B940" s="50" t="str">
        <f>IF(ISBLANK(Data!B940), "", Data!B940)</f>
        <v/>
      </c>
      <c r="C940" s="50" t="str">
        <f>IF(ISBLANK(Data!C940), "", Data!C940)</f>
        <v/>
      </c>
      <c r="D940" s="50" t="str">
        <f>IF(ISBLANK(Data!D940), "", Data!D940)</f>
        <v/>
      </c>
      <c r="E940" s="50" t="str">
        <f>IF(ISBLANK(Data!E940), "", Data!E940)</f>
        <v/>
      </c>
      <c r="F940" s="50" t="str">
        <f>IF(ISBLANK(Data!F940), "", Data!F940)</f>
        <v/>
      </c>
      <c r="G940" s="50" t="str">
        <f>IF(ISBLANK(Data!G940), "", Data!G940)</f>
        <v/>
      </c>
      <c r="H940" s="50" t="str">
        <f>IF(ISBLANK(Data!H940), "", Data!H940)</f>
        <v/>
      </c>
      <c r="I940" s="50" t="str">
        <f>IF(ISBLANK(Data!I940), "", Data!I940)</f>
        <v/>
      </c>
      <c r="J940" s="50" t="str">
        <f>IF(ISBLANK(Data!J940), "", Data!J940)</f>
        <v/>
      </c>
      <c r="K940" s="50" t="str">
        <f>IF(ISBLANK(Data!K940), "", Data!K940)</f>
        <v/>
      </c>
      <c r="L940" s="50" t="str">
        <f>IF(ISBLANK(Data!L940), "", Data!L940)</f>
        <v/>
      </c>
      <c r="M940" s="50" t="str">
        <f>IF(ISBLANK(Data!M940), "", Data!M940)</f>
        <v/>
      </c>
      <c r="N940" s="50" t="str">
        <f>IF(ISBLANK(Data!N940), "", Data!N940)</f>
        <v/>
      </c>
      <c r="O940" s="50" t="str">
        <f>IF(ISBLANK(Data!O940), "", Data!O940)</f>
        <v/>
      </c>
      <c r="P940" s="50" t="str">
        <f>IF(ISBLANK(Data!P940), "", Data!P940)</f>
        <v/>
      </c>
      <c r="Q940" s="50" t="str">
        <f>IF(ISBLANK(Data!Q940), "", Data!Q940)</f>
        <v/>
      </c>
      <c r="R940" s="50" t="str">
        <f>IF(ISBLANK(Data!R940), "", Data!R940)</f>
        <v/>
      </c>
      <c r="S940" s="20">
        <f>Data!W940-Data!CD940</f>
        <v>0</v>
      </c>
      <c r="T940" s="20">
        <f>Data!X940-Data!CE940</f>
        <v>0</v>
      </c>
      <c r="U940" s="20">
        <f>Data!Y940-Data!CF940</f>
        <v>0</v>
      </c>
      <c r="V940" s="20">
        <f>Data!Z940-Data!CG940</f>
        <v>0</v>
      </c>
      <c r="W940" s="20">
        <f>Data!AA940-Data!CH940</f>
        <v>0</v>
      </c>
      <c r="X940" s="20">
        <f>Data!AB940-Data!CI940</f>
        <v>0</v>
      </c>
      <c r="Y940" s="20">
        <f>Data!AC940-Data!CJ940</f>
        <v>0</v>
      </c>
      <c r="Z940" s="20">
        <f>Data!AD940-Data!CK940</f>
        <v>0</v>
      </c>
      <c r="AA940" s="20">
        <f>Data!AE940-Data!CL940</f>
        <v>0</v>
      </c>
      <c r="AB940" s="20">
        <f>Data!AF940-Data!CM940</f>
        <v>0</v>
      </c>
      <c r="AC940" s="20">
        <f>Data!AG940-Data!CN940</f>
        <v>0</v>
      </c>
      <c r="AD940" s="20">
        <f>Data!AH940-Data!CO940</f>
        <v>0</v>
      </c>
      <c r="AE940" s="20">
        <f>Data!AI940-Data!CP940</f>
        <v>0</v>
      </c>
      <c r="AF940" s="20">
        <f>Data!AJ940-Data!CQ940</f>
        <v>0</v>
      </c>
      <c r="AG940" s="20">
        <f>Data!AK940-Data!CR940</f>
        <v>0</v>
      </c>
      <c r="AH940" s="20">
        <f>Data!AL940-Data!CS940</f>
        <v>0</v>
      </c>
      <c r="AI940" s="20">
        <f>Data!AM940-Data!CT940</f>
        <v>0</v>
      </c>
      <c r="AJ940" s="20">
        <f>Data!AN940-Data!CU940</f>
        <v>0</v>
      </c>
      <c r="AK940" s="20">
        <f>Data!AO940-Data!CV940</f>
        <v>0</v>
      </c>
      <c r="AL940" s="20">
        <f>Data!AP940-Data!CW940</f>
        <v>0</v>
      </c>
      <c r="AM940" s="20">
        <f>Data!AQ940-Data!CX940</f>
        <v>0</v>
      </c>
      <c r="AN940" s="20">
        <f>Data!AR940-Data!CY940</f>
        <v>0</v>
      </c>
      <c r="AO940" s="20">
        <f>Data!AS940-Data!CZ940</f>
        <v>0</v>
      </c>
      <c r="AP940" s="20">
        <f>Data!AT940-Data!DA940</f>
        <v>0</v>
      </c>
      <c r="AQ940" s="20">
        <f>Data!AU940-Data!DB940</f>
        <v>0</v>
      </c>
      <c r="AR940" s="20">
        <f>Data!AV940-Data!DC940</f>
        <v>0</v>
      </c>
      <c r="AS940" s="20">
        <f>Data!AW940-Data!DD940</f>
        <v>0</v>
      </c>
      <c r="AT940" s="20">
        <f>Data!AX940-Data!DE940</f>
        <v>0</v>
      </c>
      <c r="AU940" s="20">
        <f>Data!AY940-Data!DF940</f>
        <v>0</v>
      </c>
      <c r="AV940" s="20">
        <f>Data!AZ940-Data!DG940</f>
        <v>0</v>
      </c>
      <c r="AW940" s="20">
        <f>Data!BA940-Data!DH940</f>
        <v>0</v>
      </c>
      <c r="AX940" s="20">
        <f>Data!BB940-Data!DI940</f>
        <v>0</v>
      </c>
      <c r="AY940" s="20">
        <f>Data!BC940-Data!DJ940</f>
        <v>0</v>
      </c>
      <c r="AZ940" s="20">
        <f>Data!BD940-Data!DK940</f>
        <v>0</v>
      </c>
      <c r="BA940" s="20">
        <f>Data!BE940-Data!DL940</f>
        <v>0</v>
      </c>
      <c r="BB940" s="20">
        <f>Data!BF940-Data!DM940</f>
        <v>0</v>
      </c>
      <c r="BC940" s="20">
        <f>Data!BG940-Data!DN940</f>
        <v>0</v>
      </c>
      <c r="BD940" s="20">
        <f>Data!BH940-Data!DO940</f>
        <v>0</v>
      </c>
      <c r="BE940" s="20">
        <f>Data!BI940-Data!DP940</f>
        <v>0</v>
      </c>
      <c r="BF940" s="20">
        <f>Data!BJ940-Data!DQ940</f>
        <v>0</v>
      </c>
      <c r="BG940" s="20">
        <f>Data!BK940-Data!DR940</f>
        <v>0</v>
      </c>
      <c r="BH940" s="20">
        <f>Data!BL940-Data!DS940</f>
        <v>0</v>
      </c>
      <c r="BI940" s="20">
        <f>Data!BM940-Data!DT940</f>
        <v>0</v>
      </c>
      <c r="BJ940" s="20">
        <f>Data!BN940-Data!DU940</f>
        <v>0</v>
      </c>
      <c r="BK940" s="20">
        <f>Data!BO940-Data!DV940</f>
        <v>0</v>
      </c>
      <c r="BL940" s="20">
        <f>Data!BP940-Data!DW940</f>
        <v>0</v>
      </c>
      <c r="BM940" s="20">
        <f>Data!BQ940-Data!DX940</f>
        <v>0</v>
      </c>
      <c r="BN940" s="20">
        <f>Data!BR940-Data!DY940</f>
        <v>0</v>
      </c>
      <c r="BO940" s="20">
        <f>Data!BS940-Data!DZ940</f>
        <v>0</v>
      </c>
      <c r="BP940" s="20">
        <f>Data!BT940-Data!EA940</f>
        <v>0</v>
      </c>
      <c r="BQ940" s="20">
        <f>Data!BU940-Data!EB940</f>
        <v>0</v>
      </c>
      <c r="BR940" s="20">
        <f>Data!BV940-Data!EC940</f>
        <v>0</v>
      </c>
      <c r="BS940" s="20">
        <f>Data!BW940-Data!ED940</f>
        <v>0</v>
      </c>
      <c r="BT940" s="20">
        <f>Data!BX940-Data!EE940</f>
        <v>0</v>
      </c>
      <c r="BU940" s="20">
        <f>Data!BY940-Data!EF940</f>
        <v>0</v>
      </c>
      <c r="BV940" s="20">
        <f>Data!BZ940-Data!EG940</f>
        <v>0</v>
      </c>
      <c r="BW940" s="20">
        <f>Data!CA940-Data!EH940</f>
        <v>0</v>
      </c>
      <c r="BX940" s="20">
        <f>Data!CB940-Data!EI940</f>
        <v>0</v>
      </c>
      <c r="BY940" s="20">
        <f>Data!CC940-Data!EJ940</f>
        <v>0</v>
      </c>
      <c r="BZ940" s="20">
        <f>Data!EK940</f>
        <v>0</v>
      </c>
      <c r="CA940" s="20">
        <f>Data!EL940</f>
        <v>0</v>
      </c>
      <c r="CB940" s="20">
        <f>Data!EM940</f>
        <v>0</v>
      </c>
      <c r="CC940" s="20">
        <f>Data!EN940</f>
        <v>0</v>
      </c>
      <c r="CD940" s="20">
        <f>Data!EO940</f>
        <v>0</v>
      </c>
      <c r="CE940" s="20">
        <f>Data!EP940</f>
        <v>0</v>
      </c>
      <c r="CF940" s="50" t="str">
        <f>IF(ISBLANK(Data!EQ940), "", Data!EQ940)</f>
        <v/>
      </c>
      <c r="CG940" s="50" t="str">
        <f>IF(ISBLANK(Data!ER940), "", Data!ER940)</f>
        <v/>
      </c>
      <c r="CH940" s="61" t="str">
        <f>IF(ISBLANK(Data!ES940), "", Data!ES940)</f>
        <v/>
      </c>
      <c r="CI940" s="61" t="str">
        <f>IF(ISBLANK(Data!ET940), "", Data!ET940)</f>
        <v/>
      </c>
    </row>
    <row r="941" spans="1:87" x14ac:dyDescent="0.45">
      <c r="A941" s="50" t="str">
        <f>IF(ISBLANK(Data!A941), "", Data!A941)</f>
        <v/>
      </c>
      <c r="B941" s="50" t="str">
        <f>IF(ISBLANK(Data!B941), "", Data!B941)</f>
        <v/>
      </c>
      <c r="C941" s="50" t="str">
        <f>IF(ISBLANK(Data!C941), "", Data!C941)</f>
        <v/>
      </c>
      <c r="D941" s="50" t="str">
        <f>IF(ISBLANK(Data!D941), "", Data!D941)</f>
        <v/>
      </c>
      <c r="E941" s="50" t="str">
        <f>IF(ISBLANK(Data!E941), "", Data!E941)</f>
        <v/>
      </c>
      <c r="F941" s="50" t="str">
        <f>IF(ISBLANK(Data!F941), "", Data!F941)</f>
        <v/>
      </c>
      <c r="G941" s="50" t="str">
        <f>IF(ISBLANK(Data!G941), "", Data!G941)</f>
        <v/>
      </c>
      <c r="H941" s="50" t="str">
        <f>IF(ISBLANK(Data!H941), "", Data!H941)</f>
        <v/>
      </c>
      <c r="I941" s="50" t="str">
        <f>IF(ISBLANK(Data!I941), "", Data!I941)</f>
        <v/>
      </c>
      <c r="J941" s="50" t="str">
        <f>IF(ISBLANK(Data!J941), "", Data!J941)</f>
        <v/>
      </c>
      <c r="K941" s="50" t="str">
        <f>IF(ISBLANK(Data!K941), "", Data!K941)</f>
        <v/>
      </c>
      <c r="L941" s="50" t="str">
        <f>IF(ISBLANK(Data!L941), "", Data!L941)</f>
        <v/>
      </c>
      <c r="M941" s="50" t="str">
        <f>IF(ISBLANK(Data!M941), "", Data!M941)</f>
        <v/>
      </c>
      <c r="N941" s="50" t="str">
        <f>IF(ISBLANK(Data!N941), "", Data!N941)</f>
        <v/>
      </c>
      <c r="O941" s="50" t="str">
        <f>IF(ISBLANK(Data!O941), "", Data!O941)</f>
        <v/>
      </c>
      <c r="P941" s="50" t="str">
        <f>IF(ISBLANK(Data!P941), "", Data!P941)</f>
        <v/>
      </c>
      <c r="Q941" s="50" t="str">
        <f>IF(ISBLANK(Data!Q941), "", Data!Q941)</f>
        <v/>
      </c>
      <c r="R941" s="50" t="str">
        <f>IF(ISBLANK(Data!R941), "", Data!R941)</f>
        <v/>
      </c>
      <c r="S941" s="20">
        <f>Data!W941-Data!CD941</f>
        <v>0</v>
      </c>
      <c r="T941" s="20">
        <f>Data!X941-Data!CE941</f>
        <v>0</v>
      </c>
      <c r="U941" s="20">
        <f>Data!Y941-Data!CF941</f>
        <v>0</v>
      </c>
      <c r="V941" s="20">
        <f>Data!Z941-Data!CG941</f>
        <v>0</v>
      </c>
      <c r="W941" s="20">
        <f>Data!AA941-Data!CH941</f>
        <v>0</v>
      </c>
      <c r="X941" s="20">
        <f>Data!AB941-Data!CI941</f>
        <v>0</v>
      </c>
      <c r="Y941" s="20">
        <f>Data!AC941-Data!CJ941</f>
        <v>0</v>
      </c>
      <c r="Z941" s="20">
        <f>Data!AD941-Data!CK941</f>
        <v>0</v>
      </c>
      <c r="AA941" s="20">
        <f>Data!AE941-Data!CL941</f>
        <v>0</v>
      </c>
      <c r="AB941" s="20">
        <f>Data!AF941-Data!CM941</f>
        <v>0</v>
      </c>
      <c r="AC941" s="20">
        <f>Data!AG941-Data!CN941</f>
        <v>0</v>
      </c>
      <c r="AD941" s="20">
        <f>Data!AH941-Data!CO941</f>
        <v>0</v>
      </c>
      <c r="AE941" s="20">
        <f>Data!AI941-Data!CP941</f>
        <v>0</v>
      </c>
      <c r="AF941" s="20">
        <f>Data!AJ941-Data!CQ941</f>
        <v>0</v>
      </c>
      <c r="AG941" s="20">
        <f>Data!AK941-Data!CR941</f>
        <v>0</v>
      </c>
      <c r="AH941" s="20">
        <f>Data!AL941-Data!CS941</f>
        <v>0</v>
      </c>
      <c r="AI941" s="20">
        <f>Data!AM941-Data!CT941</f>
        <v>0</v>
      </c>
      <c r="AJ941" s="20">
        <f>Data!AN941-Data!CU941</f>
        <v>0</v>
      </c>
      <c r="AK941" s="20">
        <f>Data!AO941-Data!CV941</f>
        <v>0</v>
      </c>
      <c r="AL941" s="20">
        <f>Data!AP941-Data!CW941</f>
        <v>0</v>
      </c>
      <c r="AM941" s="20">
        <f>Data!AQ941-Data!CX941</f>
        <v>0</v>
      </c>
      <c r="AN941" s="20">
        <f>Data!AR941-Data!CY941</f>
        <v>0</v>
      </c>
      <c r="AO941" s="20">
        <f>Data!AS941-Data!CZ941</f>
        <v>0</v>
      </c>
      <c r="AP941" s="20">
        <f>Data!AT941-Data!DA941</f>
        <v>0</v>
      </c>
      <c r="AQ941" s="20">
        <f>Data!AU941-Data!DB941</f>
        <v>0</v>
      </c>
      <c r="AR941" s="20">
        <f>Data!AV941-Data!DC941</f>
        <v>0</v>
      </c>
      <c r="AS941" s="20">
        <f>Data!AW941-Data!DD941</f>
        <v>0</v>
      </c>
      <c r="AT941" s="20">
        <f>Data!AX941-Data!DE941</f>
        <v>0</v>
      </c>
      <c r="AU941" s="20">
        <f>Data!AY941-Data!DF941</f>
        <v>0</v>
      </c>
      <c r="AV941" s="20">
        <f>Data!AZ941-Data!DG941</f>
        <v>0</v>
      </c>
      <c r="AW941" s="20">
        <f>Data!BA941-Data!DH941</f>
        <v>0</v>
      </c>
      <c r="AX941" s="20">
        <f>Data!BB941-Data!DI941</f>
        <v>0</v>
      </c>
      <c r="AY941" s="20">
        <f>Data!BC941-Data!DJ941</f>
        <v>0</v>
      </c>
      <c r="AZ941" s="20">
        <f>Data!BD941-Data!DK941</f>
        <v>0</v>
      </c>
      <c r="BA941" s="20">
        <f>Data!BE941-Data!DL941</f>
        <v>0</v>
      </c>
      <c r="BB941" s="20">
        <f>Data!BF941-Data!DM941</f>
        <v>0</v>
      </c>
      <c r="BC941" s="20">
        <f>Data!BG941-Data!DN941</f>
        <v>0</v>
      </c>
      <c r="BD941" s="20">
        <f>Data!BH941-Data!DO941</f>
        <v>0</v>
      </c>
      <c r="BE941" s="20">
        <f>Data!BI941-Data!DP941</f>
        <v>0</v>
      </c>
      <c r="BF941" s="20">
        <f>Data!BJ941-Data!DQ941</f>
        <v>0</v>
      </c>
      <c r="BG941" s="20">
        <f>Data!BK941-Data!DR941</f>
        <v>0</v>
      </c>
      <c r="BH941" s="20">
        <f>Data!BL941-Data!DS941</f>
        <v>0</v>
      </c>
      <c r="BI941" s="20">
        <f>Data!BM941-Data!DT941</f>
        <v>0</v>
      </c>
      <c r="BJ941" s="20">
        <f>Data!BN941-Data!DU941</f>
        <v>0</v>
      </c>
      <c r="BK941" s="20">
        <f>Data!BO941-Data!DV941</f>
        <v>0</v>
      </c>
      <c r="BL941" s="20">
        <f>Data!BP941-Data!DW941</f>
        <v>0</v>
      </c>
      <c r="BM941" s="20">
        <f>Data!BQ941-Data!DX941</f>
        <v>0</v>
      </c>
      <c r="BN941" s="20">
        <f>Data!BR941-Data!DY941</f>
        <v>0</v>
      </c>
      <c r="BO941" s="20">
        <f>Data!BS941-Data!DZ941</f>
        <v>0</v>
      </c>
      <c r="BP941" s="20">
        <f>Data!BT941-Data!EA941</f>
        <v>0</v>
      </c>
      <c r="BQ941" s="20">
        <f>Data!BU941-Data!EB941</f>
        <v>0</v>
      </c>
      <c r="BR941" s="20">
        <f>Data!BV941-Data!EC941</f>
        <v>0</v>
      </c>
      <c r="BS941" s="20">
        <f>Data!BW941-Data!ED941</f>
        <v>0</v>
      </c>
      <c r="BT941" s="20">
        <f>Data!BX941-Data!EE941</f>
        <v>0</v>
      </c>
      <c r="BU941" s="20">
        <f>Data!BY941-Data!EF941</f>
        <v>0</v>
      </c>
      <c r="BV941" s="20">
        <f>Data!BZ941-Data!EG941</f>
        <v>0</v>
      </c>
      <c r="BW941" s="20">
        <f>Data!CA941-Data!EH941</f>
        <v>0</v>
      </c>
      <c r="BX941" s="20">
        <f>Data!CB941-Data!EI941</f>
        <v>0</v>
      </c>
      <c r="BY941" s="20">
        <f>Data!CC941-Data!EJ941</f>
        <v>0</v>
      </c>
      <c r="BZ941" s="20">
        <f>Data!EK941</f>
        <v>0</v>
      </c>
      <c r="CA941" s="20">
        <f>Data!EL941</f>
        <v>0</v>
      </c>
      <c r="CB941" s="20">
        <f>Data!EM941</f>
        <v>0</v>
      </c>
      <c r="CC941" s="20">
        <f>Data!EN941</f>
        <v>0</v>
      </c>
      <c r="CD941" s="20">
        <f>Data!EO941</f>
        <v>0</v>
      </c>
      <c r="CE941" s="20">
        <f>Data!EP941</f>
        <v>0</v>
      </c>
      <c r="CF941" s="50" t="str">
        <f>IF(ISBLANK(Data!EQ941), "", Data!EQ941)</f>
        <v/>
      </c>
      <c r="CG941" s="50" t="str">
        <f>IF(ISBLANK(Data!ER941), "", Data!ER941)</f>
        <v/>
      </c>
      <c r="CH941" s="61" t="str">
        <f>IF(ISBLANK(Data!ES941), "", Data!ES941)</f>
        <v/>
      </c>
      <c r="CI941" s="61" t="str">
        <f>IF(ISBLANK(Data!ET941), "", Data!ET941)</f>
        <v/>
      </c>
    </row>
    <row r="942" spans="1:87" x14ac:dyDescent="0.45">
      <c r="A942" s="50" t="str">
        <f>IF(ISBLANK(Data!A942), "", Data!A942)</f>
        <v/>
      </c>
      <c r="B942" s="50" t="str">
        <f>IF(ISBLANK(Data!B942), "", Data!B942)</f>
        <v/>
      </c>
      <c r="C942" s="50" t="str">
        <f>IF(ISBLANK(Data!C942), "", Data!C942)</f>
        <v/>
      </c>
      <c r="D942" s="50" t="str">
        <f>IF(ISBLANK(Data!D942), "", Data!D942)</f>
        <v/>
      </c>
      <c r="E942" s="50" t="str">
        <f>IF(ISBLANK(Data!E942), "", Data!E942)</f>
        <v/>
      </c>
      <c r="F942" s="50" t="str">
        <f>IF(ISBLANK(Data!F942), "", Data!F942)</f>
        <v/>
      </c>
      <c r="G942" s="50" t="str">
        <f>IF(ISBLANK(Data!G942), "", Data!G942)</f>
        <v/>
      </c>
      <c r="H942" s="50" t="str">
        <f>IF(ISBLANK(Data!H942), "", Data!H942)</f>
        <v/>
      </c>
      <c r="I942" s="50" t="str">
        <f>IF(ISBLANK(Data!I942), "", Data!I942)</f>
        <v/>
      </c>
      <c r="J942" s="50" t="str">
        <f>IF(ISBLANK(Data!J942), "", Data!J942)</f>
        <v/>
      </c>
      <c r="K942" s="50" t="str">
        <f>IF(ISBLANK(Data!K942), "", Data!K942)</f>
        <v/>
      </c>
      <c r="L942" s="50" t="str">
        <f>IF(ISBLANK(Data!L942), "", Data!L942)</f>
        <v/>
      </c>
      <c r="M942" s="50" t="str">
        <f>IF(ISBLANK(Data!M942), "", Data!M942)</f>
        <v/>
      </c>
      <c r="N942" s="50" t="str">
        <f>IF(ISBLANK(Data!N942), "", Data!N942)</f>
        <v/>
      </c>
      <c r="O942" s="50" t="str">
        <f>IF(ISBLANK(Data!O942), "", Data!O942)</f>
        <v/>
      </c>
      <c r="P942" s="50" t="str">
        <f>IF(ISBLANK(Data!P942), "", Data!P942)</f>
        <v/>
      </c>
      <c r="Q942" s="50" t="str">
        <f>IF(ISBLANK(Data!Q942), "", Data!Q942)</f>
        <v/>
      </c>
      <c r="R942" s="50" t="str">
        <f>IF(ISBLANK(Data!R942), "", Data!R942)</f>
        <v/>
      </c>
      <c r="S942" s="20">
        <f>Data!W942-Data!CD942</f>
        <v>0</v>
      </c>
      <c r="T942" s="20">
        <f>Data!X942-Data!CE942</f>
        <v>0</v>
      </c>
      <c r="U942" s="20">
        <f>Data!Y942-Data!CF942</f>
        <v>0</v>
      </c>
      <c r="V942" s="20">
        <f>Data!Z942-Data!CG942</f>
        <v>0</v>
      </c>
      <c r="W942" s="20">
        <f>Data!AA942-Data!CH942</f>
        <v>0</v>
      </c>
      <c r="X942" s="20">
        <f>Data!AB942-Data!CI942</f>
        <v>0</v>
      </c>
      <c r="Y942" s="20">
        <f>Data!AC942-Data!CJ942</f>
        <v>0</v>
      </c>
      <c r="Z942" s="20">
        <f>Data!AD942-Data!CK942</f>
        <v>0</v>
      </c>
      <c r="AA942" s="20">
        <f>Data!AE942-Data!CL942</f>
        <v>0</v>
      </c>
      <c r="AB942" s="20">
        <f>Data!AF942-Data!CM942</f>
        <v>0</v>
      </c>
      <c r="AC942" s="20">
        <f>Data!AG942-Data!CN942</f>
        <v>0</v>
      </c>
      <c r="AD942" s="20">
        <f>Data!AH942-Data!CO942</f>
        <v>0</v>
      </c>
      <c r="AE942" s="20">
        <f>Data!AI942-Data!CP942</f>
        <v>0</v>
      </c>
      <c r="AF942" s="20">
        <f>Data!AJ942-Data!CQ942</f>
        <v>0</v>
      </c>
      <c r="AG942" s="20">
        <f>Data!AK942-Data!CR942</f>
        <v>0</v>
      </c>
      <c r="AH942" s="20">
        <f>Data!AL942-Data!CS942</f>
        <v>0</v>
      </c>
      <c r="AI942" s="20">
        <f>Data!AM942-Data!CT942</f>
        <v>0</v>
      </c>
      <c r="AJ942" s="20">
        <f>Data!AN942-Data!CU942</f>
        <v>0</v>
      </c>
      <c r="AK942" s="20">
        <f>Data!AO942-Data!CV942</f>
        <v>0</v>
      </c>
      <c r="AL942" s="20">
        <f>Data!AP942-Data!CW942</f>
        <v>0</v>
      </c>
      <c r="AM942" s="20">
        <f>Data!AQ942-Data!CX942</f>
        <v>0</v>
      </c>
      <c r="AN942" s="20">
        <f>Data!AR942-Data!CY942</f>
        <v>0</v>
      </c>
      <c r="AO942" s="20">
        <f>Data!AS942-Data!CZ942</f>
        <v>0</v>
      </c>
      <c r="AP942" s="20">
        <f>Data!AT942-Data!DA942</f>
        <v>0</v>
      </c>
      <c r="AQ942" s="20">
        <f>Data!AU942-Data!DB942</f>
        <v>0</v>
      </c>
      <c r="AR942" s="20">
        <f>Data!AV942-Data!DC942</f>
        <v>0</v>
      </c>
      <c r="AS942" s="20">
        <f>Data!AW942-Data!DD942</f>
        <v>0</v>
      </c>
      <c r="AT942" s="20">
        <f>Data!AX942-Data!DE942</f>
        <v>0</v>
      </c>
      <c r="AU942" s="20">
        <f>Data!AY942-Data!DF942</f>
        <v>0</v>
      </c>
      <c r="AV942" s="20">
        <f>Data!AZ942-Data!DG942</f>
        <v>0</v>
      </c>
      <c r="AW942" s="20">
        <f>Data!BA942-Data!DH942</f>
        <v>0</v>
      </c>
      <c r="AX942" s="20">
        <f>Data!BB942-Data!DI942</f>
        <v>0</v>
      </c>
      <c r="AY942" s="20">
        <f>Data!BC942-Data!DJ942</f>
        <v>0</v>
      </c>
      <c r="AZ942" s="20">
        <f>Data!BD942-Data!DK942</f>
        <v>0</v>
      </c>
      <c r="BA942" s="20">
        <f>Data!BE942-Data!DL942</f>
        <v>0</v>
      </c>
      <c r="BB942" s="20">
        <f>Data!BF942-Data!DM942</f>
        <v>0</v>
      </c>
      <c r="BC942" s="20">
        <f>Data!BG942-Data!DN942</f>
        <v>0</v>
      </c>
      <c r="BD942" s="20">
        <f>Data!BH942-Data!DO942</f>
        <v>0</v>
      </c>
      <c r="BE942" s="20">
        <f>Data!BI942-Data!DP942</f>
        <v>0</v>
      </c>
      <c r="BF942" s="20">
        <f>Data!BJ942-Data!DQ942</f>
        <v>0</v>
      </c>
      <c r="BG942" s="20">
        <f>Data!BK942-Data!DR942</f>
        <v>0</v>
      </c>
      <c r="BH942" s="20">
        <f>Data!BL942-Data!DS942</f>
        <v>0</v>
      </c>
      <c r="BI942" s="20">
        <f>Data!BM942-Data!DT942</f>
        <v>0</v>
      </c>
      <c r="BJ942" s="20">
        <f>Data!BN942-Data!DU942</f>
        <v>0</v>
      </c>
      <c r="BK942" s="20">
        <f>Data!BO942-Data!DV942</f>
        <v>0</v>
      </c>
      <c r="BL942" s="20">
        <f>Data!BP942-Data!DW942</f>
        <v>0</v>
      </c>
      <c r="BM942" s="20">
        <f>Data!BQ942-Data!DX942</f>
        <v>0</v>
      </c>
      <c r="BN942" s="20">
        <f>Data!BR942-Data!DY942</f>
        <v>0</v>
      </c>
      <c r="BO942" s="20">
        <f>Data!BS942-Data!DZ942</f>
        <v>0</v>
      </c>
      <c r="BP942" s="20">
        <f>Data!BT942-Data!EA942</f>
        <v>0</v>
      </c>
      <c r="BQ942" s="20">
        <f>Data!BU942-Data!EB942</f>
        <v>0</v>
      </c>
      <c r="BR942" s="20">
        <f>Data!BV942-Data!EC942</f>
        <v>0</v>
      </c>
      <c r="BS942" s="20">
        <f>Data!BW942-Data!ED942</f>
        <v>0</v>
      </c>
      <c r="BT942" s="20">
        <f>Data!BX942-Data!EE942</f>
        <v>0</v>
      </c>
      <c r="BU942" s="20">
        <f>Data!BY942-Data!EF942</f>
        <v>0</v>
      </c>
      <c r="BV942" s="20">
        <f>Data!BZ942-Data!EG942</f>
        <v>0</v>
      </c>
      <c r="BW942" s="20">
        <f>Data!CA942-Data!EH942</f>
        <v>0</v>
      </c>
      <c r="BX942" s="20">
        <f>Data!CB942-Data!EI942</f>
        <v>0</v>
      </c>
      <c r="BY942" s="20">
        <f>Data!CC942-Data!EJ942</f>
        <v>0</v>
      </c>
      <c r="BZ942" s="20">
        <f>Data!EK942</f>
        <v>0</v>
      </c>
      <c r="CA942" s="20">
        <f>Data!EL942</f>
        <v>0</v>
      </c>
      <c r="CB942" s="20">
        <f>Data!EM942</f>
        <v>0</v>
      </c>
      <c r="CC942" s="20">
        <f>Data!EN942</f>
        <v>0</v>
      </c>
      <c r="CD942" s="20">
        <f>Data!EO942</f>
        <v>0</v>
      </c>
      <c r="CE942" s="20">
        <f>Data!EP942</f>
        <v>0</v>
      </c>
      <c r="CF942" s="50" t="str">
        <f>IF(ISBLANK(Data!EQ942), "", Data!EQ942)</f>
        <v/>
      </c>
      <c r="CG942" s="50" t="str">
        <f>IF(ISBLANK(Data!ER942), "", Data!ER942)</f>
        <v/>
      </c>
      <c r="CH942" s="61" t="str">
        <f>IF(ISBLANK(Data!ES942), "", Data!ES942)</f>
        <v/>
      </c>
      <c r="CI942" s="61" t="str">
        <f>IF(ISBLANK(Data!ET942), "", Data!ET942)</f>
        <v/>
      </c>
    </row>
    <row r="943" spans="1:87" x14ac:dyDescent="0.45">
      <c r="A943" s="50" t="str">
        <f>IF(ISBLANK(Data!A943), "", Data!A943)</f>
        <v/>
      </c>
      <c r="B943" s="50" t="str">
        <f>IF(ISBLANK(Data!B943), "", Data!B943)</f>
        <v/>
      </c>
      <c r="C943" s="50" t="str">
        <f>IF(ISBLANK(Data!C943), "", Data!C943)</f>
        <v/>
      </c>
      <c r="D943" s="50" t="str">
        <f>IF(ISBLANK(Data!D943), "", Data!D943)</f>
        <v/>
      </c>
      <c r="E943" s="50" t="str">
        <f>IF(ISBLANK(Data!E943), "", Data!E943)</f>
        <v/>
      </c>
      <c r="F943" s="50" t="str">
        <f>IF(ISBLANK(Data!F943), "", Data!F943)</f>
        <v/>
      </c>
      <c r="G943" s="50" t="str">
        <f>IF(ISBLANK(Data!G943), "", Data!G943)</f>
        <v/>
      </c>
      <c r="H943" s="50" t="str">
        <f>IF(ISBLANK(Data!H943), "", Data!H943)</f>
        <v/>
      </c>
      <c r="I943" s="50" t="str">
        <f>IF(ISBLANK(Data!I943), "", Data!I943)</f>
        <v/>
      </c>
      <c r="J943" s="50" t="str">
        <f>IF(ISBLANK(Data!J943), "", Data!J943)</f>
        <v/>
      </c>
      <c r="K943" s="50" t="str">
        <f>IF(ISBLANK(Data!K943), "", Data!K943)</f>
        <v/>
      </c>
      <c r="L943" s="50" t="str">
        <f>IF(ISBLANK(Data!L943), "", Data!L943)</f>
        <v/>
      </c>
      <c r="M943" s="50" t="str">
        <f>IF(ISBLANK(Data!M943), "", Data!M943)</f>
        <v/>
      </c>
      <c r="N943" s="50" t="str">
        <f>IF(ISBLANK(Data!N943), "", Data!N943)</f>
        <v/>
      </c>
      <c r="O943" s="50" t="str">
        <f>IF(ISBLANK(Data!O943), "", Data!O943)</f>
        <v/>
      </c>
      <c r="P943" s="50" t="str">
        <f>IF(ISBLANK(Data!P943), "", Data!P943)</f>
        <v/>
      </c>
      <c r="Q943" s="50" t="str">
        <f>IF(ISBLANK(Data!Q943), "", Data!Q943)</f>
        <v/>
      </c>
      <c r="R943" s="50" t="str">
        <f>IF(ISBLANK(Data!R943), "", Data!R943)</f>
        <v/>
      </c>
      <c r="S943" s="20">
        <f>Data!W943-Data!CD943</f>
        <v>0</v>
      </c>
      <c r="T943" s="20">
        <f>Data!X943-Data!CE943</f>
        <v>0</v>
      </c>
      <c r="U943" s="20">
        <f>Data!Y943-Data!CF943</f>
        <v>0</v>
      </c>
      <c r="V943" s="20">
        <f>Data!Z943-Data!CG943</f>
        <v>0</v>
      </c>
      <c r="W943" s="20">
        <f>Data!AA943-Data!CH943</f>
        <v>0</v>
      </c>
      <c r="X943" s="20">
        <f>Data!AB943-Data!CI943</f>
        <v>0</v>
      </c>
      <c r="Y943" s="20">
        <f>Data!AC943-Data!CJ943</f>
        <v>0</v>
      </c>
      <c r="Z943" s="20">
        <f>Data!AD943-Data!CK943</f>
        <v>0</v>
      </c>
      <c r="AA943" s="20">
        <f>Data!AE943-Data!CL943</f>
        <v>0</v>
      </c>
      <c r="AB943" s="20">
        <f>Data!AF943-Data!CM943</f>
        <v>0</v>
      </c>
      <c r="AC943" s="20">
        <f>Data!AG943-Data!CN943</f>
        <v>0</v>
      </c>
      <c r="AD943" s="20">
        <f>Data!AH943-Data!CO943</f>
        <v>0</v>
      </c>
      <c r="AE943" s="20">
        <f>Data!AI943-Data!CP943</f>
        <v>0</v>
      </c>
      <c r="AF943" s="20">
        <f>Data!AJ943-Data!CQ943</f>
        <v>0</v>
      </c>
      <c r="AG943" s="20">
        <f>Data!AK943-Data!CR943</f>
        <v>0</v>
      </c>
      <c r="AH943" s="20">
        <f>Data!AL943-Data!CS943</f>
        <v>0</v>
      </c>
      <c r="AI943" s="20">
        <f>Data!AM943-Data!CT943</f>
        <v>0</v>
      </c>
      <c r="AJ943" s="20">
        <f>Data!AN943-Data!CU943</f>
        <v>0</v>
      </c>
      <c r="AK943" s="20">
        <f>Data!AO943-Data!CV943</f>
        <v>0</v>
      </c>
      <c r="AL943" s="20">
        <f>Data!AP943-Data!CW943</f>
        <v>0</v>
      </c>
      <c r="AM943" s="20">
        <f>Data!AQ943-Data!CX943</f>
        <v>0</v>
      </c>
      <c r="AN943" s="20">
        <f>Data!AR943-Data!CY943</f>
        <v>0</v>
      </c>
      <c r="AO943" s="20">
        <f>Data!AS943-Data!CZ943</f>
        <v>0</v>
      </c>
      <c r="AP943" s="20">
        <f>Data!AT943-Data!DA943</f>
        <v>0</v>
      </c>
      <c r="AQ943" s="20">
        <f>Data!AU943-Data!DB943</f>
        <v>0</v>
      </c>
      <c r="AR943" s="20">
        <f>Data!AV943-Data!DC943</f>
        <v>0</v>
      </c>
      <c r="AS943" s="20">
        <f>Data!AW943-Data!DD943</f>
        <v>0</v>
      </c>
      <c r="AT943" s="20">
        <f>Data!AX943-Data!DE943</f>
        <v>0</v>
      </c>
      <c r="AU943" s="20">
        <f>Data!AY943-Data!DF943</f>
        <v>0</v>
      </c>
      <c r="AV943" s="20">
        <f>Data!AZ943-Data!DG943</f>
        <v>0</v>
      </c>
      <c r="AW943" s="20">
        <f>Data!BA943-Data!DH943</f>
        <v>0</v>
      </c>
      <c r="AX943" s="20">
        <f>Data!BB943-Data!DI943</f>
        <v>0</v>
      </c>
      <c r="AY943" s="20">
        <f>Data!BC943-Data!DJ943</f>
        <v>0</v>
      </c>
      <c r="AZ943" s="20">
        <f>Data!BD943-Data!DK943</f>
        <v>0</v>
      </c>
      <c r="BA943" s="20">
        <f>Data!BE943-Data!DL943</f>
        <v>0</v>
      </c>
      <c r="BB943" s="20">
        <f>Data!BF943-Data!DM943</f>
        <v>0</v>
      </c>
      <c r="BC943" s="20">
        <f>Data!BG943-Data!DN943</f>
        <v>0</v>
      </c>
      <c r="BD943" s="20">
        <f>Data!BH943-Data!DO943</f>
        <v>0</v>
      </c>
      <c r="BE943" s="20">
        <f>Data!BI943-Data!DP943</f>
        <v>0</v>
      </c>
      <c r="BF943" s="20">
        <f>Data!BJ943-Data!DQ943</f>
        <v>0</v>
      </c>
      <c r="BG943" s="20">
        <f>Data!BK943-Data!DR943</f>
        <v>0</v>
      </c>
      <c r="BH943" s="20">
        <f>Data!BL943-Data!DS943</f>
        <v>0</v>
      </c>
      <c r="BI943" s="20">
        <f>Data!BM943-Data!DT943</f>
        <v>0</v>
      </c>
      <c r="BJ943" s="20">
        <f>Data!BN943-Data!DU943</f>
        <v>0</v>
      </c>
      <c r="BK943" s="20">
        <f>Data!BO943-Data!DV943</f>
        <v>0</v>
      </c>
      <c r="BL943" s="20">
        <f>Data!BP943-Data!DW943</f>
        <v>0</v>
      </c>
      <c r="BM943" s="20">
        <f>Data!BQ943-Data!DX943</f>
        <v>0</v>
      </c>
      <c r="BN943" s="20">
        <f>Data!BR943-Data!DY943</f>
        <v>0</v>
      </c>
      <c r="BO943" s="20">
        <f>Data!BS943-Data!DZ943</f>
        <v>0</v>
      </c>
      <c r="BP943" s="20">
        <f>Data!BT943-Data!EA943</f>
        <v>0</v>
      </c>
      <c r="BQ943" s="20">
        <f>Data!BU943-Data!EB943</f>
        <v>0</v>
      </c>
      <c r="BR943" s="20">
        <f>Data!BV943-Data!EC943</f>
        <v>0</v>
      </c>
      <c r="BS943" s="20">
        <f>Data!BW943-Data!ED943</f>
        <v>0</v>
      </c>
      <c r="BT943" s="20">
        <f>Data!BX943-Data!EE943</f>
        <v>0</v>
      </c>
      <c r="BU943" s="20">
        <f>Data!BY943-Data!EF943</f>
        <v>0</v>
      </c>
      <c r="BV943" s="20">
        <f>Data!BZ943-Data!EG943</f>
        <v>0</v>
      </c>
      <c r="BW943" s="20">
        <f>Data!CA943-Data!EH943</f>
        <v>0</v>
      </c>
      <c r="BX943" s="20">
        <f>Data!CB943-Data!EI943</f>
        <v>0</v>
      </c>
      <c r="BY943" s="20">
        <f>Data!CC943-Data!EJ943</f>
        <v>0</v>
      </c>
      <c r="BZ943" s="20">
        <f>Data!EK943</f>
        <v>0</v>
      </c>
      <c r="CA943" s="20">
        <f>Data!EL943</f>
        <v>0</v>
      </c>
      <c r="CB943" s="20">
        <f>Data!EM943</f>
        <v>0</v>
      </c>
      <c r="CC943" s="20">
        <f>Data!EN943</f>
        <v>0</v>
      </c>
      <c r="CD943" s="20">
        <f>Data!EO943</f>
        <v>0</v>
      </c>
      <c r="CE943" s="20">
        <f>Data!EP943</f>
        <v>0</v>
      </c>
      <c r="CF943" s="50" t="str">
        <f>IF(ISBLANK(Data!EQ943), "", Data!EQ943)</f>
        <v/>
      </c>
      <c r="CG943" s="50" t="str">
        <f>IF(ISBLANK(Data!ER943), "", Data!ER943)</f>
        <v/>
      </c>
      <c r="CH943" s="61" t="str">
        <f>IF(ISBLANK(Data!ES943), "", Data!ES943)</f>
        <v/>
      </c>
      <c r="CI943" s="61" t="str">
        <f>IF(ISBLANK(Data!ET943), "", Data!ET943)</f>
        <v/>
      </c>
    </row>
    <row r="944" spans="1:87" x14ac:dyDescent="0.45">
      <c r="A944" s="50" t="str">
        <f>IF(ISBLANK(Data!A944), "", Data!A944)</f>
        <v/>
      </c>
      <c r="B944" s="50" t="str">
        <f>IF(ISBLANK(Data!B944), "", Data!B944)</f>
        <v/>
      </c>
      <c r="C944" s="50" t="str">
        <f>IF(ISBLANK(Data!C944), "", Data!C944)</f>
        <v/>
      </c>
      <c r="D944" s="50" t="str">
        <f>IF(ISBLANK(Data!D944), "", Data!D944)</f>
        <v/>
      </c>
      <c r="E944" s="50" t="str">
        <f>IF(ISBLANK(Data!E944), "", Data!E944)</f>
        <v/>
      </c>
      <c r="F944" s="50" t="str">
        <f>IF(ISBLANK(Data!F944), "", Data!F944)</f>
        <v/>
      </c>
      <c r="G944" s="50" t="str">
        <f>IF(ISBLANK(Data!G944), "", Data!G944)</f>
        <v/>
      </c>
      <c r="H944" s="50" t="str">
        <f>IF(ISBLANK(Data!H944), "", Data!H944)</f>
        <v/>
      </c>
      <c r="I944" s="50" t="str">
        <f>IF(ISBLANK(Data!I944), "", Data!I944)</f>
        <v/>
      </c>
      <c r="J944" s="50" t="str">
        <f>IF(ISBLANK(Data!J944), "", Data!J944)</f>
        <v/>
      </c>
      <c r="K944" s="50" t="str">
        <f>IF(ISBLANK(Data!K944), "", Data!K944)</f>
        <v/>
      </c>
      <c r="L944" s="50" t="str">
        <f>IF(ISBLANK(Data!L944), "", Data!L944)</f>
        <v/>
      </c>
      <c r="M944" s="50" t="str">
        <f>IF(ISBLANK(Data!M944), "", Data!M944)</f>
        <v/>
      </c>
      <c r="N944" s="50" t="str">
        <f>IF(ISBLANK(Data!N944), "", Data!N944)</f>
        <v/>
      </c>
      <c r="O944" s="50" t="str">
        <f>IF(ISBLANK(Data!O944), "", Data!O944)</f>
        <v/>
      </c>
      <c r="P944" s="50" t="str">
        <f>IF(ISBLANK(Data!P944), "", Data!P944)</f>
        <v/>
      </c>
      <c r="Q944" s="50" t="str">
        <f>IF(ISBLANK(Data!Q944), "", Data!Q944)</f>
        <v/>
      </c>
      <c r="R944" s="50" t="str">
        <f>IF(ISBLANK(Data!R944), "", Data!R944)</f>
        <v/>
      </c>
      <c r="S944" s="20">
        <f>Data!W944-Data!CD944</f>
        <v>0</v>
      </c>
      <c r="T944" s="20">
        <f>Data!X944-Data!CE944</f>
        <v>0</v>
      </c>
      <c r="U944" s="20">
        <f>Data!Y944-Data!CF944</f>
        <v>0</v>
      </c>
      <c r="V944" s="20">
        <f>Data!Z944-Data!CG944</f>
        <v>0</v>
      </c>
      <c r="W944" s="20">
        <f>Data!AA944-Data!CH944</f>
        <v>0</v>
      </c>
      <c r="X944" s="20">
        <f>Data!AB944-Data!CI944</f>
        <v>0</v>
      </c>
      <c r="Y944" s="20">
        <f>Data!AC944-Data!CJ944</f>
        <v>0</v>
      </c>
      <c r="Z944" s="20">
        <f>Data!AD944-Data!CK944</f>
        <v>0</v>
      </c>
      <c r="AA944" s="20">
        <f>Data!AE944-Data!CL944</f>
        <v>0</v>
      </c>
      <c r="AB944" s="20">
        <f>Data!AF944-Data!CM944</f>
        <v>0</v>
      </c>
      <c r="AC944" s="20">
        <f>Data!AG944-Data!CN944</f>
        <v>0</v>
      </c>
      <c r="AD944" s="20">
        <f>Data!AH944-Data!CO944</f>
        <v>0</v>
      </c>
      <c r="AE944" s="20">
        <f>Data!AI944-Data!CP944</f>
        <v>0</v>
      </c>
      <c r="AF944" s="20">
        <f>Data!AJ944-Data!CQ944</f>
        <v>0</v>
      </c>
      <c r="AG944" s="20">
        <f>Data!AK944-Data!CR944</f>
        <v>0</v>
      </c>
      <c r="AH944" s="20">
        <f>Data!AL944-Data!CS944</f>
        <v>0</v>
      </c>
      <c r="AI944" s="20">
        <f>Data!AM944-Data!CT944</f>
        <v>0</v>
      </c>
      <c r="AJ944" s="20">
        <f>Data!AN944-Data!CU944</f>
        <v>0</v>
      </c>
      <c r="AK944" s="20">
        <f>Data!AO944-Data!CV944</f>
        <v>0</v>
      </c>
      <c r="AL944" s="20">
        <f>Data!AP944-Data!CW944</f>
        <v>0</v>
      </c>
      <c r="AM944" s="20">
        <f>Data!AQ944-Data!CX944</f>
        <v>0</v>
      </c>
      <c r="AN944" s="20">
        <f>Data!AR944-Data!CY944</f>
        <v>0</v>
      </c>
      <c r="AO944" s="20">
        <f>Data!AS944-Data!CZ944</f>
        <v>0</v>
      </c>
      <c r="AP944" s="20">
        <f>Data!AT944-Data!DA944</f>
        <v>0</v>
      </c>
      <c r="AQ944" s="20">
        <f>Data!AU944-Data!DB944</f>
        <v>0</v>
      </c>
      <c r="AR944" s="20">
        <f>Data!AV944-Data!DC944</f>
        <v>0</v>
      </c>
      <c r="AS944" s="20">
        <f>Data!AW944-Data!DD944</f>
        <v>0</v>
      </c>
      <c r="AT944" s="20">
        <f>Data!AX944-Data!DE944</f>
        <v>0</v>
      </c>
      <c r="AU944" s="20">
        <f>Data!AY944-Data!DF944</f>
        <v>0</v>
      </c>
      <c r="AV944" s="20">
        <f>Data!AZ944-Data!DG944</f>
        <v>0</v>
      </c>
      <c r="AW944" s="20">
        <f>Data!BA944-Data!DH944</f>
        <v>0</v>
      </c>
      <c r="AX944" s="20">
        <f>Data!BB944-Data!DI944</f>
        <v>0</v>
      </c>
      <c r="AY944" s="20">
        <f>Data!BC944-Data!DJ944</f>
        <v>0</v>
      </c>
      <c r="AZ944" s="20">
        <f>Data!BD944-Data!DK944</f>
        <v>0</v>
      </c>
      <c r="BA944" s="20">
        <f>Data!BE944-Data!DL944</f>
        <v>0</v>
      </c>
      <c r="BB944" s="20">
        <f>Data!BF944-Data!DM944</f>
        <v>0</v>
      </c>
      <c r="BC944" s="20">
        <f>Data!BG944-Data!DN944</f>
        <v>0</v>
      </c>
      <c r="BD944" s="20">
        <f>Data!BH944-Data!DO944</f>
        <v>0</v>
      </c>
      <c r="BE944" s="20">
        <f>Data!BI944-Data!DP944</f>
        <v>0</v>
      </c>
      <c r="BF944" s="20">
        <f>Data!BJ944-Data!DQ944</f>
        <v>0</v>
      </c>
      <c r="BG944" s="20">
        <f>Data!BK944-Data!DR944</f>
        <v>0</v>
      </c>
      <c r="BH944" s="20">
        <f>Data!BL944-Data!DS944</f>
        <v>0</v>
      </c>
      <c r="BI944" s="20">
        <f>Data!BM944-Data!DT944</f>
        <v>0</v>
      </c>
      <c r="BJ944" s="20">
        <f>Data!BN944-Data!DU944</f>
        <v>0</v>
      </c>
      <c r="BK944" s="20">
        <f>Data!BO944-Data!DV944</f>
        <v>0</v>
      </c>
      <c r="BL944" s="20">
        <f>Data!BP944-Data!DW944</f>
        <v>0</v>
      </c>
      <c r="BM944" s="20">
        <f>Data!BQ944-Data!DX944</f>
        <v>0</v>
      </c>
      <c r="BN944" s="20">
        <f>Data!BR944-Data!DY944</f>
        <v>0</v>
      </c>
      <c r="BO944" s="20">
        <f>Data!BS944-Data!DZ944</f>
        <v>0</v>
      </c>
      <c r="BP944" s="20">
        <f>Data!BT944-Data!EA944</f>
        <v>0</v>
      </c>
      <c r="BQ944" s="20">
        <f>Data!BU944-Data!EB944</f>
        <v>0</v>
      </c>
      <c r="BR944" s="20">
        <f>Data!BV944-Data!EC944</f>
        <v>0</v>
      </c>
      <c r="BS944" s="20">
        <f>Data!BW944-Data!ED944</f>
        <v>0</v>
      </c>
      <c r="BT944" s="20">
        <f>Data!BX944-Data!EE944</f>
        <v>0</v>
      </c>
      <c r="BU944" s="20">
        <f>Data!BY944-Data!EF944</f>
        <v>0</v>
      </c>
      <c r="BV944" s="20">
        <f>Data!BZ944-Data!EG944</f>
        <v>0</v>
      </c>
      <c r="BW944" s="20">
        <f>Data!CA944-Data!EH944</f>
        <v>0</v>
      </c>
      <c r="BX944" s="20">
        <f>Data!CB944-Data!EI944</f>
        <v>0</v>
      </c>
      <c r="BY944" s="20">
        <f>Data!CC944-Data!EJ944</f>
        <v>0</v>
      </c>
      <c r="BZ944" s="20">
        <f>Data!EK944</f>
        <v>0</v>
      </c>
      <c r="CA944" s="20">
        <f>Data!EL944</f>
        <v>0</v>
      </c>
      <c r="CB944" s="20">
        <f>Data!EM944</f>
        <v>0</v>
      </c>
      <c r="CC944" s="20">
        <f>Data!EN944</f>
        <v>0</v>
      </c>
      <c r="CD944" s="20">
        <f>Data!EO944</f>
        <v>0</v>
      </c>
      <c r="CE944" s="20">
        <f>Data!EP944</f>
        <v>0</v>
      </c>
      <c r="CF944" s="50" t="str">
        <f>IF(ISBLANK(Data!EQ944), "", Data!EQ944)</f>
        <v/>
      </c>
      <c r="CG944" s="50" t="str">
        <f>IF(ISBLANK(Data!ER944), "", Data!ER944)</f>
        <v/>
      </c>
      <c r="CH944" s="61" t="str">
        <f>IF(ISBLANK(Data!ES944), "", Data!ES944)</f>
        <v/>
      </c>
      <c r="CI944" s="61" t="str">
        <f>IF(ISBLANK(Data!ET944), "", Data!ET944)</f>
        <v/>
      </c>
    </row>
    <row r="945" spans="1:87" x14ac:dyDescent="0.45">
      <c r="A945" s="50" t="str">
        <f>IF(ISBLANK(Data!A945), "", Data!A945)</f>
        <v/>
      </c>
      <c r="B945" s="50" t="str">
        <f>IF(ISBLANK(Data!B945), "", Data!B945)</f>
        <v/>
      </c>
      <c r="C945" s="50" t="str">
        <f>IF(ISBLANK(Data!C945), "", Data!C945)</f>
        <v/>
      </c>
      <c r="D945" s="50" t="str">
        <f>IF(ISBLANK(Data!D945), "", Data!D945)</f>
        <v/>
      </c>
      <c r="E945" s="50" t="str">
        <f>IF(ISBLANK(Data!E945), "", Data!E945)</f>
        <v/>
      </c>
      <c r="F945" s="50" t="str">
        <f>IF(ISBLANK(Data!F945), "", Data!F945)</f>
        <v/>
      </c>
      <c r="G945" s="50" t="str">
        <f>IF(ISBLANK(Data!G945), "", Data!G945)</f>
        <v/>
      </c>
      <c r="H945" s="50" t="str">
        <f>IF(ISBLANK(Data!H945), "", Data!H945)</f>
        <v/>
      </c>
      <c r="I945" s="50" t="str">
        <f>IF(ISBLANK(Data!I945), "", Data!I945)</f>
        <v/>
      </c>
      <c r="J945" s="50" t="str">
        <f>IF(ISBLANK(Data!J945), "", Data!J945)</f>
        <v/>
      </c>
      <c r="K945" s="50" t="str">
        <f>IF(ISBLANK(Data!K945), "", Data!K945)</f>
        <v/>
      </c>
      <c r="L945" s="50" t="str">
        <f>IF(ISBLANK(Data!L945), "", Data!L945)</f>
        <v/>
      </c>
      <c r="M945" s="50" t="str">
        <f>IF(ISBLANK(Data!M945), "", Data!M945)</f>
        <v/>
      </c>
      <c r="N945" s="50" t="str">
        <f>IF(ISBLANK(Data!N945), "", Data!N945)</f>
        <v/>
      </c>
      <c r="O945" s="50" t="str">
        <f>IF(ISBLANK(Data!O945), "", Data!O945)</f>
        <v/>
      </c>
      <c r="P945" s="50" t="str">
        <f>IF(ISBLANK(Data!P945), "", Data!P945)</f>
        <v/>
      </c>
      <c r="Q945" s="50" t="str">
        <f>IF(ISBLANK(Data!Q945), "", Data!Q945)</f>
        <v/>
      </c>
      <c r="R945" s="50" t="str">
        <f>IF(ISBLANK(Data!R945), "", Data!R945)</f>
        <v/>
      </c>
      <c r="S945" s="20">
        <f>Data!W945-Data!CD945</f>
        <v>0</v>
      </c>
      <c r="T945" s="20">
        <f>Data!X945-Data!CE945</f>
        <v>0</v>
      </c>
      <c r="U945" s="20">
        <f>Data!Y945-Data!CF945</f>
        <v>0</v>
      </c>
      <c r="V945" s="20">
        <f>Data!Z945-Data!CG945</f>
        <v>0</v>
      </c>
      <c r="W945" s="20">
        <f>Data!AA945-Data!CH945</f>
        <v>0</v>
      </c>
      <c r="X945" s="20">
        <f>Data!AB945-Data!CI945</f>
        <v>0</v>
      </c>
      <c r="Y945" s="20">
        <f>Data!AC945-Data!CJ945</f>
        <v>0</v>
      </c>
      <c r="Z945" s="20">
        <f>Data!AD945-Data!CK945</f>
        <v>0</v>
      </c>
      <c r="AA945" s="20">
        <f>Data!AE945-Data!CL945</f>
        <v>0</v>
      </c>
      <c r="AB945" s="20">
        <f>Data!AF945-Data!CM945</f>
        <v>0</v>
      </c>
      <c r="AC945" s="20">
        <f>Data!AG945-Data!CN945</f>
        <v>0</v>
      </c>
      <c r="AD945" s="20">
        <f>Data!AH945-Data!CO945</f>
        <v>0</v>
      </c>
      <c r="AE945" s="20">
        <f>Data!AI945-Data!CP945</f>
        <v>0</v>
      </c>
      <c r="AF945" s="20">
        <f>Data!AJ945-Data!CQ945</f>
        <v>0</v>
      </c>
      <c r="AG945" s="20">
        <f>Data!AK945-Data!CR945</f>
        <v>0</v>
      </c>
      <c r="AH945" s="20">
        <f>Data!AL945-Data!CS945</f>
        <v>0</v>
      </c>
      <c r="AI945" s="20">
        <f>Data!AM945-Data!CT945</f>
        <v>0</v>
      </c>
      <c r="AJ945" s="20">
        <f>Data!AN945-Data!CU945</f>
        <v>0</v>
      </c>
      <c r="AK945" s="20">
        <f>Data!AO945-Data!CV945</f>
        <v>0</v>
      </c>
      <c r="AL945" s="20">
        <f>Data!AP945-Data!CW945</f>
        <v>0</v>
      </c>
      <c r="AM945" s="20">
        <f>Data!AQ945-Data!CX945</f>
        <v>0</v>
      </c>
      <c r="AN945" s="20">
        <f>Data!AR945-Data!CY945</f>
        <v>0</v>
      </c>
      <c r="AO945" s="20">
        <f>Data!AS945-Data!CZ945</f>
        <v>0</v>
      </c>
      <c r="AP945" s="20">
        <f>Data!AT945-Data!DA945</f>
        <v>0</v>
      </c>
      <c r="AQ945" s="20">
        <f>Data!AU945-Data!DB945</f>
        <v>0</v>
      </c>
      <c r="AR945" s="20">
        <f>Data!AV945-Data!DC945</f>
        <v>0</v>
      </c>
      <c r="AS945" s="20">
        <f>Data!AW945-Data!DD945</f>
        <v>0</v>
      </c>
      <c r="AT945" s="20">
        <f>Data!AX945-Data!DE945</f>
        <v>0</v>
      </c>
      <c r="AU945" s="20">
        <f>Data!AY945-Data!DF945</f>
        <v>0</v>
      </c>
      <c r="AV945" s="20">
        <f>Data!AZ945-Data!DG945</f>
        <v>0</v>
      </c>
      <c r="AW945" s="20">
        <f>Data!BA945-Data!DH945</f>
        <v>0</v>
      </c>
      <c r="AX945" s="20">
        <f>Data!BB945-Data!DI945</f>
        <v>0</v>
      </c>
      <c r="AY945" s="20">
        <f>Data!BC945-Data!DJ945</f>
        <v>0</v>
      </c>
      <c r="AZ945" s="20">
        <f>Data!BD945-Data!DK945</f>
        <v>0</v>
      </c>
      <c r="BA945" s="20">
        <f>Data!BE945-Data!DL945</f>
        <v>0</v>
      </c>
      <c r="BB945" s="20">
        <f>Data!BF945-Data!DM945</f>
        <v>0</v>
      </c>
      <c r="BC945" s="20">
        <f>Data!BG945-Data!DN945</f>
        <v>0</v>
      </c>
      <c r="BD945" s="20">
        <f>Data!BH945-Data!DO945</f>
        <v>0</v>
      </c>
      <c r="BE945" s="20">
        <f>Data!BI945-Data!DP945</f>
        <v>0</v>
      </c>
      <c r="BF945" s="20">
        <f>Data!BJ945-Data!DQ945</f>
        <v>0</v>
      </c>
      <c r="BG945" s="20">
        <f>Data!BK945-Data!DR945</f>
        <v>0</v>
      </c>
      <c r="BH945" s="20">
        <f>Data!BL945-Data!DS945</f>
        <v>0</v>
      </c>
      <c r="BI945" s="20">
        <f>Data!BM945-Data!DT945</f>
        <v>0</v>
      </c>
      <c r="BJ945" s="20">
        <f>Data!BN945-Data!DU945</f>
        <v>0</v>
      </c>
      <c r="BK945" s="20">
        <f>Data!BO945-Data!DV945</f>
        <v>0</v>
      </c>
      <c r="BL945" s="20">
        <f>Data!BP945-Data!DW945</f>
        <v>0</v>
      </c>
      <c r="BM945" s="20">
        <f>Data!BQ945-Data!DX945</f>
        <v>0</v>
      </c>
      <c r="BN945" s="20">
        <f>Data!BR945-Data!DY945</f>
        <v>0</v>
      </c>
      <c r="BO945" s="20">
        <f>Data!BS945-Data!DZ945</f>
        <v>0</v>
      </c>
      <c r="BP945" s="20">
        <f>Data!BT945-Data!EA945</f>
        <v>0</v>
      </c>
      <c r="BQ945" s="20">
        <f>Data!BU945-Data!EB945</f>
        <v>0</v>
      </c>
      <c r="BR945" s="20">
        <f>Data!BV945-Data!EC945</f>
        <v>0</v>
      </c>
      <c r="BS945" s="20">
        <f>Data!BW945-Data!ED945</f>
        <v>0</v>
      </c>
      <c r="BT945" s="20">
        <f>Data!BX945-Data!EE945</f>
        <v>0</v>
      </c>
      <c r="BU945" s="20">
        <f>Data!BY945-Data!EF945</f>
        <v>0</v>
      </c>
      <c r="BV945" s="20">
        <f>Data!BZ945-Data!EG945</f>
        <v>0</v>
      </c>
      <c r="BW945" s="20">
        <f>Data!CA945-Data!EH945</f>
        <v>0</v>
      </c>
      <c r="BX945" s="20">
        <f>Data!CB945-Data!EI945</f>
        <v>0</v>
      </c>
      <c r="BY945" s="20">
        <f>Data!CC945-Data!EJ945</f>
        <v>0</v>
      </c>
      <c r="BZ945" s="20">
        <f>Data!EK945</f>
        <v>0</v>
      </c>
      <c r="CA945" s="20">
        <f>Data!EL945</f>
        <v>0</v>
      </c>
      <c r="CB945" s="20">
        <f>Data!EM945</f>
        <v>0</v>
      </c>
      <c r="CC945" s="20">
        <f>Data!EN945</f>
        <v>0</v>
      </c>
      <c r="CD945" s="20">
        <f>Data!EO945</f>
        <v>0</v>
      </c>
      <c r="CE945" s="20">
        <f>Data!EP945</f>
        <v>0</v>
      </c>
      <c r="CF945" s="50" t="str">
        <f>IF(ISBLANK(Data!EQ945), "", Data!EQ945)</f>
        <v/>
      </c>
      <c r="CG945" s="50" t="str">
        <f>IF(ISBLANK(Data!ER945), "", Data!ER945)</f>
        <v/>
      </c>
      <c r="CH945" s="61" t="str">
        <f>IF(ISBLANK(Data!ES945), "", Data!ES945)</f>
        <v/>
      </c>
      <c r="CI945" s="61" t="str">
        <f>IF(ISBLANK(Data!ET945), "", Data!ET945)</f>
        <v/>
      </c>
    </row>
    <row r="946" spans="1:87" x14ac:dyDescent="0.45">
      <c r="A946" s="50" t="str">
        <f>IF(ISBLANK(Data!A946), "", Data!A946)</f>
        <v/>
      </c>
      <c r="B946" s="50" t="str">
        <f>IF(ISBLANK(Data!B946), "", Data!B946)</f>
        <v/>
      </c>
      <c r="C946" s="50" t="str">
        <f>IF(ISBLANK(Data!C946), "", Data!C946)</f>
        <v/>
      </c>
      <c r="D946" s="50" t="str">
        <f>IF(ISBLANK(Data!D946), "", Data!D946)</f>
        <v/>
      </c>
      <c r="E946" s="50" t="str">
        <f>IF(ISBLANK(Data!E946), "", Data!E946)</f>
        <v/>
      </c>
      <c r="F946" s="50" t="str">
        <f>IF(ISBLANK(Data!F946), "", Data!F946)</f>
        <v/>
      </c>
      <c r="G946" s="50" t="str">
        <f>IF(ISBLANK(Data!G946), "", Data!G946)</f>
        <v/>
      </c>
      <c r="H946" s="50" t="str">
        <f>IF(ISBLANK(Data!H946), "", Data!H946)</f>
        <v/>
      </c>
      <c r="I946" s="50" t="str">
        <f>IF(ISBLANK(Data!I946), "", Data!I946)</f>
        <v/>
      </c>
      <c r="J946" s="50" t="str">
        <f>IF(ISBLANK(Data!J946), "", Data!J946)</f>
        <v/>
      </c>
      <c r="K946" s="50" t="str">
        <f>IF(ISBLANK(Data!K946), "", Data!K946)</f>
        <v/>
      </c>
      <c r="L946" s="50" t="str">
        <f>IF(ISBLANK(Data!L946), "", Data!L946)</f>
        <v/>
      </c>
      <c r="M946" s="50" t="str">
        <f>IF(ISBLANK(Data!M946), "", Data!M946)</f>
        <v/>
      </c>
      <c r="N946" s="50" t="str">
        <f>IF(ISBLANK(Data!N946), "", Data!N946)</f>
        <v/>
      </c>
      <c r="O946" s="50" t="str">
        <f>IF(ISBLANK(Data!O946), "", Data!O946)</f>
        <v/>
      </c>
      <c r="P946" s="50" t="str">
        <f>IF(ISBLANK(Data!P946), "", Data!P946)</f>
        <v/>
      </c>
      <c r="Q946" s="50" t="str">
        <f>IF(ISBLANK(Data!Q946), "", Data!Q946)</f>
        <v/>
      </c>
      <c r="R946" s="50" t="str">
        <f>IF(ISBLANK(Data!R946), "", Data!R946)</f>
        <v/>
      </c>
      <c r="S946" s="20">
        <f>Data!W946-Data!CD946</f>
        <v>0</v>
      </c>
      <c r="T946" s="20">
        <f>Data!X946-Data!CE946</f>
        <v>0</v>
      </c>
      <c r="U946" s="20">
        <f>Data!Y946-Data!CF946</f>
        <v>0</v>
      </c>
      <c r="V946" s="20">
        <f>Data!Z946-Data!CG946</f>
        <v>0</v>
      </c>
      <c r="W946" s="20">
        <f>Data!AA946-Data!CH946</f>
        <v>0</v>
      </c>
      <c r="X946" s="20">
        <f>Data!AB946-Data!CI946</f>
        <v>0</v>
      </c>
      <c r="Y946" s="20">
        <f>Data!AC946-Data!CJ946</f>
        <v>0</v>
      </c>
      <c r="Z946" s="20">
        <f>Data!AD946-Data!CK946</f>
        <v>0</v>
      </c>
      <c r="AA946" s="20">
        <f>Data!AE946-Data!CL946</f>
        <v>0</v>
      </c>
      <c r="AB946" s="20">
        <f>Data!AF946-Data!CM946</f>
        <v>0</v>
      </c>
      <c r="AC946" s="20">
        <f>Data!AG946-Data!CN946</f>
        <v>0</v>
      </c>
      <c r="AD946" s="20">
        <f>Data!AH946-Data!CO946</f>
        <v>0</v>
      </c>
      <c r="AE946" s="20">
        <f>Data!AI946-Data!CP946</f>
        <v>0</v>
      </c>
      <c r="AF946" s="20">
        <f>Data!AJ946-Data!CQ946</f>
        <v>0</v>
      </c>
      <c r="AG946" s="20">
        <f>Data!AK946-Data!CR946</f>
        <v>0</v>
      </c>
      <c r="AH946" s="20">
        <f>Data!AL946-Data!CS946</f>
        <v>0</v>
      </c>
      <c r="AI946" s="20">
        <f>Data!AM946-Data!CT946</f>
        <v>0</v>
      </c>
      <c r="AJ946" s="20">
        <f>Data!AN946-Data!CU946</f>
        <v>0</v>
      </c>
      <c r="AK946" s="20">
        <f>Data!AO946-Data!CV946</f>
        <v>0</v>
      </c>
      <c r="AL946" s="20">
        <f>Data!AP946-Data!CW946</f>
        <v>0</v>
      </c>
      <c r="AM946" s="20">
        <f>Data!AQ946-Data!CX946</f>
        <v>0</v>
      </c>
      <c r="AN946" s="20">
        <f>Data!AR946-Data!CY946</f>
        <v>0</v>
      </c>
      <c r="AO946" s="20">
        <f>Data!AS946-Data!CZ946</f>
        <v>0</v>
      </c>
      <c r="AP946" s="20">
        <f>Data!AT946-Data!DA946</f>
        <v>0</v>
      </c>
      <c r="AQ946" s="20">
        <f>Data!AU946-Data!DB946</f>
        <v>0</v>
      </c>
      <c r="AR946" s="20">
        <f>Data!AV946-Data!DC946</f>
        <v>0</v>
      </c>
      <c r="AS946" s="20">
        <f>Data!AW946-Data!DD946</f>
        <v>0</v>
      </c>
      <c r="AT946" s="20">
        <f>Data!AX946-Data!DE946</f>
        <v>0</v>
      </c>
      <c r="AU946" s="20">
        <f>Data!AY946-Data!DF946</f>
        <v>0</v>
      </c>
      <c r="AV946" s="20">
        <f>Data!AZ946-Data!DG946</f>
        <v>0</v>
      </c>
      <c r="AW946" s="20">
        <f>Data!BA946-Data!DH946</f>
        <v>0</v>
      </c>
      <c r="AX946" s="20">
        <f>Data!BB946-Data!DI946</f>
        <v>0</v>
      </c>
      <c r="AY946" s="20">
        <f>Data!BC946-Data!DJ946</f>
        <v>0</v>
      </c>
      <c r="AZ946" s="20">
        <f>Data!BD946-Data!DK946</f>
        <v>0</v>
      </c>
      <c r="BA946" s="20">
        <f>Data!BE946-Data!DL946</f>
        <v>0</v>
      </c>
      <c r="BB946" s="20">
        <f>Data!BF946-Data!DM946</f>
        <v>0</v>
      </c>
      <c r="BC946" s="20">
        <f>Data!BG946-Data!DN946</f>
        <v>0</v>
      </c>
      <c r="BD946" s="20">
        <f>Data!BH946-Data!DO946</f>
        <v>0</v>
      </c>
      <c r="BE946" s="20">
        <f>Data!BI946-Data!DP946</f>
        <v>0</v>
      </c>
      <c r="BF946" s="20">
        <f>Data!BJ946-Data!DQ946</f>
        <v>0</v>
      </c>
      <c r="BG946" s="20">
        <f>Data!BK946-Data!DR946</f>
        <v>0</v>
      </c>
      <c r="BH946" s="20">
        <f>Data!BL946-Data!DS946</f>
        <v>0</v>
      </c>
      <c r="BI946" s="20">
        <f>Data!BM946-Data!DT946</f>
        <v>0</v>
      </c>
      <c r="BJ946" s="20">
        <f>Data!BN946-Data!DU946</f>
        <v>0</v>
      </c>
      <c r="BK946" s="20">
        <f>Data!BO946-Data!DV946</f>
        <v>0</v>
      </c>
      <c r="BL946" s="20">
        <f>Data!BP946-Data!DW946</f>
        <v>0</v>
      </c>
      <c r="BM946" s="20">
        <f>Data!BQ946-Data!DX946</f>
        <v>0</v>
      </c>
      <c r="BN946" s="20">
        <f>Data!BR946-Data!DY946</f>
        <v>0</v>
      </c>
      <c r="BO946" s="20">
        <f>Data!BS946-Data!DZ946</f>
        <v>0</v>
      </c>
      <c r="BP946" s="20">
        <f>Data!BT946-Data!EA946</f>
        <v>0</v>
      </c>
      <c r="BQ946" s="20">
        <f>Data!BU946-Data!EB946</f>
        <v>0</v>
      </c>
      <c r="BR946" s="20">
        <f>Data!BV946-Data!EC946</f>
        <v>0</v>
      </c>
      <c r="BS946" s="20">
        <f>Data!BW946-Data!ED946</f>
        <v>0</v>
      </c>
      <c r="BT946" s="20">
        <f>Data!BX946-Data!EE946</f>
        <v>0</v>
      </c>
      <c r="BU946" s="20">
        <f>Data!BY946-Data!EF946</f>
        <v>0</v>
      </c>
      <c r="BV946" s="20">
        <f>Data!BZ946-Data!EG946</f>
        <v>0</v>
      </c>
      <c r="BW946" s="20">
        <f>Data!CA946-Data!EH946</f>
        <v>0</v>
      </c>
      <c r="BX946" s="20">
        <f>Data!CB946-Data!EI946</f>
        <v>0</v>
      </c>
      <c r="BY946" s="20">
        <f>Data!CC946-Data!EJ946</f>
        <v>0</v>
      </c>
      <c r="BZ946" s="20">
        <f>Data!EK946</f>
        <v>0</v>
      </c>
      <c r="CA946" s="20">
        <f>Data!EL946</f>
        <v>0</v>
      </c>
      <c r="CB946" s="20">
        <f>Data!EM946</f>
        <v>0</v>
      </c>
      <c r="CC946" s="20">
        <f>Data!EN946</f>
        <v>0</v>
      </c>
      <c r="CD946" s="20">
        <f>Data!EO946</f>
        <v>0</v>
      </c>
      <c r="CE946" s="20">
        <f>Data!EP946</f>
        <v>0</v>
      </c>
      <c r="CF946" s="50" t="str">
        <f>IF(ISBLANK(Data!EQ946), "", Data!EQ946)</f>
        <v/>
      </c>
      <c r="CG946" s="50" t="str">
        <f>IF(ISBLANK(Data!ER946), "", Data!ER946)</f>
        <v/>
      </c>
      <c r="CH946" s="61" t="str">
        <f>IF(ISBLANK(Data!ES946), "", Data!ES946)</f>
        <v/>
      </c>
      <c r="CI946" s="61" t="str">
        <f>IF(ISBLANK(Data!ET946), "", Data!ET946)</f>
        <v/>
      </c>
    </row>
    <row r="947" spans="1:87" x14ac:dyDescent="0.45">
      <c r="A947" s="50" t="str">
        <f>IF(ISBLANK(Data!A947), "", Data!A947)</f>
        <v/>
      </c>
      <c r="B947" s="50" t="str">
        <f>IF(ISBLANK(Data!B947), "", Data!B947)</f>
        <v/>
      </c>
      <c r="C947" s="50" t="str">
        <f>IF(ISBLANK(Data!C947), "", Data!C947)</f>
        <v/>
      </c>
      <c r="D947" s="50" t="str">
        <f>IF(ISBLANK(Data!D947), "", Data!D947)</f>
        <v/>
      </c>
      <c r="E947" s="50" t="str">
        <f>IF(ISBLANK(Data!E947), "", Data!E947)</f>
        <v/>
      </c>
      <c r="F947" s="50" t="str">
        <f>IF(ISBLANK(Data!F947), "", Data!F947)</f>
        <v/>
      </c>
      <c r="G947" s="50" t="str">
        <f>IF(ISBLANK(Data!G947), "", Data!G947)</f>
        <v/>
      </c>
      <c r="H947" s="50" t="str">
        <f>IF(ISBLANK(Data!H947), "", Data!H947)</f>
        <v/>
      </c>
      <c r="I947" s="50" t="str">
        <f>IF(ISBLANK(Data!I947), "", Data!I947)</f>
        <v/>
      </c>
      <c r="J947" s="50" t="str">
        <f>IF(ISBLANK(Data!J947), "", Data!J947)</f>
        <v/>
      </c>
      <c r="K947" s="50" t="str">
        <f>IF(ISBLANK(Data!K947), "", Data!K947)</f>
        <v/>
      </c>
      <c r="L947" s="50" t="str">
        <f>IF(ISBLANK(Data!L947), "", Data!L947)</f>
        <v/>
      </c>
      <c r="M947" s="50" t="str">
        <f>IF(ISBLANK(Data!M947), "", Data!M947)</f>
        <v/>
      </c>
      <c r="N947" s="50" t="str">
        <f>IF(ISBLANK(Data!N947), "", Data!N947)</f>
        <v/>
      </c>
      <c r="O947" s="50" t="str">
        <f>IF(ISBLANK(Data!O947), "", Data!O947)</f>
        <v/>
      </c>
      <c r="P947" s="50" t="str">
        <f>IF(ISBLANK(Data!P947), "", Data!P947)</f>
        <v/>
      </c>
      <c r="Q947" s="50" t="str">
        <f>IF(ISBLANK(Data!Q947), "", Data!Q947)</f>
        <v/>
      </c>
      <c r="R947" s="50" t="str">
        <f>IF(ISBLANK(Data!R947), "", Data!R947)</f>
        <v/>
      </c>
      <c r="S947" s="20">
        <f>Data!W947-Data!CD947</f>
        <v>0</v>
      </c>
      <c r="T947" s="20">
        <f>Data!X947-Data!CE947</f>
        <v>0</v>
      </c>
      <c r="U947" s="20">
        <f>Data!Y947-Data!CF947</f>
        <v>0</v>
      </c>
      <c r="V947" s="20">
        <f>Data!Z947-Data!CG947</f>
        <v>0</v>
      </c>
      <c r="W947" s="20">
        <f>Data!AA947-Data!CH947</f>
        <v>0</v>
      </c>
      <c r="X947" s="20">
        <f>Data!AB947-Data!CI947</f>
        <v>0</v>
      </c>
      <c r="Y947" s="20">
        <f>Data!AC947-Data!CJ947</f>
        <v>0</v>
      </c>
      <c r="Z947" s="20">
        <f>Data!AD947-Data!CK947</f>
        <v>0</v>
      </c>
      <c r="AA947" s="20">
        <f>Data!AE947-Data!CL947</f>
        <v>0</v>
      </c>
      <c r="AB947" s="20">
        <f>Data!AF947-Data!CM947</f>
        <v>0</v>
      </c>
      <c r="AC947" s="20">
        <f>Data!AG947-Data!CN947</f>
        <v>0</v>
      </c>
      <c r="AD947" s="20">
        <f>Data!AH947-Data!CO947</f>
        <v>0</v>
      </c>
      <c r="AE947" s="20">
        <f>Data!AI947-Data!CP947</f>
        <v>0</v>
      </c>
      <c r="AF947" s="20">
        <f>Data!AJ947-Data!CQ947</f>
        <v>0</v>
      </c>
      <c r="AG947" s="20">
        <f>Data!AK947-Data!CR947</f>
        <v>0</v>
      </c>
      <c r="AH947" s="20">
        <f>Data!AL947-Data!CS947</f>
        <v>0</v>
      </c>
      <c r="AI947" s="20">
        <f>Data!AM947-Data!CT947</f>
        <v>0</v>
      </c>
      <c r="AJ947" s="20">
        <f>Data!AN947-Data!CU947</f>
        <v>0</v>
      </c>
      <c r="AK947" s="20">
        <f>Data!AO947-Data!CV947</f>
        <v>0</v>
      </c>
      <c r="AL947" s="20">
        <f>Data!AP947-Data!CW947</f>
        <v>0</v>
      </c>
      <c r="AM947" s="20">
        <f>Data!AQ947-Data!CX947</f>
        <v>0</v>
      </c>
      <c r="AN947" s="20">
        <f>Data!AR947-Data!CY947</f>
        <v>0</v>
      </c>
      <c r="AO947" s="20">
        <f>Data!AS947-Data!CZ947</f>
        <v>0</v>
      </c>
      <c r="AP947" s="20">
        <f>Data!AT947-Data!DA947</f>
        <v>0</v>
      </c>
      <c r="AQ947" s="20">
        <f>Data!AU947-Data!DB947</f>
        <v>0</v>
      </c>
      <c r="AR947" s="20">
        <f>Data!AV947-Data!DC947</f>
        <v>0</v>
      </c>
      <c r="AS947" s="20">
        <f>Data!AW947-Data!DD947</f>
        <v>0</v>
      </c>
      <c r="AT947" s="20">
        <f>Data!AX947-Data!DE947</f>
        <v>0</v>
      </c>
      <c r="AU947" s="20">
        <f>Data!AY947-Data!DF947</f>
        <v>0</v>
      </c>
      <c r="AV947" s="20">
        <f>Data!AZ947-Data!DG947</f>
        <v>0</v>
      </c>
      <c r="AW947" s="20">
        <f>Data!BA947-Data!DH947</f>
        <v>0</v>
      </c>
      <c r="AX947" s="20">
        <f>Data!BB947-Data!DI947</f>
        <v>0</v>
      </c>
      <c r="AY947" s="20">
        <f>Data!BC947-Data!DJ947</f>
        <v>0</v>
      </c>
      <c r="AZ947" s="20">
        <f>Data!BD947-Data!DK947</f>
        <v>0</v>
      </c>
      <c r="BA947" s="20">
        <f>Data!BE947-Data!DL947</f>
        <v>0</v>
      </c>
      <c r="BB947" s="20">
        <f>Data!BF947-Data!DM947</f>
        <v>0</v>
      </c>
      <c r="BC947" s="20">
        <f>Data!BG947-Data!DN947</f>
        <v>0</v>
      </c>
      <c r="BD947" s="20">
        <f>Data!BH947-Data!DO947</f>
        <v>0</v>
      </c>
      <c r="BE947" s="20">
        <f>Data!BI947-Data!DP947</f>
        <v>0</v>
      </c>
      <c r="BF947" s="20">
        <f>Data!BJ947-Data!DQ947</f>
        <v>0</v>
      </c>
      <c r="BG947" s="20">
        <f>Data!BK947-Data!DR947</f>
        <v>0</v>
      </c>
      <c r="BH947" s="20">
        <f>Data!BL947-Data!DS947</f>
        <v>0</v>
      </c>
      <c r="BI947" s="20">
        <f>Data!BM947-Data!DT947</f>
        <v>0</v>
      </c>
      <c r="BJ947" s="20">
        <f>Data!BN947-Data!DU947</f>
        <v>0</v>
      </c>
      <c r="BK947" s="20">
        <f>Data!BO947-Data!DV947</f>
        <v>0</v>
      </c>
      <c r="BL947" s="20">
        <f>Data!BP947-Data!DW947</f>
        <v>0</v>
      </c>
      <c r="BM947" s="20">
        <f>Data!BQ947-Data!DX947</f>
        <v>0</v>
      </c>
      <c r="BN947" s="20">
        <f>Data!BR947-Data!DY947</f>
        <v>0</v>
      </c>
      <c r="BO947" s="20">
        <f>Data!BS947-Data!DZ947</f>
        <v>0</v>
      </c>
      <c r="BP947" s="20">
        <f>Data!BT947-Data!EA947</f>
        <v>0</v>
      </c>
      <c r="BQ947" s="20">
        <f>Data!BU947-Data!EB947</f>
        <v>0</v>
      </c>
      <c r="BR947" s="20">
        <f>Data!BV947-Data!EC947</f>
        <v>0</v>
      </c>
      <c r="BS947" s="20">
        <f>Data!BW947-Data!ED947</f>
        <v>0</v>
      </c>
      <c r="BT947" s="20">
        <f>Data!BX947-Data!EE947</f>
        <v>0</v>
      </c>
      <c r="BU947" s="20">
        <f>Data!BY947-Data!EF947</f>
        <v>0</v>
      </c>
      <c r="BV947" s="20">
        <f>Data!BZ947-Data!EG947</f>
        <v>0</v>
      </c>
      <c r="BW947" s="20">
        <f>Data!CA947-Data!EH947</f>
        <v>0</v>
      </c>
      <c r="BX947" s="20">
        <f>Data!CB947-Data!EI947</f>
        <v>0</v>
      </c>
      <c r="BY947" s="20">
        <f>Data!CC947-Data!EJ947</f>
        <v>0</v>
      </c>
      <c r="BZ947" s="20">
        <f>Data!EK947</f>
        <v>0</v>
      </c>
      <c r="CA947" s="20">
        <f>Data!EL947</f>
        <v>0</v>
      </c>
      <c r="CB947" s="20">
        <f>Data!EM947</f>
        <v>0</v>
      </c>
      <c r="CC947" s="20">
        <f>Data!EN947</f>
        <v>0</v>
      </c>
      <c r="CD947" s="20">
        <f>Data!EO947</f>
        <v>0</v>
      </c>
      <c r="CE947" s="20">
        <f>Data!EP947</f>
        <v>0</v>
      </c>
      <c r="CF947" s="50" t="str">
        <f>IF(ISBLANK(Data!EQ947), "", Data!EQ947)</f>
        <v/>
      </c>
      <c r="CG947" s="50" t="str">
        <f>IF(ISBLANK(Data!ER947), "", Data!ER947)</f>
        <v/>
      </c>
      <c r="CH947" s="61" t="str">
        <f>IF(ISBLANK(Data!ES947), "", Data!ES947)</f>
        <v/>
      </c>
      <c r="CI947" s="61" t="str">
        <f>IF(ISBLANK(Data!ET947), "", Data!ET947)</f>
        <v/>
      </c>
    </row>
    <row r="948" spans="1:87" x14ac:dyDescent="0.45">
      <c r="A948" s="50" t="str">
        <f>IF(ISBLANK(Data!A948), "", Data!A948)</f>
        <v/>
      </c>
      <c r="B948" s="50" t="str">
        <f>IF(ISBLANK(Data!B948), "", Data!B948)</f>
        <v/>
      </c>
      <c r="C948" s="50" t="str">
        <f>IF(ISBLANK(Data!C948), "", Data!C948)</f>
        <v/>
      </c>
      <c r="D948" s="50" t="str">
        <f>IF(ISBLANK(Data!D948), "", Data!D948)</f>
        <v/>
      </c>
      <c r="E948" s="50" t="str">
        <f>IF(ISBLANK(Data!E948), "", Data!E948)</f>
        <v/>
      </c>
      <c r="F948" s="50" t="str">
        <f>IF(ISBLANK(Data!F948), "", Data!F948)</f>
        <v/>
      </c>
      <c r="G948" s="50" t="str">
        <f>IF(ISBLANK(Data!G948), "", Data!G948)</f>
        <v/>
      </c>
      <c r="H948" s="50" t="str">
        <f>IF(ISBLANK(Data!H948), "", Data!H948)</f>
        <v/>
      </c>
      <c r="I948" s="50" t="str">
        <f>IF(ISBLANK(Data!I948), "", Data!I948)</f>
        <v/>
      </c>
      <c r="J948" s="50" t="str">
        <f>IF(ISBLANK(Data!J948), "", Data!J948)</f>
        <v/>
      </c>
      <c r="K948" s="50" t="str">
        <f>IF(ISBLANK(Data!K948), "", Data!K948)</f>
        <v/>
      </c>
      <c r="L948" s="50" t="str">
        <f>IF(ISBLANK(Data!L948), "", Data!L948)</f>
        <v/>
      </c>
      <c r="M948" s="50" t="str">
        <f>IF(ISBLANK(Data!M948), "", Data!M948)</f>
        <v/>
      </c>
      <c r="N948" s="50" t="str">
        <f>IF(ISBLANK(Data!N948), "", Data!N948)</f>
        <v/>
      </c>
      <c r="O948" s="50" t="str">
        <f>IF(ISBLANK(Data!O948), "", Data!O948)</f>
        <v/>
      </c>
      <c r="P948" s="50" t="str">
        <f>IF(ISBLANK(Data!P948), "", Data!P948)</f>
        <v/>
      </c>
      <c r="Q948" s="50" t="str">
        <f>IF(ISBLANK(Data!Q948), "", Data!Q948)</f>
        <v/>
      </c>
      <c r="R948" s="50" t="str">
        <f>IF(ISBLANK(Data!R948), "", Data!R948)</f>
        <v/>
      </c>
      <c r="S948" s="20">
        <f>Data!W948-Data!CD948</f>
        <v>0</v>
      </c>
      <c r="T948" s="20">
        <f>Data!X948-Data!CE948</f>
        <v>0</v>
      </c>
      <c r="U948" s="20">
        <f>Data!Y948-Data!CF948</f>
        <v>0</v>
      </c>
      <c r="V948" s="20">
        <f>Data!Z948-Data!CG948</f>
        <v>0</v>
      </c>
      <c r="W948" s="20">
        <f>Data!AA948-Data!CH948</f>
        <v>0</v>
      </c>
      <c r="X948" s="20">
        <f>Data!AB948-Data!CI948</f>
        <v>0</v>
      </c>
      <c r="Y948" s="20">
        <f>Data!AC948-Data!CJ948</f>
        <v>0</v>
      </c>
      <c r="Z948" s="20">
        <f>Data!AD948-Data!CK948</f>
        <v>0</v>
      </c>
      <c r="AA948" s="20">
        <f>Data!AE948-Data!CL948</f>
        <v>0</v>
      </c>
      <c r="AB948" s="20">
        <f>Data!AF948-Data!CM948</f>
        <v>0</v>
      </c>
      <c r="AC948" s="20">
        <f>Data!AG948-Data!CN948</f>
        <v>0</v>
      </c>
      <c r="AD948" s="20">
        <f>Data!AH948-Data!CO948</f>
        <v>0</v>
      </c>
      <c r="AE948" s="20">
        <f>Data!AI948-Data!CP948</f>
        <v>0</v>
      </c>
      <c r="AF948" s="20">
        <f>Data!AJ948-Data!CQ948</f>
        <v>0</v>
      </c>
      <c r="AG948" s="20">
        <f>Data!AK948-Data!CR948</f>
        <v>0</v>
      </c>
      <c r="AH948" s="20">
        <f>Data!AL948-Data!CS948</f>
        <v>0</v>
      </c>
      <c r="AI948" s="20">
        <f>Data!AM948-Data!CT948</f>
        <v>0</v>
      </c>
      <c r="AJ948" s="20">
        <f>Data!AN948-Data!CU948</f>
        <v>0</v>
      </c>
      <c r="AK948" s="20">
        <f>Data!AO948-Data!CV948</f>
        <v>0</v>
      </c>
      <c r="AL948" s="20">
        <f>Data!AP948-Data!CW948</f>
        <v>0</v>
      </c>
      <c r="AM948" s="20">
        <f>Data!AQ948-Data!CX948</f>
        <v>0</v>
      </c>
      <c r="AN948" s="20">
        <f>Data!AR948-Data!CY948</f>
        <v>0</v>
      </c>
      <c r="AO948" s="20">
        <f>Data!AS948-Data!CZ948</f>
        <v>0</v>
      </c>
      <c r="AP948" s="20">
        <f>Data!AT948-Data!DA948</f>
        <v>0</v>
      </c>
      <c r="AQ948" s="20">
        <f>Data!AU948-Data!DB948</f>
        <v>0</v>
      </c>
      <c r="AR948" s="20">
        <f>Data!AV948-Data!DC948</f>
        <v>0</v>
      </c>
      <c r="AS948" s="20">
        <f>Data!AW948-Data!DD948</f>
        <v>0</v>
      </c>
      <c r="AT948" s="20">
        <f>Data!AX948-Data!DE948</f>
        <v>0</v>
      </c>
      <c r="AU948" s="20">
        <f>Data!AY948-Data!DF948</f>
        <v>0</v>
      </c>
      <c r="AV948" s="20">
        <f>Data!AZ948-Data!DG948</f>
        <v>0</v>
      </c>
      <c r="AW948" s="20">
        <f>Data!BA948-Data!DH948</f>
        <v>0</v>
      </c>
      <c r="AX948" s="20">
        <f>Data!BB948-Data!DI948</f>
        <v>0</v>
      </c>
      <c r="AY948" s="20">
        <f>Data!BC948-Data!DJ948</f>
        <v>0</v>
      </c>
      <c r="AZ948" s="20">
        <f>Data!BD948-Data!DK948</f>
        <v>0</v>
      </c>
      <c r="BA948" s="20">
        <f>Data!BE948-Data!DL948</f>
        <v>0</v>
      </c>
      <c r="BB948" s="20">
        <f>Data!BF948-Data!DM948</f>
        <v>0</v>
      </c>
      <c r="BC948" s="20">
        <f>Data!BG948-Data!DN948</f>
        <v>0</v>
      </c>
      <c r="BD948" s="20">
        <f>Data!BH948-Data!DO948</f>
        <v>0</v>
      </c>
      <c r="BE948" s="20">
        <f>Data!BI948-Data!DP948</f>
        <v>0</v>
      </c>
      <c r="BF948" s="20">
        <f>Data!BJ948-Data!DQ948</f>
        <v>0</v>
      </c>
      <c r="BG948" s="20">
        <f>Data!BK948-Data!DR948</f>
        <v>0</v>
      </c>
      <c r="BH948" s="20">
        <f>Data!BL948-Data!DS948</f>
        <v>0</v>
      </c>
      <c r="BI948" s="20">
        <f>Data!BM948-Data!DT948</f>
        <v>0</v>
      </c>
      <c r="BJ948" s="20">
        <f>Data!BN948-Data!DU948</f>
        <v>0</v>
      </c>
      <c r="BK948" s="20">
        <f>Data!BO948-Data!DV948</f>
        <v>0</v>
      </c>
      <c r="BL948" s="20">
        <f>Data!BP948-Data!DW948</f>
        <v>0</v>
      </c>
      <c r="BM948" s="20">
        <f>Data!BQ948-Data!DX948</f>
        <v>0</v>
      </c>
      <c r="BN948" s="20">
        <f>Data!BR948-Data!DY948</f>
        <v>0</v>
      </c>
      <c r="BO948" s="20">
        <f>Data!BS948-Data!DZ948</f>
        <v>0</v>
      </c>
      <c r="BP948" s="20">
        <f>Data!BT948-Data!EA948</f>
        <v>0</v>
      </c>
      <c r="BQ948" s="20">
        <f>Data!BU948-Data!EB948</f>
        <v>0</v>
      </c>
      <c r="BR948" s="20">
        <f>Data!BV948-Data!EC948</f>
        <v>0</v>
      </c>
      <c r="BS948" s="20">
        <f>Data!BW948-Data!ED948</f>
        <v>0</v>
      </c>
      <c r="BT948" s="20">
        <f>Data!BX948-Data!EE948</f>
        <v>0</v>
      </c>
      <c r="BU948" s="20">
        <f>Data!BY948-Data!EF948</f>
        <v>0</v>
      </c>
      <c r="BV948" s="20">
        <f>Data!BZ948-Data!EG948</f>
        <v>0</v>
      </c>
      <c r="BW948" s="20">
        <f>Data!CA948-Data!EH948</f>
        <v>0</v>
      </c>
      <c r="BX948" s="20">
        <f>Data!CB948-Data!EI948</f>
        <v>0</v>
      </c>
      <c r="BY948" s="20">
        <f>Data!CC948-Data!EJ948</f>
        <v>0</v>
      </c>
      <c r="BZ948" s="20">
        <f>Data!EK948</f>
        <v>0</v>
      </c>
      <c r="CA948" s="20">
        <f>Data!EL948</f>
        <v>0</v>
      </c>
      <c r="CB948" s="20">
        <f>Data!EM948</f>
        <v>0</v>
      </c>
      <c r="CC948" s="20">
        <f>Data!EN948</f>
        <v>0</v>
      </c>
      <c r="CD948" s="20">
        <f>Data!EO948</f>
        <v>0</v>
      </c>
      <c r="CE948" s="20">
        <f>Data!EP948</f>
        <v>0</v>
      </c>
      <c r="CF948" s="50" t="str">
        <f>IF(ISBLANK(Data!EQ948), "", Data!EQ948)</f>
        <v/>
      </c>
      <c r="CG948" s="50" t="str">
        <f>IF(ISBLANK(Data!ER948), "", Data!ER948)</f>
        <v/>
      </c>
      <c r="CH948" s="61" t="str">
        <f>IF(ISBLANK(Data!ES948), "", Data!ES948)</f>
        <v/>
      </c>
      <c r="CI948" s="61" t="str">
        <f>IF(ISBLANK(Data!ET948), "", Data!ET948)</f>
        <v/>
      </c>
    </row>
    <row r="949" spans="1:87" x14ac:dyDescent="0.45">
      <c r="A949" s="50" t="str">
        <f>IF(ISBLANK(Data!A949), "", Data!A949)</f>
        <v/>
      </c>
      <c r="B949" s="50" t="str">
        <f>IF(ISBLANK(Data!B949), "", Data!B949)</f>
        <v/>
      </c>
      <c r="C949" s="50" t="str">
        <f>IF(ISBLANK(Data!C949), "", Data!C949)</f>
        <v/>
      </c>
      <c r="D949" s="50" t="str">
        <f>IF(ISBLANK(Data!D949), "", Data!D949)</f>
        <v/>
      </c>
      <c r="E949" s="50" t="str">
        <f>IF(ISBLANK(Data!E949), "", Data!E949)</f>
        <v/>
      </c>
      <c r="F949" s="50" t="str">
        <f>IF(ISBLANK(Data!F949), "", Data!F949)</f>
        <v/>
      </c>
      <c r="G949" s="50" t="str">
        <f>IF(ISBLANK(Data!G949), "", Data!G949)</f>
        <v/>
      </c>
      <c r="H949" s="50" t="str">
        <f>IF(ISBLANK(Data!H949), "", Data!H949)</f>
        <v/>
      </c>
      <c r="I949" s="50" t="str">
        <f>IF(ISBLANK(Data!I949), "", Data!I949)</f>
        <v/>
      </c>
      <c r="J949" s="50" t="str">
        <f>IF(ISBLANK(Data!J949), "", Data!J949)</f>
        <v/>
      </c>
      <c r="K949" s="50" t="str">
        <f>IF(ISBLANK(Data!K949), "", Data!K949)</f>
        <v/>
      </c>
      <c r="L949" s="50" t="str">
        <f>IF(ISBLANK(Data!L949), "", Data!L949)</f>
        <v/>
      </c>
      <c r="M949" s="50" t="str">
        <f>IF(ISBLANK(Data!M949), "", Data!M949)</f>
        <v/>
      </c>
      <c r="N949" s="50" t="str">
        <f>IF(ISBLANK(Data!N949), "", Data!N949)</f>
        <v/>
      </c>
      <c r="O949" s="50" t="str">
        <f>IF(ISBLANK(Data!O949), "", Data!O949)</f>
        <v/>
      </c>
      <c r="P949" s="50" t="str">
        <f>IF(ISBLANK(Data!P949), "", Data!P949)</f>
        <v/>
      </c>
      <c r="Q949" s="50" t="str">
        <f>IF(ISBLANK(Data!Q949), "", Data!Q949)</f>
        <v/>
      </c>
      <c r="R949" s="50" t="str">
        <f>IF(ISBLANK(Data!R949), "", Data!R949)</f>
        <v/>
      </c>
      <c r="S949" s="20">
        <f>Data!W949-Data!CD949</f>
        <v>0</v>
      </c>
      <c r="T949" s="20">
        <f>Data!X949-Data!CE949</f>
        <v>0</v>
      </c>
      <c r="U949" s="20">
        <f>Data!Y949-Data!CF949</f>
        <v>0</v>
      </c>
      <c r="V949" s="20">
        <f>Data!Z949-Data!CG949</f>
        <v>0</v>
      </c>
      <c r="W949" s="20">
        <f>Data!AA949-Data!CH949</f>
        <v>0</v>
      </c>
      <c r="X949" s="20">
        <f>Data!AB949-Data!CI949</f>
        <v>0</v>
      </c>
      <c r="Y949" s="20">
        <f>Data!AC949-Data!CJ949</f>
        <v>0</v>
      </c>
      <c r="Z949" s="20">
        <f>Data!AD949-Data!CK949</f>
        <v>0</v>
      </c>
      <c r="AA949" s="20">
        <f>Data!AE949-Data!CL949</f>
        <v>0</v>
      </c>
      <c r="AB949" s="20">
        <f>Data!AF949-Data!CM949</f>
        <v>0</v>
      </c>
      <c r="AC949" s="20">
        <f>Data!AG949-Data!CN949</f>
        <v>0</v>
      </c>
      <c r="AD949" s="20">
        <f>Data!AH949-Data!CO949</f>
        <v>0</v>
      </c>
      <c r="AE949" s="20">
        <f>Data!AI949-Data!CP949</f>
        <v>0</v>
      </c>
      <c r="AF949" s="20">
        <f>Data!AJ949-Data!CQ949</f>
        <v>0</v>
      </c>
      <c r="AG949" s="20">
        <f>Data!AK949-Data!CR949</f>
        <v>0</v>
      </c>
      <c r="AH949" s="20">
        <f>Data!AL949-Data!CS949</f>
        <v>0</v>
      </c>
      <c r="AI949" s="20">
        <f>Data!AM949-Data!CT949</f>
        <v>0</v>
      </c>
      <c r="AJ949" s="20">
        <f>Data!AN949-Data!CU949</f>
        <v>0</v>
      </c>
      <c r="AK949" s="20">
        <f>Data!AO949-Data!CV949</f>
        <v>0</v>
      </c>
      <c r="AL949" s="20">
        <f>Data!AP949-Data!CW949</f>
        <v>0</v>
      </c>
      <c r="AM949" s="20">
        <f>Data!AQ949-Data!CX949</f>
        <v>0</v>
      </c>
      <c r="AN949" s="20">
        <f>Data!AR949-Data!CY949</f>
        <v>0</v>
      </c>
      <c r="AO949" s="20">
        <f>Data!AS949-Data!CZ949</f>
        <v>0</v>
      </c>
      <c r="AP949" s="20">
        <f>Data!AT949-Data!DA949</f>
        <v>0</v>
      </c>
      <c r="AQ949" s="20">
        <f>Data!AU949-Data!DB949</f>
        <v>0</v>
      </c>
      <c r="AR949" s="20">
        <f>Data!AV949-Data!DC949</f>
        <v>0</v>
      </c>
      <c r="AS949" s="20">
        <f>Data!AW949-Data!DD949</f>
        <v>0</v>
      </c>
      <c r="AT949" s="20">
        <f>Data!AX949-Data!DE949</f>
        <v>0</v>
      </c>
      <c r="AU949" s="20">
        <f>Data!AY949-Data!DF949</f>
        <v>0</v>
      </c>
      <c r="AV949" s="20">
        <f>Data!AZ949-Data!DG949</f>
        <v>0</v>
      </c>
      <c r="AW949" s="20">
        <f>Data!BA949-Data!DH949</f>
        <v>0</v>
      </c>
      <c r="AX949" s="20">
        <f>Data!BB949-Data!DI949</f>
        <v>0</v>
      </c>
      <c r="AY949" s="20">
        <f>Data!BC949-Data!DJ949</f>
        <v>0</v>
      </c>
      <c r="AZ949" s="20">
        <f>Data!BD949-Data!DK949</f>
        <v>0</v>
      </c>
      <c r="BA949" s="20">
        <f>Data!BE949-Data!DL949</f>
        <v>0</v>
      </c>
      <c r="BB949" s="20">
        <f>Data!BF949-Data!DM949</f>
        <v>0</v>
      </c>
      <c r="BC949" s="20">
        <f>Data!BG949-Data!DN949</f>
        <v>0</v>
      </c>
      <c r="BD949" s="20">
        <f>Data!BH949-Data!DO949</f>
        <v>0</v>
      </c>
      <c r="BE949" s="20">
        <f>Data!BI949-Data!DP949</f>
        <v>0</v>
      </c>
      <c r="BF949" s="20">
        <f>Data!BJ949-Data!DQ949</f>
        <v>0</v>
      </c>
      <c r="BG949" s="20">
        <f>Data!BK949-Data!DR949</f>
        <v>0</v>
      </c>
      <c r="BH949" s="20">
        <f>Data!BL949-Data!DS949</f>
        <v>0</v>
      </c>
      <c r="BI949" s="20">
        <f>Data!BM949-Data!DT949</f>
        <v>0</v>
      </c>
      <c r="BJ949" s="20">
        <f>Data!BN949-Data!DU949</f>
        <v>0</v>
      </c>
      <c r="BK949" s="20">
        <f>Data!BO949-Data!DV949</f>
        <v>0</v>
      </c>
      <c r="BL949" s="20">
        <f>Data!BP949-Data!DW949</f>
        <v>0</v>
      </c>
      <c r="BM949" s="20">
        <f>Data!BQ949-Data!DX949</f>
        <v>0</v>
      </c>
      <c r="BN949" s="20">
        <f>Data!BR949-Data!DY949</f>
        <v>0</v>
      </c>
      <c r="BO949" s="20">
        <f>Data!BS949-Data!DZ949</f>
        <v>0</v>
      </c>
      <c r="BP949" s="20">
        <f>Data!BT949-Data!EA949</f>
        <v>0</v>
      </c>
      <c r="BQ949" s="20">
        <f>Data!BU949-Data!EB949</f>
        <v>0</v>
      </c>
      <c r="BR949" s="20">
        <f>Data!BV949-Data!EC949</f>
        <v>0</v>
      </c>
      <c r="BS949" s="20">
        <f>Data!BW949-Data!ED949</f>
        <v>0</v>
      </c>
      <c r="BT949" s="20">
        <f>Data!BX949-Data!EE949</f>
        <v>0</v>
      </c>
      <c r="BU949" s="20">
        <f>Data!BY949-Data!EF949</f>
        <v>0</v>
      </c>
      <c r="BV949" s="20">
        <f>Data!BZ949-Data!EG949</f>
        <v>0</v>
      </c>
      <c r="BW949" s="20">
        <f>Data!CA949-Data!EH949</f>
        <v>0</v>
      </c>
      <c r="BX949" s="20">
        <f>Data!CB949-Data!EI949</f>
        <v>0</v>
      </c>
      <c r="BY949" s="20">
        <f>Data!CC949-Data!EJ949</f>
        <v>0</v>
      </c>
      <c r="BZ949" s="20">
        <f>Data!EK949</f>
        <v>0</v>
      </c>
      <c r="CA949" s="20">
        <f>Data!EL949</f>
        <v>0</v>
      </c>
      <c r="CB949" s="20">
        <f>Data!EM949</f>
        <v>0</v>
      </c>
      <c r="CC949" s="20">
        <f>Data!EN949</f>
        <v>0</v>
      </c>
      <c r="CD949" s="20">
        <f>Data!EO949</f>
        <v>0</v>
      </c>
      <c r="CE949" s="20">
        <f>Data!EP949</f>
        <v>0</v>
      </c>
      <c r="CF949" s="50" t="str">
        <f>IF(ISBLANK(Data!EQ949), "", Data!EQ949)</f>
        <v/>
      </c>
      <c r="CG949" s="50" t="str">
        <f>IF(ISBLANK(Data!ER949), "", Data!ER949)</f>
        <v/>
      </c>
      <c r="CH949" s="61" t="str">
        <f>IF(ISBLANK(Data!ES949), "", Data!ES949)</f>
        <v/>
      </c>
      <c r="CI949" s="61" t="str">
        <f>IF(ISBLANK(Data!ET949), "", Data!ET949)</f>
        <v/>
      </c>
    </row>
    <row r="950" spans="1:87" x14ac:dyDescent="0.45">
      <c r="A950" s="50" t="str">
        <f>IF(ISBLANK(Data!A950), "", Data!A950)</f>
        <v/>
      </c>
      <c r="B950" s="50" t="str">
        <f>IF(ISBLANK(Data!B950), "", Data!B950)</f>
        <v/>
      </c>
      <c r="C950" s="50" t="str">
        <f>IF(ISBLANK(Data!C950), "", Data!C950)</f>
        <v/>
      </c>
      <c r="D950" s="50" t="str">
        <f>IF(ISBLANK(Data!D950), "", Data!D950)</f>
        <v/>
      </c>
      <c r="E950" s="50" t="str">
        <f>IF(ISBLANK(Data!E950), "", Data!E950)</f>
        <v/>
      </c>
      <c r="F950" s="50" t="str">
        <f>IF(ISBLANK(Data!F950), "", Data!F950)</f>
        <v/>
      </c>
      <c r="G950" s="50" t="str">
        <f>IF(ISBLANK(Data!G950), "", Data!G950)</f>
        <v/>
      </c>
      <c r="H950" s="50" t="str">
        <f>IF(ISBLANK(Data!H950), "", Data!H950)</f>
        <v/>
      </c>
      <c r="I950" s="50" t="str">
        <f>IF(ISBLANK(Data!I950), "", Data!I950)</f>
        <v/>
      </c>
      <c r="J950" s="50" t="str">
        <f>IF(ISBLANK(Data!J950), "", Data!J950)</f>
        <v/>
      </c>
      <c r="K950" s="50" t="str">
        <f>IF(ISBLANK(Data!K950), "", Data!K950)</f>
        <v/>
      </c>
      <c r="L950" s="50" t="str">
        <f>IF(ISBLANK(Data!L950), "", Data!L950)</f>
        <v/>
      </c>
      <c r="M950" s="50" t="str">
        <f>IF(ISBLANK(Data!M950), "", Data!M950)</f>
        <v/>
      </c>
      <c r="N950" s="50" t="str">
        <f>IF(ISBLANK(Data!N950), "", Data!N950)</f>
        <v/>
      </c>
      <c r="O950" s="50" t="str">
        <f>IF(ISBLANK(Data!O950), "", Data!O950)</f>
        <v/>
      </c>
      <c r="P950" s="50" t="str">
        <f>IF(ISBLANK(Data!P950), "", Data!P950)</f>
        <v/>
      </c>
      <c r="Q950" s="50" t="str">
        <f>IF(ISBLANK(Data!Q950), "", Data!Q950)</f>
        <v/>
      </c>
      <c r="R950" s="50" t="str">
        <f>IF(ISBLANK(Data!R950), "", Data!R950)</f>
        <v/>
      </c>
      <c r="S950" s="20">
        <f>Data!W950-Data!CD950</f>
        <v>0</v>
      </c>
      <c r="T950" s="20">
        <f>Data!X950-Data!CE950</f>
        <v>0</v>
      </c>
      <c r="U950" s="20">
        <f>Data!Y950-Data!CF950</f>
        <v>0</v>
      </c>
      <c r="V950" s="20">
        <f>Data!Z950-Data!CG950</f>
        <v>0</v>
      </c>
      <c r="W950" s="20">
        <f>Data!AA950-Data!CH950</f>
        <v>0</v>
      </c>
      <c r="X950" s="20">
        <f>Data!AB950-Data!CI950</f>
        <v>0</v>
      </c>
      <c r="Y950" s="20">
        <f>Data!AC950-Data!CJ950</f>
        <v>0</v>
      </c>
      <c r="Z950" s="20">
        <f>Data!AD950-Data!CK950</f>
        <v>0</v>
      </c>
      <c r="AA950" s="20">
        <f>Data!AE950-Data!CL950</f>
        <v>0</v>
      </c>
      <c r="AB950" s="20">
        <f>Data!AF950-Data!CM950</f>
        <v>0</v>
      </c>
      <c r="AC950" s="20">
        <f>Data!AG950-Data!CN950</f>
        <v>0</v>
      </c>
      <c r="AD950" s="20">
        <f>Data!AH950-Data!CO950</f>
        <v>0</v>
      </c>
      <c r="AE950" s="20">
        <f>Data!AI950-Data!CP950</f>
        <v>0</v>
      </c>
      <c r="AF950" s="20">
        <f>Data!AJ950-Data!CQ950</f>
        <v>0</v>
      </c>
      <c r="AG950" s="20">
        <f>Data!AK950-Data!CR950</f>
        <v>0</v>
      </c>
      <c r="AH950" s="20">
        <f>Data!AL950-Data!CS950</f>
        <v>0</v>
      </c>
      <c r="AI950" s="20">
        <f>Data!AM950-Data!CT950</f>
        <v>0</v>
      </c>
      <c r="AJ950" s="20">
        <f>Data!AN950-Data!CU950</f>
        <v>0</v>
      </c>
      <c r="AK950" s="20">
        <f>Data!AO950-Data!CV950</f>
        <v>0</v>
      </c>
      <c r="AL950" s="20">
        <f>Data!AP950-Data!CW950</f>
        <v>0</v>
      </c>
      <c r="AM950" s="20">
        <f>Data!AQ950-Data!CX950</f>
        <v>0</v>
      </c>
      <c r="AN950" s="20">
        <f>Data!AR950-Data!CY950</f>
        <v>0</v>
      </c>
      <c r="AO950" s="20">
        <f>Data!AS950-Data!CZ950</f>
        <v>0</v>
      </c>
      <c r="AP950" s="20">
        <f>Data!AT950-Data!DA950</f>
        <v>0</v>
      </c>
      <c r="AQ950" s="20">
        <f>Data!AU950-Data!DB950</f>
        <v>0</v>
      </c>
      <c r="AR950" s="20">
        <f>Data!AV950-Data!DC950</f>
        <v>0</v>
      </c>
      <c r="AS950" s="20">
        <f>Data!AW950-Data!DD950</f>
        <v>0</v>
      </c>
      <c r="AT950" s="20">
        <f>Data!AX950-Data!DE950</f>
        <v>0</v>
      </c>
      <c r="AU950" s="20">
        <f>Data!AY950-Data!DF950</f>
        <v>0</v>
      </c>
      <c r="AV950" s="20">
        <f>Data!AZ950-Data!DG950</f>
        <v>0</v>
      </c>
      <c r="AW950" s="20">
        <f>Data!BA950-Data!DH950</f>
        <v>0</v>
      </c>
      <c r="AX950" s="20">
        <f>Data!BB950-Data!DI950</f>
        <v>0</v>
      </c>
      <c r="AY950" s="20">
        <f>Data!BC950-Data!DJ950</f>
        <v>0</v>
      </c>
      <c r="AZ950" s="20">
        <f>Data!BD950-Data!DK950</f>
        <v>0</v>
      </c>
      <c r="BA950" s="20">
        <f>Data!BE950-Data!DL950</f>
        <v>0</v>
      </c>
      <c r="BB950" s="20">
        <f>Data!BF950-Data!DM950</f>
        <v>0</v>
      </c>
      <c r="BC950" s="20">
        <f>Data!BG950-Data!DN950</f>
        <v>0</v>
      </c>
      <c r="BD950" s="20">
        <f>Data!BH950-Data!DO950</f>
        <v>0</v>
      </c>
      <c r="BE950" s="20">
        <f>Data!BI950-Data!DP950</f>
        <v>0</v>
      </c>
      <c r="BF950" s="20">
        <f>Data!BJ950-Data!DQ950</f>
        <v>0</v>
      </c>
      <c r="BG950" s="20">
        <f>Data!BK950-Data!DR950</f>
        <v>0</v>
      </c>
      <c r="BH950" s="20">
        <f>Data!BL950-Data!DS950</f>
        <v>0</v>
      </c>
      <c r="BI950" s="20">
        <f>Data!BM950-Data!DT950</f>
        <v>0</v>
      </c>
      <c r="BJ950" s="20">
        <f>Data!BN950-Data!DU950</f>
        <v>0</v>
      </c>
      <c r="BK950" s="20">
        <f>Data!BO950-Data!DV950</f>
        <v>0</v>
      </c>
      <c r="BL950" s="20">
        <f>Data!BP950-Data!DW950</f>
        <v>0</v>
      </c>
      <c r="BM950" s="20">
        <f>Data!BQ950-Data!DX950</f>
        <v>0</v>
      </c>
      <c r="BN950" s="20">
        <f>Data!BR950-Data!DY950</f>
        <v>0</v>
      </c>
      <c r="BO950" s="20">
        <f>Data!BS950-Data!DZ950</f>
        <v>0</v>
      </c>
      <c r="BP950" s="20">
        <f>Data!BT950-Data!EA950</f>
        <v>0</v>
      </c>
      <c r="BQ950" s="20">
        <f>Data!BU950-Data!EB950</f>
        <v>0</v>
      </c>
      <c r="BR950" s="20">
        <f>Data!BV950-Data!EC950</f>
        <v>0</v>
      </c>
      <c r="BS950" s="20">
        <f>Data!BW950-Data!ED950</f>
        <v>0</v>
      </c>
      <c r="BT950" s="20">
        <f>Data!BX950-Data!EE950</f>
        <v>0</v>
      </c>
      <c r="BU950" s="20">
        <f>Data!BY950-Data!EF950</f>
        <v>0</v>
      </c>
      <c r="BV950" s="20">
        <f>Data!BZ950-Data!EG950</f>
        <v>0</v>
      </c>
      <c r="BW950" s="20">
        <f>Data!CA950-Data!EH950</f>
        <v>0</v>
      </c>
      <c r="BX950" s="20">
        <f>Data!CB950-Data!EI950</f>
        <v>0</v>
      </c>
      <c r="BY950" s="20">
        <f>Data!CC950-Data!EJ950</f>
        <v>0</v>
      </c>
      <c r="BZ950" s="20">
        <f>Data!EK950</f>
        <v>0</v>
      </c>
      <c r="CA950" s="20">
        <f>Data!EL950</f>
        <v>0</v>
      </c>
      <c r="CB950" s="20">
        <f>Data!EM950</f>
        <v>0</v>
      </c>
      <c r="CC950" s="20">
        <f>Data!EN950</f>
        <v>0</v>
      </c>
      <c r="CD950" s="20">
        <f>Data!EO950</f>
        <v>0</v>
      </c>
      <c r="CE950" s="20">
        <f>Data!EP950</f>
        <v>0</v>
      </c>
      <c r="CF950" s="50" t="str">
        <f>IF(ISBLANK(Data!EQ950), "", Data!EQ950)</f>
        <v/>
      </c>
      <c r="CG950" s="50" t="str">
        <f>IF(ISBLANK(Data!ER950), "", Data!ER950)</f>
        <v/>
      </c>
      <c r="CH950" s="61" t="str">
        <f>IF(ISBLANK(Data!ES950), "", Data!ES950)</f>
        <v/>
      </c>
      <c r="CI950" s="61" t="str">
        <f>IF(ISBLANK(Data!ET950), "", Data!ET950)</f>
        <v/>
      </c>
    </row>
    <row r="951" spans="1:87" x14ac:dyDescent="0.45">
      <c r="A951" s="50" t="str">
        <f>IF(ISBLANK(Data!A951), "", Data!A951)</f>
        <v/>
      </c>
      <c r="B951" s="50" t="str">
        <f>IF(ISBLANK(Data!B951), "", Data!B951)</f>
        <v/>
      </c>
      <c r="C951" s="50" t="str">
        <f>IF(ISBLANK(Data!C951), "", Data!C951)</f>
        <v/>
      </c>
      <c r="D951" s="50" t="str">
        <f>IF(ISBLANK(Data!D951), "", Data!D951)</f>
        <v/>
      </c>
      <c r="E951" s="50" t="str">
        <f>IF(ISBLANK(Data!E951), "", Data!E951)</f>
        <v/>
      </c>
      <c r="F951" s="50" t="str">
        <f>IF(ISBLANK(Data!F951), "", Data!F951)</f>
        <v/>
      </c>
      <c r="G951" s="50" t="str">
        <f>IF(ISBLANK(Data!G951), "", Data!G951)</f>
        <v/>
      </c>
      <c r="H951" s="50" t="str">
        <f>IF(ISBLANK(Data!H951), "", Data!H951)</f>
        <v/>
      </c>
      <c r="I951" s="50" t="str">
        <f>IF(ISBLANK(Data!I951), "", Data!I951)</f>
        <v/>
      </c>
      <c r="J951" s="50" t="str">
        <f>IF(ISBLANK(Data!J951), "", Data!J951)</f>
        <v/>
      </c>
      <c r="K951" s="50" t="str">
        <f>IF(ISBLANK(Data!K951), "", Data!K951)</f>
        <v/>
      </c>
      <c r="L951" s="50" t="str">
        <f>IF(ISBLANK(Data!L951), "", Data!L951)</f>
        <v/>
      </c>
      <c r="M951" s="50" t="str">
        <f>IF(ISBLANK(Data!M951), "", Data!M951)</f>
        <v/>
      </c>
      <c r="N951" s="50" t="str">
        <f>IF(ISBLANK(Data!N951), "", Data!N951)</f>
        <v/>
      </c>
      <c r="O951" s="50" t="str">
        <f>IF(ISBLANK(Data!O951), "", Data!O951)</f>
        <v/>
      </c>
      <c r="P951" s="50" t="str">
        <f>IF(ISBLANK(Data!P951), "", Data!P951)</f>
        <v/>
      </c>
      <c r="Q951" s="50" t="str">
        <f>IF(ISBLANK(Data!Q951), "", Data!Q951)</f>
        <v/>
      </c>
      <c r="R951" s="50" t="str">
        <f>IF(ISBLANK(Data!R951), "", Data!R951)</f>
        <v/>
      </c>
      <c r="S951" s="20">
        <f>Data!W951-Data!CD951</f>
        <v>0</v>
      </c>
      <c r="T951" s="20">
        <f>Data!X951-Data!CE951</f>
        <v>0</v>
      </c>
      <c r="U951" s="20">
        <f>Data!Y951-Data!CF951</f>
        <v>0</v>
      </c>
      <c r="V951" s="20">
        <f>Data!Z951-Data!CG951</f>
        <v>0</v>
      </c>
      <c r="W951" s="20">
        <f>Data!AA951-Data!CH951</f>
        <v>0</v>
      </c>
      <c r="X951" s="20">
        <f>Data!AB951-Data!CI951</f>
        <v>0</v>
      </c>
      <c r="Y951" s="20">
        <f>Data!AC951-Data!CJ951</f>
        <v>0</v>
      </c>
      <c r="Z951" s="20">
        <f>Data!AD951-Data!CK951</f>
        <v>0</v>
      </c>
      <c r="AA951" s="20">
        <f>Data!AE951-Data!CL951</f>
        <v>0</v>
      </c>
      <c r="AB951" s="20">
        <f>Data!AF951-Data!CM951</f>
        <v>0</v>
      </c>
      <c r="AC951" s="20">
        <f>Data!AG951-Data!CN951</f>
        <v>0</v>
      </c>
      <c r="AD951" s="20">
        <f>Data!AH951-Data!CO951</f>
        <v>0</v>
      </c>
      <c r="AE951" s="20">
        <f>Data!AI951-Data!CP951</f>
        <v>0</v>
      </c>
      <c r="AF951" s="20">
        <f>Data!AJ951-Data!CQ951</f>
        <v>0</v>
      </c>
      <c r="AG951" s="20">
        <f>Data!AK951-Data!CR951</f>
        <v>0</v>
      </c>
      <c r="AH951" s="20">
        <f>Data!AL951-Data!CS951</f>
        <v>0</v>
      </c>
      <c r="AI951" s="20">
        <f>Data!AM951-Data!CT951</f>
        <v>0</v>
      </c>
      <c r="AJ951" s="20">
        <f>Data!AN951-Data!CU951</f>
        <v>0</v>
      </c>
      <c r="AK951" s="20">
        <f>Data!AO951-Data!CV951</f>
        <v>0</v>
      </c>
      <c r="AL951" s="20">
        <f>Data!AP951-Data!CW951</f>
        <v>0</v>
      </c>
      <c r="AM951" s="20">
        <f>Data!AQ951-Data!CX951</f>
        <v>0</v>
      </c>
      <c r="AN951" s="20">
        <f>Data!AR951-Data!CY951</f>
        <v>0</v>
      </c>
      <c r="AO951" s="20">
        <f>Data!AS951-Data!CZ951</f>
        <v>0</v>
      </c>
      <c r="AP951" s="20">
        <f>Data!AT951-Data!DA951</f>
        <v>0</v>
      </c>
      <c r="AQ951" s="20">
        <f>Data!AU951-Data!DB951</f>
        <v>0</v>
      </c>
      <c r="AR951" s="20">
        <f>Data!AV951-Data!DC951</f>
        <v>0</v>
      </c>
      <c r="AS951" s="20">
        <f>Data!AW951-Data!DD951</f>
        <v>0</v>
      </c>
      <c r="AT951" s="20">
        <f>Data!AX951-Data!DE951</f>
        <v>0</v>
      </c>
      <c r="AU951" s="20">
        <f>Data!AY951-Data!DF951</f>
        <v>0</v>
      </c>
      <c r="AV951" s="20">
        <f>Data!AZ951-Data!DG951</f>
        <v>0</v>
      </c>
      <c r="AW951" s="20">
        <f>Data!BA951-Data!DH951</f>
        <v>0</v>
      </c>
      <c r="AX951" s="20">
        <f>Data!BB951-Data!DI951</f>
        <v>0</v>
      </c>
      <c r="AY951" s="20">
        <f>Data!BC951-Data!DJ951</f>
        <v>0</v>
      </c>
      <c r="AZ951" s="20">
        <f>Data!BD951-Data!DK951</f>
        <v>0</v>
      </c>
      <c r="BA951" s="20">
        <f>Data!BE951-Data!DL951</f>
        <v>0</v>
      </c>
      <c r="BB951" s="20">
        <f>Data!BF951-Data!DM951</f>
        <v>0</v>
      </c>
      <c r="BC951" s="20">
        <f>Data!BG951-Data!DN951</f>
        <v>0</v>
      </c>
      <c r="BD951" s="20">
        <f>Data!BH951-Data!DO951</f>
        <v>0</v>
      </c>
      <c r="BE951" s="20">
        <f>Data!BI951-Data!DP951</f>
        <v>0</v>
      </c>
      <c r="BF951" s="20">
        <f>Data!BJ951-Data!DQ951</f>
        <v>0</v>
      </c>
      <c r="BG951" s="20">
        <f>Data!BK951-Data!DR951</f>
        <v>0</v>
      </c>
      <c r="BH951" s="20">
        <f>Data!BL951-Data!DS951</f>
        <v>0</v>
      </c>
      <c r="BI951" s="20">
        <f>Data!BM951-Data!DT951</f>
        <v>0</v>
      </c>
      <c r="BJ951" s="20">
        <f>Data!BN951-Data!DU951</f>
        <v>0</v>
      </c>
      <c r="BK951" s="20">
        <f>Data!BO951-Data!DV951</f>
        <v>0</v>
      </c>
      <c r="BL951" s="20">
        <f>Data!BP951-Data!DW951</f>
        <v>0</v>
      </c>
      <c r="BM951" s="20">
        <f>Data!BQ951-Data!DX951</f>
        <v>0</v>
      </c>
      <c r="BN951" s="20">
        <f>Data!BR951-Data!DY951</f>
        <v>0</v>
      </c>
      <c r="BO951" s="20">
        <f>Data!BS951-Data!DZ951</f>
        <v>0</v>
      </c>
      <c r="BP951" s="20">
        <f>Data!BT951-Data!EA951</f>
        <v>0</v>
      </c>
      <c r="BQ951" s="20">
        <f>Data!BU951-Data!EB951</f>
        <v>0</v>
      </c>
      <c r="BR951" s="20">
        <f>Data!BV951-Data!EC951</f>
        <v>0</v>
      </c>
      <c r="BS951" s="20">
        <f>Data!BW951-Data!ED951</f>
        <v>0</v>
      </c>
      <c r="BT951" s="20">
        <f>Data!BX951-Data!EE951</f>
        <v>0</v>
      </c>
      <c r="BU951" s="20">
        <f>Data!BY951-Data!EF951</f>
        <v>0</v>
      </c>
      <c r="BV951" s="20">
        <f>Data!BZ951-Data!EG951</f>
        <v>0</v>
      </c>
      <c r="BW951" s="20">
        <f>Data!CA951-Data!EH951</f>
        <v>0</v>
      </c>
      <c r="BX951" s="20">
        <f>Data!CB951-Data!EI951</f>
        <v>0</v>
      </c>
      <c r="BY951" s="20">
        <f>Data!CC951-Data!EJ951</f>
        <v>0</v>
      </c>
      <c r="BZ951" s="20">
        <f>Data!EK951</f>
        <v>0</v>
      </c>
      <c r="CA951" s="20">
        <f>Data!EL951</f>
        <v>0</v>
      </c>
      <c r="CB951" s="20">
        <f>Data!EM951</f>
        <v>0</v>
      </c>
      <c r="CC951" s="20">
        <f>Data!EN951</f>
        <v>0</v>
      </c>
      <c r="CD951" s="20">
        <f>Data!EO951</f>
        <v>0</v>
      </c>
      <c r="CE951" s="20">
        <f>Data!EP951</f>
        <v>0</v>
      </c>
      <c r="CF951" s="50" t="str">
        <f>IF(ISBLANK(Data!EQ951), "", Data!EQ951)</f>
        <v/>
      </c>
      <c r="CG951" s="50" t="str">
        <f>IF(ISBLANK(Data!ER951), "", Data!ER951)</f>
        <v/>
      </c>
      <c r="CH951" s="61" t="str">
        <f>IF(ISBLANK(Data!ES951), "", Data!ES951)</f>
        <v/>
      </c>
      <c r="CI951" s="61" t="str">
        <f>IF(ISBLANK(Data!ET951), "", Data!ET951)</f>
        <v/>
      </c>
    </row>
    <row r="952" spans="1:87" x14ac:dyDescent="0.45">
      <c r="A952" s="50" t="str">
        <f>IF(ISBLANK(Data!A952), "", Data!A952)</f>
        <v/>
      </c>
      <c r="B952" s="50" t="str">
        <f>IF(ISBLANK(Data!B952), "", Data!B952)</f>
        <v/>
      </c>
      <c r="C952" s="50" t="str">
        <f>IF(ISBLANK(Data!C952), "", Data!C952)</f>
        <v/>
      </c>
      <c r="D952" s="50" t="str">
        <f>IF(ISBLANK(Data!D952), "", Data!D952)</f>
        <v/>
      </c>
      <c r="E952" s="50" t="str">
        <f>IF(ISBLANK(Data!E952), "", Data!E952)</f>
        <v/>
      </c>
      <c r="F952" s="50" t="str">
        <f>IF(ISBLANK(Data!F952), "", Data!F952)</f>
        <v/>
      </c>
      <c r="G952" s="50" t="str">
        <f>IF(ISBLANK(Data!G952), "", Data!G952)</f>
        <v/>
      </c>
      <c r="H952" s="50" t="str">
        <f>IF(ISBLANK(Data!H952), "", Data!H952)</f>
        <v/>
      </c>
      <c r="I952" s="50" t="str">
        <f>IF(ISBLANK(Data!I952), "", Data!I952)</f>
        <v/>
      </c>
      <c r="J952" s="50" t="str">
        <f>IF(ISBLANK(Data!J952), "", Data!J952)</f>
        <v/>
      </c>
      <c r="K952" s="50" t="str">
        <f>IF(ISBLANK(Data!K952), "", Data!K952)</f>
        <v/>
      </c>
      <c r="L952" s="50" t="str">
        <f>IF(ISBLANK(Data!L952), "", Data!L952)</f>
        <v/>
      </c>
      <c r="M952" s="50" t="str">
        <f>IF(ISBLANK(Data!M952), "", Data!M952)</f>
        <v/>
      </c>
      <c r="N952" s="50" t="str">
        <f>IF(ISBLANK(Data!N952), "", Data!N952)</f>
        <v/>
      </c>
      <c r="O952" s="50" t="str">
        <f>IF(ISBLANK(Data!O952), "", Data!O952)</f>
        <v/>
      </c>
      <c r="P952" s="50" t="str">
        <f>IF(ISBLANK(Data!P952), "", Data!P952)</f>
        <v/>
      </c>
      <c r="Q952" s="50" t="str">
        <f>IF(ISBLANK(Data!Q952), "", Data!Q952)</f>
        <v/>
      </c>
      <c r="R952" s="50" t="str">
        <f>IF(ISBLANK(Data!R952), "", Data!R952)</f>
        <v/>
      </c>
      <c r="S952" s="20">
        <f>Data!W952-Data!CD952</f>
        <v>0</v>
      </c>
      <c r="T952" s="20">
        <f>Data!X952-Data!CE952</f>
        <v>0</v>
      </c>
      <c r="U952" s="20">
        <f>Data!Y952-Data!CF952</f>
        <v>0</v>
      </c>
      <c r="V952" s="20">
        <f>Data!Z952-Data!CG952</f>
        <v>0</v>
      </c>
      <c r="W952" s="20">
        <f>Data!AA952-Data!CH952</f>
        <v>0</v>
      </c>
      <c r="X952" s="20">
        <f>Data!AB952-Data!CI952</f>
        <v>0</v>
      </c>
      <c r="Y952" s="20">
        <f>Data!AC952-Data!CJ952</f>
        <v>0</v>
      </c>
      <c r="Z952" s="20">
        <f>Data!AD952-Data!CK952</f>
        <v>0</v>
      </c>
      <c r="AA952" s="20">
        <f>Data!AE952-Data!CL952</f>
        <v>0</v>
      </c>
      <c r="AB952" s="20">
        <f>Data!AF952-Data!CM952</f>
        <v>0</v>
      </c>
      <c r="AC952" s="20">
        <f>Data!AG952-Data!CN952</f>
        <v>0</v>
      </c>
      <c r="AD952" s="20">
        <f>Data!AH952-Data!CO952</f>
        <v>0</v>
      </c>
      <c r="AE952" s="20">
        <f>Data!AI952-Data!CP952</f>
        <v>0</v>
      </c>
      <c r="AF952" s="20">
        <f>Data!AJ952-Data!CQ952</f>
        <v>0</v>
      </c>
      <c r="AG952" s="20">
        <f>Data!AK952-Data!CR952</f>
        <v>0</v>
      </c>
      <c r="AH952" s="20">
        <f>Data!AL952-Data!CS952</f>
        <v>0</v>
      </c>
      <c r="AI952" s="20">
        <f>Data!AM952-Data!CT952</f>
        <v>0</v>
      </c>
      <c r="AJ952" s="20">
        <f>Data!AN952-Data!CU952</f>
        <v>0</v>
      </c>
      <c r="AK952" s="20">
        <f>Data!AO952-Data!CV952</f>
        <v>0</v>
      </c>
      <c r="AL952" s="20">
        <f>Data!AP952-Data!CW952</f>
        <v>0</v>
      </c>
      <c r="AM952" s="20">
        <f>Data!AQ952-Data!CX952</f>
        <v>0</v>
      </c>
      <c r="AN952" s="20">
        <f>Data!AR952-Data!CY952</f>
        <v>0</v>
      </c>
      <c r="AO952" s="20">
        <f>Data!AS952-Data!CZ952</f>
        <v>0</v>
      </c>
      <c r="AP952" s="20">
        <f>Data!AT952-Data!DA952</f>
        <v>0</v>
      </c>
      <c r="AQ952" s="20">
        <f>Data!AU952-Data!DB952</f>
        <v>0</v>
      </c>
      <c r="AR952" s="20">
        <f>Data!AV952-Data!DC952</f>
        <v>0</v>
      </c>
      <c r="AS952" s="20">
        <f>Data!AW952-Data!DD952</f>
        <v>0</v>
      </c>
      <c r="AT952" s="20">
        <f>Data!AX952-Data!DE952</f>
        <v>0</v>
      </c>
      <c r="AU952" s="20">
        <f>Data!AY952-Data!DF952</f>
        <v>0</v>
      </c>
      <c r="AV952" s="20">
        <f>Data!AZ952-Data!DG952</f>
        <v>0</v>
      </c>
      <c r="AW952" s="20">
        <f>Data!BA952-Data!DH952</f>
        <v>0</v>
      </c>
      <c r="AX952" s="20">
        <f>Data!BB952-Data!DI952</f>
        <v>0</v>
      </c>
      <c r="AY952" s="20">
        <f>Data!BC952-Data!DJ952</f>
        <v>0</v>
      </c>
      <c r="AZ952" s="20">
        <f>Data!BD952-Data!DK952</f>
        <v>0</v>
      </c>
      <c r="BA952" s="20">
        <f>Data!BE952-Data!DL952</f>
        <v>0</v>
      </c>
      <c r="BB952" s="20">
        <f>Data!BF952-Data!DM952</f>
        <v>0</v>
      </c>
      <c r="BC952" s="20">
        <f>Data!BG952-Data!DN952</f>
        <v>0</v>
      </c>
      <c r="BD952" s="20">
        <f>Data!BH952-Data!DO952</f>
        <v>0</v>
      </c>
      <c r="BE952" s="20">
        <f>Data!BI952-Data!DP952</f>
        <v>0</v>
      </c>
      <c r="BF952" s="20">
        <f>Data!BJ952-Data!DQ952</f>
        <v>0</v>
      </c>
      <c r="BG952" s="20">
        <f>Data!BK952-Data!DR952</f>
        <v>0</v>
      </c>
      <c r="BH952" s="20">
        <f>Data!BL952-Data!DS952</f>
        <v>0</v>
      </c>
      <c r="BI952" s="20">
        <f>Data!BM952-Data!DT952</f>
        <v>0</v>
      </c>
      <c r="BJ952" s="20">
        <f>Data!BN952-Data!DU952</f>
        <v>0</v>
      </c>
      <c r="BK952" s="20">
        <f>Data!BO952-Data!DV952</f>
        <v>0</v>
      </c>
      <c r="BL952" s="20">
        <f>Data!BP952-Data!DW952</f>
        <v>0</v>
      </c>
      <c r="BM952" s="20">
        <f>Data!BQ952-Data!DX952</f>
        <v>0</v>
      </c>
      <c r="BN952" s="20">
        <f>Data!BR952-Data!DY952</f>
        <v>0</v>
      </c>
      <c r="BO952" s="20">
        <f>Data!BS952-Data!DZ952</f>
        <v>0</v>
      </c>
      <c r="BP952" s="20">
        <f>Data!BT952-Data!EA952</f>
        <v>0</v>
      </c>
      <c r="BQ952" s="20">
        <f>Data!BU952-Data!EB952</f>
        <v>0</v>
      </c>
      <c r="BR952" s="20">
        <f>Data!BV952-Data!EC952</f>
        <v>0</v>
      </c>
      <c r="BS952" s="20">
        <f>Data!BW952-Data!ED952</f>
        <v>0</v>
      </c>
      <c r="BT952" s="20">
        <f>Data!BX952-Data!EE952</f>
        <v>0</v>
      </c>
      <c r="BU952" s="20">
        <f>Data!BY952-Data!EF952</f>
        <v>0</v>
      </c>
      <c r="BV952" s="20">
        <f>Data!BZ952-Data!EG952</f>
        <v>0</v>
      </c>
      <c r="BW952" s="20">
        <f>Data!CA952-Data!EH952</f>
        <v>0</v>
      </c>
      <c r="BX952" s="20">
        <f>Data!CB952-Data!EI952</f>
        <v>0</v>
      </c>
      <c r="BY952" s="20">
        <f>Data!CC952-Data!EJ952</f>
        <v>0</v>
      </c>
      <c r="BZ952" s="20">
        <f>Data!EK952</f>
        <v>0</v>
      </c>
      <c r="CA952" s="20">
        <f>Data!EL952</f>
        <v>0</v>
      </c>
      <c r="CB952" s="20">
        <f>Data!EM952</f>
        <v>0</v>
      </c>
      <c r="CC952" s="20">
        <f>Data!EN952</f>
        <v>0</v>
      </c>
      <c r="CD952" s="20">
        <f>Data!EO952</f>
        <v>0</v>
      </c>
      <c r="CE952" s="20">
        <f>Data!EP952</f>
        <v>0</v>
      </c>
      <c r="CF952" s="50" t="str">
        <f>IF(ISBLANK(Data!EQ952), "", Data!EQ952)</f>
        <v/>
      </c>
      <c r="CG952" s="50" t="str">
        <f>IF(ISBLANK(Data!ER952), "", Data!ER952)</f>
        <v/>
      </c>
      <c r="CH952" s="61" t="str">
        <f>IF(ISBLANK(Data!ES952), "", Data!ES952)</f>
        <v/>
      </c>
      <c r="CI952" s="61" t="str">
        <f>IF(ISBLANK(Data!ET952), "", Data!ET952)</f>
        <v/>
      </c>
    </row>
    <row r="953" spans="1:87" x14ac:dyDescent="0.45">
      <c r="A953" s="50" t="str">
        <f>IF(ISBLANK(Data!A953), "", Data!A953)</f>
        <v/>
      </c>
      <c r="B953" s="50" t="str">
        <f>IF(ISBLANK(Data!B953), "", Data!B953)</f>
        <v/>
      </c>
      <c r="C953" s="50" t="str">
        <f>IF(ISBLANK(Data!C953), "", Data!C953)</f>
        <v/>
      </c>
      <c r="D953" s="50" t="str">
        <f>IF(ISBLANK(Data!D953), "", Data!D953)</f>
        <v/>
      </c>
      <c r="E953" s="50" t="str">
        <f>IF(ISBLANK(Data!E953), "", Data!E953)</f>
        <v/>
      </c>
      <c r="F953" s="50" t="str">
        <f>IF(ISBLANK(Data!F953), "", Data!F953)</f>
        <v/>
      </c>
      <c r="G953" s="50" t="str">
        <f>IF(ISBLANK(Data!G953), "", Data!G953)</f>
        <v/>
      </c>
      <c r="H953" s="50" t="str">
        <f>IF(ISBLANK(Data!H953), "", Data!H953)</f>
        <v/>
      </c>
      <c r="I953" s="50" t="str">
        <f>IF(ISBLANK(Data!I953), "", Data!I953)</f>
        <v/>
      </c>
      <c r="J953" s="50" t="str">
        <f>IF(ISBLANK(Data!J953), "", Data!J953)</f>
        <v/>
      </c>
      <c r="K953" s="50" t="str">
        <f>IF(ISBLANK(Data!K953), "", Data!K953)</f>
        <v/>
      </c>
      <c r="L953" s="50" t="str">
        <f>IF(ISBLANK(Data!L953), "", Data!L953)</f>
        <v/>
      </c>
      <c r="M953" s="50" t="str">
        <f>IF(ISBLANK(Data!M953), "", Data!M953)</f>
        <v/>
      </c>
      <c r="N953" s="50" t="str">
        <f>IF(ISBLANK(Data!N953), "", Data!N953)</f>
        <v/>
      </c>
      <c r="O953" s="50" t="str">
        <f>IF(ISBLANK(Data!O953), "", Data!O953)</f>
        <v/>
      </c>
      <c r="P953" s="50" t="str">
        <f>IF(ISBLANK(Data!P953), "", Data!P953)</f>
        <v/>
      </c>
      <c r="Q953" s="50" t="str">
        <f>IF(ISBLANK(Data!Q953), "", Data!Q953)</f>
        <v/>
      </c>
      <c r="R953" s="50" t="str">
        <f>IF(ISBLANK(Data!R953), "", Data!R953)</f>
        <v/>
      </c>
      <c r="S953" s="20">
        <f>Data!W953-Data!CD953</f>
        <v>0</v>
      </c>
      <c r="T953" s="20">
        <f>Data!X953-Data!CE953</f>
        <v>0</v>
      </c>
      <c r="U953" s="20">
        <f>Data!Y953-Data!CF953</f>
        <v>0</v>
      </c>
      <c r="V953" s="20">
        <f>Data!Z953-Data!CG953</f>
        <v>0</v>
      </c>
      <c r="W953" s="20">
        <f>Data!AA953-Data!CH953</f>
        <v>0</v>
      </c>
      <c r="X953" s="20">
        <f>Data!AB953-Data!CI953</f>
        <v>0</v>
      </c>
      <c r="Y953" s="20">
        <f>Data!AC953-Data!CJ953</f>
        <v>0</v>
      </c>
      <c r="Z953" s="20">
        <f>Data!AD953-Data!CK953</f>
        <v>0</v>
      </c>
      <c r="AA953" s="20">
        <f>Data!AE953-Data!CL953</f>
        <v>0</v>
      </c>
      <c r="AB953" s="20">
        <f>Data!AF953-Data!CM953</f>
        <v>0</v>
      </c>
      <c r="AC953" s="20">
        <f>Data!AG953-Data!CN953</f>
        <v>0</v>
      </c>
      <c r="AD953" s="20">
        <f>Data!AH953-Data!CO953</f>
        <v>0</v>
      </c>
      <c r="AE953" s="20">
        <f>Data!AI953-Data!CP953</f>
        <v>0</v>
      </c>
      <c r="AF953" s="20">
        <f>Data!AJ953-Data!CQ953</f>
        <v>0</v>
      </c>
      <c r="AG953" s="20">
        <f>Data!AK953-Data!CR953</f>
        <v>0</v>
      </c>
      <c r="AH953" s="20">
        <f>Data!AL953-Data!CS953</f>
        <v>0</v>
      </c>
      <c r="AI953" s="20">
        <f>Data!AM953-Data!CT953</f>
        <v>0</v>
      </c>
      <c r="AJ953" s="20">
        <f>Data!AN953-Data!CU953</f>
        <v>0</v>
      </c>
      <c r="AK953" s="20">
        <f>Data!AO953-Data!CV953</f>
        <v>0</v>
      </c>
      <c r="AL953" s="20">
        <f>Data!AP953-Data!CW953</f>
        <v>0</v>
      </c>
      <c r="AM953" s="20">
        <f>Data!AQ953-Data!CX953</f>
        <v>0</v>
      </c>
      <c r="AN953" s="20">
        <f>Data!AR953-Data!CY953</f>
        <v>0</v>
      </c>
      <c r="AO953" s="20">
        <f>Data!AS953-Data!CZ953</f>
        <v>0</v>
      </c>
      <c r="AP953" s="20">
        <f>Data!AT953-Data!DA953</f>
        <v>0</v>
      </c>
      <c r="AQ953" s="20">
        <f>Data!AU953-Data!DB953</f>
        <v>0</v>
      </c>
      <c r="AR953" s="20">
        <f>Data!AV953-Data!DC953</f>
        <v>0</v>
      </c>
      <c r="AS953" s="20">
        <f>Data!AW953-Data!DD953</f>
        <v>0</v>
      </c>
      <c r="AT953" s="20">
        <f>Data!AX953-Data!DE953</f>
        <v>0</v>
      </c>
      <c r="AU953" s="20">
        <f>Data!AY953-Data!DF953</f>
        <v>0</v>
      </c>
      <c r="AV953" s="20">
        <f>Data!AZ953-Data!DG953</f>
        <v>0</v>
      </c>
      <c r="AW953" s="20">
        <f>Data!BA953-Data!DH953</f>
        <v>0</v>
      </c>
      <c r="AX953" s="20">
        <f>Data!BB953-Data!DI953</f>
        <v>0</v>
      </c>
      <c r="AY953" s="20">
        <f>Data!BC953-Data!DJ953</f>
        <v>0</v>
      </c>
      <c r="AZ953" s="20">
        <f>Data!BD953-Data!DK953</f>
        <v>0</v>
      </c>
      <c r="BA953" s="20">
        <f>Data!BE953-Data!DL953</f>
        <v>0</v>
      </c>
      <c r="BB953" s="20">
        <f>Data!BF953-Data!DM953</f>
        <v>0</v>
      </c>
      <c r="BC953" s="20">
        <f>Data!BG953-Data!DN953</f>
        <v>0</v>
      </c>
      <c r="BD953" s="20">
        <f>Data!BH953-Data!DO953</f>
        <v>0</v>
      </c>
      <c r="BE953" s="20">
        <f>Data!BI953-Data!DP953</f>
        <v>0</v>
      </c>
      <c r="BF953" s="20">
        <f>Data!BJ953-Data!DQ953</f>
        <v>0</v>
      </c>
      <c r="BG953" s="20">
        <f>Data!BK953-Data!DR953</f>
        <v>0</v>
      </c>
      <c r="BH953" s="20">
        <f>Data!BL953-Data!DS953</f>
        <v>0</v>
      </c>
      <c r="BI953" s="20">
        <f>Data!BM953-Data!DT953</f>
        <v>0</v>
      </c>
      <c r="BJ953" s="20">
        <f>Data!BN953-Data!DU953</f>
        <v>0</v>
      </c>
      <c r="BK953" s="20">
        <f>Data!BO953-Data!DV953</f>
        <v>0</v>
      </c>
      <c r="BL953" s="20">
        <f>Data!BP953-Data!DW953</f>
        <v>0</v>
      </c>
      <c r="BM953" s="20">
        <f>Data!BQ953-Data!DX953</f>
        <v>0</v>
      </c>
      <c r="BN953" s="20">
        <f>Data!BR953-Data!DY953</f>
        <v>0</v>
      </c>
      <c r="BO953" s="20">
        <f>Data!BS953-Data!DZ953</f>
        <v>0</v>
      </c>
      <c r="BP953" s="20">
        <f>Data!BT953-Data!EA953</f>
        <v>0</v>
      </c>
      <c r="BQ953" s="20">
        <f>Data!BU953-Data!EB953</f>
        <v>0</v>
      </c>
      <c r="BR953" s="20">
        <f>Data!BV953-Data!EC953</f>
        <v>0</v>
      </c>
      <c r="BS953" s="20">
        <f>Data!BW953-Data!ED953</f>
        <v>0</v>
      </c>
      <c r="BT953" s="20">
        <f>Data!BX953-Data!EE953</f>
        <v>0</v>
      </c>
      <c r="BU953" s="20">
        <f>Data!BY953-Data!EF953</f>
        <v>0</v>
      </c>
      <c r="BV953" s="20">
        <f>Data!BZ953-Data!EG953</f>
        <v>0</v>
      </c>
      <c r="BW953" s="20">
        <f>Data!CA953-Data!EH953</f>
        <v>0</v>
      </c>
      <c r="BX953" s="20">
        <f>Data!CB953-Data!EI953</f>
        <v>0</v>
      </c>
      <c r="BY953" s="20">
        <f>Data!CC953-Data!EJ953</f>
        <v>0</v>
      </c>
      <c r="BZ953" s="20">
        <f>Data!EK953</f>
        <v>0</v>
      </c>
      <c r="CA953" s="20">
        <f>Data!EL953</f>
        <v>0</v>
      </c>
      <c r="CB953" s="20">
        <f>Data!EM953</f>
        <v>0</v>
      </c>
      <c r="CC953" s="20">
        <f>Data!EN953</f>
        <v>0</v>
      </c>
      <c r="CD953" s="20">
        <f>Data!EO953</f>
        <v>0</v>
      </c>
      <c r="CE953" s="20">
        <f>Data!EP953</f>
        <v>0</v>
      </c>
      <c r="CF953" s="50" t="str">
        <f>IF(ISBLANK(Data!EQ953), "", Data!EQ953)</f>
        <v/>
      </c>
      <c r="CG953" s="50" t="str">
        <f>IF(ISBLANK(Data!ER953), "", Data!ER953)</f>
        <v/>
      </c>
      <c r="CH953" s="61" t="str">
        <f>IF(ISBLANK(Data!ES953), "", Data!ES953)</f>
        <v/>
      </c>
      <c r="CI953" s="61" t="str">
        <f>IF(ISBLANK(Data!ET953), "", Data!ET953)</f>
        <v/>
      </c>
    </row>
    <row r="954" spans="1:87" x14ac:dyDescent="0.45">
      <c r="A954" s="50" t="str">
        <f>IF(ISBLANK(Data!A954), "", Data!A954)</f>
        <v/>
      </c>
      <c r="B954" s="50" t="str">
        <f>IF(ISBLANK(Data!B954), "", Data!B954)</f>
        <v/>
      </c>
      <c r="C954" s="50" t="str">
        <f>IF(ISBLANK(Data!C954), "", Data!C954)</f>
        <v/>
      </c>
      <c r="D954" s="50" t="str">
        <f>IF(ISBLANK(Data!D954), "", Data!D954)</f>
        <v/>
      </c>
      <c r="E954" s="50" t="str">
        <f>IF(ISBLANK(Data!E954), "", Data!E954)</f>
        <v/>
      </c>
      <c r="F954" s="50" t="str">
        <f>IF(ISBLANK(Data!F954), "", Data!F954)</f>
        <v/>
      </c>
      <c r="G954" s="50" t="str">
        <f>IF(ISBLANK(Data!G954), "", Data!G954)</f>
        <v/>
      </c>
      <c r="H954" s="50" t="str">
        <f>IF(ISBLANK(Data!H954), "", Data!H954)</f>
        <v/>
      </c>
      <c r="I954" s="50" t="str">
        <f>IF(ISBLANK(Data!I954), "", Data!I954)</f>
        <v/>
      </c>
      <c r="J954" s="50" t="str">
        <f>IF(ISBLANK(Data!J954), "", Data!J954)</f>
        <v/>
      </c>
      <c r="K954" s="50" t="str">
        <f>IF(ISBLANK(Data!K954), "", Data!K954)</f>
        <v/>
      </c>
      <c r="L954" s="50" t="str">
        <f>IF(ISBLANK(Data!L954), "", Data!L954)</f>
        <v/>
      </c>
      <c r="M954" s="50" t="str">
        <f>IF(ISBLANK(Data!M954), "", Data!M954)</f>
        <v/>
      </c>
      <c r="N954" s="50" t="str">
        <f>IF(ISBLANK(Data!N954), "", Data!N954)</f>
        <v/>
      </c>
      <c r="O954" s="50" t="str">
        <f>IF(ISBLANK(Data!O954), "", Data!O954)</f>
        <v/>
      </c>
      <c r="P954" s="50" t="str">
        <f>IF(ISBLANK(Data!P954), "", Data!P954)</f>
        <v/>
      </c>
      <c r="Q954" s="50" t="str">
        <f>IF(ISBLANK(Data!Q954), "", Data!Q954)</f>
        <v/>
      </c>
      <c r="R954" s="50" t="str">
        <f>IF(ISBLANK(Data!R954), "", Data!R954)</f>
        <v/>
      </c>
      <c r="S954" s="20">
        <f>Data!W954-Data!CD954</f>
        <v>0</v>
      </c>
      <c r="T954" s="20">
        <f>Data!X954-Data!CE954</f>
        <v>0</v>
      </c>
      <c r="U954" s="20">
        <f>Data!Y954-Data!CF954</f>
        <v>0</v>
      </c>
      <c r="V954" s="20">
        <f>Data!Z954-Data!CG954</f>
        <v>0</v>
      </c>
      <c r="W954" s="20">
        <f>Data!AA954-Data!CH954</f>
        <v>0</v>
      </c>
      <c r="X954" s="20">
        <f>Data!AB954-Data!CI954</f>
        <v>0</v>
      </c>
      <c r="Y954" s="20">
        <f>Data!AC954-Data!CJ954</f>
        <v>0</v>
      </c>
      <c r="Z954" s="20">
        <f>Data!AD954-Data!CK954</f>
        <v>0</v>
      </c>
      <c r="AA954" s="20">
        <f>Data!AE954-Data!CL954</f>
        <v>0</v>
      </c>
      <c r="AB954" s="20">
        <f>Data!AF954-Data!CM954</f>
        <v>0</v>
      </c>
      <c r="AC954" s="20">
        <f>Data!AG954-Data!CN954</f>
        <v>0</v>
      </c>
      <c r="AD954" s="20">
        <f>Data!AH954-Data!CO954</f>
        <v>0</v>
      </c>
      <c r="AE954" s="20">
        <f>Data!AI954-Data!CP954</f>
        <v>0</v>
      </c>
      <c r="AF954" s="20">
        <f>Data!AJ954-Data!CQ954</f>
        <v>0</v>
      </c>
      <c r="AG954" s="20">
        <f>Data!AK954-Data!CR954</f>
        <v>0</v>
      </c>
      <c r="AH954" s="20">
        <f>Data!AL954-Data!CS954</f>
        <v>0</v>
      </c>
      <c r="AI954" s="20">
        <f>Data!AM954-Data!CT954</f>
        <v>0</v>
      </c>
      <c r="AJ954" s="20">
        <f>Data!AN954-Data!CU954</f>
        <v>0</v>
      </c>
      <c r="AK954" s="20">
        <f>Data!AO954-Data!CV954</f>
        <v>0</v>
      </c>
      <c r="AL954" s="20">
        <f>Data!AP954-Data!CW954</f>
        <v>0</v>
      </c>
      <c r="AM954" s="20">
        <f>Data!AQ954-Data!CX954</f>
        <v>0</v>
      </c>
      <c r="AN954" s="20">
        <f>Data!AR954-Data!CY954</f>
        <v>0</v>
      </c>
      <c r="AO954" s="20">
        <f>Data!AS954-Data!CZ954</f>
        <v>0</v>
      </c>
      <c r="AP954" s="20">
        <f>Data!AT954-Data!DA954</f>
        <v>0</v>
      </c>
      <c r="AQ954" s="20">
        <f>Data!AU954-Data!DB954</f>
        <v>0</v>
      </c>
      <c r="AR954" s="20">
        <f>Data!AV954-Data!DC954</f>
        <v>0</v>
      </c>
      <c r="AS954" s="20">
        <f>Data!AW954-Data!DD954</f>
        <v>0</v>
      </c>
      <c r="AT954" s="20">
        <f>Data!AX954-Data!DE954</f>
        <v>0</v>
      </c>
      <c r="AU954" s="20">
        <f>Data!AY954-Data!DF954</f>
        <v>0</v>
      </c>
      <c r="AV954" s="20">
        <f>Data!AZ954-Data!DG954</f>
        <v>0</v>
      </c>
      <c r="AW954" s="20">
        <f>Data!BA954-Data!DH954</f>
        <v>0</v>
      </c>
      <c r="AX954" s="20">
        <f>Data!BB954-Data!DI954</f>
        <v>0</v>
      </c>
      <c r="AY954" s="20">
        <f>Data!BC954-Data!DJ954</f>
        <v>0</v>
      </c>
      <c r="AZ954" s="20">
        <f>Data!BD954-Data!DK954</f>
        <v>0</v>
      </c>
      <c r="BA954" s="20">
        <f>Data!BE954-Data!DL954</f>
        <v>0</v>
      </c>
      <c r="BB954" s="20">
        <f>Data!BF954-Data!DM954</f>
        <v>0</v>
      </c>
      <c r="BC954" s="20">
        <f>Data!BG954-Data!DN954</f>
        <v>0</v>
      </c>
      <c r="BD954" s="20">
        <f>Data!BH954-Data!DO954</f>
        <v>0</v>
      </c>
      <c r="BE954" s="20">
        <f>Data!BI954-Data!DP954</f>
        <v>0</v>
      </c>
      <c r="BF954" s="20">
        <f>Data!BJ954-Data!DQ954</f>
        <v>0</v>
      </c>
      <c r="BG954" s="20">
        <f>Data!BK954-Data!DR954</f>
        <v>0</v>
      </c>
      <c r="BH954" s="20">
        <f>Data!BL954-Data!DS954</f>
        <v>0</v>
      </c>
      <c r="BI954" s="20">
        <f>Data!BM954-Data!DT954</f>
        <v>0</v>
      </c>
      <c r="BJ954" s="20">
        <f>Data!BN954-Data!DU954</f>
        <v>0</v>
      </c>
      <c r="BK954" s="20">
        <f>Data!BO954-Data!DV954</f>
        <v>0</v>
      </c>
      <c r="BL954" s="20">
        <f>Data!BP954-Data!DW954</f>
        <v>0</v>
      </c>
      <c r="BM954" s="20">
        <f>Data!BQ954-Data!DX954</f>
        <v>0</v>
      </c>
      <c r="BN954" s="20">
        <f>Data!BR954-Data!DY954</f>
        <v>0</v>
      </c>
      <c r="BO954" s="20">
        <f>Data!BS954-Data!DZ954</f>
        <v>0</v>
      </c>
      <c r="BP954" s="20">
        <f>Data!BT954-Data!EA954</f>
        <v>0</v>
      </c>
      <c r="BQ954" s="20">
        <f>Data!BU954-Data!EB954</f>
        <v>0</v>
      </c>
      <c r="BR954" s="20">
        <f>Data!BV954-Data!EC954</f>
        <v>0</v>
      </c>
      <c r="BS954" s="20">
        <f>Data!BW954-Data!ED954</f>
        <v>0</v>
      </c>
      <c r="BT954" s="20">
        <f>Data!BX954-Data!EE954</f>
        <v>0</v>
      </c>
      <c r="BU954" s="20">
        <f>Data!BY954-Data!EF954</f>
        <v>0</v>
      </c>
      <c r="BV954" s="20">
        <f>Data!BZ954-Data!EG954</f>
        <v>0</v>
      </c>
      <c r="BW954" s="20">
        <f>Data!CA954-Data!EH954</f>
        <v>0</v>
      </c>
      <c r="BX954" s="20">
        <f>Data!CB954-Data!EI954</f>
        <v>0</v>
      </c>
      <c r="BY954" s="20">
        <f>Data!CC954-Data!EJ954</f>
        <v>0</v>
      </c>
      <c r="BZ954" s="20">
        <f>Data!EK954</f>
        <v>0</v>
      </c>
      <c r="CA954" s="20">
        <f>Data!EL954</f>
        <v>0</v>
      </c>
      <c r="CB954" s="20">
        <f>Data!EM954</f>
        <v>0</v>
      </c>
      <c r="CC954" s="20">
        <f>Data!EN954</f>
        <v>0</v>
      </c>
      <c r="CD954" s="20">
        <f>Data!EO954</f>
        <v>0</v>
      </c>
      <c r="CE954" s="20">
        <f>Data!EP954</f>
        <v>0</v>
      </c>
      <c r="CF954" s="50" t="str">
        <f>IF(ISBLANK(Data!EQ954), "", Data!EQ954)</f>
        <v/>
      </c>
      <c r="CG954" s="50" t="str">
        <f>IF(ISBLANK(Data!ER954), "", Data!ER954)</f>
        <v/>
      </c>
      <c r="CH954" s="61" t="str">
        <f>IF(ISBLANK(Data!ES954), "", Data!ES954)</f>
        <v/>
      </c>
      <c r="CI954" s="61" t="str">
        <f>IF(ISBLANK(Data!ET954), "", Data!ET954)</f>
        <v/>
      </c>
    </row>
    <row r="955" spans="1:87" x14ac:dyDescent="0.45">
      <c r="A955" s="50" t="str">
        <f>IF(ISBLANK(Data!A955), "", Data!A955)</f>
        <v/>
      </c>
      <c r="B955" s="50" t="str">
        <f>IF(ISBLANK(Data!B955), "", Data!B955)</f>
        <v/>
      </c>
      <c r="C955" s="50" t="str">
        <f>IF(ISBLANK(Data!C955), "", Data!C955)</f>
        <v/>
      </c>
      <c r="D955" s="50" t="str">
        <f>IF(ISBLANK(Data!D955), "", Data!D955)</f>
        <v/>
      </c>
      <c r="E955" s="50" t="str">
        <f>IF(ISBLANK(Data!E955), "", Data!E955)</f>
        <v/>
      </c>
      <c r="F955" s="50" t="str">
        <f>IF(ISBLANK(Data!F955), "", Data!F955)</f>
        <v/>
      </c>
      <c r="G955" s="50" t="str">
        <f>IF(ISBLANK(Data!G955), "", Data!G955)</f>
        <v/>
      </c>
      <c r="H955" s="50" t="str">
        <f>IF(ISBLANK(Data!H955), "", Data!H955)</f>
        <v/>
      </c>
      <c r="I955" s="50" t="str">
        <f>IF(ISBLANK(Data!I955), "", Data!I955)</f>
        <v/>
      </c>
      <c r="J955" s="50" t="str">
        <f>IF(ISBLANK(Data!J955), "", Data!J955)</f>
        <v/>
      </c>
      <c r="K955" s="50" t="str">
        <f>IF(ISBLANK(Data!K955), "", Data!K955)</f>
        <v/>
      </c>
      <c r="L955" s="50" t="str">
        <f>IF(ISBLANK(Data!L955), "", Data!L955)</f>
        <v/>
      </c>
      <c r="M955" s="50" t="str">
        <f>IF(ISBLANK(Data!M955), "", Data!M955)</f>
        <v/>
      </c>
      <c r="N955" s="50" t="str">
        <f>IF(ISBLANK(Data!N955), "", Data!N955)</f>
        <v/>
      </c>
      <c r="O955" s="50" t="str">
        <f>IF(ISBLANK(Data!O955), "", Data!O955)</f>
        <v/>
      </c>
      <c r="P955" s="50" t="str">
        <f>IF(ISBLANK(Data!P955), "", Data!P955)</f>
        <v/>
      </c>
      <c r="Q955" s="50" t="str">
        <f>IF(ISBLANK(Data!Q955), "", Data!Q955)</f>
        <v/>
      </c>
      <c r="R955" s="50" t="str">
        <f>IF(ISBLANK(Data!R955), "", Data!R955)</f>
        <v/>
      </c>
      <c r="S955" s="20">
        <f>Data!W955-Data!CD955</f>
        <v>0</v>
      </c>
      <c r="T955" s="20">
        <f>Data!X955-Data!CE955</f>
        <v>0</v>
      </c>
      <c r="U955" s="20">
        <f>Data!Y955-Data!CF955</f>
        <v>0</v>
      </c>
      <c r="V955" s="20">
        <f>Data!Z955-Data!CG955</f>
        <v>0</v>
      </c>
      <c r="W955" s="20">
        <f>Data!AA955-Data!CH955</f>
        <v>0</v>
      </c>
      <c r="X955" s="20">
        <f>Data!AB955-Data!CI955</f>
        <v>0</v>
      </c>
      <c r="Y955" s="20">
        <f>Data!AC955-Data!CJ955</f>
        <v>0</v>
      </c>
      <c r="Z955" s="20">
        <f>Data!AD955-Data!CK955</f>
        <v>0</v>
      </c>
      <c r="AA955" s="20">
        <f>Data!AE955-Data!CL955</f>
        <v>0</v>
      </c>
      <c r="AB955" s="20">
        <f>Data!AF955-Data!CM955</f>
        <v>0</v>
      </c>
      <c r="AC955" s="20">
        <f>Data!AG955-Data!CN955</f>
        <v>0</v>
      </c>
      <c r="AD955" s="20">
        <f>Data!AH955-Data!CO955</f>
        <v>0</v>
      </c>
      <c r="AE955" s="20">
        <f>Data!AI955-Data!CP955</f>
        <v>0</v>
      </c>
      <c r="AF955" s="20">
        <f>Data!AJ955-Data!CQ955</f>
        <v>0</v>
      </c>
      <c r="AG955" s="20">
        <f>Data!AK955-Data!CR955</f>
        <v>0</v>
      </c>
      <c r="AH955" s="20">
        <f>Data!AL955-Data!CS955</f>
        <v>0</v>
      </c>
      <c r="AI955" s="20">
        <f>Data!AM955-Data!CT955</f>
        <v>0</v>
      </c>
      <c r="AJ955" s="20">
        <f>Data!AN955-Data!CU955</f>
        <v>0</v>
      </c>
      <c r="AK955" s="20">
        <f>Data!AO955-Data!CV955</f>
        <v>0</v>
      </c>
      <c r="AL955" s="20">
        <f>Data!AP955-Data!CW955</f>
        <v>0</v>
      </c>
      <c r="AM955" s="20">
        <f>Data!AQ955-Data!CX955</f>
        <v>0</v>
      </c>
      <c r="AN955" s="20">
        <f>Data!AR955-Data!CY955</f>
        <v>0</v>
      </c>
      <c r="AO955" s="20">
        <f>Data!AS955-Data!CZ955</f>
        <v>0</v>
      </c>
      <c r="AP955" s="20">
        <f>Data!AT955-Data!DA955</f>
        <v>0</v>
      </c>
      <c r="AQ955" s="20">
        <f>Data!AU955-Data!DB955</f>
        <v>0</v>
      </c>
      <c r="AR955" s="20">
        <f>Data!AV955-Data!DC955</f>
        <v>0</v>
      </c>
      <c r="AS955" s="20">
        <f>Data!AW955-Data!DD955</f>
        <v>0</v>
      </c>
      <c r="AT955" s="20">
        <f>Data!AX955-Data!DE955</f>
        <v>0</v>
      </c>
      <c r="AU955" s="20">
        <f>Data!AY955-Data!DF955</f>
        <v>0</v>
      </c>
      <c r="AV955" s="20">
        <f>Data!AZ955-Data!DG955</f>
        <v>0</v>
      </c>
      <c r="AW955" s="20">
        <f>Data!BA955-Data!DH955</f>
        <v>0</v>
      </c>
      <c r="AX955" s="20">
        <f>Data!BB955-Data!DI955</f>
        <v>0</v>
      </c>
      <c r="AY955" s="20">
        <f>Data!BC955-Data!DJ955</f>
        <v>0</v>
      </c>
      <c r="AZ955" s="20">
        <f>Data!BD955-Data!DK955</f>
        <v>0</v>
      </c>
      <c r="BA955" s="20">
        <f>Data!BE955-Data!DL955</f>
        <v>0</v>
      </c>
      <c r="BB955" s="20">
        <f>Data!BF955-Data!DM955</f>
        <v>0</v>
      </c>
      <c r="BC955" s="20">
        <f>Data!BG955-Data!DN955</f>
        <v>0</v>
      </c>
      <c r="BD955" s="20">
        <f>Data!BH955-Data!DO955</f>
        <v>0</v>
      </c>
      <c r="BE955" s="20">
        <f>Data!BI955-Data!DP955</f>
        <v>0</v>
      </c>
      <c r="BF955" s="20">
        <f>Data!BJ955-Data!DQ955</f>
        <v>0</v>
      </c>
      <c r="BG955" s="20">
        <f>Data!BK955-Data!DR955</f>
        <v>0</v>
      </c>
      <c r="BH955" s="20">
        <f>Data!BL955-Data!DS955</f>
        <v>0</v>
      </c>
      <c r="BI955" s="20">
        <f>Data!BM955-Data!DT955</f>
        <v>0</v>
      </c>
      <c r="BJ955" s="20">
        <f>Data!BN955-Data!DU955</f>
        <v>0</v>
      </c>
      <c r="BK955" s="20">
        <f>Data!BO955-Data!DV955</f>
        <v>0</v>
      </c>
      <c r="BL955" s="20">
        <f>Data!BP955-Data!DW955</f>
        <v>0</v>
      </c>
      <c r="BM955" s="20">
        <f>Data!BQ955-Data!DX955</f>
        <v>0</v>
      </c>
      <c r="BN955" s="20">
        <f>Data!BR955-Data!DY955</f>
        <v>0</v>
      </c>
      <c r="BO955" s="20">
        <f>Data!BS955-Data!DZ955</f>
        <v>0</v>
      </c>
      <c r="BP955" s="20">
        <f>Data!BT955-Data!EA955</f>
        <v>0</v>
      </c>
      <c r="BQ955" s="20">
        <f>Data!BU955-Data!EB955</f>
        <v>0</v>
      </c>
      <c r="BR955" s="20">
        <f>Data!BV955-Data!EC955</f>
        <v>0</v>
      </c>
      <c r="BS955" s="20">
        <f>Data!BW955-Data!ED955</f>
        <v>0</v>
      </c>
      <c r="BT955" s="20">
        <f>Data!BX955-Data!EE955</f>
        <v>0</v>
      </c>
      <c r="BU955" s="20">
        <f>Data!BY955-Data!EF955</f>
        <v>0</v>
      </c>
      <c r="BV955" s="20">
        <f>Data!BZ955-Data!EG955</f>
        <v>0</v>
      </c>
      <c r="BW955" s="20">
        <f>Data!CA955-Data!EH955</f>
        <v>0</v>
      </c>
      <c r="BX955" s="20">
        <f>Data!CB955-Data!EI955</f>
        <v>0</v>
      </c>
      <c r="BY955" s="20">
        <f>Data!CC955-Data!EJ955</f>
        <v>0</v>
      </c>
      <c r="BZ955" s="20">
        <f>Data!EK955</f>
        <v>0</v>
      </c>
      <c r="CA955" s="20">
        <f>Data!EL955</f>
        <v>0</v>
      </c>
      <c r="CB955" s="20">
        <f>Data!EM955</f>
        <v>0</v>
      </c>
      <c r="CC955" s="20">
        <f>Data!EN955</f>
        <v>0</v>
      </c>
      <c r="CD955" s="20">
        <f>Data!EO955</f>
        <v>0</v>
      </c>
      <c r="CE955" s="20">
        <f>Data!EP955</f>
        <v>0</v>
      </c>
      <c r="CF955" s="50" t="str">
        <f>IF(ISBLANK(Data!EQ955), "", Data!EQ955)</f>
        <v/>
      </c>
      <c r="CG955" s="50" t="str">
        <f>IF(ISBLANK(Data!ER955), "", Data!ER955)</f>
        <v/>
      </c>
      <c r="CH955" s="61" t="str">
        <f>IF(ISBLANK(Data!ES955), "", Data!ES955)</f>
        <v/>
      </c>
      <c r="CI955" s="61" t="str">
        <f>IF(ISBLANK(Data!ET955), "", Data!ET955)</f>
        <v/>
      </c>
    </row>
    <row r="956" spans="1:87" x14ac:dyDescent="0.45">
      <c r="A956" s="50" t="str">
        <f>IF(ISBLANK(Data!A956), "", Data!A956)</f>
        <v/>
      </c>
      <c r="B956" s="50" t="str">
        <f>IF(ISBLANK(Data!B956), "", Data!B956)</f>
        <v/>
      </c>
      <c r="C956" s="50" t="str">
        <f>IF(ISBLANK(Data!C956), "", Data!C956)</f>
        <v/>
      </c>
      <c r="D956" s="50" t="str">
        <f>IF(ISBLANK(Data!D956), "", Data!D956)</f>
        <v/>
      </c>
      <c r="E956" s="50" t="str">
        <f>IF(ISBLANK(Data!E956), "", Data!E956)</f>
        <v/>
      </c>
      <c r="F956" s="50" t="str">
        <f>IF(ISBLANK(Data!F956), "", Data!F956)</f>
        <v/>
      </c>
      <c r="G956" s="50" t="str">
        <f>IF(ISBLANK(Data!G956), "", Data!G956)</f>
        <v/>
      </c>
      <c r="H956" s="50" t="str">
        <f>IF(ISBLANK(Data!H956), "", Data!H956)</f>
        <v/>
      </c>
      <c r="I956" s="50" t="str">
        <f>IF(ISBLANK(Data!I956), "", Data!I956)</f>
        <v/>
      </c>
      <c r="J956" s="50" t="str">
        <f>IF(ISBLANK(Data!J956), "", Data!J956)</f>
        <v/>
      </c>
      <c r="K956" s="50" t="str">
        <f>IF(ISBLANK(Data!K956), "", Data!K956)</f>
        <v/>
      </c>
      <c r="L956" s="50" t="str">
        <f>IF(ISBLANK(Data!L956), "", Data!L956)</f>
        <v/>
      </c>
      <c r="M956" s="50" t="str">
        <f>IF(ISBLANK(Data!M956), "", Data!M956)</f>
        <v/>
      </c>
      <c r="N956" s="50" t="str">
        <f>IF(ISBLANK(Data!N956), "", Data!N956)</f>
        <v/>
      </c>
      <c r="O956" s="50" t="str">
        <f>IF(ISBLANK(Data!O956), "", Data!O956)</f>
        <v/>
      </c>
      <c r="P956" s="50" t="str">
        <f>IF(ISBLANK(Data!P956), "", Data!P956)</f>
        <v/>
      </c>
      <c r="Q956" s="50" t="str">
        <f>IF(ISBLANK(Data!Q956), "", Data!Q956)</f>
        <v/>
      </c>
      <c r="R956" s="50" t="str">
        <f>IF(ISBLANK(Data!R956), "", Data!R956)</f>
        <v/>
      </c>
      <c r="S956" s="20">
        <f>Data!W956-Data!CD956</f>
        <v>0</v>
      </c>
      <c r="T956" s="20">
        <f>Data!X956-Data!CE956</f>
        <v>0</v>
      </c>
      <c r="U956" s="20">
        <f>Data!Y956-Data!CF956</f>
        <v>0</v>
      </c>
      <c r="V956" s="20">
        <f>Data!Z956-Data!CG956</f>
        <v>0</v>
      </c>
      <c r="W956" s="20">
        <f>Data!AA956-Data!CH956</f>
        <v>0</v>
      </c>
      <c r="X956" s="20">
        <f>Data!AB956-Data!CI956</f>
        <v>0</v>
      </c>
      <c r="Y956" s="20">
        <f>Data!AC956-Data!CJ956</f>
        <v>0</v>
      </c>
      <c r="Z956" s="20">
        <f>Data!AD956-Data!CK956</f>
        <v>0</v>
      </c>
      <c r="AA956" s="20">
        <f>Data!AE956-Data!CL956</f>
        <v>0</v>
      </c>
      <c r="AB956" s="20">
        <f>Data!AF956-Data!CM956</f>
        <v>0</v>
      </c>
      <c r="AC956" s="20">
        <f>Data!AG956-Data!CN956</f>
        <v>0</v>
      </c>
      <c r="AD956" s="20">
        <f>Data!AH956-Data!CO956</f>
        <v>0</v>
      </c>
      <c r="AE956" s="20">
        <f>Data!AI956-Data!CP956</f>
        <v>0</v>
      </c>
      <c r="AF956" s="20">
        <f>Data!AJ956-Data!CQ956</f>
        <v>0</v>
      </c>
      <c r="AG956" s="20">
        <f>Data!AK956-Data!CR956</f>
        <v>0</v>
      </c>
      <c r="AH956" s="20">
        <f>Data!AL956-Data!CS956</f>
        <v>0</v>
      </c>
      <c r="AI956" s="20">
        <f>Data!AM956-Data!CT956</f>
        <v>0</v>
      </c>
      <c r="AJ956" s="20">
        <f>Data!AN956-Data!CU956</f>
        <v>0</v>
      </c>
      <c r="AK956" s="20">
        <f>Data!AO956-Data!CV956</f>
        <v>0</v>
      </c>
      <c r="AL956" s="20">
        <f>Data!AP956-Data!CW956</f>
        <v>0</v>
      </c>
      <c r="AM956" s="20">
        <f>Data!AQ956-Data!CX956</f>
        <v>0</v>
      </c>
      <c r="AN956" s="20">
        <f>Data!AR956-Data!CY956</f>
        <v>0</v>
      </c>
      <c r="AO956" s="20">
        <f>Data!AS956-Data!CZ956</f>
        <v>0</v>
      </c>
      <c r="AP956" s="20">
        <f>Data!AT956-Data!DA956</f>
        <v>0</v>
      </c>
      <c r="AQ956" s="20">
        <f>Data!AU956-Data!DB956</f>
        <v>0</v>
      </c>
      <c r="AR956" s="20">
        <f>Data!AV956-Data!DC956</f>
        <v>0</v>
      </c>
      <c r="AS956" s="20">
        <f>Data!AW956-Data!DD956</f>
        <v>0</v>
      </c>
      <c r="AT956" s="20">
        <f>Data!AX956-Data!DE956</f>
        <v>0</v>
      </c>
      <c r="AU956" s="20">
        <f>Data!AY956-Data!DF956</f>
        <v>0</v>
      </c>
      <c r="AV956" s="20">
        <f>Data!AZ956-Data!DG956</f>
        <v>0</v>
      </c>
      <c r="AW956" s="20">
        <f>Data!BA956-Data!DH956</f>
        <v>0</v>
      </c>
      <c r="AX956" s="20">
        <f>Data!BB956-Data!DI956</f>
        <v>0</v>
      </c>
      <c r="AY956" s="20">
        <f>Data!BC956-Data!DJ956</f>
        <v>0</v>
      </c>
      <c r="AZ956" s="20">
        <f>Data!BD956-Data!DK956</f>
        <v>0</v>
      </c>
      <c r="BA956" s="20">
        <f>Data!BE956-Data!DL956</f>
        <v>0</v>
      </c>
      <c r="BB956" s="20">
        <f>Data!BF956-Data!DM956</f>
        <v>0</v>
      </c>
      <c r="BC956" s="20">
        <f>Data!BG956-Data!DN956</f>
        <v>0</v>
      </c>
      <c r="BD956" s="20">
        <f>Data!BH956-Data!DO956</f>
        <v>0</v>
      </c>
      <c r="BE956" s="20">
        <f>Data!BI956-Data!DP956</f>
        <v>0</v>
      </c>
      <c r="BF956" s="20">
        <f>Data!BJ956-Data!DQ956</f>
        <v>0</v>
      </c>
      <c r="BG956" s="20">
        <f>Data!BK956-Data!DR956</f>
        <v>0</v>
      </c>
      <c r="BH956" s="20">
        <f>Data!BL956-Data!DS956</f>
        <v>0</v>
      </c>
      <c r="BI956" s="20">
        <f>Data!BM956-Data!DT956</f>
        <v>0</v>
      </c>
      <c r="BJ956" s="20">
        <f>Data!BN956-Data!DU956</f>
        <v>0</v>
      </c>
      <c r="BK956" s="20">
        <f>Data!BO956-Data!DV956</f>
        <v>0</v>
      </c>
      <c r="BL956" s="20">
        <f>Data!BP956-Data!DW956</f>
        <v>0</v>
      </c>
      <c r="BM956" s="20">
        <f>Data!BQ956-Data!DX956</f>
        <v>0</v>
      </c>
      <c r="BN956" s="20">
        <f>Data!BR956-Data!DY956</f>
        <v>0</v>
      </c>
      <c r="BO956" s="20">
        <f>Data!BS956-Data!DZ956</f>
        <v>0</v>
      </c>
      <c r="BP956" s="20">
        <f>Data!BT956-Data!EA956</f>
        <v>0</v>
      </c>
      <c r="BQ956" s="20">
        <f>Data!BU956-Data!EB956</f>
        <v>0</v>
      </c>
      <c r="BR956" s="20">
        <f>Data!BV956-Data!EC956</f>
        <v>0</v>
      </c>
      <c r="BS956" s="20">
        <f>Data!BW956-Data!ED956</f>
        <v>0</v>
      </c>
      <c r="BT956" s="20">
        <f>Data!BX956-Data!EE956</f>
        <v>0</v>
      </c>
      <c r="BU956" s="20">
        <f>Data!BY956-Data!EF956</f>
        <v>0</v>
      </c>
      <c r="BV956" s="20">
        <f>Data!BZ956-Data!EG956</f>
        <v>0</v>
      </c>
      <c r="BW956" s="20">
        <f>Data!CA956-Data!EH956</f>
        <v>0</v>
      </c>
      <c r="BX956" s="20">
        <f>Data!CB956-Data!EI956</f>
        <v>0</v>
      </c>
      <c r="BY956" s="20">
        <f>Data!CC956-Data!EJ956</f>
        <v>0</v>
      </c>
      <c r="BZ956" s="20">
        <f>Data!EK956</f>
        <v>0</v>
      </c>
      <c r="CA956" s="20">
        <f>Data!EL956</f>
        <v>0</v>
      </c>
      <c r="CB956" s="20">
        <f>Data!EM956</f>
        <v>0</v>
      </c>
      <c r="CC956" s="20">
        <f>Data!EN956</f>
        <v>0</v>
      </c>
      <c r="CD956" s="20">
        <f>Data!EO956</f>
        <v>0</v>
      </c>
      <c r="CE956" s="20">
        <f>Data!EP956</f>
        <v>0</v>
      </c>
      <c r="CF956" s="50" t="str">
        <f>IF(ISBLANK(Data!EQ956), "", Data!EQ956)</f>
        <v/>
      </c>
      <c r="CG956" s="50" t="str">
        <f>IF(ISBLANK(Data!ER956), "", Data!ER956)</f>
        <v/>
      </c>
      <c r="CH956" s="61" t="str">
        <f>IF(ISBLANK(Data!ES956), "", Data!ES956)</f>
        <v/>
      </c>
      <c r="CI956" s="61" t="str">
        <f>IF(ISBLANK(Data!ET956), "", Data!ET956)</f>
        <v/>
      </c>
    </row>
    <row r="957" spans="1:87" x14ac:dyDescent="0.45">
      <c r="A957" s="50" t="str">
        <f>IF(ISBLANK(Data!A957), "", Data!A957)</f>
        <v/>
      </c>
      <c r="B957" s="50" t="str">
        <f>IF(ISBLANK(Data!B957), "", Data!B957)</f>
        <v/>
      </c>
      <c r="C957" s="50" t="str">
        <f>IF(ISBLANK(Data!C957), "", Data!C957)</f>
        <v/>
      </c>
      <c r="D957" s="50" t="str">
        <f>IF(ISBLANK(Data!D957), "", Data!D957)</f>
        <v/>
      </c>
      <c r="E957" s="50" t="str">
        <f>IF(ISBLANK(Data!E957), "", Data!E957)</f>
        <v/>
      </c>
      <c r="F957" s="50" t="str">
        <f>IF(ISBLANK(Data!F957), "", Data!F957)</f>
        <v/>
      </c>
      <c r="G957" s="50" t="str">
        <f>IF(ISBLANK(Data!G957), "", Data!G957)</f>
        <v/>
      </c>
      <c r="H957" s="50" t="str">
        <f>IF(ISBLANK(Data!H957), "", Data!H957)</f>
        <v/>
      </c>
      <c r="I957" s="50" t="str">
        <f>IF(ISBLANK(Data!I957), "", Data!I957)</f>
        <v/>
      </c>
      <c r="J957" s="50" t="str">
        <f>IF(ISBLANK(Data!J957), "", Data!J957)</f>
        <v/>
      </c>
      <c r="K957" s="50" t="str">
        <f>IF(ISBLANK(Data!K957), "", Data!K957)</f>
        <v/>
      </c>
      <c r="L957" s="50" t="str">
        <f>IF(ISBLANK(Data!L957), "", Data!L957)</f>
        <v/>
      </c>
      <c r="M957" s="50" t="str">
        <f>IF(ISBLANK(Data!M957), "", Data!M957)</f>
        <v/>
      </c>
      <c r="N957" s="50" t="str">
        <f>IF(ISBLANK(Data!N957), "", Data!N957)</f>
        <v/>
      </c>
      <c r="O957" s="50" t="str">
        <f>IF(ISBLANK(Data!O957), "", Data!O957)</f>
        <v/>
      </c>
      <c r="P957" s="50" t="str">
        <f>IF(ISBLANK(Data!P957), "", Data!P957)</f>
        <v/>
      </c>
      <c r="Q957" s="50" t="str">
        <f>IF(ISBLANK(Data!Q957), "", Data!Q957)</f>
        <v/>
      </c>
      <c r="R957" s="50" t="str">
        <f>IF(ISBLANK(Data!R957), "", Data!R957)</f>
        <v/>
      </c>
      <c r="S957" s="20">
        <f>Data!W957-Data!CD957</f>
        <v>0</v>
      </c>
      <c r="T957" s="20">
        <f>Data!X957-Data!CE957</f>
        <v>0</v>
      </c>
      <c r="U957" s="20">
        <f>Data!Y957-Data!CF957</f>
        <v>0</v>
      </c>
      <c r="V957" s="20">
        <f>Data!Z957-Data!CG957</f>
        <v>0</v>
      </c>
      <c r="W957" s="20">
        <f>Data!AA957-Data!CH957</f>
        <v>0</v>
      </c>
      <c r="X957" s="20">
        <f>Data!AB957-Data!CI957</f>
        <v>0</v>
      </c>
      <c r="Y957" s="20">
        <f>Data!AC957-Data!CJ957</f>
        <v>0</v>
      </c>
      <c r="Z957" s="20">
        <f>Data!AD957-Data!CK957</f>
        <v>0</v>
      </c>
      <c r="AA957" s="20">
        <f>Data!AE957-Data!CL957</f>
        <v>0</v>
      </c>
      <c r="AB957" s="20">
        <f>Data!AF957-Data!CM957</f>
        <v>0</v>
      </c>
      <c r="AC957" s="20">
        <f>Data!AG957-Data!CN957</f>
        <v>0</v>
      </c>
      <c r="AD957" s="20">
        <f>Data!AH957-Data!CO957</f>
        <v>0</v>
      </c>
      <c r="AE957" s="20">
        <f>Data!AI957-Data!CP957</f>
        <v>0</v>
      </c>
      <c r="AF957" s="20">
        <f>Data!AJ957-Data!CQ957</f>
        <v>0</v>
      </c>
      <c r="AG957" s="20">
        <f>Data!AK957-Data!CR957</f>
        <v>0</v>
      </c>
      <c r="AH957" s="20">
        <f>Data!AL957-Data!CS957</f>
        <v>0</v>
      </c>
      <c r="AI957" s="20">
        <f>Data!AM957-Data!CT957</f>
        <v>0</v>
      </c>
      <c r="AJ957" s="20">
        <f>Data!AN957-Data!CU957</f>
        <v>0</v>
      </c>
      <c r="AK957" s="20">
        <f>Data!AO957-Data!CV957</f>
        <v>0</v>
      </c>
      <c r="AL957" s="20">
        <f>Data!AP957-Data!CW957</f>
        <v>0</v>
      </c>
      <c r="AM957" s="20">
        <f>Data!AQ957-Data!CX957</f>
        <v>0</v>
      </c>
      <c r="AN957" s="20">
        <f>Data!AR957-Data!CY957</f>
        <v>0</v>
      </c>
      <c r="AO957" s="20">
        <f>Data!AS957-Data!CZ957</f>
        <v>0</v>
      </c>
      <c r="AP957" s="20">
        <f>Data!AT957-Data!DA957</f>
        <v>0</v>
      </c>
      <c r="AQ957" s="20">
        <f>Data!AU957-Data!DB957</f>
        <v>0</v>
      </c>
      <c r="AR957" s="20">
        <f>Data!AV957-Data!DC957</f>
        <v>0</v>
      </c>
      <c r="AS957" s="20">
        <f>Data!AW957-Data!DD957</f>
        <v>0</v>
      </c>
      <c r="AT957" s="20">
        <f>Data!AX957-Data!DE957</f>
        <v>0</v>
      </c>
      <c r="AU957" s="20">
        <f>Data!AY957-Data!DF957</f>
        <v>0</v>
      </c>
      <c r="AV957" s="20">
        <f>Data!AZ957-Data!DG957</f>
        <v>0</v>
      </c>
      <c r="AW957" s="20">
        <f>Data!BA957-Data!DH957</f>
        <v>0</v>
      </c>
      <c r="AX957" s="20">
        <f>Data!BB957-Data!DI957</f>
        <v>0</v>
      </c>
      <c r="AY957" s="20">
        <f>Data!BC957-Data!DJ957</f>
        <v>0</v>
      </c>
      <c r="AZ957" s="20">
        <f>Data!BD957-Data!DK957</f>
        <v>0</v>
      </c>
      <c r="BA957" s="20">
        <f>Data!BE957-Data!DL957</f>
        <v>0</v>
      </c>
      <c r="BB957" s="20">
        <f>Data!BF957-Data!DM957</f>
        <v>0</v>
      </c>
      <c r="BC957" s="20">
        <f>Data!BG957-Data!DN957</f>
        <v>0</v>
      </c>
      <c r="BD957" s="20">
        <f>Data!BH957-Data!DO957</f>
        <v>0</v>
      </c>
      <c r="BE957" s="20">
        <f>Data!BI957-Data!DP957</f>
        <v>0</v>
      </c>
      <c r="BF957" s="20">
        <f>Data!BJ957-Data!DQ957</f>
        <v>0</v>
      </c>
      <c r="BG957" s="20">
        <f>Data!BK957-Data!DR957</f>
        <v>0</v>
      </c>
      <c r="BH957" s="20">
        <f>Data!BL957-Data!DS957</f>
        <v>0</v>
      </c>
      <c r="BI957" s="20">
        <f>Data!BM957-Data!DT957</f>
        <v>0</v>
      </c>
      <c r="BJ957" s="20">
        <f>Data!BN957-Data!DU957</f>
        <v>0</v>
      </c>
      <c r="BK957" s="20">
        <f>Data!BO957-Data!DV957</f>
        <v>0</v>
      </c>
      <c r="BL957" s="20">
        <f>Data!BP957-Data!DW957</f>
        <v>0</v>
      </c>
      <c r="BM957" s="20">
        <f>Data!BQ957-Data!DX957</f>
        <v>0</v>
      </c>
      <c r="BN957" s="20">
        <f>Data!BR957-Data!DY957</f>
        <v>0</v>
      </c>
      <c r="BO957" s="20">
        <f>Data!BS957-Data!DZ957</f>
        <v>0</v>
      </c>
      <c r="BP957" s="20">
        <f>Data!BT957-Data!EA957</f>
        <v>0</v>
      </c>
      <c r="BQ957" s="20">
        <f>Data!BU957-Data!EB957</f>
        <v>0</v>
      </c>
      <c r="BR957" s="20">
        <f>Data!BV957-Data!EC957</f>
        <v>0</v>
      </c>
      <c r="BS957" s="20">
        <f>Data!BW957-Data!ED957</f>
        <v>0</v>
      </c>
      <c r="BT957" s="20">
        <f>Data!BX957-Data!EE957</f>
        <v>0</v>
      </c>
      <c r="BU957" s="20">
        <f>Data!BY957-Data!EF957</f>
        <v>0</v>
      </c>
      <c r="BV957" s="20">
        <f>Data!BZ957-Data!EG957</f>
        <v>0</v>
      </c>
      <c r="BW957" s="20">
        <f>Data!CA957-Data!EH957</f>
        <v>0</v>
      </c>
      <c r="BX957" s="20">
        <f>Data!CB957-Data!EI957</f>
        <v>0</v>
      </c>
      <c r="BY957" s="20">
        <f>Data!CC957-Data!EJ957</f>
        <v>0</v>
      </c>
      <c r="BZ957" s="20">
        <f>Data!EK957</f>
        <v>0</v>
      </c>
      <c r="CA957" s="20">
        <f>Data!EL957</f>
        <v>0</v>
      </c>
      <c r="CB957" s="20">
        <f>Data!EM957</f>
        <v>0</v>
      </c>
      <c r="CC957" s="20">
        <f>Data!EN957</f>
        <v>0</v>
      </c>
      <c r="CD957" s="20">
        <f>Data!EO957</f>
        <v>0</v>
      </c>
      <c r="CE957" s="20">
        <f>Data!EP957</f>
        <v>0</v>
      </c>
      <c r="CF957" s="50" t="str">
        <f>IF(ISBLANK(Data!EQ957), "", Data!EQ957)</f>
        <v/>
      </c>
      <c r="CG957" s="50" t="str">
        <f>IF(ISBLANK(Data!ER957), "", Data!ER957)</f>
        <v/>
      </c>
      <c r="CH957" s="61" t="str">
        <f>IF(ISBLANK(Data!ES957), "", Data!ES957)</f>
        <v/>
      </c>
      <c r="CI957" s="61" t="str">
        <f>IF(ISBLANK(Data!ET957), "", Data!ET957)</f>
        <v/>
      </c>
    </row>
    <row r="958" spans="1:87" x14ac:dyDescent="0.45">
      <c r="A958" s="50" t="str">
        <f>IF(ISBLANK(Data!A958), "", Data!A958)</f>
        <v/>
      </c>
      <c r="B958" s="50" t="str">
        <f>IF(ISBLANK(Data!B958), "", Data!B958)</f>
        <v/>
      </c>
      <c r="C958" s="50" t="str">
        <f>IF(ISBLANK(Data!C958), "", Data!C958)</f>
        <v/>
      </c>
      <c r="D958" s="50" t="str">
        <f>IF(ISBLANK(Data!D958), "", Data!D958)</f>
        <v/>
      </c>
      <c r="E958" s="50" t="str">
        <f>IF(ISBLANK(Data!E958), "", Data!E958)</f>
        <v/>
      </c>
      <c r="F958" s="50" t="str">
        <f>IF(ISBLANK(Data!F958), "", Data!F958)</f>
        <v/>
      </c>
      <c r="G958" s="50" t="str">
        <f>IF(ISBLANK(Data!G958), "", Data!G958)</f>
        <v/>
      </c>
      <c r="H958" s="50" t="str">
        <f>IF(ISBLANK(Data!H958), "", Data!H958)</f>
        <v/>
      </c>
      <c r="I958" s="50" t="str">
        <f>IF(ISBLANK(Data!I958), "", Data!I958)</f>
        <v/>
      </c>
      <c r="J958" s="50" t="str">
        <f>IF(ISBLANK(Data!J958), "", Data!J958)</f>
        <v/>
      </c>
      <c r="K958" s="50" t="str">
        <f>IF(ISBLANK(Data!K958), "", Data!K958)</f>
        <v/>
      </c>
      <c r="L958" s="50" t="str">
        <f>IF(ISBLANK(Data!L958), "", Data!L958)</f>
        <v/>
      </c>
      <c r="M958" s="50" t="str">
        <f>IF(ISBLANK(Data!M958), "", Data!M958)</f>
        <v/>
      </c>
      <c r="N958" s="50" t="str">
        <f>IF(ISBLANK(Data!N958), "", Data!N958)</f>
        <v/>
      </c>
      <c r="O958" s="50" t="str">
        <f>IF(ISBLANK(Data!O958), "", Data!O958)</f>
        <v/>
      </c>
      <c r="P958" s="50" t="str">
        <f>IF(ISBLANK(Data!P958), "", Data!P958)</f>
        <v/>
      </c>
      <c r="Q958" s="50" t="str">
        <f>IF(ISBLANK(Data!Q958), "", Data!Q958)</f>
        <v/>
      </c>
      <c r="R958" s="50" t="str">
        <f>IF(ISBLANK(Data!R958), "", Data!R958)</f>
        <v/>
      </c>
      <c r="S958" s="20">
        <f>Data!W958-Data!CD958</f>
        <v>0</v>
      </c>
      <c r="T958" s="20">
        <f>Data!X958-Data!CE958</f>
        <v>0</v>
      </c>
      <c r="U958" s="20">
        <f>Data!Y958-Data!CF958</f>
        <v>0</v>
      </c>
      <c r="V958" s="20">
        <f>Data!Z958-Data!CG958</f>
        <v>0</v>
      </c>
      <c r="W958" s="20">
        <f>Data!AA958-Data!CH958</f>
        <v>0</v>
      </c>
      <c r="X958" s="20">
        <f>Data!AB958-Data!CI958</f>
        <v>0</v>
      </c>
      <c r="Y958" s="20">
        <f>Data!AC958-Data!CJ958</f>
        <v>0</v>
      </c>
      <c r="Z958" s="20">
        <f>Data!AD958-Data!CK958</f>
        <v>0</v>
      </c>
      <c r="AA958" s="20">
        <f>Data!AE958-Data!CL958</f>
        <v>0</v>
      </c>
      <c r="AB958" s="20">
        <f>Data!AF958-Data!CM958</f>
        <v>0</v>
      </c>
      <c r="AC958" s="20">
        <f>Data!AG958-Data!CN958</f>
        <v>0</v>
      </c>
      <c r="AD958" s="20">
        <f>Data!AH958-Data!CO958</f>
        <v>0</v>
      </c>
      <c r="AE958" s="20">
        <f>Data!AI958-Data!CP958</f>
        <v>0</v>
      </c>
      <c r="AF958" s="20">
        <f>Data!AJ958-Data!CQ958</f>
        <v>0</v>
      </c>
      <c r="AG958" s="20">
        <f>Data!AK958-Data!CR958</f>
        <v>0</v>
      </c>
      <c r="AH958" s="20">
        <f>Data!AL958-Data!CS958</f>
        <v>0</v>
      </c>
      <c r="AI958" s="20">
        <f>Data!AM958-Data!CT958</f>
        <v>0</v>
      </c>
      <c r="AJ958" s="20">
        <f>Data!AN958-Data!CU958</f>
        <v>0</v>
      </c>
      <c r="AK958" s="20">
        <f>Data!AO958-Data!CV958</f>
        <v>0</v>
      </c>
      <c r="AL958" s="20">
        <f>Data!AP958-Data!CW958</f>
        <v>0</v>
      </c>
      <c r="AM958" s="20">
        <f>Data!AQ958-Data!CX958</f>
        <v>0</v>
      </c>
      <c r="AN958" s="20">
        <f>Data!AR958-Data!CY958</f>
        <v>0</v>
      </c>
      <c r="AO958" s="20">
        <f>Data!AS958-Data!CZ958</f>
        <v>0</v>
      </c>
      <c r="AP958" s="20">
        <f>Data!AT958-Data!DA958</f>
        <v>0</v>
      </c>
      <c r="AQ958" s="20">
        <f>Data!AU958-Data!DB958</f>
        <v>0</v>
      </c>
      <c r="AR958" s="20">
        <f>Data!AV958-Data!DC958</f>
        <v>0</v>
      </c>
      <c r="AS958" s="20">
        <f>Data!AW958-Data!DD958</f>
        <v>0</v>
      </c>
      <c r="AT958" s="20">
        <f>Data!AX958-Data!DE958</f>
        <v>0</v>
      </c>
      <c r="AU958" s="20">
        <f>Data!AY958-Data!DF958</f>
        <v>0</v>
      </c>
      <c r="AV958" s="20">
        <f>Data!AZ958-Data!DG958</f>
        <v>0</v>
      </c>
      <c r="AW958" s="20">
        <f>Data!BA958-Data!DH958</f>
        <v>0</v>
      </c>
      <c r="AX958" s="20">
        <f>Data!BB958-Data!DI958</f>
        <v>0</v>
      </c>
      <c r="AY958" s="20">
        <f>Data!BC958-Data!DJ958</f>
        <v>0</v>
      </c>
      <c r="AZ958" s="20">
        <f>Data!BD958-Data!DK958</f>
        <v>0</v>
      </c>
      <c r="BA958" s="20">
        <f>Data!BE958-Data!DL958</f>
        <v>0</v>
      </c>
      <c r="BB958" s="20">
        <f>Data!BF958-Data!DM958</f>
        <v>0</v>
      </c>
      <c r="BC958" s="20">
        <f>Data!BG958-Data!DN958</f>
        <v>0</v>
      </c>
      <c r="BD958" s="20">
        <f>Data!BH958-Data!DO958</f>
        <v>0</v>
      </c>
      <c r="BE958" s="20">
        <f>Data!BI958-Data!DP958</f>
        <v>0</v>
      </c>
      <c r="BF958" s="20">
        <f>Data!BJ958-Data!DQ958</f>
        <v>0</v>
      </c>
      <c r="BG958" s="20">
        <f>Data!BK958-Data!DR958</f>
        <v>0</v>
      </c>
      <c r="BH958" s="20">
        <f>Data!BL958-Data!DS958</f>
        <v>0</v>
      </c>
      <c r="BI958" s="20">
        <f>Data!BM958-Data!DT958</f>
        <v>0</v>
      </c>
      <c r="BJ958" s="20">
        <f>Data!BN958-Data!DU958</f>
        <v>0</v>
      </c>
      <c r="BK958" s="20">
        <f>Data!BO958-Data!DV958</f>
        <v>0</v>
      </c>
      <c r="BL958" s="20">
        <f>Data!BP958-Data!DW958</f>
        <v>0</v>
      </c>
      <c r="BM958" s="20">
        <f>Data!BQ958-Data!DX958</f>
        <v>0</v>
      </c>
      <c r="BN958" s="20">
        <f>Data!BR958-Data!DY958</f>
        <v>0</v>
      </c>
      <c r="BO958" s="20">
        <f>Data!BS958-Data!DZ958</f>
        <v>0</v>
      </c>
      <c r="BP958" s="20">
        <f>Data!BT958-Data!EA958</f>
        <v>0</v>
      </c>
      <c r="BQ958" s="20">
        <f>Data!BU958-Data!EB958</f>
        <v>0</v>
      </c>
      <c r="BR958" s="20">
        <f>Data!BV958-Data!EC958</f>
        <v>0</v>
      </c>
      <c r="BS958" s="20">
        <f>Data!BW958-Data!ED958</f>
        <v>0</v>
      </c>
      <c r="BT958" s="20">
        <f>Data!BX958-Data!EE958</f>
        <v>0</v>
      </c>
      <c r="BU958" s="20">
        <f>Data!BY958-Data!EF958</f>
        <v>0</v>
      </c>
      <c r="BV958" s="20">
        <f>Data!BZ958-Data!EG958</f>
        <v>0</v>
      </c>
      <c r="BW958" s="20">
        <f>Data!CA958-Data!EH958</f>
        <v>0</v>
      </c>
      <c r="BX958" s="20">
        <f>Data!CB958-Data!EI958</f>
        <v>0</v>
      </c>
      <c r="BY958" s="20">
        <f>Data!CC958-Data!EJ958</f>
        <v>0</v>
      </c>
      <c r="BZ958" s="20">
        <f>Data!EK958</f>
        <v>0</v>
      </c>
      <c r="CA958" s="20">
        <f>Data!EL958</f>
        <v>0</v>
      </c>
      <c r="CB958" s="20">
        <f>Data!EM958</f>
        <v>0</v>
      </c>
      <c r="CC958" s="20">
        <f>Data!EN958</f>
        <v>0</v>
      </c>
      <c r="CD958" s="20">
        <f>Data!EO958</f>
        <v>0</v>
      </c>
      <c r="CE958" s="20">
        <f>Data!EP958</f>
        <v>0</v>
      </c>
      <c r="CF958" s="50" t="str">
        <f>IF(ISBLANK(Data!EQ958), "", Data!EQ958)</f>
        <v/>
      </c>
      <c r="CG958" s="50" t="str">
        <f>IF(ISBLANK(Data!ER958), "", Data!ER958)</f>
        <v/>
      </c>
      <c r="CH958" s="61" t="str">
        <f>IF(ISBLANK(Data!ES958), "", Data!ES958)</f>
        <v/>
      </c>
      <c r="CI958" s="61" t="str">
        <f>IF(ISBLANK(Data!ET958), "", Data!ET958)</f>
        <v/>
      </c>
    </row>
    <row r="959" spans="1:87" x14ac:dyDescent="0.45">
      <c r="A959" s="50" t="str">
        <f>IF(ISBLANK(Data!A959), "", Data!A959)</f>
        <v/>
      </c>
      <c r="B959" s="50" t="str">
        <f>IF(ISBLANK(Data!B959), "", Data!B959)</f>
        <v/>
      </c>
      <c r="C959" s="50" t="str">
        <f>IF(ISBLANK(Data!C959), "", Data!C959)</f>
        <v/>
      </c>
      <c r="D959" s="50" t="str">
        <f>IF(ISBLANK(Data!D959), "", Data!D959)</f>
        <v/>
      </c>
      <c r="E959" s="50" t="str">
        <f>IF(ISBLANK(Data!E959), "", Data!E959)</f>
        <v/>
      </c>
      <c r="F959" s="50" t="str">
        <f>IF(ISBLANK(Data!F959), "", Data!F959)</f>
        <v/>
      </c>
      <c r="G959" s="50" t="str">
        <f>IF(ISBLANK(Data!G959), "", Data!G959)</f>
        <v/>
      </c>
      <c r="H959" s="50" t="str">
        <f>IF(ISBLANK(Data!H959), "", Data!H959)</f>
        <v/>
      </c>
      <c r="I959" s="50" t="str">
        <f>IF(ISBLANK(Data!I959), "", Data!I959)</f>
        <v/>
      </c>
      <c r="J959" s="50" t="str">
        <f>IF(ISBLANK(Data!J959), "", Data!J959)</f>
        <v/>
      </c>
      <c r="K959" s="50" t="str">
        <f>IF(ISBLANK(Data!K959), "", Data!K959)</f>
        <v/>
      </c>
      <c r="L959" s="50" t="str">
        <f>IF(ISBLANK(Data!L959), "", Data!L959)</f>
        <v/>
      </c>
      <c r="M959" s="50" t="str">
        <f>IF(ISBLANK(Data!M959), "", Data!M959)</f>
        <v/>
      </c>
      <c r="N959" s="50" t="str">
        <f>IF(ISBLANK(Data!N959), "", Data!N959)</f>
        <v/>
      </c>
      <c r="O959" s="50" t="str">
        <f>IF(ISBLANK(Data!O959), "", Data!O959)</f>
        <v/>
      </c>
      <c r="P959" s="50" t="str">
        <f>IF(ISBLANK(Data!P959), "", Data!P959)</f>
        <v/>
      </c>
      <c r="Q959" s="50" t="str">
        <f>IF(ISBLANK(Data!Q959), "", Data!Q959)</f>
        <v/>
      </c>
      <c r="R959" s="50" t="str">
        <f>IF(ISBLANK(Data!R959), "", Data!R959)</f>
        <v/>
      </c>
      <c r="S959" s="20">
        <f>Data!W959-Data!CD959</f>
        <v>0</v>
      </c>
      <c r="T959" s="20">
        <f>Data!X959-Data!CE959</f>
        <v>0</v>
      </c>
      <c r="U959" s="20">
        <f>Data!Y959-Data!CF959</f>
        <v>0</v>
      </c>
      <c r="V959" s="20">
        <f>Data!Z959-Data!CG959</f>
        <v>0</v>
      </c>
      <c r="W959" s="20">
        <f>Data!AA959-Data!CH959</f>
        <v>0</v>
      </c>
      <c r="X959" s="20">
        <f>Data!AB959-Data!CI959</f>
        <v>0</v>
      </c>
      <c r="Y959" s="20">
        <f>Data!AC959-Data!CJ959</f>
        <v>0</v>
      </c>
      <c r="Z959" s="20">
        <f>Data!AD959-Data!CK959</f>
        <v>0</v>
      </c>
      <c r="AA959" s="20">
        <f>Data!AE959-Data!CL959</f>
        <v>0</v>
      </c>
      <c r="AB959" s="20">
        <f>Data!AF959-Data!CM959</f>
        <v>0</v>
      </c>
      <c r="AC959" s="20">
        <f>Data!AG959-Data!CN959</f>
        <v>0</v>
      </c>
      <c r="AD959" s="20">
        <f>Data!AH959-Data!CO959</f>
        <v>0</v>
      </c>
      <c r="AE959" s="20">
        <f>Data!AI959-Data!CP959</f>
        <v>0</v>
      </c>
      <c r="AF959" s="20">
        <f>Data!AJ959-Data!CQ959</f>
        <v>0</v>
      </c>
      <c r="AG959" s="20">
        <f>Data!AK959-Data!CR959</f>
        <v>0</v>
      </c>
      <c r="AH959" s="20">
        <f>Data!AL959-Data!CS959</f>
        <v>0</v>
      </c>
      <c r="AI959" s="20">
        <f>Data!AM959-Data!CT959</f>
        <v>0</v>
      </c>
      <c r="AJ959" s="20">
        <f>Data!AN959-Data!CU959</f>
        <v>0</v>
      </c>
      <c r="AK959" s="20">
        <f>Data!AO959-Data!CV959</f>
        <v>0</v>
      </c>
      <c r="AL959" s="20">
        <f>Data!AP959-Data!CW959</f>
        <v>0</v>
      </c>
      <c r="AM959" s="20">
        <f>Data!AQ959-Data!CX959</f>
        <v>0</v>
      </c>
      <c r="AN959" s="20">
        <f>Data!AR959-Data!CY959</f>
        <v>0</v>
      </c>
      <c r="AO959" s="20">
        <f>Data!AS959-Data!CZ959</f>
        <v>0</v>
      </c>
      <c r="AP959" s="20">
        <f>Data!AT959-Data!DA959</f>
        <v>0</v>
      </c>
      <c r="AQ959" s="20">
        <f>Data!AU959-Data!DB959</f>
        <v>0</v>
      </c>
      <c r="AR959" s="20">
        <f>Data!AV959-Data!DC959</f>
        <v>0</v>
      </c>
      <c r="AS959" s="20">
        <f>Data!AW959-Data!DD959</f>
        <v>0</v>
      </c>
      <c r="AT959" s="20">
        <f>Data!AX959-Data!DE959</f>
        <v>0</v>
      </c>
      <c r="AU959" s="20">
        <f>Data!AY959-Data!DF959</f>
        <v>0</v>
      </c>
      <c r="AV959" s="20">
        <f>Data!AZ959-Data!DG959</f>
        <v>0</v>
      </c>
      <c r="AW959" s="20">
        <f>Data!BA959-Data!DH959</f>
        <v>0</v>
      </c>
      <c r="AX959" s="20">
        <f>Data!BB959-Data!DI959</f>
        <v>0</v>
      </c>
      <c r="AY959" s="20">
        <f>Data!BC959-Data!DJ959</f>
        <v>0</v>
      </c>
      <c r="AZ959" s="20">
        <f>Data!BD959-Data!DK959</f>
        <v>0</v>
      </c>
      <c r="BA959" s="20">
        <f>Data!BE959-Data!DL959</f>
        <v>0</v>
      </c>
      <c r="BB959" s="20">
        <f>Data!BF959-Data!DM959</f>
        <v>0</v>
      </c>
      <c r="BC959" s="20">
        <f>Data!BG959-Data!DN959</f>
        <v>0</v>
      </c>
      <c r="BD959" s="20">
        <f>Data!BH959-Data!DO959</f>
        <v>0</v>
      </c>
      <c r="BE959" s="20">
        <f>Data!BI959-Data!DP959</f>
        <v>0</v>
      </c>
      <c r="BF959" s="20">
        <f>Data!BJ959-Data!DQ959</f>
        <v>0</v>
      </c>
      <c r="BG959" s="20">
        <f>Data!BK959-Data!DR959</f>
        <v>0</v>
      </c>
      <c r="BH959" s="20">
        <f>Data!BL959-Data!DS959</f>
        <v>0</v>
      </c>
      <c r="BI959" s="20">
        <f>Data!BM959-Data!DT959</f>
        <v>0</v>
      </c>
      <c r="BJ959" s="20">
        <f>Data!BN959-Data!DU959</f>
        <v>0</v>
      </c>
      <c r="BK959" s="20">
        <f>Data!BO959-Data!DV959</f>
        <v>0</v>
      </c>
      <c r="BL959" s="20">
        <f>Data!BP959-Data!DW959</f>
        <v>0</v>
      </c>
      <c r="BM959" s="20">
        <f>Data!BQ959-Data!DX959</f>
        <v>0</v>
      </c>
      <c r="BN959" s="20">
        <f>Data!BR959-Data!DY959</f>
        <v>0</v>
      </c>
      <c r="BO959" s="20">
        <f>Data!BS959-Data!DZ959</f>
        <v>0</v>
      </c>
      <c r="BP959" s="20">
        <f>Data!BT959-Data!EA959</f>
        <v>0</v>
      </c>
      <c r="BQ959" s="20">
        <f>Data!BU959-Data!EB959</f>
        <v>0</v>
      </c>
      <c r="BR959" s="20">
        <f>Data!BV959-Data!EC959</f>
        <v>0</v>
      </c>
      <c r="BS959" s="20">
        <f>Data!BW959-Data!ED959</f>
        <v>0</v>
      </c>
      <c r="BT959" s="20">
        <f>Data!BX959-Data!EE959</f>
        <v>0</v>
      </c>
      <c r="BU959" s="20">
        <f>Data!BY959-Data!EF959</f>
        <v>0</v>
      </c>
      <c r="BV959" s="20">
        <f>Data!BZ959-Data!EG959</f>
        <v>0</v>
      </c>
      <c r="BW959" s="20">
        <f>Data!CA959-Data!EH959</f>
        <v>0</v>
      </c>
      <c r="BX959" s="20">
        <f>Data!CB959-Data!EI959</f>
        <v>0</v>
      </c>
      <c r="BY959" s="20">
        <f>Data!CC959-Data!EJ959</f>
        <v>0</v>
      </c>
      <c r="BZ959" s="20">
        <f>Data!EK959</f>
        <v>0</v>
      </c>
      <c r="CA959" s="20">
        <f>Data!EL959</f>
        <v>0</v>
      </c>
      <c r="CB959" s="20">
        <f>Data!EM959</f>
        <v>0</v>
      </c>
      <c r="CC959" s="20">
        <f>Data!EN959</f>
        <v>0</v>
      </c>
      <c r="CD959" s="20">
        <f>Data!EO959</f>
        <v>0</v>
      </c>
      <c r="CE959" s="20">
        <f>Data!EP959</f>
        <v>0</v>
      </c>
      <c r="CF959" s="50" t="str">
        <f>IF(ISBLANK(Data!EQ959), "", Data!EQ959)</f>
        <v/>
      </c>
      <c r="CG959" s="50" t="str">
        <f>IF(ISBLANK(Data!ER959), "", Data!ER959)</f>
        <v/>
      </c>
      <c r="CH959" s="61" t="str">
        <f>IF(ISBLANK(Data!ES959), "", Data!ES959)</f>
        <v/>
      </c>
      <c r="CI959" s="61" t="str">
        <f>IF(ISBLANK(Data!ET959), "", Data!ET959)</f>
        <v/>
      </c>
    </row>
    <row r="960" spans="1:87" x14ac:dyDescent="0.45">
      <c r="A960" s="50" t="str">
        <f>IF(ISBLANK(Data!A960), "", Data!A960)</f>
        <v/>
      </c>
      <c r="B960" s="50" t="str">
        <f>IF(ISBLANK(Data!B960), "", Data!B960)</f>
        <v/>
      </c>
      <c r="C960" s="50" t="str">
        <f>IF(ISBLANK(Data!C960), "", Data!C960)</f>
        <v/>
      </c>
      <c r="D960" s="50" t="str">
        <f>IF(ISBLANK(Data!D960), "", Data!D960)</f>
        <v/>
      </c>
      <c r="E960" s="50" t="str">
        <f>IF(ISBLANK(Data!E960), "", Data!E960)</f>
        <v/>
      </c>
      <c r="F960" s="50" t="str">
        <f>IF(ISBLANK(Data!F960), "", Data!F960)</f>
        <v/>
      </c>
      <c r="G960" s="50" t="str">
        <f>IF(ISBLANK(Data!G960), "", Data!G960)</f>
        <v/>
      </c>
      <c r="H960" s="50" t="str">
        <f>IF(ISBLANK(Data!H960), "", Data!H960)</f>
        <v/>
      </c>
      <c r="I960" s="50" t="str">
        <f>IF(ISBLANK(Data!I960), "", Data!I960)</f>
        <v/>
      </c>
      <c r="J960" s="50" t="str">
        <f>IF(ISBLANK(Data!J960), "", Data!J960)</f>
        <v/>
      </c>
      <c r="K960" s="50" t="str">
        <f>IF(ISBLANK(Data!K960), "", Data!K960)</f>
        <v/>
      </c>
      <c r="L960" s="50" t="str">
        <f>IF(ISBLANK(Data!L960), "", Data!L960)</f>
        <v/>
      </c>
      <c r="M960" s="50" t="str">
        <f>IF(ISBLANK(Data!M960), "", Data!M960)</f>
        <v/>
      </c>
      <c r="N960" s="50" t="str">
        <f>IF(ISBLANK(Data!N960), "", Data!N960)</f>
        <v/>
      </c>
      <c r="O960" s="50" t="str">
        <f>IF(ISBLANK(Data!O960), "", Data!O960)</f>
        <v/>
      </c>
      <c r="P960" s="50" t="str">
        <f>IF(ISBLANK(Data!P960), "", Data!P960)</f>
        <v/>
      </c>
      <c r="Q960" s="50" t="str">
        <f>IF(ISBLANK(Data!Q960), "", Data!Q960)</f>
        <v/>
      </c>
      <c r="R960" s="50" t="str">
        <f>IF(ISBLANK(Data!R960), "", Data!R960)</f>
        <v/>
      </c>
      <c r="S960" s="20">
        <f>Data!W960-Data!CD960</f>
        <v>0</v>
      </c>
      <c r="T960" s="20">
        <f>Data!X960-Data!CE960</f>
        <v>0</v>
      </c>
      <c r="U960" s="20">
        <f>Data!Y960-Data!CF960</f>
        <v>0</v>
      </c>
      <c r="V960" s="20">
        <f>Data!Z960-Data!CG960</f>
        <v>0</v>
      </c>
      <c r="W960" s="20">
        <f>Data!AA960-Data!CH960</f>
        <v>0</v>
      </c>
      <c r="X960" s="20">
        <f>Data!AB960-Data!CI960</f>
        <v>0</v>
      </c>
      <c r="Y960" s="20">
        <f>Data!AC960-Data!CJ960</f>
        <v>0</v>
      </c>
      <c r="Z960" s="20">
        <f>Data!AD960-Data!CK960</f>
        <v>0</v>
      </c>
      <c r="AA960" s="20">
        <f>Data!AE960-Data!CL960</f>
        <v>0</v>
      </c>
      <c r="AB960" s="20">
        <f>Data!AF960-Data!CM960</f>
        <v>0</v>
      </c>
      <c r="AC960" s="20">
        <f>Data!AG960-Data!CN960</f>
        <v>0</v>
      </c>
      <c r="AD960" s="20">
        <f>Data!AH960-Data!CO960</f>
        <v>0</v>
      </c>
      <c r="AE960" s="20">
        <f>Data!AI960-Data!CP960</f>
        <v>0</v>
      </c>
      <c r="AF960" s="20">
        <f>Data!AJ960-Data!CQ960</f>
        <v>0</v>
      </c>
      <c r="AG960" s="20">
        <f>Data!AK960-Data!CR960</f>
        <v>0</v>
      </c>
      <c r="AH960" s="20">
        <f>Data!AL960-Data!CS960</f>
        <v>0</v>
      </c>
      <c r="AI960" s="20">
        <f>Data!AM960-Data!CT960</f>
        <v>0</v>
      </c>
      <c r="AJ960" s="20">
        <f>Data!AN960-Data!CU960</f>
        <v>0</v>
      </c>
      <c r="AK960" s="20">
        <f>Data!AO960-Data!CV960</f>
        <v>0</v>
      </c>
      <c r="AL960" s="20">
        <f>Data!AP960-Data!CW960</f>
        <v>0</v>
      </c>
      <c r="AM960" s="20">
        <f>Data!AQ960-Data!CX960</f>
        <v>0</v>
      </c>
      <c r="AN960" s="20">
        <f>Data!AR960-Data!CY960</f>
        <v>0</v>
      </c>
      <c r="AO960" s="20">
        <f>Data!AS960-Data!CZ960</f>
        <v>0</v>
      </c>
      <c r="AP960" s="20">
        <f>Data!AT960-Data!DA960</f>
        <v>0</v>
      </c>
      <c r="AQ960" s="20">
        <f>Data!AU960-Data!DB960</f>
        <v>0</v>
      </c>
      <c r="AR960" s="20">
        <f>Data!AV960-Data!DC960</f>
        <v>0</v>
      </c>
      <c r="AS960" s="20">
        <f>Data!AW960-Data!DD960</f>
        <v>0</v>
      </c>
      <c r="AT960" s="20">
        <f>Data!AX960-Data!DE960</f>
        <v>0</v>
      </c>
      <c r="AU960" s="20">
        <f>Data!AY960-Data!DF960</f>
        <v>0</v>
      </c>
      <c r="AV960" s="20">
        <f>Data!AZ960-Data!DG960</f>
        <v>0</v>
      </c>
      <c r="AW960" s="20">
        <f>Data!BA960-Data!DH960</f>
        <v>0</v>
      </c>
      <c r="AX960" s="20">
        <f>Data!BB960-Data!DI960</f>
        <v>0</v>
      </c>
      <c r="AY960" s="20">
        <f>Data!BC960-Data!DJ960</f>
        <v>0</v>
      </c>
      <c r="AZ960" s="20">
        <f>Data!BD960-Data!DK960</f>
        <v>0</v>
      </c>
      <c r="BA960" s="20">
        <f>Data!BE960-Data!DL960</f>
        <v>0</v>
      </c>
      <c r="BB960" s="20">
        <f>Data!BF960-Data!DM960</f>
        <v>0</v>
      </c>
      <c r="BC960" s="20">
        <f>Data!BG960-Data!DN960</f>
        <v>0</v>
      </c>
      <c r="BD960" s="20">
        <f>Data!BH960-Data!DO960</f>
        <v>0</v>
      </c>
      <c r="BE960" s="20">
        <f>Data!BI960-Data!DP960</f>
        <v>0</v>
      </c>
      <c r="BF960" s="20">
        <f>Data!BJ960-Data!DQ960</f>
        <v>0</v>
      </c>
      <c r="BG960" s="20">
        <f>Data!BK960-Data!DR960</f>
        <v>0</v>
      </c>
      <c r="BH960" s="20">
        <f>Data!BL960-Data!DS960</f>
        <v>0</v>
      </c>
      <c r="BI960" s="20">
        <f>Data!BM960-Data!DT960</f>
        <v>0</v>
      </c>
      <c r="BJ960" s="20">
        <f>Data!BN960-Data!DU960</f>
        <v>0</v>
      </c>
      <c r="BK960" s="20">
        <f>Data!BO960-Data!DV960</f>
        <v>0</v>
      </c>
      <c r="BL960" s="20">
        <f>Data!BP960-Data!DW960</f>
        <v>0</v>
      </c>
      <c r="BM960" s="20">
        <f>Data!BQ960-Data!DX960</f>
        <v>0</v>
      </c>
      <c r="BN960" s="20">
        <f>Data!BR960-Data!DY960</f>
        <v>0</v>
      </c>
      <c r="BO960" s="20">
        <f>Data!BS960-Data!DZ960</f>
        <v>0</v>
      </c>
      <c r="BP960" s="20">
        <f>Data!BT960-Data!EA960</f>
        <v>0</v>
      </c>
      <c r="BQ960" s="20">
        <f>Data!BU960-Data!EB960</f>
        <v>0</v>
      </c>
      <c r="BR960" s="20">
        <f>Data!BV960-Data!EC960</f>
        <v>0</v>
      </c>
      <c r="BS960" s="20">
        <f>Data!BW960-Data!ED960</f>
        <v>0</v>
      </c>
      <c r="BT960" s="20">
        <f>Data!BX960-Data!EE960</f>
        <v>0</v>
      </c>
      <c r="BU960" s="20">
        <f>Data!BY960-Data!EF960</f>
        <v>0</v>
      </c>
      <c r="BV960" s="20">
        <f>Data!BZ960-Data!EG960</f>
        <v>0</v>
      </c>
      <c r="BW960" s="20">
        <f>Data!CA960-Data!EH960</f>
        <v>0</v>
      </c>
      <c r="BX960" s="20">
        <f>Data!CB960-Data!EI960</f>
        <v>0</v>
      </c>
      <c r="BY960" s="20">
        <f>Data!CC960-Data!EJ960</f>
        <v>0</v>
      </c>
      <c r="BZ960" s="20">
        <f>Data!EK960</f>
        <v>0</v>
      </c>
      <c r="CA960" s="20">
        <f>Data!EL960</f>
        <v>0</v>
      </c>
      <c r="CB960" s="20">
        <f>Data!EM960</f>
        <v>0</v>
      </c>
      <c r="CC960" s="20">
        <f>Data!EN960</f>
        <v>0</v>
      </c>
      <c r="CD960" s="20">
        <f>Data!EO960</f>
        <v>0</v>
      </c>
      <c r="CE960" s="20">
        <f>Data!EP960</f>
        <v>0</v>
      </c>
      <c r="CF960" s="50" t="str">
        <f>IF(ISBLANK(Data!EQ960), "", Data!EQ960)</f>
        <v/>
      </c>
      <c r="CG960" s="50" t="str">
        <f>IF(ISBLANK(Data!ER960), "", Data!ER960)</f>
        <v/>
      </c>
      <c r="CH960" s="61" t="str">
        <f>IF(ISBLANK(Data!ES960), "", Data!ES960)</f>
        <v/>
      </c>
      <c r="CI960" s="61" t="str">
        <f>IF(ISBLANK(Data!ET960), "", Data!ET960)</f>
        <v/>
      </c>
    </row>
    <row r="961" spans="1:87" x14ac:dyDescent="0.45">
      <c r="A961" s="50" t="str">
        <f>IF(ISBLANK(Data!A961), "", Data!A961)</f>
        <v/>
      </c>
      <c r="B961" s="50" t="str">
        <f>IF(ISBLANK(Data!B961), "", Data!B961)</f>
        <v/>
      </c>
      <c r="C961" s="50" t="str">
        <f>IF(ISBLANK(Data!C961), "", Data!C961)</f>
        <v/>
      </c>
      <c r="D961" s="50" t="str">
        <f>IF(ISBLANK(Data!D961), "", Data!D961)</f>
        <v/>
      </c>
      <c r="E961" s="50" t="str">
        <f>IF(ISBLANK(Data!E961), "", Data!E961)</f>
        <v/>
      </c>
      <c r="F961" s="50" t="str">
        <f>IF(ISBLANK(Data!F961), "", Data!F961)</f>
        <v/>
      </c>
      <c r="G961" s="50" t="str">
        <f>IF(ISBLANK(Data!G961), "", Data!G961)</f>
        <v/>
      </c>
      <c r="H961" s="50" t="str">
        <f>IF(ISBLANK(Data!H961), "", Data!H961)</f>
        <v/>
      </c>
      <c r="I961" s="50" t="str">
        <f>IF(ISBLANK(Data!I961), "", Data!I961)</f>
        <v/>
      </c>
      <c r="J961" s="50" t="str">
        <f>IF(ISBLANK(Data!J961), "", Data!J961)</f>
        <v/>
      </c>
      <c r="K961" s="50" t="str">
        <f>IF(ISBLANK(Data!K961), "", Data!K961)</f>
        <v/>
      </c>
      <c r="L961" s="50" t="str">
        <f>IF(ISBLANK(Data!L961), "", Data!L961)</f>
        <v/>
      </c>
      <c r="M961" s="50" t="str">
        <f>IF(ISBLANK(Data!M961), "", Data!M961)</f>
        <v/>
      </c>
      <c r="N961" s="50" t="str">
        <f>IF(ISBLANK(Data!N961), "", Data!N961)</f>
        <v/>
      </c>
      <c r="O961" s="50" t="str">
        <f>IF(ISBLANK(Data!O961), "", Data!O961)</f>
        <v/>
      </c>
      <c r="P961" s="50" t="str">
        <f>IF(ISBLANK(Data!P961), "", Data!P961)</f>
        <v/>
      </c>
      <c r="Q961" s="50" t="str">
        <f>IF(ISBLANK(Data!Q961), "", Data!Q961)</f>
        <v/>
      </c>
      <c r="R961" s="50" t="str">
        <f>IF(ISBLANK(Data!R961), "", Data!R961)</f>
        <v/>
      </c>
      <c r="S961" s="20">
        <f>Data!W961-Data!CD961</f>
        <v>0</v>
      </c>
      <c r="T961" s="20">
        <f>Data!X961-Data!CE961</f>
        <v>0</v>
      </c>
      <c r="U961" s="20">
        <f>Data!Y961-Data!CF961</f>
        <v>0</v>
      </c>
      <c r="V961" s="20">
        <f>Data!Z961-Data!CG961</f>
        <v>0</v>
      </c>
      <c r="W961" s="20">
        <f>Data!AA961-Data!CH961</f>
        <v>0</v>
      </c>
      <c r="X961" s="20">
        <f>Data!AB961-Data!CI961</f>
        <v>0</v>
      </c>
      <c r="Y961" s="20">
        <f>Data!AC961-Data!CJ961</f>
        <v>0</v>
      </c>
      <c r="Z961" s="20">
        <f>Data!AD961-Data!CK961</f>
        <v>0</v>
      </c>
      <c r="AA961" s="20">
        <f>Data!AE961-Data!CL961</f>
        <v>0</v>
      </c>
      <c r="AB961" s="20">
        <f>Data!AF961-Data!CM961</f>
        <v>0</v>
      </c>
      <c r="AC961" s="20">
        <f>Data!AG961-Data!CN961</f>
        <v>0</v>
      </c>
      <c r="AD961" s="20">
        <f>Data!AH961-Data!CO961</f>
        <v>0</v>
      </c>
      <c r="AE961" s="20">
        <f>Data!AI961-Data!CP961</f>
        <v>0</v>
      </c>
      <c r="AF961" s="20">
        <f>Data!AJ961-Data!CQ961</f>
        <v>0</v>
      </c>
      <c r="AG961" s="20">
        <f>Data!AK961-Data!CR961</f>
        <v>0</v>
      </c>
      <c r="AH961" s="20">
        <f>Data!AL961-Data!CS961</f>
        <v>0</v>
      </c>
      <c r="AI961" s="20">
        <f>Data!AM961-Data!CT961</f>
        <v>0</v>
      </c>
      <c r="AJ961" s="20">
        <f>Data!AN961-Data!CU961</f>
        <v>0</v>
      </c>
      <c r="AK961" s="20">
        <f>Data!AO961-Data!CV961</f>
        <v>0</v>
      </c>
      <c r="AL961" s="20">
        <f>Data!AP961-Data!CW961</f>
        <v>0</v>
      </c>
      <c r="AM961" s="20">
        <f>Data!AQ961-Data!CX961</f>
        <v>0</v>
      </c>
      <c r="AN961" s="20">
        <f>Data!AR961-Data!CY961</f>
        <v>0</v>
      </c>
      <c r="AO961" s="20">
        <f>Data!AS961-Data!CZ961</f>
        <v>0</v>
      </c>
      <c r="AP961" s="20">
        <f>Data!AT961-Data!DA961</f>
        <v>0</v>
      </c>
      <c r="AQ961" s="20">
        <f>Data!AU961-Data!DB961</f>
        <v>0</v>
      </c>
      <c r="AR961" s="20">
        <f>Data!AV961-Data!DC961</f>
        <v>0</v>
      </c>
      <c r="AS961" s="20">
        <f>Data!AW961-Data!DD961</f>
        <v>0</v>
      </c>
      <c r="AT961" s="20">
        <f>Data!AX961-Data!DE961</f>
        <v>0</v>
      </c>
      <c r="AU961" s="20">
        <f>Data!AY961-Data!DF961</f>
        <v>0</v>
      </c>
      <c r="AV961" s="20">
        <f>Data!AZ961-Data!DG961</f>
        <v>0</v>
      </c>
      <c r="AW961" s="20">
        <f>Data!BA961-Data!DH961</f>
        <v>0</v>
      </c>
      <c r="AX961" s="20">
        <f>Data!BB961-Data!DI961</f>
        <v>0</v>
      </c>
      <c r="AY961" s="20">
        <f>Data!BC961-Data!DJ961</f>
        <v>0</v>
      </c>
      <c r="AZ961" s="20">
        <f>Data!BD961-Data!DK961</f>
        <v>0</v>
      </c>
      <c r="BA961" s="20">
        <f>Data!BE961-Data!DL961</f>
        <v>0</v>
      </c>
      <c r="BB961" s="20">
        <f>Data!BF961-Data!DM961</f>
        <v>0</v>
      </c>
      <c r="BC961" s="20">
        <f>Data!BG961-Data!DN961</f>
        <v>0</v>
      </c>
      <c r="BD961" s="20">
        <f>Data!BH961-Data!DO961</f>
        <v>0</v>
      </c>
      <c r="BE961" s="20">
        <f>Data!BI961-Data!DP961</f>
        <v>0</v>
      </c>
      <c r="BF961" s="20">
        <f>Data!BJ961-Data!DQ961</f>
        <v>0</v>
      </c>
      <c r="BG961" s="20">
        <f>Data!BK961-Data!DR961</f>
        <v>0</v>
      </c>
      <c r="BH961" s="20">
        <f>Data!BL961-Data!DS961</f>
        <v>0</v>
      </c>
      <c r="BI961" s="20">
        <f>Data!BM961-Data!DT961</f>
        <v>0</v>
      </c>
      <c r="BJ961" s="20">
        <f>Data!BN961-Data!DU961</f>
        <v>0</v>
      </c>
      <c r="BK961" s="20">
        <f>Data!BO961-Data!DV961</f>
        <v>0</v>
      </c>
      <c r="BL961" s="20">
        <f>Data!BP961-Data!DW961</f>
        <v>0</v>
      </c>
      <c r="BM961" s="20">
        <f>Data!BQ961-Data!DX961</f>
        <v>0</v>
      </c>
      <c r="BN961" s="20">
        <f>Data!BR961-Data!DY961</f>
        <v>0</v>
      </c>
      <c r="BO961" s="20">
        <f>Data!BS961-Data!DZ961</f>
        <v>0</v>
      </c>
      <c r="BP961" s="20">
        <f>Data!BT961-Data!EA961</f>
        <v>0</v>
      </c>
      <c r="BQ961" s="20">
        <f>Data!BU961-Data!EB961</f>
        <v>0</v>
      </c>
      <c r="BR961" s="20">
        <f>Data!BV961-Data!EC961</f>
        <v>0</v>
      </c>
      <c r="BS961" s="20">
        <f>Data!BW961-Data!ED961</f>
        <v>0</v>
      </c>
      <c r="BT961" s="20">
        <f>Data!BX961-Data!EE961</f>
        <v>0</v>
      </c>
      <c r="BU961" s="20">
        <f>Data!BY961-Data!EF961</f>
        <v>0</v>
      </c>
      <c r="BV961" s="20">
        <f>Data!BZ961-Data!EG961</f>
        <v>0</v>
      </c>
      <c r="BW961" s="20">
        <f>Data!CA961-Data!EH961</f>
        <v>0</v>
      </c>
      <c r="BX961" s="20">
        <f>Data!CB961-Data!EI961</f>
        <v>0</v>
      </c>
      <c r="BY961" s="20">
        <f>Data!CC961-Data!EJ961</f>
        <v>0</v>
      </c>
      <c r="BZ961" s="20">
        <f>Data!EK961</f>
        <v>0</v>
      </c>
      <c r="CA961" s="20">
        <f>Data!EL961</f>
        <v>0</v>
      </c>
      <c r="CB961" s="20">
        <f>Data!EM961</f>
        <v>0</v>
      </c>
      <c r="CC961" s="20">
        <f>Data!EN961</f>
        <v>0</v>
      </c>
      <c r="CD961" s="20">
        <f>Data!EO961</f>
        <v>0</v>
      </c>
      <c r="CE961" s="20">
        <f>Data!EP961</f>
        <v>0</v>
      </c>
      <c r="CF961" s="50" t="str">
        <f>IF(ISBLANK(Data!EQ961), "", Data!EQ961)</f>
        <v/>
      </c>
      <c r="CG961" s="50" t="str">
        <f>IF(ISBLANK(Data!ER961), "", Data!ER961)</f>
        <v/>
      </c>
      <c r="CH961" s="61" t="str">
        <f>IF(ISBLANK(Data!ES961), "", Data!ES961)</f>
        <v/>
      </c>
      <c r="CI961" s="61" t="str">
        <f>IF(ISBLANK(Data!ET961), "", Data!ET961)</f>
        <v/>
      </c>
    </row>
    <row r="962" spans="1:87" x14ac:dyDescent="0.45">
      <c r="A962" s="50" t="str">
        <f>IF(ISBLANK(Data!A962), "", Data!A962)</f>
        <v/>
      </c>
      <c r="B962" s="50" t="str">
        <f>IF(ISBLANK(Data!B962), "", Data!B962)</f>
        <v/>
      </c>
      <c r="C962" s="50" t="str">
        <f>IF(ISBLANK(Data!C962), "", Data!C962)</f>
        <v/>
      </c>
      <c r="D962" s="50" t="str">
        <f>IF(ISBLANK(Data!D962), "", Data!D962)</f>
        <v/>
      </c>
      <c r="E962" s="50" t="str">
        <f>IF(ISBLANK(Data!E962), "", Data!E962)</f>
        <v/>
      </c>
      <c r="F962" s="50" t="str">
        <f>IF(ISBLANK(Data!F962), "", Data!F962)</f>
        <v/>
      </c>
      <c r="G962" s="50" t="str">
        <f>IF(ISBLANK(Data!G962), "", Data!G962)</f>
        <v/>
      </c>
      <c r="H962" s="50" t="str">
        <f>IF(ISBLANK(Data!H962), "", Data!H962)</f>
        <v/>
      </c>
      <c r="I962" s="50" t="str">
        <f>IF(ISBLANK(Data!I962), "", Data!I962)</f>
        <v/>
      </c>
      <c r="J962" s="50" t="str">
        <f>IF(ISBLANK(Data!J962), "", Data!J962)</f>
        <v/>
      </c>
      <c r="K962" s="50" t="str">
        <f>IF(ISBLANK(Data!K962), "", Data!K962)</f>
        <v/>
      </c>
      <c r="L962" s="50" t="str">
        <f>IF(ISBLANK(Data!L962), "", Data!L962)</f>
        <v/>
      </c>
      <c r="M962" s="50" t="str">
        <f>IF(ISBLANK(Data!M962), "", Data!M962)</f>
        <v/>
      </c>
      <c r="N962" s="50" t="str">
        <f>IF(ISBLANK(Data!N962), "", Data!N962)</f>
        <v/>
      </c>
      <c r="O962" s="50" t="str">
        <f>IF(ISBLANK(Data!O962), "", Data!O962)</f>
        <v/>
      </c>
      <c r="P962" s="50" t="str">
        <f>IF(ISBLANK(Data!P962), "", Data!P962)</f>
        <v/>
      </c>
      <c r="Q962" s="50" t="str">
        <f>IF(ISBLANK(Data!Q962), "", Data!Q962)</f>
        <v/>
      </c>
      <c r="R962" s="50" t="str">
        <f>IF(ISBLANK(Data!R962), "", Data!R962)</f>
        <v/>
      </c>
      <c r="S962" s="20">
        <f>Data!W962-Data!CD962</f>
        <v>0</v>
      </c>
      <c r="T962" s="20">
        <f>Data!X962-Data!CE962</f>
        <v>0</v>
      </c>
      <c r="U962" s="20">
        <f>Data!Y962-Data!CF962</f>
        <v>0</v>
      </c>
      <c r="V962" s="20">
        <f>Data!Z962-Data!CG962</f>
        <v>0</v>
      </c>
      <c r="W962" s="20">
        <f>Data!AA962-Data!CH962</f>
        <v>0</v>
      </c>
      <c r="X962" s="20">
        <f>Data!AB962-Data!CI962</f>
        <v>0</v>
      </c>
      <c r="Y962" s="20">
        <f>Data!AC962-Data!CJ962</f>
        <v>0</v>
      </c>
      <c r="Z962" s="20">
        <f>Data!AD962-Data!CK962</f>
        <v>0</v>
      </c>
      <c r="AA962" s="20">
        <f>Data!AE962-Data!CL962</f>
        <v>0</v>
      </c>
      <c r="AB962" s="20">
        <f>Data!AF962-Data!CM962</f>
        <v>0</v>
      </c>
      <c r="AC962" s="20">
        <f>Data!AG962-Data!CN962</f>
        <v>0</v>
      </c>
      <c r="AD962" s="20">
        <f>Data!AH962-Data!CO962</f>
        <v>0</v>
      </c>
      <c r="AE962" s="20">
        <f>Data!AI962-Data!CP962</f>
        <v>0</v>
      </c>
      <c r="AF962" s="20">
        <f>Data!AJ962-Data!CQ962</f>
        <v>0</v>
      </c>
      <c r="AG962" s="20">
        <f>Data!AK962-Data!CR962</f>
        <v>0</v>
      </c>
      <c r="AH962" s="20">
        <f>Data!AL962-Data!CS962</f>
        <v>0</v>
      </c>
      <c r="AI962" s="20">
        <f>Data!AM962-Data!CT962</f>
        <v>0</v>
      </c>
      <c r="AJ962" s="20">
        <f>Data!AN962-Data!CU962</f>
        <v>0</v>
      </c>
      <c r="AK962" s="20">
        <f>Data!AO962-Data!CV962</f>
        <v>0</v>
      </c>
      <c r="AL962" s="20">
        <f>Data!AP962-Data!CW962</f>
        <v>0</v>
      </c>
      <c r="AM962" s="20">
        <f>Data!AQ962-Data!CX962</f>
        <v>0</v>
      </c>
      <c r="AN962" s="20">
        <f>Data!AR962-Data!CY962</f>
        <v>0</v>
      </c>
      <c r="AO962" s="20">
        <f>Data!AS962-Data!CZ962</f>
        <v>0</v>
      </c>
      <c r="AP962" s="20">
        <f>Data!AT962-Data!DA962</f>
        <v>0</v>
      </c>
      <c r="AQ962" s="20">
        <f>Data!AU962-Data!DB962</f>
        <v>0</v>
      </c>
      <c r="AR962" s="20">
        <f>Data!AV962-Data!DC962</f>
        <v>0</v>
      </c>
      <c r="AS962" s="20">
        <f>Data!AW962-Data!DD962</f>
        <v>0</v>
      </c>
      <c r="AT962" s="20">
        <f>Data!AX962-Data!DE962</f>
        <v>0</v>
      </c>
      <c r="AU962" s="20">
        <f>Data!AY962-Data!DF962</f>
        <v>0</v>
      </c>
      <c r="AV962" s="20">
        <f>Data!AZ962-Data!DG962</f>
        <v>0</v>
      </c>
      <c r="AW962" s="20">
        <f>Data!BA962-Data!DH962</f>
        <v>0</v>
      </c>
      <c r="AX962" s="20">
        <f>Data!BB962-Data!DI962</f>
        <v>0</v>
      </c>
      <c r="AY962" s="20">
        <f>Data!BC962-Data!DJ962</f>
        <v>0</v>
      </c>
      <c r="AZ962" s="20">
        <f>Data!BD962-Data!DK962</f>
        <v>0</v>
      </c>
      <c r="BA962" s="20">
        <f>Data!BE962-Data!DL962</f>
        <v>0</v>
      </c>
      <c r="BB962" s="20">
        <f>Data!BF962-Data!DM962</f>
        <v>0</v>
      </c>
      <c r="BC962" s="20">
        <f>Data!BG962-Data!DN962</f>
        <v>0</v>
      </c>
      <c r="BD962" s="20">
        <f>Data!BH962-Data!DO962</f>
        <v>0</v>
      </c>
      <c r="BE962" s="20">
        <f>Data!BI962-Data!DP962</f>
        <v>0</v>
      </c>
      <c r="BF962" s="20">
        <f>Data!BJ962-Data!DQ962</f>
        <v>0</v>
      </c>
      <c r="BG962" s="20">
        <f>Data!BK962-Data!DR962</f>
        <v>0</v>
      </c>
      <c r="BH962" s="20">
        <f>Data!BL962-Data!DS962</f>
        <v>0</v>
      </c>
      <c r="BI962" s="20">
        <f>Data!BM962-Data!DT962</f>
        <v>0</v>
      </c>
      <c r="BJ962" s="20">
        <f>Data!BN962-Data!DU962</f>
        <v>0</v>
      </c>
      <c r="BK962" s="20">
        <f>Data!BO962-Data!DV962</f>
        <v>0</v>
      </c>
      <c r="BL962" s="20">
        <f>Data!BP962-Data!DW962</f>
        <v>0</v>
      </c>
      <c r="BM962" s="20">
        <f>Data!BQ962-Data!DX962</f>
        <v>0</v>
      </c>
      <c r="BN962" s="20">
        <f>Data!BR962-Data!DY962</f>
        <v>0</v>
      </c>
      <c r="BO962" s="20">
        <f>Data!BS962-Data!DZ962</f>
        <v>0</v>
      </c>
      <c r="BP962" s="20">
        <f>Data!BT962-Data!EA962</f>
        <v>0</v>
      </c>
      <c r="BQ962" s="20">
        <f>Data!BU962-Data!EB962</f>
        <v>0</v>
      </c>
      <c r="BR962" s="20">
        <f>Data!BV962-Data!EC962</f>
        <v>0</v>
      </c>
      <c r="BS962" s="20">
        <f>Data!BW962-Data!ED962</f>
        <v>0</v>
      </c>
      <c r="BT962" s="20">
        <f>Data!BX962-Data!EE962</f>
        <v>0</v>
      </c>
      <c r="BU962" s="20">
        <f>Data!BY962-Data!EF962</f>
        <v>0</v>
      </c>
      <c r="BV962" s="20">
        <f>Data!BZ962-Data!EG962</f>
        <v>0</v>
      </c>
      <c r="BW962" s="20">
        <f>Data!CA962-Data!EH962</f>
        <v>0</v>
      </c>
      <c r="BX962" s="20">
        <f>Data!CB962-Data!EI962</f>
        <v>0</v>
      </c>
      <c r="BY962" s="20">
        <f>Data!CC962-Data!EJ962</f>
        <v>0</v>
      </c>
      <c r="BZ962" s="20">
        <f>Data!EK962</f>
        <v>0</v>
      </c>
      <c r="CA962" s="20">
        <f>Data!EL962</f>
        <v>0</v>
      </c>
      <c r="CB962" s="20">
        <f>Data!EM962</f>
        <v>0</v>
      </c>
      <c r="CC962" s="20">
        <f>Data!EN962</f>
        <v>0</v>
      </c>
      <c r="CD962" s="20">
        <f>Data!EO962</f>
        <v>0</v>
      </c>
      <c r="CE962" s="20">
        <f>Data!EP962</f>
        <v>0</v>
      </c>
      <c r="CF962" s="50" t="str">
        <f>IF(ISBLANK(Data!EQ962), "", Data!EQ962)</f>
        <v/>
      </c>
      <c r="CG962" s="50" t="str">
        <f>IF(ISBLANK(Data!ER962), "", Data!ER962)</f>
        <v/>
      </c>
      <c r="CH962" s="61" t="str">
        <f>IF(ISBLANK(Data!ES962), "", Data!ES962)</f>
        <v/>
      </c>
      <c r="CI962" s="61" t="str">
        <f>IF(ISBLANK(Data!ET962), "", Data!ET962)</f>
        <v/>
      </c>
    </row>
    <row r="963" spans="1:87" x14ac:dyDescent="0.45">
      <c r="A963" s="50" t="str">
        <f>IF(ISBLANK(Data!A963), "", Data!A963)</f>
        <v/>
      </c>
      <c r="B963" s="50" t="str">
        <f>IF(ISBLANK(Data!B963), "", Data!B963)</f>
        <v/>
      </c>
      <c r="C963" s="50" t="str">
        <f>IF(ISBLANK(Data!C963), "", Data!C963)</f>
        <v/>
      </c>
      <c r="D963" s="50" t="str">
        <f>IF(ISBLANK(Data!D963), "", Data!D963)</f>
        <v/>
      </c>
      <c r="E963" s="50" t="str">
        <f>IF(ISBLANK(Data!E963), "", Data!E963)</f>
        <v/>
      </c>
      <c r="F963" s="50" t="str">
        <f>IF(ISBLANK(Data!F963), "", Data!F963)</f>
        <v/>
      </c>
      <c r="G963" s="50" t="str">
        <f>IF(ISBLANK(Data!G963), "", Data!G963)</f>
        <v/>
      </c>
      <c r="H963" s="50" t="str">
        <f>IF(ISBLANK(Data!H963), "", Data!H963)</f>
        <v/>
      </c>
      <c r="I963" s="50" t="str">
        <f>IF(ISBLANK(Data!I963), "", Data!I963)</f>
        <v/>
      </c>
      <c r="J963" s="50" t="str">
        <f>IF(ISBLANK(Data!J963), "", Data!J963)</f>
        <v/>
      </c>
      <c r="K963" s="50" t="str">
        <f>IF(ISBLANK(Data!K963), "", Data!K963)</f>
        <v/>
      </c>
      <c r="L963" s="50" t="str">
        <f>IF(ISBLANK(Data!L963), "", Data!L963)</f>
        <v/>
      </c>
      <c r="M963" s="50" t="str">
        <f>IF(ISBLANK(Data!M963), "", Data!M963)</f>
        <v/>
      </c>
      <c r="N963" s="50" t="str">
        <f>IF(ISBLANK(Data!N963), "", Data!N963)</f>
        <v/>
      </c>
      <c r="O963" s="50" t="str">
        <f>IF(ISBLANK(Data!O963), "", Data!O963)</f>
        <v/>
      </c>
      <c r="P963" s="50" t="str">
        <f>IF(ISBLANK(Data!P963), "", Data!P963)</f>
        <v/>
      </c>
      <c r="Q963" s="50" t="str">
        <f>IF(ISBLANK(Data!Q963), "", Data!Q963)</f>
        <v/>
      </c>
      <c r="R963" s="50" t="str">
        <f>IF(ISBLANK(Data!R963), "", Data!R963)</f>
        <v/>
      </c>
      <c r="S963" s="20">
        <f>Data!W963-Data!CD963</f>
        <v>0</v>
      </c>
      <c r="T963" s="20">
        <f>Data!X963-Data!CE963</f>
        <v>0</v>
      </c>
      <c r="U963" s="20">
        <f>Data!Y963-Data!CF963</f>
        <v>0</v>
      </c>
      <c r="V963" s="20">
        <f>Data!Z963-Data!CG963</f>
        <v>0</v>
      </c>
      <c r="W963" s="20">
        <f>Data!AA963-Data!CH963</f>
        <v>0</v>
      </c>
      <c r="X963" s="20">
        <f>Data!AB963-Data!CI963</f>
        <v>0</v>
      </c>
      <c r="Y963" s="20">
        <f>Data!AC963-Data!CJ963</f>
        <v>0</v>
      </c>
      <c r="Z963" s="20">
        <f>Data!AD963-Data!CK963</f>
        <v>0</v>
      </c>
      <c r="AA963" s="20">
        <f>Data!AE963-Data!CL963</f>
        <v>0</v>
      </c>
      <c r="AB963" s="20">
        <f>Data!AF963-Data!CM963</f>
        <v>0</v>
      </c>
      <c r="AC963" s="20">
        <f>Data!AG963-Data!CN963</f>
        <v>0</v>
      </c>
      <c r="AD963" s="20">
        <f>Data!AH963-Data!CO963</f>
        <v>0</v>
      </c>
      <c r="AE963" s="20">
        <f>Data!AI963-Data!CP963</f>
        <v>0</v>
      </c>
      <c r="AF963" s="20">
        <f>Data!AJ963-Data!CQ963</f>
        <v>0</v>
      </c>
      <c r="AG963" s="20">
        <f>Data!AK963-Data!CR963</f>
        <v>0</v>
      </c>
      <c r="AH963" s="20">
        <f>Data!AL963-Data!CS963</f>
        <v>0</v>
      </c>
      <c r="AI963" s="20">
        <f>Data!AM963-Data!CT963</f>
        <v>0</v>
      </c>
      <c r="AJ963" s="20">
        <f>Data!AN963-Data!CU963</f>
        <v>0</v>
      </c>
      <c r="AK963" s="20">
        <f>Data!AO963-Data!CV963</f>
        <v>0</v>
      </c>
      <c r="AL963" s="20">
        <f>Data!AP963-Data!CW963</f>
        <v>0</v>
      </c>
      <c r="AM963" s="20">
        <f>Data!AQ963-Data!CX963</f>
        <v>0</v>
      </c>
      <c r="AN963" s="20">
        <f>Data!AR963-Data!CY963</f>
        <v>0</v>
      </c>
      <c r="AO963" s="20">
        <f>Data!AS963-Data!CZ963</f>
        <v>0</v>
      </c>
      <c r="AP963" s="20">
        <f>Data!AT963-Data!DA963</f>
        <v>0</v>
      </c>
      <c r="AQ963" s="20">
        <f>Data!AU963-Data!DB963</f>
        <v>0</v>
      </c>
      <c r="AR963" s="20">
        <f>Data!AV963-Data!DC963</f>
        <v>0</v>
      </c>
      <c r="AS963" s="20">
        <f>Data!AW963-Data!DD963</f>
        <v>0</v>
      </c>
      <c r="AT963" s="20">
        <f>Data!AX963-Data!DE963</f>
        <v>0</v>
      </c>
      <c r="AU963" s="20">
        <f>Data!AY963-Data!DF963</f>
        <v>0</v>
      </c>
      <c r="AV963" s="20">
        <f>Data!AZ963-Data!DG963</f>
        <v>0</v>
      </c>
      <c r="AW963" s="20">
        <f>Data!BA963-Data!DH963</f>
        <v>0</v>
      </c>
      <c r="AX963" s="20">
        <f>Data!BB963-Data!DI963</f>
        <v>0</v>
      </c>
      <c r="AY963" s="20">
        <f>Data!BC963-Data!DJ963</f>
        <v>0</v>
      </c>
      <c r="AZ963" s="20">
        <f>Data!BD963-Data!DK963</f>
        <v>0</v>
      </c>
      <c r="BA963" s="20">
        <f>Data!BE963-Data!DL963</f>
        <v>0</v>
      </c>
      <c r="BB963" s="20">
        <f>Data!BF963-Data!DM963</f>
        <v>0</v>
      </c>
      <c r="BC963" s="20">
        <f>Data!BG963-Data!DN963</f>
        <v>0</v>
      </c>
      <c r="BD963" s="20">
        <f>Data!BH963-Data!DO963</f>
        <v>0</v>
      </c>
      <c r="BE963" s="20">
        <f>Data!BI963-Data!DP963</f>
        <v>0</v>
      </c>
      <c r="BF963" s="20">
        <f>Data!BJ963-Data!DQ963</f>
        <v>0</v>
      </c>
      <c r="BG963" s="20">
        <f>Data!BK963-Data!DR963</f>
        <v>0</v>
      </c>
      <c r="BH963" s="20">
        <f>Data!BL963-Data!DS963</f>
        <v>0</v>
      </c>
      <c r="BI963" s="20">
        <f>Data!BM963-Data!DT963</f>
        <v>0</v>
      </c>
      <c r="BJ963" s="20">
        <f>Data!BN963-Data!DU963</f>
        <v>0</v>
      </c>
      <c r="BK963" s="20">
        <f>Data!BO963-Data!DV963</f>
        <v>0</v>
      </c>
      <c r="BL963" s="20">
        <f>Data!BP963-Data!DW963</f>
        <v>0</v>
      </c>
      <c r="BM963" s="20">
        <f>Data!BQ963-Data!DX963</f>
        <v>0</v>
      </c>
      <c r="BN963" s="20">
        <f>Data!BR963-Data!DY963</f>
        <v>0</v>
      </c>
      <c r="BO963" s="20">
        <f>Data!BS963-Data!DZ963</f>
        <v>0</v>
      </c>
      <c r="BP963" s="20">
        <f>Data!BT963-Data!EA963</f>
        <v>0</v>
      </c>
      <c r="BQ963" s="20">
        <f>Data!BU963-Data!EB963</f>
        <v>0</v>
      </c>
      <c r="BR963" s="20">
        <f>Data!BV963-Data!EC963</f>
        <v>0</v>
      </c>
      <c r="BS963" s="20">
        <f>Data!BW963-Data!ED963</f>
        <v>0</v>
      </c>
      <c r="BT963" s="20">
        <f>Data!BX963-Data!EE963</f>
        <v>0</v>
      </c>
      <c r="BU963" s="20">
        <f>Data!BY963-Data!EF963</f>
        <v>0</v>
      </c>
      <c r="BV963" s="20">
        <f>Data!BZ963-Data!EG963</f>
        <v>0</v>
      </c>
      <c r="BW963" s="20">
        <f>Data!CA963-Data!EH963</f>
        <v>0</v>
      </c>
      <c r="BX963" s="20">
        <f>Data!CB963-Data!EI963</f>
        <v>0</v>
      </c>
      <c r="BY963" s="20">
        <f>Data!CC963-Data!EJ963</f>
        <v>0</v>
      </c>
      <c r="BZ963" s="20">
        <f>Data!EK963</f>
        <v>0</v>
      </c>
      <c r="CA963" s="20">
        <f>Data!EL963</f>
        <v>0</v>
      </c>
      <c r="CB963" s="20">
        <f>Data!EM963</f>
        <v>0</v>
      </c>
      <c r="CC963" s="20">
        <f>Data!EN963</f>
        <v>0</v>
      </c>
      <c r="CD963" s="20">
        <f>Data!EO963</f>
        <v>0</v>
      </c>
      <c r="CE963" s="20">
        <f>Data!EP963</f>
        <v>0</v>
      </c>
      <c r="CF963" s="50" t="str">
        <f>IF(ISBLANK(Data!EQ963), "", Data!EQ963)</f>
        <v/>
      </c>
      <c r="CG963" s="50" t="str">
        <f>IF(ISBLANK(Data!ER963), "", Data!ER963)</f>
        <v/>
      </c>
      <c r="CH963" s="61" t="str">
        <f>IF(ISBLANK(Data!ES963), "", Data!ES963)</f>
        <v/>
      </c>
      <c r="CI963" s="61" t="str">
        <f>IF(ISBLANK(Data!ET963), "", Data!ET963)</f>
        <v/>
      </c>
    </row>
    <row r="964" spans="1:87" x14ac:dyDescent="0.45">
      <c r="A964" s="50" t="str">
        <f>IF(ISBLANK(Data!A964), "", Data!A964)</f>
        <v/>
      </c>
      <c r="B964" s="50" t="str">
        <f>IF(ISBLANK(Data!B964), "", Data!B964)</f>
        <v/>
      </c>
      <c r="C964" s="50" t="str">
        <f>IF(ISBLANK(Data!C964), "", Data!C964)</f>
        <v/>
      </c>
      <c r="D964" s="50" t="str">
        <f>IF(ISBLANK(Data!D964), "", Data!D964)</f>
        <v/>
      </c>
      <c r="E964" s="50" t="str">
        <f>IF(ISBLANK(Data!E964), "", Data!E964)</f>
        <v/>
      </c>
      <c r="F964" s="50" t="str">
        <f>IF(ISBLANK(Data!F964), "", Data!F964)</f>
        <v/>
      </c>
      <c r="G964" s="50" t="str">
        <f>IF(ISBLANK(Data!G964), "", Data!G964)</f>
        <v/>
      </c>
      <c r="H964" s="50" t="str">
        <f>IF(ISBLANK(Data!H964), "", Data!H964)</f>
        <v/>
      </c>
      <c r="I964" s="50" t="str">
        <f>IF(ISBLANK(Data!I964), "", Data!I964)</f>
        <v/>
      </c>
      <c r="J964" s="50" t="str">
        <f>IF(ISBLANK(Data!J964), "", Data!J964)</f>
        <v/>
      </c>
      <c r="K964" s="50" t="str">
        <f>IF(ISBLANK(Data!K964), "", Data!K964)</f>
        <v/>
      </c>
      <c r="L964" s="50" t="str">
        <f>IF(ISBLANK(Data!L964), "", Data!L964)</f>
        <v/>
      </c>
      <c r="M964" s="50" t="str">
        <f>IF(ISBLANK(Data!M964), "", Data!M964)</f>
        <v/>
      </c>
      <c r="N964" s="50" t="str">
        <f>IF(ISBLANK(Data!N964), "", Data!N964)</f>
        <v/>
      </c>
      <c r="O964" s="50" t="str">
        <f>IF(ISBLANK(Data!O964), "", Data!O964)</f>
        <v/>
      </c>
      <c r="P964" s="50" t="str">
        <f>IF(ISBLANK(Data!P964), "", Data!P964)</f>
        <v/>
      </c>
      <c r="Q964" s="50" t="str">
        <f>IF(ISBLANK(Data!Q964), "", Data!Q964)</f>
        <v/>
      </c>
      <c r="R964" s="50" t="str">
        <f>IF(ISBLANK(Data!R964), "", Data!R964)</f>
        <v/>
      </c>
      <c r="S964" s="20">
        <f>Data!W964-Data!CD964</f>
        <v>0</v>
      </c>
      <c r="T964" s="20">
        <f>Data!X964-Data!CE964</f>
        <v>0</v>
      </c>
      <c r="U964" s="20">
        <f>Data!Y964-Data!CF964</f>
        <v>0</v>
      </c>
      <c r="V964" s="20">
        <f>Data!Z964-Data!CG964</f>
        <v>0</v>
      </c>
      <c r="W964" s="20">
        <f>Data!AA964-Data!CH964</f>
        <v>0</v>
      </c>
      <c r="X964" s="20">
        <f>Data!AB964-Data!CI964</f>
        <v>0</v>
      </c>
      <c r="Y964" s="20">
        <f>Data!AC964-Data!CJ964</f>
        <v>0</v>
      </c>
      <c r="Z964" s="20">
        <f>Data!AD964-Data!CK964</f>
        <v>0</v>
      </c>
      <c r="AA964" s="20">
        <f>Data!AE964-Data!CL964</f>
        <v>0</v>
      </c>
      <c r="AB964" s="20">
        <f>Data!AF964-Data!CM964</f>
        <v>0</v>
      </c>
      <c r="AC964" s="20">
        <f>Data!AG964-Data!CN964</f>
        <v>0</v>
      </c>
      <c r="AD964" s="20">
        <f>Data!AH964-Data!CO964</f>
        <v>0</v>
      </c>
      <c r="AE964" s="20">
        <f>Data!AI964-Data!CP964</f>
        <v>0</v>
      </c>
      <c r="AF964" s="20">
        <f>Data!AJ964-Data!CQ964</f>
        <v>0</v>
      </c>
      <c r="AG964" s="20">
        <f>Data!AK964-Data!CR964</f>
        <v>0</v>
      </c>
      <c r="AH964" s="20">
        <f>Data!AL964-Data!CS964</f>
        <v>0</v>
      </c>
      <c r="AI964" s="20">
        <f>Data!AM964-Data!CT964</f>
        <v>0</v>
      </c>
      <c r="AJ964" s="20">
        <f>Data!AN964-Data!CU964</f>
        <v>0</v>
      </c>
      <c r="AK964" s="20">
        <f>Data!AO964-Data!CV964</f>
        <v>0</v>
      </c>
      <c r="AL964" s="20">
        <f>Data!AP964-Data!CW964</f>
        <v>0</v>
      </c>
      <c r="AM964" s="20">
        <f>Data!AQ964-Data!CX964</f>
        <v>0</v>
      </c>
      <c r="AN964" s="20">
        <f>Data!AR964-Data!CY964</f>
        <v>0</v>
      </c>
      <c r="AO964" s="20">
        <f>Data!AS964-Data!CZ964</f>
        <v>0</v>
      </c>
      <c r="AP964" s="20">
        <f>Data!AT964-Data!DA964</f>
        <v>0</v>
      </c>
      <c r="AQ964" s="20">
        <f>Data!AU964-Data!DB964</f>
        <v>0</v>
      </c>
      <c r="AR964" s="20">
        <f>Data!AV964-Data!DC964</f>
        <v>0</v>
      </c>
      <c r="AS964" s="20">
        <f>Data!AW964-Data!DD964</f>
        <v>0</v>
      </c>
      <c r="AT964" s="20">
        <f>Data!AX964-Data!DE964</f>
        <v>0</v>
      </c>
      <c r="AU964" s="20">
        <f>Data!AY964-Data!DF964</f>
        <v>0</v>
      </c>
      <c r="AV964" s="20">
        <f>Data!AZ964-Data!DG964</f>
        <v>0</v>
      </c>
      <c r="AW964" s="20">
        <f>Data!BA964-Data!DH964</f>
        <v>0</v>
      </c>
      <c r="AX964" s="20">
        <f>Data!BB964-Data!DI964</f>
        <v>0</v>
      </c>
      <c r="AY964" s="20">
        <f>Data!BC964-Data!DJ964</f>
        <v>0</v>
      </c>
      <c r="AZ964" s="20">
        <f>Data!BD964-Data!DK964</f>
        <v>0</v>
      </c>
      <c r="BA964" s="20">
        <f>Data!BE964-Data!DL964</f>
        <v>0</v>
      </c>
      <c r="BB964" s="20">
        <f>Data!BF964-Data!DM964</f>
        <v>0</v>
      </c>
      <c r="BC964" s="20">
        <f>Data!BG964-Data!DN964</f>
        <v>0</v>
      </c>
      <c r="BD964" s="20">
        <f>Data!BH964-Data!DO964</f>
        <v>0</v>
      </c>
      <c r="BE964" s="20">
        <f>Data!BI964-Data!DP964</f>
        <v>0</v>
      </c>
      <c r="BF964" s="20">
        <f>Data!BJ964-Data!DQ964</f>
        <v>0</v>
      </c>
      <c r="BG964" s="20">
        <f>Data!BK964-Data!DR964</f>
        <v>0</v>
      </c>
      <c r="BH964" s="20">
        <f>Data!BL964-Data!DS964</f>
        <v>0</v>
      </c>
      <c r="BI964" s="20">
        <f>Data!BM964-Data!DT964</f>
        <v>0</v>
      </c>
      <c r="BJ964" s="20">
        <f>Data!BN964-Data!DU964</f>
        <v>0</v>
      </c>
      <c r="BK964" s="20">
        <f>Data!BO964-Data!DV964</f>
        <v>0</v>
      </c>
      <c r="BL964" s="20">
        <f>Data!BP964-Data!DW964</f>
        <v>0</v>
      </c>
      <c r="BM964" s="20">
        <f>Data!BQ964-Data!DX964</f>
        <v>0</v>
      </c>
      <c r="BN964" s="20">
        <f>Data!BR964-Data!DY964</f>
        <v>0</v>
      </c>
      <c r="BO964" s="20">
        <f>Data!BS964-Data!DZ964</f>
        <v>0</v>
      </c>
      <c r="BP964" s="20">
        <f>Data!BT964-Data!EA964</f>
        <v>0</v>
      </c>
      <c r="BQ964" s="20">
        <f>Data!BU964-Data!EB964</f>
        <v>0</v>
      </c>
      <c r="BR964" s="20">
        <f>Data!BV964-Data!EC964</f>
        <v>0</v>
      </c>
      <c r="BS964" s="20">
        <f>Data!BW964-Data!ED964</f>
        <v>0</v>
      </c>
      <c r="BT964" s="20">
        <f>Data!BX964-Data!EE964</f>
        <v>0</v>
      </c>
      <c r="BU964" s="20">
        <f>Data!BY964-Data!EF964</f>
        <v>0</v>
      </c>
      <c r="BV964" s="20">
        <f>Data!BZ964-Data!EG964</f>
        <v>0</v>
      </c>
      <c r="BW964" s="20">
        <f>Data!CA964-Data!EH964</f>
        <v>0</v>
      </c>
      <c r="BX964" s="20">
        <f>Data!CB964-Data!EI964</f>
        <v>0</v>
      </c>
      <c r="BY964" s="20">
        <f>Data!CC964-Data!EJ964</f>
        <v>0</v>
      </c>
      <c r="BZ964" s="20">
        <f>Data!EK964</f>
        <v>0</v>
      </c>
      <c r="CA964" s="20">
        <f>Data!EL964</f>
        <v>0</v>
      </c>
      <c r="CB964" s="20">
        <f>Data!EM964</f>
        <v>0</v>
      </c>
      <c r="CC964" s="20">
        <f>Data!EN964</f>
        <v>0</v>
      </c>
      <c r="CD964" s="20">
        <f>Data!EO964</f>
        <v>0</v>
      </c>
      <c r="CE964" s="20">
        <f>Data!EP964</f>
        <v>0</v>
      </c>
      <c r="CF964" s="50" t="str">
        <f>IF(ISBLANK(Data!EQ964), "", Data!EQ964)</f>
        <v/>
      </c>
      <c r="CG964" s="50" t="str">
        <f>IF(ISBLANK(Data!ER964), "", Data!ER964)</f>
        <v/>
      </c>
      <c r="CH964" s="61" t="str">
        <f>IF(ISBLANK(Data!ES964), "", Data!ES964)</f>
        <v/>
      </c>
      <c r="CI964" s="61" t="str">
        <f>IF(ISBLANK(Data!ET964), "", Data!ET964)</f>
        <v/>
      </c>
    </row>
    <row r="965" spans="1:87" x14ac:dyDescent="0.45">
      <c r="A965" s="50" t="str">
        <f>IF(ISBLANK(Data!A965), "", Data!A965)</f>
        <v/>
      </c>
      <c r="B965" s="50" t="str">
        <f>IF(ISBLANK(Data!B965), "", Data!B965)</f>
        <v/>
      </c>
      <c r="C965" s="50" t="str">
        <f>IF(ISBLANK(Data!C965), "", Data!C965)</f>
        <v/>
      </c>
      <c r="D965" s="50" t="str">
        <f>IF(ISBLANK(Data!D965), "", Data!D965)</f>
        <v/>
      </c>
      <c r="E965" s="50" t="str">
        <f>IF(ISBLANK(Data!E965), "", Data!E965)</f>
        <v/>
      </c>
      <c r="F965" s="50" t="str">
        <f>IF(ISBLANK(Data!F965), "", Data!F965)</f>
        <v/>
      </c>
      <c r="G965" s="50" t="str">
        <f>IF(ISBLANK(Data!G965), "", Data!G965)</f>
        <v/>
      </c>
      <c r="H965" s="50" t="str">
        <f>IF(ISBLANK(Data!H965), "", Data!H965)</f>
        <v/>
      </c>
      <c r="I965" s="50" t="str">
        <f>IF(ISBLANK(Data!I965), "", Data!I965)</f>
        <v/>
      </c>
      <c r="J965" s="50" t="str">
        <f>IF(ISBLANK(Data!J965), "", Data!J965)</f>
        <v/>
      </c>
      <c r="K965" s="50" t="str">
        <f>IF(ISBLANK(Data!K965), "", Data!K965)</f>
        <v/>
      </c>
      <c r="L965" s="50" t="str">
        <f>IF(ISBLANK(Data!L965), "", Data!L965)</f>
        <v/>
      </c>
      <c r="M965" s="50" t="str">
        <f>IF(ISBLANK(Data!M965), "", Data!M965)</f>
        <v/>
      </c>
      <c r="N965" s="50" t="str">
        <f>IF(ISBLANK(Data!N965), "", Data!N965)</f>
        <v/>
      </c>
      <c r="O965" s="50" t="str">
        <f>IF(ISBLANK(Data!O965), "", Data!O965)</f>
        <v/>
      </c>
      <c r="P965" s="50" t="str">
        <f>IF(ISBLANK(Data!P965), "", Data!P965)</f>
        <v/>
      </c>
      <c r="Q965" s="50" t="str">
        <f>IF(ISBLANK(Data!Q965), "", Data!Q965)</f>
        <v/>
      </c>
      <c r="R965" s="50" t="str">
        <f>IF(ISBLANK(Data!R965), "", Data!R965)</f>
        <v/>
      </c>
      <c r="S965" s="20">
        <f>Data!W965-Data!CD965</f>
        <v>0</v>
      </c>
      <c r="T965" s="20">
        <f>Data!X965-Data!CE965</f>
        <v>0</v>
      </c>
      <c r="U965" s="20">
        <f>Data!Y965-Data!CF965</f>
        <v>0</v>
      </c>
      <c r="V965" s="20">
        <f>Data!Z965-Data!CG965</f>
        <v>0</v>
      </c>
      <c r="W965" s="20">
        <f>Data!AA965-Data!CH965</f>
        <v>0</v>
      </c>
      <c r="X965" s="20">
        <f>Data!AB965-Data!CI965</f>
        <v>0</v>
      </c>
      <c r="Y965" s="20">
        <f>Data!AC965-Data!CJ965</f>
        <v>0</v>
      </c>
      <c r="Z965" s="20">
        <f>Data!AD965-Data!CK965</f>
        <v>0</v>
      </c>
      <c r="AA965" s="20">
        <f>Data!AE965-Data!CL965</f>
        <v>0</v>
      </c>
      <c r="AB965" s="20">
        <f>Data!AF965-Data!CM965</f>
        <v>0</v>
      </c>
      <c r="AC965" s="20">
        <f>Data!AG965-Data!CN965</f>
        <v>0</v>
      </c>
      <c r="AD965" s="20">
        <f>Data!AH965-Data!CO965</f>
        <v>0</v>
      </c>
      <c r="AE965" s="20">
        <f>Data!AI965-Data!CP965</f>
        <v>0</v>
      </c>
      <c r="AF965" s="20">
        <f>Data!AJ965-Data!CQ965</f>
        <v>0</v>
      </c>
      <c r="AG965" s="20">
        <f>Data!AK965-Data!CR965</f>
        <v>0</v>
      </c>
      <c r="AH965" s="20">
        <f>Data!AL965-Data!CS965</f>
        <v>0</v>
      </c>
      <c r="AI965" s="20">
        <f>Data!AM965-Data!CT965</f>
        <v>0</v>
      </c>
      <c r="AJ965" s="20">
        <f>Data!AN965-Data!CU965</f>
        <v>0</v>
      </c>
      <c r="AK965" s="20">
        <f>Data!AO965-Data!CV965</f>
        <v>0</v>
      </c>
      <c r="AL965" s="20">
        <f>Data!AP965-Data!CW965</f>
        <v>0</v>
      </c>
      <c r="AM965" s="20">
        <f>Data!AQ965-Data!CX965</f>
        <v>0</v>
      </c>
      <c r="AN965" s="20">
        <f>Data!AR965-Data!CY965</f>
        <v>0</v>
      </c>
      <c r="AO965" s="20">
        <f>Data!AS965-Data!CZ965</f>
        <v>0</v>
      </c>
      <c r="AP965" s="20">
        <f>Data!AT965-Data!DA965</f>
        <v>0</v>
      </c>
      <c r="AQ965" s="20">
        <f>Data!AU965-Data!DB965</f>
        <v>0</v>
      </c>
      <c r="AR965" s="20">
        <f>Data!AV965-Data!DC965</f>
        <v>0</v>
      </c>
      <c r="AS965" s="20">
        <f>Data!AW965-Data!DD965</f>
        <v>0</v>
      </c>
      <c r="AT965" s="20">
        <f>Data!AX965-Data!DE965</f>
        <v>0</v>
      </c>
      <c r="AU965" s="20">
        <f>Data!AY965-Data!DF965</f>
        <v>0</v>
      </c>
      <c r="AV965" s="20">
        <f>Data!AZ965-Data!DG965</f>
        <v>0</v>
      </c>
      <c r="AW965" s="20">
        <f>Data!BA965-Data!DH965</f>
        <v>0</v>
      </c>
      <c r="AX965" s="20">
        <f>Data!BB965-Data!DI965</f>
        <v>0</v>
      </c>
      <c r="AY965" s="20">
        <f>Data!BC965-Data!DJ965</f>
        <v>0</v>
      </c>
      <c r="AZ965" s="20">
        <f>Data!BD965-Data!DK965</f>
        <v>0</v>
      </c>
      <c r="BA965" s="20">
        <f>Data!BE965-Data!DL965</f>
        <v>0</v>
      </c>
      <c r="BB965" s="20">
        <f>Data!BF965-Data!DM965</f>
        <v>0</v>
      </c>
      <c r="BC965" s="20">
        <f>Data!BG965-Data!DN965</f>
        <v>0</v>
      </c>
      <c r="BD965" s="20">
        <f>Data!BH965-Data!DO965</f>
        <v>0</v>
      </c>
      <c r="BE965" s="20">
        <f>Data!BI965-Data!DP965</f>
        <v>0</v>
      </c>
      <c r="BF965" s="20">
        <f>Data!BJ965-Data!DQ965</f>
        <v>0</v>
      </c>
      <c r="BG965" s="20">
        <f>Data!BK965-Data!DR965</f>
        <v>0</v>
      </c>
      <c r="BH965" s="20">
        <f>Data!BL965-Data!DS965</f>
        <v>0</v>
      </c>
      <c r="BI965" s="20">
        <f>Data!BM965-Data!DT965</f>
        <v>0</v>
      </c>
      <c r="BJ965" s="20">
        <f>Data!BN965-Data!DU965</f>
        <v>0</v>
      </c>
      <c r="BK965" s="20">
        <f>Data!BO965-Data!DV965</f>
        <v>0</v>
      </c>
      <c r="BL965" s="20">
        <f>Data!BP965-Data!DW965</f>
        <v>0</v>
      </c>
      <c r="BM965" s="20">
        <f>Data!BQ965-Data!DX965</f>
        <v>0</v>
      </c>
      <c r="BN965" s="20">
        <f>Data!BR965-Data!DY965</f>
        <v>0</v>
      </c>
      <c r="BO965" s="20">
        <f>Data!BS965-Data!DZ965</f>
        <v>0</v>
      </c>
      <c r="BP965" s="20">
        <f>Data!BT965-Data!EA965</f>
        <v>0</v>
      </c>
      <c r="BQ965" s="20">
        <f>Data!BU965-Data!EB965</f>
        <v>0</v>
      </c>
      <c r="BR965" s="20">
        <f>Data!BV965-Data!EC965</f>
        <v>0</v>
      </c>
      <c r="BS965" s="20">
        <f>Data!BW965-Data!ED965</f>
        <v>0</v>
      </c>
      <c r="BT965" s="20">
        <f>Data!BX965-Data!EE965</f>
        <v>0</v>
      </c>
      <c r="BU965" s="20">
        <f>Data!BY965-Data!EF965</f>
        <v>0</v>
      </c>
      <c r="BV965" s="20">
        <f>Data!BZ965-Data!EG965</f>
        <v>0</v>
      </c>
      <c r="BW965" s="20">
        <f>Data!CA965-Data!EH965</f>
        <v>0</v>
      </c>
      <c r="BX965" s="20">
        <f>Data!CB965-Data!EI965</f>
        <v>0</v>
      </c>
      <c r="BY965" s="20">
        <f>Data!CC965-Data!EJ965</f>
        <v>0</v>
      </c>
      <c r="BZ965" s="20">
        <f>Data!EK965</f>
        <v>0</v>
      </c>
      <c r="CA965" s="20">
        <f>Data!EL965</f>
        <v>0</v>
      </c>
      <c r="CB965" s="20">
        <f>Data!EM965</f>
        <v>0</v>
      </c>
      <c r="CC965" s="20">
        <f>Data!EN965</f>
        <v>0</v>
      </c>
      <c r="CD965" s="20">
        <f>Data!EO965</f>
        <v>0</v>
      </c>
      <c r="CE965" s="20">
        <f>Data!EP965</f>
        <v>0</v>
      </c>
      <c r="CF965" s="50" t="str">
        <f>IF(ISBLANK(Data!EQ965), "", Data!EQ965)</f>
        <v/>
      </c>
      <c r="CG965" s="50" t="str">
        <f>IF(ISBLANK(Data!ER965), "", Data!ER965)</f>
        <v/>
      </c>
      <c r="CH965" s="61" t="str">
        <f>IF(ISBLANK(Data!ES965), "", Data!ES965)</f>
        <v/>
      </c>
      <c r="CI965" s="61" t="str">
        <f>IF(ISBLANK(Data!ET965), "", Data!ET965)</f>
        <v/>
      </c>
    </row>
    <row r="966" spans="1:87" x14ac:dyDescent="0.45">
      <c r="A966" s="50" t="str">
        <f>IF(ISBLANK(Data!A966), "", Data!A966)</f>
        <v/>
      </c>
      <c r="B966" s="50" t="str">
        <f>IF(ISBLANK(Data!B966), "", Data!B966)</f>
        <v/>
      </c>
      <c r="C966" s="50" t="str">
        <f>IF(ISBLANK(Data!C966), "", Data!C966)</f>
        <v/>
      </c>
      <c r="D966" s="50" t="str">
        <f>IF(ISBLANK(Data!D966), "", Data!D966)</f>
        <v/>
      </c>
      <c r="E966" s="50" t="str">
        <f>IF(ISBLANK(Data!E966), "", Data!E966)</f>
        <v/>
      </c>
      <c r="F966" s="50" t="str">
        <f>IF(ISBLANK(Data!F966), "", Data!F966)</f>
        <v/>
      </c>
      <c r="G966" s="50" t="str">
        <f>IF(ISBLANK(Data!G966), "", Data!G966)</f>
        <v/>
      </c>
      <c r="H966" s="50" t="str">
        <f>IF(ISBLANK(Data!H966), "", Data!H966)</f>
        <v/>
      </c>
      <c r="I966" s="50" t="str">
        <f>IF(ISBLANK(Data!I966), "", Data!I966)</f>
        <v/>
      </c>
      <c r="J966" s="50" t="str">
        <f>IF(ISBLANK(Data!J966), "", Data!J966)</f>
        <v/>
      </c>
      <c r="K966" s="50" t="str">
        <f>IF(ISBLANK(Data!K966), "", Data!K966)</f>
        <v/>
      </c>
      <c r="L966" s="50" t="str">
        <f>IF(ISBLANK(Data!L966), "", Data!L966)</f>
        <v/>
      </c>
      <c r="M966" s="50" t="str">
        <f>IF(ISBLANK(Data!M966), "", Data!M966)</f>
        <v/>
      </c>
      <c r="N966" s="50" t="str">
        <f>IF(ISBLANK(Data!N966), "", Data!N966)</f>
        <v/>
      </c>
      <c r="O966" s="50" t="str">
        <f>IF(ISBLANK(Data!O966), "", Data!O966)</f>
        <v/>
      </c>
      <c r="P966" s="50" t="str">
        <f>IF(ISBLANK(Data!P966), "", Data!P966)</f>
        <v/>
      </c>
      <c r="Q966" s="50" t="str">
        <f>IF(ISBLANK(Data!Q966), "", Data!Q966)</f>
        <v/>
      </c>
      <c r="R966" s="50" t="str">
        <f>IF(ISBLANK(Data!R966), "", Data!R966)</f>
        <v/>
      </c>
      <c r="S966" s="20">
        <f>Data!W966-Data!CD966</f>
        <v>0</v>
      </c>
      <c r="T966" s="20">
        <f>Data!X966-Data!CE966</f>
        <v>0</v>
      </c>
      <c r="U966" s="20">
        <f>Data!Y966-Data!CF966</f>
        <v>0</v>
      </c>
      <c r="V966" s="20">
        <f>Data!Z966-Data!CG966</f>
        <v>0</v>
      </c>
      <c r="W966" s="20">
        <f>Data!AA966-Data!CH966</f>
        <v>0</v>
      </c>
      <c r="X966" s="20">
        <f>Data!AB966-Data!CI966</f>
        <v>0</v>
      </c>
      <c r="Y966" s="20">
        <f>Data!AC966-Data!CJ966</f>
        <v>0</v>
      </c>
      <c r="Z966" s="20">
        <f>Data!AD966-Data!CK966</f>
        <v>0</v>
      </c>
      <c r="AA966" s="20">
        <f>Data!AE966-Data!CL966</f>
        <v>0</v>
      </c>
      <c r="AB966" s="20">
        <f>Data!AF966-Data!CM966</f>
        <v>0</v>
      </c>
      <c r="AC966" s="20">
        <f>Data!AG966-Data!CN966</f>
        <v>0</v>
      </c>
      <c r="AD966" s="20">
        <f>Data!AH966-Data!CO966</f>
        <v>0</v>
      </c>
      <c r="AE966" s="20">
        <f>Data!AI966-Data!CP966</f>
        <v>0</v>
      </c>
      <c r="AF966" s="20">
        <f>Data!AJ966-Data!CQ966</f>
        <v>0</v>
      </c>
      <c r="AG966" s="20">
        <f>Data!AK966-Data!CR966</f>
        <v>0</v>
      </c>
      <c r="AH966" s="20">
        <f>Data!AL966-Data!CS966</f>
        <v>0</v>
      </c>
      <c r="AI966" s="20">
        <f>Data!AM966-Data!CT966</f>
        <v>0</v>
      </c>
      <c r="AJ966" s="20">
        <f>Data!AN966-Data!CU966</f>
        <v>0</v>
      </c>
      <c r="AK966" s="20">
        <f>Data!AO966-Data!CV966</f>
        <v>0</v>
      </c>
      <c r="AL966" s="20">
        <f>Data!AP966-Data!CW966</f>
        <v>0</v>
      </c>
      <c r="AM966" s="20">
        <f>Data!AQ966-Data!CX966</f>
        <v>0</v>
      </c>
      <c r="AN966" s="20">
        <f>Data!AR966-Data!CY966</f>
        <v>0</v>
      </c>
      <c r="AO966" s="20">
        <f>Data!AS966-Data!CZ966</f>
        <v>0</v>
      </c>
      <c r="AP966" s="20">
        <f>Data!AT966-Data!DA966</f>
        <v>0</v>
      </c>
      <c r="AQ966" s="20">
        <f>Data!AU966-Data!DB966</f>
        <v>0</v>
      </c>
      <c r="AR966" s="20">
        <f>Data!AV966-Data!DC966</f>
        <v>0</v>
      </c>
      <c r="AS966" s="20">
        <f>Data!AW966-Data!DD966</f>
        <v>0</v>
      </c>
      <c r="AT966" s="20">
        <f>Data!AX966-Data!DE966</f>
        <v>0</v>
      </c>
      <c r="AU966" s="20">
        <f>Data!AY966-Data!DF966</f>
        <v>0</v>
      </c>
      <c r="AV966" s="20">
        <f>Data!AZ966-Data!DG966</f>
        <v>0</v>
      </c>
      <c r="AW966" s="20">
        <f>Data!BA966-Data!DH966</f>
        <v>0</v>
      </c>
      <c r="AX966" s="20">
        <f>Data!BB966-Data!DI966</f>
        <v>0</v>
      </c>
      <c r="AY966" s="20">
        <f>Data!BC966-Data!DJ966</f>
        <v>0</v>
      </c>
      <c r="AZ966" s="20">
        <f>Data!BD966-Data!DK966</f>
        <v>0</v>
      </c>
      <c r="BA966" s="20">
        <f>Data!BE966-Data!DL966</f>
        <v>0</v>
      </c>
      <c r="BB966" s="20">
        <f>Data!BF966-Data!DM966</f>
        <v>0</v>
      </c>
      <c r="BC966" s="20">
        <f>Data!BG966-Data!DN966</f>
        <v>0</v>
      </c>
      <c r="BD966" s="20">
        <f>Data!BH966-Data!DO966</f>
        <v>0</v>
      </c>
      <c r="BE966" s="20">
        <f>Data!BI966-Data!DP966</f>
        <v>0</v>
      </c>
      <c r="BF966" s="20">
        <f>Data!BJ966-Data!DQ966</f>
        <v>0</v>
      </c>
      <c r="BG966" s="20">
        <f>Data!BK966-Data!DR966</f>
        <v>0</v>
      </c>
      <c r="BH966" s="20">
        <f>Data!BL966-Data!DS966</f>
        <v>0</v>
      </c>
      <c r="BI966" s="20">
        <f>Data!BM966-Data!DT966</f>
        <v>0</v>
      </c>
      <c r="BJ966" s="20">
        <f>Data!BN966-Data!DU966</f>
        <v>0</v>
      </c>
      <c r="BK966" s="20">
        <f>Data!BO966-Data!DV966</f>
        <v>0</v>
      </c>
      <c r="BL966" s="20">
        <f>Data!BP966-Data!DW966</f>
        <v>0</v>
      </c>
      <c r="BM966" s="20">
        <f>Data!BQ966-Data!DX966</f>
        <v>0</v>
      </c>
      <c r="BN966" s="20">
        <f>Data!BR966-Data!DY966</f>
        <v>0</v>
      </c>
      <c r="BO966" s="20">
        <f>Data!BS966-Data!DZ966</f>
        <v>0</v>
      </c>
      <c r="BP966" s="20">
        <f>Data!BT966-Data!EA966</f>
        <v>0</v>
      </c>
      <c r="BQ966" s="20">
        <f>Data!BU966-Data!EB966</f>
        <v>0</v>
      </c>
      <c r="BR966" s="20">
        <f>Data!BV966-Data!EC966</f>
        <v>0</v>
      </c>
      <c r="BS966" s="20">
        <f>Data!BW966-Data!ED966</f>
        <v>0</v>
      </c>
      <c r="BT966" s="20">
        <f>Data!BX966-Data!EE966</f>
        <v>0</v>
      </c>
      <c r="BU966" s="20">
        <f>Data!BY966-Data!EF966</f>
        <v>0</v>
      </c>
      <c r="BV966" s="20">
        <f>Data!BZ966-Data!EG966</f>
        <v>0</v>
      </c>
      <c r="BW966" s="20">
        <f>Data!CA966-Data!EH966</f>
        <v>0</v>
      </c>
      <c r="BX966" s="20">
        <f>Data!CB966-Data!EI966</f>
        <v>0</v>
      </c>
      <c r="BY966" s="20">
        <f>Data!CC966-Data!EJ966</f>
        <v>0</v>
      </c>
      <c r="BZ966" s="20">
        <f>Data!EK966</f>
        <v>0</v>
      </c>
      <c r="CA966" s="20">
        <f>Data!EL966</f>
        <v>0</v>
      </c>
      <c r="CB966" s="20">
        <f>Data!EM966</f>
        <v>0</v>
      </c>
      <c r="CC966" s="20">
        <f>Data!EN966</f>
        <v>0</v>
      </c>
      <c r="CD966" s="20">
        <f>Data!EO966</f>
        <v>0</v>
      </c>
      <c r="CE966" s="20">
        <f>Data!EP966</f>
        <v>0</v>
      </c>
      <c r="CF966" s="50" t="str">
        <f>IF(ISBLANK(Data!EQ966), "", Data!EQ966)</f>
        <v/>
      </c>
      <c r="CG966" s="50" t="str">
        <f>IF(ISBLANK(Data!ER966), "", Data!ER966)</f>
        <v/>
      </c>
      <c r="CH966" s="61" t="str">
        <f>IF(ISBLANK(Data!ES966), "", Data!ES966)</f>
        <v/>
      </c>
      <c r="CI966" s="61" t="str">
        <f>IF(ISBLANK(Data!ET966), "", Data!ET966)</f>
        <v/>
      </c>
    </row>
    <row r="967" spans="1:87" x14ac:dyDescent="0.45">
      <c r="A967" s="50" t="str">
        <f>IF(ISBLANK(Data!A967), "", Data!A967)</f>
        <v/>
      </c>
      <c r="B967" s="50" t="str">
        <f>IF(ISBLANK(Data!B967), "", Data!B967)</f>
        <v/>
      </c>
      <c r="C967" s="50" t="str">
        <f>IF(ISBLANK(Data!C967), "", Data!C967)</f>
        <v/>
      </c>
      <c r="D967" s="50" t="str">
        <f>IF(ISBLANK(Data!D967), "", Data!D967)</f>
        <v/>
      </c>
      <c r="E967" s="50" t="str">
        <f>IF(ISBLANK(Data!E967), "", Data!E967)</f>
        <v/>
      </c>
      <c r="F967" s="50" t="str">
        <f>IF(ISBLANK(Data!F967), "", Data!F967)</f>
        <v/>
      </c>
      <c r="G967" s="50" t="str">
        <f>IF(ISBLANK(Data!G967), "", Data!G967)</f>
        <v/>
      </c>
      <c r="H967" s="50" t="str">
        <f>IF(ISBLANK(Data!H967), "", Data!H967)</f>
        <v/>
      </c>
      <c r="I967" s="50" t="str">
        <f>IF(ISBLANK(Data!I967), "", Data!I967)</f>
        <v/>
      </c>
      <c r="J967" s="50" t="str">
        <f>IF(ISBLANK(Data!J967), "", Data!J967)</f>
        <v/>
      </c>
      <c r="K967" s="50" t="str">
        <f>IF(ISBLANK(Data!K967), "", Data!K967)</f>
        <v/>
      </c>
      <c r="L967" s="50" t="str">
        <f>IF(ISBLANK(Data!L967), "", Data!L967)</f>
        <v/>
      </c>
      <c r="M967" s="50" t="str">
        <f>IF(ISBLANK(Data!M967), "", Data!M967)</f>
        <v/>
      </c>
      <c r="N967" s="50" t="str">
        <f>IF(ISBLANK(Data!N967), "", Data!N967)</f>
        <v/>
      </c>
      <c r="O967" s="50" t="str">
        <f>IF(ISBLANK(Data!O967), "", Data!O967)</f>
        <v/>
      </c>
      <c r="P967" s="50" t="str">
        <f>IF(ISBLANK(Data!P967), "", Data!P967)</f>
        <v/>
      </c>
      <c r="Q967" s="50" t="str">
        <f>IF(ISBLANK(Data!Q967), "", Data!Q967)</f>
        <v/>
      </c>
      <c r="R967" s="50" t="str">
        <f>IF(ISBLANK(Data!R967), "", Data!R967)</f>
        <v/>
      </c>
      <c r="S967" s="20">
        <f>Data!W967-Data!CD967</f>
        <v>0</v>
      </c>
      <c r="T967" s="20">
        <f>Data!X967-Data!CE967</f>
        <v>0</v>
      </c>
      <c r="U967" s="20">
        <f>Data!Y967-Data!CF967</f>
        <v>0</v>
      </c>
      <c r="V967" s="20">
        <f>Data!Z967-Data!CG967</f>
        <v>0</v>
      </c>
      <c r="W967" s="20">
        <f>Data!AA967-Data!CH967</f>
        <v>0</v>
      </c>
      <c r="X967" s="20">
        <f>Data!AB967-Data!CI967</f>
        <v>0</v>
      </c>
      <c r="Y967" s="20">
        <f>Data!AC967-Data!CJ967</f>
        <v>0</v>
      </c>
      <c r="Z967" s="20">
        <f>Data!AD967-Data!CK967</f>
        <v>0</v>
      </c>
      <c r="AA967" s="20">
        <f>Data!AE967-Data!CL967</f>
        <v>0</v>
      </c>
      <c r="AB967" s="20">
        <f>Data!AF967-Data!CM967</f>
        <v>0</v>
      </c>
      <c r="AC967" s="20">
        <f>Data!AG967-Data!CN967</f>
        <v>0</v>
      </c>
      <c r="AD967" s="20">
        <f>Data!AH967-Data!CO967</f>
        <v>0</v>
      </c>
      <c r="AE967" s="20">
        <f>Data!AI967-Data!CP967</f>
        <v>0</v>
      </c>
      <c r="AF967" s="20">
        <f>Data!AJ967-Data!CQ967</f>
        <v>0</v>
      </c>
      <c r="AG967" s="20">
        <f>Data!AK967-Data!CR967</f>
        <v>0</v>
      </c>
      <c r="AH967" s="20">
        <f>Data!AL967-Data!CS967</f>
        <v>0</v>
      </c>
      <c r="AI967" s="20">
        <f>Data!AM967-Data!CT967</f>
        <v>0</v>
      </c>
      <c r="AJ967" s="20">
        <f>Data!AN967-Data!CU967</f>
        <v>0</v>
      </c>
      <c r="AK967" s="20">
        <f>Data!AO967-Data!CV967</f>
        <v>0</v>
      </c>
      <c r="AL967" s="20">
        <f>Data!AP967-Data!CW967</f>
        <v>0</v>
      </c>
      <c r="AM967" s="20">
        <f>Data!AQ967-Data!CX967</f>
        <v>0</v>
      </c>
      <c r="AN967" s="20">
        <f>Data!AR967-Data!CY967</f>
        <v>0</v>
      </c>
      <c r="AO967" s="20">
        <f>Data!AS967-Data!CZ967</f>
        <v>0</v>
      </c>
      <c r="AP967" s="20">
        <f>Data!AT967-Data!DA967</f>
        <v>0</v>
      </c>
      <c r="AQ967" s="20">
        <f>Data!AU967-Data!DB967</f>
        <v>0</v>
      </c>
      <c r="AR967" s="20">
        <f>Data!AV967-Data!DC967</f>
        <v>0</v>
      </c>
      <c r="AS967" s="20">
        <f>Data!AW967-Data!DD967</f>
        <v>0</v>
      </c>
      <c r="AT967" s="20">
        <f>Data!AX967-Data!DE967</f>
        <v>0</v>
      </c>
      <c r="AU967" s="20">
        <f>Data!AY967-Data!DF967</f>
        <v>0</v>
      </c>
      <c r="AV967" s="20">
        <f>Data!AZ967-Data!DG967</f>
        <v>0</v>
      </c>
      <c r="AW967" s="20">
        <f>Data!BA967-Data!DH967</f>
        <v>0</v>
      </c>
      <c r="AX967" s="20">
        <f>Data!BB967-Data!DI967</f>
        <v>0</v>
      </c>
      <c r="AY967" s="20">
        <f>Data!BC967-Data!DJ967</f>
        <v>0</v>
      </c>
      <c r="AZ967" s="20">
        <f>Data!BD967-Data!DK967</f>
        <v>0</v>
      </c>
      <c r="BA967" s="20">
        <f>Data!BE967-Data!DL967</f>
        <v>0</v>
      </c>
      <c r="BB967" s="20">
        <f>Data!BF967-Data!DM967</f>
        <v>0</v>
      </c>
      <c r="BC967" s="20">
        <f>Data!BG967-Data!DN967</f>
        <v>0</v>
      </c>
      <c r="BD967" s="20">
        <f>Data!BH967-Data!DO967</f>
        <v>0</v>
      </c>
      <c r="BE967" s="20">
        <f>Data!BI967-Data!DP967</f>
        <v>0</v>
      </c>
      <c r="BF967" s="20">
        <f>Data!BJ967-Data!DQ967</f>
        <v>0</v>
      </c>
      <c r="BG967" s="20">
        <f>Data!BK967-Data!DR967</f>
        <v>0</v>
      </c>
      <c r="BH967" s="20">
        <f>Data!BL967-Data!DS967</f>
        <v>0</v>
      </c>
      <c r="BI967" s="20">
        <f>Data!BM967-Data!DT967</f>
        <v>0</v>
      </c>
      <c r="BJ967" s="20">
        <f>Data!BN967-Data!DU967</f>
        <v>0</v>
      </c>
      <c r="BK967" s="20">
        <f>Data!BO967-Data!DV967</f>
        <v>0</v>
      </c>
      <c r="BL967" s="20">
        <f>Data!BP967-Data!DW967</f>
        <v>0</v>
      </c>
      <c r="BM967" s="20">
        <f>Data!BQ967-Data!DX967</f>
        <v>0</v>
      </c>
      <c r="BN967" s="20">
        <f>Data!BR967-Data!DY967</f>
        <v>0</v>
      </c>
      <c r="BO967" s="20">
        <f>Data!BS967-Data!DZ967</f>
        <v>0</v>
      </c>
      <c r="BP967" s="20">
        <f>Data!BT967-Data!EA967</f>
        <v>0</v>
      </c>
      <c r="BQ967" s="20">
        <f>Data!BU967-Data!EB967</f>
        <v>0</v>
      </c>
      <c r="BR967" s="20">
        <f>Data!BV967-Data!EC967</f>
        <v>0</v>
      </c>
      <c r="BS967" s="20">
        <f>Data!BW967-Data!ED967</f>
        <v>0</v>
      </c>
      <c r="BT967" s="20">
        <f>Data!BX967-Data!EE967</f>
        <v>0</v>
      </c>
      <c r="BU967" s="20">
        <f>Data!BY967-Data!EF967</f>
        <v>0</v>
      </c>
      <c r="BV967" s="20">
        <f>Data!BZ967-Data!EG967</f>
        <v>0</v>
      </c>
      <c r="BW967" s="20">
        <f>Data!CA967-Data!EH967</f>
        <v>0</v>
      </c>
      <c r="BX967" s="20">
        <f>Data!CB967-Data!EI967</f>
        <v>0</v>
      </c>
      <c r="BY967" s="20">
        <f>Data!CC967-Data!EJ967</f>
        <v>0</v>
      </c>
      <c r="BZ967" s="20">
        <f>Data!EK967</f>
        <v>0</v>
      </c>
      <c r="CA967" s="20">
        <f>Data!EL967</f>
        <v>0</v>
      </c>
      <c r="CB967" s="20">
        <f>Data!EM967</f>
        <v>0</v>
      </c>
      <c r="CC967" s="20">
        <f>Data!EN967</f>
        <v>0</v>
      </c>
      <c r="CD967" s="20">
        <f>Data!EO967</f>
        <v>0</v>
      </c>
      <c r="CE967" s="20">
        <f>Data!EP967</f>
        <v>0</v>
      </c>
      <c r="CF967" s="50" t="str">
        <f>IF(ISBLANK(Data!EQ967), "", Data!EQ967)</f>
        <v/>
      </c>
      <c r="CG967" s="50" t="str">
        <f>IF(ISBLANK(Data!ER967), "", Data!ER967)</f>
        <v/>
      </c>
      <c r="CH967" s="61" t="str">
        <f>IF(ISBLANK(Data!ES967), "", Data!ES967)</f>
        <v/>
      </c>
      <c r="CI967" s="61" t="str">
        <f>IF(ISBLANK(Data!ET967), "", Data!ET967)</f>
        <v/>
      </c>
    </row>
    <row r="968" spans="1:87" x14ac:dyDescent="0.45">
      <c r="A968" s="50" t="str">
        <f>IF(ISBLANK(Data!A968), "", Data!A968)</f>
        <v/>
      </c>
      <c r="B968" s="50" t="str">
        <f>IF(ISBLANK(Data!B968), "", Data!B968)</f>
        <v/>
      </c>
      <c r="C968" s="50" t="str">
        <f>IF(ISBLANK(Data!C968), "", Data!C968)</f>
        <v/>
      </c>
      <c r="D968" s="50" t="str">
        <f>IF(ISBLANK(Data!D968), "", Data!D968)</f>
        <v/>
      </c>
      <c r="E968" s="50" t="str">
        <f>IF(ISBLANK(Data!E968), "", Data!E968)</f>
        <v/>
      </c>
      <c r="F968" s="50" t="str">
        <f>IF(ISBLANK(Data!F968), "", Data!F968)</f>
        <v/>
      </c>
      <c r="G968" s="50" t="str">
        <f>IF(ISBLANK(Data!G968), "", Data!G968)</f>
        <v/>
      </c>
      <c r="H968" s="50" t="str">
        <f>IF(ISBLANK(Data!H968), "", Data!H968)</f>
        <v/>
      </c>
      <c r="I968" s="50" t="str">
        <f>IF(ISBLANK(Data!I968), "", Data!I968)</f>
        <v/>
      </c>
      <c r="J968" s="50" t="str">
        <f>IF(ISBLANK(Data!J968), "", Data!J968)</f>
        <v/>
      </c>
      <c r="K968" s="50" t="str">
        <f>IF(ISBLANK(Data!K968), "", Data!K968)</f>
        <v/>
      </c>
      <c r="L968" s="50" t="str">
        <f>IF(ISBLANK(Data!L968), "", Data!L968)</f>
        <v/>
      </c>
      <c r="M968" s="50" t="str">
        <f>IF(ISBLANK(Data!M968), "", Data!M968)</f>
        <v/>
      </c>
      <c r="N968" s="50" t="str">
        <f>IF(ISBLANK(Data!N968), "", Data!N968)</f>
        <v/>
      </c>
      <c r="O968" s="50" t="str">
        <f>IF(ISBLANK(Data!O968), "", Data!O968)</f>
        <v/>
      </c>
      <c r="P968" s="50" t="str">
        <f>IF(ISBLANK(Data!P968), "", Data!P968)</f>
        <v/>
      </c>
      <c r="Q968" s="50" t="str">
        <f>IF(ISBLANK(Data!Q968), "", Data!Q968)</f>
        <v/>
      </c>
      <c r="R968" s="50" t="str">
        <f>IF(ISBLANK(Data!R968), "", Data!R968)</f>
        <v/>
      </c>
      <c r="S968" s="20">
        <f>Data!W968-Data!CD968</f>
        <v>0</v>
      </c>
      <c r="T968" s="20">
        <f>Data!X968-Data!CE968</f>
        <v>0</v>
      </c>
      <c r="U968" s="20">
        <f>Data!Y968-Data!CF968</f>
        <v>0</v>
      </c>
      <c r="V968" s="20">
        <f>Data!Z968-Data!CG968</f>
        <v>0</v>
      </c>
      <c r="W968" s="20">
        <f>Data!AA968-Data!CH968</f>
        <v>0</v>
      </c>
      <c r="X968" s="20">
        <f>Data!AB968-Data!CI968</f>
        <v>0</v>
      </c>
      <c r="Y968" s="20">
        <f>Data!AC968-Data!CJ968</f>
        <v>0</v>
      </c>
      <c r="Z968" s="20">
        <f>Data!AD968-Data!CK968</f>
        <v>0</v>
      </c>
      <c r="AA968" s="20">
        <f>Data!AE968-Data!CL968</f>
        <v>0</v>
      </c>
      <c r="AB968" s="20">
        <f>Data!AF968-Data!CM968</f>
        <v>0</v>
      </c>
      <c r="AC968" s="20">
        <f>Data!AG968-Data!CN968</f>
        <v>0</v>
      </c>
      <c r="AD968" s="20">
        <f>Data!AH968-Data!CO968</f>
        <v>0</v>
      </c>
      <c r="AE968" s="20">
        <f>Data!AI968-Data!CP968</f>
        <v>0</v>
      </c>
      <c r="AF968" s="20">
        <f>Data!AJ968-Data!CQ968</f>
        <v>0</v>
      </c>
      <c r="AG968" s="20">
        <f>Data!AK968-Data!CR968</f>
        <v>0</v>
      </c>
      <c r="AH968" s="20">
        <f>Data!AL968-Data!CS968</f>
        <v>0</v>
      </c>
      <c r="AI968" s="20">
        <f>Data!AM968-Data!CT968</f>
        <v>0</v>
      </c>
      <c r="AJ968" s="20">
        <f>Data!AN968-Data!CU968</f>
        <v>0</v>
      </c>
      <c r="AK968" s="20">
        <f>Data!AO968-Data!CV968</f>
        <v>0</v>
      </c>
      <c r="AL968" s="20">
        <f>Data!AP968-Data!CW968</f>
        <v>0</v>
      </c>
      <c r="AM968" s="20">
        <f>Data!AQ968-Data!CX968</f>
        <v>0</v>
      </c>
      <c r="AN968" s="20">
        <f>Data!AR968-Data!CY968</f>
        <v>0</v>
      </c>
      <c r="AO968" s="20">
        <f>Data!AS968-Data!CZ968</f>
        <v>0</v>
      </c>
      <c r="AP968" s="20">
        <f>Data!AT968-Data!DA968</f>
        <v>0</v>
      </c>
      <c r="AQ968" s="20">
        <f>Data!AU968-Data!DB968</f>
        <v>0</v>
      </c>
      <c r="AR968" s="20">
        <f>Data!AV968-Data!DC968</f>
        <v>0</v>
      </c>
      <c r="AS968" s="20">
        <f>Data!AW968-Data!DD968</f>
        <v>0</v>
      </c>
      <c r="AT968" s="20">
        <f>Data!AX968-Data!DE968</f>
        <v>0</v>
      </c>
      <c r="AU968" s="20">
        <f>Data!AY968-Data!DF968</f>
        <v>0</v>
      </c>
      <c r="AV968" s="20">
        <f>Data!AZ968-Data!DG968</f>
        <v>0</v>
      </c>
      <c r="AW968" s="20">
        <f>Data!BA968-Data!DH968</f>
        <v>0</v>
      </c>
      <c r="AX968" s="20">
        <f>Data!BB968-Data!DI968</f>
        <v>0</v>
      </c>
      <c r="AY968" s="20">
        <f>Data!BC968-Data!DJ968</f>
        <v>0</v>
      </c>
      <c r="AZ968" s="20">
        <f>Data!BD968-Data!DK968</f>
        <v>0</v>
      </c>
      <c r="BA968" s="20">
        <f>Data!BE968-Data!DL968</f>
        <v>0</v>
      </c>
      <c r="BB968" s="20">
        <f>Data!BF968-Data!DM968</f>
        <v>0</v>
      </c>
      <c r="BC968" s="20">
        <f>Data!BG968-Data!DN968</f>
        <v>0</v>
      </c>
      <c r="BD968" s="20">
        <f>Data!BH968-Data!DO968</f>
        <v>0</v>
      </c>
      <c r="BE968" s="20">
        <f>Data!BI968-Data!DP968</f>
        <v>0</v>
      </c>
      <c r="BF968" s="20">
        <f>Data!BJ968-Data!DQ968</f>
        <v>0</v>
      </c>
      <c r="BG968" s="20">
        <f>Data!BK968-Data!DR968</f>
        <v>0</v>
      </c>
      <c r="BH968" s="20">
        <f>Data!BL968-Data!DS968</f>
        <v>0</v>
      </c>
      <c r="BI968" s="20">
        <f>Data!BM968-Data!DT968</f>
        <v>0</v>
      </c>
      <c r="BJ968" s="20">
        <f>Data!BN968-Data!DU968</f>
        <v>0</v>
      </c>
      <c r="BK968" s="20">
        <f>Data!BO968-Data!DV968</f>
        <v>0</v>
      </c>
      <c r="BL968" s="20">
        <f>Data!BP968-Data!DW968</f>
        <v>0</v>
      </c>
      <c r="BM968" s="20">
        <f>Data!BQ968-Data!DX968</f>
        <v>0</v>
      </c>
      <c r="BN968" s="20">
        <f>Data!BR968-Data!DY968</f>
        <v>0</v>
      </c>
      <c r="BO968" s="20">
        <f>Data!BS968-Data!DZ968</f>
        <v>0</v>
      </c>
      <c r="BP968" s="20">
        <f>Data!BT968-Data!EA968</f>
        <v>0</v>
      </c>
      <c r="BQ968" s="20">
        <f>Data!BU968-Data!EB968</f>
        <v>0</v>
      </c>
      <c r="BR968" s="20">
        <f>Data!BV968-Data!EC968</f>
        <v>0</v>
      </c>
      <c r="BS968" s="20">
        <f>Data!BW968-Data!ED968</f>
        <v>0</v>
      </c>
      <c r="BT968" s="20">
        <f>Data!BX968-Data!EE968</f>
        <v>0</v>
      </c>
      <c r="BU968" s="20">
        <f>Data!BY968-Data!EF968</f>
        <v>0</v>
      </c>
      <c r="BV968" s="20">
        <f>Data!BZ968-Data!EG968</f>
        <v>0</v>
      </c>
      <c r="BW968" s="20">
        <f>Data!CA968-Data!EH968</f>
        <v>0</v>
      </c>
      <c r="BX968" s="20">
        <f>Data!CB968-Data!EI968</f>
        <v>0</v>
      </c>
      <c r="BY968" s="20">
        <f>Data!CC968-Data!EJ968</f>
        <v>0</v>
      </c>
      <c r="BZ968" s="20">
        <f>Data!EK968</f>
        <v>0</v>
      </c>
      <c r="CA968" s="20">
        <f>Data!EL968</f>
        <v>0</v>
      </c>
      <c r="CB968" s="20">
        <f>Data!EM968</f>
        <v>0</v>
      </c>
      <c r="CC968" s="20">
        <f>Data!EN968</f>
        <v>0</v>
      </c>
      <c r="CD968" s="20">
        <f>Data!EO968</f>
        <v>0</v>
      </c>
      <c r="CE968" s="20">
        <f>Data!EP968</f>
        <v>0</v>
      </c>
      <c r="CF968" s="50" t="str">
        <f>IF(ISBLANK(Data!EQ968), "", Data!EQ968)</f>
        <v/>
      </c>
      <c r="CG968" s="50" t="str">
        <f>IF(ISBLANK(Data!ER968), "", Data!ER968)</f>
        <v/>
      </c>
      <c r="CH968" s="61" t="str">
        <f>IF(ISBLANK(Data!ES968), "", Data!ES968)</f>
        <v/>
      </c>
      <c r="CI968" s="61" t="str">
        <f>IF(ISBLANK(Data!ET968), "", Data!ET968)</f>
        <v/>
      </c>
    </row>
    <row r="969" spans="1:87" x14ac:dyDescent="0.45">
      <c r="A969" s="50" t="str">
        <f>IF(ISBLANK(Data!A969), "", Data!A969)</f>
        <v/>
      </c>
      <c r="B969" s="50" t="str">
        <f>IF(ISBLANK(Data!B969), "", Data!B969)</f>
        <v/>
      </c>
      <c r="C969" s="50" t="str">
        <f>IF(ISBLANK(Data!C969), "", Data!C969)</f>
        <v/>
      </c>
      <c r="D969" s="50" t="str">
        <f>IF(ISBLANK(Data!D969), "", Data!D969)</f>
        <v/>
      </c>
      <c r="E969" s="50" t="str">
        <f>IF(ISBLANK(Data!E969), "", Data!E969)</f>
        <v/>
      </c>
      <c r="F969" s="50" t="str">
        <f>IF(ISBLANK(Data!F969), "", Data!F969)</f>
        <v/>
      </c>
      <c r="G969" s="50" t="str">
        <f>IF(ISBLANK(Data!G969), "", Data!G969)</f>
        <v/>
      </c>
      <c r="H969" s="50" t="str">
        <f>IF(ISBLANK(Data!H969), "", Data!H969)</f>
        <v/>
      </c>
      <c r="I969" s="50" t="str">
        <f>IF(ISBLANK(Data!I969), "", Data!I969)</f>
        <v/>
      </c>
      <c r="J969" s="50" t="str">
        <f>IF(ISBLANK(Data!J969), "", Data!J969)</f>
        <v/>
      </c>
      <c r="K969" s="50" t="str">
        <f>IF(ISBLANK(Data!K969), "", Data!K969)</f>
        <v/>
      </c>
      <c r="L969" s="50" t="str">
        <f>IF(ISBLANK(Data!L969), "", Data!L969)</f>
        <v/>
      </c>
      <c r="M969" s="50" t="str">
        <f>IF(ISBLANK(Data!M969), "", Data!M969)</f>
        <v/>
      </c>
      <c r="N969" s="50" t="str">
        <f>IF(ISBLANK(Data!N969), "", Data!N969)</f>
        <v/>
      </c>
      <c r="O969" s="50" t="str">
        <f>IF(ISBLANK(Data!O969), "", Data!O969)</f>
        <v/>
      </c>
      <c r="P969" s="50" t="str">
        <f>IF(ISBLANK(Data!P969), "", Data!P969)</f>
        <v/>
      </c>
      <c r="Q969" s="50" t="str">
        <f>IF(ISBLANK(Data!Q969), "", Data!Q969)</f>
        <v/>
      </c>
      <c r="R969" s="50" t="str">
        <f>IF(ISBLANK(Data!R969), "", Data!R969)</f>
        <v/>
      </c>
      <c r="S969" s="20">
        <f>Data!W969-Data!CD969</f>
        <v>0</v>
      </c>
      <c r="T969" s="20">
        <f>Data!X969-Data!CE969</f>
        <v>0</v>
      </c>
      <c r="U969" s="20">
        <f>Data!Y969-Data!CF969</f>
        <v>0</v>
      </c>
      <c r="V969" s="20">
        <f>Data!Z969-Data!CG969</f>
        <v>0</v>
      </c>
      <c r="W969" s="20">
        <f>Data!AA969-Data!CH969</f>
        <v>0</v>
      </c>
      <c r="X969" s="20">
        <f>Data!AB969-Data!CI969</f>
        <v>0</v>
      </c>
      <c r="Y969" s="20">
        <f>Data!AC969-Data!CJ969</f>
        <v>0</v>
      </c>
      <c r="Z969" s="20">
        <f>Data!AD969-Data!CK969</f>
        <v>0</v>
      </c>
      <c r="AA969" s="20">
        <f>Data!AE969-Data!CL969</f>
        <v>0</v>
      </c>
      <c r="AB969" s="20">
        <f>Data!AF969-Data!CM969</f>
        <v>0</v>
      </c>
      <c r="AC969" s="20">
        <f>Data!AG969-Data!CN969</f>
        <v>0</v>
      </c>
      <c r="AD969" s="20">
        <f>Data!AH969-Data!CO969</f>
        <v>0</v>
      </c>
      <c r="AE969" s="20">
        <f>Data!AI969-Data!CP969</f>
        <v>0</v>
      </c>
      <c r="AF969" s="20">
        <f>Data!AJ969-Data!CQ969</f>
        <v>0</v>
      </c>
      <c r="AG969" s="20">
        <f>Data!AK969-Data!CR969</f>
        <v>0</v>
      </c>
      <c r="AH969" s="20">
        <f>Data!AL969-Data!CS969</f>
        <v>0</v>
      </c>
      <c r="AI969" s="20">
        <f>Data!AM969-Data!CT969</f>
        <v>0</v>
      </c>
      <c r="AJ969" s="20">
        <f>Data!AN969-Data!CU969</f>
        <v>0</v>
      </c>
      <c r="AK969" s="20">
        <f>Data!AO969-Data!CV969</f>
        <v>0</v>
      </c>
      <c r="AL969" s="20">
        <f>Data!AP969-Data!CW969</f>
        <v>0</v>
      </c>
      <c r="AM969" s="20">
        <f>Data!AQ969-Data!CX969</f>
        <v>0</v>
      </c>
      <c r="AN969" s="20">
        <f>Data!AR969-Data!CY969</f>
        <v>0</v>
      </c>
      <c r="AO969" s="20">
        <f>Data!AS969-Data!CZ969</f>
        <v>0</v>
      </c>
      <c r="AP969" s="20">
        <f>Data!AT969-Data!DA969</f>
        <v>0</v>
      </c>
      <c r="AQ969" s="20">
        <f>Data!AU969-Data!DB969</f>
        <v>0</v>
      </c>
      <c r="AR969" s="20">
        <f>Data!AV969-Data!DC969</f>
        <v>0</v>
      </c>
      <c r="AS969" s="20">
        <f>Data!AW969-Data!DD969</f>
        <v>0</v>
      </c>
      <c r="AT969" s="20">
        <f>Data!AX969-Data!DE969</f>
        <v>0</v>
      </c>
      <c r="AU969" s="20">
        <f>Data!AY969-Data!DF969</f>
        <v>0</v>
      </c>
      <c r="AV969" s="20">
        <f>Data!AZ969-Data!DG969</f>
        <v>0</v>
      </c>
      <c r="AW969" s="20">
        <f>Data!BA969-Data!DH969</f>
        <v>0</v>
      </c>
      <c r="AX969" s="20">
        <f>Data!BB969-Data!DI969</f>
        <v>0</v>
      </c>
      <c r="AY969" s="20">
        <f>Data!BC969-Data!DJ969</f>
        <v>0</v>
      </c>
      <c r="AZ969" s="20">
        <f>Data!BD969-Data!DK969</f>
        <v>0</v>
      </c>
      <c r="BA969" s="20">
        <f>Data!BE969-Data!DL969</f>
        <v>0</v>
      </c>
      <c r="BB969" s="20">
        <f>Data!BF969-Data!DM969</f>
        <v>0</v>
      </c>
      <c r="BC969" s="20">
        <f>Data!BG969-Data!DN969</f>
        <v>0</v>
      </c>
      <c r="BD969" s="20">
        <f>Data!BH969-Data!DO969</f>
        <v>0</v>
      </c>
      <c r="BE969" s="20">
        <f>Data!BI969-Data!DP969</f>
        <v>0</v>
      </c>
      <c r="BF969" s="20">
        <f>Data!BJ969-Data!DQ969</f>
        <v>0</v>
      </c>
      <c r="BG969" s="20">
        <f>Data!BK969-Data!DR969</f>
        <v>0</v>
      </c>
      <c r="BH969" s="20">
        <f>Data!BL969-Data!DS969</f>
        <v>0</v>
      </c>
      <c r="BI969" s="20">
        <f>Data!BM969-Data!DT969</f>
        <v>0</v>
      </c>
      <c r="BJ969" s="20">
        <f>Data!BN969-Data!DU969</f>
        <v>0</v>
      </c>
      <c r="BK969" s="20">
        <f>Data!BO969-Data!DV969</f>
        <v>0</v>
      </c>
      <c r="BL969" s="20">
        <f>Data!BP969-Data!DW969</f>
        <v>0</v>
      </c>
      <c r="BM969" s="20">
        <f>Data!BQ969-Data!DX969</f>
        <v>0</v>
      </c>
      <c r="BN969" s="20">
        <f>Data!BR969-Data!DY969</f>
        <v>0</v>
      </c>
      <c r="BO969" s="20">
        <f>Data!BS969-Data!DZ969</f>
        <v>0</v>
      </c>
      <c r="BP969" s="20">
        <f>Data!BT969-Data!EA969</f>
        <v>0</v>
      </c>
      <c r="BQ969" s="20">
        <f>Data!BU969-Data!EB969</f>
        <v>0</v>
      </c>
      <c r="BR969" s="20">
        <f>Data!BV969-Data!EC969</f>
        <v>0</v>
      </c>
      <c r="BS969" s="20">
        <f>Data!BW969-Data!ED969</f>
        <v>0</v>
      </c>
      <c r="BT969" s="20">
        <f>Data!BX969-Data!EE969</f>
        <v>0</v>
      </c>
      <c r="BU969" s="20">
        <f>Data!BY969-Data!EF969</f>
        <v>0</v>
      </c>
      <c r="BV969" s="20">
        <f>Data!BZ969-Data!EG969</f>
        <v>0</v>
      </c>
      <c r="BW969" s="20">
        <f>Data!CA969-Data!EH969</f>
        <v>0</v>
      </c>
      <c r="BX969" s="20">
        <f>Data!CB969-Data!EI969</f>
        <v>0</v>
      </c>
      <c r="BY969" s="20">
        <f>Data!CC969-Data!EJ969</f>
        <v>0</v>
      </c>
      <c r="BZ969" s="20">
        <f>Data!EK969</f>
        <v>0</v>
      </c>
      <c r="CA969" s="20">
        <f>Data!EL969</f>
        <v>0</v>
      </c>
      <c r="CB969" s="20">
        <f>Data!EM969</f>
        <v>0</v>
      </c>
      <c r="CC969" s="20">
        <f>Data!EN969</f>
        <v>0</v>
      </c>
      <c r="CD969" s="20">
        <f>Data!EO969</f>
        <v>0</v>
      </c>
      <c r="CE969" s="20">
        <f>Data!EP969</f>
        <v>0</v>
      </c>
      <c r="CF969" s="50" t="str">
        <f>IF(ISBLANK(Data!EQ969), "", Data!EQ969)</f>
        <v/>
      </c>
      <c r="CG969" s="50" t="str">
        <f>IF(ISBLANK(Data!ER969), "", Data!ER969)</f>
        <v/>
      </c>
      <c r="CH969" s="61" t="str">
        <f>IF(ISBLANK(Data!ES969), "", Data!ES969)</f>
        <v/>
      </c>
      <c r="CI969" s="61" t="str">
        <f>IF(ISBLANK(Data!ET969), "", Data!ET969)</f>
        <v/>
      </c>
    </row>
    <row r="970" spans="1:87" x14ac:dyDescent="0.45">
      <c r="A970" s="50" t="str">
        <f>IF(ISBLANK(Data!A970), "", Data!A970)</f>
        <v/>
      </c>
      <c r="B970" s="50" t="str">
        <f>IF(ISBLANK(Data!B970), "", Data!B970)</f>
        <v/>
      </c>
      <c r="C970" s="50" t="str">
        <f>IF(ISBLANK(Data!C970), "", Data!C970)</f>
        <v/>
      </c>
      <c r="D970" s="50" t="str">
        <f>IF(ISBLANK(Data!D970), "", Data!D970)</f>
        <v/>
      </c>
      <c r="E970" s="50" t="str">
        <f>IF(ISBLANK(Data!E970), "", Data!E970)</f>
        <v/>
      </c>
      <c r="F970" s="50" t="str">
        <f>IF(ISBLANK(Data!F970), "", Data!F970)</f>
        <v/>
      </c>
      <c r="G970" s="50" t="str">
        <f>IF(ISBLANK(Data!G970), "", Data!G970)</f>
        <v/>
      </c>
      <c r="H970" s="50" t="str">
        <f>IF(ISBLANK(Data!H970), "", Data!H970)</f>
        <v/>
      </c>
      <c r="I970" s="50" t="str">
        <f>IF(ISBLANK(Data!I970), "", Data!I970)</f>
        <v/>
      </c>
      <c r="J970" s="50" t="str">
        <f>IF(ISBLANK(Data!J970), "", Data!J970)</f>
        <v/>
      </c>
      <c r="K970" s="50" t="str">
        <f>IF(ISBLANK(Data!K970), "", Data!K970)</f>
        <v/>
      </c>
      <c r="L970" s="50" t="str">
        <f>IF(ISBLANK(Data!L970), "", Data!L970)</f>
        <v/>
      </c>
      <c r="M970" s="50" t="str">
        <f>IF(ISBLANK(Data!M970), "", Data!M970)</f>
        <v/>
      </c>
      <c r="N970" s="50" t="str">
        <f>IF(ISBLANK(Data!N970), "", Data!N970)</f>
        <v/>
      </c>
      <c r="O970" s="50" t="str">
        <f>IF(ISBLANK(Data!O970), "", Data!O970)</f>
        <v/>
      </c>
      <c r="P970" s="50" t="str">
        <f>IF(ISBLANK(Data!P970), "", Data!P970)</f>
        <v/>
      </c>
      <c r="Q970" s="50" t="str">
        <f>IF(ISBLANK(Data!Q970), "", Data!Q970)</f>
        <v/>
      </c>
      <c r="R970" s="50" t="str">
        <f>IF(ISBLANK(Data!R970), "", Data!R970)</f>
        <v/>
      </c>
      <c r="S970" s="20">
        <f>Data!W970-Data!CD970</f>
        <v>0</v>
      </c>
      <c r="T970" s="20">
        <f>Data!X970-Data!CE970</f>
        <v>0</v>
      </c>
      <c r="U970" s="20">
        <f>Data!Y970-Data!CF970</f>
        <v>0</v>
      </c>
      <c r="V970" s="20">
        <f>Data!Z970-Data!CG970</f>
        <v>0</v>
      </c>
      <c r="W970" s="20">
        <f>Data!AA970-Data!CH970</f>
        <v>0</v>
      </c>
      <c r="X970" s="20">
        <f>Data!AB970-Data!CI970</f>
        <v>0</v>
      </c>
      <c r="Y970" s="20">
        <f>Data!AC970-Data!CJ970</f>
        <v>0</v>
      </c>
      <c r="Z970" s="20">
        <f>Data!AD970-Data!CK970</f>
        <v>0</v>
      </c>
      <c r="AA970" s="20">
        <f>Data!AE970-Data!CL970</f>
        <v>0</v>
      </c>
      <c r="AB970" s="20">
        <f>Data!AF970-Data!CM970</f>
        <v>0</v>
      </c>
      <c r="AC970" s="20">
        <f>Data!AG970-Data!CN970</f>
        <v>0</v>
      </c>
      <c r="AD970" s="20">
        <f>Data!AH970-Data!CO970</f>
        <v>0</v>
      </c>
      <c r="AE970" s="20">
        <f>Data!AI970-Data!CP970</f>
        <v>0</v>
      </c>
      <c r="AF970" s="20">
        <f>Data!AJ970-Data!CQ970</f>
        <v>0</v>
      </c>
      <c r="AG970" s="20">
        <f>Data!AK970-Data!CR970</f>
        <v>0</v>
      </c>
      <c r="AH970" s="20">
        <f>Data!AL970-Data!CS970</f>
        <v>0</v>
      </c>
      <c r="AI970" s="20">
        <f>Data!AM970-Data!CT970</f>
        <v>0</v>
      </c>
      <c r="AJ970" s="20">
        <f>Data!AN970-Data!CU970</f>
        <v>0</v>
      </c>
      <c r="AK970" s="20">
        <f>Data!AO970-Data!CV970</f>
        <v>0</v>
      </c>
      <c r="AL970" s="20">
        <f>Data!AP970-Data!CW970</f>
        <v>0</v>
      </c>
      <c r="AM970" s="20">
        <f>Data!AQ970-Data!CX970</f>
        <v>0</v>
      </c>
      <c r="AN970" s="20">
        <f>Data!AR970-Data!CY970</f>
        <v>0</v>
      </c>
      <c r="AO970" s="20">
        <f>Data!AS970-Data!CZ970</f>
        <v>0</v>
      </c>
      <c r="AP970" s="20">
        <f>Data!AT970-Data!DA970</f>
        <v>0</v>
      </c>
      <c r="AQ970" s="20">
        <f>Data!AU970-Data!DB970</f>
        <v>0</v>
      </c>
      <c r="AR970" s="20">
        <f>Data!AV970-Data!DC970</f>
        <v>0</v>
      </c>
      <c r="AS970" s="20">
        <f>Data!AW970-Data!DD970</f>
        <v>0</v>
      </c>
      <c r="AT970" s="20">
        <f>Data!AX970-Data!DE970</f>
        <v>0</v>
      </c>
      <c r="AU970" s="20">
        <f>Data!AY970-Data!DF970</f>
        <v>0</v>
      </c>
      <c r="AV970" s="20">
        <f>Data!AZ970-Data!DG970</f>
        <v>0</v>
      </c>
      <c r="AW970" s="20">
        <f>Data!BA970-Data!DH970</f>
        <v>0</v>
      </c>
      <c r="AX970" s="20">
        <f>Data!BB970-Data!DI970</f>
        <v>0</v>
      </c>
      <c r="AY970" s="20">
        <f>Data!BC970-Data!DJ970</f>
        <v>0</v>
      </c>
      <c r="AZ970" s="20">
        <f>Data!BD970-Data!DK970</f>
        <v>0</v>
      </c>
      <c r="BA970" s="20">
        <f>Data!BE970-Data!DL970</f>
        <v>0</v>
      </c>
      <c r="BB970" s="20">
        <f>Data!BF970-Data!DM970</f>
        <v>0</v>
      </c>
      <c r="BC970" s="20">
        <f>Data!BG970-Data!DN970</f>
        <v>0</v>
      </c>
      <c r="BD970" s="20">
        <f>Data!BH970-Data!DO970</f>
        <v>0</v>
      </c>
      <c r="BE970" s="20">
        <f>Data!BI970-Data!DP970</f>
        <v>0</v>
      </c>
      <c r="BF970" s="20">
        <f>Data!BJ970-Data!DQ970</f>
        <v>0</v>
      </c>
      <c r="BG970" s="20">
        <f>Data!BK970-Data!DR970</f>
        <v>0</v>
      </c>
      <c r="BH970" s="20">
        <f>Data!BL970-Data!DS970</f>
        <v>0</v>
      </c>
      <c r="BI970" s="20">
        <f>Data!BM970-Data!DT970</f>
        <v>0</v>
      </c>
      <c r="BJ970" s="20">
        <f>Data!BN970-Data!DU970</f>
        <v>0</v>
      </c>
      <c r="BK970" s="20">
        <f>Data!BO970-Data!DV970</f>
        <v>0</v>
      </c>
      <c r="BL970" s="20">
        <f>Data!BP970-Data!DW970</f>
        <v>0</v>
      </c>
      <c r="BM970" s="20">
        <f>Data!BQ970-Data!DX970</f>
        <v>0</v>
      </c>
      <c r="BN970" s="20">
        <f>Data!BR970-Data!DY970</f>
        <v>0</v>
      </c>
      <c r="BO970" s="20">
        <f>Data!BS970-Data!DZ970</f>
        <v>0</v>
      </c>
      <c r="BP970" s="20">
        <f>Data!BT970-Data!EA970</f>
        <v>0</v>
      </c>
      <c r="BQ970" s="20">
        <f>Data!BU970-Data!EB970</f>
        <v>0</v>
      </c>
      <c r="BR970" s="20">
        <f>Data!BV970-Data!EC970</f>
        <v>0</v>
      </c>
      <c r="BS970" s="20">
        <f>Data!BW970-Data!ED970</f>
        <v>0</v>
      </c>
      <c r="BT970" s="20">
        <f>Data!BX970-Data!EE970</f>
        <v>0</v>
      </c>
      <c r="BU970" s="20">
        <f>Data!BY970-Data!EF970</f>
        <v>0</v>
      </c>
      <c r="BV970" s="20">
        <f>Data!BZ970-Data!EG970</f>
        <v>0</v>
      </c>
      <c r="BW970" s="20">
        <f>Data!CA970-Data!EH970</f>
        <v>0</v>
      </c>
      <c r="BX970" s="20">
        <f>Data!CB970-Data!EI970</f>
        <v>0</v>
      </c>
      <c r="BY970" s="20">
        <f>Data!CC970-Data!EJ970</f>
        <v>0</v>
      </c>
      <c r="BZ970" s="20">
        <f>Data!EK970</f>
        <v>0</v>
      </c>
      <c r="CA970" s="20">
        <f>Data!EL970</f>
        <v>0</v>
      </c>
      <c r="CB970" s="20">
        <f>Data!EM970</f>
        <v>0</v>
      </c>
      <c r="CC970" s="20">
        <f>Data!EN970</f>
        <v>0</v>
      </c>
      <c r="CD970" s="20">
        <f>Data!EO970</f>
        <v>0</v>
      </c>
      <c r="CE970" s="20">
        <f>Data!EP970</f>
        <v>0</v>
      </c>
      <c r="CF970" s="50" t="str">
        <f>IF(ISBLANK(Data!EQ970), "", Data!EQ970)</f>
        <v/>
      </c>
      <c r="CG970" s="50" t="str">
        <f>IF(ISBLANK(Data!ER970), "", Data!ER970)</f>
        <v/>
      </c>
      <c r="CH970" s="61" t="str">
        <f>IF(ISBLANK(Data!ES970), "", Data!ES970)</f>
        <v/>
      </c>
      <c r="CI970" s="61" t="str">
        <f>IF(ISBLANK(Data!ET970), "", Data!ET970)</f>
        <v/>
      </c>
    </row>
    <row r="971" spans="1:87" x14ac:dyDescent="0.45">
      <c r="A971" s="50" t="str">
        <f>IF(ISBLANK(Data!A971), "", Data!A971)</f>
        <v/>
      </c>
      <c r="B971" s="50" t="str">
        <f>IF(ISBLANK(Data!B971), "", Data!B971)</f>
        <v/>
      </c>
      <c r="C971" s="50" t="str">
        <f>IF(ISBLANK(Data!C971), "", Data!C971)</f>
        <v/>
      </c>
      <c r="D971" s="50" t="str">
        <f>IF(ISBLANK(Data!D971), "", Data!D971)</f>
        <v/>
      </c>
      <c r="E971" s="50" t="str">
        <f>IF(ISBLANK(Data!E971), "", Data!E971)</f>
        <v/>
      </c>
      <c r="F971" s="50" t="str">
        <f>IF(ISBLANK(Data!F971), "", Data!F971)</f>
        <v/>
      </c>
      <c r="G971" s="50" t="str">
        <f>IF(ISBLANK(Data!G971), "", Data!G971)</f>
        <v/>
      </c>
      <c r="H971" s="50" t="str">
        <f>IF(ISBLANK(Data!H971), "", Data!H971)</f>
        <v/>
      </c>
      <c r="I971" s="50" t="str">
        <f>IF(ISBLANK(Data!I971), "", Data!I971)</f>
        <v/>
      </c>
      <c r="J971" s="50" t="str">
        <f>IF(ISBLANK(Data!J971), "", Data!J971)</f>
        <v/>
      </c>
      <c r="K971" s="50" t="str">
        <f>IF(ISBLANK(Data!K971), "", Data!K971)</f>
        <v/>
      </c>
      <c r="L971" s="50" t="str">
        <f>IF(ISBLANK(Data!L971), "", Data!L971)</f>
        <v/>
      </c>
      <c r="M971" s="50" t="str">
        <f>IF(ISBLANK(Data!M971), "", Data!M971)</f>
        <v/>
      </c>
      <c r="N971" s="50" t="str">
        <f>IF(ISBLANK(Data!N971), "", Data!N971)</f>
        <v/>
      </c>
      <c r="O971" s="50" t="str">
        <f>IF(ISBLANK(Data!O971), "", Data!O971)</f>
        <v/>
      </c>
      <c r="P971" s="50" t="str">
        <f>IF(ISBLANK(Data!P971), "", Data!P971)</f>
        <v/>
      </c>
      <c r="Q971" s="50" t="str">
        <f>IF(ISBLANK(Data!Q971), "", Data!Q971)</f>
        <v/>
      </c>
      <c r="R971" s="50" t="str">
        <f>IF(ISBLANK(Data!R971), "", Data!R971)</f>
        <v/>
      </c>
      <c r="S971" s="20">
        <f>Data!W971-Data!CD971</f>
        <v>0</v>
      </c>
      <c r="T971" s="20">
        <f>Data!X971-Data!CE971</f>
        <v>0</v>
      </c>
      <c r="U971" s="20">
        <f>Data!Y971-Data!CF971</f>
        <v>0</v>
      </c>
      <c r="V971" s="20">
        <f>Data!Z971-Data!CG971</f>
        <v>0</v>
      </c>
      <c r="W971" s="20">
        <f>Data!AA971-Data!CH971</f>
        <v>0</v>
      </c>
      <c r="X971" s="20">
        <f>Data!AB971-Data!CI971</f>
        <v>0</v>
      </c>
      <c r="Y971" s="20">
        <f>Data!AC971-Data!CJ971</f>
        <v>0</v>
      </c>
      <c r="Z971" s="20">
        <f>Data!AD971-Data!CK971</f>
        <v>0</v>
      </c>
      <c r="AA971" s="20">
        <f>Data!AE971-Data!CL971</f>
        <v>0</v>
      </c>
      <c r="AB971" s="20">
        <f>Data!AF971-Data!CM971</f>
        <v>0</v>
      </c>
      <c r="AC971" s="20">
        <f>Data!AG971-Data!CN971</f>
        <v>0</v>
      </c>
      <c r="AD971" s="20">
        <f>Data!AH971-Data!CO971</f>
        <v>0</v>
      </c>
      <c r="AE971" s="20">
        <f>Data!AI971-Data!CP971</f>
        <v>0</v>
      </c>
      <c r="AF971" s="20">
        <f>Data!AJ971-Data!CQ971</f>
        <v>0</v>
      </c>
      <c r="AG971" s="20">
        <f>Data!AK971-Data!CR971</f>
        <v>0</v>
      </c>
      <c r="AH971" s="20">
        <f>Data!AL971-Data!CS971</f>
        <v>0</v>
      </c>
      <c r="AI971" s="20">
        <f>Data!AM971-Data!CT971</f>
        <v>0</v>
      </c>
      <c r="AJ971" s="20">
        <f>Data!AN971-Data!CU971</f>
        <v>0</v>
      </c>
      <c r="AK971" s="20">
        <f>Data!AO971-Data!CV971</f>
        <v>0</v>
      </c>
      <c r="AL971" s="20">
        <f>Data!AP971-Data!CW971</f>
        <v>0</v>
      </c>
      <c r="AM971" s="20">
        <f>Data!AQ971-Data!CX971</f>
        <v>0</v>
      </c>
      <c r="AN971" s="20">
        <f>Data!AR971-Data!CY971</f>
        <v>0</v>
      </c>
      <c r="AO971" s="20">
        <f>Data!AS971-Data!CZ971</f>
        <v>0</v>
      </c>
      <c r="AP971" s="20">
        <f>Data!AT971-Data!DA971</f>
        <v>0</v>
      </c>
      <c r="AQ971" s="20">
        <f>Data!AU971-Data!DB971</f>
        <v>0</v>
      </c>
      <c r="AR971" s="20">
        <f>Data!AV971-Data!DC971</f>
        <v>0</v>
      </c>
      <c r="AS971" s="20">
        <f>Data!AW971-Data!DD971</f>
        <v>0</v>
      </c>
      <c r="AT971" s="20">
        <f>Data!AX971-Data!DE971</f>
        <v>0</v>
      </c>
      <c r="AU971" s="20">
        <f>Data!AY971-Data!DF971</f>
        <v>0</v>
      </c>
      <c r="AV971" s="20">
        <f>Data!AZ971-Data!DG971</f>
        <v>0</v>
      </c>
      <c r="AW971" s="20">
        <f>Data!BA971-Data!DH971</f>
        <v>0</v>
      </c>
      <c r="AX971" s="20">
        <f>Data!BB971-Data!DI971</f>
        <v>0</v>
      </c>
      <c r="AY971" s="20">
        <f>Data!BC971-Data!DJ971</f>
        <v>0</v>
      </c>
      <c r="AZ971" s="20">
        <f>Data!BD971-Data!DK971</f>
        <v>0</v>
      </c>
      <c r="BA971" s="20">
        <f>Data!BE971-Data!DL971</f>
        <v>0</v>
      </c>
      <c r="BB971" s="20">
        <f>Data!BF971-Data!DM971</f>
        <v>0</v>
      </c>
      <c r="BC971" s="20">
        <f>Data!BG971-Data!DN971</f>
        <v>0</v>
      </c>
      <c r="BD971" s="20">
        <f>Data!BH971-Data!DO971</f>
        <v>0</v>
      </c>
      <c r="BE971" s="20">
        <f>Data!BI971-Data!DP971</f>
        <v>0</v>
      </c>
      <c r="BF971" s="20">
        <f>Data!BJ971-Data!DQ971</f>
        <v>0</v>
      </c>
      <c r="BG971" s="20">
        <f>Data!BK971-Data!DR971</f>
        <v>0</v>
      </c>
      <c r="BH971" s="20">
        <f>Data!BL971-Data!DS971</f>
        <v>0</v>
      </c>
      <c r="BI971" s="20">
        <f>Data!BM971-Data!DT971</f>
        <v>0</v>
      </c>
      <c r="BJ971" s="20">
        <f>Data!BN971-Data!DU971</f>
        <v>0</v>
      </c>
      <c r="BK971" s="20">
        <f>Data!BO971-Data!DV971</f>
        <v>0</v>
      </c>
      <c r="BL971" s="20">
        <f>Data!BP971-Data!DW971</f>
        <v>0</v>
      </c>
      <c r="BM971" s="20">
        <f>Data!BQ971-Data!DX971</f>
        <v>0</v>
      </c>
      <c r="BN971" s="20">
        <f>Data!BR971-Data!DY971</f>
        <v>0</v>
      </c>
      <c r="BO971" s="20">
        <f>Data!BS971-Data!DZ971</f>
        <v>0</v>
      </c>
      <c r="BP971" s="20">
        <f>Data!BT971-Data!EA971</f>
        <v>0</v>
      </c>
      <c r="BQ971" s="20">
        <f>Data!BU971-Data!EB971</f>
        <v>0</v>
      </c>
      <c r="BR971" s="20">
        <f>Data!BV971-Data!EC971</f>
        <v>0</v>
      </c>
      <c r="BS971" s="20">
        <f>Data!BW971-Data!ED971</f>
        <v>0</v>
      </c>
      <c r="BT971" s="20">
        <f>Data!BX971-Data!EE971</f>
        <v>0</v>
      </c>
      <c r="BU971" s="20">
        <f>Data!BY971-Data!EF971</f>
        <v>0</v>
      </c>
      <c r="BV971" s="20">
        <f>Data!BZ971-Data!EG971</f>
        <v>0</v>
      </c>
      <c r="BW971" s="20">
        <f>Data!CA971-Data!EH971</f>
        <v>0</v>
      </c>
      <c r="BX971" s="20">
        <f>Data!CB971-Data!EI971</f>
        <v>0</v>
      </c>
      <c r="BY971" s="20">
        <f>Data!CC971-Data!EJ971</f>
        <v>0</v>
      </c>
      <c r="BZ971" s="20">
        <f>Data!EK971</f>
        <v>0</v>
      </c>
      <c r="CA971" s="20">
        <f>Data!EL971</f>
        <v>0</v>
      </c>
      <c r="CB971" s="20">
        <f>Data!EM971</f>
        <v>0</v>
      </c>
      <c r="CC971" s="20">
        <f>Data!EN971</f>
        <v>0</v>
      </c>
      <c r="CD971" s="20">
        <f>Data!EO971</f>
        <v>0</v>
      </c>
      <c r="CE971" s="20">
        <f>Data!EP971</f>
        <v>0</v>
      </c>
      <c r="CF971" s="50" t="str">
        <f>IF(ISBLANK(Data!EQ971), "", Data!EQ971)</f>
        <v/>
      </c>
      <c r="CG971" s="50" t="str">
        <f>IF(ISBLANK(Data!ER971), "", Data!ER971)</f>
        <v/>
      </c>
      <c r="CH971" s="61" t="str">
        <f>IF(ISBLANK(Data!ES971), "", Data!ES971)</f>
        <v/>
      </c>
      <c r="CI971" s="61" t="str">
        <f>IF(ISBLANK(Data!ET971), "", Data!ET971)</f>
        <v/>
      </c>
    </row>
    <row r="972" spans="1:87" x14ac:dyDescent="0.45">
      <c r="A972" s="50" t="str">
        <f>IF(ISBLANK(Data!A972), "", Data!A972)</f>
        <v/>
      </c>
      <c r="B972" s="50" t="str">
        <f>IF(ISBLANK(Data!B972), "", Data!B972)</f>
        <v/>
      </c>
      <c r="C972" s="50" t="str">
        <f>IF(ISBLANK(Data!C972), "", Data!C972)</f>
        <v/>
      </c>
      <c r="D972" s="50" t="str">
        <f>IF(ISBLANK(Data!D972), "", Data!D972)</f>
        <v/>
      </c>
      <c r="E972" s="50" t="str">
        <f>IF(ISBLANK(Data!E972), "", Data!E972)</f>
        <v/>
      </c>
      <c r="F972" s="50" t="str">
        <f>IF(ISBLANK(Data!F972), "", Data!F972)</f>
        <v/>
      </c>
      <c r="G972" s="50" t="str">
        <f>IF(ISBLANK(Data!G972), "", Data!G972)</f>
        <v/>
      </c>
      <c r="H972" s="50" t="str">
        <f>IF(ISBLANK(Data!H972), "", Data!H972)</f>
        <v/>
      </c>
      <c r="I972" s="50" t="str">
        <f>IF(ISBLANK(Data!I972), "", Data!I972)</f>
        <v/>
      </c>
      <c r="J972" s="50" t="str">
        <f>IF(ISBLANK(Data!J972), "", Data!J972)</f>
        <v/>
      </c>
      <c r="K972" s="50" t="str">
        <f>IF(ISBLANK(Data!K972), "", Data!K972)</f>
        <v/>
      </c>
      <c r="L972" s="50" t="str">
        <f>IF(ISBLANK(Data!L972), "", Data!L972)</f>
        <v/>
      </c>
      <c r="M972" s="50" t="str">
        <f>IF(ISBLANK(Data!M972), "", Data!M972)</f>
        <v/>
      </c>
      <c r="N972" s="50" t="str">
        <f>IF(ISBLANK(Data!N972), "", Data!N972)</f>
        <v/>
      </c>
      <c r="O972" s="50" t="str">
        <f>IF(ISBLANK(Data!O972), "", Data!O972)</f>
        <v/>
      </c>
      <c r="P972" s="50" t="str">
        <f>IF(ISBLANK(Data!P972), "", Data!P972)</f>
        <v/>
      </c>
      <c r="Q972" s="50" t="str">
        <f>IF(ISBLANK(Data!Q972), "", Data!Q972)</f>
        <v/>
      </c>
      <c r="R972" s="50" t="str">
        <f>IF(ISBLANK(Data!R972), "", Data!R972)</f>
        <v/>
      </c>
      <c r="S972" s="20">
        <f>Data!W972-Data!CD972</f>
        <v>0</v>
      </c>
      <c r="T972" s="20">
        <f>Data!X972-Data!CE972</f>
        <v>0</v>
      </c>
      <c r="U972" s="20">
        <f>Data!Y972-Data!CF972</f>
        <v>0</v>
      </c>
      <c r="V972" s="20">
        <f>Data!Z972-Data!CG972</f>
        <v>0</v>
      </c>
      <c r="W972" s="20">
        <f>Data!AA972-Data!CH972</f>
        <v>0</v>
      </c>
      <c r="X972" s="20">
        <f>Data!AB972-Data!CI972</f>
        <v>0</v>
      </c>
      <c r="Y972" s="20">
        <f>Data!AC972-Data!CJ972</f>
        <v>0</v>
      </c>
      <c r="Z972" s="20">
        <f>Data!AD972-Data!CK972</f>
        <v>0</v>
      </c>
      <c r="AA972" s="20">
        <f>Data!AE972-Data!CL972</f>
        <v>0</v>
      </c>
      <c r="AB972" s="20">
        <f>Data!AF972-Data!CM972</f>
        <v>0</v>
      </c>
      <c r="AC972" s="20">
        <f>Data!AG972-Data!CN972</f>
        <v>0</v>
      </c>
      <c r="AD972" s="20">
        <f>Data!AH972-Data!CO972</f>
        <v>0</v>
      </c>
      <c r="AE972" s="20">
        <f>Data!AI972-Data!CP972</f>
        <v>0</v>
      </c>
      <c r="AF972" s="20">
        <f>Data!AJ972-Data!CQ972</f>
        <v>0</v>
      </c>
      <c r="AG972" s="20">
        <f>Data!AK972-Data!CR972</f>
        <v>0</v>
      </c>
      <c r="AH972" s="20">
        <f>Data!AL972-Data!CS972</f>
        <v>0</v>
      </c>
      <c r="AI972" s="20">
        <f>Data!AM972-Data!CT972</f>
        <v>0</v>
      </c>
      <c r="AJ972" s="20">
        <f>Data!AN972-Data!CU972</f>
        <v>0</v>
      </c>
      <c r="AK972" s="20">
        <f>Data!AO972-Data!CV972</f>
        <v>0</v>
      </c>
      <c r="AL972" s="20">
        <f>Data!AP972-Data!CW972</f>
        <v>0</v>
      </c>
      <c r="AM972" s="20">
        <f>Data!AQ972-Data!CX972</f>
        <v>0</v>
      </c>
      <c r="AN972" s="20">
        <f>Data!AR972-Data!CY972</f>
        <v>0</v>
      </c>
      <c r="AO972" s="20">
        <f>Data!AS972-Data!CZ972</f>
        <v>0</v>
      </c>
      <c r="AP972" s="20">
        <f>Data!AT972-Data!DA972</f>
        <v>0</v>
      </c>
      <c r="AQ972" s="20">
        <f>Data!AU972-Data!DB972</f>
        <v>0</v>
      </c>
      <c r="AR972" s="20">
        <f>Data!AV972-Data!DC972</f>
        <v>0</v>
      </c>
      <c r="AS972" s="20">
        <f>Data!AW972-Data!DD972</f>
        <v>0</v>
      </c>
      <c r="AT972" s="20">
        <f>Data!AX972-Data!DE972</f>
        <v>0</v>
      </c>
      <c r="AU972" s="20">
        <f>Data!AY972-Data!DF972</f>
        <v>0</v>
      </c>
      <c r="AV972" s="20">
        <f>Data!AZ972-Data!DG972</f>
        <v>0</v>
      </c>
      <c r="AW972" s="20">
        <f>Data!BA972-Data!DH972</f>
        <v>0</v>
      </c>
      <c r="AX972" s="20">
        <f>Data!BB972-Data!DI972</f>
        <v>0</v>
      </c>
      <c r="AY972" s="20">
        <f>Data!BC972-Data!DJ972</f>
        <v>0</v>
      </c>
      <c r="AZ972" s="20">
        <f>Data!BD972-Data!DK972</f>
        <v>0</v>
      </c>
      <c r="BA972" s="20">
        <f>Data!BE972-Data!DL972</f>
        <v>0</v>
      </c>
      <c r="BB972" s="20">
        <f>Data!BF972-Data!DM972</f>
        <v>0</v>
      </c>
      <c r="BC972" s="20">
        <f>Data!BG972-Data!DN972</f>
        <v>0</v>
      </c>
      <c r="BD972" s="20">
        <f>Data!BH972-Data!DO972</f>
        <v>0</v>
      </c>
      <c r="BE972" s="20">
        <f>Data!BI972-Data!DP972</f>
        <v>0</v>
      </c>
      <c r="BF972" s="20">
        <f>Data!BJ972-Data!DQ972</f>
        <v>0</v>
      </c>
      <c r="BG972" s="20">
        <f>Data!BK972-Data!DR972</f>
        <v>0</v>
      </c>
      <c r="BH972" s="20">
        <f>Data!BL972-Data!DS972</f>
        <v>0</v>
      </c>
      <c r="BI972" s="20">
        <f>Data!BM972-Data!DT972</f>
        <v>0</v>
      </c>
      <c r="BJ972" s="20">
        <f>Data!BN972-Data!DU972</f>
        <v>0</v>
      </c>
      <c r="BK972" s="20">
        <f>Data!BO972-Data!DV972</f>
        <v>0</v>
      </c>
      <c r="BL972" s="20">
        <f>Data!BP972-Data!DW972</f>
        <v>0</v>
      </c>
      <c r="BM972" s="20">
        <f>Data!BQ972-Data!DX972</f>
        <v>0</v>
      </c>
      <c r="BN972" s="20">
        <f>Data!BR972-Data!DY972</f>
        <v>0</v>
      </c>
      <c r="BO972" s="20">
        <f>Data!BS972-Data!DZ972</f>
        <v>0</v>
      </c>
      <c r="BP972" s="20">
        <f>Data!BT972-Data!EA972</f>
        <v>0</v>
      </c>
      <c r="BQ972" s="20">
        <f>Data!BU972-Data!EB972</f>
        <v>0</v>
      </c>
      <c r="BR972" s="20">
        <f>Data!BV972-Data!EC972</f>
        <v>0</v>
      </c>
      <c r="BS972" s="20">
        <f>Data!BW972-Data!ED972</f>
        <v>0</v>
      </c>
      <c r="BT972" s="20">
        <f>Data!BX972-Data!EE972</f>
        <v>0</v>
      </c>
      <c r="BU972" s="20">
        <f>Data!BY972-Data!EF972</f>
        <v>0</v>
      </c>
      <c r="BV972" s="20">
        <f>Data!BZ972-Data!EG972</f>
        <v>0</v>
      </c>
      <c r="BW972" s="20">
        <f>Data!CA972-Data!EH972</f>
        <v>0</v>
      </c>
      <c r="BX972" s="20">
        <f>Data!CB972-Data!EI972</f>
        <v>0</v>
      </c>
      <c r="BY972" s="20">
        <f>Data!CC972-Data!EJ972</f>
        <v>0</v>
      </c>
      <c r="BZ972" s="20">
        <f>Data!EK972</f>
        <v>0</v>
      </c>
      <c r="CA972" s="20">
        <f>Data!EL972</f>
        <v>0</v>
      </c>
      <c r="CB972" s="20">
        <f>Data!EM972</f>
        <v>0</v>
      </c>
      <c r="CC972" s="20">
        <f>Data!EN972</f>
        <v>0</v>
      </c>
      <c r="CD972" s="20">
        <f>Data!EO972</f>
        <v>0</v>
      </c>
      <c r="CE972" s="20">
        <f>Data!EP972</f>
        <v>0</v>
      </c>
      <c r="CF972" s="50" t="str">
        <f>IF(ISBLANK(Data!EQ972), "", Data!EQ972)</f>
        <v/>
      </c>
      <c r="CG972" s="50" t="str">
        <f>IF(ISBLANK(Data!ER972), "", Data!ER972)</f>
        <v/>
      </c>
      <c r="CH972" s="61" t="str">
        <f>IF(ISBLANK(Data!ES972), "", Data!ES972)</f>
        <v/>
      </c>
      <c r="CI972" s="61" t="str">
        <f>IF(ISBLANK(Data!ET972), "", Data!ET972)</f>
        <v/>
      </c>
    </row>
    <row r="973" spans="1:87" x14ac:dyDescent="0.45">
      <c r="A973" s="50" t="str">
        <f>IF(ISBLANK(Data!A973), "", Data!A973)</f>
        <v/>
      </c>
      <c r="B973" s="50" t="str">
        <f>IF(ISBLANK(Data!B973), "", Data!B973)</f>
        <v/>
      </c>
      <c r="C973" s="50" t="str">
        <f>IF(ISBLANK(Data!C973), "", Data!C973)</f>
        <v/>
      </c>
      <c r="D973" s="50" t="str">
        <f>IF(ISBLANK(Data!D973), "", Data!D973)</f>
        <v/>
      </c>
      <c r="E973" s="50" t="str">
        <f>IF(ISBLANK(Data!E973), "", Data!E973)</f>
        <v/>
      </c>
      <c r="F973" s="50" t="str">
        <f>IF(ISBLANK(Data!F973), "", Data!F973)</f>
        <v/>
      </c>
      <c r="G973" s="50" t="str">
        <f>IF(ISBLANK(Data!G973), "", Data!G973)</f>
        <v/>
      </c>
      <c r="H973" s="50" t="str">
        <f>IF(ISBLANK(Data!H973), "", Data!H973)</f>
        <v/>
      </c>
      <c r="I973" s="50" t="str">
        <f>IF(ISBLANK(Data!I973), "", Data!I973)</f>
        <v/>
      </c>
      <c r="J973" s="50" t="str">
        <f>IF(ISBLANK(Data!J973), "", Data!J973)</f>
        <v/>
      </c>
      <c r="K973" s="50" t="str">
        <f>IF(ISBLANK(Data!K973), "", Data!K973)</f>
        <v/>
      </c>
      <c r="L973" s="50" t="str">
        <f>IF(ISBLANK(Data!L973), "", Data!L973)</f>
        <v/>
      </c>
      <c r="M973" s="50" t="str">
        <f>IF(ISBLANK(Data!M973), "", Data!M973)</f>
        <v/>
      </c>
      <c r="N973" s="50" t="str">
        <f>IF(ISBLANK(Data!N973), "", Data!N973)</f>
        <v/>
      </c>
      <c r="O973" s="50" t="str">
        <f>IF(ISBLANK(Data!O973), "", Data!O973)</f>
        <v/>
      </c>
      <c r="P973" s="50" t="str">
        <f>IF(ISBLANK(Data!P973), "", Data!P973)</f>
        <v/>
      </c>
      <c r="Q973" s="50" t="str">
        <f>IF(ISBLANK(Data!Q973), "", Data!Q973)</f>
        <v/>
      </c>
      <c r="R973" s="50" t="str">
        <f>IF(ISBLANK(Data!R973), "", Data!R973)</f>
        <v/>
      </c>
      <c r="S973" s="20">
        <f>Data!W973-Data!CD973</f>
        <v>0</v>
      </c>
      <c r="T973" s="20">
        <f>Data!X973-Data!CE973</f>
        <v>0</v>
      </c>
      <c r="U973" s="20">
        <f>Data!Y973-Data!CF973</f>
        <v>0</v>
      </c>
      <c r="V973" s="20">
        <f>Data!Z973-Data!CG973</f>
        <v>0</v>
      </c>
      <c r="W973" s="20">
        <f>Data!AA973-Data!CH973</f>
        <v>0</v>
      </c>
      <c r="X973" s="20">
        <f>Data!AB973-Data!CI973</f>
        <v>0</v>
      </c>
      <c r="Y973" s="20">
        <f>Data!AC973-Data!CJ973</f>
        <v>0</v>
      </c>
      <c r="Z973" s="20">
        <f>Data!AD973-Data!CK973</f>
        <v>0</v>
      </c>
      <c r="AA973" s="20">
        <f>Data!AE973-Data!CL973</f>
        <v>0</v>
      </c>
      <c r="AB973" s="20">
        <f>Data!AF973-Data!CM973</f>
        <v>0</v>
      </c>
      <c r="AC973" s="20">
        <f>Data!AG973-Data!CN973</f>
        <v>0</v>
      </c>
      <c r="AD973" s="20">
        <f>Data!AH973-Data!CO973</f>
        <v>0</v>
      </c>
      <c r="AE973" s="20">
        <f>Data!AI973-Data!CP973</f>
        <v>0</v>
      </c>
      <c r="AF973" s="20">
        <f>Data!AJ973-Data!CQ973</f>
        <v>0</v>
      </c>
      <c r="AG973" s="20">
        <f>Data!AK973-Data!CR973</f>
        <v>0</v>
      </c>
      <c r="AH973" s="20">
        <f>Data!AL973-Data!CS973</f>
        <v>0</v>
      </c>
      <c r="AI973" s="20">
        <f>Data!AM973-Data!CT973</f>
        <v>0</v>
      </c>
      <c r="AJ973" s="20">
        <f>Data!AN973-Data!CU973</f>
        <v>0</v>
      </c>
      <c r="AK973" s="20">
        <f>Data!AO973-Data!CV973</f>
        <v>0</v>
      </c>
      <c r="AL973" s="20">
        <f>Data!AP973-Data!CW973</f>
        <v>0</v>
      </c>
      <c r="AM973" s="20">
        <f>Data!AQ973-Data!CX973</f>
        <v>0</v>
      </c>
      <c r="AN973" s="20">
        <f>Data!AR973-Data!CY973</f>
        <v>0</v>
      </c>
      <c r="AO973" s="20">
        <f>Data!AS973-Data!CZ973</f>
        <v>0</v>
      </c>
      <c r="AP973" s="20">
        <f>Data!AT973-Data!DA973</f>
        <v>0</v>
      </c>
      <c r="AQ973" s="20">
        <f>Data!AU973-Data!DB973</f>
        <v>0</v>
      </c>
      <c r="AR973" s="20">
        <f>Data!AV973-Data!DC973</f>
        <v>0</v>
      </c>
      <c r="AS973" s="20">
        <f>Data!AW973-Data!DD973</f>
        <v>0</v>
      </c>
      <c r="AT973" s="20">
        <f>Data!AX973-Data!DE973</f>
        <v>0</v>
      </c>
      <c r="AU973" s="20">
        <f>Data!AY973-Data!DF973</f>
        <v>0</v>
      </c>
      <c r="AV973" s="20">
        <f>Data!AZ973-Data!DG973</f>
        <v>0</v>
      </c>
      <c r="AW973" s="20">
        <f>Data!BA973-Data!DH973</f>
        <v>0</v>
      </c>
      <c r="AX973" s="20">
        <f>Data!BB973-Data!DI973</f>
        <v>0</v>
      </c>
      <c r="AY973" s="20">
        <f>Data!BC973-Data!DJ973</f>
        <v>0</v>
      </c>
      <c r="AZ973" s="20">
        <f>Data!BD973-Data!DK973</f>
        <v>0</v>
      </c>
      <c r="BA973" s="20">
        <f>Data!BE973-Data!DL973</f>
        <v>0</v>
      </c>
      <c r="BB973" s="20">
        <f>Data!BF973-Data!DM973</f>
        <v>0</v>
      </c>
      <c r="BC973" s="20">
        <f>Data!BG973-Data!DN973</f>
        <v>0</v>
      </c>
      <c r="BD973" s="20">
        <f>Data!BH973-Data!DO973</f>
        <v>0</v>
      </c>
      <c r="BE973" s="20">
        <f>Data!BI973-Data!DP973</f>
        <v>0</v>
      </c>
      <c r="BF973" s="20">
        <f>Data!BJ973-Data!DQ973</f>
        <v>0</v>
      </c>
      <c r="BG973" s="20">
        <f>Data!BK973-Data!DR973</f>
        <v>0</v>
      </c>
      <c r="BH973" s="20">
        <f>Data!BL973-Data!DS973</f>
        <v>0</v>
      </c>
      <c r="BI973" s="20">
        <f>Data!BM973-Data!DT973</f>
        <v>0</v>
      </c>
      <c r="BJ973" s="20">
        <f>Data!BN973-Data!DU973</f>
        <v>0</v>
      </c>
      <c r="BK973" s="20">
        <f>Data!BO973-Data!DV973</f>
        <v>0</v>
      </c>
      <c r="BL973" s="20">
        <f>Data!BP973-Data!DW973</f>
        <v>0</v>
      </c>
      <c r="BM973" s="20">
        <f>Data!BQ973-Data!DX973</f>
        <v>0</v>
      </c>
      <c r="BN973" s="20">
        <f>Data!BR973-Data!DY973</f>
        <v>0</v>
      </c>
      <c r="BO973" s="20">
        <f>Data!BS973-Data!DZ973</f>
        <v>0</v>
      </c>
      <c r="BP973" s="20">
        <f>Data!BT973-Data!EA973</f>
        <v>0</v>
      </c>
      <c r="BQ973" s="20">
        <f>Data!BU973-Data!EB973</f>
        <v>0</v>
      </c>
      <c r="BR973" s="20">
        <f>Data!BV973-Data!EC973</f>
        <v>0</v>
      </c>
      <c r="BS973" s="20">
        <f>Data!BW973-Data!ED973</f>
        <v>0</v>
      </c>
      <c r="BT973" s="20">
        <f>Data!BX973-Data!EE973</f>
        <v>0</v>
      </c>
      <c r="BU973" s="20">
        <f>Data!BY973-Data!EF973</f>
        <v>0</v>
      </c>
      <c r="BV973" s="20">
        <f>Data!BZ973-Data!EG973</f>
        <v>0</v>
      </c>
      <c r="BW973" s="20">
        <f>Data!CA973-Data!EH973</f>
        <v>0</v>
      </c>
      <c r="BX973" s="20">
        <f>Data!CB973-Data!EI973</f>
        <v>0</v>
      </c>
      <c r="BY973" s="20">
        <f>Data!CC973-Data!EJ973</f>
        <v>0</v>
      </c>
      <c r="BZ973" s="20">
        <f>Data!EK973</f>
        <v>0</v>
      </c>
      <c r="CA973" s="20">
        <f>Data!EL973</f>
        <v>0</v>
      </c>
      <c r="CB973" s="20">
        <f>Data!EM973</f>
        <v>0</v>
      </c>
      <c r="CC973" s="20">
        <f>Data!EN973</f>
        <v>0</v>
      </c>
      <c r="CD973" s="20">
        <f>Data!EO973</f>
        <v>0</v>
      </c>
      <c r="CE973" s="20">
        <f>Data!EP973</f>
        <v>0</v>
      </c>
      <c r="CF973" s="50" t="str">
        <f>IF(ISBLANK(Data!EQ973), "", Data!EQ973)</f>
        <v/>
      </c>
      <c r="CG973" s="50" t="str">
        <f>IF(ISBLANK(Data!ER973), "", Data!ER973)</f>
        <v/>
      </c>
      <c r="CH973" s="61" t="str">
        <f>IF(ISBLANK(Data!ES973), "", Data!ES973)</f>
        <v/>
      </c>
      <c r="CI973" s="61" t="str">
        <f>IF(ISBLANK(Data!ET973), "", Data!ET973)</f>
        <v/>
      </c>
    </row>
    <row r="974" spans="1:87" x14ac:dyDescent="0.45">
      <c r="A974" s="50" t="str">
        <f>IF(ISBLANK(Data!A974), "", Data!A974)</f>
        <v/>
      </c>
      <c r="B974" s="50" t="str">
        <f>IF(ISBLANK(Data!B974), "", Data!B974)</f>
        <v/>
      </c>
      <c r="C974" s="50" t="str">
        <f>IF(ISBLANK(Data!C974), "", Data!C974)</f>
        <v/>
      </c>
      <c r="D974" s="50" t="str">
        <f>IF(ISBLANK(Data!D974), "", Data!D974)</f>
        <v/>
      </c>
      <c r="E974" s="50" t="str">
        <f>IF(ISBLANK(Data!E974), "", Data!E974)</f>
        <v/>
      </c>
      <c r="F974" s="50" t="str">
        <f>IF(ISBLANK(Data!F974), "", Data!F974)</f>
        <v/>
      </c>
      <c r="G974" s="50" t="str">
        <f>IF(ISBLANK(Data!G974), "", Data!G974)</f>
        <v/>
      </c>
      <c r="H974" s="50" t="str">
        <f>IF(ISBLANK(Data!H974), "", Data!H974)</f>
        <v/>
      </c>
      <c r="I974" s="50" t="str">
        <f>IF(ISBLANK(Data!I974), "", Data!I974)</f>
        <v/>
      </c>
      <c r="J974" s="50" t="str">
        <f>IF(ISBLANK(Data!J974), "", Data!J974)</f>
        <v/>
      </c>
      <c r="K974" s="50" t="str">
        <f>IF(ISBLANK(Data!K974), "", Data!K974)</f>
        <v/>
      </c>
      <c r="L974" s="50" t="str">
        <f>IF(ISBLANK(Data!L974), "", Data!L974)</f>
        <v/>
      </c>
      <c r="M974" s="50" t="str">
        <f>IF(ISBLANK(Data!M974), "", Data!M974)</f>
        <v/>
      </c>
      <c r="N974" s="50" t="str">
        <f>IF(ISBLANK(Data!N974), "", Data!N974)</f>
        <v/>
      </c>
      <c r="O974" s="50" t="str">
        <f>IF(ISBLANK(Data!O974), "", Data!O974)</f>
        <v/>
      </c>
      <c r="P974" s="50" t="str">
        <f>IF(ISBLANK(Data!P974), "", Data!P974)</f>
        <v/>
      </c>
      <c r="Q974" s="50" t="str">
        <f>IF(ISBLANK(Data!Q974), "", Data!Q974)</f>
        <v/>
      </c>
      <c r="R974" s="50" t="str">
        <f>IF(ISBLANK(Data!R974), "", Data!R974)</f>
        <v/>
      </c>
      <c r="S974" s="20">
        <f>Data!W974-Data!CD974</f>
        <v>0</v>
      </c>
      <c r="T974" s="20">
        <f>Data!X974-Data!CE974</f>
        <v>0</v>
      </c>
      <c r="U974" s="20">
        <f>Data!Y974-Data!CF974</f>
        <v>0</v>
      </c>
      <c r="V974" s="20">
        <f>Data!Z974-Data!CG974</f>
        <v>0</v>
      </c>
      <c r="W974" s="20">
        <f>Data!AA974-Data!CH974</f>
        <v>0</v>
      </c>
      <c r="X974" s="20">
        <f>Data!AB974-Data!CI974</f>
        <v>0</v>
      </c>
      <c r="Y974" s="20">
        <f>Data!AC974-Data!CJ974</f>
        <v>0</v>
      </c>
      <c r="Z974" s="20">
        <f>Data!AD974-Data!CK974</f>
        <v>0</v>
      </c>
      <c r="AA974" s="20">
        <f>Data!AE974-Data!CL974</f>
        <v>0</v>
      </c>
      <c r="AB974" s="20">
        <f>Data!AF974-Data!CM974</f>
        <v>0</v>
      </c>
      <c r="AC974" s="20">
        <f>Data!AG974-Data!CN974</f>
        <v>0</v>
      </c>
      <c r="AD974" s="20">
        <f>Data!AH974-Data!CO974</f>
        <v>0</v>
      </c>
      <c r="AE974" s="20">
        <f>Data!AI974-Data!CP974</f>
        <v>0</v>
      </c>
      <c r="AF974" s="20">
        <f>Data!AJ974-Data!CQ974</f>
        <v>0</v>
      </c>
      <c r="AG974" s="20">
        <f>Data!AK974-Data!CR974</f>
        <v>0</v>
      </c>
      <c r="AH974" s="20">
        <f>Data!AL974-Data!CS974</f>
        <v>0</v>
      </c>
      <c r="AI974" s="20">
        <f>Data!AM974-Data!CT974</f>
        <v>0</v>
      </c>
      <c r="AJ974" s="20">
        <f>Data!AN974-Data!CU974</f>
        <v>0</v>
      </c>
      <c r="AK974" s="20">
        <f>Data!AO974-Data!CV974</f>
        <v>0</v>
      </c>
      <c r="AL974" s="20">
        <f>Data!AP974-Data!CW974</f>
        <v>0</v>
      </c>
      <c r="AM974" s="20">
        <f>Data!AQ974-Data!CX974</f>
        <v>0</v>
      </c>
      <c r="AN974" s="20">
        <f>Data!AR974-Data!CY974</f>
        <v>0</v>
      </c>
      <c r="AO974" s="20">
        <f>Data!AS974-Data!CZ974</f>
        <v>0</v>
      </c>
      <c r="AP974" s="20">
        <f>Data!AT974-Data!DA974</f>
        <v>0</v>
      </c>
      <c r="AQ974" s="20">
        <f>Data!AU974-Data!DB974</f>
        <v>0</v>
      </c>
      <c r="AR974" s="20">
        <f>Data!AV974-Data!DC974</f>
        <v>0</v>
      </c>
      <c r="AS974" s="20">
        <f>Data!AW974-Data!DD974</f>
        <v>0</v>
      </c>
      <c r="AT974" s="20">
        <f>Data!AX974-Data!DE974</f>
        <v>0</v>
      </c>
      <c r="AU974" s="20">
        <f>Data!AY974-Data!DF974</f>
        <v>0</v>
      </c>
      <c r="AV974" s="20">
        <f>Data!AZ974-Data!DG974</f>
        <v>0</v>
      </c>
      <c r="AW974" s="20">
        <f>Data!BA974-Data!DH974</f>
        <v>0</v>
      </c>
      <c r="AX974" s="20">
        <f>Data!BB974-Data!DI974</f>
        <v>0</v>
      </c>
      <c r="AY974" s="20">
        <f>Data!BC974-Data!DJ974</f>
        <v>0</v>
      </c>
      <c r="AZ974" s="20">
        <f>Data!BD974-Data!DK974</f>
        <v>0</v>
      </c>
      <c r="BA974" s="20">
        <f>Data!BE974-Data!DL974</f>
        <v>0</v>
      </c>
      <c r="BB974" s="20">
        <f>Data!BF974-Data!DM974</f>
        <v>0</v>
      </c>
      <c r="BC974" s="20">
        <f>Data!BG974-Data!DN974</f>
        <v>0</v>
      </c>
      <c r="BD974" s="20">
        <f>Data!BH974-Data!DO974</f>
        <v>0</v>
      </c>
      <c r="BE974" s="20">
        <f>Data!BI974-Data!DP974</f>
        <v>0</v>
      </c>
      <c r="BF974" s="20">
        <f>Data!BJ974-Data!DQ974</f>
        <v>0</v>
      </c>
      <c r="BG974" s="20">
        <f>Data!BK974-Data!DR974</f>
        <v>0</v>
      </c>
      <c r="BH974" s="20">
        <f>Data!BL974-Data!DS974</f>
        <v>0</v>
      </c>
      <c r="BI974" s="20">
        <f>Data!BM974-Data!DT974</f>
        <v>0</v>
      </c>
      <c r="BJ974" s="20">
        <f>Data!BN974-Data!DU974</f>
        <v>0</v>
      </c>
      <c r="BK974" s="20">
        <f>Data!BO974-Data!DV974</f>
        <v>0</v>
      </c>
      <c r="BL974" s="20">
        <f>Data!BP974-Data!DW974</f>
        <v>0</v>
      </c>
      <c r="BM974" s="20">
        <f>Data!BQ974-Data!DX974</f>
        <v>0</v>
      </c>
      <c r="BN974" s="20">
        <f>Data!BR974-Data!DY974</f>
        <v>0</v>
      </c>
      <c r="BO974" s="20">
        <f>Data!BS974-Data!DZ974</f>
        <v>0</v>
      </c>
      <c r="BP974" s="20">
        <f>Data!BT974-Data!EA974</f>
        <v>0</v>
      </c>
      <c r="BQ974" s="20">
        <f>Data!BU974-Data!EB974</f>
        <v>0</v>
      </c>
      <c r="BR974" s="20">
        <f>Data!BV974-Data!EC974</f>
        <v>0</v>
      </c>
      <c r="BS974" s="20">
        <f>Data!BW974-Data!ED974</f>
        <v>0</v>
      </c>
      <c r="BT974" s="20">
        <f>Data!BX974-Data!EE974</f>
        <v>0</v>
      </c>
      <c r="BU974" s="20">
        <f>Data!BY974-Data!EF974</f>
        <v>0</v>
      </c>
      <c r="BV974" s="20">
        <f>Data!BZ974-Data!EG974</f>
        <v>0</v>
      </c>
      <c r="BW974" s="20">
        <f>Data!CA974-Data!EH974</f>
        <v>0</v>
      </c>
      <c r="BX974" s="20">
        <f>Data!CB974-Data!EI974</f>
        <v>0</v>
      </c>
      <c r="BY974" s="20">
        <f>Data!CC974-Data!EJ974</f>
        <v>0</v>
      </c>
      <c r="BZ974" s="20">
        <f>Data!EK974</f>
        <v>0</v>
      </c>
      <c r="CA974" s="20">
        <f>Data!EL974</f>
        <v>0</v>
      </c>
      <c r="CB974" s="20">
        <f>Data!EM974</f>
        <v>0</v>
      </c>
      <c r="CC974" s="20">
        <f>Data!EN974</f>
        <v>0</v>
      </c>
      <c r="CD974" s="20">
        <f>Data!EO974</f>
        <v>0</v>
      </c>
      <c r="CE974" s="20">
        <f>Data!EP974</f>
        <v>0</v>
      </c>
      <c r="CF974" s="50" t="str">
        <f>IF(ISBLANK(Data!EQ974), "", Data!EQ974)</f>
        <v/>
      </c>
      <c r="CG974" s="50" t="str">
        <f>IF(ISBLANK(Data!ER974), "", Data!ER974)</f>
        <v/>
      </c>
      <c r="CH974" s="61" t="str">
        <f>IF(ISBLANK(Data!ES974), "", Data!ES974)</f>
        <v/>
      </c>
      <c r="CI974" s="61" t="str">
        <f>IF(ISBLANK(Data!ET974), "", Data!ET974)</f>
        <v/>
      </c>
    </row>
    <row r="975" spans="1:87" x14ac:dyDescent="0.45">
      <c r="A975" s="50" t="str">
        <f>IF(ISBLANK(Data!A975), "", Data!A975)</f>
        <v/>
      </c>
      <c r="B975" s="50" t="str">
        <f>IF(ISBLANK(Data!B975), "", Data!B975)</f>
        <v/>
      </c>
      <c r="C975" s="50" t="str">
        <f>IF(ISBLANK(Data!C975), "", Data!C975)</f>
        <v/>
      </c>
      <c r="D975" s="50" t="str">
        <f>IF(ISBLANK(Data!D975), "", Data!D975)</f>
        <v/>
      </c>
      <c r="E975" s="50" t="str">
        <f>IF(ISBLANK(Data!E975), "", Data!E975)</f>
        <v/>
      </c>
      <c r="F975" s="50" t="str">
        <f>IF(ISBLANK(Data!F975), "", Data!F975)</f>
        <v/>
      </c>
      <c r="G975" s="50" t="str">
        <f>IF(ISBLANK(Data!G975), "", Data!G975)</f>
        <v/>
      </c>
      <c r="H975" s="50" t="str">
        <f>IF(ISBLANK(Data!H975), "", Data!H975)</f>
        <v/>
      </c>
      <c r="I975" s="50" t="str">
        <f>IF(ISBLANK(Data!I975), "", Data!I975)</f>
        <v/>
      </c>
      <c r="J975" s="50" t="str">
        <f>IF(ISBLANK(Data!J975), "", Data!J975)</f>
        <v/>
      </c>
      <c r="K975" s="50" t="str">
        <f>IF(ISBLANK(Data!K975), "", Data!K975)</f>
        <v/>
      </c>
      <c r="L975" s="50" t="str">
        <f>IF(ISBLANK(Data!L975), "", Data!L975)</f>
        <v/>
      </c>
      <c r="M975" s="50" t="str">
        <f>IF(ISBLANK(Data!M975), "", Data!M975)</f>
        <v/>
      </c>
      <c r="N975" s="50" t="str">
        <f>IF(ISBLANK(Data!N975), "", Data!N975)</f>
        <v/>
      </c>
      <c r="O975" s="50" t="str">
        <f>IF(ISBLANK(Data!O975), "", Data!O975)</f>
        <v/>
      </c>
      <c r="P975" s="50" t="str">
        <f>IF(ISBLANK(Data!P975), "", Data!P975)</f>
        <v/>
      </c>
      <c r="Q975" s="50" t="str">
        <f>IF(ISBLANK(Data!Q975), "", Data!Q975)</f>
        <v/>
      </c>
      <c r="R975" s="50" t="str">
        <f>IF(ISBLANK(Data!R975), "", Data!R975)</f>
        <v/>
      </c>
      <c r="S975" s="20">
        <f>Data!W975-Data!CD975</f>
        <v>0</v>
      </c>
      <c r="T975" s="20">
        <f>Data!X975-Data!CE975</f>
        <v>0</v>
      </c>
      <c r="U975" s="20">
        <f>Data!Y975-Data!CF975</f>
        <v>0</v>
      </c>
      <c r="V975" s="20">
        <f>Data!Z975-Data!CG975</f>
        <v>0</v>
      </c>
      <c r="W975" s="20">
        <f>Data!AA975-Data!CH975</f>
        <v>0</v>
      </c>
      <c r="X975" s="20">
        <f>Data!AB975-Data!CI975</f>
        <v>0</v>
      </c>
      <c r="Y975" s="20">
        <f>Data!AC975-Data!CJ975</f>
        <v>0</v>
      </c>
      <c r="Z975" s="20">
        <f>Data!AD975-Data!CK975</f>
        <v>0</v>
      </c>
      <c r="AA975" s="20">
        <f>Data!AE975-Data!CL975</f>
        <v>0</v>
      </c>
      <c r="AB975" s="20">
        <f>Data!AF975-Data!CM975</f>
        <v>0</v>
      </c>
      <c r="AC975" s="20">
        <f>Data!AG975-Data!CN975</f>
        <v>0</v>
      </c>
      <c r="AD975" s="20">
        <f>Data!AH975-Data!CO975</f>
        <v>0</v>
      </c>
      <c r="AE975" s="20">
        <f>Data!AI975-Data!CP975</f>
        <v>0</v>
      </c>
      <c r="AF975" s="20">
        <f>Data!AJ975-Data!CQ975</f>
        <v>0</v>
      </c>
      <c r="AG975" s="20">
        <f>Data!AK975-Data!CR975</f>
        <v>0</v>
      </c>
      <c r="AH975" s="20">
        <f>Data!AL975-Data!CS975</f>
        <v>0</v>
      </c>
      <c r="AI975" s="20">
        <f>Data!AM975-Data!CT975</f>
        <v>0</v>
      </c>
      <c r="AJ975" s="20">
        <f>Data!AN975-Data!CU975</f>
        <v>0</v>
      </c>
      <c r="AK975" s="20">
        <f>Data!AO975-Data!CV975</f>
        <v>0</v>
      </c>
      <c r="AL975" s="20">
        <f>Data!AP975-Data!CW975</f>
        <v>0</v>
      </c>
      <c r="AM975" s="20">
        <f>Data!AQ975-Data!CX975</f>
        <v>0</v>
      </c>
      <c r="AN975" s="20">
        <f>Data!AR975-Data!CY975</f>
        <v>0</v>
      </c>
      <c r="AO975" s="20">
        <f>Data!AS975-Data!CZ975</f>
        <v>0</v>
      </c>
      <c r="AP975" s="20">
        <f>Data!AT975-Data!DA975</f>
        <v>0</v>
      </c>
      <c r="AQ975" s="20">
        <f>Data!AU975-Data!DB975</f>
        <v>0</v>
      </c>
      <c r="AR975" s="20">
        <f>Data!AV975-Data!DC975</f>
        <v>0</v>
      </c>
      <c r="AS975" s="20">
        <f>Data!AW975-Data!DD975</f>
        <v>0</v>
      </c>
      <c r="AT975" s="20">
        <f>Data!AX975-Data!DE975</f>
        <v>0</v>
      </c>
      <c r="AU975" s="20">
        <f>Data!AY975-Data!DF975</f>
        <v>0</v>
      </c>
      <c r="AV975" s="20">
        <f>Data!AZ975-Data!DG975</f>
        <v>0</v>
      </c>
      <c r="AW975" s="20">
        <f>Data!BA975-Data!DH975</f>
        <v>0</v>
      </c>
      <c r="AX975" s="20">
        <f>Data!BB975-Data!DI975</f>
        <v>0</v>
      </c>
      <c r="AY975" s="20">
        <f>Data!BC975-Data!DJ975</f>
        <v>0</v>
      </c>
      <c r="AZ975" s="20">
        <f>Data!BD975-Data!DK975</f>
        <v>0</v>
      </c>
      <c r="BA975" s="20">
        <f>Data!BE975-Data!DL975</f>
        <v>0</v>
      </c>
      <c r="BB975" s="20">
        <f>Data!BF975-Data!DM975</f>
        <v>0</v>
      </c>
      <c r="BC975" s="20">
        <f>Data!BG975-Data!DN975</f>
        <v>0</v>
      </c>
      <c r="BD975" s="20">
        <f>Data!BH975-Data!DO975</f>
        <v>0</v>
      </c>
      <c r="BE975" s="20">
        <f>Data!BI975-Data!DP975</f>
        <v>0</v>
      </c>
      <c r="BF975" s="20">
        <f>Data!BJ975-Data!DQ975</f>
        <v>0</v>
      </c>
      <c r="BG975" s="20">
        <f>Data!BK975-Data!DR975</f>
        <v>0</v>
      </c>
      <c r="BH975" s="20">
        <f>Data!BL975-Data!DS975</f>
        <v>0</v>
      </c>
      <c r="BI975" s="20">
        <f>Data!BM975-Data!DT975</f>
        <v>0</v>
      </c>
      <c r="BJ975" s="20">
        <f>Data!BN975-Data!DU975</f>
        <v>0</v>
      </c>
      <c r="BK975" s="20">
        <f>Data!BO975-Data!DV975</f>
        <v>0</v>
      </c>
      <c r="BL975" s="20">
        <f>Data!BP975-Data!DW975</f>
        <v>0</v>
      </c>
      <c r="BM975" s="20">
        <f>Data!BQ975-Data!DX975</f>
        <v>0</v>
      </c>
      <c r="BN975" s="20">
        <f>Data!BR975-Data!DY975</f>
        <v>0</v>
      </c>
      <c r="BO975" s="20">
        <f>Data!BS975-Data!DZ975</f>
        <v>0</v>
      </c>
      <c r="BP975" s="20">
        <f>Data!BT975-Data!EA975</f>
        <v>0</v>
      </c>
      <c r="BQ975" s="20">
        <f>Data!BU975-Data!EB975</f>
        <v>0</v>
      </c>
      <c r="BR975" s="20">
        <f>Data!BV975-Data!EC975</f>
        <v>0</v>
      </c>
      <c r="BS975" s="20">
        <f>Data!BW975-Data!ED975</f>
        <v>0</v>
      </c>
      <c r="BT975" s="20">
        <f>Data!BX975-Data!EE975</f>
        <v>0</v>
      </c>
      <c r="BU975" s="20">
        <f>Data!BY975-Data!EF975</f>
        <v>0</v>
      </c>
      <c r="BV975" s="20">
        <f>Data!BZ975-Data!EG975</f>
        <v>0</v>
      </c>
      <c r="BW975" s="20">
        <f>Data!CA975-Data!EH975</f>
        <v>0</v>
      </c>
      <c r="BX975" s="20">
        <f>Data!CB975-Data!EI975</f>
        <v>0</v>
      </c>
      <c r="BY975" s="20">
        <f>Data!CC975-Data!EJ975</f>
        <v>0</v>
      </c>
      <c r="BZ975" s="20">
        <f>Data!EK975</f>
        <v>0</v>
      </c>
      <c r="CA975" s="20">
        <f>Data!EL975</f>
        <v>0</v>
      </c>
      <c r="CB975" s="20">
        <f>Data!EM975</f>
        <v>0</v>
      </c>
      <c r="CC975" s="20">
        <f>Data!EN975</f>
        <v>0</v>
      </c>
      <c r="CD975" s="20">
        <f>Data!EO975</f>
        <v>0</v>
      </c>
      <c r="CE975" s="20">
        <f>Data!EP975</f>
        <v>0</v>
      </c>
      <c r="CF975" s="50" t="str">
        <f>IF(ISBLANK(Data!EQ975), "", Data!EQ975)</f>
        <v/>
      </c>
      <c r="CG975" s="50" t="str">
        <f>IF(ISBLANK(Data!ER975), "", Data!ER975)</f>
        <v/>
      </c>
      <c r="CH975" s="61" t="str">
        <f>IF(ISBLANK(Data!ES975), "", Data!ES975)</f>
        <v/>
      </c>
      <c r="CI975" s="61" t="str">
        <f>IF(ISBLANK(Data!ET975), "", Data!ET975)</f>
        <v/>
      </c>
    </row>
    <row r="976" spans="1:87" x14ac:dyDescent="0.45">
      <c r="A976" s="50" t="str">
        <f>IF(ISBLANK(Data!A976), "", Data!A976)</f>
        <v/>
      </c>
      <c r="B976" s="50" t="str">
        <f>IF(ISBLANK(Data!B976), "", Data!B976)</f>
        <v/>
      </c>
      <c r="C976" s="50" t="str">
        <f>IF(ISBLANK(Data!C976), "", Data!C976)</f>
        <v/>
      </c>
      <c r="D976" s="50" t="str">
        <f>IF(ISBLANK(Data!D976), "", Data!D976)</f>
        <v/>
      </c>
      <c r="E976" s="50" t="str">
        <f>IF(ISBLANK(Data!E976), "", Data!E976)</f>
        <v/>
      </c>
      <c r="F976" s="50" t="str">
        <f>IF(ISBLANK(Data!F976), "", Data!F976)</f>
        <v/>
      </c>
      <c r="G976" s="50" t="str">
        <f>IF(ISBLANK(Data!G976), "", Data!G976)</f>
        <v/>
      </c>
      <c r="H976" s="50" t="str">
        <f>IF(ISBLANK(Data!H976), "", Data!H976)</f>
        <v/>
      </c>
      <c r="I976" s="50" t="str">
        <f>IF(ISBLANK(Data!I976), "", Data!I976)</f>
        <v/>
      </c>
      <c r="J976" s="50" t="str">
        <f>IF(ISBLANK(Data!J976), "", Data!J976)</f>
        <v/>
      </c>
      <c r="K976" s="50" t="str">
        <f>IF(ISBLANK(Data!K976), "", Data!K976)</f>
        <v/>
      </c>
      <c r="L976" s="50" t="str">
        <f>IF(ISBLANK(Data!L976), "", Data!L976)</f>
        <v/>
      </c>
      <c r="M976" s="50" t="str">
        <f>IF(ISBLANK(Data!M976), "", Data!M976)</f>
        <v/>
      </c>
      <c r="N976" s="50" t="str">
        <f>IF(ISBLANK(Data!N976), "", Data!N976)</f>
        <v/>
      </c>
      <c r="O976" s="50" t="str">
        <f>IF(ISBLANK(Data!O976), "", Data!O976)</f>
        <v/>
      </c>
      <c r="P976" s="50" t="str">
        <f>IF(ISBLANK(Data!P976), "", Data!P976)</f>
        <v/>
      </c>
      <c r="Q976" s="50" t="str">
        <f>IF(ISBLANK(Data!Q976), "", Data!Q976)</f>
        <v/>
      </c>
      <c r="R976" s="50" t="str">
        <f>IF(ISBLANK(Data!R976), "", Data!R976)</f>
        <v/>
      </c>
      <c r="S976" s="20">
        <f>Data!W976-Data!CD976</f>
        <v>0</v>
      </c>
      <c r="T976" s="20">
        <f>Data!X976-Data!CE976</f>
        <v>0</v>
      </c>
      <c r="U976" s="20">
        <f>Data!Y976-Data!CF976</f>
        <v>0</v>
      </c>
      <c r="V976" s="20">
        <f>Data!Z976-Data!CG976</f>
        <v>0</v>
      </c>
      <c r="W976" s="20">
        <f>Data!AA976-Data!CH976</f>
        <v>0</v>
      </c>
      <c r="X976" s="20">
        <f>Data!AB976-Data!CI976</f>
        <v>0</v>
      </c>
      <c r="Y976" s="20">
        <f>Data!AC976-Data!CJ976</f>
        <v>0</v>
      </c>
      <c r="Z976" s="20">
        <f>Data!AD976-Data!CK976</f>
        <v>0</v>
      </c>
      <c r="AA976" s="20">
        <f>Data!AE976-Data!CL976</f>
        <v>0</v>
      </c>
      <c r="AB976" s="20">
        <f>Data!AF976-Data!CM976</f>
        <v>0</v>
      </c>
      <c r="AC976" s="20">
        <f>Data!AG976-Data!CN976</f>
        <v>0</v>
      </c>
      <c r="AD976" s="20">
        <f>Data!AH976-Data!CO976</f>
        <v>0</v>
      </c>
      <c r="AE976" s="20">
        <f>Data!AI976-Data!CP976</f>
        <v>0</v>
      </c>
      <c r="AF976" s="20">
        <f>Data!AJ976-Data!CQ976</f>
        <v>0</v>
      </c>
      <c r="AG976" s="20">
        <f>Data!AK976-Data!CR976</f>
        <v>0</v>
      </c>
      <c r="AH976" s="20">
        <f>Data!AL976-Data!CS976</f>
        <v>0</v>
      </c>
      <c r="AI976" s="20">
        <f>Data!AM976-Data!CT976</f>
        <v>0</v>
      </c>
      <c r="AJ976" s="20">
        <f>Data!AN976-Data!CU976</f>
        <v>0</v>
      </c>
      <c r="AK976" s="20">
        <f>Data!AO976-Data!CV976</f>
        <v>0</v>
      </c>
      <c r="AL976" s="20">
        <f>Data!AP976-Data!CW976</f>
        <v>0</v>
      </c>
      <c r="AM976" s="20">
        <f>Data!AQ976-Data!CX976</f>
        <v>0</v>
      </c>
      <c r="AN976" s="20">
        <f>Data!AR976-Data!CY976</f>
        <v>0</v>
      </c>
      <c r="AO976" s="20">
        <f>Data!AS976-Data!CZ976</f>
        <v>0</v>
      </c>
      <c r="AP976" s="20">
        <f>Data!AT976-Data!DA976</f>
        <v>0</v>
      </c>
      <c r="AQ976" s="20">
        <f>Data!AU976-Data!DB976</f>
        <v>0</v>
      </c>
      <c r="AR976" s="20">
        <f>Data!AV976-Data!DC976</f>
        <v>0</v>
      </c>
      <c r="AS976" s="20">
        <f>Data!AW976-Data!DD976</f>
        <v>0</v>
      </c>
      <c r="AT976" s="20">
        <f>Data!AX976-Data!DE976</f>
        <v>0</v>
      </c>
      <c r="AU976" s="20">
        <f>Data!AY976-Data!DF976</f>
        <v>0</v>
      </c>
      <c r="AV976" s="20">
        <f>Data!AZ976-Data!DG976</f>
        <v>0</v>
      </c>
      <c r="AW976" s="20">
        <f>Data!BA976-Data!DH976</f>
        <v>0</v>
      </c>
      <c r="AX976" s="20">
        <f>Data!BB976-Data!DI976</f>
        <v>0</v>
      </c>
      <c r="AY976" s="20">
        <f>Data!BC976-Data!DJ976</f>
        <v>0</v>
      </c>
      <c r="AZ976" s="20">
        <f>Data!BD976-Data!DK976</f>
        <v>0</v>
      </c>
      <c r="BA976" s="20">
        <f>Data!BE976-Data!DL976</f>
        <v>0</v>
      </c>
      <c r="BB976" s="20">
        <f>Data!BF976-Data!DM976</f>
        <v>0</v>
      </c>
      <c r="BC976" s="20">
        <f>Data!BG976-Data!DN976</f>
        <v>0</v>
      </c>
      <c r="BD976" s="20">
        <f>Data!BH976-Data!DO976</f>
        <v>0</v>
      </c>
      <c r="BE976" s="20">
        <f>Data!BI976-Data!DP976</f>
        <v>0</v>
      </c>
      <c r="BF976" s="20">
        <f>Data!BJ976-Data!DQ976</f>
        <v>0</v>
      </c>
      <c r="BG976" s="20">
        <f>Data!BK976-Data!DR976</f>
        <v>0</v>
      </c>
      <c r="BH976" s="20">
        <f>Data!BL976-Data!DS976</f>
        <v>0</v>
      </c>
      <c r="BI976" s="20">
        <f>Data!BM976-Data!DT976</f>
        <v>0</v>
      </c>
      <c r="BJ976" s="20">
        <f>Data!BN976-Data!DU976</f>
        <v>0</v>
      </c>
      <c r="BK976" s="20">
        <f>Data!BO976-Data!DV976</f>
        <v>0</v>
      </c>
      <c r="BL976" s="20">
        <f>Data!BP976-Data!DW976</f>
        <v>0</v>
      </c>
      <c r="BM976" s="20">
        <f>Data!BQ976-Data!DX976</f>
        <v>0</v>
      </c>
      <c r="BN976" s="20">
        <f>Data!BR976-Data!DY976</f>
        <v>0</v>
      </c>
      <c r="BO976" s="20">
        <f>Data!BS976-Data!DZ976</f>
        <v>0</v>
      </c>
      <c r="BP976" s="20">
        <f>Data!BT976-Data!EA976</f>
        <v>0</v>
      </c>
      <c r="BQ976" s="20">
        <f>Data!BU976-Data!EB976</f>
        <v>0</v>
      </c>
      <c r="BR976" s="20">
        <f>Data!BV976-Data!EC976</f>
        <v>0</v>
      </c>
      <c r="BS976" s="20">
        <f>Data!BW976-Data!ED976</f>
        <v>0</v>
      </c>
      <c r="BT976" s="20">
        <f>Data!BX976-Data!EE976</f>
        <v>0</v>
      </c>
      <c r="BU976" s="20">
        <f>Data!BY976-Data!EF976</f>
        <v>0</v>
      </c>
      <c r="BV976" s="20">
        <f>Data!BZ976-Data!EG976</f>
        <v>0</v>
      </c>
      <c r="BW976" s="20">
        <f>Data!CA976-Data!EH976</f>
        <v>0</v>
      </c>
      <c r="BX976" s="20">
        <f>Data!CB976-Data!EI976</f>
        <v>0</v>
      </c>
      <c r="BY976" s="20">
        <f>Data!CC976-Data!EJ976</f>
        <v>0</v>
      </c>
      <c r="BZ976" s="20">
        <f>Data!EK976</f>
        <v>0</v>
      </c>
      <c r="CA976" s="20">
        <f>Data!EL976</f>
        <v>0</v>
      </c>
      <c r="CB976" s="20">
        <f>Data!EM976</f>
        <v>0</v>
      </c>
      <c r="CC976" s="20">
        <f>Data!EN976</f>
        <v>0</v>
      </c>
      <c r="CD976" s="20">
        <f>Data!EO976</f>
        <v>0</v>
      </c>
      <c r="CE976" s="20">
        <f>Data!EP976</f>
        <v>0</v>
      </c>
      <c r="CF976" s="50" t="str">
        <f>IF(ISBLANK(Data!EQ976), "", Data!EQ976)</f>
        <v/>
      </c>
      <c r="CG976" s="50" t="str">
        <f>IF(ISBLANK(Data!ER976), "", Data!ER976)</f>
        <v/>
      </c>
      <c r="CH976" s="61" t="str">
        <f>IF(ISBLANK(Data!ES976), "", Data!ES976)</f>
        <v/>
      </c>
      <c r="CI976" s="61" t="str">
        <f>IF(ISBLANK(Data!ET976), "", Data!ET976)</f>
        <v/>
      </c>
    </row>
    <row r="977" spans="1:87" x14ac:dyDescent="0.45">
      <c r="A977" s="50" t="str">
        <f>IF(ISBLANK(Data!A977), "", Data!A977)</f>
        <v/>
      </c>
      <c r="B977" s="50" t="str">
        <f>IF(ISBLANK(Data!B977), "", Data!B977)</f>
        <v/>
      </c>
      <c r="C977" s="50" t="str">
        <f>IF(ISBLANK(Data!C977), "", Data!C977)</f>
        <v/>
      </c>
      <c r="D977" s="50" t="str">
        <f>IF(ISBLANK(Data!D977), "", Data!D977)</f>
        <v/>
      </c>
      <c r="E977" s="50" t="str">
        <f>IF(ISBLANK(Data!E977), "", Data!E977)</f>
        <v/>
      </c>
      <c r="F977" s="50" t="str">
        <f>IF(ISBLANK(Data!F977), "", Data!F977)</f>
        <v/>
      </c>
      <c r="G977" s="50" t="str">
        <f>IF(ISBLANK(Data!G977), "", Data!G977)</f>
        <v/>
      </c>
      <c r="H977" s="50" t="str">
        <f>IF(ISBLANK(Data!H977), "", Data!H977)</f>
        <v/>
      </c>
      <c r="I977" s="50" t="str">
        <f>IF(ISBLANK(Data!I977), "", Data!I977)</f>
        <v/>
      </c>
      <c r="J977" s="50" t="str">
        <f>IF(ISBLANK(Data!J977), "", Data!J977)</f>
        <v/>
      </c>
      <c r="K977" s="50" t="str">
        <f>IF(ISBLANK(Data!K977), "", Data!K977)</f>
        <v/>
      </c>
      <c r="L977" s="50" t="str">
        <f>IF(ISBLANK(Data!L977), "", Data!L977)</f>
        <v/>
      </c>
      <c r="M977" s="50" t="str">
        <f>IF(ISBLANK(Data!M977), "", Data!M977)</f>
        <v/>
      </c>
      <c r="N977" s="50" t="str">
        <f>IF(ISBLANK(Data!N977), "", Data!N977)</f>
        <v/>
      </c>
      <c r="O977" s="50" t="str">
        <f>IF(ISBLANK(Data!O977), "", Data!O977)</f>
        <v/>
      </c>
      <c r="P977" s="50" t="str">
        <f>IF(ISBLANK(Data!P977), "", Data!P977)</f>
        <v/>
      </c>
      <c r="Q977" s="50" t="str">
        <f>IF(ISBLANK(Data!Q977), "", Data!Q977)</f>
        <v/>
      </c>
      <c r="R977" s="50" t="str">
        <f>IF(ISBLANK(Data!R977), "", Data!R977)</f>
        <v/>
      </c>
      <c r="S977" s="20">
        <f>Data!W977-Data!CD977</f>
        <v>0</v>
      </c>
      <c r="T977" s="20">
        <f>Data!X977-Data!CE977</f>
        <v>0</v>
      </c>
      <c r="U977" s="20">
        <f>Data!Y977-Data!CF977</f>
        <v>0</v>
      </c>
      <c r="V977" s="20">
        <f>Data!Z977-Data!CG977</f>
        <v>0</v>
      </c>
      <c r="W977" s="20">
        <f>Data!AA977-Data!CH977</f>
        <v>0</v>
      </c>
      <c r="X977" s="20">
        <f>Data!AB977-Data!CI977</f>
        <v>0</v>
      </c>
      <c r="Y977" s="20">
        <f>Data!AC977-Data!CJ977</f>
        <v>0</v>
      </c>
      <c r="Z977" s="20">
        <f>Data!AD977-Data!CK977</f>
        <v>0</v>
      </c>
      <c r="AA977" s="20">
        <f>Data!AE977-Data!CL977</f>
        <v>0</v>
      </c>
      <c r="AB977" s="20">
        <f>Data!AF977-Data!CM977</f>
        <v>0</v>
      </c>
      <c r="AC977" s="20">
        <f>Data!AG977-Data!CN977</f>
        <v>0</v>
      </c>
      <c r="AD977" s="20">
        <f>Data!AH977-Data!CO977</f>
        <v>0</v>
      </c>
      <c r="AE977" s="20">
        <f>Data!AI977-Data!CP977</f>
        <v>0</v>
      </c>
      <c r="AF977" s="20">
        <f>Data!AJ977-Data!CQ977</f>
        <v>0</v>
      </c>
      <c r="AG977" s="20">
        <f>Data!AK977-Data!CR977</f>
        <v>0</v>
      </c>
      <c r="AH977" s="20">
        <f>Data!AL977-Data!CS977</f>
        <v>0</v>
      </c>
      <c r="AI977" s="20">
        <f>Data!AM977-Data!CT977</f>
        <v>0</v>
      </c>
      <c r="AJ977" s="20">
        <f>Data!AN977-Data!CU977</f>
        <v>0</v>
      </c>
      <c r="AK977" s="20">
        <f>Data!AO977-Data!CV977</f>
        <v>0</v>
      </c>
      <c r="AL977" s="20">
        <f>Data!AP977-Data!CW977</f>
        <v>0</v>
      </c>
      <c r="AM977" s="20">
        <f>Data!AQ977-Data!CX977</f>
        <v>0</v>
      </c>
      <c r="AN977" s="20">
        <f>Data!AR977-Data!CY977</f>
        <v>0</v>
      </c>
      <c r="AO977" s="20">
        <f>Data!AS977-Data!CZ977</f>
        <v>0</v>
      </c>
      <c r="AP977" s="20">
        <f>Data!AT977-Data!DA977</f>
        <v>0</v>
      </c>
      <c r="AQ977" s="20">
        <f>Data!AU977-Data!DB977</f>
        <v>0</v>
      </c>
      <c r="AR977" s="20">
        <f>Data!AV977-Data!DC977</f>
        <v>0</v>
      </c>
      <c r="AS977" s="20">
        <f>Data!AW977-Data!DD977</f>
        <v>0</v>
      </c>
      <c r="AT977" s="20">
        <f>Data!AX977-Data!DE977</f>
        <v>0</v>
      </c>
      <c r="AU977" s="20">
        <f>Data!AY977-Data!DF977</f>
        <v>0</v>
      </c>
      <c r="AV977" s="20">
        <f>Data!AZ977-Data!DG977</f>
        <v>0</v>
      </c>
      <c r="AW977" s="20">
        <f>Data!BA977-Data!DH977</f>
        <v>0</v>
      </c>
      <c r="AX977" s="20">
        <f>Data!BB977-Data!DI977</f>
        <v>0</v>
      </c>
      <c r="AY977" s="20">
        <f>Data!BC977-Data!DJ977</f>
        <v>0</v>
      </c>
      <c r="AZ977" s="20">
        <f>Data!BD977-Data!DK977</f>
        <v>0</v>
      </c>
      <c r="BA977" s="20">
        <f>Data!BE977-Data!DL977</f>
        <v>0</v>
      </c>
      <c r="BB977" s="20">
        <f>Data!BF977-Data!DM977</f>
        <v>0</v>
      </c>
      <c r="BC977" s="20">
        <f>Data!BG977-Data!DN977</f>
        <v>0</v>
      </c>
      <c r="BD977" s="20">
        <f>Data!BH977-Data!DO977</f>
        <v>0</v>
      </c>
      <c r="BE977" s="20">
        <f>Data!BI977-Data!DP977</f>
        <v>0</v>
      </c>
      <c r="BF977" s="20">
        <f>Data!BJ977-Data!DQ977</f>
        <v>0</v>
      </c>
      <c r="BG977" s="20">
        <f>Data!BK977-Data!DR977</f>
        <v>0</v>
      </c>
      <c r="BH977" s="20">
        <f>Data!BL977-Data!DS977</f>
        <v>0</v>
      </c>
      <c r="BI977" s="20">
        <f>Data!BM977-Data!DT977</f>
        <v>0</v>
      </c>
      <c r="BJ977" s="20">
        <f>Data!BN977-Data!DU977</f>
        <v>0</v>
      </c>
      <c r="BK977" s="20">
        <f>Data!BO977-Data!DV977</f>
        <v>0</v>
      </c>
      <c r="BL977" s="20">
        <f>Data!BP977-Data!DW977</f>
        <v>0</v>
      </c>
      <c r="BM977" s="20">
        <f>Data!BQ977-Data!DX977</f>
        <v>0</v>
      </c>
      <c r="BN977" s="20">
        <f>Data!BR977-Data!DY977</f>
        <v>0</v>
      </c>
      <c r="BO977" s="20">
        <f>Data!BS977-Data!DZ977</f>
        <v>0</v>
      </c>
      <c r="BP977" s="20">
        <f>Data!BT977-Data!EA977</f>
        <v>0</v>
      </c>
      <c r="BQ977" s="20">
        <f>Data!BU977-Data!EB977</f>
        <v>0</v>
      </c>
      <c r="BR977" s="20">
        <f>Data!BV977-Data!EC977</f>
        <v>0</v>
      </c>
      <c r="BS977" s="20">
        <f>Data!BW977-Data!ED977</f>
        <v>0</v>
      </c>
      <c r="BT977" s="20">
        <f>Data!BX977-Data!EE977</f>
        <v>0</v>
      </c>
      <c r="BU977" s="20">
        <f>Data!BY977-Data!EF977</f>
        <v>0</v>
      </c>
      <c r="BV977" s="20">
        <f>Data!BZ977-Data!EG977</f>
        <v>0</v>
      </c>
      <c r="BW977" s="20">
        <f>Data!CA977-Data!EH977</f>
        <v>0</v>
      </c>
      <c r="BX977" s="20">
        <f>Data!CB977-Data!EI977</f>
        <v>0</v>
      </c>
      <c r="BY977" s="20">
        <f>Data!CC977-Data!EJ977</f>
        <v>0</v>
      </c>
      <c r="BZ977" s="20">
        <f>Data!EK977</f>
        <v>0</v>
      </c>
      <c r="CA977" s="20">
        <f>Data!EL977</f>
        <v>0</v>
      </c>
      <c r="CB977" s="20">
        <f>Data!EM977</f>
        <v>0</v>
      </c>
      <c r="CC977" s="20">
        <f>Data!EN977</f>
        <v>0</v>
      </c>
      <c r="CD977" s="20">
        <f>Data!EO977</f>
        <v>0</v>
      </c>
      <c r="CE977" s="20">
        <f>Data!EP977</f>
        <v>0</v>
      </c>
      <c r="CF977" s="50" t="str">
        <f>IF(ISBLANK(Data!EQ977), "", Data!EQ977)</f>
        <v/>
      </c>
      <c r="CG977" s="50" t="str">
        <f>IF(ISBLANK(Data!ER977), "", Data!ER977)</f>
        <v/>
      </c>
      <c r="CH977" s="61" t="str">
        <f>IF(ISBLANK(Data!ES977), "", Data!ES977)</f>
        <v/>
      </c>
      <c r="CI977" s="61" t="str">
        <f>IF(ISBLANK(Data!ET977), "", Data!ET977)</f>
        <v/>
      </c>
    </row>
    <row r="978" spans="1:87" x14ac:dyDescent="0.45">
      <c r="A978" s="50" t="str">
        <f>IF(ISBLANK(Data!A978), "", Data!A978)</f>
        <v/>
      </c>
      <c r="B978" s="50" t="str">
        <f>IF(ISBLANK(Data!B978), "", Data!B978)</f>
        <v/>
      </c>
      <c r="C978" s="50" t="str">
        <f>IF(ISBLANK(Data!C978), "", Data!C978)</f>
        <v/>
      </c>
      <c r="D978" s="50" t="str">
        <f>IF(ISBLANK(Data!D978), "", Data!D978)</f>
        <v/>
      </c>
      <c r="E978" s="50" t="str">
        <f>IF(ISBLANK(Data!E978), "", Data!E978)</f>
        <v/>
      </c>
      <c r="F978" s="50" t="str">
        <f>IF(ISBLANK(Data!F978), "", Data!F978)</f>
        <v/>
      </c>
      <c r="G978" s="50" t="str">
        <f>IF(ISBLANK(Data!G978), "", Data!G978)</f>
        <v/>
      </c>
      <c r="H978" s="50" t="str">
        <f>IF(ISBLANK(Data!H978), "", Data!H978)</f>
        <v/>
      </c>
      <c r="I978" s="50" t="str">
        <f>IF(ISBLANK(Data!I978), "", Data!I978)</f>
        <v/>
      </c>
      <c r="J978" s="50" t="str">
        <f>IF(ISBLANK(Data!J978), "", Data!J978)</f>
        <v/>
      </c>
      <c r="K978" s="50" t="str">
        <f>IF(ISBLANK(Data!K978), "", Data!K978)</f>
        <v/>
      </c>
      <c r="L978" s="50" t="str">
        <f>IF(ISBLANK(Data!L978), "", Data!L978)</f>
        <v/>
      </c>
      <c r="M978" s="50" t="str">
        <f>IF(ISBLANK(Data!M978), "", Data!M978)</f>
        <v/>
      </c>
      <c r="N978" s="50" t="str">
        <f>IF(ISBLANK(Data!N978), "", Data!N978)</f>
        <v/>
      </c>
      <c r="O978" s="50" t="str">
        <f>IF(ISBLANK(Data!O978), "", Data!O978)</f>
        <v/>
      </c>
      <c r="P978" s="50" t="str">
        <f>IF(ISBLANK(Data!P978), "", Data!P978)</f>
        <v/>
      </c>
      <c r="Q978" s="50" t="str">
        <f>IF(ISBLANK(Data!Q978), "", Data!Q978)</f>
        <v/>
      </c>
      <c r="R978" s="50" t="str">
        <f>IF(ISBLANK(Data!R978), "", Data!R978)</f>
        <v/>
      </c>
      <c r="S978" s="20">
        <f>Data!W978-Data!CD978</f>
        <v>0</v>
      </c>
      <c r="T978" s="20">
        <f>Data!X978-Data!CE978</f>
        <v>0</v>
      </c>
      <c r="U978" s="20">
        <f>Data!Y978-Data!CF978</f>
        <v>0</v>
      </c>
      <c r="V978" s="20">
        <f>Data!Z978-Data!CG978</f>
        <v>0</v>
      </c>
      <c r="W978" s="20">
        <f>Data!AA978-Data!CH978</f>
        <v>0</v>
      </c>
      <c r="X978" s="20">
        <f>Data!AB978-Data!CI978</f>
        <v>0</v>
      </c>
      <c r="Y978" s="20">
        <f>Data!AC978-Data!CJ978</f>
        <v>0</v>
      </c>
      <c r="Z978" s="20">
        <f>Data!AD978-Data!CK978</f>
        <v>0</v>
      </c>
      <c r="AA978" s="20">
        <f>Data!AE978-Data!CL978</f>
        <v>0</v>
      </c>
      <c r="AB978" s="20">
        <f>Data!AF978-Data!CM978</f>
        <v>0</v>
      </c>
      <c r="AC978" s="20">
        <f>Data!AG978-Data!CN978</f>
        <v>0</v>
      </c>
      <c r="AD978" s="20">
        <f>Data!AH978-Data!CO978</f>
        <v>0</v>
      </c>
      <c r="AE978" s="20">
        <f>Data!AI978-Data!CP978</f>
        <v>0</v>
      </c>
      <c r="AF978" s="20">
        <f>Data!AJ978-Data!CQ978</f>
        <v>0</v>
      </c>
      <c r="AG978" s="20">
        <f>Data!AK978-Data!CR978</f>
        <v>0</v>
      </c>
      <c r="AH978" s="20">
        <f>Data!AL978-Data!CS978</f>
        <v>0</v>
      </c>
      <c r="AI978" s="20">
        <f>Data!AM978-Data!CT978</f>
        <v>0</v>
      </c>
      <c r="AJ978" s="20">
        <f>Data!AN978-Data!CU978</f>
        <v>0</v>
      </c>
      <c r="AK978" s="20">
        <f>Data!AO978-Data!CV978</f>
        <v>0</v>
      </c>
      <c r="AL978" s="20">
        <f>Data!AP978-Data!CW978</f>
        <v>0</v>
      </c>
      <c r="AM978" s="20">
        <f>Data!AQ978-Data!CX978</f>
        <v>0</v>
      </c>
      <c r="AN978" s="20">
        <f>Data!AR978-Data!CY978</f>
        <v>0</v>
      </c>
      <c r="AO978" s="20">
        <f>Data!AS978-Data!CZ978</f>
        <v>0</v>
      </c>
      <c r="AP978" s="20">
        <f>Data!AT978-Data!DA978</f>
        <v>0</v>
      </c>
      <c r="AQ978" s="20">
        <f>Data!AU978-Data!DB978</f>
        <v>0</v>
      </c>
      <c r="AR978" s="20">
        <f>Data!AV978-Data!DC978</f>
        <v>0</v>
      </c>
      <c r="AS978" s="20">
        <f>Data!AW978-Data!DD978</f>
        <v>0</v>
      </c>
      <c r="AT978" s="20">
        <f>Data!AX978-Data!DE978</f>
        <v>0</v>
      </c>
      <c r="AU978" s="20">
        <f>Data!AY978-Data!DF978</f>
        <v>0</v>
      </c>
      <c r="AV978" s="20">
        <f>Data!AZ978-Data!DG978</f>
        <v>0</v>
      </c>
      <c r="AW978" s="20">
        <f>Data!BA978-Data!DH978</f>
        <v>0</v>
      </c>
      <c r="AX978" s="20">
        <f>Data!BB978-Data!DI978</f>
        <v>0</v>
      </c>
      <c r="AY978" s="20">
        <f>Data!BC978-Data!DJ978</f>
        <v>0</v>
      </c>
      <c r="AZ978" s="20">
        <f>Data!BD978-Data!DK978</f>
        <v>0</v>
      </c>
      <c r="BA978" s="20">
        <f>Data!BE978-Data!DL978</f>
        <v>0</v>
      </c>
      <c r="BB978" s="20">
        <f>Data!BF978-Data!DM978</f>
        <v>0</v>
      </c>
      <c r="BC978" s="20">
        <f>Data!BG978-Data!DN978</f>
        <v>0</v>
      </c>
      <c r="BD978" s="20">
        <f>Data!BH978-Data!DO978</f>
        <v>0</v>
      </c>
      <c r="BE978" s="20">
        <f>Data!BI978-Data!DP978</f>
        <v>0</v>
      </c>
      <c r="BF978" s="20">
        <f>Data!BJ978-Data!DQ978</f>
        <v>0</v>
      </c>
      <c r="BG978" s="20">
        <f>Data!BK978-Data!DR978</f>
        <v>0</v>
      </c>
      <c r="BH978" s="20">
        <f>Data!BL978-Data!DS978</f>
        <v>0</v>
      </c>
      <c r="BI978" s="20">
        <f>Data!BM978-Data!DT978</f>
        <v>0</v>
      </c>
      <c r="BJ978" s="20">
        <f>Data!BN978-Data!DU978</f>
        <v>0</v>
      </c>
      <c r="BK978" s="20">
        <f>Data!BO978-Data!DV978</f>
        <v>0</v>
      </c>
      <c r="BL978" s="20">
        <f>Data!BP978-Data!DW978</f>
        <v>0</v>
      </c>
      <c r="BM978" s="20">
        <f>Data!BQ978-Data!DX978</f>
        <v>0</v>
      </c>
      <c r="BN978" s="20">
        <f>Data!BR978-Data!DY978</f>
        <v>0</v>
      </c>
      <c r="BO978" s="20">
        <f>Data!BS978-Data!DZ978</f>
        <v>0</v>
      </c>
      <c r="BP978" s="20">
        <f>Data!BT978-Data!EA978</f>
        <v>0</v>
      </c>
      <c r="BQ978" s="20">
        <f>Data!BU978-Data!EB978</f>
        <v>0</v>
      </c>
      <c r="BR978" s="20">
        <f>Data!BV978-Data!EC978</f>
        <v>0</v>
      </c>
      <c r="BS978" s="20">
        <f>Data!BW978-Data!ED978</f>
        <v>0</v>
      </c>
      <c r="BT978" s="20">
        <f>Data!BX978-Data!EE978</f>
        <v>0</v>
      </c>
      <c r="BU978" s="20">
        <f>Data!BY978-Data!EF978</f>
        <v>0</v>
      </c>
      <c r="BV978" s="20">
        <f>Data!BZ978-Data!EG978</f>
        <v>0</v>
      </c>
      <c r="BW978" s="20">
        <f>Data!CA978-Data!EH978</f>
        <v>0</v>
      </c>
      <c r="BX978" s="20">
        <f>Data!CB978-Data!EI978</f>
        <v>0</v>
      </c>
      <c r="BY978" s="20">
        <f>Data!CC978-Data!EJ978</f>
        <v>0</v>
      </c>
      <c r="BZ978" s="20">
        <f>Data!EK978</f>
        <v>0</v>
      </c>
      <c r="CA978" s="20">
        <f>Data!EL978</f>
        <v>0</v>
      </c>
      <c r="CB978" s="20">
        <f>Data!EM978</f>
        <v>0</v>
      </c>
      <c r="CC978" s="20">
        <f>Data!EN978</f>
        <v>0</v>
      </c>
      <c r="CD978" s="20">
        <f>Data!EO978</f>
        <v>0</v>
      </c>
      <c r="CE978" s="20">
        <f>Data!EP978</f>
        <v>0</v>
      </c>
      <c r="CF978" s="50" t="str">
        <f>IF(ISBLANK(Data!EQ978), "", Data!EQ978)</f>
        <v/>
      </c>
      <c r="CG978" s="50" t="str">
        <f>IF(ISBLANK(Data!ER978), "", Data!ER978)</f>
        <v/>
      </c>
      <c r="CH978" s="61" t="str">
        <f>IF(ISBLANK(Data!ES978), "", Data!ES978)</f>
        <v/>
      </c>
      <c r="CI978" s="61" t="str">
        <f>IF(ISBLANK(Data!ET978), "", Data!ET978)</f>
        <v/>
      </c>
    </row>
    <row r="979" spans="1:87" x14ac:dyDescent="0.45">
      <c r="A979" s="50" t="str">
        <f>IF(ISBLANK(Data!A979), "", Data!A979)</f>
        <v/>
      </c>
      <c r="B979" s="50" t="str">
        <f>IF(ISBLANK(Data!B979), "", Data!B979)</f>
        <v/>
      </c>
      <c r="C979" s="50" t="str">
        <f>IF(ISBLANK(Data!C979), "", Data!C979)</f>
        <v/>
      </c>
      <c r="D979" s="50" t="str">
        <f>IF(ISBLANK(Data!D979), "", Data!D979)</f>
        <v/>
      </c>
      <c r="E979" s="50" t="str">
        <f>IF(ISBLANK(Data!E979), "", Data!E979)</f>
        <v/>
      </c>
      <c r="F979" s="50" t="str">
        <f>IF(ISBLANK(Data!F979), "", Data!F979)</f>
        <v/>
      </c>
      <c r="G979" s="50" t="str">
        <f>IF(ISBLANK(Data!G979), "", Data!G979)</f>
        <v/>
      </c>
      <c r="H979" s="50" t="str">
        <f>IF(ISBLANK(Data!H979), "", Data!H979)</f>
        <v/>
      </c>
      <c r="I979" s="50" t="str">
        <f>IF(ISBLANK(Data!I979), "", Data!I979)</f>
        <v/>
      </c>
      <c r="J979" s="50" t="str">
        <f>IF(ISBLANK(Data!J979), "", Data!J979)</f>
        <v/>
      </c>
      <c r="K979" s="50" t="str">
        <f>IF(ISBLANK(Data!K979), "", Data!K979)</f>
        <v/>
      </c>
      <c r="L979" s="50" t="str">
        <f>IF(ISBLANK(Data!L979), "", Data!L979)</f>
        <v/>
      </c>
      <c r="M979" s="50" t="str">
        <f>IF(ISBLANK(Data!M979), "", Data!M979)</f>
        <v/>
      </c>
      <c r="N979" s="50" t="str">
        <f>IF(ISBLANK(Data!N979), "", Data!N979)</f>
        <v/>
      </c>
      <c r="O979" s="50" t="str">
        <f>IF(ISBLANK(Data!O979), "", Data!O979)</f>
        <v/>
      </c>
      <c r="P979" s="50" t="str">
        <f>IF(ISBLANK(Data!P979), "", Data!P979)</f>
        <v/>
      </c>
      <c r="Q979" s="50" t="str">
        <f>IF(ISBLANK(Data!Q979), "", Data!Q979)</f>
        <v/>
      </c>
      <c r="R979" s="50" t="str">
        <f>IF(ISBLANK(Data!R979), "", Data!R979)</f>
        <v/>
      </c>
      <c r="S979" s="20">
        <f>Data!W979-Data!CD979</f>
        <v>0</v>
      </c>
      <c r="T979" s="20">
        <f>Data!X979-Data!CE979</f>
        <v>0</v>
      </c>
      <c r="U979" s="20">
        <f>Data!Y979-Data!CF979</f>
        <v>0</v>
      </c>
      <c r="V979" s="20">
        <f>Data!Z979-Data!CG979</f>
        <v>0</v>
      </c>
      <c r="W979" s="20">
        <f>Data!AA979-Data!CH979</f>
        <v>0</v>
      </c>
      <c r="X979" s="20">
        <f>Data!AB979-Data!CI979</f>
        <v>0</v>
      </c>
      <c r="Y979" s="20">
        <f>Data!AC979-Data!CJ979</f>
        <v>0</v>
      </c>
      <c r="Z979" s="20">
        <f>Data!AD979-Data!CK979</f>
        <v>0</v>
      </c>
      <c r="AA979" s="20">
        <f>Data!AE979-Data!CL979</f>
        <v>0</v>
      </c>
      <c r="AB979" s="20">
        <f>Data!AF979-Data!CM979</f>
        <v>0</v>
      </c>
      <c r="AC979" s="20">
        <f>Data!AG979-Data!CN979</f>
        <v>0</v>
      </c>
      <c r="AD979" s="20">
        <f>Data!AH979-Data!CO979</f>
        <v>0</v>
      </c>
      <c r="AE979" s="20">
        <f>Data!AI979-Data!CP979</f>
        <v>0</v>
      </c>
      <c r="AF979" s="20">
        <f>Data!AJ979-Data!CQ979</f>
        <v>0</v>
      </c>
      <c r="AG979" s="20">
        <f>Data!AK979-Data!CR979</f>
        <v>0</v>
      </c>
      <c r="AH979" s="20">
        <f>Data!AL979-Data!CS979</f>
        <v>0</v>
      </c>
      <c r="AI979" s="20">
        <f>Data!AM979-Data!CT979</f>
        <v>0</v>
      </c>
      <c r="AJ979" s="20">
        <f>Data!AN979-Data!CU979</f>
        <v>0</v>
      </c>
      <c r="AK979" s="20">
        <f>Data!AO979-Data!CV979</f>
        <v>0</v>
      </c>
      <c r="AL979" s="20">
        <f>Data!AP979-Data!CW979</f>
        <v>0</v>
      </c>
      <c r="AM979" s="20">
        <f>Data!AQ979-Data!CX979</f>
        <v>0</v>
      </c>
      <c r="AN979" s="20">
        <f>Data!AR979-Data!CY979</f>
        <v>0</v>
      </c>
      <c r="AO979" s="20">
        <f>Data!AS979-Data!CZ979</f>
        <v>0</v>
      </c>
      <c r="AP979" s="20">
        <f>Data!AT979-Data!DA979</f>
        <v>0</v>
      </c>
      <c r="AQ979" s="20">
        <f>Data!AU979-Data!DB979</f>
        <v>0</v>
      </c>
      <c r="AR979" s="20">
        <f>Data!AV979-Data!DC979</f>
        <v>0</v>
      </c>
      <c r="AS979" s="20">
        <f>Data!AW979-Data!DD979</f>
        <v>0</v>
      </c>
      <c r="AT979" s="20">
        <f>Data!AX979-Data!DE979</f>
        <v>0</v>
      </c>
      <c r="AU979" s="20">
        <f>Data!AY979-Data!DF979</f>
        <v>0</v>
      </c>
      <c r="AV979" s="20">
        <f>Data!AZ979-Data!DG979</f>
        <v>0</v>
      </c>
      <c r="AW979" s="20">
        <f>Data!BA979-Data!DH979</f>
        <v>0</v>
      </c>
      <c r="AX979" s="20">
        <f>Data!BB979-Data!DI979</f>
        <v>0</v>
      </c>
      <c r="AY979" s="20">
        <f>Data!BC979-Data!DJ979</f>
        <v>0</v>
      </c>
      <c r="AZ979" s="20">
        <f>Data!BD979-Data!DK979</f>
        <v>0</v>
      </c>
      <c r="BA979" s="20">
        <f>Data!BE979-Data!DL979</f>
        <v>0</v>
      </c>
      <c r="BB979" s="20">
        <f>Data!BF979-Data!DM979</f>
        <v>0</v>
      </c>
      <c r="BC979" s="20">
        <f>Data!BG979-Data!DN979</f>
        <v>0</v>
      </c>
      <c r="BD979" s="20">
        <f>Data!BH979-Data!DO979</f>
        <v>0</v>
      </c>
      <c r="BE979" s="20">
        <f>Data!BI979-Data!DP979</f>
        <v>0</v>
      </c>
      <c r="BF979" s="20">
        <f>Data!BJ979-Data!DQ979</f>
        <v>0</v>
      </c>
      <c r="BG979" s="20">
        <f>Data!BK979-Data!DR979</f>
        <v>0</v>
      </c>
      <c r="BH979" s="20">
        <f>Data!BL979-Data!DS979</f>
        <v>0</v>
      </c>
      <c r="BI979" s="20">
        <f>Data!BM979-Data!DT979</f>
        <v>0</v>
      </c>
      <c r="BJ979" s="20">
        <f>Data!BN979-Data!DU979</f>
        <v>0</v>
      </c>
      <c r="BK979" s="20">
        <f>Data!BO979-Data!DV979</f>
        <v>0</v>
      </c>
      <c r="BL979" s="20">
        <f>Data!BP979-Data!DW979</f>
        <v>0</v>
      </c>
      <c r="BM979" s="20">
        <f>Data!BQ979-Data!DX979</f>
        <v>0</v>
      </c>
      <c r="BN979" s="20">
        <f>Data!BR979-Data!DY979</f>
        <v>0</v>
      </c>
      <c r="BO979" s="20">
        <f>Data!BS979-Data!DZ979</f>
        <v>0</v>
      </c>
      <c r="BP979" s="20">
        <f>Data!BT979-Data!EA979</f>
        <v>0</v>
      </c>
      <c r="BQ979" s="20">
        <f>Data!BU979-Data!EB979</f>
        <v>0</v>
      </c>
      <c r="BR979" s="20">
        <f>Data!BV979-Data!EC979</f>
        <v>0</v>
      </c>
      <c r="BS979" s="20">
        <f>Data!BW979-Data!ED979</f>
        <v>0</v>
      </c>
      <c r="BT979" s="20">
        <f>Data!BX979-Data!EE979</f>
        <v>0</v>
      </c>
      <c r="BU979" s="20">
        <f>Data!BY979-Data!EF979</f>
        <v>0</v>
      </c>
      <c r="BV979" s="20">
        <f>Data!BZ979-Data!EG979</f>
        <v>0</v>
      </c>
      <c r="BW979" s="20">
        <f>Data!CA979-Data!EH979</f>
        <v>0</v>
      </c>
      <c r="BX979" s="20">
        <f>Data!CB979-Data!EI979</f>
        <v>0</v>
      </c>
      <c r="BY979" s="20">
        <f>Data!CC979-Data!EJ979</f>
        <v>0</v>
      </c>
      <c r="BZ979" s="20">
        <f>Data!EK979</f>
        <v>0</v>
      </c>
      <c r="CA979" s="20">
        <f>Data!EL979</f>
        <v>0</v>
      </c>
      <c r="CB979" s="20">
        <f>Data!EM979</f>
        <v>0</v>
      </c>
      <c r="CC979" s="20">
        <f>Data!EN979</f>
        <v>0</v>
      </c>
      <c r="CD979" s="20">
        <f>Data!EO979</f>
        <v>0</v>
      </c>
      <c r="CE979" s="20">
        <f>Data!EP979</f>
        <v>0</v>
      </c>
      <c r="CF979" s="50" t="str">
        <f>IF(ISBLANK(Data!EQ979), "", Data!EQ979)</f>
        <v/>
      </c>
      <c r="CG979" s="50" t="str">
        <f>IF(ISBLANK(Data!ER979), "", Data!ER979)</f>
        <v/>
      </c>
      <c r="CH979" s="61" t="str">
        <f>IF(ISBLANK(Data!ES979), "", Data!ES979)</f>
        <v/>
      </c>
      <c r="CI979" s="61" t="str">
        <f>IF(ISBLANK(Data!ET979), "", Data!ET979)</f>
        <v/>
      </c>
    </row>
    <row r="980" spans="1:87" x14ac:dyDescent="0.45">
      <c r="A980" s="50" t="str">
        <f>IF(ISBLANK(Data!A980), "", Data!A980)</f>
        <v/>
      </c>
      <c r="B980" s="50" t="str">
        <f>IF(ISBLANK(Data!B980), "", Data!B980)</f>
        <v/>
      </c>
      <c r="C980" s="50" t="str">
        <f>IF(ISBLANK(Data!C980), "", Data!C980)</f>
        <v/>
      </c>
      <c r="D980" s="50" t="str">
        <f>IF(ISBLANK(Data!D980), "", Data!D980)</f>
        <v/>
      </c>
      <c r="E980" s="50" t="str">
        <f>IF(ISBLANK(Data!E980), "", Data!E980)</f>
        <v/>
      </c>
      <c r="F980" s="50" t="str">
        <f>IF(ISBLANK(Data!F980), "", Data!F980)</f>
        <v/>
      </c>
      <c r="G980" s="50" t="str">
        <f>IF(ISBLANK(Data!G980), "", Data!G980)</f>
        <v/>
      </c>
      <c r="H980" s="50" t="str">
        <f>IF(ISBLANK(Data!H980), "", Data!H980)</f>
        <v/>
      </c>
      <c r="I980" s="50" t="str">
        <f>IF(ISBLANK(Data!I980), "", Data!I980)</f>
        <v/>
      </c>
      <c r="J980" s="50" t="str">
        <f>IF(ISBLANK(Data!J980), "", Data!J980)</f>
        <v/>
      </c>
      <c r="K980" s="50" t="str">
        <f>IF(ISBLANK(Data!K980), "", Data!K980)</f>
        <v/>
      </c>
      <c r="L980" s="50" t="str">
        <f>IF(ISBLANK(Data!L980), "", Data!L980)</f>
        <v/>
      </c>
      <c r="M980" s="50" t="str">
        <f>IF(ISBLANK(Data!M980), "", Data!M980)</f>
        <v/>
      </c>
      <c r="N980" s="50" t="str">
        <f>IF(ISBLANK(Data!N980), "", Data!N980)</f>
        <v/>
      </c>
      <c r="O980" s="50" t="str">
        <f>IF(ISBLANK(Data!O980), "", Data!O980)</f>
        <v/>
      </c>
      <c r="P980" s="50" t="str">
        <f>IF(ISBLANK(Data!P980), "", Data!P980)</f>
        <v/>
      </c>
      <c r="Q980" s="50" t="str">
        <f>IF(ISBLANK(Data!Q980), "", Data!Q980)</f>
        <v/>
      </c>
      <c r="R980" s="50" t="str">
        <f>IF(ISBLANK(Data!R980), "", Data!R980)</f>
        <v/>
      </c>
      <c r="S980" s="20">
        <f>Data!W980-Data!CD980</f>
        <v>0</v>
      </c>
      <c r="T980" s="20">
        <f>Data!X980-Data!CE980</f>
        <v>0</v>
      </c>
      <c r="U980" s="20">
        <f>Data!Y980-Data!CF980</f>
        <v>0</v>
      </c>
      <c r="V980" s="20">
        <f>Data!Z980-Data!CG980</f>
        <v>0</v>
      </c>
      <c r="W980" s="20">
        <f>Data!AA980-Data!CH980</f>
        <v>0</v>
      </c>
      <c r="X980" s="20">
        <f>Data!AB980-Data!CI980</f>
        <v>0</v>
      </c>
      <c r="Y980" s="20">
        <f>Data!AC980-Data!CJ980</f>
        <v>0</v>
      </c>
      <c r="Z980" s="20">
        <f>Data!AD980-Data!CK980</f>
        <v>0</v>
      </c>
      <c r="AA980" s="20">
        <f>Data!AE980-Data!CL980</f>
        <v>0</v>
      </c>
      <c r="AB980" s="20">
        <f>Data!AF980-Data!CM980</f>
        <v>0</v>
      </c>
      <c r="AC980" s="20">
        <f>Data!AG980-Data!CN980</f>
        <v>0</v>
      </c>
      <c r="AD980" s="20">
        <f>Data!AH980-Data!CO980</f>
        <v>0</v>
      </c>
      <c r="AE980" s="20">
        <f>Data!AI980-Data!CP980</f>
        <v>0</v>
      </c>
      <c r="AF980" s="20">
        <f>Data!AJ980-Data!CQ980</f>
        <v>0</v>
      </c>
      <c r="AG980" s="20">
        <f>Data!AK980-Data!CR980</f>
        <v>0</v>
      </c>
      <c r="AH980" s="20">
        <f>Data!AL980-Data!CS980</f>
        <v>0</v>
      </c>
      <c r="AI980" s="20">
        <f>Data!AM980-Data!CT980</f>
        <v>0</v>
      </c>
      <c r="AJ980" s="20">
        <f>Data!AN980-Data!CU980</f>
        <v>0</v>
      </c>
      <c r="AK980" s="20">
        <f>Data!AO980-Data!CV980</f>
        <v>0</v>
      </c>
      <c r="AL980" s="20">
        <f>Data!AP980-Data!CW980</f>
        <v>0</v>
      </c>
      <c r="AM980" s="20">
        <f>Data!AQ980-Data!CX980</f>
        <v>0</v>
      </c>
      <c r="AN980" s="20">
        <f>Data!AR980-Data!CY980</f>
        <v>0</v>
      </c>
      <c r="AO980" s="20">
        <f>Data!AS980-Data!CZ980</f>
        <v>0</v>
      </c>
      <c r="AP980" s="20">
        <f>Data!AT980-Data!DA980</f>
        <v>0</v>
      </c>
      <c r="AQ980" s="20">
        <f>Data!AU980-Data!DB980</f>
        <v>0</v>
      </c>
      <c r="AR980" s="20">
        <f>Data!AV980-Data!DC980</f>
        <v>0</v>
      </c>
      <c r="AS980" s="20">
        <f>Data!AW980-Data!DD980</f>
        <v>0</v>
      </c>
      <c r="AT980" s="20">
        <f>Data!AX980-Data!DE980</f>
        <v>0</v>
      </c>
      <c r="AU980" s="20">
        <f>Data!AY980-Data!DF980</f>
        <v>0</v>
      </c>
      <c r="AV980" s="20">
        <f>Data!AZ980-Data!DG980</f>
        <v>0</v>
      </c>
      <c r="AW980" s="20">
        <f>Data!BA980-Data!DH980</f>
        <v>0</v>
      </c>
      <c r="AX980" s="20">
        <f>Data!BB980-Data!DI980</f>
        <v>0</v>
      </c>
      <c r="AY980" s="20">
        <f>Data!BC980-Data!DJ980</f>
        <v>0</v>
      </c>
      <c r="AZ980" s="20">
        <f>Data!BD980-Data!DK980</f>
        <v>0</v>
      </c>
      <c r="BA980" s="20">
        <f>Data!BE980-Data!DL980</f>
        <v>0</v>
      </c>
      <c r="BB980" s="20">
        <f>Data!BF980-Data!DM980</f>
        <v>0</v>
      </c>
      <c r="BC980" s="20">
        <f>Data!BG980-Data!DN980</f>
        <v>0</v>
      </c>
      <c r="BD980" s="20">
        <f>Data!BH980-Data!DO980</f>
        <v>0</v>
      </c>
      <c r="BE980" s="20">
        <f>Data!BI980-Data!DP980</f>
        <v>0</v>
      </c>
      <c r="BF980" s="20">
        <f>Data!BJ980-Data!DQ980</f>
        <v>0</v>
      </c>
      <c r="BG980" s="20">
        <f>Data!BK980-Data!DR980</f>
        <v>0</v>
      </c>
      <c r="BH980" s="20">
        <f>Data!BL980-Data!DS980</f>
        <v>0</v>
      </c>
      <c r="BI980" s="20">
        <f>Data!BM980-Data!DT980</f>
        <v>0</v>
      </c>
      <c r="BJ980" s="20">
        <f>Data!BN980-Data!DU980</f>
        <v>0</v>
      </c>
      <c r="BK980" s="20">
        <f>Data!BO980-Data!DV980</f>
        <v>0</v>
      </c>
      <c r="BL980" s="20">
        <f>Data!BP980-Data!DW980</f>
        <v>0</v>
      </c>
      <c r="BM980" s="20">
        <f>Data!BQ980-Data!DX980</f>
        <v>0</v>
      </c>
      <c r="BN980" s="20">
        <f>Data!BR980-Data!DY980</f>
        <v>0</v>
      </c>
      <c r="BO980" s="20">
        <f>Data!BS980-Data!DZ980</f>
        <v>0</v>
      </c>
      <c r="BP980" s="20">
        <f>Data!BT980-Data!EA980</f>
        <v>0</v>
      </c>
      <c r="BQ980" s="20">
        <f>Data!BU980-Data!EB980</f>
        <v>0</v>
      </c>
      <c r="BR980" s="20">
        <f>Data!BV980-Data!EC980</f>
        <v>0</v>
      </c>
      <c r="BS980" s="20">
        <f>Data!BW980-Data!ED980</f>
        <v>0</v>
      </c>
      <c r="BT980" s="20">
        <f>Data!BX980-Data!EE980</f>
        <v>0</v>
      </c>
      <c r="BU980" s="20">
        <f>Data!BY980-Data!EF980</f>
        <v>0</v>
      </c>
      <c r="BV980" s="20">
        <f>Data!BZ980-Data!EG980</f>
        <v>0</v>
      </c>
      <c r="BW980" s="20">
        <f>Data!CA980-Data!EH980</f>
        <v>0</v>
      </c>
      <c r="BX980" s="20">
        <f>Data!CB980-Data!EI980</f>
        <v>0</v>
      </c>
      <c r="BY980" s="20">
        <f>Data!CC980-Data!EJ980</f>
        <v>0</v>
      </c>
      <c r="BZ980" s="20">
        <f>Data!EK980</f>
        <v>0</v>
      </c>
      <c r="CA980" s="20">
        <f>Data!EL980</f>
        <v>0</v>
      </c>
      <c r="CB980" s="20">
        <f>Data!EM980</f>
        <v>0</v>
      </c>
      <c r="CC980" s="20">
        <f>Data!EN980</f>
        <v>0</v>
      </c>
      <c r="CD980" s="20">
        <f>Data!EO980</f>
        <v>0</v>
      </c>
      <c r="CE980" s="20">
        <f>Data!EP980</f>
        <v>0</v>
      </c>
      <c r="CF980" s="50" t="str">
        <f>IF(ISBLANK(Data!EQ980), "", Data!EQ980)</f>
        <v/>
      </c>
      <c r="CG980" s="50" t="str">
        <f>IF(ISBLANK(Data!ER980), "", Data!ER980)</f>
        <v/>
      </c>
      <c r="CH980" s="61" t="str">
        <f>IF(ISBLANK(Data!ES980), "", Data!ES980)</f>
        <v/>
      </c>
      <c r="CI980" s="61" t="str">
        <f>IF(ISBLANK(Data!ET980), "", Data!ET980)</f>
        <v/>
      </c>
    </row>
    <row r="981" spans="1:87" x14ac:dyDescent="0.45">
      <c r="A981" s="50" t="str">
        <f>IF(ISBLANK(Data!A981), "", Data!A981)</f>
        <v/>
      </c>
      <c r="B981" s="50" t="str">
        <f>IF(ISBLANK(Data!B981), "", Data!B981)</f>
        <v/>
      </c>
      <c r="C981" s="50" t="str">
        <f>IF(ISBLANK(Data!C981), "", Data!C981)</f>
        <v/>
      </c>
      <c r="D981" s="50" t="str">
        <f>IF(ISBLANK(Data!D981), "", Data!D981)</f>
        <v/>
      </c>
      <c r="E981" s="50" t="str">
        <f>IF(ISBLANK(Data!E981), "", Data!E981)</f>
        <v/>
      </c>
      <c r="F981" s="50" t="str">
        <f>IF(ISBLANK(Data!F981), "", Data!F981)</f>
        <v/>
      </c>
      <c r="G981" s="50" t="str">
        <f>IF(ISBLANK(Data!G981), "", Data!G981)</f>
        <v/>
      </c>
      <c r="H981" s="50" t="str">
        <f>IF(ISBLANK(Data!H981), "", Data!H981)</f>
        <v/>
      </c>
      <c r="I981" s="50" t="str">
        <f>IF(ISBLANK(Data!I981), "", Data!I981)</f>
        <v/>
      </c>
      <c r="J981" s="50" t="str">
        <f>IF(ISBLANK(Data!J981), "", Data!J981)</f>
        <v/>
      </c>
      <c r="K981" s="50" t="str">
        <f>IF(ISBLANK(Data!K981), "", Data!K981)</f>
        <v/>
      </c>
      <c r="L981" s="50" t="str">
        <f>IF(ISBLANK(Data!L981), "", Data!L981)</f>
        <v/>
      </c>
      <c r="M981" s="50" t="str">
        <f>IF(ISBLANK(Data!M981), "", Data!M981)</f>
        <v/>
      </c>
      <c r="N981" s="50" t="str">
        <f>IF(ISBLANK(Data!N981), "", Data!N981)</f>
        <v/>
      </c>
      <c r="O981" s="50" t="str">
        <f>IF(ISBLANK(Data!O981), "", Data!O981)</f>
        <v/>
      </c>
      <c r="P981" s="50" t="str">
        <f>IF(ISBLANK(Data!P981), "", Data!P981)</f>
        <v/>
      </c>
      <c r="Q981" s="50" t="str">
        <f>IF(ISBLANK(Data!Q981), "", Data!Q981)</f>
        <v/>
      </c>
      <c r="R981" s="50" t="str">
        <f>IF(ISBLANK(Data!R981), "", Data!R981)</f>
        <v/>
      </c>
      <c r="S981" s="20">
        <f>Data!W981-Data!CD981</f>
        <v>0</v>
      </c>
      <c r="T981" s="20">
        <f>Data!X981-Data!CE981</f>
        <v>0</v>
      </c>
      <c r="U981" s="20">
        <f>Data!Y981-Data!CF981</f>
        <v>0</v>
      </c>
      <c r="V981" s="20">
        <f>Data!Z981-Data!CG981</f>
        <v>0</v>
      </c>
      <c r="W981" s="20">
        <f>Data!AA981-Data!CH981</f>
        <v>0</v>
      </c>
      <c r="X981" s="20">
        <f>Data!AB981-Data!CI981</f>
        <v>0</v>
      </c>
      <c r="Y981" s="20">
        <f>Data!AC981-Data!CJ981</f>
        <v>0</v>
      </c>
      <c r="Z981" s="20">
        <f>Data!AD981-Data!CK981</f>
        <v>0</v>
      </c>
      <c r="AA981" s="20">
        <f>Data!AE981-Data!CL981</f>
        <v>0</v>
      </c>
      <c r="AB981" s="20">
        <f>Data!AF981-Data!CM981</f>
        <v>0</v>
      </c>
      <c r="AC981" s="20">
        <f>Data!AG981-Data!CN981</f>
        <v>0</v>
      </c>
      <c r="AD981" s="20">
        <f>Data!AH981-Data!CO981</f>
        <v>0</v>
      </c>
      <c r="AE981" s="20">
        <f>Data!AI981-Data!CP981</f>
        <v>0</v>
      </c>
      <c r="AF981" s="20">
        <f>Data!AJ981-Data!CQ981</f>
        <v>0</v>
      </c>
      <c r="AG981" s="20">
        <f>Data!AK981-Data!CR981</f>
        <v>0</v>
      </c>
      <c r="AH981" s="20">
        <f>Data!AL981-Data!CS981</f>
        <v>0</v>
      </c>
      <c r="AI981" s="20">
        <f>Data!AM981-Data!CT981</f>
        <v>0</v>
      </c>
      <c r="AJ981" s="20">
        <f>Data!AN981-Data!CU981</f>
        <v>0</v>
      </c>
      <c r="AK981" s="20">
        <f>Data!AO981-Data!CV981</f>
        <v>0</v>
      </c>
      <c r="AL981" s="20">
        <f>Data!AP981-Data!CW981</f>
        <v>0</v>
      </c>
      <c r="AM981" s="20">
        <f>Data!AQ981-Data!CX981</f>
        <v>0</v>
      </c>
      <c r="AN981" s="20">
        <f>Data!AR981-Data!CY981</f>
        <v>0</v>
      </c>
      <c r="AO981" s="20">
        <f>Data!AS981-Data!CZ981</f>
        <v>0</v>
      </c>
      <c r="AP981" s="20">
        <f>Data!AT981-Data!DA981</f>
        <v>0</v>
      </c>
      <c r="AQ981" s="20">
        <f>Data!AU981-Data!DB981</f>
        <v>0</v>
      </c>
      <c r="AR981" s="20">
        <f>Data!AV981-Data!DC981</f>
        <v>0</v>
      </c>
      <c r="AS981" s="20">
        <f>Data!AW981-Data!DD981</f>
        <v>0</v>
      </c>
      <c r="AT981" s="20">
        <f>Data!AX981-Data!DE981</f>
        <v>0</v>
      </c>
      <c r="AU981" s="20">
        <f>Data!AY981-Data!DF981</f>
        <v>0</v>
      </c>
      <c r="AV981" s="20">
        <f>Data!AZ981-Data!DG981</f>
        <v>0</v>
      </c>
      <c r="AW981" s="20">
        <f>Data!BA981-Data!DH981</f>
        <v>0</v>
      </c>
      <c r="AX981" s="20">
        <f>Data!BB981-Data!DI981</f>
        <v>0</v>
      </c>
      <c r="AY981" s="20">
        <f>Data!BC981-Data!DJ981</f>
        <v>0</v>
      </c>
      <c r="AZ981" s="20">
        <f>Data!BD981-Data!DK981</f>
        <v>0</v>
      </c>
      <c r="BA981" s="20">
        <f>Data!BE981-Data!DL981</f>
        <v>0</v>
      </c>
      <c r="BB981" s="20">
        <f>Data!BF981-Data!DM981</f>
        <v>0</v>
      </c>
      <c r="BC981" s="20">
        <f>Data!BG981-Data!DN981</f>
        <v>0</v>
      </c>
      <c r="BD981" s="20">
        <f>Data!BH981-Data!DO981</f>
        <v>0</v>
      </c>
      <c r="BE981" s="20">
        <f>Data!BI981-Data!DP981</f>
        <v>0</v>
      </c>
      <c r="BF981" s="20">
        <f>Data!BJ981-Data!DQ981</f>
        <v>0</v>
      </c>
      <c r="BG981" s="20">
        <f>Data!BK981-Data!DR981</f>
        <v>0</v>
      </c>
      <c r="BH981" s="20">
        <f>Data!BL981-Data!DS981</f>
        <v>0</v>
      </c>
      <c r="BI981" s="20">
        <f>Data!BM981-Data!DT981</f>
        <v>0</v>
      </c>
      <c r="BJ981" s="20">
        <f>Data!BN981-Data!DU981</f>
        <v>0</v>
      </c>
      <c r="BK981" s="20">
        <f>Data!BO981-Data!DV981</f>
        <v>0</v>
      </c>
      <c r="BL981" s="20">
        <f>Data!BP981-Data!DW981</f>
        <v>0</v>
      </c>
      <c r="BM981" s="20">
        <f>Data!BQ981-Data!DX981</f>
        <v>0</v>
      </c>
      <c r="BN981" s="20">
        <f>Data!BR981-Data!DY981</f>
        <v>0</v>
      </c>
      <c r="BO981" s="20">
        <f>Data!BS981-Data!DZ981</f>
        <v>0</v>
      </c>
      <c r="BP981" s="20">
        <f>Data!BT981-Data!EA981</f>
        <v>0</v>
      </c>
      <c r="BQ981" s="20">
        <f>Data!BU981-Data!EB981</f>
        <v>0</v>
      </c>
      <c r="BR981" s="20">
        <f>Data!BV981-Data!EC981</f>
        <v>0</v>
      </c>
      <c r="BS981" s="20">
        <f>Data!BW981-Data!ED981</f>
        <v>0</v>
      </c>
      <c r="BT981" s="20">
        <f>Data!BX981-Data!EE981</f>
        <v>0</v>
      </c>
      <c r="BU981" s="20">
        <f>Data!BY981-Data!EF981</f>
        <v>0</v>
      </c>
      <c r="BV981" s="20">
        <f>Data!BZ981-Data!EG981</f>
        <v>0</v>
      </c>
      <c r="BW981" s="20">
        <f>Data!CA981-Data!EH981</f>
        <v>0</v>
      </c>
      <c r="BX981" s="20">
        <f>Data!CB981-Data!EI981</f>
        <v>0</v>
      </c>
      <c r="BY981" s="20">
        <f>Data!CC981-Data!EJ981</f>
        <v>0</v>
      </c>
      <c r="BZ981" s="20">
        <f>Data!EK981</f>
        <v>0</v>
      </c>
      <c r="CA981" s="20">
        <f>Data!EL981</f>
        <v>0</v>
      </c>
      <c r="CB981" s="20">
        <f>Data!EM981</f>
        <v>0</v>
      </c>
      <c r="CC981" s="20">
        <f>Data!EN981</f>
        <v>0</v>
      </c>
      <c r="CD981" s="20">
        <f>Data!EO981</f>
        <v>0</v>
      </c>
      <c r="CE981" s="20">
        <f>Data!EP981</f>
        <v>0</v>
      </c>
      <c r="CF981" s="50" t="str">
        <f>IF(ISBLANK(Data!EQ981), "", Data!EQ981)</f>
        <v/>
      </c>
      <c r="CG981" s="50" t="str">
        <f>IF(ISBLANK(Data!ER981), "", Data!ER981)</f>
        <v/>
      </c>
      <c r="CH981" s="61" t="str">
        <f>IF(ISBLANK(Data!ES981), "", Data!ES981)</f>
        <v/>
      </c>
      <c r="CI981" s="61" t="str">
        <f>IF(ISBLANK(Data!ET981), "", Data!ET981)</f>
        <v/>
      </c>
    </row>
    <row r="982" spans="1:87" x14ac:dyDescent="0.45">
      <c r="A982" s="50" t="str">
        <f>IF(ISBLANK(Data!A982), "", Data!A982)</f>
        <v/>
      </c>
      <c r="B982" s="50" t="str">
        <f>IF(ISBLANK(Data!B982), "", Data!B982)</f>
        <v/>
      </c>
      <c r="C982" s="50" t="str">
        <f>IF(ISBLANK(Data!C982), "", Data!C982)</f>
        <v/>
      </c>
      <c r="D982" s="50" t="str">
        <f>IF(ISBLANK(Data!D982), "", Data!D982)</f>
        <v/>
      </c>
      <c r="E982" s="50" t="str">
        <f>IF(ISBLANK(Data!E982), "", Data!E982)</f>
        <v/>
      </c>
      <c r="F982" s="50" t="str">
        <f>IF(ISBLANK(Data!F982), "", Data!F982)</f>
        <v/>
      </c>
      <c r="G982" s="50" t="str">
        <f>IF(ISBLANK(Data!G982), "", Data!G982)</f>
        <v/>
      </c>
      <c r="H982" s="50" t="str">
        <f>IF(ISBLANK(Data!H982), "", Data!H982)</f>
        <v/>
      </c>
      <c r="I982" s="50" t="str">
        <f>IF(ISBLANK(Data!I982), "", Data!I982)</f>
        <v/>
      </c>
      <c r="J982" s="50" t="str">
        <f>IF(ISBLANK(Data!J982), "", Data!J982)</f>
        <v/>
      </c>
      <c r="K982" s="50" t="str">
        <f>IF(ISBLANK(Data!K982), "", Data!K982)</f>
        <v/>
      </c>
      <c r="L982" s="50" t="str">
        <f>IF(ISBLANK(Data!L982), "", Data!L982)</f>
        <v/>
      </c>
      <c r="M982" s="50" t="str">
        <f>IF(ISBLANK(Data!M982), "", Data!M982)</f>
        <v/>
      </c>
      <c r="N982" s="50" t="str">
        <f>IF(ISBLANK(Data!N982), "", Data!N982)</f>
        <v/>
      </c>
      <c r="O982" s="50" t="str">
        <f>IF(ISBLANK(Data!O982), "", Data!O982)</f>
        <v/>
      </c>
      <c r="P982" s="50" t="str">
        <f>IF(ISBLANK(Data!P982), "", Data!P982)</f>
        <v/>
      </c>
      <c r="Q982" s="50" t="str">
        <f>IF(ISBLANK(Data!Q982), "", Data!Q982)</f>
        <v/>
      </c>
      <c r="R982" s="50" t="str">
        <f>IF(ISBLANK(Data!R982), "", Data!R982)</f>
        <v/>
      </c>
      <c r="S982" s="20">
        <f>Data!W982-Data!CD982</f>
        <v>0</v>
      </c>
      <c r="T982" s="20">
        <f>Data!X982-Data!CE982</f>
        <v>0</v>
      </c>
      <c r="U982" s="20">
        <f>Data!Y982-Data!CF982</f>
        <v>0</v>
      </c>
      <c r="V982" s="20">
        <f>Data!Z982-Data!CG982</f>
        <v>0</v>
      </c>
      <c r="W982" s="20">
        <f>Data!AA982-Data!CH982</f>
        <v>0</v>
      </c>
      <c r="X982" s="20">
        <f>Data!AB982-Data!CI982</f>
        <v>0</v>
      </c>
      <c r="Y982" s="20">
        <f>Data!AC982-Data!CJ982</f>
        <v>0</v>
      </c>
      <c r="Z982" s="20">
        <f>Data!AD982-Data!CK982</f>
        <v>0</v>
      </c>
      <c r="AA982" s="20">
        <f>Data!AE982-Data!CL982</f>
        <v>0</v>
      </c>
      <c r="AB982" s="20">
        <f>Data!AF982-Data!CM982</f>
        <v>0</v>
      </c>
      <c r="AC982" s="20">
        <f>Data!AG982-Data!CN982</f>
        <v>0</v>
      </c>
      <c r="AD982" s="20">
        <f>Data!AH982-Data!CO982</f>
        <v>0</v>
      </c>
      <c r="AE982" s="20">
        <f>Data!AI982-Data!CP982</f>
        <v>0</v>
      </c>
      <c r="AF982" s="20">
        <f>Data!AJ982-Data!CQ982</f>
        <v>0</v>
      </c>
      <c r="AG982" s="20">
        <f>Data!AK982-Data!CR982</f>
        <v>0</v>
      </c>
      <c r="AH982" s="20">
        <f>Data!AL982-Data!CS982</f>
        <v>0</v>
      </c>
      <c r="AI982" s="20">
        <f>Data!AM982-Data!CT982</f>
        <v>0</v>
      </c>
      <c r="AJ982" s="20">
        <f>Data!AN982-Data!CU982</f>
        <v>0</v>
      </c>
      <c r="AK982" s="20">
        <f>Data!AO982-Data!CV982</f>
        <v>0</v>
      </c>
      <c r="AL982" s="20">
        <f>Data!AP982-Data!CW982</f>
        <v>0</v>
      </c>
      <c r="AM982" s="20">
        <f>Data!AQ982-Data!CX982</f>
        <v>0</v>
      </c>
      <c r="AN982" s="20">
        <f>Data!AR982-Data!CY982</f>
        <v>0</v>
      </c>
      <c r="AO982" s="20">
        <f>Data!AS982-Data!CZ982</f>
        <v>0</v>
      </c>
      <c r="AP982" s="20">
        <f>Data!AT982-Data!DA982</f>
        <v>0</v>
      </c>
      <c r="AQ982" s="20">
        <f>Data!AU982-Data!DB982</f>
        <v>0</v>
      </c>
      <c r="AR982" s="20">
        <f>Data!AV982-Data!DC982</f>
        <v>0</v>
      </c>
      <c r="AS982" s="20">
        <f>Data!AW982-Data!DD982</f>
        <v>0</v>
      </c>
      <c r="AT982" s="20">
        <f>Data!AX982-Data!DE982</f>
        <v>0</v>
      </c>
      <c r="AU982" s="20">
        <f>Data!AY982-Data!DF982</f>
        <v>0</v>
      </c>
      <c r="AV982" s="20">
        <f>Data!AZ982-Data!DG982</f>
        <v>0</v>
      </c>
      <c r="AW982" s="20">
        <f>Data!BA982-Data!DH982</f>
        <v>0</v>
      </c>
      <c r="AX982" s="20">
        <f>Data!BB982-Data!DI982</f>
        <v>0</v>
      </c>
      <c r="AY982" s="20">
        <f>Data!BC982-Data!DJ982</f>
        <v>0</v>
      </c>
      <c r="AZ982" s="20">
        <f>Data!BD982-Data!DK982</f>
        <v>0</v>
      </c>
      <c r="BA982" s="20">
        <f>Data!BE982-Data!DL982</f>
        <v>0</v>
      </c>
      <c r="BB982" s="20">
        <f>Data!BF982-Data!DM982</f>
        <v>0</v>
      </c>
      <c r="BC982" s="20">
        <f>Data!BG982-Data!DN982</f>
        <v>0</v>
      </c>
      <c r="BD982" s="20">
        <f>Data!BH982-Data!DO982</f>
        <v>0</v>
      </c>
      <c r="BE982" s="20">
        <f>Data!BI982-Data!DP982</f>
        <v>0</v>
      </c>
      <c r="BF982" s="20">
        <f>Data!BJ982-Data!DQ982</f>
        <v>0</v>
      </c>
      <c r="BG982" s="20">
        <f>Data!BK982-Data!DR982</f>
        <v>0</v>
      </c>
      <c r="BH982" s="20">
        <f>Data!BL982-Data!DS982</f>
        <v>0</v>
      </c>
      <c r="BI982" s="20">
        <f>Data!BM982-Data!DT982</f>
        <v>0</v>
      </c>
      <c r="BJ982" s="20">
        <f>Data!BN982-Data!DU982</f>
        <v>0</v>
      </c>
      <c r="BK982" s="20">
        <f>Data!BO982-Data!DV982</f>
        <v>0</v>
      </c>
      <c r="BL982" s="20">
        <f>Data!BP982-Data!DW982</f>
        <v>0</v>
      </c>
      <c r="BM982" s="20">
        <f>Data!BQ982-Data!DX982</f>
        <v>0</v>
      </c>
      <c r="BN982" s="20">
        <f>Data!BR982-Data!DY982</f>
        <v>0</v>
      </c>
      <c r="BO982" s="20">
        <f>Data!BS982-Data!DZ982</f>
        <v>0</v>
      </c>
      <c r="BP982" s="20">
        <f>Data!BT982-Data!EA982</f>
        <v>0</v>
      </c>
      <c r="BQ982" s="20">
        <f>Data!BU982-Data!EB982</f>
        <v>0</v>
      </c>
      <c r="BR982" s="20">
        <f>Data!BV982-Data!EC982</f>
        <v>0</v>
      </c>
      <c r="BS982" s="20">
        <f>Data!BW982-Data!ED982</f>
        <v>0</v>
      </c>
      <c r="BT982" s="20">
        <f>Data!BX982-Data!EE982</f>
        <v>0</v>
      </c>
      <c r="BU982" s="20">
        <f>Data!BY982-Data!EF982</f>
        <v>0</v>
      </c>
      <c r="BV982" s="20">
        <f>Data!BZ982-Data!EG982</f>
        <v>0</v>
      </c>
      <c r="BW982" s="20">
        <f>Data!CA982-Data!EH982</f>
        <v>0</v>
      </c>
      <c r="BX982" s="20">
        <f>Data!CB982-Data!EI982</f>
        <v>0</v>
      </c>
      <c r="BY982" s="20">
        <f>Data!CC982-Data!EJ982</f>
        <v>0</v>
      </c>
      <c r="BZ982" s="20">
        <f>Data!EK982</f>
        <v>0</v>
      </c>
      <c r="CA982" s="20">
        <f>Data!EL982</f>
        <v>0</v>
      </c>
      <c r="CB982" s="20">
        <f>Data!EM982</f>
        <v>0</v>
      </c>
      <c r="CC982" s="20">
        <f>Data!EN982</f>
        <v>0</v>
      </c>
      <c r="CD982" s="20">
        <f>Data!EO982</f>
        <v>0</v>
      </c>
      <c r="CE982" s="20">
        <f>Data!EP982</f>
        <v>0</v>
      </c>
      <c r="CF982" s="50" t="str">
        <f>IF(ISBLANK(Data!EQ982), "", Data!EQ982)</f>
        <v/>
      </c>
      <c r="CG982" s="50" t="str">
        <f>IF(ISBLANK(Data!ER982), "", Data!ER982)</f>
        <v/>
      </c>
      <c r="CH982" s="61" t="str">
        <f>IF(ISBLANK(Data!ES982), "", Data!ES982)</f>
        <v/>
      </c>
      <c r="CI982" s="61" t="str">
        <f>IF(ISBLANK(Data!ET982), "", Data!ET982)</f>
        <v/>
      </c>
    </row>
    <row r="983" spans="1:87" x14ac:dyDescent="0.45">
      <c r="A983" s="50" t="str">
        <f>IF(ISBLANK(Data!A983), "", Data!A983)</f>
        <v/>
      </c>
      <c r="B983" s="50" t="str">
        <f>IF(ISBLANK(Data!B983), "", Data!B983)</f>
        <v/>
      </c>
      <c r="C983" s="50" t="str">
        <f>IF(ISBLANK(Data!C983), "", Data!C983)</f>
        <v/>
      </c>
      <c r="D983" s="50" t="str">
        <f>IF(ISBLANK(Data!D983), "", Data!D983)</f>
        <v/>
      </c>
      <c r="E983" s="50" t="str">
        <f>IF(ISBLANK(Data!E983), "", Data!E983)</f>
        <v/>
      </c>
      <c r="F983" s="50" t="str">
        <f>IF(ISBLANK(Data!F983), "", Data!F983)</f>
        <v/>
      </c>
      <c r="G983" s="50" t="str">
        <f>IF(ISBLANK(Data!G983), "", Data!G983)</f>
        <v/>
      </c>
      <c r="H983" s="50" t="str">
        <f>IF(ISBLANK(Data!H983), "", Data!H983)</f>
        <v/>
      </c>
      <c r="I983" s="50" t="str">
        <f>IF(ISBLANK(Data!I983), "", Data!I983)</f>
        <v/>
      </c>
      <c r="J983" s="50" t="str">
        <f>IF(ISBLANK(Data!J983), "", Data!J983)</f>
        <v/>
      </c>
      <c r="K983" s="50" t="str">
        <f>IF(ISBLANK(Data!K983), "", Data!K983)</f>
        <v/>
      </c>
      <c r="L983" s="50" t="str">
        <f>IF(ISBLANK(Data!L983), "", Data!L983)</f>
        <v/>
      </c>
      <c r="M983" s="50" t="str">
        <f>IF(ISBLANK(Data!M983), "", Data!M983)</f>
        <v/>
      </c>
      <c r="N983" s="50" t="str">
        <f>IF(ISBLANK(Data!N983), "", Data!N983)</f>
        <v/>
      </c>
      <c r="O983" s="50" t="str">
        <f>IF(ISBLANK(Data!O983), "", Data!O983)</f>
        <v/>
      </c>
      <c r="P983" s="50" t="str">
        <f>IF(ISBLANK(Data!P983), "", Data!P983)</f>
        <v/>
      </c>
      <c r="Q983" s="50" t="str">
        <f>IF(ISBLANK(Data!Q983), "", Data!Q983)</f>
        <v/>
      </c>
      <c r="R983" s="50" t="str">
        <f>IF(ISBLANK(Data!R983), "", Data!R983)</f>
        <v/>
      </c>
      <c r="S983" s="20">
        <f>Data!W983-Data!CD983</f>
        <v>0</v>
      </c>
      <c r="T983" s="20">
        <f>Data!X983-Data!CE983</f>
        <v>0</v>
      </c>
      <c r="U983" s="20">
        <f>Data!Y983-Data!CF983</f>
        <v>0</v>
      </c>
      <c r="V983" s="20">
        <f>Data!Z983-Data!CG983</f>
        <v>0</v>
      </c>
      <c r="W983" s="20">
        <f>Data!AA983-Data!CH983</f>
        <v>0</v>
      </c>
      <c r="X983" s="20">
        <f>Data!AB983-Data!CI983</f>
        <v>0</v>
      </c>
      <c r="Y983" s="20">
        <f>Data!AC983-Data!CJ983</f>
        <v>0</v>
      </c>
      <c r="Z983" s="20">
        <f>Data!AD983-Data!CK983</f>
        <v>0</v>
      </c>
      <c r="AA983" s="20">
        <f>Data!AE983-Data!CL983</f>
        <v>0</v>
      </c>
      <c r="AB983" s="20">
        <f>Data!AF983-Data!CM983</f>
        <v>0</v>
      </c>
      <c r="AC983" s="20">
        <f>Data!AG983-Data!CN983</f>
        <v>0</v>
      </c>
      <c r="AD983" s="20">
        <f>Data!AH983-Data!CO983</f>
        <v>0</v>
      </c>
      <c r="AE983" s="20">
        <f>Data!AI983-Data!CP983</f>
        <v>0</v>
      </c>
      <c r="AF983" s="20">
        <f>Data!AJ983-Data!CQ983</f>
        <v>0</v>
      </c>
      <c r="AG983" s="20">
        <f>Data!AK983-Data!CR983</f>
        <v>0</v>
      </c>
      <c r="AH983" s="20">
        <f>Data!AL983-Data!CS983</f>
        <v>0</v>
      </c>
      <c r="AI983" s="20">
        <f>Data!AM983-Data!CT983</f>
        <v>0</v>
      </c>
      <c r="AJ983" s="20">
        <f>Data!AN983-Data!CU983</f>
        <v>0</v>
      </c>
      <c r="AK983" s="20">
        <f>Data!AO983-Data!CV983</f>
        <v>0</v>
      </c>
      <c r="AL983" s="20">
        <f>Data!AP983-Data!CW983</f>
        <v>0</v>
      </c>
      <c r="AM983" s="20">
        <f>Data!AQ983-Data!CX983</f>
        <v>0</v>
      </c>
      <c r="AN983" s="20">
        <f>Data!AR983-Data!CY983</f>
        <v>0</v>
      </c>
      <c r="AO983" s="20">
        <f>Data!AS983-Data!CZ983</f>
        <v>0</v>
      </c>
      <c r="AP983" s="20">
        <f>Data!AT983-Data!DA983</f>
        <v>0</v>
      </c>
      <c r="AQ983" s="20">
        <f>Data!AU983-Data!DB983</f>
        <v>0</v>
      </c>
      <c r="AR983" s="20">
        <f>Data!AV983-Data!DC983</f>
        <v>0</v>
      </c>
      <c r="AS983" s="20">
        <f>Data!AW983-Data!DD983</f>
        <v>0</v>
      </c>
      <c r="AT983" s="20">
        <f>Data!AX983-Data!DE983</f>
        <v>0</v>
      </c>
      <c r="AU983" s="20">
        <f>Data!AY983-Data!DF983</f>
        <v>0</v>
      </c>
      <c r="AV983" s="20">
        <f>Data!AZ983-Data!DG983</f>
        <v>0</v>
      </c>
      <c r="AW983" s="20">
        <f>Data!BA983-Data!DH983</f>
        <v>0</v>
      </c>
      <c r="AX983" s="20">
        <f>Data!BB983-Data!DI983</f>
        <v>0</v>
      </c>
      <c r="AY983" s="20">
        <f>Data!BC983-Data!DJ983</f>
        <v>0</v>
      </c>
      <c r="AZ983" s="20">
        <f>Data!BD983-Data!DK983</f>
        <v>0</v>
      </c>
      <c r="BA983" s="20">
        <f>Data!BE983-Data!DL983</f>
        <v>0</v>
      </c>
      <c r="BB983" s="20">
        <f>Data!BF983-Data!DM983</f>
        <v>0</v>
      </c>
      <c r="BC983" s="20">
        <f>Data!BG983-Data!DN983</f>
        <v>0</v>
      </c>
      <c r="BD983" s="20">
        <f>Data!BH983-Data!DO983</f>
        <v>0</v>
      </c>
      <c r="BE983" s="20">
        <f>Data!BI983-Data!DP983</f>
        <v>0</v>
      </c>
      <c r="BF983" s="20">
        <f>Data!BJ983-Data!DQ983</f>
        <v>0</v>
      </c>
      <c r="BG983" s="20">
        <f>Data!BK983-Data!DR983</f>
        <v>0</v>
      </c>
      <c r="BH983" s="20">
        <f>Data!BL983-Data!DS983</f>
        <v>0</v>
      </c>
      <c r="BI983" s="20">
        <f>Data!BM983-Data!DT983</f>
        <v>0</v>
      </c>
      <c r="BJ983" s="20">
        <f>Data!BN983-Data!DU983</f>
        <v>0</v>
      </c>
      <c r="BK983" s="20">
        <f>Data!BO983-Data!DV983</f>
        <v>0</v>
      </c>
      <c r="BL983" s="20">
        <f>Data!BP983-Data!DW983</f>
        <v>0</v>
      </c>
      <c r="BM983" s="20">
        <f>Data!BQ983-Data!DX983</f>
        <v>0</v>
      </c>
      <c r="BN983" s="20">
        <f>Data!BR983-Data!DY983</f>
        <v>0</v>
      </c>
      <c r="BO983" s="20">
        <f>Data!BS983-Data!DZ983</f>
        <v>0</v>
      </c>
      <c r="BP983" s="20">
        <f>Data!BT983-Data!EA983</f>
        <v>0</v>
      </c>
      <c r="BQ983" s="20">
        <f>Data!BU983-Data!EB983</f>
        <v>0</v>
      </c>
      <c r="BR983" s="20">
        <f>Data!BV983-Data!EC983</f>
        <v>0</v>
      </c>
      <c r="BS983" s="20">
        <f>Data!BW983-Data!ED983</f>
        <v>0</v>
      </c>
      <c r="BT983" s="20">
        <f>Data!BX983-Data!EE983</f>
        <v>0</v>
      </c>
      <c r="BU983" s="20">
        <f>Data!BY983-Data!EF983</f>
        <v>0</v>
      </c>
      <c r="BV983" s="20">
        <f>Data!BZ983-Data!EG983</f>
        <v>0</v>
      </c>
      <c r="BW983" s="20">
        <f>Data!CA983-Data!EH983</f>
        <v>0</v>
      </c>
      <c r="BX983" s="20">
        <f>Data!CB983-Data!EI983</f>
        <v>0</v>
      </c>
      <c r="BY983" s="20">
        <f>Data!CC983-Data!EJ983</f>
        <v>0</v>
      </c>
      <c r="BZ983" s="20">
        <f>Data!EK983</f>
        <v>0</v>
      </c>
      <c r="CA983" s="20">
        <f>Data!EL983</f>
        <v>0</v>
      </c>
      <c r="CB983" s="20">
        <f>Data!EM983</f>
        <v>0</v>
      </c>
      <c r="CC983" s="20">
        <f>Data!EN983</f>
        <v>0</v>
      </c>
      <c r="CD983" s="20">
        <f>Data!EO983</f>
        <v>0</v>
      </c>
      <c r="CE983" s="20">
        <f>Data!EP983</f>
        <v>0</v>
      </c>
      <c r="CF983" s="50" t="str">
        <f>IF(ISBLANK(Data!EQ983), "", Data!EQ983)</f>
        <v/>
      </c>
      <c r="CG983" s="50" t="str">
        <f>IF(ISBLANK(Data!ER983), "", Data!ER983)</f>
        <v/>
      </c>
      <c r="CH983" s="61" t="str">
        <f>IF(ISBLANK(Data!ES983), "", Data!ES983)</f>
        <v/>
      </c>
      <c r="CI983" s="61" t="str">
        <f>IF(ISBLANK(Data!ET983), "", Data!ET983)</f>
        <v/>
      </c>
    </row>
    <row r="984" spans="1:87" x14ac:dyDescent="0.45">
      <c r="A984" s="50" t="str">
        <f>IF(ISBLANK(Data!A984), "", Data!A984)</f>
        <v/>
      </c>
      <c r="B984" s="50" t="str">
        <f>IF(ISBLANK(Data!B984), "", Data!B984)</f>
        <v/>
      </c>
      <c r="C984" s="50" t="str">
        <f>IF(ISBLANK(Data!C984), "", Data!C984)</f>
        <v/>
      </c>
      <c r="D984" s="50" t="str">
        <f>IF(ISBLANK(Data!D984), "", Data!D984)</f>
        <v/>
      </c>
      <c r="E984" s="50" t="str">
        <f>IF(ISBLANK(Data!E984), "", Data!E984)</f>
        <v/>
      </c>
      <c r="F984" s="50" t="str">
        <f>IF(ISBLANK(Data!F984), "", Data!F984)</f>
        <v/>
      </c>
      <c r="G984" s="50" t="str">
        <f>IF(ISBLANK(Data!G984), "", Data!G984)</f>
        <v/>
      </c>
      <c r="H984" s="50" t="str">
        <f>IF(ISBLANK(Data!H984), "", Data!H984)</f>
        <v/>
      </c>
      <c r="I984" s="50" t="str">
        <f>IF(ISBLANK(Data!I984), "", Data!I984)</f>
        <v/>
      </c>
      <c r="J984" s="50" t="str">
        <f>IF(ISBLANK(Data!J984), "", Data!J984)</f>
        <v/>
      </c>
      <c r="K984" s="50" t="str">
        <f>IF(ISBLANK(Data!K984), "", Data!K984)</f>
        <v/>
      </c>
      <c r="L984" s="50" t="str">
        <f>IF(ISBLANK(Data!L984), "", Data!L984)</f>
        <v/>
      </c>
      <c r="M984" s="50" t="str">
        <f>IF(ISBLANK(Data!M984), "", Data!M984)</f>
        <v/>
      </c>
      <c r="N984" s="50" t="str">
        <f>IF(ISBLANK(Data!N984), "", Data!N984)</f>
        <v/>
      </c>
      <c r="O984" s="50" t="str">
        <f>IF(ISBLANK(Data!O984), "", Data!O984)</f>
        <v/>
      </c>
      <c r="P984" s="50" t="str">
        <f>IF(ISBLANK(Data!P984), "", Data!P984)</f>
        <v/>
      </c>
      <c r="Q984" s="50" t="str">
        <f>IF(ISBLANK(Data!Q984), "", Data!Q984)</f>
        <v/>
      </c>
      <c r="R984" s="50" t="str">
        <f>IF(ISBLANK(Data!R984), "", Data!R984)</f>
        <v/>
      </c>
      <c r="S984" s="20">
        <f>Data!W984-Data!CD984</f>
        <v>0</v>
      </c>
      <c r="T984" s="20">
        <f>Data!X984-Data!CE984</f>
        <v>0</v>
      </c>
      <c r="U984" s="20">
        <f>Data!Y984-Data!CF984</f>
        <v>0</v>
      </c>
      <c r="V984" s="20">
        <f>Data!Z984-Data!CG984</f>
        <v>0</v>
      </c>
      <c r="W984" s="20">
        <f>Data!AA984-Data!CH984</f>
        <v>0</v>
      </c>
      <c r="X984" s="20">
        <f>Data!AB984-Data!CI984</f>
        <v>0</v>
      </c>
      <c r="Y984" s="20">
        <f>Data!AC984-Data!CJ984</f>
        <v>0</v>
      </c>
      <c r="Z984" s="20">
        <f>Data!AD984-Data!CK984</f>
        <v>0</v>
      </c>
      <c r="AA984" s="20">
        <f>Data!AE984-Data!CL984</f>
        <v>0</v>
      </c>
      <c r="AB984" s="20">
        <f>Data!AF984-Data!CM984</f>
        <v>0</v>
      </c>
      <c r="AC984" s="20">
        <f>Data!AG984-Data!CN984</f>
        <v>0</v>
      </c>
      <c r="AD984" s="20">
        <f>Data!AH984-Data!CO984</f>
        <v>0</v>
      </c>
      <c r="AE984" s="20">
        <f>Data!AI984-Data!CP984</f>
        <v>0</v>
      </c>
      <c r="AF984" s="20">
        <f>Data!AJ984-Data!CQ984</f>
        <v>0</v>
      </c>
      <c r="AG984" s="20">
        <f>Data!AK984-Data!CR984</f>
        <v>0</v>
      </c>
      <c r="AH984" s="20">
        <f>Data!AL984-Data!CS984</f>
        <v>0</v>
      </c>
      <c r="AI984" s="20">
        <f>Data!AM984-Data!CT984</f>
        <v>0</v>
      </c>
      <c r="AJ984" s="20">
        <f>Data!AN984-Data!CU984</f>
        <v>0</v>
      </c>
      <c r="AK984" s="20">
        <f>Data!AO984-Data!CV984</f>
        <v>0</v>
      </c>
      <c r="AL984" s="20">
        <f>Data!AP984-Data!CW984</f>
        <v>0</v>
      </c>
      <c r="AM984" s="20">
        <f>Data!AQ984-Data!CX984</f>
        <v>0</v>
      </c>
      <c r="AN984" s="20">
        <f>Data!AR984-Data!CY984</f>
        <v>0</v>
      </c>
      <c r="AO984" s="20">
        <f>Data!AS984-Data!CZ984</f>
        <v>0</v>
      </c>
      <c r="AP984" s="20">
        <f>Data!AT984-Data!DA984</f>
        <v>0</v>
      </c>
      <c r="AQ984" s="20">
        <f>Data!AU984-Data!DB984</f>
        <v>0</v>
      </c>
      <c r="AR984" s="20">
        <f>Data!AV984-Data!DC984</f>
        <v>0</v>
      </c>
      <c r="AS984" s="20">
        <f>Data!AW984-Data!DD984</f>
        <v>0</v>
      </c>
      <c r="AT984" s="20">
        <f>Data!AX984-Data!DE984</f>
        <v>0</v>
      </c>
      <c r="AU984" s="20">
        <f>Data!AY984-Data!DF984</f>
        <v>0</v>
      </c>
      <c r="AV984" s="20">
        <f>Data!AZ984-Data!DG984</f>
        <v>0</v>
      </c>
      <c r="AW984" s="20">
        <f>Data!BA984-Data!DH984</f>
        <v>0</v>
      </c>
      <c r="AX984" s="20">
        <f>Data!BB984-Data!DI984</f>
        <v>0</v>
      </c>
      <c r="AY984" s="20">
        <f>Data!BC984-Data!DJ984</f>
        <v>0</v>
      </c>
      <c r="AZ984" s="20">
        <f>Data!BD984-Data!DK984</f>
        <v>0</v>
      </c>
      <c r="BA984" s="20">
        <f>Data!BE984-Data!DL984</f>
        <v>0</v>
      </c>
      <c r="BB984" s="20">
        <f>Data!BF984-Data!DM984</f>
        <v>0</v>
      </c>
      <c r="BC984" s="20">
        <f>Data!BG984-Data!DN984</f>
        <v>0</v>
      </c>
      <c r="BD984" s="20">
        <f>Data!BH984-Data!DO984</f>
        <v>0</v>
      </c>
      <c r="BE984" s="20">
        <f>Data!BI984-Data!DP984</f>
        <v>0</v>
      </c>
      <c r="BF984" s="20">
        <f>Data!BJ984-Data!DQ984</f>
        <v>0</v>
      </c>
      <c r="BG984" s="20">
        <f>Data!BK984-Data!DR984</f>
        <v>0</v>
      </c>
      <c r="BH984" s="20">
        <f>Data!BL984-Data!DS984</f>
        <v>0</v>
      </c>
      <c r="BI984" s="20">
        <f>Data!BM984-Data!DT984</f>
        <v>0</v>
      </c>
      <c r="BJ984" s="20">
        <f>Data!BN984-Data!DU984</f>
        <v>0</v>
      </c>
      <c r="BK984" s="20">
        <f>Data!BO984-Data!DV984</f>
        <v>0</v>
      </c>
      <c r="BL984" s="20">
        <f>Data!BP984-Data!DW984</f>
        <v>0</v>
      </c>
      <c r="BM984" s="20">
        <f>Data!BQ984-Data!DX984</f>
        <v>0</v>
      </c>
      <c r="BN984" s="20">
        <f>Data!BR984-Data!DY984</f>
        <v>0</v>
      </c>
      <c r="BO984" s="20">
        <f>Data!BS984-Data!DZ984</f>
        <v>0</v>
      </c>
      <c r="BP984" s="20">
        <f>Data!BT984-Data!EA984</f>
        <v>0</v>
      </c>
      <c r="BQ984" s="20">
        <f>Data!BU984-Data!EB984</f>
        <v>0</v>
      </c>
      <c r="BR984" s="20">
        <f>Data!BV984-Data!EC984</f>
        <v>0</v>
      </c>
      <c r="BS984" s="20">
        <f>Data!BW984-Data!ED984</f>
        <v>0</v>
      </c>
      <c r="BT984" s="20">
        <f>Data!BX984-Data!EE984</f>
        <v>0</v>
      </c>
      <c r="BU984" s="20">
        <f>Data!BY984-Data!EF984</f>
        <v>0</v>
      </c>
      <c r="BV984" s="20">
        <f>Data!BZ984-Data!EG984</f>
        <v>0</v>
      </c>
      <c r="BW984" s="20">
        <f>Data!CA984-Data!EH984</f>
        <v>0</v>
      </c>
      <c r="BX984" s="20">
        <f>Data!CB984-Data!EI984</f>
        <v>0</v>
      </c>
      <c r="BY984" s="20">
        <f>Data!CC984-Data!EJ984</f>
        <v>0</v>
      </c>
      <c r="BZ984" s="20">
        <f>Data!EK984</f>
        <v>0</v>
      </c>
      <c r="CA984" s="20">
        <f>Data!EL984</f>
        <v>0</v>
      </c>
      <c r="CB984" s="20">
        <f>Data!EM984</f>
        <v>0</v>
      </c>
      <c r="CC984" s="20">
        <f>Data!EN984</f>
        <v>0</v>
      </c>
      <c r="CD984" s="20">
        <f>Data!EO984</f>
        <v>0</v>
      </c>
      <c r="CE984" s="20">
        <f>Data!EP984</f>
        <v>0</v>
      </c>
      <c r="CF984" s="50" t="str">
        <f>IF(ISBLANK(Data!EQ984), "", Data!EQ984)</f>
        <v/>
      </c>
      <c r="CG984" s="50" t="str">
        <f>IF(ISBLANK(Data!ER984), "", Data!ER984)</f>
        <v/>
      </c>
      <c r="CH984" s="61" t="str">
        <f>IF(ISBLANK(Data!ES984), "", Data!ES984)</f>
        <v/>
      </c>
      <c r="CI984" s="61" t="str">
        <f>IF(ISBLANK(Data!ET984), "", Data!ET984)</f>
        <v/>
      </c>
    </row>
    <row r="985" spans="1:87" x14ac:dyDescent="0.45">
      <c r="A985" s="50" t="str">
        <f>IF(ISBLANK(Data!A985), "", Data!A985)</f>
        <v/>
      </c>
      <c r="B985" s="50" t="str">
        <f>IF(ISBLANK(Data!B985), "", Data!B985)</f>
        <v/>
      </c>
      <c r="C985" s="50" t="str">
        <f>IF(ISBLANK(Data!C985), "", Data!C985)</f>
        <v/>
      </c>
      <c r="D985" s="50" t="str">
        <f>IF(ISBLANK(Data!D985), "", Data!D985)</f>
        <v/>
      </c>
      <c r="E985" s="50" t="str">
        <f>IF(ISBLANK(Data!E985), "", Data!E985)</f>
        <v/>
      </c>
      <c r="F985" s="50" t="str">
        <f>IF(ISBLANK(Data!F985), "", Data!F985)</f>
        <v/>
      </c>
      <c r="G985" s="50" t="str">
        <f>IF(ISBLANK(Data!G985), "", Data!G985)</f>
        <v/>
      </c>
      <c r="H985" s="50" t="str">
        <f>IF(ISBLANK(Data!H985), "", Data!H985)</f>
        <v/>
      </c>
      <c r="I985" s="50" t="str">
        <f>IF(ISBLANK(Data!I985), "", Data!I985)</f>
        <v/>
      </c>
      <c r="J985" s="50" t="str">
        <f>IF(ISBLANK(Data!J985), "", Data!J985)</f>
        <v/>
      </c>
      <c r="K985" s="50" t="str">
        <f>IF(ISBLANK(Data!K985), "", Data!K985)</f>
        <v/>
      </c>
      <c r="L985" s="50" t="str">
        <f>IF(ISBLANK(Data!L985), "", Data!L985)</f>
        <v/>
      </c>
      <c r="M985" s="50" t="str">
        <f>IF(ISBLANK(Data!M985), "", Data!M985)</f>
        <v/>
      </c>
      <c r="N985" s="50" t="str">
        <f>IF(ISBLANK(Data!N985), "", Data!N985)</f>
        <v/>
      </c>
      <c r="O985" s="50" t="str">
        <f>IF(ISBLANK(Data!O985), "", Data!O985)</f>
        <v/>
      </c>
      <c r="P985" s="50" t="str">
        <f>IF(ISBLANK(Data!P985), "", Data!P985)</f>
        <v/>
      </c>
      <c r="Q985" s="50" t="str">
        <f>IF(ISBLANK(Data!Q985), "", Data!Q985)</f>
        <v/>
      </c>
      <c r="R985" s="50" t="str">
        <f>IF(ISBLANK(Data!R985), "", Data!R985)</f>
        <v/>
      </c>
      <c r="S985" s="20">
        <f>Data!W985-Data!CD985</f>
        <v>0</v>
      </c>
      <c r="T985" s="20">
        <f>Data!X985-Data!CE985</f>
        <v>0</v>
      </c>
      <c r="U985" s="20">
        <f>Data!Y985-Data!CF985</f>
        <v>0</v>
      </c>
      <c r="V985" s="20">
        <f>Data!Z985-Data!CG985</f>
        <v>0</v>
      </c>
      <c r="W985" s="20">
        <f>Data!AA985-Data!CH985</f>
        <v>0</v>
      </c>
      <c r="X985" s="20">
        <f>Data!AB985-Data!CI985</f>
        <v>0</v>
      </c>
      <c r="Y985" s="20">
        <f>Data!AC985-Data!CJ985</f>
        <v>0</v>
      </c>
      <c r="Z985" s="20">
        <f>Data!AD985-Data!CK985</f>
        <v>0</v>
      </c>
      <c r="AA985" s="20">
        <f>Data!AE985-Data!CL985</f>
        <v>0</v>
      </c>
      <c r="AB985" s="20">
        <f>Data!AF985-Data!CM985</f>
        <v>0</v>
      </c>
      <c r="AC985" s="20">
        <f>Data!AG985-Data!CN985</f>
        <v>0</v>
      </c>
      <c r="AD985" s="20">
        <f>Data!AH985-Data!CO985</f>
        <v>0</v>
      </c>
      <c r="AE985" s="20">
        <f>Data!AI985-Data!CP985</f>
        <v>0</v>
      </c>
      <c r="AF985" s="20">
        <f>Data!AJ985-Data!CQ985</f>
        <v>0</v>
      </c>
      <c r="AG985" s="20">
        <f>Data!AK985-Data!CR985</f>
        <v>0</v>
      </c>
      <c r="AH985" s="20">
        <f>Data!AL985-Data!CS985</f>
        <v>0</v>
      </c>
      <c r="AI985" s="20">
        <f>Data!AM985-Data!CT985</f>
        <v>0</v>
      </c>
      <c r="AJ985" s="20">
        <f>Data!AN985-Data!CU985</f>
        <v>0</v>
      </c>
      <c r="AK985" s="20">
        <f>Data!AO985-Data!CV985</f>
        <v>0</v>
      </c>
      <c r="AL985" s="20">
        <f>Data!AP985-Data!CW985</f>
        <v>0</v>
      </c>
      <c r="AM985" s="20">
        <f>Data!AQ985-Data!CX985</f>
        <v>0</v>
      </c>
      <c r="AN985" s="20">
        <f>Data!AR985-Data!CY985</f>
        <v>0</v>
      </c>
      <c r="AO985" s="20">
        <f>Data!AS985-Data!CZ985</f>
        <v>0</v>
      </c>
      <c r="AP985" s="20">
        <f>Data!AT985-Data!DA985</f>
        <v>0</v>
      </c>
      <c r="AQ985" s="20">
        <f>Data!AU985-Data!DB985</f>
        <v>0</v>
      </c>
      <c r="AR985" s="20">
        <f>Data!AV985-Data!DC985</f>
        <v>0</v>
      </c>
      <c r="AS985" s="20">
        <f>Data!AW985-Data!DD985</f>
        <v>0</v>
      </c>
      <c r="AT985" s="20">
        <f>Data!AX985-Data!DE985</f>
        <v>0</v>
      </c>
      <c r="AU985" s="20">
        <f>Data!AY985-Data!DF985</f>
        <v>0</v>
      </c>
      <c r="AV985" s="20">
        <f>Data!AZ985-Data!DG985</f>
        <v>0</v>
      </c>
      <c r="AW985" s="20">
        <f>Data!BA985-Data!DH985</f>
        <v>0</v>
      </c>
      <c r="AX985" s="20">
        <f>Data!BB985-Data!DI985</f>
        <v>0</v>
      </c>
      <c r="AY985" s="20">
        <f>Data!BC985-Data!DJ985</f>
        <v>0</v>
      </c>
      <c r="AZ985" s="20">
        <f>Data!BD985-Data!DK985</f>
        <v>0</v>
      </c>
      <c r="BA985" s="20">
        <f>Data!BE985-Data!DL985</f>
        <v>0</v>
      </c>
      <c r="BB985" s="20">
        <f>Data!BF985-Data!DM985</f>
        <v>0</v>
      </c>
      <c r="BC985" s="20">
        <f>Data!BG985-Data!DN985</f>
        <v>0</v>
      </c>
      <c r="BD985" s="20">
        <f>Data!BH985-Data!DO985</f>
        <v>0</v>
      </c>
      <c r="BE985" s="20">
        <f>Data!BI985-Data!DP985</f>
        <v>0</v>
      </c>
      <c r="BF985" s="20">
        <f>Data!BJ985-Data!DQ985</f>
        <v>0</v>
      </c>
      <c r="BG985" s="20">
        <f>Data!BK985-Data!DR985</f>
        <v>0</v>
      </c>
      <c r="BH985" s="20">
        <f>Data!BL985-Data!DS985</f>
        <v>0</v>
      </c>
      <c r="BI985" s="20">
        <f>Data!BM985-Data!DT985</f>
        <v>0</v>
      </c>
      <c r="BJ985" s="20">
        <f>Data!BN985-Data!DU985</f>
        <v>0</v>
      </c>
      <c r="BK985" s="20">
        <f>Data!BO985-Data!DV985</f>
        <v>0</v>
      </c>
      <c r="BL985" s="20">
        <f>Data!BP985-Data!DW985</f>
        <v>0</v>
      </c>
      <c r="BM985" s="20">
        <f>Data!BQ985-Data!DX985</f>
        <v>0</v>
      </c>
      <c r="BN985" s="20">
        <f>Data!BR985-Data!DY985</f>
        <v>0</v>
      </c>
      <c r="BO985" s="20">
        <f>Data!BS985-Data!DZ985</f>
        <v>0</v>
      </c>
      <c r="BP985" s="20">
        <f>Data!BT985-Data!EA985</f>
        <v>0</v>
      </c>
      <c r="BQ985" s="20">
        <f>Data!BU985-Data!EB985</f>
        <v>0</v>
      </c>
      <c r="BR985" s="20">
        <f>Data!BV985-Data!EC985</f>
        <v>0</v>
      </c>
      <c r="BS985" s="20">
        <f>Data!BW985-Data!ED985</f>
        <v>0</v>
      </c>
      <c r="BT985" s="20">
        <f>Data!BX985-Data!EE985</f>
        <v>0</v>
      </c>
      <c r="BU985" s="20">
        <f>Data!BY985-Data!EF985</f>
        <v>0</v>
      </c>
      <c r="BV985" s="20">
        <f>Data!BZ985-Data!EG985</f>
        <v>0</v>
      </c>
      <c r="BW985" s="20">
        <f>Data!CA985-Data!EH985</f>
        <v>0</v>
      </c>
      <c r="BX985" s="20">
        <f>Data!CB985-Data!EI985</f>
        <v>0</v>
      </c>
      <c r="BY985" s="20">
        <f>Data!CC985-Data!EJ985</f>
        <v>0</v>
      </c>
      <c r="BZ985" s="20">
        <f>Data!EK985</f>
        <v>0</v>
      </c>
      <c r="CA985" s="20">
        <f>Data!EL985</f>
        <v>0</v>
      </c>
      <c r="CB985" s="20">
        <f>Data!EM985</f>
        <v>0</v>
      </c>
      <c r="CC985" s="20">
        <f>Data!EN985</f>
        <v>0</v>
      </c>
      <c r="CD985" s="20">
        <f>Data!EO985</f>
        <v>0</v>
      </c>
      <c r="CE985" s="20">
        <f>Data!EP985</f>
        <v>0</v>
      </c>
      <c r="CF985" s="50" t="str">
        <f>IF(ISBLANK(Data!EQ985), "", Data!EQ985)</f>
        <v/>
      </c>
      <c r="CG985" s="50" t="str">
        <f>IF(ISBLANK(Data!ER985), "", Data!ER985)</f>
        <v/>
      </c>
      <c r="CH985" s="61" t="str">
        <f>IF(ISBLANK(Data!ES985), "", Data!ES985)</f>
        <v/>
      </c>
      <c r="CI985" s="61" t="str">
        <f>IF(ISBLANK(Data!ET985), "", Data!ET985)</f>
        <v/>
      </c>
    </row>
    <row r="986" spans="1:87" x14ac:dyDescent="0.45">
      <c r="A986" s="50" t="str">
        <f>IF(ISBLANK(Data!A986), "", Data!A986)</f>
        <v/>
      </c>
      <c r="B986" s="50" t="str">
        <f>IF(ISBLANK(Data!B986), "", Data!B986)</f>
        <v/>
      </c>
      <c r="C986" s="50" t="str">
        <f>IF(ISBLANK(Data!C986), "", Data!C986)</f>
        <v/>
      </c>
      <c r="D986" s="50" t="str">
        <f>IF(ISBLANK(Data!D986), "", Data!D986)</f>
        <v/>
      </c>
      <c r="E986" s="50" t="str">
        <f>IF(ISBLANK(Data!E986), "", Data!E986)</f>
        <v/>
      </c>
      <c r="F986" s="50" t="str">
        <f>IF(ISBLANK(Data!F986), "", Data!F986)</f>
        <v/>
      </c>
      <c r="G986" s="50" t="str">
        <f>IF(ISBLANK(Data!G986), "", Data!G986)</f>
        <v/>
      </c>
      <c r="H986" s="50" t="str">
        <f>IF(ISBLANK(Data!H986), "", Data!H986)</f>
        <v/>
      </c>
      <c r="I986" s="50" t="str">
        <f>IF(ISBLANK(Data!I986), "", Data!I986)</f>
        <v/>
      </c>
      <c r="J986" s="50" t="str">
        <f>IF(ISBLANK(Data!J986), "", Data!J986)</f>
        <v/>
      </c>
      <c r="K986" s="50" t="str">
        <f>IF(ISBLANK(Data!K986), "", Data!K986)</f>
        <v/>
      </c>
      <c r="L986" s="50" t="str">
        <f>IF(ISBLANK(Data!L986), "", Data!L986)</f>
        <v/>
      </c>
      <c r="M986" s="50" t="str">
        <f>IF(ISBLANK(Data!M986), "", Data!M986)</f>
        <v/>
      </c>
      <c r="N986" s="50" t="str">
        <f>IF(ISBLANK(Data!N986), "", Data!N986)</f>
        <v/>
      </c>
      <c r="O986" s="50" t="str">
        <f>IF(ISBLANK(Data!O986), "", Data!O986)</f>
        <v/>
      </c>
      <c r="P986" s="50" t="str">
        <f>IF(ISBLANK(Data!P986), "", Data!P986)</f>
        <v/>
      </c>
      <c r="Q986" s="50" t="str">
        <f>IF(ISBLANK(Data!Q986), "", Data!Q986)</f>
        <v/>
      </c>
      <c r="R986" s="50" t="str">
        <f>IF(ISBLANK(Data!R986), "", Data!R986)</f>
        <v/>
      </c>
      <c r="S986" s="20">
        <f>Data!W986-Data!CD986</f>
        <v>0</v>
      </c>
      <c r="T986" s="20">
        <f>Data!X986-Data!CE986</f>
        <v>0</v>
      </c>
      <c r="U986" s="20">
        <f>Data!Y986-Data!CF986</f>
        <v>0</v>
      </c>
      <c r="V986" s="20">
        <f>Data!Z986-Data!CG986</f>
        <v>0</v>
      </c>
      <c r="W986" s="20">
        <f>Data!AA986-Data!CH986</f>
        <v>0</v>
      </c>
      <c r="X986" s="20">
        <f>Data!AB986-Data!CI986</f>
        <v>0</v>
      </c>
      <c r="Y986" s="20">
        <f>Data!AC986-Data!CJ986</f>
        <v>0</v>
      </c>
      <c r="Z986" s="20">
        <f>Data!AD986-Data!CK986</f>
        <v>0</v>
      </c>
      <c r="AA986" s="20">
        <f>Data!AE986-Data!CL986</f>
        <v>0</v>
      </c>
      <c r="AB986" s="20">
        <f>Data!AF986-Data!CM986</f>
        <v>0</v>
      </c>
      <c r="AC986" s="20">
        <f>Data!AG986-Data!CN986</f>
        <v>0</v>
      </c>
      <c r="AD986" s="20">
        <f>Data!AH986-Data!CO986</f>
        <v>0</v>
      </c>
      <c r="AE986" s="20">
        <f>Data!AI986-Data!CP986</f>
        <v>0</v>
      </c>
      <c r="AF986" s="20">
        <f>Data!AJ986-Data!CQ986</f>
        <v>0</v>
      </c>
      <c r="AG986" s="20">
        <f>Data!AK986-Data!CR986</f>
        <v>0</v>
      </c>
      <c r="AH986" s="20">
        <f>Data!AL986-Data!CS986</f>
        <v>0</v>
      </c>
      <c r="AI986" s="20">
        <f>Data!AM986-Data!CT986</f>
        <v>0</v>
      </c>
      <c r="AJ986" s="20">
        <f>Data!AN986-Data!CU986</f>
        <v>0</v>
      </c>
      <c r="AK986" s="20">
        <f>Data!AO986-Data!CV986</f>
        <v>0</v>
      </c>
      <c r="AL986" s="20">
        <f>Data!AP986-Data!CW986</f>
        <v>0</v>
      </c>
      <c r="AM986" s="20">
        <f>Data!AQ986-Data!CX986</f>
        <v>0</v>
      </c>
      <c r="AN986" s="20">
        <f>Data!AR986-Data!CY986</f>
        <v>0</v>
      </c>
      <c r="AO986" s="20">
        <f>Data!AS986-Data!CZ986</f>
        <v>0</v>
      </c>
      <c r="AP986" s="20">
        <f>Data!AT986-Data!DA986</f>
        <v>0</v>
      </c>
      <c r="AQ986" s="20">
        <f>Data!AU986-Data!DB986</f>
        <v>0</v>
      </c>
      <c r="AR986" s="20">
        <f>Data!AV986-Data!DC986</f>
        <v>0</v>
      </c>
      <c r="AS986" s="20">
        <f>Data!AW986-Data!DD986</f>
        <v>0</v>
      </c>
      <c r="AT986" s="20">
        <f>Data!AX986-Data!DE986</f>
        <v>0</v>
      </c>
      <c r="AU986" s="20">
        <f>Data!AY986-Data!DF986</f>
        <v>0</v>
      </c>
      <c r="AV986" s="20">
        <f>Data!AZ986-Data!DG986</f>
        <v>0</v>
      </c>
      <c r="AW986" s="20">
        <f>Data!BA986-Data!DH986</f>
        <v>0</v>
      </c>
      <c r="AX986" s="20">
        <f>Data!BB986-Data!DI986</f>
        <v>0</v>
      </c>
      <c r="AY986" s="20">
        <f>Data!BC986-Data!DJ986</f>
        <v>0</v>
      </c>
      <c r="AZ986" s="20">
        <f>Data!BD986-Data!DK986</f>
        <v>0</v>
      </c>
      <c r="BA986" s="20">
        <f>Data!BE986-Data!DL986</f>
        <v>0</v>
      </c>
      <c r="BB986" s="20">
        <f>Data!BF986-Data!DM986</f>
        <v>0</v>
      </c>
      <c r="BC986" s="20">
        <f>Data!BG986-Data!DN986</f>
        <v>0</v>
      </c>
      <c r="BD986" s="20">
        <f>Data!BH986-Data!DO986</f>
        <v>0</v>
      </c>
      <c r="BE986" s="20">
        <f>Data!BI986-Data!DP986</f>
        <v>0</v>
      </c>
      <c r="BF986" s="20">
        <f>Data!BJ986-Data!DQ986</f>
        <v>0</v>
      </c>
      <c r="BG986" s="20">
        <f>Data!BK986-Data!DR986</f>
        <v>0</v>
      </c>
      <c r="BH986" s="20">
        <f>Data!BL986-Data!DS986</f>
        <v>0</v>
      </c>
      <c r="BI986" s="20">
        <f>Data!BM986-Data!DT986</f>
        <v>0</v>
      </c>
      <c r="BJ986" s="20">
        <f>Data!BN986-Data!DU986</f>
        <v>0</v>
      </c>
      <c r="BK986" s="20">
        <f>Data!BO986-Data!DV986</f>
        <v>0</v>
      </c>
      <c r="BL986" s="20">
        <f>Data!BP986-Data!DW986</f>
        <v>0</v>
      </c>
      <c r="BM986" s="20">
        <f>Data!BQ986-Data!DX986</f>
        <v>0</v>
      </c>
      <c r="BN986" s="20">
        <f>Data!BR986-Data!DY986</f>
        <v>0</v>
      </c>
      <c r="BO986" s="20">
        <f>Data!BS986-Data!DZ986</f>
        <v>0</v>
      </c>
      <c r="BP986" s="20">
        <f>Data!BT986-Data!EA986</f>
        <v>0</v>
      </c>
      <c r="BQ986" s="20">
        <f>Data!BU986-Data!EB986</f>
        <v>0</v>
      </c>
      <c r="BR986" s="20">
        <f>Data!BV986-Data!EC986</f>
        <v>0</v>
      </c>
      <c r="BS986" s="20">
        <f>Data!BW986-Data!ED986</f>
        <v>0</v>
      </c>
      <c r="BT986" s="20">
        <f>Data!BX986-Data!EE986</f>
        <v>0</v>
      </c>
      <c r="BU986" s="20">
        <f>Data!BY986-Data!EF986</f>
        <v>0</v>
      </c>
      <c r="BV986" s="20">
        <f>Data!BZ986-Data!EG986</f>
        <v>0</v>
      </c>
      <c r="BW986" s="20">
        <f>Data!CA986-Data!EH986</f>
        <v>0</v>
      </c>
      <c r="BX986" s="20">
        <f>Data!CB986-Data!EI986</f>
        <v>0</v>
      </c>
      <c r="BY986" s="20">
        <f>Data!CC986-Data!EJ986</f>
        <v>0</v>
      </c>
      <c r="BZ986" s="20">
        <f>Data!EK986</f>
        <v>0</v>
      </c>
      <c r="CA986" s="20">
        <f>Data!EL986</f>
        <v>0</v>
      </c>
      <c r="CB986" s="20">
        <f>Data!EM986</f>
        <v>0</v>
      </c>
      <c r="CC986" s="20">
        <f>Data!EN986</f>
        <v>0</v>
      </c>
      <c r="CD986" s="20">
        <f>Data!EO986</f>
        <v>0</v>
      </c>
      <c r="CE986" s="20">
        <f>Data!EP986</f>
        <v>0</v>
      </c>
      <c r="CF986" s="50" t="str">
        <f>IF(ISBLANK(Data!EQ986), "", Data!EQ986)</f>
        <v/>
      </c>
      <c r="CG986" s="50" t="str">
        <f>IF(ISBLANK(Data!ER986), "", Data!ER986)</f>
        <v/>
      </c>
      <c r="CH986" s="61" t="str">
        <f>IF(ISBLANK(Data!ES986), "", Data!ES986)</f>
        <v/>
      </c>
      <c r="CI986" s="61" t="str">
        <f>IF(ISBLANK(Data!ET986), "", Data!ET986)</f>
        <v/>
      </c>
    </row>
    <row r="987" spans="1:87" x14ac:dyDescent="0.45">
      <c r="A987" s="50" t="str">
        <f>IF(ISBLANK(Data!A987), "", Data!A987)</f>
        <v/>
      </c>
      <c r="B987" s="50" t="str">
        <f>IF(ISBLANK(Data!B987), "", Data!B987)</f>
        <v/>
      </c>
      <c r="C987" s="50" t="str">
        <f>IF(ISBLANK(Data!C987), "", Data!C987)</f>
        <v/>
      </c>
      <c r="D987" s="50" t="str">
        <f>IF(ISBLANK(Data!D987), "", Data!D987)</f>
        <v/>
      </c>
      <c r="E987" s="50" t="str">
        <f>IF(ISBLANK(Data!E987), "", Data!E987)</f>
        <v/>
      </c>
      <c r="F987" s="50" t="str">
        <f>IF(ISBLANK(Data!F987), "", Data!F987)</f>
        <v/>
      </c>
      <c r="G987" s="50" t="str">
        <f>IF(ISBLANK(Data!G987), "", Data!G987)</f>
        <v/>
      </c>
      <c r="H987" s="50" t="str">
        <f>IF(ISBLANK(Data!H987), "", Data!H987)</f>
        <v/>
      </c>
      <c r="I987" s="50" t="str">
        <f>IF(ISBLANK(Data!I987), "", Data!I987)</f>
        <v/>
      </c>
      <c r="J987" s="50" t="str">
        <f>IF(ISBLANK(Data!J987), "", Data!J987)</f>
        <v/>
      </c>
      <c r="K987" s="50" t="str">
        <f>IF(ISBLANK(Data!K987), "", Data!K987)</f>
        <v/>
      </c>
      <c r="L987" s="50" t="str">
        <f>IF(ISBLANK(Data!L987), "", Data!L987)</f>
        <v/>
      </c>
      <c r="M987" s="50" t="str">
        <f>IF(ISBLANK(Data!M987), "", Data!M987)</f>
        <v/>
      </c>
      <c r="N987" s="50" t="str">
        <f>IF(ISBLANK(Data!N987), "", Data!N987)</f>
        <v/>
      </c>
      <c r="O987" s="50" t="str">
        <f>IF(ISBLANK(Data!O987), "", Data!O987)</f>
        <v/>
      </c>
      <c r="P987" s="50" t="str">
        <f>IF(ISBLANK(Data!P987), "", Data!P987)</f>
        <v/>
      </c>
      <c r="Q987" s="50" t="str">
        <f>IF(ISBLANK(Data!Q987), "", Data!Q987)</f>
        <v/>
      </c>
      <c r="R987" s="50" t="str">
        <f>IF(ISBLANK(Data!R987), "", Data!R987)</f>
        <v/>
      </c>
      <c r="S987" s="20">
        <f>Data!W987-Data!CD987</f>
        <v>0</v>
      </c>
      <c r="T987" s="20">
        <f>Data!X987-Data!CE987</f>
        <v>0</v>
      </c>
      <c r="U987" s="20">
        <f>Data!Y987-Data!CF987</f>
        <v>0</v>
      </c>
      <c r="V987" s="20">
        <f>Data!Z987-Data!CG987</f>
        <v>0</v>
      </c>
      <c r="W987" s="20">
        <f>Data!AA987-Data!CH987</f>
        <v>0</v>
      </c>
      <c r="X987" s="20">
        <f>Data!AB987-Data!CI987</f>
        <v>0</v>
      </c>
      <c r="Y987" s="20">
        <f>Data!AC987-Data!CJ987</f>
        <v>0</v>
      </c>
      <c r="Z987" s="20">
        <f>Data!AD987-Data!CK987</f>
        <v>0</v>
      </c>
      <c r="AA987" s="20">
        <f>Data!AE987-Data!CL987</f>
        <v>0</v>
      </c>
      <c r="AB987" s="20">
        <f>Data!AF987-Data!CM987</f>
        <v>0</v>
      </c>
      <c r="AC987" s="20">
        <f>Data!AG987-Data!CN987</f>
        <v>0</v>
      </c>
      <c r="AD987" s="20">
        <f>Data!AH987-Data!CO987</f>
        <v>0</v>
      </c>
      <c r="AE987" s="20">
        <f>Data!AI987-Data!CP987</f>
        <v>0</v>
      </c>
      <c r="AF987" s="20">
        <f>Data!AJ987-Data!CQ987</f>
        <v>0</v>
      </c>
      <c r="AG987" s="20">
        <f>Data!AK987-Data!CR987</f>
        <v>0</v>
      </c>
      <c r="AH987" s="20">
        <f>Data!AL987-Data!CS987</f>
        <v>0</v>
      </c>
      <c r="AI987" s="20">
        <f>Data!AM987-Data!CT987</f>
        <v>0</v>
      </c>
      <c r="AJ987" s="20">
        <f>Data!AN987-Data!CU987</f>
        <v>0</v>
      </c>
      <c r="AK987" s="20">
        <f>Data!AO987-Data!CV987</f>
        <v>0</v>
      </c>
      <c r="AL987" s="20">
        <f>Data!AP987-Data!CW987</f>
        <v>0</v>
      </c>
      <c r="AM987" s="20">
        <f>Data!AQ987-Data!CX987</f>
        <v>0</v>
      </c>
      <c r="AN987" s="20">
        <f>Data!AR987-Data!CY987</f>
        <v>0</v>
      </c>
      <c r="AO987" s="20">
        <f>Data!AS987-Data!CZ987</f>
        <v>0</v>
      </c>
      <c r="AP987" s="20">
        <f>Data!AT987-Data!DA987</f>
        <v>0</v>
      </c>
      <c r="AQ987" s="20">
        <f>Data!AU987-Data!DB987</f>
        <v>0</v>
      </c>
      <c r="AR987" s="20">
        <f>Data!AV987-Data!DC987</f>
        <v>0</v>
      </c>
      <c r="AS987" s="20">
        <f>Data!AW987-Data!DD987</f>
        <v>0</v>
      </c>
      <c r="AT987" s="20">
        <f>Data!AX987-Data!DE987</f>
        <v>0</v>
      </c>
      <c r="AU987" s="20">
        <f>Data!AY987-Data!DF987</f>
        <v>0</v>
      </c>
      <c r="AV987" s="20">
        <f>Data!AZ987-Data!DG987</f>
        <v>0</v>
      </c>
      <c r="AW987" s="20">
        <f>Data!BA987-Data!DH987</f>
        <v>0</v>
      </c>
      <c r="AX987" s="20">
        <f>Data!BB987-Data!DI987</f>
        <v>0</v>
      </c>
      <c r="AY987" s="20">
        <f>Data!BC987-Data!DJ987</f>
        <v>0</v>
      </c>
      <c r="AZ987" s="20">
        <f>Data!BD987-Data!DK987</f>
        <v>0</v>
      </c>
      <c r="BA987" s="20">
        <f>Data!BE987-Data!DL987</f>
        <v>0</v>
      </c>
      <c r="BB987" s="20">
        <f>Data!BF987-Data!DM987</f>
        <v>0</v>
      </c>
      <c r="BC987" s="20">
        <f>Data!BG987-Data!DN987</f>
        <v>0</v>
      </c>
      <c r="BD987" s="20">
        <f>Data!BH987-Data!DO987</f>
        <v>0</v>
      </c>
      <c r="BE987" s="20">
        <f>Data!BI987-Data!DP987</f>
        <v>0</v>
      </c>
      <c r="BF987" s="20">
        <f>Data!BJ987-Data!DQ987</f>
        <v>0</v>
      </c>
      <c r="BG987" s="20">
        <f>Data!BK987-Data!DR987</f>
        <v>0</v>
      </c>
      <c r="BH987" s="20">
        <f>Data!BL987-Data!DS987</f>
        <v>0</v>
      </c>
      <c r="BI987" s="20">
        <f>Data!BM987-Data!DT987</f>
        <v>0</v>
      </c>
      <c r="BJ987" s="20">
        <f>Data!BN987-Data!DU987</f>
        <v>0</v>
      </c>
      <c r="BK987" s="20">
        <f>Data!BO987-Data!DV987</f>
        <v>0</v>
      </c>
      <c r="BL987" s="20">
        <f>Data!BP987-Data!DW987</f>
        <v>0</v>
      </c>
      <c r="BM987" s="20">
        <f>Data!BQ987-Data!DX987</f>
        <v>0</v>
      </c>
      <c r="BN987" s="20">
        <f>Data!BR987-Data!DY987</f>
        <v>0</v>
      </c>
      <c r="BO987" s="20">
        <f>Data!BS987-Data!DZ987</f>
        <v>0</v>
      </c>
      <c r="BP987" s="20">
        <f>Data!BT987-Data!EA987</f>
        <v>0</v>
      </c>
      <c r="BQ987" s="20">
        <f>Data!BU987-Data!EB987</f>
        <v>0</v>
      </c>
      <c r="BR987" s="20">
        <f>Data!BV987-Data!EC987</f>
        <v>0</v>
      </c>
      <c r="BS987" s="20">
        <f>Data!BW987-Data!ED987</f>
        <v>0</v>
      </c>
      <c r="BT987" s="20">
        <f>Data!BX987-Data!EE987</f>
        <v>0</v>
      </c>
      <c r="BU987" s="20">
        <f>Data!BY987-Data!EF987</f>
        <v>0</v>
      </c>
      <c r="BV987" s="20">
        <f>Data!BZ987-Data!EG987</f>
        <v>0</v>
      </c>
      <c r="BW987" s="20">
        <f>Data!CA987-Data!EH987</f>
        <v>0</v>
      </c>
      <c r="BX987" s="20">
        <f>Data!CB987-Data!EI987</f>
        <v>0</v>
      </c>
      <c r="BY987" s="20">
        <f>Data!CC987-Data!EJ987</f>
        <v>0</v>
      </c>
      <c r="BZ987" s="20">
        <f>Data!EK987</f>
        <v>0</v>
      </c>
      <c r="CA987" s="20">
        <f>Data!EL987</f>
        <v>0</v>
      </c>
      <c r="CB987" s="20">
        <f>Data!EM987</f>
        <v>0</v>
      </c>
      <c r="CC987" s="20">
        <f>Data!EN987</f>
        <v>0</v>
      </c>
      <c r="CD987" s="20">
        <f>Data!EO987</f>
        <v>0</v>
      </c>
      <c r="CE987" s="20">
        <f>Data!EP987</f>
        <v>0</v>
      </c>
      <c r="CF987" s="50" t="str">
        <f>IF(ISBLANK(Data!EQ987), "", Data!EQ987)</f>
        <v/>
      </c>
      <c r="CG987" s="50" t="str">
        <f>IF(ISBLANK(Data!ER987), "", Data!ER987)</f>
        <v/>
      </c>
      <c r="CH987" s="61" t="str">
        <f>IF(ISBLANK(Data!ES987), "", Data!ES987)</f>
        <v/>
      </c>
      <c r="CI987" s="61" t="str">
        <f>IF(ISBLANK(Data!ET987), "", Data!ET987)</f>
        <v/>
      </c>
    </row>
    <row r="988" spans="1:87" x14ac:dyDescent="0.45">
      <c r="A988" s="50" t="str">
        <f>IF(ISBLANK(Data!A988), "", Data!A988)</f>
        <v/>
      </c>
      <c r="B988" s="50" t="str">
        <f>IF(ISBLANK(Data!B988), "", Data!B988)</f>
        <v/>
      </c>
      <c r="C988" s="50" t="str">
        <f>IF(ISBLANK(Data!C988), "", Data!C988)</f>
        <v/>
      </c>
      <c r="D988" s="50" t="str">
        <f>IF(ISBLANK(Data!D988), "", Data!D988)</f>
        <v/>
      </c>
      <c r="E988" s="50" t="str">
        <f>IF(ISBLANK(Data!E988), "", Data!E988)</f>
        <v/>
      </c>
      <c r="F988" s="50" t="str">
        <f>IF(ISBLANK(Data!F988), "", Data!F988)</f>
        <v/>
      </c>
      <c r="G988" s="50" t="str">
        <f>IF(ISBLANK(Data!G988), "", Data!G988)</f>
        <v/>
      </c>
      <c r="H988" s="50" t="str">
        <f>IF(ISBLANK(Data!H988), "", Data!H988)</f>
        <v/>
      </c>
      <c r="I988" s="50" t="str">
        <f>IF(ISBLANK(Data!I988), "", Data!I988)</f>
        <v/>
      </c>
      <c r="J988" s="50" t="str">
        <f>IF(ISBLANK(Data!J988), "", Data!J988)</f>
        <v/>
      </c>
      <c r="K988" s="50" t="str">
        <f>IF(ISBLANK(Data!K988), "", Data!K988)</f>
        <v/>
      </c>
      <c r="L988" s="50" t="str">
        <f>IF(ISBLANK(Data!L988), "", Data!L988)</f>
        <v/>
      </c>
      <c r="M988" s="50" t="str">
        <f>IF(ISBLANK(Data!M988), "", Data!M988)</f>
        <v/>
      </c>
      <c r="N988" s="50" t="str">
        <f>IF(ISBLANK(Data!N988), "", Data!N988)</f>
        <v/>
      </c>
      <c r="O988" s="50" t="str">
        <f>IF(ISBLANK(Data!O988), "", Data!O988)</f>
        <v/>
      </c>
      <c r="P988" s="50" t="str">
        <f>IF(ISBLANK(Data!P988), "", Data!P988)</f>
        <v/>
      </c>
      <c r="Q988" s="50" t="str">
        <f>IF(ISBLANK(Data!Q988), "", Data!Q988)</f>
        <v/>
      </c>
      <c r="R988" s="50" t="str">
        <f>IF(ISBLANK(Data!R988), "", Data!R988)</f>
        <v/>
      </c>
      <c r="S988" s="20">
        <f>Data!W988-Data!CD988</f>
        <v>0</v>
      </c>
      <c r="T988" s="20">
        <f>Data!X988-Data!CE988</f>
        <v>0</v>
      </c>
      <c r="U988" s="20">
        <f>Data!Y988-Data!CF988</f>
        <v>0</v>
      </c>
      <c r="V988" s="20">
        <f>Data!Z988-Data!CG988</f>
        <v>0</v>
      </c>
      <c r="W988" s="20">
        <f>Data!AA988-Data!CH988</f>
        <v>0</v>
      </c>
      <c r="X988" s="20">
        <f>Data!AB988-Data!CI988</f>
        <v>0</v>
      </c>
      <c r="Y988" s="20">
        <f>Data!AC988-Data!CJ988</f>
        <v>0</v>
      </c>
      <c r="Z988" s="20">
        <f>Data!AD988-Data!CK988</f>
        <v>0</v>
      </c>
      <c r="AA988" s="20">
        <f>Data!AE988-Data!CL988</f>
        <v>0</v>
      </c>
      <c r="AB988" s="20">
        <f>Data!AF988-Data!CM988</f>
        <v>0</v>
      </c>
      <c r="AC988" s="20">
        <f>Data!AG988-Data!CN988</f>
        <v>0</v>
      </c>
      <c r="AD988" s="20">
        <f>Data!AH988-Data!CO988</f>
        <v>0</v>
      </c>
      <c r="AE988" s="20">
        <f>Data!AI988-Data!CP988</f>
        <v>0</v>
      </c>
      <c r="AF988" s="20">
        <f>Data!AJ988-Data!CQ988</f>
        <v>0</v>
      </c>
      <c r="AG988" s="20">
        <f>Data!AK988-Data!CR988</f>
        <v>0</v>
      </c>
      <c r="AH988" s="20">
        <f>Data!AL988-Data!CS988</f>
        <v>0</v>
      </c>
      <c r="AI988" s="20">
        <f>Data!AM988-Data!CT988</f>
        <v>0</v>
      </c>
      <c r="AJ988" s="20">
        <f>Data!AN988-Data!CU988</f>
        <v>0</v>
      </c>
      <c r="AK988" s="20">
        <f>Data!AO988-Data!CV988</f>
        <v>0</v>
      </c>
      <c r="AL988" s="20">
        <f>Data!AP988-Data!CW988</f>
        <v>0</v>
      </c>
      <c r="AM988" s="20">
        <f>Data!AQ988-Data!CX988</f>
        <v>0</v>
      </c>
      <c r="AN988" s="20">
        <f>Data!AR988-Data!CY988</f>
        <v>0</v>
      </c>
      <c r="AO988" s="20">
        <f>Data!AS988-Data!CZ988</f>
        <v>0</v>
      </c>
      <c r="AP988" s="20">
        <f>Data!AT988-Data!DA988</f>
        <v>0</v>
      </c>
      <c r="AQ988" s="20">
        <f>Data!AU988-Data!DB988</f>
        <v>0</v>
      </c>
      <c r="AR988" s="20">
        <f>Data!AV988-Data!DC988</f>
        <v>0</v>
      </c>
      <c r="AS988" s="20">
        <f>Data!AW988-Data!DD988</f>
        <v>0</v>
      </c>
      <c r="AT988" s="20">
        <f>Data!AX988-Data!DE988</f>
        <v>0</v>
      </c>
      <c r="AU988" s="20">
        <f>Data!AY988-Data!DF988</f>
        <v>0</v>
      </c>
      <c r="AV988" s="20">
        <f>Data!AZ988-Data!DG988</f>
        <v>0</v>
      </c>
      <c r="AW988" s="20">
        <f>Data!BA988-Data!DH988</f>
        <v>0</v>
      </c>
      <c r="AX988" s="20">
        <f>Data!BB988-Data!DI988</f>
        <v>0</v>
      </c>
      <c r="AY988" s="20">
        <f>Data!BC988-Data!DJ988</f>
        <v>0</v>
      </c>
      <c r="AZ988" s="20">
        <f>Data!BD988-Data!DK988</f>
        <v>0</v>
      </c>
      <c r="BA988" s="20">
        <f>Data!BE988-Data!DL988</f>
        <v>0</v>
      </c>
      <c r="BB988" s="20">
        <f>Data!BF988-Data!DM988</f>
        <v>0</v>
      </c>
      <c r="BC988" s="20">
        <f>Data!BG988-Data!DN988</f>
        <v>0</v>
      </c>
      <c r="BD988" s="20">
        <f>Data!BH988-Data!DO988</f>
        <v>0</v>
      </c>
      <c r="BE988" s="20">
        <f>Data!BI988-Data!DP988</f>
        <v>0</v>
      </c>
      <c r="BF988" s="20">
        <f>Data!BJ988-Data!DQ988</f>
        <v>0</v>
      </c>
      <c r="BG988" s="20">
        <f>Data!BK988-Data!DR988</f>
        <v>0</v>
      </c>
      <c r="BH988" s="20">
        <f>Data!BL988-Data!DS988</f>
        <v>0</v>
      </c>
      <c r="BI988" s="20">
        <f>Data!BM988-Data!DT988</f>
        <v>0</v>
      </c>
      <c r="BJ988" s="20">
        <f>Data!BN988-Data!DU988</f>
        <v>0</v>
      </c>
      <c r="BK988" s="20">
        <f>Data!BO988-Data!DV988</f>
        <v>0</v>
      </c>
      <c r="BL988" s="20">
        <f>Data!BP988-Data!DW988</f>
        <v>0</v>
      </c>
      <c r="BM988" s="20">
        <f>Data!BQ988-Data!DX988</f>
        <v>0</v>
      </c>
      <c r="BN988" s="20">
        <f>Data!BR988-Data!DY988</f>
        <v>0</v>
      </c>
      <c r="BO988" s="20">
        <f>Data!BS988-Data!DZ988</f>
        <v>0</v>
      </c>
      <c r="BP988" s="20">
        <f>Data!BT988-Data!EA988</f>
        <v>0</v>
      </c>
      <c r="BQ988" s="20">
        <f>Data!BU988-Data!EB988</f>
        <v>0</v>
      </c>
      <c r="BR988" s="20">
        <f>Data!BV988-Data!EC988</f>
        <v>0</v>
      </c>
      <c r="BS988" s="20">
        <f>Data!BW988-Data!ED988</f>
        <v>0</v>
      </c>
      <c r="BT988" s="20">
        <f>Data!BX988-Data!EE988</f>
        <v>0</v>
      </c>
      <c r="BU988" s="20">
        <f>Data!BY988-Data!EF988</f>
        <v>0</v>
      </c>
      <c r="BV988" s="20">
        <f>Data!BZ988-Data!EG988</f>
        <v>0</v>
      </c>
      <c r="BW988" s="20">
        <f>Data!CA988-Data!EH988</f>
        <v>0</v>
      </c>
      <c r="BX988" s="20">
        <f>Data!CB988-Data!EI988</f>
        <v>0</v>
      </c>
      <c r="BY988" s="20">
        <f>Data!CC988-Data!EJ988</f>
        <v>0</v>
      </c>
      <c r="BZ988" s="20">
        <f>Data!EK988</f>
        <v>0</v>
      </c>
      <c r="CA988" s="20">
        <f>Data!EL988</f>
        <v>0</v>
      </c>
      <c r="CB988" s="20">
        <f>Data!EM988</f>
        <v>0</v>
      </c>
      <c r="CC988" s="20">
        <f>Data!EN988</f>
        <v>0</v>
      </c>
      <c r="CD988" s="20">
        <f>Data!EO988</f>
        <v>0</v>
      </c>
      <c r="CE988" s="20">
        <f>Data!EP988</f>
        <v>0</v>
      </c>
      <c r="CF988" s="50" t="str">
        <f>IF(ISBLANK(Data!EQ988), "", Data!EQ988)</f>
        <v/>
      </c>
      <c r="CG988" s="50" t="str">
        <f>IF(ISBLANK(Data!ER988), "", Data!ER988)</f>
        <v/>
      </c>
      <c r="CH988" s="61" t="str">
        <f>IF(ISBLANK(Data!ES988), "", Data!ES988)</f>
        <v/>
      </c>
      <c r="CI988" s="61" t="str">
        <f>IF(ISBLANK(Data!ET988), "", Data!ET988)</f>
        <v/>
      </c>
    </row>
    <row r="989" spans="1:87" x14ac:dyDescent="0.45">
      <c r="A989" s="50" t="str">
        <f>IF(ISBLANK(Data!A989), "", Data!A989)</f>
        <v/>
      </c>
      <c r="B989" s="50" t="str">
        <f>IF(ISBLANK(Data!B989), "", Data!B989)</f>
        <v/>
      </c>
      <c r="C989" s="50" t="str">
        <f>IF(ISBLANK(Data!C989), "", Data!C989)</f>
        <v/>
      </c>
      <c r="D989" s="50" t="str">
        <f>IF(ISBLANK(Data!D989), "", Data!D989)</f>
        <v/>
      </c>
      <c r="E989" s="50" t="str">
        <f>IF(ISBLANK(Data!E989), "", Data!E989)</f>
        <v/>
      </c>
      <c r="F989" s="50" t="str">
        <f>IF(ISBLANK(Data!F989), "", Data!F989)</f>
        <v/>
      </c>
      <c r="G989" s="50" t="str">
        <f>IF(ISBLANK(Data!G989), "", Data!G989)</f>
        <v/>
      </c>
      <c r="H989" s="50" t="str">
        <f>IF(ISBLANK(Data!H989), "", Data!H989)</f>
        <v/>
      </c>
      <c r="I989" s="50" t="str">
        <f>IF(ISBLANK(Data!I989), "", Data!I989)</f>
        <v/>
      </c>
      <c r="J989" s="50" t="str">
        <f>IF(ISBLANK(Data!J989), "", Data!J989)</f>
        <v/>
      </c>
      <c r="K989" s="50" t="str">
        <f>IF(ISBLANK(Data!K989), "", Data!K989)</f>
        <v/>
      </c>
      <c r="L989" s="50" t="str">
        <f>IF(ISBLANK(Data!L989), "", Data!L989)</f>
        <v/>
      </c>
      <c r="M989" s="50" t="str">
        <f>IF(ISBLANK(Data!M989), "", Data!M989)</f>
        <v/>
      </c>
      <c r="N989" s="50" t="str">
        <f>IF(ISBLANK(Data!N989), "", Data!N989)</f>
        <v/>
      </c>
      <c r="O989" s="50" t="str">
        <f>IF(ISBLANK(Data!O989), "", Data!O989)</f>
        <v/>
      </c>
      <c r="P989" s="50" t="str">
        <f>IF(ISBLANK(Data!P989), "", Data!P989)</f>
        <v/>
      </c>
      <c r="Q989" s="50" t="str">
        <f>IF(ISBLANK(Data!Q989), "", Data!Q989)</f>
        <v/>
      </c>
      <c r="R989" s="50" t="str">
        <f>IF(ISBLANK(Data!R989), "", Data!R989)</f>
        <v/>
      </c>
      <c r="S989" s="20">
        <f>Data!W989-Data!CD989</f>
        <v>0</v>
      </c>
      <c r="T989" s="20">
        <f>Data!X989-Data!CE989</f>
        <v>0</v>
      </c>
      <c r="U989" s="20">
        <f>Data!Y989-Data!CF989</f>
        <v>0</v>
      </c>
      <c r="V989" s="20">
        <f>Data!Z989-Data!CG989</f>
        <v>0</v>
      </c>
      <c r="W989" s="20">
        <f>Data!AA989-Data!CH989</f>
        <v>0</v>
      </c>
      <c r="X989" s="20">
        <f>Data!AB989-Data!CI989</f>
        <v>0</v>
      </c>
      <c r="Y989" s="20">
        <f>Data!AC989-Data!CJ989</f>
        <v>0</v>
      </c>
      <c r="Z989" s="20">
        <f>Data!AD989-Data!CK989</f>
        <v>0</v>
      </c>
      <c r="AA989" s="20">
        <f>Data!AE989-Data!CL989</f>
        <v>0</v>
      </c>
      <c r="AB989" s="20">
        <f>Data!AF989-Data!CM989</f>
        <v>0</v>
      </c>
      <c r="AC989" s="20">
        <f>Data!AG989-Data!CN989</f>
        <v>0</v>
      </c>
      <c r="AD989" s="20">
        <f>Data!AH989-Data!CO989</f>
        <v>0</v>
      </c>
      <c r="AE989" s="20">
        <f>Data!AI989-Data!CP989</f>
        <v>0</v>
      </c>
      <c r="AF989" s="20">
        <f>Data!AJ989-Data!CQ989</f>
        <v>0</v>
      </c>
      <c r="AG989" s="20">
        <f>Data!AK989-Data!CR989</f>
        <v>0</v>
      </c>
      <c r="AH989" s="20">
        <f>Data!AL989-Data!CS989</f>
        <v>0</v>
      </c>
      <c r="AI989" s="20">
        <f>Data!AM989-Data!CT989</f>
        <v>0</v>
      </c>
      <c r="AJ989" s="20">
        <f>Data!AN989-Data!CU989</f>
        <v>0</v>
      </c>
      <c r="AK989" s="20">
        <f>Data!AO989-Data!CV989</f>
        <v>0</v>
      </c>
      <c r="AL989" s="20">
        <f>Data!AP989-Data!CW989</f>
        <v>0</v>
      </c>
      <c r="AM989" s="20">
        <f>Data!AQ989-Data!CX989</f>
        <v>0</v>
      </c>
      <c r="AN989" s="20">
        <f>Data!AR989-Data!CY989</f>
        <v>0</v>
      </c>
      <c r="AO989" s="20">
        <f>Data!AS989-Data!CZ989</f>
        <v>0</v>
      </c>
      <c r="AP989" s="20">
        <f>Data!AT989-Data!DA989</f>
        <v>0</v>
      </c>
      <c r="AQ989" s="20">
        <f>Data!AU989-Data!DB989</f>
        <v>0</v>
      </c>
      <c r="AR989" s="20">
        <f>Data!AV989-Data!DC989</f>
        <v>0</v>
      </c>
      <c r="AS989" s="20">
        <f>Data!AW989-Data!DD989</f>
        <v>0</v>
      </c>
      <c r="AT989" s="20">
        <f>Data!AX989-Data!DE989</f>
        <v>0</v>
      </c>
      <c r="AU989" s="20">
        <f>Data!AY989-Data!DF989</f>
        <v>0</v>
      </c>
      <c r="AV989" s="20">
        <f>Data!AZ989-Data!DG989</f>
        <v>0</v>
      </c>
      <c r="AW989" s="20">
        <f>Data!BA989-Data!DH989</f>
        <v>0</v>
      </c>
      <c r="AX989" s="20">
        <f>Data!BB989-Data!DI989</f>
        <v>0</v>
      </c>
      <c r="AY989" s="20">
        <f>Data!BC989-Data!DJ989</f>
        <v>0</v>
      </c>
      <c r="AZ989" s="20">
        <f>Data!BD989-Data!DK989</f>
        <v>0</v>
      </c>
      <c r="BA989" s="20">
        <f>Data!BE989-Data!DL989</f>
        <v>0</v>
      </c>
      <c r="BB989" s="20">
        <f>Data!BF989-Data!DM989</f>
        <v>0</v>
      </c>
      <c r="BC989" s="20">
        <f>Data!BG989-Data!DN989</f>
        <v>0</v>
      </c>
      <c r="BD989" s="20">
        <f>Data!BH989-Data!DO989</f>
        <v>0</v>
      </c>
      <c r="BE989" s="20">
        <f>Data!BI989-Data!DP989</f>
        <v>0</v>
      </c>
      <c r="BF989" s="20">
        <f>Data!BJ989-Data!DQ989</f>
        <v>0</v>
      </c>
      <c r="BG989" s="20">
        <f>Data!BK989-Data!DR989</f>
        <v>0</v>
      </c>
      <c r="BH989" s="20">
        <f>Data!BL989-Data!DS989</f>
        <v>0</v>
      </c>
      <c r="BI989" s="20">
        <f>Data!BM989-Data!DT989</f>
        <v>0</v>
      </c>
      <c r="BJ989" s="20">
        <f>Data!BN989-Data!DU989</f>
        <v>0</v>
      </c>
      <c r="BK989" s="20">
        <f>Data!BO989-Data!DV989</f>
        <v>0</v>
      </c>
      <c r="BL989" s="20">
        <f>Data!BP989-Data!DW989</f>
        <v>0</v>
      </c>
      <c r="BM989" s="20">
        <f>Data!BQ989-Data!DX989</f>
        <v>0</v>
      </c>
      <c r="BN989" s="20">
        <f>Data!BR989-Data!DY989</f>
        <v>0</v>
      </c>
      <c r="BO989" s="20">
        <f>Data!BS989-Data!DZ989</f>
        <v>0</v>
      </c>
      <c r="BP989" s="20">
        <f>Data!BT989-Data!EA989</f>
        <v>0</v>
      </c>
      <c r="BQ989" s="20">
        <f>Data!BU989-Data!EB989</f>
        <v>0</v>
      </c>
      <c r="BR989" s="20">
        <f>Data!BV989-Data!EC989</f>
        <v>0</v>
      </c>
      <c r="BS989" s="20">
        <f>Data!BW989-Data!ED989</f>
        <v>0</v>
      </c>
      <c r="BT989" s="20">
        <f>Data!BX989-Data!EE989</f>
        <v>0</v>
      </c>
      <c r="BU989" s="20">
        <f>Data!BY989-Data!EF989</f>
        <v>0</v>
      </c>
      <c r="BV989" s="20">
        <f>Data!BZ989-Data!EG989</f>
        <v>0</v>
      </c>
      <c r="BW989" s="20">
        <f>Data!CA989-Data!EH989</f>
        <v>0</v>
      </c>
      <c r="BX989" s="20">
        <f>Data!CB989-Data!EI989</f>
        <v>0</v>
      </c>
      <c r="BY989" s="20">
        <f>Data!CC989-Data!EJ989</f>
        <v>0</v>
      </c>
      <c r="BZ989" s="20">
        <f>Data!EK989</f>
        <v>0</v>
      </c>
      <c r="CA989" s="20">
        <f>Data!EL989</f>
        <v>0</v>
      </c>
      <c r="CB989" s="20">
        <f>Data!EM989</f>
        <v>0</v>
      </c>
      <c r="CC989" s="20">
        <f>Data!EN989</f>
        <v>0</v>
      </c>
      <c r="CD989" s="20">
        <f>Data!EO989</f>
        <v>0</v>
      </c>
      <c r="CE989" s="20">
        <f>Data!EP989</f>
        <v>0</v>
      </c>
      <c r="CF989" s="50" t="str">
        <f>IF(ISBLANK(Data!EQ989), "", Data!EQ989)</f>
        <v/>
      </c>
      <c r="CG989" s="50" t="str">
        <f>IF(ISBLANK(Data!ER989), "", Data!ER989)</f>
        <v/>
      </c>
      <c r="CH989" s="61" t="str">
        <f>IF(ISBLANK(Data!ES989), "", Data!ES989)</f>
        <v/>
      </c>
      <c r="CI989" s="61" t="str">
        <f>IF(ISBLANK(Data!ET989), "", Data!ET989)</f>
        <v/>
      </c>
    </row>
    <row r="990" spans="1:87" x14ac:dyDescent="0.45">
      <c r="A990" s="50" t="str">
        <f>IF(ISBLANK(Data!A990), "", Data!A990)</f>
        <v/>
      </c>
      <c r="B990" s="50" t="str">
        <f>IF(ISBLANK(Data!B990), "", Data!B990)</f>
        <v/>
      </c>
      <c r="C990" s="50" t="str">
        <f>IF(ISBLANK(Data!C990), "", Data!C990)</f>
        <v/>
      </c>
      <c r="D990" s="50" t="str">
        <f>IF(ISBLANK(Data!D990), "", Data!D990)</f>
        <v/>
      </c>
      <c r="E990" s="50" t="str">
        <f>IF(ISBLANK(Data!E990), "", Data!E990)</f>
        <v/>
      </c>
      <c r="F990" s="50" t="str">
        <f>IF(ISBLANK(Data!F990), "", Data!F990)</f>
        <v/>
      </c>
      <c r="G990" s="50" t="str">
        <f>IF(ISBLANK(Data!G990), "", Data!G990)</f>
        <v/>
      </c>
      <c r="H990" s="50" t="str">
        <f>IF(ISBLANK(Data!H990), "", Data!H990)</f>
        <v/>
      </c>
      <c r="I990" s="50" t="str">
        <f>IF(ISBLANK(Data!I990), "", Data!I990)</f>
        <v/>
      </c>
      <c r="J990" s="50" t="str">
        <f>IF(ISBLANK(Data!J990), "", Data!J990)</f>
        <v/>
      </c>
      <c r="K990" s="50" t="str">
        <f>IF(ISBLANK(Data!K990), "", Data!K990)</f>
        <v/>
      </c>
      <c r="L990" s="50" t="str">
        <f>IF(ISBLANK(Data!L990), "", Data!L990)</f>
        <v/>
      </c>
      <c r="M990" s="50" t="str">
        <f>IF(ISBLANK(Data!M990), "", Data!M990)</f>
        <v/>
      </c>
      <c r="N990" s="50" t="str">
        <f>IF(ISBLANK(Data!N990), "", Data!N990)</f>
        <v/>
      </c>
      <c r="O990" s="50" t="str">
        <f>IF(ISBLANK(Data!O990), "", Data!O990)</f>
        <v/>
      </c>
      <c r="P990" s="50" t="str">
        <f>IF(ISBLANK(Data!P990), "", Data!P990)</f>
        <v/>
      </c>
      <c r="Q990" s="50" t="str">
        <f>IF(ISBLANK(Data!Q990), "", Data!Q990)</f>
        <v/>
      </c>
      <c r="R990" s="50" t="str">
        <f>IF(ISBLANK(Data!R990), "", Data!R990)</f>
        <v/>
      </c>
      <c r="S990" s="20">
        <f>Data!W990-Data!CD990</f>
        <v>0</v>
      </c>
      <c r="T990" s="20">
        <f>Data!X990-Data!CE990</f>
        <v>0</v>
      </c>
      <c r="U990" s="20">
        <f>Data!Y990-Data!CF990</f>
        <v>0</v>
      </c>
      <c r="V990" s="20">
        <f>Data!Z990-Data!CG990</f>
        <v>0</v>
      </c>
      <c r="W990" s="20">
        <f>Data!AA990-Data!CH990</f>
        <v>0</v>
      </c>
      <c r="X990" s="20">
        <f>Data!AB990-Data!CI990</f>
        <v>0</v>
      </c>
      <c r="Y990" s="20">
        <f>Data!AC990-Data!CJ990</f>
        <v>0</v>
      </c>
      <c r="Z990" s="20">
        <f>Data!AD990-Data!CK990</f>
        <v>0</v>
      </c>
      <c r="AA990" s="20">
        <f>Data!AE990-Data!CL990</f>
        <v>0</v>
      </c>
      <c r="AB990" s="20">
        <f>Data!AF990-Data!CM990</f>
        <v>0</v>
      </c>
      <c r="AC990" s="20">
        <f>Data!AG990-Data!CN990</f>
        <v>0</v>
      </c>
      <c r="AD990" s="20">
        <f>Data!AH990-Data!CO990</f>
        <v>0</v>
      </c>
      <c r="AE990" s="20">
        <f>Data!AI990-Data!CP990</f>
        <v>0</v>
      </c>
      <c r="AF990" s="20">
        <f>Data!AJ990-Data!CQ990</f>
        <v>0</v>
      </c>
      <c r="AG990" s="20">
        <f>Data!AK990-Data!CR990</f>
        <v>0</v>
      </c>
      <c r="AH990" s="20">
        <f>Data!AL990-Data!CS990</f>
        <v>0</v>
      </c>
      <c r="AI990" s="20">
        <f>Data!AM990-Data!CT990</f>
        <v>0</v>
      </c>
      <c r="AJ990" s="20">
        <f>Data!AN990-Data!CU990</f>
        <v>0</v>
      </c>
      <c r="AK990" s="20">
        <f>Data!AO990-Data!CV990</f>
        <v>0</v>
      </c>
      <c r="AL990" s="20">
        <f>Data!AP990-Data!CW990</f>
        <v>0</v>
      </c>
      <c r="AM990" s="20">
        <f>Data!AQ990-Data!CX990</f>
        <v>0</v>
      </c>
      <c r="AN990" s="20">
        <f>Data!AR990-Data!CY990</f>
        <v>0</v>
      </c>
      <c r="AO990" s="20">
        <f>Data!AS990-Data!CZ990</f>
        <v>0</v>
      </c>
      <c r="AP990" s="20">
        <f>Data!AT990-Data!DA990</f>
        <v>0</v>
      </c>
      <c r="AQ990" s="20">
        <f>Data!AU990-Data!DB990</f>
        <v>0</v>
      </c>
      <c r="AR990" s="20">
        <f>Data!AV990-Data!DC990</f>
        <v>0</v>
      </c>
      <c r="AS990" s="20">
        <f>Data!AW990-Data!DD990</f>
        <v>0</v>
      </c>
      <c r="AT990" s="20">
        <f>Data!AX990-Data!DE990</f>
        <v>0</v>
      </c>
      <c r="AU990" s="20">
        <f>Data!AY990-Data!DF990</f>
        <v>0</v>
      </c>
      <c r="AV990" s="20">
        <f>Data!AZ990-Data!DG990</f>
        <v>0</v>
      </c>
      <c r="AW990" s="20">
        <f>Data!BA990-Data!DH990</f>
        <v>0</v>
      </c>
      <c r="AX990" s="20">
        <f>Data!BB990-Data!DI990</f>
        <v>0</v>
      </c>
      <c r="AY990" s="20">
        <f>Data!BC990-Data!DJ990</f>
        <v>0</v>
      </c>
      <c r="AZ990" s="20">
        <f>Data!BD990-Data!DK990</f>
        <v>0</v>
      </c>
      <c r="BA990" s="20">
        <f>Data!BE990-Data!DL990</f>
        <v>0</v>
      </c>
      <c r="BB990" s="20">
        <f>Data!BF990-Data!DM990</f>
        <v>0</v>
      </c>
      <c r="BC990" s="20">
        <f>Data!BG990-Data!DN990</f>
        <v>0</v>
      </c>
      <c r="BD990" s="20">
        <f>Data!BH990-Data!DO990</f>
        <v>0</v>
      </c>
      <c r="BE990" s="20">
        <f>Data!BI990-Data!DP990</f>
        <v>0</v>
      </c>
      <c r="BF990" s="20">
        <f>Data!BJ990-Data!DQ990</f>
        <v>0</v>
      </c>
      <c r="BG990" s="20">
        <f>Data!BK990-Data!DR990</f>
        <v>0</v>
      </c>
      <c r="BH990" s="20">
        <f>Data!BL990-Data!DS990</f>
        <v>0</v>
      </c>
      <c r="BI990" s="20">
        <f>Data!BM990-Data!DT990</f>
        <v>0</v>
      </c>
      <c r="BJ990" s="20">
        <f>Data!BN990-Data!DU990</f>
        <v>0</v>
      </c>
      <c r="BK990" s="20">
        <f>Data!BO990-Data!DV990</f>
        <v>0</v>
      </c>
      <c r="BL990" s="20">
        <f>Data!BP990-Data!DW990</f>
        <v>0</v>
      </c>
      <c r="BM990" s="20">
        <f>Data!BQ990-Data!DX990</f>
        <v>0</v>
      </c>
      <c r="BN990" s="20">
        <f>Data!BR990-Data!DY990</f>
        <v>0</v>
      </c>
      <c r="BO990" s="20">
        <f>Data!BS990-Data!DZ990</f>
        <v>0</v>
      </c>
      <c r="BP990" s="20">
        <f>Data!BT990-Data!EA990</f>
        <v>0</v>
      </c>
      <c r="BQ990" s="20">
        <f>Data!BU990-Data!EB990</f>
        <v>0</v>
      </c>
      <c r="BR990" s="20">
        <f>Data!BV990-Data!EC990</f>
        <v>0</v>
      </c>
      <c r="BS990" s="20">
        <f>Data!BW990-Data!ED990</f>
        <v>0</v>
      </c>
      <c r="BT990" s="20">
        <f>Data!BX990-Data!EE990</f>
        <v>0</v>
      </c>
      <c r="BU990" s="20">
        <f>Data!BY990-Data!EF990</f>
        <v>0</v>
      </c>
      <c r="BV990" s="20">
        <f>Data!BZ990-Data!EG990</f>
        <v>0</v>
      </c>
      <c r="BW990" s="20">
        <f>Data!CA990-Data!EH990</f>
        <v>0</v>
      </c>
      <c r="BX990" s="20">
        <f>Data!CB990-Data!EI990</f>
        <v>0</v>
      </c>
      <c r="BY990" s="20">
        <f>Data!CC990-Data!EJ990</f>
        <v>0</v>
      </c>
      <c r="BZ990" s="20">
        <f>Data!EK990</f>
        <v>0</v>
      </c>
      <c r="CA990" s="20">
        <f>Data!EL990</f>
        <v>0</v>
      </c>
      <c r="CB990" s="20">
        <f>Data!EM990</f>
        <v>0</v>
      </c>
      <c r="CC990" s="20">
        <f>Data!EN990</f>
        <v>0</v>
      </c>
      <c r="CD990" s="20">
        <f>Data!EO990</f>
        <v>0</v>
      </c>
      <c r="CE990" s="20">
        <f>Data!EP990</f>
        <v>0</v>
      </c>
      <c r="CF990" s="50" t="str">
        <f>IF(ISBLANK(Data!EQ990), "", Data!EQ990)</f>
        <v/>
      </c>
      <c r="CG990" s="50" t="str">
        <f>IF(ISBLANK(Data!ER990), "", Data!ER990)</f>
        <v/>
      </c>
      <c r="CH990" s="61" t="str">
        <f>IF(ISBLANK(Data!ES990), "", Data!ES990)</f>
        <v/>
      </c>
      <c r="CI990" s="61" t="str">
        <f>IF(ISBLANK(Data!ET990), "", Data!ET990)</f>
        <v/>
      </c>
    </row>
    <row r="991" spans="1:87" x14ac:dyDescent="0.45">
      <c r="A991" s="50" t="str">
        <f>IF(ISBLANK(Data!A991), "", Data!A991)</f>
        <v/>
      </c>
      <c r="B991" s="50" t="str">
        <f>IF(ISBLANK(Data!B991), "", Data!B991)</f>
        <v/>
      </c>
      <c r="C991" s="50" t="str">
        <f>IF(ISBLANK(Data!C991), "", Data!C991)</f>
        <v/>
      </c>
      <c r="D991" s="50" t="str">
        <f>IF(ISBLANK(Data!D991), "", Data!D991)</f>
        <v/>
      </c>
      <c r="E991" s="50" t="str">
        <f>IF(ISBLANK(Data!E991), "", Data!E991)</f>
        <v/>
      </c>
      <c r="F991" s="50" t="str">
        <f>IF(ISBLANK(Data!F991), "", Data!F991)</f>
        <v/>
      </c>
      <c r="G991" s="50" t="str">
        <f>IF(ISBLANK(Data!G991), "", Data!G991)</f>
        <v/>
      </c>
      <c r="H991" s="50" t="str">
        <f>IF(ISBLANK(Data!H991), "", Data!H991)</f>
        <v/>
      </c>
      <c r="I991" s="50" t="str">
        <f>IF(ISBLANK(Data!I991), "", Data!I991)</f>
        <v/>
      </c>
      <c r="J991" s="50" t="str">
        <f>IF(ISBLANK(Data!J991), "", Data!J991)</f>
        <v/>
      </c>
      <c r="K991" s="50" t="str">
        <f>IF(ISBLANK(Data!K991), "", Data!K991)</f>
        <v/>
      </c>
      <c r="L991" s="50" t="str">
        <f>IF(ISBLANK(Data!L991), "", Data!L991)</f>
        <v/>
      </c>
      <c r="M991" s="50" t="str">
        <f>IF(ISBLANK(Data!M991), "", Data!M991)</f>
        <v/>
      </c>
      <c r="N991" s="50" t="str">
        <f>IF(ISBLANK(Data!N991), "", Data!N991)</f>
        <v/>
      </c>
      <c r="O991" s="50" t="str">
        <f>IF(ISBLANK(Data!O991), "", Data!O991)</f>
        <v/>
      </c>
      <c r="P991" s="50" t="str">
        <f>IF(ISBLANK(Data!P991), "", Data!P991)</f>
        <v/>
      </c>
      <c r="Q991" s="50" t="str">
        <f>IF(ISBLANK(Data!Q991), "", Data!Q991)</f>
        <v/>
      </c>
      <c r="R991" s="50" t="str">
        <f>IF(ISBLANK(Data!R991), "", Data!R991)</f>
        <v/>
      </c>
      <c r="S991" s="20">
        <f>Data!W991-Data!CD991</f>
        <v>0</v>
      </c>
      <c r="T991" s="20">
        <f>Data!X991-Data!CE991</f>
        <v>0</v>
      </c>
      <c r="U991" s="20">
        <f>Data!Y991-Data!CF991</f>
        <v>0</v>
      </c>
      <c r="V991" s="20">
        <f>Data!Z991-Data!CG991</f>
        <v>0</v>
      </c>
      <c r="W991" s="20">
        <f>Data!AA991-Data!CH991</f>
        <v>0</v>
      </c>
      <c r="X991" s="20">
        <f>Data!AB991-Data!CI991</f>
        <v>0</v>
      </c>
      <c r="Y991" s="20">
        <f>Data!AC991-Data!CJ991</f>
        <v>0</v>
      </c>
      <c r="Z991" s="20">
        <f>Data!AD991-Data!CK991</f>
        <v>0</v>
      </c>
      <c r="AA991" s="20">
        <f>Data!AE991-Data!CL991</f>
        <v>0</v>
      </c>
      <c r="AB991" s="20">
        <f>Data!AF991-Data!CM991</f>
        <v>0</v>
      </c>
      <c r="AC991" s="20">
        <f>Data!AG991-Data!CN991</f>
        <v>0</v>
      </c>
      <c r="AD991" s="20">
        <f>Data!AH991-Data!CO991</f>
        <v>0</v>
      </c>
      <c r="AE991" s="20">
        <f>Data!AI991-Data!CP991</f>
        <v>0</v>
      </c>
      <c r="AF991" s="20">
        <f>Data!AJ991-Data!CQ991</f>
        <v>0</v>
      </c>
      <c r="AG991" s="20">
        <f>Data!AK991-Data!CR991</f>
        <v>0</v>
      </c>
      <c r="AH991" s="20">
        <f>Data!AL991-Data!CS991</f>
        <v>0</v>
      </c>
      <c r="AI991" s="20">
        <f>Data!AM991-Data!CT991</f>
        <v>0</v>
      </c>
      <c r="AJ991" s="20">
        <f>Data!AN991-Data!CU991</f>
        <v>0</v>
      </c>
      <c r="AK991" s="20">
        <f>Data!AO991-Data!CV991</f>
        <v>0</v>
      </c>
      <c r="AL991" s="20">
        <f>Data!AP991-Data!CW991</f>
        <v>0</v>
      </c>
      <c r="AM991" s="20">
        <f>Data!AQ991-Data!CX991</f>
        <v>0</v>
      </c>
      <c r="AN991" s="20">
        <f>Data!AR991-Data!CY991</f>
        <v>0</v>
      </c>
      <c r="AO991" s="20">
        <f>Data!AS991-Data!CZ991</f>
        <v>0</v>
      </c>
      <c r="AP991" s="20">
        <f>Data!AT991-Data!DA991</f>
        <v>0</v>
      </c>
      <c r="AQ991" s="20">
        <f>Data!AU991-Data!DB991</f>
        <v>0</v>
      </c>
      <c r="AR991" s="20">
        <f>Data!AV991-Data!DC991</f>
        <v>0</v>
      </c>
      <c r="AS991" s="20">
        <f>Data!AW991-Data!DD991</f>
        <v>0</v>
      </c>
      <c r="AT991" s="20">
        <f>Data!AX991-Data!DE991</f>
        <v>0</v>
      </c>
      <c r="AU991" s="20">
        <f>Data!AY991-Data!DF991</f>
        <v>0</v>
      </c>
      <c r="AV991" s="20">
        <f>Data!AZ991-Data!DG991</f>
        <v>0</v>
      </c>
      <c r="AW991" s="20">
        <f>Data!BA991-Data!DH991</f>
        <v>0</v>
      </c>
      <c r="AX991" s="20">
        <f>Data!BB991-Data!DI991</f>
        <v>0</v>
      </c>
      <c r="AY991" s="20">
        <f>Data!BC991-Data!DJ991</f>
        <v>0</v>
      </c>
      <c r="AZ991" s="20">
        <f>Data!BD991-Data!DK991</f>
        <v>0</v>
      </c>
      <c r="BA991" s="20">
        <f>Data!BE991-Data!DL991</f>
        <v>0</v>
      </c>
      <c r="BB991" s="20">
        <f>Data!BF991-Data!DM991</f>
        <v>0</v>
      </c>
      <c r="BC991" s="20">
        <f>Data!BG991-Data!DN991</f>
        <v>0</v>
      </c>
      <c r="BD991" s="20">
        <f>Data!BH991-Data!DO991</f>
        <v>0</v>
      </c>
      <c r="BE991" s="20">
        <f>Data!BI991-Data!DP991</f>
        <v>0</v>
      </c>
      <c r="BF991" s="20">
        <f>Data!BJ991-Data!DQ991</f>
        <v>0</v>
      </c>
      <c r="BG991" s="20">
        <f>Data!BK991-Data!DR991</f>
        <v>0</v>
      </c>
      <c r="BH991" s="20">
        <f>Data!BL991-Data!DS991</f>
        <v>0</v>
      </c>
      <c r="BI991" s="20">
        <f>Data!BM991-Data!DT991</f>
        <v>0</v>
      </c>
      <c r="BJ991" s="20">
        <f>Data!BN991-Data!DU991</f>
        <v>0</v>
      </c>
      <c r="BK991" s="20">
        <f>Data!BO991-Data!DV991</f>
        <v>0</v>
      </c>
      <c r="BL991" s="20">
        <f>Data!BP991-Data!DW991</f>
        <v>0</v>
      </c>
      <c r="BM991" s="20">
        <f>Data!BQ991-Data!DX991</f>
        <v>0</v>
      </c>
      <c r="BN991" s="20">
        <f>Data!BR991-Data!DY991</f>
        <v>0</v>
      </c>
      <c r="BO991" s="20">
        <f>Data!BS991-Data!DZ991</f>
        <v>0</v>
      </c>
      <c r="BP991" s="20">
        <f>Data!BT991-Data!EA991</f>
        <v>0</v>
      </c>
      <c r="BQ991" s="20">
        <f>Data!BU991-Data!EB991</f>
        <v>0</v>
      </c>
      <c r="BR991" s="20">
        <f>Data!BV991-Data!EC991</f>
        <v>0</v>
      </c>
      <c r="BS991" s="20">
        <f>Data!BW991-Data!ED991</f>
        <v>0</v>
      </c>
      <c r="BT991" s="20">
        <f>Data!BX991-Data!EE991</f>
        <v>0</v>
      </c>
      <c r="BU991" s="20">
        <f>Data!BY991-Data!EF991</f>
        <v>0</v>
      </c>
      <c r="BV991" s="20">
        <f>Data!BZ991-Data!EG991</f>
        <v>0</v>
      </c>
      <c r="BW991" s="20">
        <f>Data!CA991-Data!EH991</f>
        <v>0</v>
      </c>
      <c r="BX991" s="20">
        <f>Data!CB991-Data!EI991</f>
        <v>0</v>
      </c>
      <c r="BY991" s="20">
        <f>Data!CC991-Data!EJ991</f>
        <v>0</v>
      </c>
      <c r="BZ991" s="20">
        <f>Data!EK991</f>
        <v>0</v>
      </c>
      <c r="CA991" s="20">
        <f>Data!EL991</f>
        <v>0</v>
      </c>
      <c r="CB991" s="20">
        <f>Data!EM991</f>
        <v>0</v>
      </c>
      <c r="CC991" s="20">
        <f>Data!EN991</f>
        <v>0</v>
      </c>
      <c r="CD991" s="20">
        <f>Data!EO991</f>
        <v>0</v>
      </c>
      <c r="CE991" s="20">
        <f>Data!EP991</f>
        <v>0</v>
      </c>
      <c r="CF991" s="50" t="str">
        <f>IF(ISBLANK(Data!EQ991), "", Data!EQ991)</f>
        <v/>
      </c>
      <c r="CG991" s="50" t="str">
        <f>IF(ISBLANK(Data!ER991), "", Data!ER991)</f>
        <v/>
      </c>
      <c r="CH991" s="61" t="str">
        <f>IF(ISBLANK(Data!ES991), "", Data!ES991)</f>
        <v/>
      </c>
      <c r="CI991" s="61" t="str">
        <f>IF(ISBLANK(Data!ET991), "", Data!ET991)</f>
        <v/>
      </c>
    </row>
    <row r="992" spans="1:87" x14ac:dyDescent="0.45">
      <c r="A992" s="50" t="str">
        <f>IF(ISBLANK(Data!A992), "", Data!A992)</f>
        <v/>
      </c>
      <c r="B992" s="50" t="str">
        <f>IF(ISBLANK(Data!B992), "", Data!B992)</f>
        <v/>
      </c>
      <c r="C992" s="50" t="str">
        <f>IF(ISBLANK(Data!C992), "", Data!C992)</f>
        <v/>
      </c>
      <c r="D992" s="50" t="str">
        <f>IF(ISBLANK(Data!D992), "", Data!D992)</f>
        <v/>
      </c>
      <c r="E992" s="50" t="str">
        <f>IF(ISBLANK(Data!E992), "", Data!E992)</f>
        <v/>
      </c>
      <c r="F992" s="50" t="str">
        <f>IF(ISBLANK(Data!F992), "", Data!F992)</f>
        <v/>
      </c>
      <c r="G992" s="50" t="str">
        <f>IF(ISBLANK(Data!G992), "", Data!G992)</f>
        <v/>
      </c>
      <c r="H992" s="50" t="str">
        <f>IF(ISBLANK(Data!H992), "", Data!H992)</f>
        <v/>
      </c>
      <c r="I992" s="50" t="str">
        <f>IF(ISBLANK(Data!I992), "", Data!I992)</f>
        <v/>
      </c>
      <c r="J992" s="50" t="str">
        <f>IF(ISBLANK(Data!J992), "", Data!J992)</f>
        <v/>
      </c>
      <c r="K992" s="50" t="str">
        <f>IF(ISBLANK(Data!K992), "", Data!K992)</f>
        <v/>
      </c>
      <c r="L992" s="50" t="str">
        <f>IF(ISBLANK(Data!L992), "", Data!L992)</f>
        <v/>
      </c>
      <c r="M992" s="50" t="str">
        <f>IF(ISBLANK(Data!M992), "", Data!M992)</f>
        <v/>
      </c>
      <c r="N992" s="50" t="str">
        <f>IF(ISBLANK(Data!N992), "", Data!N992)</f>
        <v/>
      </c>
      <c r="O992" s="50" t="str">
        <f>IF(ISBLANK(Data!O992), "", Data!O992)</f>
        <v/>
      </c>
      <c r="P992" s="50" t="str">
        <f>IF(ISBLANK(Data!P992), "", Data!P992)</f>
        <v/>
      </c>
      <c r="Q992" s="50" t="str">
        <f>IF(ISBLANK(Data!Q992), "", Data!Q992)</f>
        <v/>
      </c>
      <c r="R992" s="50" t="str">
        <f>IF(ISBLANK(Data!R992), "", Data!R992)</f>
        <v/>
      </c>
      <c r="S992" s="20">
        <f>Data!W992-Data!CD992</f>
        <v>0</v>
      </c>
      <c r="T992" s="20">
        <f>Data!X992-Data!CE992</f>
        <v>0</v>
      </c>
      <c r="U992" s="20">
        <f>Data!Y992-Data!CF992</f>
        <v>0</v>
      </c>
      <c r="V992" s="20">
        <f>Data!Z992-Data!CG992</f>
        <v>0</v>
      </c>
      <c r="W992" s="20">
        <f>Data!AA992-Data!CH992</f>
        <v>0</v>
      </c>
      <c r="X992" s="20">
        <f>Data!AB992-Data!CI992</f>
        <v>0</v>
      </c>
      <c r="Y992" s="20">
        <f>Data!AC992-Data!CJ992</f>
        <v>0</v>
      </c>
      <c r="Z992" s="20">
        <f>Data!AD992-Data!CK992</f>
        <v>0</v>
      </c>
      <c r="AA992" s="20">
        <f>Data!AE992-Data!CL992</f>
        <v>0</v>
      </c>
      <c r="AB992" s="20">
        <f>Data!AF992-Data!CM992</f>
        <v>0</v>
      </c>
      <c r="AC992" s="20">
        <f>Data!AG992-Data!CN992</f>
        <v>0</v>
      </c>
      <c r="AD992" s="20">
        <f>Data!AH992-Data!CO992</f>
        <v>0</v>
      </c>
      <c r="AE992" s="20">
        <f>Data!AI992-Data!CP992</f>
        <v>0</v>
      </c>
      <c r="AF992" s="20">
        <f>Data!AJ992-Data!CQ992</f>
        <v>0</v>
      </c>
      <c r="AG992" s="20">
        <f>Data!AK992-Data!CR992</f>
        <v>0</v>
      </c>
      <c r="AH992" s="20">
        <f>Data!AL992-Data!CS992</f>
        <v>0</v>
      </c>
      <c r="AI992" s="20">
        <f>Data!AM992-Data!CT992</f>
        <v>0</v>
      </c>
      <c r="AJ992" s="20">
        <f>Data!AN992-Data!CU992</f>
        <v>0</v>
      </c>
      <c r="AK992" s="20">
        <f>Data!AO992-Data!CV992</f>
        <v>0</v>
      </c>
      <c r="AL992" s="20">
        <f>Data!AP992-Data!CW992</f>
        <v>0</v>
      </c>
      <c r="AM992" s="20">
        <f>Data!AQ992-Data!CX992</f>
        <v>0</v>
      </c>
      <c r="AN992" s="20">
        <f>Data!AR992-Data!CY992</f>
        <v>0</v>
      </c>
      <c r="AO992" s="20">
        <f>Data!AS992-Data!CZ992</f>
        <v>0</v>
      </c>
      <c r="AP992" s="20">
        <f>Data!AT992-Data!DA992</f>
        <v>0</v>
      </c>
      <c r="AQ992" s="20">
        <f>Data!AU992-Data!DB992</f>
        <v>0</v>
      </c>
      <c r="AR992" s="20">
        <f>Data!AV992-Data!DC992</f>
        <v>0</v>
      </c>
      <c r="AS992" s="20">
        <f>Data!AW992-Data!DD992</f>
        <v>0</v>
      </c>
      <c r="AT992" s="20">
        <f>Data!AX992-Data!DE992</f>
        <v>0</v>
      </c>
      <c r="AU992" s="20">
        <f>Data!AY992-Data!DF992</f>
        <v>0</v>
      </c>
      <c r="AV992" s="20">
        <f>Data!AZ992-Data!DG992</f>
        <v>0</v>
      </c>
      <c r="AW992" s="20">
        <f>Data!BA992-Data!DH992</f>
        <v>0</v>
      </c>
      <c r="AX992" s="20">
        <f>Data!BB992-Data!DI992</f>
        <v>0</v>
      </c>
      <c r="AY992" s="20">
        <f>Data!BC992-Data!DJ992</f>
        <v>0</v>
      </c>
      <c r="AZ992" s="20">
        <f>Data!BD992-Data!DK992</f>
        <v>0</v>
      </c>
      <c r="BA992" s="20">
        <f>Data!BE992-Data!DL992</f>
        <v>0</v>
      </c>
      <c r="BB992" s="20">
        <f>Data!BF992-Data!DM992</f>
        <v>0</v>
      </c>
      <c r="BC992" s="20">
        <f>Data!BG992-Data!DN992</f>
        <v>0</v>
      </c>
      <c r="BD992" s="20">
        <f>Data!BH992-Data!DO992</f>
        <v>0</v>
      </c>
      <c r="BE992" s="20">
        <f>Data!BI992-Data!DP992</f>
        <v>0</v>
      </c>
      <c r="BF992" s="20">
        <f>Data!BJ992-Data!DQ992</f>
        <v>0</v>
      </c>
      <c r="BG992" s="20">
        <f>Data!BK992-Data!DR992</f>
        <v>0</v>
      </c>
      <c r="BH992" s="20">
        <f>Data!BL992-Data!DS992</f>
        <v>0</v>
      </c>
      <c r="BI992" s="20">
        <f>Data!BM992-Data!DT992</f>
        <v>0</v>
      </c>
      <c r="BJ992" s="20">
        <f>Data!BN992-Data!DU992</f>
        <v>0</v>
      </c>
      <c r="BK992" s="20">
        <f>Data!BO992-Data!DV992</f>
        <v>0</v>
      </c>
      <c r="BL992" s="20">
        <f>Data!BP992-Data!DW992</f>
        <v>0</v>
      </c>
      <c r="BM992" s="20">
        <f>Data!BQ992-Data!DX992</f>
        <v>0</v>
      </c>
      <c r="BN992" s="20">
        <f>Data!BR992-Data!DY992</f>
        <v>0</v>
      </c>
      <c r="BO992" s="20">
        <f>Data!BS992-Data!DZ992</f>
        <v>0</v>
      </c>
      <c r="BP992" s="20">
        <f>Data!BT992-Data!EA992</f>
        <v>0</v>
      </c>
      <c r="BQ992" s="20">
        <f>Data!BU992-Data!EB992</f>
        <v>0</v>
      </c>
      <c r="BR992" s="20">
        <f>Data!BV992-Data!EC992</f>
        <v>0</v>
      </c>
      <c r="BS992" s="20">
        <f>Data!BW992-Data!ED992</f>
        <v>0</v>
      </c>
      <c r="BT992" s="20">
        <f>Data!BX992-Data!EE992</f>
        <v>0</v>
      </c>
      <c r="BU992" s="20">
        <f>Data!BY992-Data!EF992</f>
        <v>0</v>
      </c>
      <c r="BV992" s="20">
        <f>Data!BZ992-Data!EG992</f>
        <v>0</v>
      </c>
      <c r="BW992" s="20">
        <f>Data!CA992-Data!EH992</f>
        <v>0</v>
      </c>
      <c r="BX992" s="20">
        <f>Data!CB992-Data!EI992</f>
        <v>0</v>
      </c>
      <c r="BY992" s="20">
        <f>Data!CC992-Data!EJ992</f>
        <v>0</v>
      </c>
      <c r="BZ992" s="20">
        <f>Data!EK992</f>
        <v>0</v>
      </c>
      <c r="CA992" s="20">
        <f>Data!EL992</f>
        <v>0</v>
      </c>
      <c r="CB992" s="20">
        <f>Data!EM992</f>
        <v>0</v>
      </c>
      <c r="CC992" s="20">
        <f>Data!EN992</f>
        <v>0</v>
      </c>
      <c r="CD992" s="20">
        <f>Data!EO992</f>
        <v>0</v>
      </c>
      <c r="CE992" s="20">
        <f>Data!EP992</f>
        <v>0</v>
      </c>
      <c r="CF992" s="50" t="str">
        <f>IF(ISBLANK(Data!EQ992), "", Data!EQ992)</f>
        <v/>
      </c>
      <c r="CG992" s="50" t="str">
        <f>IF(ISBLANK(Data!ER992), "", Data!ER992)</f>
        <v/>
      </c>
      <c r="CH992" s="61" t="str">
        <f>IF(ISBLANK(Data!ES992), "", Data!ES992)</f>
        <v/>
      </c>
      <c r="CI992" s="61" t="str">
        <f>IF(ISBLANK(Data!ET992), "", Data!ET992)</f>
        <v/>
      </c>
    </row>
    <row r="993" spans="1:87" x14ac:dyDescent="0.45">
      <c r="A993" s="50" t="str">
        <f>IF(ISBLANK(Data!A993), "", Data!A993)</f>
        <v/>
      </c>
      <c r="B993" s="50" t="str">
        <f>IF(ISBLANK(Data!B993), "", Data!B993)</f>
        <v/>
      </c>
      <c r="C993" s="50" t="str">
        <f>IF(ISBLANK(Data!C993), "", Data!C993)</f>
        <v/>
      </c>
      <c r="D993" s="50" t="str">
        <f>IF(ISBLANK(Data!D993), "", Data!D993)</f>
        <v/>
      </c>
      <c r="E993" s="50" t="str">
        <f>IF(ISBLANK(Data!E993), "", Data!E993)</f>
        <v/>
      </c>
      <c r="F993" s="50" t="str">
        <f>IF(ISBLANK(Data!F993), "", Data!F993)</f>
        <v/>
      </c>
      <c r="G993" s="50" t="str">
        <f>IF(ISBLANK(Data!G993), "", Data!G993)</f>
        <v/>
      </c>
      <c r="H993" s="50" t="str">
        <f>IF(ISBLANK(Data!H993), "", Data!H993)</f>
        <v/>
      </c>
      <c r="I993" s="50" t="str">
        <f>IF(ISBLANK(Data!I993), "", Data!I993)</f>
        <v/>
      </c>
      <c r="J993" s="50" t="str">
        <f>IF(ISBLANK(Data!J993), "", Data!J993)</f>
        <v/>
      </c>
      <c r="K993" s="50" t="str">
        <f>IF(ISBLANK(Data!K993), "", Data!K993)</f>
        <v/>
      </c>
      <c r="L993" s="50" t="str">
        <f>IF(ISBLANK(Data!L993), "", Data!L993)</f>
        <v/>
      </c>
      <c r="M993" s="50" t="str">
        <f>IF(ISBLANK(Data!M993), "", Data!M993)</f>
        <v/>
      </c>
      <c r="N993" s="50" t="str">
        <f>IF(ISBLANK(Data!N993), "", Data!N993)</f>
        <v/>
      </c>
      <c r="O993" s="50" t="str">
        <f>IF(ISBLANK(Data!O993), "", Data!O993)</f>
        <v/>
      </c>
      <c r="P993" s="50" t="str">
        <f>IF(ISBLANK(Data!P993), "", Data!P993)</f>
        <v/>
      </c>
      <c r="Q993" s="50" t="str">
        <f>IF(ISBLANK(Data!Q993), "", Data!Q993)</f>
        <v/>
      </c>
      <c r="R993" s="50" t="str">
        <f>IF(ISBLANK(Data!R993), "", Data!R993)</f>
        <v/>
      </c>
      <c r="S993" s="20">
        <f>Data!W993-Data!CD993</f>
        <v>0</v>
      </c>
      <c r="T993" s="20">
        <f>Data!X993-Data!CE993</f>
        <v>0</v>
      </c>
      <c r="U993" s="20">
        <f>Data!Y993-Data!CF993</f>
        <v>0</v>
      </c>
      <c r="V993" s="20">
        <f>Data!Z993-Data!CG993</f>
        <v>0</v>
      </c>
      <c r="W993" s="20">
        <f>Data!AA993-Data!CH993</f>
        <v>0</v>
      </c>
      <c r="X993" s="20">
        <f>Data!AB993-Data!CI993</f>
        <v>0</v>
      </c>
      <c r="Y993" s="20">
        <f>Data!AC993-Data!CJ993</f>
        <v>0</v>
      </c>
      <c r="Z993" s="20">
        <f>Data!AD993-Data!CK993</f>
        <v>0</v>
      </c>
      <c r="AA993" s="20">
        <f>Data!AE993-Data!CL993</f>
        <v>0</v>
      </c>
      <c r="AB993" s="20">
        <f>Data!AF993-Data!CM993</f>
        <v>0</v>
      </c>
      <c r="AC993" s="20">
        <f>Data!AG993-Data!CN993</f>
        <v>0</v>
      </c>
      <c r="AD993" s="20">
        <f>Data!AH993-Data!CO993</f>
        <v>0</v>
      </c>
      <c r="AE993" s="20">
        <f>Data!AI993-Data!CP993</f>
        <v>0</v>
      </c>
      <c r="AF993" s="20">
        <f>Data!AJ993-Data!CQ993</f>
        <v>0</v>
      </c>
      <c r="AG993" s="20">
        <f>Data!AK993-Data!CR993</f>
        <v>0</v>
      </c>
      <c r="AH993" s="20">
        <f>Data!AL993-Data!CS993</f>
        <v>0</v>
      </c>
      <c r="AI993" s="20">
        <f>Data!AM993-Data!CT993</f>
        <v>0</v>
      </c>
      <c r="AJ993" s="20">
        <f>Data!AN993-Data!CU993</f>
        <v>0</v>
      </c>
      <c r="AK993" s="20">
        <f>Data!AO993-Data!CV993</f>
        <v>0</v>
      </c>
      <c r="AL993" s="20">
        <f>Data!AP993-Data!CW993</f>
        <v>0</v>
      </c>
      <c r="AM993" s="20">
        <f>Data!AQ993-Data!CX993</f>
        <v>0</v>
      </c>
      <c r="AN993" s="20">
        <f>Data!AR993-Data!CY993</f>
        <v>0</v>
      </c>
      <c r="AO993" s="20">
        <f>Data!AS993-Data!CZ993</f>
        <v>0</v>
      </c>
      <c r="AP993" s="20">
        <f>Data!AT993-Data!DA993</f>
        <v>0</v>
      </c>
      <c r="AQ993" s="20">
        <f>Data!AU993-Data!DB993</f>
        <v>0</v>
      </c>
      <c r="AR993" s="20">
        <f>Data!AV993-Data!DC993</f>
        <v>0</v>
      </c>
      <c r="AS993" s="20">
        <f>Data!AW993-Data!DD993</f>
        <v>0</v>
      </c>
      <c r="AT993" s="20">
        <f>Data!AX993-Data!DE993</f>
        <v>0</v>
      </c>
      <c r="AU993" s="20">
        <f>Data!AY993-Data!DF993</f>
        <v>0</v>
      </c>
      <c r="AV993" s="20">
        <f>Data!AZ993-Data!DG993</f>
        <v>0</v>
      </c>
      <c r="AW993" s="20">
        <f>Data!BA993-Data!DH993</f>
        <v>0</v>
      </c>
      <c r="AX993" s="20">
        <f>Data!BB993-Data!DI993</f>
        <v>0</v>
      </c>
      <c r="AY993" s="20">
        <f>Data!BC993-Data!DJ993</f>
        <v>0</v>
      </c>
      <c r="AZ993" s="20">
        <f>Data!BD993-Data!DK993</f>
        <v>0</v>
      </c>
      <c r="BA993" s="20">
        <f>Data!BE993-Data!DL993</f>
        <v>0</v>
      </c>
      <c r="BB993" s="20">
        <f>Data!BF993-Data!DM993</f>
        <v>0</v>
      </c>
      <c r="BC993" s="20">
        <f>Data!BG993-Data!DN993</f>
        <v>0</v>
      </c>
      <c r="BD993" s="20">
        <f>Data!BH993-Data!DO993</f>
        <v>0</v>
      </c>
      <c r="BE993" s="20">
        <f>Data!BI993-Data!DP993</f>
        <v>0</v>
      </c>
      <c r="BF993" s="20">
        <f>Data!BJ993-Data!DQ993</f>
        <v>0</v>
      </c>
      <c r="BG993" s="20">
        <f>Data!BK993-Data!DR993</f>
        <v>0</v>
      </c>
      <c r="BH993" s="20">
        <f>Data!BL993-Data!DS993</f>
        <v>0</v>
      </c>
      <c r="BI993" s="20">
        <f>Data!BM993-Data!DT993</f>
        <v>0</v>
      </c>
      <c r="BJ993" s="20">
        <f>Data!BN993-Data!DU993</f>
        <v>0</v>
      </c>
      <c r="BK993" s="20">
        <f>Data!BO993-Data!DV993</f>
        <v>0</v>
      </c>
      <c r="BL993" s="20">
        <f>Data!BP993-Data!DW993</f>
        <v>0</v>
      </c>
      <c r="BM993" s="20">
        <f>Data!BQ993-Data!DX993</f>
        <v>0</v>
      </c>
      <c r="BN993" s="20">
        <f>Data!BR993-Data!DY993</f>
        <v>0</v>
      </c>
      <c r="BO993" s="20">
        <f>Data!BS993-Data!DZ993</f>
        <v>0</v>
      </c>
      <c r="BP993" s="20">
        <f>Data!BT993-Data!EA993</f>
        <v>0</v>
      </c>
      <c r="BQ993" s="20">
        <f>Data!BU993-Data!EB993</f>
        <v>0</v>
      </c>
      <c r="BR993" s="20">
        <f>Data!BV993-Data!EC993</f>
        <v>0</v>
      </c>
      <c r="BS993" s="20">
        <f>Data!BW993-Data!ED993</f>
        <v>0</v>
      </c>
      <c r="BT993" s="20">
        <f>Data!BX993-Data!EE993</f>
        <v>0</v>
      </c>
      <c r="BU993" s="20">
        <f>Data!BY993-Data!EF993</f>
        <v>0</v>
      </c>
      <c r="BV993" s="20">
        <f>Data!BZ993-Data!EG993</f>
        <v>0</v>
      </c>
      <c r="BW993" s="20">
        <f>Data!CA993-Data!EH993</f>
        <v>0</v>
      </c>
      <c r="BX993" s="20">
        <f>Data!CB993-Data!EI993</f>
        <v>0</v>
      </c>
      <c r="BY993" s="20">
        <f>Data!CC993-Data!EJ993</f>
        <v>0</v>
      </c>
      <c r="BZ993" s="20">
        <f>Data!EK993</f>
        <v>0</v>
      </c>
      <c r="CA993" s="20">
        <f>Data!EL993</f>
        <v>0</v>
      </c>
      <c r="CB993" s="20">
        <f>Data!EM993</f>
        <v>0</v>
      </c>
      <c r="CC993" s="20">
        <f>Data!EN993</f>
        <v>0</v>
      </c>
      <c r="CD993" s="20">
        <f>Data!EO993</f>
        <v>0</v>
      </c>
      <c r="CE993" s="20">
        <f>Data!EP993</f>
        <v>0</v>
      </c>
      <c r="CF993" s="50" t="str">
        <f>IF(ISBLANK(Data!EQ993), "", Data!EQ993)</f>
        <v/>
      </c>
      <c r="CG993" s="50" t="str">
        <f>IF(ISBLANK(Data!ER993), "", Data!ER993)</f>
        <v/>
      </c>
      <c r="CH993" s="61" t="str">
        <f>IF(ISBLANK(Data!ES993), "", Data!ES993)</f>
        <v/>
      </c>
      <c r="CI993" s="61" t="str">
        <f>IF(ISBLANK(Data!ET993), "", Data!ET993)</f>
        <v/>
      </c>
    </row>
    <row r="994" spans="1:87" x14ac:dyDescent="0.45">
      <c r="A994" s="50" t="str">
        <f>IF(ISBLANK(Data!A994), "", Data!A994)</f>
        <v/>
      </c>
      <c r="B994" s="50" t="str">
        <f>IF(ISBLANK(Data!B994), "", Data!B994)</f>
        <v/>
      </c>
      <c r="C994" s="50" t="str">
        <f>IF(ISBLANK(Data!C994), "", Data!C994)</f>
        <v/>
      </c>
      <c r="D994" s="50" t="str">
        <f>IF(ISBLANK(Data!D994), "", Data!D994)</f>
        <v/>
      </c>
      <c r="E994" s="50" t="str">
        <f>IF(ISBLANK(Data!E994), "", Data!E994)</f>
        <v/>
      </c>
      <c r="F994" s="50" t="str">
        <f>IF(ISBLANK(Data!F994), "", Data!F994)</f>
        <v/>
      </c>
      <c r="G994" s="50" t="str">
        <f>IF(ISBLANK(Data!G994), "", Data!G994)</f>
        <v/>
      </c>
      <c r="H994" s="50" t="str">
        <f>IF(ISBLANK(Data!H994), "", Data!H994)</f>
        <v/>
      </c>
      <c r="I994" s="50" t="str">
        <f>IF(ISBLANK(Data!I994), "", Data!I994)</f>
        <v/>
      </c>
      <c r="J994" s="50" t="str">
        <f>IF(ISBLANK(Data!J994), "", Data!J994)</f>
        <v/>
      </c>
      <c r="K994" s="50" t="str">
        <f>IF(ISBLANK(Data!K994), "", Data!K994)</f>
        <v/>
      </c>
      <c r="L994" s="50" t="str">
        <f>IF(ISBLANK(Data!L994), "", Data!L994)</f>
        <v/>
      </c>
      <c r="M994" s="50" t="str">
        <f>IF(ISBLANK(Data!M994), "", Data!M994)</f>
        <v/>
      </c>
      <c r="N994" s="50" t="str">
        <f>IF(ISBLANK(Data!N994), "", Data!N994)</f>
        <v/>
      </c>
      <c r="O994" s="50" t="str">
        <f>IF(ISBLANK(Data!O994), "", Data!O994)</f>
        <v/>
      </c>
      <c r="P994" s="50" t="str">
        <f>IF(ISBLANK(Data!P994), "", Data!P994)</f>
        <v/>
      </c>
      <c r="Q994" s="50" t="str">
        <f>IF(ISBLANK(Data!Q994), "", Data!Q994)</f>
        <v/>
      </c>
      <c r="R994" s="50" t="str">
        <f>IF(ISBLANK(Data!R994), "", Data!R994)</f>
        <v/>
      </c>
      <c r="S994" s="20">
        <f>Data!W994-Data!CD994</f>
        <v>0</v>
      </c>
      <c r="T994" s="20">
        <f>Data!X994-Data!CE994</f>
        <v>0</v>
      </c>
      <c r="U994" s="20">
        <f>Data!Y994-Data!CF994</f>
        <v>0</v>
      </c>
      <c r="V994" s="20">
        <f>Data!Z994-Data!CG994</f>
        <v>0</v>
      </c>
      <c r="W994" s="20">
        <f>Data!AA994-Data!CH994</f>
        <v>0</v>
      </c>
      <c r="X994" s="20">
        <f>Data!AB994-Data!CI994</f>
        <v>0</v>
      </c>
      <c r="Y994" s="20">
        <f>Data!AC994-Data!CJ994</f>
        <v>0</v>
      </c>
      <c r="Z994" s="20">
        <f>Data!AD994-Data!CK994</f>
        <v>0</v>
      </c>
      <c r="AA994" s="20">
        <f>Data!AE994-Data!CL994</f>
        <v>0</v>
      </c>
      <c r="AB994" s="20">
        <f>Data!AF994-Data!CM994</f>
        <v>0</v>
      </c>
      <c r="AC994" s="20">
        <f>Data!AG994-Data!CN994</f>
        <v>0</v>
      </c>
      <c r="AD994" s="20">
        <f>Data!AH994-Data!CO994</f>
        <v>0</v>
      </c>
      <c r="AE994" s="20">
        <f>Data!AI994-Data!CP994</f>
        <v>0</v>
      </c>
      <c r="AF994" s="20">
        <f>Data!AJ994-Data!CQ994</f>
        <v>0</v>
      </c>
      <c r="AG994" s="20">
        <f>Data!AK994-Data!CR994</f>
        <v>0</v>
      </c>
      <c r="AH994" s="20">
        <f>Data!AL994-Data!CS994</f>
        <v>0</v>
      </c>
      <c r="AI994" s="20">
        <f>Data!AM994-Data!CT994</f>
        <v>0</v>
      </c>
      <c r="AJ994" s="20">
        <f>Data!AN994-Data!CU994</f>
        <v>0</v>
      </c>
      <c r="AK994" s="20">
        <f>Data!AO994-Data!CV994</f>
        <v>0</v>
      </c>
      <c r="AL994" s="20">
        <f>Data!AP994-Data!CW994</f>
        <v>0</v>
      </c>
      <c r="AM994" s="20">
        <f>Data!AQ994-Data!CX994</f>
        <v>0</v>
      </c>
      <c r="AN994" s="20">
        <f>Data!AR994-Data!CY994</f>
        <v>0</v>
      </c>
      <c r="AO994" s="20">
        <f>Data!AS994-Data!CZ994</f>
        <v>0</v>
      </c>
      <c r="AP994" s="20">
        <f>Data!AT994-Data!DA994</f>
        <v>0</v>
      </c>
      <c r="AQ994" s="20">
        <f>Data!AU994-Data!DB994</f>
        <v>0</v>
      </c>
      <c r="AR994" s="20">
        <f>Data!AV994-Data!DC994</f>
        <v>0</v>
      </c>
      <c r="AS994" s="20">
        <f>Data!AW994-Data!DD994</f>
        <v>0</v>
      </c>
      <c r="AT994" s="20">
        <f>Data!AX994-Data!DE994</f>
        <v>0</v>
      </c>
      <c r="AU994" s="20">
        <f>Data!AY994-Data!DF994</f>
        <v>0</v>
      </c>
      <c r="AV994" s="20">
        <f>Data!AZ994-Data!DG994</f>
        <v>0</v>
      </c>
      <c r="AW994" s="20">
        <f>Data!BA994-Data!DH994</f>
        <v>0</v>
      </c>
      <c r="AX994" s="20">
        <f>Data!BB994-Data!DI994</f>
        <v>0</v>
      </c>
      <c r="AY994" s="20">
        <f>Data!BC994-Data!DJ994</f>
        <v>0</v>
      </c>
      <c r="AZ994" s="20">
        <f>Data!BD994-Data!DK994</f>
        <v>0</v>
      </c>
      <c r="BA994" s="20">
        <f>Data!BE994-Data!DL994</f>
        <v>0</v>
      </c>
      <c r="BB994" s="20">
        <f>Data!BF994-Data!DM994</f>
        <v>0</v>
      </c>
      <c r="BC994" s="20">
        <f>Data!BG994-Data!DN994</f>
        <v>0</v>
      </c>
      <c r="BD994" s="20">
        <f>Data!BH994-Data!DO994</f>
        <v>0</v>
      </c>
      <c r="BE994" s="20">
        <f>Data!BI994-Data!DP994</f>
        <v>0</v>
      </c>
      <c r="BF994" s="20">
        <f>Data!BJ994-Data!DQ994</f>
        <v>0</v>
      </c>
      <c r="BG994" s="20">
        <f>Data!BK994-Data!DR994</f>
        <v>0</v>
      </c>
      <c r="BH994" s="20">
        <f>Data!BL994-Data!DS994</f>
        <v>0</v>
      </c>
      <c r="BI994" s="20">
        <f>Data!BM994-Data!DT994</f>
        <v>0</v>
      </c>
      <c r="BJ994" s="20">
        <f>Data!BN994-Data!DU994</f>
        <v>0</v>
      </c>
      <c r="BK994" s="20">
        <f>Data!BO994-Data!DV994</f>
        <v>0</v>
      </c>
      <c r="BL994" s="20">
        <f>Data!BP994-Data!DW994</f>
        <v>0</v>
      </c>
      <c r="BM994" s="20">
        <f>Data!BQ994-Data!DX994</f>
        <v>0</v>
      </c>
      <c r="BN994" s="20">
        <f>Data!BR994-Data!DY994</f>
        <v>0</v>
      </c>
      <c r="BO994" s="20">
        <f>Data!BS994-Data!DZ994</f>
        <v>0</v>
      </c>
      <c r="BP994" s="20">
        <f>Data!BT994-Data!EA994</f>
        <v>0</v>
      </c>
      <c r="BQ994" s="20">
        <f>Data!BU994-Data!EB994</f>
        <v>0</v>
      </c>
      <c r="BR994" s="20">
        <f>Data!BV994-Data!EC994</f>
        <v>0</v>
      </c>
      <c r="BS994" s="20">
        <f>Data!BW994-Data!ED994</f>
        <v>0</v>
      </c>
      <c r="BT994" s="20">
        <f>Data!BX994-Data!EE994</f>
        <v>0</v>
      </c>
      <c r="BU994" s="20">
        <f>Data!BY994-Data!EF994</f>
        <v>0</v>
      </c>
      <c r="BV994" s="20">
        <f>Data!BZ994-Data!EG994</f>
        <v>0</v>
      </c>
      <c r="BW994" s="20">
        <f>Data!CA994-Data!EH994</f>
        <v>0</v>
      </c>
      <c r="BX994" s="20">
        <f>Data!CB994-Data!EI994</f>
        <v>0</v>
      </c>
      <c r="BY994" s="20">
        <f>Data!CC994-Data!EJ994</f>
        <v>0</v>
      </c>
      <c r="BZ994" s="20">
        <f>Data!EK994</f>
        <v>0</v>
      </c>
      <c r="CA994" s="20">
        <f>Data!EL994</f>
        <v>0</v>
      </c>
      <c r="CB994" s="20">
        <f>Data!EM994</f>
        <v>0</v>
      </c>
      <c r="CC994" s="20">
        <f>Data!EN994</f>
        <v>0</v>
      </c>
      <c r="CD994" s="20">
        <f>Data!EO994</f>
        <v>0</v>
      </c>
      <c r="CE994" s="20">
        <f>Data!EP994</f>
        <v>0</v>
      </c>
      <c r="CF994" s="50" t="str">
        <f>IF(ISBLANK(Data!EQ994), "", Data!EQ994)</f>
        <v/>
      </c>
      <c r="CG994" s="50" t="str">
        <f>IF(ISBLANK(Data!ER994), "", Data!ER994)</f>
        <v/>
      </c>
      <c r="CH994" s="61" t="str">
        <f>IF(ISBLANK(Data!ES994), "", Data!ES994)</f>
        <v/>
      </c>
      <c r="CI994" s="61" t="str">
        <f>IF(ISBLANK(Data!ET994), "", Data!ET994)</f>
        <v/>
      </c>
    </row>
    <row r="995" spans="1:87" x14ac:dyDescent="0.45">
      <c r="A995" s="50" t="str">
        <f>IF(ISBLANK(Data!A995), "", Data!A995)</f>
        <v/>
      </c>
      <c r="B995" s="50" t="str">
        <f>IF(ISBLANK(Data!B995), "", Data!B995)</f>
        <v/>
      </c>
      <c r="C995" s="50" t="str">
        <f>IF(ISBLANK(Data!C995), "", Data!C995)</f>
        <v/>
      </c>
      <c r="D995" s="50" t="str">
        <f>IF(ISBLANK(Data!D995), "", Data!D995)</f>
        <v/>
      </c>
      <c r="E995" s="50" t="str">
        <f>IF(ISBLANK(Data!E995), "", Data!E995)</f>
        <v/>
      </c>
      <c r="F995" s="50" t="str">
        <f>IF(ISBLANK(Data!F995), "", Data!F995)</f>
        <v/>
      </c>
      <c r="G995" s="50" t="str">
        <f>IF(ISBLANK(Data!G995), "", Data!G995)</f>
        <v/>
      </c>
      <c r="H995" s="50" t="str">
        <f>IF(ISBLANK(Data!H995), "", Data!H995)</f>
        <v/>
      </c>
      <c r="I995" s="50" t="str">
        <f>IF(ISBLANK(Data!I995), "", Data!I995)</f>
        <v/>
      </c>
      <c r="J995" s="50" t="str">
        <f>IF(ISBLANK(Data!J995), "", Data!J995)</f>
        <v/>
      </c>
      <c r="K995" s="50" t="str">
        <f>IF(ISBLANK(Data!K995), "", Data!K995)</f>
        <v/>
      </c>
      <c r="L995" s="50" t="str">
        <f>IF(ISBLANK(Data!L995), "", Data!L995)</f>
        <v/>
      </c>
      <c r="M995" s="50" t="str">
        <f>IF(ISBLANK(Data!M995), "", Data!M995)</f>
        <v/>
      </c>
      <c r="N995" s="50" t="str">
        <f>IF(ISBLANK(Data!N995), "", Data!N995)</f>
        <v/>
      </c>
      <c r="O995" s="50" t="str">
        <f>IF(ISBLANK(Data!O995), "", Data!O995)</f>
        <v/>
      </c>
      <c r="P995" s="50" t="str">
        <f>IF(ISBLANK(Data!P995), "", Data!P995)</f>
        <v/>
      </c>
      <c r="Q995" s="50" t="str">
        <f>IF(ISBLANK(Data!Q995), "", Data!Q995)</f>
        <v/>
      </c>
      <c r="R995" s="50" t="str">
        <f>IF(ISBLANK(Data!R995), "", Data!R995)</f>
        <v/>
      </c>
      <c r="S995" s="20">
        <f>Data!W995-Data!CD995</f>
        <v>0</v>
      </c>
      <c r="T995" s="20">
        <f>Data!X995-Data!CE995</f>
        <v>0</v>
      </c>
      <c r="U995" s="20">
        <f>Data!Y995-Data!CF995</f>
        <v>0</v>
      </c>
      <c r="V995" s="20">
        <f>Data!Z995-Data!CG995</f>
        <v>0</v>
      </c>
      <c r="W995" s="20">
        <f>Data!AA995-Data!CH995</f>
        <v>0</v>
      </c>
      <c r="X995" s="20">
        <f>Data!AB995-Data!CI995</f>
        <v>0</v>
      </c>
      <c r="Y995" s="20">
        <f>Data!AC995-Data!CJ995</f>
        <v>0</v>
      </c>
      <c r="Z995" s="20">
        <f>Data!AD995-Data!CK995</f>
        <v>0</v>
      </c>
      <c r="AA995" s="20">
        <f>Data!AE995-Data!CL995</f>
        <v>0</v>
      </c>
      <c r="AB995" s="20">
        <f>Data!AF995-Data!CM995</f>
        <v>0</v>
      </c>
      <c r="AC995" s="20">
        <f>Data!AG995-Data!CN995</f>
        <v>0</v>
      </c>
      <c r="AD995" s="20">
        <f>Data!AH995-Data!CO995</f>
        <v>0</v>
      </c>
      <c r="AE995" s="20">
        <f>Data!AI995-Data!CP995</f>
        <v>0</v>
      </c>
      <c r="AF995" s="20">
        <f>Data!AJ995-Data!CQ995</f>
        <v>0</v>
      </c>
      <c r="AG995" s="20">
        <f>Data!AK995-Data!CR995</f>
        <v>0</v>
      </c>
      <c r="AH995" s="20">
        <f>Data!AL995-Data!CS995</f>
        <v>0</v>
      </c>
      <c r="AI995" s="20">
        <f>Data!AM995-Data!CT995</f>
        <v>0</v>
      </c>
      <c r="AJ995" s="20">
        <f>Data!AN995-Data!CU995</f>
        <v>0</v>
      </c>
      <c r="AK995" s="20">
        <f>Data!AO995-Data!CV995</f>
        <v>0</v>
      </c>
      <c r="AL995" s="20">
        <f>Data!AP995-Data!CW995</f>
        <v>0</v>
      </c>
      <c r="AM995" s="20">
        <f>Data!AQ995-Data!CX995</f>
        <v>0</v>
      </c>
      <c r="AN995" s="20">
        <f>Data!AR995-Data!CY995</f>
        <v>0</v>
      </c>
      <c r="AO995" s="20">
        <f>Data!AS995-Data!CZ995</f>
        <v>0</v>
      </c>
      <c r="AP995" s="20">
        <f>Data!AT995-Data!DA995</f>
        <v>0</v>
      </c>
      <c r="AQ995" s="20">
        <f>Data!AU995-Data!DB995</f>
        <v>0</v>
      </c>
      <c r="AR995" s="20">
        <f>Data!AV995-Data!DC995</f>
        <v>0</v>
      </c>
      <c r="AS995" s="20">
        <f>Data!AW995-Data!DD995</f>
        <v>0</v>
      </c>
      <c r="AT995" s="20">
        <f>Data!AX995-Data!DE995</f>
        <v>0</v>
      </c>
      <c r="AU995" s="20">
        <f>Data!AY995-Data!DF995</f>
        <v>0</v>
      </c>
      <c r="AV995" s="20">
        <f>Data!AZ995-Data!DG995</f>
        <v>0</v>
      </c>
      <c r="AW995" s="20">
        <f>Data!BA995-Data!DH995</f>
        <v>0</v>
      </c>
      <c r="AX995" s="20">
        <f>Data!BB995-Data!DI995</f>
        <v>0</v>
      </c>
      <c r="AY995" s="20">
        <f>Data!BC995-Data!DJ995</f>
        <v>0</v>
      </c>
      <c r="AZ995" s="20">
        <f>Data!BD995-Data!DK995</f>
        <v>0</v>
      </c>
      <c r="BA995" s="20">
        <f>Data!BE995-Data!DL995</f>
        <v>0</v>
      </c>
      <c r="BB995" s="20">
        <f>Data!BF995-Data!DM995</f>
        <v>0</v>
      </c>
      <c r="BC995" s="20">
        <f>Data!BG995-Data!DN995</f>
        <v>0</v>
      </c>
      <c r="BD995" s="20">
        <f>Data!BH995-Data!DO995</f>
        <v>0</v>
      </c>
      <c r="BE995" s="20">
        <f>Data!BI995-Data!DP995</f>
        <v>0</v>
      </c>
      <c r="BF995" s="20">
        <f>Data!BJ995-Data!DQ995</f>
        <v>0</v>
      </c>
      <c r="BG995" s="20">
        <f>Data!BK995-Data!DR995</f>
        <v>0</v>
      </c>
      <c r="BH995" s="20">
        <f>Data!BL995-Data!DS995</f>
        <v>0</v>
      </c>
      <c r="BI995" s="20">
        <f>Data!BM995-Data!DT995</f>
        <v>0</v>
      </c>
      <c r="BJ995" s="20">
        <f>Data!BN995-Data!DU995</f>
        <v>0</v>
      </c>
      <c r="BK995" s="20">
        <f>Data!BO995-Data!DV995</f>
        <v>0</v>
      </c>
      <c r="BL995" s="20">
        <f>Data!BP995-Data!DW995</f>
        <v>0</v>
      </c>
      <c r="BM995" s="20">
        <f>Data!BQ995-Data!DX995</f>
        <v>0</v>
      </c>
      <c r="BN995" s="20">
        <f>Data!BR995-Data!DY995</f>
        <v>0</v>
      </c>
      <c r="BO995" s="20">
        <f>Data!BS995-Data!DZ995</f>
        <v>0</v>
      </c>
      <c r="BP995" s="20">
        <f>Data!BT995-Data!EA995</f>
        <v>0</v>
      </c>
      <c r="BQ995" s="20">
        <f>Data!BU995-Data!EB995</f>
        <v>0</v>
      </c>
      <c r="BR995" s="20">
        <f>Data!BV995-Data!EC995</f>
        <v>0</v>
      </c>
      <c r="BS995" s="20">
        <f>Data!BW995-Data!ED995</f>
        <v>0</v>
      </c>
      <c r="BT995" s="20">
        <f>Data!BX995-Data!EE995</f>
        <v>0</v>
      </c>
      <c r="BU995" s="20">
        <f>Data!BY995-Data!EF995</f>
        <v>0</v>
      </c>
      <c r="BV995" s="20">
        <f>Data!BZ995-Data!EG995</f>
        <v>0</v>
      </c>
      <c r="BW995" s="20">
        <f>Data!CA995-Data!EH995</f>
        <v>0</v>
      </c>
      <c r="BX995" s="20">
        <f>Data!CB995-Data!EI995</f>
        <v>0</v>
      </c>
      <c r="BY995" s="20">
        <f>Data!CC995-Data!EJ995</f>
        <v>0</v>
      </c>
      <c r="BZ995" s="20">
        <f>Data!EK995</f>
        <v>0</v>
      </c>
      <c r="CA995" s="20">
        <f>Data!EL995</f>
        <v>0</v>
      </c>
      <c r="CB995" s="20">
        <f>Data!EM995</f>
        <v>0</v>
      </c>
      <c r="CC995" s="20">
        <f>Data!EN995</f>
        <v>0</v>
      </c>
      <c r="CD995" s="20">
        <f>Data!EO995</f>
        <v>0</v>
      </c>
      <c r="CE995" s="20">
        <f>Data!EP995</f>
        <v>0</v>
      </c>
      <c r="CF995" s="50" t="str">
        <f>IF(ISBLANK(Data!EQ995), "", Data!EQ995)</f>
        <v/>
      </c>
      <c r="CG995" s="50" t="str">
        <f>IF(ISBLANK(Data!ER995), "", Data!ER995)</f>
        <v/>
      </c>
      <c r="CH995" s="61" t="str">
        <f>IF(ISBLANK(Data!ES995), "", Data!ES995)</f>
        <v/>
      </c>
      <c r="CI995" s="61" t="str">
        <f>IF(ISBLANK(Data!ET995), "", Data!ET995)</f>
        <v/>
      </c>
    </row>
    <row r="996" spans="1:87" x14ac:dyDescent="0.45">
      <c r="A996" s="50" t="str">
        <f>IF(ISBLANK(Data!A996), "", Data!A996)</f>
        <v/>
      </c>
      <c r="B996" s="50" t="str">
        <f>IF(ISBLANK(Data!B996), "", Data!B996)</f>
        <v/>
      </c>
      <c r="C996" s="50" t="str">
        <f>IF(ISBLANK(Data!C996), "", Data!C996)</f>
        <v/>
      </c>
      <c r="D996" s="50" t="str">
        <f>IF(ISBLANK(Data!D996), "", Data!D996)</f>
        <v/>
      </c>
      <c r="E996" s="50" t="str">
        <f>IF(ISBLANK(Data!E996), "", Data!E996)</f>
        <v/>
      </c>
      <c r="F996" s="50" t="str">
        <f>IF(ISBLANK(Data!F996), "", Data!F996)</f>
        <v/>
      </c>
      <c r="G996" s="50" t="str">
        <f>IF(ISBLANK(Data!G996), "", Data!G996)</f>
        <v/>
      </c>
      <c r="H996" s="50" t="str">
        <f>IF(ISBLANK(Data!H996), "", Data!H996)</f>
        <v/>
      </c>
      <c r="I996" s="50" t="str">
        <f>IF(ISBLANK(Data!I996), "", Data!I996)</f>
        <v/>
      </c>
      <c r="J996" s="50" t="str">
        <f>IF(ISBLANK(Data!J996), "", Data!J996)</f>
        <v/>
      </c>
      <c r="K996" s="50" t="str">
        <f>IF(ISBLANK(Data!K996), "", Data!K996)</f>
        <v/>
      </c>
      <c r="L996" s="50" t="str">
        <f>IF(ISBLANK(Data!L996), "", Data!L996)</f>
        <v/>
      </c>
      <c r="M996" s="50" t="str">
        <f>IF(ISBLANK(Data!M996), "", Data!M996)</f>
        <v/>
      </c>
      <c r="N996" s="50" t="str">
        <f>IF(ISBLANK(Data!N996), "", Data!N996)</f>
        <v/>
      </c>
      <c r="O996" s="50" t="str">
        <f>IF(ISBLANK(Data!O996), "", Data!O996)</f>
        <v/>
      </c>
      <c r="P996" s="50" t="str">
        <f>IF(ISBLANK(Data!P996), "", Data!P996)</f>
        <v/>
      </c>
      <c r="Q996" s="50" t="str">
        <f>IF(ISBLANK(Data!Q996), "", Data!Q996)</f>
        <v/>
      </c>
      <c r="R996" s="50" t="str">
        <f>IF(ISBLANK(Data!R996), "", Data!R996)</f>
        <v/>
      </c>
      <c r="S996" s="20">
        <f>Data!W996-Data!CD996</f>
        <v>0</v>
      </c>
      <c r="T996" s="20">
        <f>Data!X996-Data!CE996</f>
        <v>0</v>
      </c>
      <c r="U996" s="20">
        <f>Data!Y996-Data!CF996</f>
        <v>0</v>
      </c>
      <c r="V996" s="20">
        <f>Data!Z996-Data!CG996</f>
        <v>0</v>
      </c>
      <c r="W996" s="20">
        <f>Data!AA996-Data!CH996</f>
        <v>0</v>
      </c>
      <c r="X996" s="20">
        <f>Data!AB996-Data!CI996</f>
        <v>0</v>
      </c>
      <c r="Y996" s="20">
        <f>Data!AC996-Data!CJ996</f>
        <v>0</v>
      </c>
      <c r="Z996" s="20">
        <f>Data!AD996-Data!CK996</f>
        <v>0</v>
      </c>
      <c r="AA996" s="20">
        <f>Data!AE996-Data!CL996</f>
        <v>0</v>
      </c>
      <c r="AB996" s="20">
        <f>Data!AF996-Data!CM996</f>
        <v>0</v>
      </c>
      <c r="AC996" s="20">
        <f>Data!AG996-Data!CN996</f>
        <v>0</v>
      </c>
      <c r="AD996" s="20">
        <f>Data!AH996-Data!CO996</f>
        <v>0</v>
      </c>
      <c r="AE996" s="20">
        <f>Data!AI996-Data!CP996</f>
        <v>0</v>
      </c>
      <c r="AF996" s="20">
        <f>Data!AJ996-Data!CQ996</f>
        <v>0</v>
      </c>
      <c r="AG996" s="20">
        <f>Data!AK996-Data!CR996</f>
        <v>0</v>
      </c>
      <c r="AH996" s="20">
        <f>Data!AL996-Data!CS996</f>
        <v>0</v>
      </c>
      <c r="AI996" s="20">
        <f>Data!AM996-Data!CT996</f>
        <v>0</v>
      </c>
      <c r="AJ996" s="20">
        <f>Data!AN996-Data!CU996</f>
        <v>0</v>
      </c>
      <c r="AK996" s="20">
        <f>Data!AO996-Data!CV996</f>
        <v>0</v>
      </c>
      <c r="AL996" s="20">
        <f>Data!AP996-Data!CW996</f>
        <v>0</v>
      </c>
      <c r="AM996" s="20">
        <f>Data!AQ996-Data!CX996</f>
        <v>0</v>
      </c>
      <c r="AN996" s="20">
        <f>Data!AR996-Data!CY996</f>
        <v>0</v>
      </c>
      <c r="AO996" s="20">
        <f>Data!AS996-Data!CZ996</f>
        <v>0</v>
      </c>
      <c r="AP996" s="20">
        <f>Data!AT996-Data!DA996</f>
        <v>0</v>
      </c>
      <c r="AQ996" s="20">
        <f>Data!AU996-Data!DB996</f>
        <v>0</v>
      </c>
      <c r="AR996" s="20">
        <f>Data!AV996-Data!DC996</f>
        <v>0</v>
      </c>
      <c r="AS996" s="20">
        <f>Data!AW996-Data!DD996</f>
        <v>0</v>
      </c>
      <c r="AT996" s="20">
        <f>Data!AX996-Data!DE996</f>
        <v>0</v>
      </c>
      <c r="AU996" s="20">
        <f>Data!AY996-Data!DF996</f>
        <v>0</v>
      </c>
      <c r="AV996" s="20">
        <f>Data!AZ996-Data!DG996</f>
        <v>0</v>
      </c>
      <c r="AW996" s="20">
        <f>Data!BA996-Data!DH996</f>
        <v>0</v>
      </c>
      <c r="AX996" s="20">
        <f>Data!BB996-Data!DI996</f>
        <v>0</v>
      </c>
      <c r="AY996" s="20">
        <f>Data!BC996-Data!DJ996</f>
        <v>0</v>
      </c>
      <c r="AZ996" s="20">
        <f>Data!BD996-Data!DK996</f>
        <v>0</v>
      </c>
      <c r="BA996" s="20">
        <f>Data!BE996-Data!DL996</f>
        <v>0</v>
      </c>
      <c r="BB996" s="20">
        <f>Data!BF996-Data!DM996</f>
        <v>0</v>
      </c>
      <c r="BC996" s="20">
        <f>Data!BG996-Data!DN996</f>
        <v>0</v>
      </c>
      <c r="BD996" s="20">
        <f>Data!BH996-Data!DO996</f>
        <v>0</v>
      </c>
      <c r="BE996" s="20">
        <f>Data!BI996-Data!DP996</f>
        <v>0</v>
      </c>
      <c r="BF996" s="20">
        <f>Data!BJ996-Data!DQ996</f>
        <v>0</v>
      </c>
      <c r="BG996" s="20">
        <f>Data!BK996-Data!DR996</f>
        <v>0</v>
      </c>
      <c r="BH996" s="20">
        <f>Data!BL996-Data!DS996</f>
        <v>0</v>
      </c>
      <c r="BI996" s="20">
        <f>Data!BM996-Data!DT996</f>
        <v>0</v>
      </c>
      <c r="BJ996" s="20">
        <f>Data!BN996-Data!DU996</f>
        <v>0</v>
      </c>
      <c r="BK996" s="20">
        <f>Data!BO996-Data!DV996</f>
        <v>0</v>
      </c>
      <c r="BL996" s="20">
        <f>Data!BP996-Data!DW996</f>
        <v>0</v>
      </c>
      <c r="BM996" s="20">
        <f>Data!BQ996-Data!DX996</f>
        <v>0</v>
      </c>
      <c r="BN996" s="20">
        <f>Data!BR996-Data!DY996</f>
        <v>0</v>
      </c>
      <c r="BO996" s="20">
        <f>Data!BS996-Data!DZ996</f>
        <v>0</v>
      </c>
      <c r="BP996" s="20">
        <f>Data!BT996-Data!EA996</f>
        <v>0</v>
      </c>
      <c r="BQ996" s="20">
        <f>Data!BU996-Data!EB996</f>
        <v>0</v>
      </c>
      <c r="BR996" s="20">
        <f>Data!BV996-Data!EC996</f>
        <v>0</v>
      </c>
      <c r="BS996" s="20">
        <f>Data!BW996-Data!ED996</f>
        <v>0</v>
      </c>
      <c r="BT996" s="20">
        <f>Data!BX996-Data!EE996</f>
        <v>0</v>
      </c>
      <c r="BU996" s="20">
        <f>Data!BY996-Data!EF996</f>
        <v>0</v>
      </c>
      <c r="BV996" s="20">
        <f>Data!BZ996-Data!EG996</f>
        <v>0</v>
      </c>
      <c r="BW996" s="20">
        <f>Data!CA996-Data!EH996</f>
        <v>0</v>
      </c>
      <c r="BX996" s="20">
        <f>Data!CB996-Data!EI996</f>
        <v>0</v>
      </c>
      <c r="BY996" s="20">
        <f>Data!CC996-Data!EJ996</f>
        <v>0</v>
      </c>
      <c r="BZ996" s="20">
        <f>Data!EK996</f>
        <v>0</v>
      </c>
      <c r="CA996" s="20">
        <f>Data!EL996</f>
        <v>0</v>
      </c>
      <c r="CB996" s="20">
        <f>Data!EM996</f>
        <v>0</v>
      </c>
      <c r="CC996" s="20">
        <f>Data!EN996</f>
        <v>0</v>
      </c>
      <c r="CD996" s="20">
        <f>Data!EO996</f>
        <v>0</v>
      </c>
      <c r="CE996" s="20">
        <f>Data!EP996</f>
        <v>0</v>
      </c>
      <c r="CF996" s="50" t="str">
        <f>IF(ISBLANK(Data!EQ996), "", Data!EQ996)</f>
        <v/>
      </c>
      <c r="CG996" s="50" t="str">
        <f>IF(ISBLANK(Data!ER996), "", Data!ER996)</f>
        <v/>
      </c>
      <c r="CH996" s="61" t="str">
        <f>IF(ISBLANK(Data!ES996), "", Data!ES996)</f>
        <v/>
      </c>
      <c r="CI996" s="61" t="str">
        <f>IF(ISBLANK(Data!ET996), "", Data!ET996)</f>
        <v/>
      </c>
    </row>
    <row r="997" spans="1:87" x14ac:dyDescent="0.45">
      <c r="A997" s="50" t="str">
        <f>IF(ISBLANK(Data!A997), "", Data!A997)</f>
        <v/>
      </c>
      <c r="B997" s="50" t="str">
        <f>IF(ISBLANK(Data!B997), "", Data!B997)</f>
        <v/>
      </c>
      <c r="C997" s="50" t="str">
        <f>IF(ISBLANK(Data!C997), "", Data!C997)</f>
        <v/>
      </c>
      <c r="D997" s="50" t="str">
        <f>IF(ISBLANK(Data!D997), "", Data!D997)</f>
        <v/>
      </c>
      <c r="E997" s="50" t="str">
        <f>IF(ISBLANK(Data!E997), "", Data!E997)</f>
        <v/>
      </c>
      <c r="F997" s="50" t="str">
        <f>IF(ISBLANK(Data!F997), "", Data!F997)</f>
        <v/>
      </c>
      <c r="G997" s="50" t="str">
        <f>IF(ISBLANK(Data!G997), "", Data!G997)</f>
        <v/>
      </c>
      <c r="H997" s="50" t="str">
        <f>IF(ISBLANK(Data!H997), "", Data!H997)</f>
        <v/>
      </c>
      <c r="I997" s="50" t="str">
        <f>IF(ISBLANK(Data!I997), "", Data!I997)</f>
        <v/>
      </c>
      <c r="J997" s="50" t="str">
        <f>IF(ISBLANK(Data!J997), "", Data!J997)</f>
        <v/>
      </c>
      <c r="K997" s="50" t="str">
        <f>IF(ISBLANK(Data!K997), "", Data!K997)</f>
        <v/>
      </c>
      <c r="L997" s="50" t="str">
        <f>IF(ISBLANK(Data!L997), "", Data!L997)</f>
        <v/>
      </c>
      <c r="M997" s="50" t="str">
        <f>IF(ISBLANK(Data!M997), "", Data!M997)</f>
        <v/>
      </c>
      <c r="N997" s="50" t="str">
        <f>IF(ISBLANK(Data!N997), "", Data!N997)</f>
        <v/>
      </c>
      <c r="O997" s="50" t="str">
        <f>IF(ISBLANK(Data!O997), "", Data!O997)</f>
        <v/>
      </c>
      <c r="P997" s="50" t="str">
        <f>IF(ISBLANK(Data!P997), "", Data!P997)</f>
        <v/>
      </c>
      <c r="Q997" s="50" t="str">
        <f>IF(ISBLANK(Data!Q997), "", Data!Q997)</f>
        <v/>
      </c>
      <c r="R997" s="50" t="str">
        <f>IF(ISBLANK(Data!R997), "", Data!R997)</f>
        <v/>
      </c>
      <c r="S997" s="20">
        <f>Data!W997-Data!CD997</f>
        <v>0</v>
      </c>
      <c r="T997" s="20">
        <f>Data!X997-Data!CE997</f>
        <v>0</v>
      </c>
      <c r="U997" s="20">
        <f>Data!Y997-Data!CF997</f>
        <v>0</v>
      </c>
      <c r="V997" s="20">
        <f>Data!Z997-Data!CG997</f>
        <v>0</v>
      </c>
      <c r="W997" s="20">
        <f>Data!AA997-Data!CH997</f>
        <v>0</v>
      </c>
      <c r="X997" s="20">
        <f>Data!AB997-Data!CI997</f>
        <v>0</v>
      </c>
      <c r="Y997" s="20">
        <f>Data!AC997-Data!CJ997</f>
        <v>0</v>
      </c>
      <c r="Z997" s="20">
        <f>Data!AD997-Data!CK997</f>
        <v>0</v>
      </c>
      <c r="AA997" s="20">
        <f>Data!AE997-Data!CL997</f>
        <v>0</v>
      </c>
      <c r="AB997" s="20">
        <f>Data!AF997-Data!CM997</f>
        <v>0</v>
      </c>
      <c r="AC997" s="20">
        <f>Data!AG997-Data!CN997</f>
        <v>0</v>
      </c>
      <c r="AD997" s="20">
        <f>Data!AH997-Data!CO997</f>
        <v>0</v>
      </c>
      <c r="AE997" s="20">
        <f>Data!AI997-Data!CP997</f>
        <v>0</v>
      </c>
      <c r="AF997" s="20">
        <f>Data!AJ997-Data!CQ997</f>
        <v>0</v>
      </c>
      <c r="AG997" s="20">
        <f>Data!AK997-Data!CR997</f>
        <v>0</v>
      </c>
      <c r="AH997" s="20">
        <f>Data!AL997-Data!CS997</f>
        <v>0</v>
      </c>
      <c r="AI997" s="20">
        <f>Data!AM997-Data!CT997</f>
        <v>0</v>
      </c>
      <c r="AJ997" s="20">
        <f>Data!AN997-Data!CU997</f>
        <v>0</v>
      </c>
      <c r="AK997" s="20">
        <f>Data!AO997-Data!CV997</f>
        <v>0</v>
      </c>
      <c r="AL997" s="20">
        <f>Data!AP997-Data!CW997</f>
        <v>0</v>
      </c>
      <c r="AM997" s="20">
        <f>Data!AQ997-Data!CX997</f>
        <v>0</v>
      </c>
      <c r="AN997" s="20">
        <f>Data!AR997-Data!CY997</f>
        <v>0</v>
      </c>
      <c r="AO997" s="20">
        <f>Data!AS997-Data!CZ997</f>
        <v>0</v>
      </c>
      <c r="AP997" s="20">
        <f>Data!AT997-Data!DA997</f>
        <v>0</v>
      </c>
      <c r="AQ997" s="20">
        <f>Data!AU997-Data!DB997</f>
        <v>0</v>
      </c>
      <c r="AR997" s="20">
        <f>Data!AV997-Data!DC997</f>
        <v>0</v>
      </c>
      <c r="AS997" s="20">
        <f>Data!AW997-Data!DD997</f>
        <v>0</v>
      </c>
      <c r="AT997" s="20">
        <f>Data!AX997-Data!DE997</f>
        <v>0</v>
      </c>
      <c r="AU997" s="20">
        <f>Data!AY997-Data!DF997</f>
        <v>0</v>
      </c>
      <c r="AV997" s="20">
        <f>Data!AZ997-Data!DG997</f>
        <v>0</v>
      </c>
      <c r="AW997" s="20">
        <f>Data!BA997-Data!DH997</f>
        <v>0</v>
      </c>
      <c r="AX997" s="20">
        <f>Data!BB997-Data!DI997</f>
        <v>0</v>
      </c>
      <c r="AY997" s="20">
        <f>Data!BC997-Data!DJ997</f>
        <v>0</v>
      </c>
      <c r="AZ997" s="20">
        <f>Data!BD997-Data!DK997</f>
        <v>0</v>
      </c>
      <c r="BA997" s="20">
        <f>Data!BE997-Data!DL997</f>
        <v>0</v>
      </c>
      <c r="BB997" s="20">
        <f>Data!BF997-Data!DM997</f>
        <v>0</v>
      </c>
      <c r="BC997" s="20">
        <f>Data!BG997-Data!DN997</f>
        <v>0</v>
      </c>
      <c r="BD997" s="20">
        <f>Data!BH997-Data!DO997</f>
        <v>0</v>
      </c>
      <c r="BE997" s="20">
        <f>Data!BI997-Data!DP997</f>
        <v>0</v>
      </c>
      <c r="BF997" s="20">
        <f>Data!BJ997-Data!DQ997</f>
        <v>0</v>
      </c>
      <c r="BG997" s="20">
        <f>Data!BK997-Data!DR997</f>
        <v>0</v>
      </c>
      <c r="BH997" s="20">
        <f>Data!BL997-Data!DS997</f>
        <v>0</v>
      </c>
      <c r="BI997" s="20">
        <f>Data!BM997-Data!DT997</f>
        <v>0</v>
      </c>
      <c r="BJ997" s="20">
        <f>Data!BN997-Data!DU997</f>
        <v>0</v>
      </c>
      <c r="BK997" s="20">
        <f>Data!BO997-Data!DV997</f>
        <v>0</v>
      </c>
      <c r="BL997" s="20">
        <f>Data!BP997-Data!DW997</f>
        <v>0</v>
      </c>
      <c r="BM997" s="20">
        <f>Data!BQ997-Data!DX997</f>
        <v>0</v>
      </c>
      <c r="BN997" s="20">
        <f>Data!BR997-Data!DY997</f>
        <v>0</v>
      </c>
      <c r="BO997" s="20">
        <f>Data!BS997-Data!DZ997</f>
        <v>0</v>
      </c>
      <c r="BP997" s="20">
        <f>Data!BT997-Data!EA997</f>
        <v>0</v>
      </c>
      <c r="BQ997" s="20">
        <f>Data!BU997-Data!EB997</f>
        <v>0</v>
      </c>
      <c r="BR997" s="20">
        <f>Data!BV997-Data!EC997</f>
        <v>0</v>
      </c>
      <c r="BS997" s="20">
        <f>Data!BW997-Data!ED997</f>
        <v>0</v>
      </c>
      <c r="BT997" s="20">
        <f>Data!BX997-Data!EE997</f>
        <v>0</v>
      </c>
      <c r="BU997" s="20">
        <f>Data!BY997-Data!EF997</f>
        <v>0</v>
      </c>
      <c r="BV997" s="20">
        <f>Data!BZ997-Data!EG997</f>
        <v>0</v>
      </c>
      <c r="BW997" s="20">
        <f>Data!CA997-Data!EH997</f>
        <v>0</v>
      </c>
      <c r="BX997" s="20">
        <f>Data!CB997-Data!EI997</f>
        <v>0</v>
      </c>
      <c r="BY997" s="20">
        <f>Data!CC997-Data!EJ997</f>
        <v>0</v>
      </c>
      <c r="BZ997" s="20">
        <f>Data!EK997</f>
        <v>0</v>
      </c>
      <c r="CA997" s="20">
        <f>Data!EL997</f>
        <v>0</v>
      </c>
      <c r="CB997" s="20">
        <f>Data!EM997</f>
        <v>0</v>
      </c>
      <c r="CC997" s="20">
        <f>Data!EN997</f>
        <v>0</v>
      </c>
      <c r="CD997" s="20">
        <f>Data!EO997</f>
        <v>0</v>
      </c>
      <c r="CE997" s="20">
        <f>Data!EP997</f>
        <v>0</v>
      </c>
      <c r="CF997" s="50" t="str">
        <f>IF(ISBLANK(Data!EQ997), "", Data!EQ997)</f>
        <v/>
      </c>
      <c r="CG997" s="50" t="str">
        <f>IF(ISBLANK(Data!ER997), "", Data!ER997)</f>
        <v/>
      </c>
      <c r="CH997" s="61" t="str">
        <f>IF(ISBLANK(Data!ES997), "", Data!ES997)</f>
        <v/>
      </c>
      <c r="CI997" s="61" t="str">
        <f>IF(ISBLANK(Data!ET997), "", Data!ET997)</f>
        <v/>
      </c>
    </row>
    <row r="998" spans="1:87" x14ac:dyDescent="0.45">
      <c r="A998" s="50" t="str">
        <f>IF(ISBLANK(Data!A998), "", Data!A998)</f>
        <v/>
      </c>
      <c r="B998" s="50" t="str">
        <f>IF(ISBLANK(Data!B998), "", Data!B998)</f>
        <v/>
      </c>
      <c r="C998" s="50" t="str">
        <f>IF(ISBLANK(Data!C998), "", Data!C998)</f>
        <v/>
      </c>
      <c r="D998" s="50" t="str">
        <f>IF(ISBLANK(Data!D998), "", Data!D998)</f>
        <v/>
      </c>
      <c r="E998" s="50" t="str">
        <f>IF(ISBLANK(Data!E998), "", Data!E998)</f>
        <v/>
      </c>
      <c r="F998" s="50" t="str">
        <f>IF(ISBLANK(Data!F998), "", Data!F998)</f>
        <v/>
      </c>
      <c r="G998" s="50" t="str">
        <f>IF(ISBLANK(Data!G998), "", Data!G998)</f>
        <v/>
      </c>
      <c r="H998" s="50" t="str">
        <f>IF(ISBLANK(Data!H998), "", Data!H998)</f>
        <v/>
      </c>
      <c r="I998" s="50" t="str">
        <f>IF(ISBLANK(Data!I998), "", Data!I998)</f>
        <v/>
      </c>
      <c r="J998" s="50" t="str">
        <f>IF(ISBLANK(Data!J998), "", Data!J998)</f>
        <v/>
      </c>
      <c r="K998" s="50" t="str">
        <f>IF(ISBLANK(Data!K998), "", Data!K998)</f>
        <v/>
      </c>
      <c r="L998" s="50" t="str">
        <f>IF(ISBLANK(Data!L998), "", Data!L998)</f>
        <v/>
      </c>
      <c r="M998" s="50" t="str">
        <f>IF(ISBLANK(Data!M998), "", Data!M998)</f>
        <v/>
      </c>
      <c r="N998" s="50" t="str">
        <f>IF(ISBLANK(Data!N998), "", Data!N998)</f>
        <v/>
      </c>
      <c r="O998" s="50" t="str">
        <f>IF(ISBLANK(Data!O998), "", Data!O998)</f>
        <v/>
      </c>
      <c r="P998" s="50" t="str">
        <f>IF(ISBLANK(Data!P998), "", Data!P998)</f>
        <v/>
      </c>
      <c r="Q998" s="50" t="str">
        <f>IF(ISBLANK(Data!Q998), "", Data!Q998)</f>
        <v/>
      </c>
      <c r="R998" s="50" t="str">
        <f>IF(ISBLANK(Data!R998), "", Data!R998)</f>
        <v/>
      </c>
      <c r="S998" s="20">
        <f>Data!W998-Data!CD998</f>
        <v>0</v>
      </c>
      <c r="T998" s="20">
        <f>Data!X998-Data!CE998</f>
        <v>0</v>
      </c>
      <c r="U998" s="20">
        <f>Data!Y998-Data!CF998</f>
        <v>0</v>
      </c>
      <c r="V998" s="20">
        <f>Data!Z998-Data!CG998</f>
        <v>0</v>
      </c>
      <c r="W998" s="20">
        <f>Data!AA998-Data!CH998</f>
        <v>0</v>
      </c>
      <c r="X998" s="20">
        <f>Data!AB998-Data!CI998</f>
        <v>0</v>
      </c>
      <c r="Y998" s="20">
        <f>Data!AC998-Data!CJ998</f>
        <v>0</v>
      </c>
      <c r="Z998" s="20">
        <f>Data!AD998-Data!CK998</f>
        <v>0</v>
      </c>
      <c r="AA998" s="20">
        <f>Data!AE998-Data!CL998</f>
        <v>0</v>
      </c>
      <c r="AB998" s="20">
        <f>Data!AF998-Data!CM998</f>
        <v>0</v>
      </c>
      <c r="AC998" s="20">
        <f>Data!AG998-Data!CN998</f>
        <v>0</v>
      </c>
      <c r="AD998" s="20">
        <f>Data!AH998-Data!CO998</f>
        <v>0</v>
      </c>
      <c r="AE998" s="20">
        <f>Data!AI998-Data!CP998</f>
        <v>0</v>
      </c>
      <c r="AF998" s="20">
        <f>Data!AJ998-Data!CQ998</f>
        <v>0</v>
      </c>
      <c r="AG998" s="20">
        <f>Data!AK998-Data!CR998</f>
        <v>0</v>
      </c>
      <c r="AH998" s="20">
        <f>Data!AL998-Data!CS998</f>
        <v>0</v>
      </c>
      <c r="AI998" s="20">
        <f>Data!AM998-Data!CT998</f>
        <v>0</v>
      </c>
      <c r="AJ998" s="20">
        <f>Data!AN998-Data!CU998</f>
        <v>0</v>
      </c>
      <c r="AK998" s="20">
        <f>Data!AO998-Data!CV998</f>
        <v>0</v>
      </c>
      <c r="AL998" s="20">
        <f>Data!AP998-Data!CW998</f>
        <v>0</v>
      </c>
      <c r="AM998" s="20">
        <f>Data!AQ998-Data!CX998</f>
        <v>0</v>
      </c>
      <c r="AN998" s="20">
        <f>Data!AR998-Data!CY998</f>
        <v>0</v>
      </c>
      <c r="AO998" s="20">
        <f>Data!AS998-Data!CZ998</f>
        <v>0</v>
      </c>
      <c r="AP998" s="20">
        <f>Data!AT998-Data!DA998</f>
        <v>0</v>
      </c>
      <c r="AQ998" s="20">
        <f>Data!AU998-Data!DB998</f>
        <v>0</v>
      </c>
      <c r="AR998" s="20">
        <f>Data!AV998-Data!DC998</f>
        <v>0</v>
      </c>
      <c r="AS998" s="20">
        <f>Data!AW998-Data!DD998</f>
        <v>0</v>
      </c>
      <c r="AT998" s="20">
        <f>Data!AX998-Data!DE998</f>
        <v>0</v>
      </c>
      <c r="AU998" s="20">
        <f>Data!AY998-Data!DF998</f>
        <v>0</v>
      </c>
      <c r="AV998" s="20">
        <f>Data!AZ998-Data!DG998</f>
        <v>0</v>
      </c>
      <c r="AW998" s="20">
        <f>Data!BA998-Data!DH998</f>
        <v>0</v>
      </c>
      <c r="AX998" s="20">
        <f>Data!BB998-Data!DI998</f>
        <v>0</v>
      </c>
      <c r="AY998" s="20">
        <f>Data!BC998-Data!DJ998</f>
        <v>0</v>
      </c>
      <c r="AZ998" s="20">
        <f>Data!BD998-Data!DK998</f>
        <v>0</v>
      </c>
      <c r="BA998" s="20">
        <f>Data!BE998-Data!DL998</f>
        <v>0</v>
      </c>
      <c r="BB998" s="20">
        <f>Data!BF998-Data!DM998</f>
        <v>0</v>
      </c>
      <c r="BC998" s="20">
        <f>Data!BG998-Data!DN998</f>
        <v>0</v>
      </c>
      <c r="BD998" s="20">
        <f>Data!BH998-Data!DO998</f>
        <v>0</v>
      </c>
      <c r="BE998" s="20">
        <f>Data!BI998-Data!DP998</f>
        <v>0</v>
      </c>
      <c r="BF998" s="20">
        <f>Data!BJ998-Data!DQ998</f>
        <v>0</v>
      </c>
      <c r="BG998" s="20">
        <f>Data!BK998-Data!DR998</f>
        <v>0</v>
      </c>
      <c r="BH998" s="20">
        <f>Data!BL998-Data!DS998</f>
        <v>0</v>
      </c>
      <c r="BI998" s="20">
        <f>Data!BM998-Data!DT998</f>
        <v>0</v>
      </c>
      <c r="BJ998" s="20">
        <f>Data!BN998-Data!DU998</f>
        <v>0</v>
      </c>
      <c r="BK998" s="20">
        <f>Data!BO998-Data!DV998</f>
        <v>0</v>
      </c>
      <c r="BL998" s="20">
        <f>Data!BP998-Data!DW998</f>
        <v>0</v>
      </c>
      <c r="BM998" s="20">
        <f>Data!BQ998-Data!DX998</f>
        <v>0</v>
      </c>
      <c r="BN998" s="20">
        <f>Data!BR998-Data!DY998</f>
        <v>0</v>
      </c>
      <c r="BO998" s="20">
        <f>Data!BS998-Data!DZ998</f>
        <v>0</v>
      </c>
      <c r="BP998" s="20">
        <f>Data!BT998-Data!EA998</f>
        <v>0</v>
      </c>
      <c r="BQ998" s="20">
        <f>Data!BU998-Data!EB998</f>
        <v>0</v>
      </c>
      <c r="BR998" s="20">
        <f>Data!BV998-Data!EC998</f>
        <v>0</v>
      </c>
      <c r="BS998" s="20">
        <f>Data!BW998-Data!ED998</f>
        <v>0</v>
      </c>
      <c r="BT998" s="20">
        <f>Data!BX998-Data!EE998</f>
        <v>0</v>
      </c>
      <c r="BU998" s="20">
        <f>Data!BY998-Data!EF998</f>
        <v>0</v>
      </c>
      <c r="BV998" s="20">
        <f>Data!BZ998-Data!EG998</f>
        <v>0</v>
      </c>
      <c r="BW998" s="20">
        <f>Data!CA998-Data!EH998</f>
        <v>0</v>
      </c>
      <c r="BX998" s="20">
        <f>Data!CB998-Data!EI998</f>
        <v>0</v>
      </c>
      <c r="BY998" s="20">
        <f>Data!CC998-Data!EJ998</f>
        <v>0</v>
      </c>
      <c r="BZ998" s="20">
        <f>Data!EK998</f>
        <v>0</v>
      </c>
      <c r="CA998" s="20">
        <f>Data!EL998</f>
        <v>0</v>
      </c>
      <c r="CB998" s="20">
        <f>Data!EM998</f>
        <v>0</v>
      </c>
      <c r="CC998" s="20">
        <f>Data!EN998</f>
        <v>0</v>
      </c>
      <c r="CD998" s="20">
        <f>Data!EO998</f>
        <v>0</v>
      </c>
      <c r="CE998" s="20">
        <f>Data!EP998</f>
        <v>0</v>
      </c>
      <c r="CF998" s="50" t="str">
        <f>IF(ISBLANK(Data!EQ998), "", Data!EQ998)</f>
        <v/>
      </c>
      <c r="CG998" s="50" t="str">
        <f>IF(ISBLANK(Data!ER998), "", Data!ER998)</f>
        <v/>
      </c>
      <c r="CH998" s="61" t="str">
        <f>IF(ISBLANK(Data!ES998), "", Data!ES998)</f>
        <v/>
      </c>
      <c r="CI998" s="61" t="str">
        <f>IF(ISBLANK(Data!ET998), "", Data!ET998)</f>
        <v/>
      </c>
    </row>
    <row r="999" spans="1:87" x14ac:dyDescent="0.45">
      <c r="A999" s="50" t="str">
        <f>IF(ISBLANK(Data!A999), "", Data!A999)</f>
        <v/>
      </c>
      <c r="B999" s="50" t="str">
        <f>IF(ISBLANK(Data!B999), "", Data!B999)</f>
        <v/>
      </c>
      <c r="C999" s="50" t="str">
        <f>IF(ISBLANK(Data!C999), "", Data!C999)</f>
        <v/>
      </c>
      <c r="D999" s="50" t="str">
        <f>IF(ISBLANK(Data!D999), "", Data!D999)</f>
        <v/>
      </c>
      <c r="E999" s="50" t="str">
        <f>IF(ISBLANK(Data!E999), "", Data!E999)</f>
        <v/>
      </c>
      <c r="F999" s="50" t="str">
        <f>IF(ISBLANK(Data!F999), "", Data!F999)</f>
        <v/>
      </c>
      <c r="G999" s="50" t="str">
        <f>IF(ISBLANK(Data!G999), "", Data!G999)</f>
        <v/>
      </c>
      <c r="H999" s="50" t="str">
        <f>IF(ISBLANK(Data!H999), "", Data!H999)</f>
        <v/>
      </c>
      <c r="I999" s="50" t="str">
        <f>IF(ISBLANK(Data!I999), "", Data!I999)</f>
        <v/>
      </c>
      <c r="J999" s="50" t="str">
        <f>IF(ISBLANK(Data!J999), "", Data!J999)</f>
        <v/>
      </c>
      <c r="K999" s="50" t="str">
        <f>IF(ISBLANK(Data!K999), "", Data!K999)</f>
        <v/>
      </c>
      <c r="L999" s="50" t="str">
        <f>IF(ISBLANK(Data!L999), "", Data!L999)</f>
        <v/>
      </c>
      <c r="M999" s="50" t="str">
        <f>IF(ISBLANK(Data!M999), "", Data!M999)</f>
        <v/>
      </c>
      <c r="N999" s="50" t="str">
        <f>IF(ISBLANK(Data!N999), "", Data!N999)</f>
        <v/>
      </c>
      <c r="O999" s="50" t="str">
        <f>IF(ISBLANK(Data!O999), "", Data!O999)</f>
        <v/>
      </c>
      <c r="P999" s="50" t="str">
        <f>IF(ISBLANK(Data!P999), "", Data!P999)</f>
        <v/>
      </c>
      <c r="Q999" s="50" t="str">
        <f>IF(ISBLANK(Data!Q999), "", Data!Q999)</f>
        <v/>
      </c>
      <c r="R999" s="50" t="str">
        <f>IF(ISBLANK(Data!R999), "", Data!R999)</f>
        <v/>
      </c>
      <c r="S999" s="20">
        <f>Data!W999-Data!CD999</f>
        <v>0</v>
      </c>
      <c r="T999" s="20">
        <f>Data!X999-Data!CE999</f>
        <v>0</v>
      </c>
      <c r="U999" s="20">
        <f>Data!Y999-Data!CF999</f>
        <v>0</v>
      </c>
      <c r="V999" s="20">
        <f>Data!Z999-Data!CG999</f>
        <v>0</v>
      </c>
      <c r="W999" s="20">
        <f>Data!AA999-Data!CH999</f>
        <v>0</v>
      </c>
      <c r="X999" s="20">
        <f>Data!AB999-Data!CI999</f>
        <v>0</v>
      </c>
      <c r="Y999" s="20">
        <f>Data!AC999-Data!CJ999</f>
        <v>0</v>
      </c>
      <c r="Z999" s="20">
        <f>Data!AD999-Data!CK999</f>
        <v>0</v>
      </c>
      <c r="AA999" s="20">
        <f>Data!AE999-Data!CL999</f>
        <v>0</v>
      </c>
      <c r="AB999" s="20">
        <f>Data!AF999-Data!CM999</f>
        <v>0</v>
      </c>
      <c r="AC999" s="20">
        <f>Data!AG999-Data!CN999</f>
        <v>0</v>
      </c>
      <c r="AD999" s="20">
        <f>Data!AH999-Data!CO999</f>
        <v>0</v>
      </c>
      <c r="AE999" s="20">
        <f>Data!AI999-Data!CP999</f>
        <v>0</v>
      </c>
      <c r="AF999" s="20">
        <f>Data!AJ999-Data!CQ999</f>
        <v>0</v>
      </c>
      <c r="AG999" s="20">
        <f>Data!AK999-Data!CR999</f>
        <v>0</v>
      </c>
      <c r="AH999" s="20">
        <f>Data!AL999-Data!CS999</f>
        <v>0</v>
      </c>
      <c r="AI999" s="20">
        <f>Data!AM999-Data!CT999</f>
        <v>0</v>
      </c>
      <c r="AJ999" s="20">
        <f>Data!AN999-Data!CU999</f>
        <v>0</v>
      </c>
      <c r="AK999" s="20">
        <f>Data!AO999-Data!CV999</f>
        <v>0</v>
      </c>
      <c r="AL999" s="20">
        <f>Data!AP999-Data!CW999</f>
        <v>0</v>
      </c>
      <c r="AM999" s="20">
        <f>Data!AQ999-Data!CX999</f>
        <v>0</v>
      </c>
      <c r="AN999" s="20">
        <f>Data!AR999-Data!CY999</f>
        <v>0</v>
      </c>
      <c r="AO999" s="20">
        <f>Data!AS999-Data!CZ999</f>
        <v>0</v>
      </c>
      <c r="AP999" s="20">
        <f>Data!AT999-Data!DA999</f>
        <v>0</v>
      </c>
      <c r="AQ999" s="20">
        <f>Data!AU999-Data!DB999</f>
        <v>0</v>
      </c>
      <c r="AR999" s="20">
        <f>Data!AV999-Data!DC999</f>
        <v>0</v>
      </c>
      <c r="AS999" s="20">
        <f>Data!AW999-Data!DD999</f>
        <v>0</v>
      </c>
      <c r="AT999" s="20">
        <f>Data!AX999-Data!DE999</f>
        <v>0</v>
      </c>
      <c r="AU999" s="20">
        <f>Data!AY999-Data!DF999</f>
        <v>0</v>
      </c>
      <c r="AV999" s="20">
        <f>Data!AZ999-Data!DG999</f>
        <v>0</v>
      </c>
      <c r="AW999" s="20">
        <f>Data!BA999-Data!DH999</f>
        <v>0</v>
      </c>
      <c r="AX999" s="20">
        <f>Data!BB999-Data!DI999</f>
        <v>0</v>
      </c>
      <c r="AY999" s="20">
        <f>Data!BC999-Data!DJ999</f>
        <v>0</v>
      </c>
      <c r="AZ999" s="20">
        <f>Data!BD999-Data!DK999</f>
        <v>0</v>
      </c>
      <c r="BA999" s="20">
        <f>Data!BE999-Data!DL999</f>
        <v>0</v>
      </c>
      <c r="BB999" s="20">
        <f>Data!BF999-Data!DM999</f>
        <v>0</v>
      </c>
      <c r="BC999" s="20">
        <f>Data!BG999-Data!DN999</f>
        <v>0</v>
      </c>
      <c r="BD999" s="20">
        <f>Data!BH999-Data!DO999</f>
        <v>0</v>
      </c>
      <c r="BE999" s="20">
        <f>Data!BI999-Data!DP999</f>
        <v>0</v>
      </c>
      <c r="BF999" s="20">
        <f>Data!BJ999-Data!DQ999</f>
        <v>0</v>
      </c>
      <c r="BG999" s="20">
        <f>Data!BK999-Data!DR999</f>
        <v>0</v>
      </c>
      <c r="BH999" s="20">
        <f>Data!BL999-Data!DS999</f>
        <v>0</v>
      </c>
      <c r="BI999" s="20">
        <f>Data!BM999-Data!DT999</f>
        <v>0</v>
      </c>
      <c r="BJ999" s="20">
        <f>Data!BN999-Data!DU999</f>
        <v>0</v>
      </c>
      <c r="BK999" s="20">
        <f>Data!BO999-Data!DV999</f>
        <v>0</v>
      </c>
      <c r="BL999" s="20">
        <f>Data!BP999-Data!DW999</f>
        <v>0</v>
      </c>
      <c r="BM999" s="20">
        <f>Data!BQ999-Data!DX999</f>
        <v>0</v>
      </c>
      <c r="BN999" s="20">
        <f>Data!BR999-Data!DY999</f>
        <v>0</v>
      </c>
      <c r="BO999" s="20">
        <f>Data!BS999-Data!DZ999</f>
        <v>0</v>
      </c>
      <c r="BP999" s="20">
        <f>Data!BT999-Data!EA999</f>
        <v>0</v>
      </c>
      <c r="BQ999" s="20">
        <f>Data!BU999-Data!EB999</f>
        <v>0</v>
      </c>
      <c r="BR999" s="20">
        <f>Data!BV999-Data!EC999</f>
        <v>0</v>
      </c>
      <c r="BS999" s="20">
        <f>Data!BW999-Data!ED999</f>
        <v>0</v>
      </c>
      <c r="BT999" s="20">
        <f>Data!BX999-Data!EE999</f>
        <v>0</v>
      </c>
      <c r="BU999" s="20">
        <f>Data!BY999-Data!EF999</f>
        <v>0</v>
      </c>
      <c r="BV999" s="20">
        <f>Data!BZ999-Data!EG999</f>
        <v>0</v>
      </c>
      <c r="BW999" s="20">
        <f>Data!CA999-Data!EH999</f>
        <v>0</v>
      </c>
      <c r="BX999" s="20">
        <f>Data!CB999-Data!EI999</f>
        <v>0</v>
      </c>
      <c r="BY999" s="20">
        <f>Data!CC999-Data!EJ999</f>
        <v>0</v>
      </c>
      <c r="BZ999" s="20">
        <f>Data!EK999</f>
        <v>0</v>
      </c>
      <c r="CA999" s="20">
        <f>Data!EL999</f>
        <v>0</v>
      </c>
      <c r="CB999" s="20">
        <f>Data!EM999</f>
        <v>0</v>
      </c>
      <c r="CC999" s="20">
        <f>Data!EN999</f>
        <v>0</v>
      </c>
      <c r="CD999" s="20">
        <f>Data!EO999</f>
        <v>0</v>
      </c>
      <c r="CE999" s="20">
        <f>Data!EP999</f>
        <v>0</v>
      </c>
      <c r="CF999" s="50" t="str">
        <f>IF(ISBLANK(Data!EQ999), "", Data!EQ999)</f>
        <v/>
      </c>
      <c r="CG999" s="50" t="str">
        <f>IF(ISBLANK(Data!ER999), "", Data!ER999)</f>
        <v/>
      </c>
      <c r="CH999" s="61" t="str">
        <f>IF(ISBLANK(Data!ES999), "", Data!ES999)</f>
        <v/>
      </c>
      <c r="CI999" s="61" t="str">
        <f>IF(ISBLANK(Data!ET999), "", Data!ET999)</f>
        <v/>
      </c>
    </row>
    <row r="1000" spans="1:87" x14ac:dyDescent="0.45">
      <c r="A1000" s="50" t="str">
        <f>IF(ISBLANK(Data!A1000), "", Data!A1000)</f>
        <v/>
      </c>
      <c r="B1000" s="50" t="str">
        <f>IF(ISBLANK(Data!B1000), "", Data!B1000)</f>
        <v/>
      </c>
      <c r="C1000" s="50" t="str">
        <f>IF(ISBLANK(Data!C1000), "", Data!C1000)</f>
        <v/>
      </c>
      <c r="D1000" s="50" t="str">
        <f>IF(ISBLANK(Data!D1000), "", Data!D1000)</f>
        <v/>
      </c>
      <c r="E1000" s="50" t="str">
        <f>IF(ISBLANK(Data!E1000), "", Data!E1000)</f>
        <v/>
      </c>
      <c r="F1000" s="50" t="str">
        <f>IF(ISBLANK(Data!F1000), "", Data!F1000)</f>
        <v/>
      </c>
      <c r="G1000" s="50" t="str">
        <f>IF(ISBLANK(Data!G1000), "", Data!G1000)</f>
        <v/>
      </c>
      <c r="H1000" s="50" t="str">
        <f>IF(ISBLANK(Data!H1000), "", Data!H1000)</f>
        <v/>
      </c>
      <c r="I1000" s="50" t="str">
        <f>IF(ISBLANK(Data!I1000), "", Data!I1000)</f>
        <v/>
      </c>
      <c r="J1000" s="50" t="str">
        <f>IF(ISBLANK(Data!J1000), "", Data!J1000)</f>
        <v/>
      </c>
      <c r="K1000" s="50" t="str">
        <f>IF(ISBLANK(Data!K1000), "", Data!K1000)</f>
        <v/>
      </c>
      <c r="L1000" s="50" t="str">
        <f>IF(ISBLANK(Data!L1000), "", Data!L1000)</f>
        <v/>
      </c>
      <c r="M1000" s="50" t="str">
        <f>IF(ISBLANK(Data!M1000), "", Data!M1000)</f>
        <v/>
      </c>
      <c r="N1000" s="50" t="str">
        <f>IF(ISBLANK(Data!N1000), "", Data!N1000)</f>
        <v/>
      </c>
      <c r="O1000" s="50" t="str">
        <f>IF(ISBLANK(Data!O1000), "", Data!O1000)</f>
        <v/>
      </c>
      <c r="P1000" s="50" t="str">
        <f>IF(ISBLANK(Data!P1000), "", Data!P1000)</f>
        <v/>
      </c>
      <c r="Q1000" s="50" t="str">
        <f>IF(ISBLANK(Data!Q1000), "", Data!Q1000)</f>
        <v/>
      </c>
      <c r="R1000" s="50" t="str">
        <f>IF(ISBLANK(Data!R1000), "", Data!R1000)</f>
        <v/>
      </c>
      <c r="S1000" s="20">
        <f>Data!W1000-Data!CD1000</f>
        <v>0</v>
      </c>
      <c r="T1000" s="20">
        <f>Data!X1000-Data!CE1000</f>
        <v>0</v>
      </c>
      <c r="U1000" s="20">
        <f>Data!Y1000-Data!CF1000</f>
        <v>0</v>
      </c>
      <c r="V1000" s="20">
        <f>Data!Z1000-Data!CG1000</f>
        <v>0</v>
      </c>
      <c r="W1000" s="20">
        <f>Data!AA1000-Data!CH1000</f>
        <v>0</v>
      </c>
      <c r="X1000" s="20">
        <f>Data!AB1000-Data!CI1000</f>
        <v>0</v>
      </c>
      <c r="Y1000" s="20">
        <f>Data!AC1000-Data!CJ1000</f>
        <v>0</v>
      </c>
      <c r="Z1000" s="20">
        <f>Data!AD1000-Data!CK1000</f>
        <v>0</v>
      </c>
      <c r="AA1000" s="20">
        <f>Data!AE1000-Data!CL1000</f>
        <v>0</v>
      </c>
      <c r="AB1000" s="20">
        <f>Data!AF1000-Data!CM1000</f>
        <v>0</v>
      </c>
      <c r="AC1000" s="20">
        <f>Data!AG1000-Data!CN1000</f>
        <v>0</v>
      </c>
      <c r="AD1000" s="20">
        <f>Data!AH1000-Data!CO1000</f>
        <v>0</v>
      </c>
      <c r="AE1000" s="20">
        <f>Data!AI1000-Data!CP1000</f>
        <v>0</v>
      </c>
      <c r="AF1000" s="20">
        <f>Data!AJ1000-Data!CQ1000</f>
        <v>0</v>
      </c>
      <c r="AG1000" s="20">
        <f>Data!AK1000-Data!CR1000</f>
        <v>0</v>
      </c>
      <c r="AH1000" s="20">
        <f>Data!AL1000-Data!CS1000</f>
        <v>0</v>
      </c>
      <c r="AI1000" s="20">
        <f>Data!AM1000-Data!CT1000</f>
        <v>0</v>
      </c>
      <c r="AJ1000" s="20">
        <f>Data!AN1000-Data!CU1000</f>
        <v>0</v>
      </c>
      <c r="AK1000" s="20">
        <f>Data!AO1000-Data!CV1000</f>
        <v>0</v>
      </c>
      <c r="AL1000" s="20">
        <f>Data!AP1000-Data!CW1000</f>
        <v>0</v>
      </c>
      <c r="AM1000" s="20">
        <f>Data!AQ1000-Data!CX1000</f>
        <v>0</v>
      </c>
      <c r="AN1000" s="20">
        <f>Data!AR1000-Data!CY1000</f>
        <v>0</v>
      </c>
      <c r="AO1000" s="20">
        <f>Data!AS1000-Data!CZ1000</f>
        <v>0</v>
      </c>
      <c r="AP1000" s="20">
        <f>Data!AT1000-Data!DA1000</f>
        <v>0</v>
      </c>
      <c r="AQ1000" s="20">
        <f>Data!AU1000-Data!DB1000</f>
        <v>0</v>
      </c>
      <c r="AR1000" s="20">
        <f>Data!AV1000-Data!DC1000</f>
        <v>0</v>
      </c>
      <c r="AS1000" s="20">
        <f>Data!AW1000-Data!DD1000</f>
        <v>0</v>
      </c>
      <c r="AT1000" s="20">
        <f>Data!AX1000-Data!DE1000</f>
        <v>0</v>
      </c>
      <c r="AU1000" s="20">
        <f>Data!AY1000-Data!DF1000</f>
        <v>0</v>
      </c>
      <c r="AV1000" s="20">
        <f>Data!AZ1000-Data!DG1000</f>
        <v>0</v>
      </c>
      <c r="AW1000" s="20">
        <f>Data!BA1000-Data!DH1000</f>
        <v>0</v>
      </c>
      <c r="AX1000" s="20">
        <f>Data!BB1000-Data!DI1000</f>
        <v>0</v>
      </c>
      <c r="AY1000" s="20">
        <f>Data!BC1000-Data!DJ1000</f>
        <v>0</v>
      </c>
      <c r="AZ1000" s="20">
        <f>Data!BD1000-Data!DK1000</f>
        <v>0</v>
      </c>
      <c r="BA1000" s="20">
        <f>Data!BE1000-Data!DL1000</f>
        <v>0</v>
      </c>
      <c r="BB1000" s="20">
        <f>Data!BF1000-Data!DM1000</f>
        <v>0</v>
      </c>
      <c r="BC1000" s="20">
        <f>Data!BG1000-Data!DN1000</f>
        <v>0</v>
      </c>
      <c r="BD1000" s="20">
        <f>Data!BH1000-Data!DO1000</f>
        <v>0</v>
      </c>
      <c r="BE1000" s="20">
        <f>Data!BI1000-Data!DP1000</f>
        <v>0</v>
      </c>
      <c r="BF1000" s="20">
        <f>Data!BJ1000-Data!DQ1000</f>
        <v>0</v>
      </c>
      <c r="BG1000" s="20">
        <f>Data!BK1000-Data!DR1000</f>
        <v>0</v>
      </c>
      <c r="BH1000" s="20">
        <f>Data!BL1000-Data!DS1000</f>
        <v>0</v>
      </c>
      <c r="BI1000" s="20">
        <f>Data!BM1000-Data!DT1000</f>
        <v>0</v>
      </c>
      <c r="BJ1000" s="20">
        <f>Data!BN1000-Data!DU1000</f>
        <v>0</v>
      </c>
      <c r="BK1000" s="20">
        <f>Data!BO1000-Data!DV1000</f>
        <v>0</v>
      </c>
      <c r="BL1000" s="20">
        <f>Data!BP1000-Data!DW1000</f>
        <v>0</v>
      </c>
      <c r="BM1000" s="20">
        <f>Data!BQ1000-Data!DX1000</f>
        <v>0</v>
      </c>
      <c r="BN1000" s="20">
        <f>Data!BR1000-Data!DY1000</f>
        <v>0</v>
      </c>
      <c r="BO1000" s="20">
        <f>Data!BS1000-Data!DZ1000</f>
        <v>0</v>
      </c>
      <c r="BP1000" s="20">
        <f>Data!BT1000-Data!EA1000</f>
        <v>0</v>
      </c>
      <c r="BQ1000" s="20">
        <f>Data!BU1000-Data!EB1000</f>
        <v>0</v>
      </c>
      <c r="BR1000" s="20">
        <f>Data!BV1000-Data!EC1000</f>
        <v>0</v>
      </c>
      <c r="BS1000" s="20">
        <f>Data!BW1000-Data!ED1000</f>
        <v>0</v>
      </c>
      <c r="BT1000" s="20">
        <f>Data!BX1000-Data!EE1000</f>
        <v>0</v>
      </c>
      <c r="BU1000" s="20">
        <f>Data!BY1000-Data!EF1000</f>
        <v>0</v>
      </c>
      <c r="BV1000" s="20">
        <f>Data!BZ1000-Data!EG1000</f>
        <v>0</v>
      </c>
      <c r="BW1000" s="20">
        <f>Data!CA1000-Data!EH1000</f>
        <v>0</v>
      </c>
      <c r="BX1000" s="20">
        <f>Data!CB1000-Data!EI1000</f>
        <v>0</v>
      </c>
      <c r="BY1000" s="20">
        <f>Data!CC1000-Data!EJ1000</f>
        <v>0</v>
      </c>
      <c r="BZ1000" s="20">
        <f>Data!EK1000</f>
        <v>0</v>
      </c>
      <c r="CA1000" s="20">
        <f>Data!EL1000</f>
        <v>0</v>
      </c>
      <c r="CB1000" s="20">
        <f>Data!EM1000</f>
        <v>0</v>
      </c>
      <c r="CC1000" s="20">
        <f>Data!EN1000</f>
        <v>0</v>
      </c>
      <c r="CD1000" s="20">
        <f>Data!EO1000</f>
        <v>0</v>
      </c>
      <c r="CE1000" s="20">
        <f>Data!EP1000</f>
        <v>0</v>
      </c>
      <c r="CF1000" s="50" t="str">
        <f>IF(ISBLANK(Data!EQ1000), "", Data!EQ1000)</f>
        <v/>
      </c>
      <c r="CG1000" s="50" t="str">
        <f>IF(ISBLANK(Data!ER1000), "", Data!ER1000)</f>
        <v/>
      </c>
      <c r="CH1000" s="61" t="str">
        <f>IF(ISBLANK(Data!ES1000), "", Data!ES1000)</f>
        <v/>
      </c>
      <c r="CI1000" s="61" t="str">
        <f>IF(ISBLANK(Data!ET1000), "", Data!ET1000)</f>
        <v/>
      </c>
    </row>
    <row r="1001" spans="1:87" x14ac:dyDescent="0.45">
      <c r="A1001" s="50" t="str">
        <f>IF(ISBLANK(Data!A1001), "", Data!A1001)</f>
        <v/>
      </c>
      <c r="B1001" s="50" t="str">
        <f>IF(ISBLANK(Data!B1001), "", Data!B1001)</f>
        <v/>
      </c>
      <c r="C1001" s="50" t="str">
        <f>IF(ISBLANK(Data!C1001), "", Data!C1001)</f>
        <v/>
      </c>
      <c r="D1001" s="50" t="str">
        <f>IF(ISBLANK(Data!D1001), "", Data!D1001)</f>
        <v/>
      </c>
      <c r="E1001" s="50" t="str">
        <f>IF(ISBLANK(Data!E1001), "", Data!E1001)</f>
        <v/>
      </c>
      <c r="F1001" s="50" t="str">
        <f>IF(ISBLANK(Data!F1001), "", Data!F1001)</f>
        <v/>
      </c>
      <c r="G1001" s="50" t="str">
        <f>IF(ISBLANK(Data!G1001), "", Data!G1001)</f>
        <v/>
      </c>
      <c r="H1001" s="50" t="str">
        <f>IF(ISBLANK(Data!H1001), "", Data!H1001)</f>
        <v/>
      </c>
      <c r="I1001" s="50" t="str">
        <f>IF(ISBLANK(Data!I1001), "", Data!I1001)</f>
        <v/>
      </c>
      <c r="J1001" s="50" t="str">
        <f>IF(ISBLANK(Data!J1001), "", Data!J1001)</f>
        <v/>
      </c>
      <c r="K1001" s="50" t="str">
        <f>IF(ISBLANK(Data!K1001), "", Data!K1001)</f>
        <v/>
      </c>
      <c r="L1001" s="50" t="str">
        <f>IF(ISBLANK(Data!L1001), "", Data!L1001)</f>
        <v/>
      </c>
      <c r="M1001" s="50" t="str">
        <f>IF(ISBLANK(Data!M1001), "", Data!M1001)</f>
        <v/>
      </c>
      <c r="N1001" s="50" t="str">
        <f>IF(ISBLANK(Data!N1001), "", Data!N1001)</f>
        <v/>
      </c>
      <c r="O1001" s="50" t="str">
        <f>IF(ISBLANK(Data!O1001), "", Data!O1001)</f>
        <v/>
      </c>
      <c r="P1001" s="50" t="str">
        <f>IF(ISBLANK(Data!P1001), "", Data!P1001)</f>
        <v/>
      </c>
      <c r="Q1001" s="50" t="str">
        <f>IF(ISBLANK(Data!Q1001), "", Data!Q1001)</f>
        <v/>
      </c>
      <c r="R1001" s="50" t="str">
        <f>IF(ISBLANK(Data!R1001), "", Data!R1001)</f>
        <v/>
      </c>
      <c r="S1001" s="20">
        <f>Data!W1001-Data!CD1001</f>
        <v>0</v>
      </c>
      <c r="T1001" s="20">
        <f>Data!X1001-Data!CE1001</f>
        <v>0</v>
      </c>
      <c r="U1001" s="20">
        <f>Data!Y1001-Data!CF1001</f>
        <v>0</v>
      </c>
      <c r="V1001" s="20">
        <f>Data!Z1001-Data!CG1001</f>
        <v>0</v>
      </c>
      <c r="W1001" s="20">
        <f>Data!AA1001-Data!CH1001</f>
        <v>0</v>
      </c>
      <c r="X1001" s="20">
        <f>Data!AB1001-Data!CI1001</f>
        <v>0</v>
      </c>
      <c r="Y1001" s="20">
        <f>Data!AC1001-Data!CJ1001</f>
        <v>0</v>
      </c>
      <c r="Z1001" s="20">
        <f>Data!AD1001-Data!CK1001</f>
        <v>0</v>
      </c>
      <c r="AA1001" s="20">
        <f>Data!AE1001-Data!CL1001</f>
        <v>0</v>
      </c>
      <c r="AB1001" s="20">
        <f>Data!AF1001-Data!CM1001</f>
        <v>0</v>
      </c>
      <c r="AC1001" s="20">
        <f>Data!AG1001-Data!CN1001</f>
        <v>0</v>
      </c>
      <c r="AD1001" s="20">
        <f>Data!AH1001-Data!CO1001</f>
        <v>0</v>
      </c>
      <c r="AE1001" s="20">
        <f>Data!AI1001-Data!CP1001</f>
        <v>0</v>
      </c>
      <c r="AF1001" s="20">
        <f>Data!AJ1001-Data!CQ1001</f>
        <v>0</v>
      </c>
      <c r="AG1001" s="20">
        <f>Data!AK1001-Data!CR1001</f>
        <v>0</v>
      </c>
      <c r="AH1001" s="20">
        <f>Data!AL1001-Data!CS1001</f>
        <v>0</v>
      </c>
      <c r="AI1001" s="20">
        <f>Data!AM1001-Data!CT1001</f>
        <v>0</v>
      </c>
      <c r="AJ1001" s="20">
        <f>Data!AN1001-Data!CU1001</f>
        <v>0</v>
      </c>
      <c r="AK1001" s="20">
        <f>Data!AO1001-Data!CV1001</f>
        <v>0</v>
      </c>
      <c r="AL1001" s="20">
        <f>Data!AP1001-Data!CW1001</f>
        <v>0</v>
      </c>
      <c r="AM1001" s="20">
        <f>Data!AQ1001-Data!CX1001</f>
        <v>0</v>
      </c>
      <c r="AN1001" s="20">
        <f>Data!AR1001-Data!CY1001</f>
        <v>0</v>
      </c>
      <c r="AO1001" s="20">
        <f>Data!AS1001-Data!CZ1001</f>
        <v>0</v>
      </c>
      <c r="AP1001" s="20">
        <f>Data!AT1001-Data!DA1001</f>
        <v>0</v>
      </c>
      <c r="AQ1001" s="20">
        <f>Data!AU1001-Data!DB1001</f>
        <v>0</v>
      </c>
      <c r="AR1001" s="20">
        <f>Data!AV1001-Data!DC1001</f>
        <v>0</v>
      </c>
      <c r="AS1001" s="20">
        <f>Data!AW1001-Data!DD1001</f>
        <v>0</v>
      </c>
      <c r="AT1001" s="20">
        <f>Data!AX1001-Data!DE1001</f>
        <v>0</v>
      </c>
      <c r="AU1001" s="20">
        <f>Data!AY1001-Data!DF1001</f>
        <v>0</v>
      </c>
      <c r="AV1001" s="20">
        <f>Data!AZ1001-Data!DG1001</f>
        <v>0</v>
      </c>
      <c r="AW1001" s="20">
        <f>Data!BA1001-Data!DH1001</f>
        <v>0</v>
      </c>
      <c r="AX1001" s="20">
        <f>Data!BB1001-Data!DI1001</f>
        <v>0</v>
      </c>
      <c r="AY1001" s="20">
        <f>Data!BC1001-Data!DJ1001</f>
        <v>0</v>
      </c>
      <c r="AZ1001" s="20">
        <f>Data!BD1001-Data!DK1001</f>
        <v>0</v>
      </c>
      <c r="BA1001" s="20">
        <f>Data!BE1001-Data!DL1001</f>
        <v>0</v>
      </c>
      <c r="BB1001" s="20">
        <f>Data!BF1001-Data!DM1001</f>
        <v>0</v>
      </c>
      <c r="BC1001" s="20">
        <f>Data!BG1001-Data!DN1001</f>
        <v>0</v>
      </c>
      <c r="BD1001" s="20">
        <f>Data!BH1001-Data!DO1001</f>
        <v>0</v>
      </c>
      <c r="BE1001" s="20">
        <f>Data!BI1001-Data!DP1001</f>
        <v>0</v>
      </c>
      <c r="BF1001" s="20">
        <f>Data!BJ1001-Data!DQ1001</f>
        <v>0</v>
      </c>
      <c r="BG1001" s="20">
        <f>Data!BK1001-Data!DR1001</f>
        <v>0</v>
      </c>
      <c r="BH1001" s="20">
        <f>Data!BL1001-Data!DS1001</f>
        <v>0</v>
      </c>
      <c r="BI1001" s="20">
        <f>Data!BM1001-Data!DT1001</f>
        <v>0</v>
      </c>
      <c r="BJ1001" s="20">
        <f>Data!BN1001-Data!DU1001</f>
        <v>0</v>
      </c>
      <c r="BK1001" s="20">
        <f>Data!BO1001-Data!DV1001</f>
        <v>0</v>
      </c>
      <c r="BL1001" s="20">
        <f>Data!BP1001-Data!DW1001</f>
        <v>0</v>
      </c>
      <c r="BM1001" s="20">
        <f>Data!BQ1001-Data!DX1001</f>
        <v>0</v>
      </c>
      <c r="BN1001" s="20">
        <f>Data!BR1001-Data!DY1001</f>
        <v>0</v>
      </c>
      <c r="BO1001" s="20">
        <f>Data!BS1001-Data!DZ1001</f>
        <v>0</v>
      </c>
      <c r="BP1001" s="20">
        <f>Data!BT1001-Data!EA1001</f>
        <v>0</v>
      </c>
      <c r="BQ1001" s="20">
        <f>Data!BU1001-Data!EB1001</f>
        <v>0</v>
      </c>
      <c r="BR1001" s="20">
        <f>Data!BV1001-Data!EC1001</f>
        <v>0</v>
      </c>
      <c r="BS1001" s="20">
        <f>Data!BW1001-Data!ED1001</f>
        <v>0</v>
      </c>
      <c r="BT1001" s="20">
        <f>Data!BX1001-Data!EE1001</f>
        <v>0</v>
      </c>
      <c r="BU1001" s="20">
        <f>Data!BY1001-Data!EF1001</f>
        <v>0</v>
      </c>
      <c r="BV1001" s="20">
        <f>Data!BZ1001-Data!EG1001</f>
        <v>0</v>
      </c>
      <c r="BW1001" s="20">
        <f>Data!CA1001-Data!EH1001</f>
        <v>0</v>
      </c>
      <c r="BX1001" s="20">
        <f>Data!CB1001-Data!EI1001</f>
        <v>0</v>
      </c>
      <c r="BY1001" s="20">
        <f>Data!CC1001-Data!EJ1001</f>
        <v>0</v>
      </c>
      <c r="BZ1001" s="20">
        <f>Data!EK1001</f>
        <v>0</v>
      </c>
      <c r="CA1001" s="20">
        <f>Data!EL1001</f>
        <v>0</v>
      </c>
      <c r="CB1001" s="20">
        <f>Data!EM1001</f>
        <v>0</v>
      </c>
      <c r="CC1001" s="20">
        <f>Data!EN1001</f>
        <v>0</v>
      </c>
      <c r="CD1001" s="20">
        <f>Data!EO1001</f>
        <v>0</v>
      </c>
      <c r="CE1001" s="20">
        <f>Data!EP1001</f>
        <v>0</v>
      </c>
      <c r="CF1001" s="50" t="str">
        <f>IF(ISBLANK(Data!EQ1001), "", Data!EQ1001)</f>
        <v/>
      </c>
      <c r="CG1001" s="50" t="str">
        <f>IF(ISBLANK(Data!ER1001), "", Data!ER1001)</f>
        <v/>
      </c>
      <c r="CH1001" s="61" t="str">
        <f>IF(ISBLANK(Data!ES1001), "", Data!ES1001)</f>
        <v/>
      </c>
      <c r="CI1001" s="61" t="str">
        <f>IF(ISBLANK(Data!ET1001), "", Data!ET1001)</f>
        <v/>
      </c>
    </row>
    <row r="1002" spans="1:87" x14ac:dyDescent="0.45">
      <c r="A1002" s="50" t="str">
        <f>IF(ISBLANK(Data!A1002), "", Data!A1002)</f>
        <v/>
      </c>
      <c r="B1002" s="50" t="str">
        <f>IF(ISBLANK(Data!B1002), "", Data!B1002)</f>
        <v/>
      </c>
      <c r="C1002" s="50" t="str">
        <f>IF(ISBLANK(Data!C1002), "", Data!C1002)</f>
        <v/>
      </c>
      <c r="D1002" s="50" t="str">
        <f>IF(ISBLANK(Data!D1002), "", Data!D1002)</f>
        <v/>
      </c>
      <c r="E1002" s="50" t="str">
        <f>IF(ISBLANK(Data!E1002), "", Data!E1002)</f>
        <v/>
      </c>
      <c r="F1002" s="50" t="str">
        <f>IF(ISBLANK(Data!F1002), "", Data!F1002)</f>
        <v/>
      </c>
      <c r="G1002" s="50" t="str">
        <f>IF(ISBLANK(Data!G1002), "", Data!G1002)</f>
        <v/>
      </c>
      <c r="H1002" s="50" t="str">
        <f>IF(ISBLANK(Data!H1002), "", Data!H1002)</f>
        <v/>
      </c>
      <c r="I1002" s="50" t="str">
        <f>IF(ISBLANK(Data!I1002), "", Data!I1002)</f>
        <v/>
      </c>
      <c r="J1002" s="50" t="str">
        <f>IF(ISBLANK(Data!J1002), "", Data!J1002)</f>
        <v/>
      </c>
      <c r="K1002" s="50" t="str">
        <f>IF(ISBLANK(Data!K1002), "", Data!K1002)</f>
        <v/>
      </c>
      <c r="L1002" s="50" t="str">
        <f>IF(ISBLANK(Data!L1002), "", Data!L1002)</f>
        <v/>
      </c>
      <c r="M1002" s="50" t="str">
        <f>IF(ISBLANK(Data!M1002), "", Data!M1002)</f>
        <v/>
      </c>
      <c r="N1002" s="50" t="str">
        <f>IF(ISBLANK(Data!N1002), "", Data!N1002)</f>
        <v/>
      </c>
      <c r="O1002" s="50" t="str">
        <f>IF(ISBLANK(Data!O1002), "", Data!O1002)</f>
        <v/>
      </c>
      <c r="P1002" s="50" t="str">
        <f>IF(ISBLANK(Data!P1002), "", Data!P1002)</f>
        <v/>
      </c>
      <c r="Q1002" s="50" t="str">
        <f>IF(ISBLANK(Data!Q1002), "", Data!Q1002)</f>
        <v/>
      </c>
      <c r="R1002" s="50" t="str">
        <f>IF(ISBLANK(Data!R1002), "", Data!R1002)</f>
        <v/>
      </c>
      <c r="S1002" s="20">
        <f>Data!W1002-Data!CD1002</f>
        <v>0</v>
      </c>
      <c r="T1002" s="20">
        <f>Data!X1002-Data!CE1002</f>
        <v>0</v>
      </c>
      <c r="U1002" s="20">
        <f>Data!Y1002-Data!CF1002</f>
        <v>0</v>
      </c>
      <c r="V1002" s="20">
        <f>Data!Z1002-Data!CG1002</f>
        <v>0</v>
      </c>
      <c r="W1002" s="20">
        <f>Data!AA1002-Data!CH1002</f>
        <v>0</v>
      </c>
      <c r="X1002" s="20">
        <f>Data!AB1002-Data!CI1002</f>
        <v>0</v>
      </c>
      <c r="Y1002" s="20">
        <f>Data!AC1002-Data!CJ1002</f>
        <v>0</v>
      </c>
      <c r="Z1002" s="20">
        <f>Data!AD1002-Data!CK1002</f>
        <v>0</v>
      </c>
      <c r="AA1002" s="20">
        <f>Data!AE1002-Data!CL1002</f>
        <v>0</v>
      </c>
      <c r="AB1002" s="20">
        <f>Data!AF1002-Data!CM1002</f>
        <v>0</v>
      </c>
      <c r="AC1002" s="20">
        <f>Data!AG1002-Data!CN1002</f>
        <v>0</v>
      </c>
      <c r="AD1002" s="20">
        <f>Data!AH1002-Data!CO1002</f>
        <v>0</v>
      </c>
      <c r="AE1002" s="20">
        <f>Data!AI1002-Data!CP1002</f>
        <v>0</v>
      </c>
      <c r="AF1002" s="20">
        <f>Data!AJ1002-Data!CQ1002</f>
        <v>0</v>
      </c>
      <c r="AG1002" s="20">
        <f>Data!AK1002-Data!CR1002</f>
        <v>0</v>
      </c>
      <c r="AH1002" s="20">
        <f>Data!AL1002-Data!CS1002</f>
        <v>0</v>
      </c>
      <c r="AI1002" s="20">
        <f>Data!AM1002-Data!CT1002</f>
        <v>0</v>
      </c>
      <c r="AJ1002" s="20">
        <f>Data!AN1002-Data!CU1002</f>
        <v>0</v>
      </c>
      <c r="AK1002" s="20">
        <f>Data!AO1002-Data!CV1002</f>
        <v>0</v>
      </c>
      <c r="AL1002" s="20">
        <f>Data!AP1002-Data!CW1002</f>
        <v>0</v>
      </c>
      <c r="AM1002" s="20">
        <f>Data!AQ1002-Data!CX1002</f>
        <v>0</v>
      </c>
      <c r="AN1002" s="20">
        <f>Data!AR1002-Data!CY1002</f>
        <v>0</v>
      </c>
      <c r="AO1002" s="20">
        <f>Data!AS1002-Data!CZ1002</f>
        <v>0</v>
      </c>
      <c r="AP1002" s="20">
        <f>Data!AT1002-Data!DA1002</f>
        <v>0</v>
      </c>
      <c r="AQ1002" s="20">
        <f>Data!AU1002-Data!DB1002</f>
        <v>0</v>
      </c>
      <c r="AR1002" s="20">
        <f>Data!AV1002-Data!DC1002</f>
        <v>0</v>
      </c>
      <c r="AS1002" s="20">
        <f>Data!AW1002-Data!DD1002</f>
        <v>0</v>
      </c>
      <c r="AT1002" s="20">
        <f>Data!AX1002-Data!DE1002</f>
        <v>0</v>
      </c>
      <c r="AU1002" s="20">
        <f>Data!AY1002-Data!DF1002</f>
        <v>0</v>
      </c>
      <c r="AV1002" s="20">
        <f>Data!AZ1002-Data!DG1002</f>
        <v>0</v>
      </c>
      <c r="AW1002" s="20">
        <f>Data!BA1002-Data!DH1002</f>
        <v>0</v>
      </c>
      <c r="AX1002" s="20">
        <f>Data!BB1002-Data!DI1002</f>
        <v>0</v>
      </c>
      <c r="AY1002" s="20">
        <f>Data!BC1002-Data!DJ1002</f>
        <v>0</v>
      </c>
      <c r="AZ1002" s="20">
        <f>Data!BD1002-Data!DK1002</f>
        <v>0</v>
      </c>
      <c r="BA1002" s="20">
        <f>Data!BE1002-Data!DL1002</f>
        <v>0</v>
      </c>
      <c r="BB1002" s="20">
        <f>Data!BF1002-Data!DM1002</f>
        <v>0</v>
      </c>
      <c r="BC1002" s="20">
        <f>Data!BG1002-Data!DN1002</f>
        <v>0</v>
      </c>
      <c r="BD1002" s="20">
        <f>Data!BH1002-Data!DO1002</f>
        <v>0</v>
      </c>
      <c r="BE1002" s="20">
        <f>Data!BI1002-Data!DP1002</f>
        <v>0</v>
      </c>
      <c r="BF1002" s="20">
        <f>Data!BJ1002-Data!DQ1002</f>
        <v>0</v>
      </c>
      <c r="BG1002" s="20">
        <f>Data!BK1002-Data!DR1002</f>
        <v>0</v>
      </c>
      <c r="BH1002" s="20">
        <f>Data!BL1002-Data!DS1002</f>
        <v>0</v>
      </c>
      <c r="BI1002" s="20">
        <f>Data!BM1002-Data!DT1002</f>
        <v>0</v>
      </c>
      <c r="BJ1002" s="20">
        <f>Data!BN1002-Data!DU1002</f>
        <v>0</v>
      </c>
      <c r="BK1002" s="20">
        <f>Data!BO1002-Data!DV1002</f>
        <v>0</v>
      </c>
      <c r="BL1002" s="20">
        <f>Data!BP1002-Data!DW1002</f>
        <v>0</v>
      </c>
      <c r="BM1002" s="20">
        <f>Data!BQ1002-Data!DX1002</f>
        <v>0</v>
      </c>
      <c r="BN1002" s="20">
        <f>Data!BR1002-Data!DY1002</f>
        <v>0</v>
      </c>
      <c r="BO1002" s="20">
        <f>Data!BS1002-Data!DZ1002</f>
        <v>0</v>
      </c>
      <c r="BP1002" s="20">
        <f>Data!BT1002-Data!EA1002</f>
        <v>0</v>
      </c>
      <c r="BQ1002" s="20">
        <f>Data!BU1002-Data!EB1002</f>
        <v>0</v>
      </c>
      <c r="BR1002" s="20">
        <f>Data!BV1002-Data!EC1002</f>
        <v>0</v>
      </c>
      <c r="BS1002" s="20">
        <f>Data!BW1002-Data!ED1002</f>
        <v>0</v>
      </c>
      <c r="BT1002" s="20">
        <f>Data!BX1002-Data!EE1002</f>
        <v>0</v>
      </c>
      <c r="BU1002" s="20">
        <f>Data!BY1002-Data!EF1002</f>
        <v>0</v>
      </c>
      <c r="BV1002" s="20">
        <f>Data!BZ1002-Data!EG1002</f>
        <v>0</v>
      </c>
      <c r="BW1002" s="20">
        <f>Data!CA1002-Data!EH1002</f>
        <v>0</v>
      </c>
      <c r="BX1002" s="20">
        <f>Data!CB1002-Data!EI1002</f>
        <v>0</v>
      </c>
      <c r="BY1002" s="20">
        <f>Data!CC1002-Data!EJ1002</f>
        <v>0</v>
      </c>
      <c r="BZ1002" s="20">
        <f>Data!EK1002</f>
        <v>0</v>
      </c>
      <c r="CA1002" s="20">
        <f>Data!EL1002</f>
        <v>0</v>
      </c>
      <c r="CB1002" s="20">
        <f>Data!EM1002</f>
        <v>0</v>
      </c>
      <c r="CC1002" s="20">
        <f>Data!EN1002</f>
        <v>0</v>
      </c>
      <c r="CD1002" s="20">
        <f>Data!EO1002</f>
        <v>0</v>
      </c>
      <c r="CE1002" s="20">
        <f>Data!EP1002</f>
        <v>0</v>
      </c>
      <c r="CF1002" s="50" t="str">
        <f>IF(ISBLANK(Data!EQ1002), "", Data!EQ1002)</f>
        <v/>
      </c>
      <c r="CG1002" s="50" t="str">
        <f>IF(ISBLANK(Data!ER1002), "", Data!ER1002)</f>
        <v/>
      </c>
      <c r="CH1002" s="61" t="str">
        <f>IF(ISBLANK(Data!ES1002), "", Data!ES1002)</f>
        <v/>
      </c>
      <c r="CI1002" s="61" t="str">
        <f>IF(ISBLANK(Data!ET1002), "", Data!ET1002)</f>
        <v/>
      </c>
    </row>
    <row r="1003" spans="1:87" x14ac:dyDescent="0.45">
      <c r="A1003" s="50" t="str">
        <f>IF(ISBLANK(Data!A1003), "", Data!A1003)</f>
        <v/>
      </c>
      <c r="B1003" s="50" t="str">
        <f>IF(ISBLANK(Data!B1003), "", Data!B1003)</f>
        <v/>
      </c>
      <c r="C1003" s="50" t="str">
        <f>IF(ISBLANK(Data!C1003), "", Data!C1003)</f>
        <v/>
      </c>
      <c r="D1003" s="50" t="str">
        <f>IF(ISBLANK(Data!D1003), "", Data!D1003)</f>
        <v/>
      </c>
      <c r="E1003" s="50" t="str">
        <f>IF(ISBLANK(Data!E1003), "", Data!E1003)</f>
        <v/>
      </c>
      <c r="F1003" s="50" t="str">
        <f>IF(ISBLANK(Data!F1003), "", Data!F1003)</f>
        <v/>
      </c>
      <c r="G1003" s="50" t="str">
        <f>IF(ISBLANK(Data!G1003), "", Data!G1003)</f>
        <v/>
      </c>
      <c r="H1003" s="50" t="str">
        <f>IF(ISBLANK(Data!H1003), "", Data!H1003)</f>
        <v/>
      </c>
      <c r="I1003" s="50" t="str">
        <f>IF(ISBLANK(Data!I1003), "", Data!I1003)</f>
        <v/>
      </c>
      <c r="J1003" s="50" t="str">
        <f>IF(ISBLANK(Data!J1003), "", Data!J1003)</f>
        <v/>
      </c>
      <c r="K1003" s="50" t="str">
        <f>IF(ISBLANK(Data!K1003), "", Data!K1003)</f>
        <v/>
      </c>
      <c r="L1003" s="50" t="str">
        <f>IF(ISBLANK(Data!L1003), "", Data!L1003)</f>
        <v/>
      </c>
      <c r="M1003" s="50" t="str">
        <f>IF(ISBLANK(Data!M1003), "", Data!M1003)</f>
        <v/>
      </c>
      <c r="N1003" s="50" t="str">
        <f>IF(ISBLANK(Data!N1003), "", Data!N1003)</f>
        <v/>
      </c>
      <c r="O1003" s="50" t="str">
        <f>IF(ISBLANK(Data!O1003), "", Data!O1003)</f>
        <v/>
      </c>
      <c r="P1003" s="50" t="str">
        <f>IF(ISBLANK(Data!P1003), "", Data!P1003)</f>
        <v/>
      </c>
      <c r="Q1003" s="50" t="str">
        <f>IF(ISBLANK(Data!Q1003), "", Data!Q1003)</f>
        <v/>
      </c>
      <c r="R1003" s="50" t="str">
        <f>IF(ISBLANK(Data!R1003), "", Data!R1003)</f>
        <v/>
      </c>
      <c r="S1003" s="20">
        <f>Data!W1003-Data!CD1003</f>
        <v>0</v>
      </c>
      <c r="T1003" s="20">
        <f>Data!X1003-Data!CE1003</f>
        <v>0</v>
      </c>
      <c r="U1003" s="20">
        <f>Data!Y1003-Data!CF1003</f>
        <v>0</v>
      </c>
      <c r="V1003" s="20">
        <f>Data!Z1003-Data!CG1003</f>
        <v>0</v>
      </c>
      <c r="W1003" s="20">
        <f>Data!AA1003-Data!CH1003</f>
        <v>0</v>
      </c>
      <c r="X1003" s="20">
        <f>Data!AB1003-Data!CI1003</f>
        <v>0</v>
      </c>
      <c r="Y1003" s="20">
        <f>Data!AC1003-Data!CJ1003</f>
        <v>0</v>
      </c>
      <c r="Z1003" s="20">
        <f>Data!AD1003-Data!CK1003</f>
        <v>0</v>
      </c>
      <c r="AA1003" s="20">
        <f>Data!AE1003-Data!CL1003</f>
        <v>0</v>
      </c>
      <c r="AB1003" s="20">
        <f>Data!AF1003-Data!CM1003</f>
        <v>0</v>
      </c>
      <c r="AC1003" s="20">
        <f>Data!AG1003-Data!CN1003</f>
        <v>0</v>
      </c>
      <c r="AD1003" s="20">
        <f>Data!AH1003-Data!CO1003</f>
        <v>0</v>
      </c>
      <c r="AE1003" s="20">
        <f>Data!AI1003-Data!CP1003</f>
        <v>0</v>
      </c>
      <c r="AF1003" s="20">
        <f>Data!AJ1003-Data!CQ1003</f>
        <v>0</v>
      </c>
      <c r="AG1003" s="20">
        <f>Data!AK1003-Data!CR1003</f>
        <v>0</v>
      </c>
      <c r="AH1003" s="20">
        <f>Data!AL1003-Data!CS1003</f>
        <v>0</v>
      </c>
      <c r="AI1003" s="20">
        <f>Data!AM1003-Data!CT1003</f>
        <v>0</v>
      </c>
      <c r="AJ1003" s="20">
        <f>Data!AN1003-Data!CU1003</f>
        <v>0</v>
      </c>
      <c r="AK1003" s="20">
        <f>Data!AO1003-Data!CV1003</f>
        <v>0</v>
      </c>
      <c r="AL1003" s="20">
        <f>Data!AP1003-Data!CW1003</f>
        <v>0</v>
      </c>
      <c r="AM1003" s="20">
        <f>Data!AQ1003-Data!CX1003</f>
        <v>0</v>
      </c>
      <c r="AN1003" s="20">
        <f>Data!AR1003-Data!CY1003</f>
        <v>0</v>
      </c>
      <c r="AO1003" s="20">
        <f>Data!AS1003-Data!CZ1003</f>
        <v>0</v>
      </c>
      <c r="AP1003" s="20">
        <f>Data!AT1003-Data!DA1003</f>
        <v>0</v>
      </c>
      <c r="AQ1003" s="20">
        <f>Data!AU1003-Data!DB1003</f>
        <v>0</v>
      </c>
      <c r="AR1003" s="20">
        <f>Data!AV1003-Data!DC1003</f>
        <v>0</v>
      </c>
      <c r="AS1003" s="20">
        <f>Data!AW1003-Data!DD1003</f>
        <v>0</v>
      </c>
      <c r="AT1003" s="20">
        <f>Data!AX1003-Data!DE1003</f>
        <v>0</v>
      </c>
      <c r="AU1003" s="20">
        <f>Data!AY1003-Data!DF1003</f>
        <v>0</v>
      </c>
      <c r="AV1003" s="20">
        <f>Data!AZ1003-Data!DG1003</f>
        <v>0</v>
      </c>
      <c r="AW1003" s="20">
        <f>Data!BA1003-Data!DH1003</f>
        <v>0</v>
      </c>
      <c r="AX1003" s="20">
        <f>Data!BB1003-Data!DI1003</f>
        <v>0</v>
      </c>
      <c r="AY1003" s="20">
        <f>Data!BC1003-Data!DJ1003</f>
        <v>0</v>
      </c>
      <c r="AZ1003" s="20">
        <f>Data!BD1003-Data!DK1003</f>
        <v>0</v>
      </c>
      <c r="BA1003" s="20">
        <f>Data!BE1003-Data!DL1003</f>
        <v>0</v>
      </c>
      <c r="BB1003" s="20">
        <f>Data!BF1003-Data!DM1003</f>
        <v>0</v>
      </c>
      <c r="BC1003" s="20">
        <f>Data!BG1003-Data!DN1003</f>
        <v>0</v>
      </c>
      <c r="BD1003" s="20">
        <f>Data!BH1003-Data!DO1003</f>
        <v>0</v>
      </c>
      <c r="BE1003" s="20">
        <f>Data!BI1003-Data!DP1003</f>
        <v>0</v>
      </c>
      <c r="BF1003" s="20">
        <f>Data!BJ1003-Data!DQ1003</f>
        <v>0</v>
      </c>
      <c r="BG1003" s="20">
        <f>Data!BK1003-Data!DR1003</f>
        <v>0</v>
      </c>
      <c r="BH1003" s="20">
        <f>Data!BL1003-Data!DS1003</f>
        <v>0</v>
      </c>
      <c r="BI1003" s="20">
        <f>Data!BM1003-Data!DT1003</f>
        <v>0</v>
      </c>
      <c r="BJ1003" s="20">
        <f>Data!BN1003-Data!DU1003</f>
        <v>0</v>
      </c>
      <c r="BK1003" s="20">
        <f>Data!BO1003-Data!DV1003</f>
        <v>0</v>
      </c>
      <c r="BL1003" s="20">
        <f>Data!BP1003-Data!DW1003</f>
        <v>0</v>
      </c>
      <c r="BM1003" s="20">
        <f>Data!BQ1003-Data!DX1003</f>
        <v>0</v>
      </c>
      <c r="BN1003" s="20">
        <f>Data!BR1003-Data!DY1003</f>
        <v>0</v>
      </c>
      <c r="BO1003" s="20">
        <f>Data!BS1003-Data!DZ1003</f>
        <v>0</v>
      </c>
      <c r="BP1003" s="20">
        <f>Data!BT1003-Data!EA1003</f>
        <v>0</v>
      </c>
      <c r="BQ1003" s="20">
        <f>Data!BU1003-Data!EB1003</f>
        <v>0</v>
      </c>
      <c r="BR1003" s="20">
        <f>Data!BV1003-Data!EC1003</f>
        <v>0</v>
      </c>
      <c r="BS1003" s="20">
        <f>Data!BW1003-Data!ED1003</f>
        <v>0</v>
      </c>
      <c r="BT1003" s="20">
        <f>Data!BX1003-Data!EE1003</f>
        <v>0</v>
      </c>
      <c r="BU1003" s="20">
        <f>Data!BY1003-Data!EF1003</f>
        <v>0</v>
      </c>
      <c r="BV1003" s="20">
        <f>Data!BZ1003-Data!EG1003</f>
        <v>0</v>
      </c>
      <c r="BW1003" s="20">
        <f>Data!CA1003-Data!EH1003</f>
        <v>0</v>
      </c>
      <c r="BX1003" s="20">
        <f>Data!CB1003-Data!EI1003</f>
        <v>0</v>
      </c>
      <c r="BY1003" s="20">
        <f>Data!CC1003-Data!EJ1003</f>
        <v>0</v>
      </c>
      <c r="BZ1003" s="20">
        <f>Data!EK1003</f>
        <v>0</v>
      </c>
      <c r="CA1003" s="20">
        <f>Data!EL1003</f>
        <v>0</v>
      </c>
      <c r="CB1003" s="20">
        <f>Data!EM1003</f>
        <v>0</v>
      </c>
      <c r="CC1003" s="20">
        <f>Data!EN1003</f>
        <v>0</v>
      </c>
      <c r="CD1003" s="20">
        <f>Data!EO1003</f>
        <v>0</v>
      </c>
      <c r="CE1003" s="20">
        <f>Data!EP1003</f>
        <v>0</v>
      </c>
      <c r="CF1003" s="50" t="str">
        <f>IF(ISBLANK(Data!EQ1003), "", Data!EQ1003)</f>
        <v/>
      </c>
      <c r="CG1003" s="50" t="str">
        <f>IF(ISBLANK(Data!ER1003), "", Data!ER1003)</f>
        <v/>
      </c>
      <c r="CH1003" s="61" t="str">
        <f>IF(ISBLANK(Data!ES1003), "", Data!ES1003)</f>
        <v/>
      </c>
      <c r="CI1003" s="61" t="str">
        <f>IF(ISBLANK(Data!ET1003), "", Data!ET1003)</f>
        <v/>
      </c>
    </row>
    <row r="1004" spans="1:87" x14ac:dyDescent="0.45">
      <c r="A1004" s="50" t="str">
        <f>IF(ISBLANK(Data!A1004), "", Data!A1004)</f>
        <v/>
      </c>
      <c r="B1004" s="50" t="str">
        <f>IF(ISBLANK(Data!B1004), "", Data!B1004)</f>
        <v/>
      </c>
      <c r="C1004" s="50" t="str">
        <f>IF(ISBLANK(Data!C1004), "", Data!C1004)</f>
        <v/>
      </c>
      <c r="D1004" s="50" t="str">
        <f>IF(ISBLANK(Data!D1004), "", Data!D1004)</f>
        <v/>
      </c>
      <c r="E1004" s="50" t="str">
        <f>IF(ISBLANK(Data!E1004), "", Data!E1004)</f>
        <v/>
      </c>
      <c r="F1004" s="50" t="str">
        <f>IF(ISBLANK(Data!F1004), "", Data!F1004)</f>
        <v/>
      </c>
      <c r="G1004" s="50" t="str">
        <f>IF(ISBLANK(Data!G1004), "", Data!G1004)</f>
        <v/>
      </c>
      <c r="H1004" s="50" t="str">
        <f>IF(ISBLANK(Data!H1004), "", Data!H1004)</f>
        <v/>
      </c>
      <c r="I1004" s="50" t="str">
        <f>IF(ISBLANK(Data!I1004), "", Data!I1004)</f>
        <v/>
      </c>
      <c r="J1004" s="50" t="str">
        <f>IF(ISBLANK(Data!J1004), "", Data!J1004)</f>
        <v/>
      </c>
      <c r="K1004" s="50" t="str">
        <f>IF(ISBLANK(Data!K1004), "", Data!K1004)</f>
        <v/>
      </c>
      <c r="L1004" s="50" t="str">
        <f>IF(ISBLANK(Data!L1004), "", Data!L1004)</f>
        <v/>
      </c>
      <c r="M1004" s="50" t="str">
        <f>IF(ISBLANK(Data!M1004), "", Data!M1004)</f>
        <v/>
      </c>
      <c r="N1004" s="50" t="str">
        <f>IF(ISBLANK(Data!N1004), "", Data!N1004)</f>
        <v/>
      </c>
      <c r="O1004" s="50" t="str">
        <f>IF(ISBLANK(Data!O1004), "", Data!O1004)</f>
        <v/>
      </c>
      <c r="P1004" s="50" t="str">
        <f>IF(ISBLANK(Data!P1004), "", Data!P1004)</f>
        <v/>
      </c>
      <c r="Q1004" s="50" t="str">
        <f>IF(ISBLANK(Data!Q1004), "", Data!Q1004)</f>
        <v/>
      </c>
      <c r="R1004" s="50" t="str">
        <f>IF(ISBLANK(Data!R1004), "", Data!R1004)</f>
        <v/>
      </c>
      <c r="S1004" s="20">
        <f>Data!W1004-Data!CD1004</f>
        <v>0</v>
      </c>
      <c r="T1004" s="20">
        <f>Data!X1004-Data!CE1004</f>
        <v>0</v>
      </c>
      <c r="U1004" s="20">
        <f>Data!Y1004-Data!CF1004</f>
        <v>0</v>
      </c>
      <c r="V1004" s="20">
        <f>Data!Z1004-Data!CG1004</f>
        <v>0</v>
      </c>
      <c r="W1004" s="20">
        <f>Data!AA1004-Data!CH1004</f>
        <v>0</v>
      </c>
      <c r="X1004" s="20">
        <f>Data!AB1004-Data!CI1004</f>
        <v>0</v>
      </c>
      <c r="Y1004" s="20">
        <f>Data!AC1004-Data!CJ1004</f>
        <v>0</v>
      </c>
      <c r="Z1004" s="20">
        <f>Data!AD1004-Data!CK1004</f>
        <v>0</v>
      </c>
      <c r="AA1004" s="20">
        <f>Data!AE1004-Data!CL1004</f>
        <v>0</v>
      </c>
      <c r="AB1004" s="20">
        <f>Data!AF1004-Data!CM1004</f>
        <v>0</v>
      </c>
      <c r="AC1004" s="20">
        <f>Data!AG1004-Data!CN1004</f>
        <v>0</v>
      </c>
      <c r="AD1004" s="20">
        <f>Data!AH1004-Data!CO1004</f>
        <v>0</v>
      </c>
      <c r="AE1004" s="20">
        <f>Data!AI1004-Data!CP1004</f>
        <v>0</v>
      </c>
      <c r="AF1004" s="20">
        <f>Data!AJ1004-Data!CQ1004</f>
        <v>0</v>
      </c>
      <c r="AG1004" s="20">
        <f>Data!AK1004-Data!CR1004</f>
        <v>0</v>
      </c>
      <c r="AH1004" s="20">
        <f>Data!AL1004-Data!CS1004</f>
        <v>0</v>
      </c>
      <c r="AI1004" s="20">
        <f>Data!AM1004-Data!CT1004</f>
        <v>0</v>
      </c>
      <c r="AJ1004" s="20">
        <f>Data!AN1004-Data!CU1004</f>
        <v>0</v>
      </c>
      <c r="AK1004" s="20">
        <f>Data!AO1004-Data!CV1004</f>
        <v>0</v>
      </c>
      <c r="AL1004" s="20">
        <f>Data!AP1004-Data!CW1004</f>
        <v>0</v>
      </c>
      <c r="AM1004" s="20">
        <f>Data!AQ1004-Data!CX1004</f>
        <v>0</v>
      </c>
      <c r="AN1004" s="20">
        <f>Data!AR1004-Data!CY1004</f>
        <v>0</v>
      </c>
      <c r="AO1004" s="20">
        <f>Data!AS1004-Data!CZ1004</f>
        <v>0</v>
      </c>
      <c r="AP1004" s="20">
        <f>Data!AT1004-Data!DA1004</f>
        <v>0</v>
      </c>
      <c r="AQ1004" s="20">
        <f>Data!AU1004-Data!DB1004</f>
        <v>0</v>
      </c>
      <c r="AR1004" s="20">
        <f>Data!AV1004-Data!DC1004</f>
        <v>0</v>
      </c>
      <c r="AS1004" s="20">
        <f>Data!AW1004-Data!DD1004</f>
        <v>0</v>
      </c>
      <c r="AT1004" s="20">
        <f>Data!AX1004-Data!DE1004</f>
        <v>0</v>
      </c>
      <c r="AU1004" s="20">
        <f>Data!AY1004-Data!DF1004</f>
        <v>0</v>
      </c>
      <c r="AV1004" s="20">
        <f>Data!AZ1004-Data!DG1004</f>
        <v>0</v>
      </c>
      <c r="AW1004" s="20">
        <f>Data!BA1004-Data!DH1004</f>
        <v>0</v>
      </c>
      <c r="AX1004" s="20">
        <f>Data!BB1004-Data!DI1004</f>
        <v>0</v>
      </c>
      <c r="AY1004" s="20">
        <f>Data!BC1004-Data!DJ1004</f>
        <v>0</v>
      </c>
      <c r="AZ1004" s="20">
        <f>Data!BD1004-Data!DK1004</f>
        <v>0</v>
      </c>
      <c r="BA1004" s="20">
        <f>Data!BE1004-Data!DL1004</f>
        <v>0</v>
      </c>
      <c r="BB1004" s="20">
        <f>Data!BF1004-Data!DM1004</f>
        <v>0</v>
      </c>
      <c r="BC1004" s="20">
        <f>Data!BG1004-Data!DN1004</f>
        <v>0</v>
      </c>
      <c r="BD1004" s="20">
        <f>Data!BH1004-Data!DO1004</f>
        <v>0</v>
      </c>
      <c r="BE1004" s="20">
        <f>Data!BI1004-Data!DP1004</f>
        <v>0</v>
      </c>
      <c r="BF1004" s="20">
        <f>Data!BJ1004-Data!DQ1004</f>
        <v>0</v>
      </c>
      <c r="BG1004" s="20">
        <f>Data!BK1004-Data!DR1004</f>
        <v>0</v>
      </c>
      <c r="BH1004" s="20">
        <f>Data!BL1004-Data!DS1004</f>
        <v>0</v>
      </c>
      <c r="BI1004" s="20">
        <f>Data!BM1004-Data!DT1004</f>
        <v>0</v>
      </c>
      <c r="BJ1004" s="20">
        <f>Data!BN1004-Data!DU1004</f>
        <v>0</v>
      </c>
      <c r="BK1004" s="20">
        <f>Data!BO1004-Data!DV1004</f>
        <v>0</v>
      </c>
      <c r="BL1004" s="20">
        <f>Data!BP1004-Data!DW1004</f>
        <v>0</v>
      </c>
      <c r="BM1004" s="20">
        <f>Data!BQ1004-Data!DX1004</f>
        <v>0</v>
      </c>
      <c r="BN1004" s="20">
        <f>Data!BR1004-Data!DY1004</f>
        <v>0</v>
      </c>
      <c r="BO1004" s="20">
        <f>Data!BS1004-Data!DZ1004</f>
        <v>0</v>
      </c>
      <c r="BP1004" s="20">
        <f>Data!BT1004-Data!EA1004</f>
        <v>0</v>
      </c>
      <c r="BQ1004" s="20">
        <f>Data!BU1004-Data!EB1004</f>
        <v>0</v>
      </c>
      <c r="BR1004" s="20">
        <f>Data!BV1004-Data!EC1004</f>
        <v>0</v>
      </c>
      <c r="BS1004" s="20">
        <f>Data!BW1004-Data!ED1004</f>
        <v>0</v>
      </c>
      <c r="BT1004" s="20">
        <f>Data!BX1004-Data!EE1004</f>
        <v>0</v>
      </c>
      <c r="BU1004" s="20">
        <f>Data!BY1004-Data!EF1004</f>
        <v>0</v>
      </c>
      <c r="BV1004" s="20">
        <f>Data!BZ1004-Data!EG1004</f>
        <v>0</v>
      </c>
      <c r="BW1004" s="20">
        <f>Data!CA1004-Data!EH1004</f>
        <v>0</v>
      </c>
      <c r="BX1004" s="20">
        <f>Data!CB1004-Data!EI1004</f>
        <v>0</v>
      </c>
      <c r="BY1004" s="20">
        <f>Data!CC1004-Data!EJ1004</f>
        <v>0</v>
      </c>
      <c r="BZ1004" s="20">
        <f>Data!EK1004</f>
        <v>0</v>
      </c>
      <c r="CA1004" s="20">
        <f>Data!EL1004</f>
        <v>0</v>
      </c>
      <c r="CB1004" s="20">
        <f>Data!EM1004</f>
        <v>0</v>
      </c>
      <c r="CC1004" s="20">
        <f>Data!EN1004</f>
        <v>0</v>
      </c>
      <c r="CD1004" s="20">
        <f>Data!EO1004</f>
        <v>0</v>
      </c>
      <c r="CE1004" s="20">
        <f>Data!EP1004</f>
        <v>0</v>
      </c>
      <c r="CF1004" s="50" t="str">
        <f>IF(ISBLANK(Data!EQ1004), "", Data!EQ1004)</f>
        <v/>
      </c>
      <c r="CG1004" s="50" t="str">
        <f>IF(ISBLANK(Data!ER1004), "", Data!ER1004)</f>
        <v/>
      </c>
      <c r="CH1004" s="61" t="str">
        <f>IF(ISBLANK(Data!ES1004), "", Data!ES1004)</f>
        <v/>
      </c>
      <c r="CI1004" s="61" t="str">
        <f>IF(ISBLANK(Data!ET1004), "", Data!ET1004)</f>
        <v/>
      </c>
    </row>
    <row r="1005" spans="1:87" x14ac:dyDescent="0.45">
      <c r="A1005" s="50" t="str">
        <f>IF(ISBLANK(Data!A1005), "", Data!A1005)</f>
        <v/>
      </c>
      <c r="B1005" s="50" t="str">
        <f>IF(ISBLANK(Data!B1005), "", Data!B1005)</f>
        <v/>
      </c>
      <c r="C1005" s="50" t="str">
        <f>IF(ISBLANK(Data!C1005), "", Data!C1005)</f>
        <v/>
      </c>
      <c r="D1005" s="50" t="str">
        <f>IF(ISBLANK(Data!D1005), "", Data!D1005)</f>
        <v/>
      </c>
      <c r="E1005" s="50" t="str">
        <f>IF(ISBLANK(Data!E1005), "", Data!E1005)</f>
        <v/>
      </c>
      <c r="F1005" s="50" t="str">
        <f>IF(ISBLANK(Data!F1005), "", Data!F1005)</f>
        <v/>
      </c>
      <c r="G1005" s="50" t="str">
        <f>IF(ISBLANK(Data!G1005), "", Data!G1005)</f>
        <v/>
      </c>
      <c r="H1005" s="50" t="str">
        <f>IF(ISBLANK(Data!H1005), "", Data!H1005)</f>
        <v/>
      </c>
      <c r="I1005" s="50" t="str">
        <f>IF(ISBLANK(Data!I1005), "", Data!I1005)</f>
        <v/>
      </c>
      <c r="J1005" s="50" t="str">
        <f>IF(ISBLANK(Data!J1005), "", Data!J1005)</f>
        <v/>
      </c>
      <c r="K1005" s="50" t="str">
        <f>IF(ISBLANK(Data!K1005), "", Data!K1005)</f>
        <v/>
      </c>
      <c r="L1005" s="50" t="str">
        <f>IF(ISBLANK(Data!L1005), "", Data!L1005)</f>
        <v/>
      </c>
      <c r="M1005" s="50" t="str">
        <f>IF(ISBLANK(Data!M1005), "", Data!M1005)</f>
        <v/>
      </c>
      <c r="N1005" s="50" t="str">
        <f>IF(ISBLANK(Data!N1005), "", Data!N1005)</f>
        <v/>
      </c>
      <c r="O1005" s="50" t="str">
        <f>IF(ISBLANK(Data!O1005), "", Data!O1005)</f>
        <v/>
      </c>
      <c r="P1005" s="50" t="str">
        <f>IF(ISBLANK(Data!P1005), "", Data!P1005)</f>
        <v/>
      </c>
      <c r="Q1005" s="50" t="str">
        <f>IF(ISBLANK(Data!Q1005), "", Data!Q1005)</f>
        <v/>
      </c>
      <c r="R1005" s="50" t="str">
        <f>IF(ISBLANK(Data!R1005), "", Data!R1005)</f>
        <v/>
      </c>
      <c r="S1005" s="20">
        <f>Data!W1005-Data!CD1005</f>
        <v>0</v>
      </c>
      <c r="T1005" s="20">
        <f>Data!X1005-Data!CE1005</f>
        <v>0</v>
      </c>
      <c r="U1005" s="20">
        <f>Data!Y1005-Data!CF1005</f>
        <v>0</v>
      </c>
      <c r="V1005" s="20">
        <f>Data!Z1005-Data!CG1005</f>
        <v>0</v>
      </c>
      <c r="W1005" s="20">
        <f>Data!AA1005-Data!CH1005</f>
        <v>0</v>
      </c>
      <c r="X1005" s="20">
        <f>Data!AB1005-Data!CI1005</f>
        <v>0</v>
      </c>
      <c r="Y1005" s="20">
        <f>Data!AC1005-Data!CJ1005</f>
        <v>0</v>
      </c>
      <c r="Z1005" s="20">
        <f>Data!AD1005-Data!CK1005</f>
        <v>0</v>
      </c>
      <c r="AA1005" s="20">
        <f>Data!AE1005-Data!CL1005</f>
        <v>0</v>
      </c>
      <c r="AB1005" s="20">
        <f>Data!AF1005-Data!CM1005</f>
        <v>0</v>
      </c>
      <c r="AC1005" s="20">
        <f>Data!AG1005-Data!CN1005</f>
        <v>0</v>
      </c>
      <c r="AD1005" s="20">
        <f>Data!AH1005-Data!CO1005</f>
        <v>0</v>
      </c>
      <c r="AE1005" s="20">
        <f>Data!AI1005-Data!CP1005</f>
        <v>0</v>
      </c>
      <c r="AF1005" s="20">
        <f>Data!AJ1005-Data!CQ1005</f>
        <v>0</v>
      </c>
      <c r="AG1005" s="20">
        <f>Data!AK1005-Data!CR1005</f>
        <v>0</v>
      </c>
      <c r="AH1005" s="20">
        <f>Data!AL1005-Data!CS1005</f>
        <v>0</v>
      </c>
      <c r="AI1005" s="20">
        <f>Data!AM1005-Data!CT1005</f>
        <v>0</v>
      </c>
      <c r="AJ1005" s="20">
        <f>Data!AN1005-Data!CU1005</f>
        <v>0</v>
      </c>
      <c r="AK1005" s="20">
        <f>Data!AO1005-Data!CV1005</f>
        <v>0</v>
      </c>
      <c r="AL1005" s="20">
        <f>Data!AP1005-Data!CW1005</f>
        <v>0</v>
      </c>
      <c r="AM1005" s="20">
        <f>Data!AQ1005-Data!CX1005</f>
        <v>0</v>
      </c>
      <c r="AN1005" s="20">
        <f>Data!AR1005-Data!CY1005</f>
        <v>0</v>
      </c>
      <c r="AO1005" s="20">
        <f>Data!AS1005-Data!CZ1005</f>
        <v>0</v>
      </c>
      <c r="AP1005" s="20">
        <f>Data!AT1005-Data!DA1005</f>
        <v>0</v>
      </c>
      <c r="AQ1005" s="20">
        <f>Data!AU1005-Data!DB1005</f>
        <v>0</v>
      </c>
      <c r="AR1005" s="20">
        <f>Data!AV1005-Data!DC1005</f>
        <v>0</v>
      </c>
      <c r="AS1005" s="20">
        <f>Data!AW1005-Data!DD1005</f>
        <v>0</v>
      </c>
      <c r="AT1005" s="20">
        <f>Data!AX1005-Data!DE1005</f>
        <v>0</v>
      </c>
      <c r="AU1005" s="20">
        <f>Data!AY1005-Data!DF1005</f>
        <v>0</v>
      </c>
      <c r="AV1005" s="20">
        <f>Data!AZ1005-Data!DG1005</f>
        <v>0</v>
      </c>
      <c r="AW1005" s="20">
        <f>Data!BA1005-Data!DH1005</f>
        <v>0</v>
      </c>
      <c r="AX1005" s="20">
        <f>Data!BB1005-Data!DI1005</f>
        <v>0</v>
      </c>
      <c r="AY1005" s="20">
        <f>Data!BC1005-Data!DJ1005</f>
        <v>0</v>
      </c>
      <c r="AZ1005" s="20">
        <f>Data!BD1005-Data!DK1005</f>
        <v>0</v>
      </c>
      <c r="BA1005" s="20">
        <f>Data!BE1005-Data!DL1005</f>
        <v>0</v>
      </c>
      <c r="BB1005" s="20">
        <f>Data!BF1005-Data!DM1005</f>
        <v>0</v>
      </c>
      <c r="BC1005" s="20">
        <f>Data!BG1005-Data!DN1005</f>
        <v>0</v>
      </c>
      <c r="BD1005" s="20">
        <f>Data!BH1005-Data!DO1005</f>
        <v>0</v>
      </c>
      <c r="BE1005" s="20">
        <f>Data!BI1005-Data!DP1005</f>
        <v>0</v>
      </c>
      <c r="BF1005" s="20">
        <f>Data!BJ1005-Data!DQ1005</f>
        <v>0</v>
      </c>
      <c r="BG1005" s="20">
        <f>Data!BK1005-Data!DR1005</f>
        <v>0</v>
      </c>
      <c r="BH1005" s="20">
        <f>Data!BL1005-Data!DS1005</f>
        <v>0</v>
      </c>
      <c r="BI1005" s="20">
        <f>Data!BM1005-Data!DT1005</f>
        <v>0</v>
      </c>
      <c r="BJ1005" s="20">
        <f>Data!BN1005-Data!DU1005</f>
        <v>0</v>
      </c>
      <c r="BK1005" s="20">
        <f>Data!BO1005-Data!DV1005</f>
        <v>0</v>
      </c>
      <c r="BL1005" s="20">
        <f>Data!BP1005-Data!DW1005</f>
        <v>0</v>
      </c>
      <c r="BM1005" s="20">
        <f>Data!BQ1005-Data!DX1005</f>
        <v>0</v>
      </c>
      <c r="BN1005" s="20">
        <f>Data!BR1005-Data!DY1005</f>
        <v>0</v>
      </c>
      <c r="BO1005" s="20">
        <f>Data!BS1005-Data!DZ1005</f>
        <v>0</v>
      </c>
      <c r="BP1005" s="20">
        <f>Data!BT1005-Data!EA1005</f>
        <v>0</v>
      </c>
      <c r="BQ1005" s="20">
        <f>Data!BU1005-Data!EB1005</f>
        <v>0</v>
      </c>
      <c r="BR1005" s="20">
        <f>Data!BV1005-Data!EC1005</f>
        <v>0</v>
      </c>
      <c r="BS1005" s="20">
        <f>Data!BW1005-Data!ED1005</f>
        <v>0</v>
      </c>
      <c r="BT1005" s="20">
        <f>Data!BX1005-Data!EE1005</f>
        <v>0</v>
      </c>
      <c r="BU1005" s="20">
        <f>Data!BY1005-Data!EF1005</f>
        <v>0</v>
      </c>
      <c r="BV1005" s="20">
        <f>Data!BZ1005-Data!EG1005</f>
        <v>0</v>
      </c>
      <c r="BW1005" s="20">
        <f>Data!CA1005-Data!EH1005</f>
        <v>0</v>
      </c>
      <c r="BX1005" s="20">
        <f>Data!CB1005-Data!EI1005</f>
        <v>0</v>
      </c>
      <c r="BY1005" s="20">
        <f>Data!CC1005-Data!EJ1005</f>
        <v>0</v>
      </c>
      <c r="BZ1005" s="20">
        <f>Data!EK1005</f>
        <v>0</v>
      </c>
      <c r="CA1005" s="20">
        <f>Data!EL1005</f>
        <v>0</v>
      </c>
      <c r="CB1005" s="20">
        <f>Data!EM1005</f>
        <v>0</v>
      </c>
      <c r="CC1005" s="20">
        <f>Data!EN1005</f>
        <v>0</v>
      </c>
      <c r="CD1005" s="20">
        <f>Data!EO1005</f>
        <v>0</v>
      </c>
      <c r="CE1005" s="20">
        <f>Data!EP1005</f>
        <v>0</v>
      </c>
      <c r="CF1005" s="50" t="str">
        <f>IF(ISBLANK(Data!EQ1005), "", Data!EQ1005)</f>
        <v/>
      </c>
      <c r="CG1005" s="50" t="str">
        <f>IF(ISBLANK(Data!ER1005), "", Data!ER1005)</f>
        <v/>
      </c>
      <c r="CH1005" s="61" t="str">
        <f>IF(ISBLANK(Data!ES1005), "", Data!ES1005)</f>
        <v/>
      </c>
      <c r="CI1005" s="61" t="str">
        <f>IF(ISBLANK(Data!ET1005), "", Data!ET1005)</f>
        <v/>
      </c>
    </row>
    <row r="1006" spans="1:87" x14ac:dyDescent="0.45">
      <c r="A1006" s="50" t="str">
        <f>IF(ISBLANK(Data!A1006), "", Data!A1006)</f>
        <v/>
      </c>
      <c r="B1006" s="50" t="str">
        <f>IF(ISBLANK(Data!B1006), "", Data!B1006)</f>
        <v/>
      </c>
      <c r="C1006" s="50" t="str">
        <f>IF(ISBLANK(Data!C1006), "", Data!C1006)</f>
        <v/>
      </c>
      <c r="D1006" s="50" t="str">
        <f>IF(ISBLANK(Data!D1006), "", Data!D1006)</f>
        <v/>
      </c>
      <c r="E1006" s="50" t="str">
        <f>IF(ISBLANK(Data!E1006), "", Data!E1006)</f>
        <v/>
      </c>
      <c r="F1006" s="50" t="str">
        <f>IF(ISBLANK(Data!F1006), "", Data!F1006)</f>
        <v/>
      </c>
      <c r="G1006" s="50" t="str">
        <f>IF(ISBLANK(Data!G1006), "", Data!G1006)</f>
        <v/>
      </c>
      <c r="H1006" s="50" t="str">
        <f>IF(ISBLANK(Data!H1006), "", Data!H1006)</f>
        <v/>
      </c>
      <c r="I1006" s="50" t="str">
        <f>IF(ISBLANK(Data!I1006), "", Data!I1006)</f>
        <v/>
      </c>
      <c r="J1006" s="50" t="str">
        <f>IF(ISBLANK(Data!J1006), "", Data!J1006)</f>
        <v/>
      </c>
      <c r="K1006" s="50" t="str">
        <f>IF(ISBLANK(Data!K1006), "", Data!K1006)</f>
        <v/>
      </c>
      <c r="L1006" s="50" t="str">
        <f>IF(ISBLANK(Data!L1006), "", Data!L1006)</f>
        <v/>
      </c>
      <c r="M1006" s="50" t="str">
        <f>IF(ISBLANK(Data!M1006), "", Data!M1006)</f>
        <v/>
      </c>
      <c r="N1006" s="50" t="str">
        <f>IF(ISBLANK(Data!N1006), "", Data!N1006)</f>
        <v/>
      </c>
      <c r="O1006" s="50" t="str">
        <f>IF(ISBLANK(Data!O1006), "", Data!O1006)</f>
        <v/>
      </c>
      <c r="P1006" s="50" t="str">
        <f>IF(ISBLANK(Data!P1006), "", Data!P1006)</f>
        <v/>
      </c>
      <c r="Q1006" s="50" t="str">
        <f>IF(ISBLANK(Data!Q1006), "", Data!Q1006)</f>
        <v/>
      </c>
      <c r="R1006" s="50" t="str">
        <f>IF(ISBLANK(Data!R1006), "", Data!R1006)</f>
        <v/>
      </c>
      <c r="S1006" s="20">
        <f>Data!W1006-Data!CD1006</f>
        <v>0</v>
      </c>
      <c r="T1006" s="20">
        <f>Data!X1006-Data!CE1006</f>
        <v>0</v>
      </c>
      <c r="U1006" s="20">
        <f>Data!Y1006-Data!CF1006</f>
        <v>0</v>
      </c>
      <c r="V1006" s="20">
        <f>Data!Z1006-Data!CG1006</f>
        <v>0</v>
      </c>
      <c r="W1006" s="20">
        <f>Data!AA1006-Data!CH1006</f>
        <v>0</v>
      </c>
      <c r="X1006" s="20">
        <f>Data!AB1006-Data!CI1006</f>
        <v>0</v>
      </c>
      <c r="Y1006" s="20">
        <f>Data!AC1006-Data!CJ1006</f>
        <v>0</v>
      </c>
      <c r="Z1006" s="20">
        <f>Data!AD1006-Data!CK1006</f>
        <v>0</v>
      </c>
      <c r="AA1006" s="20">
        <f>Data!AE1006-Data!CL1006</f>
        <v>0</v>
      </c>
      <c r="AB1006" s="20">
        <f>Data!AF1006-Data!CM1006</f>
        <v>0</v>
      </c>
      <c r="AC1006" s="20">
        <f>Data!AG1006-Data!CN1006</f>
        <v>0</v>
      </c>
      <c r="AD1006" s="20">
        <f>Data!AH1006-Data!CO1006</f>
        <v>0</v>
      </c>
      <c r="AE1006" s="20">
        <f>Data!AI1006-Data!CP1006</f>
        <v>0</v>
      </c>
      <c r="AF1006" s="20">
        <f>Data!AJ1006-Data!CQ1006</f>
        <v>0</v>
      </c>
      <c r="AG1006" s="20">
        <f>Data!AK1006-Data!CR1006</f>
        <v>0</v>
      </c>
      <c r="AH1006" s="20">
        <f>Data!AL1006-Data!CS1006</f>
        <v>0</v>
      </c>
      <c r="AI1006" s="20">
        <f>Data!AM1006-Data!CT1006</f>
        <v>0</v>
      </c>
      <c r="AJ1006" s="20">
        <f>Data!AN1006-Data!CU1006</f>
        <v>0</v>
      </c>
      <c r="AK1006" s="20">
        <f>Data!AO1006-Data!CV1006</f>
        <v>0</v>
      </c>
      <c r="AL1006" s="20">
        <f>Data!AP1006-Data!CW1006</f>
        <v>0</v>
      </c>
      <c r="AM1006" s="20">
        <f>Data!AQ1006-Data!CX1006</f>
        <v>0</v>
      </c>
      <c r="AN1006" s="20">
        <f>Data!AR1006-Data!CY1006</f>
        <v>0</v>
      </c>
      <c r="AO1006" s="20">
        <f>Data!AS1006-Data!CZ1006</f>
        <v>0</v>
      </c>
      <c r="AP1006" s="20">
        <f>Data!AT1006-Data!DA1006</f>
        <v>0</v>
      </c>
      <c r="AQ1006" s="20">
        <f>Data!AU1006-Data!DB1006</f>
        <v>0</v>
      </c>
      <c r="AR1006" s="20">
        <f>Data!AV1006-Data!DC1006</f>
        <v>0</v>
      </c>
      <c r="AS1006" s="20">
        <f>Data!AW1006-Data!DD1006</f>
        <v>0</v>
      </c>
      <c r="AT1006" s="20">
        <f>Data!AX1006-Data!DE1006</f>
        <v>0</v>
      </c>
      <c r="AU1006" s="20">
        <f>Data!AY1006-Data!DF1006</f>
        <v>0</v>
      </c>
      <c r="AV1006" s="20">
        <f>Data!AZ1006-Data!DG1006</f>
        <v>0</v>
      </c>
      <c r="AW1006" s="20">
        <f>Data!BA1006-Data!DH1006</f>
        <v>0</v>
      </c>
      <c r="AX1006" s="20">
        <f>Data!BB1006-Data!DI1006</f>
        <v>0</v>
      </c>
      <c r="AY1006" s="20">
        <f>Data!BC1006-Data!DJ1006</f>
        <v>0</v>
      </c>
      <c r="AZ1006" s="20">
        <f>Data!BD1006-Data!DK1006</f>
        <v>0</v>
      </c>
      <c r="BA1006" s="20">
        <f>Data!BE1006-Data!DL1006</f>
        <v>0</v>
      </c>
      <c r="BB1006" s="20">
        <f>Data!BF1006-Data!DM1006</f>
        <v>0</v>
      </c>
      <c r="BC1006" s="20">
        <f>Data!BG1006-Data!DN1006</f>
        <v>0</v>
      </c>
      <c r="BD1006" s="20">
        <f>Data!BH1006-Data!DO1006</f>
        <v>0</v>
      </c>
      <c r="BE1006" s="20">
        <f>Data!BI1006-Data!DP1006</f>
        <v>0</v>
      </c>
      <c r="BF1006" s="20">
        <f>Data!BJ1006-Data!DQ1006</f>
        <v>0</v>
      </c>
      <c r="BG1006" s="20">
        <f>Data!BK1006-Data!DR1006</f>
        <v>0</v>
      </c>
      <c r="BH1006" s="20">
        <f>Data!BL1006-Data!DS1006</f>
        <v>0</v>
      </c>
      <c r="BI1006" s="20">
        <f>Data!BM1006-Data!DT1006</f>
        <v>0</v>
      </c>
      <c r="BJ1006" s="20">
        <f>Data!BN1006-Data!DU1006</f>
        <v>0</v>
      </c>
      <c r="BK1006" s="20">
        <f>Data!BO1006-Data!DV1006</f>
        <v>0</v>
      </c>
      <c r="BL1006" s="20">
        <f>Data!BP1006-Data!DW1006</f>
        <v>0</v>
      </c>
      <c r="BM1006" s="20">
        <f>Data!BQ1006-Data!DX1006</f>
        <v>0</v>
      </c>
      <c r="BN1006" s="20">
        <f>Data!BR1006-Data!DY1006</f>
        <v>0</v>
      </c>
      <c r="BO1006" s="20">
        <f>Data!BS1006-Data!DZ1006</f>
        <v>0</v>
      </c>
      <c r="BP1006" s="20">
        <f>Data!BT1006-Data!EA1006</f>
        <v>0</v>
      </c>
      <c r="BQ1006" s="20">
        <f>Data!BU1006-Data!EB1006</f>
        <v>0</v>
      </c>
      <c r="BR1006" s="20">
        <f>Data!BV1006-Data!EC1006</f>
        <v>0</v>
      </c>
      <c r="BS1006" s="20">
        <f>Data!BW1006-Data!ED1006</f>
        <v>0</v>
      </c>
      <c r="BT1006" s="20">
        <f>Data!BX1006-Data!EE1006</f>
        <v>0</v>
      </c>
      <c r="BU1006" s="20">
        <f>Data!BY1006-Data!EF1006</f>
        <v>0</v>
      </c>
      <c r="BV1006" s="20">
        <f>Data!BZ1006-Data!EG1006</f>
        <v>0</v>
      </c>
      <c r="BW1006" s="20">
        <f>Data!CA1006-Data!EH1006</f>
        <v>0</v>
      </c>
      <c r="BX1006" s="20">
        <f>Data!CB1006-Data!EI1006</f>
        <v>0</v>
      </c>
      <c r="BY1006" s="20">
        <f>Data!CC1006-Data!EJ1006</f>
        <v>0</v>
      </c>
      <c r="BZ1006" s="20">
        <f>Data!EK1006</f>
        <v>0</v>
      </c>
      <c r="CA1006" s="20">
        <f>Data!EL1006</f>
        <v>0</v>
      </c>
      <c r="CB1006" s="20">
        <f>Data!EM1006</f>
        <v>0</v>
      </c>
      <c r="CC1006" s="20">
        <f>Data!EN1006</f>
        <v>0</v>
      </c>
      <c r="CD1006" s="20">
        <f>Data!EO1006</f>
        <v>0</v>
      </c>
      <c r="CE1006" s="20">
        <f>Data!EP1006</f>
        <v>0</v>
      </c>
      <c r="CF1006" s="50" t="str">
        <f>IF(ISBLANK(Data!EQ1006), "", Data!EQ1006)</f>
        <v/>
      </c>
      <c r="CG1006" s="50" t="str">
        <f>IF(ISBLANK(Data!ER1006), "", Data!ER1006)</f>
        <v/>
      </c>
      <c r="CH1006" s="61" t="str">
        <f>IF(ISBLANK(Data!ES1006), "", Data!ES1006)</f>
        <v/>
      </c>
      <c r="CI1006" s="61" t="str">
        <f>IF(ISBLANK(Data!ET1006), "", Data!ET1006)</f>
        <v/>
      </c>
    </row>
    <row r="1007" spans="1:87" x14ac:dyDescent="0.45">
      <c r="A1007" s="50" t="str">
        <f>IF(ISBLANK(Data!A1007), "", Data!A1007)</f>
        <v/>
      </c>
      <c r="B1007" s="50" t="str">
        <f>IF(ISBLANK(Data!B1007), "", Data!B1007)</f>
        <v/>
      </c>
      <c r="C1007" s="50" t="str">
        <f>IF(ISBLANK(Data!C1007), "", Data!C1007)</f>
        <v/>
      </c>
      <c r="D1007" s="50" t="str">
        <f>IF(ISBLANK(Data!D1007), "", Data!D1007)</f>
        <v/>
      </c>
      <c r="E1007" s="50" t="str">
        <f>IF(ISBLANK(Data!E1007), "", Data!E1007)</f>
        <v/>
      </c>
      <c r="F1007" s="50" t="str">
        <f>IF(ISBLANK(Data!F1007), "", Data!F1007)</f>
        <v/>
      </c>
      <c r="G1007" s="50" t="str">
        <f>IF(ISBLANK(Data!G1007), "", Data!G1007)</f>
        <v/>
      </c>
      <c r="H1007" s="50" t="str">
        <f>IF(ISBLANK(Data!H1007), "", Data!H1007)</f>
        <v/>
      </c>
      <c r="I1007" s="50" t="str">
        <f>IF(ISBLANK(Data!I1007), "", Data!I1007)</f>
        <v/>
      </c>
      <c r="J1007" s="50" t="str">
        <f>IF(ISBLANK(Data!J1007), "", Data!J1007)</f>
        <v/>
      </c>
      <c r="K1007" s="50" t="str">
        <f>IF(ISBLANK(Data!K1007), "", Data!K1007)</f>
        <v/>
      </c>
      <c r="L1007" s="50" t="str">
        <f>IF(ISBLANK(Data!L1007), "", Data!L1007)</f>
        <v/>
      </c>
      <c r="M1007" s="50" t="str">
        <f>IF(ISBLANK(Data!M1007), "", Data!M1007)</f>
        <v/>
      </c>
      <c r="N1007" s="50" t="str">
        <f>IF(ISBLANK(Data!N1007), "", Data!N1007)</f>
        <v/>
      </c>
      <c r="O1007" s="50" t="str">
        <f>IF(ISBLANK(Data!O1007), "", Data!O1007)</f>
        <v/>
      </c>
      <c r="P1007" s="50" t="str">
        <f>IF(ISBLANK(Data!P1007), "", Data!P1007)</f>
        <v/>
      </c>
      <c r="Q1007" s="50" t="str">
        <f>IF(ISBLANK(Data!Q1007), "", Data!Q1007)</f>
        <v/>
      </c>
      <c r="R1007" s="50" t="str">
        <f>IF(ISBLANK(Data!R1007), "", Data!R1007)</f>
        <v/>
      </c>
      <c r="S1007" s="20">
        <f>Data!W1007-Data!CD1007</f>
        <v>0</v>
      </c>
      <c r="T1007" s="20">
        <f>Data!X1007-Data!CE1007</f>
        <v>0</v>
      </c>
      <c r="U1007" s="20">
        <f>Data!Y1007-Data!CF1007</f>
        <v>0</v>
      </c>
      <c r="V1007" s="20">
        <f>Data!Z1007-Data!CG1007</f>
        <v>0</v>
      </c>
      <c r="W1007" s="20">
        <f>Data!AA1007-Data!CH1007</f>
        <v>0</v>
      </c>
      <c r="X1007" s="20">
        <f>Data!AB1007-Data!CI1007</f>
        <v>0</v>
      </c>
      <c r="Y1007" s="20">
        <f>Data!AC1007-Data!CJ1007</f>
        <v>0</v>
      </c>
      <c r="Z1007" s="20">
        <f>Data!AD1007-Data!CK1007</f>
        <v>0</v>
      </c>
      <c r="AA1007" s="20">
        <f>Data!AE1007-Data!CL1007</f>
        <v>0</v>
      </c>
      <c r="AB1007" s="20">
        <f>Data!AF1007-Data!CM1007</f>
        <v>0</v>
      </c>
      <c r="AC1007" s="20">
        <f>Data!AG1007-Data!CN1007</f>
        <v>0</v>
      </c>
      <c r="AD1007" s="20">
        <f>Data!AH1007-Data!CO1007</f>
        <v>0</v>
      </c>
      <c r="AE1007" s="20">
        <f>Data!AI1007-Data!CP1007</f>
        <v>0</v>
      </c>
      <c r="AF1007" s="20">
        <f>Data!AJ1007-Data!CQ1007</f>
        <v>0</v>
      </c>
      <c r="AG1007" s="20">
        <f>Data!AK1007-Data!CR1007</f>
        <v>0</v>
      </c>
      <c r="AH1007" s="20">
        <f>Data!AL1007-Data!CS1007</f>
        <v>0</v>
      </c>
      <c r="AI1007" s="20">
        <f>Data!AM1007-Data!CT1007</f>
        <v>0</v>
      </c>
      <c r="AJ1007" s="20">
        <f>Data!AN1007-Data!CU1007</f>
        <v>0</v>
      </c>
      <c r="AK1007" s="20">
        <f>Data!AO1007-Data!CV1007</f>
        <v>0</v>
      </c>
      <c r="AL1007" s="20">
        <f>Data!AP1007-Data!CW1007</f>
        <v>0</v>
      </c>
      <c r="AM1007" s="20">
        <f>Data!AQ1007-Data!CX1007</f>
        <v>0</v>
      </c>
      <c r="AN1007" s="20">
        <f>Data!AR1007-Data!CY1007</f>
        <v>0</v>
      </c>
      <c r="AO1007" s="20">
        <f>Data!AS1007-Data!CZ1007</f>
        <v>0</v>
      </c>
      <c r="AP1007" s="20">
        <f>Data!AT1007-Data!DA1007</f>
        <v>0</v>
      </c>
      <c r="AQ1007" s="20">
        <f>Data!AU1007-Data!DB1007</f>
        <v>0</v>
      </c>
      <c r="AR1007" s="20">
        <f>Data!AV1007-Data!DC1007</f>
        <v>0</v>
      </c>
      <c r="AS1007" s="20">
        <f>Data!AW1007-Data!DD1007</f>
        <v>0</v>
      </c>
      <c r="AT1007" s="20">
        <f>Data!AX1007-Data!DE1007</f>
        <v>0</v>
      </c>
      <c r="AU1007" s="20">
        <f>Data!AY1007-Data!DF1007</f>
        <v>0</v>
      </c>
      <c r="AV1007" s="20">
        <f>Data!AZ1007-Data!DG1007</f>
        <v>0</v>
      </c>
      <c r="AW1007" s="20">
        <f>Data!BA1007-Data!DH1007</f>
        <v>0</v>
      </c>
      <c r="AX1007" s="20">
        <f>Data!BB1007-Data!DI1007</f>
        <v>0</v>
      </c>
      <c r="AY1007" s="20">
        <f>Data!BC1007-Data!DJ1007</f>
        <v>0</v>
      </c>
      <c r="AZ1007" s="20">
        <f>Data!BD1007-Data!DK1007</f>
        <v>0</v>
      </c>
      <c r="BA1007" s="20">
        <f>Data!BE1007-Data!DL1007</f>
        <v>0</v>
      </c>
      <c r="BB1007" s="20">
        <f>Data!BF1007-Data!DM1007</f>
        <v>0</v>
      </c>
      <c r="BC1007" s="20">
        <f>Data!BG1007-Data!DN1007</f>
        <v>0</v>
      </c>
      <c r="BD1007" s="20">
        <f>Data!BH1007-Data!DO1007</f>
        <v>0</v>
      </c>
      <c r="BE1007" s="20">
        <f>Data!BI1007-Data!DP1007</f>
        <v>0</v>
      </c>
      <c r="BF1007" s="20">
        <f>Data!BJ1007-Data!DQ1007</f>
        <v>0</v>
      </c>
      <c r="BG1007" s="20">
        <f>Data!BK1007-Data!DR1007</f>
        <v>0</v>
      </c>
      <c r="BH1007" s="20">
        <f>Data!BL1007-Data!DS1007</f>
        <v>0</v>
      </c>
      <c r="BI1007" s="20">
        <f>Data!BM1007-Data!DT1007</f>
        <v>0</v>
      </c>
      <c r="BJ1007" s="20">
        <f>Data!BN1007-Data!DU1007</f>
        <v>0</v>
      </c>
      <c r="BK1007" s="20">
        <f>Data!BO1007-Data!DV1007</f>
        <v>0</v>
      </c>
      <c r="BL1007" s="20">
        <f>Data!BP1007-Data!DW1007</f>
        <v>0</v>
      </c>
      <c r="BM1007" s="20">
        <f>Data!BQ1007-Data!DX1007</f>
        <v>0</v>
      </c>
      <c r="BN1007" s="20">
        <f>Data!BR1007-Data!DY1007</f>
        <v>0</v>
      </c>
      <c r="BO1007" s="20">
        <f>Data!BS1007-Data!DZ1007</f>
        <v>0</v>
      </c>
      <c r="BP1007" s="20">
        <f>Data!BT1007-Data!EA1007</f>
        <v>0</v>
      </c>
      <c r="BQ1007" s="20">
        <f>Data!BU1007-Data!EB1007</f>
        <v>0</v>
      </c>
      <c r="BR1007" s="20">
        <f>Data!BV1007-Data!EC1007</f>
        <v>0</v>
      </c>
      <c r="BS1007" s="20">
        <f>Data!BW1007-Data!ED1007</f>
        <v>0</v>
      </c>
      <c r="BT1007" s="20">
        <f>Data!BX1007-Data!EE1007</f>
        <v>0</v>
      </c>
      <c r="BU1007" s="20">
        <f>Data!BY1007-Data!EF1007</f>
        <v>0</v>
      </c>
      <c r="BV1007" s="20">
        <f>Data!BZ1007-Data!EG1007</f>
        <v>0</v>
      </c>
      <c r="BW1007" s="20">
        <f>Data!CA1007-Data!EH1007</f>
        <v>0</v>
      </c>
      <c r="BX1007" s="20">
        <f>Data!CB1007-Data!EI1007</f>
        <v>0</v>
      </c>
      <c r="BY1007" s="20">
        <f>Data!CC1007-Data!EJ1007</f>
        <v>0</v>
      </c>
      <c r="BZ1007" s="20">
        <f>Data!EK1007</f>
        <v>0</v>
      </c>
      <c r="CA1007" s="20">
        <f>Data!EL1007</f>
        <v>0</v>
      </c>
      <c r="CB1007" s="20">
        <f>Data!EM1007</f>
        <v>0</v>
      </c>
      <c r="CC1007" s="20">
        <f>Data!EN1007</f>
        <v>0</v>
      </c>
      <c r="CD1007" s="20">
        <f>Data!EO1007</f>
        <v>0</v>
      </c>
      <c r="CE1007" s="20">
        <f>Data!EP1007</f>
        <v>0</v>
      </c>
      <c r="CF1007" s="50" t="str">
        <f>IF(ISBLANK(Data!EQ1007), "", Data!EQ1007)</f>
        <v/>
      </c>
      <c r="CG1007" s="50" t="str">
        <f>IF(ISBLANK(Data!ER1007), "", Data!ER1007)</f>
        <v/>
      </c>
      <c r="CH1007" s="61" t="str">
        <f>IF(ISBLANK(Data!ES1007), "", Data!ES1007)</f>
        <v/>
      </c>
      <c r="CI1007" s="61" t="str">
        <f>IF(ISBLANK(Data!ET1007), "", Data!ET1007)</f>
        <v/>
      </c>
    </row>
    <row r="1008" spans="1:87" x14ac:dyDescent="0.45">
      <c r="A1008" s="50" t="str">
        <f>IF(ISBLANK(Data!A1008), "", Data!A1008)</f>
        <v/>
      </c>
      <c r="B1008" s="50" t="str">
        <f>IF(ISBLANK(Data!B1008), "", Data!B1008)</f>
        <v/>
      </c>
      <c r="C1008" s="50" t="str">
        <f>IF(ISBLANK(Data!C1008), "", Data!C1008)</f>
        <v/>
      </c>
      <c r="D1008" s="50" t="str">
        <f>IF(ISBLANK(Data!D1008), "", Data!D1008)</f>
        <v/>
      </c>
      <c r="E1008" s="50" t="str">
        <f>IF(ISBLANK(Data!E1008), "", Data!E1008)</f>
        <v/>
      </c>
      <c r="F1008" s="50" t="str">
        <f>IF(ISBLANK(Data!F1008), "", Data!F1008)</f>
        <v/>
      </c>
      <c r="G1008" s="50" t="str">
        <f>IF(ISBLANK(Data!G1008), "", Data!G1008)</f>
        <v/>
      </c>
      <c r="H1008" s="50" t="str">
        <f>IF(ISBLANK(Data!H1008), "", Data!H1008)</f>
        <v/>
      </c>
      <c r="I1008" s="50" t="str">
        <f>IF(ISBLANK(Data!I1008), "", Data!I1008)</f>
        <v/>
      </c>
      <c r="J1008" s="50" t="str">
        <f>IF(ISBLANK(Data!J1008), "", Data!J1008)</f>
        <v/>
      </c>
      <c r="K1008" s="50" t="str">
        <f>IF(ISBLANK(Data!K1008), "", Data!K1008)</f>
        <v/>
      </c>
      <c r="L1008" s="50" t="str">
        <f>IF(ISBLANK(Data!L1008), "", Data!L1008)</f>
        <v/>
      </c>
      <c r="M1008" s="50" t="str">
        <f>IF(ISBLANK(Data!M1008), "", Data!M1008)</f>
        <v/>
      </c>
      <c r="N1008" s="50" t="str">
        <f>IF(ISBLANK(Data!N1008), "", Data!N1008)</f>
        <v/>
      </c>
      <c r="O1008" s="50" t="str">
        <f>IF(ISBLANK(Data!O1008), "", Data!O1008)</f>
        <v/>
      </c>
      <c r="P1008" s="50" t="str">
        <f>IF(ISBLANK(Data!P1008), "", Data!P1008)</f>
        <v/>
      </c>
      <c r="Q1008" s="50" t="str">
        <f>IF(ISBLANK(Data!Q1008), "", Data!Q1008)</f>
        <v/>
      </c>
      <c r="R1008" s="50" t="str">
        <f>IF(ISBLANK(Data!R1008), "", Data!R1008)</f>
        <v/>
      </c>
      <c r="S1008" s="20">
        <f>Data!W1008-Data!CD1008</f>
        <v>0</v>
      </c>
      <c r="T1008" s="20">
        <f>Data!X1008-Data!CE1008</f>
        <v>0</v>
      </c>
      <c r="U1008" s="20">
        <f>Data!Y1008-Data!CF1008</f>
        <v>0</v>
      </c>
      <c r="V1008" s="20">
        <f>Data!Z1008-Data!CG1008</f>
        <v>0</v>
      </c>
      <c r="W1008" s="20">
        <f>Data!AA1008-Data!CH1008</f>
        <v>0</v>
      </c>
      <c r="X1008" s="20">
        <f>Data!AB1008-Data!CI1008</f>
        <v>0</v>
      </c>
      <c r="Y1008" s="20">
        <f>Data!AC1008-Data!CJ1008</f>
        <v>0</v>
      </c>
      <c r="Z1008" s="20">
        <f>Data!AD1008-Data!CK1008</f>
        <v>0</v>
      </c>
      <c r="AA1008" s="20">
        <f>Data!AE1008-Data!CL1008</f>
        <v>0</v>
      </c>
      <c r="AB1008" s="20">
        <f>Data!AF1008-Data!CM1008</f>
        <v>0</v>
      </c>
      <c r="AC1008" s="20">
        <f>Data!AG1008-Data!CN1008</f>
        <v>0</v>
      </c>
      <c r="AD1008" s="20">
        <f>Data!AH1008-Data!CO1008</f>
        <v>0</v>
      </c>
      <c r="AE1008" s="20">
        <f>Data!AI1008-Data!CP1008</f>
        <v>0</v>
      </c>
      <c r="AF1008" s="20">
        <f>Data!AJ1008-Data!CQ1008</f>
        <v>0</v>
      </c>
      <c r="AG1008" s="20">
        <f>Data!AK1008-Data!CR1008</f>
        <v>0</v>
      </c>
      <c r="AH1008" s="20">
        <f>Data!AL1008-Data!CS1008</f>
        <v>0</v>
      </c>
      <c r="AI1008" s="20">
        <f>Data!AM1008-Data!CT1008</f>
        <v>0</v>
      </c>
      <c r="AJ1008" s="20">
        <f>Data!AN1008-Data!CU1008</f>
        <v>0</v>
      </c>
      <c r="AK1008" s="20">
        <f>Data!AO1008-Data!CV1008</f>
        <v>0</v>
      </c>
      <c r="AL1008" s="20">
        <f>Data!AP1008-Data!CW1008</f>
        <v>0</v>
      </c>
      <c r="AM1008" s="20">
        <f>Data!AQ1008-Data!CX1008</f>
        <v>0</v>
      </c>
      <c r="AN1008" s="20">
        <f>Data!AR1008-Data!CY1008</f>
        <v>0</v>
      </c>
      <c r="AO1008" s="20">
        <f>Data!AS1008-Data!CZ1008</f>
        <v>0</v>
      </c>
      <c r="AP1008" s="20">
        <f>Data!AT1008-Data!DA1008</f>
        <v>0</v>
      </c>
      <c r="AQ1008" s="20">
        <f>Data!AU1008-Data!DB1008</f>
        <v>0</v>
      </c>
      <c r="AR1008" s="20">
        <f>Data!AV1008-Data!DC1008</f>
        <v>0</v>
      </c>
      <c r="AS1008" s="20">
        <f>Data!AW1008-Data!DD1008</f>
        <v>0</v>
      </c>
      <c r="AT1008" s="20">
        <f>Data!AX1008-Data!DE1008</f>
        <v>0</v>
      </c>
      <c r="AU1008" s="20">
        <f>Data!AY1008-Data!DF1008</f>
        <v>0</v>
      </c>
      <c r="AV1008" s="20">
        <f>Data!AZ1008-Data!DG1008</f>
        <v>0</v>
      </c>
      <c r="AW1008" s="20">
        <f>Data!BA1008-Data!DH1008</f>
        <v>0</v>
      </c>
      <c r="AX1008" s="20">
        <f>Data!BB1008-Data!DI1008</f>
        <v>0</v>
      </c>
      <c r="AY1008" s="20">
        <f>Data!BC1008-Data!DJ1008</f>
        <v>0</v>
      </c>
      <c r="AZ1008" s="20">
        <f>Data!BD1008-Data!DK1008</f>
        <v>0</v>
      </c>
      <c r="BA1008" s="20">
        <f>Data!BE1008-Data!DL1008</f>
        <v>0</v>
      </c>
      <c r="BB1008" s="20">
        <f>Data!BF1008-Data!DM1008</f>
        <v>0</v>
      </c>
      <c r="BC1008" s="20">
        <f>Data!BG1008-Data!DN1008</f>
        <v>0</v>
      </c>
      <c r="BD1008" s="20">
        <f>Data!BH1008-Data!DO1008</f>
        <v>0</v>
      </c>
      <c r="BE1008" s="20">
        <f>Data!BI1008-Data!DP1008</f>
        <v>0</v>
      </c>
      <c r="BF1008" s="20">
        <f>Data!BJ1008-Data!DQ1008</f>
        <v>0</v>
      </c>
      <c r="BG1008" s="20">
        <f>Data!BK1008-Data!DR1008</f>
        <v>0</v>
      </c>
      <c r="BH1008" s="20">
        <f>Data!BL1008-Data!DS1008</f>
        <v>0</v>
      </c>
      <c r="BI1008" s="20">
        <f>Data!BM1008-Data!DT1008</f>
        <v>0</v>
      </c>
      <c r="BJ1008" s="20">
        <f>Data!BN1008-Data!DU1008</f>
        <v>0</v>
      </c>
      <c r="BK1008" s="20">
        <f>Data!BO1008-Data!DV1008</f>
        <v>0</v>
      </c>
      <c r="BL1008" s="20">
        <f>Data!BP1008-Data!DW1008</f>
        <v>0</v>
      </c>
      <c r="BM1008" s="20">
        <f>Data!BQ1008-Data!DX1008</f>
        <v>0</v>
      </c>
      <c r="BN1008" s="20">
        <f>Data!BR1008-Data!DY1008</f>
        <v>0</v>
      </c>
      <c r="BO1008" s="20">
        <f>Data!BS1008-Data!DZ1008</f>
        <v>0</v>
      </c>
      <c r="BP1008" s="20">
        <f>Data!BT1008-Data!EA1008</f>
        <v>0</v>
      </c>
      <c r="BQ1008" s="20">
        <f>Data!BU1008-Data!EB1008</f>
        <v>0</v>
      </c>
      <c r="BR1008" s="20">
        <f>Data!BV1008-Data!EC1008</f>
        <v>0</v>
      </c>
      <c r="BS1008" s="20">
        <f>Data!BW1008-Data!ED1008</f>
        <v>0</v>
      </c>
      <c r="BT1008" s="20">
        <f>Data!BX1008-Data!EE1008</f>
        <v>0</v>
      </c>
      <c r="BU1008" s="20">
        <f>Data!BY1008-Data!EF1008</f>
        <v>0</v>
      </c>
      <c r="BV1008" s="20">
        <f>Data!BZ1008-Data!EG1008</f>
        <v>0</v>
      </c>
      <c r="BW1008" s="20">
        <f>Data!CA1008-Data!EH1008</f>
        <v>0</v>
      </c>
      <c r="BX1008" s="20">
        <f>Data!CB1008-Data!EI1008</f>
        <v>0</v>
      </c>
      <c r="BY1008" s="20">
        <f>Data!CC1008-Data!EJ1008</f>
        <v>0</v>
      </c>
      <c r="BZ1008" s="20">
        <f>Data!EK1008</f>
        <v>0</v>
      </c>
      <c r="CA1008" s="20">
        <f>Data!EL1008</f>
        <v>0</v>
      </c>
      <c r="CB1008" s="20">
        <f>Data!EM1008</f>
        <v>0</v>
      </c>
      <c r="CC1008" s="20">
        <f>Data!EN1008</f>
        <v>0</v>
      </c>
      <c r="CD1008" s="20">
        <f>Data!EO1008</f>
        <v>0</v>
      </c>
      <c r="CE1008" s="20">
        <f>Data!EP1008</f>
        <v>0</v>
      </c>
      <c r="CF1008" s="50" t="str">
        <f>IF(ISBLANK(Data!EQ1008), "", Data!EQ1008)</f>
        <v/>
      </c>
      <c r="CG1008" s="50" t="str">
        <f>IF(ISBLANK(Data!ER1008), "", Data!ER1008)</f>
        <v/>
      </c>
      <c r="CH1008" s="61" t="str">
        <f>IF(ISBLANK(Data!ES1008), "", Data!ES1008)</f>
        <v/>
      </c>
      <c r="CI1008" s="61" t="str">
        <f>IF(ISBLANK(Data!ET1008), "", Data!ET1008)</f>
        <v/>
      </c>
    </row>
    <row r="1009" spans="1:87" x14ac:dyDescent="0.45">
      <c r="A1009" s="50" t="str">
        <f>IF(ISBLANK(Data!A1009), "", Data!A1009)</f>
        <v/>
      </c>
      <c r="B1009" s="50" t="str">
        <f>IF(ISBLANK(Data!B1009), "", Data!B1009)</f>
        <v/>
      </c>
      <c r="C1009" s="50" t="str">
        <f>IF(ISBLANK(Data!C1009), "", Data!C1009)</f>
        <v/>
      </c>
      <c r="D1009" s="50" t="str">
        <f>IF(ISBLANK(Data!D1009), "", Data!D1009)</f>
        <v/>
      </c>
      <c r="E1009" s="50" t="str">
        <f>IF(ISBLANK(Data!E1009), "", Data!E1009)</f>
        <v/>
      </c>
      <c r="F1009" s="50" t="str">
        <f>IF(ISBLANK(Data!F1009), "", Data!F1009)</f>
        <v/>
      </c>
      <c r="G1009" s="50" t="str">
        <f>IF(ISBLANK(Data!G1009), "", Data!G1009)</f>
        <v/>
      </c>
      <c r="H1009" s="50" t="str">
        <f>IF(ISBLANK(Data!H1009), "", Data!H1009)</f>
        <v/>
      </c>
      <c r="I1009" s="50" t="str">
        <f>IF(ISBLANK(Data!I1009), "", Data!I1009)</f>
        <v/>
      </c>
      <c r="J1009" s="50" t="str">
        <f>IF(ISBLANK(Data!J1009), "", Data!J1009)</f>
        <v/>
      </c>
      <c r="K1009" s="50" t="str">
        <f>IF(ISBLANK(Data!K1009), "", Data!K1009)</f>
        <v/>
      </c>
      <c r="L1009" s="50" t="str">
        <f>IF(ISBLANK(Data!L1009), "", Data!L1009)</f>
        <v/>
      </c>
      <c r="M1009" s="50" t="str">
        <f>IF(ISBLANK(Data!M1009), "", Data!M1009)</f>
        <v/>
      </c>
      <c r="N1009" s="50" t="str">
        <f>IF(ISBLANK(Data!N1009), "", Data!N1009)</f>
        <v/>
      </c>
      <c r="O1009" s="50" t="str">
        <f>IF(ISBLANK(Data!O1009), "", Data!O1009)</f>
        <v/>
      </c>
      <c r="P1009" s="50" t="str">
        <f>IF(ISBLANK(Data!P1009), "", Data!P1009)</f>
        <v/>
      </c>
      <c r="Q1009" s="50" t="str">
        <f>IF(ISBLANK(Data!Q1009), "", Data!Q1009)</f>
        <v/>
      </c>
      <c r="R1009" s="50" t="str">
        <f>IF(ISBLANK(Data!R1009), "", Data!R1009)</f>
        <v/>
      </c>
      <c r="S1009" s="20">
        <f>Data!W1009-Data!CD1009</f>
        <v>0</v>
      </c>
      <c r="T1009" s="20">
        <f>Data!X1009-Data!CE1009</f>
        <v>0</v>
      </c>
      <c r="U1009" s="20">
        <f>Data!Y1009-Data!CF1009</f>
        <v>0</v>
      </c>
      <c r="V1009" s="20">
        <f>Data!Z1009-Data!CG1009</f>
        <v>0</v>
      </c>
      <c r="W1009" s="20">
        <f>Data!AA1009-Data!CH1009</f>
        <v>0</v>
      </c>
      <c r="X1009" s="20">
        <f>Data!AB1009-Data!CI1009</f>
        <v>0</v>
      </c>
      <c r="Y1009" s="20">
        <f>Data!AC1009-Data!CJ1009</f>
        <v>0</v>
      </c>
      <c r="Z1009" s="20">
        <f>Data!AD1009-Data!CK1009</f>
        <v>0</v>
      </c>
      <c r="AA1009" s="20">
        <f>Data!AE1009-Data!CL1009</f>
        <v>0</v>
      </c>
      <c r="AB1009" s="20">
        <f>Data!AF1009-Data!CM1009</f>
        <v>0</v>
      </c>
      <c r="AC1009" s="20">
        <f>Data!AG1009-Data!CN1009</f>
        <v>0</v>
      </c>
      <c r="AD1009" s="20">
        <f>Data!AH1009-Data!CO1009</f>
        <v>0</v>
      </c>
      <c r="AE1009" s="20">
        <f>Data!AI1009-Data!CP1009</f>
        <v>0</v>
      </c>
      <c r="AF1009" s="20">
        <f>Data!AJ1009-Data!CQ1009</f>
        <v>0</v>
      </c>
      <c r="AG1009" s="20">
        <f>Data!AK1009-Data!CR1009</f>
        <v>0</v>
      </c>
      <c r="AH1009" s="20">
        <f>Data!AL1009-Data!CS1009</f>
        <v>0</v>
      </c>
      <c r="AI1009" s="20">
        <f>Data!AM1009-Data!CT1009</f>
        <v>0</v>
      </c>
      <c r="AJ1009" s="20">
        <f>Data!AN1009-Data!CU1009</f>
        <v>0</v>
      </c>
      <c r="AK1009" s="20">
        <f>Data!AO1009-Data!CV1009</f>
        <v>0</v>
      </c>
      <c r="AL1009" s="20">
        <f>Data!AP1009-Data!CW1009</f>
        <v>0</v>
      </c>
      <c r="AM1009" s="20">
        <f>Data!AQ1009-Data!CX1009</f>
        <v>0</v>
      </c>
      <c r="AN1009" s="20">
        <f>Data!AR1009-Data!CY1009</f>
        <v>0</v>
      </c>
      <c r="AO1009" s="20">
        <f>Data!AS1009-Data!CZ1009</f>
        <v>0</v>
      </c>
      <c r="AP1009" s="20">
        <f>Data!AT1009-Data!DA1009</f>
        <v>0</v>
      </c>
      <c r="AQ1009" s="20">
        <f>Data!AU1009-Data!DB1009</f>
        <v>0</v>
      </c>
      <c r="AR1009" s="20">
        <f>Data!AV1009-Data!DC1009</f>
        <v>0</v>
      </c>
      <c r="AS1009" s="20">
        <f>Data!AW1009-Data!DD1009</f>
        <v>0</v>
      </c>
      <c r="AT1009" s="20">
        <f>Data!AX1009-Data!DE1009</f>
        <v>0</v>
      </c>
      <c r="AU1009" s="20">
        <f>Data!AY1009-Data!DF1009</f>
        <v>0</v>
      </c>
      <c r="AV1009" s="20">
        <f>Data!AZ1009-Data!DG1009</f>
        <v>0</v>
      </c>
      <c r="AW1009" s="20">
        <f>Data!BA1009-Data!DH1009</f>
        <v>0</v>
      </c>
      <c r="AX1009" s="20">
        <f>Data!BB1009-Data!DI1009</f>
        <v>0</v>
      </c>
      <c r="AY1009" s="20">
        <f>Data!BC1009-Data!DJ1009</f>
        <v>0</v>
      </c>
      <c r="AZ1009" s="20">
        <f>Data!BD1009-Data!DK1009</f>
        <v>0</v>
      </c>
      <c r="BA1009" s="20">
        <f>Data!BE1009-Data!DL1009</f>
        <v>0</v>
      </c>
      <c r="BB1009" s="20">
        <f>Data!BF1009-Data!DM1009</f>
        <v>0</v>
      </c>
      <c r="BC1009" s="20">
        <f>Data!BG1009-Data!DN1009</f>
        <v>0</v>
      </c>
      <c r="BD1009" s="20">
        <f>Data!BH1009-Data!DO1009</f>
        <v>0</v>
      </c>
      <c r="BE1009" s="20">
        <f>Data!BI1009-Data!DP1009</f>
        <v>0</v>
      </c>
      <c r="BF1009" s="20">
        <f>Data!BJ1009-Data!DQ1009</f>
        <v>0</v>
      </c>
      <c r="BG1009" s="20">
        <f>Data!BK1009-Data!DR1009</f>
        <v>0</v>
      </c>
      <c r="BH1009" s="20">
        <f>Data!BL1009-Data!DS1009</f>
        <v>0</v>
      </c>
      <c r="BI1009" s="20">
        <f>Data!BM1009-Data!DT1009</f>
        <v>0</v>
      </c>
      <c r="BJ1009" s="20">
        <f>Data!BN1009-Data!DU1009</f>
        <v>0</v>
      </c>
      <c r="BK1009" s="20">
        <f>Data!BO1009-Data!DV1009</f>
        <v>0</v>
      </c>
      <c r="BL1009" s="20">
        <f>Data!BP1009-Data!DW1009</f>
        <v>0</v>
      </c>
      <c r="BM1009" s="20">
        <f>Data!BQ1009-Data!DX1009</f>
        <v>0</v>
      </c>
      <c r="BN1009" s="20">
        <f>Data!BR1009-Data!DY1009</f>
        <v>0</v>
      </c>
      <c r="BO1009" s="20">
        <f>Data!BS1009-Data!DZ1009</f>
        <v>0</v>
      </c>
      <c r="BP1009" s="20">
        <f>Data!BT1009-Data!EA1009</f>
        <v>0</v>
      </c>
      <c r="BQ1009" s="20">
        <f>Data!BU1009-Data!EB1009</f>
        <v>0</v>
      </c>
      <c r="BR1009" s="20">
        <f>Data!BV1009-Data!EC1009</f>
        <v>0</v>
      </c>
      <c r="BS1009" s="20">
        <f>Data!BW1009-Data!ED1009</f>
        <v>0</v>
      </c>
      <c r="BT1009" s="20">
        <f>Data!BX1009-Data!EE1009</f>
        <v>0</v>
      </c>
      <c r="BU1009" s="20">
        <f>Data!BY1009-Data!EF1009</f>
        <v>0</v>
      </c>
      <c r="BV1009" s="20">
        <f>Data!BZ1009-Data!EG1009</f>
        <v>0</v>
      </c>
      <c r="BW1009" s="20">
        <f>Data!CA1009-Data!EH1009</f>
        <v>0</v>
      </c>
      <c r="BX1009" s="20">
        <f>Data!CB1009-Data!EI1009</f>
        <v>0</v>
      </c>
      <c r="BY1009" s="20">
        <f>Data!CC1009-Data!EJ1009</f>
        <v>0</v>
      </c>
      <c r="BZ1009" s="20">
        <f>Data!EK1009</f>
        <v>0</v>
      </c>
      <c r="CA1009" s="20">
        <f>Data!EL1009</f>
        <v>0</v>
      </c>
      <c r="CB1009" s="20">
        <f>Data!EM1009</f>
        <v>0</v>
      </c>
      <c r="CC1009" s="20">
        <f>Data!EN1009</f>
        <v>0</v>
      </c>
      <c r="CD1009" s="20">
        <f>Data!EO1009</f>
        <v>0</v>
      </c>
      <c r="CE1009" s="20">
        <f>Data!EP1009</f>
        <v>0</v>
      </c>
      <c r="CF1009" s="50" t="str">
        <f>IF(ISBLANK(Data!EQ1009), "", Data!EQ1009)</f>
        <v/>
      </c>
      <c r="CG1009" s="50" t="str">
        <f>IF(ISBLANK(Data!ER1009), "", Data!ER1009)</f>
        <v/>
      </c>
      <c r="CH1009" s="61" t="str">
        <f>IF(ISBLANK(Data!ES1009), "", Data!ES1009)</f>
        <v/>
      </c>
      <c r="CI1009" s="61" t="str">
        <f>IF(ISBLANK(Data!ET1009), "", Data!ET1009)</f>
        <v/>
      </c>
    </row>
    <row r="1010" spans="1:87" x14ac:dyDescent="0.45">
      <c r="A1010" s="50" t="str">
        <f>IF(ISBLANK(Data!A1010), "", Data!A1010)</f>
        <v/>
      </c>
      <c r="B1010" s="50" t="str">
        <f>IF(ISBLANK(Data!B1010), "", Data!B1010)</f>
        <v/>
      </c>
      <c r="C1010" s="50" t="str">
        <f>IF(ISBLANK(Data!C1010), "", Data!C1010)</f>
        <v/>
      </c>
      <c r="D1010" s="50" t="str">
        <f>IF(ISBLANK(Data!D1010), "", Data!D1010)</f>
        <v/>
      </c>
      <c r="E1010" s="50" t="str">
        <f>IF(ISBLANK(Data!E1010), "", Data!E1010)</f>
        <v/>
      </c>
      <c r="F1010" s="50" t="str">
        <f>IF(ISBLANK(Data!F1010), "", Data!F1010)</f>
        <v/>
      </c>
      <c r="G1010" s="50" t="str">
        <f>IF(ISBLANK(Data!G1010), "", Data!G1010)</f>
        <v/>
      </c>
      <c r="H1010" s="50" t="str">
        <f>IF(ISBLANK(Data!H1010), "", Data!H1010)</f>
        <v/>
      </c>
      <c r="I1010" s="50" t="str">
        <f>IF(ISBLANK(Data!I1010), "", Data!I1010)</f>
        <v/>
      </c>
      <c r="J1010" s="50" t="str">
        <f>IF(ISBLANK(Data!J1010), "", Data!J1010)</f>
        <v/>
      </c>
      <c r="K1010" s="50" t="str">
        <f>IF(ISBLANK(Data!K1010), "", Data!K1010)</f>
        <v/>
      </c>
      <c r="L1010" s="50" t="str">
        <f>IF(ISBLANK(Data!L1010), "", Data!L1010)</f>
        <v/>
      </c>
      <c r="M1010" s="50" t="str">
        <f>IF(ISBLANK(Data!M1010), "", Data!M1010)</f>
        <v/>
      </c>
      <c r="N1010" s="50" t="str">
        <f>IF(ISBLANK(Data!N1010), "", Data!N1010)</f>
        <v/>
      </c>
      <c r="O1010" s="50" t="str">
        <f>IF(ISBLANK(Data!O1010), "", Data!O1010)</f>
        <v/>
      </c>
      <c r="P1010" s="50" t="str">
        <f>IF(ISBLANK(Data!P1010), "", Data!P1010)</f>
        <v/>
      </c>
      <c r="Q1010" s="50" t="str">
        <f>IF(ISBLANK(Data!Q1010), "", Data!Q1010)</f>
        <v/>
      </c>
      <c r="R1010" s="50" t="str">
        <f>IF(ISBLANK(Data!R1010), "", Data!R1010)</f>
        <v/>
      </c>
      <c r="S1010" s="20">
        <f>Data!W1010-Data!CD1010</f>
        <v>0</v>
      </c>
      <c r="T1010" s="20">
        <f>Data!X1010-Data!CE1010</f>
        <v>0</v>
      </c>
      <c r="U1010" s="20">
        <f>Data!Y1010-Data!CF1010</f>
        <v>0</v>
      </c>
      <c r="V1010" s="20">
        <f>Data!Z1010-Data!CG1010</f>
        <v>0</v>
      </c>
      <c r="W1010" s="20">
        <f>Data!AA1010-Data!CH1010</f>
        <v>0</v>
      </c>
      <c r="X1010" s="20">
        <f>Data!AB1010-Data!CI1010</f>
        <v>0</v>
      </c>
      <c r="Y1010" s="20">
        <f>Data!AC1010-Data!CJ1010</f>
        <v>0</v>
      </c>
      <c r="Z1010" s="20">
        <f>Data!AD1010-Data!CK1010</f>
        <v>0</v>
      </c>
      <c r="AA1010" s="20">
        <f>Data!AE1010-Data!CL1010</f>
        <v>0</v>
      </c>
      <c r="AB1010" s="20">
        <f>Data!AF1010-Data!CM1010</f>
        <v>0</v>
      </c>
      <c r="AC1010" s="20">
        <f>Data!AG1010-Data!CN1010</f>
        <v>0</v>
      </c>
      <c r="AD1010" s="20">
        <f>Data!AH1010-Data!CO1010</f>
        <v>0</v>
      </c>
      <c r="AE1010" s="20">
        <f>Data!AI1010-Data!CP1010</f>
        <v>0</v>
      </c>
      <c r="AF1010" s="20">
        <f>Data!AJ1010-Data!CQ1010</f>
        <v>0</v>
      </c>
      <c r="AG1010" s="20">
        <f>Data!AK1010-Data!CR1010</f>
        <v>0</v>
      </c>
      <c r="AH1010" s="20">
        <f>Data!AL1010-Data!CS1010</f>
        <v>0</v>
      </c>
      <c r="AI1010" s="20">
        <f>Data!AM1010-Data!CT1010</f>
        <v>0</v>
      </c>
      <c r="AJ1010" s="20">
        <f>Data!AN1010-Data!CU1010</f>
        <v>0</v>
      </c>
      <c r="AK1010" s="20">
        <f>Data!AO1010-Data!CV1010</f>
        <v>0</v>
      </c>
      <c r="AL1010" s="20">
        <f>Data!AP1010-Data!CW1010</f>
        <v>0</v>
      </c>
      <c r="AM1010" s="20">
        <f>Data!AQ1010-Data!CX1010</f>
        <v>0</v>
      </c>
      <c r="AN1010" s="20">
        <f>Data!AR1010-Data!CY1010</f>
        <v>0</v>
      </c>
      <c r="AO1010" s="20">
        <f>Data!AS1010-Data!CZ1010</f>
        <v>0</v>
      </c>
      <c r="AP1010" s="20">
        <f>Data!AT1010-Data!DA1010</f>
        <v>0</v>
      </c>
      <c r="AQ1010" s="20">
        <f>Data!AU1010-Data!DB1010</f>
        <v>0</v>
      </c>
      <c r="AR1010" s="20">
        <f>Data!AV1010-Data!DC1010</f>
        <v>0</v>
      </c>
      <c r="AS1010" s="20">
        <f>Data!AW1010-Data!DD1010</f>
        <v>0</v>
      </c>
      <c r="AT1010" s="20">
        <f>Data!AX1010-Data!DE1010</f>
        <v>0</v>
      </c>
      <c r="AU1010" s="20">
        <f>Data!AY1010-Data!DF1010</f>
        <v>0</v>
      </c>
      <c r="AV1010" s="20">
        <f>Data!AZ1010-Data!DG1010</f>
        <v>0</v>
      </c>
      <c r="AW1010" s="20">
        <f>Data!BA1010-Data!DH1010</f>
        <v>0</v>
      </c>
      <c r="AX1010" s="20">
        <f>Data!BB1010-Data!DI1010</f>
        <v>0</v>
      </c>
      <c r="AY1010" s="20">
        <f>Data!BC1010-Data!DJ1010</f>
        <v>0</v>
      </c>
      <c r="AZ1010" s="20">
        <f>Data!BD1010-Data!DK1010</f>
        <v>0</v>
      </c>
      <c r="BA1010" s="20">
        <f>Data!BE1010-Data!DL1010</f>
        <v>0</v>
      </c>
      <c r="BB1010" s="20">
        <f>Data!BF1010-Data!DM1010</f>
        <v>0</v>
      </c>
      <c r="BC1010" s="20">
        <f>Data!BG1010-Data!DN1010</f>
        <v>0</v>
      </c>
      <c r="BD1010" s="20">
        <f>Data!BH1010-Data!DO1010</f>
        <v>0</v>
      </c>
      <c r="BE1010" s="20">
        <f>Data!BI1010-Data!DP1010</f>
        <v>0</v>
      </c>
      <c r="BF1010" s="20">
        <f>Data!BJ1010-Data!DQ1010</f>
        <v>0</v>
      </c>
      <c r="BG1010" s="20">
        <f>Data!BK1010-Data!DR1010</f>
        <v>0</v>
      </c>
      <c r="BH1010" s="20">
        <f>Data!BL1010-Data!DS1010</f>
        <v>0</v>
      </c>
      <c r="BI1010" s="20">
        <f>Data!BM1010-Data!DT1010</f>
        <v>0</v>
      </c>
      <c r="BJ1010" s="20">
        <f>Data!BN1010-Data!DU1010</f>
        <v>0</v>
      </c>
      <c r="BK1010" s="20">
        <f>Data!BO1010-Data!DV1010</f>
        <v>0</v>
      </c>
      <c r="BL1010" s="20">
        <f>Data!BP1010-Data!DW1010</f>
        <v>0</v>
      </c>
      <c r="BM1010" s="20">
        <f>Data!BQ1010-Data!DX1010</f>
        <v>0</v>
      </c>
      <c r="BN1010" s="20">
        <f>Data!BR1010-Data!DY1010</f>
        <v>0</v>
      </c>
      <c r="BO1010" s="20">
        <f>Data!BS1010-Data!DZ1010</f>
        <v>0</v>
      </c>
      <c r="BP1010" s="20">
        <f>Data!BT1010-Data!EA1010</f>
        <v>0</v>
      </c>
      <c r="BQ1010" s="20">
        <f>Data!BU1010-Data!EB1010</f>
        <v>0</v>
      </c>
      <c r="BR1010" s="20">
        <f>Data!BV1010-Data!EC1010</f>
        <v>0</v>
      </c>
      <c r="BS1010" s="20">
        <f>Data!BW1010-Data!ED1010</f>
        <v>0</v>
      </c>
      <c r="BT1010" s="20">
        <f>Data!BX1010-Data!EE1010</f>
        <v>0</v>
      </c>
      <c r="BU1010" s="20">
        <f>Data!BY1010-Data!EF1010</f>
        <v>0</v>
      </c>
      <c r="BV1010" s="20">
        <f>Data!BZ1010-Data!EG1010</f>
        <v>0</v>
      </c>
      <c r="BW1010" s="20">
        <f>Data!CA1010-Data!EH1010</f>
        <v>0</v>
      </c>
      <c r="BX1010" s="20">
        <f>Data!CB1010-Data!EI1010</f>
        <v>0</v>
      </c>
      <c r="BY1010" s="20">
        <f>Data!CC1010-Data!EJ1010</f>
        <v>0</v>
      </c>
      <c r="BZ1010" s="20">
        <f>Data!EK1010</f>
        <v>0</v>
      </c>
      <c r="CA1010" s="20">
        <f>Data!EL1010</f>
        <v>0</v>
      </c>
      <c r="CB1010" s="20">
        <f>Data!EM1010</f>
        <v>0</v>
      </c>
      <c r="CC1010" s="20">
        <f>Data!EN1010</f>
        <v>0</v>
      </c>
      <c r="CD1010" s="20">
        <f>Data!EO1010</f>
        <v>0</v>
      </c>
      <c r="CE1010" s="20">
        <f>Data!EP1010</f>
        <v>0</v>
      </c>
      <c r="CF1010" s="50" t="str">
        <f>IF(ISBLANK(Data!EQ1010), "", Data!EQ1010)</f>
        <v/>
      </c>
      <c r="CG1010" s="50" t="str">
        <f>IF(ISBLANK(Data!ER1010), "", Data!ER1010)</f>
        <v/>
      </c>
      <c r="CH1010" s="61" t="str">
        <f>IF(ISBLANK(Data!ES1010), "", Data!ES1010)</f>
        <v/>
      </c>
      <c r="CI1010" s="61" t="str">
        <f>IF(ISBLANK(Data!ET1010), "", Data!ET1010)</f>
        <v/>
      </c>
    </row>
    <row r="1011" spans="1:87" x14ac:dyDescent="0.45">
      <c r="A1011" s="50" t="str">
        <f>IF(ISBLANK(Data!A1011), "", Data!A1011)</f>
        <v/>
      </c>
      <c r="B1011" s="50" t="str">
        <f>IF(ISBLANK(Data!B1011), "", Data!B1011)</f>
        <v/>
      </c>
      <c r="C1011" s="50" t="str">
        <f>IF(ISBLANK(Data!C1011), "", Data!C1011)</f>
        <v/>
      </c>
      <c r="D1011" s="50" t="str">
        <f>IF(ISBLANK(Data!D1011), "", Data!D1011)</f>
        <v/>
      </c>
      <c r="E1011" s="50" t="str">
        <f>IF(ISBLANK(Data!E1011), "", Data!E1011)</f>
        <v/>
      </c>
      <c r="F1011" s="50" t="str">
        <f>IF(ISBLANK(Data!F1011), "", Data!F1011)</f>
        <v/>
      </c>
      <c r="G1011" s="50" t="str">
        <f>IF(ISBLANK(Data!G1011), "", Data!G1011)</f>
        <v/>
      </c>
      <c r="H1011" s="50" t="str">
        <f>IF(ISBLANK(Data!H1011), "", Data!H1011)</f>
        <v/>
      </c>
      <c r="I1011" s="50" t="str">
        <f>IF(ISBLANK(Data!I1011), "", Data!I1011)</f>
        <v/>
      </c>
      <c r="J1011" s="50" t="str">
        <f>IF(ISBLANK(Data!J1011), "", Data!J1011)</f>
        <v/>
      </c>
      <c r="K1011" s="50" t="str">
        <f>IF(ISBLANK(Data!K1011), "", Data!K1011)</f>
        <v/>
      </c>
      <c r="L1011" s="50" t="str">
        <f>IF(ISBLANK(Data!L1011), "", Data!L1011)</f>
        <v/>
      </c>
      <c r="M1011" s="50" t="str">
        <f>IF(ISBLANK(Data!M1011), "", Data!M1011)</f>
        <v/>
      </c>
      <c r="N1011" s="50" t="str">
        <f>IF(ISBLANK(Data!N1011), "", Data!N1011)</f>
        <v/>
      </c>
      <c r="O1011" s="50" t="str">
        <f>IF(ISBLANK(Data!O1011), "", Data!O1011)</f>
        <v/>
      </c>
      <c r="P1011" s="50" t="str">
        <f>IF(ISBLANK(Data!P1011), "", Data!P1011)</f>
        <v/>
      </c>
      <c r="Q1011" s="50" t="str">
        <f>IF(ISBLANK(Data!Q1011), "", Data!Q1011)</f>
        <v/>
      </c>
      <c r="R1011" s="50" t="str">
        <f>IF(ISBLANK(Data!R1011), "", Data!R1011)</f>
        <v/>
      </c>
      <c r="S1011" s="20">
        <f>Data!W1011-Data!CD1011</f>
        <v>0</v>
      </c>
      <c r="T1011" s="20">
        <f>Data!X1011-Data!CE1011</f>
        <v>0</v>
      </c>
      <c r="U1011" s="20">
        <f>Data!Y1011-Data!CF1011</f>
        <v>0</v>
      </c>
      <c r="V1011" s="20">
        <f>Data!Z1011-Data!CG1011</f>
        <v>0</v>
      </c>
      <c r="W1011" s="20">
        <f>Data!AA1011-Data!CH1011</f>
        <v>0</v>
      </c>
      <c r="X1011" s="20">
        <f>Data!AB1011-Data!CI1011</f>
        <v>0</v>
      </c>
      <c r="Y1011" s="20">
        <f>Data!AC1011-Data!CJ1011</f>
        <v>0</v>
      </c>
      <c r="Z1011" s="20">
        <f>Data!AD1011-Data!CK1011</f>
        <v>0</v>
      </c>
      <c r="AA1011" s="20">
        <f>Data!AE1011-Data!CL1011</f>
        <v>0</v>
      </c>
      <c r="AB1011" s="20">
        <f>Data!AF1011-Data!CM1011</f>
        <v>0</v>
      </c>
      <c r="AC1011" s="20">
        <f>Data!AG1011-Data!CN1011</f>
        <v>0</v>
      </c>
      <c r="AD1011" s="20">
        <f>Data!AH1011-Data!CO1011</f>
        <v>0</v>
      </c>
      <c r="AE1011" s="20">
        <f>Data!AI1011-Data!CP1011</f>
        <v>0</v>
      </c>
      <c r="AF1011" s="20">
        <f>Data!AJ1011-Data!CQ1011</f>
        <v>0</v>
      </c>
      <c r="AG1011" s="20">
        <f>Data!AK1011-Data!CR1011</f>
        <v>0</v>
      </c>
      <c r="AH1011" s="20">
        <f>Data!AL1011-Data!CS1011</f>
        <v>0</v>
      </c>
      <c r="AI1011" s="20">
        <f>Data!AM1011-Data!CT1011</f>
        <v>0</v>
      </c>
      <c r="AJ1011" s="20">
        <f>Data!AN1011-Data!CU1011</f>
        <v>0</v>
      </c>
      <c r="AK1011" s="20">
        <f>Data!AO1011-Data!CV1011</f>
        <v>0</v>
      </c>
      <c r="AL1011" s="20">
        <f>Data!AP1011-Data!CW1011</f>
        <v>0</v>
      </c>
      <c r="AM1011" s="20">
        <f>Data!AQ1011-Data!CX1011</f>
        <v>0</v>
      </c>
      <c r="AN1011" s="20">
        <f>Data!AR1011-Data!CY1011</f>
        <v>0</v>
      </c>
      <c r="AO1011" s="20">
        <f>Data!AS1011-Data!CZ1011</f>
        <v>0</v>
      </c>
      <c r="AP1011" s="20">
        <f>Data!AT1011-Data!DA1011</f>
        <v>0</v>
      </c>
      <c r="AQ1011" s="20">
        <f>Data!AU1011-Data!DB1011</f>
        <v>0</v>
      </c>
      <c r="AR1011" s="20">
        <f>Data!AV1011-Data!DC1011</f>
        <v>0</v>
      </c>
      <c r="AS1011" s="20">
        <f>Data!AW1011-Data!DD1011</f>
        <v>0</v>
      </c>
      <c r="AT1011" s="20">
        <f>Data!AX1011-Data!DE1011</f>
        <v>0</v>
      </c>
      <c r="AU1011" s="20">
        <f>Data!AY1011-Data!DF1011</f>
        <v>0</v>
      </c>
      <c r="AV1011" s="20">
        <f>Data!AZ1011-Data!DG1011</f>
        <v>0</v>
      </c>
      <c r="AW1011" s="20">
        <f>Data!BA1011-Data!DH1011</f>
        <v>0</v>
      </c>
      <c r="AX1011" s="20">
        <f>Data!BB1011-Data!DI1011</f>
        <v>0</v>
      </c>
      <c r="AY1011" s="20">
        <f>Data!BC1011-Data!DJ1011</f>
        <v>0</v>
      </c>
      <c r="AZ1011" s="20">
        <f>Data!BD1011-Data!DK1011</f>
        <v>0</v>
      </c>
      <c r="BA1011" s="20">
        <f>Data!BE1011-Data!DL1011</f>
        <v>0</v>
      </c>
      <c r="BB1011" s="20">
        <f>Data!BF1011-Data!DM1011</f>
        <v>0</v>
      </c>
      <c r="BC1011" s="20">
        <f>Data!BG1011-Data!DN1011</f>
        <v>0</v>
      </c>
      <c r="BD1011" s="20">
        <f>Data!BH1011-Data!DO1011</f>
        <v>0</v>
      </c>
      <c r="BE1011" s="20">
        <f>Data!BI1011-Data!DP1011</f>
        <v>0</v>
      </c>
      <c r="BF1011" s="20">
        <f>Data!BJ1011-Data!DQ1011</f>
        <v>0</v>
      </c>
      <c r="BG1011" s="20">
        <f>Data!BK1011-Data!DR1011</f>
        <v>0</v>
      </c>
      <c r="BH1011" s="20">
        <f>Data!BL1011-Data!DS1011</f>
        <v>0</v>
      </c>
      <c r="BI1011" s="20">
        <f>Data!BM1011-Data!DT1011</f>
        <v>0</v>
      </c>
      <c r="BJ1011" s="20">
        <f>Data!BN1011-Data!DU1011</f>
        <v>0</v>
      </c>
      <c r="BK1011" s="20">
        <f>Data!BO1011-Data!DV1011</f>
        <v>0</v>
      </c>
      <c r="BL1011" s="20">
        <f>Data!BP1011-Data!DW1011</f>
        <v>0</v>
      </c>
      <c r="BM1011" s="20">
        <f>Data!BQ1011-Data!DX1011</f>
        <v>0</v>
      </c>
      <c r="BN1011" s="20">
        <f>Data!BR1011-Data!DY1011</f>
        <v>0</v>
      </c>
      <c r="BO1011" s="20">
        <f>Data!BS1011-Data!DZ1011</f>
        <v>0</v>
      </c>
      <c r="BP1011" s="20">
        <f>Data!BT1011-Data!EA1011</f>
        <v>0</v>
      </c>
      <c r="BQ1011" s="20">
        <f>Data!BU1011-Data!EB1011</f>
        <v>0</v>
      </c>
      <c r="BR1011" s="20">
        <f>Data!BV1011-Data!EC1011</f>
        <v>0</v>
      </c>
      <c r="BS1011" s="20">
        <f>Data!BW1011-Data!ED1011</f>
        <v>0</v>
      </c>
      <c r="BT1011" s="20">
        <f>Data!BX1011-Data!EE1011</f>
        <v>0</v>
      </c>
      <c r="BU1011" s="20">
        <f>Data!BY1011-Data!EF1011</f>
        <v>0</v>
      </c>
      <c r="BV1011" s="20">
        <f>Data!BZ1011-Data!EG1011</f>
        <v>0</v>
      </c>
      <c r="BW1011" s="20">
        <f>Data!CA1011-Data!EH1011</f>
        <v>0</v>
      </c>
      <c r="BX1011" s="20">
        <f>Data!CB1011-Data!EI1011</f>
        <v>0</v>
      </c>
      <c r="BY1011" s="20">
        <f>Data!CC1011-Data!EJ1011</f>
        <v>0</v>
      </c>
      <c r="BZ1011" s="20">
        <f>Data!EK1011</f>
        <v>0</v>
      </c>
      <c r="CA1011" s="20">
        <f>Data!EL1011</f>
        <v>0</v>
      </c>
      <c r="CB1011" s="20">
        <f>Data!EM1011</f>
        <v>0</v>
      </c>
      <c r="CC1011" s="20">
        <f>Data!EN1011</f>
        <v>0</v>
      </c>
      <c r="CD1011" s="20">
        <f>Data!EO1011</f>
        <v>0</v>
      </c>
      <c r="CE1011" s="20">
        <f>Data!EP1011</f>
        <v>0</v>
      </c>
      <c r="CF1011" s="50" t="str">
        <f>IF(ISBLANK(Data!EQ1011), "", Data!EQ1011)</f>
        <v/>
      </c>
      <c r="CG1011" s="50" t="str">
        <f>IF(ISBLANK(Data!ER1011), "", Data!ER1011)</f>
        <v/>
      </c>
      <c r="CH1011" s="61" t="str">
        <f>IF(ISBLANK(Data!ES1011), "", Data!ES1011)</f>
        <v/>
      </c>
      <c r="CI1011" s="61" t="str">
        <f>IF(ISBLANK(Data!ET1011), "", Data!ET1011)</f>
        <v/>
      </c>
    </row>
    <row r="1012" spans="1:87" x14ac:dyDescent="0.45">
      <c r="A1012" s="50" t="str">
        <f>IF(ISBLANK(Data!A1012), "", Data!A1012)</f>
        <v/>
      </c>
      <c r="B1012" s="50" t="str">
        <f>IF(ISBLANK(Data!B1012), "", Data!B1012)</f>
        <v/>
      </c>
      <c r="C1012" s="50" t="str">
        <f>IF(ISBLANK(Data!C1012), "", Data!C1012)</f>
        <v/>
      </c>
      <c r="D1012" s="50" t="str">
        <f>IF(ISBLANK(Data!D1012), "", Data!D1012)</f>
        <v/>
      </c>
      <c r="E1012" s="50" t="str">
        <f>IF(ISBLANK(Data!E1012), "", Data!E1012)</f>
        <v/>
      </c>
      <c r="F1012" s="50" t="str">
        <f>IF(ISBLANK(Data!F1012), "", Data!F1012)</f>
        <v/>
      </c>
      <c r="G1012" s="50" t="str">
        <f>IF(ISBLANK(Data!G1012), "", Data!G1012)</f>
        <v/>
      </c>
      <c r="H1012" s="50" t="str">
        <f>IF(ISBLANK(Data!H1012), "", Data!H1012)</f>
        <v/>
      </c>
      <c r="I1012" s="50" t="str">
        <f>IF(ISBLANK(Data!I1012), "", Data!I1012)</f>
        <v/>
      </c>
      <c r="J1012" s="50" t="str">
        <f>IF(ISBLANK(Data!J1012), "", Data!J1012)</f>
        <v/>
      </c>
      <c r="K1012" s="50" t="str">
        <f>IF(ISBLANK(Data!K1012), "", Data!K1012)</f>
        <v/>
      </c>
      <c r="L1012" s="50" t="str">
        <f>IF(ISBLANK(Data!L1012), "", Data!L1012)</f>
        <v/>
      </c>
      <c r="M1012" s="50" t="str">
        <f>IF(ISBLANK(Data!M1012), "", Data!M1012)</f>
        <v/>
      </c>
      <c r="N1012" s="50" t="str">
        <f>IF(ISBLANK(Data!N1012), "", Data!N1012)</f>
        <v/>
      </c>
      <c r="O1012" s="50" t="str">
        <f>IF(ISBLANK(Data!O1012), "", Data!O1012)</f>
        <v/>
      </c>
      <c r="P1012" s="50" t="str">
        <f>IF(ISBLANK(Data!P1012), "", Data!P1012)</f>
        <v/>
      </c>
      <c r="Q1012" s="50" t="str">
        <f>IF(ISBLANK(Data!Q1012), "", Data!Q1012)</f>
        <v/>
      </c>
      <c r="R1012" s="50" t="str">
        <f>IF(ISBLANK(Data!R1012), "", Data!R1012)</f>
        <v/>
      </c>
      <c r="S1012" s="20">
        <f>Data!W1012-Data!CD1012</f>
        <v>0</v>
      </c>
      <c r="T1012" s="20">
        <f>Data!X1012-Data!CE1012</f>
        <v>0</v>
      </c>
      <c r="U1012" s="20">
        <f>Data!Y1012-Data!CF1012</f>
        <v>0</v>
      </c>
      <c r="V1012" s="20">
        <f>Data!Z1012-Data!CG1012</f>
        <v>0</v>
      </c>
      <c r="W1012" s="20">
        <f>Data!AA1012-Data!CH1012</f>
        <v>0</v>
      </c>
      <c r="X1012" s="20">
        <f>Data!AB1012-Data!CI1012</f>
        <v>0</v>
      </c>
      <c r="Y1012" s="20">
        <f>Data!AC1012-Data!CJ1012</f>
        <v>0</v>
      </c>
      <c r="Z1012" s="20">
        <f>Data!AD1012-Data!CK1012</f>
        <v>0</v>
      </c>
      <c r="AA1012" s="20">
        <f>Data!AE1012-Data!CL1012</f>
        <v>0</v>
      </c>
      <c r="AB1012" s="20">
        <f>Data!AF1012-Data!CM1012</f>
        <v>0</v>
      </c>
      <c r="AC1012" s="20">
        <f>Data!AG1012-Data!CN1012</f>
        <v>0</v>
      </c>
      <c r="AD1012" s="20">
        <f>Data!AH1012-Data!CO1012</f>
        <v>0</v>
      </c>
      <c r="AE1012" s="20">
        <f>Data!AI1012-Data!CP1012</f>
        <v>0</v>
      </c>
      <c r="AF1012" s="20">
        <f>Data!AJ1012-Data!CQ1012</f>
        <v>0</v>
      </c>
      <c r="AG1012" s="20">
        <f>Data!AK1012-Data!CR1012</f>
        <v>0</v>
      </c>
      <c r="AH1012" s="20">
        <f>Data!AL1012-Data!CS1012</f>
        <v>0</v>
      </c>
      <c r="AI1012" s="20">
        <f>Data!AM1012-Data!CT1012</f>
        <v>0</v>
      </c>
      <c r="AJ1012" s="20">
        <f>Data!AN1012-Data!CU1012</f>
        <v>0</v>
      </c>
      <c r="AK1012" s="20">
        <f>Data!AO1012-Data!CV1012</f>
        <v>0</v>
      </c>
      <c r="AL1012" s="20">
        <f>Data!AP1012-Data!CW1012</f>
        <v>0</v>
      </c>
      <c r="AM1012" s="20">
        <f>Data!AQ1012-Data!CX1012</f>
        <v>0</v>
      </c>
      <c r="AN1012" s="20">
        <f>Data!AR1012-Data!CY1012</f>
        <v>0</v>
      </c>
      <c r="AO1012" s="20">
        <f>Data!AS1012-Data!CZ1012</f>
        <v>0</v>
      </c>
      <c r="AP1012" s="20">
        <f>Data!AT1012-Data!DA1012</f>
        <v>0</v>
      </c>
      <c r="AQ1012" s="20">
        <f>Data!AU1012-Data!DB1012</f>
        <v>0</v>
      </c>
      <c r="AR1012" s="20">
        <f>Data!AV1012-Data!DC1012</f>
        <v>0</v>
      </c>
      <c r="AS1012" s="20">
        <f>Data!AW1012-Data!DD1012</f>
        <v>0</v>
      </c>
      <c r="AT1012" s="20">
        <f>Data!AX1012-Data!DE1012</f>
        <v>0</v>
      </c>
      <c r="AU1012" s="20">
        <f>Data!AY1012-Data!DF1012</f>
        <v>0</v>
      </c>
      <c r="AV1012" s="20">
        <f>Data!AZ1012-Data!DG1012</f>
        <v>0</v>
      </c>
      <c r="AW1012" s="20">
        <f>Data!BA1012-Data!DH1012</f>
        <v>0</v>
      </c>
      <c r="AX1012" s="20">
        <f>Data!BB1012-Data!DI1012</f>
        <v>0</v>
      </c>
      <c r="AY1012" s="20">
        <f>Data!BC1012-Data!DJ1012</f>
        <v>0</v>
      </c>
      <c r="AZ1012" s="20">
        <f>Data!BD1012-Data!DK1012</f>
        <v>0</v>
      </c>
      <c r="BA1012" s="20">
        <f>Data!BE1012-Data!DL1012</f>
        <v>0</v>
      </c>
      <c r="BB1012" s="20">
        <f>Data!BF1012-Data!DM1012</f>
        <v>0</v>
      </c>
      <c r="BC1012" s="20">
        <f>Data!BG1012-Data!DN1012</f>
        <v>0</v>
      </c>
      <c r="BD1012" s="20">
        <f>Data!BH1012-Data!DO1012</f>
        <v>0</v>
      </c>
      <c r="BE1012" s="20">
        <f>Data!BI1012-Data!DP1012</f>
        <v>0</v>
      </c>
      <c r="BF1012" s="20">
        <f>Data!BJ1012-Data!DQ1012</f>
        <v>0</v>
      </c>
      <c r="BG1012" s="20">
        <f>Data!BK1012-Data!DR1012</f>
        <v>0</v>
      </c>
      <c r="BH1012" s="20">
        <f>Data!BL1012-Data!DS1012</f>
        <v>0</v>
      </c>
      <c r="BI1012" s="20">
        <f>Data!BM1012-Data!DT1012</f>
        <v>0</v>
      </c>
      <c r="BJ1012" s="20">
        <f>Data!BN1012-Data!DU1012</f>
        <v>0</v>
      </c>
      <c r="BK1012" s="20">
        <f>Data!BO1012-Data!DV1012</f>
        <v>0</v>
      </c>
      <c r="BL1012" s="20">
        <f>Data!BP1012-Data!DW1012</f>
        <v>0</v>
      </c>
      <c r="BM1012" s="20">
        <f>Data!BQ1012-Data!DX1012</f>
        <v>0</v>
      </c>
      <c r="BN1012" s="20">
        <f>Data!BR1012-Data!DY1012</f>
        <v>0</v>
      </c>
      <c r="BO1012" s="20">
        <f>Data!BS1012-Data!DZ1012</f>
        <v>0</v>
      </c>
      <c r="BP1012" s="20">
        <f>Data!BT1012-Data!EA1012</f>
        <v>0</v>
      </c>
      <c r="BQ1012" s="20">
        <f>Data!BU1012-Data!EB1012</f>
        <v>0</v>
      </c>
      <c r="BR1012" s="20">
        <f>Data!BV1012-Data!EC1012</f>
        <v>0</v>
      </c>
      <c r="BS1012" s="20">
        <f>Data!BW1012-Data!ED1012</f>
        <v>0</v>
      </c>
      <c r="BT1012" s="20">
        <f>Data!BX1012-Data!EE1012</f>
        <v>0</v>
      </c>
      <c r="BU1012" s="20">
        <f>Data!BY1012-Data!EF1012</f>
        <v>0</v>
      </c>
      <c r="BV1012" s="20">
        <f>Data!BZ1012-Data!EG1012</f>
        <v>0</v>
      </c>
      <c r="BW1012" s="20">
        <f>Data!CA1012-Data!EH1012</f>
        <v>0</v>
      </c>
      <c r="BX1012" s="20">
        <f>Data!CB1012-Data!EI1012</f>
        <v>0</v>
      </c>
      <c r="BY1012" s="20">
        <f>Data!CC1012-Data!EJ1012</f>
        <v>0</v>
      </c>
      <c r="BZ1012" s="20">
        <f>Data!EK1012</f>
        <v>0</v>
      </c>
      <c r="CA1012" s="20">
        <f>Data!EL1012</f>
        <v>0</v>
      </c>
      <c r="CB1012" s="20">
        <f>Data!EM1012</f>
        <v>0</v>
      </c>
      <c r="CC1012" s="20">
        <f>Data!EN1012</f>
        <v>0</v>
      </c>
      <c r="CD1012" s="20">
        <f>Data!EO1012</f>
        <v>0</v>
      </c>
      <c r="CE1012" s="20">
        <f>Data!EP1012</f>
        <v>0</v>
      </c>
      <c r="CF1012" s="50" t="str">
        <f>IF(ISBLANK(Data!EQ1012), "", Data!EQ1012)</f>
        <v/>
      </c>
      <c r="CG1012" s="50" t="str">
        <f>IF(ISBLANK(Data!ER1012), "", Data!ER1012)</f>
        <v/>
      </c>
      <c r="CH1012" s="61" t="str">
        <f>IF(ISBLANK(Data!ES1012), "", Data!ES1012)</f>
        <v/>
      </c>
      <c r="CI1012" s="61" t="str">
        <f>IF(ISBLANK(Data!ET1012), "", Data!ET1012)</f>
        <v/>
      </c>
    </row>
    <row r="1013" spans="1:87" x14ac:dyDescent="0.45">
      <c r="A1013" s="50" t="str">
        <f>IF(ISBLANK(Data!A1013), "", Data!A1013)</f>
        <v/>
      </c>
      <c r="B1013" s="50" t="str">
        <f>IF(ISBLANK(Data!B1013), "", Data!B1013)</f>
        <v/>
      </c>
      <c r="C1013" s="50" t="str">
        <f>IF(ISBLANK(Data!C1013), "", Data!C1013)</f>
        <v/>
      </c>
      <c r="D1013" s="50" t="str">
        <f>IF(ISBLANK(Data!D1013), "", Data!D1013)</f>
        <v/>
      </c>
      <c r="E1013" s="50" t="str">
        <f>IF(ISBLANK(Data!E1013), "", Data!E1013)</f>
        <v/>
      </c>
      <c r="F1013" s="50" t="str">
        <f>IF(ISBLANK(Data!F1013), "", Data!F1013)</f>
        <v/>
      </c>
      <c r="G1013" s="50" t="str">
        <f>IF(ISBLANK(Data!G1013), "", Data!G1013)</f>
        <v/>
      </c>
      <c r="H1013" s="50" t="str">
        <f>IF(ISBLANK(Data!H1013), "", Data!H1013)</f>
        <v/>
      </c>
      <c r="I1013" s="50" t="str">
        <f>IF(ISBLANK(Data!I1013), "", Data!I1013)</f>
        <v/>
      </c>
      <c r="J1013" s="50" t="str">
        <f>IF(ISBLANK(Data!J1013), "", Data!J1013)</f>
        <v/>
      </c>
      <c r="K1013" s="50" t="str">
        <f>IF(ISBLANK(Data!K1013), "", Data!K1013)</f>
        <v/>
      </c>
      <c r="L1013" s="50" t="str">
        <f>IF(ISBLANK(Data!L1013), "", Data!L1013)</f>
        <v/>
      </c>
      <c r="M1013" s="50" t="str">
        <f>IF(ISBLANK(Data!M1013), "", Data!M1013)</f>
        <v/>
      </c>
      <c r="N1013" s="50" t="str">
        <f>IF(ISBLANK(Data!N1013), "", Data!N1013)</f>
        <v/>
      </c>
      <c r="O1013" s="50" t="str">
        <f>IF(ISBLANK(Data!O1013), "", Data!O1013)</f>
        <v/>
      </c>
      <c r="P1013" s="50" t="str">
        <f>IF(ISBLANK(Data!P1013), "", Data!P1013)</f>
        <v/>
      </c>
      <c r="Q1013" s="50" t="str">
        <f>IF(ISBLANK(Data!Q1013), "", Data!Q1013)</f>
        <v/>
      </c>
      <c r="R1013" s="50" t="str">
        <f>IF(ISBLANK(Data!R1013), "", Data!R1013)</f>
        <v/>
      </c>
      <c r="S1013" s="20">
        <f>Data!W1013-Data!CD1013</f>
        <v>0</v>
      </c>
      <c r="T1013" s="20">
        <f>Data!X1013-Data!CE1013</f>
        <v>0</v>
      </c>
      <c r="U1013" s="20">
        <f>Data!Y1013-Data!CF1013</f>
        <v>0</v>
      </c>
      <c r="V1013" s="20">
        <f>Data!Z1013-Data!CG1013</f>
        <v>0</v>
      </c>
      <c r="W1013" s="20">
        <f>Data!AA1013-Data!CH1013</f>
        <v>0</v>
      </c>
      <c r="X1013" s="20">
        <f>Data!AB1013-Data!CI1013</f>
        <v>0</v>
      </c>
      <c r="Y1013" s="20">
        <f>Data!AC1013-Data!CJ1013</f>
        <v>0</v>
      </c>
      <c r="Z1013" s="20">
        <f>Data!AD1013-Data!CK1013</f>
        <v>0</v>
      </c>
      <c r="AA1013" s="20">
        <f>Data!AE1013-Data!CL1013</f>
        <v>0</v>
      </c>
      <c r="AB1013" s="20">
        <f>Data!AF1013-Data!CM1013</f>
        <v>0</v>
      </c>
      <c r="AC1013" s="20">
        <f>Data!AG1013-Data!CN1013</f>
        <v>0</v>
      </c>
      <c r="AD1013" s="20">
        <f>Data!AH1013-Data!CO1013</f>
        <v>0</v>
      </c>
      <c r="AE1013" s="20">
        <f>Data!AI1013-Data!CP1013</f>
        <v>0</v>
      </c>
      <c r="AF1013" s="20">
        <f>Data!AJ1013-Data!CQ1013</f>
        <v>0</v>
      </c>
      <c r="AG1013" s="20">
        <f>Data!AK1013-Data!CR1013</f>
        <v>0</v>
      </c>
      <c r="AH1013" s="20">
        <f>Data!AL1013-Data!CS1013</f>
        <v>0</v>
      </c>
      <c r="AI1013" s="20">
        <f>Data!AM1013-Data!CT1013</f>
        <v>0</v>
      </c>
      <c r="AJ1013" s="20">
        <f>Data!AN1013-Data!CU1013</f>
        <v>0</v>
      </c>
      <c r="AK1013" s="20">
        <f>Data!AO1013-Data!CV1013</f>
        <v>0</v>
      </c>
      <c r="AL1013" s="20">
        <f>Data!AP1013-Data!CW1013</f>
        <v>0</v>
      </c>
      <c r="AM1013" s="20">
        <f>Data!AQ1013-Data!CX1013</f>
        <v>0</v>
      </c>
      <c r="AN1013" s="20">
        <f>Data!AR1013-Data!CY1013</f>
        <v>0</v>
      </c>
      <c r="AO1013" s="20">
        <f>Data!AS1013-Data!CZ1013</f>
        <v>0</v>
      </c>
      <c r="AP1013" s="20">
        <f>Data!AT1013-Data!DA1013</f>
        <v>0</v>
      </c>
      <c r="AQ1013" s="20">
        <f>Data!AU1013-Data!DB1013</f>
        <v>0</v>
      </c>
      <c r="AR1013" s="20">
        <f>Data!AV1013-Data!DC1013</f>
        <v>0</v>
      </c>
      <c r="AS1013" s="20">
        <f>Data!AW1013-Data!DD1013</f>
        <v>0</v>
      </c>
      <c r="AT1013" s="20">
        <f>Data!AX1013-Data!DE1013</f>
        <v>0</v>
      </c>
      <c r="AU1013" s="20">
        <f>Data!AY1013-Data!DF1013</f>
        <v>0</v>
      </c>
      <c r="AV1013" s="20">
        <f>Data!AZ1013-Data!DG1013</f>
        <v>0</v>
      </c>
      <c r="AW1013" s="20">
        <f>Data!BA1013-Data!DH1013</f>
        <v>0</v>
      </c>
      <c r="AX1013" s="20">
        <f>Data!BB1013-Data!DI1013</f>
        <v>0</v>
      </c>
      <c r="AY1013" s="20">
        <f>Data!BC1013-Data!DJ1013</f>
        <v>0</v>
      </c>
      <c r="AZ1013" s="20">
        <f>Data!BD1013-Data!DK1013</f>
        <v>0</v>
      </c>
      <c r="BA1013" s="20">
        <f>Data!BE1013-Data!DL1013</f>
        <v>0</v>
      </c>
      <c r="BB1013" s="20">
        <f>Data!BF1013-Data!DM1013</f>
        <v>0</v>
      </c>
      <c r="BC1013" s="20">
        <f>Data!BG1013-Data!DN1013</f>
        <v>0</v>
      </c>
      <c r="BD1013" s="20">
        <f>Data!BH1013-Data!DO1013</f>
        <v>0</v>
      </c>
      <c r="BE1013" s="20">
        <f>Data!BI1013-Data!DP1013</f>
        <v>0</v>
      </c>
      <c r="BF1013" s="20">
        <f>Data!BJ1013-Data!DQ1013</f>
        <v>0</v>
      </c>
      <c r="BG1013" s="20">
        <f>Data!BK1013-Data!DR1013</f>
        <v>0</v>
      </c>
      <c r="BH1013" s="20">
        <f>Data!BL1013-Data!DS1013</f>
        <v>0</v>
      </c>
      <c r="BI1013" s="20">
        <f>Data!BM1013-Data!DT1013</f>
        <v>0</v>
      </c>
      <c r="BJ1013" s="20">
        <f>Data!BN1013-Data!DU1013</f>
        <v>0</v>
      </c>
      <c r="BK1013" s="20">
        <f>Data!BO1013-Data!DV1013</f>
        <v>0</v>
      </c>
      <c r="BL1013" s="20">
        <f>Data!BP1013-Data!DW1013</f>
        <v>0</v>
      </c>
      <c r="BM1013" s="20">
        <f>Data!BQ1013-Data!DX1013</f>
        <v>0</v>
      </c>
      <c r="BN1013" s="20">
        <f>Data!BR1013-Data!DY1013</f>
        <v>0</v>
      </c>
      <c r="BO1013" s="20">
        <f>Data!BS1013-Data!DZ1013</f>
        <v>0</v>
      </c>
      <c r="BP1013" s="20">
        <f>Data!BT1013-Data!EA1013</f>
        <v>0</v>
      </c>
      <c r="BQ1013" s="20">
        <f>Data!BU1013-Data!EB1013</f>
        <v>0</v>
      </c>
      <c r="BR1013" s="20">
        <f>Data!BV1013-Data!EC1013</f>
        <v>0</v>
      </c>
      <c r="BS1013" s="20">
        <f>Data!BW1013-Data!ED1013</f>
        <v>0</v>
      </c>
      <c r="BT1013" s="20">
        <f>Data!BX1013-Data!EE1013</f>
        <v>0</v>
      </c>
      <c r="BU1013" s="20">
        <f>Data!BY1013-Data!EF1013</f>
        <v>0</v>
      </c>
      <c r="BV1013" s="20">
        <f>Data!BZ1013-Data!EG1013</f>
        <v>0</v>
      </c>
      <c r="BW1013" s="20">
        <f>Data!CA1013-Data!EH1013</f>
        <v>0</v>
      </c>
      <c r="BX1013" s="20">
        <f>Data!CB1013-Data!EI1013</f>
        <v>0</v>
      </c>
      <c r="BY1013" s="20">
        <f>Data!CC1013-Data!EJ1013</f>
        <v>0</v>
      </c>
      <c r="BZ1013" s="20">
        <f>Data!EK1013</f>
        <v>0</v>
      </c>
      <c r="CA1013" s="20">
        <f>Data!EL1013</f>
        <v>0</v>
      </c>
      <c r="CB1013" s="20">
        <f>Data!EM1013</f>
        <v>0</v>
      </c>
      <c r="CC1013" s="20">
        <f>Data!EN1013</f>
        <v>0</v>
      </c>
      <c r="CD1013" s="20">
        <f>Data!EO1013</f>
        <v>0</v>
      </c>
      <c r="CE1013" s="20">
        <f>Data!EP1013</f>
        <v>0</v>
      </c>
      <c r="CF1013" s="50" t="str">
        <f>IF(ISBLANK(Data!EQ1013), "", Data!EQ1013)</f>
        <v/>
      </c>
      <c r="CG1013" s="50" t="str">
        <f>IF(ISBLANK(Data!ER1013), "", Data!ER1013)</f>
        <v/>
      </c>
      <c r="CH1013" s="61" t="str">
        <f>IF(ISBLANK(Data!ES1013), "", Data!ES1013)</f>
        <v/>
      </c>
      <c r="CI1013" s="61" t="str">
        <f>IF(ISBLANK(Data!ET1013), "", Data!ET1013)</f>
        <v/>
      </c>
    </row>
    <row r="1014" spans="1:87" x14ac:dyDescent="0.45">
      <c r="A1014" s="50" t="str">
        <f>IF(ISBLANK(Data!A1014), "", Data!A1014)</f>
        <v/>
      </c>
      <c r="B1014" s="50" t="str">
        <f>IF(ISBLANK(Data!B1014), "", Data!B1014)</f>
        <v/>
      </c>
      <c r="C1014" s="50" t="str">
        <f>IF(ISBLANK(Data!C1014), "", Data!C1014)</f>
        <v/>
      </c>
      <c r="D1014" s="50" t="str">
        <f>IF(ISBLANK(Data!D1014), "", Data!D1014)</f>
        <v/>
      </c>
      <c r="E1014" s="50" t="str">
        <f>IF(ISBLANK(Data!E1014), "", Data!E1014)</f>
        <v/>
      </c>
      <c r="F1014" s="50" t="str">
        <f>IF(ISBLANK(Data!F1014), "", Data!F1014)</f>
        <v/>
      </c>
      <c r="G1014" s="50" t="str">
        <f>IF(ISBLANK(Data!G1014), "", Data!G1014)</f>
        <v/>
      </c>
      <c r="H1014" s="50" t="str">
        <f>IF(ISBLANK(Data!H1014), "", Data!H1014)</f>
        <v/>
      </c>
      <c r="I1014" s="50" t="str">
        <f>IF(ISBLANK(Data!I1014), "", Data!I1014)</f>
        <v/>
      </c>
      <c r="J1014" s="50" t="str">
        <f>IF(ISBLANK(Data!J1014), "", Data!J1014)</f>
        <v/>
      </c>
      <c r="K1014" s="50" t="str">
        <f>IF(ISBLANK(Data!K1014), "", Data!K1014)</f>
        <v/>
      </c>
      <c r="L1014" s="50" t="str">
        <f>IF(ISBLANK(Data!L1014), "", Data!L1014)</f>
        <v/>
      </c>
      <c r="M1014" s="50" t="str">
        <f>IF(ISBLANK(Data!M1014), "", Data!M1014)</f>
        <v/>
      </c>
      <c r="N1014" s="50" t="str">
        <f>IF(ISBLANK(Data!N1014), "", Data!N1014)</f>
        <v/>
      </c>
      <c r="O1014" s="50" t="str">
        <f>IF(ISBLANK(Data!O1014), "", Data!O1014)</f>
        <v/>
      </c>
      <c r="P1014" s="50" t="str">
        <f>IF(ISBLANK(Data!P1014), "", Data!P1014)</f>
        <v/>
      </c>
      <c r="Q1014" s="50" t="str">
        <f>IF(ISBLANK(Data!Q1014), "", Data!Q1014)</f>
        <v/>
      </c>
      <c r="R1014" s="50" t="str">
        <f>IF(ISBLANK(Data!R1014), "", Data!R1014)</f>
        <v/>
      </c>
      <c r="S1014" s="20">
        <f>Data!W1014-Data!CD1014</f>
        <v>0</v>
      </c>
      <c r="T1014" s="20">
        <f>Data!X1014-Data!CE1014</f>
        <v>0</v>
      </c>
      <c r="U1014" s="20">
        <f>Data!Y1014-Data!CF1014</f>
        <v>0</v>
      </c>
      <c r="V1014" s="20">
        <f>Data!Z1014-Data!CG1014</f>
        <v>0</v>
      </c>
      <c r="W1014" s="20">
        <f>Data!AA1014-Data!CH1014</f>
        <v>0</v>
      </c>
      <c r="X1014" s="20">
        <f>Data!AB1014-Data!CI1014</f>
        <v>0</v>
      </c>
      <c r="Y1014" s="20">
        <f>Data!AC1014-Data!CJ1014</f>
        <v>0</v>
      </c>
      <c r="Z1014" s="20">
        <f>Data!AD1014-Data!CK1014</f>
        <v>0</v>
      </c>
      <c r="AA1014" s="20">
        <f>Data!AE1014-Data!CL1014</f>
        <v>0</v>
      </c>
      <c r="AB1014" s="20">
        <f>Data!AF1014-Data!CM1014</f>
        <v>0</v>
      </c>
      <c r="AC1014" s="20">
        <f>Data!AG1014-Data!CN1014</f>
        <v>0</v>
      </c>
      <c r="AD1014" s="20">
        <f>Data!AH1014-Data!CO1014</f>
        <v>0</v>
      </c>
      <c r="AE1014" s="20">
        <f>Data!AI1014-Data!CP1014</f>
        <v>0</v>
      </c>
      <c r="AF1014" s="20">
        <f>Data!AJ1014-Data!CQ1014</f>
        <v>0</v>
      </c>
      <c r="AG1014" s="20">
        <f>Data!AK1014-Data!CR1014</f>
        <v>0</v>
      </c>
      <c r="AH1014" s="20">
        <f>Data!AL1014-Data!CS1014</f>
        <v>0</v>
      </c>
      <c r="AI1014" s="20">
        <f>Data!AM1014-Data!CT1014</f>
        <v>0</v>
      </c>
      <c r="AJ1014" s="20">
        <f>Data!AN1014-Data!CU1014</f>
        <v>0</v>
      </c>
      <c r="AK1014" s="20">
        <f>Data!AO1014-Data!CV1014</f>
        <v>0</v>
      </c>
      <c r="AL1014" s="20">
        <f>Data!AP1014-Data!CW1014</f>
        <v>0</v>
      </c>
      <c r="AM1014" s="20">
        <f>Data!AQ1014-Data!CX1014</f>
        <v>0</v>
      </c>
      <c r="AN1014" s="20">
        <f>Data!AR1014-Data!CY1014</f>
        <v>0</v>
      </c>
      <c r="AO1014" s="20">
        <f>Data!AS1014-Data!CZ1014</f>
        <v>0</v>
      </c>
      <c r="AP1014" s="20">
        <f>Data!AT1014-Data!DA1014</f>
        <v>0</v>
      </c>
      <c r="AQ1014" s="20">
        <f>Data!AU1014-Data!DB1014</f>
        <v>0</v>
      </c>
      <c r="AR1014" s="20">
        <f>Data!AV1014-Data!DC1014</f>
        <v>0</v>
      </c>
      <c r="AS1014" s="20">
        <f>Data!AW1014-Data!DD1014</f>
        <v>0</v>
      </c>
      <c r="AT1014" s="20">
        <f>Data!AX1014-Data!DE1014</f>
        <v>0</v>
      </c>
      <c r="AU1014" s="20">
        <f>Data!AY1014-Data!DF1014</f>
        <v>0</v>
      </c>
      <c r="AV1014" s="20">
        <f>Data!AZ1014-Data!DG1014</f>
        <v>0</v>
      </c>
      <c r="AW1014" s="20">
        <f>Data!BA1014-Data!DH1014</f>
        <v>0</v>
      </c>
      <c r="AX1014" s="20">
        <f>Data!BB1014-Data!DI1014</f>
        <v>0</v>
      </c>
      <c r="AY1014" s="20">
        <f>Data!BC1014-Data!DJ1014</f>
        <v>0</v>
      </c>
      <c r="AZ1014" s="20">
        <f>Data!BD1014-Data!DK1014</f>
        <v>0</v>
      </c>
      <c r="BA1014" s="20">
        <f>Data!BE1014-Data!DL1014</f>
        <v>0</v>
      </c>
      <c r="BB1014" s="20">
        <f>Data!BF1014-Data!DM1014</f>
        <v>0</v>
      </c>
      <c r="BC1014" s="20">
        <f>Data!BG1014-Data!DN1014</f>
        <v>0</v>
      </c>
      <c r="BD1014" s="20">
        <f>Data!BH1014-Data!DO1014</f>
        <v>0</v>
      </c>
      <c r="BE1014" s="20">
        <f>Data!BI1014-Data!DP1014</f>
        <v>0</v>
      </c>
      <c r="BF1014" s="20">
        <f>Data!BJ1014-Data!DQ1014</f>
        <v>0</v>
      </c>
      <c r="BG1014" s="20">
        <f>Data!BK1014-Data!DR1014</f>
        <v>0</v>
      </c>
      <c r="BH1014" s="20">
        <f>Data!BL1014-Data!DS1014</f>
        <v>0</v>
      </c>
      <c r="BI1014" s="20">
        <f>Data!BM1014-Data!DT1014</f>
        <v>0</v>
      </c>
      <c r="BJ1014" s="20">
        <f>Data!BN1014-Data!DU1014</f>
        <v>0</v>
      </c>
      <c r="BK1014" s="20">
        <f>Data!BO1014-Data!DV1014</f>
        <v>0</v>
      </c>
      <c r="BL1014" s="20">
        <f>Data!BP1014-Data!DW1014</f>
        <v>0</v>
      </c>
      <c r="BM1014" s="20">
        <f>Data!BQ1014-Data!DX1014</f>
        <v>0</v>
      </c>
      <c r="BN1014" s="20">
        <f>Data!BR1014-Data!DY1014</f>
        <v>0</v>
      </c>
      <c r="BO1014" s="20">
        <f>Data!BS1014-Data!DZ1014</f>
        <v>0</v>
      </c>
      <c r="BP1014" s="20">
        <f>Data!BT1014-Data!EA1014</f>
        <v>0</v>
      </c>
      <c r="BQ1014" s="20">
        <f>Data!BU1014-Data!EB1014</f>
        <v>0</v>
      </c>
      <c r="BR1014" s="20">
        <f>Data!BV1014-Data!EC1014</f>
        <v>0</v>
      </c>
      <c r="BS1014" s="20">
        <f>Data!BW1014-Data!ED1014</f>
        <v>0</v>
      </c>
      <c r="BT1014" s="20">
        <f>Data!BX1014-Data!EE1014</f>
        <v>0</v>
      </c>
      <c r="BU1014" s="20">
        <f>Data!BY1014-Data!EF1014</f>
        <v>0</v>
      </c>
      <c r="BV1014" s="20">
        <f>Data!BZ1014-Data!EG1014</f>
        <v>0</v>
      </c>
      <c r="BW1014" s="20">
        <f>Data!CA1014-Data!EH1014</f>
        <v>0</v>
      </c>
      <c r="BX1014" s="20">
        <f>Data!CB1014-Data!EI1014</f>
        <v>0</v>
      </c>
      <c r="BY1014" s="20">
        <f>Data!CC1014-Data!EJ1014</f>
        <v>0</v>
      </c>
      <c r="BZ1014" s="20">
        <f>Data!EK1014</f>
        <v>0</v>
      </c>
      <c r="CA1014" s="20">
        <f>Data!EL1014</f>
        <v>0</v>
      </c>
      <c r="CB1014" s="20">
        <f>Data!EM1014</f>
        <v>0</v>
      </c>
      <c r="CC1014" s="20">
        <f>Data!EN1014</f>
        <v>0</v>
      </c>
      <c r="CD1014" s="20">
        <f>Data!EO1014</f>
        <v>0</v>
      </c>
      <c r="CE1014" s="20">
        <f>Data!EP1014</f>
        <v>0</v>
      </c>
      <c r="CF1014" s="50" t="str">
        <f>IF(ISBLANK(Data!EQ1014), "", Data!EQ1014)</f>
        <v/>
      </c>
      <c r="CG1014" s="50" t="str">
        <f>IF(ISBLANK(Data!ER1014), "", Data!ER1014)</f>
        <v/>
      </c>
      <c r="CH1014" s="61" t="str">
        <f>IF(ISBLANK(Data!ES1014), "", Data!ES1014)</f>
        <v/>
      </c>
      <c r="CI1014" s="61" t="str">
        <f>IF(ISBLANK(Data!ET1014), "", Data!ET1014)</f>
        <v/>
      </c>
    </row>
    <row r="1015" spans="1:87" x14ac:dyDescent="0.45">
      <c r="A1015" s="50" t="str">
        <f>IF(ISBLANK(Data!A1015), "", Data!A1015)</f>
        <v/>
      </c>
      <c r="B1015" s="50" t="str">
        <f>IF(ISBLANK(Data!B1015), "", Data!B1015)</f>
        <v/>
      </c>
      <c r="C1015" s="50" t="str">
        <f>IF(ISBLANK(Data!C1015), "", Data!C1015)</f>
        <v/>
      </c>
      <c r="D1015" s="50" t="str">
        <f>IF(ISBLANK(Data!D1015), "", Data!D1015)</f>
        <v/>
      </c>
      <c r="E1015" s="50" t="str">
        <f>IF(ISBLANK(Data!E1015), "", Data!E1015)</f>
        <v/>
      </c>
      <c r="F1015" s="50" t="str">
        <f>IF(ISBLANK(Data!F1015), "", Data!F1015)</f>
        <v/>
      </c>
      <c r="G1015" s="50" t="str">
        <f>IF(ISBLANK(Data!G1015), "", Data!G1015)</f>
        <v/>
      </c>
      <c r="H1015" s="50" t="str">
        <f>IF(ISBLANK(Data!H1015), "", Data!H1015)</f>
        <v/>
      </c>
      <c r="I1015" s="50" t="str">
        <f>IF(ISBLANK(Data!I1015), "", Data!I1015)</f>
        <v/>
      </c>
      <c r="J1015" s="50" t="str">
        <f>IF(ISBLANK(Data!J1015), "", Data!J1015)</f>
        <v/>
      </c>
      <c r="K1015" s="50" t="str">
        <f>IF(ISBLANK(Data!K1015), "", Data!K1015)</f>
        <v/>
      </c>
      <c r="L1015" s="50" t="str">
        <f>IF(ISBLANK(Data!L1015), "", Data!L1015)</f>
        <v/>
      </c>
      <c r="M1015" s="50" t="str">
        <f>IF(ISBLANK(Data!M1015), "", Data!M1015)</f>
        <v/>
      </c>
      <c r="N1015" s="50" t="str">
        <f>IF(ISBLANK(Data!N1015), "", Data!N1015)</f>
        <v/>
      </c>
      <c r="O1015" s="50" t="str">
        <f>IF(ISBLANK(Data!O1015), "", Data!O1015)</f>
        <v/>
      </c>
      <c r="P1015" s="50" t="str">
        <f>IF(ISBLANK(Data!P1015), "", Data!P1015)</f>
        <v/>
      </c>
      <c r="Q1015" s="50" t="str">
        <f>IF(ISBLANK(Data!Q1015), "", Data!Q1015)</f>
        <v/>
      </c>
      <c r="R1015" s="50" t="str">
        <f>IF(ISBLANK(Data!R1015), "", Data!R1015)</f>
        <v/>
      </c>
      <c r="S1015" s="20">
        <f>Data!W1015-Data!CD1015</f>
        <v>0</v>
      </c>
      <c r="T1015" s="20">
        <f>Data!X1015-Data!CE1015</f>
        <v>0</v>
      </c>
      <c r="U1015" s="20">
        <f>Data!Y1015-Data!CF1015</f>
        <v>0</v>
      </c>
      <c r="V1015" s="20">
        <f>Data!Z1015-Data!CG1015</f>
        <v>0</v>
      </c>
      <c r="W1015" s="20">
        <f>Data!AA1015-Data!CH1015</f>
        <v>0</v>
      </c>
      <c r="X1015" s="20">
        <f>Data!AB1015-Data!CI1015</f>
        <v>0</v>
      </c>
      <c r="Y1015" s="20">
        <f>Data!AC1015-Data!CJ1015</f>
        <v>0</v>
      </c>
      <c r="Z1015" s="20">
        <f>Data!AD1015-Data!CK1015</f>
        <v>0</v>
      </c>
      <c r="AA1015" s="20">
        <f>Data!AE1015-Data!CL1015</f>
        <v>0</v>
      </c>
      <c r="AB1015" s="20">
        <f>Data!AF1015-Data!CM1015</f>
        <v>0</v>
      </c>
      <c r="AC1015" s="20">
        <f>Data!AG1015-Data!CN1015</f>
        <v>0</v>
      </c>
      <c r="AD1015" s="20">
        <f>Data!AH1015-Data!CO1015</f>
        <v>0</v>
      </c>
      <c r="AE1015" s="20">
        <f>Data!AI1015-Data!CP1015</f>
        <v>0</v>
      </c>
      <c r="AF1015" s="20">
        <f>Data!AJ1015-Data!CQ1015</f>
        <v>0</v>
      </c>
      <c r="AG1015" s="20">
        <f>Data!AK1015-Data!CR1015</f>
        <v>0</v>
      </c>
      <c r="AH1015" s="20">
        <f>Data!AL1015-Data!CS1015</f>
        <v>0</v>
      </c>
      <c r="AI1015" s="20">
        <f>Data!AM1015-Data!CT1015</f>
        <v>0</v>
      </c>
      <c r="AJ1015" s="20">
        <f>Data!AN1015-Data!CU1015</f>
        <v>0</v>
      </c>
      <c r="AK1015" s="20">
        <f>Data!AO1015-Data!CV1015</f>
        <v>0</v>
      </c>
      <c r="AL1015" s="20">
        <f>Data!AP1015-Data!CW1015</f>
        <v>0</v>
      </c>
      <c r="AM1015" s="20">
        <f>Data!AQ1015-Data!CX1015</f>
        <v>0</v>
      </c>
      <c r="AN1015" s="20">
        <f>Data!AR1015-Data!CY1015</f>
        <v>0</v>
      </c>
      <c r="AO1015" s="20">
        <f>Data!AS1015-Data!CZ1015</f>
        <v>0</v>
      </c>
      <c r="AP1015" s="20">
        <f>Data!AT1015-Data!DA1015</f>
        <v>0</v>
      </c>
      <c r="AQ1015" s="20">
        <f>Data!AU1015-Data!DB1015</f>
        <v>0</v>
      </c>
      <c r="AR1015" s="20">
        <f>Data!AV1015-Data!DC1015</f>
        <v>0</v>
      </c>
      <c r="AS1015" s="20">
        <f>Data!AW1015-Data!DD1015</f>
        <v>0</v>
      </c>
      <c r="AT1015" s="20">
        <f>Data!AX1015-Data!DE1015</f>
        <v>0</v>
      </c>
      <c r="AU1015" s="20">
        <f>Data!AY1015-Data!DF1015</f>
        <v>0</v>
      </c>
      <c r="AV1015" s="20">
        <f>Data!AZ1015-Data!DG1015</f>
        <v>0</v>
      </c>
      <c r="AW1015" s="20">
        <f>Data!BA1015-Data!DH1015</f>
        <v>0</v>
      </c>
      <c r="AX1015" s="20">
        <f>Data!BB1015-Data!DI1015</f>
        <v>0</v>
      </c>
      <c r="AY1015" s="20">
        <f>Data!BC1015-Data!DJ1015</f>
        <v>0</v>
      </c>
      <c r="AZ1015" s="20">
        <f>Data!BD1015-Data!DK1015</f>
        <v>0</v>
      </c>
      <c r="BA1015" s="20">
        <f>Data!BE1015-Data!DL1015</f>
        <v>0</v>
      </c>
      <c r="BB1015" s="20">
        <f>Data!BF1015-Data!DM1015</f>
        <v>0</v>
      </c>
      <c r="BC1015" s="20">
        <f>Data!BG1015-Data!DN1015</f>
        <v>0</v>
      </c>
      <c r="BD1015" s="20">
        <f>Data!BH1015-Data!DO1015</f>
        <v>0</v>
      </c>
      <c r="BE1015" s="20">
        <f>Data!BI1015-Data!DP1015</f>
        <v>0</v>
      </c>
      <c r="BF1015" s="20">
        <f>Data!BJ1015-Data!DQ1015</f>
        <v>0</v>
      </c>
      <c r="BG1015" s="20">
        <f>Data!BK1015-Data!DR1015</f>
        <v>0</v>
      </c>
      <c r="BH1015" s="20">
        <f>Data!BL1015-Data!DS1015</f>
        <v>0</v>
      </c>
      <c r="BI1015" s="20">
        <f>Data!BM1015-Data!DT1015</f>
        <v>0</v>
      </c>
      <c r="BJ1015" s="20">
        <f>Data!BN1015-Data!DU1015</f>
        <v>0</v>
      </c>
      <c r="BK1015" s="20">
        <f>Data!BO1015-Data!DV1015</f>
        <v>0</v>
      </c>
      <c r="BL1015" s="20">
        <f>Data!BP1015-Data!DW1015</f>
        <v>0</v>
      </c>
      <c r="BM1015" s="20">
        <f>Data!BQ1015-Data!DX1015</f>
        <v>0</v>
      </c>
      <c r="BN1015" s="20">
        <f>Data!BR1015-Data!DY1015</f>
        <v>0</v>
      </c>
      <c r="BO1015" s="20">
        <f>Data!BS1015-Data!DZ1015</f>
        <v>0</v>
      </c>
      <c r="BP1015" s="20">
        <f>Data!BT1015-Data!EA1015</f>
        <v>0</v>
      </c>
      <c r="BQ1015" s="20">
        <f>Data!BU1015-Data!EB1015</f>
        <v>0</v>
      </c>
      <c r="BR1015" s="20">
        <f>Data!BV1015-Data!EC1015</f>
        <v>0</v>
      </c>
      <c r="BS1015" s="20">
        <f>Data!BW1015-Data!ED1015</f>
        <v>0</v>
      </c>
      <c r="BT1015" s="20">
        <f>Data!BX1015-Data!EE1015</f>
        <v>0</v>
      </c>
      <c r="BU1015" s="20">
        <f>Data!BY1015-Data!EF1015</f>
        <v>0</v>
      </c>
      <c r="BV1015" s="20">
        <f>Data!BZ1015-Data!EG1015</f>
        <v>0</v>
      </c>
      <c r="BW1015" s="20">
        <f>Data!CA1015-Data!EH1015</f>
        <v>0</v>
      </c>
      <c r="BX1015" s="20">
        <f>Data!CB1015-Data!EI1015</f>
        <v>0</v>
      </c>
      <c r="BY1015" s="20">
        <f>Data!CC1015-Data!EJ1015</f>
        <v>0</v>
      </c>
      <c r="BZ1015" s="20">
        <f>Data!EK1015</f>
        <v>0</v>
      </c>
      <c r="CA1015" s="20">
        <f>Data!EL1015</f>
        <v>0</v>
      </c>
      <c r="CB1015" s="20">
        <f>Data!EM1015</f>
        <v>0</v>
      </c>
      <c r="CC1015" s="20">
        <f>Data!EN1015</f>
        <v>0</v>
      </c>
      <c r="CD1015" s="20">
        <f>Data!EO1015</f>
        <v>0</v>
      </c>
      <c r="CE1015" s="20">
        <f>Data!EP1015</f>
        <v>0</v>
      </c>
      <c r="CF1015" s="50" t="str">
        <f>IF(ISBLANK(Data!EQ1015), "", Data!EQ1015)</f>
        <v/>
      </c>
      <c r="CG1015" s="50" t="str">
        <f>IF(ISBLANK(Data!ER1015), "", Data!ER1015)</f>
        <v/>
      </c>
      <c r="CH1015" s="61" t="str">
        <f>IF(ISBLANK(Data!ES1015), "", Data!ES1015)</f>
        <v/>
      </c>
      <c r="CI1015" s="61" t="str">
        <f>IF(ISBLANK(Data!ET1015), "", Data!ET1015)</f>
        <v/>
      </c>
    </row>
    <row r="1016" spans="1:87" x14ac:dyDescent="0.45">
      <c r="A1016" s="50" t="str">
        <f>IF(ISBLANK(Data!A1016), "", Data!A1016)</f>
        <v/>
      </c>
      <c r="B1016" s="50" t="str">
        <f>IF(ISBLANK(Data!B1016), "", Data!B1016)</f>
        <v/>
      </c>
      <c r="C1016" s="50" t="str">
        <f>IF(ISBLANK(Data!C1016), "", Data!C1016)</f>
        <v/>
      </c>
      <c r="D1016" s="50" t="str">
        <f>IF(ISBLANK(Data!D1016), "", Data!D1016)</f>
        <v/>
      </c>
      <c r="E1016" s="50" t="str">
        <f>IF(ISBLANK(Data!E1016), "", Data!E1016)</f>
        <v/>
      </c>
      <c r="F1016" s="50" t="str">
        <f>IF(ISBLANK(Data!F1016), "", Data!F1016)</f>
        <v/>
      </c>
      <c r="G1016" s="50" t="str">
        <f>IF(ISBLANK(Data!G1016), "", Data!G1016)</f>
        <v/>
      </c>
      <c r="H1016" s="50" t="str">
        <f>IF(ISBLANK(Data!H1016), "", Data!H1016)</f>
        <v/>
      </c>
      <c r="I1016" s="50" t="str">
        <f>IF(ISBLANK(Data!I1016), "", Data!I1016)</f>
        <v/>
      </c>
      <c r="J1016" s="50" t="str">
        <f>IF(ISBLANK(Data!J1016), "", Data!J1016)</f>
        <v/>
      </c>
      <c r="K1016" s="50" t="str">
        <f>IF(ISBLANK(Data!K1016), "", Data!K1016)</f>
        <v/>
      </c>
      <c r="L1016" s="50" t="str">
        <f>IF(ISBLANK(Data!L1016), "", Data!L1016)</f>
        <v/>
      </c>
      <c r="M1016" s="50" t="str">
        <f>IF(ISBLANK(Data!M1016), "", Data!M1016)</f>
        <v/>
      </c>
      <c r="N1016" s="50" t="str">
        <f>IF(ISBLANK(Data!N1016), "", Data!N1016)</f>
        <v/>
      </c>
      <c r="O1016" s="50" t="str">
        <f>IF(ISBLANK(Data!O1016), "", Data!O1016)</f>
        <v/>
      </c>
      <c r="P1016" s="50" t="str">
        <f>IF(ISBLANK(Data!P1016), "", Data!P1016)</f>
        <v/>
      </c>
      <c r="Q1016" s="50" t="str">
        <f>IF(ISBLANK(Data!Q1016), "", Data!Q1016)</f>
        <v/>
      </c>
      <c r="R1016" s="50" t="str">
        <f>IF(ISBLANK(Data!R1016), "", Data!R1016)</f>
        <v/>
      </c>
      <c r="S1016" s="20">
        <f>Data!W1016-Data!CD1016</f>
        <v>0</v>
      </c>
      <c r="T1016" s="20">
        <f>Data!X1016-Data!CE1016</f>
        <v>0</v>
      </c>
      <c r="U1016" s="20">
        <f>Data!Y1016-Data!CF1016</f>
        <v>0</v>
      </c>
      <c r="V1016" s="20">
        <f>Data!Z1016-Data!CG1016</f>
        <v>0</v>
      </c>
      <c r="W1016" s="20">
        <f>Data!AA1016-Data!CH1016</f>
        <v>0</v>
      </c>
      <c r="X1016" s="20">
        <f>Data!AB1016-Data!CI1016</f>
        <v>0</v>
      </c>
      <c r="Y1016" s="20">
        <f>Data!AC1016-Data!CJ1016</f>
        <v>0</v>
      </c>
      <c r="Z1016" s="20">
        <f>Data!AD1016-Data!CK1016</f>
        <v>0</v>
      </c>
      <c r="AA1016" s="20">
        <f>Data!AE1016-Data!CL1016</f>
        <v>0</v>
      </c>
      <c r="AB1016" s="20">
        <f>Data!AF1016-Data!CM1016</f>
        <v>0</v>
      </c>
      <c r="AC1016" s="20">
        <f>Data!AG1016-Data!CN1016</f>
        <v>0</v>
      </c>
      <c r="AD1016" s="20">
        <f>Data!AH1016-Data!CO1016</f>
        <v>0</v>
      </c>
      <c r="AE1016" s="20">
        <f>Data!AI1016-Data!CP1016</f>
        <v>0</v>
      </c>
      <c r="AF1016" s="20">
        <f>Data!AJ1016-Data!CQ1016</f>
        <v>0</v>
      </c>
      <c r="AG1016" s="20">
        <f>Data!AK1016-Data!CR1016</f>
        <v>0</v>
      </c>
      <c r="AH1016" s="20">
        <f>Data!AL1016-Data!CS1016</f>
        <v>0</v>
      </c>
      <c r="AI1016" s="20">
        <f>Data!AM1016-Data!CT1016</f>
        <v>0</v>
      </c>
      <c r="AJ1016" s="20">
        <f>Data!AN1016-Data!CU1016</f>
        <v>0</v>
      </c>
      <c r="AK1016" s="20">
        <f>Data!AO1016-Data!CV1016</f>
        <v>0</v>
      </c>
      <c r="AL1016" s="20">
        <f>Data!AP1016-Data!CW1016</f>
        <v>0</v>
      </c>
      <c r="AM1016" s="20">
        <f>Data!AQ1016-Data!CX1016</f>
        <v>0</v>
      </c>
      <c r="AN1016" s="20">
        <f>Data!AR1016-Data!CY1016</f>
        <v>0</v>
      </c>
      <c r="AO1016" s="20">
        <f>Data!AS1016-Data!CZ1016</f>
        <v>0</v>
      </c>
      <c r="AP1016" s="20">
        <f>Data!AT1016-Data!DA1016</f>
        <v>0</v>
      </c>
      <c r="AQ1016" s="20">
        <f>Data!AU1016-Data!DB1016</f>
        <v>0</v>
      </c>
      <c r="AR1016" s="20">
        <f>Data!AV1016-Data!DC1016</f>
        <v>0</v>
      </c>
      <c r="AS1016" s="20">
        <f>Data!AW1016-Data!DD1016</f>
        <v>0</v>
      </c>
      <c r="AT1016" s="20">
        <f>Data!AX1016-Data!DE1016</f>
        <v>0</v>
      </c>
      <c r="AU1016" s="20">
        <f>Data!AY1016-Data!DF1016</f>
        <v>0</v>
      </c>
      <c r="AV1016" s="20">
        <f>Data!AZ1016-Data!DG1016</f>
        <v>0</v>
      </c>
      <c r="AW1016" s="20">
        <f>Data!BA1016-Data!DH1016</f>
        <v>0</v>
      </c>
      <c r="AX1016" s="20">
        <f>Data!BB1016-Data!DI1016</f>
        <v>0</v>
      </c>
      <c r="AY1016" s="20">
        <f>Data!BC1016-Data!DJ1016</f>
        <v>0</v>
      </c>
      <c r="AZ1016" s="20">
        <f>Data!BD1016-Data!DK1016</f>
        <v>0</v>
      </c>
      <c r="BA1016" s="20">
        <f>Data!BE1016-Data!DL1016</f>
        <v>0</v>
      </c>
      <c r="BB1016" s="20">
        <f>Data!BF1016-Data!DM1016</f>
        <v>0</v>
      </c>
      <c r="BC1016" s="20">
        <f>Data!BG1016-Data!DN1016</f>
        <v>0</v>
      </c>
      <c r="BD1016" s="20">
        <f>Data!BH1016-Data!DO1016</f>
        <v>0</v>
      </c>
      <c r="BE1016" s="20">
        <f>Data!BI1016-Data!DP1016</f>
        <v>0</v>
      </c>
      <c r="BF1016" s="20">
        <f>Data!BJ1016-Data!DQ1016</f>
        <v>0</v>
      </c>
      <c r="BG1016" s="20">
        <f>Data!BK1016-Data!DR1016</f>
        <v>0</v>
      </c>
      <c r="BH1016" s="20">
        <f>Data!BL1016-Data!DS1016</f>
        <v>0</v>
      </c>
      <c r="BI1016" s="20">
        <f>Data!BM1016-Data!DT1016</f>
        <v>0</v>
      </c>
      <c r="BJ1016" s="20">
        <f>Data!BN1016-Data!DU1016</f>
        <v>0</v>
      </c>
      <c r="BK1016" s="20">
        <f>Data!BO1016-Data!DV1016</f>
        <v>0</v>
      </c>
      <c r="BL1016" s="20">
        <f>Data!BP1016-Data!DW1016</f>
        <v>0</v>
      </c>
      <c r="BM1016" s="20">
        <f>Data!BQ1016-Data!DX1016</f>
        <v>0</v>
      </c>
      <c r="BN1016" s="20">
        <f>Data!BR1016-Data!DY1016</f>
        <v>0</v>
      </c>
      <c r="BO1016" s="20">
        <f>Data!BS1016-Data!DZ1016</f>
        <v>0</v>
      </c>
      <c r="BP1016" s="20">
        <f>Data!BT1016-Data!EA1016</f>
        <v>0</v>
      </c>
      <c r="BQ1016" s="20">
        <f>Data!BU1016-Data!EB1016</f>
        <v>0</v>
      </c>
      <c r="BR1016" s="20">
        <f>Data!BV1016-Data!EC1016</f>
        <v>0</v>
      </c>
      <c r="BS1016" s="20">
        <f>Data!BW1016-Data!ED1016</f>
        <v>0</v>
      </c>
      <c r="BT1016" s="20">
        <f>Data!BX1016-Data!EE1016</f>
        <v>0</v>
      </c>
      <c r="BU1016" s="20">
        <f>Data!BY1016-Data!EF1016</f>
        <v>0</v>
      </c>
      <c r="BV1016" s="20">
        <f>Data!BZ1016-Data!EG1016</f>
        <v>0</v>
      </c>
      <c r="BW1016" s="20">
        <f>Data!CA1016-Data!EH1016</f>
        <v>0</v>
      </c>
      <c r="BX1016" s="20">
        <f>Data!CB1016-Data!EI1016</f>
        <v>0</v>
      </c>
      <c r="BY1016" s="20">
        <f>Data!CC1016-Data!EJ1016</f>
        <v>0</v>
      </c>
      <c r="BZ1016" s="20">
        <f>Data!EK1016</f>
        <v>0</v>
      </c>
      <c r="CA1016" s="20">
        <f>Data!EL1016</f>
        <v>0</v>
      </c>
      <c r="CB1016" s="20">
        <f>Data!EM1016</f>
        <v>0</v>
      </c>
      <c r="CC1016" s="20">
        <f>Data!EN1016</f>
        <v>0</v>
      </c>
      <c r="CD1016" s="20">
        <f>Data!EO1016</f>
        <v>0</v>
      </c>
      <c r="CE1016" s="20">
        <f>Data!EP1016</f>
        <v>0</v>
      </c>
      <c r="CF1016" s="50" t="str">
        <f>IF(ISBLANK(Data!EQ1016), "", Data!EQ1016)</f>
        <v/>
      </c>
      <c r="CG1016" s="50" t="str">
        <f>IF(ISBLANK(Data!ER1016), "", Data!ER1016)</f>
        <v/>
      </c>
      <c r="CH1016" s="61" t="str">
        <f>IF(ISBLANK(Data!ES1016), "", Data!ES1016)</f>
        <v/>
      </c>
      <c r="CI1016" s="61" t="str">
        <f>IF(ISBLANK(Data!ET1016), "", Data!ET1016)</f>
        <v/>
      </c>
    </row>
    <row r="1017" spans="1:87" x14ac:dyDescent="0.45">
      <c r="A1017" s="50" t="str">
        <f>IF(ISBLANK(Data!A1017), "", Data!A1017)</f>
        <v/>
      </c>
      <c r="B1017" s="50" t="str">
        <f>IF(ISBLANK(Data!B1017), "", Data!B1017)</f>
        <v/>
      </c>
      <c r="C1017" s="50" t="str">
        <f>IF(ISBLANK(Data!C1017), "", Data!C1017)</f>
        <v/>
      </c>
      <c r="D1017" s="50" t="str">
        <f>IF(ISBLANK(Data!D1017), "", Data!D1017)</f>
        <v/>
      </c>
      <c r="E1017" s="50" t="str">
        <f>IF(ISBLANK(Data!E1017), "", Data!E1017)</f>
        <v/>
      </c>
      <c r="F1017" s="50" t="str">
        <f>IF(ISBLANK(Data!F1017), "", Data!F1017)</f>
        <v/>
      </c>
      <c r="G1017" s="50" t="str">
        <f>IF(ISBLANK(Data!G1017), "", Data!G1017)</f>
        <v/>
      </c>
      <c r="H1017" s="50" t="str">
        <f>IF(ISBLANK(Data!H1017), "", Data!H1017)</f>
        <v/>
      </c>
      <c r="I1017" s="50" t="str">
        <f>IF(ISBLANK(Data!I1017), "", Data!I1017)</f>
        <v/>
      </c>
      <c r="J1017" s="50" t="str">
        <f>IF(ISBLANK(Data!J1017), "", Data!J1017)</f>
        <v/>
      </c>
      <c r="K1017" s="50" t="str">
        <f>IF(ISBLANK(Data!K1017), "", Data!K1017)</f>
        <v/>
      </c>
      <c r="L1017" s="50" t="str">
        <f>IF(ISBLANK(Data!L1017), "", Data!L1017)</f>
        <v/>
      </c>
      <c r="M1017" s="50" t="str">
        <f>IF(ISBLANK(Data!M1017), "", Data!M1017)</f>
        <v/>
      </c>
      <c r="N1017" s="50" t="str">
        <f>IF(ISBLANK(Data!N1017), "", Data!N1017)</f>
        <v/>
      </c>
      <c r="O1017" s="50" t="str">
        <f>IF(ISBLANK(Data!O1017), "", Data!O1017)</f>
        <v/>
      </c>
      <c r="P1017" s="50" t="str">
        <f>IF(ISBLANK(Data!P1017), "", Data!P1017)</f>
        <v/>
      </c>
      <c r="Q1017" s="50" t="str">
        <f>IF(ISBLANK(Data!Q1017), "", Data!Q1017)</f>
        <v/>
      </c>
      <c r="R1017" s="50" t="str">
        <f>IF(ISBLANK(Data!R1017), "", Data!R1017)</f>
        <v/>
      </c>
      <c r="S1017" s="20">
        <f>Data!W1017-Data!CD1017</f>
        <v>0</v>
      </c>
      <c r="T1017" s="20">
        <f>Data!X1017-Data!CE1017</f>
        <v>0</v>
      </c>
      <c r="U1017" s="20">
        <f>Data!Y1017-Data!CF1017</f>
        <v>0</v>
      </c>
      <c r="V1017" s="20">
        <f>Data!Z1017-Data!CG1017</f>
        <v>0</v>
      </c>
      <c r="W1017" s="20">
        <f>Data!AA1017-Data!CH1017</f>
        <v>0</v>
      </c>
      <c r="X1017" s="20">
        <f>Data!AB1017-Data!CI1017</f>
        <v>0</v>
      </c>
      <c r="Y1017" s="20">
        <f>Data!AC1017-Data!CJ1017</f>
        <v>0</v>
      </c>
      <c r="Z1017" s="20">
        <f>Data!AD1017-Data!CK1017</f>
        <v>0</v>
      </c>
      <c r="AA1017" s="20">
        <f>Data!AE1017-Data!CL1017</f>
        <v>0</v>
      </c>
      <c r="AB1017" s="20">
        <f>Data!AF1017-Data!CM1017</f>
        <v>0</v>
      </c>
      <c r="AC1017" s="20">
        <f>Data!AG1017-Data!CN1017</f>
        <v>0</v>
      </c>
      <c r="AD1017" s="20">
        <f>Data!AH1017-Data!CO1017</f>
        <v>0</v>
      </c>
      <c r="AE1017" s="20">
        <f>Data!AI1017-Data!CP1017</f>
        <v>0</v>
      </c>
      <c r="AF1017" s="20">
        <f>Data!AJ1017-Data!CQ1017</f>
        <v>0</v>
      </c>
      <c r="AG1017" s="20">
        <f>Data!AK1017-Data!CR1017</f>
        <v>0</v>
      </c>
      <c r="AH1017" s="20">
        <f>Data!AL1017-Data!CS1017</f>
        <v>0</v>
      </c>
      <c r="AI1017" s="20">
        <f>Data!AM1017-Data!CT1017</f>
        <v>0</v>
      </c>
      <c r="AJ1017" s="20">
        <f>Data!AN1017-Data!CU1017</f>
        <v>0</v>
      </c>
      <c r="AK1017" s="20">
        <f>Data!AO1017-Data!CV1017</f>
        <v>0</v>
      </c>
      <c r="AL1017" s="20">
        <f>Data!AP1017-Data!CW1017</f>
        <v>0</v>
      </c>
      <c r="AM1017" s="20">
        <f>Data!AQ1017-Data!CX1017</f>
        <v>0</v>
      </c>
      <c r="AN1017" s="20">
        <f>Data!AR1017-Data!CY1017</f>
        <v>0</v>
      </c>
      <c r="AO1017" s="20">
        <f>Data!AS1017-Data!CZ1017</f>
        <v>0</v>
      </c>
      <c r="AP1017" s="20">
        <f>Data!AT1017-Data!DA1017</f>
        <v>0</v>
      </c>
      <c r="AQ1017" s="20">
        <f>Data!AU1017-Data!DB1017</f>
        <v>0</v>
      </c>
      <c r="AR1017" s="20">
        <f>Data!AV1017-Data!DC1017</f>
        <v>0</v>
      </c>
      <c r="AS1017" s="20">
        <f>Data!AW1017-Data!DD1017</f>
        <v>0</v>
      </c>
      <c r="AT1017" s="20">
        <f>Data!AX1017-Data!DE1017</f>
        <v>0</v>
      </c>
      <c r="AU1017" s="20">
        <f>Data!AY1017-Data!DF1017</f>
        <v>0</v>
      </c>
      <c r="AV1017" s="20">
        <f>Data!AZ1017-Data!DG1017</f>
        <v>0</v>
      </c>
      <c r="AW1017" s="20">
        <f>Data!BA1017-Data!DH1017</f>
        <v>0</v>
      </c>
      <c r="AX1017" s="20">
        <f>Data!BB1017-Data!DI1017</f>
        <v>0</v>
      </c>
      <c r="AY1017" s="20">
        <f>Data!BC1017-Data!DJ1017</f>
        <v>0</v>
      </c>
      <c r="AZ1017" s="20">
        <f>Data!BD1017-Data!DK1017</f>
        <v>0</v>
      </c>
      <c r="BA1017" s="20">
        <f>Data!BE1017-Data!DL1017</f>
        <v>0</v>
      </c>
      <c r="BB1017" s="20">
        <f>Data!BF1017-Data!DM1017</f>
        <v>0</v>
      </c>
      <c r="BC1017" s="20">
        <f>Data!BG1017-Data!DN1017</f>
        <v>0</v>
      </c>
      <c r="BD1017" s="20">
        <f>Data!BH1017-Data!DO1017</f>
        <v>0</v>
      </c>
      <c r="BE1017" s="20">
        <f>Data!BI1017-Data!DP1017</f>
        <v>0</v>
      </c>
      <c r="BF1017" s="20">
        <f>Data!BJ1017-Data!DQ1017</f>
        <v>0</v>
      </c>
      <c r="BG1017" s="20">
        <f>Data!BK1017-Data!DR1017</f>
        <v>0</v>
      </c>
      <c r="BH1017" s="20">
        <f>Data!BL1017-Data!DS1017</f>
        <v>0</v>
      </c>
      <c r="BI1017" s="20">
        <f>Data!BM1017-Data!DT1017</f>
        <v>0</v>
      </c>
      <c r="BJ1017" s="20">
        <f>Data!BN1017-Data!DU1017</f>
        <v>0</v>
      </c>
      <c r="BK1017" s="20">
        <f>Data!BO1017-Data!DV1017</f>
        <v>0</v>
      </c>
      <c r="BL1017" s="20">
        <f>Data!BP1017-Data!DW1017</f>
        <v>0</v>
      </c>
      <c r="BM1017" s="20">
        <f>Data!BQ1017-Data!DX1017</f>
        <v>0</v>
      </c>
      <c r="BN1017" s="20">
        <f>Data!BR1017-Data!DY1017</f>
        <v>0</v>
      </c>
      <c r="BO1017" s="20">
        <f>Data!BS1017-Data!DZ1017</f>
        <v>0</v>
      </c>
      <c r="BP1017" s="20">
        <f>Data!BT1017-Data!EA1017</f>
        <v>0</v>
      </c>
      <c r="BQ1017" s="20">
        <f>Data!BU1017-Data!EB1017</f>
        <v>0</v>
      </c>
      <c r="BR1017" s="20">
        <f>Data!BV1017-Data!EC1017</f>
        <v>0</v>
      </c>
      <c r="BS1017" s="20">
        <f>Data!BW1017-Data!ED1017</f>
        <v>0</v>
      </c>
      <c r="BT1017" s="20">
        <f>Data!BX1017-Data!EE1017</f>
        <v>0</v>
      </c>
      <c r="BU1017" s="20">
        <f>Data!BY1017-Data!EF1017</f>
        <v>0</v>
      </c>
      <c r="BV1017" s="20">
        <f>Data!BZ1017-Data!EG1017</f>
        <v>0</v>
      </c>
      <c r="BW1017" s="20">
        <f>Data!CA1017-Data!EH1017</f>
        <v>0</v>
      </c>
      <c r="BX1017" s="20">
        <f>Data!CB1017-Data!EI1017</f>
        <v>0</v>
      </c>
      <c r="BY1017" s="20">
        <f>Data!CC1017-Data!EJ1017</f>
        <v>0</v>
      </c>
      <c r="BZ1017" s="20">
        <f>Data!EK1017</f>
        <v>0</v>
      </c>
      <c r="CA1017" s="20">
        <f>Data!EL1017</f>
        <v>0</v>
      </c>
      <c r="CB1017" s="20">
        <f>Data!EM1017</f>
        <v>0</v>
      </c>
      <c r="CC1017" s="20">
        <f>Data!EN1017</f>
        <v>0</v>
      </c>
      <c r="CD1017" s="20">
        <f>Data!EO1017</f>
        <v>0</v>
      </c>
      <c r="CE1017" s="20">
        <f>Data!EP1017</f>
        <v>0</v>
      </c>
      <c r="CF1017" s="50" t="str">
        <f>IF(ISBLANK(Data!EQ1017), "", Data!EQ1017)</f>
        <v/>
      </c>
      <c r="CG1017" s="50" t="str">
        <f>IF(ISBLANK(Data!ER1017), "", Data!ER1017)</f>
        <v/>
      </c>
      <c r="CH1017" s="61" t="str">
        <f>IF(ISBLANK(Data!ES1017), "", Data!ES1017)</f>
        <v/>
      </c>
      <c r="CI1017" s="61" t="str">
        <f>IF(ISBLANK(Data!ET1017), "", Data!ET1017)</f>
        <v/>
      </c>
    </row>
    <row r="1018" spans="1:87" x14ac:dyDescent="0.45">
      <c r="A1018" s="50" t="str">
        <f>IF(ISBLANK(Data!A1018), "", Data!A1018)</f>
        <v/>
      </c>
      <c r="B1018" s="50" t="str">
        <f>IF(ISBLANK(Data!B1018), "", Data!B1018)</f>
        <v/>
      </c>
      <c r="C1018" s="50" t="str">
        <f>IF(ISBLANK(Data!C1018), "", Data!C1018)</f>
        <v/>
      </c>
      <c r="D1018" s="50" t="str">
        <f>IF(ISBLANK(Data!D1018), "", Data!D1018)</f>
        <v/>
      </c>
      <c r="E1018" s="50" t="str">
        <f>IF(ISBLANK(Data!E1018), "", Data!E1018)</f>
        <v/>
      </c>
      <c r="F1018" s="50" t="str">
        <f>IF(ISBLANK(Data!F1018), "", Data!F1018)</f>
        <v/>
      </c>
      <c r="G1018" s="50" t="str">
        <f>IF(ISBLANK(Data!G1018), "", Data!G1018)</f>
        <v/>
      </c>
      <c r="H1018" s="50" t="str">
        <f>IF(ISBLANK(Data!H1018), "", Data!H1018)</f>
        <v/>
      </c>
      <c r="I1018" s="50" t="str">
        <f>IF(ISBLANK(Data!I1018), "", Data!I1018)</f>
        <v/>
      </c>
      <c r="J1018" s="50" t="str">
        <f>IF(ISBLANK(Data!J1018), "", Data!J1018)</f>
        <v/>
      </c>
      <c r="K1018" s="50" t="str">
        <f>IF(ISBLANK(Data!K1018), "", Data!K1018)</f>
        <v/>
      </c>
      <c r="L1018" s="50" t="str">
        <f>IF(ISBLANK(Data!L1018), "", Data!L1018)</f>
        <v/>
      </c>
      <c r="M1018" s="50" t="str">
        <f>IF(ISBLANK(Data!M1018), "", Data!M1018)</f>
        <v/>
      </c>
      <c r="N1018" s="50" t="str">
        <f>IF(ISBLANK(Data!N1018), "", Data!N1018)</f>
        <v/>
      </c>
      <c r="O1018" s="50" t="str">
        <f>IF(ISBLANK(Data!O1018), "", Data!O1018)</f>
        <v/>
      </c>
      <c r="P1018" s="50" t="str">
        <f>IF(ISBLANK(Data!P1018), "", Data!P1018)</f>
        <v/>
      </c>
      <c r="Q1018" s="50" t="str">
        <f>IF(ISBLANK(Data!Q1018), "", Data!Q1018)</f>
        <v/>
      </c>
      <c r="R1018" s="50" t="str">
        <f>IF(ISBLANK(Data!R1018), "", Data!R1018)</f>
        <v/>
      </c>
      <c r="S1018" s="20">
        <f>Data!W1018-Data!CD1018</f>
        <v>0</v>
      </c>
      <c r="T1018" s="20">
        <f>Data!X1018-Data!CE1018</f>
        <v>0</v>
      </c>
      <c r="U1018" s="20">
        <f>Data!Y1018-Data!CF1018</f>
        <v>0</v>
      </c>
      <c r="V1018" s="20">
        <f>Data!Z1018-Data!CG1018</f>
        <v>0</v>
      </c>
      <c r="W1018" s="20">
        <f>Data!AA1018-Data!CH1018</f>
        <v>0</v>
      </c>
      <c r="X1018" s="20">
        <f>Data!AB1018-Data!CI1018</f>
        <v>0</v>
      </c>
      <c r="Y1018" s="20">
        <f>Data!AC1018-Data!CJ1018</f>
        <v>0</v>
      </c>
      <c r="Z1018" s="20">
        <f>Data!AD1018-Data!CK1018</f>
        <v>0</v>
      </c>
      <c r="AA1018" s="20">
        <f>Data!AE1018-Data!CL1018</f>
        <v>0</v>
      </c>
      <c r="AB1018" s="20">
        <f>Data!AF1018-Data!CM1018</f>
        <v>0</v>
      </c>
      <c r="AC1018" s="20">
        <f>Data!AG1018-Data!CN1018</f>
        <v>0</v>
      </c>
      <c r="AD1018" s="20">
        <f>Data!AH1018-Data!CO1018</f>
        <v>0</v>
      </c>
      <c r="AE1018" s="20">
        <f>Data!AI1018-Data!CP1018</f>
        <v>0</v>
      </c>
      <c r="AF1018" s="20">
        <f>Data!AJ1018-Data!CQ1018</f>
        <v>0</v>
      </c>
      <c r="AG1018" s="20">
        <f>Data!AK1018-Data!CR1018</f>
        <v>0</v>
      </c>
      <c r="AH1018" s="20">
        <f>Data!AL1018-Data!CS1018</f>
        <v>0</v>
      </c>
      <c r="AI1018" s="20">
        <f>Data!AM1018-Data!CT1018</f>
        <v>0</v>
      </c>
      <c r="AJ1018" s="20">
        <f>Data!AN1018-Data!CU1018</f>
        <v>0</v>
      </c>
      <c r="AK1018" s="20">
        <f>Data!AO1018-Data!CV1018</f>
        <v>0</v>
      </c>
      <c r="AL1018" s="20">
        <f>Data!AP1018-Data!CW1018</f>
        <v>0</v>
      </c>
      <c r="AM1018" s="20">
        <f>Data!AQ1018-Data!CX1018</f>
        <v>0</v>
      </c>
      <c r="AN1018" s="20">
        <f>Data!AR1018-Data!CY1018</f>
        <v>0</v>
      </c>
      <c r="AO1018" s="20">
        <f>Data!AS1018-Data!CZ1018</f>
        <v>0</v>
      </c>
      <c r="AP1018" s="20">
        <f>Data!AT1018-Data!DA1018</f>
        <v>0</v>
      </c>
      <c r="AQ1018" s="20">
        <f>Data!AU1018-Data!DB1018</f>
        <v>0</v>
      </c>
      <c r="AR1018" s="20">
        <f>Data!AV1018-Data!DC1018</f>
        <v>0</v>
      </c>
      <c r="AS1018" s="20">
        <f>Data!AW1018-Data!DD1018</f>
        <v>0</v>
      </c>
      <c r="AT1018" s="20">
        <f>Data!AX1018-Data!DE1018</f>
        <v>0</v>
      </c>
      <c r="AU1018" s="20">
        <f>Data!AY1018-Data!DF1018</f>
        <v>0</v>
      </c>
      <c r="AV1018" s="20">
        <f>Data!AZ1018-Data!DG1018</f>
        <v>0</v>
      </c>
      <c r="AW1018" s="20">
        <f>Data!BA1018-Data!DH1018</f>
        <v>0</v>
      </c>
      <c r="AX1018" s="20">
        <f>Data!BB1018-Data!DI1018</f>
        <v>0</v>
      </c>
      <c r="AY1018" s="20">
        <f>Data!BC1018-Data!DJ1018</f>
        <v>0</v>
      </c>
      <c r="AZ1018" s="20">
        <f>Data!BD1018-Data!DK1018</f>
        <v>0</v>
      </c>
      <c r="BA1018" s="20">
        <f>Data!BE1018-Data!DL1018</f>
        <v>0</v>
      </c>
      <c r="BB1018" s="20">
        <f>Data!BF1018-Data!DM1018</f>
        <v>0</v>
      </c>
      <c r="BC1018" s="20">
        <f>Data!BG1018-Data!DN1018</f>
        <v>0</v>
      </c>
      <c r="BD1018" s="20">
        <f>Data!BH1018-Data!DO1018</f>
        <v>0</v>
      </c>
      <c r="BE1018" s="20">
        <f>Data!BI1018-Data!DP1018</f>
        <v>0</v>
      </c>
      <c r="BF1018" s="20">
        <f>Data!BJ1018-Data!DQ1018</f>
        <v>0</v>
      </c>
      <c r="BG1018" s="20">
        <f>Data!BK1018-Data!DR1018</f>
        <v>0</v>
      </c>
      <c r="BH1018" s="20">
        <f>Data!BL1018-Data!DS1018</f>
        <v>0</v>
      </c>
      <c r="BI1018" s="20">
        <f>Data!BM1018-Data!DT1018</f>
        <v>0</v>
      </c>
      <c r="BJ1018" s="20">
        <f>Data!BN1018-Data!DU1018</f>
        <v>0</v>
      </c>
      <c r="BK1018" s="20">
        <f>Data!BO1018-Data!DV1018</f>
        <v>0</v>
      </c>
      <c r="BL1018" s="20">
        <f>Data!BP1018-Data!DW1018</f>
        <v>0</v>
      </c>
      <c r="BM1018" s="20">
        <f>Data!BQ1018-Data!DX1018</f>
        <v>0</v>
      </c>
      <c r="BN1018" s="20">
        <f>Data!BR1018-Data!DY1018</f>
        <v>0</v>
      </c>
      <c r="BO1018" s="20">
        <f>Data!BS1018-Data!DZ1018</f>
        <v>0</v>
      </c>
      <c r="BP1018" s="20">
        <f>Data!BT1018-Data!EA1018</f>
        <v>0</v>
      </c>
      <c r="BQ1018" s="20">
        <f>Data!BU1018-Data!EB1018</f>
        <v>0</v>
      </c>
      <c r="BR1018" s="20">
        <f>Data!BV1018-Data!EC1018</f>
        <v>0</v>
      </c>
      <c r="BS1018" s="20">
        <f>Data!BW1018-Data!ED1018</f>
        <v>0</v>
      </c>
      <c r="BT1018" s="20">
        <f>Data!BX1018-Data!EE1018</f>
        <v>0</v>
      </c>
      <c r="BU1018" s="20">
        <f>Data!BY1018-Data!EF1018</f>
        <v>0</v>
      </c>
      <c r="BV1018" s="20">
        <f>Data!BZ1018-Data!EG1018</f>
        <v>0</v>
      </c>
      <c r="BW1018" s="20">
        <f>Data!CA1018-Data!EH1018</f>
        <v>0</v>
      </c>
      <c r="BX1018" s="20">
        <f>Data!CB1018-Data!EI1018</f>
        <v>0</v>
      </c>
      <c r="BY1018" s="20">
        <f>Data!CC1018-Data!EJ1018</f>
        <v>0</v>
      </c>
      <c r="BZ1018" s="20">
        <f>Data!EK1018</f>
        <v>0</v>
      </c>
      <c r="CA1018" s="20">
        <f>Data!EL1018</f>
        <v>0</v>
      </c>
      <c r="CB1018" s="20">
        <f>Data!EM1018</f>
        <v>0</v>
      </c>
      <c r="CC1018" s="20">
        <f>Data!EN1018</f>
        <v>0</v>
      </c>
      <c r="CD1018" s="20">
        <f>Data!EO1018</f>
        <v>0</v>
      </c>
      <c r="CE1018" s="20">
        <f>Data!EP1018</f>
        <v>0</v>
      </c>
      <c r="CF1018" s="50" t="str">
        <f>IF(ISBLANK(Data!EQ1018), "", Data!EQ1018)</f>
        <v/>
      </c>
      <c r="CG1018" s="50" t="str">
        <f>IF(ISBLANK(Data!ER1018), "", Data!ER1018)</f>
        <v/>
      </c>
      <c r="CH1018" s="61" t="str">
        <f>IF(ISBLANK(Data!ES1018), "", Data!ES1018)</f>
        <v/>
      </c>
      <c r="CI1018" s="61" t="str">
        <f>IF(ISBLANK(Data!ET1018), "", Data!ET1018)</f>
        <v/>
      </c>
    </row>
    <row r="1019" spans="1:87" x14ac:dyDescent="0.45">
      <c r="A1019" s="50" t="str">
        <f>IF(ISBLANK(Data!A1019), "", Data!A1019)</f>
        <v/>
      </c>
      <c r="B1019" s="50" t="str">
        <f>IF(ISBLANK(Data!B1019), "", Data!B1019)</f>
        <v/>
      </c>
      <c r="C1019" s="50" t="str">
        <f>IF(ISBLANK(Data!C1019), "", Data!C1019)</f>
        <v/>
      </c>
      <c r="D1019" s="50" t="str">
        <f>IF(ISBLANK(Data!D1019), "", Data!D1019)</f>
        <v/>
      </c>
      <c r="E1019" s="50" t="str">
        <f>IF(ISBLANK(Data!E1019), "", Data!E1019)</f>
        <v/>
      </c>
      <c r="F1019" s="50" t="str">
        <f>IF(ISBLANK(Data!F1019), "", Data!F1019)</f>
        <v/>
      </c>
      <c r="G1019" s="50" t="str">
        <f>IF(ISBLANK(Data!G1019), "", Data!G1019)</f>
        <v/>
      </c>
      <c r="H1019" s="50" t="str">
        <f>IF(ISBLANK(Data!H1019), "", Data!H1019)</f>
        <v/>
      </c>
      <c r="I1019" s="50" t="str">
        <f>IF(ISBLANK(Data!I1019), "", Data!I1019)</f>
        <v/>
      </c>
      <c r="J1019" s="50" t="str">
        <f>IF(ISBLANK(Data!J1019), "", Data!J1019)</f>
        <v/>
      </c>
      <c r="K1019" s="50" t="str">
        <f>IF(ISBLANK(Data!K1019), "", Data!K1019)</f>
        <v/>
      </c>
      <c r="L1019" s="50" t="str">
        <f>IF(ISBLANK(Data!L1019), "", Data!L1019)</f>
        <v/>
      </c>
      <c r="M1019" s="50" t="str">
        <f>IF(ISBLANK(Data!M1019), "", Data!M1019)</f>
        <v/>
      </c>
      <c r="N1019" s="50" t="str">
        <f>IF(ISBLANK(Data!N1019), "", Data!N1019)</f>
        <v/>
      </c>
      <c r="O1019" s="50" t="str">
        <f>IF(ISBLANK(Data!O1019), "", Data!O1019)</f>
        <v/>
      </c>
      <c r="P1019" s="50" t="str">
        <f>IF(ISBLANK(Data!P1019), "", Data!P1019)</f>
        <v/>
      </c>
      <c r="Q1019" s="50" t="str">
        <f>IF(ISBLANK(Data!Q1019), "", Data!Q1019)</f>
        <v/>
      </c>
      <c r="R1019" s="50" t="str">
        <f>IF(ISBLANK(Data!R1019), "", Data!R1019)</f>
        <v/>
      </c>
      <c r="S1019" s="20">
        <f>Data!W1019-Data!CD1019</f>
        <v>0</v>
      </c>
      <c r="T1019" s="20">
        <f>Data!X1019-Data!CE1019</f>
        <v>0</v>
      </c>
      <c r="U1019" s="20">
        <f>Data!Y1019-Data!CF1019</f>
        <v>0</v>
      </c>
      <c r="V1019" s="20">
        <f>Data!Z1019-Data!CG1019</f>
        <v>0</v>
      </c>
      <c r="W1019" s="20">
        <f>Data!AA1019-Data!CH1019</f>
        <v>0</v>
      </c>
      <c r="X1019" s="20">
        <f>Data!AB1019-Data!CI1019</f>
        <v>0</v>
      </c>
      <c r="Y1019" s="20">
        <f>Data!AC1019-Data!CJ1019</f>
        <v>0</v>
      </c>
      <c r="Z1019" s="20">
        <f>Data!AD1019-Data!CK1019</f>
        <v>0</v>
      </c>
      <c r="AA1019" s="20">
        <f>Data!AE1019-Data!CL1019</f>
        <v>0</v>
      </c>
      <c r="AB1019" s="20">
        <f>Data!AF1019-Data!CM1019</f>
        <v>0</v>
      </c>
      <c r="AC1019" s="20">
        <f>Data!AG1019-Data!CN1019</f>
        <v>0</v>
      </c>
      <c r="AD1019" s="20">
        <f>Data!AH1019-Data!CO1019</f>
        <v>0</v>
      </c>
      <c r="AE1019" s="20">
        <f>Data!AI1019-Data!CP1019</f>
        <v>0</v>
      </c>
      <c r="AF1019" s="20">
        <f>Data!AJ1019-Data!CQ1019</f>
        <v>0</v>
      </c>
      <c r="AG1019" s="20">
        <f>Data!AK1019-Data!CR1019</f>
        <v>0</v>
      </c>
      <c r="AH1019" s="20">
        <f>Data!AL1019-Data!CS1019</f>
        <v>0</v>
      </c>
      <c r="AI1019" s="20">
        <f>Data!AM1019-Data!CT1019</f>
        <v>0</v>
      </c>
      <c r="AJ1019" s="20">
        <f>Data!AN1019-Data!CU1019</f>
        <v>0</v>
      </c>
      <c r="AK1019" s="20">
        <f>Data!AO1019-Data!CV1019</f>
        <v>0</v>
      </c>
      <c r="AL1019" s="20">
        <f>Data!AP1019-Data!CW1019</f>
        <v>0</v>
      </c>
      <c r="AM1019" s="20">
        <f>Data!AQ1019-Data!CX1019</f>
        <v>0</v>
      </c>
      <c r="AN1019" s="20">
        <f>Data!AR1019-Data!CY1019</f>
        <v>0</v>
      </c>
      <c r="AO1019" s="20">
        <f>Data!AS1019-Data!CZ1019</f>
        <v>0</v>
      </c>
      <c r="AP1019" s="20">
        <f>Data!AT1019-Data!DA1019</f>
        <v>0</v>
      </c>
      <c r="AQ1019" s="20">
        <f>Data!AU1019-Data!DB1019</f>
        <v>0</v>
      </c>
      <c r="AR1019" s="20">
        <f>Data!AV1019-Data!DC1019</f>
        <v>0</v>
      </c>
      <c r="AS1019" s="20">
        <f>Data!AW1019-Data!DD1019</f>
        <v>0</v>
      </c>
      <c r="AT1019" s="20">
        <f>Data!AX1019-Data!DE1019</f>
        <v>0</v>
      </c>
      <c r="AU1019" s="20">
        <f>Data!AY1019-Data!DF1019</f>
        <v>0</v>
      </c>
      <c r="AV1019" s="20">
        <f>Data!AZ1019-Data!DG1019</f>
        <v>0</v>
      </c>
      <c r="AW1019" s="20">
        <f>Data!BA1019-Data!DH1019</f>
        <v>0</v>
      </c>
      <c r="AX1019" s="20">
        <f>Data!BB1019-Data!DI1019</f>
        <v>0</v>
      </c>
      <c r="AY1019" s="20">
        <f>Data!BC1019-Data!DJ1019</f>
        <v>0</v>
      </c>
      <c r="AZ1019" s="20">
        <f>Data!BD1019-Data!DK1019</f>
        <v>0</v>
      </c>
      <c r="BA1019" s="20">
        <f>Data!BE1019-Data!DL1019</f>
        <v>0</v>
      </c>
      <c r="BB1019" s="20">
        <f>Data!BF1019-Data!DM1019</f>
        <v>0</v>
      </c>
      <c r="BC1019" s="20">
        <f>Data!BG1019-Data!DN1019</f>
        <v>0</v>
      </c>
      <c r="BD1019" s="20">
        <f>Data!BH1019-Data!DO1019</f>
        <v>0</v>
      </c>
      <c r="BE1019" s="20">
        <f>Data!BI1019-Data!DP1019</f>
        <v>0</v>
      </c>
      <c r="BF1019" s="20">
        <f>Data!BJ1019-Data!DQ1019</f>
        <v>0</v>
      </c>
      <c r="BG1019" s="20">
        <f>Data!BK1019-Data!DR1019</f>
        <v>0</v>
      </c>
      <c r="BH1019" s="20">
        <f>Data!BL1019-Data!DS1019</f>
        <v>0</v>
      </c>
      <c r="BI1019" s="20">
        <f>Data!BM1019-Data!DT1019</f>
        <v>0</v>
      </c>
      <c r="BJ1019" s="20">
        <f>Data!BN1019-Data!DU1019</f>
        <v>0</v>
      </c>
      <c r="BK1019" s="20">
        <f>Data!BO1019-Data!DV1019</f>
        <v>0</v>
      </c>
      <c r="BL1019" s="20">
        <f>Data!BP1019-Data!DW1019</f>
        <v>0</v>
      </c>
      <c r="BM1019" s="20">
        <f>Data!BQ1019-Data!DX1019</f>
        <v>0</v>
      </c>
      <c r="BN1019" s="20">
        <f>Data!BR1019-Data!DY1019</f>
        <v>0</v>
      </c>
      <c r="BO1019" s="20">
        <f>Data!BS1019-Data!DZ1019</f>
        <v>0</v>
      </c>
      <c r="BP1019" s="20">
        <f>Data!BT1019-Data!EA1019</f>
        <v>0</v>
      </c>
      <c r="BQ1019" s="20">
        <f>Data!BU1019-Data!EB1019</f>
        <v>0</v>
      </c>
      <c r="BR1019" s="20">
        <f>Data!BV1019-Data!EC1019</f>
        <v>0</v>
      </c>
      <c r="BS1019" s="20">
        <f>Data!BW1019-Data!ED1019</f>
        <v>0</v>
      </c>
      <c r="BT1019" s="20">
        <f>Data!BX1019-Data!EE1019</f>
        <v>0</v>
      </c>
      <c r="BU1019" s="20">
        <f>Data!BY1019-Data!EF1019</f>
        <v>0</v>
      </c>
      <c r="BV1019" s="20">
        <f>Data!BZ1019-Data!EG1019</f>
        <v>0</v>
      </c>
      <c r="BW1019" s="20">
        <f>Data!CA1019-Data!EH1019</f>
        <v>0</v>
      </c>
      <c r="BX1019" s="20">
        <f>Data!CB1019-Data!EI1019</f>
        <v>0</v>
      </c>
      <c r="BY1019" s="20">
        <f>Data!CC1019-Data!EJ1019</f>
        <v>0</v>
      </c>
      <c r="BZ1019" s="20">
        <f>Data!EK1019</f>
        <v>0</v>
      </c>
      <c r="CA1019" s="20">
        <f>Data!EL1019</f>
        <v>0</v>
      </c>
      <c r="CB1019" s="20">
        <f>Data!EM1019</f>
        <v>0</v>
      </c>
      <c r="CC1019" s="20">
        <f>Data!EN1019</f>
        <v>0</v>
      </c>
      <c r="CD1019" s="20">
        <f>Data!EO1019</f>
        <v>0</v>
      </c>
      <c r="CE1019" s="20">
        <f>Data!EP1019</f>
        <v>0</v>
      </c>
      <c r="CF1019" s="50" t="str">
        <f>IF(ISBLANK(Data!EQ1019), "", Data!EQ1019)</f>
        <v/>
      </c>
      <c r="CG1019" s="50" t="str">
        <f>IF(ISBLANK(Data!ER1019), "", Data!ER1019)</f>
        <v/>
      </c>
      <c r="CH1019" s="61" t="str">
        <f>IF(ISBLANK(Data!ES1019), "", Data!ES1019)</f>
        <v/>
      </c>
      <c r="CI1019" s="61" t="str">
        <f>IF(ISBLANK(Data!ET1019), "", Data!ET1019)</f>
        <v/>
      </c>
    </row>
    <row r="1020" spans="1:87" x14ac:dyDescent="0.45">
      <c r="A1020" s="50" t="str">
        <f>IF(ISBLANK(Data!A1020), "", Data!A1020)</f>
        <v/>
      </c>
      <c r="B1020" s="50" t="str">
        <f>IF(ISBLANK(Data!B1020), "", Data!B1020)</f>
        <v/>
      </c>
      <c r="C1020" s="50" t="str">
        <f>IF(ISBLANK(Data!C1020), "", Data!C1020)</f>
        <v/>
      </c>
      <c r="D1020" s="50" t="str">
        <f>IF(ISBLANK(Data!D1020), "", Data!D1020)</f>
        <v/>
      </c>
      <c r="E1020" s="50" t="str">
        <f>IF(ISBLANK(Data!E1020), "", Data!E1020)</f>
        <v/>
      </c>
      <c r="F1020" s="50" t="str">
        <f>IF(ISBLANK(Data!F1020), "", Data!F1020)</f>
        <v/>
      </c>
      <c r="G1020" s="50" t="str">
        <f>IF(ISBLANK(Data!G1020), "", Data!G1020)</f>
        <v/>
      </c>
      <c r="H1020" s="50" t="str">
        <f>IF(ISBLANK(Data!H1020), "", Data!H1020)</f>
        <v/>
      </c>
      <c r="I1020" s="50" t="str">
        <f>IF(ISBLANK(Data!I1020), "", Data!I1020)</f>
        <v/>
      </c>
      <c r="J1020" s="50" t="str">
        <f>IF(ISBLANK(Data!J1020), "", Data!J1020)</f>
        <v/>
      </c>
      <c r="K1020" s="50" t="str">
        <f>IF(ISBLANK(Data!K1020), "", Data!K1020)</f>
        <v/>
      </c>
      <c r="L1020" s="50" t="str">
        <f>IF(ISBLANK(Data!L1020), "", Data!L1020)</f>
        <v/>
      </c>
      <c r="M1020" s="50" t="str">
        <f>IF(ISBLANK(Data!M1020), "", Data!M1020)</f>
        <v/>
      </c>
      <c r="N1020" s="50" t="str">
        <f>IF(ISBLANK(Data!N1020), "", Data!N1020)</f>
        <v/>
      </c>
      <c r="O1020" s="50" t="str">
        <f>IF(ISBLANK(Data!O1020), "", Data!O1020)</f>
        <v/>
      </c>
      <c r="P1020" s="50" t="str">
        <f>IF(ISBLANK(Data!P1020), "", Data!P1020)</f>
        <v/>
      </c>
      <c r="Q1020" s="50" t="str">
        <f>IF(ISBLANK(Data!Q1020), "", Data!Q1020)</f>
        <v/>
      </c>
      <c r="R1020" s="50" t="str">
        <f>IF(ISBLANK(Data!R1020), "", Data!R1020)</f>
        <v/>
      </c>
      <c r="S1020" s="20">
        <f>Data!W1020-Data!CD1020</f>
        <v>0</v>
      </c>
      <c r="T1020" s="20">
        <f>Data!X1020-Data!CE1020</f>
        <v>0</v>
      </c>
      <c r="U1020" s="20">
        <f>Data!Y1020-Data!CF1020</f>
        <v>0</v>
      </c>
      <c r="V1020" s="20">
        <f>Data!Z1020-Data!CG1020</f>
        <v>0</v>
      </c>
      <c r="W1020" s="20">
        <f>Data!AA1020-Data!CH1020</f>
        <v>0</v>
      </c>
      <c r="X1020" s="20">
        <f>Data!AB1020-Data!CI1020</f>
        <v>0</v>
      </c>
      <c r="Y1020" s="20">
        <f>Data!AC1020-Data!CJ1020</f>
        <v>0</v>
      </c>
      <c r="Z1020" s="20">
        <f>Data!AD1020-Data!CK1020</f>
        <v>0</v>
      </c>
      <c r="AA1020" s="20">
        <f>Data!AE1020-Data!CL1020</f>
        <v>0</v>
      </c>
      <c r="AB1020" s="20">
        <f>Data!AF1020-Data!CM1020</f>
        <v>0</v>
      </c>
      <c r="AC1020" s="20">
        <f>Data!AG1020-Data!CN1020</f>
        <v>0</v>
      </c>
      <c r="AD1020" s="20">
        <f>Data!AH1020-Data!CO1020</f>
        <v>0</v>
      </c>
      <c r="AE1020" s="20">
        <f>Data!AI1020-Data!CP1020</f>
        <v>0</v>
      </c>
      <c r="AF1020" s="20">
        <f>Data!AJ1020-Data!CQ1020</f>
        <v>0</v>
      </c>
      <c r="AG1020" s="20">
        <f>Data!AK1020-Data!CR1020</f>
        <v>0</v>
      </c>
      <c r="AH1020" s="20">
        <f>Data!AL1020-Data!CS1020</f>
        <v>0</v>
      </c>
      <c r="AI1020" s="20">
        <f>Data!AM1020-Data!CT1020</f>
        <v>0</v>
      </c>
      <c r="AJ1020" s="20">
        <f>Data!AN1020-Data!CU1020</f>
        <v>0</v>
      </c>
      <c r="AK1020" s="20">
        <f>Data!AO1020-Data!CV1020</f>
        <v>0</v>
      </c>
      <c r="AL1020" s="20">
        <f>Data!AP1020-Data!CW1020</f>
        <v>0</v>
      </c>
      <c r="AM1020" s="20">
        <f>Data!AQ1020-Data!CX1020</f>
        <v>0</v>
      </c>
      <c r="AN1020" s="20">
        <f>Data!AR1020-Data!CY1020</f>
        <v>0</v>
      </c>
      <c r="AO1020" s="20">
        <f>Data!AS1020-Data!CZ1020</f>
        <v>0</v>
      </c>
      <c r="AP1020" s="20">
        <f>Data!AT1020-Data!DA1020</f>
        <v>0</v>
      </c>
      <c r="AQ1020" s="20">
        <f>Data!AU1020-Data!DB1020</f>
        <v>0</v>
      </c>
      <c r="AR1020" s="20">
        <f>Data!AV1020-Data!DC1020</f>
        <v>0</v>
      </c>
      <c r="AS1020" s="20">
        <f>Data!AW1020-Data!DD1020</f>
        <v>0</v>
      </c>
      <c r="AT1020" s="20">
        <f>Data!AX1020-Data!DE1020</f>
        <v>0</v>
      </c>
      <c r="AU1020" s="20">
        <f>Data!AY1020-Data!DF1020</f>
        <v>0</v>
      </c>
      <c r="AV1020" s="20">
        <f>Data!AZ1020-Data!DG1020</f>
        <v>0</v>
      </c>
      <c r="AW1020" s="20">
        <f>Data!BA1020-Data!DH1020</f>
        <v>0</v>
      </c>
      <c r="AX1020" s="20">
        <f>Data!BB1020-Data!DI1020</f>
        <v>0</v>
      </c>
      <c r="AY1020" s="20">
        <f>Data!BC1020-Data!DJ1020</f>
        <v>0</v>
      </c>
      <c r="AZ1020" s="20">
        <f>Data!BD1020-Data!DK1020</f>
        <v>0</v>
      </c>
      <c r="BA1020" s="20">
        <f>Data!BE1020-Data!DL1020</f>
        <v>0</v>
      </c>
      <c r="BB1020" s="20">
        <f>Data!BF1020-Data!DM1020</f>
        <v>0</v>
      </c>
      <c r="BC1020" s="20">
        <f>Data!BG1020-Data!DN1020</f>
        <v>0</v>
      </c>
      <c r="BD1020" s="20">
        <f>Data!BH1020-Data!DO1020</f>
        <v>0</v>
      </c>
      <c r="BE1020" s="20">
        <f>Data!BI1020-Data!DP1020</f>
        <v>0</v>
      </c>
      <c r="BF1020" s="20">
        <f>Data!BJ1020-Data!DQ1020</f>
        <v>0</v>
      </c>
      <c r="BG1020" s="20">
        <f>Data!BK1020-Data!DR1020</f>
        <v>0</v>
      </c>
      <c r="BH1020" s="20">
        <f>Data!BL1020-Data!DS1020</f>
        <v>0</v>
      </c>
      <c r="BI1020" s="20">
        <f>Data!BM1020-Data!DT1020</f>
        <v>0</v>
      </c>
      <c r="BJ1020" s="20">
        <f>Data!BN1020-Data!DU1020</f>
        <v>0</v>
      </c>
      <c r="BK1020" s="20">
        <f>Data!BO1020-Data!DV1020</f>
        <v>0</v>
      </c>
      <c r="BL1020" s="20">
        <f>Data!BP1020-Data!DW1020</f>
        <v>0</v>
      </c>
      <c r="BM1020" s="20">
        <f>Data!BQ1020-Data!DX1020</f>
        <v>0</v>
      </c>
      <c r="BN1020" s="20">
        <f>Data!BR1020-Data!DY1020</f>
        <v>0</v>
      </c>
      <c r="BO1020" s="20">
        <f>Data!BS1020-Data!DZ1020</f>
        <v>0</v>
      </c>
      <c r="BP1020" s="20">
        <f>Data!BT1020-Data!EA1020</f>
        <v>0</v>
      </c>
      <c r="BQ1020" s="20">
        <f>Data!BU1020-Data!EB1020</f>
        <v>0</v>
      </c>
      <c r="BR1020" s="20">
        <f>Data!BV1020-Data!EC1020</f>
        <v>0</v>
      </c>
      <c r="BS1020" s="20">
        <f>Data!BW1020-Data!ED1020</f>
        <v>0</v>
      </c>
      <c r="BT1020" s="20">
        <f>Data!BX1020-Data!EE1020</f>
        <v>0</v>
      </c>
      <c r="BU1020" s="20">
        <f>Data!BY1020-Data!EF1020</f>
        <v>0</v>
      </c>
      <c r="BV1020" s="20">
        <f>Data!BZ1020-Data!EG1020</f>
        <v>0</v>
      </c>
      <c r="BW1020" s="20">
        <f>Data!CA1020-Data!EH1020</f>
        <v>0</v>
      </c>
      <c r="BX1020" s="20">
        <f>Data!CB1020-Data!EI1020</f>
        <v>0</v>
      </c>
      <c r="BY1020" s="20">
        <f>Data!CC1020-Data!EJ1020</f>
        <v>0</v>
      </c>
      <c r="BZ1020" s="20">
        <f>Data!EK1020</f>
        <v>0</v>
      </c>
      <c r="CA1020" s="20">
        <f>Data!EL1020</f>
        <v>0</v>
      </c>
      <c r="CB1020" s="20">
        <f>Data!EM1020</f>
        <v>0</v>
      </c>
      <c r="CC1020" s="20">
        <f>Data!EN1020</f>
        <v>0</v>
      </c>
      <c r="CD1020" s="20">
        <f>Data!EO1020</f>
        <v>0</v>
      </c>
      <c r="CE1020" s="20">
        <f>Data!EP1020</f>
        <v>0</v>
      </c>
      <c r="CF1020" s="50" t="str">
        <f>IF(ISBLANK(Data!EQ1020), "", Data!EQ1020)</f>
        <v/>
      </c>
      <c r="CG1020" s="50" t="str">
        <f>IF(ISBLANK(Data!ER1020), "", Data!ER1020)</f>
        <v/>
      </c>
      <c r="CH1020" s="61" t="str">
        <f>IF(ISBLANK(Data!ES1020), "", Data!ES1020)</f>
        <v/>
      </c>
      <c r="CI1020" s="61" t="str">
        <f>IF(ISBLANK(Data!ET1020), "", Data!ET1020)</f>
        <v/>
      </c>
    </row>
    <row r="1021" spans="1:87" x14ac:dyDescent="0.45">
      <c r="A1021" s="50" t="str">
        <f>IF(ISBLANK(Data!A1021), "", Data!A1021)</f>
        <v/>
      </c>
      <c r="B1021" s="50" t="str">
        <f>IF(ISBLANK(Data!B1021), "", Data!B1021)</f>
        <v/>
      </c>
      <c r="C1021" s="50" t="str">
        <f>IF(ISBLANK(Data!C1021), "", Data!C1021)</f>
        <v/>
      </c>
      <c r="D1021" s="50" t="str">
        <f>IF(ISBLANK(Data!D1021), "", Data!D1021)</f>
        <v/>
      </c>
      <c r="E1021" s="50" t="str">
        <f>IF(ISBLANK(Data!E1021), "", Data!E1021)</f>
        <v/>
      </c>
      <c r="F1021" s="50" t="str">
        <f>IF(ISBLANK(Data!F1021), "", Data!F1021)</f>
        <v/>
      </c>
      <c r="G1021" s="50" t="str">
        <f>IF(ISBLANK(Data!G1021), "", Data!G1021)</f>
        <v/>
      </c>
      <c r="H1021" s="50" t="str">
        <f>IF(ISBLANK(Data!H1021), "", Data!H1021)</f>
        <v/>
      </c>
      <c r="I1021" s="50" t="str">
        <f>IF(ISBLANK(Data!I1021), "", Data!I1021)</f>
        <v/>
      </c>
      <c r="J1021" s="50" t="str">
        <f>IF(ISBLANK(Data!J1021), "", Data!J1021)</f>
        <v/>
      </c>
      <c r="K1021" s="50" t="str">
        <f>IF(ISBLANK(Data!K1021), "", Data!K1021)</f>
        <v/>
      </c>
      <c r="L1021" s="50" t="str">
        <f>IF(ISBLANK(Data!L1021), "", Data!L1021)</f>
        <v/>
      </c>
      <c r="M1021" s="50" t="str">
        <f>IF(ISBLANK(Data!M1021), "", Data!M1021)</f>
        <v/>
      </c>
      <c r="N1021" s="50" t="str">
        <f>IF(ISBLANK(Data!N1021), "", Data!N1021)</f>
        <v/>
      </c>
      <c r="O1021" s="50" t="str">
        <f>IF(ISBLANK(Data!O1021), "", Data!O1021)</f>
        <v/>
      </c>
      <c r="P1021" s="50" t="str">
        <f>IF(ISBLANK(Data!P1021), "", Data!P1021)</f>
        <v/>
      </c>
      <c r="Q1021" s="50" t="str">
        <f>IF(ISBLANK(Data!Q1021), "", Data!Q1021)</f>
        <v/>
      </c>
      <c r="R1021" s="50" t="str">
        <f>IF(ISBLANK(Data!R1021), "", Data!R1021)</f>
        <v/>
      </c>
      <c r="S1021" s="20">
        <f>Data!W1021-Data!CD1021</f>
        <v>0</v>
      </c>
      <c r="T1021" s="20">
        <f>Data!X1021-Data!CE1021</f>
        <v>0</v>
      </c>
      <c r="U1021" s="20">
        <f>Data!Y1021-Data!CF1021</f>
        <v>0</v>
      </c>
      <c r="V1021" s="20">
        <f>Data!Z1021-Data!CG1021</f>
        <v>0</v>
      </c>
      <c r="W1021" s="20">
        <f>Data!AA1021-Data!CH1021</f>
        <v>0</v>
      </c>
      <c r="X1021" s="20">
        <f>Data!AB1021-Data!CI1021</f>
        <v>0</v>
      </c>
      <c r="Y1021" s="20">
        <f>Data!AC1021-Data!CJ1021</f>
        <v>0</v>
      </c>
      <c r="Z1021" s="20">
        <f>Data!AD1021-Data!CK1021</f>
        <v>0</v>
      </c>
      <c r="AA1021" s="20">
        <f>Data!AE1021-Data!CL1021</f>
        <v>0</v>
      </c>
      <c r="AB1021" s="20">
        <f>Data!AF1021-Data!CM1021</f>
        <v>0</v>
      </c>
      <c r="AC1021" s="20">
        <f>Data!AG1021-Data!CN1021</f>
        <v>0</v>
      </c>
      <c r="AD1021" s="20">
        <f>Data!AH1021-Data!CO1021</f>
        <v>0</v>
      </c>
      <c r="AE1021" s="20">
        <f>Data!AI1021-Data!CP1021</f>
        <v>0</v>
      </c>
      <c r="AF1021" s="20">
        <f>Data!AJ1021-Data!CQ1021</f>
        <v>0</v>
      </c>
      <c r="AG1021" s="20">
        <f>Data!AK1021-Data!CR1021</f>
        <v>0</v>
      </c>
      <c r="AH1021" s="20">
        <f>Data!AL1021-Data!CS1021</f>
        <v>0</v>
      </c>
      <c r="AI1021" s="20">
        <f>Data!AM1021-Data!CT1021</f>
        <v>0</v>
      </c>
      <c r="AJ1021" s="20">
        <f>Data!AN1021-Data!CU1021</f>
        <v>0</v>
      </c>
      <c r="AK1021" s="20">
        <f>Data!AO1021-Data!CV1021</f>
        <v>0</v>
      </c>
      <c r="AL1021" s="20">
        <f>Data!AP1021-Data!CW1021</f>
        <v>0</v>
      </c>
      <c r="AM1021" s="20">
        <f>Data!AQ1021-Data!CX1021</f>
        <v>0</v>
      </c>
      <c r="AN1021" s="20">
        <f>Data!AR1021-Data!CY1021</f>
        <v>0</v>
      </c>
      <c r="AO1021" s="20">
        <f>Data!AS1021-Data!CZ1021</f>
        <v>0</v>
      </c>
      <c r="AP1021" s="20">
        <f>Data!AT1021-Data!DA1021</f>
        <v>0</v>
      </c>
      <c r="AQ1021" s="20">
        <f>Data!AU1021-Data!DB1021</f>
        <v>0</v>
      </c>
      <c r="AR1021" s="20">
        <f>Data!AV1021-Data!DC1021</f>
        <v>0</v>
      </c>
      <c r="AS1021" s="20">
        <f>Data!AW1021-Data!DD1021</f>
        <v>0</v>
      </c>
      <c r="AT1021" s="20">
        <f>Data!AX1021-Data!DE1021</f>
        <v>0</v>
      </c>
      <c r="AU1021" s="20">
        <f>Data!AY1021-Data!DF1021</f>
        <v>0</v>
      </c>
      <c r="AV1021" s="20">
        <f>Data!AZ1021-Data!DG1021</f>
        <v>0</v>
      </c>
      <c r="AW1021" s="20">
        <f>Data!BA1021-Data!DH1021</f>
        <v>0</v>
      </c>
      <c r="AX1021" s="20">
        <f>Data!BB1021-Data!DI1021</f>
        <v>0</v>
      </c>
      <c r="AY1021" s="20">
        <f>Data!BC1021-Data!DJ1021</f>
        <v>0</v>
      </c>
      <c r="AZ1021" s="20">
        <f>Data!BD1021-Data!DK1021</f>
        <v>0</v>
      </c>
      <c r="BA1021" s="20">
        <f>Data!BE1021-Data!DL1021</f>
        <v>0</v>
      </c>
      <c r="BB1021" s="20">
        <f>Data!BF1021-Data!DM1021</f>
        <v>0</v>
      </c>
      <c r="BC1021" s="20">
        <f>Data!BG1021-Data!DN1021</f>
        <v>0</v>
      </c>
      <c r="BD1021" s="20">
        <f>Data!BH1021-Data!DO1021</f>
        <v>0</v>
      </c>
      <c r="BE1021" s="20">
        <f>Data!BI1021-Data!DP1021</f>
        <v>0</v>
      </c>
      <c r="BF1021" s="20">
        <f>Data!BJ1021-Data!DQ1021</f>
        <v>0</v>
      </c>
      <c r="BG1021" s="20">
        <f>Data!BK1021-Data!DR1021</f>
        <v>0</v>
      </c>
      <c r="BH1021" s="20">
        <f>Data!BL1021-Data!DS1021</f>
        <v>0</v>
      </c>
      <c r="BI1021" s="20">
        <f>Data!BM1021-Data!DT1021</f>
        <v>0</v>
      </c>
      <c r="BJ1021" s="20">
        <f>Data!BN1021-Data!DU1021</f>
        <v>0</v>
      </c>
      <c r="BK1021" s="20">
        <f>Data!BO1021-Data!DV1021</f>
        <v>0</v>
      </c>
      <c r="BL1021" s="20">
        <f>Data!BP1021-Data!DW1021</f>
        <v>0</v>
      </c>
      <c r="BM1021" s="20">
        <f>Data!BQ1021-Data!DX1021</f>
        <v>0</v>
      </c>
      <c r="BN1021" s="20">
        <f>Data!BR1021-Data!DY1021</f>
        <v>0</v>
      </c>
      <c r="BO1021" s="20">
        <f>Data!BS1021-Data!DZ1021</f>
        <v>0</v>
      </c>
      <c r="BP1021" s="20">
        <f>Data!BT1021-Data!EA1021</f>
        <v>0</v>
      </c>
      <c r="BQ1021" s="20">
        <f>Data!BU1021-Data!EB1021</f>
        <v>0</v>
      </c>
      <c r="BR1021" s="20">
        <f>Data!BV1021-Data!EC1021</f>
        <v>0</v>
      </c>
      <c r="BS1021" s="20">
        <f>Data!BW1021-Data!ED1021</f>
        <v>0</v>
      </c>
      <c r="BT1021" s="20">
        <f>Data!BX1021-Data!EE1021</f>
        <v>0</v>
      </c>
      <c r="BU1021" s="20">
        <f>Data!BY1021-Data!EF1021</f>
        <v>0</v>
      </c>
      <c r="BV1021" s="20">
        <f>Data!BZ1021-Data!EG1021</f>
        <v>0</v>
      </c>
      <c r="BW1021" s="20">
        <f>Data!CA1021-Data!EH1021</f>
        <v>0</v>
      </c>
      <c r="BX1021" s="20">
        <f>Data!CB1021-Data!EI1021</f>
        <v>0</v>
      </c>
      <c r="BY1021" s="20">
        <f>Data!CC1021-Data!EJ1021</f>
        <v>0</v>
      </c>
      <c r="BZ1021" s="20">
        <f>Data!EK1021</f>
        <v>0</v>
      </c>
      <c r="CA1021" s="20">
        <f>Data!EL1021</f>
        <v>0</v>
      </c>
      <c r="CB1021" s="20">
        <f>Data!EM1021</f>
        <v>0</v>
      </c>
      <c r="CC1021" s="20">
        <f>Data!EN1021</f>
        <v>0</v>
      </c>
      <c r="CD1021" s="20">
        <f>Data!EO1021</f>
        <v>0</v>
      </c>
      <c r="CE1021" s="20">
        <f>Data!EP1021</f>
        <v>0</v>
      </c>
      <c r="CF1021" s="50" t="str">
        <f>IF(ISBLANK(Data!EQ1021), "", Data!EQ1021)</f>
        <v/>
      </c>
      <c r="CG1021" s="50" t="str">
        <f>IF(ISBLANK(Data!ER1021), "", Data!ER1021)</f>
        <v/>
      </c>
      <c r="CH1021" s="61" t="str">
        <f>IF(ISBLANK(Data!ES1021), "", Data!ES1021)</f>
        <v/>
      </c>
      <c r="CI1021" s="61" t="str">
        <f>IF(ISBLANK(Data!ET1021), "", Data!ET1021)</f>
        <v/>
      </c>
    </row>
    <row r="1022" spans="1:87" x14ac:dyDescent="0.45">
      <c r="A1022" s="50" t="str">
        <f>IF(ISBLANK(Data!A1022), "", Data!A1022)</f>
        <v/>
      </c>
      <c r="B1022" s="50" t="str">
        <f>IF(ISBLANK(Data!B1022), "", Data!B1022)</f>
        <v/>
      </c>
      <c r="C1022" s="50" t="str">
        <f>IF(ISBLANK(Data!C1022), "", Data!C1022)</f>
        <v/>
      </c>
      <c r="D1022" s="50" t="str">
        <f>IF(ISBLANK(Data!D1022), "", Data!D1022)</f>
        <v/>
      </c>
      <c r="E1022" s="50" t="str">
        <f>IF(ISBLANK(Data!E1022), "", Data!E1022)</f>
        <v/>
      </c>
      <c r="F1022" s="50" t="str">
        <f>IF(ISBLANK(Data!F1022), "", Data!F1022)</f>
        <v/>
      </c>
      <c r="G1022" s="50" t="str">
        <f>IF(ISBLANK(Data!G1022), "", Data!G1022)</f>
        <v/>
      </c>
      <c r="H1022" s="50" t="str">
        <f>IF(ISBLANK(Data!H1022), "", Data!H1022)</f>
        <v/>
      </c>
      <c r="I1022" s="50" t="str">
        <f>IF(ISBLANK(Data!I1022), "", Data!I1022)</f>
        <v/>
      </c>
      <c r="J1022" s="50" t="str">
        <f>IF(ISBLANK(Data!J1022), "", Data!J1022)</f>
        <v/>
      </c>
      <c r="K1022" s="50" t="str">
        <f>IF(ISBLANK(Data!K1022), "", Data!K1022)</f>
        <v/>
      </c>
      <c r="L1022" s="50" t="str">
        <f>IF(ISBLANK(Data!L1022), "", Data!L1022)</f>
        <v/>
      </c>
      <c r="M1022" s="50" t="str">
        <f>IF(ISBLANK(Data!M1022), "", Data!M1022)</f>
        <v/>
      </c>
      <c r="N1022" s="50" t="str">
        <f>IF(ISBLANK(Data!N1022), "", Data!N1022)</f>
        <v/>
      </c>
      <c r="O1022" s="50" t="str">
        <f>IF(ISBLANK(Data!O1022), "", Data!O1022)</f>
        <v/>
      </c>
      <c r="P1022" s="50" t="str">
        <f>IF(ISBLANK(Data!P1022), "", Data!P1022)</f>
        <v/>
      </c>
      <c r="Q1022" s="50" t="str">
        <f>IF(ISBLANK(Data!Q1022), "", Data!Q1022)</f>
        <v/>
      </c>
      <c r="R1022" s="50" t="str">
        <f>IF(ISBLANK(Data!R1022), "", Data!R1022)</f>
        <v/>
      </c>
      <c r="S1022" s="20">
        <f>Data!W1022-Data!CD1022</f>
        <v>0</v>
      </c>
      <c r="T1022" s="20">
        <f>Data!X1022-Data!CE1022</f>
        <v>0</v>
      </c>
      <c r="U1022" s="20">
        <f>Data!Y1022-Data!CF1022</f>
        <v>0</v>
      </c>
      <c r="V1022" s="20">
        <f>Data!Z1022-Data!CG1022</f>
        <v>0</v>
      </c>
      <c r="W1022" s="20">
        <f>Data!AA1022-Data!CH1022</f>
        <v>0</v>
      </c>
      <c r="X1022" s="20">
        <f>Data!AB1022-Data!CI1022</f>
        <v>0</v>
      </c>
      <c r="Y1022" s="20">
        <f>Data!AC1022-Data!CJ1022</f>
        <v>0</v>
      </c>
      <c r="Z1022" s="20">
        <f>Data!AD1022-Data!CK1022</f>
        <v>0</v>
      </c>
      <c r="AA1022" s="20">
        <f>Data!AE1022-Data!CL1022</f>
        <v>0</v>
      </c>
      <c r="AB1022" s="20">
        <f>Data!AF1022-Data!CM1022</f>
        <v>0</v>
      </c>
      <c r="AC1022" s="20">
        <f>Data!AG1022-Data!CN1022</f>
        <v>0</v>
      </c>
      <c r="AD1022" s="20">
        <f>Data!AH1022-Data!CO1022</f>
        <v>0</v>
      </c>
      <c r="AE1022" s="20">
        <f>Data!AI1022-Data!CP1022</f>
        <v>0</v>
      </c>
      <c r="AF1022" s="20">
        <f>Data!AJ1022-Data!CQ1022</f>
        <v>0</v>
      </c>
      <c r="AG1022" s="20">
        <f>Data!AK1022-Data!CR1022</f>
        <v>0</v>
      </c>
      <c r="AH1022" s="20">
        <f>Data!AL1022-Data!CS1022</f>
        <v>0</v>
      </c>
      <c r="AI1022" s="20">
        <f>Data!AM1022-Data!CT1022</f>
        <v>0</v>
      </c>
      <c r="AJ1022" s="20">
        <f>Data!AN1022-Data!CU1022</f>
        <v>0</v>
      </c>
      <c r="AK1022" s="20">
        <f>Data!AO1022-Data!CV1022</f>
        <v>0</v>
      </c>
      <c r="AL1022" s="20">
        <f>Data!AP1022-Data!CW1022</f>
        <v>0</v>
      </c>
      <c r="AM1022" s="20">
        <f>Data!AQ1022-Data!CX1022</f>
        <v>0</v>
      </c>
      <c r="AN1022" s="20">
        <f>Data!AR1022-Data!CY1022</f>
        <v>0</v>
      </c>
      <c r="AO1022" s="20">
        <f>Data!AS1022-Data!CZ1022</f>
        <v>0</v>
      </c>
      <c r="AP1022" s="20">
        <f>Data!AT1022-Data!DA1022</f>
        <v>0</v>
      </c>
      <c r="AQ1022" s="20">
        <f>Data!AU1022-Data!DB1022</f>
        <v>0</v>
      </c>
      <c r="AR1022" s="20">
        <f>Data!AV1022-Data!DC1022</f>
        <v>0</v>
      </c>
      <c r="AS1022" s="20">
        <f>Data!AW1022-Data!DD1022</f>
        <v>0</v>
      </c>
      <c r="AT1022" s="20">
        <f>Data!AX1022-Data!DE1022</f>
        <v>0</v>
      </c>
      <c r="AU1022" s="20">
        <f>Data!AY1022-Data!DF1022</f>
        <v>0</v>
      </c>
      <c r="AV1022" s="20">
        <f>Data!AZ1022-Data!DG1022</f>
        <v>0</v>
      </c>
      <c r="AW1022" s="20">
        <f>Data!BA1022-Data!DH1022</f>
        <v>0</v>
      </c>
      <c r="AX1022" s="20">
        <f>Data!BB1022-Data!DI1022</f>
        <v>0</v>
      </c>
      <c r="AY1022" s="20">
        <f>Data!BC1022-Data!DJ1022</f>
        <v>0</v>
      </c>
      <c r="AZ1022" s="20">
        <f>Data!BD1022-Data!DK1022</f>
        <v>0</v>
      </c>
      <c r="BA1022" s="20">
        <f>Data!BE1022-Data!DL1022</f>
        <v>0</v>
      </c>
      <c r="BB1022" s="20">
        <f>Data!BF1022-Data!DM1022</f>
        <v>0</v>
      </c>
      <c r="BC1022" s="20">
        <f>Data!BG1022-Data!DN1022</f>
        <v>0</v>
      </c>
      <c r="BD1022" s="20">
        <f>Data!BH1022-Data!DO1022</f>
        <v>0</v>
      </c>
      <c r="BE1022" s="20">
        <f>Data!BI1022-Data!DP1022</f>
        <v>0</v>
      </c>
      <c r="BF1022" s="20">
        <f>Data!BJ1022-Data!DQ1022</f>
        <v>0</v>
      </c>
      <c r="BG1022" s="20">
        <f>Data!BK1022-Data!DR1022</f>
        <v>0</v>
      </c>
      <c r="BH1022" s="20">
        <f>Data!BL1022-Data!DS1022</f>
        <v>0</v>
      </c>
      <c r="BI1022" s="20">
        <f>Data!BM1022-Data!DT1022</f>
        <v>0</v>
      </c>
      <c r="BJ1022" s="20">
        <f>Data!BN1022-Data!DU1022</f>
        <v>0</v>
      </c>
      <c r="BK1022" s="20">
        <f>Data!BO1022-Data!DV1022</f>
        <v>0</v>
      </c>
      <c r="BL1022" s="20">
        <f>Data!BP1022-Data!DW1022</f>
        <v>0</v>
      </c>
      <c r="BM1022" s="20">
        <f>Data!BQ1022-Data!DX1022</f>
        <v>0</v>
      </c>
      <c r="BN1022" s="20">
        <f>Data!BR1022-Data!DY1022</f>
        <v>0</v>
      </c>
      <c r="BO1022" s="20">
        <f>Data!BS1022-Data!DZ1022</f>
        <v>0</v>
      </c>
      <c r="BP1022" s="20">
        <f>Data!BT1022-Data!EA1022</f>
        <v>0</v>
      </c>
      <c r="BQ1022" s="20">
        <f>Data!BU1022-Data!EB1022</f>
        <v>0</v>
      </c>
      <c r="BR1022" s="20">
        <f>Data!BV1022-Data!EC1022</f>
        <v>0</v>
      </c>
      <c r="BS1022" s="20">
        <f>Data!BW1022-Data!ED1022</f>
        <v>0</v>
      </c>
      <c r="BT1022" s="20">
        <f>Data!BX1022-Data!EE1022</f>
        <v>0</v>
      </c>
      <c r="BU1022" s="20">
        <f>Data!BY1022-Data!EF1022</f>
        <v>0</v>
      </c>
      <c r="BV1022" s="20">
        <f>Data!BZ1022-Data!EG1022</f>
        <v>0</v>
      </c>
      <c r="BW1022" s="20">
        <f>Data!CA1022-Data!EH1022</f>
        <v>0</v>
      </c>
      <c r="BX1022" s="20">
        <f>Data!CB1022-Data!EI1022</f>
        <v>0</v>
      </c>
      <c r="BY1022" s="20">
        <f>Data!CC1022-Data!EJ1022</f>
        <v>0</v>
      </c>
      <c r="BZ1022" s="20">
        <f>Data!EK1022</f>
        <v>0</v>
      </c>
      <c r="CA1022" s="20">
        <f>Data!EL1022</f>
        <v>0</v>
      </c>
      <c r="CB1022" s="20">
        <f>Data!EM1022</f>
        <v>0</v>
      </c>
      <c r="CC1022" s="20">
        <f>Data!EN1022</f>
        <v>0</v>
      </c>
      <c r="CD1022" s="20">
        <f>Data!EO1022</f>
        <v>0</v>
      </c>
      <c r="CE1022" s="20">
        <f>Data!EP1022</f>
        <v>0</v>
      </c>
      <c r="CF1022" s="50" t="str">
        <f>IF(ISBLANK(Data!EQ1022), "", Data!EQ1022)</f>
        <v/>
      </c>
      <c r="CG1022" s="50" t="str">
        <f>IF(ISBLANK(Data!ER1022), "", Data!ER1022)</f>
        <v/>
      </c>
      <c r="CH1022" s="61" t="str">
        <f>IF(ISBLANK(Data!ES1022), "", Data!ES1022)</f>
        <v/>
      </c>
      <c r="CI1022" s="61" t="str">
        <f>IF(ISBLANK(Data!ET1022), "", Data!ET1022)</f>
        <v/>
      </c>
    </row>
    <row r="1023" spans="1:87" x14ac:dyDescent="0.45">
      <c r="A1023" s="50" t="str">
        <f>IF(ISBLANK(Data!A1023), "", Data!A1023)</f>
        <v/>
      </c>
      <c r="B1023" s="50" t="str">
        <f>IF(ISBLANK(Data!B1023), "", Data!B1023)</f>
        <v/>
      </c>
      <c r="C1023" s="50" t="str">
        <f>IF(ISBLANK(Data!C1023), "", Data!C1023)</f>
        <v/>
      </c>
      <c r="D1023" s="50" t="str">
        <f>IF(ISBLANK(Data!D1023), "", Data!D1023)</f>
        <v/>
      </c>
      <c r="E1023" s="50" t="str">
        <f>IF(ISBLANK(Data!E1023), "", Data!E1023)</f>
        <v/>
      </c>
      <c r="F1023" s="50" t="str">
        <f>IF(ISBLANK(Data!F1023), "", Data!F1023)</f>
        <v/>
      </c>
      <c r="G1023" s="50" t="str">
        <f>IF(ISBLANK(Data!G1023), "", Data!G1023)</f>
        <v/>
      </c>
      <c r="H1023" s="50" t="str">
        <f>IF(ISBLANK(Data!H1023), "", Data!H1023)</f>
        <v/>
      </c>
      <c r="I1023" s="50" t="str">
        <f>IF(ISBLANK(Data!I1023), "", Data!I1023)</f>
        <v/>
      </c>
      <c r="J1023" s="50" t="str">
        <f>IF(ISBLANK(Data!J1023), "", Data!J1023)</f>
        <v/>
      </c>
      <c r="K1023" s="50" t="str">
        <f>IF(ISBLANK(Data!K1023), "", Data!K1023)</f>
        <v/>
      </c>
      <c r="L1023" s="50" t="str">
        <f>IF(ISBLANK(Data!L1023), "", Data!L1023)</f>
        <v/>
      </c>
      <c r="M1023" s="50" t="str">
        <f>IF(ISBLANK(Data!M1023), "", Data!M1023)</f>
        <v/>
      </c>
      <c r="N1023" s="50" t="str">
        <f>IF(ISBLANK(Data!N1023), "", Data!N1023)</f>
        <v/>
      </c>
      <c r="O1023" s="50" t="str">
        <f>IF(ISBLANK(Data!O1023), "", Data!O1023)</f>
        <v/>
      </c>
      <c r="P1023" s="50" t="str">
        <f>IF(ISBLANK(Data!P1023), "", Data!P1023)</f>
        <v/>
      </c>
      <c r="Q1023" s="50" t="str">
        <f>IF(ISBLANK(Data!Q1023), "", Data!Q1023)</f>
        <v/>
      </c>
      <c r="R1023" s="50" t="str">
        <f>IF(ISBLANK(Data!R1023), "", Data!R1023)</f>
        <v/>
      </c>
      <c r="S1023" s="20">
        <f>Data!W1023-Data!CD1023</f>
        <v>0</v>
      </c>
      <c r="T1023" s="20">
        <f>Data!X1023-Data!CE1023</f>
        <v>0</v>
      </c>
      <c r="U1023" s="20">
        <f>Data!Y1023-Data!CF1023</f>
        <v>0</v>
      </c>
      <c r="V1023" s="20">
        <f>Data!Z1023-Data!CG1023</f>
        <v>0</v>
      </c>
      <c r="W1023" s="20">
        <f>Data!AA1023-Data!CH1023</f>
        <v>0</v>
      </c>
      <c r="X1023" s="20">
        <f>Data!AB1023-Data!CI1023</f>
        <v>0</v>
      </c>
      <c r="Y1023" s="20">
        <f>Data!AC1023-Data!CJ1023</f>
        <v>0</v>
      </c>
      <c r="Z1023" s="20">
        <f>Data!AD1023-Data!CK1023</f>
        <v>0</v>
      </c>
      <c r="AA1023" s="20">
        <f>Data!AE1023-Data!CL1023</f>
        <v>0</v>
      </c>
      <c r="AB1023" s="20">
        <f>Data!AF1023-Data!CM1023</f>
        <v>0</v>
      </c>
      <c r="AC1023" s="20">
        <f>Data!AG1023-Data!CN1023</f>
        <v>0</v>
      </c>
      <c r="AD1023" s="20">
        <f>Data!AH1023-Data!CO1023</f>
        <v>0</v>
      </c>
      <c r="AE1023" s="20">
        <f>Data!AI1023-Data!CP1023</f>
        <v>0</v>
      </c>
      <c r="AF1023" s="20">
        <f>Data!AJ1023-Data!CQ1023</f>
        <v>0</v>
      </c>
      <c r="AG1023" s="20">
        <f>Data!AK1023-Data!CR1023</f>
        <v>0</v>
      </c>
      <c r="AH1023" s="20">
        <f>Data!AL1023-Data!CS1023</f>
        <v>0</v>
      </c>
      <c r="AI1023" s="20">
        <f>Data!AM1023-Data!CT1023</f>
        <v>0</v>
      </c>
      <c r="AJ1023" s="20">
        <f>Data!AN1023-Data!CU1023</f>
        <v>0</v>
      </c>
      <c r="AK1023" s="20">
        <f>Data!AO1023-Data!CV1023</f>
        <v>0</v>
      </c>
      <c r="AL1023" s="20">
        <f>Data!AP1023-Data!CW1023</f>
        <v>0</v>
      </c>
      <c r="AM1023" s="20">
        <f>Data!AQ1023-Data!CX1023</f>
        <v>0</v>
      </c>
      <c r="AN1023" s="20">
        <f>Data!AR1023-Data!CY1023</f>
        <v>0</v>
      </c>
      <c r="AO1023" s="20">
        <f>Data!AS1023-Data!CZ1023</f>
        <v>0</v>
      </c>
      <c r="AP1023" s="20">
        <f>Data!AT1023-Data!DA1023</f>
        <v>0</v>
      </c>
      <c r="AQ1023" s="20">
        <f>Data!AU1023-Data!DB1023</f>
        <v>0</v>
      </c>
      <c r="AR1023" s="20">
        <f>Data!AV1023-Data!DC1023</f>
        <v>0</v>
      </c>
      <c r="AS1023" s="20">
        <f>Data!AW1023-Data!DD1023</f>
        <v>0</v>
      </c>
      <c r="AT1023" s="20">
        <f>Data!AX1023-Data!DE1023</f>
        <v>0</v>
      </c>
      <c r="AU1023" s="20">
        <f>Data!AY1023-Data!DF1023</f>
        <v>0</v>
      </c>
      <c r="AV1023" s="20">
        <f>Data!AZ1023-Data!DG1023</f>
        <v>0</v>
      </c>
      <c r="AW1023" s="20">
        <f>Data!BA1023-Data!DH1023</f>
        <v>0</v>
      </c>
      <c r="AX1023" s="20">
        <f>Data!BB1023-Data!DI1023</f>
        <v>0</v>
      </c>
      <c r="AY1023" s="20">
        <f>Data!BC1023-Data!DJ1023</f>
        <v>0</v>
      </c>
      <c r="AZ1023" s="20">
        <f>Data!BD1023-Data!DK1023</f>
        <v>0</v>
      </c>
      <c r="BA1023" s="20">
        <f>Data!BE1023-Data!DL1023</f>
        <v>0</v>
      </c>
      <c r="BB1023" s="20">
        <f>Data!BF1023-Data!DM1023</f>
        <v>0</v>
      </c>
      <c r="BC1023" s="20">
        <f>Data!BG1023-Data!DN1023</f>
        <v>0</v>
      </c>
      <c r="BD1023" s="20">
        <f>Data!BH1023-Data!DO1023</f>
        <v>0</v>
      </c>
      <c r="BE1023" s="20">
        <f>Data!BI1023-Data!DP1023</f>
        <v>0</v>
      </c>
      <c r="BF1023" s="20">
        <f>Data!BJ1023-Data!DQ1023</f>
        <v>0</v>
      </c>
      <c r="BG1023" s="20">
        <f>Data!BK1023-Data!DR1023</f>
        <v>0</v>
      </c>
      <c r="BH1023" s="20">
        <f>Data!BL1023-Data!DS1023</f>
        <v>0</v>
      </c>
      <c r="BI1023" s="20">
        <f>Data!BM1023-Data!DT1023</f>
        <v>0</v>
      </c>
      <c r="BJ1023" s="20">
        <f>Data!BN1023-Data!DU1023</f>
        <v>0</v>
      </c>
      <c r="BK1023" s="20">
        <f>Data!BO1023-Data!DV1023</f>
        <v>0</v>
      </c>
      <c r="BL1023" s="20">
        <f>Data!BP1023-Data!DW1023</f>
        <v>0</v>
      </c>
      <c r="BM1023" s="20">
        <f>Data!BQ1023-Data!DX1023</f>
        <v>0</v>
      </c>
      <c r="BN1023" s="20">
        <f>Data!BR1023-Data!DY1023</f>
        <v>0</v>
      </c>
      <c r="BO1023" s="20">
        <f>Data!BS1023-Data!DZ1023</f>
        <v>0</v>
      </c>
      <c r="BP1023" s="20">
        <f>Data!BT1023-Data!EA1023</f>
        <v>0</v>
      </c>
      <c r="BQ1023" s="20">
        <f>Data!BU1023-Data!EB1023</f>
        <v>0</v>
      </c>
      <c r="BR1023" s="20">
        <f>Data!BV1023-Data!EC1023</f>
        <v>0</v>
      </c>
      <c r="BS1023" s="20">
        <f>Data!BW1023-Data!ED1023</f>
        <v>0</v>
      </c>
      <c r="BT1023" s="20">
        <f>Data!BX1023-Data!EE1023</f>
        <v>0</v>
      </c>
      <c r="BU1023" s="20">
        <f>Data!BY1023-Data!EF1023</f>
        <v>0</v>
      </c>
      <c r="BV1023" s="20">
        <f>Data!BZ1023-Data!EG1023</f>
        <v>0</v>
      </c>
      <c r="BW1023" s="20">
        <f>Data!CA1023-Data!EH1023</f>
        <v>0</v>
      </c>
      <c r="BX1023" s="20">
        <f>Data!CB1023-Data!EI1023</f>
        <v>0</v>
      </c>
      <c r="BY1023" s="20">
        <f>Data!CC1023-Data!EJ1023</f>
        <v>0</v>
      </c>
      <c r="BZ1023" s="20">
        <f>Data!EK1023</f>
        <v>0</v>
      </c>
      <c r="CA1023" s="20">
        <f>Data!EL1023</f>
        <v>0</v>
      </c>
      <c r="CB1023" s="20">
        <f>Data!EM1023</f>
        <v>0</v>
      </c>
      <c r="CC1023" s="20">
        <f>Data!EN1023</f>
        <v>0</v>
      </c>
      <c r="CD1023" s="20">
        <f>Data!EO1023</f>
        <v>0</v>
      </c>
      <c r="CE1023" s="20">
        <f>Data!EP1023</f>
        <v>0</v>
      </c>
      <c r="CF1023" s="50" t="str">
        <f>IF(ISBLANK(Data!EQ1023), "", Data!EQ1023)</f>
        <v/>
      </c>
      <c r="CG1023" s="50" t="str">
        <f>IF(ISBLANK(Data!ER1023), "", Data!ER1023)</f>
        <v/>
      </c>
      <c r="CH1023" s="61" t="str">
        <f>IF(ISBLANK(Data!ES1023), "", Data!ES1023)</f>
        <v/>
      </c>
      <c r="CI1023" s="61" t="str">
        <f>IF(ISBLANK(Data!ET1023), "", Data!ET1023)</f>
        <v/>
      </c>
    </row>
    <row r="1024" spans="1:87" x14ac:dyDescent="0.45">
      <c r="A1024" s="50"/>
      <c r="B1024" s="50"/>
      <c r="C1024" s="50"/>
      <c r="D1024" s="50"/>
      <c r="E1024" s="50"/>
      <c r="F1024" s="50"/>
      <c r="G1024" s="50"/>
      <c r="H1024" s="50"/>
      <c r="I1024" s="50"/>
      <c r="J1024" s="50"/>
      <c r="K1024" s="50"/>
      <c r="L1024" s="50"/>
      <c r="M1024" s="50"/>
      <c r="N1024" s="50"/>
      <c r="O1024" s="50"/>
      <c r="P1024" s="50"/>
      <c r="Q1024" s="50"/>
      <c r="R1024" s="5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  <c r="BL1024" s="20"/>
      <c r="BM1024" s="20"/>
      <c r="BN1024" s="20"/>
      <c r="BO1024" s="20"/>
      <c r="BP1024" s="20"/>
      <c r="BQ1024" s="20"/>
      <c r="BR1024" s="20"/>
      <c r="BS1024" s="20"/>
      <c r="BT1024" s="20"/>
      <c r="BU1024" s="20"/>
      <c r="BV1024" s="20"/>
      <c r="BW1024" s="20"/>
      <c r="BX1024" s="20"/>
      <c r="BY1024" s="20"/>
      <c r="BZ1024" s="20"/>
      <c r="CA1024" s="20"/>
      <c r="CB1024" s="20"/>
      <c r="CC1024" s="20"/>
      <c r="CD1024" s="20"/>
      <c r="CE1024" s="20"/>
      <c r="CF1024" s="50"/>
      <c r="CG1024" s="50"/>
      <c r="CH1024" s="61"/>
      <c r="CI1024" s="61"/>
    </row>
    <row r="1025" spans="1:87" x14ac:dyDescent="0.45">
      <c r="A1025" s="50"/>
      <c r="B1025" s="50"/>
      <c r="C1025" s="50"/>
      <c r="D1025" s="50"/>
      <c r="E1025" s="50"/>
      <c r="F1025" s="50"/>
      <c r="G1025" s="50"/>
      <c r="H1025" s="50"/>
      <c r="I1025" s="50"/>
      <c r="J1025" s="50"/>
      <c r="K1025" s="50"/>
      <c r="L1025" s="50"/>
      <c r="M1025" s="50"/>
      <c r="N1025" s="50"/>
      <c r="O1025" s="50"/>
      <c r="P1025" s="50"/>
      <c r="Q1025" s="50"/>
      <c r="R1025" s="5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  <c r="BL1025" s="20"/>
      <c r="BM1025" s="20"/>
      <c r="BN1025" s="20"/>
      <c r="BO1025" s="20"/>
      <c r="BP1025" s="20"/>
      <c r="BQ1025" s="20"/>
      <c r="BR1025" s="20"/>
      <c r="BS1025" s="20"/>
      <c r="BT1025" s="20"/>
      <c r="BU1025" s="20"/>
      <c r="BV1025" s="20"/>
      <c r="BW1025" s="20"/>
      <c r="BX1025" s="20"/>
      <c r="BY1025" s="20"/>
      <c r="BZ1025" s="20"/>
      <c r="CA1025" s="20"/>
      <c r="CB1025" s="20"/>
      <c r="CC1025" s="20"/>
      <c r="CD1025" s="20"/>
      <c r="CE1025" s="20"/>
      <c r="CF1025" s="50"/>
      <c r="CG1025" s="50"/>
      <c r="CH1025" s="61"/>
      <c r="CI1025" s="61"/>
    </row>
    <row r="1026" spans="1:87" x14ac:dyDescent="0.45">
      <c r="A1026" s="50"/>
      <c r="B1026" s="50"/>
      <c r="C1026" s="50"/>
      <c r="D1026" s="50"/>
      <c r="E1026" s="50"/>
      <c r="F1026" s="50"/>
      <c r="G1026" s="50"/>
      <c r="H1026" s="50"/>
      <c r="I1026" s="50"/>
      <c r="J1026" s="50"/>
      <c r="K1026" s="50"/>
      <c r="L1026" s="50"/>
      <c r="M1026" s="50"/>
      <c r="N1026" s="50"/>
      <c r="O1026" s="50"/>
      <c r="P1026" s="50"/>
      <c r="Q1026" s="50"/>
      <c r="R1026" s="5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  <c r="BL1026" s="20"/>
      <c r="BM1026" s="20"/>
      <c r="BN1026" s="20"/>
      <c r="BO1026" s="20"/>
      <c r="BP1026" s="20"/>
      <c r="BQ1026" s="20"/>
      <c r="BR1026" s="20"/>
      <c r="BS1026" s="20"/>
      <c r="BT1026" s="20"/>
      <c r="BU1026" s="20"/>
      <c r="BV1026" s="20"/>
      <c r="BW1026" s="20"/>
      <c r="BX1026" s="20"/>
      <c r="BY1026" s="20"/>
      <c r="BZ1026" s="20"/>
      <c r="CA1026" s="20"/>
      <c r="CB1026" s="20"/>
      <c r="CC1026" s="20"/>
      <c r="CD1026" s="20"/>
      <c r="CE1026" s="20"/>
      <c r="CF1026" s="50"/>
      <c r="CG1026" s="50"/>
      <c r="CH1026" s="61"/>
      <c r="CI1026" s="61"/>
    </row>
    <row r="1027" spans="1:87" x14ac:dyDescent="0.45">
      <c r="A1027" s="50"/>
      <c r="B1027" s="50"/>
      <c r="C1027" s="50"/>
      <c r="D1027" s="50"/>
      <c r="E1027" s="50"/>
      <c r="F1027" s="50"/>
      <c r="G1027" s="50"/>
      <c r="H1027" s="50"/>
      <c r="I1027" s="50"/>
      <c r="J1027" s="50"/>
      <c r="K1027" s="50"/>
      <c r="L1027" s="50"/>
      <c r="M1027" s="50"/>
      <c r="N1027" s="50"/>
      <c r="O1027" s="50"/>
      <c r="P1027" s="50"/>
      <c r="Q1027" s="50"/>
      <c r="R1027" s="5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  <c r="BL1027" s="20"/>
      <c r="BM1027" s="20"/>
      <c r="BN1027" s="20"/>
      <c r="BO1027" s="20"/>
      <c r="BP1027" s="20"/>
      <c r="BQ1027" s="20"/>
      <c r="BR1027" s="20"/>
      <c r="BS1027" s="20"/>
      <c r="BT1027" s="20"/>
      <c r="BU1027" s="20"/>
      <c r="BV1027" s="20"/>
      <c r="BW1027" s="20"/>
      <c r="BX1027" s="20"/>
      <c r="BY1027" s="20"/>
      <c r="BZ1027" s="20"/>
      <c r="CA1027" s="20"/>
      <c r="CB1027" s="20"/>
      <c r="CC1027" s="20"/>
      <c r="CD1027" s="20"/>
      <c r="CE1027" s="20"/>
      <c r="CF1027" s="50"/>
      <c r="CG1027" s="50"/>
      <c r="CH1027" s="61"/>
      <c r="CI1027" s="61"/>
    </row>
    <row r="1028" spans="1:87" x14ac:dyDescent="0.45">
      <c r="A1028" s="50"/>
      <c r="B1028" s="50"/>
      <c r="C1028" s="50"/>
      <c r="D1028" s="50"/>
      <c r="E1028" s="50"/>
      <c r="F1028" s="50"/>
      <c r="G1028" s="50"/>
      <c r="H1028" s="50"/>
      <c r="I1028" s="50"/>
      <c r="J1028" s="50"/>
      <c r="K1028" s="50"/>
      <c r="L1028" s="50"/>
      <c r="M1028" s="50"/>
      <c r="N1028" s="50"/>
      <c r="O1028" s="50"/>
      <c r="P1028" s="50"/>
      <c r="Q1028" s="50"/>
      <c r="R1028" s="5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  <c r="BL1028" s="20"/>
      <c r="BM1028" s="20"/>
      <c r="BN1028" s="20"/>
      <c r="BO1028" s="20"/>
      <c r="BP1028" s="20"/>
      <c r="BQ1028" s="20"/>
      <c r="BR1028" s="20"/>
      <c r="BS1028" s="20"/>
      <c r="BT1028" s="20"/>
      <c r="BU1028" s="20"/>
      <c r="BV1028" s="20"/>
      <c r="BW1028" s="20"/>
      <c r="BX1028" s="20"/>
      <c r="BY1028" s="20"/>
      <c r="BZ1028" s="20"/>
      <c r="CA1028" s="20"/>
      <c r="CB1028" s="20"/>
      <c r="CC1028" s="20"/>
      <c r="CD1028" s="20"/>
      <c r="CE1028" s="20"/>
      <c r="CF1028" s="50"/>
      <c r="CG1028" s="50"/>
      <c r="CH1028" s="61"/>
      <c r="CI1028" s="61"/>
    </row>
    <row r="1029" spans="1:87" x14ac:dyDescent="0.45">
      <c r="A1029" s="50"/>
      <c r="B1029" s="50"/>
      <c r="C1029" s="50"/>
      <c r="D1029" s="50"/>
      <c r="E1029" s="50"/>
      <c r="F1029" s="50"/>
      <c r="G1029" s="50"/>
      <c r="H1029" s="50"/>
      <c r="I1029" s="50"/>
      <c r="J1029" s="50"/>
      <c r="K1029" s="50"/>
      <c r="L1029" s="50"/>
      <c r="M1029" s="50"/>
      <c r="N1029" s="50"/>
      <c r="O1029" s="50"/>
      <c r="P1029" s="50"/>
      <c r="Q1029" s="50"/>
      <c r="R1029" s="5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  <c r="BL1029" s="20"/>
      <c r="BM1029" s="20"/>
      <c r="BN1029" s="20"/>
      <c r="BO1029" s="20"/>
      <c r="BP1029" s="20"/>
      <c r="BQ1029" s="20"/>
      <c r="BR1029" s="20"/>
      <c r="BS1029" s="20"/>
      <c r="BT1029" s="20"/>
      <c r="BU1029" s="20"/>
      <c r="BV1029" s="20"/>
      <c r="BW1029" s="20"/>
      <c r="BX1029" s="20"/>
      <c r="BY1029" s="20"/>
      <c r="BZ1029" s="20"/>
      <c r="CA1029" s="20"/>
      <c r="CB1029" s="20"/>
      <c r="CC1029" s="20"/>
      <c r="CD1029" s="20"/>
      <c r="CE1029" s="20"/>
      <c r="CF1029" s="50"/>
      <c r="CG1029" s="50"/>
      <c r="CH1029" s="61"/>
      <c r="CI1029" s="61"/>
    </row>
    <row r="1030" spans="1:87" x14ac:dyDescent="0.45">
      <c r="A1030" s="50"/>
      <c r="B1030" s="50"/>
      <c r="C1030" s="50"/>
      <c r="D1030" s="50"/>
      <c r="E1030" s="50"/>
      <c r="F1030" s="50"/>
      <c r="G1030" s="50"/>
      <c r="H1030" s="50"/>
      <c r="I1030" s="50"/>
      <c r="J1030" s="50"/>
      <c r="K1030" s="50"/>
      <c r="L1030" s="50"/>
      <c r="M1030" s="50"/>
      <c r="N1030" s="50"/>
      <c r="O1030" s="50"/>
      <c r="P1030" s="50"/>
      <c r="Q1030" s="50"/>
      <c r="R1030" s="5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  <c r="BL1030" s="20"/>
      <c r="BM1030" s="20"/>
      <c r="BN1030" s="20"/>
      <c r="BO1030" s="20"/>
      <c r="BP1030" s="20"/>
      <c r="BQ1030" s="20"/>
      <c r="BR1030" s="20"/>
      <c r="BS1030" s="20"/>
      <c r="BT1030" s="20"/>
      <c r="BU1030" s="20"/>
      <c r="BV1030" s="20"/>
      <c r="BW1030" s="20"/>
      <c r="BX1030" s="20"/>
      <c r="BY1030" s="20"/>
      <c r="BZ1030" s="20"/>
      <c r="CA1030" s="20"/>
      <c r="CB1030" s="20"/>
      <c r="CC1030" s="20"/>
      <c r="CD1030" s="20"/>
      <c r="CE1030" s="20"/>
      <c r="CF1030" s="50"/>
      <c r="CG1030" s="50"/>
      <c r="CH1030" s="61"/>
      <c r="CI1030" s="61"/>
    </row>
    <row r="1031" spans="1:87" x14ac:dyDescent="0.45">
      <c r="A1031" s="50"/>
      <c r="B1031" s="50"/>
      <c r="C1031" s="50"/>
      <c r="D1031" s="50"/>
      <c r="E1031" s="50"/>
      <c r="F1031" s="50"/>
      <c r="G1031" s="50"/>
      <c r="H1031" s="50"/>
      <c r="I1031" s="50"/>
      <c r="J1031" s="50"/>
      <c r="K1031" s="50"/>
      <c r="L1031" s="50"/>
      <c r="M1031" s="50"/>
      <c r="N1031" s="50"/>
      <c r="O1031" s="50"/>
      <c r="P1031" s="50"/>
      <c r="Q1031" s="50"/>
      <c r="R1031" s="5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  <c r="BL1031" s="20"/>
      <c r="BM1031" s="20"/>
      <c r="BN1031" s="20"/>
      <c r="BO1031" s="20"/>
      <c r="BP1031" s="20"/>
      <c r="BQ1031" s="20"/>
      <c r="BR1031" s="20"/>
      <c r="BS1031" s="20"/>
      <c r="BT1031" s="20"/>
      <c r="BU1031" s="20"/>
      <c r="BV1031" s="20"/>
      <c r="BW1031" s="20"/>
      <c r="BX1031" s="20"/>
      <c r="BY1031" s="20"/>
      <c r="BZ1031" s="20"/>
      <c r="CA1031" s="20"/>
      <c r="CB1031" s="20"/>
      <c r="CC1031" s="20"/>
      <c r="CD1031" s="20"/>
      <c r="CE1031" s="20"/>
      <c r="CF1031" s="50"/>
      <c r="CG1031" s="50"/>
      <c r="CH1031" s="61"/>
      <c r="CI1031" s="61"/>
    </row>
    <row r="1032" spans="1:87" x14ac:dyDescent="0.45">
      <c r="A1032" s="50"/>
      <c r="B1032" s="50"/>
      <c r="C1032" s="50"/>
      <c r="D1032" s="50"/>
      <c r="E1032" s="50"/>
      <c r="F1032" s="50"/>
      <c r="G1032" s="50"/>
      <c r="H1032" s="50"/>
      <c r="I1032" s="50"/>
      <c r="J1032" s="50"/>
      <c r="K1032" s="50"/>
      <c r="L1032" s="50"/>
      <c r="M1032" s="50"/>
      <c r="N1032" s="50"/>
      <c r="O1032" s="50"/>
      <c r="P1032" s="50"/>
      <c r="Q1032" s="50"/>
      <c r="R1032" s="5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  <c r="BL1032" s="20"/>
      <c r="BM1032" s="20"/>
      <c r="BN1032" s="20"/>
      <c r="BO1032" s="20"/>
      <c r="BP1032" s="20"/>
      <c r="BQ1032" s="20"/>
      <c r="BR1032" s="20"/>
      <c r="BS1032" s="20"/>
      <c r="BT1032" s="20"/>
      <c r="BU1032" s="20"/>
      <c r="BV1032" s="20"/>
      <c r="BW1032" s="20"/>
      <c r="BX1032" s="20"/>
      <c r="BY1032" s="20"/>
      <c r="BZ1032" s="20"/>
      <c r="CA1032" s="20"/>
      <c r="CB1032" s="20"/>
      <c r="CC1032" s="20"/>
      <c r="CD1032" s="20"/>
      <c r="CE1032" s="20"/>
      <c r="CF1032" s="50"/>
      <c r="CG1032" s="50"/>
      <c r="CH1032" s="61"/>
      <c r="CI1032" s="61"/>
    </row>
    <row r="1033" spans="1:87" x14ac:dyDescent="0.45">
      <c r="A1033" s="50"/>
      <c r="B1033" s="50"/>
      <c r="C1033" s="50"/>
      <c r="D1033" s="50"/>
      <c r="E1033" s="50"/>
      <c r="F1033" s="50"/>
      <c r="G1033" s="50"/>
      <c r="H1033" s="50"/>
      <c r="I1033" s="50"/>
      <c r="J1033" s="50"/>
      <c r="K1033" s="50"/>
      <c r="L1033" s="50"/>
      <c r="M1033" s="50"/>
      <c r="N1033" s="50"/>
      <c r="O1033" s="50"/>
      <c r="P1033" s="50"/>
      <c r="Q1033" s="50"/>
      <c r="R1033" s="5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  <c r="BL1033" s="20"/>
      <c r="BM1033" s="20"/>
      <c r="BN1033" s="20"/>
      <c r="BO1033" s="20"/>
      <c r="BP1033" s="20"/>
      <c r="BQ1033" s="20"/>
      <c r="BR1033" s="20"/>
      <c r="BS1033" s="20"/>
      <c r="BT1033" s="20"/>
      <c r="BU1033" s="20"/>
      <c r="BV1033" s="20"/>
      <c r="BW1033" s="20"/>
      <c r="BX1033" s="20"/>
      <c r="BY1033" s="20"/>
      <c r="BZ1033" s="20"/>
      <c r="CA1033" s="20"/>
      <c r="CB1033" s="20"/>
      <c r="CC1033" s="20"/>
      <c r="CD1033" s="20"/>
      <c r="CE1033" s="20"/>
      <c r="CF1033" s="50"/>
      <c r="CG1033" s="50"/>
      <c r="CH1033" s="61"/>
      <c r="CI1033" s="61"/>
    </row>
    <row r="1034" spans="1:87" x14ac:dyDescent="0.45">
      <c r="A1034" s="50"/>
      <c r="B1034" s="50"/>
      <c r="C1034" s="50"/>
      <c r="D1034" s="50"/>
      <c r="E1034" s="50"/>
      <c r="F1034" s="50"/>
      <c r="G1034" s="50"/>
      <c r="H1034" s="50"/>
      <c r="I1034" s="50"/>
      <c r="J1034" s="50"/>
      <c r="K1034" s="50"/>
      <c r="L1034" s="50"/>
      <c r="M1034" s="50"/>
      <c r="N1034" s="50"/>
      <c r="O1034" s="50"/>
      <c r="P1034" s="50"/>
      <c r="Q1034" s="50"/>
      <c r="R1034" s="5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  <c r="BL1034" s="20"/>
      <c r="BM1034" s="20"/>
      <c r="BN1034" s="20"/>
      <c r="BO1034" s="20"/>
      <c r="BP1034" s="20"/>
      <c r="BQ1034" s="20"/>
      <c r="BR1034" s="20"/>
      <c r="BS1034" s="20"/>
      <c r="BT1034" s="20"/>
      <c r="BU1034" s="20"/>
      <c r="BV1034" s="20"/>
      <c r="BW1034" s="20"/>
      <c r="BX1034" s="20"/>
      <c r="BY1034" s="20"/>
      <c r="BZ1034" s="20"/>
      <c r="CA1034" s="20"/>
      <c r="CB1034" s="20"/>
      <c r="CC1034" s="20"/>
      <c r="CD1034" s="20"/>
      <c r="CE1034" s="20"/>
      <c r="CF1034" s="50"/>
      <c r="CG1034" s="50"/>
      <c r="CH1034" s="61"/>
      <c r="CI1034" s="61"/>
    </row>
    <row r="1035" spans="1:87" x14ac:dyDescent="0.45">
      <c r="A1035" s="50"/>
      <c r="B1035" s="50"/>
      <c r="C1035" s="50"/>
      <c r="D1035" s="50"/>
      <c r="E1035" s="50"/>
      <c r="F1035" s="50"/>
      <c r="G1035" s="50"/>
      <c r="H1035" s="50"/>
      <c r="I1035" s="50"/>
      <c r="J1035" s="50"/>
      <c r="K1035" s="50"/>
      <c r="L1035" s="50"/>
      <c r="M1035" s="50"/>
      <c r="N1035" s="50"/>
      <c r="O1035" s="50"/>
      <c r="P1035" s="50"/>
      <c r="Q1035" s="50"/>
      <c r="R1035" s="5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  <c r="BL1035" s="20"/>
      <c r="BM1035" s="20"/>
      <c r="BN1035" s="20"/>
      <c r="BO1035" s="20"/>
      <c r="BP1035" s="20"/>
      <c r="BQ1035" s="20"/>
      <c r="BR1035" s="20"/>
      <c r="BS1035" s="20"/>
      <c r="BT1035" s="20"/>
      <c r="BU1035" s="20"/>
      <c r="BV1035" s="20"/>
      <c r="BW1035" s="20"/>
      <c r="BX1035" s="20"/>
      <c r="BY1035" s="20"/>
      <c r="BZ1035" s="20"/>
      <c r="CA1035" s="20"/>
      <c r="CB1035" s="20"/>
      <c r="CC1035" s="20"/>
      <c r="CD1035" s="20"/>
      <c r="CE1035" s="20"/>
      <c r="CF1035" s="50"/>
      <c r="CG1035" s="50"/>
      <c r="CH1035" s="61"/>
      <c r="CI1035" s="61"/>
    </row>
    <row r="1036" spans="1:87" x14ac:dyDescent="0.45">
      <c r="A1036" s="50"/>
      <c r="B1036" s="50"/>
      <c r="C1036" s="50"/>
      <c r="D1036" s="50"/>
      <c r="E1036" s="50"/>
      <c r="F1036" s="50"/>
      <c r="G1036" s="50"/>
      <c r="H1036" s="50"/>
      <c r="I1036" s="50"/>
      <c r="J1036" s="50"/>
      <c r="K1036" s="50"/>
      <c r="L1036" s="50"/>
      <c r="M1036" s="50"/>
      <c r="N1036" s="50"/>
      <c r="O1036" s="50"/>
      <c r="P1036" s="50"/>
      <c r="Q1036" s="50"/>
      <c r="R1036" s="5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  <c r="BL1036" s="20"/>
      <c r="BM1036" s="20"/>
      <c r="BN1036" s="20"/>
      <c r="BO1036" s="20"/>
      <c r="BP1036" s="20"/>
      <c r="BQ1036" s="20"/>
      <c r="BR1036" s="20"/>
      <c r="BS1036" s="20"/>
      <c r="BT1036" s="20"/>
      <c r="BU1036" s="20"/>
      <c r="BV1036" s="20"/>
      <c r="BW1036" s="20"/>
      <c r="BX1036" s="20"/>
      <c r="BY1036" s="20"/>
      <c r="BZ1036" s="20"/>
      <c r="CA1036" s="20"/>
      <c r="CB1036" s="20"/>
      <c r="CC1036" s="20"/>
      <c r="CD1036" s="20"/>
      <c r="CE1036" s="20"/>
      <c r="CF1036" s="50"/>
      <c r="CG1036" s="50"/>
      <c r="CH1036" s="61"/>
      <c r="CI1036" s="61"/>
    </row>
    <row r="1037" spans="1:87" x14ac:dyDescent="0.45">
      <c r="A1037" s="50"/>
      <c r="B1037" s="50"/>
      <c r="C1037" s="50"/>
      <c r="D1037" s="50"/>
      <c r="E1037" s="50"/>
      <c r="F1037" s="50"/>
      <c r="G1037" s="50"/>
      <c r="H1037" s="50"/>
      <c r="I1037" s="50"/>
      <c r="J1037" s="50"/>
      <c r="K1037" s="50"/>
      <c r="L1037" s="50"/>
      <c r="M1037" s="50"/>
      <c r="N1037" s="50"/>
      <c r="O1037" s="50"/>
      <c r="P1037" s="50"/>
      <c r="Q1037" s="50"/>
      <c r="R1037" s="5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  <c r="BL1037" s="20"/>
      <c r="BM1037" s="20"/>
      <c r="BN1037" s="20"/>
      <c r="BO1037" s="20"/>
      <c r="BP1037" s="20"/>
      <c r="BQ1037" s="20"/>
      <c r="BR1037" s="20"/>
      <c r="BS1037" s="20"/>
      <c r="BT1037" s="20"/>
      <c r="BU1037" s="20"/>
      <c r="BV1037" s="20"/>
      <c r="BW1037" s="20"/>
      <c r="BX1037" s="20"/>
      <c r="BY1037" s="20"/>
      <c r="BZ1037" s="20"/>
      <c r="CA1037" s="20"/>
      <c r="CB1037" s="20"/>
      <c r="CC1037" s="20"/>
      <c r="CD1037" s="20"/>
      <c r="CE1037" s="20"/>
      <c r="CF1037" s="50"/>
      <c r="CG1037" s="50"/>
      <c r="CH1037" s="61"/>
      <c r="CI1037" s="61"/>
    </row>
    <row r="1038" spans="1:87" x14ac:dyDescent="0.45">
      <c r="A1038" s="50"/>
      <c r="B1038" s="50"/>
      <c r="C1038" s="50"/>
      <c r="D1038" s="50"/>
      <c r="E1038" s="50"/>
      <c r="F1038" s="50"/>
      <c r="G1038" s="50"/>
      <c r="H1038" s="50"/>
      <c r="I1038" s="50"/>
      <c r="J1038" s="50"/>
      <c r="K1038" s="50"/>
      <c r="L1038" s="50"/>
      <c r="M1038" s="50"/>
      <c r="N1038" s="50"/>
      <c r="O1038" s="50"/>
      <c r="P1038" s="50"/>
      <c r="Q1038" s="50"/>
      <c r="R1038" s="5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  <c r="BL1038" s="20"/>
      <c r="BM1038" s="20"/>
      <c r="BN1038" s="20"/>
      <c r="BO1038" s="20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50"/>
      <c r="CG1038" s="50"/>
      <c r="CH1038" s="61"/>
      <c r="CI1038" s="61"/>
    </row>
    <row r="1039" spans="1:87" x14ac:dyDescent="0.45">
      <c r="A1039" s="50"/>
      <c r="B1039" s="50"/>
      <c r="C1039" s="50"/>
      <c r="D1039" s="50"/>
      <c r="E1039" s="50"/>
      <c r="F1039" s="50"/>
      <c r="G1039" s="50"/>
      <c r="H1039" s="50"/>
      <c r="I1039" s="50"/>
      <c r="J1039" s="50"/>
      <c r="K1039" s="50"/>
      <c r="L1039" s="50"/>
      <c r="M1039" s="50"/>
      <c r="N1039" s="50"/>
      <c r="O1039" s="50"/>
      <c r="P1039" s="50"/>
      <c r="Q1039" s="50"/>
      <c r="R1039" s="5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  <c r="BL1039" s="20"/>
      <c r="BM1039" s="20"/>
      <c r="BN1039" s="20"/>
      <c r="BO1039" s="20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50"/>
      <c r="CG1039" s="50"/>
      <c r="CH1039" s="61"/>
      <c r="CI1039" s="61"/>
    </row>
    <row r="1040" spans="1:87" x14ac:dyDescent="0.45">
      <c r="A1040" s="50"/>
      <c r="B1040" s="50"/>
      <c r="C1040" s="50"/>
      <c r="D1040" s="50"/>
      <c r="E1040" s="50"/>
      <c r="F1040" s="50"/>
      <c r="G1040" s="50"/>
      <c r="H1040" s="50"/>
      <c r="I1040" s="50"/>
      <c r="J1040" s="50"/>
      <c r="K1040" s="50"/>
      <c r="L1040" s="50"/>
      <c r="M1040" s="50"/>
      <c r="N1040" s="50"/>
      <c r="O1040" s="50"/>
      <c r="P1040" s="50"/>
      <c r="Q1040" s="50"/>
      <c r="R1040" s="5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  <c r="BL1040" s="20"/>
      <c r="BM1040" s="20"/>
      <c r="BN1040" s="20"/>
      <c r="BO1040" s="20"/>
      <c r="BP1040" s="20"/>
      <c r="BQ1040" s="20"/>
      <c r="BR1040" s="20"/>
      <c r="BS1040" s="20"/>
      <c r="BT1040" s="20"/>
      <c r="BU1040" s="20"/>
      <c r="BV1040" s="20"/>
      <c r="BW1040" s="20"/>
      <c r="BX1040" s="20"/>
      <c r="BY1040" s="20"/>
      <c r="BZ1040" s="20"/>
      <c r="CA1040" s="20"/>
      <c r="CB1040" s="20"/>
      <c r="CC1040" s="20"/>
      <c r="CD1040" s="20"/>
      <c r="CE1040" s="20"/>
      <c r="CF1040" s="50"/>
      <c r="CG1040" s="50"/>
      <c r="CH1040" s="61"/>
      <c r="CI1040" s="61"/>
    </row>
    <row r="1041" spans="1:87" x14ac:dyDescent="0.45">
      <c r="A1041" s="50"/>
      <c r="B1041" s="50"/>
      <c r="C1041" s="50"/>
      <c r="D1041" s="50"/>
      <c r="E1041" s="50"/>
      <c r="F1041" s="50"/>
      <c r="G1041" s="50"/>
      <c r="H1041" s="50"/>
      <c r="I1041" s="50"/>
      <c r="J1041" s="50"/>
      <c r="K1041" s="50"/>
      <c r="L1041" s="50"/>
      <c r="M1041" s="50"/>
      <c r="N1041" s="50"/>
      <c r="O1041" s="50"/>
      <c r="P1041" s="50"/>
      <c r="Q1041" s="50"/>
      <c r="R1041" s="5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  <c r="BL1041" s="20"/>
      <c r="BM1041" s="20"/>
      <c r="BN1041" s="20"/>
      <c r="BO1041" s="20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50"/>
      <c r="CG1041" s="50"/>
      <c r="CH1041" s="61"/>
      <c r="CI1041" s="61"/>
    </row>
    <row r="1042" spans="1:87" x14ac:dyDescent="0.45">
      <c r="A1042" s="50"/>
      <c r="B1042" s="50"/>
      <c r="C1042" s="50"/>
      <c r="D1042" s="50"/>
      <c r="E1042" s="50"/>
      <c r="F1042" s="50"/>
      <c r="G1042" s="50"/>
      <c r="H1042" s="50"/>
      <c r="I1042" s="50"/>
      <c r="J1042" s="50"/>
      <c r="K1042" s="50"/>
      <c r="L1042" s="50"/>
      <c r="M1042" s="50"/>
      <c r="N1042" s="50"/>
      <c r="O1042" s="50"/>
      <c r="P1042" s="50"/>
      <c r="Q1042" s="50"/>
      <c r="R1042" s="5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  <c r="BL1042" s="20"/>
      <c r="BM1042" s="20"/>
      <c r="BN1042" s="20"/>
      <c r="BO1042" s="20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50"/>
      <c r="CG1042" s="50"/>
      <c r="CH1042" s="61"/>
      <c r="CI1042" s="61"/>
    </row>
    <row r="1043" spans="1:87" x14ac:dyDescent="0.45">
      <c r="A1043" s="50"/>
      <c r="B1043" s="50"/>
      <c r="C1043" s="50"/>
      <c r="D1043" s="50"/>
      <c r="E1043" s="50"/>
      <c r="F1043" s="50"/>
      <c r="G1043" s="50"/>
      <c r="H1043" s="50"/>
      <c r="I1043" s="50"/>
      <c r="J1043" s="50"/>
      <c r="K1043" s="50"/>
      <c r="L1043" s="50"/>
      <c r="M1043" s="50"/>
      <c r="N1043" s="50"/>
      <c r="O1043" s="50"/>
      <c r="P1043" s="50"/>
      <c r="Q1043" s="50"/>
      <c r="R1043" s="5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  <c r="BL1043" s="20"/>
      <c r="BM1043" s="20"/>
      <c r="BN1043" s="20"/>
      <c r="BO1043" s="20"/>
      <c r="BP1043" s="20"/>
      <c r="BQ1043" s="20"/>
      <c r="BR1043" s="20"/>
      <c r="BS1043" s="20"/>
      <c r="BT1043" s="20"/>
      <c r="BU1043" s="20"/>
      <c r="BV1043" s="20"/>
      <c r="BW1043" s="20"/>
      <c r="BX1043" s="20"/>
      <c r="BY1043" s="20"/>
      <c r="BZ1043" s="20"/>
      <c r="CA1043" s="20"/>
      <c r="CB1043" s="20"/>
      <c r="CC1043" s="20"/>
      <c r="CD1043" s="20"/>
      <c r="CE1043" s="20"/>
      <c r="CF1043" s="50"/>
      <c r="CG1043" s="50"/>
      <c r="CH1043" s="61"/>
      <c r="CI1043" s="61"/>
    </row>
    <row r="1044" spans="1:87" x14ac:dyDescent="0.45">
      <c r="A1044" s="50"/>
      <c r="B1044" s="50"/>
      <c r="C1044" s="50"/>
      <c r="D1044" s="50"/>
      <c r="E1044" s="50"/>
      <c r="F1044" s="50"/>
      <c r="G1044" s="50"/>
      <c r="H1044" s="50"/>
      <c r="I1044" s="50"/>
      <c r="J1044" s="50"/>
      <c r="K1044" s="50"/>
      <c r="L1044" s="50"/>
      <c r="M1044" s="50"/>
      <c r="N1044" s="50"/>
      <c r="O1044" s="50"/>
      <c r="P1044" s="50"/>
      <c r="Q1044" s="50"/>
      <c r="R1044" s="5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  <c r="BL1044" s="20"/>
      <c r="BM1044" s="20"/>
      <c r="BN1044" s="20"/>
      <c r="BO1044" s="20"/>
      <c r="BP1044" s="20"/>
      <c r="BQ1044" s="20"/>
      <c r="BR1044" s="20"/>
      <c r="BS1044" s="20"/>
      <c r="BT1044" s="20"/>
      <c r="BU1044" s="20"/>
      <c r="BV1044" s="20"/>
      <c r="BW1044" s="20"/>
      <c r="BX1044" s="20"/>
      <c r="BY1044" s="20"/>
      <c r="BZ1044" s="20"/>
      <c r="CA1044" s="20"/>
      <c r="CB1044" s="20"/>
      <c r="CC1044" s="20"/>
      <c r="CD1044" s="20"/>
      <c r="CE1044" s="20"/>
      <c r="CF1044" s="50"/>
      <c r="CG1044" s="50"/>
      <c r="CH1044" s="61"/>
      <c r="CI1044" s="61"/>
    </row>
    <row r="1045" spans="1:87" x14ac:dyDescent="0.45">
      <c r="A1045" s="50"/>
      <c r="B1045" s="50"/>
      <c r="C1045" s="50"/>
      <c r="D1045" s="50"/>
      <c r="E1045" s="50"/>
      <c r="F1045" s="50"/>
      <c r="G1045" s="50"/>
      <c r="H1045" s="50"/>
      <c r="I1045" s="50"/>
      <c r="J1045" s="50"/>
      <c r="K1045" s="50"/>
      <c r="L1045" s="50"/>
      <c r="M1045" s="50"/>
      <c r="N1045" s="50"/>
      <c r="O1045" s="50"/>
      <c r="P1045" s="50"/>
      <c r="Q1045" s="50"/>
      <c r="R1045" s="5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  <c r="BL1045" s="20"/>
      <c r="BM1045" s="20"/>
      <c r="BN1045" s="20"/>
      <c r="BO1045" s="20"/>
      <c r="BP1045" s="20"/>
      <c r="BQ1045" s="20"/>
      <c r="BR1045" s="20"/>
      <c r="BS1045" s="20"/>
      <c r="BT1045" s="20"/>
      <c r="BU1045" s="20"/>
      <c r="BV1045" s="20"/>
      <c r="BW1045" s="20"/>
      <c r="BX1045" s="20"/>
      <c r="BY1045" s="20"/>
      <c r="BZ1045" s="20"/>
      <c r="CA1045" s="20"/>
      <c r="CB1045" s="20"/>
      <c r="CC1045" s="20"/>
      <c r="CD1045" s="20"/>
      <c r="CE1045" s="20"/>
      <c r="CF1045" s="50"/>
      <c r="CG1045" s="50"/>
      <c r="CH1045" s="61"/>
      <c r="CI1045" s="61"/>
    </row>
    <row r="1046" spans="1:87" x14ac:dyDescent="0.45">
      <c r="A1046" s="50"/>
      <c r="B1046" s="50"/>
      <c r="C1046" s="50"/>
      <c r="D1046" s="50"/>
      <c r="E1046" s="50"/>
      <c r="F1046" s="50"/>
      <c r="G1046" s="50"/>
      <c r="H1046" s="50"/>
      <c r="I1046" s="50"/>
      <c r="J1046" s="50"/>
      <c r="K1046" s="50"/>
      <c r="L1046" s="50"/>
      <c r="M1046" s="50"/>
      <c r="N1046" s="50"/>
      <c r="O1046" s="50"/>
      <c r="P1046" s="50"/>
      <c r="Q1046" s="50"/>
      <c r="R1046" s="5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  <c r="BL1046" s="20"/>
      <c r="BM1046" s="20"/>
      <c r="BN1046" s="20"/>
      <c r="BO1046" s="20"/>
      <c r="BP1046" s="20"/>
      <c r="BQ1046" s="20"/>
      <c r="BR1046" s="20"/>
      <c r="BS1046" s="20"/>
      <c r="BT1046" s="20"/>
      <c r="BU1046" s="20"/>
      <c r="BV1046" s="20"/>
      <c r="BW1046" s="20"/>
      <c r="BX1046" s="20"/>
      <c r="BY1046" s="20"/>
      <c r="BZ1046" s="20"/>
      <c r="CA1046" s="20"/>
      <c r="CB1046" s="20"/>
      <c r="CC1046" s="20"/>
      <c r="CD1046" s="20"/>
      <c r="CE1046" s="20"/>
      <c r="CF1046" s="50"/>
      <c r="CG1046" s="50"/>
      <c r="CH1046" s="61"/>
      <c r="CI1046" s="61"/>
    </row>
    <row r="1047" spans="1:87" x14ac:dyDescent="0.45">
      <c r="A1047" s="50"/>
      <c r="B1047" s="50"/>
      <c r="C1047" s="50"/>
      <c r="D1047" s="50"/>
      <c r="E1047" s="50"/>
      <c r="F1047" s="50"/>
      <c r="G1047" s="50"/>
      <c r="H1047" s="50"/>
      <c r="I1047" s="50"/>
      <c r="J1047" s="50"/>
      <c r="K1047" s="50"/>
      <c r="L1047" s="50"/>
      <c r="M1047" s="50"/>
      <c r="N1047" s="50"/>
      <c r="O1047" s="50"/>
      <c r="P1047" s="50"/>
      <c r="Q1047" s="50"/>
      <c r="R1047" s="5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  <c r="BL1047" s="20"/>
      <c r="BM1047" s="20"/>
      <c r="BN1047" s="20"/>
      <c r="BO1047" s="20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50"/>
      <c r="CG1047" s="50"/>
      <c r="CH1047" s="61"/>
      <c r="CI1047" s="61"/>
    </row>
    <row r="1048" spans="1:87" x14ac:dyDescent="0.45">
      <c r="A1048" s="50"/>
      <c r="B1048" s="50"/>
      <c r="C1048" s="50"/>
      <c r="D1048" s="50"/>
      <c r="E1048" s="50"/>
      <c r="F1048" s="50"/>
      <c r="G1048" s="50"/>
      <c r="H1048" s="50"/>
      <c r="I1048" s="50"/>
      <c r="J1048" s="50"/>
      <c r="K1048" s="50"/>
      <c r="L1048" s="50"/>
      <c r="M1048" s="50"/>
      <c r="N1048" s="50"/>
      <c r="O1048" s="50"/>
      <c r="P1048" s="50"/>
      <c r="Q1048" s="50"/>
      <c r="R1048" s="5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  <c r="BL1048" s="20"/>
      <c r="BM1048" s="20"/>
      <c r="BN1048" s="20"/>
      <c r="BO1048" s="20"/>
      <c r="BP1048" s="20"/>
      <c r="BQ1048" s="20"/>
      <c r="BR1048" s="20"/>
      <c r="BS1048" s="20"/>
      <c r="BT1048" s="20"/>
      <c r="BU1048" s="20"/>
      <c r="BV1048" s="20"/>
      <c r="BW1048" s="20"/>
      <c r="BX1048" s="20"/>
      <c r="BY1048" s="20"/>
      <c r="BZ1048" s="20"/>
      <c r="CA1048" s="20"/>
      <c r="CB1048" s="20"/>
      <c r="CC1048" s="20"/>
      <c r="CD1048" s="20"/>
      <c r="CE1048" s="20"/>
      <c r="CF1048" s="50"/>
      <c r="CG1048" s="50"/>
      <c r="CH1048" s="61"/>
      <c r="CI1048" s="61"/>
    </row>
    <row r="1049" spans="1:87" x14ac:dyDescent="0.45">
      <c r="A1049" s="50"/>
      <c r="B1049" s="50"/>
      <c r="C1049" s="50"/>
      <c r="D1049" s="50"/>
      <c r="E1049" s="50"/>
      <c r="F1049" s="50"/>
      <c r="G1049" s="50"/>
      <c r="H1049" s="50"/>
      <c r="I1049" s="50"/>
      <c r="J1049" s="50"/>
      <c r="K1049" s="50"/>
      <c r="L1049" s="50"/>
      <c r="M1049" s="50"/>
      <c r="N1049" s="50"/>
      <c r="O1049" s="50"/>
      <c r="P1049" s="50"/>
      <c r="Q1049" s="50"/>
      <c r="R1049" s="5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  <c r="BL1049" s="20"/>
      <c r="BM1049" s="20"/>
      <c r="BN1049" s="20"/>
      <c r="BO1049" s="20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50"/>
      <c r="CG1049" s="50"/>
      <c r="CH1049" s="61"/>
      <c r="CI1049" s="61"/>
    </row>
    <row r="1050" spans="1:87" x14ac:dyDescent="0.45">
      <c r="A1050" s="50"/>
      <c r="B1050" s="50"/>
      <c r="C1050" s="50"/>
      <c r="D1050" s="50"/>
      <c r="E1050" s="50"/>
      <c r="F1050" s="50"/>
      <c r="G1050" s="50"/>
      <c r="H1050" s="50"/>
      <c r="I1050" s="50"/>
      <c r="J1050" s="50"/>
      <c r="K1050" s="50"/>
      <c r="L1050" s="50"/>
      <c r="M1050" s="50"/>
      <c r="N1050" s="50"/>
      <c r="O1050" s="50"/>
      <c r="P1050" s="50"/>
      <c r="Q1050" s="50"/>
      <c r="R1050" s="5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  <c r="BL1050" s="20"/>
      <c r="BM1050" s="20"/>
      <c r="BN1050" s="20"/>
      <c r="BO1050" s="20"/>
      <c r="BP1050" s="20"/>
      <c r="BQ1050" s="20"/>
      <c r="BR1050" s="20"/>
      <c r="BS1050" s="20"/>
      <c r="BT1050" s="20"/>
      <c r="BU1050" s="20"/>
      <c r="BV1050" s="20"/>
      <c r="BW1050" s="20"/>
      <c r="BX1050" s="20"/>
      <c r="BY1050" s="20"/>
      <c r="BZ1050" s="20"/>
      <c r="CA1050" s="20"/>
      <c r="CB1050" s="20"/>
      <c r="CC1050" s="20"/>
      <c r="CD1050" s="20"/>
      <c r="CE1050" s="20"/>
      <c r="CF1050" s="50"/>
      <c r="CG1050" s="50"/>
      <c r="CH1050" s="61"/>
      <c r="CI1050" s="61"/>
    </row>
    <row r="1051" spans="1:87" x14ac:dyDescent="0.45">
      <c r="A1051" s="50"/>
      <c r="B1051" s="50"/>
      <c r="C1051" s="50"/>
      <c r="D1051" s="50"/>
      <c r="E1051" s="50"/>
      <c r="F1051" s="50"/>
      <c r="G1051" s="50"/>
      <c r="H1051" s="50"/>
      <c r="I1051" s="50"/>
      <c r="J1051" s="50"/>
      <c r="K1051" s="50"/>
      <c r="L1051" s="50"/>
      <c r="M1051" s="50"/>
      <c r="N1051" s="50"/>
      <c r="O1051" s="50"/>
      <c r="P1051" s="50"/>
      <c r="Q1051" s="50"/>
      <c r="R1051" s="5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  <c r="BL1051" s="20"/>
      <c r="BM1051" s="20"/>
      <c r="BN1051" s="20"/>
      <c r="BO1051" s="20"/>
      <c r="BP1051" s="20"/>
      <c r="BQ1051" s="20"/>
      <c r="BR1051" s="20"/>
      <c r="BS1051" s="20"/>
      <c r="BT1051" s="20"/>
      <c r="BU1051" s="20"/>
      <c r="BV1051" s="20"/>
      <c r="BW1051" s="20"/>
      <c r="BX1051" s="20"/>
      <c r="BY1051" s="20"/>
      <c r="BZ1051" s="20"/>
      <c r="CA1051" s="20"/>
      <c r="CB1051" s="20"/>
      <c r="CC1051" s="20"/>
      <c r="CD1051" s="20"/>
      <c r="CE1051" s="20"/>
      <c r="CF1051" s="50"/>
      <c r="CG1051" s="50"/>
      <c r="CH1051" s="61"/>
      <c r="CI1051" s="61"/>
    </row>
    <row r="1052" spans="1:87" x14ac:dyDescent="0.45">
      <c r="A1052" s="50"/>
      <c r="B1052" s="50"/>
      <c r="C1052" s="50"/>
      <c r="D1052" s="50"/>
      <c r="E1052" s="50"/>
      <c r="F1052" s="50"/>
      <c r="G1052" s="50"/>
      <c r="H1052" s="50"/>
      <c r="I1052" s="50"/>
      <c r="J1052" s="50"/>
      <c r="K1052" s="50"/>
      <c r="L1052" s="50"/>
      <c r="M1052" s="50"/>
      <c r="N1052" s="50"/>
      <c r="O1052" s="50"/>
      <c r="P1052" s="50"/>
      <c r="Q1052" s="50"/>
      <c r="R1052" s="5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  <c r="BL1052" s="20"/>
      <c r="BM1052" s="20"/>
      <c r="BN1052" s="20"/>
      <c r="BO1052" s="20"/>
      <c r="BP1052" s="20"/>
      <c r="BQ1052" s="20"/>
      <c r="BR1052" s="20"/>
      <c r="BS1052" s="20"/>
      <c r="BT1052" s="20"/>
      <c r="BU1052" s="20"/>
      <c r="BV1052" s="20"/>
      <c r="BW1052" s="20"/>
      <c r="BX1052" s="20"/>
      <c r="BY1052" s="20"/>
      <c r="BZ1052" s="20"/>
      <c r="CA1052" s="20"/>
      <c r="CB1052" s="20"/>
      <c r="CC1052" s="20"/>
      <c r="CD1052" s="20"/>
      <c r="CE1052" s="20"/>
      <c r="CF1052" s="50"/>
      <c r="CG1052" s="50"/>
      <c r="CH1052" s="61"/>
      <c r="CI1052" s="61"/>
    </row>
    <row r="1053" spans="1:87" x14ac:dyDescent="0.45">
      <c r="A1053" s="50"/>
      <c r="B1053" s="50"/>
      <c r="C1053" s="50"/>
      <c r="D1053" s="50"/>
      <c r="E1053" s="50"/>
      <c r="F1053" s="50"/>
      <c r="G1053" s="50"/>
      <c r="H1053" s="50"/>
      <c r="I1053" s="50"/>
      <c r="J1053" s="50"/>
      <c r="K1053" s="50"/>
      <c r="L1053" s="50"/>
      <c r="M1053" s="50"/>
      <c r="N1053" s="50"/>
      <c r="O1053" s="50"/>
      <c r="P1053" s="50"/>
      <c r="Q1053" s="50"/>
      <c r="R1053" s="5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  <c r="BL1053" s="20"/>
      <c r="BM1053" s="20"/>
      <c r="BN1053" s="20"/>
      <c r="BO1053" s="20"/>
      <c r="BP1053" s="20"/>
      <c r="BQ1053" s="20"/>
      <c r="BR1053" s="20"/>
      <c r="BS1053" s="20"/>
      <c r="BT1053" s="20"/>
      <c r="BU1053" s="20"/>
      <c r="BV1053" s="20"/>
      <c r="BW1053" s="20"/>
      <c r="BX1053" s="20"/>
      <c r="BY1053" s="20"/>
      <c r="BZ1053" s="20"/>
      <c r="CA1053" s="20"/>
      <c r="CB1053" s="20"/>
      <c r="CC1053" s="20"/>
      <c r="CD1053" s="20"/>
      <c r="CE1053" s="20"/>
      <c r="CF1053" s="50"/>
      <c r="CG1053" s="50"/>
      <c r="CH1053" s="61"/>
      <c r="CI1053" s="61"/>
    </row>
    <row r="1054" spans="1:87" x14ac:dyDescent="0.45">
      <c r="A1054" s="50"/>
      <c r="B1054" s="50"/>
      <c r="C1054" s="50"/>
      <c r="D1054" s="50"/>
      <c r="E1054" s="50"/>
      <c r="F1054" s="50"/>
      <c r="G1054" s="50"/>
      <c r="H1054" s="50"/>
      <c r="I1054" s="50"/>
      <c r="J1054" s="50"/>
      <c r="K1054" s="50"/>
      <c r="L1054" s="50"/>
      <c r="M1054" s="50"/>
      <c r="N1054" s="50"/>
      <c r="O1054" s="50"/>
      <c r="P1054" s="50"/>
      <c r="Q1054" s="50"/>
      <c r="R1054" s="5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  <c r="BL1054" s="20"/>
      <c r="BM1054" s="20"/>
      <c r="BN1054" s="20"/>
      <c r="BO1054" s="20"/>
      <c r="BP1054" s="20"/>
      <c r="BQ1054" s="20"/>
      <c r="BR1054" s="20"/>
      <c r="BS1054" s="20"/>
      <c r="BT1054" s="20"/>
      <c r="BU1054" s="20"/>
      <c r="BV1054" s="20"/>
      <c r="BW1054" s="20"/>
      <c r="BX1054" s="20"/>
      <c r="BY1054" s="20"/>
      <c r="BZ1054" s="20"/>
      <c r="CA1054" s="20"/>
      <c r="CB1054" s="20"/>
      <c r="CC1054" s="20"/>
      <c r="CD1054" s="20"/>
      <c r="CE1054" s="20"/>
      <c r="CF1054" s="50"/>
      <c r="CG1054" s="50"/>
      <c r="CH1054" s="61"/>
      <c r="CI1054" s="61"/>
    </row>
    <row r="1055" spans="1:87" x14ac:dyDescent="0.45">
      <c r="A1055" s="50"/>
      <c r="B1055" s="50"/>
      <c r="C1055" s="50"/>
      <c r="D1055" s="50"/>
      <c r="E1055" s="50"/>
      <c r="F1055" s="50"/>
      <c r="G1055" s="50"/>
      <c r="H1055" s="50"/>
      <c r="I1055" s="50"/>
      <c r="J1055" s="50"/>
      <c r="K1055" s="50"/>
      <c r="L1055" s="50"/>
      <c r="M1055" s="50"/>
      <c r="N1055" s="50"/>
      <c r="O1055" s="50"/>
      <c r="P1055" s="50"/>
      <c r="Q1055" s="50"/>
      <c r="R1055" s="5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  <c r="BL1055" s="20"/>
      <c r="BM1055" s="20"/>
      <c r="BN1055" s="20"/>
      <c r="BO1055" s="20"/>
      <c r="BP1055" s="20"/>
      <c r="BQ1055" s="20"/>
      <c r="BR1055" s="20"/>
      <c r="BS1055" s="20"/>
      <c r="BT1055" s="20"/>
      <c r="BU1055" s="20"/>
      <c r="BV1055" s="20"/>
      <c r="BW1055" s="20"/>
      <c r="BX1055" s="20"/>
      <c r="BY1055" s="20"/>
      <c r="BZ1055" s="20"/>
      <c r="CA1055" s="20"/>
      <c r="CB1055" s="20"/>
      <c r="CC1055" s="20"/>
      <c r="CD1055" s="20"/>
      <c r="CE1055" s="20"/>
      <c r="CF1055" s="50"/>
      <c r="CG1055" s="50"/>
      <c r="CH1055" s="61"/>
      <c r="CI1055" s="61"/>
    </row>
    <row r="1056" spans="1:87" x14ac:dyDescent="0.45">
      <c r="A1056" s="50"/>
      <c r="B1056" s="50"/>
      <c r="C1056" s="50"/>
      <c r="D1056" s="50"/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  <c r="BL1056" s="20"/>
      <c r="BM1056" s="20"/>
      <c r="BN1056" s="20"/>
      <c r="BO1056" s="20"/>
      <c r="BP1056" s="20"/>
      <c r="BQ1056" s="20"/>
      <c r="BR1056" s="20"/>
      <c r="BS1056" s="20"/>
      <c r="BT1056" s="20"/>
      <c r="BU1056" s="20"/>
      <c r="BV1056" s="20"/>
      <c r="BW1056" s="20"/>
      <c r="BX1056" s="20"/>
      <c r="BY1056" s="20"/>
      <c r="BZ1056" s="20"/>
      <c r="CA1056" s="20"/>
      <c r="CB1056" s="20"/>
      <c r="CC1056" s="20"/>
      <c r="CD1056" s="20"/>
      <c r="CE1056" s="20"/>
      <c r="CF1056" s="50"/>
      <c r="CG1056" s="50"/>
      <c r="CH1056" s="61"/>
      <c r="CI1056" s="61"/>
    </row>
    <row r="1057" spans="1:87" x14ac:dyDescent="0.45">
      <c r="A1057" s="50"/>
      <c r="B1057" s="50"/>
      <c r="C1057" s="50"/>
      <c r="D1057" s="50"/>
      <c r="E1057" s="50"/>
      <c r="F1057" s="50"/>
      <c r="G1057" s="50"/>
      <c r="H1057" s="50"/>
      <c r="I1057" s="50"/>
      <c r="J1057" s="50"/>
      <c r="K1057" s="50"/>
      <c r="L1057" s="50"/>
      <c r="M1057" s="50"/>
      <c r="N1057" s="50"/>
      <c r="O1057" s="50"/>
      <c r="P1057" s="50"/>
      <c r="Q1057" s="50"/>
      <c r="R1057" s="5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  <c r="BL1057" s="20"/>
      <c r="BM1057" s="20"/>
      <c r="BN1057" s="20"/>
      <c r="BO1057" s="20"/>
      <c r="BP1057" s="20"/>
      <c r="BQ1057" s="20"/>
      <c r="BR1057" s="20"/>
      <c r="BS1057" s="20"/>
      <c r="BT1057" s="20"/>
      <c r="BU1057" s="20"/>
      <c r="BV1057" s="20"/>
      <c r="BW1057" s="20"/>
      <c r="BX1057" s="20"/>
      <c r="BY1057" s="20"/>
      <c r="BZ1057" s="20"/>
      <c r="CA1057" s="20"/>
      <c r="CB1057" s="20"/>
      <c r="CC1057" s="20"/>
      <c r="CD1057" s="20"/>
      <c r="CE1057" s="20"/>
      <c r="CF1057" s="50"/>
      <c r="CG1057" s="50"/>
      <c r="CH1057" s="61"/>
      <c r="CI1057" s="61"/>
    </row>
    <row r="1058" spans="1:87" x14ac:dyDescent="0.45">
      <c r="A1058" s="50"/>
      <c r="B1058" s="50"/>
      <c r="C1058" s="50"/>
      <c r="D1058" s="50"/>
      <c r="E1058" s="50"/>
      <c r="F1058" s="50"/>
      <c r="G1058" s="50"/>
      <c r="H1058" s="50"/>
      <c r="I1058" s="50"/>
      <c r="J1058" s="50"/>
      <c r="K1058" s="50"/>
      <c r="L1058" s="50"/>
      <c r="M1058" s="50"/>
      <c r="N1058" s="50"/>
      <c r="O1058" s="50"/>
      <c r="P1058" s="50"/>
      <c r="Q1058" s="50"/>
      <c r="R1058" s="5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  <c r="BL1058" s="20"/>
      <c r="BM1058" s="20"/>
      <c r="BN1058" s="20"/>
      <c r="BO1058" s="20"/>
      <c r="BP1058" s="20"/>
      <c r="BQ1058" s="20"/>
      <c r="BR1058" s="20"/>
      <c r="BS1058" s="20"/>
      <c r="BT1058" s="20"/>
      <c r="BU1058" s="20"/>
      <c r="BV1058" s="20"/>
      <c r="BW1058" s="20"/>
      <c r="BX1058" s="20"/>
      <c r="BY1058" s="20"/>
      <c r="BZ1058" s="20"/>
      <c r="CA1058" s="20"/>
      <c r="CB1058" s="20"/>
      <c r="CC1058" s="20"/>
      <c r="CD1058" s="20"/>
      <c r="CE1058" s="20"/>
      <c r="CF1058" s="50"/>
      <c r="CG1058" s="50"/>
      <c r="CH1058" s="61"/>
      <c r="CI1058" s="61"/>
    </row>
    <row r="1059" spans="1:87" x14ac:dyDescent="0.45">
      <c r="A1059" s="50"/>
      <c r="B1059" s="50"/>
      <c r="C1059" s="50"/>
      <c r="D1059" s="50"/>
      <c r="E1059" s="50"/>
      <c r="F1059" s="50"/>
      <c r="G1059" s="50"/>
      <c r="H1059" s="50"/>
      <c r="I1059" s="50"/>
      <c r="J1059" s="50"/>
      <c r="K1059" s="50"/>
      <c r="L1059" s="50"/>
      <c r="M1059" s="50"/>
      <c r="N1059" s="50"/>
      <c r="O1059" s="50"/>
      <c r="P1059" s="50"/>
      <c r="Q1059" s="50"/>
      <c r="R1059" s="5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  <c r="BL1059" s="20"/>
      <c r="BM1059" s="20"/>
      <c r="BN1059" s="20"/>
      <c r="BO1059" s="20"/>
      <c r="BP1059" s="20"/>
      <c r="BQ1059" s="20"/>
      <c r="BR1059" s="20"/>
      <c r="BS1059" s="20"/>
      <c r="BT1059" s="20"/>
      <c r="BU1059" s="20"/>
      <c r="BV1059" s="20"/>
      <c r="BW1059" s="20"/>
      <c r="BX1059" s="20"/>
      <c r="BY1059" s="20"/>
      <c r="BZ1059" s="20"/>
      <c r="CA1059" s="20"/>
      <c r="CB1059" s="20"/>
      <c r="CC1059" s="20"/>
      <c r="CD1059" s="20"/>
      <c r="CE1059" s="20"/>
      <c r="CF1059" s="50"/>
      <c r="CG1059" s="50"/>
      <c r="CH1059" s="61"/>
      <c r="CI1059" s="61"/>
    </row>
    <row r="1060" spans="1:87" x14ac:dyDescent="0.45">
      <c r="A1060" s="50"/>
      <c r="B1060" s="50"/>
      <c r="C1060" s="50"/>
      <c r="D1060" s="50"/>
      <c r="E1060" s="50"/>
      <c r="F1060" s="50"/>
      <c r="G1060" s="50"/>
      <c r="H1060" s="50"/>
      <c r="I1060" s="50"/>
      <c r="J1060" s="50"/>
      <c r="K1060" s="50"/>
      <c r="L1060" s="50"/>
      <c r="M1060" s="50"/>
      <c r="N1060" s="50"/>
      <c r="O1060" s="50"/>
      <c r="P1060" s="50"/>
      <c r="Q1060" s="50"/>
      <c r="R1060" s="5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  <c r="BL1060" s="20"/>
      <c r="BM1060" s="20"/>
      <c r="BN1060" s="20"/>
      <c r="BO1060" s="20"/>
      <c r="BP1060" s="20"/>
      <c r="BQ1060" s="20"/>
      <c r="BR1060" s="20"/>
      <c r="BS1060" s="20"/>
      <c r="BT1060" s="20"/>
      <c r="BU1060" s="20"/>
      <c r="BV1060" s="20"/>
      <c r="BW1060" s="20"/>
      <c r="BX1060" s="20"/>
      <c r="BY1060" s="20"/>
      <c r="BZ1060" s="20"/>
      <c r="CA1060" s="20"/>
      <c r="CB1060" s="20"/>
      <c r="CC1060" s="20"/>
      <c r="CD1060" s="20"/>
      <c r="CE1060" s="20"/>
      <c r="CF1060" s="50"/>
      <c r="CG1060" s="50"/>
      <c r="CH1060" s="61"/>
      <c r="CI1060" s="61"/>
    </row>
    <row r="1061" spans="1:87" x14ac:dyDescent="0.45">
      <c r="A1061" s="50"/>
      <c r="B1061" s="50"/>
      <c r="C1061" s="50"/>
      <c r="D1061" s="50"/>
      <c r="E1061" s="50"/>
      <c r="F1061" s="50"/>
      <c r="G1061" s="50"/>
      <c r="H1061" s="50"/>
      <c r="I1061" s="50"/>
      <c r="J1061" s="50"/>
      <c r="K1061" s="50"/>
      <c r="L1061" s="50"/>
      <c r="M1061" s="50"/>
      <c r="N1061" s="50"/>
      <c r="O1061" s="50"/>
      <c r="P1061" s="50"/>
      <c r="Q1061" s="50"/>
      <c r="R1061" s="5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  <c r="BL1061" s="20"/>
      <c r="BM1061" s="20"/>
      <c r="BN1061" s="20"/>
      <c r="BO1061" s="20"/>
      <c r="BP1061" s="20"/>
      <c r="BQ1061" s="20"/>
      <c r="BR1061" s="20"/>
      <c r="BS1061" s="20"/>
      <c r="BT1061" s="20"/>
      <c r="BU1061" s="20"/>
      <c r="BV1061" s="20"/>
      <c r="BW1061" s="20"/>
      <c r="BX1061" s="20"/>
      <c r="BY1061" s="20"/>
      <c r="BZ1061" s="20"/>
      <c r="CA1061" s="20"/>
      <c r="CB1061" s="20"/>
      <c r="CC1061" s="20"/>
      <c r="CD1061" s="20"/>
      <c r="CE1061" s="20"/>
      <c r="CF1061" s="50"/>
      <c r="CG1061" s="50"/>
      <c r="CH1061" s="61"/>
      <c r="CI1061" s="61"/>
    </row>
    <row r="1062" spans="1:87" x14ac:dyDescent="0.45">
      <c r="A1062" s="50"/>
      <c r="B1062" s="50"/>
      <c r="C1062" s="50"/>
      <c r="D1062" s="50"/>
      <c r="E1062" s="50"/>
      <c r="F1062" s="50"/>
      <c r="G1062" s="50"/>
      <c r="H1062" s="50"/>
      <c r="I1062" s="50"/>
      <c r="J1062" s="50"/>
      <c r="K1062" s="50"/>
      <c r="L1062" s="50"/>
      <c r="M1062" s="50"/>
      <c r="N1062" s="50"/>
      <c r="O1062" s="50"/>
      <c r="P1062" s="50"/>
      <c r="Q1062" s="50"/>
      <c r="R1062" s="5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  <c r="BL1062" s="20"/>
      <c r="BM1062" s="20"/>
      <c r="BN1062" s="20"/>
      <c r="BO1062" s="20"/>
      <c r="BP1062" s="20"/>
      <c r="BQ1062" s="20"/>
      <c r="BR1062" s="20"/>
      <c r="BS1062" s="20"/>
      <c r="BT1062" s="20"/>
      <c r="BU1062" s="20"/>
      <c r="BV1062" s="20"/>
      <c r="BW1062" s="20"/>
      <c r="BX1062" s="20"/>
      <c r="BY1062" s="20"/>
      <c r="BZ1062" s="20"/>
      <c r="CA1062" s="20"/>
      <c r="CB1062" s="20"/>
      <c r="CC1062" s="20"/>
      <c r="CD1062" s="20"/>
      <c r="CE1062" s="20"/>
      <c r="CF1062" s="50"/>
      <c r="CG1062" s="50"/>
      <c r="CH1062" s="61"/>
      <c r="CI1062" s="61"/>
    </row>
    <row r="1063" spans="1:87" x14ac:dyDescent="0.45">
      <c r="A1063" s="50"/>
      <c r="B1063" s="50"/>
      <c r="C1063" s="50"/>
      <c r="D1063" s="50"/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  <c r="BL1063" s="20"/>
      <c r="BM1063" s="20"/>
      <c r="BN1063" s="20"/>
      <c r="BO1063" s="20"/>
      <c r="BP1063" s="20"/>
      <c r="BQ1063" s="20"/>
      <c r="BR1063" s="20"/>
      <c r="BS1063" s="20"/>
      <c r="BT1063" s="20"/>
      <c r="BU1063" s="20"/>
      <c r="BV1063" s="20"/>
      <c r="BW1063" s="20"/>
      <c r="BX1063" s="20"/>
      <c r="BY1063" s="20"/>
      <c r="BZ1063" s="20"/>
      <c r="CA1063" s="20"/>
      <c r="CB1063" s="20"/>
      <c r="CC1063" s="20"/>
      <c r="CD1063" s="20"/>
      <c r="CE1063" s="20"/>
      <c r="CF1063" s="50"/>
      <c r="CG1063" s="50"/>
      <c r="CH1063" s="61"/>
      <c r="CI1063" s="61"/>
    </row>
    <row r="1064" spans="1:87" x14ac:dyDescent="0.45">
      <c r="A1064" s="50"/>
      <c r="B1064" s="50"/>
      <c r="C1064" s="50"/>
      <c r="D1064" s="50"/>
      <c r="E1064" s="50"/>
      <c r="F1064" s="50"/>
      <c r="G1064" s="50"/>
      <c r="H1064" s="50"/>
      <c r="I1064" s="50"/>
      <c r="J1064" s="50"/>
      <c r="K1064" s="50"/>
      <c r="L1064" s="50"/>
      <c r="M1064" s="50"/>
      <c r="N1064" s="50"/>
      <c r="O1064" s="50"/>
      <c r="P1064" s="50"/>
      <c r="Q1064" s="50"/>
      <c r="R1064" s="5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  <c r="BL1064" s="20"/>
      <c r="BM1064" s="20"/>
      <c r="BN1064" s="20"/>
      <c r="BO1064" s="20"/>
      <c r="BP1064" s="20"/>
      <c r="BQ1064" s="20"/>
      <c r="BR1064" s="20"/>
      <c r="BS1064" s="20"/>
      <c r="BT1064" s="20"/>
      <c r="BU1064" s="20"/>
      <c r="BV1064" s="20"/>
      <c r="BW1064" s="20"/>
      <c r="BX1064" s="20"/>
      <c r="BY1064" s="20"/>
      <c r="BZ1064" s="20"/>
      <c r="CA1064" s="20"/>
      <c r="CB1064" s="20"/>
      <c r="CC1064" s="20"/>
      <c r="CD1064" s="20"/>
      <c r="CE1064" s="20"/>
      <c r="CF1064" s="50"/>
      <c r="CG1064" s="50"/>
      <c r="CH1064" s="61"/>
      <c r="CI1064" s="61"/>
    </row>
    <row r="1065" spans="1:87" x14ac:dyDescent="0.45">
      <c r="A1065" s="50"/>
      <c r="B1065" s="50"/>
      <c r="C1065" s="50"/>
      <c r="D1065" s="50"/>
      <c r="E1065" s="50"/>
      <c r="F1065" s="50"/>
      <c r="G1065" s="50"/>
      <c r="H1065" s="50"/>
      <c r="I1065" s="50"/>
      <c r="J1065" s="50"/>
      <c r="K1065" s="50"/>
      <c r="L1065" s="50"/>
      <c r="M1065" s="50"/>
      <c r="N1065" s="50"/>
      <c r="O1065" s="50"/>
      <c r="P1065" s="50"/>
      <c r="Q1065" s="50"/>
      <c r="R1065" s="5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  <c r="BL1065" s="20"/>
      <c r="BM1065" s="20"/>
      <c r="BN1065" s="20"/>
      <c r="BO1065" s="20"/>
      <c r="BP1065" s="20"/>
      <c r="BQ1065" s="20"/>
      <c r="BR1065" s="20"/>
      <c r="BS1065" s="20"/>
      <c r="BT1065" s="20"/>
      <c r="BU1065" s="20"/>
      <c r="BV1065" s="20"/>
      <c r="BW1065" s="20"/>
      <c r="BX1065" s="20"/>
      <c r="BY1065" s="20"/>
      <c r="BZ1065" s="20"/>
      <c r="CA1065" s="20"/>
      <c r="CB1065" s="20"/>
      <c r="CC1065" s="20"/>
      <c r="CD1065" s="20"/>
      <c r="CE1065" s="20"/>
      <c r="CF1065" s="50"/>
      <c r="CG1065" s="50"/>
      <c r="CH1065" s="61"/>
      <c r="CI1065" s="61"/>
    </row>
    <row r="1066" spans="1:87" x14ac:dyDescent="0.45">
      <c r="A1066" s="50"/>
      <c r="B1066" s="50"/>
      <c r="C1066" s="50"/>
      <c r="D1066" s="50"/>
      <c r="E1066" s="50"/>
      <c r="F1066" s="50"/>
      <c r="G1066" s="50"/>
      <c r="H1066" s="50"/>
      <c r="I1066" s="50"/>
      <c r="J1066" s="50"/>
      <c r="K1066" s="50"/>
      <c r="L1066" s="50"/>
      <c r="M1066" s="50"/>
      <c r="N1066" s="50"/>
      <c r="O1066" s="50"/>
      <c r="P1066" s="50"/>
      <c r="Q1066" s="50"/>
      <c r="R1066" s="5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  <c r="BL1066" s="20"/>
      <c r="BM1066" s="20"/>
      <c r="BN1066" s="20"/>
      <c r="BO1066" s="20"/>
      <c r="BP1066" s="20"/>
      <c r="BQ1066" s="20"/>
      <c r="BR1066" s="20"/>
      <c r="BS1066" s="20"/>
      <c r="BT1066" s="20"/>
      <c r="BU1066" s="20"/>
      <c r="BV1066" s="20"/>
      <c r="BW1066" s="20"/>
      <c r="BX1066" s="20"/>
      <c r="BY1066" s="20"/>
      <c r="BZ1066" s="20"/>
      <c r="CA1066" s="20"/>
      <c r="CB1066" s="20"/>
      <c r="CC1066" s="20"/>
      <c r="CD1066" s="20"/>
      <c r="CE1066" s="20"/>
      <c r="CF1066" s="50"/>
      <c r="CG1066" s="50"/>
      <c r="CH1066" s="61"/>
      <c r="CI1066" s="61"/>
    </row>
    <row r="1067" spans="1:87" x14ac:dyDescent="0.45">
      <c r="A1067" s="50"/>
      <c r="B1067" s="50"/>
      <c r="C1067" s="50"/>
      <c r="D1067" s="50"/>
      <c r="E1067" s="50"/>
      <c r="F1067" s="50"/>
      <c r="G1067" s="50"/>
      <c r="H1067" s="50"/>
      <c r="I1067" s="50"/>
      <c r="J1067" s="50"/>
      <c r="K1067" s="50"/>
      <c r="L1067" s="50"/>
      <c r="M1067" s="50"/>
      <c r="N1067" s="50"/>
      <c r="O1067" s="50"/>
      <c r="P1067" s="50"/>
      <c r="Q1067" s="50"/>
      <c r="R1067" s="5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  <c r="BL1067" s="20"/>
      <c r="BM1067" s="20"/>
      <c r="BN1067" s="20"/>
      <c r="BO1067" s="20"/>
      <c r="BP1067" s="20"/>
      <c r="BQ1067" s="20"/>
      <c r="BR1067" s="20"/>
      <c r="BS1067" s="20"/>
      <c r="BT1067" s="20"/>
      <c r="BU1067" s="20"/>
      <c r="BV1067" s="20"/>
      <c r="BW1067" s="20"/>
      <c r="BX1067" s="20"/>
      <c r="BY1067" s="20"/>
      <c r="BZ1067" s="20"/>
      <c r="CA1067" s="20"/>
      <c r="CB1067" s="20"/>
      <c r="CC1067" s="20"/>
      <c r="CD1067" s="20"/>
      <c r="CE1067" s="20"/>
      <c r="CF1067" s="50"/>
      <c r="CG1067" s="50"/>
      <c r="CH1067" s="61"/>
      <c r="CI1067" s="61"/>
    </row>
    <row r="1068" spans="1:87" x14ac:dyDescent="0.45">
      <c r="A1068" s="50"/>
      <c r="B1068" s="50"/>
      <c r="C1068" s="50"/>
      <c r="D1068" s="50"/>
      <c r="E1068" s="50"/>
      <c r="F1068" s="50"/>
      <c r="G1068" s="50"/>
      <c r="H1068" s="50"/>
      <c r="I1068" s="50"/>
      <c r="J1068" s="50"/>
      <c r="K1068" s="50"/>
      <c r="L1068" s="50"/>
      <c r="M1068" s="50"/>
      <c r="N1068" s="50"/>
      <c r="O1068" s="50"/>
      <c r="P1068" s="50"/>
      <c r="Q1068" s="50"/>
      <c r="R1068" s="5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  <c r="BL1068" s="20"/>
      <c r="BM1068" s="20"/>
      <c r="BN1068" s="20"/>
      <c r="BO1068" s="20"/>
      <c r="BP1068" s="20"/>
      <c r="BQ1068" s="20"/>
      <c r="BR1068" s="20"/>
      <c r="BS1068" s="20"/>
      <c r="BT1068" s="20"/>
      <c r="BU1068" s="20"/>
      <c r="BV1068" s="20"/>
      <c r="BW1068" s="20"/>
      <c r="BX1068" s="20"/>
      <c r="BY1068" s="20"/>
      <c r="BZ1068" s="20"/>
      <c r="CA1068" s="20"/>
      <c r="CB1068" s="20"/>
      <c r="CC1068" s="20"/>
      <c r="CD1068" s="20"/>
      <c r="CE1068" s="20"/>
      <c r="CF1068" s="50"/>
      <c r="CG1068" s="50"/>
      <c r="CH1068" s="61"/>
      <c r="CI1068" s="61"/>
    </row>
    <row r="1069" spans="1:87" x14ac:dyDescent="0.45">
      <c r="A1069" s="50"/>
      <c r="B1069" s="50"/>
      <c r="C1069" s="50"/>
      <c r="D1069" s="50"/>
      <c r="E1069" s="50"/>
      <c r="F1069" s="50"/>
      <c r="G1069" s="50"/>
      <c r="H1069" s="50"/>
      <c r="I1069" s="50"/>
      <c r="J1069" s="50"/>
      <c r="K1069" s="50"/>
      <c r="L1069" s="50"/>
      <c r="M1069" s="50"/>
      <c r="N1069" s="50"/>
      <c r="O1069" s="50"/>
      <c r="P1069" s="50"/>
      <c r="Q1069" s="50"/>
      <c r="R1069" s="5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  <c r="BL1069" s="20"/>
      <c r="BM1069" s="20"/>
      <c r="BN1069" s="20"/>
      <c r="BO1069" s="20"/>
      <c r="BP1069" s="20"/>
      <c r="BQ1069" s="20"/>
      <c r="BR1069" s="20"/>
      <c r="BS1069" s="20"/>
      <c r="BT1069" s="20"/>
      <c r="BU1069" s="20"/>
      <c r="BV1069" s="20"/>
      <c r="BW1069" s="20"/>
      <c r="BX1069" s="20"/>
      <c r="BY1069" s="20"/>
      <c r="BZ1069" s="20"/>
      <c r="CA1069" s="20"/>
      <c r="CB1069" s="20"/>
      <c r="CC1069" s="20"/>
      <c r="CD1069" s="20"/>
      <c r="CE1069" s="20"/>
      <c r="CF1069" s="50"/>
      <c r="CG1069" s="50"/>
      <c r="CH1069" s="61"/>
      <c r="CI1069" s="61"/>
    </row>
    <row r="1070" spans="1:87" x14ac:dyDescent="0.45">
      <c r="A1070" s="50"/>
      <c r="B1070" s="50"/>
      <c r="C1070" s="50"/>
      <c r="D1070" s="50"/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  <c r="BL1070" s="20"/>
      <c r="BM1070" s="20"/>
      <c r="BN1070" s="20"/>
      <c r="BO1070" s="20"/>
      <c r="BP1070" s="20"/>
      <c r="BQ1070" s="20"/>
      <c r="BR1070" s="20"/>
      <c r="BS1070" s="20"/>
      <c r="BT1070" s="20"/>
      <c r="BU1070" s="20"/>
      <c r="BV1070" s="20"/>
      <c r="BW1070" s="20"/>
      <c r="BX1070" s="20"/>
      <c r="BY1070" s="20"/>
      <c r="BZ1070" s="20"/>
      <c r="CA1070" s="20"/>
      <c r="CB1070" s="20"/>
      <c r="CC1070" s="20"/>
      <c r="CD1070" s="20"/>
      <c r="CE1070" s="20"/>
      <c r="CF1070" s="50"/>
      <c r="CG1070" s="50"/>
      <c r="CH1070" s="61"/>
      <c r="CI1070" s="61"/>
    </row>
    <row r="1071" spans="1:87" x14ac:dyDescent="0.45">
      <c r="A1071" s="50"/>
      <c r="B1071" s="50"/>
      <c r="C1071" s="50"/>
      <c r="D1071" s="50"/>
      <c r="E1071" s="50"/>
      <c r="F1071" s="50"/>
      <c r="G1071" s="50"/>
      <c r="H1071" s="50"/>
      <c r="I1071" s="50"/>
      <c r="J1071" s="50"/>
      <c r="K1071" s="50"/>
      <c r="L1071" s="50"/>
      <c r="M1071" s="50"/>
      <c r="N1071" s="50"/>
      <c r="O1071" s="50"/>
      <c r="P1071" s="50"/>
      <c r="Q1071" s="50"/>
      <c r="R1071" s="5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  <c r="BL1071" s="20"/>
      <c r="BM1071" s="20"/>
      <c r="BN1071" s="20"/>
      <c r="BO1071" s="20"/>
      <c r="BP1071" s="20"/>
      <c r="BQ1071" s="20"/>
      <c r="BR1071" s="20"/>
      <c r="BS1071" s="20"/>
      <c r="BT1071" s="20"/>
      <c r="BU1071" s="20"/>
      <c r="BV1071" s="20"/>
      <c r="BW1071" s="20"/>
      <c r="BX1071" s="20"/>
      <c r="BY1071" s="20"/>
      <c r="BZ1071" s="20"/>
      <c r="CA1071" s="20"/>
      <c r="CB1071" s="20"/>
      <c r="CC1071" s="20"/>
      <c r="CD1071" s="20"/>
      <c r="CE1071" s="20"/>
      <c r="CF1071" s="50"/>
      <c r="CG1071" s="50"/>
      <c r="CH1071" s="61"/>
      <c r="CI1071" s="61"/>
    </row>
    <row r="1072" spans="1:87" x14ac:dyDescent="0.45">
      <c r="A1072" s="50"/>
      <c r="B1072" s="50"/>
      <c r="C1072" s="50"/>
      <c r="D1072" s="50"/>
      <c r="E1072" s="50"/>
      <c r="F1072" s="50"/>
      <c r="G1072" s="50"/>
      <c r="H1072" s="50"/>
      <c r="I1072" s="50"/>
      <c r="J1072" s="50"/>
      <c r="K1072" s="50"/>
      <c r="L1072" s="50"/>
      <c r="M1072" s="50"/>
      <c r="N1072" s="50"/>
      <c r="O1072" s="50"/>
      <c r="P1072" s="50"/>
      <c r="Q1072" s="50"/>
      <c r="R1072" s="5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  <c r="BL1072" s="20"/>
      <c r="BM1072" s="20"/>
      <c r="BN1072" s="20"/>
      <c r="BO1072" s="20"/>
      <c r="BP1072" s="20"/>
      <c r="BQ1072" s="20"/>
      <c r="BR1072" s="20"/>
      <c r="BS1072" s="20"/>
      <c r="BT1072" s="20"/>
      <c r="BU1072" s="20"/>
      <c r="BV1072" s="20"/>
      <c r="BW1072" s="20"/>
      <c r="BX1072" s="20"/>
      <c r="BY1072" s="20"/>
      <c r="BZ1072" s="20"/>
      <c r="CA1072" s="20"/>
      <c r="CB1072" s="20"/>
      <c r="CC1072" s="20"/>
      <c r="CD1072" s="20"/>
      <c r="CE1072" s="20"/>
      <c r="CF1072" s="50"/>
      <c r="CG1072" s="50"/>
      <c r="CH1072" s="61"/>
      <c r="CI1072" s="61"/>
    </row>
    <row r="1073" spans="1:87" x14ac:dyDescent="0.45">
      <c r="A1073" s="50"/>
      <c r="B1073" s="50"/>
      <c r="C1073" s="50"/>
      <c r="D1073" s="50"/>
      <c r="E1073" s="50"/>
      <c r="F1073" s="50"/>
      <c r="G1073" s="50"/>
      <c r="H1073" s="50"/>
      <c r="I1073" s="50"/>
      <c r="J1073" s="50"/>
      <c r="K1073" s="50"/>
      <c r="L1073" s="50"/>
      <c r="M1073" s="50"/>
      <c r="N1073" s="50"/>
      <c r="O1073" s="50"/>
      <c r="P1073" s="50"/>
      <c r="Q1073" s="50"/>
      <c r="R1073" s="5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  <c r="BL1073" s="20"/>
      <c r="BM1073" s="20"/>
      <c r="BN1073" s="20"/>
      <c r="BO1073" s="20"/>
      <c r="BP1073" s="20"/>
      <c r="BQ1073" s="20"/>
      <c r="BR1073" s="20"/>
      <c r="BS1073" s="20"/>
      <c r="BT1073" s="20"/>
      <c r="BU1073" s="20"/>
      <c r="BV1073" s="20"/>
      <c r="BW1073" s="20"/>
      <c r="BX1073" s="20"/>
      <c r="BY1073" s="20"/>
      <c r="BZ1073" s="20"/>
      <c r="CA1073" s="20"/>
      <c r="CB1073" s="20"/>
      <c r="CC1073" s="20"/>
      <c r="CD1073" s="20"/>
      <c r="CE1073" s="20"/>
      <c r="CF1073" s="50"/>
      <c r="CG1073" s="50"/>
      <c r="CH1073" s="61"/>
      <c r="CI1073" s="61"/>
    </row>
    <row r="1074" spans="1:87" x14ac:dyDescent="0.45">
      <c r="A1074" s="50"/>
      <c r="B1074" s="50"/>
      <c r="C1074" s="50"/>
      <c r="D1074" s="50"/>
      <c r="E1074" s="50"/>
      <c r="F1074" s="50"/>
      <c r="G1074" s="50"/>
      <c r="H1074" s="50"/>
      <c r="I1074" s="50"/>
      <c r="J1074" s="50"/>
      <c r="K1074" s="50"/>
      <c r="L1074" s="50"/>
      <c r="M1074" s="50"/>
      <c r="N1074" s="50"/>
      <c r="O1074" s="50"/>
      <c r="P1074" s="50"/>
      <c r="Q1074" s="50"/>
      <c r="R1074" s="5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  <c r="BL1074" s="20"/>
      <c r="BM1074" s="20"/>
      <c r="BN1074" s="20"/>
      <c r="BO1074" s="20"/>
      <c r="BP1074" s="20"/>
      <c r="BQ1074" s="20"/>
      <c r="BR1074" s="20"/>
      <c r="BS1074" s="20"/>
      <c r="BT1074" s="20"/>
      <c r="BU1074" s="20"/>
      <c r="BV1074" s="20"/>
      <c r="BW1074" s="20"/>
      <c r="BX1074" s="20"/>
      <c r="BY1074" s="20"/>
      <c r="BZ1074" s="20"/>
      <c r="CA1074" s="20"/>
      <c r="CB1074" s="20"/>
      <c r="CC1074" s="20"/>
      <c r="CD1074" s="20"/>
      <c r="CE1074" s="20"/>
      <c r="CF1074" s="50"/>
      <c r="CG1074" s="50"/>
      <c r="CH1074" s="61"/>
      <c r="CI1074" s="61"/>
    </row>
    <row r="1075" spans="1:87" x14ac:dyDescent="0.45">
      <c r="A1075" s="50"/>
      <c r="B1075" s="50"/>
      <c r="C1075" s="50"/>
      <c r="D1075" s="50"/>
      <c r="E1075" s="50"/>
      <c r="F1075" s="50"/>
      <c r="G1075" s="50"/>
      <c r="H1075" s="50"/>
      <c r="I1075" s="50"/>
      <c r="J1075" s="50"/>
      <c r="K1075" s="50"/>
      <c r="L1075" s="50"/>
      <c r="M1075" s="50"/>
      <c r="N1075" s="50"/>
      <c r="O1075" s="50"/>
      <c r="P1075" s="50"/>
      <c r="Q1075" s="50"/>
      <c r="R1075" s="5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  <c r="BL1075" s="20"/>
      <c r="BM1075" s="20"/>
      <c r="BN1075" s="20"/>
      <c r="BO1075" s="20"/>
      <c r="BP1075" s="20"/>
      <c r="BQ1075" s="20"/>
      <c r="BR1075" s="20"/>
      <c r="BS1075" s="20"/>
      <c r="BT1075" s="20"/>
      <c r="BU1075" s="20"/>
      <c r="BV1075" s="20"/>
      <c r="BW1075" s="20"/>
      <c r="BX1075" s="20"/>
      <c r="BY1075" s="20"/>
      <c r="BZ1075" s="20"/>
      <c r="CA1075" s="20"/>
      <c r="CB1075" s="20"/>
      <c r="CC1075" s="20"/>
      <c r="CD1075" s="20"/>
      <c r="CE1075" s="20"/>
      <c r="CF1075" s="50"/>
      <c r="CG1075" s="50"/>
      <c r="CH1075" s="61"/>
      <c r="CI1075" s="61"/>
    </row>
    <row r="1076" spans="1:87" x14ac:dyDescent="0.45">
      <c r="A1076" s="50"/>
      <c r="B1076" s="50"/>
      <c r="C1076" s="50"/>
      <c r="D1076" s="50"/>
      <c r="E1076" s="50"/>
      <c r="F1076" s="50"/>
      <c r="G1076" s="50"/>
      <c r="H1076" s="50"/>
      <c r="I1076" s="50"/>
      <c r="J1076" s="50"/>
      <c r="K1076" s="50"/>
      <c r="L1076" s="50"/>
      <c r="M1076" s="50"/>
      <c r="N1076" s="50"/>
      <c r="O1076" s="50"/>
      <c r="P1076" s="50"/>
      <c r="Q1076" s="50"/>
      <c r="R1076" s="5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  <c r="BL1076" s="20"/>
      <c r="BM1076" s="20"/>
      <c r="BN1076" s="20"/>
      <c r="BO1076" s="20"/>
      <c r="BP1076" s="20"/>
      <c r="BQ1076" s="20"/>
      <c r="BR1076" s="20"/>
      <c r="BS1076" s="20"/>
      <c r="BT1076" s="20"/>
      <c r="BU1076" s="20"/>
      <c r="BV1076" s="20"/>
      <c r="BW1076" s="20"/>
      <c r="BX1076" s="20"/>
      <c r="BY1076" s="20"/>
      <c r="BZ1076" s="20"/>
      <c r="CA1076" s="20"/>
      <c r="CB1076" s="20"/>
      <c r="CC1076" s="20"/>
      <c r="CD1076" s="20"/>
      <c r="CE1076" s="20"/>
      <c r="CF1076" s="50"/>
      <c r="CG1076" s="50"/>
      <c r="CH1076" s="61"/>
      <c r="CI1076" s="61"/>
    </row>
    <row r="1077" spans="1:87" x14ac:dyDescent="0.45">
      <c r="A1077" s="50"/>
      <c r="B1077" s="50"/>
      <c r="C1077" s="50"/>
      <c r="D1077" s="50"/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  <c r="BL1077" s="20"/>
      <c r="BM1077" s="20"/>
      <c r="BN1077" s="20"/>
      <c r="BO1077" s="20"/>
      <c r="BP1077" s="20"/>
      <c r="BQ1077" s="20"/>
      <c r="BR1077" s="20"/>
      <c r="BS1077" s="20"/>
      <c r="BT1077" s="20"/>
      <c r="BU1077" s="20"/>
      <c r="BV1077" s="20"/>
      <c r="BW1077" s="20"/>
      <c r="BX1077" s="20"/>
      <c r="BY1077" s="20"/>
      <c r="BZ1077" s="20"/>
      <c r="CA1077" s="20"/>
      <c r="CB1077" s="20"/>
      <c r="CC1077" s="20"/>
      <c r="CD1077" s="20"/>
      <c r="CE1077" s="20"/>
      <c r="CF1077" s="50"/>
      <c r="CG1077" s="50"/>
      <c r="CH1077" s="61"/>
      <c r="CI1077" s="61"/>
    </row>
    <row r="1078" spans="1:87" x14ac:dyDescent="0.45">
      <c r="A1078" s="50"/>
      <c r="B1078" s="50"/>
      <c r="C1078" s="50"/>
      <c r="D1078" s="50"/>
      <c r="E1078" s="50"/>
      <c r="F1078" s="50"/>
      <c r="G1078" s="50"/>
      <c r="H1078" s="50"/>
      <c r="I1078" s="50"/>
      <c r="J1078" s="50"/>
      <c r="K1078" s="50"/>
      <c r="L1078" s="50"/>
      <c r="M1078" s="50"/>
      <c r="N1078" s="50"/>
      <c r="O1078" s="50"/>
      <c r="P1078" s="50"/>
      <c r="Q1078" s="50"/>
      <c r="R1078" s="5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  <c r="BL1078" s="20"/>
      <c r="BM1078" s="20"/>
      <c r="BN1078" s="20"/>
      <c r="BO1078" s="20"/>
      <c r="BP1078" s="20"/>
      <c r="BQ1078" s="20"/>
      <c r="BR1078" s="20"/>
      <c r="BS1078" s="20"/>
      <c r="BT1078" s="20"/>
      <c r="BU1078" s="20"/>
      <c r="BV1078" s="20"/>
      <c r="BW1078" s="20"/>
      <c r="BX1078" s="20"/>
      <c r="BY1078" s="20"/>
      <c r="BZ1078" s="20"/>
      <c r="CA1078" s="20"/>
      <c r="CB1078" s="20"/>
      <c r="CC1078" s="20"/>
      <c r="CD1078" s="20"/>
      <c r="CE1078" s="20"/>
      <c r="CF1078" s="50"/>
      <c r="CG1078" s="50"/>
      <c r="CH1078" s="61"/>
      <c r="CI1078" s="61"/>
    </row>
    <row r="1079" spans="1:87" x14ac:dyDescent="0.45">
      <c r="A1079" s="50"/>
      <c r="B1079" s="50"/>
      <c r="C1079" s="50"/>
      <c r="D1079" s="50"/>
      <c r="E1079" s="50"/>
      <c r="F1079" s="50"/>
      <c r="G1079" s="50"/>
      <c r="H1079" s="50"/>
      <c r="I1079" s="50"/>
      <c r="J1079" s="50"/>
      <c r="K1079" s="50"/>
      <c r="L1079" s="50"/>
      <c r="M1079" s="50"/>
      <c r="N1079" s="50"/>
      <c r="O1079" s="50"/>
      <c r="P1079" s="50"/>
      <c r="Q1079" s="50"/>
      <c r="R1079" s="5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  <c r="BL1079" s="20"/>
      <c r="BM1079" s="20"/>
      <c r="BN1079" s="20"/>
      <c r="BO1079" s="20"/>
      <c r="BP1079" s="20"/>
      <c r="BQ1079" s="20"/>
      <c r="BR1079" s="20"/>
      <c r="BS1079" s="20"/>
      <c r="BT1079" s="20"/>
      <c r="BU1079" s="20"/>
      <c r="BV1079" s="20"/>
      <c r="BW1079" s="20"/>
      <c r="BX1079" s="20"/>
      <c r="BY1079" s="20"/>
      <c r="BZ1079" s="20"/>
      <c r="CA1079" s="20"/>
      <c r="CB1079" s="20"/>
      <c r="CC1079" s="20"/>
      <c r="CD1079" s="20"/>
      <c r="CE1079" s="20"/>
      <c r="CF1079" s="50"/>
      <c r="CG1079" s="50"/>
      <c r="CH1079" s="61"/>
      <c r="CI1079" s="61"/>
    </row>
    <row r="1080" spans="1:87" x14ac:dyDescent="0.45">
      <c r="A1080" s="50"/>
      <c r="B1080" s="50"/>
      <c r="C1080" s="50"/>
      <c r="D1080" s="50"/>
      <c r="E1080" s="50"/>
      <c r="F1080" s="50"/>
      <c r="G1080" s="50"/>
      <c r="H1080" s="50"/>
      <c r="I1080" s="50"/>
      <c r="J1080" s="50"/>
      <c r="K1080" s="50"/>
      <c r="L1080" s="50"/>
      <c r="M1080" s="50"/>
      <c r="N1080" s="50"/>
      <c r="O1080" s="50"/>
      <c r="P1080" s="50"/>
      <c r="Q1080" s="50"/>
      <c r="R1080" s="5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20"/>
      <c r="BX1080" s="20"/>
      <c r="BY1080" s="20"/>
      <c r="BZ1080" s="20"/>
      <c r="CA1080" s="20"/>
      <c r="CB1080" s="20"/>
      <c r="CC1080" s="20"/>
      <c r="CD1080" s="20"/>
      <c r="CE1080" s="20"/>
      <c r="CF1080" s="50"/>
      <c r="CG1080" s="50"/>
      <c r="CH1080" s="61"/>
      <c r="CI1080" s="61"/>
    </row>
    <row r="1081" spans="1:87" x14ac:dyDescent="0.45">
      <c r="A1081" s="50"/>
      <c r="B1081" s="50"/>
      <c r="C1081" s="50"/>
      <c r="D1081" s="50"/>
      <c r="E1081" s="50"/>
      <c r="F1081" s="50"/>
      <c r="G1081" s="50"/>
      <c r="H1081" s="50"/>
      <c r="I1081" s="50"/>
      <c r="J1081" s="50"/>
      <c r="K1081" s="50"/>
      <c r="L1081" s="50"/>
      <c r="M1081" s="50"/>
      <c r="N1081" s="50"/>
      <c r="O1081" s="50"/>
      <c r="P1081" s="50"/>
      <c r="Q1081" s="50"/>
      <c r="R1081" s="5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  <c r="BL1081" s="20"/>
      <c r="BM1081" s="20"/>
      <c r="BN1081" s="20"/>
      <c r="BO1081" s="20"/>
      <c r="BP1081" s="20"/>
      <c r="BQ1081" s="20"/>
      <c r="BR1081" s="20"/>
      <c r="BS1081" s="20"/>
      <c r="BT1081" s="20"/>
      <c r="BU1081" s="20"/>
      <c r="BV1081" s="20"/>
      <c r="BW1081" s="20"/>
      <c r="BX1081" s="20"/>
      <c r="BY1081" s="20"/>
      <c r="BZ1081" s="20"/>
      <c r="CA1081" s="20"/>
      <c r="CB1081" s="20"/>
      <c r="CC1081" s="20"/>
      <c r="CD1081" s="20"/>
      <c r="CE1081" s="20"/>
      <c r="CF1081" s="50"/>
      <c r="CG1081" s="50"/>
      <c r="CH1081" s="61"/>
      <c r="CI1081" s="61"/>
    </row>
    <row r="1082" spans="1:87" x14ac:dyDescent="0.45">
      <c r="A1082" s="50"/>
      <c r="B1082" s="50"/>
      <c r="C1082" s="50"/>
      <c r="D1082" s="50"/>
      <c r="E1082" s="50"/>
      <c r="F1082" s="50"/>
      <c r="G1082" s="50"/>
      <c r="H1082" s="50"/>
      <c r="I1082" s="50"/>
      <c r="J1082" s="50"/>
      <c r="K1082" s="50"/>
      <c r="L1082" s="50"/>
      <c r="M1082" s="50"/>
      <c r="N1082" s="50"/>
      <c r="O1082" s="50"/>
      <c r="P1082" s="50"/>
      <c r="Q1082" s="50"/>
      <c r="R1082" s="5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  <c r="BL1082" s="20"/>
      <c r="BM1082" s="20"/>
      <c r="BN1082" s="20"/>
      <c r="BO1082" s="20"/>
      <c r="BP1082" s="20"/>
      <c r="BQ1082" s="20"/>
      <c r="BR1082" s="20"/>
      <c r="BS1082" s="20"/>
      <c r="BT1082" s="20"/>
      <c r="BU1082" s="20"/>
      <c r="BV1082" s="20"/>
      <c r="BW1082" s="20"/>
      <c r="BX1082" s="20"/>
      <c r="BY1082" s="20"/>
      <c r="BZ1082" s="20"/>
      <c r="CA1082" s="20"/>
      <c r="CB1082" s="20"/>
      <c r="CC1082" s="20"/>
      <c r="CD1082" s="20"/>
      <c r="CE1082" s="20"/>
      <c r="CF1082" s="50"/>
      <c r="CG1082" s="50"/>
      <c r="CH1082" s="61"/>
      <c r="CI1082" s="61"/>
    </row>
    <row r="1083" spans="1:87" x14ac:dyDescent="0.45">
      <c r="A1083" s="50"/>
      <c r="B1083" s="50"/>
      <c r="C1083" s="50"/>
      <c r="D1083" s="50"/>
      <c r="E1083" s="50"/>
      <c r="F1083" s="50"/>
      <c r="G1083" s="50"/>
      <c r="H1083" s="50"/>
      <c r="I1083" s="50"/>
      <c r="J1083" s="50"/>
      <c r="K1083" s="50"/>
      <c r="L1083" s="50"/>
      <c r="M1083" s="50"/>
      <c r="N1083" s="50"/>
      <c r="O1083" s="50"/>
      <c r="P1083" s="50"/>
      <c r="Q1083" s="50"/>
      <c r="R1083" s="5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  <c r="BL1083" s="20"/>
      <c r="BM1083" s="20"/>
      <c r="BN1083" s="20"/>
      <c r="BO1083" s="20"/>
      <c r="BP1083" s="20"/>
      <c r="BQ1083" s="20"/>
      <c r="BR1083" s="20"/>
      <c r="BS1083" s="20"/>
      <c r="BT1083" s="20"/>
      <c r="BU1083" s="20"/>
      <c r="BV1083" s="20"/>
      <c r="BW1083" s="20"/>
      <c r="BX1083" s="20"/>
      <c r="BY1083" s="20"/>
      <c r="BZ1083" s="20"/>
      <c r="CA1083" s="20"/>
      <c r="CB1083" s="20"/>
      <c r="CC1083" s="20"/>
      <c r="CD1083" s="20"/>
      <c r="CE1083" s="20"/>
      <c r="CF1083" s="50"/>
      <c r="CG1083" s="50"/>
      <c r="CH1083" s="61"/>
      <c r="CI1083" s="61"/>
    </row>
    <row r="1084" spans="1:87" x14ac:dyDescent="0.45">
      <c r="A1084" s="50"/>
      <c r="B1084" s="50"/>
      <c r="C1084" s="50"/>
      <c r="D1084" s="50"/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  <c r="BL1084" s="20"/>
      <c r="BM1084" s="20"/>
      <c r="BN1084" s="20"/>
      <c r="BO1084" s="20"/>
      <c r="BP1084" s="20"/>
      <c r="BQ1084" s="20"/>
      <c r="BR1084" s="20"/>
      <c r="BS1084" s="20"/>
      <c r="BT1084" s="20"/>
      <c r="BU1084" s="20"/>
      <c r="BV1084" s="20"/>
      <c r="BW1084" s="20"/>
      <c r="BX1084" s="20"/>
      <c r="BY1084" s="20"/>
      <c r="BZ1084" s="20"/>
      <c r="CA1084" s="20"/>
      <c r="CB1084" s="20"/>
      <c r="CC1084" s="20"/>
      <c r="CD1084" s="20"/>
      <c r="CE1084" s="20"/>
      <c r="CF1084" s="50"/>
      <c r="CG1084" s="50"/>
      <c r="CH1084" s="61"/>
      <c r="CI1084" s="61"/>
    </row>
    <row r="1085" spans="1:87" x14ac:dyDescent="0.45">
      <c r="A1085" s="50"/>
      <c r="B1085" s="50"/>
      <c r="C1085" s="50"/>
      <c r="D1085" s="50"/>
      <c r="E1085" s="50"/>
      <c r="F1085" s="50"/>
      <c r="G1085" s="50"/>
      <c r="H1085" s="50"/>
      <c r="I1085" s="50"/>
      <c r="J1085" s="50"/>
      <c r="K1085" s="50"/>
      <c r="L1085" s="50"/>
      <c r="M1085" s="50"/>
      <c r="N1085" s="50"/>
      <c r="O1085" s="50"/>
      <c r="P1085" s="50"/>
      <c r="Q1085" s="50"/>
      <c r="R1085" s="5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  <c r="BL1085" s="20"/>
      <c r="BM1085" s="20"/>
      <c r="BN1085" s="20"/>
      <c r="BO1085" s="20"/>
      <c r="BP1085" s="20"/>
      <c r="BQ1085" s="20"/>
      <c r="BR1085" s="20"/>
      <c r="BS1085" s="20"/>
      <c r="BT1085" s="20"/>
      <c r="BU1085" s="20"/>
      <c r="BV1085" s="20"/>
      <c r="BW1085" s="20"/>
      <c r="BX1085" s="20"/>
      <c r="BY1085" s="20"/>
      <c r="BZ1085" s="20"/>
      <c r="CA1085" s="20"/>
      <c r="CB1085" s="20"/>
      <c r="CC1085" s="20"/>
      <c r="CD1085" s="20"/>
      <c r="CE1085" s="20"/>
      <c r="CF1085" s="50"/>
      <c r="CG1085" s="50"/>
      <c r="CH1085" s="61"/>
      <c r="CI1085" s="61"/>
    </row>
    <row r="1086" spans="1:87" x14ac:dyDescent="0.45">
      <c r="A1086" s="50"/>
      <c r="B1086" s="50"/>
      <c r="C1086" s="50"/>
      <c r="D1086" s="50"/>
      <c r="E1086" s="50"/>
      <c r="F1086" s="50"/>
      <c r="G1086" s="50"/>
      <c r="H1086" s="50"/>
      <c r="I1086" s="50"/>
      <c r="J1086" s="50"/>
      <c r="K1086" s="50"/>
      <c r="L1086" s="50"/>
      <c r="M1086" s="50"/>
      <c r="N1086" s="50"/>
      <c r="O1086" s="50"/>
      <c r="P1086" s="50"/>
      <c r="Q1086" s="50"/>
      <c r="R1086" s="5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  <c r="BJ1086" s="20"/>
      <c r="BK1086" s="20"/>
      <c r="BL1086" s="20"/>
      <c r="BM1086" s="20"/>
      <c r="BN1086" s="20"/>
      <c r="BO1086" s="20"/>
      <c r="BP1086" s="20"/>
      <c r="BQ1086" s="20"/>
      <c r="BR1086" s="20"/>
      <c r="BS1086" s="20"/>
      <c r="BT1086" s="20"/>
      <c r="BU1086" s="20"/>
      <c r="BV1086" s="20"/>
      <c r="BW1086" s="20"/>
      <c r="BX1086" s="20"/>
      <c r="BY1086" s="20"/>
      <c r="BZ1086" s="20"/>
      <c r="CA1086" s="20"/>
      <c r="CB1086" s="20"/>
      <c r="CC1086" s="20"/>
      <c r="CD1086" s="20"/>
      <c r="CE1086" s="20"/>
      <c r="CF1086" s="50"/>
      <c r="CG1086" s="50"/>
      <c r="CH1086" s="61"/>
      <c r="CI1086" s="61"/>
    </row>
    <row r="1087" spans="1:87" x14ac:dyDescent="0.45">
      <c r="A1087" s="50"/>
      <c r="B1087" s="50"/>
      <c r="C1087" s="50"/>
      <c r="D1087" s="50"/>
      <c r="E1087" s="50"/>
      <c r="F1087" s="50"/>
      <c r="G1087" s="50"/>
      <c r="H1087" s="50"/>
      <c r="I1087" s="50"/>
      <c r="J1087" s="50"/>
      <c r="K1087" s="50"/>
      <c r="L1087" s="50"/>
      <c r="M1087" s="50"/>
      <c r="N1087" s="50"/>
      <c r="O1087" s="50"/>
      <c r="P1087" s="50"/>
      <c r="Q1087" s="50"/>
      <c r="R1087" s="5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  <c r="BJ1087" s="20"/>
      <c r="BK1087" s="20"/>
      <c r="BL1087" s="20"/>
      <c r="BM1087" s="20"/>
      <c r="BN1087" s="20"/>
      <c r="BO1087" s="20"/>
      <c r="BP1087" s="20"/>
      <c r="BQ1087" s="20"/>
      <c r="BR1087" s="20"/>
      <c r="BS1087" s="20"/>
      <c r="BT1087" s="20"/>
      <c r="BU1087" s="20"/>
      <c r="BV1087" s="20"/>
      <c r="BW1087" s="20"/>
      <c r="BX1087" s="20"/>
      <c r="BY1087" s="20"/>
      <c r="BZ1087" s="20"/>
      <c r="CA1087" s="20"/>
      <c r="CB1087" s="20"/>
      <c r="CC1087" s="20"/>
      <c r="CD1087" s="20"/>
      <c r="CE1087" s="20"/>
      <c r="CF1087" s="50"/>
      <c r="CG1087" s="50"/>
      <c r="CH1087" s="61"/>
      <c r="CI1087" s="61"/>
    </row>
    <row r="1088" spans="1:87" x14ac:dyDescent="0.45">
      <c r="A1088" s="50"/>
      <c r="B1088" s="50"/>
      <c r="C1088" s="50"/>
      <c r="D1088" s="50"/>
      <c r="E1088" s="50"/>
      <c r="F1088" s="50"/>
      <c r="G1088" s="50"/>
      <c r="H1088" s="50"/>
      <c r="I1088" s="50"/>
      <c r="J1088" s="50"/>
      <c r="K1088" s="50"/>
      <c r="L1088" s="50"/>
      <c r="M1088" s="50"/>
      <c r="N1088" s="50"/>
      <c r="O1088" s="50"/>
      <c r="P1088" s="50"/>
      <c r="Q1088" s="50"/>
      <c r="R1088" s="5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  <c r="BJ1088" s="20"/>
      <c r="BK1088" s="20"/>
      <c r="BL1088" s="20"/>
      <c r="BM1088" s="20"/>
      <c r="BN1088" s="20"/>
      <c r="BO1088" s="20"/>
      <c r="BP1088" s="20"/>
      <c r="BQ1088" s="20"/>
      <c r="BR1088" s="20"/>
      <c r="BS1088" s="20"/>
      <c r="BT1088" s="20"/>
      <c r="BU1088" s="20"/>
      <c r="BV1088" s="20"/>
      <c r="BW1088" s="20"/>
      <c r="BX1088" s="20"/>
      <c r="BY1088" s="20"/>
      <c r="BZ1088" s="20"/>
      <c r="CA1088" s="20"/>
      <c r="CB1088" s="20"/>
      <c r="CC1088" s="20"/>
      <c r="CD1088" s="20"/>
      <c r="CE1088" s="20"/>
      <c r="CF1088" s="50"/>
      <c r="CG1088" s="50"/>
      <c r="CH1088" s="61"/>
      <c r="CI1088" s="61"/>
    </row>
    <row r="1089" spans="1:87" x14ac:dyDescent="0.45">
      <c r="A1089" s="50"/>
      <c r="B1089" s="50"/>
      <c r="C1089" s="50"/>
      <c r="D1089" s="50"/>
      <c r="E1089" s="50"/>
      <c r="F1089" s="50"/>
      <c r="G1089" s="50"/>
      <c r="H1089" s="50"/>
      <c r="I1089" s="50"/>
      <c r="J1089" s="50"/>
      <c r="K1089" s="50"/>
      <c r="L1089" s="50"/>
      <c r="M1089" s="50"/>
      <c r="N1089" s="50"/>
      <c r="O1089" s="50"/>
      <c r="P1089" s="50"/>
      <c r="Q1089" s="50"/>
      <c r="R1089" s="5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  <c r="BJ1089" s="20"/>
      <c r="BK1089" s="20"/>
      <c r="BL1089" s="20"/>
      <c r="BM1089" s="20"/>
      <c r="BN1089" s="20"/>
      <c r="BO1089" s="20"/>
      <c r="BP1089" s="20"/>
      <c r="BQ1089" s="20"/>
      <c r="BR1089" s="20"/>
      <c r="BS1089" s="20"/>
      <c r="BT1089" s="20"/>
      <c r="BU1089" s="20"/>
      <c r="BV1089" s="20"/>
      <c r="BW1089" s="20"/>
      <c r="BX1089" s="20"/>
      <c r="BY1089" s="20"/>
      <c r="BZ1089" s="20"/>
      <c r="CA1089" s="20"/>
      <c r="CB1089" s="20"/>
      <c r="CC1089" s="20"/>
      <c r="CD1089" s="20"/>
      <c r="CE1089" s="20"/>
      <c r="CF1089" s="50"/>
      <c r="CG1089" s="50"/>
      <c r="CH1089" s="61"/>
      <c r="CI1089" s="61"/>
    </row>
    <row r="1090" spans="1:87" x14ac:dyDescent="0.45">
      <c r="A1090" s="50"/>
      <c r="B1090" s="50"/>
      <c r="C1090" s="50"/>
      <c r="D1090" s="50"/>
      <c r="E1090" s="50"/>
      <c r="F1090" s="50"/>
      <c r="G1090" s="50"/>
      <c r="H1090" s="50"/>
      <c r="I1090" s="50"/>
      <c r="J1090" s="50"/>
      <c r="K1090" s="50"/>
      <c r="L1090" s="50"/>
      <c r="M1090" s="50"/>
      <c r="N1090" s="50"/>
      <c r="O1090" s="50"/>
      <c r="P1090" s="50"/>
      <c r="Q1090" s="50"/>
      <c r="R1090" s="5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  <c r="BL1090" s="20"/>
      <c r="BM1090" s="20"/>
      <c r="BN1090" s="20"/>
      <c r="BO1090" s="20"/>
      <c r="BP1090" s="20"/>
      <c r="BQ1090" s="20"/>
      <c r="BR1090" s="20"/>
      <c r="BS1090" s="20"/>
      <c r="BT1090" s="20"/>
      <c r="BU1090" s="20"/>
      <c r="BV1090" s="20"/>
      <c r="BW1090" s="20"/>
      <c r="BX1090" s="20"/>
      <c r="BY1090" s="20"/>
      <c r="BZ1090" s="20"/>
      <c r="CA1090" s="20"/>
      <c r="CB1090" s="20"/>
      <c r="CC1090" s="20"/>
      <c r="CD1090" s="20"/>
      <c r="CE1090" s="20"/>
      <c r="CF1090" s="50"/>
      <c r="CG1090" s="50"/>
      <c r="CH1090" s="61"/>
      <c r="CI1090" s="61"/>
    </row>
    <row r="1091" spans="1:87" x14ac:dyDescent="0.45">
      <c r="A1091" s="50"/>
      <c r="B1091" s="50"/>
      <c r="C1091" s="50"/>
      <c r="D1091" s="50"/>
      <c r="E1091" s="50"/>
      <c r="F1091" s="50"/>
      <c r="G1091" s="50"/>
      <c r="H1091" s="50"/>
      <c r="I1091" s="50"/>
      <c r="J1091" s="50"/>
      <c r="K1091" s="50"/>
      <c r="L1091" s="50"/>
      <c r="M1091" s="50"/>
      <c r="N1091" s="50"/>
      <c r="O1091" s="50"/>
      <c r="P1091" s="50"/>
      <c r="Q1091" s="50"/>
      <c r="R1091" s="5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  <c r="BJ1091" s="20"/>
      <c r="BK1091" s="20"/>
      <c r="BL1091" s="20"/>
      <c r="BM1091" s="20"/>
      <c r="BN1091" s="20"/>
      <c r="BO1091" s="20"/>
      <c r="BP1091" s="20"/>
      <c r="BQ1091" s="20"/>
      <c r="BR1091" s="20"/>
      <c r="BS1091" s="20"/>
      <c r="BT1091" s="20"/>
      <c r="BU1091" s="20"/>
      <c r="BV1091" s="20"/>
      <c r="BW1091" s="20"/>
      <c r="BX1091" s="20"/>
      <c r="BY1091" s="20"/>
      <c r="BZ1091" s="20"/>
      <c r="CA1091" s="20"/>
      <c r="CB1091" s="20"/>
      <c r="CC1091" s="20"/>
      <c r="CD1091" s="20"/>
      <c r="CE1091" s="20"/>
      <c r="CF1091" s="50"/>
      <c r="CG1091" s="50"/>
      <c r="CH1091" s="61"/>
      <c r="CI1091" s="61"/>
    </row>
    <row r="1092" spans="1:87" x14ac:dyDescent="0.45">
      <c r="A1092" s="50"/>
      <c r="B1092" s="50"/>
      <c r="C1092" s="50"/>
      <c r="D1092" s="50"/>
      <c r="E1092" s="50"/>
      <c r="F1092" s="50"/>
      <c r="G1092" s="50"/>
      <c r="H1092" s="50"/>
      <c r="I1092" s="50"/>
      <c r="J1092" s="50"/>
      <c r="K1092" s="50"/>
      <c r="L1092" s="50"/>
      <c r="M1092" s="50"/>
      <c r="N1092" s="50"/>
      <c r="O1092" s="50"/>
      <c r="P1092" s="50"/>
      <c r="Q1092" s="50"/>
      <c r="R1092" s="5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  <c r="BL1092" s="20"/>
      <c r="BM1092" s="20"/>
      <c r="BN1092" s="20"/>
      <c r="BO1092" s="20"/>
      <c r="BP1092" s="20"/>
      <c r="BQ1092" s="20"/>
      <c r="BR1092" s="20"/>
      <c r="BS1092" s="20"/>
      <c r="BT1092" s="20"/>
      <c r="BU1092" s="20"/>
      <c r="BV1092" s="20"/>
      <c r="BW1092" s="20"/>
      <c r="BX1092" s="20"/>
      <c r="BY1092" s="20"/>
      <c r="BZ1092" s="20"/>
      <c r="CA1092" s="20"/>
      <c r="CB1092" s="20"/>
      <c r="CC1092" s="20"/>
      <c r="CD1092" s="20"/>
      <c r="CE1092" s="20"/>
      <c r="CF1092" s="50"/>
      <c r="CG1092" s="50"/>
      <c r="CH1092" s="61"/>
      <c r="CI1092" s="61"/>
    </row>
    <row r="1093" spans="1:87" x14ac:dyDescent="0.45">
      <c r="A1093" s="50"/>
      <c r="B1093" s="50"/>
      <c r="C1093" s="50"/>
      <c r="D1093" s="50"/>
      <c r="E1093" s="50"/>
      <c r="F1093" s="50"/>
      <c r="G1093" s="50"/>
      <c r="H1093" s="50"/>
      <c r="I1093" s="50"/>
      <c r="J1093" s="50"/>
      <c r="K1093" s="50"/>
      <c r="L1093" s="50"/>
      <c r="M1093" s="50"/>
      <c r="N1093" s="50"/>
      <c r="O1093" s="50"/>
      <c r="P1093" s="50"/>
      <c r="Q1093" s="50"/>
      <c r="R1093" s="5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  <c r="BL1093" s="20"/>
      <c r="BM1093" s="20"/>
      <c r="BN1093" s="20"/>
      <c r="BO1093" s="20"/>
      <c r="BP1093" s="20"/>
      <c r="BQ1093" s="20"/>
      <c r="BR1093" s="20"/>
      <c r="BS1093" s="20"/>
      <c r="BT1093" s="20"/>
      <c r="BU1093" s="20"/>
      <c r="BV1093" s="20"/>
      <c r="BW1093" s="20"/>
      <c r="BX1093" s="20"/>
      <c r="BY1093" s="20"/>
      <c r="BZ1093" s="20"/>
      <c r="CA1093" s="20"/>
      <c r="CB1093" s="20"/>
      <c r="CC1093" s="20"/>
      <c r="CD1093" s="20"/>
      <c r="CE1093" s="20"/>
      <c r="CF1093" s="50"/>
      <c r="CG1093" s="50"/>
      <c r="CH1093" s="61"/>
      <c r="CI1093" s="61"/>
    </row>
    <row r="1094" spans="1:87" x14ac:dyDescent="0.45">
      <c r="A1094" s="50"/>
      <c r="B1094" s="50"/>
      <c r="C1094" s="50"/>
      <c r="D1094" s="50"/>
      <c r="E1094" s="50"/>
      <c r="F1094" s="50"/>
      <c r="G1094" s="50"/>
      <c r="H1094" s="50"/>
      <c r="I1094" s="50"/>
      <c r="J1094" s="50"/>
      <c r="K1094" s="50"/>
      <c r="L1094" s="50"/>
      <c r="M1094" s="50"/>
      <c r="N1094" s="50"/>
      <c r="O1094" s="50"/>
      <c r="P1094" s="50"/>
      <c r="Q1094" s="50"/>
      <c r="R1094" s="5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  <c r="BL1094" s="20"/>
      <c r="BM1094" s="20"/>
      <c r="BN1094" s="20"/>
      <c r="BO1094" s="20"/>
      <c r="BP1094" s="20"/>
      <c r="BQ1094" s="20"/>
      <c r="BR1094" s="20"/>
      <c r="BS1094" s="20"/>
      <c r="BT1094" s="20"/>
      <c r="BU1094" s="20"/>
      <c r="BV1094" s="20"/>
      <c r="BW1094" s="20"/>
      <c r="BX1094" s="20"/>
      <c r="BY1094" s="20"/>
      <c r="BZ1094" s="20"/>
      <c r="CA1094" s="20"/>
      <c r="CB1094" s="20"/>
      <c r="CC1094" s="20"/>
      <c r="CD1094" s="20"/>
      <c r="CE1094" s="20"/>
      <c r="CF1094" s="50"/>
      <c r="CG1094" s="50"/>
      <c r="CH1094" s="61"/>
      <c r="CI1094" s="61"/>
    </row>
    <row r="1095" spans="1:87" x14ac:dyDescent="0.45">
      <c r="A1095" s="50"/>
      <c r="B1095" s="50"/>
      <c r="C1095" s="50"/>
      <c r="D1095" s="50"/>
      <c r="E1095" s="50"/>
      <c r="F1095" s="50"/>
      <c r="G1095" s="50"/>
      <c r="H1095" s="50"/>
      <c r="I1095" s="50"/>
      <c r="J1095" s="50"/>
      <c r="K1095" s="50"/>
      <c r="L1095" s="50"/>
      <c r="M1095" s="50"/>
      <c r="N1095" s="50"/>
      <c r="O1095" s="50"/>
      <c r="P1095" s="50"/>
      <c r="Q1095" s="50"/>
      <c r="R1095" s="5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  <c r="BL1095" s="20"/>
      <c r="BM1095" s="20"/>
      <c r="BN1095" s="20"/>
      <c r="BO1095" s="20"/>
      <c r="BP1095" s="20"/>
      <c r="BQ1095" s="20"/>
      <c r="BR1095" s="20"/>
      <c r="BS1095" s="20"/>
      <c r="BT1095" s="20"/>
      <c r="BU1095" s="20"/>
      <c r="BV1095" s="20"/>
      <c r="BW1095" s="20"/>
      <c r="BX1095" s="20"/>
      <c r="BY1095" s="20"/>
      <c r="BZ1095" s="20"/>
      <c r="CA1095" s="20"/>
      <c r="CB1095" s="20"/>
      <c r="CC1095" s="20"/>
      <c r="CD1095" s="20"/>
      <c r="CE1095" s="20"/>
      <c r="CF1095" s="50"/>
      <c r="CG1095" s="50"/>
      <c r="CH1095" s="61"/>
      <c r="CI1095" s="61"/>
    </row>
    <row r="1096" spans="1:87" x14ac:dyDescent="0.45">
      <c r="A1096" s="50"/>
      <c r="B1096" s="50"/>
      <c r="C1096" s="50"/>
      <c r="D1096" s="50"/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  <c r="BL1096" s="20"/>
      <c r="BM1096" s="20"/>
      <c r="BN1096" s="20"/>
      <c r="BO1096" s="20"/>
      <c r="BP1096" s="20"/>
      <c r="BQ1096" s="20"/>
      <c r="BR1096" s="20"/>
      <c r="BS1096" s="20"/>
      <c r="BT1096" s="20"/>
      <c r="BU1096" s="20"/>
      <c r="BV1096" s="20"/>
      <c r="BW1096" s="20"/>
      <c r="BX1096" s="20"/>
      <c r="BY1096" s="20"/>
      <c r="BZ1096" s="20"/>
      <c r="CA1096" s="20"/>
      <c r="CB1096" s="20"/>
      <c r="CC1096" s="20"/>
      <c r="CD1096" s="20"/>
      <c r="CE1096" s="20"/>
      <c r="CF1096" s="50"/>
      <c r="CG1096" s="50"/>
      <c r="CH1096" s="61"/>
      <c r="CI1096" s="61"/>
    </row>
    <row r="1097" spans="1:87" x14ac:dyDescent="0.45">
      <c r="A1097" s="50"/>
      <c r="B1097" s="50"/>
      <c r="C1097" s="50"/>
      <c r="D1097" s="50"/>
      <c r="E1097" s="50"/>
      <c r="F1097" s="50"/>
      <c r="G1097" s="50"/>
      <c r="H1097" s="50"/>
      <c r="I1097" s="50"/>
      <c r="J1097" s="50"/>
      <c r="K1097" s="50"/>
      <c r="L1097" s="50"/>
      <c r="M1097" s="50"/>
      <c r="N1097" s="50"/>
      <c r="O1097" s="50"/>
      <c r="P1097" s="50"/>
      <c r="Q1097" s="50"/>
      <c r="R1097" s="5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  <c r="BL1097" s="20"/>
      <c r="BM1097" s="20"/>
      <c r="BN1097" s="20"/>
      <c r="BO1097" s="20"/>
      <c r="BP1097" s="20"/>
      <c r="BQ1097" s="20"/>
      <c r="BR1097" s="20"/>
      <c r="BS1097" s="20"/>
      <c r="BT1097" s="20"/>
      <c r="BU1097" s="20"/>
      <c r="BV1097" s="20"/>
      <c r="BW1097" s="20"/>
      <c r="BX1097" s="20"/>
      <c r="BY1097" s="20"/>
      <c r="BZ1097" s="20"/>
      <c r="CA1097" s="20"/>
      <c r="CB1097" s="20"/>
      <c r="CC1097" s="20"/>
      <c r="CD1097" s="20"/>
      <c r="CE1097" s="20"/>
      <c r="CF1097" s="50"/>
      <c r="CG1097" s="50"/>
      <c r="CH1097" s="61"/>
      <c r="CI1097" s="61"/>
    </row>
    <row r="1098" spans="1:87" x14ac:dyDescent="0.45">
      <c r="A1098" s="50"/>
      <c r="B1098" s="50"/>
      <c r="C1098" s="50"/>
      <c r="D1098" s="50"/>
      <c r="E1098" s="50"/>
      <c r="F1098" s="50"/>
      <c r="G1098" s="50"/>
      <c r="H1098" s="50"/>
      <c r="I1098" s="50"/>
      <c r="J1098" s="50"/>
      <c r="K1098" s="50"/>
      <c r="L1098" s="50"/>
      <c r="M1098" s="50"/>
      <c r="N1098" s="50"/>
      <c r="O1098" s="50"/>
      <c r="P1098" s="50"/>
      <c r="Q1098" s="50"/>
      <c r="R1098" s="5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  <c r="BL1098" s="20"/>
      <c r="BM1098" s="20"/>
      <c r="BN1098" s="20"/>
      <c r="BO1098" s="20"/>
      <c r="BP1098" s="20"/>
      <c r="BQ1098" s="20"/>
      <c r="BR1098" s="20"/>
      <c r="BS1098" s="20"/>
      <c r="BT1098" s="20"/>
      <c r="BU1098" s="20"/>
      <c r="BV1098" s="20"/>
      <c r="BW1098" s="20"/>
      <c r="BX1098" s="20"/>
      <c r="BY1098" s="20"/>
      <c r="BZ1098" s="20"/>
      <c r="CA1098" s="20"/>
      <c r="CB1098" s="20"/>
      <c r="CC1098" s="20"/>
      <c r="CD1098" s="20"/>
      <c r="CE1098" s="20"/>
      <c r="CF1098" s="50"/>
      <c r="CG1098" s="50"/>
      <c r="CH1098" s="61"/>
      <c r="CI1098" s="61"/>
    </row>
    <row r="1099" spans="1:87" x14ac:dyDescent="0.45">
      <c r="A1099" s="50"/>
      <c r="B1099" s="50"/>
      <c r="C1099" s="50"/>
      <c r="D1099" s="50"/>
      <c r="E1099" s="50"/>
      <c r="F1099" s="50"/>
      <c r="G1099" s="50"/>
      <c r="H1099" s="50"/>
      <c r="I1099" s="50"/>
      <c r="J1099" s="50"/>
      <c r="K1099" s="50"/>
      <c r="L1099" s="50"/>
      <c r="M1099" s="50"/>
      <c r="N1099" s="50"/>
      <c r="O1099" s="50"/>
      <c r="P1099" s="50"/>
      <c r="Q1099" s="50"/>
      <c r="R1099" s="5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  <c r="BL1099" s="20"/>
      <c r="BM1099" s="20"/>
      <c r="BN1099" s="20"/>
      <c r="BO1099" s="20"/>
      <c r="BP1099" s="20"/>
      <c r="BQ1099" s="20"/>
      <c r="BR1099" s="20"/>
      <c r="BS1099" s="20"/>
      <c r="BT1099" s="20"/>
      <c r="BU1099" s="20"/>
      <c r="BV1099" s="20"/>
      <c r="BW1099" s="20"/>
      <c r="BX1099" s="20"/>
      <c r="BY1099" s="20"/>
      <c r="BZ1099" s="20"/>
      <c r="CA1099" s="20"/>
      <c r="CB1099" s="20"/>
      <c r="CC1099" s="20"/>
      <c r="CD1099" s="20"/>
      <c r="CE1099" s="20"/>
      <c r="CF1099" s="50"/>
      <c r="CG1099" s="50"/>
      <c r="CH1099" s="61"/>
      <c r="CI1099" s="61"/>
    </row>
    <row r="1100" spans="1:87" x14ac:dyDescent="0.45">
      <c r="A1100" s="50"/>
      <c r="B1100" s="50"/>
      <c r="C1100" s="50"/>
      <c r="D1100" s="50"/>
      <c r="E1100" s="50"/>
      <c r="F1100" s="50"/>
      <c r="G1100" s="50"/>
      <c r="H1100" s="50"/>
      <c r="I1100" s="50"/>
      <c r="J1100" s="50"/>
      <c r="K1100" s="50"/>
      <c r="L1100" s="50"/>
      <c r="M1100" s="50"/>
      <c r="N1100" s="50"/>
      <c r="O1100" s="50"/>
      <c r="P1100" s="50"/>
      <c r="Q1100" s="50"/>
      <c r="R1100" s="5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  <c r="BL1100" s="20"/>
      <c r="BM1100" s="20"/>
      <c r="BN1100" s="20"/>
      <c r="BO1100" s="20"/>
      <c r="BP1100" s="20"/>
      <c r="BQ1100" s="20"/>
      <c r="BR1100" s="20"/>
      <c r="BS1100" s="20"/>
      <c r="BT1100" s="20"/>
      <c r="BU1100" s="20"/>
      <c r="BV1100" s="20"/>
      <c r="BW1100" s="20"/>
      <c r="BX1100" s="20"/>
      <c r="BY1100" s="20"/>
      <c r="BZ1100" s="20"/>
      <c r="CA1100" s="20"/>
      <c r="CB1100" s="20"/>
      <c r="CC1100" s="20"/>
      <c r="CD1100" s="20"/>
      <c r="CE1100" s="20"/>
      <c r="CF1100" s="50"/>
      <c r="CG1100" s="50"/>
      <c r="CH1100" s="61"/>
      <c r="CI1100" s="61"/>
    </row>
    <row r="1101" spans="1:87" x14ac:dyDescent="0.45">
      <c r="A1101" s="50"/>
      <c r="B1101" s="50"/>
      <c r="C1101" s="50"/>
      <c r="D1101" s="50"/>
      <c r="E1101" s="50"/>
      <c r="F1101" s="50"/>
      <c r="G1101" s="50"/>
      <c r="H1101" s="50"/>
      <c r="I1101" s="50"/>
      <c r="J1101" s="50"/>
      <c r="K1101" s="50"/>
      <c r="L1101" s="50"/>
      <c r="M1101" s="50"/>
      <c r="N1101" s="50"/>
      <c r="O1101" s="50"/>
      <c r="P1101" s="50"/>
      <c r="Q1101" s="50"/>
      <c r="R1101" s="5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  <c r="BL1101" s="20"/>
      <c r="BM1101" s="20"/>
      <c r="BN1101" s="20"/>
      <c r="BO1101" s="20"/>
      <c r="BP1101" s="20"/>
      <c r="BQ1101" s="20"/>
      <c r="BR1101" s="20"/>
      <c r="BS1101" s="20"/>
      <c r="BT1101" s="20"/>
      <c r="BU1101" s="20"/>
      <c r="BV1101" s="20"/>
      <c r="BW1101" s="20"/>
      <c r="BX1101" s="20"/>
      <c r="BY1101" s="20"/>
      <c r="BZ1101" s="20"/>
      <c r="CA1101" s="20"/>
      <c r="CB1101" s="20"/>
      <c r="CC1101" s="20"/>
      <c r="CD1101" s="20"/>
      <c r="CE1101" s="20"/>
      <c r="CF1101" s="50"/>
      <c r="CG1101" s="50"/>
      <c r="CH1101" s="61"/>
      <c r="CI1101" s="61"/>
    </row>
    <row r="1102" spans="1:87" x14ac:dyDescent="0.45">
      <c r="A1102" s="50"/>
      <c r="B1102" s="50"/>
      <c r="C1102" s="50"/>
      <c r="D1102" s="50"/>
      <c r="E1102" s="50"/>
      <c r="F1102" s="50"/>
      <c r="G1102" s="50"/>
      <c r="H1102" s="50"/>
      <c r="I1102" s="50"/>
      <c r="J1102" s="50"/>
      <c r="K1102" s="50"/>
      <c r="L1102" s="50"/>
      <c r="M1102" s="50"/>
      <c r="N1102" s="50"/>
      <c r="O1102" s="50"/>
      <c r="P1102" s="50"/>
      <c r="Q1102" s="50"/>
      <c r="R1102" s="5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  <c r="BL1102" s="20"/>
      <c r="BM1102" s="20"/>
      <c r="BN1102" s="20"/>
      <c r="BO1102" s="20"/>
      <c r="BP1102" s="20"/>
      <c r="BQ1102" s="20"/>
      <c r="BR1102" s="20"/>
      <c r="BS1102" s="20"/>
      <c r="BT1102" s="20"/>
      <c r="BU1102" s="20"/>
      <c r="BV1102" s="20"/>
      <c r="BW1102" s="20"/>
      <c r="BX1102" s="20"/>
      <c r="BY1102" s="20"/>
      <c r="BZ1102" s="20"/>
      <c r="CA1102" s="20"/>
      <c r="CB1102" s="20"/>
      <c r="CC1102" s="20"/>
      <c r="CD1102" s="20"/>
      <c r="CE1102" s="20"/>
      <c r="CF1102" s="50"/>
      <c r="CG1102" s="50"/>
      <c r="CH1102" s="61"/>
      <c r="CI1102" s="61"/>
    </row>
    <row r="1103" spans="1:87" x14ac:dyDescent="0.45">
      <c r="A1103" s="50"/>
      <c r="B1103" s="50"/>
      <c r="C1103" s="50"/>
      <c r="D1103" s="50"/>
      <c r="E1103" s="50"/>
      <c r="F1103" s="50"/>
      <c r="G1103" s="50"/>
      <c r="H1103" s="50"/>
      <c r="I1103" s="50"/>
      <c r="J1103" s="50"/>
      <c r="K1103" s="50"/>
      <c r="L1103" s="50"/>
      <c r="M1103" s="50"/>
      <c r="N1103" s="50"/>
      <c r="O1103" s="50"/>
      <c r="P1103" s="50"/>
      <c r="Q1103" s="50"/>
      <c r="R1103" s="5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  <c r="BL1103" s="20"/>
      <c r="BM1103" s="20"/>
      <c r="BN1103" s="20"/>
      <c r="BO1103" s="20"/>
      <c r="BP1103" s="20"/>
      <c r="BQ1103" s="20"/>
      <c r="BR1103" s="20"/>
      <c r="BS1103" s="20"/>
      <c r="BT1103" s="20"/>
      <c r="BU1103" s="20"/>
      <c r="BV1103" s="20"/>
      <c r="BW1103" s="20"/>
      <c r="BX1103" s="20"/>
      <c r="BY1103" s="20"/>
      <c r="BZ1103" s="20"/>
      <c r="CA1103" s="20"/>
      <c r="CB1103" s="20"/>
      <c r="CC1103" s="20"/>
      <c r="CD1103" s="20"/>
      <c r="CE1103" s="20"/>
      <c r="CF1103" s="50"/>
      <c r="CG1103" s="50"/>
      <c r="CH1103" s="61"/>
      <c r="CI1103" s="61"/>
    </row>
    <row r="1104" spans="1:87" x14ac:dyDescent="0.45">
      <c r="A1104" s="50"/>
      <c r="B1104" s="50"/>
      <c r="C1104" s="50"/>
      <c r="D1104" s="50"/>
      <c r="E1104" s="50"/>
      <c r="F1104" s="50"/>
      <c r="G1104" s="50"/>
      <c r="H1104" s="50"/>
      <c r="I1104" s="50"/>
      <c r="J1104" s="50"/>
      <c r="K1104" s="50"/>
      <c r="L1104" s="50"/>
      <c r="M1104" s="50"/>
      <c r="N1104" s="50"/>
      <c r="O1104" s="50"/>
      <c r="P1104" s="50"/>
      <c r="Q1104" s="50"/>
      <c r="R1104" s="5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  <c r="BL1104" s="20"/>
      <c r="BM1104" s="20"/>
      <c r="BN1104" s="20"/>
      <c r="BO1104" s="20"/>
      <c r="BP1104" s="20"/>
      <c r="BQ1104" s="20"/>
      <c r="BR1104" s="20"/>
      <c r="BS1104" s="20"/>
      <c r="BT1104" s="20"/>
      <c r="BU1104" s="20"/>
      <c r="BV1104" s="20"/>
      <c r="BW1104" s="20"/>
      <c r="BX1104" s="20"/>
      <c r="BY1104" s="20"/>
      <c r="BZ1104" s="20"/>
      <c r="CA1104" s="20"/>
      <c r="CB1104" s="20"/>
      <c r="CC1104" s="20"/>
      <c r="CD1104" s="20"/>
      <c r="CE1104" s="20"/>
      <c r="CF1104" s="50"/>
      <c r="CG1104" s="50"/>
      <c r="CH1104" s="61"/>
      <c r="CI1104" s="61"/>
    </row>
    <row r="1105" spans="1:87" x14ac:dyDescent="0.45">
      <c r="A1105" s="50"/>
      <c r="B1105" s="50"/>
      <c r="C1105" s="50"/>
      <c r="D1105" s="50"/>
      <c r="E1105" s="50"/>
      <c r="F1105" s="50"/>
      <c r="G1105" s="50"/>
      <c r="H1105" s="50"/>
      <c r="I1105" s="50"/>
      <c r="J1105" s="50"/>
      <c r="K1105" s="50"/>
      <c r="L1105" s="50"/>
      <c r="M1105" s="50"/>
      <c r="N1105" s="50"/>
      <c r="O1105" s="50"/>
      <c r="P1105" s="50"/>
      <c r="Q1105" s="50"/>
      <c r="R1105" s="5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  <c r="BL1105" s="20"/>
      <c r="BM1105" s="20"/>
      <c r="BN1105" s="20"/>
      <c r="BO1105" s="20"/>
      <c r="BP1105" s="20"/>
      <c r="BQ1105" s="20"/>
      <c r="BR1105" s="20"/>
      <c r="BS1105" s="20"/>
      <c r="BT1105" s="20"/>
      <c r="BU1105" s="20"/>
      <c r="BV1105" s="20"/>
      <c r="BW1105" s="20"/>
      <c r="BX1105" s="20"/>
      <c r="BY1105" s="20"/>
      <c r="BZ1105" s="20"/>
      <c r="CA1105" s="20"/>
      <c r="CB1105" s="20"/>
      <c r="CC1105" s="20"/>
      <c r="CD1105" s="20"/>
      <c r="CE1105" s="20"/>
      <c r="CF1105" s="50"/>
      <c r="CG1105" s="50"/>
      <c r="CH1105" s="61"/>
      <c r="CI1105" s="61"/>
    </row>
    <row r="1106" spans="1:87" x14ac:dyDescent="0.45">
      <c r="A1106" s="50"/>
      <c r="B1106" s="50"/>
      <c r="C1106" s="50"/>
      <c r="D1106" s="50"/>
      <c r="E1106" s="50"/>
      <c r="F1106" s="50"/>
      <c r="G1106" s="50"/>
      <c r="H1106" s="50"/>
      <c r="I1106" s="50"/>
      <c r="J1106" s="50"/>
      <c r="K1106" s="50"/>
      <c r="L1106" s="50"/>
      <c r="M1106" s="50"/>
      <c r="N1106" s="50"/>
      <c r="O1106" s="50"/>
      <c r="P1106" s="50"/>
      <c r="Q1106" s="50"/>
      <c r="R1106" s="5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  <c r="BL1106" s="20"/>
      <c r="BM1106" s="20"/>
      <c r="BN1106" s="20"/>
      <c r="BO1106" s="20"/>
      <c r="BP1106" s="20"/>
      <c r="BQ1106" s="20"/>
      <c r="BR1106" s="20"/>
      <c r="BS1106" s="20"/>
      <c r="BT1106" s="20"/>
      <c r="BU1106" s="20"/>
      <c r="BV1106" s="20"/>
      <c r="BW1106" s="20"/>
      <c r="BX1106" s="20"/>
      <c r="BY1106" s="20"/>
      <c r="BZ1106" s="20"/>
      <c r="CA1106" s="20"/>
      <c r="CB1106" s="20"/>
      <c r="CC1106" s="20"/>
      <c r="CD1106" s="20"/>
      <c r="CE1106" s="20"/>
      <c r="CF1106" s="50"/>
      <c r="CG1106" s="50"/>
      <c r="CH1106" s="61"/>
      <c r="CI1106" s="61"/>
    </row>
    <row r="1107" spans="1:87" x14ac:dyDescent="0.45">
      <c r="A1107" s="50"/>
      <c r="B1107" s="50"/>
      <c r="C1107" s="50"/>
      <c r="D1107" s="50"/>
      <c r="E1107" s="50"/>
      <c r="F1107" s="50"/>
      <c r="G1107" s="50"/>
      <c r="H1107" s="50"/>
      <c r="I1107" s="50"/>
      <c r="J1107" s="50"/>
      <c r="K1107" s="50"/>
      <c r="L1107" s="50"/>
      <c r="M1107" s="50"/>
      <c r="N1107" s="50"/>
      <c r="O1107" s="50"/>
      <c r="P1107" s="50"/>
      <c r="Q1107" s="50"/>
      <c r="R1107" s="5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  <c r="BL1107" s="20"/>
      <c r="BM1107" s="20"/>
      <c r="BN1107" s="20"/>
      <c r="BO1107" s="20"/>
      <c r="BP1107" s="20"/>
      <c r="BQ1107" s="20"/>
      <c r="BR1107" s="20"/>
      <c r="BS1107" s="20"/>
      <c r="BT1107" s="20"/>
      <c r="BU1107" s="20"/>
      <c r="BV1107" s="20"/>
      <c r="BW1107" s="20"/>
      <c r="BX1107" s="20"/>
      <c r="BY1107" s="20"/>
      <c r="BZ1107" s="20"/>
      <c r="CA1107" s="20"/>
      <c r="CB1107" s="20"/>
      <c r="CC1107" s="20"/>
      <c r="CD1107" s="20"/>
      <c r="CE1107" s="20"/>
      <c r="CF1107" s="50"/>
      <c r="CG1107" s="50"/>
      <c r="CH1107" s="61"/>
      <c r="CI1107" s="61"/>
    </row>
    <row r="1108" spans="1:87" x14ac:dyDescent="0.45">
      <c r="A1108" s="50"/>
      <c r="B1108" s="50"/>
      <c r="C1108" s="50"/>
      <c r="D1108" s="50"/>
      <c r="E1108" s="50"/>
      <c r="F1108" s="50"/>
      <c r="G1108" s="50"/>
      <c r="H1108" s="50"/>
      <c r="I1108" s="50"/>
      <c r="J1108" s="50"/>
      <c r="K1108" s="50"/>
      <c r="L1108" s="50"/>
      <c r="M1108" s="50"/>
      <c r="N1108" s="50"/>
      <c r="O1108" s="50"/>
      <c r="P1108" s="50"/>
      <c r="Q1108" s="50"/>
      <c r="R1108" s="5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  <c r="BL1108" s="20"/>
      <c r="BM1108" s="20"/>
      <c r="BN1108" s="20"/>
      <c r="BO1108" s="20"/>
      <c r="BP1108" s="20"/>
      <c r="BQ1108" s="20"/>
      <c r="BR1108" s="20"/>
      <c r="BS1108" s="20"/>
      <c r="BT1108" s="20"/>
      <c r="BU1108" s="20"/>
      <c r="BV1108" s="20"/>
      <c r="BW1108" s="20"/>
      <c r="BX1108" s="20"/>
      <c r="BY1108" s="20"/>
      <c r="BZ1108" s="20"/>
      <c r="CA1108" s="20"/>
      <c r="CB1108" s="20"/>
      <c r="CC1108" s="20"/>
      <c r="CD1108" s="20"/>
      <c r="CE1108" s="20"/>
      <c r="CF1108" s="50"/>
      <c r="CG1108" s="50"/>
      <c r="CH1108" s="61"/>
      <c r="CI1108" s="61"/>
    </row>
    <row r="1109" spans="1:87" x14ac:dyDescent="0.45">
      <c r="A1109" s="50"/>
      <c r="B1109" s="50"/>
      <c r="C1109" s="50"/>
      <c r="D1109" s="50"/>
      <c r="E1109" s="50"/>
      <c r="F1109" s="50"/>
      <c r="G1109" s="50"/>
      <c r="H1109" s="50"/>
      <c r="I1109" s="50"/>
      <c r="J1109" s="50"/>
      <c r="K1109" s="50"/>
      <c r="L1109" s="50"/>
      <c r="M1109" s="50"/>
      <c r="N1109" s="50"/>
      <c r="O1109" s="50"/>
      <c r="P1109" s="50"/>
      <c r="Q1109" s="50"/>
      <c r="R1109" s="5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  <c r="BL1109" s="20"/>
      <c r="BM1109" s="20"/>
      <c r="BN1109" s="20"/>
      <c r="BO1109" s="20"/>
      <c r="BP1109" s="20"/>
      <c r="BQ1109" s="20"/>
      <c r="BR1109" s="20"/>
      <c r="BS1109" s="20"/>
      <c r="BT1109" s="20"/>
      <c r="BU1109" s="20"/>
      <c r="BV1109" s="20"/>
      <c r="BW1109" s="20"/>
      <c r="BX1109" s="20"/>
      <c r="BY1109" s="20"/>
      <c r="BZ1109" s="20"/>
      <c r="CA1109" s="20"/>
      <c r="CB1109" s="20"/>
      <c r="CC1109" s="20"/>
      <c r="CD1109" s="20"/>
      <c r="CE1109" s="20"/>
      <c r="CF1109" s="50"/>
      <c r="CG1109" s="50"/>
      <c r="CH1109" s="61"/>
      <c r="CI1109" s="61"/>
    </row>
    <row r="1110" spans="1:87" x14ac:dyDescent="0.45">
      <c r="A1110" s="50"/>
      <c r="B1110" s="50"/>
      <c r="C1110" s="50"/>
      <c r="D1110" s="50"/>
      <c r="E1110" s="50"/>
      <c r="F1110" s="50"/>
      <c r="G1110" s="50"/>
      <c r="H1110" s="50"/>
      <c r="I1110" s="50"/>
      <c r="J1110" s="50"/>
      <c r="K1110" s="50"/>
      <c r="L1110" s="50"/>
      <c r="M1110" s="50"/>
      <c r="N1110" s="50"/>
      <c r="O1110" s="50"/>
      <c r="P1110" s="50"/>
      <c r="Q1110" s="50"/>
      <c r="R1110" s="5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  <c r="BL1110" s="20"/>
      <c r="BM1110" s="20"/>
      <c r="BN1110" s="20"/>
      <c r="BO1110" s="20"/>
      <c r="BP1110" s="20"/>
      <c r="BQ1110" s="20"/>
      <c r="BR1110" s="20"/>
      <c r="BS1110" s="20"/>
      <c r="BT1110" s="20"/>
      <c r="BU1110" s="20"/>
      <c r="BV1110" s="20"/>
      <c r="BW1110" s="20"/>
      <c r="BX1110" s="20"/>
      <c r="BY1110" s="20"/>
      <c r="BZ1110" s="20"/>
      <c r="CA1110" s="20"/>
      <c r="CB1110" s="20"/>
      <c r="CC1110" s="20"/>
      <c r="CD1110" s="20"/>
      <c r="CE1110" s="20"/>
      <c r="CF1110" s="50"/>
      <c r="CG1110" s="50"/>
      <c r="CH1110" s="61"/>
      <c r="CI1110" s="61"/>
    </row>
    <row r="1111" spans="1:87" x14ac:dyDescent="0.45">
      <c r="A1111" s="50"/>
      <c r="B1111" s="50"/>
      <c r="C1111" s="50"/>
      <c r="D1111" s="50"/>
      <c r="E1111" s="50"/>
      <c r="F1111" s="50"/>
      <c r="G1111" s="50"/>
      <c r="H1111" s="50"/>
      <c r="I1111" s="50"/>
      <c r="J1111" s="50"/>
      <c r="K1111" s="50"/>
      <c r="L1111" s="50"/>
      <c r="M1111" s="50"/>
      <c r="N1111" s="50"/>
      <c r="O1111" s="50"/>
      <c r="P1111" s="50"/>
      <c r="Q1111" s="50"/>
      <c r="R1111" s="5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  <c r="BL1111" s="20"/>
      <c r="BM1111" s="20"/>
      <c r="BN1111" s="20"/>
      <c r="BO1111" s="20"/>
      <c r="BP1111" s="20"/>
      <c r="BQ1111" s="20"/>
      <c r="BR1111" s="20"/>
      <c r="BS1111" s="20"/>
      <c r="BT1111" s="20"/>
      <c r="BU1111" s="20"/>
      <c r="BV1111" s="20"/>
      <c r="BW1111" s="20"/>
      <c r="BX1111" s="20"/>
      <c r="BY1111" s="20"/>
      <c r="BZ1111" s="20"/>
      <c r="CA1111" s="20"/>
      <c r="CB1111" s="20"/>
      <c r="CC1111" s="20"/>
      <c r="CD1111" s="20"/>
      <c r="CE1111" s="20"/>
      <c r="CF1111" s="50"/>
      <c r="CG1111" s="50"/>
      <c r="CH1111" s="61"/>
      <c r="CI1111" s="61"/>
    </row>
    <row r="1112" spans="1:87" x14ac:dyDescent="0.45">
      <c r="A1112" s="50"/>
      <c r="B1112" s="50"/>
      <c r="C1112" s="50"/>
      <c r="D1112" s="50"/>
      <c r="E1112" s="50"/>
      <c r="F1112" s="50"/>
      <c r="G1112" s="50"/>
      <c r="H1112" s="50"/>
      <c r="I1112" s="50"/>
      <c r="J1112" s="50"/>
      <c r="K1112" s="50"/>
      <c r="L1112" s="50"/>
      <c r="M1112" s="50"/>
      <c r="N1112" s="50"/>
      <c r="O1112" s="50"/>
      <c r="P1112" s="50"/>
      <c r="Q1112" s="50"/>
      <c r="R1112" s="5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  <c r="BL1112" s="20"/>
      <c r="BM1112" s="20"/>
      <c r="BN1112" s="20"/>
      <c r="BO1112" s="20"/>
      <c r="BP1112" s="20"/>
      <c r="BQ1112" s="20"/>
      <c r="BR1112" s="20"/>
      <c r="BS1112" s="20"/>
      <c r="BT1112" s="20"/>
      <c r="BU1112" s="20"/>
      <c r="BV1112" s="20"/>
      <c r="BW1112" s="20"/>
      <c r="BX1112" s="20"/>
      <c r="BY1112" s="20"/>
      <c r="BZ1112" s="20"/>
      <c r="CA1112" s="20"/>
      <c r="CB1112" s="20"/>
      <c r="CC1112" s="20"/>
      <c r="CD1112" s="20"/>
      <c r="CE1112" s="20"/>
      <c r="CF1112" s="50"/>
      <c r="CG1112" s="50"/>
      <c r="CH1112" s="61"/>
      <c r="CI1112" s="61"/>
    </row>
    <row r="1113" spans="1:87" x14ac:dyDescent="0.45">
      <c r="A1113" s="50"/>
      <c r="B1113" s="50"/>
      <c r="C1113" s="50"/>
      <c r="D1113" s="50"/>
      <c r="E1113" s="50"/>
      <c r="F1113" s="50"/>
      <c r="G1113" s="50"/>
      <c r="H1113" s="50"/>
      <c r="I1113" s="50"/>
      <c r="J1113" s="50"/>
      <c r="K1113" s="50"/>
      <c r="L1113" s="50"/>
      <c r="M1113" s="50"/>
      <c r="N1113" s="50"/>
      <c r="O1113" s="50"/>
      <c r="P1113" s="50"/>
      <c r="Q1113" s="50"/>
      <c r="R1113" s="5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  <c r="BL1113" s="20"/>
      <c r="BM1113" s="20"/>
      <c r="BN1113" s="20"/>
      <c r="BO1113" s="20"/>
      <c r="BP1113" s="20"/>
      <c r="BQ1113" s="20"/>
      <c r="BR1113" s="20"/>
      <c r="BS1113" s="20"/>
      <c r="BT1113" s="20"/>
      <c r="BU1113" s="20"/>
      <c r="BV1113" s="20"/>
      <c r="BW1113" s="20"/>
      <c r="BX1113" s="20"/>
      <c r="BY1113" s="20"/>
      <c r="BZ1113" s="20"/>
      <c r="CA1113" s="20"/>
      <c r="CB1113" s="20"/>
      <c r="CC1113" s="20"/>
      <c r="CD1113" s="20"/>
      <c r="CE1113" s="20"/>
      <c r="CF1113" s="50"/>
      <c r="CG1113" s="50"/>
      <c r="CH1113" s="61"/>
      <c r="CI1113" s="61"/>
    </row>
    <row r="1114" spans="1:87" x14ac:dyDescent="0.45">
      <c r="A1114" s="50"/>
      <c r="B1114" s="50"/>
      <c r="C1114" s="50"/>
      <c r="D1114" s="50"/>
      <c r="E1114" s="50"/>
      <c r="F1114" s="50"/>
      <c r="G1114" s="50"/>
      <c r="H1114" s="50"/>
      <c r="I1114" s="50"/>
      <c r="J1114" s="50"/>
      <c r="K1114" s="50"/>
      <c r="L1114" s="50"/>
      <c r="M1114" s="50"/>
      <c r="N1114" s="50"/>
      <c r="O1114" s="50"/>
      <c r="P1114" s="50"/>
      <c r="Q1114" s="50"/>
      <c r="R1114" s="5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  <c r="BL1114" s="20"/>
      <c r="BM1114" s="20"/>
      <c r="BN1114" s="20"/>
      <c r="BO1114" s="20"/>
      <c r="BP1114" s="20"/>
      <c r="BQ1114" s="20"/>
      <c r="BR1114" s="20"/>
      <c r="BS1114" s="20"/>
      <c r="BT1114" s="20"/>
      <c r="BU1114" s="20"/>
      <c r="BV1114" s="20"/>
      <c r="BW1114" s="20"/>
      <c r="BX1114" s="20"/>
      <c r="BY1114" s="20"/>
      <c r="BZ1114" s="20"/>
      <c r="CA1114" s="20"/>
      <c r="CB1114" s="20"/>
      <c r="CC1114" s="20"/>
      <c r="CD1114" s="20"/>
      <c r="CE1114" s="20"/>
      <c r="CF1114" s="50"/>
      <c r="CG1114" s="50"/>
      <c r="CH1114" s="61"/>
      <c r="CI1114" s="61"/>
    </row>
    <row r="1115" spans="1:87" x14ac:dyDescent="0.45">
      <c r="A1115" s="50"/>
      <c r="B1115" s="50"/>
      <c r="C1115" s="50"/>
      <c r="D1115" s="50"/>
      <c r="E1115" s="50"/>
      <c r="F1115" s="50"/>
      <c r="G1115" s="50"/>
      <c r="H1115" s="50"/>
      <c r="I1115" s="50"/>
      <c r="J1115" s="50"/>
      <c r="K1115" s="50"/>
      <c r="L1115" s="50"/>
      <c r="M1115" s="50"/>
      <c r="N1115" s="50"/>
      <c r="O1115" s="50"/>
      <c r="P1115" s="50"/>
      <c r="Q1115" s="50"/>
      <c r="R1115" s="5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  <c r="BL1115" s="20"/>
      <c r="BM1115" s="20"/>
      <c r="BN1115" s="20"/>
      <c r="BO1115" s="20"/>
      <c r="BP1115" s="20"/>
      <c r="BQ1115" s="20"/>
      <c r="BR1115" s="20"/>
      <c r="BS1115" s="20"/>
      <c r="BT1115" s="20"/>
      <c r="BU1115" s="20"/>
      <c r="BV1115" s="20"/>
      <c r="BW1115" s="20"/>
      <c r="BX1115" s="20"/>
      <c r="BY1115" s="20"/>
      <c r="BZ1115" s="20"/>
      <c r="CA1115" s="20"/>
      <c r="CB1115" s="20"/>
      <c r="CC1115" s="20"/>
      <c r="CD1115" s="20"/>
      <c r="CE1115" s="20"/>
      <c r="CF1115" s="50"/>
      <c r="CG1115" s="50"/>
      <c r="CH1115" s="61"/>
      <c r="CI1115" s="61"/>
    </row>
    <row r="1116" spans="1:87" x14ac:dyDescent="0.45">
      <c r="A1116" s="50"/>
      <c r="B1116" s="50"/>
      <c r="C1116" s="50"/>
      <c r="D1116" s="50"/>
      <c r="E1116" s="50"/>
      <c r="F1116" s="50"/>
      <c r="G1116" s="50"/>
      <c r="H1116" s="50"/>
      <c r="I1116" s="50"/>
      <c r="J1116" s="50"/>
      <c r="K1116" s="50"/>
      <c r="L1116" s="50"/>
      <c r="M1116" s="50"/>
      <c r="N1116" s="50"/>
      <c r="O1116" s="50"/>
      <c r="P1116" s="50"/>
      <c r="Q1116" s="50"/>
      <c r="R1116" s="5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  <c r="BL1116" s="20"/>
      <c r="BM1116" s="20"/>
      <c r="BN1116" s="20"/>
      <c r="BO1116" s="20"/>
      <c r="BP1116" s="20"/>
      <c r="BQ1116" s="20"/>
      <c r="BR1116" s="20"/>
      <c r="BS1116" s="20"/>
      <c r="BT1116" s="20"/>
      <c r="BU1116" s="20"/>
      <c r="BV1116" s="20"/>
      <c r="BW1116" s="20"/>
      <c r="BX1116" s="20"/>
      <c r="BY1116" s="20"/>
      <c r="BZ1116" s="20"/>
      <c r="CA1116" s="20"/>
      <c r="CB1116" s="20"/>
      <c r="CC1116" s="20"/>
      <c r="CD1116" s="20"/>
      <c r="CE1116" s="20"/>
      <c r="CF1116" s="50"/>
      <c r="CG1116" s="50"/>
      <c r="CH1116" s="61"/>
      <c r="CI1116" s="61"/>
    </row>
    <row r="1117" spans="1:87" x14ac:dyDescent="0.45">
      <c r="A1117" s="50"/>
      <c r="B1117" s="50"/>
      <c r="C1117" s="50"/>
      <c r="D1117" s="50"/>
      <c r="E1117" s="50"/>
      <c r="F1117" s="50"/>
      <c r="G1117" s="50"/>
      <c r="H1117" s="50"/>
      <c r="I1117" s="50"/>
      <c r="J1117" s="50"/>
      <c r="K1117" s="50"/>
      <c r="L1117" s="50"/>
      <c r="M1117" s="50"/>
      <c r="N1117" s="50"/>
      <c r="O1117" s="50"/>
      <c r="P1117" s="50"/>
      <c r="Q1117" s="50"/>
      <c r="R1117" s="5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  <c r="BL1117" s="20"/>
      <c r="BM1117" s="20"/>
      <c r="BN1117" s="20"/>
      <c r="BO1117" s="20"/>
      <c r="BP1117" s="20"/>
      <c r="BQ1117" s="20"/>
      <c r="BR1117" s="20"/>
      <c r="BS1117" s="20"/>
      <c r="BT1117" s="20"/>
      <c r="BU1117" s="20"/>
      <c r="BV1117" s="20"/>
      <c r="BW1117" s="20"/>
      <c r="BX1117" s="20"/>
      <c r="BY1117" s="20"/>
      <c r="BZ1117" s="20"/>
      <c r="CA1117" s="20"/>
      <c r="CB1117" s="20"/>
      <c r="CC1117" s="20"/>
      <c r="CD1117" s="20"/>
      <c r="CE1117" s="20"/>
      <c r="CF1117" s="50"/>
      <c r="CG1117" s="50"/>
      <c r="CH1117" s="61"/>
      <c r="CI1117" s="61"/>
    </row>
    <row r="1118" spans="1:87" x14ac:dyDescent="0.45">
      <c r="A1118" s="50"/>
      <c r="B1118" s="50"/>
      <c r="C1118" s="50"/>
      <c r="D1118" s="50"/>
      <c r="E1118" s="50"/>
      <c r="F1118" s="50"/>
      <c r="G1118" s="50"/>
      <c r="H1118" s="50"/>
      <c r="I1118" s="50"/>
      <c r="J1118" s="50"/>
      <c r="K1118" s="50"/>
      <c r="L1118" s="50"/>
      <c r="M1118" s="50"/>
      <c r="N1118" s="50"/>
      <c r="O1118" s="50"/>
      <c r="P1118" s="50"/>
      <c r="Q1118" s="50"/>
      <c r="R1118" s="5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  <c r="BL1118" s="20"/>
      <c r="BM1118" s="20"/>
      <c r="BN1118" s="20"/>
      <c r="BO1118" s="20"/>
      <c r="BP1118" s="20"/>
      <c r="BQ1118" s="20"/>
      <c r="BR1118" s="20"/>
      <c r="BS1118" s="20"/>
      <c r="BT1118" s="20"/>
      <c r="BU1118" s="20"/>
      <c r="BV1118" s="20"/>
      <c r="BW1118" s="20"/>
      <c r="BX1118" s="20"/>
      <c r="BY1118" s="20"/>
      <c r="BZ1118" s="20"/>
      <c r="CA1118" s="20"/>
      <c r="CB1118" s="20"/>
      <c r="CC1118" s="20"/>
      <c r="CD1118" s="20"/>
      <c r="CE1118" s="20"/>
      <c r="CF1118" s="50"/>
      <c r="CG1118" s="50"/>
      <c r="CH1118" s="61"/>
      <c r="CI1118" s="61"/>
    </row>
    <row r="1119" spans="1:87" x14ac:dyDescent="0.45">
      <c r="A1119" s="50"/>
      <c r="B1119" s="50"/>
      <c r="C1119" s="50"/>
      <c r="D1119" s="50"/>
      <c r="E1119" s="50"/>
      <c r="F1119" s="50"/>
      <c r="G1119" s="50"/>
      <c r="H1119" s="50"/>
      <c r="I1119" s="50"/>
      <c r="J1119" s="50"/>
      <c r="K1119" s="50"/>
      <c r="L1119" s="50"/>
      <c r="M1119" s="50"/>
      <c r="N1119" s="50"/>
      <c r="O1119" s="50"/>
      <c r="P1119" s="50"/>
      <c r="Q1119" s="50"/>
      <c r="R1119" s="5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  <c r="BL1119" s="20"/>
      <c r="BM1119" s="20"/>
      <c r="BN1119" s="20"/>
      <c r="BO1119" s="20"/>
      <c r="BP1119" s="20"/>
      <c r="BQ1119" s="20"/>
      <c r="BR1119" s="20"/>
      <c r="BS1119" s="20"/>
      <c r="BT1119" s="20"/>
      <c r="BU1119" s="20"/>
      <c r="BV1119" s="20"/>
      <c r="BW1119" s="20"/>
      <c r="BX1119" s="20"/>
      <c r="BY1119" s="20"/>
      <c r="BZ1119" s="20"/>
      <c r="CA1119" s="20"/>
      <c r="CB1119" s="20"/>
      <c r="CC1119" s="20"/>
      <c r="CD1119" s="20"/>
      <c r="CE1119" s="20"/>
      <c r="CF1119" s="50"/>
      <c r="CG1119" s="50"/>
      <c r="CH1119" s="61"/>
      <c r="CI1119" s="61"/>
    </row>
    <row r="1120" spans="1:87" x14ac:dyDescent="0.45">
      <c r="A1120" s="50"/>
      <c r="B1120" s="50"/>
      <c r="C1120" s="50"/>
      <c r="D1120" s="50"/>
      <c r="E1120" s="50"/>
      <c r="F1120" s="50"/>
      <c r="G1120" s="50"/>
      <c r="H1120" s="50"/>
      <c r="I1120" s="50"/>
      <c r="J1120" s="50"/>
      <c r="K1120" s="50"/>
      <c r="L1120" s="50"/>
      <c r="M1120" s="50"/>
      <c r="N1120" s="50"/>
      <c r="O1120" s="50"/>
      <c r="P1120" s="50"/>
      <c r="Q1120" s="50"/>
      <c r="R1120" s="5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  <c r="BL1120" s="20"/>
      <c r="BM1120" s="20"/>
      <c r="BN1120" s="20"/>
      <c r="BO1120" s="20"/>
      <c r="BP1120" s="20"/>
      <c r="BQ1120" s="20"/>
      <c r="BR1120" s="20"/>
      <c r="BS1120" s="20"/>
      <c r="BT1120" s="20"/>
      <c r="BU1120" s="20"/>
      <c r="BV1120" s="20"/>
      <c r="BW1120" s="20"/>
      <c r="BX1120" s="20"/>
      <c r="BY1120" s="20"/>
      <c r="BZ1120" s="20"/>
      <c r="CA1120" s="20"/>
      <c r="CB1120" s="20"/>
      <c r="CC1120" s="20"/>
      <c r="CD1120" s="20"/>
      <c r="CE1120" s="20"/>
      <c r="CF1120" s="50"/>
      <c r="CG1120" s="50"/>
      <c r="CH1120" s="61"/>
      <c r="CI1120" s="61"/>
    </row>
    <row r="1121" spans="1:87" x14ac:dyDescent="0.45">
      <c r="A1121" s="50"/>
      <c r="B1121" s="50"/>
      <c r="C1121" s="50"/>
      <c r="D1121" s="50"/>
      <c r="E1121" s="50"/>
      <c r="F1121" s="50"/>
      <c r="G1121" s="50"/>
      <c r="H1121" s="50"/>
      <c r="I1121" s="50"/>
      <c r="J1121" s="50"/>
      <c r="K1121" s="50"/>
      <c r="L1121" s="50"/>
      <c r="M1121" s="50"/>
      <c r="N1121" s="50"/>
      <c r="O1121" s="50"/>
      <c r="P1121" s="50"/>
      <c r="Q1121" s="50"/>
      <c r="R1121" s="5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  <c r="BL1121" s="20"/>
      <c r="BM1121" s="20"/>
      <c r="BN1121" s="20"/>
      <c r="BO1121" s="20"/>
      <c r="BP1121" s="20"/>
      <c r="BQ1121" s="20"/>
      <c r="BR1121" s="20"/>
      <c r="BS1121" s="20"/>
      <c r="BT1121" s="20"/>
      <c r="BU1121" s="20"/>
      <c r="BV1121" s="20"/>
      <c r="BW1121" s="20"/>
      <c r="BX1121" s="20"/>
      <c r="BY1121" s="20"/>
      <c r="BZ1121" s="20"/>
      <c r="CA1121" s="20"/>
      <c r="CB1121" s="20"/>
      <c r="CC1121" s="20"/>
      <c r="CD1121" s="20"/>
      <c r="CE1121" s="20"/>
      <c r="CF1121" s="50"/>
      <c r="CG1121" s="50"/>
      <c r="CH1121" s="61"/>
      <c r="CI1121" s="61"/>
    </row>
    <row r="1122" spans="1:87" x14ac:dyDescent="0.45">
      <c r="A1122" s="50"/>
      <c r="B1122" s="50"/>
      <c r="C1122" s="50"/>
      <c r="D1122" s="50"/>
      <c r="E1122" s="50"/>
      <c r="F1122" s="50"/>
      <c r="G1122" s="50"/>
      <c r="H1122" s="50"/>
      <c r="I1122" s="50"/>
      <c r="J1122" s="50"/>
      <c r="K1122" s="50"/>
      <c r="L1122" s="50"/>
      <c r="M1122" s="50"/>
      <c r="N1122" s="50"/>
      <c r="O1122" s="50"/>
      <c r="P1122" s="50"/>
      <c r="Q1122" s="50"/>
      <c r="R1122" s="5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  <c r="BL1122" s="20"/>
      <c r="BM1122" s="20"/>
      <c r="BN1122" s="20"/>
      <c r="BO1122" s="20"/>
      <c r="BP1122" s="20"/>
      <c r="BQ1122" s="20"/>
      <c r="BR1122" s="20"/>
      <c r="BS1122" s="20"/>
      <c r="BT1122" s="20"/>
      <c r="BU1122" s="20"/>
      <c r="BV1122" s="20"/>
      <c r="BW1122" s="20"/>
      <c r="BX1122" s="20"/>
      <c r="BY1122" s="20"/>
      <c r="BZ1122" s="20"/>
      <c r="CA1122" s="20"/>
      <c r="CB1122" s="20"/>
      <c r="CC1122" s="20"/>
      <c r="CD1122" s="20"/>
      <c r="CE1122" s="20"/>
      <c r="CF1122" s="50"/>
      <c r="CG1122" s="50"/>
      <c r="CH1122" s="61"/>
      <c r="CI1122" s="61"/>
    </row>
    <row r="1123" spans="1:87" x14ac:dyDescent="0.45">
      <c r="A1123" s="50"/>
      <c r="B1123" s="50"/>
      <c r="C1123" s="50"/>
      <c r="D1123" s="50"/>
      <c r="E1123" s="50"/>
      <c r="F1123" s="50"/>
      <c r="G1123" s="50"/>
      <c r="H1123" s="50"/>
      <c r="I1123" s="50"/>
      <c r="J1123" s="50"/>
      <c r="K1123" s="50"/>
      <c r="L1123" s="50"/>
      <c r="M1123" s="50"/>
      <c r="N1123" s="50"/>
      <c r="O1123" s="50"/>
      <c r="P1123" s="50"/>
      <c r="Q1123" s="50"/>
      <c r="R1123" s="5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  <c r="BL1123" s="20"/>
      <c r="BM1123" s="20"/>
      <c r="BN1123" s="20"/>
      <c r="BO1123" s="20"/>
      <c r="BP1123" s="20"/>
      <c r="BQ1123" s="20"/>
      <c r="BR1123" s="20"/>
      <c r="BS1123" s="20"/>
      <c r="BT1123" s="20"/>
      <c r="BU1123" s="20"/>
      <c r="BV1123" s="20"/>
      <c r="BW1123" s="20"/>
      <c r="BX1123" s="20"/>
      <c r="BY1123" s="20"/>
      <c r="BZ1123" s="20"/>
      <c r="CA1123" s="20"/>
      <c r="CB1123" s="20"/>
      <c r="CC1123" s="20"/>
      <c r="CD1123" s="20"/>
      <c r="CE1123" s="20"/>
      <c r="CF1123" s="50"/>
      <c r="CG1123" s="50"/>
      <c r="CH1123" s="61"/>
      <c r="CI1123" s="61"/>
    </row>
    <row r="1124" spans="1:87" x14ac:dyDescent="0.45">
      <c r="A1124" s="50"/>
      <c r="B1124" s="50"/>
      <c r="C1124" s="50"/>
      <c r="D1124" s="50"/>
      <c r="E1124" s="50"/>
      <c r="F1124" s="50"/>
      <c r="G1124" s="50"/>
      <c r="H1124" s="50"/>
      <c r="I1124" s="50"/>
      <c r="J1124" s="50"/>
      <c r="K1124" s="50"/>
      <c r="L1124" s="50"/>
      <c r="M1124" s="50"/>
      <c r="N1124" s="50"/>
      <c r="O1124" s="50"/>
      <c r="P1124" s="50"/>
      <c r="Q1124" s="50"/>
      <c r="R1124" s="5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  <c r="BL1124" s="20"/>
      <c r="BM1124" s="20"/>
      <c r="BN1124" s="20"/>
      <c r="BO1124" s="20"/>
      <c r="BP1124" s="20"/>
      <c r="BQ1124" s="20"/>
      <c r="BR1124" s="20"/>
      <c r="BS1124" s="20"/>
      <c r="BT1124" s="20"/>
      <c r="BU1124" s="20"/>
      <c r="BV1124" s="20"/>
      <c r="BW1124" s="20"/>
      <c r="BX1124" s="20"/>
      <c r="BY1124" s="20"/>
      <c r="BZ1124" s="20"/>
      <c r="CA1124" s="20"/>
      <c r="CB1124" s="20"/>
      <c r="CC1124" s="20"/>
      <c r="CD1124" s="20"/>
      <c r="CE1124" s="20"/>
      <c r="CF1124" s="50"/>
      <c r="CG1124" s="50"/>
      <c r="CH1124" s="61"/>
      <c r="CI1124" s="61"/>
    </row>
    <row r="1125" spans="1:87" x14ac:dyDescent="0.45">
      <c r="A1125" s="50"/>
      <c r="B1125" s="50"/>
      <c r="C1125" s="50"/>
      <c r="D1125" s="50"/>
      <c r="E1125" s="50"/>
      <c r="F1125" s="50"/>
      <c r="G1125" s="50"/>
      <c r="H1125" s="50"/>
      <c r="I1125" s="50"/>
      <c r="J1125" s="50"/>
      <c r="K1125" s="50"/>
      <c r="L1125" s="50"/>
      <c r="M1125" s="50"/>
      <c r="N1125" s="50"/>
      <c r="O1125" s="50"/>
      <c r="P1125" s="50"/>
      <c r="Q1125" s="50"/>
      <c r="R1125" s="5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  <c r="BL1125" s="20"/>
      <c r="BM1125" s="20"/>
      <c r="BN1125" s="20"/>
      <c r="BO1125" s="20"/>
      <c r="BP1125" s="20"/>
      <c r="BQ1125" s="20"/>
      <c r="BR1125" s="20"/>
      <c r="BS1125" s="20"/>
      <c r="BT1125" s="20"/>
      <c r="BU1125" s="20"/>
      <c r="BV1125" s="20"/>
      <c r="BW1125" s="20"/>
      <c r="BX1125" s="20"/>
      <c r="BY1125" s="20"/>
      <c r="BZ1125" s="20"/>
      <c r="CA1125" s="20"/>
      <c r="CB1125" s="20"/>
      <c r="CC1125" s="20"/>
      <c r="CD1125" s="20"/>
      <c r="CE1125" s="20"/>
      <c r="CF1125" s="50"/>
      <c r="CG1125" s="50"/>
      <c r="CH1125" s="61"/>
      <c r="CI1125" s="61"/>
    </row>
    <row r="1126" spans="1:87" x14ac:dyDescent="0.45">
      <c r="A1126" s="50"/>
      <c r="B1126" s="50"/>
      <c r="C1126" s="50"/>
      <c r="D1126" s="50"/>
      <c r="E1126" s="50"/>
      <c r="F1126" s="50"/>
      <c r="G1126" s="50"/>
      <c r="H1126" s="50"/>
      <c r="I1126" s="50"/>
      <c r="J1126" s="50"/>
      <c r="K1126" s="50"/>
      <c r="L1126" s="50"/>
      <c r="M1126" s="50"/>
      <c r="N1126" s="50"/>
      <c r="O1126" s="50"/>
      <c r="P1126" s="50"/>
      <c r="Q1126" s="50"/>
      <c r="R1126" s="5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  <c r="BL1126" s="20"/>
      <c r="BM1126" s="20"/>
      <c r="BN1126" s="20"/>
      <c r="BO1126" s="20"/>
      <c r="BP1126" s="20"/>
      <c r="BQ1126" s="20"/>
      <c r="BR1126" s="20"/>
      <c r="BS1126" s="20"/>
      <c r="BT1126" s="20"/>
      <c r="BU1126" s="20"/>
      <c r="BV1126" s="20"/>
      <c r="BW1126" s="20"/>
      <c r="BX1126" s="20"/>
      <c r="BY1126" s="20"/>
      <c r="BZ1126" s="20"/>
      <c r="CA1126" s="20"/>
      <c r="CB1126" s="20"/>
      <c r="CC1126" s="20"/>
      <c r="CD1126" s="20"/>
      <c r="CE1126" s="20"/>
      <c r="CF1126" s="50"/>
      <c r="CG1126" s="50"/>
      <c r="CH1126" s="61"/>
      <c r="CI1126" s="61"/>
    </row>
    <row r="1127" spans="1:87" x14ac:dyDescent="0.45">
      <c r="A1127" s="50"/>
      <c r="B1127" s="50"/>
      <c r="C1127" s="50"/>
      <c r="D1127" s="50"/>
      <c r="E1127" s="50"/>
      <c r="F1127" s="50"/>
      <c r="G1127" s="50"/>
      <c r="H1127" s="50"/>
      <c r="I1127" s="50"/>
      <c r="J1127" s="50"/>
      <c r="K1127" s="50"/>
      <c r="L1127" s="50"/>
      <c r="M1127" s="50"/>
      <c r="N1127" s="50"/>
      <c r="O1127" s="50"/>
      <c r="P1127" s="50"/>
      <c r="Q1127" s="50"/>
      <c r="R1127" s="5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  <c r="BL1127" s="20"/>
      <c r="BM1127" s="20"/>
      <c r="BN1127" s="20"/>
      <c r="BO1127" s="20"/>
      <c r="BP1127" s="20"/>
      <c r="BQ1127" s="20"/>
      <c r="BR1127" s="20"/>
      <c r="BS1127" s="20"/>
      <c r="BT1127" s="20"/>
      <c r="BU1127" s="20"/>
      <c r="BV1127" s="20"/>
      <c r="BW1127" s="20"/>
      <c r="BX1127" s="20"/>
      <c r="BY1127" s="20"/>
      <c r="BZ1127" s="20"/>
      <c r="CA1127" s="20"/>
      <c r="CB1127" s="20"/>
      <c r="CC1127" s="20"/>
      <c r="CD1127" s="20"/>
      <c r="CE1127" s="20"/>
      <c r="CF1127" s="50"/>
      <c r="CG1127" s="50"/>
      <c r="CH1127" s="61"/>
      <c r="CI1127" s="61"/>
    </row>
    <row r="1128" spans="1:87" x14ac:dyDescent="0.45">
      <c r="A1128" s="50"/>
      <c r="B1128" s="50"/>
      <c r="C1128" s="50"/>
      <c r="D1128" s="50"/>
      <c r="E1128" s="50"/>
      <c r="F1128" s="50"/>
      <c r="G1128" s="50"/>
      <c r="H1128" s="50"/>
      <c r="I1128" s="50"/>
      <c r="J1128" s="50"/>
      <c r="K1128" s="50"/>
      <c r="L1128" s="50"/>
      <c r="M1128" s="50"/>
      <c r="N1128" s="50"/>
      <c r="O1128" s="50"/>
      <c r="P1128" s="50"/>
      <c r="Q1128" s="50"/>
      <c r="R1128" s="5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  <c r="BL1128" s="20"/>
      <c r="BM1128" s="20"/>
      <c r="BN1128" s="20"/>
      <c r="BO1128" s="20"/>
      <c r="BP1128" s="20"/>
      <c r="BQ1128" s="20"/>
      <c r="BR1128" s="20"/>
      <c r="BS1128" s="20"/>
      <c r="BT1128" s="20"/>
      <c r="BU1128" s="20"/>
      <c r="BV1128" s="20"/>
      <c r="BW1128" s="20"/>
      <c r="BX1128" s="20"/>
      <c r="BY1128" s="20"/>
      <c r="BZ1128" s="20"/>
      <c r="CA1128" s="20"/>
      <c r="CB1128" s="20"/>
      <c r="CC1128" s="20"/>
      <c r="CD1128" s="20"/>
      <c r="CE1128" s="20"/>
      <c r="CF1128" s="50"/>
      <c r="CG1128" s="50"/>
      <c r="CH1128" s="61"/>
      <c r="CI1128" s="61"/>
    </row>
    <row r="1129" spans="1:87" x14ac:dyDescent="0.45">
      <c r="A1129" s="50"/>
      <c r="B1129" s="50"/>
      <c r="C1129" s="50"/>
      <c r="D1129" s="50"/>
      <c r="E1129" s="50"/>
      <c r="F1129" s="50"/>
      <c r="G1129" s="50"/>
      <c r="H1129" s="50"/>
      <c r="I1129" s="50"/>
      <c r="J1129" s="50"/>
      <c r="K1129" s="50"/>
      <c r="L1129" s="50"/>
      <c r="M1129" s="50"/>
      <c r="N1129" s="50"/>
      <c r="O1129" s="50"/>
      <c r="P1129" s="50"/>
      <c r="Q1129" s="50"/>
      <c r="R1129" s="5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  <c r="BL1129" s="20"/>
      <c r="BM1129" s="20"/>
      <c r="BN1129" s="20"/>
      <c r="BO1129" s="20"/>
      <c r="BP1129" s="20"/>
      <c r="BQ1129" s="20"/>
      <c r="BR1129" s="20"/>
      <c r="BS1129" s="20"/>
      <c r="BT1129" s="20"/>
      <c r="BU1129" s="20"/>
      <c r="BV1129" s="20"/>
      <c r="BW1129" s="20"/>
      <c r="BX1129" s="20"/>
      <c r="BY1129" s="20"/>
      <c r="BZ1129" s="20"/>
      <c r="CA1129" s="20"/>
      <c r="CB1129" s="20"/>
      <c r="CC1129" s="20"/>
      <c r="CD1129" s="20"/>
      <c r="CE1129" s="20"/>
      <c r="CF1129" s="50"/>
      <c r="CG1129" s="50"/>
      <c r="CH1129" s="61"/>
      <c r="CI1129" s="61"/>
    </row>
    <row r="1130" spans="1:87" x14ac:dyDescent="0.45">
      <c r="A1130" s="50"/>
      <c r="B1130" s="50"/>
      <c r="C1130" s="50"/>
      <c r="D1130" s="50"/>
      <c r="E1130" s="50"/>
      <c r="F1130" s="50"/>
      <c r="G1130" s="50"/>
      <c r="H1130" s="50"/>
      <c r="I1130" s="50"/>
      <c r="J1130" s="50"/>
      <c r="K1130" s="50"/>
      <c r="L1130" s="50"/>
      <c r="M1130" s="50"/>
      <c r="N1130" s="50"/>
      <c r="O1130" s="50"/>
      <c r="P1130" s="50"/>
      <c r="Q1130" s="50"/>
      <c r="R1130" s="5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  <c r="BJ1130" s="20"/>
      <c r="BK1130" s="20"/>
      <c r="BL1130" s="20"/>
      <c r="BM1130" s="20"/>
      <c r="BN1130" s="20"/>
      <c r="BO1130" s="20"/>
      <c r="BP1130" s="20"/>
      <c r="BQ1130" s="20"/>
      <c r="BR1130" s="20"/>
      <c r="BS1130" s="20"/>
      <c r="BT1130" s="20"/>
      <c r="BU1130" s="20"/>
      <c r="BV1130" s="20"/>
      <c r="BW1130" s="20"/>
      <c r="BX1130" s="20"/>
      <c r="BY1130" s="20"/>
      <c r="BZ1130" s="20"/>
      <c r="CA1130" s="20"/>
      <c r="CB1130" s="20"/>
      <c r="CC1130" s="20"/>
      <c r="CD1130" s="20"/>
      <c r="CE1130" s="20"/>
      <c r="CF1130" s="50"/>
      <c r="CG1130" s="50"/>
      <c r="CH1130" s="61"/>
      <c r="CI1130" s="61"/>
    </row>
    <row r="1131" spans="1:87" x14ac:dyDescent="0.45">
      <c r="A1131" s="50"/>
      <c r="B1131" s="50"/>
      <c r="C1131" s="50"/>
      <c r="D1131" s="50"/>
      <c r="E1131" s="50"/>
      <c r="F1131" s="50"/>
      <c r="G1131" s="50"/>
      <c r="H1131" s="50"/>
      <c r="I1131" s="50"/>
      <c r="J1131" s="50"/>
      <c r="K1131" s="50"/>
      <c r="L1131" s="50"/>
      <c r="M1131" s="50"/>
      <c r="N1131" s="50"/>
      <c r="O1131" s="50"/>
      <c r="P1131" s="50"/>
      <c r="Q1131" s="50"/>
      <c r="R1131" s="5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  <c r="BJ1131" s="20"/>
      <c r="BK1131" s="20"/>
      <c r="BL1131" s="20"/>
      <c r="BM1131" s="20"/>
      <c r="BN1131" s="20"/>
      <c r="BO1131" s="20"/>
      <c r="BP1131" s="20"/>
      <c r="BQ1131" s="20"/>
      <c r="BR1131" s="20"/>
      <c r="BS1131" s="20"/>
      <c r="BT1131" s="20"/>
      <c r="BU1131" s="20"/>
      <c r="BV1131" s="20"/>
      <c r="BW1131" s="20"/>
      <c r="BX1131" s="20"/>
      <c r="BY1131" s="20"/>
      <c r="BZ1131" s="20"/>
      <c r="CA1131" s="20"/>
      <c r="CB1131" s="20"/>
      <c r="CC1131" s="20"/>
      <c r="CD1131" s="20"/>
      <c r="CE1131" s="20"/>
      <c r="CF1131" s="50"/>
      <c r="CG1131" s="50"/>
      <c r="CH1131" s="61"/>
      <c r="CI1131" s="61"/>
    </row>
    <row r="1132" spans="1:87" x14ac:dyDescent="0.45">
      <c r="A1132" s="50"/>
      <c r="B1132" s="50"/>
      <c r="C1132" s="50"/>
      <c r="D1132" s="50"/>
      <c r="E1132" s="50"/>
      <c r="F1132" s="50"/>
      <c r="G1132" s="50"/>
      <c r="H1132" s="50"/>
      <c r="I1132" s="50"/>
      <c r="J1132" s="50"/>
      <c r="K1132" s="50"/>
      <c r="L1132" s="50"/>
      <c r="M1132" s="50"/>
      <c r="N1132" s="50"/>
      <c r="O1132" s="50"/>
      <c r="P1132" s="50"/>
      <c r="Q1132" s="50"/>
      <c r="R1132" s="5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  <c r="BJ1132" s="20"/>
      <c r="BK1132" s="20"/>
      <c r="BL1132" s="20"/>
      <c r="BM1132" s="20"/>
      <c r="BN1132" s="20"/>
      <c r="BO1132" s="20"/>
      <c r="BP1132" s="20"/>
      <c r="BQ1132" s="20"/>
      <c r="BR1132" s="20"/>
      <c r="BS1132" s="20"/>
      <c r="BT1132" s="20"/>
      <c r="BU1132" s="20"/>
      <c r="BV1132" s="20"/>
      <c r="BW1132" s="20"/>
      <c r="BX1132" s="20"/>
      <c r="BY1132" s="20"/>
      <c r="BZ1132" s="20"/>
      <c r="CA1132" s="20"/>
      <c r="CB1132" s="20"/>
      <c r="CC1132" s="20"/>
      <c r="CD1132" s="20"/>
      <c r="CE1132" s="20"/>
      <c r="CF1132" s="50"/>
      <c r="CG1132" s="50"/>
      <c r="CH1132" s="61"/>
      <c r="CI1132" s="61"/>
    </row>
    <row r="1133" spans="1:87" x14ac:dyDescent="0.45">
      <c r="A1133" s="50"/>
      <c r="B1133" s="50"/>
      <c r="C1133" s="50"/>
      <c r="D1133" s="50"/>
      <c r="E1133" s="50"/>
      <c r="F1133" s="50"/>
      <c r="G1133" s="50"/>
      <c r="H1133" s="50"/>
      <c r="I1133" s="50"/>
      <c r="J1133" s="50"/>
      <c r="K1133" s="50"/>
      <c r="L1133" s="50"/>
      <c r="M1133" s="50"/>
      <c r="N1133" s="50"/>
      <c r="O1133" s="50"/>
      <c r="P1133" s="50"/>
      <c r="Q1133" s="50"/>
      <c r="R1133" s="5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  <c r="BJ1133" s="20"/>
      <c r="BK1133" s="20"/>
      <c r="BL1133" s="20"/>
      <c r="BM1133" s="20"/>
      <c r="BN1133" s="20"/>
      <c r="BO1133" s="20"/>
      <c r="BP1133" s="20"/>
      <c r="BQ1133" s="20"/>
      <c r="BR1133" s="20"/>
      <c r="BS1133" s="20"/>
      <c r="BT1133" s="20"/>
      <c r="BU1133" s="20"/>
      <c r="BV1133" s="20"/>
      <c r="BW1133" s="20"/>
      <c r="BX1133" s="20"/>
      <c r="BY1133" s="20"/>
      <c r="BZ1133" s="20"/>
      <c r="CA1133" s="20"/>
      <c r="CB1133" s="20"/>
      <c r="CC1133" s="20"/>
      <c r="CD1133" s="20"/>
      <c r="CE1133" s="20"/>
      <c r="CF1133" s="50"/>
      <c r="CG1133" s="50"/>
      <c r="CH1133" s="61"/>
      <c r="CI1133" s="61"/>
    </row>
    <row r="1134" spans="1:87" x14ac:dyDescent="0.45">
      <c r="A1134" s="50"/>
      <c r="B1134" s="50"/>
      <c r="C1134" s="50"/>
      <c r="D1134" s="50"/>
      <c r="E1134" s="50"/>
      <c r="F1134" s="50"/>
      <c r="G1134" s="50"/>
      <c r="H1134" s="50"/>
      <c r="I1134" s="50"/>
      <c r="J1134" s="50"/>
      <c r="K1134" s="50"/>
      <c r="L1134" s="50"/>
      <c r="M1134" s="50"/>
      <c r="N1134" s="50"/>
      <c r="O1134" s="50"/>
      <c r="P1134" s="50"/>
      <c r="Q1134" s="50"/>
      <c r="R1134" s="5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  <c r="BL1134" s="20"/>
      <c r="BM1134" s="20"/>
      <c r="BN1134" s="20"/>
      <c r="BO1134" s="20"/>
      <c r="BP1134" s="20"/>
      <c r="BQ1134" s="20"/>
      <c r="BR1134" s="20"/>
      <c r="BS1134" s="20"/>
      <c r="BT1134" s="20"/>
      <c r="BU1134" s="20"/>
      <c r="BV1134" s="20"/>
      <c r="BW1134" s="20"/>
      <c r="BX1134" s="20"/>
      <c r="BY1134" s="20"/>
      <c r="BZ1134" s="20"/>
      <c r="CA1134" s="20"/>
      <c r="CB1134" s="20"/>
      <c r="CC1134" s="20"/>
      <c r="CD1134" s="20"/>
      <c r="CE1134" s="20"/>
      <c r="CF1134" s="50"/>
      <c r="CG1134" s="50"/>
      <c r="CH1134" s="61"/>
      <c r="CI1134" s="61"/>
    </row>
    <row r="1135" spans="1:87" x14ac:dyDescent="0.45">
      <c r="A1135" s="50"/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  <c r="BL1135" s="20"/>
      <c r="BM1135" s="20"/>
      <c r="BN1135" s="20"/>
      <c r="BO1135" s="20"/>
      <c r="BP1135" s="20"/>
      <c r="BQ1135" s="20"/>
      <c r="BR1135" s="20"/>
      <c r="BS1135" s="20"/>
      <c r="BT1135" s="20"/>
      <c r="BU1135" s="20"/>
      <c r="BV1135" s="20"/>
      <c r="BW1135" s="20"/>
      <c r="BX1135" s="20"/>
      <c r="BY1135" s="20"/>
      <c r="BZ1135" s="20"/>
      <c r="CA1135" s="20"/>
      <c r="CB1135" s="20"/>
      <c r="CC1135" s="20"/>
      <c r="CD1135" s="20"/>
      <c r="CE1135" s="20"/>
      <c r="CF1135" s="50"/>
      <c r="CG1135" s="50"/>
      <c r="CH1135" s="61"/>
      <c r="CI1135" s="61"/>
    </row>
    <row r="1136" spans="1:87" x14ac:dyDescent="0.45">
      <c r="A1136" s="50"/>
      <c r="B1136" s="50"/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  <c r="BL1136" s="20"/>
      <c r="BM1136" s="20"/>
      <c r="BN1136" s="20"/>
      <c r="BO1136" s="20"/>
      <c r="BP1136" s="20"/>
      <c r="BQ1136" s="20"/>
      <c r="BR1136" s="20"/>
      <c r="BS1136" s="20"/>
      <c r="BT1136" s="20"/>
      <c r="BU1136" s="20"/>
      <c r="BV1136" s="20"/>
      <c r="BW1136" s="20"/>
      <c r="BX1136" s="20"/>
      <c r="BY1136" s="20"/>
      <c r="BZ1136" s="20"/>
      <c r="CA1136" s="20"/>
      <c r="CB1136" s="20"/>
      <c r="CC1136" s="20"/>
      <c r="CD1136" s="20"/>
      <c r="CE1136" s="20"/>
      <c r="CF1136" s="50"/>
      <c r="CG1136" s="50"/>
      <c r="CH1136" s="61"/>
      <c r="CI1136" s="61"/>
    </row>
    <row r="1137" spans="1:87" x14ac:dyDescent="0.45">
      <c r="A1137" s="50"/>
      <c r="B1137" s="50"/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  <c r="BL1137" s="20"/>
      <c r="BM1137" s="20"/>
      <c r="BN1137" s="20"/>
      <c r="BO1137" s="20"/>
      <c r="BP1137" s="20"/>
      <c r="BQ1137" s="20"/>
      <c r="BR1137" s="20"/>
      <c r="BS1137" s="20"/>
      <c r="BT1137" s="20"/>
      <c r="BU1137" s="20"/>
      <c r="BV1137" s="20"/>
      <c r="BW1137" s="20"/>
      <c r="BX1137" s="20"/>
      <c r="BY1137" s="20"/>
      <c r="BZ1137" s="20"/>
      <c r="CA1137" s="20"/>
      <c r="CB1137" s="20"/>
      <c r="CC1137" s="20"/>
      <c r="CD1137" s="20"/>
      <c r="CE1137" s="20"/>
      <c r="CF1137" s="50"/>
      <c r="CG1137" s="50"/>
      <c r="CH1137" s="61"/>
      <c r="CI1137" s="61"/>
    </row>
    <row r="1138" spans="1:87" x14ac:dyDescent="0.45">
      <c r="A1138" s="50"/>
      <c r="B1138" s="50"/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  <c r="BL1138" s="20"/>
      <c r="BM1138" s="20"/>
      <c r="BN1138" s="20"/>
      <c r="BO1138" s="20"/>
      <c r="BP1138" s="20"/>
      <c r="BQ1138" s="20"/>
      <c r="BR1138" s="20"/>
      <c r="BS1138" s="20"/>
      <c r="BT1138" s="20"/>
      <c r="BU1138" s="20"/>
      <c r="BV1138" s="20"/>
      <c r="BW1138" s="20"/>
      <c r="BX1138" s="20"/>
      <c r="BY1138" s="20"/>
      <c r="BZ1138" s="20"/>
      <c r="CA1138" s="20"/>
      <c r="CB1138" s="20"/>
      <c r="CC1138" s="20"/>
      <c r="CD1138" s="20"/>
      <c r="CE1138" s="20"/>
      <c r="CF1138" s="50"/>
      <c r="CG1138" s="50"/>
      <c r="CH1138" s="61"/>
      <c r="CI1138" s="61"/>
    </row>
    <row r="1139" spans="1:87" x14ac:dyDescent="0.45">
      <c r="A1139" s="50"/>
      <c r="B1139" s="50"/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  <c r="BL1139" s="20"/>
      <c r="BM1139" s="20"/>
      <c r="BN1139" s="20"/>
      <c r="BO1139" s="20"/>
      <c r="BP1139" s="20"/>
      <c r="BQ1139" s="20"/>
      <c r="BR1139" s="20"/>
      <c r="BS1139" s="20"/>
      <c r="BT1139" s="20"/>
      <c r="BU1139" s="20"/>
      <c r="BV1139" s="20"/>
      <c r="BW1139" s="20"/>
      <c r="BX1139" s="20"/>
      <c r="BY1139" s="20"/>
      <c r="BZ1139" s="20"/>
      <c r="CA1139" s="20"/>
      <c r="CB1139" s="20"/>
      <c r="CC1139" s="20"/>
      <c r="CD1139" s="20"/>
      <c r="CE1139" s="20"/>
      <c r="CF1139" s="50"/>
      <c r="CG1139" s="50"/>
      <c r="CH1139" s="61"/>
      <c r="CI1139" s="61"/>
    </row>
    <row r="1140" spans="1:87" x14ac:dyDescent="0.45">
      <c r="A1140" s="50"/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  <c r="BL1140" s="20"/>
      <c r="BM1140" s="20"/>
      <c r="BN1140" s="20"/>
      <c r="BO1140" s="20"/>
      <c r="BP1140" s="20"/>
      <c r="BQ1140" s="20"/>
      <c r="BR1140" s="20"/>
      <c r="BS1140" s="20"/>
      <c r="BT1140" s="20"/>
      <c r="BU1140" s="20"/>
      <c r="BV1140" s="20"/>
      <c r="BW1140" s="20"/>
      <c r="BX1140" s="20"/>
      <c r="BY1140" s="20"/>
      <c r="BZ1140" s="20"/>
      <c r="CA1140" s="20"/>
      <c r="CB1140" s="20"/>
      <c r="CC1140" s="20"/>
      <c r="CD1140" s="20"/>
      <c r="CE1140" s="20"/>
      <c r="CF1140" s="50"/>
      <c r="CG1140" s="50"/>
      <c r="CH1140" s="61"/>
      <c r="CI1140" s="61"/>
    </row>
    <row r="1141" spans="1:87" x14ac:dyDescent="0.45">
      <c r="A1141" s="50"/>
      <c r="B1141" s="50"/>
      <c r="C1141" s="50"/>
      <c r="D1141" s="50"/>
      <c r="E1141" s="50"/>
      <c r="F1141" s="50"/>
      <c r="G1141" s="50"/>
      <c r="H1141" s="50"/>
      <c r="I1141" s="50"/>
      <c r="J1141" s="50"/>
      <c r="K1141" s="50"/>
      <c r="L1141" s="50"/>
      <c r="M1141" s="50"/>
      <c r="N1141" s="50"/>
      <c r="O1141" s="50"/>
      <c r="P1141" s="50"/>
      <c r="Q1141" s="50"/>
      <c r="R1141" s="5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  <c r="BL1141" s="20"/>
      <c r="BM1141" s="20"/>
      <c r="BN1141" s="20"/>
      <c r="BO1141" s="20"/>
      <c r="BP1141" s="20"/>
      <c r="BQ1141" s="20"/>
      <c r="BR1141" s="20"/>
      <c r="BS1141" s="20"/>
      <c r="BT1141" s="20"/>
      <c r="BU1141" s="20"/>
      <c r="BV1141" s="20"/>
      <c r="BW1141" s="20"/>
      <c r="BX1141" s="20"/>
      <c r="BY1141" s="20"/>
      <c r="BZ1141" s="20"/>
      <c r="CA1141" s="20"/>
      <c r="CB1141" s="20"/>
      <c r="CC1141" s="20"/>
      <c r="CD1141" s="20"/>
      <c r="CE1141" s="20"/>
      <c r="CF1141" s="50"/>
      <c r="CG1141" s="50"/>
      <c r="CH1141" s="61"/>
      <c r="CI1141" s="61"/>
    </row>
    <row r="1142" spans="1:87" x14ac:dyDescent="0.45">
      <c r="A1142" s="50"/>
      <c r="B1142" s="50"/>
      <c r="C1142" s="50"/>
      <c r="D1142" s="50"/>
      <c r="E1142" s="50"/>
      <c r="F1142" s="50"/>
      <c r="G1142" s="50"/>
      <c r="H1142" s="50"/>
      <c r="I1142" s="50"/>
      <c r="J1142" s="50"/>
      <c r="K1142" s="50"/>
      <c r="L1142" s="50"/>
      <c r="M1142" s="50"/>
      <c r="N1142" s="50"/>
      <c r="O1142" s="50"/>
      <c r="P1142" s="50"/>
      <c r="Q1142" s="50"/>
      <c r="R1142" s="5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  <c r="BL1142" s="20"/>
      <c r="BM1142" s="20"/>
      <c r="BN1142" s="20"/>
      <c r="BO1142" s="20"/>
      <c r="BP1142" s="20"/>
      <c r="BQ1142" s="20"/>
      <c r="BR1142" s="20"/>
      <c r="BS1142" s="20"/>
      <c r="BT1142" s="20"/>
      <c r="BU1142" s="20"/>
      <c r="BV1142" s="20"/>
      <c r="BW1142" s="20"/>
      <c r="BX1142" s="20"/>
      <c r="BY1142" s="20"/>
      <c r="BZ1142" s="20"/>
      <c r="CA1142" s="20"/>
      <c r="CB1142" s="20"/>
      <c r="CC1142" s="20"/>
      <c r="CD1142" s="20"/>
      <c r="CE1142" s="20"/>
      <c r="CF1142" s="50"/>
      <c r="CG1142" s="50"/>
      <c r="CH1142" s="61"/>
      <c r="CI1142" s="61"/>
    </row>
    <row r="1143" spans="1:87" x14ac:dyDescent="0.45">
      <c r="A1143" s="50"/>
      <c r="B1143" s="50"/>
      <c r="C1143" s="50"/>
      <c r="D1143" s="50"/>
      <c r="E1143" s="50"/>
      <c r="F1143" s="50"/>
      <c r="G1143" s="50"/>
      <c r="H1143" s="50"/>
      <c r="I1143" s="50"/>
      <c r="J1143" s="50"/>
      <c r="K1143" s="50"/>
      <c r="L1143" s="50"/>
      <c r="M1143" s="50"/>
      <c r="N1143" s="50"/>
      <c r="O1143" s="50"/>
      <c r="P1143" s="50"/>
      <c r="Q1143" s="50"/>
      <c r="R1143" s="5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  <c r="BL1143" s="20"/>
      <c r="BM1143" s="20"/>
      <c r="BN1143" s="20"/>
      <c r="BO1143" s="20"/>
      <c r="BP1143" s="20"/>
      <c r="BQ1143" s="20"/>
      <c r="BR1143" s="20"/>
      <c r="BS1143" s="20"/>
      <c r="BT1143" s="20"/>
      <c r="BU1143" s="20"/>
      <c r="BV1143" s="20"/>
      <c r="BW1143" s="20"/>
      <c r="BX1143" s="20"/>
      <c r="BY1143" s="20"/>
      <c r="BZ1143" s="20"/>
      <c r="CA1143" s="20"/>
      <c r="CB1143" s="20"/>
      <c r="CC1143" s="20"/>
      <c r="CD1143" s="20"/>
      <c r="CE1143" s="20"/>
      <c r="CF1143" s="50"/>
      <c r="CG1143" s="50"/>
      <c r="CH1143" s="61"/>
      <c r="CI1143" s="61"/>
    </row>
    <row r="1144" spans="1:87" x14ac:dyDescent="0.45">
      <c r="A1144" s="50"/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  <c r="BL1144" s="20"/>
      <c r="BM1144" s="20"/>
      <c r="BN1144" s="20"/>
      <c r="BO1144" s="20"/>
      <c r="BP1144" s="20"/>
      <c r="BQ1144" s="20"/>
      <c r="BR1144" s="20"/>
      <c r="BS1144" s="20"/>
      <c r="BT1144" s="20"/>
      <c r="BU1144" s="20"/>
      <c r="BV1144" s="20"/>
      <c r="BW1144" s="20"/>
      <c r="BX1144" s="20"/>
      <c r="BY1144" s="20"/>
      <c r="BZ1144" s="20"/>
      <c r="CA1144" s="20"/>
      <c r="CB1144" s="20"/>
      <c r="CC1144" s="20"/>
      <c r="CD1144" s="20"/>
      <c r="CE1144" s="20"/>
      <c r="CF1144" s="50"/>
      <c r="CG1144" s="50"/>
      <c r="CH1144" s="61"/>
      <c r="CI1144" s="61"/>
    </row>
    <row r="1145" spans="1:87" x14ac:dyDescent="0.45">
      <c r="A1145" s="50"/>
      <c r="B1145" s="50"/>
      <c r="C1145" s="50"/>
      <c r="D1145" s="50"/>
      <c r="E1145" s="50"/>
      <c r="F1145" s="50"/>
      <c r="G1145" s="50"/>
      <c r="H1145" s="50"/>
      <c r="I1145" s="50"/>
      <c r="J1145" s="50"/>
      <c r="K1145" s="50"/>
      <c r="L1145" s="50"/>
      <c r="M1145" s="50"/>
      <c r="N1145" s="50"/>
      <c r="O1145" s="50"/>
      <c r="P1145" s="50"/>
      <c r="Q1145" s="50"/>
      <c r="R1145" s="5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  <c r="BL1145" s="20"/>
      <c r="BM1145" s="20"/>
      <c r="BN1145" s="20"/>
      <c r="BO1145" s="20"/>
      <c r="BP1145" s="20"/>
      <c r="BQ1145" s="20"/>
      <c r="BR1145" s="20"/>
      <c r="BS1145" s="20"/>
      <c r="BT1145" s="20"/>
      <c r="BU1145" s="20"/>
      <c r="BV1145" s="20"/>
      <c r="BW1145" s="20"/>
      <c r="BX1145" s="20"/>
      <c r="BY1145" s="20"/>
      <c r="BZ1145" s="20"/>
      <c r="CA1145" s="20"/>
      <c r="CB1145" s="20"/>
      <c r="CC1145" s="20"/>
      <c r="CD1145" s="20"/>
      <c r="CE1145" s="20"/>
      <c r="CF1145" s="50"/>
      <c r="CG1145" s="50"/>
      <c r="CH1145" s="61"/>
      <c r="CI1145" s="61"/>
    </row>
    <row r="1146" spans="1:87" x14ac:dyDescent="0.45">
      <c r="A1146" s="50"/>
      <c r="B1146" s="50"/>
      <c r="C1146" s="50"/>
      <c r="D1146" s="50"/>
      <c r="E1146" s="50"/>
      <c r="F1146" s="50"/>
      <c r="G1146" s="50"/>
      <c r="H1146" s="50"/>
      <c r="I1146" s="50"/>
      <c r="J1146" s="50"/>
      <c r="K1146" s="50"/>
      <c r="L1146" s="50"/>
      <c r="M1146" s="50"/>
      <c r="N1146" s="50"/>
      <c r="O1146" s="50"/>
      <c r="P1146" s="50"/>
      <c r="Q1146" s="50"/>
      <c r="R1146" s="5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  <c r="BL1146" s="20"/>
      <c r="BM1146" s="20"/>
      <c r="BN1146" s="20"/>
      <c r="BO1146" s="20"/>
      <c r="BP1146" s="20"/>
      <c r="BQ1146" s="20"/>
      <c r="BR1146" s="20"/>
      <c r="BS1146" s="20"/>
      <c r="BT1146" s="20"/>
      <c r="BU1146" s="20"/>
      <c r="BV1146" s="20"/>
      <c r="BW1146" s="20"/>
      <c r="BX1146" s="20"/>
      <c r="BY1146" s="20"/>
      <c r="BZ1146" s="20"/>
      <c r="CA1146" s="20"/>
      <c r="CB1146" s="20"/>
      <c r="CC1146" s="20"/>
      <c r="CD1146" s="20"/>
      <c r="CE1146" s="20"/>
      <c r="CF1146" s="50"/>
      <c r="CG1146" s="50"/>
      <c r="CH1146" s="61"/>
      <c r="CI1146" s="61"/>
    </row>
    <row r="1147" spans="1:87" x14ac:dyDescent="0.45">
      <c r="A1147" s="50"/>
      <c r="B1147" s="50"/>
      <c r="C1147" s="50"/>
      <c r="D1147" s="50"/>
      <c r="E1147" s="50"/>
      <c r="F1147" s="50"/>
      <c r="G1147" s="50"/>
      <c r="H1147" s="50"/>
      <c r="I1147" s="50"/>
      <c r="J1147" s="50"/>
      <c r="K1147" s="50"/>
      <c r="L1147" s="50"/>
      <c r="M1147" s="50"/>
      <c r="N1147" s="50"/>
      <c r="O1147" s="50"/>
      <c r="P1147" s="50"/>
      <c r="Q1147" s="50"/>
      <c r="R1147" s="5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  <c r="BL1147" s="20"/>
      <c r="BM1147" s="20"/>
      <c r="BN1147" s="20"/>
      <c r="BO1147" s="20"/>
      <c r="BP1147" s="20"/>
      <c r="BQ1147" s="20"/>
      <c r="BR1147" s="20"/>
      <c r="BS1147" s="20"/>
      <c r="BT1147" s="20"/>
      <c r="BU1147" s="20"/>
      <c r="BV1147" s="20"/>
      <c r="BW1147" s="20"/>
      <c r="BX1147" s="20"/>
      <c r="BY1147" s="20"/>
      <c r="BZ1147" s="20"/>
      <c r="CA1147" s="20"/>
      <c r="CB1147" s="20"/>
      <c r="CC1147" s="20"/>
      <c r="CD1147" s="20"/>
      <c r="CE1147" s="20"/>
      <c r="CF1147" s="50"/>
      <c r="CG1147" s="50"/>
      <c r="CH1147" s="61"/>
      <c r="CI1147" s="61"/>
    </row>
    <row r="1148" spans="1:87" x14ac:dyDescent="0.45">
      <c r="A1148" s="50"/>
      <c r="B1148" s="50"/>
      <c r="C1148" s="50"/>
      <c r="D1148" s="50"/>
      <c r="E1148" s="50"/>
      <c r="F1148" s="50"/>
      <c r="G1148" s="50"/>
      <c r="H1148" s="50"/>
      <c r="I1148" s="50"/>
      <c r="J1148" s="50"/>
      <c r="K1148" s="50"/>
      <c r="L1148" s="50"/>
      <c r="M1148" s="50"/>
      <c r="N1148" s="50"/>
      <c r="O1148" s="50"/>
      <c r="P1148" s="50"/>
      <c r="Q1148" s="50"/>
      <c r="R1148" s="5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  <c r="BL1148" s="20"/>
      <c r="BM1148" s="20"/>
      <c r="BN1148" s="20"/>
      <c r="BO1148" s="20"/>
      <c r="BP1148" s="20"/>
      <c r="BQ1148" s="20"/>
      <c r="BR1148" s="20"/>
      <c r="BS1148" s="20"/>
      <c r="BT1148" s="20"/>
      <c r="BU1148" s="20"/>
      <c r="BV1148" s="20"/>
      <c r="BW1148" s="20"/>
      <c r="BX1148" s="20"/>
      <c r="BY1148" s="20"/>
      <c r="BZ1148" s="20"/>
      <c r="CA1148" s="20"/>
      <c r="CB1148" s="20"/>
      <c r="CC1148" s="20"/>
      <c r="CD1148" s="20"/>
      <c r="CE1148" s="20"/>
      <c r="CF1148" s="50"/>
      <c r="CG1148" s="50"/>
      <c r="CH1148" s="61"/>
      <c r="CI1148" s="61"/>
    </row>
    <row r="1149" spans="1:87" x14ac:dyDescent="0.45">
      <c r="A1149" s="50"/>
      <c r="B1149" s="50"/>
      <c r="C1149" s="50"/>
      <c r="D1149" s="50"/>
      <c r="E1149" s="50"/>
      <c r="F1149" s="50"/>
      <c r="G1149" s="50"/>
      <c r="H1149" s="50"/>
      <c r="I1149" s="50"/>
      <c r="J1149" s="50"/>
      <c r="K1149" s="50"/>
      <c r="L1149" s="50"/>
      <c r="M1149" s="50"/>
      <c r="N1149" s="50"/>
      <c r="O1149" s="50"/>
      <c r="P1149" s="50"/>
      <c r="Q1149" s="50"/>
      <c r="R1149" s="5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  <c r="BL1149" s="20"/>
      <c r="BM1149" s="20"/>
      <c r="BN1149" s="20"/>
      <c r="BO1149" s="20"/>
      <c r="BP1149" s="20"/>
      <c r="BQ1149" s="20"/>
      <c r="BR1149" s="20"/>
      <c r="BS1149" s="20"/>
      <c r="BT1149" s="20"/>
      <c r="BU1149" s="20"/>
      <c r="BV1149" s="20"/>
      <c r="BW1149" s="20"/>
      <c r="BX1149" s="20"/>
      <c r="BY1149" s="20"/>
      <c r="BZ1149" s="20"/>
      <c r="CA1149" s="20"/>
      <c r="CB1149" s="20"/>
      <c r="CC1149" s="20"/>
      <c r="CD1149" s="20"/>
      <c r="CE1149" s="20"/>
      <c r="CF1149" s="50"/>
      <c r="CG1149" s="50"/>
      <c r="CH1149" s="61"/>
      <c r="CI1149" s="61"/>
    </row>
    <row r="1150" spans="1:87" x14ac:dyDescent="0.45">
      <c r="A1150" s="50"/>
      <c r="B1150" s="50"/>
      <c r="C1150" s="50"/>
      <c r="D1150" s="50"/>
      <c r="E1150" s="50"/>
      <c r="F1150" s="50"/>
      <c r="G1150" s="50"/>
      <c r="H1150" s="50"/>
      <c r="I1150" s="50"/>
      <c r="J1150" s="50"/>
      <c r="K1150" s="50"/>
      <c r="L1150" s="50"/>
      <c r="M1150" s="50"/>
      <c r="N1150" s="50"/>
      <c r="O1150" s="50"/>
      <c r="P1150" s="50"/>
      <c r="Q1150" s="50"/>
      <c r="R1150" s="5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  <c r="BL1150" s="20"/>
      <c r="BM1150" s="20"/>
      <c r="BN1150" s="20"/>
      <c r="BO1150" s="20"/>
      <c r="BP1150" s="20"/>
      <c r="BQ1150" s="20"/>
      <c r="BR1150" s="20"/>
      <c r="BS1150" s="20"/>
      <c r="BT1150" s="20"/>
      <c r="BU1150" s="20"/>
      <c r="BV1150" s="20"/>
      <c r="BW1150" s="20"/>
      <c r="BX1150" s="20"/>
      <c r="BY1150" s="20"/>
      <c r="BZ1150" s="20"/>
      <c r="CA1150" s="20"/>
      <c r="CB1150" s="20"/>
      <c r="CC1150" s="20"/>
      <c r="CD1150" s="20"/>
      <c r="CE1150" s="20"/>
      <c r="CF1150" s="50"/>
      <c r="CG1150" s="50"/>
      <c r="CH1150" s="61"/>
      <c r="CI1150" s="61"/>
    </row>
    <row r="1151" spans="1:87" x14ac:dyDescent="0.45">
      <c r="A1151" s="50"/>
      <c r="B1151" s="50"/>
      <c r="C1151" s="50"/>
      <c r="D1151" s="50"/>
      <c r="E1151" s="50"/>
      <c r="F1151" s="50"/>
      <c r="G1151" s="50"/>
      <c r="H1151" s="50"/>
      <c r="I1151" s="50"/>
      <c r="J1151" s="50"/>
      <c r="K1151" s="50"/>
      <c r="L1151" s="50"/>
      <c r="M1151" s="50"/>
      <c r="N1151" s="50"/>
      <c r="O1151" s="50"/>
      <c r="P1151" s="50"/>
      <c r="Q1151" s="50"/>
      <c r="R1151" s="5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  <c r="BL1151" s="20"/>
      <c r="BM1151" s="20"/>
      <c r="BN1151" s="20"/>
      <c r="BO1151" s="20"/>
      <c r="BP1151" s="20"/>
      <c r="BQ1151" s="20"/>
      <c r="BR1151" s="20"/>
      <c r="BS1151" s="20"/>
      <c r="BT1151" s="20"/>
      <c r="BU1151" s="20"/>
      <c r="BV1151" s="20"/>
      <c r="BW1151" s="20"/>
      <c r="BX1151" s="20"/>
      <c r="BY1151" s="20"/>
      <c r="BZ1151" s="20"/>
      <c r="CA1151" s="20"/>
      <c r="CB1151" s="20"/>
      <c r="CC1151" s="20"/>
      <c r="CD1151" s="20"/>
      <c r="CE1151" s="20"/>
      <c r="CF1151" s="50"/>
      <c r="CG1151" s="50"/>
      <c r="CH1151" s="61"/>
      <c r="CI1151" s="61"/>
    </row>
    <row r="1152" spans="1:87" x14ac:dyDescent="0.45">
      <c r="A1152" s="50"/>
      <c r="B1152" s="50"/>
      <c r="C1152" s="50"/>
      <c r="D1152" s="50"/>
      <c r="E1152" s="50"/>
      <c r="F1152" s="50"/>
      <c r="G1152" s="50"/>
      <c r="H1152" s="50"/>
      <c r="I1152" s="50"/>
      <c r="J1152" s="50"/>
      <c r="K1152" s="50"/>
      <c r="L1152" s="50"/>
      <c r="M1152" s="50"/>
      <c r="N1152" s="50"/>
      <c r="O1152" s="50"/>
      <c r="P1152" s="50"/>
      <c r="Q1152" s="50"/>
      <c r="R1152" s="5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  <c r="BL1152" s="20"/>
      <c r="BM1152" s="20"/>
      <c r="BN1152" s="20"/>
      <c r="BO1152" s="20"/>
      <c r="BP1152" s="20"/>
      <c r="BQ1152" s="20"/>
      <c r="BR1152" s="20"/>
      <c r="BS1152" s="20"/>
      <c r="BT1152" s="20"/>
      <c r="BU1152" s="20"/>
      <c r="BV1152" s="20"/>
      <c r="BW1152" s="20"/>
      <c r="BX1152" s="20"/>
      <c r="BY1152" s="20"/>
      <c r="BZ1152" s="20"/>
      <c r="CA1152" s="20"/>
      <c r="CB1152" s="20"/>
      <c r="CC1152" s="20"/>
      <c r="CD1152" s="20"/>
      <c r="CE1152" s="20"/>
      <c r="CF1152" s="50"/>
      <c r="CG1152" s="50"/>
      <c r="CH1152" s="61"/>
      <c r="CI1152" s="61"/>
    </row>
    <row r="1153" spans="1:87" x14ac:dyDescent="0.45">
      <c r="A1153" s="50"/>
      <c r="B1153" s="50"/>
      <c r="C1153" s="50"/>
      <c r="D1153" s="50"/>
      <c r="E1153" s="50"/>
      <c r="F1153" s="50"/>
      <c r="G1153" s="50"/>
      <c r="H1153" s="50"/>
      <c r="I1153" s="50"/>
      <c r="J1153" s="50"/>
      <c r="K1153" s="50"/>
      <c r="L1153" s="50"/>
      <c r="M1153" s="50"/>
      <c r="N1153" s="50"/>
      <c r="O1153" s="50"/>
      <c r="P1153" s="50"/>
      <c r="Q1153" s="50"/>
      <c r="R1153" s="5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  <c r="BL1153" s="20"/>
      <c r="BM1153" s="20"/>
      <c r="BN1153" s="20"/>
      <c r="BO1153" s="20"/>
      <c r="BP1153" s="20"/>
      <c r="BQ1153" s="20"/>
      <c r="BR1153" s="20"/>
      <c r="BS1153" s="20"/>
      <c r="BT1153" s="20"/>
      <c r="BU1153" s="20"/>
      <c r="BV1153" s="20"/>
      <c r="BW1153" s="20"/>
      <c r="BX1153" s="20"/>
      <c r="BY1153" s="20"/>
      <c r="BZ1153" s="20"/>
      <c r="CA1153" s="20"/>
      <c r="CB1153" s="20"/>
      <c r="CC1153" s="20"/>
      <c r="CD1153" s="20"/>
      <c r="CE1153" s="20"/>
      <c r="CF1153" s="50"/>
      <c r="CG1153" s="50"/>
      <c r="CH1153" s="61"/>
      <c r="CI1153" s="61"/>
    </row>
    <row r="1154" spans="1:87" x14ac:dyDescent="0.45">
      <c r="A1154" s="50"/>
      <c r="B1154" s="50"/>
      <c r="C1154" s="50"/>
      <c r="D1154" s="50"/>
      <c r="E1154" s="50"/>
      <c r="F1154" s="50"/>
      <c r="G1154" s="50"/>
      <c r="H1154" s="50"/>
      <c r="I1154" s="50"/>
      <c r="J1154" s="50"/>
      <c r="K1154" s="50"/>
      <c r="L1154" s="50"/>
      <c r="M1154" s="50"/>
      <c r="N1154" s="50"/>
      <c r="O1154" s="50"/>
      <c r="P1154" s="50"/>
      <c r="Q1154" s="50"/>
      <c r="R1154" s="5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  <c r="BL1154" s="20"/>
      <c r="BM1154" s="20"/>
      <c r="BN1154" s="20"/>
      <c r="BO1154" s="20"/>
      <c r="BP1154" s="20"/>
      <c r="BQ1154" s="20"/>
      <c r="BR1154" s="20"/>
      <c r="BS1154" s="20"/>
      <c r="BT1154" s="20"/>
      <c r="BU1154" s="20"/>
      <c r="BV1154" s="20"/>
      <c r="BW1154" s="20"/>
      <c r="BX1154" s="20"/>
      <c r="BY1154" s="20"/>
      <c r="BZ1154" s="20"/>
      <c r="CA1154" s="20"/>
      <c r="CB1154" s="20"/>
      <c r="CC1154" s="20"/>
      <c r="CD1154" s="20"/>
      <c r="CE1154" s="20"/>
      <c r="CF1154" s="50"/>
      <c r="CG1154" s="50"/>
      <c r="CH1154" s="61"/>
      <c r="CI1154" s="61"/>
    </row>
    <row r="1155" spans="1:87" x14ac:dyDescent="0.45">
      <c r="A1155" s="50"/>
      <c r="B1155" s="50"/>
      <c r="C1155" s="50"/>
      <c r="D1155" s="50"/>
      <c r="E1155" s="50"/>
      <c r="F1155" s="50"/>
      <c r="G1155" s="50"/>
      <c r="H1155" s="50"/>
      <c r="I1155" s="50"/>
      <c r="J1155" s="50"/>
      <c r="K1155" s="50"/>
      <c r="L1155" s="50"/>
      <c r="M1155" s="50"/>
      <c r="N1155" s="50"/>
      <c r="O1155" s="50"/>
      <c r="P1155" s="50"/>
      <c r="Q1155" s="50"/>
      <c r="R1155" s="5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  <c r="BL1155" s="20"/>
      <c r="BM1155" s="20"/>
      <c r="BN1155" s="20"/>
      <c r="BO1155" s="20"/>
      <c r="BP1155" s="20"/>
      <c r="BQ1155" s="20"/>
      <c r="BR1155" s="20"/>
      <c r="BS1155" s="20"/>
      <c r="BT1155" s="20"/>
      <c r="BU1155" s="20"/>
      <c r="BV1155" s="20"/>
      <c r="BW1155" s="20"/>
      <c r="BX1155" s="20"/>
      <c r="BY1155" s="20"/>
      <c r="BZ1155" s="20"/>
      <c r="CA1155" s="20"/>
      <c r="CB1155" s="20"/>
      <c r="CC1155" s="20"/>
      <c r="CD1155" s="20"/>
      <c r="CE1155" s="20"/>
      <c r="CF1155" s="50"/>
      <c r="CG1155" s="50"/>
      <c r="CH1155" s="61"/>
      <c r="CI1155" s="61"/>
    </row>
    <row r="1156" spans="1:87" x14ac:dyDescent="0.45">
      <c r="A1156" s="50"/>
      <c r="B1156" s="50"/>
      <c r="C1156" s="50"/>
      <c r="D1156" s="50"/>
      <c r="E1156" s="50"/>
      <c r="F1156" s="50"/>
      <c r="G1156" s="50"/>
      <c r="H1156" s="50"/>
      <c r="I1156" s="50"/>
      <c r="J1156" s="50"/>
      <c r="K1156" s="50"/>
      <c r="L1156" s="50"/>
      <c r="M1156" s="50"/>
      <c r="N1156" s="50"/>
      <c r="O1156" s="50"/>
      <c r="P1156" s="50"/>
      <c r="Q1156" s="50"/>
      <c r="R1156" s="5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  <c r="BL1156" s="20"/>
      <c r="BM1156" s="20"/>
      <c r="BN1156" s="20"/>
      <c r="BO1156" s="20"/>
      <c r="BP1156" s="20"/>
      <c r="BQ1156" s="20"/>
      <c r="BR1156" s="20"/>
      <c r="BS1156" s="20"/>
      <c r="BT1156" s="20"/>
      <c r="BU1156" s="20"/>
      <c r="BV1156" s="20"/>
      <c r="BW1156" s="20"/>
      <c r="BX1156" s="20"/>
      <c r="BY1156" s="20"/>
      <c r="BZ1156" s="20"/>
      <c r="CA1156" s="20"/>
      <c r="CB1156" s="20"/>
      <c r="CC1156" s="20"/>
      <c r="CD1156" s="20"/>
      <c r="CE1156" s="20"/>
      <c r="CF1156" s="50"/>
      <c r="CG1156" s="50"/>
      <c r="CH1156" s="61"/>
      <c r="CI1156" s="61"/>
    </row>
    <row r="1157" spans="1:87" x14ac:dyDescent="0.45">
      <c r="A1157" s="50"/>
      <c r="B1157" s="50"/>
      <c r="C1157" s="50"/>
      <c r="D1157" s="50"/>
      <c r="E1157" s="50"/>
      <c r="F1157" s="50"/>
      <c r="G1157" s="50"/>
      <c r="H1157" s="50"/>
      <c r="I1157" s="50"/>
      <c r="J1157" s="50"/>
      <c r="K1157" s="50"/>
      <c r="L1157" s="50"/>
      <c r="M1157" s="50"/>
      <c r="N1157" s="50"/>
      <c r="O1157" s="50"/>
      <c r="P1157" s="50"/>
      <c r="Q1157" s="50"/>
      <c r="R1157" s="5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  <c r="BL1157" s="20"/>
      <c r="BM1157" s="20"/>
      <c r="BN1157" s="20"/>
      <c r="BO1157" s="20"/>
      <c r="BP1157" s="20"/>
      <c r="BQ1157" s="20"/>
      <c r="BR1157" s="20"/>
      <c r="BS1157" s="20"/>
      <c r="BT1157" s="20"/>
      <c r="BU1157" s="20"/>
      <c r="BV1157" s="20"/>
      <c r="BW1157" s="20"/>
      <c r="BX1157" s="20"/>
      <c r="BY1157" s="20"/>
      <c r="BZ1157" s="20"/>
      <c r="CA1157" s="20"/>
      <c r="CB1157" s="20"/>
      <c r="CC1157" s="20"/>
      <c r="CD1157" s="20"/>
      <c r="CE1157" s="20"/>
      <c r="CF1157" s="50"/>
      <c r="CG1157" s="50"/>
      <c r="CH1157" s="61"/>
      <c r="CI1157" s="61"/>
    </row>
    <row r="1158" spans="1:87" x14ac:dyDescent="0.45">
      <c r="A1158" s="50"/>
      <c r="B1158" s="50"/>
      <c r="C1158" s="50"/>
      <c r="D1158" s="50"/>
      <c r="E1158" s="50"/>
      <c r="F1158" s="50"/>
      <c r="G1158" s="50"/>
      <c r="H1158" s="50"/>
      <c r="I1158" s="50"/>
      <c r="J1158" s="50"/>
      <c r="K1158" s="50"/>
      <c r="L1158" s="50"/>
      <c r="M1158" s="50"/>
      <c r="N1158" s="50"/>
      <c r="O1158" s="50"/>
      <c r="P1158" s="50"/>
      <c r="Q1158" s="50"/>
      <c r="R1158" s="5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  <c r="BL1158" s="20"/>
      <c r="BM1158" s="20"/>
      <c r="BN1158" s="20"/>
      <c r="BO1158" s="20"/>
      <c r="BP1158" s="20"/>
      <c r="BQ1158" s="20"/>
      <c r="BR1158" s="20"/>
      <c r="BS1158" s="20"/>
      <c r="BT1158" s="20"/>
      <c r="BU1158" s="20"/>
      <c r="BV1158" s="20"/>
      <c r="BW1158" s="20"/>
      <c r="BX1158" s="20"/>
      <c r="BY1158" s="20"/>
      <c r="BZ1158" s="20"/>
      <c r="CA1158" s="20"/>
      <c r="CB1158" s="20"/>
      <c r="CC1158" s="20"/>
      <c r="CD1158" s="20"/>
      <c r="CE1158" s="20"/>
      <c r="CF1158" s="50"/>
      <c r="CG1158" s="50"/>
      <c r="CH1158" s="61"/>
      <c r="CI1158" s="61"/>
    </row>
    <row r="1159" spans="1:87" x14ac:dyDescent="0.45">
      <c r="A1159" s="50"/>
      <c r="B1159" s="50"/>
      <c r="C1159" s="50"/>
      <c r="D1159" s="50"/>
      <c r="E1159" s="50"/>
      <c r="F1159" s="50"/>
      <c r="G1159" s="50"/>
      <c r="H1159" s="50"/>
      <c r="I1159" s="50"/>
      <c r="J1159" s="50"/>
      <c r="K1159" s="50"/>
      <c r="L1159" s="50"/>
      <c r="M1159" s="50"/>
      <c r="N1159" s="50"/>
      <c r="O1159" s="50"/>
      <c r="P1159" s="50"/>
      <c r="Q1159" s="50"/>
      <c r="R1159" s="5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  <c r="BL1159" s="20"/>
      <c r="BM1159" s="20"/>
      <c r="BN1159" s="20"/>
      <c r="BO1159" s="20"/>
      <c r="BP1159" s="20"/>
      <c r="BQ1159" s="20"/>
      <c r="BR1159" s="20"/>
      <c r="BS1159" s="20"/>
      <c r="BT1159" s="20"/>
      <c r="BU1159" s="20"/>
      <c r="BV1159" s="20"/>
      <c r="BW1159" s="20"/>
      <c r="BX1159" s="20"/>
      <c r="BY1159" s="20"/>
      <c r="BZ1159" s="20"/>
      <c r="CA1159" s="20"/>
      <c r="CB1159" s="20"/>
      <c r="CC1159" s="20"/>
      <c r="CD1159" s="20"/>
      <c r="CE1159" s="20"/>
      <c r="CF1159" s="50"/>
      <c r="CG1159" s="50"/>
      <c r="CH1159" s="61"/>
      <c r="CI1159" s="61"/>
    </row>
    <row r="1160" spans="1:87" x14ac:dyDescent="0.45">
      <c r="A1160" s="50"/>
      <c r="B1160" s="50"/>
      <c r="C1160" s="50"/>
      <c r="D1160" s="50"/>
      <c r="E1160" s="50"/>
      <c r="F1160" s="50"/>
      <c r="G1160" s="50"/>
      <c r="H1160" s="50"/>
      <c r="I1160" s="50"/>
      <c r="J1160" s="50"/>
      <c r="K1160" s="50"/>
      <c r="L1160" s="50"/>
      <c r="M1160" s="50"/>
      <c r="N1160" s="50"/>
      <c r="O1160" s="50"/>
      <c r="P1160" s="50"/>
      <c r="Q1160" s="50"/>
      <c r="R1160" s="5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  <c r="BL1160" s="20"/>
      <c r="BM1160" s="20"/>
      <c r="BN1160" s="20"/>
      <c r="BO1160" s="20"/>
      <c r="BP1160" s="20"/>
      <c r="BQ1160" s="20"/>
      <c r="BR1160" s="20"/>
      <c r="BS1160" s="20"/>
      <c r="BT1160" s="20"/>
      <c r="BU1160" s="20"/>
      <c r="BV1160" s="20"/>
      <c r="BW1160" s="20"/>
      <c r="BX1160" s="20"/>
      <c r="BY1160" s="20"/>
      <c r="BZ1160" s="20"/>
      <c r="CA1160" s="20"/>
      <c r="CB1160" s="20"/>
      <c r="CC1160" s="20"/>
      <c r="CD1160" s="20"/>
      <c r="CE1160" s="20"/>
      <c r="CF1160" s="50"/>
      <c r="CG1160" s="50"/>
      <c r="CH1160" s="61"/>
      <c r="CI1160" s="61"/>
    </row>
    <row r="1161" spans="1:87" x14ac:dyDescent="0.45">
      <c r="A1161" s="50"/>
      <c r="B1161" s="50"/>
      <c r="C1161" s="50"/>
      <c r="D1161" s="50"/>
      <c r="E1161" s="50"/>
      <c r="F1161" s="50"/>
      <c r="G1161" s="50"/>
      <c r="H1161" s="50"/>
      <c r="I1161" s="50"/>
      <c r="J1161" s="50"/>
      <c r="K1161" s="50"/>
      <c r="L1161" s="50"/>
      <c r="M1161" s="50"/>
      <c r="N1161" s="50"/>
      <c r="O1161" s="50"/>
      <c r="P1161" s="50"/>
      <c r="Q1161" s="50"/>
      <c r="R1161" s="5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  <c r="BL1161" s="20"/>
      <c r="BM1161" s="20"/>
      <c r="BN1161" s="20"/>
      <c r="BO1161" s="20"/>
      <c r="BP1161" s="20"/>
      <c r="BQ1161" s="20"/>
      <c r="BR1161" s="20"/>
      <c r="BS1161" s="20"/>
      <c r="BT1161" s="20"/>
      <c r="BU1161" s="20"/>
      <c r="BV1161" s="20"/>
      <c r="BW1161" s="20"/>
      <c r="BX1161" s="20"/>
      <c r="BY1161" s="20"/>
      <c r="BZ1161" s="20"/>
      <c r="CA1161" s="20"/>
      <c r="CB1161" s="20"/>
      <c r="CC1161" s="20"/>
      <c r="CD1161" s="20"/>
      <c r="CE1161" s="20"/>
      <c r="CF1161" s="50"/>
      <c r="CG1161" s="50"/>
      <c r="CH1161" s="61"/>
      <c r="CI1161" s="61"/>
    </row>
    <row r="1162" spans="1:87" x14ac:dyDescent="0.45">
      <c r="A1162" s="50"/>
      <c r="B1162" s="50"/>
      <c r="C1162" s="50"/>
      <c r="D1162" s="50"/>
      <c r="E1162" s="50"/>
      <c r="F1162" s="50"/>
      <c r="G1162" s="50"/>
      <c r="H1162" s="50"/>
      <c r="I1162" s="50"/>
      <c r="J1162" s="50"/>
      <c r="K1162" s="50"/>
      <c r="L1162" s="50"/>
      <c r="M1162" s="50"/>
      <c r="N1162" s="50"/>
      <c r="O1162" s="50"/>
      <c r="P1162" s="50"/>
      <c r="Q1162" s="50"/>
      <c r="R1162" s="5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  <c r="BL1162" s="20"/>
      <c r="BM1162" s="20"/>
      <c r="BN1162" s="20"/>
      <c r="BO1162" s="20"/>
      <c r="BP1162" s="20"/>
      <c r="BQ1162" s="20"/>
      <c r="BR1162" s="20"/>
      <c r="BS1162" s="20"/>
      <c r="BT1162" s="20"/>
      <c r="BU1162" s="20"/>
      <c r="BV1162" s="20"/>
      <c r="BW1162" s="20"/>
      <c r="BX1162" s="20"/>
      <c r="BY1162" s="20"/>
      <c r="BZ1162" s="20"/>
      <c r="CA1162" s="20"/>
      <c r="CB1162" s="20"/>
      <c r="CC1162" s="20"/>
      <c r="CD1162" s="20"/>
      <c r="CE1162" s="20"/>
      <c r="CF1162" s="50"/>
      <c r="CG1162" s="50"/>
      <c r="CH1162" s="61"/>
      <c r="CI1162" s="61"/>
    </row>
    <row r="1163" spans="1:87" x14ac:dyDescent="0.45">
      <c r="A1163" s="50"/>
      <c r="B1163" s="50"/>
      <c r="C1163" s="50"/>
      <c r="D1163" s="50"/>
      <c r="E1163" s="50"/>
      <c r="F1163" s="50"/>
      <c r="G1163" s="50"/>
      <c r="H1163" s="50"/>
      <c r="I1163" s="50"/>
      <c r="J1163" s="50"/>
      <c r="K1163" s="50"/>
      <c r="L1163" s="50"/>
      <c r="M1163" s="50"/>
      <c r="N1163" s="50"/>
      <c r="O1163" s="50"/>
      <c r="P1163" s="50"/>
      <c r="Q1163" s="50"/>
      <c r="R1163" s="5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  <c r="BJ1163" s="20"/>
      <c r="BK1163" s="20"/>
      <c r="BL1163" s="20"/>
      <c r="BM1163" s="20"/>
      <c r="BN1163" s="20"/>
      <c r="BO1163" s="20"/>
      <c r="BP1163" s="20"/>
      <c r="BQ1163" s="20"/>
      <c r="BR1163" s="20"/>
      <c r="BS1163" s="20"/>
      <c r="BT1163" s="20"/>
      <c r="BU1163" s="20"/>
      <c r="BV1163" s="20"/>
      <c r="BW1163" s="20"/>
      <c r="BX1163" s="20"/>
      <c r="BY1163" s="20"/>
      <c r="BZ1163" s="20"/>
      <c r="CA1163" s="20"/>
      <c r="CB1163" s="20"/>
      <c r="CC1163" s="20"/>
      <c r="CD1163" s="20"/>
      <c r="CE1163" s="20"/>
      <c r="CF1163" s="50"/>
      <c r="CG1163" s="50"/>
      <c r="CH1163" s="61"/>
      <c r="CI1163" s="61"/>
    </row>
    <row r="1164" spans="1:87" x14ac:dyDescent="0.45">
      <c r="A1164" s="50"/>
      <c r="B1164" s="50"/>
      <c r="C1164" s="50"/>
      <c r="D1164" s="50"/>
      <c r="E1164" s="50"/>
      <c r="F1164" s="50"/>
      <c r="G1164" s="50"/>
      <c r="H1164" s="50"/>
      <c r="I1164" s="50"/>
      <c r="J1164" s="50"/>
      <c r="K1164" s="50"/>
      <c r="L1164" s="50"/>
      <c r="M1164" s="50"/>
      <c r="N1164" s="50"/>
      <c r="O1164" s="50"/>
      <c r="P1164" s="50"/>
      <c r="Q1164" s="50"/>
      <c r="R1164" s="5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  <c r="BJ1164" s="20"/>
      <c r="BK1164" s="20"/>
      <c r="BL1164" s="20"/>
      <c r="BM1164" s="20"/>
      <c r="BN1164" s="20"/>
      <c r="BO1164" s="20"/>
      <c r="BP1164" s="20"/>
      <c r="BQ1164" s="20"/>
      <c r="BR1164" s="20"/>
      <c r="BS1164" s="20"/>
      <c r="BT1164" s="20"/>
      <c r="BU1164" s="20"/>
      <c r="BV1164" s="20"/>
      <c r="BW1164" s="20"/>
      <c r="BX1164" s="20"/>
      <c r="BY1164" s="20"/>
      <c r="BZ1164" s="20"/>
      <c r="CA1164" s="20"/>
      <c r="CB1164" s="20"/>
      <c r="CC1164" s="20"/>
      <c r="CD1164" s="20"/>
      <c r="CE1164" s="20"/>
      <c r="CF1164" s="50"/>
      <c r="CG1164" s="50"/>
      <c r="CH1164" s="61"/>
      <c r="CI1164" s="61"/>
    </row>
    <row r="1165" spans="1:87" x14ac:dyDescent="0.45">
      <c r="A1165" s="50"/>
      <c r="B1165" s="50"/>
      <c r="C1165" s="50"/>
      <c r="D1165" s="50"/>
      <c r="E1165" s="50"/>
      <c r="F1165" s="50"/>
      <c r="G1165" s="50"/>
      <c r="H1165" s="50"/>
      <c r="I1165" s="50"/>
      <c r="J1165" s="50"/>
      <c r="K1165" s="50"/>
      <c r="L1165" s="50"/>
      <c r="M1165" s="50"/>
      <c r="N1165" s="50"/>
      <c r="O1165" s="50"/>
      <c r="P1165" s="50"/>
      <c r="Q1165" s="50"/>
      <c r="R1165" s="5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  <c r="BL1165" s="20"/>
      <c r="BM1165" s="20"/>
      <c r="BN1165" s="20"/>
      <c r="BO1165" s="20"/>
      <c r="BP1165" s="20"/>
      <c r="BQ1165" s="20"/>
      <c r="BR1165" s="20"/>
      <c r="BS1165" s="20"/>
      <c r="BT1165" s="20"/>
      <c r="BU1165" s="20"/>
      <c r="BV1165" s="20"/>
      <c r="BW1165" s="20"/>
      <c r="BX1165" s="20"/>
      <c r="BY1165" s="20"/>
      <c r="BZ1165" s="20"/>
      <c r="CA1165" s="20"/>
      <c r="CB1165" s="20"/>
      <c r="CC1165" s="20"/>
      <c r="CD1165" s="20"/>
      <c r="CE1165" s="20"/>
      <c r="CF1165" s="50"/>
      <c r="CG1165" s="50"/>
      <c r="CH1165" s="61"/>
      <c r="CI1165" s="61"/>
    </row>
    <row r="1166" spans="1:87" x14ac:dyDescent="0.45">
      <c r="A1166" s="50"/>
      <c r="B1166" s="50"/>
      <c r="C1166" s="50"/>
      <c r="D1166" s="50"/>
      <c r="E1166" s="50"/>
      <c r="F1166" s="50"/>
      <c r="G1166" s="50"/>
      <c r="H1166" s="50"/>
      <c r="I1166" s="50"/>
      <c r="J1166" s="50"/>
      <c r="K1166" s="50"/>
      <c r="L1166" s="50"/>
      <c r="M1166" s="50"/>
      <c r="N1166" s="50"/>
      <c r="O1166" s="50"/>
      <c r="P1166" s="50"/>
      <c r="Q1166" s="50"/>
      <c r="R1166" s="5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  <c r="BJ1166" s="20"/>
      <c r="BK1166" s="20"/>
      <c r="BL1166" s="20"/>
      <c r="BM1166" s="20"/>
      <c r="BN1166" s="20"/>
      <c r="BO1166" s="20"/>
      <c r="BP1166" s="20"/>
      <c r="BQ1166" s="20"/>
      <c r="BR1166" s="20"/>
      <c r="BS1166" s="20"/>
      <c r="BT1166" s="20"/>
      <c r="BU1166" s="20"/>
      <c r="BV1166" s="20"/>
      <c r="BW1166" s="20"/>
      <c r="BX1166" s="20"/>
      <c r="BY1166" s="20"/>
      <c r="BZ1166" s="20"/>
      <c r="CA1166" s="20"/>
      <c r="CB1166" s="20"/>
      <c r="CC1166" s="20"/>
      <c r="CD1166" s="20"/>
      <c r="CE1166" s="20"/>
      <c r="CF1166" s="50"/>
      <c r="CG1166" s="50"/>
      <c r="CH1166" s="61"/>
      <c r="CI1166" s="61"/>
    </row>
    <row r="1167" spans="1:87" x14ac:dyDescent="0.45">
      <c r="A1167" s="50"/>
      <c r="B1167" s="50"/>
      <c r="C1167" s="50"/>
      <c r="D1167" s="50"/>
      <c r="E1167" s="50"/>
      <c r="F1167" s="50"/>
      <c r="G1167" s="50"/>
      <c r="H1167" s="50"/>
      <c r="I1167" s="50"/>
      <c r="J1167" s="50"/>
      <c r="K1167" s="50"/>
      <c r="L1167" s="50"/>
      <c r="M1167" s="50"/>
      <c r="N1167" s="50"/>
      <c r="O1167" s="50"/>
      <c r="P1167" s="50"/>
      <c r="Q1167" s="50"/>
      <c r="R1167" s="5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  <c r="BL1167" s="20"/>
      <c r="BM1167" s="20"/>
      <c r="BN1167" s="20"/>
      <c r="BO1167" s="20"/>
      <c r="BP1167" s="20"/>
      <c r="BQ1167" s="20"/>
      <c r="BR1167" s="20"/>
      <c r="BS1167" s="20"/>
      <c r="BT1167" s="20"/>
      <c r="BU1167" s="20"/>
      <c r="BV1167" s="20"/>
      <c r="BW1167" s="20"/>
      <c r="BX1167" s="20"/>
      <c r="BY1167" s="20"/>
      <c r="BZ1167" s="20"/>
      <c r="CA1167" s="20"/>
      <c r="CB1167" s="20"/>
      <c r="CC1167" s="20"/>
      <c r="CD1167" s="20"/>
      <c r="CE1167" s="20"/>
      <c r="CF1167" s="50"/>
      <c r="CG1167" s="50"/>
      <c r="CH1167" s="61"/>
      <c r="CI1167" s="61"/>
    </row>
    <row r="1168" spans="1:87" x14ac:dyDescent="0.45">
      <c r="A1168" s="50"/>
      <c r="B1168" s="50"/>
      <c r="C1168" s="50"/>
      <c r="D1168" s="50"/>
      <c r="E1168" s="50"/>
      <c r="F1168" s="50"/>
      <c r="G1168" s="50"/>
      <c r="H1168" s="50"/>
      <c r="I1168" s="50"/>
      <c r="J1168" s="50"/>
      <c r="K1168" s="50"/>
      <c r="L1168" s="50"/>
      <c r="M1168" s="50"/>
      <c r="N1168" s="50"/>
      <c r="O1168" s="50"/>
      <c r="P1168" s="50"/>
      <c r="Q1168" s="50"/>
      <c r="R1168" s="5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  <c r="BL1168" s="20"/>
      <c r="BM1168" s="20"/>
      <c r="BN1168" s="20"/>
      <c r="BO1168" s="20"/>
      <c r="BP1168" s="20"/>
      <c r="BQ1168" s="20"/>
      <c r="BR1168" s="20"/>
      <c r="BS1168" s="20"/>
      <c r="BT1168" s="20"/>
      <c r="BU1168" s="20"/>
      <c r="BV1168" s="20"/>
      <c r="BW1168" s="20"/>
      <c r="BX1168" s="20"/>
      <c r="BY1168" s="20"/>
      <c r="BZ1168" s="20"/>
      <c r="CA1168" s="20"/>
      <c r="CB1168" s="20"/>
      <c r="CC1168" s="20"/>
      <c r="CD1168" s="20"/>
      <c r="CE1168" s="20"/>
      <c r="CF1168" s="50"/>
      <c r="CG1168" s="50"/>
      <c r="CH1168" s="61"/>
      <c r="CI1168" s="61"/>
    </row>
    <row r="1169" spans="1:87" x14ac:dyDescent="0.45">
      <c r="A1169" s="50"/>
      <c r="B1169" s="50"/>
      <c r="C1169" s="50"/>
      <c r="D1169" s="50"/>
      <c r="E1169" s="50"/>
      <c r="F1169" s="50"/>
      <c r="G1169" s="50"/>
      <c r="H1169" s="50"/>
      <c r="I1169" s="50"/>
      <c r="J1169" s="50"/>
      <c r="K1169" s="50"/>
      <c r="L1169" s="50"/>
      <c r="M1169" s="50"/>
      <c r="N1169" s="50"/>
      <c r="O1169" s="50"/>
      <c r="P1169" s="50"/>
      <c r="Q1169" s="50"/>
      <c r="R1169" s="5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  <c r="BL1169" s="20"/>
      <c r="BM1169" s="20"/>
      <c r="BN1169" s="20"/>
      <c r="BO1169" s="20"/>
      <c r="BP1169" s="20"/>
      <c r="BQ1169" s="20"/>
      <c r="BR1169" s="20"/>
      <c r="BS1169" s="20"/>
      <c r="BT1169" s="20"/>
      <c r="BU1169" s="20"/>
      <c r="BV1169" s="20"/>
      <c r="BW1169" s="20"/>
      <c r="BX1169" s="20"/>
      <c r="BY1169" s="20"/>
      <c r="BZ1169" s="20"/>
      <c r="CA1169" s="20"/>
      <c r="CB1169" s="20"/>
      <c r="CC1169" s="20"/>
      <c r="CD1169" s="20"/>
      <c r="CE1169" s="20"/>
      <c r="CF1169" s="50"/>
      <c r="CG1169" s="50"/>
      <c r="CH1169" s="61"/>
      <c r="CI1169" s="61"/>
    </row>
    <row r="1170" spans="1:87" x14ac:dyDescent="0.45">
      <c r="A1170" s="50"/>
      <c r="B1170" s="50"/>
      <c r="C1170" s="50"/>
      <c r="D1170" s="50"/>
      <c r="E1170" s="50"/>
      <c r="F1170" s="50"/>
      <c r="G1170" s="50"/>
      <c r="H1170" s="50"/>
      <c r="I1170" s="50"/>
      <c r="J1170" s="50"/>
      <c r="K1170" s="50"/>
      <c r="L1170" s="50"/>
      <c r="M1170" s="50"/>
      <c r="N1170" s="50"/>
      <c r="O1170" s="50"/>
      <c r="P1170" s="50"/>
      <c r="Q1170" s="50"/>
      <c r="R1170" s="5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  <c r="BJ1170" s="20"/>
      <c r="BK1170" s="20"/>
      <c r="BL1170" s="20"/>
      <c r="BM1170" s="20"/>
      <c r="BN1170" s="20"/>
      <c r="BO1170" s="20"/>
      <c r="BP1170" s="20"/>
      <c r="BQ1170" s="20"/>
      <c r="BR1170" s="20"/>
      <c r="BS1170" s="20"/>
      <c r="BT1170" s="20"/>
      <c r="BU1170" s="20"/>
      <c r="BV1170" s="20"/>
      <c r="BW1170" s="20"/>
      <c r="BX1170" s="20"/>
      <c r="BY1170" s="20"/>
      <c r="BZ1170" s="20"/>
      <c r="CA1170" s="20"/>
      <c r="CB1170" s="20"/>
      <c r="CC1170" s="20"/>
      <c r="CD1170" s="20"/>
      <c r="CE1170" s="20"/>
      <c r="CF1170" s="50"/>
      <c r="CG1170" s="50"/>
      <c r="CH1170" s="61"/>
      <c r="CI1170" s="61"/>
    </row>
    <row r="1171" spans="1:87" x14ac:dyDescent="0.45">
      <c r="A1171" s="50"/>
      <c r="B1171" s="50"/>
      <c r="C1171" s="50"/>
      <c r="D1171" s="50"/>
      <c r="E1171" s="50"/>
      <c r="F1171" s="50"/>
      <c r="G1171" s="50"/>
      <c r="H1171" s="50"/>
      <c r="I1171" s="50"/>
      <c r="J1171" s="50"/>
      <c r="K1171" s="50"/>
      <c r="L1171" s="50"/>
      <c r="M1171" s="50"/>
      <c r="N1171" s="50"/>
      <c r="O1171" s="50"/>
      <c r="P1171" s="50"/>
      <c r="Q1171" s="50"/>
      <c r="R1171" s="5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  <c r="BL1171" s="20"/>
      <c r="BM1171" s="20"/>
      <c r="BN1171" s="20"/>
      <c r="BO1171" s="20"/>
      <c r="BP1171" s="20"/>
      <c r="BQ1171" s="20"/>
      <c r="BR1171" s="20"/>
      <c r="BS1171" s="20"/>
      <c r="BT1171" s="20"/>
      <c r="BU1171" s="20"/>
      <c r="BV1171" s="20"/>
      <c r="BW1171" s="20"/>
      <c r="BX1171" s="20"/>
      <c r="BY1171" s="20"/>
      <c r="BZ1171" s="20"/>
      <c r="CA1171" s="20"/>
      <c r="CB1171" s="20"/>
      <c r="CC1171" s="20"/>
      <c r="CD1171" s="20"/>
      <c r="CE1171" s="20"/>
      <c r="CF1171" s="50"/>
      <c r="CG1171" s="50"/>
      <c r="CH1171" s="61"/>
      <c r="CI1171" s="61"/>
    </row>
    <row r="1172" spans="1:87" x14ac:dyDescent="0.45">
      <c r="A1172" s="50"/>
      <c r="B1172" s="50"/>
      <c r="C1172" s="50"/>
      <c r="D1172" s="50"/>
      <c r="E1172" s="50"/>
      <c r="F1172" s="50"/>
      <c r="G1172" s="50"/>
      <c r="H1172" s="50"/>
      <c r="I1172" s="50"/>
      <c r="J1172" s="50"/>
      <c r="K1172" s="50"/>
      <c r="L1172" s="50"/>
      <c r="M1172" s="50"/>
      <c r="N1172" s="50"/>
      <c r="O1172" s="50"/>
      <c r="P1172" s="50"/>
      <c r="Q1172" s="50"/>
      <c r="R1172" s="5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  <c r="BL1172" s="20"/>
      <c r="BM1172" s="20"/>
      <c r="BN1172" s="20"/>
      <c r="BO1172" s="20"/>
      <c r="BP1172" s="20"/>
      <c r="BQ1172" s="20"/>
      <c r="BR1172" s="20"/>
      <c r="BS1172" s="20"/>
      <c r="BT1172" s="20"/>
      <c r="BU1172" s="20"/>
      <c r="BV1172" s="20"/>
      <c r="BW1172" s="20"/>
      <c r="BX1172" s="20"/>
      <c r="BY1172" s="20"/>
      <c r="BZ1172" s="20"/>
      <c r="CA1172" s="20"/>
      <c r="CB1172" s="20"/>
      <c r="CC1172" s="20"/>
      <c r="CD1172" s="20"/>
      <c r="CE1172" s="20"/>
      <c r="CF1172" s="50"/>
      <c r="CG1172" s="50"/>
      <c r="CH1172" s="61"/>
      <c r="CI1172" s="61"/>
    </row>
    <row r="1173" spans="1:87" x14ac:dyDescent="0.45">
      <c r="A1173" s="50"/>
      <c r="B1173" s="50"/>
      <c r="C1173" s="50"/>
      <c r="D1173" s="50"/>
      <c r="E1173" s="50"/>
      <c r="F1173" s="50"/>
      <c r="G1173" s="50"/>
      <c r="H1173" s="50"/>
      <c r="I1173" s="50"/>
      <c r="J1173" s="50"/>
      <c r="K1173" s="50"/>
      <c r="L1173" s="50"/>
      <c r="M1173" s="50"/>
      <c r="N1173" s="50"/>
      <c r="O1173" s="50"/>
      <c r="P1173" s="50"/>
      <c r="Q1173" s="50"/>
      <c r="R1173" s="5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  <c r="BL1173" s="20"/>
      <c r="BM1173" s="20"/>
      <c r="BN1173" s="20"/>
      <c r="BO1173" s="20"/>
      <c r="BP1173" s="20"/>
      <c r="BQ1173" s="20"/>
      <c r="BR1173" s="20"/>
      <c r="BS1173" s="20"/>
      <c r="BT1173" s="20"/>
      <c r="BU1173" s="20"/>
      <c r="BV1173" s="20"/>
      <c r="BW1173" s="20"/>
      <c r="BX1173" s="20"/>
      <c r="BY1173" s="20"/>
      <c r="BZ1173" s="20"/>
      <c r="CA1173" s="20"/>
      <c r="CB1173" s="20"/>
      <c r="CC1173" s="20"/>
      <c r="CD1173" s="20"/>
      <c r="CE1173" s="20"/>
      <c r="CF1173" s="50"/>
      <c r="CG1173" s="50"/>
      <c r="CH1173" s="61"/>
      <c r="CI1173" s="61"/>
    </row>
    <row r="1174" spans="1:87" x14ac:dyDescent="0.45">
      <c r="A1174" s="50"/>
      <c r="B1174" s="50"/>
      <c r="C1174" s="50"/>
      <c r="D1174" s="50"/>
      <c r="E1174" s="50"/>
      <c r="F1174" s="50"/>
      <c r="G1174" s="50"/>
      <c r="H1174" s="50"/>
      <c r="I1174" s="50"/>
      <c r="J1174" s="50"/>
      <c r="K1174" s="50"/>
      <c r="L1174" s="50"/>
      <c r="M1174" s="50"/>
      <c r="N1174" s="50"/>
      <c r="O1174" s="50"/>
      <c r="P1174" s="50"/>
      <c r="Q1174" s="50"/>
      <c r="R1174" s="5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  <c r="BL1174" s="20"/>
      <c r="BM1174" s="20"/>
      <c r="BN1174" s="20"/>
      <c r="BO1174" s="20"/>
      <c r="BP1174" s="20"/>
      <c r="BQ1174" s="20"/>
      <c r="BR1174" s="20"/>
      <c r="BS1174" s="20"/>
      <c r="BT1174" s="20"/>
      <c r="BU1174" s="20"/>
      <c r="BV1174" s="20"/>
      <c r="BW1174" s="20"/>
      <c r="BX1174" s="20"/>
      <c r="BY1174" s="20"/>
      <c r="BZ1174" s="20"/>
      <c r="CA1174" s="20"/>
      <c r="CB1174" s="20"/>
      <c r="CC1174" s="20"/>
      <c r="CD1174" s="20"/>
      <c r="CE1174" s="20"/>
      <c r="CF1174" s="50"/>
      <c r="CG1174" s="50"/>
      <c r="CH1174" s="61"/>
      <c r="CI1174" s="61"/>
    </row>
    <row r="1175" spans="1:87" x14ac:dyDescent="0.45">
      <c r="A1175" s="50"/>
      <c r="B1175" s="50"/>
      <c r="C1175" s="50"/>
      <c r="D1175" s="50"/>
      <c r="E1175" s="50"/>
      <c r="F1175" s="50"/>
      <c r="G1175" s="50"/>
      <c r="H1175" s="50"/>
      <c r="I1175" s="50"/>
      <c r="J1175" s="50"/>
      <c r="K1175" s="50"/>
      <c r="L1175" s="50"/>
      <c r="M1175" s="50"/>
      <c r="N1175" s="50"/>
      <c r="O1175" s="50"/>
      <c r="P1175" s="50"/>
      <c r="Q1175" s="50"/>
      <c r="R1175" s="5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  <c r="BL1175" s="20"/>
      <c r="BM1175" s="20"/>
      <c r="BN1175" s="20"/>
      <c r="BO1175" s="20"/>
      <c r="BP1175" s="20"/>
      <c r="BQ1175" s="20"/>
      <c r="BR1175" s="20"/>
      <c r="BS1175" s="20"/>
      <c r="BT1175" s="20"/>
      <c r="BU1175" s="20"/>
      <c r="BV1175" s="20"/>
      <c r="BW1175" s="20"/>
      <c r="BX1175" s="20"/>
      <c r="BY1175" s="20"/>
      <c r="BZ1175" s="20"/>
      <c r="CA1175" s="20"/>
      <c r="CB1175" s="20"/>
      <c r="CC1175" s="20"/>
      <c r="CD1175" s="20"/>
      <c r="CE1175" s="20"/>
      <c r="CF1175" s="50"/>
      <c r="CG1175" s="50"/>
      <c r="CH1175" s="61"/>
      <c r="CI1175" s="61"/>
    </row>
    <row r="1176" spans="1:87" x14ac:dyDescent="0.45">
      <c r="A1176" s="50"/>
      <c r="B1176" s="50"/>
      <c r="C1176" s="50"/>
      <c r="D1176" s="50"/>
      <c r="E1176" s="50"/>
      <c r="F1176" s="50"/>
      <c r="G1176" s="50"/>
      <c r="H1176" s="50"/>
      <c r="I1176" s="50"/>
      <c r="J1176" s="50"/>
      <c r="K1176" s="50"/>
      <c r="L1176" s="50"/>
      <c r="M1176" s="50"/>
      <c r="N1176" s="50"/>
      <c r="O1176" s="50"/>
      <c r="P1176" s="50"/>
      <c r="Q1176" s="50"/>
      <c r="R1176" s="5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  <c r="BL1176" s="20"/>
      <c r="BM1176" s="20"/>
      <c r="BN1176" s="20"/>
      <c r="BO1176" s="20"/>
      <c r="BP1176" s="20"/>
      <c r="BQ1176" s="20"/>
      <c r="BR1176" s="20"/>
      <c r="BS1176" s="20"/>
      <c r="BT1176" s="20"/>
      <c r="BU1176" s="20"/>
      <c r="BV1176" s="20"/>
      <c r="BW1176" s="20"/>
      <c r="BX1176" s="20"/>
      <c r="BY1176" s="20"/>
      <c r="BZ1176" s="20"/>
      <c r="CA1176" s="20"/>
      <c r="CB1176" s="20"/>
      <c r="CC1176" s="20"/>
      <c r="CD1176" s="20"/>
      <c r="CE1176" s="20"/>
      <c r="CF1176" s="50"/>
      <c r="CG1176" s="50"/>
      <c r="CH1176" s="61"/>
      <c r="CI1176" s="61"/>
    </row>
    <row r="1177" spans="1:87" x14ac:dyDescent="0.45">
      <c r="A1177" s="50"/>
      <c r="B1177" s="50"/>
      <c r="C1177" s="50"/>
      <c r="D1177" s="50"/>
      <c r="E1177" s="50"/>
      <c r="F1177" s="50"/>
      <c r="G1177" s="50"/>
      <c r="H1177" s="50"/>
      <c r="I1177" s="50"/>
      <c r="J1177" s="50"/>
      <c r="K1177" s="50"/>
      <c r="L1177" s="50"/>
      <c r="M1177" s="50"/>
      <c r="N1177" s="50"/>
      <c r="O1177" s="50"/>
      <c r="P1177" s="50"/>
      <c r="Q1177" s="50"/>
      <c r="R1177" s="5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  <c r="BL1177" s="20"/>
      <c r="BM1177" s="20"/>
      <c r="BN1177" s="20"/>
      <c r="BO1177" s="20"/>
      <c r="BP1177" s="20"/>
      <c r="BQ1177" s="20"/>
      <c r="BR1177" s="20"/>
      <c r="BS1177" s="20"/>
      <c r="BT1177" s="20"/>
      <c r="BU1177" s="20"/>
      <c r="BV1177" s="20"/>
      <c r="BW1177" s="20"/>
      <c r="BX1177" s="20"/>
      <c r="BY1177" s="20"/>
      <c r="BZ1177" s="20"/>
      <c r="CA1177" s="20"/>
      <c r="CB1177" s="20"/>
      <c r="CC1177" s="20"/>
      <c r="CD1177" s="20"/>
      <c r="CE1177" s="20"/>
      <c r="CF1177" s="50"/>
      <c r="CG1177" s="50"/>
      <c r="CH1177" s="61"/>
      <c r="CI1177" s="61"/>
    </row>
    <row r="1178" spans="1:87" x14ac:dyDescent="0.45">
      <c r="A1178" s="50"/>
      <c r="B1178" s="50"/>
      <c r="C1178" s="50"/>
      <c r="D1178" s="50"/>
      <c r="E1178" s="50"/>
      <c r="F1178" s="50"/>
      <c r="G1178" s="50"/>
      <c r="H1178" s="50"/>
      <c r="I1178" s="50"/>
      <c r="J1178" s="50"/>
      <c r="K1178" s="50"/>
      <c r="L1178" s="50"/>
      <c r="M1178" s="50"/>
      <c r="N1178" s="50"/>
      <c r="O1178" s="50"/>
      <c r="P1178" s="50"/>
      <c r="Q1178" s="50"/>
      <c r="R1178" s="5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  <c r="BL1178" s="20"/>
      <c r="BM1178" s="20"/>
      <c r="BN1178" s="20"/>
      <c r="BO1178" s="20"/>
      <c r="BP1178" s="20"/>
      <c r="BQ1178" s="20"/>
      <c r="BR1178" s="20"/>
      <c r="BS1178" s="20"/>
      <c r="BT1178" s="20"/>
      <c r="BU1178" s="20"/>
      <c r="BV1178" s="20"/>
      <c r="BW1178" s="20"/>
      <c r="BX1178" s="20"/>
      <c r="BY1178" s="20"/>
      <c r="BZ1178" s="20"/>
      <c r="CA1178" s="20"/>
      <c r="CB1178" s="20"/>
      <c r="CC1178" s="20"/>
      <c r="CD1178" s="20"/>
      <c r="CE1178" s="20"/>
      <c r="CF1178" s="50"/>
      <c r="CG1178" s="50"/>
      <c r="CH1178" s="61"/>
      <c r="CI1178" s="61"/>
    </row>
    <row r="1179" spans="1:87" x14ac:dyDescent="0.45">
      <c r="A1179" s="50"/>
      <c r="B1179" s="50"/>
      <c r="C1179" s="50"/>
      <c r="D1179" s="50"/>
      <c r="E1179" s="50"/>
      <c r="F1179" s="50"/>
      <c r="G1179" s="50"/>
      <c r="H1179" s="50"/>
      <c r="I1179" s="50"/>
      <c r="J1179" s="50"/>
      <c r="K1179" s="50"/>
      <c r="L1179" s="50"/>
      <c r="M1179" s="50"/>
      <c r="N1179" s="50"/>
      <c r="O1179" s="50"/>
      <c r="P1179" s="50"/>
      <c r="Q1179" s="50"/>
      <c r="R1179" s="5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  <c r="BL1179" s="20"/>
      <c r="BM1179" s="20"/>
      <c r="BN1179" s="20"/>
      <c r="BO1179" s="20"/>
      <c r="BP1179" s="20"/>
      <c r="BQ1179" s="20"/>
      <c r="BR1179" s="20"/>
      <c r="BS1179" s="20"/>
      <c r="BT1179" s="20"/>
      <c r="BU1179" s="20"/>
      <c r="BV1179" s="20"/>
      <c r="BW1179" s="20"/>
      <c r="BX1179" s="20"/>
      <c r="BY1179" s="20"/>
      <c r="BZ1179" s="20"/>
      <c r="CA1179" s="20"/>
      <c r="CB1179" s="20"/>
      <c r="CC1179" s="20"/>
      <c r="CD1179" s="20"/>
      <c r="CE1179" s="20"/>
      <c r="CF1179" s="50"/>
      <c r="CG1179" s="50"/>
      <c r="CH1179" s="61"/>
      <c r="CI1179" s="61"/>
    </row>
    <row r="1180" spans="1:87" x14ac:dyDescent="0.45">
      <c r="A1180" s="50"/>
      <c r="B1180" s="50"/>
      <c r="C1180" s="50"/>
      <c r="D1180" s="50"/>
      <c r="E1180" s="50"/>
      <c r="F1180" s="50"/>
      <c r="G1180" s="50"/>
      <c r="H1180" s="50"/>
      <c r="I1180" s="50"/>
      <c r="J1180" s="50"/>
      <c r="K1180" s="50"/>
      <c r="L1180" s="50"/>
      <c r="M1180" s="50"/>
      <c r="N1180" s="50"/>
      <c r="O1180" s="50"/>
      <c r="P1180" s="50"/>
      <c r="Q1180" s="50"/>
      <c r="R1180" s="5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  <c r="BL1180" s="20"/>
      <c r="BM1180" s="20"/>
      <c r="BN1180" s="20"/>
      <c r="BO1180" s="20"/>
      <c r="BP1180" s="20"/>
      <c r="BQ1180" s="20"/>
      <c r="BR1180" s="20"/>
      <c r="BS1180" s="20"/>
      <c r="BT1180" s="20"/>
      <c r="BU1180" s="20"/>
      <c r="BV1180" s="20"/>
      <c r="BW1180" s="20"/>
      <c r="BX1180" s="20"/>
      <c r="BY1180" s="20"/>
      <c r="BZ1180" s="20"/>
      <c r="CA1180" s="20"/>
      <c r="CB1180" s="20"/>
      <c r="CC1180" s="20"/>
      <c r="CD1180" s="20"/>
      <c r="CE1180" s="20"/>
      <c r="CF1180" s="50"/>
      <c r="CG1180" s="50"/>
      <c r="CH1180" s="61"/>
      <c r="CI1180" s="61"/>
    </row>
    <row r="1181" spans="1:87" x14ac:dyDescent="0.45">
      <c r="A1181" s="50"/>
      <c r="B1181" s="50"/>
      <c r="C1181" s="50"/>
      <c r="D1181" s="50"/>
      <c r="E1181" s="50"/>
      <c r="F1181" s="50"/>
      <c r="G1181" s="50"/>
      <c r="H1181" s="50"/>
      <c r="I1181" s="50"/>
      <c r="J1181" s="50"/>
      <c r="K1181" s="50"/>
      <c r="L1181" s="50"/>
      <c r="M1181" s="50"/>
      <c r="N1181" s="50"/>
      <c r="O1181" s="50"/>
      <c r="P1181" s="50"/>
      <c r="Q1181" s="50"/>
      <c r="R1181" s="5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  <c r="BL1181" s="20"/>
      <c r="BM1181" s="20"/>
      <c r="BN1181" s="20"/>
      <c r="BO1181" s="20"/>
      <c r="BP1181" s="20"/>
      <c r="BQ1181" s="20"/>
      <c r="BR1181" s="20"/>
      <c r="BS1181" s="20"/>
      <c r="BT1181" s="20"/>
      <c r="BU1181" s="20"/>
      <c r="BV1181" s="20"/>
      <c r="BW1181" s="20"/>
      <c r="BX1181" s="20"/>
      <c r="BY1181" s="20"/>
      <c r="BZ1181" s="20"/>
      <c r="CA1181" s="20"/>
      <c r="CB1181" s="20"/>
      <c r="CC1181" s="20"/>
      <c r="CD1181" s="20"/>
      <c r="CE1181" s="20"/>
      <c r="CF1181" s="50"/>
      <c r="CG1181" s="50"/>
      <c r="CH1181" s="61"/>
      <c r="CI1181" s="61"/>
    </row>
    <row r="1182" spans="1:87" x14ac:dyDescent="0.45">
      <c r="A1182" s="50"/>
      <c r="B1182" s="50"/>
      <c r="C1182" s="50"/>
      <c r="D1182" s="50"/>
      <c r="E1182" s="50"/>
      <c r="F1182" s="50"/>
      <c r="G1182" s="50"/>
      <c r="H1182" s="50"/>
      <c r="I1182" s="50"/>
      <c r="J1182" s="50"/>
      <c r="K1182" s="50"/>
      <c r="L1182" s="50"/>
      <c r="M1182" s="50"/>
      <c r="N1182" s="50"/>
      <c r="O1182" s="50"/>
      <c r="P1182" s="50"/>
      <c r="Q1182" s="50"/>
      <c r="R1182" s="5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  <c r="BL1182" s="20"/>
      <c r="BM1182" s="20"/>
      <c r="BN1182" s="20"/>
      <c r="BO1182" s="20"/>
      <c r="BP1182" s="20"/>
      <c r="BQ1182" s="20"/>
      <c r="BR1182" s="20"/>
      <c r="BS1182" s="20"/>
      <c r="BT1182" s="20"/>
      <c r="BU1182" s="20"/>
      <c r="BV1182" s="20"/>
      <c r="BW1182" s="20"/>
      <c r="BX1182" s="20"/>
      <c r="BY1182" s="20"/>
      <c r="BZ1182" s="20"/>
      <c r="CA1182" s="20"/>
      <c r="CB1182" s="20"/>
      <c r="CC1182" s="20"/>
      <c r="CD1182" s="20"/>
      <c r="CE1182" s="20"/>
      <c r="CF1182" s="50"/>
      <c r="CG1182" s="50"/>
      <c r="CH1182" s="61"/>
      <c r="CI1182" s="61"/>
    </row>
    <row r="1183" spans="1:87" x14ac:dyDescent="0.45">
      <c r="A1183" s="50"/>
      <c r="B1183" s="50"/>
      <c r="C1183" s="50"/>
      <c r="D1183" s="50"/>
      <c r="E1183" s="50"/>
      <c r="F1183" s="50"/>
      <c r="G1183" s="50"/>
      <c r="H1183" s="50"/>
      <c r="I1183" s="50"/>
      <c r="J1183" s="50"/>
      <c r="K1183" s="50"/>
      <c r="L1183" s="50"/>
      <c r="M1183" s="50"/>
      <c r="N1183" s="50"/>
      <c r="O1183" s="50"/>
      <c r="P1183" s="50"/>
      <c r="Q1183" s="50"/>
      <c r="R1183" s="5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  <c r="BL1183" s="20"/>
      <c r="BM1183" s="20"/>
      <c r="BN1183" s="20"/>
      <c r="BO1183" s="20"/>
      <c r="BP1183" s="20"/>
      <c r="BQ1183" s="20"/>
      <c r="BR1183" s="20"/>
      <c r="BS1183" s="20"/>
      <c r="BT1183" s="20"/>
      <c r="BU1183" s="20"/>
      <c r="BV1183" s="20"/>
      <c r="BW1183" s="20"/>
      <c r="BX1183" s="20"/>
      <c r="BY1183" s="20"/>
      <c r="BZ1183" s="20"/>
      <c r="CA1183" s="20"/>
      <c r="CB1183" s="20"/>
      <c r="CC1183" s="20"/>
      <c r="CD1183" s="20"/>
      <c r="CE1183" s="20"/>
      <c r="CF1183" s="50"/>
      <c r="CG1183" s="50"/>
      <c r="CH1183" s="61"/>
      <c r="CI1183" s="61"/>
    </row>
    <row r="1184" spans="1:87" x14ac:dyDescent="0.45">
      <c r="A1184" s="50"/>
      <c r="B1184" s="50"/>
      <c r="C1184" s="50"/>
      <c r="D1184" s="50"/>
      <c r="E1184" s="50"/>
      <c r="F1184" s="50"/>
      <c r="G1184" s="50"/>
      <c r="H1184" s="50"/>
      <c r="I1184" s="50"/>
      <c r="J1184" s="50"/>
      <c r="K1184" s="50"/>
      <c r="L1184" s="50"/>
      <c r="M1184" s="50"/>
      <c r="N1184" s="50"/>
      <c r="O1184" s="50"/>
      <c r="P1184" s="50"/>
      <c r="Q1184" s="50"/>
      <c r="R1184" s="5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  <c r="BL1184" s="20"/>
      <c r="BM1184" s="20"/>
      <c r="BN1184" s="20"/>
      <c r="BO1184" s="20"/>
      <c r="BP1184" s="20"/>
      <c r="BQ1184" s="20"/>
      <c r="BR1184" s="20"/>
      <c r="BS1184" s="20"/>
      <c r="BT1184" s="20"/>
      <c r="BU1184" s="20"/>
      <c r="BV1184" s="20"/>
      <c r="BW1184" s="20"/>
      <c r="BX1184" s="20"/>
      <c r="BY1184" s="20"/>
      <c r="BZ1184" s="20"/>
      <c r="CA1184" s="20"/>
      <c r="CB1184" s="20"/>
      <c r="CC1184" s="20"/>
      <c r="CD1184" s="20"/>
      <c r="CE1184" s="20"/>
      <c r="CF1184" s="50"/>
      <c r="CG1184" s="50"/>
      <c r="CH1184" s="61"/>
      <c r="CI1184" s="61"/>
    </row>
    <row r="1185" spans="1:87" x14ac:dyDescent="0.45">
      <c r="A1185" s="50"/>
      <c r="B1185" s="50"/>
      <c r="C1185" s="50"/>
      <c r="D1185" s="50"/>
      <c r="E1185" s="50"/>
      <c r="F1185" s="50"/>
      <c r="G1185" s="50"/>
      <c r="H1185" s="50"/>
      <c r="I1185" s="50"/>
      <c r="J1185" s="50"/>
      <c r="K1185" s="50"/>
      <c r="L1185" s="50"/>
      <c r="M1185" s="50"/>
      <c r="N1185" s="50"/>
      <c r="O1185" s="50"/>
      <c r="P1185" s="50"/>
      <c r="Q1185" s="50"/>
      <c r="R1185" s="5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  <c r="BL1185" s="20"/>
      <c r="BM1185" s="20"/>
      <c r="BN1185" s="20"/>
      <c r="BO1185" s="20"/>
      <c r="BP1185" s="20"/>
      <c r="BQ1185" s="20"/>
      <c r="BR1185" s="20"/>
      <c r="BS1185" s="20"/>
      <c r="BT1185" s="20"/>
      <c r="BU1185" s="20"/>
      <c r="BV1185" s="20"/>
      <c r="BW1185" s="20"/>
      <c r="BX1185" s="20"/>
      <c r="BY1185" s="20"/>
      <c r="BZ1185" s="20"/>
      <c r="CA1185" s="20"/>
      <c r="CB1185" s="20"/>
      <c r="CC1185" s="20"/>
      <c r="CD1185" s="20"/>
      <c r="CE1185" s="20"/>
      <c r="CF1185" s="50"/>
      <c r="CG1185" s="50"/>
      <c r="CH1185" s="61"/>
      <c r="CI1185" s="61"/>
    </row>
    <row r="1186" spans="1:87" x14ac:dyDescent="0.45">
      <c r="A1186" s="50"/>
      <c r="B1186" s="50"/>
      <c r="C1186" s="50"/>
      <c r="D1186" s="50"/>
      <c r="E1186" s="50"/>
      <c r="F1186" s="50"/>
      <c r="G1186" s="50"/>
      <c r="H1186" s="50"/>
      <c r="I1186" s="50"/>
      <c r="J1186" s="50"/>
      <c r="K1186" s="50"/>
      <c r="L1186" s="50"/>
      <c r="M1186" s="50"/>
      <c r="N1186" s="50"/>
      <c r="O1186" s="50"/>
      <c r="P1186" s="50"/>
      <c r="Q1186" s="50"/>
      <c r="R1186" s="5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  <c r="BL1186" s="20"/>
      <c r="BM1186" s="20"/>
      <c r="BN1186" s="20"/>
      <c r="BO1186" s="20"/>
      <c r="BP1186" s="20"/>
      <c r="BQ1186" s="20"/>
      <c r="BR1186" s="20"/>
      <c r="BS1186" s="20"/>
      <c r="BT1186" s="20"/>
      <c r="BU1186" s="20"/>
      <c r="BV1186" s="20"/>
      <c r="BW1186" s="20"/>
      <c r="BX1186" s="20"/>
      <c r="BY1186" s="20"/>
      <c r="BZ1186" s="20"/>
      <c r="CA1186" s="20"/>
      <c r="CB1186" s="20"/>
      <c r="CC1186" s="20"/>
      <c r="CD1186" s="20"/>
      <c r="CE1186" s="20"/>
      <c r="CF1186" s="50"/>
      <c r="CG1186" s="50"/>
      <c r="CH1186" s="61"/>
      <c r="CI1186" s="61"/>
    </row>
    <row r="1187" spans="1:87" x14ac:dyDescent="0.45">
      <c r="A1187" s="50"/>
      <c r="B1187" s="50"/>
      <c r="C1187" s="50"/>
      <c r="D1187" s="50"/>
      <c r="E1187" s="50"/>
      <c r="F1187" s="50"/>
      <c r="G1187" s="50"/>
      <c r="H1187" s="50"/>
      <c r="I1187" s="50"/>
      <c r="J1187" s="50"/>
      <c r="K1187" s="50"/>
      <c r="L1187" s="50"/>
      <c r="M1187" s="50"/>
      <c r="N1187" s="50"/>
      <c r="O1187" s="50"/>
      <c r="P1187" s="50"/>
      <c r="Q1187" s="50"/>
      <c r="R1187" s="5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  <c r="BL1187" s="20"/>
      <c r="BM1187" s="20"/>
      <c r="BN1187" s="20"/>
      <c r="BO1187" s="20"/>
      <c r="BP1187" s="20"/>
      <c r="BQ1187" s="20"/>
      <c r="BR1187" s="20"/>
      <c r="BS1187" s="20"/>
      <c r="BT1187" s="20"/>
      <c r="BU1187" s="20"/>
      <c r="BV1187" s="20"/>
      <c r="BW1187" s="20"/>
      <c r="BX1187" s="20"/>
      <c r="BY1187" s="20"/>
      <c r="BZ1187" s="20"/>
      <c r="CA1187" s="20"/>
      <c r="CB1187" s="20"/>
      <c r="CC1187" s="20"/>
      <c r="CD1187" s="20"/>
      <c r="CE1187" s="20"/>
      <c r="CF1187" s="50"/>
      <c r="CG1187" s="50"/>
      <c r="CH1187" s="61"/>
      <c r="CI1187" s="61"/>
    </row>
    <row r="1188" spans="1:87" x14ac:dyDescent="0.45">
      <c r="A1188" s="50"/>
      <c r="B1188" s="50"/>
      <c r="C1188" s="50"/>
      <c r="D1188" s="50"/>
      <c r="E1188" s="50"/>
      <c r="F1188" s="50"/>
      <c r="G1188" s="50"/>
      <c r="H1188" s="50"/>
      <c r="I1188" s="50"/>
      <c r="J1188" s="50"/>
      <c r="K1188" s="50"/>
      <c r="L1188" s="50"/>
      <c r="M1188" s="50"/>
      <c r="N1188" s="50"/>
      <c r="O1188" s="50"/>
      <c r="P1188" s="50"/>
      <c r="Q1188" s="50"/>
      <c r="R1188" s="5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  <c r="BL1188" s="20"/>
      <c r="BM1188" s="20"/>
      <c r="BN1188" s="20"/>
      <c r="BO1188" s="20"/>
      <c r="BP1188" s="20"/>
      <c r="BQ1188" s="20"/>
      <c r="BR1188" s="20"/>
      <c r="BS1188" s="20"/>
      <c r="BT1188" s="20"/>
      <c r="BU1188" s="20"/>
      <c r="BV1188" s="20"/>
      <c r="BW1188" s="20"/>
      <c r="BX1188" s="20"/>
      <c r="BY1188" s="20"/>
      <c r="BZ1188" s="20"/>
      <c r="CA1188" s="20"/>
      <c r="CB1188" s="20"/>
      <c r="CC1188" s="20"/>
      <c r="CD1188" s="20"/>
      <c r="CE1188" s="20"/>
      <c r="CF1188" s="50"/>
      <c r="CG1188" s="50"/>
      <c r="CH1188" s="61"/>
      <c r="CI1188" s="61"/>
    </row>
    <row r="1189" spans="1:87" x14ac:dyDescent="0.45">
      <c r="A1189" s="50"/>
      <c r="B1189" s="50"/>
      <c r="C1189" s="50"/>
      <c r="D1189" s="50"/>
      <c r="E1189" s="50"/>
      <c r="F1189" s="50"/>
      <c r="G1189" s="50"/>
      <c r="H1189" s="50"/>
      <c r="I1189" s="50"/>
      <c r="J1189" s="50"/>
      <c r="K1189" s="50"/>
      <c r="L1189" s="50"/>
      <c r="M1189" s="50"/>
      <c r="N1189" s="50"/>
      <c r="O1189" s="50"/>
      <c r="P1189" s="50"/>
      <c r="Q1189" s="50"/>
      <c r="R1189" s="5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  <c r="BL1189" s="20"/>
      <c r="BM1189" s="20"/>
      <c r="BN1189" s="20"/>
      <c r="BO1189" s="20"/>
      <c r="BP1189" s="20"/>
      <c r="BQ1189" s="20"/>
      <c r="BR1189" s="20"/>
      <c r="BS1189" s="20"/>
      <c r="BT1189" s="20"/>
      <c r="BU1189" s="20"/>
      <c r="BV1189" s="20"/>
      <c r="BW1189" s="20"/>
      <c r="BX1189" s="20"/>
      <c r="BY1189" s="20"/>
      <c r="BZ1189" s="20"/>
      <c r="CA1189" s="20"/>
      <c r="CB1189" s="20"/>
      <c r="CC1189" s="20"/>
      <c r="CD1189" s="20"/>
      <c r="CE1189" s="20"/>
      <c r="CF1189" s="50"/>
      <c r="CG1189" s="50"/>
      <c r="CH1189" s="61"/>
      <c r="CI1189" s="61"/>
    </row>
    <row r="1190" spans="1:87" x14ac:dyDescent="0.45">
      <c r="A1190" s="50"/>
      <c r="B1190" s="50"/>
      <c r="C1190" s="50"/>
      <c r="D1190" s="50"/>
      <c r="E1190" s="50"/>
      <c r="F1190" s="50"/>
      <c r="G1190" s="50"/>
      <c r="H1190" s="50"/>
      <c r="I1190" s="50"/>
      <c r="J1190" s="50"/>
      <c r="K1190" s="50"/>
      <c r="L1190" s="50"/>
      <c r="M1190" s="50"/>
      <c r="N1190" s="50"/>
      <c r="O1190" s="50"/>
      <c r="P1190" s="50"/>
      <c r="Q1190" s="50"/>
      <c r="R1190" s="5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  <c r="BL1190" s="20"/>
      <c r="BM1190" s="20"/>
      <c r="BN1190" s="20"/>
      <c r="BO1190" s="20"/>
      <c r="BP1190" s="20"/>
      <c r="BQ1190" s="20"/>
      <c r="BR1190" s="20"/>
      <c r="BS1190" s="20"/>
      <c r="BT1190" s="20"/>
      <c r="BU1190" s="20"/>
      <c r="BV1190" s="20"/>
      <c r="BW1190" s="20"/>
      <c r="BX1190" s="20"/>
      <c r="BY1190" s="20"/>
      <c r="BZ1190" s="20"/>
      <c r="CA1190" s="20"/>
      <c r="CB1190" s="20"/>
      <c r="CC1190" s="20"/>
      <c r="CD1190" s="20"/>
      <c r="CE1190" s="20"/>
      <c r="CF1190" s="50"/>
      <c r="CG1190" s="50"/>
      <c r="CH1190" s="61"/>
      <c r="CI1190" s="61"/>
    </row>
    <row r="1191" spans="1:87" x14ac:dyDescent="0.45">
      <c r="A1191" s="50"/>
      <c r="B1191" s="50"/>
      <c r="C1191" s="50"/>
      <c r="D1191" s="50"/>
      <c r="E1191" s="50"/>
      <c r="F1191" s="50"/>
      <c r="G1191" s="50"/>
      <c r="H1191" s="50"/>
      <c r="I1191" s="50"/>
      <c r="J1191" s="50"/>
      <c r="K1191" s="50"/>
      <c r="L1191" s="50"/>
      <c r="M1191" s="50"/>
      <c r="N1191" s="50"/>
      <c r="O1191" s="50"/>
      <c r="P1191" s="50"/>
      <c r="Q1191" s="50"/>
      <c r="R1191" s="5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  <c r="BL1191" s="20"/>
      <c r="BM1191" s="20"/>
      <c r="BN1191" s="20"/>
      <c r="BO1191" s="20"/>
      <c r="BP1191" s="20"/>
      <c r="BQ1191" s="20"/>
      <c r="BR1191" s="20"/>
      <c r="BS1191" s="20"/>
      <c r="BT1191" s="20"/>
      <c r="BU1191" s="20"/>
      <c r="BV1191" s="20"/>
      <c r="BW1191" s="20"/>
      <c r="BX1191" s="20"/>
      <c r="BY1191" s="20"/>
      <c r="BZ1191" s="20"/>
      <c r="CA1191" s="20"/>
      <c r="CB1191" s="20"/>
      <c r="CC1191" s="20"/>
      <c r="CD1191" s="20"/>
      <c r="CE1191" s="20"/>
      <c r="CF1191" s="50"/>
      <c r="CG1191" s="50"/>
      <c r="CH1191" s="61"/>
      <c r="CI1191" s="61"/>
    </row>
    <row r="1192" spans="1:87" x14ac:dyDescent="0.45">
      <c r="A1192" s="50"/>
      <c r="B1192" s="50"/>
      <c r="C1192" s="50"/>
      <c r="D1192" s="50"/>
      <c r="E1192" s="50"/>
      <c r="F1192" s="50"/>
      <c r="G1192" s="50"/>
      <c r="H1192" s="50"/>
      <c r="I1192" s="50"/>
      <c r="J1192" s="50"/>
      <c r="K1192" s="50"/>
      <c r="L1192" s="50"/>
      <c r="M1192" s="50"/>
      <c r="N1192" s="50"/>
      <c r="O1192" s="50"/>
      <c r="P1192" s="50"/>
      <c r="Q1192" s="50"/>
      <c r="R1192" s="5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  <c r="BL1192" s="20"/>
      <c r="BM1192" s="20"/>
      <c r="BN1192" s="20"/>
      <c r="BO1192" s="20"/>
      <c r="BP1192" s="20"/>
      <c r="BQ1192" s="20"/>
      <c r="BR1192" s="20"/>
      <c r="BS1192" s="20"/>
      <c r="BT1192" s="20"/>
      <c r="BU1192" s="20"/>
      <c r="BV1192" s="20"/>
      <c r="BW1192" s="20"/>
      <c r="BX1192" s="20"/>
      <c r="BY1192" s="20"/>
      <c r="BZ1192" s="20"/>
      <c r="CA1192" s="20"/>
      <c r="CB1192" s="20"/>
      <c r="CC1192" s="20"/>
      <c r="CD1192" s="20"/>
      <c r="CE1192" s="20"/>
      <c r="CF1192" s="50"/>
      <c r="CG1192" s="50"/>
      <c r="CH1192" s="61"/>
      <c r="CI1192" s="61"/>
    </row>
    <row r="1193" spans="1:87" x14ac:dyDescent="0.45">
      <c r="A1193" s="50"/>
      <c r="B1193" s="50"/>
      <c r="C1193" s="50"/>
      <c r="D1193" s="50"/>
      <c r="E1193" s="50"/>
      <c r="F1193" s="50"/>
      <c r="G1193" s="50"/>
      <c r="H1193" s="50"/>
      <c r="I1193" s="50"/>
      <c r="J1193" s="50"/>
      <c r="K1193" s="50"/>
      <c r="L1193" s="50"/>
      <c r="M1193" s="50"/>
      <c r="N1193" s="50"/>
      <c r="O1193" s="50"/>
      <c r="P1193" s="50"/>
      <c r="Q1193" s="50"/>
      <c r="R1193" s="5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  <c r="BL1193" s="20"/>
      <c r="BM1193" s="20"/>
      <c r="BN1193" s="20"/>
      <c r="BO1193" s="20"/>
      <c r="BP1193" s="20"/>
      <c r="BQ1193" s="20"/>
      <c r="BR1193" s="20"/>
      <c r="BS1193" s="20"/>
      <c r="BT1193" s="20"/>
      <c r="BU1193" s="20"/>
      <c r="BV1193" s="20"/>
      <c r="BW1193" s="20"/>
      <c r="BX1193" s="20"/>
      <c r="BY1193" s="20"/>
      <c r="BZ1193" s="20"/>
      <c r="CA1193" s="20"/>
      <c r="CB1193" s="20"/>
      <c r="CC1193" s="20"/>
      <c r="CD1193" s="20"/>
      <c r="CE1193" s="20"/>
      <c r="CF1193" s="50"/>
      <c r="CG1193" s="50"/>
      <c r="CH1193" s="61"/>
      <c r="CI1193" s="61"/>
    </row>
    <row r="1194" spans="1:87" x14ac:dyDescent="0.45">
      <c r="A1194" s="50"/>
      <c r="B1194" s="50"/>
      <c r="C1194" s="50"/>
      <c r="D1194" s="50"/>
      <c r="E1194" s="50"/>
      <c r="F1194" s="50"/>
      <c r="G1194" s="50"/>
      <c r="H1194" s="50"/>
      <c r="I1194" s="50"/>
      <c r="J1194" s="50"/>
      <c r="K1194" s="50"/>
      <c r="L1194" s="50"/>
      <c r="M1194" s="50"/>
      <c r="N1194" s="50"/>
      <c r="O1194" s="50"/>
      <c r="P1194" s="50"/>
      <c r="Q1194" s="50"/>
      <c r="R1194" s="5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  <c r="BL1194" s="20"/>
      <c r="BM1194" s="20"/>
      <c r="BN1194" s="20"/>
      <c r="BO1194" s="20"/>
      <c r="BP1194" s="20"/>
      <c r="BQ1194" s="20"/>
      <c r="BR1194" s="20"/>
      <c r="BS1194" s="20"/>
      <c r="BT1194" s="20"/>
      <c r="BU1194" s="20"/>
      <c r="BV1194" s="20"/>
      <c r="BW1194" s="20"/>
      <c r="BX1194" s="20"/>
      <c r="BY1194" s="20"/>
      <c r="BZ1194" s="20"/>
      <c r="CA1194" s="20"/>
      <c r="CB1194" s="20"/>
      <c r="CC1194" s="20"/>
      <c r="CD1194" s="20"/>
      <c r="CE1194" s="20"/>
      <c r="CF1194" s="50"/>
      <c r="CG1194" s="50"/>
      <c r="CH1194" s="61"/>
      <c r="CI1194" s="61"/>
    </row>
    <row r="1195" spans="1:87" x14ac:dyDescent="0.45">
      <c r="A1195" s="50"/>
      <c r="B1195" s="50"/>
      <c r="C1195" s="50"/>
      <c r="D1195" s="50"/>
      <c r="E1195" s="50"/>
      <c r="F1195" s="50"/>
      <c r="G1195" s="50"/>
      <c r="H1195" s="50"/>
      <c r="I1195" s="50"/>
      <c r="J1195" s="50"/>
      <c r="K1195" s="50"/>
      <c r="L1195" s="50"/>
      <c r="M1195" s="50"/>
      <c r="N1195" s="50"/>
      <c r="O1195" s="50"/>
      <c r="P1195" s="50"/>
      <c r="Q1195" s="50"/>
      <c r="R1195" s="5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  <c r="BL1195" s="20"/>
      <c r="BM1195" s="20"/>
      <c r="BN1195" s="20"/>
      <c r="BO1195" s="20"/>
      <c r="BP1195" s="20"/>
      <c r="BQ1195" s="20"/>
      <c r="BR1195" s="20"/>
      <c r="BS1195" s="20"/>
      <c r="BT1195" s="20"/>
      <c r="BU1195" s="20"/>
      <c r="BV1195" s="20"/>
      <c r="BW1195" s="20"/>
      <c r="BX1195" s="20"/>
      <c r="BY1195" s="20"/>
      <c r="BZ1195" s="20"/>
      <c r="CA1195" s="20"/>
      <c r="CB1195" s="20"/>
      <c r="CC1195" s="20"/>
      <c r="CD1195" s="20"/>
      <c r="CE1195" s="20"/>
      <c r="CF1195" s="50"/>
      <c r="CG1195" s="50"/>
      <c r="CH1195" s="61"/>
      <c r="CI1195" s="61"/>
    </row>
    <row r="1196" spans="1:87" x14ac:dyDescent="0.45">
      <c r="A1196" s="50"/>
      <c r="B1196" s="50"/>
      <c r="C1196" s="50"/>
      <c r="D1196" s="50"/>
      <c r="E1196" s="50"/>
      <c r="F1196" s="50"/>
      <c r="G1196" s="50"/>
      <c r="H1196" s="50"/>
      <c r="I1196" s="50"/>
      <c r="J1196" s="50"/>
      <c r="K1196" s="50"/>
      <c r="L1196" s="50"/>
      <c r="M1196" s="50"/>
      <c r="N1196" s="50"/>
      <c r="O1196" s="50"/>
      <c r="P1196" s="50"/>
      <c r="Q1196" s="50"/>
      <c r="R1196" s="5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  <c r="BL1196" s="20"/>
      <c r="BM1196" s="20"/>
      <c r="BN1196" s="20"/>
      <c r="BO1196" s="20"/>
      <c r="BP1196" s="20"/>
      <c r="BQ1196" s="20"/>
      <c r="BR1196" s="20"/>
      <c r="BS1196" s="20"/>
      <c r="BT1196" s="20"/>
      <c r="BU1196" s="20"/>
      <c r="BV1196" s="20"/>
      <c r="BW1196" s="20"/>
      <c r="BX1196" s="20"/>
      <c r="BY1196" s="20"/>
      <c r="BZ1196" s="20"/>
      <c r="CA1196" s="20"/>
      <c r="CB1196" s="20"/>
      <c r="CC1196" s="20"/>
      <c r="CD1196" s="20"/>
      <c r="CE1196" s="20"/>
      <c r="CF1196" s="50"/>
      <c r="CG1196" s="50"/>
      <c r="CH1196" s="61"/>
      <c r="CI1196" s="61"/>
    </row>
    <row r="1197" spans="1:87" x14ac:dyDescent="0.45">
      <c r="A1197" s="50"/>
      <c r="B1197" s="50"/>
      <c r="C1197" s="50"/>
      <c r="D1197" s="50"/>
      <c r="E1197" s="50"/>
      <c r="F1197" s="50"/>
      <c r="G1197" s="50"/>
      <c r="H1197" s="50"/>
      <c r="I1197" s="50"/>
      <c r="J1197" s="50"/>
      <c r="K1197" s="50"/>
      <c r="L1197" s="50"/>
      <c r="M1197" s="50"/>
      <c r="N1197" s="50"/>
      <c r="O1197" s="50"/>
      <c r="P1197" s="50"/>
      <c r="Q1197" s="50"/>
      <c r="R1197" s="5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  <c r="BL1197" s="20"/>
      <c r="BM1197" s="20"/>
      <c r="BN1197" s="20"/>
      <c r="BO1197" s="20"/>
      <c r="BP1197" s="20"/>
      <c r="BQ1197" s="20"/>
      <c r="BR1197" s="20"/>
      <c r="BS1197" s="20"/>
      <c r="BT1197" s="20"/>
      <c r="BU1197" s="20"/>
      <c r="BV1197" s="20"/>
      <c r="BW1197" s="20"/>
      <c r="BX1197" s="20"/>
      <c r="BY1197" s="20"/>
      <c r="BZ1197" s="20"/>
      <c r="CA1197" s="20"/>
      <c r="CB1197" s="20"/>
      <c r="CC1197" s="20"/>
      <c r="CD1197" s="20"/>
      <c r="CE1197" s="20"/>
      <c r="CF1197" s="50"/>
      <c r="CG1197" s="50"/>
      <c r="CH1197" s="61"/>
      <c r="CI1197" s="61"/>
    </row>
    <row r="1198" spans="1:87" x14ac:dyDescent="0.45">
      <c r="A1198" s="50"/>
      <c r="B1198" s="50"/>
      <c r="C1198" s="50"/>
      <c r="D1198" s="50"/>
      <c r="E1198" s="50"/>
      <c r="F1198" s="50"/>
      <c r="G1198" s="50"/>
      <c r="H1198" s="50"/>
      <c r="I1198" s="50"/>
      <c r="J1198" s="50"/>
      <c r="K1198" s="50"/>
      <c r="L1198" s="50"/>
      <c r="M1198" s="50"/>
      <c r="N1198" s="50"/>
      <c r="O1198" s="50"/>
      <c r="P1198" s="50"/>
      <c r="Q1198" s="50"/>
      <c r="R1198" s="5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  <c r="BL1198" s="20"/>
      <c r="BM1198" s="20"/>
      <c r="BN1198" s="20"/>
      <c r="BO1198" s="20"/>
      <c r="BP1198" s="20"/>
      <c r="BQ1198" s="20"/>
      <c r="BR1198" s="20"/>
      <c r="BS1198" s="20"/>
      <c r="BT1198" s="20"/>
      <c r="BU1198" s="20"/>
      <c r="BV1198" s="20"/>
      <c r="BW1198" s="20"/>
      <c r="BX1198" s="20"/>
      <c r="BY1198" s="20"/>
      <c r="BZ1198" s="20"/>
      <c r="CA1198" s="20"/>
      <c r="CB1198" s="20"/>
      <c r="CC1198" s="20"/>
      <c r="CD1198" s="20"/>
      <c r="CE1198" s="20"/>
      <c r="CF1198" s="50"/>
      <c r="CG1198" s="50"/>
      <c r="CH1198" s="61"/>
      <c r="CI1198" s="61"/>
    </row>
    <row r="1199" spans="1:87" x14ac:dyDescent="0.45">
      <c r="A1199" s="50"/>
      <c r="B1199" s="50"/>
      <c r="C1199" s="50"/>
      <c r="D1199" s="50"/>
      <c r="E1199" s="50"/>
      <c r="F1199" s="50"/>
      <c r="G1199" s="50"/>
      <c r="H1199" s="50"/>
      <c r="I1199" s="50"/>
      <c r="J1199" s="50"/>
      <c r="K1199" s="50"/>
      <c r="L1199" s="50"/>
      <c r="M1199" s="50"/>
      <c r="N1199" s="50"/>
      <c r="O1199" s="50"/>
      <c r="P1199" s="50"/>
      <c r="Q1199" s="50"/>
      <c r="R1199" s="5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  <c r="BL1199" s="20"/>
      <c r="BM1199" s="20"/>
      <c r="BN1199" s="20"/>
      <c r="BO1199" s="20"/>
      <c r="BP1199" s="20"/>
      <c r="BQ1199" s="20"/>
      <c r="BR1199" s="20"/>
      <c r="BS1199" s="20"/>
      <c r="BT1199" s="20"/>
      <c r="BU1199" s="20"/>
      <c r="BV1199" s="20"/>
      <c r="BW1199" s="20"/>
      <c r="BX1199" s="20"/>
      <c r="BY1199" s="20"/>
      <c r="BZ1199" s="20"/>
      <c r="CA1199" s="20"/>
      <c r="CB1199" s="20"/>
      <c r="CC1199" s="20"/>
      <c r="CD1199" s="20"/>
      <c r="CE1199" s="20"/>
      <c r="CF1199" s="50"/>
      <c r="CG1199" s="50"/>
      <c r="CH1199" s="61"/>
      <c r="CI1199" s="61"/>
    </row>
    <row r="1200" spans="1:87" x14ac:dyDescent="0.45">
      <c r="A1200" s="50"/>
      <c r="B1200" s="50"/>
      <c r="C1200" s="50"/>
      <c r="D1200" s="50"/>
      <c r="E1200" s="50"/>
      <c r="F1200" s="50"/>
      <c r="G1200" s="50"/>
      <c r="H1200" s="50"/>
      <c r="I1200" s="50"/>
      <c r="J1200" s="50"/>
      <c r="K1200" s="50"/>
      <c r="L1200" s="50"/>
      <c r="M1200" s="50"/>
      <c r="N1200" s="50"/>
      <c r="O1200" s="50"/>
      <c r="P1200" s="50"/>
      <c r="Q1200" s="50"/>
      <c r="R1200" s="5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0"/>
      <c r="BT1200" s="20"/>
      <c r="BU1200" s="20"/>
      <c r="BV1200" s="20"/>
      <c r="BW1200" s="20"/>
      <c r="BX1200" s="20"/>
      <c r="BY1200" s="20"/>
      <c r="BZ1200" s="20"/>
      <c r="CA1200" s="20"/>
      <c r="CB1200" s="20"/>
      <c r="CC1200" s="20"/>
      <c r="CD1200" s="20"/>
      <c r="CE1200" s="20"/>
      <c r="CF1200" s="50"/>
      <c r="CG1200" s="50"/>
      <c r="CH1200" s="61"/>
      <c r="CI1200" s="61"/>
    </row>
    <row r="1201" spans="1:87" x14ac:dyDescent="0.45">
      <c r="A1201" s="50"/>
      <c r="B1201" s="50"/>
      <c r="C1201" s="50"/>
      <c r="D1201" s="50"/>
      <c r="E1201" s="50"/>
      <c r="F1201" s="50"/>
      <c r="G1201" s="50"/>
      <c r="H1201" s="50"/>
      <c r="I1201" s="50"/>
      <c r="J1201" s="50"/>
      <c r="K1201" s="50"/>
      <c r="L1201" s="50"/>
      <c r="M1201" s="50"/>
      <c r="N1201" s="50"/>
      <c r="O1201" s="50"/>
      <c r="P1201" s="50"/>
      <c r="Q1201" s="50"/>
      <c r="R1201" s="5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  <c r="BL1201" s="20"/>
      <c r="BM1201" s="20"/>
      <c r="BN1201" s="20"/>
      <c r="BO1201" s="20"/>
      <c r="BP1201" s="20"/>
      <c r="BQ1201" s="20"/>
      <c r="BR1201" s="20"/>
      <c r="BS1201" s="20"/>
      <c r="BT1201" s="20"/>
      <c r="BU1201" s="20"/>
      <c r="BV1201" s="20"/>
      <c r="BW1201" s="20"/>
      <c r="BX1201" s="20"/>
      <c r="BY1201" s="20"/>
      <c r="BZ1201" s="20"/>
      <c r="CA1201" s="20"/>
      <c r="CB1201" s="20"/>
      <c r="CC1201" s="20"/>
      <c r="CD1201" s="20"/>
      <c r="CE1201" s="20"/>
      <c r="CF1201" s="50"/>
      <c r="CG1201" s="50"/>
      <c r="CH1201" s="61"/>
      <c r="CI1201" s="61"/>
    </row>
    <row r="1202" spans="1:87" x14ac:dyDescent="0.45">
      <c r="A1202" s="50"/>
      <c r="B1202" s="50"/>
      <c r="C1202" s="50"/>
      <c r="D1202" s="50"/>
      <c r="E1202" s="50"/>
      <c r="F1202" s="50"/>
      <c r="G1202" s="50"/>
      <c r="H1202" s="50"/>
      <c r="I1202" s="50"/>
      <c r="J1202" s="50"/>
      <c r="K1202" s="50"/>
      <c r="L1202" s="50"/>
      <c r="M1202" s="50"/>
      <c r="N1202" s="50"/>
      <c r="O1202" s="50"/>
      <c r="P1202" s="50"/>
      <c r="Q1202" s="50"/>
      <c r="R1202" s="5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  <c r="BL1202" s="20"/>
      <c r="BM1202" s="20"/>
      <c r="BN1202" s="20"/>
      <c r="BO1202" s="20"/>
      <c r="BP1202" s="20"/>
      <c r="BQ1202" s="20"/>
      <c r="BR1202" s="20"/>
      <c r="BS1202" s="20"/>
      <c r="BT1202" s="20"/>
      <c r="BU1202" s="20"/>
      <c r="BV1202" s="20"/>
      <c r="BW1202" s="20"/>
      <c r="BX1202" s="20"/>
      <c r="BY1202" s="20"/>
      <c r="BZ1202" s="20"/>
      <c r="CA1202" s="20"/>
      <c r="CB1202" s="20"/>
      <c r="CC1202" s="20"/>
      <c r="CD1202" s="20"/>
      <c r="CE1202" s="20"/>
      <c r="CF1202" s="50"/>
      <c r="CG1202" s="50"/>
      <c r="CH1202" s="61"/>
      <c r="CI1202" s="61"/>
    </row>
    <row r="1203" spans="1:87" x14ac:dyDescent="0.45">
      <c r="A1203" s="50"/>
      <c r="B1203" s="50"/>
      <c r="C1203" s="50"/>
      <c r="D1203" s="50"/>
      <c r="E1203" s="50"/>
      <c r="F1203" s="50"/>
      <c r="G1203" s="50"/>
      <c r="H1203" s="50"/>
      <c r="I1203" s="50"/>
      <c r="J1203" s="50"/>
      <c r="K1203" s="50"/>
      <c r="L1203" s="50"/>
      <c r="M1203" s="50"/>
      <c r="N1203" s="50"/>
      <c r="O1203" s="50"/>
      <c r="P1203" s="50"/>
      <c r="Q1203" s="50"/>
      <c r="R1203" s="5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  <c r="BL1203" s="20"/>
      <c r="BM1203" s="20"/>
      <c r="BN1203" s="20"/>
      <c r="BO1203" s="20"/>
      <c r="BP1203" s="20"/>
      <c r="BQ1203" s="20"/>
      <c r="BR1203" s="20"/>
      <c r="BS1203" s="20"/>
      <c r="BT1203" s="20"/>
      <c r="BU1203" s="20"/>
      <c r="BV1203" s="20"/>
      <c r="BW1203" s="20"/>
      <c r="BX1203" s="20"/>
      <c r="BY1203" s="20"/>
      <c r="BZ1203" s="20"/>
      <c r="CA1203" s="20"/>
      <c r="CB1203" s="20"/>
      <c r="CC1203" s="20"/>
      <c r="CD1203" s="20"/>
      <c r="CE1203" s="20"/>
      <c r="CF1203" s="50"/>
      <c r="CG1203" s="50"/>
      <c r="CH1203" s="61"/>
      <c r="CI1203" s="61"/>
    </row>
    <row r="1204" spans="1:87" x14ac:dyDescent="0.45">
      <c r="A1204" s="50"/>
      <c r="B1204" s="50"/>
      <c r="C1204" s="50"/>
      <c r="D1204" s="50"/>
      <c r="E1204" s="50"/>
      <c r="F1204" s="50"/>
      <c r="G1204" s="50"/>
      <c r="H1204" s="50"/>
      <c r="I1204" s="50"/>
      <c r="J1204" s="50"/>
      <c r="K1204" s="50"/>
      <c r="L1204" s="50"/>
      <c r="M1204" s="50"/>
      <c r="N1204" s="50"/>
      <c r="O1204" s="50"/>
      <c r="P1204" s="50"/>
      <c r="Q1204" s="50"/>
      <c r="R1204" s="5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  <c r="BL1204" s="20"/>
      <c r="BM1204" s="20"/>
      <c r="BN1204" s="20"/>
      <c r="BO1204" s="20"/>
      <c r="BP1204" s="20"/>
      <c r="BQ1204" s="20"/>
      <c r="BR1204" s="20"/>
      <c r="BS1204" s="20"/>
      <c r="BT1204" s="20"/>
      <c r="BU1204" s="20"/>
      <c r="BV1204" s="20"/>
      <c r="BW1204" s="20"/>
      <c r="BX1204" s="20"/>
      <c r="BY1204" s="20"/>
      <c r="BZ1204" s="20"/>
      <c r="CA1204" s="20"/>
      <c r="CB1204" s="20"/>
      <c r="CC1204" s="20"/>
      <c r="CD1204" s="20"/>
      <c r="CE1204" s="20"/>
      <c r="CF1204" s="50"/>
      <c r="CG1204" s="50"/>
      <c r="CH1204" s="61"/>
      <c r="CI1204" s="61"/>
    </row>
    <row r="1205" spans="1:87" x14ac:dyDescent="0.45">
      <c r="A1205" s="50"/>
      <c r="B1205" s="50"/>
      <c r="C1205" s="50"/>
      <c r="D1205" s="50"/>
      <c r="E1205" s="50"/>
      <c r="F1205" s="50"/>
      <c r="G1205" s="50"/>
      <c r="H1205" s="50"/>
      <c r="I1205" s="50"/>
      <c r="J1205" s="50"/>
      <c r="K1205" s="50"/>
      <c r="L1205" s="50"/>
      <c r="M1205" s="50"/>
      <c r="N1205" s="50"/>
      <c r="O1205" s="50"/>
      <c r="P1205" s="50"/>
      <c r="Q1205" s="50"/>
      <c r="R1205" s="5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  <c r="BL1205" s="20"/>
      <c r="BM1205" s="20"/>
      <c r="BN1205" s="20"/>
      <c r="BO1205" s="20"/>
      <c r="BP1205" s="20"/>
      <c r="BQ1205" s="20"/>
      <c r="BR1205" s="20"/>
      <c r="BS1205" s="20"/>
      <c r="BT1205" s="20"/>
      <c r="BU1205" s="20"/>
      <c r="BV1205" s="20"/>
      <c r="BW1205" s="20"/>
      <c r="BX1205" s="20"/>
      <c r="BY1205" s="20"/>
      <c r="BZ1205" s="20"/>
      <c r="CA1205" s="20"/>
      <c r="CB1205" s="20"/>
      <c r="CC1205" s="20"/>
      <c r="CD1205" s="20"/>
      <c r="CE1205" s="20"/>
      <c r="CF1205" s="50"/>
      <c r="CG1205" s="50"/>
      <c r="CH1205" s="61"/>
      <c r="CI1205" s="61"/>
    </row>
    <row r="1206" spans="1:87" x14ac:dyDescent="0.45">
      <c r="A1206" s="50"/>
      <c r="B1206" s="50"/>
      <c r="C1206" s="50"/>
      <c r="D1206" s="50"/>
      <c r="E1206" s="50"/>
      <c r="F1206" s="50"/>
      <c r="G1206" s="50"/>
      <c r="H1206" s="50"/>
      <c r="I1206" s="50"/>
      <c r="J1206" s="50"/>
      <c r="K1206" s="50"/>
      <c r="L1206" s="50"/>
      <c r="M1206" s="50"/>
      <c r="N1206" s="50"/>
      <c r="O1206" s="50"/>
      <c r="P1206" s="50"/>
      <c r="Q1206" s="50"/>
      <c r="R1206" s="5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0"/>
      <c r="BT1206" s="20"/>
      <c r="BU1206" s="20"/>
      <c r="BV1206" s="20"/>
      <c r="BW1206" s="20"/>
      <c r="BX1206" s="20"/>
      <c r="BY1206" s="20"/>
      <c r="BZ1206" s="20"/>
      <c r="CA1206" s="20"/>
      <c r="CB1206" s="20"/>
      <c r="CC1206" s="20"/>
      <c r="CD1206" s="20"/>
      <c r="CE1206" s="20"/>
      <c r="CF1206" s="50"/>
      <c r="CG1206" s="50"/>
      <c r="CH1206" s="61"/>
      <c r="CI1206" s="61"/>
    </row>
    <row r="1207" spans="1:87" x14ac:dyDescent="0.45">
      <c r="A1207" s="50"/>
      <c r="B1207" s="50"/>
      <c r="C1207" s="50"/>
      <c r="D1207" s="50"/>
      <c r="E1207" s="50"/>
      <c r="F1207" s="50"/>
      <c r="G1207" s="50"/>
      <c r="H1207" s="50"/>
      <c r="I1207" s="50"/>
      <c r="J1207" s="50"/>
      <c r="K1207" s="50"/>
      <c r="L1207" s="50"/>
      <c r="M1207" s="50"/>
      <c r="N1207" s="50"/>
      <c r="O1207" s="50"/>
      <c r="P1207" s="50"/>
      <c r="Q1207" s="50"/>
      <c r="R1207" s="5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0"/>
      <c r="BT1207" s="20"/>
      <c r="BU1207" s="20"/>
      <c r="BV1207" s="20"/>
      <c r="BW1207" s="20"/>
      <c r="BX1207" s="20"/>
      <c r="BY1207" s="20"/>
      <c r="BZ1207" s="20"/>
      <c r="CA1207" s="20"/>
      <c r="CB1207" s="20"/>
      <c r="CC1207" s="20"/>
      <c r="CD1207" s="20"/>
      <c r="CE1207" s="20"/>
      <c r="CF1207" s="50"/>
      <c r="CG1207" s="50"/>
      <c r="CH1207" s="61"/>
      <c r="CI1207" s="61"/>
    </row>
    <row r="1208" spans="1:87" x14ac:dyDescent="0.45">
      <c r="A1208" s="50"/>
      <c r="B1208" s="50"/>
      <c r="C1208" s="50"/>
      <c r="D1208" s="50"/>
      <c r="E1208" s="50"/>
      <c r="F1208" s="50"/>
      <c r="G1208" s="50"/>
      <c r="H1208" s="50"/>
      <c r="I1208" s="50"/>
      <c r="J1208" s="50"/>
      <c r="K1208" s="50"/>
      <c r="L1208" s="50"/>
      <c r="M1208" s="50"/>
      <c r="N1208" s="50"/>
      <c r="O1208" s="50"/>
      <c r="P1208" s="50"/>
      <c r="Q1208" s="50"/>
      <c r="R1208" s="5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0"/>
      <c r="BT1208" s="20"/>
      <c r="BU1208" s="20"/>
      <c r="BV1208" s="20"/>
      <c r="BW1208" s="20"/>
      <c r="BX1208" s="20"/>
      <c r="BY1208" s="20"/>
      <c r="BZ1208" s="20"/>
      <c r="CA1208" s="20"/>
      <c r="CB1208" s="20"/>
      <c r="CC1208" s="20"/>
      <c r="CD1208" s="20"/>
      <c r="CE1208" s="20"/>
      <c r="CF1208" s="50"/>
      <c r="CG1208" s="50"/>
      <c r="CH1208" s="61"/>
      <c r="CI1208" s="61"/>
    </row>
    <row r="1209" spans="1:87" x14ac:dyDescent="0.45">
      <c r="A1209" s="50"/>
      <c r="B1209" s="50"/>
      <c r="C1209" s="50"/>
      <c r="D1209" s="50"/>
      <c r="E1209" s="50"/>
      <c r="F1209" s="50"/>
      <c r="G1209" s="50"/>
      <c r="H1209" s="50"/>
      <c r="I1209" s="50"/>
      <c r="J1209" s="50"/>
      <c r="K1209" s="50"/>
      <c r="L1209" s="50"/>
      <c r="M1209" s="50"/>
      <c r="N1209" s="50"/>
      <c r="O1209" s="50"/>
      <c r="P1209" s="50"/>
      <c r="Q1209" s="50"/>
      <c r="R1209" s="5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  <c r="BL1209" s="20"/>
      <c r="BM1209" s="20"/>
      <c r="BN1209" s="20"/>
      <c r="BO1209" s="20"/>
      <c r="BP1209" s="20"/>
      <c r="BQ1209" s="20"/>
      <c r="BR1209" s="20"/>
      <c r="BS1209" s="20"/>
      <c r="BT1209" s="20"/>
      <c r="BU1209" s="20"/>
      <c r="BV1209" s="20"/>
      <c r="BW1209" s="20"/>
      <c r="BX1209" s="20"/>
      <c r="BY1209" s="20"/>
      <c r="BZ1209" s="20"/>
      <c r="CA1209" s="20"/>
      <c r="CB1209" s="20"/>
      <c r="CC1209" s="20"/>
      <c r="CD1209" s="20"/>
      <c r="CE1209" s="20"/>
      <c r="CF1209" s="50"/>
      <c r="CG1209" s="50"/>
      <c r="CH1209" s="61"/>
      <c r="CI1209" s="61"/>
    </row>
    <row r="1210" spans="1:87" x14ac:dyDescent="0.45">
      <c r="A1210" s="50"/>
      <c r="B1210" s="50"/>
      <c r="C1210" s="50"/>
      <c r="D1210" s="50"/>
      <c r="E1210" s="50"/>
      <c r="F1210" s="50"/>
      <c r="G1210" s="50"/>
      <c r="H1210" s="50"/>
      <c r="I1210" s="50"/>
      <c r="J1210" s="50"/>
      <c r="K1210" s="50"/>
      <c r="L1210" s="50"/>
      <c r="M1210" s="50"/>
      <c r="N1210" s="50"/>
      <c r="O1210" s="50"/>
      <c r="P1210" s="50"/>
      <c r="Q1210" s="50"/>
      <c r="R1210" s="5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  <c r="BL1210" s="20"/>
      <c r="BM1210" s="20"/>
      <c r="BN1210" s="20"/>
      <c r="BO1210" s="20"/>
      <c r="BP1210" s="20"/>
      <c r="BQ1210" s="20"/>
      <c r="BR1210" s="20"/>
      <c r="BS1210" s="20"/>
      <c r="BT1210" s="20"/>
      <c r="BU1210" s="20"/>
      <c r="BV1210" s="20"/>
      <c r="BW1210" s="20"/>
      <c r="BX1210" s="20"/>
      <c r="BY1210" s="20"/>
      <c r="BZ1210" s="20"/>
      <c r="CA1210" s="20"/>
      <c r="CB1210" s="20"/>
      <c r="CC1210" s="20"/>
      <c r="CD1210" s="20"/>
      <c r="CE1210" s="20"/>
      <c r="CF1210" s="50"/>
      <c r="CG1210" s="50"/>
      <c r="CH1210" s="61"/>
      <c r="CI1210" s="61"/>
    </row>
    <row r="1211" spans="1:87" x14ac:dyDescent="0.45">
      <c r="A1211" s="50"/>
      <c r="B1211" s="50"/>
      <c r="C1211" s="50"/>
      <c r="D1211" s="50"/>
      <c r="E1211" s="50"/>
      <c r="F1211" s="50"/>
      <c r="G1211" s="50"/>
      <c r="H1211" s="50"/>
      <c r="I1211" s="50"/>
      <c r="J1211" s="50"/>
      <c r="K1211" s="50"/>
      <c r="L1211" s="50"/>
      <c r="M1211" s="50"/>
      <c r="N1211" s="50"/>
      <c r="O1211" s="50"/>
      <c r="P1211" s="50"/>
      <c r="Q1211" s="50"/>
      <c r="R1211" s="5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  <c r="BL1211" s="20"/>
      <c r="BM1211" s="20"/>
      <c r="BN1211" s="20"/>
      <c r="BO1211" s="20"/>
      <c r="BP1211" s="20"/>
      <c r="BQ1211" s="20"/>
      <c r="BR1211" s="20"/>
      <c r="BS1211" s="20"/>
      <c r="BT1211" s="20"/>
      <c r="BU1211" s="20"/>
      <c r="BV1211" s="20"/>
      <c r="BW1211" s="20"/>
      <c r="BX1211" s="20"/>
      <c r="BY1211" s="20"/>
      <c r="BZ1211" s="20"/>
      <c r="CA1211" s="20"/>
      <c r="CB1211" s="20"/>
      <c r="CC1211" s="20"/>
      <c r="CD1211" s="20"/>
      <c r="CE1211" s="20"/>
      <c r="CF1211" s="50"/>
      <c r="CG1211" s="50"/>
      <c r="CH1211" s="61"/>
      <c r="CI1211" s="61"/>
    </row>
    <row r="1212" spans="1:87" x14ac:dyDescent="0.45">
      <c r="A1212" s="50"/>
      <c r="B1212" s="50"/>
      <c r="C1212" s="50"/>
      <c r="D1212" s="50"/>
      <c r="E1212" s="50"/>
      <c r="F1212" s="50"/>
      <c r="G1212" s="50"/>
      <c r="H1212" s="50"/>
      <c r="I1212" s="50"/>
      <c r="J1212" s="50"/>
      <c r="K1212" s="50"/>
      <c r="L1212" s="50"/>
      <c r="M1212" s="50"/>
      <c r="N1212" s="50"/>
      <c r="O1212" s="50"/>
      <c r="P1212" s="50"/>
      <c r="Q1212" s="50"/>
      <c r="R1212" s="5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  <c r="BL1212" s="20"/>
      <c r="BM1212" s="20"/>
      <c r="BN1212" s="20"/>
      <c r="BO1212" s="20"/>
      <c r="BP1212" s="20"/>
      <c r="BQ1212" s="20"/>
      <c r="BR1212" s="20"/>
      <c r="BS1212" s="20"/>
      <c r="BT1212" s="20"/>
      <c r="BU1212" s="20"/>
      <c r="BV1212" s="20"/>
      <c r="BW1212" s="20"/>
      <c r="BX1212" s="20"/>
      <c r="BY1212" s="20"/>
      <c r="BZ1212" s="20"/>
      <c r="CA1212" s="20"/>
      <c r="CB1212" s="20"/>
      <c r="CC1212" s="20"/>
      <c r="CD1212" s="20"/>
      <c r="CE1212" s="20"/>
      <c r="CF1212" s="50"/>
      <c r="CG1212" s="50"/>
      <c r="CH1212" s="61"/>
      <c r="CI1212" s="61"/>
    </row>
    <row r="1213" spans="1:87" x14ac:dyDescent="0.45">
      <c r="A1213" s="50"/>
      <c r="B1213" s="50"/>
      <c r="C1213" s="50"/>
      <c r="D1213" s="50"/>
      <c r="E1213" s="50"/>
      <c r="F1213" s="50"/>
      <c r="G1213" s="50"/>
      <c r="H1213" s="50"/>
      <c r="I1213" s="50"/>
      <c r="J1213" s="50"/>
      <c r="K1213" s="50"/>
      <c r="L1213" s="50"/>
      <c r="M1213" s="50"/>
      <c r="N1213" s="50"/>
      <c r="O1213" s="50"/>
      <c r="P1213" s="50"/>
      <c r="Q1213" s="50"/>
      <c r="R1213" s="5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  <c r="BL1213" s="20"/>
      <c r="BM1213" s="20"/>
      <c r="BN1213" s="20"/>
      <c r="BO1213" s="20"/>
      <c r="BP1213" s="20"/>
      <c r="BQ1213" s="20"/>
      <c r="BR1213" s="20"/>
      <c r="BS1213" s="20"/>
      <c r="BT1213" s="20"/>
      <c r="BU1213" s="20"/>
      <c r="BV1213" s="20"/>
      <c r="BW1213" s="20"/>
      <c r="BX1213" s="20"/>
      <c r="BY1213" s="20"/>
      <c r="BZ1213" s="20"/>
      <c r="CA1213" s="20"/>
      <c r="CB1213" s="20"/>
      <c r="CC1213" s="20"/>
      <c r="CD1213" s="20"/>
      <c r="CE1213" s="20"/>
      <c r="CF1213" s="50"/>
      <c r="CG1213" s="50"/>
      <c r="CH1213" s="61"/>
      <c r="CI1213" s="61"/>
    </row>
    <row r="1214" spans="1:87" x14ac:dyDescent="0.45">
      <c r="A1214" s="50"/>
      <c r="B1214" s="50"/>
      <c r="C1214" s="50"/>
      <c r="D1214" s="50"/>
      <c r="E1214" s="50"/>
      <c r="F1214" s="50"/>
      <c r="G1214" s="50"/>
      <c r="H1214" s="50"/>
      <c r="I1214" s="50"/>
      <c r="J1214" s="50"/>
      <c r="K1214" s="50"/>
      <c r="L1214" s="50"/>
      <c r="M1214" s="50"/>
      <c r="N1214" s="50"/>
      <c r="O1214" s="50"/>
      <c r="P1214" s="50"/>
      <c r="Q1214" s="50"/>
      <c r="R1214" s="5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  <c r="BL1214" s="20"/>
      <c r="BM1214" s="20"/>
      <c r="BN1214" s="20"/>
      <c r="BO1214" s="20"/>
      <c r="BP1214" s="20"/>
      <c r="BQ1214" s="20"/>
      <c r="BR1214" s="20"/>
      <c r="BS1214" s="20"/>
      <c r="BT1214" s="20"/>
      <c r="BU1214" s="20"/>
      <c r="BV1214" s="20"/>
      <c r="BW1214" s="20"/>
      <c r="BX1214" s="20"/>
      <c r="BY1214" s="20"/>
      <c r="BZ1214" s="20"/>
      <c r="CA1214" s="20"/>
      <c r="CB1214" s="20"/>
      <c r="CC1214" s="20"/>
      <c r="CD1214" s="20"/>
      <c r="CE1214" s="20"/>
      <c r="CF1214" s="50"/>
      <c r="CG1214" s="50"/>
      <c r="CH1214" s="61"/>
      <c r="CI1214" s="61"/>
    </row>
    <row r="1215" spans="1:87" x14ac:dyDescent="0.45">
      <c r="A1215" s="50"/>
      <c r="B1215" s="50"/>
      <c r="C1215" s="50"/>
      <c r="D1215" s="50"/>
      <c r="E1215" s="50"/>
      <c r="F1215" s="50"/>
      <c r="G1215" s="50"/>
      <c r="H1215" s="50"/>
      <c r="I1215" s="50"/>
      <c r="J1215" s="50"/>
      <c r="K1215" s="50"/>
      <c r="L1215" s="50"/>
      <c r="M1215" s="50"/>
      <c r="N1215" s="50"/>
      <c r="O1215" s="50"/>
      <c r="P1215" s="50"/>
      <c r="Q1215" s="50"/>
      <c r="R1215" s="5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  <c r="BL1215" s="20"/>
      <c r="BM1215" s="20"/>
      <c r="BN1215" s="20"/>
      <c r="BO1215" s="20"/>
      <c r="BP1215" s="20"/>
      <c r="BQ1215" s="20"/>
      <c r="BR1215" s="20"/>
      <c r="BS1215" s="20"/>
      <c r="BT1215" s="20"/>
      <c r="BU1215" s="20"/>
      <c r="BV1215" s="20"/>
      <c r="BW1215" s="20"/>
      <c r="BX1215" s="20"/>
      <c r="BY1215" s="20"/>
      <c r="BZ1215" s="20"/>
      <c r="CA1215" s="20"/>
      <c r="CB1215" s="20"/>
      <c r="CC1215" s="20"/>
      <c r="CD1215" s="20"/>
      <c r="CE1215" s="20"/>
      <c r="CF1215" s="50"/>
      <c r="CG1215" s="50"/>
      <c r="CH1215" s="61"/>
      <c r="CI1215" s="61"/>
    </row>
    <row r="1216" spans="1:87" x14ac:dyDescent="0.45">
      <c r="A1216" s="50"/>
      <c r="B1216" s="50"/>
      <c r="C1216" s="50"/>
      <c r="D1216" s="50"/>
      <c r="E1216" s="50"/>
      <c r="F1216" s="50"/>
      <c r="G1216" s="50"/>
      <c r="H1216" s="50"/>
      <c r="I1216" s="50"/>
      <c r="J1216" s="50"/>
      <c r="K1216" s="50"/>
      <c r="L1216" s="50"/>
      <c r="M1216" s="50"/>
      <c r="N1216" s="50"/>
      <c r="O1216" s="50"/>
      <c r="P1216" s="50"/>
      <c r="Q1216" s="50"/>
      <c r="R1216" s="5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0"/>
      <c r="BT1216" s="20"/>
      <c r="BU1216" s="20"/>
      <c r="BV1216" s="20"/>
      <c r="BW1216" s="20"/>
      <c r="BX1216" s="20"/>
      <c r="BY1216" s="20"/>
      <c r="BZ1216" s="20"/>
      <c r="CA1216" s="20"/>
      <c r="CB1216" s="20"/>
      <c r="CC1216" s="20"/>
      <c r="CD1216" s="20"/>
      <c r="CE1216" s="20"/>
      <c r="CF1216" s="50"/>
      <c r="CG1216" s="50"/>
      <c r="CH1216" s="61"/>
      <c r="CI1216" s="61"/>
    </row>
    <row r="1217" spans="1:87" x14ac:dyDescent="0.45">
      <c r="A1217" s="50"/>
      <c r="B1217" s="50"/>
      <c r="C1217" s="50"/>
      <c r="D1217" s="50"/>
      <c r="E1217" s="50"/>
      <c r="F1217" s="50"/>
      <c r="G1217" s="50"/>
      <c r="H1217" s="50"/>
      <c r="I1217" s="50"/>
      <c r="J1217" s="50"/>
      <c r="K1217" s="50"/>
      <c r="L1217" s="50"/>
      <c r="M1217" s="50"/>
      <c r="N1217" s="50"/>
      <c r="O1217" s="50"/>
      <c r="P1217" s="50"/>
      <c r="Q1217" s="50"/>
      <c r="R1217" s="5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  <c r="BL1217" s="20"/>
      <c r="BM1217" s="20"/>
      <c r="BN1217" s="20"/>
      <c r="BO1217" s="20"/>
      <c r="BP1217" s="20"/>
      <c r="BQ1217" s="20"/>
      <c r="BR1217" s="20"/>
      <c r="BS1217" s="20"/>
      <c r="BT1217" s="20"/>
      <c r="BU1217" s="20"/>
      <c r="BV1217" s="20"/>
      <c r="BW1217" s="20"/>
      <c r="BX1217" s="20"/>
      <c r="BY1217" s="20"/>
      <c r="BZ1217" s="20"/>
      <c r="CA1217" s="20"/>
      <c r="CB1217" s="20"/>
      <c r="CC1217" s="20"/>
      <c r="CD1217" s="20"/>
      <c r="CE1217" s="20"/>
      <c r="CF1217" s="50"/>
      <c r="CG1217" s="50"/>
      <c r="CH1217" s="61"/>
      <c r="CI1217" s="61"/>
    </row>
    <row r="1218" spans="1:87" x14ac:dyDescent="0.45">
      <c r="A1218" s="50"/>
      <c r="B1218" s="50"/>
      <c r="C1218" s="50"/>
      <c r="D1218" s="50"/>
      <c r="E1218" s="50"/>
      <c r="F1218" s="50"/>
      <c r="G1218" s="50"/>
      <c r="H1218" s="50"/>
      <c r="I1218" s="50"/>
      <c r="J1218" s="50"/>
      <c r="K1218" s="50"/>
      <c r="L1218" s="50"/>
      <c r="M1218" s="50"/>
      <c r="N1218" s="50"/>
      <c r="O1218" s="50"/>
      <c r="P1218" s="50"/>
      <c r="Q1218" s="50"/>
      <c r="R1218" s="5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  <c r="BL1218" s="20"/>
      <c r="BM1218" s="20"/>
      <c r="BN1218" s="20"/>
      <c r="BO1218" s="20"/>
      <c r="BP1218" s="20"/>
      <c r="BQ1218" s="20"/>
      <c r="BR1218" s="20"/>
      <c r="BS1218" s="20"/>
      <c r="BT1218" s="20"/>
      <c r="BU1218" s="20"/>
      <c r="BV1218" s="20"/>
      <c r="BW1218" s="20"/>
      <c r="BX1218" s="20"/>
      <c r="BY1218" s="20"/>
      <c r="BZ1218" s="20"/>
      <c r="CA1218" s="20"/>
      <c r="CB1218" s="20"/>
      <c r="CC1218" s="20"/>
      <c r="CD1218" s="20"/>
      <c r="CE1218" s="20"/>
      <c r="CF1218" s="50"/>
      <c r="CG1218" s="50"/>
      <c r="CH1218" s="61"/>
      <c r="CI1218" s="61"/>
    </row>
    <row r="1219" spans="1:87" x14ac:dyDescent="0.45">
      <c r="A1219" s="50"/>
      <c r="B1219" s="50"/>
      <c r="C1219" s="50"/>
      <c r="D1219" s="50"/>
      <c r="E1219" s="50"/>
      <c r="F1219" s="50"/>
      <c r="G1219" s="50"/>
      <c r="H1219" s="50"/>
      <c r="I1219" s="50"/>
      <c r="J1219" s="50"/>
      <c r="K1219" s="50"/>
      <c r="L1219" s="50"/>
      <c r="M1219" s="50"/>
      <c r="N1219" s="50"/>
      <c r="O1219" s="50"/>
      <c r="P1219" s="50"/>
      <c r="Q1219" s="50"/>
      <c r="R1219" s="5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  <c r="BL1219" s="20"/>
      <c r="BM1219" s="20"/>
      <c r="BN1219" s="20"/>
      <c r="BO1219" s="20"/>
      <c r="BP1219" s="20"/>
      <c r="BQ1219" s="20"/>
      <c r="BR1219" s="20"/>
      <c r="BS1219" s="20"/>
      <c r="BT1219" s="20"/>
      <c r="BU1219" s="20"/>
      <c r="BV1219" s="20"/>
      <c r="BW1219" s="20"/>
      <c r="BX1219" s="20"/>
      <c r="BY1219" s="20"/>
      <c r="BZ1219" s="20"/>
      <c r="CA1219" s="20"/>
      <c r="CB1219" s="20"/>
      <c r="CC1219" s="20"/>
      <c r="CD1219" s="20"/>
      <c r="CE1219" s="20"/>
      <c r="CF1219" s="50"/>
      <c r="CG1219" s="50"/>
      <c r="CH1219" s="61"/>
      <c r="CI1219" s="61"/>
    </row>
    <row r="1220" spans="1:87" x14ac:dyDescent="0.45">
      <c r="A1220" s="50"/>
      <c r="B1220" s="50"/>
      <c r="C1220" s="50"/>
      <c r="D1220" s="50"/>
      <c r="E1220" s="50"/>
      <c r="F1220" s="50"/>
      <c r="G1220" s="50"/>
      <c r="H1220" s="50"/>
      <c r="I1220" s="50"/>
      <c r="J1220" s="50"/>
      <c r="K1220" s="50"/>
      <c r="L1220" s="50"/>
      <c r="M1220" s="50"/>
      <c r="N1220" s="50"/>
      <c r="O1220" s="50"/>
      <c r="P1220" s="50"/>
      <c r="Q1220" s="50"/>
      <c r="R1220" s="5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  <c r="BL1220" s="20"/>
      <c r="BM1220" s="20"/>
      <c r="BN1220" s="20"/>
      <c r="BO1220" s="20"/>
      <c r="BP1220" s="20"/>
      <c r="BQ1220" s="20"/>
      <c r="BR1220" s="20"/>
      <c r="BS1220" s="20"/>
      <c r="BT1220" s="20"/>
      <c r="BU1220" s="20"/>
      <c r="BV1220" s="20"/>
      <c r="BW1220" s="20"/>
      <c r="BX1220" s="20"/>
      <c r="BY1220" s="20"/>
      <c r="BZ1220" s="20"/>
      <c r="CA1220" s="20"/>
      <c r="CB1220" s="20"/>
      <c r="CC1220" s="20"/>
      <c r="CD1220" s="20"/>
      <c r="CE1220" s="20"/>
      <c r="CF1220" s="50"/>
      <c r="CG1220" s="50"/>
      <c r="CH1220" s="61"/>
      <c r="CI1220" s="61"/>
    </row>
    <row r="1221" spans="1:87" x14ac:dyDescent="0.45">
      <c r="A1221" s="50"/>
      <c r="B1221" s="50"/>
      <c r="C1221" s="50"/>
      <c r="D1221" s="50"/>
      <c r="E1221" s="50"/>
      <c r="F1221" s="50"/>
      <c r="G1221" s="50"/>
      <c r="H1221" s="50"/>
      <c r="I1221" s="50"/>
      <c r="J1221" s="50"/>
      <c r="K1221" s="50"/>
      <c r="L1221" s="50"/>
      <c r="M1221" s="50"/>
      <c r="N1221" s="50"/>
      <c r="O1221" s="50"/>
      <c r="P1221" s="50"/>
      <c r="Q1221" s="50"/>
      <c r="R1221" s="5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  <c r="BL1221" s="20"/>
      <c r="BM1221" s="20"/>
      <c r="BN1221" s="20"/>
      <c r="BO1221" s="20"/>
      <c r="BP1221" s="20"/>
      <c r="BQ1221" s="20"/>
      <c r="BR1221" s="20"/>
      <c r="BS1221" s="20"/>
      <c r="BT1221" s="20"/>
      <c r="BU1221" s="20"/>
      <c r="BV1221" s="20"/>
      <c r="BW1221" s="20"/>
      <c r="BX1221" s="20"/>
      <c r="BY1221" s="20"/>
      <c r="BZ1221" s="20"/>
      <c r="CA1221" s="20"/>
      <c r="CB1221" s="20"/>
      <c r="CC1221" s="20"/>
      <c r="CD1221" s="20"/>
      <c r="CE1221" s="20"/>
      <c r="CF1221" s="50"/>
      <c r="CG1221" s="50"/>
      <c r="CH1221" s="61"/>
      <c r="CI1221" s="61"/>
    </row>
    <row r="1222" spans="1:87" x14ac:dyDescent="0.45">
      <c r="A1222" s="50"/>
      <c r="B1222" s="50"/>
      <c r="C1222" s="50"/>
      <c r="D1222" s="50"/>
      <c r="E1222" s="50"/>
      <c r="F1222" s="50"/>
      <c r="G1222" s="50"/>
      <c r="H1222" s="50"/>
      <c r="I1222" s="50"/>
      <c r="J1222" s="50"/>
      <c r="K1222" s="50"/>
      <c r="L1222" s="50"/>
      <c r="M1222" s="50"/>
      <c r="N1222" s="50"/>
      <c r="O1222" s="50"/>
      <c r="P1222" s="50"/>
      <c r="Q1222" s="50"/>
      <c r="R1222" s="5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  <c r="BL1222" s="20"/>
      <c r="BM1222" s="20"/>
      <c r="BN1222" s="20"/>
      <c r="BO1222" s="20"/>
      <c r="BP1222" s="20"/>
      <c r="BQ1222" s="20"/>
      <c r="BR1222" s="20"/>
      <c r="BS1222" s="20"/>
      <c r="BT1222" s="20"/>
      <c r="BU1222" s="20"/>
      <c r="BV1222" s="20"/>
      <c r="BW1222" s="20"/>
      <c r="BX1222" s="20"/>
      <c r="BY1222" s="20"/>
      <c r="BZ1222" s="20"/>
      <c r="CA1222" s="20"/>
      <c r="CB1222" s="20"/>
      <c r="CC1222" s="20"/>
      <c r="CD1222" s="20"/>
      <c r="CE1222" s="20"/>
      <c r="CF1222" s="50"/>
      <c r="CG1222" s="50"/>
      <c r="CH1222" s="61"/>
      <c r="CI1222" s="61"/>
    </row>
    <row r="1223" spans="1:87" x14ac:dyDescent="0.45">
      <c r="A1223" s="50"/>
      <c r="B1223" s="50"/>
      <c r="C1223" s="50"/>
      <c r="D1223" s="50"/>
      <c r="E1223" s="50"/>
      <c r="F1223" s="50"/>
      <c r="G1223" s="50"/>
      <c r="H1223" s="50"/>
      <c r="I1223" s="50"/>
      <c r="J1223" s="50"/>
      <c r="K1223" s="50"/>
      <c r="L1223" s="50"/>
      <c r="M1223" s="50"/>
      <c r="N1223" s="50"/>
      <c r="O1223" s="50"/>
      <c r="P1223" s="50"/>
      <c r="Q1223" s="50"/>
      <c r="R1223" s="5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  <c r="BL1223" s="20"/>
      <c r="BM1223" s="20"/>
      <c r="BN1223" s="20"/>
      <c r="BO1223" s="20"/>
      <c r="BP1223" s="20"/>
      <c r="BQ1223" s="20"/>
      <c r="BR1223" s="20"/>
      <c r="BS1223" s="20"/>
      <c r="BT1223" s="20"/>
      <c r="BU1223" s="20"/>
      <c r="BV1223" s="20"/>
      <c r="BW1223" s="20"/>
      <c r="BX1223" s="20"/>
      <c r="BY1223" s="20"/>
      <c r="BZ1223" s="20"/>
      <c r="CA1223" s="20"/>
      <c r="CB1223" s="20"/>
      <c r="CC1223" s="20"/>
      <c r="CD1223" s="20"/>
      <c r="CE1223" s="20"/>
      <c r="CF1223" s="50"/>
      <c r="CG1223" s="50"/>
      <c r="CH1223" s="61"/>
      <c r="CI1223" s="61"/>
    </row>
    <row r="1224" spans="1:87" x14ac:dyDescent="0.45">
      <c r="A1224" s="50"/>
      <c r="B1224" s="50"/>
      <c r="C1224" s="50"/>
      <c r="D1224" s="50"/>
      <c r="E1224" s="50"/>
      <c r="F1224" s="50"/>
      <c r="G1224" s="50"/>
      <c r="H1224" s="50"/>
      <c r="I1224" s="50"/>
      <c r="J1224" s="50"/>
      <c r="K1224" s="50"/>
      <c r="L1224" s="50"/>
      <c r="M1224" s="50"/>
      <c r="N1224" s="50"/>
      <c r="O1224" s="50"/>
      <c r="P1224" s="50"/>
      <c r="Q1224" s="50"/>
      <c r="R1224" s="5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  <c r="BL1224" s="20"/>
      <c r="BM1224" s="20"/>
      <c r="BN1224" s="20"/>
      <c r="BO1224" s="20"/>
      <c r="BP1224" s="20"/>
      <c r="BQ1224" s="20"/>
      <c r="BR1224" s="20"/>
      <c r="BS1224" s="20"/>
      <c r="BT1224" s="20"/>
      <c r="BU1224" s="20"/>
      <c r="BV1224" s="20"/>
      <c r="BW1224" s="20"/>
      <c r="BX1224" s="20"/>
      <c r="BY1224" s="20"/>
      <c r="BZ1224" s="20"/>
      <c r="CA1224" s="20"/>
      <c r="CB1224" s="20"/>
      <c r="CC1224" s="20"/>
      <c r="CD1224" s="20"/>
      <c r="CE1224" s="20"/>
      <c r="CF1224" s="50"/>
      <c r="CG1224" s="50"/>
      <c r="CH1224" s="61"/>
      <c r="CI1224" s="61"/>
    </row>
    <row r="1225" spans="1:87" x14ac:dyDescent="0.45">
      <c r="A1225" s="50"/>
      <c r="B1225" s="50"/>
      <c r="C1225" s="50"/>
      <c r="D1225" s="50"/>
      <c r="E1225" s="50"/>
      <c r="F1225" s="50"/>
      <c r="G1225" s="50"/>
      <c r="H1225" s="50"/>
      <c r="I1225" s="50"/>
      <c r="J1225" s="50"/>
      <c r="K1225" s="50"/>
      <c r="L1225" s="50"/>
      <c r="M1225" s="50"/>
      <c r="N1225" s="50"/>
      <c r="O1225" s="50"/>
      <c r="P1225" s="50"/>
      <c r="Q1225" s="50"/>
      <c r="R1225" s="5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  <c r="BL1225" s="20"/>
      <c r="BM1225" s="20"/>
      <c r="BN1225" s="20"/>
      <c r="BO1225" s="20"/>
      <c r="BP1225" s="20"/>
      <c r="BQ1225" s="20"/>
      <c r="BR1225" s="20"/>
      <c r="BS1225" s="20"/>
      <c r="BT1225" s="20"/>
      <c r="BU1225" s="20"/>
      <c r="BV1225" s="20"/>
      <c r="BW1225" s="20"/>
      <c r="BX1225" s="20"/>
      <c r="BY1225" s="20"/>
      <c r="BZ1225" s="20"/>
      <c r="CA1225" s="20"/>
      <c r="CB1225" s="20"/>
      <c r="CC1225" s="20"/>
      <c r="CD1225" s="20"/>
      <c r="CE1225" s="20"/>
      <c r="CF1225" s="50"/>
      <c r="CG1225" s="50"/>
      <c r="CH1225" s="61"/>
      <c r="CI1225" s="61"/>
    </row>
    <row r="1226" spans="1:87" x14ac:dyDescent="0.45">
      <c r="A1226" s="50"/>
      <c r="B1226" s="50"/>
      <c r="C1226" s="50"/>
      <c r="D1226" s="50"/>
      <c r="E1226" s="50"/>
      <c r="F1226" s="50"/>
      <c r="G1226" s="50"/>
      <c r="H1226" s="50"/>
      <c r="I1226" s="50"/>
      <c r="J1226" s="50"/>
      <c r="K1226" s="50"/>
      <c r="L1226" s="50"/>
      <c r="M1226" s="50"/>
      <c r="N1226" s="50"/>
      <c r="O1226" s="50"/>
      <c r="P1226" s="50"/>
      <c r="Q1226" s="50"/>
      <c r="R1226" s="5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  <c r="BL1226" s="20"/>
      <c r="BM1226" s="20"/>
      <c r="BN1226" s="20"/>
      <c r="BO1226" s="20"/>
      <c r="BP1226" s="20"/>
      <c r="BQ1226" s="20"/>
      <c r="BR1226" s="20"/>
      <c r="BS1226" s="20"/>
      <c r="BT1226" s="20"/>
      <c r="BU1226" s="20"/>
      <c r="BV1226" s="20"/>
      <c r="BW1226" s="20"/>
      <c r="BX1226" s="20"/>
      <c r="BY1226" s="20"/>
      <c r="BZ1226" s="20"/>
      <c r="CA1226" s="20"/>
      <c r="CB1226" s="20"/>
      <c r="CC1226" s="20"/>
      <c r="CD1226" s="20"/>
      <c r="CE1226" s="20"/>
      <c r="CF1226" s="50"/>
      <c r="CG1226" s="50"/>
      <c r="CH1226" s="61"/>
      <c r="CI1226" s="61"/>
    </row>
    <row r="1227" spans="1:87" x14ac:dyDescent="0.45">
      <c r="A1227" s="50"/>
      <c r="B1227" s="50"/>
      <c r="C1227" s="50"/>
      <c r="D1227" s="50"/>
      <c r="E1227" s="50"/>
      <c r="F1227" s="50"/>
      <c r="G1227" s="50"/>
      <c r="H1227" s="50"/>
      <c r="I1227" s="50"/>
      <c r="J1227" s="50"/>
      <c r="K1227" s="50"/>
      <c r="L1227" s="50"/>
      <c r="M1227" s="50"/>
      <c r="N1227" s="50"/>
      <c r="O1227" s="50"/>
      <c r="P1227" s="50"/>
      <c r="Q1227" s="50"/>
      <c r="R1227" s="5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  <c r="BL1227" s="20"/>
      <c r="BM1227" s="20"/>
      <c r="BN1227" s="20"/>
      <c r="BO1227" s="20"/>
      <c r="BP1227" s="20"/>
      <c r="BQ1227" s="20"/>
      <c r="BR1227" s="20"/>
      <c r="BS1227" s="20"/>
      <c r="BT1227" s="20"/>
      <c r="BU1227" s="20"/>
      <c r="BV1227" s="20"/>
      <c r="BW1227" s="20"/>
      <c r="BX1227" s="20"/>
      <c r="BY1227" s="20"/>
      <c r="BZ1227" s="20"/>
      <c r="CA1227" s="20"/>
      <c r="CB1227" s="20"/>
      <c r="CC1227" s="20"/>
      <c r="CD1227" s="20"/>
      <c r="CE1227" s="20"/>
      <c r="CF1227" s="50"/>
      <c r="CG1227" s="50"/>
      <c r="CH1227" s="61"/>
      <c r="CI1227" s="61"/>
    </row>
    <row r="1228" spans="1:87" x14ac:dyDescent="0.45">
      <c r="A1228" s="50"/>
      <c r="B1228" s="50"/>
      <c r="C1228" s="50"/>
      <c r="D1228" s="50"/>
      <c r="E1228" s="50"/>
      <c r="F1228" s="50"/>
      <c r="G1228" s="50"/>
      <c r="H1228" s="50"/>
      <c r="I1228" s="50"/>
      <c r="J1228" s="50"/>
      <c r="K1228" s="50"/>
      <c r="L1228" s="50"/>
      <c r="M1228" s="50"/>
      <c r="N1228" s="50"/>
      <c r="O1228" s="50"/>
      <c r="P1228" s="50"/>
      <c r="Q1228" s="50"/>
      <c r="R1228" s="5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  <c r="BL1228" s="20"/>
      <c r="BM1228" s="20"/>
      <c r="BN1228" s="20"/>
      <c r="BO1228" s="20"/>
      <c r="BP1228" s="20"/>
      <c r="BQ1228" s="20"/>
      <c r="BR1228" s="20"/>
      <c r="BS1228" s="20"/>
      <c r="BT1228" s="20"/>
      <c r="BU1228" s="20"/>
      <c r="BV1228" s="20"/>
      <c r="BW1228" s="20"/>
      <c r="BX1228" s="20"/>
      <c r="BY1228" s="20"/>
      <c r="BZ1228" s="20"/>
      <c r="CA1228" s="20"/>
      <c r="CB1228" s="20"/>
      <c r="CC1228" s="20"/>
      <c r="CD1228" s="20"/>
      <c r="CE1228" s="20"/>
      <c r="CF1228" s="50"/>
      <c r="CG1228" s="50"/>
      <c r="CH1228" s="61"/>
      <c r="CI1228" s="61"/>
    </row>
    <row r="1229" spans="1:87" x14ac:dyDescent="0.45">
      <c r="A1229" s="50"/>
      <c r="B1229" s="50"/>
      <c r="C1229" s="50"/>
      <c r="D1229" s="50"/>
      <c r="E1229" s="50"/>
      <c r="F1229" s="50"/>
      <c r="G1229" s="50"/>
      <c r="H1229" s="50"/>
      <c r="I1229" s="50"/>
      <c r="J1229" s="50"/>
      <c r="K1229" s="50"/>
      <c r="L1229" s="50"/>
      <c r="M1229" s="50"/>
      <c r="N1229" s="50"/>
      <c r="O1229" s="50"/>
      <c r="P1229" s="50"/>
      <c r="Q1229" s="50"/>
      <c r="R1229" s="5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  <c r="BL1229" s="20"/>
      <c r="BM1229" s="20"/>
      <c r="BN1229" s="20"/>
      <c r="BO1229" s="20"/>
      <c r="BP1229" s="20"/>
      <c r="BQ1229" s="20"/>
      <c r="BR1229" s="20"/>
      <c r="BS1229" s="20"/>
      <c r="BT1229" s="20"/>
      <c r="BU1229" s="20"/>
      <c r="BV1229" s="20"/>
      <c r="BW1229" s="20"/>
      <c r="BX1229" s="20"/>
      <c r="BY1229" s="20"/>
      <c r="BZ1229" s="20"/>
      <c r="CA1229" s="20"/>
      <c r="CB1229" s="20"/>
      <c r="CC1229" s="20"/>
      <c r="CD1229" s="20"/>
      <c r="CE1229" s="20"/>
      <c r="CF1229" s="50"/>
      <c r="CG1229" s="50"/>
      <c r="CH1229" s="61"/>
      <c r="CI1229" s="61"/>
    </row>
    <row r="1230" spans="1:87" x14ac:dyDescent="0.45">
      <c r="A1230" s="50"/>
      <c r="B1230" s="50"/>
      <c r="C1230" s="50"/>
      <c r="D1230" s="50"/>
      <c r="E1230" s="50"/>
      <c r="F1230" s="50"/>
      <c r="G1230" s="50"/>
      <c r="H1230" s="50"/>
      <c r="I1230" s="50"/>
      <c r="J1230" s="50"/>
      <c r="K1230" s="50"/>
      <c r="L1230" s="50"/>
      <c r="M1230" s="50"/>
      <c r="N1230" s="50"/>
      <c r="O1230" s="50"/>
      <c r="P1230" s="50"/>
      <c r="Q1230" s="50"/>
      <c r="R1230" s="5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20"/>
      <c r="BX1230" s="20"/>
      <c r="BY1230" s="20"/>
      <c r="BZ1230" s="20"/>
      <c r="CA1230" s="20"/>
      <c r="CB1230" s="20"/>
      <c r="CC1230" s="20"/>
      <c r="CD1230" s="20"/>
      <c r="CE1230" s="20"/>
      <c r="CF1230" s="50"/>
      <c r="CG1230" s="50"/>
      <c r="CH1230" s="61"/>
      <c r="CI1230" s="61"/>
    </row>
    <row r="1231" spans="1:87" x14ac:dyDescent="0.45">
      <c r="A1231" s="50"/>
      <c r="B1231" s="50"/>
      <c r="C1231" s="50"/>
      <c r="D1231" s="50"/>
      <c r="E1231" s="50"/>
      <c r="F1231" s="50"/>
      <c r="G1231" s="50"/>
      <c r="H1231" s="50"/>
      <c r="I1231" s="50"/>
      <c r="J1231" s="50"/>
      <c r="K1231" s="50"/>
      <c r="L1231" s="50"/>
      <c r="M1231" s="50"/>
      <c r="N1231" s="50"/>
      <c r="O1231" s="50"/>
      <c r="P1231" s="50"/>
      <c r="Q1231" s="50"/>
      <c r="R1231" s="5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  <c r="BL1231" s="20"/>
      <c r="BM1231" s="20"/>
      <c r="BN1231" s="20"/>
      <c r="BO1231" s="20"/>
      <c r="BP1231" s="20"/>
      <c r="BQ1231" s="20"/>
      <c r="BR1231" s="20"/>
      <c r="BS1231" s="20"/>
      <c r="BT1231" s="20"/>
      <c r="BU1231" s="20"/>
      <c r="BV1231" s="20"/>
      <c r="BW1231" s="20"/>
      <c r="BX1231" s="20"/>
      <c r="BY1231" s="20"/>
      <c r="BZ1231" s="20"/>
      <c r="CA1231" s="20"/>
      <c r="CB1231" s="20"/>
      <c r="CC1231" s="20"/>
      <c r="CD1231" s="20"/>
      <c r="CE1231" s="20"/>
      <c r="CF1231" s="50"/>
      <c r="CG1231" s="50"/>
      <c r="CH1231" s="61"/>
      <c r="CI1231" s="61"/>
    </row>
    <row r="1232" spans="1:87" x14ac:dyDescent="0.45">
      <c r="A1232" s="50"/>
      <c r="B1232" s="50"/>
      <c r="C1232" s="50"/>
      <c r="D1232" s="50"/>
      <c r="E1232" s="50"/>
      <c r="F1232" s="50"/>
      <c r="G1232" s="50"/>
      <c r="H1232" s="50"/>
      <c r="I1232" s="50"/>
      <c r="J1232" s="50"/>
      <c r="K1232" s="50"/>
      <c r="L1232" s="50"/>
      <c r="M1232" s="50"/>
      <c r="N1232" s="50"/>
      <c r="O1232" s="50"/>
      <c r="P1232" s="50"/>
      <c r="Q1232" s="50"/>
      <c r="R1232" s="5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0"/>
      <c r="BT1232" s="20"/>
      <c r="BU1232" s="20"/>
      <c r="BV1232" s="20"/>
      <c r="BW1232" s="20"/>
      <c r="BX1232" s="20"/>
      <c r="BY1232" s="20"/>
      <c r="BZ1232" s="20"/>
      <c r="CA1232" s="20"/>
      <c r="CB1232" s="20"/>
      <c r="CC1232" s="20"/>
      <c r="CD1232" s="20"/>
      <c r="CE1232" s="20"/>
      <c r="CF1232" s="50"/>
      <c r="CG1232" s="50"/>
      <c r="CH1232" s="61"/>
      <c r="CI1232" s="61"/>
    </row>
    <row r="1233" spans="1:87" x14ac:dyDescent="0.45">
      <c r="A1233" s="50"/>
      <c r="B1233" s="50"/>
      <c r="C1233" s="50"/>
      <c r="D1233" s="50"/>
      <c r="E1233" s="50"/>
      <c r="F1233" s="50"/>
      <c r="G1233" s="50"/>
      <c r="H1233" s="50"/>
      <c r="I1233" s="50"/>
      <c r="J1233" s="50"/>
      <c r="K1233" s="50"/>
      <c r="L1233" s="50"/>
      <c r="M1233" s="50"/>
      <c r="N1233" s="50"/>
      <c r="O1233" s="50"/>
      <c r="P1233" s="50"/>
      <c r="Q1233" s="50"/>
      <c r="R1233" s="5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20"/>
      <c r="BX1233" s="20"/>
      <c r="BY1233" s="20"/>
      <c r="BZ1233" s="20"/>
      <c r="CA1233" s="20"/>
      <c r="CB1233" s="20"/>
      <c r="CC1233" s="20"/>
      <c r="CD1233" s="20"/>
      <c r="CE1233" s="20"/>
      <c r="CF1233" s="50"/>
      <c r="CG1233" s="50"/>
      <c r="CH1233" s="61"/>
      <c r="CI1233" s="61"/>
    </row>
    <row r="1234" spans="1:87" x14ac:dyDescent="0.45">
      <c r="A1234" s="50"/>
      <c r="B1234" s="50"/>
      <c r="C1234" s="50"/>
      <c r="D1234" s="50"/>
      <c r="E1234" s="50"/>
      <c r="F1234" s="50"/>
      <c r="G1234" s="50"/>
      <c r="H1234" s="50"/>
      <c r="I1234" s="50"/>
      <c r="J1234" s="50"/>
      <c r="K1234" s="50"/>
      <c r="L1234" s="50"/>
      <c r="M1234" s="50"/>
      <c r="N1234" s="50"/>
      <c r="O1234" s="50"/>
      <c r="P1234" s="50"/>
      <c r="Q1234" s="50"/>
      <c r="R1234" s="5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20"/>
      <c r="BX1234" s="20"/>
      <c r="BY1234" s="20"/>
      <c r="BZ1234" s="20"/>
      <c r="CA1234" s="20"/>
      <c r="CB1234" s="20"/>
      <c r="CC1234" s="20"/>
      <c r="CD1234" s="20"/>
      <c r="CE1234" s="20"/>
      <c r="CF1234" s="50"/>
      <c r="CG1234" s="50"/>
      <c r="CH1234" s="61"/>
      <c r="CI1234" s="61"/>
    </row>
    <row r="1235" spans="1:87" x14ac:dyDescent="0.45">
      <c r="A1235" s="50"/>
      <c r="B1235" s="50"/>
      <c r="C1235" s="50"/>
      <c r="D1235" s="50"/>
      <c r="E1235" s="50"/>
      <c r="F1235" s="50"/>
      <c r="G1235" s="50"/>
      <c r="H1235" s="50"/>
      <c r="I1235" s="50"/>
      <c r="J1235" s="50"/>
      <c r="K1235" s="50"/>
      <c r="L1235" s="50"/>
      <c r="M1235" s="50"/>
      <c r="N1235" s="50"/>
      <c r="O1235" s="50"/>
      <c r="P1235" s="50"/>
      <c r="Q1235" s="50"/>
      <c r="R1235" s="5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  <c r="BL1235" s="20"/>
      <c r="BM1235" s="20"/>
      <c r="BN1235" s="20"/>
      <c r="BO1235" s="20"/>
      <c r="BP1235" s="20"/>
      <c r="BQ1235" s="20"/>
      <c r="BR1235" s="20"/>
      <c r="BS1235" s="20"/>
      <c r="BT1235" s="20"/>
      <c r="BU1235" s="20"/>
      <c r="BV1235" s="20"/>
      <c r="BW1235" s="20"/>
      <c r="BX1235" s="20"/>
      <c r="BY1235" s="20"/>
      <c r="BZ1235" s="20"/>
      <c r="CA1235" s="20"/>
      <c r="CB1235" s="20"/>
      <c r="CC1235" s="20"/>
      <c r="CD1235" s="20"/>
      <c r="CE1235" s="20"/>
      <c r="CF1235" s="50"/>
      <c r="CG1235" s="50"/>
      <c r="CH1235" s="61"/>
      <c r="CI1235" s="61"/>
    </row>
    <row r="1236" spans="1:87" x14ac:dyDescent="0.45">
      <c r="A1236" s="50"/>
      <c r="B1236" s="50"/>
      <c r="C1236" s="50"/>
      <c r="D1236" s="50"/>
      <c r="E1236" s="50"/>
      <c r="F1236" s="50"/>
      <c r="G1236" s="50"/>
      <c r="H1236" s="50"/>
      <c r="I1236" s="50"/>
      <c r="J1236" s="50"/>
      <c r="K1236" s="50"/>
      <c r="L1236" s="50"/>
      <c r="M1236" s="50"/>
      <c r="N1236" s="50"/>
      <c r="O1236" s="50"/>
      <c r="P1236" s="50"/>
      <c r="Q1236" s="50"/>
      <c r="R1236" s="5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  <c r="BL1236" s="20"/>
      <c r="BM1236" s="20"/>
      <c r="BN1236" s="20"/>
      <c r="BO1236" s="20"/>
      <c r="BP1236" s="20"/>
      <c r="BQ1236" s="20"/>
      <c r="BR1236" s="20"/>
      <c r="BS1236" s="20"/>
      <c r="BT1236" s="20"/>
      <c r="BU1236" s="20"/>
      <c r="BV1236" s="20"/>
      <c r="BW1236" s="20"/>
      <c r="BX1236" s="20"/>
      <c r="BY1236" s="20"/>
      <c r="BZ1236" s="20"/>
      <c r="CA1236" s="20"/>
      <c r="CB1236" s="20"/>
      <c r="CC1236" s="20"/>
      <c r="CD1236" s="20"/>
      <c r="CE1236" s="20"/>
      <c r="CF1236" s="50"/>
      <c r="CG1236" s="50"/>
      <c r="CH1236" s="61"/>
      <c r="CI1236" s="61"/>
    </row>
    <row r="1237" spans="1:87" x14ac:dyDescent="0.45">
      <c r="A1237" s="50"/>
      <c r="B1237" s="50"/>
      <c r="C1237" s="50"/>
      <c r="D1237" s="50"/>
      <c r="E1237" s="50"/>
      <c r="F1237" s="50"/>
      <c r="G1237" s="50"/>
      <c r="H1237" s="50"/>
      <c r="I1237" s="50"/>
      <c r="J1237" s="50"/>
      <c r="K1237" s="50"/>
      <c r="L1237" s="50"/>
      <c r="M1237" s="50"/>
      <c r="N1237" s="50"/>
      <c r="O1237" s="50"/>
      <c r="P1237" s="50"/>
      <c r="Q1237" s="50"/>
      <c r="R1237" s="5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  <c r="BL1237" s="20"/>
      <c r="BM1237" s="20"/>
      <c r="BN1237" s="20"/>
      <c r="BO1237" s="20"/>
      <c r="BP1237" s="20"/>
      <c r="BQ1237" s="20"/>
      <c r="BR1237" s="20"/>
      <c r="BS1237" s="20"/>
      <c r="BT1237" s="20"/>
      <c r="BU1237" s="20"/>
      <c r="BV1237" s="20"/>
      <c r="BW1237" s="20"/>
      <c r="BX1237" s="20"/>
      <c r="BY1237" s="20"/>
      <c r="BZ1237" s="20"/>
      <c r="CA1237" s="20"/>
      <c r="CB1237" s="20"/>
      <c r="CC1237" s="20"/>
      <c r="CD1237" s="20"/>
      <c r="CE1237" s="20"/>
      <c r="CF1237" s="50"/>
      <c r="CG1237" s="50"/>
      <c r="CH1237" s="61"/>
      <c r="CI1237" s="61"/>
    </row>
    <row r="1238" spans="1:87" x14ac:dyDescent="0.45">
      <c r="A1238" s="50"/>
      <c r="B1238" s="50"/>
      <c r="C1238" s="50"/>
      <c r="D1238" s="50"/>
      <c r="E1238" s="50"/>
      <c r="F1238" s="50"/>
      <c r="G1238" s="50"/>
      <c r="H1238" s="50"/>
      <c r="I1238" s="50"/>
      <c r="J1238" s="50"/>
      <c r="K1238" s="50"/>
      <c r="L1238" s="50"/>
      <c r="M1238" s="50"/>
      <c r="N1238" s="50"/>
      <c r="O1238" s="50"/>
      <c r="P1238" s="50"/>
      <c r="Q1238" s="50"/>
      <c r="R1238" s="5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  <c r="BL1238" s="20"/>
      <c r="BM1238" s="20"/>
      <c r="BN1238" s="20"/>
      <c r="BO1238" s="20"/>
      <c r="BP1238" s="20"/>
      <c r="BQ1238" s="20"/>
      <c r="BR1238" s="20"/>
      <c r="BS1238" s="20"/>
      <c r="BT1238" s="20"/>
      <c r="BU1238" s="20"/>
      <c r="BV1238" s="20"/>
      <c r="BW1238" s="20"/>
      <c r="BX1238" s="20"/>
      <c r="BY1238" s="20"/>
      <c r="BZ1238" s="20"/>
      <c r="CA1238" s="20"/>
      <c r="CB1238" s="20"/>
      <c r="CC1238" s="20"/>
      <c r="CD1238" s="20"/>
      <c r="CE1238" s="20"/>
      <c r="CF1238" s="50"/>
      <c r="CG1238" s="50"/>
      <c r="CH1238" s="61"/>
      <c r="CI1238" s="61"/>
    </row>
    <row r="1239" spans="1:87" x14ac:dyDescent="0.45">
      <c r="A1239" s="50"/>
      <c r="B1239" s="50"/>
      <c r="C1239" s="50"/>
      <c r="D1239" s="50"/>
      <c r="E1239" s="50"/>
      <c r="F1239" s="50"/>
      <c r="G1239" s="50"/>
      <c r="H1239" s="50"/>
      <c r="I1239" s="50"/>
      <c r="J1239" s="50"/>
      <c r="K1239" s="50"/>
      <c r="L1239" s="50"/>
      <c r="M1239" s="50"/>
      <c r="N1239" s="50"/>
      <c r="O1239" s="50"/>
      <c r="P1239" s="50"/>
      <c r="Q1239" s="50"/>
      <c r="R1239" s="5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  <c r="BL1239" s="20"/>
      <c r="BM1239" s="20"/>
      <c r="BN1239" s="20"/>
      <c r="BO1239" s="20"/>
      <c r="BP1239" s="20"/>
      <c r="BQ1239" s="20"/>
      <c r="BR1239" s="20"/>
      <c r="BS1239" s="20"/>
      <c r="BT1239" s="20"/>
      <c r="BU1239" s="20"/>
      <c r="BV1239" s="20"/>
      <c r="BW1239" s="20"/>
      <c r="BX1239" s="20"/>
      <c r="BY1239" s="20"/>
      <c r="BZ1239" s="20"/>
      <c r="CA1239" s="20"/>
      <c r="CB1239" s="20"/>
      <c r="CC1239" s="20"/>
      <c r="CD1239" s="20"/>
      <c r="CE1239" s="20"/>
      <c r="CF1239" s="50"/>
      <c r="CG1239" s="50"/>
      <c r="CH1239" s="61"/>
      <c r="CI1239" s="61"/>
    </row>
    <row r="1240" spans="1:87" x14ac:dyDescent="0.45">
      <c r="A1240" s="50"/>
      <c r="B1240" s="50"/>
      <c r="C1240" s="50"/>
      <c r="D1240" s="50"/>
      <c r="E1240" s="50"/>
      <c r="F1240" s="50"/>
      <c r="G1240" s="50"/>
      <c r="H1240" s="50"/>
      <c r="I1240" s="50"/>
      <c r="J1240" s="50"/>
      <c r="K1240" s="50"/>
      <c r="L1240" s="50"/>
      <c r="M1240" s="50"/>
      <c r="N1240" s="50"/>
      <c r="O1240" s="50"/>
      <c r="P1240" s="50"/>
      <c r="Q1240" s="50"/>
      <c r="R1240" s="5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  <c r="BL1240" s="20"/>
      <c r="BM1240" s="20"/>
      <c r="BN1240" s="20"/>
      <c r="BO1240" s="20"/>
      <c r="BP1240" s="20"/>
      <c r="BQ1240" s="20"/>
      <c r="BR1240" s="20"/>
      <c r="BS1240" s="20"/>
      <c r="BT1240" s="20"/>
      <c r="BU1240" s="20"/>
      <c r="BV1240" s="20"/>
      <c r="BW1240" s="20"/>
      <c r="BX1240" s="20"/>
      <c r="BY1240" s="20"/>
      <c r="BZ1240" s="20"/>
      <c r="CA1240" s="20"/>
      <c r="CB1240" s="20"/>
      <c r="CC1240" s="20"/>
      <c r="CD1240" s="20"/>
      <c r="CE1240" s="20"/>
      <c r="CF1240" s="50"/>
      <c r="CG1240" s="50"/>
      <c r="CH1240" s="61"/>
      <c r="CI1240" s="61"/>
    </row>
    <row r="1241" spans="1:87" x14ac:dyDescent="0.45">
      <c r="A1241" s="50"/>
      <c r="B1241" s="50"/>
      <c r="C1241" s="50"/>
      <c r="D1241" s="50"/>
      <c r="E1241" s="50"/>
      <c r="F1241" s="50"/>
      <c r="G1241" s="50"/>
      <c r="H1241" s="50"/>
      <c r="I1241" s="50"/>
      <c r="J1241" s="50"/>
      <c r="K1241" s="50"/>
      <c r="L1241" s="50"/>
      <c r="M1241" s="50"/>
      <c r="N1241" s="50"/>
      <c r="O1241" s="50"/>
      <c r="P1241" s="50"/>
      <c r="Q1241" s="50"/>
      <c r="R1241" s="5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  <c r="BL1241" s="20"/>
      <c r="BM1241" s="20"/>
      <c r="BN1241" s="20"/>
      <c r="BO1241" s="20"/>
      <c r="BP1241" s="20"/>
      <c r="BQ1241" s="20"/>
      <c r="BR1241" s="20"/>
      <c r="BS1241" s="20"/>
      <c r="BT1241" s="20"/>
      <c r="BU1241" s="20"/>
      <c r="BV1241" s="20"/>
      <c r="BW1241" s="20"/>
      <c r="BX1241" s="20"/>
      <c r="BY1241" s="20"/>
      <c r="BZ1241" s="20"/>
      <c r="CA1241" s="20"/>
      <c r="CB1241" s="20"/>
      <c r="CC1241" s="20"/>
      <c r="CD1241" s="20"/>
      <c r="CE1241" s="20"/>
      <c r="CF1241" s="50"/>
      <c r="CG1241" s="50"/>
      <c r="CH1241" s="61"/>
      <c r="CI1241" s="61"/>
    </row>
    <row r="1242" spans="1:87" x14ac:dyDescent="0.45">
      <c r="A1242" s="50"/>
      <c r="B1242" s="50"/>
      <c r="C1242" s="50"/>
      <c r="D1242" s="50"/>
      <c r="E1242" s="50"/>
      <c r="F1242" s="50"/>
      <c r="G1242" s="50"/>
      <c r="H1242" s="50"/>
      <c r="I1242" s="50"/>
      <c r="J1242" s="50"/>
      <c r="K1242" s="50"/>
      <c r="L1242" s="50"/>
      <c r="M1242" s="50"/>
      <c r="N1242" s="50"/>
      <c r="O1242" s="50"/>
      <c r="P1242" s="50"/>
      <c r="Q1242" s="50"/>
      <c r="R1242" s="5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  <c r="BL1242" s="20"/>
      <c r="BM1242" s="20"/>
      <c r="BN1242" s="20"/>
      <c r="BO1242" s="20"/>
      <c r="BP1242" s="20"/>
      <c r="BQ1242" s="20"/>
      <c r="BR1242" s="20"/>
      <c r="BS1242" s="20"/>
      <c r="BT1242" s="20"/>
      <c r="BU1242" s="20"/>
      <c r="BV1242" s="20"/>
      <c r="BW1242" s="20"/>
      <c r="BX1242" s="20"/>
      <c r="BY1242" s="20"/>
      <c r="BZ1242" s="20"/>
      <c r="CA1242" s="20"/>
      <c r="CB1242" s="20"/>
      <c r="CC1242" s="20"/>
      <c r="CD1242" s="20"/>
      <c r="CE1242" s="20"/>
      <c r="CF1242" s="50"/>
      <c r="CG1242" s="50"/>
      <c r="CH1242" s="61"/>
      <c r="CI1242" s="61"/>
    </row>
    <row r="1243" spans="1:87" x14ac:dyDescent="0.45">
      <c r="A1243" s="50"/>
      <c r="B1243" s="50"/>
      <c r="C1243" s="50"/>
      <c r="D1243" s="50"/>
      <c r="E1243" s="50"/>
      <c r="F1243" s="50"/>
      <c r="G1243" s="50"/>
      <c r="H1243" s="50"/>
      <c r="I1243" s="50"/>
      <c r="J1243" s="50"/>
      <c r="K1243" s="50"/>
      <c r="L1243" s="50"/>
      <c r="M1243" s="50"/>
      <c r="N1243" s="50"/>
      <c r="O1243" s="50"/>
      <c r="P1243" s="50"/>
      <c r="Q1243" s="50"/>
      <c r="R1243" s="5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  <c r="BL1243" s="20"/>
      <c r="BM1243" s="20"/>
      <c r="BN1243" s="20"/>
      <c r="BO1243" s="20"/>
      <c r="BP1243" s="20"/>
      <c r="BQ1243" s="20"/>
      <c r="BR1243" s="20"/>
      <c r="BS1243" s="20"/>
      <c r="BT1243" s="20"/>
      <c r="BU1243" s="20"/>
      <c r="BV1243" s="20"/>
      <c r="BW1243" s="20"/>
      <c r="BX1243" s="20"/>
      <c r="BY1243" s="20"/>
      <c r="BZ1243" s="20"/>
      <c r="CA1243" s="20"/>
      <c r="CB1243" s="20"/>
      <c r="CC1243" s="20"/>
      <c r="CD1243" s="20"/>
      <c r="CE1243" s="20"/>
      <c r="CF1243" s="50"/>
      <c r="CG1243" s="50"/>
      <c r="CH1243" s="61"/>
      <c r="CI1243" s="61"/>
    </row>
    <row r="1244" spans="1:87" x14ac:dyDescent="0.45">
      <c r="A1244" s="50"/>
      <c r="B1244" s="50"/>
      <c r="C1244" s="50"/>
      <c r="D1244" s="50"/>
      <c r="E1244" s="50"/>
      <c r="F1244" s="50"/>
      <c r="G1244" s="50"/>
      <c r="H1244" s="50"/>
      <c r="I1244" s="50"/>
      <c r="J1244" s="50"/>
      <c r="K1244" s="50"/>
      <c r="L1244" s="50"/>
      <c r="M1244" s="50"/>
      <c r="N1244" s="50"/>
      <c r="O1244" s="50"/>
      <c r="P1244" s="50"/>
      <c r="Q1244" s="50"/>
      <c r="R1244" s="5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  <c r="BL1244" s="20"/>
      <c r="BM1244" s="20"/>
      <c r="BN1244" s="20"/>
      <c r="BO1244" s="20"/>
      <c r="BP1244" s="20"/>
      <c r="BQ1244" s="20"/>
      <c r="BR1244" s="20"/>
      <c r="BS1244" s="20"/>
      <c r="BT1244" s="20"/>
      <c r="BU1244" s="20"/>
      <c r="BV1244" s="20"/>
      <c r="BW1244" s="20"/>
      <c r="BX1244" s="20"/>
      <c r="BY1244" s="20"/>
      <c r="BZ1244" s="20"/>
      <c r="CA1244" s="20"/>
      <c r="CB1244" s="20"/>
      <c r="CC1244" s="20"/>
      <c r="CD1244" s="20"/>
      <c r="CE1244" s="20"/>
      <c r="CF1244" s="50"/>
      <c r="CG1244" s="50"/>
      <c r="CH1244" s="61"/>
      <c r="CI1244" s="61"/>
    </row>
    <row r="1245" spans="1:87" x14ac:dyDescent="0.45">
      <c r="A1245" s="50"/>
      <c r="B1245" s="50"/>
      <c r="C1245" s="50"/>
      <c r="D1245" s="50"/>
      <c r="E1245" s="50"/>
      <c r="F1245" s="50"/>
      <c r="G1245" s="50"/>
      <c r="H1245" s="50"/>
      <c r="I1245" s="50"/>
      <c r="J1245" s="50"/>
      <c r="K1245" s="50"/>
      <c r="L1245" s="50"/>
      <c r="M1245" s="50"/>
      <c r="N1245" s="50"/>
      <c r="O1245" s="50"/>
      <c r="P1245" s="50"/>
      <c r="Q1245" s="50"/>
      <c r="R1245" s="5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  <c r="BL1245" s="20"/>
      <c r="BM1245" s="20"/>
      <c r="BN1245" s="20"/>
      <c r="BO1245" s="20"/>
      <c r="BP1245" s="20"/>
      <c r="BQ1245" s="20"/>
      <c r="BR1245" s="20"/>
      <c r="BS1245" s="20"/>
      <c r="BT1245" s="20"/>
      <c r="BU1245" s="20"/>
      <c r="BV1245" s="20"/>
      <c r="BW1245" s="20"/>
      <c r="BX1245" s="20"/>
      <c r="BY1245" s="20"/>
      <c r="BZ1245" s="20"/>
      <c r="CA1245" s="20"/>
      <c r="CB1245" s="20"/>
      <c r="CC1245" s="20"/>
      <c r="CD1245" s="20"/>
      <c r="CE1245" s="20"/>
      <c r="CF1245" s="50"/>
      <c r="CG1245" s="50"/>
      <c r="CH1245" s="61"/>
      <c r="CI1245" s="61"/>
    </row>
    <row r="1246" spans="1:87" x14ac:dyDescent="0.45">
      <c r="A1246" s="50"/>
      <c r="B1246" s="50"/>
      <c r="C1246" s="50"/>
      <c r="D1246" s="50"/>
      <c r="E1246" s="50"/>
      <c r="F1246" s="50"/>
      <c r="G1246" s="50"/>
      <c r="H1246" s="50"/>
      <c r="I1246" s="50"/>
      <c r="J1246" s="50"/>
      <c r="K1246" s="50"/>
      <c r="L1246" s="50"/>
      <c r="M1246" s="50"/>
      <c r="N1246" s="50"/>
      <c r="O1246" s="50"/>
      <c r="P1246" s="50"/>
      <c r="Q1246" s="50"/>
      <c r="R1246" s="5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  <c r="BL1246" s="20"/>
      <c r="BM1246" s="20"/>
      <c r="BN1246" s="20"/>
      <c r="BO1246" s="20"/>
      <c r="BP1246" s="20"/>
      <c r="BQ1246" s="20"/>
      <c r="BR1246" s="20"/>
      <c r="BS1246" s="20"/>
      <c r="BT1246" s="20"/>
      <c r="BU1246" s="20"/>
      <c r="BV1246" s="20"/>
      <c r="BW1246" s="20"/>
      <c r="BX1246" s="20"/>
      <c r="BY1246" s="20"/>
      <c r="BZ1246" s="20"/>
      <c r="CA1246" s="20"/>
      <c r="CB1246" s="20"/>
      <c r="CC1246" s="20"/>
      <c r="CD1246" s="20"/>
      <c r="CE1246" s="20"/>
      <c r="CF1246" s="50"/>
      <c r="CG1246" s="50"/>
      <c r="CH1246" s="61"/>
      <c r="CI1246" s="61"/>
    </row>
    <row r="1247" spans="1:87" x14ac:dyDescent="0.45">
      <c r="A1247" s="50"/>
      <c r="B1247" s="50"/>
      <c r="C1247" s="50"/>
      <c r="D1247" s="50"/>
      <c r="E1247" s="50"/>
      <c r="F1247" s="50"/>
      <c r="G1247" s="50"/>
      <c r="H1247" s="50"/>
      <c r="I1247" s="50"/>
      <c r="J1247" s="50"/>
      <c r="K1247" s="50"/>
      <c r="L1247" s="50"/>
      <c r="M1247" s="50"/>
      <c r="N1247" s="50"/>
      <c r="O1247" s="50"/>
      <c r="P1247" s="50"/>
      <c r="Q1247" s="50"/>
      <c r="R1247" s="5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  <c r="BL1247" s="20"/>
      <c r="BM1247" s="20"/>
      <c r="BN1247" s="20"/>
      <c r="BO1247" s="20"/>
      <c r="BP1247" s="20"/>
      <c r="BQ1247" s="20"/>
      <c r="BR1247" s="20"/>
      <c r="BS1247" s="20"/>
      <c r="BT1247" s="20"/>
      <c r="BU1247" s="20"/>
      <c r="BV1247" s="20"/>
      <c r="BW1247" s="20"/>
      <c r="BX1247" s="20"/>
      <c r="BY1247" s="20"/>
      <c r="BZ1247" s="20"/>
      <c r="CA1247" s="20"/>
      <c r="CB1247" s="20"/>
      <c r="CC1247" s="20"/>
      <c r="CD1247" s="20"/>
      <c r="CE1247" s="20"/>
      <c r="CF1247" s="50"/>
      <c r="CG1247" s="50"/>
      <c r="CH1247" s="61"/>
      <c r="CI1247" s="61"/>
    </row>
    <row r="1248" spans="1:87" x14ac:dyDescent="0.45">
      <c r="A1248" s="50"/>
      <c r="B1248" s="50"/>
      <c r="C1248" s="50"/>
      <c r="D1248" s="50"/>
      <c r="E1248" s="50"/>
      <c r="F1248" s="50"/>
      <c r="G1248" s="50"/>
      <c r="H1248" s="50"/>
      <c r="I1248" s="50"/>
      <c r="J1248" s="50"/>
      <c r="K1248" s="50"/>
      <c r="L1248" s="50"/>
      <c r="M1248" s="50"/>
      <c r="N1248" s="50"/>
      <c r="O1248" s="50"/>
      <c r="P1248" s="50"/>
      <c r="Q1248" s="50"/>
      <c r="R1248" s="5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  <c r="BL1248" s="20"/>
      <c r="BM1248" s="20"/>
      <c r="BN1248" s="20"/>
      <c r="BO1248" s="20"/>
      <c r="BP1248" s="20"/>
      <c r="BQ1248" s="20"/>
      <c r="BR1248" s="20"/>
      <c r="BS1248" s="20"/>
      <c r="BT1248" s="20"/>
      <c r="BU1248" s="20"/>
      <c r="BV1248" s="20"/>
      <c r="BW1248" s="20"/>
      <c r="BX1248" s="20"/>
      <c r="BY1248" s="20"/>
      <c r="BZ1248" s="20"/>
      <c r="CA1248" s="20"/>
      <c r="CB1248" s="20"/>
      <c r="CC1248" s="20"/>
      <c r="CD1248" s="20"/>
      <c r="CE1248" s="20"/>
      <c r="CF1248" s="50"/>
      <c r="CG1248" s="50"/>
      <c r="CH1248" s="61"/>
      <c r="CI1248" s="61"/>
    </row>
    <row r="1249" spans="1:87" x14ac:dyDescent="0.45">
      <c r="A1249" s="50"/>
      <c r="B1249" s="50"/>
      <c r="C1249" s="50"/>
      <c r="D1249" s="50"/>
      <c r="E1249" s="50"/>
      <c r="F1249" s="50"/>
      <c r="G1249" s="50"/>
      <c r="H1249" s="50"/>
      <c r="I1249" s="50"/>
      <c r="J1249" s="50"/>
      <c r="K1249" s="50"/>
      <c r="L1249" s="50"/>
      <c r="M1249" s="50"/>
      <c r="N1249" s="50"/>
      <c r="O1249" s="50"/>
      <c r="P1249" s="50"/>
      <c r="Q1249" s="50"/>
      <c r="R1249" s="5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  <c r="BL1249" s="20"/>
      <c r="BM1249" s="20"/>
      <c r="BN1249" s="20"/>
      <c r="BO1249" s="20"/>
      <c r="BP1249" s="20"/>
      <c r="BQ1249" s="20"/>
      <c r="BR1249" s="20"/>
      <c r="BS1249" s="20"/>
      <c r="BT1249" s="20"/>
      <c r="BU1249" s="20"/>
      <c r="BV1249" s="20"/>
      <c r="BW1249" s="20"/>
      <c r="BX1249" s="20"/>
      <c r="BY1249" s="20"/>
      <c r="BZ1249" s="20"/>
      <c r="CA1249" s="20"/>
      <c r="CB1249" s="20"/>
      <c r="CC1249" s="20"/>
      <c r="CD1249" s="20"/>
      <c r="CE1249" s="20"/>
      <c r="CF1249" s="50"/>
      <c r="CG1249" s="50"/>
      <c r="CH1249" s="61"/>
      <c r="CI1249" s="61"/>
    </row>
    <row r="1250" spans="1:87" x14ac:dyDescent="0.45">
      <c r="A1250" s="50"/>
      <c r="B1250" s="50"/>
      <c r="C1250" s="50"/>
      <c r="D1250" s="50"/>
      <c r="E1250" s="50"/>
      <c r="F1250" s="50"/>
      <c r="G1250" s="50"/>
      <c r="H1250" s="50"/>
      <c r="I1250" s="50"/>
      <c r="J1250" s="50"/>
      <c r="K1250" s="50"/>
      <c r="L1250" s="50"/>
      <c r="M1250" s="50"/>
      <c r="N1250" s="50"/>
      <c r="O1250" s="50"/>
      <c r="P1250" s="50"/>
      <c r="Q1250" s="50"/>
      <c r="R1250" s="5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  <c r="BL1250" s="20"/>
      <c r="BM1250" s="20"/>
      <c r="BN1250" s="20"/>
      <c r="BO1250" s="20"/>
      <c r="BP1250" s="20"/>
      <c r="BQ1250" s="20"/>
      <c r="BR1250" s="20"/>
      <c r="BS1250" s="20"/>
      <c r="BT1250" s="20"/>
      <c r="BU1250" s="20"/>
      <c r="BV1250" s="20"/>
      <c r="BW1250" s="20"/>
      <c r="BX1250" s="20"/>
      <c r="BY1250" s="20"/>
      <c r="BZ1250" s="20"/>
      <c r="CA1250" s="20"/>
      <c r="CB1250" s="20"/>
      <c r="CC1250" s="20"/>
      <c r="CD1250" s="20"/>
      <c r="CE1250" s="20"/>
      <c r="CF1250" s="50"/>
      <c r="CG1250" s="50"/>
      <c r="CH1250" s="61"/>
      <c r="CI1250" s="61"/>
    </row>
    <row r="1251" spans="1:87" x14ac:dyDescent="0.45">
      <c r="A1251" s="50"/>
      <c r="B1251" s="50"/>
      <c r="C1251" s="50"/>
      <c r="D1251" s="50"/>
      <c r="E1251" s="50"/>
      <c r="F1251" s="50"/>
      <c r="G1251" s="50"/>
      <c r="H1251" s="50"/>
      <c r="I1251" s="50"/>
      <c r="J1251" s="50"/>
      <c r="K1251" s="50"/>
      <c r="L1251" s="50"/>
      <c r="M1251" s="50"/>
      <c r="N1251" s="50"/>
      <c r="O1251" s="50"/>
      <c r="P1251" s="50"/>
      <c r="Q1251" s="50"/>
      <c r="R1251" s="5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  <c r="BL1251" s="20"/>
      <c r="BM1251" s="20"/>
      <c r="BN1251" s="20"/>
      <c r="BO1251" s="20"/>
      <c r="BP1251" s="20"/>
      <c r="BQ1251" s="20"/>
      <c r="BR1251" s="20"/>
      <c r="BS1251" s="20"/>
      <c r="BT1251" s="20"/>
      <c r="BU1251" s="20"/>
      <c r="BV1251" s="20"/>
      <c r="BW1251" s="20"/>
      <c r="BX1251" s="20"/>
      <c r="BY1251" s="20"/>
      <c r="BZ1251" s="20"/>
      <c r="CA1251" s="20"/>
      <c r="CB1251" s="20"/>
      <c r="CC1251" s="20"/>
      <c r="CD1251" s="20"/>
      <c r="CE1251" s="20"/>
      <c r="CF1251" s="50"/>
      <c r="CG1251" s="50"/>
      <c r="CH1251" s="61"/>
      <c r="CI1251" s="61"/>
    </row>
    <row r="1252" spans="1:87" x14ac:dyDescent="0.45">
      <c r="A1252" s="50"/>
      <c r="B1252" s="50"/>
      <c r="C1252" s="50"/>
      <c r="D1252" s="50"/>
      <c r="E1252" s="50"/>
      <c r="F1252" s="50"/>
      <c r="G1252" s="50"/>
      <c r="H1252" s="50"/>
      <c r="I1252" s="50"/>
      <c r="J1252" s="50"/>
      <c r="K1252" s="50"/>
      <c r="L1252" s="50"/>
      <c r="M1252" s="50"/>
      <c r="N1252" s="50"/>
      <c r="O1252" s="50"/>
      <c r="P1252" s="50"/>
      <c r="Q1252" s="50"/>
      <c r="R1252" s="5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  <c r="BL1252" s="20"/>
      <c r="BM1252" s="20"/>
      <c r="BN1252" s="20"/>
      <c r="BO1252" s="20"/>
      <c r="BP1252" s="20"/>
      <c r="BQ1252" s="20"/>
      <c r="BR1252" s="20"/>
      <c r="BS1252" s="20"/>
      <c r="BT1252" s="20"/>
      <c r="BU1252" s="20"/>
      <c r="BV1252" s="20"/>
      <c r="BW1252" s="20"/>
      <c r="BX1252" s="20"/>
      <c r="BY1252" s="20"/>
      <c r="BZ1252" s="20"/>
      <c r="CA1252" s="20"/>
      <c r="CB1252" s="20"/>
      <c r="CC1252" s="20"/>
      <c r="CD1252" s="20"/>
      <c r="CE1252" s="20"/>
      <c r="CF1252" s="50"/>
      <c r="CG1252" s="50"/>
      <c r="CH1252" s="61"/>
      <c r="CI1252" s="61"/>
    </row>
    <row r="1253" spans="1:87" x14ac:dyDescent="0.45">
      <c r="A1253" s="50"/>
      <c r="B1253" s="50"/>
      <c r="C1253" s="50"/>
      <c r="D1253" s="50"/>
      <c r="E1253" s="50"/>
      <c r="F1253" s="50"/>
      <c r="G1253" s="50"/>
      <c r="H1253" s="50"/>
      <c r="I1253" s="50"/>
      <c r="J1253" s="50"/>
      <c r="K1253" s="50"/>
      <c r="L1253" s="50"/>
      <c r="M1253" s="50"/>
      <c r="N1253" s="50"/>
      <c r="O1253" s="50"/>
      <c r="P1253" s="50"/>
      <c r="Q1253" s="50"/>
      <c r="R1253" s="5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  <c r="BJ1253" s="20"/>
      <c r="BK1253" s="20"/>
      <c r="BL1253" s="20"/>
      <c r="BM1253" s="20"/>
      <c r="BN1253" s="20"/>
      <c r="BO1253" s="20"/>
      <c r="BP1253" s="20"/>
      <c r="BQ1253" s="20"/>
      <c r="BR1253" s="20"/>
      <c r="BS1253" s="20"/>
      <c r="BT1253" s="20"/>
      <c r="BU1253" s="20"/>
      <c r="BV1253" s="20"/>
      <c r="BW1253" s="20"/>
      <c r="BX1253" s="20"/>
      <c r="BY1253" s="20"/>
      <c r="BZ1253" s="20"/>
      <c r="CA1253" s="20"/>
      <c r="CB1253" s="20"/>
      <c r="CC1253" s="20"/>
      <c r="CD1253" s="20"/>
      <c r="CE1253" s="20"/>
      <c r="CF1253" s="50"/>
      <c r="CG1253" s="50"/>
      <c r="CH1253" s="61"/>
      <c r="CI1253" s="61"/>
    </row>
    <row r="1254" spans="1:87" x14ac:dyDescent="0.45">
      <c r="A1254" s="50"/>
      <c r="B1254" s="50"/>
      <c r="C1254" s="50"/>
      <c r="D1254" s="50"/>
      <c r="E1254" s="50"/>
      <c r="F1254" s="50"/>
      <c r="G1254" s="50"/>
      <c r="H1254" s="50"/>
      <c r="I1254" s="50"/>
      <c r="J1254" s="50"/>
      <c r="K1254" s="50"/>
      <c r="L1254" s="50"/>
      <c r="M1254" s="50"/>
      <c r="N1254" s="50"/>
      <c r="O1254" s="50"/>
      <c r="P1254" s="50"/>
      <c r="Q1254" s="50"/>
      <c r="R1254" s="5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  <c r="BL1254" s="20"/>
      <c r="BM1254" s="20"/>
      <c r="BN1254" s="20"/>
      <c r="BO1254" s="20"/>
      <c r="BP1254" s="20"/>
      <c r="BQ1254" s="20"/>
      <c r="BR1254" s="20"/>
      <c r="BS1254" s="20"/>
      <c r="BT1254" s="20"/>
      <c r="BU1254" s="20"/>
      <c r="BV1254" s="20"/>
      <c r="BW1254" s="20"/>
      <c r="BX1254" s="20"/>
      <c r="BY1254" s="20"/>
      <c r="BZ1254" s="20"/>
      <c r="CA1254" s="20"/>
      <c r="CB1254" s="20"/>
      <c r="CC1254" s="20"/>
      <c r="CD1254" s="20"/>
      <c r="CE1254" s="20"/>
      <c r="CF1254" s="50"/>
      <c r="CG1254" s="50"/>
      <c r="CH1254" s="61"/>
      <c r="CI1254" s="61"/>
    </row>
    <row r="1255" spans="1:87" x14ac:dyDescent="0.45">
      <c r="A1255" s="50"/>
      <c r="B1255" s="50"/>
      <c r="C1255" s="50"/>
      <c r="D1255" s="50"/>
      <c r="E1255" s="50"/>
      <c r="F1255" s="50"/>
      <c r="G1255" s="50"/>
      <c r="H1255" s="50"/>
      <c r="I1255" s="50"/>
      <c r="J1255" s="50"/>
      <c r="K1255" s="50"/>
      <c r="L1255" s="50"/>
      <c r="M1255" s="50"/>
      <c r="N1255" s="50"/>
      <c r="O1255" s="50"/>
      <c r="P1255" s="50"/>
      <c r="Q1255" s="50"/>
      <c r="R1255" s="5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  <c r="BJ1255" s="20"/>
      <c r="BK1255" s="20"/>
      <c r="BL1255" s="20"/>
      <c r="BM1255" s="20"/>
      <c r="BN1255" s="20"/>
      <c r="BO1255" s="20"/>
      <c r="BP1255" s="20"/>
      <c r="BQ1255" s="20"/>
      <c r="BR1255" s="20"/>
      <c r="BS1255" s="20"/>
      <c r="BT1255" s="20"/>
      <c r="BU1255" s="20"/>
      <c r="BV1255" s="20"/>
      <c r="BW1255" s="20"/>
      <c r="BX1255" s="20"/>
      <c r="BY1255" s="20"/>
      <c r="BZ1255" s="20"/>
      <c r="CA1255" s="20"/>
      <c r="CB1255" s="20"/>
      <c r="CC1255" s="20"/>
      <c r="CD1255" s="20"/>
      <c r="CE1255" s="20"/>
      <c r="CF1255" s="50"/>
      <c r="CG1255" s="50"/>
      <c r="CH1255" s="61"/>
      <c r="CI1255" s="61"/>
    </row>
    <row r="1256" spans="1:87" x14ac:dyDescent="0.45">
      <c r="A1256" s="50"/>
      <c r="B1256" s="50"/>
      <c r="C1256" s="50"/>
      <c r="D1256" s="50"/>
      <c r="E1256" s="50"/>
      <c r="F1256" s="50"/>
      <c r="G1256" s="50"/>
      <c r="H1256" s="50"/>
      <c r="I1256" s="50"/>
      <c r="J1256" s="50"/>
      <c r="K1256" s="50"/>
      <c r="L1256" s="50"/>
      <c r="M1256" s="50"/>
      <c r="N1256" s="50"/>
      <c r="O1256" s="50"/>
      <c r="P1256" s="50"/>
      <c r="Q1256" s="50"/>
      <c r="R1256" s="5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  <c r="BJ1256" s="20"/>
      <c r="BK1256" s="20"/>
      <c r="BL1256" s="20"/>
      <c r="BM1256" s="20"/>
      <c r="BN1256" s="20"/>
      <c r="BO1256" s="20"/>
      <c r="BP1256" s="20"/>
      <c r="BQ1256" s="20"/>
      <c r="BR1256" s="20"/>
      <c r="BS1256" s="20"/>
      <c r="BT1256" s="20"/>
      <c r="BU1256" s="20"/>
      <c r="BV1256" s="20"/>
      <c r="BW1256" s="20"/>
      <c r="BX1256" s="20"/>
      <c r="BY1256" s="20"/>
      <c r="BZ1256" s="20"/>
      <c r="CA1256" s="20"/>
      <c r="CB1256" s="20"/>
      <c r="CC1256" s="20"/>
      <c r="CD1256" s="20"/>
      <c r="CE1256" s="20"/>
      <c r="CF1256" s="50"/>
      <c r="CG1256" s="50"/>
      <c r="CH1256" s="61"/>
      <c r="CI1256" s="61"/>
    </row>
    <row r="1257" spans="1:87" x14ac:dyDescent="0.45">
      <c r="A1257" s="50"/>
      <c r="B1257" s="50"/>
      <c r="C1257" s="50"/>
      <c r="D1257" s="50"/>
      <c r="E1257" s="50"/>
      <c r="F1257" s="50"/>
      <c r="G1257" s="50"/>
      <c r="H1257" s="50"/>
      <c r="I1257" s="50"/>
      <c r="J1257" s="50"/>
      <c r="K1257" s="50"/>
      <c r="L1257" s="50"/>
      <c r="M1257" s="50"/>
      <c r="N1257" s="50"/>
      <c r="O1257" s="50"/>
      <c r="P1257" s="50"/>
      <c r="Q1257" s="50"/>
      <c r="R1257" s="5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  <c r="BL1257" s="20"/>
      <c r="BM1257" s="20"/>
      <c r="BN1257" s="20"/>
      <c r="BO1257" s="20"/>
      <c r="BP1257" s="20"/>
      <c r="BQ1257" s="20"/>
      <c r="BR1257" s="20"/>
      <c r="BS1257" s="20"/>
      <c r="BT1257" s="20"/>
      <c r="BU1257" s="20"/>
      <c r="BV1257" s="20"/>
      <c r="BW1257" s="20"/>
      <c r="BX1257" s="20"/>
      <c r="BY1257" s="20"/>
      <c r="BZ1257" s="20"/>
      <c r="CA1257" s="20"/>
      <c r="CB1257" s="20"/>
      <c r="CC1257" s="20"/>
      <c r="CD1257" s="20"/>
      <c r="CE1257" s="20"/>
      <c r="CF1257" s="50"/>
      <c r="CG1257" s="50"/>
      <c r="CH1257" s="61"/>
      <c r="CI1257" s="61"/>
    </row>
    <row r="1258" spans="1:87" x14ac:dyDescent="0.45">
      <c r="A1258" s="50"/>
      <c r="B1258" s="50"/>
      <c r="C1258" s="50"/>
      <c r="D1258" s="50"/>
      <c r="E1258" s="50"/>
      <c r="F1258" s="50"/>
      <c r="G1258" s="50"/>
      <c r="H1258" s="50"/>
      <c r="I1258" s="50"/>
      <c r="J1258" s="50"/>
      <c r="K1258" s="50"/>
      <c r="L1258" s="50"/>
      <c r="M1258" s="50"/>
      <c r="N1258" s="50"/>
      <c r="O1258" s="50"/>
      <c r="P1258" s="50"/>
      <c r="Q1258" s="50"/>
      <c r="R1258" s="5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  <c r="BJ1258" s="20"/>
      <c r="BK1258" s="20"/>
      <c r="BL1258" s="20"/>
      <c r="BM1258" s="20"/>
      <c r="BN1258" s="20"/>
      <c r="BO1258" s="20"/>
      <c r="BP1258" s="20"/>
      <c r="BQ1258" s="20"/>
      <c r="BR1258" s="20"/>
      <c r="BS1258" s="20"/>
      <c r="BT1258" s="20"/>
      <c r="BU1258" s="20"/>
      <c r="BV1258" s="20"/>
      <c r="BW1258" s="20"/>
      <c r="BX1258" s="20"/>
      <c r="BY1258" s="20"/>
      <c r="BZ1258" s="20"/>
      <c r="CA1258" s="20"/>
      <c r="CB1258" s="20"/>
      <c r="CC1258" s="20"/>
      <c r="CD1258" s="20"/>
      <c r="CE1258" s="20"/>
      <c r="CF1258" s="50"/>
      <c r="CG1258" s="50"/>
      <c r="CH1258" s="61"/>
      <c r="CI1258" s="61"/>
    </row>
    <row r="1259" spans="1:87" x14ac:dyDescent="0.45">
      <c r="A1259" s="50"/>
      <c r="B1259" s="50"/>
      <c r="C1259" s="50"/>
      <c r="D1259" s="50"/>
      <c r="E1259" s="50"/>
      <c r="F1259" s="50"/>
      <c r="G1259" s="50"/>
      <c r="H1259" s="50"/>
      <c r="I1259" s="50"/>
      <c r="J1259" s="50"/>
      <c r="K1259" s="50"/>
      <c r="L1259" s="50"/>
      <c r="M1259" s="50"/>
      <c r="N1259" s="50"/>
      <c r="O1259" s="50"/>
      <c r="P1259" s="50"/>
      <c r="Q1259" s="50"/>
      <c r="R1259" s="5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  <c r="BJ1259" s="20"/>
      <c r="BK1259" s="20"/>
      <c r="BL1259" s="20"/>
      <c r="BM1259" s="20"/>
      <c r="BN1259" s="20"/>
      <c r="BO1259" s="20"/>
      <c r="BP1259" s="20"/>
      <c r="BQ1259" s="20"/>
      <c r="BR1259" s="20"/>
      <c r="BS1259" s="20"/>
      <c r="BT1259" s="20"/>
      <c r="BU1259" s="20"/>
      <c r="BV1259" s="20"/>
      <c r="BW1259" s="20"/>
      <c r="BX1259" s="20"/>
      <c r="BY1259" s="20"/>
      <c r="BZ1259" s="20"/>
      <c r="CA1259" s="20"/>
      <c r="CB1259" s="20"/>
      <c r="CC1259" s="20"/>
      <c r="CD1259" s="20"/>
      <c r="CE1259" s="20"/>
      <c r="CF1259" s="50"/>
      <c r="CG1259" s="50"/>
      <c r="CH1259" s="61"/>
      <c r="CI1259" s="61"/>
    </row>
    <row r="1260" spans="1:87" x14ac:dyDescent="0.45">
      <c r="A1260" s="50"/>
      <c r="B1260" s="50"/>
      <c r="C1260" s="50"/>
      <c r="D1260" s="50"/>
      <c r="E1260" s="50"/>
      <c r="F1260" s="50"/>
      <c r="G1260" s="50"/>
      <c r="H1260" s="50"/>
      <c r="I1260" s="50"/>
      <c r="J1260" s="50"/>
      <c r="K1260" s="50"/>
      <c r="L1260" s="50"/>
      <c r="M1260" s="50"/>
      <c r="N1260" s="50"/>
      <c r="O1260" s="50"/>
      <c r="P1260" s="50"/>
      <c r="Q1260" s="50"/>
      <c r="R1260" s="5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  <c r="BJ1260" s="20"/>
      <c r="BK1260" s="20"/>
      <c r="BL1260" s="20"/>
      <c r="BM1260" s="20"/>
      <c r="BN1260" s="20"/>
      <c r="BO1260" s="20"/>
      <c r="BP1260" s="20"/>
      <c r="BQ1260" s="20"/>
      <c r="BR1260" s="20"/>
      <c r="BS1260" s="20"/>
      <c r="BT1260" s="20"/>
      <c r="BU1260" s="20"/>
      <c r="BV1260" s="20"/>
      <c r="BW1260" s="20"/>
      <c r="BX1260" s="20"/>
      <c r="BY1260" s="20"/>
      <c r="BZ1260" s="20"/>
      <c r="CA1260" s="20"/>
      <c r="CB1260" s="20"/>
      <c r="CC1260" s="20"/>
      <c r="CD1260" s="20"/>
      <c r="CE1260" s="20"/>
      <c r="CF1260" s="50"/>
      <c r="CG1260" s="50"/>
      <c r="CH1260" s="61"/>
      <c r="CI1260" s="61"/>
    </row>
    <row r="1261" spans="1:87" x14ac:dyDescent="0.45">
      <c r="A1261" s="50"/>
      <c r="B1261" s="50"/>
      <c r="C1261" s="50"/>
      <c r="D1261" s="50"/>
      <c r="E1261" s="50"/>
      <c r="F1261" s="50"/>
      <c r="G1261" s="50"/>
      <c r="H1261" s="50"/>
      <c r="I1261" s="50"/>
      <c r="J1261" s="50"/>
      <c r="K1261" s="50"/>
      <c r="L1261" s="50"/>
      <c r="M1261" s="50"/>
      <c r="N1261" s="50"/>
      <c r="O1261" s="50"/>
      <c r="P1261" s="50"/>
      <c r="Q1261" s="50"/>
      <c r="R1261" s="5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  <c r="BL1261" s="20"/>
      <c r="BM1261" s="20"/>
      <c r="BN1261" s="20"/>
      <c r="BO1261" s="20"/>
      <c r="BP1261" s="20"/>
      <c r="BQ1261" s="20"/>
      <c r="BR1261" s="20"/>
      <c r="BS1261" s="20"/>
      <c r="BT1261" s="20"/>
      <c r="BU1261" s="20"/>
      <c r="BV1261" s="20"/>
      <c r="BW1261" s="20"/>
      <c r="BX1261" s="20"/>
      <c r="BY1261" s="20"/>
      <c r="BZ1261" s="20"/>
      <c r="CA1261" s="20"/>
      <c r="CB1261" s="20"/>
      <c r="CC1261" s="20"/>
      <c r="CD1261" s="20"/>
      <c r="CE1261" s="20"/>
      <c r="CF1261" s="50"/>
      <c r="CG1261" s="50"/>
      <c r="CH1261" s="61"/>
      <c r="CI1261" s="61"/>
    </row>
    <row r="1262" spans="1:87" x14ac:dyDescent="0.45">
      <c r="A1262" s="50"/>
      <c r="B1262" s="50"/>
      <c r="C1262" s="50"/>
      <c r="D1262" s="50"/>
      <c r="E1262" s="50"/>
      <c r="F1262" s="50"/>
      <c r="G1262" s="50"/>
      <c r="H1262" s="50"/>
      <c r="I1262" s="50"/>
      <c r="J1262" s="50"/>
      <c r="K1262" s="50"/>
      <c r="L1262" s="50"/>
      <c r="M1262" s="50"/>
      <c r="N1262" s="50"/>
      <c r="O1262" s="50"/>
      <c r="P1262" s="50"/>
      <c r="Q1262" s="50"/>
      <c r="R1262" s="5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  <c r="BL1262" s="20"/>
      <c r="BM1262" s="20"/>
      <c r="BN1262" s="20"/>
      <c r="BO1262" s="20"/>
      <c r="BP1262" s="20"/>
      <c r="BQ1262" s="20"/>
      <c r="BR1262" s="20"/>
      <c r="BS1262" s="20"/>
      <c r="BT1262" s="20"/>
      <c r="BU1262" s="20"/>
      <c r="BV1262" s="20"/>
      <c r="BW1262" s="20"/>
      <c r="BX1262" s="20"/>
      <c r="BY1262" s="20"/>
      <c r="BZ1262" s="20"/>
      <c r="CA1262" s="20"/>
      <c r="CB1262" s="20"/>
      <c r="CC1262" s="20"/>
      <c r="CD1262" s="20"/>
      <c r="CE1262" s="20"/>
      <c r="CF1262" s="50"/>
      <c r="CG1262" s="50"/>
      <c r="CH1262" s="61"/>
      <c r="CI1262" s="61"/>
    </row>
    <row r="1263" spans="1:87" x14ac:dyDescent="0.45">
      <c r="A1263" s="50"/>
      <c r="B1263" s="50"/>
      <c r="C1263" s="50"/>
      <c r="D1263" s="50"/>
      <c r="E1263" s="50"/>
      <c r="F1263" s="50"/>
      <c r="G1263" s="50"/>
      <c r="H1263" s="50"/>
      <c r="I1263" s="50"/>
      <c r="J1263" s="50"/>
      <c r="K1263" s="50"/>
      <c r="L1263" s="50"/>
      <c r="M1263" s="50"/>
      <c r="N1263" s="50"/>
      <c r="O1263" s="50"/>
      <c r="P1263" s="50"/>
      <c r="Q1263" s="50"/>
      <c r="R1263" s="5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  <c r="BL1263" s="20"/>
      <c r="BM1263" s="20"/>
      <c r="BN1263" s="20"/>
      <c r="BO1263" s="20"/>
      <c r="BP1263" s="20"/>
      <c r="BQ1263" s="20"/>
      <c r="BR1263" s="20"/>
      <c r="BS1263" s="20"/>
      <c r="BT1263" s="20"/>
      <c r="BU1263" s="20"/>
      <c r="BV1263" s="20"/>
      <c r="BW1263" s="20"/>
      <c r="BX1263" s="20"/>
      <c r="BY1263" s="20"/>
      <c r="BZ1263" s="20"/>
      <c r="CA1263" s="20"/>
      <c r="CB1263" s="20"/>
      <c r="CC1263" s="20"/>
      <c r="CD1263" s="20"/>
      <c r="CE1263" s="20"/>
      <c r="CF1263" s="50"/>
      <c r="CG1263" s="50"/>
      <c r="CH1263" s="61"/>
      <c r="CI1263" s="61"/>
    </row>
    <row r="1264" spans="1:87" x14ac:dyDescent="0.45">
      <c r="A1264" s="50"/>
      <c r="B1264" s="50"/>
      <c r="C1264" s="50"/>
      <c r="D1264" s="50"/>
      <c r="E1264" s="50"/>
      <c r="F1264" s="50"/>
      <c r="G1264" s="50"/>
      <c r="H1264" s="50"/>
      <c r="I1264" s="50"/>
      <c r="J1264" s="50"/>
      <c r="K1264" s="50"/>
      <c r="L1264" s="50"/>
      <c r="M1264" s="50"/>
      <c r="N1264" s="50"/>
      <c r="O1264" s="50"/>
      <c r="P1264" s="50"/>
      <c r="Q1264" s="50"/>
      <c r="R1264" s="5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  <c r="BL1264" s="20"/>
      <c r="BM1264" s="20"/>
      <c r="BN1264" s="20"/>
      <c r="BO1264" s="20"/>
      <c r="BP1264" s="20"/>
      <c r="BQ1264" s="20"/>
      <c r="BR1264" s="20"/>
      <c r="BS1264" s="20"/>
      <c r="BT1264" s="20"/>
      <c r="BU1264" s="20"/>
      <c r="BV1264" s="20"/>
      <c r="BW1264" s="20"/>
      <c r="BX1264" s="20"/>
      <c r="BY1264" s="20"/>
      <c r="BZ1264" s="20"/>
      <c r="CA1264" s="20"/>
      <c r="CB1264" s="20"/>
      <c r="CC1264" s="20"/>
      <c r="CD1264" s="20"/>
      <c r="CE1264" s="20"/>
      <c r="CF1264" s="50"/>
      <c r="CG1264" s="50"/>
      <c r="CH1264" s="61"/>
      <c r="CI1264" s="61"/>
    </row>
    <row r="1265" spans="1:87" x14ac:dyDescent="0.45">
      <c r="A1265" s="50"/>
      <c r="B1265" s="50"/>
      <c r="C1265" s="50"/>
      <c r="D1265" s="50"/>
      <c r="E1265" s="50"/>
      <c r="F1265" s="50"/>
      <c r="G1265" s="50"/>
      <c r="H1265" s="50"/>
      <c r="I1265" s="50"/>
      <c r="J1265" s="50"/>
      <c r="K1265" s="50"/>
      <c r="L1265" s="50"/>
      <c r="M1265" s="50"/>
      <c r="N1265" s="50"/>
      <c r="O1265" s="50"/>
      <c r="P1265" s="50"/>
      <c r="Q1265" s="50"/>
      <c r="R1265" s="5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  <c r="BJ1265" s="20"/>
      <c r="BK1265" s="20"/>
      <c r="BL1265" s="20"/>
      <c r="BM1265" s="20"/>
      <c r="BN1265" s="20"/>
      <c r="BO1265" s="20"/>
      <c r="BP1265" s="20"/>
      <c r="BQ1265" s="20"/>
      <c r="BR1265" s="20"/>
      <c r="BS1265" s="20"/>
      <c r="BT1265" s="20"/>
      <c r="BU1265" s="20"/>
      <c r="BV1265" s="20"/>
      <c r="BW1265" s="20"/>
      <c r="BX1265" s="20"/>
      <c r="BY1265" s="20"/>
      <c r="BZ1265" s="20"/>
      <c r="CA1265" s="20"/>
      <c r="CB1265" s="20"/>
      <c r="CC1265" s="20"/>
      <c r="CD1265" s="20"/>
      <c r="CE1265" s="20"/>
      <c r="CF1265" s="50"/>
      <c r="CG1265" s="50"/>
      <c r="CH1265" s="61"/>
      <c r="CI1265" s="61"/>
    </row>
    <row r="1266" spans="1:87" x14ac:dyDescent="0.45">
      <c r="A1266" s="50"/>
      <c r="B1266" s="50"/>
      <c r="C1266" s="50"/>
      <c r="D1266" s="50"/>
      <c r="E1266" s="50"/>
      <c r="F1266" s="50"/>
      <c r="G1266" s="50"/>
      <c r="H1266" s="50"/>
      <c r="I1266" s="50"/>
      <c r="J1266" s="50"/>
      <c r="K1266" s="50"/>
      <c r="L1266" s="50"/>
      <c r="M1266" s="50"/>
      <c r="N1266" s="50"/>
      <c r="O1266" s="50"/>
      <c r="P1266" s="50"/>
      <c r="Q1266" s="50"/>
      <c r="R1266" s="5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  <c r="BJ1266" s="20"/>
      <c r="BK1266" s="20"/>
      <c r="BL1266" s="20"/>
      <c r="BM1266" s="20"/>
      <c r="BN1266" s="20"/>
      <c r="BO1266" s="20"/>
      <c r="BP1266" s="20"/>
      <c r="BQ1266" s="20"/>
      <c r="BR1266" s="20"/>
      <c r="BS1266" s="20"/>
      <c r="BT1266" s="20"/>
      <c r="BU1266" s="20"/>
      <c r="BV1266" s="20"/>
      <c r="BW1266" s="20"/>
      <c r="BX1266" s="20"/>
      <c r="BY1266" s="20"/>
      <c r="BZ1266" s="20"/>
      <c r="CA1266" s="20"/>
      <c r="CB1266" s="20"/>
      <c r="CC1266" s="20"/>
      <c r="CD1266" s="20"/>
      <c r="CE1266" s="20"/>
      <c r="CF1266" s="50"/>
      <c r="CG1266" s="50"/>
      <c r="CH1266" s="61"/>
      <c r="CI1266" s="61"/>
    </row>
    <row r="1267" spans="1:87" x14ac:dyDescent="0.45">
      <c r="A1267" s="50"/>
      <c r="B1267" s="50"/>
      <c r="C1267" s="50"/>
      <c r="D1267" s="50"/>
      <c r="E1267" s="50"/>
      <c r="F1267" s="50"/>
      <c r="G1267" s="50"/>
      <c r="H1267" s="50"/>
      <c r="I1267" s="50"/>
      <c r="J1267" s="50"/>
      <c r="K1267" s="50"/>
      <c r="L1267" s="50"/>
      <c r="M1267" s="50"/>
      <c r="N1267" s="50"/>
      <c r="O1267" s="50"/>
      <c r="P1267" s="50"/>
      <c r="Q1267" s="50"/>
      <c r="R1267" s="5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  <c r="BJ1267" s="20"/>
      <c r="BK1267" s="20"/>
      <c r="BL1267" s="20"/>
      <c r="BM1267" s="20"/>
      <c r="BN1267" s="20"/>
      <c r="BO1267" s="20"/>
      <c r="BP1267" s="20"/>
      <c r="BQ1267" s="20"/>
      <c r="BR1267" s="20"/>
      <c r="BS1267" s="20"/>
      <c r="BT1267" s="20"/>
      <c r="BU1267" s="20"/>
      <c r="BV1267" s="20"/>
      <c r="BW1267" s="20"/>
      <c r="BX1267" s="20"/>
      <c r="BY1267" s="20"/>
      <c r="BZ1267" s="20"/>
      <c r="CA1267" s="20"/>
      <c r="CB1267" s="20"/>
      <c r="CC1267" s="20"/>
      <c r="CD1267" s="20"/>
      <c r="CE1267" s="20"/>
      <c r="CF1267" s="50"/>
      <c r="CG1267" s="50"/>
      <c r="CH1267" s="61"/>
      <c r="CI1267" s="61"/>
    </row>
    <row r="1268" spans="1:87" x14ac:dyDescent="0.45">
      <c r="A1268" s="50"/>
      <c r="B1268" s="50"/>
      <c r="C1268" s="50"/>
      <c r="D1268" s="50"/>
      <c r="E1268" s="50"/>
      <c r="F1268" s="50"/>
      <c r="G1268" s="50"/>
      <c r="H1268" s="50"/>
      <c r="I1268" s="50"/>
      <c r="J1268" s="50"/>
      <c r="K1268" s="50"/>
      <c r="L1268" s="50"/>
      <c r="M1268" s="50"/>
      <c r="N1268" s="50"/>
      <c r="O1268" s="50"/>
      <c r="P1268" s="50"/>
      <c r="Q1268" s="50"/>
      <c r="R1268" s="5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  <c r="BJ1268" s="20"/>
      <c r="BK1268" s="20"/>
      <c r="BL1268" s="20"/>
      <c r="BM1268" s="20"/>
      <c r="BN1268" s="20"/>
      <c r="BO1268" s="20"/>
      <c r="BP1268" s="20"/>
      <c r="BQ1268" s="20"/>
      <c r="BR1268" s="20"/>
      <c r="BS1268" s="20"/>
      <c r="BT1268" s="20"/>
      <c r="BU1268" s="20"/>
      <c r="BV1268" s="20"/>
      <c r="BW1268" s="20"/>
      <c r="BX1268" s="20"/>
      <c r="BY1268" s="20"/>
      <c r="BZ1268" s="20"/>
      <c r="CA1268" s="20"/>
      <c r="CB1268" s="20"/>
      <c r="CC1268" s="20"/>
      <c r="CD1268" s="20"/>
      <c r="CE1268" s="20"/>
      <c r="CF1268" s="50"/>
      <c r="CG1268" s="50"/>
      <c r="CH1268" s="61"/>
      <c r="CI1268" s="61"/>
    </row>
    <row r="1269" spans="1:87" x14ac:dyDescent="0.45">
      <c r="A1269" s="50"/>
      <c r="B1269" s="50"/>
      <c r="C1269" s="50"/>
      <c r="D1269" s="50"/>
      <c r="E1269" s="50"/>
      <c r="F1269" s="50"/>
      <c r="G1269" s="50"/>
      <c r="H1269" s="50"/>
      <c r="I1269" s="50"/>
      <c r="J1269" s="50"/>
      <c r="K1269" s="50"/>
      <c r="L1269" s="50"/>
      <c r="M1269" s="50"/>
      <c r="N1269" s="50"/>
      <c r="O1269" s="50"/>
      <c r="P1269" s="50"/>
      <c r="Q1269" s="50"/>
      <c r="R1269" s="5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  <c r="BJ1269" s="20"/>
      <c r="BK1269" s="20"/>
      <c r="BL1269" s="20"/>
      <c r="BM1269" s="20"/>
      <c r="BN1269" s="20"/>
      <c r="BO1269" s="20"/>
      <c r="BP1269" s="20"/>
      <c r="BQ1269" s="20"/>
      <c r="BR1269" s="20"/>
      <c r="BS1269" s="20"/>
      <c r="BT1269" s="20"/>
      <c r="BU1269" s="20"/>
      <c r="BV1269" s="20"/>
      <c r="BW1269" s="20"/>
      <c r="BX1269" s="20"/>
      <c r="BY1269" s="20"/>
      <c r="BZ1269" s="20"/>
      <c r="CA1269" s="20"/>
      <c r="CB1269" s="20"/>
      <c r="CC1269" s="20"/>
      <c r="CD1269" s="20"/>
      <c r="CE1269" s="20"/>
      <c r="CF1269" s="50"/>
      <c r="CG1269" s="50"/>
      <c r="CH1269" s="61"/>
      <c r="CI1269" s="61"/>
    </row>
    <row r="1270" spans="1:87" x14ac:dyDescent="0.45">
      <c r="A1270" s="50"/>
      <c r="B1270" s="50"/>
      <c r="C1270" s="50"/>
      <c r="D1270" s="50"/>
      <c r="E1270" s="50"/>
      <c r="F1270" s="50"/>
      <c r="G1270" s="50"/>
      <c r="H1270" s="50"/>
      <c r="I1270" s="50"/>
      <c r="J1270" s="50"/>
      <c r="K1270" s="50"/>
      <c r="L1270" s="50"/>
      <c r="M1270" s="50"/>
      <c r="N1270" s="50"/>
      <c r="O1270" s="50"/>
      <c r="P1270" s="50"/>
      <c r="Q1270" s="50"/>
      <c r="R1270" s="5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  <c r="BL1270" s="20"/>
      <c r="BM1270" s="20"/>
      <c r="BN1270" s="20"/>
      <c r="BO1270" s="20"/>
      <c r="BP1270" s="20"/>
      <c r="BQ1270" s="20"/>
      <c r="BR1270" s="20"/>
      <c r="BS1270" s="20"/>
      <c r="BT1270" s="20"/>
      <c r="BU1270" s="20"/>
      <c r="BV1270" s="20"/>
      <c r="BW1270" s="20"/>
      <c r="BX1270" s="20"/>
      <c r="BY1270" s="20"/>
      <c r="BZ1270" s="20"/>
      <c r="CA1270" s="20"/>
      <c r="CB1270" s="20"/>
      <c r="CC1270" s="20"/>
      <c r="CD1270" s="20"/>
      <c r="CE1270" s="20"/>
      <c r="CF1270" s="50"/>
      <c r="CG1270" s="50"/>
      <c r="CH1270" s="61"/>
      <c r="CI1270" s="61"/>
    </row>
    <row r="1271" spans="1:87" x14ac:dyDescent="0.45">
      <c r="A1271" s="50"/>
      <c r="B1271" s="50"/>
      <c r="C1271" s="50"/>
      <c r="D1271" s="50"/>
      <c r="E1271" s="50"/>
      <c r="F1271" s="50"/>
      <c r="G1271" s="50"/>
      <c r="H1271" s="50"/>
      <c r="I1271" s="50"/>
      <c r="J1271" s="50"/>
      <c r="K1271" s="50"/>
      <c r="L1271" s="50"/>
      <c r="M1271" s="50"/>
      <c r="N1271" s="50"/>
      <c r="O1271" s="50"/>
      <c r="P1271" s="50"/>
      <c r="Q1271" s="50"/>
      <c r="R1271" s="5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  <c r="BL1271" s="20"/>
      <c r="BM1271" s="20"/>
      <c r="BN1271" s="20"/>
      <c r="BO1271" s="20"/>
      <c r="BP1271" s="20"/>
      <c r="BQ1271" s="20"/>
      <c r="BR1271" s="20"/>
      <c r="BS1271" s="20"/>
      <c r="BT1271" s="20"/>
      <c r="BU1271" s="20"/>
      <c r="BV1271" s="20"/>
      <c r="BW1271" s="20"/>
      <c r="BX1271" s="20"/>
      <c r="BY1271" s="20"/>
      <c r="BZ1271" s="20"/>
      <c r="CA1271" s="20"/>
      <c r="CB1271" s="20"/>
      <c r="CC1271" s="20"/>
      <c r="CD1271" s="20"/>
      <c r="CE1271" s="20"/>
      <c r="CF1271" s="50"/>
      <c r="CG1271" s="50"/>
      <c r="CH1271" s="61"/>
      <c r="CI1271" s="61"/>
    </row>
    <row r="1272" spans="1:87" x14ac:dyDescent="0.45">
      <c r="A1272" s="50"/>
      <c r="B1272" s="50"/>
      <c r="C1272" s="50"/>
      <c r="D1272" s="50"/>
      <c r="E1272" s="50"/>
      <c r="F1272" s="50"/>
      <c r="G1272" s="50"/>
      <c r="H1272" s="50"/>
      <c r="I1272" s="50"/>
      <c r="J1272" s="50"/>
      <c r="K1272" s="50"/>
      <c r="L1272" s="50"/>
      <c r="M1272" s="50"/>
      <c r="N1272" s="50"/>
      <c r="O1272" s="50"/>
      <c r="P1272" s="50"/>
      <c r="Q1272" s="50"/>
      <c r="R1272" s="5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  <c r="BL1272" s="20"/>
      <c r="BM1272" s="20"/>
      <c r="BN1272" s="20"/>
      <c r="BO1272" s="20"/>
      <c r="BP1272" s="20"/>
      <c r="BQ1272" s="20"/>
      <c r="BR1272" s="20"/>
      <c r="BS1272" s="20"/>
      <c r="BT1272" s="20"/>
      <c r="BU1272" s="20"/>
      <c r="BV1272" s="20"/>
      <c r="BW1272" s="20"/>
      <c r="BX1272" s="20"/>
      <c r="BY1272" s="20"/>
      <c r="BZ1272" s="20"/>
      <c r="CA1272" s="20"/>
      <c r="CB1272" s="20"/>
      <c r="CC1272" s="20"/>
      <c r="CD1272" s="20"/>
      <c r="CE1272" s="20"/>
      <c r="CF1272" s="50"/>
      <c r="CG1272" s="50"/>
      <c r="CH1272" s="61"/>
      <c r="CI1272" s="61"/>
    </row>
    <row r="1273" spans="1:87" x14ac:dyDescent="0.45">
      <c r="A1273" s="50"/>
      <c r="B1273" s="50"/>
      <c r="C1273" s="50"/>
      <c r="D1273" s="50"/>
      <c r="E1273" s="50"/>
      <c r="F1273" s="50"/>
      <c r="G1273" s="50"/>
      <c r="H1273" s="50"/>
      <c r="I1273" s="50"/>
      <c r="J1273" s="50"/>
      <c r="K1273" s="50"/>
      <c r="L1273" s="50"/>
      <c r="M1273" s="50"/>
      <c r="N1273" s="50"/>
      <c r="O1273" s="50"/>
      <c r="P1273" s="50"/>
      <c r="Q1273" s="50"/>
      <c r="R1273" s="5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  <c r="BL1273" s="20"/>
      <c r="BM1273" s="20"/>
      <c r="BN1273" s="20"/>
      <c r="BO1273" s="20"/>
      <c r="BP1273" s="20"/>
      <c r="BQ1273" s="20"/>
      <c r="BR1273" s="20"/>
      <c r="BS1273" s="20"/>
      <c r="BT1273" s="20"/>
      <c r="BU1273" s="20"/>
      <c r="BV1273" s="20"/>
      <c r="BW1273" s="20"/>
      <c r="BX1273" s="20"/>
      <c r="BY1273" s="20"/>
      <c r="BZ1273" s="20"/>
      <c r="CA1273" s="20"/>
      <c r="CB1273" s="20"/>
      <c r="CC1273" s="20"/>
      <c r="CD1273" s="20"/>
      <c r="CE1273" s="20"/>
      <c r="CF1273" s="50"/>
      <c r="CG1273" s="50"/>
      <c r="CH1273" s="61"/>
      <c r="CI1273" s="61"/>
    </row>
    <row r="1274" spans="1:87" x14ac:dyDescent="0.45">
      <c r="A1274" s="50"/>
      <c r="B1274" s="50"/>
      <c r="C1274" s="50"/>
      <c r="D1274" s="50"/>
      <c r="E1274" s="50"/>
      <c r="F1274" s="50"/>
      <c r="G1274" s="50"/>
      <c r="H1274" s="50"/>
      <c r="I1274" s="50"/>
      <c r="J1274" s="50"/>
      <c r="K1274" s="50"/>
      <c r="L1274" s="50"/>
      <c r="M1274" s="50"/>
      <c r="N1274" s="50"/>
      <c r="O1274" s="50"/>
      <c r="P1274" s="50"/>
      <c r="Q1274" s="50"/>
      <c r="R1274" s="5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  <c r="BJ1274" s="20"/>
      <c r="BK1274" s="20"/>
      <c r="BL1274" s="20"/>
      <c r="BM1274" s="20"/>
      <c r="BN1274" s="20"/>
      <c r="BO1274" s="20"/>
      <c r="BP1274" s="20"/>
      <c r="BQ1274" s="20"/>
      <c r="BR1274" s="20"/>
      <c r="BS1274" s="20"/>
      <c r="BT1274" s="20"/>
      <c r="BU1274" s="20"/>
      <c r="BV1274" s="20"/>
      <c r="BW1274" s="20"/>
      <c r="BX1274" s="20"/>
      <c r="BY1274" s="20"/>
      <c r="BZ1274" s="20"/>
      <c r="CA1274" s="20"/>
      <c r="CB1274" s="20"/>
      <c r="CC1274" s="20"/>
      <c r="CD1274" s="20"/>
      <c r="CE1274" s="20"/>
      <c r="CF1274" s="50"/>
      <c r="CG1274" s="50"/>
      <c r="CH1274" s="61"/>
      <c r="CI1274" s="61"/>
    </row>
    <row r="1275" spans="1:87" x14ac:dyDescent="0.45">
      <c r="A1275" s="50"/>
      <c r="B1275" s="50"/>
      <c r="C1275" s="50"/>
      <c r="D1275" s="50"/>
      <c r="E1275" s="50"/>
      <c r="F1275" s="50"/>
      <c r="G1275" s="50"/>
      <c r="H1275" s="50"/>
      <c r="I1275" s="50"/>
      <c r="J1275" s="50"/>
      <c r="K1275" s="50"/>
      <c r="L1275" s="50"/>
      <c r="M1275" s="50"/>
      <c r="N1275" s="50"/>
      <c r="O1275" s="50"/>
      <c r="P1275" s="50"/>
      <c r="Q1275" s="50"/>
      <c r="R1275" s="5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  <c r="BJ1275" s="20"/>
      <c r="BK1275" s="20"/>
      <c r="BL1275" s="20"/>
      <c r="BM1275" s="20"/>
      <c r="BN1275" s="20"/>
      <c r="BO1275" s="20"/>
      <c r="BP1275" s="20"/>
      <c r="BQ1275" s="20"/>
      <c r="BR1275" s="20"/>
      <c r="BS1275" s="20"/>
      <c r="BT1275" s="20"/>
      <c r="BU1275" s="20"/>
      <c r="BV1275" s="20"/>
      <c r="BW1275" s="20"/>
      <c r="BX1275" s="20"/>
      <c r="BY1275" s="20"/>
      <c r="BZ1275" s="20"/>
      <c r="CA1275" s="20"/>
      <c r="CB1275" s="20"/>
      <c r="CC1275" s="20"/>
      <c r="CD1275" s="20"/>
      <c r="CE1275" s="20"/>
      <c r="CF1275" s="50"/>
      <c r="CG1275" s="50"/>
      <c r="CH1275" s="61"/>
      <c r="CI1275" s="61"/>
    </row>
    <row r="1276" spans="1:87" x14ac:dyDescent="0.45">
      <c r="A1276" s="50"/>
      <c r="B1276" s="50"/>
      <c r="C1276" s="50"/>
      <c r="D1276" s="50"/>
      <c r="E1276" s="50"/>
      <c r="F1276" s="50"/>
      <c r="G1276" s="50"/>
      <c r="H1276" s="50"/>
      <c r="I1276" s="50"/>
      <c r="J1276" s="50"/>
      <c r="K1276" s="50"/>
      <c r="L1276" s="50"/>
      <c r="M1276" s="50"/>
      <c r="N1276" s="50"/>
      <c r="O1276" s="50"/>
      <c r="P1276" s="50"/>
      <c r="Q1276" s="50"/>
      <c r="R1276" s="5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  <c r="BJ1276" s="20"/>
      <c r="BK1276" s="20"/>
      <c r="BL1276" s="20"/>
      <c r="BM1276" s="20"/>
      <c r="BN1276" s="20"/>
      <c r="BO1276" s="20"/>
      <c r="BP1276" s="20"/>
      <c r="BQ1276" s="20"/>
      <c r="BR1276" s="20"/>
      <c r="BS1276" s="20"/>
      <c r="BT1276" s="20"/>
      <c r="BU1276" s="20"/>
      <c r="BV1276" s="20"/>
      <c r="BW1276" s="20"/>
      <c r="BX1276" s="20"/>
      <c r="BY1276" s="20"/>
      <c r="BZ1276" s="20"/>
      <c r="CA1276" s="20"/>
      <c r="CB1276" s="20"/>
      <c r="CC1276" s="20"/>
      <c r="CD1276" s="20"/>
      <c r="CE1276" s="20"/>
      <c r="CF1276" s="50"/>
      <c r="CG1276" s="50"/>
      <c r="CH1276" s="61"/>
      <c r="CI1276" s="61"/>
    </row>
    <row r="1277" spans="1:87" x14ac:dyDescent="0.45">
      <c r="A1277" s="50"/>
      <c r="B1277" s="50"/>
      <c r="C1277" s="50"/>
      <c r="D1277" s="50"/>
      <c r="E1277" s="50"/>
      <c r="F1277" s="50"/>
      <c r="G1277" s="50"/>
      <c r="H1277" s="50"/>
      <c r="I1277" s="50"/>
      <c r="J1277" s="50"/>
      <c r="K1277" s="50"/>
      <c r="L1277" s="50"/>
      <c r="M1277" s="50"/>
      <c r="N1277" s="50"/>
      <c r="O1277" s="50"/>
      <c r="P1277" s="50"/>
      <c r="Q1277" s="50"/>
      <c r="R1277" s="5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  <c r="BJ1277" s="20"/>
      <c r="BK1277" s="20"/>
      <c r="BL1277" s="20"/>
      <c r="BM1277" s="20"/>
      <c r="BN1277" s="20"/>
      <c r="BO1277" s="20"/>
      <c r="BP1277" s="20"/>
      <c r="BQ1277" s="20"/>
      <c r="BR1277" s="20"/>
      <c r="BS1277" s="20"/>
      <c r="BT1277" s="20"/>
      <c r="BU1277" s="20"/>
      <c r="BV1277" s="20"/>
      <c r="BW1277" s="20"/>
      <c r="BX1277" s="20"/>
      <c r="BY1277" s="20"/>
      <c r="BZ1277" s="20"/>
      <c r="CA1277" s="20"/>
      <c r="CB1277" s="20"/>
      <c r="CC1277" s="20"/>
      <c r="CD1277" s="20"/>
      <c r="CE1277" s="20"/>
      <c r="CF1277" s="50"/>
      <c r="CG1277" s="50"/>
      <c r="CH1277" s="61"/>
      <c r="CI1277" s="61"/>
    </row>
    <row r="1278" spans="1:87" x14ac:dyDescent="0.45">
      <c r="A1278" s="50"/>
      <c r="B1278" s="50"/>
      <c r="C1278" s="50"/>
      <c r="D1278" s="50"/>
      <c r="E1278" s="50"/>
      <c r="F1278" s="50"/>
      <c r="G1278" s="50"/>
      <c r="H1278" s="50"/>
      <c r="I1278" s="50"/>
      <c r="J1278" s="50"/>
      <c r="K1278" s="50"/>
      <c r="L1278" s="50"/>
      <c r="M1278" s="50"/>
      <c r="N1278" s="50"/>
      <c r="O1278" s="50"/>
      <c r="P1278" s="50"/>
      <c r="Q1278" s="50"/>
      <c r="R1278" s="5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  <c r="BJ1278" s="20"/>
      <c r="BK1278" s="20"/>
      <c r="BL1278" s="20"/>
      <c r="BM1278" s="20"/>
      <c r="BN1278" s="20"/>
      <c r="BO1278" s="20"/>
      <c r="BP1278" s="20"/>
      <c r="BQ1278" s="20"/>
      <c r="BR1278" s="20"/>
      <c r="BS1278" s="20"/>
      <c r="BT1278" s="20"/>
      <c r="BU1278" s="20"/>
      <c r="BV1278" s="20"/>
      <c r="BW1278" s="20"/>
      <c r="BX1278" s="20"/>
      <c r="BY1278" s="20"/>
      <c r="BZ1278" s="20"/>
      <c r="CA1278" s="20"/>
      <c r="CB1278" s="20"/>
      <c r="CC1278" s="20"/>
      <c r="CD1278" s="20"/>
      <c r="CE1278" s="20"/>
      <c r="CF1278" s="50"/>
      <c r="CG1278" s="50"/>
      <c r="CH1278" s="61"/>
      <c r="CI1278" s="61"/>
    </row>
    <row r="1279" spans="1:87" x14ac:dyDescent="0.45">
      <c r="A1279" s="50"/>
      <c r="B1279" s="50"/>
      <c r="C1279" s="50"/>
      <c r="D1279" s="50"/>
      <c r="E1279" s="50"/>
      <c r="F1279" s="50"/>
      <c r="G1279" s="50"/>
      <c r="H1279" s="50"/>
      <c r="I1279" s="50"/>
      <c r="J1279" s="50"/>
      <c r="K1279" s="50"/>
      <c r="L1279" s="50"/>
      <c r="M1279" s="50"/>
      <c r="N1279" s="50"/>
      <c r="O1279" s="50"/>
      <c r="P1279" s="50"/>
      <c r="Q1279" s="50"/>
      <c r="R1279" s="5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  <c r="BJ1279" s="20"/>
      <c r="BK1279" s="20"/>
      <c r="BL1279" s="20"/>
      <c r="BM1279" s="20"/>
      <c r="BN1279" s="20"/>
      <c r="BO1279" s="20"/>
      <c r="BP1279" s="20"/>
      <c r="BQ1279" s="20"/>
      <c r="BR1279" s="20"/>
      <c r="BS1279" s="20"/>
      <c r="BT1279" s="20"/>
      <c r="BU1279" s="20"/>
      <c r="BV1279" s="20"/>
      <c r="BW1279" s="20"/>
      <c r="BX1279" s="20"/>
      <c r="BY1279" s="20"/>
      <c r="BZ1279" s="20"/>
      <c r="CA1279" s="20"/>
      <c r="CB1279" s="20"/>
      <c r="CC1279" s="20"/>
      <c r="CD1279" s="20"/>
      <c r="CE1279" s="20"/>
      <c r="CF1279" s="50"/>
      <c r="CG1279" s="50"/>
      <c r="CH1279" s="61"/>
      <c r="CI1279" s="61"/>
    </row>
    <row r="1280" spans="1:87" x14ac:dyDescent="0.45">
      <c r="A1280" s="50"/>
      <c r="B1280" s="50"/>
      <c r="C1280" s="50"/>
      <c r="D1280" s="50"/>
      <c r="E1280" s="50"/>
      <c r="F1280" s="50"/>
      <c r="G1280" s="50"/>
      <c r="H1280" s="50"/>
      <c r="I1280" s="50"/>
      <c r="J1280" s="50"/>
      <c r="K1280" s="50"/>
      <c r="L1280" s="50"/>
      <c r="M1280" s="50"/>
      <c r="N1280" s="50"/>
      <c r="O1280" s="50"/>
      <c r="P1280" s="50"/>
      <c r="Q1280" s="50"/>
      <c r="R1280" s="5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  <c r="BJ1280" s="20"/>
      <c r="BK1280" s="20"/>
      <c r="BL1280" s="20"/>
      <c r="BM1280" s="20"/>
      <c r="BN1280" s="20"/>
      <c r="BO1280" s="20"/>
      <c r="BP1280" s="20"/>
      <c r="BQ1280" s="20"/>
      <c r="BR1280" s="20"/>
      <c r="BS1280" s="20"/>
      <c r="BT1280" s="20"/>
      <c r="BU1280" s="20"/>
      <c r="BV1280" s="20"/>
      <c r="BW1280" s="20"/>
      <c r="BX1280" s="20"/>
      <c r="BY1280" s="20"/>
      <c r="BZ1280" s="20"/>
      <c r="CA1280" s="20"/>
      <c r="CB1280" s="20"/>
      <c r="CC1280" s="20"/>
      <c r="CD1280" s="20"/>
      <c r="CE1280" s="20"/>
      <c r="CF1280" s="50"/>
      <c r="CG1280" s="50"/>
      <c r="CH1280" s="61"/>
      <c r="CI1280" s="61"/>
    </row>
    <row r="1281" spans="1:87" x14ac:dyDescent="0.45">
      <c r="A1281" s="50"/>
      <c r="B1281" s="50"/>
      <c r="C1281" s="50"/>
      <c r="D1281" s="50"/>
      <c r="E1281" s="50"/>
      <c r="F1281" s="50"/>
      <c r="G1281" s="50"/>
      <c r="H1281" s="50"/>
      <c r="I1281" s="50"/>
      <c r="J1281" s="50"/>
      <c r="K1281" s="50"/>
      <c r="L1281" s="50"/>
      <c r="M1281" s="50"/>
      <c r="N1281" s="50"/>
      <c r="O1281" s="50"/>
      <c r="P1281" s="50"/>
      <c r="Q1281" s="50"/>
      <c r="R1281" s="5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  <c r="BJ1281" s="20"/>
      <c r="BK1281" s="20"/>
      <c r="BL1281" s="20"/>
      <c r="BM1281" s="20"/>
      <c r="BN1281" s="20"/>
      <c r="BO1281" s="20"/>
      <c r="BP1281" s="20"/>
      <c r="BQ1281" s="20"/>
      <c r="BR1281" s="20"/>
      <c r="BS1281" s="20"/>
      <c r="BT1281" s="20"/>
      <c r="BU1281" s="20"/>
      <c r="BV1281" s="20"/>
      <c r="BW1281" s="20"/>
      <c r="BX1281" s="20"/>
      <c r="BY1281" s="20"/>
      <c r="BZ1281" s="20"/>
      <c r="CA1281" s="20"/>
      <c r="CB1281" s="20"/>
      <c r="CC1281" s="20"/>
      <c r="CD1281" s="20"/>
      <c r="CE1281" s="20"/>
      <c r="CF1281" s="50"/>
      <c r="CG1281" s="50"/>
      <c r="CH1281" s="61"/>
      <c r="CI1281" s="61"/>
    </row>
    <row r="1282" spans="1:87" x14ac:dyDescent="0.45">
      <c r="A1282" s="50"/>
      <c r="B1282" s="50"/>
      <c r="C1282" s="50"/>
      <c r="D1282" s="50"/>
      <c r="E1282" s="50"/>
      <c r="F1282" s="50"/>
      <c r="G1282" s="50"/>
      <c r="H1282" s="50"/>
      <c r="I1282" s="50"/>
      <c r="J1282" s="50"/>
      <c r="K1282" s="50"/>
      <c r="L1282" s="50"/>
      <c r="M1282" s="50"/>
      <c r="N1282" s="50"/>
      <c r="O1282" s="50"/>
      <c r="P1282" s="50"/>
      <c r="Q1282" s="50"/>
      <c r="R1282" s="5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  <c r="BL1282" s="20"/>
      <c r="BM1282" s="20"/>
      <c r="BN1282" s="20"/>
      <c r="BO1282" s="20"/>
      <c r="BP1282" s="20"/>
      <c r="BQ1282" s="20"/>
      <c r="BR1282" s="20"/>
      <c r="BS1282" s="20"/>
      <c r="BT1282" s="20"/>
      <c r="BU1282" s="20"/>
      <c r="BV1282" s="20"/>
      <c r="BW1282" s="20"/>
      <c r="BX1282" s="20"/>
      <c r="BY1282" s="20"/>
      <c r="BZ1282" s="20"/>
      <c r="CA1282" s="20"/>
      <c r="CB1282" s="20"/>
      <c r="CC1282" s="20"/>
      <c r="CD1282" s="20"/>
      <c r="CE1282" s="20"/>
      <c r="CF1282" s="50"/>
      <c r="CG1282" s="50"/>
      <c r="CH1282" s="61"/>
      <c r="CI1282" s="61"/>
    </row>
    <row r="1283" spans="1:87" x14ac:dyDescent="0.45">
      <c r="A1283" s="50"/>
      <c r="B1283" s="50"/>
      <c r="C1283" s="50"/>
      <c r="D1283" s="50"/>
      <c r="E1283" s="50"/>
      <c r="F1283" s="50"/>
      <c r="G1283" s="50"/>
      <c r="H1283" s="50"/>
      <c r="I1283" s="50"/>
      <c r="J1283" s="50"/>
      <c r="K1283" s="50"/>
      <c r="L1283" s="50"/>
      <c r="M1283" s="50"/>
      <c r="N1283" s="50"/>
      <c r="O1283" s="50"/>
      <c r="P1283" s="50"/>
      <c r="Q1283" s="50"/>
      <c r="R1283" s="5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  <c r="BJ1283" s="20"/>
      <c r="BK1283" s="20"/>
      <c r="BL1283" s="20"/>
      <c r="BM1283" s="20"/>
      <c r="BN1283" s="20"/>
      <c r="BO1283" s="20"/>
      <c r="BP1283" s="20"/>
      <c r="BQ1283" s="20"/>
      <c r="BR1283" s="20"/>
      <c r="BS1283" s="20"/>
      <c r="BT1283" s="20"/>
      <c r="BU1283" s="20"/>
      <c r="BV1283" s="20"/>
      <c r="BW1283" s="20"/>
      <c r="BX1283" s="20"/>
      <c r="BY1283" s="20"/>
      <c r="BZ1283" s="20"/>
      <c r="CA1283" s="20"/>
      <c r="CB1283" s="20"/>
      <c r="CC1283" s="20"/>
      <c r="CD1283" s="20"/>
      <c r="CE1283" s="20"/>
      <c r="CF1283" s="50"/>
      <c r="CG1283" s="50"/>
      <c r="CH1283" s="61"/>
      <c r="CI1283" s="61"/>
    </row>
    <row r="1284" spans="1:87" x14ac:dyDescent="0.45">
      <c r="A1284" s="50"/>
      <c r="B1284" s="50"/>
      <c r="C1284" s="50"/>
      <c r="D1284" s="50"/>
      <c r="E1284" s="50"/>
      <c r="F1284" s="50"/>
      <c r="G1284" s="50"/>
      <c r="H1284" s="50"/>
      <c r="I1284" s="50"/>
      <c r="J1284" s="50"/>
      <c r="K1284" s="50"/>
      <c r="L1284" s="50"/>
      <c r="M1284" s="50"/>
      <c r="N1284" s="50"/>
      <c r="O1284" s="50"/>
      <c r="P1284" s="50"/>
      <c r="Q1284" s="50"/>
      <c r="R1284" s="5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  <c r="BJ1284" s="20"/>
      <c r="BK1284" s="20"/>
      <c r="BL1284" s="20"/>
      <c r="BM1284" s="20"/>
      <c r="BN1284" s="20"/>
      <c r="BO1284" s="20"/>
      <c r="BP1284" s="20"/>
      <c r="BQ1284" s="20"/>
      <c r="BR1284" s="20"/>
      <c r="BS1284" s="20"/>
      <c r="BT1284" s="20"/>
      <c r="BU1284" s="20"/>
      <c r="BV1284" s="20"/>
      <c r="BW1284" s="20"/>
      <c r="BX1284" s="20"/>
      <c r="BY1284" s="20"/>
      <c r="BZ1284" s="20"/>
      <c r="CA1284" s="20"/>
      <c r="CB1284" s="20"/>
      <c r="CC1284" s="20"/>
      <c r="CD1284" s="20"/>
      <c r="CE1284" s="20"/>
      <c r="CF1284" s="50"/>
      <c r="CG1284" s="50"/>
      <c r="CH1284" s="61"/>
      <c r="CI1284" s="61"/>
    </row>
    <row r="1285" spans="1:87" x14ac:dyDescent="0.45">
      <c r="A1285" s="50"/>
      <c r="B1285" s="50"/>
      <c r="C1285" s="50"/>
      <c r="D1285" s="50"/>
      <c r="E1285" s="50"/>
      <c r="F1285" s="50"/>
      <c r="G1285" s="50"/>
      <c r="H1285" s="50"/>
      <c r="I1285" s="50"/>
      <c r="J1285" s="50"/>
      <c r="K1285" s="50"/>
      <c r="L1285" s="50"/>
      <c r="M1285" s="50"/>
      <c r="N1285" s="50"/>
      <c r="O1285" s="50"/>
      <c r="P1285" s="50"/>
      <c r="Q1285" s="50"/>
      <c r="R1285" s="5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  <c r="BJ1285" s="20"/>
      <c r="BK1285" s="20"/>
      <c r="BL1285" s="20"/>
      <c r="BM1285" s="20"/>
      <c r="BN1285" s="20"/>
      <c r="BO1285" s="20"/>
      <c r="BP1285" s="20"/>
      <c r="BQ1285" s="20"/>
      <c r="BR1285" s="20"/>
      <c r="BS1285" s="20"/>
      <c r="BT1285" s="20"/>
      <c r="BU1285" s="20"/>
      <c r="BV1285" s="20"/>
      <c r="BW1285" s="20"/>
      <c r="BX1285" s="20"/>
      <c r="BY1285" s="20"/>
      <c r="BZ1285" s="20"/>
      <c r="CA1285" s="20"/>
      <c r="CB1285" s="20"/>
      <c r="CC1285" s="20"/>
      <c r="CD1285" s="20"/>
      <c r="CE1285" s="20"/>
      <c r="CF1285" s="50"/>
      <c r="CG1285" s="50"/>
      <c r="CH1285" s="61"/>
      <c r="CI1285" s="61"/>
    </row>
    <row r="1286" spans="1:87" x14ac:dyDescent="0.45">
      <c r="A1286" s="50"/>
      <c r="B1286" s="50"/>
      <c r="C1286" s="50"/>
      <c r="D1286" s="50"/>
      <c r="E1286" s="50"/>
      <c r="F1286" s="50"/>
      <c r="G1286" s="50"/>
      <c r="H1286" s="50"/>
      <c r="I1286" s="50"/>
      <c r="J1286" s="50"/>
      <c r="K1286" s="50"/>
      <c r="L1286" s="50"/>
      <c r="M1286" s="50"/>
      <c r="N1286" s="50"/>
      <c r="O1286" s="50"/>
      <c r="P1286" s="50"/>
      <c r="Q1286" s="50"/>
      <c r="R1286" s="5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  <c r="BJ1286" s="20"/>
      <c r="BK1286" s="20"/>
      <c r="BL1286" s="20"/>
      <c r="BM1286" s="20"/>
      <c r="BN1286" s="20"/>
      <c r="BO1286" s="20"/>
      <c r="BP1286" s="20"/>
      <c r="BQ1286" s="20"/>
      <c r="BR1286" s="20"/>
      <c r="BS1286" s="20"/>
      <c r="BT1286" s="20"/>
      <c r="BU1286" s="20"/>
      <c r="BV1286" s="20"/>
      <c r="BW1286" s="20"/>
      <c r="BX1286" s="20"/>
      <c r="BY1286" s="20"/>
      <c r="BZ1286" s="20"/>
      <c r="CA1286" s="20"/>
      <c r="CB1286" s="20"/>
      <c r="CC1286" s="20"/>
      <c r="CD1286" s="20"/>
      <c r="CE1286" s="20"/>
      <c r="CF1286" s="50"/>
      <c r="CG1286" s="50"/>
      <c r="CH1286" s="61"/>
      <c r="CI1286" s="61"/>
    </row>
    <row r="1287" spans="1:87" x14ac:dyDescent="0.45">
      <c r="A1287" s="50"/>
      <c r="B1287" s="50"/>
      <c r="C1287" s="50"/>
      <c r="D1287" s="50"/>
      <c r="E1287" s="50"/>
      <c r="F1287" s="50"/>
      <c r="G1287" s="50"/>
      <c r="H1287" s="50"/>
      <c r="I1287" s="50"/>
      <c r="J1287" s="50"/>
      <c r="K1287" s="50"/>
      <c r="L1287" s="50"/>
      <c r="M1287" s="50"/>
      <c r="N1287" s="50"/>
      <c r="O1287" s="50"/>
      <c r="P1287" s="50"/>
      <c r="Q1287" s="50"/>
      <c r="R1287" s="5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  <c r="BJ1287" s="20"/>
      <c r="BK1287" s="20"/>
      <c r="BL1287" s="20"/>
      <c r="BM1287" s="20"/>
      <c r="BN1287" s="20"/>
      <c r="BO1287" s="20"/>
      <c r="BP1287" s="20"/>
      <c r="BQ1287" s="20"/>
      <c r="BR1287" s="20"/>
      <c r="BS1287" s="20"/>
      <c r="BT1287" s="20"/>
      <c r="BU1287" s="20"/>
      <c r="BV1287" s="20"/>
      <c r="BW1287" s="20"/>
      <c r="BX1287" s="20"/>
      <c r="BY1287" s="20"/>
      <c r="BZ1287" s="20"/>
      <c r="CA1287" s="20"/>
      <c r="CB1287" s="20"/>
      <c r="CC1287" s="20"/>
      <c r="CD1287" s="20"/>
      <c r="CE1287" s="20"/>
      <c r="CF1287" s="50"/>
      <c r="CG1287" s="50"/>
      <c r="CH1287" s="61"/>
      <c r="CI1287" s="61"/>
    </row>
    <row r="1288" spans="1:87" x14ac:dyDescent="0.45">
      <c r="A1288" s="50"/>
      <c r="B1288" s="50"/>
      <c r="C1288" s="50"/>
      <c r="D1288" s="50"/>
      <c r="E1288" s="50"/>
      <c r="F1288" s="50"/>
      <c r="G1288" s="50"/>
      <c r="H1288" s="50"/>
      <c r="I1288" s="50"/>
      <c r="J1288" s="50"/>
      <c r="K1288" s="50"/>
      <c r="L1288" s="50"/>
      <c r="M1288" s="50"/>
      <c r="N1288" s="50"/>
      <c r="O1288" s="50"/>
      <c r="P1288" s="50"/>
      <c r="Q1288" s="50"/>
      <c r="R1288" s="5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  <c r="BJ1288" s="20"/>
      <c r="BK1288" s="20"/>
      <c r="BL1288" s="20"/>
      <c r="BM1288" s="20"/>
      <c r="BN1288" s="20"/>
      <c r="BO1288" s="20"/>
      <c r="BP1288" s="20"/>
      <c r="BQ1288" s="20"/>
      <c r="BR1288" s="20"/>
      <c r="BS1288" s="20"/>
      <c r="BT1288" s="20"/>
      <c r="BU1288" s="20"/>
      <c r="BV1288" s="20"/>
      <c r="BW1288" s="20"/>
      <c r="BX1288" s="20"/>
      <c r="BY1288" s="20"/>
      <c r="BZ1288" s="20"/>
      <c r="CA1288" s="20"/>
      <c r="CB1288" s="20"/>
      <c r="CC1288" s="20"/>
      <c r="CD1288" s="20"/>
      <c r="CE1288" s="20"/>
      <c r="CF1288" s="50"/>
      <c r="CG1288" s="50"/>
      <c r="CH1288" s="61"/>
      <c r="CI1288" s="61"/>
    </row>
    <row r="1289" spans="1:87" x14ac:dyDescent="0.45">
      <c r="A1289" s="50"/>
      <c r="B1289" s="50"/>
      <c r="C1289" s="50"/>
      <c r="D1289" s="50"/>
      <c r="E1289" s="50"/>
      <c r="F1289" s="50"/>
      <c r="G1289" s="50"/>
      <c r="H1289" s="50"/>
      <c r="I1289" s="50"/>
      <c r="J1289" s="50"/>
      <c r="K1289" s="50"/>
      <c r="L1289" s="50"/>
      <c r="M1289" s="50"/>
      <c r="N1289" s="50"/>
      <c r="O1289" s="50"/>
      <c r="P1289" s="50"/>
      <c r="Q1289" s="50"/>
      <c r="R1289" s="5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  <c r="BJ1289" s="20"/>
      <c r="BK1289" s="20"/>
      <c r="BL1289" s="20"/>
      <c r="BM1289" s="20"/>
      <c r="BN1289" s="20"/>
      <c r="BO1289" s="20"/>
      <c r="BP1289" s="20"/>
      <c r="BQ1289" s="20"/>
      <c r="BR1289" s="20"/>
      <c r="BS1289" s="20"/>
      <c r="BT1289" s="20"/>
      <c r="BU1289" s="20"/>
      <c r="BV1289" s="20"/>
      <c r="BW1289" s="20"/>
      <c r="BX1289" s="20"/>
      <c r="BY1289" s="20"/>
      <c r="BZ1289" s="20"/>
      <c r="CA1289" s="20"/>
      <c r="CB1289" s="20"/>
      <c r="CC1289" s="20"/>
      <c r="CD1289" s="20"/>
      <c r="CE1289" s="20"/>
      <c r="CF1289" s="50"/>
      <c r="CG1289" s="50"/>
      <c r="CH1289" s="61"/>
      <c r="CI1289" s="61"/>
    </row>
    <row r="1290" spans="1:87" x14ac:dyDescent="0.45">
      <c r="A1290" s="50"/>
      <c r="B1290" s="50"/>
      <c r="C1290" s="50"/>
      <c r="D1290" s="50"/>
      <c r="E1290" s="50"/>
      <c r="F1290" s="50"/>
      <c r="G1290" s="50"/>
      <c r="H1290" s="50"/>
      <c r="I1290" s="50"/>
      <c r="J1290" s="50"/>
      <c r="K1290" s="50"/>
      <c r="L1290" s="50"/>
      <c r="M1290" s="50"/>
      <c r="N1290" s="50"/>
      <c r="O1290" s="50"/>
      <c r="P1290" s="50"/>
      <c r="Q1290" s="50"/>
      <c r="R1290" s="5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  <c r="BJ1290" s="20"/>
      <c r="BK1290" s="20"/>
      <c r="BL1290" s="20"/>
      <c r="BM1290" s="20"/>
      <c r="BN1290" s="20"/>
      <c r="BO1290" s="20"/>
      <c r="BP1290" s="20"/>
      <c r="BQ1290" s="20"/>
      <c r="BR1290" s="20"/>
      <c r="BS1290" s="20"/>
      <c r="BT1290" s="20"/>
      <c r="BU1290" s="20"/>
      <c r="BV1290" s="20"/>
      <c r="BW1290" s="20"/>
      <c r="BX1290" s="20"/>
      <c r="BY1290" s="20"/>
      <c r="BZ1290" s="20"/>
      <c r="CA1290" s="20"/>
      <c r="CB1290" s="20"/>
      <c r="CC1290" s="20"/>
      <c r="CD1290" s="20"/>
      <c r="CE1290" s="20"/>
      <c r="CF1290" s="50"/>
      <c r="CG1290" s="50"/>
      <c r="CH1290" s="61"/>
      <c r="CI1290" s="61"/>
    </row>
    <row r="1291" spans="1:87" x14ac:dyDescent="0.45">
      <c r="A1291" s="50"/>
      <c r="B1291" s="50"/>
      <c r="C1291" s="50"/>
      <c r="D1291" s="50"/>
      <c r="E1291" s="50"/>
      <c r="F1291" s="50"/>
      <c r="G1291" s="50"/>
      <c r="H1291" s="50"/>
      <c r="I1291" s="50"/>
      <c r="J1291" s="50"/>
      <c r="K1291" s="50"/>
      <c r="L1291" s="50"/>
      <c r="M1291" s="50"/>
      <c r="N1291" s="50"/>
      <c r="O1291" s="50"/>
      <c r="P1291" s="50"/>
      <c r="Q1291" s="50"/>
      <c r="R1291" s="5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  <c r="BJ1291" s="20"/>
      <c r="BK1291" s="20"/>
      <c r="BL1291" s="20"/>
      <c r="BM1291" s="20"/>
      <c r="BN1291" s="20"/>
      <c r="BO1291" s="20"/>
      <c r="BP1291" s="20"/>
      <c r="BQ1291" s="20"/>
      <c r="BR1291" s="20"/>
      <c r="BS1291" s="20"/>
      <c r="BT1291" s="20"/>
      <c r="BU1291" s="20"/>
      <c r="BV1291" s="20"/>
      <c r="BW1291" s="20"/>
      <c r="BX1291" s="20"/>
      <c r="BY1291" s="20"/>
      <c r="BZ1291" s="20"/>
      <c r="CA1291" s="20"/>
      <c r="CB1291" s="20"/>
      <c r="CC1291" s="20"/>
      <c r="CD1291" s="20"/>
      <c r="CE1291" s="20"/>
      <c r="CF1291" s="50"/>
      <c r="CG1291" s="50"/>
      <c r="CH1291" s="61"/>
      <c r="CI1291" s="61"/>
    </row>
    <row r="1292" spans="1:87" x14ac:dyDescent="0.45">
      <c r="A1292" s="50"/>
      <c r="B1292" s="50"/>
      <c r="C1292" s="50"/>
      <c r="D1292" s="50"/>
      <c r="E1292" s="50"/>
      <c r="F1292" s="50"/>
      <c r="G1292" s="50"/>
      <c r="H1292" s="50"/>
      <c r="I1292" s="50"/>
      <c r="J1292" s="50"/>
      <c r="K1292" s="50"/>
      <c r="L1292" s="50"/>
      <c r="M1292" s="50"/>
      <c r="N1292" s="50"/>
      <c r="O1292" s="50"/>
      <c r="P1292" s="50"/>
      <c r="Q1292" s="50"/>
      <c r="R1292" s="5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  <c r="BJ1292" s="20"/>
      <c r="BK1292" s="20"/>
      <c r="BL1292" s="20"/>
      <c r="BM1292" s="20"/>
      <c r="BN1292" s="20"/>
      <c r="BO1292" s="20"/>
      <c r="BP1292" s="20"/>
      <c r="BQ1292" s="20"/>
      <c r="BR1292" s="20"/>
      <c r="BS1292" s="20"/>
      <c r="BT1292" s="20"/>
      <c r="BU1292" s="20"/>
      <c r="BV1292" s="20"/>
      <c r="BW1292" s="20"/>
      <c r="BX1292" s="20"/>
      <c r="BY1292" s="20"/>
      <c r="BZ1292" s="20"/>
      <c r="CA1292" s="20"/>
      <c r="CB1292" s="20"/>
      <c r="CC1292" s="20"/>
      <c r="CD1292" s="20"/>
      <c r="CE1292" s="20"/>
      <c r="CF1292" s="50"/>
      <c r="CG1292" s="50"/>
      <c r="CH1292" s="61"/>
      <c r="CI1292" s="61"/>
    </row>
    <row r="1293" spans="1:87" x14ac:dyDescent="0.45">
      <c r="A1293" s="50"/>
      <c r="B1293" s="50"/>
      <c r="C1293" s="50"/>
      <c r="D1293" s="50"/>
      <c r="E1293" s="50"/>
      <c r="F1293" s="50"/>
      <c r="G1293" s="50"/>
      <c r="H1293" s="50"/>
      <c r="I1293" s="50"/>
      <c r="J1293" s="50"/>
      <c r="K1293" s="50"/>
      <c r="L1293" s="50"/>
      <c r="M1293" s="50"/>
      <c r="N1293" s="50"/>
      <c r="O1293" s="50"/>
      <c r="P1293" s="50"/>
      <c r="Q1293" s="50"/>
      <c r="R1293" s="5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  <c r="BJ1293" s="20"/>
      <c r="BK1293" s="20"/>
      <c r="BL1293" s="20"/>
      <c r="BM1293" s="20"/>
      <c r="BN1293" s="20"/>
      <c r="BO1293" s="20"/>
      <c r="BP1293" s="20"/>
      <c r="BQ1293" s="20"/>
      <c r="BR1293" s="20"/>
      <c r="BS1293" s="20"/>
      <c r="BT1293" s="20"/>
      <c r="BU1293" s="20"/>
      <c r="BV1293" s="20"/>
      <c r="BW1293" s="20"/>
      <c r="BX1293" s="20"/>
      <c r="BY1293" s="20"/>
      <c r="BZ1293" s="20"/>
      <c r="CA1293" s="20"/>
      <c r="CB1293" s="20"/>
      <c r="CC1293" s="20"/>
      <c r="CD1293" s="20"/>
      <c r="CE1293" s="20"/>
      <c r="CF1293" s="50"/>
      <c r="CG1293" s="50"/>
      <c r="CH1293" s="61"/>
      <c r="CI1293" s="61"/>
    </row>
    <row r="1294" spans="1:87" x14ac:dyDescent="0.45">
      <c r="A1294" s="50"/>
      <c r="B1294" s="50"/>
      <c r="C1294" s="50"/>
      <c r="D1294" s="50"/>
      <c r="E1294" s="50"/>
      <c r="F1294" s="50"/>
      <c r="G1294" s="50"/>
      <c r="H1294" s="50"/>
      <c r="I1294" s="50"/>
      <c r="J1294" s="50"/>
      <c r="K1294" s="50"/>
      <c r="L1294" s="50"/>
      <c r="M1294" s="50"/>
      <c r="N1294" s="50"/>
      <c r="O1294" s="50"/>
      <c r="P1294" s="50"/>
      <c r="Q1294" s="50"/>
      <c r="R1294" s="5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  <c r="BJ1294" s="20"/>
      <c r="BK1294" s="20"/>
      <c r="BL1294" s="20"/>
      <c r="BM1294" s="20"/>
      <c r="BN1294" s="20"/>
      <c r="BO1294" s="20"/>
      <c r="BP1294" s="20"/>
      <c r="BQ1294" s="20"/>
      <c r="BR1294" s="20"/>
      <c r="BS1294" s="20"/>
      <c r="BT1294" s="20"/>
      <c r="BU1294" s="20"/>
      <c r="BV1294" s="20"/>
      <c r="BW1294" s="20"/>
      <c r="BX1294" s="20"/>
      <c r="BY1294" s="20"/>
      <c r="BZ1294" s="20"/>
      <c r="CA1294" s="20"/>
      <c r="CB1294" s="20"/>
      <c r="CC1294" s="20"/>
      <c r="CD1294" s="20"/>
      <c r="CE1294" s="20"/>
      <c r="CF1294" s="50"/>
      <c r="CG1294" s="50"/>
      <c r="CH1294" s="61"/>
      <c r="CI1294" s="61"/>
    </row>
    <row r="1295" spans="1:87" x14ac:dyDescent="0.45">
      <c r="A1295" s="50"/>
      <c r="B1295" s="50"/>
      <c r="C1295" s="50"/>
      <c r="D1295" s="50"/>
      <c r="E1295" s="50"/>
      <c r="F1295" s="50"/>
      <c r="G1295" s="50"/>
      <c r="H1295" s="50"/>
      <c r="I1295" s="50"/>
      <c r="J1295" s="50"/>
      <c r="K1295" s="50"/>
      <c r="L1295" s="50"/>
      <c r="M1295" s="50"/>
      <c r="N1295" s="50"/>
      <c r="O1295" s="50"/>
      <c r="P1295" s="50"/>
      <c r="Q1295" s="50"/>
      <c r="R1295" s="5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  <c r="BJ1295" s="20"/>
      <c r="BK1295" s="20"/>
      <c r="BL1295" s="20"/>
      <c r="BM1295" s="20"/>
      <c r="BN1295" s="20"/>
      <c r="BO1295" s="20"/>
      <c r="BP1295" s="20"/>
      <c r="BQ1295" s="20"/>
      <c r="BR1295" s="20"/>
      <c r="BS1295" s="20"/>
      <c r="BT1295" s="20"/>
      <c r="BU1295" s="20"/>
      <c r="BV1295" s="20"/>
      <c r="BW1295" s="20"/>
      <c r="BX1295" s="20"/>
      <c r="BY1295" s="20"/>
      <c r="BZ1295" s="20"/>
      <c r="CA1295" s="20"/>
      <c r="CB1295" s="20"/>
      <c r="CC1295" s="20"/>
      <c r="CD1295" s="20"/>
      <c r="CE1295" s="20"/>
      <c r="CF1295" s="50"/>
      <c r="CG1295" s="50"/>
      <c r="CH1295" s="61"/>
      <c r="CI1295" s="61"/>
    </row>
    <row r="1296" spans="1:87" x14ac:dyDescent="0.45">
      <c r="A1296" s="50"/>
      <c r="B1296" s="50"/>
      <c r="C1296" s="50"/>
      <c r="D1296" s="50"/>
      <c r="E1296" s="50"/>
      <c r="F1296" s="50"/>
      <c r="G1296" s="50"/>
      <c r="H1296" s="50"/>
      <c r="I1296" s="50"/>
      <c r="J1296" s="50"/>
      <c r="K1296" s="50"/>
      <c r="L1296" s="50"/>
      <c r="M1296" s="50"/>
      <c r="N1296" s="50"/>
      <c r="O1296" s="50"/>
      <c r="P1296" s="50"/>
      <c r="Q1296" s="50"/>
      <c r="R1296" s="5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  <c r="BL1296" s="20"/>
      <c r="BM1296" s="20"/>
      <c r="BN1296" s="20"/>
      <c r="BO1296" s="20"/>
      <c r="BP1296" s="20"/>
      <c r="BQ1296" s="20"/>
      <c r="BR1296" s="20"/>
      <c r="BS1296" s="20"/>
      <c r="BT1296" s="20"/>
      <c r="BU1296" s="20"/>
      <c r="BV1296" s="20"/>
      <c r="BW1296" s="20"/>
      <c r="BX1296" s="20"/>
      <c r="BY1296" s="20"/>
      <c r="BZ1296" s="20"/>
      <c r="CA1296" s="20"/>
      <c r="CB1296" s="20"/>
      <c r="CC1296" s="20"/>
      <c r="CD1296" s="20"/>
      <c r="CE1296" s="20"/>
      <c r="CF1296" s="50"/>
      <c r="CG1296" s="50"/>
      <c r="CH1296" s="61"/>
      <c r="CI1296" s="61"/>
    </row>
    <row r="1297" spans="1:87" x14ac:dyDescent="0.45">
      <c r="A1297" s="50"/>
      <c r="B1297" s="50"/>
      <c r="C1297" s="50"/>
      <c r="D1297" s="50"/>
      <c r="E1297" s="50"/>
      <c r="F1297" s="50"/>
      <c r="G1297" s="50"/>
      <c r="H1297" s="50"/>
      <c r="I1297" s="50"/>
      <c r="J1297" s="50"/>
      <c r="K1297" s="50"/>
      <c r="L1297" s="50"/>
      <c r="M1297" s="50"/>
      <c r="N1297" s="50"/>
      <c r="O1297" s="50"/>
      <c r="P1297" s="50"/>
      <c r="Q1297" s="50"/>
      <c r="R1297" s="5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  <c r="BJ1297" s="20"/>
      <c r="BK1297" s="20"/>
      <c r="BL1297" s="20"/>
      <c r="BM1297" s="20"/>
      <c r="BN1297" s="20"/>
      <c r="BO1297" s="20"/>
      <c r="BP1297" s="20"/>
      <c r="BQ1297" s="20"/>
      <c r="BR1297" s="20"/>
      <c r="BS1297" s="20"/>
      <c r="BT1297" s="20"/>
      <c r="BU1297" s="20"/>
      <c r="BV1297" s="20"/>
      <c r="BW1297" s="20"/>
      <c r="BX1297" s="20"/>
      <c r="BY1297" s="20"/>
      <c r="BZ1297" s="20"/>
      <c r="CA1297" s="20"/>
      <c r="CB1297" s="20"/>
      <c r="CC1297" s="20"/>
      <c r="CD1297" s="20"/>
      <c r="CE1297" s="20"/>
      <c r="CF1297" s="50"/>
      <c r="CG1297" s="50"/>
      <c r="CH1297" s="61"/>
      <c r="CI1297" s="61"/>
    </row>
    <row r="1298" spans="1:87" x14ac:dyDescent="0.45">
      <c r="A1298" s="50"/>
      <c r="B1298" s="50"/>
      <c r="C1298" s="50"/>
      <c r="D1298" s="50"/>
      <c r="E1298" s="50"/>
      <c r="F1298" s="50"/>
      <c r="G1298" s="50"/>
      <c r="H1298" s="50"/>
      <c r="I1298" s="50"/>
      <c r="J1298" s="50"/>
      <c r="K1298" s="50"/>
      <c r="L1298" s="50"/>
      <c r="M1298" s="50"/>
      <c r="N1298" s="50"/>
      <c r="O1298" s="50"/>
      <c r="P1298" s="50"/>
      <c r="Q1298" s="50"/>
      <c r="R1298" s="5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  <c r="BL1298" s="20"/>
      <c r="BM1298" s="20"/>
      <c r="BN1298" s="20"/>
      <c r="BO1298" s="20"/>
      <c r="BP1298" s="20"/>
      <c r="BQ1298" s="20"/>
      <c r="BR1298" s="20"/>
      <c r="BS1298" s="20"/>
      <c r="BT1298" s="20"/>
      <c r="BU1298" s="20"/>
      <c r="BV1298" s="20"/>
      <c r="BW1298" s="20"/>
      <c r="BX1298" s="20"/>
      <c r="BY1298" s="20"/>
      <c r="BZ1298" s="20"/>
      <c r="CA1298" s="20"/>
      <c r="CB1298" s="20"/>
      <c r="CC1298" s="20"/>
      <c r="CD1298" s="20"/>
      <c r="CE1298" s="20"/>
      <c r="CF1298" s="50"/>
      <c r="CG1298" s="50"/>
      <c r="CH1298" s="61"/>
      <c r="CI1298" s="61"/>
    </row>
    <row r="1299" spans="1:87" x14ac:dyDescent="0.45">
      <c r="A1299" s="50"/>
      <c r="B1299" s="50"/>
      <c r="C1299" s="50"/>
      <c r="D1299" s="50"/>
      <c r="E1299" s="50"/>
      <c r="F1299" s="50"/>
      <c r="G1299" s="50"/>
      <c r="H1299" s="50"/>
      <c r="I1299" s="50"/>
      <c r="J1299" s="50"/>
      <c r="K1299" s="50"/>
      <c r="L1299" s="50"/>
      <c r="M1299" s="50"/>
      <c r="N1299" s="50"/>
      <c r="O1299" s="50"/>
      <c r="P1299" s="50"/>
      <c r="Q1299" s="50"/>
      <c r="R1299" s="5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  <c r="BJ1299" s="20"/>
      <c r="BK1299" s="20"/>
      <c r="BL1299" s="20"/>
      <c r="BM1299" s="20"/>
      <c r="BN1299" s="20"/>
      <c r="BO1299" s="20"/>
      <c r="BP1299" s="20"/>
      <c r="BQ1299" s="20"/>
      <c r="BR1299" s="20"/>
      <c r="BS1299" s="20"/>
      <c r="BT1299" s="20"/>
      <c r="BU1299" s="20"/>
      <c r="BV1299" s="20"/>
      <c r="BW1299" s="20"/>
      <c r="BX1299" s="20"/>
      <c r="BY1299" s="20"/>
      <c r="BZ1299" s="20"/>
      <c r="CA1299" s="20"/>
      <c r="CB1299" s="20"/>
      <c r="CC1299" s="20"/>
      <c r="CD1299" s="20"/>
      <c r="CE1299" s="20"/>
      <c r="CF1299" s="50"/>
      <c r="CG1299" s="50"/>
      <c r="CH1299" s="61"/>
      <c r="CI1299" s="61"/>
    </row>
    <row r="1300" spans="1:87" x14ac:dyDescent="0.45">
      <c r="A1300" s="50"/>
      <c r="B1300" s="50"/>
      <c r="C1300" s="50"/>
      <c r="D1300" s="50"/>
      <c r="E1300" s="50"/>
      <c r="F1300" s="50"/>
      <c r="G1300" s="50"/>
      <c r="H1300" s="50"/>
      <c r="I1300" s="50"/>
      <c r="J1300" s="50"/>
      <c r="K1300" s="50"/>
      <c r="L1300" s="50"/>
      <c r="M1300" s="50"/>
      <c r="N1300" s="50"/>
      <c r="O1300" s="50"/>
      <c r="P1300" s="50"/>
      <c r="Q1300" s="50"/>
      <c r="R1300" s="5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  <c r="BJ1300" s="20"/>
      <c r="BK1300" s="20"/>
      <c r="BL1300" s="20"/>
      <c r="BM1300" s="20"/>
      <c r="BN1300" s="20"/>
      <c r="BO1300" s="20"/>
      <c r="BP1300" s="20"/>
      <c r="BQ1300" s="20"/>
      <c r="BR1300" s="20"/>
      <c r="BS1300" s="20"/>
      <c r="BT1300" s="20"/>
      <c r="BU1300" s="20"/>
      <c r="BV1300" s="20"/>
      <c r="BW1300" s="20"/>
      <c r="BX1300" s="20"/>
      <c r="BY1300" s="20"/>
      <c r="BZ1300" s="20"/>
      <c r="CA1300" s="20"/>
      <c r="CB1300" s="20"/>
      <c r="CC1300" s="20"/>
      <c r="CD1300" s="20"/>
      <c r="CE1300" s="20"/>
      <c r="CF1300" s="50"/>
      <c r="CG1300" s="50"/>
      <c r="CH1300" s="61"/>
      <c r="CI1300" s="61"/>
    </row>
    <row r="1301" spans="1:87" x14ac:dyDescent="0.45">
      <c r="A1301" s="50"/>
      <c r="B1301" s="50"/>
      <c r="C1301" s="50"/>
      <c r="D1301" s="50"/>
      <c r="E1301" s="50"/>
      <c r="F1301" s="50"/>
      <c r="G1301" s="50"/>
      <c r="H1301" s="50"/>
      <c r="I1301" s="50"/>
      <c r="J1301" s="50"/>
      <c r="K1301" s="50"/>
      <c r="L1301" s="50"/>
      <c r="M1301" s="50"/>
      <c r="N1301" s="50"/>
      <c r="O1301" s="50"/>
      <c r="P1301" s="50"/>
      <c r="Q1301" s="50"/>
      <c r="R1301" s="5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  <c r="BL1301" s="20"/>
      <c r="BM1301" s="20"/>
      <c r="BN1301" s="20"/>
      <c r="BO1301" s="20"/>
      <c r="BP1301" s="20"/>
      <c r="BQ1301" s="20"/>
      <c r="BR1301" s="20"/>
      <c r="BS1301" s="20"/>
      <c r="BT1301" s="20"/>
      <c r="BU1301" s="20"/>
      <c r="BV1301" s="20"/>
      <c r="BW1301" s="20"/>
      <c r="BX1301" s="20"/>
      <c r="BY1301" s="20"/>
      <c r="BZ1301" s="20"/>
      <c r="CA1301" s="20"/>
      <c r="CB1301" s="20"/>
      <c r="CC1301" s="20"/>
      <c r="CD1301" s="20"/>
      <c r="CE1301" s="20"/>
      <c r="CF1301" s="50"/>
      <c r="CG1301" s="50"/>
      <c r="CH1301" s="61"/>
      <c r="CI1301" s="61"/>
    </row>
    <row r="1302" spans="1:87" x14ac:dyDescent="0.45">
      <c r="A1302" s="50"/>
      <c r="B1302" s="50"/>
      <c r="C1302" s="50"/>
      <c r="D1302" s="50"/>
      <c r="E1302" s="50"/>
      <c r="F1302" s="50"/>
      <c r="G1302" s="50"/>
      <c r="H1302" s="50"/>
      <c r="I1302" s="50"/>
      <c r="J1302" s="50"/>
      <c r="K1302" s="50"/>
      <c r="L1302" s="50"/>
      <c r="M1302" s="50"/>
      <c r="N1302" s="50"/>
      <c r="O1302" s="50"/>
      <c r="P1302" s="50"/>
      <c r="Q1302" s="50"/>
      <c r="R1302" s="5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  <c r="BJ1302" s="20"/>
      <c r="BK1302" s="20"/>
      <c r="BL1302" s="20"/>
      <c r="BM1302" s="20"/>
      <c r="BN1302" s="20"/>
      <c r="BO1302" s="20"/>
      <c r="BP1302" s="20"/>
      <c r="BQ1302" s="20"/>
      <c r="BR1302" s="20"/>
      <c r="BS1302" s="20"/>
      <c r="BT1302" s="20"/>
      <c r="BU1302" s="20"/>
      <c r="BV1302" s="20"/>
      <c r="BW1302" s="20"/>
      <c r="BX1302" s="20"/>
      <c r="BY1302" s="20"/>
      <c r="BZ1302" s="20"/>
      <c r="CA1302" s="20"/>
      <c r="CB1302" s="20"/>
      <c r="CC1302" s="20"/>
      <c r="CD1302" s="20"/>
      <c r="CE1302" s="20"/>
      <c r="CF1302" s="50"/>
      <c r="CG1302" s="50"/>
      <c r="CH1302" s="61"/>
      <c r="CI1302" s="61"/>
    </row>
    <row r="1303" spans="1:87" x14ac:dyDescent="0.45">
      <c r="A1303" s="50"/>
      <c r="B1303" s="50"/>
      <c r="C1303" s="50"/>
      <c r="D1303" s="50"/>
      <c r="E1303" s="50"/>
      <c r="F1303" s="50"/>
      <c r="G1303" s="50"/>
      <c r="H1303" s="50"/>
      <c r="I1303" s="50"/>
      <c r="J1303" s="50"/>
      <c r="K1303" s="50"/>
      <c r="L1303" s="50"/>
      <c r="M1303" s="50"/>
      <c r="N1303" s="50"/>
      <c r="O1303" s="50"/>
      <c r="P1303" s="50"/>
      <c r="Q1303" s="50"/>
      <c r="R1303" s="5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  <c r="BJ1303" s="20"/>
      <c r="BK1303" s="20"/>
      <c r="BL1303" s="20"/>
      <c r="BM1303" s="20"/>
      <c r="BN1303" s="20"/>
      <c r="BO1303" s="20"/>
      <c r="BP1303" s="20"/>
      <c r="BQ1303" s="20"/>
      <c r="BR1303" s="20"/>
      <c r="BS1303" s="20"/>
      <c r="BT1303" s="20"/>
      <c r="BU1303" s="20"/>
      <c r="BV1303" s="20"/>
      <c r="BW1303" s="20"/>
      <c r="BX1303" s="20"/>
      <c r="BY1303" s="20"/>
      <c r="BZ1303" s="20"/>
      <c r="CA1303" s="20"/>
      <c r="CB1303" s="20"/>
      <c r="CC1303" s="20"/>
      <c r="CD1303" s="20"/>
      <c r="CE1303" s="20"/>
      <c r="CF1303" s="50"/>
      <c r="CG1303" s="50"/>
      <c r="CH1303" s="61"/>
      <c r="CI1303" s="61"/>
    </row>
    <row r="1304" spans="1:87" x14ac:dyDescent="0.45">
      <c r="A1304" s="50"/>
      <c r="B1304" s="50"/>
      <c r="C1304" s="50"/>
      <c r="D1304" s="50"/>
      <c r="E1304" s="50"/>
      <c r="F1304" s="50"/>
      <c r="G1304" s="50"/>
      <c r="H1304" s="50"/>
      <c r="I1304" s="50"/>
      <c r="J1304" s="50"/>
      <c r="K1304" s="50"/>
      <c r="L1304" s="50"/>
      <c r="M1304" s="50"/>
      <c r="N1304" s="50"/>
      <c r="O1304" s="50"/>
      <c r="P1304" s="50"/>
      <c r="Q1304" s="50"/>
      <c r="R1304" s="5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  <c r="BJ1304" s="20"/>
      <c r="BK1304" s="20"/>
      <c r="BL1304" s="20"/>
      <c r="BM1304" s="20"/>
      <c r="BN1304" s="20"/>
      <c r="BO1304" s="20"/>
      <c r="BP1304" s="20"/>
      <c r="BQ1304" s="20"/>
      <c r="BR1304" s="20"/>
      <c r="BS1304" s="20"/>
      <c r="BT1304" s="20"/>
      <c r="BU1304" s="20"/>
      <c r="BV1304" s="20"/>
      <c r="BW1304" s="20"/>
      <c r="BX1304" s="20"/>
      <c r="BY1304" s="20"/>
      <c r="BZ1304" s="20"/>
      <c r="CA1304" s="20"/>
      <c r="CB1304" s="20"/>
      <c r="CC1304" s="20"/>
      <c r="CD1304" s="20"/>
      <c r="CE1304" s="20"/>
      <c r="CF1304" s="50"/>
      <c r="CG1304" s="50"/>
      <c r="CH1304" s="61"/>
      <c r="CI1304" s="61"/>
    </row>
    <row r="1305" spans="1:87" x14ac:dyDescent="0.45">
      <c r="A1305" s="50"/>
      <c r="B1305" s="50"/>
      <c r="C1305" s="50"/>
      <c r="D1305" s="50"/>
      <c r="E1305" s="50"/>
      <c r="F1305" s="50"/>
      <c r="G1305" s="50"/>
      <c r="H1305" s="50"/>
      <c r="I1305" s="50"/>
      <c r="J1305" s="50"/>
      <c r="K1305" s="50"/>
      <c r="L1305" s="50"/>
      <c r="M1305" s="50"/>
      <c r="N1305" s="50"/>
      <c r="O1305" s="50"/>
      <c r="P1305" s="50"/>
      <c r="Q1305" s="50"/>
      <c r="R1305" s="5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  <c r="BJ1305" s="20"/>
      <c r="BK1305" s="20"/>
      <c r="BL1305" s="20"/>
      <c r="BM1305" s="20"/>
      <c r="BN1305" s="20"/>
      <c r="BO1305" s="20"/>
      <c r="BP1305" s="20"/>
      <c r="BQ1305" s="20"/>
      <c r="BR1305" s="20"/>
      <c r="BS1305" s="20"/>
      <c r="BT1305" s="20"/>
      <c r="BU1305" s="20"/>
      <c r="BV1305" s="20"/>
      <c r="BW1305" s="20"/>
      <c r="BX1305" s="20"/>
      <c r="BY1305" s="20"/>
      <c r="BZ1305" s="20"/>
      <c r="CA1305" s="20"/>
      <c r="CB1305" s="20"/>
      <c r="CC1305" s="20"/>
      <c r="CD1305" s="20"/>
      <c r="CE1305" s="20"/>
      <c r="CF1305" s="50"/>
      <c r="CG1305" s="50"/>
      <c r="CH1305" s="61"/>
      <c r="CI1305" s="61"/>
    </row>
    <row r="1306" spans="1:87" x14ac:dyDescent="0.45">
      <c r="A1306" s="50"/>
      <c r="B1306" s="50"/>
      <c r="C1306" s="50"/>
      <c r="D1306" s="50"/>
      <c r="E1306" s="50"/>
      <c r="F1306" s="50"/>
      <c r="G1306" s="50"/>
      <c r="H1306" s="50"/>
      <c r="I1306" s="50"/>
      <c r="J1306" s="50"/>
      <c r="K1306" s="50"/>
      <c r="L1306" s="50"/>
      <c r="M1306" s="50"/>
      <c r="N1306" s="50"/>
      <c r="O1306" s="50"/>
      <c r="P1306" s="50"/>
      <c r="Q1306" s="50"/>
      <c r="R1306" s="5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  <c r="BJ1306" s="20"/>
      <c r="BK1306" s="20"/>
      <c r="BL1306" s="20"/>
      <c r="BM1306" s="20"/>
      <c r="BN1306" s="20"/>
      <c r="BO1306" s="20"/>
      <c r="BP1306" s="20"/>
      <c r="BQ1306" s="20"/>
      <c r="BR1306" s="20"/>
      <c r="BS1306" s="20"/>
      <c r="BT1306" s="20"/>
      <c r="BU1306" s="20"/>
      <c r="BV1306" s="20"/>
      <c r="BW1306" s="20"/>
      <c r="BX1306" s="20"/>
      <c r="BY1306" s="20"/>
      <c r="BZ1306" s="20"/>
      <c r="CA1306" s="20"/>
      <c r="CB1306" s="20"/>
      <c r="CC1306" s="20"/>
      <c r="CD1306" s="20"/>
      <c r="CE1306" s="20"/>
      <c r="CF1306" s="50"/>
      <c r="CG1306" s="50"/>
      <c r="CH1306" s="61"/>
      <c r="CI1306" s="61"/>
    </row>
    <row r="1307" spans="1:87" x14ac:dyDescent="0.45">
      <c r="A1307" s="50"/>
      <c r="B1307" s="50"/>
      <c r="C1307" s="50"/>
      <c r="D1307" s="50"/>
      <c r="E1307" s="50"/>
      <c r="F1307" s="50"/>
      <c r="G1307" s="50"/>
      <c r="H1307" s="50"/>
      <c r="I1307" s="50"/>
      <c r="J1307" s="50"/>
      <c r="K1307" s="50"/>
      <c r="L1307" s="50"/>
      <c r="M1307" s="50"/>
      <c r="N1307" s="50"/>
      <c r="O1307" s="50"/>
      <c r="P1307" s="50"/>
      <c r="Q1307" s="50"/>
      <c r="R1307" s="5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  <c r="BL1307" s="20"/>
      <c r="BM1307" s="20"/>
      <c r="BN1307" s="20"/>
      <c r="BO1307" s="20"/>
      <c r="BP1307" s="20"/>
      <c r="BQ1307" s="20"/>
      <c r="BR1307" s="20"/>
      <c r="BS1307" s="20"/>
      <c r="BT1307" s="20"/>
      <c r="BU1307" s="20"/>
      <c r="BV1307" s="20"/>
      <c r="BW1307" s="20"/>
      <c r="BX1307" s="20"/>
      <c r="BY1307" s="20"/>
      <c r="BZ1307" s="20"/>
      <c r="CA1307" s="20"/>
      <c r="CB1307" s="20"/>
      <c r="CC1307" s="20"/>
      <c r="CD1307" s="20"/>
      <c r="CE1307" s="20"/>
      <c r="CF1307" s="50"/>
      <c r="CG1307" s="50"/>
      <c r="CH1307" s="61"/>
      <c r="CI1307" s="61"/>
    </row>
    <row r="1308" spans="1:87" x14ac:dyDescent="0.45">
      <c r="A1308" s="50"/>
      <c r="B1308" s="50"/>
      <c r="C1308" s="50"/>
      <c r="D1308" s="50"/>
      <c r="E1308" s="50"/>
      <c r="F1308" s="50"/>
      <c r="G1308" s="50"/>
      <c r="H1308" s="50"/>
      <c r="I1308" s="50"/>
      <c r="J1308" s="50"/>
      <c r="K1308" s="50"/>
      <c r="L1308" s="50"/>
      <c r="M1308" s="50"/>
      <c r="N1308" s="50"/>
      <c r="O1308" s="50"/>
      <c r="P1308" s="50"/>
      <c r="Q1308" s="50"/>
      <c r="R1308" s="5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  <c r="BL1308" s="20"/>
      <c r="BM1308" s="20"/>
      <c r="BN1308" s="20"/>
      <c r="BO1308" s="20"/>
      <c r="BP1308" s="20"/>
      <c r="BQ1308" s="20"/>
      <c r="BR1308" s="20"/>
      <c r="BS1308" s="20"/>
      <c r="BT1308" s="20"/>
      <c r="BU1308" s="20"/>
      <c r="BV1308" s="20"/>
      <c r="BW1308" s="20"/>
      <c r="BX1308" s="20"/>
      <c r="BY1308" s="20"/>
      <c r="BZ1308" s="20"/>
      <c r="CA1308" s="20"/>
      <c r="CB1308" s="20"/>
      <c r="CC1308" s="20"/>
      <c r="CD1308" s="20"/>
      <c r="CE1308" s="20"/>
      <c r="CF1308" s="50"/>
      <c r="CG1308" s="50"/>
      <c r="CH1308" s="61"/>
      <c r="CI1308" s="61"/>
    </row>
    <row r="1309" spans="1:87" x14ac:dyDescent="0.45">
      <c r="A1309" s="50"/>
      <c r="B1309" s="50"/>
      <c r="C1309" s="50"/>
      <c r="D1309" s="50"/>
      <c r="E1309" s="50"/>
      <c r="F1309" s="50"/>
      <c r="G1309" s="50"/>
      <c r="H1309" s="50"/>
      <c r="I1309" s="50"/>
      <c r="J1309" s="50"/>
      <c r="K1309" s="50"/>
      <c r="L1309" s="50"/>
      <c r="M1309" s="50"/>
      <c r="N1309" s="50"/>
      <c r="O1309" s="50"/>
      <c r="P1309" s="50"/>
      <c r="Q1309" s="50"/>
      <c r="R1309" s="5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  <c r="BL1309" s="20"/>
      <c r="BM1309" s="20"/>
      <c r="BN1309" s="20"/>
      <c r="BO1309" s="20"/>
      <c r="BP1309" s="20"/>
      <c r="BQ1309" s="20"/>
      <c r="BR1309" s="20"/>
      <c r="BS1309" s="20"/>
      <c r="BT1309" s="20"/>
      <c r="BU1309" s="20"/>
      <c r="BV1309" s="20"/>
      <c r="BW1309" s="20"/>
      <c r="BX1309" s="20"/>
      <c r="BY1309" s="20"/>
      <c r="BZ1309" s="20"/>
      <c r="CA1309" s="20"/>
      <c r="CB1309" s="20"/>
      <c r="CC1309" s="20"/>
      <c r="CD1309" s="20"/>
      <c r="CE1309" s="20"/>
      <c r="CF1309" s="50"/>
      <c r="CG1309" s="50"/>
      <c r="CH1309" s="61"/>
      <c r="CI1309" s="61"/>
    </row>
    <row r="1310" spans="1:87" x14ac:dyDescent="0.45">
      <c r="A1310" s="50"/>
      <c r="B1310" s="50"/>
      <c r="C1310" s="50"/>
      <c r="D1310" s="50"/>
      <c r="E1310" s="50"/>
      <c r="F1310" s="50"/>
      <c r="G1310" s="50"/>
      <c r="H1310" s="50"/>
      <c r="I1310" s="50"/>
      <c r="J1310" s="50"/>
      <c r="K1310" s="50"/>
      <c r="L1310" s="50"/>
      <c r="M1310" s="50"/>
      <c r="N1310" s="50"/>
      <c r="O1310" s="50"/>
      <c r="P1310" s="50"/>
      <c r="Q1310" s="50"/>
      <c r="R1310" s="5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  <c r="BL1310" s="20"/>
      <c r="BM1310" s="20"/>
      <c r="BN1310" s="20"/>
      <c r="BO1310" s="20"/>
      <c r="BP1310" s="20"/>
      <c r="BQ1310" s="20"/>
      <c r="BR1310" s="20"/>
      <c r="BS1310" s="20"/>
      <c r="BT1310" s="20"/>
      <c r="BU1310" s="20"/>
      <c r="BV1310" s="20"/>
      <c r="BW1310" s="20"/>
      <c r="BX1310" s="20"/>
      <c r="BY1310" s="20"/>
      <c r="BZ1310" s="20"/>
      <c r="CA1310" s="20"/>
      <c r="CB1310" s="20"/>
      <c r="CC1310" s="20"/>
      <c r="CD1310" s="20"/>
      <c r="CE1310" s="20"/>
      <c r="CF1310" s="50"/>
      <c r="CG1310" s="50"/>
      <c r="CH1310" s="61"/>
      <c r="CI1310" s="61"/>
    </row>
    <row r="1311" spans="1:87" x14ac:dyDescent="0.45">
      <c r="A1311" s="50"/>
      <c r="B1311" s="50"/>
      <c r="C1311" s="50"/>
      <c r="D1311" s="50"/>
      <c r="E1311" s="50"/>
      <c r="F1311" s="50"/>
      <c r="G1311" s="50"/>
      <c r="H1311" s="50"/>
      <c r="I1311" s="50"/>
      <c r="J1311" s="50"/>
      <c r="K1311" s="50"/>
      <c r="L1311" s="50"/>
      <c r="M1311" s="50"/>
      <c r="N1311" s="50"/>
      <c r="O1311" s="50"/>
      <c r="P1311" s="50"/>
      <c r="Q1311" s="50"/>
      <c r="R1311" s="5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  <c r="BJ1311" s="20"/>
      <c r="BK1311" s="20"/>
      <c r="BL1311" s="20"/>
      <c r="BM1311" s="20"/>
      <c r="BN1311" s="20"/>
      <c r="BO1311" s="20"/>
      <c r="BP1311" s="20"/>
      <c r="BQ1311" s="20"/>
      <c r="BR1311" s="20"/>
      <c r="BS1311" s="20"/>
      <c r="BT1311" s="20"/>
      <c r="BU1311" s="20"/>
      <c r="BV1311" s="20"/>
      <c r="BW1311" s="20"/>
      <c r="BX1311" s="20"/>
      <c r="BY1311" s="20"/>
      <c r="BZ1311" s="20"/>
      <c r="CA1311" s="20"/>
      <c r="CB1311" s="20"/>
      <c r="CC1311" s="20"/>
      <c r="CD1311" s="20"/>
      <c r="CE1311" s="20"/>
      <c r="CF1311" s="50"/>
      <c r="CG1311" s="50"/>
      <c r="CH1311" s="61"/>
      <c r="CI1311" s="61"/>
    </row>
    <row r="1312" spans="1:87" x14ac:dyDescent="0.45">
      <c r="A1312" s="50"/>
      <c r="B1312" s="50"/>
      <c r="C1312" s="50"/>
      <c r="D1312" s="50"/>
      <c r="E1312" s="50"/>
      <c r="F1312" s="50"/>
      <c r="G1312" s="50"/>
      <c r="H1312" s="50"/>
      <c r="I1312" s="50"/>
      <c r="J1312" s="50"/>
      <c r="K1312" s="50"/>
      <c r="L1312" s="50"/>
      <c r="M1312" s="50"/>
      <c r="N1312" s="50"/>
      <c r="O1312" s="50"/>
      <c r="P1312" s="50"/>
      <c r="Q1312" s="50"/>
      <c r="R1312" s="5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  <c r="BL1312" s="20"/>
      <c r="BM1312" s="20"/>
      <c r="BN1312" s="20"/>
      <c r="BO1312" s="20"/>
      <c r="BP1312" s="20"/>
      <c r="BQ1312" s="20"/>
      <c r="BR1312" s="20"/>
      <c r="BS1312" s="20"/>
      <c r="BT1312" s="20"/>
      <c r="BU1312" s="20"/>
      <c r="BV1312" s="20"/>
      <c r="BW1312" s="20"/>
      <c r="BX1312" s="20"/>
      <c r="BY1312" s="20"/>
      <c r="BZ1312" s="20"/>
      <c r="CA1312" s="20"/>
      <c r="CB1312" s="20"/>
      <c r="CC1312" s="20"/>
      <c r="CD1312" s="20"/>
      <c r="CE1312" s="20"/>
      <c r="CF1312" s="50"/>
      <c r="CG1312" s="50"/>
      <c r="CH1312" s="61"/>
      <c r="CI1312" s="61"/>
    </row>
    <row r="1313" spans="1:87" x14ac:dyDescent="0.45">
      <c r="A1313" s="50"/>
      <c r="B1313" s="50"/>
      <c r="C1313" s="50"/>
      <c r="D1313" s="50"/>
      <c r="E1313" s="50"/>
      <c r="F1313" s="50"/>
      <c r="G1313" s="50"/>
      <c r="H1313" s="50"/>
      <c r="I1313" s="50"/>
      <c r="J1313" s="50"/>
      <c r="K1313" s="50"/>
      <c r="L1313" s="50"/>
      <c r="M1313" s="50"/>
      <c r="N1313" s="50"/>
      <c r="O1313" s="50"/>
      <c r="P1313" s="50"/>
      <c r="Q1313" s="50"/>
      <c r="R1313" s="5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  <c r="BL1313" s="20"/>
      <c r="BM1313" s="20"/>
      <c r="BN1313" s="20"/>
      <c r="BO1313" s="20"/>
      <c r="BP1313" s="20"/>
      <c r="BQ1313" s="20"/>
      <c r="BR1313" s="20"/>
      <c r="BS1313" s="20"/>
      <c r="BT1313" s="20"/>
      <c r="BU1313" s="20"/>
      <c r="BV1313" s="20"/>
      <c r="BW1313" s="20"/>
      <c r="BX1313" s="20"/>
      <c r="BY1313" s="20"/>
      <c r="BZ1313" s="20"/>
      <c r="CA1313" s="20"/>
      <c r="CB1313" s="20"/>
      <c r="CC1313" s="20"/>
      <c r="CD1313" s="20"/>
      <c r="CE1313" s="20"/>
      <c r="CF1313" s="50"/>
      <c r="CG1313" s="50"/>
      <c r="CH1313" s="61"/>
      <c r="CI1313" s="61"/>
    </row>
    <row r="1314" spans="1:87" x14ac:dyDescent="0.45">
      <c r="A1314" s="50"/>
      <c r="B1314" s="50"/>
      <c r="C1314" s="50"/>
      <c r="D1314" s="50"/>
      <c r="E1314" s="50"/>
      <c r="F1314" s="50"/>
      <c r="G1314" s="50"/>
      <c r="H1314" s="50"/>
      <c r="I1314" s="50"/>
      <c r="J1314" s="50"/>
      <c r="K1314" s="50"/>
      <c r="L1314" s="50"/>
      <c r="M1314" s="50"/>
      <c r="N1314" s="50"/>
      <c r="O1314" s="50"/>
      <c r="P1314" s="50"/>
      <c r="Q1314" s="50"/>
      <c r="R1314" s="50"/>
      <c r="AF1314" s="20"/>
      <c r="AG1314" s="20"/>
      <c r="AV1314" s="20"/>
      <c r="AX1314" s="20"/>
    </row>
    <row r="1315" spans="1:87" x14ac:dyDescent="0.45">
      <c r="A1315" s="50"/>
      <c r="B1315" s="50"/>
      <c r="C1315" s="50"/>
      <c r="D1315" s="50"/>
      <c r="E1315" s="50"/>
      <c r="F1315" s="50"/>
      <c r="G1315" s="50"/>
      <c r="H1315" s="50"/>
      <c r="I1315" s="50"/>
      <c r="J1315" s="50"/>
      <c r="K1315" s="50"/>
      <c r="L1315" s="50"/>
      <c r="M1315" s="50"/>
      <c r="N1315" s="50"/>
      <c r="O1315" s="50"/>
      <c r="P1315" s="50"/>
      <c r="Q1315" s="50"/>
      <c r="R1315" s="50"/>
      <c r="AF1315" s="20"/>
      <c r="AG1315" s="20"/>
      <c r="AV1315" s="20"/>
      <c r="AX1315" s="20"/>
    </row>
    <row r="1316" spans="1:87" x14ac:dyDescent="0.45">
      <c r="A1316" s="50"/>
      <c r="B1316" s="50"/>
      <c r="C1316" s="50"/>
      <c r="D1316" s="50"/>
      <c r="E1316" s="50"/>
      <c r="F1316" s="50"/>
      <c r="G1316" s="50"/>
      <c r="H1316" s="50"/>
      <c r="I1316" s="50"/>
      <c r="J1316" s="50"/>
      <c r="K1316" s="50"/>
      <c r="L1316" s="50"/>
      <c r="M1316" s="50"/>
      <c r="N1316" s="50"/>
      <c r="O1316" s="50"/>
      <c r="P1316" s="50"/>
      <c r="Q1316" s="50"/>
      <c r="R1316" s="50"/>
      <c r="AF1316" s="20"/>
      <c r="AG1316" s="20"/>
      <c r="AV1316" s="20"/>
      <c r="AX1316" s="20"/>
    </row>
    <row r="1317" spans="1:87" x14ac:dyDescent="0.45">
      <c r="A1317" s="50"/>
      <c r="B1317" s="50"/>
      <c r="C1317" s="50"/>
      <c r="D1317" s="50"/>
      <c r="E1317" s="50"/>
      <c r="F1317" s="50"/>
      <c r="G1317" s="50"/>
      <c r="H1317" s="50"/>
      <c r="I1317" s="50"/>
      <c r="J1317" s="50"/>
      <c r="K1317" s="50"/>
      <c r="L1317" s="50"/>
      <c r="M1317" s="50"/>
      <c r="N1317" s="50"/>
      <c r="O1317" s="50"/>
      <c r="P1317" s="50"/>
      <c r="Q1317" s="50"/>
      <c r="R1317" s="50"/>
      <c r="AF1317" s="20"/>
      <c r="AG1317" s="20"/>
      <c r="AV1317" s="20"/>
      <c r="AX1317" s="20"/>
    </row>
    <row r="1318" spans="1:87" x14ac:dyDescent="0.45">
      <c r="A1318" s="50"/>
      <c r="B1318" s="50"/>
      <c r="C1318" s="50"/>
      <c r="D1318" s="50"/>
      <c r="E1318" s="50"/>
      <c r="F1318" s="50"/>
      <c r="G1318" s="50"/>
      <c r="H1318" s="50"/>
      <c r="I1318" s="50"/>
      <c r="J1318" s="50"/>
      <c r="K1318" s="50"/>
      <c r="L1318" s="50"/>
      <c r="M1318" s="50"/>
      <c r="N1318" s="50"/>
      <c r="O1318" s="50"/>
      <c r="P1318" s="50"/>
      <c r="Q1318" s="50"/>
      <c r="R1318" s="50"/>
      <c r="AF1318" s="20"/>
      <c r="AG1318" s="20"/>
      <c r="AV1318" s="20"/>
      <c r="AX1318" s="20"/>
    </row>
    <row r="1319" spans="1:87" x14ac:dyDescent="0.45">
      <c r="A1319" s="50"/>
      <c r="B1319" s="50"/>
      <c r="C1319" s="50"/>
      <c r="D1319" s="50"/>
      <c r="E1319" s="50"/>
      <c r="F1319" s="50"/>
      <c r="G1319" s="50"/>
      <c r="H1319" s="50"/>
      <c r="I1319" s="50"/>
      <c r="J1319" s="50"/>
      <c r="K1319" s="50"/>
      <c r="L1319" s="50"/>
      <c r="M1319" s="50"/>
      <c r="N1319" s="50"/>
      <c r="O1319" s="50"/>
      <c r="P1319" s="50"/>
      <c r="Q1319" s="50"/>
      <c r="R1319" s="50"/>
      <c r="AF1319" s="20"/>
      <c r="AG1319" s="20"/>
      <c r="AV1319" s="20"/>
      <c r="AX1319" s="20"/>
    </row>
    <row r="1320" spans="1:87" x14ac:dyDescent="0.45">
      <c r="A1320" s="50"/>
      <c r="B1320" s="50"/>
      <c r="C1320" s="50"/>
      <c r="D1320" s="50"/>
      <c r="E1320" s="50"/>
      <c r="F1320" s="50"/>
      <c r="G1320" s="50"/>
      <c r="H1320" s="50"/>
      <c r="I1320" s="50"/>
      <c r="J1320" s="50"/>
      <c r="K1320" s="50"/>
      <c r="L1320" s="50"/>
      <c r="M1320" s="50"/>
      <c r="N1320" s="50"/>
      <c r="O1320" s="50"/>
      <c r="P1320" s="50"/>
      <c r="Q1320" s="50"/>
      <c r="R1320" s="50"/>
      <c r="AF1320" s="20"/>
      <c r="AG1320" s="20"/>
      <c r="AV1320" s="20"/>
      <c r="AX1320" s="20"/>
    </row>
    <row r="1321" spans="1:87" x14ac:dyDescent="0.45">
      <c r="A1321" s="50"/>
      <c r="B1321" s="50"/>
      <c r="C1321" s="50"/>
      <c r="D1321" s="50"/>
      <c r="E1321" s="50"/>
      <c r="F1321" s="50"/>
      <c r="G1321" s="50"/>
      <c r="H1321" s="50"/>
      <c r="I1321" s="50"/>
      <c r="J1321" s="50"/>
      <c r="K1321" s="50"/>
      <c r="L1321" s="50"/>
      <c r="M1321" s="50"/>
      <c r="N1321" s="50"/>
      <c r="O1321" s="50"/>
      <c r="P1321" s="50"/>
      <c r="Q1321" s="50"/>
      <c r="R1321" s="50"/>
      <c r="AF1321" s="20"/>
      <c r="AG1321" s="20"/>
      <c r="AV1321" s="20"/>
      <c r="AX1321" s="20"/>
    </row>
    <row r="1322" spans="1:87" x14ac:dyDescent="0.45">
      <c r="A1322" s="50"/>
      <c r="B1322" s="50"/>
      <c r="C1322" s="50"/>
      <c r="D1322" s="50"/>
      <c r="E1322" s="50"/>
      <c r="F1322" s="50"/>
      <c r="G1322" s="50"/>
      <c r="H1322" s="50"/>
      <c r="I1322" s="50"/>
      <c r="J1322" s="50"/>
      <c r="K1322" s="50"/>
      <c r="L1322" s="50"/>
      <c r="M1322" s="50"/>
      <c r="N1322" s="50"/>
      <c r="O1322" s="50"/>
      <c r="P1322" s="50"/>
      <c r="Q1322" s="50"/>
      <c r="R1322" s="50"/>
      <c r="AF1322" s="20"/>
      <c r="AG1322" s="20"/>
      <c r="AV1322" s="20"/>
      <c r="AX1322" s="20"/>
    </row>
    <row r="1323" spans="1:87" x14ac:dyDescent="0.45">
      <c r="A1323" s="50"/>
      <c r="B1323" s="50"/>
      <c r="C1323" s="50"/>
      <c r="D1323" s="50"/>
      <c r="E1323" s="50"/>
      <c r="F1323" s="50"/>
      <c r="G1323" s="50"/>
      <c r="H1323" s="50"/>
      <c r="I1323" s="50"/>
      <c r="J1323" s="50"/>
      <c r="K1323" s="50"/>
      <c r="L1323" s="50"/>
      <c r="M1323" s="50"/>
      <c r="N1323" s="50"/>
      <c r="O1323" s="50"/>
      <c r="P1323" s="50"/>
      <c r="Q1323" s="50"/>
      <c r="R1323" s="50"/>
      <c r="AF1323" s="20"/>
      <c r="AG1323" s="20"/>
      <c r="AV1323" s="20"/>
      <c r="AX1323" s="20"/>
    </row>
    <row r="1324" spans="1:87" x14ac:dyDescent="0.45">
      <c r="A1324" s="50"/>
      <c r="B1324" s="50"/>
      <c r="C1324" s="50"/>
      <c r="D1324" s="50"/>
      <c r="E1324" s="50"/>
      <c r="F1324" s="50"/>
      <c r="G1324" s="50"/>
      <c r="H1324" s="50"/>
      <c r="I1324" s="50"/>
      <c r="J1324" s="50"/>
      <c r="K1324" s="50"/>
      <c r="L1324" s="50"/>
      <c r="M1324" s="50"/>
      <c r="N1324" s="50"/>
      <c r="O1324" s="50"/>
      <c r="P1324" s="50"/>
      <c r="Q1324" s="50"/>
      <c r="R1324" s="50"/>
      <c r="AF1324" s="20"/>
      <c r="AG1324" s="20"/>
      <c r="AV1324" s="20"/>
      <c r="AX1324" s="20"/>
    </row>
    <row r="1325" spans="1:87" x14ac:dyDescent="0.45">
      <c r="A1325" s="50"/>
      <c r="B1325" s="50"/>
      <c r="C1325" s="50"/>
      <c r="D1325" s="50"/>
      <c r="E1325" s="50"/>
      <c r="F1325" s="50"/>
      <c r="G1325" s="50"/>
      <c r="H1325" s="50"/>
      <c r="I1325" s="50"/>
      <c r="J1325" s="50"/>
      <c r="K1325" s="50"/>
      <c r="L1325" s="50"/>
      <c r="M1325" s="50"/>
      <c r="N1325" s="50"/>
      <c r="O1325" s="50"/>
      <c r="P1325" s="50"/>
      <c r="Q1325" s="50"/>
      <c r="R1325" s="50"/>
      <c r="AF1325" s="20"/>
      <c r="AG1325" s="20"/>
      <c r="AV1325" s="20"/>
      <c r="AX1325" s="20"/>
    </row>
    <row r="1326" spans="1:87" x14ac:dyDescent="0.45">
      <c r="A1326" s="50"/>
      <c r="B1326" s="50"/>
      <c r="C1326" s="50"/>
      <c r="D1326" s="50"/>
      <c r="E1326" s="50"/>
      <c r="F1326" s="50"/>
      <c r="G1326" s="50"/>
      <c r="H1326" s="50"/>
      <c r="I1326" s="50"/>
      <c r="J1326" s="50"/>
      <c r="K1326" s="50"/>
      <c r="L1326" s="50"/>
      <c r="M1326" s="50"/>
      <c r="N1326" s="50"/>
      <c r="O1326" s="50"/>
      <c r="P1326" s="50"/>
      <c r="Q1326" s="50"/>
      <c r="R1326" s="50"/>
      <c r="AF1326" s="20"/>
      <c r="AG1326" s="20"/>
      <c r="AV1326" s="20"/>
      <c r="AX1326" s="20"/>
    </row>
    <row r="1327" spans="1:87" x14ac:dyDescent="0.45">
      <c r="A1327" s="50"/>
      <c r="B1327" s="50"/>
      <c r="C1327" s="50"/>
      <c r="D1327" s="50"/>
      <c r="E1327" s="50"/>
      <c r="F1327" s="50"/>
      <c r="G1327" s="50"/>
      <c r="H1327" s="50"/>
      <c r="I1327" s="50"/>
      <c r="J1327" s="50"/>
      <c r="K1327" s="50"/>
      <c r="L1327" s="50"/>
      <c r="M1327" s="50"/>
      <c r="N1327" s="50"/>
      <c r="O1327" s="50"/>
      <c r="P1327" s="50"/>
      <c r="Q1327" s="50"/>
      <c r="R1327" s="50"/>
      <c r="AF1327" s="20"/>
      <c r="AG1327" s="20"/>
      <c r="AV1327" s="20"/>
      <c r="AX1327" s="20"/>
    </row>
    <row r="1328" spans="1:87" x14ac:dyDescent="0.45">
      <c r="A1328" s="50"/>
      <c r="B1328" s="50"/>
      <c r="C1328" s="50"/>
      <c r="D1328" s="50"/>
      <c r="E1328" s="50"/>
      <c r="F1328" s="50"/>
      <c r="G1328" s="50"/>
      <c r="H1328" s="50"/>
      <c r="I1328" s="50"/>
      <c r="J1328" s="50"/>
      <c r="K1328" s="50"/>
      <c r="L1328" s="50"/>
      <c r="M1328" s="50"/>
      <c r="N1328" s="50"/>
      <c r="O1328" s="50"/>
      <c r="P1328" s="50"/>
      <c r="Q1328" s="50"/>
      <c r="R1328" s="50"/>
      <c r="AF1328" s="20"/>
      <c r="AG1328" s="20"/>
      <c r="AV1328" s="20"/>
      <c r="AX1328" s="20"/>
    </row>
    <row r="1329" spans="1:50" x14ac:dyDescent="0.45">
      <c r="A1329" s="50"/>
      <c r="B1329" s="50"/>
      <c r="C1329" s="50"/>
      <c r="D1329" s="50"/>
      <c r="E1329" s="50"/>
      <c r="F1329" s="50"/>
      <c r="G1329" s="50"/>
      <c r="H1329" s="50"/>
      <c r="I1329" s="50"/>
      <c r="J1329" s="50"/>
      <c r="K1329" s="50"/>
      <c r="L1329" s="50"/>
      <c r="M1329" s="50"/>
      <c r="N1329" s="50"/>
      <c r="O1329" s="50"/>
      <c r="P1329" s="50"/>
      <c r="Q1329" s="50"/>
      <c r="R1329" s="50"/>
      <c r="AF1329" s="20"/>
      <c r="AG1329" s="20"/>
      <c r="AV1329" s="20"/>
      <c r="AX1329" s="20"/>
    </row>
    <row r="1330" spans="1:50" x14ac:dyDescent="0.45">
      <c r="A1330" s="50"/>
      <c r="B1330" s="50"/>
      <c r="C1330" s="50"/>
      <c r="D1330" s="50"/>
      <c r="E1330" s="50"/>
      <c r="F1330" s="50"/>
      <c r="G1330" s="50"/>
      <c r="H1330" s="50"/>
      <c r="I1330" s="50"/>
      <c r="J1330" s="50"/>
      <c r="K1330" s="50"/>
      <c r="L1330" s="50"/>
      <c r="M1330" s="50"/>
      <c r="N1330" s="50"/>
      <c r="O1330" s="50"/>
      <c r="P1330" s="50"/>
      <c r="Q1330" s="50"/>
      <c r="R1330" s="50"/>
      <c r="AF1330" s="20"/>
      <c r="AG1330" s="20"/>
      <c r="AV1330" s="20"/>
      <c r="AX1330" s="20"/>
    </row>
    <row r="1331" spans="1:50" x14ac:dyDescent="0.45">
      <c r="A1331" s="50"/>
      <c r="B1331" s="50"/>
      <c r="C1331" s="50"/>
      <c r="D1331" s="50"/>
      <c r="E1331" s="50"/>
      <c r="F1331" s="50"/>
      <c r="G1331" s="50"/>
      <c r="H1331" s="50"/>
      <c r="I1331" s="50"/>
      <c r="J1331" s="50"/>
      <c r="K1331" s="50"/>
      <c r="L1331" s="50"/>
      <c r="M1331" s="50"/>
      <c r="N1331" s="50"/>
      <c r="O1331" s="50"/>
      <c r="P1331" s="50"/>
      <c r="Q1331" s="50"/>
      <c r="R1331" s="50"/>
      <c r="AF1331" s="20"/>
      <c r="AG1331" s="20"/>
      <c r="AV1331" s="20"/>
      <c r="AX1331" s="20"/>
    </row>
    <row r="1332" spans="1:50" x14ac:dyDescent="0.45">
      <c r="A1332" s="50"/>
      <c r="B1332" s="50"/>
      <c r="C1332" s="50"/>
      <c r="D1332" s="50"/>
      <c r="E1332" s="50"/>
      <c r="F1332" s="50"/>
      <c r="G1332" s="50"/>
      <c r="H1332" s="50"/>
      <c r="I1332" s="50"/>
      <c r="J1332" s="50"/>
      <c r="K1332" s="50"/>
      <c r="L1332" s="50"/>
      <c r="M1332" s="50"/>
      <c r="N1332" s="50"/>
      <c r="O1332" s="50"/>
      <c r="P1332" s="50"/>
      <c r="Q1332" s="50"/>
      <c r="R1332" s="50"/>
      <c r="AF1332" s="20"/>
      <c r="AG1332" s="20"/>
      <c r="AV1332" s="20"/>
      <c r="AX1332" s="20"/>
    </row>
    <row r="1333" spans="1:50" x14ac:dyDescent="0.45">
      <c r="A1333" s="50"/>
      <c r="B1333" s="50"/>
      <c r="C1333" s="50"/>
      <c r="D1333" s="50"/>
      <c r="E1333" s="50"/>
      <c r="F1333" s="50"/>
      <c r="G1333" s="50"/>
      <c r="H1333" s="50"/>
      <c r="I1333" s="50"/>
      <c r="J1333" s="50"/>
      <c r="K1333" s="50"/>
      <c r="L1333" s="50"/>
      <c r="M1333" s="50"/>
      <c r="N1333" s="50"/>
      <c r="O1333" s="50"/>
      <c r="P1333" s="50"/>
      <c r="Q1333" s="50"/>
      <c r="R1333" s="50"/>
      <c r="AF1333" s="20"/>
      <c r="AG1333" s="20"/>
      <c r="AV1333" s="20"/>
      <c r="AX1333" s="20"/>
    </row>
    <row r="1334" spans="1:50" x14ac:dyDescent="0.45">
      <c r="A1334" s="50"/>
      <c r="B1334" s="50"/>
      <c r="C1334" s="50"/>
      <c r="D1334" s="50"/>
      <c r="E1334" s="50"/>
      <c r="F1334" s="50"/>
      <c r="G1334" s="50"/>
      <c r="H1334" s="50"/>
      <c r="I1334" s="50"/>
      <c r="J1334" s="50"/>
      <c r="K1334" s="50"/>
      <c r="L1334" s="50"/>
      <c r="M1334" s="50"/>
      <c r="N1334" s="50"/>
      <c r="O1334" s="50"/>
      <c r="P1334" s="50"/>
      <c r="Q1334" s="50"/>
      <c r="R1334" s="50"/>
      <c r="AF1334" s="20"/>
      <c r="AG1334" s="20"/>
      <c r="AV1334" s="20"/>
      <c r="AX1334" s="20"/>
    </row>
    <row r="1335" spans="1:50" x14ac:dyDescent="0.45">
      <c r="A1335" s="50"/>
      <c r="B1335" s="50"/>
      <c r="C1335" s="50"/>
      <c r="D1335" s="50"/>
      <c r="E1335" s="50"/>
      <c r="F1335" s="50"/>
      <c r="G1335" s="50"/>
      <c r="H1335" s="50"/>
      <c r="I1335" s="50"/>
      <c r="J1335" s="50"/>
      <c r="K1335" s="50"/>
      <c r="L1335" s="50"/>
      <c r="M1335" s="50"/>
      <c r="N1335" s="50"/>
      <c r="O1335" s="50"/>
      <c r="P1335" s="50"/>
      <c r="Q1335" s="50"/>
      <c r="R1335" s="50"/>
      <c r="AF1335" s="20"/>
      <c r="AG1335" s="20"/>
      <c r="AV1335" s="20"/>
      <c r="AX1335" s="20"/>
    </row>
    <row r="1336" spans="1:50" x14ac:dyDescent="0.45">
      <c r="A1336" s="50"/>
      <c r="B1336" s="50"/>
      <c r="C1336" s="50"/>
      <c r="D1336" s="50"/>
      <c r="E1336" s="50"/>
      <c r="F1336" s="50"/>
      <c r="G1336" s="50"/>
      <c r="H1336" s="50"/>
      <c r="I1336" s="50"/>
      <c r="J1336" s="50"/>
      <c r="K1336" s="50"/>
      <c r="L1336" s="50"/>
      <c r="M1336" s="50"/>
      <c r="N1336" s="50"/>
      <c r="O1336" s="50"/>
      <c r="P1336" s="50"/>
      <c r="Q1336" s="50"/>
      <c r="R1336" s="50"/>
      <c r="AF1336" s="20"/>
      <c r="AG1336" s="20"/>
      <c r="AV1336" s="20"/>
      <c r="AX1336" s="20"/>
    </row>
    <row r="1337" spans="1:50" x14ac:dyDescent="0.45">
      <c r="A1337" s="50"/>
      <c r="B1337" s="50"/>
      <c r="C1337" s="50"/>
      <c r="D1337" s="50"/>
      <c r="E1337" s="50"/>
      <c r="F1337" s="50"/>
      <c r="G1337" s="50"/>
      <c r="H1337" s="50"/>
      <c r="I1337" s="50"/>
      <c r="J1337" s="50"/>
      <c r="K1337" s="50"/>
      <c r="L1337" s="50"/>
      <c r="M1337" s="50"/>
      <c r="N1337" s="50"/>
      <c r="O1337" s="50"/>
      <c r="P1337" s="50"/>
      <c r="Q1337" s="50"/>
      <c r="R1337" s="50"/>
      <c r="AF1337" s="20"/>
      <c r="AG1337" s="20"/>
      <c r="AV1337" s="20"/>
      <c r="AX1337" s="20"/>
    </row>
    <row r="1338" spans="1:50" x14ac:dyDescent="0.45">
      <c r="A1338" s="50"/>
      <c r="B1338" s="50"/>
      <c r="C1338" s="50"/>
      <c r="D1338" s="50"/>
      <c r="E1338" s="50"/>
      <c r="F1338" s="50"/>
      <c r="G1338" s="50"/>
      <c r="H1338" s="50"/>
      <c r="I1338" s="50"/>
      <c r="J1338" s="50"/>
      <c r="K1338" s="50"/>
      <c r="L1338" s="50"/>
      <c r="M1338" s="50"/>
      <c r="N1338" s="50"/>
      <c r="O1338" s="50"/>
      <c r="P1338" s="50"/>
      <c r="Q1338" s="50"/>
      <c r="R1338" s="50"/>
      <c r="AF1338" s="20"/>
      <c r="AG1338" s="20"/>
      <c r="AV1338" s="20"/>
      <c r="AX1338" s="20"/>
    </row>
    <row r="1339" spans="1:50" x14ac:dyDescent="0.45">
      <c r="A1339" s="50"/>
      <c r="B1339" s="50"/>
      <c r="C1339" s="50"/>
      <c r="D1339" s="50"/>
      <c r="E1339" s="50"/>
      <c r="F1339" s="50"/>
      <c r="G1339" s="50"/>
      <c r="H1339" s="50"/>
      <c r="I1339" s="50"/>
      <c r="J1339" s="50"/>
      <c r="K1339" s="50"/>
      <c r="L1339" s="50"/>
      <c r="M1339" s="50"/>
      <c r="N1339" s="50"/>
      <c r="O1339" s="50"/>
      <c r="P1339" s="50"/>
      <c r="Q1339" s="50"/>
      <c r="R1339" s="50"/>
      <c r="AF1339" s="20"/>
      <c r="AG1339" s="20"/>
      <c r="AV1339" s="20"/>
      <c r="AX1339" s="20"/>
    </row>
    <row r="1340" spans="1:50" x14ac:dyDescent="0.45">
      <c r="A1340" s="50"/>
      <c r="B1340" s="50"/>
      <c r="C1340" s="50"/>
      <c r="D1340" s="50"/>
      <c r="E1340" s="50"/>
      <c r="F1340" s="50"/>
      <c r="G1340" s="50"/>
      <c r="H1340" s="50"/>
      <c r="I1340" s="50"/>
      <c r="J1340" s="50"/>
      <c r="K1340" s="50"/>
      <c r="L1340" s="50"/>
      <c r="M1340" s="50"/>
      <c r="N1340" s="50"/>
      <c r="O1340" s="50"/>
      <c r="P1340" s="50"/>
      <c r="Q1340" s="50"/>
      <c r="R1340" s="50"/>
      <c r="AF1340" s="20"/>
      <c r="AG1340" s="20"/>
      <c r="AV1340" s="20"/>
      <c r="AX1340" s="20"/>
    </row>
    <row r="1341" spans="1:50" x14ac:dyDescent="0.45">
      <c r="A1341" s="50"/>
      <c r="B1341" s="50"/>
      <c r="C1341" s="50"/>
      <c r="D1341" s="50"/>
      <c r="E1341" s="50"/>
      <c r="F1341" s="50"/>
      <c r="G1341" s="50"/>
      <c r="H1341" s="50"/>
      <c r="I1341" s="50"/>
      <c r="J1341" s="50"/>
      <c r="K1341" s="50"/>
      <c r="L1341" s="50"/>
      <c r="M1341" s="50"/>
      <c r="N1341" s="50"/>
      <c r="O1341" s="50"/>
      <c r="P1341" s="50"/>
      <c r="Q1341" s="50"/>
      <c r="R1341" s="50"/>
      <c r="AF1341" s="20"/>
      <c r="AG1341" s="20"/>
      <c r="AV1341" s="20"/>
      <c r="AX1341" s="20"/>
    </row>
    <row r="1342" spans="1:50" x14ac:dyDescent="0.45">
      <c r="A1342" s="50"/>
      <c r="B1342" s="50"/>
      <c r="C1342" s="50"/>
      <c r="D1342" s="50"/>
      <c r="E1342" s="50"/>
      <c r="F1342" s="50"/>
      <c r="G1342" s="50"/>
      <c r="H1342" s="50"/>
      <c r="I1342" s="50"/>
      <c r="J1342" s="50"/>
      <c r="K1342" s="50"/>
      <c r="L1342" s="50"/>
      <c r="M1342" s="50"/>
      <c r="N1342" s="50"/>
      <c r="O1342" s="50"/>
      <c r="P1342" s="50"/>
      <c r="Q1342" s="50"/>
      <c r="R1342" s="50"/>
      <c r="AF1342" s="20"/>
      <c r="AG1342" s="20"/>
      <c r="AV1342" s="20"/>
      <c r="AX1342" s="20"/>
    </row>
    <row r="1343" spans="1:50" x14ac:dyDescent="0.45">
      <c r="A1343" s="50"/>
      <c r="B1343" s="50"/>
      <c r="C1343" s="50"/>
      <c r="D1343" s="50"/>
      <c r="E1343" s="50"/>
      <c r="F1343" s="50"/>
      <c r="G1343" s="50"/>
      <c r="H1343" s="50"/>
      <c r="I1343" s="50"/>
      <c r="J1343" s="50"/>
      <c r="K1343" s="50"/>
      <c r="L1343" s="50"/>
      <c r="M1343" s="50"/>
      <c r="N1343" s="50"/>
      <c r="O1343" s="50"/>
      <c r="P1343" s="50"/>
      <c r="Q1343" s="50"/>
      <c r="R1343" s="50"/>
      <c r="AF1343" s="20"/>
      <c r="AG1343" s="20"/>
      <c r="AV1343" s="20"/>
      <c r="AX1343" s="20"/>
    </row>
    <row r="1344" spans="1:50" x14ac:dyDescent="0.45">
      <c r="A1344" s="50"/>
      <c r="B1344" s="50"/>
      <c r="C1344" s="50"/>
      <c r="D1344" s="50"/>
      <c r="E1344" s="50"/>
      <c r="F1344" s="50"/>
      <c r="G1344" s="50"/>
      <c r="H1344" s="50"/>
      <c r="I1344" s="50"/>
      <c r="J1344" s="50"/>
      <c r="K1344" s="50"/>
      <c r="L1344" s="50"/>
      <c r="M1344" s="50"/>
      <c r="N1344" s="50"/>
      <c r="O1344" s="50"/>
      <c r="P1344" s="50"/>
      <c r="Q1344" s="50"/>
      <c r="R1344" s="50"/>
      <c r="AF1344" s="20"/>
      <c r="AG1344" s="20"/>
      <c r="AV1344" s="20"/>
      <c r="AX1344" s="20"/>
    </row>
    <row r="1345" spans="1:50" x14ac:dyDescent="0.45">
      <c r="A1345" s="50"/>
      <c r="B1345" s="50"/>
      <c r="C1345" s="50"/>
      <c r="D1345" s="50"/>
      <c r="E1345" s="50"/>
      <c r="F1345" s="50"/>
      <c r="G1345" s="50"/>
      <c r="H1345" s="50"/>
      <c r="I1345" s="50"/>
      <c r="J1345" s="50"/>
      <c r="K1345" s="50"/>
      <c r="L1345" s="50"/>
      <c r="M1345" s="50"/>
      <c r="N1345" s="50"/>
      <c r="O1345" s="50"/>
      <c r="P1345" s="50"/>
      <c r="Q1345" s="50"/>
      <c r="R1345" s="50"/>
      <c r="AF1345" s="20"/>
      <c r="AG1345" s="20"/>
      <c r="AV1345" s="20"/>
      <c r="AX1345" s="20"/>
    </row>
    <row r="1346" spans="1:50" x14ac:dyDescent="0.45">
      <c r="A1346" s="50"/>
      <c r="B1346" s="50"/>
      <c r="C1346" s="50"/>
      <c r="D1346" s="50"/>
      <c r="E1346" s="50"/>
      <c r="F1346" s="50"/>
      <c r="G1346" s="50"/>
      <c r="H1346" s="50"/>
      <c r="I1346" s="50"/>
      <c r="J1346" s="50"/>
      <c r="K1346" s="50"/>
      <c r="L1346" s="50"/>
      <c r="M1346" s="50"/>
      <c r="N1346" s="50"/>
      <c r="O1346" s="50"/>
      <c r="P1346" s="50"/>
      <c r="Q1346" s="50"/>
      <c r="R1346" s="50"/>
      <c r="AF1346" s="20"/>
      <c r="AG1346" s="20"/>
      <c r="AV1346" s="20"/>
      <c r="AX1346" s="20"/>
    </row>
    <row r="1347" spans="1:50" x14ac:dyDescent="0.45">
      <c r="A1347" s="50"/>
      <c r="B1347" s="50"/>
      <c r="C1347" s="50"/>
      <c r="D1347" s="50"/>
      <c r="E1347" s="50"/>
      <c r="F1347" s="50"/>
      <c r="G1347" s="50"/>
      <c r="H1347" s="50"/>
      <c r="I1347" s="50"/>
      <c r="J1347" s="50"/>
      <c r="K1347" s="50"/>
      <c r="L1347" s="50"/>
      <c r="M1347" s="50"/>
      <c r="N1347" s="50"/>
      <c r="O1347" s="50"/>
      <c r="P1347" s="50"/>
      <c r="Q1347" s="50"/>
      <c r="R1347" s="50"/>
      <c r="AF1347" s="20"/>
      <c r="AG1347" s="20"/>
      <c r="AV1347" s="20"/>
      <c r="AX1347" s="20"/>
    </row>
    <row r="1348" spans="1:50" x14ac:dyDescent="0.45">
      <c r="A1348" s="50"/>
      <c r="B1348" s="50"/>
      <c r="C1348" s="50"/>
      <c r="D1348" s="50"/>
      <c r="E1348" s="50"/>
      <c r="F1348" s="50"/>
      <c r="G1348" s="50"/>
      <c r="H1348" s="50"/>
      <c r="I1348" s="50"/>
      <c r="J1348" s="50"/>
      <c r="K1348" s="50"/>
      <c r="L1348" s="50"/>
      <c r="M1348" s="50"/>
      <c r="N1348" s="50"/>
      <c r="O1348" s="50"/>
      <c r="P1348" s="50"/>
      <c r="Q1348" s="50"/>
      <c r="R1348" s="50"/>
      <c r="AF1348" s="20"/>
      <c r="AG1348" s="20"/>
      <c r="AV1348" s="20"/>
      <c r="AX1348" s="20"/>
    </row>
    <row r="1349" spans="1:50" x14ac:dyDescent="0.45">
      <c r="A1349" s="50"/>
      <c r="B1349" s="50"/>
      <c r="C1349" s="50"/>
      <c r="D1349" s="50"/>
      <c r="E1349" s="50"/>
      <c r="F1349" s="50"/>
      <c r="G1349" s="50"/>
      <c r="H1349" s="50"/>
      <c r="I1349" s="50"/>
      <c r="J1349" s="50"/>
      <c r="K1349" s="50"/>
      <c r="L1349" s="50"/>
      <c r="M1349" s="50"/>
      <c r="N1349" s="50"/>
      <c r="O1349" s="50"/>
      <c r="P1349" s="50"/>
      <c r="Q1349" s="50"/>
      <c r="R1349" s="50"/>
      <c r="AF1349" s="20"/>
      <c r="AG1349" s="20"/>
      <c r="AV1349" s="20"/>
      <c r="AX1349" s="20"/>
    </row>
    <row r="1350" spans="1:50" x14ac:dyDescent="0.45">
      <c r="A1350" s="50"/>
      <c r="B1350" s="50"/>
      <c r="C1350" s="50"/>
      <c r="D1350" s="50"/>
      <c r="E1350" s="50"/>
      <c r="F1350" s="50"/>
      <c r="G1350" s="50"/>
      <c r="H1350" s="50"/>
      <c r="I1350" s="50"/>
      <c r="J1350" s="50"/>
      <c r="K1350" s="50"/>
      <c r="L1350" s="50"/>
      <c r="M1350" s="50"/>
      <c r="N1350" s="50"/>
      <c r="O1350" s="50"/>
      <c r="P1350" s="50"/>
      <c r="Q1350" s="50"/>
      <c r="R1350" s="50"/>
      <c r="AF1350" s="20"/>
      <c r="AG1350" s="20"/>
      <c r="AV1350" s="20"/>
      <c r="AX1350" s="20"/>
    </row>
    <row r="1351" spans="1:50" x14ac:dyDescent="0.45">
      <c r="A1351" s="50"/>
      <c r="B1351" s="50"/>
      <c r="C1351" s="50"/>
      <c r="D1351" s="50"/>
      <c r="E1351" s="50"/>
      <c r="F1351" s="50"/>
      <c r="G1351" s="50"/>
      <c r="H1351" s="50"/>
      <c r="I1351" s="50"/>
      <c r="J1351" s="50"/>
      <c r="K1351" s="50"/>
      <c r="L1351" s="50"/>
      <c r="M1351" s="50"/>
      <c r="N1351" s="50"/>
      <c r="O1351" s="50"/>
      <c r="P1351" s="50"/>
      <c r="Q1351" s="50"/>
      <c r="R1351" s="50"/>
      <c r="AF1351" s="20"/>
      <c r="AG1351" s="20"/>
      <c r="AV1351" s="20"/>
      <c r="AX1351" s="20"/>
    </row>
    <row r="1352" spans="1:50" x14ac:dyDescent="0.45">
      <c r="A1352" s="50"/>
      <c r="B1352" s="50"/>
      <c r="C1352" s="50"/>
      <c r="D1352" s="50"/>
      <c r="E1352" s="50"/>
      <c r="F1352" s="50"/>
      <c r="G1352" s="50"/>
      <c r="H1352" s="50"/>
      <c r="I1352" s="50"/>
      <c r="J1352" s="50"/>
      <c r="K1352" s="50"/>
      <c r="L1352" s="50"/>
      <c r="M1352" s="50"/>
      <c r="N1352" s="50"/>
      <c r="O1352" s="50"/>
      <c r="P1352" s="50"/>
      <c r="Q1352" s="50"/>
      <c r="R1352" s="50"/>
      <c r="AF1352" s="20"/>
      <c r="AG1352" s="20"/>
      <c r="AV1352" s="20"/>
      <c r="AX1352" s="20"/>
    </row>
    <row r="1353" spans="1:50" x14ac:dyDescent="0.45">
      <c r="A1353" s="50"/>
      <c r="B1353" s="50"/>
      <c r="C1353" s="50"/>
      <c r="D1353" s="50"/>
      <c r="E1353" s="50"/>
      <c r="F1353" s="50"/>
      <c r="G1353" s="50"/>
      <c r="H1353" s="50"/>
      <c r="I1353" s="50"/>
      <c r="J1353" s="50"/>
      <c r="K1353" s="50"/>
      <c r="L1353" s="50"/>
      <c r="M1353" s="50"/>
      <c r="N1353" s="50"/>
      <c r="O1353" s="50"/>
      <c r="P1353" s="50"/>
      <c r="Q1353" s="50"/>
      <c r="R1353" s="50"/>
      <c r="AF1353" s="20"/>
      <c r="AG1353" s="20"/>
      <c r="AV1353" s="20"/>
      <c r="AX1353" s="20"/>
    </row>
    <row r="1354" spans="1:50" x14ac:dyDescent="0.45">
      <c r="A1354" s="50"/>
      <c r="B1354" s="50"/>
      <c r="C1354" s="50"/>
      <c r="D1354" s="50"/>
      <c r="E1354" s="50"/>
      <c r="F1354" s="50"/>
      <c r="G1354" s="50"/>
      <c r="H1354" s="50"/>
      <c r="I1354" s="50"/>
      <c r="J1354" s="50"/>
      <c r="K1354" s="50"/>
      <c r="L1354" s="50"/>
      <c r="M1354" s="50"/>
      <c r="N1354" s="50"/>
      <c r="O1354" s="50"/>
      <c r="P1354" s="50"/>
      <c r="Q1354" s="50"/>
      <c r="R1354" s="50"/>
      <c r="AF1354" s="20"/>
      <c r="AG1354" s="20"/>
      <c r="AV1354" s="20"/>
      <c r="AX1354" s="20"/>
    </row>
    <row r="1355" spans="1:50" x14ac:dyDescent="0.45">
      <c r="A1355" s="50"/>
      <c r="B1355" s="50"/>
      <c r="C1355" s="50"/>
      <c r="D1355" s="50"/>
      <c r="E1355" s="50"/>
      <c r="F1355" s="50"/>
      <c r="G1355" s="50"/>
      <c r="H1355" s="50"/>
      <c r="I1355" s="50"/>
      <c r="J1355" s="50"/>
      <c r="K1355" s="50"/>
      <c r="L1355" s="50"/>
      <c r="M1355" s="50"/>
      <c r="N1355" s="50"/>
      <c r="O1355" s="50"/>
      <c r="P1355" s="50"/>
      <c r="Q1355" s="50"/>
      <c r="R1355" s="50"/>
      <c r="AF1355" s="20"/>
      <c r="AG1355" s="20"/>
      <c r="AV1355" s="20"/>
      <c r="AX1355" s="20"/>
    </row>
    <row r="1356" spans="1:50" x14ac:dyDescent="0.45">
      <c r="A1356" s="50"/>
      <c r="B1356" s="50"/>
      <c r="C1356" s="50"/>
      <c r="D1356" s="50"/>
      <c r="E1356" s="50"/>
      <c r="F1356" s="50"/>
      <c r="G1356" s="50"/>
      <c r="H1356" s="50"/>
      <c r="I1356" s="50"/>
      <c r="J1356" s="50"/>
      <c r="K1356" s="50"/>
      <c r="L1356" s="50"/>
      <c r="M1356" s="50"/>
      <c r="N1356" s="50"/>
      <c r="O1356" s="50"/>
      <c r="P1356" s="50"/>
      <c r="Q1356" s="50"/>
      <c r="R1356" s="50"/>
      <c r="AF1356" s="20"/>
      <c r="AG1356" s="20"/>
      <c r="AV1356" s="20"/>
      <c r="AX1356" s="20"/>
    </row>
    <row r="1357" spans="1:50" x14ac:dyDescent="0.45">
      <c r="A1357" s="50"/>
      <c r="B1357" s="50"/>
      <c r="C1357" s="50"/>
      <c r="D1357" s="50"/>
      <c r="E1357" s="50"/>
      <c r="F1357" s="50"/>
      <c r="G1357" s="50"/>
      <c r="H1357" s="50"/>
      <c r="I1357" s="50"/>
      <c r="J1357" s="50"/>
      <c r="K1357" s="50"/>
      <c r="L1357" s="50"/>
      <c r="M1357" s="50"/>
      <c r="N1357" s="50"/>
      <c r="O1357" s="50"/>
      <c r="P1357" s="50"/>
      <c r="Q1357" s="50"/>
      <c r="R1357" s="50"/>
      <c r="AF1357" s="20"/>
      <c r="AG1357" s="20"/>
      <c r="AV1357" s="20"/>
      <c r="AX1357" s="20"/>
    </row>
    <row r="1358" spans="1:50" x14ac:dyDescent="0.45">
      <c r="A1358" s="50"/>
      <c r="B1358" s="50"/>
      <c r="C1358" s="50"/>
      <c r="D1358" s="50"/>
      <c r="E1358" s="50"/>
      <c r="F1358" s="50"/>
      <c r="G1358" s="50"/>
      <c r="H1358" s="50"/>
      <c r="I1358" s="50"/>
      <c r="J1358" s="50"/>
      <c r="K1358" s="50"/>
      <c r="L1358" s="50"/>
      <c r="M1358" s="50"/>
      <c r="N1358" s="50"/>
      <c r="O1358" s="50"/>
      <c r="P1358" s="50"/>
      <c r="Q1358" s="50"/>
      <c r="R1358" s="50"/>
      <c r="AF1358" s="20"/>
      <c r="AG1358" s="20"/>
      <c r="AV1358" s="20"/>
      <c r="AX1358" s="20"/>
    </row>
    <row r="1359" spans="1:50" x14ac:dyDescent="0.45">
      <c r="A1359" s="50"/>
      <c r="B1359" s="50"/>
      <c r="C1359" s="50"/>
      <c r="D1359" s="50"/>
      <c r="E1359" s="50"/>
      <c r="F1359" s="50"/>
      <c r="G1359" s="50"/>
      <c r="H1359" s="50"/>
      <c r="I1359" s="50"/>
      <c r="J1359" s="50"/>
      <c r="K1359" s="50"/>
      <c r="L1359" s="50"/>
      <c r="M1359" s="50"/>
      <c r="N1359" s="50"/>
      <c r="O1359" s="50"/>
      <c r="P1359" s="50"/>
      <c r="Q1359" s="50"/>
      <c r="R1359" s="50"/>
      <c r="AF1359" s="20"/>
      <c r="AG1359" s="20"/>
      <c r="AV1359" s="20"/>
      <c r="AX1359" s="20"/>
    </row>
    <row r="1360" spans="1:50" x14ac:dyDescent="0.45">
      <c r="A1360" s="50"/>
      <c r="B1360" s="50"/>
      <c r="C1360" s="50"/>
      <c r="D1360" s="50"/>
      <c r="E1360" s="50"/>
      <c r="F1360" s="50"/>
      <c r="G1360" s="50"/>
      <c r="H1360" s="50"/>
      <c r="I1360" s="50"/>
      <c r="J1360" s="50"/>
      <c r="K1360" s="50"/>
      <c r="L1360" s="50"/>
      <c r="M1360" s="50"/>
      <c r="N1360" s="50"/>
      <c r="O1360" s="50"/>
      <c r="P1360" s="50"/>
      <c r="Q1360" s="50"/>
      <c r="R1360" s="50"/>
      <c r="AF1360" s="20"/>
      <c r="AG1360" s="20"/>
      <c r="AV1360" s="20"/>
      <c r="AX1360" s="20"/>
    </row>
    <row r="1361" spans="1:50" x14ac:dyDescent="0.45">
      <c r="A1361" s="50"/>
      <c r="B1361" s="50"/>
      <c r="C1361" s="50"/>
      <c r="D1361" s="50"/>
      <c r="E1361" s="50"/>
      <c r="F1361" s="50"/>
      <c r="G1361" s="50"/>
      <c r="H1361" s="50"/>
      <c r="I1361" s="50"/>
      <c r="J1361" s="50"/>
      <c r="K1361" s="50"/>
      <c r="L1361" s="50"/>
      <c r="M1361" s="50"/>
      <c r="N1361" s="50"/>
      <c r="O1361" s="50"/>
      <c r="P1361" s="50"/>
      <c r="Q1361" s="50"/>
      <c r="R1361" s="50"/>
      <c r="AF1361" s="20"/>
      <c r="AG1361" s="20"/>
      <c r="AV1361" s="20"/>
      <c r="AX1361" s="20"/>
    </row>
    <row r="1362" spans="1:50" x14ac:dyDescent="0.45">
      <c r="A1362" s="50"/>
      <c r="B1362" s="50"/>
      <c r="C1362" s="50"/>
      <c r="D1362" s="50"/>
      <c r="E1362" s="50"/>
      <c r="F1362" s="50"/>
      <c r="G1362" s="50"/>
      <c r="H1362" s="50"/>
      <c r="I1362" s="50"/>
      <c r="J1362" s="50"/>
      <c r="K1362" s="50"/>
      <c r="L1362" s="50"/>
      <c r="M1362" s="50"/>
      <c r="N1362" s="50"/>
      <c r="O1362" s="50"/>
      <c r="P1362" s="50"/>
      <c r="Q1362" s="50"/>
      <c r="R1362" s="50"/>
      <c r="AF1362" s="20"/>
      <c r="AG1362" s="20"/>
      <c r="AV1362" s="20"/>
      <c r="AX1362" s="20"/>
    </row>
    <row r="1363" spans="1:50" x14ac:dyDescent="0.45">
      <c r="A1363" s="50"/>
      <c r="B1363" s="50"/>
      <c r="C1363" s="50"/>
      <c r="D1363" s="50"/>
      <c r="E1363" s="50"/>
      <c r="F1363" s="50"/>
      <c r="G1363" s="50"/>
      <c r="H1363" s="50"/>
      <c r="I1363" s="50"/>
      <c r="J1363" s="50"/>
      <c r="K1363" s="50"/>
      <c r="L1363" s="50"/>
      <c r="M1363" s="50"/>
      <c r="N1363" s="50"/>
      <c r="O1363" s="50"/>
      <c r="P1363" s="50"/>
      <c r="Q1363" s="50"/>
      <c r="R1363" s="50"/>
      <c r="AF1363" s="20"/>
      <c r="AG1363" s="20"/>
      <c r="AV1363" s="20"/>
      <c r="AX1363" s="2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9705F-88B9-4444-979E-E155B016A550}">
  <sheetPr codeName="Sheet3">
    <tabColor theme="7" tint="0.79998168889431442"/>
  </sheetPr>
  <dimension ref="A1:O363"/>
  <sheetViews>
    <sheetView workbookViewId="0">
      <selection activeCell="F1" sqref="F1"/>
    </sheetView>
  </sheetViews>
  <sheetFormatPr defaultRowHeight="14.25" x14ac:dyDescent="0.45"/>
  <cols>
    <col min="1" max="1" width="4.9296875" bestFit="1" customWidth="1"/>
    <col min="2" max="2" width="20.06640625" bestFit="1" customWidth="1"/>
    <col min="3" max="3" width="6.6640625" bestFit="1" customWidth="1"/>
    <col min="4" max="4" width="4.6640625" bestFit="1" customWidth="1"/>
    <col min="5" max="5" width="3.73046875" bestFit="1" customWidth="1"/>
    <col min="6" max="6" width="7.19921875" style="25" bestFit="1" customWidth="1"/>
    <col min="7" max="7" width="8.265625" bestFit="1" customWidth="1"/>
    <col min="8" max="8" width="7" bestFit="1" customWidth="1"/>
    <col min="9" max="9" width="6.86328125" bestFit="1" customWidth="1"/>
    <col min="10" max="10" width="6.59765625" bestFit="1" customWidth="1"/>
    <col min="11" max="11" width="6.53125" bestFit="1" customWidth="1"/>
    <col min="12" max="12" width="25.9296875" bestFit="1" customWidth="1"/>
    <col min="13" max="13" width="25.3984375" bestFit="1" customWidth="1"/>
    <col min="14" max="14" width="25.265625" bestFit="1" customWidth="1"/>
    <col min="15" max="15" width="14.19921875" bestFit="1" customWidth="1"/>
  </cols>
  <sheetData>
    <row r="1" spans="1:15" x14ac:dyDescent="0.45">
      <c r="A1" s="3" t="s">
        <v>0</v>
      </c>
      <c r="B1" s="3" t="s">
        <v>1</v>
      </c>
      <c r="C1" s="3" t="s">
        <v>2</v>
      </c>
      <c r="D1" s="3" t="s">
        <v>815</v>
      </c>
      <c r="E1" s="3" t="s">
        <v>816</v>
      </c>
      <c r="F1" s="24" t="s">
        <v>902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</row>
    <row r="2" spans="1:15" x14ac:dyDescent="0.45">
      <c r="A2">
        <v>1</v>
      </c>
      <c r="B2" t="s">
        <v>12</v>
      </c>
      <c r="C2" t="s">
        <v>21</v>
      </c>
      <c r="D2">
        <v>19</v>
      </c>
      <c r="E2">
        <v>2</v>
      </c>
      <c r="F2" s="25">
        <v>0.90476190476190499</v>
      </c>
      <c r="G2">
        <v>33.909999999999997</v>
      </c>
      <c r="H2">
        <v>118.6</v>
      </c>
      <c r="I2">
        <v>84.7</v>
      </c>
      <c r="J2">
        <v>63.3</v>
      </c>
      <c r="K2">
        <v>-7.0000000000000001E-3</v>
      </c>
      <c r="L2">
        <v>5.33</v>
      </c>
      <c r="M2">
        <v>109.1</v>
      </c>
      <c r="N2">
        <v>103.8</v>
      </c>
      <c r="O2">
        <v>-1.42</v>
      </c>
    </row>
    <row r="3" spans="1:15" x14ac:dyDescent="0.45">
      <c r="A3">
        <v>2</v>
      </c>
      <c r="B3" t="s">
        <v>23</v>
      </c>
      <c r="C3" t="s">
        <v>24</v>
      </c>
      <c r="D3">
        <v>20</v>
      </c>
      <c r="E3">
        <v>2</v>
      </c>
      <c r="F3" s="25">
        <v>0.90909090909090895</v>
      </c>
      <c r="G3">
        <v>30.39</v>
      </c>
      <c r="H3">
        <v>126.1</v>
      </c>
      <c r="I3">
        <v>95.7</v>
      </c>
      <c r="J3">
        <v>68.099999999999994</v>
      </c>
      <c r="K3">
        <v>0.06</v>
      </c>
      <c r="L3">
        <v>11.92</v>
      </c>
      <c r="M3">
        <v>113</v>
      </c>
      <c r="N3">
        <v>101</v>
      </c>
      <c r="O3">
        <v>9.89</v>
      </c>
    </row>
    <row r="4" spans="1:15" x14ac:dyDescent="0.45">
      <c r="A4">
        <v>3</v>
      </c>
      <c r="B4" t="s">
        <v>14</v>
      </c>
      <c r="C4" t="s">
        <v>15</v>
      </c>
      <c r="D4">
        <v>19</v>
      </c>
      <c r="E4">
        <v>2</v>
      </c>
      <c r="F4" s="25">
        <v>0.90476190476190499</v>
      </c>
      <c r="G4">
        <v>27.8</v>
      </c>
      <c r="H4">
        <v>123.8</v>
      </c>
      <c r="I4">
        <v>96</v>
      </c>
      <c r="J4">
        <v>64.8</v>
      </c>
      <c r="K4">
        <v>4.5999999999999999E-2</v>
      </c>
      <c r="L4">
        <v>5.57</v>
      </c>
      <c r="M4">
        <v>108.8</v>
      </c>
      <c r="N4">
        <v>103.3</v>
      </c>
      <c r="O4">
        <v>-3.45</v>
      </c>
    </row>
    <row r="5" spans="1:15" x14ac:dyDescent="0.45">
      <c r="A5">
        <v>4</v>
      </c>
      <c r="B5" t="s">
        <v>25</v>
      </c>
      <c r="C5" t="s">
        <v>19</v>
      </c>
      <c r="D5">
        <v>16</v>
      </c>
      <c r="E5">
        <v>5</v>
      </c>
      <c r="F5" s="25">
        <v>0.76190476190476197</v>
      </c>
      <c r="G5">
        <v>27.06</v>
      </c>
      <c r="H5">
        <v>121.5</v>
      </c>
      <c r="I5">
        <v>94.4</v>
      </c>
      <c r="J5">
        <v>73.2</v>
      </c>
      <c r="K5">
        <v>-4.1000000000000002E-2</v>
      </c>
      <c r="L5">
        <v>9.73</v>
      </c>
      <c r="M5">
        <v>112.2</v>
      </c>
      <c r="N5">
        <v>102.5</v>
      </c>
      <c r="O5">
        <v>9.39</v>
      </c>
    </row>
    <row r="6" spans="1:15" x14ac:dyDescent="0.45">
      <c r="A6">
        <v>5</v>
      </c>
      <c r="B6" t="s">
        <v>37</v>
      </c>
      <c r="C6" t="s">
        <v>17</v>
      </c>
      <c r="D6">
        <v>17</v>
      </c>
      <c r="E6">
        <v>4</v>
      </c>
      <c r="F6" s="25">
        <v>0.80952380952380998</v>
      </c>
      <c r="G6">
        <v>26.27</v>
      </c>
      <c r="H6">
        <v>118.1</v>
      </c>
      <c r="I6">
        <v>91.9</v>
      </c>
      <c r="J6">
        <v>70.099999999999994</v>
      </c>
      <c r="K6">
        <v>-9.8000000000000004E-2</v>
      </c>
      <c r="L6">
        <v>4.24</v>
      </c>
      <c r="M6">
        <v>108.3</v>
      </c>
      <c r="N6">
        <v>104.1</v>
      </c>
      <c r="O6">
        <v>0.66</v>
      </c>
    </row>
    <row r="7" spans="1:15" x14ac:dyDescent="0.45">
      <c r="A7">
        <v>6</v>
      </c>
      <c r="B7" t="s">
        <v>16</v>
      </c>
      <c r="C7" t="s">
        <v>17</v>
      </c>
      <c r="D7">
        <v>15</v>
      </c>
      <c r="E7">
        <v>5</v>
      </c>
      <c r="F7" s="25">
        <v>0.75</v>
      </c>
      <c r="G7">
        <v>26.02</v>
      </c>
      <c r="H7">
        <v>117.1</v>
      </c>
      <c r="I7">
        <v>91</v>
      </c>
      <c r="J7">
        <v>69.3</v>
      </c>
      <c r="K7">
        <v>-7.1999999999999995E-2</v>
      </c>
      <c r="L7">
        <v>9.99</v>
      </c>
      <c r="M7">
        <v>112.4</v>
      </c>
      <c r="N7">
        <v>102.4</v>
      </c>
      <c r="O7">
        <v>7.46</v>
      </c>
    </row>
    <row r="8" spans="1:15" x14ac:dyDescent="0.45">
      <c r="A8">
        <v>7</v>
      </c>
      <c r="B8" t="s">
        <v>45</v>
      </c>
      <c r="C8" t="s">
        <v>29</v>
      </c>
      <c r="D8">
        <v>17</v>
      </c>
      <c r="E8">
        <v>4</v>
      </c>
      <c r="F8" s="25">
        <v>0.80952380952380998</v>
      </c>
      <c r="G8">
        <v>25.34</v>
      </c>
      <c r="H8">
        <v>118</v>
      </c>
      <c r="I8">
        <v>92.7</v>
      </c>
      <c r="J8">
        <v>70.900000000000006</v>
      </c>
      <c r="K8">
        <v>-4.7E-2</v>
      </c>
      <c r="L8">
        <v>8.85</v>
      </c>
      <c r="M8">
        <v>110.8</v>
      </c>
      <c r="N8">
        <v>101.9</v>
      </c>
      <c r="O8">
        <v>6.29</v>
      </c>
    </row>
    <row r="9" spans="1:15" x14ac:dyDescent="0.45">
      <c r="A9">
        <v>8</v>
      </c>
      <c r="B9" t="s">
        <v>26</v>
      </c>
      <c r="C9" t="s">
        <v>17</v>
      </c>
      <c r="D9">
        <v>15</v>
      </c>
      <c r="E9">
        <v>6</v>
      </c>
      <c r="F9" s="25">
        <v>0.71428571428571397</v>
      </c>
      <c r="G9">
        <v>25.06</v>
      </c>
      <c r="H9">
        <v>125.6</v>
      </c>
      <c r="I9">
        <v>100.5</v>
      </c>
      <c r="J9">
        <v>72</v>
      </c>
      <c r="K9">
        <v>-3.4000000000000002E-2</v>
      </c>
      <c r="L9">
        <v>10.29</v>
      </c>
      <c r="M9">
        <v>112.4</v>
      </c>
      <c r="N9">
        <v>102.1</v>
      </c>
      <c r="O9">
        <v>8.1300000000000008</v>
      </c>
    </row>
    <row r="10" spans="1:15" x14ac:dyDescent="0.45">
      <c r="A10">
        <v>9</v>
      </c>
      <c r="B10" t="s">
        <v>111</v>
      </c>
      <c r="C10" t="s">
        <v>21</v>
      </c>
      <c r="D10">
        <v>15</v>
      </c>
      <c r="E10">
        <v>5</v>
      </c>
      <c r="F10" s="25">
        <v>0.75</v>
      </c>
      <c r="G10">
        <v>24</v>
      </c>
      <c r="H10">
        <v>120.2</v>
      </c>
      <c r="I10">
        <v>96.2</v>
      </c>
      <c r="J10">
        <v>68.900000000000006</v>
      </c>
      <c r="K10">
        <v>-6.6000000000000003E-2</v>
      </c>
      <c r="L10">
        <v>3.83</v>
      </c>
      <c r="M10">
        <v>108.2</v>
      </c>
      <c r="N10">
        <v>104.4</v>
      </c>
      <c r="O10">
        <v>-5.53</v>
      </c>
    </row>
    <row r="11" spans="1:15" x14ac:dyDescent="0.45">
      <c r="A11">
        <v>10</v>
      </c>
      <c r="B11" t="s">
        <v>49</v>
      </c>
      <c r="C11" t="s">
        <v>24</v>
      </c>
      <c r="D11">
        <v>16</v>
      </c>
      <c r="E11">
        <v>5</v>
      </c>
      <c r="F11" s="25">
        <v>0.76190476190476197</v>
      </c>
      <c r="G11">
        <v>23.98</v>
      </c>
      <c r="H11">
        <v>121.6</v>
      </c>
      <c r="I11">
        <v>97.6</v>
      </c>
      <c r="J11">
        <v>69.900000000000006</v>
      </c>
      <c r="K11">
        <v>-6.9000000000000006E-2</v>
      </c>
      <c r="L11">
        <v>6.36</v>
      </c>
      <c r="M11">
        <v>108.9</v>
      </c>
      <c r="N11">
        <v>102.6</v>
      </c>
      <c r="O11">
        <v>-2.0699999999999998</v>
      </c>
    </row>
    <row r="12" spans="1:15" x14ac:dyDescent="0.45">
      <c r="A12">
        <v>11</v>
      </c>
      <c r="B12" t="s">
        <v>61</v>
      </c>
      <c r="C12" t="s">
        <v>24</v>
      </c>
      <c r="D12">
        <v>16</v>
      </c>
      <c r="E12">
        <v>5</v>
      </c>
      <c r="F12" s="25">
        <v>0.76190476190476197</v>
      </c>
      <c r="G12">
        <v>22.82</v>
      </c>
      <c r="H12">
        <v>121</v>
      </c>
      <c r="I12">
        <v>98.2</v>
      </c>
      <c r="J12">
        <v>64.900000000000006</v>
      </c>
      <c r="K12">
        <v>1.7000000000000001E-2</v>
      </c>
      <c r="L12">
        <v>10.43</v>
      </c>
      <c r="M12">
        <v>111.5</v>
      </c>
      <c r="N12">
        <v>101.1</v>
      </c>
      <c r="O12">
        <v>6.22</v>
      </c>
    </row>
    <row r="13" spans="1:15" x14ac:dyDescent="0.45">
      <c r="A13">
        <v>12</v>
      </c>
      <c r="B13" t="s">
        <v>35</v>
      </c>
      <c r="C13" t="s">
        <v>29</v>
      </c>
      <c r="D13">
        <v>16</v>
      </c>
      <c r="E13">
        <v>4</v>
      </c>
      <c r="F13" s="25">
        <v>0.8</v>
      </c>
      <c r="G13">
        <v>22.54</v>
      </c>
      <c r="H13">
        <v>120.1</v>
      </c>
      <c r="I13">
        <v>97.5</v>
      </c>
      <c r="J13">
        <v>67.8</v>
      </c>
      <c r="K13">
        <v>-4.8000000000000001E-2</v>
      </c>
      <c r="L13">
        <v>4.01</v>
      </c>
      <c r="M13">
        <v>108.1</v>
      </c>
      <c r="N13">
        <v>104</v>
      </c>
      <c r="O13">
        <v>-1.03</v>
      </c>
    </row>
    <row r="14" spans="1:15" x14ac:dyDescent="0.45">
      <c r="A14">
        <v>13</v>
      </c>
      <c r="B14" t="s">
        <v>72</v>
      </c>
      <c r="C14" t="s">
        <v>21</v>
      </c>
      <c r="D14">
        <v>16</v>
      </c>
      <c r="E14">
        <v>4</v>
      </c>
      <c r="F14" s="25">
        <v>0.8</v>
      </c>
      <c r="G14">
        <v>22.23</v>
      </c>
      <c r="H14">
        <v>115</v>
      </c>
      <c r="I14">
        <v>92.8</v>
      </c>
      <c r="J14">
        <v>68.900000000000006</v>
      </c>
      <c r="K14">
        <v>-2E-3</v>
      </c>
      <c r="L14">
        <v>1.8</v>
      </c>
      <c r="M14">
        <v>106.4</v>
      </c>
      <c r="N14">
        <v>104.6</v>
      </c>
      <c r="O14">
        <v>-7.54</v>
      </c>
    </row>
    <row r="15" spans="1:15" x14ac:dyDescent="0.45">
      <c r="A15">
        <v>14</v>
      </c>
      <c r="B15" t="s">
        <v>42</v>
      </c>
      <c r="C15" t="s">
        <v>15</v>
      </c>
      <c r="D15">
        <v>16</v>
      </c>
      <c r="E15">
        <v>5</v>
      </c>
      <c r="F15" s="25">
        <v>0.76190476190476197</v>
      </c>
      <c r="G15">
        <v>21.98</v>
      </c>
      <c r="H15">
        <v>117.1</v>
      </c>
      <c r="I15">
        <v>95.1</v>
      </c>
      <c r="J15">
        <v>69.8</v>
      </c>
      <c r="K15">
        <v>4.0000000000000001E-3</v>
      </c>
      <c r="L15">
        <v>9.6999999999999993</v>
      </c>
      <c r="M15">
        <v>111.5</v>
      </c>
      <c r="N15">
        <v>101.8</v>
      </c>
      <c r="O15">
        <v>7.3</v>
      </c>
    </row>
    <row r="16" spans="1:15" x14ac:dyDescent="0.45">
      <c r="A16">
        <v>15</v>
      </c>
      <c r="B16" t="s">
        <v>20</v>
      </c>
      <c r="C16" t="s">
        <v>21</v>
      </c>
      <c r="D16">
        <v>17</v>
      </c>
      <c r="E16">
        <v>4</v>
      </c>
      <c r="F16" s="25">
        <v>0.80952380952380998</v>
      </c>
      <c r="G16">
        <v>21.5</v>
      </c>
      <c r="H16">
        <v>117.6</v>
      </c>
      <c r="I16">
        <v>96.1</v>
      </c>
      <c r="J16">
        <v>69.099999999999994</v>
      </c>
      <c r="K16">
        <v>3.2000000000000001E-2</v>
      </c>
      <c r="L16">
        <v>8.1</v>
      </c>
      <c r="M16">
        <v>109.2</v>
      </c>
      <c r="N16">
        <v>101.1</v>
      </c>
      <c r="O16">
        <v>4.07</v>
      </c>
    </row>
    <row r="17" spans="1:15" x14ac:dyDescent="0.45">
      <c r="A17">
        <v>16</v>
      </c>
      <c r="B17" t="s">
        <v>34</v>
      </c>
      <c r="C17" t="s">
        <v>21</v>
      </c>
      <c r="D17">
        <v>15</v>
      </c>
      <c r="E17">
        <v>5</v>
      </c>
      <c r="F17" s="25">
        <v>0.75</v>
      </c>
      <c r="G17">
        <v>21.44</v>
      </c>
      <c r="H17">
        <v>122.8</v>
      </c>
      <c r="I17">
        <v>101.3</v>
      </c>
      <c r="J17">
        <v>66.2</v>
      </c>
      <c r="K17">
        <v>2E-3</v>
      </c>
      <c r="L17">
        <v>8.11</v>
      </c>
      <c r="M17">
        <v>109.9</v>
      </c>
      <c r="N17">
        <v>101.8</v>
      </c>
      <c r="O17">
        <v>1.75</v>
      </c>
    </row>
    <row r="18" spans="1:15" x14ac:dyDescent="0.45">
      <c r="A18">
        <v>17</v>
      </c>
      <c r="B18" t="s">
        <v>63</v>
      </c>
      <c r="C18" t="s">
        <v>24</v>
      </c>
      <c r="D18">
        <v>13</v>
      </c>
      <c r="E18">
        <v>8</v>
      </c>
      <c r="F18" s="25">
        <v>0.61904761904761896</v>
      </c>
      <c r="G18">
        <v>21.25</v>
      </c>
      <c r="H18">
        <v>117.1</v>
      </c>
      <c r="I18">
        <v>95.8</v>
      </c>
      <c r="J18">
        <v>65.8</v>
      </c>
      <c r="K18">
        <v>-9.4E-2</v>
      </c>
      <c r="L18">
        <v>9.0500000000000007</v>
      </c>
      <c r="M18">
        <v>112.1</v>
      </c>
      <c r="N18">
        <v>103.1</v>
      </c>
      <c r="O18">
        <v>3.08</v>
      </c>
    </row>
    <row r="19" spans="1:15" x14ac:dyDescent="0.45">
      <c r="A19">
        <v>18</v>
      </c>
      <c r="B19" t="s">
        <v>44</v>
      </c>
      <c r="C19" t="s">
        <v>15</v>
      </c>
      <c r="D19">
        <v>16</v>
      </c>
      <c r="E19">
        <v>6</v>
      </c>
      <c r="F19" s="25">
        <v>0.72727272727272696</v>
      </c>
      <c r="G19">
        <v>20.49</v>
      </c>
      <c r="H19">
        <v>117.2</v>
      </c>
      <c r="I19">
        <v>96.7</v>
      </c>
      <c r="J19">
        <v>67</v>
      </c>
      <c r="K19">
        <v>-2E-3</v>
      </c>
      <c r="L19">
        <v>7.11</v>
      </c>
      <c r="M19">
        <v>110.5</v>
      </c>
      <c r="N19">
        <v>103.4</v>
      </c>
      <c r="O19">
        <v>3.34</v>
      </c>
    </row>
    <row r="20" spans="1:15" x14ac:dyDescent="0.45">
      <c r="A20">
        <v>19</v>
      </c>
      <c r="B20" t="s">
        <v>30</v>
      </c>
      <c r="C20" t="s">
        <v>31</v>
      </c>
      <c r="D20">
        <v>16</v>
      </c>
      <c r="E20">
        <v>5</v>
      </c>
      <c r="F20" s="25">
        <v>0.76190476190476197</v>
      </c>
      <c r="G20">
        <v>19.71</v>
      </c>
      <c r="H20">
        <v>117.4</v>
      </c>
      <c r="I20">
        <v>97.7</v>
      </c>
      <c r="J20">
        <v>70.599999999999994</v>
      </c>
      <c r="K20">
        <v>-5.7000000000000002E-2</v>
      </c>
      <c r="L20">
        <v>0.83</v>
      </c>
      <c r="M20">
        <v>106.8</v>
      </c>
      <c r="N20">
        <v>105.9</v>
      </c>
      <c r="O20">
        <v>4.54</v>
      </c>
    </row>
    <row r="21" spans="1:15" x14ac:dyDescent="0.45">
      <c r="A21">
        <v>20</v>
      </c>
      <c r="B21" t="s">
        <v>76</v>
      </c>
      <c r="C21" t="s">
        <v>47</v>
      </c>
      <c r="D21">
        <v>18</v>
      </c>
      <c r="E21">
        <v>4</v>
      </c>
      <c r="F21" s="25">
        <v>0.81818181818181801</v>
      </c>
      <c r="G21">
        <v>19.46</v>
      </c>
      <c r="H21">
        <v>116.3</v>
      </c>
      <c r="I21">
        <v>96.8</v>
      </c>
      <c r="J21">
        <v>73.400000000000006</v>
      </c>
      <c r="K21">
        <v>1.4999999999999999E-2</v>
      </c>
      <c r="L21">
        <v>3.67</v>
      </c>
      <c r="M21">
        <v>108</v>
      </c>
      <c r="N21">
        <v>104.4</v>
      </c>
      <c r="O21">
        <v>-0.05</v>
      </c>
    </row>
    <row r="22" spans="1:15" x14ac:dyDescent="0.45">
      <c r="A22">
        <v>21</v>
      </c>
      <c r="B22" t="s">
        <v>52</v>
      </c>
      <c r="C22" t="s">
        <v>21</v>
      </c>
      <c r="D22">
        <v>16</v>
      </c>
      <c r="E22">
        <v>5</v>
      </c>
      <c r="F22" s="25">
        <v>0.76190476190476197</v>
      </c>
      <c r="G22">
        <v>19.190000000000001</v>
      </c>
      <c r="H22">
        <v>114.6</v>
      </c>
      <c r="I22">
        <v>95.4</v>
      </c>
      <c r="J22">
        <v>67.900000000000006</v>
      </c>
      <c r="K22">
        <v>-1.2E-2</v>
      </c>
      <c r="L22">
        <v>4.0199999999999996</v>
      </c>
      <c r="M22">
        <v>107.8</v>
      </c>
      <c r="N22">
        <v>103.8</v>
      </c>
      <c r="O22">
        <v>-5.64</v>
      </c>
    </row>
    <row r="23" spans="1:15" x14ac:dyDescent="0.45">
      <c r="A23">
        <v>22</v>
      </c>
      <c r="B23" t="s">
        <v>58</v>
      </c>
      <c r="C23" t="s">
        <v>21</v>
      </c>
      <c r="D23">
        <v>16</v>
      </c>
      <c r="E23">
        <v>5</v>
      </c>
      <c r="F23" s="25">
        <v>0.76190476190476197</v>
      </c>
      <c r="G23">
        <v>19.12</v>
      </c>
      <c r="H23">
        <v>117.9</v>
      </c>
      <c r="I23">
        <v>98.7</v>
      </c>
      <c r="J23">
        <v>70.400000000000006</v>
      </c>
      <c r="K23">
        <v>-2.7E-2</v>
      </c>
      <c r="L23">
        <v>3.76</v>
      </c>
      <c r="M23">
        <v>107.5</v>
      </c>
      <c r="N23">
        <v>103.7</v>
      </c>
      <c r="O23">
        <v>-7.48</v>
      </c>
    </row>
    <row r="24" spans="1:15" x14ac:dyDescent="0.45">
      <c r="A24">
        <v>23</v>
      </c>
      <c r="B24" t="s">
        <v>46</v>
      </c>
      <c r="C24" t="s">
        <v>47</v>
      </c>
      <c r="D24">
        <v>16</v>
      </c>
      <c r="E24">
        <v>5</v>
      </c>
      <c r="F24" s="25">
        <v>0.76190476190476197</v>
      </c>
      <c r="G24">
        <v>18.72</v>
      </c>
      <c r="H24">
        <v>114.7</v>
      </c>
      <c r="I24">
        <v>96</v>
      </c>
      <c r="J24">
        <v>67.2</v>
      </c>
      <c r="K24">
        <v>2.5000000000000001E-2</v>
      </c>
      <c r="L24">
        <v>9.3699999999999992</v>
      </c>
      <c r="M24">
        <v>111.6</v>
      </c>
      <c r="N24">
        <v>102.2</v>
      </c>
      <c r="O24">
        <v>10.31</v>
      </c>
    </row>
    <row r="25" spans="1:15" x14ac:dyDescent="0.45">
      <c r="A25">
        <v>24</v>
      </c>
      <c r="B25" t="s">
        <v>32</v>
      </c>
      <c r="C25" t="s">
        <v>17</v>
      </c>
      <c r="D25">
        <v>15</v>
      </c>
      <c r="E25">
        <v>5</v>
      </c>
      <c r="F25" s="25">
        <v>0.75</v>
      </c>
      <c r="G25">
        <v>18.72</v>
      </c>
      <c r="H25">
        <v>119.9</v>
      </c>
      <c r="I25">
        <v>101.1</v>
      </c>
      <c r="J25">
        <v>72.5</v>
      </c>
      <c r="K25">
        <v>-1.7000000000000001E-2</v>
      </c>
      <c r="L25">
        <v>5.29</v>
      </c>
      <c r="M25">
        <v>108.9</v>
      </c>
      <c r="N25">
        <v>103.6</v>
      </c>
      <c r="O25">
        <v>-1.08</v>
      </c>
    </row>
    <row r="26" spans="1:15" x14ac:dyDescent="0.45">
      <c r="A26">
        <v>25</v>
      </c>
      <c r="B26" t="s">
        <v>75</v>
      </c>
      <c r="C26" t="s">
        <v>19</v>
      </c>
      <c r="D26">
        <v>15</v>
      </c>
      <c r="E26">
        <v>6</v>
      </c>
      <c r="F26" s="25">
        <v>0.71428571428571397</v>
      </c>
      <c r="G26">
        <v>18.670000000000002</v>
      </c>
      <c r="H26">
        <v>117.7</v>
      </c>
      <c r="I26">
        <v>99</v>
      </c>
      <c r="J26">
        <v>69</v>
      </c>
      <c r="K26">
        <v>7.0000000000000001E-3</v>
      </c>
      <c r="L26">
        <v>5.07</v>
      </c>
      <c r="M26">
        <v>109.2</v>
      </c>
      <c r="N26">
        <v>104.2</v>
      </c>
      <c r="O26">
        <v>-1.5</v>
      </c>
    </row>
    <row r="27" spans="1:15" x14ac:dyDescent="0.45">
      <c r="A27">
        <v>26</v>
      </c>
      <c r="B27" t="s">
        <v>81</v>
      </c>
      <c r="C27" t="s">
        <v>82</v>
      </c>
      <c r="D27">
        <v>18</v>
      </c>
      <c r="E27">
        <v>3</v>
      </c>
      <c r="F27" s="25">
        <v>0.85714285714285698</v>
      </c>
      <c r="G27">
        <v>18.37</v>
      </c>
      <c r="H27">
        <v>118.8</v>
      </c>
      <c r="I27">
        <v>100.5</v>
      </c>
      <c r="J27">
        <v>63.4</v>
      </c>
      <c r="K27">
        <v>6.2E-2</v>
      </c>
      <c r="L27">
        <v>4.3499999999999996</v>
      </c>
      <c r="M27">
        <v>108</v>
      </c>
      <c r="N27">
        <v>103.7</v>
      </c>
      <c r="O27">
        <v>6.27</v>
      </c>
    </row>
    <row r="28" spans="1:15" x14ac:dyDescent="0.45">
      <c r="A28">
        <v>27</v>
      </c>
      <c r="B28" t="s">
        <v>51</v>
      </c>
      <c r="C28" t="s">
        <v>21</v>
      </c>
      <c r="D28">
        <v>16</v>
      </c>
      <c r="E28">
        <v>4</v>
      </c>
      <c r="F28" s="25">
        <v>0.8</v>
      </c>
      <c r="G28">
        <v>17.87</v>
      </c>
      <c r="H28">
        <v>119.1</v>
      </c>
      <c r="I28">
        <v>101.2</v>
      </c>
      <c r="J28">
        <v>66.099999999999994</v>
      </c>
      <c r="K28">
        <v>7.9000000000000001E-2</v>
      </c>
      <c r="L28">
        <v>4.47</v>
      </c>
      <c r="M28">
        <v>108.6</v>
      </c>
      <c r="N28">
        <v>104.1</v>
      </c>
      <c r="O28">
        <v>-2.69</v>
      </c>
    </row>
    <row r="29" spans="1:15" x14ac:dyDescent="0.45">
      <c r="A29">
        <v>28</v>
      </c>
      <c r="B29" t="s">
        <v>55</v>
      </c>
      <c r="C29" t="s">
        <v>13</v>
      </c>
      <c r="D29">
        <v>17</v>
      </c>
      <c r="E29">
        <v>4</v>
      </c>
      <c r="F29" s="25">
        <v>0.80952380952380998</v>
      </c>
      <c r="G29">
        <v>17.739999999999998</v>
      </c>
      <c r="H29">
        <v>119.3</v>
      </c>
      <c r="I29">
        <v>101.5</v>
      </c>
      <c r="J29">
        <v>67.599999999999994</v>
      </c>
      <c r="K29">
        <v>2.8000000000000001E-2</v>
      </c>
      <c r="L29">
        <v>3.81</v>
      </c>
      <c r="M29">
        <v>109</v>
      </c>
      <c r="N29">
        <v>105.2</v>
      </c>
      <c r="O29">
        <v>5.69</v>
      </c>
    </row>
    <row r="30" spans="1:15" x14ac:dyDescent="0.45">
      <c r="A30">
        <v>29</v>
      </c>
      <c r="B30" t="s">
        <v>59</v>
      </c>
      <c r="C30" t="s">
        <v>47</v>
      </c>
      <c r="D30">
        <v>19</v>
      </c>
      <c r="E30">
        <v>2</v>
      </c>
      <c r="F30" s="25">
        <v>0.90476190476190499</v>
      </c>
      <c r="G30">
        <v>17.309999999999999</v>
      </c>
      <c r="H30">
        <v>115.9</v>
      </c>
      <c r="I30">
        <v>98.6</v>
      </c>
      <c r="J30">
        <v>69.5</v>
      </c>
      <c r="K30">
        <v>7.2999999999999995E-2</v>
      </c>
      <c r="L30">
        <v>3.5</v>
      </c>
      <c r="M30">
        <v>108.6</v>
      </c>
      <c r="N30">
        <v>105.1</v>
      </c>
      <c r="O30">
        <v>1.98</v>
      </c>
    </row>
    <row r="31" spans="1:15" x14ac:dyDescent="0.45">
      <c r="A31">
        <v>30</v>
      </c>
      <c r="B31" t="s">
        <v>36</v>
      </c>
      <c r="C31" t="s">
        <v>31</v>
      </c>
      <c r="D31">
        <v>17</v>
      </c>
      <c r="E31">
        <v>6</v>
      </c>
      <c r="F31" s="25">
        <v>0.73913043478260898</v>
      </c>
      <c r="G31">
        <v>17.16</v>
      </c>
      <c r="H31">
        <v>112.5</v>
      </c>
      <c r="I31">
        <v>95.3</v>
      </c>
      <c r="J31">
        <v>62.6</v>
      </c>
      <c r="K31">
        <v>3.0000000000000001E-3</v>
      </c>
      <c r="L31">
        <v>2.56</v>
      </c>
      <c r="M31">
        <v>107.8</v>
      </c>
      <c r="N31">
        <v>105.2</v>
      </c>
      <c r="O31">
        <v>4.5999999999999996</v>
      </c>
    </row>
    <row r="32" spans="1:15" x14ac:dyDescent="0.45">
      <c r="A32">
        <v>31</v>
      </c>
      <c r="B32" t="s">
        <v>78</v>
      </c>
      <c r="C32" t="s">
        <v>29</v>
      </c>
      <c r="D32">
        <v>14</v>
      </c>
      <c r="E32">
        <v>6</v>
      </c>
      <c r="F32" s="25">
        <v>0.7</v>
      </c>
      <c r="G32">
        <v>16.989999999999998</v>
      </c>
      <c r="H32">
        <v>117.7</v>
      </c>
      <c r="I32">
        <v>100.7</v>
      </c>
      <c r="J32">
        <v>66.900000000000006</v>
      </c>
      <c r="K32">
        <v>-3.0000000000000001E-3</v>
      </c>
      <c r="L32">
        <v>8.42</v>
      </c>
      <c r="M32">
        <v>111.9</v>
      </c>
      <c r="N32">
        <v>103.4</v>
      </c>
      <c r="O32">
        <v>4.42</v>
      </c>
    </row>
    <row r="33" spans="1:15" x14ac:dyDescent="0.45">
      <c r="A33">
        <v>32</v>
      </c>
      <c r="B33" t="s">
        <v>65</v>
      </c>
      <c r="C33" t="s">
        <v>17</v>
      </c>
      <c r="D33">
        <v>15</v>
      </c>
      <c r="E33">
        <v>6</v>
      </c>
      <c r="F33" s="25">
        <v>0.71428571428571397</v>
      </c>
      <c r="G33">
        <v>16.97</v>
      </c>
      <c r="H33">
        <v>119.1</v>
      </c>
      <c r="I33">
        <v>102.1</v>
      </c>
      <c r="J33">
        <v>71.900000000000006</v>
      </c>
      <c r="K33">
        <v>2E-3</v>
      </c>
      <c r="L33">
        <v>7.07</v>
      </c>
      <c r="M33">
        <v>109.4</v>
      </c>
      <c r="N33">
        <v>102.4</v>
      </c>
      <c r="O33">
        <v>1.36</v>
      </c>
    </row>
    <row r="34" spans="1:15" x14ac:dyDescent="0.45">
      <c r="A34">
        <v>33</v>
      </c>
      <c r="B34" t="s">
        <v>60</v>
      </c>
      <c r="C34" t="s">
        <v>17</v>
      </c>
      <c r="D34">
        <v>14</v>
      </c>
      <c r="E34">
        <v>7</v>
      </c>
      <c r="F34" s="25">
        <v>0.66666666666666696</v>
      </c>
      <c r="G34">
        <v>16.96</v>
      </c>
      <c r="H34">
        <v>112.7</v>
      </c>
      <c r="I34">
        <v>95.8</v>
      </c>
      <c r="J34">
        <v>67.5</v>
      </c>
      <c r="K34">
        <v>-0.06</v>
      </c>
      <c r="L34">
        <v>7.22</v>
      </c>
      <c r="M34">
        <v>110.1</v>
      </c>
      <c r="N34">
        <v>102.9</v>
      </c>
      <c r="O34">
        <v>0.08</v>
      </c>
    </row>
    <row r="35" spans="1:15" x14ac:dyDescent="0.45">
      <c r="A35">
        <v>34</v>
      </c>
      <c r="B35" t="s">
        <v>89</v>
      </c>
      <c r="C35" t="s">
        <v>21</v>
      </c>
      <c r="D35">
        <v>14</v>
      </c>
      <c r="E35">
        <v>7</v>
      </c>
      <c r="F35" s="25">
        <v>0.66666666666666696</v>
      </c>
      <c r="G35">
        <v>16.87</v>
      </c>
      <c r="H35">
        <v>112.3</v>
      </c>
      <c r="I35">
        <v>95.4</v>
      </c>
      <c r="J35">
        <v>67.7</v>
      </c>
      <c r="K35">
        <v>-9.0999999999999998E-2</v>
      </c>
      <c r="L35">
        <v>3.73</v>
      </c>
      <c r="M35">
        <v>108.3</v>
      </c>
      <c r="N35">
        <v>104.6</v>
      </c>
      <c r="O35">
        <v>-4.5199999999999996</v>
      </c>
    </row>
    <row r="36" spans="1:15" x14ac:dyDescent="0.45">
      <c r="A36">
        <v>35</v>
      </c>
      <c r="B36" t="s">
        <v>22</v>
      </c>
      <c r="C36" t="s">
        <v>21</v>
      </c>
      <c r="D36">
        <v>14</v>
      </c>
      <c r="E36">
        <v>7</v>
      </c>
      <c r="F36" s="25">
        <v>0.66666666666666696</v>
      </c>
      <c r="G36">
        <v>16.82</v>
      </c>
      <c r="H36">
        <v>117.5</v>
      </c>
      <c r="I36">
        <v>100.7</v>
      </c>
      <c r="J36">
        <v>66.8</v>
      </c>
      <c r="K36">
        <v>-3.1E-2</v>
      </c>
      <c r="L36">
        <v>4.84</v>
      </c>
      <c r="M36">
        <v>108</v>
      </c>
      <c r="N36">
        <v>103.1</v>
      </c>
      <c r="O36">
        <v>-4.68</v>
      </c>
    </row>
    <row r="37" spans="1:15" x14ac:dyDescent="0.45">
      <c r="A37">
        <v>36</v>
      </c>
      <c r="B37" t="s">
        <v>91</v>
      </c>
      <c r="C37" t="s">
        <v>15</v>
      </c>
      <c r="D37">
        <v>13</v>
      </c>
      <c r="E37">
        <v>8</v>
      </c>
      <c r="F37" s="25">
        <v>0.61904761904761896</v>
      </c>
      <c r="G37">
        <v>16.62</v>
      </c>
      <c r="H37">
        <v>115.5</v>
      </c>
      <c r="I37">
        <v>98.9</v>
      </c>
      <c r="J37">
        <v>69.400000000000006</v>
      </c>
      <c r="K37">
        <v>-4.5999999999999999E-2</v>
      </c>
      <c r="L37">
        <v>9.3699999999999992</v>
      </c>
      <c r="M37">
        <v>111.7</v>
      </c>
      <c r="N37">
        <v>102.3</v>
      </c>
      <c r="O37">
        <v>0.69</v>
      </c>
    </row>
    <row r="38" spans="1:15" x14ac:dyDescent="0.45">
      <c r="A38">
        <v>37</v>
      </c>
      <c r="B38" t="s">
        <v>127</v>
      </c>
      <c r="C38" t="s">
        <v>47</v>
      </c>
      <c r="D38">
        <v>16</v>
      </c>
      <c r="E38">
        <v>5</v>
      </c>
      <c r="F38" s="25">
        <v>0.76190476190476197</v>
      </c>
      <c r="G38">
        <v>16.440000000000001</v>
      </c>
      <c r="H38">
        <v>117.5</v>
      </c>
      <c r="I38">
        <v>101</v>
      </c>
      <c r="J38">
        <v>66.3</v>
      </c>
      <c r="K38">
        <v>-0.01</v>
      </c>
      <c r="L38">
        <v>7.93</v>
      </c>
      <c r="M38">
        <v>112</v>
      </c>
      <c r="N38">
        <v>104</v>
      </c>
      <c r="O38">
        <v>5.45</v>
      </c>
    </row>
    <row r="39" spans="1:15" x14ac:dyDescent="0.45">
      <c r="A39">
        <v>38</v>
      </c>
      <c r="B39" t="s">
        <v>154</v>
      </c>
      <c r="C39" t="s">
        <v>114</v>
      </c>
      <c r="D39">
        <v>19</v>
      </c>
      <c r="E39">
        <v>3</v>
      </c>
      <c r="F39" s="25">
        <v>0.86363636363636398</v>
      </c>
      <c r="G39">
        <v>16.3</v>
      </c>
      <c r="H39">
        <v>119.5</v>
      </c>
      <c r="I39">
        <v>103.2</v>
      </c>
      <c r="J39">
        <v>70.400000000000006</v>
      </c>
      <c r="K39">
        <v>7.2999999999999995E-2</v>
      </c>
      <c r="L39">
        <v>1.05</v>
      </c>
      <c r="M39">
        <v>107.5</v>
      </c>
      <c r="N39">
        <v>106.4</v>
      </c>
      <c r="O39">
        <v>-3.8</v>
      </c>
    </row>
    <row r="40" spans="1:15" x14ac:dyDescent="0.45">
      <c r="A40">
        <v>39</v>
      </c>
      <c r="B40" t="s">
        <v>41</v>
      </c>
      <c r="C40" t="s">
        <v>15</v>
      </c>
      <c r="D40">
        <v>11</v>
      </c>
      <c r="E40">
        <v>10</v>
      </c>
      <c r="F40" s="25">
        <v>0.52380952380952395</v>
      </c>
      <c r="G40">
        <v>16.170000000000002</v>
      </c>
      <c r="H40">
        <v>114.7</v>
      </c>
      <c r="I40">
        <v>98.5</v>
      </c>
      <c r="J40">
        <v>70.8</v>
      </c>
      <c r="K40">
        <v>-5.5E-2</v>
      </c>
      <c r="L40">
        <v>11.14</v>
      </c>
      <c r="M40">
        <v>112.4</v>
      </c>
      <c r="N40">
        <v>101.3</v>
      </c>
      <c r="O40">
        <v>4.63</v>
      </c>
    </row>
    <row r="41" spans="1:15" x14ac:dyDescent="0.45">
      <c r="A41">
        <v>40</v>
      </c>
      <c r="B41" t="s">
        <v>64</v>
      </c>
      <c r="C41" t="s">
        <v>19</v>
      </c>
      <c r="D41">
        <v>14</v>
      </c>
      <c r="E41">
        <v>7</v>
      </c>
      <c r="F41" s="25">
        <v>0.66666666666666696</v>
      </c>
      <c r="G41">
        <v>16.11</v>
      </c>
      <c r="H41">
        <v>116.3</v>
      </c>
      <c r="I41">
        <v>100.1</v>
      </c>
      <c r="J41">
        <v>70</v>
      </c>
      <c r="K41">
        <v>2.5000000000000001E-2</v>
      </c>
      <c r="L41">
        <v>8.7200000000000006</v>
      </c>
      <c r="M41">
        <v>110.5</v>
      </c>
      <c r="N41">
        <v>101.8</v>
      </c>
      <c r="O41">
        <v>4.8499999999999996</v>
      </c>
    </row>
    <row r="42" spans="1:15" x14ac:dyDescent="0.45">
      <c r="A42">
        <v>41</v>
      </c>
      <c r="B42" t="s">
        <v>109</v>
      </c>
      <c r="C42" t="s">
        <v>29</v>
      </c>
      <c r="D42">
        <v>13</v>
      </c>
      <c r="E42">
        <v>7</v>
      </c>
      <c r="F42" s="25">
        <v>0.65</v>
      </c>
      <c r="G42">
        <v>15.82</v>
      </c>
      <c r="H42">
        <v>116.3</v>
      </c>
      <c r="I42">
        <v>100.5</v>
      </c>
      <c r="J42">
        <v>68.599999999999994</v>
      </c>
      <c r="K42">
        <v>-8.7999999999999995E-2</v>
      </c>
      <c r="L42">
        <v>4.6399999999999997</v>
      </c>
      <c r="M42">
        <v>108</v>
      </c>
      <c r="N42">
        <v>103.4</v>
      </c>
      <c r="O42">
        <v>-3.05</v>
      </c>
    </row>
    <row r="43" spans="1:15" x14ac:dyDescent="0.45">
      <c r="A43">
        <v>42</v>
      </c>
      <c r="B43" t="s">
        <v>70</v>
      </c>
      <c r="C43" t="s">
        <v>15</v>
      </c>
      <c r="D43">
        <v>11</v>
      </c>
      <c r="E43">
        <v>10</v>
      </c>
      <c r="F43" s="25">
        <v>0.52380952380952395</v>
      </c>
      <c r="G43">
        <v>15.4</v>
      </c>
      <c r="H43">
        <v>114</v>
      </c>
      <c r="I43">
        <v>98.6</v>
      </c>
      <c r="J43">
        <v>64.7</v>
      </c>
      <c r="K43">
        <v>-9.9000000000000005E-2</v>
      </c>
      <c r="L43">
        <v>10</v>
      </c>
      <c r="M43">
        <v>111.6</v>
      </c>
      <c r="N43">
        <v>101.6</v>
      </c>
      <c r="O43">
        <v>5.71</v>
      </c>
    </row>
    <row r="44" spans="1:15" x14ac:dyDescent="0.45">
      <c r="A44">
        <v>43</v>
      </c>
      <c r="B44" t="s">
        <v>71</v>
      </c>
      <c r="C44" t="s">
        <v>24</v>
      </c>
      <c r="D44">
        <v>15</v>
      </c>
      <c r="E44">
        <v>6</v>
      </c>
      <c r="F44" s="25">
        <v>0.71428571428571397</v>
      </c>
      <c r="G44">
        <v>15.38</v>
      </c>
      <c r="H44">
        <v>117.6</v>
      </c>
      <c r="I44">
        <v>102.3</v>
      </c>
      <c r="J44">
        <v>64.3</v>
      </c>
      <c r="K44">
        <v>5.3999999999999999E-2</v>
      </c>
      <c r="L44">
        <v>6.62</v>
      </c>
      <c r="M44">
        <v>110.4</v>
      </c>
      <c r="N44">
        <v>103.8</v>
      </c>
      <c r="O44">
        <v>-7.17</v>
      </c>
    </row>
    <row r="45" spans="1:15" x14ac:dyDescent="0.45">
      <c r="A45">
        <v>44</v>
      </c>
      <c r="B45" t="s">
        <v>97</v>
      </c>
      <c r="C45" t="s">
        <v>19</v>
      </c>
      <c r="D45">
        <v>15</v>
      </c>
      <c r="E45">
        <v>6</v>
      </c>
      <c r="F45" s="25">
        <v>0.71428571428571397</v>
      </c>
      <c r="G45">
        <v>15.3</v>
      </c>
      <c r="H45">
        <v>113.7</v>
      </c>
      <c r="I45">
        <v>98.4</v>
      </c>
      <c r="J45">
        <v>65.7</v>
      </c>
      <c r="K45">
        <v>-1E-3</v>
      </c>
      <c r="L45">
        <v>4.1100000000000003</v>
      </c>
      <c r="M45">
        <v>108.6</v>
      </c>
      <c r="N45">
        <v>104.5</v>
      </c>
      <c r="O45">
        <v>-5.81</v>
      </c>
    </row>
    <row r="46" spans="1:15" x14ac:dyDescent="0.45">
      <c r="A46">
        <v>45</v>
      </c>
      <c r="B46" t="s">
        <v>234</v>
      </c>
      <c r="C46" t="s">
        <v>17</v>
      </c>
      <c r="D46">
        <v>18</v>
      </c>
      <c r="E46">
        <v>3</v>
      </c>
      <c r="F46" s="25">
        <v>0.85714285714285698</v>
      </c>
      <c r="G46">
        <v>14.87</v>
      </c>
      <c r="H46">
        <v>113.6</v>
      </c>
      <c r="I46">
        <v>98.8</v>
      </c>
      <c r="J46">
        <v>63.4</v>
      </c>
      <c r="K46">
        <v>0.113</v>
      </c>
      <c r="L46">
        <v>2.0499999999999998</v>
      </c>
      <c r="M46">
        <v>107.6</v>
      </c>
      <c r="N46">
        <v>105.5</v>
      </c>
      <c r="O46">
        <v>-6.56</v>
      </c>
    </row>
    <row r="47" spans="1:15" x14ac:dyDescent="0.45">
      <c r="A47">
        <v>46</v>
      </c>
      <c r="B47" t="s">
        <v>96</v>
      </c>
      <c r="C47" t="s">
        <v>17</v>
      </c>
      <c r="D47">
        <v>12</v>
      </c>
      <c r="E47">
        <v>8</v>
      </c>
      <c r="F47" s="25">
        <v>0.6</v>
      </c>
      <c r="G47">
        <v>14.87</v>
      </c>
      <c r="H47">
        <v>115.1</v>
      </c>
      <c r="I47">
        <v>100.2</v>
      </c>
      <c r="J47">
        <v>65.099999999999994</v>
      </c>
      <c r="K47">
        <v>-5.5E-2</v>
      </c>
      <c r="L47">
        <v>7.89</v>
      </c>
      <c r="M47">
        <v>109.9</v>
      </c>
      <c r="N47">
        <v>102</v>
      </c>
      <c r="O47">
        <v>5.0999999999999996</v>
      </c>
    </row>
    <row r="48" spans="1:15" x14ac:dyDescent="0.45">
      <c r="A48">
        <v>47</v>
      </c>
      <c r="B48" t="s">
        <v>67</v>
      </c>
      <c r="C48" t="s">
        <v>15</v>
      </c>
      <c r="D48">
        <v>14</v>
      </c>
      <c r="E48">
        <v>7</v>
      </c>
      <c r="F48" s="25">
        <v>0.66666666666666696</v>
      </c>
      <c r="G48">
        <v>14.7</v>
      </c>
      <c r="H48">
        <v>108.4</v>
      </c>
      <c r="I48">
        <v>93.7</v>
      </c>
      <c r="J48">
        <v>68.7</v>
      </c>
      <c r="K48">
        <v>-1.2999999999999999E-2</v>
      </c>
      <c r="L48">
        <v>5.34</v>
      </c>
      <c r="M48">
        <v>109.6</v>
      </c>
      <c r="N48">
        <v>104.3</v>
      </c>
      <c r="O48">
        <v>-3.05</v>
      </c>
    </row>
    <row r="49" spans="1:15" x14ac:dyDescent="0.45">
      <c r="A49">
        <v>48</v>
      </c>
      <c r="B49" t="s">
        <v>189</v>
      </c>
      <c r="C49" t="s">
        <v>13</v>
      </c>
      <c r="D49">
        <v>14</v>
      </c>
      <c r="E49">
        <v>7</v>
      </c>
      <c r="F49" s="25">
        <v>0.66666666666666696</v>
      </c>
      <c r="G49">
        <v>14.68</v>
      </c>
      <c r="H49">
        <v>111.6</v>
      </c>
      <c r="I49">
        <v>96.9</v>
      </c>
      <c r="J49">
        <v>67.7</v>
      </c>
      <c r="K49">
        <v>-0.109</v>
      </c>
      <c r="L49">
        <v>1.67</v>
      </c>
      <c r="M49">
        <v>106.5</v>
      </c>
      <c r="N49">
        <v>104.8</v>
      </c>
      <c r="O49">
        <v>0.44</v>
      </c>
    </row>
    <row r="50" spans="1:15" x14ac:dyDescent="0.45">
      <c r="A50">
        <v>49</v>
      </c>
      <c r="B50" t="s">
        <v>120</v>
      </c>
      <c r="C50" t="s">
        <v>15</v>
      </c>
      <c r="D50">
        <v>15</v>
      </c>
      <c r="E50">
        <v>7</v>
      </c>
      <c r="F50" s="25">
        <v>0.68181818181818199</v>
      </c>
      <c r="G50">
        <v>14.53</v>
      </c>
      <c r="H50">
        <v>117</v>
      </c>
      <c r="I50">
        <v>102.5</v>
      </c>
      <c r="J50">
        <v>68.8</v>
      </c>
      <c r="K50">
        <v>0.01</v>
      </c>
      <c r="L50">
        <v>8</v>
      </c>
      <c r="M50">
        <v>110.7</v>
      </c>
      <c r="N50">
        <v>102.7</v>
      </c>
      <c r="O50">
        <v>0.51</v>
      </c>
    </row>
    <row r="51" spans="1:15" x14ac:dyDescent="0.45">
      <c r="A51">
        <v>50</v>
      </c>
      <c r="B51" t="s">
        <v>66</v>
      </c>
      <c r="C51" t="s">
        <v>19</v>
      </c>
      <c r="D51">
        <v>15</v>
      </c>
      <c r="E51">
        <v>6</v>
      </c>
      <c r="F51" s="25">
        <v>0.71428571428571397</v>
      </c>
      <c r="G51">
        <v>14.47</v>
      </c>
      <c r="H51">
        <v>116.4</v>
      </c>
      <c r="I51">
        <v>101.9</v>
      </c>
      <c r="J51">
        <v>67.900000000000006</v>
      </c>
      <c r="K51">
        <v>3.1E-2</v>
      </c>
      <c r="L51">
        <v>6.37</v>
      </c>
      <c r="M51">
        <v>109.7</v>
      </c>
      <c r="N51">
        <v>103.4</v>
      </c>
      <c r="O51">
        <v>0.64</v>
      </c>
    </row>
    <row r="52" spans="1:15" x14ac:dyDescent="0.45">
      <c r="A52">
        <v>51</v>
      </c>
      <c r="B52" t="s">
        <v>100</v>
      </c>
      <c r="C52" t="s">
        <v>24</v>
      </c>
      <c r="D52">
        <v>16</v>
      </c>
      <c r="E52">
        <v>6</v>
      </c>
      <c r="F52" s="25">
        <v>0.72727272727272696</v>
      </c>
      <c r="G52">
        <v>14.46</v>
      </c>
      <c r="H52">
        <v>116.2</v>
      </c>
      <c r="I52">
        <v>101.8</v>
      </c>
      <c r="J52">
        <v>68.400000000000006</v>
      </c>
      <c r="K52">
        <v>6.6000000000000003E-2</v>
      </c>
      <c r="L52">
        <v>5.39</v>
      </c>
      <c r="M52">
        <v>108.9</v>
      </c>
      <c r="N52">
        <v>103.5</v>
      </c>
      <c r="O52">
        <v>-7.24</v>
      </c>
    </row>
    <row r="53" spans="1:15" x14ac:dyDescent="0.45">
      <c r="A53">
        <v>52</v>
      </c>
      <c r="B53" t="s">
        <v>68</v>
      </c>
      <c r="C53" t="s">
        <v>24</v>
      </c>
      <c r="D53">
        <v>13</v>
      </c>
      <c r="E53">
        <v>9</v>
      </c>
      <c r="F53" s="25">
        <v>0.59090909090909105</v>
      </c>
      <c r="G53">
        <v>14.41</v>
      </c>
      <c r="H53">
        <v>118.2</v>
      </c>
      <c r="I53">
        <v>103.8</v>
      </c>
      <c r="J53">
        <v>72.400000000000006</v>
      </c>
      <c r="K53">
        <v>-4.2000000000000003E-2</v>
      </c>
      <c r="L53">
        <v>7.46</v>
      </c>
      <c r="M53">
        <v>111</v>
      </c>
      <c r="N53">
        <v>103.5</v>
      </c>
      <c r="O53">
        <v>-2.37</v>
      </c>
    </row>
    <row r="54" spans="1:15" x14ac:dyDescent="0.45">
      <c r="A54">
        <v>53</v>
      </c>
      <c r="B54" t="s">
        <v>43</v>
      </c>
      <c r="C54" t="s">
        <v>24</v>
      </c>
      <c r="D54">
        <v>13</v>
      </c>
      <c r="E54">
        <v>8</v>
      </c>
      <c r="F54" s="25">
        <v>0.61904761904761896</v>
      </c>
      <c r="G54">
        <v>14.03</v>
      </c>
      <c r="H54">
        <v>107.1</v>
      </c>
      <c r="I54">
        <v>93.1</v>
      </c>
      <c r="J54">
        <v>65.3</v>
      </c>
      <c r="K54">
        <v>-5.2999999999999999E-2</v>
      </c>
      <c r="L54">
        <v>4.59</v>
      </c>
      <c r="M54">
        <v>109.5</v>
      </c>
      <c r="N54">
        <v>104.9</v>
      </c>
      <c r="O54">
        <v>-7.07</v>
      </c>
    </row>
    <row r="55" spans="1:15" x14ac:dyDescent="0.45">
      <c r="A55">
        <v>54</v>
      </c>
      <c r="B55" t="s">
        <v>80</v>
      </c>
      <c r="C55" t="s">
        <v>47</v>
      </c>
      <c r="D55">
        <v>15</v>
      </c>
      <c r="E55">
        <v>6</v>
      </c>
      <c r="F55" s="25">
        <v>0.71428571428571397</v>
      </c>
      <c r="G55">
        <v>13.96</v>
      </c>
      <c r="H55">
        <v>111</v>
      </c>
      <c r="I55">
        <v>97</v>
      </c>
      <c r="J55">
        <v>67.400000000000006</v>
      </c>
      <c r="K55">
        <v>4.8000000000000001E-2</v>
      </c>
      <c r="L55">
        <v>8.6999999999999993</v>
      </c>
      <c r="M55">
        <v>110.8</v>
      </c>
      <c r="N55">
        <v>102.1</v>
      </c>
      <c r="O55">
        <v>6.85</v>
      </c>
    </row>
    <row r="56" spans="1:15" x14ac:dyDescent="0.45">
      <c r="A56">
        <v>55</v>
      </c>
      <c r="B56" t="s">
        <v>110</v>
      </c>
      <c r="C56" t="s">
        <v>47</v>
      </c>
      <c r="D56">
        <v>17</v>
      </c>
      <c r="E56">
        <v>5</v>
      </c>
      <c r="F56" s="25">
        <v>0.77272727272727304</v>
      </c>
      <c r="G56">
        <v>13.83</v>
      </c>
      <c r="H56">
        <v>112.9</v>
      </c>
      <c r="I56">
        <v>99</v>
      </c>
      <c r="J56">
        <v>67.2</v>
      </c>
      <c r="K56">
        <v>0.06</v>
      </c>
      <c r="L56">
        <v>1.91</v>
      </c>
      <c r="M56">
        <v>108</v>
      </c>
      <c r="N56">
        <v>106.1</v>
      </c>
      <c r="O56">
        <v>-1.48</v>
      </c>
    </row>
    <row r="57" spans="1:15" x14ac:dyDescent="0.45">
      <c r="A57">
        <v>56</v>
      </c>
      <c r="B57" t="s">
        <v>125</v>
      </c>
      <c r="C57" t="s">
        <v>114</v>
      </c>
      <c r="D57">
        <v>18</v>
      </c>
      <c r="E57">
        <v>4</v>
      </c>
      <c r="F57" s="25">
        <v>0.81818181818181801</v>
      </c>
      <c r="G57">
        <v>13.81</v>
      </c>
      <c r="H57">
        <v>115</v>
      </c>
      <c r="I57">
        <v>101.2</v>
      </c>
      <c r="J57">
        <v>67.599999999999994</v>
      </c>
      <c r="K57">
        <v>3.5999999999999997E-2</v>
      </c>
      <c r="L57">
        <v>-1.3</v>
      </c>
      <c r="M57">
        <v>105.3</v>
      </c>
      <c r="N57">
        <v>106.6</v>
      </c>
      <c r="O57">
        <v>-2.65</v>
      </c>
    </row>
    <row r="58" spans="1:15" x14ac:dyDescent="0.45">
      <c r="A58">
        <v>57</v>
      </c>
      <c r="B58" t="s">
        <v>53</v>
      </c>
      <c r="C58" t="s">
        <v>29</v>
      </c>
      <c r="D58">
        <v>13</v>
      </c>
      <c r="E58">
        <v>8</v>
      </c>
      <c r="F58" s="25">
        <v>0.61904761904761896</v>
      </c>
      <c r="G58">
        <v>13.59</v>
      </c>
      <c r="H58">
        <v>113.5</v>
      </c>
      <c r="I58">
        <v>99.9</v>
      </c>
      <c r="J58">
        <v>67.8</v>
      </c>
      <c r="K58">
        <v>-1.2E-2</v>
      </c>
      <c r="L58">
        <v>6.8</v>
      </c>
      <c r="M58">
        <v>109.7</v>
      </c>
      <c r="N58">
        <v>102.9</v>
      </c>
      <c r="O58">
        <v>1.86</v>
      </c>
    </row>
    <row r="59" spans="1:15" x14ac:dyDescent="0.45">
      <c r="A59">
        <v>58</v>
      </c>
      <c r="B59" t="s">
        <v>79</v>
      </c>
      <c r="C59" t="s">
        <v>15</v>
      </c>
      <c r="D59">
        <v>14</v>
      </c>
      <c r="E59">
        <v>8</v>
      </c>
      <c r="F59" s="25">
        <v>0.63636363636363602</v>
      </c>
      <c r="G59">
        <v>13.18</v>
      </c>
      <c r="H59">
        <v>113.2</v>
      </c>
      <c r="I59">
        <v>100.1</v>
      </c>
      <c r="J59">
        <v>65.5</v>
      </c>
      <c r="K59">
        <v>0.02</v>
      </c>
      <c r="L59">
        <v>7.17</v>
      </c>
      <c r="M59">
        <v>110</v>
      </c>
      <c r="N59">
        <v>102.8</v>
      </c>
      <c r="O59">
        <v>-2.13</v>
      </c>
    </row>
    <row r="60" spans="1:15" x14ac:dyDescent="0.45">
      <c r="A60">
        <v>59</v>
      </c>
      <c r="B60" t="s">
        <v>140</v>
      </c>
      <c r="C60" t="s">
        <v>19</v>
      </c>
      <c r="D60">
        <v>12</v>
      </c>
      <c r="E60">
        <v>9</v>
      </c>
      <c r="F60" s="25">
        <v>0.57142857142857095</v>
      </c>
      <c r="G60">
        <v>12.94</v>
      </c>
      <c r="H60">
        <v>115.5</v>
      </c>
      <c r="I60">
        <v>102.5</v>
      </c>
      <c r="J60">
        <v>70.900000000000006</v>
      </c>
      <c r="K60">
        <v>-5.8000000000000003E-2</v>
      </c>
      <c r="L60">
        <v>8.3800000000000008</v>
      </c>
      <c r="M60">
        <v>110.8</v>
      </c>
      <c r="N60">
        <v>102.4</v>
      </c>
      <c r="O60">
        <v>5.32</v>
      </c>
    </row>
    <row r="61" spans="1:15" x14ac:dyDescent="0.45">
      <c r="A61">
        <v>60</v>
      </c>
      <c r="B61" t="s">
        <v>28</v>
      </c>
      <c r="C61" t="s">
        <v>29</v>
      </c>
      <c r="D61">
        <v>16</v>
      </c>
      <c r="E61">
        <v>5</v>
      </c>
      <c r="F61" s="25">
        <v>0.76190476190476197</v>
      </c>
      <c r="G61">
        <v>12.85</v>
      </c>
      <c r="H61">
        <v>106.8</v>
      </c>
      <c r="I61">
        <v>94</v>
      </c>
      <c r="J61">
        <v>61.1</v>
      </c>
      <c r="K61">
        <v>0.10100000000000001</v>
      </c>
      <c r="L61">
        <v>2.14</v>
      </c>
      <c r="M61">
        <v>106.9</v>
      </c>
      <c r="N61">
        <v>104.8</v>
      </c>
      <c r="O61">
        <v>-2.31</v>
      </c>
    </row>
    <row r="62" spans="1:15" x14ac:dyDescent="0.45">
      <c r="A62">
        <v>61</v>
      </c>
      <c r="B62" t="s">
        <v>93</v>
      </c>
      <c r="C62" t="s">
        <v>17</v>
      </c>
      <c r="D62">
        <v>18</v>
      </c>
      <c r="E62">
        <v>3</v>
      </c>
      <c r="F62" s="25">
        <v>0.85714285714285698</v>
      </c>
      <c r="G62">
        <v>12.81</v>
      </c>
      <c r="H62">
        <v>116.5</v>
      </c>
      <c r="I62">
        <v>103.7</v>
      </c>
      <c r="J62">
        <v>66.8</v>
      </c>
      <c r="K62">
        <v>0.17699999999999999</v>
      </c>
      <c r="L62">
        <v>3.33</v>
      </c>
      <c r="M62">
        <v>106.7</v>
      </c>
      <c r="N62">
        <v>103.4</v>
      </c>
      <c r="O62">
        <v>-2.67</v>
      </c>
    </row>
    <row r="63" spans="1:15" x14ac:dyDescent="0.45">
      <c r="A63">
        <v>62</v>
      </c>
      <c r="B63" t="s">
        <v>141</v>
      </c>
      <c r="C63" t="s">
        <v>116</v>
      </c>
      <c r="D63">
        <v>20</v>
      </c>
      <c r="E63">
        <v>2</v>
      </c>
      <c r="F63" s="25">
        <v>0.90909090909090895</v>
      </c>
      <c r="G63">
        <v>12.67</v>
      </c>
      <c r="H63">
        <v>112.5</v>
      </c>
      <c r="I63">
        <v>99.8</v>
      </c>
      <c r="J63">
        <v>68.5</v>
      </c>
      <c r="K63">
        <v>6.2E-2</v>
      </c>
      <c r="L63">
        <v>-1.61</v>
      </c>
      <c r="M63">
        <v>104.1</v>
      </c>
      <c r="N63">
        <v>105.7</v>
      </c>
      <c r="O63">
        <v>-1.59</v>
      </c>
    </row>
    <row r="64" spans="1:15" x14ac:dyDescent="0.45">
      <c r="A64">
        <v>63</v>
      </c>
      <c r="B64" t="s">
        <v>119</v>
      </c>
      <c r="C64" t="s">
        <v>31</v>
      </c>
      <c r="D64">
        <v>17</v>
      </c>
      <c r="E64">
        <v>6</v>
      </c>
      <c r="F64" s="25">
        <v>0.73913043478260898</v>
      </c>
      <c r="G64">
        <v>12.44</v>
      </c>
      <c r="H64">
        <v>110.3</v>
      </c>
      <c r="I64">
        <v>97.8</v>
      </c>
      <c r="J64">
        <v>67.599999999999994</v>
      </c>
      <c r="K64">
        <v>-4.2000000000000003E-2</v>
      </c>
      <c r="L64">
        <v>-3.16</v>
      </c>
      <c r="M64">
        <v>103.7</v>
      </c>
      <c r="N64">
        <v>106.9</v>
      </c>
      <c r="O64">
        <v>-3.06</v>
      </c>
    </row>
    <row r="65" spans="1:15" x14ac:dyDescent="0.45">
      <c r="A65">
        <v>64</v>
      </c>
      <c r="B65" t="s">
        <v>33</v>
      </c>
      <c r="C65" t="s">
        <v>24</v>
      </c>
      <c r="D65">
        <v>13</v>
      </c>
      <c r="E65">
        <v>9</v>
      </c>
      <c r="F65" s="25">
        <v>0.59090909090909105</v>
      </c>
      <c r="G65">
        <v>12.35</v>
      </c>
      <c r="H65">
        <v>116.2</v>
      </c>
      <c r="I65">
        <v>103.9</v>
      </c>
      <c r="J65">
        <v>65.2</v>
      </c>
      <c r="K65">
        <v>-3.5000000000000003E-2</v>
      </c>
      <c r="L65">
        <v>6.1</v>
      </c>
      <c r="M65">
        <v>109.7</v>
      </c>
      <c r="N65">
        <v>103.6</v>
      </c>
      <c r="O65">
        <v>-2.2599999999999998</v>
      </c>
    </row>
    <row r="66" spans="1:15" x14ac:dyDescent="0.45">
      <c r="A66">
        <v>65</v>
      </c>
      <c r="B66" t="s">
        <v>90</v>
      </c>
      <c r="C66" t="s">
        <v>29</v>
      </c>
      <c r="D66">
        <v>13</v>
      </c>
      <c r="E66">
        <v>8</v>
      </c>
      <c r="F66" s="25">
        <v>0.61904761904761896</v>
      </c>
      <c r="G66">
        <v>12.15</v>
      </c>
      <c r="H66">
        <v>112</v>
      </c>
      <c r="I66">
        <v>99.9</v>
      </c>
      <c r="J66">
        <v>66.099999999999994</v>
      </c>
      <c r="K66">
        <v>-4.3999999999999997E-2</v>
      </c>
      <c r="L66">
        <v>3.48</v>
      </c>
      <c r="M66">
        <v>108.8</v>
      </c>
      <c r="N66">
        <v>105.3</v>
      </c>
      <c r="O66">
        <v>-7.16</v>
      </c>
    </row>
    <row r="67" spans="1:15" x14ac:dyDescent="0.45">
      <c r="A67">
        <v>66</v>
      </c>
      <c r="B67" t="s">
        <v>191</v>
      </c>
      <c r="C67" t="s">
        <v>56</v>
      </c>
      <c r="D67">
        <v>16</v>
      </c>
      <c r="E67">
        <v>6</v>
      </c>
      <c r="F67" s="25">
        <v>0.72727272727272696</v>
      </c>
      <c r="G67">
        <v>12.13</v>
      </c>
      <c r="H67">
        <v>110.1</v>
      </c>
      <c r="I67">
        <v>98</v>
      </c>
      <c r="J67">
        <v>65.8</v>
      </c>
      <c r="K67">
        <v>-6.8000000000000005E-2</v>
      </c>
      <c r="L67">
        <v>1.05</v>
      </c>
      <c r="M67">
        <v>106.1</v>
      </c>
      <c r="N67">
        <v>105.1</v>
      </c>
      <c r="O67">
        <v>3.55</v>
      </c>
    </row>
    <row r="68" spans="1:15" x14ac:dyDescent="0.45">
      <c r="A68">
        <v>67</v>
      </c>
      <c r="B68" t="s">
        <v>147</v>
      </c>
      <c r="C68" t="s">
        <v>108</v>
      </c>
      <c r="D68">
        <v>15</v>
      </c>
      <c r="E68">
        <v>3</v>
      </c>
      <c r="F68" s="25">
        <v>0.83333333333333404</v>
      </c>
      <c r="G68">
        <v>11.9</v>
      </c>
      <c r="H68">
        <v>116.6</v>
      </c>
      <c r="I68">
        <v>104.7</v>
      </c>
      <c r="J68">
        <v>64.599999999999994</v>
      </c>
      <c r="K68">
        <v>4.3999999999999997E-2</v>
      </c>
      <c r="L68">
        <v>1.66</v>
      </c>
      <c r="M68">
        <v>106.7</v>
      </c>
      <c r="N68">
        <v>105</v>
      </c>
      <c r="O68">
        <v>2.4500000000000002</v>
      </c>
    </row>
    <row r="69" spans="1:15" x14ac:dyDescent="0.45">
      <c r="A69">
        <v>68</v>
      </c>
      <c r="B69" t="s">
        <v>57</v>
      </c>
      <c r="C69" t="s">
        <v>29</v>
      </c>
      <c r="D69">
        <v>14</v>
      </c>
      <c r="E69">
        <v>7</v>
      </c>
      <c r="F69" s="25">
        <v>0.66666666666666696</v>
      </c>
      <c r="G69">
        <v>11.89</v>
      </c>
      <c r="H69">
        <v>115.4</v>
      </c>
      <c r="I69">
        <v>103.5</v>
      </c>
      <c r="J69">
        <v>69.8</v>
      </c>
      <c r="K69">
        <v>1E-3</v>
      </c>
      <c r="L69">
        <v>3.61</v>
      </c>
      <c r="M69">
        <v>106.9</v>
      </c>
      <c r="N69">
        <v>103.3</v>
      </c>
      <c r="O69">
        <v>-3.33</v>
      </c>
    </row>
    <row r="70" spans="1:15" x14ac:dyDescent="0.45">
      <c r="A70">
        <v>69</v>
      </c>
      <c r="B70" t="s">
        <v>113</v>
      </c>
      <c r="C70" t="s">
        <v>114</v>
      </c>
      <c r="D70">
        <v>16</v>
      </c>
      <c r="E70">
        <v>6</v>
      </c>
      <c r="F70" s="25">
        <v>0.72727272727272696</v>
      </c>
      <c r="G70">
        <v>11.85</v>
      </c>
      <c r="H70">
        <v>113.7</v>
      </c>
      <c r="I70">
        <v>101.8</v>
      </c>
      <c r="J70">
        <v>66.3</v>
      </c>
      <c r="K70">
        <v>1E-3</v>
      </c>
      <c r="L70">
        <v>2.14</v>
      </c>
      <c r="M70">
        <v>107.6</v>
      </c>
      <c r="N70">
        <v>105.4</v>
      </c>
      <c r="O70">
        <v>1.97</v>
      </c>
    </row>
    <row r="71" spans="1:15" x14ac:dyDescent="0.45">
      <c r="A71">
        <v>70</v>
      </c>
      <c r="B71" t="s">
        <v>106</v>
      </c>
      <c r="C71" t="s">
        <v>95</v>
      </c>
      <c r="D71">
        <v>19</v>
      </c>
      <c r="E71">
        <v>3</v>
      </c>
      <c r="F71" s="25">
        <v>0.86363636363636398</v>
      </c>
      <c r="G71">
        <v>11.69</v>
      </c>
      <c r="H71">
        <v>111.7</v>
      </c>
      <c r="I71">
        <v>100</v>
      </c>
      <c r="J71">
        <v>71.3</v>
      </c>
      <c r="K71">
        <v>7.0000000000000001E-3</v>
      </c>
      <c r="L71">
        <v>-5.77</v>
      </c>
      <c r="M71">
        <v>102.7</v>
      </c>
      <c r="N71">
        <v>108.5</v>
      </c>
      <c r="O71">
        <v>-7.67</v>
      </c>
    </row>
    <row r="72" spans="1:15" x14ac:dyDescent="0.45">
      <c r="A72">
        <v>71</v>
      </c>
      <c r="B72" t="s">
        <v>137</v>
      </c>
      <c r="C72" t="s">
        <v>17</v>
      </c>
      <c r="D72">
        <v>14</v>
      </c>
      <c r="E72">
        <v>7</v>
      </c>
      <c r="F72" s="25">
        <v>0.66666666666666696</v>
      </c>
      <c r="G72">
        <v>11.6</v>
      </c>
      <c r="H72">
        <v>111.3</v>
      </c>
      <c r="I72">
        <v>99.7</v>
      </c>
      <c r="J72">
        <v>69.5</v>
      </c>
      <c r="K72">
        <v>0.01</v>
      </c>
      <c r="L72">
        <v>6.38</v>
      </c>
      <c r="M72">
        <v>110.4</v>
      </c>
      <c r="N72">
        <v>104</v>
      </c>
      <c r="O72">
        <v>0</v>
      </c>
    </row>
    <row r="73" spans="1:15" x14ac:dyDescent="0.45">
      <c r="A73">
        <v>72</v>
      </c>
      <c r="B73" t="s">
        <v>48</v>
      </c>
      <c r="C73" t="s">
        <v>13</v>
      </c>
      <c r="D73">
        <v>15</v>
      </c>
      <c r="E73">
        <v>6</v>
      </c>
      <c r="F73" s="25">
        <v>0.71428571428571397</v>
      </c>
      <c r="G73">
        <v>11.24</v>
      </c>
      <c r="H73">
        <v>113.3</v>
      </c>
      <c r="I73">
        <v>102</v>
      </c>
      <c r="J73">
        <v>71.900000000000006</v>
      </c>
      <c r="K73">
        <v>1.7999999999999999E-2</v>
      </c>
      <c r="L73">
        <v>4.1500000000000004</v>
      </c>
      <c r="M73">
        <v>108.7</v>
      </c>
      <c r="N73">
        <v>104.5</v>
      </c>
      <c r="O73">
        <v>5.54</v>
      </c>
    </row>
    <row r="74" spans="1:15" x14ac:dyDescent="0.45">
      <c r="A74">
        <v>73</v>
      </c>
      <c r="B74" t="s">
        <v>186</v>
      </c>
      <c r="C74" t="s">
        <v>29</v>
      </c>
      <c r="D74">
        <v>12</v>
      </c>
      <c r="E74">
        <v>8</v>
      </c>
      <c r="F74" s="25">
        <v>0.6</v>
      </c>
      <c r="G74">
        <v>10.98</v>
      </c>
      <c r="H74">
        <v>109</v>
      </c>
      <c r="I74">
        <v>98</v>
      </c>
      <c r="J74">
        <v>70.900000000000006</v>
      </c>
      <c r="K74">
        <v>8.0000000000000002E-3</v>
      </c>
      <c r="L74">
        <v>7.56</v>
      </c>
      <c r="M74">
        <v>110.7</v>
      </c>
      <c r="N74">
        <v>103.2</v>
      </c>
      <c r="O74">
        <v>2.54</v>
      </c>
    </row>
    <row r="75" spans="1:15" x14ac:dyDescent="0.45">
      <c r="A75">
        <v>74</v>
      </c>
      <c r="B75" t="s">
        <v>73</v>
      </c>
      <c r="C75" t="s">
        <v>21</v>
      </c>
      <c r="D75">
        <v>14</v>
      </c>
      <c r="E75">
        <v>7</v>
      </c>
      <c r="F75" s="25">
        <v>0.66666666666666696</v>
      </c>
      <c r="G75">
        <v>10.93</v>
      </c>
      <c r="H75">
        <v>107.2</v>
      </c>
      <c r="I75">
        <v>96.3</v>
      </c>
      <c r="J75">
        <v>66.900000000000006</v>
      </c>
      <c r="K75">
        <v>7.6999999999999999E-2</v>
      </c>
      <c r="L75">
        <v>5.94</v>
      </c>
      <c r="M75">
        <v>109.2</v>
      </c>
      <c r="N75">
        <v>103.3</v>
      </c>
      <c r="O75">
        <v>-0.39</v>
      </c>
    </row>
    <row r="76" spans="1:15" x14ac:dyDescent="0.45">
      <c r="A76">
        <v>75</v>
      </c>
      <c r="B76" t="s">
        <v>77</v>
      </c>
      <c r="C76" t="s">
        <v>13</v>
      </c>
      <c r="D76">
        <v>12</v>
      </c>
      <c r="E76">
        <v>8</v>
      </c>
      <c r="F76" s="25">
        <v>0.6</v>
      </c>
      <c r="G76">
        <v>10.87</v>
      </c>
      <c r="H76">
        <v>109.1</v>
      </c>
      <c r="I76">
        <v>98.3</v>
      </c>
      <c r="J76">
        <v>60.6</v>
      </c>
      <c r="K76">
        <v>-0.10100000000000001</v>
      </c>
      <c r="L76">
        <v>3.8</v>
      </c>
      <c r="M76">
        <v>107.6</v>
      </c>
      <c r="N76">
        <v>103.8</v>
      </c>
      <c r="O76">
        <v>2.82</v>
      </c>
    </row>
    <row r="77" spans="1:15" x14ac:dyDescent="0.45">
      <c r="A77">
        <v>76</v>
      </c>
      <c r="B77" t="s">
        <v>74</v>
      </c>
      <c r="C77" t="s">
        <v>21</v>
      </c>
      <c r="D77">
        <v>12</v>
      </c>
      <c r="E77">
        <v>8</v>
      </c>
      <c r="F77" s="25">
        <v>0.6</v>
      </c>
      <c r="G77">
        <v>10.74</v>
      </c>
      <c r="H77">
        <v>105.3</v>
      </c>
      <c r="I77">
        <v>94.5</v>
      </c>
      <c r="J77">
        <v>68.599999999999994</v>
      </c>
      <c r="K77">
        <v>-3.2000000000000001E-2</v>
      </c>
      <c r="L77">
        <v>3.56</v>
      </c>
      <c r="M77">
        <v>108.4</v>
      </c>
      <c r="N77">
        <v>104.9</v>
      </c>
      <c r="O77">
        <v>-6.53</v>
      </c>
    </row>
    <row r="78" spans="1:15" x14ac:dyDescent="0.45">
      <c r="A78">
        <v>77</v>
      </c>
      <c r="B78" t="s">
        <v>394</v>
      </c>
      <c r="C78" t="s">
        <v>251</v>
      </c>
      <c r="D78">
        <v>19</v>
      </c>
      <c r="E78">
        <v>2</v>
      </c>
      <c r="F78" s="25">
        <v>0.90476190476190499</v>
      </c>
      <c r="G78">
        <v>10.71</v>
      </c>
      <c r="H78">
        <v>113.5</v>
      </c>
      <c r="I78">
        <v>102.8</v>
      </c>
      <c r="J78">
        <v>65.400000000000006</v>
      </c>
      <c r="K78">
        <v>3.2000000000000001E-2</v>
      </c>
      <c r="L78">
        <v>-4.09</v>
      </c>
      <c r="M78">
        <v>104.4</v>
      </c>
      <c r="N78">
        <v>108.5</v>
      </c>
      <c r="O78">
        <v>3.81</v>
      </c>
    </row>
    <row r="79" spans="1:15" x14ac:dyDescent="0.45">
      <c r="A79">
        <v>78</v>
      </c>
      <c r="B79" t="s">
        <v>903</v>
      </c>
      <c r="C79" t="s">
        <v>29</v>
      </c>
      <c r="D79">
        <v>14</v>
      </c>
      <c r="E79">
        <v>7</v>
      </c>
      <c r="F79" s="25">
        <v>0.66666666666666696</v>
      </c>
      <c r="G79">
        <v>10.63</v>
      </c>
      <c r="H79">
        <v>110.3</v>
      </c>
      <c r="I79">
        <v>99.6</v>
      </c>
      <c r="J79">
        <v>68.900000000000006</v>
      </c>
      <c r="K79">
        <v>1.6E-2</v>
      </c>
      <c r="L79">
        <v>3.64</v>
      </c>
      <c r="M79">
        <v>107.4</v>
      </c>
      <c r="N79">
        <v>103.8</v>
      </c>
      <c r="O79">
        <v>-6.35</v>
      </c>
    </row>
    <row r="80" spans="1:15" x14ac:dyDescent="0.45">
      <c r="A80">
        <v>79</v>
      </c>
      <c r="B80" t="s">
        <v>133</v>
      </c>
      <c r="C80" t="s">
        <v>134</v>
      </c>
      <c r="D80">
        <v>16</v>
      </c>
      <c r="E80">
        <v>6</v>
      </c>
      <c r="F80" s="25">
        <v>0.72727272727272696</v>
      </c>
      <c r="G80">
        <v>10.59</v>
      </c>
      <c r="H80">
        <v>106.4</v>
      </c>
      <c r="I80">
        <v>95.8</v>
      </c>
      <c r="J80">
        <v>68.2</v>
      </c>
      <c r="K80">
        <v>-2.3E-2</v>
      </c>
      <c r="L80">
        <v>0.81</v>
      </c>
      <c r="M80">
        <v>106.1</v>
      </c>
      <c r="N80">
        <v>105.3</v>
      </c>
      <c r="O80">
        <v>5.66</v>
      </c>
    </row>
    <row r="81" spans="1:15" x14ac:dyDescent="0.45">
      <c r="A81">
        <v>80</v>
      </c>
      <c r="B81" t="s">
        <v>129</v>
      </c>
      <c r="C81" t="s">
        <v>82</v>
      </c>
      <c r="D81">
        <v>16</v>
      </c>
      <c r="E81">
        <v>5</v>
      </c>
      <c r="F81" s="25">
        <v>0.76190476190476197</v>
      </c>
      <c r="G81">
        <v>10.56</v>
      </c>
      <c r="H81">
        <v>108.5</v>
      </c>
      <c r="I81">
        <v>97.9</v>
      </c>
      <c r="J81">
        <v>66.8</v>
      </c>
      <c r="K81">
        <v>2.8000000000000001E-2</v>
      </c>
      <c r="L81">
        <v>0.61</v>
      </c>
      <c r="M81">
        <v>106.1</v>
      </c>
      <c r="N81">
        <v>105.5</v>
      </c>
      <c r="O81">
        <v>-3.97</v>
      </c>
    </row>
    <row r="82" spans="1:15" x14ac:dyDescent="0.45">
      <c r="A82">
        <v>81</v>
      </c>
      <c r="B82" t="s">
        <v>268</v>
      </c>
      <c r="C82" t="s">
        <v>95</v>
      </c>
      <c r="D82">
        <v>18</v>
      </c>
      <c r="E82">
        <v>4</v>
      </c>
      <c r="F82" s="25">
        <v>0.81818181818181801</v>
      </c>
      <c r="G82">
        <v>10.37</v>
      </c>
      <c r="H82">
        <v>108.1</v>
      </c>
      <c r="I82">
        <v>97.7</v>
      </c>
      <c r="J82">
        <v>67.5</v>
      </c>
      <c r="K82">
        <v>2.9000000000000001E-2</v>
      </c>
      <c r="L82">
        <v>-1.85</v>
      </c>
      <c r="M82">
        <v>105.8</v>
      </c>
      <c r="N82">
        <v>107.7</v>
      </c>
      <c r="O82">
        <v>0.08</v>
      </c>
    </row>
    <row r="83" spans="1:15" x14ac:dyDescent="0.45">
      <c r="A83">
        <v>82</v>
      </c>
      <c r="B83" t="s">
        <v>200</v>
      </c>
      <c r="C83" t="s">
        <v>82</v>
      </c>
      <c r="D83">
        <v>13</v>
      </c>
      <c r="E83">
        <v>8</v>
      </c>
      <c r="F83" s="25">
        <v>0.61904761904761896</v>
      </c>
      <c r="G83">
        <v>10.35</v>
      </c>
      <c r="H83">
        <v>111.5</v>
      </c>
      <c r="I83">
        <v>101.2</v>
      </c>
      <c r="J83">
        <v>66.2</v>
      </c>
      <c r="K83">
        <v>-5.3999999999999999E-2</v>
      </c>
      <c r="L83">
        <v>0.73</v>
      </c>
      <c r="M83">
        <v>106.4</v>
      </c>
      <c r="N83">
        <v>105.7</v>
      </c>
      <c r="O83">
        <v>-4.95</v>
      </c>
    </row>
    <row r="84" spans="1:15" x14ac:dyDescent="0.45">
      <c r="A84">
        <v>83</v>
      </c>
      <c r="B84" t="s">
        <v>112</v>
      </c>
      <c r="C84" t="s">
        <v>29</v>
      </c>
      <c r="D84">
        <v>14</v>
      </c>
      <c r="E84">
        <v>7</v>
      </c>
      <c r="F84" s="25">
        <v>0.66666666666666696</v>
      </c>
      <c r="G84">
        <v>10.33</v>
      </c>
      <c r="H84">
        <v>107.7</v>
      </c>
      <c r="I84">
        <v>97.4</v>
      </c>
      <c r="J84">
        <v>71.2</v>
      </c>
      <c r="K84">
        <v>0.127</v>
      </c>
      <c r="L84">
        <v>8.5299999999999994</v>
      </c>
      <c r="M84">
        <v>111.1</v>
      </c>
      <c r="N84">
        <v>102.5</v>
      </c>
      <c r="O84">
        <v>3.05</v>
      </c>
    </row>
    <row r="85" spans="1:15" x14ac:dyDescent="0.45">
      <c r="A85">
        <v>84</v>
      </c>
      <c r="B85" t="s">
        <v>238</v>
      </c>
      <c r="C85" t="s">
        <v>24</v>
      </c>
      <c r="D85">
        <v>13</v>
      </c>
      <c r="E85">
        <v>7</v>
      </c>
      <c r="F85" s="25">
        <v>0.65</v>
      </c>
      <c r="G85">
        <v>9.84</v>
      </c>
      <c r="H85">
        <v>110.6</v>
      </c>
      <c r="I85">
        <v>100.8</v>
      </c>
      <c r="J85">
        <v>67.400000000000006</v>
      </c>
      <c r="K85">
        <v>-0.05</v>
      </c>
      <c r="L85">
        <v>-0.28000000000000003</v>
      </c>
      <c r="M85">
        <v>107.3</v>
      </c>
      <c r="N85">
        <v>107.6</v>
      </c>
      <c r="O85">
        <v>-13.55</v>
      </c>
    </row>
    <row r="86" spans="1:15" x14ac:dyDescent="0.45">
      <c r="A86">
        <v>85</v>
      </c>
      <c r="B86" t="s">
        <v>107</v>
      </c>
      <c r="C86" t="s">
        <v>108</v>
      </c>
      <c r="D86">
        <v>14</v>
      </c>
      <c r="E86">
        <v>6</v>
      </c>
      <c r="F86" s="25">
        <v>0.7</v>
      </c>
      <c r="G86">
        <v>9.3800000000000008</v>
      </c>
      <c r="H86">
        <v>111.7</v>
      </c>
      <c r="I86">
        <v>102.3</v>
      </c>
      <c r="J86">
        <v>65.3</v>
      </c>
      <c r="K86">
        <v>1.7000000000000001E-2</v>
      </c>
      <c r="L86">
        <v>2.54</v>
      </c>
      <c r="M86">
        <v>108.1</v>
      </c>
      <c r="N86">
        <v>105.6</v>
      </c>
      <c r="O86">
        <v>4.76</v>
      </c>
    </row>
    <row r="87" spans="1:15" x14ac:dyDescent="0.45">
      <c r="A87">
        <v>86</v>
      </c>
      <c r="B87" t="s">
        <v>99</v>
      </c>
      <c r="C87" t="s">
        <v>17</v>
      </c>
      <c r="D87">
        <v>11</v>
      </c>
      <c r="E87">
        <v>9</v>
      </c>
      <c r="F87" s="25">
        <v>0.55000000000000004</v>
      </c>
      <c r="G87">
        <v>9.2899999999999991</v>
      </c>
      <c r="H87">
        <v>109.4</v>
      </c>
      <c r="I87">
        <v>100.1</v>
      </c>
      <c r="J87">
        <v>70.8</v>
      </c>
      <c r="K87">
        <v>-4.9000000000000002E-2</v>
      </c>
      <c r="L87">
        <v>4.7300000000000004</v>
      </c>
      <c r="M87">
        <v>108.7</v>
      </c>
      <c r="N87">
        <v>104</v>
      </c>
      <c r="O87">
        <v>-2.15</v>
      </c>
    </row>
    <row r="88" spans="1:15" x14ac:dyDescent="0.45">
      <c r="A88">
        <v>87</v>
      </c>
      <c r="B88" t="s">
        <v>92</v>
      </c>
      <c r="C88" t="s">
        <v>19</v>
      </c>
      <c r="D88">
        <v>11</v>
      </c>
      <c r="E88">
        <v>9</v>
      </c>
      <c r="F88" s="25">
        <v>0.55000000000000004</v>
      </c>
      <c r="G88">
        <v>9.06</v>
      </c>
      <c r="H88">
        <v>111.8</v>
      </c>
      <c r="I88">
        <v>102.8</v>
      </c>
      <c r="J88">
        <v>69.8</v>
      </c>
      <c r="K88">
        <v>-0.03</v>
      </c>
      <c r="L88">
        <v>4.99</v>
      </c>
      <c r="M88">
        <v>108.7</v>
      </c>
      <c r="N88">
        <v>103.7</v>
      </c>
      <c r="O88">
        <v>-1.5</v>
      </c>
    </row>
    <row r="89" spans="1:15" x14ac:dyDescent="0.45">
      <c r="A89">
        <v>88</v>
      </c>
      <c r="B89" t="s">
        <v>194</v>
      </c>
      <c r="C89" t="s">
        <v>29</v>
      </c>
      <c r="D89">
        <v>13</v>
      </c>
      <c r="E89">
        <v>8</v>
      </c>
      <c r="F89" s="25">
        <v>0.61904761904761896</v>
      </c>
      <c r="G89">
        <v>8.9600000000000009</v>
      </c>
      <c r="H89">
        <v>114.3</v>
      </c>
      <c r="I89">
        <v>105.3</v>
      </c>
      <c r="J89">
        <v>68</v>
      </c>
      <c r="K89">
        <v>-1.2999999999999999E-2</v>
      </c>
      <c r="L89">
        <v>4.63</v>
      </c>
      <c r="M89">
        <v>107.5</v>
      </c>
      <c r="N89">
        <v>102.9</v>
      </c>
      <c r="O89">
        <v>-1.89</v>
      </c>
    </row>
    <row r="90" spans="1:15" x14ac:dyDescent="0.45">
      <c r="A90">
        <v>89</v>
      </c>
      <c r="B90" t="s">
        <v>38</v>
      </c>
      <c r="C90" t="s">
        <v>24</v>
      </c>
      <c r="D90">
        <v>13</v>
      </c>
      <c r="E90">
        <v>8</v>
      </c>
      <c r="F90" s="25">
        <v>0.61904761904761896</v>
      </c>
      <c r="G90">
        <v>8.82</v>
      </c>
      <c r="H90">
        <v>109.7</v>
      </c>
      <c r="I90">
        <v>100.9</v>
      </c>
      <c r="J90">
        <v>68.900000000000006</v>
      </c>
      <c r="K90">
        <v>0.124</v>
      </c>
      <c r="L90">
        <v>7.93</v>
      </c>
      <c r="M90">
        <v>111.4</v>
      </c>
      <c r="N90">
        <v>103.5</v>
      </c>
      <c r="O90">
        <v>-0.83</v>
      </c>
    </row>
    <row r="91" spans="1:15" x14ac:dyDescent="0.45">
      <c r="A91">
        <v>90</v>
      </c>
      <c r="B91" t="s">
        <v>158</v>
      </c>
      <c r="C91" t="s">
        <v>86</v>
      </c>
      <c r="D91">
        <v>17</v>
      </c>
      <c r="E91">
        <v>5</v>
      </c>
      <c r="F91" s="25">
        <v>0.77272727272727304</v>
      </c>
      <c r="G91">
        <v>8.66</v>
      </c>
      <c r="H91">
        <v>109.7</v>
      </c>
      <c r="I91">
        <v>101.1</v>
      </c>
      <c r="J91">
        <v>65.599999999999994</v>
      </c>
      <c r="K91">
        <v>1.0999999999999999E-2</v>
      </c>
      <c r="L91">
        <v>-1.36</v>
      </c>
      <c r="M91">
        <v>106.6</v>
      </c>
      <c r="N91">
        <v>108</v>
      </c>
      <c r="O91">
        <v>4.21</v>
      </c>
    </row>
    <row r="92" spans="1:15" x14ac:dyDescent="0.45">
      <c r="A92">
        <v>91</v>
      </c>
      <c r="B92" t="s">
        <v>88</v>
      </c>
      <c r="C92" t="s">
        <v>24</v>
      </c>
      <c r="D92">
        <v>7</v>
      </c>
      <c r="E92">
        <v>14</v>
      </c>
      <c r="F92" s="25">
        <v>0.33333333333333298</v>
      </c>
      <c r="G92">
        <v>8.5399999999999991</v>
      </c>
      <c r="H92">
        <v>115.3</v>
      </c>
      <c r="I92">
        <v>106.7</v>
      </c>
      <c r="J92">
        <v>67.3</v>
      </c>
      <c r="K92">
        <v>-0.12</v>
      </c>
      <c r="L92">
        <v>11.05</v>
      </c>
      <c r="M92">
        <v>113.3</v>
      </c>
      <c r="N92">
        <v>102.3</v>
      </c>
      <c r="O92">
        <v>7.16</v>
      </c>
    </row>
    <row r="93" spans="1:15" x14ac:dyDescent="0.45">
      <c r="A93">
        <v>92</v>
      </c>
      <c r="B93" t="s">
        <v>139</v>
      </c>
      <c r="C93" t="s">
        <v>82</v>
      </c>
      <c r="D93">
        <v>13</v>
      </c>
      <c r="E93">
        <v>8</v>
      </c>
      <c r="F93" s="25">
        <v>0.61904761904761896</v>
      </c>
      <c r="G93">
        <v>8.41</v>
      </c>
      <c r="H93">
        <v>110</v>
      </c>
      <c r="I93">
        <v>101.6</v>
      </c>
      <c r="J93">
        <v>65.5</v>
      </c>
      <c r="K93">
        <v>-7.3999999999999996E-2</v>
      </c>
      <c r="L93">
        <v>0.5</v>
      </c>
      <c r="M93">
        <v>106.2</v>
      </c>
      <c r="N93">
        <v>105.7</v>
      </c>
      <c r="O93">
        <v>-1.33</v>
      </c>
    </row>
    <row r="94" spans="1:15" x14ac:dyDescent="0.45">
      <c r="A94">
        <v>93</v>
      </c>
      <c r="B94" t="s">
        <v>161</v>
      </c>
      <c r="C94" t="s">
        <v>82</v>
      </c>
      <c r="D94">
        <v>13</v>
      </c>
      <c r="E94">
        <v>7</v>
      </c>
      <c r="F94" s="25">
        <v>0.65</v>
      </c>
      <c r="G94">
        <v>8.2899999999999991</v>
      </c>
      <c r="H94">
        <v>113</v>
      </c>
      <c r="I94">
        <v>104.7</v>
      </c>
      <c r="J94">
        <v>69.599999999999994</v>
      </c>
      <c r="K94">
        <v>-0.123</v>
      </c>
      <c r="L94">
        <v>-2.65</v>
      </c>
      <c r="M94">
        <v>104.7</v>
      </c>
      <c r="N94">
        <v>107.4</v>
      </c>
      <c r="O94">
        <v>-5.92</v>
      </c>
    </row>
    <row r="95" spans="1:15" x14ac:dyDescent="0.45">
      <c r="A95">
        <v>94</v>
      </c>
      <c r="B95" t="s">
        <v>195</v>
      </c>
      <c r="C95" t="s">
        <v>124</v>
      </c>
      <c r="D95">
        <v>19</v>
      </c>
      <c r="E95">
        <v>3</v>
      </c>
      <c r="F95" s="25">
        <v>0.86363636363636398</v>
      </c>
      <c r="G95">
        <v>8.09</v>
      </c>
      <c r="H95">
        <v>113.7</v>
      </c>
      <c r="I95">
        <v>105.7</v>
      </c>
      <c r="J95">
        <v>73.3</v>
      </c>
      <c r="K95">
        <v>0.161</v>
      </c>
      <c r="L95">
        <v>-4.9400000000000004</v>
      </c>
      <c r="M95">
        <v>103.2</v>
      </c>
      <c r="N95">
        <v>108.1</v>
      </c>
      <c r="O95">
        <v>-6.46</v>
      </c>
    </row>
    <row r="96" spans="1:15" x14ac:dyDescent="0.45">
      <c r="A96">
        <v>95</v>
      </c>
      <c r="B96" t="s">
        <v>138</v>
      </c>
      <c r="C96" t="s">
        <v>82</v>
      </c>
      <c r="D96">
        <v>15</v>
      </c>
      <c r="E96">
        <v>6</v>
      </c>
      <c r="F96" s="25">
        <v>0.71428571428571397</v>
      </c>
      <c r="G96">
        <v>7.6</v>
      </c>
      <c r="H96">
        <v>110.6</v>
      </c>
      <c r="I96">
        <v>103</v>
      </c>
      <c r="J96">
        <v>65</v>
      </c>
      <c r="K96">
        <v>5.0000000000000001E-3</v>
      </c>
      <c r="L96">
        <v>-0.55000000000000004</v>
      </c>
      <c r="M96">
        <v>106.8</v>
      </c>
      <c r="N96">
        <v>107.3</v>
      </c>
      <c r="O96">
        <v>-3.3</v>
      </c>
    </row>
    <row r="97" spans="1:15" x14ac:dyDescent="0.45">
      <c r="A97">
        <v>96</v>
      </c>
      <c r="B97" t="s">
        <v>257</v>
      </c>
      <c r="C97" t="s">
        <v>82</v>
      </c>
      <c r="D97">
        <v>14</v>
      </c>
      <c r="E97">
        <v>7</v>
      </c>
      <c r="F97" s="25">
        <v>0.66666666666666696</v>
      </c>
      <c r="G97">
        <v>7.59</v>
      </c>
      <c r="H97">
        <v>111.3</v>
      </c>
      <c r="I97">
        <v>103.7</v>
      </c>
      <c r="J97">
        <v>68.3</v>
      </c>
      <c r="K97">
        <v>-3.6999999999999998E-2</v>
      </c>
      <c r="L97">
        <v>-2.2000000000000002</v>
      </c>
      <c r="M97">
        <v>105.5</v>
      </c>
      <c r="N97">
        <v>107.7</v>
      </c>
      <c r="O97">
        <v>-6.42</v>
      </c>
    </row>
    <row r="98" spans="1:15" x14ac:dyDescent="0.45">
      <c r="A98">
        <v>97</v>
      </c>
      <c r="B98" t="s">
        <v>18</v>
      </c>
      <c r="C98" t="s">
        <v>19</v>
      </c>
      <c r="D98">
        <v>10</v>
      </c>
      <c r="E98">
        <v>11</v>
      </c>
      <c r="F98" s="25">
        <v>0.476190476190476</v>
      </c>
      <c r="G98">
        <v>7.5</v>
      </c>
      <c r="H98">
        <v>105.3</v>
      </c>
      <c r="I98">
        <v>97.8</v>
      </c>
      <c r="J98">
        <v>63.9</v>
      </c>
      <c r="K98">
        <v>-6.4000000000000001E-2</v>
      </c>
      <c r="L98">
        <v>6.08</v>
      </c>
      <c r="M98">
        <v>108.9</v>
      </c>
      <c r="N98">
        <v>102.8</v>
      </c>
      <c r="O98">
        <v>-0.8</v>
      </c>
    </row>
    <row r="99" spans="1:15" x14ac:dyDescent="0.45">
      <c r="A99">
        <v>98</v>
      </c>
      <c r="B99" t="s">
        <v>87</v>
      </c>
      <c r="C99" t="s">
        <v>19</v>
      </c>
      <c r="D99">
        <v>8</v>
      </c>
      <c r="E99">
        <v>13</v>
      </c>
      <c r="F99" s="25">
        <v>0.38095238095238099</v>
      </c>
      <c r="G99">
        <v>7.45</v>
      </c>
      <c r="H99">
        <v>110.6</v>
      </c>
      <c r="I99">
        <v>103.2</v>
      </c>
      <c r="J99">
        <v>69.3</v>
      </c>
      <c r="K99">
        <v>-9.6000000000000002E-2</v>
      </c>
      <c r="L99">
        <v>8.6199999999999992</v>
      </c>
      <c r="M99">
        <v>109.8</v>
      </c>
      <c r="N99">
        <v>101.2</v>
      </c>
      <c r="O99">
        <v>5.68</v>
      </c>
    </row>
    <row r="100" spans="1:15" x14ac:dyDescent="0.45">
      <c r="A100">
        <v>99</v>
      </c>
      <c r="B100" t="s">
        <v>105</v>
      </c>
      <c r="C100" t="s">
        <v>47</v>
      </c>
      <c r="D100">
        <v>11</v>
      </c>
      <c r="E100">
        <v>9</v>
      </c>
      <c r="F100" s="25">
        <v>0.55000000000000004</v>
      </c>
      <c r="G100">
        <v>7.31</v>
      </c>
      <c r="H100">
        <v>113.8</v>
      </c>
      <c r="I100">
        <v>106.5</v>
      </c>
      <c r="J100">
        <v>66.2</v>
      </c>
      <c r="K100">
        <v>-1.7999999999999999E-2</v>
      </c>
      <c r="L100">
        <v>6.32</v>
      </c>
      <c r="M100">
        <v>109.6</v>
      </c>
      <c r="N100">
        <v>103.3</v>
      </c>
      <c r="O100">
        <v>3.39</v>
      </c>
    </row>
    <row r="101" spans="1:15" x14ac:dyDescent="0.45">
      <c r="A101">
        <v>100</v>
      </c>
      <c r="B101" t="s">
        <v>323</v>
      </c>
      <c r="C101" t="s">
        <v>134</v>
      </c>
      <c r="D101">
        <v>15</v>
      </c>
      <c r="E101">
        <v>7</v>
      </c>
      <c r="F101" s="25">
        <v>0.68181818181818199</v>
      </c>
      <c r="G101">
        <v>7</v>
      </c>
      <c r="H101">
        <v>111.6</v>
      </c>
      <c r="I101">
        <v>104.6</v>
      </c>
      <c r="J101">
        <v>65.599999999999994</v>
      </c>
      <c r="K101">
        <v>-2.4E-2</v>
      </c>
      <c r="L101">
        <v>-2.17</v>
      </c>
      <c r="M101">
        <v>104.5</v>
      </c>
      <c r="N101">
        <v>106.6</v>
      </c>
      <c r="O101">
        <v>-0.92</v>
      </c>
    </row>
    <row r="102" spans="1:15" x14ac:dyDescent="0.45">
      <c r="A102">
        <v>101</v>
      </c>
      <c r="B102" t="s">
        <v>62</v>
      </c>
      <c r="C102" t="s">
        <v>24</v>
      </c>
      <c r="D102">
        <v>10</v>
      </c>
      <c r="E102">
        <v>11</v>
      </c>
      <c r="F102" s="25">
        <v>0.476190476190476</v>
      </c>
      <c r="G102">
        <v>6.96</v>
      </c>
      <c r="H102">
        <v>109.7</v>
      </c>
      <c r="I102">
        <v>102.8</v>
      </c>
      <c r="J102">
        <v>71</v>
      </c>
      <c r="K102">
        <v>-7.0000000000000007E-2</v>
      </c>
      <c r="L102">
        <v>5.2</v>
      </c>
      <c r="M102">
        <v>109.1</v>
      </c>
      <c r="N102">
        <v>103.9</v>
      </c>
      <c r="O102">
        <v>-5.75</v>
      </c>
    </row>
    <row r="103" spans="1:15" x14ac:dyDescent="0.45">
      <c r="A103">
        <v>102</v>
      </c>
      <c r="B103" t="s">
        <v>132</v>
      </c>
      <c r="C103" t="s">
        <v>13</v>
      </c>
      <c r="D103">
        <v>13</v>
      </c>
      <c r="E103">
        <v>7</v>
      </c>
      <c r="F103" s="25">
        <v>0.65</v>
      </c>
      <c r="G103">
        <v>6.66</v>
      </c>
      <c r="H103">
        <v>109.4</v>
      </c>
      <c r="I103">
        <v>102.8</v>
      </c>
      <c r="J103">
        <v>62.5</v>
      </c>
      <c r="K103">
        <v>5.1999999999999998E-2</v>
      </c>
      <c r="L103">
        <v>3.27</v>
      </c>
      <c r="M103">
        <v>108.4</v>
      </c>
      <c r="N103">
        <v>105.1</v>
      </c>
      <c r="O103">
        <v>2.16</v>
      </c>
    </row>
    <row r="104" spans="1:15" x14ac:dyDescent="0.45">
      <c r="A104">
        <v>103</v>
      </c>
      <c r="B104" t="s">
        <v>193</v>
      </c>
      <c r="C104" t="s">
        <v>149</v>
      </c>
      <c r="D104">
        <v>17</v>
      </c>
      <c r="E104">
        <v>5</v>
      </c>
      <c r="F104" s="25">
        <v>0.77272727272727304</v>
      </c>
      <c r="G104">
        <v>6.64</v>
      </c>
      <c r="H104">
        <v>109.3</v>
      </c>
      <c r="I104">
        <v>102.7</v>
      </c>
      <c r="J104">
        <v>63.7</v>
      </c>
      <c r="K104">
        <v>6.4000000000000001E-2</v>
      </c>
      <c r="L104">
        <v>-1.85</v>
      </c>
      <c r="M104">
        <v>105.3</v>
      </c>
      <c r="N104">
        <v>107.2</v>
      </c>
      <c r="O104">
        <v>1.51</v>
      </c>
    </row>
    <row r="105" spans="1:15" x14ac:dyDescent="0.45">
      <c r="A105">
        <v>104</v>
      </c>
      <c r="B105" t="s">
        <v>171</v>
      </c>
      <c r="C105" t="s">
        <v>108</v>
      </c>
      <c r="D105">
        <v>16</v>
      </c>
      <c r="E105">
        <v>3</v>
      </c>
      <c r="F105" s="25">
        <v>0.84210526315789502</v>
      </c>
      <c r="G105">
        <v>6.61</v>
      </c>
      <c r="H105">
        <v>113.7</v>
      </c>
      <c r="I105">
        <v>107.1</v>
      </c>
      <c r="J105">
        <v>71.7</v>
      </c>
      <c r="K105">
        <v>0.106</v>
      </c>
      <c r="L105">
        <v>-1.84</v>
      </c>
      <c r="M105">
        <v>104.2</v>
      </c>
      <c r="N105">
        <v>106</v>
      </c>
      <c r="O105">
        <v>-0.41</v>
      </c>
    </row>
    <row r="106" spans="1:15" x14ac:dyDescent="0.45">
      <c r="A106">
        <v>105</v>
      </c>
      <c r="B106" t="s">
        <v>146</v>
      </c>
      <c r="C106" t="s">
        <v>118</v>
      </c>
      <c r="D106">
        <v>15</v>
      </c>
      <c r="E106">
        <v>6</v>
      </c>
      <c r="F106" s="25">
        <v>0.71428571428571397</v>
      </c>
      <c r="G106">
        <v>6.51</v>
      </c>
      <c r="H106">
        <v>112.6</v>
      </c>
      <c r="I106">
        <v>106.1</v>
      </c>
      <c r="J106">
        <v>66.400000000000006</v>
      </c>
      <c r="K106">
        <v>8.8999999999999996E-2</v>
      </c>
      <c r="L106">
        <v>2.96</v>
      </c>
      <c r="M106">
        <v>108.7</v>
      </c>
      <c r="N106">
        <v>105.8</v>
      </c>
      <c r="O106">
        <v>5.05</v>
      </c>
    </row>
    <row r="107" spans="1:15" x14ac:dyDescent="0.45">
      <c r="A107">
        <v>106</v>
      </c>
      <c r="B107" t="s">
        <v>39</v>
      </c>
      <c r="C107" t="s">
        <v>24</v>
      </c>
      <c r="D107">
        <v>10</v>
      </c>
      <c r="E107">
        <v>10</v>
      </c>
      <c r="F107" s="25">
        <v>0.5</v>
      </c>
      <c r="G107">
        <v>6.47</v>
      </c>
      <c r="H107">
        <v>99.9</v>
      </c>
      <c r="I107">
        <v>93.4</v>
      </c>
      <c r="J107">
        <v>68.2</v>
      </c>
      <c r="K107">
        <v>-0.01</v>
      </c>
      <c r="L107">
        <v>6.99</v>
      </c>
      <c r="M107">
        <v>110.4</v>
      </c>
      <c r="N107">
        <v>103.4</v>
      </c>
      <c r="O107">
        <v>-3.79</v>
      </c>
    </row>
    <row r="108" spans="1:15" x14ac:dyDescent="0.45">
      <c r="A108">
        <v>107</v>
      </c>
      <c r="B108" t="s">
        <v>27</v>
      </c>
      <c r="C108" t="s">
        <v>17</v>
      </c>
      <c r="D108">
        <v>11</v>
      </c>
      <c r="E108">
        <v>10</v>
      </c>
      <c r="F108" s="25">
        <v>0.52380952380952395</v>
      </c>
      <c r="G108">
        <v>6.37</v>
      </c>
      <c r="H108">
        <v>108.6</v>
      </c>
      <c r="I108">
        <v>102.2</v>
      </c>
      <c r="J108">
        <v>70.400000000000006</v>
      </c>
      <c r="K108">
        <v>6.4000000000000001E-2</v>
      </c>
      <c r="L108">
        <v>7.78</v>
      </c>
      <c r="M108">
        <v>111.4</v>
      </c>
      <c r="N108">
        <v>103.6</v>
      </c>
      <c r="O108">
        <v>2.17</v>
      </c>
    </row>
    <row r="109" spans="1:15" x14ac:dyDescent="0.45">
      <c r="A109">
        <v>108</v>
      </c>
      <c r="B109" t="s">
        <v>318</v>
      </c>
      <c r="C109" t="s">
        <v>216</v>
      </c>
      <c r="D109">
        <v>17</v>
      </c>
      <c r="E109">
        <v>5</v>
      </c>
      <c r="F109" s="25">
        <v>0.77272727272727304</v>
      </c>
      <c r="G109">
        <v>6.34</v>
      </c>
      <c r="H109">
        <v>109.4</v>
      </c>
      <c r="I109">
        <v>103</v>
      </c>
      <c r="J109">
        <v>65</v>
      </c>
      <c r="K109">
        <v>9.2999999999999999E-2</v>
      </c>
      <c r="L109">
        <v>-2.85</v>
      </c>
      <c r="M109">
        <v>104.5</v>
      </c>
      <c r="N109">
        <v>107.3</v>
      </c>
      <c r="O109">
        <v>6.87</v>
      </c>
    </row>
    <row r="110" spans="1:15" x14ac:dyDescent="0.45">
      <c r="A110">
        <v>109</v>
      </c>
      <c r="B110" t="s">
        <v>101</v>
      </c>
      <c r="C110" t="s">
        <v>56</v>
      </c>
      <c r="D110">
        <v>13</v>
      </c>
      <c r="E110">
        <v>9</v>
      </c>
      <c r="F110" s="25">
        <v>0.59090909090909105</v>
      </c>
      <c r="G110">
        <v>6.25</v>
      </c>
      <c r="H110">
        <v>111.5</v>
      </c>
      <c r="I110">
        <v>105.3</v>
      </c>
      <c r="J110">
        <v>64.400000000000006</v>
      </c>
      <c r="K110">
        <v>-5.1999999999999998E-2</v>
      </c>
      <c r="L110">
        <v>1.0900000000000001</v>
      </c>
      <c r="M110">
        <v>105.6</v>
      </c>
      <c r="N110">
        <v>104.5</v>
      </c>
      <c r="O110">
        <v>2.08</v>
      </c>
    </row>
    <row r="111" spans="1:15" x14ac:dyDescent="0.45">
      <c r="A111">
        <v>110</v>
      </c>
      <c r="B111" t="s">
        <v>229</v>
      </c>
      <c r="C111" t="s">
        <v>118</v>
      </c>
      <c r="D111">
        <v>15</v>
      </c>
      <c r="E111">
        <v>8</v>
      </c>
      <c r="F111" s="25">
        <v>0.65217391304347805</v>
      </c>
      <c r="G111">
        <v>6.21</v>
      </c>
      <c r="H111">
        <v>108.1</v>
      </c>
      <c r="I111">
        <v>101.9</v>
      </c>
      <c r="J111">
        <v>63.8</v>
      </c>
      <c r="K111">
        <v>-6.5000000000000002E-2</v>
      </c>
      <c r="L111">
        <v>-3.5</v>
      </c>
      <c r="M111">
        <v>104.8</v>
      </c>
      <c r="N111">
        <v>108.3</v>
      </c>
      <c r="O111">
        <v>-0.26</v>
      </c>
    </row>
    <row r="112" spans="1:15" x14ac:dyDescent="0.45">
      <c r="A112">
        <v>111</v>
      </c>
      <c r="B112" t="s">
        <v>151</v>
      </c>
      <c r="C112" t="s">
        <v>82</v>
      </c>
      <c r="D112">
        <v>12</v>
      </c>
      <c r="E112">
        <v>8</v>
      </c>
      <c r="F112" s="25">
        <v>0.6</v>
      </c>
      <c r="G112">
        <v>6.12</v>
      </c>
      <c r="H112">
        <v>106.7</v>
      </c>
      <c r="I112">
        <v>100.6</v>
      </c>
      <c r="J112">
        <v>67.5</v>
      </c>
      <c r="K112">
        <v>-8.9999999999999993E-3</v>
      </c>
      <c r="L112">
        <v>3</v>
      </c>
      <c r="M112">
        <v>107.6</v>
      </c>
      <c r="N112">
        <v>104.6</v>
      </c>
      <c r="O112">
        <v>0.21</v>
      </c>
    </row>
    <row r="113" spans="1:15" x14ac:dyDescent="0.45">
      <c r="A113">
        <v>112</v>
      </c>
      <c r="B113" t="s">
        <v>221</v>
      </c>
      <c r="C113" t="s">
        <v>114</v>
      </c>
      <c r="D113">
        <v>12</v>
      </c>
      <c r="E113">
        <v>10</v>
      </c>
      <c r="F113" s="25">
        <v>0.54545454545454497</v>
      </c>
      <c r="G113">
        <v>6.06</v>
      </c>
      <c r="H113">
        <v>109.5</v>
      </c>
      <c r="I113">
        <v>103.4</v>
      </c>
      <c r="J113">
        <v>66.7</v>
      </c>
      <c r="K113">
        <v>-3.0000000000000001E-3</v>
      </c>
      <c r="L113">
        <v>4.84</v>
      </c>
      <c r="M113">
        <v>109.2</v>
      </c>
      <c r="N113">
        <v>104.4</v>
      </c>
      <c r="O113">
        <v>5.87</v>
      </c>
    </row>
    <row r="114" spans="1:15" x14ac:dyDescent="0.45">
      <c r="A114">
        <v>113</v>
      </c>
      <c r="B114" t="s">
        <v>122</v>
      </c>
      <c r="C114" t="s">
        <v>31</v>
      </c>
      <c r="D114">
        <v>15</v>
      </c>
      <c r="E114">
        <v>8</v>
      </c>
      <c r="F114" s="25">
        <v>0.65217391304347805</v>
      </c>
      <c r="G114">
        <v>5.82</v>
      </c>
      <c r="H114">
        <v>111.6</v>
      </c>
      <c r="I114">
        <v>105.8</v>
      </c>
      <c r="J114">
        <v>69.5</v>
      </c>
      <c r="K114">
        <v>5.8000000000000003E-2</v>
      </c>
      <c r="L114">
        <v>2.87</v>
      </c>
      <c r="M114">
        <v>107.8</v>
      </c>
      <c r="N114">
        <v>104.9</v>
      </c>
      <c r="O114">
        <v>3.75</v>
      </c>
    </row>
    <row r="115" spans="1:15" x14ac:dyDescent="0.45">
      <c r="A115">
        <v>114</v>
      </c>
      <c r="B115" t="s">
        <v>135</v>
      </c>
      <c r="C115" t="s">
        <v>13</v>
      </c>
      <c r="D115">
        <v>12</v>
      </c>
      <c r="E115">
        <v>9</v>
      </c>
      <c r="F115" s="25">
        <v>0.57142857142857095</v>
      </c>
      <c r="G115">
        <v>5.63</v>
      </c>
      <c r="H115">
        <v>112.8</v>
      </c>
      <c r="I115">
        <v>107.2</v>
      </c>
      <c r="J115">
        <v>72.8</v>
      </c>
      <c r="K115">
        <v>-5.2999999999999999E-2</v>
      </c>
      <c r="L115">
        <v>1.01</v>
      </c>
      <c r="M115">
        <v>106.9</v>
      </c>
      <c r="N115">
        <v>105.9</v>
      </c>
      <c r="O115">
        <v>-3.77</v>
      </c>
    </row>
    <row r="116" spans="1:15" x14ac:dyDescent="0.45">
      <c r="A116">
        <v>115</v>
      </c>
      <c r="B116" t="s">
        <v>145</v>
      </c>
      <c r="C116" t="s">
        <v>114</v>
      </c>
      <c r="D116">
        <v>14</v>
      </c>
      <c r="E116">
        <v>8</v>
      </c>
      <c r="F116" s="25">
        <v>0.63636363636363602</v>
      </c>
      <c r="G116">
        <v>5.53</v>
      </c>
      <c r="H116">
        <v>109.6</v>
      </c>
      <c r="I116">
        <v>104</v>
      </c>
      <c r="J116">
        <v>63.9</v>
      </c>
      <c r="K116">
        <v>-4.2000000000000003E-2</v>
      </c>
      <c r="L116">
        <v>-2.66</v>
      </c>
      <c r="M116">
        <v>104.5</v>
      </c>
      <c r="N116">
        <v>107.2</v>
      </c>
      <c r="O116">
        <v>-7.51</v>
      </c>
    </row>
    <row r="117" spans="1:15" x14ac:dyDescent="0.45">
      <c r="A117">
        <v>116</v>
      </c>
      <c r="B117" t="s">
        <v>165</v>
      </c>
      <c r="C117" t="s">
        <v>166</v>
      </c>
      <c r="D117">
        <v>17</v>
      </c>
      <c r="E117">
        <v>6</v>
      </c>
      <c r="F117" s="25">
        <v>0.73913043478260898</v>
      </c>
      <c r="G117">
        <v>5.48</v>
      </c>
      <c r="H117">
        <v>109.2</v>
      </c>
      <c r="I117">
        <v>103.7</v>
      </c>
      <c r="J117">
        <v>68.900000000000006</v>
      </c>
      <c r="K117">
        <v>3.0000000000000001E-3</v>
      </c>
      <c r="L117">
        <v>-3.83</v>
      </c>
      <c r="M117">
        <v>105.9</v>
      </c>
      <c r="N117">
        <v>109.7</v>
      </c>
      <c r="O117">
        <v>1.89</v>
      </c>
    </row>
    <row r="118" spans="1:15" x14ac:dyDescent="0.45">
      <c r="A118">
        <v>117</v>
      </c>
      <c r="B118" t="s">
        <v>904</v>
      </c>
      <c r="C118" t="s">
        <v>19</v>
      </c>
      <c r="D118">
        <v>11</v>
      </c>
      <c r="E118">
        <v>10</v>
      </c>
      <c r="F118" s="25">
        <v>0.52380952380952395</v>
      </c>
      <c r="G118">
        <v>5.17</v>
      </c>
      <c r="H118">
        <v>103.8</v>
      </c>
      <c r="I118">
        <v>98.6</v>
      </c>
      <c r="J118">
        <v>69.900000000000006</v>
      </c>
      <c r="K118">
        <v>0.10199999999999999</v>
      </c>
      <c r="L118">
        <v>8.23</v>
      </c>
      <c r="M118">
        <v>110.3</v>
      </c>
      <c r="N118">
        <v>102</v>
      </c>
      <c r="O118">
        <v>6.1</v>
      </c>
    </row>
    <row r="119" spans="1:15" x14ac:dyDescent="0.45">
      <c r="A119">
        <v>118</v>
      </c>
      <c r="B119" t="s">
        <v>54</v>
      </c>
      <c r="C119" t="s">
        <v>17</v>
      </c>
      <c r="D119">
        <v>8</v>
      </c>
      <c r="E119">
        <v>13</v>
      </c>
      <c r="F119" s="25">
        <v>0.38095238095238099</v>
      </c>
      <c r="G119">
        <v>5</v>
      </c>
      <c r="H119">
        <v>110.1</v>
      </c>
      <c r="I119">
        <v>105.1</v>
      </c>
      <c r="J119">
        <v>67.099999999999994</v>
      </c>
      <c r="K119">
        <v>-0.11600000000000001</v>
      </c>
      <c r="L119">
        <v>6.16</v>
      </c>
      <c r="M119">
        <v>110.5</v>
      </c>
      <c r="N119">
        <v>104.3</v>
      </c>
      <c r="O119">
        <v>-1.96</v>
      </c>
    </row>
    <row r="120" spans="1:15" x14ac:dyDescent="0.45">
      <c r="A120">
        <v>119</v>
      </c>
      <c r="B120" t="s">
        <v>244</v>
      </c>
      <c r="C120" t="s">
        <v>177</v>
      </c>
      <c r="D120">
        <v>19</v>
      </c>
      <c r="E120">
        <v>4</v>
      </c>
      <c r="F120" s="25">
        <v>0.82608695652173902</v>
      </c>
      <c r="G120">
        <v>4.8899999999999997</v>
      </c>
      <c r="H120">
        <v>117.1</v>
      </c>
      <c r="I120">
        <v>112.2</v>
      </c>
      <c r="J120">
        <v>68.2</v>
      </c>
      <c r="K120">
        <v>-1.2999999999999999E-2</v>
      </c>
      <c r="L120">
        <v>-5.03</v>
      </c>
      <c r="M120">
        <v>104.3</v>
      </c>
      <c r="N120">
        <v>109.4</v>
      </c>
      <c r="O120">
        <v>-4.91</v>
      </c>
    </row>
    <row r="121" spans="1:15" x14ac:dyDescent="0.45">
      <c r="A121">
        <v>120</v>
      </c>
      <c r="B121" t="s">
        <v>288</v>
      </c>
      <c r="C121" t="s">
        <v>19</v>
      </c>
      <c r="D121">
        <v>8</v>
      </c>
      <c r="E121">
        <v>13</v>
      </c>
      <c r="F121" s="25">
        <v>0.38095238095238099</v>
      </c>
      <c r="G121">
        <v>4.84</v>
      </c>
      <c r="H121">
        <v>110.1</v>
      </c>
      <c r="I121">
        <v>105.2</v>
      </c>
      <c r="J121">
        <v>68.3</v>
      </c>
      <c r="K121">
        <v>-0.06</v>
      </c>
      <c r="L121">
        <v>7.23</v>
      </c>
      <c r="M121">
        <v>110.2</v>
      </c>
      <c r="N121">
        <v>103</v>
      </c>
      <c r="O121">
        <v>0.85</v>
      </c>
    </row>
    <row r="122" spans="1:15" x14ac:dyDescent="0.45">
      <c r="A122">
        <v>121</v>
      </c>
      <c r="B122" t="s">
        <v>187</v>
      </c>
      <c r="C122" t="s">
        <v>116</v>
      </c>
      <c r="D122">
        <v>12</v>
      </c>
      <c r="E122">
        <v>9</v>
      </c>
      <c r="F122" s="25">
        <v>0.57142857142857095</v>
      </c>
      <c r="G122">
        <v>4.83</v>
      </c>
      <c r="H122">
        <v>105.6</v>
      </c>
      <c r="I122">
        <v>100.8</v>
      </c>
      <c r="J122">
        <v>67.400000000000006</v>
      </c>
      <c r="K122">
        <v>-0.105</v>
      </c>
      <c r="L122">
        <v>-0.53</v>
      </c>
      <c r="M122">
        <v>104.5</v>
      </c>
      <c r="N122">
        <v>105</v>
      </c>
      <c r="O122">
        <v>-1.07</v>
      </c>
    </row>
    <row r="123" spans="1:15" x14ac:dyDescent="0.45">
      <c r="A123">
        <v>122</v>
      </c>
      <c r="B123" t="s">
        <v>198</v>
      </c>
      <c r="C123" t="s">
        <v>13</v>
      </c>
      <c r="D123">
        <v>14</v>
      </c>
      <c r="E123">
        <v>5</v>
      </c>
      <c r="F123" s="25">
        <v>0.73684210526315796</v>
      </c>
      <c r="G123">
        <v>4.71</v>
      </c>
      <c r="H123">
        <v>108.5</v>
      </c>
      <c r="I123">
        <v>103.8</v>
      </c>
      <c r="J123">
        <v>68.2</v>
      </c>
      <c r="K123">
        <v>5.1999999999999998E-2</v>
      </c>
      <c r="L123">
        <v>-3.72</v>
      </c>
      <c r="M123">
        <v>104</v>
      </c>
      <c r="N123">
        <v>107.7</v>
      </c>
      <c r="O123">
        <v>-5.35</v>
      </c>
    </row>
    <row r="124" spans="1:15" x14ac:dyDescent="0.45">
      <c r="A124">
        <v>123</v>
      </c>
      <c r="B124" t="s">
        <v>172</v>
      </c>
      <c r="C124" t="s">
        <v>82</v>
      </c>
      <c r="D124">
        <v>14</v>
      </c>
      <c r="E124">
        <v>7</v>
      </c>
      <c r="F124" s="25">
        <v>0.66666666666666696</v>
      </c>
      <c r="G124">
        <v>4.55</v>
      </c>
      <c r="H124">
        <v>103.8</v>
      </c>
      <c r="I124">
        <v>99.2</v>
      </c>
      <c r="J124">
        <v>68.900000000000006</v>
      </c>
      <c r="K124">
        <v>4.8000000000000001E-2</v>
      </c>
      <c r="L124">
        <v>-0.67</v>
      </c>
      <c r="M124">
        <v>105.9</v>
      </c>
      <c r="N124">
        <v>106.5</v>
      </c>
      <c r="O124">
        <v>-4.17</v>
      </c>
    </row>
    <row r="125" spans="1:15" x14ac:dyDescent="0.45">
      <c r="A125">
        <v>124</v>
      </c>
      <c r="B125" t="s">
        <v>117</v>
      </c>
      <c r="C125" t="s">
        <v>118</v>
      </c>
      <c r="D125">
        <v>15</v>
      </c>
      <c r="E125">
        <v>7</v>
      </c>
      <c r="F125" s="25">
        <v>0.68181818181818199</v>
      </c>
      <c r="G125">
        <v>4.0999999999999996</v>
      </c>
      <c r="H125">
        <v>112.1</v>
      </c>
      <c r="I125">
        <v>108</v>
      </c>
      <c r="J125">
        <v>71.2</v>
      </c>
      <c r="K125">
        <v>3.1E-2</v>
      </c>
      <c r="L125">
        <v>-1.83</v>
      </c>
      <c r="M125">
        <v>106.4</v>
      </c>
      <c r="N125">
        <v>108.3</v>
      </c>
      <c r="O125">
        <v>-0.6</v>
      </c>
    </row>
    <row r="126" spans="1:15" x14ac:dyDescent="0.45">
      <c r="A126">
        <v>125</v>
      </c>
      <c r="B126" t="s">
        <v>50</v>
      </c>
      <c r="C126" t="s">
        <v>21</v>
      </c>
      <c r="D126">
        <v>9</v>
      </c>
      <c r="E126">
        <v>12</v>
      </c>
      <c r="F126" s="25">
        <v>0.42857142857142899</v>
      </c>
      <c r="G126">
        <v>4.08</v>
      </c>
      <c r="H126">
        <v>105.7</v>
      </c>
      <c r="I126">
        <v>101.6</v>
      </c>
      <c r="J126">
        <v>67.2</v>
      </c>
      <c r="K126">
        <v>-8.1000000000000003E-2</v>
      </c>
      <c r="L126">
        <v>3.06</v>
      </c>
      <c r="M126">
        <v>107.9</v>
      </c>
      <c r="N126">
        <v>104.8</v>
      </c>
      <c r="O126">
        <v>-6.41</v>
      </c>
    </row>
    <row r="127" spans="1:15" x14ac:dyDescent="0.45">
      <c r="A127">
        <v>126</v>
      </c>
      <c r="B127" t="s">
        <v>155</v>
      </c>
      <c r="C127" t="s">
        <v>82</v>
      </c>
      <c r="D127">
        <v>12</v>
      </c>
      <c r="E127">
        <v>8</v>
      </c>
      <c r="F127" s="25">
        <v>0.6</v>
      </c>
      <c r="G127">
        <v>4.08</v>
      </c>
      <c r="H127">
        <v>106.5</v>
      </c>
      <c r="I127">
        <v>102.4</v>
      </c>
      <c r="J127">
        <v>66</v>
      </c>
      <c r="K127">
        <v>-3.0000000000000001E-3</v>
      </c>
      <c r="L127">
        <v>0.96</v>
      </c>
      <c r="M127">
        <v>107</v>
      </c>
      <c r="N127">
        <v>106.1</v>
      </c>
      <c r="O127">
        <v>-0.32</v>
      </c>
    </row>
    <row r="128" spans="1:15" x14ac:dyDescent="0.45">
      <c r="A128">
        <v>127</v>
      </c>
      <c r="B128" t="s">
        <v>159</v>
      </c>
      <c r="C128" t="s">
        <v>29</v>
      </c>
      <c r="D128">
        <v>10</v>
      </c>
      <c r="E128">
        <v>11</v>
      </c>
      <c r="F128" s="25">
        <v>0.476190476190476</v>
      </c>
      <c r="G128">
        <v>4</v>
      </c>
      <c r="H128">
        <v>110.5</v>
      </c>
      <c r="I128">
        <v>106.5</v>
      </c>
      <c r="J128">
        <v>67.3</v>
      </c>
      <c r="K128">
        <v>6.6000000000000003E-2</v>
      </c>
      <c r="L128">
        <v>8.65</v>
      </c>
      <c r="M128">
        <v>110.3</v>
      </c>
      <c r="N128">
        <v>101.6</v>
      </c>
      <c r="O128">
        <v>3.28</v>
      </c>
    </row>
    <row r="129" spans="1:15" x14ac:dyDescent="0.45">
      <c r="A129">
        <v>128</v>
      </c>
      <c r="B129" t="s">
        <v>170</v>
      </c>
      <c r="C129" t="s">
        <v>95</v>
      </c>
      <c r="D129">
        <v>14</v>
      </c>
      <c r="E129">
        <v>8</v>
      </c>
      <c r="F129" s="25">
        <v>0.63636363636363602</v>
      </c>
      <c r="G129">
        <v>3.88</v>
      </c>
      <c r="H129">
        <v>109.1</v>
      </c>
      <c r="I129">
        <v>105.2</v>
      </c>
      <c r="J129">
        <v>68.400000000000006</v>
      </c>
      <c r="K129">
        <v>-4.0000000000000001E-3</v>
      </c>
      <c r="L129">
        <v>0.06</v>
      </c>
      <c r="M129">
        <v>107.2</v>
      </c>
      <c r="N129">
        <v>107.1</v>
      </c>
      <c r="O129">
        <v>3.08</v>
      </c>
    </row>
    <row r="130" spans="1:15" x14ac:dyDescent="0.45">
      <c r="A130">
        <v>129</v>
      </c>
      <c r="B130" t="s">
        <v>359</v>
      </c>
      <c r="C130" t="s">
        <v>124</v>
      </c>
      <c r="D130">
        <v>16</v>
      </c>
      <c r="E130">
        <v>6</v>
      </c>
      <c r="F130" s="25">
        <v>0.72727272727272696</v>
      </c>
      <c r="G130">
        <v>3.81</v>
      </c>
      <c r="H130">
        <v>108.4</v>
      </c>
      <c r="I130">
        <v>104.6</v>
      </c>
      <c r="J130">
        <v>67.8</v>
      </c>
      <c r="K130">
        <v>2.4E-2</v>
      </c>
      <c r="L130">
        <v>-1.89</v>
      </c>
      <c r="M130">
        <v>105.5</v>
      </c>
      <c r="N130">
        <v>107.4</v>
      </c>
      <c r="O130">
        <v>-1.1599999999999999</v>
      </c>
    </row>
    <row r="131" spans="1:15" x14ac:dyDescent="0.45">
      <c r="A131">
        <v>130</v>
      </c>
      <c r="B131" t="s">
        <v>130</v>
      </c>
      <c r="C131" t="s">
        <v>86</v>
      </c>
      <c r="D131">
        <v>14</v>
      </c>
      <c r="E131">
        <v>8</v>
      </c>
      <c r="F131" s="25">
        <v>0.63636363636363602</v>
      </c>
      <c r="G131">
        <v>3.68</v>
      </c>
      <c r="H131">
        <v>113</v>
      </c>
      <c r="I131">
        <v>109.3</v>
      </c>
      <c r="J131">
        <v>69.099999999999994</v>
      </c>
      <c r="K131">
        <v>2.4E-2</v>
      </c>
      <c r="L131">
        <v>-0.49</v>
      </c>
      <c r="M131">
        <v>106.6</v>
      </c>
      <c r="N131">
        <v>107.1</v>
      </c>
      <c r="O131">
        <v>3.77</v>
      </c>
    </row>
    <row r="132" spans="1:15" x14ac:dyDescent="0.45">
      <c r="A132">
        <v>131</v>
      </c>
      <c r="B132" t="s">
        <v>40</v>
      </c>
      <c r="C132" t="s">
        <v>21</v>
      </c>
      <c r="D132">
        <v>8</v>
      </c>
      <c r="E132">
        <v>13</v>
      </c>
      <c r="F132" s="25">
        <v>0.38095238095238099</v>
      </c>
      <c r="G132">
        <v>3.44</v>
      </c>
      <c r="H132">
        <v>106.6</v>
      </c>
      <c r="I132">
        <v>103.1</v>
      </c>
      <c r="J132">
        <v>68.5</v>
      </c>
      <c r="K132">
        <v>1.6E-2</v>
      </c>
      <c r="L132">
        <v>7.73</v>
      </c>
      <c r="M132">
        <v>109.2</v>
      </c>
      <c r="N132">
        <v>101.5</v>
      </c>
      <c r="O132">
        <v>2.48</v>
      </c>
    </row>
    <row r="133" spans="1:15" x14ac:dyDescent="0.45">
      <c r="A133">
        <v>132</v>
      </c>
      <c r="B133" t="s">
        <v>232</v>
      </c>
      <c r="C133" t="s">
        <v>182</v>
      </c>
      <c r="D133">
        <v>13</v>
      </c>
      <c r="E133">
        <v>8</v>
      </c>
      <c r="F133" s="25">
        <v>0.61904761904761896</v>
      </c>
      <c r="G133">
        <v>3.44</v>
      </c>
      <c r="H133">
        <v>109.8</v>
      </c>
      <c r="I133">
        <v>106.4</v>
      </c>
      <c r="J133">
        <v>70.099999999999994</v>
      </c>
      <c r="K133">
        <v>5.3999999999999999E-2</v>
      </c>
      <c r="L133">
        <v>1.81</v>
      </c>
      <c r="M133">
        <v>107.9</v>
      </c>
      <c r="N133">
        <v>106</v>
      </c>
      <c r="O133">
        <v>9.27</v>
      </c>
    </row>
    <row r="134" spans="1:15" x14ac:dyDescent="0.45">
      <c r="A134">
        <v>133</v>
      </c>
      <c r="B134" t="s">
        <v>185</v>
      </c>
      <c r="C134" t="s">
        <v>124</v>
      </c>
      <c r="D134">
        <v>16</v>
      </c>
      <c r="E134">
        <v>6</v>
      </c>
      <c r="F134" s="25">
        <v>0.72727272727272696</v>
      </c>
      <c r="G134">
        <v>3.32</v>
      </c>
      <c r="H134">
        <v>108.8</v>
      </c>
      <c r="I134">
        <v>105.5</v>
      </c>
      <c r="J134">
        <v>65.400000000000006</v>
      </c>
      <c r="K134">
        <v>0.108</v>
      </c>
      <c r="L134">
        <v>-2.1</v>
      </c>
      <c r="M134">
        <v>105.9</v>
      </c>
      <c r="N134">
        <v>108</v>
      </c>
      <c r="O134">
        <v>-0.88</v>
      </c>
    </row>
    <row r="135" spans="1:15" x14ac:dyDescent="0.45">
      <c r="A135">
        <v>134</v>
      </c>
      <c r="B135" t="s">
        <v>69</v>
      </c>
      <c r="C135" t="s">
        <v>13</v>
      </c>
      <c r="D135">
        <v>14</v>
      </c>
      <c r="E135">
        <v>7</v>
      </c>
      <c r="F135" s="25">
        <v>0.66666666666666696</v>
      </c>
      <c r="G135">
        <v>3.31</v>
      </c>
      <c r="H135">
        <v>111.8</v>
      </c>
      <c r="I135">
        <v>108.5</v>
      </c>
      <c r="J135">
        <v>68.599999999999994</v>
      </c>
      <c r="K135">
        <v>0.15</v>
      </c>
      <c r="L135">
        <v>2.44</v>
      </c>
      <c r="M135">
        <v>108.4</v>
      </c>
      <c r="N135">
        <v>105.9</v>
      </c>
      <c r="O135">
        <v>0.36</v>
      </c>
    </row>
    <row r="136" spans="1:15" x14ac:dyDescent="0.45">
      <c r="A136">
        <v>135</v>
      </c>
      <c r="B136" t="s">
        <v>203</v>
      </c>
      <c r="C136" t="s">
        <v>116</v>
      </c>
      <c r="D136">
        <v>13</v>
      </c>
      <c r="E136">
        <v>8</v>
      </c>
      <c r="F136" s="25">
        <v>0.61904761904761896</v>
      </c>
      <c r="G136">
        <v>3.27</v>
      </c>
      <c r="H136">
        <v>105.1</v>
      </c>
      <c r="I136">
        <v>101.8</v>
      </c>
      <c r="J136">
        <v>70.599999999999994</v>
      </c>
      <c r="K136">
        <v>-2.3E-2</v>
      </c>
      <c r="L136">
        <v>-1.59</v>
      </c>
      <c r="M136">
        <v>104.6</v>
      </c>
      <c r="N136">
        <v>106.2</v>
      </c>
      <c r="O136">
        <v>-0.33</v>
      </c>
    </row>
    <row r="137" spans="1:15" x14ac:dyDescent="0.45">
      <c r="A137">
        <v>136</v>
      </c>
      <c r="B137" t="s">
        <v>255</v>
      </c>
      <c r="C137" t="s">
        <v>182</v>
      </c>
      <c r="D137">
        <v>13</v>
      </c>
      <c r="E137">
        <v>9</v>
      </c>
      <c r="F137" s="25">
        <v>0.59090909090909105</v>
      </c>
      <c r="G137">
        <v>3.04</v>
      </c>
      <c r="H137">
        <v>109.4</v>
      </c>
      <c r="I137">
        <v>106.4</v>
      </c>
      <c r="J137">
        <v>65.099999999999994</v>
      </c>
      <c r="K137">
        <v>-7.3999999999999996E-2</v>
      </c>
      <c r="L137">
        <v>-1.25</v>
      </c>
      <c r="M137">
        <v>105.7</v>
      </c>
      <c r="N137">
        <v>106.9</v>
      </c>
      <c r="O137">
        <v>3.27</v>
      </c>
    </row>
    <row r="138" spans="1:15" x14ac:dyDescent="0.45">
      <c r="A138">
        <v>137</v>
      </c>
      <c r="B138" t="s">
        <v>148</v>
      </c>
      <c r="C138" t="s">
        <v>149</v>
      </c>
      <c r="D138">
        <v>15</v>
      </c>
      <c r="E138">
        <v>5</v>
      </c>
      <c r="F138" s="25">
        <v>0.75</v>
      </c>
      <c r="G138">
        <v>2.94</v>
      </c>
      <c r="H138">
        <v>106.2</v>
      </c>
      <c r="I138">
        <v>103.3</v>
      </c>
      <c r="J138">
        <v>69.3</v>
      </c>
      <c r="K138">
        <v>-1.9E-2</v>
      </c>
      <c r="L138">
        <v>-5.52</v>
      </c>
      <c r="M138">
        <v>101.3</v>
      </c>
      <c r="N138">
        <v>106.8</v>
      </c>
      <c r="O138">
        <v>-3.51</v>
      </c>
    </row>
    <row r="139" spans="1:15" x14ac:dyDescent="0.45">
      <c r="A139">
        <v>138</v>
      </c>
      <c r="B139" t="s">
        <v>173</v>
      </c>
      <c r="C139" t="s">
        <v>95</v>
      </c>
      <c r="D139">
        <v>14</v>
      </c>
      <c r="E139">
        <v>8</v>
      </c>
      <c r="F139" s="25">
        <v>0.63636363636363602</v>
      </c>
      <c r="G139">
        <v>2.76</v>
      </c>
      <c r="H139">
        <v>106.6</v>
      </c>
      <c r="I139">
        <v>103.9</v>
      </c>
      <c r="J139">
        <v>69.599999999999994</v>
      </c>
      <c r="K139">
        <v>-4.9000000000000002E-2</v>
      </c>
      <c r="L139">
        <v>-2.87</v>
      </c>
      <c r="M139">
        <v>104.9</v>
      </c>
      <c r="N139">
        <v>107.8</v>
      </c>
      <c r="O139">
        <v>0.79</v>
      </c>
    </row>
    <row r="140" spans="1:15" x14ac:dyDescent="0.45">
      <c r="A140">
        <v>139</v>
      </c>
      <c r="B140" t="s">
        <v>190</v>
      </c>
      <c r="C140" t="s">
        <v>124</v>
      </c>
      <c r="D140">
        <v>15</v>
      </c>
      <c r="E140">
        <v>7</v>
      </c>
      <c r="F140" s="25">
        <v>0.68181818181818199</v>
      </c>
      <c r="G140">
        <v>2.62</v>
      </c>
      <c r="H140">
        <v>109.9</v>
      </c>
      <c r="I140">
        <v>107.3</v>
      </c>
      <c r="J140">
        <v>67.400000000000006</v>
      </c>
      <c r="K140">
        <v>4.4999999999999998E-2</v>
      </c>
      <c r="L140">
        <v>-3.52</v>
      </c>
      <c r="M140">
        <v>104.5</v>
      </c>
      <c r="N140">
        <v>108.1</v>
      </c>
      <c r="O140">
        <v>-5.33</v>
      </c>
    </row>
    <row r="141" spans="1:15" x14ac:dyDescent="0.45">
      <c r="A141">
        <v>140</v>
      </c>
      <c r="B141" t="s">
        <v>249</v>
      </c>
      <c r="C141" t="s">
        <v>118</v>
      </c>
      <c r="D141">
        <v>13</v>
      </c>
      <c r="E141">
        <v>9</v>
      </c>
      <c r="F141" s="25">
        <v>0.59090909090909105</v>
      </c>
      <c r="G141">
        <v>2.19</v>
      </c>
      <c r="H141">
        <v>108.1</v>
      </c>
      <c r="I141">
        <v>105.9</v>
      </c>
      <c r="J141">
        <v>68</v>
      </c>
      <c r="K141">
        <v>-5.6000000000000001E-2</v>
      </c>
      <c r="L141">
        <v>-2.99</v>
      </c>
      <c r="M141">
        <v>105.3</v>
      </c>
      <c r="N141">
        <v>108.3</v>
      </c>
      <c r="O141">
        <v>-1.51</v>
      </c>
    </row>
    <row r="142" spans="1:15" x14ac:dyDescent="0.45">
      <c r="A142">
        <v>141</v>
      </c>
      <c r="B142" t="s">
        <v>123</v>
      </c>
      <c r="C142" t="s">
        <v>124</v>
      </c>
      <c r="D142">
        <v>12</v>
      </c>
      <c r="E142">
        <v>10</v>
      </c>
      <c r="F142" s="25">
        <v>0.54545454545454497</v>
      </c>
      <c r="G142">
        <v>2.13</v>
      </c>
      <c r="H142">
        <v>108.1</v>
      </c>
      <c r="I142">
        <v>106</v>
      </c>
      <c r="J142">
        <v>70.599999999999994</v>
      </c>
      <c r="K142">
        <v>-4.3999999999999997E-2</v>
      </c>
      <c r="L142">
        <v>-0.72</v>
      </c>
      <c r="M142">
        <v>107.4</v>
      </c>
      <c r="N142">
        <v>108.1</v>
      </c>
      <c r="O142">
        <v>0.59</v>
      </c>
    </row>
    <row r="143" spans="1:15" x14ac:dyDescent="0.45">
      <c r="A143">
        <v>142</v>
      </c>
      <c r="B143" t="s">
        <v>167</v>
      </c>
      <c r="C143" t="s">
        <v>118</v>
      </c>
      <c r="D143">
        <v>14</v>
      </c>
      <c r="E143">
        <v>8</v>
      </c>
      <c r="F143" s="25">
        <v>0.63636363636363602</v>
      </c>
      <c r="G143">
        <v>1.93</v>
      </c>
      <c r="H143">
        <v>105.6</v>
      </c>
      <c r="I143">
        <v>103.6</v>
      </c>
      <c r="J143">
        <v>62.1</v>
      </c>
      <c r="K143">
        <v>7.8E-2</v>
      </c>
      <c r="L143">
        <v>-0.81</v>
      </c>
      <c r="M143">
        <v>106.2</v>
      </c>
      <c r="N143">
        <v>107</v>
      </c>
      <c r="O143">
        <v>-0.02</v>
      </c>
    </row>
    <row r="144" spans="1:15" x14ac:dyDescent="0.45">
      <c r="A144">
        <v>143</v>
      </c>
      <c r="B144" t="s">
        <v>243</v>
      </c>
      <c r="C144" t="s">
        <v>104</v>
      </c>
      <c r="D144">
        <v>14</v>
      </c>
      <c r="E144">
        <v>9</v>
      </c>
      <c r="F144" s="25">
        <v>0.60869565217391297</v>
      </c>
      <c r="G144">
        <v>1.82</v>
      </c>
      <c r="H144">
        <v>107.7</v>
      </c>
      <c r="I144">
        <v>105.9</v>
      </c>
      <c r="J144">
        <v>63.1</v>
      </c>
      <c r="K144">
        <v>-0.11799999999999999</v>
      </c>
      <c r="L144">
        <v>-4.79</v>
      </c>
      <c r="M144">
        <v>104.7</v>
      </c>
      <c r="N144">
        <v>109.5</v>
      </c>
      <c r="O144">
        <v>-3.68</v>
      </c>
    </row>
    <row r="145" spans="1:15" x14ac:dyDescent="0.45">
      <c r="A145">
        <v>144</v>
      </c>
      <c r="B145" t="s">
        <v>331</v>
      </c>
      <c r="C145" t="s">
        <v>166</v>
      </c>
      <c r="D145">
        <v>14</v>
      </c>
      <c r="E145">
        <v>9</v>
      </c>
      <c r="F145" s="25">
        <v>0.60869565217391297</v>
      </c>
      <c r="G145">
        <v>1.81</v>
      </c>
      <c r="H145">
        <v>109</v>
      </c>
      <c r="I145">
        <v>107.2</v>
      </c>
      <c r="J145">
        <v>67.599999999999994</v>
      </c>
      <c r="K145">
        <v>8.6999999999999994E-2</v>
      </c>
      <c r="L145">
        <v>0.71</v>
      </c>
      <c r="M145">
        <v>107.8</v>
      </c>
      <c r="N145">
        <v>107.1</v>
      </c>
      <c r="O145">
        <v>9.75</v>
      </c>
    </row>
    <row r="146" spans="1:15" x14ac:dyDescent="0.45">
      <c r="A146">
        <v>145</v>
      </c>
      <c r="B146" t="s">
        <v>211</v>
      </c>
      <c r="C146" t="s">
        <v>116</v>
      </c>
      <c r="D146">
        <v>13</v>
      </c>
      <c r="E146">
        <v>7</v>
      </c>
      <c r="F146" s="25">
        <v>0.65</v>
      </c>
      <c r="G146">
        <v>1.74</v>
      </c>
      <c r="H146">
        <v>105</v>
      </c>
      <c r="I146">
        <v>103.2</v>
      </c>
      <c r="J146">
        <v>64.8</v>
      </c>
      <c r="K146">
        <v>-3.3000000000000002E-2</v>
      </c>
      <c r="L146">
        <v>-4.33</v>
      </c>
      <c r="M146">
        <v>102.8</v>
      </c>
      <c r="N146">
        <v>107.2</v>
      </c>
      <c r="O146">
        <v>-5.98</v>
      </c>
    </row>
    <row r="147" spans="1:15" x14ac:dyDescent="0.45">
      <c r="A147">
        <v>146</v>
      </c>
      <c r="B147" t="s">
        <v>150</v>
      </c>
      <c r="C147" t="s">
        <v>114</v>
      </c>
      <c r="D147">
        <v>13</v>
      </c>
      <c r="E147">
        <v>9</v>
      </c>
      <c r="F147" s="25">
        <v>0.59090909090909105</v>
      </c>
      <c r="G147">
        <v>1.71</v>
      </c>
      <c r="H147">
        <v>104.5</v>
      </c>
      <c r="I147">
        <v>102.8</v>
      </c>
      <c r="J147">
        <v>67.900000000000006</v>
      </c>
      <c r="K147">
        <v>7.1999999999999995E-2</v>
      </c>
      <c r="L147">
        <v>0.44</v>
      </c>
      <c r="M147">
        <v>106.2</v>
      </c>
      <c r="N147">
        <v>105.8</v>
      </c>
      <c r="O147">
        <v>-3.91</v>
      </c>
    </row>
    <row r="148" spans="1:15" x14ac:dyDescent="0.45">
      <c r="A148">
        <v>147</v>
      </c>
      <c r="B148" t="s">
        <v>259</v>
      </c>
      <c r="C148" t="s">
        <v>19</v>
      </c>
      <c r="D148">
        <v>11</v>
      </c>
      <c r="E148">
        <v>10</v>
      </c>
      <c r="F148" s="25">
        <v>0.52380952380952395</v>
      </c>
      <c r="G148">
        <v>1.53</v>
      </c>
      <c r="H148">
        <v>107</v>
      </c>
      <c r="I148">
        <v>105.4</v>
      </c>
      <c r="J148">
        <v>65.8</v>
      </c>
      <c r="K148">
        <v>0.1</v>
      </c>
      <c r="L148">
        <v>6.35</v>
      </c>
      <c r="M148">
        <v>109.1</v>
      </c>
      <c r="N148">
        <v>102.8</v>
      </c>
      <c r="O148">
        <v>-1.08</v>
      </c>
    </row>
    <row r="149" spans="1:15" x14ac:dyDescent="0.45">
      <c r="A149">
        <v>148</v>
      </c>
      <c r="B149" t="s">
        <v>156</v>
      </c>
      <c r="C149" t="s">
        <v>118</v>
      </c>
      <c r="D149">
        <v>12</v>
      </c>
      <c r="E149">
        <v>10</v>
      </c>
      <c r="F149" s="25">
        <v>0.54545454545454497</v>
      </c>
      <c r="G149">
        <v>1.51</v>
      </c>
      <c r="H149">
        <v>107.2</v>
      </c>
      <c r="I149">
        <v>105.7</v>
      </c>
      <c r="J149">
        <v>66.8</v>
      </c>
      <c r="K149">
        <v>-2.7E-2</v>
      </c>
      <c r="L149">
        <v>-0.51</v>
      </c>
      <c r="M149">
        <v>108.1</v>
      </c>
      <c r="N149">
        <v>108.6</v>
      </c>
      <c r="O149">
        <v>4.08</v>
      </c>
    </row>
    <row r="150" spans="1:15" x14ac:dyDescent="0.45">
      <c r="A150">
        <v>149</v>
      </c>
      <c r="B150" t="s">
        <v>217</v>
      </c>
      <c r="C150" t="s">
        <v>114</v>
      </c>
      <c r="D150">
        <v>8</v>
      </c>
      <c r="E150">
        <v>14</v>
      </c>
      <c r="F150" s="25">
        <v>0.36363636363636398</v>
      </c>
      <c r="G150">
        <v>1.4</v>
      </c>
      <c r="H150">
        <v>108</v>
      </c>
      <c r="I150">
        <v>106.6</v>
      </c>
      <c r="J150">
        <v>65.5</v>
      </c>
      <c r="K150">
        <v>-0.16800000000000001</v>
      </c>
      <c r="L150">
        <v>1</v>
      </c>
      <c r="M150">
        <v>105.7</v>
      </c>
      <c r="N150">
        <v>104.7</v>
      </c>
      <c r="O150">
        <v>-1.1200000000000001</v>
      </c>
    </row>
    <row r="151" spans="1:15" x14ac:dyDescent="0.45">
      <c r="A151">
        <v>150</v>
      </c>
      <c r="B151" t="s">
        <v>143</v>
      </c>
      <c r="C151" t="s">
        <v>144</v>
      </c>
      <c r="D151">
        <v>14</v>
      </c>
      <c r="E151">
        <v>8</v>
      </c>
      <c r="F151" s="25">
        <v>0.63636363636363602</v>
      </c>
      <c r="G151">
        <v>1.37</v>
      </c>
      <c r="H151">
        <v>105.5</v>
      </c>
      <c r="I151">
        <v>104.2</v>
      </c>
      <c r="J151">
        <v>66.099999999999994</v>
      </c>
      <c r="K151">
        <v>5.3999999999999999E-2</v>
      </c>
      <c r="L151">
        <v>-2.95</v>
      </c>
      <c r="M151">
        <v>103.8</v>
      </c>
      <c r="N151">
        <v>106.8</v>
      </c>
      <c r="O151">
        <v>6.25</v>
      </c>
    </row>
    <row r="152" spans="1:15" x14ac:dyDescent="0.45">
      <c r="A152">
        <v>151</v>
      </c>
      <c r="B152" t="s">
        <v>226</v>
      </c>
      <c r="C152" t="s">
        <v>182</v>
      </c>
      <c r="D152">
        <v>15</v>
      </c>
      <c r="E152">
        <v>7</v>
      </c>
      <c r="F152" s="25">
        <v>0.68181818181818199</v>
      </c>
      <c r="G152">
        <v>1.32</v>
      </c>
      <c r="H152">
        <v>110.5</v>
      </c>
      <c r="I152">
        <v>109.2</v>
      </c>
      <c r="J152">
        <v>66.599999999999994</v>
      </c>
      <c r="K152">
        <v>9.8000000000000004E-2</v>
      </c>
      <c r="L152">
        <v>-1.47</v>
      </c>
      <c r="M152">
        <v>106.3</v>
      </c>
      <c r="N152">
        <v>107.7</v>
      </c>
      <c r="O152">
        <v>2.31</v>
      </c>
    </row>
    <row r="153" spans="1:15" x14ac:dyDescent="0.45">
      <c r="A153">
        <v>152</v>
      </c>
      <c r="B153" t="s">
        <v>283</v>
      </c>
      <c r="C153" t="s">
        <v>177</v>
      </c>
      <c r="D153">
        <v>14</v>
      </c>
      <c r="E153">
        <v>9</v>
      </c>
      <c r="F153" s="25">
        <v>0.60869565217391297</v>
      </c>
      <c r="G153">
        <v>1.01</v>
      </c>
      <c r="H153">
        <v>107.8</v>
      </c>
      <c r="I153">
        <v>106.8</v>
      </c>
      <c r="J153">
        <v>67.2</v>
      </c>
      <c r="K153">
        <v>-2.1999999999999999E-2</v>
      </c>
      <c r="L153">
        <v>-2.4</v>
      </c>
      <c r="M153">
        <v>106.2</v>
      </c>
      <c r="N153">
        <v>108.6</v>
      </c>
      <c r="O153">
        <v>0.11</v>
      </c>
    </row>
    <row r="154" spans="1:15" x14ac:dyDescent="0.45">
      <c r="A154">
        <v>153</v>
      </c>
      <c r="B154" t="s">
        <v>136</v>
      </c>
      <c r="C154" t="s">
        <v>134</v>
      </c>
      <c r="D154">
        <v>12</v>
      </c>
      <c r="E154">
        <v>8</v>
      </c>
      <c r="F154" s="25">
        <v>0.6</v>
      </c>
      <c r="G154">
        <v>0.78</v>
      </c>
      <c r="H154">
        <v>108.4</v>
      </c>
      <c r="I154">
        <v>107.6</v>
      </c>
      <c r="J154">
        <v>68.2</v>
      </c>
      <c r="K154">
        <v>-2.7E-2</v>
      </c>
      <c r="L154">
        <v>-3.75</v>
      </c>
      <c r="M154">
        <v>103.2</v>
      </c>
      <c r="N154">
        <v>107</v>
      </c>
      <c r="O154">
        <v>-4.25</v>
      </c>
    </row>
    <row r="155" spans="1:15" x14ac:dyDescent="0.45">
      <c r="A155">
        <v>154</v>
      </c>
      <c r="B155" t="s">
        <v>131</v>
      </c>
      <c r="C155" t="s">
        <v>31</v>
      </c>
      <c r="D155">
        <v>10</v>
      </c>
      <c r="E155">
        <v>12</v>
      </c>
      <c r="F155" s="25">
        <v>0.45454545454545398</v>
      </c>
      <c r="G155">
        <v>0.54</v>
      </c>
      <c r="H155">
        <v>108</v>
      </c>
      <c r="I155">
        <v>107.5</v>
      </c>
      <c r="J155">
        <v>66</v>
      </c>
      <c r="K155">
        <v>-7.5999999999999998E-2</v>
      </c>
      <c r="L155">
        <v>0.05</v>
      </c>
      <c r="M155">
        <v>106.4</v>
      </c>
      <c r="N155">
        <v>106.3</v>
      </c>
      <c r="O155">
        <v>-2.64</v>
      </c>
    </row>
    <row r="156" spans="1:15" x14ac:dyDescent="0.45">
      <c r="A156">
        <v>155</v>
      </c>
      <c r="B156" t="s">
        <v>228</v>
      </c>
      <c r="C156" t="s">
        <v>134</v>
      </c>
      <c r="D156">
        <v>13</v>
      </c>
      <c r="E156">
        <v>8</v>
      </c>
      <c r="F156" s="25">
        <v>0.61904761904761896</v>
      </c>
      <c r="G156">
        <v>0.48</v>
      </c>
      <c r="H156">
        <v>103.4</v>
      </c>
      <c r="I156">
        <v>102.9</v>
      </c>
      <c r="J156">
        <v>68.3</v>
      </c>
      <c r="K156">
        <v>1.7000000000000001E-2</v>
      </c>
      <c r="L156">
        <v>-2.98</v>
      </c>
      <c r="M156">
        <v>104.6</v>
      </c>
      <c r="N156">
        <v>107.6</v>
      </c>
      <c r="O156">
        <v>-4.22</v>
      </c>
    </row>
    <row r="157" spans="1:15" x14ac:dyDescent="0.45">
      <c r="A157">
        <v>156</v>
      </c>
      <c r="B157" t="s">
        <v>164</v>
      </c>
      <c r="C157" t="s">
        <v>114</v>
      </c>
      <c r="D157">
        <v>12</v>
      </c>
      <c r="E157">
        <v>10</v>
      </c>
      <c r="F157" s="25">
        <v>0.54545454545454497</v>
      </c>
      <c r="G157">
        <v>0.44</v>
      </c>
      <c r="H157">
        <v>108.4</v>
      </c>
      <c r="I157">
        <v>107.9</v>
      </c>
      <c r="J157">
        <v>71.2</v>
      </c>
      <c r="K157">
        <v>9.6000000000000002E-2</v>
      </c>
      <c r="L157">
        <v>2.81</v>
      </c>
      <c r="M157">
        <v>108</v>
      </c>
      <c r="N157">
        <v>105.2</v>
      </c>
      <c r="O157">
        <v>0.51</v>
      </c>
    </row>
    <row r="158" spans="1:15" x14ac:dyDescent="0.45">
      <c r="A158">
        <v>157</v>
      </c>
      <c r="B158" t="s">
        <v>263</v>
      </c>
      <c r="C158" t="s">
        <v>166</v>
      </c>
      <c r="D158">
        <v>12</v>
      </c>
      <c r="E158">
        <v>11</v>
      </c>
      <c r="F158" s="25">
        <v>0.52173913043478304</v>
      </c>
      <c r="G158">
        <v>0.41</v>
      </c>
      <c r="H158">
        <v>116.5</v>
      </c>
      <c r="I158">
        <v>116.1</v>
      </c>
      <c r="J158">
        <v>71.400000000000006</v>
      </c>
      <c r="K158">
        <v>-6.6000000000000003E-2</v>
      </c>
      <c r="L158">
        <v>-1.46</v>
      </c>
      <c r="M158">
        <v>106.2</v>
      </c>
      <c r="N158">
        <v>107.6</v>
      </c>
      <c r="O158">
        <v>2.9</v>
      </c>
    </row>
    <row r="159" spans="1:15" x14ac:dyDescent="0.45">
      <c r="A159">
        <v>158</v>
      </c>
      <c r="B159" t="s">
        <v>241</v>
      </c>
      <c r="C159" t="s">
        <v>104</v>
      </c>
      <c r="D159">
        <v>12</v>
      </c>
      <c r="E159">
        <v>11</v>
      </c>
      <c r="F159" s="25">
        <v>0.52173913043478304</v>
      </c>
      <c r="G159">
        <v>0.23</v>
      </c>
      <c r="H159">
        <v>108.2</v>
      </c>
      <c r="I159">
        <v>108</v>
      </c>
      <c r="J159">
        <v>69.400000000000006</v>
      </c>
      <c r="K159">
        <v>-7.2999999999999995E-2</v>
      </c>
      <c r="L159">
        <v>-0.94</v>
      </c>
      <c r="M159">
        <v>106.3</v>
      </c>
      <c r="N159">
        <v>107.3</v>
      </c>
      <c r="O159">
        <v>2.4300000000000002</v>
      </c>
    </row>
    <row r="160" spans="1:15" x14ac:dyDescent="0.45">
      <c r="A160">
        <v>159</v>
      </c>
      <c r="B160" t="s">
        <v>247</v>
      </c>
      <c r="C160" t="s">
        <v>102</v>
      </c>
      <c r="D160">
        <v>13</v>
      </c>
      <c r="E160">
        <v>10</v>
      </c>
      <c r="F160" s="25">
        <v>0.565217391304348</v>
      </c>
      <c r="G160">
        <v>0.13</v>
      </c>
      <c r="H160">
        <v>110.9</v>
      </c>
      <c r="I160">
        <v>110.8</v>
      </c>
      <c r="J160">
        <v>69.2</v>
      </c>
      <c r="K160">
        <v>-2.3E-2</v>
      </c>
      <c r="L160">
        <v>-1.66</v>
      </c>
      <c r="M160">
        <v>106.2</v>
      </c>
      <c r="N160">
        <v>107.9</v>
      </c>
      <c r="O160">
        <v>1.1399999999999999</v>
      </c>
    </row>
    <row r="161" spans="1:15" x14ac:dyDescent="0.45">
      <c r="A161">
        <v>160</v>
      </c>
      <c r="B161" t="s">
        <v>121</v>
      </c>
      <c r="C161" t="s">
        <v>13</v>
      </c>
      <c r="D161">
        <v>9</v>
      </c>
      <c r="E161">
        <v>12</v>
      </c>
      <c r="F161" s="25">
        <v>0.42857142857142899</v>
      </c>
      <c r="G161">
        <v>0.05</v>
      </c>
      <c r="H161">
        <v>105.2</v>
      </c>
      <c r="I161">
        <v>105.1</v>
      </c>
      <c r="J161">
        <v>69.5</v>
      </c>
      <c r="K161">
        <v>-2.3E-2</v>
      </c>
      <c r="L161">
        <v>3.14</v>
      </c>
      <c r="M161">
        <v>107.9</v>
      </c>
      <c r="N161">
        <v>104.7</v>
      </c>
      <c r="O161">
        <v>1.05</v>
      </c>
    </row>
    <row r="162" spans="1:15" x14ac:dyDescent="0.45">
      <c r="A162">
        <v>161</v>
      </c>
      <c r="B162" t="s">
        <v>256</v>
      </c>
      <c r="C162" t="s">
        <v>177</v>
      </c>
      <c r="D162">
        <v>14</v>
      </c>
      <c r="E162">
        <v>9</v>
      </c>
      <c r="F162" s="25">
        <v>0.60869565217391297</v>
      </c>
      <c r="G162">
        <v>-0.02</v>
      </c>
      <c r="H162">
        <v>108</v>
      </c>
      <c r="I162">
        <v>108</v>
      </c>
      <c r="J162">
        <v>68.3</v>
      </c>
      <c r="K162">
        <v>7.0999999999999994E-2</v>
      </c>
      <c r="L162">
        <v>0.13</v>
      </c>
      <c r="M162">
        <v>107.8</v>
      </c>
      <c r="N162">
        <v>107.7</v>
      </c>
      <c r="O162">
        <v>2.62</v>
      </c>
    </row>
    <row r="163" spans="1:15" x14ac:dyDescent="0.45">
      <c r="A163">
        <v>162</v>
      </c>
      <c r="B163" t="s">
        <v>188</v>
      </c>
      <c r="C163" t="s">
        <v>86</v>
      </c>
      <c r="D163">
        <v>11</v>
      </c>
      <c r="E163">
        <v>10</v>
      </c>
      <c r="F163" s="25">
        <v>0.52380952380952395</v>
      </c>
      <c r="G163">
        <v>-0.05</v>
      </c>
      <c r="H163">
        <v>109.2</v>
      </c>
      <c r="I163">
        <v>109.2</v>
      </c>
      <c r="J163">
        <v>68.099999999999994</v>
      </c>
      <c r="K163">
        <v>-0.14199999999999999</v>
      </c>
      <c r="L163">
        <v>-5.23</v>
      </c>
      <c r="M163">
        <v>103.4</v>
      </c>
      <c r="N163">
        <v>108.6</v>
      </c>
      <c r="O163">
        <v>-4.1500000000000004</v>
      </c>
    </row>
    <row r="164" spans="1:15" x14ac:dyDescent="0.45">
      <c r="A164">
        <v>163</v>
      </c>
      <c r="B164" t="s">
        <v>142</v>
      </c>
      <c r="C164" t="s">
        <v>29</v>
      </c>
      <c r="D164">
        <v>7</v>
      </c>
      <c r="E164">
        <v>14</v>
      </c>
      <c r="F164" s="25">
        <v>0.33333333333333298</v>
      </c>
      <c r="G164">
        <v>-0.22</v>
      </c>
      <c r="H164">
        <v>98.9</v>
      </c>
      <c r="I164">
        <v>99.1</v>
      </c>
      <c r="J164">
        <v>64.2</v>
      </c>
      <c r="K164">
        <v>-6.5000000000000002E-2</v>
      </c>
      <c r="L164">
        <v>5.04</v>
      </c>
      <c r="M164">
        <v>108.6</v>
      </c>
      <c r="N164">
        <v>103.5</v>
      </c>
      <c r="O164">
        <v>-2.04</v>
      </c>
    </row>
    <row r="165" spans="1:15" x14ac:dyDescent="0.45">
      <c r="A165">
        <v>164</v>
      </c>
      <c r="B165" t="s">
        <v>262</v>
      </c>
      <c r="C165" t="s">
        <v>13</v>
      </c>
      <c r="D165">
        <v>12</v>
      </c>
      <c r="E165">
        <v>8</v>
      </c>
      <c r="F165" s="25">
        <v>0.6</v>
      </c>
      <c r="G165">
        <v>-0.22</v>
      </c>
      <c r="H165">
        <v>104.1</v>
      </c>
      <c r="I165">
        <v>104.3</v>
      </c>
      <c r="J165">
        <v>71</v>
      </c>
      <c r="K165">
        <v>-3.1E-2</v>
      </c>
      <c r="L165">
        <v>-4.6900000000000004</v>
      </c>
      <c r="M165">
        <v>103.9</v>
      </c>
      <c r="N165">
        <v>108.6</v>
      </c>
      <c r="O165">
        <v>-10.62</v>
      </c>
    </row>
    <row r="166" spans="1:15" x14ac:dyDescent="0.45">
      <c r="A166">
        <v>165</v>
      </c>
      <c r="B166" t="s">
        <v>333</v>
      </c>
      <c r="C166" t="s">
        <v>95</v>
      </c>
      <c r="D166">
        <v>9</v>
      </c>
      <c r="E166">
        <v>13</v>
      </c>
      <c r="F166" s="25">
        <v>0.40909090909090901</v>
      </c>
      <c r="G166">
        <v>-0.28000000000000003</v>
      </c>
      <c r="H166">
        <v>110.7</v>
      </c>
      <c r="I166">
        <v>111</v>
      </c>
      <c r="J166">
        <v>68.7</v>
      </c>
      <c r="K166">
        <v>-0.10199999999999999</v>
      </c>
      <c r="L166">
        <v>-1.72</v>
      </c>
      <c r="M166">
        <v>106.3</v>
      </c>
      <c r="N166">
        <v>108</v>
      </c>
      <c r="O166">
        <v>1.39</v>
      </c>
    </row>
    <row r="167" spans="1:15" x14ac:dyDescent="0.45">
      <c r="A167">
        <v>166</v>
      </c>
      <c r="B167" t="s">
        <v>207</v>
      </c>
      <c r="C167" t="s">
        <v>134</v>
      </c>
      <c r="D167">
        <v>13</v>
      </c>
      <c r="E167">
        <v>9</v>
      </c>
      <c r="F167" s="25">
        <v>0.59090909090909105</v>
      </c>
      <c r="G167">
        <v>-0.33</v>
      </c>
      <c r="H167">
        <v>106.9</v>
      </c>
      <c r="I167">
        <v>107.2</v>
      </c>
      <c r="J167">
        <v>72.2</v>
      </c>
      <c r="K167">
        <v>6.6000000000000003E-2</v>
      </c>
      <c r="L167">
        <v>-0.37</v>
      </c>
      <c r="M167">
        <v>105.2</v>
      </c>
      <c r="N167">
        <v>105.6</v>
      </c>
      <c r="O167">
        <v>1.56</v>
      </c>
    </row>
    <row r="168" spans="1:15" x14ac:dyDescent="0.45">
      <c r="A168">
        <v>167</v>
      </c>
      <c r="B168" t="s">
        <v>180</v>
      </c>
      <c r="C168" t="s">
        <v>56</v>
      </c>
      <c r="D168">
        <v>14</v>
      </c>
      <c r="E168">
        <v>7</v>
      </c>
      <c r="F168" s="25">
        <v>0.66666666666666696</v>
      </c>
      <c r="G168">
        <v>-0.38</v>
      </c>
      <c r="H168">
        <v>102.9</v>
      </c>
      <c r="I168">
        <v>103.3</v>
      </c>
      <c r="J168">
        <v>75.3</v>
      </c>
      <c r="K168">
        <v>1.6E-2</v>
      </c>
      <c r="L168">
        <v>-2.82</v>
      </c>
      <c r="M168">
        <v>104.5</v>
      </c>
      <c r="N168">
        <v>107.3</v>
      </c>
      <c r="O168">
        <v>-2.91</v>
      </c>
    </row>
    <row r="169" spans="1:15" x14ac:dyDescent="0.45">
      <c r="A169">
        <v>168</v>
      </c>
      <c r="B169" t="s">
        <v>209</v>
      </c>
      <c r="C169" t="s">
        <v>149</v>
      </c>
      <c r="D169">
        <v>14</v>
      </c>
      <c r="E169">
        <v>8</v>
      </c>
      <c r="F169" s="25">
        <v>0.63636363636363602</v>
      </c>
      <c r="G169">
        <v>-0.44</v>
      </c>
      <c r="H169">
        <v>101</v>
      </c>
      <c r="I169">
        <v>101.5</v>
      </c>
      <c r="J169">
        <v>74.599999999999994</v>
      </c>
      <c r="K169">
        <v>9.6000000000000002E-2</v>
      </c>
      <c r="L169">
        <v>-1.64</v>
      </c>
      <c r="M169">
        <v>104.9</v>
      </c>
      <c r="N169">
        <v>106.5</v>
      </c>
      <c r="O169">
        <v>2.99</v>
      </c>
    </row>
    <row r="170" spans="1:15" x14ac:dyDescent="0.45">
      <c r="A170">
        <v>169</v>
      </c>
      <c r="B170" t="s">
        <v>316</v>
      </c>
      <c r="C170" t="s">
        <v>116</v>
      </c>
      <c r="D170">
        <v>10</v>
      </c>
      <c r="E170">
        <v>11</v>
      </c>
      <c r="F170" s="25">
        <v>0.476190476190476</v>
      </c>
      <c r="G170">
        <v>-0.52</v>
      </c>
      <c r="H170">
        <v>103.9</v>
      </c>
      <c r="I170">
        <v>104.4</v>
      </c>
      <c r="J170">
        <v>71.599999999999994</v>
      </c>
      <c r="K170">
        <v>0.02</v>
      </c>
      <c r="L170">
        <v>3.58</v>
      </c>
      <c r="M170">
        <v>108.1</v>
      </c>
      <c r="N170">
        <v>104.5</v>
      </c>
      <c r="O170">
        <v>9.0500000000000007</v>
      </c>
    </row>
    <row r="171" spans="1:15" x14ac:dyDescent="0.45">
      <c r="A171">
        <v>170</v>
      </c>
      <c r="B171" t="s">
        <v>169</v>
      </c>
      <c r="C171" t="s">
        <v>47</v>
      </c>
      <c r="D171">
        <v>12</v>
      </c>
      <c r="E171">
        <v>9</v>
      </c>
      <c r="F171" s="25">
        <v>0.57142857142857095</v>
      </c>
      <c r="G171">
        <v>-0.55000000000000004</v>
      </c>
      <c r="H171">
        <v>108.7</v>
      </c>
      <c r="I171">
        <v>109.3</v>
      </c>
      <c r="J171">
        <v>67.5</v>
      </c>
      <c r="K171">
        <v>0.152</v>
      </c>
      <c r="L171">
        <v>4.84</v>
      </c>
      <c r="M171">
        <v>109.5</v>
      </c>
      <c r="N171">
        <v>104.6</v>
      </c>
      <c r="O171">
        <v>1.39</v>
      </c>
    </row>
    <row r="172" spans="1:15" x14ac:dyDescent="0.45">
      <c r="A172">
        <v>171</v>
      </c>
      <c r="B172" t="s">
        <v>83</v>
      </c>
      <c r="C172" t="s">
        <v>84</v>
      </c>
      <c r="D172">
        <v>10</v>
      </c>
      <c r="E172">
        <v>10</v>
      </c>
      <c r="F172" s="25">
        <v>0.5</v>
      </c>
      <c r="G172">
        <v>-0.62</v>
      </c>
      <c r="H172">
        <v>106.2</v>
      </c>
      <c r="I172">
        <v>106.8</v>
      </c>
      <c r="J172">
        <v>67.400000000000006</v>
      </c>
      <c r="K172">
        <v>-7.4999999999999997E-2</v>
      </c>
      <c r="L172">
        <v>-4.53</v>
      </c>
      <c r="M172">
        <v>103.9</v>
      </c>
      <c r="N172">
        <v>108.4</v>
      </c>
      <c r="O172">
        <v>-1.9</v>
      </c>
    </row>
    <row r="173" spans="1:15" x14ac:dyDescent="0.45">
      <c r="A173">
        <v>172</v>
      </c>
      <c r="B173" t="s">
        <v>280</v>
      </c>
      <c r="C173" t="s">
        <v>56</v>
      </c>
      <c r="D173">
        <v>11</v>
      </c>
      <c r="E173">
        <v>11</v>
      </c>
      <c r="F173" s="25">
        <v>0.5</v>
      </c>
      <c r="G173">
        <v>-0.69</v>
      </c>
      <c r="H173">
        <v>102</v>
      </c>
      <c r="I173">
        <v>102.7</v>
      </c>
      <c r="J173">
        <v>64.7</v>
      </c>
      <c r="K173">
        <v>-0.10199999999999999</v>
      </c>
      <c r="L173">
        <v>-2.08</v>
      </c>
      <c r="M173">
        <v>105.1</v>
      </c>
      <c r="N173">
        <v>107.2</v>
      </c>
      <c r="O173">
        <v>-4.07</v>
      </c>
    </row>
    <row r="174" spans="1:15" x14ac:dyDescent="0.45">
      <c r="A174">
        <v>173</v>
      </c>
      <c r="B174" t="s">
        <v>85</v>
      </c>
      <c r="C174" t="s">
        <v>86</v>
      </c>
      <c r="D174">
        <v>11</v>
      </c>
      <c r="E174">
        <v>11</v>
      </c>
      <c r="F174" s="25">
        <v>0.5</v>
      </c>
      <c r="G174">
        <v>-0.85</v>
      </c>
      <c r="H174">
        <v>107</v>
      </c>
      <c r="I174">
        <v>107.8</v>
      </c>
      <c r="J174">
        <v>67.7</v>
      </c>
      <c r="K174">
        <v>-8.8999999999999996E-2</v>
      </c>
      <c r="L174">
        <v>-2.4500000000000002</v>
      </c>
      <c r="M174">
        <v>105.7</v>
      </c>
      <c r="N174">
        <v>108.1</v>
      </c>
      <c r="O174">
        <v>1.31</v>
      </c>
    </row>
    <row r="175" spans="1:15" x14ac:dyDescent="0.45">
      <c r="A175">
        <v>174</v>
      </c>
      <c r="B175" t="s">
        <v>204</v>
      </c>
      <c r="C175" t="s">
        <v>15</v>
      </c>
      <c r="D175">
        <v>8</v>
      </c>
      <c r="E175">
        <v>12</v>
      </c>
      <c r="F175" s="25">
        <v>0.4</v>
      </c>
      <c r="G175">
        <v>-0.88</v>
      </c>
      <c r="H175">
        <v>111</v>
      </c>
      <c r="I175">
        <v>111.8</v>
      </c>
      <c r="J175">
        <v>66.7</v>
      </c>
      <c r="K175">
        <v>-2.5999999999999999E-2</v>
      </c>
      <c r="L175">
        <v>3.52</v>
      </c>
      <c r="M175">
        <v>107</v>
      </c>
      <c r="N175">
        <v>103.5</v>
      </c>
      <c r="O175">
        <v>-7.45</v>
      </c>
    </row>
    <row r="176" spans="1:15" x14ac:dyDescent="0.45">
      <c r="A176">
        <v>175</v>
      </c>
      <c r="B176" t="s">
        <v>223</v>
      </c>
      <c r="C176" t="s">
        <v>116</v>
      </c>
      <c r="D176">
        <v>14</v>
      </c>
      <c r="E176">
        <v>7</v>
      </c>
      <c r="F176" s="25">
        <v>0.66666666666666696</v>
      </c>
      <c r="G176">
        <v>-0.9</v>
      </c>
      <c r="H176">
        <v>105.8</v>
      </c>
      <c r="I176">
        <v>106.7</v>
      </c>
      <c r="J176">
        <v>65.099999999999994</v>
      </c>
      <c r="K176">
        <v>0.14899999999999999</v>
      </c>
      <c r="L176">
        <v>0.04</v>
      </c>
      <c r="M176">
        <v>104.9</v>
      </c>
      <c r="N176">
        <v>104.9</v>
      </c>
      <c r="O176">
        <v>5.16</v>
      </c>
    </row>
    <row r="177" spans="1:15" x14ac:dyDescent="0.45">
      <c r="A177">
        <v>176</v>
      </c>
      <c r="B177" t="s">
        <v>261</v>
      </c>
      <c r="C177" t="s">
        <v>182</v>
      </c>
      <c r="D177">
        <v>13</v>
      </c>
      <c r="E177">
        <v>8</v>
      </c>
      <c r="F177" s="25">
        <v>0.61904761904761896</v>
      </c>
      <c r="G177">
        <v>-0.99</v>
      </c>
      <c r="H177">
        <v>111.1</v>
      </c>
      <c r="I177">
        <v>112.1</v>
      </c>
      <c r="J177">
        <v>70.400000000000006</v>
      </c>
      <c r="K177">
        <v>2.3E-2</v>
      </c>
      <c r="L177">
        <v>-3.42</v>
      </c>
      <c r="M177">
        <v>104.9</v>
      </c>
      <c r="N177">
        <v>108.4</v>
      </c>
      <c r="O177">
        <v>-1.27</v>
      </c>
    </row>
    <row r="178" spans="1:15" x14ac:dyDescent="0.45">
      <c r="A178">
        <v>177</v>
      </c>
      <c r="B178" t="s">
        <v>115</v>
      </c>
      <c r="C178" t="s">
        <v>56</v>
      </c>
      <c r="D178">
        <v>13</v>
      </c>
      <c r="E178">
        <v>9</v>
      </c>
      <c r="F178" s="25">
        <v>0.59090909090909105</v>
      </c>
      <c r="G178">
        <v>-1.1499999999999999</v>
      </c>
      <c r="H178">
        <v>104.3</v>
      </c>
      <c r="I178">
        <v>105.4</v>
      </c>
      <c r="J178">
        <v>68.400000000000006</v>
      </c>
      <c r="K178">
        <v>0.11</v>
      </c>
      <c r="L178">
        <v>0.62</v>
      </c>
      <c r="M178">
        <v>104.6</v>
      </c>
      <c r="N178">
        <v>103.9</v>
      </c>
      <c r="O178">
        <v>1.48</v>
      </c>
    </row>
    <row r="179" spans="1:15" x14ac:dyDescent="0.45">
      <c r="A179">
        <v>178</v>
      </c>
      <c r="B179" t="s">
        <v>157</v>
      </c>
      <c r="C179" t="s">
        <v>134</v>
      </c>
      <c r="D179">
        <v>12</v>
      </c>
      <c r="E179">
        <v>10</v>
      </c>
      <c r="F179" s="25">
        <v>0.54545454545454497</v>
      </c>
      <c r="G179">
        <v>-1.36</v>
      </c>
      <c r="H179">
        <v>103</v>
      </c>
      <c r="I179">
        <v>104.4</v>
      </c>
      <c r="J179">
        <v>66.3</v>
      </c>
      <c r="K179">
        <v>-0.05</v>
      </c>
      <c r="L179">
        <v>-3.69</v>
      </c>
      <c r="M179">
        <v>103.9</v>
      </c>
      <c r="N179">
        <v>107.6</v>
      </c>
      <c r="O179">
        <v>-5.04</v>
      </c>
    </row>
    <row r="180" spans="1:15" x14ac:dyDescent="0.45">
      <c r="A180">
        <v>179</v>
      </c>
      <c r="B180" t="s">
        <v>253</v>
      </c>
      <c r="C180" t="s">
        <v>82</v>
      </c>
      <c r="D180">
        <v>14</v>
      </c>
      <c r="E180">
        <v>7</v>
      </c>
      <c r="F180" s="25">
        <v>0.66666666666666696</v>
      </c>
      <c r="G180">
        <v>-1.46</v>
      </c>
      <c r="H180">
        <v>106</v>
      </c>
      <c r="I180">
        <v>107.5</v>
      </c>
      <c r="J180">
        <v>72</v>
      </c>
      <c r="K180">
        <v>8.6999999999999994E-2</v>
      </c>
      <c r="L180">
        <v>-4.04</v>
      </c>
      <c r="M180">
        <v>103.4</v>
      </c>
      <c r="N180">
        <v>107.4</v>
      </c>
      <c r="O180">
        <v>-11.22</v>
      </c>
    </row>
    <row r="181" spans="1:15" x14ac:dyDescent="0.45">
      <c r="A181">
        <v>180</v>
      </c>
      <c r="B181" t="s">
        <v>126</v>
      </c>
      <c r="C181" t="s">
        <v>116</v>
      </c>
      <c r="D181">
        <v>9</v>
      </c>
      <c r="E181">
        <v>12</v>
      </c>
      <c r="F181" s="25">
        <v>0.42857142857142899</v>
      </c>
      <c r="G181">
        <v>-1.48</v>
      </c>
      <c r="H181">
        <v>101</v>
      </c>
      <c r="I181">
        <v>102.5</v>
      </c>
      <c r="J181">
        <v>68</v>
      </c>
      <c r="K181">
        <v>-1.2E-2</v>
      </c>
      <c r="L181">
        <v>3.23</v>
      </c>
      <c r="M181">
        <v>107.2</v>
      </c>
      <c r="N181">
        <v>104</v>
      </c>
      <c r="O181">
        <v>6.86</v>
      </c>
    </row>
    <row r="182" spans="1:15" x14ac:dyDescent="0.45">
      <c r="A182">
        <v>181</v>
      </c>
      <c r="B182" t="s">
        <v>184</v>
      </c>
      <c r="C182" t="s">
        <v>166</v>
      </c>
      <c r="D182">
        <v>14</v>
      </c>
      <c r="E182">
        <v>8</v>
      </c>
      <c r="F182" s="25">
        <v>0.63636363636363602</v>
      </c>
      <c r="G182">
        <v>-1.51</v>
      </c>
      <c r="H182">
        <v>104.1</v>
      </c>
      <c r="I182">
        <v>105.6</v>
      </c>
      <c r="J182">
        <v>71.900000000000006</v>
      </c>
      <c r="K182">
        <v>-5.5E-2</v>
      </c>
      <c r="L182">
        <v>-7.34</v>
      </c>
      <c r="M182">
        <v>102.5</v>
      </c>
      <c r="N182">
        <v>109.8</v>
      </c>
      <c r="O182">
        <v>-9.43</v>
      </c>
    </row>
    <row r="183" spans="1:15" x14ac:dyDescent="0.45">
      <c r="A183">
        <v>182</v>
      </c>
      <c r="B183" t="s">
        <v>392</v>
      </c>
      <c r="C183" t="s">
        <v>118</v>
      </c>
      <c r="D183">
        <v>12</v>
      </c>
      <c r="E183">
        <v>10</v>
      </c>
      <c r="F183" s="25">
        <v>0.54545454545454497</v>
      </c>
      <c r="G183">
        <v>-1.84</v>
      </c>
      <c r="H183">
        <v>105.4</v>
      </c>
      <c r="I183">
        <v>107.3</v>
      </c>
      <c r="J183">
        <v>68</v>
      </c>
      <c r="K183">
        <v>8.5999999999999993E-2</v>
      </c>
      <c r="L183">
        <v>0.18</v>
      </c>
      <c r="M183">
        <v>106.7</v>
      </c>
      <c r="N183">
        <v>106.6</v>
      </c>
      <c r="O183">
        <v>0.61</v>
      </c>
    </row>
    <row r="184" spans="1:15" x14ac:dyDescent="0.45">
      <c r="A184">
        <v>183</v>
      </c>
      <c r="B184" t="s">
        <v>176</v>
      </c>
      <c r="C184" t="s">
        <v>177</v>
      </c>
      <c r="D184">
        <v>14</v>
      </c>
      <c r="E184">
        <v>9</v>
      </c>
      <c r="F184" s="25">
        <v>0.60869565217391297</v>
      </c>
      <c r="G184">
        <v>-1.92</v>
      </c>
      <c r="H184">
        <v>103.2</v>
      </c>
      <c r="I184">
        <v>105.1</v>
      </c>
      <c r="J184">
        <v>66.599999999999994</v>
      </c>
      <c r="K184">
        <v>-6.0999999999999999E-2</v>
      </c>
      <c r="L184">
        <v>-6.96</v>
      </c>
      <c r="M184">
        <v>102.5</v>
      </c>
      <c r="N184">
        <v>109.4</v>
      </c>
      <c r="O184">
        <v>-8.77</v>
      </c>
    </row>
    <row r="185" spans="1:15" x14ac:dyDescent="0.45">
      <c r="A185">
        <v>184</v>
      </c>
      <c r="B185" t="s">
        <v>222</v>
      </c>
      <c r="C185" t="s">
        <v>84</v>
      </c>
      <c r="D185">
        <v>17</v>
      </c>
      <c r="E185">
        <v>4</v>
      </c>
      <c r="F185" s="25">
        <v>0.80952380952380998</v>
      </c>
      <c r="G185">
        <v>-1.98</v>
      </c>
      <c r="H185">
        <v>103.6</v>
      </c>
      <c r="I185">
        <v>105.6</v>
      </c>
      <c r="J185">
        <v>71.5</v>
      </c>
      <c r="K185">
        <v>0.17899999999999999</v>
      </c>
      <c r="L185">
        <v>-7.78</v>
      </c>
      <c r="M185">
        <v>101.2</v>
      </c>
      <c r="N185">
        <v>109</v>
      </c>
      <c r="O185">
        <v>-7.15</v>
      </c>
    </row>
    <row r="186" spans="1:15" x14ac:dyDescent="0.45">
      <c r="A186">
        <v>185</v>
      </c>
      <c r="B186" t="s">
        <v>277</v>
      </c>
      <c r="C186" t="s">
        <v>84</v>
      </c>
      <c r="D186">
        <v>12</v>
      </c>
      <c r="E186">
        <v>9</v>
      </c>
      <c r="F186" s="25">
        <v>0.57142857142857095</v>
      </c>
      <c r="G186">
        <v>-2.0499999999999998</v>
      </c>
      <c r="H186">
        <v>106.7</v>
      </c>
      <c r="I186">
        <v>108.7</v>
      </c>
      <c r="J186">
        <v>69.3</v>
      </c>
      <c r="K186">
        <v>-8.0000000000000002E-3</v>
      </c>
      <c r="L186">
        <v>-5.08</v>
      </c>
      <c r="M186">
        <v>103</v>
      </c>
      <c r="N186">
        <v>108.1</v>
      </c>
      <c r="O186">
        <v>-3.35</v>
      </c>
    </row>
    <row r="187" spans="1:15" x14ac:dyDescent="0.45">
      <c r="A187">
        <v>186</v>
      </c>
      <c r="B187" t="s">
        <v>231</v>
      </c>
      <c r="C187" t="s">
        <v>13</v>
      </c>
      <c r="D187">
        <v>11</v>
      </c>
      <c r="E187">
        <v>11</v>
      </c>
      <c r="F187" s="25">
        <v>0.5</v>
      </c>
      <c r="G187">
        <v>-2.06</v>
      </c>
      <c r="H187">
        <v>103.9</v>
      </c>
      <c r="I187">
        <v>105.9</v>
      </c>
      <c r="J187">
        <v>65.2</v>
      </c>
      <c r="K187">
        <v>-2.4E-2</v>
      </c>
      <c r="L187">
        <v>-2.57</v>
      </c>
      <c r="M187">
        <v>104.9</v>
      </c>
      <c r="N187">
        <v>107.4</v>
      </c>
      <c r="O187">
        <v>-7.85</v>
      </c>
    </row>
    <row r="188" spans="1:15" x14ac:dyDescent="0.45">
      <c r="A188">
        <v>187</v>
      </c>
      <c r="B188" t="s">
        <v>212</v>
      </c>
      <c r="C188" t="s">
        <v>177</v>
      </c>
      <c r="D188">
        <v>11</v>
      </c>
      <c r="E188">
        <v>12</v>
      </c>
      <c r="F188" s="25">
        <v>0.47826086956521702</v>
      </c>
      <c r="G188">
        <v>-2.08</v>
      </c>
      <c r="H188">
        <v>102.9</v>
      </c>
      <c r="I188">
        <v>104.9</v>
      </c>
      <c r="J188">
        <v>70.3</v>
      </c>
      <c r="K188">
        <v>1.4999999999999999E-2</v>
      </c>
      <c r="L188">
        <v>1.88</v>
      </c>
      <c r="M188">
        <v>108.4</v>
      </c>
      <c r="N188">
        <v>106.5</v>
      </c>
      <c r="O188">
        <v>6.55</v>
      </c>
    </row>
    <row r="189" spans="1:15" x14ac:dyDescent="0.45">
      <c r="A189">
        <v>188</v>
      </c>
      <c r="B189" t="s">
        <v>252</v>
      </c>
      <c r="C189" t="s">
        <v>177</v>
      </c>
      <c r="D189">
        <v>13</v>
      </c>
      <c r="E189">
        <v>10</v>
      </c>
      <c r="F189" s="25">
        <v>0.565217391304348</v>
      </c>
      <c r="G189">
        <v>-2.59</v>
      </c>
      <c r="H189">
        <v>106.8</v>
      </c>
      <c r="I189">
        <v>109.4</v>
      </c>
      <c r="J189">
        <v>63.3</v>
      </c>
      <c r="K189">
        <v>4.7E-2</v>
      </c>
      <c r="L189">
        <v>-2.44</v>
      </c>
      <c r="M189">
        <v>105.5</v>
      </c>
      <c r="N189">
        <v>108</v>
      </c>
      <c r="O189">
        <v>-0.19</v>
      </c>
    </row>
    <row r="190" spans="1:15" x14ac:dyDescent="0.45">
      <c r="A190">
        <v>189</v>
      </c>
      <c r="B190" t="s">
        <v>258</v>
      </c>
      <c r="C190" t="s">
        <v>166</v>
      </c>
      <c r="D190">
        <v>11</v>
      </c>
      <c r="E190">
        <v>11</v>
      </c>
      <c r="F190" s="25">
        <v>0.5</v>
      </c>
      <c r="G190">
        <v>-2.63</v>
      </c>
      <c r="H190">
        <v>104.1</v>
      </c>
      <c r="I190">
        <v>106.8</v>
      </c>
      <c r="J190">
        <v>67.599999999999994</v>
      </c>
      <c r="K190">
        <v>-0.01</v>
      </c>
      <c r="L190">
        <v>-1.34</v>
      </c>
      <c r="M190">
        <v>105</v>
      </c>
      <c r="N190">
        <v>106.4</v>
      </c>
      <c r="O190">
        <v>3.79</v>
      </c>
    </row>
    <row r="191" spans="1:15" x14ac:dyDescent="0.45">
      <c r="A191">
        <v>190</v>
      </c>
      <c r="B191" t="s">
        <v>297</v>
      </c>
      <c r="C191" t="s">
        <v>29</v>
      </c>
      <c r="D191">
        <v>6</v>
      </c>
      <c r="E191">
        <v>15</v>
      </c>
      <c r="F191" s="25">
        <v>0.28571428571428598</v>
      </c>
      <c r="G191">
        <v>-2.7</v>
      </c>
      <c r="H191">
        <v>105.7</v>
      </c>
      <c r="I191">
        <v>108.4</v>
      </c>
      <c r="J191">
        <v>69.2</v>
      </c>
      <c r="K191">
        <v>-3.9E-2</v>
      </c>
      <c r="L191">
        <v>6</v>
      </c>
      <c r="M191">
        <v>109.4</v>
      </c>
      <c r="N191">
        <v>103.4</v>
      </c>
      <c r="O191">
        <v>-5.24</v>
      </c>
    </row>
    <row r="192" spans="1:15" x14ac:dyDescent="0.45">
      <c r="A192">
        <v>191</v>
      </c>
      <c r="B192" t="s">
        <v>128</v>
      </c>
      <c r="C192" t="s">
        <v>17</v>
      </c>
      <c r="D192">
        <v>5</v>
      </c>
      <c r="E192">
        <v>15</v>
      </c>
      <c r="F192" s="25">
        <v>0.25</v>
      </c>
      <c r="G192">
        <v>-2.74</v>
      </c>
      <c r="H192">
        <v>103.3</v>
      </c>
      <c r="I192">
        <v>106</v>
      </c>
      <c r="J192">
        <v>66.099999999999994</v>
      </c>
      <c r="K192">
        <v>-4.8000000000000001E-2</v>
      </c>
      <c r="L192">
        <v>6.68</v>
      </c>
      <c r="M192">
        <v>109.7</v>
      </c>
      <c r="N192">
        <v>103.1</v>
      </c>
      <c r="O192">
        <v>-2.99</v>
      </c>
    </row>
    <row r="193" spans="1:15" x14ac:dyDescent="0.45">
      <c r="A193">
        <v>192</v>
      </c>
      <c r="B193" t="s">
        <v>242</v>
      </c>
      <c r="C193" t="s">
        <v>82</v>
      </c>
      <c r="D193">
        <v>10</v>
      </c>
      <c r="E193">
        <v>11</v>
      </c>
      <c r="F193" s="25">
        <v>0.476190476190476</v>
      </c>
      <c r="G193">
        <v>-2.77</v>
      </c>
      <c r="H193">
        <v>107.7</v>
      </c>
      <c r="I193">
        <v>110.5</v>
      </c>
      <c r="J193">
        <v>68.5</v>
      </c>
      <c r="K193">
        <v>6.7000000000000004E-2</v>
      </c>
      <c r="L193">
        <v>2.35</v>
      </c>
      <c r="M193">
        <v>107.7</v>
      </c>
      <c r="N193">
        <v>105.4</v>
      </c>
      <c r="O193">
        <v>-0.26</v>
      </c>
    </row>
    <row r="194" spans="1:15" x14ac:dyDescent="0.45">
      <c r="A194">
        <v>193</v>
      </c>
      <c r="B194" t="s">
        <v>227</v>
      </c>
      <c r="C194" t="s">
        <v>56</v>
      </c>
      <c r="D194">
        <v>12</v>
      </c>
      <c r="E194">
        <v>10</v>
      </c>
      <c r="F194" s="25">
        <v>0.54545454545454497</v>
      </c>
      <c r="G194">
        <v>-2.86</v>
      </c>
      <c r="H194">
        <v>98.5</v>
      </c>
      <c r="I194">
        <v>101.3</v>
      </c>
      <c r="J194">
        <v>70.599999999999994</v>
      </c>
      <c r="K194">
        <v>3.7999999999999999E-2</v>
      </c>
      <c r="L194">
        <v>-1.36</v>
      </c>
      <c r="M194">
        <v>104.5</v>
      </c>
      <c r="N194">
        <v>105.9</v>
      </c>
      <c r="O194">
        <v>-1.1599999999999999</v>
      </c>
    </row>
    <row r="195" spans="1:15" x14ac:dyDescent="0.45">
      <c r="A195">
        <v>194</v>
      </c>
      <c r="B195" t="s">
        <v>399</v>
      </c>
      <c r="C195" t="s">
        <v>166</v>
      </c>
      <c r="D195">
        <v>15</v>
      </c>
      <c r="E195">
        <v>9</v>
      </c>
      <c r="F195" s="25">
        <v>0.625</v>
      </c>
      <c r="G195">
        <v>-2.87</v>
      </c>
      <c r="H195">
        <v>105</v>
      </c>
      <c r="I195">
        <v>107.9</v>
      </c>
      <c r="J195">
        <v>63.4</v>
      </c>
      <c r="K195">
        <v>7.8E-2</v>
      </c>
      <c r="L195">
        <v>-4.4000000000000004</v>
      </c>
      <c r="M195">
        <v>104.7</v>
      </c>
      <c r="N195">
        <v>109.1</v>
      </c>
      <c r="O195">
        <v>2.0099999999999998</v>
      </c>
    </row>
    <row r="196" spans="1:15" x14ac:dyDescent="0.45">
      <c r="A196">
        <v>195</v>
      </c>
      <c r="B196" t="s">
        <v>174</v>
      </c>
      <c r="C196" t="s">
        <v>47</v>
      </c>
      <c r="D196">
        <v>9</v>
      </c>
      <c r="E196">
        <v>12</v>
      </c>
      <c r="F196" s="25">
        <v>0.42857142857142899</v>
      </c>
      <c r="G196">
        <v>-2.88</v>
      </c>
      <c r="H196">
        <v>105.7</v>
      </c>
      <c r="I196">
        <v>108.6</v>
      </c>
      <c r="J196">
        <v>66.3</v>
      </c>
      <c r="K196">
        <v>-0.01</v>
      </c>
      <c r="L196">
        <v>1.51</v>
      </c>
      <c r="M196">
        <v>107.2</v>
      </c>
      <c r="N196">
        <v>105.7</v>
      </c>
      <c r="O196">
        <v>-3.39</v>
      </c>
    </row>
    <row r="197" spans="1:15" x14ac:dyDescent="0.45">
      <c r="A197">
        <v>196</v>
      </c>
      <c r="B197" t="s">
        <v>299</v>
      </c>
      <c r="C197" t="s">
        <v>102</v>
      </c>
      <c r="D197">
        <v>11</v>
      </c>
      <c r="E197">
        <v>10</v>
      </c>
      <c r="F197" s="25">
        <v>0.52380952380952395</v>
      </c>
      <c r="G197">
        <v>-2.91</v>
      </c>
      <c r="H197">
        <v>105.5</v>
      </c>
      <c r="I197">
        <v>108.4</v>
      </c>
      <c r="J197">
        <v>69.400000000000006</v>
      </c>
      <c r="K197">
        <v>7.0000000000000001E-3</v>
      </c>
      <c r="L197">
        <v>-2.39</v>
      </c>
      <c r="M197">
        <v>106.2</v>
      </c>
      <c r="N197">
        <v>108.6</v>
      </c>
      <c r="O197">
        <v>4.38</v>
      </c>
    </row>
    <row r="198" spans="1:15" x14ac:dyDescent="0.45">
      <c r="A198">
        <v>197</v>
      </c>
      <c r="B198" t="s">
        <v>393</v>
      </c>
      <c r="C198" t="s">
        <v>312</v>
      </c>
      <c r="D198">
        <v>12</v>
      </c>
      <c r="E198">
        <v>10</v>
      </c>
      <c r="F198" s="25">
        <v>0.54545454545454497</v>
      </c>
      <c r="G198">
        <v>-2.93</v>
      </c>
      <c r="H198">
        <v>97.2</v>
      </c>
      <c r="I198">
        <v>100.1</v>
      </c>
      <c r="J198">
        <v>67.5</v>
      </c>
      <c r="K198">
        <v>-3.1E-2</v>
      </c>
      <c r="L198">
        <v>-4.07</v>
      </c>
      <c r="M198">
        <v>103.7</v>
      </c>
      <c r="N198">
        <v>107.8</v>
      </c>
      <c r="O198">
        <v>3.35</v>
      </c>
    </row>
    <row r="199" spans="1:15" x14ac:dyDescent="0.45">
      <c r="A199">
        <v>198</v>
      </c>
      <c r="B199" t="s">
        <v>372</v>
      </c>
      <c r="C199" t="s">
        <v>118</v>
      </c>
      <c r="D199">
        <v>11</v>
      </c>
      <c r="E199">
        <v>11</v>
      </c>
      <c r="F199" s="25">
        <v>0.5</v>
      </c>
      <c r="G199">
        <v>-2.95</v>
      </c>
      <c r="H199">
        <v>105.3</v>
      </c>
      <c r="I199">
        <v>108.3</v>
      </c>
      <c r="J199">
        <v>67.2</v>
      </c>
      <c r="K199">
        <v>5.2999999999999999E-2</v>
      </c>
      <c r="L199">
        <v>-0.18</v>
      </c>
      <c r="M199">
        <v>105.9</v>
      </c>
      <c r="N199">
        <v>106.1</v>
      </c>
      <c r="O199">
        <v>-0.35</v>
      </c>
    </row>
    <row r="200" spans="1:15" x14ac:dyDescent="0.45">
      <c r="A200">
        <v>199</v>
      </c>
      <c r="B200" t="s">
        <v>260</v>
      </c>
      <c r="C200" t="s">
        <v>166</v>
      </c>
      <c r="D200">
        <v>14</v>
      </c>
      <c r="E200">
        <v>9</v>
      </c>
      <c r="F200" s="25">
        <v>0.60869565217391297</v>
      </c>
      <c r="G200">
        <v>-2.99</v>
      </c>
      <c r="H200">
        <v>107.5</v>
      </c>
      <c r="I200">
        <v>110.5</v>
      </c>
      <c r="J200">
        <v>67.8</v>
      </c>
      <c r="K200">
        <v>4.4999999999999998E-2</v>
      </c>
      <c r="L200">
        <v>-5.2</v>
      </c>
      <c r="M200">
        <v>104.7</v>
      </c>
      <c r="N200">
        <v>109.9</v>
      </c>
      <c r="O200">
        <v>-3.03</v>
      </c>
    </row>
    <row r="201" spans="1:15" x14ac:dyDescent="0.45">
      <c r="A201">
        <v>200</v>
      </c>
      <c r="B201" t="s">
        <v>225</v>
      </c>
      <c r="C201" t="s">
        <v>82</v>
      </c>
      <c r="D201">
        <v>9</v>
      </c>
      <c r="E201">
        <v>12</v>
      </c>
      <c r="F201" s="25">
        <v>0.42857142857142899</v>
      </c>
      <c r="G201">
        <v>-3.02</v>
      </c>
      <c r="H201">
        <v>102.1</v>
      </c>
      <c r="I201">
        <v>105.1</v>
      </c>
      <c r="J201">
        <v>70.400000000000006</v>
      </c>
      <c r="K201">
        <v>-5.8999999999999997E-2</v>
      </c>
      <c r="L201">
        <v>-2.3199999999999998</v>
      </c>
      <c r="M201">
        <v>104.7</v>
      </c>
      <c r="N201">
        <v>107.1</v>
      </c>
      <c r="O201">
        <v>-6.32</v>
      </c>
    </row>
    <row r="202" spans="1:15" x14ac:dyDescent="0.45">
      <c r="A202">
        <v>201</v>
      </c>
      <c r="B202" t="s">
        <v>325</v>
      </c>
      <c r="C202" t="s">
        <v>86</v>
      </c>
      <c r="D202">
        <v>15</v>
      </c>
      <c r="E202">
        <v>6</v>
      </c>
      <c r="F202" s="25">
        <v>0.71428571428571397</v>
      </c>
      <c r="G202">
        <v>-3.27</v>
      </c>
      <c r="H202">
        <v>105.1</v>
      </c>
      <c r="I202">
        <v>108.4</v>
      </c>
      <c r="J202">
        <v>68.8</v>
      </c>
      <c r="K202">
        <v>0.125</v>
      </c>
      <c r="L202">
        <v>-6.11</v>
      </c>
      <c r="M202">
        <v>104</v>
      </c>
      <c r="N202">
        <v>110.1</v>
      </c>
      <c r="O202">
        <v>-8.2799999999999994</v>
      </c>
    </row>
    <row r="203" spans="1:15" x14ac:dyDescent="0.45">
      <c r="A203">
        <v>202</v>
      </c>
      <c r="B203" t="s">
        <v>205</v>
      </c>
      <c r="C203" t="s">
        <v>47</v>
      </c>
      <c r="D203">
        <v>8</v>
      </c>
      <c r="E203">
        <v>12</v>
      </c>
      <c r="F203" s="25">
        <v>0.4</v>
      </c>
      <c r="G203">
        <v>-3.29</v>
      </c>
      <c r="H203">
        <v>105.6</v>
      </c>
      <c r="I203">
        <v>108.9</v>
      </c>
      <c r="J203">
        <v>62.6</v>
      </c>
      <c r="K203">
        <v>-7.0999999999999994E-2</v>
      </c>
      <c r="L203">
        <v>-2.74</v>
      </c>
      <c r="M203">
        <v>105.8</v>
      </c>
      <c r="N203">
        <v>108.6</v>
      </c>
      <c r="O203">
        <v>-9.89</v>
      </c>
    </row>
    <row r="204" spans="1:15" x14ac:dyDescent="0.45">
      <c r="A204">
        <v>203</v>
      </c>
      <c r="B204" t="s">
        <v>192</v>
      </c>
      <c r="C204" t="s">
        <v>108</v>
      </c>
      <c r="D204">
        <v>9</v>
      </c>
      <c r="E204">
        <v>11</v>
      </c>
      <c r="F204" s="25">
        <v>0.45</v>
      </c>
      <c r="G204">
        <v>-3.32</v>
      </c>
      <c r="H204">
        <v>108</v>
      </c>
      <c r="I204">
        <v>111.3</v>
      </c>
      <c r="J204">
        <v>65.2</v>
      </c>
      <c r="K204">
        <v>-4.9000000000000002E-2</v>
      </c>
      <c r="L204">
        <v>-0.77</v>
      </c>
      <c r="M204">
        <v>105.4</v>
      </c>
      <c r="N204">
        <v>106.2</v>
      </c>
      <c r="O204">
        <v>0.59</v>
      </c>
    </row>
    <row r="205" spans="1:15" x14ac:dyDescent="0.45">
      <c r="A205">
        <v>204</v>
      </c>
      <c r="B205" t="s">
        <v>179</v>
      </c>
      <c r="C205" t="s">
        <v>47</v>
      </c>
      <c r="D205">
        <v>8</v>
      </c>
      <c r="E205">
        <v>14</v>
      </c>
      <c r="F205" s="25">
        <v>0.36363636363636398</v>
      </c>
      <c r="G205">
        <v>-3.32</v>
      </c>
      <c r="H205">
        <v>108.8</v>
      </c>
      <c r="I205">
        <v>112.1</v>
      </c>
      <c r="J205">
        <v>65.7</v>
      </c>
      <c r="K205">
        <v>-5.1999999999999998E-2</v>
      </c>
      <c r="L205">
        <v>2.2000000000000002</v>
      </c>
      <c r="M205">
        <v>108.3</v>
      </c>
      <c r="N205">
        <v>106.1</v>
      </c>
      <c r="O205">
        <v>-4.22</v>
      </c>
    </row>
    <row r="206" spans="1:15" x14ac:dyDescent="0.45">
      <c r="A206">
        <v>205</v>
      </c>
      <c r="B206" t="s">
        <v>214</v>
      </c>
      <c r="C206" t="s">
        <v>13</v>
      </c>
      <c r="D206">
        <v>8</v>
      </c>
      <c r="E206">
        <v>13</v>
      </c>
      <c r="F206" s="25">
        <v>0.38095238095238099</v>
      </c>
      <c r="G206">
        <v>-3.33</v>
      </c>
      <c r="H206">
        <v>105.5</v>
      </c>
      <c r="I206">
        <v>108.9</v>
      </c>
      <c r="J206">
        <v>67.2</v>
      </c>
      <c r="K206">
        <v>-4.9000000000000002E-2</v>
      </c>
      <c r="L206">
        <v>1.81</v>
      </c>
      <c r="M206">
        <v>107.5</v>
      </c>
      <c r="N206">
        <v>105.7</v>
      </c>
      <c r="O206">
        <v>-0.32</v>
      </c>
    </row>
    <row r="207" spans="1:15" x14ac:dyDescent="0.45">
      <c r="A207">
        <v>206</v>
      </c>
      <c r="B207" t="s">
        <v>250</v>
      </c>
      <c r="C207" t="s">
        <v>251</v>
      </c>
      <c r="D207">
        <v>13</v>
      </c>
      <c r="E207">
        <v>8</v>
      </c>
      <c r="F207" s="25">
        <v>0.61904761904761896</v>
      </c>
      <c r="G207">
        <v>-3.43</v>
      </c>
      <c r="H207">
        <v>100.5</v>
      </c>
      <c r="I207">
        <v>103.9</v>
      </c>
      <c r="J207">
        <v>69.2</v>
      </c>
      <c r="K207">
        <v>2.7E-2</v>
      </c>
      <c r="L207">
        <v>-4.9000000000000004</v>
      </c>
      <c r="M207">
        <v>103.3</v>
      </c>
      <c r="N207">
        <v>108.2</v>
      </c>
      <c r="O207">
        <v>1.57</v>
      </c>
    </row>
    <row r="208" spans="1:15" x14ac:dyDescent="0.45">
      <c r="A208">
        <v>207</v>
      </c>
      <c r="B208" t="s">
        <v>367</v>
      </c>
      <c r="C208" t="s">
        <v>114</v>
      </c>
      <c r="D208">
        <v>13</v>
      </c>
      <c r="E208">
        <v>9</v>
      </c>
      <c r="F208" s="25">
        <v>0.59090909090909105</v>
      </c>
      <c r="G208">
        <v>-3.43</v>
      </c>
      <c r="H208">
        <v>102.4</v>
      </c>
      <c r="I208">
        <v>105.9</v>
      </c>
      <c r="J208">
        <v>69.900000000000006</v>
      </c>
      <c r="K208">
        <v>0.123</v>
      </c>
      <c r="L208">
        <v>-0.83</v>
      </c>
      <c r="M208">
        <v>105.4</v>
      </c>
      <c r="N208">
        <v>106.2</v>
      </c>
      <c r="O208">
        <v>-6.07</v>
      </c>
    </row>
    <row r="209" spans="1:15" x14ac:dyDescent="0.45">
      <c r="A209">
        <v>208</v>
      </c>
      <c r="B209" t="s">
        <v>94</v>
      </c>
      <c r="C209" t="s">
        <v>95</v>
      </c>
      <c r="D209">
        <v>11</v>
      </c>
      <c r="E209">
        <v>12</v>
      </c>
      <c r="F209" s="25">
        <v>0.47826086956521702</v>
      </c>
      <c r="G209">
        <v>-3.56</v>
      </c>
      <c r="H209">
        <v>102.2</v>
      </c>
      <c r="I209">
        <v>105.8</v>
      </c>
      <c r="J209">
        <v>71.400000000000006</v>
      </c>
      <c r="K209">
        <v>1.4999999999999999E-2</v>
      </c>
      <c r="L209">
        <v>-1.93</v>
      </c>
      <c r="M209">
        <v>106</v>
      </c>
      <c r="N209">
        <v>107.9</v>
      </c>
      <c r="O209">
        <v>1.43</v>
      </c>
    </row>
    <row r="210" spans="1:15" x14ac:dyDescent="0.45">
      <c r="A210">
        <v>209</v>
      </c>
      <c r="B210" t="s">
        <v>290</v>
      </c>
      <c r="C210" t="s">
        <v>114</v>
      </c>
      <c r="D210">
        <v>8</v>
      </c>
      <c r="E210">
        <v>14</v>
      </c>
      <c r="F210" s="25">
        <v>0.36363636363636398</v>
      </c>
      <c r="G210">
        <v>-3.59</v>
      </c>
      <c r="H210">
        <v>100.9</v>
      </c>
      <c r="I210">
        <v>104.5</v>
      </c>
      <c r="J210">
        <v>67.900000000000006</v>
      </c>
      <c r="K210">
        <v>-0.11799999999999999</v>
      </c>
      <c r="L210">
        <v>-0.27</v>
      </c>
      <c r="M210">
        <v>105.7</v>
      </c>
      <c r="N210">
        <v>106</v>
      </c>
      <c r="O210">
        <v>-3.32</v>
      </c>
    </row>
    <row r="211" spans="1:15" x14ac:dyDescent="0.45">
      <c r="A211">
        <v>210</v>
      </c>
      <c r="B211" t="s">
        <v>213</v>
      </c>
      <c r="C211" t="s">
        <v>108</v>
      </c>
      <c r="D211">
        <v>11</v>
      </c>
      <c r="E211">
        <v>7</v>
      </c>
      <c r="F211" s="25">
        <v>0.61111111111111105</v>
      </c>
      <c r="G211">
        <v>-3.64</v>
      </c>
      <c r="H211">
        <v>103.2</v>
      </c>
      <c r="I211">
        <v>106.8</v>
      </c>
      <c r="J211">
        <v>67.599999999999994</v>
      </c>
      <c r="K211">
        <v>0.127</v>
      </c>
      <c r="L211">
        <v>-1.6</v>
      </c>
      <c r="M211">
        <v>106.6</v>
      </c>
      <c r="N211">
        <v>108.2</v>
      </c>
      <c r="O211">
        <v>-2.27</v>
      </c>
    </row>
    <row r="212" spans="1:15" x14ac:dyDescent="0.45">
      <c r="A212">
        <v>211</v>
      </c>
      <c r="B212" t="s">
        <v>276</v>
      </c>
      <c r="C212" t="s">
        <v>102</v>
      </c>
      <c r="D212">
        <v>13</v>
      </c>
      <c r="E212">
        <v>10</v>
      </c>
      <c r="F212" s="25">
        <v>0.565217391304348</v>
      </c>
      <c r="G212">
        <v>-3.72</v>
      </c>
      <c r="H212">
        <v>110.1</v>
      </c>
      <c r="I212">
        <v>113.8</v>
      </c>
      <c r="J212">
        <v>66.099999999999994</v>
      </c>
      <c r="K212">
        <v>0.08</v>
      </c>
      <c r="L212">
        <v>-0.26</v>
      </c>
      <c r="M212">
        <v>106.4</v>
      </c>
      <c r="N212">
        <v>106.6</v>
      </c>
      <c r="O212">
        <v>4.32</v>
      </c>
    </row>
    <row r="213" spans="1:15" x14ac:dyDescent="0.45">
      <c r="A213">
        <v>212</v>
      </c>
      <c r="B213" t="s">
        <v>202</v>
      </c>
      <c r="C213" t="s">
        <v>124</v>
      </c>
      <c r="D213">
        <v>12</v>
      </c>
      <c r="E213">
        <v>10</v>
      </c>
      <c r="F213" s="25">
        <v>0.54545454545454497</v>
      </c>
      <c r="G213">
        <v>-3.78</v>
      </c>
      <c r="H213">
        <v>109.3</v>
      </c>
      <c r="I213">
        <v>113.1</v>
      </c>
      <c r="J213">
        <v>66.900000000000006</v>
      </c>
      <c r="K213">
        <v>9.0999999999999998E-2</v>
      </c>
      <c r="L213">
        <v>0.74</v>
      </c>
      <c r="M213">
        <v>106.8</v>
      </c>
      <c r="N213">
        <v>106.1</v>
      </c>
      <c r="O213">
        <v>3.24</v>
      </c>
    </row>
    <row r="214" spans="1:15" x14ac:dyDescent="0.45">
      <c r="A214">
        <v>213</v>
      </c>
      <c r="B214" t="s">
        <v>329</v>
      </c>
      <c r="C214" t="s">
        <v>104</v>
      </c>
      <c r="D214">
        <v>12</v>
      </c>
      <c r="E214">
        <v>12</v>
      </c>
      <c r="F214" s="25">
        <v>0.5</v>
      </c>
      <c r="G214">
        <v>-3.8</v>
      </c>
      <c r="H214">
        <v>106.5</v>
      </c>
      <c r="I214">
        <v>110.3</v>
      </c>
      <c r="J214">
        <v>66.599999999999994</v>
      </c>
      <c r="K214">
        <v>-8.7999999999999995E-2</v>
      </c>
      <c r="L214">
        <v>-3.82</v>
      </c>
      <c r="M214">
        <v>105.8</v>
      </c>
      <c r="N214">
        <v>109.6</v>
      </c>
      <c r="O214">
        <v>-1.67</v>
      </c>
    </row>
    <row r="215" spans="1:15" x14ac:dyDescent="0.45">
      <c r="A215">
        <v>214</v>
      </c>
      <c r="B215" t="s">
        <v>286</v>
      </c>
      <c r="C215" t="s">
        <v>124</v>
      </c>
      <c r="D215">
        <v>11</v>
      </c>
      <c r="E215">
        <v>11</v>
      </c>
      <c r="F215" s="25">
        <v>0.5</v>
      </c>
      <c r="G215">
        <v>-3.82</v>
      </c>
      <c r="H215">
        <v>103.5</v>
      </c>
      <c r="I215">
        <v>107.3</v>
      </c>
      <c r="J215">
        <v>67</v>
      </c>
      <c r="K215">
        <v>3.7999999999999999E-2</v>
      </c>
      <c r="L215">
        <v>-0.47</v>
      </c>
      <c r="M215">
        <v>106.1</v>
      </c>
      <c r="N215">
        <v>106.6</v>
      </c>
      <c r="O215">
        <v>0.23</v>
      </c>
    </row>
    <row r="216" spans="1:15" x14ac:dyDescent="0.45">
      <c r="A216">
        <v>215</v>
      </c>
      <c r="B216" t="s">
        <v>295</v>
      </c>
      <c r="C216" t="s">
        <v>82</v>
      </c>
      <c r="D216">
        <v>11</v>
      </c>
      <c r="E216">
        <v>10</v>
      </c>
      <c r="F216" s="25">
        <v>0.52380952380952395</v>
      </c>
      <c r="G216">
        <v>-3.86</v>
      </c>
      <c r="H216">
        <v>104.9</v>
      </c>
      <c r="I216">
        <v>108.8</v>
      </c>
      <c r="J216">
        <v>67.2</v>
      </c>
      <c r="K216">
        <v>6.4000000000000001E-2</v>
      </c>
      <c r="L216">
        <v>-1.18</v>
      </c>
      <c r="M216">
        <v>105.7</v>
      </c>
      <c r="N216">
        <v>106.9</v>
      </c>
      <c r="O216">
        <v>-7.8</v>
      </c>
    </row>
    <row r="217" spans="1:15" x14ac:dyDescent="0.45">
      <c r="A217">
        <v>216</v>
      </c>
      <c r="B217" t="s">
        <v>293</v>
      </c>
      <c r="C217" t="s">
        <v>114</v>
      </c>
      <c r="D217">
        <v>11</v>
      </c>
      <c r="E217">
        <v>11</v>
      </c>
      <c r="F217" s="25">
        <v>0.5</v>
      </c>
      <c r="G217">
        <v>-3.88</v>
      </c>
      <c r="H217">
        <v>99.8</v>
      </c>
      <c r="I217">
        <v>103.7</v>
      </c>
      <c r="J217">
        <v>64.8</v>
      </c>
      <c r="K217">
        <v>5.6000000000000001E-2</v>
      </c>
      <c r="L217">
        <v>-0.83</v>
      </c>
      <c r="M217">
        <v>106.8</v>
      </c>
      <c r="N217">
        <v>107.7</v>
      </c>
      <c r="O217">
        <v>-4.87</v>
      </c>
    </row>
    <row r="218" spans="1:15" x14ac:dyDescent="0.45">
      <c r="A218">
        <v>217</v>
      </c>
      <c r="B218" t="s">
        <v>183</v>
      </c>
      <c r="C218" t="s">
        <v>116</v>
      </c>
      <c r="D218">
        <v>8</v>
      </c>
      <c r="E218">
        <v>13</v>
      </c>
      <c r="F218" s="25">
        <v>0.38095238095238099</v>
      </c>
      <c r="G218">
        <v>-4.0199999999999996</v>
      </c>
      <c r="H218">
        <v>107.8</v>
      </c>
      <c r="I218">
        <v>111.8</v>
      </c>
      <c r="J218">
        <v>70</v>
      </c>
      <c r="K218">
        <v>-5.0999999999999997E-2</v>
      </c>
      <c r="L218">
        <v>1.1200000000000001</v>
      </c>
      <c r="M218">
        <v>104.9</v>
      </c>
      <c r="N218">
        <v>103.8</v>
      </c>
      <c r="O218">
        <v>1.54</v>
      </c>
    </row>
    <row r="219" spans="1:15" x14ac:dyDescent="0.45">
      <c r="A219">
        <v>218</v>
      </c>
      <c r="B219" t="s">
        <v>327</v>
      </c>
      <c r="C219" t="s">
        <v>84</v>
      </c>
      <c r="D219">
        <v>11</v>
      </c>
      <c r="E219">
        <v>8</v>
      </c>
      <c r="F219" s="25">
        <v>0.57894736842105299</v>
      </c>
      <c r="G219">
        <v>-4.08</v>
      </c>
      <c r="H219">
        <v>97.2</v>
      </c>
      <c r="I219">
        <v>101.3</v>
      </c>
      <c r="J219">
        <v>63.9</v>
      </c>
      <c r="K219">
        <v>2.3E-2</v>
      </c>
      <c r="L219">
        <v>-5.51</v>
      </c>
      <c r="M219">
        <v>103</v>
      </c>
      <c r="N219">
        <v>108.5</v>
      </c>
      <c r="O219">
        <v>-1.25</v>
      </c>
    </row>
    <row r="220" spans="1:15" x14ac:dyDescent="0.45">
      <c r="A220">
        <v>219</v>
      </c>
      <c r="B220" t="s">
        <v>275</v>
      </c>
      <c r="C220" t="s">
        <v>102</v>
      </c>
      <c r="D220">
        <v>13</v>
      </c>
      <c r="E220">
        <v>10</v>
      </c>
      <c r="F220" s="25">
        <v>0.565217391304348</v>
      </c>
      <c r="G220">
        <v>-4.08</v>
      </c>
      <c r="H220">
        <v>107.9</v>
      </c>
      <c r="I220">
        <v>112</v>
      </c>
      <c r="J220">
        <v>67.099999999999994</v>
      </c>
      <c r="K220">
        <v>4.5999999999999999E-2</v>
      </c>
      <c r="L220">
        <v>-2.84</v>
      </c>
      <c r="M220">
        <v>106.2</v>
      </c>
      <c r="N220">
        <v>109.1</v>
      </c>
      <c r="O220">
        <v>-0.02</v>
      </c>
    </row>
    <row r="221" spans="1:15" x14ac:dyDescent="0.45">
      <c r="A221">
        <v>220</v>
      </c>
      <c r="B221" t="s">
        <v>103</v>
      </c>
      <c r="C221" t="s">
        <v>104</v>
      </c>
      <c r="D221">
        <v>10</v>
      </c>
      <c r="E221">
        <v>11</v>
      </c>
      <c r="F221" s="25">
        <v>0.476190476190476</v>
      </c>
      <c r="G221">
        <v>-4.09</v>
      </c>
      <c r="H221">
        <v>108.8</v>
      </c>
      <c r="I221">
        <v>112.9</v>
      </c>
      <c r="J221">
        <v>67.900000000000006</v>
      </c>
      <c r="K221">
        <v>2.8000000000000001E-2</v>
      </c>
      <c r="L221">
        <v>0.51</v>
      </c>
      <c r="M221">
        <v>106.8</v>
      </c>
      <c r="N221">
        <v>106.2</v>
      </c>
      <c r="O221">
        <v>5.56</v>
      </c>
    </row>
    <row r="222" spans="1:15" x14ac:dyDescent="0.45">
      <c r="A222">
        <v>221</v>
      </c>
      <c r="B222" t="s">
        <v>235</v>
      </c>
      <c r="C222" t="s">
        <v>236</v>
      </c>
      <c r="D222">
        <v>14</v>
      </c>
      <c r="E222">
        <v>8</v>
      </c>
      <c r="F222" s="25">
        <v>0.63636363636363602</v>
      </c>
      <c r="G222">
        <v>-4.26</v>
      </c>
      <c r="H222">
        <v>103.4</v>
      </c>
      <c r="I222">
        <v>107.7</v>
      </c>
      <c r="J222">
        <v>66.099999999999994</v>
      </c>
      <c r="K222">
        <v>6.9000000000000006E-2</v>
      </c>
      <c r="L222">
        <v>-3.54</v>
      </c>
      <c r="M222">
        <v>103.9</v>
      </c>
      <c r="N222">
        <v>107.4</v>
      </c>
      <c r="O222">
        <v>0.12</v>
      </c>
    </row>
    <row r="223" spans="1:15" x14ac:dyDescent="0.45">
      <c r="A223">
        <v>222</v>
      </c>
      <c r="B223" t="s">
        <v>296</v>
      </c>
      <c r="C223" t="s">
        <v>104</v>
      </c>
      <c r="D223">
        <v>13</v>
      </c>
      <c r="E223">
        <v>10</v>
      </c>
      <c r="F223" s="25">
        <v>0.565217391304348</v>
      </c>
      <c r="G223">
        <v>-4.3600000000000003</v>
      </c>
      <c r="H223">
        <v>111.5</v>
      </c>
      <c r="I223">
        <v>115.9</v>
      </c>
      <c r="J223">
        <v>70.900000000000006</v>
      </c>
      <c r="K223">
        <v>-1.7000000000000001E-2</v>
      </c>
      <c r="L223">
        <v>-3.44</v>
      </c>
      <c r="M223">
        <v>105.8</v>
      </c>
      <c r="N223">
        <v>109.2</v>
      </c>
      <c r="O223">
        <v>-1.31</v>
      </c>
    </row>
    <row r="224" spans="1:15" x14ac:dyDescent="0.45">
      <c r="A224">
        <v>223</v>
      </c>
      <c r="B224" t="s">
        <v>281</v>
      </c>
      <c r="C224" t="s">
        <v>95</v>
      </c>
      <c r="D224">
        <v>9</v>
      </c>
      <c r="E224">
        <v>12</v>
      </c>
      <c r="F224" s="25">
        <v>0.42857142857142899</v>
      </c>
      <c r="G224">
        <v>-4.41</v>
      </c>
      <c r="H224">
        <v>105.6</v>
      </c>
      <c r="I224">
        <v>110</v>
      </c>
      <c r="J224">
        <v>68.8</v>
      </c>
      <c r="K224">
        <v>-5.7000000000000002E-2</v>
      </c>
      <c r="L224">
        <v>-1.9</v>
      </c>
      <c r="M224">
        <v>106.1</v>
      </c>
      <c r="N224">
        <v>108</v>
      </c>
      <c r="O224">
        <v>-0.39</v>
      </c>
    </row>
    <row r="225" spans="1:15" x14ac:dyDescent="0.45">
      <c r="A225">
        <v>224</v>
      </c>
      <c r="B225" t="s">
        <v>271</v>
      </c>
      <c r="C225" t="s">
        <v>134</v>
      </c>
      <c r="D225">
        <v>11</v>
      </c>
      <c r="E225">
        <v>11</v>
      </c>
      <c r="F225" s="25">
        <v>0.5</v>
      </c>
      <c r="G225">
        <v>-4.4400000000000004</v>
      </c>
      <c r="H225">
        <v>100</v>
      </c>
      <c r="I225">
        <v>104.4</v>
      </c>
      <c r="J225">
        <v>66</v>
      </c>
      <c r="K225">
        <v>8.5000000000000006E-2</v>
      </c>
      <c r="L225">
        <v>0.99</v>
      </c>
      <c r="M225">
        <v>105.9</v>
      </c>
      <c r="N225">
        <v>104.9</v>
      </c>
      <c r="O225">
        <v>4.22</v>
      </c>
    </row>
    <row r="226" spans="1:15" x14ac:dyDescent="0.45">
      <c r="A226">
        <v>225</v>
      </c>
      <c r="B226" t="s">
        <v>163</v>
      </c>
      <c r="C226" t="s">
        <v>95</v>
      </c>
      <c r="D226">
        <v>12</v>
      </c>
      <c r="E226">
        <v>10</v>
      </c>
      <c r="F226" s="25">
        <v>0.54545454545454497</v>
      </c>
      <c r="G226">
        <v>-4.51</v>
      </c>
      <c r="H226">
        <v>103.4</v>
      </c>
      <c r="I226">
        <v>108</v>
      </c>
      <c r="J226">
        <v>67</v>
      </c>
      <c r="K226">
        <v>0.12</v>
      </c>
      <c r="L226">
        <v>-0.16</v>
      </c>
      <c r="M226">
        <v>107</v>
      </c>
      <c r="N226">
        <v>107.2</v>
      </c>
      <c r="O226">
        <v>1.73</v>
      </c>
    </row>
    <row r="227" spans="1:15" x14ac:dyDescent="0.45">
      <c r="A227">
        <v>226</v>
      </c>
      <c r="B227" t="s">
        <v>279</v>
      </c>
      <c r="C227" t="s">
        <v>182</v>
      </c>
      <c r="D227">
        <v>13</v>
      </c>
      <c r="E227">
        <v>8</v>
      </c>
      <c r="F227" s="25">
        <v>0.61904761904761896</v>
      </c>
      <c r="G227">
        <v>-4.55</v>
      </c>
      <c r="H227">
        <v>102.2</v>
      </c>
      <c r="I227">
        <v>106.8</v>
      </c>
      <c r="J227">
        <v>68.5</v>
      </c>
      <c r="K227">
        <v>0.11700000000000001</v>
      </c>
      <c r="L227">
        <v>-1.78</v>
      </c>
      <c r="M227">
        <v>105.8</v>
      </c>
      <c r="N227">
        <v>107.6</v>
      </c>
      <c r="O227">
        <v>0.19</v>
      </c>
    </row>
    <row r="228" spans="1:15" x14ac:dyDescent="0.45">
      <c r="A228">
        <v>227</v>
      </c>
      <c r="B228" t="s">
        <v>338</v>
      </c>
      <c r="C228" t="s">
        <v>149</v>
      </c>
      <c r="D228">
        <v>12</v>
      </c>
      <c r="E228">
        <v>8</v>
      </c>
      <c r="F228" s="25">
        <v>0.6</v>
      </c>
      <c r="G228">
        <v>-4.57</v>
      </c>
      <c r="H228">
        <v>101.5</v>
      </c>
      <c r="I228">
        <v>106.1</v>
      </c>
      <c r="J228">
        <v>71.900000000000006</v>
      </c>
      <c r="K228">
        <v>9.7000000000000003E-2</v>
      </c>
      <c r="L228">
        <v>-4.04</v>
      </c>
      <c r="M228">
        <v>103.3</v>
      </c>
      <c r="N228">
        <v>107.3</v>
      </c>
      <c r="O228">
        <v>-0.95</v>
      </c>
    </row>
    <row r="229" spans="1:15" x14ac:dyDescent="0.45">
      <c r="A229">
        <v>228</v>
      </c>
      <c r="B229" t="s">
        <v>152</v>
      </c>
      <c r="C229" t="s">
        <v>56</v>
      </c>
      <c r="D229">
        <v>10</v>
      </c>
      <c r="E229">
        <v>12</v>
      </c>
      <c r="F229" s="25">
        <v>0.45454545454545398</v>
      </c>
      <c r="G229">
        <v>-4.8600000000000003</v>
      </c>
      <c r="H229">
        <v>100.5</v>
      </c>
      <c r="I229">
        <v>105.3</v>
      </c>
      <c r="J229">
        <v>67.900000000000006</v>
      </c>
      <c r="K229">
        <v>3.5000000000000003E-2</v>
      </c>
      <c r="L229">
        <v>3.99</v>
      </c>
      <c r="M229">
        <v>107.4</v>
      </c>
      <c r="N229">
        <v>103.4</v>
      </c>
      <c r="O229">
        <v>7.76</v>
      </c>
    </row>
    <row r="230" spans="1:15" x14ac:dyDescent="0.45">
      <c r="A230">
        <v>229</v>
      </c>
      <c r="B230" t="s">
        <v>294</v>
      </c>
      <c r="C230" t="s">
        <v>274</v>
      </c>
      <c r="D230">
        <v>11</v>
      </c>
      <c r="E230">
        <v>9</v>
      </c>
      <c r="F230" s="25">
        <v>0.55000000000000004</v>
      </c>
      <c r="G230">
        <v>-4.8899999999999997</v>
      </c>
      <c r="H230">
        <v>99.8</v>
      </c>
      <c r="I230">
        <v>104.7</v>
      </c>
      <c r="J230">
        <v>69.3</v>
      </c>
      <c r="K230">
        <v>4.5999999999999999E-2</v>
      </c>
      <c r="L230">
        <v>0.19</v>
      </c>
      <c r="M230">
        <v>105.9</v>
      </c>
      <c r="N230">
        <v>105.7</v>
      </c>
      <c r="O230">
        <v>14.66</v>
      </c>
    </row>
    <row r="231" spans="1:15" x14ac:dyDescent="0.45">
      <c r="A231">
        <v>230</v>
      </c>
      <c r="B231" t="s">
        <v>181</v>
      </c>
      <c r="C231" t="s">
        <v>182</v>
      </c>
      <c r="D231">
        <v>11</v>
      </c>
      <c r="E231">
        <v>11</v>
      </c>
      <c r="F231" s="25">
        <v>0.5</v>
      </c>
      <c r="G231">
        <v>-4.91</v>
      </c>
      <c r="H231">
        <v>102.8</v>
      </c>
      <c r="I231">
        <v>107.7</v>
      </c>
      <c r="J231">
        <v>68.2</v>
      </c>
      <c r="K231">
        <v>2.9000000000000001E-2</v>
      </c>
      <c r="L231">
        <v>-2.39</v>
      </c>
      <c r="M231">
        <v>106.1</v>
      </c>
      <c r="N231">
        <v>108.5</v>
      </c>
      <c r="O231">
        <v>-0.37</v>
      </c>
    </row>
    <row r="232" spans="1:15" x14ac:dyDescent="0.45">
      <c r="A232">
        <v>231</v>
      </c>
      <c r="B232" t="s">
        <v>219</v>
      </c>
      <c r="C232" t="s">
        <v>116</v>
      </c>
      <c r="D232">
        <v>8</v>
      </c>
      <c r="E232">
        <v>13</v>
      </c>
      <c r="F232" s="25">
        <v>0.38095238095238099</v>
      </c>
      <c r="G232">
        <v>-5.05</v>
      </c>
      <c r="H232">
        <v>102.2</v>
      </c>
      <c r="I232">
        <v>107.2</v>
      </c>
      <c r="J232">
        <v>69.400000000000006</v>
      </c>
      <c r="K232">
        <v>-4.2999999999999997E-2</v>
      </c>
      <c r="L232">
        <v>-1.32</v>
      </c>
      <c r="M232">
        <v>104</v>
      </c>
      <c r="N232">
        <v>105.3</v>
      </c>
      <c r="O232">
        <v>-0.43</v>
      </c>
    </row>
    <row r="233" spans="1:15" x14ac:dyDescent="0.45">
      <c r="A233">
        <v>232</v>
      </c>
      <c r="B233" t="s">
        <v>335</v>
      </c>
      <c r="C233" t="s">
        <v>86</v>
      </c>
      <c r="D233">
        <v>11</v>
      </c>
      <c r="E233">
        <v>10</v>
      </c>
      <c r="F233" s="25">
        <v>0.52380952380952395</v>
      </c>
      <c r="G233">
        <v>-5.09</v>
      </c>
      <c r="H233">
        <v>104.1</v>
      </c>
      <c r="I233">
        <v>109.2</v>
      </c>
      <c r="J233">
        <v>67.599999999999994</v>
      </c>
      <c r="K233">
        <v>1.7999999999999999E-2</v>
      </c>
      <c r="L233">
        <v>-2.59</v>
      </c>
      <c r="M233">
        <v>104.6</v>
      </c>
      <c r="N233">
        <v>107.2</v>
      </c>
      <c r="O233">
        <v>0.13</v>
      </c>
    </row>
    <row r="234" spans="1:15" x14ac:dyDescent="0.45">
      <c r="A234">
        <v>233</v>
      </c>
      <c r="B234" t="s">
        <v>98</v>
      </c>
      <c r="C234" t="s">
        <v>82</v>
      </c>
      <c r="D234">
        <v>8</v>
      </c>
      <c r="E234">
        <v>13</v>
      </c>
      <c r="F234" s="25">
        <v>0.38095238095238099</v>
      </c>
      <c r="G234">
        <v>-5.22</v>
      </c>
      <c r="H234">
        <v>108.3</v>
      </c>
      <c r="I234">
        <v>113.5</v>
      </c>
      <c r="J234">
        <v>68.599999999999994</v>
      </c>
      <c r="K234">
        <v>7.5999999999999998E-2</v>
      </c>
      <c r="L234">
        <v>4.4400000000000004</v>
      </c>
      <c r="M234">
        <v>107.6</v>
      </c>
      <c r="N234">
        <v>103.2</v>
      </c>
      <c r="O234">
        <v>1.98</v>
      </c>
    </row>
    <row r="235" spans="1:15" x14ac:dyDescent="0.45">
      <c r="A235">
        <v>234</v>
      </c>
      <c r="B235" t="s">
        <v>248</v>
      </c>
      <c r="C235" t="s">
        <v>102</v>
      </c>
      <c r="D235">
        <v>13</v>
      </c>
      <c r="E235">
        <v>9</v>
      </c>
      <c r="F235" s="25">
        <v>0.59090909090909105</v>
      </c>
      <c r="G235">
        <v>-5.35</v>
      </c>
      <c r="H235">
        <v>106.3</v>
      </c>
      <c r="I235">
        <v>111.6</v>
      </c>
      <c r="J235">
        <v>74.900000000000006</v>
      </c>
      <c r="K235">
        <v>4.7E-2</v>
      </c>
      <c r="L235">
        <v>-5.23</v>
      </c>
      <c r="M235">
        <v>105.1</v>
      </c>
      <c r="N235">
        <v>110.4</v>
      </c>
      <c r="O235">
        <v>-1.81</v>
      </c>
    </row>
    <row r="236" spans="1:15" x14ac:dyDescent="0.45">
      <c r="A236">
        <v>235</v>
      </c>
      <c r="B236" t="s">
        <v>374</v>
      </c>
      <c r="C236" t="s">
        <v>108</v>
      </c>
      <c r="D236">
        <v>10</v>
      </c>
      <c r="E236">
        <v>8</v>
      </c>
      <c r="F236" s="25">
        <v>0.55555555555555602</v>
      </c>
      <c r="G236">
        <v>-5.4</v>
      </c>
      <c r="H236">
        <v>105.9</v>
      </c>
      <c r="I236">
        <v>111.3</v>
      </c>
      <c r="J236">
        <v>68.5</v>
      </c>
      <c r="K236">
        <v>-1E-3</v>
      </c>
      <c r="L236">
        <v>-3.72</v>
      </c>
      <c r="M236">
        <v>103.5</v>
      </c>
      <c r="N236">
        <v>107.2</v>
      </c>
      <c r="O236">
        <v>-8.5500000000000007</v>
      </c>
    </row>
    <row r="237" spans="1:15" x14ac:dyDescent="0.45">
      <c r="A237">
        <v>236</v>
      </c>
      <c r="B237" t="s">
        <v>319</v>
      </c>
      <c r="C237" t="s">
        <v>102</v>
      </c>
      <c r="D237">
        <v>10</v>
      </c>
      <c r="E237">
        <v>12</v>
      </c>
      <c r="F237" s="25">
        <v>0.45454545454545398</v>
      </c>
      <c r="G237">
        <v>-5.5</v>
      </c>
      <c r="H237">
        <v>105.7</v>
      </c>
      <c r="I237">
        <v>111.3</v>
      </c>
      <c r="J237">
        <v>68.7</v>
      </c>
      <c r="K237">
        <v>-0.03</v>
      </c>
      <c r="L237">
        <v>-3.16</v>
      </c>
      <c r="M237">
        <v>105.2</v>
      </c>
      <c r="N237">
        <v>108.3</v>
      </c>
      <c r="O237">
        <v>1.08</v>
      </c>
    </row>
    <row r="238" spans="1:15" x14ac:dyDescent="0.45">
      <c r="A238">
        <v>237</v>
      </c>
      <c r="B238" t="s">
        <v>210</v>
      </c>
      <c r="C238" t="s">
        <v>95</v>
      </c>
      <c r="D238">
        <v>10</v>
      </c>
      <c r="E238">
        <v>12</v>
      </c>
      <c r="F238" s="25">
        <v>0.45454545454545398</v>
      </c>
      <c r="G238">
        <v>-5.51</v>
      </c>
      <c r="H238">
        <v>105.6</v>
      </c>
      <c r="I238">
        <v>111.1</v>
      </c>
      <c r="J238">
        <v>68.400000000000006</v>
      </c>
      <c r="K238">
        <v>3.7999999999999999E-2</v>
      </c>
      <c r="L238">
        <v>-1.22</v>
      </c>
      <c r="M238">
        <v>104.8</v>
      </c>
      <c r="N238">
        <v>106</v>
      </c>
      <c r="O238">
        <v>-4.08</v>
      </c>
    </row>
    <row r="239" spans="1:15" x14ac:dyDescent="0.45">
      <c r="A239">
        <v>238</v>
      </c>
      <c r="B239" t="s">
        <v>402</v>
      </c>
      <c r="C239" t="s">
        <v>251</v>
      </c>
      <c r="D239">
        <v>12</v>
      </c>
      <c r="E239">
        <v>9</v>
      </c>
      <c r="F239" s="25">
        <v>0.57142857142857095</v>
      </c>
      <c r="G239">
        <v>-5.52</v>
      </c>
      <c r="H239">
        <v>106</v>
      </c>
      <c r="I239">
        <v>111.5</v>
      </c>
      <c r="J239">
        <v>70.3</v>
      </c>
      <c r="K239">
        <v>-3.7999999999999999E-2</v>
      </c>
      <c r="L239">
        <v>-8.58</v>
      </c>
      <c r="M239">
        <v>101.5</v>
      </c>
      <c r="N239">
        <v>110.1</v>
      </c>
      <c r="O239">
        <v>-4.93</v>
      </c>
    </row>
    <row r="240" spans="1:15" x14ac:dyDescent="0.45">
      <c r="A240">
        <v>239</v>
      </c>
      <c r="B240" t="s">
        <v>175</v>
      </c>
      <c r="C240" t="s">
        <v>31</v>
      </c>
      <c r="D240">
        <v>9</v>
      </c>
      <c r="E240">
        <v>14</v>
      </c>
      <c r="F240" s="25">
        <v>0.39130434782608697</v>
      </c>
      <c r="G240">
        <v>-5.53</v>
      </c>
      <c r="H240">
        <v>105.2</v>
      </c>
      <c r="I240">
        <v>110.7</v>
      </c>
      <c r="J240">
        <v>67</v>
      </c>
      <c r="K240">
        <v>-7.0999999999999994E-2</v>
      </c>
      <c r="L240">
        <v>0.65</v>
      </c>
      <c r="M240">
        <v>106.6</v>
      </c>
      <c r="N240">
        <v>106</v>
      </c>
      <c r="O240">
        <v>0.06</v>
      </c>
    </row>
    <row r="241" spans="1:15" x14ac:dyDescent="0.45">
      <c r="A241">
        <v>240</v>
      </c>
      <c r="B241" t="s">
        <v>266</v>
      </c>
      <c r="C241" t="s">
        <v>95</v>
      </c>
      <c r="D241">
        <v>8</v>
      </c>
      <c r="E241">
        <v>14</v>
      </c>
      <c r="F241" s="25">
        <v>0.36363636363636398</v>
      </c>
      <c r="G241">
        <v>-5.59</v>
      </c>
      <c r="H241">
        <v>99.1</v>
      </c>
      <c r="I241">
        <v>104.7</v>
      </c>
      <c r="J241">
        <v>66.599999999999994</v>
      </c>
      <c r="K241">
        <v>-1.4999999999999999E-2</v>
      </c>
      <c r="L241">
        <v>2.56</v>
      </c>
      <c r="M241">
        <v>108.4</v>
      </c>
      <c r="N241">
        <v>105.8</v>
      </c>
      <c r="O241">
        <v>6.88</v>
      </c>
    </row>
    <row r="242" spans="1:15" x14ac:dyDescent="0.45">
      <c r="A242">
        <v>241</v>
      </c>
      <c r="B242" t="s">
        <v>342</v>
      </c>
      <c r="C242" t="s">
        <v>216</v>
      </c>
      <c r="D242">
        <v>13</v>
      </c>
      <c r="E242">
        <v>9</v>
      </c>
      <c r="F242" s="25">
        <v>0.59090909090909105</v>
      </c>
      <c r="G242">
        <v>-5.61</v>
      </c>
      <c r="H242">
        <v>105.5</v>
      </c>
      <c r="I242">
        <v>111.1</v>
      </c>
      <c r="J242">
        <v>72.8</v>
      </c>
      <c r="K242">
        <v>0.02</v>
      </c>
      <c r="L242">
        <v>-4.71</v>
      </c>
      <c r="M242">
        <v>102.8</v>
      </c>
      <c r="N242">
        <v>107.5</v>
      </c>
      <c r="O242">
        <v>2.78</v>
      </c>
    </row>
    <row r="243" spans="1:15" x14ac:dyDescent="0.45">
      <c r="A243">
        <v>242</v>
      </c>
      <c r="B243" t="s">
        <v>346</v>
      </c>
      <c r="C243" t="s">
        <v>149</v>
      </c>
      <c r="D243">
        <v>10</v>
      </c>
      <c r="E243">
        <v>12</v>
      </c>
      <c r="F243" s="25">
        <v>0.45454545454545398</v>
      </c>
      <c r="G243">
        <v>-5.65</v>
      </c>
      <c r="H243">
        <v>98.7</v>
      </c>
      <c r="I243">
        <v>104.4</v>
      </c>
      <c r="J243">
        <v>65.7</v>
      </c>
      <c r="K243">
        <v>-2.4E-2</v>
      </c>
      <c r="L243">
        <v>-3.92</v>
      </c>
      <c r="M243">
        <v>103.9</v>
      </c>
      <c r="N243">
        <v>107.8</v>
      </c>
      <c r="O243">
        <v>-2.8</v>
      </c>
    </row>
    <row r="244" spans="1:15" x14ac:dyDescent="0.45">
      <c r="A244">
        <v>243</v>
      </c>
      <c r="B244" t="s">
        <v>269</v>
      </c>
      <c r="C244" t="s">
        <v>84</v>
      </c>
      <c r="D244">
        <v>8</v>
      </c>
      <c r="E244">
        <v>13</v>
      </c>
      <c r="F244" s="25">
        <v>0.38095238095238099</v>
      </c>
      <c r="G244">
        <v>-5.67</v>
      </c>
      <c r="H244">
        <v>102</v>
      </c>
      <c r="I244">
        <v>107.7</v>
      </c>
      <c r="J244">
        <v>68.5</v>
      </c>
      <c r="K244">
        <v>-0.151</v>
      </c>
      <c r="L244">
        <v>-6.88</v>
      </c>
      <c r="M244">
        <v>101.1</v>
      </c>
      <c r="N244">
        <v>108</v>
      </c>
      <c r="O244">
        <v>-5.47</v>
      </c>
    </row>
    <row r="245" spans="1:15" x14ac:dyDescent="0.45">
      <c r="A245">
        <v>244</v>
      </c>
      <c r="B245" t="s">
        <v>224</v>
      </c>
      <c r="C245" t="s">
        <v>31</v>
      </c>
      <c r="D245">
        <v>12</v>
      </c>
      <c r="E245">
        <v>11</v>
      </c>
      <c r="F245" s="25">
        <v>0.52173913043478304</v>
      </c>
      <c r="G245">
        <v>-5.71</v>
      </c>
      <c r="H245">
        <v>102.1</v>
      </c>
      <c r="I245">
        <v>107.8</v>
      </c>
      <c r="J245">
        <v>71.3</v>
      </c>
      <c r="K245">
        <v>0.108</v>
      </c>
      <c r="L245">
        <v>0.44</v>
      </c>
      <c r="M245">
        <v>106.8</v>
      </c>
      <c r="N245">
        <v>106.4</v>
      </c>
      <c r="O245">
        <v>-3.92</v>
      </c>
    </row>
    <row r="246" spans="1:15" x14ac:dyDescent="0.45">
      <c r="A246">
        <v>245</v>
      </c>
      <c r="B246" t="s">
        <v>284</v>
      </c>
      <c r="C246" t="s">
        <v>102</v>
      </c>
      <c r="D246">
        <v>10</v>
      </c>
      <c r="E246">
        <v>13</v>
      </c>
      <c r="F246" s="25">
        <v>0.434782608695652</v>
      </c>
      <c r="G246">
        <v>-5.81</v>
      </c>
      <c r="H246">
        <v>102.8</v>
      </c>
      <c r="I246">
        <v>108.6</v>
      </c>
      <c r="J246">
        <v>64.5</v>
      </c>
      <c r="K246">
        <v>-0.01</v>
      </c>
      <c r="L246">
        <v>0.27</v>
      </c>
      <c r="M246">
        <v>106.9</v>
      </c>
      <c r="N246">
        <v>106.7</v>
      </c>
      <c r="O246">
        <v>3.24</v>
      </c>
    </row>
    <row r="247" spans="1:15" x14ac:dyDescent="0.45">
      <c r="A247">
        <v>246</v>
      </c>
      <c r="B247" t="s">
        <v>168</v>
      </c>
      <c r="C247" t="s">
        <v>13</v>
      </c>
      <c r="D247">
        <v>8</v>
      </c>
      <c r="E247">
        <v>13</v>
      </c>
      <c r="F247" s="25">
        <v>0.38095238095238099</v>
      </c>
      <c r="G247">
        <v>-5.82</v>
      </c>
      <c r="H247">
        <v>101.2</v>
      </c>
      <c r="I247">
        <v>107</v>
      </c>
      <c r="J247">
        <v>67.7</v>
      </c>
      <c r="K247">
        <v>1.6E-2</v>
      </c>
      <c r="L247">
        <v>0.06</v>
      </c>
      <c r="M247">
        <v>105.8</v>
      </c>
      <c r="N247">
        <v>105.8</v>
      </c>
      <c r="O247">
        <v>-2.08</v>
      </c>
    </row>
    <row r="248" spans="1:15" x14ac:dyDescent="0.45">
      <c r="A248">
        <v>247</v>
      </c>
      <c r="B248" t="s">
        <v>356</v>
      </c>
      <c r="C248" t="s">
        <v>134</v>
      </c>
      <c r="D248">
        <v>13</v>
      </c>
      <c r="E248">
        <v>9</v>
      </c>
      <c r="F248" s="25">
        <v>0.59090909090909105</v>
      </c>
      <c r="G248">
        <v>-5.88</v>
      </c>
      <c r="H248">
        <v>101</v>
      </c>
      <c r="I248">
        <v>106.9</v>
      </c>
      <c r="J248">
        <v>73.5</v>
      </c>
      <c r="K248">
        <v>5.6000000000000001E-2</v>
      </c>
      <c r="L248">
        <v>-4.1100000000000003</v>
      </c>
      <c r="M248">
        <v>102.9</v>
      </c>
      <c r="N248">
        <v>107</v>
      </c>
      <c r="O248">
        <v>-7.71</v>
      </c>
    </row>
    <row r="249" spans="1:15" x14ac:dyDescent="0.45">
      <c r="A249">
        <v>248</v>
      </c>
      <c r="B249" t="s">
        <v>206</v>
      </c>
      <c r="C249" t="s">
        <v>124</v>
      </c>
      <c r="D249">
        <v>9</v>
      </c>
      <c r="E249">
        <v>13</v>
      </c>
      <c r="F249" s="25">
        <v>0.40909090909090901</v>
      </c>
      <c r="G249">
        <v>-6.07</v>
      </c>
      <c r="H249">
        <v>100.2</v>
      </c>
      <c r="I249">
        <v>106.3</v>
      </c>
      <c r="J249">
        <v>65.900000000000006</v>
      </c>
      <c r="K249">
        <v>-1.4E-2</v>
      </c>
      <c r="L249">
        <v>-1.52</v>
      </c>
      <c r="M249">
        <v>106.3</v>
      </c>
      <c r="N249">
        <v>107.8</v>
      </c>
      <c r="O249">
        <v>-2.4</v>
      </c>
    </row>
    <row r="250" spans="1:15" x14ac:dyDescent="0.45">
      <c r="A250">
        <v>249</v>
      </c>
      <c r="B250" t="s">
        <v>287</v>
      </c>
      <c r="C250" t="s">
        <v>118</v>
      </c>
      <c r="D250">
        <v>8</v>
      </c>
      <c r="E250">
        <v>14</v>
      </c>
      <c r="F250" s="25">
        <v>0.36363636363636398</v>
      </c>
      <c r="G250">
        <v>-6.1</v>
      </c>
      <c r="H250">
        <v>107.4</v>
      </c>
      <c r="I250">
        <v>113.4</v>
      </c>
      <c r="J250">
        <v>65.900000000000006</v>
      </c>
      <c r="K250">
        <v>-2.7E-2</v>
      </c>
      <c r="L250">
        <v>-1.71</v>
      </c>
      <c r="M250">
        <v>105.6</v>
      </c>
      <c r="N250">
        <v>107.3</v>
      </c>
      <c r="O250">
        <v>0.64</v>
      </c>
    </row>
    <row r="251" spans="1:15" x14ac:dyDescent="0.45">
      <c r="A251">
        <v>250</v>
      </c>
      <c r="B251" t="s">
        <v>305</v>
      </c>
      <c r="C251" t="s">
        <v>216</v>
      </c>
      <c r="D251">
        <v>14</v>
      </c>
      <c r="E251">
        <v>8</v>
      </c>
      <c r="F251" s="25">
        <v>0.63636363636363602</v>
      </c>
      <c r="G251">
        <v>-6.1</v>
      </c>
      <c r="H251">
        <v>101</v>
      </c>
      <c r="I251">
        <v>107.1</v>
      </c>
      <c r="J251">
        <v>64.3</v>
      </c>
      <c r="K251">
        <v>0.11899999999999999</v>
      </c>
      <c r="L251">
        <v>-4.62</v>
      </c>
      <c r="M251">
        <v>103.5</v>
      </c>
      <c r="N251">
        <v>108.1</v>
      </c>
      <c r="O251">
        <v>1.92</v>
      </c>
    </row>
    <row r="252" spans="1:15" x14ac:dyDescent="0.45">
      <c r="A252">
        <v>251</v>
      </c>
      <c r="B252" t="s">
        <v>375</v>
      </c>
      <c r="C252" t="s">
        <v>104</v>
      </c>
      <c r="D252">
        <v>13</v>
      </c>
      <c r="E252">
        <v>10</v>
      </c>
      <c r="F252" s="25">
        <v>0.565217391304348</v>
      </c>
      <c r="G252">
        <v>-6.26</v>
      </c>
      <c r="H252">
        <v>106.1</v>
      </c>
      <c r="I252">
        <v>112.3</v>
      </c>
      <c r="J252">
        <v>67</v>
      </c>
      <c r="K252">
        <v>6.2E-2</v>
      </c>
      <c r="L252">
        <v>-4.53</v>
      </c>
      <c r="M252">
        <v>105.3</v>
      </c>
      <c r="N252">
        <v>109.8</v>
      </c>
      <c r="O252">
        <v>-5.95</v>
      </c>
    </row>
    <row r="253" spans="1:15" x14ac:dyDescent="0.45">
      <c r="A253">
        <v>252</v>
      </c>
      <c r="B253" t="s">
        <v>377</v>
      </c>
      <c r="C253" t="s">
        <v>149</v>
      </c>
      <c r="D253">
        <v>11</v>
      </c>
      <c r="E253">
        <v>11</v>
      </c>
      <c r="F253" s="25">
        <v>0.5</v>
      </c>
      <c r="G253">
        <v>-6.31</v>
      </c>
      <c r="H253">
        <v>103.9</v>
      </c>
      <c r="I253">
        <v>110.2</v>
      </c>
      <c r="J253">
        <v>74</v>
      </c>
      <c r="K253">
        <v>1.0999999999999999E-2</v>
      </c>
      <c r="L253">
        <v>-4.1500000000000004</v>
      </c>
      <c r="M253">
        <v>102.4</v>
      </c>
      <c r="N253">
        <v>106.5</v>
      </c>
      <c r="O253">
        <v>-4.51</v>
      </c>
    </row>
    <row r="254" spans="1:15" x14ac:dyDescent="0.45">
      <c r="A254">
        <v>253</v>
      </c>
      <c r="B254" t="s">
        <v>197</v>
      </c>
      <c r="C254" t="s">
        <v>134</v>
      </c>
      <c r="D254">
        <v>8</v>
      </c>
      <c r="E254">
        <v>14</v>
      </c>
      <c r="F254" s="25">
        <v>0.36363636363636398</v>
      </c>
      <c r="G254">
        <v>-6.31</v>
      </c>
      <c r="H254">
        <v>102.5</v>
      </c>
      <c r="I254">
        <v>108.8</v>
      </c>
      <c r="J254">
        <v>65.8</v>
      </c>
      <c r="K254">
        <v>-5.0999999999999997E-2</v>
      </c>
      <c r="L254">
        <v>0.92</v>
      </c>
      <c r="M254">
        <v>105.9</v>
      </c>
      <c r="N254">
        <v>105</v>
      </c>
      <c r="O254">
        <v>3.6</v>
      </c>
    </row>
    <row r="255" spans="1:15" x14ac:dyDescent="0.45">
      <c r="A255">
        <v>254</v>
      </c>
      <c r="B255" t="s">
        <v>246</v>
      </c>
      <c r="C255" t="s">
        <v>108</v>
      </c>
      <c r="D255">
        <v>6</v>
      </c>
      <c r="E255">
        <v>14</v>
      </c>
      <c r="F255" s="25">
        <v>0.3</v>
      </c>
      <c r="G255">
        <v>-6.38</v>
      </c>
      <c r="H255">
        <v>102.6</v>
      </c>
      <c r="I255">
        <v>109</v>
      </c>
      <c r="J255">
        <v>67.400000000000006</v>
      </c>
      <c r="K255">
        <v>-5.0999999999999997E-2</v>
      </c>
      <c r="L255">
        <v>-1.1499999999999999</v>
      </c>
      <c r="M255">
        <v>104.8</v>
      </c>
      <c r="N255">
        <v>105.9</v>
      </c>
      <c r="O255">
        <v>-0.74</v>
      </c>
    </row>
    <row r="256" spans="1:15" x14ac:dyDescent="0.45">
      <c r="A256">
        <v>255</v>
      </c>
      <c r="B256" t="s">
        <v>162</v>
      </c>
      <c r="C256" t="s">
        <v>102</v>
      </c>
      <c r="D256">
        <v>10</v>
      </c>
      <c r="E256">
        <v>13</v>
      </c>
      <c r="F256" s="25">
        <v>0.434782608695652</v>
      </c>
      <c r="G256">
        <v>-6.45</v>
      </c>
      <c r="H256">
        <v>105.3</v>
      </c>
      <c r="I256">
        <v>111.7</v>
      </c>
      <c r="J256">
        <v>64.099999999999994</v>
      </c>
      <c r="K256">
        <v>-3.9E-2</v>
      </c>
      <c r="L256">
        <v>-1.69</v>
      </c>
      <c r="M256">
        <v>106.4</v>
      </c>
      <c r="N256">
        <v>108.1</v>
      </c>
      <c r="O256">
        <v>3.57</v>
      </c>
    </row>
    <row r="257" spans="1:15" x14ac:dyDescent="0.45">
      <c r="A257">
        <v>256</v>
      </c>
      <c r="B257" t="s">
        <v>382</v>
      </c>
      <c r="C257" t="s">
        <v>312</v>
      </c>
      <c r="D257">
        <v>13</v>
      </c>
      <c r="E257">
        <v>8</v>
      </c>
      <c r="F257" s="25">
        <v>0.61904761904761896</v>
      </c>
      <c r="G257">
        <v>-6.54</v>
      </c>
      <c r="H257">
        <v>101.9</v>
      </c>
      <c r="I257">
        <v>108.5</v>
      </c>
      <c r="J257">
        <v>66.8</v>
      </c>
      <c r="K257">
        <v>3.5000000000000003E-2</v>
      </c>
      <c r="L257">
        <v>-8.49</v>
      </c>
      <c r="M257">
        <v>101</v>
      </c>
      <c r="N257">
        <v>109.5</v>
      </c>
      <c r="O257">
        <v>-1.94</v>
      </c>
    </row>
    <row r="258" spans="1:15" x14ac:dyDescent="0.45">
      <c r="A258">
        <v>257</v>
      </c>
      <c r="B258" t="s">
        <v>321</v>
      </c>
      <c r="C258" t="s">
        <v>166</v>
      </c>
      <c r="D258">
        <v>11</v>
      </c>
      <c r="E258">
        <v>11</v>
      </c>
      <c r="F258" s="25">
        <v>0.5</v>
      </c>
      <c r="G258">
        <v>-6.54</v>
      </c>
      <c r="H258">
        <v>107.8</v>
      </c>
      <c r="I258">
        <v>114.3</v>
      </c>
      <c r="J258">
        <v>69.2</v>
      </c>
      <c r="K258">
        <v>5.8999999999999997E-2</v>
      </c>
      <c r="L258">
        <v>-2.23</v>
      </c>
      <c r="M258">
        <v>106.1</v>
      </c>
      <c r="N258">
        <v>108.4</v>
      </c>
      <c r="O258">
        <v>0.96</v>
      </c>
    </row>
    <row r="259" spans="1:15" x14ac:dyDescent="0.45">
      <c r="A259">
        <v>258</v>
      </c>
      <c r="B259" t="s">
        <v>215</v>
      </c>
      <c r="C259" t="s">
        <v>216</v>
      </c>
      <c r="D259">
        <v>13</v>
      </c>
      <c r="E259">
        <v>9</v>
      </c>
      <c r="F259" s="25">
        <v>0.59090909090909105</v>
      </c>
      <c r="G259">
        <v>-6.86</v>
      </c>
      <c r="H259">
        <v>101.6</v>
      </c>
      <c r="I259">
        <v>108.5</v>
      </c>
      <c r="J259">
        <v>64.7</v>
      </c>
      <c r="K259">
        <v>5.1999999999999998E-2</v>
      </c>
      <c r="L259">
        <v>-6.43</v>
      </c>
      <c r="M259">
        <v>103.3</v>
      </c>
      <c r="N259">
        <v>109.8</v>
      </c>
      <c r="O259">
        <v>1.02</v>
      </c>
    </row>
    <row r="260" spans="1:15" x14ac:dyDescent="0.45">
      <c r="A260">
        <v>259</v>
      </c>
      <c r="B260" t="s">
        <v>240</v>
      </c>
      <c r="C260" t="s">
        <v>236</v>
      </c>
      <c r="D260">
        <v>12</v>
      </c>
      <c r="E260">
        <v>8</v>
      </c>
      <c r="F260" s="25">
        <v>0.6</v>
      </c>
      <c r="G260">
        <v>-6.86</v>
      </c>
      <c r="H260">
        <v>100.2</v>
      </c>
      <c r="I260">
        <v>107.1</v>
      </c>
      <c r="J260">
        <v>66.8</v>
      </c>
      <c r="K260">
        <v>8.1000000000000003E-2</v>
      </c>
      <c r="L260">
        <v>-4.18</v>
      </c>
      <c r="M260">
        <v>103.3</v>
      </c>
      <c r="N260">
        <v>107.4</v>
      </c>
      <c r="O260">
        <v>-0.17</v>
      </c>
    </row>
    <row r="261" spans="1:15" x14ac:dyDescent="0.45">
      <c r="A261">
        <v>260</v>
      </c>
      <c r="B261" t="s">
        <v>343</v>
      </c>
      <c r="C261" t="s">
        <v>216</v>
      </c>
      <c r="D261">
        <v>12</v>
      </c>
      <c r="E261">
        <v>10</v>
      </c>
      <c r="F261" s="25">
        <v>0.54545454545454497</v>
      </c>
      <c r="G261">
        <v>-6.91</v>
      </c>
      <c r="H261">
        <v>100.8</v>
      </c>
      <c r="I261">
        <v>107.7</v>
      </c>
      <c r="J261">
        <v>68.400000000000006</v>
      </c>
      <c r="K261">
        <v>-6.0000000000000001E-3</v>
      </c>
      <c r="L261">
        <v>-4.54</v>
      </c>
      <c r="M261">
        <v>104.3</v>
      </c>
      <c r="N261">
        <v>108.8</v>
      </c>
      <c r="O261">
        <v>0.39</v>
      </c>
    </row>
    <row r="262" spans="1:15" x14ac:dyDescent="0.45">
      <c r="A262">
        <v>261</v>
      </c>
      <c r="B262" t="s">
        <v>306</v>
      </c>
      <c r="C262" t="s">
        <v>104</v>
      </c>
      <c r="D262">
        <v>10</v>
      </c>
      <c r="E262">
        <v>13</v>
      </c>
      <c r="F262" s="25">
        <v>0.434782608695652</v>
      </c>
      <c r="G262">
        <v>-6.91</v>
      </c>
      <c r="H262">
        <v>101.8</v>
      </c>
      <c r="I262">
        <v>108.7</v>
      </c>
      <c r="J262">
        <v>67.400000000000006</v>
      </c>
      <c r="K262">
        <v>-6.7000000000000004E-2</v>
      </c>
      <c r="L262">
        <v>-2.94</v>
      </c>
      <c r="M262">
        <v>105.7</v>
      </c>
      <c r="N262">
        <v>108.7</v>
      </c>
      <c r="O262">
        <v>-0.25</v>
      </c>
    </row>
    <row r="263" spans="1:15" x14ac:dyDescent="0.45">
      <c r="A263">
        <v>262</v>
      </c>
      <c r="B263" t="s">
        <v>304</v>
      </c>
      <c r="C263" t="s">
        <v>124</v>
      </c>
      <c r="D263">
        <v>9</v>
      </c>
      <c r="E263">
        <v>13</v>
      </c>
      <c r="F263" s="25">
        <v>0.40909090909090901</v>
      </c>
      <c r="G263">
        <v>-6.94</v>
      </c>
      <c r="H263">
        <v>103.5</v>
      </c>
      <c r="I263">
        <v>110.4</v>
      </c>
      <c r="J263">
        <v>64.5</v>
      </c>
      <c r="K263">
        <v>-9.7000000000000003E-2</v>
      </c>
      <c r="L263">
        <v>-2.06</v>
      </c>
      <c r="M263">
        <v>105.3</v>
      </c>
      <c r="N263">
        <v>107.4</v>
      </c>
      <c r="O263">
        <v>-2.72</v>
      </c>
    </row>
    <row r="264" spans="1:15" x14ac:dyDescent="0.45">
      <c r="A264">
        <v>263</v>
      </c>
      <c r="B264" t="s">
        <v>199</v>
      </c>
      <c r="C264" t="s">
        <v>86</v>
      </c>
      <c r="D264">
        <v>11</v>
      </c>
      <c r="E264">
        <v>10</v>
      </c>
      <c r="F264" s="25">
        <v>0.52380952380952395</v>
      </c>
      <c r="G264">
        <v>-7</v>
      </c>
      <c r="H264">
        <v>104.9</v>
      </c>
      <c r="I264">
        <v>111.9</v>
      </c>
      <c r="J264">
        <v>66.599999999999994</v>
      </c>
      <c r="K264">
        <v>-1.2999999999999999E-2</v>
      </c>
      <c r="L264">
        <v>-7.04</v>
      </c>
      <c r="M264">
        <v>103.6</v>
      </c>
      <c r="N264">
        <v>110.6</v>
      </c>
      <c r="O264">
        <v>-7.6</v>
      </c>
    </row>
    <row r="265" spans="1:15" x14ac:dyDescent="0.45">
      <c r="A265">
        <v>264</v>
      </c>
      <c r="B265" t="s">
        <v>313</v>
      </c>
      <c r="C265" t="s">
        <v>84</v>
      </c>
      <c r="D265">
        <v>8</v>
      </c>
      <c r="E265">
        <v>12</v>
      </c>
      <c r="F265" s="25">
        <v>0.4</v>
      </c>
      <c r="G265">
        <v>-7.02</v>
      </c>
      <c r="H265">
        <v>102.5</v>
      </c>
      <c r="I265">
        <v>109.6</v>
      </c>
      <c r="J265">
        <v>68.7</v>
      </c>
      <c r="K265">
        <v>-2.3E-2</v>
      </c>
      <c r="L265">
        <v>-2.25</v>
      </c>
      <c r="M265">
        <v>104.1</v>
      </c>
      <c r="N265">
        <v>106.4</v>
      </c>
      <c r="O265">
        <v>4.0999999999999996</v>
      </c>
    </row>
    <row r="266" spans="1:15" x14ac:dyDescent="0.45">
      <c r="A266">
        <v>265</v>
      </c>
      <c r="B266" t="s">
        <v>265</v>
      </c>
      <c r="C266" t="s">
        <v>251</v>
      </c>
      <c r="D266">
        <v>10</v>
      </c>
      <c r="E266">
        <v>10</v>
      </c>
      <c r="F266" s="25">
        <v>0.5</v>
      </c>
      <c r="G266">
        <v>-7.16</v>
      </c>
      <c r="H266">
        <v>102.3</v>
      </c>
      <c r="I266">
        <v>109.5</v>
      </c>
      <c r="J266">
        <v>66.400000000000006</v>
      </c>
      <c r="K266">
        <v>0.112</v>
      </c>
      <c r="L266">
        <v>1</v>
      </c>
      <c r="M266">
        <v>106.7</v>
      </c>
      <c r="N266">
        <v>105.7</v>
      </c>
      <c r="O266">
        <v>10.53</v>
      </c>
    </row>
    <row r="267" spans="1:15" x14ac:dyDescent="0.45">
      <c r="A267">
        <v>266</v>
      </c>
      <c r="B267" t="s">
        <v>292</v>
      </c>
      <c r="C267" t="s">
        <v>84</v>
      </c>
      <c r="D267">
        <v>11</v>
      </c>
      <c r="E267">
        <v>10</v>
      </c>
      <c r="F267" s="25">
        <v>0.52380952380952395</v>
      </c>
      <c r="G267">
        <v>-7.17</v>
      </c>
      <c r="H267">
        <v>106.5</v>
      </c>
      <c r="I267">
        <v>113.7</v>
      </c>
      <c r="J267">
        <v>67.900000000000006</v>
      </c>
      <c r="K267">
        <v>2.3E-2</v>
      </c>
      <c r="L267">
        <v>-6.99</v>
      </c>
      <c r="M267">
        <v>100.3</v>
      </c>
      <c r="N267">
        <v>107.3</v>
      </c>
      <c r="O267">
        <v>-5.23</v>
      </c>
    </row>
    <row r="268" spans="1:15" x14ac:dyDescent="0.45">
      <c r="A268">
        <v>267</v>
      </c>
      <c r="B268" t="s">
        <v>364</v>
      </c>
      <c r="C268" t="s">
        <v>84</v>
      </c>
      <c r="D268">
        <v>10</v>
      </c>
      <c r="E268">
        <v>9</v>
      </c>
      <c r="F268" s="25">
        <v>0.52631578947368396</v>
      </c>
      <c r="G268">
        <v>-7.27</v>
      </c>
      <c r="H268">
        <v>96.5</v>
      </c>
      <c r="I268">
        <v>103.7</v>
      </c>
      <c r="J268">
        <v>65.2</v>
      </c>
      <c r="K268">
        <v>-1.2E-2</v>
      </c>
      <c r="L268">
        <v>-8.3800000000000008</v>
      </c>
      <c r="M268">
        <v>100.2</v>
      </c>
      <c r="N268">
        <v>108.6</v>
      </c>
      <c r="O268">
        <v>-9.58</v>
      </c>
    </row>
    <row r="269" spans="1:15" x14ac:dyDescent="0.45">
      <c r="A269">
        <v>268</v>
      </c>
      <c r="B269" t="s">
        <v>245</v>
      </c>
      <c r="C269" t="s">
        <v>84</v>
      </c>
      <c r="D269">
        <v>8</v>
      </c>
      <c r="E269">
        <v>13</v>
      </c>
      <c r="F269" s="25">
        <v>0.38095238095238099</v>
      </c>
      <c r="G269">
        <v>-7.28</v>
      </c>
      <c r="H269">
        <v>101.9</v>
      </c>
      <c r="I269">
        <v>109.2</v>
      </c>
      <c r="J269">
        <v>67.900000000000006</v>
      </c>
      <c r="K269">
        <v>-5.2999999999999999E-2</v>
      </c>
      <c r="L269">
        <v>-1.52</v>
      </c>
      <c r="M269">
        <v>104</v>
      </c>
      <c r="N269">
        <v>105.5</v>
      </c>
      <c r="O269">
        <v>7.61</v>
      </c>
    </row>
    <row r="270" spans="1:15" x14ac:dyDescent="0.45">
      <c r="A270">
        <v>269</v>
      </c>
      <c r="B270" t="s">
        <v>336</v>
      </c>
      <c r="C270" t="s">
        <v>134</v>
      </c>
      <c r="D270">
        <v>9</v>
      </c>
      <c r="E270">
        <v>12</v>
      </c>
      <c r="F270" s="25">
        <v>0.42857142857142899</v>
      </c>
      <c r="G270">
        <v>-7.37</v>
      </c>
      <c r="H270">
        <v>100.4</v>
      </c>
      <c r="I270">
        <v>107.7</v>
      </c>
      <c r="J270">
        <v>64.599999999999994</v>
      </c>
      <c r="K270">
        <v>-5.0000000000000001E-3</v>
      </c>
      <c r="L270">
        <v>-1.02</v>
      </c>
      <c r="M270">
        <v>105.4</v>
      </c>
      <c r="N270">
        <v>106.4</v>
      </c>
      <c r="O270">
        <v>-0.56999999999999995</v>
      </c>
    </row>
    <row r="271" spans="1:15" x14ac:dyDescent="0.45">
      <c r="A271">
        <v>270</v>
      </c>
      <c r="B271" t="s">
        <v>303</v>
      </c>
      <c r="C271" t="s">
        <v>104</v>
      </c>
      <c r="D271">
        <v>10</v>
      </c>
      <c r="E271">
        <v>12</v>
      </c>
      <c r="F271" s="25">
        <v>0.45454545454545398</v>
      </c>
      <c r="G271">
        <v>-7.42</v>
      </c>
      <c r="H271">
        <v>106</v>
      </c>
      <c r="I271">
        <v>113.4</v>
      </c>
      <c r="J271">
        <v>66.400000000000006</v>
      </c>
      <c r="K271">
        <v>8.5999999999999993E-2</v>
      </c>
      <c r="L271">
        <v>0.38</v>
      </c>
      <c r="M271">
        <v>108</v>
      </c>
      <c r="N271">
        <v>107.6</v>
      </c>
      <c r="O271">
        <v>2.95</v>
      </c>
    </row>
    <row r="272" spans="1:15" x14ac:dyDescent="0.45">
      <c r="A272">
        <v>271</v>
      </c>
      <c r="B272" t="s">
        <v>308</v>
      </c>
      <c r="C272" t="s">
        <v>86</v>
      </c>
      <c r="D272">
        <v>12</v>
      </c>
      <c r="E272">
        <v>9</v>
      </c>
      <c r="F272" s="25">
        <v>0.57142857142857095</v>
      </c>
      <c r="G272">
        <v>-7.54</v>
      </c>
      <c r="H272">
        <v>98.4</v>
      </c>
      <c r="I272">
        <v>106</v>
      </c>
      <c r="J272">
        <v>66.400000000000006</v>
      </c>
      <c r="K272">
        <v>0.153</v>
      </c>
      <c r="L272">
        <v>-3.07</v>
      </c>
      <c r="M272">
        <v>105</v>
      </c>
      <c r="N272">
        <v>108</v>
      </c>
      <c r="O272">
        <v>2.5499999999999998</v>
      </c>
    </row>
    <row r="273" spans="1:15" x14ac:dyDescent="0.45">
      <c r="A273">
        <v>272</v>
      </c>
      <c r="B273" t="s">
        <v>320</v>
      </c>
      <c r="C273" t="s">
        <v>236</v>
      </c>
      <c r="D273">
        <v>9</v>
      </c>
      <c r="E273">
        <v>13</v>
      </c>
      <c r="F273" s="25">
        <v>0.40909090909090901</v>
      </c>
      <c r="G273">
        <v>-7.9</v>
      </c>
      <c r="H273">
        <v>106.8</v>
      </c>
      <c r="I273">
        <v>114.7</v>
      </c>
      <c r="J273">
        <v>67.599999999999994</v>
      </c>
      <c r="K273">
        <v>-3.5999999999999997E-2</v>
      </c>
      <c r="L273">
        <v>-3.47</v>
      </c>
      <c r="M273">
        <v>102.5</v>
      </c>
      <c r="N273">
        <v>106</v>
      </c>
      <c r="O273">
        <v>0.94</v>
      </c>
    </row>
    <row r="274" spans="1:15" x14ac:dyDescent="0.45">
      <c r="A274">
        <v>273</v>
      </c>
      <c r="B274" t="s">
        <v>196</v>
      </c>
      <c r="C274" t="s">
        <v>95</v>
      </c>
      <c r="D274">
        <v>6</v>
      </c>
      <c r="E274">
        <v>16</v>
      </c>
      <c r="F274" s="25">
        <v>0.27272727272727298</v>
      </c>
      <c r="G274">
        <v>-7.96</v>
      </c>
      <c r="H274">
        <v>100.9</v>
      </c>
      <c r="I274">
        <v>108.8</v>
      </c>
      <c r="J274">
        <v>70.400000000000006</v>
      </c>
      <c r="K274">
        <v>-6.9000000000000006E-2</v>
      </c>
      <c r="L274">
        <v>-0.59</v>
      </c>
      <c r="M274">
        <v>106.8</v>
      </c>
      <c r="N274">
        <v>107.4</v>
      </c>
      <c r="O274">
        <v>2.4500000000000002</v>
      </c>
    </row>
    <row r="275" spans="1:15" x14ac:dyDescent="0.45">
      <c r="A275">
        <v>274</v>
      </c>
      <c r="B275" t="s">
        <v>348</v>
      </c>
      <c r="C275" t="s">
        <v>274</v>
      </c>
      <c r="D275">
        <v>8</v>
      </c>
      <c r="E275">
        <v>12</v>
      </c>
      <c r="F275" s="25">
        <v>0.4</v>
      </c>
      <c r="G275">
        <v>-8.14</v>
      </c>
      <c r="H275">
        <v>101.4</v>
      </c>
      <c r="I275">
        <v>109.5</v>
      </c>
      <c r="J275">
        <v>70.2</v>
      </c>
      <c r="K275">
        <v>9.5000000000000001E-2</v>
      </c>
      <c r="L275">
        <v>-0.34</v>
      </c>
      <c r="M275">
        <v>106.1</v>
      </c>
      <c r="N275">
        <v>106.5</v>
      </c>
      <c r="O275">
        <v>7.64</v>
      </c>
    </row>
    <row r="276" spans="1:15" x14ac:dyDescent="0.45">
      <c r="A276">
        <v>275</v>
      </c>
      <c r="B276" t="s">
        <v>230</v>
      </c>
      <c r="C276" t="s">
        <v>144</v>
      </c>
      <c r="D276">
        <v>12</v>
      </c>
      <c r="E276">
        <v>10</v>
      </c>
      <c r="F276" s="25">
        <v>0.54545454545454497</v>
      </c>
      <c r="G276">
        <v>-8.1999999999999993</v>
      </c>
      <c r="H276">
        <v>107.3</v>
      </c>
      <c r="I276">
        <v>115.5</v>
      </c>
      <c r="J276">
        <v>63.8</v>
      </c>
      <c r="K276">
        <v>3.3000000000000002E-2</v>
      </c>
      <c r="L276">
        <v>-8.43</v>
      </c>
      <c r="M276">
        <v>100.8</v>
      </c>
      <c r="N276">
        <v>109.2</v>
      </c>
      <c r="O276">
        <v>-5.83</v>
      </c>
    </row>
    <row r="277" spans="1:15" x14ac:dyDescent="0.45">
      <c r="A277">
        <v>276</v>
      </c>
      <c r="B277" t="s">
        <v>326</v>
      </c>
      <c r="C277" t="s">
        <v>182</v>
      </c>
      <c r="D277">
        <v>8</v>
      </c>
      <c r="E277">
        <v>14</v>
      </c>
      <c r="F277" s="25">
        <v>0.36363636363636398</v>
      </c>
      <c r="G277">
        <v>-8.36</v>
      </c>
      <c r="H277">
        <v>102.9</v>
      </c>
      <c r="I277">
        <v>111.3</v>
      </c>
      <c r="J277">
        <v>64</v>
      </c>
      <c r="K277">
        <v>-2.7E-2</v>
      </c>
      <c r="L277">
        <v>-1.74</v>
      </c>
      <c r="M277">
        <v>106.4</v>
      </c>
      <c r="N277">
        <v>108.1</v>
      </c>
      <c r="O277">
        <v>-0.6</v>
      </c>
    </row>
    <row r="278" spans="1:15" x14ac:dyDescent="0.45">
      <c r="A278">
        <v>277</v>
      </c>
      <c r="B278" t="s">
        <v>237</v>
      </c>
      <c r="C278" t="s">
        <v>116</v>
      </c>
      <c r="D278">
        <v>8</v>
      </c>
      <c r="E278">
        <v>13</v>
      </c>
      <c r="F278" s="25">
        <v>0.38095238095238099</v>
      </c>
      <c r="G278">
        <v>-8.3800000000000008</v>
      </c>
      <c r="H278">
        <v>98.7</v>
      </c>
      <c r="I278">
        <v>107</v>
      </c>
      <c r="J278">
        <v>70.2</v>
      </c>
      <c r="K278">
        <v>4.5999999999999999E-2</v>
      </c>
      <c r="L278">
        <v>0.62</v>
      </c>
      <c r="M278">
        <v>105.8</v>
      </c>
      <c r="N278">
        <v>105.2</v>
      </c>
      <c r="O278">
        <v>0.35</v>
      </c>
    </row>
    <row r="279" spans="1:15" x14ac:dyDescent="0.45">
      <c r="A279">
        <v>278</v>
      </c>
      <c r="B279" t="s">
        <v>354</v>
      </c>
      <c r="C279" t="s">
        <v>216</v>
      </c>
      <c r="D279">
        <v>11</v>
      </c>
      <c r="E279">
        <v>11</v>
      </c>
      <c r="F279" s="25">
        <v>0.5</v>
      </c>
      <c r="G279">
        <v>-8.51</v>
      </c>
      <c r="H279">
        <v>105.9</v>
      </c>
      <c r="I279">
        <v>114.4</v>
      </c>
      <c r="J279">
        <v>70.599999999999994</v>
      </c>
      <c r="K279">
        <v>-4.0000000000000001E-3</v>
      </c>
      <c r="L279">
        <v>-8.7899999999999991</v>
      </c>
      <c r="M279">
        <v>101.5</v>
      </c>
      <c r="N279">
        <v>110.3</v>
      </c>
      <c r="O279">
        <v>-6.84</v>
      </c>
    </row>
    <row r="280" spans="1:15" x14ac:dyDescent="0.45">
      <c r="A280">
        <v>279</v>
      </c>
      <c r="B280" t="s">
        <v>366</v>
      </c>
      <c r="C280" t="s">
        <v>13</v>
      </c>
      <c r="D280">
        <v>8</v>
      </c>
      <c r="E280">
        <v>13</v>
      </c>
      <c r="F280" s="25">
        <v>0.38095238095238099</v>
      </c>
      <c r="G280">
        <v>-8.6</v>
      </c>
      <c r="H280">
        <v>107.8</v>
      </c>
      <c r="I280">
        <v>116.4</v>
      </c>
      <c r="J280">
        <v>70.5</v>
      </c>
      <c r="K280">
        <v>3.4000000000000002E-2</v>
      </c>
      <c r="L280">
        <v>-1.9</v>
      </c>
      <c r="M280">
        <v>105.3</v>
      </c>
      <c r="N280">
        <v>107.2</v>
      </c>
      <c r="O280">
        <v>-7.49</v>
      </c>
    </row>
    <row r="281" spans="1:15" x14ac:dyDescent="0.45">
      <c r="A281">
        <v>280</v>
      </c>
      <c r="B281" t="s">
        <v>218</v>
      </c>
      <c r="C281" t="s">
        <v>102</v>
      </c>
      <c r="D281">
        <v>9</v>
      </c>
      <c r="E281">
        <v>14</v>
      </c>
      <c r="F281" s="25">
        <v>0.39130434782608697</v>
      </c>
      <c r="G281">
        <v>-8.64</v>
      </c>
      <c r="H281">
        <v>102.6</v>
      </c>
      <c r="I281">
        <v>111.3</v>
      </c>
      <c r="J281">
        <v>73.8</v>
      </c>
      <c r="K281">
        <v>3.5999999999999997E-2</v>
      </c>
      <c r="L281">
        <v>0.17</v>
      </c>
      <c r="M281">
        <v>107.5</v>
      </c>
      <c r="N281">
        <v>107.3</v>
      </c>
      <c r="O281">
        <v>5.01</v>
      </c>
    </row>
    <row r="282" spans="1:15" x14ac:dyDescent="0.45">
      <c r="A282">
        <v>281</v>
      </c>
      <c r="B282" t="s">
        <v>153</v>
      </c>
      <c r="C282" t="s">
        <v>56</v>
      </c>
      <c r="D282">
        <v>8</v>
      </c>
      <c r="E282">
        <v>13</v>
      </c>
      <c r="F282" s="25">
        <v>0.38095238095238099</v>
      </c>
      <c r="G282">
        <v>-8.69</v>
      </c>
      <c r="H282">
        <v>96.1</v>
      </c>
      <c r="I282">
        <v>104.8</v>
      </c>
      <c r="J282">
        <v>64.099999999999994</v>
      </c>
      <c r="K282">
        <v>-1.7000000000000001E-2</v>
      </c>
      <c r="L282">
        <v>-1.83</v>
      </c>
      <c r="M282">
        <v>104.8</v>
      </c>
      <c r="N282">
        <v>106.6</v>
      </c>
      <c r="O282">
        <v>-1.28</v>
      </c>
    </row>
    <row r="283" spans="1:15" x14ac:dyDescent="0.45">
      <c r="A283">
        <v>282</v>
      </c>
      <c r="B283" t="s">
        <v>330</v>
      </c>
      <c r="C283" t="s">
        <v>114</v>
      </c>
      <c r="D283">
        <v>6</v>
      </c>
      <c r="E283">
        <v>16</v>
      </c>
      <c r="F283" s="25">
        <v>0.27272727272727298</v>
      </c>
      <c r="G283">
        <v>-8.84</v>
      </c>
      <c r="H283">
        <v>100.4</v>
      </c>
      <c r="I283">
        <v>109.2</v>
      </c>
      <c r="J283">
        <v>68</v>
      </c>
      <c r="K283">
        <v>-3.3000000000000002E-2</v>
      </c>
      <c r="L283">
        <v>0.39</v>
      </c>
      <c r="M283">
        <v>106</v>
      </c>
      <c r="N283">
        <v>105.6</v>
      </c>
      <c r="O283">
        <v>-4.3099999999999996</v>
      </c>
    </row>
    <row r="284" spans="1:15" x14ac:dyDescent="0.45">
      <c r="A284">
        <v>283</v>
      </c>
      <c r="B284" t="s">
        <v>387</v>
      </c>
      <c r="C284" t="s">
        <v>274</v>
      </c>
      <c r="D284">
        <v>10</v>
      </c>
      <c r="E284">
        <v>10</v>
      </c>
      <c r="F284" s="25">
        <v>0.5</v>
      </c>
      <c r="G284">
        <v>-8.8699999999999992</v>
      </c>
      <c r="H284">
        <v>95.1</v>
      </c>
      <c r="I284">
        <v>104</v>
      </c>
      <c r="J284">
        <v>67.2</v>
      </c>
      <c r="K284">
        <v>5.8999999999999997E-2</v>
      </c>
      <c r="L284">
        <v>-0.01</v>
      </c>
      <c r="M284">
        <v>106.2</v>
      </c>
      <c r="N284">
        <v>106.2</v>
      </c>
      <c r="O284">
        <v>10.95</v>
      </c>
    </row>
    <row r="285" spans="1:15" x14ac:dyDescent="0.45">
      <c r="A285">
        <v>284</v>
      </c>
      <c r="B285" t="s">
        <v>291</v>
      </c>
      <c r="C285" t="s">
        <v>274</v>
      </c>
      <c r="D285">
        <v>7</v>
      </c>
      <c r="E285">
        <v>12</v>
      </c>
      <c r="F285" s="25">
        <v>0.36842105263157898</v>
      </c>
      <c r="G285">
        <v>-8.91</v>
      </c>
      <c r="H285">
        <v>95.1</v>
      </c>
      <c r="I285">
        <v>104</v>
      </c>
      <c r="J285">
        <v>67.599999999999994</v>
      </c>
      <c r="K285">
        <v>-1.2E-2</v>
      </c>
      <c r="L285">
        <v>-0.63</v>
      </c>
      <c r="M285">
        <v>105.9</v>
      </c>
      <c r="N285">
        <v>106.6</v>
      </c>
      <c r="O285">
        <v>11.5</v>
      </c>
    </row>
    <row r="286" spans="1:15" x14ac:dyDescent="0.45">
      <c r="A286">
        <v>285</v>
      </c>
      <c r="B286" t="s">
        <v>368</v>
      </c>
      <c r="C286" t="s">
        <v>144</v>
      </c>
      <c r="D286">
        <v>7</v>
      </c>
      <c r="E286">
        <v>13</v>
      </c>
      <c r="F286" s="25">
        <v>0.35</v>
      </c>
      <c r="G286">
        <v>-8.94</v>
      </c>
      <c r="H286">
        <v>97.8</v>
      </c>
      <c r="I286">
        <v>106.8</v>
      </c>
      <c r="J286">
        <v>71.599999999999994</v>
      </c>
      <c r="K286">
        <v>-7.2999999999999995E-2</v>
      </c>
      <c r="L286">
        <v>-4.3099999999999996</v>
      </c>
      <c r="M286">
        <v>104.7</v>
      </c>
      <c r="N286">
        <v>109</v>
      </c>
      <c r="O286">
        <v>5.08</v>
      </c>
    </row>
    <row r="287" spans="1:15" x14ac:dyDescent="0.45">
      <c r="A287">
        <v>286</v>
      </c>
      <c r="B287" t="s">
        <v>201</v>
      </c>
      <c r="C287" t="s">
        <v>102</v>
      </c>
      <c r="D287">
        <v>11</v>
      </c>
      <c r="E287">
        <v>11</v>
      </c>
      <c r="F287" s="25">
        <v>0.5</v>
      </c>
      <c r="G287">
        <v>-9.0299999999999994</v>
      </c>
      <c r="H287">
        <v>101.8</v>
      </c>
      <c r="I287">
        <v>110.8</v>
      </c>
      <c r="J287">
        <v>67.099999999999994</v>
      </c>
      <c r="K287">
        <v>5.8000000000000003E-2</v>
      </c>
      <c r="L287">
        <v>-3.38</v>
      </c>
      <c r="M287">
        <v>105.5</v>
      </c>
      <c r="N287">
        <v>108.9</v>
      </c>
      <c r="O287">
        <v>-1.87</v>
      </c>
    </row>
    <row r="288" spans="1:15" x14ac:dyDescent="0.45">
      <c r="A288">
        <v>287</v>
      </c>
      <c r="B288" t="s">
        <v>334</v>
      </c>
      <c r="C288" t="s">
        <v>251</v>
      </c>
      <c r="D288">
        <v>8</v>
      </c>
      <c r="E288">
        <v>13</v>
      </c>
      <c r="F288" s="25">
        <v>0.38095238095238099</v>
      </c>
      <c r="G288">
        <v>-9.15</v>
      </c>
      <c r="H288">
        <v>101.1</v>
      </c>
      <c r="I288">
        <v>110.3</v>
      </c>
      <c r="J288">
        <v>63.5</v>
      </c>
      <c r="K288">
        <v>-3.4000000000000002E-2</v>
      </c>
      <c r="L288">
        <v>-0.13</v>
      </c>
      <c r="M288">
        <v>105.5</v>
      </c>
      <c r="N288">
        <v>105.6</v>
      </c>
      <c r="O288">
        <v>7.55</v>
      </c>
    </row>
    <row r="289" spans="1:15" x14ac:dyDescent="0.45">
      <c r="A289">
        <v>288</v>
      </c>
      <c r="B289" t="s">
        <v>267</v>
      </c>
      <c r="C289" t="s">
        <v>166</v>
      </c>
      <c r="D289">
        <v>8</v>
      </c>
      <c r="E289">
        <v>14</v>
      </c>
      <c r="F289" s="25">
        <v>0.36363636363636398</v>
      </c>
      <c r="G289">
        <v>-9.5</v>
      </c>
      <c r="H289">
        <v>103.9</v>
      </c>
      <c r="I289">
        <v>113.4</v>
      </c>
      <c r="J289">
        <v>68</v>
      </c>
      <c r="K289">
        <v>-0.11899999999999999</v>
      </c>
      <c r="L289">
        <v>-3.68</v>
      </c>
      <c r="M289">
        <v>105.5</v>
      </c>
      <c r="N289">
        <v>109.2</v>
      </c>
      <c r="O289">
        <v>-0.67</v>
      </c>
    </row>
    <row r="290" spans="1:15" x14ac:dyDescent="0.45">
      <c r="A290">
        <v>289</v>
      </c>
      <c r="B290" t="s">
        <v>352</v>
      </c>
      <c r="C290" t="s">
        <v>353</v>
      </c>
      <c r="D290">
        <v>11</v>
      </c>
      <c r="E290">
        <v>16</v>
      </c>
      <c r="F290" s="25">
        <v>0.407407407407407</v>
      </c>
      <c r="G290">
        <v>-9.61</v>
      </c>
      <c r="H290">
        <v>99.2</v>
      </c>
      <c r="I290">
        <v>108.8</v>
      </c>
      <c r="J290">
        <v>64.8</v>
      </c>
      <c r="K290">
        <v>4.8000000000000001E-2</v>
      </c>
      <c r="L290">
        <v>-2.0099999999999998</v>
      </c>
      <c r="M290">
        <v>104.7</v>
      </c>
      <c r="N290">
        <v>106.7</v>
      </c>
      <c r="O290">
        <v>-2.0099999999999998</v>
      </c>
    </row>
    <row r="291" spans="1:15" x14ac:dyDescent="0.45">
      <c r="A291">
        <v>290</v>
      </c>
      <c r="B291" t="s">
        <v>341</v>
      </c>
      <c r="C291" t="s">
        <v>86</v>
      </c>
      <c r="D291">
        <v>6</v>
      </c>
      <c r="E291">
        <v>14</v>
      </c>
      <c r="F291" s="25">
        <v>0.3</v>
      </c>
      <c r="G291">
        <v>-9.6199999999999992</v>
      </c>
      <c r="H291">
        <v>104.8</v>
      </c>
      <c r="I291">
        <v>114.4</v>
      </c>
      <c r="J291">
        <v>69.3</v>
      </c>
      <c r="K291">
        <v>1.2E-2</v>
      </c>
      <c r="L291">
        <v>2.6</v>
      </c>
      <c r="M291">
        <v>108.8</v>
      </c>
      <c r="N291">
        <v>106.2</v>
      </c>
      <c r="O291">
        <v>7.06</v>
      </c>
    </row>
    <row r="292" spans="1:15" x14ac:dyDescent="0.45">
      <c r="A292">
        <v>291</v>
      </c>
      <c r="B292" t="s">
        <v>311</v>
      </c>
      <c r="C292" t="s">
        <v>312</v>
      </c>
      <c r="D292">
        <v>10</v>
      </c>
      <c r="E292">
        <v>10</v>
      </c>
      <c r="F292" s="25">
        <v>0.5</v>
      </c>
      <c r="G292">
        <v>-9.6999999999999993</v>
      </c>
      <c r="H292">
        <v>98.5</v>
      </c>
      <c r="I292">
        <v>108.2</v>
      </c>
      <c r="J292">
        <v>61.4</v>
      </c>
      <c r="K292">
        <v>5.0000000000000001E-3</v>
      </c>
      <c r="L292">
        <v>-7.04</v>
      </c>
      <c r="M292">
        <v>100.3</v>
      </c>
      <c r="N292">
        <v>107.4</v>
      </c>
      <c r="O292">
        <v>-2.0699999999999998</v>
      </c>
    </row>
    <row r="293" spans="1:15" x14ac:dyDescent="0.45">
      <c r="A293">
        <v>292</v>
      </c>
      <c r="B293" t="s">
        <v>300</v>
      </c>
      <c r="C293" t="s">
        <v>56</v>
      </c>
      <c r="D293">
        <v>7</v>
      </c>
      <c r="E293">
        <v>15</v>
      </c>
      <c r="F293" s="25">
        <v>0.31818181818181801</v>
      </c>
      <c r="G293">
        <v>-9.75</v>
      </c>
      <c r="H293">
        <v>102.1</v>
      </c>
      <c r="I293">
        <v>111.9</v>
      </c>
      <c r="J293">
        <v>70.8</v>
      </c>
      <c r="K293">
        <v>-1.9E-2</v>
      </c>
      <c r="L293">
        <v>-1.48</v>
      </c>
      <c r="M293">
        <v>104.3</v>
      </c>
      <c r="N293">
        <v>105.8</v>
      </c>
      <c r="O293">
        <v>-2.8</v>
      </c>
    </row>
    <row r="294" spans="1:15" x14ac:dyDescent="0.45">
      <c r="A294">
        <v>293</v>
      </c>
      <c r="B294" t="s">
        <v>289</v>
      </c>
      <c r="C294" t="s">
        <v>144</v>
      </c>
      <c r="D294">
        <v>9</v>
      </c>
      <c r="E294">
        <v>13</v>
      </c>
      <c r="F294" s="25">
        <v>0.40909090909090901</v>
      </c>
      <c r="G294">
        <v>-9.84</v>
      </c>
      <c r="H294">
        <v>102.1</v>
      </c>
      <c r="I294">
        <v>111.9</v>
      </c>
      <c r="J294">
        <v>65.099999999999994</v>
      </c>
      <c r="K294">
        <v>2.1999999999999999E-2</v>
      </c>
      <c r="L294">
        <v>-4.51</v>
      </c>
      <c r="M294">
        <v>102.8</v>
      </c>
      <c r="N294">
        <v>107.4</v>
      </c>
      <c r="O294">
        <v>1.42</v>
      </c>
    </row>
    <row r="295" spans="1:15" x14ac:dyDescent="0.45">
      <c r="A295">
        <v>294</v>
      </c>
      <c r="B295" t="s">
        <v>351</v>
      </c>
      <c r="C295" t="s">
        <v>86</v>
      </c>
      <c r="D295">
        <v>8</v>
      </c>
      <c r="E295">
        <v>13</v>
      </c>
      <c r="F295" s="25">
        <v>0.38095238095238099</v>
      </c>
      <c r="G295">
        <v>-9.86</v>
      </c>
      <c r="H295">
        <v>101.2</v>
      </c>
      <c r="I295">
        <v>111.1</v>
      </c>
      <c r="J295">
        <v>69</v>
      </c>
      <c r="K295">
        <v>4.2000000000000003E-2</v>
      </c>
      <c r="L295">
        <v>-2.27</v>
      </c>
      <c r="M295">
        <v>105.5</v>
      </c>
      <c r="N295">
        <v>107.7</v>
      </c>
      <c r="O295">
        <v>7.0000000000000007E-2</v>
      </c>
    </row>
    <row r="296" spans="1:15" x14ac:dyDescent="0.45">
      <c r="A296">
        <v>295</v>
      </c>
      <c r="B296" t="s">
        <v>160</v>
      </c>
      <c r="C296" t="s">
        <v>15</v>
      </c>
      <c r="D296">
        <v>3</v>
      </c>
      <c r="E296">
        <v>18</v>
      </c>
      <c r="F296" s="25">
        <v>0.14285714285714299</v>
      </c>
      <c r="G296">
        <v>-10.25</v>
      </c>
      <c r="H296">
        <v>100.5</v>
      </c>
      <c r="I296">
        <v>110.7</v>
      </c>
      <c r="J296">
        <v>67.599999999999994</v>
      </c>
      <c r="K296">
        <v>-2.1999999999999999E-2</v>
      </c>
      <c r="L296">
        <v>8.67</v>
      </c>
      <c r="M296">
        <v>111.2</v>
      </c>
      <c r="N296">
        <v>102.5</v>
      </c>
      <c r="O296">
        <v>0.37</v>
      </c>
    </row>
    <row r="297" spans="1:15" x14ac:dyDescent="0.45">
      <c r="A297">
        <v>296</v>
      </c>
      <c r="B297" t="s">
        <v>317</v>
      </c>
      <c r="C297" t="s">
        <v>182</v>
      </c>
      <c r="D297">
        <v>10</v>
      </c>
      <c r="E297">
        <v>12</v>
      </c>
      <c r="F297" s="25">
        <v>0.45454545454545398</v>
      </c>
      <c r="G297">
        <v>-10.25</v>
      </c>
      <c r="H297">
        <v>98.5</v>
      </c>
      <c r="I297">
        <v>108.7</v>
      </c>
      <c r="J297">
        <v>68.2</v>
      </c>
      <c r="K297">
        <v>0.129</v>
      </c>
      <c r="L297">
        <v>-0.87</v>
      </c>
      <c r="M297">
        <v>106.2</v>
      </c>
      <c r="N297">
        <v>107.1</v>
      </c>
      <c r="O297">
        <v>0.13</v>
      </c>
    </row>
    <row r="298" spans="1:15" x14ac:dyDescent="0.45">
      <c r="A298">
        <v>297</v>
      </c>
      <c r="B298" t="s">
        <v>361</v>
      </c>
      <c r="C298" t="s">
        <v>95</v>
      </c>
      <c r="D298">
        <v>7</v>
      </c>
      <c r="E298">
        <v>13</v>
      </c>
      <c r="F298" s="25">
        <v>0.35</v>
      </c>
      <c r="G298">
        <v>-10.82</v>
      </c>
      <c r="H298">
        <v>98.7</v>
      </c>
      <c r="I298">
        <v>109.5</v>
      </c>
      <c r="J298">
        <v>67</v>
      </c>
      <c r="K298">
        <v>-2E-3</v>
      </c>
      <c r="L298">
        <v>-0.12</v>
      </c>
      <c r="M298">
        <v>105.4</v>
      </c>
      <c r="N298">
        <v>105.5</v>
      </c>
      <c r="O298">
        <v>3.75</v>
      </c>
    </row>
    <row r="299" spans="1:15" x14ac:dyDescent="0.45">
      <c r="A299">
        <v>298</v>
      </c>
      <c r="B299" t="s">
        <v>379</v>
      </c>
      <c r="C299" t="s">
        <v>149</v>
      </c>
      <c r="D299">
        <v>10</v>
      </c>
      <c r="E299">
        <v>10</v>
      </c>
      <c r="F299" s="25">
        <v>0.5</v>
      </c>
      <c r="G299">
        <v>-11</v>
      </c>
      <c r="H299">
        <v>101.5</v>
      </c>
      <c r="I299">
        <v>112.5</v>
      </c>
      <c r="J299">
        <v>67.599999999999994</v>
      </c>
      <c r="K299">
        <v>8.4000000000000005E-2</v>
      </c>
      <c r="L299">
        <v>-3.83</v>
      </c>
      <c r="M299">
        <v>103</v>
      </c>
      <c r="N299">
        <v>106.9</v>
      </c>
      <c r="O299">
        <v>-5.0599999999999996</v>
      </c>
    </row>
    <row r="300" spans="1:15" x14ac:dyDescent="0.45">
      <c r="A300">
        <v>299</v>
      </c>
      <c r="B300" t="s">
        <v>345</v>
      </c>
      <c r="C300" t="s">
        <v>177</v>
      </c>
      <c r="D300">
        <v>6</v>
      </c>
      <c r="E300">
        <v>15</v>
      </c>
      <c r="F300" s="25">
        <v>0.28571428571428598</v>
      </c>
      <c r="G300">
        <v>-11.02</v>
      </c>
      <c r="H300">
        <v>102.7</v>
      </c>
      <c r="I300">
        <v>113.8</v>
      </c>
      <c r="J300">
        <v>66</v>
      </c>
      <c r="K300">
        <v>-1.0999999999999999E-2</v>
      </c>
      <c r="L300">
        <v>0.21</v>
      </c>
      <c r="M300">
        <v>106.8</v>
      </c>
      <c r="N300">
        <v>106.6</v>
      </c>
      <c r="O300">
        <v>2.13</v>
      </c>
    </row>
    <row r="301" spans="1:15" x14ac:dyDescent="0.45">
      <c r="A301">
        <v>300</v>
      </c>
      <c r="B301" t="s">
        <v>178</v>
      </c>
      <c r="C301" t="s">
        <v>31</v>
      </c>
      <c r="D301">
        <v>8</v>
      </c>
      <c r="E301">
        <v>15</v>
      </c>
      <c r="F301" s="25">
        <v>0.34782608695652201</v>
      </c>
      <c r="G301">
        <v>-11.05</v>
      </c>
      <c r="H301">
        <v>102.2</v>
      </c>
      <c r="I301">
        <v>113.2</v>
      </c>
      <c r="J301">
        <v>69.3</v>
      </c>
      <c r="K301">
        <v>1.2E-2</v>
      </c>
      <c r="L301">
        <v>0.2</v>
      </c>
      <c r="M301">
        <v>106.2</v>
      </c>
      <c r="N301">
        <v>106</v>
      </c>
      <c r="O301">
        <v>-0.79</v>
      </c>
    </row>
    <row r="302" spans="1:15" x14ac:dyDescent="0.45">
      <c r="A302">
        <v>301</v>
      </c>
      <c r="B302" t="s">
        <v>315</v>
      </c>
      <c r="C302" t="s">
        <v>102</v>
      </c>
      <c r="D302">
        <v>6</v>
      </c>
      <c r="E302">
        <v>17</v>
      </c>
      <c r="F302" s="25">
        <v>0.26086956521739102</v>
      </c>
      <c r="G302">
        <v>-11.34</v>
      </c>
      <c r="H302">
        <v>101.8</v>
      </c>
      <c r="I302">
        <v>113.1</v>
      </c>
      <c r="J302">
        <v>64.099999999999994</v>
      </c>
      <c r="K302">
        <v>-6.9000000000000006E-2</v>
      </c>
      <c r="L302">
        <v>2.29</v>
      </c>
      <c r="M302">
        <v>108.8</v>
      </c>
      <c r="N302">
        <v>106.5</v>
      </c>
      <c r="O302">
        <v>8.6</v>
      </c>
    </row>
    <row r="303" spans="1:15" x14ac:dyDescent="0.45">
      <c r="A303">
        <v>302</v>
      </c>
      <c r="B303" t="s">
        <v>365</v>
      </c>
      <c r="C303" t="s">
        <v>312</v>
      </c>
      <c r="D303">
        <v>11</v>
      </c>
      <c r="E303">
        <v>12</v>
      </c>
      <c r="F303" s="25">
        <v>0.47826086956521702</v>
      </c>
      <c r="G303">
        <v>-11.34</v>
      </c>
      <c r="H303">
        <v>101.4</v>
      </c>
      <c r="I303">
        <v>112.8</v>
      </c>
      <c r="J303">
        <v>69.099999999999994</v>
      </c>
      <c r="K303">
        <v>-2.5999999999999999E-2</v>
      </c>
      <c r="L303">
        <v>-9.69</v>
      </c>
      <c r="M303">
        <v>100.3</v>
      </c>
      <c r="N303">
        <v>110</v>
      </c>
      <c r="O303">
        <v>-5.33</v>
      </c>
    </row>
    <row r="304" spans="1:15" x14ac:dyDescent="0.45">
      <c r="A304">
        <v>303</v>
      </c>
      <c r="B304" t="s">
        <v>272</v>
      </c>
      <c r="C304" t="s">
        <v>182</v>
      </c>
      <c r="D304">
        <v>6</v>
      </c>
      <c r="E304">
        <v>15</v>
      </c>
      <c r="F304" s="25">
        <v>0.28571428571428598</v>
      </c>
      <c r="G304">
        <v>-11.43</v>
      </c>
      <c r="H304">
        <v>100.7</v>
      </c>
      <c r="I304">
        <v>112.2</v>
      </c>
      <c r="J304">
        <v>65.099999999999994</v>
      </c>
      <c r="K304">
        <v>-7.0000000000000001E-3</v>
      </c>
      <c r="L304">
        <v>-0.3</v>
      </c>
      <c r="M304">
        <v>106.5</v>
      </c>
      <c r="N304">
        <v>106.8</v>
      </c>
      <c r="O304">
        <v>2.6</v>
      </c>
    </row>
    <row r="305" spans="1:15" x14ac:dyDescent="0.45">
      <c r="A305">
        <v>304</v>
      </c>
      <c r="B305" t="s">
        <v>332</v>
      </c>
      <c r="C305" t="s">
        <v>274</v>
      </c>
      <c r="D305">
        <v>5</v>
      </c>
      <c r="E305">
        <v>15</v>
      </c>
      <c r="F305" s="25">
        <v>0.25</v>
      </c>
      <c r="G305">
        <v>-11.54</v>
      </c>
      <c r="H305">
        <v>106</v>
      </c>
      <c r="I305">
        <v>117.5</v>
      </c>
      <c r="J305">
        <v>67.400000000000006</v>
      </c>
      <c r="K305">
        <v>1.4E-2</v>
      </c>
      <c r="L305">
        <v>4.59</v>
      </c>
      <c r="M305">
        <v>107.9</v>
      </c>
      <c r="N305">
        <v>103.3</v>
      </c>
      <c r="O305">
        <v>13.53</v>
      </c>
    </row>
    <row r="306" spans="1:15" x14ac:dyDescent="0.45">
      <c r="A306">
        <v>305</v>
      </c>
      <c r="B306" t="s">
        <v>347</v>
      </c>
      <c r="C306" t="s">
        <v>177</v>
      </c>
      <c r="D306">
        <v>10</v>
      </c>
      <c r="E306">
        <v>13</v>
      </c>
      <c r="F306" s="25">
        <v>0.434782608695652</v>
      </c>
      <c r="G306">
        <v>-11.7</v>
      </c>
      <c r="H306">
        <v>101.8</v>
      </c>
      <c r="I306">
        <v>113.5</v>
      </c>
      <c r="J306">
        <v>67.599999999999994</v>
      </c>
      <c r="K306">
        <v>2.4E-2</v>
      </c>
      <c r="L306">
        <v>-5.55</v>
      </c>
      <c r="M306">
        <v>104.2</v>
      </c>
      <c r="N306">
        <v>109.8</v>
      </c>
      <c r="O306">
        <v>-7.48</v>
      </c>
    </row>
    <row r="307" spans="1:15" x14ac:dyDescent="0.45">
      <c r="A307">
        <v>306</v>
      </c>
      <c r="B307" t="s">
        <v>302</v>
      </c>
      <c r="C307" t="s">
        <v>144</v>
      </c>
      <c r="D307">
        <v>8</v>
      </c>
      <c r="E307">
        <v>14</v>
      </c>
      <c r="F307" s="25">
        <v>0.36363636363636398</v>
      </c>
      <c r="G307">
        <v>-11.74</v>
      </c>
      <c r="H307">
        <v>94.9</v>
      </c>
      <c r="I307">
        <v>106.6</v>
      </c>
      <c r="J307">
        <v>66.599999999999994</v>
      </c>
      <c r="K307">
        <v>-5.5E-2</v>
      </c>
      <c r="L307">
        <v>-6.66</v>
      </c>
      <c r="M307">
        <v>100.9</v>
      </c>
      <c r="N307">
        <v>107.5</v>
      </c>
      <c r="O307">
        <v>-2.85</v>
      </c>
    </row>
    <row r="308" spans="1:15" x14ac:dyDescent="0.45">
      <c r="A308">
        <v>307</v>
      </c>
      <c r="B308" t="s">
        <v>270</v>
      </c>
      <c r="C308" t="s">
        <v>95</v>
      </c>
      <c r="D308">
        <v>5</v>
      </c>
      <c r="E308">
        <v>17</v>
      </c>
      <c r="F308" s="25">
        <v>0.22727272727272699</v>
      </c>
      <c r="G308">
        <v>-11.92</v>
      </c>
      <c r="H308">
        <v>101.8</v>
      </c>
      <c r="I308">
        <v>113.7</v>
      </c>
      <c r="J308">
        <v>68.900000000000006</v>
      </c>
      <c r="K308">
        <v>-2.1999999999999999E-2</v>
      </c>
      <c r="L308">
        <v>-1.0900000000000001</v>
      </c>
      <c r="M308">
        <v>106.3</v>
      </c>
      <c r="N308">
        <v>107.4</v>
      </c>
      <c r="O308">
        <v>0.57999999999999996</v>
      </c>
    </row>
    <row r="309" spans="1:15" x14ac:dyDescent="0.45">
      <c r="A309">
        <v>308</v>
      </c>
      <c r="B309" t="s">
        <v>310</v>
      </c>
      <c r="C309" t="s">
        <v>274</v>
      </c>
      <c r="D309">
        <v>8</v>
      </c>
      <c r="E309">
        <v>12</v>
      </c>
      <c r="F309" s="25">
        <v>0.4</v>
      </c>
      <c r="G309">
        <v>-12.1</v>
      </c>
      <c r="H309">
        <v>96.8</v>
      </c>
      <c r="I309">
        <v>108.9</v>
      </c>
      <c r="J309">
        <v>71.599999999999994</v>
      </c>
      <c r="K309">
        <v>4.7E-2</v>
      </c>
      <c r="L309">
        <v>0.12</v>
      </c>
      <c r="M309">
        <v>105.8</v>
      </c>
      <c r="N309">
        <v>105.7</v>
      </c>
      <c r="O309">
        <v>7.61</v>
      </c>
    </row>
    <row r="310" spans="1:15" x14ac:dyDescent="0.45">
      <c r="A310">
        <v>309</v>
      </c>
      <c r="B310" t="s">
        <v>358</v>
      </c>
      <c r="C310" t="s">
        <v>116</v>
      </c>
      <c r="D310">
        <v>6</v>
      </c>
      <c r="E310">
        <v>15</v>
      </c>
      <c r="F310" s="25">
        <v>0.28571428571428598</v>
      </c>
      <c r="G310">
        <v>-12.33</v>
      </c>
      <c r="H310">
        <v>98.5</v>
      </c>
      <c r="I310">
        <v>110.8</v>
      </c>
      <c r="J310">
        <v>72.3</v>
      </c>
      <c r="K310">
        <v>3.9E-2</v>
      </c>
      <c r="L310">
        <v>-0.69</v>
      </c>
      <c r="M310">
        <v>104.6</v>
      </c>
      <c r="N310">
        <v>105.3</v>
      </c>
      <c r="O310">
        <v>-1</v>
      </c>
    </row>
    <row r="311" spans="1:15" x14ac:dyDescent="0.45">
      <c r="A311">
        <v>310</v>
      </c>
      <c r="B311" t="s">
        <v>322</v>
      </c>
      <c r="C311" t="s">
        <v>144</v>
      </c>
      <c r="D311">
        <v>8</v>
      </c>
      <c r="E311">
        <v>14</v>
      </c>
      <c r="F311" s="25">
        <v>0.36363636363636398</v>
      </c>
      <c r="G311">
        <v>-12.34</v>
      </c>
      <c r="H311">
        <v>93.3</v>
      </c>
      <c r="I311">
        <v>105.6</v>
      </c>
      <c r="J311">
        <v>66.2</v>
      </c>
      <c r="K311">
        <v>-2E-3</v>
      </c>
      <c r="L311">
        <v>-4.24</v>
      </c>
      <c r="M311">
        <v>103.8</v>
      </c>
      <c r="N311">
        <v>108</v>
      </c>
      <c r="O311">
        <v>2.0499999999999998</v>
      </c>
    </row>
    <row r="312" spans="1:15" x14ac:dyDescent="0.45">
      <c r="A312">
        <v>311</v>
      </c>
      <c r="B312" t="s">
        <v>273</v>
      </c>
      <c r="C312" t="s">
        <v>274</v>
      </c>
      <c r="D312">
        <v>8</v>
      </c>
      <c r="E312">
        <v>12</v>
      </c>
      <c r="F312" s="25">
        <v>0.4</v>
      </c>
      <c r="G312">
        <v>-12.36</v>
      </c>
      <c r="H312">
        <v>95.5</v>
      </c>
      <c r="I312">
        <v>107.9</v>
      </c>
      <c r="J312">
        <v>65.2</v>
      </c>
      <c r="K312">
        <v>7.0000000000000001E-3</v>
      </c>
      <c r="L312">
        <v>-0.26</v>
      </c>
      <c r="M312">
        <v>105.3</v>
      </c>
      <c r="N312">
        <v>105.5</v>
      </c>
      <c r="O312">
        <v>13.38</v>
      </c>
    </row>
    <row r="313" spans="1:15" x14ac:dyDescent="0.45">
      <c r="A313">
        <v>312</v>
      </c>
      <c r="B313" t="s">
        <v>208</v>
      </c>
      <c r="C313" t="s">
        <v>144</v>
      </c>
      <c r="D313">
        <v>8</v>
      </c>
      <c r="E313">
        <v>12</v>
      </c>
      <c r="F313" s="25">
        <v>0.4</v>
      </c>
      <c r="G313">
        <v>-12.49</v>
      </c>
      <c r="H313">
        <v>98.5</v>
      </c>
      <c r="I313">
        <v>111</v>
      </c>
      <c r="J313">
        <v>65.5</v>
      </c>
      <c r="K313">
        <v>-0.06</v>
      </c>
      <c r="L313">
        <v>-9.33</v>
      </c>
      <c r="M313">
        <v>99.4</v>
      </c>
      <c r="N313">
        <v>108.7</v>
      </c>
      <c r="O313">
        <v>-6.02</v>
      </c>
    </row>
    <row r="314" spans="1:15" x14ac:dyDescent="0.45">
      <c r="A314">
        <v>313</v>
      </c>
      <c r="B314" t="s">
        <v>400</v>
      </c>
      <c r="C314" t="s">
        <v>236</v>
      </c>
      <c r="D314">
        <v>10</v>
      </c>
      <c r="E314">
        <v>11</v>
      </c>
      <c r="F314" s="25">
        <v>0.476190476190476</v>
      </c>
      <c r="G314">
        <v>-12.77</v>
      </c>
      <c r="H314">
        <v>93.8</v>
      </c>
      <c r="I314">
        <v>106.6</v>
      </c>
      <c r="J314">
        <v>69.5</v>
      </c>
      <c r="K314">
        <v>6.3E-2</v>
      </c>
      <c r="L314">
        <v>-7.33</v>
      </c>
      <c r="M314">
        <v>101.1</v>
      </c>
      <c r="N314">
        <v>108.5</v>
      </c>
      <c r="O314">
        <v>-2.56</v>
      </c>
    </row>
    <row r="315" spans="1:15" x14ac:dyDescent="0.45">
      <c r="A315">
        <v>314</v>
      </c>
      <c r="B315" t="s">
        <v>339</v>
      </c>
      <c r="C315" t="s">
        <v>251</v>
      </c>
      <c r="D315">
        <v>8</v>
      </c>
      <c r="E315">
        <v>13</v>
      </c>
      <c r="F315" s="25">
        <v>0.38095238095238099</v>
      </c>
      <c r="G315">
        <v>-12.8</v>
      </c>
      <c r="H315">
        <v>96</v>
      </c>
      <c r="I315">
        <v>108.8</v>
      </c>
      <c r="J315">
        <v>66.400000000000006</v>
      </c>
      <c r="K315">
        <v>1.7999999999999999E-2</v>
      </c>
      <c r="L315">
        <v>0.03</v>
      </c>
      <c r="M315">
        <v>107.3</v>
      </c>
      <c r="N315">
        <v>107.2</v>
      </c>
      <c r="O315">
        <v>9.9700000000000006</v>
      </c>
    </row>
    <row r="316" spans="1:15" x14ac:dyDescent="0.45">
      <c r="A316">
        <v>315</v>
      </c>
      <c r="B316" t="s">
        <v>278</v>
      </c>
      <c r="C316" t="s">
        <v>118</v>
      </c>
      <c r="D316">
        <v>11</v>
      </c>
      <c r="E316">
        <v>11</v>
      </c>
      <c r="F316" s="25">
        <v>0.5</v>
      </c>
      <c r="G316">
        <v>-13.23</v>
      </c>
      <c r="H316">
        <v>96.5</v>
      </c>
      <c r="I316">
        <v>109.8</v>
      </c>
      <c r="J316">
        <v>65.400000000000006</v>
      </c>
      <c r="K316">
        <v>0.06</v>
      </c>
      <c r="L316">
        <v>-7.42</v>
      </c>
      <c r="M316">
        <v>103.1</v>
      </c>
      <c r="N316">
        <v>110.6</v>
      </c>
      <c r="O316">
        <v>-7.64</v>
      </c>
    </row>
    <row r="317" spans="1:15" x14ac:dyDescent="0.45">
      <c r="A317">
        <v>316</v>
      </c>
      <c r="B317" t="s">
        <v>906</v>
      </c>
      <c r="C317" t="s">
        <v>312</v>
      </c>
      <c r="D317">
        <v>9</v>
      </c>
      <c r="E317">
        <v>12</v>
      </c>
      <c r="F317" s="25">
        <v>0.42857142857142899</v>
      </c>
      <c r="G317">
        <v>-13.29</v>
      </c>
      <c r="H317">
        <v>101.6</v>
      </c>
      <c r="I317">
        <v>114.9</v>
      </c>
      <c r="J317">
        <v>67.8</v>
      </c>
      <c r="K317">
        <v>-7.0999999999999994E-2</v>
      </c>
      <c r="L317">
        <v>-5.87</v>
      </c>
      <c r="M317">
        <v>102.2</v>
      </c>
      <c r="N317">
        <v>108.1</v>
      </c>
      <c r="O317">
        <v>-0.98</v>
      </c>
    </row>
    <row r="318" spans="1:15" x14ac:dyDescent="0.45">
      <c r="A318">
        <v>317</v>
      </c>
      <c r="B318" t="s">
        <v>357</v>
      </c>
      <c r="C318" t="s">
        <v>177</v>
      </c>
      <c r="D318">
        <v>7</v>
      </c>
      <c r="E318">
        <v>14</v>
      </c>
      <c r="F318" s="25">
        <v>0.33333333333333298</v>
      </c>
      <c r="G318">
        <v>-13.34</v>
      </c>
      <c r="H318">
        <v>99.1</v>
      </c>
      <c r="I318">
        <v>112.5</v>
      </c>
      <c r="J318">
        <v>66.2</v>
      </c>
      <c r="K318">
        <v>1.2999999999999999E-2</v>
      </c>
      <c r="L318">
        <v>0.68</v>
      </c>
      <c r="M318">
        <v>107.2</v>
      </c>
      <c r="N318">
        <v>106.6</v>
      </c>
      <c r="O318">
        <v>4.26</v>
      </c>
    </row>
    <row r="319" spans="1:15" x14ac:dyDescent="0.45">
      <c r="A319">
        <v>318</v>
      </c>
      <c r="B319" t="s">
        <v>254</v>
      </c>
      <c r="C319" t="s">
        <v>95</v>
      </c>
      <c r="D319">
        <v>6</v>
      </c>
      <c r="E319">
        <v>15</v>
      </c>
      <c r="F319" s="25">
        <v>0.28571428571428598</v>
      </c>
      <c r="G319">
        <v>-13.4</v>
      </c>
      <c r="H319">
        <v>100.7</v>
      </c>
      <c r="I319">
        <v>114.1</v>
      </c>
      <c r="J319">
        <v>69.5</v>
      </c>
      <c r="K319">
        <v>-1.2E-2</v>
      </c>
      <c r="L319">
        <v>-3.07</v>
      </c>
      <c r="M319">
        <v>104.9</v>
      </c>
      <c r="N319">
        <v>108</v>
      </c>
      <c r="O319">
        <v>-6.51</v>
      </c>
    </row>
    <row r="320" spans="1:15" x14ac:dyDescent="0.45">
      <c r="A320">
        <v>319</v>
      </c>
      <c r="B320" t="s">
        <v>384</v>
      </c>
      <c r="C320" t="s">
        <v>118</v>
      </c>
      <c r="D320">
        <v>9</v>
      </c>
      <c r="E320">
        <v>13</v>
      </c>
      <c r="F320" s="25">
        <v>0.40909090909090901</v>
      </c>
      <c r="G320">
        <v>-13.4</v>
      </c>
      <c r="H320">
        <v>104.3</v>
      </c>
      <c r="I320">
        <v>117.7</v>
      </c>
      <c r="J320">
        <v>68.400000000000006</v>
      </c>
      <c r="K320">
        <v>1.7999999999999999E-2</v>
      </c>
      <c r="L320">
        <v>-5.57</v>
      </c>
      <c r="M320">
        <v>104.4</v>
      </c>
      <c r="N320">
        <v>110</v>
      </c>
      <c r="O320">
        <v>-2.9</v>
      </c>
    </row>
    <row r="321" spans="1:15" x14ac:dyDescent="0.45">
      <c r="A321">
        <v>320</v>
      </c>
      <c r="B321" t="s">
        <v>264</v>
      </c>
      <c r="C321" t="s">
        <v>149</v>
      </c>
      <c r="D321">
        <v>6</v>
      </c>
      <c r="E321">
        <v>16</v>
      </c>
      <c r="F321" s="25">
        <v>0.27272727272727298</v>
      </c>
      <c r="G321">
        <v>-13.54</v>
      </c>
      <c r="H321">
        <v>103.2</v>
      </c>
      <c r="I321">
        <v>116.8</v>
      </c>
      <c r="J321">
        <v>73.7</v>
      </c>
      <c r="K321">
        <v>-3.5000000000000003E-2</v>
      </c>
      <c r="L321">
        <v>-6.59</v>
      </c>
      <c r="M321">
        <v>101</v>
      </c>
      <c r="N321">
        <v>107.6</v>
      </c>
      <c r="O321">
        <v>-8.48</v>
      </c>
    </row>
    <row r="322" spans="1:15" x14ac:dyDescent="0.45">
      <c r="A322">
        <v>321</v>
      </c>
      <c r="B322" t="s">
        <v>389</v>
      </c>
      <c r="C322" t="s">
        <v>216</v>
      </c>
      <c r="D322">
        <v>10</v>
      </c>
      <c r="E322">
        <v>12</v>
      </c>
      <c r="F322" s="25">
        <v>0.45454545454545398</v>
      </c>
      <c r="G322">
        <v>-13.62</v>
      </c>
      <c r="H322">
        <v>96.3</v>
      </c>
      <c r="I322">
        <v>110</v>
      </c>
      <c r="J322">
        <v>65.8</v>
      </c>
      <c r="K322">
        <v>2.8000000000000001E-2</v>
      </c>
      <c r="L322">
        <v>-4.33</v>
      </c>
      <c r="M322">
        <v>103.3</v>
      </c>
      <c r="N322">
        <v>107.6</v>
      </c>
      <c r="O322">
        <v>2.83</v>
      </c>
    </row>
    <row r="323" spans="1:15" x14ac:dyDescent="0.45">
      <c r="A323">
        <v>322</v>
      </c>
      <c r="B323" t="s">
        <v>383</v>
      </c>
      <c r="C323" t="s">
        <v>236</v>
      </c>
      <c r="D323">
        <v>7</v>
      </c>
      <c r="E323">
        <v>14</v>
      </c>
      <c r="F323" s="25">
        <v>0.33333333333333298</v>
      </c>
      <c r="G323">
        <v>-13.74</v>
      </c>
      <c r="H323">
        <v>99.9</v>
      </c>
      <c r="I323">
        <v>113.6</v>
      </c>
      <c r="J323">
        <v>70.2</v>
      </c>
      <c r="K323">
        <v>3.2000000000000001E-2</v>
      </c>
      <c r="L323">
        <v>-0.53</v>
      </c>
      <c r="M323">
        <v>105.5</v>
      </c>
      <c r="N323">
        <v>106.1</v>
      </c>
      <c r="O323">
        <v>3.96</v>
      </c>
    </row>
    <row r="324" spans="1:15" x14ac:dyDescent="0.45">
      <c r="A324">
        <v>323</v>
      </c>
      <c r="B324" t="s">
        <v>314</v>
      </c>
      <c r="C324" t="s">
        <v>104</v>
      </c>
      <c r="D324">
        <v>9</v>
      </c>
      <c r="E324">
        <v>14</v>
      </c>
      <c r="F324" s="25">
        <v>0.39130434782608697</v>
      </c>
      <c r="G324">
        <v>-14.59</v>
      </c>
      <c r="H324">
        <v>100.7</v>
      </c>
      <c r="I324">
        <v>115.3</v>
      </c>
      <c r="J324">
        <v>69.3</v>
      </c>
      <c r="K324">
        <v>0.04</v>
      </c>
      <c r="L324">
        <v>-4</v>
      </c>
      <c r="M324">
        <v>104.6</v>
      </c>
      <c r="N324">
        <v>108.6</v>
      </c>
      <c r="O324">
        <v>-4.07</v>
      </c>
    </row>
    <row r="325" spans="1:15" x14ac:dyDescent="0.45">
      <c r="A325">
        <v>324</v>
      </c>
      <c r="B325" t="s">
        <v>388</v>
      </c>
      <c r="C325" t="s">
        <v>274</v>
      </c>
      <c r="D325">
        <v>9</v>
      </c>
      <c r="E325">
        <v>11</v>
      </c>
      <c r="F325" s="25">
        <v>0.45</v>
      </c>
      <c r="G325">
        <v>-14.65</v>
      </c>
      <c r="H325">
        <v>96.4</v>
      </c>
      <c r="I325">
        <v>111</v>
      </c>
      <c r="J325">
        <v>71.3</v>
      </c>
      <c r="K325">
        <v>3.5999999999999997E-2</v>
      </c>
      <c r="L325">
        <v>-8.31</v>
      </c>
      <c r="M325">
        <v>101</v>
      </c>
      <c r="N325">
        <v>109.3</v>
      </c>
      <c r="O325">
        <v>-1.75</v>
      </c>
    </row>
    <row r="326" spans="1:15" x14ac:dyDescent="0.45">
      <c r="A326">
        <v>325</v>
      </c>
      <c r="B326" t="s">
        <v>350</v>
      </c>
      <c r="C326" t="s">
        <v>118</v>
      </c>
      <c r="D326">
        <v>8</v>
      </c>
      <c r="E326">
        <v>14</v>
      </c>
      <c r="F326" s="25">
        <v>0.36363636363636398</v>
      </c>
      <c r="G326">
        <v>-15</v>
      </c>
      <c r="H326">
        <v>100.8</v>
      </c>
      <c r="I326">
        <v>115.8</v>
      </c>
      <c r="J326">
        <v>66.3</v>
      </c>
      <c r="K326">
        <v>-1.9E-2</v>
      </c>
      <c r="L326">
        <v>-6.36</v>
      </c>
      <c r="M326">
        <v>103.8</v>
      </c>
      <c r="N326">
        <v>110.2</v>
      </c>
      <c r="O326">
        <v>-5.22</v>
      </c>
    </row>
    <row r="327" spans="1:15" x14ac:dyDescent="0.45">
      <c r="A327">
        <v>326</v>
      </c>
      <c r="B327" t="s">
        <v>349</v>
      </c>
      <c r="C327" t="s">
        <v>182</v>
      </c>
      <c r="D327">
        <v>7</v>
      </c>
      <c r="E327">
        <v>14</v>
      </c>
      <c r="F327" s="25">
        <v>0.33333333333333298</v>
      </c>
      <c r="G327">
        <v>-15.02</v>
      </c>
      <c r="H327">
        <v>99.6</v>
      </c>
      <c r="I327">
        <v>114.7</v>
      </c>
      <c r="J327">
        <v>65.5</v>
      </c>
      <c r="K327">
        <v>-3.5999999999999997E-2</v>
      </c>
      <c r="L327">
        <v>-3.33</v>
      </c>
      <c r="M327">
        <v>104.8</v>
      </c>
      <c r="N327">
        <v>108.2</v>
      </c>
      <c r="O327">
        <v>-2.16</v>
      </c>
    </row>
    <row r="328" spans="1:15" x14ac:dyDescent="0.45">
      <c r="A328">
        <v>327</v>
      </c>
      <c r="B328" t="s">
        <v>373</v>
      </c>
      <c r="C328" t="s">
        <v>312</v>
      </c>
      <c r="D328">
        <v>11</v>
      </c>
      <c r="E328">
        <v>12</v>
      </c>
      <c r="F328" s="25">
        <v>0.47826086956521702</v>
      </c>
      <c r="G328">
        <v>-15.69</v>
      </c>
      <c r="H328">
        <v>100.6</v>
      </c>
      <c r="I328">
        <v>116.3</v>
      </c>
      <c r="J328">
        <v>72.099999999999994</v>
      </c>
      <c r="K328">
        <v>0.105</v>
      </c>
      <c r="L328">
        <v>-9.66</v>
      </c>
      <c r="M328">
        <v>100.2</v>
      </c>
      <c r="N328">
        <v>109.9</v>
      </c>
      <c r="O328">
        <v>-5.4</v>
      </c>
    </row>
    <row r="329" spans="1:15" x14ac:dyDescent="0.45">
      <c r="A329">
        <v>328</v>
      </c>
      <c r="B329" t="s">
        <v>355</v>
      </c>
      <c r="C329" t="s">
        <v>108</v>
      </c>
      <c r="D329">
        <v>5</v>
      </c>
      <c r="E329">
        <v>13</v>
      </c>
      <c r="F329" s="25">
        <v>0.27777777777777801</v>
      </c>
      <c r="G329">
        <v>-15.75</v>
      </c>
      <c r="H329">
        <v>92.5</v>
      </c>
      <c r="I329">
        <v>108.3</v>
      </c>
      <c r="J329">
        <v>64.900000000000006</v>
      </c>
      <c r="K329">
        <v>-7.0000000000000001E-3</v>
      </c>
      <c r="L329">
        <v>-0.78</v>
      </c>
      <c r="M329">
        <v>106.2</v>
      </c>
      <c r="N329">
        <v>107</v>
      </c>
      <c r="O329">
        <v>-2.34</v>
      </c>
    </row>
    <row r="330" spans="1:15" x14ac:dyDescent="0.45">
      <c r="A330">
        <v>329</v>
      </c>
      <c r="B330" t="s">
        <v>282</v>
      </c>
      <c r="C330" t="s">
        <v>216</v>
      </c>
      <c r="D330">
        <v>6</v>
      </c>
      <c r="E330">
        <v>16</v>
      </c>
      <c r="F330" s="25">
        <v>0.27272727272727298</v>
      </c>
      <c r="G330">
        <v>-15.76</v>
      </c>
      <c r="H330">
        <v>93.9</v>
      </c>
      <c r="I330">
        <v>109.7</v>
      </c>
      <c r="J330">
        <v>69.5</v>
      </c>
      <c r="K330">
        <v>-6.0999999999999999E-2</v>
      </c>
      <c r="L330">
        <v>-3.99</v>
      </c>
      <c r="M330">
        <v>104.3</v>
      </c>
      <c r="N330">
        <v>108.3</v>
      </c>
      <c r="O330">
        <v>4.32</v>
      </c>
    </row>
    <row r="331" spans="1:15" x14ac:dyDescent="0.45">
      <c r="A331">
        <v>330</v>
      </c>
      <c r="B331" t="s">
        <v>396</v>
      </c>
      <c r="C331" t="s">
        <v>274</v>
      </c>
      <c r="D331">
        <v>9</v>
      </c>
      <c r="E331">
        <v>11</v>
      </c>
      <c r="F331" s="25">
        <v>0.45</v>
      </c>
      <c r="G331">
        <v>-16.13</v>
      </c>
      <c r="H331">
        <v>104.3</v>
      </c>
      <c r="I331">
        <v>120.5</v>
      </c>
      <c r="J331">
        <v>72.2</v>
      </c>
      <c r="K331">
        <v>8.8999999999999996E-2</v>
      </c>
      <c r="L331">
        <v>-2.21</v>
      </c>
      <c r="M331">
        <v>104.3</v>
      </c>
      <c r="N331">
        <v>106.5</v>
      </c>
      <c r="O331">
        <v>9.5500000000000007</v>
      </c>
    </row>
    <row r="332" spans="1:15" x14ac:dyDescent="0.45">
      <c r="A332">
        <v>331</v>
      </c>
      <c r="B332" t="s">
        <v>395</v>
      </c>
      <c r="C332" t="s">
        <v>251</v>
      </c>
      <c r="D332">
        <v>6</v>
      </c>
      <c r="E332">
        <v>14</v>
      </c>
      <c r="F332" s="25">
        <v>0.3</v>
      </c>
      <c r="G332">
        <v>-16.13</v>
      </c>
      <c r="H332">
        <v>99.2</v>
      </c>
      <c r="I332">
        <v>115.3</v>
      </c>
      <c r="J332">
        <v>69.2</v>
      </c>
      <c r="K332">
        <v>-2.3E-2</v>
      </c>
      <c r="L332">
        <v>-5.17</v>
      </c>
      <c r="M332">
        <v>103.1</v>
      </c>
      <c r="N332">
        <v>108.3</v>
      </c>
      <c r="O332">
        <v>-3.08</v>
      </c>
    </row>
    <row r="333" spans="1:15" x14ac:dyDescent="0.45">
      <c r="A333">
        <v>332</v>
      </c>
      <c r="B333" t="s">
        <v>298</v>
      </c>
      <c r="C333" t="s">
        <v>251</v>
      </c>
      <c r="D333">
        <v>5</v>
      </c>
      <c r="E333">
        <v>16</v>
      </c>
      <c r="F333" s="25">
        <v>0.238095238095238</v>
      </c>
      <c r="G333">
        <v>-16.260000000000002</v>
      </c>
      <c r="H333">
        <v>98.9</v>
      </c>
      <c r="I333">
        <v>115.1</v>
      </c>
      <c r="J333">
        <v>69</v>
      </c>
      <c r="K333">
        <v>-8.8999999999999996E-2</v>
      </c>
      <c r="L333">
        <v>-1.04</v>
      </c>
      <c r="M333">
        <v>106</v>
      </c>
      <c r="N333">
        <v>107</v>
      </c>
      <c r="O333">
        <v>2.87</v>
      </c>
    </row>
    <row r="334" spans="1:15" x14ac:dyDescent="0.45">
      <c r="A334">
        <v>333</v>
      </c>
      <c r="B334" t="s">
        <v>340</v>
      </c>
      <c r="C334" t="s">
        <v>144</v>
      </c>
      <c r="D334">
        <v>6</v>
      </c>
      <c r="E334">
        <v>16</v>
      </c>
      <c r="F334" s="25">
        <v>0.27272727272727298</v>
      </c>
      <c r="G334">
        <v>-16.32</v>
      </c>
      <c r="H334">
        <v>92.4</v>
      </c>
      <c r="I334">
        <v>108.7</v>
      </c>
      <c r="J334">
        <v>63.3</v>
      </c>
      <c r="K334">
        <v>-0.104</v>
      </c>
      <c r="L334">
        <v>-8.11</v>
      </c>
      <c r="M334">
        <v>101.5</v>
      </c>
      <c r="N334">
        <v>109.6</v>
      </c>
      <c r="O334">
        <v>-7.04</v>
      </c>
    </row>
    <row r="335" spans="1:15" x14ac:dyDescent="0.45">
      <c r="A335">
        <v>334</v>
      </c>
      <c r="B335" t="s">
        <v>376</v>
      </c>
      <c r="C335" t="s">
        <v>216</v>
      </c>
      <c r="D335">
        <v>7</v>
      </c>
      <c r="E335">
        <v>15</v>
      </c>
      <c r="F335" s="25">
        <v>0.31818181818181801</v>
      </c>
      <c r="G335">
        <v>-16.37</v>
      </c>
      <c r="H335">
        <v>97.5</v>
      </c>
      <c r="I335">
        <v>113.9</v>
      </c>
      <c r="J335">
        <v>66.3</v>
      </c>
      <c r="K335">
        <v>-3.5999999999999997E-2</v>
      </c>
      <c r="L335">
        <v>-3.66</v>
      </c>
      <c r="M335">
        <v>104.1</v>
      </c>
      <c r="N335">
        <v>107.8</v>
      </c>
      <c r="O335">
        <v>1.41</v>
      </c>
    </row>
    <row r="336" spans="1:15" x14ac:dyDescent="0.45">
      <c r="A336">
        <v>335</v>
      </c>
      <c r="B336" t="s">
        <v>363</v>
      </c>
      <c r="C336" t="s">
        <v>84</v>
      </c>
      <c r="D336">
        <v>5</v>
      </c>
      <c r="E336">
        <v>14</v>
      </c>
      <c r="F336" s="25">
        <v>0.26315789473684198</v>
      </c>
      <c r="G336">
        <v>-16.399999999999999</v>
      </c>
      <c r="H336">
        <v>94.2</v>
      </c>
      <c r="I336">
        <v>110.6</v>
      </c>
      <c r="J336">
        <v>69.5</v>
      </c>
      <c r="K336">
        <v>5.6000000000000001E-2</v>
      </c>
      <c r="L336">
        <v>-2.31</v>
      </c>
      <c r="M336">
        <v>104.3</v>
      </c>
      <c r="N336">
        <v>106.6</v>
      </c>
      <c r="O336">
        <v>2.75</v>
      </c>
    </row>
    <row r="337" spans="1:15" x14ac:dyDescent="0.45">
      <c r="A337">
        <v>336</v>
      </c>
      <c r="B337" t="s">
        <v>324</v>
      </c>
      <c r="C337" t="s">
        <v>118</v>
      </c>
      <c r="D337">
        <v>7</v>
      </c>
      <c r="E337">
        <v>15</v>
      </c>
      <c r="F337" s="25">
        <v>0.31818181818181801</v>
      </c>
      <c r="G337">
        <v>-16.41</v>
      </c>
      <c r="H337">
        <v>99.6</v>
      </c>
      <c r="I337">
        <v>116</v>
      </c>
      <c r="J337">
        <v>68.7</v>
      </c>
      <c r="K337">
        <v>8.5000000000000006E-2</v>
      </c>
      <c r="L337">
        <v>-3.16</v>
      </c>
      <c r="M337">
        <v>104.3</v>
      </c>
      <c r="N337">
        <v>107.5</v>
      </c>
      <c r="O337">
        <v>0.97</v>
      </c>
    </row>
    <row r="338" spans="1:15" x14ac:dyDescent="0.45">
      <c r="A338">
        <v>337</v>
      </c>
      <c r="B338" t="s">
        <v>301</v>
      </c>
      <c r="C338" t="s">
        <v>134</v>
      </c>
      <c r="D338">
        <v>4</v>
      </c>
      <c r="E338">
        <v>18</v>
      </c>
      <c r="F338" s="25">
        <v>0.18181818181818199</v>
      </c>
      <c r="G338">
        <v>-16.45</v>
      </c>
      <c r="H338">
        <v>93.9</v>
      </c>
      <c r="I338">
        <v>110.3</v>
      </c>
      <c r="J338">
        <v>65.599999999999994</v>
      </c>
      <c r="K338">
        <v>8.0000000000000002E-3</v>
      </c>
      <c r="L338">
        <v>-1.07</v>
      </c>
      <c r="M338">
        <v>105.8</v>
      </c>
      <c r="N338">
        <v>106.9</v>
      </c>
      <c r="O338">
        <v>-0.48</v>
      </c>
    </row>
    <row r="339" spans="1:15" x14ac:dyDescent="0.45">
      <c r="A339">
        <v>338</v>
      </c>
      <c r="B339" t="s">
        <v>344</v>
      </c>
      <c r="C339" t="s">
        <v>86</v>
      </c>
      <c r="D339">
        <v>9</v>
      </c>
      <c r="E339">
        <v>12</v>
      </c>
      <c r="F339" s="25">
        <v>0.42857142857142899</v>
      </c>
      <c r="G339">
        <v>-16.690000000000001</v>
      </c>
      <c r="H339">
        <v>97.2</v>
      </c>
      <c r="I339">
        <v>113.9</v>
      </c>
      <c r="J339">
        <v>65.8</v>
      </c>
      <c r="K339">
        <v>0.10299999999999999</v>
      </c>
      <c r="L339">
        <v>-4.99</v>
      </c>
      <c r="M339">
        <v>105.1</v>
      </c>
      <c r="N339">
        <v>110.1</v>
      </c>
      <c r="O339">
        <v>-4.59</v>
      </c>
    </row>
    <row r="340" spans="1:15" x14ac:dyDescent="0.45">
      <c r="A340">
        <v>339</v>
      </c>
      <c r="B340" t="s">
        <v>378</v>
      </c>
      <c r="C340" t="s">
        <v>149</v>
      </c>
      <c r="D340">
        <v>5</v>
      </c>
      <c r="E340">
        <v>15</v>
      </c>
      <c r="F340" s="25">
        <v>0.25</v>
      </c>
      <c r="G340">
        <v>-16.7</v>
      </c>
      <c r="H340">
        <v>96.9</v>
      </c>
      <c r="I340">
        <v>113.6</v>
      </c>
      <c r="J340">
        <v>66.599999999999994</v>
      </c>
      <c r="K340">
        <v>0</v>
      </c>
      <c r="L340">
        <v>-3.71</v>
      </c>
      <c r="M340">
        <v>103.9</v>
      </c>
      <c r="N340">
        <v>107.6</v>
      </c>
      <c r="O340">
        <v>-2.99</v>
      </c>
    </row>
    <row r="341" spans="1:15" x14ac:dyDescent="0.45">
      <c r="A341">
        <v>340</v>
      </c>
      <c r="B341" t="s">
        <v>385</v>
      </c>
      <c r="C341" t="s">
        <v>251</v>
      </c>
      <c r="D341">
        <v>7</v>
      </c>
      <c r="E341">
        <v>14</v>
      </c>
      <c r="F341" s="25">
        <v>0.33333333333333298</v>
      </c>
      <c r="G341">
        <v>-17.32</v>
      </c>
      <c r="H341">
        <v>100.2</v>
      </c>
      <c r="I341">
        <v>117.5</v>
      </c>
      <c r="J341">
        <v>71.7</v>
      </c>
      <c r="K341">
        <v>-1E-3</v>
      </c>
      <c r="L341">
        <v>-0.51</v>
      </c>
      <c r="M341">
        <v>105.7</v>
      </c>
      <c r="N341">
        <v>106.2</v>
      </c>
      <c r="O341">
        <v>6.55</v>
      </c>
    </row>
    <row r="342" spans="1:15" x14ac:dyDescent="0.45">
      <c r="A342">
        <v>341</v>
      </c>
      <c r="B342" t="s">
        <v>371</v>
      </c>
      <c r="C342" t="s">
        <v>102</v>
      </c>
      <c r="D342">
        <v>8</v>
      </c>
      <c r="E342">
        <v>16</v>
      </c>
      <c r="F342" s="25">
        <v>0.33333333333333298</v>
      </c>
      <c r="G342">
        <v>-17.87</v>
      </c>
      <c r="H342">
        <v>99.8</v>
      </c>
      <c r="I342">
        <v>117.7</v>
      </c>
      <c r="J342">
        <v>69.2</v>
      </c>
      <c r="K342">
        <v>5.3999999999999999E-2</v>
      </c>
      <c r="L342">
        <v>-4.75</v>
      </c>
      <c r="M342">
        <v>104.1</v>
      </c>
      <c r="N342">
        <v>108.9</v>
      </c>
      <c r="O342">
        <v>-4</v>
      </c>
    </row>
    <row r="343" spans="1:15" x14ac:dyDescent="0.45">
      <c r="A343">
        <v>342</v>
      </c>
      <c r="B343" t="s">
        <v>398</v>
      </c>
      <c r="C343" t="s">
        <v>274</v>
      </c>
      <c r="D343">
        <v>4</v>
      </c>
      <c r="E343">
        <v>14</v>
      </c>
      <c r="F343" s="25">
        <v>0.22222222222222199</v>
      </c>
      <c r="G343">
        <v>-18.149999999999999</v>
      </c>
      <c r="H343">
        <v>98.3</v>
      </c>
      <c r="I343">
        <v>116.4</v>
      </c>
      <c r="J343">
        <v>68.2</v>
      </c>
      <c r="K343">
        <v>1.7999999999999999E-2</v>
      </c>
      <c r="L343">
        <v>2.54</v>
      </c>
      <c r="M343">
        <v>107.7</v>
      </c>
      <c r="N343">
        <v>105.1</v>
      </c>
      <c r="O343">
        <v>16.73</v>
      </c>
    </row>
    <row r="344" spans="1:15" x14ac:dyDescent="0.45">
      <c r="A344">
        <v>343</v>
      </c>
      <c r="B344" t="s">
        <v>309</v>
      </c>
      <c r="C344" t="s">
        <v>236</v>
      </c>
      <c r="D344">
        <v>6</v>
      </c>
      <c r="E344">
        <v>15</v>
      </c>
      <c r="F344" s="25">
        <v>0.28571428571428598</v>
      </c>
      <c r="G344">
        <v>-18.96</v>
      </c>
      <c r="H344">
        <v>97.7</v>
      </c>
      <c r="I344">
        <v>116.7</v>
      </c>
      <c r="J344">
        <v>71.5</v>
      </c>
      <c r="K344">
        <v>-3.5999999999999997E-2</v>
      </c>
      <c r="L344">
        <v>-2.48</v>
      </c>
      <c r="M344">
        <v>104.1</v>
      </c>
      <c r="N344">
        <v>106.6</v>
      </c>
      <c r="O344">
        <v>2.56</v>
      </c>
    </row>
    <row r="345" spans="1:15" x14ac:dyDescent="0.45">
      <c r="A345">
        <v>344</v>
      </c>
      <c r="B345" t="s">
        <v>360</v>
      </c>
      <c r="C345" t="s">
        <v>124</v>
      </c>
      <c r="D345">
        <v>4</v>
      </c>
      <c r="E345">
        <v>18</v>
      </c>
      <c r="F345" s="25">
        <v>0.18181818181818199</v>
      </c>
      <c r="G345">
        <v>-19.38</v>
      </c>
      <c r="H345">
        <v>92</v>
      </c>
      <c r="I345">
        <v>111.4</v>
      </c>
      <c r="J345">
        <v>74.8</v>
      </c>
      <c r="K345">
        <v>-8.1000000000000003E-2</v>
      </c>
      <c r="L345">
        <v>-1.69</v>
      </c>
      <c r="M345">
        <v>106</v>
      </c>
      <c r="N345">
        <v>107.7</v>
      </c>
      <c r="O345">
        <v>-2.87</v>
      </c>
    </row>
    <row r="346" spans="1:15" x14ac:dyDescent="0.45">
      <c r="A346">
        <v>345</v>
      </c>
      <c r="B346" t="s">
        <v>390</v>
      </c>
      <c r="C346" t="s">
        <v>251</v>
      </c>
      <c r="D346">
        <v>5</v>
      </c>
      <c r="E346">
        <v>14</v>
      </c>
      <c r="F346" s="25">
        <v>0.26315789473684198</v>
      </c>
      <c r="G346">
        <v>-19.399999999999999</v>
      </c>
      <c r="H346">
        <v>94</v>
      </c>
      <c r="I346">
        <v>113.4</v>
      </c>
      <c r="J346">
        <v>72.099999999999994</v>
      </c>
      <c r="K346">
        <v>1.0999999999999999E-2</v>
      </c>
      <c r="L346">
        <v>-1.02</v>
      </c>
      <c r="M346">
        <v>106.3</v>
      </c>
      <c r="N346">
        <v>107.3</v>
      </c>
      <c r="O346">
        <v>11.8</v>
      </c>
    </row>
    <row r="347" spans="1:15" x14ac:dyDescent="0.45">
      <c r="A347">
        <v>346</v>
      </c>
      <c r="B347" t="s">
        <v>285</v>
      </c>
      <c r="C347" t="s">
        <v>31</v>
      </c>
      <c r="D347">
        <v>6</v>
      </c>
      <c r="E347">
        <v>17</v>
      </c>
      <c r="F347" s="25">
        <v>0.26086956521739102</v>
      </c>
      <c r="G347">
        <v>-19.45</v>
      </c>
      <c r="H347">
        <v>95</v>
      </c>
      <c r="I347">
        <v>114.4</v>
      </c>
      <c r="J347">
        <v>68.3</v>
      </c>
      <c r="K347">
        <v>8.9999999999999993E-3</v>
      </c>
      <c r="L347">
        <v>-2.48</v>
      </c>
      <c r="M347">
        <v>104.9</v>
      </c>
      <c r="N347">
        <v>107.3</v>
      </c>
      <c r="O347">
        <v>-6.11</v>
      </c>
    </row>
    <row r="348" spans="1:15" x14ac:dyDescent="0.45">
      <c r="A348">
        <v>347</v>
      </c>
      <c r="B348" t="s">
        <v>381</v>
      </c>
      <c r="C348" t="s">
        <v>118</v>
      </c>
      <c r="D348">
        <v>4</v>
      </c>
      <c r="E348">
        <v>18</v>
      </c>
      <c r="F348" s="25">
        <v>0.18181818181818199</v>
      </c>
      <c r="G348">
        <v>-19.829999999999998</v>
      </c>
      <c r="H348">
        <v>97.4</v>
      </c>
      <c r="I348">
        <v>117.3</v>
      </c>
      <c r="J348">
        <v>70.099999999999994</v>
      </c>
      <c r="K348">
        <v>-9.2999999999999999E-2</v>
      </c>
      <c r="L348">
        <v>-5</v>
      </c>
      <c r="M348">
        <v>105.1</v>
      </c>
      <c r="N348">
        <v>110.1</v>
      </c>
      <c r="O348">
        <v>-3.77</v>
      </c>
    </row>
    <row r="349" spans="1:15" x14ac:dyDescent="0.45">
      <c r="A349">
        <v>348</v>
      </c>
      <c r="B349" t="s">
        <v>233</v>
      </c>
      <c r="C349" t="s">
        <v>86</v>
      </c>
      <c r="D349">
        <v>2</v>
      </c>
      <c r="E349">
        <v>19</v>
      </c>
      <c r="F349" s="25">
        <v>9.5238095238095205E-2</v>
      </c>
      <c r="G349">
        <v>-19.96</v>
      </c>
      <c r="H349">
        <v>95.2</v>
      </c>
      <c r="I349">
        <v>115.2</v>
      </c>
      <c r="J349">
        <v>68.5</v>
      </c>
      <c r="K349">
        <v>-3.5000000000000003E-2</v>
      </c>
      <c r="L349">
        <v>-1.04</v>
      </c>
      <c r="M349">
        <v>106.3</v>
      </c>
      <c r="N349">
        <v>107.4</v>
      </c>
      <c r="O349">
        <v>1.21</v>
      </c>
    </row>
    <row r="350" spans="1:15" x14ac:dyDescent="0.45">
      <c r="A350">
        <v>349</v>
      </c>
      <c r="B350" t="s">
        <v>391</v>
      </c>
      <c r="C350" t="s">
        <v>216</v>
      </c>
      <c r="D350">
        <v>8</v>
      </c>
      <c r="E350">
        <v>15</v>
      </c>
      <c r="F350" s="25">
        <v>0.34782608695652201</v>
      </c>
      <c r="G350">
        <v>-19.989999999999998</v>
      </c>
      <c r="H350">
        <v>94.5</v>
      </c>
      <c r="I350">
        <v>114.4</v>
      </c>
      <c r="J350">
        <v>67.599999999999994</v>
      </c>
      <c r="K350">
        <v>2.1000000000000001E-2</v>
      </c>
      <c r="L350">
        <v>-7.04</v>
      </c>
      <c r="M350">
        <v>101.6</v>
      </c>
      <c r="N350">
        <v>108.7</v>
      </c>
      <c r="O350">
        <v>-2.1800000000000002</v>
      </c>
    </row>
    <row r="351" spans="1:15" x14ac:dyDescent="0.45">
      <c r="A351">
        <v>350</v>
      </c>
      <c r="B351" t="s">
        <v>362</v>
      </c>
      <c r="C351" t="s">
        <v>144</v>
      </c>
      <c r="D351">
        <v>4</v>
      </c>
      <c r="E351">
        <v>18</v>
      </c>
      <c r="F351" s="25">
        <v>0.18181818181818199</v>
      </c>
      <c r="G351">
        <v>-20.21</v>
      </c>
      <c r="H351">
        <v>94.3</v>
      </c>
      <c r="I351">
        <v>114.6</v>
      </c>
      <c r="J351">
        <v>65.900000000000006</v>
      </c>
      <c r="K351">
        <v>-1.4E-2</v>
      </c>
      <c r="L351">
        <v>-5.61</v>
      </c>
      <c r="M351">
        <v>103.1</v>
      </c>
      <c r="N351">
        <v>108.7</v>
      </c>
      <c r="O351">
        <v>-1.32</v>
      </c>
    </row>
    <row r="352" spans="1:15" x14ac:dyDescent="0.45">
      <c r="A352">
        <v>351</v>
      </c>
      <c r="B352" t="s">
        <v>369</v>
      </c>
      <c r="C352" t="s">
        <v>274</v>
      </c>
      <c r="D352">
        <v>3</v>
      </c>
      <c r="E352">
        <v>17</v>
      </c>
      <c r="F352" s="25">
        <v>0.15</v>
      </c>
      <c r="G352">
        <v>-20.309999999999999</v>
      </c>
      <c r="H352">
        <v>95.3</v>
      </c>
      <c r="I352">
        <v>115.6</v>
      </c>
      <c r="J352">
        <v>71.2</v>
      </c>
      <c r="K352">
        <v>6.7000000000000004E-2</v>
      </c>
      <c r="L352">
        <v>-2.14</v>
      </c>
      <c r="M352">
        <v>105.5</v>
      </c>
      <c r="N352">
        <v>107.6</v>
      </c>
      <c r="O352">
        <v>3.67</v>
      </c>
    </row>
    <row r="353" spans="1:15" x14ac:dyDescent="0.45">
      <c r="A353">
        <v>352</v>
      </c>
      <c r="B353" t="s">
        <v>386</v>
      </c>
      <c r="C353" t="s">
        <v>144</v>
      </c>
      <c r="D353">
        <v>6</v>
      </c>
      <c r="E353">
        <v>16</v>
      </c>
      <c r="F353" s="25">
        <v>0.27272727272727298</v>
      </c>
      <c r="G353">
        <v>-20.59</v>
      </c>
      <c r="H353">
        <v>99.8</v>
      </c>
      <c r="I353">
        <v>120.4</v>
      </c>
      <c r="J353">
        <v>65.5</v>
      </c>
      <c r="K353">
        <v>4.0000000000000001E-3</v>
      </c>
      <c r="L353">
        <v>-7.97</v>
      </c>
      <c r="M353">
        <v>101.3</v>
      </c>
      <c r="N353">
        <v>109.2</v>
      </c>
      <c r="O353">
        <v>-3.93</v>
      </c>
    </row>
    <row r="354" spans="1:15" x14ac:dyDescent="0.45">
      <c r="A354">
        <v>353</v>
      </c>
      <c r="B354" t="s">
        <v>307</v>
      </c>
      <c r="C354" t="s">
        <v>216</v>
      </c>
      <c r="D354">
        <v>7</v>
      </c>
      <c r="E354">
        <v>15</v>
      </c>
      <c r="F354" s="25">
        <v>0.31818181818181801</v>
      </c>
      <c r="G354">
        <v>-20.73</v>
      </c>
      <c r="H354">
        <v>90</v>
      </c>
      <c r="I354">
        <v>110.8</v>
      </c>
      <c r="J354">
        <v>69.3</v>
      </c>
      <c r="K354">
        <v>5.2999999999999999E-2</v>
      </c>
      <c r="L354">
        <v>-4.41</v>
      </c>
      <c r="M354">
        <v>103.6</v>
      </c>
      <c r="N354">
        <v>108</v>
      </c>
      <c r="O354">
        <v>1.44</v>
      </c>
    </row>
    <row r="355" spans="1:15" x14ac:dyDescent="0.45">
      <c r="A355">
        <v>354</v>
      </c>
      <c r="B355" t="s">
        <v>370</v>
      </c>
      <c r="C355" t="s">
        <v>312</v>
      </c>
      <c r="D355">
        <v>2</v>
      </c>
      <c r="E355">
        <v>21</v>
      </c>
      <c r="F355" s="25">
        <v>8.6956521739130405E-2</v>
      </c>
      <c r="G355">
        <v>-21.14</v>
      </c>
      <c r="H355">
        <v>91</v>
      </c>
      <c r="I355">
        <v>112.2</v>
      </c>
      <c r="J355">
        <v>68.599999999999994</v>
      </c>
      <c r="K355">
        <v>-9.7000000000000003E-2</v>
      </c>
      <c r="L355">
        <v>-2.48</v>
      </c>
      <c r="M355">
        <v>104</v>
      </c>
      <c r="N355">
        <v>106.5</v>
      </c>
      <c r="O355">
        <v>3.6</v>
      </c>
    </row>
    <row r="356" spans="1:15" x14ac:dyDescent="0.45">
      <c r="A356">
        <v>355</v>
      </c>
      <c r="B356" t="s">
        <v>397</v>
      </c>
      <c r="C356" t="s">
        <v>312</v>
      </c>
      <c r="D356">
        <v>4</v>
      </c>
      <c r="E356">
        <v>16</v>
      </c>
      <c r="F356" s="25">
        <v>0.2</v>
      </c>
      <c r="G356">
        <v>-21.27</v>
      </c>
      <c r="H356">
        <v>93.4</v>
      </c>
      <c r="I356">
        <v>114.7</v>
      </c>
      <c r="J356">
        <v>69.8</v>
      </c>
      <c r="K356">
        <v>2.4E-2</v>
      </c>
      <c r="L356">
        <v>-4.7</v>
      </c>
      <c r="M356">
        <v>102.8</v>
      </c>
      <c r="N356">
        <v>107.5</v>
      </c>
      <c r="O356">
        <v>1.55</v>
      </c>
    </row>
    <row r="357" spans="1:15" x14ac:dyDescent="0.45">
      <c r="A357">
        <v>356</v>
      </c>
      <c r="B357" t="s">
        <v>905</v>
      </c>
      <c r="C357" t="s">
        <v>312</v>
      </c>
      <c r="D357">
        <v>7</v>
      </c>
      <c r="E357">
        <v>15</v>
      </c>
      <c r="F357" s="25">
        <v>0.31818181818181801</v>
      </c>
      <c r="G357">
        <v>-21.33</v>
      </c>
      <c r="H357">
        <v>94.1</v>
      </c>
      <c r="I357">
        <v>115.4</v>
      </c>
      <c r="J357">
        <v>66</v>
      </c>
      <c r="K357">
        <v>6.0999999999999999E-2</v>
      </c>
      <c r="L357">
        <v>-5.85</v>
      </c>
      <c r="M357">
        <v>102.8</v>
      </c>
      <c r="N357">
        <v>108.7</v>
      </c>
      <c r="O357">
        <v>-0.57999999999999996</v>
      </c>
    </row>
    <row r="358" spans="1:15" x14ac:dyDescent="0.45">
      <c r="A358">
        <v>357</v>
      </c>
      <c r="B358" t="s">
        <v>328</v>
      </c>
      <c r="C358" t="s">
        <v>236</v>
      </c>
      <c r="D358">
        <v>5</v>
      </c>
      <c r="E358">
        <v>14</v>
      </c>
      <c r="F358" s="25">
        <v>0.26315789473684198</v>
      </c>
      <c r="G358">
        <v>-21.55</v>
      </c>
      <c r="H358">
        <v>88.9</v>
      </c>
      <c r="I358">
        <v>110.5</v>
      </c>
      <c r="J358">
        <v>67.099999999999994</v>
      </c>
      <c r="K358">
        <v>8.0000000000000002E-3</v>
      </c>
      <c r="L358">
        <v>-3.25</v>
      </c>
      <c r="M358">
        <v>103</v>
      </c>
      <c r="N358">
        <v>106.2</v>
      </c>
      <c r="O358">
        <v>3.23</v>
      </c>
    </row>
    <row r="359" spans="1:15" x14ac:dyDescent="0.45">
      <c r="A359">
        <v>358</v>
      </c>
      <c r="B359" t="s">
        <v>220</v>
      </c>
      <c r="C359" t="s">
        <v>84</v>
      </c>
      <c r="D359">
        <v>3</v>
      </c>
      <c r="E359">
        <v>18</v>
      </c>
      <c r="F359" s="25">
        <v>0.14285714285714299</v>
      </c>
      <c r="G359">
        <v>-22.22</v>
      </c>
      <c r="H359">
        <v>90.5</v>
      </c>
      <c r="I359">
        <v>112.7</v>
      </c>
      <c r="J359">
        <v>67.099999999999994</v>
      </c>
      <c r="K359">
        <v>8.9999999999999993E-3</v>
      </c>
      <c r="L359">
        <v>-3.25</v>
      </c>
      <c r="M359">
        <v>104.5</v>
      </c>
      <c r="N359">
        <v>107.7</v>
      </c>
      <c r="O359">
        <v>-1.3</v>
      </c>
    </row>
    <row r="360" spans="1:15" x14ac:dyDescent="0.45">
      <c r="A360">
        <v>359</v>
      </c>
      <c r="B360" t="s">
        <v>239</v>
      </c>
      <c r="C360" t="s">
        <v>166</v>
      </c>
      <c r="D360">
        <v>0</v>
      </c>
      <c r="E360">
        <v>23</v>
      </c>
      <c r="F360" s="25">
        <v>0</v>
      </c>
      <c r="G360">
        <v>-22.62</v>
      </c>
      <c r="H360">
        <v>94</v>
      </c>
      <c r="I360">
        <v>116.6</v>
      </c>
      <c r="J360">
        <v>67.8</v>
      </c>
      <c r="K360">
        <v>-5.7000000000000002E-2</v>
      </c>
      <c r="L360">
        <v>-0.17</v>
      </c>
      <c r="M360">
        <v>107.3</v>
      </c>
      <c r="N360">
        <v>107.5</v>
      </c>
      <c r="O360">
        <v>5.69</v>
      </c>
    </row>
    <row r="361" spans="1:15" x14ac:dyDescent="0.45">
      <c r="A361">
        <v>360</v>
      </c>
      <c r="B361" t="s">
        <v>337</v>
      </c>
      <c r="C361" t="s">
        <v>236</v>
      </c>
      <c r="D361">
        <v>2</v>
      </c>
      <c r="E361">
        <v>17</v>
      </c>
      <c r="F361" s="25">
        <v>0.105263157894737</v>
      </c>
      <c r="G361">
        <v>-23.15</v>
      </c>
      <c r="H361">
        <v>85.6</v>
      </c>
      <c r="I361">
        <v>108.7</v>
      </c>
      <c r="J361">
        <v>66.8</v>
      </c>
      <c r="K361">
        <v>-4.2999999999999997E-2</v>
      </c>
      <c r="L361">
        <v>-3.5</v>
      </c>
      <c r="M361">
        <v>103.8</v>
      </c>
      <c r="N361">
        <v>107.3</v>
      </c>
      <c r="O361">
        <v>0.34</v>
      </c>
    </row>
    <row r="362" spans="1:15" x14ac:dyDescent="0.45">
      <c r="A362">
        <v>361</v>
      </c>
      <c r="B362" t="s">
        <v>403</v>
      </c>
      <c r="C362" t="s">
        <v>166</v>
      </c>
      <c r="D362">
        <v>6</v>
      </c>
      <c r="E362">
        <v>18</v>
      </c>
      <c r="F362" s="25">
        <v>0.25</v>
      </c>
      <c r="G362">
        <v>-23.65</v>
      </c>
      <c r="H362">
        <v>93.5</v>
      </c>
      <c r="I362">
        <v>117.2</v>
      </c>
      <c r="J362">
        <v>67.099999999999994</v>
      </c>
      <c r="K362">
        <v>-5.0000000000000001E-3</v>
      </c>
      <c r="L362">
        <v>-4.01</v>
      </c>
      <c r="M362">
        <v>105.9</v>
      </c>
      <c r="N362">
        <v>109.9</v>
      </c>
      <c r="O362">
        <v>-4.18</v>
      </c>
    </row>
    <row r="363" spans="1:15" x14ac:dyDescent="0.45">
      <c r="A363">
        <v>362</v>
      </c>
      <c r="B363" t="s">
        <v>401</v>
      </c>
      <c r="C363" t="s">
        <v>274</v>
      </c>
      <c r="D363">
        <v>0</v>
      </c>
      <c r="E363">
        <v>21</v>
      </c>
      <c r="F363" s="25">
        <v>0</v>
      </c>
      <c r="G363">
        <v>-33.06</v>
      </c>
      <c r="H363">
        <v>84.2</v>
      </c>
      <c r="I363">
        <v>117.3</v>
      </c>
      <c r="J363">
        <v>65.099999999999994</v>
      </c>
      <c r="K363">
        <v>-4.4999999999999998E-2</v>
      </c>
      <c r="L363">
        <v>4.45</v>
      </c>
      <c r="M363">
        <v>107.4</v>
      </c>
      <c r="N363">
        <v>102.9</v>
      </c>
      <c r="O363">
        <v>15.2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0A510-1F1D-4C61-9259-8D18F4E2977C}">
  <sheetPr codeName="Sheet4">
    <tabColor theme="4" tint="0.79998168889431442"/>
  </sheetPr>
  <dimension ref="A1:G376"/>
  <sheetViews>
    <sheetView workbookViewId="0">
      <selection activeCell="K29" sqref="K29"/>
    </sheetView>
  </sheetViews>
  <sheetFormatPr defaultRowHeight="14.25" x14ac:dyDescent="0.45"/>
  <cols>
    <col min="1" max="1" width="4.9296875" bestFit="1" customWidth="1"/>
    <col min="2" max="2" width="20.06640625" bestFit="1" customWidth="1"/>
    <col min="3" max="3" width="11.3984375" customWidth="1"/>
    <col min="4" max="4" width="12.9296875" bestFit="1" customWidth="1"/>
    <col min="5" max="5" width="12.796875" bestFit="1" customWidth="1"/>
    <col min="6" max="6" width="12.796875" customWidth="1"/>
    <col min="7" max="7" width="15.265625" bestFit="1" customWidth="1"/>
    <col min="8" max="8" width="18.46484375" bestFit="1" customWidth="1"/>
    <col min="9" max="9" width="19.73046875" bestFit="1" customWidth="1"/>
    <col min="10" max="10" width="19.6640625" bestFit="1" customWidth="1"/>
    <col min="11" max="11" width="20.86328125" bestFit="1" customWidth="1"/>
    <col min="12" max="12" width="18.19921875" bestFit="1" customWidth="1"/>
    <col min="13" max="13" width="18.06640625" bestFit="1" customWidth="1"/>
    <col min="14" max="14" width="16.265625" bestFit="1" customWidth="1"/>
    <col min="15" max="15" width="17.46484375" bestFit="1" customWidth="1"/>
    <col min="16" max="16" width="16" bestFit="1" customWidth="1"/>
    <col min="17" max="17" width="17.19921875" bestFit="1" customWidth="1"/>
    <col min="18" max="18" width="16" bestFit="1" customWidth="1"/>
    <col min="19" max="19" width="17.19921875" bestFit="1" customWidth="1"/>
    <col min="20" max="20" width="16.6640625" bestFit="1" customWidth="1"/>
    <col min="21" max="21" width="17.86328125" bestFit="1" customWidth="1"/>
    <col min="22" max="22" width="10" bestFit="1" customWidth="1"/>
    <col min="23" max="23" width="6.6640625" bestFit="1" customWidth="1"/>
    <col min="24" max="24" width="12.9296875" bestFit="1" customWidth="1"/>
    <col min="25" max="25" width="12.796875" bestFit="1" customWidth="1"/>
    <col min="26" max="26" width="15.265625" bestFit="1" customWidth="1"/>
    <col min="27" max="27" width="18.46484375" bestFit="1" customWidth="1"/>
    <col min="28" max="28" width="19.73046875" bestFit="1" customWidth="1"/>
    <col min="29" max="29" width="19.6640625" bestFit="1" customWidth="1"/>
    <col min="30" max="30" width="20.86328125" bestFit="1" customWidth="1"/>
    <col min="31" max="31" width="19.796875" bestFit="1" customWidth="1"/>
    <col min="32" max="32" width="19.6640625" bestFit="1" customWidth="1"/>
    <col min="33" max="33" width="16.265625" bestFit="1" customWidth="1"/>
    <col min="34" max="34" width="17.46484375" bestFit="1" customWidth="1"/>
    <col min="35" max="35" width="16" bestFit="1" customWidth="1"/>
    <col min="36" max="36" width="17.19921875" bestFit="1" customWidth="1"/>
    <col min="37" max="37" width="16" bestFit="1" customWidth="1"/>
    <col min="38" max="38" width="17.19921875" bestFit="1" customWidth="1"/>
    <col min="39" max="39" width="16.6640625" bestFit="1" customWidth="1"/>
    <col min="40" max="40" width="17.86328125" bestFit="1" customWidth="1"/>
    <col min="41" max="41" width="11.59765625" bestFit="1" customWidth="1"/>
    <col min="42" max="42" width="7.796875" bestFit="1" customWidth="1"/>
  </cols>
  <sheetData>
    <row r="1" spans="1:7" x14ac:dyDescent="0.45">
      <c r="A1" s="3" t="s">
        <v>0</v>
      </c>
      <c r="B1" s="3" t="s">
        <v>1</v>
      </c>
      <c r="C1" s="3"/>
      <c r="D1" s="3" t="s">
        <v>913</v>
      </c>
      <c r="E1" s="3" t="s">
        <v>914</v>
      </c>
      <c r="F1" s="3" t="s">
        <v>1275</v>
      </c>
      <c r="G1" s="3" t="s">
        <v>910</v>
      </c>
    </row>
    <row r="2" spans="1:7" x14ac:dyDescent="0.45">
      <c r="A2" t="str">
        <f>_2024_Customizable_T_Rank_and_Tempo_Free_Stats__2[[#This Row],[Rk]]</f>
        <v>1</v>
      </c>
      <c r="B2" t="str">
        <f>TRIM(_2024_Customizable_T_Rank_and_Tempo_Free_Stats__2[[#This Row],[Team]])</f>
        <v>Houston</v>
      </c>
      <c r="D2" t="str">
        <f>TRIM(LEFT(VLOOKUP($B2, _2024_Customizable_T_Rank_and_Tempo_Free_Stats__2[[Team]:[WAB]], 5, FALSE), 5))</f>
        <v>118.0</v>
      </c>
      <c r="E2" t="str">
        <f>LEFT(VLOOKUP($B2, _2024_Customizable_T_Rank_and_Tempo_Free_Stats__2[[Team]:[WAB]], 6, FALSE),5)</f>
        <v>83.0_x000D_</v>
      </c>
      <c r="F2" t="str">
        <f>LEFT(VLOOKUP($B2, _2024_Customizable_T_Rank_and_Tempo_Free_Stats__2[[Team]:[WAB]], 7, FALSE),7)</f>
        <v xml:space="preserve">.9829_x000D_
</v>
      </c>
      <c r="G2" s="59" t="str">
        <f>IF(LEFT(VLOOKUP($B2, _2024_Customizable_T_Rank_and_Tempo_Free_Stats__2[[Team]:[WAB]], 23, FALSE), 4)&lt;0,LEFT(VLOOKUP($B2, _2024_Customizable_T_Rank_and_Tempo_Free_Stats__2[[Team]:[WAB]], 23, FALSE), 3), LEFT(VLOOKUP($B2, _2024_Customizable_T_Rank_and_Tempo_Free_Stats__2[[Team]:[WAB]], 23, FALSE),4) )</f>
        <v>5.2_x000D_</v>
      </c>
    </row>
    <row r="3" spans="1:7" x14ac:dyDescent="0.45">
      <c r="A3" t="str">
        <f>_2024_Customizable_T_Rank_and_Tempo_Free_Stats__2[[#This Row],[Rk]]</f>
        <v>2</v>
      </c>
      <c r="B3" t="str">
        <f>TRIM(_2024_Customizable_T_Rank_and_Tempo_Free_Stats__2[[#This Row],[Team]])</f>
        <v>Purdue</v>
      </c>
      <c r="D3" t="str">
        <f>TRIM(LEFT(VLOOKUP($B3, _2024_Customizable_T_Rank_and_Tempo_Free_Stats__2[[Team]:[WAB]], 5, FALSE), 5))</f>
        <v>127.5</v>
      </c>
      <c r="E3" t="str">
        <f>LEFT(VLOOKUP($B3, _2024_Customizable_T_Rank_and_Tempo_Free_Stats__2[[Team]:[WAB]], 6, FALSE),5)</f>
        <v>93.9_x000D_</v>
      </c>
      <c r="F3" t="str">
        <f>LEFT(VLOOKUP($B3, _2024_Customizable_T_Rank_and_Tempo_Free_Stats__2[[Team]:[WAB]], 7, FALSE),7)</f>
        <v xml:space="preserve">.9711_x000D_
</v>
      </c>
      <c r="G3" s="59" t="str">
        <f>IF(LEFT(VLOOKUP($B3, _2024_Customizable_T_Rank_and_Tempo_Free_Stats__2[[Team]:[WAB]], 23, FALSE), 4)&lt;0,LEFT(VLOOKUP($B3, _2024_Customizable_T_Rank_and_Tempo_Free_Stats__2[[Team]:[WAB]], 23, FALSE), 3), LEFT(VLOOKUP($B3, _2024_Customizable_T_Rank_and_Tempo_Free_Stats__2[[Team]:[WAB]], 23, FALSE),4) )</f>
        <v>7.6_x000D_</v>
      </c>
    </row>
    <row r="4" spans="1:7" x14ac:dyDescent="0.45">
      <c r="A4" t="str">
        <f>_2024_Customizable_T_Rank_and_Tempo_Free_Stats__2[[#This Row],[Rk]]</f>
        <v>3</v>
      </c>
      <c r="B4" t="str">
        <f>TRIM(_2024_Customizable_T_Rank_and_Tempo_Free_Stats__2[[#This Row],[Team]])</f>
        <v>Auburn</v>
      </c>
      <c r="D4" t="str">
        <f>TRIM(LEFT(VLOOKUP($B4, _2024_Customizable_T_Rank_and_Tempo_Free_Stats__2[[Team]:[WAB]], 5, FALSE), 5))</f>
        <v>119.1</v>
      </c>
      <c r="E4" t="str">
        <f>LEFT(VLOOKUP($B4, _2024_Customizable_T_Rank_and_Tempo_Free_Stats__2[[Team]:[WAB]], 6, FALSE),5)</f>
        <v>91.4_x000D_</v>
      </c>
      <c r="F4" t="str">
        <f>LEFT(VLOOKUP($B4, _2024_Customizable_T_Rank_and_Tempo_Free_Stats__2[[Team]:[WAB]], 7, FALSE),7)</f>
        <v xml:space="preserve">.9543_x000D_
</v>
      </c>
      <c r="G4" s="59" t="str">
        <f>IF(LEFT(VLOOKUP($B4, _2024_Customizable_T_Rank_and_Tempo_Free_Stats__2[[Team]:[WAB]], 23, FALSE), 4)&lt;0,LEFT(VLOOKUP($B4, _2024_Customizable_T_Rank_and_Tempo_Free_Stats__2[[Team]:[WAB]], 23, FALSE), 3), LEFT(VLOOKUP($B4, _2024_Customizable_T_Rank_and_Tempo_Free_Stats__2[[Team]:[WAB]], 23, FALSE),4) )</f>
        <v>2.2_x000D_</v>
      </c>
    </row>
    <row r="5" spans="1:7" x14ac:dyDescent="0.45">
      <c r="A5" t="str">
        <f>_2024_Customizable_T_Rank_and_Tempo_Free_Stats__2[[#This Row],[Rk]]</f>
        <v>4</v>
      </c>
      <c r="B5" t="str">
        <f>TRIM(_2024_Customizable_T_Rank_and_Tempo_Free_Stats__2[[#This Row],[Team]])</f>
        <v>Connecticut</v>
      </c>
      <c r="D5" t="str">
        <f>TRIM(LEFT(VLOOKUP($B5, _2024_Customizable_T_Rank_and_Tempo_Free_Stats__2[[Team]:[WAB]], 5, FALSE), 5))</f>
        <v>124.0</v>
      </c>
      <c r="E5" t="str">
        <f>LEFT(VLOOKUP($B5, _2024_Customizable_T_Rank_and_Tempo_Free_Stats__2[[Team]:[WAB]], 6, FALSE),5)</f>
        <v>95.6_x000D_</v>
      </c>
      <c r="F5" t="str">
        <f>LEFT(VLOOKUP($B5, _2024_Customizable_T_Rank_and_Tempo_Free_Stats__2[[Team]:[WAB]], 7, FALSE),7)</f>
        <v xml:space="preserve">.9520_x000D_
</v>
      </c>
      <c r="G5" s="59" t="str">
        <f>IF(LEFT(VLOOKUP($B5, _2024_Customizable_T_Rank_and_Tempo_Free_Stats__2[[Team]:[WAB]], 23, FALSE), 4)&lt;0,LEFT(VLOOKUP($B5, _2024_Customizable_T_Rank_and_Tempo_Free_Stats__2[[Team]:[WAB]], 23, FALSE), 3), LEFT(VLOOKUP($B5, _2024_Customizable_T_Rank_and_Tempo_Free_Stats__2[[Team]:[WAB]], 23, FALSE),4) )</f>
        <v>5.6_x000D_</v>
      </c>
    </row>
    <row r="6" spans="1:7" x14ac:dyDescent="0.45">
      <c r="A6" t="str">
        <f>_2024_Customizable_T_Rank_and_Tempo_Free_Stats__2[[#This Row],[Rk]]</f>
        <v>5</v>
      </c>
      <c r="B6" t="str">
        <f>TRIM(_2024_Customizable_T_Rank_and_Tempo_Free_Stats__2[[#This Row],[Team]])</f>
        <v>Arizona</v>
      </c>
      <c r="D6" t="str">
        <f>TRIM(LEFT(VLOOKUP($B6, _2024_Customizable_T_Rank_and_Tempo_Free_Stats__2[[Team]:[WAB]], 5, FALSE), 5))</f>
        <v>120.8</v>
      </c>
      <c r="E6" t="str">
        <f>LEFT(VLOOKUP($B6, _2024_Customizable_T_Rank_and_Tempo_Free_Stats__2[[Team]:[WAB]], 6, FALSE),5)</f>
        <v>94.1_x000D_</v>
      </c>
      <c r="F6" t="str">
        <f>LEFT(VLOOKUP($B6, _2024_Customizable_T_Rank_and_Tempo_Free_Stats__2[[Team]:[WAB]], 7, FALSE),7)</f>
        <v xml:space="preserve">.9468_x000D_
</v>
      </c>
      <c r="G6" s="59" t="str">
        <f>IF(LEFT(VLOOKUP($B6, _2024_Customizable_T_Rank_and_Tempo_Free_Stats__2[[Team]:[WAB]], 23, FALSE), 4)&lt;0,LEFT(VLOOKUP($B6, _2024_Customizable_T_Rank_and_Tempo_Free_Stats__2[[Team]:[WAB]], 23, FALSE), 3), LEFT(VLOOKUP($B6, _2024_Customizable_T_Rank_and_Tempo_Free_Stats__2[[Team]:[WAB]], 23, FALSE),4) )</f>
        <v>3.3_x000D_</v>
      </c>
    </row>
    <row r="7" spans="1:7" x14ac:dyDescent="0.45">
      <c r="A7" t="str">
        <f>_2024_Customizable_T_Rank_and_Tempo_Free_Stats__2[[#This Row],[Rk]]</f>
        <v>6</v>
      </c>
      <c r="B7" t="str">
        <f>TRIM(_2024_Customizable_T_Rank_and_Tempo_Free_Stats__2[[#This Row],[Team]])</f>
        <v>Iowa St.</v>
      </c>
      <c r="D7" t="str">
        <f>TRIM(LEFT(VLOOKUP($B7, _2024_Customizable_T_Rank_and_Tempo_Free_Stats__2[[Team]:[WAB]], 5, FALSE), 5))</f>
        <v>115.6</v>
      </c>
      <c r="E7" t="str">
        <f>LEFT(VLOOKUP($B7, _2024_Customizable_T_Rank_and_Tempo_Free_Stats__2[[Team]:[WAB]], 6, FALSE),5)</f>
        <v>91.2_x000D_</v>
      </c>
      <c r="F7" t="str">
        <f>LEFT(VLOOKUP($B7, _2024_Customizable_T_Rank_and_Tempo_Free_Stats__2[[Team]:[WAB]], 7, FALSE),7)</f>
        <v xml:space="preserve">.9381_x000D_
</v>
      </c>
      <c r="G7" s="59" t="str">
        <f>IF(LEFT(VLOOKUP($B7, _2024_Customizable_T_Rank_and_Tempo_Free_Stats__2[[Team]:[WAB]], 23, FALSE), 4)&lt;0,LEFT(VLOOKUP($B7, _2024_Customizable_T_Rank_and_Tempo_Free_Stats__2[[Team]:[WAB]], 23, FALSE), 3), LEFT(VLOOKUP($B7, _2024_Customizable_T_Rank_and_Tempo_Free_Stats__2[[Team]:[WAB]], 23, FALSE),4) )</f>
        <v>2_x000D_
2</v>
      </c>
    </row>
    <row r="8" spans="1:7" x14ac:dyDescent="0.45">
      <c r="A8" t="str">
        <f>_2024_Customizable_T_Rank_and_Tempo_Free_Stats__2[[#This Row],[Rk]]</f>
        <v>7</v>
      </c>
      <c r="B8" t="str">
        <f>TRIM(_2024_Customizable_T_Rank_and_Tempo_Free_Stats__2[[#This Row],[Team]])</f>
        <v>Tennessee</v>
      </c>
      <c r="D8" t="str">
        <f>TRIM(LEFT(VLOOKUP($B8, _2024_Customizable_T_Rank_and_Tempo_Free_Stats__2[[Team]:[WAB]], 5, FALSE), 5))</f>
        <v>116.1</v>
      </c>
      <c r="E8" t="str">
        <f>LEFT(VLOOKUP($B8, _2024_Customizable_T_Rank_and_Tempo_Free_Stats__2[[Team]:[WAB]], 6, FALSE),5)</f>
        <v>91.7_x000D_</v>
      </c>
      <c r="F8" t="str">
        <f>LEFT(VLOOKUP($B8, _2024_Customizable_T_Rank_and_Tempo_Free_Stats__2[[Team]:[WAB]], 7, FALSE),7)</f>
        <v xml:space="preserve">.9378_x000D_
</v>
      </c>
      <c r="G8" s="59" t="str">
        <f>IF(LEFT(VLOOKUP($B8, _2024_Customizable_T_Rank_and_Tempo_Free_Stats__2[[Team]:[WAB]], 23, FALSE), 4)&lt;0,LEFT(VLOOKUP($B8, _2024_Customizable_T_Rank_and_Tempo_Free_Stats__2[[Team]:[WAB]], 23, FALSE), 3), LEFT(VLOOKUP($B8, _2024_Customizable_T_Rank_and_Tempo_Free_Stats__2[[Team]:[WAB]], 23, FALSE),4) )</f>
        <v>3.2_x000D_</v>
      </c>
    </row>
    <row r="9" spans="1:7" x14ac:dyDescent="0.45">
      <c r="A9" t="str">
        <f>_2024_Customizable_T_Rank_and_Tempo_Free_Stats__2[[#This Row],[Rk]]</f>
        <v>8</v>
      </c>
      <c r="B9" t="str">
        <f>TRIM(_2024_Customizable_T_Rank_and_Tempo_Free_Stats__2[[#This Row],[Team]])</f>
        <v>BYU</v>
      </c>
      <c r="D9" t="str">
        <f>TRIM(LEFT(VLOOKUP($B9, _2024_Customizable_T_Rank_and_Tempo_Free_Stats__2[[Team]:[WAB]], 5, FALSE), 5))</f>
        <v>120.8</v>
      </c>
      <c r="E9" t="str">
        <f>LEFT(VLOOKUP($B9, _2024_Customizable_T_Rank_and_Tempo_Free_Stats__2[[Team]:[WAB]], 6, FALSE),5)</f>
        <v>95.7_x000D_</v>
      </c>
      <c r="F9" t="str">
        <f>LEFT(VLOOKUP($B9, _2024_Customizable_T_Rank_and_Tempo_Free_Stats__2[[Team]:[WAB]], 7, FALSE),7)</f>
        <v xml:space="preserve">.9362_x000D_
</v>
      </c>
      <c r="G9" s="59" t="str">
        <f>IF(LEFT(VLOOKUP($B9, _2024_Customizable_T_Rank_and_Tempo_Free_Stats__2[[Team]:[WAB]], 23, FALSE), 4)&lt;0,LEFT(VLOOKUP($B9, _2024_Customizable_T_Rank_and_Tempo_Free_Stats__2[[Team]:[WAB]], 23, FALSE), 3), LEFT(VLOOKUP($B9, _2024_Customizable_T_Rank_and_Tempo_Free_Stats__2[[Team]:[WAB]], 23, FALSE),4) )</f>
        <v>1.5_x000D_</v>
      </c>
    </row>
    <row r="10" spans="1:7" x14ac:dyDescent="0.45">
      <c r="A10" t="str">
        <f>_2024_Customizable_T_Rank_and_Tempo_Free_Stats__2[[#This Row],[Rk]]</f>
        <v>9</v>
      </c>
      <c r="B10" t="str">
        <f>TRIM(_2024_Customizable_T_Rank_and_Tempo_Free_Stats__2[[#This Row],[Team]])</f>
        <v>Alabama</v>
      </c>
      <c r="D10" t="str">
        <f>TRIM(LEFT(VLOOKUP($B10, _2024_Customizable_T_Rank_and_Tempo_Free_Stats__2[[Team]:[WAB]], 5, FALSE), 5))</f>
        <v>125.9</v>
      </c>
      <c r="E10" t="str">
        <f>LEFT(VLOOKUP($B10, _2024_Customizable_T_Rank_and_Tempo_Free_Stats__2[[Team]:[WAB]], 6, FALSE),5)</f>
        <v>99.8_x000D_</v>
      </c>
      <c r="F10" t="str">
        <f>LEFT(VLOOKUP($B10, _2024_Customizable_T_Rank_and_Tempo_Free_Stats__2[[Team]:[WAB]], 7, FALSE),7)</f>
        <v xml:space="preserve">.9355_x000D_
</v>
      </c>
      <c r="G10" s="59" t="str">
        <f>IF(LEFT(VLOOKUP($B10, _2024_Customizable_T_Rank_and_Tempo_Free_Stats__2[[Team]:[WAB]], 23, FALSE), 4)&lt;0,LEFT(VLOOKUP($B10, _2024_Customizable_T_Rank_and_Tempo_Free_Stats__2[[Team]:[WAB]], 23, FALSE), 3), LEFT(VLOOKUP($B10, _2024_Customizable_T_Rank_and_Tempo_Free_Stats__2[[Team]:[WAB]], 23, FALSE),4) )</f>
        <v>2.7_x000D_</v>
      </c>
    </row>
    <row r="11" spans="1:7" x14ac:dyDescent="0.45">
      <c r="A11" t="str">
        <f>_2024_Customizable_T_Rank_and_Tempo_Free_Stats__2[[#This Row],[Rk]]</f>
        <v>10</v>
      </c>
      <c r="B11" t="str">
        <f>TRIM(_2024_Customizable_T_Rank_and_Tempo_Free_Stats__2[[#This Row],[Team]])</f>
        <v>North Carolina</v>
      </c>
      <c r="D11" t="str">
        <f>TRIM(LEFT(VLOOKUP($B11, _2024_Customizable_T_Rank_and_Tempo_Free_Stats__2[[Team]:[WAB]], 5, FALSE), 5))</f>
        <v>116.4</v>
      </c>
      <c r="E11" t="str">
        <f>LEFT(VLOOKUP($B11, _2024_Customizable_T_Rank_and_Tempo_Free_Stats__2[[Team]:[WAB]], 6, FALSE),5)</f>
        <v>92.7_x000D_</v>
      </c>
      <c r="F11" t="str">
        <f>LEFT(VLOOKUP($B11, _2024_Customizable_T_Rank_and_Tempo_Free_Stats__2[[Team]:[WAB]], 7, FALSE),7)</f>
        <v xml:space="preserve">.9317_x000D_
</v>
      </c>
      <c r="G11" s="59" t="str">
        <f>IF(LEFT(VLOOKUP($B11, _2024_Customizable_T_Rank_and_Tempo_Free_Stats__2[[Team]:[WAB]], 23, FALSE), 4)&lt;0,LEFT(VLOOKUP($B11, _2024_Customizable_T_Rank_and_Tempo_Free_Stats__2[[Team]:[WAB]], 23, FALSE), 3), LEFT(VLOOKUP($B11, _2024_Customizable_T_Rank_and_Tempo_Free_Stats__2[[Team]:[WAB]], 23, FALSE),4) )</f>
        <v>4_x000D_
4</v>
      </c>
    </row>
    <row r="12" spans="1:7" x14ac:dyDescent="0.45">
      <c r="A12" t="str">
        <f>_2024_Customizable_T_Rank_and_Tempo_Free_Stats__2[[#This Row],[Rk]]</f>
        <v>11</v>
      </c>
      <c r="B12" t="str">
        <f>TRIM(_2024_Customizable_T_Rank_and_Tempo_Free_Stats__2[[#This Row],[Team]])</f>
        <v>Illinois</v>
      </c>
      <c r="D12" t="str">
        <f>TRIM(LEFT(VLOOKUP($B12, _2024_Customizable_T_Rank_and_Tempo_Free_Stats__2[[Team]:[WAB]], 5, FALSE), 5))</f>
        <v>121.6</v>
      </c>
      <c r="E12" t="str">
        <f>LEFT(VLOOKUP($B12, _2024_Customizable_T_Rank_and_Tempo_Free_Stats__2[[Team]:[WAB]], 6, FALSE),5)</f>
        <v>97.6_x000D_</v>
      </c>
      <c r="F12" t="str">
        <f>LEFT(VLOOKUP($B12, _2024_Customizable_T_Rank_and_Tempo_Free_Stats__2[[Team]:[WAB]], 7, FALSE),7)</f>
        <v xml:space="preserve">.9256_x000D_
</v>
      </c>
      <c r="G12" s="59" t="str">
        <f>IF(LEFT(VLOOKUP($B12, _2024_Customizable_T_Rank_and_Tempo_Free_Stats__2[[Team]:[WAB]], 23, FALSE), 4)&lt;0,LEFT(VLOOKUP($B12, _2024_Customizable_T_Rank_and_Tempo_Free_Stats__2[[Team]:[WAB]], 23, FALSE), 3), LEFT(VLOOKUP($B12, _2024_Customizable_T_Rank_and_Tempo_Free_Stats__2[[Team]:[WAB]], 23, FALSE),4) )</f>
        <v>2.3_x000D_</v>
      </c>
    </row>
    <row r="13" spans="1:7" x14ac:dyDescent="0.45">
      <c r="A13" t="str">
        <f>_2024_Customizable_T_Rank_and_Tempo_Free_Stats__2[[#This Row],[Rk]]</f>
        <v>12</v>
      </c>
      <c r="B13" t="str">
        <f>TRIM(_2024_Customizable_T_Rank_and_Tempo_Free_Stats__2[[#This Row],[Team]])</f>
        <v>Michigan St.</v>
      </c>
      <c r="D13" t="str">
        <f>TRIM(LEFT(VLOOKUP($B13, _2024_Customizable_T_Rank_and_Tempo_Free_Stats__2[[Team]:[WAB]], 5, FALSE), 5))</f>
        <v>117.4</v>
      </c>
      <c r="E13" t="str">
        <f>LEFT(VLOOKUP($B13, _2024_Customizable_T_Rank_and_Tempo_Free_Stats__2[[Team]:[WAB]], 6, FALSE),5)</f>
        <v>95.3_x000D_</v>
      </c>
      <c r="F13" t="str">
        <f>LEFT(VLOOKUP($B13, _2024_Customizable_T_Rank_and_Tempo_Free_Stats__2[[Team]:[WAB]], 7, FALSE),7)</f>
        <v xml:space="preserve">.9168_x000D_
</v>
      </c>
      <c r="G13" s="59" t="str">
        <f>IF(LEFT(VLOOKUP($B13, _2024_Customizable_T_Rank_and_Tempo_Free_Stats__2[[Team]:[WAB]], 23, FALSE), 4)&lt;0,LEFT(VLOOKUP($B13, _2024_Customizable_T_Rank_and_Tempo_Free_Stats__2[[Team]:[WAB]], 23, FALSE), 3), LEFT(VLOOKUP($B13, _2024_Customizable_T_Rank_and_Tempo_Free_Stats__2[[Team]:[WAB]], 23, FALSE),4) )</f>
        <v>0.2_x000D_</v>
      </c>
    </row>
    <row r="14" spans="1:7" x14ac:dyDescent="0.45">
      <c r="A14" t="str">
        <f>_2024_Customizable_T_Rank_and_Tempo_Free_Stats__2[[#This Row],[Rk]]</f>
        <v>13</v>
      </c>
      <c r="B14" t="str">
        <f>TRIM(_2024_Customizable_T_Rank_and_Tempo_Free_Stats__2[[#This Row],[Team]])</f>
        <v>Wisconsin</v>
      </c>
      <c r="D14" t="str">
        <f>TRIM(LEFT(VLOOKUP($B14, _2024_Customizable_T_Rank_and_Tempo_Free_Stats__2[[Team]:[WAB]], 5, FALSE), 5))</f>
        <v>121.1</v>
      </c>
      <c r="E14" t="str">
        <f>LEFT(VLOOKUP($B14, _2024_Customizable_T_Rank_and_Tempo_Free_Stats__2[[Team]:[WAB]], 6, FALSE),5)</f>
        <v>98.4_x000D_</v>
      </c>
      <c r="F14" t="str">
        <f>LEFT(VLOOKUP($B14, _2024_Customizable_T_Rank_and_Tempo_Free_Stats__2[[Team]:[WAB]], 7, FALSE),7)</f>
        <v xml:space="preserve">.9164_x000D_
</v>
      </c>
      <c r="G14" s="59" t="str">
        <f>IF(LEFT(VLOOKUP($B14, _2024_Customizable_T_Rank_and_Tempo_Free_Stats__2[[Team]:[WAB]], 23, FALSE), 4)&lt;0,LEFT(VLOOKUP($B14, _2024_Customizable_T_Rank_and_Tempo_Free_Stats__2[[Team]:[WAB]], 23, FALSE), 3), LEFT(VLOOKUP($B14, _2024_Customizable_T_Rank_and_Tempo_Free_Stats__2[[Team]:[WAB]], 23, FALSE),4) )</f>
        <v>3.8_x000D_</v>
      </c>
    </row>
    <row r="15" spans="1:7" x14ac:dyDescent="0.45">
      <c r="A15" t="str">
        <f>_2024_Customizable_T_Rank_and_Tempo_Free_Stats__2[[#This Row],[Rk]]</f>
        <v>14</v>
      </c>
      <c r="B15" t="str">
        <f>TRIM(_2024_Customizable_T_Rank_and_Tempo_Free_Stats__2[[#This Row],[Team]])</f>
        <v>Marquette</v>
      </c>
      <c r="D15" t="str">
        <f>TRIM(LEFT(VLOOKUP($B15, _2024_Customizable_T_Rank_and_Tempo_Free_Stats__2[[Team]:[WAB]], 5, FALSE), 5))</f>
        <v>116.4</v>
      </c>
      <c r="E15" t="str">
        <f>LEFT(VLOOKUP($B15, _2024_Customizable_T_Rank_and_Tempo_Free_Stats__2[[Team]:[WAB]], 6, FALSE),5)</f>
        <v>94.5_x000D_</v>
      </c>
      <c r="F15" t="str">
        <f>LEFT(VLOOKUP($B15, _2024_Customizable_T_Rank_and_Tempo_Free_Stats__2[[Team]:[WAB]], 7, FALSE),7)</f>
        <v xml:space="preserve">.9163_x000D_
</v>
      </c>
      <c r="G15" s="59" t="str">
        <f>IF(LEFT(VLOOKUP($B15, _2024_Customizable_T_Rank_and_Tempo_Free_Stats__2[[Team]:[WAB]], 23, FALSE), 4)&lt;0,LEFT(VLOOKUP($B15, _2024_Customizable_T_Rank_and_Tempo_Free_Stats__2[[Team]:[WAB]], 23, FALSE), 3), LEFT(VLOOKUP($B15, _2024_Customizable_T_Rank_and_Tempo_Free_Stats__2[[Team]:[WAB]], 23, FALSE),4) )</f>
        <v>3.6_x000D_</v>
      </c>
    </row>
    <row r="16" spans="1:7" x14ac:dyDescent="0.45">
      <c r="A16" t="str">
        <f>_2024_Customizable_T_Rank_and_Tempo_Free_Stats__2[[#This Row],[Rk]]</f>
        <v>15</v>
      </c>
      <c r="B16" t="str">
        <f>TRIM(_2024_Customizable_T_Rank_and_Tempo_Free_Stats__2[[#This Row],[Team]])</f>
        <v>Kansas</v>
      </c>
      <c r="D16" t="str">
        <f>TRIM(LEFT(VLOOKUP($B16, _2024_Customizable_T_Rank_and_Tempo_Free_Stats__2[[Team]:[WAB]], 5, FALSE), 5))</f>
        <v>118.2</v>
      </c>
      <c r="E16" t="str">
        <f>LEFT(VLOOKUP($B16, _2024_Customizable_T_Rank_and_Tempo_Free_Stats__2[[Team]:[WAB]], 6, FALSE),5)</f>
        <v>96.0_x000D_</v>
      </c>
      <c r="F16" t="str">
        <f>LEFT(VLOOKUP($B16, _2024_Customizable_T_Rank_and_Tempo_Free_Stats__2[[Team]:[WAB]], 7, FALSE),7)</f>
        <v xml:space="preserve">.9161_x000D_
</v>
      </c>
      <c r="G16" s="59" t="str">
        <f>IF(LEFT(VLOOKUP($B16, _2024_Customizable_T_Rank_and_Tempo_Free_Stats__2[[Team]:[WAB]], 23, FALSE), 4)&lt;0,LEFT(VLOOKUP($B16, _2024_Customizable_T_Rank_and_Tempo_Free_Stats__2[[Team]:[WAB]], 23, FALSE), 3), LEFT(VLOOKUP($B16, _2024_Customizable_T_Rank_and_Tempo_Free_Stats__2[[Team]:[WAB]], 23, FALSE),4) )</f>
        <v>3.5_x000D_</v>
      </c>
    </row>
    <row r="17" spans="1:7" x14ac:dyDescent="0.45">
      <c r="A17" t="str">
        <f>_2024_Customizable_T_Rank_and_Tempo_Free_Stats__2[[#This Row],[Rk]]</f>
        <v>16</v>
      </c>
      <c r="B17" t="str">
        <f>TRIM(_2024_Customizable_T_Rank_and_Tempo_Free_Stats__2[[#This Row],[Team]])</f>
        <v>Saint Mary's</v>
      </c>
      <c r="D17" t="str">
        <f>TRIM(LEFT(VLOOKUP($B17, _2024_Customizable_T_Rank_and_Tempo_Free_Stats__2[[Team]:[WAB]], 5, FALSE), 5))</f>
        <v>113.8</v>
      </c>
      <c r="E17" t="str">
        <f>LEFT(VLOOKUP($B17, _2024_Customizable_T_Rank_and_Tempo_Free_Stats__2[[Team]:[WAB]], 6, FALSE),5)</f>
        <v>92.9_x000D_</v>
      </c>
      <c r="F17" t="str">
        <f>LEFT(VLOOKUP($B17, _2024_Customizable_T_Rank_and_Tempo_Free_Stats__2[[Team]:[WAB]], 7, FALSE),7)</f>
        <v xml:space="preserve">.9116_x000D_
</v>
      </c>
      <c r="G17" s="59" t="str">
        <f>IF(LEFT(VLOOKUP($B17, _2024_Customizable_T_Rank_and_Tempo_Free_Stats__2[[Team]:[WAB]], 23, FALSE), 4)&lt;0,LEFT(VLOOKUP($B17, _2024_Customizable_T_Rank_and_Tempo_Free_Stats__2[[Team]:[WAB]], 23, FALSE), 3), LEFT(VLOOKUP($B17, _2024_Customizable_T_Rank_and_Tempo_Free_Stats__2[[Team]:[WAB]], 23, FALSE),4) )</f>
        <v>-0.3</v>
      </c>
    </row>
    <row r="18" spans="1:7" x14ac:dyDescent="0.45">
      <c r="A18" t="str">
        <f>_2024_Customizable_T_Rank_and_Tempo_Free_Stats__2[[#This Row],[Rk]]</f>
        <v>17</v>
      </c>
      <c r="B18" t="str">
        <f>TRIM(_2024_Customizable_T_Rank_and_Tempo_Free_Stats__2[[#This Row],[Team]])</f>
        <v>New Mexico</v>
      </c>
      <c r="D18" t="str">
        <f>TRIM(LEFT(VLOOKUP($B18, _2024_Customizable_T_Rank_and_Tempo_Free_Stats__2[[Team]:[WAB]], 5, FALSE), 5))</f>
        <v>115.6</v>
      </c>
      <c r="E18" t="str">
        <f>LEFT(VLOOKUP($B18, _2024_Customizable_T_Rank_and_Tempo_Free_Stats__2[[Team]:[WAB]], 6, FALSE),5)</f>
        <v>95.7_x000D_</v>
      </c>
      <c r="F18" t="str">
        <f>LEFT(VLOOKUP($B18, _2024_Customizable_T_Rank_and_Tempo_Free_Stats__2[[Team]:[WAB]], 7, FALSE),7)</f>
        <v xml:space="preserve">.8983_x000D_
</v>
      </c>
      <c r="G18" s="59" t="str">
        <f>IF(LEFT(VLOOKUP($B18, _2024_Customizable_T_Rank_and_Tempo_Free_Stats__2[[Team]:[WAB]], 23, FALSE), 4)&lt;0,LEFT(VLOOKUP($B18, _2024_Customizable_T_Rank_and_Tempo_Free_Stats__2[[Team]:[WAB]], 23, FALSE), 3), LEFT(VLOOKUP($B18, _2024_Customizable_T_Rank_and_Tempo_Free_Stats__2[[Team]:[WAB]], 23, FALSE),4) )</f>
        <v>1.5_x000D_</v>
      </c>
    </row>
    <row r="19" spans="1:7" x14ac:dyDescent="0.45">
      <c r="A19" t="str">
        <f>_2024_Customizable_T_Rank_and_Tempo_Free_Stats__2[[#This Row],[Rk]]</f>
        <v>18</v>
      </c>
      <c r="B19" t="str">
        <f>TRIM(_2024_Customizable_T_Rank_and_Tempo_Free_Stats__2[[#This Row],[Team]])</f>
        <v>Duke</v>
      </c>
      <c r="D19" t="str">
        <f>TRIM(LEFT(VLOOKUP($B19, _2024_Customizable_T_Rank_and_Tempo_Free_Stats__2[[Team]:[WAB]], 5, FALSE), 5))</f>
        <v>119.1</v>
      </c>
      <c r="E19" t="str">
        <f>LEFT(VLOOKUP($B19, _2024_Customizable_T_Rank_and_Tempo_Free_Stats__2[[Team]:[WAB]], 6, FALSE),5)</f>
        <v>98.9_x000D_</v>
      </c>
      <c r="F19" t="str">
        <f>LEFT(VLOOKUP($B19, _2024_Customizable_T_Rank_and_Tempo_Free_Stats__2[[Team]:[WAB]], 7, FALSE),7)</f>
        <v xml:space="preserve">.8950_x000D_
</v>
      </c>
      <c r="G19" s="59" t="str">
        <f>IF(LEFT(VLOOKUP($B19, _2024_Customizable_T_Rank_and_Tempo_Free_Stats__2[[Team]:[WAB]], 23, FALSE), 4)&lt;0,LEFT(VLOOKUP($B19, _2024_Customizable_T_Rank_and_Tempo_Free_Stats__2[[Team]:[WAB]], 23, FALSE), 3), LEFT(VLOOKUP($B19, _2024_Customizable_T_Rank_and_Tempo_Free_Stats__2[[Team]:[WAB]], 23, FALSE),4) )</f>
        <v>2_x000D_
2</v>
      </c>
    </row>
    <row r="20" spans="1:7" x14ac:dyDescent="0.45">
      <c r="A20" t="str">
        <f>_2024_Customizable_T_Rank_and_Tempo_Free_Stats__2[[#This Row],[Rk]]</f>
        <v>19</v>
      </c>
      <c r="B20" t="str">
        <f>TRIM(_2024_Customizable_T_Rank_and_Tempo_Free_Stats__2[[#This Row],[Team]])</f>
        <v>Creighton</v>
      </c>
      <c r="D20" t="str">
        <f>TRIM(LEFT(VLOOKUP($B20, _2024_Customizable_T_Rank_and_Tempo_Free_Stats__2[[Team]:[WAB]], 5, FALSE), 5))</f>
        <v>116.6</v>
      </c>
      <c r="E20" t="str">
        <f>LEFT(VLOOKUP($B20, _2024_Customizable_T_Rank_and_Tempo_Free_Stats__2[[Team]:[WAB]], 6, FALSE),5)</f>
        <v>96.8_x000D_</v>
      </c>
      <c r="F20" t="str">
        <f>LEFT(VLOOKUP($B20, _2024_Customizable_T_Rank_and_Tempo_Free_Stats__2[[Team]:[WAB]], 7, FALSE),7)</f>
        <v xml:space="preserve">.8949_x000D_
</v>
      </c>
      <c r="G20" s="59" t="str">
        <f>IF(LEFT(VLOOKUP($B20, _2024_Customizable_T_Rank_and_Tempo_Free_Stats__2[[Team]:[WAB]], 23, FALSE), 4)&lt;0,LEFT(VLOOKUP($B20, _2024_Customizable_T_Rank_and_Tempo_Free_Stats__2[[Team]:[WAB]], 23, FALSE), 3), LEFT(VLOOKUP($B20, _2024_Customizable_T_Rank_and_Tempo_Free_Stats__2[[Team]:[WAB]], 23, FALSE),4) )</f>
        <v>1.9_x000D_</v>
      </c>
    </row>
    <row r="21" spans="1:7" x14ac:dyDescent="0.45">
      <c r="A21" t="str">
        <f>_2024_Customizable_T_Rank_and_Tempo_Free_Stats__2[[#This Row],[Rk]]</f>
        <v>20</v>
      </c>
      <c r="B21" t="str">
        <f>TRIM(_2024_Customizable_T_Rank_and_Tempo_Free_Stats__2[[#This Row],[Team]])</f>
        <v>Dayton</v>
      </c>
      <c r="D21" t="str">
        <f>TRIM(LEFT(VLOOKUP($B21, _2024_Customizable_T_Rank_and_Tempo_Free_Stats__2[[Team]:[WAB]], 5, FALSE), 5))</f>
        <v>119.7</v>
      </c>
      <c r="E21" t="str">
        <f>LEFT(VLOOKUP($B21, _2024_Customizable_T_Rank_and_Tempo_Free_Stats__2[[Team]:[WAB]], 6, FALSE),5)</f>
        <v>99.7_x000D_</v>
      </c>
      <c r="F21" t="str">
        <f>LEFT(VLOOKUP($B21, _2024_Customizable_T_Rank_and_Tempo_Free_Stats__2[[Team]:[WAB]], 7, FALSE),7)</f>
        <v xml:space="preserve">.8911_x000D_
</v>
      </c>
      <c r="G21" s="59" t="str">
        <f>IF(LEFT(VLOOKUP($B21, _2024_Customizable_T_Rank_and_Tempo_Free_Stats__2[[Team]:[WAB]], 23, FALSE), 4)&lt;0,LEFT(VLOOKUP($B21, _2024_Customizable_T_Rank_and_Tempo_Free_Stats__2[[Team]:[WAB]], 23, FALSE), 3), LEFT(VLOOKUP($B21, _2024_Customizable_T_Rank_and_Tempo_Free_Stats__2[[Team]:[WAB]], 23, FALSE),4) )</f>
        <v>3.7_x000D_</v>
      </c>
    </row>
    <row r="22" spans="1:7" x14ac:dyDescent="0.45">
      <c r="A22" t="str">
        <f>_2024_Customizable_T_Rank_and_Tempo_Free_Stats__2[[#This Row],[Rk]]</f>
        <v>21</v>
      </c>
      <c r="B22" t="str">
        <f>TRIM(_2024_Customizable_T_Rank_and_Tempo_Free_Stats__2[[#This Row],[Team]])</f>
        <v>Baylor</v>
      </c>
      <c r="D22" t="str">
        <f>TRIM(LEFT(VLOOKUP($B22, _2024_Customizable_T_Rank_and_Tempo_Free_Stats__2[[Team]:[WAB]], 5, FALSE), 5))</f>
        <v>122.0</v>
      </c>
      <c r="E22" t="str">
        <f>LEFT(VLOOKUP($B22, _2024_Customizable_T_Rank_and_Tempo_Free_Stats__2[[Team]:[WAB]], 6, FALSE),5)</f>
        <v>101.9</v>
      </c>
      <c r="F22" t="str">
        <f>LEFT(VLOOKUP($B22, _2024_Customizable_T_Rank_and_Tempo_Free_Stats__2[[Team]:[WAB]], 7, FALSE),7)</f>
        <v xml:space="preserve">.8880_x000D_
</v>
      </c>
      <c r="G22" s="59" t="str">
        <f>IF(LEFT(VLOOKUP($B22, _2024_Customizable_T_Rank_and_Tempo_Free_Stats__2[[Team]:[WAB]], 23, FALSE), 4)&lt;0,LEFT(VLOOKUP($B22, _2024_Customizable_T_Rank_and_Tempo_Free_Stats__2[[Team]:[WAB]], 23, FALSE), 3), LEFT(VLOOKUP($B22, _2024_Customizable_T_Rank_and_Tempo_Free_Stats__2[[Team]:[WAB]], 23, FALSE),4) )</f>
        <v>2.2_x000D_</v>
      </c>
    </row>
    <row r="23" spans="1:7" x14ac:dyDescent="0.45">
      <c r="A23" t="str">
        <f>_2024_Customizable_T_Rank_and_Tempo_Free_Stats__2[[#This Row],[Rk]]</f>
        <v>22</v>
      </c>
      <c r="B23" t="str">
        <f>TRIM(_2024_Customizable_T_Rank_and_Tempo_Free_Stats__2[[#This Row],[Team]])</f>
        <v>St. John's</v>
      </c>
      <c r="D23" t="str">
        <f>TRIM(LEFT(VLOOKUP($B23, _2024_Customizable_T_Rank_and_Tempo_Free_Stats__2[[Team]:[WAB]], 5, FALSE), 5))</f>
        <v>115.5</v>
      </c>
      <c r="E23" t="str">
        <f>LEFT(VLOOKUP($B23, _2024_Customizable_T_Rank_and_Tempo_Free_Stats__2[[Team]:[WAB]], 6, FALSE),5)</f>
        <v>96.6_x000D_</v>
      </c>
      <c r="F23" t="str">
        <f>LEFT(VLOOKUP($B23, _2024_Customizable_T_Rank_and_Tempo_Free_Stats__2[[Team]:[WAB]], 7, FALSE),7)</f>
        <v xml:space="preserve">.8867_x000D_
</v>
      </c>
      <c r="G23" s="59" t="str">
        <f>IF(LEFT(VLOOKUP($B23, _2024_Customizable_T_Rank_and_Tempo_Free_Stats__2[[Team]:[WAB]], 23, FALSE), 4)&lt;0,LEFT(VLOOKUP($B23, _2024_Customizable_T_Rank_and_Tempo_Free_Stats__2[[Team]:[WAB]], 23, FALSE), 3), LEFT(VLOOKUP($B23, _2024_Customizable_T_Rank_and_Tempo_Free_Stats__2[[Team]:[WAB]], 23, FALSE),4) )</f>
        <v>0.4_x000D_</v>
      </c>
    </row>
    <row r="24" spans="1:7" x14ac:dyDescent="0.45">
      <c r="A24" t="str">
        <f>_2024_Customizable_T_Rank_and_Tempo_Free_Stats__2[[#This Row],[Rk]]</f>
        <v>23</v>
      </c>
      <c r="B24" t="str">
        <f>TRIM(_2024_Customizable_T_Rank_and_Tempo_Free_Stats__2[[#This Row],[Team]])</f>
        <v>Oklahoma</v>
      </c>
      <c r="D24" t="str">
        <f>TRIM(LEFT(VLOOKUP($B24, _2024_Customizable_T_Rank_and_Tempo_Free_Stats__2[[Team]:[WAB]], 5, FALSE), 5))</f>
        <v>113.1</v>
      </c>
      <c r="E24" t="str">
        <f>LEFT(VLOOKUP($B24, _2024_Customizable_T_Rank_and_Tempo_Free_Stats__2[[Team]:[WAB]], 6, FALSE),5)</f>
        <v>94.8_x000D_</v>
      </c>
      <c r="F24" t="str">
        <f>LEFT(VLOOKUP($B24, _2024_Customizable_T_Rank_and_Tempo_Free_Stats__2[[Team]:[WAB]], 7, FALSE),7)</f>
        <v xml:space="preserve">.8835_x000D_
</v>
      </c>
      <c r="G24" s="59" t="str">
        <f>IF(LEFT(VLOOKUP($B24, _2024_Customizable_T_Rank_and_Tempo_Free_Stats__2[[Team]:[WAB]], 23, FALSE), 4)&lt;0,LEFT(VLOOKUP($B24, _2024_Customizable_T_Rank_and_Tempo_Free_Stats__2[[Team]:[WAB]], 23, FALSE), 3), LEFT(VLOOKUP($B24, _2024_Customizable_T_Rank_and_Tempo_Free_Stats__2[[Team]:[WAB]], 23, FALSE),4) )</f>
        <v>1.8_x000D_</v>
      </c>
    </row>
    <row r="25" spans="1:7" x14ac:dyDescent="0.45">
      <c r="A25" t="str">
        <f>_2024_Customizable_T_Rank_and_Tempo_Free_Stats__2[[#This Row],[Rk]]</f>
        <v>24</v>
      </c>
      <c r="B25" t="str">
        <f>TRIM(_2024_Customizable_T_Rank_and_Tempo_Free_Stats__2[[#This Row],[Team]])</f>
        <v>Kentucky</v>
      </c>
      <c r="D25" t="str">
        <f>TRIM(LEFT(VLOOKUP($B25, _2024_Customizable_T_Rank_and_Tempo_Free_Stats__2[[Team]:[WAB]], 5, FALSE), 5))</f>
        <v>120.3</v>
      </c>
      <c r="E25" t="str">
        <f>LEFT(VLOOKUP($B25, _2024_Customizable_T_Rank_and_Tempo_Free_Stats__2[[Team]:[WAB]], 6, FALSE),5)</f>
        <v>101.0</v>
      </c>
      <c r="F25" t="str">
        <f>LEFT(VLOOKUP($B25, _2024_Customizable_T_Rank_and_Tempo_Free_Stats__2[[Team]:[WAB]], 7, FALSE),7)</f>
        <v xml:space="preserve">.8826_x000D_
</v>
      </c>
      <c r="G25" s="59" t="str">
        <f>IF(LEFT(VLOOKUP($B25, _2024_Customizable_T_Rank_and_Tempo_Free_Stats__2[[Team]:[WAB]], 23, FALSE), 4)&lt;0,LEFT(VLOOKUP($B25, _2024_Customizable_T_Rank_and_Tempo_Free_Stats__2[[Team]:[WAB]], 23, FALSE), 3), LEFT(VLOOKUP($B25, _2024_Customizable_T_Rank_and_Tempo_Free_Stats__2[[Team]:[WAB]], 23, FALSE),4) )</f>
        <v>1.4_x000D_</v>
      </c>
    </row>
    <row r="26" spans="1:7" x14ac:dyDescent="0.45">
      <c r="A26" t="str">
        <f>_2024_Customizable_T_Rank_and_Tempo_Free_Stats__2[[#This Row],[Rk]]</f>
        <v>25</v>
      </c>
      <c r="B26" t="str">
        <f>TRIM(_2024_Customizable_T_Rank_and_Tempo_Free_Stats__2[[#This Row],[Team]])</f>
        <v>Gonzaga</v>
      </c>
      <c r="D26" t="str">
        <f>TRIM(LEFT(VLOOKUP($B26, _2024_Customizable_T_Rank_and_Tempo_Free_Stats__2[[Team]:[WAB]], 5, FALSE), 5))</f>
        <v>116.3</v>
      </c>
      <c r="E26" t="str">
        <f>LEFT(VLOOKUP($B26, _2024_Customizable_T_Rank_and_Tempo_Free_Stats__2[[Team]:[WAB]], 6, FALSE),5)</f>
        <v>97.7_x000D_</v>
      </c>
      <c r="F26" t="str">
        <f>LEFT(VLOOKUP($B26, _2024_Customizable_T_Rank_and_Tempo_Free_Stats__2[[Team]:[WAB]], 7, FALSE),7)</f>
        <v xml:space="preserve">.8823_x000D_
</v>
      </c>
      <c r="G26" s="59" t="str">
        <f>IF(LEFT(VLOOKUP($B26, _2024_Customizable_T_Rank_and_Tempo_Free_Stats__2[[Team]:[WAB]], 23, FALSE), 4)&lt;0,LEFT(VLOOKUP($B26, _2024_Customizable_T_Rank_and_Tempo_Free_Stats__2[[Team]:[WAB]], 23, FALSE), 3), LEFT(VLOOKUP($B26, _2024_Customizable_T_Rank_and_Tempo_Free_Stats__2[[Team]:[WAB]], 23, FALSE),4) )</f>
        <v>0.1_x000D_</v>
      </c>
    </row>
    <row r="27" spans="1:7" x14ac:dyDescent="0.45">
      <c r="A27" t="str">
        <f>_2024_Customizable_T_Rank_and_Tempo_Free_Stats__2[[#This Row],[Rk]]</f>
        <v>26</v>
      </c>
      <c r="B27" t="str">
        <f>TRIM(_2024_Customizable_T_Rank_and_Tempo_Free_Stats__2[[#This Row],[Team]])</f>
        <v>Florida</v>
      </c>
      <c r="D27" t="str">
        <f>TRIM(LEFT(VLOOKUP($B27, _2024_Customizable_T_Rank_and_Tempo_Free_Stats__2[[Team]:[WAB]], 5, FALSE), 5))</f>
        <v>119.5</v>
      </c>
      <c r="E27" t="str">
        <f>LEFT(VLOOKUP($B27, _2024_Customizable_T_Rank_and_Tempo_Free_Stats__2[[Team]:[WAB]], 6, FALSE),5)</f>
        <v>100.8</v>
      </c>
      <c r="F27" t="str">
        <f>LEFT(VLOOKUP($B27, _2024_Customizable_T_Rank_and_Tempo_Free_Stats__2[[Team]:[WAB]], 7, FALSE),7)</f>
        <v xml:space="preserve">.8764_x000D_
</v>
      </c>
      <c r="G27" s="59" t="str">
        <f>IF(LEFT(VLOOKUP($B27, _2024_Customizable_T_Rank_and_Tempo_Free_Stats__2[[Team]:[WAB]], 23, FALSE), 4)&lt;0,LEFT(VLOOKUP($B27, _2024_Customizable_T_Rank_and_Tempo_Free_Stats__2[[Team]:[WAB]], 23, FALSE), 3), LEFT(VLOOKUP($B27, _2024_Customizable_T_Rank_and_Tempo_Free_Stats__2[[Team]:[WAB]], 23, FALSE),4) )</f>
        <v>1.5_x000D_</v>
      </c>
    </row>
    <row r="28" spans="1:7" x14ac:dyDescent="0.45">
      <c r="A28" t="str">
        <f>_2024_Customizable_T_Rank_and_Tempo_Free_Stats__2[[#This Row],[Rk]]</f>
        <v>27</v>
      </c>
      <c r="B28" t="str">
        <f>TRIM(_2024_Customizable_T_Rank_and_Tempo_Free_Stats__2[[#This Row],[Team]])</f>
        <v>Texas</v>
      </c>
      <c r="D28" t="str">
        <f>TRIM(LEFT(VLOOKUP($B28, _2024_Customizable_T_Rank_and_Tempo_Free_Stats__2[[Team]:[WAB]], 5, FALSE), 5))</f>
        <v>117.8</v>
      </c>
      <c r="E28" t="str">
        <f>LEFT(VLOOKUP($B28, _2024_Customizable_T_Rank_and_Tempo_Free_Stats__2[[Team]:[WAB]], 6, FALSE),5)</f>
        <v>99.4_x000D_</v>
      </c>
      <c r="F28" t="str">
        <f>LEFT(VLOOKUP($B28, _2024_Customizable_T_Rank_and_Tempo_Free_Stats__2[[Team]:[WAB]], 7, FALSE),7)</f>
        <v xml:space="preserve">.8760_x000D_
</v>
      </c>
      <c r="G28" s="59" t="str">
        <f>IF(LEFT(VLOOKUP($B28, _2024_Customizable_T_Rank_and_Tempo_Free_Stats__2[[Team]:[WAB]], 23, FALSE), 4)&lt;0,LEFT(VLOOKUP($B28, _2024_Customizable_T_Rank_and_Tempo_Free_Stats__2[[Team]:[WAB]], 23, FALSE), 3), LEFT(VLOOKUP($B28, _2024_Customizable_T_Rank_and_Tempo_Free_Stats__2[[Team]:[WAB]], 23, FALSE),4) )</f>
        <v>0.3_x000D_</v>
      </c>
    </row>
    <row r="29" spans="1:7" x14ac:dyDescent="0.45">
      <c r="A29" t="str">
        <f>_2024_Customizable_T_Rank_and_Tempo_Free_Stats__2[[#This Row],[Rk]]</f>
        <v>28</v>
      </c>
      <c r="B29" t="str">
        <f>TRIM(_2024_Customizable_T_Rank_and_Tempo_Free_Stats__2[[#This Row],[Team]])</f>
        <v>Mississippi St.</v>
      </c>
      <c r="D29" t="str">
        <f>TRIM(LEFT(VLOOKUP($B29, _2024_Customizable_T_Rank_and_Tempo_Free_Stats__2[[Team]:[WAB]], 5, FALSE), 5))</f>
        <v>113.2</v>
      </c>
      <c r="E29" t="str">
        <f>LEFT(VLOOKUP($B29, _2024_Customizable_T_Rank_and_Tempo_Free_Stats__2[[Team]:[WAB]], 6, FALSE),5)</f>
        <v>95.5_x000D_</v>
      </c>
      <c r="F29" t="str">
        <f>LEFT(VLOOKUP($B29, _2024_Customizable_T_Rank_and_Tempo_Free_Stats__2[[Team]:[WAB]], 7, FALSE),7)</f>
        <v xml:space="preserve">.8758_x000D_
</v>
      </c>
      <c r="G29" s="59" t="str">
        <f>IF(LEFT(VLOOKUP($B29, _2024_Customizable_T_Rank_and_Tempo_Free_Stats__2[[Team]:[WAB]], 23, FALSE), 4)&lt;0,LEFT(VLOOKUP($B29, _2024_Customizable_T_Rank_and_Tempo_Free_Stats__2[[Team]:[WAB]], 23, FALSE), 3), LEFT(VLOOKUP($B29, _2024_Customizable_T_Rank_and_Tempo_Free_Stats__2[[Team]:[WAB]], 23, FALSE),4) )</f>
        <v>0.8_x000D_</v>
      </c>
    </row>
    <row r="30" spans="1:7" x14ac:dyDescent="0.45">
      <c r="A30" t="str">
        <f>_2024_Customizable_T_Rank_and_Tempo_Free_Stats__2[[#This Row],[Rk]]</f>
        <v>29</v>
      </c>
      <c r="B30" t="str">
        <f>TRIM(_2024_Customizable_T_Rank_and_Tempo_Free_Stats__2[[#This Row],[Team]])</f>
        <v>Texas Tech</v>
      </c>
      <c r="D30" t="str">
        <f>TRIM(LEFT(VLOOKUP($B30, _2024_Customizable_T_Rank_and_Tempo_Free_Stats__2[[Team]:[WAB]], 5, FALSE), 5))</f>
        <v>120.1</v>
      </c>
      <c r="E30" t="str">
        <f>LEFT(VLOOKUP($B30, _2024_Customizable_T_Rank_and_Tempo_Free_Stats__2[[Team]:[WAB]], 6, FALSE),5)</f>
        <v>101.3</v>
      </c>
      <c r="F30" t="str">
        <f>LEFT(VLOOKUP($B30, _2024_Customizable_T_Rank_and_Tempo_Free_Stats__2[[Team]:[WAB]], 7, FALSE),7)</f>
        <v xml:space="preserve">.8756_x000D_
</v>
      </c>
      <c r="G30" s="59" t="str">
        <f>IF(LEFT(VLOOKUP($B30, _2024_Customizable_T_Rank_and_Tempo_Free_Stats__2[[Team]:[WAB]], 23, FALSE), 4)&lt;0,LEFT(VLOOKUP($B30, _2024_Customizable_T_Rank_and_Tempo_Free_Stats__2[[Team]:[WAB]], 23, FALSE), 3), LEFT(VLOOKUP($B30, _2024_Customizable_T_Rank_and_Tempo_Free_Stats__2[[Team]:[WAB]], 23, FALSE),4) )</f>
        <v>2.6_x000D_</v>
      </c>
    </row>
    <row r="31" spans="1:7" x14ac:dyDescent="0.45">
      <c r="A31" t="str">
        <f>_2024_Customizable_T_Rank_and_Tempo_Free_Stats__2[[#This Row],[Rk]]</f>
        <v>30</v>
      </c>
      <c r="B31" t="str">
        <f>TRIM(_2024_Customizable_T_Rank_and_Tempo_Free_Stats__2[[#This Row],[Team]])</f>
        <v>Colorado</v>
      </c>
      <c r="D31" t="str">
        <f>TRIM(LEFT(VLOOKUP($B31, _2024_Customizable_T_Rank_and_Tempo_Free_Stats__2[[Team]:[WAB]], 5, FALSE), 5))</f>
        <v>116.2</v>
      </c>
      <c r="E31" t="str">
        <f>LEFT(VLOOKUP($B31, _2024_Customizable_T_Rank_and_Tempo_Free_Stats__2[[Team]:[WAB]], 6, FALSE),5)</f>
        <v>98.1_x000D_</v>
      </c>
      <c r="F31" t="str">
        <f>LEFT(VLOOKUP($B31, _2024_Customizable_T_Rank_and_Tempo_Free_Stats__2[[Team]:[WAB]], 7, FALSE),7)</f>
        <v xml:space="preserve">.8748_x000D_
</v>
      </c>
      <c r="G31" s="59" t="str">
        <f>IF(LEFT(VLOOKUP($B31, _2024_Customizable_T_Rank_and_Tempo_Free_Stats__2[[Team]:[WAB]], 23, FALSE), 4)&lt;0,LEFT(VLOOKUP($B31, _2024_Customizable_T_Rank_and_Tempo_Free_Stats__2[[Team]:[WAB]], 23, FALSE), 3), LEFT(VLOOKUP($B31, _2024_Customizable_T_Rank_and_Tempo_Free_Stats__2[[Team]:[WAB]], 23, FALSE),4) )</f>
        <v>0.6_x000D_</v>
      </c>
    </row>
    <row r="32" spans="1:7" x14ac:dyDescent="0.45">
      <c r="A32" t="str">
        <f>_2024_Customizable_T_Rank_and_Tempo_Free_Stats__2[[#This Row],[Rk]]</f>
        <v>31</v>
      </c>
      <c r="B32" t="str">
        <f>TRIM(_2024_Customizable_T_Rank_and_Tempo_Free_Stats__2[[#This Row],[Team]])</f>
        <v>SMU</v>
      </c>
      <c r="D32" t="str">
        <f>TRIM(LEFT(VLOOKUP($B32, _2024_Customizable_T_Rank_and_Tempo_Free_Stats__2[[Team]:[WAB]], 5, FALSE), 5))</f>
        <v>112.3</v>
      </c>
      <c r="E32" t="str">
        <f>LEFT(VLOOKUP($B32, _2024_Customizable_T_Rank_and_Tempo_Free_Stats__2[[Team]:[WAB]], 6, FALSE),5)</f>
        <v>95.1_x000D_</v>
      </c>
      <c r="F32" t="str">
        <f>LEFT(VLOOKUP($B32, _2024_Customizable_T_Rank_and_Tempo_Free_Stats__2[[Team]:[WAB]], 7, FALSE),7)</f>
        <v xml:space="preserve">.8710_x000D_
</v>
      </c>
      <c r="G32" s="59" t="str">
        <f>IF(LEFT(VLOOKUP($B32, _2024_Customizable_T_Rank_and_Tempo_Free_Stats__2[[Team]:[WAB]], 23, FALSE), 4)&lt;0,LEFT(VLOOKUP($B32, _2024_Customizable_T_Rank_and_Tempo_Free_Stats__2[[Team]:[WAB]], 23, FALSE), 3), LEFT(VLOOKUP($B32, _2024_Customizable_T_Rank_and_Tempo_Free_Stats__2[[Team]:[WAB]], 23, FALSE),4) )</f>
        <v>-1.7</v>
      </c>
    </row>
    <row r="33" spans="1:7" x14ac:dyDescent="0.45">
      <c r="A33" t="str">
        <f>_2024_Customizable_T_Rank_and_Tempo_Free_Stats__2[[#This Row],[Rk]]</f>
        <v>32</v>
      </c>
      <c r="B33" t="str">
        <f>TRIM(_2024_Customizable_T_Rank_and_Tempo_Free_Stats__2[[#This Row],[Team]])</f>
        <v>San Diego St.</v>
      </c>
      <c r="D33" t="str">
        <f>TRIM(LEFT(VLOOKUP($B33, _2024_Customizable_T_Rank_and_Tempo_Free_Stats__2[[Team]:[WAB]], 5, FALSE), 5))</f>
        <v>112.5</v>
      </c>
      <c r="E33" t="str">
        <f>LEFT(VLOOKUP($B33, _2024_Customizable_T_Rank_and_Tempo_Free_Stats__2[[Team]:[WAB]], 6, FALSE),5)</f>
        <v>95.5_x000D_</v>
      </c>
      <c r="F33" t="str">
        <f>LEFT(VLOOKUP($B33, _2024_Customizable_T_Rank_and_Tempo_Free_Stats__2[[Team]:[WAB]], 7, FALSE),7)</f>
        <v xml:space="preserve">.8677_x000D_
</v>
      </c>
      <c r="G33" s="59" t="str">
        <f>IF(LEFT(VLOOKUP($B33, _2024_Customizable_T_Rank_and_Tempo_Free_Stats__2[[Team]:[WAB]], 23, FALSE), 4)&lt;0,LEFT(VLOOKUP($B33, _2024_Customizable_T_Rank_and_Tempo_Free_Stats__2[[Team]:[WAB]], 23, FALSE), 3), LEFT(VLOOKUP($B33, _2024_Customizable_T_Rank_and_Tempo_Free_Stats__2[[Team]:[WAB]], 23, FALSE),4) )</f>
        <v>2.5_x000D_</v>
      </c>
    </row>
    <row r="34" spans="1:7" x14ac:dyDescent="0.45">
      <c r="A34" t="str">
        <f>_2024_Customizable_T_Rank_and_Tempo_Free_Stats__2[[#This Row],[Rk]]</f>
        <v>33</v>
      </c>
      <c r="B34" t="str">
        <f>TRIM(_2024_Customizable_T_Rank_and_Tempo_Free_Stats__2[[#This Row],[Team]])</f>
        <v>TCU</v>
      </c>
      <c r="D34" t="str">
        <f>TRIM(LEFT(VLOOKUP($B34, _2024_Customizable_T_Rank_and_Tempo_Free_Stats__2[[Team]:[WAB]], 5, FALSE), 5))</f>
        <v>117.2</v>
      </c>
      <c r="E34" t="str">
        <f>LEFT(VLOOKUP($B34, _2024_Customizable_T_Rank_and_Tempo_Free_Stats__2[[Team]:[WAB]], 6, FALSE),5)</f>
        <v>99.6_x000D_</v>
      </c>
      <c r="F34" t="str">
        <f>LEFT(VLOOKUP($B34, _2024_Customizable_T_Rank_and_Tempo_Free_Stats__2[[Team]:[WAB]], 7, FALSE),7)</f>
        <v xml:space="preserve">.8674_x000D_
</v>
      </c>
      <c r="G34" s="59" t="str">
        <f>IF(LEFT(VLOOKUP($B34, _2024_Customizable_T_Rank_and_Tempo_Free_Stats__2[[Team]:[WAB]], 23, FALSE), 4)&lt;0,LEFT(VLOOKUP($B34, _2024_Customizable_T_Rank_and_Tempo_Free_Stats__2[[Team]:[WAB]], 23, FALSE), 3), LEFT(VLOOKUP($B34, _2024_Customizable_T_Rank_and_Tempo_Free_Stats__2[[Team]:[WAB]], 23, FALSE),4) )</f>
        <v>2_x000D_
2</v>
      </c>
    </row>
    <row r="35" spans="1:7" x14ac:dyDescent="0.45">
      <c r="A35" t="str">
        <f>_2024_Customizable_T_Rank_and_Tempo_Free_Stats__2[[#This Row],[Rk]]</f>
        <v>34</v>
      </c>
      <c r="B35" t="str">
        <f>TRIM(_2024_Customizable_T_Rank_and_Tempo_Free_Stats__2[[#This Row],[Team]])</f>
        <v>Clemson</v>
      </c>
      <c r="D35" t="str">
        <f>TRIM(LEFT(VLOOKUP($B35, _2024_Customizable_T_Rank_and_Tempo_Free_Stats__2[[Team]:[WAB]], 5, FALSE), 5))</f>
        <v>117.9</v>
      </c>
      <c r="E35" t="str">
        <f>LEFT(VLOOKUP($B35, _2024_Customizable_T_Rank_and_Tempo_Free_Stats__2[[Team]:[WAB]], 6, FALSE),5)</f>
        <v>100.2</v>
      </c>
      <c r="F35" t="str">
        <f>LEFT(VLOOKUP($B35, _2024_Customizable_T_Rank_and_Tempo_Free_Stats__2[[Team]:[WAB]], 7, FALSE),7)</f>
        <v xml:space="preserve">.8673_x000D_
</v>
      </c>
      <c r="G35" s="59" t="str">
        <f>IF(LEFT(VLOOKUP($B35, _2024_Customizable_T_Rank_and_Tempo_Free_Stats__2[[Team]:[WAB]], 23, FALSE), 4)&lt;0,LEFT(VLOOKUP($B35, _2024_Customizable_T_Rank_and_Tempo_Free_Stats__2[[Team]:[WAB]], 23, FALSE), 3), LEFT(VLOOKUP($B35, _2024_Customizable_T_Rank_and_Tempo_Free_Stats__2[[Team]:[WAB]], 23, FALSE),4) )</f>
        <v>1.5_x000D_</v>
      </c>
    </row>
    <row r="36" spans="1:7" x14ac:dyDescent="0.45">
      <c r="A36" t="str">
        <f>_2024_Customizable_T_Rank_and_Tempo_Free_Stats__2[[#This Row],[Rk]]</f>
        <v>35</v>
      </c>
      <c r="B36" t="str">
        <f>TRIM(_2024_Customizable_T_Rank_and_Tempo_Free_Stats__2[[#This Row],[Team]])</f>
        <v>Indiana St.</v>
      </c>
      <c r="D36" t="str">
        <f>TRIM(LEFT(VLOOKUP($B36, _2024_Customizable_T_Rank_and_Tempo_Free_Stats__2[[Team]:[WAB]], 5, FALSE), 5))</f>
        <v>120.3</v>
      </c>
      <c r="E36" t="str">
        <f>LEFT(VLOOKUP($B36, _2024_Customizable_T_Rank_and_Tempo_Free_Stats__2[[Team]:[WAB]], 6, FALSE),5)</f>
        <v>102.4</v>
      </c>
      <c r="F36" t="str">
        <f>LEFT(VLOOKUP($B36, _2024_Customizable_T_Rank_and_Tempo_Free_Stats__2[[Team]:[WAB]], 7, FALSE),7)</f>
        <v xml:space="preserve">.8649_x000D_
</v>
      </c>
      <c r="G36" s="59" t="str">
        <f>IF(LEFT(VLOOKUP($B36, _2024_Customizable_T_Rank_and_Tempo_Free_Stats__2[[Team]:[WAB]], 23, FALSE), 4)&lt;0,LEFT(VLOOKUP($B36, _2024_Customizable_T_Rank_and_Tempo_Free_Stats__2[[Team]:[WAB]], 23, FALSE), 3), LEFT(VLOOKUP($B36, _2024_Customizable_T_Rank_and_Tempo_Free_Stats__2[[Team]:[WAB]], 23, FALSE),4) )</f>
        <v>2.7_x000D_</v>
      </c>
    </row>
    <row r="37" spans="1:7" x14ac:dyDescent="0.45">
      <c r="A37" t="str">
        <f>_2024_Customizable_T_Rank_and_Tempo_Free_Stats__2[[#This Row],[Rk]]</f>
        <v>36</v>
      </c>
      <c r="B37" t="str">
        <f>TRIM(_2024_Customizable_T_Rank_and_Tempo_Free_Stats__2[[#This Row],[Team]])</f>
        <v>Utah</v>
      </c>
      <c r="D37" t="str">
        <f>TRIM(LEFT(VLOOKUP($B37, _2024_Customizable_T_Rank_and_Tempo_Free_Stats__2[[Team]:[WAB]], 5, FALSE), 5))</f>
        <v>115.3</v>
      </c>
      <c r="E37" t="str">
        <f>LEFT(VLOOKUP($B37, _2024_Customizable_T_Rank_and_Tempo_Free_Stats__2[[Team]:[WAB]], 6, FALSE),5)</f>
        <v>98.6_x000D_</v>
      </c>
      <c r="F37" t="str">
        <f>LEFT(VLOOKUP($B37, _2024_Customizable_T_Rank_and_Tempo_Free_Stats__2[[Team]:[WAB]], 7, FALSE),7)</f>
        <v xml:space="preserve">.8578_x000D_
</v>
      </c>
      <c r="G37" s="59" t="str">
        <f>IF(LEFT(VLOOKUP($B37, _2024_Customizable_T_Rank_and_Tempo_Free_Stats__2[[Team]:[WAB]], 23, FALSE), 4)&lt;0,LEFT(VLOOKUP($B37, _2024_Customizable_T_Rank_and_Tempo_Free_Stats__2[[Team]:[WAB]], 23, FALSE), 3), LEFT(VLOOKUP($B37, _2024_Customizable_T_Rank_and_Tempo_Free_Stats__2[[Team]:[WAB]], 23, FALSE),4) )</f>
        <v>1.1_x000D_</v>
      </c>
    </row>
    <row r="38" spans="1:7" x14ac:dyDescent="0.45">
      <c r="A38" t="str">
        <f>_2024_Customizable_T_Rank_and_Tempo_Free_Stats__2[[#This Row],[Rk]]</f>
        <v>37</v>
      </c>
      <c r="B38" t="str">
        <f>TRIM(_2024_Customizable_T_Rank_and_Tempo_Free_Stats__2[[#This Row],[Team]])</f>
        <v>Northwestern</v>
      </c>
      <c r="D38" t="str">
        <f>TRIM(LEFT(VLOOKUP($B38, _2024_Customizable_T_Rank_and_Tempo_Free_Stats__2[[Team]:[WAB]], 5, FALSE), 5))</f>
        <v>118.1</v>
      </c>
      <c r="E38" t="str">
        <f>LEFT(VLOOKUP($B38, _2024_Customizable_T_Rank_and_Tempo_Free_Stats__2[[Team]:[WAB]], 6, FALSE),5)</f>
        <v>101.4</v>
      </c>
      <c r="F38" t="str">
        <f>LEFT(VLOOKUP($B38, _2024_Customizable_T_Rank_and_Tempo_Free_Stats__2[[Team]:[WAB]], 7, FALSE),7)</f>
        <v xml:space="preserve">.8523_x000D_
</v>
      </c>
      <c r="G38" s="59" t="str">
        <f>IF(LEFT(VLOOKUP($B38, _2024_Customizable_T_Rank_and_Tempo_Free_Stats__2[[Team]:[WAB]], 23, FALSE), 4)&lt;0,LEFT(VLOOKUP($B38, _2024_Customizable_T_Rank_and_Tempo_Free_Stats__2[[Team]:[WAB]], 23, FALSE), 3), LEFT(VLOOKUP($B38, _2024_Customizable_T_Rank_and_Tempo_Free_Stats__2[[Team]:[WAB]], 23, FALSE),4) )</f>
        <v>1.9_x000D_</v>
      </c>
    </row>
    <row r="39" spans="1:7" x14ac:dyDescent="0.45">
      <c r="A39" t="str">
        <f>_2024_Customizable_T_Rank_and_Tempo_Free_Stats__2[[#This Row],[Rk]]</f>
        <v>38</v>
      </c>
      <c r="B39" t="str">
        <f>TRIM(_2024_Customizable_T_Rank_and_Tempo_Free_Stats__2[[#This Row],[Team]])</f>
        <v>Utah St.</v>
      </c>
      <c r="D39" t="str">
        <f>TRIM(LEFT(VLOOKUP($B39, _2024_Customizable_T_Rank_and_Tempo_Free_Stats__2[[Team]:[WAB]], 5, FALSE), 5))</f>
        <v>114.3</v>
      </c>
      <c r="E39" t="str">
        <f>LEFT(VLOOKUP($B39, _2024_Customizable_T_Rank_and_Tempo_Free_Stats__2[[Team]:[WAB]], 6, FALSE),5)</f>
        <v>98.4_x000D_</v>
      </c>
      <c r="F39" t="str">
        <f>LEFT(VLOOKUP($B39, _2024_Customizable_T_Rank_and_Tempo_Free_Stats__2[[Team]:[WAB]], 7, FALSE),7)</f>
        <v xml:space="preserve">.8481_x000D_
</v>
      </c>
      <c r="G39" s="59" t="str">
        <f>IF(LEFT(VLOOKUP($B39, _2024_Customizable_T_Rank_and_Tempo_Free_Stats__2[[Team]:[WAB]], 23, FALSE), 4)&lt;0,LEFT(VLOOKUP($B39, _2024_Customizable_T_Rank_and_Tempo_Free_Stats__2[[Team]:[WAB]], 23, FALSE), 3), LEFT(VLOOKUP($B39, _2024_Customizable_T_Rank_and_Tempo_Free_Stats__2[[Team]:[WAB]], 23, FALSE),4) )</f>
        <v>3.3_x000D_</v>
      </c>
    </row>
    <row r="40" spans="1:7" x14ac:dyDescent="0.45">
      <c r="A40" t="str">
        <f>_2024_Customizable_T_Rank_and_Tempo_Free_Stats__2[[#This Row],[Rk]]</f>
        <v>39</v>
      </c>
      <c r="B40" t="str">
        <f>TRIM(_2024_Customizable_T_Rank_and_Tempo_Free_Stats__2[[#This Row],[Team]])</f>
        <v>Boise St.</v>
      </c>
      <c r="D40" t="str">
        <f>TRIM(LEFT(VLOOKUP($B40, _2024_Customizable_T_Rank_and_Tempo_Free_Stats__2[[Team]:[WAB]], 5, FALSE), 5))</f>
        <v>111.4</v>
      </c>
      <c r="E40" t="str">
        <f>LEFT(VLOOKUP($B40, _2024_Customizable_T_Rank_and_Tempo_Free_Stats__2[[Team]:[WAB]], 6, FALSE),5)</f>
        <v>96.0_x000D_</v>
      </c>
      <c r="F40" t="str">
        <f>LEFT(VLOOKUP($B40, _2024_Customizable_T_Rank_and_Tempo_Free_Stats__2[[Team]:[WAB]], 7, FALSE),7)</f>
        <v xml:space="preserve">.8464_x000D_
</v>
      </c>
      <c r="G40" s="59" t="str">
        <f>IF(LEFT(VLOOKUP($B40, _2024_Customizable_T_Rank_and_Tempo_Free_Stats__2[[Team]:[WAB]], 23, FALSE), 4)&lt;0,LEFT(VLOOKUP($B40, _2024_Customizable_T_Rank_and_Tempo_Free_Stats__2[[Team]:[WAB]], 23, FALSE), 3), LEFT(VLOOKUP($B40, _2024_Customizable_T_Rank_and_Tempo_Free_Stats__2[[Team]:[WAB]], 23, FALSE),4) )</f>
        <v>1.1_x000D_</v>
      </c>
    </row>
    <row r="41" spans="1:7" x14ac:dyDescent="0.45">
      <c r="A41" t="str">
        <f>_2024_Customizable_T_Rank_and_Tempo_Free_Stats__2[[#This Row],[Rk]]</f>
        <v>40</v>
      </c>
      <c r="B41" t="str">
        <f>TRIM(_2024_Customizable_T_Rank_and_Tempo_Free_Stats__2[[#This Row],[Team]])</f>
        <v>South Carolina</v>
      </c>
      <c r="D41" t="str">
        <f>TRIM(LEFT(VLOOKUP($B41, _2024_Customizable_T_Rank_and_Tempo_Free_Stats__2[[Team]:[WAB]], 5, FALSE), 5))</f>
        <v>113.0</v>
      </c>
      <c r="E41" t="str">
        <f>LEFT(VLOOKUP($B41, _2024_Customizable_T_Rank_and_Tempo_Free_Stats__2[[Team]:[WAB]], 6, FALSE),5)</f>
        <v>97.8_x000D_</v>
      </c>
      <c r="F41" t="str">
        <f>LEFT(VLOOKUP($B41, _2024_Customizable_T_Rank_and_Tempo_Free_Stats__2[[Team]:[WAB]], 7, FALSE),7)</f>
        <v xml:space="preserve">.8405_x000D_
</v>
      </c>
      <c r="G41" s="59" t="str">
        <f>IF(LEFT(VLOOKUP($B41, _2024_Customizable_T_Rank_and_Tempo_Free_Stats__2[[Team]:[WAB]], 23, FALSE), 4)&lt;0,LEFT(VLOOKUP($B41, _2024_Customizable_T_Rank_and_Tempo_Free_Stats__2[[Team]:[WAB]], 23, FALSE), 3), LEFT(VLOOKUP($B41, _2024_Customizable_T_Rank_and_Tempo_Free_Stats__2[[Team]:[WAB]], 23, FALSE),4) )</f>
        <v>3.1_x000D_</v>
      </c>
    </row>
    <row r="42" spans="1:7" x14ac:dyDescent="0.45">
      <c r="A42" t="str">
        <f>_2024_Customizable_T_Rank_and_Tempo_Free_Stats__2[[#This Row],[Rk]]</f>
        <v>41</v>
      </c>
      <c r="B42" t="str">
        <f>TRIM(_2024_Customizable_T_Rank_and_Tempo_Free_Stats__2[[#This Row],[Team]])</f>
        <v>Xavier</v>
      </c>
      <c r="D42" t="str">
        <f>TRIM(LEFT(VLOOKUP($B42, _2024_Customizable_T_Rank_and_Tempo_Free_Stats__2[[Team]:[WAB]], 5, FALSE), 5))</f>
        <v>114.1</v>
      </c>
      <c r="E42" t="str">
        <f>LEFT(VLOOKUP($B42, _2024_Customizable_T_Rank_and_Tempo_Free_Stats__2[[Team]:[WAB]], 6, FALSE),5)</f>
        <v>98.8_x000D_</v>
      </c>
      <c r="F42" t="str">
        <f>LEFT(VLOOKUP($B42, _2024_Customizable_T_Rank_and_Tempo_Free_Stats__2[[Team]:[WAB]], 7, FALSE),7)</f>
        <v xml:space="preserve">.8395_x000D_
</v>
      </c>
      <c r="G42" s="59" t="str">
        <f>IF(LEFT(VLOOKUP($B42, _2024_Customizable_T_Rank_and_Tempo_Free_Stats__2[[Team]:[WAB]], 23, FALSE), 4)&lt;0,LEFT(VLOOKUP($B42, _2024_Customizable_T_Rank_and_Tempo_Free_Stats__2[[Team]:[WAB]], 23, FALSE), 3), LEFT(VLOOKUP($B42, _2024_Customizable_T_Rank_and_Tempo_Free_Stats__2[[Team]:[WAB]], 23, FALSE),4) )</f>
        <v>-0.6</v>
      </c>
    </row>
    <row r="43" spans="1:7" x14ac:dyDescent="0.45">
      <c r="A43" t="str">
        <f>_2024_Customizable_T_Rank_and_Tempo_Free_Stats__2[[#This Row],[Rk]]</f>
        <v>42</v>
      </c>
      <c r="B43" t="str">
        <f>TRIM(_2024_Customizable_T_Rank_and_Tempo_Free_Stats__2[[#This Row],[Team]])</f>
        <v>Washington St.</v>
      </c>
      <c r="D43" t="str">
        <f>TRIM(LEFT(VLOOKUP($B43, _2024_Customizable_T_Rank_and_Tempo_Free_Stats__2[[Team]:[WAB]], 5, FALSE), 5))</f>
        <v>112.6</v>
      </c>
      <c r="E43" t="str">
        <f>LEFT(VLOOKUP($B43, _2024_Customizable_T_Rank_and_Tempo_Free_Stats__2[[Team]:[WAB]], 6, FALSE),5)</f>
        <v>97.7_x000D_</v>
      </c>
      <c r="F43" t="str">
        <f>LEFT(VLOOKUP($B43, _2024_Customizable_T_Rank_and_Tempo_Free_Stats__2[[Team]:[WAB]], 7, FALSE),7)</f>
        <v xml:space="preserve">.8374_x000D_
</v>
      </c>
      <c r="G43" s="59" t="str">
        <f>IF(LEFT(VLOOKUP($B43, _2024_Customizable_T_Rank_and_Tempo_Free_Stats__2[[Team]:[WAB]], 23, FALSE), 4)&lt;0,LEFT(VLOOKUP($B43, _2024_Customizable_T_Rank_and_Tempo_Free_Stats__2[[Team]:[WAB]], 23, FALSE), 3), LEFT(VLOOKUP($B43, _2024_Customizable_T_Rank_and_Tempo_Free_Stats__2[[Team]:[WAB]], 23, FALSE),4) )</f>
        <v>0.5_x000D_</v>
      </c>
    </row>
    <row r="44" spans="1:7" x14ac:dyDescent="0.45">
      <c r="A44" t="str">
        <f>_2024_Customizable_T_Rank_and_Tempo_Free_Stats__2[[#This Row],[Rk]]</f>
        <v>43</v>
      </c>
      <c r="B44" t="str">
        <f>TRIM(_2024_Customizable_T_Rank_and_Tempo_Free_Stats__2[[#This Row],[Team]])</f>
        <v>Colorado St.</v>
      </c>
      <c r="D44" t="str">
        <f>TRIM(LEFT(VLOOKUP($B44, _2024_Customizable_T_Rank_and_Tempo_Free_Stats__2[[Team]:[WAB]], 5, FALSE), 5))</f>
        <v>116.2</v>
      </c>
      <c r="E44" t="str">
        <f>LEFT(VLOOKUP($B44, _2024_Customizable_T_Rank_and_Tempo_Free_Stats__2[[Team]:[WAB]], 6, FALSE),5)</f>
        <v>100.8</v>
      </c>
      <c r="F44" t="str">
        <f>LEFT(VLOOKUP($B44, _2024_Customizable_T_Rank_and_Tempo_Free_Stats__2[[Team]:[WAB]], 7, FALSE),7)</f>
        <v xml:space="preserve">.8372_x000D_
</v>
      </c>
      <c r="G44" s="59" t="str">
        <f>IF(LEFT(VLOOKUP($B44, _2024_Customizable_T_Rank_and_Tempo_Free_Stats__2[[Team]:[WAB]], 23, FALSE), 4)&lt;0,LEFT(VLOOKUP($B44, _2024_Customizable_T_Rank_and_Tempo_Free_Stats__2[[Team]:[WAB]], 23, FALSE), 3), LEFT(VLOOKUP($B44, _2024_Customizable_T_Rank_and_Tempo_Free_Stats__2[[Team]:[WAB]], 23, FALSE),4) )</f>
        <v>1.8_x000D_</v>
      </c>
    </row>
    <row r="45" spans="1:7" x14ac:dyDescent="0.45">
      <c r="A45" t="str">
        <f>_2024_Customizable_T_Rank_and_Tempo_Free_Stats__2[[#This Row],[Rk]]</f>
        <v>44</v>
      </c>
      <c r="B45" t="str">
        <f>TRIM(_2024_Customizable_T_Rank_and_Tempo_Free_Stats__2[[#This Row],[Team]])</f>
        <v>Cincinnati</v>
      </c>
      <c r="D45" t="str">
        <f>TRIM(LEFT(VLOOKUP($B45, _2024_Customizable_T_Rank_and_Tempo_Free_Stats__2[[Team]:[WAB]], 5, FALSE), 5))</f>
        <v>109.9</v>
      </c>
      <c r="E45" t="str">
        <f>LEFT(VLOOKUP($B45, _2024_Customizable_T_Rank_and_Tempo_Free_Stats__2[[Team]:[WAB]], 6, FALSE),5)</f>
        <v>95.3_x000D_</v>
      </c>
      <c r="F45" t="str">
        <f>LEFT(VLOOKUP($B45, _2024_Customizable_T_Rank_and_Tempo_Free_Stats__2[[Team]:[WAB]], 7, FALSE),7)</f>
        <v xml:space="preserve">.8369_x000D_
</v>
      </c>
      <c r="G45" s="59" t="str">
        <f>IF(LEFT(VLOOKUP($B45, _2024_Customizable_T_Rank_and_Tempo_Free_Stats__2[[Team]:[WAB]], 23, FALSE), 4)&lt;0,LEFT(VLOOKUP($B45, _2024_Customizable_T_Rank_and_Tempo_Free_Stats__2[[Team]:[WAB]], 23, FALSE), 3), LEFT(VLOOKUP($B45, _2024_Customizable_T_Rank_and_Tempo_Free_Stats__2[[Team]:[WAB]], 23, FALSE),4) )</f>
        <v>-0.4</v>
      </c>
    </row>
    <row r="46" spans="1:7" x14ac:dyDescent="0.45">
      <c r="A46" t="str">
        <f>_2024_Customizable_T_Rank_and_Tempo_Free_Stats__2[[#This Row],[Rk]]</f>
        <v>45</v>
      </c>
      <c r="B46" t="str">
        <f>TRIM(_2024_Customizable_T_Rank_and_Tempo_Free_Stats__2[[#This Row],[Team]])</f>
        <v>Providence</v>
      </c>
      <c r="D46" t="str">
        <f>TRIM(LEFT(VLOOKUP($B46, _2024_Customizable_T_Rank_and_Tempo_Free_Stats__2[[Team]:[WAB]], 5, FALSE), 5))</f>
        <v>107.1</v>
      </c>
      <c r="E46" t="str">
        <f>LEFT(VLOOKUP($B46, _2024_Customizable_T_Rank_and_Tempo_Free_Stats__2[[Team]:[WAB]], 6, FALSE),5)</f>
        <v>93.1_x000D_</v>
      </c>
      <c r="F46" t="str">
        <f>LEFT(VLOOKUP($B46, _2024_Customizable_T_Rank_and_Tempo_Free_Stats__2[[Team]:[WAB]], 7, FALSE),7)</f>
        <v xml:space="preserve">.8338_x000D_
</v>
      </c>
      <c r="G46" s="59" t="str">
        <f>IF(LEFT(VLOOKUP($B46, _2024_Customizable_T_Rank_and_Tempo_Free_Stats__2[[Team]:[WAB]], 23, FALSE), 4)&lt;0,LEFT(VLOOKUP($B46, _2024_Customizable_T_Rank_and_Tempo_Free_Stats__2[[Team]:[WAB]], 23, FALSE), 3), LEFT(VLOOKUP($B46, _2024_Customizable_T_Rank_and_Tempo_Free_Stats__2[[Team]:[WAB]], 23, FALSE),4) )</f>
        <v>0.2_x000D_</v>
      </c>
    </row>
    <row r="47" spans="1:7" x14ac:dyDescent="0.45">
      <c r="A47" t="str">
        <f>_2024_Customizable_T_Rank_and_Tempo_Free_Stats__2[[#This Row],[Rk]]</f>
        <v>46</v>
      </c>
      <c r="B47" t="str">
        <f>TRIM(_2024_Customizable_T_Rank_and_Tempo_Free_Stats__2[[#This Row],[Team]])</f>
        <v>Wake Forest</v>
      </c>
      <c r="D47" t="str">
        <f>TRIM(LEFT(VLOOKUP($B47, _2024_Customizable_T_Rank_and_Tempo_Free_Stats__2[[Team]:[WAB]], 5, FALSE), 5))</f>
        <v>115.2</v>
      </c>
      <c r="E47" t="str">
        <f>LEFT(VLOOKUP($B47, _2024_Customizable_T_Rank_and_Tempo_Free_Stats__2[[Team]:[WAB]], 6, FALSE),5)</f>
        <v>100.1</v>
      </c>
      <c r="F47" t="str">
        <f>LEFT(VLOOKUP($B47, _2024_Customizable_T_Rank_and_Tempo_Free_Stats__2[[Team]:[WAB]], 7, FALSE),7)</f>
        <v xml:space="preserve">.8332_x000D_
</v>
      </c>
      <c r="G47" s="59" t="str">
        <f>IF(LEFT(VLOOKUP($B47, _2024_Customizable_T_Rank_and_Tempo_Free_Stats__2[[Team]:[WAB]], 23, FALSE), 4)&lt;0,LEFT(VLOOKUP($B47, _2024_Customizable_T_Rank_and_Tempo_Free_Stats__2[[Team]:[WAB]], 23, FALSE), 3), LEFT(VLOOKUP($B47, _2024_Customizable_T_Rank_and_Tempo_Free_Stats__2[[Team]:[WAB]], 23, FALSE),4) )</f>
        <v>-0.6</v>
      </c>
    </row>
    <row r="48" spans="1:7" x14ac:dyDescent="0.45">
      <c r="A48" t="str">
        <f>_2024_Customizable_T_Rank_and_Tempo_Free_Stats__2[[#This Row],[Rk]]</f>
        <v>47</v>
      </c>
      <c r="B48" t="str">
        <f>TRIM(_2024_Customizable_T_Rank_and_Tempo_Free_Stats__2[[#This Row],[Team]])</f>
        <v>Mississippi</v>
      </c>
      <c r="D48" t="str">
        <f>TRIM(LEFT(VLOOKUP($B48, _2024_Customizable_T_Rank_and_Tempo_Free_Stats__2[[Team]:[WAB]], 5, FALSE), 5))</f>
        <v>117.4</v>
      </c>
      <c r="E48" t="str">
        <f>LEFT(VLOOKUP($B48, _2024_Customizable_T_Rank_and_Tempo_Free_Stats__2[[Team]:[WAB]], 6, FALSE),5)</f>
        <v>102.2</v>
      </c>
      <c r="F48" t="str">
        <f>LEFT(VLOOKUP($B48, _2024_Customizable_T_Rank_and_Tempo_Free_Stats__2[[Team]:[WAB]], 7, FALSE),7)</f>
        <v xml:space="preserve">.8317_x000D_
</v>
      </c>
      <c r="G48" s="59" t="str">
        <f>IF(LEFT(VLOOKUP($B48, _2024_Customizable_T_Rank_and_Tempo_Free_Stats__2[[Team]:[WAB]], 23, FALSE), 4)&lt;0,LEFT(VLOOKUP($B48, _2024_Customizable_T_Rank_and_Tempo_Free_Stats__2[[Team]:[WAB]], 23, FALSE), 3), LEFT(VLOOKUP($B48, _2024_Customizable_T_Rank_and_Tempo_Free_Stats__2[[Team]:[WAB]], 23, FALSE),4) )</f>
        <v>3.1_x000D_</v>
      </c>
    </row>
    <row r="49" spans="1:7" x14ac:dyDescent="0.45">
      <c r="A49" t="str">
        <f>_2024_Customizable_T_Rank_and_Tempo_Free_Stats__2[[#This Row],[Rk]]</f>
        <v>48</v>
      </c>
      <c r="B49" t="str">
        <f>TRIM(_2024_Customizable_T_Rank_and_Tempo_Free_Stats__2[[#This Row],[Team]])</f>
        <v>Butler</v>
      </c>
      <c r="D49" t="str">
        <f>TRIM(LEFT(VLOOKUP($B49, _2024_Customizable_T_Rank_and_Tempo_Free_Stats__2[[Team]:[WAB]], 5, FALSE), 5))</f>
        <v>116.6</v>
      </c>
      <c r="E49" t="str">
        <f>LEFT(VLOOKUP($B49, _2024_Customizable_T_Rank_and_Tempo_Free_Stats__2[[Team]:[WAB]], 6, FALSE),5)</f>
        <v>101.6</v>
      </c>
      <c r="F49" t="str">
        <f>LEFT(VLOOKUP($B49, _2024_Customizable_T_Rank_and_Tempo_Free_Stats__2[[Team]:[WAB]], 7, FALSE),7)</f>
        <v xml:space="preserve">.8296_x000D_
</v>
      </c>
      <c r="G49" s="59" t="str">
        <f>IF(LEFT(VLOOKUP($B49, _2024_Customizable_T_Rank_and_Tempo_Free_Stats__2[[Team]:[WAB]], 23, FALSE), 4)&lt;0,LEFT(VLOOKUP($B49, _2024_Customizable_T_Rank_and_Tempo_Free_Stats__2[[Team]:[WAB]], 23, FALSE), 3), LEFT(VLOOKUP($B49, _2024_Customizable_T_Rank_and_Tempo_Free_Stats__2[[Team]:[WAB]], 23, FALSE),4) )</f>
        <v>1.2_x000D_</v>
      </c>
    </row>
    <row r="50" spans="1:7" x14ac:dyDescent="0.45">
      <c r="A50" t="str">
        <f>_2024_Customizable_T_Rank_and_Tempo_Free_Stats__2[[#This Row],[Rk]]</f>
        <v>49</v>
      </c>
      <c r="B50" t="str">
        <f>TRIM(_2024_Customizable_T_Rank_and_Tempo_Free_Stats__2[[#This Row],[Team]])</f>
        <v>Villanova</v>
      </c>
      <c r="D50" t="str">
        <f>TRIM(LEFT(VLOOKUP($B50, _2024_Customizable_T_Rank_and_Tempo_Free_Stats__2[[Team]:[WAB]], 5, FALSE), 5))</f>
        <v>112.4</v>
      </c>
      <c r="E50" t="str">
        <f>LEFT(VLOOKUP($B50, _2024_Customizable_T_Rank_and_Tempo_Free_Stats__2[[Team]:[WAB]], 6, FALSE),5)</f>
        <v>97.9_x000D_</v>
      </c>
      <c r="F50" t="str">
        <f>LEFT(VLOOKUP($B50, _2024_Customizable_T_Rank_and_Tempo_Free_Stats__2[[Team]:[WAB]], 7, FALSE),7)</f>
        <v xml:space="preserve">.8294_x000D_
</v>
      </c>
      <c r="G50" s="59" t="str">
        <f>IF(LEFT(VLOOKUP($B50, _2024_Customizable_T_Rank_and_Tempo_Free_Stats__2[[Team]:[WAB]], 23, FALSE), 4)&lt;0,LEFT(VLOOKUP($B50, _2024_Customizable_T_Rank_and_Tempo_Free_Stats__2[[Team]:[WAB]], 23, FALSE), 3), LEFT(VLOOKUP($B50, _2024_Customizable_T_Rank_and_Tempo_Free_Stats__2[[Team]:[WAB]], 23, FALSE),4) )</f>
        <v>-1.5</v>
      </c>
    </row>
    <row r="51" spans="1:7" x14ac:dyDescent="0.45">
      <c r="A51" t="str">
        <f>_2024_Customizable_T_Rank_and_Tempo_Free_Stats__2[[#This Row],[Rk]]</f>
        <v>50</v>
      </c>
      <c r="B51" t="str">
        <f>TRIM(_2024_Customizable_T_Rank_and_Tempo_Free_Stats__2[[#This Row],[Team]])</f>
        <v>Nebraska</v>
      </c>
      <c r="D51" t="str">
        <f>TRIM(LEFT(VLOOKUP($B51, _2024_Customizable_T_Rank_and_Tempo_Free_Stats__2[[Team]:[WAB]], 5, FALSE), 5))</f>
        <v>116.0</v>
      </c>
      <c r="E51" t="str">
        <f>LEFT(VLOOKUP($B51, _2024_Customizable_T_Rank_and_Tempo_Free_Stats__2[[Team]:[WAB]], 6, FALSE),5)</f>
        <v>101.4</v>
      </c>
      <c r="F51" t="str">
        <f>LEFT(VLOOKUP($B51, _2024_Customizable_T_Rank_and_Tempo_Free_Stats__2[[Team]:[WAB]], 7, FALSE),7)</f>
        <v xml:space="preserve">.8255_x000D_
</v>
      </c>
      <c r="G51" s="59" t="str">
        <f>IF(LEFT(VLOOKUP($B51, _2024_Customizable_T_Rank_and_Tempo_Free_Stats__2[[Team]:[WAB]], 23, FALSE), 4)&lt;0,LEFT(VLOOKUP($B51, _2024_Customizable_T_Rank_and_Tempo_Free_Stats__2[[Team]:[WAB]], 23, FALSE), 3), LEFT(VLOOKUP($B51, _2024_Customizable_T_Rank_and_Tempo_Free_Stats__2[[Team]:[WAB]], 23, FALSE),4) )</f>
        <v>1.4_x000D_</v>
      </c>
    </row>
    <row r="52" spans="1:7" x14ac:dyDescent="0.45">
      <c r="A52" t="str">
        <f>_2024_Customizable_T_Rank_and_Tempo_Free_Stats__2[[#This Row],[Rk]]</f>
        <v>51</v>
      </c>
      <c r="B52" t="str">
        <f>TRIM(_2024_Customizable_T_Rank_and_Tempo_Free_Stats__2[[#This Row],[Team]])</f>
        <v>Ohio St.</v>
      </c>
      <c r="D52" t="str">
        <f>TRIM(LEFT(VLOOKUP($B52, _2024_Customizable_T_Rank_and_Tempo_Free_Stats__2[[Team]:[WAB]], 5, FALSE), 5))</f>
        <v>116.5</v>
      </c>
      <c r="E52" t="str">
        <f>LEFT(VLOOKUP($B52, _2024_Customizable_T_Rank_and_Tempo_Free_Stats__2[[Team]:[WAB]], 6, FALSE),5)</f>
        <v>101.8</v>
      </c>
      <c r="F52" t="str">
        <f>LEFT(VLOOKUP($B52, _2024_Customizable_T_Rank_and_Tempo_Free_Stats__2[[Team]:[WAB]], 7, FALSE),7)</f>
        <v xml:space="preserve">.8247_x000D_
</v>
      </c>
      <c r="G52" s="59" t="str">
        <f>IF(LEFT(VLOOKUP($B52, _2024_Customizable_T_Rank_and_Tempo_Free_Stats__2[[Team]:[WAB]], 23, FALSE), 4)&lt;0,LEFT(VLOOKUP($B52, _2024_Customizable_T_Rank_and_Tempo_Free_Stats__2[[Team]:[WAB]], 23, FALSE), 3), LEFT(VLOOKUP($B52, _2024_Customizable_T_Rank_and_Tempo_Free_Stats__2[[Team]:[WAB]], 23, FALSE),4) )</f>
        <v>-1.7</v>
      </c>
    </row>
    <row r="53" spans="1:7" x14ac:dyDescent="0.45">
      <c r="A53" t="str">
        <f>_2024_Customizable_T_Rank_and_Tempo_Free_Stats__2[[#This Row],[Rk]]</f>
        <v>52</v>
      </c>
      <c r="B53" t="str">
        <f>TRIM(_2024_Customizable_T_Rank_and_Tempo_Free_Stats__2[[#This Row],[Team]])</f>
        <v>Florida Atlantic</v>
      </c>
      <c r="D53" t="str">
        <f>TRIM(LEFT(VLOOKUP($B53, _2024_Customizable_T_Rank_and_Tempo_Free_Stats__2[[Team]:[WAB]], 5, FALSE), 5))</f>
        <v>117.4</v>
      </c>
      <c r="E53" t="str">
        <f>LEFT(VLOOKUP($B53, _2024_Customizable_T_Rank_and_Tempo_Free_Stats__2[[Team]:[WAB]], 6, FALSE),5)</f>
        <v>102.6</v>
      </c>
      <c r="F53" t="str">
        <f>LEFT(VLOOKUP($B53, _2024_Customizable_T_Rank_and_Tempo_Free_Stats__2[[Team]:[WAB]], 7, FALSE),7)</f>
        <v xml:space="preserve">.8246_x000D_
</v>
      </c>
      <c r="G53" s="59" t="str">
        <f>IF(LEFT(VLOOKUP($B53, _2024_Customizable_T_Rank_and_Tempo_Free_Stats__2[[Team]:[WAB]], 23, FALSE), 4)&lt;0,LEFT(VLOOKUP($B53, _2024_Customizable_T_Rank_and_Tempo_Free_Stats__2[[Team]:[WAB]], 23, FALSE), 3), LEFT(VLOOKUP($B53, _2024_Customizable_T_Rank_and_Tempo_Free_Stats__2[[Team]:[WAB]], 23, FALSE),4) )</f>
        <v>2.1_x000D_</v>
      </c>
    </row>
    <row r="54" spans="1:7" x14ac:dyDescent="0.45">
      <c r="A54" t="str">
        <f>_2024_Customizable_T_Rank_and_Tempo_Free_Stats__2[[#This Row],[Rk]]</f>
        <v>53</v>
      </c>
      <c r="B54" t="str">
        <f>TRIM(_2024_Customizable_T_Rank_and_Tempo_Free_Stats__2[[#This Row],[Team]])</f>
        <v>Bradley</v>
      </c>
      <c r="D54" t="str">
        <f>TRIM(LEFT(VLOOKUP($B54, _2024_Customizable_T_Rank_and_Tempo_Free_Stats__2[[Team]:[WAB]], 5, FALSE), 5))</f>
        <v>114.9</v>
      </c>
      <c r="E54" t="str">
        <f>LEFT(VLOOKUP($B54, _2024_Customizable_T_Rank_and_Tempo_Free_Stats__2[[Team]:[WAB]], 6, FALSE),5)</f>
        <v>100.5</v>
      </c>
      <c r="F54" t="str">
        <f>LEFT(VLOOKUP($B54, _2024_Customizable_T_Rank_and_Tempo_Free_Stats__2[[Team]:[WAB]], 7, FALSE),7)</f>
        <v xml:space="preserve">.8240_x000D_
</v>
      </c>
      <c r="G54" s="59" t="str">
        <f>IF(LEFT(VLOOKUP($B54, _2024_Customizable_T_Rank_and_Tempo_Free_Stats__2[[Team]:[WAB]], 23, FALSE), 4)&lt;0,LEFT(VLOOKUP($B54, _2024_Customizable_T_Rank_and_Tempo_Free_Stats__2[[Team]:[WAB]], 23, FALSE), 3), LEFT(VLOOKUP($B54, _2024_Customizable_T_Rank_and_Tempo_Free_Stats__2[[Team]:[WAB]], 23, FALSE),4) )</f>
        <v xml:space="preserve">-1_x000D_
</v>
      </c>
    </row>
    <row r="55" spans="1:7" x14ac:dyDescent="0.45">
      <c r="A55" t="str">
        <f>_2024_Customizable_T_Rank_and_Tempo_Free_Stats__2[[#This Row],[Rk]]</f>
        <v>54</v>
      </c>
      <c r="B55" t="str">
        <f>TRIM(_2024_Customizable_T_Rank_and_Tempo_Free_Stats__2[[#This Row],[Team]])</f>
        <v>Seton Hall</v>
      </c>
      <c r="D55" t="str">
        <f>TRIM(LEFT(VLOOKUP($B55, _2024_Customizable_T_Rank_and_Tempo_Free_Stats__2[[Team]:[WAB]], 5, FALSE), 5))</f>
        <v>112.8</v>
      </c>
      <c r="E55" t="str">
        <f>LEFT(VLOOKUP($B55, _2024_Customizable_T_Rank_and_Tempo_Free_Stats__2[[Team]:[WAB]], 6, FALSE),5)</f>
        <v>98.7_x000D_</v>
      </c>
      <c r="F55" t="str">
        <f>LEFT(VLOOKUP($B55, _2024_Customizable_T_Rank_and_Tempo_Free_Stats__2[[Team]:[WAB]], 7, FALSE),7)</f>
        <v xml:space="preserve">.8234_x000D_
</v>
      </c>
      <c r="G55" s="59" t="str">
        <f>IF(LEFT(VLOOKUP($B55, _2024_Customizable_T_Rank_and_Tempo_Free_Stats__2[[Team]:[WAB]], 23, FALSE), 4)&lt;0,LEFT(VLOOKUP($B55, _2024_Customizable_T_Rank_and_Tempo_Free_Stats__2[[Team]:[WAB]], 23, FALSE), 3), LEFT(VLOOKUP($B55, _2024_Customizable_T_Rank_and_Tempo_Free_Stats__2[[Team]:[WAB]], 23, FALSE),4) )</f>
        <v>-0.1</v>
      </c>
    </row>
    <row r="56" spans="1:7" x14ac:dyDescent="0.45">
      <c r="A56" t="str">
        <f>_2024_Customizable_T_Rank_and_Tempo_Free_Stats__2[[#This Row],[Rk]]</f>
        <v>55</v>
      </c>
      <c r="B56" t="str">
        <f>TRIM(_2024_Customizable_T_Rank_and_Tempo_Free_Stats__2[[#This Row],[Team]])</f>
        <v>Miami FL</v>
      </c>
      <c r="D56" t="str">
        <f>TRIM(LEFT(VLOOKUP($B56, _2024_Customizable_T_Rank_and_Tempo_Free_Stats__2[[Team]:[WAB]], 5, FALSE), 5))</f>
        <v>115.4</v>
      </c>
      <c r="E56" t="str">
        <f>LEFT(VLOOKUP($B56, _2024_Customizable_T_Rank_and_Tempo_Free_Stats__2[[Team]:[WAB]], 6, FALSE),5)</f>
        <v>101.0</v>
      </c>
      <c r="F56" t="str">
        <f>LEFT(VLOOKUP($B56, _2024_Customizable_T_Rank_and_Tempo_Free_Stats__2[[Team]:[WAB]], 7, FALSE),7)</f>
        <v xml:space="preserve">.8227_x000D_
</v>
      </c>
      <c r="G56" s="59" t="str">
        <f>IF(LEFT(VLOOKUP($B56, _2024_Customizable_T_Rank_and_Tempo_Free_Stats__2[[Team]:[WAB]], 23, FALSE), 4)&lt;0,LEFT(VLOOKUP($B56, _2024_Customizable_T_Rank_and_Tempo_Free_Stats__2[[Team]:[WAB]], 23, FALSE), 3), LEFT(VLOOKUP($B56, _2024_Customizable_T_Rank_and_Tempo_Free_Stats__2[[Team]:[WAB]], 23, FALSE),4) )</f>
        <v>-0.6</v>
      </c>
    </row>
    <row r="57" spans="1:7" x14ac:dyDescent="0.45">
      <c r="A57" t="str">
        <f>_2024_Customizable_T_Rank_and_Tempo_Free_Stats__2[[#This Row],[Rk]]</f>
        <v>56</v>
      </c>
      <c r="B57" t="str">
        <f>TRIM(_2024_Customizable_T_Rank_and_Tempo_Free_Stats__2[[#This Row],[Team]])</f>
        <v>Nevada</v>
      </c>
      <c r="D57" t="str">
        <f>TRIM(LEFT(VLOOKUP($B57, _2024_Customizable_T_Rank_and_Tempo_Free_Stats__2[[Team]:[WAB]], 5, FALSE), 5))</f>
        <v>111.8</v>
      </c>
      <c r="E57" t="str">
        <f>LEFT(VLOOKUP($B57, _2024_Customizable_T_Rank_and_Tempo_Free_Stats__2[[Team]:[WAB]], 6, FALSE),5)</f>
        <v>97.9_x000D_</v>
      </c>
      <c r="F57" t="str">
        <f>LEFT(VLOOKUP($B57, _2024_Customizable_T_Rank_and_Tempo_Free_Stats__2[[Team]:[WAB]], 7, FALSE),7)</f>
        <v xml:space="preserve">.8207_x000D_
</v>
      </c>
      <c r="G57" s="59" t="str">
        <f>IF(LEFT(VLOOKUP($B57, _2024_Customizable_T_Rank_and_Tempo_Free_Stats__2[[Team]:[WAB]], 23, FALSE), 4)&lt;0,LEFT(VLOOKUP($B57, _2024_Customizable_T_Rank_and_Tempo_Free_Stats__2[[Team]:[WAB]], 23, FALSE), 3), LEFT(VLOOKUP($B57, _2024_Customizable_T_Rank_and_Tempo_Free_Stats__2[[Team]:[WAB]], 23, FALSE),4) )</f>
        <v>0.5_x000D_</v>
      </c>
    </row>
    <row r="58" spans="1:7" x14ac:dyDescent="0.45">
      <c r="A58" t="str">
        <f>_2024_Customizable_T_Rank_and_Tempo_Free_Stats__2[[#This Row],[Rk]]</f>
        <v>57</v>
      </c>
      <c r="B58" t="str">
        <f>TRIM(_2024_Customizable_T_Rank_and_Tempo_Free_Stats__2[[#This Row],[Team]])</f>
        <v>Virginia Tech</v>
      </c>
      <c r="D58" t="str">
        <f>TRIM(LEFT(VLOOKUP($B58, _2024_Customizable_T_Rank_and_Tempo_Free_Stats__2[[Team]:[WAB]], 5, FALSE), 5))</f>
        <v>112.5</v>
      </c>
      <c r="E58" t="str">
        <f>LEFT(VLOOKUP($B58, _2024_Customizable_T_Rank_and_Tempo_Free_Stats__2[[Team]:[WAB]], 6, FALSE),5)</f>
        <v>98.6_x000D_</v>
      </c>
      <c r="F58" t="str">
        <f>LEFT(VLOOKUP($B58, _2024_Customizable_T_Rank_and_Tempo_Free_Stats__2[[Team]:[WAB]], 7, FALSE),7)</f>
        <v xml:space="preserve">.8194_x000D_
</v>
      </c>
      <c r="G58" s="59" t="str">
        <f>IF(LEFT(VLOOKUP($B58, _2024_Customizable_T_Rank_and_Tempo_Free_Stats__2[[Team]:[WAB]], 23, FALSE), 4)&lt;0,LEFT(VLOOKUP($B58, _2024_Customizable_T_Rank_and_Tempo_Free_Stats__2[[Team]:[WAB]], 23, FALSE), 3), LEFT(VLOOKUP($B58, _2024_Customizable_T_Rank_and_Tempo_Free_Stats__2[[Team]:[WAB]], 23, FALSE),4) )</f>
        <v>-0.5</v>
      </c>
    </row>
    <row r="59" spans="1:7" x14ac:dyDescent="0.45">
      <c r="A59" t="str">
        <f>_2024_Customizable_T_Rank_and_Tempo_Free_Stats__2[[#This Row],[Rk]]</f>
        <v>58</v>
      </c>
      <c r="B59" t="str">
        <f>TRIM(_2024_Customizable_T_Rank_and_Tempo_Free_Stats__2[[#This Row],[Team]])</f>
        <v>Oregon</v>
      </c>
      <c r="D59" t="str">
        <f>TRIM(LEFT(VLOOKUP($B59, _2024_Customizable_T_Rank_and_Tempo_Free_Stats__2[[Team]:[WAB]], 5, FALSE), 5))</f>
        <v>115.5</v>
      </c>
      <c r="E59" t="str">
        <f>LEFT(VLOOKUP($B59, _2024_Customizable_T_Rank_and_Tempo_Free_Stats__2[[Team]:[WAB]], 6, FALSE),5)</f>
        <v>101.5</v>
      </c>
      <c r="F59" t="str">
        <f>LEFT(VLOOKUP($B59, _2024_Customizable_T_Rank_and_Tempo_Free_Stats__2[[Team]:[WAB]], 7, FALSE),7)</f>
        <v xml:space="preserve">.8161_x000D_
</v>
      </c>
      <c r="G59" s="59" t="str">
        <f>IF(LEFT(VLOOKUP($B59, _2024_Customizable_T_Rank_and_Tempo_Free_Stats__2[[Team]:[WAB]], 23, FALSE), 4)&lt;0,LEFT(VLOOKUP($B59, _2024_Customizable_T_Rank_and_Tempo_Free_Stats__2[[Team]:[WAB]], 23, FALSE), 3), LEFT(VLOOKUP($B59, _2024_Customizable_T_Rank_and_Tempo_Free_Stats__2[[Team]:[WAB]], 23, FALSE),4) )</f>
        <v>0.9_x000D_</v>
      </c>
    </row>
    <row r="60" spans="1:7" x14ac:dyDescent="0.45">
      <c r="A60" t="str">
        <f>_2024_Customizable_T_Rank_and_Tempo_Free_Stats__2[[#This Row],[Rk]]</f>
        <v>59</v>
      </c>
      <c r="B60" t="str">
        <f>TRIM(_2024_Customizable_T_Rank_and_Tempo_Free_Stats__2[[#This Row],[Team]])</f>
        <v>Drake</v>
      </c>
      <c r="D60" t="str">
        <f>TRIM(LEFT(VLOOKUP($B60, _2024_Customizable_T_Rank_and_Tempo_Free_Stats__2[[Team]:[WAB]], 5, FALSE), 5))</f>
        <v>114.0</v>
      </c>
      <c r="E60" t="str">
        <f>LEFT(VLOOKUP($B60, _2024_Customizable_T_Rank_and_Tempo_Free_Stats__2[[Team]:[WAB]], 6, FALSE),5)</f>
        <v>100.2</v>
      </c>
      <c r="F60" t="str">
        <f>LEFT(VLOOKUP($B60, _2024_Customizable_T_Rank_and_Tempo_Free_Stats__2[[Team]:[WAB]], 7, FALSE),7)</f>
        <v xml:space="preserve">.8154_x000D_
</v>
      </c>
      <c r="G60" s="59" t="str">
        <f>IF(LEFT(VLOOKUP($B60, _2024_Customizable_T_Rank_and_Tempo_Free_Stats__2[[Team]:[WAB]], 23, FALSE), 4)&lt;0,LEFT(VLOOKUP($B60, _2024_Customizable_T_Rank_and_Tempo_Free_Stats__2[[Team]:[WAB]], 23, FALSE), 3), LEFT(VLOOKUP($B60, _2024_Customizable_T_Rank_and_Tempo_Free_Stats__2[[Team]:[WAB]], 23, FALSE),4) )</f>
        <v>-0.1</v>
      </c>
    </row>
    <row r="61" spans="1:7" x14ac:dyDescent="0.45">
      <c r="A61" t="str">
        <f>_2024_Customizable_T_Rank_and_Tempo_Free_Stats__2[[#This Row],[Rk]]</f>
        <v>60</v>
      </c>
      <c r="B61" t="str">
        <f>TRIM(_2024_Customizable_T_Rank_and_Tempo_Free_Stats__2[[#This Row],[Team]])</f>
        <v>Iowa</v>
      </c>
      <c r="D61" t="str">
        <f>TRIM(LEFT(VLOOKUP($B61, _2024_Customizable_T_Rank_and_Tempo_Free_Stats__2[[Team]:[WAB]], 5, FALSE), 5))</f>
        <v>117.0</v>
      </c>
      <c r="E61" t="str">
        <f>LEFT(VLOOKUP($B61, _2024_Customizable_T_Rank_and_Tempo_Free_Stats__2[[Team]:[WAB]], 6, FALSE),5)</f>
        <v>102.9</v>
      </c>
      <c r="F61" t="str">
        <f>LEFT(VLOOKUP($B61, _2024_Customizable_T_Rank_and_Tempo_Free_Stats__2[[Team]:[WAB]], 7, FALSE),7)</f>
        <v xml:space="preserve">.8134_x000D_
</v>
      </c>
      <c r="G61" s="59" t="str">
        <f>IF(LEFT(VLOOKUP($B61, _2024_Customizable_T_Rank_and_Tempo_Free_Stats__2[[Team]:[WAB]], 23, FALSE), 4)&lt;0,LEFT(VLOOKUP($B61, _2024_Customizable_T_Rank_and_Tempo_Free_Stats__2[[Team]:[WAB]], 23, FALSE), 3), LEFT(VLOOKUP($B61, _2024_Customizable_T_Rank_and_Tempo_Free_Stats__2[[Team]:[WAB]], 23, FALSE),4) )</f>
        <v>-0.6</v>
      </c>
    </row>
    <row r="62" spans="1:7" x14ac:dyDescent="0.45">
      <c r="A62" t="str">
        <f>_2024_Customizable_T_Rank_and_Tempo_Free_Stats__2[[#This Row],[Rk]]</f>
        <v>61</v>
      </c>
      <c r="B62" t="str">
        <f>TRIM(_2024_Customizable_T_Rank_and_Tempo_Free_Stats__2[[#This Row],[Team]])</f>
        <v>North Texas</v>
      </c>
      <c r="D62" t="str">
        <f>TRIM(LEFT(VLOOKUP($B62, _2024_Customizable_T_Rank_and_Tempo_Free_Stats__2[[Team]:[WAB]], 5, FALSE), 5))</f>
        <v>109.5</v>
      </c>
      <c r="E62" t="str">
        <f>LEFT(VLOOKUP($B62, _2024_Customizable_T_Rank_and_Tempo_Free_Stats__2[[Team]:[WAB]], 6, FALSE),5)</f>
        <v>96.5_x000D_</v>
      </c>
      <c r="F62" t="str">
        <f>LEFT(VLOOKUP($B62, _2024_Customizable_T_Rank_and_Tempo_Free_Stats__2[[Team]:[WAB]], 7, FALSE),7)</f>
        <v xml:space="preserve">.8111_x000D_
</v>
      </c>
      <c r="G62" s="59" t="str">
        <f>IF(LEFT(VLOOKUP($B62, _2024_Customizable_T_Rank_and_Tempo_Free_Stats__2[[Team]:[WAB]], 23, FALSE), 4)&lt;0,LEFT(VLOOKUP($B62, _2024_Customizable_T_Rank_and_Tempo_Free_Stats__2[[Team]:[WAB]], 23, FALSE), 3), LEFT(VLOOKUP($B62, _2024_Customizable_T_Rank_and_Tempo_Free_Stats__2[[Team]:[WAB]], 23, FALSE),4) )</f>
        <v>-2.7</v>
      </c>
    </row>
    <row r="63" spans="1:7" x14ac:dyDescent="0.45">
      <c r="A63" t="str">
        <f>_2024_Customizable_T_Rank_and_Tempo_Free_Stats__2[[#This Row],[Rk]]</f>
        <v>62</v>
      </c>
      <c r="B63" t="str">
        <f>TRIM(_2024_Customizable_T_Rank_and_Tempo_Free_Stats__2[[#This Row],[Team]])</f>
        <v>Virginia</v>
      </c>
      <c r="D63" t="str">
        <f>TRIM(LEFT(VLOOKUP($B63, _2024_Customizable_T_Rank_and_Tempo_Free_Stats__2[[Team]:[WAB]], 5, FALSE), 5))</f>
        <v>105.7</v>
      </c>
      <c r="E63" t="str">
        <f>LEFT(VLOOKUP($B63, _2024_Customizable_T_Rank_and_Tempo_Free_Stats__2[[Team]:[WAB]], 6, FALSE),5)</f>
        <v>93.3_x000D_</v>
      </c>
      <c r="F63" t="str">
        <f>LEFT(VLOOKUP($B63, _2024_Customizable_T_Rank_and_Tempo_Free_Stats__2[[Team]:[WAB]], 7, FALSE),7)</f>
        <v xml:space="preserve">.8083_x000D_
</v>
      </c>
      <c r="G63" s="59" t="str">
        <f>IF(LEFT(VLOOKUP($B63, _2024_Customizable_T_Rank_and_Tempo_Free_Stats__2[[Team]:[WAB]], 23, FALSE), 4)&lt;0,LEFT(VLOOKUP($B63, _2024_Customizable_T_Rank_and_Tempo_Free_Stats__2[[Team]:[WAB]], 23, FALSE), 3), LEFT(VLOOKUP($B63, _2024_Customizable_T_Rank_and_Tempo_Free_Stats__2[[Team]:[WAB]], 23, FALSE),4) )</f>
        <v>0.6_x000D_</v>
      </c>
    </row>
    <row r="64" spans="1:7" x14ac:dyDescent="0.45">
      <c r="A64" t="str">
        <f>_2024_Customizable_T_Rank_and_Tempo_Free_Stats__2[[#This Row],[Rk]]</f>
        <v>63</v>
      </c>
      <c r="B64" t="str">
        <f>TRIM(_2024_Customizable_T_Rank_and_Tempo_Free_Stats__2[[#This Row],[Team]])</f>
        <v>Texas A&amp;M</v>
      </c>
      <c r="D64" t="str">
        <f>TRIM(LEFT(VLOOKUP($B64, _2024_Customizable_T_Rank_and_Tempo_Free_Stats__2[[Team]:[WAB]], 5, FALSE), 5))</f>
        <v>112.7</v>
      </c>
      <c r="E64" t="str">
        <f>LEFT(VLOOKUP($B64, _2024_Customizable_T_Rank_and_Tempo_Free_Stats__2[[Team]:[WAB]], 6, FALSE),5)</f>
        <v>100.1</v>
      </c>
      <c r="F64" t="str">
        <f>LEFT(VLOOKUP($B64, _2024_Customizable_T_Rank_and_Tempo_Free_Stats__2[[Team]:[WAB]], 7, FALSE),7)</f>
        <v xml:space="preserve">.7968_x000D_
</v>
      </c>
      <c r="G64" s="59" t="str">
        <f>IF(LEFT(VLOOKUP($B64, _2024_Customizable_T_Rank_and_Tempo_Free_Stats__2[[Team]:[WAB]], 23, FALSE), 4)&lt;0,LEFT(VLOOKUP($B64, _2024_Customizable_T_Rank_and_Tempo_Free_Stats__2[[Team]:[WAB]], 23, FALSE), 3), LEFT(VLOOKUP($B64, _2024_Customizable_T_Rank_and_Tempo_Free_Stats__2[[Team]:[WAB]], 23, FALSE),4) )</f>
        <v>-0.2</v>
      </c>
    </row>
    <row r="65" spans="1:7" x14ac:dyDescent="0.45">
      <c r="A65" t="str">
        <f>_2024_Customizable_T_Rank_and_Tempo_Free_Stats__2[[#This Row],[Rk]]</f>
        <v>64</v>
      </c>
      <c r="B65" t="str">
        <f>TRIM(_2024_Customizable_T_Rank_and_Tempo_Free_Stats__2[[#This Row],[Team]])</f>
        <v>Richmond</v>
      </c>
      <c r="D65" t="str">
        <f>TRIM(LEFT(VLOOKUP($B65, _2024_Customizable_T_Rank_and_Tempo_Free_Stats__2[[Team]:[WAB]], 5, FALSE), 5))</f>
        <v>107.6</v>
      </c>
      <c r="E65" t="str">
        <f>LEFT(VLOOKUP($B65, _2024_Customizable_T_Rank_and_Tempo_Free_Stats__2[[Team]:[WAB]], 6, FALSE),5)</f>
        <v>95.8_x000D_</v>
      </c>
      <c r="F65" t="str">
        <f>LEFT(VLOOKUP($B65, _2024_Customizable_T_Rank_and_Tempo_Free_Stats__2[[Team]:[WAB]], 7, FALSE),7)</f>
        <v xml:space="preserve">.7930_x000D_
</v>
      </c>
      <c r="G65" s="59" t="str">
        <f>IF(LEFT(VLOOKUP($B65, _2024_Customizable_T_Rank_and_Tempo_Free_Stats__2[[Team]:[WAB]], 23, FALSE), 4)&lt;0,LEFT(VLOOKUP($B65, _2024_Customizable_T_Rank_and_Tempo_Free_Stats__2[[Team]:[WAB]], 23, FALSE), 3), LEFT(VLOOKUP($B65, _2024_Customizable_T_Rank_and_Tempo_Free_Stats__2[[Team]:[WAB]], 23, FALSE),4) )</f>
        <v>0.5_x000D_</v>
      </c>
    </row>
    <row r="66" spans="1:7" x14ac:dyDescent="0.45">
      <c r="A66" t="str">
        <f>_2024_Customizable_T_Rank_and_Tempo_Free_Stats__2[[#This Row],[Rk]]</f>
        <v>65</v>
      </c>
      <c r="B66" t="str">
        <f>TRIM(_2024_Customizable_T_Rank_and_Tempo_Free_Stats__2[[#This Row],[Team]])</f>
        <v>Georgia</v>
      </c>
      <c r="D66" t="str">
        <f>TRIM(LEFT(VLOOKUP($B66, _2024_Customizable_T_Rank_and_Tempo_Free_Stats__2[[Team]:[WAB]], 5, FALSE), 5))</f>
        <v>111.2</v>
      </c>
      <c r="E66" t="str">
        <f>LEFT(VLOOKUP($B66, _2024_Customizable_T_Rank_and_Tempo_Free_Stats__2[[Team]:[WAB]], 6, FALSE),5)</f>
        <v>99.1_x000D_</v>
      </c>
      <c r="F66" t="str">
        <f>LEFT(VLOOKUP($B66, _2024_Customizable_T_Rank_and_Tempo_Free_Stats__2[[Team]:[WAB]], 7, FALSE),7)</f>
        <v xml:space="preserve">.7911_x000D_
</v>
      </c>
      <c r="G66" s="59" t="str">
        <f>IF(LEFT(VLOOKUP($B66, _2024_Customizable_T_Rank_and_Tempo_Free_Stats__2[[Team]:[WAB]], 23, FALSE), 4)&lt;0,LEFT(VLOOKUP($B66, _2024_Customizable_T_Rank_and_Tempo_Free_Stats__2[[Team]:[WAB]], 23, FALSE), 3), LEFT(VLOOKUP($B66, _2024_Customizable_T_Rank_and_Tempo_Free_Stats__2[[Team]:[WAB]], 23, FALSE),4) )</f>
        <v>0.2_x000D_</v>
      </c>
    </row>
    <row r="67" spans="1:7" x14ac:dyDescent="0.45">
      <c r="A67" t="str">
        <f>_2024_Customizable_T_Rank_and_Tempo_Free_Stats__2[[#This Row],[Rk]]</f>
        <v>66</v>
      </c>
      <c r="B67" t="str">
        <f>TRIM(_2024_Customizable_T_Rank_and_Tempo_Free_Stats__2[[#This Row],[Team]])</f>
        <v>Washington</v>
      </c>
      <c r="D67" t="str">
        <f>TRIM(LEFT(VLOOKUP($B67, _2024_Customizable_T_Rank_and_Tempo_Free_Stats__2[[Team]:[WAB]], 5, FALSE), 5))</f>
        <v>114.9</v>
      </c>
      <c r="E67" t="str">
        <f>LEFT(VLOOKUP($B67, _2024_Customizable_T_Rank_and_Tempo_Free_Stats__2[[Team]:[WAB]], 6, FALSE),5)</f>
        <v>102.3</v>
      </c>
      <c r="F67" t="str">
        <f>LEFT(VLOOKUP($B67, _2024_Customizable_T_Rank_and_Tempo_Free_Stats__2[[Team]:[WAB]], 7, FALSE),7)</f>
        <v xml:space="preserve">.7911_x000D_
</v>
      </c>
      <c r="G67" s="59" t="str">
        <f>IF(LEFT(VLOOKUP($B67, _2024_Customizable_T_Rank_and_Tempo_Free_Stats__2[[Team]:[WAB]], 23, FALSE), 4)&lt;0,LEFT(VLOOKUP($B67, _2024_Customizable_T_Rank_and_Tempo_Free_Stats__2[[Team]:[WAB]], 23, FALSE), 3), LEFT(VLOOKUP($B67, _2024_Customizable_T_Rank_and_Tempo_Free_Stats__2[[Team]:[WAB]], 23, FALSE),4) )</f>
        <v>-1.6</v>
      </c>
    </row>
    <row r="68" spans="1:7" x14ac:dyDescent="0.45">
      <c r="A68" t="str">
        <f>_2024_Customizable_T_Rank_and_Tempo_Free_Stats__2[[#This Row],[Rk]]</f>
        <v>67</v>
      </c>
      <c r="B68" t="str">
        <f>TRIM(_2024_Customizable_T_Rank_and_Tempo_Free_Stats__2[[#This Row],[Team]])</f>
        <v>Louisiana Tech</v>
      </c>
      <c r="D68" t="str">
        <f>TRIM(LEFT(VLOOKUP($B68, _2024_Customizable_T_Rank_and_Tempo_Free_Stats__2[[Team]:[WAB]], 5, FALSE), 5))</f>
        <v>109.0</v>
      </c>
      <c r="E68" t="str">
        <f>LEFT(VLOOKUP($B68, _2024_Customizable_T_Rank_and_Tempo_Free_Stats__2[[Team]:[WAB]], 6, FALSE),5)</f>
        <v>97.1_x000D_</v>
      </c>
      <c r="F68" t="str">
        <f>LEFT(VLOOKUP($B68, _2024_Customizable_T_Rank_and_Tempo_Free_Stats__2[[Team]:[WAB]], 7, FALSE),7)</f>
        <v xml:space="preserve">.7904_x000D_
</v>
      </c>
      <c r="G68" s="59" t="str">
        <f>IF(LEFT(VLOOKUP($B68, _2024_Customizable_T_Rank_and_Tempo_Free_Stats__2[[Team]:[WAB]], 23, FALSE), 4)&lt;0,LEFT(VLOOKUP($B68, _2024_Customizable_T_Rank_and_Tempo_Free_Stats__2[[Team]:[WAB]], 23, FALSE), 3), LEFT(VLOOKUP($B68, _2024_Customizable_T_Rank_and_Tempo_Free_Stats__2[[Team]:[WAB]], 23, FALSE),4) )</f>
        <v>-1.6</v>
      </c>
    </row>
    <row r="69" spans="1:7" x14ac:dyDescent="0.45">
      <c r="A69" t="str">
        <f>_2024_Customizable_T_Rank_and_Tempo_Free_Stats__2[[#This Row],[Rk]]</f>
        <v>68</v>
      </c>
      <c r="B69" t="str">
        <f>TRIM(_2024_Customizable_T_Rank_and_Tempo_Free_Stats__2[[#This Row],[Team]])</f>
        <v>UCF</v>
      </c>
      <c r="D69" t="str">
        <f>TRIM(LEFT(VLOOKUP($B69, _2024_Customizable_T_Rank_and_Tempo_Free_Stats__2[[Team]:[WAB]], 5, FALSE), 5))</f>
        <v>103.3</v>
      </c>
      <c r="E69" t="str">
        <f>LEFT(VLOOKUP($B69, _2024_Customizable_T_Rank_and_Tempo_Free_Stats__2[[Team]:[WAB]], 6, FALSE),5)</f>
        <v>92.3_x000D_</v>
      </c>
      <c r="F69" t="str">
        <f>LEFT(VLOOKUP($B69, _2024_Customizable_T_Rank_and_Tempo_Free_Stats__2[[Team]:[WAB]], 7, FALSE),7)</f>
        <v xml:space="preserve">.7863_x000D_
</v>
      </c>
      <c r="G69" s="59" t="str">
        <f>IF(LEFT(VLOOKUP($B69, _2024_Customizable_T_Rank_and_Tempo_Free_Stats__2[[Team]:[WAB]], 23, FALSE), 4)&lt;0,LEFT(VLOOKUP($B69, _2024_Customizable_T_Rank_and_Tempo_Free_Stats__2[[Team]:[WAB]], 23, FALSE), 3), LEFT(VLOOKUP($B69, _2024_Customizable_T_Rank_and_Tempo_Free_Stats__2[[Team]:[WAB]], 23, FALSE),4) )</f>
        <v>-1.5</v>
      </c>
    </row>
    <row r="70" spans="1:7" x14ac:dyDescent="0.45">
      <c r="A70" t="str">
        <f>_2024_Customizable_T_Rank_and_Tempo_Free_Stats__2[[#This Row],[Rk]]</f>
        <v>69</v>
      </c>
      <c r="B70" t="str">
        <f>TRIM(_2024_Customizable_T_Rank_and_Tempo_Free_Stats__2[[#This Row],[Team]])</f>
        <v>Maryland</v>
      </c>
      <c r="D70" t="str">
        <f>TRIM(LEFT(VLOOKUP($B70, _2024_Customizable_T_Rank_and_Tempo_Free_Stats__2[[Team]:[WAB]], 5, FALSE), 5))</f>
        <v>105.0</v>
      </c>
      <c r="E70" t="str">
        <f>LEFT(VLOOKUP($B70, _2024_Customizable_T_Rank_and_Tempo_Free_Stats__2[[Team]:[WAB]], 6, FALSE),5)</f>
        <v>93.8_x000D_</v>
      </c>
      <c r="F70" t="str">
        <f>LEFT(VLOOKUP($B70, _2024_Customizable_T_Rank_and_Tempo_Free_Stats__2[[Team]:[WAB]], 7, FALSE),7)</f>
        <v xml:space="preserve">.7855_x000D_
</v>
      </c>
      <c r="G70" s="59" t="str">
        <f>IF(LEFT(VLOOKUP($B70, _2024_Customizable_T_Rank_and_Tempo_Free_Stats__2[[Team]:[WAB]], 23, FALSE), 4)&lt;0,LEFT(VLOOKUP($B70, _2024_Customizable_T_Rank_and_Tempo_Free_Stats__2[[Team]:[WAB]], 23, FALSE), 3), LEFT(VLOOKUP($B70, _2024_Customizable_T_Rank_and_Tempo_Free_Stats__2[[Team]:[WAB]], 23, FALSE),4) )</f>
        <v xml:space="preserve">-1_x000D_
</v>
      </c>
    </row>
    <row r="71" spans="1:7" x14ac:dyDescent="0.45">
      <c r="A71" t="str">
        <f>_2024_Customizable_T_Rank_and_Tempo_Free_Stats__2[[#This Row],[Rk]]</f>
        <v>70</v>
      </c>
      <c r="B71" t="str">
        <f>TRIM(_2024_Customizable_T_Rank_and_Tempo_Free_Stats__2[[#This Row],[Team]])</f>
        <v>Florida St.</v>
      </c>
      <c r="D71" t="str">
        <f>TRIM(LEFT(VLOOKUP($B71, _2024_Customizable_T_Rank_and_Tempo_Free_Stats__2[[Team]:[WAB]], 5, FALSE), 5))</f>
        <v>108.3</v>
      </c>
      <c r="E71" t="str">
        <f>LEFT(VLOOKUP($B71, _2024_Customizable_T_Rank_and_Tempo_Free_Stats__2[[Team]:[WAB]], 6, FALSE),5)</f>
        <v>97.0_x000D_</v>
      </c>
      <c r="F71" t="str">
        <f>LEFT(VLOOKUP($B71, _2024_Customizable_T_Rank_and_Tempo_Free_Stats__2[[Team]:[WAB]], 7, FALSE),7)</f>
        <v xml:space="preserve">.7793_x000D_
</v>
      </c>
      <c r="G71" s="59" t="str">
        <f>IF(LEFT(VLOOKUP($B71, _2024_Customizable_T_Rank_and_Tempo_Free_Stats__2[[Team]:[WAB]], 23, FALSE), 4)&lt;0,LEFT(VLOOKUP($B71, _2024_Customizable_T_Rank_and_Tempo_Free_Stats__2[[Team]:[WAB]], 23, FALSE), 3), LEFT(VLOOKUP($B71, _2024_Customizable_T_Rank_and_Tempo_Free_Stats__2[[Team]:[WAB]], 23, FALSE),4) )</f>
        <v>-0.9</v>
      </c>
    </row>
    <row r="72" spans="1:7" x14ac:dyDescent="0.45">
      <c r="A72" t="str">
        <f>_2024_Customizable_T_Rank_and_Tempo_Free_Stats__2[[#This Row],[Rk]]</f>
        <v>71</v>
      </c>
      <c r="B72" t="str">
        <f>TRIM(_2024_Customizable_T_Rank_and_Tempo_Free_Stats__2[[#This Row],[Team]])</f>
        <v>San Francisco</v>
      </c>
      <c r="D72" t="str">
        <f>TRIM(LEFT(VLOOKUP($B72, _2024_Customizable_T_Rank_and_Tempo_Free_Stats__2[[Team]:[WAB]], 5, FALSE), 5))</f>
        <v>109.0</v>
      </c>
      <c r="E72" t="str">
        <f>LEFT(VLOOKUP($B72, _2024_Customizable_T_Rank_and_Tempo_Free_Stats__2[[Team]:[WAB]], 6, FALSE),5)</f>
        <v>98.2_x000D_</v>
      </c>
      <c r="F72" t="str">
        <f>LEFT(VLOOKUP($B72, _2024_Customizable_T_Rank_and_Tempo_Free_Stats__2[[Team]:[WAB]], 7, FALSE),7)</f>
        <v xml:space="preserve">.7691_x000D_
</v>
      </c>
      <c r="G72" s="59" t="str">
        <f>IF(LEFT(VLOOKUP($B72, _2024_Customizable_T_Rank_and_Tempo_Free_Stats__2[[Team]:[WAB]], 23, FALSE), 4)&lt;0,LEFT(VLOOKUP($B72, _2024_Customizable_T_Rank_and_Tempo_Free_Stats__2[[Team]:[WAB]], 23, FALSE), 3), LEFT(VLOOKUP($B72, _2024_Customizable_T_Rank_and_Tempo_Free_Stats__2[[Team]:[WAB]], 23, FALSE),4) )</f>
        <v>-1.3</v>
      </c>
    </row>
    <row r="73" spans="1:7" x14ac:dyDescent="0.45">
      <c r="A73" t="str">
        <f>_2024_Customizable_T_Rank_and_Tempo_Free_Stats__2[[#This Row],[Rk]]</f>
        <v>72</v>
      </c>
      <c r="B73" t="str">
        <f>TRIM(_2024_Customizable_T_Rank_and_Tempo_Free_Stats__2[[#This Row],[Team]])</f>
        <v>Pittsburgh</v>
      </c>
      <c r="D73" t="str">
        <f>TRIM(LEFT(VLOOKUP($B73, _2024_Customizable_T_Rank_and_Tempo_Free_Stats__2[[Team]:[WAB]], 5, FALSE), 5))</f>
        <v>110.1</v>
      </c>
      <c r="E73" t="str">
        <f>LEFT(VLOOKUP($B73, _2024_Customizable_T_Rank_and_Tempo_Free_Stats__2[[Team]:[WAB]], 6, FALSE),5)</f>
        <v>99.3_x000D_</v>
      </c>
      <c r="F73" t="str">
        <f>LEFT(VLOOKUP($B73, _2024_Customizable_T_Rank_and_Tempo_Free_Stats__2[[Team]:[WAB]], 7, FALSE),7)</f>
        <v xml:space="preserve">.7668_x000D_
</v>
      </c>
      <c r="G73" s="59" t="str">
        <f>IF(LEFT(VLOOKUP($B73, _2024_Customizable_T_Rank_and_Tempo_Free_Stats__2[[Team]:[WAB]], 23, FALSE), 4)&lt;0,LEFT(VLOOKUP($B73, _2024_Customizable_T_Rank_and_Tempo_Free_Stats__2[[Team]:[WAB]], 23, FALSE), 3), LEFT(VLOOKUP($B73, _2024_Customizable_T_Rank_and_Tempo_Free_Stats__2[[Team]:[WAB]], 23, FALSE),4) )</f>
        <v>-1.8</v>
      </c>
    </row>
    <row r="74" spans="1:7" x14ac:dyDescent="0.45">
      <c r="A74" t="str">
        <f>_2024_Customizable_T_Rank_and_Tempo_Free_Stats__2[[#This Row],[Rk]]</f>
        <v>73</v>
      </c>
      <c r="B74" t="str">
        <f>TRIM(_2024_Customizable_T_Rank_and_Tempo_Free_Stats__2[[#This Row],[Team]])</f>
        <v>Syracuse</v>
      </c>
      <c r="D74" t="str">
        <f>TRIM(LEFT(VLOOKUP($B74, _2024_Customizable_T_Rank_and_Tempo_Free_Stats__2[[Team]:[WAB]], 5, FALSE), 5))</f>
        <v>106.4</v>
      </c>
      <c r="E74" t="str">
        <f>LEFT(VLOOKUP($B74, _2024_Customizable_T_Rank_and_Tempo_Free_Stats__2[[Team]:[WAB]], 6, FALSE),5)</f>
        <v>96.0_x000D_</v>
      </c>
      <c r="F74" t="str">
        <f>LEFT(VLOOKUP($B74, _2024_Customizable_T_Rank_and_Tempo_Free_Stats__2[[Team]:[WAB]], 7, FALSE),7)</f>
        <v xml:space="preserve">.7654_x000D_
</v>
      </c>
      <c r="G74" s="59" t="str">
        <f>IF(LEFT(VLOOKUP($B74, _2024_Customizable_T_Rank_and_Tempo_Free_Stats__2[[Team]:[WAB]], 23, FALSE), 4)&lt;0,LEFT(VLOOKUP($B74, _2024_Customizable_T_Rank_and_Tempo_Free_Stats__2[[Team]:[WAB]], 23, FALSE), 3), LEFT(VLOOKUP($B74, _2024_Customizable_T_Rank_and_Tempo_Free_Stats__2[[Team]:[WAB]], 23, FALSE),4) )</f>
        <v>0.3_x000D_</v>
      </c>
    </row>
    <row r="75" spans="1:7" x14ac:dyDescent="0.45">
      <c r="A75" t="str">
        <f>_2024_Customizable_T_Rank_and_Tempo_Free_Stats__2[[#This Row],[Rk]]</f>
        <v>74</v>
      </c>
      <c r="B75" t="str">
        <f>TRIM(_2024_Customizable_T_Rank_and_Tempo_Free_Stats__2[[#This Row],[Team]])</f>
        <v>Kansas St.</v>
      </c>
      <c r="D75" t="str">
        <f>TRIM(LEFT(VLOOKUP($B75, _2024_Customizable_T_Rank_and_Tempo_Free_Stats__2[[Team]:[WAB]], 5, FALSE), 5))</f>
        <v>105.7</v>
      </c>
      <c r="E75" t="str">
        <f>LEFT(VLOOKUP($B75, _2024_Customizable_T_Rank_and_Tempo_Free_Stats__2[[Team]:[WAB]], 6, FALSE),5)</f>
        <v>95.4_x000D_</v>
      </c>
      <c r="F75" t="str">
        <f>LEFT(VLOOKUP($B75, _2024_Customizable_T_Rank_and_Tempo_Free_Stats__2[[Team]:[WAB]], 7, FALSE),7)</f>
        <v xml:space="preserve">.7650_x000D_
</v>
      </c>
      <c r="G75" s="59" t="str">
        <f>IF(LEFT(VLOOKUP($B75, _2024_Customizable_T_Rank_and_Tempo_Free_Stats__2[[Team]:[WAB]], 23, FALSE), 4)&lt;0,LEFT(VLOOKUP($B75, _2024_Customizable_T_Rank_and_Tempo_Free_Stats__2[[Team]:[WAB]], 23, FALSE), 3), LEFT(VLOOKUP($B75, _2024_Customizable_T_Rank_and_Tempo_Free_Stats__2[[Team]:[WAB]], 23, FALSE),4) )</f>
        <v>0.3_x000D_</v>
      </c>
    </row>
    <row r="76" spans="1:7" x14ac:dyDescent="0.45">
      <c r="A76" t="str">
        <f>_2024_Customizable_T_Rank_and_Tempo_Free_Stats__2[[#This Row],[Rk]]</f>
        <v>75</v>
      </c>
      <c r="B76" t="str">
        <f>TRIM(_2024_Customizable_T_Rank_and_Tempo_Free_Stats__2[[#This Row],[Team]])</f>
        <v>Princeton</v>
      </c>
      <c r="D76" t="str">
        <f>TRIM(LEFT(VLOOKUP($B76, _2024_Customizable_T_Rank_and_Tempo_Free_Stats__2[[Team]:[WAB]], 5, FALSE), 5))</f>
        <v>115.6</v>
      </c>
      <c r="E76" t="str">
        <f>LEFT(VLOOKUP($B76, _2024_Customizable_T_Rank_and_Tempo_Free_Stats__2[[Team]:[WAB]], 6, FALSE),5)</f>
        <v>104.3</v>
      </c>
      <c r="F76" t="str">
        <f>LEFT(VLOOKUP($B76, _2024_Customizable_T_Rank_and_Tempo_Free_Stats__2[[Team]:[WAB]], 7, FALSE),7)</f>
        <v xml:space="preserve">.7641_x000D_
</v>
      </c>
      <c r="G76" s="59" t="str">
        <f>IF(LEFT(VLOOKUP($B76, _2024_Customizable_T_Rank_and_Tempo_Free_Stats__2[[Team]:[WAB]], 23, FALSE), 4)&lt;0,LEFT(VLOOKUP($B76, _2024_Customizable_T_Rank_and_Tempo_Free_Stats__2[[Team]:[WAB]], 23, FALSE), 3), LEFT(VLOOKUP($B76, _2024_Customizable_T_Rank_and_Tempo_Free_Stats__2[[Team]:[WAB]], 23, FALSE),4) )</f>
        <v>0.9_x000D_</v>
      </c>
    </row>
    <row r="77" spans="1:7" x14ac:dyDescent="0.45">
      <c r="A77" t="str">
        <f>_2024_Customizable_T_Rank_and_Tempo_Free_Stats__2[[#This Row],[Rk]]</f>
        <v>76</v>
      </c>
      <c r="B77" t="str">
        <f>TRIM(_2024_Customizable_T_Rank_and_Tempo_Free_Stats__2[[#This Row],[Team]])</f>
        <v>St. Bonaventure</v>
      </c>
      <c r="D77" t="str">
        <f>TRIM(LEFT(VLOOKUP($B77, _2024_Customizable_T_Rank_and_Tempo_Free_Stats__2[[Team]:[WAB]], 5, FALSE), 5))</f>
        <v>111.2</v>
      </c>
      <c r="E77" t="str">
        <f>LEFT(VLOOKUP($B77, _2024_Customizable_T_Rank_and_Tempo_Free_Stats__2[[Team]:[WAB]], 6, FALSE),5)</f>
        <v>100.4</v>
      </c>
      <c r="F77" t="str">
        <f>LEFT(VLOOKUP($B77, _2024_Customizable_T_Rank_and_Tempo_Free_Stats__2[[Team]:[WAB]], 7, FALSE),7)</f>
        <v xml:space="preserve">.7633_x000D_
</v>
      </c>
      <c r="G77" s="59" t="str">
        <f>IF(LEFT(VLOOKUP($B77, _2024_Customizable_T_Rank_and_Tempo_Free_Stats__2[[Team]:[WAB]], 23, FALSE), 4)&lt;0,LEFT(VLOOKUP($B77, _2024_Customizable_T_Rank_and_Tempo_Free_Stats__2[[Team]:[WAB]], 23, FALSE), 3), LEFT(VLOOKUP($B77, _2024_Customizable_T_Rank_and_Tempo_Free_Stats__2[[Team]:[WAB]], 23, FALSE),4) )</f>
        <v>-2.4</v>
      </c>
    </row>
    <row r="78" spans="1:7" x14ac:dyDescent="0.45">
      <c r="A78" t="str">
        <f>_2024_Customizable_T_Rank_and_Tempo_Free_Stats__2[[#This Row],[Rk]]</f>
        <v>77</v>
      </c>
      <c r="B78" t="str">
        <f>TRIM(_2024_Customizable_T_Rank_and_Tempo_Free_Stats__2[[#This Row],[Team]])</f>
        <v>Grand Canyon</v>
      </c>
      <c r="D78" t="str">
        <f>TRIM(LEFT(VLOOKUP($B78, _2024_Customizable_T_Rank_and_Tempo_Free_Stats__2[[Team]:[WAB]], 5, FALSE), 5))</f>
        <v>110.2</v>
      </c>
      <c r="E78" t="str">
        <f>LEFT(VLOOKUP($B78, _2024_Customizable_T_Rank_and_Tempo_Free_Stats__2[[Team]:[WAB]], 6, FALSE),5)</f>
        <v>100.0</v>
      </c>
      <c r="F78" t="str">
        <f>LEFT(VLOOKUP($B78, _2024_Customizable_T_Rank_and_Tempo_Free_Stats__2[[Team]:[WAB]], 7, FALSE),7)</f>
        <v xml:space="preserve">.7529_x000D_
</v>
      </c>
      <c r="G78" s="59" t="str">
        <f>IF(LEFT(VLOOKUP($B78, _2024_Customizable_T_Rank_and_Tempo_Free_Stats__2[[Team]:[WAB]], 23, FALSE), 4)&lt;0,LEFT(VLOOKUP($B78, _2024_Customizable_T_Rank_and_Tempo_Free_Stats__2[[Team]:[WAB]], 23, FALSE), 3), LEFT(VLOOKUP($B78, _2024_Customizable_T_Rank_and_Tempo_Free_Stats__2[[Team]:[WAB]], 23, FALSE),4) )</f>
        <v>2_x000D_
2</v>
      </c>
    </row>
    <row r="79" spans="1:7" x14ac:dyDescent="0.45">
      <c r="A79" t="str">
        <f>_2024_Customizable_T_Rank_and_Tempo_Free_Stats__2[[#This Row],[Rk]]</f>
        <v>78</v>
      </c>
      <c r="B79" t="str">
        <f>TRIM(_2024_Customizable_T_Rank_and_Tempo_Free_Stats__2[[#This Row],[Team]])</f>
        <v>Indiana</v>
      </c>
      <c r="D79" t="str">
        <f>TRIM(LEFT(VLOOKUP($B79, _2024_Customizable_T_Rank_and_Tempo_Free_Stats__2[[Team]:[WAB]], 5, FALSE), 5))</f>
        <v>109.7</v>
      </c>
      <c r="E79" t="str">
        <f>LEFT(VLOOKUP($B79, _2024_Customizable_T_Rank_and_Tempo_Free_Stats__2[[Team]:[WAB]], 6, FALSE),5)</f>
        <v>99.7_x000D_</v>
      </c>
      <c r="F79" t="str">
        <f>LEFT(VLOOKUP($B79, _2024_Customizable_T_Rank_and_Tempo_Free_Stats__2[[Team]:[WAB]], 7, FALSE),7)</f>
        <v xml:space="preserve">.7487_x000D_
</v>
      </c>
      <c r="G79" s="59" t="str">
        <f>IF(LEFT(VLOOKUP($B79, _2024_Customizable_T_Rank_and_Tempo_Free_Stats__2[[Team]:[WAB]], 23, FALSE), 4)&lt;0,LEFT(VLOOKUP($B79, _2024_Customizable_T_Rank_and_Tempo_Free_Stats__2[[Team]:[WAB]], 23, FALSE), 3), LEFT(VLOOKUP($B79, _2024_Customizable_T_Rank_and_Tempo_Free_Stats__2[[Team]:[WAB]], 23, FALSE),4) )</f>
        <v>-0.1</v>
      </c>
    </row>
    <row r="80" spans="1:7" x14ac:dyDescent="0.45">
      <c r="A80" t="str">
        <f>_2024_Customizable_T_Rank_and_Tempo_Free_Stats__2[[#This Row],[Rk]]</f>
        <v>79</v>
      </c>
      <c r="B80" t="str">
        <f>TRIM(_2024_Customizable_T_Rank_and_Tempo_Free_Stats__2[[#This Row],[Team]])</f>
        <v>Saint Joseph's</v>
      </c>
      <c r="D80" t="str">
        <f>TRIM(LEFT(VLOOKUP($B80, _2024_Customizable_T_Rank_and_Tempo_Free_Stats__2[[Team]:[WAB]], 5, FALSE), 5))</f>
        <v>112.6</v>
      </c>
      <c r="E80" t="str">
        <f>LEFT(VLOOKUP($B80, _2024_Customizable_T_Rank_and_Tempo_Free_Stats__2[[Team]:[WAB]], 6, FALSE),5)</f>
        <v>102.4</v>
      </c>
      <c r="F80" t="str">
        <f>LEFT(VLOOKUP($B80, _2024_Customizable_T_Rank_and_Tempo_Free_Stats__2[[Team]:[WAB]], 7, FALSE),7)</f>
        <v xml:space="preserve">.7484_x000D_
</v>
      </c>
      <c r="G80" s="59" t="str">
        <f>IF(LEFT(VLOOKUP($B80, _2024_Customizable_T_Rank_and_Tempo_Free_Stats__2[[Team]:[WAB]], 23, FALSE), 4)&lt;0,LEFT(VLOOKUP($B80, _2024_Customizable_T_Rank_and_Tempo_Free_Stats__2[[Team]:[WAB]], 23, FALSE), 3), LEFT(VLOOKUP($B80, _2024_Customizable_T_Rank_and_Tempo_Free_Stats__2[[Team]:[WAB]], 23, FALSE),4) )</f>
        <v>-2.4</v>
      </c>
    </row>
    <row r="81" spans="1:7" x14ac:dyDescent="0.45">
      <c r="A81" t="str">
        <f>_2024_Customizable_T_Rank_and_Tempo_Free_Stats__2[[#This Row],[Rk]]</f>
        <v>80</v>
      </c>
      <c r="B81" t="str">
        <f>TRIM(_2024_Customizable_T_Rank_and_Tempo_Free_Stats__2[[#This Row],[Team]])</f>
        <v>James Madison</v>
      </c>
      <c r="D81" t="str">
        <f>TRIM(LEFT(VLOOKUP($B81, _2024_Customizable_T_Rank_and_Tempo_Free_Stats__2[[Team]:[WAB]], 5, FALSE), 5))</f>
        <v>109.3</v>
      </c>
      <c r="E81" t="str">
        <f>LEFT(VLOOKUP($B81, _2024_Customizable_T_Rank_and_Tempo_Free_Stats__2[[Team]:[WAB]], 6, FALSE),5)</f>
        <v>99.4_x000D_</v>
      </c>
      <c r="F81" t="str">
        <f>LEFT(VLOOKUP($B81, _2024_Customizable_T_Rank_and_Tempo_Free_Stats__2[[Team]:[WAB]], 7, FALSE),7)</f>
        <v xml:space="preserve">.7484_x000D_
</v>
      </c>
      <c r="G81" s="59" t="str">
        <f>IF(LEFT(VLOOKUP($B81, _2024_Customizable_T_Rank_and_Tempo_Free_Stats__2[[Team]:[WAB]], 23, FALSE), 4)&lt;0,LEFT(VLOOKUP($B81, _2024_Customizable_T_Rank_and_Tempo_Free_Stats__2[[Team]:[WAB]], 23, FALSE), 3), LEFT(VLOOKUP($B81, _2024_Customizable_T_Rank_and_Tempo_Free_Stats__2[[Team]:[WAB]], 23, FALSE),4) )</f>
        <v>0.4_x000D_</v>
      </c>
    </row>
    <row r="82" spans="1:7" x14ac:dyDescent="0.45">
      <c r="A82" t="str">
        <f>_2024_Customizable_T_Rank_and_Tempo_Free_Stats__2[[#This Row],[Rk]]</f>
        <v>81</v>
      </c>
      <c r="B82" t="str">
        <f>TRIM(_2024_Customizable_T_Rank_and_Tempo_Free_Stats__2[[#This Row],[Team]])</f>
        <v>Yale</v>
      </c>
      <c r="D82" t="str">
        <f>TRIM(LEFT(VLOOKUP($B82, _2024_Customizable_T_Rank_and_Tempo_Free_Stats__2[[Team]:[WAB]], 5, FALSE), 5))</f>
        <v>110.7</v>
      </c>
      <c r="E82" t="str">
        <f>LEFT(VLOOKUP($B82, _2024_Customizable_T_Rank_and_Tempo_Free_Stats__2[[Team]:[WAB]], 6, FALSE),5)</f>
        <v>100.9</v>
      </c>
      <c r="F82" t="str">
        <f>LEFT(VLOOKUP($B82, _2024_Customizable_T_Rank_and_Tempo_Free_Stats__2[[Team]:[WAB]], 7, FALSE),7)</f>
        <v xml:space="preserve">.7434_x000D_
</v>
      </c>
      <c r="G82" s="59" t="str">
        <f>IF(LEFT(VLOOKUP($B82, _2024_Customizable_T_Rank_and_Tempo_Free_Stats__2[[Team]:[WAB]], 23, FALSE), 4)&lt;0,LEFT(VLOOKUP($B82, _2024_Customizable_T_Rank_and_Tempo_Free_Stats__2[[Team]:[WAB]], 23, FALSE), 3), LEFT(VLOOKUP($B82, _2024_Customizable_T_Rank_and_Tempo_Free_Stats__2[[Team]:[WAB]], 23, FALSE),4) )</f>
        <v>-1.5</v>
      </c>
    </row>
    <row r="83" spans="1:7" x14ac:dyDescent="0.45">
      <c r="A83" t="str">
        <f>_2024_Customizable_T_Rank_and_Tempo_Free_Stats__2[[#This Row],[Rk]]</f>
        <v>82</v>
      </c>
      <c r="B83" t="str">
        <f>TRIM(_2024_Customizable_T_Rank_and_Tempo_Free_Stats__2[[#This Row],[Team]])</f>
        <v>LSU</v>
      </c>
      <c r="D83" t="str">
        <f>TRIM(LEFT(VLOOKUP($B83, _2024_Customizable_T_Rank_and_Tempo_Free_Stats__2[[Team]:[WAB]], 5, FALSE), 5))</f>
        <v>108.9</v>
      </c>
      <c r="E83" t="str">
        <f>LEFT(VLOOKUP($B83, _2024_Customizable_T_Rank_and_Tempo_Free_Stats__2[[Team]:[WAB]], 6, FALSE),5)</f>
        <v>99.3_x000D_</v>
      </c>
      <c r="F83" t="str">
        <f>LEFT(VLOOKUP($B83, _2024_Customizable_T_Rank_and_Tempo_Free_Stats__2[[Team]:[WAB]], 7, FALSE),7)</f>
        <v xml:space="preserve">.7425_x000D_
</v>
      </c>
      <c r="G83" s="59" t="str">
        <f>IF(LEFT(VLOOKUP($B83, _2024_Customizable_T_Rank_and_Tempo_Free_Stats__2[[Team]:[WAB]], 23, FALSE), 4)&lt;0,LEFT(VLOOKUP($B83, _2024_Customizable_T_Rank_and_Tempo_Free_Stats__2[[Team]:[WAB]], 23, FALSE), 3), LEFT(VLOOKUP($B83, _2024_Customizable_T_Rank_and_Tempo_Free_Stats__2[[Team]:[WAB]], 23, FALSE),4) )</f>
        <v>-2.2</v>
      </c>
    </row>
    <row r="84" spans="1:7" x14ac:dyDescent="0.45">
      <c r="A84" t="str">
        <f>_2024_Customizable_T_Rank_and_Tempo_Free_Stats__2[[#This Row],[Rk]]</f>
        <v>83</v>
      </c>
      <c r="B84" t="str">
        <f>TRIM(_2024_Customizable_T_Rank_and_Tempo_Free_Stats__2[[#This Row],[Team]])</f>
        <v>Michigan</v>
      </c>
      <c r="D84" t="str">
        <f>TRIM(LEFT(VLOOKUP($B84, _2024_Customizable_T_Rank_and_Tempo_Free_Stats__2[[Team]:[WAB]], 5, FALSE), 5))</f>
        <v>115.5</v>
      </c>
      <c r="E84" t="str">
        <f>LEFT(VLOOKUP($B84, _2024_Customizable_T_Rank_and_Tempo_Free_Stats__2[[Team]:[WAB]], 6, FALSE),5)</f>
        <v>105.3</v>
      </c>
      <c r="F84" t="str">
        <f>LEFT(VLOOKUP($B84, _2024_Customizable_T_Rank_and_Tempo_Free_Stats__2[[Team]:[WAB]], 7, FALSE),7)</f>
        <v xml:space="preserve">.7425_x000D_
</v>
      </c>
      <c r="G84" s="59" t="str">
        <f>IF(LEFT(VLOOKUP($B84, _2024_Customizable_T_Rank_and_Tempo_Free_Stats__2[[Team]:[WAB]], 23, FALSE), 4)&lt;0,LEFT(VLOOKUP($B84, _2024_Customizable_T_Rank_and_Tempo_Free_Stats__2[[Team]:[WAB]], 23, FALSE), 3), LEFT(VLOOKUP($B84, _2024_Customizable_T_Rank_and_Tempo_Free_Stats__2[[Team]:[WAB]], 23, FALSE),4) )</f>
        <v>-5.1</v>
      </c>
    </row>
    <row r="85" spans="1:7" x14ac:dyDescent="0.45">
      <c r="A85" t="str">
        <f>_2024_Customizable_T_Rank_and_Tempo_Free_Stats__2[[#This Row],[Rk]]</f>
        <v>84</v>
      </c>
      <c r="B85" t="str">
        <f>TRIM(_2024_Customizable_T_Rank_and_Tempo_Free_Stats__2[[#This Row],[Team]])</f>
        <v>North Carolina St.</v>
      </c>
      <c r="D85" t="str">
        <f>TRIM(LEFT(VLOOKUP($B85, _2024_Customizable_T_Rank_and_Tempo_Free_Stats__2[[Team]:[WAB]], 5, FALSE), 5))</f>
        <v>109.0</v>
      </c>
      <c r="E85" t="str">
        <f>LEFT(VLOOKUP($B85, _2024_Customizable_T_Rank_and_Tempo_Free_Stats__2[[Team]:[WAB]], 6, FALSE),5)</f>
        <v>99.5_x000D_</v>
      </c>
      <c r="F85" t="str">
        <f>LEFT(VLOOKUP($B85, _2024_Customizable_T_Rank_and_Tempo_Free_Stats__2[[Team]:[WAB]], 7, FALSE),7)</f>
        <v xml:space="preserve">.7408_x000D_
</v>
      </c>
      <c r="G85" s="59" t="str">
        <f>IF(LEFT(VLOOKUP($B85, _2024_Customizable_T_Rank_and_Tempo_Free_Stats__2[[Team]:[WAB]], 23, FALSE), 4)&lt;0,LEFT(VLOOKUP($B85, _2024_Customizable_T_Rank_and_Tempo_Free_Stats__2[[Team]:[WAB]], 23, FALSE), 3), LEFT(VLOOKUP($B85, _2024_Customizable_T_Rank_and_Tempo_Free_Stats__2[[Team]:[WAB]], 23, FALSE),4) )</f>
        <v>-0.4</v>
      </c>
    </row>
    <row r="86" spans="1:7" x14ac:dyDescent="0.45">
      <c r="A86" t="str">
        <f>_2024_Customizable_T_Rank_and_Tempo_Free_Stats__2[[#This Row],[Rk]]</f>
        <v>85</v>
      </c>
      <c r="B86" t="str">
        <f>TRIM(_2024_Customizable_T_Rank_and_Tempo_Free_Stats__2[[#This Row],[Team]])</f>
        <v>Appalachian St.</v>
      </c>
      <c r="D86" t="str">
        <f>TRIM(LEFT(VLOOKUP($B86, _2024_Customizable_T_Rank_and_Tempo_Free_Stats__2[[Team]:[WAB]], 5, FALSE), 5))</f>
        <v>106.2</v>
      </c>
      <c r="E86" t="str">
        <f>LEFT(VLOOKUP($B86, _2024_Customizable_T_Rank_and_Tempo_Free_Stats__2[[Team]:[WAB]], 6, FALSE),5)</f>
        <v>97.1_x000D_</v>
      </c>
      <c r="F86" t="str">
        <f>LEFT(VLOOKUP($B86, _2024_Customizable_T_Rank_and_Tempo_Free_Stats__2[[Team]:[WAB]], 7, FALSE),7)</f>
        <v xml:space="preserve">.7386_x000D_
</v>
      </c>
      <c r="G86" s="59" t="str">
        <f>IF(LEFT(VLOOKUP($B86, _2024_Customizable_T_Rank_and_Tempo_Free_Stats__2[[Team]:[WAB]], 23, FALSE), 4)&lt;0,LEFT(VLOOKUP($B86, _2024_Customizable_T_Rank_and_Tempo_Free_Stats__2[[Team]:[WAB]], 23, FALSE), 3), LEFT(VLOOKUP($B86, _2024_Customizable_T_Rank_and_Tempo_Free_Stats__2[[Team]:[WAB]], 23, FALSE),4) )</f>
        <v>-0.1</v>
      </c>
    </row>
    <row r="87" spans="1:7" x14ac:dyDescent="0.45">
      <c r="A87" t="str">
        <f>_2024_Customizable_T_Rank_and_Tempo_Free_Stats__2[[#This Row],[Rk]]</f>
        <v>86</v>
      </c>
      <c r="B87" t="str">
        <f>TRIM(_2024_Customizable_T_Rank_and_Tempo_Free_Stats__2[[#This Row],[Team]])</f>
        <v>Boston College</v>
      </c>
      <c r="D87" t="str">
        <f>TRIM(LEFT(VLOOKUP($B87, _2024_Customizable_T_Rank_and_Tempo_Free_Stats__2[[Team]:[WAB]], 5, FALSE), 5))</f>
        <v>114.3</v>
      </c>
      <c r="E87" t="str">
        <f>LEFT(VLOOKUP($B87, _2024_Customizable_T_Rank_and_Tempo_Free_Stats__2[[Team]:[WAB]], 6, FALSE),5)</f>
        <v>104.7</v>
      </c>
      <c r="F87" t="str">
        <f>LEFT(VLOOKUP($B87, _2024_Customizable_T_Rank_and_Tempo_Free_Stats__2[[Team]:[WAB]], 7, FALSE),7)</f>
        <v xml:space="preserve">.7337_x000D_
</v>
      </c>
      <c r="G87" s="59" t="str">
        <f>IF(LEFT(VLOOKUP($B87, _2024_Customizable_T_Rank_and_Tempo_Free_Stats__2[[Team]:[WAB]], 23, FALSE), 4)&lt;0,LEFT(VLOOKUP($B87, _2024_Customizable_T_Rank_and_Tempo_Free_Stats__2[[Team]:[WAB]], 23, FALSE), 3), LEFT(VLOOKUP($B87, _2024_Customizable_T_Rank_and_Tempo_Free_Stats__2[[Team]:[WAB]], 23, FALSE),4) )</f>
        <v>-1.6</v>
      </c>
    </row>
    <row r="88" spans="1:7" x14ac:dyDescent="0.45">
      <c r="A88" t="str">
        <f>_2024_Customizable_T_Rank_and_Tempo_Free_Stats__2[[#This Row],[Rk]]</f>
        <v>87</v>
      </c>
      <c r="B88" t="str">
        <f>TRIM(_2024_Customizable_T_Rank_and_Tempo_Free_Stats__2[[#This Row],[Team]])</f>
        <v>Charlotte</v>
      </c>
      <c r="D88" t="str">
        <f>TRIM(LEFT(VLOOKUP($B88, _2024_Customizable_T_Rank_and_Tempo_Free_Stats__2[[Team]:[WAB]], 5, FALSE), 5))</f>
        <v>109.9</v>
      </c>
      <c r="E88" t="str">
        <f>LEFT(VLOOKUP($B88, _2024_Customizable_T_Rank_and_Tempo_Free_Stats__2[[Team]:[WAB]], 6, FALSE),5)</f>
        <v>100.9</v>
      </c>
      <c r="F88" t="str">
        <f>LEFT(VLOOKUP($B88, _2024_Customizable_T_Rank_and_Tempo_Free_Stats__2[[Team]:[WAB]], 7, FALSE),7)</f>
        <v xml:space="preserve">.7266_x000D_
</v>
      </c>
      <c r="G88" s="59" t="str">
        <f>IF(LEFT(VLOOKUP($B88, _2024_Customizable_T_Rank_and_Tempo_Free_Stats__2[[Team]:[WAB]], 23, FALSE), 4)&lt;0,LEFT(VLOOKUP($B88, _2024_Customizable_T_Rank_and_Tempo_Free_Stats__2[[Team]:[WAB]], 23, FALSE), 3), LEFT(VLOOKUP($B88, _2024_Customizable_T_Rank_and_Tempo_Free_Stats__2[[Team]:[WAB]], 23, FALSE),4) )</f>
        <v>-1.8</v>
      </c>
    </row>
    <row r="89" spans="1:7" x14ac:dyDescent="0.45">
      <c r="A89" t="str">
        <f>_2024_Customizable_T_Rank_and_Tempo_Free_Stats__2[[#This Row],[Rk]]</f>
        <v>88</v>
      </c>
      <c r="B89" t="str">
        <f>TRIM(_2024_Customizable_T_Rank_and_Tempo_Free_Stats__2[[#This Row],[Team]])</f>
        <v>Stanford</v>
      </c>
      <c r="D89" t="str">
        <f>TRIM(LEFT(VLOOKUP($B89, _2024_Customizable_T_Rank_and_Tempo_Free_Stats__2[[Team]:[WAB]], 5, FALSE), 5))</f>
        <v>111.0</v>
      </c>
      <c r="E89" t="str">
        <f>LEFT(VLOOKUP($B89, _2024_Customizable_T_Rank_and_Tempo_Free_Stats__2[[Team]:[WAB]], 6, FALSE),5)</f>
        <v>102.0</v>
      </c>
      <c r="F89" t="str">
        <f>LEFT(VLOOKUP($B89, _2024_Customizable_T_Rank_and_Tempo_Free_Stats__2[[Team]:[WAB]], 7, FALSE),7)</f>
        <v xml:space="preserve">.7263_x000D_
</v>
      </c>
      <c r="G89" s="59" t="str">
        <f>IF(LEFT(VLOOKUP($B89, _2024_Customizable_T_Rank_and_Tempo_Free_Stats__2[[Team]:[WAB]], 23, FALSE), 4)&lt;0,LEFT(VLOOKUP($B89, _2024_Customizable_T_Rank_and_Tempo_Free_Stats__2[[Team]:[WAB]], 23, FALSE), 3), LEFT(VLOOKUP($B89, _2024_Customizable_T_Rank_and_Tempo_Free_Stats__2[[Team]:[WAB]], 23, FALSE),4) )</f>
        <v>-3.1</v>
      </c>
    </row>
    <row r="90" spans="1:7" x14ac:dyDescent="0.45">
      <c r="A90" t="str">
        <f>_2024_Customizable_T_Rank_and_Tempo_Free_Stats__2[[#This Row],[Rk]]</f>
        <v>89</v>
      </c>
      <c r="B90" t="str">
        <f>TRIM(_2024_Customizable_T_Rank_and_Tempo_Free_Stats__2[[#This Row],[Team]])</f>
        <v>McNeese St.</v>
      </c>
      <c r="D90" t="str">
        <f>TRIM(LEFT(VLOOKUP($B90, _2024_Customizable_T_Rank_and_Tempo_Free_Stats__2[[Team]:[WAB]], 5, FALSE), 5))</f>
        <v>111.4</v>
      </c>
      <c r="E90" t="str">
        <f>LEFT(VLOOKUP($B90, _2024_Customizable_T_Rank_and_Tempo_Free_Stats__2[[Team]:[WAB]], 6, FALSE),5)</f>
        <v>102.4</v>
      </c>
      <c r="F90" t="str">
        <f>LEFT(VLOOKUP($B90, _2024_Customizable_T_Rank_and_Tempo_Free_Stats__2[[Team]:[WAB]], 7, FALSE),7)</f>
        <v xml:space="preserve">.7246_x000D_
</v>
      </c>
      <c r="G90" s="59" t="str">
        <f>IF(LEFT(VLOOKUP($B90, _2024_Customizable_T_Rank_and_Tempo_Free_Stats__2[[Team]:[WAB]], 23, FALSE), 4)&lt;0,LEFT(VLOOKUP($B90, _2024_Customizable_T_Rank_and_Tempo_Free_Stats__2[[Team]:[WAB]], 23, FALSE), 3), LEFT(VLOOKUP($B90, _2024_Customizable_T_Rank_and_Tempo_Free_Stats__2[[Team]:[WAB]], 23, FALSE),4) )</f>
        <v>1.1_x000D_</v>
      </c>
    </row>
    <row r="91" spans="1:7" x14ac:dyDescent="0.45">
      <c r="A91" t="str">
        <f>_2024_Customizable_T_Rank_and_Tempo_Free_Stats__2[[#This Row],[Rk]]</f>
        <v>90</v>
      </c>
      <c r="B91" t="str">
        <f>TRIM(_2024_Customizable_T_Rank_and_Tempo_Free_Stats__2[[#This Row],[Team]])</f>
        <v>Minnesota</v>
      </c>
      <c r="D91" t="str">
        <f>TRIM(LEFT(VLOOKUP($B91, _2024_Customizable_T_Rank_and_Tempo_Free_Stats__2[[Team]:[WAB]], 5, FALSE), 5))</f>
        <v>109.0</v>
      </c>
      <c r="E91" t="str">
        <f>LEFT(VLOOKUP($B91, _2024_Customizable_T_Rank_and_Tempo_Free_Stats__2[[Team]:[WAB]], 6, FALSE),5)</f>
        <v>100.4</v>
      </c>
      <c r="F91" t="str">
        <f>LEFT(VLOOKUP($B91, _2024_Customizable_T_Rank_and_Tempo_Free_Stats__2[[Team]:[WAB]], 7, FALSE),7)</f>
        <v xml:space="preserve">.7213_x000D_
</v>
      </c>
      <c r="G91" s="59" t="str">
        <f>IF(LEFT(VLOOKUP($B91, _2024_Customizable_T_Rank_and_Tempo_Free_Stats__2[[Team]:[WAB]], 23, FALSE), 4)&lt;0,LEFT(VLOOKUP($B91, _2024_Customizable_T_Rank_and_Tempo_Free_Stats__2[[Team]:[WAB]], 23, FALSE), 3), LEFT(VLOOKUP($B91, _2024_Customizable_T_Rank_and_Tempo_Free_Stats__2[[Team]:[WAB]], 23, FALSE),4) )</f>
        <v>-1.7</v>
      </c>
    </row>
    <row r="92" spans="1:7" x14ac:dyDescent="0.45">
      <c r="A92" t="str">
        <f>_2024_Customizable_T_Rank_and_Tempo_Free_Stats__2[[#This Row],[Rk]]</f>
        <v>91</v>
      </c>
      <c r="B92" t="str">
        <f>TRIM(_2024_Customizable_T_Rank_and_Tempo_Free_Stats__2[[#This Row],[Team]])</f>
        <v>Samford</v>
      </c>
      <c r="D92" t="str">
        <f>TRIM(LEFT(VLOOKUP($B92, _2024_Customizable_T_Rank_and_Tempo_Free_Stats__2[[Team]:[WAB]], 5, FALSE), 5))</f>
        <v>113.7</v>
      </c>
      <c r="E92" t="str">
        <f>LEFT(VLOOKUP($B92, _2024_Customizable_T_Rank_and_Tempo_Free_Stats__2[[Team]:[WAB]], 6, FALSE),5)</f>
        <v>104.6</v>
      </c>
      <c r="F92" t="str">
        <f>LEFT(VLOOKUP($B92, _2024_Customizable_T_Rank_and_Tempo_Free_Stats__2[[Team]:[WAB]], 7, FALSE),7)</f>
        <v xml:space="preserve">.7211_x000D_
</v>
      </c>
      <c r="G92" s="59" t="str">
        <f>IF(LEFT(VLOOKUP($B92, _2024_Customizable_T_Rank_and_Tempo_Free_Stats__2[[Team]:[WAB]], 23, FALSE), 4)&lt;0,LEFT(VLOOKUP($B92, _2024_Customizable_T_Rank_and_Tempo_Free_Stats__2[[Team]:[WAB]], 23, FALSE), 3), LEFT(VLOOKUP($B92, _2024_Customizable_T_Rank_and_Tempo_Free_Stats__2[[Team]:[WAB]], 23, FALSE),4) )</f>
        <v>0.4_x000D_</v>
      </c>
    </row>
    <row r="93" spans="1:7" x14ac:dyDescent="0.45">
      <c r="A93" t="str">
        <f>_2024_Customizable_T_Rank_and_Tempo_Free_Stats__2[[#This Row],[Rk]]</f>
        <v>92</v>
      </c>
      <c r="B93" t="str">
        <f>TRIM(_2024_Customizable_T_Rank_and_Tempo_Free_Stats__2[[#This Row],[Team]])</f>
        <v>UC Irvine</v>
      </c>
      <c r="D93" t="str">
        <f>TRIM(LEFT(VLOOKUP($B93, _2024_Customizable_T_Rank_and_Tempo_Free_Stats__2[[Team]:[WAB]], 5, FALSE), 5))</f>
        <v>104.9</v>
      </c>
      <c r="E93" t="str">
        <f>LEFT(VLOOKUP($B93, _2024_Customizable_T_Rank_and_Tempo_Free_Stats__2[[Team]:[WAB]], 6, FALSE),5)</f>
        <v>96.6_x000D_</v>
      </c>
      <c r="F93" t="str">
        <f>LEFT(VLOOKUP($B93, _2024_Customizable_T_Rank_and_Tempo_Free_Stats__2[[Team]:[WAB]], 7, FALSE),7)</f>
        <v xml:space="preserve">.7205_x000D_
</v>
      </c>
      <c r="G93" s="59" t="str">
        <f>IF(LEFT(VLOOKUP($B93, _2024_Customizable_T_Rank_and_Tempo_Free_Stats__2[[Team]:[WAB]], 23, FALSE), 4)&lt;0,LEFT(VLOOKUP($B93, _2024_Customizable_T_Rank_and_Tempo_Free_Stats__2[[Team]:[WAB]], 23, FALSE), 3), LEFT(VLOOKUP($B93, _2024_Customizable_T_Rank_and_Tempo_Free_Stats__2[[Team]:[WAB]], 23, FALSE),4) )</f>
        <v>-0.9</v>
      </c>
    </row>
    <row r="94" spans="1:7" x14ac:dyDescent="0.45">
      <c r="A94" t="str">
        <f>_2024_Customizable_T_Rank_and_Tempo_Free_Stats__2[[#This Row],[Rk]]</f>
        <v>93</v>
      </c>
      <c r="B94" t="str">
        <f>TRIM(_2024_Customizable_T_Rank_and_Tempo_Free_Stats__2[[#This Row],[Team]])</f>
        <v>Memphis</v>
      </c>
      <c r="D94" t="str">
        <f>TRIM(LEFT(VLOOKUP($B94, _2024_Customizable_T_Rank_and_Tempo_Free_Stats__2[[Team]:[WAB]], 5, FALSE), 5))</f>
        <v>111.8</v>
      </c>
      <c r="E94" t="str">
        <f>LEFT(VLOOKUP($B94, _2024_Customizable_T_Rank_and_Tempo_Free_Stats__2[[Team]:[WAB]], 6, FALSE),5)</f>
        <v>103.0</v>
      </c>
      <c r="F94" t="str">
        <f>LEFT(VLOOKUP($B94, _2024_Customizable_T_Rank_and_Tempo_Free_Stats__2[[Team]:[WAB]], 7, FALSE),7)</f>
        <v xml:space="preserve">.7188_x000D_
</v>
      </c>
      <c r="G94" s="59" t="str">
        <f>IF(LEFT(VLOOKUP($B94, _2024_Customizable_T_Rank_and_Tempo_Free_Stats__2[[Team]:[WAB]], 23, FALSE), 4)&lt;0,LEFT(VLOOKUP($B94, _2024_Customizable_T_Rank_and_Tempo_Free_Stats__2[[Team]:[WAB]], 23, FALSE), 3), LEFT(VLOOKUP($B94, _2024_Customizable_T_Rank_and_Tempo_Free_Stats__2[[Team]:[WAB]], 23, FALSE),4) )</f>
        <v>0.1_x000D_</v>
      </c>
    </row>
    <row r="95" spans="1:7" x14ac:dyDescent="0.45">
      <c r="A95" t="str">
        <f>_2024_Customizable_T_Rank_and_Tempo_Free_Stats__2[[#This Row],[Rk]]</f>
        <v>94</v>
      </c>
      <c r="B95" t="str">
        <f>TRIM(_2024_Customizable_T_Rank_and_Tempo_Free_Stats__2[[#This Row],[Team]])</f>
        <v>Massachusetts</v>
      </c>
      <c r="D95" t="str">
        <f>TRIM(LEFT(VLOOKUP($B95, _2024_Customizable_T_Rank_and_Tempo_Free_Stats__2[[Team]:[WAB]], 5, FALSE), 5))</f>
        <v>112.6</v>
      </c>
      <c r="E95" t="str">
        <f>LEFT(VLOOKUP($B95, _2024_Customizable_T_Rank_and_Tempo_Free_Stats__2[[Team]:[WAB]], 6, FALSE),5)</f>
        <v>104.2</v>
      </c>
      <c r="F95" t="str">
        <f>LEFT(VLOOKUP($B95, _2024_Customizable_T_Rank_and_Tempo_Free_Stats__2[[Team]:[WAB]], 7, FALSE),7)</f>
        <v xml:space="preserve">.7090_x000D_
</v>
      </c>
      <c r="G95" s="59" t="str">
        <f>IF(LEFT(VLOOKUP($B95, _2024_Customizable_T_Rank_and_Tempo_Free_Stats__2[[Team]:[WAB]], 23, FALSE), 4)&lt;0,LEFT(VLOOKUP($B95, _2024_Customizable_T_Rank_and_Tempo_Free_Stats__2[[Team]:[WAB]], 23, FALSE), 3), LEFT(VLOOKUP($B95, _2024_Customizable_T_Rank_and_Tempo_Free_Stats__2[[Team]:[WAB]], 23, FALSE),4) )</f>
        <v>-3.3</v>
      </c>
    </row>
    <row r="96" spans="1:7" x14ac:dyDescent="0.45">
      <c r="A96" t="str">
        <f>_2024_Customizable_T_Rank_and_Tempo_Free_Stats__2[[#This Row],[Rk]]</f>
        <v>95</v>
      </c>
      <c r="B96" t="str">
        <f>TRIM(_2024_Customizable_T_Rank_and_Tempo_Free_Stats__2[[#This Row],[Team]])</f>
        <v>UC San Diego</v>
      </c>
      <c r="D96" t="str">
        <f>TRIM(LEFT(VLOOKUP($B96, _2024_Customizable_T_Rank_and_Tempo_Free_Stats__2[[Team]:[WAB]], 5, FALSE), 5))</f>
        <v>111.7</v>
      </c>
      <c r="E96" t="str">
        <f>LEFT(VLOOKUP($B96, _2024_Customizable_T_Rank_and_Tempo_Free_Stats__2[[Team]:[WAB]], 6, FALSE),5)</f>
        <v>103.5</v>
      </c>
      <c r="F96" t="str">
        <f>LEFT(VLOOKUP($B96, _2024_Customizable_T_Rank_and_Tempo_Free_Stats__2[[Team]:[WAB]], 7, FALSE),7)</f>
        <v xml:space="preserve">.7071_x000D_
</v>
      </c>
      <c r="G96" s="59" t="str">
        <f>IF(LEFT(VLOOKUP($B96, _2024_Customizable_T_Rank_and_Tempo_Free_Stats__2[[Team]:[WAB]], 23, FALSE), 4)&lt;0,LEFT(VLOOKUP($B96, _2024_Customizable_T_Rank_and_Tempo_Free_Stats__2[[Team]:[WAB]], 23, FALSE), 3), LEFT(VLOOKUP($B96, _2024_Customizable_T_Rank_and_Tempo_Free_Stats__2[[Team]:[WAB]], 23, FALSE),4) )</f>
        <v>-3.2</v>
      </c>
    </row>
    <row r="97" spans="1:7" x14ac:dyDescent="0.45">
      <c r="A97" t="str">
        <f>_2024_Customizable_T_Rank_and_Tempo_Free_Stats__2[[#This Row],[Rk]]</f>
        <v>96</v>
      </c>
      <c r="B97" t="str">
        <f>TRIM(_2024_Customizable_T_Rank_and_Tempo_Free_Stats__2[[#This Row],[Team]])</f>
        <v>VCU</v>
      </c>
      <c r="D97" t="str">
        <f>TRIM(LEFT(VLOOKUP($B97, _2024_Customizable_T_Rank_and_Tempo_Free_Stats__2[[Team]:[WAB]], 5, FALSE), 5))</f>
        <v>109.6</v>
      </c>
      <c r="E97" t="str">
        <f>LEFT(VLOOKUP($B97, _2024_Customizable_T_Rank_and_Tempo_Free_Stats__2[[Team]:[WAB]], 6, FALSE),5)</f>
        <v>101.5</v>
      </c>
      <c r="F97" t="str">
        <f>LEFT(VLOOKUP($B97, _2024_Customizable_T_Rank_and_Tempo_Free_Stats__2[[Team]:[WAB]], 7, FALSE),7)</f>
        <v xml:space="preserve">.7069_x000D_
</v>
      </c>
      <c r="G97" s="59" t="str">
        <f>IF(LEFT(VLOOKUP($B97, _2024_Customizable_T_Rank_and_Tempo_Free_Stats__2[[Team]:[WAB]], 23, FALSE), 4)&lt;0,LEFT(VLOOKUP($B97, _2024_Customizable_T_Rank_and_Tempo_Free_Stats__2[[Team]:[WAB]], 23, FALSE), 3), LEFT(VLOOKUP($B97, _2024_Customizable_T_Rank_and_Tempo_Free_Stats__2[[Team]:[WAB]], 23, FALSE),4) )</f>
        <v>-3.1</v>
      </c>
    </row>
    <row r="98" spans="1:7" x14ac:dyDescent="0.45">
      <c r="A98" t="str">
        <f>_2024_Customizable_T_Rank_and_Tempo_Free_Stats__2[[#This Row],[Rk]]</f>
        <v>97</v>
      </c>
      <c r="B98" t="str">
        <f>TRIM(_2024_Customizable_T_Rank_and_Tempo_Free_Stats__2[[#This Row],[Team]])</f>
        <v>UNLV</v>
      </c>
      <c r="D98" t="str">
        <f>TRIM(LEFT(VLOOKUP($B98, _2024_Customizable_T_Rank_and_Tempo_Free_Stats__2[[Team]:[WAB]], 5, FALSE), 5))</f>
        <v>113.6</v>
      </c>
      <c r="E98" t="str">
        <f>LEFT(VLOOKUP($B98, _2024_Customizable_T_Rank_and_Tempo_Free_Stats__2[[Team]:[WAB]], 6, FALSE),5)</f>
        <v>105.3</v>
      </c>
      <c r="F98" t="str">
        <f>LEFT(VLOOKUP($B98, _2024_Customizable_T_Rank_and_Tempo_Free_Stats__2[[Team]:[WAB]], 7, FALSE),7)</f>
        <v xml:space="preserve">.7053_x000D_
</v>
      </c>
      <c r="G98" s="59" t="str">
        <f>IF(LEFT(VLOOKUP($B98, _2024_Customizable_T_Rank_and_Tempo_Free_Stats__2[[Team]:[WAB]], 23, FALSE), 4)&lt;0,LEFT(VLOOKUP($B98, _2024_Customizable_T_Rank_and_Tempo_Free_Stats__2[[Team]:[WAB]], 23, FALSE), 3), LEFT(VLOOKUP($B98, _2024_Customizable_T_Rank_and_Tempo_Free_Stats__2[[Team]:[WAB]], 23, FALSE),4) )</f>
        <v xml:space="preserve">-3_x000D_
</v>
      </c>
    </row>
    <row r="99" spans="1:7" x14ac:dyDescent="0.45">
      <c r="A99" t="str">
        <f>_2024_Customizable_T_Rank_and_Tempo_Free_Stats__2[[#This Row],[Rk]]</f>
        <v>98</v>
      </c>
      <c r="B99" t="str">
        <f>TRIM(_2024_Customizable_T_Rank_and_Tempo_Free_Stats__2[[#This Row],[Team]])</f>
        <v>Penn St.</v>
      </c>
      <c r="D99" t="str">
        <f>TRIM(LEFT(VLOOKUP($B99, _2024_Customizable_T_Rank_and_Tempo_Free_Stats__2[[Team]:[WAB]], 5, FALSE), 5))</f>
        <v>108.7</v>
      </c>
      <c r="E99" t="str">
        <f>LEFT(VLOOKUP($B99, _2024_Customizable_T_Rank_and_Tempo_Free_Stats__2[[Team]:[WAB]], 6, FALSE),5)</f>
        <v>100.8</v>
      </c>
      <c r="F99" t="str">
        <f>LEFT(VLOOKUP($B99, _2024_Customizable_T_Rank_and_Tempo_Free_Stats__2[[Team]:[WAB]], 7, FALSE),7)</f>
        <v xml:space="preserve">.7046_x000D_
</v>
      </c>
      <c r="G99" s="59" t="str">
        <f>IF(LEFT(VLOOKUP($B99, _2024_Customizable_T_Rank_and_Tempo_Free_Stats__2[[Team]:[WAB]], 23, FALSE), 4)&lt;0,LEFT(VLOOKUP($B99, _2024_Customizable_T_Rank_and_Tempo_Free_Stats__2[[Team]:[WAB]], 23, FALSE), 3), LEFT(VLOOKUP($B99, _2024_Customizable_T_Rank_and_Tempo_Free_Stats__2[[Team]:[WAB]], 23, FALSE),4) )</f>
        <v>-4.1</v>
      </c>
    </row>
    <row r="100" spans="1:7" x14ac:dyDescent="0.45">
      <c r="A100" t="str">
        <f>_2024_Customizable_T_Rank_and_Tempo_Free_Stats__2[[#This Row],[Rk]]</f>
        <v>99</v>
      </c>
      <c r="B100" t="str">
        <f>TRIM(_2024_Customizable_T_Rank_and_Tempo_Free_Stats__2[[#This Row],[Team]])</f>
        <v>USC</v>
      </c>
      <c r="D100" t="str">
        <f>TRIM(LEFT(VLOOKUP($B100, _2024_Customizable_T_Rank_and_Tempo_Free_Stats__2[[Team]:[WAB]], 5, FALSE), 5))</f>
        <v>110.0</v>
      </c>
      <c r="E100" t="str">
        <f>LEFT(VLOOKUP($B100, _2024_Customizable_T_Rank_and_Tempo_Free_Stats__2[[Team]:[WAB]], 6, FALSE),5)</f>
        <v>102.4</v>
      </c>
      <c r="F100" t="str">
        <f>LEFT(VLOOKUP($B100, _2024_Customizable_T_Rank_and_Tempo_Free_Stats__2[[Team]:[WAB]], 7, FALSE),7)</f>
        <v xml:space="preserve">.6958_x000D_
</v>
      </c>
      <c r="G100" s="59" t="str">
        <f>IF(LEFT(VLOOKUP($B100, _2024_Customizable_T_Rank_and_Tempo_Free_Stats__2[[Team]:[WAB]], 23, FALSE), 4)&lt;0,LEFT(VLOOKUP($B100, _2024_Customizable_T_Rank_and_Tempo_Free_Stats__2[[Team]:[WAB]], 23, FALSE), 3), LEFT(VLOOKUP($B100, _2024_Customizable_T_Rank_and_Tempo_Free_Stats__2[[Team]:[WAB]], 23, FALSE),4) )</f>
        <v>-5.3</v>
      </c>
    </row>
    <row r="101" spans="1:7" x14ac:dyDescent="0.45">
      <c r="A101" t="str">
        <f>_2024_Customizable_T_Rank_and_Tempo_Free_Stats__2[[#This Row],[Rk]]</f>
        <v>100</v>
      </c>
      <c r="B101" t="str">
        <f>TRIM(_2024_Customizable_T_Rank_and_Tempo_Free_Stats__2[[#This Row],[Team]])</f>
        <v>Akron</v>
      </c>
      <c r="D101" t="str">
        <f>TRIM(LEFT(VLOOKUP($B101, _2024_Customizable_T_Rank_and_Tempo_Free_Stats__2[[Team]:[WAB]], 5, FALSE), 5))</f>
        <v>107.9</v>
      </c>
      <c r="E101" t="str">
        <f>LEFT(VLOOKUP($B101, _2024_Customizable_T_Rank_and_Tempo_Free_Stats__2[[Team]:[WAB]], 6, FALSE),5)</f>
        <v>100.7</v>
      </c>
      <c r="F101" t="str">
        <f>LEFT(VLOOKUP($B101, _2024_Customizable_T_Rank_and_Tempo_Free_Stats__2[[Team]:[WAB]], 7, FALSE),7)</f>
        <v xml:space="preserve">.6882_x000D_
</v>
      </c>
      <c r="G101" s="59" t="str">
        <f>IF(LEFT(VLOOKUP($B101, _2024_Customizable_T_Rank_and_Tempo_Free_Stats__2[[Team]:[WAB]], 23, FALSE), 4)&lt;0,LEFT(VLOOKUP($B101, _2024_Customizable_T_Rank_and_Tempo_Free_Stats__2[[Team]:[WAB]], 23, FALSE), 3), LEFT(VLOOKUP($B101, _2024_Customizable_T_Rank_and_Tempo_Free_Stats__2[[Team]:[WAB]], 23, FALSE),4) )</f>
        <v>-1.1</v>
      </c>
    </row>
    <row r="102" spans="1:7" x14ac:dyDescent="0.45">
      <c r="A102" t="str">
        <f>_2024_Customizable_T_Rank_and_Tempo_Free_Stats__2[[#This Row],[Rk]]</f>
        <v>101</v>
      </c>
      <c r="B102" t="str">
        <f>TRIM(_2024_Customizable_T_Rank_and_Tempo_Free_Stats__2[[#This Row],[Team]])</f>
        <v>George Mason</v>
      </c>
      <c r="D102" t="str">
        <f>TRIM(LEFT(VLOOKUP($B102, _2024_Customizable_T_Rank_and_Tempo_Free_Stats__2[[Team]:[WAB]], 5, FALSE), 5))</f>
        <v>109.6</v>
      </c>
      <c r="E102" t="str">
        <f>LEFT(VLOOKUP($B102, _2024_Customizable_T_Rank_and_Tempo_Free_Stats__2[[Team]:[WAB]], 6, FALSE),5)</f>
        <v>102.3</v>
      </c>
      <c r="F102" t="str">
        <f>LEFT(VLOOKUP($B102, _2024_Customizable_T_Rank_and_Tempo_Free_Stats__2[[Team]:[WAB]], 7, FALSE),7)</f>
        <v xml:space="preserve">.6881_x000D_
</v>
      </c>
      <c r="G102" s="59" t="str">
        <f>IF(LEFT(VLOOKUP($B102, _2024_Customizable_T_Rank_and_Tempo_Free_Stats__2[[Team]:[WAB]], 23, FALSE), 4)&lt;0,LEFT(VLOOKUP($B102, _2024_Customizable_T_Rank_and_Tempo_Free_Stats__2[[Team]:[WAB]], 23, FALSE), 3), LEFT(VLOOKUP($B102, _2024_Customizable_T_Rank_and_Tempo_Free_Stats__2[[Team]:[WAB]], 23, FALSE),4) )</f>
        <v>-1.3</v>
      </c>
    </row>
    <row r="103" spans="1:7" x14ac:dyDescent="0.45">
      <c r="A103" t="str">
        <f>_2024_Customizable_T_Rank_and_Tempo_Free_Stats__2[[#This Row],[Rk]]</f>
        <v>102</v>
      </c>
      <c r="B103" t="str">
        <f>TRIM(_2024_Customizable_T_Rank_and_Tempo_Free_Stats__2[[#This Row],[Team]])</f>
        <v>UNC Wilmington</v>
      </c>
      <c r="D103" t="str">
        <f>TRIM(LEFT(VLOOKUP($B103, _2024_Customizable_T_Rank_and_Tempo_Free_Stats__2[[Team]:[WAB]], 5, FALSE), 5))</f>
        <v>113.0</v>
      </c>
      <c r="E103" t="str">
        <f>LEFT(VLOOKUP($B103, _2024_Customizable_T_Rank_and_Tempo_Free_Stats__2[[Team]:[WAB]], 6, FALSE),5)</f>
        <v>105.6</v>
      </c>
      <c r="F103" t="str">
        <f>LEFT(VLOOKUP($B103, _2024_Customizable_T_Rank_and_Tempo_Free_Stats__2[[Team]:[WAB]], 7, FALSE),7)</f>
        <v xml:space="preserve">.6864_x000D_
</v>
      </c>
      <c r="G103" s="59" t="str">
        <f>IF(LEFT(VLOOKUP($B103, _2024_Customizable_T_Rank_and_Tempo_Free_Stats__2[[Team]:[WAB]], 23, FALSE), 4)&lt;0,LEFT(VLOOKUP($B103, _2024_Customizable_T_Rank_and_Tempo_Free_Stats__2[[Team]:[WAB]], 23, FALSE), 3), LEFT(VLOOKUP($B103, _2024_Customizable_T_Rank_and_Tempo_Free_Stats__2[[Team]:[WAB]], 23, FALSE),4) )</f>
        <v>-1.3</v>
      </c>
    </row>
    <row r="104" spans="1:7" x14ac:dyDescent="0.45">
      <c r="A104" t="str">
        <f>_2024_Customizable_T_Rank_and_Tempo_Free_Stats__2[[#This Row],[Rk]]</f>
        <v>103</v>
      </c>
      <c r="B104" t="str">
        <f>TRIM(_2024_Customizable_T_Rank_and_Tempo_Free_Stats__2[[#This Row],[Team]])</f>
        <v>Southern Illinois</v>
      </c>
      <c r="D104" t="str">
        <f>TRIM(LEFT(VLOOKUP($B104, _2024_Customizable_T_Rank_and_Tempo_Free_Stats__2[[Team]:[WAB]], 5, FALSE), 5))</f>
        <v>109.4</v>
      </c>
      <c r="E104" t="str">
        <f>LEFT(VLOOKUP($B104, _2024_Customizable_T_Rank_and_Tempo_Free_Stats__2[[Team]:[WAB]], 6, FALSE),5)</f>
        <v>102.3</v>
      </c>
      <c r="F104" t="str">
        <f>LEFT(VLOOKUP($B104, _2024_Customizable_T_Rank_and_Tempo_Free_Stats__2[[Team]:[WAB]], 7, FALSE),7)</f>
        <v xml:space="preserve">.6826_x000D_
</v>
      </c>
      <c r="G104" s="59" t="str">
        <f>IF(LEFT(VLOOKUP($B104, _2024_Customizable_T_Rank_and_Tempo_Free_Stats__2[[Team]:[WAB]], 23, FALSE), 4)&lt;0,LEFT(VLOOKUP($B104, _2024_Customizable_T_Rank_and_Tempo_Free_Stats__2[[Team]:[WAB]], 23, FALSE), 3), LEFT(VLOOKUP($B104, _2024_Customizable_T_Rank_and_Tempo_Free_Stats__2[[Team]:[WAB]], 23, FALSE),4) )</f>
        <v xml:space="preserve">-4_x000D_
</v>
      </c>
    </row>
    <row r="105" spans="1:7" x14ac:dyDescent="0.45">
      <c r="A105" t="str">
        <f>_2024_Customizable_T_Rank_and_Tempo_Free_Stats__2[[#This Row],[Rk]]</f>
        <v>104</v>
      </c>
      <c r="B105" t="str">
        <f>TRIM(_2024_Customizable_T_Rank_and_Tempo_Free_Stats__2[[#This Row],[Team]])</f>
        <v>Duquesne</v>
      </c>
      <c r="D105" t="str">
        <f>TRIM(LEFT(VLOOKUP($B105, _2024_Customizable_T_Rank_and_Tempo_Free_Stats__2[[Team]:[WAB]], 5, FALSE), 5))</f>
        <v>105.1</v>
      </c>
      <c r="E105" t="str">
        <f>LEFT(VLOOKUP($B105, _2024_Customizable_T_Rank_and_Tempo_Free_Stats__2[[Team]:[WAB]], 6, FALSE),5)</f>
        <v>98.4_x000D_</v>
      </c>
      <c r="F105" t="str">
        <f>LEFT(VLOOKUP($B105, _2024_Customizable_T_Rank_and_Tempo_Free_Stats__2[[Team]:[WAB]], 7, FALSE),7)</f>
        <v xml:space="preserve">.6810_x000D_
</v>
      </c>
      <c r="G105" s="59" t="str">
        <f>IF(LEFT(VLOOKUP($B105, _2024_Customizable_T_Rank_and_Tempo_Free_Stats__2[[Team]:[WAB]], 23, FALSE), 4)&lt;0,LEFT(VLOOKUP($B105, _2024_Customizable_T_Rank_and_Tempo_Free_Stats__2[[Team]:[WAB]], 23, FALSE), 3), LEFT(VLOOKUP($B105, _2024_Customizable_T_Rank_and_Tempo_Free_Stats__2[[Team]:[WAB]], 23, FALSE),4) )</f>
        <v>-2.9</v>
      </c>
    </row>
    <row r="106" spans="1:7" x14ac:dyDescent="0.45">
      <c r="A106" t="str">
        <f>_2024_Customizable_T_Rank_and_Tempo_Free_Stats__2[[#This Row],[Rk]]</f>
        <v>105</v>
      </c>
      <c r="B106" t="str">
        <f>TRIM(_2024_Customizable_T_Rank_and_Tempo_Free_Stats__2[[#This Row],[Team]])</f>
        <v>Northern Iowa</v>
      </c>
      <c r="D106" t="str">
        <f>TRIM(LEFT(VLOOKUP($B106, _2024_Customizable_T_Rank_and_Tempo_Free_Stats__2[[Team]:[WAB]], 5, FALSE), 5))</f>
        <v>109.0</v>
      </c>
      <c r="E106" t="str">
        <f>LEFT(VLOOKUP($B106, _2024_Customizable_T_Rank_and_Tempo_Free_Stats__2[[Team]:[WAB]], 6, FALSE),5)</f>
        <v>102.2</v>
      </c>
      <c r="F106" t="str">
        <f>LEFT(VLOOKUP($B106, _2024_Customizable_T_Rank_and_Tempo_Free_Stats__2[[Team]:[WAB]], 7, FALSE),7)</f>
        <v xml:space="preserve">.6774_x000D_
</v>
      </c>
      <c r="G106" s="59" t="str">
        <f>IF(LEFT(VLOOKUP($B106, _2024_Customizable_T_Rank_and_Tempo_Free_Stats__2[[Team]:[WAB]], 23, FALSE), 4)&lt;0,LEFT(VLOOKUP($B106, _2024_Customizable_T_Rank_and_Tempo_Free_Stats__2[[Team]:[WAB]], 23, FALSE), 3), LEFT(VLOOKUP($B106, _2024_Customizable_T_Rank_and_Tempo_Free_Stats__2[[Team]:[WAB]], 23, FALSE),4) )</f>
        <v>-3.4</v>
      </c>
    </row>
    <row r="107" spans="1:7" x14ac:dyDescent="0.45">
      <c r="A107" t="str">
        <f>_2024_Customizable_T_Rank_and_Tempo_Free_Stats__2[[#This Row],[Rk]]</f>
        <v>106</v>
      </c>
      <c r="B107" t="str">
        <f>TRIM(_2024_Customizable_T_Rank_and_Tempo_Free_Stats__2[[#This Row],[Team]])</f>
        <v>Cornell</v>
      </c>
      <c r="D107" t="str">
        <f>TRIM(LEFT(VLOOKUP($B107, _2024_Customizable_T_Rank_and_Tempo_Free_Stats__2[[Team]:[WAB]], 5, FALSE), 5))</f>
        <v>112.9</v>
      </c>
      <c r="E107" t="str">
        <f>LEFT(VLOOKUP($B107, _2024_Customizable_T_Rank_and_Tempo_Free_Stats__2[[Team]:[WAB]], 6, FALSE),5)</f>
        <v>105.9</v>
      </c>
      <c r="F107" t="str">
        <f>LEFT(VLOOKUP($B107, _2024_Customizable_T_Rank_and_Tempo_Free_Stats__2[[Team]:[WAB]], 7, FALSE),7)</f>
        <v xml:space="preserve">.6762_x000D_
</v>
      </c>
      <c r="G107" s="59" t="str">
        <f>IF(LEFT(VLOOKUP($B107, _2024_Customizable_T_Rank_and_Tempo_Free_Stats__2[[Team]:[WAB]], 23, FALSE), 4)&lt;0,LEFT(VLOOKUP($B107, _2024_Customizable_T_Rank_and_Tempo_Free_Stats__2[[Team]:[WAB]], 23, FALSE), 3), LEFT(VLOOKUP($B107, _2024_Customizable_T_Rank_and_Tempo_Free_Stats__2[[Team]:[WAB]], 23, FALSE),4) )</f>
        <v>0.3_x000D_</v>
      </c>
    </row>
    <row r="108" spans="1:7" x14ac:dyDescent="0.45">
      <c r="A108" t="str">
        <f>_2024_Customizable_T_Rank_and_Tempo_Free_Stats__2[[#This Row],[Rk]]</f>
        <v>107</v>
      </c>
      <c r="B108" t="str">
        <f>TRIM(_2024_Customizable_T_Rank_and_Tempo_Free_Stats__2[[#This Row],[Team]])</f>
        <v>Loyola Chicago</v>
      </c>
      <c r="D108" t="str">
        <f>TRIM(LEFT(VLOOKUP($B108, _2024_Customizable_T_Rank_and_Tempo_Free_Stats__2[[Team]:[WAB]], 5, FALSE), 5))</f>
        <v>102.5</v>
      </c>
      <c r="E108" t="str">
        <f>LEFT(VLOOKUP($B108, _2024_Customizable_T_Rank_and_Tempo_Free_Stats__2[[Team]:[WAB]], 6, FALSE),5)</f>
        <v>96.2_x000D_</v>
      </c>
      <c r="F108" t="str">
        <f>LEFT(VLOOKUP($B108, _2024_Customizable_T_Rank_and_Tempo_Free_Stats__2[[Team]:[WAB]], 7, FALSE),7)</f>
        <v xml:space="preserve">.6753_x000D_
</v>
      </c>
      <c r="G108" s="59" t="str">
        <f>IF(LEFT(VLOOKUP($B108, _2024_Customizable_T_Rank_and_Tempo_Free_Stats__2[[Team]:[WAB]], 23, FALSE), 4)&lt;0,LEFT(VLOOKUP($B108, _2024_Customizable_T_Rank_and_Tempo_Free_Stats__2[[Team]:[WAB]], 23, FALSE), 3), LEFT(VLOOKUP($B108, _2024_Customizable_T_Rank_and_Tempo_Free_Stats__2[[Team]:[WAB]], 23, FALSE),4) )</f>
        <v>-2.4</v>
      </c>
    </row>
    <row r="109" spans="1:7" x14ac:dyDescent="0.45">
      <c r="A109" t="str">
        <f>_2024_Customizable_T_Rank_and_Tempo_Free_Stats__2[[#This Row],[Rk]]</f>
        <v>108</v>
      </c>
      <c r="B109" t="str">
        <f>TRIM(_2024_Customizable_T_Rank_and_Tempo_Free_Stats__2[[#This Row],[Team]])</f>
        <v>Morehead St.</v>
      </c>
      <c r="D109" t="str">
        <f>TRIM(LEFT(VLOOKUP($B109, _2024_Customizable_T_Rank_and_Tempo_Free_Stats__2[[Team]:[WAB]], 5, FALSE), 5))</f>
        <v>108.5</v>
      </c>
      <c r="E109" t="str">
        <f>LEFT(VLOOKUP($B109, _2024_Customizable_T_Rank_and_Tempo_Free_Stats__2[[Team]:[WAB]], 6, FALSE),5)</f>
        <v>102.5</v>
      </c>
      <c r="F109" t="str">
        <f>LEFT(VLOOKUP($B109, _2024_Customizable_T_Rank_and_Tempo_Free_Stats__2[[Team]:[WAB]], 7, FALSE),7)</f>
        <v xml:space="preserve">.6588_x000D_
</v>
      </c>
      <c r="G109" s="59" t="str">
        <f>IF(LEFT(VLOOKUP($B109, _2024_Customizable_T_Rank_and_Tempo_Free_Stats__2[[Team]:[WAB]], 23, FALSE), 4)&lt;0,LEFT(VLOOKUP($B109, _2024_Customizable_T_Rank_and_Tempo_Free_Stats__2[[Team]:[WAB]], 23, FALSE), 3), LEFT(VLOOKUP($B109, _2024_Customizable_T_Rank_and_Tempo_Free_Stats__2[[Team]:[WAB]], 23, FALSE),4) )</f>
        <v>-1.1</v>
      </c>
    </row>
    <row r="110" spans="1:7" x14ac:dyDescent="0.45">
      <c r="A110" t="str">
        <f>_2024_Customizable_T_Rank_and_Tempo_Free_Stats__2[[#This Row],[Rk]]</f>
        <v>109</v>
      </c>
      <c r="B110" t="str">
        <f>TRIM(_2024_Customizable_T_Rank_and_Tempo_Free_Stats__2[[#This Row],[Team]])</f>
        <v>Rutgers</v>
      </c>
      <c r="D110" t="str">
        <f>TRIM(LEFT(VLOOKUP($B110, _2024_Customizable_T_Rank_and_Tempo_Free_Stats__2[[Team]:[WAB]], 5, FALSE), 5))</f>
        <v>97.6_x000D_</v>
      </c>
      <c r="E110" t="str">
        <f>LEFT(VLOOKUP($B110, _2024_Customizable_T_Rank_and_Tempo_Free_Stats__2[[Team]:[WAB]], 6, FALSE),5)</f>
        <v>92.2_x000D_</v>
      </c>
      <c r="F110" t="str">
        <f>LEFT(VLOOKUP($B110, _2024_Customizable_T_Rank_and_Tempo_Free_Stats__2[[Team]:[WAB]], 7, FALSE),7)</f>
        <v xml:space="preserve">.6585_x000D_
</v>
      </c>
      <c r="G110" s="59" t="str">
        <f>IF(LEFT(VLOOKUP($B110, _2024_Customizable_T_Rank_and_Tempo_Free_Stats__2[[Team]:[WAB]], 23, FALSE), 4)&lt;0,LEFT(VLOOKUP($B110, _2024_Customizable_T_Rank_and_Tempo_Free_Stats__2[[Team]:[WAB]], 23, FALSE), 3), LEFT(VLOOKUP($B110, _2024_Customizable_T_Rank_and_Tempo_Free_Stats__2[[Team]:[WAB]], 23, FALSE),4) )</f>
        <v>-2.4</v>
      </c>
    </row>
    <row r="111" spans="1:7" x14ac:dyDescent="0.45">
      <c r="A111" t="str">
        <f>_2024_Customizable_T_Rank_and_Tempo_Free_Stats__2[[#This Row],[Rk]]</f>
        <v>110</v>
      </c>
      <c r="B111" t="str">
        <f>TRIM(_2024_Customizable_T_Rank_and_Tempo_Free_Stats__2[[#This Row],[Team]])</f>
        <v>Youngstown St.</v>
      </c>
      <c r="D111" t="str">
        <f>TRIM(LEFT(VLOOKUP($B111, _2024_Customizable_T_Rank_and_Tempo_Free_Stats__2[[Team]:[WAB]], 5, FALSE), 5))</f>
        <v>108.5</v>
      </c>
      <c r="E111" t="str">
        <f>LEFT(VLOOKUP($B111, _2024_Customizable_T_Rank_and_Tempo_Free_Stats__2[[Team]:[WAB]], 6, FALSE),5)</f>
        <v>102.6</v>
      </c>
      <c r="F111" t="str">
        <f>LEFT(VLOOKUP($B111, _2024_Customizable_T_Rank_and_Tempo_Free_Stats__2[[Team]:[WAB]], 7, FALSE),7)</f>
        <v xml:space="preserve">.6573_x000D_
</v>
      </c>
      <c r="G111" s="59" t="str">
        <f>IF(LEFT(VLOOKUP($B111, _2024_Customizable_T_Rank_and_Tempo_Free_Stats__2[[Team]:[WAB]], 23, FALSE), 4)&lt;0,LEFT(VLOOKUP($B111, _2024_Customizable_T_Rank_and_Tempo_Free_Stats__2[[Team]:[WAB]], 23, FALSE), 3), LEFT(VLOOKUP($B111, _2024_Customizable_T_Rank_and_Tempo_Free_Stats__2[[Team]:[WAB]], 23, FALSE),4) )</f>
        <v>-2.5</v>
      </c>
    </row>
    <row r="112" spans="1:7" x14ac:dyDescent="0.45">
      <c r="A112" t="str">
        <f>_2024_Customizable_T_Rank_and_Tempo_Free_Stats__2[[#This Row],[Rk]]</f>
        <v>111</v>
      </c>
      <c r="B112" t="str">
        <f>TRIM(_2024_Customizable_T_Rank_and_Tempo_Free_Stats__2[[#This Row],[Team]])</f>
        <v>California</v>
      </c>
      <c r="D112" t="str">
        <f>TRIM(LEFT(VLOOKUP($B112, _2024_Customizable_T_Rank_and_Tempo_Free_Stats__2[[Team]:[WAB]], 5, FALSE), 5))</f>
        <v>109.3</v>
      </c>
      <c r="E112" t="str">
        <f>LEFT(VLOOKUP($B112, _2024_Customizable_T_Rank_and_Tempo_Free_Stats__2[[Team]:[WAB]], 6, FALSE),5)</f>
        <v>103.3</v>
      </c>
      <c r="F112" t="str">
        <f>LEFT(VLOOKUP($B112, _2024_Customizable_T_Rank_and_Tempo_Free_Stats__2[[Team]:[WAB]], 7, FALSE),7)</f>
        <v xml:space="preserve">.6560_x000D_
</v>
      </c>
      <c r="G112" s="59" t="str">
        <f>IF(LEFT(VLOOKUP($B112, _2024_Customizable_T_Rank_and_Tempo_Free_Stats__2[[Team]:[WAB]], 23, FALSE), 4)&lt;0,LEFT(VLOOKUP($B112, _2024_Customizable_T_Rank_and_Tempo_Free_Stats__2[[Team]:[WAB]], 23, FALSE), 3), LEFT(VLOOKUP($B112, _2024_Customizable_T_Rank_and_Tempo_Free_Stats__2[[Team]:[WAB]], 23, FALSE),4) )</f>
        <v>-5.9</v>
      </c>
    </row>
    <row r="113" spans="1:7" x14ac:dyDescent="0.45">
      <c r="A113" t="str">
        <f>_2024_Customizable_T_Rank_and_Tempo_Free_Stats__2[[#This Row],[Rk]]</f>
        <v>112</v>
      </c>
      <c r="B113" t="str">
        <f>TRIM(_2024_Customizable_T_Rank_and_Tempo_Free_Stats__2[[#This Row],[Team]])</f>
        <v>Arkansas</v>
      </c>
      <c r="D113" t="str">
        <f>TRIM(LEFT(VLOOKUP($B113, _2024_Customizable_T_Rank_and_Tempo_Free_Stats__2[[Team]:[WAB]], 5, FALSE), 5))</f>
        <v>106.7</v>
      </c>
      <c r="E113" t="str">
        <f>LEFT(VLOOKUP($B113, _2024_Customizable_T_Rank_and_Tempo_Free_Stats__2[[Team]:[WAB]], 6, FALSE),5)</f>
        <v>100.9</v>
      </c>
      <c r="F113" t="str">
        <f>LEFT(VLOOKUP($B113, _2024_Customizable_T_Rank_and_Tempo_Free_Stats__2[[Team]:[WAB]], 7, FALSE),7)</f>
        <v xml:space="preserve">.6551_x000D_
</v>
      </c>
      <c r="G113" s="59" t="str">
        <f>IF(LEFT(VLOOKUP($B113, _2024_Customizable_T_Rank_and_Tempo_Free_Stats__2[[Team]:[WAB]], 23, FALSE), 4)&lt;0,LEFT(VLOOKUP($B113, _2024_Customizable_T_Rank_and_Tempo_Free_Stats__2[[Team]:[WAB]], 23, FALSE), 3), LEFT(VLOOKUP($B113, _2024_Customizable_T_Rank_and_Tempo_Free_Stats__2[[Team]:[WAB]], 23, FALSE),4) )</f>
        <v>-2.7</v>
      </c>
    </row>
    <row r="114" spans="1:7" x14ac:dyDescent="0.45">
      <c r="A114" t="str">
        <f>_2024_Customizable_T_Rank_and_Tempo_Free_Stats__2[[#This Row],[Rk]]</f>
        <v>113</v>
      </c>
      <c r="B114" t="str">
        <f>TRIM(_2024_Customizable_T_Rank_and_Tempo_Free_Stats__2[[#This Row],[Team]])</f>
        <v>Vermont</v>
      </c>
      <c r="D114" t="str">
        <f>TRIM(LEFT(VLOOKUP($B114, _2024_Customizable_T_Rank_and_Tempo_Free_Stats__2[[Team]:[WAB]], 5, FALSE), 5))</f>
        <v>107.5</v>
      </c>
      <c r="E114" t="str">
        <f>LEFT(VLOOKUP($B114, _2024_Customizable_T_Rank_and_Tempo_Free_Stats__2[[Team]:[WAB]], 6, FALSE),5)</f>
        <v>101.6</v>
      </c>
      <c r="F114" t="str">
        <f>LEFT(VLOOKUP($B114, _2024_Customizable_T_Rank_and_Tempo_Free_Stats__2[[Team]:[WAB]], 7, FALSE),7)</f>
        <v xml:space="preserve">.6547_x000D_
</v>
      </c>
      <c r="G114" s="59" t="str">
        <f>IF(LEFT(VLOOKUP($B114, _2024_Customizable_T_Rank_and_Tempo_Free_Stats__2[[Team]:[WAB]], 23, FALSE), 4)&lt;0,LEFT(VLOOKUP($B114, _2024_Customizable_T_Rank_and_Tempo_Free_Stats__2[[Team]:[WAB]], 23, FALSE), 3), LEFT(VLOOKUP($B114, _2024_Customizable_T_Rank_and_Tempo_Free_Stats__2[[Team]:[WAB]], 23, FALSE),4) )</f>
        <v>-1.1</v>
      </c>
    </row>
    <row r="115" spans="1:7" x14ac:dyDescent="0.45">
      <c r="A115" t="str">
        <f>_2024_Customizable_T_Rank_and_Tempo_Free_Stats__2[[#This Row],[Rk]]</f>
        <v>114</v>
      </c>
      <c r="B115" t="str">
        <f>TRIM(_2024_Customizable_T_Rank_and_Tempo_Free_Stats__2[[#This Row],[Team]])</f>
        <v>Seattle</v>
      </c>
      <c r="D115" t="str">
        <f>TRIM(LEFT(VLOOKUP($B115, _2024_Customizable_T_Rank_and_Tempo_Free_Stats__2[[Team]:[WAB]], 5, FALSE), 5))</f>
        <v>105.2</v>
      </c>
      <c r="E115" t="str">
        <f>LEFT(VLOOKUP($B115, _2024_Customizable_T_Rank_and_Tempo_Free_Stats__2[[Team]:[WAB]], 6, FALSE),5)</f>
        <v>99.7_x000D_</v>
      </c>
      <c r="F115" t="str">
        <f>LEFT(VLOOKUP($B115, _2024_Customizable_T_Rank_and_Tempo_Free_Stats__2[[Team]:[WAB]], 7, FALSE),7)</f>
        <v xml:space="preserve">.6506_x000D_
</v>
      </c>
      <c r="G115" s="59" t="str">
        <f>IF(LEFT(VLOOKUP($B115, _2024_Customizable_T_Rank_and_Tempo_Free_Stats__2[[Team]:[WAB]], 23, FALSE), 4)&lt;0,LEFT(VLOOKUP($B115, _2024_Customizable_T_Rank_and_Tempo_Free_Stats__2[[Team]:[WAB]], 23, FALSE), 3), LEFT(VLOOKUP($B115, _2024_Customizable_T_Rank_and_Tempo_Free_Stats__2[[Team]:[WAB]], 23, FALSE),4) )</f>
        <v xml:space="preserve">-5_x000D_
</v>
      </c>
    </row>
    <row r="116" spans="1:7" x14ac:dyDescent="0.45">
      <c r="A116" t="str">
        <f>_2024_Customizable_T_Rank_and_Tempo_Free_Stats__2[[#This Row],[Rk]]</f>
        <v>115</v>
      </c>
      <c r="B116" t="str">
        <f>TRIM(_2024_Customizable_T_Rank_and_Tempo_Free_Stats__2[[#This Row],[Team]])</f>
        <v>Arizona St.</v>
      </c>
      <c r="D116" t="str">
        <f>TRIM(LEFT(VLOOKUP($B116, _2024_Customizable_T_Rank_and_Tempo_Free_Stats__2[[Team]:[WAB]], 5, FALSE), 5))</f>
        <v>102.7</v>
      </c>
      <c r="E116" t="str">
        <f>LEFT(VLOOKUP($B116, _2024_Customizable_T_Rank_and_Tempo_Free_Stats__2[[Team]:[WAB]], 6, FALSE),5)</f>
        <v>97.3_x000D_</v>
      </c>
      <c r="F116" t="str">
        <f>LEFT(VLOOKUP($B116, _2024_Customizable_T_Rank_and_Tempo_Free_Stats__2[[Team]:[WAB]], 7, FALSE),7)</f>
        <v xml:space="preserve">.6500_x000D_
</v>
      </c>
      <c r="G116" s="59" t="str">
        <f>IF(LEFT(VLOOKUP($B116, _2024_Customizable_T_Rank_and_Tempo_Free_Stats__2[[Team]:[WAB]], 23, FALSE), 4)&lt;0,LEFT(VLOOKUP($B116, _2024_Customizable_T_Rank_and_Tempo_Free_Stats__2[[Team]:[WAB]], 23, FALSE), 3), LEFT(VLOOKUP($B116, _2024_Customizable_T_Rank_and_Tempo_Free_Stats__2[[Team]:[WAB]], 23, FALSE),4) )</f>
        <v>-2.6</v>
      </c>
    </row>
    <row r="117" spans="1:7" x14ac:dyDescent="0.45">
      <c r="A117" t="str">
        <f>_2024_Customizable_T_Rank_and_Tempo_Free_Stats__2[[#This Row],[Rk]]</f>
        <v>116</v>
      </c>
      <c r="B117" t="str">
        <f>TRIM(_2024_Customizable_T_Rank_and_Tempo_Free_Stats__2[[#This Row],[Team]])</f>
        <v>College of Charleston</v>
      </c>
      <c r="D117" t="str">
        <f>TRIM(LEFT(VLOOKUP($B117, _2024_Customizable_T_Rank_and_Tempo_Free_Stats__2[[Team]:[WAB]], 5, FALSE), 5))</f>
        <v>112.9</v>
      </c>
      <c r="E117" t="str">
        <f>LEFT(VLOOKUP($B117, _2024_Customizable_T_Rank_and_Tempo_Free_Stats__2[[Team]:[WAB]], 6, FALSE),5)</f>
        <v>107.0</v>
      </c>
      <c r="F117" t="str">
        <f>LEFT(VLOOKUP($B117, _2024_Customizable_T_Rank_and_Tempo_Free_Stats__2[[Team]:[WAB]], 7, FALSE),7)</f>
        <v xml:space="preserve">.6488_x000D_
</v>
      </c>
      <c r="G117" s="59" t="str">
        <f>IF(LEFT(VLOOKUP($B117, _2024_Customizable_T_Rank_and_Tempo_Free_Stats__2[[Team]:[WAB]], 23, FALSE), 4)&lt;0,LEFT(VLOOKUP($B117, _2024_Customizable_T_Rank_and_Tempo_Free_Stats__2[[Team]:[WAB]], 23, FALSE), 3), LEFT(VLOOKUP($B117, _2024_Customizable_T_Rank_and_Tempo_Free_Stats__2[[Team]:[WAB]], 23, FALSE),4) )</f>
        <v xml:space="preserve">-3_x000D_
</v>
      </c>
    </row>
    <row r="118" spans="1:7" x14ac:dyDescent="0.45">
      <c r="A118" t="str">
        <f>_2024_Customizable_T_Rank_and_Tempo_Free_Stats__2[[#This Row],[Rk]]</f>
        <v>117</v>
      </c>
      <c r="B118" t="str">
        <f>TRIM(_2024_Customizable_T_Rank_and_Tempo_Free_Stats__2[[#This Row],[Team]])</f>
        <v>Western Carolina</v>
      </c>
      <c r="D118" t="str">
        <f>TRIM(LEFT(VLOOKUP($B118, _2024_Customizable_T_Rank_and_Tempo_Free_Stats__2[[Team]:[WAB]], 5, FALSE), 5))</f>
        <v>107.9</v>
      </c>
      <c r="E118" t="str">
        <f>LEFT(VLOOKUP($B118, _2024_Customizable_T_Rank_and_Tempo_Free_Stats__2[[Team]:[WAB]], 6, FALSE),5)</f>
        <v>102.4</v>
      </c>
      <c r="F118" t="str">
        <f>LEFT(VLOOKUP($B118, _2024_Customizable_T_Rank_and_Tempo_Free_Stats__2[[Team]:[WAB]], 7, FALSE),7)</f>
        <v xml:space="preserve">.6478_x000D_
</v>
      </c>
      <c r="G118" s="59" t="str">
        <f>IF(LEFT(VLOOKUP($B118, _2024_Customizable_T_Rank_and_Tempo_Free_Stats__2[[Team]:[WAB]], 23, FALSE), 4)&lt;0,LEFT(VLOOKUP($B118, _2024_Customizable_T_Rank_and_Tempo_Free_Stats__2[[Team]:[WAB]], 23, FALSE), 3), LEFT(VLOOKUP($B118, _2024_Customizable_T_Rank_and_Tempo_Free_Stats__2[[Team]:[WAB]], 23, FALSE),4) )</f>
        <v>-2.9</v>
      </c>
    </row>
    <row r="119" spans="1:7" x14ac:dyDescent="0.45">
      <c r="A119" t="str">
        <f>_2024_Customizable_T_Rank_and_Tempo_Free_Stats__2[[#This Row],[Rk]]</f>
        <v>118</v>
      </c>
      <c r="B119" t="str">
        <f>TRIM(_2024_Customizable_T_Rank_and_Tempo_Free_Stats__2[[#This Row],[Team]])</f>
        <v>UCLA</v>
      </c>
      <c r="D119" t="str">
        <f>TRIM(LEFT(VLOOKUP($B119, _2024_Customizable_T_Rank_and_Tempo_Free_Stats__2[[Team]:[WAB]], 5, FALSE), 5))</f>
        <v>103.1</v>
      </c>
      <c r="E119" t="str">
        <f>LEFT(VLOOKUP($B119, _2024_Customizable_T_Rank_and_Tempo_Free_Stats__2[[Team]:[WAB]], 6, FALSE),5)</f>
        <v>97.8_x000D_</v>
      </c>
      <c r="F119" t="str">
        <f>LEFT(VLOOKUP($B119, _2024_Customizable_T_Rank_and_Tempo_Free_Stats__2[[Team]:[WAB]], 7, FALSE),7)</f>
        <v xml:space="preserve">.6465_x000D_
</v>
      </c>
      <c r="G119" s="59" t="str">
        <f>IF(LEFT(VLOOKUP($B119, _2024_Customizable_T_Rank_and_Tempo_Free_Stats__2[[Team]:[WAB]], 23, FALSE), 4)&lt;0,LEFT(VLOOKUP($B119, _2024_Customizable_T_Rank_and_Tempo_Free_Stats__2[[Team]:[WAB]], 23, FALSE), 3), LEFT(VLOOKUP($B119, _2024_Customizable_T_Rank_and_Tempo_Free_Stats__2[[Team]:[WAB]], 23, FALSE),4) )</f>
        <v xml:space="preserve">-4_x000D_
</v>
      </c>
    </row>
    <row r="120" spans="1:7" x14ac:dyDescent="0.45">
      <c r="A120" t="str">
        <f>_2024_Customizable_T_Rank_and_Tempo_Free_Stats__2[[#This Row],[Rk]]</f>
        <v>119</v>
      </c>
      <c r="B120" t="str">
        <f>TRIM(_2024_Customizable_T_Rank_and_Tempo_Free_Stats__2[[#This Row],[Team]])</f>
        <v>High Point</v>
      </c>
      <c r="D120" t="str">
        <f>TRIM(LEFT(VLOOKUP($B120, _2024_Customizable_T_Rank_and_Tempo_Free_Stats__2[[Team]:[WAB]], 5, FALSE), 5))</f>
        <v>117.1</v>
      </c>
      <c r="E120" t="str">
        <f>LEFT(VLOOKUP($B120, _2024_Customizable_T_Rank_and_Tempo_Free_Stats__2[[Team]:[WAB]], 6, FALSE),5)</f>
        <v>111.2</v>
      </c>
      <c r="F120" t="str">
        <f>LEFT(VLOOKUP($B120, _2024_Customizable_T_Rank_and_Tempo_Free_Stats__2[[Team]:[WAB]], 7, FALSE),7)</f>
        <v xml:space="preserve">.6449_x000D_
</v>
      </c>
      <c r="G120" s="59" t="str">
        <f>IF(LEFT(VLOOKUP($B120, _2024_Customizable_T_Rank_and_Tempo_Free_Stats__2[[Team]:[WAB]], 23, FALSE), 4)&lt;0,LEFT(VLOOKUP($B120, _2024_Customizable_T_Rank_and_Tempo_Free_Stats__2[[Team]:[WAB]], 23, FALSE), 3), LEFT(VLOOKUP($B120, _2024_Customizable_T_Rank_and_Tempo_Free_Stats__2[[Team]:[WAB]], 23, FALSE),4) )</f>
        <v xml:space="preserve">-1_x000D_
</v>
      </c>
    </row>
    <row r="121" spans="1:7" x14ac:dyDescent="0.45">
      <c r="A121" t="str">
        <f>_2024_Customizable_T_Rank_and_Tempo_Free_Stats__2[[#This Row],[Rk]]</f>
        <v>120</v>
      </c>
      <c r="B121" t="str">
        <f>TRIM(_2024_Customizable_T_Rank_and_Tempo_Free_Stats__2[[#This Row],[Team]])</f>
        <v>Georgia Tech</v>
      </c>
      <c r="D121" t="str">
        <f>TRIM(LEFT(VLOOKUP($B121, _2024_Customizable_T_Rank_and_Tempo_Free_Stats__2[[Team]:[WAB]], 5, FALSE), 5))</f>
        <v>110.9</v>
      </c>
      <c r="E121" t="str">
        <f>LEFT(VLOOKUP($B121, _2024_Customizable_T_Rank_and_Tempo_Free_Stats__2[[Team]:[WAB]], 6, FALSE),5)</f>
        <v>105.5</v>
      </c>
      <c r="F121" t="str">
        <f>LEFT(VLOOKUP($B121, _2024_Customizable_T_Rank_and_Tempo_Free_Stats__2[[Team]:[WAB]], 7, FALSE),7)</f>
        <v xml:space="preserve">.6392_x000D_
</v>
      </c>
      <c r="G121" s="59" t="str">
        <f>IF(LEFT(VLOOKUP($B121, _2024_Customizable_T_Rank_and_Tempo_Free_Stats__2[[Team]:[WAB]], 23, FALSE), 4)&lt;0,LEFT(VLOOKUP($B121, _2024_Customizable_T_Rank_and_Tempo_Free_Stats__2[[Team]:[WAB]], 23, FALSE), 3), LEFT(VLOOKUP($B121, _2024_Customizable_T_Rank_and_Tempo_Free_Stats__2[[Team]:[WAB]], 23, FALSE),4) )</f>
        <v>-3.1</v>
      </c>
    </row>
    <row r="122" spans="1:7" x14ac:dyDescent="0.45">
      <c r="A122" t="str">
        <f>_2024_Customizable_T_Rank_and_Tempo_Free_Stats__2[[#This Row],[Rk]]</f>
        <v>121</v>
      </c>
      <c r="B122" t="str">
        <f>TRIM(_2024_Customizable_T_Rank_and_Tempo_Free_Stats__2[[#This Row],[Team]])</f>
        <v>Drexel</v>
      </c>
      <c r="D122" t="str">
        <f>TRIM(LEFT(VLOOKUP($B122, _2024_Customizable_T_Rank_and_Tempo_Free_Stats__2[[Team]:[WAB]], 5, FALSE), 5))</f>
        <v>107.4</v>
      </c>
      <c r="E122" t="str">
        <f>LEFT(VLOOKUP($B122, _2024_Customizable_T_Rank_and_Tempo_Free_Stats__2[[Team]:[WAB]], 6, FALSE),5)</f>
        <v>102.3</v>
      </c>
      <c r="F122" t="str">
        <f>LEFT(VLOOKUP($B122, _2024_Customizable_T_Rank_and_Tempo_Free_Stats__2[[Team]:[WAB]], 7, FALSE),7)</f>
        <v xml:space="preserve">.6382_x000D_
</v>
      </c>
      <c r="G122" s="59" t="str">
        <f>IF(LEFT(VLOOKUP($B122, _2024_Customizable_T_Rank_and_Tempo_Free_Stats__2[[Team]:[WAB]], 23, FALSE), 4)&lt;0,LEFT(VLOOKUP($B122, _2024_Customizable_T_Rank_and_Tempo_Free_Stats__2[[Team]:[WAB]], 23, FALSE), 3), LEFT(VLOOKUP($B122, _2024_Customizable_T_Rank_and_Tempo_Free_Stats__2[[Team]:[WAB]], 23, FALSE),4) )</f>
        <v>-4.1</v>
      </c>
    </row>
    <row r="123" spans="1:7" x14ac:dyDescent="0.45">
      <c r="A123" t="str">
        <f>_2024_Customizable_T_Rank_and_Tempo_Free_Stats__2[[#This Row],[Rk]]</f>
        <v>122</v>
      </c>
      <c r="B123" t="str">
        <f>TRIM(_2024_Customizable_T_Rank_and_Tempo_Free_Stats__2[[#This Row],[Team]])</f>
        <v>Oklahoma St.</v>
      </c>
      <c r="D123" t="str">
        <f>TRIM(LEFT(VLOOKUP($B123, _2024_Customizable_T_Rank_and_Tempo_Free_Stats__2[[Team]:[WAB]], 5, FALSE), 5))</f>
        <v>104.4</v>
      </c>
      <c r="E123" t="str">
        <f>LEFT(VLOOKUP($B123, _2024_Customizable_T_Rank_and_Tempo_Free_Stats__2[[Team]:[WAB]], 6, FALSE),5)</f>
        <v>99.4_x000D_</v>
      </c>
      <c r="F123" t="str">
        <f>LEFT(VLOOKUP($B123, _2024_Customizable_T_Rank_and_Tempo_Free_Stats__2[[Team]:[WAB]], 7, FALSE),7)</f>
        <v xml:space="preserve">.6359_x000D_
</v>
      </c>
      <c r="G123" s="59" t="str">
        <f>IF(LEFT(VLOOKUP($B123, _2024_Customizable_T_Rank_and_Tempo_Free_Stats__2[[Team]:[WAB]], 23, FALSE), 4)&lt;0,LEFT(VLOOKUP($B123, _2024_Customizable_T_Rank_and_Tempo_Free_Stats__2[[Team]:[WAB]], 23, FALSE), 3), LEFT(VLOOKUP($B123, _2024_Customizable_T_Rank_and_Tempo_Free_Stats__2[[Team]:[WAB]], 23, FALSE),4) )</f>
        <v>-5.5</v>
      </c>
    </row>
    <row r="124" spans="1:7" x14ac:dyDescent="0.45">
      <c r="A124" t="str">
        <f>_2024_Customizable_T_Rank_and_Tempo_Free_Stats__2[[#This Row],[Rk]]</f>
        <v>123</v>
      </c>
      <c r="B124" t="str">
        <f>TRIM(_2024_Customizable_T_Rank_and_Tempo_Free_Stats__2[[#This Row],[Team]])</f>
        <v>Missouri</v>
      </c>
      <c r="D124" t="str">
        <f>TRIM(LEFT(VLOOKUP($B124, _2024_Customizable_T_Rank_and_Tempo_Free_Stats__2[[Team]:[WAB]], 5, FALSE), 5))</f>
        <v>109.2</v>
      </c>
      <c r="E124" t="str">
        <f>LEFT(VLOOKUP($B124, _2024_Customizable_T_Rank_and_Tempo_Free_Stats__2[[Team]:[WAB]], 6, FALSE),5)</f>
        <v>104.6</v>
      </c>
      <c r="F124" t="str">
        <f>LEFT(VLOOKUP($B124, _2024_Customizable_T_Rank_and_Tempo_Free_Stats__2[[Team]:[WAB]], 7, FALSE),7)</f>
        <v xml:space="preserve">.6210_x000D_
</v>
      </c>
      <c r="G124" s="59" t="str">
        <f>IF(LEFT(VLOOKUP($B124, _2024_Customizable_T_Rank_and_Tempo_Free_Stats__2[[Team]:[WAB]], 23, FALSE), 4)&lt;0,LEFT(VLOOKUP($B124, _2024_Customizable_T_Rank_and_Tempo_Free_Stats__2[[Team]:[WAB]], 23, FALSE), 3), LEFT(VLOOKUP($B124, _2024_Customizable_T_Rank_and_Tempo_Free_Stats__2[[Team]:[WAB]], 23, FALSE),4) )</f>
        <v>-5.4</v>
      </c>
    </row>
    <row r="125" spans="1:7" x14ac:dyDescent="0.45">
      <c r="A125" t="str">
        <f>_2024_Customizable_T_Rank_and_Tempo_Free_Stats__2[[#This Row],[Rk]]</f>
        <v>124</v>
      </c>
      <c r="B125" t="str">
        <f>TRIM(_2024_Customizable_T_Rank_and_Tempo_Free_Stats__2[[#This Row],[Team]])</f>
        <v>Tulane</v>
      </c>
      <c r="D125" t="str">
        <f>TRIM(LEFT(VLOOKUP($B125, _2024_Customizable_T_Rank_and_Tempo_Free_Stats__2[[Team]:[WAB]], 5, FALSE), 5))</f>
        <v>111.7</v>
      </c>
      <c r="E125" t="str">
        <f>LEFT(VLOOKUP($B125, _2024_Customizable_T_Rank_and_Tempo_Free_Stats__2[[Team]:[WAB]], 6, FALSE),5)</f>
        <v>107.0</v>
      </c>
      <c r="F125" t="str">
        <f>LEFT(VLOOKUP($B125, _2024_Customizable_T_Rank_and_Tempo_Free_Stats__2[[Team]:[WAB]], 7, FALSE),7)</f>
        <v xml:space="preserve">.6203_x000D_
</v>
      </c>
      <c r="G125" s="59" t="str">
        <f>IF(LEFT(VLOOKUP($B125, _2024_Customizable_T_Rank_and_Tempo_Free_Stats__2[[Team]:[WAB]], 23, FALSE), 4)&lt;0,LEFT(VLOOKUP($B125, _2024_Customizable_T_Rank_and_Tempo_Free_Stats__2[[Team]:[WAB]], 23, FALSE), 3), LEFT(VLOOKUP($B125, _2024_Customizable_T_Rank_and_Tempo_Free_Stats__2[[Team]:[WAB]], 23, FALSE),4) )</f>
        <v>-4.1</v>
      </c>
    </row>
    <row r="126" spans="1:7" x14ac:dyDescent="0.45">
      <c r="A126" t="str">
        <f>_2024_Customizable_T_Rank_and_Tempo_Free_Stats__2[[#This Row],[Rk]]</f>
        <v>125</v>
      </c>
      <c r="B126" t="str">
        <f>TRIM(_2024_Customizable_T_Rank_and_Tempo_Free_Stats__2[[#This Row],[Team]])</f>
        <v>Davidson</v>
      </c>
      <c r="D126" t="str">
        <f>TRIM(LEFT(VLOOKUP($B126, _2024_Customizable_T_Rank_and_Tempo_Free_Stats__2[[Team]:[WAB]], 5, FALSE), 5))</f>
        <v>104.8</v>
      </c>
      <c r="E126" t="str">
        <f>LEFT(VLOOKUP($B126, _2024_Customizable_T_Rank_and_Tempo_Free_Stats__2[[Team]:[WAB]], 6, FALSE),5)</f>
        <v>100.7</v>
      </c>
      <c r="F126" t="str">
        <f>LEFT(VLOOKUP($B126, _2024_Customizable_T_Rank_and_Tempo_Free_Stats__2[[Team]:[WAB]], 7, FALSE),7)</f>
        <v xml:space="preserve">.6128_x000D_
</v>
      </c>
      <c r="G126" s="59" t="str">
        <f>IF(LEFT(VLOOKUP($B126, _2024_Customizable_T_Rank_and_Tempo_Free_Stats__2[[Team]:[WAB]], 23, FALSE), 4)&lt;0,LEFT(VLOOKUP($B126, _2024_Customizable_T_Rank_and_Tempo_Free_Stats__2[[Team]:[WAB]], 23, FALSE), 3), LEFT(VLOOKUP($B126, _2024_Customizable_T_Rank_and_Tempo_Free_Stats__2[[Team]:[WAB]], 23, FALSE),4) )</f>
        <v>-3.4</v>
      </c>
    </row>
    <row r="127" spans="1:7" x14ac:dyDescent="0.45">
      <c r="A127" t="str">
        <f>_2024_Customizable_T_Rank_and_Tempo_Free_Stats__2[[#This Row],[Rk]]</f>
        <v>126</v>
      </c>
      <c r="B127" t="str">
        <f>TRIM(_2024_Customizable_T_Rank_and_Tempo_Free_Stats__2[[#This Row],[Team]])</f>
        <v>Louisiana Lafayette</v>
      </c>
      <c r="D127" t="str">
        <f>TRIM(LEFT(VLOOKUP($B127, _2024_Customizable_T_Rank_and_Tempo_Free_Stats__2[[Team]:[WAB]], 5, FALSE), 5))</f>
        <v>107.8</v>
      </c>
      <c r="E127" t="str">
        <f>LEFT(VLOOKUP($B127, _2024_Customizable_T_Rank_and_Tempo_Free_Stats__2[[Team]:[WAB]], 6, FALSE),5)</f>
        <v>103.6</v>
      </c>
      <c r="F127" t="str">
        <f>LEFT(VLOOKUP($B127, _2024_Customizable_T_Rank_and_Tempo_Free_Stats__2[[Team]:[WAB]], 7, FALSE),7)</f>
        <v xml:space="preserve">.6125_x000D_
</v>
      </c>
      <c r="G127" s="59" t="str">
        <f>IF(LEFT(VLOOKUP($B127, _2024_Customizable_T_Rank_and_Tempo_Free_Stats__2[[Team]:[WAB]], 23, FALSE), 4)&lt;0,LEFT(VLOOKUP($B127, _2024_Customizable_T_Rank_and_Tempo_Free_Stats__2[[Team]:[WAB]], 23, FALSE), 3), LEFT(VLOOKUP($B127, _2024_Customizable_T_Rank_and_Tempo_Free_Stats__2[[Team]:[WAB]], 23, FALSE),4) )</f>
        <v>-3.8</v>
      </c>
    </row>
    <row r="128" spans="1:7" x14ac:dyDescent="0.45">
      <c r="A128" t="str">
        <f>_2024_Customizable_T_Rank_and_Tempo_Free_Stats__2[[#This Row],[Rk]]</f>
        <v>127</v>
      </c>
      <c r="B128" t="str">
        <f>TRIM(_2024_Customizable_T_Rank_and_Tempo_Free_Stats__2[[#This Row],[Team]])</f>
        <v>West Virginia</v>
      </c>
      <c r="D128" t="str">
        <f>TRIM(LEFT(VLOOKUP($B128, _2024_Customizable_T_Rank_and_Tempo_Free_Stats__2[[Team]:[WAB]], 5, FALSE), 5))</f>
        <v>106.6</v>
      </c>
      <c r="E128" t="str">
        <f>LEFT(VLOOKUP($B128, _2024_Customizable_T_Rank_and_Tempo_Free_Stats__2[[Team]:[WAB]], 6, FALSE),5)</f>
        <v>102.5</v>
      </c>
      <c r="F128" t="str">
        <f>LEFT(VLOOKUP($B128, _2024_Customizable_T_Rank_and_Tempo_Free_Stats__2[[Team]:[WAB]], 7, FALSE),7)</f>
        <v xml:space="preserve">.6109_x000D_
</v>
      </c>
      <c r="G128" s="59" t="str">
        <f>IF(LEFT(VLOOKUP($B128, _2024_Customizable_T_Rank_and_Tempo_Free_Stats__2[[Team]:[WAB]], 23, FALSE), 4)&lt;0,LEFT(VLOOKUP($B128, _2024_Customizable_T_Rank_and_Tempo_Free_Stats__2[[Team]:[WAB]], 23, FALSE), 3), LEFT(VLOOKUP($B128, _2024_Customizable_T_Rank_and_Tempo_Free_Stats__2[[Team]:[WAB]], 23, FALSE),4) )</f>
        <v>-5.5</v>
      </c>
    </row>
    <row r="129" spans="1:7" x14ac:dyDescent="0.45">
      <c r="A129" t="str">
        <f>_2024_Customizable_T_Rank_and_Tempo_Free_Stats__2[[#This Row],[Rk]]</f>
        <v>128</v>
      </c>
      <c r="B129" t="str">
        <f>TRIM(_2024_Customizable_T_Rank_and_Tempo_Free_Stats__2[[#This Row],[Team]])</f>
        <v>Liberty</v>
      </c>
      <c r="D129" t="str">
        <f>TRIM(LEFT(VLOOKUP($B129, _2024_Customizable_T_Rank_and_Tempo_Free_Stats__2[[Team]:[WAB]], 5, FALSE), 5))</f>
        <v>110.0</v>
      </c>
      <c r="E129" t="str">
        <f>LEFT(VLOOKUP($B129, _2024_Customizable_T_Rank_and_Tempo_Free_Stats__2[[Team]:[WAB]], 6, FALSE),5)</f>
        <v>106.0</v>
      </c>
      <c r="F129" t="str">
        <f>LEFT(VLOOKUP($B129, _2024_Customizable_T_Rank_and_Tempo_Free_Stats__2[[Team]:[WAB]], 7, FALSE),7)</f>
        <v xml:space="preserve">.6052_x000D_
</v>
      </c>
      <c r="G129" s="59" t="str">
        <f>IF(LEFT(VLOOKUP($B129, _2024_Customizable_T_Rank_and_Tempo_Free_Stats__2[[Team]:[WAB]], 23, FALSE), 4)&lt;0,LEFT(VLOOKUP($B129, _2024_Customizable_T_Rank_and_Tempo_Free_Stats__2[[Team]:[WAB]], 23, FALSE), 3), LEFT(VLOOKUP($B129, _2024_Customizable_T_Rank_and_Tempo_Free_Stats__2[[Team]:[WAB]], 23, FALSE),4) )</f>
        <v>-4.4</v>
      </c>
    </row>
    <row r="130" spans="1:7" x14ac:dyDescent="0.45">
      <c r="A130" t="str">
        <f>_2024_Customizable_T_Rank_and_Tempo_Free_Stats__2[[#This Row],[Rk]]</f>
        <v>129</v>
      </c>
      <c r="B130" t="str">
        <f>TRIM(_2024_Customizable_T_Rank_and_Tempo_Free_Stats__2[[#This Row],[Team]])</f>
        <v>Eastern Washington</v>
      </c>
      <c r="D130" t="str">
        <f>TRIM(LEFT(VLOOKUP($B130, _2024_Customizable_T_Rank_and_Tempo_Free_Stats__2[[Team]:[WAB]], 5, FALSE), 5))</f>
        <v>108.9</v>
      </c>
      <c r="E130" t="str">
        <f>LEFT(VLOOKUP($B130, _2024_Customizable_T_Rank_and_Tempo_Free_Stats__2[[Team]:[WAB]], 6, FALSE),5)</f>
        <v>105.1</v>
      </c>
      <c r="F130" t="str">
        <f>LEFT(VLOOKUP($B130, _2024_Customizable_T_Rank_and_Tempo_Free_Stats__2[[Team]:[WAB]], 7, FALSE),7)</f>
        <v xml:space="preserve">.6016_x000D_
</v>
      </c>
      <c r="G130" s="59" t="str">
        <f>IF(LEFT(VLOOKUP($B130, _2024_Customizable_T_Rank_and_Tempo_Free_Stats__2[[Team]:[WAB]], 23, FALSE), 4)&lt;0,LEFT(VLOOKUP($B130, _2024_Customizable_T_Rank_and_Tempo_Free_Stats__2[[Team]:[WAB]], 23, FALSE), 3), LEFT(VLOOKUP($B130, _2024_Customizable_T_Rank_and_Tempo_Free_Stats__2[[Team]:[WAB]], 23, FALSE),4) )</f>
        <v>-2.6</v>
      </c>
    </row>
    <row r="131" spans="1:7" x14ac:dyDescent="0.45">
      <c r="A131" t="str">
        <f>_2024_Customizable_T_Rank_and_Tempo_Free_Stats__2[[#This Row],[Rk]]</f>
        <v>130</v>
      </c>
      <c r="B131" t="str">
        <f>TRIM(_2024_Customizable_T_Rank_and_Tempo_Free_Stats__2[[#This Row],[Team]])</f>
        <v>Santa Clara</v>
      </c>
      <c r="D131" t="str">
        <f>TRIM(LEFT(VLOOKUP($B131, _2024_Customizable_T_Rank_and_Tempo_Free_Stats__2[[Team]:[WAB]], 5, FALSE), 5))</f>
        <v>110.0</v>
      </c>
      <c r="E131" t="str">
        <f>LEFT(VLOOKUP($B131, _2024_Customizable_T_Rank_and_Tempo_Free_Stats__2[[Team]:[WAB]], 6, FALSE),5)</f>
        <v>106.2</v>
      </c>
      <c r="F131" t="str">
        <f>LEFT(VLOOKUP($B131, _2024_Customizable_T_Rank_and_Tempo_Free_Stats__2[[Team]:[WAB]], 7, FALSE),7)</f>
        <v xml:space="preserve">.5998_x000D_
</v>
      </c>
      <c r="G131" s="59" t="str">
        <f>IF(LEFT(VLOOKUP($B131, _2024_Customizable_T_Rank_and_Tempo_Free_Stats__2[[Team]:[WAB]], 23, FALSE), 4)&lt;0,LEFT(VLOOKUP($B131, _2024_Customizable_T_Rank_and_Tempo_Free_Stats__2[[Team]:[WAB]], 23, FALSE), 3), LEFT(VLOOKUP($B131, _2024_Customizable_T_Rank_and_Tempo_Free_Stats__2[[Team]:[WAB]], 23, FALSE),4) )</f>
        <v>-1.5</v>
      </c>
    </row>
    <row r="132" spans="1:7" x14ac:dyDescent="0.45">
      <c r="A132" t="str">
        <f>_2024_Customizable_T_Rank_and_Tempo_Free_Stats__2[[#This Row],[Rk]]</f>
        <v>131</v>
      </c>
      <c r="B132" t="str">
        <f>TRIM(_2024_Customizable_T_Rank_and_Tempo_Free_Stats__2[[#This Row],[Team]])</f>
        <v>Towson</v>
      </c>
      <c r="D132" t="str">
        <f>TRIM(LEFT(VLOOKUP($B132, _2024_Customizable_T_Rank_and_Tempo_Free_Stats__2[[Team]:[WAB]], 5, FALSE), 5))</f>
        <v>104.8</v>
      </c>
      <c r="E132" t="str">
        <f>LEFT(VLOOKUP($B132, _2024_Customizable_T_Rank_and_Tempo_Free_Stats__2[[Team]:[WAB]], 6, FALSE),5)</f>
        <v>101.3</v>
      </c>
      <c r="F132" t="str">
        <f>LEFT(VLOOKUP($B132, _2024_Customizable_T_Rank_and_Tempo_Free_Stats__2[[Team]:[WAB]], 7, FALSE),7)</f>
        <v xml:space="preserve">.5962_x000D_
</v>
      </c>
      <c r="G132" s="59" t="str">
        <f>IF(LEFT(VLOOKUP($B132, _2024_Customizable_T_Rank_and_Tempo_Free_Stats__2[[Team]:[WAB]], 23, FALSE), 4)&lt;0,LEFT(VLOOKUP($B132, _2024_Customizable_T_Rank_and_Tempo_Free_Stats__2[[Team]:[WAB]], 23, FALSE), 3), LEFT(VLOOKUP($B132, _2024_Customizable_T_Rank_and_Tempo_Free_Stats__2[[Team]:[WAB]], 23, FALSE),4) )</f>
        <v xml:space="preserve">-3_x000D_
</v>
      </c>
    </row>
    <row r="133" spans="1:7" x14ac:dyDescent="0.45">
      <c r="A133" t="str">
        <f>_2024_Customizable_T_Rank_and_Tempo_Free_Stats__2[[#This Row],[Rk]]</f>
        <v>132</v>
      </c>
      <c r="B133" t="str">
        <f>TRIM(_2024_Customizable_T_Rank_and_Tempo_Free_Stats__2[[#This Row],[Team]])</f>
        <v>UNC Greensboro</v>
      </c>
      <c r="D133" t="str">
        <f>TRIM(LEFT(VLOOKUP($B133, _2024_Customizable_T_Rank_and_Tempo_Free_Stats__2[[Team]:[WAB]], 5, FALSE), 5))</f>
        <v>107.5</v>
      </c>
      <c r="E133" t="str">
        <f>LEFT(VLOOKUP($B133, _2024_Customizable_T_Rank_and_Tempo_Free_Stats__2[[Team]:[WAB]], 6, FALSE),5)</f>
        <v>104.0</v>
      </c>
      <c r="F133" t="str">
        <f>LEFT(VLOOKUP($B133, _2024_Customizable_T_Rank_and_Tempo_Free_Stats__2[[Team]:[WAB]], 7, FALSE),7)</f>
        <v xml:space="preserve">.5949_x000D_
</v>
      </c>
      <c r="G133" s="59" t="str">
        <f>IF(LEFT(VLOOKUP($B133, _2024_Customizable_T_Rank_and_Tempo_Free_Stats__2[[Team]:[WAB]], 23, FALSE), 4)&lt;0,LEFT(VLOOKUP($B133, _2024_Customizable_T_Rank_and_Tempo_Free_Stats__2[[Team]:[WAB]], 23, FALSE), 3), LEFT(VLOOKUP($B133, _2024_Customizable_T_Rank_and_Tempo_Free_Stats__2[[Team]:[WAB]], 23, FALSE),4) )</f>
        <v xml:space="preserve">-2_x000D_
</v>
      </c>
    </row>
    <row r="134" spans="1:7" x14ac:dyDescent="0.45">
      <c r="A134" t="str">
        <f>_2024_Customizable_T_Rank_and_Tempo_Free_Stats__2[[#This Row],[Rk]]</f>
        <v>133</v>
      </c>
      <c r="B134" t="str">
        <f>TRIM(_2024_Customizable_T_Rank_and_Tempo_Free_Stats__2[[#This Row],[Team]])</f>
        <v>South Florida</v>
      </c>
      <c r="D134" t="str">
        <f>TRIM(LEFT(VLOOKUP($B134, _2024_Customizable_T_Rank_and_Tempo_Free_Stats__2[[Team]:[WAB]], 5, FALSE), 5))</f>
        <v>108.3</v>
      </c>
      <c r="E134" t="str">
        <f>LEFT(VLOOKUP($B134, _2024_Customizable_T_Rank_and_Tempo_Free_Stats__2[[Team]:[WAB]], 6, FALSE),5)</f>
        <v>104.9</v>
      </c>
      <c r="F134" t="str">
        <f>LEFT(VLOOKUP($B134, _2024_Customizable_T_Rank_and_Tempo_Free_Stats__2[[Team]:[WAB]], 7, FALSE),7)</f>
        <v xml:space="preserve">.5927_x000D_
</v>
      </c>
      <c r="G134" s="59" t="str">
        <f>IF(LEFT(VLOOKUP($B134, _2024_Customizable_T_Rank_and_Tempo_Free_Stats__2[[Team]:[WAB]], 23, FALSE), 4)&lt;0,LEFT(VLOOKUP($B134, _2024_Customizable_T_Rank_and_Tempo_Free_Stats__2[[Team]:[WAB]], 23, FALSE), 3), LEFT(VLOOKUP($B134, _2024_Customizable_T_Rank_and_Tempo_Free_Stats__2[[Team]:[WAB]], 23, FALSE),4) )</f>
        <v>-1.7</v>
      </c>
    </row>
    <row r="135" spans="1:7" x14ac:dyDescent="0.45">
      <c r="A135" t="str">
        <f>_2024_Customizable_T_Rank_and_Tempo_Free_Stats__2[[#This Row],[Rk]]</f>
        <v>134</v>
      </c>
      <c r="B135" t="str">
        <f>TRIM(_2024_Customizable_T_Rank_and_Tempo_Free_Stats__2[[#This Row],[Team]])</f>
        <v>Murray St.</v>
      </c>
      <c r="D135" t="str">
        <f>TRIM(LEFT(VLOOKUP($B135, _2024_Customizable_T_Rank_and_Tempo_Free_Stats__2[[Team]:[WAB]], 5, FALSE), 5))</f>
        <v>107.9</v>
      </c>
      <c r="E135" t="str">
        <f>LEFT(VLOOKUP($B135, _2024_Customizable_T_Rank_and_Tempo_Free_Stats__2[[Team]:[WAB]], 6, FALSE),5)</f>
        <v>104.5</v>
      </c>
      <c r="F135" t="str">
        <f>LEFT(VLOOKUP($B135, _2024_Customizable_T_Rank_and_Tempo_Free_Stats__2[[Team]:[WAB]], 7, FALSE),7)</f>
        <v xml:space="preserve">.5921_x000D_
</v>
      </c>
      <c r="G135" s="59" t="str">
        <f>IF(LEFT(VLOOKUP($B135, _2024_Customizable_T_Rank_and_Tempo_Free_Stats__2[[Team]:[WAB]], 23, FALSE), 4)&lt;0,LEFT(VLOOKUP($B135, _2024_Customizable_T_Rank_and_Tempo_Free_Stats__2[[Team]:[WAB]], 23, FALSE), 3), LEFT(VLOOKUP($B135, _2024_Customizable_T_Rank_and_Tempo_Free_Stats__2[[Team]:[WAB]], 23, FALSE),4) )</f>
        <v>-8.9</v>
      </c>
    </row>
    <row r="136" spans="1:7" x14ac:dyDescent="0.45">
      <c r="A136" t="str">
        <f>_2024_Customizable_T_Rank_and_Tempo_Free_Stats__2[[#This Row],[Rk]]</f>
        <v>135</v>
      </c>
      <c r="B136" t="str">
        <f>TRIM(_2024_Customizable_T_Rank_and_Tempo_Free_Stats__2[[#This Row],[Team]])</f>
        <v>Troy</v>
      </c>
      <c r="D136" t="str">
        <f>TRIM(LEFT(VLOOKUP($B136, _2024_Customizable_T_Rank_and_Tempo_Free_Stats__2[[Team]:[WAB]], 5, FALSE), 5))</f>
        <v>106.1</v>
      </c>
      <c r="E136" t="str">
        <f>LEFT(VLOOKUP($B136, _2024_Customizable_T_Rank_and_Tempo_Free_Stats__2[[Team]:[WAB]], 6, FALSE),5)</f>
        <v>102.8</v>
      </c>
      <c r="F136" t="str">
        <f>LEFT(VLOOKUP($B136, _2024_Customizable_T_Rank_and_Tempo_Free_Stats__2[[Team]:[WAB]], 7, FALSE),7)</f>
        <v xml:space="preserve">.5882_x000D_
</v>
      </c>
      <c r="G136" s="59" t="str">
        <f>IF(LEFT(VLOOKUP($B136, _2024_Customizable_T_Rank_and_Tempo_Free_Stats__2[[Team]:[WAB]], 23, FALSE), 4)&lt;0,LEFT(VLOOKUP($B136, _2024_Customizable_T_Rank_and_Tempo_Free_Stats__2[[Team]:[WAB]], 23, FALSE), 3), LEFT(VLOOKUP($B136, _2024_Customizable_T_Rank_and_Tempo_Free_Stats__2[[Team]:[WAB]], 23, FALSE),4) )</f>
        <v>-4.5</v>
      </c>
    </row>
    <row r="137" spans="1:7" x14ac:dyDescent="0.45">
      <c r="A137" t="str">
        <f>_2024_Customizable_T_Rank_and_Tempo_Free_Stats__2[[#This Row],[Rk]]</f>
        <v>136</v>
      </c>
      <c r="B137" t="str">
        <f>TRIM(_2024_Customizable_T_Rank_and_Tempo_Free_Stats__2[[#This Row],[Team]])</f>
        <v>UMass Lowell</v>
      </c>
      <c r="D137" t="str">
        <f>TRIM(LEFT(VLOOKUP($B137, _2024_Customizable_T_Rank_and_Tempo_Free_Stats__2[[Team]:[WAB]], 5, FALSE), 5))</f>
        <v>105.5</v>
      </c>
      <c r="E137" t="str">
        <f>LEFT(VLOOKUP($B137, _2024_Customizable_T_Rank_and_Tempo_Free_Stats__2[[Team]:[WAB]], 6, FALSE),5)</f>
        <v>102.4</v>
      </c>
      <c r="F137" t="str">
        <f>LEFT(VLOOKUP($B137, _2024_Customizable_T_Rank_and_Tempo_Free_Stats__2[[Team]:[WAB]], 7, FALSE),7)</f>
        <v xml:space="preserve">.5859_x000D_
</v>
      </c>
      <c r="G137" s="59" t="str">
        <f>IF(LEFT(VLOOKUP($B137, _2024_Customizable_T_Rank_and_Tempo_Free_Stats__2[[Team]:[WAB]], 23, FALSE), 4)&lt;0,LEFT(VLOOKUP($B137, _2024_Customizable_T_Rank_and_Tempo_Free_Stats__2[[Team]:[WAB]], 23, FALSE), 3), LEFT(VLOOKUP($B137, _2024_Customizable_T_Rank_and_Tempo_Free_Stats__2[[Team]:[WAB]], 23, FALSE),4) )</f>
        <v>-2.4</v>
      </c>
    </row>
    <row r="138" spans="1:7" x14ac:dyDescent="0.45">
      <c r="A138" t="str">
        <f>_2024_Customizable_T_Rank_and_Tempo_Free_Stats__2[[#This Row],[Rk]]</f>
        <v>137</v>
      </c>
      <c r="B138" t="str">
        <f>TRIM(_2024_Customizable_T_Rank_and_Tempo_Free_Stats__2[[#This Row],[Team]])</f>
        <v>St. Thomas</v>
      </c>
      <c r="D138" t="str">
        <f>TRIM(LEFT(VLOOKUP($B138, _2024_Customizable_T_Rank_and_Tempo_Free_Stats__2[[Team]:[WAB]], 5, FALSE), 5))</f>
        <v>107.1</v>
      </c>
      <c r="E138" t="str">
        <f>LEFT(VLOOKUP($B138, _2024_Customizable_T_Rank_and_Tempo_Free_Stats__2[[Team]:[WAB]], 6, FALSE),5)</f>
        <v>104.0</v>
      </c>
      <c r="F138" t="str">
        <f>LEFT(VLOOKUP($B138, _2024_Customizable_T_Rank_and_Tempo_Free_Stats__2[[Team]:[WAB]], 7, FALSE),7)</f>
        <v xml:space="preserve">.5833_x000D_
</v>
      </c>
      <c r="G138" s="59" t="str">
        <f>IF(LEFT(VLOOKUP($B138, _2024_Customizable_T_Rank_and_Tempo_Free_Stats__2[[Team]:[WAB]], 23, FALSE), 4)&lt;0,LEFT(VLOOKUP($B138, _2024_Customizable_T_Rank_and_Tempo_Free_Stats__2[[Team]:[WAB]], 23, FALSE), 3), LEFT(VLOOKUP($B138, _2024_Customizable_T_Rank_and_Tempo_Free_Stats__2[[Team]:[WAB]], 23, FALSE),4) )</f>
        <v xml:space="preserve">-6_x000D_
</v>
      </c>
    </row>
    <row r="139" spans="1:7" x14ac:dyDescent="0.45">
      <c r="A139" t="str">
        <f>_2024_Customizable_T_Rank_and_Tempo_Free_Stats__2[[#This Row],[Rk]]</f>
        <v>138</v>
      </c>
      <c r="B139" t="str">
        <f>TRIM(_2024_Customizable_T_Rank_and_Tempo_Free_Stats__2[[#This Row],[Team]])</f>
        <v>Winthrop</v>
      </c>
      <c r="D139" t="str">
        <f>TRIM(LEFT(VLOOKUP($B139, _2024_Customizable_T_Rank_and_Tempo_Free_Stats__2[[Team]:[WAB]], 5, FALSE), 5))</f>
        <v>106.8</v>
      </c>
      <c r="E139" t="str">
        <f>LEFT(VLOOKUP($B139, _2024_Customizable_T_Rank_and_Tempo_Free_Stats__2[[Team]:[WAB]], 6, FALSE),5)</f>
        <v>104.0</v>
      </c>
      <c r="F139" t="str">
        <f>LEFT(VLOOKUP($B139, _2024_Customizable_T_Rank_and_Tempo_Free_Stats__2[[Team]:[WAB]], 7, FALSE),7)</f>
        <v xml:space="preserve">.5739_x000D_
</v>
      </c>
      <c r="G139" s="59" t="str">
        <f>IF(LEFT(VLOOKUP($B139, _2024_Customizable_T_Rank_and_Tempo_Free_Stats__2[[Team]:[WAB]], 23, FALSE), 4)&lt;0,LEFT(VLOOKUP($B139, _2024_Customizable_T_Rank_and_Tempo_Free_Stats__2[[Team]:[WAB]], 23, FALSE), 3), LEFT(VLOOKUP($B139, _2024_Customizable_T_Rank_and_Tempo_Free_Stats__2[[Team]:[WAB]], 23, FALSE),4) )</f>
        <v>-4.5</v>
      </c>
    </row>
    <row r="140" spans="1:7" x14ac:dyDescent="0.45">
      <c r="A140" t="str">
        <f>_2024_Customizable_T_Rank_and_Tempo_Free_Stats__2[[#This Row],[Rk]]</f>
        <v>139</v>
      </c>
      <c r="B140" t="str">
        <f>TRIM(_2024_Customizable_T_Rank_and_Tempo_Free_Stats__2[[#This Row],[Team]])</f>
        <v>Delaware</v>
      </c>
      <c r="D140" t="str">
        <f>TRIM(LEFT(VLOOKUP($B140, _2024_Customizable_T_Rank_and_Tempo_Free_Stats__2[[Team]:[WAB]], 5, FALSE), 5))</f>
        <v>106.9</v>
      </c>
      <c r="E140" t="str">
        <f>LEFT(VLOOKUP($B140, _2024_Customizable_T_Rank_and_Tempo_Free_Stats__2[[Team]:[WAB]], 6, FALSE),5)</f>
        <v>104.6</v>
      </c>
      <c r="F140" t="str">
        <f>LEFT(VLOOKUP($B140, _2024_Customizable_T_Rank_and_Tempo_Free_Stats__2[[Team]:[WAB]], 7, FALSE),7)</f>
        <v xml:space="preserve">.5640_x000D_
</v>
      </c>
      <c r="G140" s="59" t="str">
        <f>IF(LEFT(VLOOKUP($B140, _2024_Customizable_T_Rank_and_Tempo_Free_Stats__2[[Team]:[WAB]], 23, FALSE), 4)&lt;0,LEFT(VLOOKUP($B140, _2024_Customizable_T_Rank_and_Tempo_Free_Stats__2[[Team]:[WAB]], 23, FALSE), 3), LEFT(VLOOKUP($B140, _2024_Customizable_T_Rank_and_Tempo_Free_Stats__2[[Team]:[WAB]], 23, FALSE),4) )</f>
        <v>-5.2</v>
      </c>
    </row>
    <row r="141" spans="1:7" x14ac:dyDescent="0.45">
      <c r="A141" t="str">
        <f>_2024_Customizable_T_Rank_and_Tempo_Free_Stats__2[[#This Row],[Rk]]</f>
        <v>140</v>
      </c>
      <c r="B141" t="str">
        <f>TRIM(_2024_Customizable_T_Rank_and_Tempo_Free_Stats__2[[#This Row],[Team]])</f>
        <v>UAB</v>
      </c>
      <c r="D141" t="str">
        <f>TRIM(LEFT(VLOOKUP($B141, _2024_Customizable_T_Rank_and_Tempo_Free_Stats__2[[Team]:[WAB]], 5, FALSE), 5))</f>
        <v>111.0</v>
      </c>
      <c r="E141" t="str">
        <f>LEFT(VLOOKUP($B141, _2024_Customizable_T_Rank_and_Tempo_Free_Stats__2[[Team]:[WAB]], 6, FALSE),5)</f>
        <v>108.6</v>
      </c>
      <c r="F141" t="str">
        <f>LEFT(VLOOKUP($B141, _2024_Customizable_T_Rank_and_Tempo_Free_Stats__2[[Team]:[WAB]], 7, FALSE),7)</f>
        <v xml:space="preserve">.5606_x000D_
</v>
      </c>
      <c r="G141" s="59" t="str">
        <f>IF(LEFT(VLOOKUP($B141, _2024_Customizable_T_Rank_and_Tempo_Free_Stats__2[[Team]:[WAB]], 23, FALSE), 4)&lt;0,LEFT(VLOOKUP($B141, _2024_Customizable_T_Rank_and_Tempo_Free_Stats__2[[Team]:[WAB]], 23, FALSE), 3), LEFT(VLOOKUP($B141, _2024_Customizable_T_Rank_and_Tempo_Free_Stats__2[[Team]:[WAB]], 23, FALSE),4) )</f>
        <v xml:space="preserve">-2_x000D_
</v>
      </c>
    </row>
    <row r="142" spans="1:7" x14ac:dyDescent="0.45">
      <c r="A142" t="str">
        <f>_2024_Customizable_T_Rank_and_Tempo_Free_Stats__2[[#This Row],[Rk]]</f>
        <v>141</v>
      </c>
      <c r="B142" t="str">
        <f>TRIM(_2024_Customizable_T_Rank_and_Tempo_Free_Stats__2[[#This Row],[Team]])</f>
        <v>Chattanooga</v>
      </c>
      <c r="D142" t="str">
        <f>TRIM(LEFT(VLOOKUP($B142, _2024_Customizable_T_Rank_and_Tempo_Free_Stats__2[[Team]:[WAB]], 5, FALSE), 5))</f>
        <v>109.6</v>
      </c>
      <c r="E142" t="str">
        <f>LEFT(VLOOKUP($B142, _2024_Customizable_T_Rank_and_Tempo_Free_Stats__2[[Team]:[WAB]], 6, FALSE),5)</f>
        <v>107.4</v>
      </c>
      <c r="F142" t="str">
        <f>LEFT(VLOOKUP($B142, _2024_Customizable_T_Rank_and_Tempo_Free_Stats__2[[Team]:[WAB]], 7, FALSE),7)</f>
        <v xml:space="preserve">.5578_x000D_
</v>
      </c>
      <c r="G142" s="59" t="str">
        <f>IF(LEFT(VLOOKUP($B142, _2024_Customizable_T_Rank_and_Tempo_Free_Stats__2[[Team]:[WAB]], 23, FALSE), 4)&lt;0,LEFT(VLOOKUP($B142, _2024_Customizable_T_Rank_and_Tempo_Free_Stats__2[[Team]:[WAB]], 23, FALSE), 3), LEFT(VLOOKUP($B142, _2024_Customizable_T_Rank_and_Tempo_Free_Stats__2[[Team]:[WAB]], 23, FALSE),4) )</f>
        <v>-3.2</v>
      </c>
    </row>
    <row r="143" spans="1:7" x14ac:dyDescent="0.45">
      <c r="A143" t="str">
        <f>_2024_Customizable_T_Rank_and_Tempo_Free_Stats__2[[#This Row],[Rk]]</f>
        <v>142</v>
      </c>
      <c r="B143" t="str">
        <f>TRIM(_2024_Customizable_T_Rank_and_Tempo_Free_Stats__2[[#This Row],[Team]])</f>
        <v>Oakland</v>
      </c>
      <c r="D143" t="str">
        <f>TRIM(LEFT(VLOOKUP($B143, _2024_Customizable_T_Rank_and_Tempo_Free_Stats__2[[Team]:[WAB]], 5, FALSE), 5))</f>
        <v>108.6</v>
      </c>
      <c r="E143" t="str">
        <f>LEFT(VLOOKUP($B143, _2024_Customizable_T_Rank_and_Tempo_Free_Stats__2[[Team]:[WAB]], 6, FALSE),5)</f>
        <v>106.4</v>
      </c>
      <c r="F143" t="str">
        <f>LEFT(VLOOKUP($B143, _2024_Customizable_T_Rank_and_Tempo_Free_Stats__2[[Team]:[WAB]], 7, FALSE),7)</f>
        <v xml:space="preserve">.5573_x000D_
</v>
      </c>
      <c r="G143" s="59" t="str">
        <f>IF(LEFT(VLOOKUP($B143, _2024_Customizable_T_Rank_and_Tempo_Free_Stats__2[[Team]:[WAB]], 23, FALSE), 4)&lt;0,LEFT(VLOOKUP($B143, _2024_Customizable_T_Rank_and_Tempo_Free_Stats__2[[Team]:[WAB]], 23, FALSE), 3), LEFT(VLOOKUP($B143, _2024_Customizable_T_Rank_and_Tempo_Free_Stats__2[[Team]:[WAB]], 23, FALSE),4) )</f>
        <v>-2.9</v>
      </c>
    </row>
    <row r="144" spans="1:7" x14ac:dyDescent="0.45">
      <c r="A144" t="str">
        <f>_2024_Customizable_T_Rank_and_Tempo_Free_Stats__2[[#This Row],[Rk]]</f>
        <v>143</v>
      </c>
      <c r="B144" t="str">
        <f>TRIM(_2024_Customizable_T_Rank_and_Tempo_Free_Stats__2[[#This Row],[Team]])</f>
        <v>Hofstra</v>
      </c>
      <c r="D144" t="str">
        <f>TRIM(LEFT(VLOOKUP($B144, _2024_Customizable_T_Rank_and_Tempo_Free_Stats__2[[Team]:[WAB]], 5, FALSE), 5))</f>
        <v>106.8</v>
      </c>
      <c r="E144" t="str">
        <f>LEFT(VLOOKUP($B144, _2024_Customizable_T_Rank_and_Tempo_Free_Stats__2[[Team]:[WAB]], 6, FALSE),5)</f>
        <v>104.7</v>
      </c>
      <c r="F144" t="str">
        <f>LEFT(VLOOKUP($B144, _2024_Customizable_T_Rank_and_Tempo_Free_Stats__2[[Team]:[WAB]], 7, FALSE),7)</f>
        <v xml:space="preserve">.5572_x000D_
</v>
      </c>
      <c r="G144" s="59" t="str">
        <f>IF(LEFT(VLOOKUP($B144, _2024_Customizable_T_Rank_and_Tempo_Free_Stats__2[[Team]:[WAB]], 23, FALSE), 4)&lt;0,LEFT(VLOOKUP($B144, _2024_Customizable_T_Rank_and_Tempo_Free_Stats__2[[Team]:[WAB]], 23, FALSE), 3), LEFT(VLOOKUP($B144, _2024_Customizable_T_Rank_and_Tempo_Free_Stats__2[[Team]:[WAB]], 23, FALSE),4) )</f>
        <v>-5.2</v>
      </c>
    </row>
    <row r="145" spans="1:7" x14ac:dyDescent="0.45">
      <c r="A145" t="str">
        <f>_2024_Customizable_T_Rank_and_Tempo_Free_Stats__2[[#This Row],[Rk]]</f>
        <v>144</v>
      </c>
      <c r="B145" t="str">
        <f>TRIM(_2024_Customizable_T_Rank_and_Tempo_Free_Stats__2[[#This Row],[Team]])</f>
        <v>UC Davis</v>
      </c>
      <c r="D145" t="str">
        <f>TRIM(LEFT(VLOOKUP($B145, _2024_Customizable_T_Rank_and_Tempo_Free_Stats__2[[Team]:[WAB]], 5, FALSE), 5))</f>
        <v>102.9</v>
      </c>
      <c r="E145" t="str">
        <f>LEFT(VLOOKUP($B145, _2024_Customizable_T_Rank_and_Tempo_Free_Stats__2[[Team]:[WAB]], 6, FALSE),5)</f>
        <v>101.1</v>
      </c>
      <c r="F145" t="str">
        <f>LEFT(VLOOKUP($B145, _2024_Customizable_T_Rank_and_Tempo_Free_Stats__2[[Team]:[WAB]], 7, FALSE),7)</f>
        <v xml:space="preserve">.5532_x000D_
</v>
      </c>
      <c r="G145" s="59" t="str">
        <f>IF(LEFT(VLOOKUP($B145, _2024_Customizable_T_Rank_and_Tempo_Free_Stats__2[[Team]:[WAB]], 23, FALSE), 4)&lt;0,LEFT(VLOOKUP($B145, _2024_Customizable_T_Rank_and_Tempo_Free_Stats__2[[Team]:[WAB]], 23, FALSE), 3), LEFT(VLOOKUP($B145, _2024_Customizable_T_Rank_and_Tempo_Free_Stats__2[[Team]:[WAB]], 23, FALSE),4) )</f>
        <v>-4.7</v>
      </c>
    </row>
    <row r="146" spans="1:7" x14ac:dyDescent="0.45">
      <c r="A146" t="str">
        <f>_2024_Customizable_T_Rank_and_Tempo_Free_Stats__2[[#This Row],[Rk]]</f>
        <v>145</v>
      </c>
      <c r="B146" t="str">
        <f>TRIM(_2024_Customizable_T_Rank_and_Tempo_Free_Stats__2[[#This Row],[Team]])</f>
        <v>Stephen F. Austin</v>
      </c>
      <c r="D146" t="str">
        <f>TRIM(LEFT(VLOOKUP($B146, _2024_Customizable_T_Rank_and_Tempo_Free_Stats__2[[Team]:[WAB]], 5, FALSE), 5))</f>
        <v>102.7</v>
      </c>
      <c r="E146" t="str">
        <f>LEFT(VLOOKUP($B146, _2024_Customizable_T_Rank_and_Tempo_Free_Stats__2[[Team]:[WAB]], 6, FALSE),5)</f>
        <v>100.8</v>
      </c>
      <c r="F146" t="str">
        <f>LEFT(VLOOKUP($B146, _2024_Customizable_T_Rank_and_Tempo_Free_Stats__2[[Team]:[WAB]], 7, FALSE),7)</f>
        <v xml:space="preserve">.5522_x000D_
</v>
      </c>
      <c r="G146" s="59" t="str">
        <f>IF(LEFT(VLOOKUP($B146, _2024_Customizable_T_Rank_and_Tempo_Free_Stats__2[[Team]:[WAB]], 23, FALSE), 4)&lt;0,LEFT(VLOOKUP($B146, _2024_Customizable_T_Rank_and_Tempo_Free_Stats__2[[Team]:[WAB]], 23, FALSE), 3), LEFT(VLOOKUP($B146, _2024_Customizable_T_Rank_and_Tempo_Free_Stats__2[[Team]:[WAB]], 23, FALSE),4) )</f>
        <v>-4.7</v>
      </c>
    </row>
    <row r="147" spans="1:7" x14ac:dyDescent="0.45">
      <c r="A147" t="str">
        <f>_2024_Customizable_T_Rank_and_Tempo_Free_Stats__2[[#This Row],[Rk]]</f>
        <v>146</v>
      </c>
      <c r="B147" t="str">
        <f>TRIM(_2024_Customizable_T_Rank_and_Tempo_Free_Stats__2[[#This Row],[Team]])</f>
        <v>Missouri St.</v>
      </c>
      <c r="D147" t="str">
        <f>TRIM(LEFT(VLOOKUP($B147, _2024_Customizable_T_Rank_and_Tempo_Free_Stats__2[[Team]:[WAB]], 5, FALSE), 5))</f>
        <v>103.8</v>
      </c>
      <c r="E147" t="str">
        <f>LEFT(VLOOKUP($B147, _2024_Customizable_T_Rank_and_Tempo_Free_Stats__2[[Team]:[WAB]], 6, FALSE),5)</f>
        <v>101.9</v>
      </c>
      <c r="F147" t="str">
        <f>LEFT(VLOOKUP($B147, _2024_Customizable_T_Rank_and_Tempo_Free_Stats__2[[Team]:[WAB]], 7, FALSE),7)</f>
        <v xml:space="preserve">.5520_x000D_
</v>
      </c>
      <c r="G147" s="59" t="str">
        <f>IF(LEFT(VLOOKUP($B147, _2024_Customizable_T_Rank_and_Tempo_Free_Stats__2[[Team]:[WAB]], 23, FALSE), 4)&lt;0,LEFT(VLOOKUP($B147, _2024_Customizable_T_Rank_and_Tempo_Free_Stats__2[[Team]:[WAB]], 23, FALSE), 3), LEFT(VLOOKUP($B147, _2024_Customizable_T_Rank_and_Tempo_Free_Stats__2[[Team]:[WAB]], 23, FALSE),4) )</f>
        <v>-3.5</v>
      </c>
    </row>
    <row r="148" spans="1:7" x14ac:dyDescent="0.45">
      <c r="A148" t="str">
        <f>_2024_Customizable_T_Rank_and_Tempo_Free_Stats__2[[#This Row],[Rk]]</f>
        <v>147</v>
      </c>
      <c r="B148" t="str">
        <f>TRIM(_2024_Customizable_T_Rank_and_Tempo_Free_Stats__2[[#This Row],[Team]])</f>
        <v>Oregon St.</v>
      </c>
      <c r="D148" t="str">
        <f>TRIM(LEFT(VLOOKUP($B148, _2024_Customizable_T_Rank_and_Tempo_Free_Stats__2[[Team]:[WAB]], 5, FALSE), 5))</f>
        <v>106.3</v>
      </c>
      <c r="E148" t="str">
        <f>LEFT(VLOOKUP($B148, _2024_Customizable_T_Rank_and_Tempo_Free_Stats__2[[Team]:[WAB]], 6, FALSE),5)</f>
        <v>104.4</v>
      </c>
      <c r="F148" t="str">
        <f>LEFT(VLOOKUP($B148, _2024_Customizable_T_Rank_and_Tempo_Free_Stats__2[[Team]:[WAB]], 7, FALSE),7)</f>
        <v xml:space="preserve">.5509_x000D_
</v>
      </c>
      <c r="G148" s="59" t="str">
        <f>IF(LEFT(VLOOKUP($B148, _2024_Customizable_T_Rank_and_Tempo_Free_Stats__2[[Team]:[WAB]], 23, FALSE), 4)&lt;0,LEFT(VLOOKUP($B148, _2024_Customizable_T_Rank_and_Tempo_Free_Stats__2[[Team]:[WAB]], 23, FALSE), 3), LEFT(VLOOKUP($B148, _2024_Customizable_T_Rank_and_Tempo_Free_Stats__2[[Team]:[WAB]], 23, FALSE),4) )</f>
        <v>-3.4</v>
      </c>
    </row>
    <row r="149" spans="1:7" x14ac:dyDescent="0.45">
      <c r="A149" t="str">
        <f>_2024_Customizable_T_Rank_and_Tempo_Free_Stats__2[[#This Row],[Rk]]</f>
        <v>148</v>
      </c>
      <c r="B149" t="str">
        <f>TRIM(_2024_Customizable_T_Rank_and_Tempo_Free_Stats__2[[#This Row],[Team]])</f>
        <v>Notre Dame</v>
      </c>
      <c r="D149" t="str">
        <f>TRIM(LEFT(VLOOKUP($B149, _2024_Customizable_T_Rank_and_Tempo_Free_Stats__2[[Team]:[WAB]], 5, FALSE), 5))</f>
        <v>98.3_x000D_</v>
      </c>
      <c r="E149" t="str">
        <f>LEFT(VLOOKUP($B149, _2024_Customizable_T_Rank_and_Tempo_Free_Stats__2[[Team]:[WAB]], 6, FALSE),5)</f>
        <v>96.7_x000D_</v>
      </c>
      <c r="F149" t="str">
        <f>LEFT(VLOOKUP($B149, _2024_Customizable_T_Rank_and_Tempo_Free_Stats__2[[Team]:[WAB]], 7, FALSE),7)</f>
        <v xml:space="preserve">.5469_x000D_
</v>
      </c>
      <c r="G149" s="59" t="str">
        <f>IF(LEFT(VLOOKUP($B149, _2024_Customizable_T_Rank_and_Tempo_Free_Stats__2[[Team]:[WAB]], 23, FALSE), 4)&lt;0,LEFT(VLOOKUP($B149, _2024_Customizable_T_Rank_and_Tempo_Free_Stats__2[[Team]:[WAB]], 23, FALSE), 3), LEFT(VLOOKUP($B149, _2024_Customizable_T_Rank_and_Tempo_Free_Stats__2[[Team]:[WAB]], 23, FALSE),4) )</f>
        <v xml:space="preserve">-7_x000D_
</v>
      </c>
    </row>
    <row r="150" spans="1:7" x14ac:dyDescent="0.45">
      <c r="A150" t="str">
        <f>_2024_Customizable_T_Rank_and_Tempo_Free_Stats__2[[#This Row],[Rk]]</f>
        <v>149</v>
      </c>
      <c r="B150" t="str">
        <f>TRIM(_2024_Customizable_T_Rank_and_Tempo_Free_Stats__2[[#This Row],[Team]])</f>
        <v>Wright St.</v>
      </c>
      <c r="D150" t="str">
        <f>TRIM(LEFT(VLOOKUP($B150, _2024_Customizable_T_Rank_and_Tempo_Free_Stats__2[[Team]:[WAB]], 5, FALSE), 5))</f>
        <v>117.0</v>
      </c>
      <c r="E150" t="str">
        <f>LEFT(VLOOKUP($B150, _2024_Customizable_T_Rank_and_Tempo_Free_Stats__2[[Team]:[WAB]], 6, FALSE),5)</f>
        <v>115.1</v>
      </c>
      <c r="F150" t="str">
        <f>LEFT(VLOOKUP($B150, _2024_Customizable_T_Rank_and_Tempo_Free_Stats__2[[Team]:[WAB]], 7, FALSE),7)</f>
        <v xml:space="preserve">.5459_x000D_
</v>
      </c>
      <c r="G150" s="59" t="str">
        <f>IF(LEFT(VLOOKUP($B150, _2024_Customizable_T_Rank_and_Tempo_Free_Stats__2[[Team]:[WAB]], 23, FALSE), 4)&lt;0,LEFT(VLOOKUP($B150, _2024_Customizable_T_Rank_and_Tempo_Free_Stats__2[[Team]:[WAB]], 23, FALSE), 3), LEFT(VLOOKUP($B150, _2024_Customizable_T_Rank_and_Tempo_Free_Stats__2[[Team]:[WAB]], 23, FALSE),4) )</f>
        <v xml:space="preserve">-7_x000D_
</v>
      </c>
    </row>
    <row r="151" spans="1:7" x14ac:dyDescent="0.45">
      <c r="A151" t="str">
        <f>_2024_Customizable_T_Rank_and_Tempo_Free_Stats__2[[#This Row],[Rk]]</f>
        <v>150</v>
      </c>
      <c r="B151" t="str">
        <f>TRIM(_2024_Customizable_T_Rank_and_Tempo_Free_Stats__2[[#This Row],[Team]])</f>
        <v>Western Kentucky</v>
      </c>
      <c r="D151" t="str">
        <f>TRIM(LEFT(VLOOKUP($B151, _2024_Customizable_T_Rank_and_Tempo_Free_Stats__2[[Team]:[WAB]], 5, FALSE), 5))</f>
        <v>103.1</v>
      </c>
      <c r="E151" t="str">
        <f>LEFT(VLOOKUP($B151, _2024_Customizable_T_Rank_and_Tempo_Free_Stats__2[[Team]:[WAB]], 6, FALSE),5)</f>
        <v>101.6</v>
      </c>
      <c r="F151" t="str">
        <f>LEFT(VLOOKUP($B151, _2024_Customizable_T_Rank_and_Tempo_Free_Stats__2[[Team]:[WAB]], 7, FALSE),7)</f>
        <v xml:space="preserve">.5438_x000D_
</v>
      </c>
      <c r="G151" s="59" t="str">
        <f>IF(LEFT(VLOOKUP($B151, _2024_Customizable_T_Rank_and_Tempo_Free_Stats__2[[Team]:[WAB]], 23, FALSE), 4)&lt;0,LEFT(VLOOKUP($B151, _2024_Customizable_T_Rank_and_Tempo_Free_Stats__2[[Team]:[WAB]], 23, FALSE), 3), LEFT(VLOOKUP($B151, _2024_Customizable_T_Rank_and_Tempo_Free_Stats__2[[Team]:[WAB]], 23, FALSE),4) )</f>
        <v>-4.2</v>
      </c>
    </row>
    <row r="152" spans="1:7" x14ac:dyDescent="0.45">
      <c r="A152" t="str">
        <f>_2024_Customizable_T_Rank_and_Tempo_Free_Stats__2[[#This Row],[Rk]]</f>
        <v>151</v>
      </c>
      <c r="B152" t="str">
        <f>TRIM(_2024_Customizable_T_Rank_and_Tempo_Free_Stats__2[[#This Row],[Team]])</f>
        <v>Toledo</v>
      </c>
      <c r="D152" t="str">
        <f>TRIM(LEFT(VLOOKUP($B152, _2024_Customizable_T_Rank_and_Tempo_Free_Stats__2[[Team]:[WAB]], 5, FALSE), 5))</f>
        <v>110.9</v>
      </c>
      <c r="E152" t="str">
        <f>LEFT(VLOOKUP($B152, _2024_Customizable_T_Rank_and_Tempo_Free_Stats__2[[Team]:[WAB]], 6, FALSE),5)</f>
        <v>109.3</v>
      </c>
      <c r="F152" t="str">
        <f>LEFT(VLOOKUP($B152, _2024_Customizable_T_Rank_and_Tempo_Free_Stats__2[[Team]:[WAB]], 7, FALSE),7)</f>
        <v xml:space="preserve">.5427_x000D_
</v>
      </c>
      <c r="G152" s="59" t="str">
        <f>IF(LEFT(VLOOKUP($B152, _2024_Customizable_T_Rank_and_Tempo_Free_Stats__2[[Team]:[WAB]], 23, FALSE), 4)&lt;0,LEFT(VLOOKUP($B152, _2024_Customizable_T_Rank_and_Tempo_Free_Stats__2[[Team]:[WAB]], 23, FALSE), 3), LEFT(VLOOKUP($B152, _2024_Customizable_T_Rank_and_Tempo_Free_Stats__2[[Team]:[WAB]], 23, FALSE),4) )</f>
        <v>-3.3</v>
      </c>
    </row>
    <row r="153" spans="1:7" x14ac:dyDescent="0.45">
      <c r="A153" t="str">
        <f>_2024_Customizable_T_Rank_and_Tempo_Free_Stats__2[[#This Row],[Rk]]</f>
        <v>152</v>
      </c>
      <c r="B153" t="str">
        <f>TRIM(_2024_Customizable_T_Rank_and_Tempo_Free_Stats__2[[#This Row],[Team]])</f>
        <v>Wichita St.</v>
      </c>
      <c r="D153" t="str">
        <f>TRIM(LEFT(VLOOKUP($B153, _2024_Customizable_T_Rank_and_Tempo_Free_Stats__2[[Team]:[WAB]], 5, FALSE), 5))</f>
        <v>105.4</v>
      </c>
      <c r="E153" t="str">
        <f>LEFT(VLOOKUP($B153, _2024_Customizable_T_Rank_and_Tempo_Free_Stats__2[[Team]:[WAB]], 6, FALSE),5)</f>
        <v>103.8</v>
      </c>
      <c r="F153" t="str">
        <f>LEFT(VLOOKUP($B153, _2024_Customizable_T_Rank_and_Tempo_Free_Stats__2[[Team]:[WAB]], 7, FALSE),7)</f>
        <v xml:space="preserve">.5423_x000D_
</v>
      </c>
      <c r="G153" s="59" t="str">
        <f>IF(LEFT(VLOOKUP($B153, _2024_Customizable_T_Rank_and_Tempo_Free_Stats__2[[Team]:[WAB]], 23, FALSE), 4)&lt;0,LEFT(VLOOKUP($B153, _2024_Customizable_T_Rank_and_Tempo_Free_Stats__2[[Team]:[WAB]], 23, FALSE), 3), LEFT(VLOOKUP($B153, _2024_Customizable_T_Rank_and_Tempo_Free_Stats__2[[Team]:[WAB]], 23, FALSE),4) )</f>
        <v>-6.9</v>
      </c>
    </row>
    <row r="154" spans="1:7" x14ac:dyDescent="0.45">
      <c r="A154" t="str">
        <f>_2024_Customizable_T_Rank_and_Tempo_Free_Stats__2[[#This Row],[Rk]]</f>
        <v>153</v>
      </c>
      <c r="B154" t="str">
        <f>TRIM(_2024_Customizable_T_Rank_and_Tempo_Free_Stats__2[[#This Row],[Team]])</f>
        <v>Montana</v>
      </c>
      <c r="D154" t="str">
        <f>TRIM(LEFT(VLOOKUP($B154, _2024_Customizable_T_Rank_and_Tempo_Free_Stats__2[[Team]:[WAB]], 5, FALSE), 5))</f>
        <v>109.8</v>
      </c>
      <c r="E154" t="str">
        <f>LEFT(VLOOKUP($B154, _2024_Customizable_T_Rank_and_Tempo_Free_Stats__2[[Team]:[WAB]], 6, FALSE),5)</f>
        <v>108.4</v>
      </c>
      <c r="F154" t="str">
        <f>LEFT(VLOOKUP($B154, _2024_Customizable_T_Rank_and_Tempo_Free_Stats__2[[Team]:[WAB]], 7, FALSE),7)</f>
        <v xml:space="preserve">.5377_x000D_
</v>
      </c>
      <c r="G154" s="59" t="str">
        <f>IF(LEFT(VLOOKUP($B154, _2024_Customizable_T_Rank_and_Tempo_Free_Stats__2[[Team]:[WAB]], 23, FALSE), 4)&lt;0,LEFT(VLOOKUP($B154, _2024_Customizable_T_Rank_and_Tempo_Free_Stats__2[[Team]:[WAB]], 23, FALSE), 3), LEFT(VLOOKUP($B154, _2024_Customizable_T_Rank_and_Tempo_Free_Stats__2[[Team]:[WAB]], 23, FALSE),4) )</f>
        <v>-2.7</v>
      </c>
    </row>
    <row r="155" spans="1:7" x14ac:dyDescent="0.45">
      <c r="A155" t="str">
        <f>_2024_Customizable_T_Rank_and_Tempo_Free_Stats__2[[#This Row],[Rk]]</f>
        <v>154</v>
      </c>
      <c r="B155" t="str">
        <f>TRIM(_2024_Customizable_T_Rank_and_Tempo_Free_Stats__2[[#This Row],[Team]])</f>
        <v>UNC Asheville</v>
      </c>
      <c r="D155" t="str">
        <f>TRIM(LEFT(VLOOKUP($B155, _2024_Customizable_T_Rank_and_Tempo_Free_Stats__2[[Team]:[WAB]], 5, FALSE), 5))</f>
        <v>108.0</v>
      </c>
      <c r="E155" t="str">
        <f>LEFT(VLOOKUP($B155, _2024_Customizable_T_Rank_and_Tempo_Free_Stats__2[[Team]:[WAB]], 6, FALSE),5)</f>
        <v>106.7</v>
      </c>
      <c r="F155" t="str">
        <f>LEFT(VLOOKUP($B155, _2024_Customizable_T_Rank_and_Tempo_Free_Stats__2[[Team]:[WAB]], 7, FALSE),7)</f>
        <v xml:space="preserve">.5327_x000D_
</v>
      </c>
      <c r="G155" s="59" t="str">
        <f>IF(LEFT(VLOOKUP($B155, _2024_Customizable_T_Rank_and_Tempo_Free_Stats__2[[Team]:[WAB]], 23, FALSE), 4)&lt;0,LEFT(VLOOKUP($B155, _2024_Customizable_T_Rank_and_Tempo_Free_Stats__2[[Team]:[WAB]], 23, FALSE), 3), LEFT(VLOOKUP($B155, _2024_Customizable_T_Rank_and_Tempo_Free_Stats__2[[Team]:[WAB]], 23, FALSE),4) )</f>
        <v>-4.5</v>
      </c>
    </row>
    <row r="156" spans="1:7" x14ac:dyDescent="0.45">
      <c r="A156" t="str">
        <f>_2024_Customizable_T_Rank_and_Tempo_Free_Stats__2[[#This Row],[Rk]]</f>
        <v>155</v>
      </c>
      <c r="B156" t="str">
        <f>TRIM(_2024_Customizable_T_Rank_and_Tempo_Free_Stats__2[[#This Row],[Team]])</f>
        <v>Weber St.</v>
      </c>
      <c r="D156" t="str">
        <f>TRIM(LEFT(VLOOKUP($B156, _2024_Customizable_T_Rank_and_Tempo_Free_Stats__2[[Team]:[WAB]], 5, FALSE), 5))</f>
        <v>108.5</v>
      </c>
      <c r="E156" t="str">
        <f>LEFT(VLOOKUP($B156, _2024_Customizable_T_Rank_and_Tempo_Free_Stats__2[[Team]:[WAB]], 6, FALSE),5)</f>
        <v>107.3</v>
      </c>
      <c r="F156" t="str">
        <f>LEFT(VLOOKUP($B156, _2024_Customizable_T_Rank_and_Tempo_Free_Stats__2[[Team]:[WAB]], 7, FALSE),7)</f>
        <v xml:space="preserve">.5321_x000D_
</v>
      </c>
      <c r="G156" s="59" t="str">
        <f>IF(LEFT(VLOOKUP($B156, _2024_Customizable_T_Rank_and_Tempo_Free_Stats__2[[Team]:[WAB]], 23, FALSE), 4)&lt;0,LEFT(VLOOKUP($B156, _2024_Customizable_T_Rank_and_Tempo_Free_Stats__2[[Team]:[WAB]], 23, FALSE), 3), LEFT(VLOOKUP($B156, _2024_Customizable_T_Rank_and_Tempo_Free_Stats__2[[Team]:[WAB]], 23, FALSE),4) )</f>
        <v>-5.2</v>
      </c>
    </row>
    <row r="157" spans="1:7" x14ac:dyDescent="0.45">
      <c r="A157" t="str">
        <f>_2024_Customizable_T_Rank_and_Tempo_Free_Stats__2[[#This Row],[Rk]]</f>
        <v>156</v>
      </c>
      <c r="B157" t="str">
        <f>TRIM(_2024_Customizable_T_Rank_and_Tempo_Free_Stats__2[[#This Row],[Team]])</f>
        <v>Belmont</v>
      </c>
      <c r="D157" t="str">
        <f>TRIM(LEFT(VLOOKUP($B157, _2024_Customizable_T_Rank_and_Tempo_Free_Stats__2[[Team]:[WAB]], 5, FALSE), 5))</f>
        <v>107.5</v>
      </c>
      <c r="E157" t="str">
        <f>LEFT(VLOOKUP($B157, _2024_Customizable_T_Rank_and_Tempo_Free_Stats__2[[Team]:[WAB]], 6, FALSE),5)</f>
        <v>106.4</v>
      </c>
      <c r="F157" t="str">
        <f>LEFT(VLOOKUP($B157, _2024_Customizable_T_Rank_and_Tempo_Free_Stats__2[[Team]:[WAB]], 7, FALSE),7)</f>
        <v xml:space="preserve">.5292_x000D_
</v>
      </c>
      <c r="G157" s="59" t="str">
        <f>IF(LEFT(VLOOKUP($B157, _2024_Customizable_T_Rank_and_Tempo_Free_Stats__2[[Team]:[WAB]], 23, FALSE), 4)&lt;0,LEFT(VLOOKUP($B157, _2024_Customizable_T_Rank_and_Tempo_Free_Stats__2[[Team]:[WAB]], 23, FALSE), 3), LEFT(VLOOKUP($B157, _2024_Customizable_T_Rank_and_Tempo_Free_Stats__2[[Team]:[WAB]], 23, FALSE),4) )</f>
        <v>-4.1</v>
      </c>
    </row>
    <row r="158" spans="1:7" x14ac:dyDescent="0.45">
      <c r="A158" t="str">
        <f>_2024_Customizable_T_Rank_and_Tempo_Free_Stats__2[[#This Row],[Rk]]</f>
        <v>157</v>
      </c>
      <c r="B158" t="str">
        <f>TRIM(_2024_Customizable_T_Rank_and_Tempo_Free_Stats__2[[#This Row],[Team]])</f>
        <v>South Dakota St.</v>
      </c>
      <c r="D158" t="str">
        <f>TRIM(LEFT(VLOOKUP($B158, _2024_Customizable_T_Rank_and_Tempo_Free_Stats__2[[Team]:[WAB]], 5, FALSE), 5))</f>
        <v>107.3</v>
      </c>
      <c r="E158" t="str">
        <f>LEFT(VLOOKUP($B158, _2024_Customizable_T_Rank_and_Tempo_Free_Stats__2[[Team]:[WAB]], 6, FALSE),5)</f>
        <v>106.4</v>
      </c>
      <c r="F158" t="str">
        <f>LEFT(VLOOKUP($B158, _2024_Customizable_T_Rank_and_Tempo_Free_Stats__2[[Team]:[WAB]], 7, FALSE),7)</f>
        <v xml:space="preserve">.5229_x000D_
</v>
      </c>
      <c r="G158" s="59" t="str">
        <f>IF(LEFT(VLOOKUP($B158, _2024_Customizable_T_Rank_and_Tempo_Free_Stats__2[[Team]:[WAB]], 23, FALSE), 4)&lt;0,LEFT(VLOOKUP($B158, _2024_Customizable_T_Rank_and_Tempo_Free_Stats__2[[Team]:[WAB]], 23, FALSE), 3), LEFT(VLOOKUP($B158, _2024_Customizable_T_Rank_and_Tempo_Free_Stats__2[[Team]:[WAB]], 23, FALSE),4) )</f>
        <v>-7.3</v>
      </c>
    </row>
    <row r="159" spans="1:7" x14ac:dyDescent="0.45">
      <c r="A159" t="str">
        <f>_2024_Customizable_T_Rank_and_Tempo_Free_Stats__2[[#This Row],[Rk]]</f>
        <v>158</v>
      </c>
      <c r="B159" t="str">
        <f>TRIM(_2024_Customizable_T_Rank_and_Tempo_Free_Stats__2[[#This Row],[Team]])</f>
        <v>Georgetown</v>
      </c>
      <c r="D159" t="str">
        <f>TRIM(LEFT(VLOOKUP($B159, _2024_Customizable_T_Rank_and_Tempo_Free_Stats__2[[Team]:[WAB]], 5, FALSE), 5))</f>
        <v>110.4</v>
      </c>
      <c r="E159" t="str">
        <f>LEFT(VLOOKUP($B159, _2024_Customizable_T_Rank_and_Tempo_Free_Stats__2[[Team]:[WAB]], 6, FALSE),5)</f>
        <v>109.6</v>
      </c>
      <c r="F159" t="str">
        <f>LEFT(VLOOKUP($B159, _2024_Customizable_T_Rank_and_Tempo_Free_Stats__2[[Team]:[WAB]], 7, FALSE),7)</f>
        <v xml:space="preserve">.5213_x000D_
</v>
      </c>
      <c r="G159" s="59" t="str">
        <f>IF(LEFT(VLOOKUP($B159, _2024_Customizable_T_Rank_and_Tempo_Free_Stats__2[[Team]:[WAB]], 23, FALSE), 4)&lt;0,LEFT(VLOOKUP($B159, _2024_Customizable_T_Rank_and_Tempo_Free_Stats__2[[Team]:[WAB]], 23, FALSE), 3), LEFT(VLOOKUP($B159, _2024_Customizable_T_Rank_and_Tempo_Free_Stats__2[[Team]:[WAB]], 23, FALSE),4) )</f>
        <v>-5.5</v>
      </c>
    </row>
    <row r="160" spans="1:7" x14ac:dyDescent="0.45">
      <c r="A160" t="str">
        <f>_2024_Customizable_T_Rank_and_Tempo_Free_Stats__2[[#This Row],[Rk]]</f>
        <v>159</v>
      </c>
      <c r="B160" t="str">
        <f>TRIM(_2024_Customizable_T_Rank_and_Tempo_Free_Stats__2[[#This Row],[Team]])</f>
        <v>Bryant</v>
      </c>
      <c r="D160" t="str">
        <f>TRIM(LEFT(VLOOKUP($B160, _2024_Customizable_T_Rank_and_Tempo_Free_Stats__2[[Team]:[WAB]], 5, FALSE), 5))</f>
        <v>100.0</v>
      </c>
      <c r="E160" t="str">
        <f>LEFT(VLOOKUP($B160, _2024_Customizable_T_Rank_and_Tempo_Free_Stats__2[[Team]:[WAB]], 6, FALSE),5)</f>
        <v>99.4_x000D_</v>
      </c>
      <c r="F160" t="str">
        <f>LEFT(VLOOKUP($B160, _2024_Customizable_T_Rank_and_Tempo_Free_Stats__2[[Team]:[WAB]], 7, FALSE),7)</f>
        <v xml:space="preserve">.5178_x000D_
</v>
      </c>
      <c r="G160" s="59" t="str">
        <f>IF(LEFT(VLOOKUP($B160, _2024_Customizable_T_Rank_and_Tempo_Free_Stats__2[[Team]:[WAB]], 23, FALSE), 4)&lt;0,LEFT(VLOOKUP($B160, _2024_Customizable_T_Rank_and_Tempo_Free_Stats__2[[Team]:[WAB]], 23, FALSE), 3), LEFT(VLOOKUP($B160, _2024_Customizable_T_Rank_and_Tempo_Free_Stats__2[[Team]:[WAB]], 23, FALSE),4) )</f>
        <v>-3.4</v>
      </c>
    </row>
    <row r="161" spans="1:7" x14ac:dyDescent="0.45">
      <c r="A161" t="str">
        <f>_2024_Customizable_T_Rank_and_Tempo_Free_Stats__2[[#This Row],[Rk]]</f>
        <v>160</v>
      </c>
      <c r="B161" t="str">
        <f>TRIM(_2024_Customizable_T_Rank_and_Tempo_Free_Stats__2[[#This Row],[Team]])</f>
        <v>Loyola Marymount</v>
      </c>
      <c r="D161" t="str">
        <f>TRIM(LEFT(VLOOKUP($B161, _2024_Customizable_T_Rank_and_Tempo_Free_Stats__2[[Team]:[WAB]], 5, FALSE), 5))</f>
        <v>107.0</v>
      </c>
      <c r="E161" t="str">
        <f>LEFT(VLOOKUP($B161, _2024_Customizable_T_Rank_and_Tempo_Free_Stats__2[[Team]:[WAB]], 6, FALSE),5)</f>
        <v>106.6</v>
      </c>
      <c r="F161" t="str">
        <f>LEFT(VLOOKUP($B161, _2024_Customizable_T_Rank_and_Tempo_Free_Stats__2[[Team]:[WAB]], 7, FALSE),7)</f>
        <v xml:space="preserve">.5110_x000D_
</v>
      </c>
      <c r="G161" s="59" t="str">
        <f>IF(LEFT(VLOOKUP($B161, _2024_Customizable_T_Rank_and_Tempo_Free_Stats__2[[Team]:[WAB]], 23, FALSE), 4)&lt;0,LEFT(VLOOKUP($B161, _2024_Customizable_T_Rank_and_Tempo_Free_Stats__2[[Team]:[WAB]], 23, FALSE), 3), LEFT(VLOOKUP($B161, _2024_Customizable_T_Rank_and_Tempo_Free_Stats__2[[Team]:[WAB]], 23, FALSE),4) )</f>
        <v>-6.5</v>
      </c>
    </row>
    <row r="162" spans="1:7" x14ac:dyDescent="0.45">
      <c r="A162" t="str">
        <f>_2024_Customizable_T_Rank_and_Tempo_Free_Stats__2[[#This Row],[Rk]]</f>
        <v>161</v>
      </c>
      <c r="B162" t="str">
        <f>TRIM(_2024_Customizable_T_Rank_and_Tempo_Free_Stats__2[[#This Row],[Team]])</f>
        <v>Furman</v>
      </c>
      <c r="D162" t="str">
        <f>TRIM(LEFT(VLOOKUP($B162, _2024_Customizable_T_Rank_and_Tempo_Free_Stats__2[[Team]:[WAB]], 5, FALSE), 5))</f>
        <v>105.9</v>
      </c>
      <c r="E162" t="str">
        <f>LEFT(VLOOKUP($B162, _2024_Customizable_T_Rank_and_Tempo_Free_Stats__2[[Team]:[WAB]], 6, FALSE),5)</f>
        <v>105.6</v>
      </c>
      <c r="F162" t="str">
        <f>LEFT(VLOOKUP($B162, _2024_Customizable_T_Rank_and_Tempo_Free_Stats__2[[Team]:[WAB]], 7, FALSE),7)</f>
        <v xml:space="preserve">.5097_x000D_
</v>
      </c>
      <c r="G162" s="59" t="str">
        <f>IF(LEFT(VLOOKUP($B162, _2024_Customizable_T_Rank_and_Tempo_Free_Stats__2[[Team]:[WAB]], 23, FALSE), 4)&lt;0,LEFT(VLOOKUP($B162, _2024_Customizable_T_Rank_and_Tempo_Free_Stats__2[[Team]:[WAB]], 23, FALSE), 3), LEFT(VLOOKUP($B162, _2024_Customizable_T_Rank_and_Tempo_Free_Stats__2[[Team]:[WAB]], 23, FALSE),4) )</f>
        <v>-6.2</v>
      </c>
    </row>
    <row r="163" spans="1:7" x14ac:dyDescent="0.45">
      <c r="A163" t="str">
        <f>_2024_Customizable_T_Rank_and_Tempo_Free_Stats__2[[#This Row],[Rk]]</f>
        <v>162</v>
      </c>
      <c r="B163" t="str">
        <f>TRIM(_2024_Customizable_T_Rank_and_Tempo_Free_Stats__2[[#This Row],[Team]])</f>
        <v>Wyoming</v>
      </c>
      <c r="D163" t="str">
        <f>TRIM(LEFT(VLOOKUP($B163, _2024_Customizable_T_Rank_and_Tempo_Free_Stats__2[[Team]:[WAB]], 5, FALSE), 5))</f>
        <v>108.8</v>
      </c>
      <c r="E163" t="str">
        <f>LEFT(VLOOKUP($B163, _2024_Customizable_T_Rank_and_Tempo_Free_Stats__2[[Team]:[WAB]], 6, FALSE),5)</f>
        <v>108.6</v>
      </c>
      <c r="F163" t="str">
        <f>LEFT(VLOOKUP($B163, _2024_Customizable_T_Rank_and_Tempo_Free_Stats__2[[Team]:[WAB]], 7, FALSE),7)</f>
        <v xml:space="preserve">.5064_x000D_
</v>
      </c>
      <c r="G163" s="59" t="str">
        <f>IF(LEFT(VLOOKUP($B163, _2024_Customizable_T_Rank_and_Tempo_Free_Stats__2[[Team]:[WAB]], 23, FALSE), 4)&lt;0,LEFT(VLOOKUP($B163, _2024_Customizable_T_Rank_and_Tempo_Free_Stats__2[[Team]:[WAB]], 23, FALSE), 3), LEFT(VLOOKUP($B163, _2024_Customizable_T_Rank_and_Tempo_Free_Stats__2[[Team]:[WAB]], 23, FALSE),4) )</f>
        <v xml:space="preserve">-3_x000D_
</v>
      </c>
    </row>
    <row r="164" spans="1:7" x14ac:dyDescent="0.45">
      <c r="A164" t="str">
        <f>_2024_Customizable_T_Rank_and_Tempo_Free_Stats__2[[#This Row],[Rk]]</f>
        <v>163</v>
      </c>
      <c r="B164" t="str">
        <f>TRIM(_2024_Customizable_T_Rank_and_Tempo_Free_Stats__2[[#This Row],[Team]])</f>
        <v>Cal Baptist</v>
      </c>
      <c r="D164" t="str">
        <f>TRIM(LEFT(VLOOKUP($B164, _2024_Customizable_T_Rank_and_Tempo_Free_Stats__2[[Team]:[WAB]], 5, FALSE), 5))</f>
        <v>102.8</v>
      </c>
      <c r="E164" t="str">
        <f>LEFT(VLOOKUP($B164, _2024_Customizable_T_Rank_and_Tempo_Free_Stats__2[[Team]:[WAB]], 6, FALSE),5)</f>
        <v>102.6</v>
      </c>
      <c r="F164" t="str">
        <f>LEFT(VLOOKUP($B164, _2024_Customizable_T_Rank_and_Tempo_Free_Stats__2[[Team]:[WAB]], 7, FALSE),7)</f>
        <v xml:space="preserve">.5041_x000D_
</v>
      </c>
      <c r="G164" s="59" t="str">
        <f>IF(LEFT(VLOOKUP($B164, _2024_Customizable_T_Rank_and_Tempo_Free_Stats__2[[Team]:[WAB]], 23, FALSE), 4)&lt;0,LEFT(VLOOKUP($B164, _2024_Customizable_T_Rank_and_Tempo_Free_Stats__2[[Team]:[WAB]], 23, FALSE), 3), LEFT(VLOOKUP($B164, _2024_Customizable_T_Rank_and_Tempo_Free_Stats__2[[Team]:[WAB]], 23, FALSE),4) )</f>
        <v>-4.3</v>
      </c>
    </row>
    <row r="165" spans="1:7" x14ac:dyDescent="0.45">
      <c r="A165" t="str">
        <f>_2024_Customizable_T_Rank_and_Tempo_Free_Stats__2[[#This Row],[Rk]]</f>
        <v>164</v>
      </c>
      <c r="B165" t="str">
        <f>TRIM(_2024_Customizable_T_Rank_and_Tempo_Free_Stats__2[[#This Row],[Team]])</f>
        <v>Iona</v>
      </c>
      <c r="D165" t="str">
        <f>TRIM(LEFT(VLOOKUP($B165, _2024_Customizable_T_Rank_and_Tempo_Free_Stats__2[[Team]:[WAB]], 5, FALSE), 5))</f>
        <v>105.5</v>
      </c>
      <c r="E165" t="str">
        <f>LEFT(VLOOKUP($B165, _2024_Customizable_T_Rank_and_Tempo_Free_Stats__2[[Team]:[WAB]], 6, FALSE),5)</f>
        <v>105.6</v>
      </c>
      <c r="F165" t="str">
        <f>LEFT(VLOOKUP($B165, _2024_Customizable_T_Rank_and_Tempo_Free_Stats__2[[Team]:[WAB]], 7, FALSE),7)</f>
        <v xml:space="preserve">.4984_x000D_
</v>
      </c>
      <c r="G165" s="59" t="str">
        <f>IF(LEFT(VLOOKUP($B165, _2024_Customizable_T_Rank_and_Tempo_Free_Stats__2[[Team]:[WAB]], 23, FALSE), 4)&lt;0,LEFT(VLOOKUP($B165, _2024_Customizable_T_Rank_and_Tempo_Free_Stats__2[[Team]:[WAB]], 23, FALSE), 3), LEFT(VLOOKUP($B165, _2024_Customizable_T_Rank_and_Tempo_Free_Stats__2[[Team]:[WAB]], 23, FALSE),4) )</f>
        <v>-6.6</v>
      </c>
    </row>
    <row r="166" spans="1:7" x14ac:dyDescent="0.45">
      <c r="A166" t="str">
        <f>_2024_Customizable_T_Rank_and_Tempo_Free_Stats__2[[#This Row],[Rk]]</f>
        <v>165</v>
      </c>
      <c r="B166" t="str">
        <f>TRIM(_2024_Customizable_T_Rank_and_Tempo_Free_Stats__2[[#This Row],[Team]])</f>
        <v>UC Santa Barbara</v>
      </c>
      <c r="D166" t="str">
        <f>TRIM(LEFT(VLOOKUP($B166, _2024_Customizable_T_Rank_and_Tempo_Free_Stats__2[[Team]:[WAB]], 5, FALSE), 5))</f>
        <v>106.7</v>
      </c>
      <c r="E166" t="str">
        <f>LEFT(VLOOKUP($B166, _2024_Customizable_T_Rank_and_Tempo_Free_Stats__2[[Team]:[WAB]], 6, FALSE),5)</f>
        <v>107.2</v>
      </c>
      <c r="F166" t="str">
        <f>LEFT(VLOOKUP($B166, _2024_Customizable_T_Rank_and_Tempo_Free_Stats__2[[Team]:[WAB]], 7, FALSE),7)</f>
        <v xml:space="preserve">.4888_x000D_
</v>
      </c>
      <c r="G166" s="59" t="str">
        <f>IF(LEFT(VLOOKUP($B166, _2024_Customizable_T_Rank_and_Tempo_Free_Stats__2[[Team]:[WAB]], 23, FALSE), 4)&lt;0,LEFT(VLOOKUP($B166, _2024_Customizable_T_Rank_and_Tempo_Free_Stats__2[[Team]:[WAB]], 23, FALSE), 3), LEFT(VLOOKUP($B166, _2024_Customizable_T_Rank_and_Tempo_Free_Stats__2[[Team]:[WAB]], 23, FALSE),4) )</f>
        <v>-5.1</v>
      </c>
    </row>
    <row r="167" spans="1:7" x14ac:dyDescent="0.45">
      <c r="A167" t="str">
        <f>_2024_Customizable_T_Rank_and_Tempo_Free_Stats__2[[#This Row],[Rk]]</f>
        <v>166</v>
      </c>
      <c r="B167" t="str">
        <f>TRIM(_2024_Customizable_T_Rank_and_Tempo_Free_Stats__2[[#This Row],[Team]])</f>
        <v>Tulsa</v>
      </c>
      <c r="D167" t="str">
        <f>TRIM(LEFT(VLOOKUP($B167, _2024_Customizable_T_Rank_and_Tempo_Free_Stats__2[[Team]:[WAB]], 5, FALSE), 5))</f>
        <v>103.3</v>
      </c>
      <c r="E167" t="str">
        <f>LEFT(VLOOKUP($B167, _2024_Customizable_T_Rank_and_Tempo_Free_Stats__2[[Team]:[WAB]], 6, FALSE),5)</f>
        <v>103.7</v>
      </c>
      <c r="F167" t="str">
        <f>LEFT(VLOOKUP($B167, _2024_Customizable_T_Rank_and_Tempo_Free_Stats__2[[Team]:[WAB]], 7, FALSE),7)</f>
        <v xml:space="preserve">.4884_x000D_
</v>
      </c>
      <c r="G167" s="59" t="str">
        <f>IF(LEFT(VLOOKUP($B167, _2024_Customizable_T_Rank_and_Tempo_Free_Stats__2[[Team]:[WAB]], 23, FALSE), 4)&lt;0,LEFT(VLOOKUP($B167, _2024_Customizable_T_Rank_and_Tempo_Free_Stats__2[[Team]:[WAB]], 23, FALSE), 3), LEFT(VLOOKUP($B167, _2024_Customizable_T_Rank_and_Tempo_Free_Stats__2[[Team]:[WAB]], 23, FALSE),4) )</f>
        <v>-4.8</v>
      </c>
    </row>
    <row r="168" spans="1:7" x14ac:dyDescent="0.45">
      <c r="A168" t="str">
        <f>_2024_Customizable_T_Rank_and_Tempo_Free_Stats__2[[#This Row],[Rk]]</f>
        <v>167</v>
      </c>
      <c r="B168" t="str">
        <f>TRIM(_2024_Customizable_T_Rank_and_Tempo_Free_Stats__2[[#This Row],[Team]])</f>
        <v>George Washington</v>
      </c>
      <c r="D168" t="str">
        <f>TRIM(LEFT(VLOOKUP($B168, _2024_Customizable_T_Rank_and_Tempo_Free_Stats__2[[Team]:[WAB]], 5, FALSE), 5))</f>
        <v>105.3</v>
      </c>
      <c r="E168" t="str">
        <f>LEFT(VLOOKUP($B168, _2024_Customizable_T_Rank_and_Tempo_Free_Stats__2[[Team]:[WAB]], 6, FALSE),5)</f>
        <v>105.8</v>
      </c>
      <c r="F168" t="str">
        <f>LEFT(VLOOKUP($B168, _2024_Customizable_T_Rank_and_Tempo_Free_Stats__2[[Team]:[WAB]], 7, FALSE),7)</f>
        <v xml:space="preserve">.4876_x000D_
</v>
      </c>
      <c r="G168" s="59" t="str">
        <f>IF(LEFT(VLOOKUP($B168, _2024_Customizable_T_Rank_and_Tempo_Free_Stats__2[[Team]:[WAB]], 23, FALSE), 4)&lt;0,LEFT(VLOOKUP($B168, _2024_Customizable_T_Rank_and_Tempo_Free_Stats__2[[Team]:[WAB]], 23, FALSE), 3), LEFT(VLOOKUP($B168, _2024_Customizable_T_Rank_and_Tempo_Free_Stats__2[[Team]:[WAB]], 23, FALSE),4) )</f>
        <v>-2.8</v>
      </c>
    </row>
    <row r="169" spans="1:7" x14ac:dyDescent="0.45">
      <c r="A169" t="str">
        <f>_2024_Customizable_T_Rank_and_Tempo_Free_Stats__2[[#This Row],[Rk]]</f>
        <v>168</v>
      </c>
      <c r="B169" t="str">
        <f>TRIM(_2024_Customizable_T_Rank_and_Tempo_Free_Stats__2[[#This Row],[Team]])</f>
        <v>Monmouth</v>
      </c>
      <c r="D169" t="str">
        <f>TRIM(LEFT(VLOOKUP($B169, _2024_Customizable_T_Rank_and_Tempo_Free_Stats__2[[Team]:[WAB]], 5, FALSE), 5))</f>
        <v>104.8</v>
      </c>
      <c r="E169" t="str">
        <f>LEFT(VLOOKUP($B169, _2024_Customizable_T_Rank_and_Tempo_Free_Stats__2[[Team]:[WAB]], 6, FALSE),5)</f>
        <v>105.5</v>
      </c>
      <c r="F169" t="str">
        <f>LEFT(VLOOKUP($B169, _2024_Customizable_T_Rank_and_Tempo_Free_Stats__2[[Team]:[WAB]], 7, FALSE),7)</f>
        <v xml:space="preserve">.4824_x000D_
</v>
      </c>
      <c r="G169" s="59" t="str">
        <f>IF(LEFT(VLOOKUP($B169, _2024_Customizable_T_Rank_and_Tempo_Free_Stats__2[[Team]:[WAB]], 23, FALSE), 4)&lt;0,LEFT(VLOOKUP($B169, _2024_Customizable_T_Rank_and_Tempo_Free_Stats__2[[Team]:[WAB]], 23, FALSE), 3), LEFT(VLOOKUP($B169, _2024_Customizable_T_Rank_and_Tempo_Free_Stats__2[[Team]:[WAB]], 23, FALSE),4) )</f>
        <v>-4.6</v>
      </c>
    </row>
    <row r="170" spans="1:7" x14ac:dyDescent="0.45">
      <c r="A170" t="str">
        <f>_2024_Customizable_T_Rank_and_Tempo_Free_Stats__2[[#This Row],[Rk]]</f>
        <v>169</v>
      </c>
      <c r="B170" t="str">
        <f>TRIM(_2024_Customizable_T_Rank_and_Tempo_Free_Stats__2[[#This Row],[Team]])</f>
        <v>Ohio</v>
      </c>
      <c r="D170" t="str">
        <f>TRIM(LEFT(VLOOKUP($B170, _2024_Customizable_T_Rank_and_Tempo_Free_Stats__2[[Team]:[WAB]], 5, FALSE), 5))</f>
        <v>108.0</v>
      </c>
      <c r="E170" t="str">
        <f>LEFT(VLOOKUP($B170, _2024_Customizable_T_Rank_and_Tempo_Free_Stats__2[[Team]:[WAB]], 6, FALSE),5)</f>
        <v>108.7</v>
      </c>
      <c r="F170" t="str">
        <f>LEFT(VLOOKUP($B170, _2024_Customizable_T_Rank_and_Tempo_Free_Stats__2[[Team]:[WAB]], 7, FALSE),7)</f>
        <v xml:space="preserve">.4817_x000D_
</v>
      </c>
      <c r="G170" s="59" t="str">
        <f>IF(LEFT(VLOOKUP($B170, _2024_Customizable_T_Rank_and_Tempo_Free_Stats__2[[Team]:[WAB]], 23, FALSE), 4)&lt;0,LEFT(VLOOKUP($B170, _2024_Customizable_T_Rank_and_Tempo_Free_Stats__2[[Team]:[WAB]], 23, FALSE), 3), LEFT(VLOOKUP($B170, _2024_Customizable_T_Rank_and_Tempo_Free_Stats__2[[Team]:[WAB]], 23, FALSE),4) )</f>
        <v>-7.4</v>
      </c>
    </row>
    <row r="171" spans="1:7" x14ac:dyDescent="0.45">
      <c r="A171" t="str">
        <f>_2024_Customizable_T_Rank_and_Tempo_Free_Stats__2[[#This Row],[Rk]]</f>
        <v>170</v>
      </c>
      <c r="B171" t="str">
        <f>TRIM(_2024_Customizable_T_Rank_and_Tempo_Free_Stats__2[[#This Row],[Team]])</f>
        <v>East Carolina</v>
      </c>
      <c r="D171" t="str">
        <f>TRIM(LEFT(VLOOKUP($B171, _2024_Customizable_T_Rank_and_Tempo_Free_Stats__2[[Team]:[WAB]], 5, FALSE), 5))</f>
        <v>103.0</v>
      </c>
      <c r="E171" t="str">
        <f>LEFT(VLOOKUP($B171, _2024_Customizable_T_Rank_and_Tempo_Free_Stats__2[[Team]:[WAB]], 6, FALSE),5)</f>
        <v>103.7</v>
      </c>
      <c r="F171" t="str">
        <f>LEFT(VLOOKUP($B171, _2024_Customizable_T_Rank_and_Tempo_Free_Stats__2[[Team]:[WAB]], 7, FALSE),7)</f>
        <v xml:space="preserve">.4803_x000D_
</v>
      </c>
      <c r="G171" s="59" t="str">
        <f>IF(LEFT(VLOOKUP($B171, _2024_Customizable_T_Rank_and_Tempo_Free_Stats__2[[Team]:[WAB]], 23, FALSE), 4)&lt;0,LEFT(VLOOKUP($B171, _2024_Customizable_T_Rank_and_Tempo_Free_Stats__2[[Team]:[WAB]], 23, FALSE), 3), LEFT(VLOOKUP($B171, _2024_Customizable_T_Rank_and_Tempo_Free_Stats__2[[Team]:[WAB]], 23, FALSE),4) )</f>
        <v>-6.7</v>
      </c>
    </row>
    <row r="172" spans="1:7" x14ac:dyDescent="0.45">
      <c r="A172" t="str">
        <f>_2024_Customizable_T_Rank_and_Tempo_Free_Stats__2[[#This Row],[Rk]]</f>
        <v>171</v>
      </c>
      <c r="B172" t="str">
        <f>TRIM(_2024_Customizable_T_Rank_and_Tempo_Free_Stats__2[[#This Row],[Team]])</f>
        <v>Gardner Webb</v>
      </c>
      <c r="D172" t="str">
        <f>TRIM(LEFT(VLOOKUP($B172, _2024_Customizable_T_Rank_and_Tempo_Free_Stats__2[[Team]:[WAB]], 5, FALSE), 5))</f>
        <v>103.0</v>
      </c>
      <c r="E172" t="str">
        <f>LEFT(VLOOKUP($B172, _2024_Customizable_T_Rank_and_Tempo_Free_Stats__2[[Team]:[WAB]], 6, FALSE),5)</f>
        <v>103.9</v>
      </c>
      <c r="F172" t="str">
        <f>LEFT(VLOOKUP($B172, _2024_Customizable_T_Rank_and_Tempo_Free_Stats__2[[Team]:[WAB]], 7, FALSE),7)</f>
        <v xml:space="preserve">.4761_x000D_
</v>
      </c>
      <c r="G172" s="59" t="str">
        <f>IF(LEFT(VLOOKUP($B172, _2024_Customizable_T_Rank_and_Tempo_Free_Stats__2[[Team]:[WAB]], 23, FALSE), 4)&lt;0,LEFT(VLOOKUP($B172, _2024_Customizable_T_Rank_and_Tempo_Free_Stats__2[[Team]:[WAB]], 23, FALSE), 3), LEFT(VLOOKUP($B172, _2024_Customizable_T_Rank_and_Tempo_Free_Stats__2[[Team]:[WAB]], 23, FALSE),4) )</f>
        <v>-7.1</v>
      </c>
    </row>
    <row r="173" spans="1:7" x14ac:dyDescent="0.45">
      <c r="A173" t="str">
        <f>_2024_Customizable_T_Rank_and_Tempo_Free_Stats__2[[#This Row],[Rk]]</f>
        <v>172</v>
      </c>
      <c r="B173" t="str">
        <f>TRIM(_2024_Customizable_T_Rank_and_Tempo_Free_Stats__2[[#This Row],[Team]])</f>
        <v>Quinnipiac</v>
      </c>
      <c r="D173" t="str">
        <f>TRIM(LEFT(VLOOKUP($B173, _2024_Customizable_T_Rank_and_Tempo_Free_Stats__2[[Team]:[WAB]], 5, FALSE), 5))</f>
        <v>103.1</v>
      </c>
      <c r="E173" t="str">
        <f>LEFT(VLOOKUP($B173, _2024_Customizable_T_Rank_and_Tempo_Free_Stats__2[[Team]:[WAB]], 6, FALSE),5)</f>
        <v>104.0</v>
      </c>
      <c r="F173" t="str">
        <f>LEFT(VLOOKUP($B173, _2024_Customizable_T_Rank_and_Tempo_Free_Stats__2[[Team]:[WAB]], 7, FALSE),7)</f>
        <v xml:space="preserve">.4750_x000D_
</v>
      </c>
      <c r="G173" s="59" t="str">
        <f>IF(LEFT(VLOOKUP($B173, _2024_Customizable_T_Rank_and_Tempo_Free_Stats__2[[Team]:[WAB]], 23, FALSE), 4)&lt;0,LEFT(VLOOKUP($B173, _2024_Customizable_T_Rank_and_Tempo_Free_Stats__2[[Team]:[WAB]], 23, FALSE), 3), LEFT(VLOOKUP($B173, _2024_Customizable_T_Rank_and_Tempo_Free_Stats__2[[Team]:[WAB]], 23, FALSE),4) )</f>
        <v>-1.2</v>
      </c>
    </row>
    <row r="174" spans="1:7" x14ac:dyDescent="0.45">
      <c r="A174" t="str">
        <f>_2024_Customizable_T_Rank_and_Tempo_Free_Stats__2[[#This Row],[Rk]]</f>
        <v>173</v>
      </c>
      <c r="B174" t="str">
        <f>TRIM(_2024_Customizable_T_Rank_and_Tempo_Free_Stats__2[[#This Row],[Team]])</f>
        <v>Arkansas St.</v>
      </c>
      <c r="D174" t="str">
        <f>TRIM(LEFT(VLOOKUP($B174, _2024_Customizable_T_Rank_and_Tempo_Free_Stats__2[[Team]:[WAB]], 5, FALSE), 5))</f>
        <v>110.2</v>
      </c>
      <c r="E174" t="str">
        <f>LEFT(VLOOKUP($B174, _2024_Customizable_T_Rank_and_Tempo_Free_Stats__2[[Team]:[WAB]], 6, FALSE),5)</f>
        <v>111.2</v>
      </c>
      <c r="F174" t="str">
        <f>LEFT(VLOOKUP($B174, _2024_Customizable_T_Rank_and_Tempo_Free_Stats__2[[Team]:[WAB]], 7, FALSE),7)</f>
        <v xml:space="preserve">.4742_x000D_
</v>
      </c>
      <c r="G174" s="59" t="str">
        <f>IF(LEFT(VLOOKUP($B174, _2024_Customizable_T_Rank_and_Tempo_Free_Stats__2[[Team]:[WAB]], 23, FALSE), 4)&lt;0,LEFT(VLOOKUP($B174, _2024_Customizable_T_Rank_and_Tempo_Free_Stats__2[[Team]:[WAB]], 23, FALSE), 3), LEFT(VLOOKUP($B174, _2024_Customizable_T_Rank_and_Tempo_Free_Stats__2[[Team]:[WAB]], 23, FALSE),4) )</f>
        <v>-8.4</v>
      </c>
    </row>
    <row r="175" spans="1:7" x14ac:dyDescent="0.45">
      <c r="A175" t="str">
        <f>_2024_Customizable_T_Rank_and_Tempo_Free_Stats__2[[#This Row],[Rk]]</f>
        <v>174</v>
      </c>
      <c r="B175" t="str">
        <f>TRIM(_2024_Customizable_T_Rank_and_Tempo_Free_Stats__2[[#This Row],[Team]])</f>
        <v>UT Arlington</v>
      </c>
      <c r="D175" t="str">
        <f>TRIM(LEFT(VLOOKUP($B175, _2024_Customizable_T_Rank_and_Tempo_Free_Stats__2[[Team]:[WAB]], 5, FALSE), 5))</f>
        <v>102.5</v>
      </c>
      <c r="E175" t="str">
        <f>LEFT(VLOOKUP($B175, _2024_Customizable_T_Rank_and_Tempo_Free_Stats__2[[Team]:[WAB]], 6, FALSE),5)</f>
        <v>103.6</v>
      </c>
      <c r="F175" t="str">
        <f>LEFT(VLOOKUP($B175, _2024_Customizable_T_Rank_and_Tempo_Free_Stats__2[[Team]:[WAB]], 7, FALSE),7)</f>
        <v xml:space="preserve">.4697_x000D_
</v>
      </c>
      <c r="G175" s="59" t="str">
        <f>IF(LEFT(VLOOKUP($B175, _2024_Customizable_T_Rank_and_Tempo_Free_Stats__2[[Team]:[WAB]], 23, FALSE), 4)&lt;0,LEFT(VLOOKUP($B175, _2024_Customizable_T_Rank_and_Tempo_Free_Stats__2[[Team]:[WAB]], 23, FALSE), 3), LEFT(VLOOKUP($B175, _2024_Customizable_T_Rank_and_Tempo_Free_Stats__2[[Team]:[WAB]], 23, FALSE),4) )</f>
        <v>-5.1</v>
      </c>
    </row>
    <row r="176" spans="1:7" x14ac:dyDescent="0.45">
      <c r="A176" t="str">
        <f>_2024_Customizable_T_Rank_and_Tempo_Free_Stats__2[[#This Row],[Rk]]</f>
        <v>175</v>
      </c>
      <c r="B176" t="str">
        <f>TRIM(_2024_Customizable_T_Rank_and_Tempo_Free_Stats__2[[#This Row],[Team]])</f>
        <v>Kent St.</v>
      </c>
      <c r="D176" t="str">
        <f>TRIM(LEFT(VLOOKUP($B176, _2024_Customizable_T_Rank_and_Tempo_Free_Stats__2[[Team]:[WAB]], 5, FALSE), 5))</f>
        <v>106.0</v>
      </c>
      <c r="E176" t="str">
        <f>LEFT(VLOOKUP($B176, _2024_Customizable_T_Rank_and_Tempo_Free_Stats__2[[Team]:[WAB]], 6, FALSE),5)</f>
        <v>107.3</v>
      </c>
      <c r="F176" t="str">
        <f>LEFT(VLOOKUP($B176, _2024_Customizable_T_Rank_and_Tempo_Free_Stats__2[[Team]:[WAB]], 7, FALSE),7)</f>
        <v xml:space="preserve">.4652_x000D_
</v>
      </c>
      <c r="G176" s="59" t="str">
        <f>IF(LEFT(VLOOKUP($B176, _2024_Customizable_T_Rank_and_Tempo_Free_Stats__2[[Team]:[WAB]], 23, FALSE), 4)&lt;0,LEFT(VLOOKUP($B176, _2024_Customizable_T_Rank_and_Tempo_Free_Stats__2[[Team]:[WAB]], 23, FALSE), 3), LEFT(VLOOKUP($B176, _2024_Customizable_T_Rank_and_Tempo_Free_Stats__2[[Team]:[WAB]], 23, FALSE),4) )</f>
        <v>-7.3</v>
      </c>
    </row>
    <row r="177" spans="1:7" x14ac:dyDescent="0.45">
      <c r="A177" t="str">
        <f>_2024_Customizable_T_Rank_and_Tempo_Free_Stats__2[[#This Row],[Rk]]</f>
        <v>176</v>
      </c>
      <c r="B177" t="str">
        <f>TRIM(_2024_Customizable_T_Rank_and_Tempo_Free_Stats__2[[#This Row],[Team]])</f>
        <v>Rhode Island</v>
      </c>
      <c r="D177" t="str">
        <f>TRIM(LEFT(VLOOKUP($B177, _2024_Customizable_T_Rank_and_Tempo_Free_Stats__2[[Team]:[WAB]], 5, FALSE), 5))</f>
        <v>107.9</v>
      </c>
      <c r="E177" t="str">
        <f>LEFT(VLOOKUP($B177, _2024_Customizable_T_Rank_and_Tempo_Free_Stats__2[[Team]:[WAB]], 6, FALSE),5)</f>
        <v>109.3</v>
      </c>
      <c r="F177" t="str">
        <f>LEFT(VLOOKUP($B177, _2024_Customizable_T_Rank_and_Tempo_Free_Stats__2[[Team]:[WAB]], 7, FALSE),7)</f>
        <v xml:space="preserve">.4630_x000D_
</v>
      </c>
      <c r="G177" s="59" t="str">
        <f>IF(LEFT(VLOOKUP($B177, _2024_Customizable_T_Rank_and_Tempo_Free_Stats__2[[Team]:[WAB]], 23, FALSE), 4)&lt;0,LEFT(VLOOKUP($B177, _2024_Customizable_T_Rank_and_Tempo_Free_Stats__2[[Team]:[WAB]], 23, FALSE), 3), LEFT(VLOOKUP($B177, _2024_Customizable_T_Rank_and_Tempo_Free_Stats__2[[Team]:[WAB]], 23, FALSE),4) )</f>
        <v>-5.4</v>
      </c>
    </row>
    <row r="178" spans="1:7" x14ac:dyDescent="0.45">
      <c r="A178" t="str">
        <f>_2024_Customizable_T_Rank_and_Tempo_Free_Stats__2[[#This Row],[Rk]]</f>
        <v>177</v>
      </c>
      <c r="B178" t="str">
        <f>TRIM(_2024_Customizable_T_Rank_and_Tempo_Free_Stats__2[[#This Row],[Team]])</f>
        <v>Stony Brook</v>
      </c>
      <c r="D178" t="str">
        <f>TRIM(LEFT(VLOOKUP($B178, _2024_Customizable_T_Rank_and_Tempo_Free_Stats__2[[Team]:[WAB]], 5, FALSE), 5))</f>
        <v>105.6</v>
      </c>
      <c r="E178" t="str">
        <f>LEFT(VLOOKUP($B178, _2024_Customizable_T_Rank_and_Tempo_Free_Stats__2[[Team]:[WAB]], 6, FALSE),5)</f>
        <v>107.0</v>
      </c>
      <c r="F178" t="str">
        <f>LEFT(VLOOKUP($B178, _2024_Customizable_T_Rank_and_Tempo_Free_Stats__2[[Team]:[WAB]], 7, FALSE),7)</f>
        <v xml:space="preserve">.4622_x000D_
</v>
      </c>
      <c r="G178" s="59" t="str">
        <f>IF(LEFT(VLOOKUP($B178, _2024_Customizable_T_Rank_and_Tempo_Free_Stats__2[[Team]:[WAB]], 23, FALSE), 4)&lt;0,LEFT(VLOOKUP($B178, _2024_Customizable_T_Rank_and_Tempo_Free_Stats__2[[Team]:[WAB]], 23, FALSE), 3), LEFT(VLOOKUP($B178, _2024_Customizable_T_Rank_and_Tempo_Free_Stats__2[[Team]:[WAB]], 23, FALSE),4) )</f>
        <v>-5.7</v>
      </c>
    </row>
    <row r="179" spans="1:7" x14ac:dyDescent="0.45">
      <c r="A179" t="str">
        <f>_2024_Customizable_T_Rank_and_Tempo_Free_Stats__2[[#This Row],[Rk]]</f>
        <v>178</v>
      </c>
      <c r="B179" t="str">
        <f>TRIM(_2024_Customizable_T_Rank_and_Tempo_Free_Stats__2[[#This Row],[Team]])</f>
        <v>Fairfield</v>
      </c>
      <c r="D179" t="str">
        <f>TRIM(LEFT(VLOOKUP($B179, _2024_Customizable_T_Rank_and_Tempo_Free_Stats__2[[Team]:[WAB]], 5, FALSE), 5))</f>
        <v>106.7</v>
      </c>
      <c r="E179" t="str">
        <f>LEFT(VLOOKUP($B179, _2024_Customizable_T_Rank_and_Tempo_Free_Stats__2[[Team]:[WAB]], 6, FALSE),5)</f>
        <v>108.1</v>
      </c>
      <c r="F179" t="str">
        <f>LEFT(VLOOKUP($B179, _2024_Customizable_T_Rank_and_Tempo_Free_Stats__2[[Team]:[WAB]], 7, FALSE),7)</f>
        <v xml:space="preserve">.4622_x000D_
</v>
      </c>
      <c r="G179" s="59" t="str">
        <f>IF(LEFT(VLOOKUP($B179, _2024_Customizable_T_Rank_and_Tempo_Free_Stats__2[[Team]:[WAB]], 23, FALSE), 4)&lt;0,LEFT(VLOOKUP($B179, _2024_Customizable_T_Rank_and_Tempo_Free_Stats__2[[Team]:[WAB]], 23, FALSE), 3), LEFT(VLOOKUP($B179, _2024_Customizable_T_Rank_and_Tempo_Free_Stats__2[[Team]:[WAB]], 23, FALSE),4) )</f>
        <v>-5.9</v>
      </c>
    </row>
    <row r="180" spans="1:7" x14ac:dyDescent="0.45">
      <c r="A180" t="str">
        <f>_2024_Customizable_T_Rank_and_Tempo_Free_Stats__2[[#This Row],[Rk]]</f>
        <v>179</v>
      </c>
      <c r="B180" t="str">
        <f>TRIM(_2024_Customizable_T_Rank_and_Tempo_Free_Stats__2[[#This Row],[Team]])</f>
        <v>Northern Colorado</v>
      </c>
      <c r="D180" t="str">
        <f>TRIM(LEFT(VLOOKUP($B180, _2024_Customizable_T_Rank_and_Tempo_Free_Stats__2[[Team]:[WAB]], 5, FALSE), 5))</f>
        <v>111.2</v>
      </c>
      <c r="E180" t="str">
        <f>LEFT(VLOOKUP($B180, _2024_Customizable_T_Rank_and_Tempo_Free_Stats__2[[Team]:[WAB]], 6, FALSE),5)</f>
        <v>113.0</v>
      </c>
      <c r="F180" t="str">
        <f>LEFT(VLOOKUP($B180, _2024_Customizable_T_Rank_and_Tempo_Free_Stats__2[[Team]:[WAB]], 7, FALSE),7)</f>
        <v xml:space="preserve">.4527_x000D_
</v>
      </c>
      <c r="G180" s="59" t="str">
        <f>IF(LEFT(VLOOKUP($B180, _2024_Customizable_T_Rank_and_Tempo_Free_Stats__2[[Team]:[WAB]], 23, FALSE), 4)&lt;0,LEFT(VLOOKUP($B180, _2024_Customizable_T_Rank_and_Tempo_Free_Stats__2[[Team]:[WAB]], 23, FALSE), 3), LEFT(VLOOKUP($B180, _2024_Customizable_T_Rank_and_Tempo_Free_Stats__2[[Team]:[WAB]], 23, FALSE),4) )</f>
        <v>-4.8</v>
      </c>
    </row>
    <row r="181" spans="1:7" x14ac:dyDescent="0.45">
      <c r="A181" t="str">
        <f>_2024_Customizable_T_Rank_and_Tempo_Free_Stats__2[[#This Row],[Rk]]</f>
        <v>180</v>
      </c>
      <c r="B181" t="str">
        <f>TRIM(_2024_Customizable_T_Rank_and_Tempo_Free_Stats__2[[#This Row],[Team]])</f>
        <v>San Jose St.</v>
      </c>
      <c r="D181" t="str">
        <f>TRIM(LEFT(VLOOKUP($B181, _2024_Customizable_T_Rank_and_Tempo_Free_Stats__2[[Team]:[WAB]], 5, FALSE), 5))</f>
        <v>109.3</v>
      </c>
      <c r="E181" t="str">
        <f>LEFT(VLOOKUP($B181, _2024_Customizable_T_Rank_and_Tempo_Free_Stats__2[[Team]:[WAB]], 6, FALSE),5)</f>
        <v>111.2</v>
      </c>
      <c r="F181" t="str">
        <f>LEFT(VLOOKUP($B181, _2024_Customizable_T_Rank_and_Tempo_Free_Stats__2[[Team]:[WAB]], 7, FALSE),7)</f>
        <v xml:space="preserve">.4512_x000D_
</v>
      </c>
      <c r="G181" s="59" t="str">
        <f>IF(LEFT(VLOOKUP($B181, _2024_Customizable_T_Rank_and_Tempo_Free_Stats__2[[Team]:[WAB]], 23, FALSE), 4)&lt;0,LEFT(VLOOKUP($B181, _2024_Customizable_T_Rank_and_Tempo_Free_Stats__2[[Team]:[WAB]], 23, FALSE), 3), LEFT(VLOOKUP($B181, _2024_Customizable_T_Rank_and_Tempo_Free_Stats__2[[Team]:[WAB]], 23, FALSE),4) )</f>
        <v>-8.5</v>
      </c>
    </row>
    <row r="182" spans="1:7" x14ac:dyDescent="0.45">
      <c r="A182" t="str">
        <f>_2024_Customizable_T_Rank_and_Tempo_Free_Stats__2[[#This Row],[Rk]]</f>
        <v>181</v>
      </c>
      <c r="B182" t="str">
        <f>TRIM(_2024_Customizable_T_Rank_and_Tempo_Free_Stats__2[[#This Row],[Team]])</f>
        <v>Radford</v>
      </c>
      <c r="D182" t="str">
        <f>TRIM(LEFT(VLOOKUP($B182, _2024_Customizable_T_Rank_and_Tempo_Free_Stats__2[[Team]:[WAB]], 5, FALSE), 5))</f>
        <v>106.5</v>
      </c>
      <c r="E182" t="str">
        <f>LEFT(VLOOKUP($B182, _2024_Customizable_T_Rank_and_Tempo_Free_Stats__2[[Team]:[WAB]], 6, FALSE),5)</f>
        <v>108.4</v>
      </c>
      <c r="F182" t="str">
        <f>LEFT(VLOOKUP($B182, _2024_Customizable_T_Rank_and_Tempo_Free_Stats__2[[Team]:[WAB]], 7, FALSE),7)</f>
        <v xml:space="preserve">.4507_x000D_
</v>
      </c>
      <c r="G182" s="59" t="str">
        <f>IF(LEFT(VLOOKUP($B182, _2024_Customizable_T_Rank_and_Tempo_Free_Stats__2[[Team]:[WAB]], 23, FALSE), 4)&lt;0,LEFT(VLOOKUP($B182, _2024_Customizable_T_Rank_and_Tempo_Free_Stats__2[[Team]:[WAB]], 23, FALSE), 3), LEFT(VLOOKUP($B182, _2024_Customizable_T_Rank_and_Tempo_Free_Stats__2[[Team]:[WAB]], 23, FALSE),4) )</f>
        <v>-5.4</v>
      </c>
    </row>
    <row r="183" spans="1:7" x14ac:dyDescent="0.45">
      <c r="A183" t="str">
        <f>_2024_Customizable_T_Rank_and_Tempo_Free_Stats__2[[#This Row],[Rk]]</f>
        <v>182</v>
      </c>
      <c r="B183" t="str">
        <f>TRIM(_2024_Customizable_T_Rank_and_Tempo_Free_Stats__2[[#This Row],[Team]])</f>
        <v>Fordham</v>
      </c>
      <c r="D183" t="str">
        <f>TRIM(LEFT(VLOOKUP($B183, _2024_Customizable_T_Rank_and_Tempo_Free_Stats__2[[Team]:[WAB]], 5, FALSE), 5))</f>
        <v>102.4</v>
      </c>
      <c r="E183" t="str">
        <f>LEFT(VLOOKUP($B183, _2024_Customizable_T_Rank_and_Tempo_Free_Stats__2[[Team]:[WAB]], 6, FALSE),5)</f>
        <v>104.2</v>
      </c>
      <c r="F183" t="str">
        <f>LEFT(VLOOKUP($B183, _2024_Customizable_T_Rank_and_Tempo_Free_Stats__2[[Team]:[WAB]], 7, FALSE),7)</f>
        <v xml:space="preserve">.4494_x000D_
</v>
      </c>
      <c r="G183" s="59" t="str">
        <f>IF(LEFT(VLOOKUP($B183, _2024_Customizable_T_Rank_and_Tempo_Free_Stats__2[[Team]:[WAB]], 23, FALSE), 4)&lt;0,LEFT(VLOOKUP($B183, _2024_Customizable_T_Rank_and_Tempo_Free_Stats__2[[Team]:[WAB]], 23, FALSE), 3), LEFT(VLOOKUP($B183, _2024_Customizable_T_Rank_and_Tempo_Free_Stats__2[[Team]:[WAB]], 23, FALSE),4) )</f>
        <v>-7.7</v>
      </c>
    </row>
    <row r="184" spans="1:7" x14ac:dyDescent="0.45">
      <c r="A184" t="str">
        <f>_2024_Customizable_T_Rank_and_Tempo_Free_Stats__2[[#This Row],[Rk]]</f>
        <v>183</v>
      </c>
      <c r="B184" t="str">
        <f>TRIM(_2024_Customizable_T_Rank_and_Tempo_Free_Stats__2[[#This Row],[Team]])</f>
        <v>Illinois Chicago</v>
      </c>
      <c r="D184" t="str">
        <f>TRIM(LEFT(VLOOKUP($B184, _2024_Customizable_T_Rank_and_Tempo_Free_Stats__2[[Team]:[WAB]], 5, FALSE), 5))</f>
        <v>100.8</v>
      </c>
      <c r="E184" t="str">
        <f>LEFT(VLOOKUP($B184, _2024_Customizable_T_Rank_and_Tempo_Free_Stats__2[[Team]:[WAB]], 6, FALSE),5)</f>
        <v>102.7</v>
      </c>
      <c r="F184" t="str">
        <f>LEFT(VLOOKUP($B184, _2024_Customizable_T_Rank_and_Tempo_Free_Stats__2[[Team]:[WAB]], 7, FALSE),7)</f>
        <v xml:space="preserve">.4470_x000D_
</v>
      </c>
      <c r="G184" s="59" t="str">
        <f>IF(LEFT(VLOOKUP($B184, _2024_Customizable_T_Rank_and_Tempo_Free_Stats__2[[Team]:[WAB]], 23, FALSE), 4)&lt;0,LEFT(VLOOKUP($B184, _2024_Customizable_T_Rank_and_Tempo_Free_Stats__2[[Team]:[WAB]], 23, FALSE), 3), LEFT(VLOOKUP($B184, _2024_Customizable_T_Rank_and_Tempo_Free_Stats__2[[Team]:[WAB]], 23, FALSE),4) )</f>
        <v>-9.3</v>
      </c>
    </row>
    <row r="185" spans="1:7" x14ac:dyDescent="0.45">
      <c r="A185" t="str">
        <f>_2024_Customizable_T_Rank_and_Tempo_Free_Stats__2[[#This Row],[Rk]]</f>
        <v>184</v>
      </c>
      <c r="B185" t="str">
        <f>TRIM(_2024_Customizable_T_Rank_and_Tempo_Free_Stats__2[[#This Row],[Team]])</f>
        <v>Tarleton St.</v>
      </c>
      <c r="D185" t="str">
        <f>TRIM(LEFT(VLOOKUP($B185, _2024_Customizable_T_Rank_and_Tempo_Free_Stats__2[[Team]:[WAB]], 5, FALSE), 5))</f>
        <v>104.5</v>
      </c>
      <c r="E185" t="str">
        <f>LEFT(VLOOKUP($B185, _2024_Customizable_T_Rank_and_Tempo_Free_Stats__2[[Team]:[WAB]], 6, FALSE),5)</f>
        <v>106.6</v>
      </c>
      <c r="F185" t="str">
        <f>LEFT(VLOOKUP($B185, _2024_Customizable_T_Rank_and_Tempo_Free_Stats__2[[Team]:[WAB]], 7, FALSE),7)</f>
        <v xml:space="preserve">.4452_x000D_
</v>
      </c>
      <c r="G185" s="59" t="str">
        <f>IF(LEFT(VLOOKUP($B185, _2024_Customizable_T_Rank_and_Tempo_Free_Stats__2[[Team]:[WAB]], 23, FALSE), 4)&lt;0,LEFT(VLOOKUP($B185, _2024_Customizable_T_Rank_and_Tempo_Free_Stats__2[[Team]:[WAB]], 23, FALSE), 3), LEFT(VLOOKUP($B185, _2024_Customizable_T_Rank_and_Tempo_Free_Stats__2[[Team]:[WAB]], 23, FALSE),4) )</f>
        <v>-2.7</v>
      </c>
    </row>
    <row r="186" spans="1:7" x14ac:dyDescent="0.45">
      <c r="A186" t="str">
        <f>_2024_Customizable_T_Rank_and_Tempo_Free_Stats__2[[#This Row],[Rk]]</f>
        <v>185</v>
      </c>
      <c r="B186" t="str">
        <f>TRIM(_2024_Customizable_T_Rank_and_Tempo_Free_Stats__2[[#This Row],[Team]])</f>
        <v>Sam Houston St.</v>
      </c>
      <c r="D186" t="str">
        <f>TRIM(LEFT(VLOOKUP($B186, _2024_Customizable_T_Rank_and_Tempo_Free_Stats__2[[Team]:[WAB]], 5, FALSE), 5))</f>
        <v>103.0</v>
      </c>
      <c r="E186" t="str">
        <f>LEFT(VLOOKUP($B186, _2024_Customizable_T_Rank_and_Tempo_Free_Stats__2[[Team]:[WAB]], 6, FALSE),5)</f>
        <v>105.0</v>
      </c>
      <c r="F186" t="str">
        <f>LEFT(VLOOKUP($B186, _2024_Customizable_T_Rank_and_Tempo_Free_Stats__2[[Team]:[WAB]], 7, FALSE),7)</f>
        <v xml:space="preserve">.4451_x000D_
</v>
      </c>
      <c r="G186" s="59" t="str">
        <f>IF(LEFT(VLOOKUP($B186, _2024_Customizable_T_Rank_and_Tempo_Free_Stats__2[[Team]:[WAB]], 23, FALSE), 4)&lt;0,LEFT(VLOOKUP($B186, _2024_Customizable_T_Rank_and_Tempo_Free_Stats__2[[Team]:[WAB]], 23, FALSE), 3), LEFT(VLOOKUP($B186, _2024_Customizable_T_Rank_and_Tempo_Free_Stats__2[[Team]:[WAB]], 23, FALSE),4) )</f>
        <v>-4.1</v>
      </c>
    </row>
    <row r="187" spans="1:7" x14ac:dyDescent="0.45">
      <c r="A187" t="str">
        <f>_2024_Customizable_T_Rank_and_Tempo_Free_Stats__2[[#This Row],[Rk]]</f>
        <v>186</v>
      </c>
      <c r="B187" t="str">
        <f>TRIM(_2024_Customizable_T_Rank_and_Tempo_Free_Stats__2[[#This Row],[Team]])</f>
        <v>Merrimack</v>
      </c>
      <c r="D187" t="str">
        <f>TRIM(LEFT(VLOOKUP($B187, _2024_Customizable_T_Rank_and_Tempo_Free_Stats__2[[Team]:[WAB]], 5, FALSE), 5))</f>
        <v>95.8_x000D_</v>
      </c>
      <c r="E187" t="str">
        <f>LEFT(VLOOKUP($B187, _2024_Customizable_T_Rank_and_Tempo_Free_Stats__2[[Team]:[WAB]], 6, FALSE),5)</f>
        <v>97.7_x000D_</v>
      </c>
      <c r="F187" t="str">
        <f>LEFT(VLOOKUP($B187, _2024_Customizable_T_Rank_and_Tempo_Free_Stats__2[[Team]:[WAB]], 7, FALSE),7)</f>
        <v xml:space="preserve">.4448_x000D_
</v>
      </c>
      <c r="G187" s="59" t="str">
        <f>IF(LEFT(VLOOKUP($B187, _2024_Customizable_T_Rank_and_Tempo_Free_Stats__2[[Team]:[WAB]], 23, FALSE), 4)&lt;0,LEFT(VLOOKUP($B187, _2024_Customizable_T_Rank_and_Tempo_Free_Stats__2[[Team]:[WAB]], 23, FALSE), 3), LEFT(VLOOKUP($B187, _2024_Customizable_T_Rank_and_Tempo_Free_Stats__2[[Team]:[WAB]], 23, FALSE),4) )</f>
        <v>-5.9</v>
      </c>
    </row>
    <row r="188" spans="1:7" x14ac:dyDescent="0.45">
      <c r="A188" t="str">
        <f>_2024_Customizable_T_Rank_and_Tempo_Free_Stats__2[[#This Row],[Rk]]</f>
        <v>187</v>
      </c>
      <c r="B188" t="str">
        <f>TRIM(_2024_Customizable_T_Rank_and_Tempo_Free_Stats__2[[#This Row],[Team]])</f>
        <v>Colgate</v>
      </c>
      <c r="D188" t="str">
        <f>TRIM(LEFT(VLOOKUP($B188, _2024_Customizable_T_Rank_and_Tempo_Free_Stats__2[[Team]:[WAB]], 5, FALSE), 5))</f>
        <v>102.3</v>
      </c>
      <c r="E188" t="str">
        <f>LEFT(VLOOKUP($B188, _2024_Customizable_T_Rank_and_Tempo_Free_Stats__2[[Team]:[WAB]], 6, FALSE),5)</f>
        <v>104.3</v>
      </c>
      <c r="F188" t="str">
        <f>LEFT(VLOOKUP($B188, _2024_Customizable_T_Rank_and_Tempo_Free_Stats__2[[Team]:[WAB]], 7, FALSE),7)</f>
        <v xml:space="preserve">.4445_x000D_
</v>
      </c>
      <c r="G188" s="59" t="str">
        <f>IF(LEFT(VLOOKUP($B188, _2024_Customizable_T_Rank_and_Tempo_Free_Stats__2[[Team]:[WAB]], 23, FALSE), 4)&lt;0,LEFT(VLOOKUP($B188, _2024_Customizable_T_Rank_and_Tempo_Free_Stats__2[[Team]:[WAB]], 23, FALSE), 3), LEFT(VLOOKUP($B188, _2024_Customizable_T_Rank_and_Tempo_Free_Stats__2[[Team]:[WAB]], 23, FALSE),4) )</f>
        <v>-3.3</v>
      </c>
    </row>
    <row r="189" spans="1:7" x14ac:dyDescent="0.45">
      <c r="A189" t="str">
        <f>_2024_Customizable_T_Rank_and_Tempo_Free_Stats__2[[#This Row],[Rk]]</f>
        <v>188</v>
      </c>
      <c r="B189" t="str">
        <f>TRIM(_2024_Customizable_T_Rank_and_Tempo_Free_Stats__2[[#This Row],[Team]])</f>
        <v>Longwood</v>
      </c>
      <c r="D189" t="str">
        <f>TRIM(LEFT(VLOOKUP($B189, _2024_Customizable_T_Rank_and_Tempo_Free_Stats__2[[Team]:[WAB]], 5, FALSE), 5))</f>
        <v>101.5</v>
      </c>
      <c r="E189" t="str">
        <f>LEFT(VLOOKUP($B189, _2024_Customizable_T_Rank_and_Tempo_Free_Stats__2[[Team]:[WAB]], 6, FALSE),5)</f>
        <v>103.5</v>
      </c>
      <c r="F189" t="str">
        <f>LEFT(VLOOKUP($B189, _2024_Customizable_T_Rank_and_Tempo_Free_Stats__2[[Team]:[WAB]], 7, FALSE),7)</f>
        <v xml:space="preserve">.4442_x000D_
</v>
      </c>
      <c r="G189" s="59" t="str">
        <f>IF(LEFT(VLOOKUP($B189, _2024_Customizable_T_Rank_and_Tempo_Free_Stats__2[[Team]:[WAB]], 23, FALSE), 4)&lt;0,LEFT(VLOOKUP($B189, _2024_Customizable_T_Rank_and_Tempo_Free_Stats__2[[Team]:[WAB]], 23, FALSE), 3), LEFT(VLOOKUP($B189, _2024_Customizable_T_Rank_and_Tempo_Free_Stats__2[[Team]:[WAB]], 23, FALSE),4) )</f>
        <v>-5.8</v>
      </c>
    </row>
    <row r="190" spans="1:7" x14ac:dyDescent="0.45">
      <c r="A190" t="str">
        <f>_2024_Customizable_T_Rank_and_Tempo_Free_Stats__2[[#This Row],[Rk]]</f>
        <v>189</v>
      </c>
      <c r="B190" t="str">
        <f>TRIM(_2024_Customizable_T_Rank_and_Tempo_Free_Stats__2[[#This Row],[Team]])</f>
        <v>Jacksonville St.</v>
      </c>
      <c r="D190" t="str">
        <f>TRIM(LEFT(VLOOKUP($B190, _2024_Customizable_T_Rank_and_Tempo_Free_Stats__2[[Team]:[WAB]], 5, FALSE), 5))</f>
        <v>100.4</v>
      </c>
      <c r="E190" t="str">
        <f>LEFT(VLOOKUP($B190, _2024_Customizable_T_Rank_and_Tempo_Free_Stats__2[[Team]:[WAB]], 6, FALSE),5)</f>
        <v>102.4</v>
      </c>
      <c r="F190" t="str">
        <f>LEFT(VLOOKUP($B190, _2024_Customizable_T_Rank_and_Tempo_Free_Stats__2[[Team]:[WAB]], 7, FALSE),7)</f>
        <v xml:space="preserve">.4437_x000D_
</v>
      </c>
      <c r="G190" s="59" t="str">
        <f>IF(LEFT(VLOOKUP($B190, _2024_Customizable_T_Rank_and_Tempo_Free_Stats__2[[Team]:[WAB]], 23, FALSE), 4)&lt;0,LEFT(VLOOKUP($B190, _2024_Customizable_T_Rank_and_Tempo_Free_Stats__2[[Team]:[WAB]], 23, FALSE), 3), LEFT(VLOOKUP($B190, _2024_Customizable_T_Rank_and_Tempo_Free_Stats__2[[Team]:[WAB]], 23, FALSE),4) )</f>
        <v>-7.4</v>
      </c>
    </row>
    <row r="191" spans="1:7" x14ac:dyDescent="0.45">
      <c r="A191" t="str">
        <f>_2024_Customizable_T_Rank_and_Tempo_Free_Stats__2[[#This Row],[Rk]]</f>
        <v>190</v>
      </c>
      <c r="B191" t="str">
        <f>TRIM(_2024_Customizable_T_Rank_and_Tempo_Free_Stats__2[[#This Row],[Team]])</f>
        <v>Eastern Kentucky</v>
      </c>
      <c r="D191" t="str">
        <f>TRIM(LEFT(VLOOKUP($B191, _2024_Customizable_T_Rank_and_Tempo_Free_Stats__2[[Team]:[WAB]], 5, FALSE), 5))</f>
        <v>104.6</v>
      </c>
      <c r="E191" t="str">
        <f>LEFT(VLOOKUP($B191, _2024_Customizable_T_Rank_and_Tempo_Free_Stats__2[[Team]:[WAB]], 6, FALSE),5)</f>
        <v>106.8</v>
      </c>
      <c r="F191" t="str">
        <f>LEFT(VLOOKUP($B191, _2024_Customizable_T_Rank_and_Tempo_Free_Stats__2[[Team]:[WAB]], 7, FALSE),7)</f>
        <v xml:space="preserve">.4420_x000D_
</v>
      </c>
      <c r="G191" s="59" t="str">
        <f>IF(LEFT(VLOOKUP($B191, _2024_Customizable_T_Rank_and_Tempo_Free_Stats__2[[Team]:[WAB]], 23, FALSE), 4)&lt;0,LEFT(VLOOKUP($B191, _2024_Customizable_T_Rank_and_Tempo_Free_Stats__2[[Team]:[WAB]], 23, FALSE), 3), LEFT(VLOOKUP($B191, _2024_Customizable_T_Rank_and_Tempo_Free_Stats__2[[Team]:[WAB]], 23, FALSE),4) )</f>
        <v>-6.1</v>
      </c>
    </row>
    <row r="192" spans="1:7" x14ac:dyDescent="0.45">
      <c r="A192" t="str">
        <f>_2024_Customizable_T_Rank_and_Tempo_Free_Stats__2[[#This Row],[Rk]]</f>
        <v>191</v>
      </c>
      <c r="B192" t="str">
        <f>TRIM(_2024_Customizable_T_Rank_and_Tempo_Free_Stats__2[[#This Row],[Team]])</f>
        <v>Texas A&amp;M Corpus Chris</v>
      </c>
      <c r="D192" t="str">
        <f>TRIM(LEFT(VLOOKUP($B192, _2024_Customizable_T_Rank_and_Tempo_Free_Stats__2[[Team]:[WAB]], 5, FALSE), 5))</f>
        <v>99.6_x000D_</v>
      </c>
      <c r="E192" t="str">
        <f>LEFT(VLOOKUP($B192, _2024_Customizable_T_Rank_and_Tempo_Free_Stats__2[[Team]:[WAB]], 6, FALSE),5)</f>
        <v>101.7</v>
      </c>
      <c r="F192" t="str">
        <f>LEFT(VLOOKUP($B192, _2024_Customizable_T_Rank_and_Tempo_Free_Stats__2[[Team]:[WAB]], 7, FALSE),7)</f>
        <v xml:space="preserve">.4411_x000D_
</v>
      </c>
      <c r="G192" s="59" t="str">
        <f>IF(LEFT(VLOOKUP($B192, _2024_Customizable_T_Rank_and_Tempo_Free_Stats__2[[Team]:[WAB]], 23, FALSE), 4)&lt;0,LEFT(VLOOKUP($B192, _2024_Customizable_T_Rank_and_Tempo_Free_Stats__2[[Team]:[WAB]], 23, FALSE), 3), LEFT(VLOOKUP($B192, _2024_Customizable_T_Rank_and_Tempo_Free_Stats__2[[Team]:[WAB]], 23, FALSE),4) )</f>
        <v>-4.4</v>
      </c>
    </row>
    <row r="193" spans="1:7" x14ac:dyDescent="0.45">
      <c r="A193" t="str">
        <f>_2024_Customizable_T_Rank_and_Tempo_Free_Stats__2[[#This Row],[Rk]]</f>
        <v>192</v>
      </c>
      <c r="B193" t="str">
        <f>TRIM(_2024_Customizable_T_Rank_and_Tempo_Free_Stats__2[[#This Row],[Team]])</f>
        <v>Hawaii</v>
      </c>
      <c r="D193" t="str">
        <f>TRIM(LEFT(VLOOKUP($B193, _2024_Customizable_T_Rank_and_Tempo_Free_Stats__2[[Team]:[WAB]], 5, FALSE), 5))</f>
        <v>101.6</v>
      </c>
      <c r="E193" t="str">
        <f>LEFT(VLOOKUP($B193, _2024_Customizable_T_Rank_and_Tempo_Free_Stats__2[[Team]:[WAB]], 6, FALSE),5)</f>
        <v>103.7</v>
      </c>
      <c r="F193" t="str">
        <f>LEFT(VLOOKUP($B193, _2024_Customizable_T_Rank_and_Tempo_Free_Stats__2[[Team]:[WAB]], 7, FALSE),7)</f>
        <v xml:space="preserve">.4398_x000D_
</v>
      </c>
      <c r="G193" s="59" t="str">
        <f>IF(LEFT(VLOOKUP($B193, _2024_Customizable_T_Rank_and_Tempo_Free_Stats__2[[Team]:[WAB]], 23, FALSE), 4)&lt;0,LEFT(VLOOKUP($B193, _2024_Customizable_T_Rank_and_Tempo_Free_Stats__2[[Team]:[WAB]], 23, FALSE), 3), LEFT(VLOOKUP($B193, _2024_Customizable_T_Rank_and_Tempo_Free_Stats__2[[Team]:[WAB]], 23, FALSE),4) )</f>
        <v>-6.7</v>
      </c>
    </row>
    <row r="194" spans="1:7" x14ac:dyDescent="0.45">
      <c r="A194" t="str">
        <f>_2024_Customizable_T_Rank_and_Tempo_Free_Stats__2[[#This Row],[Rk]]</f>
        <v>193</v>
      </c>
      <c r="B194" t="str">
        <f>TRIM(_2024_Customizable_T_Rank_and_Tempo_Free_Stats__2[[#This Row],[Team]])</f>
        <v>Bowling Green</v>
      </c>
      <c r="D194" t="str">
        <f>TRIM(LEFT(VLOOKUP($B194, _2024_Customizable_T_Rank_and_Tempo_Free_Stats__2[[Team]:[WAB]], 5, FALSE), 5))</f>
        <v>104.9</v>
      </c>
      <c r="E194" t="str">
        <f>LEFT(VLOOKUP($B194, _2024_Customizable_T_Rank_and_Tempo_Free_Stats__2[[Team]:[WAB]], 6, FALSE),5)</f>
        <v>107.3</v>
      </c>
      <c r="F194" t="str">
        <f>LEFT(VLOOKUP($B194, _2024_Customizable_T_Rank_and_Tempo_Free_Stats__2[[Team]:[WAB]], 7, FALSE),7)</f>
        <v xml:space="preserve">.4340_x000D_
</v>
      </c>
      <c r="G194" s="59" t="str">
        <f>IF(LEFT(VLOOKUP($B194, _2024_Customizable_T_Rank_and_Tempo_Free_Stats__2[[Team]:[WAB]], 23, FALSE), 4)&lt;0,LEFT(VLOOKUP($B194, _2024_Customizable_T_Rank_and_Tempo_Free_Stats__2[[Team]:[WAB]], 23, FALSE), 3), LEFT(VLOOKUP($B194, _2024_Customizable_T_Rank_and_Tempo_Free_Stats__2[[Team]:[WAB]], 23, FALSE),4) )</f>
        <v>-3.6</v>
      </c>
    </row>
    <row r="195" spans="1:7" x14ac:dyDescent="0.45">
      <c r="A195" t="str">
        <f>_2024_Customizable_T_Rank_and_Tempo_Free_Stats__2[[#This Row],[Rk]]</f>
        <v>194</v>
      </c>
      <c r="B195" t="str">
        <f>TRIM(_2024_Customizable_T_Rank_and_Tempo_Free_Stats__2[[#This Row],[Team]])</f>
        <v>Penn</v>
      </c>
      <c r="D195" t="str">
        <f>TRIM(LEFT(VLOOKUP($B195, _2024_Customizable_T_Rank_and_Tempo_Free_Stats__2[[Team]:[WAB]], 5, FALSE), 5))</f>
        <v>106.9</v>
      </c>
      <c r="E195" t="str">
        <f>LEFT(VLOOKUP($B195, _2024_Customizable_T_Rank_and_Tempo_Free_Stats__2[[Team]:[WAB]], 6, FALSE),5)</f>
        <v>109.6</v>
      </c>
      <c r="F195" t="str">
        <f>LEFT(VLOOKUP($B195, _2024_Customizable_T_Rank_and_Tempo_Free_Stats__2[[Team]:[WAB]], 7, FALSE),7)</f>
        <v xml:space="preserve">.4299_x000D_
</v>
      </c>
      <c r="G195" s="59" t="str">
        <f>IF(LEFT(VLOOKUP($B195, _2024_Customizable_T_Rank_and_Tempo_Free_Stats__2[[Team]:[WAB]], 23, FALSE), 4)&lt;0,LEFT(VLOOKUP($B195, _2024_Customizable_T_Rank_and_Tempo_Free_Stats__2[[Team]:[WAB]], 23, FALSE), 3), LEFT(VLOOKUP($B195, _2024_Customizable_T_Rank_and_Tempo_Free_Stats__2[[Team]:[WAB]], 23, FALSE),4) )</f>
        <v>-6.2</v>
      </c>
    </row>
    <row r="196" spans="1:7" x14ac:dyDescent="0.45">
      <c r="A196" t="str">
        <f>_2024_Customizable_T_Rank_and_Tempo_Free_Stats__2[[#This Row],[Rk]]</f>
        <v>195</v>
      </c>
      <c r="B196" t="str">
        <f>TRIM(_2024_Customizable_T_Rank_and_Tempo_Free_Stats__2[[#This Row],[Team]])</f>
        <v>Rice</v>
      </c>
      <c r="D196" t="str">
        <f>TRIM(LEFT(VLOOKUP($B196, _2024_Customizable_T_Rank_and_Tempo_Free_Stats__2[[Team]:[WAB]], 5, FALSE), 5))</f>
        <v>104.0</v>
      </c>
      <c r="E196" t="str">
        <f>LEFT(VLOOKUP($B196, _2024_Customizable_T_Rank_and_Tempo_Free_Stats__2[[Team]:[WAB]], 6, FALSE),5)</f>
        <v>106.6</v>
      </c>
      <c r="F196" t="str">
        <f>LEFT(VLOOKUP($B196, _2024_Customizable_T_Rank_and_Tempo_Free_Stats__2[[Team]:[WAB]], 7, FALSE),7)</f>
        <v xml:space="preserve">.4290_x000D_
</v>
      </c>
      <c r="G196" s="59" t="str">
        <f>IF(LEFT(VLOOKUP($B196, _2024_Customizable_T_Rank_and_Tempo_Free_Stats__2[[Team]:[WAB]], 23, FALSE), 4)&lt;0,LEFT(VLOOKUP($B196, _2024_Customizable_T_Rank_and_Tempo_Free_Stats__2[[Team]:[WAB]], 23, FALSE), 3), LEFT(VLOOKUP($B196, _2024_Customizable_T_Rank_and_Tempo_Free_Stats__2[[Team]:[WAB]], 23, FALSE),4) )</f>
        <v>-7.3</v>
      </c>
    </row>
    <row r="197" spans="1:7" x14ac:dyDescent="0.45">
      <c r="A197" t="str">
        <f>_2024_Customizable_T_Rank_and_Tempo_Free_Stats__2[[#This Row],[Rk]]</f>
        <v>196</v>
      </c>
      <c r="B197" t="str">
        <f>TRIM(_2024_Customizable_T_Rank_and_Tempo_Free_Stats__2[[#This Row],[Team]])</f>
        <v>Air Force</v>
      </c>
      <c r="D197" t="str">
        <f>TRIM(LEFT(VLOOKUP($B197, _2024_Customizable_T_Rank_and_Tempo_Free_Stats__2[[Team]:[WAB]], 5, FALSE), 5))</f>
        <v>105.7</v>
      </c>
      <c r="E197" t="str">
        <f>LEFT(VLOOKUP($B197, _2024_Customizable_T_Rank_and_Tempo_Free_Stats__2[[Team]:[WAB]], 6, FALSE),5)</f>
        <v>108.5</v>
      </c>
      <c r="F197" t="str">
        <f>LEFT(VLOOKUP($B197, _2024_Customizable_T_Rank_and_Tempo_Free_Stats__2[[Team]:[WAB]], 7, FALSE),7)</f>
        <v xml:space="preserve">.4269_x000D_
</v>
      </c>
      <c r="G197" s="59" t="str">
        <f>IF(LEFT(VLOOKUP($B197, _2024_Customizable_T_Rank_and_Tempo_Free_Stats__2[[Team]:[WAB]], 23, FALSE), 4)&lt;0,LEFT(VLOOKUP($B197, _2024_Customizable_T_Rank_and_Tempo_Free_Stats__2[[Team]:[WAB]], 23, FALSE), 3), LEFT(VLOOKUP($B197, _2024_Customizable_T_Rank_and_Tempo_Free_Stats__2[[Team]:[WAB]], 23, FALSE),4) )</f>
        <v xml:space="preserve">-8_x000D_
</v>
      </c>
    </row>
    <row r="198" spans="1:7" x14ac:dyDescent="0.45">
      <c r="A198" t="str">
        <f>_2024_Customizable_T_Rank_and_Tempo_Free_Stats__2[[#This Row],[Rk]]</f>
        <v>197</v>
      </c>
      <c r="B198" t="str">
        <f>TRIM(_2024_Customizable_T_Rank_and_Tempo_Free_Stats__2[[#This Row],[Team]])</f>
        <v>UTEP</v>
      </c>
      <c r="D198" t="str">
        <f>TRIM(LEFT(VLOOKUP($B198, _2024_Customizable_T_Rank_and_Tempo_Free_Stats__2[[Team]:[WAB]], 5, FALSE), 5))</f>
        <v>97.3_x000D_</v>
      </c>
      <c r="E198" t="str">
        <f>LEFT(VLOOKUP($B198, _2024_Customizable_T_Rank_and_Tempo_Free_Stats__2[[Team]:[WAB]], 6, FALSE),5)</f>
        <v>99.8_x000D_</v>
      </c>
      <c r="F198" t="str">
        <f>LEFT(VLOOKUP($B198, _2024_Customizable_T_Rank_and_Tempo_Free_Stats__2[[Team]:[WAB]], 7, FALSE),7)</f>
        <v xml:space="preserve">.4260_x000D_
</v>
      </c>
      <c r="G198" s="59" t="str">
        <f>IF(LEFT(VLOOKUP($B198, _2024_Customizable_T_Rank_and_Tempo_Free_Stats__2[[Team]:[WAB]], 23, FALSE), 4)&lt;0,LEFT(VLOOKUP($B198, _2024_Customizable_T_Rank_and_Tempo_Free_Stats__2[[Team]:[WAB]], 23, FALSE), 3), LEFT(VLOOKUP($B198, _2024_Customizable_T_Rank_and_Tempo_Free_Stats__2[[Team]:[WAB]], 23, FALSE),4) )</f>
        <v>-6.3</v>
      </c>
    </row>
    <row r="199" spans="1:7" x14ac:dyDescent="0.45">
      <c r="A199" t="str">
        <f>_2024_Customizable_T_Rank_and_Tempo_Free_Stats__2[[#This Row],[Rk]]</f>
        <v>198</v>
      </c>
      <c r="B199" t="str">
        <f>TRIM(_2024_Customizable_T_Rank_and_Tempo_Free_Stats__2[[#This Row],[Team]])</f>
        <v>Harvard</v>
      </c>
      <c r="D199" t="str">
        <f>TRIM(LEFT(VLOOKUP($B199, _2024_Customizable_T_Rank_and_Tempo_Free_Stats__2[[Team]:[WAB]], 5, FALSE), 5))</f>
        <v>102.6</v>
      </c>
      <c r="E199" t="str">
        <f>LEFT(VLOOKUP($B199, _2024_Customizable_T_Rank_and_Tempo_Free_Stats__2[[Team]:[WAB]], 6, FALSE),5)</f>
        <v>105.3</v>
      </c>
      <c r="F199" t="str">
        <f>LEFT(VLOOKUP($B199, _2024_Customizable_T_Rank_and_Tempo_Free_Stats__2[[Team]:[WAB]], 7, FALSE),7)</f>
        <v xml:space="preserve">.4244_x000D_
</v>
      </c>
      <c r="G199" s="59" t="str">
        <f>IF(LEFT(VLOOKUP($B199, _2024_Customizable_T_Rank_and_Tempo_Free_Stats__2[[Team]:[WAB]], 23, FALSE), 4)&lt;0,LEFT(VLOOKUP($B199, _2024_Customizable_T_Rank_and_Tempo_Free_Stats__2[[Team]:[WAB]], 23, FALSE), 3), LEFT(VLOOKUP($B199, _2024_Customizable_T_Rank_and_Tempo_Free_Stats__2[[Team]:[WAB]], 23, FALSE),4) )</f>
        <v>-3.3</v>
      </c>
    </row>
    <row r="200" spans="1:7" x14ac:dyDescent="0.45">
      <c r="A200" t="str">
        <f>_2024_Customizable_T_Rank_and_Tempo_Free_Stats__2[[#This Row],[Rk]]</f>
        <v>199</v>
      </c>
      <c r="B200" t="str">
        <f>TRIM(_2024_Customizable_T_Rank_and_Tempo_Free_Stats__2[[#This Row],[Team]])</f>
        <v>Long Beach St.</v>
      </c>
      <c r="D200" t="str">
        <f>TRIM(LEFT(VLOOKUP($B200, _2024_Customizable_T_Rank_and_Tempo_Free_Stats__2[[Team]:[WAB]], 5, FALSE), 5))</f>
        <v>104.8</v>
      </c>
      <c r="E200" t="str">
        <f>LEFT(VLOOKUP($B200, _2024_Customizable_T_Rank_and_Tempo_Free_Stats__2[[Team]:[WAB]], 6, FALSE),5)</f>
        <v>107.7</v>
      </c>
      <c r="F200" t="str">
        <f>LEFT(VLOOKUP($B200, _2024_Customizable_T_Rank_and_Tempo_Free_Stats__2[[Team]:[WAB]], 7, FALSE),7)</f>
        <v xml:space="preserve">.4212_x000D_
</v>
      </c>
      <c r="G200" s="59" t="str">
        <f>IF(LEFT(VLOOKUP($B200, _2024_Customizable_T_Rank_and_Tempo_Free_Stats__2[[Team]:[WAB]], 23, FALSE), 4)&lt;0,LEFT(VLOOKUP($B200, _2024_Customizable_T_Rank_and_Tempo_Free_Stats__2[[Team]:[WAB]], 23, FALSE), 3), LEFT(VLOOKUP($B200, _2024_Customizable_T_Rank_and_Tempo_Free_Stats__2[[Team]:[WAB]], 23, FALSE),4) )</f>
        <v>-4.8</v>
      </c>
    </row>
    <row r="201" spans="1:7" x14ac:dyDescent="0.45">
      <c r="A201" t="str">
        <f>_2024_Customizable_T_Rank_and_Tempo_Free_Stats__2[[#This Row],[Rk]]</f>
        <v>200</v>
      </c>
      <c r="B201" t="str">
        <f>TRIM(_2024_Customizable_T_Rank_and_Tempo_Free_Stats__2[[#This Row],[Team]])</f>
        <v>Saint Louis</v>
      </c>
      <c r="D201" t="str">
        <f>TRIM(LEFT(VLOOKUP($B201, _2024_Customizable_T_Rank_and_Tempo_Free_Stats__2[[Team]:[WAB]], 5, FALSE), 5))</f>
        <v>109.0</v>
      </c>
      <c r="E201" t="str">
        <f>LEFT(VLOOKUP($B201, _2024_Customizable_T_Rank_and_Tempo_Free_Stats__2[[Team]:[WAB]], 6, FALSE),5)</f>
        <v>112.2</v>
      </c>
      <c r="F201" t="str">
        <f>LEFT(VLOOKUP($B201, _2024_Customizable_T_Rank_and_Tempo_Free_Stats__2[[Team]:[WAB]], 7, FALSE),7)</f>
        <v xml:space="preserve">.4180_x000D_
</v>
      </c>
      <c r="G201" s="59" t="str">
        <f>IF(LEFT(VLOOKUP($B201, _2024_Customizable_T_Rank_and_Tempo_Free_Stats__2[[Team]:[WAB]], 23, FALSE), 4)&lt;0,LEFT(VLOOKUP($B201, _2024_Customizable_T_Rank_and_Tempo_Free_Stats__2[[Team]:[WAB]], 23, FALSE), 3), LEFT(VLOOKUP($B201, _2024_Customizable_T_Rank_and_Tempo_Free_Stats__2[[Team]:[WAB]], 23, FALSE),4) )</f>
        <v>-7.1</v>
      </c>
    </row>
    <row r="202" spans="1:7" x14ac:dyDescent="0.45">
      <c r="A202" t="str">
        <f>_2024_Customizable_T_Rank_and_Tempo_Free_Stats__2[[#This Row],[Rk]]</f>
        <v>201</v>
      </c>
      <c r="B202" t="str">
        <f>TRIM(_2024_Customizable_T_Rank_and_Tempo_Free_Stats__2[[#This Row],[Team]])</f>
        <v>Northern Kentucky</v>
      </c>
      <c r="D202" t="str">
        <f>TRIM(LEFT(VLOOKUP($B202, _2024_Customizable_T_Rank_and_Tempo_Free_Stats__2[[Team]:[WAB]], 5, FALSE), 5))</f>
        <v>103.1</v>
      </c>
      <c r="E202" t="str">
        <f>LEFT(VLOOKUP($B202, _2024_Customizable_T_Rank_and_Tempo_Free_Stats__2[[Team]:[WAB]], 6, FALSE),5)</f>
        <v>106.1</v>
      </c>
      <c r="F202" t="str">
        <f>LEFT(VLOOKUP($B202, _2024_Customizable_T_Rank_and_Tempo_Free_Stats__2[[Team]:[WAB]], 7, FALSE),7)</f>
        <v xml:space="preserve">.4173_x000D_
</v>
      </c>
      <c r="G202" s="59" t="str">
        <f>IF(LEFT(VLOOKUP($B202, _2024_Customizable_T_Rank_and_Tempo_Free_Stats__2[[Team]:[WAB]], 23, FALSE), 4)&lt;0,LEFT(VLOOKUP($B202, _2024_Customizable_T_Rank_and_Tempo_Free_Stats__2[[Team]:[WAB]], 23, FALSE), 3), LEFT(VLOOKUP($B202, _2024_Customizable_T_Rank_and_Tempo_Free_Stats__2[[Team]:[WAB]], 23, FALSE),4) )</f>
        <v>-6.6</v>
      </c>
    </row>
    <row r="203" spans="1:7" x14ac:dyDescent="0.45">
      <c r="A203" t="str">
        <f>_2024_Customizable_T_Rank_and_Tempo_Free_Stats__2[[#This Row],[Rk]]</f>
        <v>202</v>
      </c>
      <c r="B203" t="str">
        <f>TRIM(_2024_Customizable_T_Rank_and_Tempo_Free_Stats__2[[#This Row],[Team]])</f>
        <v>Lipscomb</v>
      </c>
      <c r="D203" t="str">
        <f>TRIM(LEFT(VLOOKUP($B203, _2024_Customizable_T_Rank_and_Tempo_Free_Stats__2[[Team]:[WAB]], 5, FALSE), 5))</f>
        <v>109.2</v>
      </c>
      <c r="E203" t="str">
        <f>LEFT(VLOOKUP($B203, _2024_Customizable_T_Rank_and_Tempo_Free_Stats__2[[Team]:[WAB]], 6, FALSE),5)</f>
        <v>112.5</v>
      </c>
      <c r="F203" t="str">
        <f>LEFT(VLOOKUP($B203, _2024_Customizable_T_Rank_and_Tempo_Free_Stats__2[[Team]:[WAB]], 7, FALSE),7)</f>
        <v xml:space="preserve">.4168_x000D_
</v>
      </c>
      <c r="G203" s="59" t="str">
        <f>IF(LEFT(VLOOKUP($B203, _2024_Customizable_T_Rank_and_Tempo_Free_Stats__2[[Team]:[WAB]], 23, FALSE), 4)&lt;0,LEFT(VLOOKUP($B203, _2024_Customizable_T_Rank_and_Tempo_Free_Stats__2[[Team]:[WAB]], 23, FALSE), 3), LEFT(VLOOKUP($B203, _2024_Customizable_T_Rank_and_Tempo_Free_Stats__2[[Team]:[WAB]], 23, FALSE),4) )</f>
        <v>-5.7</v>
      </c>
    </row>
    <row r="204" spans="1:7" x14ac:dyDescent="0.45">
      <c r="A204" t="str">
        <f>_2024_Customizable_T_Rank_and_Tempo_Free_Stats__2[[#This Row],[Rk]]</f>
        <v>203</v>
      </c>
      <c r="B204" t="str">
        <f>TRIM(_2024_Customizable_T_Rank_and_Tempo_Free_Stats__2[[#This Row],[Team]])</f>
        <v>Vanderbilt</v>
      </c>
      <c r="D204" t="str">
        <f>TRIM(LEFT(VLOOKUP($B204, _2024_Customizable_T_Rank_and_Tempo_Free_Stats__2[[Team]:[WAB]], 5, FALSE), 5))</f>
        <v>100.8</v>
      </c>
      <c r="E204" t="str">
        <f>LEFT(VLOOKUP($B204, _2024_Customizable_T_Rank_and_Tempo_Free_Stats__2[[Team]:[WAB]], 6, FALSE),5)</f>
        <v>103.9</v>
      </c>
      <c r="F204" t="str">
        <f>LEFT(VLOOKUP($B204, _2024_Customizable_T_Rank_and_Tempo_Free_Stats__2[[Team]:[WAB]], 7, FALSE),7)</f>
        <v xml:space="preserve">.4151_x000D_
</v>
      </c>
      <c r="G204" s="59" t="str">
        <f>IF(LEFT(VLOOKUP($B204, _2024_Customizable_T_Rank_and_Tempo_Free_Stats__2[[Team]:[WAB]], 23, FALSE), 4)&lt;0,LEFT(VLOOKUP($B204, _2024_Customizable_T_Rank_and_Tempo_Free_Stats__2[[Team]:[WAB]], 23, FALSE), 3), LEFT(VLOOKUP($B204, _2024_Customizable_T_Rank_and_Tempo_Free_Stats__2[[Team]:[WAB]], 23, FALSE),4) )</f>
        <v>-7.7</v>
      </c>
    </row>
    <row r="205" spans="1:7" x14ac:dyDescent="0.45">
      <c r="A205" t="str">
        <f>_2024_Customizable_T_Rank_and_Tempo_Free_Stats__2[[#This Row],[Rk]]</f>
        <v>204</v>
      </c>
      <c r="B205" t="str">
        <f>TRIM(_2024_Customizable_T_Rank_and_Tempo_Free_Stats__2[[#This Row],[Team]])</f>
        <v>Southern</v>
      </c>
      <c r="D205" t="str">
        <f>TRIM(LEFT(VLOOKUP($B205, _2024_Customizable_T_Rank_and_Tempo_Free_Stats__2[[Team]:[WAB]], 5, FALSE), 5))</f>
        <v>99.2_x000D_</v>
      </c>
      <c r="E205" t="str">
        <f>LEFT(VLOOKUP($B205, _2024_Customizable_T_Rank_and_Tempo_Free_Stats__2[[Team]:[WAB]], 6, FALSE),5)</f>
        <v>102.3</v>
      </c>
      <c r="F205" t="str">
        <f>LEFT(VLOOKUP($B205, _2024_Customizable_T_Rank_and_Tempo_Free_Stats__2[[Team]:[WAB]], 7, FALSE),7)</f>
        <v xml:space="preserve">.4141_x000D_
</v>
      </c>
      <c r="G205" s="59" t="str">
        <f>IF(LEFT(VLOOKUP($B205, _2024_Customizable_T_Rank_and_Tempo_Free_Stats__2[[Team]:[WAB]], 23, FALSE), 4)&lt;0,LEFT(VLOOKUP($B205, _2024_Customizable_T_Rank_and_Tempo_Free_Stats__2[[Team]:[WAB]], 23, FALSE), 3), LEFT(VLOOKUP($B205, _2024_Customizable_T_Rank_and_Tempo_Free_Stats__2[[Team]:[WAB]], 23, FALSE),4) )</f>
        <v>-3.7</v>
      </c>
    </row>
    <row r="206" spans="1:7" x14ac:dyDescent="0.45">
      <c r="A206" t="str">
        <f>_2024_Customizable_T_Rank_and_Tempo_Free_Stats__2[[#This Row],[Rk]]</f>
        <v>205</v>
      </c>
      <c r="B206" t="str">
        <f>TRIM(_2024_Customizable_T_Rank_and_Tempo_Free_Stats__2[[#This Row],[Team]])</f>
        <v>La Salle</v>
      </c>
      <c r="D206" t="str">
        <f>TRIM(LEFT(VLOOKUP($B206, _2024_Customizable_T_Rank_and_Tempo_Free_Stats__2[[Team]:[WAB]], 5, FALSE), 5))</f>
        <v>104.1</v>
      </c>
      <c r="E206" t="str">
        <f>LEFT(VLOOKUP($B206, _2024_Customizable_T_Rank_and_Tempo_Free_Stats__2[[Team]:[WAB]], 6, FALSE),5)</f>
        <v>107.3</v>
      </c>
      <c r="F206" t="str">
        <f>LEFT(VLOOKUP($B206, _2024_Customizable_T_Rank_and_Tempo_Free_Stats__2[[Team]:[WAB]], 7, FALSE),7)</f>
        <v xml:space="preserve">.4129_x000D_
</v>
      </c>
      <c r="G206" s="59" t="str">
        <f>IF(LEFT(VLOOKUP($B206, _2024_Customizable_T_Rank_and_Tempo_Free_Stats__2[[Team]:[WAB]], 23, FALSE), 4)&lt;0,LEFT(VLOOKUP($B206, _2024_Customizable_T_Rank_and_Tempo_Free_Stats__2[[Team]:[WAB]], 23, FALSE), 3), LEFT(VLOOKUP($B206, _2024_Customizable_T_Rank_and_Tempo_Free_Stats__2[[Team]:[WAB]], 23, FALSE),4) )</f>
        <v>-5.3</v>
      </c>
    </row>
    <row r="207" spans="1:7" x14ac:dyDescent="0.45">
      <c r="A207" t="str">
        <f>_2024_Customizable_T_Rank_and_Tempo_Free_Stats__2[[#This Row],[Rk]]</f>
        <v>206</v>
      </c>
      <c r="B207" t="str">
        <f>TRIM(_2024_Customizable_T_Rank_and_Tempo_Free_Stats__2[[#This Row],[Team]])</f>
        <v>North Florida</v>
      </c>
      <c r="D207" t="str">
        <f>TRIM(LEFT(VLOOKUP($B207, _2024_Customizable_T_Rank_and_Tempo_Free_Stats__2[[Team]:[WAB]], 5, FALSE), 5))</f>
        <v>107.2</v>
      </c>
      <c r="E207" t="str">
        <f>LEFT(VLOOKUP($B207, _2024_Customizable_T_Rank_and_Tempo_Free_Stats__2[[Team]:[WAB]], 6, FALSE),5)</f>
        <v>110.7</v>
      </c>
      <c r="F207" t="str">
        <f>LEFT(VLOOKUP($B207, _2024_Customizable_T_Rank_and_Tempo_Free_Stats__2[[Team]:[WAB]], 7, FALSE),7)</f>
        <v xml:space="preserve">.4098_x000D_
</v>
      </c>
      <c r="G207" s="59" t="str">
        <f>IF(LEFT(VLOOKUP($B207, _2024_Customizable_T_Rank_and_Tempo_Free_Stats__2[[Team]:[WAB]], 23, FALSE), 4)&lt;0,LEFT(VLOOKUP($B207, _2024_Customizable_T_Rank_and_Tempo_Free_Stats__2[[Team]:[WAB]], 23, FALSE), 3), LEFT(VLOOKUP($B207, _2024_Customizable_T_Rank_and_Tempo_Free_Stats__2[[Team]:[WAB]], 23, FALSE),4) )</f>
        <v>-5.8</v>
      </c>
    </row>
    <row r="208" spans="1:7" x14ac:dyDescent="0.45">
      <c r="A208" t="str">
        <f>_2024_Customizable_T_Rank_and_Tempo_Free_Stats__2[[#This Row],[Rk]]</f>
        <v>207</v>
      </c>
      <c r="B208" t="str">
        <f>TRIM(_2024_Customizable_T_Rank_and_Tempo_Free_Stats__2[[#This Row],[Team]])</f>
        <v>Saint Peter's</v>
      </c>
      <c r="D208" t="str">
        <f>TRIM(LEFT(VLOOKUP($B208, _2024_Customizable_T_Rank_and_Tempo_Free_Stats__2[[Team]:[WAB]], 5, FALSE), 5))</f>
        <v>96.3_x000D_</v>
      </c>
      <c r="E208" t="str">
        <f>LEFT(VLOOKUP($B208, _2024_Customizable_T_Rank_and_Tempo_Free_Stats__2[[Team]:[WAB]], 6, FALSE),5)</f>
        <v>99.5_x000D_</v>
      </c>
      <c r="F208" t="str">
        <f>LEFT(VLOOKUP($B208, _2024_Customizable_T_Rank_and_Tempo_Free_Stats__2[[Team]:[WAB]], 7, FALSE),7)</f>
        <v xml:space="preserve">.4085_x000D_
</v>
      </c>
      <c r="G208" s="59" t="str">
        <f>IF(LEFT(VLOOKUP($B208, _2024_Customizable_T_Rank_and_Tempo_Free_Stats__2[[Team]:[WAB]], 23, FALSE), 4)&lt;0,LEFT(VLOOKUP($B208, _2024_Customizable_T_Rank_and_Tempo_Free_Stats__2[[Team]:[WAB]], 23, FALSE), 3), LEFT(VLOOKUP($B208, _2024_Customizable_T_Rank_and_Tempo_Free_Stats__2[[Team]:[WAB]], 23, FALSE),4) )</f>
        <v>-5.2</v>
      </c>
    </row>
    <row r="209" spans="1:7" x14ac:dyDescent="0.45">
      <c r="A209" t="str">
        <f>_2024_Customizable_T_Rank_and_Tempo_Free_Stats__2[[#This Row],[Rk]]</f>
        <v>208</v>
      </c>
      <c r="B209" t="str">
        <f>TRIM(_2024_Customizable_T_Rank_and_Tempo_Free_Stats__2[[#This Row],[Team]])</f>
        <v>Cleveland St.</v>
      </c>
      <c r="D209" t="str">
        <f>TRIM(LEFT(VLOOKUP($B209, _2024_Customizable_T_Rank_and_Tempo_Free_Stats__2[[Team]:[WAB]], 5, FALSE), 5))</f>
        <v>106.5</v>
      </c>
      <c r="E209" t="str">
        <f>LEFT(VLOOKUP($B209, _2024_Customizable_T_Rank_and_Tempo_Free_Stats__2[[Team]:[WAB]], 6, FALSE),5)</f>
        <v>110.1</v>
      </c>
      <c r="F209" t="str">
        <f>LEFT(VLOOKUP($B209, _2024_Customizable_T_Rank_and_Tempo_Free_Stats__2[[Team]:[WAB]], 7, FALSE),7)</f>
        <v xml:space="preserve">.4060_x000D_
</v>
      </c>
      <c r="G209" s="59" t="str">
        <f>IF(LEFT(VLOOKUP($B209, _2024_Customizable_T_Rank_and_Tempo_Free_Stats__2[[Team]:[WAB]], 23, FALSE), 4)&lt;0,LEFT(VLOOKUP($B209, _2024_Customizable_T_Rank_and_Tempo_Free_Stats__2[[Team]:[WAB]], 23, FALSE), 3), LEFT(VLOOKUP($B209, _2024_Customizable_T_Rank_and_Tempo_Free_Stats__2[[Team]:[WAB]], 23, FALSE),4) )</f>
        <v>-5.1</v>
      </c>
    </row>
    <row r="210" spans="1:7" x14ac:dyDescent="0.45">
      <c r="A210" t="str">
        <f>_2024_Customizable_T_Rank_and_Tempo_Free_Stats__2[[#This Row],[Rk]]</f>
        <v>209</v>
      </c>
      <c r="B210" t="str">
        <f>TRIM(_2024_Customizable_T_Rank_and_Tempo_Free_Stats__2[[#This Row],[Team]])</f>
        <v>Mount St. Mary's</v>
      </c>
      <c r="D210" t="str">
        <f>TRIM(LEFT(VLOOKUP($B210, _2024_Customizable_T_Rank_and_Tempo_Free_Stats__2[[Team]:[WAB]], 5, FALSE), 5))</f>
        <v>102.6</v>
      </c>
      <c r="E210" t="str">
        <f>LEFT(VLOOKUP($B210, _2024_Customizable_T_Rank_and_Tempo_Free_Stats__2[[Team]:[WAB]], 6, FALSE),5)</f>
        <v>106.1</v>
      </c>
      <c r="F210" t="str">
        <f>LEFT(VLOOKUP($B210, _2024_Customizable_T_Rank_and_Tempo_Free_Stats__2[[Team]:[WAB]], 7, FALSE),7)</f>
        <v xml:space="preserve">.4040_x000D_
</v>
      </c>
      <c r="G210" s="59" t="str">
        <f>IF(LEFT(VLOOKUP($B210, _2024_Customizable_T_Rank_and_Tempo_Free_Stats__2[[Team]:[WAB]], 23, FALSE), 4)&lt;0,LEFT(VLOOKUP($B210, _2024_Customizable_T_Rank_and_Tempo_Free_Stats__2[[Team]:[WAB]], 23, FALSE), 3), LEFT(VLOOKUP($B210, _2024_Customizable_T_Rank_and_Tempo_Free_Stats__2[[Team]:[WAB]], 23, FALSE),4) )</f>
        <v>-9.5</v>
      </c>
    </row>
    <row r="211" spans="1:7" x14ac:dyDescent="0.45">
      <c r="A211" t="str">
        <f>_2024_Customizable_T_Rank_and_Tempo_Free_Stats__2[[#This Row],[Rk]]</f>
        <v>210</v>
      </c>
      <c r="B211" t="str">
        <f>TRIM(_2024_Customizable_T_Rank_and_Tempo_Free_Stats__2[[#This Row],[Team]])</f>
        <v>Norfolk St.</v>
      </c>
      <c r="D211" t="str">
        <f>TRIM(LEFT(VLOOKUP($B211, _2024_Customizable_T_Rank_and_Tempo_Free_Stats__2[[Team]:[WAB]], 5, FALSE), 5))</f>
        <v>102.7</v>
      </c>
      <c r="E211" t="str">
        <f>LEFT(VLOOKUP($B211, _2024_Customizable_T_Rank_and_Tempo_Free_Stats__2[[Team]:[WAB]], 6, FALSE),5)</f>
        <v>106.3</v>
      </c>
      <c r="F211" t="str">
        <f>LEFT(VLOOKUP($B211, _2024_Customizable_T_Rank_and_Tempo_Free_Stats__2[[Team]:[WAB]], 7, FALSE),7)</f>
        <v xml:space="preserve">.4022_x000D_
</v>
      </c>
      <c r="G211" s="59" t="str">
        <f>IF(LEFT(VLOOKUP($B211, _2024_Customizable_T_Rank_and_Tempo_Free_Stats__2[[Team]:[WAB]], 23, FALSE), 4)&lt;0,LEFT(VLOOKUP($B211, _2024_Customizable_T_Rank_and_Tempo_Free_Stats__2[[Team]:[WAB]], 23, FALSE), 3), LEFT(VLOOKUP($B211, _2024_Customizable_T_Rank_and_Tempo_Free_Stats__2[[Team]:[WAB]], 23, FALSE),4) )</f>
        <v>-4.5</v>
      </c>
    </row>
    <row r="212" spans="1:7" x14ac:dyDescent="0.45">
      <c r="A212" t="str">
        <f>_2024_Customizable_T_Rank_and_Tempo_Free_Stats__2[[#This Row],[Rk]]</f>
        <v>211</v>
      </c>
      <c r="B212" t="str">
        <f>TRIM(_2024_Customizable_T_Rank_and_Tempo_Free_Stats__2[[#This Row],[Team]])</f>
        <v>Montana St.</v>
      </c>
      <c r="D212" t="str">
        <f>TRIM(LEFT(VLOOKUP($B212, _2024_Customizable_T_Rank_and_Tempo_Free_Stats__2[[Team]:[WAB]], 5, FALSE), 5))</f>
        <v>102.8</v>
      </c>
      <c r="E212" t="str">
        <f>LEFT(VLOOKUP($B212, _2024_Customizable_T_Rank_and_Tempo_Free_Stats__2[[Team]:[WAB]], 6, FALSE),5)</f>
        <v>106.5</v>
      </c>
      <c r="F212" t="str">
        <f>LEFT(VLOOKUP($B212, _2024_Customizable_T_Rank_and_Tempo_Free_Stats__2[[Team]:[WAB]], 7, FALSE),7)</f>
        <v xml:space="preserve">.4004_x000D_
</v>
      </c>
      <c r="G212" s="59" t="str">
        <f>IF(LEFT(VLOOKUP($B212, _2024_Customizable_T_Rank_and_Tempo_Free_Stats__2[[Team]:[WAB]], 23, FALSE), 4)&lt;0,LEFT(VLOOKUP($B212, _2024_Customizable_T_Rank_and_Tempo_Free_Stats__2[[Team]:[WAB]], 23, FALSE), 3), LEFT(VLOOKUP($B212, _2024_Customizable_T_Rank_and_Tempo_Free_Stats__2[[Team]:[WAB]], 23, FALSE),4) )</f>
        <v>-7.8</v>
      </c>
    </row>
    <row r="213" spans="1:7" x14ac:dyDescent="0.45">
      <c r="A213" t="str">
        <f>_2024_Customizable_T_Rank_and_Tempo_Free_Stats__2[[#This Row],[Rk]]</f>
        <v>212</v>
      </c>
      <c r="B213" t="str">
        <f>TRIM(_2024_Customizable_T_Rank_and_Tempo_Free_Stats__2[[#This Row],[Team]])</f>
        <v>Fresno St.</v>
      </c>
      <c r="D213" t="str">
        <f>TRIM(LEFT(VLOOKUP($B213, _2024_Customizable_T_Rank_and_Tempo_Free_Stats__2[[Team]:[WAB]], 5, FALSE), 5))</f>
        <v>104.2</v>
      </c>
      <c r="E213" t="str">
        <f>LEFT(VLOOKUP($B213, _2024_Customizable_T_Rank_and_Tempo_Free_Stats__2[[Team]:[WAB]], 6, FALSE),5)</f>
        <v>108.0</v>
      </c>
      <c r="F213" t="str">
        <f>LEFT(VLOOKUP($B213, _2024_Customizable_T_Rank_and_Tempo_Free_Stats__2[[Team]:[WAB]], 7, FALSE),7)</f>
        <v xml:space="preserve">.3995_x000D_
</v>
      </c>
      <c r="G213" s="59" t="str">
        <f>IF(LEFT(VLOOKUP($B213, _2024_Customizable_T_Rank_and_Tempo_Free_Stats__2[[Team]:[WAB]], 23, FALSE), 4)&lt;0,LEFT(VLOOKUP($B213, _2024_Customizable_T_Rank_and_Tempo_Free_Stats__2[[Team]:[WAB]], 23, FALSE), 3), LEFT(VLOOKUP($B213, _2024_Customizable_T_Rank_and_Tempo_Free_Stats__2[[Team]:[WAB]], 23, FALSE),4) )</f>
        <v>-6.6</v>
      </c>
    </row>
    <row r="214" spans="1:7" x14ac:dyDescent="0.45">
      <c r="A214" t="str">
        <f>_2024_Customizable_T_Rank_and_Tempo_Free_Stats__2[[#This Row],[Rk]]</f>
        <v>213</v>
      </c>
      <c r="B214" t="str">
        <f>TRIM(_2024_Customizable_T_Rank_and_Tempo_Free_Stats__2[[#This Row],[Team]])</f>
        <v>Columbia</v>
      </c>
      <c r="D214" t="str">
        <f>TRIM(LEFT(VLOOKUP($B214, _2024_Customizable_T_Rank_and_Tempo_Free_Stats__2[[Team]:[WAB]], 5, FALSE), 5))</f>
        <v>106.1</v>
      </c>
      <c r="E214" t="str">
        <f>LEFT(VLOOKUP($B214, _2024_Customizable_T_Rank_and_Tempo_Free_Stats__2[[Team]:[WAB]], 6, FALSE),5)</f>
        <v>110.3</v>
      </c>
      <c r="F214" t="str">
        <f>LEFT(VLOOKUP($B214, _2024_Customizable_T_Rank_and_Tempo_Free_Stats__2[[Team]:[WAB]], 7, FALSE),7)</f>
        <v xml:space="preserve">.3925_x000D_
</v>
      </c>
      <c r="G214" s="59" t="str">
        <f>IF(LEFT(VLOOKUP($B214, _2024_Customizable_T_Rank_and_Tempo_Free_Stats__2[[Team]:[WAB]], 23, FALSE), 4)&lt;0,LEFT(VLOOKUP($B214, _2024_Customizable_T_Rank_and_Tempo_Free_Stats__2[[Team]:[WAB]], 23, FALSE), 3), LEFT(VLOOKUP($B214, _2024_Customizable_T_Rank_and_Tempo_Free_Stats__2[[Team]:[WAB]], 23, FALSE),4) )</f>
        <v>-5.1</v>
      </c>
    </row>
    <row r="215" spans="1:7" x14ac:dyDescent="0.45">
      <c r="A215" t="str">
        <f>_2024_Customizable_T_Rank_and_Tempo_Free_Stats__2[[#This Row],[Rk]]</f>
        <v>214</v>
      </c>
      <c r="B215" t="str">
        <f>TRIM(_2024_Customizable_T_Rank_and_Tempo_Free_Stats__2[[#This Row],[Team]])</f>
        <v>East Tennessee St.</v>
      </c>
      <c r="D215" t="str">
        <f>TRIM(LEFT(VLOOKUP($B215, _2024_Customizable_T_Rank_and_Tempo_Free_Stats__2[[Team]:[WAB]], 5, FALSE), 5))</f>
        <v>102.5</v>
      </c>
      <c r="E215" t="str">
        <f>LEFT(VLOOKUP($B215, _2024_Customizable_T_Rank_and_Tempo_Free_Stats__2[[Team]:[WAB]], 6, FALSE),5)</f>
        <v>106.5</v>
      </c>
      <c r="F215" t="str">
        <f>LEFT(VLOOKUP($B215, _2024_Customizable_T_Rank_and_Tempo_Free_Stats__2[[Team]:[WAB]], 7, FALSE),7)</f>
        <v xml:space="preserve">.3910_x000D_
</v>
      </c>
      <c r="G215" s="59" t="str">
        <f>IF(LEFT(VLOOKUP($B215, _2024_Customizable_T_Rank_and_Tempo_Free_Stats__2[[Team]:[WAB]], 23, FALSE), 4)&lt;0,LEFT(VLOOKUP($B215, _2024_Customizable_T_Rank_and_Tempo_Free_Stats__2[[Team]:[WAB]], 23, FALSE), 3), LEFT(VLOOKUP($B215, _2024_Customizable_T_Rank_and_Tempo_Free_Stats__2[[Team]:[WAB]], 23, FALSE),4) )</f>
        <v>-6.6</v>
      </c>
    </row>
    <row r="216" spans="1:7" x14ac:dyDescent="0.45">
      <c r="A216" t="str">
        <f>_2024_Customizable_T_Rank_and_Tempo_Free_Stats__2[[#This Row],[Rk]]</f>
        <v>215</v>
      </c>
      <c r="B216" t="str">
        <f>TRIM(_2024_Customizable_T_Rank_and_Tempo_Free_Stats__2[[#This Row],[Team]])</f>
        <v>Stetson</v>
      </c>
      <c r="D216" t="str">
        <f>TRIM(LEFT(VLOOKUP($B216, _2024_Customizable_T_Rank_and_Tempo_Free_Stats__2[[Team]:[WAB]], 5, FALSE), 5))</f>
        <v>109.2</v>
      </c>
      <c r="E216" t="str">
        <f>LEFT(VLOOKUP($B216, _2024_Customizable_T_Rank_and_Tempo_Free_Stats__2[[Team]:[WAB]], 6, FALSE),5)</f>
        <v>113.6</v>
      </c>
      <c r="F216" t="str">
        <f>LEFT(VLOOKUP($B216, _2024_Customizable_T_Rank_and_Tempo_Free_Stats__2[[Team]:[WAB]], 7, FALSE),7)</f>
        <v xml:space="preserve">.3899_x000D_
</v>
      </c>
      <c r="G216" s="59" t="str">
        <f>IF(LEFT(VLOOKUP($B216, _2024_Customizable_T_Rank_and_Tempo_Free_Stats__2[[Team]:[WAB]], 23, FALSE), 4)&lt;0,LEFT(VLOOKUP($B216, _2024_Customizable_T_Rank_and_Tempo_Free_Stats__2[[Team]:[WAB]], 23, FALSE), 3), LEFT(VLOOKUP($B216, _2024_Customizable_T_Rank_and_Tempo_Free_Stats__2[[Team]:[WAB]], 23, FALSE),4) )</f>
        <v>-5.3</v>
      </c>
    </row>
    <row r="217" spans="1:7" x14ac:dyDescent="0.45">
      <c r="A217" t="str">
        <f>_2024_Customizable_T_Rank_and_Tempo_Free_Stats__2[[#This Row],[Rk]]</f>
        <v>216</v>
      </c>
      <c r="B217" t="str">
        <f>TRIM(_2024_Customizable_T_Rank_and_Tempo_Free_Stats__2[[#This Row],[Team]])</f>
        <v>Cal St. Fullerton</v>
      </c>
      <c r="D217" t="str">
        <f>TRIM(LEFT(VLOOKUP($B217, _2024_Customizable_T_Rank_and_Tempo_Free_Stats__2[[Team]:[WAB]], 5, FALSE), 5))</f>
        <v>99.1_x000D_</v>
      </c>
      <c r="E217" t="str">
        <f>LEFT(VLOOKUP($B217, _2024_Customizable_T_Rank_and_Tempo_Free_Stats__2[[Team]:[WAB]], 6, FALSE),5)</f>
        <v>103.2</v>
      </c>
      <c r="F217" t="str">
        <f>LEFT(VLOOKUP($B217, _2024_Customizable_T_Rank_and_Tempo_Free_Stats__2[[Team]:[WAB]], 7, FALSE),7)</f>
        <v xml:space="preserve">.3873_x000D_
</v>
      </c>
      <c r="G217" s="59" t="str">
        <f>IF(LEFT(VLOOKUP($B217, _2024_Customizable_T_Rank_and_Tempo_Free_Stats__2[[Team]:[WAB]], 23, FALSE), 4)&lt;0,LEFT(VLOOKUP($B217, _2024_Customizable_T_Rank_and_Tempo_Free_Stats__2[[Team]:[WAB]], 23, FALSE), 3), LEFT(VLOOKUP($B217, _2024_Customizable_T_Rank_and_Tempo_Free_Stats__2[[Team]:[WAB]], 23, FALSE),4) )</f>
        <v>-6.1</v>
      </c>
    </row>
    <row r="218" spans="1:7" x14ac:dyDescent="0.45">
      <c r="A218" t="str">
        <f>_2024_Customizable_T_Rank_and_Tempo_Free_Stats__2[[#This Row],[Rk]]</f>
        <v>217</v>
      </c>
      <c r="B218" t="str">
        <f>TRIM(_2024_Customizable_T_Rank_and_Tempo_Free_Stats__2[[#This Row],[Team]])</f>
        <v>Northeastern</v>
      </c>
      <c r="D218" t="str">
        <f>TRIM(LEFT(VLOOKUP($B218, _2024_Customizable_T_Rank_and_Tempo_Free_Stats__2[[Team]:[WAB]], 5, FALSE), 5))</f>
        <v>107.4</v>
      </c>
      <c r="E218" t="str">
        <f>LEFT(VLOOKUP($B218, _2024_Customizable_T_Rank_and_Tempo_Free_Stats__2[[Team]:[WAB]], 6, FALSE),5)</f>
        <v>111.8</v>
      </c>
      <c r="F218" t="str">
        <f>LEFT(VLOOKUP($B218, _2024_Customizable_T_Rank_and_Tempo_Free_Stats__2[[Team]:[WAB]], 7, FALSE),7)</f>
        <v xml:space="preserve">.3862_x000D_
</v>
      </c>
      <c r="G218" s="59" t="str">
        <f>IF(LEFT(VLOOKUP($B218, _2024_Customizable_T_Rank_and_Tempo_Free_Stats__2[[Team]:[WAB]], 23, FALSE), 4)&lt;0,LEFT(VLOOKUP($B218, _2024_Customizable_T_Rank_and_Tempo_Free_Stats__2[[Team]:[WAB]], 23, FALSE), 3), LEFT(VLOOKUP($B218, _2024_Customizable_T_Rank_and_Tempo_Free_Stats__2[[Team]:[WAB]], 23, FALSE),4) )</f>
        <v>-9.5</v>
      </c>
    </row>
    <row r="219" spans="1:7" x14ac:dyDescent="0.45">
      <c r="A219" t="str">
        <f>_2024_Customizable_T_Rank_and_Tempo_Free_Stats__2[[#This Row],[Rk]]</f>
        <v>218</v>
      </c>
      <c r="B219" t="str">
        <f>TRIM(_2024_Customizable_T_Rank_and_Tempo_Free_Stats__2[[#This Row],[Team]])</f>
        <v>Nebraska Omaha</v>
      </c>
      <c r="D219" t="str">
        <f>TRIM(LEFT(VLOOKUP($B219, _2024_Customizable_T_Rank_and_Tempo_Free_Stats__2[[Team]:[WAB]], 5, FALSE), 5))</f>
        <v>104.9</v>
      </c>
      <c r="E219" t="str">
        <f>LEFT(VLOOKUP($B219, _2024_Customizable_T_Rank_and_Tempo_Free_Stats__2[[Team]:[WAB]], 6, FALSE),5)</f>
        <v>109.3</v>
      </c>
      <c r="F219" t="str">
        <f>LEFT(VLOOKUP($B219, _2024_Customizable_T_Rank_and_Tempo_Free_Stats__2[[Team]:[WAB]], 7, FALSE),7)</f>
        <v xml:space="preserve">.3856_x000D_
</v>
      </c>
      <c r="G219" s="59" t="str">
        <f>IF(LEFT(VLOOKUP($B219, _2024_Customizable_T_Rank_and_Tempo_Free_Stats__2[[Team]:[WAB]], 23, FALSE), 4)&lt;0,LEFT(VLOOKUP($B219, _2024_Customizable_T_Rank_and_Tempo_Free_Stats__2[[Team]:[WAB]], 23, FALSE), 3), LEFT(VLOOKUP($B219, _2024_Customizable_T_Rank_and_Tempo_Free_Stats__2[[Team]:[WAB]], 23, FALSE),4) )</f>
        <v>-8.2</v>
      </c>
    </row>
    <row r="220" spans="1:7" x14ac:dyDescent="0.45">
      <c r="A220" t="str">
        <f>_2024_Customizable_T_Rank_and_Tempo_Free_Stats__2[[#This Row],[Rk]]</f>
        <v>219</v>
      </c>
      <c r="B220" t="str">
        <f>TRIM(_2024_Customizable_T_Rank_and_Tempo_Free_Stats__2[[#This Row],[Team]])</f>
        <v>Fort Wayne</v>
      </c>
      <c r="D220" t="str">
        <f>TRIM(LEFT(VLOOKUP($B220, _2024_Customizable_T_Rank_and_Tempo_Free_Stats__2[[Team]:[WAB]], 5, FALSE), 5))</f>
        <v>101.3</v>
      </c>
      <c r="E220" t="str">
        <f>LEFT(VLOOKUP($B220, _2024_Customizable_T_Rank_and_Tempo_Free_Stats__2[[Team]:[WAB]], 6, FALSE),5)</f>
        <v>105.5</v>
      </c>
      <c r="F220" t="str">
        <f>LEFT(VLOOKUP($B220, _2024_Customizable_T_Rank_and_Tempo_Free_Stats__2[[Team]:[WAB]], 7, FALSE),7)</f>
        <v xml:space="preserve">.3841_x000D_
</v>
      </c>
      <c r="G220" s="59" t="str">
        <f>IF(LEFT(VLOOKUP($B220, _2024_Customizable_T_Rank_and_Tempo_Free_Stats__2[[Team]:[WAB]], 23, FALSE), 4)&lt;0,LEFT(VLOOKUP($B220, _2024_Customizable_T_Rank_and_Tempo_Free_Stats__2[[Team]:[WAB]], 23, FALSE), 3), LEFT(VLOOKUP($B220, _2024_Customizable_T_Rank_and_Tempo_Free_Stats__2[[Team]:[WAB]], 23, FALSE),4) )</f>
        <v>-5.1</v>
      </c>
    </row>
    <row r="221" spans="1:7" x14ac:dyDescent="0.45">
      <c r="A221" t="str">
        <f>_2024_Customizable_T_Rank_and_Tempo_Free_Stats__2[[#This Row],[Rk]]</f>
        <v>220</v>
      </c>
      <c r="B221" t="str">
        <f>TRIM(_2024_Customizable_T_Rank_and_Tempo_Free_Stats__2[[#This Row],[Team]])</f>
        <v>Green Bay</v>
      </c>
      <c r="D221" t="str">
        <f>TRIM(LEFT(VLOOKUP($B221, _2024_Customizable_T_Rank_and_Tempo_Free_Stats__2[[Team]:[WAB]], 5, FALSE), 5))</f>
        <v>103.5</v>
      </c>
      <c r="E221" t="str">
        <f>LEFT(VLOOKUP($B221, _2024_Customizable_T_Rank_and_Tempo_Free_Stats__2[[Team]:[WAB]], 6, FALSE),5)</f>
        <v>107.9</v>
      </c>
      <c r="F221" t="str">
        <f>LEFT(VLOOKUP($B221, _2024_Customizable_T_Rank_and_Tempo_Free_Stats__2[[Team]:[WAB]], 7, FALSE),7)</f>
        <v xml:space="preserve">.3837_x000D_
</v>
      </c>
      <c r="G221" s="59" t="str">
        <f>IF(LEFT(VLOOKUP($B221, _2024_Customizable_T_Rank_and_Tempo_Free_Stats__2[[Team]:[WAB]], 23, FALSE), 4)&lt;0,LEFT(VLOOKUP($B221, _2024_Customizable_T_Rank_and_Tempo_Free_Stats__2[[Team]:[WAB]], 23, FALSE), 3), LEFT(VLOOKUP($B221, _2024_Customizable_T_Rank_and_Tempo_Free_Stats__2[[Team]:[WAB]], 23, FALSE),4) )</f>
        <v xml:space="preserve">-5_x000D_
</v>
      </c>
    </row>
    <row r="222" spans="1:7" x14ac:dyDescent="0.45">
      <c r="A222" t="str">
        <f>_2024_Customizable_T_Rank_and_Tempo_Free_Stats__2[[#This Row],[Rk]]</f>
        <v>221</v>
      </c>
      <c r="B222" t="str">
        <f>TRIM(_2024_Customizable_T_Rank_and_Tempo_Free_Stats__2[[#This Row],[Team]])</f>
        <v>Wofford</v>
      </c>
      <c r="D222" t="str">
        <f>TRIM(LEFT(VLOOKUP($B222, _2024_Customizable_T_Rank_and_Tempo_Free_Stats__2[[Team]:[WAB]], 5, FALSE), 5))</f>
        <v>109.0</v>
      </c>
      <c r="E222" t="str">
        <f>LEFT(VLOOKUP($B222, _2024_Customizable_T_Rank_and_Tempo_Free_Stats__2[[Team]:[WAB]], 6, FALSE),5)</f>
        <v>113.6</v>
      </c>
      <c r="F222" t="str">
        <f>LEFT(VLOOKUP($B222, _2024_Customizable_T_Rank_and_Tempo_Free_Stats__2[[Team]:[WAB]], 7, FALSE),7)</f>
        <v xml:space="preserve">.3831_x000D_
</v>
      </c>
      <c r="G222" s="59" t="str">
        <f>IF(LEFT(VLOOKUP($B222, _2024_Customizable_T_Rank_and_Tempo_Free_Stats__2[[Team]:[WAB]], 23, FALSE), 4)&lt;0,LEFT(VLOOKUP($B222, _2024_Customizable_T_Rank_and_Tempo_Free_Stats__2[[Team]:[WAB]], 23, FALSE), 3), LEFT(VLOOKUP($B222, _2024_Customizable_T_Rank_and_Tempo_Free_Stats__2[[Team]:[WAB]], 23, FALSE),4) )</f>
        <v>-5.4</v>
      </c>
    </row>
    <row r="223" spans="1:7" x14ac:dyDescent="0.45">
      <c r="A223" t="str">
        <f>_2024_Customizable_T_Rank_and_Tempo_Free_Stats__2[[#This Row],[Rk]]</f>
        <v>222</v>
      </c>
      <c r="B223" t="str">
        <f>TRIM(_2024_Customizable_T_Rank_and_Tempo_Free_Stats__2[[#This Row],[Team]])</f>
        <v>Utah Valley</v>
      </c>
      <c r="D223" t="str">
        <f>TRIM(LEFT(VLOOKUP($B223, _2024_Customizable_T_Rank_and_Tempo_Free_Stats__2[[Team]:[WAB]], 5, FALSE), 5))</f>
        <v>98.5_x000D_</v>
      </c>
      <c r="E223" t="str">
        <f>LEFT(VLOOKUP($B223, _2024_Customizable_T_Rank_and_Tempo_Free_Stats__2[[Team]:[WAB]], 6, FALSE),5)</f>
        <v>102.7</v>
      </c>
      <c r="F223" t="str">
        <f>LEFT(VLOOKUP($B223, _2024_Customizable_T_Rank_and_Tempo_Free_Stats__2[[Team]:[WAB]], 7, FALSE),7)</f>
        <v xml:space="preserve">.3827_x000D_
</v>
      </c>
      <c r="G223" s="59" t="str">
        <f>IF(LEFT(VLOOKUP($B223, _2024_Customizable_T_Rank_and_Tempo_Free_Stats__2[[Team]:[WAB]], 23, FALSE), 4)&lt;0,LEFT(VLOOKUP($B223, _2024_Customizable_T_Rank_and_Tempo_Free_Stats__2[[Team]:[WAB]], 23, FALSE), 3), LEFT(VLOOKUP($B223, _2024_Customizable_T_Rank_and_Tempo_Free_Stats__2[[Team]:[WAB]], 23, FALSE),4) )</f>
        <v xml:space="preserve">-7_x000D_
</v>
      </c>
    </row>
    <row r="224" spans="1:7" x14ac:dyDescent="0.45">
      <c r="A224" t="str">
        <f>_2024_Customizable_T_Rank_and_Tempo_Free_Stats__2[[#This Row],[Rk]]</f>
        <v>223</v>
      </c>
      <c r="B224" t="str">
        <f>TRIM(_2024_Customizable_T_Rank_and_Tempo_Free_Stats__2[[#This Row],[Team]])</f>
        <v>Marshall</v>
      </c>
      <c r="D224" t="str">
        <f>TRIM(LEFT(VLOOKUP($B224, _2024_Customizable_T_Rank_and_Tempo_Free_Stats__2[[Team]:[WAB]], 5, FALSE), 5))</f>
        <v>101.1</v>
      </c>
      <c r="E224" t="str">
        <f>LEFT(VLOOKUP($B224, _2024_Customizable_T_Rank_and_Tempo_Free_Stats__2[[Team]:[WAB]], 6, FALSE),5)</f>
        <v>105.4</v>
      </c>
      <c r="F224" t="str">
        <f>LEFT(VLOOKUP($B224, _2024_Customizable_T_Rank_and_Tempo_Free_Stats__2[[Team]:[WAB]], 7, FALSE),7)</f>
        <v xml:space="preserve">.3812_x000D_
</v>
      </c>
      <c r="G224" s="59" t="str">
        <f>IF(LEFT(VLOOKUP($B224, _2024_Customizable_T_Rank_and_Tempo_Free_Stats__2[[Team]:[WAB]], 23, FALSE), 4)&lt;0,LEFT(VLOOKUP($B224, _2024_Customizable_T_Rank_and_Tempo_Free_Stats__2[[Team]:[WAB]], 23, FALSE), 3), LEFT(VLOOKUP($B224, _2024_Customizable_T_Rank_and_Tempo_Free_Stats__2[[Team]:[WAB]], 23, FALSE),4) )</f>
        <v>-7.9</v>
      </c>
    </row>
    <row r="225" spans="1:7" x14ac:dyDescent="0.45">
      <c r="A225" t="str">
        <f>_2024_Customizable_T_Rank_and_Tempo_Free_Stats__2[[#This Row],[Rk]]</f>
        <v>224</v>
      </c>
      <c r="B225" t="str">
        <f>TRIM(_2024_Customizable_T_Rank_and_Tempo_Free_Stats__2[[#This Row],[Team]])</f>
        <v>Abilene Christian</v>
      </c>
      <c r="D225" t="str">
        <f>TRIM(LEFT(VLOOKUP($B225, _2024_Customizable_T_Rank_and_Tempo_Free_Stats__2[[Team]:[WAB]], 5, FALSE), 5))</f>
        <v>101.7</v>
      </c>
      <c r="E225" t="str">
        <f>LEFT(VLOOKUP($B225, _2024_Customizable_T_Rank_and_Tempo_Free_Stats__2[[Team]:[WAB]], 6, FALSE),5)</f>
        <v>106.1</v>
      </c>
      <c r="F225" t="str">
        <f>LEFT(VLOOKUP($B225, _2024_Customizable_T_Rank_and_Tempo_Free_Stats__2[[Team]:[WAB]], 7, FALSE),7)</f>
        <v xml:space="preserve">.3796_x000D_
</v>
      </c>
      <c r="G225" s="59" t="str">
        <f>IF(LEFT(VLOOKUP($B225, _2024_Customizable_T_Rank_and_Tempo_Free_Stats__2[[Team]:[WAB]], 23, FALSE), 4)&lt;0,LEFT(VLOOKUP($B225, _2024_Customizable_T_Rank_and_Tempo_Free_Stats__2[[Team]:[WAB]], 23, FALSE), 3), LEFT(VLOOKUP($B225, _2024_Customizable_T_Rank_and_Tempo_Free_Stats__2[[Team]:[WAB]], 23, FALSE),4) )</f>
        <v>-9.1</v>
      </c>
    </row>
    <row r="226" spans="1:7" x14ac:dyDescent="0.45">
      <c r="A226" t="str">
        <f>_2024_Customizable_T_Rank_and_Tempo_Free_Stats__2[[#This Row],[Rk]]</f>
        <v>225</v>
      </c>
      <c r="B226" t="str">
        <f>TRIM(_2024_Customizable_T_Rank_and_Tempo_Free_Stats__2[[#This Row],[Team]])</f>
        <v>Louisville</v>
      </c>
      <c r="D226" t="str">
        <f>TRIM(LEFT(VLOOKUP($B226, _2024_Customizable_T_Rank_and_Tempo_Free_Stats__2[[Team]:[WAB]], 5, FALSE), 5))</f>
        <v>104.0</v>
      </c>
      <c r="E226" t="str">
        <f>LEFT(VLOOKUP($B226, _2024_Customizable_T_Rank_and_Tempo_Free_Stats__2[[Team]:[WAB]], 6, FALSE),5)</f>
        <v>108.6</v>
      </c>
      <c r="F226" t="str">
        <f>LEFT(VLOOKUP($B226, _2024_Customizable_T_Rank_and_Tempo_Free_Stats__2[[Team]:[WAB]], 7, FALSE),7)</f>
        <v xml:space="preserve">.3786_x000D_
</v>
      </c>
      <c r="G226" s="59" t="str">
        <f>IF(LEFT(VLOOKUP($B226, _2024_Customizable_T_Rank_and_Tempo_Free_Stats__2[[Team]:[WAB]], 23, FALSE), 4)&lt;0,LEFT(VLOOKUP($B226, _2024_Customizable_T_Rank_and_Tempo_Free_Stats__2[[Team]:[WAB]], 23, FALSE), 3), LEFT(VLOOKUP($B226, _2024_Customizable_T_Rank_and_Tempo_Free_Stats__2[[Team]:[WAB]], 23, FALSE),4) )</f>
        <v>-7.8</v>
      </c>
    </row>
    <row r="227" spans="1:7" x14ac:dyDescent="0.45">
      <c r="A227" t="str">
        <f>_2024_Customizable_T_Rank_and_Tempo_Free_Stats__2[[#This Row],[Rk]]</f>
        <v>226</v>
      </c>
      <c r="B227" t="str">
        <f>TRIM(_2024_Customizable_T_Rank_and_Tempo_Free_Stats__2[[#This Row],[Team]])</f>
        <v>Miami OH</v>
      </c>
      <c r="D227" t="str">
        <f>TRIM(LEFT(VLOOKUP($B227, _2024_Customizable_T_Rank_and_Tempo_Free_Stats__2[[Team]:[WAB]], 5, FALSE), 5))</f>
        <v>103.6</v>
      </c>
      <c r="E227" t="str">
        <f>LEFT(VLOOKUP($B227, _2024_Customizable_T_Rank_and_Tempo_Free_Stats__2[[Team]:[WAB]], 6, FALSE),5)</f>
        <v>108.4</v>
      </c>
      <c r="F227" t="str">
        <f>LEFT(VLOOKUP($B227, _2024_Customizable_T_Rank_and_Tempo_Free_Stats__2[[Team]:[WAB]], 7, FALSE),7)</f>
        <v xml:space="preserve">.3728_x000D_
</v>
      </c>
      <c r="G227" s="59" t="str">
        <f>IF(LEFT(VLOOKUP($B227, _2024_Customizable_T_Rank_and_Tempo_Free_Stats__2[[Team]:[WAB]], 23, FALSE), 4)&lt;0,LEFT(VLOOKUP($B227, _2024_Customizable_T_Rank_and_Tempo_Free_Stats__2[[Team]:[WAB]], 23, FALSE), 3), LEFT(VLOOKUP($B227, _2024_Customizable_T_Rank_and_Tempo_Free_Stats__2[[Team]:[WAB]], 23, FALSE),4) )</f>
        <v>-6.4</v>
      </c>
    </row>
    <row r="228" spans="1:7" x14ac:dyDescent="0.45">
      <c r="A228" t="str">
        <f>_2024_Customizable_T_Rank_and_Tempo_Free_Stats__2[[#This Row],[Rk]]</f>
        <v>227</v>
      </c>
      <c r="B228" t="str">
        <f>TRIM(_2024_Customizable_T_Rank_and_Tempo_Free_Stats__2[[#This Row],[Team]])</f>
        <v>Mercer</v>
      </c>
      <c r="D228" t="str">
        <f>TRIM(LEFT(VLOOKUP($B228, _2024_Customizable_T_Rank_and_Tempo_Free_Stats__2[[Team]:[WAB]], 5, FALSE), 5))</f>
        <v>99.9_x000D_</v>
      </c>
      <c r="E228" t="str">
        <f>LEFT(VLOOKUP($B228, _2024_Customizable_T_Rank_and_Tempo_Free_Stats__2[[Team]:[WAB]], 6, FALSE),5)</f>
        <v>104.6</v>
      </c>
      <c r="F228" t="str">
        <f>LEFT(VLOOKUP($B228, _2024_Customizable_T_Rank_and_Tempo_Free_Stats__2[[Team]:[WAB]], 7, FALSE),7)</f>
        <v xml:space="preserve">.3721_x000D_
</v>
      </c>
      <c r="G228" s="59" t="str">
        <f>IF(LEFT(VLOOKUP($B228, _2024_Customizable_T_Rank_and_Tempo_Free_Stats__2[[Team]:[WAB]], 23, FALSE), 4)&lt;0,LEFT(VLOOKUP($B228, _2024_Customizable_T_Rank_and_Tempo_Free_Stats__2[[Team]:[WAB]], 23, FALSE), 3), LEFT(VLOOKUP($B228, _2024_Customizable_T_Rank_and_Tempo_Free_Stats__2[[Team]:[WAB]], 23, FALSE),4) )</f>
        <v xml:space="preserve">-9_x000D_
</v>
      </c>
    </row>
    <row r="229" spans="1:7" x14ac:dyDescent="0.45">
      <c r="A229" t="str">
        <f>_2024_Customizable_T_Rank_and_Tempo_Free_Stats__2[[#This Row],[Rk]]</f>
        <v>228</v>
      </c>
      <c r="B229" t="str">
        <f>TRIM(_2024_Customizable_T_Rank_and_Tempo_Free_Stats__2[[#This Row],[Team]])</f>
        <v>Illinois St.</v>
      </c>
      <c r="D229" t="str">
        <f>TRIM(LEFT(VLOOKUP($B229, _2024_Customizable_T_Rank_and_Tempo_Free_Stats__2[[Team]:[WAB]], 5, FALSE), 5))</f>
        <v>99.1_x000D_</v>
      </c>
      <c r="E229" t="str">
        <f>LEFT(VLOOKUP($B229, _2024_Customizable_T_Rank_and_Tempo_Free_Stats__2[[Team]:[WAB]], 6, FALSE),5)</f>
        <v>103.8</v>
      </c>
      <c r="F229" t="str">
        <f>LEFT(VLOOKUP($B229, _2024_Customizable_T_Rank_and_Tempo_Free_Stats__2[[Team]:[WAB]], 7, FALSE),7)</f>
        <v xml:space="preserve">.3709_x000D_
</v>
      </c>
      <c r="G229" s="59" t="str">
        <f>IF(LEFT(VLOOKUP($B229, _2024_Customizable_T_Rank_and_Tempo_Free_Stats__2[[Team]:[WAB]], 23, FALSE), 4)&lt;0,LEFT(VLOOKUP($B229, _2024_Customizable_T_Rank_and_Tempo_Free_Stats__2[[Team]:[WAB]], 23, FALSE), 3), LEFT(VLOOKUP($B229, _2024_Customizable_T_Rank_and_Tempo_Free_Stats__2[[Team]:[WAB]], 23, FALSE),4) )</f>
        <v>-6.5</v>
      </c>
    </row>
    <row r="230" spans="1:7" x14ac:dyDescent="0.45">
      <c r="A230" t="str">
        <f>_2024_Customizable_T_Rank_and_Tempo_Free_Stats__2[[#This Row],[Rk]]</f>
        <v>229</v>
      </c>
      <c r="B230" t="str">
        <f>TRIM(_2024_Customizable_T_Rank_and_Tempo_Free_Stats__2[[#This Row],[Team]])</f>
        <v>Evansville</v>
      </c>
      <c r="D230" t="str">
        <f>TRIM(LEFT(VLOOKUP($B230, _2024_Customizable_T_Rank_and_Tempo_Free_Stats__2[[Team]:[WAB]], 5, FALSE), 5))</f>
        <v>100.1</v>
      </c>
      <c r="E230" t="str">
        <f>LEFT(VLOOKUP($B230, _2024_Customizable_T_Rank_and_Tempo_Free_Stats__2[[Team]:[WAB]], 6, FALSE),5)</f>
        <v>104.8</v>
      </c>
      <c r="F230" t="str">
        <f>LEFT(VLOOKUP($B230, _2024_Customizable_T_Rank_and_Tempo_Free_Stats__2[[Team]:[WAB]], 7, FALSE),7)</f>
        <v xml:space="preserve">.3691_x000D_
</v>
      </c>
      <c r="G230" s="59" t="str">
        <f>IF(LEFT(VLOOKUP($B230, _2024_Customizable_T_Rank_and_Tempo_Free_Stats__2[[Team]:[WAB]], 23, FALSE), 4)&lt;0,LEFT(VLOOKUP($B230, _2024_Customizable_T_Rank_and_Tempo_Free_Stats__2[[Team]:[WAB]], 23, FALSE), 3), LEFT(VLOOKUP($B230, _2024_Customizable_T_Rank_and_Tempo_Free_Stats__2[[Team]:[WAB]], 23, FALSE),4) )</f>
        <v>-3.6</v>
      </c>
    </row>
    <row r="231" spans="1:7" x14ac:dyDescent="0.45">
      <c r="A231" t="str">
        <f>_2024_Customizable_T_Rank_and_Tempo_Free_Stats__2[[#This Row],[Rk]]</f>
        <v>230</v>
      </c>
      <c r="B231" t="str">
        <f>TRIM(_2024_Customizable_T_Rank_and_Tempo_Free_Stats__2[[#This Row],[Team]])</f>
        <v>Temple</v>
      </c>
      <c r="D231" t="str">
        <f>TRIM(LEFT(VLOOKUP($B231, _2024_Customizable_T_Rank_and_Tempo_Free_Stats__2[[Team]:[WAB]], 5, FALSE), 5))</f>
        <v>100.2</v>
      </c>
      <c r="E231" t="str">
        <f>LEFT(VLOOKUP($B231, _2024_Customizable_T_Rank_and_Tempo_Free_Stats__2[[Team]:[WAB]], 6, FALSE),5)</f>
        <v>105.2</v>
      </c>
      <c r="F231" t="str">
        <f>LEFT(VLOOKUP($B231, _2024_Customizable_T_Rank_and_Tempo_Free_Stats__2[[Team]:[WAB]], 7, FALSE),7)</f>
        <v xml:space="preserve">.3657_x000D_
</v>
      </c>
      <c r="G231" s="59" t="str">
        <f>IF(LEFT(VLOOKUP($B231, _2024_Customizable_T_Rank_and_Tempo_Free_Stats__2[[Team]:[WAB]], 23, FALSE), 4)&lt;0,LEFT(VLOOKUP($B231, _2024_Customizable_T_Rank_and_Tempo_Free_Stats__2[[Team]:[WAB]], 23, FALSE), 3), LEFT(VLOOKUP($B231, _2024_Customizable_T_Rank_and_Tempo_Free_Stats__2[[Team]:[WAB]], 23, FALSE),4) )</f>
        <v>-8.2</v>
      </c>
    </row>
    <row r="232" spans="1:7" x14ac:dyDescent="0.45">
      <c r="A232" t="str">
        <f>_2024_Customizable_T_Rank_and_Tempo_Free_Stats__2[[#This Row],[Rk]]</f>
        <v>231</v>
      </c>
      <c r="B232" t="str">
        <f>TRIM(_2024_Customizable_T_Rank_and_Tempo_Free_Stats__2[[#This Row],[Team]])</f>
        <v>Georgia St.</v>
      </c>
      <c r="D232" t="str">
        <f>TRIM(LEFT(VLOOKUP($B232, _2024_Customizable_T_Rank_and_Tempo_Free_Stats__2[[Team]:[WAB]], 5, FALSE), 5))</f>
        <v>104.4</v>
      </c>
      <c r="E232" t="str">
        <f>LEFT(VLOOKUP($B232, _2024_Customizable_T_Rank_and_Tempo_Free_Stats__2[[Team]:[WAB]], 6, FALSE),5)</f>
        <v>109.7</v>
      </c>
      <c r="F232" t="str">
        <f>LEFT(VLOOKUP($B232, _2024_Customizable_T_Rank_and_Tempo_Free_Stats__2[[Team]:[WAB]], 7, FALSE),7)</f>
        <v xml:space="preserve">.3609_x000D_
</v>
      </c>
      <c r="G232" s="59" t="str">
        <f>IF(LEFT(VLOOKUP($B232, _2024_Customizable_T_Rank_and_Tempo_Free_Stats__2[[Team]:[WAB]], 23, FALSE), 4)&lt;0,LEFT(VLOOKUP($B232, _2024_Customizable_T_Rank_and_Tempo_Free_Stats__2[[Team]:[WAB]], 23, FALSE), 3), LEFT(VLOOKUP($B232, _2024_Customizable_T_Rank_and_Tempo_Free_Stats__2[[Team]:[WAB]], 23, FALSE),4) )</f>
        <v>-8.2</v>
      </c>
    </row>
    <row r="233" spans="1:7" x14ac:dyDescent="0.45">
      <c r="A233" t="str">
        <f>_2024_Customizable_T_Rank_and_Tempo_Free_Stats__2[[#This Row],[Rk]]</f>
        <v>232</v>
      </c>
      <c r="B233" t="str">
        <f>TRIM(_2024_Customizable_T_Rank_and_Tempo_Free_Stats__2[[#This Row],[Team]])</f>
        <v>Denver</v>
      </c>
      <c r="D233" t="str">
        <f>TRIM(LEFT(VLOOKUP($B233, _2024_Customizable_T_Rank_and_Tempo_Free_Stats__2[[Team]:[WAB]], 5, FALSE), 5))</f>
        <v>110.5</v>
      </c>
      <c r="E233" t="str">
        <f>LEFT(VLOOKUP($B233, _2024_Customizable_T_Rank_and_Tempo_Free_Stats__2[[Team]:[WAB]], 6, FALSE),5)</f>
        <v>116.2</v>
      </c>
      <c r="F233" t="str">
        <f>LEFT(VLOOKUP($B233, _2024_Customizable_T_Rank_and_Tempo_Free_Stats__2[[Team]:[WAB]], 7, FALSE),7)</f>
        <v xml:space="preserve">.3586_x000D_
</v>
      </c>
      <c r="G233" s="59" t="str">
        <f>IF(LEFT(VLOOKUP($B233, _2024_Customizable_T_Rank_and_Tempo_Free_Stats__2[[Team]:[WAB]], 23, FALSE), 4)&lt;0,LEFT(VLOOKUP($B233, _2024_Customizable_T_Rank_and_Tempo_Free_Stats__2[[Team]:[WAB]], 23, FALSE), 3), LEFT(VLOOKUP($B233, _2024_Customizable_T_Rank_and_Tempo_Free_Stats__2[[Team]:[WAB]], 23, FALSE),4) )</f>
        <v>-6.3</v>
      </c>
    </row>
    <row r="234" spans="1:7" x14ac:dyDescent="0.45">
      <c r="A234" t="str">
        <f>_2024_Customizable_T_Rank_and_Tempo_Free_Stats__2[[#This Row],[Rk]]</f>
        <v>233</v>
      </c>
      <c r="B234" t="str">
        <f>TRIM(_2024_Customizable_T_Rank_and_Tempo_Free_Stats__2[[#This Row],[Team]])</f>
        <v>SIU Edwardsville</v>
      </c>
      <c r="D234" t="str">
        <f>TRIM(LEFT(VLOOKUP($B234, _2024_Customizable_T_Rank_and_Tempo_Free_Stats__2[[Team]:[WAB]], 5, FALSE), 5))</f>
        <v>100.6</v>
      </c>
      <c r="E234" t="str">
        <f>LEFT(VLOOKUP($B234, _2024_Customizable_T_Rank_and_Tempo_Free_Stats__2[[Team]:[WAB]], 6, FALSE),5)</f>
        <v>105.9</v>
      </c>
      <c r="F234" t="str">
        <f>LEFT(VLOOKUP($B234, _2024_Customizable_T_Rank_and_Tempo_Free_Stats__2[[Team]:[WAB]], 7, FALSE),7)</f>
        <v xml:space="preserve">.3566_x000D_
</v>
      </c>
      <c r="G234" s="59" t="str">
        <f>IF(LEFT(VLOOKUP($B234, _2024_Customizable_T_Rank_and_Tempo_Free_Stats__2[[Team]:[WAB]], 23, FALSE), 4)&lt;0,LEFT(VLOOKUP($B234, _2024_Customizable_T_Rank_and_Tempo_Free_Stats__2[[Team]:[WAB]], 23, FALSE), 3), LEFT(VLOOKUP($B234, _2024_Customizable_T_Rank_and_Tempo_Free_Stats__2[[Team]:[WAB]], 23, FALSE),4) )</f>
        <v>-5.8</v>
      </c>
    </row>
    <row r="235" spans="1:7" x14ac:dyDescent="0.45">
      <c r="A235" t="str">
        <f>_2024_Customizable_T_Rank_and_Tempo_Free_Stats__2[[#This Row],[Rk]]</f>
        <v>234</v>
      </c>
      <c r="B235" t="str">
        <f>TRIM(_2024_Customizable_T_Rank_and_Tempo_Free_Stats__2[[#This Row],[Team]])</f>
        <v>New Mexico St.</v>
      </c>
      <c r="D235" t="str">
        <f>TRIM(LEFT(VLOOKUP($B235, _2024_Customizable_T_Rank_and_Tempo_Free_Stats__2[[Team]:[WAB]], 5, FALSE), 5))</f>
        <v>98.9_x000D_</v>
      </c>
      <c r="E235" t="str">
        <f>LEFT(VLOOKUP($B235, _2024_Customizable_T_Rank_and_Tempo_Free_Stats__2[[Team]:[WAB]], 6, FALSE),5)</f>
        <v>104.1</v>
      </c>
      <c r="F235" t="str">
        <f>LEFT(VLOOKUP($B235, _2024_Customizable_T_Rank_and_Tempo_Free_Stats__2[[Team]:[WAB]], 7, FALSE),7)</f>
        <v xml:space="preserve">.3554_x000D_
</v>
      </c>
      <c r="G235" s="59" t="str">
        <f>IF(LEFT(VLOOKUP($B235, _2024_Customizable_T_Rank_and_Tempo_Free_Stats__2[[Team]:[WAB]], 23, FALSE), 4)&lt;0,LEFT(VLOOKUP($B235, _2024_Customizable_T_Rank_and_Tempo_Free_Stats__2[[Team]:[WAB]], 23, FALSE), 3), LEFT(VLOOKUP($B235, _2024_Customizable_T_Rank_and_Tempo_Free_Stats__2[[Team]:[WAB]], 23, FALSE),4) )</f>
        <v>-6.9</v>
      </c>
    </row>
    <row r="236" spans="1:7" x14ac:dyDescent="0.45">
      <c r="A236" t="str">
        <f>_2024_Customizable_T_Rank_and_Tempo_Free_Stats__2[[#This Row],[Rk]]</f>
        <v>235</v>
      </c>
      <c r="B236" t="str">
        <f>TRIM(_2024_Customizable_T_Rank_and_Tempo_Free_Stats__2[[#This Row],[Team]])</f>
        <v>Oral Roberts</v>
      </c>
      <c r="D236" t="str">
        <f>TRIM(LEFT(VLOOKUP($B236, _2024_Customizable_T_Rank_and_Tempo_Free_Stats__2[[Team]:[WAB]], 5, FALSE), 5))</f>
        <v>107.2</v>
      </c>
      <c r="E236" t="str">
        <f>LEFT(VLOOKUP($B236, _2024_Customizable_T_Rank_and_Tempo_Free_Stats__2[[Team]:[WAB]], 6, FALSE),5)</f>
        <v>112.9</v>
      </c>
      <c r="F236" t="str">
        <f>LEFT(VLOOKUP($B236, _2024_Customizable_T_Rank_and_Tempo_Free_Stats__2[[Team]:[WAB]], 7, FALSE),7)</f>
        <v xml:space="preserve">.3554_x000D_
</v>
      </c>
      <c r="G236" s="59" t="str">
        <f>IF(LEFT(VLOOKUP($B236, _2024_Customizable_T_Rank_and_Tempo_Free_Stats__2[[Team]:[WAB]], 23, FALSE), 4)&lt;0,LEFT(VLOOKUP($B236, _2024_Customizable_T_Rank_and_Tempo_Free_Stats__2[[Team]:[WAB]], 23, FALSE), 3), LEFT(VLOOKUP($B236, _2024_Customizable_T_Rank_and_Tempo_Free_Stats__2[[Team]:[WAB]], 23, FALSE),4) )</f>
        <v>-6.8</v>
      </c>
    </row>
    <row r="237" spans="1:7" x14ac:dyDescent="0.45">
      <c r="A237" t="str">
        <f>_2024_Customizable_T_Rank_and_Tempo_Free_Stats__2[[#This Row],[Rk]]</f>
        <v>236</v>
      </c>
      <c r="B237" t="str">
        <f>TRIM(_2024_Customizable_T_Rank_and_Tempo_Free_Stats__2[[#This Row],[Team]])</f>
        <v>UMKC</v>
      </c>
      <c r="D237" t="str">
        <f>TRIM(LEFT(VLOOKUP($B237, _2024_Customizable_T_Rank_and_Tempo_Free_Stats__2[[Team]:[WAB]], 5, FALSE), 5))</f>
        <v>101.4</v>
      </c>
      <c r="E237" t="str">
        <f>LEFT(VLOOKUP($B237, _2024_Customizable_T_Rank_and_Tempo_Free_Stats__2[[Team]:[WAB]], 6, FALSE),5)</f>
        <v>107.1</v>
      </c>
      <c r="F237" t="str">
        <f>LEFT(VLOOKUP($B237, _2024_Customizable_T_Rank_and_Tempo_Free_Stats__2[[Team]:[WAB]], 7, FALSE),7)</f>
        <v xml:space="preserve">.3487_x000D_
</v>
      </c>
      <c r="G237" s="59" t="str">
        <f>IF(LEFT(VLOOKUP($B237, _2024_Customizable_T_Rank_and_Tempo_Free_Stats__2[[Team]:[WAB]], 23, FALSE), 4)&lt;0,LEFT(VLOOKUP($B237, _2024_Customizable_T_Rank_and_Tempo_Free_Stats__2[[Team]:[WAB]], 23, FALSE), 3), LEFT(VLOOKUP($B237, _2024_Customizable_T_Rank_and_Tempo_Free_Stats__2[[Team]:[WAB]], 23, FALSE),4) )</f>
        <v>-8.8</v>
      </c>
    </row>
    <row r="238" spans="1:7" x14ac:dyDescent="0.45">
      <c r="A238" t="str">
        <f>_2024_Customizable_T_Rank_and_Tempo_Free_Stats__2[[#This Row],[Rk]]</f>
        <v>237</v>
      </c>
      <c r="B238" t="str">
        <f>TRIM(_2024_Customizable_T_Rank_and_Tempo_Free_Stats__2[[#This Row],[Team]])</f>
        <v>Southern Utah</v>
      </c>
      <c r="D238" t="str">
        <f>TRIM(LEFT(VLOOKUP($B238, _2024_Customizable_T_Rank_and_Tempo_Free_Stats__2[[Team]:[WAB]], 5, FALSE), 5))</f>
        <v>106.7</v>
      </c>
      <c r="E238" t="str">
        <f>LEFT(VLOOKUP($B238, _2024_Customizable_T_Rank_and_Tempo_Free_Stats__2[[Team]:[WAB]], 6, FALSE),5)</f>
        <v>112.7</v>
      </c>
      <c r="F238" t="str">
        <f>LEFT(VLOOKUP($B238, _2024_Customizable_T_Rank_and_Tempo_Free_Stats__2[[Team]:[WAB]], 7, FALSE),7)</f>
        <v xml:space="preserve">.3484_x000D_
</v>
      </c>
      <c r="G238" s="59" t="str">
        <f>IF(LEFT(VLOOKUP($B238, _2024_Customizable_T_Rank_and_Tempo_Free_Stats__2[[Team]:[WAB]], 23, FALSE), 4)&lt;0,LEFT(VLOOKUP($B238, _2024_Customizable_T_Rank_and_Tempo_Free_Stats__2[[Team]:[WAB]], 23, FALSE), 3), LEFT(VLOOKUP($B238, _2024_Customizable_T_Rank_and_Tempo_Free_Stats__2[[Team]:[WAB]], 23, FALSE),4) )</f>
        <v>-8.6</v>
      </c>
    </row>
    <row r="239" spans="1:7" x14ac:dyDescent="0.45">
      <c r="A239" t="str">
        <f>_2024_Customizable_T_Rank_and_Tempo_Free_Stats__2[[#This Row],[Rk]]</f>
        <v>238</v>
      </c>
      <c r="B239" t="str">
        <f>TRIM(_2024_Customizable_T_Rank_and_Tempo_Free_Stats__2[[#This Row],[Team]])</f>
        <v>Western Illinois</v>
      </c>
      <c r="D239" t="str">
        <f>TRIM(LEFT(VLOOKUP($B239, _2024_Customizable_T_Rank_and_Tempo_Free_Stats__2[[Team]:[WAB]], 5, FALSE), 5))</f>
        <v>100.2</v>
      </c>
      <c r="E239" t="str">
        <f>LEFT(VLOOKUP($B239, _2024_Customizable_T_Rank_and_Tempo_Free_Stats__2[[Team]:[WAB]], 6, FALSE),5)</f>
        <v>105.9</v>
      </c>
      <c r="F239" t="str">
        <f>LEFT(VLOOKUP($B239, _2024_Customizable_T_Rank_and_Tempo_Free_Stats__2[[Team]:[WAB]], 7, FALSE),7)</f>
        <v xml:space="preserve">.3468_x000D_
</v>
      </c>
      <c r="G239" s="59" t="str">
        <f>IF(LEFT(VLOOKUP($B239, _2024_Customizable_T_Rank_and_Tempo_Free_Stats__2[[Team]:[WAB]], 23, FALSE), 4)&lt;0,LEFT(VLOOKUP($B239, _2024_Customizable_T_Rank_and_Tempo_Free_Stats__2[[Team]:[WAB]], 23, FALSE), 3), LEFT(VLOOKUP($B239, _2024_Customizable_T_Rank_and_Tempo_Free_Stats__2[[Team]:[WAB]], 23, FALSE),4) )</f>
        <v>-4.1</v>
      </c>
    </row>
    <row r="240" spans="1:7" x14ac:dyDescent="0.45">
      <c r="A240" t="str">
        <f>_2024_Customizable_T_Rank_and_Tempo_Free_Stats__2[[#This Row],[Rk]]</f>
        <v>239</v>
      </c>
      <c r="B240" t="str">
        <f>TRIM(_2024_Customizable_T_Rank_and_Tempo_Free_Stats__2[[#This Row],[Team]])</f>
        <v>North Dakota St.</v>
      </c>
      <c r="D240" t="str">
        <f>TRIM(LEFT(VLOOKUP($B240, _2024_Customizable_T_Rank_and_Tempo_Free_Stats__2[[Team]:[WAB]], 5, FALSE), 5))</f>
        <v>106.3</v>
      </c>
      <c r="E240" t="str">
        <f>LEFT(VLOOKUP($B240, _2024_Customizable_T_Rank_and_Tempo_Free_Stats__2[[Team]:[WAB]], 6, FALSE),5)</f>
        <v>112.3</v>
      </c>
      <c r="F240" t="str">
        <f>LEFT(VLOOKUP($B240, _2024_Customizable_T_Rank_and_Tempo_Free_Stats__2[[Team]:[WAB]], 7, FALSE),7)</f>
        <v xml:space="preserve">.3460_x000D_
</v>
      </c>
      <c r="G240" s="59" t="str">
        <f>IF(LEFT(VLOOKUP($B240, _2024_Customizable_T_Rank_and_Tempo_Free_Stats__2[[Team]:[WAB]], 23, FALSE), 4)&lt;0,LEFT(VLOOKUP($B240, _2024_Customizable_T_Rank_and_Tempo_Free_Stats__2[[Team]:[WAB]], 23, FALSE), 3), LEFT(VLOOKUP($B240, _2024_Customizable_T_Rank_and_Tempo_Free_Stats__2[[Team]:[WAB]], 23, FALSE),4) )</f>
        <v>-7.6</v>
      </c>
    </row>
    <row r="241" spans="1:7" x14ac:dyDescent="0.45">
      <c r="A241" t="str">
        <f>_2024_Customizable_T_Rank_and_Tempo_Free_Stats__2[[#This Row],[Rk]]</f>
        <v>240</v>
      </c>
      <c r="B241" t="str">
        <f>TRIM(_2024_Customizable_T_Rank_and_Tempo_Free_Stats__2[[#This Row],[Team]])</f>
        <v>Lamar</v>
      </c>
      <c r="D241" t="str">
        <f>TRIM(LEFT(VLOOKUP($B241, _2024_Customizable_T_Rank_and_Tempo_Free_Stats__2[[Team]:[WAB]], 5, FALSE), 5))</f>
        <v>105.5</v>
      </c>
      <c r="E241" t="str">
        <f>LEFT(VLOOKUP($B241, _2024_Customizable_T_Rank_and_Tempo_Free_Stats__2[[Team]:[WAB]], 6, FALSE),5)</f>
        <v>111.5</v>
      </c>
      <c r="F241" t="str">
        <f>LEFT(VLOOKUP($B241, _2024_Customizable_T_Rank_and_Tempo_Free_Stats__2[[Team]:[WAB]], 7, FALSE),7)</f>
        <v xml:space="preserve">.3457_x000D_
</v>
      </c>
      <c r="G241" s="59" t="str">
        <f>IF(LEFT(VLOOKUP($B241, _2024_Customizable_T_Rank_and_Tempo_Free_Stats__2[[Team]:[WAB]], 23, FALSE), 4)&lt;0,LEFT(VLOOKUP($B241, _2024_Customizable_T_Rank_and_Tempo_Free_Stats__2[[Team]:[WAB]], 23, FALSE), 3), LEFT(VLOOKUP($B241, _2024_Customizable_T_Rank_and_Tempo_Free_Stats__2[[Team]:[WAB]], 23, FALSE),4) )</f>
        <v>-6.1</v>
      </c>
    </row>
    <row r="242" spans="1:7" x14ac:dyDescent="0.45">
      <c r="A242" t="str">
        <f>_2024_Customizable_T_Rank_and_Tempo_Free_Stats__2[[#This Row],[Rk]]</f>
        <v>241</v>
      </c>
      <c r="B242" t="str">
        <f>TRIM(_2024_Customizable_T_Rank_and_Tempo_Free_Stats__2[[#This Row],[Team]])</f>
        <v>Canisius</v>
      </c>
      <c r="D242" t="str">
        <f>TRIM(LEFT(VLOOKUP($B242, _2024_Customizable_T_Rank_and_Tempo_Free_Stats__2[[Team]:[WAB]], 5, FALSE), 5))</f>
        <v>102.5</v>
      </c>
      <c r="E242" t="str">
        <f>LEFT(VLOOKUP($B242, _2024_Customizable_T_Rank_and_Tempo_Free_Stats__2[[Team]:[WAB]], 6, FALSE),5)</f>
        <v>108.7</v>
      </c>
      <c r="F242" t="str">
        <f>LEFT(VLOOKUP($B242, _2024_Customizable_T_Rank_and_Tempo_Free_Stats__2[[Team]:[WAB]], 7, FALSE),7)</f>
        <v xml:space="preserve">.3380_x000D_
</v>
      </c>
      <c r="G242" s="59" t="str">
        <f>IF(LEFT(VLOOKUP($B242, _2024_Customizable_T_Rank_and_Tempo_Free_Stats__2[[Team]:[WAB]], 23, FALSE), 4)&lt;0,LEFT(VLOOKUP($B242, _2024_Customizable_T_Rank_and_Tempo_Free_Stats__2[[Team]:[WAB]], 23, FALSE), 3), LEFT(VLOOKUP($B242, _2024_Customizable_T_Rank_and_Tempo_Free_Stats__2[[Team]:[WAB]], 23, FALSE),4) )</f>
        <v>-8.2</v>
      </c>
    </row>
    <row r="243" spans="1:7" x14ac:dyDescent="0.45">
      <c r="A243" t="str">
        <f>_2024_Customizable_T_Rank_and_Tempo_Free_Stats__2[[#This Row],[Rk]]</f>
        <v>242</v>
      </c>
      <c r="B243" t="str">
        <f>TRIM(_2024_Customizable_T_Rank_and_Tempo_Free_Stats__2[[#This Row],[Team]])</f>
        <v>Southern Miss</v>
      </c>
      <c r="D243" t="str">
        <f>TRIM(LEFT(VLOOKUP($B243, _2024_Customizable_T_Rank_and_Tempo_Free_Stats__2[[Team]:[WAB]], 5, FALSE), 5))</f>
        <v>101.6</v>
      </c>
      <c r="E243" t="str">
        <f>LEFT(VLOOKUP($B243, _2024_Customizable_T_Rank_and_Tempo_Free_Stats__2[[Team]:[WAB]], 6, FALSE),5)</f>
        <v>107.8</v>
      </c>
      <c r="F243" t="str">
        <f>LEFT(VLOOKUP($B243, _2024_Customizable_T_Rank_and_Tempo_Free_Stats__2[[Team]:[WAB]], 7, FALSE),7)</f>
        <v xml:space="preserve">.3379_x000D_
</v>
      </c>
      <c r="G243" s="59" t="str">
        <f>IF(LEFT(VLOOKUP($B243, _2024_Customizable_T_Rank_and_Tempo_Free_Stats__2[[Team]:[WAB]], 23, FALSE), 4)&lt;0,LEFT(VLOOKUP($B243, _2024_Customizable_T_Rank_and_Tempo_Free_Stats__2[[Team]:[WAB]], 23, FALSE), 3), LEFT(VLOOKUP($B243, _2024_Customizable_T_Rank_and_Tempo_Free_Stats__2[[Team]:[WAB]], 23, FALSE),4) )</f>
        <v xml:space="preserve">-6_x000D_
</v>
      </c>
    </row>
    <row r="244" spans="1:7" x14ac:dyDescent="0.45">
      <c r="A244" t="str">
        <f>_2024_Customizable_T_Rank_and_Tempo_Free_Stats__2[[#This Row],[Rk]]</f>
        <v>243</v>
      </c>
      <c r="B244" t="str">
        <f>TRIM(_2024_Customizable_T_Rank_and_Tempo_Free_Stats__2[[#This Row],[Team]])</f>
        <v>Rider</v>
      </c>
      <c r="D244" t="str">
        <f>TRIM(LEFT(VLOOKUP($B244, _2024_Customizable_T_Rank_and_Tempo_Free_Stats__2[[Team]:[WAB]], 5, FALSE), 5))</f>
        <v>102.1</v>
      </c>
      <c r="E244" t="str">
        <f>LEFT(VLOOKUP($B244, _2024_Customizable_T_Rank_and_Tempo_Free_Stats__2[[Team]:[WAB]], 6, FALSE),5)</f>
        <v>108.3</v>
      </c>
      <c r="F244" t="str">
        <f>LEFT(VLOOKUP($B244, _2024_Customizable_T_Rank_and_Tempo_Free_Stats__2[[Team]:[WAB]], 7, FALSE),7)</f>
        <v xml:space="preserve">.3373_x000D_
</v>
      </c>
      <c r="G244" s="59" t="str">
        <f>IF(LEFT(VLOOKUP($B244, _2024_Customizable_T_Rank_and_Tempo_Free_Stats__2[[Team]:[WAB]], 23, FALSE), 4)&lt;0,LEFT(VLOOKUP($B244, _2024_Customizable_T_Rank_and_Tempo_Free_Stats__2[[Team]:[WAB]], 23, FALSE), 3), LEFT(VLOOKUP($B244, _2024_Customizable_T_Rank_and_Tempo_Free_Stats__2[[Team]:[WAB]], 23, FALSE),4) )</f>
        <v>-8.2</v>
      </c>
    </row>
    <row r="245" spans="1:7" x14ac:dyDescent="0.45">
      <c r="A245" t="str">
        <f>_2024_Customizable_T_Rank_and_Tempo_Free_Stats__2[[#This Row],[Rk]]</f>
        <v>244</v>
      </c>
      <c r="B245" t="str">
        <f>TRIM(_2024_Customizable_T_Rank_and_Tempo_Free_Stats__2[[#This Row],[Team]])</f>
        <v>Tennessee Martin</v>
      </c>
      <c r="D245" t="str">
        <f>TRIM(LEFT(VLOOKUP($B245, _2024_Customizable_T_Rank_and_Tempo_Free_Stats__2[[Team]:[WAB]], 5, FALSE), 5))</f>
        <v>104.2</v>
      </c>
      <c r="E245" t="str">
        <f>LEFT(VLOOKUP($B245, _2024_Customizable_T_Rank_and_Tempo_Free_Stats__2[[Team]:[WAB]], 6, FALSE),5)</f>
        <v>110.5</v>
      </c>
      <c r="F245" t="str">
        <f>LEFT(VLOOKUP($B245, _2024_Customizable_T_Rank_and_Tempo_Free_Stats__2[[Team]:[WAB]], 7, FALSE),7)</f>
        <v xml:space="preserve">.3367_x000D_
</v>
      </c>
      <c r="G245" s="59" t="str">
        <f>IF(LEFT(VLOOKUP($B245, _2024_Customizable_T_Rank_and_Tempo_Free_Stats__2[[Team]:[WAB]], 23, FALSE), 4)&lt;0,LEFT(VLOOKUP($B245, _2024_Customizable_T_Rank_and_Tempo_Free_Stats__2[[Team]:[WAB]], 23, FALSE), 3), LEFT(VLOOKUP($B245, _2024_Customizable_T_Rank_and_Tempo_Free_Stats__2[[Team]:[WAB]], 23, FALSE),4) )</f>
        <v>-5.7</v>
      </c>
    </row>
    <row r="246" spans="1:7" x14ac:dyDescent="0.45">
      <c r="A246" t="str">
        <f>_2024_Customizable_T_Rank_and_Tempo_Free_Stats__2[[#This Row],[Rk]]</f>
        <v>245</v>
      </c>
      <c r="B246" t="str">
        <f>TRIM(_2024_Customizable_T_Rank_and_Tempo_Free_Stats__2[[#This Row],[Team]])</f>
        <v>New Hampshire</v>
      </c>
      <c r="D246" t="str">
        <f>TRIM(LEFT(VLOOKUP($B246, _2024_Customizable_T_Rank_and_Tempo_Free_Stats__2[[Team]:[WAB]], 5, FALSE), 5))</f>
        <v>99.8_x000D_</v>
      </c>
      <c r="E246" t="str">
        <f>LEFT(VLOOKUP($B246, _2024_Customizable_T_Rank_and_Tempo_Free_Stats__2[[Team]:[WAB]], 6, FALSE),5)</f>
        <v>105.9</v>
      </c>
      <c r="F246" t="str">
        <f>LEFT(VLOOKUP($B246, _2024_Customizable_T_Rank_and_Tempo_Free_Stats__2[[Team]:[WAB]], 7, FALSE),7)</f>
        <v xml:space="preserve">.3366_x000D_
</v>
      </c>
      <c r="G246" s="59" t="str">
        <f>IF(LEFT(VLOOKUP($B246, _2024_Customizable_T_Rank_and_Tempo_Free_Stats__2[[Team]:[WAB]], 23, FALSE), 4)&lt;0,LEFT(VLOOKUP($B246, _2024_Customizable_T_Rank_and_Tempo_Free_Stats__2[[Team]:[WAB]], 23, FALSE), 3), LEFT(VLOOKUP($B246, _2024_Customizable_T_Rank_and_Tempo_Free_Stats__2[[Team]:[WAB]], 23, FALSE),4) )</f>
        <v>-4.1</v>
      </c>
    </row>
    <row r="247" spans="1:7" x14ac:dyDescent="0.45">
      <c r="A247" t="str">
        <f>_2024_Customizable_T_Rank_and_Tempo_Free_Stats__2[[#This Row],[Rk]]</f>
        <v>246</v>
      </c>
      <c r="B247" t="str">
        <f>TRIM(_2024_Customizable_T_Rank_and_Tempo_Free_Stats__2[[#This Row],[Team]])</f>
        <v>Pepperdine</v>
      </c>
      <c r="D247" t="str">
        <f>TRIM(LEFT(VLOOKUP($B247, _2024_Customizable_T_Rank_and_Tempo_Free_Stats__2[[Team]:[WAB]], 5, FALSE), 5))</f>
        <v>103.6</v>
      </c>
      <c r="E247" t="str">
        <f>LEFT(VLOOKUP($B247, _2024_Customizable_T_Rank_and_Tempo_Free_Stats__2[[Team]:[WAB]], 6, FALSE),5)</f>
        <v>110.0</v>
      </c>
      <c r="F247" t="str">
        <f>LEFT(VLOOKUP($B247, _2024_Customizable_T_Rank_and_Tempo_Free_Stats__2[[Team]:[WAB]], 7, FALSE),7)</f>
        <v xml:space="preserve">.3354_x000D_
</v>
      </c>
      <c r="G247" s="59" t="str">
        <f>IF(LEFT(VLOOKUP($B247, _2024_Customizable_T_Rank_and_Tempo_Free_Stats__2[[Team]:[WAB]], 23, FALSE), 4)&lt;0,LEFT(VLOOKUP($B247, _2024_Customizable_T_Rank_and_Tempo_Free_Stats__2[[Team]:[WAB]], 23, FALSE), 3), LEFT(VLOOKUP($B247, _2024_Customizable_T_Rank_and_Tempo_Free_Stats__2[[Team]:[WAB]], 23, FALSE),4) )</f>
        <v>-8.7</v>
      </c>
    </row>
    <row r="248" spans="1:7" x14ac:dyDescent="0.45">
      <c r="A248" t="str">
        <f>_2024_Customizable_T_Rank_and_Tempo_Free_Stats__2[[#This Row],[Rk]]</f>
        <v>247</v>
      </c>
      <c r="B248" t="str">
        <f>TRIM(_2024_Customizable_T_Rank_and_Tempo_Free_Stats__2[[#This Row],[Team]])</f>
        <v>Cal St. Northridge</v>
      </c>
      <c r="D248" t="str">
        <f>TRIM(LEFT(VLOOKUP($B248, _2024_Customizable_T_Rank_and_Tempo_Free_Stats__2[[Team]:[WAB]], 5, FALSE), 5))</f>
        <v>100.1</v>
      </c>
      <c r="E248" t="str">
        <f>LEFT(VLOOKUP($B248, _2024_Customizable_T_Rank_and_Tempo_Free_Stats__2[[Team]:[WAB]], 6, FALSE),5)</f>
        <v>106.3</v>
      </c>
      <c r="F248" t="str">
        <f>LEFT(VLOOKUP($B248, _2024_Customizable_T_Rank_and_Tempo_Free_Stats__2[[Team]:[WAB]], 7, FALSE),7)</f>
        <v xml:space="preserve">.3340_x000D_
</v>
      </c>
      <c r="G248" s="59" t="str">
        <f>IF(LEFT(VLOOKUP($B248, _2024_Customizable_T_Rank_and_Tempo_Free_Stats__2[[Team]:[WAB]], 23, FALSE), 4)&lt;0,LEFT(VLOOKUP($B248, _2024_Customizable_T_Rank_and_Tempo_Free_Stats__2[[Team]:[WAB]], 23, FALSE), 3), LEFT(VLOOKUP($B248, _2024_Customizable_T_Rank_and_Tempo_Free_Stats__2[[Team]:[WAB]], 23, FALSE),4) )</f>
        <v>-5.5</v>
      </c>
    </row>
    <row r="249" spans="1:7" x14ac:dyDescent="0.45">
      <c r="A249" t="str">
        <f>_2024_Customizable_T_Rank_and_Tempo_Free_Stats__2[[#This Row],[Rk]]</f>
        <v>248</v>
      </c>
      <c r="B249" t="str">
        <f>TRIM(_2024_Customizable_T_Rank_and_Tempo_Free_Stats__2[[#This Row],[Team]])</f>
        <v>Kennesaw St.</v>
      </c>
      <c r="D249" t="str">
        <f>TRIM(LEFT(VLOOKUP($B249, _2024_Customizable_T_Rank_and_Tempo_Free_Stats__2[[Team]:[WAB]], 5, FALSE), 5))</f>
        <v>105.3</v>
      </c>
      <c r="E249" t="str">
        <f>LEFT(VLOOKUP($B249, _2024_Customizable_T_Rank_and_Tempo_Free_Stats__2[[Team]:[WAB]], 6, FALSE),5)</f>
        <v>111.8</v>
      </c>
      <c r="F249" t="str">
        <f>LEFT(VLOOKUP($B249, _2024_Customizable_T_Rank_and_Tempo_Free_Stats__2[[Team]:[WAB]], 7, FALSE),7)</f>
        <v xml:space="preserve">.3334_x000D_
</v>
      </c>
      <c r="G249" s="59" t="str">
        <f>IF(LEFT(VLOOKUP($B249, _2024_Customizable_T_Rank_and_Tempo_Free_Stats__2[[Team]:[WAB]], 23, FALSE), 4)&lt;0,LEFT(VLOOKUP($B249, _2024_Customizable_T_Rank_and_Tempo_Free_Stats__2[[Team]:[WAB]], 23, FALSE), 3), LEFT(VLOOKUP($B249, _2024_Customizable_T_Rank_and_Tempo_Free_Stats__2[[Team]:[WAB]], 23, FALSE),4) )</f>
        <v>-6.2</v>
      </c>
    </row>
    <row r="250" spans="1:7" x14ac:dyDescent="0.45">
      <c r="A250" t="str">
        <f>_2024_Customizable_T_Rank_and_Tempo_Free_Stats__2[[#This Row],[Rk]]</f>
        <v>249</v>
      </c>
      <c r="B250" t="str">
        <f>TRIM(_2024_Customizable_T_Rank_and_Tempo_Free_Stats__2[[#This Row],[Team]])</f>
        <v>South Alabama</v>
      </c>
      <c r="D250" t="str">
        <f>TRIM(LEFT(VLOOKUP($B250, _2024_Customizable_T_Rank_and_Tempo_Free_Stats__2[[Team]:[WAB]], 5, FALSE), 5))</f>
        <v>104.0</v>
      </c>
      <c r="E250" t="str">
        <f>LEFT(VLOOKUP($B250, _2024_Customizable_T_Rank_and_Tempo_Free_Stats__2[[Team]:[WAB]], 6, FALSE),5)</f>
        <v>110.5</v>
      </c>
      <c r="F250" t="str">
        <f>LEFT(VLOOKUP($B250, _2024_Customizable_T_Rank_and_Tempo_Free_Stats__2[[Team]:[WAB]], 7, FALSE),7)</f>
        <v xml:space="preserve">.3327_x000D_
</v>
      </c>
      <c r="G250" s="59" t="str">
        <f>IF(LEFT(VLOOKUP($B250, _2024_Customizable_T_Rank_and_Tempo_Free_Stats__2[[Team]:[WAB]], 23, FALSE), 4)&lt;0,LEFT(VLOOKUP($B250, _2024_Customizable_T_Rank_and_Tempo_Free_Stats__2[[Team]:[WAB]], 23, FALSE), 3), LEFT(VLOOKUP($B250, _2024_Customizable_T_Rank_and_Tempo_Free_Stats__2[[Team]:[WAB]], 23, FALSE),4) )</f>
        <v xml:space="preserve">-8_x000D_
</v>
      </c>
    </row>
    <row r="251" spans="1:7" x14ac:dyDescent="0.45">
      <c r="A251" t="str">
        <f>_2024_Customizable_T_Rank_and_Tempo_Free_Stats__2[[#This Row],[Rk]]</f>
        <v>250</v>
      </c>
      <c r="B251" t="str">
        <f>TRIM(_2024_Customizable_T_Rank_and_Tempo_Free_Stats__2[[#This Row],[Team]])</f>
        <v>Milwaukee</v>
      </c>
      <c r="D251" t="str">
        <f>TRIM(LEFT(VLOOKUP($B251, _2024_Customizable_T_Rank_and_Tempo_Free_Stats__2[[Team]:[WAB]], 5, FALSE), 5))</f>
        <v>106.9</v>
      </c>
      <c r="E251" t="str">
        <f>LEFT(VLOOKUP($B251, _2024_Customizable_T_Rank_and_Tempo_Free_Stats__2[[Team]:[WAB]], 6, FALSE),5)</f>
        <v>113.7</v>
      </c>
      <c r="F251" t="str">
        <f>LEFT(VLOOKUP($B251, _2024_Customizable_T_Rank_and_Tempo_Free_Stats__2[[Team]:[WAB]], 7, FALSE),7)</f>
        <v xml:space="preserve">.3303_x000D_
</v>
      </c>
      <c r="G251" s="59" t="str">
        <f>IF(LEFT(VLOOKUP($B251, _2024_Customizable_T_Rank_and_Tempo_Free_Stats__2[[Team]:[WAB]], 23, FALSE), 4)&lt;0,LEFT(VLOOKUP($B251, _2024_Customizable_T_Rank_and_Tempo_Free_Stats__2[[Team]:[WAB]], 23, FALSE), 3), LEFT(VLOOKUP($B251, _2024_Customizable_T_Rank_and_Tempo_Free_Stats__2[[Team]:[WAB]], 23, FALSE),4) )</f>
        <v xml:space="preserve">-7_x000D_
</v>
      </c>
    </row>
    <row r="252" spans="1:7" x14ac:dyDescent="0.45">
      <c r="A252" t="str">
        <f>_2024_Customizable_T_Rank_and_Tempo_Free_Stats__2[[#This Row],[Rk]]</f>
        <v>251</v>
      </c>
      <c r="B252" t="str">
        <f>TRIM(_2024_Customizable_T_Rank_and_Tempo_Free_Stats__2[[#This Row],[Team]])</f>
        <v>Central Connecticut</v>
      </c>
      <c r="D252" t="str">
        <f>TRIM(LEFT(VLOOKUP($B252, _2024_Customizable_T_Rank_and_Tempo_Free_Stats__2[[Team]:[WAB]], 5, FALSE), 5))</f>
        <v>101.2</v>
      </c>
      <c r="E252" t="str">
        <f>LEFT(VLOOKUP($B252, _2024_Customizable_T_Rank_and_Tempo_Free_Stats__2[[Team]:[WAB]], 6, FALSE),5)</f>
        <v>107.7</v>
      </c>
      <c r="F252" t="str">
        <f>LEFT(VLOOKUP($B252, _2024_Customizable_T_Rank_and_Tempo_Free_Stats__2[[Team]:[WAB]], 7, FALSE),7)</f>
        <v xml:space="preserve">.3293_x000D_
</v>
      </c>
      <c r="G252" s="59" t="str">
        <f>IF(LEFT(VLOOKUP($B252, _2024_Customizable_T_Rank_and_Tempo_Free_Stats__2[[Team]:[WAB]], 23, FALSE), 4)&lt;0,LEFT(VLOOKUP($B252, _2024_Customizable_T_Rank_and_Tempo_Free_Stats__2[[Team]:[WAB]], 23, FALSE), 3), LEFT(VLOOKUP($B252, _2024_Customizable_T_Rank_and_Tempo_Free_Stats__2[[Team]:[WAB]], 23, FALSE),4) )</f>
        <v>-5.4</v>
      </c>
    </row>
    <row r="253" spans="1:7" x14ac:dyDescent="0.45">
      <c r="A253" t="str">
        <f>_2024_Customizable_T_Rank_and_Tempo_Free_Stats__2[[#This Row],[Rk]]</f>
        <v>252</v>
      </c>
      <c r="B253" t="str">
        <f>TRIM(_2024_Customizable_T_Rank_and_Tempo_Free_Stats__2[[#This Row],[Team]])</f>
        <v>Florida Gulf Coast</v>
      </c>
      <c r="D253" t="str">
        <f>TRIM(LEFT(VLOOKUP($B253, _2024_Customizable_T_Rank_and_Tempo_Free_Stats__2[[Team]:[WAB]], 5, FALSE), 5))</f>
        <v>104.0</v>
      </c>
      <c r="E253" t="str">
        <f>LEFT(VLOOKUP($B253, _2024_Customizable_T_Rank_and_Tempo_Free_Stats__2[[Team]:[WAB]], 6, FALSE),5)</f>
        <v>110.6</v>
      </c>
      <c r="F253" t="str">
        <f>LEFT(VLOOKUP($B253, _2024_Customizable_T_Rank_and_Tempo_Free_Stats__2[[Team]:[WAB]], 7, FALSE),7)</f>
        <v xml:space="preserve">.3291_x000D_
</v>
      </c>
      <c r="G253" s="59" t="str">
        <f>IF(LEFT(VLOOKUP($B253, _2024_Customizable_T_Rank_and_Tempo_Free_Stats__2[[Team]:[WAB]], 23, FALSE), 4)&lt;0,LEFT(VLOOKUP($B253, _2024_Customizable_T_Rank_and_Tempo_Free_Stats__2[[Team]:[WAB]], 23, FALSE), 3), LEFT(VLOOKUP($B253, _2024_Customizable_T_Rank_and_Tempo_Free_Stats__2[[Team]:[WAB]], 23, FALSE),4) )</f>
        <v xml:space="preserve">-9_x000D_
</v>
      </c>
    </row>
    <row r="254" spans="1:7" x14ac:dyDescent="0.45">
      <c r="A254" t="str">
        <f>_2024_Customizable_T_Rank_and_Tempo_Free_Stats__2[[#This Row],[Rk]]</f>
        <v>253</v>
      </c>
      <c r="B254" t="str">
        <f>TRIM(_2024_Customizable_T_Rank_and_Tempo_Free_Stats__2[[#This Row],[Team]])</f>
        <v>Marist</v>
      </c>
      <c r="D254" t="str">
        <f>TRIM(LEFT(VLOOKUP($B254, _2024_Customizable_T_Rank_and_Tempo_Free_Stats__2[[Team]:[WAB]], 5, FALSE), 5))</f>
        <v>95.7_x000D_</v>
      </c>
      <c r="E254" t="str">
        <f>LEFT(VLOOKUP($B254, _2024_Customizable_T_Rank_and_Tempo_Free_Stats__2[[Team]:[WAB]], 6, FALSE),5)</f>
        <v>101.8</v>
      </c>
      <c r="F254" t="str">
        <f>LEFT(VLOOKUP($B254, _2024_Customizable_T_Rank_and_Tempo_Free_Stats__2[[Team]:[WAB]], 7, FALSE),7)</f>
        <v xml:space="preserve">.3288_x000D_
</v>
      </c>
      <c r="G254" s="59" t="str">
        <f>IF(LEFT(VLOOKUP($B254, _2024_Customizable_T_Rank_and_Tempo_Free_Stats__2[[Team]:[WAB]], 23, FALSE), 4)&lt;0,LEFT(VLOOKUP($B254, _2024_Customizable_T_Rank_and_Tempo_Free_Stats__2[[Team]:[WAB]], 23, FALSE), 3), LEFT(VLOOKUP($B254, _2024_Customizable_T_Rank_and_Tempo_Free_Stats__2[[Team]:[WAB]], 23, FALSE),4) )</f>
        <v>-6.9</v>
      </c>
    </row>
    <row r="255" spans="1:7" x14ac:dyDescent="0.45">
      <c r="A255" t="str">
        <f>_2024_Customizable_T_Rank_and_Tempo_Free_Stats__2[[#This Row],[Rk]]</f>
        <v>254</v>
      </c>
      <c r="B255" t="str">
        <f>TRIM(_2024_Customizable_T_Rank_and_Tempo_Free_Stats__2[[#This Row],[Team]])</f>
        <v>North Dakota</v>
      </c>
      <c r="D255" t="str">
        <f>TRIM(LEFT(VLOOKUP($B255, _2024_Customizable_T_Rank_and_Tempo_Free_Stats__2[[Team]:[WAB]], 5, FALSE), 5))</f>
        <v>105.2</v>
      </c>
      <c r="E255" t="str">
        <f>LEFT(VLOOKUP($B255, _2024_Customizable_T_Rank_and_Tempo_Free_Stats__2[[Team]:[WAB]], 6, FALSE),5)</f>
        <v>112.0</v>
      </c>
      <c r="F255" t="str">
        <f>LEFT(VLOOKUP($B255, _2024_Customizable_T_Rank_and_Tempo_Free_Stats__2[[Team]:[WAB]], 7, FALSE),7)</f>
        <v xml:space="preserve">.3284_x000D_
</v>
      </c>
      <c r="G255" s="59" t="str">
        <f>IF(LEFT(VLOOKUP($B255, _2024_Customizable_T_Rank_and_Tempo_Free_Stats__2[[Team]:[WAB]], 23, FALSE), 4)&lt;0,LEFT(VLOOKUP($B255, _2024_Customizable_T_Rank_and_Tempo_Free_Stats__2[[Team]:[WAB]], 23, FALSE), 3), LEFT(VLOOKUP($B255, _2024_Customizable_T_Rank_and_Tempo_Free_Stats__2[[Team]:[WAB]], 23, FALSE),4) )</f>
        <v>-6.7</v>
      </c>
    </row>
    <row r="256" spans="1:7" x14ac:dyDescent="0.45">
      <c r="A256" t="str">
        <f>_2024_Customizable_T_Rank_and_Tempo_Free_Stats__2[[#This Row],[Rk]]</f>
        <v>255</v>
      </c>
      <c r="B256" t="str">
        <f>TRIM(_2024_Customizable_T_Rank_and_Tempo_Free_Stats__2[[#This Row],[Team]])</f>
        <v>Ball St.</v>
      </c>
      <c r="D256" t="str">
        <f>TRIM(LEFT(VLOOKUP($B256, _2024_Customizable_T_Rank_and_Tempo_Free_Stats__2[[Team]:[WAB]], 5, FALSE), 5))</f>
        <v>104.7</v>
      </c>
      <c r="E256" t="str">
        <f>LEFT(VLOOKUP($B256, _2024_Customizable_T_Rank_and_Tempo_Free_Stats__2[[Team]:[WAB]], 6, FALSE),5)</f>
        <v>111.6</v>
      </c>
      <c r="F256" t="str">
        <f>LEFT(VLOOKUP($B256, _2024_Customizable_T_Rank_and_Tempo_Free_Stats__2[[Team]:[WAB]], 7, FALSE),7)</f>
        <v xml:space="preserve">.3232_x000D_
</v>
      </c>
      <c r="G256" s="59" t="str">
        <f>IF(LEFT(VLOOKUP($B256, _2024_Customizable_T_Rank_and_Tempo_Free_Stats__2[[Team]:[WAB]], 23, FALSE), 4)&lt;0,LEFT(VLOOKUP($B256, _2024_Customizable_T_Rank_and_Tempo_Free_Stats__2[[Team]:[WAB]], 23, FALSE), 3), LEFT(VLOOKUP($B256, _2024_Customizable_T_Rank_and_Tempo_Free_Stats__2[[Team]:[WAB]], 23, FALSE),4) )</f>
        <v>-7.4</v>
      </c>
    </row>
    <row r="257" spans="1:7" x14ac:dyDescent="0.45">
      <c r="A257" t="str">
        <f>_2024_Customizable_T_Rank_and_Tempo_Free_Stats__2[[#This Row],[Rk]]</f>
        <v>256</v>
      </c>
      <c r="B257" t="str">
        <f>TRIM(_2024_Customizable_T_Rank_and_Tempo_Free_Stats__2[[#This Row],[Team]])</f>
        <v>Portland St.</v>
      </c>
      <c r="D257" t="str">
        <f>TRIM(LEFT(VLOOKUP($B257, _2024_Customizable_T_Rank_and_Tempo_Free_Stats__2[[Team]:[WAB]], 5, FALSE), 5))</f>
        <v>99.9_x000D_</v>
      </c>
      <c r="E257" t="str">
        <f>LEFT(VLOOKUP($B257, _2024_Customizable_T_Rank_and_Tempo_Free_Stats__2[[Team]:[WAB]], 6, FALSE),5)</f>
        <v>106.6</v>
      </c>
      <c r="F257" t="str">
        <f>LEFT(VLOOKUP($B257, _2024_Customizable_T_Rank_and_Tempo_Free_Stats__2[[Team]:[WAB]], 7, FALSE),7)</f>
        <v xml:space="preserve">.3227_x000D_
</v>
      </c>
      <c r="G257" s="59" t="str">
        <f>IF(LEFT(VLOOKUP($B257, _2024_Customizable_T_Rank_and_Tempo_Free_Stats__2[[Team]:[WAB]], 23, FALSE), 4)&lt;0,LEFT(VLOOKUP($B257, _2024_Customizable_T_Rank_and_Tempo_Free_Stats__2[[Team]:[WAB]], 23, FALSE), 3), LEFT(VLOOKUP($B257, _2024_Customizable_T_Rank_and_Tempo_Free_Stats__2[[Team]:[WAB]], 23, FALSE),4) )</f>
        <v>-4.7</v>
      </c>
    </row>
    <row r="258" spans="1:7" x14ac:dyDescent="0.45">
      <c r="A258" t="str">
        <f>_2024_Customizable_T_Rank_and_Tempo_Free_Stats__2[[#This Row],[Rk]]</f>
        <v>257</v>
      </c>
      <c r="B258" t="str">
        <f>TRIM(_2024_Customizable_T_Rank_and_Tempo_Free_Stats__2[[#This Row],[Team]])</f>
        <v>Niagara</v>
      </c>
      <c r="D258" t="str">
        <f>TRIM(LEFT(VLOOKUP($B258, _2024_Customizable_T_Rank_and_Tempo_Free_Stats__2[[Team]:[WAB]], 5, FALSE), 5))</f>
        <v>106.8</v>
      </c>
      <c r="E258" t="str">
        <f>LEFT(VLOOKUP($B258, _2024_Customizable_T_Rank_and_Tempo_Free_Stats__2[[Team]:[WAB]], 6, FALSE),5)</f>
        <v>114.0</v>
      </c>
      <c r="F258" t="str">
        <f>LEFT(VLOOKUP($B258, _2024_Customizable_T_Rank_and_Tempo_Free_Stats__2[[Team]:[WAB]], 7, FALSE),7)</f>
        <v xml:space="preserve">.3210_x000D_
</v>
      </c>
      <c r="G258" s="59" t="str">
        <f>IF(LEFT(VLOOKUP($B258, _2024_Customizable_T_Rank_and_Tempo_Free_Stats__2[[Team]:[WAB]], 23, FALSE), 4)&lt;0,LEFT(VLOOKUP($B258, _2024_Customizable_T_Rank_and_Tempo_Free_Stats__2[[Team]:[WAB]], 23, FALSE), 3), LEFT(VLOOKUP($B258, _2024_Customizable_T_Rank_and_Tempo_Free_Stats__2[[Team]:[WAB]], 23, FALSE),4) )</f>
        <v>-7.3</v>
      </c>
    </row>
    <row r="259" spans="1:7" x14ac:dyDescent="0.45">
      <c r="A259" t="str">
        <f>_2024_Customizable_T_Rank_and_Tempo_Free_Stats__2[[#This Row],[Rk]]</f>
        <v>258</v>
      </c>
      <c r="B259" t="str">
        <f>TRIM(_2024_Customizable_T_Rank_and_Tempo_Free_Stats__2[[#This Row],[Team]])</f>
        <v>UTSA</v>
      </c>
      <c r="D259" t="str">
        <f>TRIM(LEFT(VLOOKUP($B259, _2024_Customizable_T_Rank_and_Tempo_Free_Stats__2[[Team]:[WAB]], 5, FALSE), 5))</f>
        <v>108.5</v>
      </c>
      <c r="E259" t="str">
        <f>LEFT(VLOOKUP($B259, _2024_Customizable_T_Rank_and_Tempo_Free_Stats__2[[Team]:[WAB]], 6, FALSE),5)</f>
        <v>115.8</v>
      </c>
      <c r="F259" t="str">
        <f>LEFT(VLOOKUP($B259, _2024_Customizable_T_Rank_and_Tempo_Free_Stats__2[[Team]:[WAB]], 7, FALSE),7)</f>
        <v xml:space="preserve">.3199_x000D_
</v>
      </c>
      <c r="G259" s="59" t="str">
        <f>IF(LEFT(VLOOKUP($B259, _2024_Customizable_T_Rank_and_Tempo_Free_Stats__2[[Team]:[WAB]], 23, FALSE), 4)&lt;0,LEFT(VLOOKUP($B259, _2024_Customizable_T_Rank_and_Tempo_Free_Stats__2[[Team]:[WAB]], 23, FALSE), 3), LEFT(VLOOKUP($B259, _2024_Customizable_T_Rank_and_Tempo_Free_Stats__2[[Team]:[WAB]], 23, FALSE),4) )</f>
        <v>-9.4</v>
      </c>
    </row>
    <row r="260" spans="1:7" x14ac:dyDescent="0.45">
      <c r="A260" t="str">
        <f>_2024_Customizable_T_Rank_and_Tempo_Free_Stats__2[[#This Row],[Rk]]</f>
        <v>259</v>
      </c>
      <c r="B260" t="str">
        <f>TRIM(_2024_Customizable_T_Rank_and_Tempo_Free_Stats__2[[#This Row],[Team]])</f>
        <v>Maine</v>
      </c>
      <c r="D260" t="str">
        <f>TRIM(LEFT(VLOOKUP($B260, _2024_Customizable_T_Rank_and_Tempo_Free_Stats__2[[Team]:[WAB]], 5, FALSE), 5))</f>
        <v>97.1_x000D_</v>
      </c>
      <c r="E260" t="str">
        <f>LEFT(VLOOKUP($B260, _2024_Customizable_T_Rank_and_Tempo_Free_Stats__2[[Team]:[WAB]], 6, FALSE),5)</f>
        <v>103.7</v>
      </c>
      <c r="F260" t="str">
        <f>LEFT(VLOOKUP($B260, _2024_Customizable_T_Rank_and_Tempo_Free_Stats__2[[Team]:[WAB]], 7, FALSE),7)</f>
        <v xml:space="preserve">.3194_x000D_
</v>
      </c>
      <c r="G260" s="59" t="str">
        <f>IF(LEFT(VLOOKUP($B260, _2024_Customizable_T_Rank_and_Tempo_Free_Stats__2[[Team]:[WAB]], 23, FALSE), 4)&lt;0,LEFT(VLOOKUP($B260, _2024_Customizable_T_Rank_and_Tempo_Free_Stats__2[[Team]:[WAB]], 23, FALSE), 3), LEFT(VLOOKUP($B260, _2024_Customizable_T_Rank_and_Tempo_Free_Stats__2[[Team]:[WAB]], 23, FALSE),4) )</f>
        <v>-8.2</v>
      </c>
    </row>
    <row r="261" spans="1:7" x14ac:dyDescent="0.45">
      <c r="A261" t="str">
        <f>_2024_Customizable_T_Rank_and_Tempo_Free_Stats__2[[#This Row],[Rk]]</f>
        <v>260</v>
      </c>
      <c r="B261" t="str">
        <f>TRIM(_2024_Customizable_T_Rank_and_Tempo_Free_Stats__2[[#This Row],[Team]])</f>
        <v>Texas St.</v>
      </c>
      <c r="D261" t="str">
        <f>TRIM(LEFT(VLOOKUP($B261, _2024_Customizable_T_Rank_and_Tempo_Free_Stats__2[[Team]:[WAB]], 5, FALSE), 5))</f>
        <v>97.4_x000D_</v>
      </c>
      <c r="E261" t="str">
        <f>LEFT(VLOOKUP($B261, _2024_Customizable_T_Rank_and_Tempo_Free_Stats__2[[Team]:[WAB]], 6, FALSE),5)</f>
        <v>104.2</v>
      </c>
      <c r="F261" t="str">
        <f>LEFT(VLOOKUP($B261, _2024_Customizable_T_Rank_and_Tempo_Free_Stats__2[[Team]:[WAB]], 7, FALSE),7)</f>
        <v xml:space="preserve">.3156_x000D_
</v>
      </c>
      <c r="G261" s="59" t="str">
        <f>IF(LEFT(VLOOKUP($B261, _2024_Customizable_T_Rank_and_Tempo_Free_Stats__2[[Team]:[WAB]], 23, FALSE), 4)&lt;0,LEFT(VLOOKUP($B261, _2024_Customizable_T_Rank_and_Tempo_Free_Stats__2[[Team]:[WAB]], 23, FALSE), 3), LEFT(VLOOKUP($B261, _2024_Customizable_T_Rank_and_Tempo_Free_Stats__2[[Team]:[WAB]], 23, FALSE),4) )</f>
        <v>-8.4</v>
      </c>
    </row>
    <row r="262" spans="1:7" x14ac:dyDescent="0.45">
      <c r="A262" t="str">
        <f>_2024_Customizable_T_Rank_and_Tempo_Free_Stats__2[[#This Row],[Rk]]</f>
        <v>261</v>
      </c>
      <c r="B262" t="str">
        <f>TRIM(_2024_Customizable_T_Rank_and_Tempo_Free_Stats__2[[#This Row],[Team]])</f>
        <v>Austin Peay</v>
      </c>
      <c r="D262" t="str">
        <f>TRIM(LEFT(VLOOKUP($B262, _2024_Customizable_T_Rank_and_Tempo_Free_Stats__2[[Team]:[WAB]], 5, FALSE), 5))</f>
        <v>101.6</v>
      </c>
      <c r="E262" t="str">
        <f>LEFT(VLOOKUP($B262, _2024_Customizable_T_Rank_and_Tempo_Free_Stats__2[[Team]:[WAB]], 6, FALSE),5)</f>
        <v>108.8</v>
      </c>
      <c r="F262" t="str">
        <f>LEFT(VLOOKUP($B262, _2024_Customizable_T_Rank_and_Tempo_Free_Stats__2[[Team]:[WAB]], 7, FALSE),7)</f>
        <v xml:space="preserve">.3138_x000D_
</v>
      </c>
      <c r="G262" s="59" t="str">
        <f>IF(LEFT(VLOOKUP($B262, _2024_Customizable_T_Rank_and_Tempo_Free_Stats__2[[Team]:[WAB]], 23, FALSE), 4)&lt;0,LEFT(VLOOKUP($B262, _2024_Customizable_T_Rank_and_Tempo_Free_Stats__2[[Team]:[WAB]], 23, FALSE), 3), LEFT(VLOOKUP($B262, _2024_Customizable_T_Rank_and_Tempo_Free_Stats__2[[Team]:[WAB]], 23, FALSE),4) )</f>
        <v>-8.9</v>
      </c>
    </row>
    <row r="263" spans="1:7" x14ac:dyDescent="0.45">
      <c r="A263" t="str">
        <f>_2024_Customizable_T_Rank_and_Tempo_Free_Stats__2[[#This Row],[Rk]]</f>
        <v>262</v>
      </c>
      <c r="B263" t="str">
        <f>TRIM(_2024_Customizable_T_Rank_and_Tempo_Free_Stats__2[[#This Row],[Team]])</f>
        <v>Brown</v>
      </c>
      <c r="D263" t="str">
        <f>TRIM(LEFT(VLOOKUP($B263, _2024_Customizable_T_Rank_and_Tempo_Free_Stats__2[[Team]:[WAB]], 5, FALSE), 5))</f>
        <v>102.0</v>
      </c>
      <c r="E263" t="str">
        <f>LEFT(VLOOKUP($B263, _2024_Customizable_T_Rank_and_Tempo_Free_Stats__2[[Team]:[WAB]], 6, FALSE),5)</f>
        <v>109.2</v>
      </c>
      <c r="F263" t="str">
        <f>LEFT(VLOOKUP($B263, _2024_Customizable_T_Rank_and_Tempo_Free_Stats__2[[Team]:[WAB]], 7, FALSE),7)</f>
        <v xml:space="preserve">.3136_x000D_
</v>
      </c>
      <c r="G263" s="59" t="str">
        <f>IF(LEFT(VLOOKUP($B263, _2024_Customizable_T_Rank_and_Tempo_Free_Stats__2[[Team]:[WAB]], 23, FALSE), 4)&lt;0,LEFT(VLOOKUP($B263, _2024_Customizable_T_Rank_and_Tempo_Free_Stats__2[[Team]:[WAB]], 23, FALSE), 3), LEFT(VLOOKUP($B263, _2024_Customizable_T_Rank_and_Tempo_Free_Stats__2[[Team]:[WAB]], 23, FALSE),4) )</f>
        <v>-10.</v>
      </c>
    </row>
    <row r="264" spans="1:7" x14ac:dyDescent="0.45">
      <c r="A264" t="str">
        <f>_2024_Customizable_T_Rank_and_Tempo_Free_Stats__2[[#This Row],[Rk]]</f>
        <v>263</v>
      </c>
      <c r="B264" t="str">
        <f>TRIM(_2024_Customizable_T_Rank_and_Tempo_Free_Stats__2[[#This Row],[Team]])</f>
        <v>San Diego</v>
      </c>
      <c r="D264" t="str">
        <f>TRIM(LEFT(VLOOKUP($B264, _2024_Customizable_T_Rank_and_Tempo_Free_Stats__2[[Team]:[WAB]], 5, FALSE), 5))</f>
        <v>100.8</v>
      </c>
      <c r="E264" t="str">
        <f>LEFT(VLOOKUP($B264, _2024_Customizable_T_Rank_and_Tempo_Free_Stats__2[[Team]:[WAB]], 6, FALSE),5)</f>
        <v>108.1</v>
      </c>
      <c r="F264" t="str">
        <f>LEFT(VLOOKUP($B264, _2024_Customizable_T_Rank_and_Tempo_Free_Stats__2[[Team]:[WAB]], 7, FALSE),7)</f>
        <v xml:space="preserve">.3089_x000D_
</v>
      </c>
      <c r="G264" s="59" t="str">
        <f>IF(LEFT(VLOOKUP($B264, _2024_Customizable_T_Rank_and_Tempo_Free_Stats__2[[Team]:[WAB]], 23, FALSE), 4)&lt;0,LEFT(VLOOKUP($B264, _2024_Customizable_T_Rank_and_Tempo_Free_Stats__2[[Team]:[WAB]], 23, FALSE), 3), LEFT(VLOOKUP($B264, _2024_Customizable_T_Rank_and_Tempo_Free_Stats__2[[Team]:[WAB]], 23, FALSE),4) )</f>
        <v>-5.8</v>
      </c>
    </row>
    <row r="265" spans="1:7" x14ac:dyDescent="0.45">
      <c r="A265" t="str">
        <f>_2024_Customizable_T_Rank_and_Tempo_Free_Stats__2[[#This Row],[Rk]]</f>
        <v>264</v>
      </c>
      <c r="B265" t="str">
        <f>TRIM(_2024_Customizable_T_Rank_and_Tempo_Free_Stats__2[[#This Row],[Team]])</f>
        <v>Nicholls St.</v>
      </c>
      <c r="D265" t="str">
        <f>TRIM(LEFT(VLOOKUP($B265, _2024_Customizable_T_Rank_and_Tempo_Free_Stats__2[[Team]:[WAB]], 5, FALSE), 5))</f>
        <v>101.4</v>
      </c>
      <c r="E265" t="str">
        <f>LEFT(VLOOKUP($B265, _2024_Customizable_T_Rank_and_Tempo_Free_Stats__2[[Team]:[WAB]], 6, FALSE),5)</f>
        <v>108.8</v>
      </c>
      <c r="F265" t="str">
        <f>LEFT(VLOOKUP($B265, _2024_Customizable_T_Rank_and_Tempo_Free_Stats__2[[Team]:[WAB]], 7, FALSE),7)</f>
        <v xml:space="preserve">.3083_x000D_
</v>
      </c>
      <c r="G265" s="59" t="str">
        <f>IF(LEFT(VLOOKUP($B265, _2024_Customizable_T_Rank_and_Tempo_Free_Stats__2[[Team]:[WAB]], 23, FALSE), 4)&lt;0,LEFT(VLOOKUP($B265, _2024_Customizable_T_Rank_and_Tempo_Free_Stats__2[[Team]:[WAB]], 23, FALSE), 3), LEFT(VLOOKUP($B265, _2024_Customizable_T_Rank_and_Tempo_Free_Stats__2[[Team]:[WAB]], 23, FALSE),4) )</f>
        <v>-5.3</v>
      </c>
    </row>
    <row r="266" spans="1:7" x14ac:dyDescent="0.45">
      <c r="A266" t="str">
        <f>_2024_Customizable_T_Rank_and_Tempo_Free_Stats__2[[#This Row],[Rk]]</f>
        <v>265</v>
      </c>
      <c r="B266" t="str">
        <f>TRIM(_2024_Customizable_T_Rank_and_Tempo_Free_Stats__2[[#This Row],[Team]])</f>
        <v>UC Riverside</v>
      </c>
      <c r="D266" t="str">
        <f>TRIM(LEFT(VLOOKUP($B266, _2024_Customizable_T_Rank_and_Tempo_Free_Stats__2[[Team]:[WAB]], 5, FALSE), 5))</f>
        <v>101.2</v>
      </c>
      <c r="E266" t="str">
        <f>LEFT(VLOOKUP($B266, _2024_Customizable_T_Rank_and_Tempo_Free_Stats__2[[Team]:[WAB]], 6, FALSE),5)</f>
        <v>108.6</v>
      </c>
      <c r="F266" t="str">
        <f>LEFT(VLOOKUP($B266, _2024_Customizable_T_Rank_and_Tempo_Free_Stats__2[[Team]:[WAB]], 7, FALSE),7)</f>
        <v xml:space="preserve">.3065_x000D_
</v>
      </c>
      <c r="G266" s="59" t="str">
        <f>IF(LEFT(VLOOKUP($B266, _2024_Customizable_T_Rank_and_Tempo_Free_Stats__2[[Team]:[WAB]], 23, FALSE), 4)&lt;0,LEFT(VLOOKUP($B266, _2024_Customizable_T_Rank_and_Tempo_Free_Stats__2[[Team]:[WAB]], 23, FALSE), 3), LEFT(VLOOKUP($B266, _2024_Customizable_T_Rank_and_Tempo_Free_Stats__2[[Team]:[WAB]], 23, FALSE),4) )</f>
        <v xml:space="preserve">-9_x000D_
</v>
      </c>
    </row>
    <row r="267" spans="1:7" x14ac:dyDescent="0.45">
      <c r="A267" t="str">
        <f>_2024_Customizable_T_Rank_and_Tempo_Free_Stats__2[[#This Row],[Rk]]</f>
        <v>266</v>
      </c>
      <c r="B267" t="str">
        <f>TRIM(_2024_Customizable_T_Rank_and_Tempo_Free_Stats__2[[#This Row],[Team]])</f>
        <v>American</v>
      </c>
      <c r="D267" t="str">
        <f>TRIM(LEFT(VLOOKUP($B267, _2024_Customizable_T_Rank_and_Tempo_Free_Stats__2[[Team]:[WAB]], 5, FALSE), 5))</f>
        <v>107.3</v>
      </c>
      <c r="E267" t="str">
        <f>LEFT(VLOOKUP($B267, _2024_Customizable_T_Rank_and_Tempo_Free_Stats__2[[Team]:[WAB]], 6, FALSE),5)</f>
        <v>115.2</v>
      </c>
      <c r="F267" t="str">
        <f>LEFT(VLOOKUP($B267, _2024_Customizable_T_Rank_and_Tempo_Free_Stats__2[[Team]:[WAB]], 7, FALSE),7)</f>
        <v xml:space="preserve">.3058_x000D_
</v>
      </c>
      <c r="G267" s="59" t="str">
        <f>IF(LEFT(VLOOKUP($B267, _2024_Customizable_T_Rank_and_Tempo_Free_Stats__2[[Team]:[WAB]], 23, FALSE), 4)&lt;0,LEFT(VLOOKUP($B267, _2024_Customizable_T_Rank_and_Tempo_Free_Stats__2[[Team]:[WAB]], 23, FALSE), 3), LEFT(VLOOKUP($B267, _2024_Customizable_T_Rank_and_Tempo_Free_Stats__2[[Team]:[WAB]], 23, FALSE),4) )</f>
        <v>-6.8</v>
      </c>
    </row>
    <row r="268" spans="1:7" x14ac:dyDescent="0.45">
      <c r="A268" t="str">
        <f>_2024_Customizable_T_Rank_and_Tempo_Free_Stats__2[[#This Row],[Rk]]</f>
        <v>267</v>
      </c>
      <c r="B268" t="str">
        <f>TRIM(_2024_Customizable_T_Rank_and_Tempo_Free_Stats__2[[#This Row],[Team]])</f>
        <v>Jackson St.</v>
      </c>
      <c r="D268" t="str">
        <f>TRIM(LEFT(VLOOKUP($B268, _2024_Customizable_T_Rank_and_Tempo_Free_Stats__2[[Team]:[WAB]], 5, FALSE), 5))</f>
        <v>100.6</v>
      </c>
      <c r="E268" t="str">
        <f>LEFT(VLOOKUP($B268, _2024_Customizable_T_Rank_and_Tempo_Free_Stats__2[[Team]:[WAB]], 6, FALSE),5)</f>
        <v>108.0</v>
      </c>
      <c r="F268" t="str">
        <f>LEFT(VLOOKUP($B268, _2024_Customizable_T_Rank_and_Tempo_Free_Stats__2[[Team]:[WAB]], 7, FALSE),7)</f>
        <v xml:space="preserve">.3049_x000D_
</v>
      </c>
      <c r="G268" s="59" t="str">
        <f>IF(LEFT(VLOOKUP($B268, _2024_Customizable_T_Rank_and_Tempo_Free_Stats__2[[Team]:[WAB]], 23, FALSE), 4)&lt;0,LEFT(VLOOKUP($B268, _2024_Customizable_T_Rank_and_Tempo_Free_Stats__2[[Team]:[WAB]], 23, FALSE), 3), LEFT(VLOOKUP($B268, _2024_Customizable_T_Rank_and_Tempo_Free_Stats__2[[Team]:[WAB]], 23, FALSE),4) )</f>
        <v>-6.9</v>
      </c>
    </row>
    <row r="269" spans="1:7" x14ac:dyDescent="0.45">
      <c r="A269" t="str">
        <f>_2024_Customizable_T_Rank_and_Tempo_Free_Stats__2[[#This Row],[Rk]]</f>
        <v>268</v>
      </c>
      <c r="B269" t="str">
        <f>TRIM(_2024_Customizable_T_Rank_and_Tempo_Free_Stats__2[[#This Row],[Team]])</f>
        <v>Little Rock</v>
      </c>
      <c r="D269" t="str">
        <f>TRIM(LEFT(VLOOKUP($B269, _2024_Customizable_T_Rank_and_Tempo_Free_Stats__2[[Team]:[WAB]], 5, FALSE), 5))</f>
        <v>105.5</v>
      </c>
      <c r="E269" t="str">
        <f>LEFT(VLOOKUP($B269, _2024_Customizable_T_Rank_and_Tempo_Free_Stats__2[[Team]:[WAB]], 6, FALSE),5)</f>
        <v>113.4</v>
      </c>
      <c r="F269" t="str">
        <f>LEFT(VLOOKUP($B269, _2024_Customizable_T_Rank_and_Tempo_Free_Stats__2[[Team]:[WAB]], 7, FALSE),7)</f>
        <v xml:space="preserve">.3042_x000D_
</v>
      </c>
      <c r="G269" s="59" t="str">
        <f>IF(LEFT(VLOOKUP($B269, _2024_Customizable_T_Rank_and_Tempo_Free_Stats__2[[Team]:[WAB]], 23, FALSE), 4)&lt;0,LEFT(VLOOKUP($B269, _2024_Customizable_T_Rank_and_Tempo_Free_Stats__2[[Team]:[WAB]], 23, FALSE), 3), LEFT(VLOOKUP($B269, _2024_Customizable_T_Rank_and_Tempo_Free_Stats__2[[Team]:[WAB]], 23, FALSE),4) )</f>
        <v>-9.1</v>
      </c>
    </row>
    <row r="270" spans="1:7" x14ac:dyDescent="0.45">
      <c r="A270" t="str">
        <f>_2024_Customizable_T_Rank_and_Tempo_Free_Stats__2[[#This Row],[Rk]]</f>
        <v>269</v>
      </c>
      <c r="B270" t="str">
        <f>TRIM(_2024_Customizable_T_Rank_and_Tempo_Free_Stats__2[[#This Row],[Team]])</f>
        <v>Albany</v>
      </c>
      <c r="D270" t="str">
        <f>TRIM(LEFT(VLOOKUP($B270, _2024_Customizable_T_Rank_and_Tempo_Free_Stats__2[[Team]:[WAB]], 5, FALSE), 5))</f>
        <v>102.4</v>
      </c>
      <c r="E270" t="str">
        <f>LEFT(VLOOKUP($B270, _2024_Customizable_T_Rank_and_Tempo_Free_Stats__2[[Team]:[WAB]], 6, FALSE),5)</f>
        <v>110.0</v>
      </c>
      <c r="F270" t="str">
        <f>LEFT(VLOOKUP($B270, _2024_Customizable_T_Rank_and_Tempo_Free_Stats__2[[Team]:[WAB]], 7, FALSE),7)</f>
        <v xml:space="preserve">.3037_x000D_
</v>
      </c>
      <c r="G270" s="59" t="str">
        <f>IF(LEFT(VLOOKUP($B270, _2024_Customizable_T_Rank_and_Tempo_Free_Stats__2[[Team]:[WAB]], 23, FALSE), 4)&lt;0,LEFT(VLOOKUP($B270, _2024_Customizable_T_Rank_and_Tempo_Free_Stats__2[[Team]:[WAB]], 23, FALSE), 3), LEFT(VLOOKUP($B270, _2024_Customizable_T_Rank_and_Tempo_Free_Stats__2[[Team]:[WAB]], 23, FALSE),4) )</f>
        <v>-7.2</v>
      </c>
    </row>
    <row r="271" spans="1:7" x14ac:dyDescent="0.45">
      <c r="A271" t="str">
        <f>_2024_Customizable_T_Rank_and_Tempo_Free_Stats__2[[#This Row],[Rk]]</f>
        <v>270</v>
      </c>
      <c r="B271" t="str">
        <f>TRIM(_2024_Customizable_T_Rank_and_Tempo_Free_Stats__2[[#This Row],[Team]])</f>
        <v>North Carolina Central</v>
      </c>
      <c r="D271" t="str">
        <f>TRIM(LEFT(VLOOKUP($B271, _2024_Customizable_T_Rank_and_Tempo_Free_Stats__2[[Team]:[WAB]], 5, FALSE), 5))</f>
        <v>98.3_x000D_</v>
      </c>
      <c r="E271" t="str">
        <f>LEFT(VLOOKUP($B271, _2024_Customizable_T_Rank_and_Tempo_Free_Stats__2[[Team]:[WAB]], 6, FALSE),5)</f>
        <v>105.8</v>
      </c>
      <c r="F271" t="str">
        <f>LEFT(VLOOKUP($B271, _2024_Customizable_T_Rank_and_Tempo_Free_Stats__2[[Team]:[WAB]], 7, FALSE),7)</f>
        <v xml:space="preserve">.2989_x000D_
</v>
      </c>
      <c r="G271" s="59" t="str">
        <f>IF(LEFT(VLOOKUP($B271, _2024_Customizable_T_Rank_and_Tempo_Free_Stats__2[[Team]:[WAB]], 23, FALSE), 4)&lt;0,LEFT(VLOOKUP($B271, _2024_Customizable_T_Rank_and_Tempo_Free_Stats__2[[Team]:[WAB]], 23, FALSE), 3), LEFT(VLOOKUP($B271, _2024_Customizable_T_Rank_and_Tempo_Free_Stats__2[[Team]:[WAB]], 23, FALSE),4) )</f>
        <v>-4.9</v>
      </c>
    </row>
    <row r="272" spans="1:7" x14ac:dyDescent="0.45">
      <c r="A272" t="str">
        <f>_2024_Customizable_T_Rank_and_Tempo_Free_Stats__2[[#This Row],[Rk]]</f>
        <v>271</v>
      </c>
      <c r="B272" t="str">
        <f>TRIM(_2024_Customizable_T_Rank_and_Tempo_Free_Stats__2[[#This Row],[Team]])</f>
        <v>Cal St. Bakersfield</v>
      </c>
      <c r="D272" t="str">
        <f>TRIM(LEFT(VLOOKUP($B272, _2024_Customizable_T_Rank_and_Tempo_Free_Stats__2[[Team]:[WAB]], 5, FALSE), 5))</f>
        <v>99.0_x000D_</v>
      </c>
      <c r="E272" t="str">
        <f>LEFT(VLOOKUP($B272, _2024_Customizable_T_Rank_and_Tempo_Free_Stats__2[[Team]:[WAB]], 6, FALSE),5)</f>
        <v>106.7</v>
      </c>
      <c r="F272" t="str">
        <f>LEFT(VLOOKUP($B272, _2024_Customizable_T_Rank_and_Tempo_Free_Stats__2[[Team]:[WAB]], 7, FALSE),7)</f>
        <v xml:space="preserve">.2965_x000D_
</v>
      </c>
      <c r="G272" s="59" t="str">
        <f>IF(LEFT(VLOOKUP($B272, _2024_Customizable_T_Rank_and_Tempo_Free_Stats__2[[Team]:[WAB]], 23, FALSE), 4)&lt;0,LEFT(VLOOKUP($B272, _2024_Customizable_T_Rank_and_Tempo_Free_Stats__2[[Team]:[WAB]], 23, FALSE), 3), LEFT(VLOOKUP($B272, _2024_Customizable_T_Rank_and_Tempo_Free_Stats__2[[Team]:[WAB]], 23, FALSE),4) )</f>
        <v>-8.1</v>
      </c>
    </row>
    <row r="273" spans="1:7" x14ac:dyDescent="0.45">
      <c r="A273" t="str">
        <f>_2024_Customizable_T_Rank_and_Tempo_Free_Stats__2[[#This Row],[Rk]]</f>
        <v>272</v>
      </c>
      <c r="B273" t="str">
        <f>TRIM(_2024_Customizable_T_Rank_and_Tempo_Free_Stats__2[[#This Row],[Team]])</f>
        <v>Central Michigan</v>
      </c>
      <c r="D273" t="str">
        <f>TRIM(LEFT(VLOOKUP($B273, _2024_Customizable_T_Rank_and_Tempo_Free_Stats__2[[Team]:[WAB]], 5, FALSE), 5))</f>
        <v>96.7_x000D_</v>
      </c>
      <c r="E273" t="str">
        <f>LEFT(VLOOKUP($B273, _2024_Customizable_T_Rank_and_Tempo_Free_Stats__2[[Team]:[WAB]], 6, FALSE),5)</f>
        <v>104.4</v>
      </c>
      <c r="F273" t="str">
        <f>LEFT(VLOOKUP($B273, _2024_Customizable_T_Rank_and_Tempo_Free_Stats__2[[Team]:[WAB]], 7, FALSE),7)</f>
        <v xml:space="preserve">.2938_x000D_
</v>
      </c>
      <c r="G273" s="59" t="str">
        <f>IF(LEFT(VLOOKUP($B273, _2024_Customizable_T_Rank_and_Tempo_Free_Stats__2[[Team]:[WAB]], 23, FALSE), 4)&lt;0,LEFT(VLOOKUP($B273, _2024_Customizable_T_Rank_and_Tempo_Free_Stats__2[[Team]:[WAB]], 23, FALSE), 3), LEFT(VLOOKUP($B273, _2024_Customizable_T_Rank_and_Tempo_Free_Stats__2[[Team]:[WAB]], 23, FALSE),4) )</f>
        <v>-4.5</v>
      </c>
    </row>
    <row r="274" spans="1:7" x14ac:dyDescent="0.45">
      <c r="A274" t="str">
        <f>_2024_Customizable_T_Rank_and_Tempo_Free_Stats__2[[#This Row],[Rk]]</f>
        <v>273</v>
      </c>
      <c r="B274" t="str">
        <f>TRIM(_2024_Customizable_T_Rank_and_Tempo_Free_Stats__2[[#This Row],[Team]])</f>
        <v>Chicago St.</v>
      </c>
      <c r="D274" t="str">
        <f>TRIM(LEFT(VLOOKUP($B274, _2024_Customizable_T_Rank_and_Tempo_Free_Stats__2[[Team]:[WAB]], 5, FALSE), 5))</f>
        <v>98.6_x000D_</v>
      </c>
      <c r="E274" t="str">
        <f>LEFT(VLOOKUP($B274, _2024_Customizable_T_Rank_and_Tempo_Free_Stats__2[[Team]:[WAB]], 6, FALSE),5)</f>
        <v>106.5</v>
      </c>
      <c r="F274" t="str">
        <f>LEFT(VLOOKUP($B274, _2024_Customizable_T_Rank_and_Tempo_Free_Stats__2[[Team]:[WAB]], 7, FALSE),7)</f>
        <v xml:space="preserve">.2913_x000D_
</v>
      </c>
      <c r="G274" s="59" t="str">
        <f>IF(LEFT(VLOOKUP($B274, _2024_Customizable_T_Rank_and_Tempo_Free_Stats__2[[Team]:[WAB]], 23, FALSE), 4)&lt;0,LEFT(VLOOKUP($B274, _2024_Customizable_T_Rank_and_Tempo_Free_Stats__2[[Team]:[WAB]], 23, FALSE), 3), LEFT(VLOOKUP($B274, _2024_Customizable_T_Rank_and_Tempo_Free_Stats__2[[Team]:[WAB]], 23, FALSE),4) )</f>
        <v>-10.</v>
      </c>
    </row>
    <row r="275" spans="1:7" x14ac:dyDescent="0.45">
      <c r="A275" t="str">
        <f>_2024_Customizable_T_Rank_and_Tempo_Free_Stats__2[[#This Row],[Rk]]</f>
        <v>274</v>
      </c>
      <c r="B275" t="str">
        <f>TRIM(_2024_Customizable_T_Rank_and_Tempo_Free_Stats__2[[#This Row],[Team]])</f>
        <v>Middle Tennessee</v>
      </c>
      <c r="D275" t="str">
        <f>TRIM(LEFT(VLOOKUP($B275, _2024_Customizable_T_Rank_and_Tempo_Free_Stats__2[[Team]:[WAB]], 5, FALSE), 5))</f>
        <v>94.8_x000D_</v>
      </c>
      <c r="E275" t="str">
        <f>LEFT(VLOOKUP($B275, _2024_Customizable_T_Rank_and_Tempo_Free_Stats__2[[Team]:[WAB]], 6, FALSE),5)</f>
        <v>102.4</v>
      </c>
      <c r="F275" t="str">
        <f>LEFT(VLOOKUP($B275, _2024_Customizable_T_Rank_and_Tempo_Free_Stats__2[[Team]:[WAB]], 7, FALSE),7)</f>
        <v xml:space="preserve">.2905_x000D_
</v>
      </c>
      <c r="G275" s="59" t="str">
        <f>IF(LEFT(VLOOKUP($B275, _2024_Customizable_T_Rank_and_Tempo_Free_Stats__2[[Team]:[WAB]], 23, FALSE), 4)&lt;0,LEFT(VLOOKUP($B275, _2024_Customizable_T_Rank_and_Tempo_Free_Stats__2[[Team]:[WAB]], 23, FALSE), 3), LEFT(VLOOKUP($B275, _2024_Customizable_T_Rank_and_Tempo_Free_Stats__2[[Team]:[WAB]], 23, FALSE),4) )</f>
        <v>-9.7</v>
      </c>
    </row>
    <row r="276" spans="1:7" x14ac:dyDescent="0.45">
      <c r="A276" t="str">
        <f>_2024_Customizable_T_Rank_and_Tempo_Free_Stats__2[[#This Row],[Rk]]</f>
        <v>275</v>
      </c>
      <c r="B276" t="str">
        <f>TRIM(_2024_Customizable_T_Rank_and_Tempo_Free_Stats__2[[#This Row],[Team]])</f>
        <v>Tennessee St.</v>
      </c>
      <c r="D276" t="str">
        <f>TRIM(LEFT(VLOOKUP($B276, _2024_Customizable_T_Rank_and_Tempo_Free_Stats__2[[Team]:[WAB]], 5, FALSE), 5))</f>
        <v>98.8_x000D_</v>
      </c>
      <c r="E276" t="str">
        <f>LEFT(VLOOKUP($B276, _2024_Customizable_T_Rank_and_Tempo_Free_Stats__2[[Team]:[WAB]], 6, FALSE),5)</f>
        <v>106.8</v>
      </c>
      <c r="F276" t="str">
        <f>LEFT(VLOOKUP($B276, _2024_Customizable_T_Rank_and_Tempo_Free_Stats__2[[Team]:[WAB]], 7, FALSE),7)</f>
        <v xml:space="preserve">.2902_x000D_
</v>
      </c>
      <c r="G276" s="59" t="str">
        <f>IF(LEFT(VLOOKUP($B276, _2024_Customizable_T_Rank_and_Tempo_Free_Stats__2[[Team]:[WAB]], 23, FALSE), 4)&lt;0,LEFT(VLOOKUP($B276, _2024_Customizable_T_Rank_and_Tempo_Free_Stats__2[[Team]:[WAB]], 23, FALSE), 3), LEFT(VLOOKUP($B276, _2024_Customizable_T_Rank_and_Tempo_Free_Stats__2[[Team]:[WAB]], 23, FALSE),4) )</f>
        <v>-6.8</v>
      </c>
    </row>
    <row r="277" spans="1:7" x14ac:dyDescent="0.45">
      <c r="A277" t="str">
        <f>_2024_Customizable_T_Rank_and_Tempo_Free_Stats__2[[#This Row],[Rk]]</f>
        <v>276</v>
      </c>
      <c r="B277" t="str">
        <f>TRIM(_2024_Customizable_T_Rank_and_Tempo_Free_Stats__2[[#This Row],[Team]])</f>
        <v>The Citadel</v>
      </c>
      <c r="D277" t="str">
        <f>TRIM(LEFT(VLOOKUP($B277, _2024_Customizable_T_Rank_and_Tempo_Free_Stats__2[[Team]:[WAB]], 5, FALSE), 5))</f>
        <v>102.1</v>
      </c>
      <c r="E277" t="str">
        <f>LEFT(VLOOKUP($B277, _2024_Customizable_T_Rank_and_Tempo_Free_Stats__2[[Team]:[WAB]], 6, FALSE),5)</f>
        <v>110.6</v>
      </c>
      <c r="F277" t="str">
        <f>LEFT(VLOOKUP($B277, _2024_Customizable_T_Rank_and_Tempo_Free_Stats__2[[Team]:[WAB]], 7, FALSE),7)</f>
        <v xml:space="preserve">.2831_x000D_
</v>
      </c>
      <c r="G277" s="59" t="str">
        <f>IF(LEFT(VLOOKUP($B277, _2024_Customizable_T_Rank_and_Tempo_Free_Stats__2[[Team]:[WAB]], 23, FALSE), 4)&lt;0,LEFT(VLOOKUP($B277, _2024_Customizable_T_Rank_and_Tempo_Free_Stats__2[[Team]:[WAB]], 23, FALSE), 3), LEFT(VLOOKUP($B277, _2024_Customizable_T_Rank_and_Tempo_Free_Stats__2[[Team]:[WAB]], 23, FALSE),4) )</f>
        <v>-9.6</v>
      </c>
    </row>
    <row r="278" spans="1:7" x14ac:dyDescent="0.45">
      <c r="A278" t="str">
        <f>_2024_Customizable_T_Rank_and_Tempo_Free_Stats__2[[#This Row],[Rk]]</f>
        <v>277</v>
      </c>
      <c r="B278" t="str">
        <f>TRIM(_2024_Customizable_T_Rank_and_Tempo_Free_Stats__2[[#This Row],[Team]])</f>
        <v>Queens</v>
      </c>
      <c r="D278" t="str">
        <f>TRIM(LEFT(VLOOKUP($B278, _2024_Customizable_T_Rank_and_Tempo_Free_Stats__2[[Team]:[WAB]], 5, FALSE), 5))</f>
        <v>102.1</v>
      </c>
      <c r="E278" t="str">
        <f>LEFT(VLOOKUP($B278, _2024_Customizable_T_Rank_and_Tempo_Free_Stats__2[[Team]:[WAB]], 6, FALSE),5)</f>
        <v>110.7</v>
      </c>
      <c r="F278" t="str">
        <f>LEFT(VLOOKUP($B278, _2024_Customizable_T_Rank_and_Tempo_Free_Stats__2[[Team]:[WAB]], 7, FALSE),7)</f>
        <v xml:space="preserve">.2816_x000D_
</v>
      </c>
      <c r="G278" s="59" t="str">
        <f>IF(LEFT(VLOOKUP($B278, _2024_Customizable_T_Rank_and_Tempo_Free_Stats__2[[Team]:[WAB]], 23, FALSE), 4)&lt;0,LEFT(VLOOKUP($B278, _2024_Customizable_T_Rank_and_Tempo_Free_Stats__2[[Team]:[WAB]], 23, FALSE), 3), LEFT(VLOOKUP($B278, _2024_Customizable_T_Rank_and_Tempo_Free_Stats__2[[Team]:[WAB]], 23, FALSE),4) )</f>
        <v xml:space="preserve">-9_x000D_
</v>
      </c>
    </row>
    <row r="279" spans="1:7" x14ac:dyDescent="0.45">
      <c r="A279" t="str">
        <f>_2024_Customizable_T_Rank_and_Tempo_Free_Stats__2[[#This Row],[Rk]]</f>
        <v>278</v>
      </c>
      <c r="B279" t="str">
        <f>TRIM(_2024_Customizable_T_Rank_and_Tempo_Free_Stats__2[[#This Row],[Team]])</f>
        <v>North Alabama</v>
      </c>
      <c r="D279" t="str">
        <f>TRIM(LEFT(VLOOKUP($B279, _2024_Customizable_T_Rank_and_Tempo_Free_Stats__2[[Team]:[WAB]], 5, FALSE), 5))</f>
        <v>103.8</v>
      </c>
      <c r="E279" t="str">
        <f>LEFT(VLOOKUP($B279, _2024_Customizable_T_Rank_and_Tempo_Free_Stats__2[[Team]:[WAB]], 6, FALSE),5)</f>
        <v>112.6</v>
      </c>
      <c r="F279" t="str">
        <f>LEFT(VLOOKUP($B279, _2024_Customizable_T_Rank_and_Tempo_Free_Stats__2[[Team]:[WAB]], 7, FALSE),7)</f>
        <v xml:space="preserve">.2814_x000D_
</v>
      </c>
      <c r="G279" s="59" t="str">
        <f>IF(LEFT(VLOOKUP($B279, _2024_Customizable_T_Rank_and_Tempo_Free_Stats__2[[Team]:[WAB]], 23, FALSE), 4)&lt;0,LEFT(VLOOKUP($B279, _2024_Customizable_T_Rank_and_Tempo_Free_Stats__2[[Team]:[WAB]], 23, FALSE), 3), LEFT(VLOOKUP($B279, _2024_Customizable_T_Rank_and_Tempo_Free_Stats__2[[Team]:[WAB]], 23, FALSE),4) )</f>
        <v>-7.8</v>
      </c>
    </row>
    <row r="280" spans="1:7" x14ac:dyDescent="0.45">
      <c r="A280" t="str">
        <f>_2024_Customizable_T_Rank_and_Tempo_Free_Stats__2[[#This Row],[Rk]]</f>
        <v>279</v>
      </c>
      <c r="B280" t="str">
        <f>TRIM(_2024_Customizable_T_Rank_and_Tempo_Free_Stats__2[[#This Row],[Team]])</f>
        <v>Valparaiso</v>
      </c>
      <c r="D280" t="str">
        <f>TRIM(LEFT(VLOOKUP($B280, _2024_Customizable_T_Rank_and_Tempo_Free_Stats__2[[Team]:[WAB]], 5, FALSE), 5))</f>
        <v>100.2</v>
      </c>
      <c r="E280" t="str">
        <f>LEFT(VLOOKUP($B280, _2024_Customizable_T_Rank_and_Tempo_Free_Stats__2[[Team]:[WAB]], 6, FALSE),5)</f>
        <v>108.7</v>
      </c>
      <c r="F280" t="str">
        <f>LEFT(VLOOKUP($B280, _2024_Customizable_T_Rank_and_Tempo_Free_Stats__2[[Team]:[WAB]], 7, FALSE),7)</f>
        <v xml:space="preserve">.2810_x000D_
</v>
      </c>
      <c r="G280" s="59" t="str">
        <f>IF(LEFT(VLOOKUP($B280, _2024_Customizable_T_Rank_and_Tempo_Free_Stats__2[[Team]:[WAB]], 23, FALSE), 4)&lt;0,LEFT(VLOOKUP($B280, _2024_Customizable_T_Rank_and_Tempo_Free_Stats__2[[Team]:[WAB]], 23, FALSE), 3), LEFT(VLOOKUP($B280, _2024_Customizable_T_Rank_and_Tempo_Free_Stats__2[[Team]:[WAB]], 23, FALSE),4) )</f>
        <v>-10.</v>
      </c>
    </row>
    <row r="281" spans="1:7" x14ac:dyDescent="0.45">
      <c r="A281" t="str">
        <f>_2024_Customizable_T_Rank_and_Tempo_Free_Stats__2[[#This Row],[Rk]]</f>
        <v>280</v>
      </c>
      <c r="B281" t="str">
        <f>TRIM(_2024_Customizable_T_Rank_and_Tempo_Free_Stats__2[[#This Row],[Team]])</f>
        <v>Howard</v>
      </c>
      <c r="D281" t="str">
        <f>TRIM(LEFT(VLOOKUP($B281, _2024_Customizable_T_Rank_and_Tempo_Free_Stats__2[[Team]:[WAB]], 5, FALSE), 5))</f>
        <v>106.3</v>
      </c>
      <c r="E281" t="str">
        <f>LEFT(VLOOKUP($B281, _2024_Customizable_T_Rank_and_Tempo_Free_Stats__2[[Team]:[WAB]], 6, FALSE),5)</f>
        <v>115.4</v>
      </c>
      <c r="F281" t="str">
        <f>LEFT(VLOOKUP($B281, _2024_Customizable_T_Rank_and_Tempo_Free_Stats__2[[Team]:[WAB]], 7, FALSE),7)</f>
        <v xml:space="preserve">.2805_x000D_
</v>
      </c>
      <c r="G281" s="59" t="str">
        <f>IF(LEFT(VLOOKUP($B281, _2024_Customizable_T_Rank_and_Tempo_Free_Stats__2[[Team]:[WAB]], 23, FALSE), 4)&lt;0,LEFT(VLOOKUP($B281, _2024_Customizable_T_Rank_and_Tempo_Free_Stats__2[[Team]:[WAB]], 23, FALSE), 3), LEFT(VLOOKUP($B281, _2024_Customizable_T_Rank_and_Tempo_Free_Stats__2[[Team]:[WAB]], 23, FALSE),4) )</f>
        <v>-9.4</v>
      </c>
    </row>
    <row r="282" spans="1:7" x14ac:dyDescent="0.45">
      <c r="A282" t="str">
        <f>_2024_Customizable_T_Rank_and_Tempo_Free_Stats__2[[#This Row],[Rk]]</f>
        <v>281</v>
      </c>
      <c r="B282" t="str">
        <f>TRIM(_2024_Customizable_T_Rank_and_Tempo_Free_Stats__2[[#This Row],[Team]])</f>
        <v>Bucknell</v>
      </c>
      <c r="D282" t="str">
        <f>TRIM(LEFT(VLOOKUP($B282, _2024_Customizable_T_Rank_and_Tempo_Free_Stats__2[[Team]:[WAB]], 5, FALSE), 5))</f>
        <v>102.1</v>
      </c>
      <c r="E282" t="str">
        <f>LEFT(VLOOKUP($B282, _2024_Customizable_T_Rank_and_Tempo_Free_Stats__2[[Team]:[WAB]], 6, FALSE),5)</f>
        <v>110.8</v>
      </c>
      <c r="F282" t="str">
        <f>LEFT(VLOOKUP($B282, _2024_Customizable_T_Rank_and_Tempo_Free_Stats__2[[Team]:[WAB]], 7, FALSE),7)</f>
        <v xml:space="preserve">.2802_x000D_
</v>
      </c>
      <c r="G282" s="59" t="str">
        <f>IF(LEFT(VLOOKUP($B282, _2024_Customizable_T_Rank_and_Tempo_Free_Stats__2[[Team]:[WAB]], 23, FALSE), 4)&lt;0,LEFT(VLOOKUP($B282, _2024_Customizable_T_Rank_and_Tempo_Free_Stats__2[[Team]:[WAB]], 23, FALSE), 3), LEFT(VLOOKUP($B282, _2024_Customizable_T_Rank_and_Tempo_Free_Stats__2[[Team]:[WAB]], 23, FALSE),4) )</f>
        <v>-9.2</v>
      </c>
    </row>
    <row r="283" spans="1:7" x14ac:dyDescent="0.45">
      <c r="A283" t="str">
        <f>_2024_Customizable_T_Rank_and_Tempo_Free_Stats__2[[#This Row],[Rk]]</f>
        <v>282</v>
      </c>
      <c r="B283" t="str">
        <f>TRIM(_2024_Customizable_T_Rank_and_Tempo_Free_Stats__2[[#This Row],[Team]])</f>
        <v>Idaho St.</v>
      </c>
      <c r="D283" t="str">
        <f>TRIM(LEFT(VLOOKUP($B283, _2024_Customizable_T_Rank_and_Tempo_Free_Stats__2[[Team]:[WAB]], 5, FALSE), 5))</f>
        <v>102.2</v>
      </c>
      <c r="E283" t="str">
        <f>LEFT(VLOOKUP($B283, _2024_Customizable_T_Rank_and_Tempo_Free_Stats__2[[Team]:[WAB]], 6, FALSE),5)</f>
        <v>111.2</v>
      </c>
      <c r="F283" t="str">
        <f>LEFT(VLOOKUP($B283, _2024_Customizable_T_Rank_and_Tempo_Free_Stats__2[[Team]:[WAB]], 7, FALSE),7)</f>
        <v xml:space="preserve">.2745_x000D_
</v>
      </c>
      <c r="G283" s="59" t="str">
        <f>IF(LEFT(VLOOKUP($B283, _2024_Customizable_T_Rank_and_Tempo_Free_Stats__2[[Team]:[WAB]], 23, FALSE), 4)&lt;0,LEFT(VLOOKUP($B283, _2024_Customizable_T_Rank_and_Tempo_Free_Stats__2[[Team]:[WAB]], 23, FALSE), 3), LEFT(VLOOKUP($B283, _2024_Customizable_T_Rank_and_Tempo_Free_Stats__2[[Team]:[WAB]], 23, FALSE),4) )</f>
        <v>-10.</v>
      </c>
    </row>
    <row r="284" spans="1:7" x14ac:dyDescent="0.45">
      <c r="A284" t="str">
        <f>_2024_Customizable_T_Rank_and_Tempo_Free_Stats__2[[#This Row],[Rk]]</f>
        <v>283</v>
      </c>
      <c r="B284" t="str">
        <f>TRIM(_2024_Customizable_T_Rank_and_Tempo_Free_Stats__2[[#This Row],[Team]])</f>
        <v>Alabama St.</v>
      </c>
      <c r="D284" t="str">
        <f>TRIM(LEFT(VLOOKUP($B284, _2024_Customizable_T_Rank_and_Tempo_Free_Stats__2[[Team]:[WAB]], 5, FALSE), 5))</f>
        <v>93.2_x000D_</v>
      </c>
      <c r="E284" t="str">
        <f>LEFT(VLOOKUP($B284, _2024_Customizable_T_Rank_and_Tempo_Free_Stats__2[[Team]:[WAB]], 6, FALSE),5)</f>
        <v>101.6</v>
      </c>
      <c r="F284" t="str">
        <f>LEFT(VLOOKUP($B284, _2024_Customizable_T_Rank_and_Tempo_Free_Stats__2[[Team]:[WAB]], 7, FALSE),7)</f>
        <v xml:space="preserve">.2711_x000D_
</v>
      </c>
      <c r="G284" s="59" t="str">
        <f>IF(LEFT(VLOOKUP($B284, _2024_Customizable_T_Rank_and_Tempo_Free_Stats__2[[Team]:[WAB]], 23, FALSE), 4)&lt;0,LEFT(VLOOKUP($B284, _2024_Customizable_T_Rank_and_Tempo_Free_Stats__2[[Team]:[WAB]], 23, FALSE), 3), LEFT(VLOOKUP($B284, _2024_Customizable_T_Rank_and_Tempo_Free_Stats__2[[Team]:[WAB]], 23, FALSE),4) )</f>
        <v>-5.4</v>
      </c>
    </row>
    <row r="285" spans="1:7" x14ac:dyDescent="0.45">
      <c r="A285" t="str">
        <f>_2024_Customizable_T_Rank_and_Tempo_Free_Stats__2[[#This Row],[Rk]]</f>
        <v>284</v>
      </c>
      <c r="B285" t="str">
        <f>TRIM(_2024_Customizable_T_Rank_and_Tempo_Free_Stats__2[[#This Row],[Team]])</f>
        <v>Northern Illinois</v>
      </c>
      <c r="D285" t="str">
        <f>TRIM(LEFT(VLOOKUP($B285, _2024_Customizable_T_Rank_and_Tempo_Free_Stats__2[[Team]:[WAB]], 5, FALSE), 5))</f>
        <v>104.0</v>
      </c>
      <c r="E285" t="str">
        <f>LEFT(VLOOKUP($B285, _2024_Customizable_T_Rank_and_Tempo_Free_Stats__2[[Team]:[WAB]], 6, FALSE),5)</f>
        <v>113.4</v>
      </c>
      <c r="F285" t="str">
        <f>LEFT(VLOOKUP($B285, _2024_Customizable_T_Rank_and_Tempo_Free_Stats__2[[Team]:[WAB]], 7, FALSE),7)</f>
        <v xml:space="preserve">.2697_x000D_
</v>
      </c>
      <c r="G285" s="59" t="str">
        <f>IF(LEFT(VLOOKUP($B285, _2024_Customizable_T_Rank_and_Tempo_Free_Stats__2[[Team]:[WAB]], 23, FALSE), 4)&lt;0,LEFT(VLOOKUP($B285, _2024_Customizable_T_Rank_and_Tempo_Free_Stats__2[[Team]:[WAB]], 23, FALSE), 3), LEFT(VLOOKUP($B285, _2024_Customizable_T_Rank_and_Tempo_Free_Stats__2[[Team]:[WAB]], 23, FALSE),4) )</f>
        <v>-9.4</v>
      </c>
    </row>
    <row r="286" spans="1:7" x14ac:dyDescent="0.45">
      <c r="A286" t="str">
        <f>_2024_Customizable_T_Rank_and_Tempo_Free_Stats__2[[#This Row],[Rk]]</f>
        <v>285</v>
      </c>
      <c r="B286" t="str">
        <f>TRIM(_2024_Customizable_T_Rank_and_Tempo_Free_Stats__2[[#This Row],[Team]])</f>
        <v>Utah Tech</v>
      </c>
      <c r="D286" t="str">
        <f>TRIM(LEFT(VLOOKUP($B286, _2024_Customizable_T_Rank_and_Tempo_Free_Stats__2[[Team]:[WAB]], 5, FALSE), 5))</f>
        <v>97.1_x000D_</v>
      </c>
      <c r="E286" t="str">
        <f>LEFT(VLOOKUP($B286, _2024_Customizable_T_Rank_and_Tempo_Free_Stats__2[[Team]:[WAB]], 6, FALSE),5)</f>
        <v>106.3</v>
      </c>
      <c r="F286" t="str">
        <f>LEFT(VLOOKUP($B286, _2024_Customizable_T_Rank_and_Tempo_Free_Stats__2[[Team]:[WAB]], 7, FALSE),7)</f>
        <v xml:space="preserve">.2609_x000D_
</v>
      </c>
      <c r="G286" s="59" t="str">
        <f>IF(LEFT(VLOOKUP($B286, _2024_Customizable_T_Rank_and_Tempo_Free_Stats__2[[Team]:[WAB]], 23, FALSE), 4)&lt;0,LEFT(VLOOKUP($B286, _2024_Customizable_T_Rank_and_Tempo_Free_Stats__2[[Team]:[WAB]], 23, FALSE), 3), LEFT(VLOOKUP($B286, _2024_Customizable_T_Rank_and_Tempo_Free_Stats__2[[Team]:[WAB]], 23, FALSE),4) )</f>
        <v>-8.5</v>
      </c>
    </row>
    <row r="287" spans="1:7" x14ac:dyDescent="0.45">
      <c r="A287" t="str">
        <f>_2024_Customizable_T_Rank_and_Tempo_Free_Stats__2[[#This Row],[Rk]]</f>
        <v>286</v>
      </c>
      <c r="B287" t="str">
        <f>TRIM(_2024_Customizable_T_Rank_and_Tempo_Free_Stats__2[[#This Row],[Team]])</f>
        <v>Robert Morris</v>
      </c>
      <c r="D287" t="str">
        <f>TRIM(LEFT(VLOOKUP($B287, _2024_Customizable_T_Rank_and_Tempo_Free_Stats__2[[Team]:[WAB]], 5, FALSE), 5))</f>
        <v>103.5</v>
      </c>
      <c r="E287" t="str">
        <f>LEFT(VLOOKUP($B287, _2024_Customizable_T_Rank_and_Tempo_Free_Stats__2[[Team]:[WAB]], 6, FALSE),5)</f>
        <v>113.4</v>
      </c>
      <c r="F287" t="str">
        <f>LEFT(VLOOKUP($B287, _2024_Customizable_T_Rank_and_Tempo_Free_Stats__2[[Team]:[WAB]], 7, FALSE),7)</f>
        <v xml:space="preserve">.2603_x000D_
</v>
      </c>
      <c r="G287" s="59" t="str">
        <f>IF(LEFT(VLOOKUP($B287, _2024_Customizable_T_Rank_and_Tempo_Free_Stats__2[[Team]:[WAB]], 23, FALSE), 4)&lt;0,LEFT(VLOOKUP($B287, _2024_Customizable_T_Rank_and_Tempo_Free_Stats__2[[Team]:[WAB]], 23, FALSE), 3), LEFT(VLOOKUP($B287, _2024_Customizable_T_Rank_and_Tempo_Free_Stats__2[[Team]:[WAB]], 23, FALSE),4) )</f>
        <v>-10.</v>
      </c>
    </row>
    <row r="288" spans="1:7" x14ac:dyDescent="0.45">
      <c r="A288" t="str">
        <f>_2024_Customizable_T_Rank_and_Tempo_Free_Stats__2[[#This Row],[Rk]]</f>
        <v>287</v>
      </c>
      <c r="B288" t="str">
        <f>TRIM(_2024_Customizable_T_Rank_and_Tempo_Free_Stats__2[[#This Row],[Team]])</f>
        <v>Lehigh</v>
      </c>
      <c r="D288" t="str">
        <f>TRIM(LEFT(VLOOKUP($B288, _2024_Customizable_T_Rank_and_Tempo_Free_Stats__2[[Team]:[WAB]], 5, FALSE), 5))</f>
        <v>96.5_x000D_</v>
      </c>
      <c r="E288" t="str">
        <f>LEFT(VLOOKUP($B288, _2024_Customizable_T_Rank_and_Tempo_Free_Stats__2[[Team]:[WAB]], 6, FALSE),5)</f>
        <v>105.7</v>
      </c>
      <c r="F288" t="str">
        <f>LEFT(VLOOKUP($B288, _2024_Customizable_T_Rank_and_Tempo_Free_Stats__2[[Team]:[WAB]], 7, FALSE),7)</f>
        <v xml:space="preserve">.2597_x000D_
</v>
      </c>
      <c r="G288" s="59" t="str">
        <f>IF(LEFT(VLOOKUP($B288, _2024_Customizable_T_Rank_and_Tempo_Free_Stats__2[[Team]:[WAB]], 23, FALSE), 4)&lt;0,LEFT(VLOOKUP($B288, _2024_Customizable_T_Rank_and_Tempo_Free_Stats__2[[Team]:[WAB]], 23, FALSE), 3), LEFT(VLOOKUP($B288, _2024_Customizable_T_Rank_and_Tempo_Free_Stats__2[[Team]:[WAB]], 23, FALSE),4) )</f>
        <v>-9.3</v>
      </c>
    </row>
    <row r="289" spans="1:7" x14ac:dyDescent="0.45">
      <c r="A289" t="str">
        <f>_2024_Customizable_T_Rank_and_Tempo_Free_Stats__2[[#This Row],[Rk]]</f>
        <v>288</v>
      </c>
      <c r="B289" t="str">
        <f>TRIM(_2024_Customizable_T_Rank_and_Tempo_Free_Stats__2[[#This Row],[Team]])</f>
        <v>Wagner</v>
      </c>
      <c r="D289" t="str">
        <f>TRIM(LEFT(VLOOKUP($B289, _2024_Customizable_T_Rank_and_Tempo_Free_Stats__2[[Team]:[WAB]], 5, FALSE), 5))</f>
        <v>98.4_x000D_</v>
      </c>
      <c r="E289" t="str">
        <f>LEFT(VLOOKUP($B289, _2024_Customizable_T_Rank_and_Tempo_Free_Stats__2[[Team]:[WAB]], 6, FALSE),5)</f>
        <v>107.9</v>
      </c>
      <c r="F289" t="str">
        <f>LEFT(VLOOKUP($B289, _2024_Customizable_T_Rank_and_Tempo_Free_Stats__2[[Team]:[WAB]], 7, FALSE),7)</f>
        <v xml:space="preserve">.2571_x000D_
</v>
      </c>
      <c r="G289" s="59" t="str">
        <f>IF(LEFT(VLOOKUP($B289, _2024_Customizable_T_Rank_and_Tempo_Free_Stats__2[[Team]:[WAB]], 23, FALSE), 4)&lt;0,LEFT(VLOOKUP($B289, _2024_Customizable_T_Rank_and_Tempo_Free_Stats__2[[Team]:[WAB]], 23, FALSE), 3), LEFT(VLOOKUP($B289, _2024_Customizable_T_Rank_and_Tempo_Free_Stats__2[[Team]:[WAB]], 23, FALSE),4) )</f>
        <v xml:space="preserve">-7_x000D_
</v>
      </c>
    </row>
    <row r="290" spans="1:7" x14ac:dyDescent="0.45">
      <c r="A290" t="str">
        <f>_2024_Customizable_T_Rank_and_Tempo_Free_Stats__2[[#This Row],[Rk]]</f>
        <v>289</v>
      </c>
      <c r="B290" t="str">
        <f>TRIM(_2024_Customizable_T_Rank_and_Tempo_Free_Stats__2[[#This Row],[Team]])</f>
        <v>Old Dominion</v>
      </c>
      <c r="D290" t="str">
        <f>TRIM(LEFT(VLOOKUP($B290, _2024_Customizable_T_Rank_and_Tempo_Free_Stats__2[[Team]:[WAB]], 5, FALSE), 5))</f>
        <v>99.0_x000D_</v>
      </c>
      <c r="E290" t="str">
        <f>LEFT(VLOOKUP($B290, _2024_Customizable_T_Rank_and_Tempo_Free_Stats__2[[Team]:[WAB]], 6, FALSE),5)</f>
        <v>109.1</v>
      </c>
      <c r="F290" t="str">
        <f>LEFT(VLOOKUP($B290, _2024_Customizable_T_Rank_and_Tempo_Free_Stats__2[[Team]:[WAB]], 7, FALSE),7)</f>
        <v xml:space="preserve">.2453_x000D_
</v>
      </c>
      <c r="G290" s="59" t="str">
        <f>IF(LEFT(VLOOKUP($B290, _2024_Customizable_T_Rank_and_Tempo_Free_Stats__2[[Team]:[WAB]], 23, FALSE), 4)&lt;0,LEFT(VLOOKUP($B290, _2024_Customizable_T_Rank_and_Tempo_Free_Stats__2[[Team]:[WAB]], 23, FALSE), 3), LEFT(VLOOKUP($B290, _2024_Customizable_T_Rank_and_Tempo_Free_Stats__2[[Team]:[WAB]], 23, FALSE),4) )</f>
        <v>-12_x000D_</v>
      </c>
    </row>
    <row r="291" spans="1:7" x14ac:dyDescent="0.45">
      <c r="A291" t="str">
        <f>_2024_Customizable_T_Rank_and_Tempo_Free_Stats__2[[#This Row],[Rk]]</f>
        <v>290</v>
      </c>
      <c r="B291" t="str">
        <f>TRIM(_2024_Customizable_T_Rank_and_Tempo_Free_Stats__2[[#This Row],[Team]])</f>
        <v>Portland</v>
      </c>
      <c r="D291" t="str">
        <f>TRIM(LEFT(VLOOKUP($B291, _2024_Customizable_T_Rank_and_Tempo_Free_Stats__2[[Team]:[WAB]], 5, FALSE), 5))</f>
        <v>102.1</v>
      </c>
      <c r="E291" t="str">
        <f>LEFT(VLOOKUP($B291, _2024_Customizable_T_Rank_and_Tempo_Free_Stats__2[[Team]:[WAB]], 6, FALSE),5)</f>
        <v>112.6</v>
      </c>
      <c r="F291" t="str">
        <f>LEFT(VLOOKUP($B291, _2024_Customizable_T_Rank_and_Tempo_Free_Stats__2[[Team]:[WAB]], 7, FALSE),7)</f>
        <v xml:space="preserve">.2435_x000D_
</v>
      </c>
      <c r="G291" s="59" t="str">
        <f>IF(LEFT(VLOOKUP($B291, _2024_Customizable_T_Rank_and_Tempo_Free_Stats__2[[Team]:[WAB]], 23, FALSE), 4)&lt;0,LEFT(VLOOKUP($B291, _2024_Customizable_T_Rank_and_Tempo_Free_Stats__2[[Team]:[WAB]], 23, FALSE), 3), LEFT(VLOOKUP($B291, _2024_Customizable_T_Rank_and_Tempo_Free_Stats__2[[Team]:[WAB]], 23, FALSE),4) )</f>
        <v>-10.</v>
      </c>
    </row>
    <row r="292" spans="1:7" x14ac:dyDescent="0.45">
      <c r="A292" t="str">
        <f>_2024_Customizable_T_Rank_and_Tempo_Free_Stats__2[[#This Row],[Rk]]</f>
        <v>291</v>
      </c>
      <c r="B292" t="str">
        <f>TRIM(_2024_Customizable_T_Rank_and_Tempo_Free_Stats__2[[#This Row],[Team]])</f>
        <v>Idaho</v>
      </c>
      <c r="D292" t="str">
        <f>TRIM(LEFT(VLOOKUP($B292, _2024_Customizable_T_Rank_and_Tempo_Free_Stats__2[[Team]:[WAB]], 5, FALSE), 5))</f>
        <v>101.3</v>
      </c>
      <c r="E292" t="str">
        <f>LEFT(VLOOKUP($B292, _2024_Customizable_T_Rank_and_Tempo_Free_Stats__2[[Team]:[WAB]], 6, FALSE),5)</f>
        <v>112.0</v>
      </c>
      <c r="F292" t="str">
        <f>LEFT(VLOOKUP($B292, _2024_Customizable_T_Rank_and_Tempo_Free_Stats__2[[Team]:[WAB]], 7, FALSE),7)</f>
        <v xml:space="preserve">.2396_x000D_
</v>
      </c>
      <c r="G292" s="59" t="str">
        <f>IF(LEFT(VLOOKUP($B292, _2024_Customizable_T_Rank_and_Tempo_Free_Stats__2[[Team]:[WAB]], 23, FALSE), 4)&lt;0,LEFT(VLOOKUP($B292, _2024_Customizable_T_Rank_and_Tempo_Free_Stats__2[[Team]:[WAB]], 23, FALSE), 3), LEFT(VLOOKUP($B292, _2024_Customizable_T_Rank_and_Tempo_Free_Stats__2[[Team]:[WAB]], 23, FALSE),4) )</f>
        <v>-10.</v>
      </c>
    </row>
    <row r="293" spans="1:7" x14ac:dyDescent="0.45">
      <c r="A293" t="str">
        <f>_2024_Customizable_T_Rank_and_Tempo_Free_Stats__2[[#This Row],[Rk]]</f>
        <v>292</v>
      </c>
      <c r="B293" t="str">
        <f>TRIM(_2024_Customizable_T_Rank_and_Tempo_Free_Stats__2[[#This Row],[Team]])</f>
        <v>Louisiana Monroe</v>
      </c>
      <c r="D293" t="str">
        <f>TRIM(LEFT(VLOOKUP($B293, _2024_Customizable_T_Rank_and_Tempo_Free_Stats__2[[Team]:[WAB]], 5, FALSE), 5))</f>
        <v>98.3_x000D_</v>
      </c>
      <c r="E293" t="str">
        <f>LEFT(VLOOKUP($B293, _2024_Customizable_T_Rank_and_Tempo_Free_Stats__2[[Team]:[WAB]], 6, FALSE),5)</f>
        <v>108.7</v>
      </c>
      <c r="F293" t="str">
        <f>LEFT(VLOOKUP($B293, _2024_Customizable_T_Rank_and_Tempo_Free_Stats__2[[Team]:[WAB]], 7, FALSE),7)</f>
        <v xml:space="preserve">.2387_x000D_
</v>
      </c>
      <c r="G293" s="59" t="str">
        <f>IF(LEFT(VLOOKUP($B293, _2024_Customizable_T_Rank_and_Tempo_Free_Stats__2[[Team]:[WAB]], 23, FALSE), 4)&lt;0,LEFT(VLOOKUP($B293, _2024_Customizable_T_Rank_and_Tempo_Free_Stats__2[[Team]:[WAB]], 23, FALSE), 3), LEFT(VLOOKUP($B293, _2024_Customizable_T_Rank_and_Tempo_Free_Stats__2[[Team]:[WAB]], 23, FALSE),4) )</f>
        <v>-8.6</v>
      </c>
    </row>
    <row r="294" spans="1:7" x14ac:dyDescent="0.45">
      <c r="A294" t="str">
        <f>_2024_Customizable_T_Rank_and_Tempo_Free_Stats__2[[#This Row],[Rk]]</f>
        <v>293</v>
      </c>
      <c r="B294" t="str">
        <f>TRIM(_2024_Customizable_T_Rank_and_Tempo_Free_Stats__2[[#This Row],[Team]])</f>
        <v>Texas Southern</v>
      </c>
      <c r="D294" t="str">
        <f>TRIM(LEFT(VLOOKUP($B294, _2024_Customizable_T_Rank_and_Tempo_Free_Stats__2[[Team]:[WAB]], 5, FALSE), 5))</f>
        <v>93.7_x000D_</v>
      </c>
      <c r="E294" t="str">
        <f>LEFT(VLOOKUP($B294, _2024_Customizable_T_Rank_and_Tempo_Free_Stats__2[[Team]:[WAB]], 6, FALSE),5)</f>
        <v>103.7</v>
      </c>
      <c r="F294" t="str">
        <f>LEFT(VLOOKUP($B294, _2024_Customizable_T_Rank_and_Tempo_Free_Stats__2[[Team]:[WAB]], 7, FALSE),7)</f>
        <v xml:space="preserve">.2372_x000D_
</v>
      </c>
      <c r="G294" s="59" t="str">
        <f>IF(LEFT(VLOOKUP($B294, _2024_Customizable_T_Rank_and_Tempo_Free_Stats__2[[Team]:[WAB]], 23, FALSE), 4)&lt;0,LEFT(VLOOKUP($B294, _2024_Customizable_T_Rank_and_Tempo_Free_Stats__2[[Team]:[WAB]], 23, FALSE), 3), LEFT(VLOOKUP($B294, _2024_Customizable_T_Rank_and_Tempo_Free_Stats__2[[Team]:[WAB]], 23, FALSE),4) )</f>
        <v>-6.9</v>
      </c>
    </row>
    <row r="295" spans="1:7" x14ac:dyDescent="0.45">
      <c r="A295" t="str">
        <f>_2024_Customizable_T_Rank_and_Tempo_Free_Stats__2[[#This Row],[Rk]]</f>
        <v>294</v>
      </c>
      <c r="B295" t="str">
        <f>TRIM(_2024_Customizable_T_Rank_and_Tempo_Free_Stats__2[[#This Row],[Team]])</f>
        <v>FIU</v>
      </c>
      <c r="D295" t="str">
        <f>TRIM(LEFT(VLOOKUP($B295, _2024_Customizable_T_Rank_and_Tempo_Free_Stats__2[[Team]:[WAB]], 5, FALSE), 5))</f>
        <v>101.3</v>
      </c>
      <c r="E295" t="str">
        <f>LEFT(VLOOKUP($B295, _2024_Customizable_T_Rank_and_Tempo_Free_Stats__2[[Team]:[WAB]], 6, FALSE),5)</f>
        <v>112.1</v>
      </c>
      <c r="F295" t="str">
        <f>LEFT(VLOOKUP($B295, _2024_Customizable_T_Rank_and_Tempo_Free_Stats__2[[Team]:[WAB]], 7, FALSE),7)</f>
        <v xml:space="preserve">.2369_x000D_
</v>
      </c>
      <c r="G295" s="59" t="str">
        <f>IF(LEFT(VLOOKUP($B295, _2024_Customizable_T_Rank_and_Tempo_Free_Stats__2[[Team]:[WAB]], 23, FALSE), 4)&lt;0,LEFT(VLOOKUP($B295, _2024_Customizable_T_Rank_and_Tempo_Free_Stats__2[[Team]:[WAB]], 23, FALSE), 3), LEFT(VLOOKUP($B295, _2024_Customizable_T_Rank_and_Tempo_Free_Stats__2[[Team]:[WAB]], 23, FALSE),4) )</f>
        <v>-10.</v>
      </c>
    </row>
    <row r="296" spans="1:7" x14ac:dyDescent="0.45">
      <c r="A296" t="str">
        <f>_2024_Customizable_T_Rank_and_Tempo_Free_Stats__2[[#This Row],[Rk]]</f>
        <v>295</v>
      </c>
      <c r="B296" t="str">
        <f>TRIM(_2024_Customizable_T_Rank_and_Tempo_Free_Stats__2[[#This Row],[Team]])</f>
        <v>Binghamton</v>
      </c>
      <c r="D296" t="str">
        <f>TRIM(LEFT(VLOOKUP($B296, _2024_Customizable_T_Rank_and_Tempo_Free_Stats__2[[Team]:[WAB]], 5, FALSE), 5))</f>
        <v>101.0</v>
      </c>
      <c r="E296" t="str">
        <f>LEFT(VLOOKUP($B296, _2024_Customizable_T_Rank_and_Tempo_Free_Stats__2[[Team]:[WAB]], 6, FALSE),5)</f>
        <v>112.0</v>
      </c>
      <c r="F296" t="str">
        <f>LEFT(VLOOKUP($B296, _2024_Customizable_T_Rank_and_Tempo_Free_Stats__2[[Team]:[WAB]], 7, FALSE),7)</f>
        <v xml:space="preserve">.2339_x000D_
</v>
      </c>
      <c r="G296" s="59" t="str">
        <f>IF(LEFT(VLOOKUP($B296, _2024_Customizable_T_Rank_and_Tempo_Free_Stats__2[[Team]:[WAB]], 23, FALSE), 4)&lt;0,LEFT(VLOOKUP($B296, _2024_Customizable_T_Rank_and_Tempo_Free_Stats__2[[Team]:[WAB]], 23, FALSE), 3), LEFT(VLOOKUP($B296, _2024_Customizable_T_Rank_and_Tempo_Free_Stats__2[[Team]:[WAB]], 23, FALSE),4) )</f>
        <v>-6.7</v>
      </c>
    </row>
    <row r="297" spans="1:7" x14ac:dyDescent="0.45">
      <c r="A297" t="str">
        <f>_2024_Customizable_T_Rank_and_Tempo_Free_Stats__2[[#This Row],[Rk]]</f>
        <v>296</v>
      </c>
      <c r="B297" t="str">
        <f>TRIM(_2024_Customizable_T_Rank_and_Tempo_Free_Stats__2[[#This Row],[Team]])</f>
        <v>Bellarmine</v>
      </c>
      <c r="D297" t="str">
        <f>TRIM(LEFT(VLOOKUP($B297, _2024_Customizable_T_Rank_and_Tempo_Free_Stats__2[[Team]:[WAB]], 5, FALSE), 5))</f>
        <v>100.9</v>
      </c>
      <c r="E297" t="str">
        <f>LEFT(VLOOKUP($B297, _2024_Customizable_T_Rank_and_Tempo_Free_Stats__2[[Team]:[WAB]], 6, FALSE),5)</f>
        <v>112.0</v>
      </c>
      <c r="F297" t="str">
        <f>LEFT(VLOOKUP($B297, _2024_Customizable_T_Rank_and_Tempo_Free_Stats__2[[Team]:[WAB]], 7, FALSE),7)</f>
        <v xml:space="preserve">.2315_x000D_
</v>
      </c>
      <c r="G297" s="59" t="str">
        <f>IF(LEFT(VLOOKUP($B297, _2024_Customizable_T_Rank_and_Tempo_Free_Stats__2[[Team]:[WAB]], 23, FALSE), 4)&lt;0,LEFT(VLOOKUP($B297, _2024_Customizable_T_Rank_and_Tempo_Free_Stats__2[[Team]:[WAB]], 23, FALSE), 3), LEFT(VLOOKUP($B297, _2024_Customizable_T_Rank_and_Tempo_Free_Stats__2[[Team]:[WAB]], 23, FALSE),4) )</f>
        <v>-11.</v>
      </c>
    </row>
    <row r="298" spans="1:7" x14ac:dyDescent="0.45">
      <c r="A298" t="str">
        <f>_2024_Customizable_T_Rank_and_Tempo_Free_Stats__2[[#This Row],[Rk]]</f>
        <v>297</v>
      </c>
      <c r="B298" t="str">
        <f>TRIM(_2024_Customizable_T_Rank_and_Tempo_Free_Stats__2[[#This Row],[Team]])</f>
        <v>DePaul</v>
      </c>
      <c r="D298" t="str">
        <f>TRIM(LEFT(VLOOKUP($B298, _2024_Customizable_T_Rank_and_Tempo_Free_Stats__2[[Team]:[WAB]], 5, FALSE), 5))</f>
        <v>98.5_x000D_</v>
      </c>
      <c r="E298" t="str">
        <f>LEFT(VLOOKUP($B298, _2024_Customizable_T_Rank_and_Tempo_Free_Stats__2[[Team]:[WAB]], 6, FALSE),5)</f>
        <v>109.5</v>
      </c>
      <c r="F298" t="str">
        <f>LEFT(VLOOKUP($B298, _2024_Customizable_T_Rank_and_Tempo_Free_Stats__2[[Team]:[WAB]], 7, FALSE),7)</f>
        <v xml:space="preserve">.2299_x000D_
</v>
      </c>
      <c r="G298" s="59" t="str">
        <f>IF(LEFT(VLOOKUP($B298, _2024_Customizable_T_Rank_and_Tempo_Free_Stats__2[[Team]:[WAB]], 23, FALSE), 4)&lt;0,LEFT(VLOOKUP($B298, _2024_Customizable_T_Rank_and_Tempo_Free_Stats__2[[Team]:[WAB]], 23, FALSE), 3), LEFT(VLOOKUP($B298, _2024_Customizable_T_Rank_and_Tempo_Free_Stats__2[[Team]:[WAB]], 23, FALSE),4) )</f>
        <v>-9.9</v>
      </c>
    </row>
    <row r="299" spans="1:7" x14ac:dyDescent="0.45">
      <c r="A299" t="str">
        <f>_2024_Customizable_T_Rank_and_Tempo_Free_Stats__2[[#This Row],[Rk]]</f>
        <v>298</v>
      </c>
      <c r="B299" t="str">
        <f>TRIM(_2024_Customizable_T_Rank_and_Tempo_Free_Stats__2[[#This Row],[Team]])</f>
        <v>USC Upstate</v>
      </c>
      <c r="D299" t="str">
        <f>TRIM(LEFT(VLOOKUP($B299, _2024_Customizable_T_Rank_and_Tempo_Free_Stats__2[[Team]:[WAB]], 5, FALSE), 5))</f>
        <v>102.1</v>
      </c>
      <c r="E299" t="str">
        <f>LEFT(VLOOKUP($B299, _2024_Customizable_T_Rank_and_Tempo_Free_Stats__2[[Team]:[WAB]], 6, FALSE),5)</f>
        <v>113.6</v>
      </c>
      <c r="F299" t="str">
        <f>LEFT(VLOOKUP($B299, _2024_Customizable_T_Rank_and_Tempo_Free_Stats__2[[Team]:[WAB]], 7, FALSE),7)</f>
        <v xml:space="preserve">.2268_x000D_
</v>
      </c>
      <c r="G299" s="59" t="str">
        <f>IF(LEFT(VLOOKUP($B299, _2024_Customizable_T_Rank_and_Tempo_Free_Stats__2[[Team]:[WAB]], 23, FALSE), 4)&lt;0,LEFT(VLOOKUP($B299, _2024_Customizable_T_Rank_and_Tempo_Free_Stats__2[[Team]:[WAB]], 23, FALSE), 3), LEFT(VLOOKUP($B299, _2024_Customizable_T_Rank_and_Tempo_Free_Stats__2[[Team]:[WAB]], 23, FALSE),4) )</f>
        <v>-11.</v>
      </c>
    </row>
    <row r="300" spans="1:7" x14ac:dyDescent="0.45">
      <c r="A300" t="str">
        <f>_2024_Customizable_T_Rank_and_Tempo_Free_Stats__2[[#This Row],[Rk]]</f>
        <v>299</v>
      </c>
      <c r="B300" t="str">
        <f>TRIM(_2024_Customizable_T_Rank_and_Tempo_Free_Stats__2[[#This Row],[Team]])</f>
        <v>Alcorn St.</v>
      </c>
      <c r="D300" t="str">
        <f>TRIM(LEFT(VLOOKUP($B300, _2024_Customizable_T_Rank_and_Tempo_Free_Stats__2[[Team]:[WAB]], 5, FALSE), 5))</f>
        <v>105.6</v>
      </c>
      <c r="E300" t="str">
        <f>LEFT(VLOOKUP($B300, _2024_Customizable_T_Rank_and_Tempo_Free_Stats__2[[Team]:[WAB]], 6, FALSE),5)</f>
        <v>117.6</v>
      </c>
      <c r="F300" t="str">
        <f>LEFT(VLOOKUP($B300, _2024_Customizable_T_Rank_and_Tempo_Free_Stats__2[[Team]:[WAB]], 7, FALSE),7)</f>
        <v xml:space="preserve">.2250_x000D_
</v>
      </c>
      <c r="G300" s="59" t="str">
        <f>IF(LEFT(VLOOKUP($B300, _2024_Customizable_T_Rank_and_Tempo_Free_Stats__2[[Team]:[WAB]], 23, FALSE), 4)&lt;0,LEFT(VLOOKUP($B300, _2024_Customizable_T_Rank_and_Tempo_Free_Stats__2[[Team]:[WAB]], 23, FALSE), 3), LEFT(VLOOKUP($B300, _2024_Customizable_T_Rank_and_Tempo_Free_Stats__2[[Team]:[WAB]], 23, FALSE),4) )</f>
        <v>-8.8</v>
      </c>
    </row>
    <row r="301" spans="1:7" x14ac:dyDescent="0.45">
      <c r="A301" t="str">
        <f>_2024_Customizable_T_Rank_and_Tempo_Free_Stats__2[[#This Row],[Rk]]</f>
        <v>300</v>
      </c>
      <c r="B301" t="str">
        <f>TRIM(_2024_Customizable_T_Rank_and_Tempo_Free_Stats__2[[#This Row],[Team]])</f>
        <v>Georgia Southern</v>
      </c>
      <c r="D301" t="str">
        <f>TRIM(LEFT(VLOOKUP($B301, _2024_Customizable_T_Rank_and_Tempo_Free_Stats__2[[Team]:[WAB]], 5, FALSE), 5))</f>
        <v>101.4</v>
      </c>
      <c r="E301" t="str">
        <f>LEFT(VLOOKUP($B301, _2024_Customizable_T_Rank_and_Tempo_Free_Stats__2[[Team]:[WAB]], 6, FALSE),5)</f>
        <v>113.1</v>
      </c>
      <c r="F301" t="str">
        <f>LEFT(VLOOKUP($B301, _2024_Customizable_T_Rank_and_Tempo_Free_Stats__2[[Team]:[WAB]], 7, FALSE),7)</f>
        <v xml:space="preserve">.2221_x000D_
</v>
      </c>
      <c r="G301" s="59" t="str">
        <f>IF(LEFT(VLOOKUP($B301, _2024_Customizable_T_Rank_and_Tempo_Free_Stats__2[[Team]:[WAB]], 23, FALSE), 4)&lt;0,LEFT(VLOOKUP($B301, _2024_Customizable_T_Rank_and_Tempo_Free_Stats__2[[Team]:[WAB]], 23, FALSE), 3), LEFT(VLOOKUP($B301, _2024_Customizable_T_Rank_and_Tempo_Free_Stats__2[[Team]:[WAB]], 23, FALSE),4) )</f>
        <v>-12.</v>
      </c>
    </row>
    <row r="302" spans="1:7" x14ac:dyDescent="0.45">
      <c r="A302" t="str">
        <f>_2024_Customizable_T_Rank_and_Tempo_Free_Stats__2[[#This Row],[Rk]]</f>
        <v>301</v>
      </c>
      <c r="B302" t="str">
        <f>TRIM(_2024_Customizable_T_Rank_and_Tempo_Free_Stats__2[[#This Row],[Team]])</f>
        <v>Sacred Heart</v>
      </c>
      <c r="D302" t="str">
        <f>TRIM(LEFT(VLOOKUP($B302, _2024_Customizable_T_Rank_and_Tempo_Free_Stats__2[[Team]:[WAB]], 5, FALSE), 5))</f>
        <v>100.8</v>
      </c>
      <c r="E302" t="str">
        <f>LEFT(VLOOKUP($B302, _2024_Customizable_T_Rank_and_Tempo_Free_Stats__2[[Team]:[WAB]], 6, FALSE),5)</f>
        <v>112.5</v>
      </c>
      <c r="F302" t="str">
        <f>LEFT(VLOOKUP($B302, _2024_Customizable_T_Rank_and_Tempo_Free_Stats__2[[Team]:[WAB]], 7, FALSE),7)</f>
        <v xml:space="preserve">.2205_x000D_
</v>
      </c>
      <c r="G302" s="59" t="str">
        <f>IF(LEFT(VLOOKUP($B302, _2024_Customizable_T_Rank_and_Tempo_Free_Stats__2[[Team]:[WAB]], 23, FALSE), 4)&lt;0,LEFT(VLOOKUP($B302, _2024_Customizable_T_Rank_and_Tempo_Free_Stats__2[[Team]:[WAB]], 23, FALSE), 3), LEFT(VLOOKUP($B302, _2024_Customizable_T_Rank_and_Tempo_Free_Stats__2[[Team]:[WAB]], 23, FALSE),4) )</f>
        <v>-8.9</v>
      </c>
    </row>
    <row r="303" spans="1:7" x14ac:dyDescent="0.45">
      <c r="A303" t="str">
        <f>_2024_Customizable_T_Rank_and_Tempo_Free_Stats__2[[#This Row],[Rk]]</f>
        <v>302</v>
      </c>
      <c r="B303" t="str">
        <f>TRIM(_2024_Customizable_T_Rank_and_Tempo_Free_Stats__2[[#This Row],[Team]])</f>
        <v>Boston University</v>
      </c>
      <c r="D303" t="str">
        <f>TRIM(LEFT(VLOOKUP($B303, _2024_Customizable_T_Rank_and_Tempo_Free_Stats__2[[Team]:[WAB]], 5, FALSE), 5))</f>
        <v>94.3_x000D_</v>
      </c>
      <c r="E303" t="str">
        <f>LEFT(VLOOKUP($B303, _2024_Customizable_T_Rank_and_Tempo_Free_Stats__2[[Team]:[WAB]], 6, FALSE),5)</f>
        <v>105.4</v>
      </c>
      <c r="F303" t="str">
        <f>LEFT(VLOOKUP($B303, _2024_Customizable_T_Rank_and_Tempo_Free_Stats__2[[Team]:[WAB]], 7, FALSE),7)</f>
        <v xml:space="preserve">.2177_x000D_
</v>
      </c>
      <c r="G303" s="59" t="str">
        <f>IF(LEFT(VLOOKUP($B303, _2024_Customizable_T_Rank_and_Tempo_Free_Stats__2[[Team]:[WAB]], 23, FALSE), 4)&lt;0,LEFT(VLOOKUP($B303, _2024_Customizable_T_Rank_and_Tempo_Free_Stats__2[[Team]:[WAB]], 23, FALSE), 3), LEFT(VLOOKUP($B303, _2024_Customizable_T_Rank_and_Tempo_Free_Stats__2[[Team]:[WAB]], 23, FALSE),4) )</f>
        <v>-11.</v>
      </c>
    </row>
    <row r="304" spans="1:7" x14ac:dyDescent="0.45">
      <c r="A304" t="str">
        <f>_2024_Customizable_T_Rank_and_Tempo_Free_Stats__2[[#This Row],[Rk]]</f>
        <v>303</v>
      </c>
      <c r="B304" t="str">
        <f>TRIM(_2024_Customizable_T_Rank_and_Tempo_Free_Stats__2[[#This Row],[Team]])</f>
        <v>Lafayette</v>
      </c>
      <c r="D304" t="str">
        <f>TRIM(LEFT(VLOOKUP($B304, _2024_Customizable_T_Rank_and_Tempo_Free_Stats__2[[Team]:[WAB]], 5, FALSE), 5))</f>
        <v>92.6_x000D_</v>
      </c>
      <c r="E304" t="str">
        <f>LEFT(VLOOKUP($B304, _2024_Customizable_T_Rank_and_Tempo_Free_Stats__2[[Team]:[WAB]], 6, FALSE),5)</f>
        <v>103.5</v>
      </c>
      <c r="F304" t="str">
        <f>LEFT(VLOOKUP($B304, _2024_Customizable_T_Rank_and_Tempo_Free_Stats__2[[Team]:[WAB]], 7, FALSE),7)</f>
        <v xml:space="preserve">.2170_x000D_
</v>
      </c>
      <c r="G304" s="59" t="str">
        <f>IF(LEFT(VLOOKUP($B304, _2024_Customizable_T_Rank_and_Tempo_Free_Stats__2[[Team]:[WAB]], 23, FALSE), 4)&lt;0,LEFT(VLOOKUP($B304, _2024_Customizable_T_Rank_and_Tempo_Free_Stats__2[[Team]:[WAB]], 23, FALSE), 3), LEFT(VLOOKUP($B304, _2024_Customizable_T_Rank_and_Tempo_Free_Stats__2[[Team]:[WAB]], 23, FALSE),4) )</f>
        <v>-10.</v>
      </c>
    </row>
    <row r="305" spans="1:7" x14ac:dyDescent="0.45">
      <c r="A305" t="str">
        <f>_2024_Customizable_T_Rank_and_Tempo_Free_Stats__2[[#This Row],[Rk]]</f>
        <v>304</v>
      </c>
      <c r="B305" t="str">
        <f>TRIM(_2024_Customizable_T_Rank_and_Tempo_Free_Stats__2[[#This Row],[Team]])</f>
        <v>Southeastern Louisiana</v>
      </c>
      <c r="D305" t="str">
        <f>TRIM(LEFT(VLOOKUP($B305, _2024_Customizable_T_Rank_and_Tempo_Free_Stats__2[[Team]:[WAB]], 5, FALSE), 5))</f>
        <v>98.7_x000D_</v>
      </c>
      <c r="E305" t="str">
        <f>LEFT(VLOOKUP($B305, _2024_Customizable_T_Rank_and_Tempo_Free_Stats__2[[Team]:[WAB]], 6, FALSE),5)</f>
        <v>110.7</v>
      </c>
      <c r="F305" t="str">
        <f>LEFT(VLOOKUP($B305, _2024_Customizable_T_Rank_and_Tempo_Free_Stats__2[[Team]:[WAB]], 7, FALSE),7)</f>
        <v xml:space="preserve">.2110_x000D_
</v>
      </c>
      <c r="G305" s="59" t="str">
        <f>IF(LEFT(VLOOKUP($B305, _2024_Customizable_T_Rank_and_Tempo_Free_Stats__2[[Team]:[WAB]], 23, FALSE), 4)&lt;0,LEFT(VLOOKUP($B305, _2024_Customizable_T_Rank_and_Tempo_Free_Stats__2[[Team]:[WAB]], 23, FALSE), 3), LEFT(VLOOKUP($B305, _2024_Customizable_T_Rank_and_Tempo_Free_Stats__2[[Team]:[WAB]], 23, FALSE),4) )</f>
        <v>-8.1</v>
      </c>
    </row>
    <row r="306" spans="1:7" x14ac:dyDescent="0.45">
      <c r="A306" t="str">
        <f>_2024_Customizable_T_Rank_and_Tempo_Free_Stats__2[[#This Row],[Rk]]</f>
        <v>305</v>
      </c>
      <c r="B306" t="str">
        <f>TRIM(_2024_Customizable_T_Rank_and_Tempo_Free_Stats__2[[#This Row],[Team]])</f>
        <v>Western Michigan</v>
      </c>
      <c r="D306" t="str">
        <f>TRIM(LEFT(VLOOKUP($B306, _2024_Customizable_T_Rank_and_Tempo_Free_Stats__2[[Team]:[WAB]], 5, FALSE), 5))</f>
        <v>99.7_x000D_</v>
      </c>
      <c r="E306" t="str">
        <f>LEFT(VLOOKUP($B306, _2024_Customizable_T_Rank_and_Tempo_Free_Stats__2[[Team]:[WAB]], 6, FALSE),5)</f>
        <v>111.8</v>
      </c>
      <c r="F306" t="str">
        <f>LEFT(VLOOKUP($B306, _2024_Customizable_T_Rank_and_Tempo_Free_Stats__2[[Team]:[WAB]], 7, FALSE),7)</f>
        <v xml:space="preserve">.2101_x000D_
</v>
      </c>
      <c r="G306" s="59" t="str">
        <f>IF(LEFT(VLOOKUP($B306, _2024_Customizable_T_Rank_and_Tempo_Free_Stats__2[[Team]:[WAB]], 23, FALSE), 4)&lt;0,LEFT(VLOOKUP($B306, _2024_Customizable_T_Rank_and_Tempo_Free_Stats__2[[Team]:[WAB]], 23, FALSE), 3), LEFT(VLOOKUP($B306, _2024_Customizable_T_Rank_and_Tempo_Free_Stats__2[[Team]:[WAB]], 23, FALSE),4) )</f>
        <v xml:space="preserve">-9_x000D_
</v>
      </c>
    </row>
    <row r="307" spans="1:7" x14ac:dyDescent="0.45">
      <c r="A307" t="str">
        <f>_2024_Customizable_T_Rank_and_Tempo_Free_Stats__2[[#This Row],[Rk]]</f>
        <v>306</v>
      </c>
      <c r="B307" t="str">
        <f>TRIM(_2024_Customizable_T_Rank_and_Tempo_Free_Stats__2[[#This Row],[Team]])</f>
        <v>Jacksonville</v>
      </c>
      <c r="D307" t="str">
        <f>TRIM(LEFT(VLOOKUP($B307, _2024_Customizable_T_Rank_and_Tempo_Free_Stats__2[[Team]:[WAB]], 5, FALSE), 5))</f>
        <v>99.4_x000D_</v>
      </c>
      <c r="E307" t="str">
        <f>LEFT(VLOOKUP($B307, _2024_Customizable_T_Rank_and_Tempo_Free_Stats__2[[Team]:[WAB]], 6, FALSE),5)</f>
        <v>111.7</v>
      </c>
      <c r="F307" t="str">
        <f>LEFT(VLOOKUP($B307, _2024_Customizable_T_Rank_and_Tempo_Free_Stats__2[[Team]:[WAB]], 7, FALSE),7)</f>
        <v xml:space="preserve">.2082_x000D_
</v>
      </c>
      <c r="G307" s="59" t="str">
        <f>IF(LEFT(VLOOKUP($B307, _2024_Customizable_T_Rank_and_Tempo_Free_Stats__2[[Team]:[WAB]], 23, FALSE), 4)&lt;0,LEFT(VLOOKUP($B307, _2024_Customizable_T_Rank_and_Tempo_Free_Stats__2[[Team]:[WAB]], 23, FALSE), 3), LEFT(VLOOKUP($B307, _2024_Customizable_T_Rank_and_Tempo_Free_Stats__2[[Team]:[WAB]], 23, FALSE),4) )</f>
        <v>-6.9</v>
      </c>
    </row>
    <row r="308" spans="1:7" x14ac:dyDescent="0.45">
      <c r="A308" t="str">
        <f>_2024_Customizable_T_Rank_and_Tempo_Free_Stats__2[[#This Row],[Rk]]</f>
        <v>307</v>
      </c>
      <c r="B308" t="str">
        <f>TRIM(_2024_Customizable_T_Rank_and_Tempo_Free_Stats__2[[#This Row],[Team]])</f>
        <v>Elon</v>
      </c>
      <c r="D308" t="str">
        <f>TRIM(LEFT(VLOOKUP($B308, _2024_Customizable_T_Rank_and_Tempo_Free_Stats__2[[Team]:[WAB]], 5, FALSE), 5))</f>
        <v>103.9</v>
      </c>
      <c r="E308" t="str">
        <f>LEFT(VLOOKUP($B308, _2024_Customizable_T_Rank_and_Tempo_Free_Stats__2[[Team]:[WAB]], 6, FALSE),5)</f>
        <v>116.9</v>
      </c>
      <c r="F308" t="str">
        <f>LEFT(VLOOKUP($B308, _2024_Customizable_T_Rank_and_Tempo_Free_Stats__2[[Team]:[WAB]], 7, FALSE),7)</f>
        <v xml:space="preserve">.2054_x000D_
</v>
      </c>
      <c r="G308" s="59" t="str">
        <f>IF(LEFT(VLOOKUP($B308, _2024_Customizable_T_Rank_and_Tempo_Free_Stats__2[[Team]:[WAB]], 23, FALSE), 4)&lt;0,LEFT(VLOOKUP($B308, _2024_Customizable_T_Rank_and_Tempo_Free_Stats__2[[Team]:[WAB]], 23, FALSE), 3), LEFT(VLOOKUP($B308, _2024_Customizable_T_Rank_and_Tempo_Free_Stats__2[[Team]:[WAB]], 23, FALSE),4) )</f>
        <v>-9.4</v>
      </c>
    </row>
    <row r="309" spans="1:7" x14ac:dyDescent="0.45">
      <c r="A309" t="str">
        <f>_2024_Customizable_T_Rank_and_Tempo_Free_Stats__2[[#This Row],[Rk]]</f>
        <v>308</v>
      </c>
      <c r="B309" t="str">
        <f>TRIM(_2024_Customizable_T_Rank_and_Tempo_Free_Stats__2[[#This Row],[Team]])</f>
        <v>Northern Arizona</v>
      </c>
      <c r="D309" t="str">
        <f>TRIM(LEFT(VLOOKUP($B309, _2024_Customizable_T_Rank_and_Tempo_Free_Stats__2[[Team]:[WAB]], 5, FALSE), 5))</f>
        <v>96.9_x000D_</v>
      </c>
      <c r="E309" t="str">
        <f>LEFT(VLOOKUP($B309, _2024_Customizable_T_Rank_and_Tempo_Free_Stats__2[[Team]:[WAB]], 6, FALSE),5)</f>
        <v>109.1</v>
      </c>
      <c r="F309" t="str">
        <f>LEFT(VLOOKUP($B309, _2024_Customizable_T_Rank_and_Tempo_Free_Stats__2[[Team]:[WAB]], 7, FALSE),7)</f>
        <v xml:space="preserve">.2034_x000D_
</v>
      </c>
      <c r="G309" s="59" t="str">
        <f>IF(LEFT(VLOOKUP($B309, _2024_Customizable_T_Rank_and_Tempo_Free_Stats__2[[Team]:[WAB]], 23, FALSE), 4)&lt;0,LEFT(VLOOKUP($B309, _2024_Customizable_T_Rank_and_Tempo_Free_Stats__2[[Team]:[WAB]], 23, FALSE), 3), LEFT(VLOOKUP($B309, _2024_Customizable_T_Rank_and_Tempo_Free_Stats__2[[Team]:[WAB]], 23, FALSE),4) )</f>
        <v>-7.1</v>
      </c>
    </row>
    <row r="310" spans="1:7" x14ac:dyDescent="0.45">
      <c r="A310" t="str">
        <f>_2024_Customizable_T_Rank_and_Tempo_Free_Stats__2[[#This Row],[Rk]]</f>
        <v>309</v>
      </c>
      <c r="B310" t="str">
        <f>TRIM(_2024_Customizable_T_Rank_and_Tempo_Free_Stats__2[[#This Row],[Team]])</f>
        <v>Sacramento St.</v>
      </c>
      <c r="D310" t="str">
        <f>TRIM(LEFT(VLOOKUP($B310, _2024_Customizable_T_Rank_and_Tempo_Free_Stats__2[[Team]:[WAB]], 5, FALSE), 5))</f>
        <v>98.8_x000D_</v>
      </c>
      <c r="E310" t="str">
        <f>LEFT(VLOOKUP($B310, _2024_Customizable_T_Rank_and_Tempo_Free_Stats__2[[Team]:[WAB]], 6, FALSE),5)</f>
        <v>111.3</v>
      </c>
      <c r="F310" t="str">
        <f>LEFT(VLOOKUP($B310, _2024_Customizable_T_Rank_and_Tempo_Free_Stats__2[[Team]:[WAB]], 7, FALSE),7)</f>
        <v xml:space="preserve">.2025_x000D_
</v>
      </c>
      <c r="G310" s="59" t="str">
        <f>IF(LEFT(VLOOKUP($B310, _2024_Customizable_T_Rank_and_Tempo_Free_Stats__2[[Team]:[WAB]], 23, FALSE), 4)&lt;0,LEFT(VLOOKUP($B310, _2024_Customizable_T_Rank_and_Tempo_Free_Stats__2[[Team]:[WAB]], 23, FALSE), 3), LEFT(VLOOKUP($B310, _2024_Customizable_T_Rank_and_Tempo_Free_Stats__2[[Team]:[WAB]], 23, FALSE),4) )</f>
        <v>-11.</v>
      </c>
    </row>
    <row r="311" spans="1:7" x14ac:dyDescent="0.45">
      <c r="A311" t="str">
        <f>_2024_Customizable_T_Rank_and_Tempo_Free_Stats__2[[#This Row],[Rk]]</f>
        <v>310</v>
      </c>
      <c r="B311" t="str">
        <f>TRIM(_2024_Customizable_T_Rank_and_Tempo_Free_Stats__2[[#This Row],[Team]])</f>
        <v>UT Rio Grande Valley</v>
      </c>
      <c r="D311" t="str">
        <f>TRIM(LEFT(VLOOKUP($B311, _2024_Customizable_T_Rank_and_Tempo_Free_Stats__2[[Team]:[WAB]], 5, FALSE), 5))</f>
        <v>98.0_x000D_</v>
      </c>
      <c r="E311" t="str">
        <f>LEFT(VLOOKUP($B311, _2024_Customizable_T_Rank_and_Tempo_Free_Stats__2[[Team]:[WAB]], 6, FALSE),5)</f>
        <v>110.4</v>
      </c>
      <c r="F311" t="str">
        <f>LEFT(VLOOKUP($B311, _2024_Customizable_T_Rank_and_Tempo_Free_Stats__2[[Team]:[WAB]], 7, FALSE),7)</f>
        <v xml:space="preserve">.2017_x000D_
</v>
      </c>
      <c r="G311" s="59" t="str">
        <f>IF(LEFT(VLOOKUP($B311, _2024_Customizable_T_Rank_and_Tempo_Free_Stats__2[[Team]:[WAB]], 23, FALSE), 4)&lt;0,LEFT(VLOOKUP($B311, _2024_Customizable_T_Rank_and_Tempo_Free_Stats__2[[Team]:[WAB]], 23, FALSE), 3), LEFT(VLOOKUP($B311, _2024_Customizable_T_Rank_and_Tempo_Free_Stats__2[[Team]:[WAB]], 23, FALSE),4) )</f>
        <v>-11.</v>
      </c>
    </row>
    <row r="312" spans="1:7" x14ac:dyDescent="0.45">
      <c r="A312" t="str">
        <f>_2024_Customizable_T_Rank_and_Tempo_Free_Stats__2[[#This Row],[Rk]]</f>
        <v>311</v>
      </c>
      <c r="B312" t="str">
        <f>TRIM(_2024_Customizable_T_Rank_and_Tempo_Free_Stats__2[[#This Row],[Team]])</f>
        <v>Charleston Southern</v>
      </c>
      <c r="D312" t="str">
        <f>TRIM(LEFT(VLOOKUP($B312, _2024_Customizable_T_Rank_and_Tempo_Free_Stats__2[[Team]:[WAB]], 5, FALSE), 5))</f>
        <v>98.9_x000D_</v>
      </c>
      <c r="E312" t="str">
        <f>LEFT(VLOOKUP($B312, _2024_Customizable_T_Rank_and_Tempo_Free_Stats__2[[Team]:[WAB]], 6, FALSE),5)</f>
        <v>111.6</v>
      </c>
      <c r="F312" t="str">
        <f>LEFT(VLOOKUP($B312, _2024_Customizable_T_Rank_and_Tempo_Free_Stats__2[[Team]:[WAB]], 7, FALSE),7)</f>
        <v xml:space="preserve">.1994_x000D_
</v>
      </c>
      <c r="G312" s="59" t="str">
        <f>IF(LEFT(VLOOKUP($B312, _2024_Customizable_T_Rank_and_Tempo_Free_Stats__2[[Team]:[WAB]], 23, FALSE), 4)&lt;0,LEFT(VLOOKUP($B312, _2024_Customizable_T_Rank_and_Tempo_Free_Stats__2[[Team]:[WAB]], 23, FALSE), 3), LEFT(VLOOKUP($B312, _2024_Customizable_T_Rank_and_Tempo_Free_Stats__2[[Team]:[WAB]], 23, FALSE),4) )</f>
        <v>-9.2</v>
      </c>
    </row>
    <row r="313" spans="1:7" x14ac:dyDescent="0.45">
      <c r="A313" t="str">
        <f>_2024_Customizable_T_Rank_and_Tempo_Free_Stats__2[[#This Row],[Rk]]</f>
        <v>312</v>
      </c>
      <c r="B313" t="str">
        <f>TRIM(_2024_Customizable_T_Rank_and_Tempo_Free_Stats__2[[#This Row],[Team]])</f>
        <v>UMBC</v>
      </c>
      <c r="D313" t="str">
        <f>TRIM(LEFT(VLOOKUP($B313, _2024_Customizable_T_Rank_and_Tempo_Free_Stats__2[[Team]:[WAB]], 5, FALSE), 5))</f>
        <v>103.2</v>
      </c>
      <c r="E313" t="str">
        <f>LEFT(VLOOKUP($B313, _2024_Customizable_T_Rank_and_Tempo_Free_Stats__2[[Team]:[WAB]], 6, FALSE),5)</f>
        <v>116.5</v>
      </c>
      <c r="F313" t="str">
        <f>LEFT(VLOOKUP($B313, _2024_Customizable_T_Rank_and_Tempo_Free_Stats__2[[Team]:[WAB]], 7, FALSE),7)</f>
        <v xml:space="preserve">.1984_x000D_
</v>
      </c>
      <c r="G313" s="59" t="str">
        <f>IF(LEFT(VLOOKUP($B313, _2024_Customizable_T_Rank_and_Tempo_Free_Stats__2[[Team]:[WAB]], 23, FALSE), 4)&lt;0,LEFT(VLOOKUP($B313, _2024_Customizable_T_Rank_and_Tempo_Free_Stats__2[[Team]:[WAB]], 23, FALSE), 3), LEFT(VLOOKUP($B313, _2024_Customizable_T_Rank_and_Tempo_Free_Stats__2[[Team]:[WAB]], 23, FALSE),4) )</f>
        <v>-12.</v>
      </c>
    </row>
    <row r="314" spans="1:7" x14ac:dyDescent="0.45">
      <c r="A314" t="str">
        <f>_2024_Customizable_T_Rank_and_Tempo_Free_Stats__2[[#This Row],[Rk]]</f>
        <v>313</v>
      </c>
      <c r="B314" t="str">
        <f>TRIM(_2024_Customizable_T_Rank_and_Tempo_Free_Stats__2[[#This Row],[Team]])</f>
        <v>Bethune Cookman</v>
      </c>
      <c r="D314" t="str">
        <f>TRIM(LEFT(VLOOKUP($B314, _2024_Customizable_T_Rank_and_Tempo_Free_Stats__2[[Team]:[WAB]], 5, FALSE), 5))</f>
        <v>96.7_x000D_</v>
      </c>
      <c r="E314" t="str">
        <f>LEFT(VLOOKUP($B314, _2024_Customizable_T_Rank_and_Tempo_Free_Stats__2[[Team]:[WAB]], 6, FALSE),5)</f>
        <v>109.4</v>
      </c>
      <c r="F314" t="str">
        <f>LEFT(VLOOKUP($B314, _2024_Customizable_T_Rank_and_Tempo_Free_Stats__2[[Team]:[WAB]], 7, FALSE),7)</f>
        <v xml:space="preserve">.1958_x000D_
</v>
      </c>
      <c r="G314" s="59" t="str">
        <f>IF(LEFT(VLOOKUP($B314, _2024_Customizable_T_Rank_and_Tempo_Free_Stats__2[[Team]:[WAB]], 23, FALSE), 4)&lt;0,LEFT(VLOOKUP($B314, _2024_Customizable_T_Rank_and_Tempo_Free_Stats__2[[Team]:[WAB]], 23, FALSE), 3), LEFT(VLOOKUP($B314, _2024_Customizable_T_Rank_and_Tempo_Free_Stats__2[[Team]:[WAB]], 23, FALSE),4) )</f>
        <v>-8.2</v>
      </c>
    </row>
    <row r="315" spans="1:7" x14ac:dyDescent="0.45">
      <c r="A315" t="str">
        <f>_2024_Customizable_T_Rank_and_Tempo_Free_Stats__2[[#This Row],[Rk]]</f>
        <v>314</v>
      </c>
      <c r="B315" t="str">
        <f>TRIM(_2024_Customizable_T_Rank_and_Tempo_Free_Stats__2[[#This Row],[Team]])</f>
        <v>Coastal Carolina</v>
      </c>
      <c r="D315" t="str">
        <f>TRIM(LEFT(VLOOKUP($B315, _2024_Customizable_T_Rank_and_Tempo_Free_Stats__2[[Team]:[WAB]], 5, FALSE), 5))</f>
        <v>99.8_x000D_</v>
      </c>
      <c r="E315" t="str">
        <f>LEFT(VLOOKUP($B315, _2024_Customizable_T_Rank_and_Tempo_Free_Stats__2[[Team]:[WAB]], 6, FALSE),5)</f>
        <v>112.9</v>
      </c>
      <c r="F315" t="str">
        <f>LEFT(VLOOKUP($B315, _2024_Customizable_T_Rank_and_Tempo_Free_Stats__2[[Team]:[WAB]], 7, FALSE),7)</f>
        <v xml:space="preserve">.1947_x000D_
</v>
      </c>
      <c r="G315" s="59" t="str">
        <f>IF(LEFT(VLOOKUP($B315, _2024_Customizable_T_Rank_and_Tempo_Free_Stats__2[[Team]:[WAB]], 23, FALSE), 4)&lt;0,LEFT(VLOOKUP($B315, _2024_Customizable_T_Rank_and_Tempo_Free_Stats__2[[Team]:[WAB]], 23, FALSE), 3), LEFT(VLOOKUP($B315, _2024_Customizable_T_Rank_and_Tempo_Free_Stats__2[[Team]:[WAB]], 23, FALSE),4) )</f>
        <v>-11.</v>
      </c>
    </row>
    <row r="316" spans="1:7" x14ac:dyDescent="0.45">
      <c r="A316" t="str">
        <f>_2024_Customizable_T_Rank_and_Tempo_Free_Stats__2[[#This Row],[Rk]]</f>
        <v>315</v>
      </c>
      <c r="B316" t="str">
        <f>TRIM(_2024_Customizable_T_Rank_and_Tempo_Free_Stats__2[[#This Row],[Team]])</f>
        <v>Delaware St.</v>
      </c>
      <c r="D316" t="str">
        <f>TRIM(LEFT(VLOOKUP($B316, _2024_Customizable_T_Rank_and_Tempo_Free_Stats__2[[Team]:[WAB]], 5, FALSE), 5))</f>
        <v>92.3_x000D_</v>
      </c>
      <c r="E316" t="str">
        <f>LEFT(VLOOKUP($B316, _2024_Customizable_T_Rank_and_Tempo_Free_Stats__2[[Team]:[WAB]], 6, FALSE),5)</f>
        <v>104.6</v>
      </c>
      <c r="F316" t="str">
        <f>LEFT(VLOOKUP($B316, _2024_Customizable_T_Rank_and_Tempo_Free_Stats__2[[Team]:[WAB]], 7, FALSE),7)</f>
        <v xml:space="preserve">.1916_x000D_
</v>
      </c>
      <c r="G316" s="59" t="str">
        <f>IF(LEFT(VLOOKUP($B316, _2024_Customizable_T_Rank_and_Tempo_Free_Stats__2[[Team]:[WAB]], 23, FALSE), 4)&lt;0,LEFT(VLOOKUP($B316, _2024_Customizable_T_Rank_and_Tempo_Free_Stats__2[[Team]:[WAB]], 23, FALSE), 3), LEFT(VLOOKUP($B316, _2024_Customizable_T_Rank_and_Tempo_Free_Stats__2[[Team]:[WAB]], 23, FALSE),4) )</f>
        <v>-7.9</v>
      </c>
    </row>
    <row r="317" spans="1:7" x14ac:dyDescent="0.45">
      <c r="A317" t="str">
        <f>_2024_Customizable_T_Rank_and_Tempo_Free_Stats__2[[#This Row],[Rk]]</f>
        <v>316</v>
      </c>
      <c r="B317" t="str">
        <f>TRIM(_2024_Customizable_T_Rank_and_Tempo_Free_Stats__2[[#This Row],[Team]])</f>
        <v>Campbell</v>
      </c>
      <c r="D317" t="str">
        <f>TRIM(LEFT(VLOOKUP($B317, _2024_Customizable_T_Rank_and_Tempo_Free_Stats__2[[Team]:[WAB]], 5, FALSE), 5))</f>
        <v>95.7_x000D_</v>
      </c>
      <c r="E317" t="str">
        <f>LEFT(VLOOKUP($B317, _2024_Customizable_T_Rank_and_Tempo_Free_Stats__2[[Team]:[WAB]], 6, FALSE),5)</f>
        <v>108.5</v>
      </c>
      <c r="F317" t="str">
        <f>LEFT(VLOOKUP($B317, _2024_Customizable_T_Rank_and_Tempo_Free_Stats__2[[Team]:[WAB]], 7, FALSE),7)</f>
        <v xml:space="preserve">.1909_x000D_
</v>
      </c>
      <c r="G317" s="59" t="str">
        <f>IF(LEFT(VLOOKUP($B317, _2024_Customizable_T_Rank_and_Tempo_Free_Stats__2[[Team]:[WAB]], 23, FALSE), 4)&lt;0,LEFT(VLOOKUP($B317, _2024_Customizable_T_Rank_and_Tempo_Free_Stats__2[[Team]:[WAB]], 23, FALSE), 3), LEFT(VLOOKUP($B317, _2024_Customizable_T_Rank_and_Tempo_Free_Stats__2[[Team]:[WAB]], 23, FALSE),4) )</f>
        <v>-8.4</v>
      </c>
    </row>
    <row r="318" spans="1:7" x14ac:dyDescent="0.45">
      <c r="A318" t="str">
        <f>_2024_Customizable_T_Rank_and_Tempo_Free_Stats__2[[#This Row],[Rk]]</f>
        <v>317</v>
      </c>
      <c r="B318" t="str">
        <f>TRIM(_2024_Customizable_T_Rank_and_Tempo_Free_Stats__2[[#This Row],[Team]])</f>
        <v>Eastern Illinois</v>
      </c>
      <c r="D318" t="str">
        <f>TRIM(LEFT(VLOOKUP($B318, _2024_Customizable_T_Rank_and_Tempo_Free_Stats__2[[Team]:[WAB]], 5, FALSE), 5))</f>
        <v>95.9_x000D_</v>
      </c>
      <c r="E318" t="str">
        <f>LEFT(VLOOKUP($B318, _2024_Customizable_T_Rank_and_Tempo_Free_Stats__2[[Team]:[WAB]], 6, FALSE),5)</f>
        <v>108.7</v>
      </c>
      <c r="F318" t="str">
        <f>LEFT(VLOOKUP($B318, _2024_Customizable_T_Rank_and_Tempo_Free_Stats__2[[Team]:[WAB]], 7, FALSE),7)</f>
        <v xml:space="preserve">.1906_x000D_
</v>
      </c>
      <c r="G318" s="59" t="str">
        <f>IF(LEFT(VLOOKUP($B318, _2024_Customizable_T_Rank_and_Tempo_Free_Stats__2[[Team]:[WAB]], 23, FALSE), 4)&lt;0,LEFT(VLOOKUP($B318, _2024_Customizable_T_Rank_and_Tempo_Free_Stats__2[[Team]:[WAB]], 23, FALSE), 3), LEFT(VLOOKUP($B318, _2024_Customizable_T_Rank_and_Tempo_Free_Stats__2[[Team]:[WAB]], 23, FALSE),4) )</f>
        <v>-7.9</v>
      </c>
    </row>
    <row r="319" spans="1:7" x14ac:dyDescent="0.45">
      <c r="A319" t="str">
        <f>_2024_Customizable_T_Rank_and_Tempo_Free_Stats__2[[#This Row],[Rk]]</f>
        <v>318</v>
      </c>
      <c r="B319" t="str">
        <f>TRIM(_2024_Customizable_T_Rank_and_Tempo_Free_Stats__2[[#This Row],[Team]])</f>
        <v>Le Moyne</v>
      </c>
      <c r="D319" t="str">
        <f>TRIM(LEFT(VLOOKUP($B319, _2024_Customizable_T_Rank_and_Tempo_Free_Stats__2[[Team]:[WAB]], 5, FALSE), 5))</f>
        <v>101.1</v>
      </c>
      <c r="E319" t="str">
        <f>LEFT(VLOOKUP($B319, _2024_Customizable_T_Rank_and_Tempo_Free_Stats__2[[Team]:[WAB]], 6, FALSE),5)</f>
        <v>115.3</v>
      </c>
      <c r="F319" t="str">
        <f>LEFT(VLOOKUP($B319, _2024_Customizable_T_Rank_and_Tempo_Free_Stats__2[[Team]:[WAB]], 7, FALSE),7)</f>
        <v xml:space="preserve">.1812_x000D_
</v>
      </c>
      <c r="G319" s="59" t="str">
        <f>IF(LEFT(VLOOKUP($B319, _2024_Customizable_T_Rank_and_Tempo_Free_Stats__2[[Team]:[WAB]], 23, FALSE), 4)&lt;0,LEFT(VLOOKUP($B319, _2024_Customizable_T_Rank_and_Tempo_Free_Stats__2[[Team]:[WAB]], 23, FALSE), 3), LEFT(VLOOKUP($B319, _2024_Customizable_T_Rank_and_Tempo_Free_Stats__2[[Team]:[WAB]], 23, FALSE),4) )</f>
        <v>-9.2</v>
      </c>
    </row>
    <row r="320" spans="1:7" x14ac:dyDescent="0.45">
      <c r="A320" t="str">
        <f>_2024_Customizable_T_Rank_and_Tempo_Free_Stats__2[[#This Row],[Rk]]</f>
        <v>319</v>
      </c>
      <c r="B320" t="str">
        <f>TRIM(_2024_Customizable_T_Rank_and_Tempo_Free_Stats__2[[#This Row],[Team]])</f>
        <v>Texas A&amp;M Commerce</v>
      </c>
      <c r="D320" t="str">
        <f>TRIM(LEFT(VLOOKUP($B320, _2024_Customizable_T_Rank_and_Tempo_Free_Stats__2[[Team]:[WAB]], 5, FALSE), 5))</f>
        <v>94.7_x000D_</v>
      </c>
      <c r="E320" t="str">
        <f>LEFT(VLOOKUP($B320, _2024_Customizable_T_Rank_and_Tempo_Free_Stats__2[[Team]:[WAB]], 6, FALSE),5)</f>
        <v>108.2</v>
      </c>
      <c r="F320" t="str">
        <f>LEFT(VLOOKUP($B320, _2024_Customizable_T_Rank_and_Tempo_Free_Stats__2[[Team]:[WAB]], 7, FALSE),7)</f>
        <v xml:space="preserve">.1770_x000D_
</v>
      </c>
      <c r="G320" s="59" t="str">
        <f>IF(LEFT(VLOOKUP($B320, _2024_Customizable_T_Rank_and_Tempo_Free_Stats__2[[Team]:[WAB]], 23, FALSE), 4)&lt;0,LEFT(VLOOKUP($B320, _2024_Customizable_T_Rank_and_Tempo_Free_Stats__2[[Team]:[WAB]], 23, FALSE), 3), LEFT(VLOOKUP($B320, _2024_Customizable_T_Rank_and_Tempo_Free_Stats__2[[Team]:[WAB]], 23, FALSE),4) )</f>
        <v xml:space="preserve">-8_x000D_
</v>
      </c>
    </row>
    <row r="321" spans="1:7" x14ac:dyDescent="0.45">
      <c r="A321" t="str">
        <f>_2024_Customizable_T_Rank_and_Tempo_Free_Stats__2[[#This Row],[Rk]]</f>
        <v>320</v>
      </c>
      <c r="B321" t="str">
        <f>TRIM(_2024_Customizable_T_Rank_and_Tempo_Free_Stats__2[[#This Row],[Team]])</f>
        <v>Grambling St.</v>
      </c>
      <c r="D321" t="str">
        <f>TRIM(LEFT(VLOOKUP($B321, _2024_Customizable_T_Rank_and_Tempo_Free_Stats__2[[Team]:[WAB]], 5, FALSE), 5))</f>
        <v>92.7_x000D_</v>
      </c>
      <c r="E321" t="str">
        <f>LEFT(VLOOKUP($B321, _2024_Customizable_T_Rank_and_Tempo_Free_Stats__2[[Team]:[WAB]], 6, FALSE),5)</f>
        <v>106.0</v>
      </c>
      <c r="F321" t="str">
        <f>LEFT(VLOOKUP($B321, _2024_Customizable_T_Rank_and_Tempo_Free_Stats__2[[Team]:[WAB]], 7, FALSE),7)</f>
        <v xml:space="preserve">.1768_x000D_
</v>
      </c>
      <c r="G321" s="59" t="str">
        <f>IF(LEFT(VLOOKUP($B321, _2024_Customizable_T_Rank_and_Tempo_Free_Stats__2[[Team]:[WAB]], 23, FALSE), 4)&lt;0,LEFT(VLOOKUP($B321, _2024_Customizable_T_Rank_and_Tempo_Free_Stats__2[[Team]:[WAB]], 23, FALSE), 3), LEFT(VLOOKUP($B321, _2024_Customizable_T_Rank_and_Tempo_Free_Stats__2[[Team]:[WAB]], 23, FALSE),4) )</f>
        <v>-6.8</v>
      </c>
    </row>
    <row r="322" spans="1:7" x14ac:dyDescent="0.45">
      <c r="A322" t="str">
        <f>_2024_Customizable_T_Rank_and_Tempo_Free_Stats__2[[#This Row],[Rk]]</f>
        <v>321</v>
      </c>
      <c r="B322" t="str">
        <f>TRIM(_2024_Customizable_T_Rank_and_Tempo_Free_Stats__2[[#This Row],[Team]])</f>
        <v>Presbyterian</v>
      </c>
      <c r="D322" t="str">
        <f>TRIM(LEFT(VLOOKUP($B322, _2024_Customizable_T_Rank_and_Tempo_Free_Stats__2[[Team]:[WAB]], 5, FALSE), 5))</f>
        <v>100.3</v>
      </c>
      <c r="E322" t="str">
        <f>LEFT(VLOOKUP($B322, _2024_Customizable_T_Rank_and_Tempo_Free_Stats__2[[Team]:[WAB]], 6, FALSE),5)</f>
        <v>114.7</v>
      </c>
      <c r="F322" t="str">
        <f>LEFT(VLOOKUP($B322, _2024_Customizable_T_Rank_and_Tempo_Free_Stats__2[[Team]:[WAB]], 7, FALSE),7)</f>
        <v xml:space="preserve">.1763_x000D_
</v>
      </c>
      <c r="G322" s="59" t="str">
        <f>IF(LEFT(VLOOKUP($B322, _2024_Customizable_T_Rank_and_Tempo_Free_Stats__2[[Team]:[WAB]], 23, FALSE), 4)&lt;0,LEFT(VLOOKUP($B322, _2024_Customizable_T_Rank_and_Tempo_Free_Stats__2[[Team]:[WAB]], 23, FALSE), 3), LEFT(VLOOKUP($B322, _2024_Customizable_T_Rank_and_Tempo_Free_Stats__2[[Team]:[WAB]], 23, FALSE),4) )</f>
        <v>-10.</v>
      </c>
    </row>
    <row r="323" spans="1:7" x14ac:dyDescent="0.45">
      <c r="A323" t="str">
        <f>_2024_Customizable_T_Rank_and_Tempo_Free_Stats__2[[#This Row],[Rk]]</f>
        <v>322</v>
      </c>
      <c r="B323" t="str">
        <f>TRIM(_2024_Customizable_T_Rank_and_Tempo_Free_Stats__2[[#This Row],[Team]])</f>
        <v>South Carolina St.</v>
      </c>
      <c r="D323" t="str">
        <f>TRIM(LEFT(VLOOKUP($B323, _2024_Customizable_T_Rank_and_Tempo_Free_Stats__2[[Team]:[WAB]], 5, FALSE), 5))</f>
        <v>98.7_x000D_</v>
      </c>
      <c r="E323" t="str">
        <f>LEFT(VLOOKUP($B323, _2024_Customizable_T_Rank_and_Tempo_Free_Stats__2[[Team]:[WAB]], 6, FALSE),5)</f>
        <v>113.2</v>
      </c>
      <c r="F323" t="str">
        <f>LEFT(VLOOKUP($B323, _2024_Customizable_T_Rank_and_Tempo_Free_Stats__2[[Team]:[WAB]], 7, FALSE),7)</f>
        <v xml:space="preserve">.1719_x000D_
</v>
      </c>
      <c r="G323" s="59" t="str">
        <f>IF(LEFT(VLOOKUP($B323, _2024_Customizable_T_Rank_and_Tempo_Free_Stats__2[[Team]:[WAB]], 23, FALSE), 4)&lt;0,LEFT(VLOOKUP($B323, _2024_Customizable_T_Rank_and_Tempo_Free_Stats__2[[Team]:[WAB]], 23, FALSE), 3), LEFT(VLOOKUP($B323, _2024_Customizable_T_Rank_and_Tempo_Free_Stats__2[[Team]:[WAB]], 23, FALSE),4) )</f>
        <v>-9.7</v>
      </c>
    </row>
    <row r="324" spans="1:7" x14ac:dyDescent="0.45">
      <c r="A324" t="str">
        <f>_2024_Customizable_T_Rank_and_Tempo_Free_Stats__2[[#This Row],[Rk]]</f>
        <v>323</v>
      </c>
      <c r="B324" t="str">
        <f>TRIM(_2024_Customizable_T_Rank_and_Tempo_Free_Stats__2[[#This Row],[Team]])</f>
        <v>South Dakota</v>
      </c>
      <c r="D324" t="str">
        <f>TRIM(LEFT(VLOOKUP($B324, _2024_Customizable_T_Rank_and_Tempo_Free_Stats__2[[Team]:[WAB]], 5, FALSE), 5))</f>
        <v>99.9_x000D_</v>
      </c>
      <c r="E324" t="str">
        <f>LEFT(VLOOKUP($B324, _2024_Customizable_T_Rank_and_Tempo_Free_Stats__2[[Team]:[WAB]], 6, FALSE),5)</f>
        <v>115.2</v>
      </c>
      <c r="F324" t="str">
        <f>LEFT(VLOOKUP($B324, _2024_Customizable_T_Rank_and_Tempo_Free_Stats__2[[Team]:[WAB]], 7, FALSE),7)</f>
        <v xml:space="preserve">.1639_x000D_
</v>
      </c>
      <c r="G324" s="59" t="str">
        <f>IF(LEFT(VLOOKUP($B324, _2024_Customizable_T_Rank_and_Tempo_Free_Stats__2[[Team]:[WAB]], 23, FALSE), 4)&lt;0,LEFT(VLOOKUP($B324, _2024_Customizable_T_Rank_and_Tempo_Free_Stats__2[[Team]:[WAB]], 23, FALSE), 3), LEFT(VLOOKUP($B324, _2024_Customizable_T_Rank_and_Tempo_Free_Stats__2[[Team]:[WAB]], 23, FALSE),4) )</f>
        <v>-11.</v>
      </c>
    </row>
    <row r="325" spans="1:7" x14ac:dyDescent="0.45">
      <c r="A325" t="str">
        <f>_2024_Customizable_T_Rank_and_Tempo_Free_Stats__2[[#This Row],[Rk]]</f>
        <v>324</v>
      </c>
      <c r="B325" t="str">
        <f>TRIM(_2024_Customizable_T_Rank_and_Tempo_Free_Stats__2[[#This Row],[Team]])</f>
        <v>Northwestern St.</v>
      </c>
      <c r="D325" t="str">
        <f>TRIM(LEFT(VLOOKUP($B325, _2024_Customizable_T_Rank_and_Tempo_Free_Stats__2[[Team]:[WAB]], 5, FALSE), 5))</f>
        <v>98.2_x000D_</v>
      </c>
      <c r="E325" t="str">
        <f>LEFT(VLOOKUP($B325, _2024_Customizable_T_Rank_and_Tempo_Free_Stats__2[[Team]:[WAB]], 6, FALSE),5)</f>
        <v>113.1</v>
      </c>
      <c r="F325" t="str">
        <f>LEFT(VLOOKUP($B325, _2024_Customizable_T_Rank_and_Tempo_Free_Stats__2[[Team]:[WAB]], 7, FALSE),7)</f>
        <v xml:space="preserve">.1638_x000D_
</v>
      </c>
      <c r="G325" s="59" t="str">
        <f>IF(LEFT(VLOOKUP($B325, _2024_Customizable_T_Rank_and_Tempo_Free_Stats__2[[Team]:[WAB]], 23, FALSE), 4)&lt;0,LEFT(VLOOKUP($B325, _2024_Customizable_T_Rank_and_Tempo_Free_Stats__2[[Team]:[WAB]], 23, FALSE), 3), LEFT(VLOOKUP($B325, _2024_Customizable_T_Rank_and_Tempo_Free_Stats__2[[Team]:[WAB]], 23, FALSE),4) )</f>
        <v>-11.</v>
      </c>
    </row>
    <row r="326" spans="1:7" x14ac:dyDescent="0.45">
      <c r="A326" t="str">
        <f>_2024_Customizable_T_Rank_and_Tempo_Free_Stats__2[[#This Row],[Rk]]</f>
        <v>325</v>
      </c>
      <c r="B326" t="str">
        <f>TRIM(_2024_Customizable_T_Rank_and_Tempo_Free_Stats__2[[#This Row],[Team]])</f>
        <v>NJIT</v>
      </c>
      <c r="D326" t="str">
        <f>TRIM(LEFT(VLOOKUP($B326, _2024_Customizable_T_Rank_and_Tempo_Free_Stats__2[[Team]:[WAB]], 5, FALSE), 5))</f>
        <v>96.9_x000D_</v>
      </c>
      <c r="E326" t="str">
        <f>LEFT(VLOOKUP($B326, _2024_Customizable_T_Rank_and_Tempo_Free_Stats__2[[Team]:[WAB]], 6, FALSE),5)</f>
        <v>111.7</v>
      </c>
      <c r="F326" t="str">
        <f>LEFT(VLOOKUP($B326, _2024_Customizable_T_Rank_and_Tempo_Free_Stats__2[[Team]:[WAB]], 7, FALSE),7)</f>
        <v xml:space="preserve">.1625_x000D_
</v>
      </c>
      <c r="G326" s="59" t="str">
        <f>IF(LEFT(VLOOKUP($B326, _2024_Customizable_T_Rank_and_Tempo_Free_Stats__2[[Team]:[WAB]], 23, FALSE), 4)&lt;0,LEFT(VLOOKUP($B326, _2024_Customizable_T_Rank_and_Tempo_Free_Stats__2[[Team]:[WAB]], 23, FALSE), 3), LEFT(VLOOKUP($B326, _2024_Customizable_T_Rank_and_Tempo_Free_Stats__2[[Team]:[WAB]], 23, FALSE),4) )</f>
        <v>-11.</v>
      </c>
    </row>
    <row r="327" spans="1:7" x14ac:dyDescent="0.45">
      <c r="A327" t="str">
        <f>_2024_Customizable_T_Rank_and_Tempo_Free_Stats__2[[#This Row],[Rk]]</f>
        <v>326</v>
      </c>
      <c r="B327" t="str">
        <f>TRIM(_2024_Customizable_T_Rank_and_Tempo_Free_Stats__2[[#This Row],[Team]])</f>
        <v>Arkansas Pine Bluff</v>
      </c>
      <c r="D327" t="str">
        <f>TRIM(LEFT(VLOOKUP($B327, _2024_Customizable_T_Rank_and_Tempo_Free_Stats__2[[Team]:[WAB]], 5, FALSE), 5))</f>
        <v>103.6</v>
      </c>
      <c r="E327" t="str">
        <f>LEFT(VLOOKUP($B327, _2024_Customizable_T_Rank_and_Tempo_Free_Stats__2[[Team]:[WAB]], 6, FALSE),5)</f>
        <v>119.7</v>
      </c>
      <c r="F327" t="str">
        <f>LEFT(VLOOKUP($B327, _2024_Customizable_T_Rank_and_Tempo_Free_Stats__2[[Team]:[WAB]], 7, FALSE),7)</f>
        <v xml:space="preserve">.1598_x000D_
</v>
      </c>
      <c r="G327" s="59" t="str">
        <f>IF(LEFT(VLOOKUP($B327, _2024_Customizable_T_Rank_and_Tempo_Free_Stats__2[[Team]:[WAB]], 23, FALSE), 4)&lt;0,LEFT(VLOOKUP($B327, _2024_Customizable_T_Rank_and_Tempo_Free_Stats__2[[Team]:[WAB]], 23, FALSE), 3), LEFT(VLOOKUP($B327, _2024_Customizable_T_Rank_and_Tempo_Free_Stats__2[[Team]:[WAB]], 23, FALSE),4) )</f>
        <v>-6.8</v>
      </c>
    </row>
    <row r="328" spans="1:7" x14ac:dyDescent="0.45">
      <c r="A328" t="str">
        <f>_2024_Customizable_T_Rank_and_Tempo_Free_Stats__2[[#This Row],[Rk]]</f>
        <v>327</v>
      </c>
      <c r="B328" t="str">
        <f>TRIM(_2024_Customizable_T_Rank_and_Tempo_Free_Stats__2[[#This Row],[Team]])</f>
        <v>North Carolina A&amp;T</v>
      </c>
      <c r="D328" t="str">
        <f>TRIM(LEFT(VLOOKUP($B328, _2024_Customizable_T_Rank_and_Tempo_Free_Stats__2[[Team]:[WAB]], 5, FALSE), 5))</f>
        <v>99.4_x000D_</v>
      </c>
      <c r="E328" t="str">
        <f>LEFT(VLOOKUP($B328, _2024_Customizable_T_Rank_and_Tempo_Free_Stats__2[[Team]:[WAB]], 6, FALSE),5)</f>
        <v>115.0</v>
      </c>
      <c r="F328" t="str">
        <f>LEFT(VLOOKUP($B328, _2024_Customizable_T_Rank_and_Tempo_Free_Stats__2[[Team]:[WAB]], 7, FALSE),7)</f>
        <v xml:space="preserve">.1582_x000D_
</v>
      </c>
      <c r="G328" s="59" t="str">
        <f>IF(LEFT(VLOOKUP($B328, _2024_Customizable_T_Rank_and_Tempo_Free_Stats__2[[Team]:[WAB]], 23, FALSE), 4)&lt;0,LEFT(VLOOKUP($B328, _2024_Customizable_T_Rank_and_Tempo_Free_Stats__2[[Team]:[WAB]], 23, FALSE), 3), LEFT(VLOOKUP($B328, _2024_Customizable_T_Rank_and_Tempo_Free_Stats__2[[Team]:[WAB]], 23, FALSE),4) )</f>
        <v>-10.</v>
      </c>
    </row>
    <row r="329" spans="1:7" x14ac:dyDescent="0.45">
      <c r="A329" t="str">
        <f>_2024_Customizable_T_Rank_and_Tempo_Free_Stats__2[[#This Row],[Rk]]</f>
        <v>328</v>
      </c>
      <c r="B329" t="str">
        <f>TRIM(_2024_Customizable_T_Rank_and_Tempo_Free_Stats__2[[#This Row],[Team]])</f>
        <v>Fairleigh Dickinson</v>
      </c>
      <c r="D329" t="str">
        <f>TRIM(LEFT(VLOOKUP($B329, _2024_Customizable_T_Rank_and_Tempo_Free_Stats__2[[Team]:[WAB]], 5, FALSE), 5))</f>
        <v>99.3_x000D_</v>
      </c>
      <c r="E329" t="str">
        <f>LEFT(VLOOKUP($B329, _2024_Customizable_T_Rank_and_Tempo_Free_Stats__2[[Team]:[WAB]], 6, FALSE),5)</f>
        <v>114.8</v>
      </c>
      <c r="F329" t="str">
        <f>LEFT(VLOOKUP($B329, _2024_Customizable_T_Rank_and_Tempo_Free_Stats__2[[Team]:[WAB]], 7, FALSE),7)</f>
        <v xml:space="preserve">.1581_x000D_
</v>
      </c>
      <c r="G329" s="59" t="str">
        <f>IF(LEFT(VLOOKUP($B329, _2024_Customizable_T_Rank_and_Tempo_Free_Stats__2[[Team]:[WAB]], 23, FALSE), 4)&lt;0,LEFT(VLOOKUP($B329, _2024_Customizable_T_Rank_and_Tempo_Free_Stats__2[[Team]:[WAB]], 23, FALSE), 3), LEFT(VLOOKUP($B329, _2024_Customizable_T_Rank_and_Tempo_Free_Stats__2[[Team]:[WAB]], 23, FALSE),4) )</f>
        <v>-9.2</v>
      </c>
    </row>
    <row r="330" spans="1:7" x14ac:dyDescent="0.45">
      <c r="A330" t="str">
        <f>_2024_Customizable_T_Rank_and_Tempo_Free_Stats__2[[#This Row],[Rk]]</f>
        <v>329</v>
      </c>
      <c r="B330" t="str">
        <f>TRIM(_2024_Customizable_T_Rank_and_Tempo_Free_Stats__2[[#This Row],[Team]])</f>
        <v>New Orleans</v>
      </c>
      <c r="D330" t="str">
        <f>TRIM(LEFT(VLOOKUP($B330, _2024_Customizable_T_Rank_and_Tempo_Free_Stats__2[[Team]:[WAB]], 5, FALSE), 5))</f>
        <v>100.7</v>
      </c>
      <c r="E330" t="str">
        <f>LEFT(VLOOKUP($B330, _2024_Customizable_T_Rank_and_Tempo_Free_Stats__2[[Team]:[WAB]], 6, FALSE),5)</f>
        <v>116.6</v>
      </c>
      <c r="F330" t="str">
        <f>LEFT(VLOOKUP($B330, _2024_Customizable_T_Rank_and_Tempo_Free_Stats__2[[Team]:[WAB]], 7, FALSE),7)</f>
        <v xml:space="preserve">.1559_x000D_
</v>
      </c>
      <c r="G330" s="59" t="str">
        <f>IF(LEFT(VLOOKUP($B330, _2024_Customizable_T_Rank_and_Tempo_Free_Stats__2[[Team]:[WAB]], 23, FALSE), 4)&lt;0,LEFT(VLOOKUP($B330, _2024_Customizable_T_Rank_and_Tempo_Free_Stats__2[[Team]:[WAB]], 23, FALSE), 3), LEFT(VLOOKUP($B330, _2024_Customizable_T_Rank_and_Tempo_Free_Stats__2[[Team]:[WAB]], 23, FALSE),4) )</f>
        <v>-9.9</v>
      </c>
    </row>
    <row r="331" spans="1:7" x14ac:dyDescent="0.45">
      <c r="A331" t="str">
        <f>_2024_Customizable_T_Rank_and_Tempo_Free_Stats__2[[#This Row],[Rk]]</f>
        <v>330</v>
      </c>
      <c r="B331" t="str">
        <f>TRIM(_2024_Customizable_T_Rank_and_Tempo_Free_Stats__2[[#This Row],[Team]])</f>
        <v>Incarnate Word</v>
      </c>
      <c r="D331" t="str">
        <f>TRIM(LEFT(VLOOKUP($B331, _2024_Customizable_T_Rank_and_Tempo_Free_Stats__2[[Team]:[WAB]], 5, FALSE), 5))</f>
        <v>98.8_x000D_</v>
      </c>
      <c r="E331" t="str">
        <f>LEFT(VLOOKUP($B331, _2024_Customizable_T_Rank_and_Tempo_Free_Stats__2[[Team]:[WAB]], 6, FALSE),5)</f>
        <v>114.4</v>
      </c>
      <c r="F331" t="str">
        <f>LEFT(VLOOKUP($B331, _2024_Customizable_T_Rank_and_Tempo_Free_Stats__2[[Team]:[WAB]], 7, FALSE),7)</f>
        <v xml:space="preserve">.1553_x000D_
</v>
      </c>
      <c r="G331" s="59" t="str">
        <f>IF(LEFT(VLOOKUP($B331, _2024_Customizable_T_Rank_and_Tempo_Free_Stats__2[[Team]:[WAB]], 23, FALSE), 4)&lt;0,LEFT(VLOOKUP($B331, _2024_Customizable_T_Rank_and_Tempo_Free_Stats__2[[Team]:[WAB]], 23, FALSE), 3), LEFT(VLOOKUP($B331, _2024_Customizable_T_Rank_and_Tempo_Free_Stats__2[[Team]:[WAB]], 23, FALSE),4) )</f>
        <v>-11.</v>
      </c>
    </row>
    <row r="332" spans="1:7" x14ac:dyDescent="0.45">
      <c r="A332" t="str">
        <f>_2024_Customizable_T_Rank_and_Tempo_Free_Stats__2[[#This Row],[Rk]]</f>
        <v>331</v>
      </c>
      <c r="B332" t="str">
        <f>TRIM(_2024_Customizable_T_Rank_and_Tempo_Free_Stats__2[[#This Row],[Team]])</f>
        <v>Navy</v>
      </c>
      <c r="D332" t="str">
        <f>TRIM(LEFT(VLOOKUP($B332, _2024_Customizable_T_Rank_and_Tempo_Free_Stats__2[[Team]:[WAB]], 5, FALSE), 5))</f>
        <v>96.9_x000D_</v>
      </c>
      <c r="E332" t="str">
        <f>LEFT(VLOOKUP($B332, _2024_Customizable_T_Rank_and_Tempo_Free_Stats__2[[Team]:[WAB]], 6, FALSE),5)</f>
        <v>112.4</v>
      </c>
      <c r="F332" t="str">
        <f>LEFT(VLOOKUP($B332, _2024_Customizable_T_Rank_and_Tempo_Free_Stats__2[[Team]:[WAB]], 7, FALSE),7)</f>
        <v xml:space="preserve">.1539_x000D_
</v>
      </c>
      <c r="G332" s="59" t="str">
        <f>IF(LEFT(VLOOKUP($B332, _2024_Customizable_T_Rank_and_Tempo_Free_Stats__2[[Team]:[WAB]], 23, FALSE), 4)&lt;0,LEFT(VLOOKUP($B332, _2024_Customizable_T_Rank_and_Tempo_Free_Stats__2[[Team]:[WAB]], 23, FALSE), 3), LEFT(VLOOKUP($B332, _2024_Customizable_T_Rank_and_Tempo_Free_Stats__2[[Team]:[WAB]], 23, FALSE),4) )</f>
        <v>-9.8</v>
      </c>
    </row>
    <row r="333" spans="1:7" x14ac:dyDescent="0.45">
      <c r="A333" t="str">
        <f>_2024_Customizable_T_Rank_and_Tempo_Free_Stats__2[[#This Row],[Rk]]</f>
        <v>332</v>
      </c>
      <c r="B333" t="str">
        <f>TRIM(_2024_Customizable_T_Rank_and_Tempo_Free_Stats__2[[#This Row],[Team]])</f>
        <v>William &amp; Mary</v>
      </c>
      <c r="D333" t="str">
        <f>TRIM(LEFT(VLOOKUP($B333, _2024_Customizable_T_Rank_and_Tempo_Free_Stats__2[[Team]:[WAB]], 5, FALSE), 5))</f>
        <v>99.1_x000D_</v>
      </c>
      <c r="E333" t="str">
        <f>LEFT(VLOOKUP($B333, _2024_Customizable_T_Rank_and_Tempo_Free_Stats__2[[Team]:[WAB]], 6, FALSE),5)</f>
        <v>115.1</v>
      </c>
      <c r="F333" t="str">
        <f>LEFT(VLOOKUP($B333, _2024_Customizable_T_Rank_and_Tempo_Free_Stats__2[[Team]:[WAB]], 7, FALSE),7)</f>
        <v xml:space="preserve">.1521_x000D_
</v>
      </c>
      <c r="G333" s="59" t="str">
        <f>IF(LEFT(VLOOKUP($B333, _2024_Customizable_T_Rank_and_Tempo_Free_Stats__2[[Team]:[WAB]], 23, FALSE), 4)&lt;0,LEFT(VLOOKUP($B333, _2024_Customizable_T_Rank_and_Tempo_Free_Stats__2[[Team]:[WAB]], 23, FALSE), 3), LEFT(VLOOKUP($B333, _2024_Customizable_T_Rank_and_Tempo_Free_Stats__2[[Team]:[WAB]], 23, FALSE),4) )</f>
        <v>-11.</v>
      </c>
    </row>
    <row r="334" spans="1:7" x14ac:dyDescent="0.45">
      <c r="A334" t="str">
        <f>_2024_Customizable_T_Rank_and_Tempo_Free_Stats__2[[#This Row],[Rk]]</f>
        <v>333</v>
      </c>
      <c r="B334" t="str">
        <f>TRIM(_2024_Customizable_T_Rank_and_Tempo_Free_Stats__2[[#This Row],[Team]])</f>
        <v>Southern Indiana</v>
      </c>
      <c r="D334" t="str">
        <f>TRIM(LEFT(VLOOKUP($B334, _2024_Customizable_T_Rank_and_Tempo_Free_Stats__2[[Team]:[WAB]], 5, FALSE), 5))</f>
        <v>93.6_x000D_</v>
      </c>
      <c r="E334" t="str">
        <f>LEFT(VLOOKUP($B334, _2024_Customizable_T_Rank_and_Tempo_Free_Stats__2[[Team]:[WAB]], 6, FALSE),5)</f>
        <v>108.7</v>
      </c>
      <c r="F334" t="str">
        <f>LEFT(VLOOKUP($B334, _2024_Customizable_T_Rank_and_Tempo_Free_Stats__2[[Team]:[WAB]], 7, FALSE),7)</f>
        <v xml:space="preserve">.1510_x000D_
</v>
      </c>
      <c r="G334" s="59" t="str">
        <f>IF(LEFT(VLOOKUP($B334, _2024_Customizable_T_Rank_and_Tempo_Free_Stats__2[[Team]:[WAB]], 23, FALSE), 4)&lt;0,LEFT(VLOOKUP($B334, _2024_Customizable_T_Rank_and_Tempo_Free_Stats__2[[Team]:[WAB]], 23, FALSE), 3), LEFT(VLOOKUP($B334, _2024_Customizable_T_Rank_and_Tempo_Free_Stats__2[[Team]:[WAB]], 23, FALSE),4) )</f>
        <v>-12_x000D_</v>
      </c>
    </row>
    <row r="335" spans="1:7" x14ac:dyDescent="0.45">
      <c r="A335" t="str">
        <f>_2024_Customizable_T_Rank_and_Tempo_Free_Stats__2[[#This Row],[Rk]]</f>
        <v>334</v>
      </c>
      <c r="B335" t="str">
        <f>TRIM(_2024_Customizable_T_Rank_and_Tempo_Free_Stats__2[[#This Row],[Team]])</f>
        <v>Manhattan</v>
      </c>
      <c r="D335" t="str">
        <f>TRIM(LEFT(VLOOKUP($B335, _2024_Customizable_T_Rank_and_Tempo_Free_Stats__2[[Team]:[WAB]], 5, FALSE), 5))</f>
        <v>93.8_x000D_</v>
      </c>
      <c r="E335" t="str">
        <f>LEFT(VLOOKUP($B335, _2024_Customizable_T_Rank_and_Tempo_Free_Stats__2[[Team]:[WAB]], 6, FALSE),5)</f>
        <v>109.1</v>
      </c>
      <c r="F335" t="str">
        <f>LEFT(VLOOKUP($B335, _2024_Customizable_T_Rank_and_Tempo_Free_Stats__2[[Team]:[WAB]], 7, FALSE),7)</f>
        <v xml:space="preserve">.1502_x000D_
</v>
      </c>
      <c r="G335" s="59" t="str">
        <f>IF(LEFT(VLOOKUP($B335, _2024_Customizable_T_Rank_and_Tempo_Free_Stats__2[[Team]:[WAB]], 23, FALSE), 4)&lt;0,LEFT(VLOOKUP($B335, _2024_Customizable_T_Rank_and_Tempo_Free_Stats__2[[Team]:[WAB]], 23, FALSE), 3), LEFT(VLOOKUP($B335, _2024_Customizable_T_Rank_and_Tempo_Free_Stats__2[[Team]:[WAB]], 23, FALSE),4) )</f>
        <v>-10.</v>
      </c>
    </row>
    <row r="336" spans="1:7" x14ac:dyDescent="0.45">
      <c r="A336" t="str">
        <f>_2024_Customizable_T_Rank_and_Tempo_Free_Stats__2[[#This Row],[Rk]]</f>
        <v>335</v>
      </c>
      <c r="B336" t="str">
        <f>TRIM(_2024_Customizable_T_Rank_and_Tempo_Free_Stats__2[[#This Row],[Team]])</f>
        <v>Eastern Michigan</v>
      </c>
      <c r="D336" t="str">
        <f>TRIM(LEFT(VLOOKUP($B336, _2024_Customizable_T_Rank_and_Tempo_Free_Stats__2[[Team]:[WAB]], 5, FALSE), 5))</f>
        <v>96.0_x000D_</v>
      </c>
      <c r="E336" t="str">
        <f>LEFT(VLOOKUP($B336, _2024_Customizable_T_Rank_and_Tempo_Free_Stats__2[[Team]:[WAB]], 6, FALSE),5)</f>
        <v>112.2</v>
      </c>
      <c r="F336" t="str">
        <f>LEFT(VLOOKUP($B336, _2024_Customizable_T_Rank_and_Tempo_Free_Stats__2[[Team]:[WAB]], 7, FALSE),7)</f>
        <v xml:space="preserve">.1437_x000D_
</v>
      </c>
      <c r="G336" s="59" t="str">
        <f>IF(LEFT(VLOOKUP($B336, _2024_Customizable_T_Rank_and_Tempo_Free_Stats__2[[Team]:[WAB]], 23, FALSE), 4)&lt;0,LEFT(VLOOKUP($B336, _2024_Customizable_T_Rank_and_Tempo_Free_Stats__2[[Team]:[WAB]], 23, FALSE), 3), LEFT(VLOOKUP($B336, _2024_Customizable_T_Rank_and_Tempo_Free_Stats__2[[Team]:[WAB]], 23, FALSE),4) )</f>
        <v>-8.7</v>
      </c>
    </row>
    <row r="337" spans="1:7" x14ac:dyDescent="0.45">
      <c r="A337" t="str">
        <f>_2024_Customizable_T_Rank_and_Tempo_Free_Stats__2[[#This Row],[Rk]]</f>
        <v>336</v>
      </c>
      <c r="B337" t="str">
        <f>TRIM(_2024_Customizable_T_Rank_and_Tempo_Free_Stats__2[[#This Row],[Team]])</f>
        <v>Hampton</v>
      </c>
      <c r="D337" t="str">
        <f>TRIM(LEFT(VLOOKUP($B337, _2024_Customizable_T_Rank_and_Tempo_Free_Stats__2[[Team]:[WAB]], 5, FALSE), 5))</f>
        <v>99.2_x000D_</v>
      </c>
      <c r="E337" t="str">
        <f>LEFT(VLOOKUP($B337, _2024_Customizable_T_Rank_and_Tempo_Free_Stats__2[[Team]:[WAB]], 6, FALSE),5)</f>
        <v>116.0</v>
      </c>
      <c r="F337" t="str">
        <f>LEFT(VLOOKUP($B337, _2024_Customizable_T_Rank_and_Tempo_Free_Stats__2[[Team]:[WAB]], 7, FALSE),7)</f>
        <v xml:space="preserve">.1415_x000D_
</v>
      </c>
      <c r="G337" s="59" t="str">
        <f>IF(LEFT(VLOOKUP($B337, _2024_Customizable_T_Rank_and_Tempo_Free_Stats__2[[Team]:[WAB]], 23, FALSE), 4)&lt;0,LEFT(VLOOKUP($B337, _2024_Customizable_T_Rank_and_Tempo_Free_Stats__2[[Team]:[WAB]], 23, FALSE), 3), LEFT(VLOOKUP($B337, _2024_Customizable_T_Rank_and_Tempo_Free_Stats__2[[Team]:[WAB]], 23, FALSE),4) )</f>
        <v>-15.</v>
      </c>
    </row>
    <row r="338" spans="1:7" x14ac:dyDescent="0.45">
      <c r="A338" t="str">
        <f>_2024_Customizable_T_Rank_and_Tempo_Free_Stats__2[[#This Row],[Rk]]</f>
        <v>337</v>
      </c>
      <c r="B338" t="str">
        <f>TRIM(_2024_Customizable_T_Rank_and_Tempo_Free_Stats__2[[#This Row],[Team]])</f>
        <v>Army</v>
      </c>
      <c r="D338" t="str">
        <f>TRIM(LEFT(VLOOKUP($B338, _2024_Customizable_T_Rank_and_Tempo_Free_Stats__2[[Team]:[WAB]], 5, FALSE), 5))</f>
        <v>92.0_x000D_</v>
      </c>
      <c r="E338" t="str">
        <f>LEFT(VLOOKUP($B338, _2024_Customizable_T_Rank_and_Tempo_Free_Stats__2[[Team]:[WAB]], 6, FALSE),5)</f>
        <v>107.9</v>
      </c>
      <c r="F338" t="str">
        <f>LEFT(VLOOKUP($B338, _2024_Customizable_T_Rank_and_Tempo_Free_Stats__2[[Team]:[WAB]], 7, FALSE),7)</f>
        <v xml:space="preserve">.1382_x000D_
</v>
      </c>
      <c r="G338" s="59" t="str">
        <f>IF(LEFT(VLOOKUP($B338, _2024_Customizable_T_Rank_and_Tempo_Free_Stats__2[[Team]:[WAB]], 23, FALSE), 4)&lt;0,LEFT(VLOOKUP($B338, _2024_Customizable_T_Rank_and_Tempo_Free_Stats__2[[Team]:[WAB]], 23, FALSE), 3), LEFT(VLOOKUP($B338, _2024_Customizable_T_Rank_and_Tempo_Free_Stats__2[[Team]:[WAB]], 23, FALSE),4) )</f>
        <v>-13.</v>
      </c>
    </row>
    <row r="339" spans="1:7" x14ac:dyDescent="0.45">
      <c r="A339" t="str">
        <f>_2024_Customizable_T_Rank_and_Tempo_Free_Stats__2[[#This Row],[Rk]]</f>
        <v>338</v>
      </c>
      <c r="B339" t="str">
        <f>TRIM(_2024_Customizable_T_Rank_and_Tempo_Free_Stats__2[[#This Row],[Team]])</f>
        <v>Cal Poly</v>
      </c>
      <c r="D339" t="str">
        <f>TRIM(LEFT(VLOOKUP($B339, _2024_Customizable_T_Rank_and_Tempo_Free_Stats__2[[Team]:[WAB]], 5, FALSE), 5))</f>
        <v>92.7_x000D_</v>
      </c>
      <c r="E339" t="str">
        <f>LEFT(VLOOKUP($B339, _2024_Customizable_T_Rank_and_Tempo_Free_Stats__2[[Team]:[WAB]], 6, FALSE),5)</f>
        <v>109.1</v>
      </c>
      <c r="F339" t="str">
        <f>LEFT(VLOOKUP($B339, _2024_Customizable_T_Rank_and_Tempo_Free_Stats__2[[Team]:[WAB]], 7, FALSE),7)</f>
        <v xml:space="preserve">.1330_x000D_
</v>
      </c>
      <c r="G339" s="59" t="str">
        <f>IF(LEFT(VLOOKUP($B339, _2024_Customizable_T_Rank_and_Tempo_Free_Stats__2[[Team]:[WAB]], 23, FALSE), 4)&lt;0,LEFT(VLOOKUP($B339, _2024_Customizable_T_Rank_and_Tempo_Free_Stats__2[[Team]:[WAB]], 23, FALSE), 3), LEFT(VLOOKUP($B339, _2024_Customizable_T_Rank_and_Tempo_Free_Stats__2[[Team]:[WAB]], 23, FALSE),4) )</f>
        <v>-14.</v>
      </c>
    </row>
    <row r="340" spans="1:7" x14ac:dyDescent="0.45">
      <c r="A340" t="str">
        <f>_2024_Customizable_T_Rank_and_Tempo_Free_Stats__2[[#This Row],[Rk]]</f>
        <v>339</v>
      </c>
      <c r="B340" t="str">
        <f>TRIM(_2024_Customizable_T_Rank_and_Tempo_Free_Stats__2[[#This Row],[Team]])</f>
        <v>Dartmouth</v>
      </c>
      <c r="D340" t="str">
        <f>TRIM(LEFT(VLOOKUP($B340, _2024_Customizable_T_Rank_and_Tempo_Free_Stats__2[[Team]:[WAB]], 5, FALSE), 5))</f>
        <v>90.3_x000D_</v>
      </c>
      <c r="E340" t="str">
        <f>LEFT(VLOOKUP($B340, _2024_Customizable_T_Rank_and_Tempo_Free_Stats__2[[Team]:[WAB]], 6, FALSE),5)</f>
        <v>106.3</v>
      </c>
      <c r="F340" t="str">
        <f>LEFT(VLOOKUP($B340, _2024_Customizable_T_Rank_and_Tempo_Free_Stats__2[[Team]:[WAB]], 7, FALSE),7)</f>
        <v xml:space="preserve">.1328_x000D_
</v>
      </c>
      <c r="G340" s="59" t="str">
        <f>IF(LEFT(VLOOKUP($B340, _2024_Customizable_T_Rank_and_Tempo_Free_Stats__2[[Team]:[WAB]], 23, FALSE), 4)&lt;0,LEFT(VLOOKUP($B340, _2024_Customizable_T_Rank_and_Tempo_Free_Stats__2[[Team]:[WAB]], 23, FALSE), 3), LEFT(VLOOKUP($B340, _2024_Customizable_T_Rank_and_Tempo_Free_Stats__2[[Team]:[WAB]], 23, FALSE),4) )</f>
        <v>-9.6</v>
      </c>
    </row>
    <row r="341" spans="1:7" x14ac:dyDescent="0.45">
      <c r="A341" t="str">
        <f>_2024_Customizable_T_Rank_and_Tempo_Free_Stats__2[[#This Row],[Rk]]</f>
        <v>340</v>
      </c>
      <c r="B341" t="str">
        <f>TRIM(_2024_Customizable_T_Rank_and_Tempo_Free_Stats__2[[#This Row],[Team]])</f>
        <v>Prairie View A&amp;M</v>
      </c>
      <c r="D341" t="str">
        <f>TRIM(LEFT(VLOOKUP($B341, _2024_Customizable_T_Rank_and_Tempo_Free_Stats__2[[Team]:[WAB]], 5, FALSE), 5))</f>
        <v>94.2_x000D_</v>
      </c>
      <c r="E341" t="str">
        <f>LEFT(VLOOKUP($B341, _2024_Customizable_T_Rank_and_Tempo_Free_Stats__2[[Team]:[WAB]], 6, FALSE),5)</f>
        <v>110.9</v>
      </c>
      <c r="F341" t="str">
        <f>LEFT(VLOOKUP($B341, _2024_Customizable_T_Rank_and_Tempo_Free_Stats__2[[Team]:[WAB]], 7, FALSE),7)</f>
        <v xml:space="preserve">.1323_x000D_
</v>
      </c>
      <c r="G341" s="59" t="str">
        <f>IF(LEFT(VLOOKUP($B341, _2024_Customizable_T_Rank_and_Tempo_Free_Stats__2[[Team]:[WAB]], 23, FALSE), 4)&lt;0,LEFT(VLOOKUP($B341, _2024_Customizable_T_Rank_and_Tempo_Free_Stats__2[[Team]:[WAB]], 23, FALSE), 3), LEFT(VLOOKUP($B341, _2024_Customizable_T_Rank_and_Tempo_Free_Stats__2[[Team]:[WAB]], 23, FALSE),4) )</f>
        <v>-7.3</v>
      </c>
    </row>
    <row r="342" spans="1:7" x14ac:dyDescent="0.45">
      <c r="A342" t="str">
        <f>_2024_Customizable_T_Rank_and_Tempo_Free_Stats__2[[#This Row],[Rk]]</f>
        <v>341</v>
      </c>
      <c r="B342" t="str">
        <f>TRIM(_2024_Customizable_T_Rank_and_Tempo_Free_Stats__2[[#This Row],[Team]])</f>
        <v>Florida A&amp;M</v>
      </c>
      <c r="D342" t="str">
        <f>TRIM(LEFT(VLOOKUP($B342, _2024_Customizable_T_Rank_and_Tempo_Free_Stats__2[[Team]:[WAB]], 5, FALSE), 5))</f>
        <v>98.5_x000D_</v>
      </c>
      <c r="E342" t="str">
        <f>LEFT(VLOOKUP($B342, _2024_Customizable_T_Rank_and_Tempo_Free_Stats__2[[Team]:[WAB]], 6, FALSE),5)</f>
        <v>116.6</v>
      </c>
      <c r="F342" t="str">
        <f>LEFT(VLOOKUP($B342, _2024_Customizable_T_Rank_and_Tempo_Free_Stats__2[[Team]:[WAB]], 7, FALSE),7)</f>
        <v xml:space="preserve">.1257_x000D_
</v>
      </c>
      <c r="G342" s="59" t="str">
        <f>IF(LEFT(VLOOKUP($B342, _2024_Customizable_T_Rank_and_Tempo_Free_Stats__2[[Team]:[WAB]], 23, FALSE), 4)&lt;0,LEFT(VLOOKUP($B342, _2024_Customizable_T_Rank_and_Tempo_Free_Stats__2[[Team]:[WAB]], 23, FALSE), 3), LEFT(VLOOKUP($B342, _2024_Customizable_T_Rank_and_Tempo_Free_Stats__2[[Team]:[WAB]], 23, FALSE),4) )</f>
        <v>-8.6</v>
      </c>
    </row>
    <row r="343" spans="1:7" x14ac:dyDescent="0.45">
      <c r="A343" t="str">
        <f>_2024_Customizable_T_Rank_and_Tempo_Free_Stats__2[[#This Row],[Rk]]</f>
        <v>342</v>
      </c>
      <c r="B343" t="str">
        <f>TRIM(_2024_Customizable_T_Rank_and_Tempo_Free_Stats__2[[#This Row],[Team]])</f>
        <v>Central Arkansas</v>
      </c>
      <c r="D343" t="str">
        <f>TRIM(LEFT(VLOOKUP($B343, _2024_Customizable_T_Rank_and_Tempo_Free_Stats__2[[Team]:[WAB]], 5, FALSE), 5))</f>
        <v>99.4_x000D_</v>
      </c>
      <c r="E343" t="str">
        <f>LEFT(VLOOKUP($B343, _2024_Customizable_T_Rank_and_Tempo_Free_Stats__2[[Team]:[WAB]], 6, FALSE),5)</f>
        <v>117.9</v>
      </c>
      <c r="F343" t="str">
        <f>LEFT(VLOOKUP($B343, _2024_Customizable_T_Rank_and_Tempo_Free_Stats__2[[Team]:[WAB]], 7, FALSE),7)</f>
        <v xml:space="preserve">.1234_x000D_
</v>
      </c>
      <c r="G343" s="59" t="str">
        <f>IF(LEFT(VLOOKUP($B343, _2024_Customizable_T_Rank_and_Tempo_Free_Stats__2[[Team]:[WAB]], 23, FALSE), 4)&lt;0,LEFT(VLOOKUP($B343, _2024_Customizable_T_Rank_and_Tempo_Free_Stats__2[[Team]:[WAB]], 23, FALSE), 3), LEFT(VLOOKUP($B343, _2024_Customizable_T_Rank_and_Tempo_Free_Stats__2[[Team]:[WAB]], 23, FALSE),4) )</f>
        <v>-12.</v>
      </c>
    </row>
    <row r="344" spans="1:7" x14ac:dyDescent="0.45">
      <c r="A344" t="str">
        <f>_2024_Customizable_T_Rank_and_Tempo_Free_Stats__2[[#This Row],[Rk]]</f>
        <v>343</v>
      </c>
      <c r="B344" t="str">
        <f>TRIM(_2024_Customizable_T_Rank_and_Tempo_Free_Stats__2[[#This Row],[Team]])</f>
        <v>Morgan St.</v>
      </c>
      <c r="D344" t="str">
        <f>TRIM(LEFT(VLOOKUP($B344, _2024_Customizable_T_Rank_and_Tempo_Free_Stats__2[[Team]:[WAB]], 5, FALSE), 5))</f>
        <v>98.0_x000D_</v>
      </c>
      <c r="E344" t="str">
        <f>LEFT(VLOOKUP($B344, _2024_Customizable_T_Rank_and_Tempo_Free_Stats__2[[Team]:[WAB]], 6, FALSE),5)</f>
        <v>117.1</v>
      </c>
      <c r="F344" t="str">
        <f>LEFT(VLOOKUP($B344, _2024_Customizable_T_Rank_and_Tempo_Free_Stats__2[[Team]:[WAB]], 7, FALSE),7)</f>
        <v xml:space="preserve">.1147_x000D_
</v>
      </c>
      <c r="G344" s="59" t="str">
        <f>IF(LEFT(VLOOKUP($B344, _2024_Customizable_T_Rank_and_Tempo_Free_Stats__2[[Team]:[WAB]], 23, FALSE), 4)&lt;0,LEFT(VLOOKUP($B344, _2024_Customizable_T_Rank_and_Tempo_Free_Stats__2[[Team]:[WAB]], 23, FALSE), 3), LEFT(VLOOKUP($B344, _2024_Customizable_T_Rank_and_Tempo_Free_Stats__2[[Team]:[WAB]], 23, FALSE),4) )</f>
        <v>-10.</v>
      </c>
    </row>
    <row r="345" spans="1:7" x14ac:dyDescent="0.45">
      <c r="A345" t="str">
        <f>_2024_Customizable_T_Rank_and_Tempo_Free_Stats__2[[#This Row],[Rk]]</f>
        <v>344</v>
      </c>
      <c r="B345" t="str">
        <f>TRIM(_2024_Customizable_T_Rank_and_Tempo_Free_Stats__2[[#This Row],[Team]])</f>
        <v>Houston Christian</v>
      </c>
      <c r="D345" t="str">
        <f>TRIM(LEFT(VLOOKUP($B345, _2024_Customizable_T_Rank_and_Tempo_Free_Stats__2[[Team]:[WAB]], 5, FALSE), 5))</f>
        <v>93.5_x000D_</v>
      </c>
      <c r="E345" t="str">
        <f>LEFT(VLOOKUP($B345, _2024_Customizable_T_Rank_and_Tempo_Free_Stats__2[[Team]:[WAB]], 6, FALSE),5)</f>
        <v>111.9</v>
      </c>
      <c r="F345" t="str">
        <f>LEFT(VLOOKUP($B345, _2024_Customizable_T_Rank_and_Tempo_Free_Stats__2[[Team]:[WAB]], 7, FALSE),7)</f>
        <v xml:space="preserve">.1129_x000D_
</v>
      </c>
      <c r="G345" s="59" t="str">
        <f>IF(LEFT(VLOOKUP($B345, _2024_Customizable_T_Rank_and_Tempo_Free_Stats__2[[Team]:[WAB]], 23, FALSE), 4)&lt;0,LEFT(VLOOKUP($B345, _2024_Customizable_T_Rank_and_Tempo_Free_Stats__2[[Team]:[WAB]], 23, FALSE), 3), LEFT(VLOOKUP($B345, _2024_Customizable_T_Rank_and_Tempo_Free_Stats__2[[Team]:[WAB]], 23, FALSE),4) )</f>
        <v>-9.2</v>
      </c>
    </row>
    <row r="346" spans="1:7" x14ac:dyDescent="0.45">
      <c r="A346" t="str">
        <f>_2024_Customizable_T_Rank_and_Tempo_Free_Stats__2[[#This Row],[Rk]]</f>
        <v>345</v>
      </c>
      <c r="B346" t="str">
        <f>TRIM(_2024_Customizable_T_Rank_and_Tempo_Free_Stats__2[[#This Row],[Team]])</f>
        <v>Pacific</v>
      </c>
      <c r="D346" t="str">
        <f>TRIM(LEFT(VLOOKUP($B346, _2024_Customizable_T_Rank_and_Tempo_Free_Stats__2[[Team]:[WAB]], 5, FALSE), 5))</f>
        <v>95.4_x000D_</v>
      </c>
      <c r="E346" t="str">
        <f>LEFT(VLOOKUP($B346, _2024_Customizable_T_Rank_and_Tempo_Free_Stats__2[[Team]:[WAB]], 6, FALSE),5)</f>
        <v>114.2</v>
      </c>
      <c r="F346" t="str">
        <f>LEFT(VLOOKUP($B346, _2024_Customizable_T_Rank_and_Tempo_Free_Stats__2[[Team]:[WAB]], 7, FALSE),7)</f>
        <v xml:space="preserve">.1124_x000D_
</v>
      </c>
      <c r="G346" s="59" t="str">
        <f>IF(LEFT(VLOOKUP($B346, _2024_Customizable_T_Rank_and_Tempo_Free_Stats__2[[Team]:[WAB]], 23, FALSE), 4)&lt;0,LEFT(VLOOKUP($B346, _2024_Customizable_T_Rank_and_Tempo_Free_Stats__2[[Team]:[WAB]], 23, FALSE), 3), LEFT(VLOOKUP($B346, _2024_Customizable_T_Rank_and_Tempo_Free_Stats__2[[Team]:[WAB]], 23, FALSE),4) )</f>
        <v>-12.</v>
      </c>
    </row>
    <row r="347" spans="1:7" x14ac:dyDescent="0.45">
      <c r="A347" t="str">
        <f>_2024_Customizable_T_Rank_and_Tempo_Free_Stats__2[[#This Row],[Rk]]</f>
        <v>346</v>
      </c>
      <c r="B347" t="str">
        <f>TRIM(_2024_Customizable_T_Rank_and_Tempo_Free_Stats__2[[#This Row],[Team]])</f>
        <v>Tennessee Tech</v>
      </c>
      <c r="D347" t="str">
        <f>TRIM(LEFT(VLOOKUP($B347, _2024_Customizable_T_Rank_and_Tempo_Free_Stats__2[[Team]:[WAB]], 5, FALSE), 5))</f>
        <v>95.7_x000D_</v>
      </c>
      <c r="E347" t="str">
        <f>LEFT(VLOOKUP($B347, _2024_Customizable_T_Rank_and_Tempo_Free_Stats__2[[Team]:[WAB]], 6, FALSE),5)</f>
        <v>114.6</v>
      </c>
      <c r="F347" t="str">
        <f>LEFT(VLOOKUP($B347, _2024_Customizable_T_Rank_and_Tempo_Free_Stats__2[[Team]:[WAB]], 7, FALSE),7)</f>
        <v xml:space="preserve">.1113_x000D_
</v>
      </c>
      <c r="G347" s="59" t="str">
        <f>IF(LEFT(VLOOKUP($B347, _2024_Customizable_T_Rank_and_Tempo_Free_Stats__2[[Team]:[WAB]], 23, FALSE), 4)&lt;0,LEFT(VLOOKUP($B347, _2024_Customizable_T_Rank_and_Tempo_Free_Stats__2[[Team]:[WAB]], 23, FALSE), 3), LEFT(VLOOKUP($B347, _2024_Customizable_T_Rank_and_Tempo_Free_Stats__2[[Team]:[WAB]], 23, FALSE),4) )</f>
        <v>-11.</v>
      </c>
    </row>
    <row r="348" spans="1:7" x14ac:dyDescent="0.45">
      <c r="A348" t="str">
        <f>_2024_Customizable_T_Rank_and_Tempo_Free_Stats__2[[#This Row],[Rk]]</f>
        <v>347</v>
      </c>
      <c r="B348" t="str">
        <f>TRIM(_2024_Customizable_T_Rank_and_Tempo_Free_Stats__2[[#This Row],[Team]])</f>
        <v>Loyola MD</v>
      </c>
      <c r="D348" t="str">
        <f>TRIM(LEFT(VLOOKUP($B348, _2024_Customizable_T_Rank_and_Tempo_Free_Stats__2[[Team]:[WAB]], 5, FALSE), 5))</f>
        <v>94.8_x000D_</v>
      </c>
      <c r="E348" t="str">
        <f>LEFT(VLOOKUP($B348, _2024_Customizable_T_Rank_and_Tempo_Free_Stats__2[[Team]:[WAB]], 6, FALSE),5)</f>
        <v>113.6</v>
      </c>
      <c r="F348" t="str">
        <f>LEFT(VLOOKUP($B348, _2024_Customizable_T_Rank_and_Tempo_Free_Stats__2[[Team]:[WAB]], 7, FALSE),7)</f>
        <v xml:space="preserve">.1101_x000D_
</v>
      </c>
      <c r="G348" s="59" t="str">
        <f>IF(LEFT(VLOOKUP($B348, _2024_Customizable_T_Rank_and_Tempo_Free_Stats__2[[Team]:[WAB]], 23, FALSE), 4)&lt;0,LEFT(VLOOKUP($B348, _2024_Customizable_T_Rank_and_Tempo_Free_Stats__2[[Team]:[WAB]], 23, FALSE), 3), LEFT(VLOOKUP($B348, _2024_Customizable_T_Rank_and_Tempo_Free_Stats__2[[Team]:[WAB]], 23, FALSE),4) )</f>
        <v>-14.</v>
      </c>
    </row>
    <row r="349" spans="1:7" x14ac:dyDescent="0.45">
      <c r="A349" t="str">
        <f>_2024_Customizable_T_Rank_and_Tempo_Free_Stats__2[[#This Row],[Rk]]</f>
        <v>348</v>
      </c>
      <c r="B349" t="str">
        <f>TRIM(_2024_Customizable_T_Rank_and_Tempo_Free_Stats__2[[#This Row],[Team]])</f>
        <v>Holy Cross</v>
      </c>
      <c r="D349" t="str">
        <f>TRIM(LEFT(VLOOKUP($B349, _2024_Customizable_T_Rank_and_Tempo_Free_Stats__2[[Team]:[WAB]], 5, FALSE), 5))</f>
        <v>99.2_x000D_</v>
      </c>
      <c r="E349" t="str">
        <f>LEFT(VLOOKUP($B349, _2024_Customizable_T_Rank_and_Tempo_Free_Stats__2[[Team]:[WAB]], 6, FALSE),5)</f>
        <v>120.1</v>
      </c>
      <c r="F349" t="str">
        <f>LEFT(VLOOKUP($B349, _2024_Customizable_T_Rank_and_Tempo_Free_Stats__2[[Team]:[WAB]], 7, FALSE),7)</f>
        <v xml:space="preserve">.1007_x000D_
</v>
      </c>
      <c r="G349" s="59" t="str">
        <f>IF(LEFT(VLOOKUP($B349, _2024_Customizable_T_Rank_and_Tempo_Free_Stats__2[[Team]:[WAB]], 23, FALSE), 4)&lt;0,LEFT(VLOOKUP($B349, _2024_Customizable_T_Rank_and_Tempo_Free_Stats__2[[Team]:[WAB]], 23, FALSE), 3), LEFT(VLOOKUP($B349, _2024_Customizable_T_Rank_and_Tempo_Free_Stats__2[[Team]:[WAB]], 23, FALSE),4) )</f>
        <v>-13_x000D_</v>
      </c>
    </row>
    <row r="350" spans="1:7" x14ac:dyDescent="0.45">
      <c r="A350" t="str">
        <f>_2024_Customizable_T_Rank_and_Tempo_Free_Stats__2[[#This Row],[Rk]]</f>
        <v>349</v>
      </c>
      <c r="B350" t="str">
        <f>TRIM(_2024_Customizable_T_Rank_and_Tempo_Free_Stats__2[[#This Row],[Team]])</f>
        <v>Buffalo</v>
      </c>
      <c r="D350" t="str">
        <f>TRIM(LEFT(VLOOKUP($B350, _2024_Customizable_T_Rank_and_Tempo_Free_Stats__2[[Team]:[WAB]], 5, FALSE), 5))</f>
        <v>94.2_x000D_</v>
      </c>
      <c r="E350" t="str">
        <f>LEFT(VLOOKUP($B350, _2024_Customizable_T_Rank_and_Tempo_Free_Stats__2[[Team]:[WAB]], 6, FALSE),5)</f>
        <v>114.8</v>
      </c>
      <c r="F350" t="str">
        <f>LEFT(VLOOKUP($B350, _2024_Customizable_T_Rank_and_Tempo_Free_Stats__2[[Team]:[WAB]], 7, FALSE),7)</f>
        <v xml:space="preserve">.0935_x000D_
</v>
      </c>
      <c r="G350" s="59" t="str">
        <f>IF(LEFT(VLOOKUP($B350, _2024_Customizable_T_Rank_and_Tempo_Free_Stats__2[[Team]:[WAB]], 23, FALSE), 4)&lt;0,LEFT(VLOOKUP($B350, _2024_Customizable_T_Rank_and_Tempo_Free_Stats__2[[Team]:[WAB]], 23, FALSE), 3), LEFT(VLOOKUP($B350, _2024_Customizable_T_Rank_and_Tempo_Free_Stats__2[[Team]:[WAB]], 23, FALSE),4) )</f>
        <v>-14.</v>
      </c>
    </row>
    <row r="351" spans="1:7" x14ac:dyDescent="0.45">
      <c r="A351" t="str">
        <f>_2024_Customizable_T_Rank_and_Tempo_Free_Stats__2[[#This Row],[Rk]]</f>
        <v>350</v>
      </c>
      <c r="B351" t="str">
        <f>TRIM(_2024_Customizable_T_Rank_and_Tempo_Free_Stats__2[[#This Row],[Team]])</f>
        <v>LIU Brooklyn</v>
      </c>
      <c r="D351" t="str">
        <f>TRIM(LEFT(VLOOKUP($B351, _2024_Customizable_T_Rank_and_Tempo_Free_Stats__2[[Team]:[WAB]], 5, FALSE), 5))</f>
        <v>93.4_x000D_</v>
      </c>
      <c r="E351" t="str">
        <f>LEFT(VLOOKUP($B351, _2024_Customizable_T_Rank_and_Tempo_Free_Stats__2[[Team]:[WAB]], 6, FALSE),5)</f>
        <v>113.8</v>
      </c>
      <c r="F351" t="str">
        <f>LEFT(VLOOKUP($B351, _2024_Customizable_T_Rank_and_Tempo_Free_Stats__2[[Team]:[WAB]], 7, FALSE),7)</f>
        <v xml:space="preserve">.0931_x000D_
</v>
      </c>
      <c r="G351" s="59" t="str">
        <f>IF(LEFT(VLOOKUP($B351, _2024_Customizable_T_Rank_and_Tempo_Free_Stats__2[[Team]:[WAB]], 23, FALSE), 4)&lt;0,LEFT(VLOOKUP($B351, _2024_Customizable_T_Rank_and_Tempo_Free_Stats__2[[Team]:[WAB]], 23, FALSE), 3), LEFT(VLOOKUP($B351, _2024_Customizable_T_Rank_and_Tempo_Free_Stats__2[[Team]:[WAB]], 23, FALSE),4) )</f>
        <v>-12.</v>
      </c>
    </row>
    <row r="352" spans="1:7" x14ac:dyDescent="0.45">
      <c r="A352" t="str">
        <f>_2024_Customizable_T_Rank_and_Tempo_Free_Stats__2[[#This Row],[Rk]]</f>
        <v>351</v>
      </c>
      <c r="B352" t="str">
        <f>TRIM(_2024_Customizable_T_Rank_and_Tempo_Free_Stats__2[[#This Row],[Team]])</f>
        <v>Lindenwood</v>
      </c>
      <c r="D352" t="str">
        <f>TRIM(LEFT(VLOOKUP($B352, _2024_Customizable_T_Rank_and_Tempo_Free_Stats__2[[Team]:[WAB]], 5, FALSE), 5))</f>
        <v>93.8_x000D_</v>
      </c>
      <c r="E352" t="str">
        <f>LEFT(VLOOKUP($B352, _2024_Customizable_T_Rank_and_Tempo_Free_Stats__2[[Team]:[WAB]], 6, FALSE),5)</f>
        <v>114.6</v>
      </c>
      <c r="F352" t="str">
        <f>LEFT(VLOOKUP($B352, _2024_Customizable_T_Rank_and_Tempo_Free_Stats__2[[Team]:[WAB]], 7, FALSE),7)</f>
        <v xml:space="preserve">.0912_x000D_
</v>
      </c>
      <c r="G352" s="59" t="str">
        <f>IF(LEFT(VLOOKUP($B352, _2024_Customizable_T_Rank_and_Tempo_Free_Stats__2[[Team]:[WAB]], 23, FALSE), 4)&lt;0,LEFT(VLOOKUP($B352, _2024_Customizable_T_Rank_and_Tempo_Free_Stats__2[[Team]:[WAB]], 23, FALSE), 3), LEFT(VLOOKUP($B352, _2024_Customizable_T_Rank_and_Tempo_Free_Stats__2[[Team]:[WAB]], 23, FALSE),4) )</f>
        <v>-11.</v>
      </c>
    </row>
    <row r="353" spans="1:7" x14ac:dyDescent="0.45">
      <c r="A353" t="str">
        <f>_2024_Customizable_T_Rank_and_Tempo_Free_Stats__2[[#This Row],[Rk]]</f>
        <v>352</v>
      </c>
      <c r="B353" t="str">
        <f>TRIM(_2024_Customizable_T_Rank_and_Tempo_Free_Stats__2[[#This Row],[Team]])</f>
        <v>Alabama A&amp;M</v>
      </c>
      <c r="D353" t="str">
        <f>TRIM(LEFT(VLOOKUP($B353, _2024_Customizable_T_Rank_and_Tempo_Free_Stats__2[[Team]:[WAB]], 5, FALSE), 5))</f>
        <v>94.3_x000D_</v>
      </c>
      <c r="E353" t="str">
        <f>LEFT(VLOOKUP($B353, _2024_Customizable_T_Rank_and_Tempo_Free_Stats__2[[Team]:[WAB]], 6, FALSE),5)</f>
        <v>115.9</v>
      </c>
      <c r="F353" t="str">
        <f>LEFT(VLOOKUP($B353, _2024_Customizable_T_Rank_and_Tempo_Free_Stats__2[[Team]:[WAB]], 7, FALSE),7)</f>
        <v xml:space="preserve">.0853_x000D_
</v>
      </c>
      <c r="G353" s="59" t="str">
        <f>IF(LEFT(VLOOKUP($B353, _2024_Customizable_T_Rank_and_Tempo_Free_Stats__2[[Team]:[WAB]], 23, FALSE), 4)&lt;0,LEFT(VLOOKUP($B353, _2024_Customizable_T_Rank_and_Tempo_Free_Stats__2[[Team]:[WAB]], 23, FALSE), 3), LEFT(VLOOKUP($B353, _2024_Customizable_T_Rank_and_Tempo_Free_Stats__2[[Team]:[WAB]], 23, FALSE),4) )</f>
        <v>-13_x000D_</v>
      </c>
    </row>
    <row r="354" spans="1:7" x14ac:dyDescent="0.45">
      <c r="A354" t="str">
        <f>_2024_Customizable_T_Rank_and_Tempo_Free_Stats__2[[#This Row],[Rk]]</f>
        <v>353</v>
      </c>
      <c r="B354" t="str">
        <f>TRIM(_2024_Customizable_T_Rank_and_Tempo_Free_Stats__2[[#This Row],[Team]])</f>
        <v>Siena</v>
      </c>
      <c r="D354" t="str">
        <f>TRIM(LEFT(VLOOKUP($B354, _2024_Customizable_T_Rank_and_Tempo_Free_Stats__2[[Team]:[WAB]], 5, FALSE), 5))</f>
        <v>89.9_x000D_</v>
      </c>
      <c r="E354" t="str">
        <f>LEFT(VLOOKUP($B354, _2024_Customizable_T_Rank_and_Tempo_Free_Stats__2[[Team]:[WAB]], 6, FALSE),5)</f>
        <v>110.8</v>
      </c>
      <c r="F354" t="str">
        <f>LEFT(VLOOKUP($B354, _2024_Customizable_T_Rank_and_Tempo_Free_Stats__2[[Team]:[WAB]], 7, FALSE),7)</f>
        <v xml:space="preserve">.0832_x000D_
</v>
      </c>
      <c r="G354" s="59" t="str">
        <f>IF(LEFT(VLOOKUP($B354, _2024_Customizable_T_Rank_and_Tempo_Free_Stats__2[[Team]:[WAB]], 23, FALSE), 4)&lt;0,LEFT(VLOOKUP($B354, _2024_Customizable_T_Rank_and_Tempo_Free_Stats__2[[Team]:[WAB]], 23, FALSE), 3), LEFT(VLOOKUP($B354, _2024_Customizable_T_Rank_and_Tempo_Free_Stats__2[[Team]:[WAB]], 23, FALSE),4) )</f>
        <v>-14.</v>
      </c>
    </row>
    <row r="355" spans="1:7" x14ac:dyDescent="0.45">
      <c r="A355" t="str">
        <f>_2024_Customizable_T_Rank_and_Tempo_Free_Stats__2[[#This Row],[Rk]]</f>
        <v>354</v>
      </c>
      <c r="B355" t="str">
        <f>TRIM(_2024_Customizable_T_Rank_and_Tempo_Free_Stats__2[[#This Row],[Team]])</f>
        <v>VMI</v>
      </c>
      <c r="D355" t="str">
        <f>TRIM(LEFT(VLOOKUP($B355, _2024_Customizable_T_Rank_and_Tempo_Free_Stats__2[[Team]:[WAB]], 5, FALSE), 5))</f>
        <v>89.9_x000D_</v>
      </c>
      <c r="E355" t="str">
        <f>LEFT(VLOOKUP($B355, _2024_Customizable_T_Rank_and_Tempo_Free_Stats__2[[Team]:[WAB]], 6, FALSE),5)</f>
        <v>110.8</v>
      </c>
      <c r="F355" t="str">
        <f>LEFT(VLOOKUP($B355, _2024_Customizable_T_Rank_and_Tempo_Free_Stats__2[[Team]:[WAB]], 7, FALSE),7)</f>
        <v xml:space="preserve">.0827_x000D_
</v>
      </c>
      <c r="G355" s="59" t="str">
        <f>IF(LEFT(VLOOKUP($B355, _2024_Customizable_T_Rank_and_Tempo_Free_Stats__2[[Team]:[WAB]], 23, FALSE), 4)&lt;0,LEFT(VLOOKUP($B355, _2024_Customizable_T_Rank_and_Tempo_Free_Stats__2[[Team]:[WAB]], 23, FALSE), 3), LEFT(VLOOKUP($B355, _2024_Customizable_T_Rank_and_Tempo_Free_Stats__2[[Team]:[WAB]], 23, FALSE),4) )</f>
        <v>-14.</v>
      </c>
    </row>
    <row r="356" spans="1:7" x14ac:dyDescent="0.45">
      <c r="A356" t="str">
        <f>_2024_Customizable_T_Rank_and_Tempo_Free_Stats__2[[#This Row],[Rk]]</f>
        <v>355</v>
      </c>
      <c r="B356" t="str">
        <f>TRIM(_2024_Customizable_T_Rank_and_Tempo_Free_Stats__2[[#This Row],[Team]])</f>
        <v>Stonehill</v>
      </c>
      <c r="D356" t="str">
        <f>TRIM(LEFT(VLOOKUP($B356, _2024_Customizable_T_Rank_and_Tempo_Free_Stats__2[[Team]:[WAB]], 5, FALSE), 5))</f>
        <v>89.7_x000D_</v>
      </c>
      <c r="E356" t="str">
        <f>LEFT(VLOOKUP($B356, _2024_Customizable_T_Rank_and_Tempo_Free_Stats__2[[Team]:[WAB]], 6, FALSE),5)</f>
        <v>110.7</v>
      </c>
      <c r="F356" t="str">
        <f>LEFT(VLOOKUP($B356, _2024_Customizable_T_Rank_and_Tempo_Free_Stats__2[[Team]:[WAB]], 7, FALSE),7)</f>
        <v xml:space="preserve">.0819_x000D_
</v>
      </c>
      <c r="G356" s="59" t="str">
        <f>IF(LEFT(VLOOKUP($B356, _2024_Customizable_T_Rank_and_Tempo_Free_Stats__2[[Team]:[WAB]], 23, FALSE), 4)&lt;0,LEFT(VLOOKUP($B356, _2024_Customizable_T_Rank_and_Tempo_Free_Stats__2[[Team]:[WAB]], 23, FALSE), 3), LEFT(VLOOKUP($B356, _2024_Customizable_T_Rank_and_Tempo_Free_Stats__2[[Team]:[WAB]], 23, FALSE),4) )</f>
        <v>-15.</v>
      </c>
    </row>
    <row r="357" spans="1:7" x14ac:dyDescent="0.45">
      <c r="A357" t="str">
        <f>_2024_Customizable_T_Rank_and_Tempo_Free_Stats__2[[#This Row],[Rk]]</f>
        <v>356</v>
      </c>
      <c r="B357" t="str">
        <f>TRIM(_2024_Customizable_T_Rank_and_Tempo_Free_Stats__2[[#This Row],[Team]])</f>
        <v>St. Francis PA</v>
      </c>
      <c r="D357" t="str">
        <f>TRIM(LEFT(VLOOKUP($B357, _2024_Customizable_T_Rank_and_Tempo_Free_Stats__2[[Team]:[WAB]], 5, FALSE), 5))</f>
        <v>93.4_x000D_</v>
      </c>
      <c r="E357" t="str">
        <f>LEFT(VLOOKUP($B357, _2024_Customizable_T_Rank_and_Tempo_Free_Stats__2[[Team]:[WAB]], 6, FALSE),5)</f>
        <v>115.6</v>
      </c>
      <c r="F357" t="str">
        <f>LEFT(VLOOKUP($B357, _2024_Customizable_T_Rank_and_Tempo_Free_Stats__2[[Team]:[WAB]], 7, FALSE),7)</f>
        <v xml:space="preserve">.0797_x000D_
</v>
      </c>
      <c r="G357" s="59" t="str">
        <f>IF(LEFT(VLOOKUP($B357, _2024_Customizable_T_Rank_and_Tempo_Free_Stats__2[[Team]:[WAB]], 23, FALSE), 4)&lt;0,LEFT(VLOOKUP($B357, _2024_Customizable_T_Rank_and_Tempo_Free_Stats__2[[Team]:[WAB]], 23, FALSE), 3), LEFT(VLOOKUP($B357, _2024_Customizable_T_Rank_and_Tempo_Free_Stats__2[[Team]:[WAB]], 23, FALSE),4) )</f>
        <v>-11.</v>
      </c>
    </row>
    <row r="358" spans="1:7" x14ac:dyDescent="0.45">
      <c r="A358" t="str">
        <f>_2024_Customizable_T_Rank_and_Tempo_Free_Stats__2[[#This Row],[Rk]]</f>
        <v>357</v>
      </c>
      <c r="B358" t="str">
        <f>TRIM(_2024_Customizable_T_Rank_and_Tempo_Free_Stats__2[[#This Row],[Team]])</f>
        <v>IUPUI</v>
      </c>
      <c r="D358" t="str">
        <f>TRIM(LEFT(VLOOKUP($B358, _2024_Customizable_T_Rank_and_Tempo_Free_Stats__2[[Team]:[WAB]], 5, FALSE), 5))</f>
        <v>93.3_x000D_</v>
      </c>
      <c r="E358" t="str">
        <f>LEFT(VLOOKUP($B358, _2024_Customizable_T_Rank_and_Tempo_Free_Stats__2[[Team]:[WAB]], 6, FALSE),5)</f>
        <v>115.7</v>
      </c>
      <c r="F358" t="str">
        <f>LEFT(VLOOKUP($B358, _2024_Customizable_T_Rank_and_Tempo_Free_Stats__2[[Team]:[WAB]], 7, FALSE),7)</f>
        <v xml:space="preserve">.0777_x000D_
</v>
      </c>
      <c r="G358" s="59" t="str">
        <f>IF(LEFT(VLOOKUP($B358, _2024_Customizable_T_Rank_and_Tempo_Free_Stats__2[[Team]:[WAB]], 23, FALSE), 4)&lt;0,LEFT(VLOOKUP($B358, _2024_Customizable_T_Rank_and_Tempo_Free_Stats__2[[Team]:[WAB]], 23, FALSE), 3), LEFT(VLOOKUP($B358, _2024_Customizable_T_Rank_and_Tempo_Free_Stats__2[[Team]:[WAB]], 23, FALSE),4) )</f>
        <v>-14.</v>
      </c>
    </row>
    <row r="359" spans="1:7" x14ac:dyDescent="0.45">
      <c r="A359" t="str">
        <f>_2024_Customizable_T_Rank_and_Tempo_Free_Stats__2[[#This Row],[Rk]]</f>
        <v>358</v>
      </c>
      <c r="B359" t="str">
        <f>TRIM(_2024_Customizable_T_Rank_and_Tempo_Free_Stats__2[[#This Row],[Team]])</f>
        <v>Southeast Missouri St.</v>
      </c>
      <c r="D359" t="str">
        <f>TRIM(LEFT(VLOOKUP($B359, _2024_Customizable_T_Rank_and_Tempo_Free_Stats__2[[Team]:[WAB]], 5, FALSE), 5))</f>
        <v>88.6_x000D_</v>
      </c>
      <c r="E359" t="str">
        <f>LEFT(VLOOKUP($B359, _2024_Customizable_T_Rank_and_Tempo_Free_Stats__2[[Team]:[WAB]], 6, FALSE),5)</f>
        <v>110.3</v>
      </c>
      <c r="F359" t="str">
        <f>LEFT(VLOOKUP($B359, _2024_Customizable_T_Rank_and_Tempo_Free_Stats__2[[Team]:[WAB]], 7, FALSE),7)</f>
        <v xml:space="preserve">.0747_x000D_
</v>
      </c>
      <c r="G359" s="59" t="str">
        <f>IF(LEFT(VLOOKUP($B359, _2024_Customizable_T_Rank_and_Tempo_Free_Stats__2[[Team]:[WAB]], 23, FALSE), 4)&lt;0,LEFT(VLOOKUP($B359, _2024_Customizable_T_Rank_and_Tempo_Free_Stats__2[[Team]:[WAB]], 23, FALSE), 3), LEFT(VLOOKUP($B359, _2024_Customizable_T_Rank_and_Tempo_Free_Stats__2[[Team]:[WAB]], 23, FALSE),4) )</f>
        <v>-12_x000D_</v>
      </c>
    </row>
    <row r="360" spans="1:7" x14ac:dyDescent="0.45">
      <c r="A360" t="str">
        <f>_2024_Customizable_T_Rank_and_Tempo_Free_Stats__2[[#This Row],[Rk]]</f>
        <v>359</v>
      </c>
      <c r="B360" t="str">
        <f>TRIM(_2024_Customizable_T_Rank_and_Tempo_Free_Stats__2[[#This Row],[Team]])</f>
        <v>Detroit</v>
      </c>
      <c r="D360" t="str">
        <f>TRIM(LEFT(VLOOKUP($B360, _2024_Customizable_T_Rank_and_Tempo_Free_Stats__2[[Team]:[WAB]], 5, FALSE), 5))</f>
        <v>92.7_x000D_</v>
      </c>
      <c r="E360" t="str">
        <f>LEFT(VLOOKUP($B360, _2024_Customizable_T_Rank_and_Tempo_Free_Stats__2[[Team]:[WAB]], 6, FALSE),5)</f>
        <v>115.7</v>
      </c>
      <c r="F360" t="str">
        <f>LEFT(VLOOKUP($B360, _2024_Customizable_T_Rank_and_Tempo_Free_Stats__2[[Team]:[WAB]], 7, FALSE),7)</f>
        <v xml:space="preserve">.0731_x000D_
</v>
      </c>
      <c r="G360" s="59" t="str">
        <f>IF(LEFT(VLOOKUP($B360, _2024_Customizable_T_Rank_and_Tempo_Free_Stats__2[[Team]:[WAB]], 23, FALSE), 4)&lt;0,LEFT(VLOOKUP($B360, _2024_Customizable_T_Rank_and_Tempo_Free_Stats__2[[Team]:[WAB]], 23, FALSE), 3), LEFT(VLOOKUP($B360, _2024_Customizable_T_Rank_and_Tempo_Free_Stats__2[[Team]:[WAB]], 23, FALSE),4) )</f>
        <v>-17.</v>
      </c>
    </row>
    <row r="361" spans="1:7" x14ac:dyDescent="0.45">
      <c r="A361" t="str">
        <f>_2024_Customizable_T_Rank_and_Tempo_Free_Stats__2[[#This Row],[Rk]]</f>
        <v>360</v>
      </c>
      <c r="B361" t="str">
        <f>TRIM(_2024_Customizable_T_Rank_and_Tempo_Free_Stats__2[[#This Row],[Team]])</f>
        <v>Maryland Eastern Shore</v>
      </c>
      <c r="D361" t="str">
        <f>TRIM(LEFT(VLOOKUP($B361, _2024_Customizable_T_Rank_and_Tempo_Free_Stats__2[[Team]:[WAB]], 5, FALSE), 5))</f>
        <v>87.5_x000D_</v>
      </c>
      <c r="E361" t="str">
        <f>LEFT(VLOOKUP($B361, _2024_Customizable_T_Rank_and_Tempo_Free_Stats__2[[Team]:[WAB]], 6, FALSE),5)</f>
        <v>109.9</v>
      </c>
      <c r="F361" t="str">
        <f>LEFT(VLOOKUP($B361, _2024_Customizable_T_Rank_and_Tempo_Free_Stats__2[[Team]:[WAB]], 7, FALSE),7)</f>
        <v xml:space="preserve">.0679_x000D_
</v>
      </c>
      <c r="G361" s="59" t="str">
        <f>IF(LEFT(VLOOKUP($B361, _2024_Customizable_T_Rank_and_Tempo_Free_Stats__2[[Team]:[WAB]], 23, FALSE), 4)&lt;0,LEFT(VLOOKUP($B361, _2024_Customizable_T_Rank_and_Tempo_Free_Stats__2[[Team]:[WAB]], 23, FALSE), 3), LEFT(VLOOKUP($B361, _2024_Customizable_T_Rank_and_Tempo_Free_Stats__2[[Team]:[WAB]], 23, FALSE),4) )</f>
        <v>-11.</v>
      </c>
    </row>
    <row r="362" spans="1:7" x14ac:dyDescent="0.45">
      <c r="A362" t="str">
        <f>_2024_Customizable_T_Rank_and_Tempo_Free_Stats__2[[#This Row],[Rk]]</f>
        <v>361</v>
      </c>
      <c r="B362" t="str">
        <f>TRIM(_2024_Customizable_T_Rank_and_Tempo_Free_Stats__2[[#This Row],[Team]])</f>
        <v>Coppin St.</v>
      </c>
      <c r="D362" t="str">
        <f>TRIM(LEFT(VLOOKUP($B362, _2024_Customizable_T_Rank_and_Tempo_Free_Stats__2[[Team]:[WAB]], 5, FALSE), 5))</f>
        <v>83.5_x000D_</v>
      </c>
      <c r="E362" t="str">
        <f>LEFT(VLOOKUP($B362, _2024_Customizable_T_Rank_and_Tempo_Free_Stats__2[[Team]:[WAB]], 6, FALSE),5)</f>
        <v>106.0</v>
      </c>
      <c r="F362" t="str">
        <f>LEFT(VLOOKUP($B362, _2024_Customizable_T_Rank_and_Tempo_Free_Stats__2[[Team]:[WAB]], 7, FALSE),7)</f>
        <v xml:space="preserve">.0603_x000D_
</v>
      </c>
      <c r="G362" s="59" t="str">
        <f>IF(LEFT(VLOOKUP($B362, _2024_Customizable_T_Rank_and_Tempo_Free_Stats__2[[Team]:[WAB]], 23, FALSE), 4)&lt;0,LEFT(VLOOKUP($B362, _2024_Customizable_T_Rank_and_Tempo_Free_Stats__2[[Team]:[WAB]], 23, FALSE), 3), LEFT(VLOOKUP($B362, _2024_Customizable_T_Rank_and_Tempo_Free_Stats__2[[Team]:[WAB]], 23, FALSE),4) )</f>
        <v>-13.</v>
      </c>
    </row>
    <row r="363" spans="1:7" x14ac:dyDescent="0.45">
      <c r="A363" t="str">
        <f>_2024_Customizable_T_Rank_and_Tempo_Free_Stats__2[[#This Row],[Rk]]</f>
        <v>362</v>
      </c>
      <c r="B363" t="str">
        <f>TRIM(_2024_Customizable_T_Rank_and_Tempo_Free_Stats__2[[#This Row],[Team]])</f>
        <v>Mississippi Valley St.</v>
      </c>
      <c r="D363" t="str">
        <f>TRIM(LEFT(VLOOKUP($B363, _2024_Customizable_T_Rank_and_Tempo_Free_Stats__2[[Team]:[WAB]], 5, FALSE), 5))</f>
        <v>83.9_x000D_</v>
      </c>
      <c r="E363" t="str">
        <f>LEFT(VLOOKUP($B363, _2024_Customizable_T_Rank_and_Tempo_Free_Stats__2[[Team]:[WAB]], 6, FALSE),5)</f>
        <v>118.5</v>
      </c>
      <c r="F363" t="str">
        <f>LEFT(VLOOKUP($B363, _2024_Customizable_T_Rank_and_Tempo_Free_Stats__2[[Team]:[WAB]], 7, FALSE),7)</f>
        <v xml:space="preserve">.0185_x000D_
</v>
      </c>
      <c r="G363" s="59" t="str">
        <f>IF(LEFT(VLOOKUP($B363, _2024_Customizable_T_Rank_and_Tempo_Free_Stats__2[[Team]:[WAB]], 23, FALSE), 4)&lt;0,LEFT(VLOOKUP($B363, _2024_Customizable_T_Rank_and_Tempo_Free_Stats__2[[Team]:[WAB]], 23, FALSE), 3), LEFT(VLOOKUP($B363, _2024_Customizable_T_Rank_and_Tempo_Free_Stats__2[[Team]:[WAB]], 23, FALSE),4) )</f>
        <v>-13.</v>
      </c>
    </row>
    <row r="364" spans="1:7" x14ac:dyDescent="0.45">
      <c r="G364" s="59"/>
    </row>
    <row r="365" spans="1:7" x14ac:dyDescent="0.45">
      <c r="G365" s="59"/>
    </row>
    <row r="366" spans="1:7" x14ac:dyDescent="0.45">
      <c r="G366" s="59"/>
    </row>
    <row r="367" spans="1:7" x14ac:dyDescent="0.45">
      <c r="G367" s="59"/>
    </row>
    <row r="368" spans="1:7" x14ac:dyDescent="0.45">
      <c r="G368" s="59"/>
    </row>
    <row r="369" spans="7:7" x14ac:dyDescent="0.45">
      <c r="G369" s="59"/>
    </row>
    <row r="370" spans="7:7" x14ac:dyDescent="0.45">
      <c r="G370" s="59"/>
    </row>
    <row r="371" spans="7:7" x14ac:dyDescent="0.45">
      <c r="G371" s="59"/>
    </row>
    <row r="372" spans="7:7" x14ac:dyDescent="0.45">
      <c r="G372" s="59"/>
    </row>
    <row r="373" spans="7:7" x14ac:dyDescent="0.45">
      <c r="G373" s="59"/>
    </row>
    <row r="374" spans="7:7" x14ac:dyDescent="0.45">
      <c r="G374" s="59"/>
    </row>
    <row r="375" spans="7:7" x14ac:dyDescent="0.45">
      <c r="G375" s="59"/>
    </row>
    <row r="376" spans="7:7" x14ac:dyDescent="0.45">
      <c r="G376" s="59"/>
    </row>
  </sheetData>
  <autoFilter ref="A1:G376" xr:uid="{8C00A510-1F1D-4C61-9259-8D18F4E2977C}">
    <sortState xmlns:xlrd2="http://schemas.microsoft.com/office/spreadsheetml/2017/richdata2" ref="A2:G376">
      <sortCondition descending="1" ref="F1:F376"/>
    </sortState>
  </autoFilter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6FD4-861B-40D8-BDF9-EDB437DB9BD2}">
  <sheetPr codeName="Sheet5">
    <tabColor theme="6"/>
  </sheetPr>
  <dimension ref="A1:E363"/>
  <sheetViews>
    <sheetView workbookViewId="0">
      <selection activeCell="Q7" sqref="Q7"/>
    </sheetView>
  </sheetViews>
  <sheetFormatPr defaultRowHeight="14.25" x14ac:dyDescent="0.45"/>
  <cols>
    <col min="1" max="1" width="4.9296875" bestFit="1" customWidth="1"/>
    <col min="2" max="2" width="20.06640625" bestFit="1" customWidth="1"/>
    <col min="3" max="3" width="6.6640625" bestFit="1" customWidth="1"/>
    <col min="4" max="4" width="5.796875" bestFit="1" customWidth="1"/>
    <col min="5" max="5" width="5.3984375" bestFit="1" customWidth="1"/>
  </cols>
  <sheetData>
    <row r="1" spans="1:5" x14ac:dyDescent="0.45">
      <c r="A1" s="3" t="s">
        <v>0</v>
      </c>
      <c r="B1" s="3" t="s">
        <v>1</v>
      </c>
      <c r="C1" s="3" t="s">
        <v>2</v>
      </c>
      <c r="D1" s="3" t="s">
        <v>912</v>
      </c>
      <c r="E1" s="3" t="s">
        <v>1250</v>
      </c>
    </row>
    <row r="2" spans="1:5" x14ac:dyDescent="0.45">
      <c r="A2">
        <v>269</v>
      </c>
      <c r="B2" t="s">
        <v>219</v>
      </c>
      <c r="C2" t="s">
        <v>116</v>
      </c>
      <c r="D2" t="s">
        <v>1712</v>
      </c>
      <c r="E2">
        <v>1057</v>
      </c>
    </row>
    <row r="3" spans="1:5" x14ac:dyDescent="0.45">
      <c r="A3">
        <v>251</v>
      </c>
      <c r="B3" t="s">
        <v>205</v>
      </c>
      <c r="C3" t="s">
        <v>47</v>
      </c>
      <c r="D3" t="s">
        <v>1708</v>
      </c>
      <c r="E3">
        <v>1077</v>
      </c>
    </row>
    <row r="4" spans="1:5" x14ac:dyDescent="0.45">
      <c r="A4">
        <v>84</v>
      </c>
      <c r="B4" t="s">
        <v>158</v>
      </c>
      <c r="C4" t="s">
        <v>86</v>
      </c>
      <c r="D4" t="s">
        <v>2680</v>
      </c>
      <c r="E4">
        <v>1301</v>
      </c>
    </row>
    <row r="5" spans="1:5" x14ac:dyDescent="0.45">
      <c r="A5">
        <v>12</v>
      </c>
      <c r="B5" t="s">
        <v>26</v>
      </c>
      <c r="C5" t="s">
        <v>17</v>
      </c>
      <c r="D5" t="s">
        <v>1698</v>
      </c>
      <c r="E5">
        <v>1427</v>
      </c>
    </row>
    <row r="6" spans="1:5" x14ac:dyDescent="0.45">
      <c r="A6">
        <v>347</v>
      </c>
      <c r="B6" t="s">
        <v>369</v>
      </c>
      <c r="C6" t="s">
        <v>274</v>
      </c>
      <c r="D6" t="s">
        <v>1720</v>
      </c>
      <c r="E6">
        <v>911</v>
      </c>
    </row>
    <row r="7" spans="1:5" x14ac:dyDescent="0.45">
      <c r="A7">
        <v>246</v>
      </c>
      <c r="B7" t="s">
        <v>387</v>
      </c>
      <c r="C7" t="s">
        <v>274</v>
      </c>
      <c r="D7" t="s">
        <v>1684</v>
      </c>
      <c r="E7">
        <v>1080</v>
      </c>
    </row>
    <row r="8" spans="1:5" x14ac:dyDescent="0.45">
      <c r="A8">
        <v>230</v>
      </c>
      <c r="B8" t="s">
        <v>377</v>
      </c>
      <c r="C8" t="s">
        <v>149</v>
      </c>
      <c r="D8" t="s">
        <v>1780</v>
      </c>
      <c r="E8">
        <v>1098</v>
      </c>
    </row>
    <row r="9" spans="1:5" x14ac:dyDescent="0.45">
      <c r="A9">
        <v>289</v>
      </c>
      <c r="B9" t="s">
        <v>332</v>
      </c>
      <c r="C9" t="s">
        <v>274</v>
      </c>
      <c r="D9" t="s">
        <v>1715</v>
      </c>
      <c r="E9">
        <v>1025</v>
      </c>
    </row>
    <row r="10" spans="1:5" x14ac:dyDescent="0.45">
      <c r="A10">
        <v>240</v>
      </c>
      <c r="B10" t="s">
        <v>230</v>
      </c>
      <c r="C10" t="s">
        <v>144</v>
      </c>
      <c r="D10" t="s">
        <v>1779</v>
      </c>
      <c r="E10">
        <v>1091</v>
      </c>
    </row>
    <row r="11" spans="1:5" x14ac:dyDescent="0.45">
      <c r="A11">
        <v>60</v>
      </c>
      <c r="B11" t="s">
        <v>268</v>
      </c>
      <c r="C11" t="s">
        <v>95</v>
      </c>
      <c r="D11" t="s">
        <v>1777</v>
      </c>
      <c r="E11">
        <v>1339</v>
      </c>
    </row>
    <row r="12" spans="1:5" x14ac:dyDescent="0.45">
      <c r="A12">
        <v>18</v>
      </c>
      <c r="B12" t="s">
        <v>25</v>
      </c>
      <c r="C12" t="s">
        <v>19</v>
      </c>
      <c r="D12" t="s">
        <v>1773</v>
      </c>
      <c r="E12">
        <v>1419</v>
      </c>
    </row>
    <row r="13" spans="1:5" x14ac:dyDescent="0.45">
      <c r="A13">
        <v>116</v>
      </c>
      <c r="B13" t="s">
        <v>904</v>
      </c>
      <c r="C13" t="s">
        <v>19</v>
      </c>
      <c r="D13" t="s">
        <v>1706</v>
      </c>
      <c r="E13">
        <v>1247</v>
      </c>
    </row>
    <row r="14" spans="1:5" x14ac:dyDescent="0.45">
      <c r="A14">
        <v>113</v>
      </c>
      <c r="B14" t="s">
        <v>27</v>
      </c>
      <c r="C14" t="s">
        <v>17</v>
      </c>
      <c r="D14" t="s">
        <v>1706</v>
      </c>
      <c r="E14">
        <v>1252</v>
      </c>
    </row>
    <row r="15" spans="1:5" x14ac:dyDescent="0.45">
      <c r="A15">
        <v>299</v>
      </c>
      <c r="B15" t="s">
        <v>396</v>
      </c>
      <c r="C15" t="s">
        <v>274</v>
      </c>
      <c r="D15" t="s">
        <v>1683</v>
      </c>
      <c r="E15">
        <v>1007</v>
      </c>
    </row>
    <row r="16" spans="1:5" x14ac:dyDescent="0.45">
      <c r="A16">
        <v>220</v>
      </c>
      <c r="B16" t="s">
        <v>333</v>
      </c>
      <c r="C16" t="s">
        <v>95</v>
      </c>
      <c r="D16" t="s">
        <v>1711</v>
      </c>
      <c r="E16">
        <v>1112</v>
      </c>
    </row>
    <row r="17" spans="1:5" x14ac:dyDescent="0.45">
      <c r="A17">
        <v>349</v>
      </c>
      <c r="B17" t="s">
        <v>340</v>
      </c>
      <c r="C17" t="s">
        <v>144</v>
      </c>
      <c r="D17" t="s">
        <v>1719</v>
      </c>
      <c r="E17">
        <v>908</v>
      </c>
    </row>
    <row r="18" spans="1:5" x14ac:dyDescent="0.45">
      <c r="A18">
        <v>10</v>
      </c>
      <c r="B18" t="s">
        <v>37</v>
      </c>
      <c r="C18" t="s">
        <v>17</v>
      </c>
      <c r="D18" t="s">
        <v>1699</v>
      </c>
      <c r="E18">
        <v>1427</v>
      </c>
    </row>
    <row r="19" spans="1:5" x14ac:dyDescent="0.45">
      <c r="A19">
        <v>267</v>
      </c>
      <c r="B19" t="s">
        <v>284</v>
      </c>
      <c r="C19" t="s">
        <v>102</v>
      </c>
      <c r="D19" t="s">
        <v>2046</v>
      </c>
      <c r="E19">
        <v>1058</v>
      </c>
    </row>
    <row r="20" spans="1:5" x14ac:dyDescent="0.45">
      <c r="A20">
        <v>264</v>
      </c>
      <c r="B20" t="s">
        <v>199</v>
      </c>
      <c r="C20" t="s">
        <v>86</v>
      </c>
      <c r="D20" t="s">
        <v>1706</v>
      </c>
      <c r="E20">
        <v>1062</v>
      </c>
    </row>
    <row r="21" spans="1:5" x14ac:dyDescent="0.45">
      <c r="A21">
        <v>28</v>
      </c>
      <c r="B21" t="s">
        <v>34</v>
      </c>
      <c r="C21" t="s">
        <v>21</v>
      </c>
      <c r="D21" t="s">
        <v>1695</v>
      </c>
      <c r="E21">
        <v>1387</v>
      </c>
    </row>
    <row r="22" spans="1:5" x14ac:dyDescent="0.45">
      <c r="A22">
        <v>324</v>
      </c>
      <c r="B22" t="s">
        <v>315</v>
      </c>
      <c r="C22" t="s">
        <v>102</v>
      </c>
      <c r="D22" t="s">
        <v>1891</v>
      </c>
      <c r="E22">
        <v>971</v>
      </c>
    </row>
    <row r="23" spans="1:5" x14ac:dyDescent="0.45">
      <c r="A23">
        <v>157</v>
      </c>
      <c r="B23" t="s">
        <v>164</v>
      </c>
      <c r="C23" t="s">
        <v>114</v>
      </c>
      <c r="D23" t="s">
        <v>1779</v>
      </c>
      <c r="E23">
        <v>1188</v>
      </c>
    </row>
    <row r="24" spans="1:5" x14ac:dyDescent="0.45">
      <c r="A24">
        <v>298</v>
      </c>
      <c r="B24" t="s">
        <v>388</v>
      </c>
      <c r="C24" t="s">
        <v>274</v>
      </c>
      <c r="D24" t="s">
        <v>1683</v>
      </c>
      <c r="E24">
        <v>1009</v>
      </c>
    </row>
    <row r="25" spans="1:5" x14ac:dyDescent="0.45">
      <c r="A25">
        <v>260</v>
      </c>
      <c r="B25" t="s">
        <v>379</v>
      </c>
      <c r="C25" t="s">
        <v>149</v>
      </c>
      <c r="D25" t="s">
        <v>1684</v>
      </c>
      <c r="E25">
        <v>1066</v>
      </c>
    </row>
    <row r="26" spans="1:5" x14ac:dyDescent="0.45">
      <c r="A26">
        <v>43</v>
      </c>
      <c r="B26" t="s">
        <v>80</v>
      </c>
      <c r="C26" t="s">
        <v>47</v>
      </c>
      <c r="D26" t="s">
        <v>1698</v>
      </c>
      <c r="E26">
        <v>1360</v>
      </c>
    </row>
    <row r="27" spans="1:5" x14ac:dyDescent="0.45">
      <c r="A27">
        <v>81</v>
      </c>
      <c r="B27" t="s">
        <v>194</v>
      </c>
      <c r="C27" t="s">
        <v>29</v>
      </c>
      <c r="D27" t="s">
        <v>1704</v>
      </c>
      <c r="E27">
        <v>1305</v>
      </c>
    </row>
    <row r="28" spans="1:5" x14ac:dyDescent="0.45">
      <c r="A28">
        <v>316</v>
      </c>
      <c r="B28" t="s">
        <v>302</v>
      </c>
      <c r="C28" t="s">
        <v>144</v>
      </c>
      <c r="D28" t="s">
        <v>1782</v>
      </c>
      <c r="E28">
        <v>984</v>
      </c>
    </row>
    <row r="29" spans="1:5" x14ac:dyDescent="0.45">
      <c r="A29">
        <v>144</v>
      </c>
      <c r="B29" t="s">
        <v>325</v>
      </c>
      <c r="C29" t="s">
        <v>86</v>
      </c>
      <c r="D29" t="s">
        <v>1698</v>
      </c>
      <c r="E29">
        <v>1199</v>
      </c>
    </row>
    <row r="30" spans="1:5" x14ac:dyDescent="0.45">
      <c r="A30">
        <v>64</v>
      </c>
      <c r="B30" t="s">
        <v>113</v>
      </c>
      <c r="C30" t="s">
        <v>114</v>
      </c>
      <c r="D30" t="s">
        <v>1776</v>
      </c>
      <c r="E30">
        <v>1327</v>
      </c>
    </row>
    <row r="31" spans="1:5" x14ac:dyDescent="0.45">
      <c r="A31">
        <v>288</v>
      </c>
      <c r="B31" t="s">
        <v>246</v>
      </c>
      <c r="C31" t="s">
        <v>108</v>
      </c>
      <c r="D31" t="s">
        <v>1686</v>
      </c>
      <c r="E31">
        <v>1028</v>
      </c>
    </row>
    <row r="32" spans="1:5" x14ac:dyDescent="0.45">
      <c r="A32">
        <v>129</v>
      </c>
      <c r="B32" t="s">
        <v>209</v>
      </c>
      <c r="C32" t="s">
        <v>149</v>
      </c>
      <c r="D32" t="s">
        <v>1705</v>
      </c>
      <c r="E32">
        <v>1230</v>
      </c>
    </row>
    <row r="33" spans="1:5" x14ac:dyDescent="0.45">
      <c r="A33">
        <v>268</v>
      </c>
      <c r="B33" t="s">
        <v>289</v>
      </c>
      <c r="C33" t="s">
        <v>144</v>
      </c>
      <c r="D33" t="s">
        <v>1711</v>
      </c>
      <c r="E33">
        <v>1057</v>
      </c>
    </row>
    <row r="34" spans="1:5" x14ac:dyDescent="0.45">
      <c r="A34">
        <v>358</v>
      </c>
      <c r="B34" t="s">
        <v>233</v>
      </c>
      <c r="C34" t="s">
        <v>86</v>
      </c>
      <c r="D34" t="s">
        <v>2690</v>
      </c>
      <c r="E34">
        <v>853</v>
      </c>
    </row>
    <row r="35" spans="1:5" x14ac:dyDescent="0.45">
      <c r="A35">
        <v>41</v>
      </c>
      <c r="B35" t="s">
        <v>120</v>
      </c>
      <c r="C35" t="s">
        <v>15</v>
      </c>
      <c r="D35" t="s">
        <v>1701</v>
      </c>
      <c r="E35">
        <v>1365</v>
      </c>
    </row>
    <row r="36" spans="1:5" x14ac:dyDescent="0.45">
      <c r="A36">
        <v>26</v>
      </c>
      <c r="B36" t="s">
        <v>111</v>
      </c>
      <c r="C36" t="s">
        <v>21</v>
      </c>
      <c r="D36" t="s">
        <v>1695</v>
      </c>
      <c r="E36">
        <v>1389</v>
      </c>
    </row>
    <row r="37" spans="1:5" x14ac:dyDescent="0.45">
      <c r="A37">
        <v>149</v>
      </c>
      <c r="B37" t="s">
        <v>211</v>
      </c>
      <c r="C37" t="s">
        <v>116</v>
      </c>
      <c r="D37" t="s">
        <v>1681</v>
      </c>
      <c r="E37">
        <v>1195</v>
      </c>
    </row>
    <row r="38" spans="1:5" x14ac:dyDescent="0.45">
      <c r="A38">
        <v>348</v>
      </c>
      <c r="B38" t="s">
        <v>301</v>
      </c>
      <c r="C38" t="s">
        <v>134</v>
      </c>
      <c r="D38" t="s">
        <v>2047</v>
      </c>
      <c r="E38">
        <v>908</v>
      </c>
    </row>
    <row r="39" spans="1:5" x14ac:dyDescent="0.45">
      <c r="A39">
        <v>262</v>
      </c>
      <c r="B39" t="s">
        <v>336</v>
      </c>
      <c r="C39" t="s">
        <v>134</v>
      </c>
      <c r="D39" t="s">
        <v>1709</v>
      </c>
      <c r="E39">
        <v>1065</v>
      </c>
    </row>
    <row r="40" spans="1:5" x14ac:dyDescent="0.45">
      <c r="A40">
        <v>208</v>
      </c>
      <c r="B40" t="s">
        <v>271</v>
      </c>
      <c r="C40" t="s">
        <v>134</v>
      </c>
      <c r="D40" t="s">
        <v>1780</v>
      </c>
      <c r="E40">
        <v>1125</v>
      </c>
    </row>
    <row r="41" spans="1:5" x14ac:dyDescent="0.45">
      <c r="A41">
        <v>214</v>
      </c>
      <c r="B41" t="s">
        <v>356</v>
      </c>
      <c r="C41" t="s">
        <v>134</v>
      </c>
      <c r="D41" t="s">
        <v>1707</v>
      </c>
      <c r="E41">
        <v>1119</v>
      </c>
    </row>
    <row r="42" spans="1:5" x14ac:dyDescent="0.45">
      <c r="A42">
        <v>137</v>
      </c>
      <c r="B42" t="s">
        <v>288</v>
      </c>
      <c r="C42" t="s">
        <v>19</v>
      </c>
      <c r="D42" t="s">
        <v>1712</v>
      </c>
      <c r="E42">
        <v>1209</v>
      </c>
    </row>
    <row r="43" spans="1:5" x14ac:dyDescent="0.45">
      <c r="A43">
        <v>281</v>
      </c>
      <c r="B43" t="s">
        <v>278</v>
      </c>
      <c r="C43" t="s">
        <v>118</v>
      </c>
      <c r="D43" t="s">
        <v>1780</v>
      </c>
      <c r="E43">
        <v>1035</v>
      </c>
    </row>
    <row r="44" spans="1:5" x14ac:dyDescent="0.45">
      <c r="A44">
        <v>275</v>
      </c>
      <c r="B44" t="s">
        <v>313</v>
      </c>
      <c r="C44" t="s">
        <v>84</v>
      </c>
      <c r="D44" t="s">
        <v>1708</v>
      </c>
      <c r="E44">
        <v>1046</v>
      </c>
    </row>
    <row r="45" spans="1:5" x14ac:dyDescent="0.45">
      <c r="A45">
        <v>327</v>
      </c>
      <c r="B45" t="s">
        <v>371</v>
      </c>
      <c r="C45" t="s">
        <v>102</v>
      </c>
      <c r="D45" t="s">
        <v>2687</v>
      </c>
      <c r="E45">
        <v>967</v>
      </c>
    </row>
    <row r="46" spans="1:5" x14ac:dyDescent="0.45">
      <c r="A46">
        <v>191</v>
      </c>
      <c r="B46" t="s">
        <v>382</v>
      </c>
      <c r="C46" t="s">
        <v>312</v>
      </c>
      <c r="D46" t="s">
        <v>1704</v>
      </c>
      <c r="E46">
        <v>1139</v>
      </c>
    </row>
    <row r="47" spans="1:5" x14ac:dyDescent="0.45">
      <c r="A47">
        <v>192</v>
      </c>
      <c r="B47" t="s">
        <v>308</v>
      </c>
      <c r="C47" t="s">
        <v>86</v>
      </c>
      <c r="D47" t="s">
        <v>1703</v>
      </c>
      <c r="E47">
        <v>1139</v>
      </c>
    </row>
    <row r="48" spans="1:5" x14ac:dyDescent="0.45">
      <c r="A48">
        <v>314</v>
      </c>
      <c r="B48" t="s">
        <v>357</v>
      </c>
      <c r="C48" t="s">
        <v>177</v>
      </c>
      <c r="D48" t="s">
        <v>1714</v>
      </c>
      <c r="E48">
        <v>990</v>
      </c>
    </row>
    <row r="49" spans="1:5" x14ac:dyDescent="0.45">
      <c r="A49">
        <v>88</v>
      </c>
      <c r="B49" t="s">
        <v>132</v>
      </c>
      <c r="C49" t="s">
        <v>13</v>
      </c>
      <c r="D49" t="s">
        <v>1681</v>
      </c>
      <c r="E49">
        <v>1293</v>
      </c>
    </row>
    <row r="50" spans="1:5" x14ac:dyDescent="0.45">
      <c r="A50">
        <v>118</v>
      </c>
      <c r="B50" t="s">
        <v>190</v>
      </c>
      <c r="C50" t="s">
        <v>124</v>
      </c>
      <c r="D50" t="s">
        <v>1701</v>
      </c>
      <c r="E50">
        <v>1246</v>
      </c>
    </row>
    <row r="51" spans="1:5" x14ac:dyDescent="0.45">
      <c r="A51">
        <v>261</v>
      </c>
      <c r="B51" t="s">
        <v>352</v>
      </c>
      <c r="C51" t="s">
        <v>353</v>
      </c>
      <c r="D51" t="s">
        <v>2045</v>
      </c>
      <c r="E51">
        <v>1065</v>
      </c>
    </row>
    <row r="52" spans="1:5" x14ac:dyDescent="0.45">
      <c r="A52">
        <v>65</v>
      </c>
      <c r="B52" t="s">
        <v>89</v>
      </c>
      <c r="C52" t="s">
        <v>21</v>
      </c>
      <c r="D52" t="s">
        <v>1702</v>
      </c>
      <c r="E52">
        <v>1327</v>
      </c>
    </row>
    <row r="53" spans="1:5" x14ac:dyDescent="0.45">
      <c r="A53">
        <v>36</v>
      </c>
      <c r="B53" t="s">
        <v>78</v>
      </c>
      <c r="C53" t="s">
        <v>29</v>
      </c>
      <c r="D53" t="s">
        <v>1697</v>
      </c>
      <c r="E53">
        <v>1372</v>
      </c>
    </row>
    <row r="54" spans="1:5" x14ac:dyDescent="0.45">
      <c r="A54">
        <v>178</v>
      </c>
      <c r="B54" t="s">
        <v>260</v>
      </c>
      <c r="C54" t="s">
        <v>166</v>
      </c>
      <c r="D54" t="s">
        <v>1778</v>
      </c>
      <c r="E54">
        <v>1152</v>
      </c>
    </row>
    <row r="55" spans="1:5" x14ac:dyDescent="0.45">
      <c r="A55">
        <v>334</v>
      </c>
      <c r="B55" t="s">
        <v>254</v>
      </c>
      <c r="C55" t="s">
        <v>95</v>
      </c>
      <c r="D55" t="s">
        <v>1717</v>
      </c>
      <c r="E55">
        <v>945</v>
      </c>
    </row>
    <row r="56" spans="1:5" x14ac:dyDescent="0.45">
      <c r="A56">
        <v>142</v>
      </c>
      <c r="B56" t="s">
        <v>143</v>
      </c>
      <c r="C56" t="s">
        <v>144</v>
      </c>
      <c r="D56" t="s">
        <v>1705</v>
      </c>
      <c r="E56">
        <v>1203</v>
      </c>
    </row>
    <row r="57" spans="1:5" x14ac:dyDescent="0.45">
      <c r="A57">
        <v>108</v>
      </c>
      <c r="B57" t="s">
        <v>907</v>
      </c>
      <c r="C57" t="s">
        <v>118</v>
      </c>
      <c r="D57" t="s">
        <v>1701</v>
      </c>
      <c r="E57">
        <v>1260</v>
      </c>
    </row>
    <row r="58" spans="1:5" x14ac:dyDescent="0.45">
      <c r="A58">
        <v>32</v>
      </c>
      <c r="B58" t="s">
        <v>75</v>
      </c>
      <c r="C58" t="s">
        <v>19</v>
      </c>
      <c r="D58" t="s">
        <v>1698</v>
      </c>
      <c r="E58">
        <v>1376</v>
      </c>
    </row>
    <row r="59" spans="1:5" x14ac:dyDescent="0.45">
      <c r="A59">
        <v>45</v>
      </c>
      <c r="B59" t="s">
        <v>127</v>
      </c>
      <c r="C59" t="s">
        <v>47</v>
      </c>
      <c r="D59" t="s">
        <v>1773</v>
      </c>
      <c r="E59">
        <v>1354</v>
      </c>
    </row>
    <row r="60" spans="1:5" x14ac:dyDescent="0.45">
      <c r="A60">
        <v>218</v>
      </c>
      <c r="B60" t="s">
        <v>374</v>
      </c>
      <c r="C60" t="s">
        <v>108</v>
      </c>
      <c r="D60" t="s">
        <v>1667</v>
      </c>
      <c r="E60">
        <v>1116</v>
      </c>
    </row>
    <row r="61" spans="1:5" x14ac:dyDescent="0.45">
      <c r="A61">
        <v>3</v>
      </c>
      <c r="B61" t="s">
        <v>14</v>
      </c>
      <c r="C61" t="s">
        <v>15</v>
      </c>
      <c r="D61" t="s">
        <v>1775</v>
      </c>
      <c r="E61">
        <v>1492</v>
      </c>
    </row>
    <row r="62" spans="1:5" x14ac:dyDescent="0.45">
      <c r="A62">
        <v>356</v>
      </c>
      <c r="B62" t="s">
        <v>337</v>
      </c>
      <c r="C62" t="s">
        <v>236</v>
      </c>
      <c r="D62" t="s">
        <v>1786</v>
      </c>
      <c r="E62">
        <v>876</v>
      </c>
    </row>
    <row r="63" spans="1:5" x14ac:dyDescent="0.45">
      <c r="A63">
        <v>63</v>
      </c>
      <c r="B63" t="s">
        <v>171</v>
      </c>
      <c r="C63" t="s">
        <v>108</v>
      </c>
      <c r="D63" t="s">
        <v>2681</v>
      </c>
      <c r="E63">
        <v>1329</v>
      </c>
    </row>
    <row r="64" spans="1:5" x14ac:dyDescent="0.45">
      <c r="A64">
        <v>23</v>
      </c>
      <c r="B64" t="s">
        <v>44</v>
      </c>
      <c r="C64" t="s">
        <v>15</v>
      </c>
      <c r="D64" t="s">
        <v>1776</v>
      </c>
      <c r="E64">
        <v>1397</v>
      </c>
    </row>
    <row r="65" spans="1:5" x14ac:dyDescent="0.45">
      <c r="A65">
        <v>332</v>
      </c>
      <c r="B65" t="s">
        <v>355</v>
      </c>
      <c r="C65" t="s">
        <v>108</v>
      </c>
      <c r="D65" t="s">
        <v>1668</v>
      </c>
      <c r="E65">
        <v>954</v>
      </c>
    </row>
    <row r="66" spans="1:5" x14ac:dyDescent="0.45">
      <c r="A66">
        <v>139</v>
      </c>
      <c r="B66" t="s">
        <v>155</v>
      </c>
      <c r="C66" t="s">
        <v>82</v>
      </c>
      <c r="D66" t="s">
        <v>1682</v>
      </c>
      <c r="E66">
        <v>1207</v>
      </c>
    </row>
    <row r="67" spans="1:5" x14ac:dyDescent="0.45">
      <c r="A67">
        <v>8</v>
      </c>
      <c r="B67" t="s">
        <v>81</v>
      </c>
      <c r="C67" t="s">
        <v>82</v>
      </c>
      <c r="D67" t="s">
        <v>1774</v>
      </c>
      <c r="E67">
        <v>1431</v>
      </c>
    </row>
    <row r="68" spans="1:5" x14ac:dyDescent="0.45">
      <c r="A68">
        <v>155</v>
      </c>
      <c r="B68" t="s">
        <v>249</v>
      </c>
      <c r="C68" t="s">
        <v>118</v>
      </c>
      <c r="D68" t="s">
        <v>1707</v>
      </c>
      <c r="E68">
        <v>1190</v>
      </c>
    </row>
    <row r="69" spans="1:5" x14ac:dyDescent="0.45">
      <c r="A69">
        <v>290</v>
      </c>
      <c r="B69" t="s">
        <v>400</v>
      </c>
      <c r="C69" t="s">
        <v>236</v>
      </c>
      <c r="D69" t="s">
        <v>1710</v>
      </c>
      <c r="E69">
        <v>1021</v>
      </c>
    </row>
    <row r="70" spans="1:5" x14ac:dyDescent="0.45">
      <c r="A70">
        <v>232</v>
      </c>
      <c r="B70" t="s">
        <v>296</v>
      </c>
      <c r="C70" t="s">
        <v>104</v>
      </c>
      <c r="D70" t="s">
        <v>2044</v>
      </c>
      <c r="E70">
        <v>1098</v>
      </c>
    </row>
    <row r="71" spans="1:5" x14ac:dyDescent="0.45">
      <c r="A71">
        <v>313</v>
      </c>
      <c r="B71" t="s">
        <v>160</v>
      </c>
      <c r="C71" t="s">
        <v>15</v>
      </c>
      <c r="D71" t="s">
        <v>2038</v>
      </c>
      <c r="E71">
        <v>991</v>
      </c>
    </row>
    <row r="72" spans="1:5" x14ac:dyDescent="0.45">
      <c r="A72">
        <v>362</v>
      </c>
      <c r="B72" t="s">
        <v>476</v>
      </c>
      <c r="C72" t="s">
        <v>166</v>
      </c>
      <c r="D72" t="s">
        <v>2692</v>
      </c>
      <c r="E72">
        <v>832</v>
      </c>
    </row>
    <row r="73" spans="1:5" x14ac:dyDescent="0.45">
      <c r="A73">
        <v>51</v>
      </c>
      <c r="B73" t="s">
        <v>125</v>
      </c>
      <c r="C73" t="s">
        <v>114</v>
      </c>
      <c r="D73" t="s">
        <v>1777</v>
      </c>
      <c r="E73">
        <v>1347</v>
      </c>
    </row>
    <row r="74" spans="1:5" x14ac:dyDescent="0.45">
      <c r="A74">
        <v>120</v>
      </c>
      <c r="B74" t="s">
        <v>229</v>
      </c>
      <c r="C74" t="s">
        <v>118</v>
      </c>
      <c r="D74" t="s">
        <v>2043</v>
      </c>
      <c r="E74">
        <v>1243</v>
      </c>
    </row>
    <row r="75" spans="1:5" x14ac:dyDescent="0.45">
      <c r="A75">
        <v>15</v>
      </c>
      <c r="B75" t="s">
        <v>35</v>
      </c>
      <c r="C75" t="s">
        <v>29</v>
      </c>
      <c r="D75" t="s">
        <v>1696</v>
      </c>
      <c r="E75">
        <v>1423</v>
      </c>
    </row>
    <row r="76" spans="1:5" x14ac:dyDescent="0.45">
      <c r="A76">
        <v>125</v>
      </c>
      <c r="B76" t="s">
        <v>151</v>
      </c>
      <c r="C76" t="s">
        <v>82</v>
      </c>
      <c r="D76" t="s">
        <v>1682</v>
      </c>
      <c r="E76">
        <v>1233</v>
      </c>
    </row>
    <row r="77" spans="1:5" x14ac:dyDescent="0.45">
      <c r="A77">
        <v>198</v>
      </c>
      <c r="B77" t="s">
        <v>231</v>
      </c>
      <c r="C77" t="s">
        <v>13</v>
      </c>
      <c r="D77" t="s">
        <v>1780</v>
      </c>
      <c r="E77">
        <v>1133</v>
      </c>
    </row>
    <row r="78" spans="1:5" x14ac:dyDescent="0.45">
      <c r="A78">
        <v>205</v>
      </c>
      <c r="B78" t="s">
        <v>286</v>
      </c>
      <c r="C78" t="s">
        <v>124</v>
      </c>
      <c r="D78" t="s">
        <v>1780</v>
      </c>
      <c r="E78">
        <v>1128</v>
      </c>
    </row>
    <row r="79" spans="1:5" x14ac:dyDescent="0.45">
      <c r="A79">
        <v>309</v>
      </c>
      <c r="B79" t="s">
        <v>389</v>
      </c>
      <c r="C79" t="s">
        <v>216</v>
      </c>
      <c r="D79" t="s">
        <v>1713</v>
      </c>
      <c r="E79">
        <v>997</v>
      </c>
    </row>
    <row r="80" spans="1:5" x14ac:dyDescent="0.45">
      <c r="A80">
        <v>203</v>
      </c>
      <c r="B80" t="s">
        <v>299</v>
      </c>
      <c r="C80" t="s">
        <v>102</v>
      </c>
      <c r="D80" t="s">
        <v>1706</v>
      </c>
      <c r="E80">
        <v>1128</v>
      </c>
    </row>
    <row r="81" spans="1:5" x14ac:dyDescent="0.45">
      <c r="A81">
        <v>317</v>
      </c>
      <c r="B81" t="s">
        <v>344</v>
      </c>
      <c r="C81" t="s">
        <v>86</v>
      </c>
      <c r="D81" t="s">
        <v>1709</v>
      </c>
      <c r="E81">
        <v>984</v>
      </c>
    </row>
    <row r="82" spans="1:5" x14ac:dyDescent="0.45">
      <c r="A82">
        <v>106</v>
      </c>
      <c r="B82" t="s">
        <v>232</v>
      </c>
      <c r="C82" t="s">
        <v>182</v>
      </c>
      <c r="D82" t="s">
        <v>1704</v>
      </c>
      <c r="E82">
        <v>1260</v>
      </c>
    </row>
    <row r="83" spans="1:5" x14ac:dyDescent="0.45">
      <c r="A83">
        <v>312</v>
      </c>
      <c r="B83" t="s">
        <v>384</v>
      </c>
      <c r="C83" t="s">
        <v>118</v>
      </c>
      <c r="D83" t="s">
        <v>1711</v>
      </c>
      <c r="E83">
        <v>992</v>
      </c>
    </row>
    <row r="84" spans="1:5" x14ac:dyDescent="0.45">
      <c r="A84">
        <v>180</v>
      </c>
      <c r="B84" t="s">
        <v>367</v>
      </c>
      <c r="C84" t="s">
        <v>114</v>
      </c>
      <c r="D84" t="s">
        <v>1707</v>
      </c>
      <c r="E84">
        <v>1151</v>
      </c>
    </row>
    <row r="85" spans="1:5" x14ac:dyDescent="0.45">
      <c r="A85">
        <v>164</v>
      </c>
      <c r="B85" t="s">
        <v>277</v>
      </c>
      <c r="C85" t="s">
        <v>84</v>
      </c>
      <c r="D85" t="s">
        <v>1703</v>
      </c>
      <c r="E85">
        <v>1172</v>
      </c>
    </row>
    <row r="86" spans="1:5" x14ac:dyDescent="0.45">
      <c r="A86">
        <v>297</v>
      </c>
      <c r="B86" t="s">
        <v>373</v>
      </c>
      <c r="C86" t="s">
        <v>312</v>
      </c>
      <c r="D86" t="s">
        <v>1781</v>
      </c>
      <c r="E86">
        <v>1009</v>
      </c>
    </row>
    <row r="87" spans="1:5" x14ac:dyDescent="0.45">
      <c r="A87">
        <v>308</v>
      </c>
      <c r="B87" t="s">
        <v>300</v>
      </c>
      <c r="C87" t="s">
        <v>56</v>
      </c>
      <c r="D87" t="s">
        <v>1716</v>
      </c>
      <c r="E87">
        <v>997</v>
      </c>
    </row>
    <row r="88" spans="1:5" x14ac:dyDescent="0.45">
      <c r="A88">
        <v>21</v>
      </c>
      <c r="B88" t="s">
        <v>65</v>
      </c>
      <c r="C88" t="s">
        <v>17</v>
      </c>
      <c r="D88" t="s">
        <v>1698</v>
      </c>
      <c r="E88">
        <v>1406</v>
      </c>
    </row>
    <row r="89" spans="1:5" x14ac:dyDescent="0.45">
      <c r="A89">
        <v>330</v>
      </c>
      <c r="B89" t="s">
        <v>398</v>
      </c>
      <c r="C89" t="s">
        <v>274</v>
      </c>
      <c r="D89" t="s">
        <v>1890</v>
      </c>
      <c r="E89">
        <v>956</v>
      </c>
    </row>
    <row r="90" spans="1:5" x14ac:dyDescent="0.45">
      <c r="A90">
        <v>31</v>
      </c>
      <c r="B90" t="s">
        <v>55</v>
      </c>
      <c r="C90" t="s">
        <v>13</v>
      </c>
      <c r="D90" t="s">
        <v>1699</v>
      </c>
      <c r="E90">
        <v>1381</v>
      </c>
    </row>
    <row r="91" spans="1:5" x14ac:dyDescent="0.45">
      <c r="A91">
        <v>258</v>
      </c>
      <c r="B91" t="s">
        <v>162</v>
      </c>
      <c r="C91" t="s">
        <v>102</v>
      </c>
      <c r="D91" t="s">
        <v>2046</v>
      </c>
      <c r="E91">
        <v>1068</v>
      </c>
    </row>
    <row r="92" spans="1:5" x14ac:dyDescent="0.45">
      <c r="A92">
        <v>68</v>
      </c>
      <c r="B92" t="s">
        <v>186</v>
      </c>
      <c r="C92" t="s">
        <v>29</v>
      </c>
      <c r="D92" t="s">
        <v>1682</v>
      </c>
      <c r="E92">
        <v>1321</v>
      </c>
    </row>
    <row r="93" spans="1:5" x14ac:dyDescent="0.45">
      <c r="A93">
        <v>219</v>
      </c>
      <c r="B93" t="s">
        <v>225</v>
      </c>
      <c r="C93" t="s">
        <v>82</v>
      </c>
      <c r="D93" t="s">
        <v>1709</v>
      </c>
      <c r="E93">
        <v>1113</v>
      </c>
    </row>
    <row r="94" spans="1:5" x14ac:dyDescent="0.45">
      <c r="A94">
        <v>215</v>
      </c>
      <c r="B94" t="s">
        <v>536</v>
      </c>
      <c r="C94" t="s">
        <v>166</v>
      </c>
      <c r="D94" t="s">
        <v>1705</v>
      </c>
      <c r="E94">
        <v>1118</v>
      </c>
    </row>
    <row r="95" spans="1:5" x14ac:dyDescent="0.45">
      <c r="A95">
        <v>226</v>
      </c>
      <c r="B95" t="s">
        <v>174</v>
      </c>
      <c r="C95" t="s">
        <v>47</v>
      </c>
      <c r="D95" t="s">
        <v>1709</v>
      </c>
      <c r="E95">
        <v>1106</v>
      </c>
    </row>
    <row r="96" spans="1:5" x14ac:dyDescent="0.45">
      <c r="A96">
        <v>145</v>
      </c>
      <c r="B96" t="s">
        <v>123</v>
      </c>
      <c r="C96" t="s">
        <v>124</v>
      </c>
      <c r="D96" t="s">
        <v>1779</v>
      </c>
      <c r="E96">
        <v>1198</v>
      </c>
    </row>
    <row r="97" spans="1:5" x14ac:dyDescent="0.45">
      <c r="A97">
        <v>174</v>
      </c>
      <c r="B97" t="s">
        <v>212</v>
      </c>
      <c r="C97" t="s">
        <v>177</v>
      </c>
      <c r="D97" t="s">
        <v>1781</v>
      </c>
      <c r="E97">
        <v>1157</v>
      </c>
    </row>
    <row r="98" spans="1:5" x14ac:dyDescent="0.45">
      <c r="A98">
        <v>96</v>
      </c>
      <c r="B98" t="s">
        <v>138</v>
      </c>
      <c r="C98" t="s">
        <v>82</v>
      </c>
      <c r="D98" t="s">
        <v>1698</v>
      </c>
      <c r="E98">
        <v>1273</v>
      </c>
    </row>
    <row r="99" spans="1:5" x14ac:dyDescent="0.45">
      <c r="A99">
        <v>147</v>
      </c>
      <c r="B99" t="s">
        <v>253</v>
      </c>
      <c r="C99" t="s">
        <v>82</v>
      </c>
      <c r="D99" t="s">
        <v>1702</v>
      </c>
      <c r="E99">
        <v>1197</v>
      </c>
    </row>
    <row r="100" spans="1:5" x14ac:dyDescent="0.45">
      <c r="A100">
        <v>181</v>
      </c>
      <c r="B100" t="s">
        <v>204</v>
      </c>
      <c r="C100" t="s">
        <v>15</v>
      </c>
      <c r="D100" t="s">
        <v>1708</v>
      </c>
      <c r="E100">
        <v>1150</v>
      </c>
    </row>
    <row r="101" spans="1:5" x14ac:dyDescent="0.45">
      <c r="A101">
        <v>55</v>
      </c>
      <c r="B101" t="s">
        <v>137</v>
      </c>
      <c r="C101" t="s">
        <v>17</v>
      </c>
      <c r="D101" t="s">
        <v>1702</v>
      </c>
      <c r="E101">
        <v>1341</v>
      </c>
    </row>
    <row r="102" spans="1:5" x14ac:dyDescent="0.45">
      <c r="A102">
        <v>310</v>
      </c>
      <c r="B102" t="s">
        <v>270</v>
      </c>
      <c r="C102" t="s">
        <v>95</v>
      </c>
      <c r="D102" t="s">
        <v>1785</v>
      </c>
      <c r="E102">
        <v>992</v>
      </c>
    </row>
    <row r="103" spans="1:5" x14ac:dyDescent="0.45">
      <c r="A103">
        <v>266</v>
      </c>
      <c r="B103" t="s">
        <v>281</v>
      </c>
      <c r="C103" t="s">
        <v>95</v>
      </c>
      <c r="D103" t="s">
        <v>1709</v>
      </c>
      <c r="E103">
        <v>1059</v>
      </c>
    </row>
    <row r="104" spans="1:5" x14ac:dyDescent="0.45">
      <c r="A104">
        <v>122</v>
      </c>
      <c r="B104" t="s">
        <v>159</v>
      </c>
      <c r="C104" t="s">
        <v>29</v>
      </c>
      <c r="D104" t="s">
        <v>1710</v>
      </c>
      <c r="E104">
        <v>1237</v>
      </c>
    </row>
    <row r="105" spans="1:5" x14ac:dyDescent="0.45">
      <c r="A105">
        <v>49</v>
      </c>
      <c r="B105" t="s">
        <v>30</v>
      </c>
      <c r="C105" t="s">
        <v>31</v>
      </c>
      <c r="D105" t="s">
        <v>1773</v>
      </c>
      <c r="E105">
        <v>1348</v>
      </c>
    </row>
    <row r="106" spans="1:5" x14ac:dyDescent="0.45">
      <c r="A106">
        <v>307</v>
      </c>
      <c r="B106" t="s">
        <v>273</v>
      </c>
      <c r="C106" t="s">
        <v>274</v>
      </c>
      <c r="D106" t="s">
        <v>1708</v>
      </c>
      <c r="E106">
        <v>1002</v>
      </c>
    </row>
    <row r="107" spans="1:5" x14ac:dyDescent="0.45">
      <c r="A107">
        <v>29</v>
      </c>
      <c r="B107" t="s">
        <v>141</v>
      </c>
      <c r="C107" t="s">
        <v>116</v>
      </c>
      <c r="D107" t="s">
        <v>2040</v>
      </c>
      <c r="E107">
        <v>1383</v>
      </c>
    </row>
    <row r="108" spans="1:5" x14ac:dyDescent="0.45">
      <c r="A108">
        <v>162</v>
      </c>
      <c r="B108" t="s">
        <v>399</v>
      </c>
      <c r="C108" t="s">
        <v>166</v>
      </c>
      <c r="D108" t="s">
        <v>2683</v>
      </c>
      <c r="E108">
        <v>1178</v>
      </c>
    </row>
    <row r="109" spans="1:5" x14ac:dyDescent="0.45">
      <c r="A109">
        <v>359</v>
      </c>
      <c r="B109" t="s">
        <v>381</v>
      </c>
      <c r="C109" t="s">
        <v>118</v>
      </c>
      <c r="D109" t="s">
        <v>2047</v>
      </c>
      <c r="E109">
        <v>853</v>
      </c>
    </row>
    <row r="110" spans="1:5" x14ac:dyDescent="0.45">
      <c r="A110">
        <v>166</v>
      </c>
      <c r="B110" t="s">
        <v>213</v>
      </c>
      <c r="C110" t="s">
        <v>108</v>
      </c>
      <c r="D110" t="s">
        <v>1889</v>
      </c>
      <c r="E110">
        <v>1169</v>
      </c>
    </row>
    <row r="111" spans="1:5" x14ac:dyDescent="0.45">
      <c r="A111">
        <v>213</v>
      </c>
      <c r="B111" t="s">
        <v>157</v>
      </c>
      <c r="C111" t="s">
        <v>134</v>
      </c>
      <c r="D111" t="s">
        <v>1779</v>
      </c>
      <c r="E111">
        <v>1120</v>
      </c>
    </row>
    <row r="112" spans="1:5" x14ac:dyDescent="0.45">
      <c r="A112">
        <v>70</v>
      </c>
      <c r="B112" t="s">
        <v>244</v>
      </c>
      <c r="C112" t="s">
        <v>177</v>
      </c>
      <c r="D112" t="s">
        <v>2682</v>
      </c>
      <c r="E112">
        <v>1320</v>
      </c>
    </row>
    <row r="113" spans="1:5" x14ac:dyDescent="0.45">
      <c r="A113">
        <v>159</v>
      </c>
      <c r="B113" t="s">
        <v>156</v>
      </c>
      <c r="C113" t="s">
        <v>118</v>
      </c>
      <c r="D113" t="s">
        <v>1779</v>
      </c>
      <c r="E113">
        <v>1184</v>
      </c>
    </row>
    <row r="114" spans="1:5" x14ac:dyDescent="0.45">
      <c r="A114">
        <v>346</v>
      </c>
      <c r="B114" t="s">
        <v>386</v>
      </c>
      <c r="C114" t="s">
        <v>144</v>
      </c>
      <c r="D114" t="s">
        <v>1719</v>
      </c>
      <c r="E114">
        <v>914</v>
      </c>
    </row>
    <row r="115" spans="1:5" x14ac:dyDescent="0.45">
      <c r="A115">
        <v>2</v>
      </c>
      <c r="B115" t="s">
        <v>12</v>
      </c>
      <c r="C115" t="s">
        <v>21</v>
      </c>
      <c r="D115" t="s">
        <v>1775</v>
      </c>
      <c r="E115">
        <v>1492</v>
      </c>
    </row>
    <row r="116" spans="1:5" x14ac:dyDescent="0.45">
      <c r="A116">
        <v>340</v>
      </c>
      <c r="B116" t="s">
        <v>390</v>
      </c>
      <c r="C116" t="s">
        <v>251</v>
      </c>
      <c r="D116" t="s">
        <v>1673</v>
      </c>
      <c r="E116">
        <v>930</v>
      </c>
    </row>
    <row r="117" spans="1:5" x14ac:dyDescent="0.45">
      <c r="A117">
        <v>285</v>
      </c>
      <c r="B117" t="s">
        <v>320</v>
      </c>
      <c r="C117" t="s">
        <v>236</v>
      </c>
      <c r="D117" t="s">
        <v>1711</v>
      </c>
      <c r="E117">
        <v>1032</v>
      </c>
    </row>
    <row r="118" spans="1:5" x14ac:dyDescent="0.45">
      <c r="A118">
        <v>326</v>
      </c>
      <c r="B118" t="s">
        <v>349</v>
      </c>
      <c r="C118" t="s">
        <v>182</v>
      </c>
      <c r="D118" t="s">
        <v>1714</v>
      </c>
      <c r="E118">
        <v>970</v>
      </c>
    </row>
    <row r="119" spans="1:5" x14ac:dyDescent="0.45">
      <c r="A119">
        <v>286</v>
      </c>
      <c r="B119" t="s">
        <v>326</v>
      </c>
      <c r="C119" t="s">
        <v>182</v>
      </c>
      <c r="D119" t="s">
        <v>1782</v>
      </c>
      <c r="E119">
        <v>1029</v>
      </c>
    </row>
    <row r="120" spans="1:5" x14ac:dyDescent="0.45">
      <c r="A120">
        <v>19</v>
      </c>
      <c r="B120" t="s">
        <v>49</v>
      </c>
      <c r="C120" t="s">
        <v>24</v>
      </c>
      <c r="D120" t="s">
        <v>1773</v>
      </c>
      <c r="E120">
        <v>1416</v>
      </c>
    </row>
    <row r="121" spans="1:5" x14ac:dyDescent="0.45">
      <c r="A121">
        <v>273</v>
      </c>
      <c r="B121" t="s">
        <v>290</v>
      </c>
      <c r="C121" t="s">
        <v>114</v>
      </c>
      <c r="D121" t="s">
        <v>1782</v>
      </c>
      <c r="E121">
        <v>1049</v>
      </c>
    </row>
    <row r="122" spans="1:5" x14ac:dyDescent="0.45">
      <c r="A122">
        <v>202</v>
      </c>
      <c r="B122" t="s">
        <v>293</v>
      </c>
      <c r="C122" t="s">
        <v>114</v>
      </c>
      <c r="D122" t="s">
        <v>1780</v>
      </c>
      <c r="E122">
        <v>1129</v>
      </c>
    </row>
    <row r="123" spans="1:5" x14ac:dyDescent="0.45">
      <c r="A123">
        <v>338</v>
      </c>
      <c r="B123" t="s">
        <v>395</v>
      </c>
      <c r="C123" t="s">
        <v>251</v>
      </c>
      <c r="D123" t="s">
        <v>1686</v>
      </c>
      <c r="E123">
        <v>935</v>
      </c>
    </row>
    <row r="124" spans="1:5" x14ac:dyDescent="0.45">
      <c r="A124">
        <v>77</v>
      </c>
      <c r="B124" t="s">
        <v>38</v>
      </c>
      <c r="C124" t="s">
        <v>24</v>
      </c>
      <c r="D124" t="s">
        <v>1704</v>
      </c>
      <c r="E124">
        <v>1313</v>
      </c>
    </row>
    <row r="125" spans="1:5" x14ac:dyDescent="0.45">
      <c r="A125">
        <v>20</v>
      </c>
      <c r="B125" t="s">
        <v>154</v>
      </c>
      <c r="C125" t="s">
        <v>114</v>
      </c>
      <c r="D125" t="s">
        <v>2041</v>
      </c>
      <c r="E125">
        <v>1414</v>
      </c>
    </row>
    <row r="126" spans="1:5" x14ac:dyDescent="0.45">
      <c r="A126">
        <v>176</v>
      </c>
      <c r="B126" t="s">
        <v>83</v>
      </c>
      <c r="C126" t="s">
        <v>84</v>
      </c>
      <c r="D126" t="s">
        <v>1684</v>
      </c>
      <c r="E126">
        <v>1156</v>
      </c>
    </row>
    <row r="127" spans="1:5" x14ac:dyDescent="0.45">
      <c r="A127">
        <v>75</v>
      </c>
      <c r="B127" t="s">
        <v>68</v>
      </c>
      <c r="C127" t="s">
        <v>24</v>
      </c>
      <c r="D127" t="s">
        <v>1707</v>
      </c>
      <c r="E127">
        <v>1317</v>
      </c>
    </row>
    <row r="128" spans="1:5" x14ac:dyDescent="0.45">
      <c r="A128">
        <v>14</v>
      </c>
      <c r="B128" t="s">
        <v>72</v>
      </c>
      <c r="C128" t="s">
        <v>21</v>
      </c>
      <c r="D128" t="s">
        <v>1696</v>
      </c>
      <c r="E128">
        <v>1424</v>
      </c>
    </row>
    <row r="129" spans="1:5" x14ac:dyDescent="0.45">
      <c r="A129">
        <v>355</v>
      </c>
      <c r="B129" t="s">
        <v>403</v>
      </c>
      <c r="C129" t="s">
        <v>166</v>
      </c>
      <c r="D129" t="s">
        <v>2689</v>
      </c>
      <c r="E129">
        <v>882</v>
      </c>
    </row>
    <row r="130" spans="1:5" x14ac:dyDescent="0.45">
      <c r="A130">
        <v>245</v>
      </c>
      <c r="B130" t="s">
        <v>348</v>
      </c>
      <c r="C130" t="s">
        <v>274</v>
      </c>
      <c r="D130" t="s">
        <v>1708</v>
      </c>
      <c r="E130">
        <v>1081</v>
      </c>
    </row>
    <row r="131" spans="1:5" x14ac:dyDescent="0.45">
      <c r="A131">
        <v>283</v>
      </c>
      <c r="B131" t="s">
        <v>201</v>
      </c>
      <c r="C131" t="s">
        <v>102</v>
      </c>
      <c r="D131" t="s">
        <v>1780</v>
      </c>
      <c r="E131">
        <v>1035</v>
      </c>
    </row>
    <row r="132" spans="1:5" x14ac:dyDescent="0.45">
      <c r="A132">
        <v>211</v>
      </c>
      <c r="B132" t="s">
        <v>280</v>
      </c>
      <c r="C132" t="s">
        <v>56</v>
      </c>
      <c r="D132" t="s">
        <v>1780</v>
      </c>
      <c r="E132">
        <v>1122</v>
      </c>
    </row>
    <row r="133" spans="1:5" x14ac:dyDescent="0.45">
      <c r="A133">
        <v>66</v>
      </c>
      <c r="B133" t="s">
        <v>106</v>
      </c>
      <c r="C133" t="s">
        <v>95</v>
      </c>
      <c r="D133" t="s">
        <v>2041</v>
      </c>
      <c r="E133">
        <v>1326</v>
      </c>
    </row>
    <row r="134" spans="1:5" x14ac:dyDescent="0.45">
      <c r="A134">
        <v>13</v>
      </c>
      <c r="B134" t="s">
        <v>20</v>
      </c>
      <c r="C134" t="s">
        <v>21</v>
      </c>
      <c r="D134" t="s">
        <v>1699</v>
      </c>
      <c r="E134">
        <v>1425</v>
      </c>
    </row>
    <row r="135" spans="1:5" x14ac:dyDescent="0.45">
      <c r="A135">
        <v>61</v>
      </c>
      <c r="B135" t="s">
        <v>73</v>
      </c>
      <c r="C135" t="s">
        <v>21</v>
      </c>
      <c r="D135" t="s">
        <v>1702</v>
      </c>
      <c r="E135">
        <v>1335</v>
      </c>
    </row>
    <row r="136" spans="1:5" x14ac:dyDescent="0.45">
      <c r="A136">
        <v>239</v>
      </c>
      <c r="B136" t="s">
        <v>248</v>
      </c>
      <c r="C136" t="s">
        <v>102</v>
      </c>
      <c r="D136" t="s">
        <v>1707</v>
      </c>
      <c r="E136">
        <v>1092</v>
      </c>
    </row>
    <row r="137" spans="1:5" x14ac:dyDescent="0.45">
      <c r="A137">
        <v>217</v>
      </c>
      <c r="B137" t="s">
        <v>85</v>
      </c>
      <c r="C137" t="s">
        <v>86</v>
      </c>
      <c r="D137" t="s">
        <v>1780</v>
      </c>
      <c r="E137">
        <v>1116</v>
      </c>
    </row>
    <row r="138" spans="1:5" x14ac:dyDescent="0.45">
      <c r="A138">
        <v>24</v>
      </c>
      <c r="B138" t="s">
        <v>32</v>
      </c>
      <c r="C138" t="s">
        <v>17</v>
      </c>
      <c r="D138" t="s">
        <v>1695</v>
      </c>
      <c r="E138">
        <v>1391</v>
      </c>
    </row>
    <row r="139" spans="1:5" x14ac:dyDescent="0.45">
      <c r="A139">
        <v>199</v>
      </c>
      <c r="B139" t="s">
        <v>295</v>
      </c>
      <c r="C139" t="s">
        <v>82</v>
      </c>
      <c r="D139" t="s">
        <v>1706</v>
      </c>
      <c r="E139">
        <v>1132</v>
      </c>
    </row>
    <row r="140" spans="1:5" x14ac:dyDescent="0.45">
      <c r="A140">
        <v>293</v>
      </c>
      <c r="B140" t="s">
        <v>322</v>
      </c>
      <c r="C140" t="s">
        <v>144</v>
      </c>
      <c r="D140" t="s">
        <v>1782</v>
      </c>
      <c r="E140">
        <v>1015</v>
      </c>
    </row>
    <row r="141" spans="1:5" x14ac:dyDescent="0.45">
      <c r="A141">
        <v>228</v>
      </c>
      <c r="B141" t="s">
        <v>402</v>
      </c>
      <c r="C141" t="s">
        <v>251</v>
      </c>
      <c r="D141" t="s">
        <v>1703</v>
      </c>
      <c r="E141">
        <v>1101</v>
      </c>
    </row>
    <row r="142" spans="1:5" x14ac:dyDescent="0.45">
      <c r="A142">
        <v>302</v>
      </c>
      <c r="B142" t="s">
        <v>906</v>
      </c>
      <c r="C142" t="s">
        <v>312</v>
      </c>
      <c r="D142" t="s">
        <v>1709</v>
      </c>
      <c r="E142">
        <v>1006</v>
      </c>
    </row>
    <row r="143" spans="1:5" x14ac:dyDescent="0.45">
      <c r="A143">
        <v>304</v>
      </c>
      <c r="B143" t="s">
        <v>368</v>
      </c>
      <c r="C143" t="s">
        <v>144</v>
      </c>
      <c r="D143" t="s">
        <v>1685</v>
      </c>
      <c r="E143">
        <v>1004</v>
      </c>
    </row>
    <row r="144" spans="1:5" x14ac:dyDescent="0.45">
      <c r="A144">
        <v>161</v>
      </c>
      <c r="B144" t="s">
        <v>101</v>
      </c>
      <c r="C144" t="s">
        <v>56</v>
      </c>
      <c r="D144" t="s">
        <v>1707</v>
      </c>
      <c r="E144">
        <v>1179</v>
      </c>
    </row>
    <row r="145" spans="1:5" x14ac:dyDescent="0.45">
      <c r="A145">
        <v>345</v>
      </c>
      <c r="B145" t="s">
        <v>391</v>
      </c>
      <c r="C145" t="s">
        <v>216</v>
      </c>
      <c r="D145" t="s">
        <v>1784</v>
      </c>
      <c r="E145">
        <v>919</v>
      </c>
    </row>
    <row r="146" spans="1:5" x14ac:dyDescent="0.45">
      <c r="A146">
        <v>183</v>
      </c>
      <c r="B146" t="s">
        <v>247</v>
      </c>
      <c r="C146" t="s">
        <v>102</v>
      </c>
      <c r="D146" t="s">
        <v>2044</v>
      </c>
      <c r="E146">
        <v>1148</v>
      </c>
    </row>
    <row r="147" spans="1:5" x14ac:dyDescent="0.45">
      <c r="A147">
        <v>271</v>
      </c>
      <c r="B147" t="s">
        <v>354</v>
      </c>
      <c r="C147" t="s">
        <v>216</v>
      </c>
      <c r="D147" t="s">
        <v>1780</v>
      </c>
      <c r="E147">
        <v>1054</v>
      </c>
    </row>
    <row r="148" spans="1:5" x14ac:dyDescent="0.45">
      <c r="A148">
        <v>342</v>
      </c>
      <c r="B148" t="s">
        <v>537</v>
      </c>
      <c r="C148" t="s">
        <v>312</v>
      </c>
      <c r="D148" t="s">
        <v>2688</v>
      </c>
      <c r="E148">
        <v>923</v>
      </c>
    </row>
    <row r="149" spans="1:5" x14ac:dyDescent="0.45">
      <c r="A149">
        <v>163</v>
      </c>
      <c r="B149" t="s">
        <v>207</v>
      </c>
      <c r="C149" t="s">
        <v>134</v>
      </c>
      <c r="D149" t="s">
        <v>1707</v>
      </c>
      <c r="E149">
        <v>1174</v>
      </c>
    </row>
    <row r="150" spans="1:5" x14ac:dyDescent="0.45">
      <c r="A150">
        <v>216</v>
      </c>
      <c r="B150" t="s">
        <v>176</v>
      </c>
      <c r="C150" t="s">
        <v>177</v>
      </c>
      <c r="D150" t="s">
        <v>1778</v>
      </c>
      <c r="E150">
        <v>1118</v>
      </c>
    </row>
    <row r="151" spans="1:5" x14ac:dyDescent="0.45">
      <c r="A151">
        <v>121</v>
      </c>
      <c r="B151" t="s">
        <v>535</v>
      </c>
      <c r="C151" t="s">
        <v>95</v>
      </c>
      <c r="D151" t="s">
        <v>1705</v>
      </c>
      <c r="E151">
        <v>1241</v>
      </c>
    </row>
    <row r="152" spans="1:5" x14ac:dyDescent="0.45">
      <c r="A152">
        <v>303</v>
      </c>
      <c r="B152" t="s">
        <v>361</v>
      </c>
      <c r="C152" t="s">
        <v>95</v>
      </c>
      <c r="D152" t="s">
        <v>1685</v>
      </c>
      <c r="E152">
        <v>1004</v>
      </c>
    </row>
    <row r="153" spans="1:5" x14ac:dyDescent="0.45">
      <c r="A153">
        <v>83</v>
      </c>
      <c r="B153" t="s">
        <v>191</v>
      </c>
      <c r="C153" t="s">
        <v>56</v>
      </c>
      <c r="D153" t="s">
        <v>1776</v>
      </c>
      <c r="E153">
        <v>1301</v>
      </c>
    </row>
    <row r="154" spans="1:5" x14ac:dyDescent="0.45">
      <c r="A154">
        <v>248</v>
      </c>
      <c r="B154" t="s">
        <v>297</v>
      </c>
      <c r="C154" t="s">
        <v>29</v>
      </c>
      <c r="D154" t="s">
        <v>1717</v>
      </c>
      <c r="E154">
        <v>1078</v>
      </c>
    </row>
    <row r="155" spans="1:5" x14ac:dyDescent="0.45">
      <c r="A155">
        <v>103</v>
      </c>
      <c r="B155" t="s">
        <v>172</v>
      </c>
      <c r="C155" t="s">
        <v>82</v>
      </c>
      <c r="D155" t="s">
        <v>1702</v>
      </c>
      <c r="E155">
        <v>1266</v>
      </c>
    </row>
    <row r="156" spans="1:5" x14ac:dyDescent="0.45">
      <c r="A156">
        <v>209</v>
      </c>
      <c r="B156" t="s">
        <v>131</v>
      </c>
      <c r="C156" t="s">
        <v>31</v>
      </c>
      <c r="D156" t="s">
        <v>1713</v>
      </c>
      <c r="E156">
        <v>1125</v>
      </c>
    </row>
    <row r="157" spans="1:5" x14ac:dyDescent="0.45">
      <c r="A157">
        <v>354</v>
      </c>
      <c r="B157" t="s">
        <v>362</v>
      </c>
      <c r="C157" t="s">
        <v>144</v>
      </c>
      <c r="D157" t="s">
        <v>2047</v>
      </c>
      <c r="E157">
        <v>887</v>
      </c>
    </row>
    <row r="158" spans="1:5" x14ac:dyDescent="0.45">
      <c r="A158">
        <v>98</v>
      </c>
      <c r="B158" t="s">
        <v>99</v>
      </c>
      <c r="C158" t="s">
        <v>17</v>
      </c>
      <c r="D158" t="s">
        <v>1700</v>
      </c>
      <c r="E158">
        <v>1270</v>
      </c>
    </row>
    <row r="159" spans="1:5" x14ac:dyDescent="0.45">
      <c r="A159">
        <v>263</v>
      </c>
      <c r="B159" t="s">
        <v>346</v>
      </c>
      <c r="C159" t="s">
        <v>149</v>
      </c>
      <c r="D159" t="s">
        <v>1713</v>
      </c>
      <c r="E159">
        <v>1064</v>
      </c>
    </row>
    <row r="160" spans="1:5" x14ac:dyDescent="0.45">
      <c r="A160">
        <v>331</v>
      </c>
      <c r="B160" t="s">
        <v>363</v>
      </c>
      <c r="C160" t="s">
        <v>84</v>
      </c>
      <c r="D160" t="s">
        <v>1673</v>
      </c>
      <c r="E160">
        <v>955</v>
      </c>
    </row>
    <row r="161" spans="1:5" x14ac:dyDescent="0.45">
      <c r="A161">
        <v>249</v>
      </c>
      <c r="B161" t="s">
        <v>364</v>
      </c>
      <c r="C161" t="s">
        <v>84</v>
      </c>
      <c r="D161" t="s">
        <v>1671</v>
      </c>
      <c r="E161">
        <v>1078</v>
      </c>
    </row>
    <row r="162" spans="1:5" x14ac:dyDescent="0.45">
      <c r="A162">
        <v>7</v>
      </c>
      <c r="B162" t="s">
        <v>42</v>
      </c>
      <c r="C162" t="s">
        <v>15</v>
      </c>
      <c r="D162" t="s">
        <v>1773</v>
      </c>
      <c r="E162">
        <v>1432</v>
      </c>
    </row>
    <row r="163" spans="1:5" x14ac:dyDescent="0.45">
      <c r="A163">
        <v>229</v>
      </c>
      <c r="B163" t="s">
        <v>94</v>
      </c>
      <c r="C163" t="s">
        <v>95</v>
      </c>
      <c r="D163" t="s">
        <v>1781</v>
      </c>
      <c r="E163">
        <v>1100</v>
      </c>
    </row>
    <row r="164" spans="1:5" x14ac:dyDescent="0.45">
      <c r="A164">
        <v>67</v>
      </c>
      <c r="B164" t="s">
        <v>43</v>
      </c>
      <c r="C164" t="s">
        <v>24</v>
      </c>
      <c r="D164" t="s">
        <v>1704</v>
      </c>
      <c r="E164">
        <v>1322</v>
      </c>
    </row>
    <row r="165" spans="1:5" x14ac:dyDescent="0.45">
      <c r="A165">
        <v>352</v>
      </c>
      <c r="B165" t="s">
        <v>328</v>
      </c>
      <c r="C165" t="s">
        <v>236</v>
      </c>
      <c r="D165" t="s">
        <v>1673</v>
      </c>
      <c r="E165">
        <v>901</v>
      </c>
    </row>
    <row r="166" spans="1:5" x14ac:dyDescent="0.45">
      <c r="A166">
        <v>115</v>
      </c>
      <c r="B166" t="s">
        <v>161</v>
      </c>
      <c r="C166" t="s">
        <v>82</v>
      </c>
      <c r="D166" t="s">
        <v>1681</v>
      </c>
      <c r="E166">
        <v>1250</v>
      </c>
    </row>
    <row r="167" spans="1:5" x14ac:dyDescent="0.45">
      <c r="A167">
        <v>46</v>
      </c>
      <c r="B167" t="s">
        <v>394</v>
      </c>
      <c r="C167" t="s">
        <v>251</v>
      </c>
      <c r="D167" t="s">
        <v>1775</v>
      </c>
      <c r="E167">
        <v>1352</v>
      </c>
    </row>
    <row r="168" spans="1:5" x14ac:dyDescent="0.45">
      <c r="A168">
        <v>80</v>
      </c>
      <c r="B168" t="s">
        <v>48</v>
      </c>
      <c r="C168" t="s">
        <v>13</v>
      </c>
      <c r="D168" t="s">
        <v>1698</v>
      </c>
      <c r="E168">
        <v>1305</v>
      </c>
    </row>
    <row r="169" spans="1:5" x14ac:dyDescent="0.45">
      <c r="A169">
        <v>259</v>
      </c>
      <c r="B169" t="s">
        <v>206</v>
      </c>
      <c r="C169" t="s">
        <v>124</v>
      </c>
      <c r="D169" t="s">
        <v>1711</v>
      </c>
      <c r="E169">
        <v>1067</v>
      </c>
    </row>
    <row r="170" spans="1:5" x14ac:dyDescent="0.45">
      <c r="A170">
        <v>182</v>
      </c>
      <c r="B170" t="s">
        <v>393</v>
      </c>
      <c r="C170" t="s">
        <v>312</v>
      </c>
      <c r="D170" t="s">
        <v>1779</v>
      </c>
      <c r="E170">
        <v>1148</v>
      </c>
    </row>
    <row r="171" spans="1:5" x14ac:dyDescent="0.45">
      <c r="A171">
        <v>62</v>
      </c>
      <c r="B171" t="s">
        <v>57</v>
      </c>
      <c r="C171" t="s">
        <v>29</v>
      </c>
      <c r="D171" t="s">
        <v>1702</v>
      </c>
      <c r="E171">
        <v>1330</v>
      </c>
    </row>
    <row r="172" spans="1:5" x14ac:dyDescent="0.45">
      <c r="A172">
        <v>200</v>
      </c>
      <c r="B172" t="s">
        <v>335</v>
      </c>
      <c r="C172" t="s">
        <v>86</v>
      </c>
      <c r="D172" t="s">
        <v>1706</v>
      </c>
      <c r="E172">
        <v>1131</v>
      </c>
    </row>
    <row r="173" spans="1:5" x14ac:dyDescent="0.45">
      <c r="A173">
        <v>154</v>
      </c>
      <c r="B173" t="s">
        <v>88</v>
      </c>
      <c r="C173" t="s">
        <v>24</v>
      </c>
      <c r="D173" t="s">
        <v>1714</v>
      </c>
      <c r="E173">
        <v>1191</v>
      </c>
    </row>
    <row r="174" spans="1:5" x14ac:dyDescent="0.45">
      <c r="A174">
        <v>39</v>
      </c>
      <c r="B174" t="s">
        <v>63</v>
      </c>
      <c r="C174" t="s">
        <v>24</v>
      </c>
      <c r="D174" t="s">
        <v>1704</v>
      </c>
      <c r="E174">
        <v>1368</v>
      </c>
    </row>
    <row r="175" spans="1:5" x14ac:dyDescent="0.45">
      <c r="A175">
        <v>295</v>
      </c>
      <c r="B175" t="s">
        <v>153</v>
      </c>
      <c r="C175" t="s">
        <v>56</v>
      </c>
      <c r="D175" t="s">
        <v>1712</v>
      </c>
      <c r="E175">
        <v>1013</v>
      </c>
    </row>
    <row r="176" spans="1:5" x14ac:dyDescent="0.45">
      <c r="A176">
        <v>227</v>
      </c>
      <c r="B176" t="s">
        <v>321</v>
      </c>
      <c r="C176" t="s">
        <v>166</v>
      </c>
      <c r="D176" t="s">
        <v>1780</v>
      </c>
      <c r="E176">
        <v>1102</v>
      </c>
    </row>
    <row r="177" spans="1:5" x14ac:dyDescent="0.45">
      <c r="A177">
        <v>92</v>
      </c>
      <c r="B177" t="s">
        <v>238</v>
      </c>
      <c r="C177" t="s">
        <v>24</v>
      </c>
      <c r="D177" t="s">
        <v>1681</v>
      </c>
      <c r="E177">
        <v>1285</v>
      </c>
    </row>
    <row r="178" spans="1:5" x14ac:dyDescent="0.45">
      <c r="A178">
        <v>16</v>
      </c>
      <c r="B178" t="s">
        <v>93</v>
      </c>
      <c r="C178" t="s">
        <v>17</v>
      </c>
      <c r="D178" t="s">
        <v>1774</v>
      </c>
      <c r="E178">
        <v>1423</v>
      </c>
    </row>
    <row r="179" spans="1:5" x14ac:dyDescent="0.45">
      <c r="A179">
        <v>44</v>
      </c>
      <c r="B179" t="s">
        <v>60</v>
      </c>
      <c r="C179" t="s">
        <v>17</v>
      </c>
      <c r="D179" t="s">
        <v>1702</v>
      </c>
      <c r="E179">
        <v>1359</v>
      </c>
    </row>
    <row r="180" spans="1:5" x14ac:dyDescent="0.45">
      <c r="A180">
        <v>360</v>
      </c>
      <c r="B180" t="s">
        <v>401</v>
      </c>
      <c r="C180" t="s">
        <v>274</v>
      </c>
      <c r="D180" t="s">
        <v>1892</v>
      </c>
      <c r="E180">
        <v>842</v>
      </c>
    </row>
    <row r="181" spans="1:5" x14ac:dyDescent="0.45">
      <c r="A181">
        <v>170</v>
      </c>
      <c r="B181" t="s">
        <v>54</v>
      </c>
      <c r="C181" t="s">
        <v>17</v>
      </c>
      <c r="D181" t="s">
        <v>1712</v>
      </c>
      <c r="E181">
        <v>1165</v>
      </c>
    </row>
    <row r="182" spans="1:5" x14ac:dyDescent="0.45">
      <c r="A182">
        <v>131</v>
      </c>
      <c r="B182" t="s">
        <v>150</v>
      </c>
      <c r="C182" t="s">
        <v>114</v>
      </c>
      <c r="D182" t="s">
        <v>1707</v>
      </c>
      <c r="E182">
        <v>1224</v>
      </c>
    </row>
    <row r="183" spans="1:5" x14ac:dyDescent="0.45">
      <c r="A183">
        <v>150</v>
      </c>
      <c r="B183" t="s">
        <v>392</v>
      </c>
      <c r="C183" t="s">
        <v>118</v>
      </c>
      <c r="D183" t="s">
        <v>1779</v>
      </c>
      <c r="E183">
        <v>1194</v>
      </c>
    </row>
    <row r="184" spans="1:5" x14ac:dyDescent="0.45">
      <c r="A184">
        <v>126</v>
      </c>
      <c r="B184" t="s">
        <v>226</v>
      </c>
      <c r="C184" t="s">
        <v>182</v>
      </c>
      <c r="D184" t="s">
        <v>1701</v>
      </c>
      <c r="E184">
        <v>1232</v>
      </c>
    </row>
    <row r="185" spans="1:5" x14ac:dyDescent="0.45">
      <c r="A185">
        <v>207</v>
      </c>
      <c r="B185" t="s">
        <v>181</v>
      </c>
      <c r="C185" t="s">
        <v>182</v>
      </c>
      <c r="D185" t="s">
        <v>1780</v>
      </c>
      <c r="E185">
        <v>1126</v>
      </c>
    </row>
    <row r="186" spans="1:5" x14ac:dyDescent="0.45">
      <c r="A186">
        <v>90</v>
      </c>
      <c r="B186" t="s">
        <v>318</v>
      </c>
      <c r="C186" t="s">
        <v>216</v>
      </c>
      <c r="D186" t="s">
        <v>2680</v>
      </c>
      <c r="E186">
        <v>1288</v>
      </c>
    </row>
    <row r="187" spans="1:5" x14ac:dyDescent="0.45">
      <c r="A187">
        <v>337</v>
      </c>
      <c r="B187" t="s">
        <v>309</v>
      </c>
      <c r="C187" t="s">
        <v>236</v>
      </c>
      <c r="D187" t="s">
        <v>1717</v>
      </c>
      <c r="E187">
        <v>937</v>
      </c>
    </row>
    <row r="188" spans="1:5" x14ac:dyDescent="0.45">
      <c r="A188">
        <v>256</v>
      </c>
      <c r="B188" t="s">
        <v>269</v>
      </c>
      <c r="C188" t="s">
        <v>84</v>
      </c>
      <c r="D188" t="s">
        <v>1712</v>
      </c>
      <c r="E188">
        <v>1070</v>
      </c>
    </row>
    <row r="189" spans="1:5" x14ac:dyDescent="0.45">
      <c r="A189">
        <v>225</v>
      </c>
      <c r="B189" t="s">
        <v>217</v>
      </c>
      <c r="C189" t="s">
        <v>114</v>
      </c>
      <c r="D189" t="s">
        <v>1782</v>
      </c>
      <c r="E189">
        <v>1106</v>
      </c>
    </row>
    <row r="190" spans="1:5" x14ac:dyDescent="0.45">
      <c r="A190">
        <v>328</v>
      </c>
      <c r="B190" t="s">
        <v>208</v>
      </c>
      <c r="C190" t="s">
        <v>144</v>
      </c>
      <c r="D190" t="s">
        <v>1708</v>
      </c>
      <c r="E190">
        <v>966</v>
      </c>
    </row>
    <row r="191" spans="1:5" x14ac:dyDescent="0.45">
      <c r="A191">
        <v>33</v>
      </c>
      <c r="B191" t="s">
        <v>100</v>
      </c>
      <c r="C191" t="s">
        <v>24</v>
      </c>
      <c r="D191" t="s">
        <v>1776</v>
      </c>
      <c r="E191">
        <v>1375</v>
      </c>
    </row>
    <row r="192" spans="1:5" x14ac:dyDescent="0.45">
      <c r="A192">
        <v>242</v>
      </c>
      <c r="B192" t="s">
        <v>329</v>
      </c>
      <c r="C192" t="s">
        <v>104</v>
      </c>
      <c r="D192" t="s">
        <v>2686</v>
      </c>
      <c r="E192">
        <v>1088</v>
      </c>
    </row>
    <row r="193" spans="1:5" x14ac:dyDescent="0.45">
      <c r="A193">
        <v>56</v>
      </c>
      <c r="B193" t="s">
        <v>110</v>
      </c>
      <c r="C193" t="s">
        <v>47</v>
      </c>
      <c r="D193" t="s">
        <v>2680</v>
      </c>
      <c r="E193">
        <v>1341</v>
      </c>
    </row>
    <row r="194" spans="1:5" x14ac:dyDescent="0.45">
      <c r="A194">
        <v>190</v>
      </c>
      <c r="B194" t="s">
        <v>338</v>
      </c>
      <c r="C194" t="s">
        <v>149</v>
      </c>
      <c r="D194" t="s">
        <v>1682</v>
      </c>
      <c r="E194">
        <v>1141</v>
      </c>
    </row>
    <row r="195" spans="1:5" x14ac:dyDescent="0.45">
      <c r="A195">
        <v>27</v>
      </c>
      <c r="B195" t="s">
        <v>76</v>
      </c>
      <c r="C195" t="s">
        <v>47</v>
      </c>
      <c r="D195" t="s">
        <v>1777</v>
      </c>
      <c r="E195">
        <v>1388</v>
      </c>
    </row>
    <row r="196" spans="1:5" x14ac:dyDescent="0.45">
      <c r="A196">
        <v>236</v>
      </c>
      <c r="B196" t="s">
        <v>152</v>
      </c>
      <c r="C196" t="s">
        <v>56</v>
      </c>
      <c r="D196" t="s">
        <v>1713</v>
      </c>
      <c r="E196">
        <v>1093</v>
      </c>
    </row>
    <row r="197" spans="1:5" x14ac:dyDescent="0.45">
      <c r="A197">
        <v>333</v>
      </c>
      <c r="B197" t="s">
        <v>385</v>
      </c>
      <c r="C197" t="s">
        <v>251</v>
      </c>
      <c r="D197" t="s">
        <v>1714</v>
      </c>
      <c r="E197">
        <v>946</v>
      </c>
    </row>
    <row r="198" spans="1:5" x14ac:dyDescent="0.45">
      <c r="A198">
        <v>222</v>
      </c>
      <c r="B198" t="s">
        <v>292</v>
      </c>
      <c r="C198" t="s">
        <v>84</v>
      </c>
      <c r="D198" t="s">
        <v>1706</v>
      </c>
      <c r="E198">
        <v>1112</v>
      </c>
    </row>
    <row r="199" spans="1:5" x14ac:dyDescent="0.45">
      <c r="A199">
        <v>233</v>
      </c>
      <c r="B199" t="s">
        <v>265</v>
      </c>
      <c r="C199" t="s">
        <v>251</v>
      </c>
      <c r="D199" t="s">
        <v>1684</v>
      </c>
      <c r="E199">
        <v>1097</v>
      </c>
    </row>
    <row r="200" spans="1:5" x14ac:dyDescent="0.45">
      <c r="A200">
        <v>335</v>
      </c>
      <c r="B200" t="s">
        <v>378</v>
      </c>
      <c r="C200" t="s">
        <v>149</v>
      </c>
      <c r="D200" t="s">
        <v>1715</v>
      </c>
      <c r="E200">
        <v>943</v>
      </c>
    </row>
    <row r="201" spans="1:5" x14ac:dyDescent="0.45">
      <c r="A201">
        <v>171</v>
      </c>
      <c r="B201" t="s">
        <v>235</v>
      </c>
      <c r="C201" t="s">
        <v>236</v>
      </c>
      <c r="D201" t="s">
        <v>1705</v>
      </c>
      <c r="E201">
        <v>1163</v>
      </c>
    </row>
    <row r="202" spans="1:5" x14ac:dyDescent="0.45">
      <c r="A202">
        <v>270</v>
      </c>
      <c r="B202" t="s">
        <v>319</v>
      </c>
      <c r="C202" t="s">
        <v>102</v>
      </c>
      <c r="D202" t="s">
        <v>1713</v>
      </c>
      <c r="E202">
        <v>1056</v>
      </c>
    </row>
    <row r="203" spans="1:5" x14ac:dyDescent="0.45">
      <c r="A203">
        <v>4</v>
      </c>
      <c r="B203" t="s">
        <v>45</v>
      </c>
      <c r="C203" t="s">
        <v>29</v>
      </c>
      <c r="D203" t="s">
        <v>1699</v>
      </c>
      <c r="E203">
        <v>1462</v>
      </c>
    </row>
    <row r="204" spans="1:5" x14ac:dyDescent="0.45">
      <c r="A204">
        <v>305</v>
      </c>
      <c r="B204" t="s">
        <v>324</v>
      </c>
      <c r="C204" t="s">
        <v>118</v>
      </c>
      <c r="D204" t="s">
        <v>1716</v>
      </c>
      <c r="E204">
        <v>1002</v>
      </c>
    </row>
    <row r="205" spans="1:5" x14ac:dyDescent="0.45">
      <c r="A205">
        <v>221</v>
      </c>
      <c r="B205" t="s">
        <v>240</v>
      </c>
      <c r="C205" t="s">
        <v>236</v>
      </c>
      <c r="D205" t="s">
        <v>1682</v>
      </c>
      <c r="E205">
        <v>1112</v>
      </c>
    </row>
    <row r="206" spans="1:5" x14ac:dyDescent="0.45">
      <c r="A206">
        <v>71</v>
      </c>
      <c r="B206" t="s">
        <v>534</v>
      </c>
      <c r="C206" t="s">
        <v>29</v>
      </c>
      <c r="D206" t="s">
        <v>1702</v>
      </c>
      <c r="E206">
        <v>1319</v>
      </c>
    </row>
    <row r="207" spans="1:5" x14ac:dyDescent="0.45">
      <c r="A207">
        <v>212</v>
      </c>
      <c r="B207" t="s">
        <v>375</v>
      </c>
      <c r="C207" t="s">
        <v>104</v>
      </c>
      <c r="D207" t="s">
        <v>2044</v>
      </c>
      <c r="E207">
        <v>1122</v>
      </c>
    </row>
    <row r="208" spans="1:5" x14ac:dyDescent="0.45">
      <c r="A208">
        <v>243</v>
      </c>
      <c r="B208" t="s">
        <v>303</v>
      </c>
      <c r="C208" t="s">
        <v>104</v>
      </c>
      <c r="D208" t="s">
        <v>1713</v>
      </c>
      <c r="E208">
        <v>1085</v>
      </c>
    </row>
    <row r="209" spans="1:5" x14ac:dyDescent="0.45">
      <c r="A209">
        <v>187</v>
      </c>
      <c r="B209" t="s">
        <v>275</v>
      </c>
      <c r="C209" t="s">
        <v>102</v>
      </c>
      <c r="D209" t="s">
        <v>2044</v>
      </c>
      <c r="E209">
        <v>1144</v>
      </c>
    </row>
    <row r="210" spans="1:5" x14ac:dyDescent="0.45">
      <c r="A210">
        <v>107</v>
      </c>
      <c r="B210" t="s">
        <v>77</v>
      </c>
      <c r="C210" t="s">
        <v>13</v>
      </c>
      <c r="D210" t="s">
        <v>1682</v>
      </c>
      <c r="E210">
        <v>1260</v>
      </c>
    </row>
    <row r="211" spans="1:5" x14ac:dyDescent="0.45">
      <c r="A211">
        <v>255</v>
      </c>
      <c r="B211" t="s">
        <v>287</v>
      </c>
      <c r="C211" t="s">
        <v>118</v>
      </c>
      <c r="D211" t="s">
        <v>1782</v>
      </c>
      <c r="E211">
        <v>1072</v>
      </c>
    </row>
    <row r="212" spans="1:5" x14ac:dyDescent="0.45">
      <c r="A212">
        <v>247</v>
      </c>
      <c r="B212" t="s">
        <v>317</v>
      </c>
      <c r="C212" t="s">
        <v>182</v>
      </c>
      <c r="D212" t="s">
        <v>1713</v>
      </c>
      <c r="E212">
        <v>1079</v>
      </c>
    </row>
    <row r="213" spans="1:5" x14ac:dyDescent="0.45">
      <c r="A213">
        <v>146</v>
      </c>
      <c r="B213" t="s">
        <v>261</v>
      </c>
      <c r="C213" t="s">
        <v>182</v>
      </c>
      <c r="D213" t="s">
        <v>1704</v>
      </c>
      <c r="E213">
        <v>1197</v>
      </c>
    </row>
    <row r="214" spans="1:5" x14ac:dyDescent="0.45">
      <c r="A214">
        <v>315</v>
      </c>
      <c r="B214" t="s">
        <v>341</v>
      </c>
      <c r="C214" t="s">
        <v>86</v>
      </c>
      <c r="D214" t="s">
        <v>1686</v>
      </c>
      <c r="E214">
        <v>987</v>
      </c>
    </row>
    <row r="215" spans="1:5" x14ac:dyDescent="0.45">
      <c r="A215">
        <v>110</v>
      </c>
      <c r="B215" t="s">
        <v>221</v>
      </c>
      <c r="C215" t="s">
        <v>114</v>
      </c>
      <c r="D215" t="s">
        <v>1779</v>
      </c>
      <c r="E215">
        <v>1259</v>
      </c>
    </row>
    <row r="216" spans="1:5" x14ac:dyDescent="0.45">
      <c r="A216">
        <v>206</v>
      </c>
      <c r="B216" t="s">
        <v>258</v>
      </c>
      <c r="C216" t="s">
        <v>166</v>
      </c>
      <c r="D216" t="s">
        <v>1780</v>
      </c>
      <c r="E216">
        <v>1127</v>
      </c>
    </row>
    <row r="217" spans="1:5" x14ac:dyDescent="0.45">
      <c r="A217">
        <v>30</v>
      </c>
      <c r="B217" t="s">
        <v>71</v>
      </c>
      <c r="C217" t="s">
        <v>24</v>
      </c>
      <c r="D217" t="s">
        <v>1698</v>
      </c>
      <c r="E217">
        <v>1382</v>
      </c>
    </row>
    <row r="218" spans="1:5" x14ac:dyDescent="0.45">
      <c r="A218">
        <v>336</v>
      </c>
      <c r="B218" t="s">
        <v>298</v>
      </c>
      <c r="C218" t="s">
        <v>251</v>
      </c>
      <c r="D218" t="s">
        <v>1718</v>
      </c>
      <c r="E218">
        <v>941</v>
      </c>
    </row>
    <row r="219" spans="1:5" x14ac:dyDescent="0.45">
      <c r="A219">
        <v>195</v>
      </c>
      <c r="B219" t="s">
        <v>142</v>
      </c>
      <c r="C219" t="s">
        <v>29</v>
      </c>
      <c r="D219" t="s">
        <v>1714</v>
      </c>
      <c r="E219">
        <v>1137</v>
      </c>
    </row>
    <row r="220" spans="1:5" x14ac:dyDescent="0.45">
      <c r="A220">
        <v>114</v>
      </c>
      <c r="B220" t="s">
        <v>331</v>
      </c>
      <c r="C220" t="s">
        <v>166</v>
      </c>
      <c r="D220" t="s">
        <v>1778</v>
      </c>
      <c r="E220">
        <v>1251</v>
      </c>
    </row>
    <row r="221" spans="1:5" x14ac:dyDescent="0.45">
      <c r="A221">
        <v>201</v>
      </c>
      <c r="B221" t="s">
        <v>188</v>
      </c>
      <c r="C221" t="s">
        <v>86</v>
      </c>
      <c r="D221" t="s">
        <v>1706</v>
      </c>
      <c r="E221">
        <v>1130</v>
      </c>
    </row>
    <row r="222" spans="1:5" x14ac:dyDescent="0.45">
      <c r="A222">
        <v>91</v>
      </c>
      <c r="B222" t="s">
        <v>33</v>
      </c>
      <c r="C222" t="s">
        <v>24</v>
      </c>
      <c r="D222" t="s">
        <v>1707</v>
      </c>
      <c r="E222">
        <v>1288</v>
      </c>
    </row>
    <row r="223" spans="1:5" x14ac:dyDescent="0.45">
      <c r="A223">
        <v>25</v>
      </c>
      <c r="B223" t="s">
        <v>52</v>
      </c>
      <c r="C223" t="s">
        <v>21</v>
      </c>
      <c r="D223" t="s">
        <v>1773</v>
      </c>
      <c r="E223">
        <v>1390</v>
      </c>
    </row>
    <row r="224" spans="1:5" x14ac:dyDescent="0.45">
      <c r="A224">
        <v>158</v>
      </c>
      <c r="B224" t="s">
        <v>50</v>
      </c>
      <c r="C224" t="s">
        <v>21</v>
      </c>
      <c r="D224" t="s">
        <v>1709</v>
      </c>
      <c r="E224">
        <v>1185</v>
      </c>
    </row>
    <row r="225" spans="1:5" x14ac:dyDescent="0.45">
      <c r="A225">
        <v>319</v>
      </c>
      <c r="B225" t="s">
        <v>196</v>
      </c>
      <c r="C225" t="s">
        <v>95</v>
      </c>
      <c r="D225" t="s">
        <v>1719</v>
      </c>
      <c r="E225">
        <v>981</v>
      </c>
    </row>
    <row r="226" spans="1:5" x14ac:dyDescent="0.45">
      <c r="A226">
        <v>234</v>
      </c>
      <c r="B226" t="s">
        <v>103</v>
      </c>
      <c r="C226" t="s">
        <v>104</v>
      </c>
      <c r="D226" t="s">
        <v>1710</v>
      </c>
      <c r="E226">
        <v>1097</v>
      </c>
    </row>
    <row r="227" spans="1:5" x14ac:dyDescent="0.45">
      <c r="A227">
        <v>42</v>
      </c>
      <c r="B227" t="s">
        <v>66</v>
      </c>
      <c r="C227" t="s">
        <v>19</v>
      </c>
      <c r="D227" t="s">
        <v>1698</v>
      </c>
      <c r="E227">
        <v>1364</v>
      </c>
    </row>
    <row r="228" spans="1:5" x14ac:dyDescent="0.45">
      <c r="A228">
        <v>135</v>
      </c>
      <c r="B228" t="s">
        <v>259</v>
      </c>
      <c r="C228" t="s">
        <v>19</v>
      </c>
      <c r="D228" t="s">
        <v>1706</v>
      </c>
      <c r="E228">
        <v>1214</v>
      </c>
    </row>
    <row r="229" spans="1:5" x14ac:dyDescent="0.45">
      <c r="A229">
        <v>351</v>
      </c>
      <c r="B229" t="s">
        <v>285</v>
      </c>
      <c r="C229" t="s">
        <v>31</v>
      </c>
      <c r="D229" t="s">
        <v>1891</v>
      </c>
      <c r="E229">
        <v>902</v>
      </c>
    </row>
    <row r="230" spans="1:5" x14ac:dyDescent="0.45">
      <c r="A230">
        <v>237</v>
      </c>
      <c r="B230" t="s">
        <v>192</v>
      </c>
      <c r="C230" t="s">
        <v>108</v>
      </c>
      <c r="D230" t="s">
        <v>1683</v>
      </c>
      <c r="E230">
        <v>1092</v>
      </c>
    </row>
    <row r="231" spans="1:5" x14ac:dyDescent="0.45">
      <c r="A231">
        <v>127</v>
      </c>
      <c r="B231" t="s">
        <v>62</v>
      </c>
      <c r="C231" t="s">
        <v>24</v>
      </c>
      <c r="D231" t="s">
        <v>1710</v>
      </c>
      <c r="E231">
        <v>1231</v>
      </c>
    </row>
    <row r="232" spans="1:5" x14ac:dyDescent="0.45">
      <c r="A232">
        <v>287</v>
      </c>
      <c r="B232" t="s">
        <v>175</v>
      </c>
      <c r="C232" t="s">
        <v>31</v>
      </c>
      <c r="D232" t="s">
        <v>1783</v>
      </c>
      <c r="E232">
        <v>1028</v>
      </c>
    </row>
    <row r="233" spans="1:5" x14ac:dyDescent="0.45">
      <c r="A233">
        <v>79</v>
      </c>
      <c r="B233" t="s">
        <v>90</v>
      </c>
      <c r="C233" t="s">
        <v>29</v>
      </c>
      <c r="D233" t="s">
        <v>1704</v>
      </c>
      <c r="E233">
        <v>1309</v>
      </c>
    </row>
    <row r="234" spans="1:5" x14ac:dyDescent="0.45">
      <c r="A234">
        <v>301</v>
      </c>
      <c r="B234" t="s">
        <v>178</v>
      </c>
      <c r="C234" t="s">
        <v>31</v>
      </c>
      <c r="D234" t="s">
        <v>1784</v>
      </c>
      <c r="E234">
        <v>1006</v>
      </c>
    </row>
    <row r="235" spans="1:5" x14ac:dyDescent="0.45">
      <c r="A235">
        <v>193</v>
      </c>
      <c r="B235" t="s">
        <v>279</v>
      </c>
      <c r="C235" t="s">
        <v>182</v>
      </c>
      <c r="D235" t="s">
        <v>1704</v>
      </c>
      <c r="E235">
        <v>1138</v>
      </c>
    </row>
    <row r="236" spans="1:5" x14ac:dyDescent="0.45">
      <c r="A236">
        <v>296</v>
      </c>
      <c r="B236" t="s">
        <v>310</v>
      </c>
      <c r="C236" t="s">
        <v>274</v>
      </c>
      <c r="D236" t="s">
        <v>1708</v>
      </c>
      <c r="E236">
        <v>1010</v>
      </c>
    </row>
    <row r="237" spans="1:5" x14ac:dyDescent="0.45">
      <c r="A237">
        <v>318</v>
      </c>
      <c r="B237" t="s">
        <v>347</v>
      </c>
      <c r="C237" t="s">
        <v>177</v>
      </c>
      <c r="D237" t="s">
        <v>2046</v>
      </c>
      <c r="E237">
        <v>982</v>
      </c>
    </row>
    <row r="238" spans="1:5" x14ac:dyDescent="0.45">
      <c r="A238">
        <v>50</v>
      </c>
      <c r="B238" t="s">
        <v>147</v>
      </c>
      <c r="C238" t="s">
        <v>108</v>
      </c>
      <c r="D238" t="s">
        <v>1678</v>
      </c>
      <c r="E238">
        <v>1348</v>
      </c>
    </row>
    <row r="239" spans="1:5" x14ac:dyDescent="0.45">
      <c r="A239">
        <v>57</v>
      </c>
      <c r="B239" t="s">
        <v>67</v>
      </c>
      <c r="C239" t="s">
        <v>15</v>
      </c>
      <c r="D239" t="s">
        <v>1702</v>
      </c>
      <c r="E239">
        <v>1340</v>
      </c>
    </row>
    <row r="240" spans="1:5" x14ac:dyDescent="0.45">
      <c r="A240">
        <v>1</v>
      </c>
      <c r="B240" t="s">
        <v>23</v>
      </c>
      <c r="C240" t="s">
        <v>24</v>
      </c>
      <c r="D240" t="s">
        <v>2040</v>
      </c>
      <c r="E240">
        <v>1522</v>
      </c>
    </row>
    <row r="241" spans="1:5" x14ac:dyDescent="0.45">
      <c r="A241">
        <v>278</v>
      </c>
      <c r="B241" t="s">
        <v>218</v>
      </c>
      <c r="C241" t="s">
        <v>102</v>
      </c>
      <c r="D241" t="s">
        <v>1783</v>
      </c>
      <c r="E241">
        <v>1041</v>
      </c>
    </row>
    <row r="242" spans="1:5" x14ac:dyDescent="0.45">
      <c r="A242">
        <v>104</v>
      </c>
      <c r="B242" t="s">
        <v>222</v>
      </c>
      <c r="C242" t="s">
        <v>84</v>
      </c>
      <c r="D242" t="s">
        <v>1699</v>
      </c>
      <c r="E242">
        <v>1265</v>
      </c>
    </row>
    <row r="243" spans="1:5" x14ac:dyDescent="0.45">
      <c r="A243">
        <v>186</v>
      </c>
      <c r="B243" t="s">
        <v>252</v>
      </c>
      <c r="C243" t="s">
        <v>177</v>
      </c>
      <c r="D243" t="s">
        <v>2044</v>
      </c>
      <c r="E243">
        <v>1145</v>
      </c>
    </row>
    <row r="244" spans="1:5" x14ac:dyDescent="0.45">
      <c r="A244">
        <v>179</v>
      </c>
      <c r="B244" t="s">
        <v>242</v>
      </c>
      <c r="C244" t="s">
        <v>82</v>
      </c>
      <c r="D244" t="s">
        <v>1710</v>
      </c>
      <c r="E244">
        <v>1152</v>
      </c>
    </row>
    <row r="245" spans="1:5" x14ac:dyDescent="0.45">
      <c r="A245">
        <v>241</v>
      </c>
      <c r="B245" t="s">
        <v>214</v>
      </c>
      <c r="C245" t="s">
        <v>13</v>
      </c>
      <c r="D245" t="s">
        <v>1712</v>
      </c>
      <c r="E245">
        <v>1091</v>
      </c>
    </row>
    <row r="246" spans="1:5" x14ac:dyDescent="0.45">
      <c r="A246">
        <v>40</v>
      </c>
      <c r="B246" t="s">
        <v>129</v>
      </c>
      <c r="C246" t="s">
        <v>82</v>
      </c>
      <c r="D246" t="s">
        <v>1773</v>
      </c>
      <c r="E246">
        <v>1367</v>
      </c>
    </row>
    <row r="247" spans="1:5" x14ac:dyDescent="0.45">
      <c r="A247">
        <v>252</v>
      </c>
      <c r="B247" t="s">
        <v>245</v>
      </c>
      <c r="C247" t="s">
        <v>84</v>
      </c>
      <c r="D247" t="s">
        <v>1712</v>
      </c>
      <c r="E247">
        <v>1076</v>
      </c>
    </row>
    <row r="248" spans="1:5" x14ac:dyDescent="0.45">
      <c r="A248">
        <v>294</v>
      </c>
      <c r="B248" t="s">
        <v>267</v>
      </c>
      <c r="C248" t="s">
        <v>166</v>
      </c>
      <c r="D248" t="s">
        <v>1782</v>
      </c>
      <c r="E248">
        <v>1014</v>
      </c>
    </row>
    <row r="249" spans="1:5" x14ac:dyDescent="0.45">
      <c r="A249">
        <v>123</v>
      </c>
      <c r="B249" t="s">
        <v>39</v>
      </c>
      <c r="C249" t="s">
        <v>24</v>
      </c>
      <c r="D249" t="s">
        <v>1684</v>
      </c>
      <c r="E249">
        <v>1236</v>
      </c>
    </row>
    <row r="250" spans="1:5" x14ac:dyDescent="0.45">
      <c r="A250">
        <v>321</v>
      </c>
      <c r="B250" t="s">
        <v>272</v>
      </c>
      <c r="C250" t="s">
        <v>182</v>
      </c>
      <c r="D250" t="s">
        <v>1717</v>
      </c>
      <c r="E250">
        <v>975</v>
      </c>
    </row>
    <row r="251" spans="1:5" x14ac:dyDescent="0.45">
      <c r="A251">
        <v>291</v>
      </c>
      <c r="B251" t="s">
        <v>365</v>
      </c>
      <c r="C251" t="s">
        <v>312</v>
      </c>
      <c r="D251" t="s">
        <v>1781</v>
      </c>
      <c r="E251">
        <v>1021</v>
      </c>
    </row>
    <row r="252" spans="1:5" x14ac:dyDescent="0.45">
      <c r="A252">
        <v>97</v>
      </c>
      <c r="B252" t="s">
        <v>257</v>
      </c>
      <c r="C252" t="s">
        <v>82</v>
      </c>
      <c r="D252" t="s">
        <v>1702</v>
      </c>
      <c r="E252">
        <v>1272</v>
      </c>
    </row>
    <row r="253" spans="1:5" x14ac:dyDescent="0.45">
      <c r="A253">
        <v>231</v>
      </c>
      <c r="B253" t="s">
        <v>98</v>
      </c>
      <c r="C253" t="s">
        <v>82</v>
      </c>
      <c r="D253" t="s">
        <v>1712</v>
      </c>
      <c r="E253">
        <v>1098</v>
      </c>
    </row>
    <row r="254" spans="1:5" x14ac:dyDescent="0.45">
      <c r="A254">
        <v>38</v>
      </c>
      <c r="B254" t="s">
        <v>36</v>
      </c>
      <c r="C254" t="s">
        <v>31</v>
      </c>
      <c r="D254" t="s">
        <v>2042</v>
      </c>
      <c r="E254">
        <v>1369</v>
      </c>
    </row>
    <row r="255" spans="1:5" x14ac:dyDescent="0.45">
      <c r="A255">
        <v>188</v>
      </c>
      <c r="B255" t="s">
        <v>327</v>
      </c>
      <c r="C255" t="s">
        <v>84</v>
      </c>
      <c r="D255" t="s">
        <v>2685</v>
      </c>
      <c r="E255">
        <v>1143</v>
      </c>
    </row>
    <row r="256" spans="1:5" x14ac:dyDescent="0.45">
      <c r="A256">
        <v>141</v>
      </c>
      <c r="B256" t="s">
        <v>115</v>
      </c>
      <c r="C256" t="s">
        <v>56</v>
      </c>
      <c r="D256" t="s">
        <v>1707</v>
      </c>
      <c r="E256">
        <v>1205</v>
      </c>
    </row>
    <row r="257" spans="1:5" x14ac:dyDescent="0.45">
      <c r="A257">
        <v>58</v>
      </c>
      <c r="B257" t="s">
        <v>195</v>
      </c>
      <c r="C257" t="s">
        <v>124</v>
      </c>
      <c r="D257" t="s">
        <v>2041</v>
      </c>
      <c r="E257">
        <v>1340</v>
      </c>
    </row>
    <row r="258" spans="1:5" x14ac:dyDescent="0.45">
      <c r="A258">
        <v>238</v>
      </c>
      <c r="B258" t="s">
        <v>224</v>
      </c>
      <c r="C258" t="s">
        <v>31</v>
      </c>
      <c r="D258" t="s">
        <v>2684</v>
      </c>
      <c r="E258">
        <v>1092</v>
      </c>
    </row>
    <row r="259" spans="1:5" x14ac:dyDescent="0.45">
      <c r="A259">
        <v>34</v>
      </c>
      <c r="B259" t="s">
        <v>46</v>
      </c>
      <c r="C259" t="s">
        <v>47</v>
      </c>
      <c r="D259" t="s">
        <v>1773</v>
      </c>
      <c r="E259">
        <v>1374</v>
      </c>
    </row>
    <row r="260" spans="1:5" x14ac:dyDescent="0.45">
      <c r="A260">
        <v>86</v>
      </c>
      <c r="B260" t="s">
        <v>119</v>
      </c>
      <c r="C260" t="s">
        <v>31</v>
      </c>
      <c r="D260" t="s">
        <v>2042</v>
      </c>
      <c r="E260">
        <v>1300</v>
      </c>
    </row>
    <row r="261" spans="1:5" x14ac:dyDescent="0.45">
      <c r="A261">
        <v>244</v>
      </c>
      <c r="B261" t="s">
        <v>179</v>
      </c>
      <c r="C261" t="s">
        <v>47</v>
      </c>
      <c r="D261" t="s">
        <v>1782</v>
      </c>
      <c r="E261">
        <v>1085</v>
      </c>
    </row>
    <row r="262" spans="1:5" x14ac:dyDescent="0.45">
      <c r="A262">
        <v>111</v>
      </c>
      <c r="B262" t="s">
        <v>122</v>
      </c>
      <c r="C262" t="s">
        <v>31</v>
      </c>
      <c r="D262" t="s">
        <v>2043</v>
      </c>
      <c r="E262">
        <v>1253</v>
      </c>
    </row>
    <row r="263" spans="1:5" x14ac:dyDescent="0.45">
      <c r="A263">
        <v>140</v>
      </c>
      <c r="B263" t="s">
        <v>187</v>
      </c>
      <c r="C263" t="s">
        <v>116</v>
      </c>
      <c r="D263" t="s">
        <v>1703</v>
      </c>
      <c r="E263">
        <v>1205</v>
      </c>
    </row>
    <row r="264" spans="1:5" x14ac:dyDescent="0.45">
      <c r="A264">
        <v>53</v>
      </c>
      <c r="B264" t="s">
        <v>79</v>
      </c>
      <c r="C264" t="s">
        <v>15</v>
      </c>
      <c r="D264" t="s">
        <v>1705</v>
      </c>
      <c r="E264">
        <v>1343</v>
      </c>
    </row>
    <row r="265" spans="1:5" x14ac:dyDescent="0.45">
      <c r="A265">
        <v>353</v>
      </c>
      <c r="B265" t="s">
        <v>220</v>
      </c>
      <c r="C265" t="s">
        <v>84</v>
      </c>
      <c r="D265" t="s">
        <v>2038</v>
      </c>
      <c r="E265">
        <v>894</v>
      </c>
    </row>
    <row r="266" spans="1:5" x14ac:dyDescent="0.45">
      <c r="A266">
        <v>223</v>
      </c>
      <c r="B266" t="s">
        <v>215</v>
      </c>
      <c r="C266" t="s">
        <v>216</v>
      </c>
      <c r="D266" t="s">
        <v>1707</v>
      </c>
      <c r="E266">
        <v>1111</v>
      </c>
    </row>
    <row r="267" spans="1:5" x14ac:dyDescent="0.45">
      <c r="A267">
        <v>82</v>
      </c>
      <c r="B267" t="s">
        <v>189</v>
      </c>
      <c r="C267" t="s">
        <v>13</v>
      </c>
      <c r="D267" t="s">
        <v>1702</v>
      </c>
      <c r="E267">
        <v>1302</v>
      </c>
    </row>
    <row r="268" spans="1:5" x14ac:dyDescent="0.45">
      <c r="A268">
        <v>254</v>
      </c>
      <c r="B268" t="s">
        <v>210</v>
      </c>
      <c r="C268" t="s">
        <v>95</v>
      </c>
      <c r="D268" t="s">
        <v>1713</v>
      </c>
      <c r="E268">
        <v>1073</v>
      </c>
    </row>
    <row r="269" spans="1:5" x14ac:dyDescent="0.45">
      <c r="A269">
        <v>5</v>
      </c>
      <c r="B269" t="s">
        <v>234</v>
      </c>
      <c r="C269" t="s">
        <v>17</v>
      </c>
      <c r="D269" t="s">
        <v>1774</v>
      </c>
      <c r="E269">
        <v>1438</v>
      </c>
    </row>
    <row r="270" spans="1:5" x14ac:dyDescent="0.45">
      <c r="A270">
        <v>306</v>
      </c>
      <c r="B270" t="s">
        <v>383</v>
      </c>
      <c r="C270" t="s">
        <v>236</v>
      </c>
      <c r="D270" t="s">
        <v>1714</v>
      </c>
      <c r="E270">
        <v>1002</v>
      </c>
    </row>
    <row r="271" spans="1:5" x14ac:dyDescent="0.45">
      <c r="A271">
        <v>322</v>
      </c>
      <c r="B271" t="s">
        <v>314</v>
      </c>
      <c r="C271" t="s">
        <v>104</v>
      </c>
      <c r="D271" t="s">
        <v>1783</v>
      </c>
      <c r="E271">
        <v>972</v>
      </c>
    </row>
    <row r="272" spans="1:5" x14ac:dyDescent="0.45">
      <c r="A272">
        <v>189</v>
      </c>
      <c r="B272" t="s">
        <v>241</v>
      </c>
      <c r="C272" t="s">
        <v>104</v>
      </c>
      <c r="D272" t="s">
        <v>2684</v>
      </c>
      <c r="E272">
        <v>1143</v>
      </c>
    </row>
    <row r="273" spans="1:5" x14ac:dyDescent="0.45">
      <c r="A273">
        <v>95</v>
      </c>
      <c r="B273" t="s">
        <v>198</v>
      </c>
      <c r="C273" t="s">
        <v>13</v>
      </c>
      <c r="D273" t="s">
        <v>1680</v>
      </c>
      <c r="E273">
        <v>1278</v>
      </c>
    </row>
    <row r="274" spans="1:5" x14ac:dyDescent="0.45">
      <c r="A274">
        <v>350</v>
      </c>
      <c r="B274" t="s">
        <v>307</v>
      </c>
      <c r="C274" t="s">
        <v>216</v>
      </c>
      <c r="D274" t="s">
        <v>1716</v>
      </c>
      <c r="E274">
        <v>906</v>
      </c>
    </row>
    <row r="275" spans="1:5" x14ac:dyDescent="0.45">
      <c r="A275">
        <v>300</v>
      </c>
      <c r="B275" t="s">
        <v>334</v>
      </c>
      <c r="C275" t="s">
        <v>251</v>
      </c>
      <c r="D275" t="s">
        <v>1712</v>
      </c>
      <c r="E275">
        <v>1007</v>
      </c>
    </row>
    <row r="276" spans="1:5" x14ac:dyDescent="0.45">
      <c r="A276">
        <v>194</v>
      </c>
      <c r="B276" t="s">
        <v>294</v>
      </c>
      <c r="C276" t="s">
        <v>274</v>
      </c>
      <c r="D276" t="s">
        <v>1700</v>
      </c>
      <c r="E276">
        <v>1137</v>
      </c>
    </row>
    <row r="277" spans="1:5" x14ac:dyDescent="0.45">
      <c r="A277">
        <v>134</v>
      </c>
      <c r="B277" t="s">
        <v>145</v>
      </c>
      <c r="C277" t="s">
        <v>114</v>
      </c>
      <c r="D277" t="s">
        <v>1705</v>
      </c>
      <c r="E277">
        <v>1218</v>
      </c>
    </row>
    <row r="278" spans="1:5" x14ac:dyDescent="0.45">
      <c r="A278">
        <v>343</v>
      </c>
      <c r="B278" t="s">
        <v>282</v>
      </c>
      <c r="C278" t="s">
        <v>216</v>
      </c>
      <c r="D278" t="s">
        <v>1719</v>
      </c>
      <c r="E278">
        <v>923</v>
      </c>
    </row>
    <row r="279" spans="1:5" x14ac:dyDescent="0.45">
      <c r="A279">
        <v>196</v>
      </c>
      <c r="B279" t="s">
        <v>163</v>
      </c>
      <c r="C279" t="s">
        <v>95</v>
      </c>
      <c r="D279" t="s">
        <v>1779</v>
      </c>
      <c r="E279">
        <v>1136</v>
      </c>
    </row>
    <row r="280" spans="1:5" x14ac:dyDescent="0.45">
      <c r="A280">
        <v>257</v>
      </c>
      <c r="B280" t="s">
        <v>183</v>
      </c>
      <c r="C280" t="s">
        <v>116</v>
      </c>
      <c r="D280" t="s">
        <v>1712</v>
      </c>
      <c r="E280">
        <v>1070</v>
      </c>
    </row>
    <row r="281" spans="1:5" x14ac:dyDescent="0.45">
      <c r="A281">
        <v>105</v>
      </c>
      <c r="B281" t="s">
        <v>200</v>
      </c>
      <c r="C281" t="s">
        <v>82</v>
      </c>
      <c r="D281" t="s">
        <v>1704</v>
      </c>
      <c r="E281">
        <v>1263</v>
      </c>
    </row>
    <row r="282" spans="1:5" x14ac:dyDescent="0.45">
      <c r="A282">
        <v>344</v>
      </c>
      <c r="B282" t="s">
        <v>380</v>
      </c>
      <c r="C282" t="s">
        <v>312</v>
      </c>
      <c r="D282" t="s">
        <v>1716</v>
      </c>
      <c r="E282">
        <v>922</v>
      </c>
    </row>
    <row r="283" spans="1:5" x14ac:dyDescent="0.45">
      <c r="A283">
        <v>48</v>
      </c>
      <c r="B283" t="s">
        <v>91</v>
      </c>
      <c r="C283" t="s">
        <v>15</v>
      </c>
      <c r="D283" t="s">
        <v>1704</v>
      </c>
      <c r="E283">
        <v>1352</v>
      </c>
    </row>
    <row r="284" spans="1:5" x14ac:dyDescent="0.45">
      <c r="A284">
        <v>168</v>
      </c>
      <c r="B284" t="s">
        <v>243</v>
      </c>
      <c r="C284" t="s">
        <v>104</v>
      </c>
      <c r="D284" t="s">
        <v>1778</v>
      </c>
      <c r="E284">
        <v>1166</v>
      </c>
    </row>
    <row r="285" spans="1:5" x14ac:dyDescent="0.45">
      <c r="A285">
        <v>94</v>
      </c>
      <c r="B285" t="s">
        <v>92</v>
      </c>
      <c r="C285" t="s">
        <v>19</v>
      </c>
      <c r="D285" t="s">
        <v>1700</v>
      </c>
      <c r="E285">
        <v>1282</v>
      </c>
    </row>
    <row r="286" spans="1:5" x14ac:dyDescent="0.45">
      <c r="A286">
        <v>156</v>
      </c>
      <c r="B286" t="s">
        <v>203</v>
      </c>
      <c r="C286" t="s">
        <v>116</v>
      </c>
      <c r="D286" t="s">
        <v>1704</v>
      </c>
      <c r="E286">
        <v>1189</v>
      </c>
    </row>
    <row r="287" spans="1:5" x14ac:dyDescent="0.45">
      <c r="A287">
        <v>197</v>
      </c>
      <c r="B287" t="s">
        <v>276</v>
      </c>
      <c r="C287" t="s">
        <v>102</v>
      </c>
      <c r="D287" t="s">
        <v>2044</v>
      </c>
      <c r="E287">
        <v>1135</v>
      </c>
    </row>
    <row r="288" spans="1:5" x14ac:dyDescent="0.45">
      <c r="A288">
        <v>361</v>
      </c>
      <c r="B288" t="s">
        <v>370</v>
      </c>
      <c r="C288" t="s">
        <v>312</v>
      </c>
      <c r="D288" t="s">
        <v>2691</v>
      </c>
      <c r="E288">
        <v>841</v>
      </c>
    </row>
    <row r="289" spans="1:5" x14ac:dyDescent="0.45">
      <c r="A289">
        <v>175</v>
      </c>
      <c r="B289" t="s">
        <v>372</v>
      </c>
      <c r="C289" t="s">
        <v>118</v>
      </c>
      <c r="D289" t="s">
        <v>1780</v>
      </c>
      <c r="E289">
        <v>1157</v>
      </c>
    </row>
    <row r="290" spans="1:5" x14ac:dyDescent="0.45">
      <c r="A290">
        <v>54</v>
      </c>
      <c r="B290" t="s">
        <v>112</v>
      </c>
      <c r="C290" t="s">
        <v>29</v>
      </c>
      <c r="D290" t="s">
        <v>1702</v>
      </c>
      <c r="E290">
        <v>1342</v>
      </c>
    </row>
    <row r="291" spans="1:5" x14ac:dyDescent="0.45">
      <c r="A291">
        <v>143</v>
      </c>
      <c r="B291" t="s">
        <v>223</v>
      </c>
      <c r="C291" t="s">
        <v>116</v>
      </c>
      <c r="D291" t="s">
        <v>1702</v>
      </c>
      <c r="E291">
        <v>1200</v>
      </c>
    </row>
    <row r="292" spans="1:5" x14ac:dyDescent="0.45">
      <c r="A292">
        <v>22</v>
      </c>
      <c r="B292" t="s">
        <v>58</v>
      </c>
      <c r="C292" t="s">
        <v>21</v>
      </c>
      <c r="D292" t="s">
        <v>1773</v>
      </c>
      <c r="E292">
        <v>1406</v>
      </c>
    </row>
    <row r="293" spans="1:5" x14ac:dyDescent="0.45">
      <c r="A293">
        <v>274</v>
      </c>
      <c r="B293" t="s">
        <v>168</v>
      </c>
      <c r="C293" t="s">
        <v>13</v>
      </c>
      <c r="D293" t="s">
        <v>1712</v>
      </c>
      <c r="E293">
        <v>1049</v>
      </c>
    </row>
    <row r="294" spans="1:5" x14ac:dyDescent="0.45">
      <c r="A294">
        <v>11</v>
      </c>
      <c r="B294" t="s">
        <v>16</v>
      </c>
      <c r="C294" t="s">
        <v>17</v>
      </c>
      <c r="D294" t="s">
        <v>1695</v>
      </c>
      <c r="E294">
        <v>1427</v>
      </c>
    </row>
    <row r="295" spans="1:5" x14ac:dyDescent="0.45">
      <c r="A295">
        <v>224</v>
      </c>
      <c r="B295" t="s">
        <v>342</v>
      </c>
      <c r="C295" t="s">
        <v>216</v>
      </c>
      <c r="D295" t="s">
        <v>1707</v>
      </c>
      <c r="E295">
        <v>1110</v>
      </c>
    </row>
    <row r="296" spans="1:5" x14ac:dyDescent="0.45">
      <c r="A296">
        <v>250</v>
      </c>
      <c r="B296" t="s">
        <v>343</v>
      </c>
      <c r="C296" t="s">
        <v>216</v>
      </c>
      <c r="D296" t="s">
        <v>1779</v>
      </c>
      <c r="E296">
        <v>1078</v>
      </c>
    </row>
    <row r="297" spans="1:5" x14ac:dyDescent="0.45">
      <c r="A297">
        <v>341</v>
      </c>
      <c r="B297" t="s">
        <v>376</v>
      </c>
      <c r="C297" t="s">
        <v>216</v>
      </c>
      <c r="D297" t="s">
        <v>1716</v>
      </c>
      <c r="E297">
        <v>929</v>
      </c>
    </row>
    <row r="298" spans="1:5" x14ac:dyDescent="0.45">
      <c r="A298">
        <v>52</v>
      </c>
      <c r="B298" t="s">
        <v>22</v>
      </c>
      <c r="C298" t="s">
        <v>21</v>
      </c>
      <c r="D298" t="s">
        <v>1702</v>
      </c>
      <c r="E298">
        <v>1346</v>
      </c>
    </row>
    <row r="299" spans="1:5" x14ac:dyDescent="0.45">
      <c r="A299">
        <v>78</v>
      </c>
      <c r="B299" t="s">
        <v>96</v>
      </c>
      <c r="C299" t="s">
        <v>17</v>
      </c>
      <c r="D299" t="s">
        <v>1682</v>
      </c>
      <c r="E299">
        <v>1312</v>
      </c>
    </row>
    <row r="300" spans="1:5" x14ac:dyDescent="0.45">
      <c r="A300">
        <v>320</v>
      </c>
      <c r="B300" t="s">
        <v>339</v>
      </c>
      <c r="C300" t="s">
        <v>251</v>
      </c>
      <c r="D300" t="s">
        <v>1712</v>
      </c>
      <c r="E300">
        <v>979</v>
      </c>
    </row>
    <row r="301" spans="1:5" x14ac:dyDescent="0.45">
      <c r="A301">
        <v>173</v>
      </c>
      <c r="B301" t="s">
        <v>250</v>
      </c>
      <c r="C301" t="s">
        <v>251</v>
      </c>
      <c r="D301" t="s">
        <v>1704</v>
      </c>
      <c r="E301">
        <v>1159</v>
      </c>
    </row>
    <row r="302" spans="1:5" x14ac:dyDescent="0.45">
      <c r="A302">
        <v>280</v>
      </c>
      <c r="B302" t="s">
        <v>291</v>
      </c>
      <c r="C302" t="s">
        <v>274</v>
      </c>
      <c r="D302" t="s">
        <v>1672</v>
      </c>
      <c r="E302">
        <v>1037</v>
      </c>
    </row>
    <row r="303" spans="1:5" x14ac:dyDescent="0.45">
      <c r="A303">
        <v>279</v>
      </c>
      <c r="B303" t="s">
        <v>266</v>
      </c>
      <c r="C303" t="s">
        <v>95</v>
      </c>
      <c r="D303" t="s">
        <v>1782</v>
      </c>
      <c r="E303">
        <v>1039</v>
      </c>
    </row>
    <row r="304" spans="1:5" x14ac:dyDescent="0.45">
      <c r="A304">
        <v>17</v>
      </c>
      <c r="B304" t="s">
        <v>51</v>
      </c>
      <c r="C304" t="s">
        <v>21</v>
      </c>
      <c r="D304" t="s">
        <v>1696</v>
      </c>
      <c r="E304">
        <v>1420</v>
      </c>
    </row>
    <row r="305" spans="1:5" x14ac:dyDescent="0.45">
      <c r="A305">
        <v>292</v>
      </c>
      <c r="B305" t="s">
        <v>304</v>
      </c>
      <c r="C305" t="s">
        <v>124</v>
      </c>
      <c r="D305" t="s">
        <v>1711</v>
      </c>
      <c r="E305">
        <v>1018</v>
      </c>
    </row>
    <row r="306" spans="1:5" x14ac:dyDescent="0.45">
      <c r="A306">
        <v>130</v>
      </c>
      <c r="B306" t="s">
        <v>130</v>
      </c>
      <c r="C306" t="s">
        <v>86</v>
      </c>
      <c r="D306" t="s">
        <v>1705</v>
      </c>
      <c r="E306">
        <v>1229</v>
      </c>
    </row>
    <row r="307" spans="1:5" x14ac:dyDescent="0.45">
      <c r="A307">
        <v>112</v>
      </c>
      <c r="B307" t="s">
        <v>167</v>
      </c>
      <c r="C307" t="s">
        <v>118</v>
      </c>
      <c r="D307" t="s">
        <v>1705</v>
      </c>
      <c r="E307">
        <v>1252</v>
      </c>
    </row>
    <row r="308" spans="1:5" x14ac:dyDescent="0.45">
      <c r="A308">
        <v>138</v>
      </c>
      <c r="B308" t="s">
        <v>173</v>
      </c>
      <c r="C308" t="s">
        <v>95</v>
      </c>
      <c r="D308" t="s">
        <v>1705</v>
      </c>
      <c r="E308">
        <v>1207</v>
      </c>
    </row>
    <row r="309" spans="1:5" x14ac:dyDescent="0.45">
      <c r="A309">
        <v>151</v>
      </c>
      <c r="B309" t="s">
        <v>135</v>
      </c>
      <c r="C309" t="s">
        <v>13</v>
      </c>
      <c r="D309" t="s">
        <v>1703</v>
      </c>
      <c r="E309">
        <v>1194</v>
      </c>
    </row>
    <row r="310" spans="1:5" x14ac:dyDescent="0.45">
      <c r="A310">
        <v>172</v>
      </c>
      <c r="B310" t="s">
        <v>262</v>
      </c>
      <c r="C310" t="s">
        <v>13</v>
      </c>
      <c r="D310" t="s">
        <v>1682</v>
      </c>
      <c r="E310">
        <v>1163</v>
      </c>
    </row>
    <row r="311" spans="1:5" x14ac:dyDescent="0.45">
      <c r="A311">
        <v>100</v>
      </c>
      <c r="B311" t="s">
        <v>69</v>
      </c>
      <c r="C311" t="s">
        <v>13</v>
      </c>
      <c r="D311" t="s">
        <v>1702</v>
      </c>
      <c r="E311">
        <v>1270</v>
      </c>
    </row>
    <row r="312" spans="1:5" x14ac:dyDescent="0.45">
      <c r="A312">
        <v>136</v>
      </c>
      <c r="B312" t="s">
        <v>228</v>
      </c>
      <c r="C312" t="s">
        <v>134</v>
      </c>
      <c r="D312" t="s">
        <v>1704</v>
      </c>
      <c r="E312">
        <v>1212</v>
      </c>
    </row>
    <row r="313" spans="1:5" x14ac:dyDescent="0.45">
      <c r="A313">
        <v>72</v>
      </c>
      <c r="B313" t="s">
        <v>133</v>
      </c>
      <c r="C313" t="s">
        <v>134</v>
      </c>
      <c r="D313" t="s">
        <v>1776</v>
      </c>
      <c r="E313">
        <v>1318</v>
      </c>
    </row>
    <row r="314" spans="1:5" x14ac:dyDescent="0.45">
      <c r="A314">
        <v>282</v>
      </c>
      <c r="B314" t="s">
        <v>197</v>
      </c>
      <c r="C314" t="s">
        <v>134</v>
      </c>
      <c r="D314" t="s">
        <v>1782</v>
      </c>
      <c r="E314">
        <v>1035</v>
      </c>
    </row>
    <row r="315" spans="1:5" x14ac:dyDescent="0.45">
      <c r="A315">
        <v>99</v>
      </c>
      <c r="B315" t="s">
        <v>323</v>
      </c>
      <c r="C315" t="s">
        <v>134</v>
      </c>
      <c r="D315" t="s">
        <v>1701</v>
      </c>
      <c r="E315">
        <v>1270</v>
      </c>
    </row>
    <row r="316" spans="1:5" x14ac:dyDescent="0.45">
      <c r="A316">
        <v>169</v>
      </c>
      <c r="B316" t="s">
        <v>136</v>
      </c>
      <c r="C316" t="s">
        <v>134</v>
      </c>
      <c r="D316" t="s">
        <v>1682</v>
      </c>
      <c r="E316">
        <v>1165</v>
      </c>
    </row>
    <row r="317" spans="1:5" x14ac:dyDescent="0.45">
      <c r="A317">
        <v>89</v>
      </c>
      <c r="B317" t="s">
        <v>74</v>
      </c>
      <c r="C317" t="s">
        <v>21</v>
      </c>
      <c r="D317" t="s">
        <v>1682</v>
      </c>
      <c r="E317">
        <v>1292</v>
      </c>
    </row>
    <row r="318" spans="1:5" x14ac:dyDescent="0.45">
      <c r="A318">
        <v>128</v>
      </c>
      <c r="B318" t="s">
        <v>18</v>
      </c>
      <c r="C318" t="s">
        <v>19</v>
      </c>
      <c r="D318" t="s">
        <v>1710</v>
      </c>
      <c r="E318">
        <v>1231</v>
      </c>
    </row>
    <row r="319" spans="1:5" x14ac:dyDescent="0.45">
      <c r="A319">
        <v>117</v>
      </c>
      <c r="B319" t="s">
        <v>148</v>
      </c>
      <c r="C319" t="s">
        <v>149</v>
      </c>
      <c r="D319" t="s">
        <v>1695</v>
      </c>
      <c r="E319">
        <v>1247</v>
      </c>
    </row>
    <row r="320" spans="1:5" x14ac:dyDescent="0.45">
      <c r="A320">
        <v>339</v>
      </c>
      <c r="B320" t="s">
        <v>264</v>
      </c>
      <c r="C320" t="s">
        <v>149</v>
      </c>
      <c r="D320" t="s">
        <v>1719</v>
      </c>
      <c r="E320">
        <v>931</v>
      </c>
    </row>
    <row r="321" spans="1:5" x14ac:dyDescent="0.45">
      <c r="A321">
        <v>265</v>
      </c>
      <c r="B321" t="s">
        <v>306</v>
      </c>
      <c r="C321" t="s">
        <v>104</v>
      </c>
      <c r="D321" t="s">
        <v>2046</v>
      </c>
      <c r="E321">
        <v>1061</v>
      </c>
    </row>
    <row r="322" spans="1:5" x14ac:dyDescent="0.45">
      <c r="A322">
        <v>133</v>
      </c>
      <c r="B322" t="s">
        <v>256</v>
      </c>
      <c r="C322" t="s">
        <v>177</v>
      </c>
      <c r="D322" t="s">
        <v>1778</v>
      </c>
      <c r="E322">
        <v>1219</v>
      </c>
    </row>
    <row r="323" spans="1:5" x14ac:dyDescent="0.45">
      <c r="A323">
        <v>101</v>
      </c>
      <c r="B323" t="s">
        <v>185</v>
      </c>
      <c r="C323" t="s">
        <v>124</v>
      </c>
      <c r="D323" t="s">
        <v>1776</v>
      </c>
      <c r="E323">
        <v>1268</v>
      </c>
    </row>
    <row r="324" spans="1:5" x14ac:dyDescent="0.45">
      <c r="A324">
        <v>85</v>
      </c>
      <c r="B324" t="s">
        <v>146</v>
      </c>
      <c r="C324" t="s">
        <v>118</v>
      </c>
      <c r="D324" t="s">
        <v>1698</v>
      </c>
      <c r="E324">
        <v>1300</v>
      </c>
    </row>
    <row r="325" spans="1:5" x14ac:dyDescent="0.45">
      <c r="A325">
        <v>124</v>
      </c>
      <c r="B325" t="s">
        <v>105</v>
      </c>
      <c r="C325" t="s">
        <v>47</v>
      </c>
      <c r="D325" t="s">
        <v>1700</v>
      </c>
      <c r="E325">
        <v>1235</v>
      </c>
    </row>
    <row r="326" spans="1:5" x14ac:dyDescent="0.45">
      <c r="A326">
        <v>160</v>
      </c>
      <c r="B326" t="s">
        <v>87</v>
      </c>
      <c r="C326" t="s">
        <v>19</v>
      </c>
      <c r="D326" t="s">
        <v>1712</v>
      </c>
      <c r="E326">
        <v>1184</v>
      </c>
    </row>
    <row r="327" spans="1:5" x14ac:dyDescent="0.45">
      <c r="A327">
        <v>323</v>
      </c>
      <c r="B327" t="s">
        <v>345</v>
      </c>
      <c r="C327" t="s">
        <v>177</v>
      </c>
      <c r="D327" t="s">
        <v>1717</v>
      </c>
      <c r="E327">
        <v>972</v>
      </c>
    </row>
    <row r="328" spans="1:5" x14ac:dyDescent="0.45">
      <c r="A328">
        <v>177</v>
      </c>
      <c r="B328" t="s">
        <v>316</v>
      </c>
      <c r="C328" t="s">
        <v>116</v>
      </c>
      <c r="D328" t="s">
        <v>1710</v>
      </c>
      <c r="E328">
        <v>1152</v>
      </c>
    </row>
    <row r="329" spans="1:5" x14ac:dyDescent="0.45">
      <c r="A329">
        <v>325</v>
      </c>
      <c r="B329" t="s">
        <v>358</v>
      </c>
      <c r="C329" t="s">
        <v>116</v>
      </c>
      <c r="D329" t="s">
        <v>1717</v>
      </c>
      <c r="E329">
        <v>971</v>
      </c>
    </row>
    <row r="330" spans="1:5" x14ac:dyDescent="0.45">
      <c r="A330">
        <v>47</v>
      </c>
      <c r="B330" t="s">
        <v>64</v>
      </c>
      <c r="C330" t="s">
        <v>19</v>
      </c>
      <c r="D330" t="s">
        <v>1702</v>
      </c>
      <c r="E330">
        <v>1352</v>
      </c>
    </row>
    <row r="331" spans="1:5" x14ac:dyDescent="0.45">
      <c r="A331">
        <v>9</v>
      </c>
      <c r="B331" t="s">
        <v>59</v>
      </c>
      <c r="C331" t="s">
        <v>47</v>
      </c>
      <c r="D331" t="s">
        <v>1775</v>
      </c>
      <c r="E331">
        <v>1430</v>
      </c>
    </row>
    <row r="332" spans="1:5" x14ac:dyDescent="0.45">
      <c r="A332">
        <v>277</v>
      </c>
      <c r="B332" t="s">
        <v>237</v>
      </c>
      <c r="C332" t="s">
        <v>116</v>
      </c>
      <c r="D332" t="s">
        <v>1712</v>
      </c>
      <c r="E332">
        <v>1043</v>
      </c>
    </row>
    <row r="333" spans="1:5" x14ac:dyDescent="0.45">
      <c r="A333">
        <v>235</v>
      </c>
      <c r="B333" t="s">
        <v>126</v>
      </c>
      <c r="C333" t="s">
        <v>116</v>
      </c>
      <c r="D333" t="s">
        <v>1709</v>
      </c>
      <c r="E333">
        <v>1096</v>
      </c>
    </row>
    <row r="334" spans="1:5" x14ac:dyDescent="0.45">
      <c r="A334">
        <v>210</v>
      </c>
      <c r="B334" t="s">
        <v>227</v>
      </c>
      <c r="C334" t="s">
        <v>56</v>
      </c>
      <c r="D334" t="s">
        <v>1779</v>
      </c>
      <c r="E334">
        <v>1123</v>
      </c>
    </row>
    <row r="335" spans="1:5" x14ac:dyDescent="0.45">
      <c r="A335">
        <v>276</v>
      </c>
      <c r="B335" t="s">
        <v>366</v>
      </c>
      <c r="C335" t="s">
        <v>13</v>
      </c>
      <c r="D335" t="s">
        <v>1712</v>
      </c>
      <c r="E335">
        <v>1045</v>
      </c>
    </row>
    <row r="336" spans="1:5" x14ac:dyDescent="0.45">
      <c r="A336">
        <v>311</v>
      </c>
      <c r="B336" t="s">
        <v>330</v>
      </c>
      <c r="C336" t="s">
        <v>114</v>
      </c>
      <c r="D336" t="s">
        <v>1719</v>
      </c>
      <c r="E336">
        <v>992</v>
      </c>
    </row>
    <row r="337" spans="1:5" x14ac:dyDescent="0.45">
      <c r="A337">
        <v>253</v>
      </c>
      <c r="B337" t="s">
        <v>128</v>
      </c>
      <c r="C337" t="s">
        <v>17</v>
      </c>
      <c r="D337" t="s">
        <v>1715</v>
      </c>
      <c r="E337">
        <v>1074</v>
      </c>
    </row>
    <row r="338" spans="1:5" x14ac:dyDescent="0.45">
      <c r="A338">
        <v>109</v>
      </c>
      <c r="B338" t="s">
        <v>139</v>
      </c>
      <c r="C338" t="s">
        <v>82</v>
      </c>
      <c r="D338" t="s">
        <v>1704</v>
      </c>
      <c r="E338">
        <v>1259</v>
      </c>
    </row>
    <row r="339" spans="1:5" x14ac:dyDescent="0.45">
      <c r="A339">
        <v>76</v>
      </c>
      <c r="B339" t="s">
        <v>193</v>
      </c>
      <c r="C339" t="s">
        <v>149</v>
      </c>
      <c r="D339" t="s">
        <v>2680</v>
      </c>
      <c r="E339">
        <v>1313</v>
      </c>
    </row>
    <row r="340" spans="1:5" x14ac:dyDescent="0.45">
      <c r="A340">
        <v>93</v>
      </c>
      <c r="B340" t="s">
        <v>70</v>
      </c>
      <c r="C340" t="s">
        <v>15</v>
      </c>
      <c r="D340" t="s">
        <v>1706</v>
      </c>
      <c r="E340">
        <v>1283</v>
      </c>
    </row>
    <row r="341" spans="1:5" x14ac:dyDescent="0.45">
      <c r="A341">
        <v>37</v>
      </c>
      <c r="B341" t="s">
        <v>28</v>
      </c>
      <c r="C341" t="s">
        <v>29</v>
      </c>
      <c r="D341" t="s">
        <v>1773</v>
      </c>
      <c r="E341">
        <v>1370</v>
      </c>
    </row>
    <row r="342" spans="1:5" x14ac:dyDescent="0.45">
      <c r="A342">
        <v>69</v>
      </c>
      <c r="B342" t="s">
        <v>53</v>
      </c>
      <c r="C342" t="s">
        <v>29</v>
      </c>
      <c r="D342" t="s">
        <v>1704</v>
      </c>
      <c r="E342">
        <v>1321</v>
      </c>
    </row>
    <row r="343" spans="1:5" x14ac:dyDescent="0.45">
      <c r="A343">
        <v>357</v>
      </c>
      <c r="B343" t="s">
        <v>360</v>
      </c>
      <c r="C343" t="s">
        <v>124</v>
      </c>
      <c r="D343" t="s">
        <v>2047</v>
      </c>
      <c r="E343">
        <v>871</v>
      </c>
    </row>
    <row r="344" spans="1:5" x14ac:dyDescent="0.45">
      <c r="A344">
        <v>272</v>
      </c>
      <c r="B344" t="s">
        <v>311</v>
      </c>
      <c r="C344" t="s">
        <v>312</v>
      </c>
      <c r="D344" t="s">
        <v>1684</v>
      </c>
      <c r="E344">
        <v>1054</v>
      </c>
    </row>
    <row r="345" spans="1:5" x14ac:dyDescent="0.45">
      <c r="A345">
        <v>59</v>
      </c>
      <c r="B345" t="s">
        <v>109</v>
      </c>
      <c r="C345" t="s">
        <v>29</v>
      </c>
      <c r="D345" t="s">
        <v>1681</v>
      </c>
      <c r="E345">
        <v>1339</v>
      </c>
    </row>
    <row r="346" spans="1:5" x14ac:dyDescent="0.45">
      <c r="A346">
        <v>87</v>
      </c>
      <c r="B346" t="s">
        <v>140</v>
      </c>
      <c r="C346" t="s">
        <v>19</v>
      </c>
      <c r="D346" t="s">
        <v>1703</v>
      </c>
      <c r="E346">
        <v>1299</v>
      </c>
    </row>
    <row r="347" spans="1:5" x14ac:dyDescent="0.45">
      <c r="A347">
        <v>35</v>
      </c>
      <c r="B347" t="s">
        <v>97</v>
      </c>
      <c r="C347" t="s">
        <v>19</v>
      </c>
      <c r="D347" t="s">
        <v>1698</v>
      </c>
      <c r="E347">
        <v>1372</v>
      </c>
    </row>
    <row r="348" spans="1:5" x14ac:dyDescent="0.45">
      <c r="A348">
        <v>165</v>
      </c>
      <c r="B348" t="s">
        <v>255</v>
      </c>
      <c r="C348" t="s">
        <v>182</v>
      </c>
      <c r="D348" t="s">
        <v>1707</v>
      </c>
      <c r="E348">
        <v>1169</v>
      </c>
    </row>
    <row r="349" spans="1:5" x14ac:dyDescent="0.45">
      <c r="A349">
        <v>148</v>
      </c>
      <c r="B349" t="s">
        <v>40</v>
      </c>
      <c r="C349" t="s">
        <v>21</v>
      </c>
      <c r="D349" t="s">
        <v>1712</v>
      </c>
      <c r="E349">
        <v>1197</v>
      </c>
    </row>
    <row r="350" spans="1:5" x14ac:dyDescent="0.45">
      <c r="A350">
        <v>119</v>
      </c>
      <c r="B350" t="s">
        <v>359</v>
      </c>
      <c r="C350" t="s">
        <v>124</v>
      </c>
      <c r="D350" t="s">
        <v>1776</v>
      </c>
      <c r="E350">
        <v>1243</v>
      </c>
    </row>
    <row r="351" spans="1:5" x14ac:dyDescent="0.45">
      <c r="A351">
        <v>184</v>
      </c>
      <c r="B351" t="s">
        <v>305</v>
      </c>
      <c r="C351" t="s">
        <v>216</v>
      </c>
      <c r="D351" t="s">
        <v>1705</v>
      </c>
      <c r="E351">
        <v>1147</v>
      </c>
    </row>
    <row r="352" spans="1:5" x14ac:dyDescent="0.45">
      <c r="A352">
        <v>153</v>
      </c>
      <c r="B352" t="s">
        <v>180</v>
      </c>
      <c r="C352" t="s">
        <v>56</v>
      </c>
      <c r="D352" t="s">
        <v>1702</v>
      </c>
      <c r="E352">
        <v>1192</v>
      </c>
    </row>
    <row r="353" spans="1:5" x14ac:dyDescent="0.45">
      <c r="A353">
        <v>284</v>
      </c>
      <c r="B353" t="s">
        <v>351</v>
      </c>
      <c r="C353" t="s">
        <v>86</v>
      </c>
      <c r="D353" t="s">
        <v>1712</v>
      </c>
      <c r="E353">
        <v>1033</v>
      </c>
    </row>
    <row r="354" spans="1:5" x14ac:dyDescent="0.45">
      <c r="A354">
        <v>204</v>
      </c>
      <c r="B354" t="s">
        <v>121</v>
      </c>
      <c r="C354" t="s">
        <v>13</v>
      </c>
      <c r="D354" t="s">
        <v>1709</v>
      </c>
      <c r="E354">
        <v>1128</v>
      </c>
    </row>
    <row r="355" spans="1:5" x14ac:dyDescent="0.45">
      <c r="A355">
        <v>329</v>
      </c>
      <c r="B355" t="s">
        <v>350</v>
      </c>
      <c r="C355" t="s">
        <v>118</v>
      </c>
      <c r="D355" t="s">
        <v>1782</v>
      </c>
      <c r="E355">
        <v>964</v>
      </c>
    </row>
    <row r="356" spans="1:5" x14ac:dyDescent="0.45">
      <c r="A356">
        <v>152</v>
      </c>
      <c r="B356" t="s">
        <v>283</v>
      </c>
      <c r="C356" t="s">
        <v>177</v>
      </c>
      <c r="D356" t="s">
        <v>1778</v>
      </c>
      <c r="E356">
        <v>1192</v>
      </c>
    </row>
    <row r="357" spans="1:5" x14ac:dyDescent="0.45">
      <c r="A357">
        <v>6</v>
      </c>
      <c r="B357" t="s">
        <v>61</v>
      </c>
      <c r="C357" t="s">
        <v>24</v>
      </c>
      <c r="D357" t="s">
        <v>1773</v>
      </c>
      <c r="E357">
        <v>1435</v>
      </c>
    </row>
    <row r="358" spans="1:5" x14ac:dyDescent="0.45">
      <c r="A358">
        <v>185</v>
      </c>
      <c r="B358" t="s">
        <v>202</v>
      </c>
      <c r="C358" t="s">
        <v>124</v>
      </c>
      <c r="D358" t="s">
        <v>1779</v>
      </c>
      <c r="E358">
        <v>1146</v>
      </c>
    </row>
    <row r="359" spans="1:5" x14ac:dyDescent="0.45">
      <c r="A359">
        <v>167</v>
      </c>
      <c r="B359" t="s">
        <v>263</v>
      </c>
      <c r="C359" t="s">
        <v>166</v>
      </c>
      <c r="D359" t="s">
        <v>2684</v>
      </c>
      <c r="E359">
        <v>1167</v>
      </c>
    </row>
    <row r="360" spans="1:5" x14ac:dyDescent="0.45">
      <c r="A360">
        <v>132</v>
      </c>
      <c r="B360" t="s">
        <v>169</v>
      </c>
      <c r="C360" t="s">
        <v>47</v>
      </c>
      <c r="D360" t="s">
        <v>1703</v>
      </c>
      <c r="E360">
        <v>1222</v>
      </c>
    </row>
    <row r="361" spans="1:5" x14ac:dyDescent="0.45">
      <c r="A361">
        <v>73</v>
      </c>
      <c r="B361" t="s">
        <v>41</v>
      </c>
      <c r="C361" t="s">
        <v>15</v>
      </c>
      <c r="D361" t="s">
        <v>1706</v>
      </c>
      <c r="E361">
        <v>1318</v>
      </c>
    </row>
    <row r="362" spans="1:5" x14ac:dyDescent="0.45">
      <c r="A362">
        <v>74</v>
      </c>
      <c r="B362" t="s">
        <v>107</v>
      </c>
      <c r="C362" t="s">
        <v>108</v>
      </c>
      <c r="D362" t="s">
        <v>1697</v>
      </c>
      <c r="E362">
        <v>1317</v>
      </c>
    </row>
    <row r="363" spans="1:5" x14ac:dyDescent="0.45">
      <c r="A363">
        <v>102</v>
      </c>
      <c r="B363" t="s">
        <v>165</v>
      </c>
      <c r="C363" t="s">
        <v>166</v>
      </c>
      <c r="D363" t="s">
        <v>2042</v>
      </c>
      <c r="E363">
        <v>1266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8E9F-947F-4F9E-9E52-D9BED4650CD9}">
  <sheetPr codeName="Sheet6">
    <tabColor theme="9" tint="0.79998168889431442"/>
  </sheetPr>
  <dimension ref="A1:AG363"/>
  <sheetViews>
    <sheetView topLeftCell="A331" workbookViewId="0">
      <selection activeCell="B64" sqref="B64"/>
    </sheetView>
  </sheetViews>
  <sheetFormatPr defaultRowHeight="14.25" x14ac:dyDescent="0.45"/>
  <cols>
    <col min="1" max="1" width="4.9296875" bestFit="1" customWidth="1"/>
    <col min="2" max="2" width="22.796875" bestFit="1" customWidth="1"/>
    <col min="3" max="3" width="10.3984375" bestFit="1" customWidth="1"/>
    <col min="4" max="4" width="13.73046875" bestFit="1" customWidth="1"/>
    <col min="5" max="5" width="12.1328125" bestFit="1" customWidth="1"/>
    <col min="6" max="6" width="12.3984375" bestFit="1" customWidth="1"/>
    <col min="7" max="7" width="11.53125" bestFit="1" customWidth="1"/>
    <col min="8" max="8" width="12.46484375" bestFit="1" customWidth="1"/>
    <col min="9" max="9" width="11.53125" bestFit="1" customWidth="1"/>
    <col min="10" max="10" width="11.73046875" bestFit="1" customWidth="1"/>
    <col min="11" max="11" width="10.265625" bestFit="1" customWidth="1"/>
    <col min="12" max="12" width="11.46484375" bestFit="1" customWidth="1"/>
    <col min="13" max="13" width="11.6640625" bestFit="1" customWidth="1"/>
    <col min="14" max="14" width="10.06640625" bestFit="1" customWidth="1"/>
    <col min="15" max="15" width="11.265625" bestFit="1" customWidth="1"/>
    <col min="16" max="16" width="11.46484375" bestFit="1" customWidth="1"/>
    <col min="17" max="17" width="11.73046875" bestFit="1" customWidth="1"/>
    <col min="18" max="19" width="11.33203125" bestFit="1" customWidth="1"/>
    <col min="20" max="20" width="10.9296875" bestFit="1" customWidth="1"/>
    <col min="21" max="21" width="11.19921875" bestFit="1" customWidth="1"/>
    <col min="22" max="22" width="11.6640625" bestFit="1" customWidth="1"/>
    <col min="23" max="23" width="10.1328125" bestFit="1" customWidth="1"/>
    <col min="24" max="24" width="6.1328125" bestFit="1" customWidth="1"/>
    <col min="25" max="25" width="10.06640625" bestFit="1" customWidth="1"/>
    <col min="26" max="26" width="9.46484375" bestFit="1" customWidth="1"/>
    <col min="27" max="27" width="14.53125" bestFit="1" customWidth="1"/>
    <col min="28" max="28" width="9" bestFit="1" customWidth="1"/>
    <col min="29" max="29" width="14.1328125" bestFit="1" customWidth="1"/>
    <col min="30" max="30" width="8.796875" bestFit="1" customWidth="1"/>
    <col min="31" max="31" width="8.59765625" bestFit="1" customWidth="1"/>
    <col min="32" max="32" width="8.53125" bestFit="1" customWidth="1"/>
    <col min="33" max="33" width="7.46484375" bestFit="1" customWidth="1"/>
  </cols>
  <sheetData>
    <row r="1" spans="1:33" x14ac:dyDescent="0.45">
      <c r="A1" s="3" t="s">
        <v>0</v>
      </c>
      <c r="B1" s="3" t="s">
        <v>1276</v>
      </c>
      <c r="C1" s="3" t="s">
        <v>1277</v>
      </c>
      <c r="D1" s="3" t="s">
        <v>1278</v>
      </c>
      <c r="E1" s="3" t="s">
        <v>1279</v>
      </c>
      <c r="F1" s="3" t="s">
        <v>1280</v>
      </c>
      <c r="G1" s="3" t="s">
        <v>1281</v>
      </c>
      <c r="H1" s="3" t="s">
        <v>1282</v>
      </c>
      <c r="I1" s="3" t="s">
        <v>1283</v>
      </c>
      <c r="J1" s="3" t="s">
        <v>1284</v>
      </c>
      <c r="K1" s="3" t="s">
        <v>1285</v>
      </c>
      <c r="L1" s="3" t="s">
        <v>1286</v>
      </c>
      <c r="M1" s="3" t="s">
        <v>1287</v>
      </c>
      <c r="N1" s="3" t="s">
        <v>1288</v>
      </c>
      <c r="O1" s="3" t="s">
        <v>1289</v>
      </c>
      <c r="P1" s="3" t="s">
        <v>1290</v>
      </c>
      <c r="Q1" s="3" t="s">
        <v>1291</v>
      </c>
      <c r="R1" s="3" t="s">
        <v>1292</v>
      </c>
      <c r="S1" s="3" t="s">
        <v>1293</v>
      </c>
      <c r="T1" s="3" t="s">
        <v>1294</v>
      </c>
      <c r="U1" s="3" t="s">
        <v>1295</v>
      </c>
      <c r="V1" s="3" t="s">
        <v>1296</v>
      </c>
      <c r="W1" s="3" t="s">
        <v>1297</v>
      </c>
      <c r="X1" s="3" t="s">
        <v>1298</v>
      </c>
      <c r="Y1" s="3" t="s">
        <v>1299</v>
      </c>
      <c r="Z1" s="3" t="s">
        <v>1300</v>
      </c>
      <c r="AA1" s="3" t="s">
        <v>1301</v>
      </c>
      <c r="AB1" s="3" t="s">
        <v>1302</v>
      </c>
      <c r="AC1" s="3" t="s">
        <v>1303</v>
      </c>
      <c r="AD1" s="3" t="s">
        <v>1304</v>
      </c>
      <c r="AE1" s="3" t="s">
        <v>1305</v>
      </c>
      <c r="AF1" s="3" t="s">
        <v>1306</v>
      </c>
      <c r="AG1" s="3" t="s">
        <v>1307</v>
      </c>
    </row>
    <row r="2" spans="1:33" x14ac:dyDescent="0.45">
      <c r="A2" t="s">
        <v>911</v>
      </c>
      <c r="B2" t="s">
        <v>219</v>
      </c>
      <c r="C2">
        <v>21</v>
      </c>
      <c r="D2" t="s">
        <v>1728</v>
      </c>
      <c r="E2">
        <v>-4.29</v>
      </c>
      <c r="F2">
        <v>-1.19</v>
      </c>
      <c r="G2">
        <v>1572</v>
      </c>
      <c r="H2">
        <v>1583</v>
      </c>
      <c r="I2">
        <v>1250</v>
      </c>
      <c r="J2">
        <v>0.438</v>
      </c>
      <c r="K2">
        <v>115</v>
      </c>
      <c r="L2">
        <v>338</v>
      </c>
      <c r="M2">
        <v>0.34</v>
      </c>
      <c r="N2">
        <v>361</v>
      </c>
      <c r="O2">
        <v>503</v>
      </c>
      <c r="P2">
        <v>0.71799999999999997</v>
      </c>
      <c r="Q2">
        <v>208</v>
      </c>
      <c r="R2">
        <v>716</v>
      </c>
      <c r="S2">
        <v>260</v>
      </c>
      <c r="T2">
        <v>166</v>
      </c>
      <c r="U2">
        <v>37</v>
      </c>
      <c r="V2">
        <v>278</v>
      </c>
      <c r="W2">
        <v>441</v>
      </c>
      <c r="X2">
        <v>74.900000000000006</v>
      </c>
      <c r="Y2">
        <v>75.381</v>
      </c>
      <c r="Z2">
        <v>-0.52400000000000002</v>
      </c>
      <c r="AA2">
        <v>0.93500000000000005</v>
      </c>
      <c r="AB2">
        <v>13.238</v>
      </c>
      <c r="AC2">
        <v>0.59699999999999998</v>
      </c>
      <c r="AD2">
        <v>16.100000000000001</v>
      </c>
      <c r="AE2">
        <v>24</v>
      </c>
      <c r="AF2">
        <v>1.8</v>
      </c>
      <c r="AG2">
        <v>21</v>
      </c>
    </row>
    <row r="3" spans="1:33" x14ac:dyDescent="0.45">
      <c r="A3" t="s">
        <v>508</v>
      </c>
      <c r="B3" t="s">
        <v>205</v>
      </c>
      <c r="C3">
        <v>20</v>
      </c>
      <c r="D3" t="s">
        <v>1726</v>
      </c>
      <c r="E3">
        <v>-2.78</v>
      </c>
      <c r="F3">
        <v>-2.0299999999999998</v>
      </c>
      <c r="G3">
        <v>1378</v>
      </c>
      <c r="H3">
        <v>1393</v>
      </c>
      <c r="I3">
        <v>1045</v>
      </c>
      <c r="J3">
        <v>0.46500000000000002</v>
      </c>
      <c r="K3">
        <v>179</v>
      </c>
      <c r="L3">
        <v>474</v>
      </c>
      <c r="M3">
        <v>0.378</v>
      </c>
      <c r="N3">
        <v>227</v>
      </c>
      <c r="O3">
        <v>335</v>
      </c>
      <c r="P3">
        <v>0.67800000000000005</v>
      </c>
      <c r="Q3">
        <v>148</v>
      </c>
      <c r="R3">
        <v>607</v>
      </c>
      <c r="S3">
        <v>314</v>
      </c>
      <c r="T3">
        <v>138</v>
      </c>
      <c r="U3">
        <v>88</v>
      </c>
      <c r="V3">
        <v>249</v>
      </c>
      <c r="W3">
        <v>344</v>
      </c>
      <c r="X3">
        <v>68.900000000000006</v>
      </c>
      <c r="Y3">
        <v>69.650000000000006</v>
      </c>
      <c r="Z3">
        <v>-0.75</v>
      </c>
      <c r="AA3">
        <v>1.2609999999999999</v>
      </c>
      <c r="AB3">
        <v>12.45</v>
      </c>
      <c r="AC3">
        <v>0.55400000000000005</v>
      </c>
      <c r="AD3">
        <v>23.7</v>
      </c>
      <c r="AE3">
        <v>16.8</v>
      </c>
      <c r="AF3">
        <v>4.4000000000000004</v>
      </c>
      <c r="AG3">
        <v>17.2</v>
      </c>
    </row>
    <row r="4" spans="1:33" x14ac:dyDescent="0.45">
      <c r="A4" t="s">
        <v>509</v>
      </c>
      <c r="B4" t="s">
        <v>158</v>
      </c>
      <c r="C4">
        <v>22</v>
      </c>
      <c r="D4" t="s">
        <v>2693</v>
      </c>
      <c r="E4">
        <v>6.05</v>
      </c>
      <c r="F4">
        <v>-1.2</v>
      </c>
      <c r="G4">
        <v>1677</v>
      </c>
      <c r="H4">
        <v>1431</v>
      </c>
      <c r="I4">
        <v>1251</v>
      </c>
      <c r="J4">
        <v>0.46899999999999997</v>
      </c>
      <c r="K4">
        <v>191</v>
      </c>
      <c r="L4">
        <v>540</v>
      </c>
      <c r="M4">
        <v>0.35399999999999998</v>
      </c>
      <c r="N4">
        <v>312</v>
      </c>
      <c r="O4">
        <v>425</v>
      </c>
      <c r="P4">
        <v>0.73399999999999999</v>
      </c>
      <c r="Q4">
        <v>224</v>
      </c>
      <c r="R4">
        <v>800</v>
      </c>
      <c r="S4">
        <v>306</v>
      </c>
      <c r="T4">
        <v>142</v>
      </c>
      <c r="U4">
        <v>64</v>
      </c>
      <c r="V4">
        <v>253</v>
      </c>
      <c r="W4">
        <v>359</v>
      </c>
      <c r="X4">
        <v>76.2</v>
      </c>
      <c r="Y4">
        <v>65.045000000000002</v>
      </c>
      <c r="Z4">
        <v>11.182</v>
      </c>
      <c r="AA4">
        <v>1.2090000000000001</v>
      </c>
      <c r="AB4">
        <v>11.5</v>
      </c>
      <c r="AC4">
        <v>0.56100000000000005</v>
      </c>
      <c r="AD4">
        <v>24.5</v>
      </c>
      <c r="AE4">
        <v>19.3</v>
      </c>
      <c r="AF4">
        <v>2.9</v>
      </c>
      <c r="AG4">
        <v>16.3</v>
      </c>
    </row>
    <row r="5" spans="1:33" x14ac:dyDescent="0.45">
      <c r="A5" t="s">
        <v>510</v>
      </c>
      <c r="B5" t="s">
        <v>26</v>
      </c>
      <c r="C5">
        <v>21</v>
      </c>
      <c r="D5" t="s">
        <v>1738</v>
      </c>
      <c r="E5">
        <v>23.52</v>
      </c>
      <c r="F5">
        <v>9.66</v>
      </c>
      <c r="G5">
        <v>1878</v>
      </c>
      <c r="H5">
        <v>1587</v>
      </c>
      <c r="I5">
        <v>1289</v>
      </c>
      <c r="J5">
        <v>0.48799999999999999</v>
      </c>
      <c r="K5">
        <v>236</v>
      </c>
      <c r="L5">
        <v>609</v>
      </c>
      <c r="M5">
        <v>0.38800000000000001</v>
      </c>
      <c r="N5">
        <v>384</v>
      </c>
      <c r="O5">
        <v>488</v>
      </c>
      <c r="P5">
        <v>0.78700000000000003</v>
      </c>
      <c r="Q5">
        <v>247</v>
      </c>
      <c r="R5">
        <v>822</v>
      </c>
      <c r="S5">
        <v>329</v>
      </c>
      <c r="T5">
        <v>160</v>
      </c>
      <c r="U5">
        <v>89</v>
      </c>
      <c r="V5">
        <v>261</v>
      </c>
      <c r="W5">
        <v>385</v>
      </c>
      <c r="X5">
        <v>89.4</v>
      </c>
      <c r="Y5">
        <v>75.570999999999998</v>
      </c>
      <c r="Z5">
        <v>13.856999999999999</v>
      </c>
      <c r="AA5">
        <v>1.2609999999999999</v>
      </c>
      <c r="AB5">
        <v>12.429</v>
      </c>
      <c r="AC5">
        <v>0.61299999999999999</v>
      </c>
      <c r="AD5">
        <v>29</v>
      </c>
      <c r="AE5">
        <v>23.2</v>
      </c>
      <c r="AF5">
        <v>4.2</v>
      </c>
      <c r="AG5">
        <v>18.3</v>
      </c>
    </row>
    <row r="6" spans="1:33" x14ac:dyDescent="0.45">
      <c r="A6" t="s">
        <v>511</v>
      </c>
      <c r="B6" t="s">
        <v>369</v>
      </c>
      <c r="C6">
        <v>20</v>
      </c>
      <c r="D6" t="s">
        <v>1733</v>
      </c>
      <c r="E6">
        <v>-18.16</v>
      </c>
      <c r="F6">
        <v>-4.01</v>
      </c>
      <c r="G6">
        <v>1389</v>
      </c>
      <c r="H6">
        <v>1672</v>
      </c>
      <c r="I6">
        <v>1124</v>
      </c>
      <c r="J6">
        <v>0.41399999999999998</v>
      </c>
      <c r="K6">
        <v>90</v>
      </c>
      <c r="L6">
        <v>306</v>
      </c>
      <c r="M6">
        <v>0.29399999999999998</v>
      </c>
      <c r="N6">
        <v>369</v>
      </c>
      <c r="O6">
        <v>520</v>
      </c>
      <c r="P6">
        <v>0.71</v>
      </c>
      <c r="Q6">
        <v>228</v>
      </c>
      <c r="R6">
        <v>687</v>
      </c>
      <c r="S6">
        <v>204</v>
      </c>
      <c r="T6">
        <v>154</v>
      </c>
      <c r="U6">
        <v>75</v>
      </c>
      <c r="V6">
        <v>332</v>
      </c>
      <c r="W6">
        <v>443</v>
      </c>
      <c r="X6">
        <v>69.400000000000006</v>
      </c>
      <c r="Y6">
        <v>83.6</v>
      </c>
      <c r="Z6">
        <v>-14.15</v>
      </c>
      <c r="AA6">
        <v>0.61399999999999999</v>
      </c>
      <c r="AB6">
        <v>16.600000000000001</v>
      </c>
      <c r="AC6">
        <v>0.46400000000000002</v>
      </c>
      <c r="AD6">
        <v>15.3</v>
      </c>
      <c r="AE6">
        <v>26</v>
      </c>
      <c r="AF6">
        <v>3.8</v>
      </c>
      <c r="AG6">
        <v>22.2</v>
      </c>
    </row>
    <row r="7" spans="1:33" x14ac:dyDescent="0.45">
      <c r="A7" t="s">
        <v>512</v>
      </c>
      <c r="B7" t="s">
        <v>504</v>
      </c>
      <c r="C7">
        <v>20</v>
      </c>
      <c r="D7" t="s">
        <v>1308</v>
      </c>
      <c r="E7">
        <v>-8.2799999999999994</v>
      </c>
      <c r="F7">
        <v>-2.34</v>
      </c>
      <c r="G7">
        <v>1404</v>
      </c>
      <c r="H7">
        <v>1390</v>
      </c>
      <c r="I7">
        <v>1302</v>
      </c>
      <c r="J7">
        <v>0.38600000000000001</v>
      </c>
      <c r="K7">
        <v>141</v>
      </c>
      <c r="L7">
        <v>472</v>
      </c>
      <c r="M7">
        <v>0.29899999999999999</v>
      </c>
      <c r="N7">
        <v>257</v>
      </c>
      <c r="O7">
        <v>357</v>
      </c>
      <c r="P7">
        <v>0.72</v>
      </c>
      <c r="Q7">
        <v>263</v>
      </c>
      <c r="R7">
        <v>784</v>
      </c>
      <c r="S7">
        <v>224</v>
      </c>
      <c r="T7">
        <v>183</v>
      </c>
      <c r="U7">
        <v>73</v>
      </c>
      <c r="V7">
        <v>228</v>
      </c>
      <c r="W7">
        <v>390</v>
      </c>
      <c r="X7">
        <v>70.2</v>
      </c>
      <c r="Y7">
        <v>69.5</v>
      </c>
      <c r="Z7">
        <v>0.7</v>
      </c>
      <c r="AA7">
        <v>0.98199999999999998</v>
      </c>
      <c r="AB7">
        <v>11.4</v>
      </c>
      <c r="AC7">
        <v>0.80300000000000005</v>
      </c>
      <c r="AD7">
        <v>23.6</v>
      </c>
      <c r="AE7">
        <v>17.8</v>
      </c>
      <c r="AF7">
        <v>3.6</v>
      </c>
      <c r="AG7">
        <v>19.5</v>
      </c>
    </row>
    <row r="8" spans="1:33" x14ac:dyDescent="0.45">
      <c r="A8" t="s">
        <v>513</v>
      </c>
      <c r="B8" t="s">
        <v>1311</v>
      </c>
      <c r="C8">
        <v>22</v>
      </c>
      <c r="D8" t="s">
        <v>1308</v>
      </c>
      <c r="E8">
        <v>-6.67</v>
      </c>
      <c r="F8">
        <v>-5.24</v>
      </c>
      <c r="G8">
        <v>1712</v>
      </c>
      <c r="H8">
        <v>1703</v>
      </c>
      <c r="I8">
        <v>1389</v>
      </c>
      <c r="J8">
        <v>0.443</v>
      </c>
      <c r="K8">
        <v>156</v>
      </c>
      <c r="L8">
        <v>490</v>
      </c>
      <c r="M8">
        <v>0.318</v>
      </c>
      <c r="N8">
        <v>326</v>
      </c>
      <c r="O8">
        <v>454</v>
      </c>
      <c r="P8">
        <v>0.71799999999999997</v>
      </c>
      <c r="Q8">
        <v>260</v>
      </c>
      <c r="R8">
        <v>815</v>
      </c>
      <c r="S8">
        <v>292</v>
      </c>
      <c r="T8">
        <v>190</v>
      </c>
      <c r="U8">
        <v>71</v>
      </c>
      <c r="V8">
        <v>316</v>
      </c>
      <c r="W8">
        <v>425</v>
      </c>
      <c r="X8">
        <v>77.8</v>
      </c>
      <c r="Y8">
        <v>77.409000000000006</v>
      </c>
      <c r="Z8">
        <v>0.40899999999999997</v>
      </c>
      <c r="AA8">
        <v>0.92400000000000004</v>
      </c>
      <c r="AB8">
        <v>14.364000000000001</v>
      </c>
      <c r="AC8">
        <v>0.60099999999999998</v>
      </c>
      <c r="AD8">
        <v>22.3</v>
      </c>
      <c r="AE8">
        <v>20.6</v>
      </c>
      <c r="AF8">
        <v>3.2</v>
      </c>
      <c r="AG8">
        <v>19.3</v>
      </c>
    </row>
    <row r="9" spans="1:33" x14ac:dyDescent="0.45">
      <c r="A9" t="s">
        <v>514</v>
      </c>
      <c r="B9" t="s">
        <v>477</v>
      </c>
      <c r="C9">
        <v>20</v>
      </c>
      <c r="D9" t="s">
        <v>1689</v>
      </c>
      <c r="E9">
        <v>-13.17</v>
      </c>
      <c r="F9">
        <v>0.35</v>
      </c>
      <c r="G9">
        <v>1392</v>
      </c>
      <c r="H9">
        <v>1641</v>
      </c>
      <c r="I9">
        <v>1181</v>
      </c>
      <c r="J9">
        <v>0.43</v>
      </c>
      <c r="K9">
        <v>95</v>
      </c>
      <c r="L9">
        <v>292</v>
      </c>
      <c r="M9">
        <v>0.32500000000000001</v>
      </c>
      <c r="N9">
        <v>281</v>
      </c>
      <c r="O9">
        <v>410</v>
      </c>
      <c r="P9">
        <v>0.68500000000000005</v>
      </c>
      <c r="Q9">
        <v>231</v>
      </c>
      <c r="R9">
        <v>682</v>
      </c>
      <c r="S9">
        <v>211</v>
      </c>
      <c r="T9">
        <v>143</v>
      </c>
      <c r="U9">
        <v>31</v>
      </c>
      <c r="V9">
        <v>242</v>
      </c>
      <c r="W9">
        <v>355</v>
      </c>
      <c r="X9">
        <v>69.599999999999994</v>
      </c>
      <c r="Y9">
        <v>82.05</v>
      </c>
      <c r="Z9">
        <v>-12.45</v>
      </c>
      <c r="AA9">
        <v>0.872</v>
      </c>
      <c r="AB9">
        <v>12.1</v>
      </c>
      <c r="AC9">
        <v>0.59099999999999997</v>
      </c>
      <c r="AD9">
        <v>14.6</v>
      </c>
      <c r="AE9">
        <v>20.5</v>
      </c>
      <c r="AF9">
        <v>1.6</v>
      </c>
      <c r="AG9">
        <v>17.8</v>
      </c>
    </row>
    <row r="10" spans="1:33" x14ac:dyDescent="0.45">
      <c r="A10" t="s">
        <v>515</v>
      </c>
      <c r="B10" t="s">
        <v>230</v>
      </c>
      <c r="C10">
        <v>22</v>
      </c>
      <c r="D10" t="s">
        <v>1795</v>
      </c>
      <c r="E10">
        <v>-7.72</v>
      </c>
      <c r="F10">
        <v>-7.62</v>
      </c>
      <c r="G10">
        <v>1592</v>
      </c>
      <c r="H10">
        <v>1565</v>
      </c>
      <c r="I10">
        <v>1243</v>
      </c>
      <c r="J10">
        <v>0.46100000000000002</v>
      </c>
      <c r="K10">
        <v>207</v>
      </c>
      <c r="L10">
        <v>575</v>
      </c>
      <c r="M10">
        <v>0.36</v>
      </c>
      <c r="N10">
        <v>237</v>
      </c>
      <c r="O10">
        <v>336</v>
      </c>
      <c r="P10">
        <v>0.70499999999999996</v>
      </c>
      <c r="Q10">
        <v>208</v>
      </c>
      <c r="R10">
        <v>729</v>
      </c>
      <c r="S10">
        <v>330</v>
      </c>
      <c r="T10">
        <v>137</v>
      </c>
      <c r="U10">
        <v>40</v>
      </c>
      <c r="V10">
        <v>242</v>
      </c>
      <c r="W10">
        <v>374</v>
      </c>
      <c r="X10">
        <v>72.400000000000006</v>
      </c>
      <c r="Y10">
        <v>71.135999999999996</v>
      </c>
      <c r="Z10">
        <v>1.2270000000000001</v>
      </c>
      <c r="AA10">
        <v>1.3640000000000001</v>
      </c>
      <c r="AB10">
        <v>11</v>
      </c>
      <c r="AC10">
        <v>0.56599999999999995</v>
      </c>
      <c r="AD10">
        <v>26.1</v>
      </c>
      <c r="AE10">
        <v>15.3</v>
      </c>
      <c r="AF10">
        <v>1.8</v>
      </c>
      <c r="AG10">
        <v>17</v>
      </c>
    </row>
    <row r="11" spans="1:33" x14ac:dyDescent="0.45">
      <c r="A11" t="s">
        <v>516</v>
      </c>
      <c r="B11" t="s">
        <v>472</v>
      </c>
      <c r="C11">
        <v>22</v>
      </c>
      <c r="D11" t="s">
        <v>1793</v>
      </c>
      <c r="E11">
        <v>6.66</v>
      </c>
      <c r="F11">
        <v>-2.34</v>
      </c>
      <c r="G11">
        <v>1715</v>
      </c>
      <c r="H11">
        <v>1421</v>
      </c>
      <c r="I11">
        <v>1367</v>
      </c>
      <c r="J11">
        <v>0.46800000000000003</v>
      </c>
      <c r="K11">
        <v>147</v>
      </c>
      <c r="L11">
        <v>471</v>
      </c>
      <c r="M11">
        <v>0.312</v>
      </c>
      <c r="N11">
        <v>288</v>
      </c>
      <c r="O11">
        <v>438</v>
      </c>
      <c r="P11">
        <v>0.65800000000000003</v>
      </c>
      <c r="Q11">
        <v>253</v>
      </c>
      <c r="R11">
        <v>940</v>
      </c>
      <c r="S11">
        <v>338</v>
      </c>
      <c r="T11">
        <v>141</v>
      </c>
      <c r="U11">
        <v>157</v>
      </c>
      <c r="V11">
        <v>232</v>
      </c>
      <c r="W11">
        <v>299</v>
      </c>
      <c r="X11">
        <v>78</v>
      </c>
      <c r="Y11">
        <v>64.590999999999994</v>
      </c>
      <c r="Z11">
        <v>13.364000000000001</v>
      </c>
      <c r="AA11">
        <v>1.4570000000000001</v>
      </c>
      <c r="AB11">
        <v>10.545</v>
      </c>
      <c r="AC11">
        <v>0.60799999999999998</v>
      </c>
      <c r="AD11">
        <v>21.4</v>
      </c>
      <c r="AE11">
        <v>19.899999999999999</v>
      </c>
      <c r="AF11">
        <v>7.1</v>
      </c>
      <c r="AG11">
        <v>13.6</v>
      </c>
    </row>
    <row r="12" spans="1:33" x14ac:dyDescent="0.45">
      <c r="A12" t="s">
        <v>517</v>
      </c>
      <c r="B12" t="s">
        <v>25</v>
      </c>
      <c r="C12">
        <v>21</v>
      </c>
      <c r="D12" t="s">
        <v>1790</v>
      </c>
      <c r="E12">
        <v>26.47</v>
      </c>
      <c r="F12">
        <v>9.23</v>
      </c>
      <c r="G12">
        <v>1876</v>
      </c>
      <c r="H12">
        <v>1514</v>
      </c>
      <c r="I12">
        <v>1379</v>
      </c>
      <c r="J12">
        <v>0.49</v>
      </c>
      <c r="K12">
        <v>162</v>
      </c>
      <c r="L12">
        <v>442</v>
      </c>
      <c r="M12">
        <v>0.36699999999999999</v>
      </c>
      <c r="N12">
        <v>362</v>
      </c>
      <c r="O12">
        <v>502</v>
      </c>
      <c r="P12">
        <v>0.72099999999999997</v>
      </c>
      <c r="Q12">
        <v>291</v>
      </c>
      <c r="R12">
        <v>909</v>
      </c>
      <c r="S12">
        <v>397</v>
      </c>
      <c r="T12">
        <v>187</v>
      </c>
      <c r="U12">
        <v>69</v>
      </c>
      <c r="V12">
        <v>259</v>
      </c>
      <c r="W12">
        <v>341</v>
      </c>
      <c r="X12">
        <v>89.3</v>
      </c>
      <c r="Y12">
        <v>72.094999999999999</v>
      </c>
      <c r="Z12">
        <v>17.238</v>
      </c>
      <c r="AA12">
        <v>1.5329999999999999</v>
      </c>
      <c r="AB12">
        <v>12.333</v>
      </c>
      <c r="AC12">
        <v>0.72199999999999998</v>
      </c>
      <c r="AD12">
        <v>21</v>
      </c>
      <c r="AE12">
        <v>23.9</v>
      </c>
      <c r="AF12">
        <v>3.3</v>
      </c>
      <c r="AG12">
        <v>16.2</v>
      </c>
    </row>
    <row r="13" spans="1:33" x14ac:dyDescent="0.45">
      <c r="A13" t="s">
        <v>518</v>
      </c>
      <c r="B13" t="s">
        <v>413</v>
      </c>
      <c r="C13">
        <v>21</v>
      </c>
      <c r="D13" t="s">
        <v>1734</v>
      </c>
      <c r="E13">
        <v>5.83</v>
      </c>
      <c r="F13">
        <v>8.3000000000000007</v>
      </c>
      <c r="G13">
        <v>1450</v>
      </c>
      <c r="H13">
        <v>1502</v>
      </c>
      <c r="I13">
        <v>1235</v>
      </c>
      <c r="J13">
        <v>0.41499999999999998</v>
      </c>
      <c r="K13">
        <v>143</v>
      </c>
      <c r="L13">
        <v>482</v>
      </c>
      <c r="M13">
        <v>0.29699999999999999</v>
      </c>
      <c r="N13">
        <v>281</v>
      </c>
      <c r="O13">
        <v>430</v>
      </c>
      <c r="P13">
        <v>0.65300000000000002</v>
      </c>
      <c r="Q13">
        <v>164</v>
      </c>
      <c r="R13">
        <v>698</v>
      </c>
      <c r="S13">
        <v>252</v>
      </c>
      <c r="T13">
        <v>180</v>
      </c>
      <c r="U13">
        <v>83</v>
      </c>
      <c r="V13">
        <v>219</v>
      </c>
      <c r="W13">
        <v>335</v>
      </c>
      <c r="X13">
        <v>69</v>
      </c>
      <c r="Y13">
        <v>71.524000000000001</v>
      </c>
      <c r="Z13">
        <v>-2.476</v>
      </c>
      <c r="AA13">
        <v>1.151</v>
      </c>
      <c r="AB13">
        <v>10.429</v>
      </c>
      <c r="AC13">
        <v>0.82199999999999995</v>
      </c>
      <c r="AD13">
        <v>23</v>
      </c>
      <c r="AE13">
        <v>20.5</v>
      </c>
      <c r="AF13">
        <v>4</v>
      </c>
      <c r="AG13">
        <v>16</v>
      </c>
    </row>
    <row r="14" spans="1:33" x14ac:dyDescent="0.45">
      <c r="A14" t="s">
        <v>519</v>
      </c>
      <c r="B14" t="s">
        <v>27</v>
      </c>
      <c r="C14">
        <v>21</v>
      </c>
      <c r="D14" t="s">
        <v>1734</v>
      </c>
      <c r="E14">
        <v>6.17</v>
      </c>
      <c r="F14">
        <v>7.32</v>
      </c>
      <c r="G14">
        <v>1596</v>
      </c>
      <c r="H14">
        <v>1620</v>
      </c>
      <c r="I14">
        <v>1214</v>
      </c>
      <c r="J14">
        <v>0.443</v>
      </c>
      <c r="K14">
        <v>128</v>
      </c>
      <c r="L14">
        <v>397</v>
      </c>
      <c r="M14">
        <v>0.32200000000000001</v>
      </c>
      <c r="N14">
        <v>392</v>
      </c>
      <c r="O14">
        <v>543</v>
      </c>
      <c r="P14">
        <v>0.72199999999999998</v>
      </c>
      <c r="Q14">
        <v>191</v>
      </c>
      <c r="R14">
        <v>761</v>
      </c>
      <c r="S14">
        <v>242</v>
      </c>
      <c r="T14">
        <v>113</v>
      </c>
      <c r="U14">
        <v>140</v>
      </c>
      <c r="V14">
        <v>252</v>
      </c>
      <c r="W14">
        <v>406</v>
      </c>
      <c r="X14">
        <v>76</v>
      </c>
      <c r="Y14">
        <v>77.143000000000001</v>
      </c>
      <c r="Z14">
        <v>-1.143</v>
      </c>
      <c r="AA14">
        <v>0.96</v>
      </c>
      <c r="AB14">
        <v>12</v>
      </c>
      <c r="AC14">
        <v>0.44800000000000001</v>
      </c>
      <c r="AD14">
        <v>18.899999999999999</v>
      </c>
      <c r="AE14">
        <v>25.9</v>
      </c>
      <c r="AF14">
        <v>6.7</v>
      </c>
      <c r="AG14">
        <v>19.3</v>
      </c>
    </row>
    <row r="15" spans="1:33" x14ac:dyDescent="0.45">
      <c r="A15" t="s">
        <v>520</v>
      </c>
      <c r="B15" t="s">
        <v>449</v>
      </c>
      <c r="C15">
        <v>22</v>
      </c>
      <c r="D15" t="s">
        <v>1737</v>
      </c>
      <c r="E15">
        <v>-2.34</v>
      </c>
      <c r="F15">
        <v>-2.0699999999999998</v>
      </c>
      <c r="G15">
        <v>1722</v>
      </c>
      <c r="H15">
        <v>1728</v>
      </c>
      <c r="I15">
        <v>1376</v>
      </c>
      <c r="J15">
        <v>0.43</v>
      </c>
      <c r="K15">
        <v>218</v>
      </c>
      <c r="L15">
        <v>631</v>
      </c>
      <c r="M15">
        <v>0.34499999999999997</v>
      </c>
      <c r="N15">
        <v>322</v>
      </c>
      <c r="O15">
        <v>464</v>
      </c>
      <c r="P15">
        <v>0.69399999999999995</v>
      </c>
      <c r="Q15">
        <v>288</v>
      </c>
      <c r="R15">
        <v>843</v>
      </c>
      <c r="S15">
        <v>326</v>
      </c>
      <c r="T15">
        <v>118</v>
      </c>
      <c r="U15">
        <v>97</v>
      </c>
      <c r="V15">
        <v>263</v>
      </c>
      <c r="W15">
        <v>420</v>
      </c>
      <c r="X15">
        <v>78.3</v>
      </c>
      <c r="Y15">
        <v>78.545000000000002</v>
      </c>
      <c r="Z15">
        <v>-0.27300000000000002</v>
      </c>
      <c r="AA15">
        <v>1.24</v>
      </c>
      <c r="AB15">
        <v>11.955</v>
      </c>
      <c r="AC15">
        <v>0.44900000000000001</v>
      </c>
      <c r="AD15">
        <v>28.7</v>
      </c>
      <c r="AE15">
        <v>21.1</v>
      </c>
      <c r="AF15">
        <v>4.4000000000000004</v>
      </c>
      <c r="AG15">
        <v>19.100000000000001</v>
      </c>
    </row>
    <row r="16" spans="1:33" x14ac:dyDescent="0.45">
      <c r="A16" t="s">
        <v>521</v>
      </c>
      <c r="B16" t="s">
        <v>502</v>
      </c>
      <c r="C16">
        <v>20</v>
      </c>
      <c r="D16" t="s">
        <v>1692</v>
      </c>
      <c r="E16">
        <v>-14.81</v>
      </c>
      <c r="F16">
        <v>-2.69</v>
      </c>
      <c r="G16">
        <v>1661</v>
      </c>
      <c r="H16">
        <v>1693</v>
      </c>
      <c r="I16">
        <v>1201</v>
      </c>
      <c r="J16">
        <v>0.45300000000000001</v>
      </c>
      <c r="K16">
        <v>222</v>
      </c>
      <c r="L16">
        <v>580</v>
      </c>
      <c r="M16">
        <v>0.38300000000000001</v>
      </c>
      <c r="N16">
        <v>351</v>
      </c>
      <c r="O16">
        <v>452</v>
      </c>
      <c r="P16">
        <v>0.77700000000000002</v>
      </c>
      <c r="Q16">
        <v>173</v>
      </c>
      <c r="R16">
        <v>675</v>
      </c>
      <c r="S16">
        <v>325</v>
      </c>
      <c r="T16">
        <v>136</v>
      </c>
      <c r="U16">
        <v>44</v>
      </c>
      <c r="V16">
        <v>263</v>
      </c>
      <c r="W16">
        <v>379</v>
      </c>
      <c r="X16">
        <v>83</v>
      </c>
      <c r="Y16">
        <v>84.65</v>
      </c>
      <c r="Z16">
        <v>-1.6</v>
      </c>
      <c r="AA16">
        <v>1.236</v>
      </c>
      <c r="AB16">
        <v>13.15</v>
      </c>
      <c r="AC16">
        <v>0.51700000000000002</v>
      </c>
      <c r="AD16">
        <v>29</v>
      </c>
      <c r="AE16">
        <v>22.6</v>
      </c>
      <c r="AF16">
        <v>2.2000000000000002</v>
      </c>
      <c r="AG16">
        <v>19</v>
      </c>
    </row>
    <row r="17" spans="1:33" x14ac:dyDescent="0.45">
      <c r="A17" t="s">
        <v>522</v>
      </c>
      <c r="B17" t="s">
        <v>340</v>
      </c>
      <c r="C17">
        <v>22</v>
      </c>
      <c r="D17" t="s">
        <v>1731</v>
      </c>
      <c r="E17">
        <v>-13.48</v>
      </c>
      <c r="F17">
        <v>-7.73</v>
      </c>
      <c r="G17">
        <v>1331</v>
      </c>
      <c r="H17">
        <v>1403</v>
      </c>
      <c r="I17">
        <v>1212</v>
      </c>
      <c r="J17">
        <v>0.4</v>
      </c>
      <c r="K17">
        <v>179</v>
      </c>
      <c r="L17">
        <v>564</v>
      </c>
      <c r="M17">
        <v>0.317</v>
      </c>
      <c r="N17">
        <v>182</v>
      </c>
      <c r="O17">
        <v>310</v>
      </c>
      <c r="P17">
        <v>0.58699999999999997</v>
      </c>
      <c r="Q17">
        <v>228</v>
      </c>
      <c r="R17">
        <v>761</v>
      </c>
      <c r="S17">
        <v>284</v>
      </c>
      <c r="T17">
        <v>133</v>
      </c>
      <c r="U17">
        <v>85</v>
      </c>
      <c r="V17">
        <v>278</v>
      </c>
      <c r="W17">
        <v>343</v>
      </c>
      <c r="X17">
        <v>60.5</v>
      </c>
      <c r="Y17">
        <v>63.773000000000003</v>
      </c>
      <c r="Z17">
        <v>-3.2730000000000001</v>
      </c>
      <c r="AA17">
        <v>1.022</v>
      </c>
      <c r="AB17">
        <v>12.635999999999999</v>
      </c>
      <c r="AC17">
        <v>0.47799999999999998</v>
      </c>
      <c r="AD17">
        <v>25.6</v>
      </c>
      <c r="AE17">
        <v>14.1</v>
      </c>
      <c r="AF17">
        <v>3.9</v>
      </c>
      <c r="AG17">
        <v>15.6</v>
      </c>
    </row>
    <row r="18" spans="1:33" x14ac:dyDescent="0.45">
      <c r="A18" t="s">
        <v>523</v>
      </c>
      <c r="B18" t="s">
        <v>37</v>
      </c>
      <c r="C18">
        <v>21</v>
      </c>
      <c r="D18" t="s">
        <v>1730</v>
      </c>
      <c r="E18">
        <v>21.42</v>
      </c>
      <c r="F18">
        <v>4.8</v>
      </c>
      <c r="G18">
        <v>1721</v>
      </c>
      <c r="H18">
        <v>1372</v>
      </c>
      <c r="I18">
        <v>1287</v>
      </c>
      <c r="J18">
        <v>0.46300000000000002</v>
      </c>
      <c r="K18">
        <v>165</v>
      </c>
      <c r="L18">
        <v>500</v>
      </c>
      <c r="M18">
        <v>0.33</v>
      </c>
      <c r="N18">
        <v>364</v>
      </c>
      <c r="O18">
        <v>476</v>
      </c>
      <c r="P18">
        <v>0.76500000000000001</v>
      </c>
      <c r="Q18">
        <v>247</v>
      </c>
      <c r="R18">
        <v>819</v>
      </c>
      <c r="S18">
        <v>377</v>
      </c>
      <c r="T18">
        <v>162</v>
      </c>
      <c r="U18">
        <v>124</v>
      </c>
      <c r="V18">
        <v>222</v>
      </c>
      <c r="W18">
        <v>383</v>
      </c>
      <c r="X18">
        <v>82</v>
      </c>
      <c r="Y18">
        <v>65.332999999999998</v>
      </c>
      <c r="Z18">
        <v>16.619</v>
      </c>
      <c r="AA18">
        <v>1.698</v>
      </c>
      <c r="AB18">
        <v>10.571</v>
      </c>
      <c r="AC18">
        <v>0.73</v>
      </c>
      <c r="AD18">
        <v>23.8</v>
      </c>
      <c r="AE18">
        <v>22.7</v>
      </c>
      <c r="AF18">
        <v>5.9</v>
      </c>
      <c r="AG18">
        <v>18.2</v>
      </c>
    </row>
    <row r="19" spans="1:33" x14ac:dyDescent="0.45">
      <c r="A19" t="s">
        <v>524</v>
      </c>
      <c r="B19" t="s">
        <v>284</v>
      </c>
      <c r="C19">
        <v>23</v>
      </c>
      <c r="D19" t="s">
        <v>2048</v>
      </c>
      <c r="E19">
        <v>-6.66</v>
      </c>
      <c r="F19">
        <v>-2.66</v>
      </c>
      <c r="G19">
        <v>1598</v>
      </c>
      <c r="H19">
        <v>1579</v>
      </c>
      <c r="I19">
        <v>1387</v>
      </c>
      <c r="J19">
        <v>0.42699999999999999</v>
      </c>
      <c r="K19">
        <v>178</v>
      </c>
      <c r="L19">
        <v>516</v>
      </c>
      <c r="M19">
        <v>0.34499999999999997</v>
      </c>
      <c r="N19">
        <v>236</v>
      </c>
      <c r="O19">
        <v>356</v>
      </c>
      <c r="P19">
        <v>0.66300000000000003</v>
      </c>
      <c r="Q19">
        <v>251</v>
      </c>
      <c r="R19">
        <v>785</v>
      </c>
      <c r="S19">
        <v>259</v>
      </c>
      <c r="T19">
        <v>175</v>
      </c>
      <c r="U19">
        <v>77</v>
      </c>
      <c r="V19">
        <v>209</v>
      </c>
      <c r="W19">
        <v>398</v>
      </c>
      <c r="X19">
        <v>69.5</v>
      </c>
      <c r="Y19">
        <v>68.652000000000001</v>
      </c>
      <c r="Z19">
        <v>0.82599999999999996</v>
      </c>
      <c r="AA19">
        <v>1.2390000000000001</v>
      </c>
      <c r="AB19">
        <v>9.0869999999999997</v>
      </c>
      <c r="AC19">
        <v>0.83699999999999997</v>
      </c>
      <c r="AD19">
        <v>22.4</v>
      </c>
      <c r="AE19">
        <v>15.5</v>
      </c>
      <c r="AF19">
        <v>3.3</v>
      </c>
      <c r="AG19">
        <v>17.3</v>
      </c>
    </row>
    <row r="20" spans="1:33" x14ac:dyDescent="0.45">
      <c r="A20" t="s">
        <v>525</v>
      </c>
      <c r="B20" t="s">
        <v>443</v>
      </c>
      <c r="C20">
        <v>21</v>
      </c>
      <c r="D20" t="s">
        <v>1734</v>
      </c>
      <c r="E20">
        <v>-5.44</v>
      </c>
      <c r="F20">
        <v>-5.13</v>
      </c>
      <c r="G20">
        <v>1578</v>
      </c>
      <c r="H20">
        <v>1482</v>
      </c>
      <c r="I20">
        <v>1159</v>
      </c>
      <c r="J20">
        <v>0.46100000000000002</v>
      </c>
      <c r="K20">
        <v>163</v>
      </c>
      <c r="L20">
        <v>431</v>
      </c>
      <c r="M20">
        <v>0.378</v>
      </c>
      <c r="N20">
        <v>347</v>
      </c>
      <c r="O20">
        <v>450</v>
      </c>
      <c r="P20">
        <v>0.77100000000000002</v>
      </c>
      <c r="Q20">
        <v>196</v>
      </c>
      <c r="R20">
        <v>732</v>
      </c>
      <c r="S20">
        <v>261</v>
      </c>
      <c r="T20">
        <v>116</v>
      </c>
      <c r="U20">
        <v>65</v>
      </c>
      <c r="V20">
        <v>259</v>
      </c>
      <c r="W20">
        <v>316</v>
      </c>
      <c r="X20">
        <v>75.099999999999994</v>
      </c>
      <c r="Y20">
        <v>70.570999999999998</v>
      </c>
      <c r="Z20">
        <v>4.5709999999999997</v>
      </c>
      <c r="AA20">
        <v>1.008</v>
      </c>
      <c r="AB20">
        <v>12.333</v>
      </c>
      <c r="AC20">
        <v>0.44800000000000001</v>
      </c>
      <c r="AD20">
        <v>20.5</v>
      </c>
      <c r="AE20">
        <v>21.4</v>
      </c>
      <c r="AF20">
        <v>3.1</v>
      </c>
      <c r="AG20">
        <v>15</v>
      </c>
    </row>
    <row r="21" spans="1:33" x14ac:dyDescent="0.45">
      <c r="A21" t="s">
        <v>526</v>
      </c>
      <c r="B21" t="s">
        <v>34</v>
      </c>
      <c r="C21">
        <v>20</v>
      </c>
      <c r="D21" t="s">
        <v>1314</v>
      </c>
      <c r="E21">
        <v>20.07</v>
      </c>
      <c r="F21">
        <v>7.02</v>
      </c>
      <c r="G21">
        <v>1693</v>
      </c>
      <c r="H21">
        <v>1419</v>
      </c>
      <c r="I21">
        <v>1207</v>
      </c>
      <c r="J21">
        <v>0.49299999999999999</v>
      </c>
      <c r="K21">
        <v>176</v>
      </c>
      <c r="L21">
        <v>438</v>
      </c>
      <c r="M21">
        <v>0.40200000000000002</v>
      </c>
      <c r="N21">
        <v>327</v>
      </c>
      <c r="O21">
        <v>450</v>
      </c>
      <c r="P21">
        <v>0.72699999999999998</v>
      </c>
      <c r="Q21">
        <v>244</v>
      </c>
      <c r="R21">
        <v>716</v>
      </c>
      <c r="S21">
        <v>319</v>
      </c>
      <c r="T21">
        <v>133</v>
      </c>
      <c r="U21">
        <v>72</v>
      </c>
      <c r="V21">
        <v>230</v>
      </c>
      <c r="W21">
        <v>329</v>
      </c>
      <c r="X21">
        <v>84.6</v>
      </c>
      <c r="Y21">
        <v>70.95</v>
      </c>
      <c r="Z21">
        <v>13.7</v>
      </c>
      <c r="AA21">
        <v>1.387</v>
      </c>
      <c r="AB21">
        <v>11.5</v>
      </c>
      <c r="AC21">
        <v>0.57799999999999996</v>
      </c>
      <c r="AD21">
        <v>21.9</v>
      </c>
      <c r="AE21">
        <v>22.5</v>
      </c>
      <c r="AF21">
        <v>3.6</v>
      </c>
      <c r="AG21">
        <v>16.399999999999999</v>
      </c>
    </row>
    <row r="22" spans="1:33" x14ac:dyDescent="0.45">
      <c r="A22" t="s">
        <v>527</v>
      </c>
      <c r="B22" t="s">
        <v>315</v>
      </c>
      <c r="C22">
        <v>23</v>
      </c>
      <c r="D22" t="s">
        <v>1894</v>
      </c>
      <c r="E22">
        <v>-10.77</v>
      </c>
      <c r="F22">
        <v>0.18</v>
      </c>
      <c r="G22">
        <v>1573</v>
      </c>
      <c r="H22">
        <v>1698</v>
      </c>
      <c r="I22">
        <v>1342</v>
      </c>
      <c r="J22">
        <v>0.42799999999999999</v>
      </c>
      <c r="K22">
        <v>179</v>
      </c>
      <c r="L22">
        <v>517</v>
      </c>
      <c r="M22">
        <v>0.34599999999999997</v>
      </c>
      <c r="N22">
        <v>246</v>
      </c>
      <c r="O22">
        <v>315</v>
      </c>
      <c r="P22">
        <v>0.78100000000000003</v>
      </c>
      <c r="Q22">
        <v>193</v>
      </c>
      <c r="R22">
        <v>750</v>
      </c>
      <c r="S22">
        <v>316</v>
      </c>
      <c r="T22">
        <v>124</v>
      </c>
      <c r="U22">
        <v>46</v>
      </c>
      <c r="V22">
        <v>235</v>
      </c>
      <c r="W22">
        <v>352</v>
      </c>
      <c r="X22">
        <v>68.400000000000006</v>
      </c>
      <c r="Y22">
        <v>73.825999999999993</v>
      </c>
      <c r="Z22">
        <v>-5.4349999999999996</v>
      </c>
      <c r="AA22">
        <v>1.345</v>
      </c>
      <c r="AB22">
        <v>10.217000000000001</v>
      </c>
      <c r="AC22">
        <v>0.52800000000000002</v>
      </c>
      <c r="AD22">
        <v>22.5</v>
      </c>
      <c r="AE22">
        <v>13.7</v>
      </c>
      <c r="AF22">
        <v>2</v>
      </c>
      <c r="AG22">
        <v>15.3</v>
      </c>
    </row>
    <row r="23" spans="1:33" x14ac:dyDescent="0.45">
      <c r="A23" t="s">
        <v>528</v>
      </c>
      <c r="B23" t="s">
        <v>164</v>
      </c>
      <c r="C23">
        <v>22</v>
      </c>
      <c r="D23" t="s">
        <v>1795</v>
      </c>
      <c r="E23">
        <v>-0.33</v>
      </c>
      <c r="F23">
        <v>2.57</v>
      </c>
      <c r="G23">
        <v>1692</v>
      </c>
      <c r="H23">
        <v>1719</v>
      </c>
      <c r="I23">
        <v>1282</v>
      </c>
      <c r="J23">
        <v>0.47399999999999998</v>
      </c>
      <c r="K23">
        <v>190</v>
      </c>
      <c r="L23">
        <v>518</v>
      </c>
      <c r="M23">
        <v>0.36699999999999999</v>
      </c>
      <c r="N23">
        <v>286</v>
      </c>
      <c r="O23">
        <v>394</v>
      </c>
      <c r="P23">
        <v>0.72599999999999998</v>
      </c>
      <c r="Q23">
        <v>157</v>
      </c>
      <c r="R23">
        <v>723</v>
      </c>
      <c r="S23">
        <v>329</v>
      </c>
      <c r="T23">
        <v>176</v>
      </c>
      <c r="U23">
        <v>64</v>
      </c>
      <c r="V23">
        <v>285</v>
      </c>
      <c r="W23">
        <v>336</v>
      </c>
      <c r="X23">
        <v>76.900000000000006</v>
      </c>
      <c r="Y23">
        <v>78.135999999999996</v>
      </c>
      <c r="Z23">
        <v>-1.2270000000000001</v>
      </c>
      <c r="AA23">
        <v>1.1539999999999999</v>
      </c>
      <c r="AB23">
        <v>12.955</v>
      </c>
      <c r="AC23">
        <v>0.61799999999999999</v>
      </c>
      <c r="AD23">
        <v>23.5</v>
      </c>
      <c r="AE23">
        <v>17.899999999999999</v>
      </c>
      <c r="AF23">
        <v>2.9</v>
      </c>
      <c r="AG23">
        <v>15.3</v>
      </c>
    </row>
    <row r="24" spans="1:33" x14ac:dyDescent="0.45">
      <c r="A24" t="s">
        <v>529</v>
      </c>
      <c r="B24" t="s">
        <v>501</v>
      </c>
      <c r="C24">
        <v>20</v>
      </c>
      <c r="D24" t="s">
        <v>1692</v>
      </c>
      <c r="E24">
        <v>-13.09</v>
      </c>
      <c r="F24">
        <v>-7.25</v>
      </c>
      <c r="G24">
        <v>1493</v>
      </c>
      <c r="H24">
        <v>1490</v>
      </c>
      <c r="I24">
        <v>1217</v>
      </c>
      <c r="J24">
        <v>0.435</v>
      </c>
      <c r="K24">
        <v>115</v>
      </c>
      <c r="L24">
        <v>377</v>
      </c>
      <c r="M24">
        <v>0.30499999999999999</v>
      </c>
      <c r="N24">
        <v>318</v>
      </c>
      <c r="O24">
        <v>436</v>
      </c>
      <c r="P24">
        <v>0.72899999999999998</v>
      </c>
      <c r="Q24">
        <v>232</v>
      </c>
      <c r="R24">
        <v>701</v>
      </c>
      <c r="S24">
        <v>270</v>
      </c>
      <c r="T24">
        <v>227</v>
      </c>
      <c r="U24">
        <v>62</v>
      </c>
      <c r="V24">
        <v>299</v>
      </c>
      <c r="W24">
        <v>421</v>
      </c>
      <c r="X24">
        <v>74.599999999999994</v>
      </c>
      <c r="Y24">
        <v>74.5</v>
      </c>
      <c r="Z24">
        <v>0.15</v>
      </c>
      <c r="AA24">
        <v>0.90300000000000002</v>
      </c>
      <c r="AB24">
        <v>14.95</v>
      </c>
      <c r="AC24">
        <v>0.75900000000000001</v>
      </c>
      <c r="AD24">
        <v>18.8</v>
      </c>
      <c r="AE24">
        <v>21.8</v>
      </c>
      <c r="AF24">
        <v>3.1</v>
      </c>
      <c r="AG24">
        <v>21</v>
      </c>
    </row>
    <row r="25" spans="1:33" x14ac:dyDescent="0.45">
      <c r="A25" t="s">
        <v>530</v>
      </c>
      <c r="B25" t="s">
        <v>379</v>
      </c>
      <c r="C25">
        <v>20</v>
      </c>
      <c r="D25" t="s">
        <v>1308</v>
      </c>
      <c r="E25">
        <v>-10.81</v>
      </c>
      <c r="F25">
        <v>-4.6399999999999997</v>
      </c>
      <c r="G25">
        <v>1450</v>
      </c>
      <c r="H25">
        <v>1451</v>
      </c>
      <c r="I25">
        <v>1173</v>
      </c>
      <c r="J25">
        <v>0.46</v>
      </c>
      <c r="K25">
        <v>104</v>
      </c>
      <c r="L25">
        <v>357</v>
      </c>
      <c r="M25">
        <v>0.29099999999999998</v>
      </c>
      <c r="N25">
        <v>268</v>
      </c>
      <c r="O25">
        <v>409</v>
      </c>
      <c r="P25">
        <v>0.65500000000000003</v>
      </c>
      <c r="Q25">
        <v>218</v>
      </c>
      <c r="R25">
        <v>773</v>
      </c>
      <c r="S25">
        <v>292</v>
      </c>
      <c r="T25">
        <v>103</v>
      </c>
      <c r="U25">
        <v>79</v>
      </c>
      <c r="V25">
        <v>241</v>
      </c>
      <c r="W25">
        <v>330</v>
      </c>
      <c r="X25">
        <v>72.5</v>
      </c>
      <c r="Y25">
        <v>72.55</v>
      </c>
      <c r="Z25">
        <v>-0.05</v>
      </c>
      <c r="AA25">
        <v>1.212</v>
      </c>
      <c r="AB25">
        <v>12.05</v>
      </c>
      <c r="AC25">
        <v>0.42699999999999999</v>
      </c>
      <c r="AD25">
        <v>17.8</v>
      </c>
      <c r="AE25">
        <v>20.399999999999999</v>
      </c>
      <c r="AF25">
        <v>4</v>
      </c>
      <c r="AG25">
        <v>16.5</v>
      </c>
    </row>
    <row r="26" spans="1:33" x14ac:dyDescent="0.45">
      <c r="A26" t="s">
        <v>531</v>
      </c>
      <c r="B26" t="s">
        <v>420</v>
      </c>
      <c r="C26">
        <v>21</v>
      </c>
      <c r="D26" t="s">
        <v>1738</v>
      </c>
      <c r="E26">
        <v>12.72</v>
      </c>
      <c r="F26">
        <v>8.14</v>
      </c>
      <c r="G26">
        <v>1566</v>
      </c>
      <c r="H26">
        <v>1406</v>
      </c>
      <c r="I26">
        <v>1214</v>
      </c>
      <c r="J26">
        <v>0.45</v>
      </c>
      <c r="K26">
        <v>158</v>
      </c>
      <c r="L26">
        <v>468</v>
      </c>
      <c r="M26">
        <v>0.33800000000000002</v>
      </c>
      <c r="N26">
        <v>316</v>
      </c>
      <c r="O26">
        <v>439</v>
      </c>
      <c r="P26">
        <v>0.72</v>
      </c>
      <c r="Q26">
        <v>236</v>
      </c>
      <c r="R26">
        <v>780</v>
      </c>
      <c r="S26">
        <v>261</v>
      </c>
      <c r="T26">
        <v>127</v>
      </c>
      <c r="U26">
        <v>50</v>
      </c>
      <c r="V26">
        <v>250</v>
      </c>
      <c r="W26">
        <v>339</v>
      </c>
      <c r="X26">
        <v>74.599999999999994</v>
      </c>
      <c r="Y26">
        <v>66.951999999999998</v>
      </c>
      <c r="Z26">
        <v>7.6189999999999998</v>
      </c>
      <c r="AA26">
        <v>1.044</v>
      </c>
      <c r="AB26">
        <v>11.904999999999999</v>
      </c>
      <c r="AC26">
        <v>0.50800000000000001</v>
      </c>
      <c r="AD26">
        <v>22.3</v>
      </c>
      <c r="AE26">
        <v>20.9</v>
      </c>
      <c r="AF26">
        <v>2.4</v>
      </c>
      <c r="AG26">
        <v>16.100000000000001</v>
      </c>
    </row>
    <row r="27" spans="1:33" x14ac:dyDescent="0.45">
      <c r="A27" t="s">
        <v>532</v>
      </c>
      <c r="B27" t="s">
        <v>194</v>
      </c>
      <c r="C27">
        <v>21</v>
      </c>
      <c r="D27" t="s">
        <v>1725</v>
      </c>
      <c r="E27">
        <v>8.65</v>
      </c>
      <c r="F27">
        <v>4.79</v>
      </c>
      <c r="G27">
        <v>1604</v>
      </c>
      <c r="H27">
        <v>1523</v>
      </c>
      <c r="I27">
        <v>1265</v>
      </c>
      <c r="J27">
        <v>0.46500000000000002</v>
      </c>
      <c r="K27">
        <v>164</v>
      </c>
      <c r="L27">
        <v>451</v>
      </c>
      <c r="M27">
        <v>0.36399999999999999</v>
      </c>
      <c r="N27">
        <v>264</v>
      </c>
      <c r="O27">
        <v>355</v>
      </c>
      <c r="P27">
        <v>0.74399999999999999</v>
      </c>
      <c r="Q27">
        <v>194</v>
      </c>
      <c r="R27">
        <v>730</v>
      </c>
      <c r="S27">
        <v>291</v>
      </c>
      <c r="T27">
        <v>132</v>
      </c>
      <c r="U27">
        <v>78</v>
      </c>
      <c r="V27">
        <v>218</v>
      </c>
      <c r="W27">
        <v>332</v>
      </c>
      <c r="X27">
        <v>76.400000000000006</v>
      </c>
      <c r="Y27">
        <v>72.524000000000001</v>
      </c>
      <c r="Z27">
        <v>3.8570000000000002</v>
      </c>
      <c r="AA27">
        <v>1.335</v>
      </c>
      <c r="AB27">
        <v>10.381</v>
      </c>
      <c r="AC27">
        <v>0.60599999999999998</v>
      </c>
      <c r="AD27">
        <v>21.5</v>
      </c>
      <c r="AE27">
        <v>16.899999999999999</v>
      </c>
      <c r="AF27">
        <v>3.7</v>
      </c>
      <c r="AG27">
        <v>15.8</v>
      </c>
    </row>
    <row r="28" spans="1:33" x14ac:dyDescent="0.45">
      <c r="A28" t="s">
        <v>533</v>
      </c>
      <c r="B28" t="s">
        <v>302</v>
      </c>
      <c r="C28">
        <v>22</v>
      </c>
      <c r="D28" t="s">
        <v>1798</v>
      </c>
      <c r="E28">
        <v>-10.99</v>
      </c>
      <c r="F28">
        <v>-7.18</v>
      </c>
      <c r="G28">
        <v>1400</v>
      </c>
      <c r="H28">
        <v>1439</v>
      </c>
      <c r="I28">
        <v>1251</v>
      </c>
      <c r="J28">
        <v>0.39700000000000002</v>
      </c>
      <c r="K28">
        <v>164</v>
      </c>
      <c r="L28">
        <v>522</v>
      </c>
      <c r="M28">
        <v>0.314</v>
      </c>
      <c r="N28">
        <v>242</v>
      </c>
      <c r="O28">
        <v>363</v>
      </c>
      <c r="P28">
        <v>0.66700000000000004</v>
      </c>
      <c r="Q28">
        <v>213</v>
      </c>
      <c r="R28">
        <v>794</v>
      </c>
      <c r="S28">
        <v>266</v>
      </c>
      <c r="T28">
        <v>149</v>
      </c>
      <c r="U28">
        <v>53</v>
      </c>
      <c r="V28">
        <v>257</v>
      </c>
      <c r="W28">
        <v>373</v>
      </c>
      <c r="X28">
        <v>63.6</v>
      </c>
      <c r="Y28">
        <v>65.409000000000006</v>
      </c>
      <c r="Z28">
        <v>-1.7729999999999999</v>
      </c>
      <c r="AA28">
        <v>1.0349999999999999</v>
      </c>
      <c r="AB28">
        <v>11.682</v>
      </c>
      <c r="AC28">
        <v>0.57999999999999996</v>
      </c>
      <c r="AD28">
        <v>23.7</v>
      </c>
      <c r="AE28">
        <v>16.5</v>
      </c>
      <c r="AF28">
        <v>2.4</v>
      </c>
      <c r="AG28">
        <v>17</v>
      </c>
    </row>
    <row r="29" spans="1:33" x14ac:dyDescent="0.45">
      <c r="A29" t="s">
        <v>915</v>
      </c>
      <c r="B29" t="s">
        <v>1315</v>
      </c>
      <c r="C29">
        <v>21</v>
      </c>
      <c r="D29" t="s">
        <v>1738</v>
      </c>
      <c r="E29">
        <v>-3.08</v>
      </c>
      <c r="F29">
        <v>-5.03</v>
      </c>
      <c r="G29">
        <v>1612</v>
      </c>
      <c r="H29">
        <v>1506</v>
      </c>
      <c r="I29">
        <v>1263</v>
      </c>
      <c r="J29">
        <v>0.44800000000000001</v>
      </c>
      <c r="K29">
        <v>153</v>
      </c>
      <c r="L29">
        <v>476</v>
      </c>
      <c r="M29">
        <v>0.32100000000000001</v>
      </c>
      <c r="N29">
        <v>327</v>
      </c>
      <c r="O29">
        <v>474</v>
      </c>
      <c r="P29">
        <v>0.69</v>
      </c>
      <c r="Q29">
        <v>227</v>
      </c>
      <c r="R29">
        <v>801</v>
      </c>
      <c r="S29">
        <v>244</v>
      </c>
      <c r="T29">
        <v>135</v>
      </c>
      <c r="U29">
        <v>58</v>
      </c>
      <c r="V29">
        <v>244</v>
      </c>
      <c r="W29">
        <v>338</v>
      </c>
      <c r="X29">
        <v>76.8</v>
      </c>
      <c r="Y29">
        <v>71.713999999999999</v>
      </c>
      <c r="Z29">
        <v>5.048</v>
      </c>
      <c r="AA29">
        <v>1</v>
      </c>
      <c r="AB29">
        <v>11.619</v>
      </c>
      <c r="AC29">
        <v>0.55300000000000005</v>
      </c>
      <c r="AD29">
        <v>22.7</v>
      </c>
      <c r="AE29">
        <v>22.6</v>
      </c>
      <c r="AF29">
        <v>2.8</v>
      </c>
      <c r="AG29">
        <v>16.100000000000001</v>
      </c>
    </row>
    <row r="30" spans="1:33" x14ac:dyDescent="0.45">
      <c r="A30" t="s">
        <v>916</v>
      </c>
      <c r="B30" t="s">
        <v>113</v>
      </c>
      <c r="C30">
        <v>22</v>
      </c>
      <c r="D30" t="s">
        <v>1799</v>
      </c>
      <c r="E30">
        <v>10.46</v>
      </c>
      <c r="F30">
        <v>2.7</v>
      </c>
      <c r="G30">
        <v>1676</v>
      </c>
      <c r="H30">
        <v>1491</v>
      </c>
      <c r="I30">
        <v>1277</v>
      </c>
      <c r="J30">
        <v>0.47799999999999998</v>
      </c>
      <c r="K30">
        <v>200</v>
      </c>
      <c r="L30">
        <v>536</v>
      </c>
      <c r="M30">
        <v>0.373</v>
      </c>
      <c r="N30">
        <v>254</v>
      </c>
      <c r="O30">
        <v>361</v>
      </c>
      <c r="P30">
        <v>0.70399999999999996</v>
      </c>
      <c r="Q30">
        <v>216</v>
      </c>
      <c r="R30">
        <v>771</v>
      </c>
      <c r="S30">
        <v>299</v>
      </c>
      <c r="T30">
        <v>169</v>
      </c>
      <c r="U30">
        <v>88</v>
      </c>
      <c r="V30">
        <v>264</v>
      </c>
      <c r="W30">
        <v>365</v>
      </c>
      <c r="X30">
        <v>76.2</v>
      </c>
      <c r="Y30">
        <v>67.772999999999996</v>
      </c>
      <c r="Z30">
        <v>8.4090000000000007</v>
      </c>
      <c r="AA30">
        <v>1.133</v>
      </c>
      <c r="AB30">
        <v>12</v>
      </c>
      <c r="AC30">
        <v>0.64</v>
      </c>
      <c r="AD30">
        <v>24.4</v>
      </c>
      <c r="AE30">
        <v>16.399999999999999</v>
      </c>
      <c r="AF30">
        <v>4</v>
      </c>
      <c r="AG30">
        <v>16.600000000000001</v>
      </c>
    </row>
    <row r="31" spans="1:33" x14ac:dyDescent="0.45">
      <c r="A31" t="s">
        <v>917</v>
      </c>
      <c r="B31" t="s">
        <v>1316</v>
      </c>
      <c r="C31">
        <v>20</v>
      </c>
      <c r="D31" t="s">
        <v>1314</v>
      </c>
      <c r="E31">
        <v>23.94</v>
      </c>
      <c r="F31">
        <v>5.29</v>
      </c>
      <c r="G31">
        <v>1687</v>
      </c>
      <c r="H31">
        <v>1314</v>
      </c>
      <c r="I31">
        <v>1296</v>
      </c>
      <c r="J31">
        <v>0.47899999999999998</v>
      </c>
      <c r="K31">
        <v>242</v>
      </c>
      <c r="L31">
        <v>664</v>
      </c>
      <c r="M31">
        <v>0.36399999999999999</v>
      </c>
      <c r="N31">
        <v>203</v>
      </c>
      <c r="O31">
        <v>276</v>
      </c>
      <c r="P31">
        <v>0.73599999999999999</v>
      </c>
      <c r="Q31">
        <v>250</v>
      </c>
      <c r="R31">
        <v>829</v>
      </c>
      <c r="S31">
        <v>404</v>
      </c>
      <c r="T31">
        <v>129</v>
      </c>
      <c r="U31">
        <v>58</v>
      </c>
      <c r="V31">
        <v>224</v>
      </c>
      <c r="W31">
        <v>344</v>
      </c>
      <c r="X31">
        <v>84.4</v>
      </c>
      <c r="Y31">
        <v>65.7</v>
      </c>
      <c r="Z31">
        <v>18.649999999999999</v>
      </c>
      <c r="AA31">
        <v>1.804</v>
      </c>
      <c r="AB31">
        <v>11.2</v>
      </c>
      <c r="AC31">
        <v>0.57599999999999996</v>
      </c>
      <c r="AD31">
        <v>33.200000000000003</v>
      </c>
      <c r="AE31">
        <v>13.8</v>
      </c>
      <c r="AF31">
        <v>2.9</v>
      </c>
      <c r="AG31">
        <v>17.2</v>
      </c>
    </row>
    <row r="32" spans="1:33" x14ac:dyDescent="0.45">
      <c r="A32" t="s">
        <v>918</v>
      </c>
      <c r="B32" t="s">
        <v>246</v>
      </c>
      <c r="C32">
        <v>20</v>
      </c>
      <c r="D32" t="s">
        <v>1688</v>
      </c>
      <c r="E32">
        <v>-6.28</v>
      </c>
      <c r="F32">
        <v>-2.5</v>
      </c>
      <c r="G32">
        <v>1410</v>
      </c>
      <c r="H32">
        <v>1441</v>
      </c>
      <c r="I32">
        <v>1172</v>
      </c>
      <c r="J32">
        <v>0.42299999999999999</v>
      </c>
      <c r="K32">
        <v>146</v>
      </c>
      <c r="L32">
        <v>461</v>
      </c>
      <c r="M32">
        <v>0.317</v>
      </c>
      <c r="N32">
        <v>272</v>
      </c>
      <c r="O32">
        <v>427</v>
      </c>
      <c r="P32">
        <v>0.63700000000000001</v>
      </c>
      <c r="Q32">
        <v>241</v>
      </c>
      <c r="R32">
        <v>758</v>
      </c>
      <c r="S32">
        <v>248</v>
      </c>
      <c r="T32">
        <v>132</v>
      </c>
      <c r="U32">
        <v>91</v>
      </c>
      <c r="V32">
        <v>248</v>
      </c>
      <c r="W32">
        <v>340</v>
      </c>
      <c r="X32">
        <v>70.5</v>
      </c>
      <c r="Y32">
        <v>72.05</v>
      </c>
      <c r="Z32">
        <v>-1.55</v>
      </c>
      <c r="AA32">
        <v>1</v>
      </c>
      <c r="AB32">
        <v>12.4</v>
      </c>
      <c r="AC32">
        <v>0.53200000000000003</v>
      </c>
      <c r="AD32">
        <v>23</v>
      </c>
      <c r="AE32">
        <v>21.4</v>
      </c>
      <c r="AF32">
        <v>4.5999999999999996</v>
      </c>
      <c r="AG32">
        <v>17</v>
      </c>
    </row>
    <row r="33" spans="1:33" x14ac:dyDescent="0.45">
      <c r="A33" t="s">
        <v>919</v>
      </c>
      <c r="B33" t="s">
        <v>209</v>
      </c>
      <c r="C33">
        <v>22</v>
      </c>
      <c r="D33" t="s">
        <v>1732</v>
      </c>
      <c r="E33">
        <v>-2.52</v>
      </c>
      <c r="F33">
        <v>-2.67</v>
      </c>
      <c r="G33">
        <v>1764</v>
      </c>
      <c r="H33">
        <v>1666</v>
      </c>
      <c r="I33">
        <v>1415</v>
      </c>
      <c r="J33">
        <v>0.45500000000000002</v>
      </c>
      <c r="K33">
        <v>197</v>
      </c>
      <c r="L33">
        <v>570</v>
      </c>
      <c r="M33">
        <v>0.34599999999999997</v>
      </c>
      <c r="N33">
        <v>279</v>
      </c>
      <c r="O33">
        <v>426</v>
      </c>
      <c r="P33">
        <v>0.65500000000000003</v>
      </c>
      <c r="Q33">
        <v>171</v>
      </c>
      <c r="R33">
        <v>839</v>
      </c>
      <c r="S33">
        <v>331</v>
      </c>
      <c r="T33">
        <v>162</v>
      </c>
      <c r="U33">
        <v>142</v>
      </c>
      <c r="V33">
        <v>254</v>
      </c>
      <c r="W33">
        <v>378</v>
      </c>
      <c r="X33">
        <v>80.2</v>
      </c>
      <c r="Y33">
        <v>75.727000000000004</v>
      </c>
      <c r="Z33">
        <v>4.4550000000000001</v>
      </c>
      <c r="AA33">
        <v>1.3029999999999999</v>
      </c>
      <c r="AB33">
        <v>11.545</v>
      </c>
      <c r="AC33">
        <v>0.63800000000000001</v>
      </c>
      <c r="AD33">
        <v>25.9</v>
      </c>
      <c r="AE33">
        <v>19.399999999999999</v>
      </c>
      <c r="AF33">
        <v>6.5</v>
      </c>
      <c r="AG33">
        <v>17.2</v>
      </c>
    </row>
    <row r="34" spans="1:33" x14ac:dyDescent="0.45">
      <c r="A34" t="s">
        <v>920</v>
      </c>
      <c r="B34" t="s">
        <v>289</v>
      </c>
      <c r="C34">
        <v>22</v>
      </c>
      <c r="D34" t="s">
        <v>1737</v>
      </c>
      <c r="E34">
        <v>-8.15</v>
      </c>
      <c r="F34">
        <v>-4.33</v>
      </c>
      <c r="G34">
        <v>1446</v>
      </c>
      <c r="H34">
        <v>1530</v>
      </c>
      <c r="I34">
        <v>1168</v>
      </c>
      <c r="J34">
        <v>0.432</v>
      </c>
      <c r="K34">
        <v>177</v>
      </c>
      <c r="L34">
        <v>503</v>
      </c>
      <c r="M34">
        <v>0.35199999999999998</v>
      </c>
      <c r="N34">
        <v>261</v>
      </c>
      <c r="O34">
        <v>350</v>
      </c>
      <c r="P34">
        <v>0.746</v>
      </c>
      <c r="Q34">
        <v>181</v>
      </c>
      <c r="R34">
        <v>703</v>
      </c>
      <c r="S34">
        <v>273</v>
      </c>
      <c r="T34">
        <v>132</v>
      </c>
      <c r="U34">
        <v>76</v>
      </c>
      <c r="V34">
        <v>282</v>
      </c>
      <c r="W34">
        <v>378</v>
      </c>
      <c r="X34">
        <v>65.7</v>
      </c>
      <c r="Y34">
        <v>69.545000000000002</v>
      </c>
      <c r="Z34">
        <v>-3.8180000000000001</v>
      </c>
      <c r="AA34">
        <v>0.96799999999999997</v>
      </c>
      <c r="AB34">
        <v>12.818</v>
      </c>
      <c r="AC34">
        <v>0.46800000000000003</v>
      </c>
      <c r="AD34">
        <v>22.9</v>
      </c>
      <c r="AE34">
        <v>15.9</v>
      </c>
      <c r="AF34">
        <v>3.5</v>
      </c>
      <c r="AG34">
        <v>17.2</v>
      </c>
    </row>
    <row r="35" spans="1:33" x14ac:dyDescent="0.45">
      <c r="A35" t="s">
        <v>921</v>
      </c>
      <c r="B35" t="s">
        <v>233</v>
      </c>
      <c r="C35">
        <v>21</v>
      </c>
      <c r="D35" t="s">
        <v>2694</v>
      </c>
      <c r="E35">
        <v>-15.51</v>
      </c>
      <c r="F35">
        <v>-0.96</v>
      </c>
      <c r="G35">
        <v>1396</v>
      </c>
      <c r="H35">
        <v>1681</v>
      </c>
      <c r="I35">
        <v>1248</v>
      </c>
      <c r="J35">
        <v>0.40500000000000003</v>
      </c>
      <c r="K35">
        <v>141</v>
      </c>
      <c r="L35">
        <v>537</v>
      </c>
      <c r="M35">
        <v>0.26300000000000001</v>
      </c>
      <c r="N35">
        <v>243</v>
      </c>
      <c r="O35">
        <v>340</v>
      </c>
      <c r="P35">
        <v>0.71499999999999997</v>
      </c>
      <c r="Q35">
        <v>240</v>
      </c>
      <c r="R35">
        <v>742</v>
      </c>
      <c r="S35">
        <v>258</v>
      </c>
      <c r="T35">
        <v>125</v>
      </c>
      <c r="U35">
        <v>95</v>
      </c>
      <c r="V35">
        <v>313</v>
      </c>
      <c r="W35">
        <v>317</v>
      </c>
      <c r="X35">
        <v>66.5</v>
      </c>
      <c r="Y35">
        <v>80.048000000000002</v>
      </c>
      <c r="Z35">
        <v>-13.571</v>
      </c>
      <c r="AA35">
        <v>0.82399999999999995</v>
      </c>
      <c r="AB35">
        <v>14.904999999999999</v>
      </c>
      <c r="AC35">
        <v>0.39900000000000002</v>
      </c>
      <c r="AD35">
        <v>25.6</v>
      </c>
      <c r="AE35">
        <v>16.2</v>
      </c>
      <c r="AF35">
        <v>4.5</v>
      </c>
      <c r="AG35">
        <v>15.1</v>
      </c>
    </row>
    <row r="36" spans="1:33" x14ac:dyDescent="0.45">
      <c r="A36" t="s">
        <v>922</v>
      </c>
      <c r="B36" t="s">
        <v>120</v>
      </c>
      <c r="C36">
        <v>22</v>
      </c>
      <c r="D36" t="s">
        <v>1739</v>
      </c>
      <c r="E36">
        <v>14.04</v>
      </c>
      <c r="F36">
        <v>7.14</v>
      </c>
      <c r="G36">
        <v>1795</v>
      </c>
      <c r="H36">
        <v>1624</v>
      </c>
      <c r="I36">
        <v>1394</v>
      </c>
      <c r="J36">
        <v>0.46300000000000002</v>
      </c>
      <c r="K36">
        <v>185</v>
      </c>
      <c r="L36">
        <v>507</v>
      </c>
      <c r="M36">
        <v>0.36499999999999999</v>
      </c>
      <c r="N36">
        <v>320</v>
      </c>
      <c r="O36">
        <v>407</v>
      </c>
      <c r="P36">
        <v>0.78600000000000003</v>
      </c>
      <c r="Q36">
        <v>226</v>
      </c>
      <c r="R36">
        <v>807</v>
      </c>
      <c r="S36">
        <v>332</v>
      </c>
      <c r="T36">
        <v>145</v>
      </c>
      <c r="U36">
        <v>77</v>
      </c>
      <c r="V36">
        <v>224</v>
      </c>
      <c r="W36">
        <v>307</v>
      </c>
      <c r="X36">
        <v>81.599999999999994</v>
      </c>
      <c r="Y36">
        <v>73.817999999999998</v>
      </c>
      <c r="Z36">
        <v>7.7729999999999997</v>
      </c>
      <c r="AA36">
        <v>1.482</v>
      </c>
      <c r="AB36">
        <v>10.182</v>
      </c>
      <c r="AC36">
        <v>0.64700000000000002</v>
      </c>
      <c r="AD36">
        <v>23</v>
      </c>
      <c r="AE36">
        <v>18.5</v>
      </c>
      <c r="AF36">
        <v>3.5</v>
      </c>
      <c r="AG36">
        <v>14</v>
      </c>
    </row>
    <row r="37" spans="1:33" x14ac:dyDescent="0.45">
      <c r="A37" t="s">
        <v>923</v>
      </c>
      <c r="B37" t="s">
        <v>301</v>
      </c>
      <c r="C37">
        <v>22</v>
      </c>
      <c r="D37" t="s">
        <v>2052</v>
      </c>
      <c r="E37">
        <v>-12.52</v>
      </c>
      <c r="F37">
        <v>-1.52</v>
      </c>
      <c r="G37">
        <v>1387</v>
      </c>
      <c r="H37">
        <v>1600</v>
      </c>
      <c r="I37">
        <v>1232</v>
      </c>
      <c r="J37">
        <v>0.40300000000000002</v>
      </c>
      <c r="K37">
        <v>121</v>
      </c>
      <c r="L37">
        <v>385</v>
      </c>
      <c r="M37">
        <v>0.314</v>
      </c>
      <c r="N37">
        <v>274</v>
      </c>
      <c r="O37">
        <v>389</v>
      </c>
      <c r="P37">
        <v>0.70399999999999996</v>
      </c>
      <c r="Q37">
        <v>208</v>
      </c>
      <c r="R37">
        <v>712</v>
      </c>
      <c r="S37">
        <v>211</v>
      </c>
      <c r="T37">
        <v>123</v>
      </c>
      <c r="U37">
        <v>86</v>
      </c>
      <c r="V37">
        <v>284</v>
      </c>
      <c r="W37">
        <v>431</v>
      </c>
      <c r="X37">
        <v>63</v>
      </c>
      <c r="Y37">
        <v>72.727000000000004</v>
      </c>
      <c r="Z37">
        <v>-9.6820000000000004</v>
      </c>
      <c r="AA37">
        <v>0.74299999999999999</v>
      </c>
      <c r="AB37">
        <v>12.909000000000001</v>
      </c>
      <c r="AC37">
        <v>0.433</v>
      </c>
      <c r="AD37">
        <v>17.5</v>
      </c>
      <c r="AE37">
        <v>17.7</v>
      </c>
      <c r="AF37">
        <v>3.9</v>
      </c>
      <c r="AG37">
        <v>19.600000000000001</v>
      </c>
    </row>
    <row r="38" spans="1:33" x14ac:dyDescent="0.45">
      <c r="A38" t="s">
        <v>924</v>
      </c>
      <c r="B38" t="s">
        <v>496</v>
      </c>
      <c r="C38">
        <v>21</v>
      </c>
      <c r="D38" t="s">
        <v>1727</v>
      </c>
      <c r="E38">
        <v>-5.99</v>
      </c>
      <c r="F38">
        <v>-1.62</v>
      </c>
      <c r="G38">
        <v>1448</v>
      </c>
      <c r="H38">
        <v>1450</v>
      </c>
      <c r="I38">
        <v>1261</v>
      </c>
      <c r="J38">
        <v>0.42799999999999999</v>
      </c>
      <c r="K38">
        <v>89</v>
      </c>
      <c r="L38">
        <v>306</v>
      </c>
      <c r="M38">
        <v>0.29099999999999998</v>
      </c>
      <c r="N38">
        <v>279</v>
      </c>
      <c r="O38">
        <v>399</v>
      </c>
      <c r="P38">
        <v>0.69899999999999995</v>
      </c>
      <c r="Q38">
        <v>270</v>
      </c>
      <c r="R38">
        <v>747</v>
      </c>
      <c r="S38">
        <v>217</v>
      </c>
      <c r="T38">
        <v>157</v>
      </c>
      <c r="U38">
        <v>77</v>
      </c>
      <c r="V38">
        <v>253</v>
      </c>
      <c r="W38">
        <v>417</v>
      </c>
      <c r="X38">
        <v>69</v>
      </c>
      <c r="Y38">
        <v>69.048000000000002</v>
      </c>
      <c r="Z38">
        <v>-9.5000000000000001E-2</v>
      </c>
      <c r="AA38">
        <v>0.85799999999999998</v>
      </c>
      <c r="AB38">
        <v>12.048</v>
      </c>
      <c r="AC38">
        <v>0.621</v>
      </c>
      <c r="AD38">
        <v>14.6</v>
      </c>
      <c r="AE38">
        <v>19</v>
      </c>
      <c r="AF38">
        <v>3.7</v>
      </c>
      <c r="AG38">
        <v>19.899999999999999</v>
      </c>
    </row>
    <row r="39" spans="1:33" x14ac:dyDescent="0.45">
      <c r="A39" t="s">
        <v>925</v>
      </c>
      <c r="B39" t="s">
        <v>463</v>
      </c>
      <c r="C39">
        <v>22</v>
      </c>
      <c r="D39" t="s">
        <v>1308</v>
      </c>
      <c r="E39">
        <v>-4.79</v>
      </c>
      <c r="F39">
        <v>0.06</v>
      </c>
      <c r="G39">
        <v>1473</v>
      </c>
      <c r="H39">
        <v>1490</v>
      </c>
      <c r="I39">
        <v>1163</v>
      </c>
      <c r="J39">
        <v>0.42199999999999999</v>
      </c>
      <c r="K39">
        <v>134</v>
      </c>
      <c r="L39">
        <v>419</v>
      </c>
      <c r="M39">
        <v>0.32</v>
      </c>
      <c r="N39">
        <v>357</v>
      </c>
      <c r="O39">
        <v>499</v>
      </c>
      <c r="P39">
        <v>0.71499999999999997</v>
      </c>
      <c r="Q39">
        <v>196</v>
      </c>
      <c r="R39">
        <v>724</v>
      </c>
      <c r="S39">
        <v>200</v>
      </c>
      <c r="T39">
        <v>152</v>
      </c>
      <c r="U39">
        <v>60</v>
      </c>
      <c r="V39">
        <v>285</v>
      </c>
      <c r="W39">
        <v>394</v>
      </c>
      <c r="X39">
        <v>67</v>
      </c>
      <c r="Y39">
        <v>67.727000000000004</v>
      </c>
      <c r="Z39">
        <v>-0.77300000000000002</v>
      </c>
      <c r="AA39">
        <v>0.70199999999999996</v>
      </c>
      <c r="AB39">
        <v>12.955</v>
      </c>
      <c r="AC39">
        <v>0.53300000000000003</v>
      </c>
      <c r="AD39">
        <v>19</v>
      </c>
      <c r="AE39">
        <v>22.7</v>
      </c>
      <c r="AF39">
        <v>2.7</v>
      </c>
      <c r="AG39">
        <v>17.899999999999999</v>
      </c>
    </row>
    <row r="40" spans="1:33" x14ac:dyDescent="0.45">
      <c r="A40" t="s">
        <v>926</v>
      </c>
      <c r="B40" t="s">
        <v>503</v>
      </c>
      <c r="C40">
        <v>22</v>
      </c>
      <c r="D40" t="s">
        <v>1729</v>
      </c>
      <c r="E40">
        <v>-4.72</v>
      </c>
      <c r="F40">
        <v>-4.62</v>
      </c>
      <c r="G40">
        <v>1678</v>
      </c>
      <c r="H40">
        <v>1611</v>
      </c>
      <c r="I40">
        <v>1354</v>
      </c>
      <c r="J40">
        <v>0.45400000000000001</v>
      </c>
      <c r="K40">
        <v>107</v>
      </c>
      <c r="L40">
        <v>341</v>
      </c>
      <c r="M40">
        <v>0.314</v>
      </c>
      <c r="N40">
        <v>341</v>
      </c>
      <c r="O40">
        <v>503</v>
      </c>
      <c r="P40">
        <v>0.67800000000000005</v>
      </c>
      <c r="Q40">
        <v>277</v>
      </c>
      <c r="R40">
        <v>912</v>
      </c>
      <c r="S40">
        <v>301</v>
      </c>
      <c r="T40">
        <v>177</v>
      </c>
      <c r="U40">
        <v>81</v>
      </c>
      <c r="V40">
        <v>322</v>
      </c>
      <c r="W40">
        <v>454</v>
      </c>
      <c r="X40">
        <v>76.3</v>
      </c>
      <c r="Y40">
        <v>73.227000000000004</v>
      </c>
      <c r="Z40">
        <v>3.0449999999999999</v>
      </c>
      <c r="AA40">
        <v>0.93500000000000005</v>
      </c>
      <c r="AB40">
        <v>14.635999999999999</v>
      </c>
      <c r="AC40">
        <v>0.55000000000000004</v>
      </c>
      <c r="AD40">
        <v>15.5</v>
      </c>
      <c r="AE40">
        <v>22.9</v>
      </c>
      <c r="AF40">
        <v>3.7</v>
      </c>
      <c r="AG40">
        <v>20.6</v>
      </c>
    </row>
    <row r="41" spans="1:33" x14ac:dyDescent="0.45">
      <c r="A41" t="s">
        <v>927</v>
      </c>
      <c r="B41" t="s">
        <v>288</v>
      </c>
      <c r="C41">
        <v>21</v>
      </c>
      <c r="D41" t="s">
        <v>1728</v>
      </c>
      <c r="E41">
        <v>5.84</v>
      </c>
      <c r="F41">
        <v>7.84</v>
      </c>
      <c r="G41">
        <v>1575</v>
      </c>
      <c r="H41">
        <v>1617</v>
      </c>
      <c r="I41">
        <v>1301</v>
      </c>
      <c r="J41">
        <v>0.42699999999999999</v>
      </c>
      <c r="K41">
        <v>180</v>
      </c>
      <c r="L41">
        <v>538</v>
      </c>
      <c r="M41">
        <v>0.33500000000000002</v>
      </c>
      <c r="N41">
        <v>285</v>
      </c>
      <c r="O41">
        <v>398</v>
      </c>
      <c r="P41">
        <v>0.71599999999999997</v>
      </c>
      <c r="Q41">
        <v>228</v>
      </c>
      <c r="R41">
        <v>781</v>
      </c>
      <c r="S41">
        <v>251</v>
      </c>
      <c r="T41">
        <v>123</v>
      </c>
      <c r="U41">
        <v>58</v>
      </c>
      <c r="V41">
        <v>243</v>
      </c>
      <c r="W41">
        <v>374</v>
      </c>
      <c r="X41">
        <v>75</v>
      </c>
      <c r="Y41">
        <v>77</v>
      </c>
      <c r="Z41">
        <v>-2</v>
      </c>
      <c r="AA41">
        <v>1.0329999999999999</v>
      </c>
      <c r="AB41">
        <v>11.571</v>
      </c>
      <c r="AC41">
        <v>0.50600000000000001</v>
      </c>
      <c r="AD41">
        <v>25.6</v>
      </c>
      <c r="AE41">
        <v>19</v>
      </c>
      <c r="AF41">
        <v>2.8</v>
      </c>
      <c r="AG41">
        <v>17.8</v>
      </c>
    </row>
    <row r="42" spans="1:33" x14ac:dyDescent="0.45">
      <c r="A42" t="s">
        <v>928</v>
      </c>
      <c r="B42" t="s">
        <v>460</v>
      </c>
      <c r="C42">
        <v>20</v>
      </c>
      <c r="D42" t="s">
        <v>1690</v>
      </c>
      <c r="E42">
        <v>0.16</v>
      </c>
      <c r="F42">
        <v>-3.62</v>
      </c>
      <c r="G42">
        <v>1385</v>
      </c>
      <c r="H42">
        <v>1290</v>
      </c>
      <c r="I42">
        <v>1142</v>
      </c>
      <c r="J42">
        <v>0.41199999999999998</v>
      </c>
      <c r="K42">
        <v>137</v>
      </c>
      <c r="L42">
        <v>425</v>
      </c>
      <c r="M42">
        <v>0.32200000000000001</v>
      </c>
      <c r="N42">
        <v>306</v>
      </c>
      <c r="O42">
        <v>454</v>
      </c>
      <c r="P42">
        <v>0.67400000000000004</v>
      </c>
      <c r="Q42">
        <v>254</v>
      </c>
      <c r="R42">
        <v>771</v>
      </c>
      <c r="S42">
        <v>217</v>
      </c>
      <c r="T42">
        <v>94</v>
      </c>
      <c r="U42">
        <v>55</v>
      </c>
      <c r="V42">
        <v>234</v>
      </c>
      <c r="W42">
        <v>319</v>
      </c>
      <c r="X42">
        <v>69.2</v>
      </c>
      <c r="Y42">
        <v>64.5</v>
      </c>
      <c r="Z42">
        <v>4.75</v>
      </c>
      <c r="AA42">
        <v>0.92700000000000005</v>
      </c>
      <c r="AB42">
        <v>11.7</v>
      </c>
      <c r="AC42">
        <v>0.40200000000000002</v>
      </c>
      <c r="AD42">
        <v>21.2</v>
      </c>
      <c r="AE42">
        <v>22.7</v>
      </c>
      <c r="AF42">
        <v>2.8</v>
      </c>
      <c r="AG42">
        <v>16</v>
      </c>
    </row>
    <row r="43" spans="1:33" x14ac:dyDescent="0.45">
      <c r="A43" t="s">
        <v>929</v>
      </c>
      <c r="B43" t="s">
        <v>278</v>
      </c>
      <c r="C43">
        <v>22</v>
      </c>
      <c r="D43" t="s">
        <v>1308</v>
      </c>
      <c r="E43">
        <v>-11.21</v>
      </c>
      <c r="F43">
        <v>-6.48</v>
      </c>
      <c r="G43">
        <v>1497</v>
      </c>
      <c r="H43">
        <v>1478</v>
      </c>
      <c r="I43">
        <v>1165</v>
      </c>
      <c r="J43">
        <v>0.45800000000000002</v>
      </c>
      <c r="K43">
        <v>141</v>
      </c>
      <c r="L43">
        <v>442</v>
      </c>
      <c r="M43">
        <v>0.31900000000000001</v>
      </c>
      <c r="N43">
        <v>290</v>
      </c>
      <c r="O43">
        <v>399</v>
      </c>
      <c r="P43">
        <v>0.72699999999999998</v>
      </c>
      <c r="Q43">
        <v>169</v>
      </c>
      <c r="R43">
        <v>715</v>
      </c>
      <c r="S43">
        <v>275</v>
      </c>
      <c r="T43">
        <v>147</v>
      </c>
      <c r="U43">
        <v>57</v>
      </c>
      <c r="V43">
        <v>276</v>
      </c>
      <c r="W43">
        <v>336</v>
      </c>
      <c r="X43">
        <v>68</v>
      </c>
      <c r="Y43">
        <v>67.182000000000002</v>
      </c>
      <c r="Z43">
        <v>0.86399999999999999</v>
      </c>
      <c r="AA43">
        <v>0.996</v>
      </c>
      <c r="AB43">
        <v>12.545</v>
      </c>
      <c r="AC43">
        <v>0.53300000000000003</v>
      </c>
      <c r="AD43">
        <v>20.100000000000001</v>
      </c>
      <c r="AE43">
        <v>18.100000000000001</v>
      </c>
      <c r="AF43">
        <v>2.6</v>
      </c>
      <c r="AG43">
        <v>15.3</v>
      </c>
    </row>
    <row r="44" spans="1:33" x14ac:dyDescent="0.45">
      <c r="A44" t="s">
        <v>930</v>
      </c>
      <c r="B44" t="s">
        <v>313</v>
      </c>
      <c r="C44">
        <v>20</v>
      </c>
      <c r="D44" t="s">
        <v>1726</v>
      </c>
      <c r="E44">
        <v>-5.61</v>
      </c>
      <c r="F44">
        <v>-3.03</v>
      </c>
      <c r="G44">
        <v>1469</v>
      </c>
      <c r="H44">
        <v>1478</v>
      </c>
      <c r="I44">
        <v>1204</v>
      </c>
      <c r="J44">
        <v>0.44500000000000001</v>
      </c>
      <c r="K44">
        <v>157</v>
      </c>
      <c r="L44">
        <v>445</v>
      </c>
      <c r="M44">
        <v>0.35299999999999998</v>
      </c>
      <c r="N44">
        <v>240</v>
      </c>
      <c r="O44">
        <v>372</v>
      </c>
      <c r="P44">
        <v>0.64500000000000002</v>
      </c>
      <c r="Q44">
        <v>240</v>
      </c>
      <c r="R44">
        <v>749</v>
      </c>
      <c r="S44">
        <v>266</v>
      </c>
      <c r="T44">
        <v>125</v>
      </c>
      <c r="U44">
        <v>63</v>
      </c>
      <c r="V44">
        <v>277</v>
      </c>
      <c r="W44">
        <v>339</v>
      </c>
      <c r="X44">
        <v>73.400000000000006</v>
      </c>
      <c r="Y44">
        <v>73.900000000000006</v>
      </c>
      <c r="Z44">
        <v>-0.45</v>
      </c>
      <c r="AA44">
        <v>0.96</v>
      </c>
      <c r="AB44">
        <v>13.85</v>
      </c>
      <c r="AC44">
        <v>0.45100000000000001</v>
      </c>
      <c r="AD44">
        <v>22.2</v>
      </c>
      <c r="AE44">
        <v>18.600000000000001</v>
      </c>
      <c r="AF44">
        <v>3.2</v>
      </c>
      <c r="AG44">
        <v>17</v>
      </c>
    </row>
    <row r="45" spans="1:33" x14ac:dyDescent="0.45">
      <c r="A45" t="s">
        <v>931</v>
      </c>
      <c r="B45" t="s">
        <v>371</v>
      </c>
      <c r="C45">
        <v>24</v>
      </c>
      <c r="D45" t="s">
        <v>1312</v>
      </c>
      <c r="E45">
        <v>-15.9</v>
      </c>
      <c r="F45">
        <v>-4.9000000000000004</v>
      </c>
      <c r="G45">
        <v>1753</v>
      </c>
      <c r="H45">
        <v>1886</v>
      </c>
      <c r="I45">
        <v>1482</v>
      </c>
      <c r="J45">
        <v>0.41699999999999998</v>
      </c>
      <c r="K45">
        <v>196</v>
      </c>
      <c r="L45">
        <v>576</v>
      </c>
      <c r="M45">
        <v>0.34</v>
      </c>
      <c r="N45">
        <v>321</v>
      </c>
      <c r="O45">
        <v>435</v>
      </c>
      <c r="P45">
        <v>0.73799999999999999</v>
      </c>
      <c r="Q45">
        <v>277</v>
      </c>
      <c r="R45">
        <v>868</v>
      </c>
      <c r="S45">
        <v>332</v>
      </c>
      <c r="T45">
        <v>180</v>
      </c>
      <c r="U45">
        <v>76</v>
      </c>
      <c r="V45">
        <v>310</v>
      </c>
      <c r="W45">
        <v>413</v>
      </c>
      <c r="X45">
        <v>73</v>
      </c>
      <c r="Y45">
        <v>78.582999999999998</v>
      </c>
      <c r="Z45">
        <v>-5.5419999999999998</v>
      </c>
      <c r="AA45">
        <v>1.071</v>
      </c>
      <c r="AB45">
        <v>12.917</v>
      </c>
      <c r="AC45">
        <v>0.58099999999999996</v>
      </c>
      <c r="AD45">
        <v>24</v>
      </c>
      <c r="AE45">
        <v>18.100000000000001</v>
      </c>
      <c r="AF45">
        <v>3.2</v>
      </c>
      <c r="AG45">
        <v>17.2</v>
      </c>
    </row>
    <row r="46" spans="1:33" x14ac:dyDescent="0.45">
      <c r="A46" t="s">
        <v>932</v>
      </c>
      <c r="B46" t="s">
        <v>1317</v>
      </c>
      <c r="C46">
        <v>21</v>
      </c>
      <c r="D46" t="s">
        <v>1725</v>
      </c>
      <c r="E46">
        <v>-7.2</v>
      </c>
      <c r="F46">
        <v>-8.41</v>
      </c>
      <c r="G46">
        <v>1532</v>
      </c>
      <c r="H46">
        <v>1391</v>
      </c>
      <c r="I46">
        <v>1240</v>
      </c>
      <c r="J46">
        <v>0.45700000000000002</v>
      </c>
      <c r="K46">
        <v>133</v>
      </c>
      <c r="L46">
        <v>425</v>
      </c>
      <c r="M46">
        <v>0.313</v>
      </c>
      <c r="N46">
        <v>265</v>
      </c>
      <c r="O46">
        <v>371</v>
      </c>
      <c r="P46">
        <v>0.71399999999999997</v>
      </c>
      <c r="Q46">
        <v>203</v>
      </c>
      <c r="R46">
        <v>745</v>
      </c>
      <c r="S46">
        <v>312</v>
      </c>
      <c r="T46">
        <v>164</v>
      </c>
      <c r="U46">
        <v>109</v>
      </c>
      <c r="V46">
        <v>232</v>
      </c>
      <c r="W46">
        <v>289</v>
      </c>
      <c r="X46">
        <v>73</v>
      </c>
      <c r="Y46">
        <v>66.238</v>
      </c>
      <c r="Z46">
        <v>6.7140000000000004</v>
      </c>
      <c r="AA46">
        <v>1.345</v>
      </c>
      <c r="AB46">
        <v>11.048</v>
      </c>
      <c r="AC46">
        <v>0.70699999999999996</v>
      </c>
      <c r="AD46">
        <v>20.2</v>
      </c>
      <c r="AE46">
        <v>17.7</v>
      </c>
      <c r="AF46">
        <v>5.2</v>
      </c>
      <c r="AG46">
        <v>13.8</v>
      </c>
    </row>
    <row r="47" spans="1:33" x14ac:dyDescent="0.45">
      <c r="A47" t="s">
        <v>933</v>
      </c>
      <c r="B47" t="s">
        <v>1318</v>
      </c>
      <c r="C47">
        <v>20</v>
      </c>
      <c r="D47" t="s">
        <v>1309</v>
      </c>
      <c r="E47">
        <v>11.65</v>
      </c>
      <c r="F47">
        <v>5</v>
      </c>
      <c r="G47">
        <v>1435</v>
      </c>
      <c r="H47">
        <v>1302</v>
      </c>
      <c r="I47">
        <v>1189</v>
      </c>
      <c r="J47">
        <v>0.41499999999999998</v>
      </c>
      <c r="K47">
        <v>146</v>
      </c>
      <c r="L47">
        <v>446</v>
      </c>
      <c r="M47">
        <v>0.32700000000000001</v>
      </c>
      <c r="N47">
        <v>301</v>
      </c>
      <c r="O47">
        <v>432</v>
      </c>
      <c r="P47">
        <v>0.69699999999999995</v>
      </c>
      <c r="Q47">
        <v>259</v>
      </c>
      <c r="R47">
        <v>780</v>
      </c>
      <c r="S47">
        <v>245</v>
      </c>
      <c r="T47">
        <v>177</v>
      </c>
      <c r="U47">
        <v>107</v>
      </c>
      <c r="V47">
        <v>264</v>
      </c>
      <c r="W47">
        <v>343</v>
      </c>
      <c r="X47">
        <v>71.8</v>
      </c>
      <c r="Y47">
        <v>65.099999999999994</v>
      </c>
      <c r="Z47">
        <v>6.65</v>
      </c>
      <c r="AA47">
        <v>0.92800000000000005</v>
      </c>
      <c r="AB47">
        <v>13.2</v>
      </c>
      <c r="AC47">
        <v>0.67</v>
      </c>
      <c r="AD47">
        <v>22.3</v>
      </c>
      <c r="AE47">
        <v>21.6</v>
      </c>
      <c r="AF47">
        <v>5.4</v>
      </c>
      <c r="AG47">
        <v>17.2</v>
      </c>
    </row>
    <row r="48" spans="1:33" x14ac:dyDescent="0.45">
      <c r="A48" t="s">
        <v>934</v>
      </c>
      <c r="B48" t="s">
        <v>308</v>
      </c>
      <c r="C48">
        <v>21</v>
      </c>
      <c r="D48" t="s">
        <v>1677</v>
      </c>
      <c r="E48">
        <v>-7.35</v>
      </c>
      <c r="F48">
        <v>-2.0499999999999998</v>
      </c>
      <c r="G48">
        <v>1420</v>
      </c>
      <c r="H48">
        <v>1502</v>
      </c>
      <c r="I48">
        <v>1220</v>
      </c>
      <c r="J48">
        <v>0.433</v>
      </c>
      <c r="K48">
        <v>129</v>
      </c>
      <c r="L48">
        <v>408</v>
      </c>
      <c r="M48">
        <v>0.316</v>
      </c>
      <c r="N48">
        <v>235</v>
      </c>
      <c r="O48">
        <v>346</v>
      </c>
      <c r="P48">
        <v>0.67900000000000005</v>
      </c>
      <c r="Q48">
        <v>212</v>
      </c>
      <c r="R48">
        <v>720</v>
      </c>
      <c r="S48">
        <v>249</v>
      </c>
      <c r="T48">
        <v>135</v>
      </c>
      <c r="U48">
        <v>66</v>
      </c>
      <c r="V48">
        <v>264</v>
      </c>
      <c r="W48">
        <v>347</v>
      </c>
      <c r="X48">
        <v>67.599999999999994</v>
      </c>
      <c r="Y48">
        <v>71.524000000000001</v>
      </c>
      <c r="Z48">
        <v>-3.9049999999999998</v>
      </c>
      <c r="AA48">
        <v>0.94299999999999995</v>
      </c>
      <c r="AB48">
        <v>12.571</v>
      </c>
      <c r="AC48">
        <v>0.51100000000000001</v>
      </c>
      <c r="AD48">
        <v>19.399999999999999</v>
      </c>
      <c r="AE48">
        <v>16.5</v>
      </c>
      <c r="AF48">
        <v>3.1</v>
      </c>
      <c r="AG48">
        <v>16.5</v>
      </c>
    </row>
    <row r="49" spans="1:33" x14ac:dyDescent="0.45">
      <c r="A49" t="s">
        <v>935</v>
      </c>
      <c r="B49" t="s">
        <v>357</v>
      </c>
      <c r="C49">
        <v>21</v>
      </c>
      <c r="D49" t="s">
        <v>1312</v>
      </c>
      <c r="E49">
        <v>-12.07</v>
      </c>
      <c r="F49">
        <v>-0.69</v>
      </c>
      <c r="G49">
        <v>1467</v>
      </c>
      <c r="H49">
        <v>1572</v>
      </c>
      <c r="I49">
        <v>1183</v>
      </c>
      <c r="J49">
        <v>0.433</v>
      </c>
      <c r="K49">
        <v>146</v>
      </c>
      <c r="L49">
        <v>420</v>
      </c>
      <c r="M49">
        <v>0.34799999999999998</v>
      </c>
      <c r="N49">
        <v>297</v>
      </c>
      <c r="O49">
        <v>391</v>
      </c>
      <c r="P49">
        <v>0.76</v>
      </c>
      <c r="Q49">
        <v>198</v>
      </c>
      <c r="R49">
        <v>717</v>
      </c>
      <c r="S49">
        <v>219</v>
      </c>
      <c r="T49">
        <v>76</v>
      </c>
      <c r="U49">
        <v>61</v>
      </c>
      <c r="V49">
        <v>254</v>
      </c>
      <c r="W49">
        <v>344</v>
      </c>
      <c r="X49">
        <v>69.900000000000006</v>
      </c>
      <c r="Y49">
        <v>74.856999999999999</v>
      </c>
      <c r="Z49">
        <v>-5</v>
      </c>
      <c r="AA49">
        <v>0.86199999999999999</v>
      </c>
      <c r="AB49">
        <v>12.095000000000001</v>
      </c>
      <c r="AC49">
        <v>0.29899999999999999</v>
      </c>
      <c r="AD49">
        <v>20</v>
      </c>
      <c r="AE49">
        <v>18.600000000000001</v>
      </c>
      <c r="AF49">
        <v>2.9</v>
      </c>
      <c r="AG49">
        <v>16.399999999999999</v>
      </c>
    </row>
    <row r="50" spans="1:33" x14ac:dyDescent="0.45">
      <c r="A50" t="s">
        <v>936</v>
      </c>
      <c r="B50" t="s">
        <v>132</v>
      </c>
      <c r="C50">
        <v>20</v>
      </c>
      <c r="D50" t="s">
        <v>1690</v>
      </c>
      <c r="E50">
        <v>6.09</v>
      </c>
      <c r="F50">
        <v>3.72</v>
      </c>
      <c r="G50">
        <v>1386</v>
      </c>
      <c r="H50">
        <v>1294</v>
      </c>
      <c r="I50">
        <v>1089</v>
      </c>
      <c r="J50">
        <v>0.45500000000000002</v>
      </c>
      <c r="K50">
        <v>130</v>
      </c>
      <c r="L50">
        <v>408</v>
      </c>
      <c r="M50">
        <v>0.31900000000000001</v>
      </c>
      <c r="N50">
        <v>266</v>
      </c>
      <c r="O50">
        <v>354</v>
      </c>
      <c r="P50">
        <v>0.751</v>
      </c>
      <c r="Q50">
        <v>175</v>
      </c>
      <c r="R50">
        <v>653</v>
      </c>
      <c r="S50">
        <v>273</v>
      </c>
      <c r="T50">
        <v>122</v>
      </c>
      <c r="U50">
        <v>73</v>
      </c>
      <c r="V50">
        <v>190</v>
      </c>
      <c r="W50">
        <v>311</v>
      </c>
      <c r="X50">
        <v>69.3</v>
      </c>
      <c r="Y50">
        <v>64.7</v>
      </c>
      <c r="Z50">
        <v>4.5999999999999996</v>
      </c>
      <c r="AA50">
        <v>1.4370000000000001</v>
      </c>
      <c r="AB50">
        <v>9.5</v>
      </c>
      <c r="AC50">
        <v>0.64200000000000002</v>
      </c>
      <c r="AD50">
        <v>20.399999999999999</v>
      </c>
      <c r="AE50">
        <v>17.7</v>
      </c>
      <c r="AF50">
        <v>3.6</v>
      </c>
      <c r="AG50">
        <v>15.6</v>
      </c>
    </row>
    <row r="51" spans="1:33" x14ac:dyDescent="0.45">
      <c r="A51" t="s">
        <v>937</v>
      </c>
      <c r="B51" t="s">
        <v>190</v>
      </c>
      <c r="C51">
        <v>22</v>
      </c>
      <c r="D51" t="s">
        <v>1739</v>
      </c>
      <c r="E51">
        <v>0.5</v>
      </c>
      <c r="F51">
        <v>-4.1500000000000004</v>
      </c>
      <c r="G51">
        <v>1750</v>
      </c>
      <c r="H51">
        <v>1551</v>
      </c>
      <c r="I51">
        <v>1296</v>
      </c>
      <c r="J51">
        <v>0.47699999999999998</v>
      </c>
      <c r="K51">
        <v>230</v>
      </c>
      <c r="L51">
        <v>653</v>
      </c>
      <c r="M51">
        <v>0.35199999999999998</v>
      </c>
      <c r="N51">
        <v>284</v>
      </c>
      <c r="O51">
        <v>385</v>
      </c>
      <c r="P51">
        <v>0.73799999999999999</v>
      </c>
      <c r="Q51">
        <v>204</v>
      </c>
      <c r="R51">
        <v>824</v>
      </c>
      <c r="S51">
        <v>309</v>
      </c>
      <c r="T51">
        <v>146</v>
      </c>
      <c r="U51">
        <v>87</v>
      </c>
      <c r="V51">
        <v>262</v>
      </c>
      <c r="W51">
        <v>364</v>
      </c>
      <c r="X51">
        <v>79.5</v>
      </c>
      <c r="Y51">
        <v>70.5</v>
      </c>
      <c r="Z51">
        <v>9.0449999999999999</v>
      </c>
      <c r="AA51">
        <v>1.179</v>
      </c>
      <c r="AB51">
        <v>11.909000000000001</v>
      </c>
      <c r="AC51">
        <v>0.55700000000000005</v>
      </c>
      <c r="AD51">
        <v>29.7</v>
      </c>
      <c r="AE51">
        <v>17.5</v>
      </c>
      <c r="AF51">
        <v>4</v>
      </c>
      <c r="AG51">
        <v>16.5</v>
      </c>
    </row>
    <row r="52" spans="1:33" x14ac:dyDescent="0.45">
      <c r="A52" t="s">
        <v>938</v>
      </c>
      <c r="B52" t="s">
        <v>505</v>
      </c>
      <c r="C52">
        <v>27</v>
      </c>
      <c r="D52" t="s">
        <v>2049</v>
      </c>
      <c r="E52">
        <v>-8.31</v>
      </c>
      <c r="F52">
        <v>-2.4700000000000002</v>
      </c>
      <c r="G52">
        <v>1852</v>
      </c>
      <c r="H52">
        <v>1872</v>
      </c>
      <c r="I52">
        <v>1522</v>
      </c>
      <c r="J52">
        <v>0.42199999999999999</v>
      </c>
      <c r="K52">
        <v>170</v>
      </c>
      <c r="L52">
        <v>537</v>
      </c>
      <c r="M52">
        <v>0.317</v>
      </c>
      <c r="N52">
        <v>396</v>
      </c>
      <c r="O52">
        <v>564</v>
      </c>
      <c r="P52">
        <v>0.70199999999999996</v>
      </c>
      <c r="Q52">
        <v>326</v>
      </c>
      <c r="R52">
        <v>902</v>
      </c>
      <c r="S52">
        <v>300</v>
      </c>
      <c r="T52">
        <v>242</v>
      </c>
      <c r="U52">
        <v>87</v>
      </c>
      <c r="V52">
        <v>367</v>
      </c>
      <c r="W52">
        <v>471</v>
      </c>
      <c r="X52">
        <v>68.599999999999994</v>
      </c>
      <c r="Y52">
        <v>69.332999999999998</v>
      </c>
      <c r="Z52">
        <v>-0.74099999999999999</v>
      </c>
      <c r="AA52">
        <v>0.81699999999999995</v>
      </c>
      <c r="AB52">
        <v>13.593</v>
      </c>
      <c r="AC52">
        <v>0.65900000000000003</v>
      </c>
      <c r="AD52">
        <v>19.899999999999999</v>
      </c>
      <c r="AE52">
        <v>20.9</v>
      </c>
      <c r="AF52">
        <v>3.2</v>
      </c>
      <c r="AG52">
        <v>17.399999999999999</v>
      </c>
    </row>
    <row r="53" spans="1:33" x14ac:dyDescent="0.45">
      <c r="A53" t="s">
        <v>939</v>
      </c>
      <c r="B53" t="s">
        <v>89</v>
      </c>
      <c r="C53">
        <v>21</v>
      </c>
      <c r="D53" t="s">
        <v>1313</v>
      </c>
      <c r="E53">
        <v>15.75</v>
      </c>
      <c r="F53">
        <v>5.27</v>
      </c>
      <c r="G53">
        <v>1618</v>
      </c>
      <c r="H53">
        <v>1398</v>
      </c>
      <c r="I53">
        <v>1336</v>
      </c>
      <c r="J53">
        <v>0.44700000000000001</v>
      </c>
      <c r="K53">
        <v>153</v>
      </c>
      <c r="L53">
        <v>467</v>
      </c>
      <c r="M53">
        <v>0.32800000000000001</v>
      </c>
      <c r="N53">
        <v>271</v>
      </c>
      <c r="O53">
        <v>400</v>
      </c>
      <c r="P53">
        <v>0.67800000000000005</v>
      </c>
      <c r="Q53">
        <v>298</v>
      </c>
      <c r="R53">
        <v>871</v>
      </c>
      <c r="S53">
        <v>331</v>
      </c>
      <c r="T53">
        <v>131</v>
      </c>
      <c r="U53">
        <v>89</v>
      </c>
      <c r="V53">
        <v>243</v>
      </c>
      <c r="W53">
        <v>309</v>
      </c>
      <c r="X53">
        <v>77</v>
      </c>
      <c r="Y53">
        <v>66.570999999999998</v>
      </c>
      <c r="Z53">
        <v>10.476000000000001</v>
      </c>
      <c r="AA53">
        <v>1.3620000000000001</v>
      </c>
      <c r="AB53">
        <v>11.571</v>
      </c>
      <c r="AC53">
        <v>0.53900000000000003</v>
      </c>
      <c r="AD53">
        <v>22.2</v>
      </c>
      <c r="AE53">
        <v>19</v>
      </c>
      <c r="AF53">
        <v>4.2</v>
      </c>
      <c r="AG53">
        <v>14.7</v>
      </c>
    </row>
    <row r="54" spans="1:33" x14ac:dyDescent="0.45">
      <c r="A54" t="s">
        <v>940</v>
      </c>
      <c r="B54" t="s">
        <v>78</v>
      </c>
      <c r="C54">
        <v>20</v>
      </c>
      <c r="D54" t="s">
        <v>1724</v>
      </c>
      <c r="E54">
        <v>15.09</v>
      </c>
      <c r="F54">
        <v>7.94</v>
      </c>
      <c r="G54">
        <v>1594</v>
      </c>
      <c r="H54">
        <v>1451</v>
      </c>
      <c r="I54">
        <v>1206</v>
      </c>
      <c r="J54">
        <v>0.47399999999999998</v>
      </c>
      <c r="K54">
        <v>165</v>
      </c>
      <c r="L54">
        <v>470</v>
      </c>
      <c r="M54">
        <v>0.35099999999999998</v>
      </c>
      <c r="N54">
        <v>285</v>
      </c>
      <c r="O54">
        <v>366</v>
      </c>
      <c r="P54">
        <v>0.77900000000000003</v>
      </c>
      <c r="Q54">
        <v>200</v>
      </c>
      <c r="R54">
        <v>754</v>
      </c>
      <c r="S54">
        <v>312</v>
      </c>
      <c r="T54">
        <v>95</v>
      </c>
      <c r="U54">
        <v>91</v>
      </c>
      <c r="V54">
        <v>210</v>
      </c>
      <c r="W54">
        <v>329</v>
      </c>
      <c r="X54">
        <v>79.7</v>
      </c>
      <c r="Y54">
        <v>72.55</v>
      </c>
      <c r="Z54">
        <v>7.15</v>
      </c>
      <c r="AA54">
        <v>1.486</v>
      </c>
      <c r="AB54">
        <v>10.5</v>
      </c>
      <c r="AC54">
        <v>0.45200000000000001</v>
      </c>
      <c r="AD54">
        <v>23.5</v>
      </c>
      <c r="AE54">
        <v>18.3</v>
      </c>
      <c r="AF54">
        <v>4.5999999999999996</v>
      </c>
      <c r="AG54">
        <v>16.399999999999999</v>
      </c>
    </row>
    <row r="55" spans="1:33" x14ac:dyDescent="0.45">
      <c r="A55" t="s">
        <v>941</v>
      </c>
      <c r="B55" t="s">
        <v>459</v>
      </c>
      <c r="C55">
        <v>23</v>
      </c>
      <c r="D55" t="s">
        <v>1792</v>
      </c>
      <c r="E55">
        <v>-2.93</v>
      </c>
      <c r="F55">
        <v>-4.1100000000000003</v>
      </c>
      <c r="G55">
        <v>1777</v>
      </c>
      <c r="H55">
        <v>1690</v>
      </c>
      <c r="I55">
        <v>1443</v>
      </c>
      <c r="J55">
        <v>0.44600000000000001</v>
      </c>
      <c r="K55">
        <v>168</v>
      </c>
      <c r="L55">
        <v>461</v>
      </c>
      <c r="M55">
        <v>0.36399999999999999</v>
      </c>
      <c r="N55">
        <v>323</v>
      </c>
      <c r="O55">
        <v>487</v>
      </c>
      <c r="P55">
        <v>0.66300000000000003</v>
      </c>
      <c r="Q55">
        <v>312</v>
      </c>
      <c r="R55">
        <v>824</v>
      </c>
      <c r="S55">
        <v>301</v>
      </c>
      <c r="T55">
        <v>197</v>
      </c>
      <c r="U55">
        <v>106</v>
      </c>
      <c r="V55">
        <v>252</v>
      </c>
      <c r="W55">
        <v>436</v>
      </c>
      <c r="X55">
        <v>77.3</v>
      </c>
      <c r="Y55">
        <v>73.477999999999994</v>
      </c>
      <c r="Z55">
        <v>3.7829999999999999</v>
      </c>
      <c r="AA55">
        <v>1.194</v>
      </c>
      <c r="AB55">
        <v>10.957000000000001</v>
      </c>
      <c r="AC55">
        <v>0.78200000000000003</v>
      </c>
      <c r="AD55">
        <v>20</v>
      </c>
      <c r="AE55">
        <v>21.2</v>
      </c>
      <c r="AF55">
        <v>4.5999999999999996</v>
      </c>
      <c r="AG55">
        <v>19</v>
      </c>
    </row>
    <row r="56" spans="1:33" x14ac:dyDescent="0.45">
      <c r="A56" t="s">
        <v>942</v>
      </c>
      <c r="B56" t="s">
        <v>254</v>
      </c>
      <c r="C56">
        <v>21</v>
      </c>
      <c r="D56" t="s">
        <v>1736</v>
      </c>
      <c r="E56">
        <v>-10.88</v>
      </c>
      <c r="F56">
        <v>-2.19</v>
      </c>
      <c r="G56">
        <v>1568</v>
      </c>
      <c r="H56">
        <v>1667</v>
      </c>
      <c r="I56">
        <v>1319</v>
      </c>
      <c r="J56">
        <v>0.44500000000000001</v>
      </c>
      <c r="K56">
        <v>132</v>
      </c>
      <c r="L56">
        <v>432</v>
      </c>
      <c r="M56">
        <v>0.30599999999999999</v>
      </c>
      <c r="N56">
        <v>262</v>
      </c>
      <c r="O56">
        <v>411</v>
      </c>
      <c r="P56">
        <v>0.63700000000000001</v>
      </c>
      <c r="Q56">
        <v>264</v>
      </c>
      <c r="R56">
        <v>853</v>
      </c>
      <c r="S56">
        <v>266</v>
      </c>
      <c r="T56">
        <v>127</v>
      </c>
      <c r="U56">
        <v>76</v>
      </c>
      <c r="V56">
        <v>280</v>
      </c>
      <c r="W56">
        <v>343</v>
      </c>
      <c r="X56">
        <v>74.7</v>
      </c>
      <c r="Y56">
        <v>79.381</v>
      </c>
      <c r="Z56">
        <v>-4.7140000000000004</v>
      </c>
      <c r="AA56">
        <v>0.95</v>
      </c>
      <c r="AB56">
        <v>13.333</v>
      </c>
      <c r="AC56">
        <v>0.45400000000000001</v>
      </c>
      <c r="AD56">
        <v>20.6</v>
      </c>
      <c r="AE56">
        <v>19.600000000000001</v>
      </c>
      <c r="AF56">
        <v>3.6</v>
      </c>
      <c r="AG56">
        <v>16.3</v>
      </c>
    </row>
    <row r="57" spans="1:33" x14ac:dyDescent="0.45">
      <c r="A57" t="s">
        <v>943</v>
      </c>
      <c r="B57" t="s">
        <v>143</v>
      </c>
      <c r="C57">
        <v>22</v>
      </c>
      <c r="D57" t="s">
        <v>1732</v>
      </c>
      <c r="E57">
        <v>-0.25</v>
      </c>
      <c r="F57">
        <v>-2.59</v>
      </c>
      <c r="G57">
        <v>1552</v>
      </c>
      <c r="H57">
        <v>1425</v>
      </c>
      <c r="I57">
        <v>1281</v>
      </c>
      <c r="J57">
        <v>0.44700000000000001</v>
      </c>
      <c r="K57">
        <v>190</v>
      </c>
      <c r="L57">
        <v>524</v>
      </c>
      <c r="M57">
        <v>0.36299999999999999</v>
      </c>
      <c r="N57">
        <v>216</v>
      </c>
      <c r="O57">
        <v>316</v>
      </c>
      <c r="P57">
        <v>0.68400000000000005</v>
      </c>
      <c r="Q57">
        <v>201</v>
      </c>
      <c r="R57">
        <v>808</v>
      </c>
      <c r="S57">
        <v>336</v>
      </c>
      <c r="T57">
        <v>143</v>
      </c>
      <c r="U57">
        <v>64</v>
      </c>
      <c r="V57">
        <v>240</v>
      </c>
      <c r="W57">
        <v>309</v>
      </c>
      <c r="X57">
        <v>70.5</v>
      </c>
      <c r="Y57">
        <v>64.772999999999996</v>
      </c>
      <c r="Z57">
        <v>5.7729999999999997</v>
      </c>
      <c r="AA57">
        <v>1.4</v>
      </c>
      <c r="AB57">
        <v>10.909000000000001</v>
      </c>
      <c r="AC57">
        <v>0.59599999999999997</v>
      </c>
      <c r="AD57">
        <v>23.8</v>
      </c>
      <c r="AE57">
        <v>14.4</v>
      </c>
      <c r="AF57">
        <v>2.9</v>
      </c>
      <c r="AG57">
        <v>14</v>
      </c>
    </row>
    <row r="58" spans="1:33" x14ac:dyDescent="0.45">
      <c r="A58" t="s">
        <v>944</v>
      </c>
      <c r="B58" t="s">
        <v>907</v>
      </c>
      <c r="C58">
        <v>22</v>
      </c>
      <c r="D58" t="s">
        <v>1739</v>
      </c>
      <c r="E58">
        <v>2.4900000000000002</v>
      </c>
      <c r="F58">
        <v>-1.65</v>
      </c>
      <c r="G58">
        <v>1779</v>
      </c>
      <c r="H58">
        <v>1655</v>
      </c>
      <c r="I58">
        <v>1442</v>
      </c>
      <c r="J58">
        <v>0.435</v>
      </c>
      <c r="K58">
        <v>221</v>
      </c>
      <c r="L58">
        <v>691</v>
      </c>
      <c r="M58">
        <v>0.32</v>
      </c>
      <c r="N58">
        <v>304</v>
      </c>
      <c r="O58">
        <v>418</v>
      </c>
      <c r="P58">
        <v>0.72699999999999998</v>
      </c>
      <c r="Q58">
        <v>296</v>
      </c>
      <c r="R58">
        <v>892</v>
      </c>
      <c r="S58">
        <v>317</v>
      </c>
      <c r="T58">
        <v>123</v>
      </c>
      <c r="U58">
        <v>65</v>
      </c>
      <c r="V58">
        <v>228</v>
      </c>
      <c r="W58">
        <v>353</v>
      </c>
      <c r="X58">
        <v>80.900000000000006</v>
      </c>
      <c r="Y58">
        <v>75.227000000000004</v>
      </c>
      <c r="Z58">
        <v>5.6360000000000001</v>
      </c>
      <c r="AA58">
        <v>1.39</v>
      </c>
      <c r="AB58">
        <v>10.364000000000001</v>
      </c>
      <c r="AC58">
        <v>0.53900000000000003</v>
      </c>
      <c r="AD58">
        <v>31.4</v>
      </c>
      <c r="AE58">
        <v>19</v>
      </c>
      <c r="AF58">
        <v>3</v>
      </c>
      <c r="AG58">
        <v>16</v>
      </c>
    </row>
    <row r="59" spans="1:33" x14ac:dyDescent="0.45">
      <c r="A59" t="s">
        <v>945</v>
      </c>
      <c r="B59" t="s">
        <v>75</v>
      </c>
      <c r="C59">
        <v>21</v>
      </c>
      <c r="D59" t="s">
        <v>1738</v>
      </c>
      <c r="E59">
        <v>16.41</v>
      </c>
      <c r="F59">
        <v>6.26</v>
      </c>
      <c r="G59">
        <v>1707</v>
      </c>
      <c r="H59">
        <v>1494</v>
      </c>
      <c r="I59">
        <v>1217</v>
      </c>
      <c r="J59">
        <v>0.5</v>
      </c>
      <c r="K59">
        <v>140</v>
      </c>
      <c r="L59">
        <v>354</v>
      </c>
      <c r="M59">
        <v>0.39500000000000002</v>
      </c>
      <c r="N59">
        <v>351</v>
      </c>
      <c r="O59">
        <v>446</v>
      </c>
      <c r="P59">
        <v>0.78700000000000003</v>
      </c>
      <c r="Q59">
        <v>216</v>
      </c>
      <c r="R59">
        <v>791</v>
      </c>
      <c r="S59">
        <v>347</v>
      </c>
      <c r="T59">
        <v>134</v>
      </c>
      <c r="U59">
        <v>49</v>
      </c>
      <c r="V59">
        <v>273</v>
      </c>
      <c r="W59">
        <v>320</v>
      </c>
      <c r="X59">
        <v>81.3</v>
      </c>
      <c r="Y59">
        <v>71.143000000000001</v>
      </c>
      <c r="Z59">
        <v>10.143000000000001</v>
      </c>
      <c r="AA59">
        <v>1.2709999999999999</v>
      </c>
      <c r="AB59">
        <v>13</v>
      </c>
      <c r="AC59">
        <v>0.49099999999999999</v>
      </c>
      <c r="AD59">
        <v>16.899999999999999</v>
      </c>
      <c r="AE59">
        <v>21.2</v>
      </c>
      <c r="AF59">
        <v>2.2999999999999998</v>
      </c>
      <c r="AG59">
        <v>15.2</v>
      </c>
    </row>
    <row r="60" spans="1:33" x14ac:dyDescent="0.45">
      <c r="A60" t="s">
        <v>946</v>
      </c>
      <c r="B60" t="s">
        <v>427</v>
      </c>
      <c r="C60">
        <v>21</v>
      </c>
      <c r="D60" t="s">
        <v>1790</v>
      </c>
      <c r="E60">
        <v>14.94</v>
      </c>
      <c r="F60">
        <v>7.73</v>
      </c>
      <c r="G60">
        <v>1682</v>
      </c>
      <c r="H60">
        <v>1468</v>
      </c>
      <c r="I60">
        <v>1207</v>
      </c>
      <c r="J60">
        <v>0.503</v>
      </c>
      <c r="K60">
        <v>174</v>
      </c>
      <c r="L60">
        <v>475</v>
      </c>
      <c r="M60">
        <v>0.36599999999999999</v>
      </c>
      <c r="N60">
        <v>294</v>
      </c>
      <c r="O60">
        <v>390</v>
      </c>
      <c r="P60">
        <v>0.754</v>
      </c>
      <c r="Q60">
        <v>165</v>
      </c>
      <c r="R60">
        <v>687</v>
      </c>
      <c r="S60">
        <v>405</v>
      </c>
      <c r="T60">
        <v>154</v>
      </c>
      <c r="U60">
        <v>68</v>
      </c>
      <c r="V60">
        <v>219</v>
      </c>
      <c r="W60">
        <v>351</v>
      </c>
      <c r="X60">
        <v>80.099999999999994</v>
      </c>
      <c r="Y60">
        <v>69.905000000000001</v>
      </c>
      <c r="Z60">
        <v>10.19</v>
      </c>
      <c r="AA60">
        <v>1.849</v>
      </c>
      <c r="AB60">
        <v>10.429</v>
      </c>
      <c r="AC60">
        <v>0.70299999999999996</v>
      </c>
      <c r="AD60">
        <v>22.6</v>
      </c>
      <c r="AE60">
        <v>18.600000000000001</v>
      </c>
      <c r="AF60">
        <v>3.2</v>
      </c>
      <c r="AG60">
        <v>16.7</v>
      </c>
    </row>
    <row r="61" spans="1:33" x14ac:dyDescent="0.45">
      <c r="A61" t="s">
        <v>947</v>
      </c>
      <c r="B61" t="s">
        <v>374</v>
      </c>
      <c r="C61">
        <v>18</v>
      </c>
      <c r="D61" t="s">
        <v>1669</v>
      </c>
      <c r="E61">
        <v>-5.03</v>
      </c>
      <c r="F61">
        <v>-3.83</v>
      </c>
      <c r="G61">
        <v>1417</v>
      </c>
      <c r="H61">
        <v>1272</v>
      </c>
      <c r="I61">
        <v>1083</v>
      </c>
      <c r="J61">
        <v>0.46899999999999997</v>
      </c>
      <c r="K61">
        <v>158</v>
      </c>
      <c r="L61">
        <v>419</v>
      </c>
      <c r="M61">
        <v>0.377</v>
      </c>
      <c r="N61">
        <v>243</v>
      </c>
      <c r="O61">
        <v>317</v>
      </c>
      <c r="P61">
        <v>0.76700000000000002</v>
      </c>
      <c r="Q61">
        <v>174</v>
      </c>
      <c r="R61">
        <v>662</v>
      </c>
      <c r="S61">
        <v>318</v>
      </c>
      <c r="T61">
        <v>138</v>
      </c>
      <c r="U61">
        <v>35</v>
      </c>
      <c r="V61">
        <v>218</v>
      </c>
      <c r="W61">
        <v>290</v>
      </c>
      <c r="X61">
        <v>78.7</v>
      </c>
      <c r="Y61">
        <v>70.667000000000002</v>
      </c>
      <c r="Z61">
        <v>8.0559999999999992</v>
      </c>
      <c r="AA61">
        <v>1.4590000000000001</v>
      </c>
      <c r="AB61">
        <v>12.111000000000001</v>
      </c>
      <c r="AC61">
        <v>0.63300000000000001</v>
      </c>
      <c r="AD61">
        <v>23.3</v>
      </c>
      <c r="AE61">
        <v>17.600000000000001</v>
      </c>
      <c r="AF61">
        <v>1.9</v>
      </c>
      <c r="AG61">
        <v>16.100000000000001</v>
      </c>
    </row>
    <row r="62" spans="1:33" x14ac:dyDescent="0.45">
      <c r="A62" t="s">
        <v>948</v>
      </c>
      <c r="B62" t="s">
        <v>14</v>
      </c>
      <c r="C62">
        <v>21</v>
      </c>
      <c r="D62" t="s">
        <v>1791</v>
      </c>
      <c r="E62">
        <v>22.13</v>
      </c>
      <c r="F62">
        <v>4.75</v>
      </c>
      <c r="G62">
        <v>1713</v>
      </c>
      <c r="H62">
        <v>1348</v>
      </c>
      <c r="I62">
        <v>1230</v>
      </c>
      <c r="J62">
        <v>0.49399999999999999</v>
      </c>
      <c r="K62">
        <v>185</v>
      </c>
      <c r="L62">
        <v>519</v>
      </c>
      <c r="M62">
        <v>0.35599999999999998</v>
      </c>
      <c r="N62">
        <v>312</v>
      </c>
      <c r="O62">
        <v>429</v>
      </c>
      <c r="P62">
        <v>0.72699999999999998</v>
      </c>
      <c r="Q62">
        <v>249</v>
      </c>
      <c r="R62">
        <v>808</v>
      </c>
      <c r="S62">
        <v>375</v>
      </c>
      <c r="T62">
        <v>133</v>
      </c>
      <c r="U62">
        <v>114</v>
      </c>
      <c r="V62">
        <v>216</v>
      </c>
      <c r="W62">
        <v>360</v>
      </c>
      <c r="X62">
        <v>81.599999999999994</v>
      </c>
      <c r="Y62">
        <v>64.19</v>
      </c>
      <c r="Z62">
        <v>17.381</v>
      </c>
      <c r="AA62">
        <v>1.736</v>
      </c>
      <c r="AB62">
        <v>10.286</v>
      </c>
      <c r="AC62">
        <v>0.61599999999999999</v>
      </c>
      <c r="AD62">
        <v>24.7</v>
      </c>
      <c r="AE62">
        <v>20.399999999999999</v>
      </c>
      <c r="AF62">
        <v>5.4</v>
      </c>
      <c r="AG62">
        <v>17.100000000000001</v>
      </c>
    </row>
    <row r="63" spans="1:33" x14ac:dyDescent="0.45">
      <c r="A63" t="s">
        <v>949</v>
      </c>
      <c r="B63" t="s">
        <v>483</v>
      </c>
      <c r="C63">
        <v>19</v>
      </c>
      <c r="D63" t="s">
        <v>1788</v>
      </c>
      <c r="E63">
        <v>-19.53</v>
      </c>
      <c r="F63">
        <v>-4.17</v>
      </c>
      <c r="G63">
        <v>1082</v>
      </c>
      <c r="H63">
        <v>1374</v>
      </c>
      <c r="I63">
        <v>1035</v>
      </c>
      <c r="J63">
        <v>0.373</v>
      </c>
      <c r="K63">
        <v>88</v>
      </c>
      <c r="L63">
        <v>332</v>
      </c>
      <c r="M63">
        <v>0.26500000000000001</v>
      </c>
      <c r="N63">
        <v>222</v>
      </c>
      <c r="O63">
        <v>318</v>
      </c>
      <c r="P63">
        <v>0.69799999999999995</v>
      </c>
      <c r="Q63">
        <v>186</v>
      </c>
      <c r="R63">
        <v>582</v>
      </c>
      <c r="S63">
        <v>158</v>
      </c>
      <c r="T63">
        <v>156</v>
      </c>
      <c r="U63">
        <v>56</v>
      </c>
      <c r="V63">
        <v>312</v>
      </c>
      <c r="W63">
        <v>338</v>
      </c>
      <c r="X63">
        <v>56.9</v>
      </c>
      <c r="Y63">
        <v>72.316000000000003</v>
      </c>
      <c r="Z63">
        <v>-15.368</v>
      </c>
      <c r="AA63">
        <v>0.50600000000000001</v>
      </c>
      <c r="AB63">
        <v>16.420999999999999</v>
      </c>
      <c r="AC63">
        <v>0.5</v>
      </c>
      <c r="AD63">
        <v>17.5</v>
      </c>
      <c r="AE63">
        <v>16.7</v>
      </c>
      <c r="AF63">
        <v>2.9</v>
      </c>
      <c r="AG63">
        <v>17.8</v>
      </c>
    </row>
    <row r="64" spans="1:33" x14ac:dyDescent="0.45">
      <c r="A64" t="s">
        <v>950</v>
      </c>
      <c r="B64" t="s">
        <v>171</v>
      </c>
      <c r="C64">
        <v>19</v>
      </c>
      <c r="D64" t="s">
        <v>2695</v>
      </c>
      <c r="E64">
        <v>3.88</v>
      </c>
      <c r="F64">
        <v>-2.2400000000000002</v>
      </c>
      <c r="G64">
        <v>1591</v>
      </c>
      <c r="H64">
        <v>1410</v>
      </c>
      <c r="I64">
        <v>1168</v>
      </c>
      <c r="J64">
        <v>0.498</v>
      </c>
      <c r="K64">
        <v>191</v>
      </c>
      <c r="L64">
        <v>555</v>
      </c>
      <c r="M64">
        <v>0.34399999999999997</v>
      </c>
      <c r="N64">
        <v>236</v>
      </c>
      <c r="O64">
        <v>331</v>
      </c>
      <c r="P64">
        <v>0.71299999999999997</v>
      </c>
      <c r="Q64">
        <v>190</v>
      </c>
      <c r="R64">
        <v>691</v>
      </c>
      <c r="S64">
        <v>347</v>
      </c>
      <c r="T64">
        <v>168</v>
      </c>
      <c r="U64">
        <v>39</v>
      </c>
      <c r="V64">
        <v>247</v>
      </c>
      <c r="W64">
        <v>338</v>
      </c>
      <c r="X64">
        <v>83.7</v>
      </c>
      <c r="Y64">
        <v>74.210999999999999</v>
      </c>
      <c r="Z64">
        <v>9.5259999999999998</v>
      </c>
      <c r="AA64">
        <v>1.405</v>
      </c>
      <c r="AB64">
        <v>13</v>
      </c>
      <c r="AC64">
        <v>0.68</v>
      </c>
      <c r="AD64">
        <v>29.2</v>
      </c>
      <c r="AE64">
        <v>17.399999999999999</v>
      </c>
      <c r="AF64">
        <v>2.1</v>
      </c>
      <c r="AG64">
        <v>17.8</v>
      </c>
    </row>
    <row r="65" spans="1:33" x14ac:dyDescent="0.45">
      <c r="A65" t="s">
        <v>951</v>
      </c>
      <c r="B65" t="s">
        <v>44</v>
      </c>
      <c r="C65">
        <v>22</v>
      </c>
      <c r="D65" t="s">
        <v>1799</v>
      </c>
      <c r="E65">
        <v>19.100000000000001</v>
      </c>
      <c r="F65">
        <v>7.19</v>
      </c>
      <c r="G65">
        <v>1772</v>
      </c>
      <c r="H65">
        <v>1510</v>
      </c>
      <c r="I65">
        <v>1323</v>
      </c>
      <c r="J65">
        <v>0.48299999999999998</v>
      </c>
      <c r="K65">
        <v>228</v>
      </c>
      <c r="L65">
        <v>640</v>
      </c>
      <c r="M65">
        <v>0.35599999999999998</v>
      </c>
      <c r="N65">
        <v>266</v>
      </c>
      <c r="O65">
        <v>346</v>
      </c>
      <c r="P65">
        <v>0.76900000000000002</v>
      </c>
      <c r="Q65">
        <v>193</v>
      </c>
      <c r="R65">
        <v>866</v>
      </c>
      <c r="S65">
        <v>360</v>
      </c>
      <c r="T65">
        <v>78</v>
      </c>
      <c r="U65">
        <v>84</v>
      </c>
      <c r="V65">
        <v>235</v>
      </c>
      <c r="W65">
        <v>245</v>
      </c>
      <c r="X65">
        <v>80.5</v>
      </c>
      <c r="Y65">
        <v>68.635999999999996</v>
      </c>
      <c r="Z65">
        <v>11.909000000000001</v>
      </c>
      <c r="AA65">
        <v>1.532</v>
      </c>
      <c r="AB65">
        <v>10.682</v>
      </c>
      <c r="AC65">
        <v>0.33200000000000002</v>
      </c>
      <c r="AD65">
        <v>29.1</v>
      </c>
      <c r="AE65">
        <v>15.7</v>
      </c>
      <c r="AF65">
        <v>3.8</v>
      </c>
      <c r="AG65">
        <v>11.1</v>
      </c>
    </row>
    <row r="66" spans="1:33" x14ac:dyDescent="0.45">
      <c r="A66" t="s">
        <v>952</v>
      </c>
      <c r="B66" t="s">
        <v>355</v>
      </c>
      <c r="C66">
        <v>18</v>
      </c>
      <c r="D66" t="s">
        <v>1670</v>
      </c>
      <c r="E66">
        <v>-14.05</v>
      </c>
      <c r="F66">
        <v>-1.55</v>
      </c>
      <c r="G66">
        <v>1088</v>
      </c>
      <c r="H66">
        <v>1241</v>
      </c>
      <c r="I66">
        <v>976</v>
      </c>
      <c r="J66">
        <v>0.39500000000000002</v>
      </c>
      <c r="K66">
        <v>125</v>
      </c>
      <c r="L66">
        <v>442</v>
      </c>
      <c r="M66">
        <v>0.28299999999999997</v>
      </c>
      <c r="N66">
        <v>191</v>
      </c>
      <c r="O66">
        <v>269</v>
      </c>
      <c r="P66">
        <v>0.71</v>
      </c>
      <c r="Q66">
        <v>139</v>
      </c>
      <c r="R66">
        <v>621</v>
      </c>
      <c r="S66">
        <v>210</v>
      </c>
      <c r="T66">
        <v>80</v>
      </c>
      <c r="U66">
        <v>62</v>
      </c>
      <c r="V66">
        <v>228</v>
      </c>
      <c r="W66">
        <v>259</v>
      </c>
      <c r="X66">
        <v>60.4</v>
      </c>
      <c r="Y66">
        <v>68.944000000000003</v>
      </c>
      <c r="Z66">
        <v>-8.5</v>
      </c>
      <c r="AA66">
        <v>0.92100000000000004</v>
      </c>
      <c r="AB66">
        <v>12.667</v>
      </c>
      <c r="AC66">
        <v>0.35099999999999998</v>
      </c>
      <c r="AD66">
        <v>24.6</v>
      </c>
      <c r="AE66">
        <v>14.9</v>
      </c>
      <c r="AF66">
        <v>3.4</v>
      </c>
      <c r="AG66">
        <v>14.4</v>
      </c>
    </row>
    <row r="67" spans="1:33" x14ac:dyDescent="0.45">
      <c r="A67" t="s">
        <v>953</v>
      </c>
      <c r="B67" t="s">
        <v>155</v>
      </c>
      <c r="C67">
        <v>20</v>
      </c>
      <c r="D67" t="s">
        <v>1309</v>
      </c>
      <c r="E67">
        <v>3.99</v>
      </c>
      <c r="F67">
        <v>1.87</v>
      </c>
      <c r="G67">
        <v>1444</v>
      </c>
      <c r="H67">
        <v>1348</v>
      </c>
      <c r="I67">
        <v>1139</v>
      </c>
      <c r="J67">
        <v>0.438</v>
      </c>
      <c r="K67">
        <v>163</v>
      </c>
      <c r="L67">
        <v>494</v>
      </c>
      <c r="M67">
        <v>0.33</v>
      </c>
      <c r="N67">
        <v>283</v>
      </c>
      <c r="O67">
        <v>394</v>
      </c>
      <c r="P67">
        <v>0.71799999999999997</v>
      </c>
      <c r="Q67">
        <v>192</v>
      </c>
      <c r="R67">
        <v>711</v>
      </c>
      <c r="S67">
        <v>256</v>
      </c>
      <c r="T67">
        <v>129</v>
      </c>
      <c r="U67">
        <v>50</v>
      </c>
      <c r="V67">
        <v>208</v>
      </c>
      <c r="W67">
        <v>303</v>
      </c>
      <c r="X67">
        <v>72.2</v>
      </c>
      <c r="Y67">
        <v>67.400000000000006</v>
      </c>
      <c r="Z67">
        <v>4.8</v>
      </c>
      <c r="AA67">
        <v>1.2310000000000001</v>
      </c>
      <c r="AB67">
        <v>10.4</v>
      </c>
      <c r="AC67">
        <v>0.62</v>
      </c>
      <c r="AD67">
        <v>24.7</v>
      </c>
      <c r="AE67">
        <v>19.7</v>
      </c>
      <c r="AF67">
        <v>2.5</v>
      </c>
      <c r="AG67">
        <v>15.2</v>
      </c>
    </row>
    <row r="68" spans="1:33" x14ac:dyDescent="0.45">
      <c r="A68" t="s">
        <v>954</v>
      </c>
      <c r="B68" t="s">
        <v>81</v>
      </c>
      <c r="C68">
        <v>21</v>
      </c>
      <c r="D68" t="s">
        <v>1794</v>
      </c>
      <c r="E68">
        <v>15.02</v>
      </c>
      <c r="F68">
        <v>5.21</v>
      </c>
      <c r="G68">
        <v>1556</v>
      </c>
      <c r="H68">
        <v>1350</v>
      </c>
      <c r="I68">
        <v>1114</v>
      </c>
      <c r="J68">
        <v>0.47099999999999997</v>
      </c>
      <c r="K68">
        <v>198</v>
      </c>
      <c r="L68">
        <v>503</v>
      </c>
      <c r="M68">
        <v>0.39400000000000002</v>
      </c>
      <c r="N68">
        <v>308</v>
      </c>
      <c r="O68">
        <v>415</v>
      </c>
      <c r="P68">
        <v>0.74199999999999999</v>
      </c>
      <c r="Q68">
        <v>182</v>
      </c>
      <c r="R68">
        <v>724</v>
      </c>
      <c r="S68">
        <v>312</v>
      </c>
      <c r="T68">
        <v>114</v>
      </c>
      <c r="U68">
        <v>93</v>
      </c>
      <c r="V68">
        <v>206</v>
      </c>
      <c r="W68">
        <v>280</v>
      </c>
      <c r="X68">
        <v>74.099999999999994</v>
      </c>
      <c r="Y68">
        <v>64.286000000000001</v>
      </c>
      <c r="Z68">
        <v>9.81</v>
      </c>
      <c r="AA68">
        <v>1.5149999999999999</v>
      </c>
      <c r="AB68">
        <v>9.81</v>
      </c>
      <c r="AC68">
        <v>0.55300000000000005</v>
      </c>
      <c r="AD68">
        <v>24</v>
      </c>
      <c r="AE68">
        <v>19.8</v>
      </c>
      <c r="AF68">
        <v>4.4000000000000004</v>
      </c>
      <c r="AG68">
        <v>13.3</v>
      </c>
    </row>
    <row r="69" spans="1:33" x14ac:dyDescent="0.45">
      <c r="A69" t="s">
        <v>955</v>
      </c>
      <c r="B69" t="s">
        <v>249</v>
      </c>
      <c r="C69">
        <v>22</v>
      </c>
      <c r="D69" t="s">
        <v>1729</v>
      </c>
      <c r="E69">
        <v>0.55000000000000004</v>
      </c>
      <c r="F69">
        <v>-3.55</v>
      </c>
      <c r="G69">
        <v>1662</v>
      </c>
      <c r="H69">
        <v>1543</v>
      </c>
      <c r="I69">
        <v>1306</v>
      </c>
      <c r="J69">
        <v>0.47</v>
      </c>
      <c r="K69">
        <v>161</v>
      </c>
      <c r="L69">
        <v>459</v>
      </c>
      <c r="M69">
        <v>0.35099999999999998</v>
      </c>
      <c r="N69">
        <v>273</v>
      </c>
      <c r="O69">
        <v>382</v>
      </c>
      <c r="P69">
        <v>0.71499999999999997</v>
      </c>
      <c r="Q69">
        <v>202</v>
      </c>
      <c r="R69">
        <v>780</v>
      </c>
      <c r="S69">
        <v>327</v>
      </c>
      <c r="T69">
        <v>134</v>
      </c>
      <c r="U69">
        <v>62</v>
      </c>
      <c r="V69">
        <v>228</v>
      </c>
      <c r="W69">
        <v>339</v>
      </c>
      <c r="X69">
        <v>75.5</v>
      </c>
      <c r="Y69">
        <v>70.135999999999996</v>
      </c>
      <c r="Z69">
        <v>5.4089999999999998</v>
      </c>
      <c r="AA69">
        <v>1.4339999999999999</v>
      </c>
      <c r="AB69">
        <v>10.364000000000001</v>
      </c>
      <c r="AC69">
        <v>0.58799999999999997</v>
      </c>
      <c r="AD69">
        <v>20.9</v>
      </c>
      <c r="AE69">
        <v>17.399999999999999</v>
      </c>
      <c r="AF69">
        <v>2.8</v>
      </c>
      <c r="AG69">
        <v>15.4</v>
      </c>
    </row>
    <row r="70" spans="1:33" x14ac:dyDescent="0.45">
      <c r="A70" t="s">
        <v>956</v>
      </c>
      <c r="B70" t="s">
        <v>507</v>
      </c>
      <c r="C70">
        <v>21</v>
      </c>
      <c r="D70" t="s">
        <v>1722</v>
      </c>
      <c r="E70">
        <v>-11.58</v>
      </c>
      <c r="F70">
        <v>-6.37</v>
      </c>
      <c r="G70">
        <v>1492</v>
      </c>
      <c r="H70">
        <v>1511</v>
      </c>
      <c r="I70">
        <v>1253</v>
      </c>
      <c r="J70">
        <v>0.433</v>
      </c>
      <c r="K70">
        <v>87</v>
      </c>
      <c r="L70">
        <v>299</v>
      </c>
      <c r="M70">
        <v>0.29099999999999998</v>
      </c>
      <c r="N70">
        <v>321</v>
      </c>
      <c r="O70">
        <v>459</v>
      </c>
      <c r="P70">
        <v>0.69899999999999995</v>
      </c>
      <c r="Q70">
        <v>233</v>
      </c>
      <c r="R70">
        <v>742</v>
      </c>
      <c r="S70">
        <v>259</v>
      </c>
      <c r="T70">
        <v>173</v>
      </c>
      <c r="U70">
        <v>38</v>
      </c>
      <c r="V70">
        <v>319</v>
      </c>
      <c r="W70">
        <v>350</v>
      </c>
      <c r="X70">
        <v>71</v>
      </c>
      <c r="Y70">
        <v>71.951999999999998</v>
      </c>
      <c r="Z70">
        <v>-0.90500000000000003</v>
      </c>
      <c r="AA70">
        <v>0.81200000000000006</v>
      </c>
      <c r="AB70">
        <v>15.19</v>
      </c>
      <c r="AC70">
        <v>0.54200000000000004</v>
      </c>
      <c r="AD70">
        <v>14.2</v>
      </c>
      <c r="AE70">
        <v>21.9</v>
      </c>
      <c r="AF70">
        <v>1.8</v>
      </c>
      <c r="AG70">
        <v>16.7</v>
      </c>
    </row>
    <row r="71" spans="1:33" x14ac:dyDescent="0.45">
      <c r="A71" t="s">
        <v>957</v>
      </c>
      <c r="B71" t="s">
        <v>296</v>
      </c>
      <c r="C71">
        <v>23</v>
      </c>
      <c r="D71" t="s">
        <v>2051</v>
      </c>
      <c r="E71">
        <v>-3.82</v>
      </c>
      <c r="F71">
        <v>-3.66</v>
      </c>
      <c r="G71">
        <v>1952</v>
      </c>
      <c r="H71">
        <v>1860</v>
      </c>
      <c r="I71">
        <v>1445</v>
      </c>
      <c r="J71">
        <v>0.45700000000000002</v>
      </c>
      <c r="K71">
        <v>196</v>
      </c>
      <c r="L71">
        <v>532</v>
      </c>
      <c r="M71">
        <v>0.36799999999999999</v>
      </c>
      <c r="N71">
        <v>436</v>
      </c>
      <c r="O71">
        <v>583</v>
      </c>
      <c r="P71">
        <v>0.748</v>
      </c>
      <c r="Q71">
        <v>261</v>
      </c>
      <c r="R71">
        <v>865</v>
      </c>
      <c r="S71">
        <v>320</v>
      </c>
      <c r="T71">
        <v>138</v>
      </c>
      <c r="U71">
        <v>98</v>
      </c>
      <c r="V71">
        <v>229</v>
      </c>
      <c r="W71">
        <v>374</v>
      </c>
      <c r="X71">
        <v>84.9</v>
      </c>
      <c r="Y71">
        <v>80.87</v>
      </c>
      <c r="Z71">
        <v>4</v>
      </c>
      <c r="AA71">
        <v>1.397</v>
      </c>
      <c r="AB71">
        <v>9.9570000000000007</v>
      </c>
      <c r="AC71">
        <v>0.60299999999999998</v>
      </c>
      <c r="AD71">
        <v>23.1</v>
      </c>
      <c r="AE71">
        <v>25.3</v>
      </c>
      <c r="AF71">
        <v>4.3</v>
      </c>
      <c r="AG71">
        <v>16.3</v>
      </c>
    </row>
    <row r="72" spans="1:33" x14ac:dyDescent="0.45">
      <c r="A72" t="s">
        <v>958</v>
      </c>
      <c r="B72" t="s">
        <v>160</v>
      </c>
      <c r="C72">
        <v>21</v>
      </c>
      <c r="D72" t="s">
        <v>2039</v>
      </c>
      <c r="E72">
        <v>-5.65</v>
      </c>
      <c r="F72">
        <v>8.93</v>
      </c>
      <c r="G72">
        <v>1347</v>
      </c>
      <c r="H72">
        <v>1653</v>
      </c>
      <c r="I72">
        <v>1129</v>
      </c>
      <c r="J72">
        <v>0.42199999999999999</v>
      </c>
      <c r="K72">
        <v>131</v>
      </c>
      <c r="L72">
        <v>391</v>
      </c>
      <c r="M72">
        <v>0.33500000000000002</v>
      </c>
      <c r="N72">
        <v>264</v>
      </c>
      <c r="O72">
        <v>367</v>
      </c>
      <c r="P72">
        <v>0.71899999999999997</v>
      </c>
      <c r="Q72">
        <v>148</v>
      </c>
      <c r="R72">
        <v>627</v>
      </c>
      <c r="S72">
        <v>265</v>
      </c>
      <c r="T72">
        <v>105</v>
      </c>
      <c r="U72">
        <v>75</v>
      </c>
      <c r="V72">
        <v>278</v>
      </c>
      <c r="W72">
        <v>332</v>
      </c>
      <c r="X72">
        <v>64.099999999999994</v>
      </c>
      <c r="Y72">
        <v>78.713999999999999</v>
      </c>
      <c r="Z72">
        <v>-14.571</v>
      </c>
      <c r="AA72">
        <v>0.95299999999999996</v>
      </c>
      <c r="AB72">
        <v>13.238</v>
      </c>
      <c r="AC72">
        <v>0.378</v>
      </c>
      <c r="AD72">
        <v>18.600000000000001</v>
      </c>
      <c r="AE72">
        <v>17.5</v>
      </c>
      <c r="AF72">
        <v>3.6</v>
      </c>
      <c r="AG72">
        <v>15.8</v>
      </c>
    </row>
    <row r="73" spans="1:33" x14ac:dyDescent="0.45">
      <c r="A73" t="s">
        <v>959</v>
      </c>
      <c r="B73" t="s">
        <v>239</v>
      </c>
      <c r="C73">
        <v>23</v>
      </c>
      <c r="D73" t="s">
        <v>1310</v>
      </c>
      <c r="E73">
        <v>-18.399999999999999</v>
      </c>
      <c r="F73">
        <v>-1.31</v>
      </c>
      <c r="G73">
        <v>1460</v>
      </c>
      <c r="H73">
        <v>1853</v>
      </c>
      <c r="I73">
        <v>1322</v>
      </c>
      <c r="J73">
        <v>0.39700000000000002</v>
      </c>
      <c r="K73">
        <v>128</v>
      </c>
      <c r="L73">
        <v>487</v>
      </c>
      <c r="M73">
        <v>0.26300000000000001</v>
      </c>
      <c r="N73">
        <v>282</v>
      </c>
      <c r="O73">
        <v>384</v>
      </c>
      <c r="P73">
        <v>0.73399999999999999</v>
      </c>
      <c r="Q73">
        <v>225</v>
      </c>
      <c r="R73">
        <v>707</v>
      </c>
      <c r="S73">
        <v>233</v>
      </c>
      <c r="T73">
        <v>155</v>
      </c>
      <c r="U73">
        <v>53</v>
      </c>
      <c r="V73">
        <v>316</v>
      </c>
      <c r="W73">
        <v>400</v>
      </c>
      <c r="X73">
        <v>63.5</v>
      </c>
      <c r="Y73">
        <v>80.564999999999998</v>
      </c>
      <c r="Z73">
        <v>-17.087</v>
      </c>
      <c r="AA73">
        <v>0.73699999999999999</v>
      </c>
      <c r="AB73">
        <v>13.739000000000001</v>
      </c>
      <c r="AC73">
        <v>0.49099999999999999</v>
      </c>
      <c r="AD73">
        <v>21.2</v>
      </c>
      <c r="AE73">
        <v>16.7</v>
      </c>
      <c r="AF73">
        <v>2.2999999999999998</v>
      </c>
      <c r="AG73">
        <v>17.399999999999999</v>
      </c>
    </row>
    <row r="74" spans="1:33" x14ac:dyDescent="0.45">
      <c r="A74" t="s">
        <v>960</v>
      </c>
      <c r="B74" t="s">
        <v>125</v>
      </c>
      <c r="C74">
        <v>22</v>
      </c>
      <c r="D74" t="s">
        <v>1793</v>
      </c>
      <c r="E74">
        <v>11.43</v>
      </c>
      <c r="F74">
        <v>-0.42</v>
      </c>
      <c r="G74">
        <v>1753</v>
      </c>
      <c r="H74">
        <v>1484</v>
      </c>
      <c r="I74">
        <v>1310</v>
      </c>
      <c r="J74">
        <v>0.48199999999999998</v>
      </c>
      <c r="K74">
        <v>187</v>
      </c>
      <c r="L74">
        <v>533</v>
      </c>
      <c r="M74">
        <v>0.35099999999999998</v>
      </c>
      <c r="N74">
        <v>304</v>
      </c>
      <c r="O74">
        <v>405</v>
      </c>
      <c r="P74">
        <v>0.751</v>
      </c>
      <c r="Q74">
        <v>186</v>
      </c>
      <c r="R74">
        <v>771</v>
      </c>
      <c r="S74">
        <v>357</v>
      </c>
      <c r="T74">
        <v>144</v>
      </c>
      <c r="U74">
        <v>41</v>
      </c>
      <c r="V74">
        <v>212</v>
      </c>
      <c r="W74">
        <v>350</v>
      </c>
      <c r="X74">
        <v>79.7</v>
      </c>
      <c r="Y74">
        <v>67.454999999999998</v>
      </c>
      <c r="Z74">
        <v>12.227</v>
      </c>
      <c r="AA74">
        <v>1.6839999999999999</v>
      </c>
      <c r="AB74">
        <v>9.6359999999999992</v>
      </c>
      <c r="AC74">
        <v>0.67900000000000005</v>
      </c>
      <c r="AD74">
        <v>24.2</v>
      </c>
      <c r="AE74">
        <v>18.399999999999999</v>
      </c>
      <c r="AF74">
        <v>1.9</v>
      </c>
      <c r="AG74">
        <v>15.9</v>
      </c>
    </row>
    <row r="75" spans="1:33" x14ac:dyDescent="0.45">
      <c r="A75" t="s">
        <v>961</v>
      </c>
      <c r="B75" t="s">
        <v>229</v>
      </c>
      <c r="C75">
        <v>23</v>
      </c>
      <c r="D75" t="s">
        <v>2055</v>
      </c>
      <c r="E75">
        <v>2.67</v>
      </c>
      <c r="F75">
        <v>-4.01</v>
      </c>
      <c r="G75">
        <v>1682</v>
      </c>
      <c r="H75">
        <v>1467</v>
      </c>
      <c r="I75">
        <v>1356</v>
      </c>
      <c r="J75">
        <v>0.45700000000000002</v>
      </c>
      <c r="K75">
        <v>146</v>
      </c>
      <c r="L75">
        <v>443</v>
      </c>
      <c r="M75">
        <v>0.33</v>
      </c>
      <c r="N75">
        <v>296</v>
      </c>
      <c r="O75">
        <v>412</v>
      </c>
      <c r="P75">
        <v>0.71799999999999997</v>
      </c>
      <c r="Q75">
        <v>285</v>
      </c>
      <c r="R75">
        <v>936</v>
      </c>
      <c r="S75">
        <v>293</v>
      </c>
      <c r="T75">
        <v>123</v>
      </c>
      <c r="U75">
        <v>99</v>
      </c>
      <c r="V75">
        <v>255</v>
      </c>
      <c r="W75">
        <v>358</v>
      </c>
      <c r="X75">
        <v>73.099999999999994</v>
      </c>
      <c r="Y75">
        <v>63.783000000000001</v>
      </c>
      <c r="Z75">
        <v>9.3480000000000008</v>
      </c>
      <c r="AA75">
        <v>1.149</v>
      </c>
      <c r="AB75">
        <v>11.087</v>
      </c>
      <c r="AC75">
        <v>0.48199999999999998</v>
      </c>
      <c r="AD75">
        <v>19.3</v>
      </c>
      <c r="AE75">
        <v>17.899999999999999</v>
      </c>
      <c r="AF75">
        <v>4.3</v>
      </c>
      <c r="AG75">
        <v>15.6</v>
      </c>
    </row>
    <row r="76" spans="1:33" x14ac:dyDescent="0.45">
      <c r="A76" t="s">
        <v>962</v>
      </c>
      <c r="B76" t="s">
        <v>35</v>
      </c>
      <c r="C76">
        <v>20</v>
      </c>
      <c r="D76" t="s">
        <v>1666</v>
      </c>
      <c r="E76">
        <v>19.18</v>
      </c>
      <c r="F76">
        <v>5.38</v>
      </c>
      <c r="G76">
        <v>1620</v>
      </c>
      <c r="H76">
        <v>1344</v>
      </c>
      <c r="I76">
        <v>1178</v>
      </c>
      <c r="J76">
        <v>0.48199999999999998</v>
      </c>
      <c r="K76">
        <v>167</v>
      </c>
      <c r="L76">
        <v>432</v>
      </c>
      <c r="M76">
        <v>0.38700000000000001</v>
      </c>
      <c r="N76">
        <v>317</v>
      </c>
      <c r="O76">
        <v>432</v>
      </c>
      <c r="P76">
        <v>0.73399999999999999</v>
      </c>
      <c r="Q76">
        <v>192</v>
      </c>
      <c r="R76">
        <v>718</v>
      </c>
      <c r="S76">
        <v>320</v>
      </c>
      <c r="T76">
        <v>135</v>
      </c>
      <c r="U76">
        <v>79</v>
      </c>
      <c r="V76">
        <v>188</v>
      </c>
      <c r="W76">
        <v>317</v>
      </c>
      <c r="X76">
        <v>81</v>
      </c>
      <c r="Y76">
        <v>67.2</v>
      </c>
      <c r="Z76">
        <v>13.8</v>
      </c>
      <c r="AA76">
        <v>1.702</v>
      </c>
      <c r="AB76">
        <v>9.4</v>
      </c>
      <c r="AC76">
        <v>0.71799999999999997</v>
      </c>
      <c r="AD76">
        <v>21.6</v>
      </c>
      <c r="AE76">
        <v>21.6</v>
      </c>
      <c r="AF76">
        <v>4</v>
      </c>
      <c r="AG76">
        <v>15.8</v>
      </c>
    </row>
    <row r="77" spans="1:33" x14ac:dyDescent="0.45">
      <c r="A77" t="s">
        <v>963</v>
      </c>
      <c r="B77" t="s">
        <v>151</v>
      </c>
      <c r="C77">
        <v>20</v>
      </c>
      <c r="D77" t="s">
        <v>1309</v>
      </c>
      <c r="E77">
        <v>6.2</v>
      </c>
      <c r="F77">
        <v>3.68</v>
      </c>
      <c r="G77">
        <v>1440</v>
      </c>
      <c r="H77">
        <v>1344</v>
      </c>
      <c r="I77">
        <v>1174</v>
      </c>
      <c r="J77">
        <v>0.42599999999999999</v>
      </c>
      <c r="K77">
        <v>153</v>
      </c>
      <c r="L77">
        <v>476</v>
      </c>
      <c r="M77">
        <v>0.32100000000000001</v>
      </c>
      <c r="N77">
        <v>287</v>
      </c>
      <c r="O77">
        <v>415</v>
      </c>
      <c r="P77">
        <v>0.69199999999999995</v>
      </c>
      <c r="Q77">
        <v>238</v>
      </c>
      <c r="R77">
        <v>731</v>
      </c>
      <c r="S77">
        <v>256</v>
      </c>
      <c r="T77">
        <v>154</v>
      </c>
      <c r="U77">
        <v>89</v>
      </c>
      <c r="V77">
        <v>237</v>
      </c>
      <c r="W77">
        <v>360</v>
      </c>
      <c r="X77">
        <v>72</v>
      </c>
      <c r="Y77">
        <v>67.2</v>
      </c>
      <c r="Z77">
        <v>4.8</v>
      </c>
      <c r="AA77">
        <v>1.08</v>
      </c>
      <c r="AB77">
        <v>11.85</v>
      </c>
      <c r="AC77">
        <v>0.65</v>
      </c>
      <c r="AD77">
        <v>23.8</v>
      </c>
      <c r="AE77">
        <v>20.8</v>
      </c>
      <c r="AF77">
        <v>4.4000000000000004</v>
      </c>
      <c r="AG77">
        <v>18</v>
      </c>
    </row>
    <row r="78" spans="1:33" x14ac:dyDescent="0.45">
      <c r="A78" t="s">
        <v>964</v>
      </c>
      <c r="B78" t="s">
        <v>231</v>
      </c>
      <c r="C78">
        <v>22</v>
      </c>
      <c r="D78" t="s">
        <v>1308</v>
      </c>
      <c r="E78">
        <v>-0.01</v>
      </c>
      <c r="F78">
        <v>-0.1</v>
      </c>
      <c r="G78">
        <v>1531</v>
      </c>
      <c r="H78">
        <v>1499</v>
      </c>
      <c r="I78">
        <v>1281</v>
      </c>
      <c r="J78">
        <v>0.41799999999999998</v>
      </c>
      <c r="K78">
        <v>139</v>
      </c>
      <c r="L78">
        <v>465</v>
      </c>
      <c r="M78">
        <v>0.29899999999999999</v>
      </c>
      <c r="N78">
        <v>322</v>
      </c>
      <c r="O78">
        <v>463</v>
      </c>
      <c r="P78">
        <v>0.69499999999999995</v>
      </c>
      <c r="Q78">
        <v>279</v>
      </c>
      <c r="R78">
        <v>793</v>
      </c>
      <c r="S78">
        <v>244</v>
      </c>
      <c r="T78">
        <v>177</v>
      </c>
      <c r="U78">
        <v>60</v>
      </c>
      <c r="V78">
        <v>238</v>
      </c>
      <c r="W78">
        <v>346</v>
      </c>
      <c r="X78">
        <v>69.599999999999994</v>
      </c>
      <c r="Y78">
        <v>68.135999999999996</v>
      </c>
      <c r="Z78">
        <v>1.4550000000000001</v>
      </c>
      <c r="AA78">
        <v>1.0249999999999999</v>
      </c>
      <c r="AB78">
        <v>10.818</v>
      </c>
      <c r="AC78">
        <v>0.74399999999999999</v>
      </c>
      <c r="AD78">
        <v>21.1</v>
      </c>
      <c r="AE78">
        <v>21</v>
      </c>
      <c r="AF78">
        <v>2.7</v>
      </c>
      <c r="AG78">
        <v>15.7</v>
      </c>
    </row>
    <row r="79" spans="1:33" x14ac:dyDescent="0.45">
      <c r="A79" t="s">
        <v>965</v>
      </c>
      <c r="B79" t="s">
        <v>479</v>
      </c>
      <c r="C79">
        <v>22</v>
      </c>
      <c r="D79" t="s">
        <v>1308</v>
      </c>
      <c r="E79">
        <v>-4.7699999999999996</v>
      </c>
      <c r="F79">
        <v>-2.0699999999999998</v>
      </c>
      <c r="G79">
        <v>1559</v>
      </c>
      <c r="H79">
        <v>1534</v>
      </c>
      <c r="I79">
        <v>1345</v>
      </c>
      <c r="J79">
        <v>0.4</v>
      </c>
      <c r="K79">
        <v>169</v>
      </c>
      <c r="L79">
        <v>563</v>
      </c>
      <c r="M79">
        <v>0.3</v>
      </c>
      <c r="N79">
        <v>314</v>
      </c>
      <c r="O79">
        <v>441</v>
      </c>
      <c r="P79">
        <v>0.71199999999999997</v>
      </c>
      <c r="Q79">
        <v>298</v>
      </c>
      <c r="R79">
        <v>860</v>
      </c>
      <c r="S79">
        <v>252</v>
      </c>
      <c r="T79">
        <v>155</v>
      </c>
      <c r="U79">
        <v>101</v>
      </c>
      <c r="V79">
        <v>268</v>
      </c>
      <c r="W79">
        <v>407</v>
      </c>
      <c r="X79">
        <v>70.900000000000006</v>
      </c>
      <c r="Y79">
        <v>69.727000000000004</v>
      </c>
      <c r="Z79">
        <v>1.1359999999999999</v>
      </c>
      <c r="AA79">
        <v>0.94</v>
      </c>
      <c r="AB79">
        <v>12.182</v>
      </c>
      <c r="AC79">
        <v>0.57799999999999996</v>
      </c>
      <c r="AD79">
        <v>25.6</v>
      </c>
      <c r="AE79">
        <v>20</v>
      </c>
      <c r="AF79">
        <v>4.5999999999999996</v>
      </c>
      <c r="AG79">
        <v>18.5</v>
      </c>
    </row>
    <row r="80" spans="1:33" x14ac:dyDescent="0.45">
      <c r="A80" t="s">
        <v>966</v>
      </c>
      <c r="B80" t="s">
        <v>389</v>
      </c>
      <c r="C80">
        <v>22</v>
      </c>
      <c r="D80" t="s">
        <v>1735</v>
      </c>
      <c r="E80">
        <v>-10.8</v>
      </c>
      <c r="F80">
        <v>-3.75</v>
      </c>
      <c r="G80">
        <v>1525</v>
      </c>
      <c r="H80">
        <v>1477</v>
      </c>
      <c r="I80">
        <v>1344</v>
      </c>
      <c r="J80">
        <v>0.42899999999999999</v>
      </c>
      <c r="K80">
        <v>125</v>
      </c>
      <c r="L80">
        <v>388</v>
      </c>
      <c r="M80">
        <v>0.32200000000000001</v>
      </c>
      <c r="N80">
        <v>248</v>
      </c>
      <c r="O80">
        <v>340</v>
      </c>
      <c r="P80">
        <v>0.72899999999999998</v>
      </c>
      <c r="Q80">
        <v>243</v>
      </c>
      <c r="R80">
        <v>777</v>
      </c>
      <c r="S80">
        <v>303</v>
      </c>
      <c r="T80">
        <v>181</v>
      </c>
      <c r="U80">
        <v>57</v>
      </c>
      <c r="V80">
        <v>236</v>
      </c>
      <c r="W80">
        <v>377</v>
      </c>
      <c r="X80">
        <v>69.3</v>
      </c>
      <c r="Y80">
        <v>67.135999999999996</v>
      </c>
      <c r="Z80">
        <v>2.1819999999999999</v>
      </c>
      <c r="AA80">
        <v>1.284</v>
      </c>
      <c r="AB80">
        <v>10.727</v>
      </c>
      <c r="AC80">
        <v>0.76700000000000002</v>
      </c>
      <c r="AD80">
        <v>17.600000000000001</v>
      </c>
      <c r="AE80">
        <v>15.5</v>
      </c>
      <c r="AF80">
        <v>2.6</v>
      </c>
      <c r="AG80">
        <v>17.100000000000001</v>
      </c>
    </row>
    <row r="81" spans="1:33" x14ac:dyDescent="0.45">
      <c r="A81" t="s">
        <v>967</v>
      </c>
      <c r="B81" t="s">
        <v>299</v>
      </c>
      <c r="C81">
        <v>21</v>
      </c>
      <c r="D81" t="s">
        <v>1734</v>
      </c>
      <c r="E81">
        <v>-5.1100000000000003</v>
      </c>
      <c r="F81">
        <v>-2.06</v>
      </c>
      <c r="G81">
        <v>1707</v>
      </c>
      <c r="H81">
        <v>1603</v>
      </c>
      <c r="I81">
        <v>1392</v>
      </c>
      <c r="J81">
        <v>0.45</v>
      </c>
      <c r="K81">
        <v>166</v>
      </c>
      <c r="L81">
        <v>489</v>
      </c>
      <c r="M81">
        <v>0.33900000000000002</v>
      </c>
      <c r="N81">
        <v>287</v>
      </c>
      <c r="O81">
        <v>427</v>
      </c>
      <c r="P81">
        <v>0.67200000000000004</v>
      </c>
      <c r="Q81">
        <v>287</v>
      </c>
      <c r="R81">
        <v>873</v>
      </c>
      <c r="S81">
        <v>319</v>
      </c>
      <c r="T81">
        <v>154</v>
      </c>
      <c r="U81">
        <v>125</v>
      </c>
      <c r="V81">
        <v>249</v>
      </c>
      <c r="W81">
        <v>347</v>
      </c>
      <c r="X81">
        <v>81.3</v>
      </c>
      <c r="Y81">
        <v>76.332999999999998</v>
      </c>
      <c r="Z81">
        <v>4.952</v>
      </c>
      <c r="AA81">
        <v>1.2809999999999999</v>
      </c>
      <c r="AB81">
        <v>11.856999999999999</v>
      </c>
      <c r="AC81">
        <v>0.61799999999999999</v>
      </c>
      <c r="AD81">
        <v>23.3</v>
      </c>
      <c r="AE81">
        <v>20.3</v>
      </c>
      <c r="AF81">
        <v>6</v>
      </c>
      <c r="AG81">
        <v>16.5</v>
      </c>
    </row>
    <row r="82" spans="1:33" x14ac:dyDescent="0.45">
      <c r="A82" t="s">
        <v>968</v>
      </c>
      <c r="B82" t="s">
        <v>344</v>
      </c>
      <c r="C82">
        <v>21</v>
      </c>
      <c r="D82" t="s">
        <v>1727</v>
      </c>
      <c r="E82">
        <v>-13.9</v>
      </c>
      <c r="F82">
        <v>-3.85</v>
      </c>
      <c r="G82">
        <v>1392</v>
      </c>
      <c r="H82">
        <v>1565</v>
      </c>
      <c r="I82">
        <v>1208</v>
      </c>
      <c r="J82">
        <v>0.435</v>
      </c>
      <c r="K82">
        <v>113</v>
      </c>
      <c r="L82">
        <v>381</v>
      </c>
      <c r="M82">
        <v>0.29699999999999999</v>
      </c>
      <c r="N82">
        <v>229</v>
      </c>
      <c r="O82">
        <v>340</v>
      </c>
      <c r="P82">
        <v>0.67400000000000004</v>
      </c>
      <c r="Q82">
        <v>199</v>
      </c>
      <c r="R82">
        <v>700</v>
      </c>
      <c r="S82">
        <v>220</v>
      </c>
      <c r="T82">
        <v>115</v>
      </c>
      <c r="U82">
        <v>47</v>
      </c>
      <c r="V82">
        <v>250</v>
      </c>
      <c r="W82">
        <v>335</v>
      </c>
      <c r="X82">
        <v>66.3</v>
      </c>
      <c r="Y82">
        <v>74.524000000000001</v>
      </c>
      <c r="Z82">
        <v>-8.2379999999999995</v>
      </c>
      <c r="AA82">
        <v>0.88</v>
      </c>
      <c r="AB82">
        <v>11.904999999999999</v>
      </c>
      <c r="AC82">
        <v>0.46</v>
      </c>
      <c r="AD82">
        <v>18.100000000000001</v>
      </c>
      <c r="AE82">
        <v>16.2</v>
      </c>
      <c r="AF82">
        <v>2.2000000000000002</v>
      </c>
      <c r="AG82">
        <v>16</v>
      </c>
    </row>
    <row r="83" spans="1:33" x14ac:dyDescent="0.45">
      <c r="A83" t="s">
        <v>969</v>
      </c>
      <c r="B83" t="s">
        <v>232</v>
      </c>
      <c r="C83">
        <v>21</v>
      </c>
      <c r="D83" t="s">
        <v>1725</v>
      </c>
      <c r="E83">
        <v>0.5</v>
      </c>
      <c r="F83">
        <v>-0.08</v>
      </c>
      <c r="G83">
        <v>1646</v>
      </c>
      <c r="H83">
        <v>1515</v>
      </c>
      <c r="I83">
        <v>1177</v>
      </c>
      <c r="J83">
        <v>0.49299999999999999</v>
      </c>
      <c r="K83">
        <v>189</v>
      </c>
      <c r="L83">
        <v>510</v>
      </c>
      <c r="M83">
        <v>0.371</v>
      </c>
      <c r="N83">
        <v>297</v>
      </c>
      <c r="O83">
        <v>400</v>
      </c>
      <c r="P83">
        <v>0.74299999999999999</v>
      </c>
      <c r="Q83">
        <v>168</v>
      </c>
      <c r="R83">
        <v>715</v>
      </c>
      <c r="S83">
        <v>362</v>
      </c>
      <c r="T83">
        <v>126</v>
      </c>
      <c r="U83">
        <v>78</v>
      </c>
      <c r="V83">
        <v>283</v>
      </c>
      <c r="W83">
        <v>388</v>
      </c>
      <c r="X83">
        <v>78.400000000000006</v>
      </c>
      <c r="Y83">
        <v>72.143000000000001</v>
      </c>
      <c r="Z83">
        <v>6.2380000000000004</v>
      </c>
      <c r="AA83">
        <v>1.2789999999999999</v>
      </c>
      <c r="AB83">
        <v>13.476000000000001</v>
      </c>
      <c r="AC83">
        <v>0.44500000000000001</v>
      </c>
      <c r="AD83">
        <v>24.3</v>
      </c>
      <c r="AE83">
        <v>19</v>
      </c>
      <c r="AF83">
        <v>3.7</v>
      </c>
      <c r="AG83">
        <v>18.5</v>
      </c>
    </row>
    <row r="84" spans="1:33" x14ac:dyDescent="0.45">
      <c r="A84" t="s">
        <v>970</v>
      </c>
      <c r="B84" t="s">
        <v>384</v>
      </c>
      <c r="C84">
        <v>22</v>
      </c>
      <c r="D84" t="s">
        <v>1737</v>
      </c>
      <c r="E84">
        <v>-11.04</v>
      </c>
      <c r="F84">
        <v>-5.39</v>
      </c>
      <c r="G84">
        <v>1682</v>
      </c>
      <c r="H84">
        <v>1690</v>
      </c>
      <c r="I84">
        <v>1307</v>
      </c>
      <c r="J84">
        <v>0.45800000000000002</v>
      </c>
      <c r="K84">
        <v>190</v>
      </c>
      <c r="L84">
        <v>525</v>
      </c>
      <c r="M84">
        <v>0.36199999999999999</v>
      </c>
      <c r="N84">
        <v>296</v>
      </c>
      <c r="O84">
        <v>408</v>
      </c>
      <c r="P84">
        <v>0.72499999999999998</v>
      </c>
      <c r="Q84">
        <v>241</v>
      </c>
      <c r="R84">
        <v>764</v>
      </c>
      <c r="S84">
        <v>297</v>
      </c>
      <c r="T84">
        <v>134</v>
      </c>
      <c r="U84">
        <v>69</v>
      </c>
      <c r="V84">
        <v>259</v>
      </c>
      <c r="W84">
        <v>365</v>
      </c>
      <c r="X84">
        <v>76.5</v>
      </c>
      <c r="Y84">
        <v>76.817999999999998</v>
      </c>
      <c r="Z84">
        <v>-0.36399999999999999</v>
      </c>
      <c r="AA84">
        <v>1.147</v>
      </c>
      <c r="AB84">
        <v>11.773</v>
      </c>
      <c r="AC84">
        <v>0.51700000000000002</v>
      </c>
      <c r="AD84">
        <v>23.9</v>
      </c>
      <c r="AE84">
        <v>18.5</v>
      </c>
      <c r="AF84">
        <v>3.1</v>
      </c>
      <c r="AG84">
        <v>16.600000000000001</v>
      </c>
    </row>
    <row r="85" spans="1:33" x14ac:dyDescent="0.45">
      <c r="A85" t="s">
        <v>971</v>
      </c>
      <c r="B85" t="s">
        <v>367</v>
      </c>
      <c r="C85">
        <v>22</v>
      </c>
      <c r="D85" t="s">
        <v>1729</v>
      </c>
      <c r="E85">
        <v>-2.81</v>
      </c>
      <c r="F85">
        <v>-0.05</v>
      </c>
      <c r="G85">
        <v>1618</v>
      </c>
      <c r="H85">
        <v>1606</v>
      </c>
      <c r="I85">
        <v>1314</v>
      </c>
      <c r="J85">
        <v>0.45700000000000002</v>
      </c>
      <c r="K85">
        <v>147</v>
      </c>
      <c r="L85">
        <v>436</v>
      </c>
      <c r="M85">
        <v>0.33700000000000002</v>
      </c>
      <c r="N85">
        <v>271</v>
      </c>
      <c r="O85">
        <v>387</v>
      </c>
      <c r="P85">
        <v>0.7</v>
      </c>
      <c r="Q85">
        <v>182</v>
      </c>
      <c r="R85">
        <v>774</v>
      </c>
      <c r="S85">
        <v>308</v>
      </c>
      <c r="T85">
        <v>145</v>
      </c>
      <c r="U85">
        <v>77</v>
      </c>
      <c r="V85">
        <v>265</v>
      </c>
      <c r="W85">
        <v>330</v>
      </c>
      <c r="X85">
        <v>73.5</v>
      </c>
      <c r="Y85">
        <v>73</v>
      </c>
      <c r="Z85">
        <v>0.54500000000000004</v>
      </c>
      <c r="AA85">
        <v>1.1619999999999999</v>
      </c>
      <c r="AB85">
        <v>12.045</v>
      </c>
      <c r="AC85">
        <v>0.54700000000000004</v>
      </c>
      <c r="AD85">
        <v>19.8</v>
      </c>
      <c r="AE85">
        <v>17.600000000000001</v>
      </c>
      <c r="AF85">
        <v>3.5</v>
      </c>
      <c r="AG85">
        <v>15</v>
      </c>
    </row>
    <row r="86" spans="1:33" x14ac:dyDescent="0.45">
      <c r="A86" t="s">
        <v>972</v>
      </c>
      <c r="B86" t="s">
        <v>277</v>
      </c>
      <c r="C86">
        <v>21</v>
      </c>
      <c r="D86" t="s">
        <v>1677</v>
      </c>
      <c r="E86">
        <v>-3.81</v>
      </c>
      <c r="F86">
        <v>-5.96</v>
      </c>
      <c r="G86">
        <v>1601</v>
      </c>
      <c r="H86">
        <v>1511</v>
      </c>
      <c r="I86">
        <v>1275</v>
      </c>
      <c r="J86">
        <v>0.44800000000000001</v>
      </c>
      <c r="K86">
        <v>189</v>
      </c>
      <c r="L86">
        <v>528</v>
      </c>
      <c r="M86">
        <v>0.35799999999999998</v>
      </c>
      <c r="N86">
        <v>270</v>
      </c>
      <c r="O86">
        <v>348</v>
      </c>
      <c r="P86">
        <v>0.77600000000000002</v>
      </c>
      <c r="Q86">
        <v>215</v>
      </c>
      <c r="R86">
        <v>726</v>
      </c>
      <c r="S86">
        <v>306</v>
      </c>
      <c r="T86">
        <v>169</v>
      </c>
      <c r="U86">
        <v>50</v>
      </c>
      <c r="V86">
        <v>248</v>
      </c>
      <c r="W86">
        <v>319</v>
      </c>
      <c r="X86">
        <v>76.2</v>
      </c>
      <c r="Y86">
        <v>71.951999999999998</v>
      </c>
      <c r="Z86">
        <v>4.2859999999999996</v>
      </c>
      <c r="AA86">
        <v>1.234</v>
      </c>
      <c r="AB86">
        <v>11.81</v>
      </c>
      <c r="AC86">
        <v>0.68100000000000005</v>
      </c>
      <c r="AD86">
        <v>25.1</v>
      </c>
      <c r="AE86">
        <v>16.600000000000001</v>
      </c>
      <c r="AF86">
        <v>2.4</v>
      </c>
      <c r="AG86">
        <v>15.2</v>
      </c>
    </row>
    <row r="87" spans="1:33" x14ac:dyDescent="0.45">
      <c r="A87" t="s">
        <v>973</v>
      </c>
      <c r="B87" t="s">
        <v>1389</v>
      </c>
      <c r="C87">
        <v>23</v>
      </c>
      <c r="D87" t="s">
        <v>1796</v>
      </c>
      <c r="E87">
        <v>-14.24</v>
      </c>
      <c r="F87">
        <v>-8.1999999999999993</v>
      </c>
      <c r="G87">
        <v>1797</v>
      </c>
      <c r="H87">
        <v>1822</v>
      </c>
      <c r="I87">
        <v>1458</v>
      </c>
      <c r="J87">
        <v>0.42799999999999999</v>
      </c>
      <c r="K87">
        <v>204</v>
      </c>
      <c r="L87">
        <v>605</v>
      </c>
      <c r="M87">
        <v>0.33700000000000002</v>
      </c>
      <c r="N87">
        <v>345</v>
      </c>
      <c r="O87">
        <v>489</v>
      </c>
      <c r="P87">
        <v>0.70599999999999996</v>
      </c>
      <c r="Q87">
        <v>261</v>
      </c>
      <c r="R87">
        <v>853</v>
      </c>
      <c r="S87">
        <v>355</v>
      </c>
      <c r="T87">
        <v>197</v>
      </c>
      <c r="U87">
        <v>54</v>
      </c>
      <c r="V87">
        <v>291</v>
      </c>
      <c r="W87">
        <v>415</v>
      </c>
      <c r="X87">
        <v>78.099999999999994</v>
      </c>
      <c r="Y87">
        <v>79.216999999999999</v>
      </c>
      <c r="Z87">
        <v>-1.087</v>
      </c>
      <c r="AA87">
        <v>1.22</v>
      </c>
      <c r="AB87">
        <v>12.651999999999999</v>
      </c>
      <c r="AC87">
        <v>0.67700000000000005</v>
      </c>
      <c r="AD87">
        <v>26.3</v>
      </c>
      <c r="AE87">
        <v>21.3</v>
      </c>
      <c r="AF87">
        <v>2.2999999999999998</v>
      </c>
      <c r="AG87">
        <v>18</v>
      </c>
    </row>
    <row r="88" spans="1:33" x14ac:dyDescent="0.45">
      <c r="A88" t="s">
        <v>974</v>
      </c>
      <c r="B88" t="s">
        <v>65</v>
      </c>
      <c r="C88">
        <v>21</v>
      </c>
      <c r="D88" t="s">
        <v>1738</v>
      </c>
      <c r="E88">
        <v>14.85</v>
      </c>
      <c r="F88">
        <v>6.52</v>
      </c>
      <c r="G88">
        <v>1802</v>
      </c>
      <c r="H88">
        <v>1627</v>
      </c>
      <c r="I88">
        <v>1399</v>
      </c>
      <c r="J88">
        <v>0.45600000000000002</v>
      </c>
      <c r="K88">
        <v>163</v>
      </c>
      <c r="L88">
        <v>484</v>
      </c>
      <c r="M88">
        <v>0.33700000000000002</v>
      </c>
      <c r="N88">
        <v>363</v>
      </c>
      <c r="O88">
        <v>526</v>
      </c>
      <c r="P88">
        <v>0.69</v>
      </c>
      <c r="Q88">
        <v>342</v>
      </c>
      <c r="R88">
        <v>943</v>
      </c>
      <c r="S88">
        <v>324</v>
      </c>
      <c r="T88">
        <v>142</v>
      </c>
      <c r="U88">
        <v>104</v>
      </c>
      <c r="V88">
        <v>266</v>
      </c>
      <c r="W88">
        <v>360</v>
      </c>
      <c r="X88">
        <v>85.8</v>
      </c>
      <c r="Y88">
        <v>77.475999999999999</v>
      </c>
      <c r="Z88">
        <v>8.3330000000000002</v>
      </c>
      <c r="AA88">
        <v>1.218</v>
      </c>
      <c r="AB88">
        <v>12.667</v>
      </c>
      <c r="AC88">
        <v>0.53400000000000003</v>
      </c>
      <c r="AD88">
        <v>23</v>
      </c>
      <c r="AE88">
        <v>25</v>
      </c>
      <c r="AF88">
        <v>5</v>
      </c>
      <c r="AG88">
        <v>17.100000000000001</v>
      </c>
    </row>
    <row r="89" spans="1:33" x14ac:dyDescent="0.45">
      <c r="A89" t="s">
        <v>975</v>
      </c>
      <c r="B89" t="s">
        <v>398</v>
      </c>
      <c r="C89">
        <v>18</v>
      </c>
      <c r="D89" t="s">
        <v>1893</v>
      </c>
      <c r="E89">
        <v>-15.3</v>
      </c>
      <c r="F89">
        <v>0.82</v>
      </c>
      <c r="G89">
        <v>1252</v>
      </c>
      <c r="H89">
        <v>1487</v>
      </c>
      <c r="I89">
        <v>1071</v>
      </c>
      <c r="J89">
        <v>0.44</v>
      </c>
      <c r="K89">
        <v>120</v>
      </c>
      <c r="L89">
        <v>323</v>
      </c>
      <c r="M89">
        <v>0.372</v>
      </c>
      <c r="N89">
        <v>190</v>
      </c>
      <c r="O89">
        <v>272</v>
      </c>
      <c r="P89">
        <v>0.69899999999999995</v>
      </c>
      <c r="Q89">
        <v>183</v>
      </c>
      <c r="R89">
        <v>625</v>
      </c>
      <c r="S89">
        <v>273</v>
      </c>
      <c r="T89">
        <v>101</v>
      </c>
      <c r="U89">
        <v>44</v>
      </c>
      <c r="V89">
        <v>262</v>
      </c>
      <c r="W89">
        <v>347</v>
      </c>
      <c r="X89">
        <v>69.599999999999994</v>
      </c>
      <c r="Y89">
        <v>82.611000000000004</v>
      </c>
      <c r="Z89">
        <v>-13.055999999999999</v>
      </c>
      <c r="AA89">
        <v>1.042</v>
      </c>
      <c r="AB89">
        <v>14.555999999999999</v>
      </c>
      <c r="AC89">
        <v>0.38500000000000001</v>
      </c>
      <c r="AD89">
        <v>17.899999999999999</v>
      </c>
      <c r="AE89">
        <v>15.1</v>
      </c>
      <c r="AF89">
        <v>2.4</v>
      </c>
      <c r="AG89">
        <v>19.3</v>
      </c>
    </row>
    <row r="90" spans="1:33" x14ac:dyDescent="0.45">
      <c r="A90" t="s">
        <v>976</v>
      </c>
      <c r="B90" t="s">
        <v>55</v>
      </c>
      <c r="C90">
        <v>21</v>
      </c>
      <c r="D90" t="s">
        <v>1730</v>
      </c>
      <c r="E90">
        <v>15.11</v>
      </c>
      <c r="F90">
        <v>4.3</v>
      </c>
      <c r="G90">
        <v>1733</v>
      </c>
      <c r="H90">
        <v>1506</v>
      </c>
      <c r="I90">
        <v>1288</v>
      </c>
      <c r="J90">
        <v>0.48599999999999999</v>
      </c>
      <c r="K90">
        <v>187</v>
      </c>
      <c r="L90">
        <v>508</v>
      </c>
      <c r="M90">
        <v>0.36799999999999999</v>
      </c>
      <c r="N90">
        <v>294</v>
      </c>
      <c r="O90">
        <v>422</v>
      </c>
      <c r="P90">
        <v>0.69699999999999995</v>
      </c>
      <c r="Q90">
        <v>253</v>
      </c>
      <c r="R90">
        <v>799</v>
      </c>
      <c r="S90">
        <v>319</v>
      </c>
      <c r="T90">
        <v>155</v>
      </c>
      <c r="U90">
        <v>60</v>
      </c>
      <c r="V90">
        <v>238</v>
      </c>
      <c r="W90">
        <v>333</v>
      </c>
      <c r="X90">
        <v>82.5</v>
      </c>
      <c r="Y90">
        <v>71.713999999999999</v>
      </c>
      <c r="Z90">
        <v>10.81</v>
      </c>
      <c r="AA90">
        <v>1.34</v>
      </c>
      <c r="AB90">
        <v>11.333</v>
      </c>
      <c r="AC90">
        <v>0.65100000000000002</v>
      </c>
      <c r="AD90">
        <v>24.2</v>
      </c>
      <c r="AE90">
        <v>20.100000000000001</v>
      </c>
      <c r="AF90">
        <v>2.9</v>
      </c>
      <c r="AG90">
        <v>15.9</v>
      </c>
    </row>
    <row r="91" spans="1:33" x14ac:dyDescent="0.45">
      <c r="A91" t="s">
        <v>977</v>
      </c>
      <c r="B91" t="s">
        <v>162</v>
      </c>
      <c r="C91">
        <v>23</v>
      </c>
      <c r="D91" t="s">
        <v>2048</v>
      </c>
      <c r="E91">
        <v>-6.54</v>
      </c>
      <c r="F91">
        <v>-2.2400000000000002</v>
      </c>
      <c r="G91">
        <v>1621</v>
      </c>
      <c r="H91">
        <v>1662</v>
      </c>
      <c r="I91">
        <v>1307</v>
      </c>
      <c r="J91">
        <v>0.45100000000000001</v>
      </c>
      <c r="K91">
        <v>185</v>
      </c>
      <c r="L91">
        <v>521</v>
      </c>
      <c r="M91">
        <v>0.35499999999999998</v>
      </c>
      <c r="N91">
        <v>256</v>
      </c>
      <c r="O91">
        <v>379</v>
      </c>
      <c r="P91">
        <v>0.67500000000000004</v>
      </c>
      <c r="Q91">
        <v>244</v>
      </c>
      <c r="R91">
        <v>804</v>
      </c>
      <c r="S91">
        <v>276</v>
      </c>
      <c r="T91">
        <v>129</v>
      </c>
      <c r="U91">
        <v>72</v>
      </c>
      <c r="V91">
        <v>270</v>
      </c>
      <c r="W91">
        <v>329</v>
      </c>
      <c r="X91">
        <v>70.5</v>
      </c>
      <c r="Y91">
        <v>72.260999999999996</v>
      </c>
      <c r="Z91">
        <v>-1.7829999999999999</v>
      </c>
      <c r="AA91">
        <v>1.022</v>
      </c>
      <c r="AB91">
        <v>11.739000000000001</v>
      </c>
      <c r="AC91">
        <v>0.47799999999999998</v>
      </c>
      <c r="AD91">
        <v>22.7</v>
      </c>
      <c r="AE91">
        <v>16.5</v>
      </c>
      <c r="AF91">
        <v>3.1</v>
      </c>
      <c r="AG91">
        <v>14.3</v>
      </c>
    </row>
    <row r="92" spans="1:33" x14ac:dyDescent="0.45">
      <c r="A92" t="s">
        <v>978</v>
      </c>
      <c r="B92" t="s">
        <v>1319</v>
      </c>
      <c r="C92">
        <v>22</v>
      </c>
      <c r="D92" t="s">
        <v>1723</v>
      </c>
      <c r="E92">
        <v>-8.8000000000000007</v>
      </c>
      <c r="F92">
        <v>-1.57</v>
      </c>
      <c r="G92">
        <v>1654</v>
      </c>
      <c r="H92">
        <v>1715</v>
      </c>
      <c r="I92">
        <v>1363</v>
      </c>
      <c r="J92">
        <v>0.442</v>
      </c>
      <c r="K92">
        <v>192</v>
      </c>
      <c r="L92">
        <v>559</v>
      </c>
      <c r="M92">
        <v>0.34300000000000003</v>
      </c>
      <c r="N92">
        <v>256</v>
      </c>
      <c r="O92">
        <v>380</v>
      </c>
      <c r="P92">
        <v>0.67400000000000004</v>
      </c>
      <c r="Q92">
        <v>242</v>
      </c>
      <c r="R92">
        <v>709</v>
      </c>
      <c r="S92">
        <v>329</v>
      </c>
      <c r="T92">
        <v>245</v>
      </c>
      <c r="U92">
        <v>70</v>
      </c>
      <c r="V92">
        <v>325</v>
      </c>
      <c r="W92">
        <v>407</v>
      </c>
      <c r="X92">
        <v>75.2</v>
      </c>
      <c r="Y92">
        <v>77.954999999999998</v>
      </c>
      <c r="Z92">
        <v>-2.7730000000000001</v>
      </c>
      <c r="AA92">
        <v>1.012</v>
      </c>
      <c r="AB92">
        <v>14.773</v>
      </c>
      <c r="AC92">
        <v>0.754</v>
      </c>
      <c r="AD92">
        <v>25.4</v>
      </c>
      <c r="AE92">
        <v>17.3</v>
      </c>
      <c r="AF92">
        <v>3.2</v>
      </c>
      <c r="AG92">
        <v>18.5</v>
      </c>
    </row>
    <row r="93" spans="1:33" x14ac:dyDescent="0.45">
      <c r="A93" t="s">
        <v>979</v>
      </c>
      <c r="B93" t="s">
        <v>446</v>
      </c>
      <c r="C93">
        <v>20</v>
      </c>
      <c r="D93" t="s">
        <v>1309</v>
      </c>
      <c r="E93">
        <v>11.23</v>
      </c>
      <c r="F93">
        <v>8.0299999999999994</v>
      </c>
      <c r="G93">
        <v>1531</v>
      </c>
      <c r="H93">
        <v>1467</v>
      </c>
      <c r="I93">
        <v>1233</v>
      </c>
      <c r="J93">
        <v>0.442</v>
      </c>
      <c r="K93">
        <v>131</v>
      </c>
      <c r="L93">
        <v>393</v>
      </c>
      <c r="M93">
        <v>0.33300000000000002</v>
      </c>
      <c r="N93">
        <v>310</v>
      </c>
      <c r="O93">
        <v>450</v>
      </c>
      <c r="P93">
        <v>0.68899999999999995</v>
      </c>
      <c r="Q93">
        <v>212</v>
      </c>
      <c r="R93">
        <v>703</v>
      </c>
      <c r="S93">
        <v>258</v>
      </c>
      <c r="T93">
        <v>185</v>
      </c>
      <c r="U93">
        <v>79</v>
      </c>
      <c r="V93">
        <v>241</v>
      </c>
      <c r="W93">
        <v>402</v>
      </c>
      <c r="X93">
        <v>76.599999999999994</v>
      </c>
      <c r="Y93">
        <v>73.349999999999994</v>
      </c>
      <c r="Z93">
        <v>3.2</v>
      </c>
      <c r="AA93">
        <v>1.071</v>
      </c>
      <c r="AB93">
        <v>12.05</v>
      </c>
      <c r="AC93">
        <v>0.76800000000000002</v>
      </c>
      <c r="AD93">
        <v>19.600000000000001</v>
      </c>
      <c r="AE93">
        <v>22.5</v>
      </c>
      <c r="AF93">
        <v>4</v>
      </c>
      <c r="AG93">
        <v>20.100000000000001</v>
      </c>
    </row>
    <row r="94" spans="1:33" x14ac:dyDescent="0.45">
      <c r="A94" t="s">
        <v>980</v>
      </c>
      <c r="B94" t="s">
        <v>225</v>
      </c>
      <c r="C94">
        <v>21</v>
      </c>
      <c r="D94" t="s">
        <v>1727</v>
      </c>
      <c r="E94">
        <v>-0.51</v>
      </c>
      <c r="F94">
        <v>-0.46</v>
      </c>
      <c r="G94">
        <v>1552</v>
      </c>
      <c r="H94">
        <v>1553</v>
      </c>
      <c r="I94">
        <v>1283</v>
      </c>
      <c r="J94">
        <v>0.41299999999999998</v>
      </c>
      <c r="K94">
        <v>168</v>
      </c>
      <c r="L94">
        <v>524</v>
      </c>
      <c r="M94">
        <v>0.32100000000000001</v>
      </c>
      <c r="N94">
        <v>324</v>
      </c>
      <c r="O94">
        <v>500</v>
      </c>
      <c r="P94">
        <v>0.64800000000000002</v>
      </c>
      <c r="Q94">
        <v>278</v>
      </c>
      <c r="R94">
        <v>804</v>
      </c>
      <c r="S94">
        <v>280</v>
      </c>
      <c r="T94">
        <v>175</v>
      </c>
      <c r="U94">
        <v>102</v>
      </c>
      <c r="V94">
        <v>284</v>
      </c>
      <c r="W94">
        <v>431</v>
      </c>
      <c r="X94">
        <v>73.900000000000006</v>
      </c>
      <c r="Y94">
        <v>73.951999999999998</v>
      </c>
      <c r="Z94">
        <v>-4.8000000000000001E-2</v>
      </c>
      <c r="AA94">
        <v>0.98599999999999999</v>
      </c>
      <c r="AB94">
        <v>13.523999999999999</v>
      </c>
      <c r="AC94">
        <v>0.61599999999999999</v>
      </c>
      <c r="AD94">
        <v>25</v>
      </c>
      <c r="AE94">
        <v>23.8</v>
      </c>
      <c r="AF94">
        <v>4.9000000000000004</v>
      </c>
      <c r="AG94">
        <v>20.5</v>
      </c>
    </row>
    <row r="95" spans="1:33" x14ac:dyDescent="0.45">
      <c r="A95" t="s">
        <v>981</v>
      </c>
      <c r="B95" t="s">
        <v>454</v>
      </c>
      <c r="C95">
        <v>21</v>
      </c>
      <c r="D95" t="s">
        <v>1727</v>
      </c>
      <c r="E95">
        <v>-2.1800000000000002</v>
      </c>
      <c r="F95">
        <v>1.87</v>
      </c>
      <c r="G95">
        <v>1467</v>
      </c>
      <c r="H95">
        <v>1537</v>
      </c>
      <c r="I95">
        <v>1137</v>
      </c>
      <c r="J95">
        <v>0.47799999999999998</v>
      </c>
      <c r="K95">
        <v>143</v>
      </c>
      <c r="L95">
        <v>419</v>
      </c>
      <c r="M95">
        <v>0.34100000000000003</v>
      </c>
      <c r="N95">
        <v>238</v>
      </c>
      <c r="O95">
        <v>359</v>
      </c>
      <c r="P95">
        <v>0.66300000000000003</v>
      </c>
      <c r="Q95">
        <v>170</v>
      </c>
      <c r="R95">
        <v>682</v>
      </c>
      <c r="S95">
        <v>275</v>
      </c>
      <c r="T95">
        <v>138</v>
      </c>
      <c r="U95">
        <v>62</v>
      </c>
      <c r="V95">
        <v>288</v>
      </c>
      <c r="W95">
        <v>321</v>
      </c>
      <c r="X95">
        <v>69.900000000000006</v>
      </c>
      <c r="Y95">
        <v>73.19</v>
      </c>
      <c r="Z95">
        <v>-3.3330000000000002</v>
      </c>
      <c r="AA95">
        <v>0.95499999999999996</v>
      </c>
      <c r="AB95">
        <v>13.714</v>
      </c>
      <c r="AC95">
        <v>0.47899999999999998</v>
      </c>
      <c r="AD95">
        <v>20</v>
      </c>
      <c r="AE95">
        <v>17.100000000000001</v>
      </c>
      <c r="AF95">
        <v>3</v>
      </c>
      <c r="AG95">
        <v>15.3</v>
      </c>
    </row>
    <row r="96" spans="1:33" x14ac:dyDescent="0.45">
      <c r="A96" t="s">
        <v>982</v>
      </c>
      <c r="B96" t="s">
        <v>123</v>
      </c>
      <c r="C96">
        <v>22</v>
      </c>
      <c r="D96" t="s">
        <v>1795</v>
      </c>
      <c r="E96">
        <v>0.53</v>
      </c>
      <c r="F96">
        <v>-2.0499999999999998</v>
      </c>
      <c r="G96">
        <v>1783</v>
      </c>
      <c r="H96">
        <v>1681</v>
      </c>
      <c r="I96">
        <v>1406</v>
      </c>
      <c r="J96">
        <v>0.44600000000000001</v>
      </c>
      <c r="K96">
        <v>214</v>
      </c>
      <c r="L96">
        <v>660</v>
      </c>
      <c r="M96">
        <v>0.32400000000000001</v>
      </c>
      <c r="N96">
        <v>315</v>
      </c>
      <c r="O96">
        <v>441</v>
      </c>
      <c r="P96">
        <v>0.71399999999999997</v>
      </c>
      <c r="Q96">
        <v>261</v>
      </c>
      <c r="R96">
        <v>863</v>
      </c>
      <c r="S96">
        <v>376</v>
      </c>
      <c r="T96">
        <v>171</v>
      </c>
      <c r="U96">
        <v>65</v>
      </c>
      <c r="V96">
        <v>283</v>
      </c>
      <c r="W96">
        <v>345</v>
      </c>
      <c r="X96">
        <v>81</v>
      </c>
      <c r="Y96">
        <v>76.409000000000006</v>
      </c>
      <c r="Z96">
        <v>4.6360000000000001</v>
      </c>
      <c r="AA96">
        <v>1.329</v>
      </c>
      <c r="AB96">
        <v>12.864000000000001</v>
      </c>
      <c r="AC96">
        <v>0.60399999999999998</v>
      </c>
      <c r="AD96">
        <v>30</v>
      </c>
      <c r="AE96">
        <v>20</v>
      </c>
      <c r="AF96">
        <v>3</v>
      </c>
      <c r="AG96">
        <v>15.7</v>
      </c>
    </row>
    <row r="97" spans="1:33" x14ac:dyDescent="0.45">
      <c r="A97" t="s">
        <v>983</v>
      </c>
      <c r="B97" t="s">
        <v>458</v>
      </c>
      <c r="C97">
        <v>23</v>
      </c>
      <c r="D97" t="s">
        <v>1796</v>
      </c>
      <c r="E97">
        <v>-3.1</v>
      </c>
      <c r="F97">
        <v>0.15</v>
      </c>
      <c r="G97">
        <v>1709</v>
      </c>
      <c r="H97">
        <v>1674</v>
      </c>
      <c r="I97">
        <v>1408</v>
      </c>
      <c r="J97">
        <v>0.437</v>
      </c>
      <c r="K97">
        <v>168</v>
      </c>
      <c r="L97">
        <v>508</v>
      </c>
      <c r="M97">
        <v>0.33100000000000002</v>
      </c>
      <c r="N97">
        <v>311</v>
      </c>
      <c r="O97">
        <v>480</v>
      </c>
      <c r="P97">
        <v>0.64800000000000002</v>
      </c>
      <c r="Q97">
        <v>247</v>
      </c>
      <c r="R97">
        <v>868</v>
      </c>
      <c r="S97">
        <v>289</v>
      </c>
      <c r="T97">
        <v>141</v>
      </c>
      <c r="U97">
        <v>50</v>
      </c>
      <c r="V97">
        <v>259</v>
      </c>
      <c r="W97">
        <v>458</v>
      </c>
      <c r="X97">
        <v>74.3</v>
      </c>
      <c r="Y97">
        <v>72.783000000000001</v>
      </c>
      <c r="Z97">
        <v>1.522</v>
      </c>
      <c r="AA97">
        <v>1.1160000000000001</v>
      </c>
      <c r="AB97">
        <v>11.260999999999999</v>
      </c>
      <c r="AC97">
        <v>0.54400000000000004</v>
      </c>
      <c r="AD97">
        <v>22.1</v>
      </c>
      <c r="AE97">
        <v>20.9</v>
      </c>
      <c r="AF97">
        <v>2.2000000000000002</v>
      </c>
      <c r="AG97">
        <v>19.899999999999999</v>
      </c>
    </row>
    <row r="98" spans="1:33" x14ac:dyDescent="0.45">
      <c r="A98" t="s">
        <v>984</v>
      </c>
      <c r="B98" t="s">
        <v>138</v>
      </c>
      <c r="C98">
        <v>21</v>
      </c>
      <c r="D98" t="s">
        <v>1738</v>
      </c>
      <c r="E98">
        <v>6.66</v>
      </c>
      <c r="F98">
        <v>0.71</v>
      </c>
      <c r="G98">
        <v>1551</v>
      </c>
      <c r="H98">
        <v>1408</v>
      </c>
      <c r="I98">
        <v>1164</v>
      </c>
      <c r="J98">
        <v>0.46500000000000002</v>
      </c>
      <c r="K98">
        <v>150</v>
      </c>
      <c r="L98">
        <v>430</v>
      </c>
      <c r="M98">
        <v>0.34899999999999998</v>
      </c>
      <c r="N98">
        <v>319</v>
      </c>
      <c r="O98">
        <v>427</v>
      </c>
      <c r="P98">
        <v>0.747</v>
      </c>
      <c r="Q98">
        <v>215</v>
      </c>
      <c r="R98">
        <v>785</v>
      </c>
      <c r="S98">
        <v>248</v>
      </c>
      <c r="T98">
        <v>113</v>
      </c>
      <c r="U98">
        <v>73</v>
      </c>
      <c r="V98">
        <v>236</v>
      </c>
      <c r="W98">
        <v>337</v>
      </c>
      <c r="X98">
        <v>73.900000000000006</v>
      </c>
      <c r="Y98">
        <v>67.048000000000002</v>
      </c>
      <c r="Z98">
        <v>6.81</v>
      </c>
      <c r="AA98">
        <v>1.0509999999999999</v>
      </c>
      <c r="AB98">
        <v>11.238</v>
      </c>
      <c r="AC98">
        <v>0.47899999999999998</v>
      </c>
      <c r="AD98">
        <v>20.5</v>
      </c>
      <c r="AE98">
        <v>20.3</v>
      </c>
      <c r="AF98">
        <v>3.5</v>
      </c>
      <c r="AG98">
        <v>16</v>
      </c>
    </row>
    <row r="99" spans="1:33" x14ac:dyDescent="0.45">
      <c r="A99" t="s">
        <v>985</v>
      </c>
      <c r="B99" t="s">
        <v>253</v>
      </c>
      <c r="C99">
        <v>21</v>
      </c>
      <c r="D99" t="s">
        <v>1313</v>
      </c>
      <c r="E99">
        <v>1.1000000000000001</v>
      </c>
      <c r="F99">
        <v>-1.85</v>
      </c>
      <c r="G99">
        <v>1678</v>
      </c>
      <c r="H99">
        <v>1604</v>
      </c>
      <c r="I99">
        <v>1281</v>
      </c>
      <c r="J99">
        <v>0.44700000000000001</v>
      </c>
      <c r="K99">
        <v>185</v>
      </c>
      <c r="L99">
        <v>510</v>
      </c>
      <c r="M99">
        <v>0.36299999999999999</v>
      </c>
      <c r="N99">
        <v>349</v>
      </c>
      <c r="O99">
        <v>465</v>
      </c>
      <c r="P99">
        <v>0.751</v>
      </c>
      <c r="Q99">
        <v>201</v>
      </c>
      <c r="R99">
        <v>831</v>
      </c>
      <c r="S99">
        <v>264</v>
      </c>
      <c r="T99">
        <v>132</v>
      </c>
      <c r="U99">
        <v>115</v>
      </c>
      <c r="V99">
        <v>287</v>
      </c>
      <c r="W99">
        <v>299</v>
      </c>
      <c r="X99">
        <v>79.900000000000006</v>
      </c>
      <c r="Y99">
        <v>76.381</v>
      </c>
      <c r="Z99">
        <v>3.524</v>
      </c>
      <c r="AA99">
        <v>0.92</v>
      </c>
      <c r="AB99">
        <v>13.667</v>
      </c>
      <c r="AC99">
        <v>0.46</v>
      </c>
      <c r="AD99">
        <v>24.3</v>
      </c>
      <c r="AE99">
        <v>22.1</v>
      </c>
      <c r="AF99">
        <v>5.5</v>
      </c>
      <c r="AG99">
        <v>14.2</v>
      </c>
    </row>
    <row r="100" spans="1:33" x14ac:dyDescent="0.45">
      <c r="A100" t="s">
        <v>986</v>
      </c>
      <c r="B100" t="s">
        <v>204</v>
      </c>
      <c r="C100">
        <v>20</v>
      </c>
      <c r="D100" t="s">
        <v>1726</v>
      </c>
      <c r="E100">
        <v>1.81</v>
      </c>
      <c r="F100">
        <v>4.1100000000000003</v>
      </c>
      <c r="G100">
        <v>1456</v>
      </c>
      <c r="H100">
        <v>1502</v>
      </c>
      <c r="I100">
        <v>1167</v>
      </c>
      <c r="J100">
        <v>0.42</v>
      </c>
      <c r="K100">
        <v>169</v>
      </c>
      <c r="L100">
        <v>488</v>
      </c>
      <c r="M100">
        <v>0.34599999999999997</v>
      </c>
      <c r="N100">
        <v>307</v>
      </c>
      <c r="O100">
        <v>421</v>
      </c>
      <c r="P100">
        <v>0.72899999999999998</v>
      </c>
      <c r="Q100">
        <v>250</v>
      </c>
      <c r="R100">
        <v>702</v>
      </c>
      <c r="S100">
        <v>253</v>
      </c>
      <c r="T100">
        <v>120</v>
      </c>
      <c r="U100">
        <v>74</v>
      </c>
      <c r="V100">
        <v>255</v>
      </c>
      <c r="W100">
        <v>328</v>
      </c>
      <c r="X100">
        <v>72.8</v>
      </c>
      <c r="Y100">
        <v>75.099999999999994</v>
      </c>
      <c r="Z100">
        <v>-2.2999999999999998</v>
      </c>
      <c r="AA100">
        <v>0.99199999999999999</v>
      </c>
      <c r="AB100">
        <v>12.75</v>
      </c>
      <c r="AC100">
        <v>0.47099999999999997</v>
      </c>
      <c r="AD100">
        <v>24.4</v>
      </c>
      <c r="AE100">
        <v>21</v>
      </c>
      <c r="AF100">
        <v>3.7</v>
      </c>
      <c r="AG100">
        <v>16.399999999999999</v>
      </c>
    </row>
    <row r="101" spans="1:33" x14ac:dyDescent="0.45">
      <c r="A101" t="s">
        <v>987</v>
      </c>
      <c r="B101" t="s">
        <v>137</v>
      </c>
      <c r="C101">
        <v>21</v>
      </c>
      <c r="D101" t="s">
        <v>1313</v>
      </c>
      <c r="E101">
        <v>10.029999999999999</v>
      </c>
      <c r="F101">
        <v>6.51</v>
      </c>
      <c r="G101">
        <v>1622</v>
      </c>
      <c r="H101">
        <v>1548</v>
      </c>
      <c r="I101">
        <v>1244</v>
      </c>
      <c r="J101">
        <v>0.434</v>
      </c>
      <c r="K101">
        <v>172</v>
      </c>
      <c r="L101">
        <v>487</v>
      </c>
      <c r="M101">
        <v>0.35299999999999998</v>
      </c>
      <c r="N101">
        <v>370</v>
      </c>
      <c r="O101">
        <v>514</v>
      </c>
      <c r="P101">
        <v>0.72</v>
      </c>
      <c r="Q101">
        <v>219</v>
      </c>
      <c r="R101">
        <v>777</v>
      </c>
      <c r="S101">
        <v>264</v>
      </c>
      <c r="T101">
        <v>141</v>
      </c>
      <c r="U101">
        <v>74</v>
      </c>
      <c r="V101">
        <v>246</v>
      </c>
      <c r="W101">
        <v>361</v>
      </c>
      <c r="X101">
        <v>77.2</v>
      </c>
      <c r="Y101">
        <v>73.713999999999999</v>
      </c>
      <c r="Z101">
        <v>3.524</v>
      </c>
      <c r="AA101">
        <v>1.073</v>
      </c>
      <c r="AB101">
        <v>11.714</v>
      </c>
      <c r="AC101">
        <v>0.57299999999999995</v>
      </c>
      <c r="AD101">
        <v>23.2</v>
      </c>
      <c r="AE101">
        <v>24.5</v>
      </c>
      <c r="AF101">
        <v>3.5</v>
      </c>
      <c r="AG101">
        <v>17.2</v>
      </c>
    </row>
    <row r="102" spans="1:33" x14ac:dyDescent="0.45">
      <c r="A102" t="s">
        <v>988</v>
      </c>
      <c r="B102" t="s">
        <v>270</v>
      </c>
      <c r="C102">
        <v>22</v>
      </c>
      <c r="D102" t="s">
        <v>1787</v>
      </c>
      <c r="E102">
        <v>-11.6</v>
      </c>
      <c r="F102">
        <v>-2.5499999999999998</v>
      </c>
      <c r="G102">
        <v>1542</v>
      </c>
      <c r="H102">
        <v>1741</v>
      </c>
      <c r="I102">
        <v>1277</v>
      </c>
      <c r="J102">
        <v>0.41499999999999998</v>
      </c>
      <c r="K102">
        <v>211</v>
      </c>
      <c r="L102">
        <v>597</v>
      </c>
      <c r="M102">
        <v>0.35299999999999998</v>
      </c>
      <c r="N102">
        <v>271</v>
      </c>
      <c r="O102">
        <v>379</v>
      </c>
      <c r="P102">
        <v>0.71499999999999997</v>
      </c>
      <c r="Q102">
        <v>221</v>
      </c>
      <c r="R102">
        <v>735</v>
      </c>
      <c r="S102">
        <v>231</v>
      </c>
      <c r="T102">
        <v>152</v>
      </c>
      <c r="U102">
        <v>85</v>
      </c>
      <c r="V102">
        <v>298</v>
      </c>
      <c r="W102">
        <v>438</v>
      </c>
      <c r="X102">
        <v>70.099999999999994</v>
      </c>
      <c r="Y102">
        <v>79.135999999999996</v>
      </c>
      <c r="Z102">
        <v>-9.0449999999999999</v>
      </c>
      <c r="AA102">
        <v>0.77500000000000002</v>
      </c>
      <c r="AB102">
        <v>13.545</v>
      </c>
      <c r="AC102">
        <v>0.51</v>
      </c>
      <c r="AD102">
        <v>27.1</v>
      </c>
      <c r="AE102">
        <v>17.2</v>
      </c>
      <c r="AF102">
        <v>3.9</v>
      </c>
      <c r="AG102">
        <v>19.899999999999999</v>
      </c>
    </row>
    <row r="103" spans="1:33" x14ac:dyDescent="0.45">
      <c r="A103" t="s">
        <v>989</v>
      </c>
      <c r="B103" t="s">
        <v>445</v>
      </c>
      <c r="C103">
        <v>21</v>
      </c>
      <c r="D103" t="s">
        <v>1727</v>
      </c>
      <c r="E103">
        <v>-5.39</v>
      </c>
      <c r="F103">
        <v>-3.12</v>
      </c>
      <c r="G103">
        <v>1649</v>
      </c>
      <c r="H103">
        <v>1583</v>
      </c>
      <c r="I103">
        <v>1367</v>
      </c>
      <c r="J103">
        <v>0.441</v>
      </c>
      <c r="K103">
        <v>160</v>
      </c>
      <c r="L103">
        <v>495</v>
      </c>
      <c r="M103">
        <v>0.32300000000000001</v>
      </c>
      <c r="N103">
        <v>283</v>
      </c>
      <c r="O103">
        <v>377</v>
      </c>
      <c r="P103">
        <v>0.751</v>
      </c>
      <c r="Q103">
        <v>231</v>
      </c>
      <c r="R103">
        <v>815</v>
      </c>
      <c r="S103">
        <v>259</v>
      </c>
      <c r="T103">
        <v>121</v>
      </c>
      <c r="U103">
        <v>60</v>
      </c>
      <c r="V103">
        <v>207</v>
      </c>
      <c r="W103">
        <v>379</v>
      </c>
      <c r="X103">
        <v>78.5</v>
      </c>
      <c r="Y103">
        <v>75.381</v>
      </c>
      <c r="Z103">
        <v>3.1429999999999998</v>
      </c>
      <c r="AA103">
        <v>1.2509999999999999</v>
      </c>
      <c r="AB103">
        <v>9.8569999999999993</v>
      </c>
      <c r="AC103">
        <v>0.58499999999999996</v>
      </c>
      <c r="AD103">
        <v>23.6</v>
      </c>
      <c r="AE103">
        <v>18</v>
      </c>
      <c r="AF103">
        <v>2.9</v>
      </c>
      <c r="AG103">
        <v>18</v>
      </c>
    </row>
    <row r="104" spans="1:33" x14ac:dyDescent="0.45">
      <c r="A104" t="s">
        <v>990</v>
      </c>
      <c r="B104" t="s">
        <v>159</v>
      </c>
      <c r="C104">
        <v>21</v>
      </c>
      <c r="D104" t="s">
        <v>1722</v>
      </c>
      <c r="E104">
        <v>4.95</v>
      </c>
      <c r="F104">
        <v>7.85</v>
      </c>
      <c r="G104">
        <v>1529</v>
      </c>
      <c r="H104">
        <v>1590</v>
      </c>
      <c r="I104">
        <v>1284</v>
      </c>
      <c r="J104">
        <v>0.42699999999999999</v>
      </c>
      <c r="K104">
        <v>168</v>
      </c>
      <c r="L104">
        <v>514</v>
      </c>
      <c r="M104">
        <v>0.32700000000000001</v>
      </c>
      <c r="N104">
        <v>265</v>
      </c>
      <c r="O104">
        <v>389</v>
      </c>
      <c r="P104">
        <v>0.68100000000000005</v>
      </c>
      <c r="Q104">
        <v>258</v>
      </c>
      <c r="R104">
        <v>804</v>
      </c>
      <c r="S104">
        <v>279</v>
      </c>
      <c r="T104">
        <v>98</v>
      </c>
      <c r="U104">
        <v>96</v>
      </c>
      <c r="V104">
        <v>256</v>
      </c>
      <c r="W104">
        <v>356</v>
      </c>
      <c r="X104">
        <v>72.8</v>
      </c>
      <c r="Y104">
        <v>75.713999999999999</v>
      </c>
      <c r="Z104">
        <v>-2.9049999999999998</v>
      </c>
      <c r="AA104">
        <v>1.0900000000000001</v>
      </c>
      <c r="AB104">
        <v>12.19</v>
      </c>
      <c r="AC104">
        <v>0.38300000000000001</v>
      </c>
      <c r="AD104">
        <v>24.5</v>
      </c>
      <c r="AE104">
        <v>18.5</v>
      </c>
      <c r="AF104">
        <v>4.5999999999999996</v>
      </c>
      <c r="AG104">
        <v>17</v>
      </c>
    </row>
    <row r="105" spans="1:33" x14ac:dyDescent="0.45">
      <c r="A105" t="s">
        <v>991</v>
      </c>
      <c r="B105" t="s">
        <v>30</v>
      </c>
      <c r="C105">
        <v>21</v>
      </c>
      <c r="D105" t="s">
        <v>1790</v>
      </c>
      <c r="E105">
        <v>16.690000000000001</v>
      </c>
      <c r="F105">
        <v>1.79</v>
      </c>
      <c r="G105">
        <v>1791</v>
      </c>
      <c r="H105">
        <v>1427</v>
      </c>
      <c r="I105">
        <v>1326</v>
      </c>
      <c r="J105">
        <v>0.50800000000000001</v>
      </c>
      <c r="K105">
        <v>142</v>
      </c>
      <c r="L105">
        <v>425</v>
      </c>
      <c r="M105">
        <v>0.33400000000000002</v>
      </c>
      <c r="N105">
        <v>303</v>
      </c>
      <c r="O105">
        <v>438</v>
      </c>
      <c r="P105">
        <v>0.69199999999999995</v>
      </c>
      <c r="Q105">
        <v>246</v>
      </c>
      <c r="R105">
        <v>857</v>
      </c>
      <c r="S105">
        <v>343</v>
      </c>
      <c r="T105">
        <v>160</v>
      </c>
      <c r="U105">
        <v>82</v>
      </c>
      <c r="V105">
        <v>226</v>
      </c>
      <c r="W105">
        <v>330</v>
      </c>
      <c r="X105">
        <v>85.3</v>
      </c>
      <c r="Y105">
        <v>67.951999999999998</v>
      </c>
      <c r="Z105">
        <v>17.332999999999998</v>
      </c>
      <c r="AA105">
        <v>1.518</v>
      </c>
      <c r="AB105">
        <v>10.762</v>
      </c>
      <c r="AC105">
        <v>0.70799999999999996</v>
      </c>
      <c r="AD105">
        <v>20.2</v>
      </c>
      <c r="AE105">
        <v>20.9</v>
      </c>
      <c r="AF105">
        <v>3.9</v>
      </c>
      <c r="AG105">
        <v>15.7</v>
      </c>
    </row>
    <row r="106" spans="1:33" x14ac:dyDescent="0.45">
      <c r="A106" t="s">
        <v>992</v>
      </c>
      <c r="B106" t="s">
        <v>1320</v>
      </c>
      <c r="C106">
        <v>20</v>
      </c>
      <c r="D106" t="s">
        <v>1726</v>
      </c>
      <c r="E106">
        <v>-12.83</v>
      </c>
      <c r="F106">
        <v>-1.65</v>
      </c>
      <c r="G106">
        <v>1316</v>
      </c>
      <c r="H106">
        <v>1439</v>
      </c>
      <c r="I106">
        <v>1106</v>
      </c>
      <c r="J106">
        <v>0.43099999999999999</v>
      </c>
      <c r="K106">
        <v>94</v>
      </c>
      <c r="L106">
        <v>316</v>
      </c>
      <c r="M106">
        <v>0.29699999999999999</v>
      </c>
      <c r="N106">
        <v>268</v>
      </c>
      <c r="O106">
        <v>381</v>
      </c>
      <c r="P106">
        <v>0.70299999999999996</v>
      </c>
      <c r="Q106">
        <v>202</v>
      </c>
      <c r="R106">
        <v>628</v>
      </c>
      <c r="S106">
        <v>188</v>
      </c>
      <c r="T106">
        <v>154</v>
      </c>
      <c r="U106">
        <v>47</v>
      </c>
      <c r="V106">
        <v>280</v>
      </c>
      <c r="W106">
        <v>324</v>
      </c>
      <c r="X106">
        <v>65.8</v>
      </c>
      <c r="Y106">
        <v>71.95</v>
      </c>
      <c r="Z106">
        <v>-6.15</v>
      </c>
      <c r="AA106">
        <v>0.67100000000000004</v>
      </c>
      <c r="AB106">
        <v>14</v>
      </c>
      <c r="AC106">
        <v>0.55000000000000004</v>
      </c>
      <c r="AD106">
        <v>15.8</v>
      </c>
      <c r="AE106">
        <v>19</v>
      </c>
      <c r="AF106">
        <v>2.4</v>
      </c>
      <c r="AG106">
        <v>16.2</v>
      </c>
    </row>
    <row r="107" spans="1:33" x14ac:dyDescent="0.45">
      <c r="A107" t="s">
        <v>993</v>
      </c>
      <c r="B107" t="s">
        <v>141</v>
      </c>
      <c r="C107">
        <v>22</v>
      </c>
      <c r="D107" t="s">
        <v>2053</v>
      </c>
      <c r="E107">
        <v>9.68</v>
      </c>
      <c r="F107">
        <v>-1.08</v>
      </c>
      <c r="G107">
        <v>1765</v>
      </c>
      <c r="H107">
        <v>1489</v>
      </c>
      <c r="I107">
        <v>1263</v>
      </c>
      <c r="J107">
        <v>0.47299999999999998</v>
      </c>
      <c r="K107">
        <v>150</v>
      </c>
      <c r="L107">
        <v>450</v>
      </c>
      <c r="M107">
        <v>0.33300000000000002</v>
      </c>
      <c r="N107">
        <v>421</v>
      </c>
      <c r="O107">
        <v>564</v>
      </c>
      <c r="P107">
        <v>0.746</v>
      </c>
      <c r="Q107">
        <v>265</v>
      </c>
      <c r="R107">
        <v>844</v>
      </c>
      <c r="S107">
        <v>264</v>
      </c>
      <c r="T107">
        <v>185</v>
      </c>
      <c r="U107">
        <v>118</v>
      </c>
      <c r="V107">
        <v>291</v>
      </c>
      <c r="W107">
        <v>388</v>
      </c>
      <c r="X107">
        <v>80.2</v>
      </c>
      <c r="Y107">
        <v>67.682000000000002</v>
      </c>
      <c r="Z107">
        <v>12.545</v>
      </c>
      <c r="AA107">
        <v>0.90700000000000003</v>
      </c>
      <c r="AB107">
        <v>13.227</v>
      </c>
      <c r="AC107">
        <v>0.63600000000000001</v>
      </c>
      <c r="AD107">
        <v>20.5</v>
      </c>
      <c r="AE107">
        <v>25.6</v>
      </c>
      <c r="AF107">
        <v>5.4</v>
      </c>
      <c r="AG107">
        <v>17.600000000000001</v>
      </c>
    </row>
    <row r="108" spans="1:33" x14ac:dyDescent="0.45">
      <c r="A108" t="s">
        <v>994</v>
      </c>
      <c r="B108" t="s">
        <v>399</v>
      </c>
      <c r="C108">
        <v>24</v>
      </c>
      <c r="D108" t="s">
        <v>2696</v>
      </c>
      <c r="E108">
        <v>-3.44</v>
      </c>
      <c r="F108">
        <v>-3.9</v>
      </c>
      <c r="G108">
        <v>1647</v>
      </c>
      <c r="H108">
        <v>1588</v>
      </c>
      <c r="I108">
        <v>1288</v>
      </c>
      <c r="J108">
        <v>0.46</v>
      </c>
      <c r="K108">
        <v>220</v>
      </c>
      <c r="L108">
        <v>628</v>
      </c>
      <c r="M108">
        <v>0.35</v>
      </c>
      <c r="N108">
        <v>241</v>
      </c>
      <c r="O108">
        <v>331</v>
      </c>
      <c r="P108">
        <v>0.72799999999999998</v>
      </c>
      <c r="Q108">
        <v>205</v>
      </c>
      <c r="R108">
        <v>790</v>
      </c>
      <c r="S108">
        <v>308</v>
      </c>
      <c r="T108">
        <v>117</v>
      </c>
      <c r="U108">
        <v>55</v>
      </c>
      <c r="V108">
        <v>295</v>
      </c>
      <c r="W108">
        <v>407</v>
      </c>
      <c r="X108">
        <v>68.599999999999994</v>
      </c>
      <c r="Y108">
        <v>66.167000000000002</v>
      </c>
      <c r="Z108">
        <v>2.4580000000000002</v>
      </c>
      <c r="AA108">
        <v>1.044</v>
      </c>
      <c r="AB108">
        <v>12.292</v>
      </c>
      <c r="AC108">
        <v>0.39700000000000002</v>
      </c>
      <c r="AD108">
        <v>26.2</v>
      </c>
      <c r="AE108">
        <v>13.8</v>
      </c>
      <c r="AF108">
        <v>2.2999999999999998</v>
      </c>
      <c r="AG108">
        <v>17</v>
      </c>
    </row>
    <row r="109" spans="1:33" x14ac:dyDescent="0.45">
      <c r="A109" t="s">
        <v>995</v>
      </c>
      <c r="B109" t="s">
        <v>381</v>
      </c>
      <c r="C109">
        <v>22</v>
      </c>
      <c r="D109" t="s">
        <v>2052</v>
      </c>
      <c r="E109">
        <v>-17.559999999999999</v>
      </c>
      <c r="F109">
        <v>-5.29</v>
      </c>
      <c r="G109">
        <v>1665</v>
      </c>
      <c r="H109">
        <v>1733</v>
      </c>
      <c r="I109">
        <v>1349</v>
      </c>
      <c r="J109">
        <v>0.44600000000000001</v>
      </c>
      <c r="K109">
        <v>171</v>
      </c>
      <c r="L109">
        <v>515</v>
      </c>
      <c r="M109">
        <v>0.33200000000000002</v>
      </c>
      <c r="N109">
        <v>290</v>
      </c>
      <c r="O109">
        <v>407</v>
      </c>
      <c r="P109">
        <v>0.71299999999999997</v>
      </c>
      <c r="Q109">
        <v>249</v>
      </c>
      <c r="R109">
        <v>812</v>
      </c>
      <c r="S109">
        <v>300</v>
      </c>
      <c r="T109">
        <v>140</v>
      </c>
      <c r="U109">
        <v>63</v>
      </c>
      <c r="V109">
        <v>289</v>
      </c>
      <c r="W109">
        <v>380</v>
      </c>
      <c r="X109">
        <v>75.7</v>
      </c>
      <c r="Y109">
        <v>78.772999999999996</v>
      </c>
      <c r="Z109">
        <v>-3.0910000000000002</v>
      </c>
      <c r="AA109">
        <v>1.038</v>
      </c>
      <c r="AB109">
        <v>13.135999999999999</v>
      </c>
      <c r="AC109">
        <v>0.48399999999999999</v>
      </c>
      <c r="AD109">
        <v>23.4</v>
      </c>
      <c r="AE109">
        <v>18.5</v>
      </c>
      <c r="AF109">
        <v>2.9</v>
      </c>
      <c r="AG109">
        <v>17.3</v>
      </c>
    </row>
    <row r="110" spans="1:33" x14ac:dyDescent="0.45">
      <c r="A110" t="s">
        <v>996</v>
      </c>
      <c r="B110" t="s">
        <v>213</v>
      </c>
      <c r="C110">
        <v>18</v>
      </c>
      <c r="D110" t="s">
        <v>1895</v>
      </c>
      <c r="E110">
        <v>-2.93</v>
      </c>
      <c r="F110">
        <v>-1.58</v>
      </c>
      <c r="G110">
        <v>1281</v>
      </c>
      <c r="H110">
        <v>1276</v>
      </c>
      <c r="I110">
        <v>1008</v>
      </c>
      <c r="J110">
        <v>0.44700000000000001</v>
      </c>
      <c r="K110">
        <v>135</v>
      </c>
      <c r="L110">
        <v>396</v>
      </c>
      <c r="M110">
        <v>0.34100000000000003</v>
      </c>
      <c r="N110">
        <v>244</v>
      </c>
      <c r="O110">
        <v>354</v>
      </c>
      <c r="P110">
        <v>0.68899999999999995</v>
      </c>
      <c r="Q110">
        <v>156</v>
      </c>
      <c r="R110">
        <v>633</v>
      </c>
      <c r="S110">
        <v>238</v>
      </c>
      <c r="T110">
        <v>100</v>
      </c>
      <c r="U110">
        <v>77</v>
      </c>
      <c r="V110">
        <v>209</v>
      </c>
      <c r="W110">
        <v>266</v>
      </c>
      <c r="X110">
        <v>71.2</v>
      </c>
      <c r="Y110">
        <v>70.888999999999996</v>
      </c>
      <c r="Z110">
        <v>0.27800000000000002</v>
      </c>
      <c r="AA110">
        <v>1.139</v>
      </c>
      <c r="AB110">
        <v>11.611000000000001</v>
      </c>
      <c r="AC110">
        <v>0.47799999999999998</v>
      </c>
      <c r="AD110">
        <v>22</v>
      </c>
      <c r="AE110">
        <v>19.7</v>
      </c>
      <c r="AF110">
        <v>4.3</v>
      </c>
      <c r="AG110">
        <v>14.8</v>
      </c>
    </row>
    <row r="111" spans="1:33" x14ac:dyDescent="0.45">
      <c r="A111" t="s">
        <v>997</v>
      </c>
      <c r="B111" t="s">
        <v>157</v>
      </c>
      <c r="C111">
        <v>22</v>
      </c>
      <c r="D111" t="s">
        <v>1795</v>
      </c>
      <c r="E111">
        <v>-0.1</v>
      </c>
      <c r="F111">
        <v>-1.85</v>
      </c>
      <c r="G111">
        <v>1560</v>
      </c>
      <c r="H111">
        <v>1484</v>
      </c>
      <c r="I111">
        <v>1193</v>
      </c>
      <c r="J111">
        <v>0.44800000000000001</v>
      </c>
      <c r="K111">
        <v>167</v>
      </c>
      <c r="L111">
        <v>527</v>
      </c>
      <c r="M111">
        <v>0.317</v>
      </c>
      <c r="N111">
        <v>325</v>
      </c>
      <c r="O111">
        <v>464</v>
      </c>
      <c r="P111">
        <v>0.7</v>
      </c>
      <c r="Q111">
        <v>196</v>
      </c>
      <c r="R111">
        <v>751</v>
      </c>
      <c r="S111">
        <v>270</v>
      </c>
      <c r="T111">
        <v>106</v>
      </c>
      <c r="U111">
        <v>60</v>
      </c>
      <c r="V111">
        <v>274</v>
      </c>
      <c r="W111">
        <v>375</v>
      </c>
      <c r="X111">
        <v>70.900000000000006</v>
      </c>
      <c r="Y111">
        <v>67.454999999999998</v>
      </c>
      <c r="Z111">
        <v>3.4550000000000001</v>
      </c>
      <c r="AA111">
        <v>0.98499999999999999</v>
      </c>
      <c r="AB111">
        <v>12.455</v>
      </c>
      <c r="AC111">
        <v>0.38700000000000001</v>
      </c>
      <c r="AD111">
        <v>24</v>
      </c>
      <c r="AE111">
        <v>21.1</v>
      </c>
      <c r="AF111">
        <v>2.7</v>
      </c>
      <c r="AG111">
        <v>17</v>
      </c>
    </row>
    <row r="112" spans="1:33" x14ac:dyDescent="0.45">
      <c r="A112" t="s">
        <v>998</v>
      </c>
      <c r="B112" t="s">
        <v>244</v>
      </c>
      <c r="C112">
        <v>23</v>
      </c>
      <c r="D112" t="s">
        <v>2697</v>
      </c>
      <c r="E112">
        <v>2.5099999999999998</v>
      </c>
      <c r="F112">
        <v>-4.92</v>
      </c>
      <c r="G112">
        <v>1960</v>
      </c>
      <c r="H112">
        <v>1701</v>
      </c>
      <c r="I112">
        <v>1361</v>
      </c>
      <c r="J112">
        <v>0.47</v>
      </c>
      <c r="K112">
        <v>199</v>
      </c>
      <c r="L112">
        <v>557</v>
      </c>
      <c r="M112">
        <v>0.35699999999999998</v>
      </c>
      <c r="N112">
        <v>483</v>
      </c>
      <c r="O112">
        <v>620</v>
      </c>
      <c r="P112">
        <v>0.77900000000000003</v>
      </c>
      <c r="Q112">
        <v>298</v>
      </c>
      <c r="R112">
        <v>922</v>
      </c>
      <c r="S112">
        <v>283</v>
      </c>
      <c r="T112">
        <v>118</v>
      </c>
      <c r="U112">
        <v>78</v>
      </c>
      <c r="V112">
        <v>248</v>
      </c>
      <c r="W112">
        <v>403</v>
      </c>
      <c r="X112">
        <v>85.2</v>
      </c>
      <c r="Y112">
        <v>73.956999999999994</v>
      </c>
      <c r="Z112">
        <v>11.260999999999999</v>
      </c>
      <c r="AA112">
        <v>1.141</v>
      </c>
      <c r="AB112">
        <v>10.782999999999999</v>
      </c>
      <c r="AC112">
        <v>0.47599999999999998</v>
      </c>
      <c r="AD112">
        <v>24.2</v>
      </c>
      <c r="AE112">
        <v>27</v>
      </c>
      <c r="AF112">
        <v>3.4</v>
      </c>
      <c r="AG112">
        <v>17.5</v>
      </c>
    </row>
    <row r="113" spans="1:33" x14ac:dyDescent="0.45">
      <c r="A113" t="s">
        <v>999</v>
      </c>
      <c r="B113" t="s">
        <v>156</v>
      </c>
      <c r="C113">
        <v>22</v>
      </c>
      <c r="D113" t="s">
        <v>1795</v>
      </c>
      <c r="E113">
        <v>0.66</v>
      </c>
      <c r="F113">
        <v>-0.96</v>
      </c>
      <c r="G113">
        <v>1654</v>
      </c>
      <c r="H113">
        <v>1567</v>
      </c>
      <c r="I113">
        <v>1311</v>
      </c>
      <c r="J113">
        <v>0.46500000000000002</v>
      </c>
      <c r="K113">
        <v>231</v>
      </c>
      <c r="L113">
        <v>636</v>
      </c>
      <c r="M113">
        <v>0.36299999999999999</v>
      </c>
      <c r="N113">
        <v>205</v>
      </c>
      <c r="O113">
        <v>274</v>
      </c>
      <c r="P113">
        <v>0.748</v>
      </c>
      <c r="Q113">
        <v>178</v>
      </c>
      <c r="R113">
        <v>739</v>
      </c>
      <c r="S113">
        <v>347</v>
      </c>
      <c r="T113">
        <v>130</v>
      </c>
      <c r="U113">
        <v>80</v>
      </c>
      <c r="V113">
        <v>240</v>
      </c>
      <c r="W113">
        <v>328</v>
      </c>
      <c r="X113">
        <v>75.2</v>
      </c>
      <c r="Y113">
        <v>71.227000000000004</v>
      </c>
      <c r="Z113">
        <v>3.9550000000000001</v>
      </c>
      <c r="AA113">
        <v>1.446</v>
      </c>
      <c r="AB113">
        <v>10.909000000000001</v>
      </c>
      <c r="AC113">
        <v>0.54200000000000004</v>
      </c>
      <c r="AD113">
        <v>28.9</v>
      </c>
      <c r="AE113">
        <v>12.5</v>
      </c>
      <c r="AF113">
        <v>3.6</v>
      </c>
      <c r="AG113">
        <v>14.9</v>
      </c>
    </row>
    <row r="114" spans="1:33" x14ac:dyDescent="0.45">
      <c r="A114" t="s">
        <v>1000</v>
      </c>
      <c r="B114" t="s">
        <v>386</v>
      </c>
      <c r="C114">
        <v>22</v>
      </c>
      <c r="D114" t="s">
        <v>1731</v>
      </c>
      <c r="E114">
        <v>-17.649999999999999</v>
      </c>
      <c r="F114">
        <v>-7.03</v>
      </c>
      <c r="G114">
        <v>1470</v>
      </c>
      <c r="H114">
        <v>1665</v>
      </c>
      <c r="I114">
        <v>1251</v>
      </c>
      <c r="J114">
        <v>0.442</v>
      </c>
      <c r="K114">
        <v>166</v>
      </c>
      <c r="L114">
        <v>469</v>
      </c>
      <c r="M114">
        <v>0.35399999999999998</v>
      </c>
      <c r="N114">
        <v>198</v>
      </c>
      <c r="O114">
        <v>306</v>
      </c>
      <c r="P114">
        <v>0.64700000000000002</v>
      </c>
      <c r="Q114">
        <v>186</v>
      </c>
      <c r="R114">
        <v>715</v>
      </c>
      <c r="S114">
        <v>244</v>
      </c>
      <c r="T114">
        <v>92</v>
      </c>
      <c r="U114">
        <v>74</v>
      </c>
      <c r="V114">
        <v>254</v>
      </c>
      <c r="W114">
        <v>365</v>
      </c>
      <c r="X114">
        <v>66.8</v>
      </c>
      <c r="Y114">
        <v>75.682000000000002</v>
      </c>
      <c r="Z114">
        <v>-8.8640000000000008</v>
      </c>
      <c r="AA114">
        <v>0.96099999999999997</v>
      </c>
      <c r="AB114">
        <v>11.545</v>
      </c>
      <c r="AC114">
        <v>0.36199999999999999</v>
      </c>
      <c r="AD114">
        <v>21.3</v>
      </c>
      <c r="AE114">
        <v>13.9</v>
      </c>
      <c r="AF114">
        <v>3.4</v>
      </c>
      <c r="AG114">
        <v>16.600000000000001</v>
      </c>
    </row>
    <row r="115" spans="1:33" x14ac:dyDescent="0.45">
      <c r="A115" t="s">
        <v>1001</v>
      </c>
      <c r="B115" t="s">
        <v>12</v>
      </c>
      <c r="C115">
        <v>21</v>
      </c>
      <c r="D115" t="s">
        <v>1791</v>
      </c>
      <c r="E115">
        <v>27.9</v>
      </c>
      <c r="F115">
        <v>6.71</v>
      </c>
      <c r="G115">
        <v>1555</v>
      </c>
      <c r="H115">
        <v>1110</v>
      </c>
      <c r="I115">
        <v>1287</v>
      </c>
      <c r="J115">
        <v>0.436</v>
      </c>
      <c r="K115">
        <v>163</v>
      </c>
      <c r="L115">
        <v>463</v>
      </c>
      <c r="M115">
        <v>0.35199999999999998</v>
      </c>
      <c r="N115">
        <v>270</v>
      </c>
      <c r="O115">
        <v>398</v>
      </c>
      <c r="P115">
        <v>0.67800000000000005</v>
      </c>
      <c r="Q115">
        <v>312</v>
      </c>
      <c r="R115">
        <v>853</v>
      </c>
      <c r="S115">
        <v>277</v>
      </c>
      <c r="T115">
        <v>213</v>
      </c>
      <c r="U115">
        <v>111</v>
      </c>
      <c r="V115">
        <v>191</v>
      </c>
      <c r="W115">
        <v>379</v>
      </c>
      <c r="X115">
        <v>74</v>
      </c>
      <c r="Y115">
        <v>52.856999999999999</v>
      </c>
      <c r="Z115">
        <v>21.19</v>
      </c>
      <c r="AA115">
        <v>1.45</v>
      </c>
      <c r="AB115">
        <v>9.0950000000000006</v>
      </c>
      <c r="AC115">
        <v>1.115</v>
      </c>
      <c r="AD115">
        <v>22</v>
      </c>
      <c r="AE115">
        <v>19</v>
      </c>
      <c r="AF115">
        <v>5.3</v>
      </c>
      <c r="AG115">
        <v>18</v>
      </c>
    </row>
    <row r="116" spans="1:33" x14ac:dyDescent="0.45">
      <c r="A116" t="s">
        <v>1002</v>
      </c>
      <c r="B116" t="s">
        <v>390</v>
      </c>
      <c r="C116">
        <v>19</v>
      </c>
      <c r="D116" t="s">
        <v>1675</v>
      </c>
      <c r="E116">
        <v>-16.53</v>
      </c>
      <c r="F116">
        <v>-0.94</v>
      </c>
      <c r="G116">
        <v>1351</v>
      </c>
      <c r="H116">
        <v>1544</v>
      </c>
      <c r="I116">
        <v>1172</v>
      </c>
      <c r="J116">
        <v>0.435</v>
      </c>
      <c r="K116">
        <v>88</v>
      </c>
      <c r="L116">
        <v>304</v>
      </c>
      <c r="M116">
        <v>0.28899999999999998</v>
      </c>
      <c r="N116">
        <v>243</v>
      </c>
      <c r="O116">
        <v>392</v>
      </c>
      <c r="P116">
        <v>0.62</v>
      </c>
      <c r="Q116">
        <v>233</v>
      </c>
      <c r="R116">
        <v>749</v>
      </c>
      <c r="S116">
        <v>228</v>
      </c>
      <c r="T116">
        <v>120</v>
      </c>
      <c r="U116">
        <v>62</v>
      </c>
      <c r="V116">
        <v>309</v>
      </c>
      <c r="W116">
        <v>267</v>
      </c>
      <c r="X116">
        <v>71.099999999999994</v>
      </c>
      <c r="Y116">
        <v>81.263000000000005</v>
      </c>
      <c r="Z116">
        <v>-10.157999999999999</v>
      </c>
      <c r="AA116">
        <v>0.73799999999999999</v>
      </c>
      <c r="AB116">
        <v>16.263000000000002</v>
      </c>
      <c r="AC116">
        <v>0.38800000000000001</v>
      </c>
      <c r="AD116">
        <v>16</v>
      </c>
      <c r="AE116">
        <v>20.6</v>
      </c>
      <c r="AF116">
        <v>3.3</v>
      </c>
      <c r="AG116">
        <v>14.1</v>
      </c>
    </row>
    <row r="117" spans="1:33" x14ac:dyDescent="0.45">
      <c r="A117" t="s">
        <v>1003</v>
      </c>
      <c r="B117" t="s">
        <v>320</v>
      </c>
      <c r="C117">
        <v>22</v>
      </c>
      <c r="D117" t="s">
        <v>1737</v>
      </c>
      <c r="E117">
        <v>-8.24</v>
      </c>
      <c r="F117">
        <v>-5.09</v>
      </c>
      <c r="G117">
        <v>1664</v>
      </c>
      <c r="H117">
        <v>1682</v>
      </c>
      <c r="I117">
        <v>1225</v>
      </c>
      <c r="J117">
        <v>0.46</v>
      </c>
      <c r="K117">
        <v>172</v>
      </c>
      <c r="L117">
        <v>479</v>
      </c>
      <c r="M117">
        <v>0.35899999999999999</v>
      </c>
      <c r="N117">
        <v>366</v>
      </c>
      <c r="O117">
        <v>497</v>
      </c>
      <c r="P117">
        <v>0.73599999999999999</v>
      </c>
      <c r="Q117">
        <v>234</v>
      </c>
      <c r="R117">
        <v>786</v>
      </c>
      <c r="S117">
        <v>301</v>
      </c>
      <c r="T117">
        <v>140</v>
      </c>
      <c r="U117">
        <v>59</v>
      </c>
      <c r="V117">
        <v>347</v>
      </c>
      <c r="W117">
        <v>425</v>
      </c>
      <c r="X117">
        <v>75.599999999999994</v>
      </c>
      <c r="Y117">
        <v>76.454999999999998</v>
      </c>
      <c r="Z117">
        <v>-0.81799999999999995</v>
      </c>
      <c r="AA117">
        <v>0.86699999999999999</v>
      </c>
      <c r="AB117">
        <v>15.773</v>
      </c>
      <c r="AC117">
        <v>0.40300000000000002</v>
      </c>
      <c r="AD117">
        <v>21.8</v>
      </c>
      <c r="AE117">
        <v>22.6</v>
      </c>
      <c r="AF117">
        <v>2.7</v>
      </c>
      <c r="AG117">
        <v>19.3</v>
      </c>
    </row>
    <row r="118" spans="1:33" x14ac:dyDescent="0.45">
      <c r="A118" t="s">
        <v>1004</v>
      </c>
      <c r="B118" t="s">
        <v>349</v>
      </c>
      <c r="C118">
        <v>21</v>
      </c>
      <c r="D118" t="s">
        <v>1312</v>
      </c>
      <c r="E118">
        <v>-10.78</v>
      </c>
      <c r="F118">
        <v>-2.94</v>
      </c>
      <c r="G118">
        <v>1451</v>
      </c>
      <c r="H118">
        <v>1510</v>
      </c>
      <c r="I118">
        <v>1198</v>
      </c>
      <c r="J118">
        <v>0.437</v>
      </c>
      <c r="K118">
        <v>167</v>
      </c>
      <c r="L118">
        <v>496</v>
      </c>
      <c r="M118">
        <v>0.33700000000000002</v>
      </c>
      <c r="N118">
        <v>236</v>
      </c>
      <c r="O118">
        <v>331</v>
      </c>
      <c r="P118">
        <v>0.71299999999999997</v>
      </c>
      <c r="Q118">
        <v>177</v>
      </c>
      <c r="R118">
        <v>687</v>
      </c>
      <c r="S118">
        <v>261</v>
      </c>
      <c r="T118">
        <v>125</v>
      </c>
      <c r="U118">
        <v>76</v>
      </c>
      <c r="V118">
        <v>228</v>
      </c>
      <c r="W118">
        <v>364</v>
      </c>
      <c r="X118">
        <v>69.099999999999994</v>
      </c>
      <c r="Y118">
        <v>71.905000000000001</v>
      </c>
      <c r="Z118">
        <v>-2.81</v>
      </c>
      <c r="AA118">
        <v>1.145</v>
      </c>
      <c r="AB118">
        <v>10.856999999999999</v>
      </c>
      <c r="AC118">
        <v>0.54800000000000004</v>
      </c>
      <c r="AD118">
        <v>23.6</v>
      </c>
      <c r="AE118">
        <v>15.8</v>
      </c>
      <c r="AF118">
        <v>3.6</v>
      </c>
      <c r="AG118">
        <v>17.3</v>
      </c>
    </row>
    <row r="119" spans="1:33" x14ac:dyDescent="0.45">
      <c r="A119" t="s">
        <v>1005</v>
      </c>
      <c r="B119" t="s">
        <v>499</v>
      </c>
      <c r="C119">
        <v>22</v>
      </c>
      <c r="D119" t="s">
        <v>1798</v>
      </c>
      <c r="E119">
        <v>-8.07</v>
      </c>
      <c r="F119">
        <v>-3.07</v>
      </c>
      <c r="G119">
        <v>1524</v>
      </c>
      <c r="H119">
        <v>1534</v>
      </c>
      <c r="I119">
        <v>1233</v>
      </c>
      <c r="J119">
        <v>0.45300000000000001</v>
      </c>
      <c r="K119">
        <v>144</v>
      </c>
      <c r="L119">
        <v>450</v>
      </c>
      <c r="M119">
        <v>0.32</v>
      </c>
      <c r="N119">
        <v>262</v>
      </c>
      <c r="O119">
        <v>380</v>
      </c>
      <c r="P119">
        <v>0.68899999999999995</v>
      </c>
      <c r="Q119">
        <v>223</v>
      </c>
      <c r="R119">
        <v>719</v>
      </c>
      <c r="S119">
        <v>271</v>
      </c>
      <c r="T119">
        <v>152</v>
      </c>
      <c r="U119">
        <v>84</v>
      </c>
      <c r="V119">
        <v>255</v>
      </c>
      <c r="W119">
        <v>362</v>
      </c>
      <c r="X119">
        <v>69.3</v>
      </c>
      <c r="Y119">
        <v>69.727000000000004</v>
      </c>
      <c r="Z119">
        <v>-0.45500000000000002</v>
      </c>
      <c r="AA119">
        <v>1.0629999999999999</v>
      </c>
      <c r="AB119">
        <v>11.590999999999999</v>
      </c>
      <c r="AC119">
        <v>0.59599999999999997</v>
      </c>
      <c r="AD119">
        <v>20.5</v>
      </c>
      <c r="AE119">
        <v>17.3</v>
      </c>
      <c r="AF119">
        <v>3.8</v>
      </c>
      <c r="AG119">
        <v>16.5</v>
      </c>
    </row>
    <row r="120" spans="1:33" x14ac:dyDescent="0.45">
      <c r="A120" t="s">
        <v>1006</v>
      </c>
      <c r="B120" t="s">
        <v>49</v>
      </c>
      <c r="C120">
        <v>21</v>
      </c>
      <c r="D120" t="s">
        <v>1790</v>
      </c>
      <c r="E120">
        <v>20.05</v>
      </c>
      <c r="F120">
        <v>6.66</v>
      </c>
      <c r="G120">
        <v>1729</v>
      </c>
      <c r="H120">
        <v>1448</v>
      </c>
      <c r="I120">
        <v>1319</v>
      </c>
      <c r="J120">
        <v>0.46300000000000002</v>
      </c>
      <c r="K120">
        <v>175</v>
      </c>
      <c r="L120">
        <v>509</v>
      </c>
      <c r="M120">
        <v>0.34399999999999997</v>
      </c>
      <c r="N120">
        <v>332</v>
      </c>
      <c r="O120">
        <v>457</v>
      </c>
      <c r="P120">
        <v>0.72599999999999998</v>
      </c>
      <c r="Q120">
        <v>280</v>
      </c>
      <c r="R120">
        <v>900</v>
      </c>
      <c r="S120">
        <v>268</v>
      </c>
      <c r="T120">
        <v>97</v>
      </c>
      <c r="U120">
        <v>88</v>
      </c>
      <c r="V120">
        <v>233</v>
      </c>
      <c r="W120">
        <v>298</v>
      </c>
      <c r="X120">
        <v>82.3</v>
      </c>
      <c r="Y120">
        <v>68.951999999999998</v>
      </c>
      <c r="Z120">
        <v>13.381</v>
      </c>
      <c r="AA120">
        <v>1.1499999999999999</v>
      </c>
      <c r="AB120">
        <v>11.095000000000001</v>
      </c>
      <c r="AC120">
        <v>0.41599999999999998</v>
      </c>
      <c r="AD120">
        <v>24.2</v>
      </c>
      <c r="AE120">
        <v>21.8</v>
      </c>
      <c r="AF120">
        <v>4.2</v>
      </c>
      <c r="AG120">
        <v>14.2</v>
      </c>
    </row>
    <row r="121" spans="1:33" x14ac:dyDescent="0.45">
      <c r="A121" t="s">
        <v>1007</v>
      </c>
      <c r="B121" t="s">
        <v>474</v>
      </c>
      <c r="C121">
        <v>22</v>
      </c>
      <c r="D121" t="s">
        <v>1308</v>
      </c>
      <c r="E121">
        <v>-2.92</v>
      </c>
      <c r="F121">
        <v>-0.44</v>
      </c>
      <c r="G121">
        <v>1454</v>
      </c>
      <c r="H121">
        <v>1487</v>
      </c>
      <c r="I121">
        <v>1218</v>
      </c>
      <c r="J121">
        <v>0.41099999999999998</v>
      </c>
      <c r="K121">
        <v>128</v>
      </c>
      <c r="L121">
        <v>476</v>
      </c>
      <c r="M121">
        <v>0.26900000000000002</v>
      </c>
      <c r="N121">
        <v>326</v>
      </c>
      <c r="O121">
        <v>464</v>
      </c>
      <c r="P121">
        <v>0.70299999999999996</v>
      </c>
      <c r="Q121">
        <v>238</v>
      </c>
      <c r="R121">
        <v>788</v>
      </c>
      <c r="S121">
        <v>256</v>
      </c>
      <c r="T121">
        <v>126</v>
      </c>
      <c r="U121">
        <v>47</v>
      </c>
      <c r="V121">
        <v>257</v>
      </c>
      <c r="W121">
        <v>365</v>
      </c>
      <c r="X121">
        <v>66.099999999999994</v>
      </c>
      <c r="Y121">
        <v>67.590999999999994</v>
      </c>
      <c r="Z121">
        <v>-1.5</v>
      </c>
      <c r="AA121">
        <v>0.996</v>
      </c>
      <c r="AB121">
        <v>11.682</v>
      </c>
      <c r="AC121">
        <v>0.49</v>
      </c>
      <c r="AD121">
        <v>21.6</v>
      </c>
      <c r="AE121">
        <v>21.1</v>
      </c>
      <c r="AF121">
        <v>2.1</v>
      </c>
      <c r="AG121">
        <v>16.600000000000001</v>
      </c>
    </row>
    <row r="122" spans="1:33" x14ac:dyDescent="0.45">
      <c r="A122" t="s">
        <v>1008</v>
      </c>
      <c r="B122" t="s">
        <v>1321</v>
      </c>
      <c r="C122">
        <v>22</v>
      </c>
      <c r="D122" t="s">
        <v>1798</v>
      </c>
      <c r="E122">
        <v>-1.47</v>
      </c>
      <c r="F122">
        <v>0.01</v>
      </c>
      <c r="G122">
        <v>1527</v>
      </c>
      <c r="H122">
        <v>1507</v>
      </c>
      <c r="I122">
        <v>1274</v>
      </c>
      <c r="J122">
        <v>0.44800000000000001</v>
      </c>
      <c r="K122">
        <v>195</v>
      </c>
      <c r="L122">
        <v>540</v>
      </c>
      <c r="M122">
        <v>0.36099999999999999</v>
      </c>
      <c r="N122">
        <v>190</v>
      </c>
      <c r="O122">
        <v>297</v>
      </c>
      <c r="P122">
        <v>0.64</v>
      </c>
      <c r="Q122">
        <v>183</v>
      </c>
      <c r="R122">
        <v>750</v>
      </c>
      <c r="S122">
        <v>320</v>
      </c>
      <c r="T122">
        <v>119</v>
      </c>
      <c r="U122">
        <v>126</v>
      </c>
      <c r="V122">
        <v>273</v>
      </c>
      <c r="W122">
        <v>377</v>
      </c>
      <c r="X122">
        <v>69.400000000000006</v>
      </c>
      <c r="Y122">
        <v>68.5</v>
      </c>
      <c r="Z122">
        <v>0.90900000000000003</v>
      </c>
      <c r="AA122">
        <v>1.1719999999999999</v>
      </c>
      <c r="AB122">
        <v>12.409000000000001</v>
      </c>
      <c r="AC122">
        <v>0.436</v>
      </c>
      <c r="AD122">
        <v>24.5</v>
      </c>
      <c r="AE122">
        <v>13.5</v>
      </c>
      <c r="AF122">
        <v>5.7</v>
      </c>
      <c r="AG122">
        <v>17.100000000000001</v>
      </c>
    </row>
    <row r="123" spans="1:33" x14ac:dyDescent="0.45">
      <c r="A123" t="s">
        <v>1009</v>
      </c>
      <c r="B123" t="s">
        <v>395</v>
      </c>
      <c r="C123">
        <v>20</v>
      </c>
      <c r="D123" t="s">
        <v>1688</v>
      </c>
      <c r="E123">
        <v>-14.01</v>
      </c>
      <c r="F123">
        <v>-5.73</v>
      </c>
      <c r="G123">
        <v>1461</v>
      </c>
      <c r="H123">
        <v>1560</v>
      </c>
      <c r="I123">
        <v>1159</v>
      </c>
      <c r="J123">
        <v>0.43099999999999999</v>
      </c>
      <c r="K123">
        <v>161</v>
      </c>
      <c r="L123">
        <v>470</v>
      </c>
      <c r="M123">
        <v>0.34300000000000003</v>
      </c>
      <c r="N123">
        <v>300</v>
      </c>
      <c r="O123">
        <v>410</v>
      </c>
      <c r="P123">
        <v>0.73199999999999998</v>
      </c>
      <c r="Q123">
        <v>204</v>
      </c>
      <c r="R123">
        <v>704</v>
      </c>
      <c r="S123">
        <v>247</v>
      </c>
      <c r="T123">
        <v>131</v>
      </c>
      <c r="U123">
        <v>83</v>
      </c>
      <c r="V123">
        <v>314</v>
      </c>
      <c r="W123">
        <v>380</v>
      </c>
      <c r="X123">
        <v>73</v>
      </c>
      <c r="Y123">
        <v>78</v>
      </c>
      <c r="Z123">
        <v>-4.95</v>
      </c>
      <c r="AA123">
        <v>0.78700000000000003</v>
      </c>
      <c r="AB123">
        <v>15.7</v>
      </c>
      <c r="AC123">
        <v>0.41699999999999998</v>
      </c>
      <c r="AD123">
        <v>23.5</v>
      </c>
      <c r="AE123">
        <v>20.5</v>
      </c>
      <c r="AF123">
        <v>4.2</v>
      </c>
      <c r="AG123">
        <v>19</v>
      </c>
    </row>
    <row r="124" spans="1:33" x14ac:dyDescent="0.45">
      <c r="A124" t="s">
        <v>1010</v>
      </c>
      <c r="B124" t="s">
        <v>38</v>
      </c>
      <c r="C124">
        <v>21</v>
      </c>
      <c r="D124" t="s">
        <v>1725</v>
      </c>
      <c r="E124">
        <v>7.81</v>
      </c>
      <c r="F124">
        <v>8</v>
      </c>
      <c r="G124">
        <v>1545</v>
      </c>
      <c r="H124">
        <v>1549</v>
      </c>
      <c r="I124">
        <v>1176</v>
      </c>
      <c r="J124">
        <v>0.47699999999999998</v>
      </c>
      <c r="K124">
        <v>108</v>
      </c>
      <c r="L124">
        <v>324</v>
      </c>
      <c r="M124">
        <v>0.33300000000000002</v>
      </c>
      <c r="N124">
        <v>315</v>
      </c>
      <c r="O124">
        <v>479</v>
      </c>
      <c r="P124">
        <v>0.65800000000000003</v>
      </c>
      <c r="Q124">
        <v>191</v>
      </c>
      <c r="R124">
        <v>748</v>
      </c>
      <c r="S124">
        <v>312</v>
      </c>
      <c r="T124">
        <v>119</v>
      </c>
      <c r="U124">
        <v>85</v>
      </c>
      <c r="V124">
        <v>251</v>
      </c>
      <c r="W124">
        <v>364</v>
      </c>
      <c r="X124">
        <v>73.599999999999994</v>
      </c>
      <c r="Y124">
        <v>73.762</v>
      </c>
      <c r="Z124">
        <v>-0.19</v>
      </c>
      <c r="AA124">
        <v>1.2430000000000001</v>
      </c>
      <c r="AB124">
        <v>11.952</v>
      </c>
      <c r="AC124">
        <v>0.47399999999999998</v>
      </c>
      <c r="AD124">
        <v>15.4</v>
      </c>
      <c r="AE124">
        <v>22.8</v>
      </c>
      <c r="AF124">
        <v>4</v>
      </c>
      <c r="AG124">
        <v>17.3</v>
      </c>
    </row>
    <row r="125" spans="1:33" x14ac:dyDescent="0.45">
      <c r="A125" t="s">
        <v>1011</v>
      </c>
      <c r="B125" t="s">
        <v>448</v>
      </c>
      <c r="C125">
        <v>22</v>
      </c>
      <c r="D125" t="s">
        <v>2050</v>
      </c>
      <c r="E125">
        <v>13.86</v>
      </c>
      <c r="F125">
        <v>1.39</v>
      </c>
      <c r="G125">
        <v>1891</v>
      </c>
      <c r="H125">
        <v>1599</v>
      </c>
      <c r="I125">
        <v>1254</v>
      </c>
      <c r="J125">
        <v>0.51</v>
      </c>
      <c r="K125">
        <v>257</v>
      </c>
      <c r="L125">
        <v>632</v>
      </c>
      <c r="M125">
        <v>0.40699999999999997</v>
      </c>
      <c r="N125">
        <v>354</v>
      </c>
      <c r="O125">
        <v>453</v>
      </c>
      <c r="P125">
        <v>0.78100000000000003</v>
      </c>
      <c r="Q125">
        <v>160</v>
      </c>
      <c r="R125">
        <v>771</v>
      </c>
      <c r="S125">
        <v>386</v>
      </c>
      <c r="T125">
        <v>140</v>
      </c>
      <c r="U125">
        <v>39</v>
      </c>
      <c r="V125">
        <v>269</v>
      </c>
      <c r="W125">
        <v>368</v>
      </c>
      <c r="X125">
        <v>86</v>
      </c>
      <c r="Y125">
        <v>72.682000000000002</v>
      </c>
      <c r="Z125">
        <v>13.273</v>
      </c>
      <c r="AA125">
        <v>1.4350000000000001</v>
      </c>
      <c r="AB125">
        <v>12.227</v>
      </c>
      <c r="AC125">
        <v>0.52</v>
      </c>
      <c r="AD125">
        <v>28.7</v>
      </c>
      <c r="AE125">
        <v>20.6</v>
      </c>
      <c r="AF125">
        <v>1.8</v>
      </c>
      <c r="AG125">
        <v>16.7</v>
      </c>
    </row>
    <row r="126" spans="1:33" x14ac:dyDescent="0.45">
      <c r="A126" t="s">
        <v>1012</v>
      </c>
      <c r="B126" t="s">
        <v>83</v>
      </c>
      <c r="C126">
        <v>20</v>
      </c>
      <c r="D126" t="s">
        <v>1308</v>
      </c>
      <c r="E126">
        <v>-1.69</v>
      </c>
      <c r="F126">
        <v>-4.04</v>
      </c>
      <c r="G126">
        <v>1465</v>
      </c>
      <c r="H126">
        <v>1418</v>
      </c>
      <c r="I126">
        <v>1213</v>
      </c>
      <c r="J126">
        <v>0.437</v>
      </c>
      <c r="K126">
        <v>165</v>
      </c>
      <c r="L126">
        <v>470</v>
      </c>
      <c r="M126">
        <v>0.35099999999999998</v>
      </c>
      <c r="N126">
        <v>240</v>
      </c>
      <c r="O126">
        <v>366</v>
      </c>
      <c r="P126">
        <v>0.65600000000000003</v>
      </c>
      <c r="Q126">
        <v>224</v>
      </c>
      <c r="R126">
        <v>663</v>
      </c>
      <c r="S126">
        <v>287</v>
      </c>
      <c r="T126">
        <v>188</v>
      </c>
      <c r="U126">
        <v>64</v>
      </c>
      <c r="V126">
        <v>214</v>
      </c>
      <c r="W126">
        <v>374</v>
      </c>
      <c r="X126">
        <v>73.2</v>
      </c>
      <c r="Y126">
        <v>70.900000000000006</v>
      </c>
      <c r="Z126">
        <v>2.35</v>
      </c>
      <c r="AA126">
        <v>1.341</v>
      </c>
      <c r="AB126">
        <v>10.7</v>
      </c>
      <c r="AC126">
        <v>0.879</v>
      </c>
      <c r="AD126">
        <v>23.5</v>
      </c>
      <c r="AE126">
        <v>18.3</v>
      </c>
      <c r="AF126">
        <v>3.2</v>
      </c>
      <c r="AG126">
        <v>18.7</v>
      </c>
    </row>
    <row r="127" spans="1:33" x14ac:dyDescent="0.45">
      <c r="A127" t="s">
        <v>1013</v>
      </c>
      <c r="B127" t="s">
        <v>68</v>
      </c>
      <c r="C127">
        <v>22</v>
      </c>
      <c r="D127" t="s">
        <v>1729</v>
      </c>
      <c r="E127">
        <v>14.23</v>
      </c>
      <c r="F127">
        <v>7.28</v>
      </c>
      <c r="G127">
        <v>1852</v>
      </c>
      <c r="H127">
        <v>1699</v>
      </c>
      <c r="I127">
        <v>1422</v>
      </c>
      <c r="J127">
        <v>0.47699999999999998</v>
      </c>
      <c r="K127">
        <v>148</v>
      </c>
      <c r="L127">
        <v>431</v>
      </c>
      <c r="M127">
        <v>0.34300000000000003</v>
      </c>
      <c r="N127">
        <v>348</v>
      </c>
      <c r="O127">
        <v>450</v>
      </c>
      <c r="P127">
        <v>0.77300000000000002</v>
      </c>
      <c r="Q127">
        <v>229</v>
      </c>
      <c r="R127">
        <v>803</v>
      </c>
      <c r="S127">
        <v>403</v>
      </c>
      <c r="T127">
        <v>170</v>
      </c>
      <c r="U127">
        <v>84</v>
      </c>
      <c r="V127">
        <v>215</v>
      </c>
      <c r="W127">
        <v>356</v>
      </c>
      <c r="X127">
        <v>84.2</v>
      </c>
      <c r="Y127">
        <v>77.227000000000004</v>
      </c>
      <c r="Z127">
        <v>6.9550000000000001</v>
      </c>
      <c r="AA127">
        <v>1.8740000000000001</v>
      </c>
      <c r="AB127">
        <v>9.7729999999999997</v>
      </c>
      <c r="AC127">
        <v>0.79100000000000004</v>
      </c>
      <c r="AD127">
        <v>19.600000000000001</v>
      </c>
      <c r="AE127">
        <v>20.5</v>
      </c>
      <c r="AF127">
        <v>3.8</v>
      </c>
      <c r="AG127">
        <v>16.2</v>
      </c>
    </row>
    <row r="128" spans="1:33" x14ac:dyDescent="0.45">
      <c r="A128" t="s">
        <v>1014</v>
      </c>
      <c r="B128" t="s">
        <v>407</v>
      </c>
      <c r="C128">
        <v>20</v>
      </c>
      <c r="D128" t="s">
        <v>1666</v>
      </c>
      <c r="E128">
        <v>22.62</v>
      </c>
      <c r="F128">
        <v>3.92</v>
      </c>
      <c r="G128">
        <v>1609</v>
      </c>
      <c r="H128">
        <v>1235</v>
      </c>
      <c r="I128">
        <v>1186</v>
      </c>
      <c r="J128">
        <v>0.48299999999999998</v>
      </c>
      <c r="K128">
        <v>136</v>
      </c>
      <c r="L128">
        <v>383</v>
      </c>
      <c r="M128">
        <v>0.35499999999999998</v>
      </c>
      <c r="N128">
        <v>327</v>
      </c>
      <c r="O128">
        <v>473</v>
      </c>
      <c r="P128">
        <v>0.69099999999999995</v>
      </c>
      <c r="Q128">
        <v>227</v>
      </c>
      <c r="R128">
        <v>714</v>
      </c>
      <c r="S128">
        <v>349</v>
      </c>
      <c r="T128">
        <v>223</v>
      </c>
      <c r="U128">
        <v>59</v>
      </c>
      <c r="V128">
        <v>222</v>
      </c>
      <c r="W128">
        <v>318</v>
      </c>
      <c r="X128">
        <v>80.400000000000006</v>
      </c>
      <c r="Y128">
        <v>61.75</v>
      </c>
      <c r="Z128">
        <v>18.7</v>
      </c>
      <c r="AA128">
        <v>1.5720000000000001</v>
      </c>
      <c r="AB128">
        <v>11.1</v>
      </c>
      <c r="AC128">
        <v>1.0049999999999999</v>
      </c>
      <c r="AD128">
        <v>19.2</v>
      </c>
      <c r="AE128">
        <v>23.6</v>
      </c>
      <c r="AF128">
        <v>3</v>
      </c>
      <c r="AG128">
        <v>15.9</v>
      </c>
    </row>
    <row r="129" spans="1:33" x14ac:dyDescent="0.45">
      <c r="A129" t="s">
        <v>1015</v>
      </c>
      <c r="B129" t="s">
        <v>403</v>
      </c>
      <c r="C129">
        <v>24</v>
      </c>
      <c r="D129" t="s">
        <v>1689</v>
      </c>
      <c r="E129">
        <v>-19.18</v>
      </c>
      <c r="F129">
        <v>-3.7</v>
      </c>
      <c r="G129">
        <v>1585</v>
      </c>
      <c r="H129">
        <v>1872</v>
      </c>
      <c r="I129">
        <v>1333</v>
      </c>
      <c r="J129">
        <v>0.44</v>
      </c>
      <c r="K129">
        <v>87</v>
      </c>
      <c r="L129">
        <v>344</v>
      </c>
      <c r="M129">
        <v>0.253</v>
      </c>
      <c r="N129">
        <v>326</v>
      </c>
      <c r="O129">
        <v>444</v>
      </c>
      <c r="P129">
        <v>0.73399999999999999</v>
      </c>
      <c r="Q129">
        <v>238</v>
      </c>
      <c r="R129">
        <v>724</v>
      </c>
      <c r="S129">
        <v>243</v>
      </c>
      <c r="T129">
        <v>186</v>
      </c>
      <c r="U129">
        <v>48</v>
      </c>
      <c r="V129">
        <v>341</v>
      </c>
      <c r="W129">
        <v>414</v>
      </c>
      <c r="X129">
        <v>66</v>
      </c>
      <c r="Y129">
        <v>78</v>
      </c>
      <c r="Z129">
        <v>-11.958</v>
      </c>
      <c r="AA129">
        <v>0.71299999999999997</v>
      </c>
      <c r="AB129">
        <v>14.208</v>
      </c>
      <c r="AC129">
        <v>0.54500000000000004</v>
      </c>
      <c r="AD129">
        <v>14.3</v>
      </c>
      <c r="AE129">
        <v>18.5</v>
      </c>
      <c r="AF129">
        <v>2</v>
      </c>
      <c r="AG129">
        <v>17.2</v>
      </c>
    </row>
    <row r="130" spans="1:33" x14ac:dyDescent="0.45">
      <c r="A130" t="s">
        <v>1016</v>
      </c>
      <c r="B130" t="s">
        <v>491</v>
      </c>
      <c r="C130">
        <v>20</v>
      </c>
      <c r="D130" t="s">
        <v>1726</v>
      </c>
      <c r="E130">
        <v>-9.25</v>
      </c>
      <c r="F130">
        <v>-2.15</v>
      </c>
      <c r="G130">
        <v>1422</v>
      </c>
      <c r="H130">
        <v>1564</v>
      </c>
      <c r="I130">
        <v>1210</v>
      </c>
      <c r="J130">
        <v>0.41</v>
      </c>
      <c r="K130">
        <v>139</v>
      </c>
      <c r="L130">
        <v>424</v>
      </c>
      <c r="M130">
        <v>0.32800000000000001</v>
      </c>
      <c r="N130">
        <v>291</v>
      </c>
      <c r="O130">
        <v>416</v>
      </c>
      <c r="P130">
        <v>0.7</v>
      </c>
      <c r="Q130">
        <v>256</v>
      </c>
      <c r="R130">
        <v>729</v>
      </c>
      <c r="S130">
        <v>258</v>
      </c>
      <c r="T130">
        <v>154</v>
      </c>
      <c r="U130">
        <v>76</v>
      </c>
      <c r="V130">
        <v>288</v>
      </c>
      <c r="W130">
        <v>376</v>
      </c>
      <c r="X130">
        <v>71.099999999999994</v>
      </c>
      <c r="Y130">
        <v>78.2</v>
      </c>
      <c r="Z130">
        <v>-7.1</v>
      </c>
      <c r="AA130">
        <v>0.89600000000000002</v>
      </c>
      <c r="AB130">
        <v>14.4</v>
      </c>
      <c r="AC130">
        <v>0.53500000000000003</v>
      </c>
      <c r="AD130">
        <v>21.2</v>
      </c>
      <c r="AE130">
        <v>20.8</v>
      </c>
      <c r="AF130">
        <v>3.8</v>
      </c>
      <c r="AG130">
        <v>18.8</v>
      </c>
    </row>
    <row r="131" spans="1:33" x14ac:dyDescent="0.45">
      <c r="A131" t="s">
        <v>1017</v>
      </c>
      <c r="B131" t="s">
        <v>201</v>
      </c>
      <c r="C131">
        <v>22</v>
      </c>
      <c r="D131" t="s">
        <v>1308</v>
      </c>
      <c r="E131">
        <v>-11.26</v>
      </c>
      <c r="F131">
        <v>-3.62</v>
      </c>
      <c r="G131">
        <v>1599</v>
      </c>
      <c r="H131">
        <v>1613</v>
      </c>
      <c r="I131">
        <v>1266</v>
      </c>
      <c r="J131">
        <v>0.44400000000000001</v>
      </c>
      <c r="K131">
        <v>142</v>
      </c>
      <c r="L131">
        <v>441</v>
      </c>
      <c r="M131">
        <v>0.32200000000000001</v>
      </c>
      <c r="N131">
        <v>331</v>
      </c>
      <c r="O131">
        <v>464</v>
      </c>
      <c r="P131">
        <v>0.71299999999999997</v>
      </c>
      <c r="Q131">
        <v>254</v>
      </c>
      <c r="R131">
        <v>810</v>
      </c>
      <c r="S131">
        <v>246</v>
      </c>
      <c r="T131">
        <v>175</v>
      </c>
      <c r="U131">
        <v>79</v>
      </c>
      <c r="V131">
        <v>317</v>
      </c>
      <c r="W131">
        <v>447</v>
      </c>
      <c r="X131">
        <v>72.7</v>
      </c>
      <c r="Y131">
        <v>73.317999999999998</v>
      </c>
      <c r="Z131">
        <v>-0.63600000000000001</v>
      </c>
      <c r="AA131">
        <v>0.77600000000000002</v>
      </c>
      <c r="AB131">
        <v>14.409000000000001</v>
      </c>
      <c r="AC131">
        <v>0.55200000000000005</v>
      </c>
      <c r="AD131">
        <v>20</v>
      </c>
      <c r="AE131">
        <v>21.1</v>
      </c>
      <c r="AF131">
        <v>3.6</v>
      </c>
      <c r="AG131">
        <v>20.3</v>
      </c>
    </row>
    <row r="132" spans="1:33" x14ac:dyDescent="0.45">
      <c r="A132" t="s">
        <v>1018</v>
      </c>
      <c r="B132" t="s">
        <v>470</v>
      </c>
      <c r="C132">
        <v>22</v>
      </c>
      <c r="D132" t="s">
        <v>1308</v>
      </c>
      <c r="E132">
        <v>-2.2000000000000002</v>
      </c>
      <c r="F132">
        <v>-2.78</v>
      </c>
      <c r="G132">
        <v>1557</v>
      </c>
      <c r="H132">
        <v>1420</v>
      </c>
      <c r="I132">
        <v>1221</v>
      </c>
      <c r="J132">
        <v>0.46600000000000003</v>
      </c>
      <c r="K132">
        <v>118</v>
      </c>
      <c r="L132">
        <v>358</v>
      </c>
      <c r="M132">
        <v>0.33</v>
      </c>
      <c r="N132">
        <v>301</v>
      </c>
      <c r="O132">
        <v>425</v>
      </c>
      <c r="P132">
        <v>0.70799999999999996</v>
      </c>
      <c r="Q132">
        <v>245</v>
      </c>
      <c r="R132">
        <v>815</v>
      </c>
      <c r="S132">
        <v>246</v>
      </c>
      <c r="T132">
        <v>150</v>
      </c>
      <c r="U132">
        <v>92</v>
      </c>
      <c r="V132">
        <v>304</v>
      </c>
      <c r="W132">
        <v>362</v>
      </c>
      <c r="X132">
        <v>70.8</v>
      </c>
      <c r="Y132">
        <v>64.545000000000002</v>
      </c>
      <c r="Z132">
        <v>6.2270000000000003</v>
      </c>
      <c r="AA132">
        <v>0.80900000000000005</v>
      </c>
      <c r="AB132">
        <v>13.818</v>
      </c>
      <c r="AC132">
        <v>0.49299999999999999</v>
      </c>
      <c r="AD132">
        <v>16.3</v>
      </c>
      <c r="AE132">
        <v>19.3</v>
      </c>
      <c r="AF132">
        <v>4.2</v>
      </c>
      <c r="AG132">
        <v>16.5</v>
      </c>
    </row>
    <row r="133" spans="1:33" x14ac:dyDescent="0.45">
      <c r="A133" t="s">
        <v>1019</v>
      </c>
      <c r="B133" t="s">
        <v>106</v>
      </c>
      <c r="C133">
        <v>22</v>
      </c>
      <c r="D133" t="s">
        <v>2050</v>
      </c>
      <c r="E133">
        <v>9.1300000000000008</v>
      </c>
      <c r="F133">
        <v>-4.91</v>
      </c>
      <c r="G133">
        <v>1891</v>
      </c>
      <c r="H133">
        <v>1525</v>
      </c>
      <c r="I133">
        <v>1463</v>
      </c>
      <c r="J133">
        <v>0.47599999999999998</v>
      </c>
      <c r="K133">
        <v>195</v>
      </c>
      <c r="L133">
        <v>565</v>
      </c>
      <c r="M133">
        <v>0.34499999999999997</v>
      </c>
      <c r="N133">
        <v>302</v>
      </c>
      <c r="O133">
        <v>433</v>
      </c>
      <c r="P133">
        <v>0.69699999999999995</v>
      </c>
      <c r="Q133">
        <v>274</v>
      </c>
      <c r="R133">
        <v>887</v>
      </c>
      <c r="S133">
        <v>378</v>
      </c>
      <c r="T133">
        <v>209</v>
      </c>
      <c r="U133">
        <v>71</v>
      </c>
      <c r="V133">
        <v>245</v>
      </c>
      <c r="W133">
        <v>383</v>
      </c>
      <c r="X133">
        <v>86</v>
      </c>
      <c r="Y133">
        <v>69.317999999999998</v>
      </c>
      <c r="Z133">
        <v>16.635999999999999</v>
      </c>
      <c r="AA133">
        <v>1.5429999999999999</v>
      </c>
      <c r="AB133">
        <v>11.135999999999999</v>
      </c>
      <c r="AC133">
        <v>0.85299999999999998</v>
      </c>
      <c r="AD133">
        <v>25.7</v>
      </c>
      <c r="AE133">
        <v>19.7</v>
      </c>
      <c r="AF133">
        <v>3.2</v>
      </c>
      <c r="AG133">
        <v>17.399999999999999</v>
      </c>
    </row>
    <row r="134" spans="1:33" x14ac:dyDescent="0.45">
      <c r="A134" t="s">
        <v>1020</v>
      </c>
      <c r="B134" t="s">
        <v>20</v>
      </c>
      <c r="C134">
        <v>21</v>
      </c>
      <c r="D134" t="s">
        <v>1730</v>
      </c>
      <c r="E134">
        <v>18.71</v>
      </c>
      <c r="F134">
        <v>7.91</v>
      </c>
      <c r="G134">
        <v>1663</v>
      </c>
      <c r="H134">
        <v>1420</v>
      </c>
      <c r="I134">
        <v>1221</v>
      </c>
      <c r="J134">
        <v>0.50900000000000001</v>
      </c>
      <c r="K134">
        <v>135</v>
      </c>
      <c r="L134">
        <v>373</v>
      </c>
      <c r="M134">
        <v>0.36199999999999999</v>
      </c>
      <c r="N134">
        <v>286</v>
      </c>
      <c r="O134">
        <v>386</v>
      </c>
      <c r="P134">
        <v>0.74099999999999999</v>
      </c>
      <c r="Q134">
        <v>179</v>
      </c>
      <c r="R134">
        <v>781</v>
      </c>
      <c r="S134">
        <v>435</v>
      </c>
      <c r="T134">
        <v>157</v>
      </c>
      <c r="U134">
        <v>87</v>
      </c>
      <c r="V134">
        <v>247</v>
      </c>
      <c r="W134">
        <v>307</v>
      </c>
      <c r="X134">
        <v>79.2</v>
      </c>
      <c r="Y134">
        <v>67.619</v>
      </c>
      <c r="Z134">
        <v>11.571</v>
      </c>
      <c r="AA134">
        <v>1.7609999999999999</v>
      </c>
      <c r="AB134">
        <v>11.762</v>
      </c>
      <c r="AC134">
        <v>0.63600000000000001</v>
      </c>
      <c r="AD134">
        <v>17.8</v>
      </c>
      <c r="AE134">
        <v>18.399999999999999</v>
      </c>
      <c r="AF134">
        <v>4.0999999999999996</v>
      </c>
      <c r="AG134">
        <v>14.6</v>
      </c>
    </row>
    <row r="135" spans="1:33" x14ac:dyDescent="0.45">
      <c r="A135" t="s">
        <v>1021</v>
      </c>
      <c r="B135" t="s">
        <v>1273</v>
      </c>
      <c r="C135">
        <v>23</v>
      </c>
      <c r="D135" t="s">
        <v>2048</v>
      </c>
      <c r="E135">
        <v>-6.38</v>
      </c>
      <c r="F135">
        <v>-2.98</v>
      </c>
      <c r="G135">
        <v>1669</v>
      </c>
      <c r="H135">
        <v>1630</v>
      </c>
      <c r="I135">
        <v>1407</v>
      </c>
      <c r="J135">
        <v>0.42599999999999999</v>
      </c>
      <c r="K135">
        <v>192</v>
      </c>
      <c r="L135">
        <v>577</v>
      </c>
      <c r="M135">
        <v>0.33300000000000002</v>
      </c>
      <c r="N135">
        <v>279</v>
      </c>
      <c r="O135">
        <v>407</v>
      </c>
      <c r="P135">
        <v>0.68600000000000005</v>
      </c>
      <c r="Q135">
        <v>292</v>
      </c>
      <c r="R135">
        <v>871</v>
      </c>
      <c r="S135">
        <v>310</v>
      </c>
      <c r="T135">
        <v>129</v>
      </c>
      <c r="U135">
        <v>93</v>
      </c>
      <c r="V135">
        <v>280</v>
      </c>
      <c r="W135">
        <v>445</v>
      </c>
      <c r="X135">
        <v>72.599999999999994</v>
      </c>
      <c r="Y135">
        <v>70.87</v>
      </c>
      <c r="Z135">
        <v>1.696</v>
      </c>
      <c r="AA135">
        <v>1.107</v>
      </c>
      <c r="AB135">
        <v>12.173999999999999</v>
      </c>
      <c r="AC135">
        <v>0.46100000000000002</v>
      </c>
      <c r="AD135">
        <v>25.1</v>
      </c>
      <c r="AE135">
        <v>17.7</v>
      </c>
      <c r="AF135">
        <v>4</v>
      </c>
      <c r="AG135">
        <v>19.3</v>
      </c>
    </row>
    <row r="136" spans="1:33" x14ac:dyDescent="0.45">
      <c r="A136" t="s">
        <v>1022</v>
      </c>
      <c r="B136" t="s">
        <v>412</v>
      </c>
      <c r="C136">
        <v>21</v>
      </c>
      <c r="D136" t="s">
        <v>1313</v>
      </c>
      <c r="E136">
        <v>10.79</v>
      </c>
      <c r="F136">
        <v>7.13</v>
      </c>
      <c r="G136">
        <v>1513</v>
      </c>
      <c r="H136">
        <v>1436</v>
      </c>
      <c r="I136">
        <v>1201</v>
      </c>
      <c r="J136">
        <v>0.43099999999999999</v>
      </c>
      <c r="K136">
        <v>156</v>
      </c>
      <c r="L136">
        <v>507</v>
      </c>
      <c r="M136">
        <v>0.308</v>
      </c>
      <c r="N136">
        <v>321</v>
      </c>
      <c r="O136">
        <v>442</v>
      </c>
      <c r="P136">
        <v>0.72599999999999998</v>
      </c>
      <c r="Q136">
        <v>256</v>
      </c>
      <c r="R136">
        <v>794</v>
      </c>
      <c r="S136">
        <v>304</v>
      </c>
      <c r="T136">
        <v>143</v>
      </c>
      <c r="U136">
        <v>96</v>
      </c>
      <c r="V136">
        <v>313</v>
      </c>
      <c r="W136">
        <v>360</v>
      </c>
      <c r="X136">
        <v>72</v>
      </c>
      <c r="Y136">
        <v>68.381</v>
      </c>
      <c r="Z136">
        <v>3.6669999999999998</v>
      </c>
      <c r="AA136">
        <v>0.97099999999999997</v>
      </c>
      <c r="AB136">
        <v>14.904999999999999</v>
      </c>
      <c r="AC136">
        <v>0.45700000000000002</v>
      </c>
      <c r="AD136">
        <v>24.1</v>
      </c>
      <c r="AE136">
        <v>21</v>
      </c>
      <c r="AF136">
        <v>4.5999999999999996</v>
      </c>
      <c r="AG136">
        <v>17.100000000000001</v>
      </c>
    </row>
    <row r="137" spans="1:33" x14ac:dyDescent="0.45">
      <c r="A137" t="s">
        <v>1023</v>
      </c>
      <c r="B137" t="s">
        <v>457</v>
      </c>
      <c r="C137">
        <v>22</v>
      </c>
      <c r="D137" t="s">
        <v>1729</v>
      </c>
      <c r="E137">
        <v>-6.34</v>
      </c>
      <c r="F137">
        <v>-5.65</v>
      </c>
      <c r="G137">
        <v>1867</v>
      </c>
      <c r="H137">
        <v>1755</v>
      </c>
      <c r="I137">
        <v>1462</v>
      </c>
      <c r="J137">
        <v>0.44800000000000001</v>
      </c>
      <c r="K137">
        <v>218</v>
      </c>
      <c r="L137">
        <v>665</v>
      </c>
      <c r="M137">
        <v>0.32800000000000001</v>
      </c>
      <c r="N137">
        <v>339</v>
      </c>
      <c r="O137">
        <v>501</v>
      </c>
      <c r="P137">
        <v>0.67700000000000005</v>
      </c>
      <c r="Q137">
        <v>268</v>
      </c>
      <c r="R137">
        <v>867</v>
      </c>
      <c r="S137">
        <v>341</v>
      </c>
      <c r="T137">
        <v>173</v>
      </c>
      <c r="U137">
        <v>96</v>
      </c>
      <c r="V137">
        <v>264</v>
      </c>
      <c r="W137">
        <v>435</v>
      </c>
      <c r="X137">
        <v>84.9</v>
      </c>
      <c r="Y137">
        <v>79.772999999999996</v>
      </c>
      <c r="Z137">
        <v>5.0910000000000002</v>
      </c>
      <c r="AA137">
        <v>1.292</v>
      </c>
      <c r="AB137">
        <v>12</v>
      </c>
      <c r="AC137">
        <v>0.65500000000000003</v>
      </c>
      <c r="AD137">
        <v>30.2</v>
      </c>
      <c r="AE137">
        <v>22.8</v>
      </c>
      <c r="AF137">
        <v>4.4000000000000004</v>
      </c>
      <c r="AG137">
        <v>19.8</v>
      </c>
    </row>
    <row r="138" spans="1:33" x14ac:dyDescent="0.45">
      <c r="A138" t="s">
        <v>1024</v>
      </c>
      <c r="B138" t="s">
        <v>416</v>
      </c>
      <c r="C138">
        <v>22</v>
      </c>
      <c r="D138" t="s">
        <v>1308</v>
      </c>
      <c r="E138">
        <v>-0.04</v>
      </c>
      <c r="F138">
        <v>-1.54</v>
      </c>
      <c r="G138">
        <v>1705</v>
      </c>
      <c r="H138">
        <v>1612</v>
      </c>
      <c r="I138">
        <v>1301</v>
      </c>
      <c r="J138">
        <v>0.45</v>
      </c>
      <c r="K138">
        <v>184</v>
      </c>
      <c r="L138">
        <v>506</v>
      </c>
      <c r="M138">
        <v>0.36399999999999999</v>
      </c>
      <c r="N138">
        <v>349</v>
      </c>
      <c r="O138">
        <v>465</v>
      </c>
      <c r="P138">
        <v>0.751</v>
      </c>
      <c r="Q138">
        <v>247</v>
      </c>
      <c r="R138">
        <v>777</v>
      </c>
      <c r="S138">
        <v>291</v>
      </c>
      <c r="T138">
        <v>156</v>
      </c>
      <c r="U138">
        <v>60</v>
      </c>
      <c r="V138">
        <v>284</v>
      </c>
      <c r="W138">
        <v>389</v>
      </c>
      <c r="X138">
        <v>77.5</v>
      </c>
      <c r="Y138">
        <v>73.272999999999996</v>
      </c>
      <c r="Z138">
        <v>4.2270000000000003</v>
      </c>
      <c r="AA138">
        <v>1.0249999999999999</v>
      </c>
      <c r="AB138">
        <v>12.909000000000001</v>
      </c>
      <c r="AC138">
        <v>0.54900000000000004</v>
      </c>
      <c r="AD138">
        <v>23</v>
      </c>
      <c r="AE138">
        <v>21.1</v>
      </c>
      <c r="AF138">
        <v>2.7</v>
      </c>
      <c r="AG138">
        <v>17.7</v>
      </c>
    </row>
    <row r="139" spans="1:33" x14ac:dyDescent="0.45">
      <c r="A139" t="s">
        <v>1025</v>
      </c>
      <c r="B139" t="s">
        <v>32</v>
      </c>
      <c r="C139">
        <v>20</v>
      </c>
      <c r="D139" t="s">
        <v>1314</v>
      </c>
      <c r="E139">
        <v>16.850000000000001</v>
      </c>
      <c r="F139">
        <v>5.35</v>
      </c>
      <c r="G139">
        <v>1773</v>
      </c>
      <c r="H139">
        <v>1543</v>
      </c>
      <c r="I139">
        <v>1320</v>
      </c>
      <c r="J139">
        <v>0.48899999999999999</v>
      </c>
      <c r="K139">
        <v>198</v>
      </c>
      <c r="L139">
        <v>494</v>
      </c>
      <c r="M139">
        <v>0.40100000000000002</v>
      </c>
      <c r="N139">
        <v>285</v>
      </c>
      <c r="O139">
        <v>383</v>
      </c>
      <c r="P139">
        <v>0.74399999999999999</v>
      </c>
      <c r="Q139">
        <v>199</v>
      </c>
      <c r="R139">
        <v>771</v>
      </c>
      <c r="S139">
        <v>359</v>
      </c>
      <c r="T139">
        <v>159</v>
      </c>
      <c r="U139">
        <v>122</v>
      </c>
      <c r="V139">
        <v>197</v>
      </c>
      <c r="W139">
        <v>319</v>
      </c>
      <c r="X139">
        <v>88.6</v>
      </c>
      <c r="Y139">
        <v>77.150000000000006</v>
      </c>
      <c r="Z139">
        <v>11.5</v>
      </c>
      <c r="AA139">
        <v>1.8220000000000001</v>
      </c>
      <c r="AB139">
        <v>9.85</v>
      </c>
      <c r="AC139">
        <v>0.80700000000000005</v>
      </c>
      <c r="AD139">
        <v>24.7</v>
      </c>
      <c r="AE139">
        <v>19.2</v>
      </c>
      <c r="AF139">
        <v>6.1</v>
      </c>
      <c r="AG139">
        <v>16</v>
      </c>
    </row>
    <row r="140" spans="1:33" x14ac:dyDescent="0.45">
      <c r="A140" t="s">
        <v>1026</v>
      </c>
      <c r="B140" t="s">
        <v>295</v>
      </c>
      <c r="C140">
        <v>21</v>
      </c>
      <c r="D140" t="s">
        <v>1734</v>
      </c>
      <c r="E140">
        <v>-2.5099999999999998</v>
      </c>
      <c r="F140">
        <v>-0.36</v>
      </c>
      <c r="G140">
        <v>1550</v>
      </c>
      <c r="H140">
        <v>1527</v>
      </c>
      <c r="I140">
        <v>1313</v>
      </c>
      <c r="J140">
        <v>0.42899999999999999</v>
      </c>
      <c r="K140">
        <v>182</v>
      </c>
      <c r="L140">
        <v>540</v>
      </c>
      <c r="M140">
        <v>0.33700000000000002</v>
      </c>
      <c r="N140">
        <v>242</v>
      </c>
      <c r="O140">
        <v>337</v>
      </c>
      <c r="P140">
        <v>0.71799999999999997</v>
      </c>
      <c r="Q140">
        <v>215</v>
      </c>
      <c r="R140">
        <v>728</v>
      </c>
      <c r="S140">
        <v>315</v>
      </c>
      <c r="T140">
        <v>143</v>
      </c>
      <c r="U140">
        <v>72</v>
      </c>
      <c r="V140">
        <v>202</v>
      </c>
      <c r="W140">
        <v>347</v>
      </c>
      <c r="X140">
        <v>73.8</v>
      </c>
      <c r="Y140">
        <v>72.713999999999999</v>
      </c>
      <c r="Z140">
        <v>1.095</v>
      </c>
      <c r="AA140">
        <v>1.5589999999999999</v>
      </c>
      <c r="AB140">
        <v>9.6189999999999998</v>
      </c>
      <c r="AC140">
        <v>0.70799999999999996</v>
      </c>
      <c r="AD140">
        <v>25.7</v>
      </c>
      <c r="AE140">
        <v>16</v>
      </c>
      <c r="AF140">
        <v>3.4</v>
      </c>
      <c r="AG140">
        <v>16.5</v>
      </c>
    </row>
    <row r="141" spans="1:33" x14ac:dyDescent="0.45">
      <c r="A141" t="s">
        <v>1027</v>
      </c>
      <c r="B141" t="s">
        <v>322</v>
      </c>
      <c r="C141">
        <v>22</v>
      </c>
      <c r="D141" t="s">
        <v>1798</v>
      </c>
      <c r="E141">
        <v>-10.15</v>
      </c>
      <c r="F141">
        <v>-4.01</v>
      </c>
      <c r="G141">
        <v>1355</v>
      </c>
      <c r="H141">
        <v>1468</v>
      </c>
      <c r="I141">
        <v>1253</v>
      </c>
      <c r="J141">
        <v>0.40300000000000002</v>
      </c>
      <c r="K141">
        <v>149</v>
      </c>
      <c r="L141">
        <v>505</v>
      </c>
      <c r="M141">
        <v>0.29499999999999998</v>
      </c>
      <c r="N141">
        <v>196</v>
      </c>
      <c r="O141">
        <v>290</v>
      </c>
      <c r="P141">
        <v>0.67600000000000005</v>
      </c>
      <c r="Q141">
        <v>194</v>
      </c>
      <c r="R141">
        <v>736</v>
      </c>
      <c r="S141">
        <v>292</v>
      </c>
      <c r="T141">
        <v>147</v>
      </c>
      <c r="U141">
        <v>95</v>
      </c>
      <c r="V141">
        <v>269</v>
      </c>
      <c r="W141">
        <v>341</v>
      </c>
      <c r="X141">
        <v>61.6</v>
      </c>
      <c r="Y141">
        <v>66.727000000000004</v>
      </c>
      <c r="Z141">
        <v>-5.1360000000000001</v>
      </c>
      <c r="AA141">
        <v>1.0860000000000001</v>
      </c>
      <c r="AB141">
        <v>12.227</v>
      </c>
      <c r="AC141">
        <v>0.54600000000000004</v>
      </c>
      <c r="AD141">
        <v>23</v>
      </c>
      <c r="AE141">
        <v>13.2</v>
      </c>
      <c r="AF141">
        <v>4.3</v>
      </c>
      <c r="AG141">
        <v>15.5</v>
      </c>
    </row>
    <row r="142" spans="1:33" x14ac:dyDescent="0.45">
      <c r="A142" t="s">
        <v>1028</v>
      </c>
      <c r="B142" t="s">
        <v>402</v>
      </c>
      <c r="C142">
        <v>21</v>
      </c>
      <c r="D142" t="s">
        <v>1677</v>
      </c>
      <c r="E142">
        <v>-4.8099999999999996</v>
      </c>
      <c r="F142">
        <v>-7.28</v>
      </c>
      <c r="G142">
        <v>1709</v>
      </c>
      <c r="H142">
        <v>1587</v>
      </c>
      <c r="I142">
        <v>1323</v>
      </c>
      <c r="J142">
        <v>0.45500000000000002</v>
      </c>
      <c r="K142">
        <v>171</v>
      </c>
      <c r="L142">
        <v>466</v>
      </c>
      <c r="M142">
        <v>0.36699999999999999</v>
      </c>
      <c r="N142">
        <v>334</v>
      </c>
      <c r="O142">
        <v>455</v>
      </c>
      <c r="P142">
        <v>0.73399999999999999</v>
      </c>
      <c r="Q142">
        <v>274</v>
      </c>
      <c r="R142">
        <v>820</v>
      </c>
      <c r="S142">
        <v>352</v>
      </c>
      <c r="T142">
        <v>160</v>
      </c>
      <c r="U142">
        <v>81</v>
      </c>
      <c r="V142">
        <v>279</v>
      </c>
      <c r="W142">
        <v>408</v>
      </c>
      <c r="X142">
        <v>81.400000000000006</v>
      </c>
      <c r="Y142">
        <v>75.570999999999998</v>
      </c>
      <c r="Z142">
        <v>5.81</v>
      </c>
      <c r="AA142">
        <v>1.262</v>
      </c>
      <c r="AB142">
        <v>13.286</v>
      </c>
      <c r="AC142">
        <v>0.57299999999999995</v>
      </c>
      <c r="AD142">
        <v>22.2</v>
      </c>
      <c r="AE142">
        <v>21.7</v>
      </c>
      <c r="AF142">
        <v>3.9</v>
      </c>
      <c r="AG142">
        <v>19.399999999999999</v>
      </c>
    </row>
    <row r="143" spans="1:33" x14ac:dyDescent="0.45">
      <c r="A143" t="s">
        <v>1029</v>
      </c>
      <c r="B143" t="s">
        <v>906</v>
      </c>
      <c r="C143">
        <v>21</v>
      </c>
      <c r="D143" t="s">
        <v>1727</v>
      </c>
      <c r="E143">
        <v>-11.77</v>
      </c>
      <c r="F143">
        <v>-7.05</v>
      </c>
      <c r="G143">
        <v>1556</v>
      </c>
      <c r="H143">
        <v>1524</v>
      </c>
      <c r="I143">
        <v>1276</v>
      </c>
      <c r="J143">
        <v>0.437</v>
      </c>
      <c r="K143">
        <v>216</v>
      </c>
      <c r="L143">
        <v>609</v>
      </c>
      <c r="M143">
        <v>0.35499999999999998</v>
      </c>
      <c r="N143">
        <v>226</v>
      </c>
      <c r="O143">
        <v>294</v>
      </c>
      <c r="P143">
        <v>0.76900000000000002</v>
      </c>
      <c r="Q143">
        <v>183</v>
      </c>
      <c r="R143">
        <v>689</v>
      </c>
      <c r="S143">
        <v>337</v>
      </c>
      <c r="T143">
        <v>182</v>
      </c>
      <c r="U143">
        <v>70</v>
      </c>
      <c r="V143">
        <v>240</v>
      </c>
      <c r="W143">
        <v>316</v>
      </c>
      <c r="X143">
        <v>74.099999999999994</v>
      </c>
      <c r="Y143">
        <v>72.570999999999998</v>
      </c>
      <c r="Z143">
        <v>1.524</v>
      </c>
      <c r="AA143">
        <v>1.4039999999999999</v>
      </c>
      <c r="AB143">
        <v>11.429</v>
      </c>
      <c r="AC143">
        <v>0.75800000000000001</v>
      </c>
      <c r="AD143">
        <v>29</v>
      </c>
      <c r="AE143">
        <v>14</v>
      </c>
      <c r="AF143">
        <v>3.3</v>
      </c>
      <c r="AG143">
        <v>15</v>
      </c>
    </row>
    <row r="144" spans="1:33" x14ac:dyDescent="0.45">
      <c r="A144" t="s">
        <v>1030</v>
      </c>
      <c r="B144" t="s">
        <v>368</v>
      </c>
      <c r="C144">
        <v>20</v>
      </c>
      <c r="D144" t="s">
        <v>1687</v>
      </c>
      <c r="E144">
        <v>-8.02</v>
      </c>
      <c r="F144">
        <v>-4.3499999999999996</v>
      </c>
      <c r="G144">
        <v>1465</v>
      </c>
      <c r="H144">
        <v>1451</v>
      </c>
      <c r="I144">
        <v>1200</v>
      </c>
      <c r="J144">
        <v>0.441</v>
      </c>
      <c r="K144">
        <v>141</v>
      </c>
      <c r="L144">
        <v>453</v>
      </c>
      <c r="M144">
        <v>0.311</v>
      </c>
      <c r="N144">
        <v>266</v>
      </c>
      <c r="O144">
        <v>371</v>
      </c>
      <c r="P144">
        <v>0.71699999999999997</v>
      </c>
      <c r="Q144">
        <v>171</v>
      </c>
      <c r="R144">
        <v>726</v>
      </c>
      <c r="S144">
        <v>273</v>
      </c>
      <c r="T144">
        <v>139</v>
      </c>
      <c r="U144">
        <v>39</v>
      </c>
      <c r="V144">
        <v>253</v>
      </c>
      <c r="W144">
        <v>351</v>
      </c>
      <c r="X144">
        <v>73.2</v>
      </c>
      <c r="Y144">
        <v>72.55</v>
      </c>
      <c r="Z144">
        <v>0.7</v>
      </c>
      <c r="AA144">
        <v>1.079</v>
      </c>
      <c r="AB144">
        <v>12.65</v>
      </c>
      <c r="AC144">
        <v>0.54900000000000004</v>
      </c>
      <c r="AD144">
        <v>22.6</v>
      </c>
      <c r="AE144">
        <v>18.600000000000001</v>
      </c>
      <c r="AF144">
        <v>2</v>
      </c>
      <c r="AG144">
        <v>17.600000000000001</v>
      </c>
    </row>
    <row r="145" spans="1:33" x14ac:dyDescent="0.45">
      <c r="A145" t="s">
        <v>1031</v>
      </c>
      <c r="B145" t="s">
        <v>101</v>
      </c>
      <c r="C145">
        <v>22</v>
      </c>
      <c r="D145" t="s">
        <v>1729</v>
      </c>
      <c r="E145">
        <v>3.35</v>
      </c>
      <c r="F145">
        <v>-0.39</v>
      </c>
      <c r="G145">
        <v>1664</v>
      </c>
      <c r="H145">
        <v>1418</v>
      </c>
      <c r="I145">
        <v>1321</v>
      </c>
      <c r="J145">
        <v>0.46200000000000002</v>
      </c>
      <c r="K145">
        <v>234</v>
      </c>
      <c r="L145">
        <v>649</v>
      </c>
      <c r="M145">
        <v>0.36099999999999999</v>
      </c>
      <c r="N145">
        <v>210</v>
      </c>
      <c r="O145">
        <v>315</v>
      </c>
      <c r="P145">
        <v>0.66700000000000004</v>
      </c>
      <c r="Q145">
        <v>215</v>
      </c>
      <c r="R145">
        <v>779</v>
      </c>
      <c r="S145">
        <v>370</v>
      </c>
      <c r="T145">
        <v>119</v>
      </c>
      <c r="U145">
        <v>42</v>
      </c>
      <c r="V145">
        <v>207</v>
      </c>
      <c r="W145">
        <v>326</v>
      </c>
      <c r="X145">
        <v>75.599999999999994</v>
      </c>
      <c r="Y145">
        <v>64.454999999999998</v>
      </c>
      <c r="Z145">
        <v>11.182</v>
      </c>
      <c r="AA145">
        <v>1.7869999999999999</v>
      </c>
      <c r="AB145">
        <v>9.4090000000000007</v>
      </c>
      <c r="AC145">
        <v>0.57499999999999996</v>
      </c>
      <c r="AD145">
        <v>29.5</v>
      </c>
      <c r="AE145">
        <v>14.3</v>
      </c>
      <c r="AF145">
        <v>1.9</v>
      </c>
      <c r="AG145">
        <v>14.8</v>
      </c>
    </row>
    <row r="146" spans="1:33" x14ac:dyDescent="0.45">
      <c r="A146" t="s">
        <v>1032</v>
      </c>
      <c r="B146" t="s">
        <v>391</v>
      </c>
      <c r="C146">
        <v>23</v>
      </c>
      <c r="D146" t="s">
        <v>1789</v>
      </c>
      <c r="E146">
        <v>-17.05</v>
      </c>
      <c r="F146">
        <v>-6.4</v>
      </c>
      <c r="G146">
        <v>1520</v>
      </c>
      <c r="H146">
        <v>1658</v>
      </c>
      <c r="I146">
        <v>1277</v>
      </c>
      <c r="J146">
        <v>0.41499999999999998</v>
      </c>
      <c r="K146">
        <v>105</v>
      </c>
      <c r="L146">
        <v>383</v>
      </c>
      <c r="M146">
        <v>0.27400000000000002</v>
      </c>
      <c r="N146">
        <v>355</v>
      </c>
      <c r="O146">
        <v>481</v>
      </c>
      <c r="P146">
        <v>0.73799999999999999</v>
      </c>
      <c r="Q146">
        <v>201</v>
      </c>
      <c r="R146">
        <v>731</v>
      </c>
      <c r="S146">
        <v>186</v>
      </c>
      <c r="T146">
        <v>140</v>
      </c>
      <c r="U146">
        <v>58</v>
      </c>
      <c r="V146">
        <v>278</v>
      </c>
      <c r="W146">
        <v>402</v>
      </c>
      <c r="X146">
        <v>66.099999999999994</v>
      </c>
      <c r="Y146">
        <v>72.087000000000003</v>
      </c>
      <c r="Z146">
        <v>-6</v>
      </c>
      <c r="AA146">
        <v>0.66900000000000004</v>
      </c>
      <c r="AB146">
        <v>12.087</v>
      </c>
      <c r="AC146">
        <v>0.504</v>
      </c>
      <c r="AD146">
        <v>16.7</v>
      </c>
      <c r="AE146">
        <v>20.9</v>
      </c>
      <c r="AF146">
        <v>2.5</v>
      </c>
      <c r="AG146">
        <v>17.5</v>
      </c>
    </row>
    <row r="147" spans="1:33" x14ac:dyDescent="0.45">
      <c r="A147" t="s">
        <v>1033</v>
      </c>
      <c r="B147" t="s">
        <v>247</v>
      </c>
      <c r="C147">
        <v>23</v>
      </c>
      <c r="D147" t="s">
        <v>2051</v>
      </c>
      <c r="E147">
        <v>-1.47</v>
      </c>
      <c r="F147">
        <v>-3.28</v>
      </c>
      <c r="G147">
        <v>1860</v>
      </c>
      <c r="H147">
        <v>1737</v>
      </c>
      <c r="I147">
        <v>1403</v>
      </c>
      <c r="J147">
        <v>0.48499999999999999</v>
      </c>
      <c r="K147">
        <v>218</v>
      </c>
      <c r="L147">
        <v>593</v>
      </c>
      <c r="M147">
        <v>0.36799999999999999</v>
      </c>
      <c r="N147">
        <v>282</v>
      </c>
      <c r="O147">
        <v>376</v>
      </c>
      <c r="P147">
        <v>0.75</v>
      </c>
      <c r="Q147">
        <v>179</v>
      </c>
      <c r="R147">
        <v>771</v>
      </c>
      <c r="S147">
        <v>338</v>
      </c>
      <c r="T147">
        <v>140</v>
      </c>
      <c r="U147">
        <v>80</v>
      </c>
      <c r="V147">
        <v>239</v>
      </c>
      <c r="W147">
        <v>296</v>
      </c>
      <c r="X147">
        <v>80.900000000000006</v>
      </c>
      <c r="Y147">
        <v>75.522000000000006</v>
      </c>
      <c r="Z147">
        <v>5.3479999999999999</v>
      </c>
      <c r="AA147">
        <v>1.4139999999999999</v>
      </c>
      <c r="AB147">
        <v>10.391</v>
      </c>
      <c r="AC147">
        <v>0.58599999999999997</v>
      </c>
      <c r="AD147">
        <v>25.8</v>
      </c>
      <c r="AE147">
        <v>16.3</v>
      </c>
      <c r="AF147">
        <v>3.5</v>
      </c>
      <c r="AG147">
        <v>12.9</v>
      </c>
    </row>
    <row r="148" spans="1:33" x14ac:dyDescent="0.45">
      <c r="A148" t="s">
        <v>1034</v>
      </c>
      <c r="B148" t="s">
        <v>354</v>
      </c>
      <c r="C148">
        <v>22</v>
      </c>
      <c r="D148" t="s">
        <v>1308</v>
      </c>
      <c r="E148">
        <v>-7.16</v>
      </c>
      <c r="F148">
        <v>-7.16</v>
      </c>
      <c r="G148">
        <v>1725</v>
      </c>
      <c r="H148">
        <v>1725</v>
      </c>
      <c r="I148">
        <v>1342</v>
      </c>
      <c r="J148">
        <v>0.46100000000000002</v>
      </c>
      <c r="K148">
        <v>150</v>
      </c>
      <c r="L148">
        <v>448</v>
      </c>
      <c r="M148">
        <v>0.33500000000000002</v>
      </c>
      <c r="N148">
        <v>339</v>
      </c>
      <c r="O148">
        <v>473</v>
      </c>
      <c r="P148">
        <v>0.71699999999999997</v>
      </c>
      <c r="Q148">
        <v>252</v>
      </c>
      <c r="R148">
        <v>794</v>
      </c>
      <c r="S148">
        <v>324</v>
      </c>
      <c r="T148">
        <v>135</v>
      </c>
      <c r="U148">
        <v>94</v>
      </c>
      <c r="V148">
        <v>278</v>
      </c>
      <c r="W148">
        <v>423</v>
      </c>
      <c r="X148">
        <v>78.400000000000006</v>
      </c>
      <c r="Y148">
        <v>78.409000000000006</v>
      </c>
      <c r="Z148">
        <v>0</v>
      </c>
      <c r="AA148">
        <v>1.165</v>
      </c>
      <c r="AB148">
        <v>12.635999999999999</v>
      </c>
      <c r="AC148">
        <v>0.48599999999999999</v>
      </c>
      <c r="AD148">
        <v>20.399999999999999</v>
      </c>
      <c r="AE148">
        <v>21.5</v>
      </c>
      <c r="AF148">
        <v>4.3</v>
      </c>
      <c r="AG148">
        <v>19.2</v>
      </c>
    </row>
    <row r="149" spans="1:33" x14ac:dyDescent="0.45">
      <c r="A149" t="s">
        <v>1035</v>
      </c>
      <c r="B149" t="s">
        <v>466</v>
      </c>
      <c r="C149">
        <v>22</v>
      </c>
      <c r="D149" t="s">
        <v>1729</v>
      </c>
      <c r="E149">
        <v>-1.94</v>
      </c>
      <c r="F149">
        <v>-1.44</v>
      </c>
      <c r="G149">
        <v>1723</v>
      </c>
      <c r="H149">
        <v>1682</v>
      </c>
      <c r="I149">
        <v>1363</v>
      </c>
      <c r="J149">
        <v>0.45500000000000002</v>
      </c>
      <c r="K149">
        <v>116</v>
      </c>
      <c r="L149">
        <v>383</v>
      </c>
      <c r="M149">
        <v>0.30299999999999999</v>
      </c>
      <c r="N149">
        <v>367</v>
      </c>
      <c r="O149">
        <v>532</v>
      </c>
      <c r="P149">
        <v>0.69</v>
      </c>
      <c r="Q149">
        <v>266</v>
      </c>
      <c r="R149">
        <v>851</v>
      </c>
      <c r="S149">
        <v>335</v>
      </c>
      <c r="T149">
        <v>191</v>
      </c>
      <c r="U149">
        <v>91</v>
      </c>
      <c r="V149">
        <v>300</v>
      </c>
      <c r="W149">
        <v>392</v>
      </c>
      <c r="X149">
        <v>78.3</v>
      </c>
      <c r="Y149">
        <v>76.454999999999998</v>
      </c>
      <c r="Z149">
        <v>1.8640000000000001</v>
      </c>
      <c r="AA149">
        <v>1.117</v>
      </c>
      <c r="AB149">
        <v>13.635999999999999</v>
      </c>
      <c r="AC149">
        <v>0.63700000000000001</v>
      </c>
      <c r="AD149">
        <v>17.399999999999999</v>
      </c>
      <c r="AE149">
        <v>24.2</v>
      </c>
      <c r="AF149">
        <v>4.0999999999999996</v>
      </c>
      <c r="AG149">
        <v>17.8</v>
      </c>
    </row>
    <row r="150" spans="1:33" x14ac:dyDescent="0.45">
      <c r="A150" t="s">
        <v>1036</v>
      </c>
      <c r="B150" t="s">
        <v>1322</v>
      </c>
      <c r="C150">
        <v>20</v>
      </c>
      <c r="D150" t="s">
        <v>2698</v>
      </c>
      <c r="E150">
        <v>-19.97</v>
      </c>
      <c r="F150">
        <v>-6.22</v>
      </c>
      <c r="G150">
        <v>1292</v>
      </c>
      <c r="H150">
        <v>1567</v>
      </c>
      <c r="I150">
        <v>1137</v>
      </c>
      <c r="J150">
        <v>0.41099999999999998</v>
      </c>
      <c r="K150">
        <v>111</v>
      </c>
      <c r="L150">
        <v>374</v>
      </c>
      <c r="M150">
        <v>0.29699999999999999</v>
      </c>
      <c r="N150">
        <v>247</v>
      </c>
      <c r="O150">
        <v>350</v>
      </c>
      <c r="P150">
        <v>0.70599999999999996</v>
      </c>
      <c r="Q150">
        <v>162</v>
      </c>
      <c r="R150">
        <v>662</v>
      </c>
      <c r="S150">
        <v>225</v>
      </c>
      <c r="T150">
        <v>117</v>
      </c>
      <c r="U150">
        <v>48</v>
      </c>
      <c r="V150">
        <v>288</v>
      </c>
      <c r="W150">
        <v>362</v>
      </c>
      <c r="X150">
        <v>64.599999999999994</v>
      </c>
      <c r="Y150">
        <v>78.349999999999994</v>
      </c>
      <c r="Z150">
        <v>-13.75</v>
      </c>
      <c r="AA150">
        <v>0.78100000000000003</v>
      </c>
      <c r="AB150">
        <v>14.4</v>
      </c>
      <c r="AC150">
        <v>0.40600000000000003</v>
      </c>
      <c r="AD150">
        <v>18.7</v>
      </c>
      <c r="AE150">
        <v>17.5</v>
      </c>
      <c r="AF150">
        <v>2.4</v>
      </c>
      <c r="AG150">
        <v>18.100000000000001</v>
      </c>
    </row>
    <row r="151" spans="1:33" x14ac:dyDescent="0.45">
      <c r="A151" t="s">
        <v>1037</v>
      </c>
      <c r="B151" t="s">
        <v>176</v>
      </c>
      <c r="C151">
        <v>23</v>
      </c>
      <c r="D151" t="s">
        <v>1792</v>
      </c>
      <c r="E151">
        <v>-2.5</v>
      </c>
      <c r="F151">
        <v>-6.6</v>
      </c>
      <c r="G151">
        <v>1724</v>
      </c>
      <c r="H151">
        <v>1510</v>
      </c>
      <c r="I151">
        <v>1373</v>
      </c>
      <c r="J151">
        <v>0.45400000000000001</v>
      </c>
      <c r="K151">
        <v>119</v>
      </c>
      <c r="L151">
        <v>378</v>
      </c>
      <c r="M151">
        <v>0.315</v>
      </c>
      <c r="N151">
        <v>357</v>
      </c>
      <c r="O151">
        <v>531</v>
      </c>
      <c r="P151">
        <v>0.67200000000000004</v>
      </c>
      <c r="Q151">
        <v>327</v>
      </c>
      <c r="R151">
        <v>921</v>
      </c>
      <c r="S151">
        <v>296</v>
      </c>
      <c r="T151">
        <v>165</v>
      </c>
      <c r="U151">
        <v>66</v>
      </c>
      <c r="V151">
        <v>293</v>
      </c>
      <c r="W151">
        <v>414</v>
      </c>
      <c r="X151">
        <v>75</v>
      </c>
      <c r="Y151">
        <v>65.652000000000001</v>
      </c>
      <c r="Z151">
        <v>9.3040000000000003</v>
      </c>
      <c r="AA151">
        <v>1.01</v>
      </c>
      <c r="AB151">
        <v>12.739000000000001</v>
      </c>
      <c r="AC151">
        <v>0.56299999999999994</v>
      </c>
      <c r="AD151">
        <v>16.399999999999999</v>
      </c>
      <c r="AE151">
        <v>23.1</v>
      </c>
      <c r="AF151">
        <v>2.9</v>
      </c>
      <c r="AG151">
        <v>18</v>
      </c>
    </row>
    <row r="152" spans="1:33" x14ac:dyDescent="0.45">
      <c r="A152" t="s">
        <v>1038</v>
      </c>
      <c r="B152" t="s">
        <v>170</v>
      </c>
      <c r="C152">
        <v>22</v>
      </c>
      <c r="D152" t="s">
        <v>1732</v>
      </c>
      <c r="E152">
        <v>1.1599999999999999</v>
      </c>
      <c r="F152">
        <v>-1.84</v>
      </c>
      <c r="G152">
        <v>1706</v>
      </c>
      <c r="H152">
        <v>1571</v>
      </c>
      <c r="I152">
        <v>1333</v>
      </c>
      <c r="J152">
        <v>0.46700000000000003</v>
      </c>
      <c r="K152">
        <v>183</v>
      </c>
      <c r="L152">
        <v>495</v>
      </c>
      <c r="M152">
        <v>0.37</v>
      </c>
      <c r="N152">
        <v>279</v>
      </c>
      <c r="O152">
        <v>375</v>
      </c>
      <c r="P152">
        <v>0.74399999999999999</v>
      </c>
      <c r="Q152">
        <v>244</v>
      </c>
      <c r="R152">
        <v>736</v>
      </c>
      <c r="S152">
        <v>289</v>
      </c>
      <c r="T152">
        <v>194</v>
      </c>
      <c r="U152">
        <v>91</v>
      </c>
      <c r="V152">
        <v>268</v>
      </c>
      <c r="W152">
        <v>409</v>
      </c>
      <c r="X152">
        <v>77.5</v>
      </c>
      <c r="Y152">
        <v>71.409000000000006</v>
      </c>
      <c r="Z152">
        <v>6.1360000000000001</v>
      </c>
      <c r="AA152">
        <v>1.0780000000000001</v>
      </c>
      <c r="AB152">
        <v>12.182</v>
      </c>
      <c r="AC152">
        <v>0.72399999999999998</v>
      </c>
      <c r="AD152">
        <v>22.5</v>
      </c>
      <c r="AE152">
        <v>17</v>
      </c>
      <c r="AF152">
        <v>4.0999999999999996</v>
      </c>
      <c r="AG152">
        <v>18.600000000000001</v>
      </c>
    </row>
    <row r="153" spans="1:33" x14ac:dyDescent="0.45">
      <c r="A153" t="s">
        <v>1039</v>
      </c>
      <c r="B153" t="s">
        <v>1323</v>
      </c>
      <c r="C153">
        <v>20</v>
      </c>
      <c r="D153" t="s">
        <v>1721</v>
      </c>
      <c r="E153">
        <v>8.77</v>
      </c>
      <c r="F153">
        <v>4.22</v>
      </c>
      <c r="G153">
        <v>1533</v>
      </c>
      <c r="H153">
        <v>1442</v>
      </c>
      <c r="I153">
        <v>1171</v>
      </c>
      <c r="J153">
        <v>0.45300000000000001</v>
      </c>
      <c r="K153">
        <v>155</v>
      </c>
      <c r="L153">
        <v>447</v>
      </c>
      <c r="M153">
        <v>0.34699999999999998</v>
      </c>
      <c r="N153">
        <v>316</v>
      </c>
      <c r="O153">
        <v>439</v>
      </c>
      <c r="P153">
        <v>0.72</v>
      </c>
      <c r="Q153">
        <v>209</v>
      </c>
      <c r="R153">
        <v>729</v>
      </c>
      <c r="S153">
        <v>245</v>
      </c>
      <c r="T153">
        <v>183</v>
      </c>
      <c r="U153">
        <v>78</v>
      </c>
      <c r="V153">
        <v>264</v>
      </c>
      <c r="W153">
        <v>359</v>
      </c>
      <c r="X153">
        <v>76.599999999999994</v>
      </c>
      <c r="Y153">
        <v>72.099999999999994</v>
      </c>
      <c r="Z153">
        <v>4.55</v>
      </c>
      <c r="AA153">
        <v>0.92800000000000005</v>
      </c>
      <c r="AB153">
        <v>13.2</v>
      </c>
      <c r="AC153">
        <v>0.69299999999999995</v>
      </c>
      <c r="AD153">
        <v>22.4</v>
      </c>
      <c r="AE153">
        <v>22</v>
      </c>
      <c r="AF153">
        <v>3.9</v>
      </c>
      <c r="AG153">
        <v>18</v>
      </c>
    </row>
    <row r="154" spans="1:33" x14ac:dyDescent="0.45">
      <c r="A154" t="s">
        <v>1040</v>
      </c>
      <c r="B154" t="s">
        <v>191</v>
      </c>
      <c r="C154">
        <v>22</v>
      </c>
      <c r="D154" t="s">
        <v>1799</v>
      </c>
      <c r="E154">
        <v>8.27</v>
      </c>
      <c r="F154">
        <v>-0.1</v>
      </c>
      <c r="G154">
        <v>1677</v>
      </c>
      <c r="H154">
        <v>1380</v>
      </c>
      <c r="I154">
        <v>1243</v>
      </c>
      <c r="J154">
        <v>0.46</v>
      </c>
      <c r="K154">
        <v>169</v>
      </c>
      <c r="L154">
        <v>458</v>
      </c>
      <c r="M154">
        <v>0.36899999999999999</v>
      </c>
      <c r="N154">
        <v>364</v>
      </c>
      <c r="O154">
        <v>525</v>
      </c>
      <c r="P154">
        <v>0.69299999999999995</v>
      </c>
      <c r="Q154">
        <v>262</v>
      </c>
      <c r="R154">
        <v>877</v>
      </c>
      <c r="S154">
        <v>290</v>
      </c>
      <c r="T154">
        <v>170</v>
      </c>
      <c r="U154">
        <v>108</v>
      </c>
      <c r="V154">
        <v>274</v>
      </c>
      <c r="W154">
        <v>337</v>
      </c>
      <c r="X154">
        <v>76.2</v>
      </c>
      <c r="Y154">
        <v>62.726999999999997</v>
      </c>
      <c r="Z154">
        <v>13.5</v>
      </c>
      <c r="AA154">
        <v>1.0580000000000001</v>
      </c>
      <c r="AB154">
        <v>12.455</v>
      </c>
      <c r="AC154">
        <v>0.62</v>
      </c>
      <c r="AD154">
        <v>20.8</v>
      </c>
      <c r="AE154">
        <v>23.9</v>
      </c>
      <c r="AF154">
        <v>4.9000000000000004</v>
      </c>
      <c r="AG154">
        <v>15.3</v>
      </c>
    </row>
    <row r="155" spans="1:33" x14ac:dyDescent="0.45">
      <c r="A155" t="s">
        <v>1041</v>
      </c>
      <c r="B155" t="s">
        <v>1324</v>
      </c>
      <c r="C155">
        <v>20</v>
      </c>
      <c r="D155" t="s">
        <v>1687</v>
      </c>
      <c r="E155">
        <v>-9.8000000000000007</v>
      </c>
      <c r="F155">
        <v>-1.08</v>
      </c>
      <c r="G155">
        <v>1391</v>
      </c>
      <c r="H155">
        <v>1472</v>
      </c>
      <c r="I155">
        <v>1206</v>
      </c>
      <c r="J155">
        <v>0.41899999999999998</v>
      </c>
      <c r="K155">
        <v>96</v>
      </c>
      <c r="L155">
        <v>349</v>
      </c>
      <c r="M155">
        <v>0.27500000000000002</v>
      </c>
      <c r="N155">
        <v>285</v>
      </c>
      <c r="O155">
        <v>433</v>
      </c>
      <c r="P155">
        <v>0.65800000000000003</v>
      </c>
      <c r="Q155">
        <v>277</v>
      </c>
      <c r="R155">
        <v>793</v>
      </c>
      <c r="S155">
        <v>267</v>
      </c>
      <c r="T155">
        <v>137</v>
      </c>
      <c r="U155">
        <v>54</v>
      </c>
      <c r="V155">
        <v>264</v>
      </c>
      <c r="W155">
        <v>371</v>
      </c>
      <c r="X155">
        <v>69.599999999999994</v>
      </c>
      <c r="Y155">
        <v>73.599999999999994</v>
      </c>
      <c r="Z155">
        <v>-4.05</v>
      </c>
      <c r="AA155">
        <v>1.0109999999999999</v>
      </c>
      <c r="AB155">
        <v>13.2</v>
      </c>
      <c r="AC155">
        <v>0.51900000000000002</v>
      </c>
      <c r="AD155">
        <v>17.399999999999999</v>
      </c>
      <c r="AE155">
        <v>21.6</v>
      </c>
      <c r="AF155">
        <v>2.7</v>
      </c>
      <c r="AG155">
        <v>18.600000000000001</v>
      </c>
    </row>
    <row r="156" spans="1:33" x14ac:dyDescent="0.45">
      <c r="A156" t="s">
        <v>1042</v>
      </c>
      <c r="B156" t="s">
        <v>297</v>
      </c>
      <c r="C156">
        <v>21</v>
      </c>
      <c r="D156" t="s">
        <v>1736</v>
      </c>
      <c r="E156">
        <v>0.01</v>
      </c>
      <c r="F156">
        <v>5.82</v>
      </c>
      <c r="G156">
        <v>1501</v>
      </c>
      <c r="H156">
        <v>1623</v>
      </c>
      <c r="I156">
        <v>1205</v>
      </c>
      <c r="J156">
        <v>0.42899999999999999</v>
      </c>
      <c r="K156">
        <v>117</v>
      </c>
      <c r="L156">
        <v>379</v>
      </c>
      <c r="M156">
        <v>0.309</v>
      </c>
      <c r="N156">
        <v>350</v>
      </c>
      <c r="O156">
        <v>473</v>
      </c>
      <c r="P156">
        <v>0.74</v>
      </c>
      <c r="Q156">
        <v>223</v>
      </c>
      <c r="R156">
        <v>741</v>
      </c>
      <c r="S156">
        <v>225</v>
      </c>
      <c r="T156">
        <v>112</v>
      </c>
      <c r="U156">
        <v>54</v>
      </c>
      <c r="V156">
        <v>264</v>
      </c>
      <c r="W156">
        <v>355</v>
      </c>
      <c r="X156">
        <v>71.5</v>
      </c>
      <c r="Y156">
        <v>77.286000000000001</v>
      </c>
      <c r="Z156">
        <v>-5.81</v>
      </c>
      <c r="AA156">
        <v>0.85199999999999998</v>
      </c>
      <c r="AB156">
        <v>12.571</v>
      </c>
      <c r="AC156">
        <v>0.42399999999999999</v>
      </c>
      <c r="AD156">
        <v>18</v>
      </c>
      <c r="AE156">
        <v>22.5</v>
      </c>
      <c r="AF156">
        <v>2.6</v>
      </c>
      <c r="AG156">
        <v>16.899999999999999</v>
      </c>
    </row>
    <row r="157" spans="1:33" x14ac:dyDescent="0.45">
      <c r="A157" t="s">
        <v>1043</v>
      </c>
      <c r="B157" t="s">
        <v>1325</v>
      </c>
      <c r="C157">
        <v>21</v>
      </c>
      <c r="D157" t="s">
        <v>1313</v>
      </c>
      <c r="E157">
        <v>4.74</v>
      </c>
      <c r="F157">
        <v>1.0900000000000001</v>
      </c>
      <c r="G157">
        <v>1539</v>
      </c>
      <c r="H157">
        <v>1415</v>
      </c>
      <c r="I157">
        <v>1195</v>
      </c>
      <c r="J157">
        <v>0.46200000000000002</v>
      </c>
      <c r="K157">
        <v>168</v>
      </c>
      <c r="L157">
        <v>480</v>
      </c>
      <c r="M157">
        <v>0.35</v>
      </c>
      <c r="N157">
        <v>267</v>
      </c>
      <c r="O157">
        <v>387</v>
      </c>
      <c r="P157">
        <v>0.69</v>
      </c>
      <c r="Q157">
        <v>178</v>
      </c>
      <c r="R157">
        <v>768</v>
      </c>
      <c r="S157">
        <v>349</v>
      </c>
      <c r="T157">
        <v>139</v>
      </c>
      <c r="U157">
        <v>105</v>
      </c>
      <c r="V157">
        <v>278</v>
      </c>
      <c r="W157">
        <v>403</v>
      </c>
      <c r="X157">
        <v>73.3</v>
      </c>
      <c r="Y157">
        <v>67.381</v>
      </c>
      <c r="Z157">
        <v>5.9050000000000002</v>
      </c>
      <c r="AA157">
        <v>1.2549999999999999</v>
      </c>
      <c r="AB157">
        <v>13.238</v>
      </c>
      <c r="AC157">
        <v>0.5</v>
      </c>
      <c r="AD157">
        <v>22.9</v>
      </c>
      <c r="AE157">
        <v>18.399999999999999</v>
      </c>
      <c r="AF157">
        <v>5</v>
      </c>
      <c r="AG157">
        <v>19.2</v>
      </c>
    </row>
    <row r="158" spans="1:33" x14ac:dyDescent="0.45">
      <c r="A158" t="s">
        <v>1045</v>
      </c>
      <c r="B158" t="s">
        <v>131</v>
      </c>
      <c r="C158">
        <v>22</v>
      </c>
      <c r="D158" t="s">
        <v>1735</v>
      </c>
      <c r="E158">
        <v>1.56</v>
      </c>
      <c r="F158">
        <v>1.04</v>
      </c>
      <c r="G158">
        <v>1604</v>
      </c>
      <c r="H158">
        <v>1552</v>
      </c>
      <c r="I158">
        <v>1272</v>
      </c>
      <c r="J158">
        <v>0.441</v>
      </c>
      <c r="K158">
        <v>187</v>
      </c>
      <c r="L158">
        <v>518</v>
      </c>
      <c r="M158">
        <v>0.36099999999999999</v>
      </c>
      <c r="N158">
        <v>295</v>
      </c>
      <c r="O158">
        <v>400</v>
      </c>
      <c r="P158">
        <v>0.73799999999999999</v>
      </c>
      <c r="Q158">
        <v>229</v>
      </c>
      <c r="R158">
        <v>798</v>
      </c>
      <c r="S158">
        <v>257</v>
      </c>
      <c r="T158">
        <v>84</v>
      </c>
      <c r="U158">
        <v>54</v>
      </c>
      <c r="V158">
        <v>257</v>
      </c>
      <c r="W158">
        <v>378</v>
      </c>
      <c r="X158">
        <v>72.900000000000006</v>
      </c>
      <c r="Y158">
        <v>70.545000000000002</v>
      </c>
      <c r="Z158">
        <v>2.3639999999999999</v>
      </c>
      <c r="AA158">
        <v>1</v>
      </c>
      <c r="AB158">
        <v>11.682</v>
      </c>
      <c r="AC158">
        <v>0.32700000000000001</v>
      </c>
      <c r="AD158">
        <v>23.5</v>
      </c>
      <c r="AE158">
        <v>18.2</v>
      </c>
      <c r="AF158">
        <v>2.5</v>
      </c>
      <c r="AG158">
        <v>17.2</v>
      </c>
    </row>
    <row r="159" spans="1:33" x14ac:dyDescent="0.45">
      <c r="A159" t="s">
        <v>1044</v>
      </c>
      <c r="B159" t="s">
        <v>362</v>
      </c>
      <c r="C159">
        <v>22</v>
      </c>
      <c r="D159" t="s">
        <v>2052</v>
      </c>
      <c r="E159">
        <v>-16.64</v>
      </c>
      <c r="F159">
        <v>-5.54</v>
      </c>
      <c r="G159">
        <v>1423</v>
      </c>
      <c r="H159">
        <v>1622</v>
      </c>
      <c r="I159">
        <v>1199</v>
      </c>
      <c r="J159">
        <v>0.433</v>
      </c>
      <c r="K159">
        <v>158</v>
      </c>
      <c r="L159">
        <v>466</v>
      </c>
      <c r="M159">
        <v>0.33900000000000002</v>
      </c>
      <c r="N159">
        <v>227</v>
      </c>
      <c r="O159">
        <v>361</v>
      </c>
      <c r="P159">
        <v>0.629</v>
      </c>
      <c r="Q159">
        <v>216</v>
      </c>
      <c r="R159">
        <v>750</v>
      </c>
      <c r="S159">
        <v>295</v>
      </c>
      <c r="T159">
        <v>128</v>
      </c>
      <c r="U159">
        <v>50</v>
      </c>
      <c r="V159">
        <v>323</v>
      </c>
      <c r="W159">
        <v>363</v>
      </c>
      <c r="X159">
        <v>64.7</v>
      </c>
      <c r="Y159">
        <v>73.727000000000004</v>
      </c>
      <c r="Z159">
        <v>-9.0449999999999999</v>
      </c>
      <c r="AA159">
        <v>0.91300000000000003</v>
      </c>
      <c r="AB159">
        <v>14.682</v>
      </c>
      <c r="AC159">
        <v>0.39600000000000002</v>
      </c>
      <c r="AD159">
        <v>21.2</v>
      </c>
      <c r="AE159">
        <v>16.399999999999999</v>
      </c>
      <c r="AF159">
        <v>2.2999999999999998</v>
      </c>
      <c r="AG159">
        <v>16.5</v>
      </c>
    </row>
    <row r="160" spans="1:33" x14ac:dyDescent="0.45">
      <c r="A160" t="s">
        <v>1046</v>
      </c>
      <c r="B160" t="s">
        <v>346</v>
      </c>
      <c r="C160">
        <v>22</v>
      </c>
      <c r="D160" t="s">
        <v>1735</v>
      </c>
      <c r="E160">
        <v>-6.43</v>
      </c>
      <c r="F160">
        <v>-4.9000000000000004</v>
      </c>
      <c r="G160">
        <v>1492</v>
      </c>
      <c r="H160">
        <v>1472</v>
      </c>
      <c r="I160">
        <v>1241</v>
      </c>
      <c r="J160">
        <v>0.45</v>
      </c>
      <c r="K160">
        <v>124</v>
      </c>
      <c r="L160">
        <v>402</v>
      </c>
      <c r="M160">
        <v>0.308</v>
      </c>
      <c r="N160">
        <v>252</v>
      </c>
      <c r="O160">
        <v>345</v>
      </c>
      <c r="P160">
        <v>0.73</v>
      </c>
      <c r="Q160">
        <v>168</v>
      </c>
      <c r="R160">
        <v>718</v>
      </c>
      <c r="S160">
        <v>286</v>
      </c>
      <c r="T160">
        <v>182</v>
      </c>
      <c r="U160">
        <v>66</v>
      </c>
      <c r="V160">
        <v>256</v>
      </c>
      <c r="W160">
        <v>369</v>
      </c>
      <c r="X160">
        <v>67.8</v>
      </c>
      <c r="Y160">
        <v>66.909000000000006</v>
      </c>
      <c r="Z160">
        <v>0.90900000000000003</v>
      </c>
      <c r="AA160">
        <v>1.117</v>
      </c>
      <c r="AB160">
        <v>11.635999999999999</v>
      </c>
      <c r="AC160">
        <v>0.71099999999999997</v>
      </c>
      <c r="AD160">
        <v>18.3</v>
      </c>
      <c r="AE160">
        <v>15.7</v>
      </c>
      <c r="AF160">
        <v>3</v>
      </c>
      <c r="AG160">
        <v>16.8</v>
      </c>
    </row>
    <row r="161" spans="1:33" x14ac:dyDescent="0.45">
      <c r="A161" t="s">
        <v>1047</v>
      </c>
      <c r="B161" t="s">
        <v>363</v>
      </c>
      <c r="C161">
        <v>19</v>
      </c>
      <c r="D161" t="s">
        <v>1675</v>
      </c>
      <c r="E161">
        <v>-14.34</v>
      </c>
      <c r="F161">
        <v>-2.9</v>
      </c>
      <c r="G161">
        <v>1270</v>
      </c>
      <c r="H161">
        <v>1464</v>
      </c>
      <c r="I161">
        <v>1167</v>
      </c>
      <c r="J161">
        <v>0.40899999999999997</v>
      </c>
      <c r="K161">
        <v>146</v>
      </c>
      <c r="L161">
        <v>467</v>
      </c>
      <c r="M161">
        <v>0.313</v>
      </c>
      <c r="N161">
        <v>170</v>
      </c>
      <c r="O161">
        <v>238</v>
      </c>
      <c r="P161">
        <v>0.71399999999999997</v>
      </c>
      <c r="Q161">
        <v>183</v>
      </c>
      <c r="R161">
        <v>657</v>
      </c>
      <c r="S161">
        <v>264</v>
      </c>
      <c r="T161">
        <v>149</v>
      </c>
      <c r="U161">
        <v>55</v>
      </c>
      <c r="V161">
        <v>272</v>
      </c>
      <c r="W161">
        <v>263</v>
      </c>
      <c r="X161">
        <v>66.8</v>
      </c>
      <c r="Y161">
        <v>77.052999999999997</v>
      </c>
      <c r="Z161">
        <v>-10.211</v>
      </c>
      <c r="AA161">
        <v>0.97099999999999997</v>
      </c>
      <c r="AB161">
        <v>14.316000000000001</v>
      </c>
      <c r="AC161">
        <v>0.54800000000000004</v>
      </c>
      <c r="AD161">
        <v>24.6</v>
      </c>
      <c r="AE161">
        <v>12.5</v>
      </c>
      <c r="AF161">
        <v>2.9</v>
      </c>
      <c r="AG161">
        <v>13.8</v>
      </c>
    </row>
    <row r="162" spans="1:33" x14ac:dyDescent="0.45">
      <c r="A162" t="s">
        <v>1048</v>
      </c>
      <c r="B162" t="s">
        <v>364</v>
      </c>
      <c r="C162">
        <v>19</v>
      </c>
      <c r="D162" t="s">
        <v>1676</v>
      </c>
      <c r="E162">
        <v>-7.29</v>
      </c>
      <c r="F162">
        <v>-8.5</v>
      </c>
      <c r="G162">
        <v>1227</v>
      </c>
      <c r="H162">
        <v>1204</v>
      </c>
      <c r="I162">
        <v>1027</v>
      </c>
      <c r="J162">
        <v>0.44700000000000001</v>
      </c>
      <c r="K162">
        <v>127</v>
      </c>
      <c r="L162">
        <v>375</v>
      </c>
      <c r="M162">
        <v>0.33900000000000002</v>
      </c>
      <c r="N162">
        <v>182</v>
      </c>
      <c r="O162">
        <v>279</v>
      </c>
      <c r="P162">
        <v>0.65200000000000002</v>
      </c>
      <c r="Q162">
        <v>135</v>
      </c>
      <c r="R162">
        <v>599</v>
      </c>
      <c r="S162">
        <v>226</v>
      </c>
      <c r="T162">
        <v>145</v>
      </c>
      <c r="U162">
        <v>57</v>
      </c>
      <c r="V162">
        <v>236</v>
      </c>
      <c r="W162">
        <v>315</v>
      </c>
      <c r="X162">
        <v>64.599999999999994</v>
      </c>
      <c r="Y162">
        <v>63.368000000000002</v>
      </c>
      <c r="Z162">
        <v>1.2110000000000001</v>
      </c>
      <c r="AA162">
        <v>0.95799999999999996</v>
      </c>
      <c r="AB162">
        <v>12.420999999999999</v>
      </c>
      <c r="AC162">
        <v>0.61399999999999999</v>
      </c>
      <c r="AD162">
        <v>19.7</v>
      </c>
      <c r="AE162">
        <v>14.7</v>
      </c>
      <c r="AF162">
        <v>3</v>
      </c>
      <c r="AG162">
        <v>16.600000000000001</v>
      </c>
    </row>
    <row r="163" spans="1:33" x14ac:dyDescent="0.45">
      <c r="A163" t="s">
        <v>1049</v>
      </c>
      <c r="B163" t="s">
        <v>42</v>
      </c>
      <c r="C163">
        <v>21</v>
      </c>
      <c r="D163" t="s">
        <v>1790</v>
      </c>
      <c r="E163">
        <v>18.95</v>
      </c>
      <c r="F163">
        <v>9.2899999999999991</v>
      </c>
      <c r="G163">
        <v>1635</v>
      </c>
      <c r="H163">
        <v>1432</v>
      </c>
      <c r="I163">
        <v>1273</v>
      </c>
      <c r="J163">
        <v>0.47199999999999998</v>
      </c>
      <c r="K163">
        <v>180</v>
      </c>
      <c r="L163">
        <v>539</v>
      </c>
      <c r="M163">
        <v>0.33400000000000002</v>
      </c>
      <c r="N163">
        <v>253</v>
      </c>
      <c r="O163">
        <v>348</v>
      </c>
      <c r="P163">
        <v>0.72699999999999998</v>
      </c>
      <c r="Q163">
        <v>190</v>
      </c>
      <c r="R163">
        <v>700</v>
      </c>
      <c r="S163">
        <v>343</v>
      </c>
      <c r="T163">
        <v>186</v>
      </c>
      <c r="U163">
        <v>59</v>
      </c>
      <c r="V163">
        <v>216</v>
      </c>
      <c r="W163">
        <v>314</v>
      </c>
      <c r="X163">
        <v>77.900000000000006</v>
      </c>
      <c r="Y163">
        <v>68.19</v>
      </c>
      <c r="Z163">
        <v>9.6669999999999998</v>
      </c>
      <c r="AA163">
        <v>1.5880000000000001</v>
      </c>
      <c r="AB163">
        <v>10.286</v>
      </c>
      <c r="AC163">
        <v>0.86099999999999999</v>
      </c>
      <c r="AD163">
        <v>25.7</v>
      </c>
      <c r="AE163">
        <v>16.600000000000001</v>
      </c>
      <c r="AF163">
        <v>2.8</v>
      </c>
      <c r="AG163">
        <v>15</v>
      </c>
    </row>
    <row r="164" spans="1:33" x14ac:dyDescent="0.45">
      <c r="A164" t="s">
        <v>1050</v>
      </c>
      <c r="B164" t="s">
        <v>94</v>
      </c>
      <c r="C164">
        <v>23</v>
      </c>
      <c r="D164" t="s">
        <v>1796</v>
      </c>
      <c r="E164">
        <v>-3.86</v>
      </c>
      <c r="F164">
        <v>-1.45</v>
      </c>
      <c r="G164">
        <v>1735</v>
      </c>
      <c r="H164">
        <v>1755</v>
      </c>
      <c r="I164">
        <v>1455</v>
      </c>
      <c r="J164">
        <v>0.41799999999999998</v>
      </c>
      <c r="K164">
        <v>180</v>
      </c>
      <c r="L164">
        <v>587</v>
      </c>
      <c r="M164">
        <v>0.307</v>
      </c>
      <c r="N164">
        <v>339</v>
      </c>
      <c r="O164">
        <v>476</v>
      </c>
      <c r="P164">
        <v>0.71199999999999997</v>
      </c>
      <c r="Q164">
        <v>278</v>
      </c>
      <c r="R164">
        <v>916</v>
      </c>
      <c r="S164">
        <v>364</v>
      </c>
      <c r="T164">
        <v>157</v>
      </c>
      <c r="U164">
        <v>106</v>
      </c>
      <c r="V164">
        <v>283</v>
      </c>
      <c r="W164">
        <v>360</v>
      </c>
      <c r="X164">
        <v>75.400000000000006</v>
      </c>
      <c r="Y164">
        <v>76.304000000000002</v>
      </c>
      <c r="Z164">
        <v>-0.87</v>
      </c>
      <c r="AA164">
        <v>1.286</v>
      </c>
      <c r="AB164">
        <v>12.304</v>
      </c>
      <c r="AC164">
        <v>0.55500000000000005</v>
      </c>
      <c r="AD164">
        <v>25.5</v>
      </c>
      <c r="AE164">
        <v>20.7</v>
      </c>
      <c r="AF164">
        <v>4.5999999999999996</v>
      </c>
      <c r="AG164">
        <v>15.7</v>
      </c>
    </row>
    <row r="165" spans="1:33" x14ac:dyDescent="0.45">
      <c r="A165" t="s">
        <v>1051</v>
      </c>
      <c r="B165" t="s">
        <v>43</v>
      </c>
      <c r="C165">
        <v>21</v>
      </c>
      <c r="D165" t="s">
        <v>1725</v>
      </c>
      <c r="E165">
        <v>11.35</v>
      </c>
      <c r="F165">
        <v>4.4400000000000004</v>
      </c>
      <c r="G165">
        <v>1476</v>
      </c>
      <c r="H165">
        <v>1331</v>
      </c>
      <c r="I165">
        <v>1184</v>
      </c>
      <c r="J165">
        <v>0.41799999999999998</v>
      </c>
      <c r="K165">
        <v>135</v>
      </c>
      <c r="L165">
        <v>454</v>
      </c>
      <c r="M165">
        <v>0.29699999999999999</v>
      </c>
      <c r="N165">
        <v>351</v>
      </c>
      <c r="O165">
        <v>498</v>
      </c>
      <c r="P165">
        <v>0.70499999999999996</v>
      </c>
      <c r="Q165">
        <v>258</v>
      </c>
      <c r="R165">
        <v>775</v>
      </c>
      <c r="S165">
        <v>232</v>
      </c>
      <c r="T165">
        <v>150</v>
      </c>
      <c r="U165">
        <v>113</v>
      </c>
      <c r="V165">
        <v>251</v>
      </c>
      <c r="W165">
        <v>364</v>
      </c>
      <c r="X165">
        <v>70.3</v>
      </c>
      <c r="Y165">
        <v>63.381</v>
      </c>
      <c r="Z165">
        <v>6.9050000000000002</v>
      </c>
      <c r="AA165">
        <v>0.92400000000000004</v>
      </c>
      <c r="AB165">
        <v>11.952</v>
      </c>
      <c r="AC165">
        <v>0.59799999999999998</v>
      </c>
      <c r="AD165">
        <v>21.6</v>
      </c>
      <c r="AE165">
        <v>23.7</v>
      </c>
      <c r="AF165">
        <v>5.4</v>
      </c>
      <c r="AG165">
        <v>17.3</v>
      </c>
    </row>
    <row r="166" spans="1:33" x14ac:dyDescent="0.45">
      <c r="A166" t="s">
        <v>1052</v>
      </c>
      <c r="B166" t="s">
        <v>1326</v>
      </c>
      <c r="C166">
        <v>22</v>
      </c>
      <c r="D166" t="s">
        <v>1731</v>
      </c>
      <c r="E166">
        <v>-11.64</v>
      </c>
      <c r="F166">
        <v>-5.78</v>
      </c>
      <c r="G166">
        <v>1703</v>
      </c>
      <c r="H166">
        <v>1807</v>
      </c>
      <c r="I166">
        <v>1406</v>
      </c>
      <c r="J166">
        <v>0.46</v>
      </c>
      <c r="K166">
        <v>186</v>
      </c>
      <c r="L166">
        <v>508</v>
      </c>
      <c r="M166">
        <v>0.36599999999999999</v>
      </c>
      <c r="N166">
        <v>223</v>
      </c>
      <c r="O166">
        <v>331</v>
      </c>
      <c r="P166">
        <v>0.67400000000000004</v>
      </c>
      <c r="Q166">
        <v>216</v>
      </c>
      <c r="R166">
        <v>806</v>
      </c>
      <c r="S166">
        <v>280</v>
      </c>
      <c r="T166">
        <v>104</v>
      </c>
      <c r="U166">
        <v>73</v>
      </c>
      <c r="V166">
        <v>308</v>
      </c>
      <c r="W166">
        <v>354</v>
      </c>
      <c r="X166">
        <v>77.400000000000006</v>
      </c>
      <c r="Y166">
        <v>82.135999999999996</v>
      </c>
      <c r="Z166">
        <v>-4.7270000000000003</v>
      </c>
      <c r="AA166">
        <v>0.90900000000000003</v>
      </c>
      <c r="AB166">
        <v>14</v>
      </c>
      <c r="AC166">
        <v>0.33800000000000002</v>
      </c>
      <c r="AD166">
        <v>23.1</v>
      </c>
      <c r="AE166">
        <v>15</v>
      </c>
      <c r="AF166">
        <v>3.3</v>
      </c>
      <c r="AG166">
        <v>16.100000000000001</v>
      </c>
    </row>
    <row r="167" spans="1:33" x14ac:dyDescent="0.45">
      <c r="A167" t="s">
        <v>1053</v>
      </c>
      <c r="B167" t="s">
        <v>1327</v>
      </c>
      <c r="C167">
        <v>19</v>
      </c>
      <c r="D167" t="s">
        <v>1675</v>
      </c>
      <c r="E167">
        <v>-18.32</v>
      </c>
      <c r="F167">
        <v>-4.26</v>
      </c>
      <c r="G167">
        <v>1218</v>
      </c>
      <c r="H167">
        <v>1357</v>
      </c>
      <c r="I167">
        <v>1116</v>
      </c>
      <c r="J167">
        <v>0.38500000000000001</v>
      </c>
      <c r="K167">
        <v>120</v>
      </c>
      <c r="L167">
        <v>390</v>
      </c>
      <c r="M167">
        <v>0.308</v>
      </c>
      <c r="N167">
        <v>238</v>
      </c>
      <c r="O167">
        <v>324</v>
      </c>
      <c r="P167">
        <v>0.73499999999999999</v>
      </c>
      <c r="Q167">
        <v>202</v>
      </c>
      <c r="R167">
        <v>663</v>
      </c>
      <c r="S167">
        <v>210</v>
      </c>
      <c r="T167">
        <v>129</v>
      </c>
      <c r="U167">
        <v>44</v>
      </c>
      <c r="V167">
        <v>259</v>
      </c>
      <c r="W167">
        <v>347</v>
      </c>
      <c r="X167">
        <v>64.099999999999994</v>
      </c>
      <c r="Y167">
        <v>71.421000000000006</v>
      </c>
      <c r="Z167">
        <v>-7.3159999999999998</v>
      </c>
      <c r="AA167">
        <v>0.81100000000000005</v>
      </c>
      <c r="AB167">
        <v>13.632</v>
      </c>
      <c r="AC167">
        <v>0.498</v>
      </c>
      <c r="AD167">
        <v>20.5</v>
      </c>
      <c r="AE167">
        <v>17.100000000000001</v>
      </c>
      <c r="AF167">
        <v>2.2999999999999998</v>
      </c>
      <c r="AG167">
        <v>18.3</v>
      </c>
    </row>
    <row r="168" spans="1:33" x14ac:dyDescent="0.45">
      <c r="A168" t="s">
        <v>1054</v>
      </c>
      <c r="B168" t="s">
        <v>161</v>
      </c>
      <c r="C168">
        <v>20</v>
      </c>
      <c r="D168" t="s">
        <v>1690</v>
      </c>
      <c r="E168">
        <v>8.6</v>
      </c>
      <c r="F168">
        <v>-0.7</v>
      </c>
      <c r="G168">
        <v>1627</v>
      </c>
      <c r="H168">
        <v>1441</v>
      </c>
      <c r="I168">
        <v>1267</v>
      </c>
      <c r="J168">
        <v>0.46300000000000002</v>
      </c>
      <c r="K168">
        <v>129</v>
      </c>
      <c r="L168">
        <v>410</v>
      </c>
      <c r="M168">
        <v>0.315</v>
      </c>
      <c r="N168">
        <v>326</v>
      </c>
      <c r="O168">
        <v>467</v>
      </c>
      <c r="P168">
        <v>0.69799999999999995</v>
      </c>
      <c r="Q168">
        <v>276</v>
      </c>
      <c r="R168">
        <v>777</v>
      </c>
      <c r="S168">
        <v>331</v>
      </c>
      <c r="T168">
        <v>170</v>
      </c>
      <c r="U168">
        <v>63</v>
      </c>
      <c r="V168">
        <v>218</v>
      </c>
      <c r="W168">
        <v>391</v>
      </c>
      <c r="X168">
        <v>81.400000000000006</v>
      </c>
      <c r="Y168">
        <v>72.05</v>
      </c>
      <c r="Z168">
        <v>9.3000000000000007</v>
      </c>
      <c r="AA168">
        <v>1.518</v>
      </c>
      <c r="AB168">
        <v>10.9</v>
      </c>
      <c r="AC168">
        <v>0.78</v>
      </c>
      <c r="AD168">
        <v>20.5</v>
      </c>
      <c r="AE168">
        <v>23.4</v>
      </c>
      <c r="AF168">
        <v>3.2</v>
      </c>
      <c r="AG168">
        <v>19.600000000000001</v>
      </c>
    </row>
    <row r="169" spans="1:33" x14ac:dyDescent="0.45">
      <c r="A169" t="s">
        <v>1055</v>
      </c>
      <c r="B169" t="s">
        <v>1328</v>
      </c>
      <c r="C169">
        <v>20</v>
      </c>
      <c r="D169" t="s">
        <v>1314</v>
      </c>
      <c r="E169">
        <v>0.08</v>
      </c>
      <c r="F169">
        <v>-6.56</v>
      </c>
      <c r="G169">
        <v>1606</v>
      </c>
      <c r="H169">
        <v>1332</v>
      </c>
      <c r="I169">
        <v>1204</v>
      </c>
      <c r="J169">
        <v>0.49199999999999999</v>
      </c>
      <c r="K169">
        <v>109</v>
      </c>
      <c r="L169">
        <v>343</v>
      </c>
      <c r="M169">
        <v>0.318</v>
      </c>
      <c r="N169">
        <v>313</v>
      </c>
      <c r="O169">
        <v>426</v>
      </c>
      <c r="P169">
        <v>0.73499999999999999</v>
      </c>
      <c r="Q169">
        <v>223</v>
      </c>
      <c r="R169">
        <v>806</v>
      </c>
      <c r="S169">
        <v>269</v>
      </c>
      <c r="T169">
        <v>141</v>
      </c>
      <c r="U169">
        <v>97</v>
      </c>
      <c r="V169">
        <v>264</v>
      </c>
      <c r="W169">
        <v>289</v>
      </c>
      <c r="X169">
        <v>80.3</v>
      </c>
      <c r="Y169">
        <v>66.599999999999994</v>
      </c>
      <c r="Z169">
        <v>13.7</v>
      </c>
      <c r="AA169">
        <v>1.0189999999999999</v>
      </c>
      <c r="AB169">
        <v>13.2</v>
      </c>
      <c r="AC169">
        <v>0.53400000000000003</v>
      </c>
      <c r="AD169">
        <v>17.2</v>
      </c>
      <c r="AE169">
        <v>21.3</v>
      </c>
      <c r="AF169">
        <v>4.8</v>
      </c>
      <c r="AG169">
        <v>14.4</v>
      </c>
    </row>
    <row r="170" spans="1:33" x14ac:dyDescent="0.45">
      <c r="A170" t="s">
        <v>1056</v>
      </c>
      <c r="B170" t="s">
        <v>735</v>
      </c>
      <c r="C170">
        <v>21</v>
      </c>
      <c r="D170" t="s">
        <v>1791</v>
      </c>
      <c r="E170">
        <v>6.59</v>
      </c>
      <c r="F170">
        <v>-4.82</v>
      </c>
      <c r="G170">
        <v>1686</v>
      </c>
      <c r="H170">
        <v>1286</v>
      </c>
      <c r="I170">
        <v>1239</v>
      </c>
      <c r="J170">
        <v>0.49199999999999999</v>
      </c>
      <c r="K170">
        <v>163</v>
      </c>
      <c r="L170">
        <v>405</v>
      </c>
      <c r="M170">
        <v>0.40200000000000002</v>
      </c>
      <c r="N170">
        <v>303</v>
      </c>
      <c r="O170">
        <v>439</v>
      </c>
      <c r="P170">
        <v>0.69</v>
      </c>
      <c r="Q170">
        <v>232</v>
      </c>
      <c r="R170">
        <v>769</v>
      </c>
      <c r="S170">
        <v>304</v>
      </c>
      <c r="T170">
        <v>219</v>
      </c>
      <c r="U170">
        <v>67</v>
      </c>
      <c r="V170">
        <v>205</v>
      </c>
      <c r="W170">
        <v>349</v>
      </c>
      <c r="X170">
        <v>80.3</v>
      </c>
      <c r="Y170">
        <v>61.238</v>
      </c>
      <c r="Z170">
        <v>19.047999999999998</v>
      </c>
      <c r="AA170">
        <v>1.4830000000000001</v>
      </c>
      <c r="AB170">
        <v>9.7620000000000005</v>
      </c>
      <c r="AC170">
        <v>1.0680000000000001</v>
      </c>
      <c r="AD170">
        <v>19.3</v>
      </c>
      <c r="AE170">
        <v>20.9</v>
      </c>
      <c r="AF170">
        <v>3.2</v>
      </c>
      <c r="AG170">
        <v>16.600000000000001</v>
      </c>
    </row>
    <row r="171" spans="1:33" x14ac:dyDescent="0.45">
      <c r="A171" t="s">
        <v>1057</v>
      </c>
      <c r="B171" t="s">
        <v>48</v>
      </c>
      <c r="C171">
        <v>21</v>
      </c>
      <c r="D171" t="s">
        <v>1738</v>
      </c>
      <c r="E171">
        <v>9.5</v>
      </c>
      <c r="F171">
        <v>4.21</v>
      </c>
      <c r="G171">
        <v>1701</v>
      </c>
      <c r="H171">
        <v>1590</v>
      </c>
      <c r="I171">
        <v>1264</v>
      </c>
      <c r="J171">
        <v>0.46400000000000002</v>
      </c>
      <c r="K171">
        <v>170</v>
      </c>
      <c r="L171">
        <v>485</v>
      </c>
      <c r="M171">
        <v>0.35099999999999998</v>
      </c>
      <c r="N171">
        <v>357</v>
      </c>
      <c r="O171">
        <v>481</v>
      </c>
      <c r="P171">
        <v>0.74199999999999999</v>
      </c>
      <c r="Q171">
        <v>237</v>
      </c>
      <c r="R171">
        <v>776</v>
      </c>
      <c r="S171">
        <v>278</v>
      </c>
      <c r="T171">
        <v>182</v>
      </c>
      <c r="U171">
        <v>105</v>
      </c>
      <c r="V171">
        <v>287</v>
      </c>
      <c r="W171">
        <v>368</v>
      </c>
      <c r="X171">
        <v>81</v>
      </c>
      <c r="Y171">
        <v>75.713999999999999</v>
      </c>
      <c r="Z171">
        <v>5.2859999999999996</v>
      </c>
      <c r="AA171">
        <v>0.96899999999999997</v>
      </c>
      <c r="AB171">
        <v>13.667</v>
      </c>
      <c r="AC171">
        <v>0.63400000000000001</v>
      </c>
      <c r="AD171">
        <v>23.1</v>
      </c>
      <c r="AE171">
        <v>22.9</v>
      </c>
      <c r="AF171">
        <v>5</v>
      </c>
      <c r="AG171">
        <v>17.5</v>
      </c>
    </row>
    <row r="172" spans="1:33" x14ac:dyDescent="0.45">
      <c r="A172" t="s">
        <v>1058</v>
      </c>
      <c r="B172" t="s">
        <v>206</v>
      </c>
      <c r="C172">
        <v>22</v>
      </c>
      <c r="D172" t="s">
        <v>1737</v>
      </c>
      <c r="E172">
        <v>-5.94</v>
      </c>
      <c r="F172">
        <v>-2.41</v>
      </c>
      <c r="G172">
        <v>1515</v>
      </c>
      <c r="H172">
        <v>1542</v>
      </c>
      <c r="I172">
        <v>1292</v>
      </c>
      <c r="J172">
        <v>0.437</v>
      </c>
      <c r="K172">
        <v>144</v>
      </c>
      <c r="L172">
        <v>431</v>
      </c>
      <c r="M172">
        <v>0.33400000000000002</v>
      </c>
      <c r="N172">
        <v>243</v>
      </c>
      <c r="O172">
        <v>370</v>
      </c>
      <c r="P172">
        <v>0.65700000000000003</v>
      </c>
      <c r="Q172">
        <v>245</v>
      </c>
      <c r="R172">
        <v>752</v>
      </c>
      <c r="S172">
        <v>290</v>
      </c>
      <c r="T172">
        <v>158</v>
      </c>
      <c r="U172">
        <v>74</v>
      </c>
      <c r="V172">
        <v>261</v>
      </c>
      <c r="W172">
        <v>435</v>
      </c>
      <c r="X172">
        <v>68.900000000000006</v>
      </c>
      <c r="Y172">
        <v>70.090999999999994</v>
      </c>
      <c r="Z172">
        <v>-1.2270000000000001</v>
      </c>
      <c r="AA172">
        <v>1.111</v>
      </c>
      <c r="AB172">
        <v>11.864000000000001</v>
      </c>
      <c r="AC172">
        <v>0.60499999999999998</v>
      </c>
      <c r="AD172">
        <v>19.600000000000001</v>
      </c>
      <c r="AE172">
        <v>16.8</v>
      </c>
      <c r="AF172">
        <v>3.4</v>
      </c>
      <c r="AG172">
        <v>19.8</v>
      </c>
    </row>
    <row r="173" spans="1:33" x14ac:dyDescent="0.45">
      <c r="A173" t="s">
        <v>1059</v>
      </c>
      <c r="B173" t="s">
        <v>393</v>
      </c>
      <c r="C173">
        <v>22</v>
      </c>
      <c r="D173" t="s">
        <v>1795</v>
      </c>
      <c r="E173">
        <v>-3.57</v>
      </c>
      <c r="F173">
        <v>-4.7699999999999996</v>
      </c>
      <c r="G173">
        <v>1505</v>
      </c>
      <c r="H173">
        <v>1456</v>
      </c>
      <c r="I173">
        <v>1216</v>
      </c>
      <c r="J173">
        <v>0.435</v>
      </c>
      <c r="K173">
        <v>150</v>
      </c>
      <c r="L173">
        <v>518</v>
      </c>
      <c r="M173">
        <v>0.28999999999999998</v>
      </c>
      <c r="N173">
        <v>297</v>
      </c>
      <c r="O173">
        <v>410</v>
      </c>
      <c r="P173">
        <v>0.72399999999999998</v>
      </c>
      <c r="Q173">
        <v>177</v>
      </c>
      <c r="R173">
        <v>694</v>
      </c>
      <c r="S173">
        <v>275</v>
      </c>
      <c r="T173">
        <v>213</v>
      </c>
      <c r="U173">
        <v>76</v>
      </c>
      <c r="V173">
        <v>286</v>
      </c>
      <c r="W173">
        <v>360</v>
      </c>
      <c r="X173">
        <v>68.400000000000006</v>
      </c>
      <c r="Y173">
        <v>66.182000000000002</v>
      </c>
      <c r="Z173">
        <v>2.2269999999999999</v>
      </c>
      <c r="AA173">
        <v>0.96199999999999997</v>
      </c>
      <c r="AB173">
        <v>13</v>
      </c>
      <c r="AC173">
        <v>0.745</v>
      </c>
      <c r="AD173">
        <v>23.5</v>
      </c>
      <c r="AE173">
        <v>18.600000000000001</v>
      </c>
      <c r="AF173">
        <v>3.5</v>
      </c>
      <c r="AG173">
        <v>16.399999999999999</v>
      </c>
    </row>
    <row r="174" spans="1:33" x14ac:dyDescent="0.45">
      <c r="A174" t="s">
        <v>1060</v>
      </c>
      <c r="B174" t="s">
        <v>57</v>
      </c>
      <c r="C174">
        <v>21</v>
      </c>
      <c r="D174" t="s">
        <v>1313</v>
      </c>
      <c r="E174">
        <v>12.68</v>
      </c>
      <c r="F174">
        <v>4.0599999999999996</v>
      </c>
      <c r="G174">
        <v>1696</v>
      </c>
      <c r="H174">
        <v>1515</v>
      </c>
      <c r="I174">
        <v>1290</v>
      </c>
      <c r="J174">
        <v>0.48199999999999998</v>
      </c>
      <c r="K174">
        <v>193</v>
      </c>
      <c r="L174">
        <v>509</v>
      </c>
      <c r="M174">
        <v>0.379</v>
      </c>
      <c r="N174">
        <v>259</v>
      </c>
      <c r="O174">
        <v>339</v>
      </c>
      <c r="P174">
        <v>0.76400000000000001</v>
      </c>
      <c r="Q174">
        <v>205</v>
      </c>
      <c r="R174">
        <v>789</v>
      </c>
      <c r="S174">
        <v>319</v>
      </c>
      <c r="T174">
        <v>158</v>
      </c>
      <c r="U174">
        <v>70</v>
      </c>
      <c r="V174">
        <v>265</v>
      </c>
      <c r="W174">
        <v>272</v>
      </c>
      <c r="X174">
        <v>80.8</v>
      </c>
      <c r="Y174">
        <v>72.143000000000001</v>
      </c>
      <c r="Z174">
        <v>8.6189999999999998</v>
      </c>
      <c r="AA174">
        <v>1.204</v>
      </c>
      <c r="AB174">
        <v>12.619</v>
      </c>
      <c r="AC174">
        <v>0.59599999999999997</v>
      </c>
      <c r="AD174">
        <v>24.2</v>
      </c>
      <c r="AE174">
        <v>16.100000000000001</v>
      </c>
      <c r="AF174">
        <v>3.3</v>
      </c>
      <c r="AG174">
        <v>13</v>
      </c>
    </row>
    <row r="175" spans="1:33" x14ac:dyDescent="0.45">
      <c r="A175" t="s">
        <v>1061</v>
      </c>
      <c r="B175" t="s">
        <v>335</v>
      </c>
      <c r="C175">
        <v>21</v>
      </c>
      <c r="D175" t="s">
        <v>1734</v>
      </c>
      <c r="E175">
        <v>-4.8600000000000003</v>
      </c>
      <c r="F175">
        <v>-3.13</v>
      </c>
      <c r="G175">
        <v>1549</v>
      </c>
      <c r="H175">
        <v>1493</v>
      </c>
      <c r="I175">
        <v>1169</v>
      </c>
      <c r="J175">
        <v>0.47</v>
      </c>
      <c r="K175">
        <v>167</v>
      </c>
      <c r="L175">
        <v>449</v>
      </c>
      <c r="M175">
        <v>0.372</v>
      </c>
      <c r="N175">
        <v>284</v>
      </c>
      <c r="O175">
        <v>405</v>
      </c>
      <c r="P175">
        <v>0.70099999999999996</v>
      </c>
      <c r="Q175">
        <v>157</v>
      </c>
      <c r="R175">
        <v>686</v>
      </c>
      <c r="S175">
        <v>320</v>
      </c>
      <c r="T175">
        <v>124</v>
      </c>
      <c r="U175">
        <v>53</v>
      </c>
      <c r="V175">
        <v>251</v>
      </c>
      <c r="W175">
        <v>391</v>
      </c>
      <c r="X175">
        <v>73.8</v>
      </c>
      <c r="Y175">
        <v>71.094999999999999</v>
      </c>
      <c r="Z175">
        <v>2.6669999999999998</v>
      </c>
      <c r="AA175">
        <v>1.2749999999999999</v>
      </c>
      <c r="AB175">
        <v>11.952</v>
      </c>
      <c r="AC175">
        <v>0.49399999999999999</v>
      </c>
      <c r="AD175">
        <v>21.4</v>
      </c>
      <c r="AE175">
        <v>19.3</v>
      </c>
      <c r="AF175">
        <v>2.5</v>
      </c>
      <c r="AG175">
        <v>18.600000000000001</v>
      </c>
    </row>
    <row r="176" spans="1:33" x14ac:dyDescent="0.45">
      <c r="A176" t="s">
        <v>1062</v>
      </c>
      <c r="B176" t="s">
        <v>88</v>
      </c>
      <c r="C176">
        <v>21</v>
      </c>
      <c r="D176" t="s">
        <v>1312</v>
      </c>
      <c r="E176">
        <v>8.6199999999999992</v>
      </c>
      <c r="F176">
        <v>10.050000000000001</v>
      </c>
      <c r="G176">
        <v>1635</v>
      </c>
      <c r="H176">
        <v>1665</v>
      </c>
      <c r="I176">
        <v>1261</v>
      </c>
      <c r="J176">
        <v>0.46200000000000002</v>
      </c>
      <c r="K176">
        <v>184</v>
      </c>
      <c r="L176">
        <v>493</v>
      </c>
      <c r="M176">
        <v>0.373</v>
      </c>
      <c r="N176">
        <v>285</v>
      </c>
      <c r="O176">
        <v>403</v>
      </c>
      <c r="P176">
        <v>0.70699999999999996</v>
      </c>
      <c r="Q176">
        <v>232</v>
      </c>
      <c r="R176">
        <v>771</v>
      </c>
      <c r="S176">
        <v>287</v>
      </c>
      <c r="T176">
        <v>84</v>
      </c>
      <c r="U176">
        <v>78</v>
      </c>
      <c r="V176">
        <v>259</v>
      </c>
      <c r="W176">
        <v>363</v>
      </c>
      <c r="X176">
        <v>77.900000000000006</v>
      </c>
      <c r="Y176">
        <v>79.286000000000001</v>
      </c>
      <c r="Z176">
        <v>-1.429</v>
      </c>
      <c r="AA176">
        <v>1.1080000000000001</v>
      </c>
      <c r="AB176">
        <v>12.333</v>
      </c>
      <c r="AC176">
        <v>0.32400000000000001</v>
      </c>
      <c r="AD176">
        <v>23.5</v>
      </c>
      <c r="AE176">
        <v>19.2</v>
      </c>
      <c r="AF176">
        <v>3.7</v>
      </c>
      <c r="AG176">
        <v>17.3</v>
      </c>
    </row>
    <row r="177" spans="1:33" x14ac:dyDescent="0.45">
      <c r="A177" t="s">
        <v>1063</v>
      </c>
      <c r="B177" t="s">
        <v>411</v>
      </c>
      <c r="C177">
        <v>21</v>
      </c>
      <c r="D177" t="s">
        <v>1725</v>
      </c>
      <c r="E177">
        <v>19.09</v>
      </c>
      <c r="F177">
        <v>8.94</v>
      </c>
      <c r="G177">
        <v>1595</v>
      </c>
      <c r="H177">
        <v>1382</v>
      </c>
      <c r="I177">
        <v>1248</v>
      </c>
      <c r="J177">
        <v>0.47499999999999998</v>
      </c>
      <c r="K177">
        <v>145</v>
      </c>
      <c r="L177">
        <v>394</v>
      </c>
      <c r="M177">
        <v>0.36799999999999999</v>
      </c>
      <c r="N177">
        <v>264</v>
      </c>
      <c r="O177">
        <v>377</v>
      </c>
      <c r="P177">
        <v>0.7</v>
      </c>
      <c r="Q177">
        <v>212</v>
      </c>
      <c r="R177">
        <v>737</v>
      </c>
      <c r="S177">
        <v>370</v>
      </c>
      <c r="T177">
        <v>151</v>
      </c>
      <c r="U177">
        <v>88</v>
      </c>
      <c r="V177">
        <v>210</v>
      </c>
      <c r="W177">
        <v>345</v>
      </c>
      <c r="X177">
        <v>76</v>
      </c>
      <c r="Y177">
        <v>65.81</v>
      </c>
      <c r="Z177">
        <v>10.143000000000001</v>
      </c>
      <c r="AA177">
        <v>1.762</v>
      </c>
      <c r="AB177">
        <v>10</v>
      </c>
      <c r="AC177">
        <v>0.71899999999999997</v>
      </c>
      <c r="AD177">
        <v>18.8</v>
      </c>
      <c r="AE177">
        <v>18</v>
      </c>
      <c r="AF177">
        <v>4.2</v>
      </c>
      <c r="AG177">
        <v>16.399999999999999</v>
      </c>
    </row>
    <row r="178" spans="1:33" x14ac:dyDescent="0.45">
      <c r="A178" t="s">
        <v>1064</v>
      </c>
      <c r="B178" t="s">
        <v>153</v>
      </c>
      <c r="C178">
        <v>21</v>
      </c>
      <c r="D178" t="s">
        <v>1728</v>
      </c>
      <c r="E178">
        <v>-6.47</v>
      </c>
      <c r="F178">
        <v>-0.42</v>
      </c>
      <c r="G178">
        <v>1340</v>
      </c>
      <c r="H178">
        <v>1392</v>
      </c>
      <c r="I178">
        <v>1172</v>
      </c>
      <c r="J178">
        <v>0.40899999999999997</v>
      </c>
      <c r="K178">
        <v>136</v>
      </c>
      <c r="L178">
        <v>475</v>
      </c>
      <c r="M178">
        <v>0.28599999999999998</v>
      </c>
      <c r="N178">
        <v>246</v>
      </c>
      <c r="O178">
        <v>365</v>
      </c>
      <c r="P178">
        <v>0.67400000000000004</v>
      </c>
      <c r="Q178">
        <v>239</v>
      </c>
      <c r="R178">
        <v>736</v>
      </c>
      <c r="S178">
        <v>207</v>
      </c>
      <c r="T178">
        <v>130</v>
      </c>
      <c r="U178">
        <v>96</v>
      </c>
      <c r="V178">
        <v>309</v>
      </c>
      <c r="W178">
        <v>326</v>
      </c>
      <c r="X178">
        <v>63.8</v>
      </c>
      <c r="Y178">
        <v>66.286000000000001</v>
      </c>
      <c r="Z178">
        <v>-2.476</v>
      </c>
      <c r="AA178">
        <v>0.67</v>
      </c>
      <c r="AB178">
        <v>14.714</v>
      </c>
      <c r="AC178">
        <v>0.42099999999999999</v>
      </c>
      <c r="AD178">
        <v>22.6</v>
      </c>
      <c r="AE178">
        <v>17.399999999999999</v>
      </c>
      <c r="AF178">
        <v>4.5999999999999996</v>
      </c>
      <c r="AG178">
        <v>15.5</v>
      </c>
    </row>
    <row r="179" spans="1:33" x14ac:dyDescent="0.45">
      <c r="A179" t="s">
        <v>1065</v>
      </c>
      <c r="B179" t="s">
        <v>321</v>
      </c>
      <c r="C179">
        <v>22</v>
      </c>
      <c r="D179" t="s">
        <v>1308</v>
      </c>
      <c r="E179">
        <v>-5.9</v>
      </c>
      <c r="F179">
        <v>-2.7</v>
      </c>
      <c r="G179">
        <v>1729</v>
      </c>
      <c r="H179">
        <v>1746</v>
      </c>
      <c r="I179">
        <v>1377</v>
      </c>
      <c r="J179">
        <v>0.441</v>
      </c>
      <c r="K179">
        <v>183</v>
      </c>
      <c r="L179">
        <v>560</v>
      </c>
      <c r="M179">
        <v>0.32700000000000001</v>
      </c>
      <c r="N179">
        <v>332</v>
      </c>
      <c r="O179">
        <v>464</v>
      </c>
      <c r="P179">
        <v>0.71599999999999997</v>
      </c>
      <c r="Q179">
        <v>298</v>
      </c>
      <c r="R179">
        <v>838</v>
      </c>
      <c r="S179">
        <v>296</v>
      </c>
      <c r="T179">
        <v>137</v>
      </c>
      <c r="U179">
        <v>100</v>
      </c>
      <c r="V179">
        <v>281</v>
      </c>
      <c r="W179">
        <v>387</v>
      </c>
      <c r="X179">
        <v>78.599999999999994</v>
      </c>
      <c r="Y179">
        <v>79.364000000000004</v>
      </c>
      <c r="Z179">
        <v>-0.77300000000000002</v>
      </c>
      <c r="AA179">
        <v>1.0529999999999999</v>
      </c>
      <c r="AB179">
        <v>12.773</v>
      </c>
      <c r="AC179">
        <v>0.48799999999999999</v>
      </c>
      <c r="AD179">
        <v>25.5</v>
      </c>
      <c r="AE179">
        <v>21.1</v>
      </c>
      <c r="AF179">
        <v>4.5</v>
      </c>
      <c r="AG179">
        <v>17.600000000000001</v>
      </c>
    </row>
    <row r="180" spans="1:33" x14ac:dyDescent="0.45">
      <c r="A180" t="s">
        <v>1066</v>
      </c>
      <c r="B180" t="s">
        <v>238</v>
      </c>
      <c r="C180">
        <v>20</v>
      </c>
      <c r="D180" t="s">
        <v>1690</v>
      </c>
      <c r="E180">
        <v>9.64</v>
      </c>
      <c r="F180">
        <v>1.39</v>
      </c>
      <c r="G180">
        <v>1531</v>
      </c>
      <c r="H180">
        <v>1366</v>
      </c>
      <c r="I180">
        <v>1156</v>
      </c>
      <c r="J180">
        <v>0.47799999999999998</v>
      </c>
      <c r="K180">
        <v>155</v>
      </c>
      <c r="L180">
        <v>456</v>
      </c>
      <c r="M180">
        <v>0.34</v>
      </c>
      <c r="N180">
        <v>272</v>
      </c>
      <c r="O180">
        <v>401</v>
      </c>
      <c r="P180">
        <v>0.67800000000000005</v>
      </c>
      <c r="Q180">
        <v>221</v>
      </c>
      <c r="R180">
        <v>746</v>
      </c>
      <c r="S180">
        <v>372</v>
      </c>
      <c r="T180">
        <v>130</v>
      </c>
      <c r="U180">
        <v>96</v>
      </c>
      <c r="V180">
        <v>251</v>
      </c>
      <c r="W180">
        <v>327</v>
      </c>
      <c r="X180">
        <v>76.599999999999994</v>
      </c>
      <c r="Y180">
        <v>68.3</v>
      </c>
      <c r="Z180">
        <v>8.25</v>
      </c>
      <c r="AA180">
        <v>1.482</v>
      </c>
      <c r="AB180">
        <v>12.55</v>
      </c>
      <c r="AC180">
        <v>0.51800000000000002</v>
      </c>
      <c r="AD180">
        <v>22.8</v>
      </c>
      <c r="AE180">
        <v>20</v>
      </c>
      <c r="AF180">
        <v>4.8</v>
      </c>
      <c r="AG180">
        <v>16.399999999999999</v>
      </c>
    </row>
    <row r="181" spans="1:33" x14ac:dyDescent="0.45">
      <c r="A181" t="s">
        <v>1067</v>
      </c>
      <c r="B181" t="s">
        <v>93</v>
      </c>
      <c r="C181">
        <v>21</v>
      </c>
      <c r="D181" t="s">
        <v>1794</v>
      </c>
      <c r="E181">
        <v>10.57</v>
      </c>
      <c r="F181">
        <v>4.33</v>
      </c>
      <c r="G181">
        <v>1615</v>
      </c>
      <c r="H181">
        <v>1484</v>
      </c>
      <c r="I181">
        <v>1250</v>
      </c>
      <c r="J181">
        <v>0.45800000000000002</v>
      </c>
      <c r="K181">
        <v>163</v>
      </c>
      <c r="L181">
        <v>423</v>
      </c>
      <c r="M181">
        <v>0.38500000000000001</v>
      </c>
      <c r="N181">
        <v>308</v>
      </c>
      <c r="O181">
        <v>411</v>
      </c>
      <c r="P181">
        <v>0.749</v>
      </c>
      <c r="Q181">
        <v>217</v>
      </c>
      <c r="R181">
        <v>729</v>
      </c>
      <c r="S181">
        <v>329</v>
      </c>
      <c r="T181">
        <v>184</v>
      </c>
      <c r="U181">
        <v>128</v>
      </c>
      <c r="V181">
        <v>217</v>
      </c>
      <c r="W181">
        <v>325</v>
      </c>
      <c r="X181">
        <v>76.900000000000006</v>
      </c>
      <c r="Y181">
        <v>70.667000000000002</v>
      </c>
      <c r="Z181">
        <v>6.2380000000000004</v>
      </c>
      <c r="AA181">
        <v>1.516</v>
      </c>
      <c r="AB181">
        <v>10.333</v>
      </c>
      <c r="AC181">
        <v>0.84799999999999998</v>
      </c>
      <c r="AD181">
        <v>20.100000000000001</v>
      </c>
      <c r="AE181">
        <v>19.600000000000001</v>
      </c>
      <c r="AF181">
        <v>6.1</v>
      </c>
      <c r="AG181">
        <v>15.5</v>
      </c>
    </row>
    <row r="182" spans="1:33" x14ac:dyDescent="0.45">
      <c r="A182" t="s">
        <v>1068</v>
      </c>
      <c r="B182" t="s">
        <v>418</v>
      </c>
      <c r="C182">
        <v>21</v>
      </c>
      <c r="D182" t="s">
        <v>1313</v>
      </c>
      <c r="E182">
        <v>14.35</v>
      </c>
      <c r="F182">
        <v>6.74</v>
      </c>
      <c r="G182">
        <v>1565</v>
      </c>
      <c r="H182">
        <v>1405</v>
      </c>
      <c r="I182">
        <v>1233</v>
      </c>
      <c r="J182">
        <v>0.45</v>
      </c>
      <c r="K182">
        <v>155</v>
      </c>
      <c r="L182">
        <v>492</v>
      </c>
      <c r="M182">
        <v>0.315</v>
      </c>
      <c r="N182">
        <v>300</v>
      </c>
      <c r="O182">
        <v>438</v>
      </c>
      <c r="P182">
        <v>0.68500000000000005</v>
      </c>
      <c r="Q182">
        <v>261</v>
      </c>
      <c r="R182">
        <v>828</v>
      </c>
      <c r="S182">
        <v>313</v>
      </c>
      <c r="T182">
        <v>169</v>
      </c>
      <c r="U182">
        <v>72</v>
      </c>
      <c r="V182">
        <v>271</v>
      </c>
      <c r="W182">
        <v>349</v>
      </c>
      <c r="X182">
        <v>74.5</v>
      </c>
      <c r="Y182">
        <v>66.905000000000001</v>
      </c>
      <c r="Z182">
        <v>7.6189999999999998</v>
      </c>
      <c r="AA182">
        <v>1.155</v>
      </c>
      <c r="AB182">
        <v>12.904999999999999</v>
      </c>
      <c r="AC182">
        <v>0.624</v>
      </c>
      <c r="AD182">
        <v>23.4</v>
      </c>
      <c r="AE182">
        <v>20.9</v>
      </c>
      <c r="AF182">
        <v>3.4</v>
      </c>
      <c r="AG182">
        <v>16.600000000000001</v>
      </c>
    </row>
    <row r="183" spans="1:33" x14ac:dyDescent="0.45">
      <c r="A183" t="s">
        <v>1069</v>
      </c>
      <c r="B183" t="s">
        <v>506</v>
      </c>
      <c r="C183">
        <v>21</v>
      </c>
      <c r="D183" t="s">
        <v>1310</v>
      </c>
      <c r="E183">
        <v>-27.36</v>
      </c>
      <c r="F183">
        <v>0.69</v>
      </c>
      <c r="G183">
        <v>1103</v>
      </c>
      <c r="H183">
        <v>1692</v>
      </c>
      <c r="I183">
        <v>1073</v>
      </c>
      <c r="J183">
        <v>0.377</v>
      </c>
      <c r="K183">
        <v>72</v>
      </c>
      <c r="L183">
        <v>274</v>
      </c>
      <c r="M183">
        <v>0.26300000000000001</v>
      </c>
      <c r="N183">
        <v>221</v>
      </c>
      <c r="O183">
        <v>349</v>
      </c>
      <c r="P183">
        <v>0.63300000000000001</v>
      </c>
      <c r="Q183">
        <v>199</v>
      </c>
      <c r="R183">
        <v>607</v>
      </c>
      <c r="S183">
        <v>162</v>
      </c>
      <c r="T183">
        <v>138</v>
      </c>
      <c r="U183">
        <v>42</v>
      </c>
      <c r="V183">
        <v>362</v>
      </c>
      <c r="W183">
        <v>380</v>
      </c>
      <c r="X183">
        <v>52.5</v>
      </c>
      <c r="Y183">
        <v>80.570999999999998</v>
      </c>
      <c r="Z183">
        <v>-28.047999999999998</v>
      </c>
      <c r="AA183">
        <v>0.44800000000000001</v>
      </c>
      <c r="AB183">
        <v>17.238</v>
      </c>
      <c r="AC183">
        <v>0.38100000000000001</v>
      </c>
      <c r="AD183">
        <v>13</v>
      </c>
      <c r="AE183">
        <v>16.600000000000001</v>
      </c>
      <c r="AF183">
        <v>2</v>
      </c>
      <c r="AG183">
        <v>18.100000000000001</v>
      </c>
    </row>
    <row r="184" spans="1:33" x14ac:dyDescent="0.45">
      <c r="A184" t="s">
        <v>1070</v>
      </c>
      <c r="B184" t="s">
        <v>54</v>
      </c>
      <c r="C184">
        <v>21</v>
      </c>
      <c r="D184" t="s">
        <v>1728</v>
      </c>
      <c r="E184">
        <v>5.29</v>
      </c>
      <c r="F184">
        <v>5.52</v>
      </c>
      <c r="G184">
        <v>1556</v>
      </c>
      <c r="H184">
        <v>1561</v>
      </c>
      <c r="I184">
        <v>1245</v>
      </c>
      <c r="J184">
        <v>0.44800000000000001</v>
      </c>
      <c r="K184">
        <v>168</v>
      </c>
      <c r="L184">
        <v>507</v>
      </c>
      <c r="M184">
        <v>0.33100000000000002</v>
      </c>
      <c r="N184">
        <v>272</v>
      </c>
      <c r="O184">
        <v>350</v>
      </c>
      <c r="P184">
        <v>0.77700000000000002</v>
      </c>
      <c r="Q184">
        <v>197</v>
      </c>
      <c r="R184">
        <v>673</v>
      </c>
      <c r="S184">
        <v>278</v>
      </c>
      <c r="T184">
        <v>173</v>
      </c>
      <c r="U184">
        <v>108</v>
      </c>
      <c r="V184">
        <v>237</v>
      </c>
      <c r="W184">
        <v>404</v>
      </c>
      <c r="X184">
        <v>74.099999999999994</v>
      </c>
      <c r="Y184">
        <v>74.332999999999998</v>
      </c>
      <c r="Z184">
        <v>-0.23799999999999999</v>
      </c>
      <c r="AA184">
        <v>1.173</v>
      </c>
      <c r="AB184">
        <v>11.286</v>
      </c>
      <c r="AC184">
        <v>0.73</v>
      </c>
      <c r="AD184">
        <v>24.1</v>
      </c>
      <c r="AE184">
        <v>16.7</v>
      </c>
      <c r="AF184">
        <v>5.0999999999999996</v>
      </c>
      <c r="AG184">
        <v>19.2</v>
      </c>
    </row>
    <row r="185" spans="1:33" x14ac:dyDescent="0.45">
      <c r="A185" t="s">
        <v>1071</v>
      </c>
      <c r="B185" t="s">
        <v>444</v>
      </c>
      <c r="C185">
        <v>22</v>
      </c>
      <c r="D185" t="s">
        <v>1729</v>
      </c>
      <c r="E185">
        <v>1.6</v>
      </c>
      <c r="F185">
        <v>0.51</v>
      </c>
      <c r="G185">
        <v>1572</v>
      </c>
      <c r="H185">
        <v>1548</v>
      </c>
      <c r="I185">
        <v>1294</v>
      </c>
      <c r="J185">
        <v>0.434</v>
      </c>
      <c r="K185">
        <v>164</v>
      </c>
      <c r="L185">
        <v>515</v>
      </c>
      <c r="M185">
        <v>0.318</v>
      </c>
      <c r="N185">
        <v>284</v>
      </c>
      <c r="O185">
        <v>404</v>
      </c>
      <c r="P185">
        <v>0.70299999999999996</v>
      </c>
      <c r="Q185">
        <v>222</v>
      </c>
      <c r="R185">
        <v>858</v>
      </c>
      <c r="S185">
        <v>275</v>
      </c>
      <c r="T185">
        <v>99</v>
      </c>
      <c r="U185">
        <v>109</v>
      </c>
      <c r="V185">
        <v>264</v>
      </c>
      <c r="W185">
        <v>350</v>
      </c>
      <c r="X185">
        <v>71.5</v>
      </c>
      <c r="Y185">
        <v>70.364000000000004</v>
      </c>
      <c r="Z185">
        <v>1.091</v>
      </c>
      <c r="AA185">
        <v>1.042</v>
      </c>
      <c r="AB185">
        <v>12</v>
      </c>
      <c r="AC185">
        <v>0.375</v>
      </c>
      <c r="AD185">
        <v>23.4</v>
      </c>
      <c r="AE185">
        <v>18.399999999999999</v>
      </c>
      <c r="AF185">
        <v>5</v>
      </c>
      <c r="AG185">
        <v>15.9</v>
      </c>
    </row>
    <row r="186" spans="1:33" x14ac:dyDescent="0.45">
      <c r="A186" t="s">
        <v>1072</v>
      </c>
      <c r="B186" t="s">
        <v>392</v>
      </c>
      <c r="C186">
        <v>22</v>
      </c>
      <c r="D186" t="s">
        <v>1795</v>
      </c>
      <c r="E186">
        <v>-1.55</v>
      </c>
      <c r="F186">
        <v>-0.59</v>
      </c>
      <c r="G186">
        <v>1571</v>
      </c>
      <c r="H186">
        <v>1592</v>
      </c>
      <c r="I186">
        <v>1291</v>
      </c>
      <c r="J186">
        <v>0.42799999999999999</v>
      </c>
      <c r="K186">
        <v>174</v>
      </c>
      <c r="L186">
        <v>474</v>
      </c>
      <c r="M186">
        <v>0.36699999999999999</v>
      </c>
      <c r="N186">
        <v>293</v>
      </c>
      <c r="O186">
        <v>409</v>
      </c>
      <c r="P186">
        <v>0.71599999999999997</v>
      </c>
      <c r="Q186">
        <v>232</v>
      </c>
      <c r="R186">
        <v>768</v>
      </c>
      <c r="S186">
        <v>268</v>
      </c>
      <c r="T186">
        <v>162</v>
      </c>
      <c r="U186">
        <v>77</v>
      </c>
      <c r="V186">
        <v>254</v>
      </c>
      <c r="W186">
        <v>372</v>
      </c>
      <c r="X186">
        <v>71.400000000000006</v>
      </c>
      <c r="Y186">
        <v>72.364000000000004</v>
      </c>
      <c r="Z186">
        <v>-0.95499999999999996</v>
      </c>
      <c r="AA186">
        <v>1.0549999999999999</v>
      </c>
      <c r="AB186">
        <v>11.545</v>
      </c>
      <c r="AC186">
        <v>0.63800000000000001</v>
      </c>
      <c r="AD186">
        <v>21.5</v>
      </c>
      <c r="AE186">
        <v>18.600000000000001</v>
      </c>
      <c r="AF186">
        <v>3.5</v>
      </c>
      <c r="AG186">
        <v>16.899999999999999</v>
      </c>
    </row>
    <row r="187" spans="1:33" x14ac:dyDescent="0.45">
      <c r="A187" t="s">
        <v>1073</v>
      </c>
      <c r="B187" t="s">
        <v>226</v>
      </c>
      <c r="C187">
        <v>22</v>
      </c>
      <c r="D187" t="s">
        <v>1739</v>
      </c>
      <c r="E187">
        <v>0.24</v>
      </c>
      <c r="F187">
        <v>-1.5</v>
      </c>
      <c r="G187">
        <v>1690</v>
      </c>
      <c r="H187">
        <v>1564</v>
      </c>
      <c r="I187">
        <v>1291</v>
      </c>
      <c r="J187">
        <v>0.48299999999999998</v>
      </c>
      <c r="K187">
        <v>165</v>
      </c>
      <c r="L187">
        <v>465</v>
      </c>
      <c r="M187">
        <v>0.35499999999999998</v>
      </c>
      <c r="N187">
        <v>279</v>
      </c>
      <c r="O187">
        <v>358</v>
      </c>
      <c r="P187">
        <v>0.77900000000000003</v>
      </c>
      <c r="Q187">
        <v>190</v>
      </c>
      <c r="R187">
        <v>767</v>
      </c>
      <c r="S187">
        <v>331</v>
      </c>
      <c r="T187">
        <v>103</v>
      </c>
      <c r="U187">
        <v>67</v>
      </c>
      <c r="V187">
        <v>226</v>
      </c>
      <c r="W187">
        <v>356</v>
      </c>
      <c r="X187">
        <v>76.8</v>
      </c>
      <c r="Y187">
        <v>71.090999999999994</v>
      </c>
      <c r="Z187">
        <v>5.7270000000000003</v>
      </c>
      <c r="AA187">
        <v>1.4650000000000001</v>
      </c>
      <c r="AB187">
        <v>10.273</v>
      </c>
      <c r="AC187">
        <v>0.45600000000000002</v>
      </c>
      <c r="AD187">
        <v>21.1</v>
      </c>
      <c r="AE187">
        <v>16.3</v>
      </c>
      <c r="AF187">
        <v>3</v>
      </c>
      <c r="AG187">
        <v>16.2</v>
      </c>
    </row>
    <row r="188" spans="1:33" x14ac:dyDescent="0.45">
      <c r="A188" t="s">
        <v>1074</v>
      </c>
      <c r="B188" t="s">
        <v>430</v>
      </c>
      <c r="C188">
        <v>22</v>
      </c>
      <c r="D188" t="s">
        <v>1308</v>
      </c>
      <c r="E188">
        <v>-4.46</v>
      </c>
      <c r="F188">
        <v>-2.41</v>
      </c>
      <c r="G188">
        <v>1642</v>
      </c>
      <c r="H188">
        <v>1624</v>
      </c>
      <c r="I188">
        <v>1255</v>
      </c>
      <c r="J188">
        <v>0.46300000000000002</v>
      </c>
      <c r="K188">
        <v>192</v>
      </c>
      <c r="L188">
        <v>548</v>
      </c>
      <c r="M188">
        <v>0.35</v>
      </c>
      <c r="N188">
        <v>288</v>
      </c>
      <c r="O188">
        <v>392</v>
      </c>
      <c r="P188">
        <v>0.73499999999999999</v>
      </c>
      <c r="Q188">
        <v>151</v>
      </c>
      <c r="R188">
        <v>677</v>
      </c>
      <c r="S188">
        <v>288</v>
      </c>
      <c r="T188">
        <v>183</v>
      </c>
      <c r="U188">
        <v>46</v>
      </c>
      <c r="V188">
        <v>263</v>
      </c>
      <c r="W188">
        <v>424</v>
      </c>
      <c r="X188">
        <v>74.599999999999994</v>
      </c>
      <c r="Y188">
        <v>73.817999999999998</v>
      </c>
      <c r="Z188">
        <v>0.81799999999999995</v>
      </c>
      <c r="AA188">
        <v>1.095</v>
      </c>
      <c r="AB188">
        <v>11.955</v>
      </c>
      <c r="AC188">
        <v>0.69599999999999995</v>
      </c>
      <c r="AD188">
        <v>24.9</v>
      </c>
      <c r="AE188">
        <v>17.8</v>
      </c>
      <c r="AF188">
        <v>2.1</v>
      </c>
      <c r="AG188">
        <v>19.3</v>
      </c>
    </row>
    <row r="189" spans="1:33" x14ac:dyDescent="0.45">
      <c r="A189" t="s">
        <v>1075</v>
      </c>
      <c r="B189" t="s">
        <v>452</v>
      </c>
      <c r="C189">
        <v>22</v>
      </c>
      <c r="D189" t="s">
        <v>2693</v>
      </c>
      <c r="E189">
        <v>1.91</v>
      </c>
      <c r="F189">
        <v>-3.15</v>
      </c>
      <c r="G189">
        <v>1680</v>
      </c>
      <c r="H189">
        <v>1361</v>
      </c>
      <c r="I189">
        <v>1305</v>
      </c>
      <c r="J189">
        <v>0.46800000000000003</v>
      </c>
      <c r="K189">
        <v>196</v>
      </c>
      <c r="L189">
        <v>566</v>
      </c>
      <c r="M189">
        <v>0.34599999999999997</v>
      </c>
      <c r="N189">
        <v>262</v>
      </c>
      <c r="O189">
        <v>374</v>
      </c>
      <c r="P189">
        <v>0.70099999999999996</v>
      </c>
      <c r="Q189">
        <v>284</v>
      </c>
      <c r="R189">
        <v>906</v>
      </c>
      <c r="S189">
        <v>335</v>
      </c>
      <c r="T189">
        <v>135</v>
      </c>
      <c r="U189">
        <v>108</v>
      </c>
      <c r="V189">
        <v>268</v>
      </c>
      <c r="W189">
        <v>358</v>
      </c>
      <c r="X189">
        <v>76.400000000000006</v>
      </c>
      <c r="Y189">
        <v>61.863999999999997</v>
      </c>
      <c r="Z189">
        <v>14.5</v>
      </c>
      <c r="AA189">
        <v>1.25</v>
      </c>
      <c r="AB189">
        <v>12.182</v>
      </c>
      <c r="AC189">
        <v>0.504</v>
      </c>
      <c r="AD189">
        <v>25.7</v>
      </c>
      <c r="AE189">
        <v>17</v>
      </c>
      <c r="AF189">
        <v>4.9000000000000004</v>
      </c>
      <c r="AG189">
        <v>16.3</v>
      </c>
    </row>
    <row r="190" spans="1:33" x14ac:dyDescent="0.45">
      <c r="A190" t="s">
        <v>1076</v>
      </c>
      <c r="B190" t="s">
        <v>488</v>
      </c>
      <c r="C190">
        <v>21</v>
      </c>
      <c r="D190" t="s">
        <v>1736</v>
      </c>
      <c r="E190">
        <v>-17.399999999999999</v>
      </c>
      <c r="F190">
        <v>-2.34</v>
      </c>
      <c r="G190">
        <v>1528</v>
      </c>
      <c r="H190">
        <v>1663</v>
      </c>
      <c r="I190">
        <v>1282</v>
      </c>
      <c r="J190">
        <v>0.45100000000000001</v>
      </c>
      <c r="K190">
        <v>117</v>
      </c>
      <c r="L190">
        <v>367</v>
      </c>
      <c r="M190">
        <v>0.31900000000000001</v>
      </c>
      <c r="N190">
        <v>255</v>
      </c>
      <c r="O190">
        <v>347</v>
      </c>
      <c r="P190">
        <v>0.73499999999999999</v>
      </c>
      <c r="Q190">
        <v>236</v>
      </c>
      <c r="R190">
        <v>751</v>
      </c>
      <c r="S190">
        <v>269</v>
      </c>
      <c r="T190">
        <v>135</v>
      </c>
      <c r="U190">
        <v>69</v>
      </c>
      <c r="V190">
        <v>317</v>
      </c>
      <c r="W190">
        <v>401</v>
      </c>
      <c r="X190">
        <v>72.8</v>
      </c>
      <c r="Y190">
        <v>79.19</v>
      </c>
      <c r="Z190">
        <v>-6.4290000000000003</v>
      </c>
      <c r="AA190">
        <v>0.84899999999999998</v>
      </c>
      <c r="AB190">
        <v>15.095000000000001</v>
      </c>
      <c r="AC190">
        <v>0.42599999999999999</v>
      </c>
      <c r="AD190">
        <v>17.5</v>
      </c>
      <c r="AE190">
        <v>16.5</v>
      </c>
      <c r="AF190">
        <v>3.3</v>
      </c>
      <c r="AG190">
        <v>19.100000000000001</v>
      </c>
    </row>
    <row r="191" spans="1:33" x14ac:dyDescent="0.45">
      <c r="A191" t="s">
        <v>1077</v>
      </c>
      <c r="B191" t="s">
        <v>269</v>
      </c>
      <c r="C191">
        <v>21</v>
      </c>
      <c r="D191" t="s">
        <v>1728</v>
      </c>
      <c r="E191">
        <v>-5.88</v>
      </c>
      <c r="F191">
        <v>-6.98</v>
      </c>
      <c r="G191">
        <v>1507</v>
      </c>
      <c r="H191">
        <v>1484</v>
      </c>
      <c r="I191">
        <v>1228</v>
      </c>
      <c r="J191">
        <v>0.46600000000000003</v>
      </c>
      <c r="K191">
        <v>138</v>
      </c>
      <c r="L191">
        <v>421</v>
      </c>
      <c r="M191">
        <v>0.32800000000000001</v>
      </c>
      <c r="N191">
        <v>225</v>
      </c>
      <c r="O191">
        <v>312</v>
      </c>
      <c r="P191">
        <v>0.72099999999999997</v>
      </c>
      <c r="Q191">
        <v>216</v>
      </c>
      <c r="R191">
        <v>722</v>
      </c>
      <c r="S191">
        <v>282</v>
      </c>
      <c r="T191">
        <v>160</v>
      </c>
      <c r="U191">
        <v>78</v>
      </c>
      <c r="V191">
        <v>310</v>
      </c>
      <c r="W191">
        <v>344</v>
      </c>
      <c r="X191">
        <v>71.8</v>
      </c>
      <c r="Y191">
        <v>70.667000000000002</v>
      </c>
      <c r="Z191">
        <v>1.095</v>
      </c>
      <c r="AA191">
        <v>0.91</v>
      </c>
      <c r="AB191">
        <v>14.762</v>
      </c>
      <c r="AC191">
        <v>0.51600000000000001</v>
      </c>
      <c r="AD191">
        <v>20</v>
      </c>
      <c r="AE191">
        <v>14.9</v>
      </c>
      <c r="AF191">
        <v>3.7</v>
      </c>
      <c r="AG191">
        <v>16.399999999999999</v>
      </c>
    </row>
    <row r="192" spans="1:33" x14ac:dyDescent="0.45">
      <c r="A192" t="s">
        <v>1078</v>
      </c>
      <c r="B192" t="s">
        <v>439</v>
      </c>
      <c r="C192">
        <v>22</v>
      </c>
      <c r="D192" t="s">
        <v>1798</v>
      </c>
      <c r="E192">
        <v>1.18</v>
      </c>
      <c r="F192">
        <v>1.18</v>
      </c>
      <c r="G192">
        <v>1549</v>
      </c>
      <c r="H192">
        <v>1516</v>
      </c>
      <c r="I192">
        <v>1265</v>
      </c>
      <c r="J192">
        <v>0.44400000000000001</v>
      </c>
      <c r="K192">
        <v>154</v>
      </c>
      <c r="L192">
        <v>468</v>
      </c>
      <c r="M192">
        <v>0.32900000000000001</v>
      </c>
      <c r="N192">
        <v>271</v>
      </c>
      <c r="O192">
        <v>390</v>
      </c>
      <c r="P192">
        <v>0.69499999999999995</v>
      </c>
      <c r="Q192">
        <v>200</v>
      </c>
      <c r="R192">
        <v>724</v>
      </c>
      <c r="S192">
        <v>273</v>
      </c>
      <c r="T192">
        <v>131</v>
      </c>
      <c r="U192">
        <v>69</v>
      </c>
      <c r="V192">
        <v>211</v>
      </c>
      <c r="W192">
        <v>336</v>
      </c>
      <c r="X192">
        <v>70.400000000000006</v>
      </c>
      <c r="Y192">
        <v>68.909000000000006</v>
      </c>
      <c r="Z192">
        <v>1.5</v>
      </c>
      <c r="AA192">
        <v>1.294</v>
      </c>
      <c r="AB192">
        <v>9.5909999999999993</v>
      </c>
      <c r="AC192">
        <v>0.621</v>
      </c>
      <c r="AD192">
        <v>21.3</v>
      </c>
      <c r="AE192">
        <v>17.7</v>
      </c>
      <c r="AF192">
        <v>3.1</v>
      </c>
      <c r="AG192">
        <v>15.3</v>
      </c>
    </row>
    <row r="193" spans="1:33" x14ac:dyDescent="0.45">
      <c r="A193" t="s">
        <v>1079</v>
      </c>
      <c r="B193" t="s">
        <v>208</v>
      </c>
      <c r="C193">
        <v>20</v>
      </c>
      <c r="D193" t="s">
        <v>1726</v>
      </c>
      <c r="E193">
        <v>-9.98</v>
      </c>
      <c r="F193">
        <v>-8.19</v>
      </c>
      <c r="G193">
        <v>1352</v>
      </c>
      <c r="H193">
        <v>1328</v>
      </c>
      <c r="I193">
        <v>1177</v>
      </c>
      <c r="J193">
        <v>0.39900000000000002</v>
      </c>
      <c r="K193">
        <v>115</v>
      </c>
      <c r="L193">
        <v>393</v>
      </c>
      <c r="M193">
        <v>0.29299999999999998</v>
      </c>
      <c r="N193">
        <v>297</v>
      </c>
      <c r="O193">
        <v>424</v>
      </c>
      <c r="P193">
        <v>0.7</v>
      </c>
      <c r="Q193">
        <v>243</v>
      </c>
      <c r="R193">
        <v>699</v>
      </c>
      <c r="S193">
        <v>243</v>
      </c>
      <c r="T193">
        <v>163</v>
      </c>
      <c r="U193">
        <v>35</v>
      </c>
      <c r="V193">
        <v>202</v>
      </c>
      <c r="W193">
        <v>370</v>
      </c>
      <c r="X193">
        <v>67.599999999999994</v>
      </c>
      <c r="Y193">
        <v>66.400000000000006</v>
      </c>
      <c r="Z193">
        <v>1.2</v>
      </c>
      <c r="AA193">
        <v>1.2030000000000001</v>
      </c>
      <c r="AB193">
        <v>10.1</v>
      </c>
      <c r="AC193">
        <v>0.80700000000000005</v>
      </c>
      <c r="AD193">
        <v>19.600000000000001</v>
      </c>
      <c r="AE193">
        <v>21.2</v>
      </c>
      <c r="AF193">
        <v>1.8</v>
      </c>
      <c r="AG193">
        <v>18.5</v>
      </c>
    </row>
    <row r="194" spans="1:33" x14ac:dyDescent="0.45">
      <c r="A194" t="s">
        <v>1080</v>
      </c>
      <c r="B194" t="s">
        <v>619</v>
      </c>
      <c r="C194">
        <v>21</v>
      </c>
      <c r="D194" t="s">
        <v>1313</v>
      </c>
      <c r="E194">
        <v>9.85</v>
      </c>
      <c r="F194">
        <v>4.33</v>
      </c>
      <c r="G194">
        <v>1584</v>
      </c>
      <c r="H194">
        <v>1468</v>
      </c>
      <c r="I194">
        <v>1307</v>
      </c>
      <c r="J194">
        <v>0.44</v>
      </c>
      <c r="K194">
        <v>149</v>
      </c>
      <c r="L194">
        <v>448</v>
      </c>
      <c r="M194">
        <v>0.33300000000000002</v>
      </c>
      <c r="N194">
        <v>285</v>
      </c>
      <c r="O194">
        <v>391</v>
      </c>
      <c r="P194">
        <v>0.72899999999999998</v>
      </c>
      <c r="Q194">
        <v>223</v>
      </c>
      <c r="R194">
        <v>753</v>
      </c>
      <c r="S194">
        <v>278</v>
      </c>
      <c r="T194">
        <v>170</v>
      </c>
      <c r="U194">
        <v>67</v>
      </c>
      <c r="V194">
        <v>208</v>
      </c>
      <c r="W194">
        <v>371</v>
      </c>
      <c r="X194">
        <v>75.400000000000006</v>
      </c>
      <c r="Y194">
        <v>69.905000000000001</v>
      </c>
      <c r="Z194">
        <v>5.524</v>
      </c>
      <c r="AA194">
        <v>1.337</v>
      </c>
      <c r="AB194">
        <v>9.9049999999999994</v>
      </c>
      <c r="AC194">
        <v>0.81699999999999995</v>
      </c>
      <c r="AD194">
        <v>21.3</v>
      </c>
      <c r="AE194">
        <v>18.600000000000001</v>
      </c>
      <c r="AF194">
        <v>3.2</v>
      </c>
      <c r="AG194">
        <v>17.7</v>
      </c>
    </row>
    <row r="195" spans="1:33" x14ac:dyDescent="0.45">
      <c r="A195" t="s">
        <v>1081</v>
      </c>
      <c r="B195" t="s">
        <v>100</v>
      </c>
      <c r="C195">
        <v>22</v>
      </c>
      <c r="D195" t="s">
        <v>1799</v>
      </c>
      <c r="E195">
        <v>12.84</v>
      </c>
      <c r="F195">
        <v>5.71</v>
      </c>
      <c r="G195">
        <v>1702</v>
      </c>
      <c r="H195">
        <v>1545</v>
      </c>
      <c r="I195">
        <v>1286</v>
      </c>
      <c r="J195">
        <v>0.45</v>
      </c>
      <c r="K195">
        <v>210</v>
      </c>
      <c r="L195">
        <v>579</v>
      </c>
      <c r="M195">
        <v>0.36299999999999999</v>
      </c>
      <c r="N195">
        <v>334</v>
      </c>
      <c r="O195">
        <v>445</v>
      </c>
      <c r="P195">
        <v>0.751</v>
      </c>
      <c r="Q195">
        <v>222</v>
      </c>
      <c r="R195">
        <v>841</v>
      </c>
      <c r="S195">
        <v>348</v>
      </c>
      <c r="T195">
        <v>144</v>
      </c>
      <c r="U195">
        <v>62</v>
      </c>
      <c r="V195">
        <v>251</v>
      </c>
      <c r="W195">
        <v>325</v>
      </c>
      <c r="X195">
        <v>77.400000000000006</v>
      </c>
      <c r="Y195">
        <v>70.227000000000004</v>
      </c>
      <c r="Z195">
        <v>7.1360000000000001</v>
      </c>
      <c r="AA195">
        <v>1.3859999999999999</v>
      </c>
      <c r="AB195">
        <v>11.409000000000001</v>
      </c>
      <c r="AC195">
        <v>0.57399999999999995</v>
      </c>
      <c r="AD195">
        <v>26.3</v>
      </c>
      <c r="AE195">
        <v>20.2</v>
      </c>
      <c r="AF195">
        <v>2.8</v>
      </c>
      <c r="AG195">
        <v>14.8</v>
      </c>
    </row>
    <row r="196" spans="1:33" x14ac:dyDescent="0.45">
      <c r="A196" t="s">
        <v>1082</v>
      </c>
      <c r="B196" t="s">
        <v>110</v>
      </c>
      <c r="C196">
        <v>22</v>
      </c>
      <c r="D196" t="s">
        <v>2693</v>
      </c>
      <c r="E196">
        <v>12.2</v>
      </c>
      <c r="F196">
        <v>3.01</v>
      </c>
      <c r="G196">
        <v>1684</v>
      </c>
      <c r="H196">
        <v>1458</v>
      </c>
      <c r="I196">
        <v>1238</v>
      </c>
      <c r="J196">
        <v>0.46899999999999997</v>
      </c>
      <c r="K196">
        <v>135</v>
      </c>
      <c r="L196">
        <v>393</v>
      </c>
      <c r="M196">
        <v>0.34399999999999997</v>
      </c>
      <c r="N196">
        <v>387</v>
      </c>
      <c r="O196">
        <v>545</v>
      </c>
      <c r="P196">
        <v>0.71</v>
      </c>
      <c r="Q196">
        <v>207</v>
      </c>
      <c r="R196">
        <v>777</v>
      </c>
      <c r="S196">
        <v>318</v>
      </c>
      <c r="T196">
        <v>136</v>
      </c>
      <c r="U196">
        <v>88</v>
      </c>
      <c r="V196">
        <v>207</v>
      </c>
      <c r="W196">
        <v>379</v>
      </c>
      <c r="X196">
        <v>76.5</v>
      </c>
      <c r="Y196">
        <v>66.272999999999996</v>
      </c>
      <c r="Z196">
        <v>10.273</v>
      </c>
      <c r="AA196">
        <v>1.536</v>
      </c>
      <c r="AB196">
        <v>9.4090000000000007</v>
      </c>
      <c r="AC196">
        <v>0.65700000000000003</v>
      </c>
      <c r="AD196">
        <v>17.899999999999999</v>
      </c>
      <c r="AE196">
        <v>24.8</v>
      </c>
      <c r="AF196">
        <v>4</v>
      </c>
      <c r="AG196">
        <v>17.2</v>
      </c>
    </row>
    <row r="197" spans="1:33" x14ac:dyDescent="0.45">
      <c r="A197" t="s">
        <v>1083</v>
      </c>
      <c r="B197" t="s">
        <v>1329</v>
      </c>
      <c r="C197">
        <v>20</v>
      </c>
      <c r="D197" t="s">
        <v>1721</v>
      </c>
      <c r="E197">
        <v>7.11</v>
      </c>
      <c r="F197">
        <v>6.61</v>
      </c>
      <c r="G197">
        <v>1516</v>
      </c>
      <c r="H197">
        <v>1415</v>
      </c>
      <c r="I197">
        <v>1198</v>
      </c>
      <c r="J197">
        <v>0.47</v>
      </c>
      <c r="K197">
        <v>148</v>
      </c>
      <c r="L197">
        <v>443</v>
      </c>
      <c r="M197">
        <v>0.33400000000000002</v>
      </c>
      <c r="N197">
        <v>242</v>
      </c>
      <c r="O197">
        <v>345</v>
      </c>
      <c r="P197">
        <v>0.70099999999999996</v>
      </c>
      <c r="Q197">
        <v>206</v>
      </c>
      <c r="R197">
        <v>672</v>
      </c>
      <c r="S197">
        <v>302</v>
      </c>
      <c r="T197">
        <v>137</v>
      </c>
      <c r="U197">
        <v>90</v>
      </c>
      <c r="V197">
        <v>214</v>
      </c>
      <c r="W197">
        <v>319</v>
      </c>
      <c r="X197">
        <v>75.8</v>
      </c>
      <c r="Y197">
        <v>70.75</v>
      </c>
      <c r="Z197">
        <v>5.05</v>
      </c>
      <c r="AA197">
        <v>1.411</v>
      </c>
      <c r="AB197">
        <v>10.7</v>
      </c>
      <c r="AC197">
        <v>0.64</v>
      </c>
      <c r="AD197">
        <v>22.2</v>
      </c>
      <c r="AE197">
        <v>17.2</v>
      </c>
      <c r="AF197">
        <v>4.5</v>
      </c>
      <c r="AG197">
        <v>16</v>
      </c>
    </row>
    <row r="198" spans="1:33" x14ac:dyDescent="0.45">
      <c r="A198" t="s">
        <v>1084</v>
      </c>
      <c r="B198" t="s">
        <v>338</v>
      </c>
      <c r="C198">
        <v>20</v>
      </c>
      <c r="D198" t="s">
        <v>1309</v>
      </c>
      <c r="E198">
        <v>-4.05</v>
      </c>
      <c r="F198">
        <v>-3.42</v>
      </c>
      <c r="G198">
        <v>1537</v>
      </c>
      <c r="H198">
        <v>1472</v>
      </c>
      <c r="I198">
        <v>1259</v>
      </c>
      <c r="J198">
        <v>0.42399999999999999</v>
      </c>
      <c r="K198">
        <v>181</v>
      </c>
      <c r="L198">
        <v>539</v>
      </c>
      <c r="M198">
        <v>0.33600000000000002</v>
      </c>
      <c r="N198">
        <v>288</v>
      </c>
      <c r="O198">
        <v>394</v>
      </c>
      <c r="P198">
        <v>0.73099999999999998</v>
      </c>
      <c r="Q198">
        <v>182</v>
      </c>
      <c r="R198">
        <v>767</v>
      </c>
      <c r="S198">
        <v>251</v>
      </c>
      <c r="T198">
        <v>156</v>
      </c>
      <c r="U198">
        <v>41</v>
      </c>
      <c r="V198">
        <v>240</v>
      </c>
      <c r="W198">
        <v>314</v>
      </c>
      <c r="X198">
        <v>76.8</v>
      </c>
      <c r="Y198">
        <v>73.599999999999994</v>
      </c>
      <c r="Z198">
        <v>3.25</v>
      </c>
      <c r="AA198">
        <v>1.046</v>
      </c>
      <c r="AB198">
        <v>12</v>
      </c>
      <c r="AC198">
        <v>0.65</v>
      </c>
      <c r="AD198">
        <v>27</v>
      </c>
      <c r="AE198">
        <v>19.7</v>
      </c>
      <c r="AF198">
        <v>2</v>
      </c>
      <c r="AG198">
        <v>15.7</v>
      </c>
    </row>
    <row r="199" spans="1:33" x14ac:dyDescent="0.45">
      <c r="A199" t="s">
        <v>1085</v>
      </c>
      <c r="B199" t="s">
        <v>76</v>
      </c>
      <c r="C199">
        <v>22</v>
      </c>
      <c r="D199" t="s">
        <v>1793</v>
      </c>
      <c r="E199">
        <v>17.850000000000001</v>
      </c>
      <c r="F199">
        <v>4.1399999999999997</v>
      </c>
      <c r="G199">
        <v>1851</v>
      </c>
      <c r="H199">
        <v>1530</v>
      </c>
      <c r="I199">
        <v>1427</v>
      </c>
      <c r="J199">
        <v>0.47899999999999998</v>
      </c>
      <c r="K199">
        <v>144</v>
      </c>
      <c r="L199">
        <v>420</v>
      </c>
      <c r="M199">
        <v>0.34300000000000003</v>
      </c>
      <c r="N199">
        <v>341</v>
      </c>
      <c r="O199">
        <v>493</v>
      </c>
      <c r="P199">
        <v>0.69199999999999995</v>
      </c>
      <c r="Q199">
        <v>261</v>
      </c>
      <c r="R199">
        <v>851</v>
      </c>
      <c r="S199">
        <v>341</v>
      </c>
      <c r="T199">
        <v>216</v>
      </c>
      <c r="U199">
        <v>109</v>
      </c>
      <c r="V199">
        <v>225</v>
      </c>
      <c r="W199">
        <v>402</v>
      </c>
      <c r="X199">
        <v>84.1</v>
      </c>
      <c r="Y199">
        <v>69.545000000000002</v>
      </c>
      <c r="Z199">
        <v>14.590999999999999</v>
      </c>
      <c r="AA199">
        <v>1.516</v>
      </c>
      <c r="AB199">
        <v>10.227</v>
      </c>
      <c r="AC199">
        <v>0.96</v>
      </c>
      <c r="AD199">
        <v>19.100000000000001</v>
      </c>
      <c r="AE199">
        <v>22.4</v>
      </c>
      <c r="AF199">
        <v>5</v>
      </c>
      <c r="AG199">
        <v>18.3</v>
      </c>
    </row>
    <row r="200" spans="1:33" x14ac:dyDescent="0.45">
      <c r="A200" t="s">
        <v>1086</v>
      </c>
      <c r="B200" t="s">
        <v>437</v>
      </c>
      <c r="C200">
        <v>22</v>
      </c>
      <c r="D200" t="s">
        <v>1735</v>
      </c>
      <c r="E200">
        <v>-5.34</v>
      </c>
      <c r="F200">
        <v>3.11</v>
      </c>
      <c r="G200">
        <v>1537</v>
      </c>
      <c r="H200">
        <v>1579</v>
      </c>
      <c r="I200">
        <v>1258</v>
      </c>
      <c r="J200">
        <v>0.42299999999999999</v>
      </c>
      <c r="K200">
        <v>143</v>
      </c>
      <c r="L200">
        <v>427</v>
      </c>
      <c r="M200">
        <v>0.33500000000000002</v>
      </c>
      <c r="N200">
        <v>330</v>
      </c>
      <c r="O200">
        <v>465</v>
      </c>
      <c r="P200">
        <v>0.71</v>
      </c>
      <c r="Q200">
        <v>199</v>
      </c>
      <c r="R200">
        <v>769</v>
      </c>
      <c r="S200">
        <v>258</v>
      </c>
      <c r="T200">
        <v>150</v>
      </c>
      <c r="U200">
        <v>63</v>
      </c>
      <c r="V200">
        <v>283</v>
      </c>
      <c r="W200">
        <v>460</v>
      </c>
      <c r="X200">
        <v>69.900000000000006</v>
      </c>
      <c r="Y200">
        <v>71.772999999999996</v>
      </c>
      <c r="Z200">
        <v>-1.909</v>
      </c>
      <c r="AA200">
        <v>0.91200000000000003</v>
      </c>
      <c r="AB200">
        <v>12.864000000000001</v>
      </c>
      <c r="AC200">
        <v>0.53</v>
      </c>
      <c r="AD200">
        <v>19.399999999999999</v>
      </c>
      <c r="AE200">
        <v>21.1</v>
      </c>
      <c r="AF200">
        <v>2.9</v>
      </c>
      <c r="AG200">
        <v>20.9</v>
      </c>
    </row>
    <row r="201" spans="1:33" x14ac:dyDescent="0.45">
      <c r="A201" t="s">
        <v>1087</v>
      </c>
      <c r="B201" t="s">
        <v>385</v>
      </c>
      <c r="C201">
        <v>21</v>
      </c>
      <c r="D201" t="s">
        <v>1312</v>
      </c>
      <c r="E201">
        <v>-17.18</v>
      </c>
      <c r="F201">
        <v>-2.65</v>
      </c>
      <c r="G201">
        <v>1566</v>
      </c>
      <c r="H201">
        <v>1692</v>
      </c>
      <c r="I201">
        <v>1314</v>
      </c>
      <c r="J201">
        <v>0.41899999999999998</v>
      </c>
      <c r="K201">
        <v>116</v>
      </c>
      <c r="L201">
        <v>361</v>
      </c>
      <c r="M201">
        <v>0.32100000000000001</v>
      </c>
      <c r="N201">
        <v>350</v>
      </c>
      <c r="O201">
        <v>485</v>
      </c>
      <c r="P201">
        <v>0.72199999999999998</v>
      </c>
      <c r="Q201">
        <v>250</v>
      </c>
      <c r="R201">
        <v>749</v>
      </c>
      <c r="S201">
        <v>242</v>
      </c>
      <c r="T201">
        <v>161</v>
      </c>
      <c r="U201">
        <v>72</v>
      </c>
      <c r="V201">
        <v>266</v>
      </c>
      <c r="W201">
        <v>394</v>
      </c>
      <c r="X201">
        <v>74.599999999999994</v>
      </c>
      <c r="Y201">
        <v>80.570999999999998</v>
      </c>
      <c r="Z201">
        <v>-6</v>
      </c>
      <c r="AA201">
        <v>0.91</v>
      </c>
      <c r="AB201">
        <v>12.667</v>
      </c>
      <c r="AC201">
        <v>0.60499999999999998</v>
      </c>
      <c r="AD201">
        <v>17.2</v>
      </c>
      <c r="AE201">
        <v>23.1</v>
      </c>
      <c r="AF201">
        <v>3.4</v>
      </c>
      <c r="AG201">
        <v>18.8</v>
      </c>
    </row>
    <row r="202" spans="1:33" x14ac:dyDescent="0.45">
      <c r="A202" t="s">
        <v>1088</v>
      </c>
      <c r="B202" t="s">
        <v>292</v>
      </c>
      <c r="C202">
        <v>21</v>
      </c>
      <c r="D202" t="s">
        <v>1734</v>
      </c>
      <c r="E202">
        <v>-7.53</v>
      </c>
      <c r="F202">
        <v>-6.63</v>
      </c>
      <c r="G202">
        <v>1588</v>
      </c>
      <c r="H202">
        <v>1557</v>
      </c>
      <c r="I202">
        <v>1178</v>
      </c>
      <c r="J202">
        <v>0.47499999999999998</v>
      </c>
      <c r="K202">
        <v>135</v>
      </c>
      <c r="L202">
        <v>350</v>
      </c>
      <c r="M202">
        <v>0.38600000000000001</v>
      </c>
      <c r="N202">
        <v>333</v>
      </c>
      <c r="O202">
        <v>436</v>
      </c>
      <c r="P202">
        <v>0.76400000000000001</v>
      </c>
      <c r="Q202">
        <v>160</v>
      </c>
      <c r="R202">
        <v>646</v>
      </c>
      <c r="S202">
        <v>269</v>
      </c>
      <c r="T202">
        <v>114</v>
      </c>
      <c r="U202">
        <v>42</v>
      </c>
      <c r="V202">
        <v>234</v>
      </c>
      <c r="W202">
        <v>314</v>
      </c>
      <c r="X202">
        <v>75.599999999999994</v>
      </c>
      <c r="Y202">
        <v>74.143000000000001</v>
      </c>
      <c r="Z202">
        <v>1.476</v>
      </c>
      <c r="AA202">
        <v>1.1499999999999999</v>
      </c>
      <c r="AB202">
        <v>11.143000000000001</v>
      </c>
      <c r="AC202">
        <v>0.48699999999999999</v>
      </c>
      <c r="AD202">
        <v>16.7</v>
      </c>
      <c r="AE202">
        <v>20.8</v>
      </c>
      <c r="AF202">
        <v>2</v>
      </c>
      <c r="AG202">
        <v>15</v>
      </c>
    </row>
    <row r="203" spans="1:33" x14ac:dyDescent="0.45">
      <c r="A203" t="s">
        <v>1089</v>
      </c>
      <c r="B203" t="s">
        <v>733</v>
      </c>
      <c r="C203">
        <v>20</v>
      </c>
      <c r="D203" t="s">
        <v>1308</v>
      </c>
      <c r="E203">
        <v>-6.93</v>
      </c>
      <c r="F203">
        <v>-1.58</v>
      </c>
      <c r="G203">
        <v>1481</v>
      </c>
      <c r="H203">
        <v>1519</v>
      </c>
      <c r="I203">
        <v>1156</v>
      </c>
      <c r="J203">
        <v>0.433</v>
      </c>
      <c r="K203">
        <v>162</v>
      </c>
      <c r="L203">
        <v>461</v>
      </c>
      <c r="M203">
        <v>0.35099999999999998</v>
      </c>
      <c r="N203">
        <v>319</v>
      </c>
      <c r="O203">
        <v>434</v>
      </c>
      <c r="P203">
        <v>0.73499999999999999</v>
      </c>
      <c r="Q203">
        <v>196</v>
      </c>
      <c r="R203">
        <v>721</v>
      </c>
      <c r="S203">
        <v>206</v>
      </c>
      <c r="T203">
        <v>143</v>
      </c>
      <c r="U203">
        <v>90</v>
      </c>
      <c r="V203">
        <v>269</v>
      </c>
      <c r="W203">
        <v>381</v>
      </c>
      <c r="X203">
        <v>74</v>
      </c>
      <c r="Y203">
        <v>75.95</v>
      </c>
      <c r="Z203">
        <v>-1.9</v>
      </c>
      <c r="AA203">
        <v>0.76600000000000001</v>
      </c>
      <c r="AB203">
        <v>13.45</v>
      </c>
      <c r="AC203">
        <v>0.53200000000000003</v>
      </c>
      <c r="AD203">
        <v>23</v>
      </c>
      <c r="AE203">
        <v>21.7</v>
      </c>
      <c r="AF203">
        <v>4.5</v>
      </c>
      <c r="AG203">
        <v>19</v>
      </c>
    </row>
    <row r="204" spans="1:33" x14ac:dyDescent="0.45">
      <c r="A204" t="s">
        <v>1090</v>
      </c>
      <c r="B204" t="s">
        <v>378</v>
      </c>
      <c r="C204">
        <v>20</v>
      </c>
      <c r="D204" t="s">
        <v>1689</v>
      </c>
      <c r="E204">
        <v>-14.28</v>
      </c>
      <c r="F204">
        <v>-4.17</v>
      </c>
      <c r="G204">
        <v>1377</v>
      </c>
      <c r="H204">
        <v>1493</v>
      </c>
      <c r="I204">
        <v>1200</v>
      </c>
      <c r="J204">
        <v>0.39800000000000002</v>
      </c>
      <c r="K204">
        <v>150</v>
      </c>
      <c r="L204">
        <v>488</v>
      </c>
      <c r="M204">
        <v>0.307</v>
      </c>
      <c r="N204">
        <v>273</v>
      </c>
      <c r="O204">
        <v>391</v>
      </c>
      <c r="P204">
        <v>0.69799999999999995</v>
      </c>
      <c r="Q204">
        <v>246</v>
      </c>
      <c r="R204">
        <v>709</v>
      </c>
      <c r="S204">
        <v>220</v>
      </c>
      <c r="T204">
        <v>142</v>
      </c>
      <c r="U204">
        <v>71</v>
      </c>
      <c r="V204">
        <v>239</v>
      </c>
      <c r="W204">
        <v>393</v>
      </c>
      <c r="X204">
        <v>68.8</v>
      </c>
      <c r="Y204">
        <v>74.650000000000006</v>
      </c>
      <c r="Z204">
        <v>-5.8</v>
      </c>
      <c r="AA204">
        <v>0.92100000000000004</v>
      </c>
      <c r="AB204">
        <v>11.95</v>
      </c>
      <c r="AC204">
        <v>0.59399999999999997</v>
      </c>
      <c r="AD204">
        <v>24.4</v>
      </c>
      <c r="AE204">
        <v>19.600000000000001</v>
      </c>
      <c r="AF204">
        <v>3.6</v>
      </c>
      <c r="AG204">
        <v>19.600000000000001</v>
      </c>
    </row>
    <row r="205" spans="1:33" x14ac:dyDescent="0.45">
      <c r="A205" t="s">
        <v>1091</v>
      </c>
      <c r="B205" t="s">
        <v>435</v>
      </c>
      <c r="C205">
        <v>22</v>
      </c>
      <c r="D205" t="s">
        <v>1732</v>
      </c>
      <c r="E205">
        <v>-5.19</v>
      </c>
      <c r="F205">
        <v>-4.63</v>
      </c>
      <c r="G205">
        <v>1657</v>
      </c>
      <c r="H205">
        <v>1485</v>
      </c>
      <c r="I205">
        <v>1250</v>
      </c>
      <c r="J205">
        <v>0.45500000000000002</v>
      </c>
      <c r="K205">
        <v>142</v>
      </c>
      <c r="L205">
        <v>418</v>
      </c>
      <c r="M205">
        <v>0.34</v>
      </c>
      <c r="N205">
        <v>377</v>
      </c>
      <c r="O205">
        <v>509</v>
      </c>
      <c r="P205">
        <v>0.74099999999999999</v>
      </c>
      <c r="Q205">
        <v>254</v>
      </c>
      <c r="R205">
        <v>789</v>
      </c>
      <c r="S205">
        <v>268</v>
      </c>
      <c r="T205">
        <v>194</v>
      </c>
      <c r="U205">
        <v>63</v>
      </c>
      <c r="V205">
        <v>274</v>
      </c>
      <c r="W205">
        <v>412</v>
      </c>
      <c r="X205">
        <v>75.3</v>
      </c>
      <c r="Y205">
        <v>67.5</v>
      </c>
      <c r="Z205">
        <v>7.8179999999999996</v>
      </c>
      <c r="AA205">
        <v>0.97799999999999998</v>
      </c>
      <c r="AB205">
        <v>12.455</v>
      </c>
      <c r="AC205">
        <v>0.70799999999999996</v>
      </c>
      <c r="AD205">
        <v>19</v>
      </c>
      <c r="AE205">
        <v>23.1</v>
      </c>
      <c r="AF205">
        <v>2.9</v>
      </c>
      <c r="AG205">
        <v>18.7</v>
      </c>
    </row>
    <row r="206" spans="1:33" x14ac:dyDescent="0.45">
      <c r="A206" t="s">
        <v>1092</v>
      </c>
      <c r="B206" t="s">
        <v>319</v>
      </c>
      <c r="C206">
        <v>22</v>
      </c>
      <c r="D206" t="s">
        <v>1735</v>
      </c>
      <c r="E206">
        <v>-6.32</v>
      </c>
      <c r="F206">
        <v>-3.87</v>
      </c>
      <c r="G206">
        <v>1709</v>
      </c>
      <c r="H206">
        <v>1681</v>
      </c>
      <c r="I206">
        <v>1352</v>
      </c>
      <c r="J206">
        <v>0.443</v>
      </c>
      <c r="K206">
        <v>176</v>
      </c>
      <c r="L206">
        <v>485</v>
      </c>
      <c r="M206">
        <v>0.36299999999999999</v>
      </c>
      <c r="N206">
        <v>335</v>
      </c>
      <c r="O206">
        <v>446</v>
      </c>
      <c r="P206">
        <v>0.751</v>
      </c>
      <c r="Q206">
        <v>236</v>
      </c>
      <c r="R206">
        <v>817</v>
      </c>
      <c r="S206">
        <v>263</v>
      </c>
      <c r="T206">
        <v>125</v>
      </c>
      <c r="U206">
        <v>69</v>
      </c>
      <c r="V206">
        <v>247</v>
      </c>
      <c r="W206">
        <v>418</v>
      </c>
      <c r="X206">
        <v>77.7</v>
      </c>
      <c r="Y206">
        <v>76.409000000000006</v>
      </c>
      <c r="Z206">
        <v>1.2729999999999999</v>
      </c>
      <c r="AA206">
        <v>1.0649999999999999</v>
      </c>
      <c r="AB206">
        <v>11.227</v>
      </c>
      <c r="AC206">
        <v>0.50600000000000001</v>
      </c>
      <c r="AD206">
        <v>22</v>
      </c>
      <c r="AE206">
        <v>20.3</v>
      </c>
      <c r="AF206">
        <v>3.1</v>
      </c>
      <c r="AG206">
        <v>19</v>
      </c>
    </row>
    <row r="207" spans="1:33" x14ac:dyDescent="0.45">
      <c r="A207" t="s">
        <v>1093</v>
      </c>
      <c r="B207" t="s">
        <v>45</v>
      </c>
      <c r="C207">
        <v>21</v>
      </c>
      <c r="D207" t="s">
        <v>1730</v>
      </c>
      <c r="E207">
        <v>21.46</v>
      </c>
      <c r="F207">
        <v>8.08</v>
      </c>
      <c r="G207">
        <v>1735</v>
      </c>
      <c r="H207">
        <v>1454</v>
      </c>
      <c r="I207">
        <v>1317</v>
      </c>
      <c r="J207">
        <v>0.45100000000000001</v>
      </c>
      <c r="K207">
        <v>160</v>
      </c>
      <c r="L207">
        <v>454</v>
      </c>
      <c r="M207">
        <v>0.35199999999999998</v>
      </c>
      <c r="N207">
        <v>387</v>
      </c>
      <c r="O207">
        <v>513</v>
      </c>
      <c r="P207">
        <v>0.754</v>
      </c>
      <c r="Q207">
        <v>262</v>
      </c>
      <c r="R207">
        <v>873</v>
      </c>
      <c r="S207">
        <v>295</v>
      </c>
      <c r="T207">
        <v>125</v>
      </c>
      <c r="U207">
        <v>93</v>
      </c>
      <c r="V207">
        <v>225</v>
      </c>
      <c r="W207">
        <v>352</v>
      </c>
      <c r="X207">
        <v>82.6</v>
      </c>
      <c r="Y207">
        <v>69.238</v>
      </c>
      <c r="Z207">
        <v>13.381</v>
      </c>
      <c r="AA207">
        <v>1.3109999999999999</v>
      </c>
      <c r="AB207">
        <v>10.714</v>
      </c>
      <c r="AC207">
        <v>0.55600000000000005</v>
      </c>
      <c r="AD207">
        <v>21.6</v>
      </c>
      <c r="AE207">
        <v>24.4</v>
      </c>
      <c r="AF207">
        <v>4.4000000000000004</v>
      </c>
      <c r="AG207">
        <v>16.8</v>
      </c>
    </row>
    <row r="208" spans="1:33" x14ac:dyDescent="0.45">
      <c r="A208" t="s">
        <v>1094</v>
      </c>
      <c r="B208" t="s">
        <v>324</v>
      </c>
      <c r="C208">
        <v>22</v>
      </c>
      <c r="D208" t="s">
        <v>1723</v>
      </c>
      <c r="E208">
        <v>-14.49</v>
      </c>
      <c r="F208">
        <v>-3.85</v>
      </c>
      <c r="G208">
        <v>1505</v>
      </c>
      <c r="H208">
        <v>1739</v>
      </c>
      <c r="I208">
        <v>1293</v>
      </c>
      <c r="J208">
        <v>0.40100000000000002</v>
      </c>
      <c r="K208">
        <v>145</v>
      </c>
      <c r="L208">
        <v>473</v>
      </c>
      <c r="M208">
        <v>0.307</v>
      </c>
      <c r="N208">
        <v>322</v>
      </c>
      <c r="O208">
        <v>450</v>
      </c>
      <c r="P208">
        <v>0.71599999999999997</v>
      </c>
      <c r="Q208">
        <v>193</v>
      </c>
      <c r="R208">
        <v>674</v>
      </c>
      <c r="S208">
        <v>240</v>
      </c>
      <c r="T208">
        <v>131</v>
      </c>
      <c r="U208">
        <v>77</v>
      </c>
      <c r="V208">
        <v>203</v>
      </c>
      <c r="W208">
        <v>349</v>
      </c>
      <c r="X208">
        <v>68.400000000000006</v>
      </c>
      <c r="Y208">
        <v>79.045000000000002</v>
      </c>
      <c r="Z208">
        <v>-10.635999999999999</v>
      </c>
      <c r="AA208">
        <v>1.1819999999999999</v>
      </c>
      <c r="AB208">
        <v>9.2270000000000003</v>
      </c>
      <c r="AC208">
        <v>0.64500000000000002</v>
      </c>
      <c r="AD208">
        <v>21.5</v>
      </c>
      <c r="AE208">
        <v>20.5</v>
      </c>
      <c r="AF208">
        <v>3.5</v>
      </c>
      <c r="AG208">
        <v>15.9</v>
      </c>
    </row>
    <row r="209" spans="1:33" x14ac:dyDescent="0.45">
      <c r="A209" t="s">
        <v>1095</v>
      </c>
      <c r="B209" t="s">
        <v>240</v>
      </c>
      <c r="C209">
        <v>20</v>
      </c>
      <c r="D209" t="s">
        <v>1309</v>
      </c>
      <c r="E209">
        <v>-7.96</v>
      </c>
      <c r="F209">
        <v>-4.9000000000000004</v>
      </c>
      <c r="G209">
        <v>1503</v>
      </c>
      <c r="H209">
        <v>1342</v>
      </c>
      <c r="I209">
        <v>1172</v>
      </c>
      <c r="J209">
        <v>0.44500000000000001</v>
      </c>
      <c r="K209">
        <v>139</v>
      </c>
      <c r="L209">
        <v>436</v>
      </c>
      <c r="M209">
        <v>0.31900000000000001</v>
      </c>
      <c r="N209">
        <v>320</v>
      </c>
      <c r="O209">
        <v>457</v>
      </c>
      <c r="P209">
        <v>0.7</v>
      </c>
      <c r="Q209">
        <v>216</v>
      </c>
      <c r="R209">
        <v>704</v>
      </c>
      <c r="S209">
        <v>249</v>
      </c>
      <c r="T209">
        <v>169</v>
      </c>
      <c r="U209">
        <v>57</v>
      </c>
      <c r="V209">
        <v>242</v>
      </c>
      <c r="W209">
        <v>357</v>
      </c>
      <c r="X209">
        <v>75.2</v>
      </c>
      <c r="Y209">
        <v>67.099999999999994</v>
      </c>
      <c r="Z209">
        <v>8.0500000000000007</v>
      </c>
      <c r="AA209">
        <v>1.0289999999999999</v>
      </c>
      <c r="AB209">
        <v>12.1</v>
      </c>
      <c r="AC209">
        <v>0.69799999999999995</v>
      </c>
      <c r="AD209">
        <v>21.8</v>
      </c>
      <c r="AE209">
        <v>22.8</v>
      </c>
      <c r="AF209">
        <v>2.8</v>
      </c>
      <c r="AG209">
        <v>17.8</v>
      </c>
    </row>
    <row r="210" spans="1:33" x14ac:dyDescent="0.45">
      <c r="A210" t="s">
        <v>1096</v>
      </c>
      <c r="B210" t="s">
        <v>375</v>
      </c>
      <c r="C210">
        <v>23</v>
      </c>
      <c r="D210" t="s">
        <v>2051</v>
      </c>
      <c r="E210">
        <v>-7.81</v>
      </c>
      <c r="F210">
        <v>-5.36</v>
      </c>
      <c r="G210">
        <v>1735</v>
      </c>
      <c r="H210">
        <v>1672</v>
      </c>
      <c r="I210">
        <v>1407</v>
      </c>
      <c r="J210">
        <v>0.438</v>
      </c>
      <c r="K210">
        <v>191</v>
      </c>
      <c r="L210">
        <v>599</v>
      </c>
      <c r="M210">
        <v>0.31900000000000001</v>
      </c>
      <c r="N210">
        <v>312</v>
      </c>
      <c r="O210">
        <v>444</v>
      </c>
      <c r="P210">
        <v>0.70299999999999996</v>
      </c>
      <c r="Q210">
        <v>279</v>
      </c>
      <c r="R210">
        <v>858</v>
      </c>
      <c r="S210">
        <v>265</v>
      </c>
      <c r="T210">
        <v>137</v>
      </c>
      <c r="U210">
        <v>66</v>
      </c>
      <c r="V210">
        <v>238</v>
      </c>
      <c r="W210">
        <v>357</v>
      </c>
      <c r="X210">
        <v>75.400000000000006</v>
      </c>
      <c r="Y210">
        <v>72.695999999999998</v>
      </c>
      <c r="Z210">
        <v>2.7389999999999999</v>
      </c>
      <c r="AA210">
        <v>1.113</v>
      </c>
      <c r="AB210">
        <v>10.348000000000001</v>
      </c>
      <c r="AC210">
        <v>0.57599999999999996</v>
      </c>
      <c r="AD210">
        <v>26</v>
      </c>
      <c r="AE210">
        <v>19.3</v>
      </c>
      <c r="AF210">
        <v>2.9</v>
      </c>
      <c r="AG210">
        <v>15.5</v>
      </c>
    </row>
    <row r="211" spans="1:33" x14ac:dyDescent="0.45">
      <c r="A211" t="s">
        <v>1097</v>
      </c>
      <c r="B211" t="s">
        <v>481</v>
      </c>
      <c r="C211">
        <v>22</v>
      </c>
      <c r="D211" t="s">
        <v>1735</v>
      </c>
      <c r="E211">
        <v>-7</v>
      </c>
      <c r="F211">
        <v>-1.1599999999999999</v>
      </c>
      <c r="G211">
        <v>1699</v>
      </c>
      <c r="H211">
        <v>1660</v>
      </c>
      <c r="I211">
        <v>1311</v>
      </c>
      <c r="J211">
        <v>0.47499999999999998</v>
      </c>
      <c r="K211">
        <v>179</v>
      </c>
      <c r="L211">
        <v>467</v>
      </c>
      <c r="M211">
        <v>0.38300000000000001</v>
      </c>
      <c r="N211">
        <v>274</v>
      </c>
      <c r="O211">
        <v>391</v>
      </c>
      <c r="P211">
        <v>0.70099999999999996</v>
      </c>
      <c r="Q211">
        <v>202</v>
      </c>
      <c r="R211">
        <v>768</v>
      </c>
      <c r="S211">
        <v>271</v>
      </c>
      <c r="T211">
        <v>104</v>
      </c>
      <c r="U211">
        <v>30</v>
      </c>
      <c r="V211">
        <v>239</v>
      </c>
      <c r="W211">
        <v>338</v>
      </c>
      <c r="X211">
        <v>77.2</v>
      </c>
      <c r="Y211">
        <v>75.454999999999998</v>
      </c>
      <c r="Z211">
        <v>1.7729999999999999</v>
      </c>
      <c r="AA211">
        <v>1.1339999999999999</v>
      </c>
      <c r="AB211">
        <v>10.864000000000001</v>
      </c>
      <c r="AC211">
        <v>0.435</v>
      </c>
      <c r="AD211">
        <v>21.2</v>
      </c>
      <c r="AE211">
        <v>17.8</v>
      </c>
      <c r="AF211">
        <v>1.4</v>
      </c>
      <c r="AG211">
        <v>15.4</v>
      </c>
    </row>
    <row r="212" spans="1:33" x14ac:dyDescent="0.45">
      <c r="A212" t="s">
        <v>1098</v>
      </c>
      <c r="B212" t="s">
        <v>275</v>
      </c>
      <c r="C212">
        <v>23</v>
      </c>
      <c r="D212" t="s">
        <v>2051</v>
      </c>
      <c r="E212">
        <v>-5.75</v>
      </c>
      <c r="F212">
        <v>-3.25</v>
      </c>
      <c r="G212">
        <v>1793</v>
      </c>
      <c r="H212">
        <v>1713</v>
      </c>
      <c r="I212">
        <v>1399</v>
      </c>
      <c r="J212">
        <v>0.441</v>
      </c>
      <c r="K212">
        <v>284</v>
      </c>
      <c r="L212">
        <v>783</v>
      </c>
      <c r="M212">
        <v>0.36299999999999999</v>
      </c>
      <c r="N212">
        <v>275</v>
      </c>
      <c r="O212">
        <v>362</v>
      </c>
      <c r="P212">
        <v>0.76</v>
      </c>
      <c r="Q212">
        <v>214</v>
      </c>
      <c r="R212">
        <v>788</v>
      </c>
      <c r="S212">
        <v>304</v>
      </c>
      <c r="T212">
        <v>135</v>
      </c>
      <c r="U212">
        <v>72</v>
      </c>
      <c r="V212">
        <v>261</v>
      </c>
      <c r="W212">
        <v>365</v>
      </c>
      <c r="X212">
        <v>78</v>
      </c>
      <c r="Y212">
        <v>74.477999999999994</v>
      </c>
      <c r="Z212">
        <v>3.4780000000000002</v>
      </c>
      <c r="AA212">
        <v>1.165</v>
      </c>
      <c r="AB212">
        <v>11.348000000000001</v>
      </c>
      <c r="AC212">
        <v>0.51700000000000002</v>
      </c>
      <c r="AD212">
        <v>34</v>
      </c>
      <c r="AE212">
        <v>15.7</v>
      </c>
      <c r="AF212">
        <v>3.1</v>
      </c>
      <c r="AG212">
        <v>15.9</v>
      </c>
    </row>
    <row r="213" spans="1:33" x14ac:dyDescent="0.45">
      <c r="A213" t="s">
        <v>1099</v>
      </c>
      <c r="B213" t="s">
        <v>77</v>
      </c>
      <c r="C213">
        <v>20</v>
      </c>
      <c r="D213" t="s">
        <v>1309</v>
      </c>
      <c r="E213">
        <v>9.2100000000000009</v>
      </c>
      <c r="F213">
        <v>3.65</v>
      </c>
      <c r="G213">
        <v>1357</v>
      </c>
      <c r="H213">
        <v>1205</v>
      </c>
      <c r="I213">
        <v>1114</v>
      </c>
      <c r="J213">
        <v>0.43099999999999999</v>
      </c>
      <c r="K213">
        <v>158</v>
      </c>
      <c r="L213">
        <v>440</v>
      </c>
      <c r="M213">
        <v>0.35899999999999999</v>
      </c>
      <c r="N213">
        <v>239</v>
      </c>
      <c r="O213">
        <v>327</v>
      </c>
      <c r="P213">
        <v>0.73099999999999998</v>
      </c>
      <c r="Q213">
        <v>247</v>
      </c>
      <c r="R213">
        <v>730</v>
      </c>
      <c r="S213">
        <v>214</v>
      </c>
      <c r="T213">
        <v>135</v>
      </c>
      <c r="U213">
        <v>62</v>
      </c>
      <c r="V213">
        <v>235</v>
      </c>
      <c r="W213">
        <v>337</v>
      </c>
      <c r="X213">
        <v>67.8</v>
      </c>
      <c r="Y213">
        <v>60.25</v>
      </c>
      <c r="Z213">
        <v>7.6</v>
      </c>
      <c r="AA213">
        <v>0.91100000000000003</v>
      </c>
      <c r="AB213">
        <v>11.75</v>
      </c>
      <c r="AC213">
        <v>0.57399999999999995</v>
      </c>
      <c r="AD213">
        <v>22</v>
      </c>
      <c r="AE213">
        <v>16.399999999999999</v>
      </c>
      <c r="AF213">
        <v>3.1</v>
      </c>
      <c r="AG213">
        <v>16.8</v>
      </c>
    </row>
    <row r="214" spans="1:33" x14ac:dyDescent="0.45">
      <c r="A214" t="s">
        <v>1100</v>
      </c>
      <c r="B214" t="s">
        <v>287</v>
      </c>
      <c r="C214">
        <v>22</v>
      </c>
      <c r="D214" t="s">
        <v>1798</v>
      </c>
      <c r="E214">
        <v>-5.61</v>
      </c>
      <c r="F214">
        <v>-2.4700000000000002</v>
      </c>
      <c r="G214">
        <v>1546</v>
      </c>
      <c r="H214">
        <v>1615</v>
      </c>
      <c r="I214">
        <v>1203</v>
      </c>
      <c r="J214">
        <v>0.46100000000000002</v>
      </c>
      <c r="K214">
        <v>127</v>
      </c>
      <c r="L214">
        <v>413</v>
      </c>
      <c r="M214">
        <v>0.308</v>
      </c>
      <c r="N214">
        <v>309</v>
      </c>
      <c r="O214">
        <v>410</v>
      </c>
      <c r="P214">
        <v>0.754</v>
      </c>
      <c r="Q214">
        <v>238</v>
      </c>
      <c r="R214">
        <v>731</v>
      </c>
      <c r="S214">
        <v>288</v>
      </c>
      <c r="T214">
        <v>134</v>
      </c>
      <c r="U214">
        <v>64</v>
      </c>
      <c r="V214">
        <v>286</v>
      </c>
      <c r="W214">
        <v>331</v>
      </c>
      <c r="X214">
        <v>70.3</v>
      </c>
      <c r="Y214">
        <v>73.409000000000006</v>
      </c>
      <c r="Z214">
        <v>-3.1360000000000001</v>
      </c>
      <c r="AA214">
        <v>1.0069999999999999</v>
      </c>
      <c r="AB214">
        <v>13</v>
      </c>
      <c r="AC214">
        <v>0.46899999999999997</v>
      </c>
      <c r="AD214">
        <v>18.8</v>
      </c>
      <c r="AE214">
        <v>18.600000000000001</v>
      </c>
      <c r="AF214">
        <v>2.9</v>
      </c>
      <c r="AG214">
        <v>15</v>
      </c>
    </row>
    <row r="215" spans="1:33" x14ac:dyDescent="0.45">
      <c r="A215" t="s">
        <v>1101</v>
      </c>
      <c r="B215" t="s">
        <v>317</v>
      </c>
      <c r="C215">
        <v>22</v>
      </c>
      <c r="D215" t="s">
        <v>1735</v>
      </c>
      <c r="E215">
        <v>-11.46</v>
      </c>
      <c r="F215">
        <v>-2.5</v>
      </c>
      <c r="G215">
        <v>1465</v>
      </c>
      <c r="H215">
        <v>1662</v>
      </c>
      <c r="I215">
        <v>1248</v>
      </c>
      <c r="J215">
        <v>0.42899999999999999</v>
      </c>
      <c r="K215">
        <v>142</v>
      </c>
      <c r="L215">
        <v>463</v>
      </c>
      <c r="M215">
        <v>0.307</v>
      </c>
      <c r="N215">
        <v>253</v>
      </c>
      <c r="O215">
        <v>376</v>
      </c>
      <c r="P215">
        <v>0.67300000000000004</v>
      </c>
      <c r="Q215">
        <v>176</v>
      </c>
      <c r="R215">
        <v>674</v>
      </c>
      <c r="S215">
        <v>294</v>
      </c>
      <c r="T215">
        <v>131</v>
      </c>
      <c r="U215">
        <v>66</v>
      </c>
      <c r="V215">
        <v>281</v>
      </c>
      <c r="W215">
        <v>410</v>
      </c>
      <c r="X215">
        <v>66.599999999999994</v>
      </c>
      <c r="Y215">
        <v>75.545000000000002</v>
      </c>
      <c r="Z215">
        <v>-8.9550000000000001</v>
      </c>
      <c r="AA215">
        <v>1.046</v>
      </c>
      <c r="AB215">
        <v>12.773</v>
      </c>
      <c r="AC215">
        <v>0.46600000000000003</v>
      </c>
      <c r="AD215">
        <v>21</v>
      </c>
      <c r="AE215">
        <v>17.100000000000001</v>
      </c>
      <c r="AF215">
        <v>3</v>
      </c>
      <c r="AG215">
        <v>18.600000000000001</v>
      </c>
    </row>
    <row r="216" spans="1:33" x14ac:dyDescent="0.45">
      <c r="A216" t="s">
        <v>1102</v>
      </c>
      <c r="B216" t="s">
        <v>261</v>
      </c>
      <c r="C216">
        <v>21</v>
      </c>
      <c r="D216" t="s">
        <v>1725</v>
      </c>
      <c r="E216">
        <v>-2.2599999999999998</v>
      </c>
      <c r="F216">
        <v>-3.73</v>
      </c>
      <c r="G216">
        <v>1721</v>
      </c>
      <c r="H216">
        <v>1643</v>
      </c>
      <c r="I216">
        <v>1292</v>
      </c>
      <c r="J216">
        <v>0.48599999999999999</v>
      </c>
      <c r="K216">
        <v>178</v>
      </c>
      <c r="L216">
        <v>501</v>
      </c>
      <c r="M216">
        <v>0.35499999999999998</v>
      </c>
      <c r="N216">
        <v>287</v>
      </c>
      <c r="O216">
        <v>396</v>
      </c>
      <c r="P216">
        <v>0.72499999999999998</v>
      </c>
      <c r="Q216">
        <v>175</v>
      </c>
      <c r="R216">
        <v>739</v>
      </c>
      <c r="S216">
        <v>309</v>
      </c>
      <c r="T216">
        <v>134</v>
      </c>
      <c r="U216">
        <v>40</v>
      </c>
      <c r="V216">
        <v>230</v>
      </c>
      <c r="W216">
        <v>349</v>
      </c>
      <c r="X216">
        <v>82</v>
      </c>
      <c r="Y216">
        <v>78.238</v>
      </c>
      <c r="Z216">
        <v>3.714</v>
      </c>
      <c r="AA216">
        <v>1.343</v>
      </c>
      <c r="AB216">
        <v>10.952</v>
      </c>
      <c r="AC216">
        <v>0.58299999999999996</v>
      </c>
      <c r="AD216">
        <v>23.9</v>
      </c>
      <c r="AE216">
        <v>18.899999999999999</v>
      </c>
      <c r="AF216">
        <v>1.9</v>
      </c>
      <c r="AG216">
        <v>16.600000000000001</v>
      </c>
    </row>
    <row r="217" spans="1:33" x14ac:dyDescent="0.45">
      <c r="A217" t="s">
        <v>1103</v>
      </c>
      <c r="B217" t="s">
        <v>341</v>
      </c>
      <c r="C217">
        <v>20</v>
      </c>
      <c r="D217" t="s">
        <v>1688</v>
      </c>
      <c r="E217">
        <v>-7.35</v>
      </c>
      <c r="F217">
        <v>1.99</v>
      </c>
      <c r="G217">
        <v>1535</v>
      </c>
      <c r="H217">
        <v>1607</v>
      </c>
      <c r="I217">
        <v>1189</v>
      </c>
      <c r="J217">
        <v>0.45900000000000002</v>
      </c>
      <c r="K217">
        <v>156</v>
      </c>
      <c r="L217">
        <v>454</v>
      </c>
      <c r="M217">
        <v>0.34399999999999997</v>
      </c>
      <c r="N217">
        <v>287</v>
      </c>
      <c r="O217">
        <v>432</v>
      </c>
      <c r="P217">
        <v>0.66400000000000003</v>
      </c>
      <c r="Q217">
        <v>190</v>
      </c>
      <c r="R217">
        <v>705</v>
      </c>
      <c r="S217">
        <v>212</v>
      </c>
      <c r="T217">
        <v>109</v>
      </c>
      <c r="U217">
        <v>104</v>
      </c>
      <c r="V217">
        <v>254</v>
      </c>
      <c r="W217">
        <v>368</v>
      </c>
      <c r="X217">
        <v>76.8</v>
      </c>
      <c r="Y217">
        <v>80.349999999999994</v>
      </c>
      <c r="Z217">
        <v>-3.6</v>
      </c>
      <c r="AA217">
        <v>0.83499999999999996</v>
      </c>
      <c r="AB217">
        <v>12.7</v>
      </c>
      <c r="AC217">
        <v>0.42899999999999999</v>
      </c>
      <c r="AD217">
        <v>22.7</v>
      </c>
      <c r="AE217">
        <v>21.6</v>
      </c>
      <c r="AF217">
        <v>5.2</v>
      </c>
      <c r="AG217">
        <v>18.399999999999999</v>
      </c>
    </row>
    <row r="218" spans="1:33" x14ac:dyDescent="0.45">
      <c r="A218" t="s">
        <v>1104</v>
      </c>
      <c r="B218" t="s">
        <v>221</v>
      </c>
      <c r="C218">
        <v>22</v>
      </c>
      <c r="D218" t="s">
        <v>1795</v>
      </c>
      <c r="E218">
        <v>4.22</v>
      </c>
      <c r="F218">
        <v>3.6</v>
      </c>
      <c r="G218">
        <v>1624</v>
      </c>
      <c r="H218">
        <v>1571</v>
      </c>
      <c r="I218">
        <v>1226</v>
      </c>
      <c r="J218">
        <v>0.46400000000000002</v>
      </c>
      <c r="K218">
        <v>165</v>
      </c>
      <c r="L218">
        <v>463</v>
      </c>
      <c r="M218">
        <v>0.35599999999999998</v>
      </c>
      <c r="N218">
        <v>321</v>
      </c>
      <c r="O218">
        <v>446</v>
      </c>
      <c r="P218">
        <v>0.72</v>
      </c>
      <c r="Q218">
        <v>163</v>
      </c>
      <c r="R218">
        <v>737</v>
      </c>
      <c r="S218">
        <v>273</v>
      </c>
      <c r="T218">
        <v>136</v>
      </c>
      <c r="U218">
        <v>46</v>
      </c>
      <c r="V218">
        <v>236</v>
      </c>
      <c r="W218">
        <v>370</v>
      </c>
      <c r="X218">
        <v>73.8</v>
      </c>
      <c r="Y218">
        <v>71.409000000000006</v>
      </c>
      <c r="Z218">
        <v>2.4089999999999998</v>
      </c>
      <c r="AA218">
        <v>1.157</v>
      </c>
      <c r="AB218">
        <v>10.727</v>
      </c>
      <c r="AC218">
        <v>0.57599999999999996</v>
      </c>
      <c r="AD218">
        <v>21</v>
      </c>
      <c r="AE218">
        <v>20.3</v>
      </c>
      <c r="AF218">
        <v>2.1</v>
      </c>
      <c r="AG218">
        <v>16.8</v>
      </c>
    </row>
    <row r="219" spans="1:33" x14ac:dyDescent="0.45">
      <c r="A219" t="s">
        <v>1105</v>
      </c>
      <c r="B219" t="s">
        <v>258</v>
      </c>
      <c r="C219">
        <v>22</v>
      </c>
      <c r="D219" t="s">
        <v>1308</v>
      </c>
      <c r="E219">
        <v>-3.43</v>
      </c>
      <c r="F219">
        <v>-1.93</v>
      </c>
      <c r="G219">
        <v>1597</v>
      </c>
      <c r="H219">
        <v>1575</v>
      </c>
      <c r="I219">
        <v>1252</v>
      </c>
      <c r="J219">
        <v>0.45300000000000001</v>
      </c>
      <c r="K219">
        <v>125</v>
      </c>
      <c r="L219">
        <v>407</v>
      </c>
      <c r="M219">
        <v>0.307</v>
      </c>
      <c r="N219">
        <v>338</v>
      </c>
      <c r="O219">
        <v>483</v>
      </c>
      <c r="P219">
        <v>0.7</v>
      </c>
      <c r="Q219">
        <v>235</v>
      </c>
      <c r="R219">
        <v>754</v>
      </c>
      <c r="S219">
        <v>293</v>
      </c>
      <c r="T219">
        <v>200</v>
      </c>
      <c r="U219">
        <v>67</v>
      </c>
      <c r="V219">
        <v>283</v>
      </c>
      <c r="W219">
        <v>364</v>
      </c>
      <c r="X219">
        <v>72.599999999999994</v>
      </c>
      <c r="Y219">
        <v>71.590999999999994</v>
      </c>
      <c r="Z219">
        <v>1</v>
      </c>
      <c r="AA219">
        <v>1.0349999999999999</v>
      </c>
      <c r="AB219">
        <v>12.864000000000001</v>
      </c>
      <c r="AC219">
        <v>0.70699999999999996</v>
      </c>
      <c r="AD219">
        <v>18.5</v>
      </c>
      <c r="AE219">
        <v>22</v>
      </c>
      <c r="AF219">
        <v>3</v>
      </c>
      <c r="AG219">
        <v>16.5</v>
      </c>
    </row>
    <row r="220" spans="1:33" x14ac:dyDescent="0.45">
      <c r="A220" t="s">
        <v>1106</v>
      </c>
      <c r="B220" t="s">
        <v>71</v>
      </c>
      <c r="C220">
        <v>21</v>
      </c>
      <c r="D220" t="s">
        <v>1738</v>
      </c>
      <c r="E220">
        <v>12.18</v>
      </c>
      <c r="F220">
        <v>6.65</v>
      </c>
      <c r="G220">
        <v>1584</v>
      </c>
      <c r="H220">
        <v>1468</v>
      </c>
      <c r="I220">
        <v>1217</v>
      </c>
      <c r="J220">
        <v>0.47899999999999998</v>
      </c>
      <c r="K220">
        <v>175</v>
      </c>
      <c r="L220">
        <v>450</v>
      </c>
      <c r="M220">
        <v>0.38900000000000001</v>
      </c>
      <c r="N220">
        <v>243</v>
      </c>
      <c r="O220">
        <v>334</v>
      </c>
      <c r="P220">
        <v>0.72799999999999998</v>
      </c>
      <c r="Q220">
        <v>166</v>
      </c>
      <c r="R220">
        <v>627</v>
      </c>
      <c r="S220">
        <v>347</v>
      </c>
      <c r="T220">
        <v>160</v>
      </c>
      <c r="U220">
        <v>68</v>
      </c>
      <c r="V220">
        <v>185</v>
      </c>
      <c r="W220">
        <v>383</v>
      </c>
      <c r="X220">
        <v>75.400000000000006</v>
      </c>
      <c r="Y220">
        <v>69.905000000000001</v>
      </c>
      <c r="Z220">
        <v>5.524</v>
      </c>
      <c r="AA220">
        <v>1.8759999999999999</v>
      </c>
      <c r="AB220">
        <v>8.81</v>
      </c>
      <c r="AC220">
        <v>0.86499999999999999</v>
      </c>
      <c r="AD220">
        <v>21.4</v>
      </c>
      <c r="AE220">
        <v>15.9</v>
      </c>
      <c r="AF220">
        <v>3.2</v>
      </c>
      <c r="AG220">
        <v>18.2</v>
      </c>
    </row>
    <row r="221" spans="1:33" x14ac:dyDescent="0.45">
      <c r="A221" t="s">
        <v>1107</v>
      </c>
      <c r="B221" t="s">
        <v>462</v>
      </c>
      <c r="C221">
        <v>21</v>
      </c>
      <c r="D221" t="s">
        <v>1740</v>
      </c>
      <c r="E221">
        <v>-15.68</v>
      </c>
      <c r="F221">
        <v>-2.36</v>
      </c>
      <c r="G221">
        <v>1481</v>
      </c>
      <c r="H221">
        <v>1663</v>
      </c>
      <c r="I221">
        <v>1221</v>
      </c>
      <c r="J221">
        <v>0.43</v>
      </c>
      <c r="K221">
        <v>148</v>
      </c>
      <c r="L221">
        <v>468</v>
      </c>
      <c r="M221">
        <v>0.316</v>
      </c>
      <c r="N221">
        <v>283</v>
      </c>
      <c r="O221">
        <v>422</v>
      </c>
      <c r="P221">
        <v>0.67100000000000004</v>
      </c>
      <c r="Q221">
        <v>229</v>
      </c>
      <c r="R221">
        <v>702</v>
      </c>
      <c r="S221">
        <v>247</v>
      </c>
      <c r="T221">
        <v>140</v>
      </c>
      <c r="U221">
        <v>70</v>
      </c>
      <c r="V221">
        <v>293</v>
      </c>
      <c r="W221">
        <v>388</v>
      </c>
      <c r="X221">
        <v>70.5</v>
      </c>
      <c r="Y221">
        <v>79.19</v>
      </c>
      <c r="Z221">
        <v>-8.6669999999999998</v>
      </c>
      <c r="AA221">
        <v>0.84299999999999997</v>
      </c>
      <c r="AB221">
        <v>13.952</v>
      </c>
      <c r="AC221">
        <v>0.47799999999999998</v>
      </c>
      <c r="AD221">
        <v>22.3</v>
      </c>
      <c r="AE221">
        <v>20.100000000000001</v>
      </c>
      <c r="AF221">
        <v>3.3</v>
      </c>
      <c r="AG221">
        <v>18.5</v>
      </c>
    </row>
    <row r="222" spans="1:33" x14ac:dyDescent="0.45">
      <c r="A222" t="s">
        <v>1108</v>
      </c>
      <c r="B222" t="s">
        <v>142</v>
      </c>
      <c r="C222">
        <v>21</v>
      </c>
      <c r="D222" t="s">
        <v>1312</v>
      </c>
      <c r="E222">
        <v>2.62</v>
      </c>
      <c r="F222">
        <v>5.91</v>
      </c>
      <c r="G222">
        <v>1302</v>
      </c>
      <c r="H222">
        <v>1371</v>
      </c>
      <c r="I222">
        <v>1156</v>
      </c>
      <c r="J222">
        <v>0.40100000000000002</v>
      </c>
      <c r="K222">
        <v>156</v>
      </c>
      <c r="L222">
        <v>512</v>
      </c>
      <c r="M222">
        <v>0.30499999999999999</v>
      </c>
      <c r="N222">
        <v>218</v>
      </c>
      <c r="O222">
        <v>305</v>
      </c>
      <c r="P222">
        <v>0.71499999999999997</v>
      </c>
      <c r="Q222">
        <v>214</v>
      </c>
      <c r="R222">
        <v>775</v>
      </c>
      <c r="S222">
        <v>205</v>
      </c>
      <c r="T222">
        <v>123</v>
      </c>
      <c r="U222">
        <v>55</v>
      </c>
      <c r="V222">
        <v>291</v>
      </c>
      <c r="W222">
        <v>311</v>
      </c>
      <c r="X222">
        <v>62</v>
      </c>
      <c r="Y222">
        <v>65.286000000000001</v>
      </c>
      <c r="Z222">
        <v>-3.286</v>
      </c>
      <c r="AA222">
        <v>0.70399999999999996</v>
      </c>
      <c r="AB222">
        <v>13.856999999999999</v>
      </c>
      <c r="AC222">
        <v>0.42299999999999999</v>
      </c>
      <c r="AD222">
        <v>24.4</v>
      </c>
      <c r="AE222">
        <v>14.5</v>
      </c>
      <c r="AF222">
        <v>2.6</v>
      </c>
      <c r="AG222">
        <v>14.8</v>
      </c>
    </row>
    <row r="223" spans="1:33" x14ac:dyDescent="0.45">
      <c r="A223" t="s">
        <v>1109</v>
      </c>
      <c r="B223" t="s">
        <v>331</v>
      </c>
      <c r="C223">
        <v>23</v>
      </c>
      <c r="D223" t="s">
        <v>1792</v>
      </c>
      <c r="E223">
        <v>1.54</v>
      </c>
      <c r="F223">
        <v>0.54</v>
      </c>
      <c r="G223">
        <v>1729</v>
      </c>
      <c r="H223">
        <v>1706</v>
      </c>
      <c r="I223">
        <v>1373</v>
      </c>
      <c r="J223">
        <v>0.44700000000000001</v>
      </c>
      <c r="K223">
        <v>191</v>
      </c>
      <c r="L223">
        <v>553</v>
      </c>
      <c r="M223">
        <v>0.34499999999999997</v>
      </c>
      <c r="N223">
        <v>310</v>
      </c>
      <c r="O223">
        <v>423</v>
      </c>
      <c r="P223">
        <v>0.73299999999999998</v>
      </c>
      <c r="Q223">
        <v>237</v>
      </c>
      <c r="R223">
        <v>805</v>
      </c>
      <c r="S223">
        <v>311</v>
      </c>
      <c r="T223">
        <v>155</v>
      </c>
      <c r="U223">
        <v>50</v>
      </c>
      <c r="V223">
        <v>268</v>
      </c>
      <c r="W223">
        <v>352</v>
      </c>
      <c r="X223">
        <v>75.2</v>
      </c>
      <c r="Y223">
        <v>74.174000000000007</v>
      </c>
      <c r="Z223">
        <v>1</v>
      </c>
      <c r="AA223">
        <v>1.1599999999999999</v>
      </c>
      <c r="AB223">
        <v>11.651999999999999</v>
      </c>
      <c r="AC223">
        <v>0.57799999999999996</v>
      </c>
      <c r="AD223">
        <v>24</v>
      </c>
      <c r="AE223">
        <v>18.399999999999999</v>
      </c>
      <c r="AF223">
        <v>2.2000000000000002</v>
      </c>
      <c r="AG223">
        <v>15.3</v>
      </c>
    </row>
    <row r="224" spans="1:33" x14ac:dyDescent="0.45">
      <c r="A224" t="s">
        <v>1110</v>
      </c>
      <c r="B224" t="s">
        <v>188</v>
      </c>
      <c r="C224">
        <v>21</v>
      </c>
      <c r="D224" t="s">
        <v>1734</v>
      </c>
      <c r="E224">
        <v>-0.34</v>
      </c>
      <c r="F224">
        <v>-3.99</v>
      </c>
      <c r="G224">
        <v>1642</v>
      </c>
      <c r="H224">
        <v>1489</v>
      </c>
      <c r="I224">
        <v>1291</v>
      </c>
      <c r="J224">
        <v>0.45600000000000002</v>
      </c>
      <c r="K224">
        <v>178</v>
      </c>
      <c r="L224">
        <v>509</v>
      </c>
      <c r="M224">
        <v>0.35</v>
      </c>
      <c r="N224">
        <v>286</v>
      </c>
      <c r="O224">
        <v>402</v>
      </c>
      <c r="P224">
        <v>0.71099999999999997</v>
      </c>
      <c r="Q224">
        <v>223</v>
      </c>
      <c r="R224">
        <v>765</v>
      </c>
      <c r="S224">
        <v>292</v>
      </c>
      <c r="T224">
        <v>143</v>
      </c>
      <c r="U224">
        <v>75</v>
      </c>
      <c r="V224">
        <v>205</v>
      </c>
      <c r="W224">
        <v>378</v>
      </c>
      <c r="X224">
        <v>78.2</v>
      </c>
      <c r="Y224">
        <v>70.905000000000001</v>
      </c>
      <c r="Z224">
        <v>7.2859999999999996</v>
      </c>
      <c r="AA224">
        <v>1.4239999999999999</v>
      </c>
      <c r="AB224">
        <v>9.7620000000000005</v>
      </c>
      <c r="AC224">
        <v>0.69799999999999995</v>
      </c>
      <c r="AD224">
        <v>24.2</v>
      </c>
      <c r="AE224">
        <v>19.100000000000001</v>
      </c>
      <c r="AF224">
        <v>3.6</v>
      </c>
      <c r="AG224">
        <v>18</v>
      </c>
    </row>
    <row r="225" spans="1:33" x14ac:dyDescent="0.45">
      <c r="A225" t="s">
        <v>1111</v>
      </c>
      <c r="B225" t="s">
        <v>415</v>
      </c>
      <c r="C225">
        <v>22</v>
      </c>
      <c r="D225" t="s">
        <v>1729</v>
      </c>
      <c r="E225">
        <v>12.02</v>
      </c>
      <c r="F225">
        <v>6.34</v>
      </c>
      <c r="G225">
        <v>1655</v>
      </c>
      <c r="H225">
        <v>1530</v>
      </c>
      <c r="I225">
        <v>1300</v>
      </c>
      <c r="J225">
        <v>0.44800000000000001</v>
      </c>
      <c r="K225">
        <v>162</v>
      </c>
      <c r="L225">
        <v>473</v>
      </c>
      <c r="M225">
        <v>0.34200000000000003</v>
      </c>
      <c r="N225">
        <v>329</v>
      </c>
      <c r="O225">
        <v>438</v>
      </c>
      <c r="P225">
        <v>0.751</v>
      </c>
      <c r="Q225">
        <v>261</v>
      </c>
      <c r="R225">
        <v>829</v>
      </c>
      <c r="S225">
        <v>316</v>
      </c>
      <c r="T225">
        <v>115</v>
      </c>
      <c r="U225">
        <v>101</v>
      </c>
      <c r="V225">
        <v>226</v>
      </c>
      <c r="W225">
        <v>351</v>
      </c>
      <c r="X225">
        <v>75.2</v>
      </c>
      <c r="Y225">
        <v>69.545000000000002</v>
      </c>
      <c r="Z225">
        <v>5.6820000000000004</v>
      </c>
      <c r="AA225">
        <v>1.3979999999999999</v>
      </c>
      <c r="AB225">
        <v>10.273</v>
      </c>
      <c r="AC225">
        <v>0.50900000000000001</v>
      </c>
      <c r="AD225">
        <v>21.5</v>
      </c>
      <c r="AE225">
        <v>19.899999999999999</v>
      </c>
      <c r="AF225">
        <v>4.5999999999999996</v>
      </c>
      <c r="AG225">
        <v>16</v>
      </c>
    </row>
    <row r="226" spans="1:33" x14ac:dyDescent="0.45">
      <c r="A226" t="s">
        <v>1112</v>
      </c>
      <c r="B226" t="s">
        <v>52</v>
      </c>
      <c r="C226">
        <v>21</v>
      </c>
      <c r="D226" t="s">
        <v>1790</v>
      </c>
      <c r="E226">
        <v>16.89</v>
      </c>
      <c r="F226">
        <v>4.5</v>
      </c>
      <c r="G226">
        <v>1644</v>
      </c>
      <c r="H226">
        <v>1384</v>
      </c>
      <c r="I226">
        <v>1218</v>
      </c>
      <c r="J226">
        <v>0.47799999999999998</v>
      </c>
      <c r="K226">
        <v>155</v>
      </c>
      <c r="L226">
        <v>453</v>
      </c>
      <c r="M226">
        <v>0.34200000000000003</v>
      </c>
      <c r="N226">
        <v>325</v>
      </c>
      <c r="O226">
        <v>439</v>
      </c>
      <c r="P226">
        <v>0.74</v>
      </c>
      <c r="Q226">
        <v>223</v>
      </c>
      <c r="R226">
        <v>784</v>
      </c>
      <c r="S226">
        <v>300</v>
      </c>
      <c r="T226">
        <v>143</v>
      </c>
      <c r="U226">
        <v>69</v>
      </c>
      <c r="V226">
        <v>264</v>
      </c>
      <c r="W226">
        <v>332</v>
      </c>
      <c r="X226">
        <v>78.3</v>
      </c>
      <c r="Y226">
        <v>65.905000000000001</v>
      </c>
      <c r="Z226">
        <v>12.381</v>
      </c>
      <c r="AA226">
        <v>1.1359999999999999</v>
      </c>
      <c r="AB226">
        <v>12.571</v>
      </c>
      <c r="AC226">
        <v>0.54200000000000004</v>
      </c>
      <c r="AD226">
        <v>21.6</v>
      </c>
      <c r="AE226">
        <v>20.9</v>
      </c>
      <c r="AF226">
        <v>3.3</v>
      </c>
      <c r="AG226">
        <v>15.8</v>
      </c>
    </row>
    <row r="227" spans="1:33" x14ac:dyDescent="0.45">
      <c r="A227" t="s">
        <v>1113</v>
      </c>
      <c r="B227" t="s">
        <v>421</v>
      </c>
      <c r="C227">
        <v>21</v>
      </c>
      <c r="D227" t="s">
        <v>1727</v>
      </c>
      <c r="E227">
        <v>5.38</v>
      </c>
      <c r="F227">
        <v>4.5199999999999996</v>
      </c>
      <c r="G227">
        <v>1490</v>
      </c>
      <c r="H227">
        <v>1472</v>
      </c>
      <c r="I227">
        <v>1193</v>
      </c>
      <c r="J227">
        <v>0.439</v>
      </c>
      <c r="K227">
        <v>189</v>
      </c>
      <c r="L227">
        <v>541</v>
      </c>
      <c r="M227">
        <v>0.34899999999999998</v>
      </c>
      <c r="N227">
        <v>253</v>
      </c>
      <c r="O227">
        <v>377</v>
      </c>
      <c r="P227">
        <v>0.67100000000000004</v>
      </c>
      <c r="Q227">
        <v>198</v>
      </c>
      <c r="R227">
        <v>737</v>
      </c>
      <c r="S227">
        <v>301</v>
      </c>
      <c r="T227">
        <v>133</v>
      </c>
      <c r="U227">
        <v>57</v>
      </c>
      <c r="V227">
        <v>280</v>
      </c>
      <c r="W227">
        <v>330</v>
      </c>
      <c r="X227">
        <v>71</v>
      </c>
      <c r="Y227">
        <v>70.094999999999999</v>
      </c>
      <c r="Z227">
        <v>0.85699999999999998</v>
      </c>
      <c r="AA227">
        <v>1.075</v>
      </c>
      <c r="AB227">
        <v>13.333</v>
      </c>
      <c r="AC227">
        <v>0.47499999999999998</v>
      </c>
      <c r="AD227">
        <v>25.8</v>
      </c>
      <c r="AE227">
        <v>18</v>
      </c>
      <c r="AF227">
        <v>2.7</v>
      </c>
      <c r="AG227">
        <v>15.7</v>
      </c>
    </row>
    <row r="228" spans="1:33" x14ac:dyDescent="0.45">
      <c r="A228" t="s">
        <v>1114</v>
      </c>
      <c r="B228" t="s">
        <v>196</v>
      </c>
      <c r="C228">
        <v>22</v>
      </c>
      <c r="D228" t="s">
        <v>1731</v>
      </c>
      <c r="E228">
        <v>-7.25</v>
      </c>
      <c r="F228">
        <v>-1.1499999999999999</v>
      </c>
      <c r="G228">
        <v>1586</v>
      </c>
      <c r="H228">
        <v>1700</v>
      </c>
      <c r="I228">
        <v>1388</v>
      </c>
      <c r="J228">
        <v>0.42799999999999999</v>
      </c>
      <c r="K228">
        <v>152</v>
      </c>
      <c r="L228">
        <v>473</v>
      </c>
      <c r="M228">
        <v>0.32100000000000001</v>
      </c>
      <c r="N228">
        <v>246</v>
      </c>
      <c r="O228">
        <v>372</v>
      </c>
      <c r="P228">
        <v>0.66100000000000003</v>
      </c>
      <c r="Q228">
        <v>218</v>
      </c>
      <c r="R228">
        <v>774</v>
      </c>
      <c r="S228">
        <v>235</v>
      </c>
      <c r="T228">
        <v>177</v>
      </c>
      <c r="U228">
        <v>73</v>
      </c>
      <c r="V228">
        <v>237</v>
      </c>
      <c r="W228">
        <v>395</v>
      </c>
      <c r="X228">
        <v>72.099999999999994</v>
      </c>
      <c r="Y228">
        <v>77.272999999999996</v>
      </c>
      <c r="Z228">
        <v>-5.1820000000000004</v>
      </c>
      <c r="AA228">
        <v>0.99199999999999999</v>
      </c>
      <c r="AB228">
        <v>10.773</v>
      </c>
      <c r="AC228">
        <v>0.747</v>
      </c>
      <c r="AD228">
        <v>21.5</v>
      </c>
      <c r="AE228">
        <v>16.899999999999999</v>
      </c>
      <c r="AF228">
        <v>3.3</v>
      </c>
      <c r="AG228">
        <v>18</v>
      </c>
    </row>
    <row r="229" spans="1:33" x14ac:dyDescent="0.45">
      <c r="A229" t="s">
        <v>1115</v>
      </c>
      <c r="B229" t="s">
        <v>485</v>
      </c>
      <c r="C229">
        <v>24</v>
      </c>
      <c r="D229" t="s">
        <v>1308</v>
      </c>
      <c r="E229">
        <v>-4.47</v>
      </c>
      <c r="F229">
        <v>-3.97</v>
      </c>
      <c r="G229">
        <v>1790</v>
      </c>
      <c r="H229">
        <v>1696</v>
      </c>
      <c r="I229">
        <v>1336</v>
      </c>
      <c r="J229">
        <v>0.46</v>
      </c>
      <c r="K229">
        <v>154</v>
      </c>
      <c r="L229">
        <v>451</v>
      </c>
      <c r="M229">
        <v>0.34100000000000003</v>
      </c>
      <c r="N229">
        <v>406</v>
      </c>
      <c r="O229">
        <v>538</v>
      </c>
      <c r="P229">
        <v>0.755</v>
      </c>
      <c r="Q229">
        <v>201</v>
      </c>
      <c r="R229">
        <v>808</v>
      </c>
      <c r="S229">
        <v>250</v>
      </c>
      <c r="T229">
        <v>147</v>
      </c>
      <c r="U229">
        <v>58</v>
      </c>
      <c r="V229">
        <v>244</v>
      </c>
      <c r="W229">
        <v>397</v>
      </c>
      <c r="X229">
        <v>74.599999999999994</v>
      </c>
      <c r="Y229">
        <v>70.667000000000002</v>
      </c>
      <c r="Z229">
        <v>3.9169999999999998</v>
      </c>
      <c r="AA229">
        <v>1.0249999999999999</v>
      </c>
      <c r="AB229">
        <v>10.167</v>
      </c>
      <c r="AC229">
        <v>0.60199999999999998</v>
      </c>
      <c r="AD229">
        <v>18.8</v>
      </c>
      <c r="AE229">
        <v>22.4</v>
      </c>
      <c r="AF229">
        <v>2.4</v>
      </c>
      <c r="AG229">
        <v>16.5</v>
      </c>
    </row>
    <row r="230" spans="1:33" x14ac:dyDescent="0.45">
      <c r="A230" t="s">
        <v>1116</v>
      </c>
      <c r="B230" t="s">
        <v>103</v>
      </c>
      <c r="C230">
        <v>21</v>
      </c>
      <c r="D230" t="s">
        <v>1722</v>
      </c>
      <c r="E230">
        <v>-4.0199999999999996</v>
      </c>
      <c r="F230">
        <v>-0.56999999999999995</v>
      </c>
      <c r="G230">
        <v>1593</v>
      </c>
      <c r="H230">
        <v>1579</v>
      </c>
      <c r="I230">
        <v>1257</v>
      </c>
      <c r="J230">
        <v>0.44900000000000001</v>
      </c>
      <c r="K230">
        <v>199</v>
      </c>
      <c r="L230">
        <v>517</v>
      </c>
      <c r="M230">
        <v>0.38500000000000001</v>
      </c>
      <c r="N230">
        <v>266</v>
      </c>
      <c r="O230">
        <v>360</v>
      </c>
      <c r="P230">
        <v>0.73899999999999999</v>
      </c>
      <c r="Q230">
        <v>156</v>
      </c>
      <c r="R230">
        <v>699</v>
      </c>
      <c r="S230">
        <v>238</v>
      </c>
      <c r="T230">
        <v>122</v>
      </c>
      <c r="U230">
        <v>84</v>
      </c>
      <c r="V230">
        <v>190</v>
      </c>
      <c r="W230">
        <v>356</v>
      </c>
      <c r="X230">
        <v>75.900000000000006</v>
      </c>
      <c r="Y230">
        <v>75.19</v>
      </c>
      <c r="Z230">
        <v>0.66700000000000004</v>
      </c>
      <c r="AA230">
        <v>1.2529999999999999</v>
      </c>
      <c r="AB230">
        <v>9.048</v>
      </c>
      <c r="AC230">
        <v>0.64200000000000002</v>
      </c>
      <c r="AD230">
        <v>24.6</v>
      </c>
      <c r="AE230">
        <v>17.100000000000001</v>
      </c>
      <c r="AF230">
        <v>4</v>
      </c>
      <c r="AG230">
        <v>17</v>
      </c>
    </row>
    <row r="231" spans="1:33" x14ac:dyDescent="0.45">
      <c r="A231" t="s">
        <v>1117</v>
      </c>
      <c r="B231" t="s">
        <v>66</v>
      </c>
      <c r="C231">
        <v>21</v>
      </c>
      <c r="D231" t="s">
        <v>1738</v>
      </c>
      <c r="E231">
        <v>12.78</v>
      </c>
      <c r="F231">
        <v>7.26</v>
      </c>
      <c r="G231">
        <v>1643</v>
      </c>
      <c r="H231">
        <v>1527</v>
      </c>
      <c r="I231">
        <v>1248</v>
      </c>
      <c r="J231">
        <v>0.46600000000000003</v>
      </c>
      <c r="K231">
        <v>178</v>
      </c>
      <c r="L231">
        <v>473</v>
      </c>
      <c r="M231">
        <v>0.376</v>
      </c>
      <c r="N231">
        <v>303</v>
      </c>
      <c r="O231">
        <v>429</v>
      </c>
      <c r="P231">
        <v>0.70599999999999996</v>
      </c>
      <c r="Q231">
        <v>205</v>
      </c>
      <c r="R231">
        <v>723</v>
      </c>
      <c r="S231">
        <v>303</v>
      </c>
      <c r="T231">
        <v>158</v>
      </c>
      <c r="U231">
        <v>79</v>
      </c>
      <c r="V231">
        <v>222</v>
      </c>
      <c r="W231">
        <v>352</v>
      </c>
      <c r="X231">
        <v>78.2</v>
      </c>
      <c r="Y231">
        <v>72.713999999999999</v>
      </c>
      <c r="Z231">
        <v>5.524</v>
      </c>
      <c r="AA231">
        <v>1.365</v>
      </c>
      <c r="AB231">
        <v>10.571</v>
      </c>
      <c r="AC231">
        <v>0.71199999999999997</v>
      </c>
      <c r="AD231">
        <v>22.5</v>
      </c>
      <c r="AE231">
        <v>20.399999999999999</v>
      </c>
      <c r="AF231">
        <v>3.8</v>
      </c>
      <c r="AG231">
        <v>16.8</v>
      </c>
    </row>
    <row r="232" spans="1:33" x14ac:dyDescent="0.45">
      <c r="A232" t="s">
        <v>1118</v>
      </c>
      <c r="B232" t="s">
        <v>453</v>
      </c>
      <c r="C232">
        <v>21</v>
      </c>
      <c r="D232" t="s">
        <v>1734</v>
      </c>
      <c r="E232">
        <v>3.76</v>
      </c>
      <c r="F232">
        <v>7.26</v>
      </c>
      <c r="G232">
        <v>1483</v>
      </c>
      <c r="H232">
        <v>1517</v>
      </c>
      <c r="I232">
        <v>1142</v>
      </c>
      <c r="J232">
        <v>0.44600000000000001</v>
      </c>
      <c r="K232">
        <v>130</v>
      </c>
      <c r="L232">
        <v>391</v>
      </c>
      <c r="M232">
        <v>0.33200000000000002</v>
      </c>
      <c r="N232">
        <v>335</v>
      </c>
      <c r="O232">
        <v>463</v>
      </c>
      <c r="P232">
        <v>0.72399999999999998</v>
      </c>
      <c r="Q232">
        <v>183</v>
      </c>
      <c r="R232">
        <v>710</v>
      </c>
      <c r="S232">
        <v>235</v>
      </c>
      <c r="T232">
        <v>132</v>
      </c>
      <c r="U232">
        <v>80</v>
      </c>
      <c r="V232">
        <v>275</v>
      </c>
      <c r="W232">
        <v>402</v>
      </c>
      <c r="X232">
        <v>70.599999999999994</v>
      </c>
      <c r="Y232">
        <v>72.238</v>
      </c>
      <c r="Z232">
        <v>-1.619</v>
      </c>
      <c r="AA232">
        <v>0.85499999999999998</v>
      </c>
      <c r="AB232">
        <v>13.095000000000001</v>
      </c>
      <c r="AC232">
        <v>0.48</v>
      </c>
      <c r="AD232">
        <v>18.600000000000001</v>
      </c>
      <c r="AE232">
        <v>22</v>
      </c>
      <c r="AF232">
        <v>3.8</v>
      </c>
      <c r="AG232">
        <v>19.100000000000001</v>
      </c>
    </row>
    <row r="233" spans="1:33" x14ac:dyDescent="0.45">
      <c r="A233" t="s">
        <v>1119</v>
      </c>
      <c r="B233" t="s">
        <v>285</v>
      </c>
      <c r="C233">
        <v>23</v>
      </c>
      <c r="D233" t="s">
        <v>1894</v>
      </c>
      <c r="E233">
        <v>-16.32</v>
      </c>
      <c r="F233">
        <v>-1.98</v>
      </c>
      <c r="G233">
        <v>1497</v>
      </c>
      <c r="H233">
        <v>1762</v>
      </c>
      <c r="I233">
        <v>1276</v>
      </c>
      <c r="J233">
        <v>0.41599999999999998</v>
      </c>
      <c r="K233">
        <v>154</v>
      </c>
      <c r="L233">
        <v>496</v>
      </c>
      <c r="M233">
        <v>0.31</v>
      </c>
      <c r="N233">
        <v>281</v>
      </c>
      <c r="O233">
        <v>444</v>
      </c>
      <c r="P233">
        <v>0.63300000000000001</v>
      </c>
      <c r="Q233">
        <v>142</v>
      </c>
      <c r="R233">
        <v>632</v>
      </c>
      <c r="S233">
        <v>317</v>
      </c>
      <c r="T233">
        <v>146</v>
      </c>
      <c r="U233">
        <v>44</v>
      </c>
      <c r="V233">
        <v>279</v>
      </c>
      <c r="W233">
        <v>395</v>
      </c>
      <c r="X233">
        <v>65.099999999999994</v>
      </c>
      <c r="Y233">
        <v>76.608999999999995</v>
      </c>
      <c r="Z233">
        <v>-11.522</v>
      </c>
      <c r="AA233">
        <v>1.1359999999999999</v>
      </c>
      <c r="AB233">
        <v>12.13</v>
      </c>
      <c r="AC233">
        <v>0.52300000000000002</v>
      </c>
      <c r="AD233">
        <v>21.6</v>
      </c>
      <c r="AE233">
        <v>19.3</v>
      </c>
      <c r="AF233">
        <v>1.9</v>
      </c>
      <c r="AG233">
        <v>17.2</v>
      </c>
    </row>
    <row r="234" spans="1:33" x14ac:dyDescent="0.45">
      <c r="A234" t="s">
        <v>1120</v>
      </c>
      <c r="B234" t="s">
        <v>419</v>
      </c>
      <c r="C234">
        <v>21</v>
      </c>
      <c r="D234" t="s">
        <v>1722</v>
      </c>
      <c r="E234">
        <v>7.55</v>
      </c>
      <c r="F234">
        <v>5.41</v>
      </c>
      <c r="G234">
        <v>1586</v>
      </c>
      <c r="H234">
        <v>1541</v>
      </c>
      <c r="I234">
        <v>1280</v>
      </c>
      <c r="J234">
        <v>0.433</v>
      </c>
      <c r="K234">
        <v>156</v>
      </c>
      <c r="L234">
        <v>511</v>
      </c>
      <c r="M234">
        <v>0.30499999999999999</v>
      </c>
      <c r="N234">
        <v>322</v>
      </c>
      <c r="O234">
        <v>435</v>
      </c>
      <c r="P234">
        <v>0.74</v>
      </c>
      <c r="Q234">
        <v>213</v>
      </c>
      <c r="R234">
        <v>683</v>
      </c>
      <c r="S234">
        <v>250</v>
      </c>
      <c r="T234">
        <v>192</v>
      </c>
      <c r="U234">
        <v>63</v>
      </c>
      <c r="V234">
        <v>230</v>
      </c>
      <c r="W234">
        <v>384</v>
      </c>
      <c r="X234">
        <v>75.5</v>
      </c>
      <c r="Y234">
        <v>73.381</v>
      </c>
      <c r="Z234">
        <v>2.1429999999999998</v>
      </c>
      <c r="AA234">
        <v>1.087</v>
      </c>
      <c r="AB234">
        <v>10.952</v>
      </c>
      <c r="AC234">
        <v>0.83499999999999996</v>
      </c>
      <c r="AD234">
        <v>24.3</v>
      </c>
      <c r="AE234">
        <v>20.7</v>
      </c>
      <c r="AF234">
        <v>3</v>
      </c>
      <c r="AG234">
        <v>18.3</v>
      </c>
    </row>
    <row r="235" spans="1:33" x14ac:dyDescent="0.45">
      <c r="A235" t="s">
        <v>1121</v>
      </c>
      <c r="B235" t="s">
        <v>1330</v>
      </c>
      <c r="C235">
        <v>20</v>
      </c>
      <c r="D235" t="s">
        <v>1692</v>
      </c>
      <c r="E235">
        <v>-2.21</v>
      </c>
      <c r="F235">
        <v>0.34</v>
      </c>
      <c r="G235">
        <v>1505</v>
      </c>
      <c r="H235">
        <v>1452</v>
      </c>
      <c r="I235">
        <v>1193</v>
      </c>
      <c r="J235">
        <v>0.45200000000000001</v>
      </c>
      <c r="K235">
        <v>191</v>
      </c>
      <c r="L235">
        <v>513</v>
      </c>
      <c r="M235">
        <v>0.372</v>
      </c>
      <c r="N235">
        <v>236</v>
      </c>
      <c r="O235">
        <v>355</v>
      </c>
      <c r="P235">
        <v>0.66500000000000004</v>
      </c>
      <c r="Q235">
        <v>238</v>
      </c>
      <c r="R235">
        <v>754</v>
      </c>
      <c r="S235">
        <v>301</v>
      </c>
      <c r="T235">
        <v>125</v>
      </c>
      <c r="U235">
        <v>54</v>
      </c>
      <c r="V235">
        <v>245</v>
      </c>
      <c r="W235">
        <v>290</v>
      </c>
      <c r="X235">
        <v>75.2</v>
      </c>
      <c r="Y235">
        <v>72.599999999999994</v>
      </c>
      <c r="Z235">
        <v>2.65</v>
      </c>
      <c r="AA235">
        <v>1.2290000000000001</v>
      </c>
      <c r="AB235">
        <v>12.25</v>
      </c>
      <c r="AC235">
        <v>0.51</v>
      </c>
      <c r="AD235">
        <v>25.6</v>
      </c>
      <c r="AE235">
        <v>17.8</v>
      </c>
      <c r="AF235">
        <v>2.7</v>
      </c>
      <c r="AG235">
        <v>14.5</v>
      </c>
    </row>
    <row r="236" spans="1:33" x14ac:dyDescent="0.45">
      <c r="A236" t="s">
        <v>1122</v>
      </c>
      <c r="B236" t="s">
        <v>175</v>
      </c>
      <c r="C236">
        <v>23</v>
      </c>
      <c r="D236" t="s">
        <v>1797</v>
      </c>
      <c r="E236">
        <v>-2.44</v>
      </c>
      <c r="F236">
        <v>1.7</v>
      </c>
      <c r="G236">
        <v>1650</v>
      </c>
      <c r="H236">
        <v>1689</v>
      </c>
      <c r="I236">
        <v>1361</v>
      </c>
      <c r="J236">
        <v>0.442</v>
      </c>
      <c r="K236">
        <v>152</v>
      </c>
      <c r="L236">
        <v>437</v>
      </c>
      <c r="M236">
        <v>0.34799999999999998</v>
      </c>
      <c r="N236">
        <v>296</v>
      </c>
      <c r="O236">
        <v>432</v>
      </c>
      <c r="P236">
        <v>0.68500000000000005</v>
      </c>
      <c r="Q236">
        <v>247</v>
      </c>
      <c r="R236">
        <v>781</v>
      </c>
      <c r="S236">
        <v>307</v>
      </c>
      <c r="T236">
        <v>127</v>
      </c>
      <c r="U236">
        <v>65</v>
      </c>
      <c r="V236">
        <v>263</v>
      </c>
      <c r="W236">
        <v>380</v>
      </c>
      <c r="X236">
        <v>71.7</v>
      </c>
      <c r="Y236">
        <v>73.435000000000002</v>
      </c>
      <c r="Z236">
        <v>-1.696</v>
      </c>
      <c r="AA236">
        <v>1.167</v>
      </c>
      <c r="AB236">
        <v>11.435</v>
      </c>
      <c r="AC236">
        <v>0.48299999999999998</v>
      </c>
      <c r="AD236">
        <v>19</v>
      </c>
      <c r="AE236">
        <v>18.8</v>
      </c>
      <c r="AF236">
        <v>2.8</v>
      </c>
      <c r="AG236">
        <v>16.5</v>
      </c>
    </row>
    <row r="237" spans="1:33" x14ac:dyDescent="0.45">
      <c r="A237" t="s">
        <v>1123</v>
      </c>
      <c r="B237" t="s">
        <v>90</v>
      </c>
      <c r="C237">
        <v>21</v>
      </c>
      <c r="D237" t="s">
        <v>1725</v>
      </c>
      <c r="E237">
        <v>13.12</v>
      </c>
      <c r="F237">
        <v>4.3600000000000003</v>
      </c>
      <c r="G237">
        <v>1594</v>
      </c>
      <c r="H237">
        <v>1410</v>
      </c>
      <c r="I237">
        <v>1290</v>
      </c>
      <c r="J237">
        <v>0.43099999999999999</v>
      </c>
      <c r="K237">
        <v>195</v>
      </c>
      <c r="L237">
        <v>573</v>
      </c>
      <c r="M237">
        <v>0.34</v>
      </c>
      <c r="N237">
        <v>287</v>
      </c>
      <c r="O237">
        <v>418</v>
      </c>
      <c r="P237">
        <v>0.68700000000000006</v>
      </c>
      <c r="Q237">
        <v>260</v>
      </c>
      <c r="R237">
        <v>814</v>
      </c>
      <c r="S237">
        <v>292</v>
      </c>
      <c r="T237">
        <v>145</v>
      </c>
      <c r="U237">
        <v>106</v>
      </c>
      <c r="V237">
        <v>205</v>
      </c>
      <c r="W237">
        <v>319</v>
      </c>
      <c r="X237">
        <v>75.900000000000006</v>
      </c>
      <c r="Y237">
        <v>67.143000000000001</v>
      </c>
      <c r="Z237">
        <v>8.7620000000000005</v>
      </c>
      <c r="AA237">
        <v>1.4239999999999999</v>
      </c>
      <c r="AB237">
        <v>9.7620000000000005</v>
      </c>
      <c r="AC237">
        <v>0.70699999999999996</v>
      </c>
      <c r="AD237">
        <v>27.3</v>
      </c>
      <c r="AE237">
        <v>19.899999999999999</v>
      </c>
      <c r="AF237">
        <v>5</v>
      </c>
      <c r="AG237">
        <v>15.2</v>
      </c>
    </row>
    <row r="238" spans="1:33" x14ac:dyDescent="0.45">
      <c r="A238" t="s">
        <v>1124</v>
      </c>
      <c r="B238" t="s">
        <v>178</v>
      </c>
      <c r="C238">
        <v>23</v>
      </c>
      <c r="D238" t="s">
        <v>1789</v>
      </c>
      <c r="E238">
        <v>-9.8699999999999992</v>
      </c>
      <c r="F238">
        <v>-0.16</v>
      </c>
      <c r="G238">
        <v>1672</v>
      </c>
      <c r="H238">
        <v>1836</v>
      </c>
      <c r="I238">
        <v>1311</v>
      </c>
      <c r="J238">
        <v>0.44500000000000001</v>
      </c>
      <c r="K238">
        <v>202</v>
      </c>
      <c r="L238">
        <v>589</v>
      </c>
      <c r="M238">
        <v>0.34300000000000003</v>
      </c>
      <c r="N238">
        <v>304</v>
      </c>
      <c r="O238">
        <v>428</v>
      </c>
      <c r="P238">
        <v>0.71</v>
      </c>
      <c r="Q238">
        <v>194</v>
      </c>
      <c r="R238">
        <v>786</v>
      </c>
      <c r="S238">
        <v>319</v>
      </c>
      <c r="T238">
        <v>110</v>
      </c>
      <c r="U238">
        <v>57</v>
      </c>
      <c r="V238">
        <v>309</v>
      </c>
      <c r="W238">
        <v>377</v>
      </c>
      <c r="X238">
        <v>72.7</v>
      </c>
      <c r="Y238">
        <v>79.825999999999993</v>
      </c>
      <c r="Z238">
        <v>-7.13</v>
      </c>
      <c r="AA238">
        <v>1.032</v>
      </c>
      <c r="AB238">
        <v>13.435</v>
      </c>
      <c r="AC238">
        <v>0.35599999999999998</v>
      </c>
      <c r="AD238">
        <v>25.6</v>
      </c>
      <c r="AE238">
        <v>18.600000000000001</v>
      </c>
      <c r="AF238">
        <v>2.5</v>
      </c>
      <c r="AG238">
        <v>16.399999999999999</v>
      </c>
    </row>
    <row r="239" spans="1:33" x14ac:dyDescent="0.45">
      <c r="A239" t="s">
        <v>1125</v>
      </c>
      <c r="B239" t="s">
        <v>465</v>
      </c>
      <c r="C239">
        <v>21</v>
      </c>
      <c r="D239" t="s">
        <v>1725</v>
      </c>
      <c r="E239">
        <v>-6.12</v>
      </c>
      <c r="F239">
        <v>-3.29</v>
      </c>
      <c r="G239">
        <v>1511</v>
      </c>
      <c r="H239">
        <v>1495</v>
      </c>
      <c r="I239">
        <v>1273</v>
      </c>
      <c r="J239">
        <v>0.42</v>
      </c>
      <c r="K239">
        <v>166</v>
      </c>
      <c r="L239">
        <v>496</v>
      </c>
      <c r="M239">
        <v>0.33500000000000002</v>
      </c>
      <c r="N239">
        <v>275</v>
      </c>
      <c r="O239">
        <v>397</v>
      </c>
      <c r="P239">
        <v>0.69299999999999995</v>
      </c>
      <c r="Q239">
        <v>230</v>
      </c>
      <c r="R239">
        <v>770</v>
      </c>
      <c r="S239">
        <v>267</v>
      </c>
      <c r="T239">
        <v>135</v>
      </c>
      <c r="U239">
        <v>78</v>
      </c>
      <c r="V239">
        <v>231</v>
      </c>
      <c r="W239">
        <v>359</v>
      </c>
      <c r="X239">
        <v>72</v>
      </c>
      <c r="Y239">
        <v>71.19</v>
      </c>
      <c r="Z239">
        <v>0.76200000000000001</v>
      </c>
      <c r="AA239">
        <v>1.1559999999999999</v>
      </c>
      <c r="AB239">
        <v>11</v>
      </c>
      <c r="AC239">
        <v>0.58399999999999996</v>
      </c>
      <c r="AD239">
        <v>23.6</v>
      </c>
      <c r="AE239">
        <v>18.899999999999999</v>
      </c>
      <c r="AF239">
        <v>3.7</v>
      </c>
      <c r="AG239">
        <v>17.100000000000001</v>
      </c>
    </row>
    <row r="240" spans="1:33" x14ac:dyDescent="0.45">
      <c r="A240" t="s">
        <v>1126</v>
      </c>
      <c r="B240" t="s">
        <v>716</v>
      </c>
      <c r="C240">
        <v>20</v>
      </c>
      <c r="D240" t="s">
        <v>1726</v>
      </c>
      <c r="E240">
        <v>-12.62</v>
      </c>
      <c r="F240">
        <v>-3.12</v>
      </c>
      <c r="G240">
        <v>1421</v>
      </c>
      <c r="H240">
        <v>1538</v>
      </c>
      <c r="I240">
        <v>1215</v>
      </c>
      <c r="J240">
        <v>0.41399999999999998</v>
      </c>
      <c r="K240">
        <v>99</v>
      </c>
      <c r="L240">
        <v>319</v>
      </c>
      <c r="M240">
        <v>0.31</v>
      </c>
      <c r="N240">
        <v>316</v>
      </c>
      <c r="O240">
        <v>436</v>
      </c>
      <c r="P240">
        <v>0.72499999999999998</v>
      </c>
      <c r="Q240">
        <v>210</v>
      </c>
      <c r="R240">
        <v>642</v>
      </c>
      <c r="S240">
        <v>215</v>
      </c>
      <c r="T240">
        <v>193</v>
      </c>
      <c r="U240">
        <v>47</v>
      </c>
      <c r="V240">
        <v>261</v>
      </c>
      <c r="W240">
        <v>427</v>
      </c>
      <c r="X240">
        <v>71</v>
      </c>
      <c r="Y240">
        <v>76.900000000000006</v>
      </c>
      <c r="Z240">
        <v>-5.85</v>
      </c>
      <c r="AA240">
        <v>0.82399999999999995</v>
      </c>
      <c r="AB240">
        <v>13.05</v>
      </c>
      <c r="AC240">
        <v>0.73899999999999999</v>
      </c>
      <c r="AD240">
        <v>16</v>
      </c>
      <c r="AE240">
        <v>21.8</v>
      </c>
      <c r="AF240">
        <v>2.4</v>
      </c>
      <c r="AG240">
        <v>21.4</v>
      </c>
    </row>
    <row r="241" spans="1:33" x14ac:dyDescent="0.45">
      <c r="A241" t="s">
        <v>1127</v>
      </c>
      <c r="B241" t="s">
        <v>347</v>
      </c>
      <c r="C241">
        <v>23</v>
      </c>
      <c r="D241" t="s">
        <v>2048</v>
      </c>
      <c r="E241">
        <v>-10.17</v>
      </c>
      <c r="F241">
        <v>-5.87</v>
      </c>
      <c r="G241">
        <v>1745</v>
      </c>
      <c r="H241">
        <v>1698</v>
      </c>
      <c r="I241">
        <v>1316</v>
      </c>
      <c r="J241">
        <v>0.48299999999999998</v>
      </c>
      <c r="K241">
        <v>153</v>
      </c>
      <c r="L241">
        <v>441</v>
      </c>
      <c r="M241">
        <v>0.34699999999999998</v>
      </c>
      <c r="N241">
        <v>322</v>
      </c>
      <c r="O241">
        <v>493</v>
      </c>
      <c r="P241">
        <v>0.65300000000000002</v>
      </c>
      <c r="Q241">
        <v>207</v>
      </c>
      <c r="R241">
        <v>770</v>
      </c>
      <c r="S241">
        <v>313</v>
      </c>
      <c r="T241">
        <v>144</v>
      </c>
      <c r="U241">
        <v>68</v>
      </c>
      <c r="V241">
        <v>266</v>
      </c>
      <c r="W241">
        <v>421</v>
      </c>
      <c r="X241">
        <v>75.900000000000006</v>
      </c>
      <c r="Y241">
        <v>73.825999999999993</v>
      </c>
      <c r="Z241">
        <v>2.0430000000000001</v>
      </c>
      <c r="AA241">
        <v>1.177</v>
      </c>
      <c r="AB241">
        <v>11.565</v>
      </c>
      <c r="AC241">
        <v>0.54100000000000004</v>
      </c>
      <c r="AD241">
        <v>19.2</v>
      </c>
      <c r="AE241">
        <v>21.4</v>
      </c>
      <c r="AF241">
        <v>3</v>
      </c>
      <c r="AG241">
        <v>18.3</v>
      </c>
    </row>
    <row r="242" spans="1:33" x14ac:dyDescent="0.45">
      <c r="A242" t="s">
        <v>1128</v>
      </c>
      <c r="B242" t="s">
        <v>147</v>
      </c>
      <c r="C242">
        <v>18</v>
      </c>
      <c r="D242" t="s">
        <v>1679</v>
      </c>
      <c r="E242">
        <v>7.77</v>
      </c>
      <c r="F242">
        <v>-0.73</v>
      </c>
      <c r="G242">
        <v>1383</v>
      </c>
      <c r="H242">
        <v>1164</v>
      </c>
      <c r="I242">
        <v>1057</v>
      </c>
      <c r="J242">
        <v>0.46500000000000002</v>
      </c>
      <c r="K242">
        <v>187</v>
      </c>
      <c r="L242">
        <v>519</v>
      </c>
      <c r="M242">
        <v>0.36</v>
      </c>
      <c r="N242">
        <v>214</v>
      </c>
      <c r="O242">
        <v>269</v>
      </c>
      <c r="P242">
        <v>0.79600000000000004</v>
      </c>
      <c r="Q242">
        <v>165</v>
      </c>
      <c r="R242">
        <v>620</v>
      </c>
      <c r="S242">
        <v>271</v>
      </c>
      <c r="T242">
        <v>103</v>
      </c>
      <c r="U242">
        <v>48</v>
      </c>
      <c r="V242">
        <v>165</v>
      </c>
      <c r="W242">
        <v>235</v>
      </c>
      <c r="X242">
        <v>76.8</v>
      </c>
      <c r="Y242">
        <v>64.667000000000002</v>
      </c>
      <c r="Z242">
        <v>12.167</v>
      </c>
      <c r="AA242">
        <v>1.6419999999999999</v>
      </c>
      <c r="AB242">
        <v>9.1669999999999998</v>
      </c>
      <c r="AC242">
        <v>0.624</v>
      </c>
      <c r="AD242">
        <v>28.8</v>
      </c>
      <c r="AE242">
        <v>14.9</v>
      </c>
      <c r="AF242">
        <v>2.7</v>
      </c>
      <c r="AG242">
        <v>13.1</v>
      </c>
    </row>
    <row r="243" spans="1:33" x14ac:dyDescent="0.45">
      <c r="A243" t="s">
        <v>1129</v>
      </c>
      <c r="B243" t="s">
        <v>67</v>
      </c>
      <c r="C243">
        <v>21</v>
      </c>
      <c r="D243" t="s">
        <v>1313</v>
      </c>
      <c r="E243">
        <v>13.6</v>
      </c>
      <c r="F243">
        <v>6.31</v>
      </c>
      <c r="G243">
        <v>1549</v>
      </c>
      <c r="H243">
        <v>1396</v>
      </c>
      <c r="I243">
        <v>1199</v>
      </c>
      <c r="J243">
        <v>0.46</v>
      </c>
      <c r="K243">
        <v>162</v>
      </c>
      <c r="L243">
        <v>504</v>
      </c>
      <c r="M243">
        <v>0.32100000000000001</v>
      </c>
      <c r="N243">
        <v>283</v>
      </c>
      <c r="O243">
        <v>411</v>
      </c>
      <c r="P243">
        <v>0.68899999999999995</v>
      </c>
      <c r="Q243">
        <v>187</v>
      </c>
      <c r="R243">
        <v>768</v>
      </c>
      <c r="S243">
        <v>288</v>
      </c>
      <c r="T243">
        <v>139</v>
      </c>
      <c r="U243">
        <v>106</v>
      </c>
      <c r="V243">
        <v>270</v>
      </c>
      <c r="W243">
        <v>336</v>
      </c>
      <c r="X243">
        <v>73.8</v>
      </c>
      <c r="Y243">
        <v>66.475999999999999</v>
      </c>
      <c r="Z243">
        <v>7.2859999999999996</v>
      </c>
      <c r="AA243">
        <v>1.0669999999999999</v>
      </c>
      <c r="AB243">
        <v>12.856999999999999</v>
      </c>
      <c r="AC243">
        <v>0.51500000000000001</v>
      </c>
      <c r="AD243">
        <v>24</v>
      </c>
      <c r="AE243">
        <v>19.600000000000001</v>
      </c>
      <c r="AF243">
        <v>5</v>
      </c>
      <c r="AG243">
        <v>16</v>
      </c>
    </row>
    <row r="244" spans="1:33" x14ac:dyDescent="0.45">
      <c r="A244" t="s">
        <v>1130</v>
      </c>
      <c r="B244" t="s">
        <v>23</v>
      </c>
      <c r="C244">
        <v>22</v>
      </c>
      <c r="D244" t="s">
        <v>2053</v>
      </c>
      <c r="E244">
        <v>26.26</v>
      </c>
      <c r="F244">
        <v>10.48</v>
      </c>
      <c r="G244">
        <v>1888</v>
      </c>
      <c r="H244">
        <v>1541</v>
      </c>
      <c r="I244">
        <v>1309</v>
      </c>
      <c r="J244">
        <v>0.495</v>
      </c>
      <c r="K244">
        <v>195</v>
      </c>
      <c r="L244">
        <v>483</v>
      </c>
      <c r="M244">
        <v>0.40400000000000003</v>
      </c>
      <c r="N244">
        <v>397</v>
      </c>
      <c r="O244">
        <v>554</v>
      </c>
      <c r="P244">
        <v>0.71699999999999997</v>
      </c>
      <c r="Q244">
        <v>262</v>
      </c>
      <c r="R244">
        <v>902</v>
      </c>
      <c r="S244">
        <v>416</v>
      </c>
      <c r="T244">
        <v>126</v>
      </c>
      <c r="U244">
        <v>92</v>
      </c>
      <c r="V244">
        <v>258</v>
      </c>
      <c r="W244">
        <v>306</v>
      </c>
      <c r="X244">
        <v>85.8</v>
      </c>
      <c r="Y244">
        <v>70.045000000000002</v>
      </c>
      <c r="Z244">
        <v>15.773</v>
      </c>
      <c r="AA244">
        <v>1.6120000000000001</v>
      </c>
      <c r="AB244">
        <v>11.727</v>
      </c>
      <c r="AC244">
        <v>0.48799999999999999</v>
      </c>
      <c r="AD244">
        <v>22</v>
      </c>
      <c r="AE244">
        <v>25.2</v>
      </c>
      <c r="AF244">
        <v>4.2</v>
      </c>
      <c r="AG244">
        <v>13.9</v>
      </c>
    </row>
    <row r="245" spans="1:33" x14ac:dyDescent="0.45">
      <c r="A245" t="s">
        <v>1131</v>
      </c>
      <c r="B245" t="s">
        <v>184</v>
      </c>
      <c r="C245">
        <v>22</v>
      </c>
      <c r="D245" t="s">
        <v>1732</v>
      </c>
      <c r="E245">
        <v>-0.56999999999999995</v>
      </c>
      <c r="F245">
        <v>-6.07</v>
      </c>
      <c r="G245">
        <v>1799</v>
      </c>
      <c r="H245">
        <v>1562</v>
      </c>
      <c r="I245">
        <v>1376</v>
      </c>
      <c r="J245">
        <v>0.46400000000000002</v>
      </c>
      <c r="K245">
        <v>209</v>
      </c>
      <c r="L245">
        <v>583</v>
      </c>
      <c r="M245">
        <v>0.35799999999999998</v>
      </c>
      <c r="N245">
        <v>314</v>
      </c>
      <c r="O245">
        <v>446</v>
      </c>
      <c r="P245">
        <v>0.70399999999999996</v>
      </c>
      <c r="Q245">
        <v>191</v>
      </c>
      <c r="R245">
        <v>715</v>
      </c>
      <c r="S245">
        <v>287</v>
      </c>
      <c r="T245">
        <v>220</v>
      </c>
      <c r="U245">
        <v>71</v>
      </c>
      <c r="V245">
        <v>231</v>
      </c>
      <c r="W245">
        <v>395</v>
      </c>
      <c r="X245">
        <v>81.8</v>
      </c>
      <c r="Y245">
        <v>71</v>
      </c>
      <c r="Z245">
        <v>10.773</v>
      </c>
      <c r="AA245">
        <v>1.242</v>
      </c>
      <c r="AB245">
        <v>10.5</v>
      </c>
      <c r="AC245">
        <v>0.95199999999999996</v>
      </c>
      <c r="AD245">
        <v>26.5</v>
      </c>
      <c r="AE245">
        <v>20.3</v>
      </c>
      <c r="AF245">
        <v>3.2</v>
      </c>
      <c r="AG245">
        <v>18</v>
      </c>
    </row>
    <row r="246" spans="1:33" x14ac:dyDescent="0.45">
      <c r="A246" t="s">
        <v>1132</v>
      </c>
      <c r="B246" t="s">
        <v>1331</v>
      </c>
      <c r="C246">
        <v>23</v>
      </c>
      <c r="D246" t="s">
        <v>1797</v>
      </c>
      <c r="E246">
        <v>-9.34</v>
      </c>
      <c r="F246">
        <v>-1.48</v>
      </c>
      <c r="G246">
        <v>1846</v>
      </c>
      <c r="H246">
        <v>1898</v>
      </c>
      <c r="I246">
        <v>1483</v>
      </c>
      <c r="J246">
        <v>0.439</v>
      </c>
      <c r="K246">
        <v>211</v>
      </c>
      <c r="L246">
        <v>629</v>
      </c>
      <c r="M246">
        <v>0.33500000000000002</v>
      </c>
      <c r="N246">
        <v>333</v>
      </c>
      <c r="O246">
        <v>476</v>
      </c>
      <c r="P246">
        <v>0.7</v>
      </c>
      <c r="Q246">
        <v>268</v>
      </c>
      <c r="R246">
        <v>864</v>
      </c>
      <c r="S246">
        <v>320</v>
      </c>
      <c r="T246">
        <v>175</v>
      </c>
      <c r="U246">
        <v>69</v>
      </c>
      <c r="V246">
        <v>284</v>
      </c>
      <c r="W246">
        <v>403</v>
      </c>
      <c r="X246">
        <v>80.3</v>
      </c>
      <c r="Y246">
        <v>82.522000000000006</v>
      </c>
      <c r="Z246">
        <v>-2.2610000000000001</v>
      </c>
      <c r="AA246">
        <v>1.127</v>
      </c>
      <c r="AB246">
        <v>12.348000000000001</v>
      </c>
      <c r="AC246">
        <v>0.61599999999999999</v>
      </c>
      <c r="AD246">
        <v>27.3</v>
      </c>
      <c r="AE246">
        <v>20.7</v>
      </c>
      <c r="AF246">
        <v>3</v>
      </c>
      <c r="AG246">
        <v>17.5</v>
      </c>
    </row>
    <row r="247" spans="1:33" x14ac:dyDescent="0.45">
      <c r="A247" t="s">
        <v>1133</v>
      </c>
      <c r="B247" t="s">
        <v>222</v>
      </c>
      <c r="C247">
        <v>21</v>
      </c>
      <c r="D247" t="s">
        <v>1730</v>
      </c>
      <c r="E247">
        <v>-3.64</v>
      </c>
      <c r="F247">
        <v>-7.24</v>
      </c>
      <c r="G247">
        <v>1640</v>
      </c>
      <c r="H247">
        <v>1500</v>
      </c>
      <c r="I247">
        <v>1291</v>
      </c>
      <c r="J247">
        <v>0.44500000000000001</v>
      </c>
      <c r="K247">
        <v>155</v>
      </c>
      <c r="L247">
        <v>463</v>
      </c>
      <c r="M247">
        <v>0.33500000000000002</v>
      </c>
      <c r="N247">
        <v>337</v>
      </c>
      <c r="O247">
        <v>430</v>
      </c>
      <c r="P247">
        <v>0.78400000000000003</v>
      </c>
      <c r="Q247">
        <v>233</v>
      </c>
      <c r="R247">
        <v>800</v>
      </c>
      <c r="S247">
        <v>299</v>
      </c>
      <c r="T247">
        <v>171</v>
      </c>
      <c r="U247">
        <v>83</v>
      </c>
      <c r="V247">
        <v>271</v>
      </c>
      <c r="W247">
        <v>325</v>
      </c>
      <c r="X247">
        <v>78.099999999999994</v>
      </c>
      <c r="Y247">
        <v>71.429000000000002</v>
      </c>
      <c r="Z247">
        <v>6.6669999999999998</v>
      </c>
      <c r="AA247">
        <v>1.103</v>
      </c>
      <c r="AB247">
        <v>12.904999999999999</v>
      </c>
      <c r="AC247">
        <v>0.63100000000000001</v>
      </c>
      <c r="AD247">
        <v>22</v>
      </c>
      <c r="AE247">
        <v>20.5</v>
      </c>
      <c r="AF247">
        <v>4</v>
      </c>
      <c r="AG247">
        <v>15.5</v>
      </c>
    </row>
    <row r="248" spans="1:33" x14ac:dyDescent="0.45">
      <c r="A248" t="s">
        <v>1134</v>
      </c>
      <c r="B248" t="s">
        <v>252</v>
      </c>
      <c r="C248">
        <v>23</v>
      </c>
      <c r="D248" t="s">
        <v>2051</v>
      </c>
      <c r="E248">
        <v>-3.58</v>
      </c>
      <c r="F248">
        <v>-2.63</v>
      </c>
      <c r="G248">
        <v>1665</v>
      </c>
      <c r="H248">
        <v>1601</v>
      </c>
      <c r="I248">
        <v>1332</v>
      </c>
      <c r="J248">
        <v>0.45800000000000002</v>
      </c>
      <c r="K248">
        <v>183</v>
      </c>
      <c r="L248">
        <v>490</v>
      </c>
      <c r="M248">
        <v>0.373</v>
      </c>
      <c r="N248">
        <v>262</v>
      </c>
      <c r="O248">
        <v>352</v>
      </c>
      <c r="P248">
        <v>0.74399999999999999</v>
      </c>
      <c r="Q248">
        <v>229</v>
      </c>
      <c r="R248">
        <v>796</v>
      </c>
      <c r="S248">
        <v>264</v>
      </c>
      <c r="T248">
        <v>139</v>
      </c>
      <c r="U248">
        <v>86</v>
      </c>
      <c r="V248">
        <v>263</v>
      </c>
      <c r="W248">
        <v>392</v>
      </c>
      <c r="X248">
        <v>72.400000000000006</v>
      </c>
      <c r="Y248">
        <v>69.608999999999995</v>
      </c>
      <c r="Z248">
        <v>2.7829999999999999</v>
      </c>
      <c r="AA248">
        <v>1.004</v>
      </c>
      <c r="AB248">
        <v>11.435</v>
      </c>
      <c r="AC248">
        <v>0.52900000000000003</v>
      </c>
      <c r="AD248">
        <v>21.3</v>
      </c>
      <c r="AE248">
        <v>15.3</v>
      </c>
      <c r="AF248">
        <v>3.7</v>
      </c>
      <c r="AG248">
        <v>17</v>
      </c>
    </row>
    <row r="249" spans="1:33" x14ac:dyDescent="0.45">
      <c r="A249" t="s">
        <v>1135</v>
      </c>
      <c r="B249" t="s">
        <v>242</v>
      </c>
      <c r="C249">
        <v>21</v>
      </c>
      <c r="D249" t="s">
        <v>1722</v>
      </c>
      <c r="E249">
        <v>-1.51</v>
      </c>
      <c r="F249">
        <v>2.9</v>
      </c>
      <c r="G249">
        <v>1541</v>
      </c>
      <c r="H249">
        <v>1591</v>
      </c>
      <c r="I249">
        <v>1180</v>
      </c>
      <c r="J249">
        <v>0.46800000000000003</v>
      </c>
      <c r="K249">
        <v>140</v>
      </c>
      <c r="L249">
        <v>382</v>
      </c>
      <c r="M249">
        <v>0.36599999999999999</v>
      </c>
      <c r="N249">
        <v>297</v>
      </c>
      <c r="O249">
        <v>476</v>
      </c>
      <c r="P249">
        <v>0.624</v>
      </c>
      <c r="Q249">
        <v>231</v>
      </c>
      <c r="R249">
        <v>806</v>
      </c>
      <c r="S249">
        <v>278</v>
      </c>
      <c r="T249">
        <v>96</v>
      </c>
      <c r="U249">
        <v>65</v>
      </c>
      <c r="V249">
        <v>271</v>
      </c>
      <c r="W249">
        <v>358</v>
      </c>
      <c r="X249">
        <v>73.400000000000006</v>
      </c>
      <c r="Y249">
        <v>75.762</v>
      </c>
      <c r="Z249">
        <v>-2.3809999999999998</v>
      </c>
      <c r="AA249">
        <v>1.026</v>
      </c>
      <c r="AB249">
        <v>12.904999999999999</v>
      </c>
      <c r="AC249">
        <v>0.35399999999999998</v>
      </c>
      <c r="AD249">
        <v>18.2</v>
      </c>
      <c r="AE249">
        <v>22.7</v>
      </c>
      <c r="AF249">
        <v>3.1</v>
      </c>
      <c r="AG249">
        <v>17</v>
      </c>
    </row>
    <row r="250" spans="1:33" x14ac:dyDescent="0.45">
      <c r="A250" t="s">
        <v>1136</v>
      </c>
      <c r="B250" t="s">
        <v>214</v>
      </c>
      <c r="C250">
        <v>21</v>
      </c>
      <c r="D250" t="s">
        <v>1728</v>
      </c>
      <c r="E250">
        <v>-2.29</v>
      </c>
      <c r="F250">
        <v>2.41</v>
      </c>
      <c r="G250">
        <v>1535</v>
      </c>
      <c r="H250">
        <v>1585</v>
      </c>
      <c r="I250">
        <v>1264</v>
      </c>
      <c r="J250">
        <v>0.438</v>
      </c>
      <c r="K250">
        <v>170</v>
      </c>
      <c r="L250">
        <v>517</v>
      </c>
      <c r="M250">
        <v>0.32900000000000001</v>
      </c>
      <c r="N250">
        <v>259</v>
      </c>
      <c r="O250">
        <v>373</v>
      </c>
      <c r="P250">
        <v>0.69399999999999995</v>
      </c>
      <c r="Q250">
        <v>235</v>
      </c>
      <c r="R250">
        <v>766</v>
      </c>
      <c r="S250">
        <v>311</v>
      </c>
      <c r="T250">
        <v>133</v>
      </c>
      <c r="U250">
        <v>70</v>
      </c>
      <c r="V250">
        <v>265</v>
      </c>
      <c r="W250">
        <v>315</v>
      </c>
      <c r="X250">
        <v>73.099999999999994</v>
      </c>
      <c r="Y250">
        <v>75.475999999999999</v>
      </c>
      <c r="Z250">
        <v>-2.3809999999999998</v>
      </c>
      <c r="AA250">
        <v>1.1739999999999999</v>
      </c>
      <c r="AB250">
        <v>12.619</v>
      </c>
      <c r="AC250">
        <v>0.502</v>
      </c>
      <c r="AD250">
        <v>24.6</v>
      </c>
      <c r="AE250">
        <v>17.8</v>
      </c>
      <c r="AF250">
        <v>3.3</v>
      </c>
      <c r="AG250">
        <v>15</v>
      </c>
    </row>
    <row r="251" spans="1:33" x14ac:dyDescent="0.45">
      <c r="A251" t="s">
        <v>1137</v>
      </c>
      <c r="B251" t="s">
        <v>129</v>
      </c>
      <c r="C251">
        <v>21</v>
      </c>
      <c r="D251" t="s">
        <v>1790</v>
      </c>
      <c r="E251">
        <v>9.2200000000000006</v>
      </c>
      <c r="F251">
        <v>0.94</v>
      </c>
      <c r="G251">
        <v>1541</v>
      </c>
      <c r="H251">
        <v>1367</v>
      </c>
      <c r="I251">
        <v>1225</v>
      </c>
      <c r="J251">
        <v>0.46500000000000002</v>
      </c>
      <c r="K251">
        <v>164</v>
      </c>
      <c r="L251">
        <v>444</v>
      </c>
      <c r="M251">
        <v>0.36899999999999999</v>
      </c>
      <c r="N251">
        <v>237</v>
      </c>
      <c r="O251">
        <v>324</v>
      </c>
      <c r="P251">
        <v>0.73099999999999998</v>
      </c>
      <c r="Q251">
        <v>127</v>
      </c>
      <c r="R251">
        <v>719</v>
      </c>
      <c r="S251">
        <v>274</v>
      </c>
      <c r="T251">
        <v>149</v>
      </c>
      <c r="U251">
        <v>62</v>
      </c>
      <c r="V251">
        <v>181</v>
      </c>
      <c r="W251">
        <v>290</v>
      </c>
      <c r="X251">
        <v>73.400000000000006</v>
      </c>
      <c r="Y251">
        <v>65.094999999999999</v>
      </c>
      <c r="Z251">
        <v>8.2859999999999996</v>
      </c>
      <c r="AA251">
        <v>1.514</v>
      </c>
      <c r="AB251">
        <v>8.6189999999999998</v>
      </c>
      <c r="AC251">
        <v>0.82299999999999995</v>
      </c>
      <c r="AD251">
        <v>21.1</v>
      </c>
      <c r="AE251">
        <v>15.4</v>
      </c>
      <c r="AF251">
        <v>3</v>
      </c>
      <c r="AG251">
        <v>13.8</v>
      </c>
    </row>
    <row r="252" spans="1:33" x14ac:dyDescent="0.45">
      <c r="A252" t="s">
        <v>1138</v>
      </c>
      <c r="B252" t="s">
        <v>245</v>
      </c>
      <c r="C252">
        <v>21</v>
      </c>
      <c r="D252" t="s">
        <v>1728</v>
      </c>
      <c r="E252">
        <v>-7.5</v>
      </c>
      <c r="F252">
        <v>-3.1</v>
      </c>
      <c r="G252">
        <v>1511</v>
      </c>
      <c r="H252">
        <v>1553</v>
      </c>
      <c r="I252">
        <v>1329</v>
      </c>
      <c r="J252">
        <v>0.42</v>
      </c>
      <c r="K252">
        <v>120</v>
      </c>
      <c r="L252">
        <v>373</v>
      </c>
      <c r="M252">
        <v>0.32200000000000001</v>
      </c>
      <c r="N252">
        <v>275</v>
      </c>
      <c r="O252">
        <v>381</v>
      </c>
      <c r="P252">
        <v>0.72199999999999998</v>
      </c>
      <c r="Q252">
        <v>271</v>
      </c>
      <c r="R252">
        <v>821</v>
      </c>
      <c r="S252">
        <v>263</v>
      </c>
      <c r="T252">
        <v>151</v>
      </c>
      <c r="U252">
        <v>79</v>
      </c>
      <c r="V252">
        <v>263</v>
      </c>
      <c r="W252">
        <v>382</v>
      </c>
      <c r="X252">
        <v>72</v>
      </c>
      <c r="Y252">
        <v>73.951999999999998</v>
      </c>
      <c r="Z252">
        <v>-2</v>
      </c>
      <c r="AA252">
        <v>1</v>
      </c>
      <c r="AB252">
        <v>12.523999999999999</v>
      </c>
      <c r="AC252">
        <v>0.57399999999999995</v>
      </c>
      <c r="AD252">
        <v>17.8</v>
      </c>
      <c r="AE252">
        <v>18.100000000000001</v>
      </c>
      <c r="AF252">
        <v>3.8</v>
      </c>
      <c r="AG252">
        <v>18.2</v>
      </c>
    </row>
    <row r="253" spans="1:33" x14ac:dyDescent="0.45">
      <c r="A253" t="s">
        <v>1139</v>
      </c>
      <c r="B253" t="s">
        <v>267</v>
      </c>
      <c r="C253">
        <v>22</v>
      </c>
      <c r="D253" t="s">
        <v>1798</v>
      </c>
      <c r="E253">
        <v>-7.3</v>
      </c>
      <c r="F253">
        <v>-3.95</v>
      </c>
      <c r="G253">
        <v>1654</v>
      </c>
      <c r="H253">
        <v>1662</v>
      </c>
      <c r="I253">
        <v>1335</v>
      </c>
      <c r="J253">
        <v>0.44400000000000001</v>
      </c>
      <c r="K253">
        <v>180</v>
      </c>
      <c r="L253">
        <v>534</v>
      </c>
      <c r="M253">
        <v>0.33700000000000002</v>
      </c>
      <c r="N253">
        <v>288</v>
      </c>
      <c r="O253">
        <v>403</v>
      </c>
      <c r="P253">
        <v>0.71499999999999997</v>
      </c>
      <c r="Q253">
        <v>281</v>
      </c>
      <c r="R253">
        <v>797</v>
      </c>
      <c r="S253">
        <v>296</v>
      </c>
      <c r="T253">
        <v>125</v>
      </c>
      <c r="U253">
        <v>57</v>
      </c>
      <c r="V253">
        <v>311</v>
      </c>
      <c r="W253">
        <v>388</v>
      </c>
      <c r="X253">
        <v>75.2</v>
      </c>
      <c r="Y253">
        <v>75.545000000000002</v>
      </c>
      <c r="Z253">
        <v>-0.36399999999999999</v>
      </c>
      <c r="AA253">
        <v>0.95199999999999996</v>
      </c>
      <c r="AB253">
        <v>14.135999999999999</v>
      </c>
      <c r="AC253">
        <v>0.40200000000000002</v>
      </c>
      <c r="AD253">
        <v>24.3</v>
      </c>
      <c r="AE253">
        <v>18.3</v>
      </c>
      <c r="AF253">
        <v>2.6</v>
      </c>
      <c r="AG253">
        <v>17.600000000000001</v>
      </c>
    </row>
    <row r="254" spans="1:33" x14ac:dyDescent="0.45">
      <c r="A254" t="s">
        <v>1140</v>
      </c>
      <c r="B254" t="s">
        <v>39</v>
      </c>
      <c r="C254">
        <v>20</v>
      </c>
      <c r="D254" t="s">
        <v>1308</v>
      </c>
      <c r="E254">
        <v>6.67</v>
      </c>
      <c r="F254">
        <v>6.17</v>
      </c>
      <c r="G254">
        <v>1336</v>
      </c>
      <c r="H254">
        <v>1326</v>
      </c>
      <c r="I254">
        <v>1223</v>
      </c>
      <c r="J254">
        <v>0.38700000000000001</v>
      </c>
      <c r="K254">
        <v>115</v>
      </c>
      <c r="L254">
        <v>405</v>
      </c>
      <c r="M254">
        <v>0.28399999999999997</v>
      </c>
      <c r="N254">
        <v>275</v>
      </c>
      <c r="O254">
        <v>425</v>
      </c>
      <c r="P254">
        <v>0.64700000000000002</v>
      </c>
      <c r="Q254">
        <v>262</v>
      </c>
      <c r="R254">
        <v>773</v>
      </c>
      <c r="S254">
        <v>236</v>
      </c>
      <c r="T254">
        <v>141</v>
      </c>
      <c r="U254">
        <v>105</v>
      </c>
      <c r="V254">
        <v>239</v>
      </c>
      <c r="W254">
        <v>328</v>
      </c>
      <c r="X254">
        <v>66.8</v>
      </c>
      <c r="Y254">
        <v>66.3</v>
      </c>
      <c r="Z254">
        <v>0.5</v>
      </c>
      <c r="AA254">
        <v>0.98699999999999999</v>
      </c>
      <c r="AB254">
        <v>11.95</v>
      </c>
      <c r="AC254">
        <v>0.59</v>
      </c>
      <c r="AD254">
        <v>20.2</v>
      </c>
      <c r="AE254">
        <v>21.2</v>
      </c>
      <c r="AF254">
        <v>5.2</v>
      </c>
      <c r="AG254">
        <v>16.399999999999999</v>
      </c>
    </row>
    <row r="255" spans="1:33" x14ac:dyDescent="0.45">
      <c r="A255" t="s">
        <v>1141</v>
      </c>
      <c r="B255" t="s">
        <v>469</v>
      </c>
      <c r="C255">
        <v>21</v>
      </c>
      <c r="D255" t="s">
        <v>1736</v>
      </c>
      <c r="E255">
        <v>-10.35</v>
      </c>
      <c r="F255">
        <v>-1.51</v>
      </c>
      <c r="G255">
        <v>1455</v>
      </c>
      <c r="H255">
        <v>1506</v>
      </c>
      <c r="I255">
        <v>1169</v>
      </c>
      <c r="J255">
        <v>0.436</v>
      </c>
      <c r="K255">
        <v>161</v>
      </c>
      <c r="L255">
        <v>505</v>
      </c>
      <c r="M255">
        <v>0.31900000000000001</v>
      </c>
      <c r="N255">
        <v>274</v>
      </c>
      <c r="O255">
        <v>381</v>
      </c>
      <c r="P255">
        <v>0.71899999999999997</v>
      </c>
      <c r="Q255">
        <v>256</v>
      </c>
      <c r="R255">
        <v>795</v>
      </c>
      <c r="S255">
        <v>283</v>
      </c>
      <c r="T255">
        <v>96</v>
      </c>
      <c r="U255">
        <v>62</v>
      </c>
      <c r="V255">
        <v>310</v>
      </c>
      <c r="W255">
        <v>365</v>
      </c>
      <c r="X255">
        <v>69.3</v>
      </c>
      <c r="Y255">
        <v>71.713999999999999</v>
      </c>
      <c r="Z255">
        <v>-2.4289999999999998</v>
      </c>
      <c r="AA255">
        <v>0.91300000000000003</v>
      </c>
      <c r="AB255">
        <v>14.762</v>
      </c>
      <c r="AC255">
        <v>0.31</v>
      </c>
      <c r="AD255">
        <v>24</v>
      </c>
      <c r="AE255">
        <v>18.100000000000001</v>
      </c>
      <c r="AF255">
        <v>3</v>
      </c>
      <c r="AG255">
        <v>17.399999999999999</v>
      </c>
    </row>
    <row r="256" spans="1:33" x14ac:dyDescent="0.45">
      <c r="A256" t="s">
        <v>1142</v>
      </c>
      <c r="B256" t="s">
        <v>365</v>
      </c>
      <c r="C256">
        <v>23</v>
      </c>
      <c r="D256" t="s">
        <v>1796</v>
      </c>
      <c r="E256">
        <v>-10.35</v>
      </c>
      <c r="F256">
        <v>-8.35</v>
      </c>
      <c r="G256">
        <v>1703</v>
      </c>
      <c r="H256">
        <v>1672</v>
      </c>
      <c r="I256">
        <v>1376</v>
      </c>
      <c r="J256">
        <v>0.44900000000000001</v>
      </c>
      <c r="K256">
        <v>167</v>
      </c>
      <c r="L256">
        <v>469</v>
      </c>
      <c r="M256">
        <v>0.35599999999999998</v>
      </c>
      <c r="N256">
        <v>300</v>
      </c>
      <c r="O256">
        <v>423</v>
      </c>
      <c r="P256">
        <v>0.70899999999999996</v>
      </c>
      <c r="Q256">
        <v>228</v>
      </c>
      <c r="R256">
        <v>772</v>
      </c>
      <c r="S256">
        <v>305</v>
      </c>
      <c r="T256">
        <v>206</v>
      </c>
      <c r="U256">
        <v>115</v>
      </c>
      <c r="V256">
        <v>276</v>
      </c>
      <c r="W256">
        <v>391</v>
      </c>
      <c r="X256">
        <v>74</v>
      </c>
      <c r="Y256">
        <v>72.695999999999998</v>
      </c>
      <c r="Z256">
        <v>1.3480000000000001</v>
      </c>
      <c r="AA256">
        <v>1.105</v>
      </c>
      <c r="AB256">
        <v>12</v>
      </c>
      <c r="AC256">
        <v>0.746</v>
      </c>
      <c r="AD256">
        <v>20.399999999999999</v>
      </c>
      <c r="AE256">
        <v>18.399999999999999</v>
      </c>
      <c r="AF256">
        <v>5</v>
      </c>
      <c r="AG256">
        <v>17</v>
      </c>
    </row>
    <row r="257" spans="1:33" x14ac:dyDescent="0.45">
      <c r="A257" t="s">
        <v>1143</v>
      </c>
      <c r="B257" t="s">
        <v>736</v>
      </c>
      <c r="C257">
        <v>22</v>
      </c>
      <c r="D257" t="s">
        <v>1723</v>
      </c>
      <c r="E257">
        <v>-17.32</v>
      </c>
      <c r="F257">
        <v>-5.67</v>
      </c>
      <c r="G257">
        <v>1436</v>
      </c>
      <c r="H257">
        <v>1602</v>
      </c>
      <c r="I257">
        <v>1258</v>
      </c>
      <c r="J257">
        <v>0.41699999999999998</v>
      </c>
      <c r="K257">
        <v>142</v>
      </c>
      <c r="L257">
        <v>442</v>
      </c>
      <c r="M257">
        <v>0.32100000000000001</v>
      </c>
      <c r="N257">
        <v>246</v>
      </c>
      <c r="O257">
        <v>387</v>
      </c>
      <c r="P257">
        <v>0.63600000000000001</v>
      </c>
      <c r="Q257">
        <v>271</v>
      </c>
      <c r="R257">
        <v>756</v>
      </c>
      <c r="S257">
        <v>277</v>
      </c>
      <c r="T257">
        <v>138</v>
      </c>
      <c r="U257">
        <v>81</v>
      </c>
      <c r="V257">
        <v>300</v>
      </c>
      <c r="W257">
        <v>383</v>
      </c>
      <c r="X257">
        <v>65.3</v>
      </c>
      <c r="Y257">
        <v>72.817999999999998</v>
      </c>
      <c r="Z257">
        <v>-7.5449999999999999</v>
      </c>
      <c r="AA257">
        <v>0.92300000000000004</v>
      </c>
      <c r="AB257">
        <v>13.635999999999999</v>
      </c>
      <c r="AC257">
        <v>0.46</v>
      </c>
      <c r="AD257">
        <v>20.100000000000001</v>
      </c>
      <c r="AE257">
        <v>17.600000000000001</v>
      </c>
      <c r="AF257">
        <v>3.7</v>
      </c>
      <c r="AG257">
        <v>17.399999999999999</v>
      </c>
    </row>
    <row r="258" spans="1:33" x14ac:dyDescent="0.45">
      <c r="A258" t="s">
        <v>1144</v>
      </c>
      <c r="B258" t="s">
        <v>257</v>
      </c>
      <c r="C258">
        <v>21</v>
      </c>
      <c r="D258" t="s">
        <v>1313</v>
      </c>
      <c r="E258">
        <v>7.32</v>
      </c>
      <c r="F258">
        <v>-0.68</v>
      </c>
      <c r="G258">
        <v>1625</v>
      </c>
      <c r="H258">
        <v>1457</v>
      </c>
      <c r="I258">
        <v>1261</v>
      </c>
      <c r="J258">
        <v>0.45600000000000002</v>
      </c>
      <c r="K258">
        <v>220</v>
      </c>
      <c r="L258">
        <v>594</v>
      </c>
      <c r="M258">
        <v>0.37</v>
      </c>
      <c r="N258">
        <v>255</v>
      </c>
      <c r="O258">
        <v>351</v>
      </c>
      <c r="P258">
        <v>0.72599999999999998</v>
      </c>
      <c r="Q258">
        <v>218</v>
      </c>
      <c r="R258">
        <v>783</v>
      </c>
      <c r="S258">
        <v>322</v>
      </c>
      <c r="T258">
        <v>149</v>
      </c>
      <c r="U258">
        <v>79</v>
      </c>
      <c r="V258">
        <v>241</v>
      </c>
      <c r="W258">
        <v>328</v>
      </c>
      <c r="X258">
        <v>77.400000000000006</v>
      </c>
      <c r="Y258">
        <v>69.381</v>
      </c>
      <c r="Z258">
        <v>8</v>
      </c>
      <c r="AA258">
        <v>1.3360000000000001</v>
      </c>
      <c r="AB258">
        <v>11.476000000000001</v>
      </c>
      <c r="AC258">
        <v>0.61799999999999999</v>
      </c>
      <c r="AD258">
        <v>28.3</v>
      </c>
      <c r="AE258">
        <v>16.7</v>
      </c>
      <c r="AF258">
        <v>3.8</v>
      </c>
      <c r="AG258">
        <v>15.6</v>
      </c>
    </row>
    <row r="259" spans="1:33" x14ac:dyDescent="0.45">
      <c r="A259" t="s">
        <v>1145</v>
      </c>
      <c r="B259" t="s">
        <v>98</v>
      </c>
      <c r="C259">
        <v>21</v>
      </c>
      <c r="D259" t="s">
        <v>1728</v>
      </c>
      <c r="E259">
        <v>-3.18</v>
      </c>
      <c r="F259">
        <v>4.2699999999999996</v>
      </c>
      <c r="G259">
        <v>1512</v>
      </c>
      <c r="H259">
        <v>1625</v>
      </c>
      <c r="I259">
        <v>1184</v>
      </c>
      <c r="J259">
        <v>0.434</v>
      </c>
      <c r="K259">
        <v>156</v>
      </c>
      <c r="L259">
        <v>437</v>
      </c>
      <c r="M259">
        <v>0.35699999999999998</v>
      </c>
      <c r="N259">
        <v>328</v>
      </c>
      <c r="O259">
        <v>448</v>
      </c>
      <c r="P259">
        <v>0.73199999999999998</v>
      </c>
      <c r="Q259">
        <v>184</v>
      </c>
      <c r="R259">
        <v>709</v>
      </c>
      <c r="S259">
        <v>251</v>
      </c>
      <c r="T259">
        <v>121</v>
      </c>
      <c r="U259">
        <v>56</v>
      </c>
      <c r="V259">
        <v>248</v>
      </c>
      <c r="W259">
        <v>381</v>
      </c>
      <c r="X259">
        <v>72</v>
      </c>
      <c r="Y259">
        <v>77.381</v>
      </c>
      <c r="Z259">
        <v>-5.3810000000000002</v>
      </c>
      <c r="AA259">
        <v>1.012</v>
      </c>
      <c r="AB259">
        <v>11.81</v>
      </c>
      <c r="AC259">
        <v>0.48799999999999999</v>
      </c>
      <c r="AD259">
        <v>20.8</v>
      </c>
      <c r="AE259">
        <v>21.3</v>
      </c>
      <c r="AF259">
        <v>2.7</v>
      </c>
      <c r="AG259">
        <v>18.100000000000001</v>
      </c>
    </row>
    <row r="260" spans="1:33" x14ac:dyDescent="0.45">
      <c r="A260" t="s">
        <v>1146</v>
      </c>
      <c r="B260" t="s">
        <v>1332</v>
      </c>
      <c r="C260">
        <v>23</v>
      </c>
      <c r="D260" t="s">
        <v>2054</v>
      </c>
      <c r="E260">
        <v>15.59</v>
      </c>
      <c r="F260">
        <v>4</v>
      </c>
      <c r="G260">
        <v>1677</v>
      </c>
      <c r="H260">
        <v>1343</v>
      </c>
      <c r="I260">
        <v>1357</v>
      </c>
      <c r="J260">
        <v>0.45400000000000001</v>
      </c>
      <c r="K260">
        <v>162</v>
      </c>
      <c r="L260">
        <v>502</v>
      </c>
      <c r="M260">
        <v>0.32300000000000001</v>
      </c>
      <c r="N260">
        <v>283</v>
      </c>
      <c r="O260">
        <v>410</v>
      </c>
      <c r="P260">
        <v>0.69</v>
      </c>
      <c r="Q260">
        <v>320</v>
      </c>
      <c r="R260">
        <v>922</v>
      </c>
      <c r="S260">
        <v>362</v>
      </c>
      <c r="T260">
        <v>160</v>
      </c>
      <c r="U260">
        <v>103</v>
      </c>
      <c r="V260">
        <v>246</v>
      </c>
      <c r="W260">
        <v>383</v>
      </c>
      <c r="X260">
        <v>72.900000000000006</v>
      </c>
      <c r="Y260">
        <v>58.390999999999998</v>
      </c>
      <c r="Z260">
        <v>14.522</v>
      </c>
      <c r="AA260">
        <v>1.472</v>
      </c>
      <c r="AB260">
        <v>10.696</v>
      </c>
      <c r="AC260">
        <v>0.65</v>
      </c>
      <c r="AD260">
        <v>21.8</v>
      </c>
      <c r="AE260">
        <v>17.8</v>
      </c>
      <c r="AF260">
        <v>4.5</v>
      </c>
      <c r="AG260">
        <v>16.7</v>
      </c>
    </row>
    <row r="261" spans="1:33" x14ac:dyDescent="0.45">
      <c r="A261" t="s">
        <v>1147</v>
      </c>
      <c r="B261" t="s">
        <v>327</v>
      </c>
      <c r="C261">
        <v>19</v>
      </c>
      <c r="D261" t="s">
        <v>2699</v>
      </c>
      <c r="E261">
        <v>-4.6500000000000004</v>
      </c>
      <c r="F261">
        <v>-5.71</v>
      </c>
      <c r="G261">
        <v>1232</v>
      </c>
      <c r="H261">
        <v>1210</v>
      </c>
      <c r="I261">
        <v>1059</v>
      </c>
      <c r="J261">
        <v>0.38900000000000001</v>
      </c>
      <c r="K261">
        <v>104</v>
      </c>
      <c r="L261">
        <v>350</v>
      </c>
      <c r="M261">
        <v>0.29699999999999999</v>
      </c>
      <c r="N261">
        <v>304</v>
      </c>
      <c r="O261">
        <v>417</v>
      </c>
      <c r="P261">
        <v>0.72899999999999998</v>
      </c>
      <c r="Q261">
        <v>242</v>
      </c>
      <c r="R261">
        <v>671</v>
      </c>
      <c r="S261">
        <v>210</v>
      </c>
      <c r="T261">
        <v>145</v>
      </c>
      <c r="U261">
        <v>65</v>
      </c>
      <c r="V261">
        <v>244</v>
      </c>
      <c r="W261">
        <v>375</v>
      </c>
      <c r="X261">
        <v>64.8</v>
      </c>
      <c r="Y261">
        <v>63.683999999999997</v>
      </c>
      <c r="Z261">
        <v>1.1579999999999999</v>
      </c>
      <c r="AA261">
        <v>0.86099999999999999</v>
      </c>
      <c r="AB261">
        <v>12.842000000000001</v>
      </c>
      <c r="AC261">
        <v>0.59399999999999997</v>
      </c>
      <c r="AD261">
        <v>18.399999999999999</v>
      </c>
      <c r="AE261">
        <v>21.9</v>
      </c>
      <c r="AF261">
        <v>3.4</v>
      </c>
      <c r="AG261">
        <v>19.7</v>
      </c>
    </row>
    <row r="262" spans="1:33" x14ac:dyDescent="0.45">
      <c r="A262" t="s">
        <v>1148</v>
      </c>
      <c r="B262" t="s">
        <v>1333</v>
      </c>
      <c r="C262">
        <v>22</v>
      </c>
      <c r="D262" t="s">
        <v>1729</v>
      </c>
      <c r="E262">
        <v>-2.62</v>
      </c>
      <c r="F262">
        <v>-0.42</v>
      </c>
      <c r="G262">
        <v>1580</v>
      </c>
      <c r="H262">
        <v>1567</v>
      </c>
      <c r="I262">
        <v>1346</v>
      </c>
      <c r="J262">
        <v>0.41199999999999998</v>
      </c>
      <c r="K262">
        <v>159</v>
      </c>
      <c r="L262">
        <v>483</v>
      </c>
      <c r="M262">
        <v>0.32900000000000001</v>
      </c>
      <c r="N262">
        <v>313</v>
      </c>
      <c r="O262">
        <v>441</v>
      </c>
      <c r="P262">
        <v>0.71</v>
      </c>
      <c r="Q262">
        <v>272</v>
      </c>
      <c r="R262">
        <v>843</v>
      </c>
      <c r="S262">
        <v>287</v>
      </c>
      <c r="T262">
        <v>155</v>
      </c>
      <c r="U262">
        <v>56</v>
      </c>
      <c r="V262">
        <v>286</v>
      </c>
      <c r="W262">
        <v>382</v>
      </c>
      <c r="X262">
        <v>71.8</v>
      </c>
      <c r="Y262">
        <v>71.227000000000004</v>
      </c>
      <c r="Z262">
        <v>0.59099999999999997</v>
      </c>
      <c r="AA262">
        <v>1.0029999999999999</v>
      </c>
      <c r="AB262">
        <v>13</v>
      </c>
      <c r="AC262">
        <v>0.54200000000000004</v>
      </c>
      <c r="AD262">
        <v>22</v>
      </c>
      <c r="AE262">
        <v>20</v>
      </c>
      <c r="AF262">
        <v>2.5</v>
      </c>
      <c r="AG262">
        <v>17.399999999999999</v>
      </c>
    </row>
    <row r="263" spans="1:33" x14ac:dyDescent="0.45">
      <c r="A263" t="s">
        <v>1149</v>
      </c>
      <c r="B263" t="s">
        <v>195</v>
      </c>
      <c r="C263">
        <v>22</v>
      </c>
      <c r="D263" t="s">
        <v>2050</v>
      </c>
      <c r="E263">
        <v>5.91</v>
      </c>
      <c r="F263">
        <v>-3.69</v>
      </c>
      <c r="G263">
        <v>1941</v>
      </c>
      <c r="H263">
        <v>1659</v>
      </c>
      <c r="I263">
        <v>1407</v>
      </c>
      <c r="J263">
        <v>0.49299999999999999</v>
      </c>
      <c r="K263">
        <v>228</v>
      </c>
      <c r="L263">
        <v>565</v>
      </c>
      <c r="M263">
        <v>0.40400000000000003</v>
      </c>
      <c r="N263">
        <v>325</v>
      </c>
      <c r="O263">
        <v>445</v>
      </c>
      <c r="P263">
        <v>0.73</v>
      </c>
      <c r="Q263">
        <v>256</v>
      </c>
      <c r="R263">
        <v>810</v>
      </c>
      <c r="S263">
        <v>418</v>
      </c>
      <c r="T263">
        <v>244</v>
      </c>
      <c r="U263">
        <v>89</v>
      </c>
      <c r="V263">
        <v>300</v>
      </c>
      <c r="W263">
        <v>412</v>
      </c>
      <c r="X263">
        <v>88.2</v>
      </c>
      <c r="Y263">
        <v>75.409000000000006</v>
      </c>
      <c r="Z263">
        <v>12.818</v>
      </c>
      <c r="AA263">
        <v>1.393</v>
      </c>
      <c r="AB263">
        <v>13.635999999999999</v>
      </c>
      <c r="AC263">
        <v>0.81299999999999994</v>
      </c>
      <c r="AD263">
        <v>25.7</v>
      </c>
      <c r="AE263">
        <v>20.2</v>
      </c>
      <c r="AF263">
        <v>4</v>
      </c>
      <c r="AG263">
        <v>18.7</v>
      </c>
    </row>
    <row r="264" spans="1:33" x14ac:dyDescent="0.45">
      <c r="A264" t="s">
        <v>1150</v>
      </c>
      <c r="B264" t="s">
        <v>224</v>
      </c>
      <c r="C264">
        <v>23</v>
      </c>
      <c r="D264" t="s">
        <v>2700</v>
      </c>
      <c r="E264">
        <v>-3.99</v>
      </c>
      <c r="F264">
        <v>1.59</v>
      </c>
      <c r="G264">
        <v>1673</v>
      </c>
      <c r="H264">
        <v>1773</v>
      </c>
      <c r="I264">
        <v>1373</v>
      </c>
      <c r="J264">
        <v>0.439</v>
      </c>
      <c r="K264">
        <v>161</v>
      </c>
      <c r="L264">
        <v>461</v>
      </c>
      <c r="M264">
        <v>0.34899999999999998</v>
      </c>
      <c r="N264">
        <v>306</v>
      </c>
      <c r="O264">
        <v>415</v>
      </c>
      <c r="P264">
        <v>0.73699999999999999</v>
      </c>
      <c r="Q264">
        <v>230</v>
      </c>
      <c r="R264">
        <v>811</v>
      </c>
      <c r="S264">
        <v>308</v>
      </c>
      <c r="T264">
        <v>158</v>
      </c>
      <c r="U264">
        <v>88</v>
      </c>
      <c r="V264">
        <v>335</v>
      </c>
      <c r="W264">
        <v>429</v>
      </c>
      <c r="X264">
        <v>72.7</v>
      </c>
      <c r="Y264">
        <v>77.087000000000003</v>
      </c>
      <c r="Z264">
        <v>-4.3479999999999999</v>
      </c>
      <c r="AA264">
        <v>0.91900000000000004</v>
      </c>
      <c r="AB264">
        <v>14.565</v>
      </c>
      <c r="AC264">
        <v>0.47199999999999998</v>
      </c>
      <c r="AD264">
        <v>20</v>
      </c>
      <c r="AE264">
        <v>18</v>
      </c>
      <c r="AF264">
        <v>3.8</v>
      </c>
      <c r="AG264">
        <v>18.7</v>
      </c>
    </row>
    <row r="265" spans="1:33" x14ac:dyDescent="0.45">
      <c r="A265" t="s">
        <v>1151</v>
      </c>
      <c r="B265" t="s">
        <v>408</v>
      </c>
      <c r="C265">
        <v>21</v>
      </c>
      <c r="D265" t="s">
        <v>1790</v>
      </c>
      <c r="E265">
        <v>15.16</v>
      </c>
      <c r="F265">
        <v>8.43</v>
      </c>
      <c r="G265">
        <v>1596</v>
      </c>
      <c r="H265">
        <v>1414</v>
      </c>
      <c r="I265">
        <v>1240</v>
      </c>
      <c r="J265">
        <v>0.44800000000000001</v>
      </c>
      <c r="K265">
        <v>150</v>
      </c>
      <c r="L265">
        <v>470</v>
      </c>
      <c r="M265">
        <v>0.31900000000000001</v>
      </c>
      <c r="N265">
        <v>334</v>
      </c>
      <c r="O265">
        <v>457</v>
      </c>
      <c r="P265">
        <v>0.73099999999999998</v>
      </c>
      <c r="Q265">
        <v>232</v>
      </c>
      <c r="R265">
        <v>784</v>
      </c>
      <c r="S265">
        <v>267</v>
      </c>
      <c r="T265">
        <v>158</v>
      </c>
      <c r="U265">
        <v>73</v>
      </c>
      <c r="V265">
        <v>233</v>
      </c>
      <c r="W265">
        <v>363</v>
      </c>
      <c r="X265">
        <v>76</v>
      </c>
      <c r="Y265">
        <v>67.332999999999998</v>
      </c>
      <c r="Z265">
        <v>8.6669999999999998</v>
      </c>
      <c r="AA265">
        <v>1.1459999999999999</v>
      </c>
      <c r="AB265">
        <v>11.095000000000001</v>
      </c>
      <c r="AC265">
        <v>0.67800000000000005</v>
      </c>
      <c r="AD265">
        <v>22.4</v>
      </c>
      <c r="AE265">
        <v>21.8</v>
      </c>
      <c r="AF265">
        <v>3.5</v>
      </c>
      <c r="AG265">
        <v>17.3</v>
      </c>
    </row>
    <row r="266" spans="1:33" x14ac:dyDescent="0.45">
      <c r="A266" t="s">
        <v>1152</v>
      </c>
      <c r="B266" t="s">
        <v>119</v>
      </c>
      <c r="C266">
        <v>23</v>
      </c>
      <c r="D266" t="s">
        <v>2054</v>
      </c>
      <c r="E266">
        <v>10.79</v>
      </c>
      <c r="F266">
        <v>-1.62</v>
      </c>
      <c r="G266">
        <v>1822</v>
      </c>
      <c r="H266">
        <v>1480</v>
      </c>
      <c r="I266">
        <v>1387</v>
      </c>
      <c r="J266">
        <v>0.495</v>
      </c>
      <c r="K266">
        <v>199</v>
      </c>
      <c r="L266">
        <v>566</v>
      </c>
      <c r="M266">
        <v>0.35199999999999998</v>
      </c>
      <c r="N266">
        <v>249</v>
      </c>
      <c r="O266">
        <v>330</v>
      </c>
      <c r="P266">
        <v>0.755</v>
      </c>
      <c r="Q266">
        <v>228</v>
      </c>
      <c r="R266">
        <v>804</v>
      </c>
      <c r="S266">
        <v>382</v>
      </c>
      <c r="T266">
        <v>208</v>
      </c>
      <c r="U266">
        <v>85</v>
      </c>
      <c r="V266">
        <v>283</v>
      </c>
      <c r="W266">
        <v>403</v>
      </c>
      <c r="X266">
        <v>79.2</v>
      </c>
      <c r="Y266">
        <v>64.347999999999999</v>
      </c>
      <c r="Z266">
        <v>14.87</v>
      </c>
      <c r="AA266">
        <v>1.35</v>
      </c>
      <c r="AB266">
        <v>12.304</v>
      </c>
      <c r="AC266">
        <v>0.73499999999999999</v>
      </c>
      <c r="AD266">
        <v>24.6</v>
      </c>
      <c r="AE266">
        <v>14.3</v>
      </c>
      <c r="AF266">
        <v>3.7</v>
      </c>
      <c r="AG266">
        <v>17.5</v>
      </c>
    </row>
    <row r="267" spans="1:33" x14ac:dyDescent="0.45">
      <c r="A267" t="s">
        <v>1153</v>
      </c>
      <c r="B267" t="s">
        <v>436</v>
      </c>
      <c r="C267">
        <v>22</v>
      </c>
      <c r="D267" t="s">
        <v>1798</v>
      </c>
      <c r="E267">
        <v>-2.29</v>
      </c>
      <c r="F267">
        <v>1.61</v>
      </c>
      <c r="G267">
        <v>1617</v>
      </c>
      <c r="H267">
        <v>1654</v>
      </c>
      <c r="I267">
        <v>1301</v>
      </c>
      <c r="J267">
        <v>0.46</v>
      </c>
      <c r="K267">
        <v>200</v>
      </c>
      <c r="L267">
        <v>564</v>
      </c>
      <c r="M267">
        <v>0.35499999999999998</v>
      </c>
      <c r="N267">
        <v>219</v>
      </c>
      <c r="O267">
        <v>317</v>
      </c>
      <c r="P267">
        <v>0.69099999999999995</v>
      </c>
      <c r="Q267">
        <v>190</v>
      </c>
      <c r="R267">
        <v>702</v>
      </c>
      <c r="S267">
        <v>308</v>
      </c>
      <c r="T267">
        <v>117</v>
      </c>
      <c r="U267">
        <v>83</v>
      </c>
      <c r="V267">
        <v>231</v>
      </c>
      <c r="W267">
        <v>375</v>
      </c>
      <c r="X267">
        <v>73.5</v>
      </c>
      <c r="Y267">
        <v>75.182000000000002</v>
      </c>
      <c r="Z267">
        <v>-1.6819999999999999</v>
      </c>
      <c r="AA267">
        <v>1.333</v>
      </c>
      <c r="AB267">
        <v>10.5</v>
      </c>
      <c r="AC267">
        <v>0.50600000000000001</v>
      </c>
      <c r="AD267">
        <v>25.6</v>
      </c>
      <c r="AE267">
        <v>14.4</v>
      </c>
      <c r="AF267">
        <v>3.8</v>
      </c>
      <c r="AG267">
        <v>17</v>
      </c>
    </row>
    <row r="268" spans="1:33" x14ac:dyDescent="0.45">
      <c r="A268" t="s">
        <v>1154</v>
      </c>
      <c r="B268" t="s">
        <v>122</v>
      </c>
      <c r="C268">
        <v>23</v>
      </c>
      <c r="D268" t="s">
        <v>2055</v>
      </c>
      <c r="E268">
        <v>5.88</v>
      </c>
      <c r="F268">
        <v>2.2400000000000002</v>
      </c>
      <c r="G268">
        <v>1789</v>
      </c>
      <c r="H268">
        <v>1672</v>
      </c>
      <c r="I268">
        <v>1370</v>
      </c>
      <c r="J268">
        <v>0.47199999999999998</v>
      </c>
      <c r="K268">
        <v>202</v>
      </c>
      <c r="L268">
        <v>533</v>
      </c>
      <c r="M268">
        <v>0.379</v>
      </c>
      <c r="N268">
        <v>295</v>
      </c>
      <c r="O268">
        <v>416</v>
      </c>
      <c r="P268">
        <v>0.70899999999999996</v>
      </c>
      <c r="Q268">
        <v>262</v>
      </c>
      <c r="R268">
        <v>877</v>
      </c>
      <c r="S268">
        <v>352</v>
      </c>
      <c r="T268">
        <v>113</v>
      </c>
      <c r="U268">
        <v>65</v>
      </c>
      <c r="V268">
        <v>298</v>
      </c>
      <c r="W268">
        <v>404</v>
      </c>
      <c r="X268">
        <v>77.8</v>
      </c>
      <c r="Y268">
        <v>72.695999999999998</v>
      </c>
      <c r="Z268">
        <v>5.0869999999999997</v>
      </c>
      <c r="AA268">
        <v>1.181</v>
      </c>
      <c r="AB268">
        <v>12.957000000000001</v>
      </c>
      <c r="AC268">
        <v>0.379</v>
      </c>
      <c r="AD268">
        <v>23.2</v>
      </c>
      <c r="AE268">
        <v>18.100000000000001</v>
      </c>
      <c r="AF268">
        <v>2.8</v>
      </c>
      <c r="AG268">
        <v>17.600000000000001</v>
      </c>
    </row>
    <row r="269" spans="1:33" x14ac:dyDescent="0.45">
      <c r="A269" t="s">
        <v>1155</v>
      </c>
      <c r="B269" t="s">
        <v>187</v>
      </c>
      <c r="C269">
        <v>21</v>
      </c>
      <c r="D269" t="s">
        <v>1677</v>
      </c>
      <c r="E269">
        <v>4.0599999999999996</v>
      </c>
      <c r="F269">
        <v>-0.14000000000000001</v>
      </c>
      <c r="G269">
        <v>1578</v>
      </c>
      <c r="H269">
        <v>1439</v>
      </c>
      <c r="I269">
        <v>1228</v>
      </c>
      <c r="J269">
        <v>0.44500000000000001</v>
      </c>
      <c r="K269">
        <v>154</v>
      </c>
      <c r="L269">
        <v>473</v>
      </c>
      <c r="M269">
        <v>0.32600000000000001</v>
      </c>
      <c r="N269">
        <v>332</v>
      </c>
      <c r="O269">
        <v>457</v>
      </c>
      <c r="P269">
        <v>0.72599999999999998</v>
      </c>
      <c r="Q269">
        <v>218</v>
      </c>
      <c r="R269">
        <v>769</v>
      </c>
      <c r="S269">
        <v>274</v>
      </c>
      <c r="T269">
        <v>128</v>
      </c>
      <c r="U269">
        <v>62</v>
      </c>
      <c r="V269">
        <v>285</v>
      </c>
      <c r="W269">
        <v>419</v>
      </c>
      <c r="X269">
        <v>75.099999999999994</v>
      </c>
      <c r="Y269">
        <v>68.524000000000001</v>
      </c>
      <c r="Z269">
        <v>6.6189999999999998</v>
      </c>
      <c r="AA269">
        <v>0.96099999999999997</v>
      </c>
      <c r="AB269">
        <v>13.571</v>
      </c>
      <c r="AC269">
        <v>0.44900000000000001</v>
      </c>
      <c r="AD269">
        <v>22.5</v>
      </c>
      <c r="AE269">
        <v>21.8</v>
      </c>
      <c r="AF269">
        <v>3</v>
      </c>
      <c r="AG269">
        <v>20</v>
      </c>
    </row>
    <row r="270" spans="1:33" x14ac:dyDescent="0.45">
      <c r="A270" t="s">
        <v>1156</v>
      </c>
      <c r="B270" t="s">
        <v>79</v>
      </c>
      <c r="C270">
        <v>22</v>
      </c>
      <c r="D270" t="s">
        <v>1732</v>
      </c>
      <c r="E270">
        <v>11.89</v>
      </c>
      <c r="F270">
        <v>7.16</v>
      </c>
      <c r="G270">
        <v>1618</v>
      </c>
      <c r="H270">
        <v>1514</v>
      </c>
      <c r="I270">
        <v>1305</v>
      </c>
      <c r="J270">
        <v>0.45200000000000001</v>
      </c>
      <c r="K270">
        <v>120</v>
      </c>
      <c r="L270">
        <v>376</v>
      </c>
      <c r="M270">
        <v>0.31900000000000001</v>
      </c>
      <c r="N270">
        <v>318</v>
      </c>
      <c r="O270">
        <v>406</v>
      </c>
      <c r="P270">
        <v>0.78300000000000003</v>
      </c>
      <c r="Q270">
        <v>294</v>
      </c>
      <c r="R270">
        <v>854</v>
      </c>
      <c r="S270">
        <v>280</v>
      </c>
      <c r="T270">
        <v>167</v>
      </c>
      <c r="U270">
        <v>101</v>
      </c>
      <c r="V270">
        <v>290</v>
      </c>
      <c r="W270">
        <v>347</v>
      </c>
      <c r="X270">
        <v>73.5</v>
      </c>
      <c r="Y270">
        <v>68.817999999999998</v>
      </c>
      <c r="Z270">
        <v>4.7270000000000003</v>
      </c>
      <c r="AA270">
        <v>0.96599999999999997</v>
      </c>
      <c r="AB270">
        <v>13.182</v>
      </c>
      <c r="AC270">
        <v>0.57599999999999996</v>
      </c>
      <c r="AD270">
        <v>17.100000000000001</v>
      </c>
      <c r="AE270">
        <v>18.5</v>
      </c>
      <c r="AF270">
        <v>4.5999999999999996</v>
      </c>
      <c r="AG270">
        <v>15.8</v>
      </c>
    </row>
    <row r="271" spans="1:33" x14ac:dyDescent="0.45">
      <c r="A271" t="s">
        <v>1157</v>
      </c>
      <c r="B271" t="s">
        <v>220</v>
      </c>
      <c r="C271">
        <v>21</v>
      </c>
      <c r="D271" t="s">
        <v>2039</v>
      </c>
      <c r="E271">
        <v>-19.739999999999998</v>
      </c>
      <c r="F271">
        <v>-3.74</v>
      </c>
      <c r="G271">
        <v>1270</v>
      </c>
      <c r="H271">
        <v>1606</v>
      </c>
      <c r="I271">
        <v>1151</v>
      </c>
      <c r="J271">
        <v>0.40500000000000003</v>
      </c>
      <c r="K271">
        <v>101</v>
      </c>
      <c r="L271">
        <v>387</v>
      </c>
      <c r="M271">
        <v>0.26100000000000001</v>
      </c>
      <c r="N271">
        <v>237</v>
      </c>
      <c r="O271">
        <v>374</v>
      </c>
      <c r="P271">
        <v>0.63400000000000001</v>
      </c>
      <c r="Q271">
        <v>253</v>
      </c>
      <c r="R271">
        <v>752</v>
      </c>
      <c r="S271">
        <v>214</v>
      </c>
      <c r="T271">
        <v>110</v>
      </c>
      <c r="U271">
        <v>86</v>
      </c>
      <c r="V271">
        <v>357</v>
      </c>
      <c r="W271">
        <v>318</v>
      </c>
      <c r="X271">
        <v>60.5</v>
      </c>
      <c r="Y271">
        <v>76.475999999999999</v>
      </c>
      <c r="Z271">
        <v>-16</v>
      </c>
      <c r="AA271">
        <v>0.59899999999999998</v>
      </c>
      <c r="AB271">
        <v>17</v>
      </c>
      <c r="AC271">
        <v>0.308</v>
      </c>
      <c r="AD271">
        <v>18.399999999999999</v>
      </c>
      <c r="AE271">
        <v>17.8</v>
      </c>
      <c r="AF271">
        <v>4.0999999999999996</v>
      </c>
      <c r="AG271">
        <v>15.1</v>
      </c>
    </row>
    <row r="272" spans="1:33" x14ac:dyDescent="0.45">
      <c r="A272" t="s">
        <v>1170</v>
      </c>
      <c r="B272" t="s">
        <v>215</v>
      </c>
      <c r="C272">
        <v>22</v>
      </c>
      <c r="D272" t="s">
        <v>1729</v>
      </c>
      <c r="E272">
        <v>-6.49</v>
      </c>
      <c r="F272">
        <v>-5.7</v>
      </c>
      <c r="G272">
        <v>1551</v>
      </c>
      <c r="H272">
        <v>1474</v>
      </c>
      <c r="I272">
        <v>1257</v>
      </c>
      <c r="J272">
        <v>0.432</v>
      </c>
      <c r="K272">
        <v>161</v>
      </c>
      <c r="L272">
        <v>454</v>
      </c>
      <c r="M272">
        <v>0.35499999999999998</v>
      </c>
      <c r="N272">
        <v>304</v>
      </c>
      <c r="O272">
        <v>427</v>
      </c>
      <c r="P272">
        <v>0.71199999999999997</v>
      </c>
      <c r="Q272">
        <v>233</v>
      </c>
      <c r="R272">
        <v>762</v>
      </c>
      <c r="S272">
        <v>252</v>
      </c>
      <c r="T272">
        <v>148</v>
      </c>
      <c r="U272">
        <v>101</v>
      </c>
      <c r="V272">
        <v>231</v>
      </c>
      <c r="W272">
        <v>341</v>
      </c>
      <c r="X272">
        <v>70.5</v>
      </c>
      <c r="Y272">
        <v>67</v>
      </c>
      <c r="Z272">
        <v>3.5</v>
      </c>
      <c r="AA272">
        <v>1.091</v>
      </c>
      <c r="AB272">
        <v>10.5</v>
      </c>
      <c r="AC272">
        <v>0.64100000000000001</v>
      </c>
      <c r="AD272">
        <v>20.6</v>
      </c>
      <c r="AE272">
        <v>19.399999999999999</v>
      </c>
      <c r="AF272">
        <v>4.5999999999999996</v>
      </c>
      <c r="AG272">
        <v>15.5</v>
      </c>
    </row>
    <row r="273" spans="1:33" x14ac:dyDescent="0.45">
      <c r="A273" t="s">
        <v>1158</v>
      </c>
      <c r="B273" t="s">
        <v>210</v>
      </c>
      <c r="C273">
        <v>22</v>
      </c>
      <c r="D273" t="s">
        <v>1735</v>
      </c>
      <c r="E273">
        <v>-7.31</v>
      </c>
      <c r="F273">
        <v>-1.99</v>
      </c>
      <c r="G273">
        <v>1624</v>
      </c>
      <c r="H273">
        <v>1705</v>
      </c>
      <c r="I273">
        <v>1343</v>
      </c>
      <c r="J273">
        <v>0.432</v>
      </c>
      <c r="K273">
        <v>167</v>
      </c>
      <c r="L273">
        <v>507</v>
      </c>
      <c r="M273">
        <v>0.32900000000000001</v>
      </c>
      <c r="N273">
        <v>297</v>
      </c>
      <c r="O273">
        <v>400</v>
      </c>
      <c r="P273">
        <v>0.74299999999999999</v>
      </c>
      <c r="Q273">
        <v>189</v>
      </c>
      <c r="R273">
        <v>741</v>
      </c>
      <c r="S273">
        <v>236</v>
      </c>
      <c r="T273">
        <v>151</v>
      </c>
      <c r="U273">
        <v>60</v>
      </c>
      <c r="V273">
        <v>244</v>
      </c>
      <c r="W273">
        <v>372</v>
      </c>
      <c r="X273">
        <v>73.8</v>
      </c>
      <c r="Y273">
        <v>77.5</v>
      </c>
      <c r="Z273">
        <v>-3.6819999999999999</v>
      </c>
      <c r="AA273">
        <v>0.96699999999999997</v>
      </c>
      <c r="AB273">
        <v>11.090999999999999</v>
      </c>
      <c r="AC273">
        <v>0.61899999999999999</v>
      </c>
      <c r="AD273">
        <v>23</v>
      </c>
      <c r="AE273">
        <v>18.2</v>
      </c>
      <c r="AF273">
        <v>2.7</v>
      </c>
      <c r="AG273">
        <v>16.899999999999999</v>
      </c>
    </row>
    <row r="274" spans="1:33" x14ac:dyDescent="0.45">
      <c r="A274" t="s">
        <v>1159</v>
      </c>
      <c r="B274" t="s">
        <v>234</v>
      </c>
      <c r="C274">
        <v>21</v>
      </c>
      <c r="D274" t="s">
        <v>1794</v>
      </c>
      <c r="E274">
        <v>11.92</v>
      </c>
      <c r="F274">
        <v>3.4</v>
      </c>
      <c r="G274">
        <v>1527</v>
      </c>
      <c r="H274">
        <v>1348</v>
      </c>
      <c r="I274">
        <v>1209</v>
      </c>
      <c r="J274">
        <v>0.436</v>
      </c>
      <c r="K274">
        <v>181</v>
      </c>
      <c r="L274">
        <v>524</v>
      </c>
      <c r="M274">
        <v>0.34499999999999997</v>
      </c>
      <c r="N274">
        <v>292</v>
      </c>
      <c r="O274">
        <v>403</v>
      </c>
      <c r="P274">
        <v>0.72499999999999998</v>
      </c>
      <c r="Q274">
        <v>244</v>
      </c>
      <c r="R274">
        <v>770</v>
      </c>
      <c r="S274">
        <v>315</v>
      </c>
      <c r="T274">
        <v>102</v>
      </c>
      <c r="U274">
        <v>69</v>
      </c>
      <c r="V274">
        <v>221</v>
      </c>
      <c r="W274">
        <v>339</v>
      </c>
      <c r="X274">
        <v>72.7</v>
      </c>
      <c r="Y274">
        <v>64.19</v>
      </c>
      <c r="Z274">
        <v>8.5239999999999991</v>
      </c>
      <c r="AA274">
        <v>1.425</v>
      </c>
      <c r="AB274">
        <v>10.523999999999999</v>
      </c>
      <c r="AC274">
        <v>0.46200000000000002</v>
      </c>
      <c r="AD274">
        <v>25</v>
      </c>
      <c r="AE274">
        <v>19.2</v>
      </c>
      <c r="AF274">
        <v>3.3</v>
      </c>
      <c r="AG274">
        <v>16.100000000000001</v>
      </c>
    </row>
    <row r="275" spans="1:33" x14ac:dyDescent="0.45">
      <c r="A275" t="s">
        <v>1160</v>
      </c>
      <c r="B275" t="s">
        <v>495</v>
      </c>
      <c r="C275">
        <v>21</v>
      </c>
      <c r="D275" t="s">
        <v>1312</v>
      </c>
      <c r="E275">
        <v>-13.47</v>
      </c>
      <c r="F275">
        <v>-2.36</v>
      </c>
      <c r="G275">
        <v>1486</v>
      </c>
      <c r="H275">
        <v>1672</v>
      </c>
      <c r="I275">
        <v>1310</v>
      </c>
      <c r="J275">
        <v>0.40899999999999997</v>
      </c>
      <c r="K275">
        <v>117</v>
      </c>
      <c r="L275">
        <v>387</v>
      </c>
      <c r="M275">
        <v>0.30199999999999999</v>
      </c>
      <c r="N275">
        <v>297</v>
      </c>
      <c r="O275">
        <v>449</v>
      </c>
      <c r="P275">
        <v>0.66100000000000003</v>
      </c>
      <c r="Q275">
        <v>315</v>
      </c>
      <c r="R275">
        <v>794</v>
      </c>
      <c r="S275">
        <v>293</v>
      </c>
      <c r="T275">
        <v>179</v>
      </c>
      <c r="U275">
        <v>67</v>
      </c>
      <c r="V275">
        <v>305</v>
      </c>
      <c r="W275">
        <v>441</v>
      </c>
      <c r="X275">
        <v>70.8</v>
      </c>
      <c r="Y275">
        <v>79.619</v>
      </c>
      <c r="Z275">
        <v>-8.8569999999999993</v>
      </c>
      <c r="AA275">
        <v>0.96099999999999997</v>
      </c>
      <c r="AB275">
        <v>14.523999999999999</v>
      </c>
      <c r="AC275">
        <v>0.58699999999999997</v>
      </c>
      <c r="AD275">
        <v>18.399999999999999</v>
      </c>
      <c r="AE275">
        <v>21.4</v>
      </c>
      <c r="AF275">
        <v>3.2</v>
      </c>
      <c r="AG275">
        <v>21</v>
      </c>
    </row>
    <row r="276" spans="1:33" x14ac:dyDescent="0.45">
      <c r="A276" t="s">
        <v>1161</v>
      </c>
      <c r="B276" t="s">
        <v>473</v>
      </c>
      <c r="C276">
        <v>21</v>
      </c>
      <c r="D276" t="s">
        <v>1736</v>
      </c>
      <c r="E276">
        <v>-10.42</v>
      </c>
      <c r="F276">
        <v>-1.98</v>
      </c>
      <c r="G276">
        <v>1500</v>
      </c>
      <c r="H276">
        <v>1539</v>
      </c>
      <c r="I276">
        <v>1240</v>
      </c>
      <c r="J276">
        <v>0.44700000000000001</v>
      </c>
      <c r="K276">
        <v>159</v>
      </c>
      <c r="L276">
        <v>480</v>
      </c>
      <c r="M276">
        <v>0.33100000000000002</v>
      </c>
      <c r="N276">
        <v>233</v>
      </c>
      <c r="O276">
        <v>371</v>
      </c>
      <c r="P276">
        <v>0.628</v>
      </c>
      <c r="Q276">
        <v>198</v>
      </c>
      <c r="R276">
        <v>660</v>
      </c>
      <c r="S276">
        <v>266</v>
      </c>
      <c r="T276">
        <v>160</v>
      </c>
      <c r="U276">
        <v>66</v>
      </c>
      <c r="V276">
        <v>238</v>
      </c>
      <c r="W276">
        <v>410</v>
      </c>
      <c r="X276">
        <v>71.400000000000006</v>
      </c>
      <c r="Y276">
        <v>73.286000000000001</v>
      </c>
      <c r="Z276">
        <v>-1.857</v>
      </c>
      <c r="AA276">
        <v>1.1180000000000001</v>
      </c>
      <c r="AB276">
        <v>11.333</v>
      </c>
      <c r="AC276">
        <v>0.67200000000000004</v>
      </c>
      <c r="AD276">
        <v>22.9</v>
      </c>
      <c r="AE276">
        <v>17.7</v>
      </c>
      <c r="AF276">
        <v>3.1</v>
      </c>
      <c r="AG276">
        <v>19.5</v>
      </c>
    </row>
    <row r="277" spans="1:33" x14ac:dyDescent="0.45">
      <c r="A277" t="s">
        <v>1162</v>
      </c>
      <c r="B277" t="s">
        <v>314</v>
      </c>
      <c r="C277">
        <v>23</v>
      </c>
      <c r="D277" t="s">
        <v>1797</v>
      </c>
      <c r="E277">
        <v>-13.04</v>
      </c>
      <c r="F277">
        <v>-4.3899999999999997</v>
      </c>
      <c r="G277">
        <v>1740</v>
      </c>
      <c r="H277">
        <v>1807</v>
      </c>
      <c r="I277">
        <v>1406</v>
      </c>
      <c r="J277">
        <v>0.44500000000000001</v>
      </c>
      <c r="K277">
        <v>178</v>
      </c>
      <c r="L277">
        <v>488</v>
      </c>
      <c r="M277">
        <v>0.36499999999999999</v>
      </c>
      <c r="N277">
        <v>310</v>
      </c>
      <c r="O277">
        <v>432</v>
      </c>
      <c r="P277">
        <v>0.71799999999999997</v>
      </c>
      <c r="Q277">
        <v>276</v>
      </c>
      <c r="R277">
        <v>916</v>
      </c>
      <c r="S277">
        <v>291</v>
      </c>
      <c r="T277">
        <v>86</v>
      </c>
      <c r="U277">
        <v>46</v>
      </c>
      <c r="V277">
        <v>310</v>
      </c>
      <c r="W277">
        <v>367</v>
      </c>
      <c r="X277">
        <v>75.7</v>
      </c>
      <c r="Y277">
        <v>78.564999999999998</v>
      </c>
      <c r="Z277">
        <v>-2.9129999999999998</v>
      </c>
      <c r="AA277">
        <v>0.93899999999999995</v>
      </c>
      <c r="AB277">
        <v>13.478</v>
      </c>
      <c r="AC277">
        <v>0.27700000000000002</v>
      </c>
      <c r="AD277">
        <v>21.2</v>
      </c>
      <c r="AE277">
        <v>18.8</v>
      </c>
      <c r="AF277">
        <v>2</v>
      </c>
      <c r="AG277">
        <v>16</v>
      </c>
    </row>
    <row r="278" spans="1:33" x14ac:dyDescent="0.45">
      <c r="A278" t="s">
        <v>1163</v>
      </c>
      <c r="B278" t="s">
        <v>440</v>
      </c>
      <c r="C278">
        <v>23</v>
      </c>
      <c r="D278" t="s">
        <v>2700</v>
      </c>
      <c r="E278">
        <v>-0.65</v>
      </c>
      <c r="F278">
        <v>-1.1499999999999999</v>
      </c>
      <c r="G278">
        <v>1767</v>
      </c>
      <c r="H278">
        <v>1675</v>
      </c>
      <c r="I278">
        <v>1369</v>
      </c>
      <c r="J278">
        <v>0.47799999999999998</v>
      </c>
      <c r="K278">
        <v>194</v>
      </c>
      <c r="L278">
        <v>548</v>
      </c>
      <c r="M278">
        <v>0.35399999999999998</v>
      </c>
      <c r="N278">
        <v>265</v>
      </c>
      <c r="O278">
        <v>384</v>
      </c>
      <c r="P278">
        <v>0.69</v>
      </c>
      <c r="Q278">
        <v>207</v>
      </c>
      <c r="R278">
        <v>837</v>
      </c>
      <c r="S278">
        <v>302</v>
      </c>
      <c r="T278">
        <v>150</v>
      </c>
      <c r="U278">
        <v>81</v>
      </c>
      <c r="V278">
        <v>275</v>
      </c>
      <c r="W278">
        <v>347</v>
      </c>
      <c r="X278">
        <v>76.8</v>
      </c>
      <c r="Y278">
        <v>72.825999999999993</v>
      </c>
      <c r="Z278">
        <v>4</v>
      </c>
      <c r="AA278">
        <v>1.0980000000000001</v>
      </c>
      <c r="AB278">
        <v>11.957000000000001</v>
      </c>
      <c r="AC278">
        <v>0.54500000000000004</v>
      </c>
      <c r="AD278">
        <v>23.8</v>
      </c>
      <c r="AE278">
        <v>16.7</v>
      </c>
      <c r="AF278">
        <v>3.5</v>
      </c>
      <c r="AG278">
        <v>15.1</v>
      </c>
    </row>
    <row r="279" spans="1:33" x14ac:dyDescent="0.45">
      <c r="A279" t="s">
        <v>1164</v>
      </c>
      <c r="B279" t="s">
        <v>198</v>
      </c>
      <c r="C279">
        <v>19</v>
      </c>
      <c r="D279" t="s">
        <v>1691</v>
      </c>
      <c r="E279">
        <v>5.04</v>
      </c>
      <c r="F279">
        <v>-1.54</v>
      </c>
      <c r="G279">
        <v>1451</v>
      </c>
      <c r="H279">
        <v>1326</v>
      </c>
      <c r="I279">
        <v>1120</v>
      </c>
      <c r="J279">
        <v>0.438</v>
      </c>
      <c r="K279">
        <v>163</v>
      </c>
      <c r="L279">
        <v>464</v>
      </c>
      <c r="M279">
        <v>0.35099999999999998</v>
      </c>
      <c r="N279">
        <v>306</v>
      </c>
      <c r="O279">
        <v>417</v>
      </c>
      <c r="P279">
        <v>0.73399999999999999</v>
      </c>
      <c r="Q279">
        <v>196</v>
      </c>
      <c r="R279">
        <v>691</v>
      </c>
      <c r="S279">
        <v>285</v>
      </c>
      <c r="T279">
        <v>133</v>
      </c>
      <c r="U279">
        <v>63</v>
      </c>
      <c r="V279">
        <v>207</v>
      </c>
      <c r="W279">
        <v>326</v>
      </c>
      <c r="X279">
        <v>76.400000000000006</v>
      </c>
      <c r="Y279">
        <v>69.789000000000001</v>
      </c>
      <c r="Z279">
        <v>6.5789999999999997</v>
      </c>
      <c r="AA279">
        <v>1.377</v>
      </c>
      <c r="AB279">
        <v>10.895</v>
      </c>
      <c r="AC279">
        <v>0.64300000000000002</v>
      </c>
      <c r="AD279">
        <v>24.4</v>
      </c>
      <c r="AE279">
        <v>21.9</v>
      </c>
      <c r="AF279">
        <v>3.3</v>
      </c>
      <c r="AG279">
        <v>17.2</v>
      </c>
    </row>
    <row r="280" spans="1:33" x14ac:dyDescent="0.45">
      <c r="A280" t="s">
        <v>1165</v>
      </c>
      <c r="B280" t="s">
        <v>734</v>
      </c>
      <c r="C280">
        <v>22</v>
      </c>
      <c r="D280" t="s">
        <v>1723</v>
      </c>
      <c r="E280">
        <v>-18.559999999999999</v>
      </c>
      <c r="F280">
        <v>-5.28</v>
      </c>
      <c r="G280">
        <v>1475</v>
      </c>
      <c r="H280">
        <v>1598</v>
      </c>
      <c r="I280">
        <v>1302</v>
      </c>
      <c r="J280">
        <v>0.41699999999999998</v>
      </c>
      <c r="K280">
        <v>135</v>
      </c>
      <c r="L280">
        <v>462</v>
      </c>
      <c r="M280">
        <v>0.29199999999999998</v>
      </c>
      <c r="N280">
        <v>254</v>
      </c>
      <c r="O280">
        <v>373</v>
      </c>
      <c r="P280">
        <v>0.68100000000000005</v>
      </c>
      <c r="Q280">
        <v>205</v>
      </c>
      <c r="R280">
        <v>714</v>
      </c>
      <c r="S280">
        <v>276</v>
      </c>
      <c r="T280">
        <v>127</v>
      </c>
      <c r="U280">
        <v>61</v>
      </c>
      <c r="V280">
        <v>288</v>
      </c>
      <c r="W280">
        <v>435</v>
      </c>
      <c r="X280">
        <v>67</v>
      </c>
      <c r="Y280">
        <v>72.635999999999996</v>
      </c>
      <c r="Z280">
        <v>-5.5910000000000002</v>
      </c>
      <c r="AA280">
        <v>0.95799999999999996</v>
      </c>
      <c r="AB280">
        <v>13.090999999999999</v>
      </c>
      <c r="AC280">
        <v>0.441</v>
      </c>
      <c r="AD280">
        <v>21</v>
      </c>
      <c r="AE280">
        <v>17</v>
      </c>
      <c r="AF280">
        <v>2.8</v>
      </c>
      <c r="AG280">
        <v>19.8</v>
      </c>
    </row>
    <row r="281" spans="1:33" x14ac:dyDescent="0.45">
      <c r="A281" t="s">
        <v>1166</v>
      </c>
      <c r="B281" t="s">
        <v>334</v>
      </c>
      <c r="C281">
        <v>21</v>
      </c>
      <c r="D281" t="s">
        <v>1728</v>
      </c>
      <c r="E281">
        <v>-10.41</v>
      </c>
      <c r="F281">
        <v>-1.97</v>
      </c>
      <c r="G281">
        <v>1417</v>
      </c>
      <c r="H281">
        <v>1481</v>
      </c>
      <c r="I281">
        <v>1170</v>
      </c>
      <c r="J281">
        <v>0.42799999999999999</v>
      </c>
      <c r="K281">
        <v>142</v>
      </c>
      <c r="L281">
        <v>436</v>
      </c>
      <c r="M281">
        <v>0.32600000000000001</v>
      </c>
      <c r="N281">
        <v>273</v>
      </c>
      <c r="O281">
        <v>381</v>
      </c>
      <c r="P281">
        <v>0.71699999999999997</v>
      </c>
      <c r="Q281">
        <v>234</v>
      </c>
      <c r="R281">
        <v>722</v>
      </c>
      <c r="S281">
        <v>298</v>
      </c>
      <c r="T281">
        <v>151</v>
      </c>
      <c r="U281">
        <v>35</v>
      </c>
      <c r="V281">
        <v>280</v>
      </c>
      <c r="W281">
        <v>343</v>
      </c>
      <c r="X281">
        <v>67.5</v>
      </c>
      <c r="Y281">
        <v>70.524000000000001</v>
      </c>
      <c r="Z281">
        <v>-3.048</v>
      </c>
      <c r="AA281">
        <v>1.0640000000000001</v>
      </c>
      <c r="AB281">
        <v>13.333</v>
      </c>
      <c r="AC281">
        <v>0.53900000000000003</v>
      </c>
      <c r="AD281">
        <v>20.8</v>
      </c>
      <c r="AE281">
        <v>18.100000000000001</v>
      </c>
      <c r="AF281">
        <v>1.7</v>
      </c>
      <c r="AG281">
        <v>16.3</v>
      </c>
    </row>
    <row r="282" spans="1:33" x14ac:dyDescent="0.45">
      <c r="A282" t="s">
        <v>1167</v>
      </c>
      <c r="B282" t="s">
        <v>294</v>
      </c>
      <c r="C282">
        <v>20</v>
      </c>
      <c r="D282" t="s">
        <v>1721</v>
      </c>
      <c r="E282">
        <v>-6.13</v>
      </c>
      <c r="F282">
        <v>-1.19</v>
      </c>
      <c r="G282">
        <v>1502</v>
      </c>
      <c r="H282">
        <v>1432</v>
      </c>
      <c r="I282">
        <v>1230</v>
      </c>
      <c r="J282">
        <v>0.44400000000000001</v>
      </c>
      <c r="K282">
        <v>138</v>
      </c>
      <c r="L282">
        <v>454</v>
      </c>
      <c r="M282">
        <v>0.30399999999999999</v>
      </c>
      <c r="N282">
        <v>272</v>
      </c>
      <c r="O282">
        <v>406</v>
      </c>
      <c r="P282">
        <v>0.67</v>
      </c>
      <c r="Q282">
        <v>204</v>
      </c>
      <c r="R282">
        <v>654</v>
      </c>
      <c r="S282">
        <v>276</v>
      </c>
      <c r="T282">
        <v>206</v>
      </c>
      <c r="U282">
        <v>49</v>
      </c>
      <c r="V282">
        <v>265</v>
      </c>
      <c r="W282">
        <v>388</v>
      </c>
      <c r="X282">
        <v>75.099999999999994</v>
      </c>
      <c r="Y282">
        <v>71.599999999999994</v>
      </c>
      <c r="Z282">
        <v>3.5</v>
      </c>
      <c r="AA282">
        <v>1.042</v>
      </c>
      <c r="AB282">
        <v>13.25</v>
      </c>
      <c r="AC282">
        <v>0.77700000000000002</v>
      </c>
      <c r="AD282">
        <v>22.7</v>
      </c>
      <c r="AE282">
        <v>20.3</v>
      </c>
      <c r="AF282">
        <v>2.4</v>
      </c>
      <c r="AG282">
        <v>19.399999999999999</v>
      </c>
    </row>
    <row r="283" spans="1:33" x14ac:dyDescent="0.45">
      <c r="A283" t="s">
        <v>1168</v>
      </c>
      <c r="B283" t="s">
        <v>1334</v>
      </c>
      <c r="C283">
        <v>21</v>
      </c>
      <c r="D283" t="s">
        <v>1728</v>
      </c>
      <c r="E283">
        <v>7.74</v>
      </c>
      <c r="F283">
        <v>8.4</v>
      </c>
      <c r="G283">
        <v>1558</v>
      </c>
      <c r="H283">
        <v>1572</v>
      </c>
      <c r="I283">
        <v>1236</v>
      </c>
      <c r="J283">
        <v>0.44500000000000001</v>
      </c>
      <c r="K283">
        <v>170</v>
      </c>
      <c r="L283">
        <v>474</v>
      </c>
      <c r="M283">
        <v>0.35899999999999999</v>
      </c>
      <c r="N283">
        <v>288</v>
      </c>
      <c r="O283">
        <v>407</v>
      </c>
      <c r="P283">
        <v>0.70799999999999996</v>
      </c>
      <c r="Q283">
        <v>232</v>
      </c>
      <c r="R283">
        <v>760</v>
      </c>
      <c r="S283">
        <v>326</v>
      </c>
      <c r="T283">
        <v>141</v>
      </c>
      <c r="U283">
        <v>110</v>
      </c>
      <c r="V283">
        <v>287</v>
      </c>
      <c r="W283">
        <v>354</v>
      </c>
      <c r="X283">
        <v>74.2</v>
      </c>
      <c r="Y283">
        <v>74.856999999999999</v>
      </c>
      <c r="Z283">
        <v>-0.66700000000000004</v>
      </c>
      <c r="AA283">
        <v>1.1359999999999999</v>
      </c>
      <c r="AB283">
        <v>13.667</v>
      </c>
      <c r="AC283">
        <v>0.49099999999999999</v>
      </c>
      <c r="AD283">
        <v>22.6</v>
      </c>
      <c r="AE283">
        <v>19.399999999999999</v>
      </c>
      <c r="AF283">
        <v>5.2</v>
      </c>
      <c r="AG283">
        <v>16.899999999999999</v>
      </c>
    </row>
    <row r="284" spans="1:33" x14ac:dyDescent="0.45">
      <c r="A284" t="s">
        <v>1169</v>
      </c>
      <c r="B284" t="s">
        <v>145</v>
      </c>
      <c r="C284">
        <v>22</v>
      </c>
      <c r="D284" t="s">
        <v>1732</v>
      </c>
      <c r="E284">
        <v>5.92</v>
      </c>
      <c r="F284">
        <v>-0.51</v>
      </c>
      <c r="G284">
        <v>1596</v>
      </c>
      <c r="H284">
        <v>1430</v>
      </c>
      <c r="I284">
        <v>1167</v>
      </c>
      <c r="J284">
        <v>0.46400000000000002</v>
      </c>
      <c r="K284">
        <v>185</v>
      </c>
      <c r="L284">
        <v>491</v>
      </c>
      <c r="M284">
        <v>0.377</v>
      </c>
      <c r="N284">
        <v>327</v>
      </c>
      <c r="O284">
        <v>433</v>
      </c>
      <c r="P284">
        <v>0.755</v>
      </c>
      <c r="Q284">
        <v>181</v>
      </c>
      <c r="R284">
        <v>733</v>
      </c>
      <c r="S284">
        <v>314</v>
      </c>
      <c r="T284">
        <v>123</v>
      </c>
      <c r="U284">
        <v>65</v>
      </c>
      <c r="V284">
        <v>251</v>
      </c>
      <c r="W284">
        <v>381</v>
      </c>
      <c r="X284">
        <v>72.5</v>
      </c>
      <c r="Y284">
        <v>65</v>
      </c>
      <c r="Z284">
        <v>7.5449999999999999</v>
      </c>
      <c r="AA284">
        <v>1.2509999999999999</v>
      </c>
      <c r="AB284">
        <v>11.409000000000001</v>
      </c>
      <c r="AC284">
        <v>0.49</v>
      </c>
      <c r="AD284">
        <v>22.3</v>
      </c>
      <c r="AE284">
        <v>19.7</v>
      </c>
      <c r="AF284">
        <v>3</v>
      </c>
      <c r="AG284">
        <v>17.3</v>
      </c>
    </row>
    <row r="285" spans="1:33" x14ac:dyDescent="0.45">
      <c r="A285" t="s">
        <v>1171</v>
      </c>
      <c r="B285" t="s">
        <v>282</v>
      </c>
      <c r="C285">
        <v>22</v>
      </c>
      <c r="D285" t="s">
        <v>1731</v>
      </c>
      <c r="E285">
        <v>-13.03</v>
      </c>
      <c r="F285">
        <v>-3.18</v>
      </c>
      <c r="G285">
        <v>1487</v>
      </c>
      <c r="H285">
        <v>1581</v>
      </c>
      <c r="I285">
        <v>1247</v>
      </c>
      <c r="J285">
        <v>0.40600000000000003</v>
      </c>
      <c r="K285">
        <v>144</v>
      </c>
      <c r="L285">
        <v>448</v>
      </c>
      <c r="M285">
        <v>0.32100000000000001</v>
      </c>
      <c r="N285">
        <v>331</v>
      </c>
      <c r="O285">
        <v>448</v>
      </c>
      <c r="P285">
        <v>0.73899999999999999</v>
      </c>
      <c r="Q285">
        <v>223</v>
      </c>
      <c r="R285">
        <v>806</v>
      </c>
      <c r="S285">
        <v>260</v>
      </c>
      <c r="T285">
        <v>141</v>
      </c>
      <c r="U285">
        <v>67</v>
      </c>
      <c r="V285">
        <v>308</v>
      </c>
      <c r="W285">
        <v>449</v>
      </c>
      <c r="X285">
        <v>67.599999999999994</v>
      </c>
      <c r="Y285">
        <v>71.864000000000004</v>
      </c>
      <c r="Z285">
        <v>-4.2729999999999997</v>
      </c>
      <c r="AA285">
        <v>0.84399999999999997</v>
      </c>
      <c r="AB285">
        <v>14</v>
      </c>
      <c r="AC285">
        <v>0.45800000000000002</v>
      </c>
      <c r="AD285">
        <v>20.399999999999999</v>
      </c>
      <c r="AE285">
        <v>20.399999999999999</v>
      </c>
      <c r="AF285">
        <v>3</v>
      </c>
      <c r="AG285">
        <v>20.399999999999999</v>
      </c>
    </row>
    <row r="286" spans="1:33" x14ac:dyDescent="0.45">
      <c r="A286" t="s">
        <v>1172</v>
      </c>
      <c r="B286" t="s">
        <v>1335</v>
      </c>
      <c r="C286">
        <v>21</v>
      </c>
      <c r="D286" t="s">
        <v>1313</v>
      </c>
      <c r="E286">
        <v>13.84</v>
      </c>
      <c r="F286">
        <v>2.44</v>
      </c>
      <c r="G286">
        <v>1591</v>
      </c>
      <c r="H286">
        <v>1344</v>
      </c>
      <c r="I286">
        <v>1296</v>
      </c>
      <c r="J286">
        <v>0.45600000000000002</v>
      </c>
      <c r="K286">
        <v>154</v>
      </c>
      <c r="L286">
        <v>446</v>
      </c>
      <c r="M286">
        <v>0.34499999999999997</v>
      </c>
      <c r="N286">
        <v>255</v>
      </c>
      <c r="O286">
        <v>369</v>
      </c>
      <c r="P286">
        <v>0.69099999999999995</v>
      </c>
      <c r="Q286">
        <v>285</v>
      </c>
      <c r="R286">
        <v>845</v>
      </c>
      <c r="S286">
        <v>330</v>
      </c>
      <c r="T286">
        <v>174</v>
      </c>
      <c r="U286">
        <v>103</v>
      </c>
      <c r="V286">
        <v>251</v>
      </c>
      <c r="W286">
        <v>355</v>
      </c>
      <c r="X286">
        <v>75.8</v>
      </c>
      <c r="Y286">
        <v>64</v>
      </c>
      <c r="Z286">
        <v>11.762</v>
      </c>
      <c r="AA286">
        <v>1.3149999999999999</v>
      </c>
      <c r="AB286">
        <v>11.952</v>
      </c>
      <c r="AC286">
        <v>0.69299999999999995</v>
      </c>
      <c r="AD286">
        <v>21.2</v>
      </c>
      <c r="AE286">
        <v>17.600000000000001</v>
      </c>
      <c r="AF286">
        <v>4.9000000000000004</v>
      </c>
      <c r="AG286">
        <v>16.899999999999999</v>
      </c>
    </row>
    <row r="287" spans="1:33" x14ac:dyDescent="0.45">
      <c r="A287" t="s">
        <v>1173</v>
      </c>
      <c r="B287" t="s">
        <v>1336</v>
      </c>
      <c r="C287">
        <v>22</v>
      </c>
      <c r="D287" t="s">
        <v>1795</v>
      </c>
      <c r="E287">
        <v>-5.85</v>
      </c>
      <c r="F287">
        <v>-2.15</v>
      </c>
      <c r="G287">
        <v>1544</v>
      </c>
      <c r="H287">
        <v>1565</v>
      </c>
      <c r="I287">
        <v>1275</v>
      </c>
      <c r="J287">
        <v>0.41699999999999998</v>
      </c>
      <c r="K287">
        <v>147</v>
      </c>
      <c r="L287">
        <v>435</v>
      </c>
      <c r="M287">
        <v>0.33800000000000002</v>
      </c>
      <c r="N287">
        <v>333</v>
      </c>
      <c r="O287">
        <v>471</v>
      </c>
      <c r="P287">
        <v>0.70699999999999996</v>
      </c>
      <c r="Q287">
        <v>244</v>
      </c>
      <c r="R287">
        <v>808</v>
      </c>
      <c r="S287">
        <v>270</v>
      </c>
      <c r="T287">
        <v>158</v>
      </c>
      <c r="U287">
        <v>104</v>
      </c>
      <c r="V287">
        <v>261</v>
      </c>
      <c r="W287">
        <v>372</v>
      </c>
      <c r="X287">
        <v>70.2</v>
      </c>
      <c r="Y287">
        <v>71.135999999999996</v>
      </c>
      <c r="Z287">
        <v>-0.95499999999999996</v>
      </c>
      <c r="AA287">
        <v>1.034</v>
      </c>
      <c r="AB287">
        <v>11.864000000000001</v>
      </c>
      <c r="AC287">
        <v>0.60499999999999998</v>
      </c>
      <c r="AD287">
        <v>19.8</v>
      </c>
      <c r="AE287">
        <v>21.4</v>
      </c>
      <c r="AF287">
        <v>4.7</v>
      </c>
      <c r="AG287">
        <v>16.899999999999999</v>
      </c>
    </row>
    <row r="288" spans="1:33" x14ac:dyDescent="0.45">
      <c r="A288" t="s">
        <v>1174</v>
      </c>
      <c r="B288" t="s">
        <v>183</v>
      </c>
      <c r="C288">
        <v>21</v>
      </c>
      <c r="D288" t="s">
        <v>1728</v>
      </c>
      <c r="E288">
        <v>-3.97</v>
      </c>
      <c r="F288">
        <v>-0.23</v>
      </c>
      <c r="G288">
        <v>1607</v>
      </c>
      <c r="H288">
        <v>1626</v>
      </c>
      <c r="I288">
        <v>1266</v>
      </c>
      <c r="J288">
        <v>0.44</v>
      </c>
      <c r="K288">
        <v>134</v>
      </c>
      <c r="L288">
        <v>443</v>
      </c>
      <c r="M288">
        <v>0.30199999999999999</v>
      </c>
      <c r="N288">
        <v>359</v>
      </c>
      <c r="O288">
        <v>480</v>
      </c>
      <c r="P288">
        <v>0.748</v>
      </c>
      <c r="Q288">
        <v>224</v>
      </c>
      <c r="R288">
        <v>708</v>
      </c>
      <c r="S288">
        <v>239</v>
      </c>
      <c r="T288">
        <v>140</v>
      </c>
      <c r="U288">
        <v>53</v>
      </c>
      <c r="V288">
        <v>244</v>
      </c>
      <c r="W288">
        <v>376</v>
      </c>
      <c r="X288">
        <v>76.5</v>
      </c>
      <c r="Y288">
        <v>77.429000000000002</v>
      </c>
      <c r="Z288">
        <v>-0.90500000000000003</v>
      </c>
      <c r="AA288">
        <v>0.98</v>
      </c>
      <c r="AB288">
        <v>11.619</v>
      </c>
      <c r="AC288">
        <v>0.57399999999999995</v>
      </c>
      <c r="AD288">
        <v>21.1</v>
      </c>
      <c r="AE288">
        <v>22.9</v>
      </c>
      <c r="AF288">
        <v>2.5</v>
      </c>
      <c r="AG288">
        <v>17.899999999999999</v>
      </c>
    </row>
    <row r="289" spans="1:33" x14ac:dyDescent="0.45">
      <c r="A289" t="s">
        <v>1175</v>
      </c>
      <c r="B289" t="s">
        <v>200</v>
      </c>
      <c r="C289">
        <v>21</v>
      </c>
      <c r="D289" t="s">
        <v>1725</v>
      </c>
      <c r="E289">
        <v>8.9700000000000006</v>
      </c>
      <c r="F289">
        <v>1.55</v>
      </c>
      <c r="G289">
        <v>1547</v>
      </c>
      <c r="H289">
        <v>1391</v>
      </c>
      <c r="I289">
        <v>1226</v>
      </c>
      <c r="J289">
        <v>0.45500000000000002</v>
      </c>
      <c r="K289">
        <v>168</v>
      </c>
      <c r="L289">
        <v>466</v>
      </c>
      <c r="M289">
        <v>0.36099999999999999</v>
      </c>
      <c r="N289">
        <v>263</v>
      </c>
      <c r="O289">
        <v>336</v>
      </c>
      <c r="P289">
        <v>0.78300000000000003</v>
      </c>
      <c r="Q289">
        <v>222</v>
      </c>
      <c r="R289">
        <v>711</v>
      </c>
      <c r="S289">
        <v>269</v>
      </c>
      <c r="T289">
        <v>137</v>
      </c>
      <c r="U289">
        <v>80</v>
      </c>
      <c r="V289">
        <v>223</v>
      </c>
      <c r="W289">
        <v>353</v>
      </c>
      <c r="X289">
        <v>73.7</v>
      </c>
      <c r="Y289">
        <v>66.238</v>
      </c>
      <c r="Z289">
        <v>7.4290000000000003</v>
      </c>
      <c r="AA289">
        <v>1.206</v>
      </c>
      <c r="AB289">
        <v>10.619</v>
      </c>
      <c r="AC289">
        <v>0.61399999999999999</v>
      </c>
      <c r="AD289">
        <v>22.2</v>
      </c>
      <c r="AE289">
        <v>16</v>
      </c>
      <c r="AF289">
        <v>3.8</v>
      </c>
      <c r="AG289">
        <v>16.8</v>
      </c>
    </row>
    <row r="290" spans="1:33" x14ac:dyDescent="0.45">
      <c r="A290" t="s">
        <v>1176</v>
      </c>
      <c r="B290" t="s">
        <v>1337</v>
      </c>
      <c r="C290">
        <v>21</v>
      </c>
      <c r="D290" t="s">
        <v>1725</v>
      </c>
      <c r="E290">
        <v>15.65</v>
      </c>
      <c r="F290">
        <v>8.89</v>
      </c>
      <c r="G290">
        <v>1621</v>
      </c>
      <c r="H290">
        <v>1479</v>
      </c>
      <c r="I290">
        <v>1360</v>
      </c>
      <c r="J290">
        <v>0.44400000000000001</v>
      </c>
      <c r="K290">
        <v>141</v>
      </c>
      <c r="L290">
        <v>431</v>
      </c>
      <c r="M290">
        <v>0.32700000000000001</v>
      </c>
      <c r="N290">
        <v>272</v>
      </c>
      <c r="O290">
        <v>386</v>
      </c>
      <c r="P290">
        <v>0.70499999999999996</v>
      </c>
      <c r="Q290">
        <v>317</v>
      </c>
      <c r="R290">
        <v>838</v>
      </c>
      <c r="S290">
        <v>322</v>
      </c>
      <c r="T290">
        <v>138</v>
      </c>
      <c r="U290">
        <v>111</v>
      </c>
      <c r="V290">
        <v>244</v>
      </c>
      <c r="W290">
        <v>379</v>
      </c>
      <c r="X290">
        <v>77.2</v>
      </c>
      <c r="Y290">
        <v>70.429000000000002</v>
      </c>
      <c r="Z290">
        <v>6.7619999999999996</v>
      </c>
      <c r="AA290">
        <v>1.32</v>
      </c>
      <c r="AB290">
        <v>11.619</v>
      </c>
      <c r="AC290">
        <v>0.56599999999999995</v>
      </c>
      <c r="AD290">
        <v>20.5</v>
      </c>
      <c r="AE290">
        <v>18.399999999999999</v>
      </c>
      <c r="AF290">
        <v>5.3</v>
      </c>
      <c r="AG290">
        <v>18</v>
      </c>
    </row>
    <row r="291" spans="1:33" x14ac:dyDescent="0.45">
      <c r="A291" t="s">
        <v>1177</v>
      </c>
      <c r="B291" t="s">
        <v>243</v>
      </c>
      <c r="C291">
        <v>23</v>
      </c>
      <c r="D291" t="s">
        <v>1792</v>
      </c>
      <c r="E291">
        <v>-0.56999999999999995</v>
      </c>
      <c r="F291">
        <v>-4.97</v>
      </c>
      <c r="G291">
        <v>1676</v>
      </c>
      <c r="H291">
        <v>1470</v>
      </c>
      <c r="I291">
        <v>1279</v>
      </c>
      <c r="J291">
        <v>0.46300000000000002</v>
      </c>
      <c r="K291">
        <v>209</v>
      </c>
      <c r="L291">
        <v>601</v>
      </c>
      <c r="M291">
        <v>0.34799999999999998</v>
      </c>
      <c r="N291">
        <v>283</v>
      </c>
      <c r="O291">
        <v>383</v>
      </c>
      <c r="P291">
        <v>0.73899999999999999</v>
      </c>
      <c r="Q291">
        <v>190</v>
      </c>
      <c r="R291">
        <v>731</v>
      </c>
      <c r="S291">
        <v>320</v>
      </c>
      <c r="T291">
        <v>132</v>
      </c>
      <c r="U291">
        <v>53</v>
      </c>
      <c r="V291">
        <v>213</v>
      </c>
      <c r="W291">
        <v>372</v>
      </c>
      <c r="X291">
        <v>72.900000000000006</v>
      </c>
      <c r="Y291">
        <v>63.912999999999997</v>
      </c>
      <c r="Z291">
        <v>8.9570000000000007</v>
      </c>
      <c r="AA291">
        <v>1.502</v>
      </c>
      <c r="AB291">
        <v>9.2609999999999992</v>
      </c>
      <c r="AC291">
        <v>0.62</v>
      </c>
      <c r="AD291">
        <v>26.1</v>
      </c>
      <c r="AE291">
        <v>16.7</v>
      </c>
      <c r="AF291">
        <v>2.2999999999999998</v>
      </c>
      <c r="AG291">
        <v>16.2</v>
      </c>
    </row>
    <row r="292" spans="1:33" x14ac:dyDescent="0.45">
      <c r="A292" t="s">
        <v>1178</v>
      </c>
      <c r="B292" t="s">
        <v>92</v>
      </c>
      <c r="C292">
        <v>20</v>
      </c>
      <c r="D292" t="s">
        <v>1721</v>
      </c>
      <c r="E292">
        <v>8.68</v>
      </c>
      <c r="F292">
        <v>5.78</v>
      </c>
      <c r="G292">
        <v>1569</v>
      </c>
      <c r="H292">
        <v>1511</v>
      </c>
      <c r="I292">
        <v>1184</v>
      </c>
      <c r="J292">
        <v>0.47599999999999998</v>
      </c>
      <c r="K292">
        <v>186</v>
      </c>
      <c r="L292">
        <v>478</v>
      </c>
      <c r="M292">
        <v>0.38900000000000001</v>
      </c>
      <c r="N292">
        <v>257</v>
      </c>
      <c r="O292">
        <v>346</v>
      </c>
      <c r="P292">
        <v>0.74299999999999999</v>
      </c>
      <c r="Q292">
        <v>149</v>
      </c>
      <c r="R292">
        <v>713</v>
      </c>
      <c r="S292">
        <v>348</v>
      </c>
      <c r="T292">
        <v>100</v>
      </c>
      <c r="U292">
        <v>63</v>
      </c>
      <c r="V292">
        <v>259</v>
      </c>
      <c r="W292">
        <v>316</v>
      </c>
      <c r="X292">
        <v>78.400000000000006</v>
      </c>
      <c r="Y292">
        <v>75.55</v>
      </c>
      <c r="Z292">
        <v>2.9</v>
      </c>
      <c r="AA292">
        <v>1.3440000000000001</v>
      </c>
      <c r="AB292">
        <v>12.95</v>
      </c>
      <c r="AC292">
        <v>0.38600000000000001</v>
      </c>
      <c r="AD292">
        <v>23.9</v>
      </c>
      <c r="AE292">
        <v>17.3</v>
      </c>
      <c r="AF292">
        <v>3.2</v>
      </c>
      <c r="AG292">
        <v>15.8</v>
      </c>
    </row>
    <row r="293" spans="1:33" x14ac:dyDescent="0.45">
      <c r="A293" t="s">
        <v>1179</v>
      </c>
      <c r="B293" t="s">
        <v>203</v>
      </c>
      <c r="C293">
        <v>21</v>
      </c>
      <c r="D293" t="s">
        <v>1725</v>
      </c>
      <c r="E293">
        <v>2.48</v>
      </c>
      <c r="F293">
        <v>-1.41</v>
      </c>
      <c r="G293">
        <v>1642</v>
      </c>
      <c r="H293">
        <v>1483</v>
      </c>
      <c r="I293">
        <v>1237</v>
      </c>
      <c r="J293">
        <v>0.45800000000000002</v>
      </c>
      <c r="K293">
        <v>134</v>
      </c>
      <c r="L293">
        <v>402</v>
      </c>
      <c r="M293">
        <v>0.33300000000000002</v>
      </c>
      <c r="N293">
        <v>374</v>
      </c>
      <c r="O293">
        <v>518</v>
      </c>
      <c r="P293">
        <v>0.72199999999999998</v>
      </c>
      <c r="Q293">
        <v>269</v>
      </c>
      <c r="R293">
        <v>790</v>
      </c>
      <c r="S293">
        <v>281</v>
      </c>
      <c r="T293">
        <v>194</v>
      </c>
      <c r="U293">
        <v>61</v>
      </c>
      <c r="V293">
        <v>350</v>
      </c>
      <c r="W293">
        <v>462</v>
      </c>
      <c r="X293">
        <v>78.2</v>
      </c>
      <c r="Y293">
        <v>70.619</v>
      </c>
      <c r="Z293">
        <v>7.5709999999999997</v>
      </c>
      <c r="AA293">
        <v>0.80300000000000005</v>
      </c>
      <c r="AB293">
        <v>16.667000000000002</v>
      </c>
      <c r="AC293">
        <v>0.55400000000000005</v>
      </c>
      <c r="AD293">
        <v>19.100000000000001</v>
      </c>
      <c r="AE293">
        <v>24.7</v>
      </c>
      <c r="AF293">
        <v>2.9</v>
      </c>
      <c r="AG293">
        <v>22</v>
      </c>
    </row>
    <row r="294" spans="1:33" x14ac:dyDescent="0.45">
      <c r="A294" t="s">
        <v>1180</v>
      </c>
      <c r="B294" t="s">
        <v>276</v>
      </c>
      <c r="C294">
        <v>23</v>
      </c>
      <c r="D294" t="s">
        <v>2051</v>
      </c>
      <c r="E294">
        <v>-4.16</v>
      </c>
      <c r="F294">
        <v>-1.1100000000000001</v>
      </c>
      <c r="G294">
        <v>1761</v>
      </c>
      <c r="H294">
        <v>1642</v>
      </c>
      <c r="I294">
        <v>1367</v>
      </c>
      <c r="J294">
        <v>0.46300000000000002</v>
      </c>
      <c r="K294">
        <v>221</v>
      </c>
      <c r="L294">
        <v>598</v>
      </c>
      <c r="M294">
        <v>0.37</v>
      </c>
      <c r="N294">
        <v>274</v>
      </c>
      <c r="O294">
        <v>354</v>
      </c>
      <c r="P294">
        <v>0.77400000000000002</v>
      </c>
      <c r="Q294">
        <v>225</v>
      </c>
      <c r="R294">
        <v>809</v>
      </c>
      <c r="S294">
        <v>334</v>
      </c>
      <c r="T294">
        <v>121</v>
      </c>
      <c r="U294">
        <v>65</v>
      </c>
      <c r="V294">
        <v>247</v>
      </c>
      <c r="W294">
        <v>337</v>
      </c>
      <c r="X294">
        <v>76.599999999999994</v>
      </c>
      <c r="Y294">
        <v>71.391000000000005</v>
      </c>
      <c r="Z294">
        <v>5.1740000000000004</v>
      </c>
      <c r="AA294">
        <v>1.3520000000000001</v>
      </c>
      <c r="AB294">
        <v>10.739000000000001</v>
      </c>
      <c r="AC294">
        <v>0.49</v>
      </c>
      <c r="AD294">
        <v>26</v>
      </c>
      <c r="AE294">
        <v>15.4</v>
      </c>
      <c r="AF294">
        <v>2.8</v>
      </c>
      <c r="AG294">
        <v>14.7</v>
      </c>
    </row>
    <row r="295" spans="1:33" x14ac:dyDescent="0.45">
      <c r="A295" t="s">
        <v>1181</v>
      </c>
      <c r="B295" t="s">
        <v>370</v>
      </c>
      <c r="C295">
        <v>23</v>
      </c>
      <c r="D295" t="s">
        <v>2701</v>
      </c>
      <c r="E295">
        <v>-19.78</v>
      </c>
      <c r="F295">
        <v>-3.97</v>
      </c>
      <c r="G295">
        <v>1456</v>
      </c>
      <c r="H295">
        <v>1777</v>
      </c>
      <c r="I295">
        <v>1334</v>
      </c>
      <c r="J295">
        <v>0.39400000000000002</v>
      </c>
      <c r="K295">
        <v>192</v>
      </c>
      <c r="L295">
        <v>618</v>
      </c>
      <c r="M295">
        <v>0.311</v>
      </c>
      <c r="N295">
        <v>214</v>
      </c>
      <c r="O295">
        <v>311</v>
      </c>
      <c r="P295">
        <v>0.68799999999999994</v>
      </c>
      <c r="Q295">
        <v>186</v>
      </c>
      <c r="R295">
        <v>744</v>
      </c>
      <c r="S295">
        <v>261</v>
      </c>
      <c r="T295">
        <v>171</v>
      </c>
      <c r="U295">
        <v>57</v>
      </c>
      <c r="V295">
        <v>328</v>
      </c>
      <c r="W295">
        <v>367</v>
      </c>
      <c r="X295">
        <v>63.3</v>
      </c>
      <c r="Y295">
        <v>77.260999999999996</v>
      </c>
      <c r="Z295">
        <v>-13.957000000000001</v>
      </c>
      <c r="AA295">
        <v>0.79600000000000004</v>
      </c>
      <c r="AB295">
        <v>14.260999999999999</v>
      </c>
      <c r="AC295">
        <v>0.52100000000000002</v>
      </c>
      <c r="AD295">
        <v>26.9</v>
      </c>
      <c r="AE295">
        <v>13.5</v>
      </c>
      <c r="AF295">
        <v>2.5</v>
      </c>
      <c r="AG295">
        <v>16</v>
      </c>
    </row>
    <row r="296" spans="1:33" x14ac:dyDescent="0.45">
      <c r="A296" t="s">
        <v>1182</v>
      </c>
      <c r="B296" t="s">
        <v>372</v>
      </c>
      <c r="C296">
        <v>22</v>
      </c>
      <c r="D296" t="s">
        <v>1308</v>
      </c>
      <c r="E296">
        <v>-3.69</v>
      </c>
      <c r="F296">
        <v>-0.88</v>
      </c>
      <c r="G296">
        <v>1576</v>
      </c>
      <c r="H296">
        <v>1594</v>
      </c>
      <c r="I296">
        <v>1321</v>
      </c>
      <c r="J296">
        <v>0.42899999999999999</v>
      </c>
      <c r="K296">
        <v>171</v>
      </c>
      <c r="L296">
        <v>500</v>
      </c>
      <c r="M296">
        <v>0.34200000000000003</v>
      </c>
      <c r="N296">
        <v>271</v>
      </c>
      <c r="O296">
        <v>382</v>
      </c>
      <c r="P296">
        <v>0.70899999999999996</v>
      </c>
      <c r="Q296">
        <v>223</v>
      </c>
      <c r="R296">
        <v>798</v>
      </c>
      <c r="S296">
        <v>257</v>
      </c>
      <c r="T296">
        <v>141</v>
      </c>
      <c r="U296">
        <v>74</v>
      </c>
      <c r="V296">
        <v>231</v>
      </c>
      <c r="W296">
        <v>328</v>
      </c>
      <c r="X296">
        <v>71.599999999999994</v>
      </c>
      <c r="Y296">
        <v>72.454999999999998</v>
      </c>
      <c r="Z296">
        <v>-0.81799999999999995</v>
      </c>
      <c r="AA296">
        <v>1.113</v>
      </c>
      <c r="AB296">
        <v>10.5</v>
      </c>
      <c r="AC296">
        <v>0.61</v>
      </c>
      <c r="AD296">
        <v>22.7</v>
      </c>
      <c r="AE296">
        <v>17.399999999999999</v>
      </c>
      <c r="AF296">
        <v>3.4</v>
      </c>
      <c r="AG296">
        <v>14.9</v>
      </c>
    </row>
    <row r="297" spans="1:33" x14ac:dyDescent="0.45">
      <c r="A297" t="s">
        <v>1183</v>
      </c>
      <c r="B297" t="s">
        <v>112</v>
      </c>
      <c r="C297">
        <v>21</v>
      </c>
      <c r="D297" t="s">
        <v>1313</v>
      </c>
      <c r="E297">
        <v>9.5500000000000007</v>
      </c>
      <c r="F297">
        <v>8.85</v>
      </c>
      <c r="G297">
        <v>1583</v>
      </c>
      <c r="H297">
        <v>1520</v>
      </c>
      <c r="I297">
        <v>1285</v>
      </c>
      <c r="J297">
        <v>0.44400000000000001</v>
      </c>
      <c r="K297">
        <v>144</v>
      </c>
      <c r="L297">
        <v>441</v>
      </c>
      <c r="M297">
        <v>0.32700000000000001</v>
      </c>
      <c r="N297">
        <v>297</v>
      </c>
      <c r="O297">
        <v>415</v>
      </c>
      <c r="P297">
        <v>0.71599999999999997</v>
      </c>
      <c r="Q297">
        <v>209</v>
      </c>
      <c r="R297">
        <v>770</v>
      </c>
      <c r="S297">
        <v>290</v>
      </c>
      <c r="T297">
        <v>192</v>
      </c>
      <c r="U297">
        <v>98</v>
      </c>
      <c r="V297">
        <v>256</v>
      </c>
      <c r="W297">
        <v>324</v>
      </c>
      <c r="X297">
        <v>75.400000000000006</v>
      </c>
      <c r="Y297">
        <v>72.381</v>
      </c>
      <c r="Z297">
        <v>3</v>
      </c>
      <c r="AA297">
        <v>1.133</v>
      </c>
      <c r="AB297">
        <v>12.19</v>
      </c>
      <c r="AC297">
        <v>0.75</v>
      </c>
      <c r="AD297">
        <v>21</v>
      </c>
      <c r="AE297">
        <v>19.8</v>
      </c>
      <c r="AF297">
        <v>4.7</v>
      </c>
      <c r="AG297">
        <v>15.4</v>
      </c>
    </row>
    <row r="298" spans="1:33" x14ac:dyDescent="0.45">
      <c r="A298" t="s">
        <v>1184</v>
      </c>
      <c r="B298" t="s">
        <v>464</v>
      </c>
      <c r="C298">
        <v>21</v>
      </c>
      <c r="D298" t="s">
        <v>1313</v>
      </c>
      <c r="E298">
        <v>-1.84</v>
      </c>
      <c r="F298">
        <v>-0.56000000000000005</v>
      </c>
      <c r="G298">
        <v>1499</v>
      </c>
      <c r="H298">
        <v>1407</v>
      </c>
      <c r="I298">
        <v>1268</v>
      </c>
      <c r="J298">
        <v>0.44500000000000001</v>
      </c>
      <c r="K298">
        <v>104</v>
      </c>
      <c r="L298">
        <v>355</v>
      </c>
      <c r="M298">
        <v>0.29299999999999998</v>
      </c>
      <c r="N298">
        <v>267</v>
      </c>
      <c r="O298">
        <v>360</v>
      </c>
      <c r="P298">
        <v>0.74199999999999999</v>
      </c>
      <c r="Q298">
        <v>255</v>
      </c>
      <c r="R298">
        <v>735</v>
      </c>
      <c r="S298">
        <v>266</v>
      </c>
      <c r="T298">
        <v>186</v>
      </c>
      <c r="U298">
        <v>71</v>
      </c>
      <c r="V298">
        <v>250</v>
      </c>
      <c r="W298">
        <v>368</v>
      </c>
      <c r="X298">
        <v>71.400000000000006</v>
      </c>
      <c r="Y298">
        <v>67</v>
      </c>
      <c r="Z298">
        <v>4.3810000000000002</v>
      </c>
      <c r="AA298">
        <v>1.0640000000000001</v>
      </c>
      <c r="AB298">
        <v>11.904999999999999</v>
      </c>
      <c r="AC298">
        <v>0.74399999999999999</v>
      </c>
      <c r="AD298">
        <v>16.899999999999999</v>
      </c>
      <c r="AE298">
        <v>17.100000000000001</v>
      </c>
      <c r="AF298">
        <v>3.4</v>
      </c>
      <c r="AG298">
        <v>17.5</v>
      </c>
    </row>
    <row r="299" spans="1:33" x14ac:dyDescent="0.45">
      <c r="A299" t="s">
        <v>1185</v>
      </c>
      <c r="B299" t="s">
        <v>58</v>
      </c>
      <c r="C299">
        <v>21</v>
      </c>
      <c r="D299" t="s">
        <v>1790</v>
      </c>
      <c r="E299">
        <v>16.62</v>
      </c>
      <c r="F299">
        <v>3.81</v>
      </c>
      <c r="G299">
        <v>1757</v>
      </c>
      <c r="H299">
        <v>1488</v>
      </c>
      <c r="I299">
        <v>1308</v>
      </c>
      <c r="J299">
        <v>0.48699999999999999</v>
      </c>
      <c r="K299">
        <v>138</v>
      </c>
      <c r="L299">
        <v>390</v>
      </c>
      <c r="M299">
        <v>0.35399999999999998</v>
      </c>
      <c r="N299">
        <v>345</v>
      </c>
      <c r="O299">
        <v>476</v>
      </c>
      <c r="P299">
        <v>0.72499999999999998</v>
      </c>
      <c r="Q299">
        <v>264</v>
      </c>
      <c r="R299">
        <v>812</v>
      </c>
      <c r="S299">
        <v>379</v>
      </c>
      <c r="T299">
        <v>198</v>
      </c>
      <c r="U299">
        <v>81</v>
      </c>
      <c r="V299">
        <v>272</v>
      </c>
      <c r="W299">
        <v>365</v>
      </c>
      <c r="X299">
        <v>83.7</v>
      </c>
      <c r="Y299">
        <v>70.856999999999999</v>
      </c>
      <c r="Z299">
        <v>12.81</v>
      </c>
      <c r="AA299">
        <v>1.393</v>
      </c>
      <c r="AB299">
        <v>12.952</v>
      </c>
      <c r="AC299">
        <v>0.72799999999999998</v>
      </c>
      <c r="AD299">
        <v>18.600000000000001</v>
      </c>
      <c r="AE299">
        <v>22.7</v>
      </c>
      <c r="AF299">
        <v>3.9</v>
      </c>
      <c r="AG299">
        <v>17.399999999999999</v>
      </c>
    </row>
    <row r="300" spans="1:33" x14ac:dyDescent="0.45">
      <c r="A300" t="s">
        <v>1186</v>
      </c>
      <c r="B300" t="s">
        <v>168</v>
      </c>
      <c r="C300">
        <v>21</v>
      </c>
      <c r="D300" t="s">
        <v>1728</v>
      </c>
      <c r="E300">
        <v>-3.26</v>
      </c>
      <c r="F300">
        <v>0.69</v>
      </c>
      <c r="G300">
        <v>1473</v>
      </c>
      <c r="H300">
        <v>1522</v>
      </c>
      <c r="I300">
        <v>1317</v>
      </c>
      <c r="J300">
        <v>0.379</v>
      </c>
      <c r="K300">
        <v>177</v>
      </c>
      <c r="L300">
        <v>589</v>
      </c>
      <c r="M300">
        <v>0.30099999999999999</v>
      </c>
      <c r="N300">
        <v>298</v>
      </c>
      <c r="O300">
        <v>412</v>
      </c>
      <c r="P300">
        <v>0.72299999999999998</v>
      </c>
      <c r="Q300">
        <v>258</v>
      </c>
      <c r="R300">
        <v>780</v>
      </c>
      <c r="S300">
        <v>234</v>
      </c>
      <c r="T300">
        <v>163</v>
      </c>
      <c r="U300">
        <v>52</v>
      </c>
      <c r="V300">
        <v>225</v>
      </c>
      <c r="W300">
        <v>343</v>
      </c>
      <c r="X300">
        <v>70.099999999999994</v>
      </c>
      <c r="Y300">
        <v>72.475999999999999</v>
      </c>
      <c r="Z300">
        <v>-2.3330000000000002</v>
      </c>
      <c r="AA300">
        <v>1.04</v>
      </c>
      <c r="AB300">
        <v>10.714</v>
      </c>
      <c r="AC300">
        <v>0.72399999999999998</v>
      </c>
      <c r="AD300">
        <v>28</v>
      </c>
      <c r="AE300">
        <v>19.600000000000001</v>
      </c>
      <c r="AF300">
        <v>2.5</v>
      </c>
      <c r="AG300">
        <v>16.3</v>
      </c>
    </row>
    <row r="301" spans="1:33" x14ac:dyDescent="0.45">
      <c r="A301" t="s">
        <v>1187</v>
      </c>
      <c r="B301" t="s">
        <v>16</v>
      </c>
      <c r="C301">
        <v>20</v>
      </c>
      <c r="D301" t="s">
        <v>1314</v>
      </c>
      <c r="E301">
        <v>21.43</v>
      </c>
      <c r="F301">
        <v>8.8800000000000008</v>
      </c>
      <c r="G301">
        <v>1569</v>
      </c>
      <c r="H301">
        <v>1318</v>
      </c>
      <c r="I301">
        <v>1224</v>
      </c>
      <c r="J301">
        <v>0.44600000000000001</v>
      </c>
      <c r="K301">
        <v>169</v>
      </c>
      <c r="L301">
        <v>502</v>
      </c>
      <c r="M301">
        <v>0.33700000000000002</v>
      </c>
      <c r="N301">
        <v>308</v>
      </c>
      <c r="O301">
        <v>410</v>
      </c>
      <c r="P301">
        <v>0.751</v>
      </c>
      <c r="Q301">
        <v>236</v>
      </c>
      <c r="R301">
        <v>789</v>
      </c>
      <c r="S301">
        <v>336</v>
      </c>
      <c r="T301">
        <v>159</v>
      </c>
      <c r="U301">
        <v>95</v>
      </c>
      <c r="V301">
        <v>212</v>
      </c>
      <c r="W301">
        <v>340</v>
      </c>
      <c r="X301">
        <v>78.400000000000006</v>
      </c>
      <c r="Y301">
        <v>65.900000000000006</v>
      </c>
      <c r="Z301">
        <v>12.55</v>
      </c>
      <c r="AA301">
        <v>1.585</v>
      </c>
      <c r="AB301">
        <v>10.6</v>
      </c>
      <c r="AC301">
        <v>0.75</v>
      </c>
      <c r="AD301">
        <v>25.1</v>
      </c>
      <c r="AE301">
        <v>20.5</v>
      </c>
      <c r="AF301">
        <v>4.8</v>
      </c>
      <c r="AG301">
        <v>17</v>
      </c>
    </row>
    <row r="302" spans="1:33" x14ac:dyDescent="0.45">
      <c r="A302" t="s">
        <v>1188</v>
      </c>
      <c r="B302" t="s">
        <v>482</v>
      </c>
      <c r="C302">
        <v>22</v>
      </c>
      <c r="D302" t="s">
        <v>1795</v>
      </c>
      <c r="E302">
        <v>-7.37</v>
      </c>
      <c r="F302">
        <v>-5.32</v>
      </c>
      <c r="G302">
        <v>1630</v>
      </c>
      <c r="H302">
        <v>1552</v>
      </c>
      <c r="I302">
        <v>1296</v>
      </c>
      <c r="J302">
        <v>0.44400000000000001</v>
      </c>
      <c r="K302">
        <v>155</v>
      </c>
      <c r="L302">
        <v>466</v>
      </c>
      <c r="M302">
        <v>0.33300000000000002</v>
      </c>
      <c r="N302">
        <v>323</v>
      </c>
      <c r="O302">
        <v>429</v>
      </c>
      <c r="P302">
        <v>0.753</v>
      </c>
      <c r="Q302">
        <v>220</v>
      </c>
      <c r="R302">
        <v>767</v>
      </c>
      <c r="S302">
        <v>275</v>
      </c>
      <c r="T302">
        <v>139</v>
      </c>
      <c r="U302">
        <v>72</v>
      </c>
      <c r="V302">
        <v>274</v>
      </c>
      <c r="W302">
        <v>404</v>
      </c>
      <c r="X302">
        <v>74.099999999999994</v>
      </c>
      <c r="Y302">
        <v>70.545000000000002</v>
      </c>
      <c r="Z302">
        <v>3.5449999999999999</v>
      </c>
      <c r="AA302">
        <v>1.004</v>
      </c>
      <c r="AB302">
        <v>12.455</v>
      </c>
      <c r="AC302">
        <v>0.50700000000000001</v>
      </c>
      <c r="AD302">
        <v>21.2</v>
      </c>
      <c r="AE302">
        <v>19.5</v>
      </c>
      <c r="AF302">
        <v>3.3</v>
      </c>
      <c r="AG302">
        <v>18.399999999999999</v>
      </c>
    </row>
    <row r="303" spans="1:33" x14ac:dyDescent="0.45">
      <c r="A303" t="s">
        <v>1189</v>
      </c>
      <c r="B303" t="s">
        <v>376</v>
      </c>
      <c r="C303">
        <v>22</v>
      </c>
      <c r="D303" t="s">
        <v>1723</v>
      </c>
      <c r="E303">
        <v>-15.11</v>
      </c>
      <c r="F303">
        <v>-4.6399999999999997</v>
      </c>
      <c r="G303">
        <v>1509</v>
      </c>
      <c r="H303">
        <v>1663</v>
      </c>
      <c r="I303">
        <v>1204</v>
      </c>
      <c r="J303">
        <v>0.45500000000000002</v>
      </c>
      <c r="K303">
        <v>145</v>
      </c>
      <c r="L303">
        <v>445</v>
      </c>
      <c r="M303">
        <v>0.32600000000000001</v>
      </c>
      <c r="N303">
        <v>268</v>
      </c>
      <c r="O303">
        <v>377</v>
      </c>
      <c r="P303">
        <v>0.71099999999999997</v>
      </c>
      <c r="Q303">
        <v>126</v>
      </c>
      <c r="R303">
        <v>673</v>
      </c>
      <c r="S303">
        <v>271</v>
      </c>
      <c r="T303">
        <v>110</v>
      </c>
      <c r="U303">
        <v>63</v>
      </c>
      <c r="V303">
        <v>267</v>
      </c>
      <c r="W303">
        <v>309</v>
      </c>
      <c r="X303">
        <v>68.599999999999994</v>
      </c>
      <c r="Y303">
        <v>75.590999999999994</v>
      </c>
      <c r="Z303">
        <v>-7</v>
      </c>
      <c r="AA303">
        <v>1.0149999999999999</v>
      </c>
      <c r="AB303">
        <v>12.135999999999999</v>
      </c>
      <c r="AC303">
        <v>0.41199999999999998</v>
      </c>
      <c r="AD303">
        <v>20.2</v>
      </c>
      <c r="AE303">
        <v>17.100000000000001</v>
      </c>
      <c r="AF303">
        <v>2.9</v>
      </c>
      <c r="AG303">
        <v>14</v>
      </c>
    </row>
    <row r="304" spans="1:33" x14ac:dyDescent="0.45">
      <c r="A304" t="s">
        <v>1190</v>
      </c>
      <c r="B304" t="s">
        <v>484</v>
      </c>
      <c r="C304">
        <v>22</v>
      </c>
      <c r="D304" t="s">
        <v>1729</v>
      </c>
      <c r="E304">
        <v>-6.08</v>
      </c>
      <c r="F304">
        <v>-5.52</v>
      </c>
      <c r="G304">
        <v>1793</v>
      </c>
      <c r="H304">
        <v>1696</v>
      </c>
      <c r="I304">
        <v>1422</v>
      </c>
      <c r="J304">
        <v>0.44700000000000001</v>
      </c>
      <c r="K304">
        <v>190</v>
      </c>
      <c r="L304">
        <v>536</v>
      </c>
      <c r="M304">
        <v>0.35399999999999998</v>
      </c>
      <c r="N304">
        <v>333</v>
      </c>
      <c r="O304">
        <v>443</v>
      </c>
      <c r="P304">
        <v>0.752</v>
      </c>
      <c r="Q304">
        <v>226</v>
      </c>
      <c r="R304">
        <v>918</v>
      </c>
      <c r="S304">
        <v>287</v>
      </c>
      <c r="T304">
        <v>145</v>
      </c>
      <c r="U304">
        <v>60</v>
      </c>
      <c r="V304">
        <v>269</v>
      </c>
      <c r="W304">
        <v>314</v>
      </c>
      <c r="X304">
        <v>81.5</v>
      </c>
      <c r="Y304">
        <v>77.090999999999994</v>
      </c>
      <c r="Z304">
        <v>4.4089999999999998</v>
      </c>
      <c r="AA304">
        <v>1.0669999999999999</v>
      </c>
      <c r="AB304">
        <v>12.227</v>
      </c>
      <c r="AC304">
        <v>0.53900000000000003</v>
      </c>
      <c r="AD304">
        <v>24.4</v>
      </c>
      <c r="AE304">
        <v>20.100000000000001</v>
      </c>
      <c r="AF304">
        <v>2.7</v>
      </c>
      <c r="AG304">
        <v>14.3</v>
      </c>
    </row>
    <row r="305" spans="1:33" x14ac:dyDescent="0.45">
      <c r="A305" t="s">
        <v>1191</v>
      </c>
      <c r="B305" t="s">
        <v>22</v>
      </c>
      <c r="C305">
        <v>21</v>
      </c>
      <c r="D305" t="s">
        <v>1313</v>
      </c>
      <c r="E305">
        <v>14.55</v>
      </c>
      <c r="F305">
        <v>6.22</v>
      </c>
      <c r="G305">
        <v>1608</v>
      </c>
      <c r="H305">
        <v>1433</v>
      </c>
      <c r="I305">
        <v>1225</v>
      </c>
      <c r="J305">
        <v>0.48</v>
      </c>
      <c r="K305">
        <v>160</v>
      </c>
      <c r="L305">
        <v>428</v>
      </c>
      <c r="M305">
        <v>0.374</v>
      </c>
      <c r="N305">
        <v>272</v>
      </c>
      <c r="O305">
        <v>371</v>
      </c>
      <c r="P305">
        <v>0.73299999999999998</v>
      </c>
      <c r="Q305">
        <v>213</v>
      </c>
      <c r="R305">
        <v>739</v>
      </c>
      <c r="S305">
        <v>333</v>
      </c>
      <c r="T305">
        <v>143</v>
      </c>
      <c r="U305">
        <v>99</v>
      </c>
      <c r="V305">
        <v>251</v>
      </c>
      <c r="W305">
        <v>353</v>
      </c>
      <c r="X305">
        <v>76.599999999999994</v>
      </c>
      <c r="Y305">
        <v>68.238</v>
      </c>
      <c r="Z305">
        <v>8.3330000000000002</v>
      </c>
      <c r="AA305">
        <v>1.327</v>
      </c>
      <c r="AB305">
        <v>11.952</v>
      </c>
      <c r="AC305">
        <v>0.56999999999999995</v>
      </c>
      <c r="AD305">
        <v>20.399999999999999</v>
      </c>
      <c r="AE305">
        <v>17.7</v>
      </c>
      <c r="AF305">
        <v>4.7</v>
      </c>
      <c r="AG305">
        <v>16.8</v>
      </c>
    </row>
    <row r="306" spans="1:33" x14ac:dyDescent="0.45">
      <c r="A306" t="s">
        <v>1192</v>
      </c>
      <c r="B306" t="s">
        <v>96</v>
      </c>
      <c r="C306">
        <v>20</v>
      </c>
      <c r="D306" t="s">
        <v>1309</v>
      </c>
      <c r="E306">
        <v>12.82</v>
      </c>
      <c r="F306">
        <v>7.37</v>
      </c>
      <c r="G306">
        <v>1476</v>
      </c>
      <c r="H306">
        <v>1367</v>
      </c>
      <c r="I306">
        <v>1286</v>
      </c>
      <c r="J306">
        <v>0.39</v>
      </c>
      <c r="K306">
        <v>135</v>
      </c>
      <c r="L306">
        <v>506</v>
      </c>
      <c r="M306">
        <v>0.26700000000000002</v>
      </c>
      <c r="N306">
        <v>337</v>
      </c>
      <c r="O306">
        <v>487</v>
      </c>
      <c r="P306">
        <v>0.69199999999999995</v>
      </c>
      <c r="Q306">
        <v>373</v>
      </c>
      <c r="R306">
        <v>876</v>
      </c>
      <c r="S306">
        <v>228</v>
      </c>
      <c r="T306">
        <v>151</v>
      </c>
      <c r="U306">
        <v>56</v>
      </c>
      <c r="V306">
        <v>195</v>
      </c>
      <c r="W306">
        <v>328</v>
      </c>
      <c r="X306">
        <v>73.8</v>
      </c>
      <c r="Y306">
        <v>68.349999999999994</v>
      </c>
      <c r="Z306">
        <v>5.45</v>
      </c>
      <c r="AA306">
        <v>1.169</v>
      </c>
      <c r="AB306">
        <v>9.75</v>
      </c>
      <c r="AC306">
        <v>0.77400000000000002</v>
      </c>
      <c r="AD306">
        <v>25.3</v>
      </c>
      <c r="AE306">
        <v>24.4</v>
      </c>
      <c r="AF306">
        <v>2.8</v>
      </c>
      <c r="AG306">
        <v>16.399999999999999</v>
      </c>
    </row>
    <row r="307" spans="1:33" x14ac:dyDescent="0.45">
      <c r="A307" t="s">
        <v>1193</v>
      </c>
      <c r="B307" t="s">
        <v>497</v>
      </c>
      <c r="C307">
        <v>21</v>
      </c>
      <c r="D307" t="s">
        <v>1728</v>
      </c>
      <c r="E307">
        <v>-11.44</v>
      </c>
      <c r="F307">
        <v>-0.66</v>
      </c>
      <c r="G307">
        <v>1524</v>
      </c>
      <c r="H307">
        <v>1539</v>
      </c>
      <c r="I307">
        <v>1281</v>
      </c>
      <c r="J307">
        <v>0.42799999999999999</v>
      </c>
      <c r="K307">
        <v>199</v>
      </c>
      <c r="L307">
        <v>622</v>
      </c>
      <c r="M307">
        <v>0.32</v>
      </c>
      <c r="N307">
        <v>229</v>
      </c>
      <c r="O307">
        <v>328</v>
      </c>
      <c r="P307">
        <v>0.69799999999999995</v>
      </c>
      <c r="Q307">
        <v>195</v>
      </c>
      <c r="R307">
        <v>683</v>
      </c>
      <c r="S307">
        <v>321</v>
      </c>
      <c r="T307">
        <v>185</v>
      </c>
      <c r="U307">
        <v>120</v>
      </c>
      <c r="V307">
        <v>256</v>
      </c>
      <c r="W307">
        <v>392</v>
      </c>
      <c r="X307">
        <v>72.599999999999994</v>
      </c>
      <c r="Y307">
        <v>73.286000000000001</v>
      </c>
      <c r="Z307">
        <v>-0.71399999999999997</v>
      </c>
      <c r="AA307">
        <v>1.254</v>
      </c>
      <c r="AB307">
        <v>12.19</v>
      </c>
      <c r="AC307">
        <v>0.72299999999999998</v>
      </c>
      <c r="AD307">
        <v>29.6</v>
      </c>
      <c r="AE307">
        <v>15.6</v>
      </c>
      <c r="AF307">
        <v>5.7</v>
      </c>
      <c r="AG307">
        <v>18.7</v>
      </c>
    </row>
    <row r="308" spans="1:33" x14ac:dyDescent="0.45">
      <c r="A308" t="s">
        <v>1194</v>
      </c>
      <c r="B308" t="s">
        <v>475</v>
      </c>
      <c r="C308">
        <v>21</v>
      </c>
      <c r="D308" t="s">
        <v>1725</v>
      </c>
      <c r="E308">
        <v>-4.8099999999999996</v>
      </c>
      <c r="F308">
        <v>-4.7</v>
      </c>
      <c r="G308">
        <v>1587</v>
      </c>
      <c r="H308">
        <v>1390</v>
      </c>
      <c r="I308">
        <v>1323</v>
      </c>
      <c r="J308">
        <v>0.43</v>
      </c>
      <c r="K308">
        <v>119</v>
      </c>
      <c r="L308">
        <v>408</v>
      </c>
      <c r="M308">
        <v>0.29199999999999998</v>
      </c>
      <c r="N308">
        <v>330</v>
      </c>
      <c r="O308">
        <v>480</v>
      </c>
      <c r="P308">
        <v>0.68799999999999994</v>
      </c>
      <c r="Q308">
        <v>289</v>
      </c>
      <c r="R308">
        <v>866</v>
      </c>
      <c r="S308">
        <v>315</v>
      </c>
      <c r="T308">
        <v>192</v>
      </c>
      <c r="U308">
        <v>64</v>
      </c>
      <c r="V308">
        <v>254</v>
      </c>
      <c r="W308">
        <v>442</v>
      </c>
      <c r="X308">
        <v>75.599999999999994</v>
      </c>
      <c r="Y308">
        <v>66.19</v>
      </c>
      <c r="Z308">
        <v>9.3810000000000002</v>
      </c>
      <c r="AA308">
        <v>1.24</v>
      </c>
      <c r="AB308">
        <v>12.095000000000001</v>
      </c>
      <c r="AC308">
        <v>0.75600000000000001</v>
      </c>
      <c r="AD308">
        <v>19.399999999999999</v>
      </c>
      <c r="AE308">
        <v>22.9</v>
      </c>
      <c r="AF308">
        <v>3</v>
      </c>
      <c r="AG308">
        <v>21</v>
      </c>
    </row>
    <row r="309" spans="1:33" x14ac:dyDescent="0.45">
      <c r="A309" t="s">
        <v>1195</v>
      </c>
      <c r="B309" t="s">
        <v>291</v>
      </c>
      <c r="C309">
        <v>19</v>
      </c>
      <c r="D309" t="s">
        <v>1674</v>
      </c>
      <c r="E309">
        <v>-9.57</v>
      </c>
      <c r="F309">
        <v>-2.1800000000000002</v>
      </c>
      <c r="G309">
        <v>1264</v>
      </c>
      <c r="H309">
        <v>1361</v>
      </c>
      <c r="I309">
        <v>1164</v>
      </c>
      <c r="J309">
        <v>0.38700000000000001</v>
      </c>
      <c r="K309">
        <v>133</v>
      </c>
      <c r="L309">
        <v>438</v>
      </c>
      <c r="M309">
        <v>0.30399999999999999</v>
      </c>
      <c r="N309">
        <v>231</v>
      </c>
      <c r="O309">
        <v>334</v>
      </c>
      <c r="P309">
        <v>0.69199999999999995</v>
      </c>
      <c r="Q309">
        <v>225</v>
      </c>
      <c r="R309">
        <v>696</v>
      </c>
      <c r="S309">
        <v>212</v>
      </c>
      <c r="T309">
        <v>130</v>
      </c>
      <c r="U309">
        <v>83</v>
      </c>
      <c r="V309">
        <v>238</v>
      </c>
      <c r="W309">
        <v>356</v>
      </c>
      <c r="X309">
        <v>66.5</v>
      </c>
      <c r="Y309">
        <v>71.632000000000005</v>
      </c>
      <c r="Z309">
        <v>-5.1050000000000004</v>
      </c>
      <c r="AA309">
        <v>0.89100000000000001</v>
      </c>
      <c r="AB309">
        <v>12.526</v>
      </c>
      <c r="AC309">
        <v>0.54600000000000004</v>
      </c>
      <c r="AD309">
        <v>23.1</v>
      </c>
      <c r="AE309">
        <v>17.600000000000001</v>
      </c>
      <c r="AF309">
        <v>4.4000000000000004</v>
      </c>
      <c r="AG309">
        <v>18.7</v>
      </c>
    </row>
    <row r="310" spans="1:33" x14ac:dyDescent="0.45">
      <c r="A310" t="s">
        <v>1196</v>
      </c>
      <c r="B310" t="s">
        <v>455</v>
      </c>
      <c r="C310">
        <v>22</v>
      </c>
      <c r="D310" t="s">
        <v>1798</v>
      </c>
      <c r="E310">
        <v>-6.47</v>
      </c>
      <c r="F310">
        <v>0.78</v>
      </c>
      <c r="G310">
        <v>1517</v>
      </c>
      <c r="H310">
        <v>1571</v>
      </c>
      <c r="I310">
        <v>1253</v>
      </c>
      <c r="J310">
        <v>0.442</v>
      </c>
      <c r="K310">
        <v>106</v>
      </c>
      <c r="L310">
        <v>330</v>
      </c>
      <c r="M310">
        <v>0.32100000000000001</v>
      </c>
      <c r="N310">
        <v>303</v>
      </c>
      <c r="O310">
        <v>442</v>
      </c>
      <c r="P310">
        <v>0.68600000000000005</v>
      </c>
      <c r="Q310">
        <v>248</v>
      </c>
      <c r="R310">
        <v>796</v>
      </c>
      <c r="S310">
        <v>274</v>
      </c>
      <c r="T310">
        <v>141</v>
      </c>
      <c r="U310">
        <v>82</v>
      </c>
      <c r="V310">
        <v>305</v>
      </c>
      <c r="W310">
        <v>398</v>
      </c>
      <c r="X310">
        <v>69</v>
      </c>
      <c r="Y310">
        <v>71.409000000000006</v>
      </c>
      <c r="Z310">
        <v>-2.4550000000000001</v>
      </c>
      <c r="AA310">
        <v>0.89800000000000002</v>
      </c>
      <c r="AB310">
        <v>13.864000000000001</v>
      </c>
      <c r="AC310">
        <v>0.46200000000000002</v>
      </c>
      <c r="AD310">
        <v>15</v>
      </c>
      <c r="AE310">
        <v>20.100000000000001</v>
      </c>
      <c r="AF310">
        <v>3.7</v>
      </c>
      <c r="AG310">
        <v>18.100000000000001</v>
      </c>
    </row>
    <row r="311" spans="1:33" x14ac:dyDescent="0.45">
      <c r="A311" t="s">
        <v>1197</v>
      </c>
      <c r="B311" t="s">
        <v>51</v>
      </c>
      <c r="C311">
        <v>20</v>
      </c>
      <c r="D311" t="s">
        <v>1666</v>
      </c>
      <c r="E311">
        <v>15.12</v>
      </c>
      <c r="F311">
        <v>5.97</v>
      </c>
      <c r="G311">
        <v>1544</v>
      </c>
      <c r="H311">
        <v>1361</v>
      </c>
      <c r="I311">
        <v>1146</v>
      </c>
      <c r="J311">
        <v>0.46600000000000003</v>
      </c>
      <c r="K311">
        <v>179</v>
      </c>
      <c r="L311">
        <v>476</v>
      </c>
      <c r="M311">
        <v>0.376</v>
      </c>
      <c r="N311">
        <v>297</v>
      </c>
      <c r="O311">
        <v>383</v>
      </c>
      <c r="P311">
        <v>0.77500000000000002</v>
      </c>
      <c r="Q311">
        <v>196</v>
      </c>
      <c r="R311">
        <v>697</v>
      </c>
      <c r="S311">
        <v>308</v>
      </c>
      <c r="T311">
        <v>119</v>
      </c>
      <c r="U311">
        <v>64</v>
      </c>
      <c r="V311">
        <v>212</v>
      </c>
      <c r="W311">
        <v>275</v>
      </c>
      <c r="X311">
        <v>77.2</v>
      </c>
      <c r="Y311">
        <v>68.05</v>
      </c>
      <c r="Z311">
        <v>9.15</v>
      </c>
      <c r="AA311">
        <v>1.4530000000000001</v>
      </c>
      <c r="AB311">
        <v>10.6</v>
      </c>
      <c r="AC311">
        <v>0.56100000000000005</v>
      </c>
      <c r="AD311">
        <v>23.8</v>
      </c>
      <c r="AE311">
        <v>19.2</v>
      </c>
      <c r="AF311">
        <v>3.2</v>
      </c>
      <c r="AG311">
        <v>13.8</v>
      </c>
    </row>
    <row r="312" spans="1:33" x14ac:dyDescent="0.45">
      <c r="A312" t="s">
        <v>1198</v>
      </c>
      <c r="B312" t="s">
        <v>1338</v>
      </c>
      <c r="C312">
        <v>21</v>
      </c>
      <c r="D312" t="s">
        <v>1736</v>
      </c>
      <c r="E312">
        <v>-10.84</v>
      </c>
      <c r="F312">
        <v>-0.89</v>
      </c>
      <c r="G312">
        <v>1546</v>
      </c>
      <c r="H312">
        <v>1665</v>
      </c>
      <c r="I312">
        <v>1228</v>
      </c>
      <c r="J312">
        <v>0.432</v>
      </c>
      <c r="K312">
        <v>114</v>
      </c>
      <c r="L312">
        <v>383</v>
      </c>
      <c r="M312">
        <v>0.29799999999999999</v>
      </c>
      <c r="N312">
        <v>370</v>
      </c>
      <c r="O312">
        <v>538</v>
      </c>
      <c r="P312">
        <v>0.68799999999999994</v>
      </c>
      <c r="Q312">
        <v>216</v>
      </c>
      <c r="R312">
        <v>729</v>
      </c>
      <c r="S312">
        <v>281</v>
      </c>
      <c r="T312">
        <v>180</v>
      </c>
      <c r="U312">
        <v>77</v>
      </c>
      <c r="V312">
        <v>314</v>
      </c>
      <c r="W312">
        <v>404</v>
      </c>
      <c r="X312">
        <v>73.599999999999994</v>
      </c>
      <c r="Y312">
        <v>79.286000000000001</v>
      </c>
      <c r="Z312">
        <v>-5.6669999999999998</v>
      </c>
      <c r="AA312">
        <v>0.89500000000000002</v>
      </c>
      <c r="AB312">
        <v>14.952</v>
      </c>
      <c r="AC312">
        <v>0.57299999999999995</v>
      </c>
      <c r="AD312">
        <v>18.2</v>
      </c>
      <c r="AE312">
        <v>25.6</v>
      </c>
      <c r="AF312">
        <v>3.7</v>
      </c>
      <c r="AG312">
        <v>19.2</v>
      </c>
    </row>
    <row r="313" spans="1:33" x14ac:dyDescent="0.45">
      <c r="A313" t="s">
        <v>1199</v>
      </c>
      <c r="B313" t="s">
        <v>304</v>
      </c>
      <c r="C313">
        <v>22</v>
      </c>
      <c r="D313" t="s">
        <v>1737</v>
      </c>
      <c r="E313">
        <v>-6</v>
      </c>
      <c r="F313">
        <v>-3.11</v>
      </c>
      <c r="G313">
        <v>1567</v>
      </c>
      <c r="H313">
        <v>1546</v>
      </c>
      <c r="I313">
        <v>1244</v>
      </c>
      <c r="J313">
        <v>0.45500000000000002</v>
      </c>
      <c r="K313">
        <v>146</v>
      </c>
      <c r="L313">
        <v>433</v>
      </c>
      <c r="M313">
        <v>0.33700000000000002</v>
      </c>
      <c r="N313">
        <v>289</v>
      </c>
      <c r="O313">
        <v>399</v>
      </c>
      <c r="P313">
        <v>0.72399999999999998</v>
      </c>
      <c r="Q313">
        <v>222</v>
      </c>
      <c r="R313">
        <v>793</v>
      </c>
      <c r="S313">
        <v>253</v>
      </c>
      <c r="T313">
        <v>116</v>
      </c>
      <c r="U313">
        <v>59</v>
      </c>
      <c r="V313">
        <v>264</v>
      </c>
      <c r="W313">
        <v>297</v>
      </c>
      <c r="X313">
        <v>71.2</v>
      </c>
      <c r="Y313">
        <v>70.272999999999996</v>
      </c>
      <c r="Z313">
        <v>0.95499999999999996</v>
      </c>
      <c r="AA313">
        <v>0.95799999999999996</v>
      </c>
      <c r="AB313">
        <v>12</v>
      </c>
      <c r="AC313">
        <v>0.439</v>
      </c>
      <c r="AD313">
        <v>19.7</v>
      </c>
      <c r="AE313">
        <v>18.100000000000001</v>
      </c>
      <c r="AF313">
        <v>2.7</v>
      </c>
      <c r="AG313">
        <v>13.5</v>
      </c>
    </row>
    <row r="314" spans="1:33" x14ac:dyDescent="0.45">
      <c r="A314" t="s">
        <v>1200</v>
      </c>
      <c r="B314" t="s">
        <v>130</v>
      </c>
      <c r="C314">
        <v>22</v>
      </c>
      <c r="D314" t="s">
        <v>1732</v>
      </c>
      <c r="E314">
        <v>3.28</v>
      </c>
      <c r="F314">
        <v>-0.32</v>
      </c>
      <c r="G314">
        <v>1741</v>
      </c>
      <c r="H314">
        <v>1662</v>
      </c>
      <c r="I314">
        <v>1309</v>
      </c>
      <c r="J314">
        <v>0.47699999999999998</v>
      </c>
      <c r="K314">
        <v>133</v>
      </c>
      <c r="L314">
        <v>365</v>
      </c>
      <c r="M314">
        <v>0.36399999999999999</v>
      </c>
      <c r="N314">
        <v>358</v>
      </c>
      <c r="O314">
        <v>471</v>
      </c>
      <c r="P314">
        <v>0.76</v>
      </c>
      <c r="Q314">
        <v>219</v>
      </c>
      <c r="R314">
        <v>732</v>
      </c>
      <c r="S314">
        <v>290</v>
      </c>
      <c r="T314">
        <v>159</v>
      </c>
      <c r="U314">
        <v>50</v>
      </c>
      <c r="V314">
        <v>239</v>
      </c>
      <c r="W314">
        <v>337</v>
      </c>
      <c r="X314">
        <v>79.099999999999994</v>
      </c>
      <c r="Y314">
        <v>75.545000000000002</v>
      </c>
      <c r="Z314">
        <v>3.5910000000000002</v>
      </c>
      <c r="AA314">
        <v>1.2130000000000001</v>
      </c>
      <c r="AB314">
        <v>10.864000000000001</v>
      </c>
      <c r="AC314">
        <v>0.66500000000000004</v>
      </c>
      <c r="AD314">
        <v>16.600000000000001</v>
      </c>
      <c r="AE314">
        <v>21.4</v>
      </c>
      <c r="AF314">
        <v>2.2999999999999998</v>
      </c>
      <c r="AG314">
        <v>15.3</v>
      </c>
    </row>
    <row r="315" spans="1:33" x14ac:dyDescent="0.45">
      <c r="A315" t="s">
        <v>1201</v>
      </c>
      <c r="B315" t="s">
        <v>167</v>
      </c>
      <c r="C315">
        <v>22</v>
      </c>
      <c r="D315" t="s">
        <v>1732</v>
      </c>
      <c r="E315">
        <v>1.1499999999999999</v>
      </c>
      <c r="F315">
        <v>-0.47</v>
      </c>
      <c r="G315">
        <v>1503</v>
      </c>
      <c r="H315">
        <v>1418</v>
      </c>
      <c r="I315">
        <v>1252</v>
      </c>
      <c r="J315">
        <v>0.41899999999999998</v>
      </c>
      <c r="K315">
        <v>145</v>
      </c>
      <c r="L315">
        <v>427</v>
      </c>
      <c r="M315">
        <v>0.34</v>
      </c>
      <c r="N315">
        <v>308</v>
      </c>
      <c r="O315">
        <v>476</v>
      </c>
      <c r="P315">
        <v>0.64700000000000002</v>
      </c>
      <c r="Q315">
        <v>326</v>
      </c>
      <c r="R315">
        <v>864</v>
      </c>
      <c r="S315">
        <v>244</v>
      </c>
      <c r="T315">
        <v>142</v>
      </c>
      <c r="U315">
        <v>95</v>
      </c>
      <c r="V315">
        <v>264</v>
      </c>
      <c r="W315">
        <v>367</v>
      </c>
      <c r="X315">
        <v>68.3</v>
      </c>
      <c r="Y315">
        <v>64.454999999999998</v>
      </c>
      <c r="Z315">
        <v>3.8639999999999999</v>
      </c>
      <c r="AA315">
        <v>0.92400000000000004</v>
      </c>
      <c r="AB315">
        <v>12</v>
      </c>
      <c r="AC315">
        <v>0.53800000000000003</v>
      </c>
      <c r="AD315">
        <v>19.399999999999999</v>
      </c>
      <c r="AE315">
        <v>21.6</v>
      </c>
      <c r="AF315">
        <v>4.3</v>
      </c>
      <c r="AG315">
        <v>16.7</v>
      </c>
    </row>
    <row r="316" spans="1:33" x14ac:dyDescent="0.45">
      <c r="A316" t="s">
        <v>1202</v>
      </c>
      <c r="B316" t="s">
        <v>173</v>
      </c>
      <c r="C316">
        <v>22</v>
      </c>
      <c r="D316" t="s">
        <v>1732</v>
      </c>
      <c r="E316">
        <v>1.06</v>
      </c>
      <c r="F316">
        <v>-3.04</v>
      </c>
      <c r="G316">
        <v>1763</v>
      </c>
      <c r="H316">
        <v>1528</v>
      </c>
      <c r="I316">
        <v>1365</v>
      </c>
      <c r="J316">
        <v>0.438</v>
      </c>
      <c r="K316">
        <v>202</v>
      </c>
      <c r="L316">
        <v>563</v>
      </c>
      <c r="M316">
        <v>0.35899999999999999</v>
      </c>
      <c r="N316">
        <v>365</v>
      </c>
      <c r="O316">
        <v>506</v>
      </c>
      <c r="P316">
        <v>0.72099999999999997</v>
      </c>
      <c r="Q316">
        <v>307</v>
      </c>
      <c r="R316">
        <v>878</v>
      </c>
      <c r="S316">
        <v>320</v>
      </c>
      <c r="T316">
        <v>219</v>
      </c>
      <c r="U316">
        <v>73</v>
      </c>
      <c r="V316">
        <v>301</v>
      </c>
      <c r="W316">
        <v>413</v>
      </c>
      <c r="X316">
        <v>80.099999999999994</v>
      </c>
      <c r="Y316">
        <v>69.454999999999998</v>
      </c>
      <c r="Z316">
        <v>10.682</v>
      </c>
      <c r="AA316">
        <v>1.0629999999999999</v>
      </c>
      <c r="AB316">
        <v>13.682</v>
      </c>
      <c r="AC316">
        <v>0.72799999999999998</v>
      </c>
      <c r="AD316">
        <v>25.6</v>
      </c>
      <c r="AE316">
        <v>23</v>
      </c>
      <c r="AF316">
        <v>3.3</v>
      </c>
      <c r="AG316">
        <v>18.8</v>
      </c>
    </row>
    <row r="317" spans="1:33" x14ac:dyDescent="0.45">
      <c r="A317" t="s">
        <v>1203</v>
      </c>
      <c r="B317" t="s">
        <v>135</v>
      </c>
      <c r="C317">
        <v>21</v>
      </c>
      <c r="D317" t="s">
        <v>1677</v>
      </c>
      <c r="E317">
        <v>5.96</v>
      </c>
      <c r="F317">
        <v>1.71</v>
      </c>
      <c r="G317">
        <v>1780</v>
      </c>
      <c r="H317">
        <v>1665</v>
      </c>
      <c r="I317">
        <v>1237</v>
      </c>
      <c r="J317">
        <v>0.48599999999999999</v>
      </c>
      <c r="K317">
        <v>166</v>
      </c>
      <c r="L317">
        <v>462</v>
      </c>
      <c r="M317">
        <v>0.35899999999999999</v>
      </c>
      <c r="N317">
        <v>412</v>
      </c>
      <c r="O317">
        <v>562</v>
      </c>
      <c r="P317">
        <v>0.73299999999999998</v>
      </c>
      <c r="Q317">
        <v>134</v>
      </c>
      <c r="R317">
        <v>695</v>
      </c>
      <c r="S317">
        <v>307</v>
      </c>
      <c r="T317">
        <v>179</v>
      </c>
      <c r="U317">
        <v>93</v>
      </c>
      <c r="V317">
        <v>217</v>
      </c>
      <c r="W317">
        <v>355</v>
      </c>
      <c r="X317">
        <v>84.8</v>
      </c>
      <c r="Y317">
        <v>79.286000000000001</v>
      </c>
      <c r="Z317">
        <v>5.476</v>
      </c>
      <c r="AA317">
        <v>1.415</v>
      </c>
      <c r="AB317">
        <v>10.333</v>
      </c>
      <c r="AC317">
        <v>0.82499999999999996</v>
      </c>
      <c r="AD317">
        <v>22</v>
      </c>
      <c r="AE317">
        <v>26.8</v>
      </c>
      <c r="AF317">
        <v>4.4000000000000004</v>
      </c>
      <c r="AG317">
        <v>16.899999999999999</v>
      </c>
    </row>
    <row r="318" spans="1:33" x14ac:dyDescent="0.45">
      <c r="A318" t="s">
        <v>1204</v>
      </c>
      <c r="B318" t="s">
        <v>262</v>
      </c>
      <c r="C318">
        <v>20</v>
      </c>
      <c r="D318" t="s">
        <v>1309</v>
      </c>
      <c r="E318">
        <v>1.1100000000000001</v>
      </c>
      <c r="F318">
        <v>-3</v>
      </c>
      <c r="G318">
        <v>1562</v>
      </c>
      <c r="H318">
        <v>1443</v>
      </c>
      <c r="I318">
        <v>1164</v>
      </c>
      <c r="J318">
        <v>0.44400000000000001</v>
      </c>
      <c r="K318">
        <v>173</v>
      </c>
      <c r="L318">
        <v>495</v>
      </c>
      <c r="M318">
        <v>0.34899999999999998</v>
      </c>
      <c r="N318">
        <v>355</v>
      </c>
      <c r="O318">
        <v>479</v>
      </c>
      <c r="P318">
        <v>0.74099999999999999</v>
      </c>
      <c r="Q318">
        <v>191</v>
      </c>
      <c r="R318">
        <v>727</v>
      </c>
      <c r="S318">
        <v>267</v>
      </c>
      <c r="T318">
        <v>169</v>
      </c>
      <c r="U318">
        <v>72</v>
      </c>
      <c r="V318">
        <v>276</v>
      </c>
      <c r="W318">
        <v>336</v>
      </c>
      <c r="X318">
        <v>78.099999999999994</v>
      </c>
      <c r="Y318">
        <v>72.150000000000006</v>
      </c>
      <c r="Z318">
        <v>5.95</v>
      </c>
      <c r="AA318">
        <v>0.96699999999999997</v>
      </c>
      <c r="AB318">
        <v>13.8</v>
      </c>
      <c r="AC318">
        <v>0.61199999999999999</v>
      </c>
      <c r="AD318">
        <v>24.8</v>
      </c>
      <c r="AE318">
        <v>24</v>
      </c>
      <c r="AF318">
        <v>3.6</v>
      </c>
      <c r="AG318">
        <v>16.8</v>
      </c>
    </row>
    <row r="319" spans="1:33" x14ac:dyDescent="0.45">
      <c r="A319" t="s">
        <v>1205</v>
      </c>
      <c r="B319" t="s">
        <v>69</v>
      </c>
      <c r="C319">
        <v>21</v>
      </c>
      <c r="D319" t="s">
        <v>1313</v>
      </c>
      <c r="E319">
        <v>2.82</v>
      </c>
      <c r="F319">
        <v>2.57</v>
      </c>
      <c r="G319">
        <v>1634</v>
      </c>
      <c r="H319">
        <v>1593</v>
      </c>
      <c r="I319">
        <v>1263</v>
      </c>
      <c r="J319">
        <v>0.44600000000000001</v>
      </c>
      <c r="K319">
        <v>122</v>
      </c>
      <c r="L319">
        <v>390</v>
      </c>
      <c r="M319">
        <v>0.313</v>
      </c>
      <c r="N319">
        <v>386</v>
      </c>
      <c r="O319">
        <v>517</v>
      </c>
      <c r="P319">
        <v>0.747</v>
      </c>
      <c r="Q319">
        <v>276</v>
      </c>
      <c r="R319">
        <v>805</v>
      </c>
      <c r="S319">
        <v>262</v>
      </c>
      <c r="T319">
        <v>148</v>
      </c>
      <c r="U319">
        <v>91</v>
      </c>
      <c r="V319">
        <v>247</v>
      </c>
      <c r="W319">
        <v>336</v>
      </c>
      <c r="X319">
        <v>77.8</v>
      </c>
      <c r="Y319">
        <v>75.856999999999999</v>
      </c>
      <c r="Z319">
        <v>1.952</v>
      </c>
      <c r="AA319">
        <v>1.0609999999999999</v>
      </c>
      <c r="AB319">
        <v>11.762</v>
      </c>
      <c r="AC319">
        <v>0.59899999999999998</v>
      </c>
      <c r="AD319">
        <v>18.600000000000001</v>
      </c>
      <c r="AE319">
        <v>24.6</v>
      </c>
      <c r="AF319">
        <v>4.3</v>
      </c>
      <c r="AG319">
        <v>16</v>
      </c>
    </row>
    <row r="320" spans="1:33" x14ac:dyDescent="0.45">
      <c r="A320" t="s">
        <v>1206</v>
      </c>
      <c r="B320" t="s">
        <v>228</v>
      </c>
      <c r="C320">
        <v>21</v>
      </c>
      <c r="D320" t="s">
        <v>1725</v>
      </c>
      <c r="E320">
        <v>0.28000000000000003</v>
      </c>
      <c r="F320">
        <v>-2.04</v>
      </c>
      <c r="G320">
        <v>1523</v>
      </c>
      <c r="H320">
        <v>1421</v>
      </c>
      <c r="I320">
        <v>1152</v>
      </c>
      <c r="J320">
        <v>0.44700000000000001</v>
      </c>
      <c r="K320">
        <v>154</v>
      </c>
      <c r="L320">
        <v>443</v>
      </c>
      <c r="M320">
        <v>0.34799999999999998</v>
      </c>
      <c r="N320">
        <v>339</v>
      </c>
      <c r="O320">
        <v>474</v>
      </c>
      <c r="P320">
        <v>0.71499999999999997</v>
      </c>
      <c r="Q320">
        <v>219</v>
      </c>
      <c r="R320">
        <v>718</v>
      </c>
      <c r="S320">
        <v>266</v>
      </c>
      <c r="T320">
        <v>166</v>
      </c>
      <c r="U320">
        <v>79</v>
      </c>
      <c r="V320">
        <v>299</v>
      </c>
      <c r="W320">
        <v>405</v>
      </c>
      <c r="X320">
        <v>72.5</v>
      </c>
      <c r="Y320">
        <v>67.667000000000002</v>
      </c>
      <c r="Z320">
        <v>4.8570000000000002</v>
      </c>
      <c r="AA320">
        <v>0.89</v>
      </c>
      <c r="AB320">
        <v>14.238</v>
      </c>
      <c r="AC320">
        <v>0.55500000000000005</v>
      </c>
      <c r="AD320">
        <v>21.1</v>
      </c>
      <c r="AE320">
        <v>22.6</v>
      </c>
      <c r="AF320">
        <v>3.8</v>
      </c>
      <c r="AG320">
        <v>19.3</v>
      </c>
    </row>
    <row r="321" spans="1:33" x14ac:dyDescent="0.45">
      <c r="A321" t="s">
        <v>1207</v>
      </c>
      <c r="B321" t="s">
        <v>133</v>
      </c>
      <c r="C321">
        <v>22</v>
      </c>
      <c r="D321" t="s">
        <v>1799</v>
      </c>
      <c r="E321">
        <v>7.94</v>
      </c>
      <c r="F321">
        <v>0.46</v>
      </c>
      <c r="G321">
        <v>1658</v>
      </c>
      <c r="H321">
        <v>1441</v>
      </c>
      <c r="I321">
        <v>1301</v>
      </c>
      <c r="J321">
        <v>0.46800000000000003</v>
      </c>
      <c r="K321">
        <v>136</v>
      </c>
      <c r="L321">
        <v>374</v>
      </c>
      <c r="M321">
        <v>0.36399999999999999</v>
      </c>
      <c r="N321">
        <v>304</v>
      </c>
      <c r="O321">
        <v>408</v>
      </c>
      <c r="P321">
        <v>0.745</v>
      </c>
      <c r="Q321">
        <v>225</v>
      </c>
      <c r="R321">
        <v>834</v>
      </c>
      <c r="S321">
        <v>356</v>
      </c>
      <c r="T321">
        <v>148</v>
      </c>
      <c r="U321">
        <v>81</v>
      </c>
      <c r="V321">
        <v>272</v>
      </c>
      <c r="W321">
        <v>406</v>
      </c>
      <c r="X321">
        <v>75.400000000000006</v>
      </c>
      <c r="Y321">
        <v>65.5</v>
      </c>
      <c r="Z321">
        <v>9.8640000000000008</v>
      </c>
      <c r="AA321">
        <v>1.3089999999999999</v>
      </c>
      <c r="AB321">
        <v>12.364000000000001</v>
      </c>
      <c r="AC321">
        <v>0.54400000000000004</v>
      </c>
      <c r="AD321">
        <v>17</v>
      </c>
      <c r="AE321">
        <v>18.5</v>
      </c>
      <c r="AF321">
        <v>3.7</v>
      </c>
      <c r="AG321">
        <v>18.5</v>
      </c>
    </row>
    <row r="322" spans="1:33" x14ac:dyDescent="0.45">
      <c r="A322" t="s">
        <v>1208</v>
      </c>
      <c r="B322" t="s">
        <v>197</v>
      </c>
      <c r="C322">
        <v>22</v>
      </c>
      <c r="D322" t="s">
        <v>1798</v>
      </c>
      <c r="E322">
        <v>-5.66</v>
      </c>
      <c r="F322">
        <v>0.39</v>
      </c>
      <c r="G322">
        <v>1496</v>
      </c>
      <c r="H322">
        <v>1564</v>
      </c>
      <c r="I322">
        <v>1384</v>
      </c>
      <c r="J322">
        <v>0.38900000000000001</v>
      </c>
      <c r="K322">
        <v>184</v>
      </c>
      <c r="L322">
        <v>594</v>
      </c>
      <c r="M322">
        <v>0.31</v>
      </c>
      <c r="N322">
        <v>234</v>
      </c>
      <c r="O322">
        <v>339</v>
      </c>
      <c r="P322">
        <v>0.69</v>
      </c>
      <c r="Q322">
        <v>275</v>
      </c>
      <c r="R322">
        <v>815</v>
      </c>
      <c r="S322">
        <v>296</v>
      </c>
      <c r="T322">
        <v>117</v>
      </c>
      <c r="U322">
        <v>34</v>
      </c>
      <c r="V322">
        <v>212</v>
      </c>
      <c r="W322">
        <v>374</v>
      </c>
      <c r="X322">
        <v>68</v>
      </c>
      <c r="Y322">
        <v>71.090999999999994</v>
      </c>
      <c r="Z322">
        <v>-3.0910000000000002</v>
      </c>
      <c r="AA322">
        <v>1.3959999999999999</v>
      </c>
      <c r="AB322">
        <v>9.6359999999999992</v>
      </c>
      <c r="AC322">
        <v>0.55200000000000005</v>
      </c>
      <c r="AD322">
        <v>27</v>
      </c>
      <c r="AE322">
        <v>15.4</v>
      </c>
      <c r="AF322">
        <v>1.5</v>
      </c>
      <c r="AG322">
        <v>17</v>
      </c>
    </row>
    <row r="323" spans="1:33" x14ac:dyDescent="0.45">
      <c r="A323" t="s">
        <v>1209</v>
      </c>
      <c r="B323" t="s">
        <v>323</v>
      </c>
      <c r="C323">
        <v>22</v>
      </c>
      <c r="D323" t="s">
        <v>1739</v>
      </c>
      <c r="E323">
        <v>5.23</v>
      </c>
      <c r="F323">
        <v>-1.57</v>
      </c>
      <c r="G323">
        <v>1696</v>
      </c>
      <c r="H323">
        <v>1470</v>
      </c>
      <c r="I323">
        <v>1286</v>
      </c>
      <c r="J323">
        <v>0.46</v>
      </c>
      <c r="K323">
        <v>206</v>
      </c>
      <c r="L323">
        <v>564</v>
      </c>
      <c r="M323">
        <v>0.36499999999999999</v>
      </c>
      <c r="N323">
        <v>308</v>
      </c>
      <c r="O323">
        <v>403</v>
      </c>
      <c r="P323">
        <v>0.76400000000000001</v>
      </c>
      <c r="Q323">
        <v>201</v>
      </c>
      <c r="R323">
        <v>767</v>
      </c>
      <c r="S323">
        <v>296</v>
      </c>
      <c r="T323">
        <v>147</v>
      </c>
      <c r="U323">
        <v>67</v>
      </c>
      <c r="V323">
        <v>211</v>
      </c>
      <c r="W323">
        <v>346</v>
      </c>
      <c r="X323">
        <v>77.099999999999994</v>
      </c>
      <c r="Y323">
        <v>66.817999999999998</v>
      </c>
      <c r="Z323">
        <v>10.273</v>
      </c>
      <c r="AA323">
        <v>1.403</v>
      </c>
      <c r="AB323">
        <v>9.5909999999999993</v>
      </c>
      <c r="AC323">
        <v>0.69699999999999995</v>
      </c>
      <c r="AD323">
        <v>25.6</v>
      </c>
      <c r="AE323">
        <v>18.3</v>
      </c>
      <c r="AF323">
        <v>3</v>
      </c>
      <c r="AG323">
        <v>15.7</v>
      </c>
    </row>
    <row r="324" spans="1:33" x14ac:dyDescent="0.45">
      <c r="A324" t="s">
        <v>1210</v>
      </c>
      <c r="B324" t="s">
        <v>136</v>
      </c>
      <c r="C324">
        <v>20</v>
      </c>
      <c r="D324" t="s">
        <v>1309</v>
      </c>
      <c r="E324">
        <v>-0.31</v>
      </c>
      <c r="F324">
        <v>-2.92</v>
      </c>
      <c r="G324">
        <v>1563</v>
      </c>
      <c r="H324">
        <v>1454</v>
      </c>
      <c r="I324">
        <v>1095</v>
      </c>
      <c r="J324">
        <v>0.51300000000000001</v>
      </c>
      <c r="K324">
        <v>126</v>
      </c>
      <c r="L324">
        <v>331</v>
      </c>
      <c r="M324">
        <v>0.38100000000000001</v>
      </c>
      <c r="N324">
        <v>313</v>
      </c>
      <c r="O324">
        <v>431</v>
      </c>
      <c r="P324">
        <v>0.72599999999999998</v>
      </c>
      <c r="Q324">
        <v>169</v>
      </c>
      <c r="R324">
        <v>732</v>
      </c>
      <c r="S324">
        <v>291</v>
      </c>
      <c r="T324">
        <v>89</v>
      </c>
      <c r="U324">
        <v>68</v>
      </c>
      <c r="V324">
        <v>277</v>
      </c>
      <c r="W324">
        <v>320</v>
      </c>
      <c r="X324">
        <v>78.2</v>
      </c>
      <c r="Y324">
        <v>72.7</v>
      </c>
      <c r="Z324">
        <v>5.45</v>
      </c>
      <c r="AA324">
        <v>1.0509999999999999</v>
      </c>
      <c r="AB324">
        <v>13.85</v>
      </c>
      <c r="AC324">
        <v>0.32100000000000001</v>
      </c>
      <c r="AD324">
        <v>16.600000000000001</v>
      </c>
      <c r="AE324">
        <v>21.6</v>
      </c>
      <c r="AF324">
        <v>3.4</v>
      </c>
      <c r="AG324">
        <v>16</v>
      </c>
    </row>
    <row r="325" spans="1:33" x14ac:dyDescent="0.45">
      <c r="A325" t="s">
        <v>1211</v>
      </c>
      <c r="B325" t="s">
        <v>18</v>
      </c>
      <c r="C325">
        <v>21</v>
      </c>
      <c r="D325" t="s">
        <v>1722</v>
      </c>
      <c r="E325">
        <v>6.3</v>
      </c>
      <c r="F325">
        <v>5.95</v>
      </c>
      <c r="G325">
        <v>1375</v>
      </c>
      <c r="H325">
        <v>1340</v>
      </c>
      <c r="I325">
        <v>1160</v>
      </c>
      <c r="J325">
        <v>0.41599999999999998</v>
      </c>
      <c r="K325">
        <v>104</v>
      </c>
      <c r="L325">
        <v>335</v>
      </c>
      <c r="M325">
        <v>0.31</v>
      </c>
      <c r="N325">
        <v>305</v>
      </c>
      <c r="O325">
        <v>424</v>
      </c>
      <c r="P325">
        <v>0.71899999999999997</v>
      </c>
      <c r="Q325">
        <v>225</v>
      </c>
      <c r="R325">
        <v>735</v>
      </c>
      <c r="S325">
        <v>249</v>
      </c>
      <c r="T325">
        <v>126</v>
      </c>
      <c r="U325">
        <v>75</v>
      </c>
      <c r="V325">
        <v>253</v>
      </c>
      <c r="W325">
        <v>401</v>
      </c>
      <c r="X325">
        <v>65.5</v>
      </c>
      <c r="Y325">
        <v>63.81</v>
      </c>
      <c r="Z325">
        <v>1.667</v>
      </c>
      <c r="AA325">
        <v>0.98399999999999999</v>
      </c>
      <c r="AB325">
        <v>12.048</v>
      </c>
      <c r="AC325">
        <v>0.498</v>
      </c>
      <c r="AD325">
        <v>16</v>
      </c>
      <c r="AE325">
        <v>20.2</v>
      </c>
      <c r="AF325">
        <v>3.6</v>
      </c>
      <c r="AG325">
        <v>19.100000000000001</v>
      </c>
    </row>
    <row r="326" spans="1:33" x14ac:dyDescent="0.45">
      <c r="A326" t="s">
        <v>1212</v>
      </c>
      <c r="B326" t="s">
        <v>256</v>
      </c>
      <c r="C326">
        <v>23</v>
      </c>
      <c r="D326" t="s">
        <v>1792</v>
      </c>
      <c r="E326">
        <v>-2.2200000000000002</v>
      </c>
      <c r="F326">
        <v>-1.47</v>
      </c>
      <c r="G326">
        <v>1855</v>
      </c>
      <c r="H326">
        <v>1706</v>
      </c>
      <c r="I326">
        <v>1327</v>
      </c>
      <c r="J326">
        <v>0.46899999999999997</v>
      </c>
      <c r="K326">
        <v>188</v>
      </c>
      <c r="L326">
        <v>505</v>
      </c>
      <c r="M326">
        <v>0.372</v>
      </c>
      <c r="N326">
        <v>423</v>
      </c>
      <c r="O326">
        <v>577</v>
      </c>
      <c r="P326">
        <v>0.73299999999999998</v>
      </c>
      <c r="Q326">
        <v>231</v>
      </c>
      <c r="R326">
        <v>812</v>
      </c>
      <c r="S326">
        <v>359</v>
      </c>
      <c r="T326">
        <v>139</v>
      </c>
      <c r="U326">
        <v>97</v>
      </c>
      <c r="V326">
        <v>286</v>
      </c>
      <c r="W326">
        <v>410</v>
      </c>
      <c r="X326">
        <v>80.7</v>
      </c>
      <c r="Y326">
        <v>74.174000000000007</v>
      </c>
      <c r="Z326">
        <v>6.4779999999999998</v>
      </c>
      <c r="AA326">
        <v>1.2549999999999999</v>
      </c>
      <c r="AB326">
        <v>12.435</v>
      </c>
      <c r="AC326">
        <v>0.48599999999999999</v>
      </c>
      <c r="AD326">
        <v>22</v>
      </c>
      <c r="AE326">
        <v>25.1</v>
      </c>
      <c r="AF326">
        <v>4.2</v>
      </c>
      <c r="AG326">
        <v>17.8</v>
      </c>
    </row>
    <row r="327" spans="1:33" x14ac:dyDescent="0.45">
      <c r="A327" t="s">
        <v>1213</v>
      </c>
      <c r="B327" t="s">
        <v>185</v>
      </c>
      <c r="C327">
        <v>22</v>
      </c>
      <c r="D327" t="s">
        <v>1799</v>
      </c>
      <c r="E327">
        <v>0.81</v>
      </c>
      <c r="F327">
        <v>-2.4900000000000002</v>
      </c>
      <c r="G327">
        <v>1699</v>
      </c>
      <c r="H327">
        <v>1523</v>
      </c>
      <c r="I327">
        <v>1328</v>
      </c>
      <c r="J327">
        <v>0.46200000000000002</v>
      </c>
      <c r="K327">
        <v>218</v>
      </c>
      <c r="L327">
        <v>560</v>
      </c>
      <c r="M327">
        <v>0.38900000000000001</v>
      </c>
      <c r="N327">
        <v>253</v>
      </c>
      <c r="O327">
        <v>357</v>
      </c>
      <c r="P327">
        <v>0.70899999999999996</v>
      </c>
      <c r="Q327">
        <v>224</v>
      </c>
      <c r="R327">
        <v>820</v>
      </c>
      <c r="S327">
        <v>337</v>
      </c>
      <c r="T327">
        <v>147</v>
      </c>
      <c r="U327">
        <v>54</v>
      </c>
      <c r="V327">
        <v>230</v>
      </c>
      <c r="W327">
        <v>384</v>
      </c>
      <c r="X327">
        <v>77.2</v>
      </c>
      <c r="Y327">
        <v>69.227000000000004</v>
      </c>
      <c r="Z327">
        <v>8</v>
      </c>
      <c r="AA327">
        <v>1.4650000000000001</v>
      </c>
      <c r="AB327">
        <v>10.455</v>
      </c>
      <c r="AC327">
        <v>0.63900000000000001</v>
      </c>
      <c r="AD327">
        <v>25.5</v>
      </c>
      <c r="AE327">
        <v>16.2</v>
      </c>
      <c r="AF327">
        <v>2.5</v>
      </c>
      <c r="AG327">
        <v>17.5</v>
      </c>
    </row>
    <row r="328" spans="1:33" x14ac:dyDescent="0.45">
      <c r="A328" t="s">
        <v>1214</v>
      </c>
      <c r="B328" t="s">
        <v>146</v>
      </c>
      <c r="C328">
        <v>21</v>
      </c>
      <c r="D328" t="s">
        <v>1738</v>
      </c>
      <c r="E328">
        <v>2.12</v>
      </c>
      <c r="F328">
        <v>-0.33</v>
      </c>
      <c r="G328">
        <v>1699</v>
      </c>
      <c r="H328">
        <v>1511</v>
      </c>
      <c r="I328">
        <v>1292</v>
      </c>
      <c r="J328">
        <v>0.45400000000000001</v>
      </c>
      <c r="K328">
        <v>176</v>
      </c>
      <c r="L328">
        <v>499</v>
      </c>
      <c r="M328">
        <v>0.35299999999999998</v>
      </c>
      <c r="N328">
        <v>351</v>
      </c>
      <c r="O328">
        <v>460</v>
      </c>
      <c r="P328">
        <v>0.76300000000000001</v>
      </c>
      <c r="Q328">
        <v>228</v>
      </c>
      <c r="R328">
        <v>749</v>
      </c>
      <c r="S328">
        <v>256</v>
      </c>
      <c r="T328">
        <v>136</v>
      </c>
      <c r="U328">
        <v>55</v>
      </c>
      <c r="V328">
        <v>181</v>
      </c>
      <c r="W328">
        <v>370</v>
      </c>
      <c r="X328">
        <v>80.900000000000006</v>
      </c>
      <c r="Y328">
        <v>71.951999999999998</v>
      </c>
      <c r="Z328">
        <v>8.952</v>
      </c>
      <c r="AA328">
        <v>1.4139999999999999</v>
      </c>
      <c r="AB328">
        <v>8.6189999999999998</v>
      </c>
      <c r="AC328">
        <v>0.751</v>
      </c>
      <c r="AD328">
        <v>23.8</v>
      </c>
      <c r="AE328">
        <v>21.9</v>
      </c>
      <c r="AF328">
        <v>2.6</v>
      </c>
      <c r="AG328">
        <v>17.600000000000001</v>
      </c>
    </row>
    <row r="329" spans="1:33" x14ac:dyDescent="0.45">
      <c r="A329" t="s">
        <v>1215</v>
      </c>
      <c r="B329" t="s">
        <v>316</v>
      </c>
      <c r="C329">
        <v>21</v>
      </c>
      <c r="D329" t="s">
        <v>1722</v>
      </c>
      <c r="E329">
        <v>-0.94</v>
      </c>
      <c r="F329">
        <v>2.91</v>
      </c>
      <c r="G329">
        <v>1546</v>
      </c>
      <c r="H329">
        <v>1551</v>
      </c>
      <c r="I329">
        <v>1214</v>
      </c>
      <c r="J329">
        <v>0.42299999999999999</v>
      </c>
      <c r="K329">
        <v>186</v>
      </c>
      <c r="L329">
        <v>546</v>
      </c>
      <c r="M329">
        <v>0.34100000000000003</v>
      </c>
      <c r="N329">
        <v>334</v>
      </c>
      <c r="O329">
        <v>464</v>
      </c>
      <c r="P329">
        <v>0.72</v>
      </c>
      <c r="Q329">
        <v>261</v>
      </c>
      <c r="R329">
        <v>798</v>
      </c>
      <c r="S329">
        <v>322</v>
      </c>
      <c r="T329">
        <v>149</v>
      </c>
      <c r="U329">
        <v>82</v>
      </c>
      <c r="V329">
        <v>345</v>
      </c>
      <c r="W329">
        <v>424</v>
      </c>
      <c r="X329">
        <v>73.599999999999994</v>
      </c>
      <c r="Y329">
        <v>73.856999999999999</v>
      </c>
      <c r="Z329">
        <v>-0.23799999999999999</v>
      </c>
      <c r="AA329">
        <v>0.93300000000000005</v>
      </c>
      <c r="AB329">
        <v>16.428999999999998</v>
      </c>
      <c r="AC329">
        <v>0.432</v>
      </c>
      <c r="AD329">
        <v>26</v>
      </c>
      <c r="AE329">
        <v>22.1</v>
      </c>
      <c r="AF329">
        <v>3.9</v>
      </c>
      <c r="AG329">
        <v>20.2</v>
      </c>
    </row>
    <row r="330" spans="1:33" x14ac:dyDescent="0.45">
      <c r="A330" t="s">
        <v>1216</v>
      </c>
      <c r="B330" t="s">
        <v>64</v>
      </c>
      <c r="C330">
        <v>21</v>
      </c>
      <c r="D330" t="s">
        <v>1313</v>
      </c>
      <c r="E330">
        <v>16.420000000000002</v>
      </c>
      <c r="F330">
        <v>9.1300000000000008</v>
      </c>
      <c r="G330">
        <v>1652</v>
      </c>
      <c r="H330">
        <v>1499</v>
      </c>
      <c r="I330">
        <v>1298</v>
      </c>
      <c r="J330">
        <v>0.47299999999999998</v>
      </c>
      <c r="K330">
        <v>187</v>
      </c>
      <c r="L330">
        <v>505</v>
      </c>
      <c r="M330">
        <v>0.37</v>
      </c>
      <c r="N330">
        <v>237</v>
      </c>
      <c r="O330">
        <v>363</v>
      </c>
      <c r="P330">
        <v>0.65300000000000002</v>
      </c>
      <c r="Q330">
        <v>216</v>
      </c>
      <c r="R330">
        <v>821</v>
      </c>
      <c r="S330">
        <v>363</v>
      </c>
      <c r="T330">
        <v>134</v>
      </c>
      <c r="U330">
        <v>94</v>
      </c>
      <c r="V330">
        <v>244</v>
      </c>
      <c r="W330">
        <v>328</v>
      </c>
      <c r="X330">
        <v>78.7</v>
      </c>
      <c r="Y330">
        <v>71.381</v>
      </c>
      <c r="Z330">
        <v>7.2859999999999996</v>
      </c>
      <c r="AA330">
        <v>1.488</v>
      </c>
      <c r="AB330">
        <v>11.619</v>
      </c>
      <c r="AC330">
        <v>0.54900000000000004</v>
      </c>
      <c r="AD330">
        <v>24</v>
      </c>
      <c r="AE330">
        <v>17.3</v>
      </c>
      <c r="AF330">
        <v>4.5</v>
      </c>
      <c r="AG330">
        <v>15.6</v>
      </c>
    </row>
    <row r="331" spans="1:33" x14ac:dyDescent="0.45">
      <c r="A331" t="s">
        <v>1217</v>
      </c>
      <c r="B331" t="s">
        <v>417</v>
      </c>
      <c r="C331">
        <v>21</v>
      </c>
      <c r="D331" t="s">
        <v>1791</v>
      </c>
      <c r="E331">
        <v>14.81</v>
      </c>
      <c r="F331">
        <v>3.66</v>
      </c>
      <c r="G331">
        <v>1733</v>
      </c>
      <c r="H331">
        <v>1437</v>
      </c>
      <c r="I331">
        <v>1250</v>
      </c>
      <c r="J331">
        <v>0.503</v>
      </c>
      <c r="K331">
        <v>126</v>
      </c>
      <c r="L331">
        <v>388</v>
      </c>
      <c r="M331">
        <v>0.32500000000000001</v>
      </c>
      <c r="N331">
        <v>349</v>
      </c>
      <c r="O331">
        <v>481</v>
      </c>
      <c r="P331">
        <v>0.72599999999999998</v>
      </c>
      <c r="Q331">
        <v>224</v>
      </c>
      <c r="R331">
        <v>798</v>
      </c>
      <c r="S331">
        <v>365</v>
      </c>
      <c r="T331">
        <v>153</v>
      </c>
      <c r="U331">
        <v>89</v>
      </c>
      <c r="V331">
        <v>243</v>
      </c>
      <c r="W331">
        <v>359</v>
      </c>
      <c r="X331">
        <v>82.5</v>
      </c>
      <c r="Y331">
        <v>68.429000000000002</v>
      </c>
      <c r="Z331">
        <v>14.095000000000001</v>
      </c>
      <c r="AA331">
        <v>1.502</v>
      </c>
      <c r="AB331">
        <v>11.571</v>
      </c>
      <c r="AC331">
        <v>0.63</v>
      </c>
      <c r="AD331">
        <v>18.5</v>
      </c>
      <c r="AE331">
        <v>22.9</v>
      </c>
      <c r="AF331">
        <v>4.2</v>
      </c>
      <c r="AG331">
        <v>17.100000000000001</v>
      </c>
    </row>
    <row r="332" spans="1:33" x14ac:dyDescent="0.45">
      <c r="A332" t="s">
        <v>1218</v>
      </c>
      <c r="B332" t="s">
        <v>237</v>
      </c>
      <c r="C332">
        <v>21</v>
      </c>
      <c r="D332" t="s">
        <v>1728</v>
      </c>
      <c r="E332">
        <v>-8.27</v>
      </c>
      <c r="F332">
        <v>-1.02</v>
      </c>
      <c r="G332">
        <v>1466</v>
      </c>
      <c r="H332">
        <v>1599</v>
      </c>
      <c r="I332">
        <v>1173</v>
      </c>
      <c r="J332">
        <v>0.442</v>
      </c>
      <c r="K332">
        <v>144</v>
      </c>
      <c r="L332">
        <v>413</v>
      </c>
      <c r="M332">
        <v>0.34899999999999998</v>
      </c>
      <c r="N332">
        <v>286</v>
      </c>
      <c r="O332">
        <v>445</v>
      </c>
      <c r="P332">
        <v>0.64300000000000002</v>
      </c>
      <c r="Q332">
        <v>207</v>
      </c>
      <c r="R332">
        <v>734</v>
      </c>
      <c r="S332">
        <v>275</v>
      </c>
      <c r="T332">
        <v>134</v>
      </c>
      <c r="U332">
        <v>100</v>
      </c>
      <c r="V332">
        <v>343</v>
      </c>
      <c r="W332">
        <v>433</v>
      </c>
      <c r="X332">
        <v>69.8</v>
      </c>
      <c r="Y332">
        <v>76.143000000000001</v>
      </c>
      <c r="Z332">
        <v>-6.3330000000000002</v>
      </c>
      <c r="AA332">
        <v>0.80200000000000005</v>
      </c>
      <c r="AB332">
        <v>16.332999999999998</v>
      </c>
      <c r="AC332">
        <v>0.39100000000000001</v>
      </c>
      <c r="AD332">
        <v>19.7</v>
      </c>
      <c r="AE332">
        <v>21.2</v>
      </c>
      <c r="AF332">
        <v>4.8</v>
      </c>
      <c r="AG332">
        <v>20.6</v>
      </c>
    </row>
    <row r="333" spans="1:33" x14ac:dyDescent="0.45">
      <c r="A333" t="s">
        <v>1219</v>
      </c>
      <c r="B333" t="s">
        <v>126</v>
      </c>
      <c r="C333">
        <v>21</v>
      </c>
      <c r="D333" t="s">
        <v>1727</v>
      </c>
      <c r="E333">
        <v>-2.2400000000000002</v>
      </c>
      <c r="F333">
        <v>1.45</v>
      </c>
      <c r="G333">
        <v>1444</v>
      </c>
      <c r="H333">
        <v>1471</v>
      </c>
      <c r="I333">
        <v>1182</v>
      </c>
      <c r="J333">
        <v>0.42399999999999999</v>
      </c>
      <c r="K333">
        <v>102</v>
      </c>
      <c r="L333">
        <v>376</v>
      </c>
      <c r="M333">
        <v>0.27100000000000002</v>
      </c>
      <c r="N333">
        <v>340</v>
      </c>
      <c r="O333">
        <v>490</v>
      </c>
      <c r="P333">
        <v>0.69399999999999995</v>
      </c>
      <c r="Q333">
        <v>206</v>
      </c>
      <c r="R333">
        <v>738</v>
      </c>
      <c r="S333">
        <v>301</v>
      </c>
      <c r="T333">
        <v>158</v>
      </c>
      <c r="U333">
        <v>78</v>
      </c>
      <c r="V333">
        <v>264</v>
      </c>
      <c r="W333">
        <v>390</v>
      </c>
      <c r="X333">
        <v>68.8</v>
      </c>
      <c r="Y333">
        <v>70.048000000000002</v>
      </c>
      <c r="Z333">
        <v>-1.286</v>
      </c>
      <c r="AA333">
        <v>1.1399999999999999</v>
      </c>
      <c r="AB333">
        <v>12.571</v>
      </c>
      <c r="AC333">
        <v>0.59799999999999998</v>
      </c>
      <c r="AD333">
        <v>17.899999999999999</v>
      </c>
      <c r="AE333">
        <v>23.3</v>
      </c>
      <c r="AF333">
        <v>3.7</v>
      </c>
      <c r="AG333">
        <v>18.600000000000001</v>
      </c>
    </row>
    <row r="334" spans="1:33" x14ac:dyDescent="0.45">
      <c r="A334" t="s">
        <v>1220</v>
      </c>
      <c r="B334" t="s">
        <v>227</v>
      </c>
      <c r="C334">
        <v>22</v>
      </c>
      <c r="D334" t="s">
        <v>1795</v>
      </c>
      <c r="E334">
        <v>-2.27</v>
      </c>
      <c r="F334">
        <v>-0.69</v>
      </c>
      <c r="G334">
        <v>1624</v>
      </c>
      <c r="H334">
        <v>1526</v>
      </c>
      <c r="I334">
        <v>1231</v>
      </c>
      <c r="J334">
        <v>0.45</v>
      </c>
      <c r="K334">
        <v>118</v>
      </c>
      <c r="L334">
        <v>385</v>
      </c>
      <c r="M334">
        <v>0.30599999999999999</v>
      </c>
      <c r="N334">
        <v>398</v>
      </c>
      <c r="O334">
        <v>571</v>
      </c>
      <c r="P334">
        <v>0.69699999999999995</v>
      </c>
      <c r="Q334">
        <v>231</v>
      </c>
      <c r="R334">
        <v>715</v>
      </c>
      <c r="S334">
        <v>287</v>
      </c>
      <c r="T334">
        <v>259</v>
      </c>
      <c r="U334">
        <v>68</v>
      </c>
      <c r="V334">
        <v>327</v>
      </c>
      <c r="W334">
        <v>440</v>
      </c>
      <c r="X334">
        <v>73.8</v>
      </c>
      <c r="Y334">
        <v>69.364000000000004</v>
      </c>
      <c r="Z334">
        <v>4.4550000000000001</v>
      </c>
      <c r="AA334">
        <v>0.878</v>
      </c>
      <c r="AB334">
        <v>14.864000000000001</v>
      </c>
      <c r="AC334">
        <v>0.79200000000000004</v>
      </c>
      <c r="AD334">
        <v>17.5</v>
      </c>
      <c r="AE334">
        <v>26</v>
      </c>
      <c r="AF334">
        <v>3.1</v>
      </c>
      <c r="AG334">
        <v>20</v>
      </c>
    </row>
    <row r="335" spans="1:33" x14ac:dyDescent="0.45">
      <c r="A335" t="s">
        <v>1221</v>
      </c>
      <c r="B335" t="s">
        <v>366</v>
      </c>
      <c r="C335">
        <v>21</v>
      </c>
      <c r="D335" t="s">
        <v>1728</v>
      </c>
      <c r="E335">
        <v>-6.81</v>
      </c>
      <c r="F335">
        <v>-1.66</v>
      </c>
      <c r="G335">
        <v>1689</v>
      </c>
      <c r="H335">
        <v>1759</v>
      </c>
      <c r="I335">
        <v>1363</v>
      </c>
      <c r="J335">
        <v>0.41699999999999998</v>
      </c>
      <c r="K335">
        <v>212</v>
      </c>
      <c r="L335">
        <v>618</v>
      </c>
      <c r="M335">
        <v>0.34300000000000003</v>
      </c>
      <c r="N335">
        <v>339</v>
      </c>
      <c r="O335">
        <v>472</v>
      </c>
      <c r="P335">
        <v>0.71799999999999997</v>
      </c>
      <c r="Q335">
        <v>277</v>
      </c>
      <c r="R335">
        <v>846</v>
      </c>
      <c r="S335">
        <v>309</v>
      </c>
      <c r="T335">
        <v>104</v>
      </c>
      <c r="U335">
        <v>88</v>
      </c>
      <c r="V335">
        <v>240</v>
      </c>
      <c r="W335">
        <v>396</v>
      </c>
      <c r="X335">
        <v>80.400000000000006</v>
      </c>
      <c r="Y335">
        <v>83.762</v>
      </c>
      <c r="Z335">
        <v>-3.3330000000000002</v>
      </c>
      <c r="AA335">
        <v>1.288</v>
      </c>
      <c r="AB335">
        <v>11.429</v>
      </c>
      <c r="AC335">
        <v>0.433</v>
      </c>
      <c r="AD335">
        <v>29.4</v>
      </c>
      <c r="AE335">
        <v>22.5</v>
      </c>
      <c r="AF335">
        <v>4.2</v>
      </c>
      <c r="AG335">
        <v>18.899999999999999</v>
      </c>
    </row>
    <row r="336" spans="1:33" x14ac:dyDescent="0.45">
      <c r="A336" t="s">
        <v>1222</v>
      </c>
      <c r="B336" t="s">
        <v>330</v>
      </c>
      <c r="C336">
        <v>22</v>
      </c>
      <c r="D336" t="s">
        <v>1731</v>
      </c>
      <c r="E336">
        <v>-5.99</v>
      </c>
      <c r="F336">
        <v>0.63</v>
      </c>
      <c r="G336">
        <v>1499</v>
      </c>
      <c r="H336">
        <v>1599</v>
      </c>
      <c r="I336">
        <v>1321</v>
      </c>
      <c r="J336">
        <v>0.40799999999999997</v>
      </c>
      <c r="K336">
        <v>156</v>
      </c>
      <c r="L336">
        <v>475</v>
      </c>
      <c r="M336">
        <v>0.32800000000000001</v>
      </c>
      <c r="N336">
        <v>265</v>
      </c>
      <c r="O336">
        <v>366</v>
      </c>
      <c r="P336">
        <v>0.72399999999999998</v>
      </c>
      <c r="Q336">
        <v>221</v>
      </c>
      <c r="R336">
        <v>761</v>
      </c>
      <c r="S336">
        <v>265</v>
      </c>
      <c r="T336">
        <v>133</v>
      </c>
      <c r="U336">
        <v>89</v>
      </c>
      <c r="V336">
        <v>249</v>
      </c>
      <c r="W336">
        <v>360</v>
      </c>
      <c r="X336">
        <v>68.099999999999994</v>
      </c>
      <c r="Y336">
        <v>72.682000000000002</v>
      </c>
      <c r="Z336">
        <v>-4.5449999999999999</v>
      </c>
      <c r="AA336">
        <v>1.0640000000000001</v>
      </c>
      <c r="AB336">
        <v>11.318</v>
      </c>
      <c r="AC336">
        <v>0.53400000000000003</v>
      </c>
      <c r="AD336">
        <v>21.6</v>
      </c>
      <c r="AE336">
        <v>16.600000000000001</v>
      </c>
      <c r="AF336">
        <v>4</v>
      </c>
      <c r="AG336">
        <v>16.399999999999999</v>
      </c>
    </row>
    <row r="337" spans="1:33" x14ac:dyDescent="0.45">
      <c r="A337" t="s">
        <v>1223</v>
      </c>
      <c r="B337" t="s">
        <v>128</v>
      </c>
      <c r="C337">
        <v>20</v>
      </c>
      <c r="D337" t="s">
        <v>1689</v>
      </c>
      <c r="E337">
        <v>-0.53</v>
      </c>
      <c r="F337">
        <v>5.73</v>
      </c>
      <c r="G337">
        <v>1326</v>
      </c>
      <c r="H337">
        <v>1451</v>
      </c>
      <c r="I337">
        <v>1153</v>
      </c>
      <c r="J337">
        <v>0.39100000000000001</v>
      </c>
      <c r="K337">
        <v>134</v>
      </c>
      <c r="L337">
        <v>474</v>
      </c>
      <c r="M337">
        <v>0.28299999999999997</v>
      </c>
      <c r="N337">
        <v>290</v>
      </c>
      <c r="O337">
        <v>409</v>
      </c>
      <c r="P337">
        <v>0.70899999999999996</v>
      </c>
      <c r="Q337">
        <v>209</v>
      </c>
      <c r="R337">
        <v>706</v>
      </c>
      <c r="S337">
        <v>190</v>
      </c>
      <c r="T337">
        <v>128</v>
      </c>
      <c r="U337">
        <v>60</v>
      </c>
      <c r="V337">
        <v>218</v>
      </c>
      <c r="W337">
        <v>311</v>
      </c>
      <c r="X337">
        <v>66.3</v>
      </c>
      <c r="Y337">
        <v>72.55</v>
      </c>
      <c r="Z337">
        <v>-6.25</v>
      </c>
      <c r="AA337">
        <v>0.872</v>
      </c>
      <c r="AB337">
        <v>10.9</v>
      </c>
      <c r="AC337">
        <v>0.58699999999999997</v>
      </c>
      <c r="AD337">
        <v>23.7</v>
      </c>
      <c r="AE337">
        <v>20.399999999999999</v>
      </c>
      <c r="AF337">
        <v>3</v>
      </c>
      <c r="AG337">
        <v>15.6</v>
      </c>
    </row>
    <row r="338" spans="1:33" x14ac:dyDescent="0.45">
      <c r="A338" t="s">
        <v>1224</v>
      </c>
      <c r="B338" t="s">
        <v>193</v>
      </c>
      <c r="C338">
        <v>22</v>
      </c>
      <c r="D338" t="s">
        <v>2693</v>
      </c>
      <c r="E338">
        <v>3.13</v>
      </c>
      <c r="F338">
        <v>-2.67</v>
      </c>
      <c r="G338">
        <v>1618</v>
      </c>
      <c r="H338">
        <v>1402</v>
      </c>
      <c r="I338">
        <v>1254</v>
      </c>
      <c r="J338">
        <v>0.47499999999999998</v>
      </c>
      <c r="K338">
        <v>196</v>
      </c>
      <c r="L338">
        <v>553</v>
      </c>
      <c r="M338">
        <v>0.35399999999999998</v>
      </c>
      <c r="N338">
        <v>230</v>
      </c>
      <c r="O338">
        <v>322</v>
      </c>
      <c r="P338">
        <v>0.71399999999999997</v>
      </c>
      <c r="Q338">
        <v>162</v>
      </c>
      <c r="R338">
        <v>758</v>
      </c>
      <c r="S338">
        <v>314</v>
      </c>
      <c r="T338">
        <v>123</v>
      </c>
      <c r="U338">
        <v>78</v>
      </c>
      <c r="V338">
        <v>202</v>
      </c>
      <c r="W338">
        <v>298</v>
      </c>
      <c r="X338">
        <v>73.5</v>
      </c>
      <c r="Y338">
        <v>63.726999999999997</v>
      </c>
      <c r="Z338">
        <v>9.8179999999999996</v>
      </c>
      <c r="AA338">
        <v>1.554</v>
      </c>
      <c r="AB338">
        <v>9.1820000000000004</v>
      </c>
      <c r="AC338">
        <v>0.60899999999999999</v>
      </c>
      <c r="AD338">
        <v>25.1</v>
      </c>
      <c r="AE338">
        <v>14.6</v>
      </c>
      <c r="AF338">
        <v>3.5</v>
      </c>
      <c r="AG338">
        <v>13.5</v>
      </c>
    </row>
    <row r="339" spans="1:33" x14ac:dyDescent="0.45">
      <c r="A339" t="s">
        <v>1225</v>
      </c>
      <c r="B339" t="s">
        <v>70</v>
      </c>
      <c r="C339">
        <v>21</v>
      </c>
      <c r="D339" t="s">
        <v>1734</v>
      </c>
      <c r="E339">
        <v>13.86</v>
      </c>
      <c r="F339">
        <v>9.0500000000000007</v>
      </c>
      <c r="G339">
        <v>1538</v>
      </c>
      <c r="H339">
        <v>1437</v>
      </c>
      <c r="I339">
        <v>1231</v>
      </c>
      <c r="J339">
        <v>0.42199999999999999</v>
      </c>
      <c r="K339">
        <v>191</v>
      </c>
      <c r="L339">
        <v>585</v>
      </c>
      <c r="M339">
        <v>0.32600000000000001</v>
      </c>
      <c r="N339">
        <v>307</v>
      </c>
      <c r="O339">
        <v>374</v>
      </c>
      <c r="P339">
        <v>0.82099999999999995</v>
      </c>
      <c r="Q339">
        <v>207</v>
      </c>
      <c r="R339">
        <v>755</v>
      </c>
      <c r="S339">
        <v>259</v>
      </c>
      <c r="T339">
        <v>113</v>
      </c>
      <c r="U339">
        <v>47</v>
      </c>
      <c r="V339">
        <v>212</v>
      </c>
      <c r="W339">
        <v>335</v>
      </c>
      <c r="X339">
        <v>73.2</v>
      </c>
      <c r="Y339">
        <v>68.429000000000002</v>
      </c>
      <c r="Z339">
        <v>4.8099999999999996</v>
      </c>
      <c r="AA339">
        <v>1.222</v>
      </c>
      <c r="AB339">
        <v>10.095000000000001</v>
      </c>
      <c r="AC339">
        <v>0.53300000000000003</v>
      </c>
      <c r="AD339">
        <v>27.9</v>
      </c>
      <c r="AE339">
        <v>17.8</v>
      </c>
      <c r="AF339">
        <v>2.2000000000000002</v>
      </c>
      <c r="AG339">
        <v>16</v>
      </c>
    </row>
    <row r="340" spans="1:33" x14ac:dyDescent="0.45">
      <c r="A340" t="s">
        <v>1226</v>
      </c>
      <c r="B340" t="s">
        <v>28</v>
      </c>
      <c r="C340">
        <v>21</v>
      </c>
      <c r="D340" t="s">
        <v>1790</v>
      </c>
      <c r="E340">
        <v>11.2</v>
      </c>
      <c r="F340">
        <v>3.3</v>
      </c>
      <c r="G340">
        <v>1372</v>
      </c>
      <c r="H340">
        <v>1206</v>
      </c>
      <c r="I340">
        <v>1159</v>
      </c>
      <c r="J340">
        <v>0.44500000000000001</v>
      </c>
      <c r="K340">
        <v>143</v>
      </c>
      <c r="L340">
        <v>384</v>
      </c>
      <c r="M340">
        <v>0.372</v>
      </c>
      <c r="N340">
        <v>197</v>
      </c>
      <c r="O340">
        <v>303</v>
      </c>
      <c r="P340">
        <v>0.65</v>
      </c>
      <c r="Q340">
        <v>184</v>
      </c>
      <c r="R340">
        <v>685</v>
      </c>
      <c r="S340">
        <v>335</v>
      </c>
      <c r="T340">
        <v>176</v>
      </c>
      <c r="U340">
        <v>104</v>
      </c>
      <c r="V340">
        <v>184</v>
      </c>
      <c r="W340">
        <v>279</v>
      </c>
      <c r="X340">
        <v>65.3</v>
      </c>
      <c r="Y340">
        <v>57.429000000000002</v>
      </c>
      <c r="Z340">
        <v>7.9050000000000002</v>
      </c>
      <c r="AA340">
        <v>1.821</v>
      </c>
      <c r="AB340">
        <v>8.7620000000000005</v>
      </c>
      <c r="AC340">
        <v>0.95699999999999996</v>
      </c>
      <c r="AD340">
        <v>18.3</v>
      </c>
      <c r="AE340">
        <v>14.4</v>
      </c>
      <c r="AF340">
        <v>5</v>
      </c>
      <c r="AG340">
        <v>13.3</v>
      </c>
    </row>
    <row r="341" spans="1:33" x14ac:dyDescent="0.45">
      <c r="A341" t="s">
        <v>1227</v>
      </c>
      <c r="B341" t="s">
        <v>1339</v>
      </c>
      <c r="C341">
        <v>21</v>
      </c>
      <c r="D341" t="s">
        <v>1725</v>
      </c>
      <c r="E341">
        <v>8.3800000000000008</v>
      </c>
      <c r="F341">
        <v>2.4300000000000002</v>
      </c>
      <c r="G341">
        <v>1528</v>
      </c>
      <c r="H341">
        <v>1403</v>
      </c>
      <c r="I341">
        <v>1138</v>
      </c>
      <c r="J341">
        <v>0.44900000000000001</v>
      </c>
      <c r="K341">
        <v>180</v>
      </c>
      <c r="L341">
        <v>497</v>
      </c>
      <c r="M341">
        <v>0.36199999999999999</v>
      </c>
      <c r="N341">
        <v>326</v>
      </c>
      <c r="O341">
        <v>420</v>
      </c>
      <c r="P341">
        <v>0.77600000000000002</v>
      </c>
      <c r="Q341">
        <v>195</v>
      </c>
      <c r="R341">
        <v>750</v>
      </c>
      <c r="S341">
        <v>294</v>
      </c>
      <c r="T341">
        <v>130</v>
      </c>
      <c r="U341">
        <v>98</v>
      </c>
      <c r="V341">
        <v>263</v>
      </c>
      <c r="W341">
        <v>353</v>
      </c>
      <c r="X341">
        <v>72.8</v>
      </c>
      <c r="Y341">
        <v>66.81</v>
      </c>
      <c r="Z341">
        <v>5.952</v>
      </c>
      <c r="AA341">
        <v>1.1180000000000001</v>
      </c>
      <c r="AB341">
        <v>12.523999999999999</v>
      </c>
      <c r="AC341">
        <v>0.49399999999999999</v>
      </c>
      <c r="AD341">
        <v>23.7</v>
      </c>
      <c r="AE341">
        <v>20</v>
      </c>
      <c r="AF341">
        <v>4.7</v>
      </c>
      <c r="AG341">
        <v>16.8</v>
      </c>
    </row>
    <row r="342" spans="1:33" x14ac:dyDescent="0.45">
      <c r="A342" t="s">
        <v>1229</v>
      </c>
      <c r="B342" t="s">
        <v>53</v>
      </c>
      <c r="C342">
        <v>21</v>
      </c>
      <c r="D342" t="s">
        <v>1725</v>
      </c>
      <c r="E342">
        <v>12.63</v>
      </c>
      <c r="F342">
        <v>6.91</v>
      </c>
      <c r="G342">
        <v>1561</v>
      </c>
      <c r="H342">
        <v>1441</v>
      </c>
      <c r="I342">
        <v>1147</v>
      </c>
      <c r="J342">
        <v>0.46600000000000003</v>
      </c>
      <c r="K342">
        <v>175</v>
      </c>
      <c r="L342">
        <v>484</v>
      </c>
      <c r="M342">
        <v>0.36199999999999999</v>
      </c>
      <c r="N342">
        <v>318</v>
      </c>
      <c r="O342">
        <v>397</v>
      </c>
      <c r="P342">
        <v>0.80100000000000005</v>
      </c>
      <c r="Q342">
        <v>163</v>
      </c>
      <c r="R342">
        <v>692</v>
      </c>
      <c r="S342">
        <v>325</v>
      </c>
      <c r="T342">
        <v>112</v>
      </c>
      <c r="U342">
        <v>58</v>
      </c>
      <c r="V342">
        <v>250</v>
      </c>
      <c r="W342">
        <v>328</v>
      </c>
      <c r="X342">
        <v>74.3</v>
      </c>
      <c r="Y342">
        <v>68.619</v>
      </c>
      <c r="Z342">
        <v>5.7140000000000004</v>
      </c>
      <c r="AA342">
        <v>1.3</v>
      </c>
      <c r="AB342">
        <v>11.904999999999999</v>
      </c>
      <c r="AC342">
        <v>0.44800000000000001</v>
      </c>
      <c r="AD342">
        <v>23</v>
      </c>
      <c r="AE342">
        <v>18.899999999999999</v>
      </c>
      <c r="AF342">
        <v>2.8</v>
      </c>
      <c r="AG342">
        <v>15.6</v>
      </c>
    </row>
    <row r="343" spans="1:33" x14ac:dyDescent="0.45">
      <c r="A343" t="s">
        <v>1228</v>
      </c>
      <c r="B343" t="s">
        <v>360</v>
      </c>
      <c r="C343">
        <v>22</v>
      </c>
      <c r="D343" t="s">
        <v>2052</v>
      </c>
      <c r="E343">
        <v>-18.2</v>
      </c>
      <c r="F343">
        <v>-2.73</v>
      </c>
      <c r="G343">
        <v>1569</v>
      </c>
      <c r="H343">
        <v>1775</v>
      </c>
      <c r="I343">
        <v>1338</v>
      </c>
      <c r="J343">
        <v>0.436</v>
      </c>
      <c r="K343">
        <v>158</v>
      </c>
      <c r="L343">
        <v>471</v>
      </c>
      <c r="M343">
        <v>0.33500000000000002</v>
      </c>
      <c r="N343">
        <v>243</v>
      </c>
      <c r="O343">
        <v>355</v>
      </c>
      <c r="P343">
        <v>0.68500000000000005</v>
      </c>
      <c r="Q343">
        <v>220</v>
      </c>
      <c r="R343">
        <v>843</v>
      </c>
      <c r="S343">
        <v>243</v>
      </c>
      <c r="T343">
        <v>119</v>
      </c>
      <c r="U343">
        <v>53</v>
      </c>
      <c r="V343">
        <v>358</v>
      </c>
      <c r="W343">
        <v>381</v>
      </c>
      <c r="X343">
        <v>71.3</v>
      </c>
      <c r="Y343">
        <v>80.682000000000002</v>
      </c>
      <c r="Z343">
        <v>-9.3640000000000008</v>
      </c>
      <c r="AA343">
        <v>0.67900000000000005</v>
      </c>
      <c r="AB343">
        <v>16.273</v>
      </c>
      <c r="AC343">
        <v>0.33200000000000002</v>
      </c>
      <c r="AD343">
        <v>21.4</v>
      </c>
      <c r="AE343">
        <v>16.100000000000001</v>
      </c>
      <c r="AF343">
        <v>2.4</v>
      </c>
      <c r="AG343">
        <v>17.3</v>
      </c>
    </row>
    <row r="344" spans="1:33" x14ac:dyDescent="0.45">
      <c r="A344" t="s">
        <v>1230</v>
      </c>
      <c r="B344" t="s">
        <v>311</v>
      </c>
      <c r="C344">
        <v>20</v>
      </c>
      <c r="D344" t="s">
        <v>1308</v>
      </c>
      <c r="E344">
        <v>-9.93</v>
      </c>
      <c r="F344">
        <v>-7.59</v>
      </c>
      <c r="G344">
        <v>1291</v>
      </c>
      <c r="H344">
        <v>1249</v>
      </c>
      <c r="I344">
        <v>1163</v>
      </c>
      <c r="J344">
        <v>0.39800000000000002</v>
      </c>
      <c r="K344">
        <v>156</v>
      </c>
      <c r="L344">
        <v>459</v>
      </c>
      <c r="M344">
        <v>0.34</v>
      </c>
      <c r="N344">
        <v>209</v>
      </c>
      <c r="O344">
        <v>300</v>
      </c>
      <c r="P344">
        <v>0.69699999999999995</v>
      </c>
      <c r="Q344">
        <v>222</v>
      </c>
      <c r="R344">
        <v>714</v>
      </c>
      <c r="S344">
        <v>268</v>
      </c>
      <c r="T344">
        <v>126</v>
      </c>
      <c r="U344">
        <v>41</v>
      </c>
      <c r="V344">
        <v>196</v>
      </c>
      <c r="W344">
        <v>299</v>
      </c>
      <c r="X344">
        <v>64.599999999999994</v>
      </c>
      <c r="Y344">
        <v>62.45</v>
      </c>
      <c r="Z344">
        <v>2.1</v>
      </c>
      <c r="AA344">
        <v>1.367</v>
      </c>
      <c r="AB344">
        <v>9.8000000000000007</v>
      </c>
      <c r="AC344">
        <v>0.64300000000000002</v>
      </c>
      <c r="AD344">
        <v>23</v>
      </c>
      <c r="AE344">
        <v>15</v>
      </c>
      <c r="AF344">
        <v>2</v>
      </c>
      <c r="AG344">
        <v>15</v>
      </c>
    </row>
    <row r="345" spans="1:33" x14ac:dyDescent="0.45">
      <c r="A345" t="s">
        <v>1231</v>
      </c>
      <c r="B345" t="s">
        <v>109</v>
      </c>
      <c r="C345">
        <v>20</v>
      </c>
      <c r="D345" t="s">
        <v>1690</v>
      </c>
      <c r="E345">
        <v>13.83</v>
      </c>
      <c r="F345">
        <v>4.9800000000000004</v>
      </c>
      <c r="G345">
        <v>1596</v>
      </c>
      <c r="H345">
        <v>1419</v>
      </c>
      <c r="I345">
        <v>1188</v>
      </c>
      <c r="J345">
        <v>0.47099999999999997</v>
      </c>
      <c r="K345">
        <v>172</v>
      </c>
      <c r="L345">
        <v>457</v>
      </c>
      <c r="M345">
        <v>0.376</v>
      </c>
      <c r="N345">
        <v>306</v>
      </c>
      <c r="O345">
        <v>383</v>
      </c>
      <c r="P345">
        <v>0.79900000000000004</v>
      </c>
      <c r="Q345">
        <v>176</v>
      </c>
      <c r="R345">
        <v>697</v>
      </c>
      <c r="S345">
        <v>243</v>
      </c>
      <c r="T345">
        <v>117</v>
      </c>
      <c r="U345">
        <v>91</v>
      </c>
      <c r="V345">
        <v>227</v>
      </c>
      <c r="W345">
        <v>315</v>
      </c>
      <c r="X345">
        <v>79.8</v>
      </c>
      <c r="Y345">
        <v>70.95</v>
      </c>
      <c r="Z345">
        <v>8.85</v>
      </c>
      <c r="AA345">
        <v>1.07</v>
      </c>
      <c r="AB345">
        <v>11.35</v>
      </c>
      <c r="AC345">
        <v>0.51500000000000001</v>
      </c>
      <c r="AD345">
        <v>22.8</v>
      </c>
      <c r="AE345">
        <v>19.2</v>
      </c>
      <c r="AF345">
        <v>4.5999999999999996</v>
      </c>
      <c r="AG345">
        <v>15.8</v>
      </c>
    </row>
    <row r="346" spans="1:33" x14ac:dyDescent="0.45">
      <c r="A346" t="s">
        <v>1232</v>
      </c>
      <c r="B346" t="s">
        <v>140</v>
      </c>
      <c r="C346">
        <v>21</v>
      </c>
      <c r="D346" t="s">
        <v>1677</v>
      </c>
      <c r="E346">
        <v>12.66</v>
      </c>
      <c r="F346">
        <v>8.24</v>
      </c>
      <c r="G346">
        <v>1704</v>
      </c>
      <c r="H346">
        <v>1611</v>
      </c>
      <c r="I346">
        <v>1302</v>
      </c>
      <c r="J346">
        <v>0.47199999999999998</v>
      </c>
      <c r="K346">
        <v>160</v>
      </c>
      <c r="L346">
        <v>463</v>
      </c>
      <c r="M346">
        <v>0.34599999999999997</v>
      </c>
      <c r="N346">
        <v>316</v>
      </c>
      <c r="O346">
        <v>437</v>
      </c>
      <c r="P346">
        <v>0.72299999999999998</v>
      </c>
      <c r="Q346">
        <v>213</v>
      </c>
      <c r="R346">
        <v>763</v>
      </c>
      <c r="S346">
        <v>305</v>
      </c>
      <c r="T346">
        <v>118</v>
      </c>
      <c r="U346">
        <v>87</v>
      </c>
      <c r="V346">
        <v>251</v>
      </c>
      <c r="W346">
        <v>405</v>
      </c>
      <c r="X346">
        <v>81.099999999999994</v>
      </c>
      <c r="Y346">
        <v>76.713999999999999</v>
      </c>
      <c r="Z346">
        <v>4.4290000000000003</v>
      </c>
      <c r="AA346">
        <v>1.2150000000000001</v>
      </c>
      <c r="AB346">
        <v>11.952</v>
      </c>
      <c r="AC346">
        <v>0.47</v>
      </c>
      <c r="AD346">
        <v>22</v>
      </c>
      <c r="AE346">
        <v>20.8</v>
      </c>
      <c r="AF346">
        <v>4.0999999999999996</v>
      </c>
      <c r="AG346">
        <v>19.3</v>
      </c>
    </row>
    <row r="347" spans="1:33" x14ac:dyDescent="0.45">
      <c r="A347" t="s">
        <v>1233</v>
      </c>
      <c r="B347" t="s">
        <v>442</v>
      </c>
      <c r="C347">
        <v>21</v>
      </c>
      <c r="D347" t="s">
        <v>1738</v>
      </c>
      <c r="E347">
        <v>13.98</v>
      </c>
      <c r="F347">
        <v>5.08</v>
      </c>
      <c r="G347">
        <v>1591</v>
      </c>
      <c r="H347">
        <v>1404</v>
      </c>
      <c r="I347">
        <v>1234</v>
      </c>
      <c r="J347">
        <v>0.47499999999999998</v>
      </c>
      <c r="K347">
        <v>134</v>
      </c>
      <c r="L347">
        <v>392</v>
      </c>
      <c r="M347">
        <v>0.34200000000000003</v>
      </c>
      <c r="N347">
        <v>285</v>
      </c>
      <c r="O347">
        <v>412</v>
      </c>
      <c r="P347">
        <v>0.69199999999999995</v>
      </c>
      <c r="Q347">
        <v>222</v>
      </c>
      <c r="R347">
        <v>803</v>
      </c>
      <c r="S347">
        <v>263</v>
      </c>
      <c r="T347">
        <v>111</v>
      </c>
      <c r="U347">
        <v>116</v>
      </c>
      <c r="V347">
        <v>217</v>
      </c>
      <c r="W347">
        <v>366</v>
      </c>
      <c r="X347">
        <v>75.8</v>
      </c>
      <c r="Y347">
        <v>66.856999999999999</v>
      </c>
      <c r="Z347">
        <v>8.9049999999999994</v>
      </c>
      <c r="AA347">
        <v>1.212</v>
      </c>
      <c r="AB347">
        <v>10.333</v>
      </c>
      <c r="AC347">
        <v>0.51200000000000001</v>
      </c>
      <c r="AD347">
        <v>18.7</v>
      </c>
      <c r="AE347">
        <v>19.600000000000001</v>
      </c>
      <c r="AF347">
        <v>5.5</v>
      </c>
      <c r="AG347">
        <v>17.399999999999999</v>
      </c>
    </row>
    <row r="348" spans="1:33" x14ac:dyDescent="0.45">
      <c r="A348" t="s">
        <v>1234</v>
      </c>
      <c r="B348" t="s">
        <v>461</v>
      </c>
      <c r="C348">
        <v>22</v>
      </c>
      <c r="D348" t="s">
        <v>1729</v>
      </c>
      <c r="E348">
        <v>1.6</v>
      </c>
      <c r="F348">
        <v>-2.13</v>
      </c>
      <c r="G348">
        <v>1652</v>
      </c>
      <c r="H348">
        <v>1434</v>
      </c>
      <c r="I348">
        <v>1225</v>
      </c>
      <c r="J348">
        <v>0.46300000000000002</v>
      </c>
      <c r="K348">
        <v>177</v>
      </c>
      <c r="L348">
        <v>513</v>
      </c>
      <c r="M348">
        <v>0.34499999999999997</v>
      </c>
      <c r="N348">
        <v>341</v>
      </c>
      <c r="O348">
        <v>448</v>
      </c>
      <c r="P348">
        <v>0.76100000000000001</v>
      </c>
      <c r="Q348">
        <v>176</v>
      </c>
      <c r="R348">
        <v>729</v>
      </c>
      <c r="S348">
        <v>278</v>
      </c>
      <c r="T348">
        <v>137</v>
      </c>
      <c r="U348">
        <v>32</v>
      </c>
      <c r="V348">
        <v>220</v>
      </c>
      <c r="W348">
        <v>325</v>
      </c>
      <c r="X348">
        <v>75.099999999999994</v>
      </c>
      <c r="Y348">
        <v>65.182000000000002</v>
      </c>
      <c r="Z348">
        <v>9.9090000000000007</v>
      </c>
      <c r="AA348">
        <v>1.264</v>
      </c>
      <c r="AB348">
        <v>10</v>
      </c>
      <c r="AC348">
        <v>0.623</v>
      </c>
      <c r="AD348">
        <v>23.3</v>
      </c>
      <c r="AE348">
        <v>20.399999999999999</v>
      </c>
      <c r="AF348">
        <v>1.5</v>
      </c>
      <c r="AG348">
        <v>14.8</v>
      </c>
    </row>
    <row r="349" spans="1:33" x14ac:dyDescent="0.45">
      <c r="A349" t="s">
        <v>1235</v>
      </c>
      <c r="B349" t="s">
        <v>40</v>
      </c>
      <c r="C349">
        <v>21</v>
      </c>
      <c r="D349" t="s">
        <v>1728</v>
      </c>
      <c r="E349">
        <v>4.93</v>
      </c>
      <c r="F349">
        <v>8.83</v>
      </c>
      <c r="G349">
        <v>1434</v>
      </c>
      <c r="H349">
        <v>1516</v>
      </c>
      <c r="I349">
        <v>1171</v>
      </c>
      <c r="J349">
        <v>0.41499999999999998</v>
      </c>
      <c r="K349">
        <v>145</v>
      </c>
      <c r="L349">
        <v>435</v>
      </c>
      <c r="M349">
        <v>0.33300000000000002</v>
      </c>
      <c r="N349">
        <v>317</v>
      </c>
      <c r="O349">
        <v>441</v>
      </c>
      <c r="P349">
        <v>0.71899999999999997</v>
      </c>
      <c r="Q349">
        <v>197</v>
      </c>
      <c r="R349">
        <v>725</v>
      </c>
      <c r="S349">
        <v>267</v>
      </c>
      <c r="T349">
        <v>96</v>
      </c>
      <c r="U349">
        <v>78</v>
      </c>
      <c r="V349">
        <v>252</v>
      </c>
      <c r="W349">
        <v>311</v>
      </c>
      <c r="X349">
        <v>68.3</v>
      </c>
      <c r="Y349">
        <v>72.19</v>
      </c>
      <c r="Z349">
        <v>-3.9049999999999998</v>
      </c>
      <c r="AA349">
        <v>1.06</v>
      </c>
      <c r="AB349">
        <v>12</v>
      </c>
      <c r="AC349">
        <v>0.38100000000000001</v>
      </c>
      <c r="AD349">
        <v>20.7</v>
      </c>
      <c r="AE349">
        <v>21</v>
      </c>
      <c r="AF349">
        <v>3.7</v>
      </c>
      <c r="AG349">
        <v>14.8</v>
      </c>
    </row>
    <row r="350" spans="1:33" x14ac:dyDescent="0.45">
      <c r="A350" t="s">
        <v>1236</v>
      </c>
      <c r="B350" t="s">
        <v>359</v>
      </c>
      <c r="C350">
        <v>22</v>
      </c>
      <c r="D350" t="s">
        <v>1799</v>
      </c>
      <c r="E350">
        <v>1.18</v>
      </c>
      <c r="F350">
        <v>-3.35</v>
      </c>
      <c r="G350">
        <v>1699</v>
      </c>
      <c r="H350">
        <v>1506</v>
      </c>
      <c r="I350">
        <v>1361</v>
      </c>
      <c r="J350">
        <v>0.46100000000000002</v>
      </c>
      <c r="K350">
        <v>182</v>
      </c>
      <c r="L350">
        <v>509</v>
      </c>
      <c r="M350">
        <v>0.35799999999999998</v>
      </c>
      <c r="N350">
        <v>263</v>
      </c>
      <c r="O350">
        <v>377</v>
      </c>
      <c r="P350">
        <v>0.69799999999999995</v>
      </c>
      <c r="Q350">
        <v>235</v>
      </c>
      <c r="R350">
        <v>890</v>
      </c>
      <c r="S350">
        <v>257</v>
      </c>
      <c r="T350">
        <v>99</v>
      </c>
      <c r="U350">
        <v>84</v>
      </c>
      <c r="V350">
        <v>226</v>
      </c>
      <c r="W350">
        <v>364</v>
      </c>
      <c r="X350">
        <v>77.2</v>
      </c>
      <c r="Y350">
        <v>68.454999999999998</v>
      </c>
      <c r="Z350">
        <v>8.7729999999999997</v>
      </c>
      <c r="AA350">
        <v>1.137</v>
      </c>
      <c r="AB350">
        <v>10.273</v>
      </c>
      <c r="AC350">
        <v>0.438</v>
      </c>
      <c r="AD350">
        <v>23.1</v>
      </c>
      <c r="AE350">
        <v>17.100000000000001</v>
      </c>
      <c r="AF350">
        <v>3.8</v>
      </c>
      <c r="AG350">
        <v>16.5</v>
      </c>
    </row>
    <row r="351" spans="1:33" x14ac:dyDescent="0.45">
      <c r="A351" t="s">
        <v>1237</v>
      </c>
      <c r="B351" t="s">
        <v>305</v>
      </c>
      <c r="C351">
        <v>22</v>
      </c>
      <c r="D351" t="s">
        <v>1732</v>
      </c>
      <c r="E351">
        <v>-7.77</v>
      </c>
      <c r="F351">
        <v>-5.22</v>
      </c>
      <c r="G351">
        <v>1544</v>
      </c>
      <c r="H351">
        <v>1445</v>
      </c>
      <c r="I351">
        <v>1290</v>
      </c>
      <c r="J351">
        <v>0.436</v>
      </c>
      <c r="K351">
        <v>136</v>
      </c>
      <c r="L351">
        <v>398</v>
      </c>
      <c r="M351">
        <v>0.34200000000000003</v>
      </c>
      <c r="N351">
        <v>282</v>
      </c>
      <c r="O351">
        <v>464</v>
      </c>
      <c r="P351">
        <v>0.60799999999999998</v>
      </c>
      <c r="Q351">
        <v>324</v>
      </c>
      <c r="R351">
        <v>945</v>
      </c>
      <c r="S351">
        <v>284</v>
      </c>
      <c r="T351">
        <v>113</v>
      </c>
      <c r="U351">
        <v>134</v>
      </c>
      <c r="V351">
        <v>299</v>
      </c>
      <c r="W351">
        <v>327</v>
      </c>
      <c r="X351">
        <v>70.2</v>
      </c>
      <c r="Y351">
        <v>65.682000000000002</v>
      </c>
      <c r="Z351">
        <v>4.5</v>
      </c>
      <c r="AA351">
        <v>0.95</v>
      </c>
      <c r="AB351">
        <v>13.590999999999999</v>
      </c>
      <c r="AC351">
        <v>0.378</v>
      </c>
      <c r="AD351">
        <v>18.100000000000001</v>
      </c>
      <c r="AE351">
        <v>21.1</v>
      </c>
      <c r="AF351">
        <v>6.1</v>
      </c>
      <c r="AG351">
        <v>14.9</v>
      </c>
    </row>
    <row r="352" spans="1:33" x14ac:dyDescent="0.45">
      <c r="A352" t="s">
        <v>1238</v>
      </c>
      <c r="B352" t="s">
        <v>180</v>
      </c>
      <c r="C352">
        <v>21</v>
      </c>
      <c r="D352" t="s">
        <v>1313</v>
      </c>
      <c r="E352">
        <v>-1.3</v>
      </c>
      <c r="F352">
        <v>-3.36</v>
      </c>
      <c r="G352">
        <v>1688</v>
      </c>
      <c r="H352">
        <v>1581</v>
      </c>
      <c r="I352">
        <v>1335</v>
      </c>
      <c r="J352">
        <v>0.46700000000000003</v>
      </c>
      <c r="K352">
        <v>146</v>
      </c>
      <c r="L352">
        <v>433</v>
      </c>
      <c r="M352">
        <v>0.33700000000000002</v>
      </c>
      <c r="N352">
        <v>294</v>
      </c>
      <c r="O352">
        <v>429</v>
      </c>
      <c r="P352">
        <v>0.68500000000000005</v>
      </c>
      <c r="Q352">
        <v>226</v>
      </c>
      <c r="R352">
        <v>842</v>
      </c>
      <c r="S352">
        <v>291</v>
      </c>
      <c r="T352">
        <v>161</v>
      </c>
      <c r="U352">
        <v>67</v>
      </c>
      <c r="V352">
        <v>302</v>
      </c>
      <c r="W352">
        <v>394</v>
      </c>
      <c r="X352">
        <v>80.400000000000006</v>
      </c>
      <c r="Y352">
        <v>75.286000000000001</v>
      </c>
      <c r="Z352">
        <v>5.0949999999999998</v>
      </c>
      <c r="AA352">
        <v>0.96399999999999997</v>
      </c>
      <c r="AB352">
        <v>14.381</v>
      </c>
      <c r="AC352">
        <v>0.53300000000000003</v>
      </c>
      <c r="AD352">
        <v>20.6</v>
      </c>
      <c r="AE352">
        <v>20.399999999999999</v>
      </c>
      <c r="AF352">
        <v>3.2</v>
      </c>
      <c r="AG352">
        <v>18.8</v>
      </c>
    </row>
    <row r="353" spans="1:33" x14ac:dyDescent="0.45">
      <c r="A353" t="s">
        <v>1239</v>
      </c>
      <c r="B353" t="s">
        <v>351</v>
      </c>
      <c r="C353">
        <v>21</v>
      </c>
      <c r="D353" t="s">
        <v>1728</v>
      </c>
      <c r="E353">
        <v>-7.72</v>
      </c>
      <c r="F353">
        <v>-2.3199999999999998</v>
      </c>
      <c r="G353">
        <v>1534</v>
      </c>
      <c r="H353">
        <v>1586</v>
      </c>
      <c r="I353">
        <v>1257</v>
      </c>
      <c r="J353">
        <v>0.45100000000000001</v>
      </c>
      <c r="K353">
        <v>167</v>
      </c>
      <c r="L353">
        <v>476</v>
      </c>
      <c r="M353">
        <v>0.35099999999999998</v>
      </c>
      <c r="N353">
        <v>233</v>
      </c>
      <c r="O353">
        <v>386</v>
      </c>
      <c r="P353">
        <v>0.60399999999999998</v>
      </c>
      <c r="Q353">
        <v>263</v>
      </c>
      <c r="R353">
        <v>791</v>
      </c>
      <c r="S353">
        <v>298</v>
      </c>
      <c r="T353">
        <v>117</v>
      </c>
      <c r="U353">
        <v>50</v>
      </c>
      <c r="V353">
        <v>289</v>
      </c>
      <c r="W353">
        <v>364</v>
      </c>
      <c r="X353">
        <v>73</v>
      </c>
      <c r="Y353">
        <v>75.524000000000001</v>
      </c>
      <c r="Z353">
        <v>-2.476</v>
      </c>
      <c r="AA353">
        <v>1.0309999999999999</v>
      </c>
      <c r="AB353">
        <v>13.762</v>
      </c>
      <c r="AC353">
        <v>0.40500000000000003</v>
      </c>
      <c r="AD353">
        <v>22.7</v>
      </c>
      <c r="AE353">
        <v>18.399999999999999</v>
      </c>
      <c r="AF353">
        <v>2.4</v>
      </c>
      <c r="AG353">
        <v>17.3</v>
      </c>
    </row>
    <row r="354" spans="1:33" x14ac:dyDescent="0.45">
      <c r="A354" t="s">
        <v>1240</v>
      </c>
      <c r="B354" t="s">
        <v>434</v>
      </c>
      <c r="C354">
        <v>21</v>
      </c>
      <c r="D354" t="s">
        <v>1727</v>
      </c>
      <c r="E354">
        <v>1.56</v>
      </c>
      <c r="F354">
        <v>4.0599999999999996</v>
      </c>
      <c r="G354">
        <v>1530</v>
      </c>
      <c r="H354">
        <v>1550</v>
      </c>
      <c r="I354">
        <v>1295</v>
      </c>
      <c r="J354">
        <v>0.44900000000000001</v>
      </c>
      <c r="K354">
        <v>131</v>
      </c>
      <c r="L354">
        <v>421</v>
      </c>
      <c r="M354">
        <v>0.311</v>
      </c>
      <c r="N354">
        <v>235</v>
      </c>
      <c r="O354">
        <v>346</v>
      </c>
      <c r="P354">
        <v>0.67900000000000005</v>
      </c>
      <c r="Q354">
        <v>250</v>
      </c>
      <c r="R354">
        <v>845</v>
      </c>
      <c r="S354">
        <v>242</v>
      </c>
      <c r="T354">
        <v>124</v>
      </c>
      <c r="U354">
        <v>94</v>
      </c>
      <c r="V354">
        <v>270</v>
      </c>
      <c r="W354">
        <v>316</v>
      </c>
      <c r="X354">
        <v>72.900000000000006</v>
      </c>
      <c r="Y354">
        <v>73.81</v>
      </c>
      <c r="Z354">
        <v>-0.95199999999999996</v>
      </c>
      <c r="AA354">
        <v>0.89600000000000002</v>
      </c>
      <c r="AB354">
        <v>12.856999999999999</v>
      </c>
      <c r="AC354">
        <v>0.45900000000000002</v>
      </c>
      <c r="AD354">
        <v>20</v>
      </c>
      <c r="AE354">
        <v>16.5</v>
      </c>
      <c r="AF354">
        <v>4.5</v>
      </c>
      <c r="AG354">
        <v>15</v>
      </c>
    </row>
    <row r="355" spans="1:33" x14ac:dyDescent="0.45">
      <c r="A355" t="s">
        <v>1241</v>
      </c>
      <c r="B355" t="s">
        <v>350</v>
      </c>
      <c r="C355">
        <v>22</v>
      </c>
      <c r="D355" t="s">
        <v>1798</v>
      </c>
      <c r="E355">
        <v>-12.4</v>
      </c>
      <c r="F355">
        <v>-5.9</v>
      </c>
      <c r="G355">
        <v>1573</v>
      </c>
      <c r="H355">
        <v>1599</v>
      </c>
      <c r="I355">
        <v>1248</v>
      </c>
      <c r="J355">
        <v>0.42399999999999999</v>
      </c>
      <c r="K355">
        <v>196</v>
      </c>
      <c r="L355">
        <v>601</v>
      </c>
      <c r="M355">
        <v>0.32600000000000001</v>
      </c>
      <c r="N355">
        <v>319</v>
      </c>
      <c r="O355">
        <v>448</v>
      </c>
      <c r="P355">
        <v>0.71199999999999997</v>
      </c>
      <c r="Q355">
        <v>211</v>
      </c>
      <c r="R355">
        <v>771</v>
      </c>
      <c r="S355">
        <v>273</v>
      </c>
      <c r="T355">
        <v>102</v>
      </c>
      <c r="U355">
        <v>34</v>
      </c>
      <c r="V355">
        <v>242</v>
      </c>
      <c r="W355">
        <v>375</v>
      </c>
      <c r="X355">
        <v>71.5</v>
      </c>
      <c r="Y355">
        <v>72.682000000000002</v>
      </c>
      <c r="Z355">
        <v>-1.1819999999999999</v>
      </c>
      <c r="AA355">
        <v>1.1279999999999999</v>
      </c>
      <c r="AB355">
        <v>11</v>
      </c>
      <c r="AC355">
        <v>0.42099999999999999</v>
      </c>
      <c r="AD355">
        <v>27.3</v>
      </c>
      <c r="AE355">
        <v>20.399999999999999</v>
      </c>
      <c r="AF355">
        <v>1.5</v>
      </c>
      <c r="AG355">
        <v>17</v>
      </c>
    </row>
    <row r="356" spans="1:33" x14ac:dyDescent="0.45">
      <c r="A356" t="s">
        <v>1242</v>
      </c>
      <c r="B356" t="s">
        <v>283</v>
      </c>
      <c r="C356">
        <v>23</v>
      </c>
      <c r="D356" t="s">
        <v>1792</v>
      </c>
      <c r="E356">
        <v>-0.04</v>
      </c>
      <c r="F356">
        <v>-2.59</v>
      </c>
      <c r="G356">
        <v>1817</v>
      </c>
      <c r="H356">
        <v>1620</v>
      </c>
      <c r="I356">
        <v>1272</v>
      </c>
      <c r="J356">
        <v>0.46899999999999997</v>
      </c>
      <c r="K356">
        <v>176</v>
      </c>
      <c r="L356">
        <v>494</v>
      </c>
      <c r="M356">
        <v>0.35599999999999998</v>
      </c>
      <c r="N356">
        <v>449</v>
      </c>
      <c r="O356">
        <v>634</v>
      </c>
      <c r="P356">
        <v>0.70799999999999996</v>
      </c>
      <c r="Q356">
        <v>250</v>
      </c>
      <c r="R356">
        <v>832</v>
      </c>
      <c r="S356">
        <v>277</v>
      </c>
      <c r="T356">
        <v>152</v>
      </c>
      <c r="U356">
        <v>60</v>
      </c>
      <c r="V356">
        <v>305</v>
      </c>
      <c r="W356">
        <v>405</v>
      </c>
      <c r="X356">
        <v>79</v>
      </c>
      <c r="Y356">
        <v>70.435000000000002</v>
      </c>
      <c r="Z356">
        <v>8.5649999999999995</v>
      </c>
      <c r="AA356">
        <v>0.90800000000000003</v>
      </c>
      <c r="AB356">
        <v>13.260999999999999</v>
      </c>
      <c r="AC356">
        <v>0.498</v>
      </c>
      <c r="AD356">
        <v>21.5</v>
      </c>
      <c r="AE356">
        <v>27.6</v>
      </c>
      <c r="AF356">
        <v>2.6</v>
      </c>
      <c r="AG356">
        <v>17.600000000000001</v>
      </c>
    </row>
    <row r="357" spans="1:33" x14ac:dyDescent="0.45">
      <c r="A357" t="s">
        <v>1243</v>
      </c>
      <c r="B357" t="s">
        <v>61</v>
      </c>
      <c r="C357">
        <v>21</v>
      </c>
      <c r="D357" t="s">
        <v>1790</v>
      </c>
      <c r="E357">
        <v>18.04</v>
      </c>
      <c r="F357">
        <v>9.76</v>
      </c>
      <c r="G357">
        <v>1591</v>
      </c>
      <c r="H357">
        <v>1417</v>
      </c>
      <c r="I357">
        <v>1178</v>
      </c>
      <c r="J357">
        <v>0.47399999999999998</v>
      </c>
      <c r="K357">
        <v>149</v>
      </c>
      <c r="L357">
        <v>416</v>
      </c>
      <c r="M357">
        <v>0.35799999999999998</v>
      </c>
      <c r="N357">
        <v>326</v>
      </c>
      <c r="O357">
        <v>422</v>
      </c>
      <c r="P357">
        <v>0.77300000000000002</v>
      </c>
      <c r="Q357">
        <v>210</v>
      </c>
      <c r="R357">
        <v>721</v>
      </c>
      <c r="S357">
        <v>259</v>
      </c>
      <c r="T357">
        <v>127</v>
      </c>
      <c r="U357">
        <v>36</v>
      </c>
      <c r="V357">
        <v>212</v>
      </c>
      <c r="W357">
        <v>319</v>
      </c>
      <c r="X357">
        <v>75.8</v>
      </c>
      <c r="Y357">
        <v>67.475999999999999</v>
      </c>
      <c r="Z357">
        <v>8.2859999999999996</v>
      </c>
      <c r="AA357">
        <v>1.222</v>
      </c>
      <c r="AB357">
        <v>10.095000000000001</v>
      </c>
      <c r="AC357">
        <v>0.59899999999999998</v>
      </c>
      <c r="AD357">
        <v>19.8</v>
      </c>
      <c r="AE357">
        <v>20.100000000000001</v>
      </c>
      <c r="AF357">
        <v>1.7</v>
      </c>
      <c r="AG357">
        <v>15.2</v>
      </c>
    </row>
    <row r="358" spans="1:33" x14ac:dyDescent="0.45">
      <c r="A358" t="s">
        <v>1244</v>
      </c>
      <c r="B358" t="s">
        <v>202</v>
      </c>
      <c r="C358">
        <v>22</v>
      </c>
      <c r="D358" t="s">
        <v>1795</v>
      </c>
      <c r="E358">
        <v>-3.94</v>
      </c>
      <c r="F358">
        <v>-0.73</v>
      </c>
      <c r="G358">
        <v>1695</v>
      </c>
      <c r="H358">
        <v>1668</v>
      </c>
      <c r="I358">
        <v>1345</v>
      </c>
      <c r="J358">
        <v>0.46400000000000002</v>
      </c>
      <c r="K358">
        <v>213</v>
      </c>
      <c r="L358">
        <v>587</v>
      </c>
      <c r="M358">
        <v>0.36299999999999999</v>
      </c>
      <c r="N358">
        <v>234</v>
      </c>
      <c r="O358">
        <v>376</v>
      </c>
      <c r="P358">
        <v>0.622</v>
      </c>
      <c r="Q358">
        <v>233</v>
      </c>
      <c r="R358">
        <v>830</v>
      </c>
      <c r="S358">
        <v>341</v>
      </c>
      <c r="T358">
        <v>83</v>
      </c>
      <c r="U358">
        <v>62</v>
      </c>
      <c r="V358">
        <v>252</v>
      </c>
      <c r="W358">
        <v>355</v>
      </c>
      <c r="X358">
        <v>77</v>
      </c>
      <c r="Y358">
        <v>75.817999999999998</v>
      </c>
      <c r="Z358">
        <v>1.2270000000000001</v>
      </c>
      <c r="AA358">
        <v>1.353</v>
      </c>
      <c r="AB358">
        <v>11.455</v>
      </c>
      <c r="AC358">
        <v>0.32900000000000001</v>
      </c>
      <c r="AD358">
        <v>26.7</v>
      </c>
      <c r="AE358">
        <v>17.100000000000001</v>
      </c>
      <c r="AF358">
        <v>2.8</v>
      </c>
      <c r="AG358">
        <v>16.100000000000001</v>
      </c>
    </row>
    <row r="359" spans="1:33" x14ac:dyDescent="0.45">
      <c r="A359" t="s">
        <v>1245</v>
      </c>
      <c r="B359" t="s">
        <v>456</v>
      </c>
      <c r="C359">
        <v>23</v>
      </c>
      <c r="D359" t="s">
        <v>2700</v>
      </c>
      <c r="E359">
        <v>-0.32</v>
      </c>
      <c r="F359">
        <v>-1.94</v>
      </c>
      <c r="G359">
        <v>1972</v>
      </c>
      <c r="H359">
        <v>1872</v>
      </c>
      <c r="I359">
        <v>1391</v>
      </c>
      <c r="J359">
        <v>0.53400000000000003</v>
      </c>
      <c r="K359">
        <v>149</v>
      </c>
      <c r="L359">
        <v>384</v>
      </c>
      <c r="M359">
        <v>0.38800000000000001</v>
      </c>
      <c r="N359">
        <v>337</v>
      </c>
      <c r="O359">
        <v>438</v>
      </c>
      <c r="P359">
        <v>0.76900000000000002</v>
      </c>
      <c r="Q359">
        <v>194</v>
      </c>
      <c r="R359">
        <v>776</v>
      </c>
      <c r="S359">
        <v>372</v>
      </c>
      <c r="T359">
        <v>135</v>
      </c>
      <c r="U359">
        <v>67</v>
      </c>
      <c r="V359">
        <v>265</v>
      </c>
      <c r="W359">
        <v>364</v>
      </c>
      <c r="X359">
        <v>85.7</v>
      </c>
      <c r="Y359">
        <v>81.391000000000005</v>
      </c>
      <c r="Z359">
        <v>4.3479999999999999</v>
      </c>
      <c r="AA359">
        <v>1.4039999999999999</v>
      </c>
      <c r="AB359">
        <v>11.522</v>
      </c>
      <c r="AC359">
        <v>0.50900000000000001</v>
      </c>
      <c r="AD359">
        <v>16.7</v>
      </c>
      <c r="AE359">
        <v>19</v>
      </c>
      <c r="AF359">
        <v>2.9</v>
      </c>
      <c r="AG359">
        <v>15.8</v>
      </c>
    </row>
    <row r="360" spans="1:33" x14ac:dyDescent="0.45">
      <c r="A360" t="s">
        <v>1246</v>
      </c>
      <c r="B360" t="s">
        <v>169</v>
      </c>
      <c r="C360">
        <v>21</v>
      </c>
      <c r="D360" t="s">
        <v>1677</v>
      </c>
      <c r="E360">
        <v>0.25</v>
      </c>
      <c r="F360">
        <v>4.46</v>
      </c>
      <c r="G360">
        <v>1560</v>
      </c>
      <c r="H360">
        <v>1571</v>
      </c>
      <c r="I360">
        <v>1135</v>
      </c>
      <c r="J360">
        <v>0.45900000000000002</v>
      </c>
      <c r="K360">
        <v>159</v>
      </c>
      <c r="L360">
        <v>400</v>
      </c>
      <c r="M360">
        <v>0.39800000000000002</v>
      </c>
      <c r="N360">
        <v>359</v>
      </c>
      <c r="O360">
        <v>477</v>
      </c>
      <c r="P360">
        <v>0.753</v>
      </c>
      <c r="Q360">
        <v>205</v>
      </c>
      <c r="R360">
        <v>725</v>
      </c>
      <c r="S360">
        <v>249</v>
      </c>
      <c r="T360">
        <v>108</v>
      </c>
      <c r="U360">
        <v>58</v>
      </c>
      <c r="V360">
        <v>296</v>
      </c>
      <c r="W360">
        <v>324</v>
      </c>
      <c r="X360">
        <v>74.3</v>
      </c>
      <c r="Y360">
        <v>74.81</v>
      </c>
      <c r="Z360">
        <v>-0.52400000000000002</v>
      </c>
      <c r="AA360">
        <v>0.84099999999999997</v>
      </c>
      <c r="AB360">
        <v>14.095000000000001</v>
      </c>
      <c r="AC360">
        <v>0.36499999999999999</v>
      </c>
      <c r="AD360">
        <v>19</v>
      </c>
      <c r="AE360">
        <v>22.7</v>
      </c>
      <c r="AF360">
        <v>2.8</v>
      </c>
      <c r="AG360">
        <v>15.4</v>
      </c>
    </row>
    <row r="361" spans="1:33" x14ac:dyDescent="0.45">
      <c r="A361" t="s">
        <v>1247</v>
      </c>
      <c r="B361" t="s">
        <v>41</v>
      </c>
      <c r="C361">
        <v>21</v>
      </c>
      <c r="D361" t="s">
        <v>1734</v>
      </c>
      <c r="E361">
        <v>14</v>
      </c>
      <c r="F361">
        <v>10.9</v>
      </c>
      <c r="G361">
        <v>1603</v>
      </c>
      <c r="H361">
        <v>1538</v>
      </c>
      <c r="I361">
        <v>1306</v>
      </c>
      <c r="J361">
        <v>0.437</v>
      </c>
      <c r="K361">
        <v>147</v>
      </c>
      <c r="L361">
        <v>419</v>
      </c>
      <c r="M361">
        <v>0.35099999999999998</v>
      </c>
      <c r="N361">
        <v>314</v>
      </c>
      <c r="O361">
        <v>428</v>
      </c>
      <c r="P361">
        <v>0.73399999999999999</v>
      </c>
      <c r="Q361">
        <v>264</v>
      </c>
      <c r="R361">
        <v>839</v>
      </c>
      <c r="S361">
        <v>345</v>
      </c>
      <c r="T361">
        <v>140</v>
      </c>
      <c r="U361">
        <v>78</v>
      </c>
      <c r="V361">
        <v>247</v>
      </c>
      <c r="W361">
        <v>365</v>
      </c>
      <c r="X361">
        <v>76.3</v>
      </c>
      <c r="Y361">
        <v>73.238</v>
      </c>
      <c r="Z361">
        <v>3.0950000000000002</v>
      </c>
      <c r="AA361">
        <v>1.397</v>
      </c>
      <c r="AB361">
        <v>11.762</v>
      </c>
      <c r="AC361">
        <v>0.56699999999999995</v>
      </c>
      <c r="AD361">
        <v>20</v>
      </c>
      <c r="AE361">
        <v>20.399999999999999</v>
      </c>
      <c r="AF361">
        <v>3.7</v>
      </c>
      <c r="AG361">
        <v>17.399999999999999</v>
      </c>
    </row>
    <row r="362" spans="1:33" x14ac:dyDescent="0.45">
      <c r="A362" t="s">
        <v>1248</v>
      </c>
      <c r="B362" t="s">
        <v>107</v>
      </c>
      <c r="C362">
        <v>20</v>
      </c>
      <c r="D362" t="s">
        <v>1724</v>
      </c>
      <c r="E362">
        <v>4.4400000000000004</v>
      </c>
      <c r="F362">
        <v>0.16</v>
      </c>
      <c r="G362">
        <v>1520</v>
      </c>
      <c r="H362">
        <v>1335</v>
      </c>
      <c r="I362">
        <v>1226</v>
      </c>
      <c r="J362">
        <v>0.46300000000000002</v>
      </c>
      <c r="K362">
        <v>147</v>
      </c>
      <c r="L362">
        <v>420</v>
      </c>
      <c r="M362">
        <v>0.35</v>
      </c>
      <c r="N362">
        <v>237</v>
      </c>
      <c r="O362">
        <v>326</v>
      </c>
      <c r="P362">
        <v>0.72699999999999998</v>
      </c>
      <c r="Q362">
        <v>215</v>
      </c>
      <c r="R362">
        <v>763</v>
      </c>
      <c r="S362">
        <v>286</v>
      </c>
      <c r="T362">
        <v>120</v>
      </c>
      <c r="U362">
        <v>71</v>
      </c>
      <c r="V362">
        <v>195</v>
      </c>
      <c r="W362">
        <v>287</v>
      </c>
      <c r="X362">
        <v>76</v>
      </c>
      <c r="Y362">
        <v>66.75</v>
      </c>
      <c r="Z362">
        <v>9.25</v>
      </c>
      <c r="AA362">
        <v>1.4670000000000001</v>
      </c>
      <c r="AB362">
        <v>9.75</v>
      </c>
      <c r="AC362">
        <v>0.61499999999999999</v>
      </c>
      <c r="AD362">
        <v>21</v>
      </c>
      <c r="AE362">
        <v>16.3</v>
      </c>
      <c r="AF362">
        <v>3.6</v>
      </c>
      <c r="AG362">
        <v>14.4</v>
      </c>
    </row>
    <row r="363" spans="1:33" x14ac:dyDescent="0.45">
      <c r="A363" t="s">
        <v>1249</v>
      </c>
      <c r="B363" t="s">
        <v>441</v>
      </c>
      <c r="C363">
        <v>23</v>
      </c>
      <c r="D363" t="s">
        <v>2054</v>
      </c>
      <c r="E363">
        <v>3.66</v>
      </c>
      <c r="F363">
        <v>-3.87</v>
      </c>
      <c r="G363">
        <v>1886</v>
      </c>
      <c r="H363">
        <v>1584</v>
      </c>
      <c r="I363">
        <v>1482</v>
      </c>
      <c r="J363">
        <v>0.46400000000000002</v>
      </c>
      <c r="K363">
        <v>213</v>
      </c>
      <c r="L363">
        <v>629</v>
      </c>
      <c r="M363">
        <v>0.33900000000000002</v>
      </c>
      <c r="N363">
        <v>297</v>
      </c>
      <c r="O363">
        <v>386</v>
      </c>
      <c r="P363">
        <v>0.76900000000000002</v>
      </c>
      <c r="Q363">
        <v>285</v>
      </c>
      <c r="R363">
        <v>920</v>
      </c>
      <c r="S363">
        <v>368</v>
      </c>
      <c r="T363">
        <v>151</v>
      </c>
      <c r="U363">
        <v>115</v>
      </c>
      <c r="V363">
        <v>257</v>
      </c>
      <c r="W363">
        <v>368</v>
      </c>
      <c r="X363">
        <v>82</v>
      </c>
      <c r="Y363">
        <v>68.87</v>
      </c>
      <c r="Z363">
        <v>13.13</v>
      </c>
      <c r="AA363">
        <v>1.4319999999999999</v>
      </c>
      <c r="AB363">
        <v>11.173999999999999</v>
      </c>
      <c r="AC363">
        <v>0.58799999999999997</v>
      </c>
      <c r="AD363">
        <v>27.3</v>
      </c>
      <c r="AE363">
        <v>16.8</v>
      </c>
      <c r="AF363">
        <v>5</v>
      </c>
      <c r="AG363">
        <v>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BF30-9134-4D19-8DB9-5A384AA5E9D7}">
  <sheetPr codeName="Sheet7">
    <tabColor rgb="FF7030A0"/>
  </sheetPr>
  <dimension ref="A1:G363"/>
  <sheetViews>
    <sheetView workbookViewId="0">
      <selection activeCell="K29" sqref="K29"/>
    </sheetView>
  </sheetViews>
  <sheetFormatPr defaultRowHeight="14.25" x14ac:dyDescent="0.45"/>
  <cols>
    <col min="1" max="1" width="11.6640625" bestFit="1" customWidth="1"/>
    <col min="2" max="2" width="6.9296875" bestFit="1" customWidth="1"/>
    <col min="3" max="3" width="8.06640625" bestFit="1" customWidth="1"/>
    <col min="4" max="4" width="4.59765625" bestFit="1" customWidth="1"/>
    <col min="5" max="5" width="6.265625" bestFit="1" customWidth="1"/>
    <col min="6" max="6" width="6.1328125" bestFit="1" customWidth="1"/>
    <col min="7" max="7" width="10.265625" bestFit="1" customWidth="1"/>
  </cols>
  <sheetData>
    <row r="1" spans="1:7" x14ac:dyDescent="0.45">
      <c r="A1" s="3" t="s">
        <v>1</v>
      </c>
      <c r="B1" s="3" t="s">
        <v>404</v>
      </c>
      <c r="C1" s="3" t="s">
        <v>1251</v>
      </c>
      <c r="D1" s="3" t="s">
        <v>1252</v>
      </c>
      <c r="E1" s="3" t="s">
        <v>1253</v>
      </c>
      <c r="F1" s="3" t="s">
        <v>1254</v>
      </c>
      <c r="G1" s="3" t="s">
        <v>1255</v>
      </c>
    </row>
    <row r="2" spans="1:7" x14ac:dyDescent="0.45">
      <c r="A2" t="s">
        <v>23</v>
      </c>
      <c r="B2">
        <v>1</v>
      </c>
      <c r="C2">
        <v>0.7</v>
      </c>
      <c r="D2">
        <v>1</v>
      </c>
      <c r="E2">
        <v>166</v>
      </c>
      <c r="F2">
        <v>1</v>
      </c>
      <c r="G2">
        <v>0</v>
      </c>
    </row>
    <row r="3" spans="1:7" x14ac:dyDescent="0.45">
      <c r="A3" t="s">
        <v>12</v>
      </c>
      <c r="B3">
        <v>2</v>
      </c>
      <c r="C3">
        <v>0.66700000000000004</v>
      </c>
      <c r="D3">
        <v>2</v>
      </c>
      <c r="E3">
        <v>256</v>
      </c>
      <c r="F3">
        <v>2</v>
      </c>
      <c r="G3">
        <v>0</v>
      </c>
    </row>
    <row r="4" spans="1:7" x14ac:dyDescent="0.45">
      <c r="A4" t="s">
        <v>81</v>
      </c>
      <c r="B4">
        <v>3</v>
      </c>
      <c r="C4">
        <v>0.66</v>
      </c>
      <c r="D4">
        <v>2</v>
      </c>
      <c r="E4">
        <v>178</v>
      </c>
      <c r="F4">
        <v>3</v>
      </c>
      <c r="G4">
        <v>0</v>
      </c>
    </row>
    <row r="5" spans="1:7" x14ac:dyDescent="0.45">
      <c r="A5" t="s">
        <v>1264</v>
      </c>
      <c r="B5">
        <v>4</v>
      </c>
      <c r="C5">
        <v>0.65600000000000003</v>
      </c>
      <c r="D5">
        <v>3</v>
      </c>
      <c r="E5">
        <v>195</v>
      </c>
      <c r="F5">
        <v>4</v>
      </c>
      <c r="G5">
        <v>0</v>
      </c>
    </row>
    <row r="6" spans="1:7" x14ac:dyDescent="0.45">
      <c r="A6" t="s">
        <v>595</v>
      </c>
      <c r="B6">
        <v>5</v>
      </c>
      <c r="C6">
        <v>0.65400000000000003</v>
      </c>
      <c r="D6">
        <v>3</v>
      </c>
      <c r="E6">
        <v>265</v>
      </c>
      <c r="F6">
        <v>5</v>
      </c>
      <c r="G6">
        <v>0</v>
      </c>
    </row>
    <row r="7" spans="1:7" x14ac:dyDescent="0.45">
      <c r="A7" t="s">
        <v>16</v>
      </c>
      <c r="B7">
        <v>6</v>
      </c>
      <c r="C7">
        <v>0.65200000000000002</v>
      </c>
      <c r="D7">
        <v>2</v>
      </c>
      <c r="E7">
        <v>167</v>
      </c>
      <c r="F7">
        <v>6</v>
      </c>
      <c r="G7">
        <v>0</v>
      </c>
    </row>
    <row r="8" spans="1:7" x14ac:dyDescent="0.45">
      <c r="A8" t="s">
        <v>61</v>
      </c>
      <c r="B8">
        <v>7</v>
      </c>
      <c r="C8">
        <v>0.64300000000000002</v>
      </c>
      <c r="D8">
        <v>7</v>
      </c>
      <c r="E8">
        <v>219</v>
      </c>
      <c r="F8">
        <v>7</v>
      </c>
      <c r="G8">
        <v>0</v>
      </c>
    </row>
    <row r="9" spans="1:7" x14ac:dyDescent="0.45">
      <c r="A9" t="s">
        <v>591</v>
      </c>
      <c r="B9">
        <v>8</v>
      </c>
      <c r="C9">
        <v>0.64</v>
      </c>
      <c r="D9">
        <v>6</v>
      </c>
      <c r="E9">
        <v>188</v>
      </c>
      <c r="F9">
        <v>8</v>
      </c>
      <c r="G9">
        <v>0</v>
      </c>
    </row>
    <row r="10" spans="1:7" x14ac:dyDescent="0.45">
      <c r="A10" t="s">
        <v>20</v>
      </c>
      <c r="B10">
        <v>9</v>
      </c>
      <c r="C10">
        <v>0.63900000000000001</v>
      </c>
      <c r="D10">
        <v>2</v>
      </c>
      <c r="E10">
        <v>82</v>
      </c>
      <c r="F10">
        <v>10</v>
      </c>
      <c r="G10">
        <v>1</v>
      </c>
    </row>
    <row r="11" spans="1:7" x14ac:dyDescent="0.45">
      <c r="A11" t="s">
        <v>653</v>
      </c>
      <c r="B11">
        <v>10</v>
      </c>
      <c r="C11">
        <v>0.63800000000000001</v>
      </c>
      <c r="D11">
        <v>2</v>
      </c>
      <c r="E11">
        <v>318</v>
      </c>
      <c r="F11">
        <v>9</v>
      </c>
      <c r="G11">
        <v>-1</v>
      </c>
    </row>
    <row r="12" spans="1:7" x14ac:dyDescent="0.45">
      <c r="A12" t="s">
        <v>14</v>
      </c>
      <c r="B12">
        <v>11</v>
      </c>
      <c r="C12">
        <v>0.63700000000000001</v>
      </c>
      <c r="D12">
        <v>2</v>
      </c>
      <c r="E12">
        <v>105</v>
      </c>
      <c r="F12">
        <v>11</v>
      </c>
      <c r="G12">
        <v>0</v>
      </c>
    </row>
    <row r="13" spans="1:7" x14ac:dyDescent="0.45">
      <c r="A13" t="s">
        <v>25</v>
      </c>
      <c r="B13">
        <v>12</v>
      </c>
      <c r="C13">
        <v>0.63400000000000001</v>
      </c>
      <c r="D13">
        <v>3</v>
      </c>
      <c r="E13">
        <v>230</v>
      </c>
      <c r="F13">
        <v>12</v>
      </c>
      <c r="G13">
        <v>0</v>
      </c>
    </row>
    <row r="14" spans="1:7" x14ac:dyDescent="0.45">
      <c r="A14" t="s">
        <v>93</v>
      </c>
      <c r="B14">
        <v>13</v>
      </c>
      <c r="C14">
        <v>0.63200000000000001</v>
      </c>
      <c r="D14">
        <v>9</v>
      </c>
      <c r="E14">
        <v>192</v>
      </c>
      <c r="F14">
        <v>13</v>
      </c>
      <c r="G14">
        <v>0</v>
      </c>
    </row>
    <row r="15" spans="1:7" x14ac:dyDescent="0.45">
      <c r="A15" t="s">
        <v>26</v>
      </c>
      <c r="B15">
        <v>14</v>
      </c>
      <c r="C15">
        <v>0.629</v>
      </c>
      <c r="D15">
        <v>1</v>
      </c>
      <c r="E15">
        <v>164</v>
      </c>
      <c r="F15">
        <v>14</v>
      </c>
      <c r="G15">
        <v>0</v>
      </c>
    </row>
    <row r="16" spans="1:7" x14ac:dyDescent="0.45">
      <c r="A16" t="s">
        <v>76</v>
      </c>
      <c r="B16">
        <v>15</v>
      </c>
      <c r="C16">
        <v>0.628</v>
      </c>
      <c r="D16">
        <v>9</v>
      </c>
      <c r="E16">
        <v>312</v>
      </c>
      <c r="F16">
        <v>15</v>
      </c>
      <c r="G16">
        <v>0</v>
      </c>
    </row>
    <row r="17" spans="1:7" x14ac:dyDescent="0.45">
      <c r="A17" t="s">
        <v>42</v>
      </c>
      <c r="B17">
        <v>16</v>
      </c>
      <c r="C17">
        <v>0.622</v>
      </c>
      <c r="D17">
        <v>3</v>
      </c>
      <c r="E17">
        <v>169</v>
      </c>
      <c r="F17">
        <v>16</v>
      </c>
      <c r="G17">
        <v>0</v>
      </c>
    </row>
    <row r="18" spans="1:7" x14ac:dyDescent="0.45">
      <c r="A18" t="s">
        <v>78</v>
      </c>
      <c r="B18">
        <v>17</v>
      </c>
      <c r="C18">
        <v>0.621</v>
      </c>
      <c r="D18">
        <v>1</v>
      </c>
      <c r="E18">
        <v>64</v>
      </c>
      <c r="F18">
        <v>18</v>
      </c>
      <c r="G18">
        <v>1</v>
      </c>
    </row>
    <row r="19" spans="1:7" x14ac:dyDescent="0.45">
      <c r="A19" t="s">
        <v>112</v>
      </c>
      <c r="B19">
        <v>18</v>
      </c>
      <c r="C19">
        <v>0.621</v>
      </c>
      <c r="D19">
        <v>2</v>
      </c>
      <c r="E19">
        <v>206</v>
      </c>
      <c r="F19">
        <v>20</v>
      </c>
      <c r="G19">
        <v>2</v>
      </c>
    </row>
    <row r="20" spans="1:7" x14ac:dyDescent="0.45">
      <c r="A20" t="s">
        <v>49</v>
      </c>
      <c r="B20">
        <v>19</v>
      </c>
      <c r="C20">
        <v>0.61899999999999999</v>
      </c>
      <c r="D20">
        <v>17</v>
      </c>
      <c r="E20">
        <v>157</v>
      </c>
      <c r="F20">
        <v>19</v>
      </c>
      <c r="G20">
        <v>0</v>
      </c>
    </row>
    <row r="21" spans="1:7" x14ac:dyDescent="0.45">
      <c r="A21" t="s">
        <v>641</v>
      </c>
      <c r="B21">
        <v>20</v>
      </c>
      <c r="C21">
        <v>0.61699999999999999</v>
      </c>
      <c r="D21">
        <v>7</v>
      </c>
      <c r="E21">
        <v>235</v>
      </c>
      <c r="F21">
        <v>21</v>
      </c>
      <c r="G21">
        <v>1</v>
      </c>
    </row>
    <row r="22" spans="1:7" x14ac:dyDescent="0.45">
      <c r="A22" t="s">
        <v>605</v>
      </c>
      <c r="B22">
        <v>21</v>
      </c>
      <c r="C22">
        <v>0.61599999999999999</v>
      </c>
      <c r="D22">
        <v>4</v>
      </c>
      <c r="E22">
        <v>349</v>
      </c>
      <c r="F22">
        <v>22</v>
      </c>
      <c r="G22">
        <v>1</v>
      </c>
    </row>
    <row r="23" spans="1:7" x14ac:dyDescent="0.45">
      <c r="A23" t="s">
        <v>147</v>
      </c>
      <c r="B23">
        <v>22</v>
      </c>
      <c r="C23">
        <v>0.61599999999999999</v>
      </c>
      <c r="D23">
        <v>4</v>
      </c>
      <c r="E23">
        <v>171</v>
      </c>
      <c r="F23">
        <v>17</v>
      </c>
      <c r="G23">
        <v>-5</v>
      </c>
    </row>
    <row r="24" spans="1:7" x14ac:dyDescent="0.45">
      <c r="A24" t="s">
        <v>37</v>
      </c>
      <c r="B24">
        <v>23</v>
      </c>
      <c r="C24">
        <v>0.61399999999999999</v>
      </c>
      <c r="D24">
        <v>14</v>
      </c>
      <c r="E24">
        <v>294</v>
      </c>
      <c r="F24">
        <v>23</v>
      </c>
      <c r="G24">
        <v>0</v>
      </c>
    </row>
    <row r="25" spans="1:7" x14ac:dyDescent="0.45">
      <c r="A25" t="s">
        <v>65</v>
      </c>
      <c r="B25">
        <v>24</v>
      </c>
      <c r="C25">
        <v>0.61099999999999999</v>
      </c>
      <c r="D25">
        <v>11</v>
      </c>
      <c r="E25">
        <v>323</v>
      </c>
      <c r="F25">
        <v>24</v>
      </c>
      <c r="G25">
        <v>0</v>
      </c>
    </row>
    <row r="26" spans="1:7" x14ac:dyDescent="0.45">
      <c r="A26" t="s">
        <v>1270</v>
      </c>
      <c r="B26">
        <v>25</v>
      </c>
      <c r="C26">
        <v>0.61099999999999999</v>
      </c>
      <c r="D26">
        <v>13</v>
      </c>
      <c r="E26">
        <v>322</v>
      </c>
      <c r="F26">
        <v>25</v>
      </c>
      <c r="G26">
        <v>0</v>
      </c>
    </row>
    <row r="27" spans="1:7" x14ac:dyDescent="0.45">
      <c r="A27" t="s">
        <v>51</v>
      </c>
      <c r="B27">
        <v>26</v>
      </c>
      <c r="C27">
        <v>0.60899999999999999</v>
      </c>
      <c r="D27">
        <v>13</v>
      </c>
      <c r="E27">
        <v>147</v>
      </c>
      <c r="F27">
        <v>26</v>
      </c>
      <c r="G27">
        <v>0</v>
      </c>
    </row>
    <row r="28" spans="1:7" x14ac:dyDescent="0.45">
      <c r="A28" t="s">
        <v>644</v>
      </c>
      <c r="B28">
        <v>27</v>
      </c>
      <c r="C28">
        <v>0.60699999999999998</v>
      </c>
      <c r="D28">
        <v>9</v>
      </c>
      <c r="E28">
        <v>321</v>
      </c>
      <c r="F28">
        <v>27</v>
      </c>
      <c r="G28">
        <v>0</v>
      </c>
    </row>
    <row r="29" spans="1:7" x14ac:dyDescent="0.45">
      <c r="A29" t="s">
        <v>75</v>
      </c>
      <c r="B29">
        <v>28</v>
      </c>
      <c r="C29">
        <v>0.60599999999999998</v>
      </c>
      <c r="D29">
        <v>22</v>
      </c>
      <c r="E29">
        <v>284</v>
      </c>
      <c r="F29">
        <v>28</v>
      </c>
      <c r="G29">
        <v>0</v>
      </c>
    </row>
    <row r="30" spans="1:7" x14ac:dyDescent="0.45">
      <c r="A30" t="s">
        <v>598</v>
      </c>
      <c r="B30">
        <v>29</v>
      </c>
      <c r="C30">
        <v>0.60499999999999998</v>
      </c>
      <c r="D30">
        <v>2</v>
      </c>
      <c r="E30">
        <v>171</v>
      </c>
      <c r="F30">
        <v>29</v>
      </c>
      <c r="G30">
        <v>0</v>
      </c>
    </row>
    <row r="31" spans="1:7" x14ac:dyDescent="0.45">
      <c r="A31" t="s">
        <v>125</v>
      </c>
      <c r="B31">
        <v>30</v>
      </c>
      <c r="C31">
        <v>0.60399999999999998</v>
      </c>
      <c r="D31">
        <v>18</v>
      </c>
      <c r="E31">
        <v>320</v>
      </c>
      <c r="F31">
        <v>30</v>
      </c>
      <c r="G31">
        <v>0</v>
      </c>
    </row>
    <row r="32" spans="1:7" x14ac:dyDescent="0.45">
      <c r="A32" t="s">
        <v>34</v>
      </c>
      <c r="B32">
        <v>31</v>
      </c>
      <c r="C32">
        <v>0.60199999999999998</v>
      </c>
      <c r="D32">
        <v>15</v>
      </c>
      <c r="E32">
        <v>281</v>
      </c>
      <c r="F32">
        <v>31</v>
      </c>
      <c r="G32">
        <v>0</v>
      </c>
    </row>
    <row r="33" spans="1:7" x14ac:dyDescent="0.45">
      <c r="A33" t="s">
        <v>71</v>
      </c>
      <c r="B33">
        <v>32</v>
      </c>
      <c r="C33">
        <v>0.6</v>
      </c>
      <c r="D33">
        <v>3</v>
      </c>
      <c r="E33">
        <v>150</v>
      </c>
      <c r="F33">
        <v>32</v>
      </c>
      <c r="G33">
        <v>0</v>
      </c>
    </row>
    <row r="34" spans="1:7" x14ac:dyDescent="0.45">
      <c r="A34" t="s">
        <v>100</v>
      </c>
      <c r="B34">
        <v>33</v>
      </c>
      <c r="C34">
        <v>0.6</v>
      </c>
      <c r="D34">
        <v>27</v>
      </c>
      <c r="E34">
        <v>164</v>
      </c>
      <c r="F34">
        <v>33</v>
      </c>
      <c r="G34">
        <v>0</v>
      </c>
    </row>
    <row r="35" spans="1:7" x14ac:dyDescent="0.45">
      <c r="A35" t="s">
        <v>113</v>
      </c>
      <c r="B35">
        <v>34</v>
      </c>
      <c r="C35">
        <v>0.6</v>
      </c>
      <c r="D35">
        <v>1</v>
      </c>
      <c r="E35">
        <v>176</v>
      </c>
      <c r="F35">
        <v>36</v>
      </c>
      <c r="G35">
        <v>2</v>
      </c>
    </row>
    <row r="36" spans="1:7" x14ac:dyDescent="0.45">
      <c r="A36" t="s">
        <v>32</v>
      </c>
      <c r="B36">
        <v>35</v>
      </c>
      <c r="C36">
        <v>0.59899999999999998</v>
      </c>
      <c r="D36">
        <v>23</v>
      </c>
      <c r="E36">
        <v>151</v>
      </c>
      <c r="F36">
        <v>35</v>
      </c>
      <c r="G36">
        <v>0</v>
      </c>
    </row>
    <row r="37" spans="1:7" x14ac:dyDescent="0.45">
      <c r="A37" t="s">
        <v>1266</v>
      </c>
      <c r="B37">
        <v>36</v>
      </c>
      <c r="C37">
        <v>0.59799999999999998</v>
      </c>
      <c r="D37">
        <v>32</v>
      </c>
      <c r="E37">
        <v>206</v>
      </c>
      <c r="F37">
        <v>37</v>
      </c>
      <c r="G37">
        <v>1</v>
      </c>
    </row>
    <row r="38" spans="1:7" x14ac:dyDescent="0.45">
      <c r="A38" t="s">
        <v>35</v>
      </c>
      <c r="B38">
        <v>37</v>
      </c>
      <c r="C38">
        <v>0.59599999999999997</v>
      </c>
      <c r="D38">
        <v>14</v>
      </c>
      <c r="E38">
        <v>239</v>
      </c>
      <c r="F38">
        <v>38</v>
      </c>
      <c r="G38">
        <v>1</v>
      </c>
    </row>
    <row r="39" spans="1:7" x14ac:dyDescent="0.45">
      <c r="A39" t="s">
        <v>582</v>
      </c>
      <c r="B39">
        <v>38</v>
      </c>
      <c r="C39">
        <v>0.59499999999999997</v>
      </c>
      <c r="D39">
        <v>2</v>
      </c>
      <c r="E39">
        <v>355</v>
      </c>
      <c r="F39">
        <v>39</v>
      </c>
      <c r="G39">
        <v>1</v>
      </c>
    </row>
    <row r="40" spans="1:7" x14ac:dyDescent="0.45">
      <c r="A40" t="s">
        <v>64</v>
      </c>
      <c r="B40">
        <v>39</v>
      </c>
      <c r="C40">
        <v>0.59499999999999997</v>
      </c>
      <c r="D40">
        <v>12</v>
      </c>
      <c r="E40">
        <v>203</v>
      </c>
      <c r="F40">
        <v>40</v>
      </c>
      <c r="G40">
        <v>1</v>
      </c>
    </row>
    <row r="41" spans="1:7" x14ac:dyDescent="0.45">
      <c r="A41" t="s">
        <v>110</v>
      </c>
      <c r="B41">
        <v>40</v>
      </c>
      <c r="C41">
        <v>0.59099999999999997</v>
      </c>
      <c r="D41">
        <v>13</v>
      </c>
      <c r="E41">
        <v>123</v>
      </c>
      <c r="F41">
        <v>42</v>
      </c>
      <c r="G41">
        <v>2</v>
      </c>
    </row>
    <row r="42" spans="1:7" x14ac:dyDescent="0.45">
      <c r="A42" t="s">
        <v>107</v>
      </c>
      <c r="B42">
        <v>41</v>
      </c>
      <c r="C42">
        <v>0.59</v>
      </c>
      <c r="D42">
        <v>41</v>
      </c>
      <c r="E42">
        <v>340</v>
      </c>
      <c r="F42">
        <v>60</v>
      </c>
      <c r="G42">
        <v>19</v>
      </c>
    </row>
    <row r="43" spans="1:7" x14ac:dyDescent="0.45">
      <c r="A43" t="s">
        <v>66</v>
      </c>
      <c r="B43">
        <v>42</v>
      </c>
      <c r="C43">
        <v>0.59</v>
      </c>
      <c r="D43">
        <v>1</v>
      </c>
      <c r="E43">
        <v>108</v>
      </c>
      <c r="F43">
        <v>43</v>
      </c>
      <c r="G43">
        <v>1</v>
      </c>
    </row>
    <row r="44" spans="1:7" x14ac:dyDescent="0.45">
      <c r="A44" t="s">
        <v>44</v>
      </c>
      <c r="B44">
        <v>43</v>
      </c>
      <c r="C44">
        <v>0.58899999999999997</v>
      </c>
      <c r="D44">
        <v>13</v>
      </c>
      <c r="E44">
        <v>67</v>
      </c>
      <c r="F44">
        <v>34</v>
      </c>
      <c r="G44">
        <v>-9</v>
      </c>
    </row>
    <row r="45" spans="1:7" x14ac:dyDescent="0.45">
      <c r="A45" t="s">
        <v>111</v>
      </c>
      <c r="B45">
        <v>44</v>
      </c>
      <c r="C45">
        <v>0.58899999999999997</v>
      </c>
      <c r="D45">
        <v>13</v>
      </c>
      <c r="E45">
        <v>261</v>
      </c>
      <c r="F45">
        <v>44</v>
      </c>
      <c r="G45">
        <v>0</v>
      </c>
    </row>
    <row r="46" spans="1:7" x14ac:dyDescent="0.45">
      <c r="A46" t="s">
        <v>52</v>
      </c>
      <c r="B46">
        <v>45</v>
      </c>
      <c r="C46">
        <v>0.58799999999999997</v>
      </c>
      <c r="D46">
        <v>28</v>
      </c>
      <c r="E46">
        <v>157</v>
      </c>
      <c r="F46">
        <v>46</v>
      </c>
      <c r="G46">
        <v>1</v>
      </c>
    </row>
    <row r="47" spans="1:7" x14ac:dyDescent="0.45">
      <c r="A47" t="s">
        <v>28</v>
      </c>
      <c r="B47">
        <v>46</v>
      </c>
      <c r="C47">
        <v>0.58799999999999997</v>
      </c>
      <c r="D47">
        <v>2</v>
      </c>
      <c r="E47">
        <v>118</v>
      </c>
      <c r="F47">
        <v>45</v>
      </c>
      <c r="G47">
        <v>-1</v>
      </c>
    </row>
    <row r="48" spans="1:7" x14ac:dyDescent="0.45">
      <c r="A48" t="s">
        <v>631</v>
      </c>
      <c r="B48">
        <v>47</v>
      </c>
      <c r="C48">
        <v>0.58599999999999997</v>
      </c>
      <c r="D48">
        <v>47</v>
      </c>
      <c r="E48">
        <v>338</v>
      </c>
      <c r="F48">
        <v>47</v>
      </c>
      <c r="G48">
        <v>0</v>
      </c>
    </row>
    <row r="49" spans="1:7" x14ac:dyDescent="0.45">
      <c r="A49" t="s">
        <v>171</v>
      </c>
      <c r="B49">
        <v>48</v>
      </c>
      <c r="C49">
        <v>0.58499999999999996</v>
      </c>
      <c r="D49">
        <v>24</v>
      </c>
      <c r="E49">
        <v>299</v>
      </c>
      <c r="F49">
        <v>41</v>
      </c>
      <c r="G49">
        <v>-7</v>
      </c>
    </row>
    <row r="50" spans="1:7" x14ac:dyDescent="0.45">
      <c r="A50" t="s">
        <v>137</v>
      </c>
      <c r="B50">
        <v>49</v>
      </c>
      <c r="C50">
        <v>0.58499999999999996</v>
      </c>
      <c r="D50">
        <v>24</v>
      </c>
      <c r="E50">
        <v>163</v>
      </c>
      <c r="F50">
        <v>49</v>
      </c>
      <c r="G50">
        <v>0</v>
      </c>
    </row>
    <row r="51" spans="1:7" x14ac:dyDescent="0.45">
      <c r="A51" t="s">
        <v>129</v>
      </c>
      <c r="B51">
        <v>50</v>
      </c>
      <c r="C51">
        <v>0.58299999999999996</v>
      </c>
      <c r="D51">
        <v>48</v>
      </c>
      <c r="E51">
        <v>245</v>
      </c>
      <c r="F51">
        <v>48</v>
      </c>
      <c r="G51">
        <v>-2</v>
      </c>
    </row>
    <row r="52" spans="1:7" x14ac:dyDescent="0.45">
      <c r="A52" t="s">
        <v>664</v>
      </c>
      <c r="B52">
        <v>51</v>
      </c>
      <c r="C52">
        <v>0.58299999999999996</v>
      </c>
      <c r="D52">
        <v>20</v>
      </c>
      <c r="E52">
        <v>333</v>
      </c>
      <c r="F52">
        <v>50</v>
      </c>
      <c r="G52">
        <v>-1</v>
      </c>
    </row>
    <row r="53" spans="1:7" x14ac:dyDescent="0.45">
      <c r="A53" t="s">
        <v>195</v>
      </c>
      <c r="B53">
        <v>52</v>
      </c>
      <c r="C53">
        <v>0.58199999999999996</v>
      </c>
      <c r="D53">
        <v>51</v>
      </c>
      <c r="E53">
        <v>336</v>
      </c>
      <c r="F53">
        <v>51</v>
      </c>
      <c r="G53">
        <v>-1</v>
      </c>
    </row>
    <row r="54" spans="1:7" x14ac:dyDescent="0.45">
      <c r="A54" t="s">
        <v>588</v>
      </c>
      <c r="B54">
        <v>53</v>
      </c>
      <c r="C54">
        <v>0.58099999999999996</v>
      </c>
      <c r="D54">
        <v>7</v>
      </c>
      <c r="E54">
        <v>262</v>
      </c>
      <c r="F54">
        <v>53</v>
      </c>
      <c r="G54">
        <v>0</v>
      </c>
    </row>
    <row r="55" spans="1:7" x14ac:dyDescent="0.45">
      <c r="A55" t="s">
        <v>624</v>
      </c>
      <c r="B55">
        <v>54</v>
      </c>
      <c r="C55">
        <v>0.58099999999999996</v>
      </c>
      <c r="D55">
        <v>15</v>
      </c>
      <c r="E55">
        <v>201</v>
      </c>
      <c r="F55">
        <v>54</v>
      </c>
      <c r="G55">
        <v>0</v>
      </c>
    </row>
    <row r="56" spans="1:7" x14ac:dyDescent="0.45">
      <c r="A56" t="s">
        <v>48</v>
      </c>
      <c r="B56">
        <v>55</v>
      </c>
      <c r="C56">
        <v>0.58099999999999996</v>
      </c>
      <c r="D56">
        <v>2</v>
      </c>
      <c r="E56">
        <v>278</v>
      </c>
      <c r="F56">
        <v>55</v>
      </c>
      <c r="G56">
        <v>0</v>
      </c>
    </row>
    <row r="57" spans="1:7" x14ac:dyDescent="0.45">
      <c r="A57" t="s">
        <v>594</v>
      </c>
      <c r="B57">
        <v>56</v>
      </c>
      <c r="C57">
        <v>0.58099999999999996</v>
      </c>
      <c r="D57">
        <v>30</v>
      </c>
      <c r="E57">
        <v>215</v>
      </c>
      <c r="F57">
        <v>56</v>
      </c>
      <c r="G57">
        <v>0</v>
      </c>
    </row>
    <row r="58" spans="1:7" x14ac:dyDescent="0.45">
      <c r="A58" t="s">
        <v>133</v>
      </c>
      <c r="B58">
        <v>57</v>
      </c>
      <c r="C58">
        <v>0.57999999999999996</v>
      </c>
      <c r="D58">
        <v>28</v>
      </c>
      <c r="E58">
        <v>165</v>
      </c>
      <c r="F58">
        <v>52</v>
      </c>
      <c r="G58">
        <v>-5</v>
      </c>
    </row>
    <row r="59" spans="1:7" x14ac:dyDescent="0.45">
      <c r="A59" t="s">
        <v>634</v>
      </c>
      <c r="B59">
        <v>58</v>
      </c>
      <c r="C59">
        <v>0.57999999999999996</v>
      </c>
      <c r="D59">
        <v>25</v>
      </c>
      <c r="E59">
        <v>118</v>
      </c>
      <c r="F59">
        <v>57</v>
      </c>
      <c r="G59">
        <v>-1</v>
      </c>
    </row>
    <row r="60" spans="1:7" x14ac:dyDescent="0.45">
      <c r="A60" t="s">
        <v>607</v>
      </c>
      <c r="B60">
        <v>59</v>
      </c>
      <c r="C60">
        <v>0.57899999999999996</v>
      </c>
      <c r="D60">
        <v>16</v>
      </c>
      <c r="E60">
        <v>298</v>
      </c>
      <c r="F60">
        <v>59</v>
      </c>
      <c r="G60">
        <v>0</v>
      </c>
    </row>
    <row r="61" spans="1:7" x14ac:dyDescent="0.45">
      <c r="A61" t="s">
        <v>580</v>
      </c>
      <c r="B61">
        <v>60</v>
      </c>
      <c r="C61">
        <v>0.57899999999999996</v>
      </c>
      <c r="D61">
        <v>28</v>
      </c>
      <c r="E61">
        <v>341</v>
      </c>
      <c r="F61">
        <v>58</v>
      </c>
      <c r="G61">
        <v>-2</v>
      </c>
    </row>
    <row r="62" spans="1:7" x14ac:dyDescent="0.45">
      <c r="A62" t="s">
        <v>38</v>
      </c>
      <c r="B62">
        <v>61</v>
      </c>
      <c r="C62">
        <v>0.57799999999999996</v>
      </c>
      <c r="D62">
        <v>25</v>
      </c>
      <c r="E62">
        <v>229</v>
      </c>
      <c r="F62">
        <v>61</v>
      </c>
      <c r="G62">
        <v>0</v>
      </c>
    </row>
    <row r="63" spans="1:7" x14ac:dyDescent="0.45">
      <c r="A63" t="s">
        <v>597</v>
      </c>
      <c r="B63">
        <v>62</v>
      </c>
      <c r="C63">
        <v>0.57699999999999996</v>
      </c>
      <c r="D63">
        <v>16</v>
      </c>
      <c r="E63">
        <v>325</v>
      </c>
      <c r="F63">
        <v>62</v>
      </c>
      <c r="G63">
        <v>0</v>
      </c>
    </row>
    <row r="64" spans="1:7" x14ac:dyDescent="0.45">
      <c r="A64" t="s">
        <v>67</v>
      </c>
      <c r="B64">
        <v>63</v>
      </c>
      <c r="C64">
        <v>0.57399999999999995</v>
      </c>
      <c r="D64">
        <v>17</v>
      </c>
      <c r="E64">
        <v>197</v>
      </c>
      <c r="F64">
        <v>64</v>
      </c>
      <c r="G64">
        <v>1</v>
      </c>
    </row>
    <row r="65" spans="1:7" x14ac:dyDescent="0.45">
      <c r="A65" t="s">
        <v>616</v>
      </c>
      <c r="B65">
        <v>64</v>
      </c>
      <c r="C65">
        <v>0.57299999999999995</v>
      </c>
      <c r="D65">
        <v>4</v>
      </c>
      <c r="E65">
        <v>285</v>
      </c>
      <c r="F65">
        <v>63</v>
      </c>
      <c r="G65">
        <v>-1</v>
      </c>
    </row>
    <row r="66" spans="1:7" x14ac:dyDescent="0.45">
      <c r="A66" t="s">
        <v>712</v>
      </c>
      <c r="B66">
        <v>65</v>
      </c>
      <c r="C66">
        <v>0.57299999999999995</v>
      </c>
      <c r="D66">
        <v>3</v>
      </c>
      <c r="E66">
        <v>330</v>
      </c>
      <c r="F66">
        <v>66</v>
      </c>
      <c r="G66">
        <v>1</v>
      </c>
    </row>
    <row r="67" spans="1:7" x14ac:dyDescent="0.45">
      <c r="A67" t="s">
        <v>41</v>
      </c>
      <c r="B67">
        <v>66</v>
      </c>
      <c r="C67">
        <v>0.57299999999999995</v>
      </c>
      <c r="D67">
        <v>14</v>
      </c>
      <c r="E67">
        <v>184</v>
      </c>
      <c r="F67">
        <v>65</v>
      </c>
      <c r="G67">
        <v>-1</v>
      </c>
    </row>
    <row r="68" spans="1:7" x14ac:dyDescent="0.45">
      <c r="A68" t="s">
        <v>30</v>
      </c>
      <c r="B68">
        <v>67</v>
      </c>
      <c r="C68">
        <v>0.57299999999999995</v>
      </c>
      <c r="D68">
        <v>5</v>
      </c>
      <c r="E68">
        <v>337</v>
      </c>
      <c r="F68">
        <v>68</v>
      </c>
      <c r="G68">
        <v>1</v>
      </c>
    </row>
    <row r="69" spans="1:7" x14ac:dyDescent="0.45">
      <c r="A69" t="s">
        <v>120</v>
      </c>
      <c r="B69">
        <v>68</v>
      </c>
      <c r="C69">
        <v>0.57199999999999995</v>
      </c>
      <c r="D69">
        <v>23</v>
      </c>
      <c r="E69">
        <v>162</v>
      </c>
      <c r="F69">
        <v>83</v>
      </c>
      <c r="G69">
        <v>15</v>
      </c>
    </row>
    <row r="70" spans="1:7" x14ac:dyDescent="0.45">
      <c r="A70" t="s">
        <v>158</v>
      </c>
      <c r="B70">
        <v>69</v>
      </c>
      <c r="C70">
        <v>0.57199999999999995</v>
      </c>
      <c r="D70">
        <v>57</v>
      </c>
      <c r="E70">
        <v>326</v>
      </c>
      <c r="F70">
        <v>78</v>
      </c>
      <c r="G70">
        <v>9</v>
      </c>
    </row>
    <row r="71" spans="1:7" x14ac:dyDescent="0.45">
      <c r="A71" t="s">
        <v>109</v>
      </c>
      <c r="B71">
        <v>70</v>
      </c>
      <c r="C71">
        <v>0.57099999999999995</v>
      </c>
      <c r="D71">
        <v>31</v>
      </c>
      <c r="E71">
        <v>258</v>
      </c>
      <c r="F71">
        <v>69</v>
      </c>
      <c r="G71">
        <v>-1</v>
      </c>
    </row>
    <row r="72" spans="1:7" x14ac:dyDescent="0.45">
      <c r="A72" t="s">
        <v>132</v>
      </c>
      <c r="B72">
        <v>71</v>
      </c>
      <c r="C72">
        <v>0.57099999999999995</v>
      </c>
      <c r="D72">
        <v>7</v>
      </c>
      <c r="E72">
        <v>285</v>
      </c>
      <c r="F72">
        <v>70</v>
      </c>
      <c r="G72">
        <v>-1</v>
      </c>
    </row>
    <row r="73" spans="1:7" x14ac:dyDescent="0.45">
      <c r="A73" t="s">
        <v>151</v>
      </c>
      <c r="B73">
        <v>72</v>
      </c>
      <c r="C73">
        <v>0.57099999999999995</v>
      </c>
      <c r="D73">
        <v>1</v>
      </c>
      <c r="E73">
        <v>143</v>
      </c>
      <c r="F73">
        <v>67</v>
      </c>
      <c r="G73">
        <v>-5</v>
      </c>
    </row>
    <row r="74" spans="1:7" x14ac:dyDescent="0.45">
      <c r="A74" t="s">
        <v>69</v>
      </c>
      <c r="B74">
        <v>73</v>
      </c>
      <c r="C74">
        <v>0.56899999999999995</v>
      </c>
      <c r="D74">
        <v>29</v>
      </c>
      <c r="E74">
        <v>234</v>
      </c>
      <c r="F74">
        <v>71</v>
      </c>
      <c r="G74">
        <v>-2</v>
      </c>
    </row>
    <row r="75" spans="1:7" x14ac:dyDescent="0.45">
      <c r="A75" t="s">
        <v>660</v>
      </c>
      <c r="B75">
        <v>74</v>
      </c>
      <c r="C75">
        <v>0.56899999999999995</v>
      </c>
      <c r="D75">
        <v>32</v>
      </c>
      <c r="E75">
        <v>317</v>
      </c>
      <c r="F75">
        <v>74</v>
      </c>
      <c r="G75">
        <v>0</v>
      </c>
    </row>
    <row r="76" spans="1:7" x14ac:dyDescent="0.45">
      <c r="A76" t="s">
        <v>22</v>
      </c>
      <c r="B76">
        <v>75</v>
      </c>
      <c r="C76">
        <v>0.56899999999999995</v>
      </c>
      <c r="D76">
        <v>8</v>
      </c>
      <c r="E76">
        <v>133</v>
      </c>
      <c r="F76">
        <v>73</v>
      </c>
      <c r="G76">
        <v>-2</v>
      </c>
    </row>
    <row r="77" spans="1:7" x14ac:dyDescent="0.45">
      <c r="A77" t="s">
        <v>89</v>
      </c>
      <c r="B77">
        <v>76</v>
      </c>
      <c r="C77">
        <v>0.56799999999999995</v>
      </c>
      <c r="D77">
        <v>8</v>
      </c>
      <c r="E77">
        <v>115</v>
      </c>
      <c r="F77">
        <v>75</v>
      </c>
      <c r="G77">
        <v>-1</v>
      </c>
    </row>
    <row r="78" spans="1:7" x14ac:dyDescent="0.45">
      <c r="A78" t="s">
        <v>79</v>
      </c>
      <c r="B78">
        <v>77</v>
      </c>
      <c r="C78">
        <v>0.56799999999999995</v>
      </c>
      <c r="D78">
        <v>3</v>
      </c>
      <c r="E78">
        <v>182</v>
      </c>
      <c r="F78">
        <v>72</v>
      </c>
      <c r="G78">
        <v>-5</v>
      </c>
    </row>
    <row r="79" spans="1:7" x14ac:dyDescent="0.45">
      <c r="A79" t="s">
        <v>193</v>
      </c>
      <c r="B79">
        <v>78</v>
      </c>
      <c r="C79">
        <v>0.56799999999999995</v>
      </c>
      <c r="D79">
        <v>9</v>
      </c>
      <c r="E79">
        <v>287</v>
      </c>
      <c r="F79">
        <v>76</v>
      </c>
      <c r="G79">
        <v>-2</v>
      </c>
    </row>
    <row r="80" spans="1:7" x14ac:dyDescent="0.45">
      <c r="A80" t="s">
        <v>96</v>
      </c>
      <c r="B80">
        <v>79</v>
      </c>
      <c r="C80">
        <v>0.56599999999999995</v>
      </c>
      <c r="D80">
        <v>6</v>
      </c>
      <c r="E80">
        <v>86</v>
      </c>
      <c r="F80">
        <v>77</v>
      </c>
      <c r="G80">
        <v>-2</v>
      </c>
    </row>
    <row r="81" spans="1:7" x14ac:dyDescent="0.45">
      <c r="A81" t="s">
        <v>583</v>
      </c>
      <c r="B81">
        <v>80</v>
      </c>
      <c r="C81">
        <v>0.56599999999999995</v>
      </c>
      <c r="D81">
        <v>8</v>
      </c>
      <c r="E81">
        <v>203</v>
      </c>
      <c r="F81">
        <v>79</v>
      </c>
      <c r="G81">
        <v>-1</v>
      </c>
    </row>
    <row r="82" spans="1:7" x14ac:dyDescent="0.45">
      <c r="A82" t="s">
        <v>140</v>
      </c>
      <c r="B82">
        <v>81</v>
      </c>
      <c r="C82">
        <v>0.56399999999999995</v>
      </c>
      <c r="D82">
        <v>14</v>
      </c>
      <c r="E82">
        <v>184</v>
      </c>
      <c r="F82">
        <v>80</v>
      </c>
      <c r="G82">
        <v>-1</v>
      </c>
    </row>
    <row r="83" spans="1:7" x14ac:dyDescent="0.45">
      <c r="A83" t="s">
        <v>584</v>
      </c>
      <c r="B83">
        <v>82</v>
      </c>
      <c r="C83">
        <v>0.56200000000000006</v>
      </c>
      <c r="D83">
        <v>9</v>
      </c>
      <c r="E83">
        <v>129</v>
      </c>
      <c r="F83">
        <v>81</v>
      </c>
      <c r="G83">
        <v>-1</v>
      </c>
    </row>
    <row r="84" spans="1:7" x14ac:dyDescent="0.45">
      <c r="A84" t="s">
        <v>331</v>
      </c>
      <c r="B84">
        <v>83</v>
      </c>
      <c r="C84">
        <v>0.56100000000000005</v>
      </c>
      <c r="D84">
        <v>43</v>
      </c>
      <c r="E84">
        <v>274</v>
      </c>
      <c r="F84">
        <v>82</v>
      </c>
      <c r="G84">
        <v>-1</v>
      </c>
    </row>
    <row r="85" spans="1:7" x14ac:dyDescent="0.45">
      <c r="A85" t="s">
        <v>654</v>
      </c>
      <c r="B85">
        <v>84</v>
      </c>
      <c r="C85">
        <v>0.55900000000000005</v>
      </c>
      <c r="D85">
        <v>81</v>
      </c>
      <c r="E85">
        <v>325</v>
      </c>
      <c r="F85">
        <v>88</v>
      </c>
      <c r="G85">
        <v>4</v>
      </c>
    </row>
    <row r="86" spans="1:7" x14ac:dyDescent="0.45">
      <c r="A86" t="s">
        <v>244</v>
      </c>
      <c r="B86">
        <v>85</v>
      </c>
      <c r="C86">
        <v>0.55900000000000005</v>
      </c>
      <c r="D86">
        <v>84</v>
      </c>
      <c r="E86">
        <v>348</v>
      </c>
      <c r="F86">
        <v>84</v>
      </c>
      <c r="G86">
        <v>-1</v>
      </c>
    </row>
    <row r="87" spans="1:7" x14ac:dyDescent="0.45">
      <c r="A87" t="s">
        <v>674</v>
      </c>
      <c r="B87">
        <v>86</v>
      </c>
      <c r="C87">
        <v>0.55600000000000005</v>
      </c>
      <c r="D87">
        <v>86</v>
      </c>
      <c r="E87">
        <v>350</v>
      </c>
      <c r="F87">
        <v>86</v>
      </c>
      <c r="G87">
        <v>0</v>
      </c>
    </row>
    <row r="88" spans="1:7" x14ac:dyDescent="0.45">
      <c r="A88" t="s">
        <v>70</v>
      </c>
      <c r="B88">
        <v>87</v>
      </c>
      <c r="C88">
        <v>0.55600000000000005</v>
      </c>
      <c r="D88">
        <v>6</v>
      </c>
      <c r="E88">
        <v>245</v>
      </c>
      <c r="F88">
        <v>85</v>
      </c>
      <c r="G88">
        <v>-2</v>
      </c>
    </row>
    <row r="89" spans="1:7" x14ac:dyDescent="0.45">
      <c r="A89" t="s">
        <v>612</v>
      </c>
      <c r="B89">
        <v>88</v>
      </c>
      <c r="C89">
        <v>0.55600000000000005</v>
      </c>
      <c r="D89">
        <v>5</v>
      </c>
      <c r="E89">
        <v>215</v>
      </c>
      <c r="F89">
        <v>90</v>
      </c>
      <c r="G89">
        <v>2</v>
      </c>
    </row>
    <row r="90" spans="1:7" x14ac:dyDescent="0.45">
      <c r="A90" t="s">
        <v>68</v>
      </c>
      <c r="B90">
        <v>89</v>
      </c>
      <c r="C90">
        <v>0.55600000000000005</v>
      </c>
      <c r="D90">
        <v>16</v>
      </c>
      <c r="E90">
        <v>133</v>
      </c>
      <c r="F90">
        <v>95</v>
      </c>
      <c r="G90">
        <v>6</v>
      </c>
    </row>
    <row r="91" spans="1:7" x14ac:dyDescent="0.45">
      <c r="A91" t="s">
        <v>656</v>
      </c>
      <c r="B91">
        <v>90</v>
      </c>
      <c r="C91">
        <v>0.55500000000000005</v>
      </c>
      <c r="D91">
        <v>23</v>
      </c>
      <c r="E91">
        <v>300</v>
      </c>
      <c r="F91">
        <v>91</v>
      </c>
      <c r="G91">
        <v>1</v>
      </c>
    </row>
    <row r="92" spans="1:7" x14ac:dyDescent="0.45">
      <c r="A92" t="s">
        <v>105</v>
      </c>
      <c r="B92">
        <v>91</v>
      </c>
      <c r="C92">
        <v>0.55500000000000005</v>
      </c>
      <c r="D92">
        <v>62</v>
      </c>
      <c r="E92">
        <v>259</v>
      </c>
      <c r="F92">
        <v>87</v>
      </c>
      <c r="G92">
        <v>-4</v>
      </c>
    </row>
    <row r="93" spans="1:7" x14ac:dyDescent="0.45">
      <c r="A93" t="s">
        <v>27</v>
      </c>
      <c r="B93">
        <v>92</v>
      </c>
      <c r="C93">
        <v>0.55400000000000005</v>
      </c>
      <c r="D93">
        <v>25</v>
      </c>
      <c r="E93">
        <v>326</v>
      </c>
      <c r="F93">
        <v>92</v>
      </c>
      <c r="G93">
        <v>0</v>
      </c>
    </row>
    <row r="94" spans="1:7" x14ac:dyDescent="0.45">
      <c r="A94" t="s">
        <v>1258</v>
      </c>
      <c r="B94">
        <v>93</v>
      </c>
      <c r="C94">
        <v>0.55300000000000005</v>
      </c>
      <c r="D94">
        <v>12</v>
      </c>
      <c r="E94">
        <v>95</v>
      </c>
      <c r="F94">
        <v>93</v>
      </c>
      <c r="G94">
        <v>0</v>
      </c>
    </row>
    <row r="95" spans="1:7" x14ac:dyDescent="0.45">
      <c r="A95" t="s">
        <v>619</v>
      </c>
      <c r="B95">
        <v>94</v>
      </c>
      <c r="C95">
        <v>0.55200000000000005</v>
      </c>
      <c r="D95">
        <v>10</v>
      </c>
      <c r="E95">
        <v>131</v>
      </c>
      <c r="F95">
        <v>94</v>
      </c>
      <c r="G95">
        <v>0</v>
      </c>
    </row>
    <row r="96" spans="1:7" x14ac:dyDescent="0.45">
      <c r="A96" t="s">
        <v>611</v>
      </c>
      <c r="B96">
        <v>95</v>
      </c>
      <c r="C96">
        <v>0.55100000000000005</v>
      </c>
      <c r="D96">
        <v>95</v>
      </c>
      <c r="E96">
        <v>351</v>
      </c>
      <c r="F96">
        <v>96</v>
      </c>
      <c r="G96">
        <v>1</v>
      </c>
    </row>
    <row r="97" spans="1:7" x14ac:dyDescent="0.45">
      <c r="A97" t="s">
        <v>1259</v>
      </c>
      <c r="B97">
        <v>96</v>
      </c>
      <c r="C97">
        <v>0.55100000000000005</v>
      </c>
      <c r="D97">
        <v>12</v>
      </c>
      <c r="E97">
        <v>286</v>
      </c>
      <c r="F97">
        <v>89</v>
      </c>
      <c r="G97">
        <v>-7</v>
      </c>
    </row>
    <row r="98" spans="1:7" x14ac:dyDescent="0.45">
      <c r="A98" t="s">
        <v>693</v>
      </c>
      <c r="B98">
        <v>97</v>
      </c>
      <c r="C98">
        <v>0.55000000000000004</v>
      </c>
      <c r="D98">
        <v>96</v>
      </c>
      <c r="E98">
        <v>356</v>
      </c>
      <c r="F98">
        <v>97</v>
      </c>
      <c r="G98">
        <v>0</v>
      </c>
    </row>
    <row r="99" spans="1:7" x14ac:dyDescent="0.45">
      <c r="A99" t="s">
        <v>615</v>
      </c>
      <c r="B99">
        <v>98</v>
      </c>
      <c r="C99">
        <v>0.55000000000000004</v>
      </c>
      <c r="D99">
        <v>54</v>
      </c>
      <c r="E99">
        <v>220</v>
      </c>
      <c r="F99">
        <v>98</v>
      </c>
      <c r="G99">
        <v>0</v>
      </c>
    </row>
    <row r="100" spans="1:7" x14ac:dyDescent="0.45">
      <c r="A100" t="s">
        <v>74</v>
      </c>
      <c r="B100">
        <v>99</v>
      </c>
      <c r="C100">
        <v>0.55000000000000004</v>
      </c>
      <c r="D100">
        <v>47</v>
      </c>
      <c r="E100">
        <v>166</v>
      </c>
      <c r="F100">
        <v>99</v>
      </c>
      <c r="G100">
        <v>0</v>
      </c>
    </row>
    <row r="101" spans="1:7" x14ac:dyDescent="0.45">
      <c r="A101" t="s">
        <v>169</v>
      </c>
      <c r="B101">
        <v>100</v>
      </c>
      <c r="C101">
        <v>0.54800000000000004</v>
      </c>
      <c r="D101">
        <v>75</v>
      </c>
      <c r="E101">
        <v>320</v>
      </c>
      <c r="F101">
        <v>100</v>
      </c>
      <c r="G101">
        <v>0</v>
      </c>
    </row>
    <row r="102" spans="1:7" x14ac:dyDescent="0.45">
      <c r="A102" t="s">
        <v>667</v>
      </c>
      <c r="B102">
        <v>101</v>
      </c>
      <c r="C102">
        <v>0.54700000000000004</v>
      </c>
      <c r="D102">
        <v>46</v>
      </c>
      <c r="E102">
        <v>237</v>
      </c>
      <c r="F102">
        <v>101</v>
      </c>
      <c r="G102">
        <v>0</v>
      </c>
    </row>
    <row r="103" spans="1:7" x14ac:dyDescent="0.45">
      <c r="A103" t="s">
        <v>626</v>
      </c>
      <c r="B103">
        <v>102</v>
      </c>
      <c r="C103">
        <v>0.54600000000000004</v>
      </c>
      <c r="D103">
        <v>31</v>
      </c>
      <c r="E103">
        <v>296</v>
      </c>
      <c r="F103">
        <v>102</v>
      </c>
      <c r="G103">
        <v>0</v>
      </c>
    </row>
    <row r="104" spans="1:7" x14ac:dyDescent="0.45">
      <c r="A104" t="s">
        <v>119</v>
      </c>
      <c r="B104">
        <v>103</v>
      </c>
      <c r="C104">
        <v>0.54600000000000004</v>
      </c>
      <c r="D104">
        <v>42</v>
      </c>
      <c r="E104">
        <v>331</v>
      </c>
      <c r="F104">
        <v>103</v>
      </c>
      <c r="G104">
        <v>0</v>
      </c>
    </row>
    <row r="105" spans="1:7" x14ac:dyDescent="0.45">
      <c r="A105" t="s">
        <v>90</v>
      </c>
      <c r="B105">
        <v>104</v>
      </c>
      <c r="C105">
        <v>0.54500000000000004</v>
      </c>
      <c r="D105">
        <v>40</v>
      </c>
      <c r="E105">
        <v>194</v>
      </c>
      <c r="F105">
        <v>104</v>
      </c>
      <c r="G105">
        <v>0</v>
      </c>
    </row>
    <row r="106" spans="1:7" x14ac:dyDescent="0.45">
      <c r="A106" t="s">
        <v>130</v>
      </c>
      <c r="B106">
        <v>105</v>
      </c>
      <c r="C106">
        <v>0.54500000000000004</v>
      </c>
      <c r="D106">
        <v>14</v>
      </c>
      <c r="E106">
        <v>171</v>
      </c>
      <c r="F106">
        <v>106</v>
      </c>
      <c r="G106">
        <v>1</v>
      </c>
    </row>
    <row r="107" spans="1:7" x14ac:dyDescent="0.45">
      <c r="A107" t="s">
        <v>139</v>
      </c>
      <c r="B107">
        <v>106</v>
      </c>
      <c r="C107">
        <v>0.54300000000000004</v>
      </c>
      <c r="D107">
        <v>50</v>
      </c>
      <c r="E107">
        <v>323</v>
      </c>
      <c r="F107">
        <v>105</v>
      </c>
      <c r="G107">
        <v>-1</v>
      </c>
    </row>
    <row r="108" spans="1:7" x14ac:dyDescent="0.45">
      <c r="A108" t="s">
        <v>663</v>
      </c>
      <c r="B108">
        <v>107</v>
      </c>
      <c r="C108">
        <v>0.54200000000000004</v>
      </c>
      <c r="D108">
        <v>41</v>
      </c>
      <c r="E108">
        <v>280</v>
      </c>
      <c r="F108">
        <v>107</v>
      </c>
      <c r="G108">
        <v>0</v>
      </c>
    </row>
    <row r="109" spans="1:7" x14ac:dyDescent="0.45">
      <c r="A109" t="s">
        <v>620</v>
      </c>
      <c r="B109">
        <v>108</v>
      </c>
      <c r="C109">
        <v>0.54100000000000004</v>
      </c>
      <c r="D109">
        <v>18</v>
      </c>
      <c r="E109">
        <v>238</v>
      </c>
      <c r="F109">
        <v>109</v>
      </c>
      <c r="G109">
        <v>1</v>
      </c>
    </row>
    <row r="110" spans="1:7" x14ac:dyDescent="0.45">
      <c r="A110" t="s">
        <v>639</v>
      </c>
      <c r="B110">
        <v>109</v>
      </c>
      <c r="C110">
        <v>0.54</v>
      </c>
      <c r="D110">
        <v>7</v>
      </c>
      <c r="E110">
        <v>237</v>
      </c>
      <c r="F110">
        <v>110</v>
      </c>
      <c r="G110">
        <v>1</v>
      </c>
    </row>
    <row r="111" spans="1:7" x14ac:dyDescent="0.45">
      <c r="A111" t="s">
        <v>633</v>
      </c>
      <c r="B111">
        <v>110</v>
      </c>
      <c r="C111">
        <v>0.53900000000000003</v>
      </c>
      <c r="D111">
        <v>57</v>
      </c>
      <c r="E111">
        <v>237</v>
      </c>
      <c r="F111">
        <v>111</v>
      </c>
      <c r="G111">
        <v>1</v>
      </c>
    </row>
    <row r="112" spans="1:7" x14ac:dyDescent="0.45">
      <c r="A112" t="s">
        <v>658</v>
      </c>
      <c r="B112">
        <v>111</v>
      </c>
      <c r="C112">
        <v>0.53900000000000003</v>
      </c>
      <c r="D112">
        <v>1</v>
      </c>
      <c r="E112">
        <v>278</v>
      </c>
      <c r="F112">
        <v>108</v>
      </c>
      <c r="G112">
        <v>-3</v>
      </c>
    </row>
    <row r="113" spans="1:7" x14ac:dyDescent="0.45">
      <c r="A113" t="s">
        <v>43</v>
      </c>
      <c r="B113">
        <v>112</v>
      </c>
      <c r="C113">
        <v>0.53800000000000003</v>
      </c>
      <c r="D113">
        <v>37</v>
      </c>
      <c r="E113">
        <v>330</v>
      </c>
      <c r="F113">
        <v>116</v>
      </c>
      <c r="G113">
        <v>4</v>
      </c>
    </row>
    <row r="114" spans="1:7" x14ac:dyDescent="0.45">
      <c r="A114" t="s">
        <v>638</v>
      </c>
      <c r="B114">
        <v>113</v>
      </c>
      <c r="C114">
        <v>0.53700000000000003</v>
      </c>
      <c r="D114">
        <v>70</v>
      </c>
      <c r="E114">
        <v>302</v>
      </c>
      <c r="F114">
        <v>115</v>
      </c>
      <c r="G114">
        <v>2</v>
      </c>
    </row>
    <row r="115" spans="1:7" x14ac:dyDescent="0.45">
      <c r="A115" t="s">
        <v>122</v>
      </c>
      <c r="B115">
        <v>114</v>
      </c>
      <c r="C115">
        <v>0.53700000000000003</v>
      </c>
      <c r="D115">
        <v>15</v>
      </c>
      <c r="E115">
        <v>198</v>
      </c>
      <c r="F115">
        <v>113</v>
      </c>
      <c r="G115">
        <v>-1</v>
      </c>
    </row>
    <row r="116" spans="1:7" x14ac:dyDescent="0.45">
      <c r="A116" t="s">
        <v>226</v>
      </c>
      <c r="B116">
        <v>115</v>
      </c>
      <c r="C116">
        <v>0.53700000000000003</v>
      </c>
      <c r="D116">
        <v>6</v>
      </c>
      <c r="E116">
        <v>232</v>
      </c>
      <c r="F116">
        <v>114</v>
      </c>
      <c r="G116">
        <v>-1</v>
      </c>
    </row>
    <row r="117" spans="1:7" x14ac:dyDescent="0.45">
      <c r="A117" t="s">
        <v>164</v>
      </c>
      <c r="B117">
        <v>116</v>
      </c>
      <c r="C117">
        <v>0.53600000000000003</v>
      </c>
      <c r="D117">
        <v>68</v>
      </c>
      <c r="E117">
        <v>300</v>
      </c>
      <c r="F117">
        <v>112</v>
      </c>
      <c r="G117">
        <v>-4</v>
      </c>
    </row>
    <row r="118" spans="1:7" x14ac:dyDescent="0.45">
      <c r="A118" t="s">
        <v>170</v>
      </c>
      <c r="B118">
        <v>117</v>
      </c>
      <c r="C118">
        <v>0.53400000000000003</v>
      </c>
      <c r="D118">
        <v>34</v>
      </c>
      <c r="E118">
        <v>284</v>
      </c>
      <c r="F118">
        <v>117</v>
      </c>
      <c r="G118">
        <v>0</v>
      </c>
    </row>
    <row r="119" spans="1:7" x14ac:dyDescent="0.45">
      <c r="A119" t="s">
        <v>222</v>
      </c>
      <c r="B119">
        <v>118</v>
      </c>
      <c r="C119">
        <v>0.53300000000000003</v>
      </c>
      <c r="D119">
        <v>57</v>
      </c>
      <c r="E119">
        <v>247</v>
      </c>
      <c r="F119">
        <v>121</v>
      </c>
      <c r="G119">
        <v>3</v>
      </c>
    </row>
    <row r="120" spans="1:7" x14ac:dyDescent="0.45">
      <c r="A120" t="s">
        <v>621</v>
      </c>
      <c r="B120">
        <v>119</v>
      </c>
      <c r="C120">
        <v>0.53200000000000003</v>
      </c>
      <c r="D120">
        <v>42</v>
      </c>
      <c r="E120">
        <v>271</v>
      </c>
      <c r="F120">
        <v>118</v>
      </c>
      <c r="G120">
        <v>-1</v>
      </c>
    </row>
    <row r="121" spans="1:7" x14ac:dyDescent="0.45">
      <c r="A121" t="s">
        <v>677</v>
      </c>
      <c r="B121">
        <v>120</v>
      </c>
      <c r="C121">
        <v>0.53200000000000003</v>
      </c>
      <c r="D121">
        <v>1</v>
      </c>
      <c r="E121">
        <v>232</v>
      </c>
      <c r="F121">
        <v>119</v>
      </c>
      <c r="G121">
        <v>-1</v>
      </c>
    </row>
    <row r="122" spans="1:7" x14ac:dyDescent="0.45">
      <c r="A122" t="s">
        <v>635</v>
      </c>
      <c r="B122">
        <v>121</v>
      </c>
      <c r="C122">
        <v>0.53200000000000003</v>
      </c>
      <c r="D122">
        <v>99</v>
      </c>
      <c r="E122">
        <v>353</v>
      </c>
      <c r="F122">
        <v>120</v>
      </c>
      <c r="G122">
        <v>-1</v>
      </c>
    </row>
    <row r="123" spans="1:7" x14ac:dyDescent="0.45">
      <c r="A123" t="s">
        <v>88</v>
      </c>
      <c r="B123">
        <v>122</v>
      </c>
      <c r="C123">
        <v>0.53100000000000003</v>
      </c>
      <c r="D123">
        <v>46</v>
      </c>
      <c r="E123">
        <v>339</v>
      </c>
      <c r="F123">
        <v>122</v>
      </c>
      <c r="G123">
        <v>0</v>
      </c>
    </row>
    <row r="124" spans="1:7" x14ac:dyDescent="0.45">
      <c r="A124" t="s">
        <v>155</v>
      </c>
      <c r="B124">
        <v>123</v>
      </c>
      <c r="C124">
        <v>0.53100000000000003</v>
      </c>
      <c r="D124">
        <v>37</v>
      </c>
      <c r="E124">
        <v>242</v>
      </c>
      <c r="F124">
        <v>123</v>
      </c>
      <c r="G124">
        <v>0</v>
      </c>
    </row>
    <row r="125" spans="1:7" x14ac:dyDescent="0.45">
      <c r="A125" t="s">
        <v>77</v>
      </c>
      <c r="B125">
        <v>124</v>
      </c>
      <c r="C125">
        <v>0.53100000000000003</v>
      </c>
      <c r="D125">
        <v>20</v>
      </c>
      <c r="E125">
        <v>345</v>
      </c>
      <c r="F125">
        <v>124</v>
      </c>
      <c r="G125">
        <v>0</v>
      </c>
    </row>
    <row r="126" spans="1:7" x14ac:dyDescent="0.45">
      <c r="A126" t="s">
        <v>167</v>
      </c>
      <c r="B126">
        <v>125</v>
      </c>
      <c r="C126">
        <v>0.53</v>
      </c>
      <c r="D126">
        <v>120</v>
      </c>
      <c r="E126">
        <v>315</v>
      </c>
      <c r="F126">
        <v>125</v>
      </c>
      <c r="G126">
        <v>0</v>
      </c>
    </row>
    <row r="127" spans="1:7" x14ac:dyDescent="0.45">
      <c r="A127" t="s">
        <v>99</v>
      </c>
      <c r="B127">
        <v>126</v>
      </c>
      <c r="C127">
        <v>0.53</v>
      </c>
      <c r="D127">
        <v>18</v>
      </c>
      <c r="E127">
        <v>342</v>
      </c>
      <c r="F127">
        <v>126</v>
      </c>
      <c r="G127">
        <v>0</v>
      </c>
    </row>
    <row r="128" spans="1:7" x14ac:dyDescent="0.45">
      <c r="A128" t="s">
        <v>209</v>
      </c>
      <c r="B128">
        <v>127</v>
      </c>
      <c r="C128">
        <v>0.52800000000000002</v>
      </c>
      <c r="D128">
        <v>109</v>
      </c>
      <c r="E128">
        <v>304</v>
      </c>
      <c r="F128">
        <v>129</v>
      </c>
      <c r="G128">
        <v>2</v>
      </c>
    </row>
    <row r="129" spans="1:7" x14ac:dyDescent="0.45">
      <c r="A129" t="s">
        <v>637</v>
      </c>
      <c r="B129">
        <v>128</v>
      </c>
      <c r="C129">
        <v>0.52800000000000002</v>
      </c>
      <c r="D129">
        <v>58</v>
      </c>
      <c r="E129">
        <v>296</v>
      </c>
      <c r="F129">
        <v>128</v>
      </c>
      <c r="G129">
        <v>0</v>
      </c>
    </row>
    <row r="130" spans="1:7" x14ac:dyDescent="0.45">
      <c r="A130" t="s">
        <v>1257</v>
      </c>
      <c r="B130">
        <v>129</v>
      </c>
      <c r="C130">
        <v>0.52700000000000002</v>
      </c>
      <c r="D130">
        <v>6</v>
      </c>
      <c r="E130">
        <v>176</v>
      </c>
      <c r="F130">
        <v>130</v>
      </c>
      <c r="G130">
        <v>1</v>
      </c>
    </row>
    <row r="131" spans="1:7" x14ac:dyDescent="0.45">
      <c r="A131" t="s">
        <v>229</v>
      </c>
      <c r="B131">
        <v>130</v>
      </c>
      <c r="C131">
        <v>0.52600000000000002</v>
      </c>
      <c r="D131">
        <v>18</v>
      </c>
      <c r="E131">
        <v>298</v>
      </c>
      <c r="F131">
        <v>127</v>
      </c>
      <c r="G131">
        <v>-3</v>
      </c>
    </row>
    <row r="132" spans="1:7" x14ac:dyDescent="0.45">
      <c r="A132" t="s">
        <v>39</v>
      </c>
      <c r="B132">
        <v>131</v>
      </c>
      <c r="C132">
        <v>0.52300000000000002</v>
      </c>
      <c r="D132">
        <v>61</v>
      </c>
      <c r="E132">
        <v>210</v>
      </c>
      <c r="F132">
        <v>131</v>
      </c>
      <c r="G132">
        <v>0</v>
      </c>
    </row>
    <row r="133" spans="1:7" x14ac:dyDescent="0.45">
      <c r="A133" t="s">
        <v>92</v>
      </c>
      <c r="B133">
        <v>132</v>
      </c>
      <c r="C133">
        <v>0.52300000000000002</v>
      </c>
      <c r="D133">
        <v>22</v>
      </c>
      <c r="E133">
        <v>327</v>
      </c>
      <c r="F133">
        <v>133</v>
      </c>
      <c r="G133">
        <v>1</v>
      </c>
    </row>
    <row r="134" spans="1:7" x14ac:dyDescent="0.45">
      <c r="A134" t="s">
        <v>143</v>
      </c>
      <c r="B134">
        <v>133</v>
      </c>
      <c r="C134">
        <v>0.52200000000000002</v>
      </c>
      <c r="D134">
        <v>98</v>
      </c>
      <c r="E134">
        <v>345</v>
      </c>
      <c r="F134">
        <v>136</v>
      </c>
      <c r="G134">
        <v>3</v>
      </c>
    </row>
    <row r="135" spans="1:7" x14ac:dyDescent="0.45">
      <c r="A135" t="s">
        <v>392</v>
      </c>
      <c r="B135">
        <v>134</v>
      </c>
      <c r="C135">
        <v>0.52100000000000002</v>
      </c>
      <c r="D135">
        <v>5</v>
      </c>
      <c r="E135">
        <v>334</v>
      </c>
      <c r="F135">
        <v>132</v>
      </c>
      <c r="G135">
        <v>-2</v>
      </c>
    </row>
    <row r="136" spans="1:7" x14ac:dyDescent="0.45">
      <c r="A136" t="s">
        <v>1256</v>
      </c>
      <c r="B136">
        <v>135</v>
      </c>
      <c r="C136">
        <v>0.52100000000000002</v>
      </c>
      <c r="D136">
        <v>4</v>
      </c>
      <c r="E136">
        <v>291</v>
      </c>
      <c r="F136">
        <v>135</v>
      </c>
      <c r="G136">
        <v>0</v>
      </c>
    </row>
    <row r="137" spans="1:7" x14ac:dyDescent="0.45">
      <c r="A137" t="s">
        <v>645</v>
      </c>
      <c r="B137">
        <v>136</v>
      </c>
      <c r="C137">
        <v>0.52</v>
      </c>
      <c r="D137">
        <v>37</v>
      </c>
      <c r="E137">
        <v>229</v>
      </c>
      <c r="F137">
        <v>134</v>
      </c>
      <c r="G137">
        <v>-2</v>
      </c>
    </row>
    <row r="138" spans="1:7" x14ac:dyDescent="0.45">
      <c r="A138" t="s">
        <v>367</v>
      </c>
      <c r="B138">
        <v>137</v>
      </c>
      <c r="C138">
        <v>0.51800000000000002</v>
      </c>
      <c r="D138">
        <v>6</v>
      </c>
      <c r="E138">
        <v>352</v>
      </c>
      <c r="F138">
        <v>137</v>
      </c>
      <c r="G138">
        <v>0</v>
      </c>
    </row>
    <row r="139" spans="1:7" x14ac:dyDescent="0.45">
      <c r="A139" t="s">
        <v>242</v>
      </c>
      <c r="B139">
        <v>138</v>
      </c>
      <c r="C139">
        <v>0.51700000000000002</v>
      </c>
      <c r="D139">
        <v>114</v>
      </c>
      <c r="E139">
        <v>289</v>
      </c>
      <c r="F139">
        <v>140</v>
      </c>
      <c r="G139">
        <v>2</v>
      </c>
    </row>
    <row r="140" spans="1:7" x14ac:dyDescent="0.45">
      <c r="A140" t="s">
        <v>190</v>
      </c>
      <c r="B140">
        <v>139</v>
      </c>
      <c r="C140">
        <v>0.51700000000000002</v>
      </c>
      <c r="D140">
        <v>10</v>
      </c>
      <c r="E140">
        <v>271</v>
      </c>
      <c r="F140">
        <v>139</v>
      </c>
      <c r="G140">
        <v>0</v>
      </c>
    </row>
    <row r="141" spans="1:7" x14ac:dyDescent="0.45">
      <c r="A141" t="s">
        <v>156</v>
      </c>
      <c r="B141">
        <v>140</v>
      </c>
      <c r="C141">
        <v>0.51700000000000002</v>
      </c>
      <c r="D141">
        <v>48</v>
      </c>
      <c r="E141">
        <v>214</v>
      </c>
      <c r="F141">
        <v>138</v>
      </c>
      <c r="G141">
        <v>-2</v>
      </c>
    </row>
    <row r="142" spans="1:7" x14ac:dyDescent="0.45">
      <c r="A142" t="s">
        <v>617</v>
      </c>
      <c r="B142">
        <v>141</v>
      </c>
      <c r="C142">
        <v>0.51600000000000001</v>
      </c>
      <c r="D142">
        <v>6</v>
      </c>
      <c r="E142">
        <v>197</v>
      </c>
      <c r="F142">
        <v>141</v>
      </c>
      <c r="G142">
        <v>0</v>
      </c>
    </row>
    <row r="143" spans="1:7" x14ac:dyDescent="0.45">
      <c r="A143" t="s">
        <v>213</v>
      </c>
      <c r="B143">
        <v>142</v>
      </c>
      <c r="C143">
        <v>0.51600000000000001</v>
      </c>
      <c r="D143">
        <v>13</v>
      </c>
      <c r="E143">
        <v>260</v>
      </c>
      <c r="F143">
        <v>149</v>
      </c>
      <c r="G143">
        <v>7</v>
      </c>
    </row>
    <row r="144" spans="1:7" x14ac:dyDescent="0.45">
      <c r="A144" t="s">
        <v>173</v>
      </c>
      <c r="B144">
        <v>143</v>
      </c>
      <c r="C144">
        <v>0.51500000000000001</v>
      </c>
      <c r="D144">
        <v>136</v>
      </c>
      <c r="E144">
        <v>361</v>
      </c>
      <c r="F144">
        <v>142</v>
      </c>
      <c r="G144">
        <v>-1</v>
      </c>
    </row>
    <row r="145" spans="1:7" x14ac:dyDescent="0.45">
      <c r="A145" t="s">
        <v>87</v>
      </c>
      <c r="B145">
        <v>144</v>
      </c>
      <c r="C145">
        <v>0.51400000000000001</v>
      </c>
      <c r="D145">
        <v>21</v>
      </c>
      <c r="E145">
        <v>184</v>
      </c>
      <c r="F145">
        <v>147</v>
      </c>
      <c r="G145">
        <v>3</v>
      </c>
    </row>
    <row r="146" spans="1:7" x14ac:dyDescent="0.45">
      <c r="A146" t="s">
        <v>135</v>
      </c>
      <c r="B146">
        <v>145</v>
      </c>
      <c r="C146">
        <v>0.51400000000000001</v>
      </c>
      <c r="D146">
        <v>25</v>
      </c>
      <c r="E146">
        <v>183</v>
      </c>
      <c r="F146">
        <v>145</v>
      </c>
      <c r="G146">
        <v>0</v>
      </c>
    </row>
    <row r="147" spans="1:7" x14ac:dyDescent="0.45">
      <c r="A147" t="s">
        <v>202</v>
      </c>
      <c r="B147">
        <v>146</v>
      </c>
      <c r="C147">
        <v>0.51300000000000001</v>
      </c>
      <c r="D147">
        <v>115</v>
      </c>
      <c r="E147">
        <v>314</v>
      </c>
      <c r="F147">
        <v>146</v>
      </c>
      <c r="G147">
        <v>0</v>
      </c>
    </row>
    <row r="148" spans="1:7" x14ac:dyDescent="0.45">
      <c r="A148" t="s">
        <v>123</v>
      </c>
      <c r="B148">
        <v>147</v>
      </c>
      <c r="C148">
        <v>0.51300000000000001</v>
      </c>
      <c r="D148">
        <v>5</v>
      </c>
      <c r="E148">
        <v>267</v>
      </c>
      <c r="F148">
        <v>144</v>
      </c>
      <c r="G148">
        <v>-3</v>
      </c>
    </row>
    <row r="149" spans="1:7" x14ac:dyDescent="0.45">
      <c r="A149" t="s">
        <v>688</v>
      </c>
      <c r="B149">
        <v>148</v>
      </c>
      <c r="C149">
        <v>0.51300000000000001</v>
      </c>
      <c r="D149">
        <v>64</v>
      </c>
      <c r="E149">
        <v>324</v>
      </c>
      <c r="F149">
        <v>143</v>
      </c>
      <c r="G149">
        <v>-5</v>
      </c>
    </row>
    <row r="150" spans="1:7" x14ac:dyDescent="0.45">
      <c r="A150" t="s">
        <v>187</v>
      </c>
      <c r="B150">
        <v>149</v>
      </c>
      <c r="C150">
        <v>0.51200000000000001</v>
      </c>
      <c r="D150">
        <v>88</v>
      </c>
      <c r="E150">
        <v>299</v>
      </c>
      <c r="F150">
        <v>148</v>
      </c>
      <c r="G150">
        <v>-1</v>
      </c>
    </row>
    <row r="151" spans="1:7" x14ac:dyDescent="0.45">
      <c r="A151" t="s">
        <v>683</v>
      </c>
      <c r="B151">
        <v>150</v>
      </c>
      <c r="C151">
        <v>0.51100000000000001</v>
      </c>
      <c r="D151">
        <v>136</v>
      </c>
      <c r="E151">
        <v>351</v>
      </c>
      <c r="F151">
        <v>150</v>
      </c>
      <c r="G151">
        <v>0</v>
      </c>
    </row>
    <row r="152" spans="1:7" x14ac:dyDescent="0.45">
      <c r="A152" t="s">
        <v>679</v>
      </c>
      <c r="B152">
        <v>151</v>
      </c>
      <c r="C152">
        <v>0.51</v>
      </c>
      <c r="D152">
        <v>90</v>
      </c>
      <c r="E152">
        <v>267</v>
      </c>
      <c r="F152">
        <v>151</v>
      </c>
      <c r="G152">
        <v>0</v>
      </c>
    </row>
    <row r="153" spans="1:7" x14ac:dyDescent="0.45">
      <c r="A153" t="s">
        <v>276</v>
      </c>
      <c r="B153">
        <v>152</v>
      </c>
      <c r="C153">
        <v>0.50900000000000001</v>
      </c>
      <c r="D153">
        <v>56</v>
      </c>
      <c r="E153">
        <v>344</v>
      </c>
      <c r="F153">
        <v>152</v>
      </c>
      <c r="G153">
        <v>0</v>
      </c>
    </row>
    <row r="154" spans="1:7" x14ac:dyDescent="0.45">
      <c r="A154" t="s">
        <v>686</v>
      </c>
      <c r="B154">
        <v>153</v>
      </c>
      <c r="C154">
        <v>0.50900000000000001</v>
      </c>
      <c r="D154">
        <v>17</v>
      </c>
      <c r="E154">
        <v>302</v>
      </c>
      <c r="F154">
        <v>154</v>
      </c>
      <c r="G154">
        <v>1</v>
      </c>
    </row>
    <row r="155" spans="1:7" x14ac:dyDescent="0.45">
      <c r="A155" t="s">
        <v>101</v>
      </c>
      <c r="B155">
        <v>154</v>
      </c>
      <c r="C155">
        <v>0.50800000000000001</v>
      </c>
      <c r="D155">
        <v>1</v>
      </c>
      <c r="E155">
        <v>260</v>
      </c>
      <c r="F155">
        <v>153</v>
      </c>
      <c r="G155">
        <v>-1</v>
      </c>
    </row>
    <row r="156" spans="1:7" x14ac:dyDescent="0.45">
      <c r="A156" t="s">
        <v>238</v>
      </c>
      <c r="B156">
        <v>155</v>
      </c>
      <c r="C156">
        <v>0.50700000000000001</v>
      </c>
      <c r="D156">
        <v>108</v>
      </c>
      <c r="E156">
        <v>352</v>
      </c>
      <c r="F156">
        <v>156</v>
      </c>
      <c r="G156">
        <v>1</v>
      </c>
    </row>
    <row r="157" spans="1:7" x14ac:dyDescent="0.45">
      <c r="A157" t="s">
        <v>618</v>
      </c>
      <c r="B157">
        <v>156</v>
      </c>
      <c r="C157">
        <v>0.50600000000000001</v>
      </c>
      <c r="D157">
        <v>87</v>
      </c>
      <c r="E157">
        <v>362</v>
      </c>
      <c r="F157">
        <v>159</v>
      </c>
      <c r="G157">
        <v>3</v>
      </c>
    </row>
    <row r="158" spans="1:7" x14ac:dyDescent="0.45">
      <c r="A158" t="s">
        <v>578</v>
      </c>
      <c r="B158">
        <v>157</v>
      </c>
      <c r="C158">
        <v>0.50600000000000001</v>
      </c>
      <c r="D158">
        <v>33</v>
      </c>
      <c r="E158">
        <v>260</v>
      </c>
      <c r="F158">
        <v>155</v>
      </c>
      <c r="G158">
        <v>-2</v>
      </c>
    </row>
    <row r="159" spans="1:7" x14ac:dyDescent="0.45">
      <c r="A159" t="s">
        <v>1261</v>
      </c>
      <c r="B159">
        <v>158</v>
      </c>
      <c r="C159">
        <v>0.50600000000000001</v>
      </c>
      <c r="D159">
        <v>32</v>
      </c>
      <c r="E159">
        <v>281</v>
      </c>
      <c r="F159">
        <v>157</v>
      </c>
      <c r="G159">
        <v>-1</v>
      </c>
    </row>
    <row r="160" spans="1:7" x14ac:dyDescent="0.45">
      <c r="A160" t="s">
        <v>650</v>
      </c>
      <c r="B160">
        <v>159</v>
      </c>
      <c r="C160">
        <v>0.50600000000000001</v>
      </c>
      <c r="D160">
        <v>70</v>
      </c>
      <c r="E160">
        <v>310</v>
      </c>
      <c r="F160">
        <v>160</v>
      </c>
      <c r="G160">
        <v>1</v>
      </c>
    </row>
    <row r="161" spans="1:7" x14ac:dyDescent="0.45">
      <c r="A161" t="s">
        <v>1272</v>
      </c>
      <c r="B161">
        <v>160</v>
      </c>
      <c r="C161">
        <v>0.50600000000000001</v>
      </c>
      <c r="D161">
        <v>94</v>
      </c>
      <c r="E161">
        <v>342</v>
      </c>
      <c r="F161">
        <v>158</v>
      </c>
      <c r="G161">
        <v>-2</v>
      </c>
    </row>
    <row r="162" spans="1:7" x14ac:dyDescent="0.45">
      <c r="A162" t="s">
        <v>636</v>
      </c>
      <c r="B162">
        <v>161</v>
      </c>
      <c r="C162">
        <v>0.504</v>
      </c>
      <c r="D162">
        <v>80</v>
      </c>
      <c r="E162">
        <v>219</v>
      </c>
      <c r="F162">
        <v>162</v>
      </c>
      <c r="G162">
        <v>1</v>
      </c>
    </row>
    <row r="163" spans="1:7" x14ac:dyDescent="0.45">
      <c r="A163" t="s">
        <v>1265</v>
      </c>
      <c r="B163">
        <v>162</v>
      </c>
      <c r="C163">
        <v>0.504</v>
      </c>
      <c r="D163">
        <v>97</v>
      </c>
      <c r="E163">
        <v>343</v>
      </c>
      <c r="F163">
        <v>166</v>
      </c>
      <c r="G163">
        <v>4</v>
      </c>
    </row>
    <row r="164" spans="1:7" x14ac:dyDescent="0.45">
      <c r="A164" t="s">
        <v>249</v>
      </c>
      <c r="B164">
        <v>163</v>
      </c>
      <c r="C164">
        <v>0.504</v>
      </c>
      <c r="D164">
        <v>35</v>
      </c>
      <c r="E164">
        <v>223</v>
      </c>
      <c r="F164">
        <v>165</v>
      </c>
      <c r="G164">
        <v>2</v>
      </c>
    </row>
    <row r="165" spans="1:7" x14ac:dyDescent="0.45">
      <c r="A165" t="s">
        <v>228</v>
      </c>
      <c r="B165">
        <v>164</v>
      </c>
      <c r="C165">
        <v>0.504</v>
      </c>
      <c r="D165">
        <v>68</v>
      </c>
      <c r="E165">
        <v>344</v>
      </c>
      <c r="F165">
        <v>164</v>
      </c>
      <c r="G165">
        <v>0</v>
      </c>
    </row>
    <row r="166" spans="1:7" x14ac:dyDescent="0.45">
      <c r="A166" t="s">
        <v>283</v>
      </c>
      <c r="B166">
        <v>165</v>
      </c>
      <c r="C166">
        <v>0.504</v>
      </c>
      <c r="D166">
        <v>61</v>
      </c>
      <c r="E166">
        <v>256</v>
      </c>
      <c r="F166">
        <v>163</v>
      </c>
      <c r="G166">
        <v>-2</v>
      </c>
    </row>
    <row r="167" spans="1:7" x14ac:dyDescent="0.45">
      <c r="A167" t="s">
        <v>54</v>
      </c>
      <c r="B167">
        <v>166</v>
      </c>
      <c r="C167">
        <v>0.502</v>
      </c>
      <c r="D167">
        <v>28</v>
      </c>
      <c r="E167">
        <v>344</v>
      </c>
      <c r="F167">
        <v>167</v>
      </c>
      <c r="G167">
        <v>1</v>
      </c>
    </row>
    <row r="168" spans="1:7" x14ac:dyDescent="0.45">
      <c r="A168" t="s">
        <v>603</v>
      </c>
      <c r="B168">
        <v>167</v>
      </c>
      <c r="C168">
        <v>0.502</v>
      </c>
      <c r="D168">
        <v>43</v>
      </c>
      <c r="E168">
        <v>347</v>
      </c>
      <c r="F168">
        <v>170</v>
      </c>
      <c r="G168">
        <v>3</v>
      </c>
    </row>
    <row r="169" spans="1:7" x14ac:dyDescent="0.45">
      <c r="A169" t="s">
        <v>98</v>
      </c>
      <c r="B169">
        <v>168</v>
      </c>
      <c r="C169">
        <v>0.502</v>
      </c>
      <c r="D169">
        <v>25</v>
      </c>
      <c r="E169">
        <v>270</v>
      </c>
      <c r="F169">
        <v>168</v>
      </c>
      <c r="G169">
        <v>0</v>
      </c>
    </row>
    <row r="170" spans="1:7" x14ac:dyDescent="0.45">
      <c r="A170" t="s">
        <v>623</v>
      </c>
      <c r="B170">
        <v>169</v>
      </c>
      <c r="C170">
        <v>0.501</v>
      </c>
      <c r="D170">
        <v>77</v>
      </c>
      <c r="E170">
        <v>283</v>
      </c>
      <c r="F170">
        <v>169</v>
      </c>
      <c r="G170">
        <v>0</v>
      </c>
    </row>
    <row r="171" spans="1:7" x14ac:dyDescent="0.45">
      <c r="A171" t="s">
        <v>277</v>
      </c>
      <c r="B171">
        <v>170</v>
      </c>
      <c r="C171">
        <v>0.5</v>
      </c>
      <c r="D171">
        <v>11</v>
      </c>
      <c r="E171">
        <v>344</v>
      </c>
      <c r="F171">
        <v>161</v>
      </c>
      <c r="G171">
        <v>-9</v>
      </c>
    </row>
    <row r="172" spans="1:7" x14ac:dyDescent="0.45">
      <c r="A172" t="s">
        <v>647</v>
      </c>
      <c r="B172">
        <v>171</v>
      </c>
      <c r="C172">
        <v>0.499</v>
      </c>
      <c r="D172">
        <v>51</v>
      </c>
      <c r="E172">
        <v>322</v>
      </c>
      <c r="F172">
        <v>173</v>
      </c>
      <c r="G172">
        <v>2</v>
      </c>
    </row>
    <row r="173" spans="1:7" x14ac:dyDescent="0.45">
      <c r="A173" t="s">
        <v>652</v>
      </c>
      <c r="B173">
        <v>172</v>
      </c>
      <c r="C173">
        <v>0.499</v>
      </c>
      <c r="D173">
        <v>9</v>
      </c>
      <c r="E173">
        <v>311</v>
      </c>
      <c r="F173">
        <v>171</v>
      </c>
      <c r="G173">
        <v>-1</v>
      </c>
    </row>
    <row r="174" spans="1:7" x14ac:dyDescent="0.45">
      <c r="A174" t="s">
        <v>18</v>
      </c>
      <c r="B174">
        <v>173</v>
      </c>
      <c r="C174">
        <v>0.499</v>
      </c>
      <c r="D174">
        <v>3</v>
      </c>
      <c r="E174">
        <v>283</v>
      </c>
      <c r="F174">
        <v>172</v>
      </c>
      <c r="G174">
        <v>-1</v>
      </c>
    </row>
    <row r="175" spans="1:7" x14ac:dyDescent="0.45">
      <c r="A175" t="s">
        <v>713</v>
      </c>
      <c r="B175">
        <v>174</v>
      </c>
      <c r="C175">
        <v>0.499</v>
      </c>
      <c r="D175">
        <v>96</v>
      </c>
      <c r="E175">
        <v>325</v>
      </c>
      <c r="F175">
        <v>174</v>
      </c>
      <c r="G175">
        <v>0</v>
      </c>
    </row>
    <row r="176" spans="1:7" x14ac:dyDescent="0.45">
      <c r="A176" t="s">
        <v>288</v>
      </c>
      <c r="B176">
        <v>175</v>
      </c>
      <c r="C176">
        <v>0.498</v>
      </c>
      <c r="D176">
        <v>87</v>
      </c>
      <c r="E176">
        <v>325</v>
      </c>
      <c r="F176">
        <v>176</v>
      </c>
      <c r="G176">
        <v>1</v>
      </c>
    </row>
    <row r="177" spans="1:7" x14ac:dyDescent="0.45">
      <c r="A177" t="s">
        <v>585</v>
      </c>
      <c r="B177">
        <v>176</v>
      </c>
      <c r="C177">
        <v>0.497</v>
      </c>
      <c r="D177">
        <v>168</v>
      </c>
      <c r="E177">
        <v>340</v>
      </c>
      <c r="F177">
        <v>178</v>
      </c>
      <c r="G177">
        <v>2</v>
      </c>
    </row>
    <row r="178" spans="1:7" x14ac:dyDescent="0.45">
      <c r="A178" t="s">
        <v>247</v>
      </c>
      <c r="B178">
        <v>177</v>
      </c>
      <c r="C178">
        <v>0.497</v>
      </c>
      <c r="D178">
        <v>112</v>
      </c>
      <c r="E178">
        <v>337</v>
      </c>
      <c r="F178">
        <v>175</v>
      </c>
      <c r="G178">
        <v>-2</v>
      </c>
    </row>
    <row r="179" spans="1:7" x14ac:dyDescent="0.45">
      <c r="A179" t="s">
        <v>614</v>
      </c>
      <c r="B179">
        <v>178</v>
      </c>
      <c r="C179">
        <v>0.497</v>
      </c>
      <c r="D179">
        <v>152</v>
      </c>
      <c r="E179">
        <v>361</v>
      </c>
      <c r="F179">
        <v>177</v>
      </c>
      <c r="G179">
        <v>-1</v>
      </c>
    </row>
    <row r="180" spans="1:7" x14ac:dyDescent="0.45">
      <c r="A180" t="s">
        <v>589</v>
      </c>
      <c r="B180">
        <v>179</v>
      </c>
      <c r="C180">
        <v>0.496</v>
      </c>
      <c r="D180">
        <v>14</v>
      </c>
      <c r="E180">
        <v>325</v>
      </c>
      <c r="F180">
        <v>179</v>
      </c>
      <c r="G180">
        <v>0</v>
      </c>
    </row>
    <row r="181" spans="1:7" x14ac:dyDescent="0.45">
      <c r="A181" t="s">
        <v>684</v>
      </c>
      <c r="B181">
        <v>180</v>
      </c>
      <c r="C181">
        <v>0.496</v>
      </c>
      <c r="D181">
        <v>132</v>
      </c>
      <c r="E181">
        <v>322</v>
      </c>
      <c r="F181">
        <v>180</v>
      </c>
      <c r="G181">
        <v>0</v>
      </c>
    </row>
    <row r="182" spans="1:7" x14ac:dyDescent="0.45">
      <c r="A182" t="s">
        <v>294</v>
      </c>
      <c r="B182">
        <v>181</v>
      </c>
      <c r="C182">
        <v>0.49399999999999999</v>
      </c>
      <c r="D182">
        <v>22</v>
      </c>
      <c r="E182">
        <v>306</v>
      </c>
      <c r="F182">
        <v>182</v>
      </c>
      <c r="G182">
        <v>1</v>
      </c>
    </row>
    <row r="183" spans="1:7" x14ac:dyDescent="0.45">
      <c r="A183" t="s">
        <v>671</v>
      </c>
      <c r="B183">
        <v>182</v>
      </c>
      <c r="C183">
        <v>0.49399999999999999</v>
      </c>
      <c r="D183">
        <v>170</v>
      </c>
      <c r="E183">
        <v>345</v>
      </c>
      <c r="F183">
        <v>183</v>
      </c>
      <c r="G183">
        <v>1</v>
      </c>
    </row>
    <row r="184" spans="1:7" x14ac:dyDescent="0.45">
      <c r="A184" t="s">
        <v>393</v>
      </c>
      <c r="B184">
        <v>183</v>
      </c>
      <c r="C184">
        <v>0.49399999999999999</v>
      </c>
      <c r="D184">
        <v>47</v>
      </c>
      <c r="E184">
        <v>337</v>
      </c>
      <c r="F184">
        <v>181</v>
      </c>
      <c r="G184">
        <v>-2</v>
      </c>
    </row>
    <row r="185" spans="1:7" x14ac:dyDescent="0.45">
      <c r="A185" t="s">
        <v>83</v>
      </c>
      <c r="B185">
        <v>184</v>
      </c>
      <c r="C185">
        <v>0.49299999999999999</v>
      </c>
      <c r="D185">
        <v>81</v>
      </c>
      <c r="E185">
        <v>338</v>
      </c>
      <c r="F185">
        <v>200</v>
      </c>
      <c r="G185">
        <v>16</v>
      </c>
    </row>
    <row r="186" spans="1:7" x14ac:dyDescent="0.45">
      <c r="A186" t="s">
        <v>126</v>
      </c>
      <c r="B186">
        <v>185</v>
      </c>
      <c r="C186">
        <v>0.49299999999999999</v>
      </c>
      <c r="D186">
        <v>22</v>
      </c>
      <c r="E186">
        <v>282</v>
      </c>
      <c r="F186">
        <v>185</v>
      </c>
      <c r="G186">
        <v>0</v>
      </c>
    </row>
    <row r="187" spans="1:7" x14ac:dyDescent="0.45">
      <c r="A187" t="s">
        <v>372</v>
      </c>
      <c r="B187">
        <v>186</v>
      </c>
      <c r="C187">
        <v>0.49199999999999999</v>
      </c>
      <c r="D187">
        <v>122</v>
      </c>
      <c r="E187">
        <v>325</v>
      </c>
      <c r="F187">
        <v>190</v>
      </c>
      <c r="G187">
        <v>4</v>
      </c>
    </row>
    <row r="188" spans="1:7" x14ac:dyDescent="0.45">
      <c r="A188" t="s">
        <v>657</v>
      </c>
      <c r="B188">
        <v>187</v>
      </c>
      <c r="C188">
        <v>0.49199999999999999</v>
      </c>
      <c r="D188">
        <v>9</v>
      </c>
      <c r="E188">
        <v>208</v>
      </c>
      <c r="F188">
        <v>187</v>
      </c>
      <c r="G188">
        <v>0</v>
      </c>
    </row>
    <row r="189" spans="1:7" x14ac:dyDescent="0.45">
      <c r="A189" t="s">
        <v>252</v>
      </c>
      <c r="B189">
        <v>188</v>
      </c>
      <c r="C189">
        <v>0.49099999999999999</v>
      </c>
      <c r="D189">
        <v>14</v>
      </c>
      <c r="E189">
        <v>331</v>
      </c>
      <c r="F189">
        <v>188</v>
      </c>
      <c r="G189">
        <v>0</v>
      </c>
    </row>
    <row r="190" spans="1:7" x14ac:dyDescent="0.45">
      <c r="A190" t="s">
        <v>587</v>
      </c>
      <c r="B190">
        <v>189</v>
      </c>
      <c r="C190">
        <v>0.49099999999999999</v>
      </c>
      <c r="D190">
        <v>65</v>
      </c>
      <c r="E190">
        <v>361</v>
      </c>
      <c r="F190">
        <v>184</v>
      </c>
      <c r="G190">
        <v>-5</v>
      </c>
    </row>
    <row r="191" spans="1:7" x14ac:dyDescent="0.45">
      <c r="A191" t="s">
        <v>718</v>
      </c>
      <c r="B191">
        <v>190</v>
      </c>
      <c r="C191">
        <v>0.49</v>
      </c>
      <c r="D191">
        <v>18</v>
      </c>
      <c r="E191">
        <v>294</v>
      </c>
      <c r="F191">
        <v>191</v>
      </c>
      <c r="G191">
        <v>1</v>
      </c>
    </row>
    <row r="192" spans="1:7" x14ac:dyDescent="0.45">
      <c r="A192" t="s">
        <v>295</v>
      </c>
      <c r="B192">
        <v>191</v>
      </c>
      <c r="C192">
        <v>0.49</v>
      </c>
      <c r="D192">
        <v>4</v>
      </c>
      <c r="E192">
        <v>240</v>
      </c>
      <c r="F192">
        <v>189</v>
      </c>
      <c r="G192">
        <v>-2</v>
      </c>
    </row>
    <row r="193" spans="1:7" x14ac:dyDescent="0.45">
      <c r="A193" t="s">
        <v>640</v>
      </c>
      <c r="B193">
        <v>192</v>
      </c>
      <c r="C193">
        <v>0.49</v>
      </c>
      <c r="D193">
        <v>90</v>
      </c>
      <c r="E193">
        <v>341</v>
      </c>
      <c r="F193">
        <v>192</v>
      </c>
      <c r="G193">
        <v>0</v>
      </c>
    </row>
    <row r="194" spans="1:7" x14ac:dyDescent="0.45">
      <c r="A194" t="s">
        <v>224</v>
      </c>
      <c r="B194">
        <v>193</v>
      </c>
      <c r="C194">
        <v>0.49</v>
      </c>
      <c r="D194">
        <v>131</v>
      </c>
      <c r="E194">
        <v>338</v>
      </c>
      <c r="F194">
        <v>193</v>
      </c>
      <c r="G194">
        <v>0</v>
      </c>
    </row>
    <row r="195" spans="1:7" x14ac:dyDescent="0.45">
      <c r="A195" t="s">
        <v>694</v>
      </c>
      <c r="B195">
        <v>194</v>
      </c>
      <c r="C195">
        <v>0.48899999999999999</v>
      </c>
      <c r="D195">
        <v>129</v>
      </c>
      <c r="E195">
        <v>334</v>
      </c>
      <c r="F195">
        <v>194</v>
      </c>
      <c r="G195">
        <v>0</v>
      </c>
    </row>
    <row r="196" spans="1:7" x14ac:dyDescent="0.45">
      <c r="A196" t="s">
        <v>377</v>
      </c>
      <c r="B196">
        <v>195</v>
      </c>
      <c r="C196">
        <v>0.48799999999999999</v>
      </c>
      <c r="D196">
        <v>43</v>
      </c>
      <c r="E196">
        <v>356</v>
      </c>
      <c r="F196">
        <v>195</v>
      </c>
      <c r="G196">
        <v>0</v>
      </c>
    </row>
    <row r="197" spans="1:7" x14ac:dyDescent="0.45">
      <c r="A197" t="s">
        <v>590</v>
      </c>
      <c r="B197">
        <v>196</v>
      </c>
      <c r="C197">
        <v>0.48699999999999999</v>
      </c>
      <c r="D197">
        <v>125</v>
      </c>
      <c r="E197">
        <v>285</v>
      </c>
      <c r="F197">
        <v>198</v>
      </c>
      <c r="G197">
        <v>2</v>
      </c>
    </row>
    <row r="198" spans="1:7" x14ac:dyDescent="0.45">
      <c r="A198" t="s">
        <v>1258</v>
      </c>
      <c r="B198">
        <v>197</v>
      </c>
      <c r="C198">
        <v>0.48599999999999999</v>
      </c>
      <c r="D198">
        <v>196</v>
      </c>
      <c r="E198">
        <v>361</v>
      </c>
      <c r="F198">
        <v>196</v>
      </c>
      <c r="G198">
        <v>-1</v>
      </c>
    </row>
    <row r="199" spans="1:7" x14ac:dyDescent="0.45">
      <c r="A199" t="s">
        <v>1260</v>
      </c>
      <c r="B199">
        <v>198</v>
      </c>
      <c r="C199">
        <v>0.48599999999999999</v>
      </c>
      <c r="D199">
        <v>36</v>
      </c>
      <c r="E199">
        <v>267</v>
      </c>
      <c r="F199">
        <v>197</v>
      </c>
      <c r="G199">
        <v>-1</v>
      </c>
    </row>
    <row r="200" spans="1:7" x14ac:dyDescent="0.45">
      <c r="A200" t="s">
        <v>211</v>
      </c>
      <c r="B200">
        <v>199</v>
      </c>
      <c r="C200">
        <v>0.48499999999999999</v>
      </c>
      <c r="D200">
        <v>117</v>
      </c>
      <c r="E200">
        <v>325</v>
      </c>
      <c r="F200">
        <v>201</v>
      </c>
      <c r="G200">
        <v>2</v>
      </c>
    </row>
    <row r="201" spans="1:7" x14ac:dyDescent="0.45">
      <c r="A201" t="s">
        <v>214</v>
      </c>
      <c r="B201">
        <v>200</v>
      </c>
      <c r="C201">
        <v>0.48499999999999999</v>
      </c>
      <c r="D201">
        <v>83</v>
      </c>
      <c r="E201">
        <v>324</v>
      </c>
      <c r="F201">
        <v>203</v>
      </c>
      <c r="G201">
        <v>3</v>
      </c>
    </row>
    <row r="202" spans="1:7" x14ac:dyDescent="0.45">
      <c r="A202" t="s">
        <v>142</v>
      </c>
      <c r="B202">
        <v>201</v>
      </c>
      <c r="C202">
        <v>0.48499999999999999</v>
      </c>
      <c r="D202">
        <v>88</v>
      </c>
      <c r="E202">
        <v>360</v>
      </c>
      <c r="F202">
        <v>202</v>
      </c>
      <c r="G202">
        <v>1</v>
      </c>
    </row>
    <row r="203" spans="1:7" x14ac:dyDescent="0.45">
      <c r="A203" t="s">
        <v>721</v>
      </c>
      <c r="B203">
        <v>202</v>
      </c>
      <c r="C203">
        <v>0.48399999999999999</v>
      </c>
      <c r="D203">
        <v>47</v>
      </c>
      <c r="E203">
        <v>357</v>
      </c>
      <c r="F203">
        <v>204</v>
      </c>
      <c r="G203">
        <v>2</v>
      </c>
    </row>
    <row r="204" spans="1:7" x14ac:dyDescent="0.45">
      <c r="A204" t="s">
        <v>632</v>
      </c>
      <c r="B204">
        <v>203</v>
      </c>
      <c r="C204">
        <v>0.48399999999999999</v>
      </c>
      <c r="D204">
        <v>108</v>
      </c>
      <c r="E204">
        <v>348</v>
      </c>
      <c r="F204">
        <v>205</v>
      </c>
      <c r="G204">
        <v>2</v>
      </c>
    </row>
    <row r="205" spans="1:7" x14ac:dyDescent="0.45">
      <c r="A205" t="s">
        <v>468</v>
      </c>
      <c r="B205">
        <v>204</v>
      </c>
      <c r="C205">
        <v>0.48199999999999998</v>
      </c>
      <c r="D205">
        <v>15</v>
      </c>
      <c r="E205">
        <v>273</v>
      </c>
      <c r="F205">
        <v>207</v>
      </c>
      <c r="G205">
        <v>3</v>
      </c>
    </row>
    <row r="206" spans="1:7" x14ac:dyDescent="0.45">
      <c r="A206" t="s">
        <v>680</v>
      </c>
      <c r="B206">
        <v>205</v>
      </c>
      <c r="C206">
        <v>0.48199999999999998</v>
      </c>
      <c r="D206">
        <v>58</v>
      </c>
      <c r="E206">
        <v>276</v>
      </c>
      <c r="F206">
        <v>208</v>
      </c>
      <c r="G206">
        <v>3</v>
      </c>
    </row>
    <row r="207" spans="1:7" x14ac:dyDescent="0.45">
      <c r="A207" t="s">
        <v>705</v>
      </c>
      <c r="B207">
        <v>206</v>
      </c>
      <c r="C207">
        <v>0.48199999999999998</v>
      </c>
      <c r="D207">
        <v>19</v>
      </c>
      <c r="E207">
        <v>306</v>
      </c>
      <c r="F207">
        <v>186</v>
      </c>
      <c r="G207">
        <v>-20</v>
      </c>
    </row>
    <row r="208" spans="1:7" x14ac:dyDescent="0.45">
      <c r="A208" t="s">
        <v>575</v>
      </c>
      <c r="B208">
        <v>207</v>
      </c>
      <c r="C208">
        <v>0.48099999999999998</v>
      </c>
      <c r="D208">
        <v>48</v>
      </c>
      <c r="E208">
        <v>327</v>
      </c>
      <c r="F208">
        <v>206</v>
      </c>
      <c r="G208">
        <v>-1</v>
      </c>
    </row>
    <row r="209" spans="1:7" x14ac:dyDescent="0.45">
      <c r="A209" t="s">
        <v>689</v>
      </c>
      <c r="B209">
        <v>208</v>
      </c>
      <c r="C209">
        <v>0.48099999999999998</v>
      </c>
      <c r="D209">
        <v>70</v>
      </c>
      <c r="E209">
        <v>359</v>
      </c>
      <c r="F209">
        <v>209</v>
      </c>
      <c r="G209">
        <v>1</v>
      </c>
    </row>
    <row r="210" spans="1:7" x14ac:dyDescent="0.45">
      <c r="A210" t="s">
        <v>374</v>
      </c>
      <c r="B210">
        <v>209</v>
      </c>
      <c r="C210">
        <v>0.48099999999999998</v>
      </c>
      <c r="D210">
        <v>133</v>
      </c>
      <c r="E210">
        <v>362</v>
      </c>
      <c r="F210">
        <v>199</v>
      </c>
      <c r="G210">
        <v>-10</v>
      </c>
    </row>
    <row r="211" spans="1:7" x14ac:dyDescent="0.45">
      <c r="A211" t="s">
        <v>225</v>
      </c>
      <c r="B211">
        <v>210</v>
      </c>
      <c r="C211">
        <v>0.47899999999999998</v>
      </c>
      <c r="D211">
        <v>107</v>
      </c>
      <c r="E211">
        <v>297</v>
      </c>
      <c r="F211">
        <v>210</v>
      </c>
      <c r="G211">
        <v>0</v>
      </c>
    </row>
    <row r="212" spans="1:7" x14ac:dyDescent="0.45">
      <c r="A212" t="s">
        <v>581</v>
      </c>
      <c r="B212">
        <v>211</v>
      </c>
      <c r="C212">
        <v>0.47799999999999998</v>
      </c>
      <c r="D212">
        <v>161</v>
      </c>
      <c r="E212">
        <v>312</v>
      </c>
      <c r="F212">
        <v>212</v>
      </c>
      <c r="G212">
        <v>1</v>
      </c>
    </row>
    <row r="213" spans="1:7" x14ac:dyDescent="0.45">
      <c r="A213" t="s">
        <v>176</v>
      </c>
      <c r="B213">
        <v>212</v>
      </c>
      <c r="C213">
        <v>0.47699999999999998</v>
      </c>
      <c r="D213">
        <v>101</v>
      </c>
      <c r="E213">
        <v>328</v>
      </c>
      <c r="F213">
        <v>211</v>
      </c>
      <c r="G213">
        <v>-1</v>
      </c>
    </row>
    <row r="214" spans="1:7" x14ac:dyDescent="0.45">
      <c r="A214" t="s">
        <v>669</v>
      </c>
      <c r="B214">
        <v>213</v>
      </c>
      <c r="C214">
        <v>0.47699999999999998</v>
      </c>
      <c r="D214">
        <v>107</v>
      </c>
      <c r="E214">
        <v>308</v>
      </c>
      <c r="F214">
        <v>213</v>
      </c>
      <c r="G214">
        <v>0</v>
      </c>
    </row>
    <row r="215" spans="1:7" x14ac:dyDescent="0.45">
      <c r="A215" t="s">
        <v>642</v>
      </c>
      <c r="B215">
        <v>214</v>
      </c>
      <c r="C215">
        <v>0.47699999999999998</v>
      </c>
      <c r="D215">
        <v>163</v>
      </c>
      <c r="E215">
        <v>339</v>
      </c>
      <c r="F215">
        <v>214</v>
      </c>
      <c r="G215">
        <v>0</v>
      </c>
    </row>
    <row r="216" spans="1:7" x14ac:dyDescent="0.45">
      <c r="A216" t="s">
        <v>628</v>
      </c>
      <c r="B216">
        <v>215</v>
      </c>
      <c r="C216">
        <v>0.47499999999999998</v>
      </c>
      <c r="D216">
        <v>125</v>
      </c>
      <c r="E216">
        <v>362</v>
      </c>
      <c r="F216">
        <v>216</v>
      </c>
      <c r="G216">
        <v>1</v>
      </c>
    </row>
    <row r="217" spans="1:7" x14ac:dyDescent="0.45">
      <c r="A217" t="s">
        <v>94</v>
      </c>
      <c r="B217">
        <v>216</v>
      </c>
      <c r="C217">
        <v>0.47499999999999998</v>
      </c>
      <c r="D217">
        <v>77</v>
      </c>
      <c r="E217">
        <v>321</v>
      </c>
      <c r="F217">
        <v>215</v>
      </c>
      <c r="G217">
        <v>-1</v>
      </c>
    </row>
    <row r="218" spans="1:7" x14ac:dyDescent="0.45">
      <c r="A218" t="s">
        <v>730</v>
      </c>
      <c r="B218">
        <v>217</v>
      </c>
      <c r="C218">
        <v>0.47499999999999998</v>
      </c>
      <c r="D218">
        <v>7</v>
      </c>
      <c r="E218">
        <v>345</v>
      </c>
      <c r="F218">
        <v>218</v>
      </c>
      <c r="G218">
        <v>1</v>
      </c>
    </row>
    <row r="219" spans="1:7" x14ac:dyDescent="0.45">
      <c r="A219" t="s">
        <v>651</v>
      </c>
      <c r="B219">
        <v>218</v>
      </c>
      <c r="C219">
        <v>0.47499999999999998</v>
      </c>
      <c r="D219">
        <v>161</v>
      </c>
      <c r="E219">
        <v>347</v>
      </c>
      <c r="F219">
        <v>217</v>
      </c>
      <c r="G219">
        <v>-1</v>
      </c>
    </row>
    <row r="220" spans="1:7" x14ac:dyDescent="0.45">
      <c r="A220" t="s">
        <v>709</v>
      </c>
      <c r="B220">
        <v>219</v>
      </c>
      <c r="C220">
        <v>0.47399999999999998</v>
      </c>
      <c r="D220">
        <v>108</v>
      </c>
      <c r="E220">
        <v>358</v>
      </c>
      <c r="F220">
        <v>219</v>
      </c>
      <c r="G220">
        <v>0</v>
      </c>
    </row>
    <row r="221" spans="1:7" x14ac:dyDescent="0.45">
      <c r="A221" t="s">
        <v>601</v>
      </c>
      <c r="B221">
        <v>220</v>
      </c>
      <c r="C221">
        <v>0.47399999999999998</v>
      </c>
      <c r="D221">
        <v>139</v>
      </c>
      <c r="E221">
        <v>346</v>
      </c>
      <c r="F221">
        <v>220</v>
      </c>
      <c r="G221">
        <v>0</v>
      </c>
    </row>
    <row r="222" spans="1:7" x14ac:dyDescent="0.45">
      <c r="A222" t="s">
        <v>627</v>
      </c>
      <c r="B222">
        <v>221</v>
      </c>
      <c r="C222">
        <v>0.47299999999999998</v>
      </c>
      <c r="D222">
        <v>97</v>
      </c>
      <c r="E222">
        <v>350</v>
      </c>
      <c r="F222">
        <v>223</v>
      </c>
      <c r="G222">
        <v>2</v>
      </c>
    </row>
    <row r="223" spans="1:7" x14ac:dyDescent="0.45">
      <c r="A223" t="s">
        <v>668</v>
      </c>
      <c r="B223">
        <v>222</v>
      </c>
      <c r="C223">
        <v>0.47199999999999998</v>
      </c>
      <c r="D223">
        <v>43</v>
      </c>
      <c r="E223">
        <v>251</v>
      </c>
      <c r="F223">
        <v>224</v>
      </c>
      <c r="G223">
        <v>2</v>
      </c>
    </row>
    <row r="224" spans="1:7" x14ac:dyDescent="0.45">
      <c r="A224" t="s">
        <v>596</v>
      </c>
      <c r="B224">
        <v>223</v>
      </c>
      <c r="C224">
        <v>0.47199999999999998</v>
      </c>
      <c r="D224">
        <v>37</v>
      </c>
      <c r="E224">
        <v>323</v>
      </c>
      <c r="F224">
        <v>222</v>
      </c>
      <c r="G224">
        <v>-1</v>
      </c>
    </row>
    <row r="225" spans="1:7" x14ac:dyDescent="0.45">
      <c r="A225" t="s">
        <v>665</v>
      </c>
      <c r="B225">
        <v>224</v>
      </c>
      <c r="C225">
        <v>0.47199999999999998</v>
      </c>
      <c r="D225">
        <v>183</v>
      </c>
      <c r="E225">
        <v>356</v>
      </c>
      <c r="F225">
        <v>227</v>
      </c>
      <c r="G225">
        <v>3</v>
      </c>
    </row>
    <row r="226" spans="1:7" x14ac:dyDescent="0.45">
      <c r="A226" t="s">
        <v>243</v>
      </c>
      <c r="B226">
        <v>225</v>
      </c>
      <c r="C226">
        <v>0.47099999999999997</v>
      </c>
      <c r="D226">
        <v>108</v>
      </c>
      <c r="E226">
        <v>306</v>
      </c>
      <c r="F226">
        <v>226</v>
      </c>
      <c r="G226">
        <v>1</v>
      </c>
    </row>
    <row r="227" spans="1:7" x14ac:dyDescent="0.45">
      <c r="A227" t="s">
        <v>659</v>
      </c>
      <c r="B227">
        <v>226</v>
      </c>
      <c r="C227">
        <v>0.47099999999999997</v>
      </c>
      <c r="D227">
        <v>56</v>
      </c>
      <c r="E227">
        <v>311</v>
      </c>
      <c r="F227">
        <v>228</v>
      </c>
      <c r="G227">
        <v>2</v>
      </c>
    </row>
    <row r="228" spans="1:7" x14ac:dyDescent="0.45">
      <c r="A228" t="s">
        <v>725</v>
      </c>
      <c r="B228">
        <v>227</v>
      </c>
      <c r="C228">
        <v>0.47099999999999997</v>
      </c>
      <c r="D228">
        <v>139</v>
      </c>
      <c r="E228">
        <v>355</v>
      </c>
      <c r="F228">
        <v>229</v>
      </c>
      <c r="G228">
        <v>2</v>
      </c>
    </row>
    <row r="229" spans="1:7" x14ac:dyDescent="0.45">
      <c r="A229" t="s">
        <v>379</v>
      </c>
      <c r="B229">
        <v>228</v>
      </c>
      <c r="C229">
        <v>0.47099999999999997</v>
      </c>
      <c r="D229">
        <v>3</v>
      </c>
      <c r="E229">
        <v>310</v>
      </c>
      <c r="F229">
        <v>225</v>
      </c>
      <c r="G229">
        <v>-3</v>
      </c>
    </row>
    <row r="230" spans="1:7" x14ac:dyDescent="0.45">
      <c r="A230" t="s">
        <v>599</v>
      </c>
      <c r="B230">
        <v>229</v>
      </c>
      <c r="C230">
        <v>0.47099999999999997</v>
      </c>
      <c r="D230">
        <v>55</v>
      </c>
      <c r="E230">
        <v>313</v>
      </c>
      <c r="F230">
        <v>230</v>
      </c>
      <c r="G230">
        <v>1</v>
      </c>
    </row>
    <row r="231" spans="1:7" x14ac:dyDescent="0.45">
      <c r="A231" t="s">
        <v>262</v>
      </c>
      <c r="B231">
        <v>230</v>
      </c>
      <c r="C231">
        <v>0.47</v>
      </c>
      <c r="D231">
        <v>115</v>
      </c>
      <c r="E231">
        <v>336</v>
      </c>
      <c r="F231">
        <v>232</v>
      </c>
      <c r="G231">
        <v>2</v>
      </c>
    </row>
    <row r="232" spans="1:7" x14ac:dyDescent="0.45">
      <c r="A232" t="s">
        <v>1262</v>
      </c>
      <c r="B232">
        <v>231</v>
      </c>
      <c r="C232">
        <v>0.47</v>
      </c>
      <c r="D232">
        <v>91</v>
      </c>
      <c r="E232">
        <v>335</v>
      </c>
      <c r="F232">
        <v>233</v>
      </c>
      <c r="G232">
        <v>2</v>
      </c>
    </row>
    <row r="233" spans="1:7" x14ac:dyDescent="0.45">
      <c r="A233" t="s">
        <v>676</v>
      </c>
      <c r="B233">
        <v>232</v>
      </c>
      <c r="C233">
        <v>0.46899999999999997</v>
      </c>
      <c r="D233">
        <v>56</v>
      </c>
      <c r="E233">
        <v>341</v>
      </c>
      <c r="F233">
        <v>234</v>
      </c>
      <c r="G233">
        <v>2</v>
      </c>
    </row>
    <row r="234" spans="1:7" x14ac:dyDescent="0.45">
      <c r="A234" t="s">
        <v>157</v>
      </c>
      <c r="B234">
        <v>233</v>
      </c>
      <c r="C234">
        <v>0.46899999999999997</v>
      </c>
      <c r="D234">
        <v>75</v>
      </c>
      <c r="E234">
        <v>359</v>
      </c>
      <c r="F234">
        <v>236</v>
      </c>
      <c r="G234">
        <v>3</v>
      </c>
    </row>
    <row r="235" spans="1:7" x14ac:dyDescent="0.45">
      <c r="A235" t="s">
        <v>682</v>
      </c>
      <c r="B235">
        <v>234</v>
      </c>
      <c r="C235">
        <v>0.46899999999999997</v>
      </c>
      <c r="D235">
        <v>42</v>
      </c>
      <c r="E235">
        <v>260</v>
      </c>
      <c r="F235">
        <v>231</v>
      </c>
      <c r="G235">
        <v>-3</v>
      </c>
    </row>
    <row r="236" spans="1:7" x14ac:dyDescent="0.45">
      <c r="A236" t="s">
        <v>346</v>
      </c>
      <c r="B236">
        <v>235</v>
      </c>
      <c r="C236">
        <v>0.46700000000000003</v>
      </c>
      <c r="D236">
        <v>179</v>
      </c>
      <c r="E236">
        <v>359</v>
      </c>
      <c r="F236">
        <v>237</v>
      </c>
      <c r="G236">
        <v>2</v>
      </c>
    </row>
    <row r="237" spans="1:7" x14ac:dyDescent="0.45">
      <c r="A237" t="s">
        <v>313</v>
      </c>
      <c r="B237">
        <v>236</v>
      </c>
      <c r="C237">
        <v>0.46700000000000003</v>
      </c>
      <c r="D237">
        <v>16</v>
      </c>
      <c r="E237">
        <v>302</v>
      </c>
      <c r="F237">
        <v>235</v>
      </c>
      <c r="G237">
        <v>-1</v>
      </c>
    </row>
    <row r="238" spans="1:7" x14ac:dyDescent="0.45">
      <c r="A238" t="s">
        <v>622</v>
      </c>
      <c r="B238">
        <v>237</v>
      </c>
      <c r="C238">
        <v>0.46700000000000003</v>
      </c>
      <c r="D238">
        <v>18</v>
      </c>
      <c r="E238">
        <v>297</v>
      </c>
      <c r="F238">
        <v>242</v>
      </c>
      <c r="G238">
        <v>5</v>
      </c>
    </row>
    <row r="239" spans="1:7" x14ac:dyDescent="0.45">
      <c r="A239" t="s">
        <v>204</v>
      </c>
      <c r="B239">
        <v>238</v>
      </c>
      <c r="C239">
        <v>0.46700000000000003</v>
      </c>
      <c r="D239">
        <v>69</v>
      </c>
      <c r="E239">
        <v>297</v>
      </c>
      <c r="F239">
        <v>241</v>
      </c>
      <c r="G239">
        <v>3</v>
      </c>
    </row>
    <row r="240" spans="1:7" x14ac:dyDescent="0.45">
      <c r="A240" t="s">
        <v>600</v>
      </c>
      <c r="B240">
        <v>239</v>
      </c>
      <c r="C240">
        <v>0.46600000000000003</v>
      </c>
      <c r="D240">
        <v>162</v>
      </c>
      <c r="E240">
        <v>355</v>
      </c>
      <c r="F240">
        <v>238</v>
      </c>
      <c r="G240">
        <v>-1</v>
      </c>
    </row>
    <row r="241" spans="1:7" x14ac:dyDescent="0.45">
      <c r="A241" t="s">
        <v>643</v>
      </c>
      <c r="B241">
        <v>240</v>
      </c>
      <c r="C241">
        <v>0.46600000000000003</v>
      </c>
      <c r="D241">
        <v>77</v>
      </c>
      <c r="E241">
        <v>333</v>
      </c>
      <c r="F241">
        <v>239</v>
      </c>
      <c r="G241">
        <v>-1</v>
      </c>
    </row>
    <row r="242" spans="1:7" x14ac:dyDescent="0.45">
      <c r="A242" t="s">
        <v>103</v>
      </c>
      <c r="B242">
        <v>241</v>
      </c>
      <c r="C242">
        <v>0.46500000000000002</v>
      </c>
      <c r="D242">
        <v>42</v>
      </c>
      <c r="E242">
        <v>336</v>
      </c>
      <c r="F242">
        <v>240</v>
      </c>
      <c r="G242">
        <v>-1</v>
      </c>
    </row>
    <row r="243" spans="1:7" x14ac:dyDescent="0.45">
      <c r="A243" t="s">
        <v>675</v>
      </c>
      <c r="B243">
        <v>242</v>
      </c>
      <c r="C243">
        <v>0.46400000000000002</v>
      </c>
      <c r="D243">
        <v>16</v>
      </c>
      <c r="E243">
        <v>277</v>
      </c>
      <c r="F243">
        <v>245</v>
      </c>
      <c r="G243">
        <v>3</v>
      </c>
    </row>
    <row r="244" spans="1:7" x14ac:dyDescent="0.45">
      <c r="A244" t="s">
        <v>375</v>
      </c>
      <c r="B244">
        <v>243</v>
      </c>
      <c r="C244">
        <v>0.46400000000000002</v>
      </c>
      <c r="D244">
        <v>33</v>
      </c>
      <c r="E244">
        <v>307</v>
      </c>
      <c r="F244">
        <v>246</v>
      </c>
      <c r="G244">
        <v>3</v>
      </c>
    </row>
    <row r="245" spans="1:7" x14ac:dyDescent="0.45">
      <c r="A245" t="s">
        <v>296</v>
      </c>
      <c r="B245">
        <v>244</v>
      </c>
      <c r="C245">
        <v>0.46400000000000002</v>
      </c>
      <c r="D245">
        <v>145</v>
      </c>
      <c r="E245">
        <v>338</v>
      </c>
      <c r="F245">
        <v>244</v>
      </c>
      <c r="G245">
        <v>0</v>
      </c>
    </row>
    <row r="246" spans="1:7" x14ac:dyDescent="0.45">
      <c r="A246" t="s">
        <v>168</v>
      </c>
      <c r="B246">
        <v>245</v>
      </c>
      <c r="C246">
        <v>0.46300000000000002</v>
      </c>
      <c r="D246">
        <v>81</v>
      </c>
      <c r="E246">
        <v>252</v>
      </c>
      <c r="F246">
        <v>243</v>
      </c>
      <c r="G246">
        <v>-2</v>
      </c>
    </row>
    <row r="247" spans="1:7" x14ac:dyDescent="0.45">
      <c r="A247" t="s">
        <v>666</v>
      </c>
      <c r="B247">
        <v>246</v>
      </c>
      <c r="C247">
        <v>0.46100000000000002</v>
      </c>
      <c r="D247">
        <v>76</v>
      </c>
      <c r="E247">
        <v>283</v>
      </c>
      <c r="F247">
        <v>248</v>
      </c>
      <c r="G247">
        <v>2</v>
      </c>
    </row>
    <row r="248" spans="1:7" x14ac:dyDescent="0.45">
      <c r="A248" t="s">
        <v>218</v>
      </c>
      <c r="B248">
        <v>247</v>
      </c>
      <c r="C248">
        <v>0.46100000000000002</v>
      </c>
      <c r="D248">
        <v>186</v>
      </c>
      <c r="E248">
        <v>342</v>
      </c>
      <c r="F248">
        <v>247</v>
      </c>
      <c r="G248">
        <v>0</v>
      </c>
    </row>
    <row r="249" spans="1:7" x14ac:dyDescent="0.45">
      <c r="A249" t="s">
        <v>579</v>
      </c>
      <c r="B249">
        <v>248</v>
      </c>
      <c r="C249">
        <v>0.46100000000000002</v>
      </c>
      <c r="D249">
        <v>22</v>
      </c>
      <c r="E249">
        <v>294</v>
      </c>
      <c r="F249">
        <v>221</v>
      </c>
      <c r="G249">
        <v>-27</v>
      </c>
    </row>
    <row r="250" spans="1:7" x14ac:dyDescent="0.45">
      <c r="A250" t="s">
        <v>237</v>
      </c>
      <c r="B250">
        <v>249</v>
      </c>
      <c r="C250">
        <v>0.46100000000000002</v>
      </c>
      <c r="D250">
        <v>42</v>
      </c>
      <c r="E250">
        <v>311</v>
      </c>
      <c r="F250">
        <v>249</v>
      </c>
      <c r="G250">
        <v>0</v>
      </c>
    </row>
    <row r="251" spans="1:7" x14ac:dyDescent="0.45">
      <c r="A251" t="s">
        <v>284</v>
      </c>
      <c r="B251">
        <v>250</v>
      </c>
      <c r="C251">
        <v>0.46</v>
      </c>
      <c r="D251">
        <v>79</v>
      </c>
      <c r="E251">
        <v>357</v>
      </c>
      <c r="F251">
        <v>250</v>
      </c>
      <c r="G251">
        <v>0</v>
      </c>
    </row>
    <row r="252" spans="1:7" x14ac:dyDescent="0.45">
      <c r="A252" t="s">
        <v>630</v>
      </c>
      <c r="B252">
        <v>251</v>
      </c>
      <c r="C252">
        <v>0.46</v>
      </c>
      <c r="D252">
        <v>104</v>
      </c>
      <c r="E252">
        <v>333</v>
      </c>
      <c r="F252">
        <v>251</v>
      </c>
      <c r="G252">
        <v>0</v>
      </c>
    </row>
    <row r="253" spans="1:7" x14ac:dyDescent="0.45">
      <c r="A253" t="s">
        <v>188</v>
      </c>
      <c r="B253">
        <v>252</v>
      </c>
      <c r="C253">
        <v>0.46</v>
      </c>
      <c r="D253">
        <v>131</v>
      </c>
      <c r="E253">
        <v>306</v>
      </c>
      <c r="F253">
        <v>255</v>
      </c>
      <c r="G253">
        <v>3</v>
      </c>
    </row>
    <row r="254" spans="1:7" x14ac:dyDescent="0.45">
      <c r="A254" t="s">
        <v>128</v>
      </c>
      <c r="B254">
        <v>253</v>
      </c>
      <c r="C254">
        <v>0.45900000000000002</v>
      </c>
      <c r="D254">
        <v>37</v>
      </c>
      <c r="E254">
        <v>276</v>
      </c>
      <c r="F254">
        <v>252</v>
      </c>
      <c r="G254">
        <v>-1</v>
      </c>
    </row>
    <row r="255" spans="1:7" x14ac:dyDescent="0.45">
      <c r="A255" t="s">
        <v>625</v>
      </c>
      <c r="B255">
        <v>254</v>
      </c>
      <c r="C255">
        <v>0.45900000000000002</v>
      </c>
      <c r="D255">
        <v>84</v>
      </c>
      <c r="E255">
        <v>347</v>
      </c>
      <c r="F255">
        <v>254</v>
      </c>
      <c r="G255">
        <v>0</v>
      </c>
    </row>
    <row r="256" spans="1:7" x14ac:dyDescent="0.45">
      <c r="A256" t="s">
        <v>702</v>
      </c>
      <c r="B256">
        <v>255</v>
      </c>
      <c r="C256">
        <v>0.45800000000000002</v>
      </c>
      <c r="D256">
        <v>206</v>
      </c>
      <c r="E256">
        <v>358</v>
      </c>
      <c r="F256">
        <v>253</v>
      </c>
      <c r="G256">
        <v>-2</v>
      </c>
    </row>
    <row r="257" spans="1:7" x14ac:dyDescent="0.45">
      <c r="A257" t="s">
        <v>206</v>
      </c>
      <c r="B257">
        <v>256</v>
      </c>
      <c r="C257">
        <v>0.45800000000000002</v>
      </c>
      <c r="D257">
        <v>129</v>
      </c>
      <c r="E257">
        <v>273</v>
      </c>
      <c r="F257">
        <v>256</v>
      </c>
      <c r="G257">
        <v>0</v>
      </c>
    </row>
    <row r="258" spans="1:7" x14ac:dyDescent="0.45">
      <c r="A258" t="s">
        <v>297</v>
      </c>
      <c r="B258">
        <v>257</v>
      </c>
      <c r="C258">
        <v>0.45600000000000002</v>
      </c>
      <c r="D258">
        <v>144</v>
      </c>
      <c r="E258">
        <v>337</v>
      </c>
      <c r="F258">
        <v>258</v>
      </c>
      <c r="G258">
        <v>1</v>
      </c>
    </row>
    <row r="259" spans="1:7" x14ac:dyDescent="0.45">
      <c r="A259" t="s">
        <v>708</v>
      </c>
      <c r="B259">
        <v>258</v>
      </c>
      <c r="C259">
        <v>0.45600000000000002</v>
      </c>
      <c r="D259">
        <v>6</v>
      </c>
      <c r="E259">
        <v>345</v>
      </c>
      <c r="F259">
        <v>259</v>
      </c>
      <c r="G259">
        <v>1</v>
      </c>
    </row>
    <row r="260" spans="1:7" x14ac:dyDescent="0.45">
      <c r="A260" t="s">
        <v>719</v>
      </c>
      <c r="B260">
        <v>259</v>
      </c>
      <c r="C260">
        <v>0.45500000000000002</v>
      </c>
      <c r="D260">
        <v>63</v>
      </c>
      <c r="E260">
        <v>323</v>
      </c>
      <c r="F260">
        <v>260</v>
      </c>
      <c r="G260">
        <v>1</v>
      </c>
    </row>
    <row r="261" spans="1:7" x14ac:dyDescent="0.45">
      <c r="A261" t="s">
        <v>706</v>
      </c>
      <c r="B261">
        <v>260</v>
      </c>
      <c r="C261">
        <v>0.45500000000000002</v>
      </c>
      <c r="D261">
        <v>118</v>
      </c>
      <c r="E261">
        <v>323</v>
      </c>
      <c r="F261">
        <v>257</v>
      </c>
      <c r="G261">
        <v>-3</v>
      </c>
    </row>
    <row r="262" spans="1:7" x14ac:dyDescent="0.45">
      <c r="A262" t="s">
        <v>292</v>
      </c>
      <c r="B262">
        <v>261</v>
      </c>
      <c r="C262">
        <v>0.45500000000000002</v>
      </c>
      <c r="D262">
        <v>158</v>
      </c>
      <c r="E262">
        <v>362</v>
      </c>
      <c r="F262">
        <v>281</v>
      </c>
      <c r="G262">
        <v>20</v>
      </c>
    </row>
    <row r="263" spans="1:7" x14ac:dyDescent="0.45">
      <c r="A263" t="s">
        <v>711</v>
      </c>
      <c r="B263">
        <v>262</v>
      </c>
      <c r="C263">
        <v>0.45400000000000001</v>
      </c>
      <c r="D263">
        <v>216</v>
      </c>
      <c r="E263">
        <v>362</v>
      </c>
      <c r="F263">
        <v>262</v>
      </c>
      <c r="G263">
        <v>0</v>
      </c>
    </row>
    <row r="264" spans="1:7" x14ac:dyDescent="0.45">
      <c r="A264" t="s">
        <v>1268</v>
      </c>
      <c r="B264">
        <v>263</v>
      </c>
      <c r="C264">
        <v>0.45300000000000001</v>
      </c>
      <c r="D264">
        <v>203</v>
      </c>
      <c r="E264">
        <v>342</v>
      </c>
      <c r="F264">
        <v>263</v>
      </c>
      <c r="G264">
        <v>0</v>
      </c>
    </row>
    <row r="265" spans="1:7" x14ac:dyDescent="0.45">
      <c r="A265" t="s">
        <v>205</v>
      </c>
      <c r="B265">
        <v>264</v>
      </c>
      <c r="C265">
        <v>0.45200000000000001</v>
      </c>
      <c r="D265">
        <v>74</v>
      </c>
      <c r="E265">
        <v>311</v>
      </c>
      <c r="F265">
        <v>264</v>
      </c>
      <c r="G265">
        <v>0</v>
      </c>
    </row>
    <row r="266" spans="1:7" x14ac:dyDescent="0.45">
      <c r="A266" t="s">
        <v>363</v>
      </c>
      <c r="B266">
        <v>265</v>
      </c>
      <c r="C266">
        <v>0.45100000000000001</v>
      </c>
      <c r="D266">
        <v>37</v>
      </c>
      <c r="E266">
        <v>302</v>
      </c>
      <c r="F266">
        <v>265</v>
      </c>
      <c r="G266">
        <v>0</v>
      </c>
    </row>
    <row r="267" spans="1:7" x14ac:dyDescent="0.45">
      <c r="A267" t="s">
        <v>245</v>
      </c>
      <c r="B267">
        <v>266</v>
      </c>
      <c r="C267">
        <v>0.45</v>
      </c>
      <c r="D267">
        <v>56</v>
      </c>
      <c r="E267">
        <v>359</v>
      </c>
      <c r="F267">
        <v>261</v>
      </c>
      <c r="G267">
        <v>-5</v>
      </c>
    </row>
    <row r="268" spans="1:7" x14ac:dyDescent="0.45">
      <c r="A268" t="s">
        <v>697</v>
      </c>
      <c r="B268">
        <v>267</v>
      </c>
      <c r="C268">
        <v>0.44900000000000001</v>
      </c>
      <c r="D268">
        <v>10</v>
      </c>
      <c r="E268">
        <v>345</v>
      </c>
      <c r="F268">
        <v>266</v>
      </c>
      <c r="G268">
        <v>-1</v>
      </c>
    </row>
    <row r="269" spans="1:7" x14ac:dyDescent="0.45">
      <c r="A269" t="s">
        <v>699</v>
      </c>
      <c r="B269">
        <v>268</v>
      </c>
      <c r="C269">
        <v>0.44800000000000001</v>
      </c>
      <c r="D269">
        <v>102</v>
      </c>
      <c r="E269">
        <v>338</v>
      </c>
      <c r="F269">
        <v>268</v>
      </c>
      <c r="G269">
        <v>0</v>
      </c>
    </row>
    <row r="270" spans="1:7" x14ac:dyDescent="0.45">
      <c r="A270" t="s">
        <v>201</v>
      </c>
      <c r="B270">
        <v>269</v>
      </c>
      <c r="C270">
        <v>0.44800000000000001</v>
      </c>
      <c r="D270">
        <v>183</v>
      </c>
      <c r="E270">
        <v>320</v>
      </c>
      <c r="F270">
        <v>269</v>
      </c>
      <c r="G270">
        <v>0</v>
      </c>
    </row>
    <row r="271" spans="1:7" x14ac:dyDescent="0.45">
      <c r="A271" t="s">
        <v>661</v>
      </c>
      <c r="B271">
        <v>270</v>
      </c>
      <c r="C271">
        <v>0.44800000000000001</v>
      </c>
      <c r="D271">
        <v>156</v>
      </c>
      <c r="E271">
        <v>359</v>
      </c>
      <c r="F271">
        <v>270</v>
      </c>
      <c r="G271">
        <v>0</v>
      </c>
    </row>
    <row r="272" spans="1:7" x14ac:dyDescent="0.45">
      <c r="A272" t="s">
        <v>175</v>
      </c>
      <c r="B272">
        <v>271</v>
      </c>
      <c r="C272">
        <v>0.44700000000000001</v>
      </c>
      <c r="D272">
        <v>105</v>
      </c>
      <c r="E272">
        <v>335</v>
      </c>
      <c r="F272">
        <v>271</v>
      </c>
      <c r="G272">
        <v>0</v>
      </c>
    </row>
    <row r="273" spans="1:7" x14ac:dyDescent="0.45">
      <c r="A273" t="s">
        <v>178</v>
      </c>
      <c r="B273">
        <v>272</v>
      </c>
      <c r="C273">
        <v>0.44700000000000001</v>
      </c>
      <c r="D273">
        <v>25</v>
      </c>
      <c r="E273">
        <v>316</v>
      </c>
      <c r="F273">
        <v>272</v>
      </c>
      <c r="G273">
        <v>0</v>
      </c>
    </row>
    <row r="274" spans="1:7" x14ac:dyDescent="0.45">
      <c r="A274" t="s">
        <v>662</v>
      </c>
      <c r="B274">
        <v>273</v>
      </c>
      <c r="C274">
        <v>0.44600000000000001</v>
      </c>
      <c r="D274">
        <v>9</v>
      </c>
      <c r="E274">
        <v>273</v>
      </c>
      <c r="F274">
        <v>273</v>
      </c>
      <c r="G274">
        <v>0</v>
      </c>
    </row>
    <row r="275" spans="1:7" x14ac:dyDescent="0.45">
      <c r="A275" t="s">
        <v>366</v>
      </c>
      <c r="B275">
        <v>274</v>
      </c>
      <c r="C275">
        <v>0.44400000000000001</v>
      </c>
      <c r="D275">
        <v>237</v>
      </c>
      <c r="E275">
        <v>355</v>
      </c>
      <c r="F275">
        <v>275</v>
      </c>
      <c r="G275">
        <v>1</v>
      </c>
    </row>
    <row r="276" spans="1:7" x14ac:dyDescent="0.45">
      <c r="A276" t="s">
        <v>402</v>
      </c>
      <c r="B276">
        <v>275</v>
      </c>
      <c r="C276">
        <v>0.44400000000000001</v>
      </c>
      <c r="D276">
        <v>114</v>
      </c>
      <c r="E276">
        <v>355</v>
      </c>
      <c r="F276">
        <v>276</v>
      </c>
      <c r="G276">
        <v>1</v>
      </c>
    </row>
    <row r="277" spans="1:7" x14ac:dyDescent="0.45">
      <c r="A277" t="s">
        <v>1271</v>
      </c>
      <c r="B277">
        <v>276</v>
      </c>
      <c r="C277">
        <v>0.44400000000000001</v>
      </c>
      <c r="D277">
        <v>88</v>
      </c>
      <c r="E277">
        <v>329</v>
      </c>
      <c r="F277">
        <v>279</v>
      </c>
      <c r="G277">
        <v>3</v>
      </c>
    </row>
    <row r="278" spans="1:7" x14ac:dyDescent="0.45">
      <c r="A278" t="s">
        <v>330</v>
      </c>
      <c r="B278">
        <v>277</v>
      </c>
      <c r="C278">
        <v>0.44400000000000001</v>
      </c>
      <c r="D278">
        <v>220</v>
      </c>
      <c r="E278">
        <v>355</v>
      </c>
      <c r="F278">
        <v>278</v>
      </c>
      <c r="G278">
        <v>1</v>
      </c>
    </row>
    <row r="279" spans="1:7" x14ac:dyDescent="0.45">
      <c r="A279" t="s">
        <v>197</v>
      </c>
      <c r="B279">
        <v>278</v>
      </c>
      <c r="C279">
        <v>0.44400000000000001</v>
      </c>
      <c r="D279">
        <v>42</v>
      </c>
      <c r="E279">
        <v>340</v>
      </c>
      <c r="F279">
        <v>280</v>
      </c>
      <c r="G279">
        <v>2</v>
      </c>
    </row>
    <row r="280" spans="1:7" x14ac:dyDescent="0.45">
      <c r="A280" t="s">
        <v>160</v>
      </c>
      <c r="B280">
        <v>279</v>
      </c>
      <c r="C280">
        <v>0.443</v>
      </c>
      <c r="D280">
        <v>101</v>
      </c>
      <c r="E280">
        <v>288</v>
      </c>
      <c r="F280">
        <v>277</v>
      </c>
      <c r="G280">
        <v>-2</v>
      </c>
    </row>
    <row r="281" spans="1:7" x14ac:dyDescent="0.45">
      <c r="A281" t="s">
        <v>723</v>
      </c>
      <c r="B281">
        <v>280</v>
      </c>
      <c r="C281">
        <v>0.443</v>
      </c>
      <c r="D281">
        <v>211</v>
      </c>
      <c r="E281">
        <v>362</v>
      </c>
      <c r="F281">
        <v>282</v>
      </c>
      <c r="G281">
        <v>2</v>
      </c>
    </row>
    <row r="282" spans="1:7" x14ac:dyDescent="0.45">
      <c r="A282" t="s">
        <v>716</v>
      </c>
      <c r="B282">
        <v>281</v>
      </c>
      <c r="C282">
        <v>0.443</v>
      </c>
      <c r="D282">
        <v>28</v>
      </c>
      <c r="E282">
        <v>356</v>
      </c>
      <c r="F282">
        <v>283</v>
      </c>
      <c r="G282">
        <v>2</v>
      </c>
    </row>
    <row r="283" spans="1:7" x14ac:dyDescent="0.45">
      <c r="A283" t="s">
        <v>289</v>
      </c>
      <c r="B283">
        <v>282</v>
      </c>
      <c r="C283">
        <v>0.442</v>
      </c>
      <c r="D283">
        <v>94</v>
      </c>
      <c r="E283">
        <v>361</v>
      </c>
      <c r="F283">
        <v>274</v>
      </c>
      <c r="G283">
        <v>-8</v>
      </c>
    </row>
    <row r="284" spans="1:7" x14ac:dyDescent="0.45">
      <c r="A284" t="s">
        <v>646</v>
      </c>
      <c r="B284">
        <v>283</v>
      </c>
      <c r="C284">
        <v>0.442</v>
      </c>
      <c r="D284">
        <v>87</v>
      </c>
      <c r="E284">
        <v>336</v>
      </c>
      <c r="F284">
        <v>285</v>
      </c>
      <c r="G284">
        <v>2</v>
      </c>
    </row>
    <row r="285" spans="1:7" x14ac:dyDescent="0.45">
      <c r="A285" t="s">
        <v>726</v>
      </c>
      <c r="B285">
        <v>284</v>
      </c>
      <c r="C285">
        <v>0.441</v>
      </c>
      <c r="D285">
        <v>73</v>
      </c>
      <c r="E285">
        <v>352</v>
      </c>
      <c r="F285">
        <v>284</v>
      </c>
      <c r="G285">
        <v>0</v>
      </c>
    </row>
    <row r="286" spans="1:7" x14ac:dyDescent="0.45">
      <c r="A286" t="s">
        <v>602</v>
      </c>
      <c r="B286">
        <v>285</v>
      </c>
      <c r="C286">
        <v>0.441</v>
      </c>
      <c r="D286">
        <v>4</v>
      </c>
      <c r="E286">
        <v>329</v>
      </c>
      <c r="F286">
        <v>286</v>
      </c>
      <c r="G286">
        <v>1</v>
      </c>
    </row>
    <row r="287" spans="1:7" x14ac:dyDescent="0.45">
      <c r="A287" t="s">
        <v>1263</v>
      </c>
      <c r="B287">
        <v>286</v>
      </c>
      <c r="C287">
        <v>0.44</v>
      </c>
      <c r="D287">
        <v>70</v>
      </c>
      <c r="E287">
        <v>342</v>
      </c>
      <c r="F287">
        <v>287</v>
      </c>
      <c r="G287">
        <v>1</v>
      </c>
    </row>
    <row r="288" spans="1:7" x14ac:dyDescent="0.45">
      <c r="A288" t="s">
        <v>576</v>
      </c>
      <c r="B288">
        <v>287</v>
      </c>
      <c r="C288">
        <v>0.44</v>
      </c>
      <c r="D288">
        <v>143</v>
      </c>
      <c r="E288">
        <v>343</v>
      </c>
      <c r="F288">
        <v>288</v>
      </c>
      <c r="G288">
        <v>1</v>
      </c>
    </row>
    <row r="289" spans="1:7" x14ac:dyDescent="0.45">
      <c r="A289" t="s">
        <v>698</v>
      </c>
      <c r="B289">
        <v>288</v>
      </c>
      <c r="C289">
        <v>0.438</v>
      </c>
      <c r="D289">
        <v>238</v>
      </c>
      <c r="E289">
        <v>355</v>
      </c>
      <c r="F289">
        <v>289</v>
      </c>
      <c r="G289">
        <v>1</v>
      </c>
    </row>
    <row r="290" spans="1:7" x14ac:dyDescent="0.45">
      <c r="A290" t="s">
        <v>700</v>
      </c>
      <c r="B290">
        <v>289</v>
      </c>
      <c r="C290">
        <v>0.437</v>
      </c>
      <c r="D290">
        <v>186</v>
      </c>
      <c r="E290">
        <v>338</v>
      </c>
      <c r="F290">
        <v>290</v>
      </c>
      <c r="G290">
        <v>1</v>
      </c>
    </row>
    <row r="291" spans="1:7" x14ac:dyDescent="0.45">
      <c r="A291" t="s">
        <v>364</v>
      </c>
      <c r="B291">
        <v>290</v>
      </c>
      <c r="C291">
        <v>0.436</v>
      </c>
      <c r="D291">
        <v>54</v>
      </c>
      <c r="E291">
        <v>290</v>
      </c>
      <c r="F291">
        <v>267</v>
      </c>
      <c r="G291">
        <v>-23</v>
      </c>
    </row>
    <row r="292" spans="1:7" x14ac:dyDescent="0.45">
      <c r="A292" t="s">
        <v>722</v>
      </c>
      <c r="B292">
        <v>291</v>
      </c>
      <c r="C292">
        <v>0.436</v>
      </c>
      <c r="D292">
        <v>109</v>
      </c>
      <c r="E292">
        <v>354</v>
      </c>
      <c r="F292">
        <v>291</v>
      </c>
      <c r="G292">
        <v>0</v>
      </c>
    </row>
    <row r="293" spans="1:7" x14ac:dyDescent="0.45">
      <c r="A293" t="s">
        <v>715</v>
      </c>
      <c r="B293">
        <v>292</v>
      </c>
      <c r="C293">
        <v>0.436</v>
      </c>
      <c r="D293">
        <v>219</v>
      </c>
      <c r="E293">
        <v>362</v>
      </c>
      <c r="F293">
        <v>292</v>
      </c>
      <c r="G293">
        <v>0</v>
      </c>
    </row>
    <row r="294" spans="1:7" x14ac:dyDescent="0.45">
      <c r="A294" t="s">
        <v>1273</v>
      </c>
      <c r="B294">
        <v>293</v>
      </c>
      <c r="C294">
        <v>0.435</v>
      </c>
      <c r="D294">
        <v>38</v>
      </c>
      <c r="E294">
        <v>354</v>
      </c>
      <c r="F294">
        <v>297</v>
      </c>
      <c r="G294">
        <v>4</v>
      </c>
    </row>
    <row r="295" spans="1:7" x14ac:dyDescent="0.45">
      <c r="A295" t="s">
        <v>717</v>
      </c>
      <c r="B295">
        <v>294</v>
      </c>
      <c r="C295">
        <v>0.435</v>
      </c>
      <c r="D295">
        <v>248</v>
      </c>
      <c r="E295">
        <v>358</v>
      </c>
      <c r="F295">
        <v>294</v>
      </c>
      <c r="G295">
        <v>0</v>
      </c>
    </row>
    <row r="296" spans="1:7" x14ac:dyDescent="0.45">
      <c r="A296" t="s">
        <v>322</v>
      </c>
      <c r="B296">
        <v>295</v>
      </c>
      <c r="C296">
        <v>0.434</v>
      </c>
      <c r="D296">
        <v>5</v>
      </c>
      <c r="E296">
        <v>356</v>
      </c>
      <c r="F296">
        <v>293</v>
      </c>
      <c r="G296">
        <v>-2</v>
      </c>
    </row>
    <row r="297" spans="1:7" x14ac:dyDescent="0.45">
      <c r="A297" t="s">
        <v>704</v>
      </c>
      <c r="B297">
        <v>296</v>
      </c>
      <c r="C297">
        <v>0.434</v>
      </c>
      <c r="D297">
        <v>27</v>
      </c>
      <c r="E297">
        <v>317</v>
      </c>
      <c r="F297">
        <v>296</v>
      </c>
      <c r="G297">
        <v>0</v>
      </c>
    </row>
    <row r="298" spans="1:7" x14ac:dyDescent="0.45">
      <c r="A298" t="s">
        <v>311</v>
      </c>
      <c r="B298">
        <v>297</v>
      </c>
      <c r="C298">
        <v>0.434</v>
      </c>
      <c r="D298">
        <v>192</v>
      </c>
      <c r="E298">
        <v>344</v>
      </c>
      <c r="F298">
        <v>295</v>
      </c>
      <c r="G298">
        <v>-2</v>
      </c>
    </row>
    <row r="299" spans="1:7" x14ac:dyDescent="0.45">
      <c r="A299" t="s">
        <v>687</v>
      </c>
      <c r="B299">
        <v>298</v>
      </c>
      <c r="C299">
        <v>0.433</v>
      </c>
      <c r="D299">
        <v>115</v>
      </c>
      <c r="E299">
        <v>348</v>
      </c>
      <c r="F299">
        <v>298</v>
      </c>
      <c r="G299">
        <v>0</v>
      </c>
    </row>
    <row r="300" spans="1:7" x14ac:dyDescent="0.45">
      <c r="A300" t="s">
        <v>246</v>
      </c>
      <c r="B300">
        <v>299</v>
      </c>
      <c r="C300">
        <v>0.432</v>
      </c>
      <c r="D300">
        <v>182</v>
      </c>
      <c r="E300">
        <v>354</v>
      </c>
      <c r="F300">
        <v>304</v>
      </c>
      <c r="G300">
        <v>5</v>
      </c>
    </row>
    <row r="301" spans="1:7" x14ac:dyDescent="0.45">
      <c r="A301" t="s">
        <v>691</v>
      </c>
      <c r="B301">
        <v>300</v>
      </c>
      <c r="C301">
        <v>0.43099999999999999</v>
      </c>
      <c r="D301">
        <v>144</v>
      </c>
      <c r="E301">
        <v>346</v>
      </c>
      <c r="F301">
        <v>299</v>
      </c>
      <c r="G301">
        <v>-1</v>
      </c>
    </row>
    <row r="302" spans="1:7" x14ac:dyDescent="0.45">
      <c r="A302" t="s">
        <v>398</v>
      </c>
      <c r="B302">
        <v>301</v>
      </c>
      <c r="C302">
        <v>0.43099999999999999</v>
      </c>
      <c r="D302">
        <v>24</v>
      </c>
      <c r="E302">
        <v>358</v>
      </c>
      <c r="F302">
        <v>300</v>
      </c>
      <c r="G302">
        <v>-1</v>
      </c>
    </row>
    <row r="303" spans="1:7" x14ac:dyDescent="0.45">
      <c r="A303" t="s">
        <v>230</v>
      </c>
      <c r="B303">
        <v>302</v>
      </c>
      <c r="C303">
        <v>0.43</v>
      </c>
      <c r="D303">
        <v>62</v>
      </c>
      <c r="E303">
        <v>344</v>
      </c>
      <c r="F303">
        <v>301</v>
      </c>
      <c r="G303">
        <v>-1</v>
      </c>
    </row>
    <row r="304" spans="1:7" x14ac:dyDescent="0.45">
      <c r="A304" t="s">
        <v>710</v>
      </c>
      <c r="B304">
        <v>303</v>
      </c>
      <c r="C304">
        <v>0.42699999999999999</v>
      </c>
      <c r="D304">
        <v>115</v>
      </c>
      <c r="E304">
        <v>359</v>
      </c>
      <c r="F304">
        <v>321</v>
      </c>
      <c r="G304">
        <v>18</v>
      </c>
    </row>
    <row r="305" spans="1:7" x14ac:dyDescent="0.45">
      <c r="A305" t="s">
        <v>315</v>
      </c>
      <c r="B305">
        <v>304</v>
      </c>
      <c r="C305">
        <v>0.42699999999999999</v>
      </c>
      <c r="D305">
        <v>16</v>
      </c>
      <c r="E305">
        <v>332</v>
      </c>
      <c r="F305">
        <v>302</v>
      </c>
      <c r="G305">
        <v>-2</v>
      </c>
    </row>
    <row r="306" spans="1:7" x14ac:dyDescent="0.45">
      <c r="A306" t="s">
        <v>604</v>
      </c>
      <c r="B306">
        <v>305</v>
      </c>
      <c r="C306">
        <v>0.42599999999999999</v>
      </c>
      <c r="D306">
        <v>179</v>
      </c>
      <c r="E306">
        <v>342</v>
      </c>
      <c r="F306">
        <v>303</v>
      </c>
      <c r="G306">
        <v>-2</v>
      </c>
    </row>
    <row r="307" spans="1:7" x14ac:dyDescent="0.45">
      <c r="A307" t="s">
        <v>1267</v>
      </c>
      <c r="B307">
        <v>306</v>
      </c>
      <c r="C307">
        <v>0.42299999999999999</v>
      </c>
      <c r="D307">
        <v>200</v>
      </c>
      <c r="E307">
        <v>350</v>
      </c>
      <c r="F307">
        <v>305</v>
      </c>
      <c r="G307">
        <v>-1</v>
      </c>
    </row>
    <row r="308" spans="1:7" x14ac:dyDescent="0.45">
      <c r="A308" t="s">
        <v>278</v>
      </c>
      <c r="B308">
        <v>307</v>
      </c>
      <c r="C308">
        <v>0.42199999999999999</v>
      </c>
      <c r="D308">
        <v>209</v>
      </c>
      <c r="E308">
        <v>360</v>
      </c>
      <c r="F308">
        <v>306</v>
      </c>
      <c r="G308">
        <v>-1</v>
      </c>
    </row>
    <row r="309" spans="1:7" x14ac:dyDescent="0.45">
      <c r="A309" t="s">
        <v>320</v>
      </c>
      <c r="B309">
        <v>308</v>
      </c>
      <c r="C309">
        <v>0.42199999999999999</v>
      </c>
      <c r="D309">
        <v>165</v>
      </c>
      <c r="E309">
        <v>332</v>
      </c>
      <c r="F309">
        <v>308</v>
      </c>
      <c r="G309">
        <v>0</v>
      </c>
    </row>
    <row r="310" spans="1:7" x14ac:dyDescent="0.45">
      <c r="A310" t="s">
        <v>586</v>
      </c>
      <c r="B310">
        <v>309</v>
      </c>
      <c r="C310">
        <v>0.42199999999999999</v>
      </c>
      <c r="D310">
        <v>39</v>
      </c>
      <c r="E310">
        <v>324</v>
      </c>
      <c r="F310">
        <v>309</v>
      </c>
      <c r="G310">
        <v>0</v>
      </c>
    </row>
    <row r="311" spans="1:7" x14ac:dyDescent="0.45">
      <c r="A311" t="s">
        <v>629</v>
      </c>
      <c r="B311">
        <v>310</v>
      </c>
      <c r="C311">
        <v>0.42199999999999999</v>
      </c>
      <c r="D311">
        <v>46</v>
      </c>
      <c r="E311">
        <v>322</v>
      </c>
      <c r="F311">
        <v>307</v>
      </c>
      <c r="G311">
        <v>-3</v>
      </c>
    </row>
    <row r="312" spans="1:7" x14ac:dyDescent="0.45">
      <c r="A312" t="s">
        <v>655</v>
      </c>
      <c r="B312">
        <v>311</v>
      </c>
      <c r="C312">
        <v>0.42</v>
      </c>
      <c r="D312">
        <v>19</v>
      </c>
      <c r="E312">
        <v>332</v>
      </c>
      <c r="F312">
        <v>310</v>
      </c>
      <c r="G312">
        <v>-1</v>
      </c>
    </row>
    <row r="313" spans="1:7" x14ac:dyDescent="0.45">
      <c r="A313" t="s">
        <v>384</v>
      </c>
      <c r="B313">
        <v>312</v>
      </c>
      <c r="C313">
        <v>0.41899999999999998</v>
      </c>
      <c r="D313">
        <v>150</v>
      </c>
      <c r="E313">
        <v>337</v>
      </c>
      <c r="F313">
        <v>312</v>
      </c>
      <c r="G313">
        <v>0</v>
      </c>
    </row>
    <row r="314" spans="1:7" x14ac:dyDescent="0.45">
      <c r="A314" t="s">
        <v>678</v>
      </c>
      <c r="B314">
        <v>313</v>
      </c>
      <c r="C314">
        <v>0.41899999999999998</v>
      </c>
      <c r="D314">
        <v>27</v>
      </c>
      <c r="E314">
        <v>354</v>
      </c>
      <c r="F314">
        <v>314</v>
      </c>
      <c r="G314">
        <v>1</v>
      </c>
    </row>
    <row r="315" spans="1:7" x14ac:dyDescent="0.45">
      <c r="A315" t="s">
        <v>368</v>
      </c>
      <c r="B315">
        <v>314</v>
      </c>
      <c r="C315">
        <v>0.41799999999999998</v>
      </c>
      <c r="D315">
        <v>20</v>
      </c>
      <c r="E315">
        <v>352</v>
      </c>
      <c r="F315">
        <v>313</v>
      </c>
      <c r="G315">
        <v>-1</v>
      </c>
    </row>
    <row r="316" spans="1:7" x14ac:dyDescent="0.45">
      <c r="A316" t="s">
        <v>196</v>
      </c>
      <c r="B316">
        <v>315</v>
      </c>
      <c r="C316">
        <v>0.41799999999999998</v>
      </c>
      <c r="D316">
        <v>136</v>
      </c>
      <c r="E316">
        <v>350</v>
      </c>
      <c r="F316">
        <v>311</v>
      </c>
      <c r="G316">
        <v>-4</v>
      </c>
    </row>
    <row r="317" spans="1:7" x14ac:dyDescent="0.45">
      <c r="A317" t="s">
        <v>378</v>
      </c>
      <c r="B317">
        <v>316</v>
      </c>
      <c r="C317">
        <v>0.41699999999999998</v>
      </c>
      <c r="D317">
        <v>56</v>
      </c>
      <c r="E317">
        <v>353</v>
      </c>
      <c r="F317">
        <v>315</v>
      </c>
      <c r="G317">
        <v>-1</v>
      </c>
    </row>
    <row r="318" spans="1:7" x14ac:dyDescent="0.45">
      <c r="A318" t="s">
        <v>906</v>
      </c>
      <c r="B318">
        <v>317</v>
      </c>
      <c r="C318">
        <v>0.41399999999999998</v>
      </c>
      <c r="D318">
        <v>1</v>
      </c>
      <c r="E318">
        <v>362</v>
      </c>
      <c r="F318">
        <v>316</v>
      </c>
      <c r="G318">
        <v>-1</v>
      </c>
    </row>
    <row r="319" spans="1:7" x14ac:dyDescent="0.45">
      <c r="A319" t="s">
        <v>720</v>
      </c>
      <c r="B319">
        <v>318</v>
      </c>
      <c r="C319">
        <v>0.41399999999999998</v>
      </c>
      <c r="D319">
        <v>41</v>
      </c>
      <c r="E319">
        <v>356</v>
      </c>
      <c r="F319">
        <v>317</v>
      </c>
      <c r="G319">
        <v>-1</v>
      </c>
    </row>
    <row r="320" spans="1:7" x14ac:dyDescent="0.45">
      <c r="A320" t="s">
        <v>355</v>
      </c>
      <c r="B320">
        <v>319</v>
      </c>
      <c r="C320">
        <v>0.41199999999999998</v>
      </c>
      <c r="D320">
        <v>116</v>
      </c>
      <c r="E320">
        <v>348</v>
      </c>
      <c r="F320">
        <v>323</v>
      </c>
      <c r="G320">
        <v>4</v>
      </c>
    </row>
    <row r="321" spans="1:7" x14ac:dyDescent="0.45">
      <c r="A321" t="s">
        <v>673</v>
      </c>
      <c r="B321">
        <v>320</v>
      </c>
      <c r="C321">
        <v>0.41199999999999998</v>
      </c>
      <c r="D321">
        <v>196</v>
      </c>
      <c r="E321">
        <v>336</v>
      </c>
      <c r="F321">
        <v>318</v>
      </c>
      <c r="G321">
        <v>-2</v>
      </c>
    </row>
    <row r="322" spans="1:7" x14ac:dyDescent="0.45">
      <c r="A322" t="s">
        <v>685</v>
      </c>
      <c r="B322">
        <v>321</v>
      </c>
      <c r="C322">
        <v>0.41099999999999998</v>
      </c>
      <c r="D322">
        <v>34</v>
      </c>
      <c r="E322">
        <v>344</v>
      </c>
      <c r="F322">
        <v>319</v>
      </c>
      <c r="G322">
        <v>-2</v>
      </c>
    </row>
    <row r="323" spans="1:7" x14ac:dyDescent="0.45">
      <c r="A323" t="s">
        <v>606</v>
      </c>
      <c r="B323">
        <v>322</v>
      </c>
      <c r="C323">
        <v>0.41</v>
      </c>
      <c r="D323">
        <v>165</v>
      </c>
      <c r="E323">
        <v>340</v>
      </c>
      <c r="F323">
        <v>322</v>
      </c>
      <c r="G323">
        <v>0</v>
      </c>
    </row>
    <row r="324" spans="1:7" x14ac:dyDescent="0.45">
      <c r="A324" t="s">
        <v>707</v>
      </c>
      <c r="B324">
        <v>323</v>
      </c>
      <c r="C324">
        <v>0.40799999999999997</v>
      </c>
      <c r="D324">
        <v>76</v>
      </c>
      <c r="E324">
        <v>339</v>
      </c>
      <c r="F324">
        <v>320</v>
      </c>
      <c r="G324">
        <v>-3</v>
      </c>
    </row>
    <row r="325" spans="1:7" x14ac:dyDescent="0.45">
      <c r="A325" t="s">
        <v>347</v>
      </c>
      <c r="B325">
        <v>324</v>
      </c>
      <c r="C325">
        <v>0.40500000000000003</v>
      </c>
      <c r="D325">
        <v>17</v>
      </c>
      <c r="E325">
        <v>359</v>
      </c>
      <c r="F325">
        <v>325</v>
      </c>
      <c r="G325">
        <v>1</v>
      </c>
    </row>
    <row r="326" spans="1:7" x14ac:dyDescent="0.45">
      <c r="A326" t="s">
        <v>695</v>
      </c>
      <c r="B326">
        <v>325</v>
      </c>
      <c r="C326">
        <v>0.40500000000000003</v>
      </c>
      <c r="D326">
        <v>71</v>
      </c>
      <c r="E326">
        <v>336</v>
      </c>
      <c r="F326">
        <v>324</v>
      </c>
      <c r="G326">
        <v>-1</v>
      </c>
    </row>
    <row r="327" spans="1:7" x14ac:dyDescent="0.45">
      <c r="A327" t="s">
        <v>670</v>
      </c>
      <c r="B327">
        <v>326</v>
      </c>
      <c r="C327">
        <v>0.40500000000000003</v>
      </c>
      <c r="D327">
        <v>55</v>
      </c>
      <c r="E327">
        <v>361</v>
      </c>
      <c r="F327">
        <v>326</v>
      </c>
      <c r="G327">
        <v>0</v>
      </c>
    </row>
    <row r="328" spans="1:7" x14ac:dyDescent="0.45">
      <c r="A328" t="s">
        <v>728</v>
      </c>
      <c r="B328">
        <v>327</v>
      </c>
      <c r="C328">
        <v>0.40400000000000003</v>
      </c>
      <c r="D328">
        <v>40</v>
      </c>
      <c r="E328">
        <v>341</v>
      </c>
      <c r="F328">
        <v>327</v>
      </c>
      <c r="G328">
        <v>0</v>
      </c>
    </row>
    <row r="329" spans="1:7" x14ac:dyDescent="0.45">
      <c r="A329" t="s">
        <v>314</v>
      </c>
      <c r="B329">
        <v>328</v>
      </c>
      <c r="C329">
        <v>0.40400000000000003</v>
      </c>
      <c r="D329">
        <v>196</v>
      </c>
      <c r="E329">
        <v>330</v>
      </c>
      <c r="F329">
        <v>328</v>
      </c>
      <c r="G329">
        <v>0</v>
      </c>
    </row>
    <row r="330" spans="1:7" x14ac:dyDescent="0.45">
      <c r="A330" t="s">
        <v>613</v>
      </c>
      <c r="B330">
        <v>329</v>
      </c>
      <c r="C330">
        <v>0.40300000000000002</v>
      </c>
      <c r="D330">
        <v>213</v>
      </c>
      <c r="E330">
        <v>362</v>
      </c>
      <c r="F330">
        <v>329</v>
      </c>
      <c r="G330">
        <v>0</v>
      </c>
    </row>
    <row r="331" spans="1:7" x14ac:dyDescent="0.45">
      <c r="A331" t="s">
        <v>349</v>
      </c>
      <c r="B331">
        <v>330</v>
      </c>
      <c r="C331">
        <v>0.40200000000000002</v>
      </c>
      <c r="D331">
        <v>17</v>
      </c>
      <c r="E331">
        <v>338</v>
      </c>
      <c r="F331">
        <v>330</v>
      </c>
      <c r="G331">
        <v>0</v>
      </c>
    </row>
    <row r="332" spans="1:7" x14ac:dyDescent="0.45">
      <c r="A332" t="s">
        <v>731</v>
      </c>
      <c r="B332">
        <v>331</v>
      </c>
      <c r="C332">
        <v>0.40200000000000002</v>
      </c>
      <c r="D332">
        <v>247</v>
      </c>
      <c r="E332">
        <v>361</v>
      </c>
      <c r="F332">
        <v>332</v>
      </c>
      <c r="G332">
        <v>1</v>
      </c>
    </row>
    <row r="333" spans="1:7" x14ac:dyDescent="0.45">
      <c r="A333" t="s">
        <v>233</v>
      </c>
      <c r="B333">
        <v>332</v>
      </c>
      <c r="C333">
        <v>0.4</v>
      </c>
      <c r="D333">
        <v>214</v>
      </c>
      <c r="E333">
        <v>361</v>
      </c>
      <c r="F333">
        <v>331</v>
      </c>
      <c r="G333">
        <v>-1</v>
      </c>
    </row>
    <row r="334" spans="1:7" x14ac:dyDescent="0.45">
      <c r="A334" t="s">
        <v>692</v>
      </c>
      <c r="B334">
        <v>333</v>
      </c>
      <c r="C334">
        <v>0.39800000000000002</v>
      </c>
      <c r="D334">
        <v>232</v>
      </c>
      <c r="E334">
        <v>362</v>
      </c>
      <c r="F334">
        <v>334</v>
      </c>
      <c r="G334">
        <v>1</v>
      </c>
    </row>
    <row r="335" spans="1:7" x14ac:dyDescent="0.45">
      <c r="A335" t="s">
        <v>220</v>
      </c>
      <c r="B335">
        <v>334</v>
      </c>
      <c r="C335">
        <v>0.39500000000000002</v>
      </c>
      <c r="D335">
        <v>77</v>
      </c>
      <c r="E335">
        <v>362</v>
      </c>
      <c r="F335">
        <v>333</v>
      </c>
      <c r="G335">
        <v>-1</v>
      </c>
    </row>
    <row r="336" spans="1:7" x14ac:dyDescent="0.45">
      <c r="A336" t="s">
        <v>696</v>
      </c>
      <c r="B336">
        <v>335</v>
      </c>
      <c r="C336">
        <v>0.39400000000000002</v>
      </c>
      <c r="D336">
        <v>211</v>
      </c>
      <c r="E336">
        <v>351</v>
      </c>
      <c r="F336">
        <v>335</v>
      </c>
      <c r="G336">
        <v>0</v>
      </c>
    </row>
    <row r="337" spans="1:7" x14ac:dyDescent="0.45">
      <c r="A337" t="s">
        <v>701</v>
      </c>
      <c r="B337">
        <v>336</v>
      </c>
      <c r="C337">
        <v>0.39100000000000001</v>
      </c>
      <c r="D337">
        <v>198</v>
      </c>
      <c r="E337">
        <v>361</v>
      </c>
      <c r="F337">
        <v>337</v>
      </c>
      <c r="G337">
        <v>1</v>
      </c>
    </row>
    <row r="338" spans="1:7" x14ac:dyDescent="0.45">
      <c r="A338" t="s">
        <v>385</v>
      </c>
      <c r="B338">
        <v>337</v>
      </c>
      <c r="C338">
        <v>0.39100000000000001</v>
      </c>
      <c r="D338">
        <v>273</v>
      </c>
      <c r="E338">
        <v>359</v>
      </c>
      <c r="F338">
        <v>336</v>
      </c>
      <c r="G338">
        <v>-1</v>
      </c>
    </row>
    <row r="339" spans="1:7" x14ac:dyDescent="0.45">
      <c r="A339" t="s">
        <v>703</v>
      </c>
      <c r="B339">
        <v>338</v>
      </c>
      <c r="C339">
        <v>0.39</v>
      </c>
      <c r="D339">
        <v>143</v>
      </c>
      <c r="E339">
        <v>362</v>
      </c>
      <c r="F339">
        <v>338</v>
      </c>
      <c r="G339">
        <v>0</v>
      </c>
    </row>
    <row r="340" spans="1:7" x14ac:dyDescent="0.45">
      <c r="A340" t="s">
        <v>690</v>
      </c>
      <c r="B340">
        <v>339</v>
      </c>
      <c r="C340">
        <v>0.39</v>
      </c>
      <c r="D340">
        <v>29</v>
      </c>
      <c r="E340">
        <v>355</v>
      </c>
      <c r="F340">
        <v>339</v>
      </c>
      <c r="G340">
        <v>0</v>
      </c>
    </row>
    <row r="341" spans="1:7" x14ac:dyDescent="0.45">
      <c r="A341" t="s">
        <v>724</v>
      </c>
      <c r="B341">
        <v>340</v>
      </c>
      <c r="C341">
        <v>0.38900000000000001</v>
      </c>
      <c r="D341">
        <v>293</v>
      </c>
      <c r="E341">
        <v>359</v>
      </c>
      <c r="F341">
        <v>340</v>
      </c>
      <c r="G341">
        <v>0</v>
      </c>
    </row>
    <row r="342" spans="1:7" x14ac:dyDescent="0.45">
      <c r="A342" t="s">
        <v>648</v>
      </c>
      <c r="B342">
        <v>341</v>
      </c>
      <c r="C342">
        <v>0.38900000000000001</v>
      </c>
      <c r="D342">
        <v>132</v>
      </c>
      <c r="E342">
        <v>362</v>
      </c>
      <c r="F342">
        <v>341</v>
      </c>
      <c r="G342">
        <v>0</v>
      </c>
    </row>
    <row r="343" spans="1:7" x14ac:dyDescent="0.45">
      <c r="A343" t="s">
        <v>285</v>
      </c>
      <c r="B343">
        <v>342</v>
      </c>
      <c r="C343">
        <v>0.38900000000000001</v>
      </c>
      <c r="D343">
        <v>99</v>
      </c>
      <c r="E343">
        <v>345</v>
      </c>
      <c r="F343">
        <v>342</v>
      </c>
      <c r="G343">
        <v>0</v>
      </c>
    </row>
    <row r="344" spans="1:7" x14ac:dyDescent="0.45">
      <c r="A344" t="s">
        <v>1274</v>
      </c>
      <c r="B344">
        <v>343</v>
      </c>
      <c r="C344">
        <v>0.38800000000000001</v>
      </c>
      <c r="D344">
        <v>204</v>
      </c>
      <c r="E344">
        <v>359</v>
      </c>
      <c r="F344">
        <v>344</v>
      </c>
      <c r="G344">
        <v>1</v>
      </c>
    </row>
    <row r="345" spans="1:7" x14ac:dyDescent="0.45">
      <c r="A345" t="s">
        <v>301</v>
      </c>
      <c r="B345">
        <v>344</v>
      </c>
      <c r="C345">
        <v>0.38800000000000001</v>
      </c>
      <c r="D345">
        <v>153</v>
      </c>
      <c r="E345">
        <v>358</v>
      </c>
      <c r="F345">
        <v>343</v>
      </c>
      <c r="G345">
        <v>-1</v>
      </c>
    </row>
    <row r="346" spans="1:7" x14ac:dyDescent="0.45">
      <c r="A346" t="s">
        <v>208</v>
      </c>
      <c r="B346">
        <v>345</v>
      </c>
      <c r="C346">
        <v>0.38300000000000001</v>
      </c>
      <c r="D346">
        <v>218</v>
      </c>
      <c r="E346">
        <v>358</v>
      </c>
      <c r="F346">
        <v>345</v>
      </c>
      <c r="G346">
        <v>0</v>
      </c>
    </row>
    <row r="347" spans="1:7" x14ac:dyDescent="0.45">
      <c r="A347" t="s">
        <v>391</v>
      </c>
      <c r="B347">
        <v>346</v>
      </c>
      <c r="C347">
        <v>0.38100000000000001</v>
      </c>
      <c r="D347">
        <v>102</v>
      </c>
      <c r="E347">
        <v>354</v>
      </c>
      <c r="F347">
        <v>346</v>
      </c>
      <c r="G347">
        <v>0</v>
      </c>
    </row>
    <row r="348" spans="1:7" x14ac:dyDescent="0.45">
      <c r="A348" t="s">
        <v>360</v>
      </c>
      <c r="B348">
        <v>347</v>
      </c>
      <c r="C348">
        <v>0.378</v>
      </c>
      <c r="D348">
        <v>54</v>
      </c>
      <c r="E348">
        <v>361</v>
      </c>
      <c r="F348">
        <v>347</v>
      </c>
      <c r="G348">
        <v>0</v>
      </c>
    </row>
    <row r="349" spans="1:7" x14ac:dyDescent="0.45">
      <c r="A349" t="s">
        <v>729</v>
      </c>
      <c r="B349">
        <v>348</v>
      </c>
      <c r="C349">
        <v>0.376</v>
      </c>
      <c r="D349">
        <v>205</v>
      </c>
      <c r="E349">
        <v>359</v>
      </c>
      <c r="F349">
        <v>348</v>
      </c>
      <c r="G349">
        <v>0</v>
      </c>
    </row>
    <row r="350" spans="1:7" x14ac:dyDescent="0.45">
      <c r="A350" t="s">
        <v>403</v>
      </c>
      <c r="B350">
        <v>349</v>
      </c>
      <c r="C350">
        <v>0.375</v>
      </c>
      <c r="D350">
        <v>77</v>
      </c>
      <c r="E350">
        <v>361</v>
      </c>
      <c r="F350">
        <v>349</v>
      </c>
      <c r="G350">
        <v>0</v>
      </c>
    </row>
    <row r="351" spans="1:7" x14ac:dyDescent="0.45">
      <c r="A351" t="s">
        <v>681</v>
      </c>
      <c r="B351">
        <v>350</v>
      </c>
      <c r="C351">
        <v>0.375</v>
      </c>
      <c r="D351">
        <v>43</v>
      </c>
      <c r="E351">
        <v>357</v>
      </c>
      <c r="F351">
        <v>351</v>
      </c>
      <c r="G351">
        <v>1</v>
      </c>
    </row>
    <row r="352" spans="1:7" x14ac:dyDescent="0.45">
      <c r="A352" t="s">
        <v>727</v>
      </c>
      <c r="B352">
        <v>351</v>
      </c>
      <c r="C352">
        <v>0.374</v>
      </c>
      <c r="D352">
        <v>53</v>
      </c>
      <c r="E352">
        <v>354</v>
      </c>
      <c r="F352">
        <v>350</v>
      </c>
      <c r="G352">
        <v>-1</v>
      </c>
    </row>
    <row r="353" spans="1:7" x14ac:dyDescent="0.45">
      <c r="A353" t="s">
        <v>476</v>
      </c>
      <c r="B353">
        <v>352</v>
      </c>
      <c r="C353">
        <v>0.373</v>
      </c>
      <c r="D353">
        <v>17</v>
      </c>
      <c r="E353">
        <v>358</v>
      </c>
      <c r="F353">
        <v>352</v>
      </c>
      <c r="G353">
        <v>0</v>
      </c>
    </row>
    <row r="354" spans="1:7" x14ac:dyDescent="0.45">
      <c r="A354" t="s">
        <v>340</v>
      </c>
      <c r="B354">
        <v>353</v>
      </c>
      <c r="C354">
        <v>0.373</v>
      </c>
      <c r="D354">
        <v>57</v>
      </c>
      <c r="E354">
        <v>361</v>
      </c>
      <c r="F354">
        <v>353</v>
      </c>
      <c r="G354">
        <v>0</v>
      </c>
    </row>
    <row r="355" spans="1:7" x14ac:dyDescent="0.45">
      <c r="A355" t="s">
        <v>672</v>
      </c>
      <c r="B355">
        <v>354</v>
      </c>
      <c r="C355">
        <v>0.371</v>
      </c>
      <c r="D355">
        <v>171</v>
      </c>
      <c r="E355">
        <v>362</v>
      </c>
      <c r="F355">
        <v>354</v>
      </c>
      <c r="G355">
        <v>0</v>
      </c>
    </row>
    <row r="356" spans="1:7" x14ac:dyDescent="0.45">
      <c r="A356" t="s">
        <v>386</v>
      </c>
      <c r="B356">
        <v>355</v>
      </c>
      <c r="C356">
        <v>0.36699999999999999</v>
      </c>
      <c r="D356">
        <v>27</v>
      </c>
      <c r="E356">
        <v>360</v>
      </c>
      <c r="F356">
        <v>356</v>
      </c>
      <c r="G356">
        <v>1</v>
      </c>
    </row>
    <row r="357" spans="1:7" x14ac:dyDescent="0.45">
      <c r="A357" t="s">
        <v>397</v>
      </c>
      <c r="B357">
        <v>356</v>
      </c>
      <c r="C357">
        <v>0.36699999999999999</v>
      </c>
      <c r="D357">
        <v>153</v>
      </c>
      <c r="E357">
        <v>362</v>
      </c>
      <c r="F357">
        <v>355</v>
      </c>
      <c r="G357">
        <v>-1</v>
      </c>
    </row>
    <row r="358" spans="1:7" x14ac:dyDescent="0.45">
      <c r="A358" t="s">
        <v>732</v>
      </c>
      <c r="B358">
        <v>357</v>
      </c>
      <c r="C358">
        <v>0.36399999999999999</v>
      </c>
      <c r="D358">
        <v>67</v>
      </c>
      <c r="E358">
        <v>359</v>
      </c>
      <c r="F358">
        <v>357</v>
      </c>
      <c r="G358">
        <v>0</v>
      </c>
    </row>
    <row r="359" spans="1:7" x14ac:dyDescent="0.45">
      <c r="A359" t="s">
        <v>714</v>
      </c>
      <c r="B359">
        <v>358</v>
      </c>
      <c r="C359">
        <v>0.36299999999999999</v>
      </c>
      <c r="D359">
        <v>173</v>
      </c>
      <c r="E359">
        <v>362</v>
      </c>
      <c r="F359">
        <v>358</v>
      </c>
      <c r="G359">
        <v>0</v>
      </c>
    </row>
    <row r="360" spans="1:7" x14ac:dyDescent="0.45">
      <c r="A360" t="s">
        <v>370</v>
      </c>
      <c r="B360">
        <v>359</v>
      </c>
      <c r="C360">
        <v>0.36</v>
      </c>
      <c r="D360">
        <v>49</v>
      </c>
      <c r="E360">
        <v>359</v>
      </c>
      <c r="F360">
        <v>359</v>
      </c>
      <c r="G360">
        <v>0</v>
      </c>
    </row>
    <row r="361" spans="1:7" x14ac:dyDescent="0.45">
      <c r="A361" t="s">
        <v>649</v>
      </c>
      <c r="B361">
        <v>360</v>
      </c>
      <c r="C361">
        <v>0.34699999999999998</v>
      </c>
      <c r="D361">
        <v>145</v>
      </c>
      <c r="E361">
        <v>360</v>
      </c>
      <c r="F361">
        <v>360</v>
      </c>
      <c r="G361">
        <v>0</v>
      </c>
    </row>
    <row r="362" spans="1:7" x14ac:dyDescent="0.45">
      <c r="A362" t="s">
        <v>381</v>
      </c>
      <c r="B362">
        <v>361</v>
      </c>
      <c r="C362">
        <v>0.34499999999999997</v>
      </c>
      <c r="D362">
        <v>293</v>
      </c>
      <c r="E362">
        <v>362</v>
      </c>
      <c r="F362">
        <v>361</v>
      </c>
      <c r="G362">
        <v>0</v>
      </c>
    </row>
    <row r="363" spans="1:7" x14ac:dyDescent="0.45">
      <c r="A363" t="s">
        <v>1269</v>
      </c>
      <c r="B363">
        <v>362</v>
      </c>
      <c r="C363">
        <v>0.34300000000000003</v>
      </c>
      <c r="D363">
        <v>20</v>
      </c>
      <c r="E363">
        <v>362</v>
      </c>
      <c r="F363">
        <v>362</v>
      </c>
      <c r="G363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1FC7-9823-403B-B6D5-C58A4FBE92B5}">
  <sheetPr codeName="Sheet8">
    <tabColor theme="5" tint="0.79998168889431442"/>
  </sheetPr>
  <dimension ref="A1:K363"/>
  <sheetViews>
    <sheetView workbookViewId="0">
      <selection activeCell="I17" sqref="I17"/>
    </sheetView>
  </sheetViews>
  <sheetFormatPr defaultRowHeight="14.25" x14ac:dyDescent="0.45"/>
  <cols>
    <col min="1" max="1" width="21.3984375" bestFit="1" customWidth="1"/>
    <col min="2" max="2" width="6.06640625" bestFit="1" customWidth="1"/>
    <col min="3" max="3" width="6" bestFit="1" customWidth="1"/>
    <col min="4" max="4" width="5.53125" bestFit="1" customWidth="1"/>
    <col min="5" max="5" width="6.265625" bestFit="1" customWidth="1"/>
    <col min="6" max="6" width="5.53125" bestFit="1" customWidth="1"/>
    <col min="7" max="7" width="6.9296875" bestFit="1" customWidth="1"/>
    <col min="8" max="8" width="6.265625" bestFit="1" customWidth="1"/>
    <col min="9" max="9" width="14.06640625" bestFit="1" customWidth="1"/>
    <col min="10" max="10" width="5.53125" bestFit="1" customWidth="1"/>
    <col min="11" max="11" width="13.73046875" bestFit="1" customWidth="1"/>
    <col min="12" max="12" width="13.73046875" customWidth="1"/>
  </cols>
  <sheetData>
    <row r="1" spans="1:11" x14ac:dyDescent="0.45">
      <c r="A1" t="s">
        <v>1</v>
      </c>
      <c r="B1" t="s">
        <v>559</v>
      </c>
      <c r="C1" t="s">
        <v>405</v>
      </c>
      <c r="D1" t="s">
        <v>560</v>
      </c>
      <c r="E1" t="s">
        <v>561</v>
      </c>
      <c r="F1" t="s">
        <v>562</v>
      </c>
      <c r="G1" t="s">
        <v>563</v>
      </c>
      <c r="H1" t="s">
        <v>564</v>
      </c>
      <c r="I1" t="s">
        <v>610</v>
      </c>
      <c r="J1" t="s">
        <v>565</v>
      </c>
      <c r="K1" t="s">
        <v>566</v>
      </c>
    </row>
    <row r="2" spans="1:11" x14ac:dyDescent="0.45">
      <c r="A2" t="s">
        <v>23</v>
      </c>
      <c r="B2">
        <v>2</v>
      </c>
      <c r="C2">
        <v>1</v>
      </c>
      <c r="D2">
        <v>1</v>
      </c>
      <c r="E2">
        <v>1</v>
      </c>
      <c r="F2">
        <v>2</v>
      </c>
      <c r="G2">
        <v>2</v>
      </c>
      <c r="H2">
        <v>0</v>
      </c>
      <c r="I2">
        <v>1.2</v>
      </c>
      <c r="J2">
        <v>1</v>
      </c>
      <c r="K2">
        <v>1</v>
      </c>
    </row>
    <row r="3" spans="1:11" x14ac:dyDescent="0.45">
      <c r="A3" t="s">
        <v>14</v>
      </c>
      <c r="B3">
        <v>4</v>
      </c>
      <c r="C3">
        <v>2</v>
      </c>
      <c r="D3">
        <v>5</v>
      </c>
      <c r="E3">
        <v>3</v>
      </c>
      <c r="F3">
        <v>5</v>
      </c>
      <c r="G3">
        <v>3</v>
      </c>
      <c r="H3">
        <v>0</v>
      </c>
      <c r="I3">
        <v>3</v>
      </c>
      <c r="J3">
        <v>11</v>
      </c>
      <c r="K3">
        <v>13</v>
      </c>
    </row>
    <row r="4" spans="1:11" x14ac:dyDescent="0.45">
      <c r="A4" t="s">
        <v>12</v>
      </c>
      <c r="B4">
        <v>1</v>
      </c>
      <c r="C4">
        <v>3</v>
      </c>
      <c r="D4">
        <v>2</v>
      </c>
      <c r="E4">
        <v>2</v>
      </c>
      <c r="F4">
        <v>1</v>
      </c>
      <c r="G4">
        <v>1</v>
      </c>
      <c r="H4">
        <v>0</v>
      </c>
      <c r="I4">
        <v>1.5</v>
      </c>
      <c r="J4">
        <v>2</v>
      </c>
      <c r="K4">
        <v>2</v>
      </c>
    </row>
    <row r="5" spans="1:11" x14ac:dyDescent="0.45">
      <c r="A5" t="s">
        <v>20</v>
      </c>
      <c r="B5">
        <v>13</v>
      </c>
      <c r="C5">
        <v>4</v>
      </c>
      <c r="D5">
        <v>9</v>
      </c>
      <c r="E5">
        <v>8</v>
      </c>
      <c r="F5">
        <v>17</v>
      </c>
      <c r="G5">
        <v>15</v>
      </c>
      <c r="H5">
        <v>0</v>
      </c>
      <c r="I5">
        <v>8.8000000000000007</v>
      </c>
      <c r="J5">
        <v>9</v>
      </c>
      <c r="K5">
        <v>6</v>
      </c>
    </row>
    <row r="6" spans="1:11" x14ac:dyDescent="0.45">
      <c r="A6" t="s">
        <v>35</v>
      </c>
      <c r="B6">
        <v>16</v>
      </c>
      <c r="C6">
        <v>5</v>
      </c>
      <c r="D6">
        <v>16</v>
      </c>
      <c r="E6">
        <v>22</v>
      </c>
      <c r="F6">
        <v>11</v>
      </c>
      <c r="G6">
        <v>12</v>
      </c>
      <c r="H6">
        <v>0</v>
      </c>
      <c r="I6">
        <v>11</v>
      </c>
      <c r="J6">
        <v>37</v>
      </c>
      <c r="K6">
        <v>20</v>
      </c>
    </row>
    <row r="7" spans="1:11" x14ac:dyDescent="0.45">
      <c r="A7" t="s">
        <v>45</v>
      </c>
      <c r="B7">
        <v>9</v>
      </c>
      <c r="C7">
        <v>6</v>
      </c>
      <c r="D7">
        <v>3</v>
      </c>
      <c r="E7">
        <v>4</v>
      </c>
      <c r="F7">
        <v>9</v>
      </c>
      <c r="G7">
        <v>7</v>
      </c>
      <c r="H7">
        <v>0</v>
      </c>
      <c r="I7">
        <v>4.8</v>
      </c>
      <c r="J7">
        <v>8</v>
      </c>
      <c r="K7">
        <v>10</v>
      </c>
    </row>
    <row r="8" spans="1:11" x14ac:dyDescent="0.45">
      <c r="A8" t="s">
        <v>42</v>
      </c>
      <c r="B8">
        <v>14</v>
      </c>
      <c r="C8">
        <v>7</v>
      </c>
      <c r="D8">
        <v>14</v>
      </c>
      <c r="E8">
        <v>5</v>
      </c>
      <c r="F8">
        <v>14</v>
      </c>
      <c r="G8">
        <v>14</v>
      </c>
      <c r="H8">
        <v>0</v>
      </c>
      <c r="I8">
        <v>9</v>
      </c>
      <c r="J8">
        <v>16</v>
      </c>
      <c r="K8">
        <v>21</v>
      </c>
    </row>
    <row r="9" spans="1:11" x14ac:dyDescent="0.45">
      <c r="A9" t="s">
        <v>16</v>
      </c>
      <c r="B9">
        <v>5</v>
      </c>
      <c r="C9">
        <v>8</v>
      </c>
      <c r="D9">
        <v>4</v>
      </c>
      <c r="E9">
        <v>11</v>
      </c>
      <c r="F9">
        <v>7</v>
      </c>
      <c r="G9">
        <v>6</v>
      </c>
      <c r="H9">
        <v>0</v>
      </c>
      <c r="I9">
        <v>6</v>
      </c>
      <c r="J9">
        <v>6</v>
      </c>
      <c r="K9">
        <v>9</v>
      </c>
    </row>
    <row r="10" spans="1:11" x14ac:dyDescent="0.45">
      <c r="A10" t="s">
        <v>26</v>
      </c>
      <c r="B10">
        <v>7</v>
      </c>
      <c r="C10">
        <v>9</v>
      </c>
      <c r="D10">
        <v>11</v>
      </c>
      <c r="E10">
        <v>14</v>
      </c>
      <c r="F10">
        <v>4</v>
      </c>
      <c r="G10">
        <v>8</v>
      </c>
      <c r="H10">
        <v>0</v>
      </c>
      <c r="I10">
        <v>7.7</v>
      </c>
      <c r="J10">
        <v>14</v>
      </c>
      <c r="K10">
        <v>7</v>
      </c>
    </row>
    <row r="11" spans="1:11" x14ac:dyDescent="0.45">
      <c r="A11" t="s">
        <v>414</v>
      </c>
      <c r="B11">
        <v>28</v>
      </c>
      <c r="C11">
        <v>10</v>
      </c>
      <c r="D11">
        <v>25</v>
      </c>
      <c r="E11">
        <v>24</v>
      </c>
      <c r="F11">
        <v>24</v>
      </c>
      <c r="G11">
        <v>28</v>
      </c>
      <c r="H11">
        <v>0</v>
      </c>
      <c r="I11">
        <v>18.5</v>
      </c>
      <c r="J11">
        <v>21</v>
      </c>
      <c r="K11">
        <v>15</v>
      </c>
    </row>
    <row r="12" spans="1:11" x14ac:dyDescent="0.45">
      <c r="A12" t="s">
        <v>417</v>
      </c>
      <c r="B12">
        <v>20</v>
      </c>
      <c r="C12">
        <v>11</v>
      </c>
      <c r="D12">
        <v>13</v>
      </c>
      <c r="E12">
        <v>12</v>
      </c>
      <c r="F12">
        <v>46</v>
      </c>
      <c r="G12">
        <v>29</v>
      </c>
      <c r="H12">
        <v>0</v>
      </c>
      <c r="I12">
        <v>18.5</v>
      </c>
      <c r="J12">
        <v>4</v>
      </c>
      <c r="K12">
        <v>8</v>
      </c>
    </row>
    <row r="13" spans="1:11" x14ac:dyDescent="0.45">
      <c r="A13" t="s">
        <v>61</v>
      </c>
      <c r="B13">
        <v>11</v>
      </c>
      <c r="C13">
        <v>12</v>
      </c>
      <c r="D13">
        <v>7</v>
      </c>
      <c r="E13">
        <v>6</v>
      </c>
      <c r="F13">
        <v>16</v>
      </c>
      <c r="G13">
        <v>11</v>
      </c>
      <c r="H13">
        <v>0</v>
      </c>
      <c r="I13">
        <v>8.6999999999999993</v>
      </c>
      <c r="J13">
        <v>7</v>
      </c>
      <c r="K13">
        <v>12</v>
      </c>
    </row>
    <row r="14" spans="1:11" x14ac:dyDescent="0.45">
      <c r="A14" t="s">
        <v>25</v>
      </c>
      <c r="B14">
        <v>3</v>
      </c>
      <c r="C14">
        <v>13</v>
      </c>
      <c r="D14">
        <v>6</v>
      </c>
      <c r="E14">
        <v>13</v>
      </c>
      <c r="F14">
        <v>3</v>
      </c>
      <c r="G14">
        <v>4</v>
      </c>
      <c r="H14">
        <v>0</v>
      </c>
      <c r="I14">
        <v>6.5</v>
      </c>
      <c r="J14">
        <v>12</v>
      </c>
      <c r="K14">
        <v>5</v>
      </c>
    </row>
    <row r="15" spans="1:11" x14ac:dyDescent="0.45">
      <c r="A15" t="s">
        <v>49</v>
      </c>
      <c r="B15">
        <v>12</v>
      </c>
      <c r="C15">
        <v>14</v>
      </c>
      <c r="D15">
        <v>15</v>
      </c>
      <c r="E15">
        <v>17</v>
      </c>
      <c r="F15">
        <v>10</v>
      </c>
      <c r="G15">
        <v>10</v>
      </c>
      <c r="H15">
        <v>0</v>
      </c>
      <c r="I15">
        <v>11</v>
      </c>
      <c r="J15">
        <v>19</v>
      </c>
      <c r="K15">
        <v>25</v>
      </c>
    </row>
    <row r="16" spans="1:11" x14ac:dyDescent="0.45">
      <c r="A16" t="s">
        <v>407</v>
      </c>
      <c r="B16">
        <v>10</v>
      </c>
      <c r="C16">
        <v>15</v>
      </c>
      <c r="D16">
        <v>29</v>
      </c>
      <c r="E16">
        <v>16</v>
      </c>
      <c r="F16">
        <v>8</v>
      </c>
      <c r="G16">
        <v>13</v>
      </c>
      <c r="H16">
        <v>0</v>
      </c>
      <c r="I16">
        <v>13.5</v>
      </c>
      <c r="J16">
        <v>35</v>
      </c>
      <c r="K16">
        <v>23</v>
      </c>
    </row>
    <row r="17" spans="1:11" x14ac:dyDescent="0.45">
      <c r="A17" t="s">
        <v>58</v>
      </c>
      <c r="B17">
        <v>30</v>
      </c>
      <c r="C17">
        <v>16</v>
      </c>
      <c r="D17">
        <v>44</v>
      </c>
      <c r="E17">
        <v>21</v>
      </c>
      <c r="F17">
        <v>20</v>
      </c>
      <c r="G17">
        <v>22</v>
      </c>
      <c r="H17">
        <v>0</v>
      </c>
      <c r="I17">
        <v>20.5</v>
      </c>
      <c r="J17">
        <v>53</v>
      </c>
      <c r="K17">
        <v>54</v>
      </c>
    </row>
    <row r="18" spans="1:11" x14ac:dyDescent="0.45">
      <c r="A18" t="s">
        <v>409</v>
      </c>
      <c r="B18">
        <v>21</v>
      </c>
      <c r="C18">
        <v>17</v>
      </c>
      <c r="D18">
        <v>48</v>
      </c>
      <c r="E18">
        <v>72</v>
      </c>
      <c r="F18">
        <v>21</v>
      </c>
      <c r="G18">
        <v>30</v>
      </c>
      <c r="H18">
        <v>0</v>
      </c>
      <c r="I18">
        <v>31.3</v>
      </c>
      <c r="J18">
        <v>59</v>
      </c>
      <c r="K18">
        <v>52</v>
      </c>
    </row>
    <row r="19" spans="1:11" x14ac:dyDescent="0.45">
      <c r="A19" t="s">
        <v>37</v>
      </c>
      <c r="B19">
        <v>8</v>
      </c>
      <c r="C19">
        <v>18</v>
      </c>
      <c r="D19">
        <v>23</v>
      </c>
      <c r="E19">
        <v>20</v>
      </c>
      <c r="F19">
        <v>6</v>
      </c>
      <c r="G19">
        <v>5</v>
      </c>
      <c r="H19">
        <v>0</v>
      </c>
      <c r="I19">
        <v>12</v>
      </c>
      <c r="J19">
        <v>23</v>
      </c>
      <c r="K19">
        <v>11</v>
      </c>
    </row>
    <row r="20" spans="1:11" x14ac:dyDescent="0.45">
      <c r="A20" t="s">
        <v>81</v>
      </c>
      <c r="B20">
        <v>18</v>
      </c>
      <c r="C20">
        <v>19</v>
      </c>
      <c r="D20">
        <v>8</v>
      </c>
      <c r="E20">
        <v>7</v>
      </c>
      <c r="F20">
        <v>25</v>
      </c>
      <c r="G20">
        <v>26</v>
      </c>
      <c r="H20">
        <v>0</v>
      </c>
      <c r="I20">
        <v>14.2</v>
      </c>
      <c r="J20">
        <v>3</v>
      </c>
      <c r="K20">
        <v>4</v>
      </c>
    </row>
    <row r="21" spans="1:11" x14ac:dyDescent="0.45">
      <c r="A21" t="s">
        <v>32</v>
      </c>
      <c r="B21">
        <v>25</v>
      </c>
      <c r="C21">
        <v>20</v>
      </c>
      <c r="D21">
        <v>27</v>
      </c>
      <c r="E21">
        <v>31</v>
      </c>
      <c r="F21">
        <v>22</v>
      </c>
      <c r="G21">
        <v>24</v>
      </c>
      <c r="H21">
        <v>0</v>
      </c>
      <c r="I21">
        <v>20.7</v>
      </c>
      <c r="J21">
        <v>36</v>
      </c>
      <c r="K21">
        <v>33</v>
      </c>
    </row>
    <row r="22" spans="1:11" x14ac:dyDescent="0.45">
      <c r="A22" t="s">
        <v>44</v>
      </c>
      <c r="B22">
        <v>17</v>
      </c>
      <c r="C22">
        <v>21</v>
      </c>
      <c r="D22">
        <v>28</v>
      </c>
      <c r="E22">
        <v>33</v>
      </c>
      <c r="F22">
        <v>12</v>
      </c>
      <c r="G22">
        <v>18</v>
      </c>
      <c r="H22">
        <v>0</v>
      </c>
      <c r="I22">
        <v>18.7</v>
      </c>
      <c r="J22">
        <v>40</v>
      </c>
      <c r="K22">
        <v>55</v>
      </c>
    </row>
    <row r="23" spans="1:11" x14ac:dyDescent="0.45">
      <c r="A23" t="s">
        <v>65</v>
      </c>
      <c r="B23">
        <v>36</v>
      </c>
      <c r="C23">
        <v>22</v>
      </c>
      <c r="D23">
        <v>20</v>
      </c>
      <c r="E23">
        <v>29</v>
      </c>
      <c r="F23">
        <v>28</v>
      </c>
      <c r="G23">
        <v>32</v>
      </c>
      <c r="H23">
        <v>0</v>
      </c>
      <c r="I23">
        <v>21.8</v>
      </c>
      <c r="J23">
        <v>24</v>
      </c>
      <c r="K23">
        <v>61</v>
      </c>
    </row>
    <row r="24" spans="1:11" x14ac:dyDescent="0.45">
      <c r="A24" t="s">
        <v>30</v>
      </c>
      <c r="B24">
        <v>26</v>
      </c>
      <c r="C24">
        <v>23</v>
      </c>
      <c r="D24">
        <v>71</v>
      </c>
      <c r="E24">
        <v>60</v>
      </c>
      <c r="F24">
        <v>19</v>
      </c>
      <c r="G24">
        <v>19</v>
      </c>
      <c r="H24">
        <v>0</v>
      </c>
      <c r="I24">
        <v>32</v>
      </c>
      <c r="J24">
        <v>67</v>
      </c>
      <c r="K24">
        <v>48</v>
      </c>
    </row>
    <row r="25" spans="1:11" x14ac:dyDescent="0.45">
      <c r="A25" t="s">
        <v>51</v>
      </c>
      <c r="B25">
        <v>29</v>
      </c>
      <c r="C25">
        <v>24</v>
      </c>
      <c r="D25">
        <v>31</v>
      </c>
      <c r="E25">
        <v>15</v>
      </c>
      <c r="F25">
        <v>27</v>
      </c>
      <c r="G25">
        <v>27</v>
      </c>
      <c r="H25">
        <v>0</v>
      </c>
      <c r="I25">
        <v>20.7</v>
      </c>
      <c r="J25">
        <v>26</v>
      </c>
      <c r="K25">
        <v>27</v>
      </c>
    </row>
    <row r="26" spans="1:11" x14ac:dyDescent="0.45">
      <c r="A26" t="s">
        <v>76</v>
      </c>
      <c r="B26">
        <v>19</v>
      </c>
      <c r="C26">
        <v>25</v>
      </c>
      <c r="D26">
        <v>19</v>
      </c>
      <c r="E26">
        <v>40</v>
      </c>
      <c r="F26">
        <v>37</v>
      </c>
      <c r="G26">
        <v>20</v>
      </c>
      <c r="H26">
        <v>0</v>
      </c>
      <c r="I26">
        <v>23.5</v>
      </c>
      <c r="J26">
        <v>15</v>
      </c>
      <c r="K26">
        <v>18</v>
      </c>
    </row>
    <row r="27" spans="1:11" x14ac:dyDescent="0.45">
      <c r="A27" t="s">
        <v>234</v>
      </c>
      <c r="B27">
        <v>41</v>
      </c>
      <c r="C27">
        <v>26</v>
      </c>
      <c r="D27">
        <v>17</v>
      </c>
      <c r="E27">
        <v>10</v>
      </c>
      <c r="F27">
        <v>59</v>
      </c>
      <c r="G27">
        <v>45</v>
      </c>
      <c r="H27">
        <v>0</v>
      </c>
      <c r="I27">
        <v>26.2</v>
      </c>
      <c r="J27">
        <v>29</v>
      </c>
      <c r="K27">
        <v>59</v>
      </c>
    </row>
    <row r="28" spans="1:11" x14ac:dyDescent="0.45">
      <c r="A28" t="s">
        <v>411</v>
      </c>
      <c r="B28">
        <v>22</v>
      </c>
      <c r="C28">
        <v>27</v>
      </c>
      <c r="D28">
        <v>46</v>
      </c>
      <c r="E28">
        <v>49</v>
      </c>
      <c r="F28">
        <v>18</v>
      </c>
      <c r="G28">
        <v>17</v>
      </c>
      <c r="H28">
        <v>0</v>
      </c>
      <c r="I28">
        <v>26.2</v>
      </c>
      <c r="J28">
        <v>56</v>
      </c>
      <c r="K28">
        <v>31</v>
      </c>
    </row>
    <row r="29" spans="1:11" x14ac:dyDescent="0.45">
      <c r="A29" t="s">
        <v>141</v>
      </c>
      <c r="B29">
        <v>47</v>
      </c>
      <c r="C29">
        <v>28</v>
      </c>
      <c r="D29">
        <v>47</v>
      </c>
      <c r="E29">
        <v>27</v>
      </c>
      <c r="F29">
        <v>66</v>
      </c>
      <c r="G29">
        <v>62</v>
      </c>
      <c r="H29">
        <v>0</v>
      </c>
      <c r="I29">
        <v>38.299999999999997</v>
      </c>
      <c r="J29">
        <v>27</v>
      </c>
      <c r="K29">
        <v>26</v>
      </c>
    </row>
    <row r="30" spans="1:11" x14ac:dyDescent="0.45">
      <c r="A30" t="s">
        <v>420</v>
      </c>
      <c r="B30">
        <v>43</v>
      </c>
      <c r="C30">
        <v>29</v>
      </c>
      <c r="D30">
        <v>26</v>
      </c>
      <c r="E30">
        <v>41</v>
      </c>
      <c r="F30">
        <v>69</v>
      </c>
      <c r="G30">
        <v>54</v>
      </c>
      <c r="H30">
        <v>0</v>
      </c>
      <c r="I30">
        <v>36.5</v>
      </c>
      <c r="J30">
        <v>25</v>
      </c>
      <c r="K30">
        <v>28</v>
      </c>
    </row>
    <row r="31" spans="1:11" x14ac:dyDescent="0.45">
      <c r="A31" t="s">
        <v>408</v>
      </c>
      <c r="B31">
        <v>23</v>
      </c>
      <c r="C31">
        <v>30</v>
      </c>
      <c r="D31">
        <v>22</v>
      </c>
      <c r="E31">
        <v>25</v>
      </c>
      <c r="F31">
        <v>42</v>
      </c>
      <c r="G31">
        <v>23</v>
      </c>
      <c r="H31">
        <v>0</v>
      </c>
      <c r="I31">
        <v>23.7</v>
      </c>
      <c r="J31">
        <v>5</v>
      </c>
      <c r="K31">
        <v>3</v>
      </c>
    </row>
    <row r="32" spans="1:11" x14ac:dyDescent="0.45">
      <c r="A32" t="s">
        <v>34</v>
      </c>
      <c r="B32">
        <v>15</v>
      </c>
      <c r="C32">
        <v>31</v>
      </c>
      <c r="D32">
        <v>24</v>
      </c>
      <c r="E32">
        <v>18</v>
      </c>
      <c r="F32">
        <v>15</v>
      </c>
      <c r="G32">
        <v>16</v>
      </c>
      <c r="H32">
        <v>0</v>
      </c>
      <c r="I32">
        <v>17.3</v>
      </c>
      <c r="J32">
        <v>31</v>
      </c>
      <c r="K32">
        <v>29</v>
      </c>
    </row>
    <row r="33" spans="1:11" x14ac:dyDescent="0.45">
      <c r="A33" t="s">
        <v>433</v>
      </c>
      <c r="B33">
        <v>59</v>
      </c>
      <c r="C33">
        <v>32</v>
      </c>
      <c r="D33">
        <v>12</v>
      </c>
      <c r="E33">
        <v>9</v>
      </c>
      <c r="F33">
        <v>74</v>
      </c>
      <c r="G33">
        <v>61</v>
      </c>
      <c r="H33">
        <v>0</v>
      </c>
      <c r="I33">
        <v>31.3</v>
      </c>
      <c r="J33">
        <v>13</v>
      </c>
      <c r="K33">
        <v>30</v>
      </c>
    </row>
    <row r="34" spans="1:11" x14ac:dyDescent="0.45">
      <c r="A34" t="s">
        <v>448</v>
      </c>
      <c r="B34">
        <v>24</v>
      </c>
      <c r="C34">
        <v>33</v>
      </c>
      <c r="D34">
        <v>37</v>
      </c>
      <c r="E34">
        <v>19</v>
      </c>
      <c r="F34">
        <v>41</v>
      </c>
      <c r="G34">
        <v>38</v>
      </c>
      <c r="H34">
        <v>0</v>
      </c>
      <c r="I34">
        <v>28</v>
      </c>
      <c r="J34">
        <v>20</v>
      </c>
      <c r="K34">
        <v>19</v>
      </c>
    </row>
    <row r="35" spans="1:11" x14ac:dyDescent="0.45">
      <c r="A35" t="s">
        <v>71</v>
      </c>
      <c r="B35">
        <v>58</v>
      </c>
      <c r="C35">
        <v>34</v>
      </c>
      <c r="D35">
        <v>33</v>
      </c>
      <c r="E35">
        <v>26</v>
      </c>
      <c r="F35">
        <v>40</v>
      </c>
      <c r="G35">
        <v>43</v>
      </c>
      <c r="H35">
        <v>0</v>
      </c>
      <c r="I35">
        <v>29.3</v>
      </c>
      <c r="J35">
        <v>32</v>
      </c>
      <c r="K35">
        <v>42</v>
      </c>
    </row>
    <row r="36" spans="1:11" x14ac:dyDescent="0.45">
      <c r="A36" t="s">
        <v>28</v>
      </c>
      <c r="B36">
        <v>44</v>
      </c>
      <c r="C36">
        <v>35</v>
      </c>
      <c r="D36">
        <v>50</v>
      </c>
      <c r="E36">
        <v>42</v>
      </c>
      <c r="F36">
        <v>38</v>
      </c>
      <c r="G36">
        <v>60</v>
      </c>
      <c r="H36">
        <v>0</v>
      </c>
      <c r="I36">
        <v>37.5</v>
      </c>
      <c r="J36">
        <v>46</v>
      </c>
      <c r="K36">
        <v>51</v>
      </c>
    </row>
    <row r="37" spans="1:11" x14ac:dyDescent="0.45">
      <c r="A37" t="s">
        <v>100</v>
      </c>
      <c r="B37">
        <v>57</v>
      </c>
      <c r="C37">
        <v>36</v>
      </c>
      <c r="D37">
        <v>21</v>
      </c>
      <c r="E37">
        <v>32</v>
      </c>
      <c r="F37">
        <v>60</v>
      </c>
      <c r="G37">
        <v>51</v>
      </c>
      <c r="H37">
        <v>0</v>
      </c>
      <c r="I37">
        <v>33.299999999999997</v>
      </c>
      <c r="J37">
        <v>33</v>
      </c>
      <c r="K37">
        <v>67</v>
      </c>
    </row>
    <row r="38" spans="1:11" x14ac:dyDescent="0.45">
      <c r="A38" t="s">
        <v>75</v>
      </c>
      <c r="B38">
        <v>31</v>
      </c>
      <c r="C38">
        <v>37</v>
      </c>
      <c r="D38">
        <v>34</v>
      </c>
      <c r="E38">
        <v>55</v>
      </c>
      <c r="F38">
        <v>51</v>
      </c>
      <c r="G38">
        <v>25</v>
      </c>
      <c r="H38">
        <v>0</v>
      </c>
      <c r="I38">
        <v>33.700000000000003</v>
      </c>
      <c r="J38">
        <v>28</v>
      </c>
      <c r="K38">
        <v>43</v>
      </c>
    </row>
    <row r="39" spans="1:11" x14ac:dyDescent="0.45">
      <c r="A39" t="s">
        <v>52</v>
      </c>
      <c r="B39">
        <v>27</v>
      </c>
      <c r="C39">
        <v>38</v>
      </c>
      <c r="D39">
        <v>30</v>
      </c>
      <c r="E39">
        <v>23</v>
      </c>
      <c r="F39">
        <v>23</v>
      </c>
      <c r="G39">
        <v>21</v>
      </c>
      <c r="H39">
        <v>0</v>
      </c>
      <c r="I39">
        <v>22.5</v>
      </c>
      <c r="J39">
        <v>45</v>
      </c>
      <c r="K39">
        <v>72</v>
      </c>
    </row>
    <row r="40" spans="1:11" x14ac:dyDescent="0.45">
      <c r="A40" t="s">
        <v>66</v>
      </c>
      <c r="B40">
        <v>51</v>
      </c>
      <c r="C40">
        <v>39</v>
      </c>
      <c r="D40">
        <v>45</v>
      </c>
      <c r="E40">
        <v>44</v>
      </c>
      <c r="F40">
        <v>53</v>
      </c>
      <c r="G40">
        <v>50</v>
      </c>
      <c r="H40">
        <v>0</v>
      </c>
      <c r="I40">
        <v>38.5</v>
      </c>
      <c r="J40">
        <v>43</v>
      </c>
      <c r="K40">
        <v>35</v>
      </c>
    </row>
    <row r="41" spans="1:11" x14ac:dyDescent="0.45">
      <c r="A41" t="s">
        <v>129</v>
      </c>
      <c r="B41">
        <v>68</v>
      </c>
      <c r="C41">
        <v>40</v>
      </c>
      <c r="D41">
        <v>40</v>
      </c>
      <c r="E41">
        <v>54</v>
      </c>
      <c r="F41">
        <v>72</v>
      </c>
      <c r="G41">
        <v>80</v>
      </c>
      <c r="H41">
        <v>0</v>
      </c>
      <c r="I41">
        <v>47.7</v>
      </c>
      <c r="J41">
        <v>50</v>
      </c>
      <c r="K41">
        <v>41</v>
      </c>
    </row>
    <row r="42" spans="1:11" x14ac:dyDescent="0.45">
      <c r="A42" t="s">
        <v>125</v>
      </c>
      <c r="B42">
        <v>52</v>
      </c>
      <c r="C42">
        <v>41</v>
      </c>
      <c r="D42">
        <v>38</v>
      </c>
      <c r="E42">
        <v>69</v>
      </c>
      <c r="F42">
        <v>56</v>
      </c>
      <c r="G42">
        <v>56</v>
      </c>
      <c r="H42">
        <v>0</v>
      </c>
      <c r="I42">
        <v>43.3</v>
      </c>
      <c r="J42">
        <v>30</v>
      </c>
      <c r="K42">
        <v>17</v>
      </c>
    </row>
    <row r="43" spans="1:11" x14ac:dyDescent="0.45">
      <c r="A43" t="s">
        <v>442</v>
      </c>
      <c r="B43">
        <v>40</v>
      </c>
      <c r="C43">
        <v>42</v>
      </c>
      <c r="D43">
        <v>42</v>
      </c>
      <c r="E43">
        <v>56</v>
      </c>
      <c r="F43">
        <v>55</v>
      </c>
      <c r="G43">
        <v>44</v>
      </c>
      <c r="H43">
        <v>0</v>
      </c>
      <c r="I43">
        <v>39.799999999999997</v>
      </c>
      <c r="J43">
        <v>58</v>
      </c>
      <c r="K43">
        <v>57</v>
      </c>
    </row>
    <row r="44" spans="1:11" x14ac:dyDescent="0.45">
      <c r="A44" t="s">
        <v>43</v>
      </c>
      <c r="B44">
        <v>78</v>
      </c>
      <c r="C44">
        <v>43</v>
      </c>
      <c r="D44">
        <v>82</v>
      </c>
      <c r="E44">
        <v>76</v>
      </c>
      <c r="F44">
        <v>58</v>
      </c>
      <c r="G44">
        <v>53</v>
      </c>
      <c r="H44">
        <v>0</v>
      </c>
      <c r="I44">
        <v>52</v>
      </c>
      <c r="J44">
        <v>112</v>
      </c>
      <c r="K44">
        <v>88</v>
      </c>
    </row>
    <row r="45" spans="1:11" x14ac:dyDescent="0.45">
      <c r="A45" t="s">
        <v>412</v>
      </c>
      <c r="B45">
        <v>82</v>
      </c>
      <c r="C45">
        <v>44</v>
      </c>
      <c r="D45">
        <v>67</v>
      </c>
      <c r="E45">
        <v>48</v>
      </c>
      <c r="F45">
        <v>57</v>
      </c>
      <c r="G45">
        <v>74</v>
      </c>
      <c r="H45">
        <v>0</v>
      </c>
      <c r="I45">
        <v>48.3</v>
      </c>
      <c r="J45">
        <v>80</v>
      </c>
      <c r="K45">
        <v>99</v>
      </c>
    </row>
    <row r="46" spans="1:11" x14ac:dyDescent="0.45">
      <c r="A46" t="s">
        <v>22</v>
      </c>
      <c r="B46">
        <v>39</v>
      </c>
      <c r="C46">
        <v>45</v>
      </c>
      <c r="D46">
        <v>59</v>
      </c>
      <c r="E46">
        <v>45</v>
      </c>
      <c r="F46">
        <v>26</v>
      </c>
      <c r="G46">
        <v>35</v>
      </c>
      <c r="H46">
        <v>0</v>
      </c>
      <c r="I46">
        <v>35</v>
      </c>
      <c r="J46">
        <v>75</v>
      </c>
      <c r="K46">
        <v>74</v>
      </c>
    </row>
    <row r="47" spans="1:11" x14ac:dyDescent="0.45">
      <c r="A47" t="s">
        <v>111</v>
      </c>
      <c r="B47">
        <v>6</v>
      </c>
      <c r="C47">
        <v>46</v>
      </c>
      <c r="D47">
        <v>35</v>
      </c>
      <c r="E47">
        <v>30</v>
      </c>
      <c r="F47">
        <v>13</v>
      </c>
      <c r="G47">
        <v>9</v>
      </c>
      <c r="H47">
        <v>0</v>
      </c>
      <c r="I47">
        <v>22.2</v>
      </c>
      <c r="J47">
        <v>44</v>
      </c>
      <c r="K47">
        <v>50</v>
      </c>
    </row>
    <row r="48" spans="1:11" x14ac:dyDescent="0.45">
      <c r="A48" t="s">
        <v>423</v>
      </c>
      <c r="B48">
        <v>38</v>
      </c>
      <c r="C48">
        <v>47</v>
      </c>
      <c r="D48">
        <v>54</v>
      </c>
      <c r="E48">
        <v>43</v>
      </c>
      <c r="F48">
        <v>32</v>
      </c>
      <c r="G48">
        <v>36</v>
      </c>
      <c r="H48">
        <v>0</v>
      </c>
      <c r="I48">
        <v>35.299999999999997</v>
      </c>
      <c r="J48">
        <v>60</v>
      </c>
      <c r="K48">
        <v>81</v>
      </c>
    </row>
    <row r="49" spans="1:11" x14ac:dyDescent="0.45">
      <c r="A49" t="s">
        <v>96</v>
      </c>
      <c r="B49">
        <v>46</v>
      </c>
      <c r="C49">
        <v>48</v>
      </c>
      <c r="D49">
        <v>63</v>
      </c>
      <c r="E49">
        <v>59</v>
      </c>
      <c r="F49">
        <v>31</v>
      </c>
      <c r="G49">
        <v>46</v>
      </c>
      <c r="H49">
        <v>0</v>
      </c>
      <c r="I49">
        <v>41.2</v>
      </c>
      <c r="J49">
        <v>79</v>
      </c>
      <c r="K49">
        <v>60</v>
      </c>
    </row>
    <row r="50" spans="1:11" x14ac:dyDescent="0.45">
      <c r="A50" t="s">
        <v>418</v>
      </c>
      <c r="B50">
        <v>37</v>
      </c>
      <c r="C50">
        <v>49</v>
      </c>
      <c r="D50">
        <v>43</v>
      </c>
      <c r="E50">
        <v>47</v>
      </c>
      <c r="F50">
        <v>33</v>
      </c>
      <c r="G50">
        <v>33</v>
      </c>
      <c r="H50">
        <v>0</v>
      </c>
      <c r="I50">
        <v>34.200000000000003</v>
      </c>
      <c r="J50">
        <v>38</v>
      </c>
      <c r="K50">
        <v>32</v>
      </c>
    </row>
    <row r="51" spans="1:11" x14ac:dyDescent="0.45">
      <c r="A51" t="s">
        <v>38</v>
      </c>
      <c r="B51">
        <v>94</v>
      </c>
      <c r="C51">
        <v>50</v>
      </c>
      <c r="D51">
        <v>68</v>
      </c>
      <c r="E51">
        <v>57</v>
      </c>
      <c r="F51">
        <v>100</v>
      </c>
      <c r="G51">
        <v>89</v>
      </c>
      <c r="H51">
        <v>0</v>
      </c>
      <c r="I51">
        <v>60.7</v>
      </c>
      <c r="J51">
        <v>62</v>
      </c>
      <c r="K51">
        <v>69</v>
      </c>
    </row>
    <row r="52" spans="1:11" x14ac:dyDescent="0.45">
      <c r="A52" t="s">
        <v>110</v>
      </c>
      <c r="B52">
        <v>56</v>
      </c>
      <c r="C52">
        <v>51</v>
      </c>
      <c r="D52">
        <v>58</v>
      </c>
      <c r="E52">
        <v>64</v>
      </c>
      <c r="F52">
        <v>71</v>
      </c>
      <c r="G52">
        <v>55</v>
      </c>
      <c r="H52">
        <v>0</v>
      </c>
      <c r="I52">
        <v>49.8</v>
      </c>
      <c r="J52">
        <v>41</v>
      </c>
      <c r="K52">
        <v>58</v>
      </c>
    </row>
    <row r="53" spans="1:11" x14ac:dyDescent="0.45">
      <c r="A53" t="s">
        <v>69</v>
      </c>
      <c r="B53">
        <v>132</v>
      </c>
      <c r="C53">
        <v>52</v>
      </c>
      <c r="D53">
        <v>74</v>
      </c>
      <c r="E53">
        <v>97</v>
      </c>
      <c r="F53">
        <v>145</v>
      </c>
      <c r="G53">
        <v>134</v>
      </c>
      <c r="H53">
        <v>0</v>
      </c>
      <c r="I53">
        <v>83.7</v>
      </c>
      <c r="J53">
        <v>73</v>
      </c>
      <c r="K53">
        <v>37</v>
      </c>
    </row>
    <row r="54" spans="1:11" x14ac:dyDescent="0.45">
      <c r="A54" t="s">
        <v>41</v>
      </c>
      <c r="B54">
        <v>48</v>
      </c>
      <c r="C54">
        <v>53</v>
      </c>
      <c r="D54">
        <v>55</v>
      </c>
      <c r="E54">
        <v>66</v>
      </c>
      <c r="F54">
        <v>43</v>
      </c>
      <c r="G54">
        <v>39</v>
      </c>
      <c r="H54">
        <v>0</v>
      </c>
      <c r="I54">
        <v>42.7</v>
      </c>
      <c r="J54">
        <v>66</v>
      </c>
      <c r="K54">
        <v>68</v>
      </c>
    </row>
    <row r="55" spans="1:11" x14ac:dyDescent="0.45">
      <c r="A55" t="s">
        <v>78</v>
      </c>
      <c r="B55">
        <v>33</v>
      </c>
      <c r="C55">
        <v>54</v>
      </c>
      <c r="D55">
        <v>10</v>
      </c>
      <c r="E55">
        <v>28</v>
      </c>
      <c r="F55">
        <v>29</v>
      </c>
      <c r="G55">
        <v>31</v>
      </c>
      <c r="H55">
        <v>0</v>
      </c>
      <c r="I55">
        <v>25.3</v>
      </c>
      <c r="J55">
        <v>17</v>
      </c>
      <c r="K55">
        <v>16</v>
      </c>
    </row>
    <row r="56" spans="1:11" x14ac:dyDescent="0.45">
      <c r="A56" t="s">
        <v>195</v>
      </c>
      <c r="B56">
        <v>90</v>
      </c>
      <c r="C56">
        <v>55</v>
      </c>
      <c r="D56">
        <v>84</v>
      </c>
      <c r="E56">
        <v>62</v>
      </c>
      <c r="F56">
        <v>105</v>
      </c>
      <c r="G56">
        <v>94</v>
      </c>
      <c r="H56">
        <v>0</v>
      </c>
      <c r="I56">
        <v>66.7</v>
      </c>
      <c r="J56">
        <v>52</v>
      </c>
      <c r="K56">
        <v>39</v>
      </c>
    </row>
    <row r="57" spans="1:11" x14ac:dyDescent="0.45">
      <c r="A57" t="s">
        <v>406</v>
      </c>
      <c r="B57">
        <v>67</v>
      </c>
      <c r="C57">
        <v>56</v>
      </c>
      <c r="D57">
        <v>65</v>
      </c>
      <c r="E57">
        <v>70</v>
      </c>
      <c r="F57">
        <v>48</v>
      </c>
      <c r="G57">
        <v>68</v>
      </c>
      <c r="H57">
        <v>0</v>
      </c>
      <c r="I57">
        <v>51.2</v>
      </c>
      <c r="J57">
        <v>91</v>
      </c>
      <c r="K57">
        <v>105</v>
      </c>
    </row>
    <row r="58" spans="1:11" x14ac:dyDescent="0.45">
      <c r="A58" t="s">
        <v>113</v>
      </c>
      <c r="B58">
        <v>60</v>
      </c>
      <c r="C58">
        <v>57</v>
      </c>
      <c r="D58">
        <v>51</v>
      </c>
      <c r="E58">
        <v>82</v>
      </c>
      <c r="F58">
        <v>81</v>
      </c>
      <c r="G58">
        <v>69</v>
      </c>
      <c r="H58">
        <v>0</v>
      </c>
      <c r="I58">
        <v>56.7</v>
      </c>
      <c r="J58">
        <v>34</v>
      </c>
      <c r="K58">
        <v>22</v>
      </c>
    </row>
    <row r="59" spans="1:11" x14ac:dyDescent="0.45">
      <c r="A59" t="s">
        <v>193</v>
      </c>
      <c r="B59">
        <v>100</v>
      </c>
      <c r="C59">
        <v>58</v>
      </c>
      <c r="D59">
        <v>92</v>
      </c>
      <c r="E59">
        <v>71</v>
      </c>
      <c r="F59">
        <v>88</v>
      </c>
      <c r="G59">
        <v>103</v>
      </c>
      <c r="H59">
        <v>0</v>
      </c>
      <c r="I59">
        <v>68.7</v>
      </c>
      <c r="J59">
        <v>78</v>
      </c>
      <c r="K59">
        <v>36</v>
      </c>
    </row>
    <row r="60" spans="1:11" x14ac:dyDescent="0.45">
      <c r="A60" t="s">
        <v>427</v>
      </c>
      <c r="B60">
        <v>32</v>
      </c>
      <c r="C60">
        <v>59</v>
      </c>
      <c r="D60">
        <v>18</v>
      </c>
      <c r="E60">
        <v>38</v>
      </c>
      <c r="F60">
        <v>80</v>
      </c>
      <c r="G60">
        <v>37</v>
      </c>
      <c r="H60">
        <v>0</v>
      </c>
      <c r="I60">
        <v>38.700000000000003</v>
      </c>
      <c r="J60">
        <v>10</v>
      </c>
      <c r="K60">
        <v>14</v>
      </c>
    </row>
    <row r="61" spans="1:11" x14ac:dyDescent="0.45">
      <c r="A61" t="s">
        <v>120</v>
      </c>
      <c r="B61">
        <v>45</v>
      </c>
      <c r="C61">
        <v>60</v>
      </c>
      <c r="D61">
        <v>53</v>
      </c>
      <c r="E61">
        <v>35</v>
      </c>
      <c r="F61">
        <v>67</v>
      </c>
      <c r="G61">
        <v>49</v>
      </c>
      <c r="H61">
        <v>0</v>
      </c>
      <c r="I61">
        <v>44</v>
      </c>
      <c r="J61">
        <v>68</v>
      </c>
      <c r="K61">
        <v>98</v>
      </c>
    </row>
    <row r="62" spans="1:11" x14ac:dyDescent="0.45">
      <c r="A62" t="s">
        <v>112</v>
      </c>
      <c r="B62">
        <v>76</v>
      </c>
      <c r="C62">
        <v>61</v>
      </c>
      <c r="D62">
        <v>32</v>
      </c>
      <c r="E62">
        <v>39</v>
      </c>
      <c r="F62">
        <v>94</v>
      </c>
      <c r="G62">
        <v>83</v>
      </c>
      <c r="H62">
        <v>0</v>
      </c>
      <c r="I62">
        <v>51.5</v>
      </c>
      <c r="J62">
        <v>18</v>
      </c>
      <c r="K62">
        <v>45</v>
      </c>
    </row>
    <row r="63" spans="1:11" x14ac:dyDescent="0.45">
      <c r="A63" t="s">
        <v>48</v>
      </c>
      <c r="B63">
        <v>77</v>
      </c>
      <c r="C63">
        <v>62</v>
      </c>
      <c r="D63">
        <v>52</v>
      </c>
      <c r="E63">
        <v>58</v>
      </c>
      <c r="F63">
        <v>76</v>
      </c>
      <c r="G63">
        <v>72</v>
      </c>
      <c r="H63">
        <v>0</v>
      </c>
      <c r="I63">
        <v>53.3</v>
      </c>
      <c r="J63">
        <v>55</v>
      </c>
      <c r="K63">
        <v>47</v>
      </c>
    </row>
    <row r="64" spans="1:11" x14ac:dyDescent="0.45">
      <c r="A64" t="s">
        <v>147</v>
      </c>
      <c r="B64">
        <v>54</v>
      </c>
      <c r="C64">
        <v>63</v>
      </c>
      <c r="D64">
        <v>61</v>
      </c>
      <c r="E64">
        <v>37</v>
      </c>
      <c r="F64">
        <v>54</v>
      </c>
      <c r="G64">
        <v>67</v>
      </c>
      <c r="H64">
        <v>0</v>
      </c>
      <c r="I64">
        <v>47</v>
      </c>
      <c r="J64">
        <v>22</v>
      </c>
      <c r="K64">
        <v>24</v>
      </c>
    </row>
    <row r="65" spans="1:11" x14ac:dyDescent="0.45">
      <c r="A65" t="s">
        <v>107</v>
      </c>
      <c r="B65">
        <v>84</v>
      </c>
      <c r="C65">
        <v>64</v>
      </c>
      <c r="D65">
        <v>83</v>
      </c>
      <c r="E65">
        <v>77</v>
      </c>
      <c r="F65">
        <v>65</v>
      </c>
      <c r="G65">
        <v>85</v>
      </c>
      <c r="H65">
        <v>0</v>
      </c>
      <c r="I65">
        <v>62.3</v>
      </c>
      <c r="J65">
        <v>42</v>
      </c>
      <c r="K65">
        <v>34</v>
      </c>
    </row>
    <row r="66" spans="1:11" x14ac:dyDescent="0.45">
      <c r="A66" t="s">
        <v>79</v>
      </c>
      <c r="B66">
        <v>66</v>
      </c>
      <c r="C66">
        <v>65</v>
      </c>
      <c r="D66">
        <v>57</v>
      </c>
      <c r="E66">
        <v>50</v>
      </c>
      <c r="F66">
        <v>68</v>
      </c>
      <c r="G66">
        <v>58</v>
      </c>
      <c r="H66">
        <v>0</v>
      </c>
      <c r="I66">
        <v>49.7</v>
      </c>
      <c r="J66">
        <v>77</v>
      </c>
      <c r="K66">
        <v>92</v>
      </c>
    </row>
    <row r="67" spans="1:11" x14ac:dyDescent="0.45">
      <c r="A67" t="s">
        <v>425</v>
      </c>
      <c r="B67">
        <v>80</v>
      </c>
      <c r="C67">
        <v>66</v>
      </c>
      <c r="D67">
        <v>79</v>
      </c>
      <c r="E67">
        <v>68</v>
      </c>
      <c r="F67">
        <v>73</v>
      </c>
      <c r="G67">
        <v>78</v>
      </c>
      <c r="H67">
        <v>0</v>
      </c>
      <c r="I67">
        <v>60.7</v>
      </c>
      <c r="J67">
        <v>92</v>
      </c>
      <c r="K67">
        <v>121</v>
      </c>
    </row>
    <row r="68" spans="1:11" x14ac:dyDescent="0.45">
      <c r="A68" t="s">
        <v>106</v>
      </c>
      <c r="B68">
        <v>63</v>
      </c>
      <c r="C68">
        <v>67</v>
      </c>
      <c r="D68">
        <v>106</v>
      </c>
      <c r="E68">
        <v>52</v>
      </c>
      <c r="F68">
        <v>49</v>
      </c>
      <c r="G68">
        <v>70</v>
      </c>
      <c r="H68">
        <v>0</v>
      </c>
      <c r="I68">
        <v>57.3</v>
      </c>
      <c r="J68">
        <v>109</v>
      </c>
      <c r="K68">
        <v>77</v>
      </c>
    </row>
    <row r="69" spans="1:11" x14ac:dyDescent="0.45">
      <c r="A69" t="s">
        <v>171</v>
      </c>
      <c r="B69">
        <v>87</v>
      </c>
      <c r="C69">
        <v>68</v>
      </c>
      <c r="D69">
        <v>94</v>
      </c>
      <c r="E69">
        <v>51</v>
      </c>
      <c r="F69">
        <v>102</v>
      </c>
      <c r="G69">
        <v>104</v>
      </c>
      <c r="H69">
        <v>0</v>
      </c>
      <c r="I69">
        <v>69.8</v>
      </c>
      <c r="J69">
        <v>48</v>
      </c>
      <c r="K69">
        <v>38</v>
      </c>
    </row>
    <row r="70" spans="1:11" x14ac:dyDescent="0.45">
      <c r="A70" t="s">
        <v>90</v>
      </c>
      <c r="B70">
        <v>64</v>
      </c>
      <c r="C70">
        <v>69</v>
      </c>
      <c r="D70">
        <v>85</v>
      </c>
      <c r="E70">
        <v>86</v>
      </c>
      <c r="F70">
        <v>45</v>
      </c>
      <c r="G70">
        <v>65</v>
      </c>
      <c r="H70">
        <v>0</v>
      </c>
      <c r="I70">
        <v>58.3</v>
      </c>
      <c r="J70">
        <v>104</v>
      </c>
      <c r="K70">
        <v>129</v>
      </c>
    </row>
    <row r="71" spans="1:11" x14ac:dyDescent="0.45">
      <c r="A71" t="s">
        <v>137</v>
      </c>
      <c r="B71">
        <v>81</v>
      </c>
      <c r="C71">
        <v>70</v>
      </c>
      <c r="D71">
        <v>41</v>
      </c>
      <c r="E71">
        <v>46</v>
      </c>
      <c r="F71">
        <v>77</v>
      </c>
      <c r="G71">
        <v>71</v>
      </c>
      <c r="H71">
        <v>0</v>
      </c>
      <c r="I71">
        <v>50.8</v>
      </c>
      <c r="J71">
        <v>49</v>
      </c>
      <c r="K71">
        <v>113</v>
      </c>
    </row>
    <row r="72" spans="1:11" x14ac:dyDescent="0.45">
      <c r="A72" t="s">
        <v>67</v>
      </c>
      <c r="B72">
        <v>55</v>
      </c>
      <c r="C72">
        <v>71</v>
      </c>
      <c r="D72">
        <v>56</v>
      </c>
      <c r="E72">
        <v>53</v>
      </c>
      <c r="F72">
        <v>36</v>
      </c>
      <c r="G72">
        <v>47</v>
      </c>
      <c r="H72">
        <v>0</v>
      </c>
      <c r="I72">
        <v>43.8</v>
      </c>
      <c r="J72">
        <v>63</v>
      </c>
      <c r="K72">
        <v>86</v>
      </c>
    </row>
    <row r="73" spans="1:11" x14ac:dyDescent="0.45">
      <c r="A73" t="s">
        <v>119</v>
      </c>
      <c r="B73">
        <v>61</v>
      </c>
      <c r="C73">
        <v>72</v>
      </c>
      <c r="D73">
        <v>114</v>
      </c>
      <c r="E73">
        <v>92</v>
      </c>
      <c r="F73">
        <v>50</v>
      </c>
      <c r="G73">
        <v>63</v>
      </c>
      <c r="H73">
        <v>0</v>
      </c>
      <c r="I73">
        <v>65.2</v>
      </c>
      <c r="J73">
        <v>103</v>
      </c>
      <c r="K73">
        <v>123</v>
      </c>
    </row>
    <row r="74" spans="1:11" x14ac:dyDescent="0.45">
      <c r="A74" t="s">
        <v>89</v>
      </c>
      <c r="B74">
        <v>35</v>
      </c>
      <c r="C74">
        <v>73</v>
      </c>
      <c r="D74">
        <v>62</v>
      </c>
      <c r="E74">
        <v>65</v>
      </c>
      <c r="F74">
        <v>30</v>
      </c>
      <c r="G74">
        <v>34</v>
      </c>
      <c r="H74">
        <v>0</v>
      </c>
      <c r="I74">
        <v>44</v>
      </c>
      <c r="J74">
        <v>76</v>
      </c>
      <c r="K74">
        <v>102</v>
      </c>
    </row>
    <row r="75" spans="1:11" x14ac:dyDescent="0.45">
      <c r="A75" t="s">
        <v>27</v>
      </c>
      <c r="B75">
        <v>120</v>
      </c>
      <c r="C75">
        <v>74</v>
      </c>
      <c r="D75">
        <v>88</v>
      </c>
      <c r="E75">
        <v>99</v>
      </c>
      <c r="F75">
        <v>113</v>
      </c>
      <c r="G75">
        <v>107</v>
      </c>
      <c r="H75">
        <v>0</v>
      </c>
      <c r="I75">
        <v>80.2</v>
      </c>
      <c r="J75">
        <v>93</v>
      </c>
      <c r="K75">
        <v>122</v>
      </c>
    </row>
    <row r="76" spans="1:11" x14ac:dyDescent="0.45">
      <c r="A76" t="s">
        <v>132</v>
      </c>
      <c r="B76">
        <v>96</v>
      </c>
      <c r="C76">
        <v>75</v>
      </c>
      <c r="D76">
        <v>77</v>
      </c>
      <c r="E76">
        <v>89</v>
      </c>
      <c r="F76">
        <v>103</v>
      </c>
      <c r="G76">
        <v>102</v>
      </c>
      <c r="H76">
        <v>0</v>
      </c>
      <c r="I76">
        <v>74.3</v>
      </c>
      <c r="J76">
        <v>71</v>
      </c>
      <c r="K76">
        <v>62</v>
      </c>
    </row>
    <row r="77" spans="1:11" x14ac:dyDescent="0.45">
      <c r="A77" t="s">
        <v>158</v>
      </c>
      <c r="B77">
        <v>85</v>
      </c>
      <c r="C77">
        <v>76</v>
      </c>
      <c r="D77">
        <v>95</v>
      </c>
      <c r="E77">
        <v>78</v>
      </c>
      <c r="F77">
        <v>83</v>
      </c>
      <c r="G77">
        <v>90</v>
      </c>
      <c r="H77">
        <v>0</v>
      </c>
      <c r="I77">
        <v>70.3</v>
      </c>
      <c r="J77">
        <v>69</v>
      </c>
      <c r="K77">
        <v>66</v>
      </c>
    </row>
    <row r="78" spans="1:11" x14ac:dyDescent="0.45">
      <c r="A78" t="s">
        <v>53</v>
      </c>
      <c r="B78">
        <v>49</v>
      </c>
      <c r="C78">
        <v>77</v>
      </c>
      <c r="D78">
        <v>49</v>
      </c>
      <c r="E78">
        <v>61</v>
      </c>
      <c r="F78">
        <v>39</v>
      </c>
      <c r="G78">
        <v>57</v>
      </c>
      <c r="H78">
        <v>0</v>
      </c>
      <c r="I78">
        <v>47.2</v>
      </c>
      <c r="J78">
        <v>54</v>
      </c>
      <c r="K78">
        <v>70</v>
      </c>
    </row>
    <row r="79" spans="1:11" x14ac:dyDescent="0.45">
      <c r="A79" t="s">
        <v>140</v>
      </c>
      <c r="B79">
        <v>72</v>
      </c>
      <c r="C79">
        <v>78</v>
      </c>
      <c r="D79">
        <v>64</v>
      </c>
      <c r="E79">
        <v>93</v>
      </c>
      <c r="F79">
        <v>61</v>
      </c>
      <c r="G79">
        <v>59</v>
      </c>
      <c r="H79">
        <v>0</v>
      </c>
      <c r="I79">
        <v>59.2</v>
      </c>
      <c r="J79">
        <v>82</v>
      </c>
      <c r="K79">
        <v>80</v>
      </c>
    </row>
    <row r="80" spans="1:11" x14ac:dyDescent="0.45">
      <c r="A80" t="s">
        <v>64</v>
      </c>
      <c r="B80">
        <v>34</v>
      </c>
      <c r="C80">
        <v>79</v>
      </c>
      <c r="D80">
        <v>36</v>
      </c>
      <c r="E80">
        <v>36</v>
      </c>
      <c r="F80">
        <v>44</v>
      </c>
      <c r="G80">
        <v>40</v>
      </c>
      <c r="H80">
        <v>0</v>
      </c>
      <c r="I80">
        <v>39.200000000000003</v>
      </c>
      <c r="J80">
        <v>39</v>
      </c>
      <c r="K80">
        <v>49</v>
      </c>
    </row>
    <row r="81" spans="1:11" x14ac:dyDescent="0.45">
      <c r="A81" t="s">
        <v>68</v>
      </c>
      <c r="B81">
        <v>62</v>
      </c>
      <c r="C81">
        <v>80</v>
      </c>
      <c r="D81">
        <v>80</v>
      </c>
      <c r="E81">
        <v>73</v>
      </c>
      <c r="F81">
        <v>47</v>
      </c>
      <c r="G81">
        <v>52</v>
      </c>
      <c r="H81">
        <v>0</v>
      </c>
      <c r="I81">
        <v>55.3</v>
      </c>
      <c r="J81">
        <v>86</v>
      </c>
      <c r="K81">
        <v>117</v>
      </c>
    </row>
    <row r="82" spans="1:11" x14ac:dyDescent="0.45">
      <c r="A82" t="s">
        <v>133</v>
      </c>
      <c r="B82">
        <v>74</v>
      </c>
      <c r="C82">
        <v>81</v>
      </c>
      <c r="D82">
        <v>102</v>
      </c>
      <c r="E82">
        <v>80</v>
      </c>
      <c r="F82">
        <v>82</v>
      </c>
      <c r="G82">
        <v>79</v>
      </c>
      <c r="H82">
        <v>0</v>
      </c>
      <c r="I82">
        <v>70.7</v>
      </c>
      <c r="J82">
        <v>57</v>
      </c>
      <c r="K82">
        <v>40</v>
      </c>
    </row>
    <row r="83" spans="1:11" x14ac:dyDescent="0.45">
      <c r="A83" t="s">
        <v>139</v>
      </c>
      <c r="B83">
        <v>92</v>
      </c>
      <c r="C83">
        <v>82</v>
      </c>
      <c r="D83">
        <v>75</v>
      </c>
      <c r="E83">
        <v>125</v>
      </c>
      <c r="F83">
        <v>97</v>
      </c>
      <c r="G83">
        <v>92</v>
      </c>
      <c r="H83">
        <v>0</v>
      </c>
      <c r="I83">
        <v>78.5</v>
      </c>
      <c r="J83">
        <v>106</v>
      </c>
      <c r="K83">
        <v>63</v>
      </c>
    </row>
    <row r="84" spans="1:11" x14ac:dyDescent="0.45">
      <c r="A84" t="s">
        <v>70</v>
      </c>
      <c r="B84">
        <v>53</v>
      </c>
      <c r="C84">
        <v>83</v>
      </c>
      <c r="D84">
        <v>66</v>
      </c>
      <c r="E84">
        <v>74</v>
      </c>
      <c r="F84">
        <v>35</v>
      </c>
      <c r="G84">
        <v>42</v>
      </c>
      <c r="H84">
        <v>0</v>
      </c>
      <c r="I84">
        <v>50</v>
      </c>
      <c r="J84">
        <v>88</v>
      </c>
      <c r="K84">
        <v>78</v>
      </c>
    </row>
    <row r="85" spans="1:11" x14ac:dyDescent="0.45">
      <c r="A85" t="s">
        <v>446</v>
      </c>
      <c r="B85">
        <v>88</v>
      </c>
      <c r="C85">
        <v>84</v>
      </c>
      <c r="D85">
        <v>39</v>
      </c>
      <c r="E85">
        <v>75</v>
      </c>
      <c r="F85">
        <v>79</v>
      </c>
      <c r="G85">
        <v>73</v>
      </c>
      <c r="H85">
        <v>0</v>
      </c>
      <c r="I85">
        <v>58.3</v>
      </c>
      <c r="J85">
        <v>51</v>
      </c>
      <c r="K85">
        <v>114</v>
      </c>
    </row>
    <row r="86" spans="1:11" x14ac:dyDescent="0.45">
      <c r="A86" t="s">
        <v>472</v>
      </c>
      <c r="B86">
        <v>73</v>
      </c>
      <c r="C86">
        <v>85</v>
      </c>
      <c r="D86">
        <v>93</v>
      </c>
      <c r="E86">
        <v>63</v>
      </c>
      <c r="F86">
        <v>75</v>
      </c>
      <c r="G86">
        <v>81</v>
      </c>
      <c r="H86">
        <v>0</v>
      </c>
      <c r="I86">
        <v>66.2</v>
      </c>
      <c r="J86">
        <v>74</v>
      </c>
      <c r="K86">
        <v>44</v>
      </c>
    </row>
    <row r="87" spans="1:11" x14ac:dyDescent="0.45">
      <c r="A87" t="s">
        <v>109</v>
      </c>
      <c r="B87">
        <v>50</v>
      </c>
      <c r="C87">
        <v>86</v>
      </c>
      <c r="D87">
        <v>60</v>
      </c>
      <c r="E87">
        <v>67</v>
      </c>
      <c r="F87">
        <v>34</v>
      </c>
      <c r="G87">
        <v>41</v>
      </c>
      <c r="H87">
        <v>0</v>
      </c>
      <c r="I87">
        <v>48</v>
      </c>
      <c r="J87">
        <v>70</v>
      </c>
      <c r="K87">
        <v>76</v>
      </c>
    </row>
    <row r="88" spans="1:11" x14ac:dyDescent="0.45">
      <c r="A88" t="s">
        <v>122</v>
      </c>
      <c r="B88">
        <v>103</v>
      </c>
      <c r="C88">
        <v>87</v>
      </c>
      <c r="D88">
        <v>101</v>
      </c>
      <c r="E88">
        <v>90</v>
      </c>
      <c r="F88">
        <v>127</v>
      </c>
      <c r="G88">
        <v>113</v>
      </c>
      <c r="H88">
        <v>0</v>
      </c>
      <c r="I88">
        <v>86.3</v>
      </c>
      <c r="J88">
        <v>114</v>
      </c>
      <c r="K88">
        <v>106</v>
      </c>
    </row>
    <row r="89" spans="1:11" x14ac:dyDescent="0.45">
      <c r="A89" t="s">
        <v>198</v>
      </c>
      <c r="B89">
        <v>113</v>
      </c>
      <c r="C89">
        <v>88</v>
      </c>
      <c r="D89">
        <v>91</v>
      </c>
      <c r="E89">
        <v>98</v>
      </c>
      <c r="F89">
        <v>125</v>
      </c>
      <c r="G89">
        <v>122</v>
      </c>
      <c r="H89">
        <v>0</v>
      </c>
      <c r="I89">
        <v>87.3</v>
      </c>
      <c r="J89">
        <v>94</v>
      </c>
      <c r="K89">
        <v>82</v>
      </c>
    </row>
    <row r="90" spans="1:11" x14ac:dyDescent="0.45">
      <c r="A90" t="s">
        <v>117</v>
      </c>
      <c r="B90">
        <v>117</v>
      </c>
      <c r="C90">
        <v>89</v>
      </c>
      <c r="D90">
        <v>112</v>
      </c>
      <c r="E90">
        <v>108</v>
      </c>
      <c r="F90">
        <v>119</v>
      </c>
      <c r="G90">
        <v>124</v>
      </c>
      <c r="H90">
        <v>0</v>
      </c>
      <c r="I90">
        <v>92</v>
      </c>
      <c r="J90">
        <v>108</v>
      </c>
      <c r="K90">
        <v>83</v>
      </c>
    </row>
    <row r="91" spans="1:11" x14ac:dyDescent="0.45">
      <c r="A91" t="s">
        <v>410</v>
      </c>
      <c r="B91">
        <v>107</v>
      </c>
      <c r="C91">
        <v>90</v>
      </c>
      <c r="D91">
        <v>90</v>
      </c>
      <c r="E91">
        <v>79</v>
      </c>
      <c r="F91">
        <v>98</v>
      </c>
      <c r="G91">
        <v>105</v>
      </c>
      <c r="H91">
        <v>0</v>
      </c>
      <c r="I91">
        <v>77</v>
      </c>
      <c r="J91">
        <v>47</v>
      </c>
      <c r="K91">
        <v>46</v>
      </c>
    </row>
    <row r="92" spans="1:11" x14ac:dyDescent="0.45">
      <c r="A92" t="s">
        <v>74</v>
      </c>
      <c r="B92">
        <v>75</v>
      </c>
      <c r="C92">
        <v>91</v>
      </c>
      <c r="D92">
        <v>81</v>
      </c>
      <c r="E92">
        <v>84</v>
      </c>
      <c r="F92">
        <v>62</v>
      </c>
      <c r="G92">
        <v>76</v>
      </c>
      <c r="H92">
        <v>0</v>
      </c>
      <c r="I92">
        <v>65.7</v>
      </c>
      <c r="J92">
        <v>98</v>
      </c>
      <c r="K92">
        <v>147</v>
      </c>
    </row>
    <row r="93" spans="1:11" x14ac:dyDescent="0.45">
      <c r="A93" t="s">
        <v>18</v>
      </c>
      <c r="B93">
        <v>133</v>
      </c>
      <c r="C93">
        <v>92</v>
      </c>
      <c r="D93">
        <v>135</v>
      </c>
      <c r="E93">
        <v>140</v>
      </c>
      <c r="F93">
        <v>118</v>
      </c>
      <c r="G93">
        <v>97</v>
      </c>
      <c r="H93">
        <v>0</v>
      </c>
      <c r="I93">
        <v>97</v>
      </c>
      <c r="J93">
        <v>174</v>
      </c>
      <c r="K93">
        <v>149</v>
      </c>
    </row>
    <row r="94" spans="1:11" x14ac:dyDescent="0.45">
      <c r="A94" t="s">
        <v>415</v>
      </c>
      <c r="B94">
        <v>71</v>
      </c>
      <c r="C94">
        <v>93</v>
      </c>
      <c r="D94">
        <v>72</v>
      </c>
      <c r="E94">
        <v>87</v>
      </c>
      <c r="F94">
        <v>64</v>
      </c>
      <c r="G94">
        <v>64</v>
      </c>
      <c r="H94">
        <v>0</v>
      </c>
      <c r="I94">
        <v>63.3</v>
      </c>
      <c r="J94">
        <v>95</v>
      </c>
      <c r="K94">
        <v>103</v>
      </c>
    </row>
    <row r="95" spans="1:11" x14ac:dyDescent="0.45">
      <c r="A95" t="s">
        <v>244</v>
      </c>
      <c r="B95">
        <v>109</v>
      </c>
      <c r="C95">
        <v>94</v>
      </c>
      <c r="D95">
        <v>105</v>
      </c>
      <c r="E95">
        <v>81</v>
      </c>
      <c r="F95">
        <v>112</v>
      </c>
      <c r="G95">
        <v>119</v>
      </c>
      <c r="H95">
        <v>0</v>
      </c>
      <c r="I95">
        <v>85.2</v>
      </c>
      <c r="J95">
        <v>85</v>
      </c>
      <c r="K95">
        <v>91</v>
      </c>
    </row>
    <row r="96" spans="1:11" x14ac:dyDescent="0.45">
      <c r="A96" t="s">
        <v>194</v>
      </c>
      <c r="B96">
        <v>89</v>
      </c>
      <c r="C96">
        <v>95</v>
      </c>
      <c r="D96">
        <v>70</v>
      </c>
      <c r="E96">
        <v>85</v>
      </c>
      <c r="F96">
        <v>93</v>
      </c>
      <c r="G96">
        <v>88</v>
      </c>
      <c r="H96">
        <v>0</v>
      </c>
      <c r="I96">
        <v>71.8</v>
      </c>
      <c r="J96">
        <v>81</v>
      </c>
      <c r="K96">
        <v>130</v>
      </c>
    </row>
    <row r="97" spans="1:11" x14ac:dyDescent="0.45">
      <c r="A97" t="s">
        <v>138</v>
      </c>
      <c r="B97">
        <v>83</v>
      </c>
      <c r="C97">
        <v>96</v>
      </c>
      <c r="D97">
        <v>69</v>
      </c>
      <c r="E97">
        <v>83</v>
      </c>
      <c r="F97">
        <v>107</v>
      </c>
      <c r="G97">
        <v>95</v>
      </c>
      <c r="H97">
        <v>0</v>
      </c>
      <c r="I97">
        <v>75</v>
      </c>
      <c r="J97">
        <v>64</v>
      </c>
      <c r="K97">
        <v>64</v>
      </c>
    </row>
    <row r="98" spans="1:11" x14ac:dyDescent="0.45">
      <c r="A98" t="s">
        <v>77</v>
      </c>
      <c r="B98">
        <v>79</v>
      </c>
      <c r="C98">
        <v>97</v>
      </c>
      <c r="D98">
        <v>116</v>
      </c>
      <c r="E98">
        <v>109</v>
      </c>
      <c r="F98">
        <v>95</v>
      </c>
      <c r="G98">
        <v>75</v>
      </c>
      <c r="H98">
        <v>0</v>
      </c>
      <c r="I98">
        <v>82</v>
      </c>
      <c r="J98">
        <v>124</v>
      </c>
      <c r="K98">
        <v>112</v>
      </c>
    </row>
    <row r="99" spans="1:11" x14ac:dyDescent="0.45">
      <c r="A99" t="s">
        <v>92</v>
      </c>
      <c r="B99">
        <v>101</v>
      </c>
      <c r="C99">
        <v>98</v>
      </c>
      <c r="D99">
        <v>87</v>
      </c>
      <c r="E99">
        <v>119</v>
      </c>
      <c r="F99">
        <v>89</v>
      </c>
      <c r="G99">
        <v>87</v>
      </c>
      <c r="H99">
        <v>0</v>
      </c>
      <c r="I99">
        <v>80</v>
      </c>
      <c r="J99">
        <v>133</v>
      </c>
      <c r="K99">
        <v>143</v>
      </c>
    </row>
    <row r="100" spans="1:11" x14ac:dyDescent="0.45">
      <c r="A100" t="s">
        <v>167</v>
      </c>
      <c r="B100">
        <v>138</v>
      </c>
      <c r="C100">
        <v>99</v>
      </c>
      <c r="D100">
        <v>122</v>
      </c>
      <c r="E100">
        <v>118</v>
      </c>
      <c r="F100">
        <v>133</v>
      </c>
      <c r="G100">
        <v>142</v>
      </c>
      <c r="H100">
        <v>0</v>
      </c>
      <c r="I100">
        <v>102.3</v>
      </c>
      <c r="J100">
        <v>125</v>
      </c>
      <c r="K100">
        <v>96</v>
      </c>
    </row>
    <row r="101" spans="1:11" x14ac:dyDescent="0.45">
      <c r="A101" t="s">
        <v>429</v>
      </c>
      <c r="B101">
        <v>182</v>
      </c>
      <c r="C101">
        <v>100</v>
      </c>
      <c r="D101">
        <v>153</v>
      </c>
      <c r="E101">
        <v>143</v>
      </c>
      <c r="F101">
        <v>200</v>
      </c>
      <c r="G101">
        <v>177</v>
      </c>
      <c r="H101">
        <v>0</v>
      </c>
      <c r="I101">
        <v>128.80000000000001</v>
      </c>
      <c r="J101">
        <v>120</v>
      </c>
      <c r="K101">
        <v>124</v>
      </c>
    </row>
    <row r="102" spans="1:11" x14ac:dyDescent="0.45">
      <c r="A102" t="s">
        <v>130</v>
      </c>
      <c r="B102">
        <v>126</v>
      </c>
      <c r="C102">
        <v>101</v>
      </c>
      <c r="D102">
        <v>107</v>
      </c>
      <c r="E102">
        <v>115</v>
      </c>
      <c r="F102">
        <v>116</v>
      </c>
      <c r="G102">
        <v>130</v>
      </c>
      <c r="H102">
        <v>0</v>
      </c>
      <c r="I102">
        <v>94.8</v>
      </c>
      <c r="J102">
        <v>105</v>
      </c>
      <c r="K102">
        <v>71</v>
      </c>
    </row>
    <row r="103" spans="1:11" x14ac:dyDescent="0.45">
      <c r="A103" t="s">
        <v>257</v>
      </c>
      <c r="B103">
        <v>86</v>
      </c>
      <c r="C103">
        <v>102</v>
      </c>
      <c r="D103">
        <v>100</v>
      </c>
      <c r="E103">
        <v>105</v>
      </c>
      <c r="F103">
        <v>84</v>
      </c>
      <c r="G103">
        <v>96</v>
      </c>
      <c r="H103">
        <v>0</v>
      </c>
      <c r="I103">
        <v>81.2</v>
      </c>
      <c r="J103">
        <v>111</v>
      </c>
      <c r="K103">
        <v>115</v>
      </c>
    </row>
    <row r="104" spans="1:11" x14ac:dyDescent="0.45">
      <c r="A104" t="s">
        <v>494</v>
      </c>
      <c r="B104">
        <v>65</v>
      </c>
      <c r="C104">
        <v>103</v>
      </c>
      <c r="D104">
        <v>89</v>
      </c>
      <c r="E104">
        <v>34</v>
      </c>
      <c r="F104">
        <v>63</v>
      </c>
      <c r="G104">
        <v>77</v>
      </c>
      <c r="H104">
        <v>0</v>
      </c>
      <c r="I104">
        <v>61</v>
      </c>
      <c r="J104">
        <v>65</v>
      </c>
      <c r="K104">
        <v>56</v>
      </c>
    </row>
    <row r="105" spans="1:11" x14ac:dyDescent="0.45">
      <c r="A105" t="s">
        <v>191</v>
      </c>
      <c r="B105">
        <v>69</v>
      </c>
      <c r="C105">
        <v>104</v>
      </c>
      <c r="D105">
        <v>113</v>
      </c>
      <c r="E105">
        <v>96</v>
      </c>
      <c r="F105">
        <v>70</v>
      </c>
      <c r="G105">
        <v>66</v>
      </c>
      <c r="H105">
        <v>0</v>
      </c>
      <c r="I105">
        <v>74.8</v>
      </c>
      <c r="J105">
        <v>61</v>
      </c>
      <c r="K105">
        <v>53</v>
      </c>
    </row>
    <row r="106" spans="1:11" x14ac:dyDescent="0.45">
      <c r="A106" t="s">
        <v>447</v>
      </c>
      <c r="B106">
        <v>130</v>
      </c>
      <c r="C106">
        <v>105</v>
      </c>
      <c r="D106">
        <v>120</v>
      </c>
      <c r="E106">
        <v>101</v>
      </c>
      <c r="F106">
        <v>128</v>
      </c>
      <c r="G106">
        <v>133</v>
      </c>
      <c r="H106">
        <v>0</v>
      </c>
      <c r="I106">
        <v>97.8</v>
      </c>
      <c r="J106">
        <v>97</v>
      </c>
      <c r="K106">
        <v>84</v>
      </c>
    </row>
    <row r="107" spans="1:11" x14ac:dyDescent="0.45">
      <c r="A107" t="s">
        <v>452</v>
      </c>
      <c r="B107">
        <v>97</v>
      </c>
      <c r="C107">
        <v>106</v>
      </c>
      <c r="D107">
        <v>128</v>
      </c>
      <c r="E107">
        <v>91</v>
      </c>
      <c r="F107">
        <v>90</v>
      </c>
      <c r="G107">
        <v>108</v>
      </c>
      <c r="H107">
        <v>0</v>
      </c>
      <c r="I107">
        <v>87.2</v>
      </c>
      <c r="J107">
        <v>90</v>
      </c>
      <c r="K107">
        <v>75</v>
      </c>
    </row>
    <row r="108" spans="1:11" x14ac:dyDescent="0.45">
      <c r="A108" t="s">
        <v>238</v>
      </c>
      <c r="B108">
        <v>93</v>
      </c>
      <c r="C108">
        <v>107</v>
      </c>
      <c r="D108">
        <v>117</v>
      </c>
      <c r="E108">
        <v>95</v>
      </c>
      <c r="F108">
        <v>96</v>
      </c>
      <c r="G108">
        <v>84</v>
      </c>
      <c r="H108">
        <v>0</v>
      </c>
      <c r="I108">
        <v>83.2</v>
      </c>
      <c r="J108">
        <v>155</v>
      </c>
      <c r="K108">
        <v>214</v>
      </c>
    </row>
    <row r="109" spans="1:11" x14ac:dyDescent="0.45">
      <c r="A109" t="s">
        <v>222</v>
      </c>
      <c r="B109">
        <v>148</v>
      </c>
      <c r="C109">
        <v>108</v>
      </c>
      <c r="D109">
        <v>139</v>
      </c>
      <c r="E109">
        <v>88</v>
      </c>
      <c r="F109">
        <v>156</v>
      </c>
      <c r="G109">
        <v>184</v>
      </c>
      <c r="H109">
        <v>0</v>
      </c>
      <c r="I109">
        <v>112.5</v>
      </c>
      <c r="J109">
        <v>118</v>
      </c>
      <c r="K109">
        <v>95</v>
      </c>
    </row>
    <row r="110" spans="1:11" x14ac:dyDescent="0.45">
      <c r="A110" t="s">
        <v>441</v>
      </c>
      <c r="B110">
        <v>106</v>
      </c>
      <c r="C110">
        <v>109</v>
      </c>
      <c r="D110">
        <v>137</v>
      </c>
      <c r="E110">
        <v>114</v>
      </c>
      <c r="F110">
        <v>117</v>
      </c>
      <c r="G110">
        <v>116</v>
      </c>
      <c r="H110">
        <v>0</v>
      </c>
      <c r="I110">
        <v>98.8</v>
      </c>
      <c r="J110">
        <v>128</v>
      </c>
      <c r="K110">
        <v>101</v>
      </c>
    </row>
    <row r="111" spans="1:11" x14ac:dyDescent="0.45">
      <c r="A111" t="s">
        <v>105</v>
      </c>
      <c r="B111">
        <v>98</v>
      </c>
      <c r="C111">
        <v>110</v>
      </c>
      <c r="D111">
        <v>96</v>
      </c>
      <c r="E111">
        <v>113</v>
      </c>
      <c r="F111">
        <v>85</v>
      </c>
      <c r="G111">
        <v>99</v>
      </c>
      <c r="H111">
        <v>0</v>
      </c>
      <c r="I111">
        <v>83.8</v>
      </c>
      <c r="J111">
        <v>99</v>
      </c>
      <c r="K111">
        <v>118</v>
      </c>
    </row>
    <row r="112" spans="1:11" x14ac:dyDescent="0.45">
      <c r="A112" t="s">
        <v>170</v>
      </c>
      <c r="B112">
        <v>119</v>
      </c>
      <c r="C112">
        <v>111</v>
      </c>
      <c r="D112">
        <v>151</v>
      </c>
      <c r="E112">
        <v>130</v>
      </c>
      <c r="F112">
        <v>143</v>
      </c>
      <c r="G112">
        <v>128</v>
      </c>
      <c r="H112">
        <v>0</v>
      </c>
      <c r="I112">
        <v>110.5</v>
      </c>
      <c r="J112">
        <v>117</v>
      </c>
      <c r="K112">
        <v>65</v>
      </c>
    </row>
    <row r="113" spans="1:11" x14ac:dyDescent="0.45">
      <c r="A113" t="s">
        <v>419</v>
      </c>
      <c r="B113">
        <v>112</v>
      </c>
      <c r="C113">
        <v>112</v>
      </c>
      <c r="D113">
        <v>123</v>
      </c>
      <c r="E113">
        <v>131</v>
      </c>
      <c r="F113">
        <v>106</v>
      </c>
      <c r="G113">
        <v>101</v>
      </c>
      <c r="H113">
        <v>0</v>
      </c>
      <c r="I113">
        <v>95.5</v>
      </c>
      <c r="J113">
        <v>164</v>
      </c>
      <c r="K113">
        <v>212</v>
      </c>
    </row>
    <row r="114" spans="1:11" x14ac:dyDescent="0.45">
      <c r="A114" t="s">
        <v>143</v>
      </c>
      <c r="B114">
        <v>137</v>
      </c>
      <c r="C114">
        <v>113</v>
      </c>
      <c r="D114">
        <v>157</v>
      </c>
      <c r="E114">
        <v>127</v>
      </c>
      <c r="F114">
        <v>111</v>
      </c>
      <c r="G114">
        <v>150</v>
      </c>
      <c r="H114">
        <v>0</v>
      </c>
      <c r="I114">
        <v>109.7</v>
      </c>
      <c r="J114">
        <v>134</v>
      </c>
      <c r="K114">
        <v>104</v>
      </c>
    </row>
    <row r="115" spans="1:11" x14ac:dyDescent="0.45">
      <c r="A115" t="s">
        <v>413</v>
      </c>
      <c r="B115">
        <v>128</v>
      </c>
      <c r="C115">
        <v>114</v>
      </c>
      <c r="D115">
        <v>76</v>
      </c>
      <c r="E115">
        <v>103</v>
      </c>
      <c r="F115">
        <v>132</v>
      </c>
      <c r="G115">
        <v>117</v>
      </c>
      <c r="H115">
        <v>0</v>
      </c>
      <c r="I115">
        <v>90.3</v>
      </c>
      <c r="J115">
        <v>102</v>
      </c>
      <c r="K115">
        <v>139</v>
      </c>
    </row>
    <row r="116" spans="1:11" x14ac:dyDescent="0.45">
      <c r="A116" t="s">
        <v>169</v>
      </c>
      <c r="B116">
        <v>151</v>
      </c>
      <c r="C116">
        <v>115</v>
      </c>
      <c r="D116">
        <v>119</v>
      </c>
      <c r="E116">
        <v>132</v>
      </c>
      <c r="F116">
        <v>285</v>
      </c>
      <c r="G116">
        <v>170</v>
      </c>
      <c r="H116">
        <v>0</v>
      </c>
      <c r="I116">
        <v>136.80000000000001</v>
      </c>
      <c r="J116">
        <v>100</v>
      </c>
      <c r="K116">
        <v>160</v>
      </c>
    </row>
    <row r="117" spans="1:11" x14ac:dyDescent="0.45">
      <c r="A117" t="s">
        <v>40</v>
      </c>
      <c r="B117">
        <v>145</v>
      </c>
      <c r="C117">
        <v>116</v>
      </c>
      <c r="D117">
        <v>110</v>
      </c>
      <c r="E117">
        <v>147</v>
      </c>
      <c r="F117">
        <v>135</v>
      </c>
      <c r="G117">
        <v>131</v>
      </c>
      <c r="H117">
        <v>0</v>
      </c>
      <c r="I117">
        <v>106.5</v>
      </c>
      <c r="J117">
        <v>157</v>
      </c>
      <c r="K117">
        <v>200</v>
      </c>
    </row>
    <row r="118" spans="1:11" x14ac:dyDescent="0.45">
      <c r="A118" t="s">
        <v>432</v>
      </c>
      <c r="B118">
        <v>70</v>
      </c>
      <c r="C118">
        <v>117</v>
      </c>
      <c r="D118">
        <v>99</v>
      </c>
      <c r="E118">
        <v>104</v>
      </c>
      <c r="F118">
        <v>78</v>
      </c>
      <c r="G118">
        <v>82</v>
      </c>
      <c r="H118">
        <v>0</v>
      </c>
      <c r="I118">
        <v>80</v>
      </c>
      <c r="J118">
        <v>84</v>
      </c>
      <c r="K118">
        <v>79</v>
      </c>
    </row>
    <row r="119" spans="1:11" x14ac:dyDescent="0.45">
      <c r="A119" t="s">
        <v>438</v>
      </c>
      <c r="B119">
        <v>118</v>
      </c>
      <c r="C119">
        <v>118</v>
      </c>
      <c r="D119">
        <v>97</v>
      </c>
      <c r="E119">
        <v>106</v>
      </c>
      <c r="F119">
        <v>123</v>
      </c>
      <c r="G119">
        <v>123</v>
      </c>
      <c r="H119">
        <v>0</v>
      </c>
      <c r="I119">
        <v>94.5</v>
      </c>
      <c r="J119">
        <v>96</v>
      </c>
      <c r="K119">
        <v>120</v>
      </c>
    </row>
    <row r="120" spans="1:11" x14ac:dyDescent="0.45">
      <c r="A120" t="s">
        <v>232</v>
      </c>
      <c r="B120">
        <v>124</v>
      </c>
      <c r="C120">
        <v>119</v>
      </c>
      <c r="D120">
        <v>150</v>
      </c>
      <c r="E120">
        <v>121</v>
      </c>
      <c r="F120">
        <v>122</v>
      </c>
      <c r="G120">
        <v>132</v>
      </c>
      <c r="H120">
        <v>0</v>
      </c>
      <c r="I120">
        <v>107.3</v>
      </c>
      <c r="J120">
        <v>110</v>
      </c>
      <c r="K120">
        <v>100</v>
      </c>
    </row>
    <row r="121" spans="1:11" x14ac:dyDescent="0.45">
      <c r="A121" t="s">
        <v>221</v>
      </c>
      <c r="B121">
        <v>108</v>
      </c>
      <c r="C121">
        <v>120</v>
      </c>
      <c r="D121">
        <v>104</v>
      </c>
      <c r="E121">
        <v>126</v>
      </c>
      <c r="F121">
        <v>124</v>
      </c>
      <c r="G121">
        <v>112</v>
      </c>
      <c r="H121">
        <v>0</v>
      </c>
      <c r="I121">
        <v>97.7</v>
      </c>
      <c r="J121">
        <v>87</v>
      </c>
      <c r="K121">
        <v>90</v>
      </c>
    </row>
    <row r="122" spans="1:11" x14ac:dyDescent="0.45">
      <c r="A122" t="s">
        <v>123</v>
      </c>
      <c r="B122">
        <v>142</v>
      </c>
      <c r="C122">
        <v>121</v>
      </c>
      <c r="D122">
        <v>183</v>
      </c>
      <c r="E122">
        <v>202</v>
      </c>
      <c r="F122">
        <v>169</v>
      </c>
      <c r="G122">
        <v>141</v>
      </c>
      <c r="H122">
        <v>0</v>
      </c>
      <c r="I122">
        <v>136</v>
      </c>
      <c r="J122">
        <v>139</v>
      </c>
      <c r="K122">
        <v>89</v>
      </c>
    </row>
    <row r="123" spans="1:11" x14ac:dyDescent="0.45">
      <c r="A123" t="s">
        <v>99</v>
      </c>
      <c r="B123">
        <v>95</v>
      </c>
      <c r="C123">
        <v>122</v>
      </c>
      <c r="D123">
        <v>103</v>
      </c>
      <c r="E123">
        <v>100</v>
      </c>
      <c r="F123">
        <v>87</v>
      </c>
      <c r="G123">
        <v>86</v>
      </c>
      <c r="H123">
        <v>0</v>
      </c>
      <c r="I123">
        <v>83</v>
      </c>
      <c r="J123">
        <v>126</v>
      </c>
      <c r="K123">
        <v>136</v>
      </c>
    </row>
    <row r="124" spans="1:11" x14ac:dyDescent="0.45">
      <c r="A124" t="s">
        <v>189</v>
      </c>
      <c r="B124">
        <v>42</v>
      </c>
      <c r="C124">
        <v>123</v>
      </c>
      <c r="D124">
        <v>98</v>
      </c>
      <c r="E124">
        <v>94</v>
      </c>
      <c r="F124">
        <v>52</v>
      </c>
      <c r="G124">
        <v>48</v>
      </c>
      <c r="H124">
        <v>0</v>
      </c>
      <c r="I124">
        <v>69.2</v>
      </c>
      <c r="J124">
        <v>101</v>
      </c>
      <c r="K124">
        <v>85</v>
      </c>
    </row>
    <row r="125" spans="1:11" x14ac:dyDescent="0.45">
      <c r="A125" t="s">
        <v>256</v>
      </c>
      <c r="B125">
        <v>159</v>
      </c>
      <c r="C125">
        <v>124</v>
      </c>
      <c r="D125">
        <v>134</v>
      </c>
      <c r="E125">
        <v>145</v>
      </c>
      <c r="F125">
        <v>152</v>
      </c>
      <c r="G125">
        <v>161</v>
      </c>
      <c r="H125">
        <v>0</v>
      </c>
      <c r="I125">
        <v>119.3</v>
      </c>
      <c r="J125">
        <v>122</v>
      </c>
      <c r="K125">
        <v>110</v>
      </c>
    </row>
    <row r="126" spans="1:11" x14ac:dyDescent="0.45">
      <c r="A126" t="s">
        <v>173</v>
      </c>
      <c r="B126">
        <v>144</v>
      </c>
      <c r="C126">
        <v>125</v>
      </c>
      <c r="D126">
        <v>158</v>
      </c>
      <c r="E126">
        <v>163</v>
      </c>
      <c r="F126">
        <v>137</v>
      </c>
      <c r="G126">
        <v>138</v>
      </c>
      <c r="H126">
        <v>0</v>
      </c>
      <c r="I126">
        <v>120.2</v>
      </c>
      <c r="J126">
        <v>144</v>
      </c>
      <c r="K126">
        <v>93</v>
      </c>
    </row>
    <row r="127" spans="1:11" x14ac:dyDescent="0.45">
      <c r="A127" t="s">
        <v>331</v>
      </c>
      <c r="B127">
        <v>140</v>
      </c>
      <c r="C127">
        <v>126</v>
      </c>
      <c r="D127">
        <v>111</v>
      </c>
      <c r="E127">
        <v>112</v>
      </c>
      <c r="F127">
        <v>141</v>
      </c>
      <c r="G127">
        <v>144</v>
      </c>
      <c r="H127">
        <v>0</v>
      </c>
      <c r="I127">
        <v>105.7</v>
      </c>
      <c r="J127">
        <v>83</v>
      </c>
      <c r="K127">
        <v>107</v>
      </c>
    </row>
    <row r="128" spans="1:11" x14ac:dyDescent="0.45">
      <c r="A128" t="s">
        <v>159</v>
      </c>
      <c r="B128">
        <v>127</v>
      </c>
      <c r="C128">
        <v>127</v>
      </c>
      <c r="D128">
        <v>73</v>
      </c>
      <c r="E128">
        <v>102</v>
      </c>
      <c r="F128">
        <v>134</v>
      </c>
      <c r="G128">
        <v>127</v>
      </c>
      <c r="H128">
        <v>0</v>
      </c>
      <c r="I128">
        <v>93.8</v>
      </c>
      <c r="J128">
        <v>107</v>
      </c>
      <c r="K128">
        <v>158</v>
      </c>
    </row>
    <row r="129" spans="1:11" x14ac:dyDescent="0.45">
      <c r="A129" t="s">
        <v>428</v>
      </c>
      <c r="B129">
        <v>122</v>
      </c>
      <c r="C129">
        <v>128</v>
      </c>
      <c r="D129">
        <v>133</v>
      </c>
      <c r="E129">
        <v>110</v>
      </c>
      <c r="F129">
        <v>109</v>
      </c>
      <c r="G129">
        <v>137</v>
      </c>
      <c r="H129">
        <v>0</v>
      </c>
      <c r="I129">
        <v>102.8</v>
      </c>
      <c r="J129">
        <v>136</v>
      </c>
      <c r="K129">
        <v>119</v>
      </c>
    </row>
    <row r="130" spans="1:11" x14ac:dyDescent="0.45">
      <c r="A130" t="s">
        <v>39</v>
      </c>
      <c r="B130">
        <v>114</v>
      </c>
      <c r="C130">
        <v>129</v>
      </c>
      <c r="D130">
        <v>108</v>
      </c>
      <c r="E130">
        <v>107</v>
      </c>
      <c r="F130">
        <v>104</v>
      </c>
      <c r="G130">
        <v>106</v>
      </c>
      <c r="H130">
        <v>0</v>
      </c>
      <c r="I130">
        <v>92.3</v>
      </c>
      <c r="J130">
        <v>132</v>
      </c>
      <c r="K130">
        <v>167</v>
      </c>
    </row>
    <row r="131" spans="1:11" x14ac:dyDescent="0.45">
      <c r="A131" t="s">
        <v>151</v>
      </c>
      <c r="B131">
        <v>102</v>
      </c>
      <c r="C131">
        <v>130</v>
      </c>
      <c r="D131">
        <v>78</v>
      </c>
      <c r="E131">
        <v>111</v>
      </c>
      <c r="F131">
        <v>108</v>
      </c>
      <c r="G131">
        <v>111</v>
      </c>
      <c r="H131">
        <v>0</v>
      </c>
      <c r="I131">
        <v>89.7</v>
      </c>
      <c r="J131">
        <v>72</v>
      </c>
      <c r="K131">
        <v>73</v>
      </c>
    </row>
    <row r="132" spans="1:11" x14ac:dyDescent="0.45">
      <c r="A132" t="s">
        <v>426</v>
      </c>
      <c r="B132">
        <v>91</v>
      </c>
      <c r="C132">
        <v>131</v>
      </c>
      <c r="D132">
        <v>86</v>
      </c>
      <c r="E132">
        <v>129</v>
      </c>
      <c r="F132">
        <v>92</v>
      </c>
      <c r="G132">
        <v>93</v>
      </c>
      <c r="H132">
        <v>0</v>
      </c>
      <c r="I132">
        <v>88.5</v>
      </c>
      <c r="J132">
        <v>89</v>
      </c>
      <c r="K132">
        <v>87</v>
      </c>
    </row>
    <row r="133" spans="1:11" x14ac:dyDescent="0.45">
      <c r="A133" t="s">
        <v>145</v>
      </c>
      <c r="B133">
        <v>110</v>
      </c>
      <c r="C133">
        <v>132</v>
      </c>
      <c r="D133">
        <v>145</v>
      </c>
      <c r="E133">
        <v>148</v>
      </c>
      <c r="F133">
        <v>115</v>
      </c>
      <c r="G133">
        <v>115</v>
      </c>
      <c r="H133">
        <v>0</v>
      </c>
      <c r="I133">
        <v>109.2</v>
      </c>
      <c r="J133">
        <v>169</v>
      </c>
      <c r="K133">
        <v>142</v>
      </c>
    </row>
    <row r="134" spans="1:11" x14ac:dyDescent="0.45">
      <c r="A134" t="s">
        <v>444</v>
      </c>
      <c r="B134">
        <v>134</v>
      </c>
      <c r="C134">
        <v>133</v>
      </c>
      <c r="D134">
        <v>118</v>
      </c>
      <c r="E134">
        <v>134</v>
      </c>
      <c r="F134">
        <v>148</v>
      </c>
      <c r="G134">
        <v>146</v>
      </c>
      <c r="H134">
        <v>0</v>
      </c>
      <c r="I134">
        <v>113.2</v>
      </c>
      <c r="J134">
        <v>113</v>
      </c>
      <c r="K134">
        <v>140</v>
      </c>
    </row>
    <row r="135" spans="1:11" x14ac:dyDescent="0.45">
      <c r="A135" t="s">
        <v>190</v>
      </c>
      <c r="B135">
        <v>129</v>
      </c>
      <c r="C135">
        <v>134</v>
      </c>
      <c r="D135">
        <v>136</v>
      </c>
      <c r="E135">
        <v>136</v>
      </c>
      <c r="F135">
        <v>136</v>
      </c>
      <c r="G135">
        <v>139</v>
      </c>
      <c r="H135">
        <v>0</v>
      </c>
      <c r="I135">
        <v>113.5</v>
      </c>
      <c r="J135">
        <v>142</v>
      </c>
      <c r="K135">
        <v>116</v>
      </c>
    </row>
    <row r="136" spans="1:11" x14ac:dyDescent="0.45">
      <c r="A136" t="s">
        <v>155</v>
      </c>
      <c r="B136">
        <v>125</v>
      </c>
      <c r="C136">
        <v>135</v>
      </c>
      <c r="D136">
        <v>121</v>
      </c>
      <c r="E136">
        <v>128</v>
      </c>
      <c r="F136">
        <v>153</v>
      </c>
      <c r="G136">
        <v>126</v>
      </c>
      <c r="H136">
        <v>0</v>
      </c>
      <c r="I136">
        <v>110.5</v>
      </c>
      <c r="J136">
        <v>123</v>
      </c>
      <c r="K136">
        <v>111</v>
      </c>
    </row>
    <row r="137" spans="1:11" x14ac:dyDescent="0.45">
      <c r="A137" t="s">
        <v>253</v>
      </c>
      <c r="B137">
        <v>160</v>
      </c>
      <c r="C137">
        <v>136</v>
      </c>
      <c r="D137">
        <v>124</v>
      </c>
      <c r="E137">
        <v>120</v>
      </c>
      <c r="F137">
        <v>208</v>
      </c>
      <c r="G137">
        <v>179</v>
      </c>
      <c r="H137">
        <v>0</v>
      </c>
      <c r="I137">
        <v>127.8</v>
      </c>
      <c r="J137">
        <v>143</v>
      </c>
      <c r="K137">
        <v>156</v>
      </c>
    </row>
    <row r="138" spans="1:11" x14ac:dyDescent="0.45">
      <c r="A138" t="s">
        <v>421</v>
      </c>
      <c r="B138">
        <v>146</v>
      </c>
      <c r="C138">
        <v>137</v>
      </c>
      <c r="D138">
        <v>167</v>
      </c>
      <c r="E138">
        <v>170</v>
      </c>
      <c r="F138">
        <v>130</v>
      </c>
      <c r="G138">
        <v>125</v>
      </c>
      <c r="H138">
        <v>0</v>
      </c>
      <c r="I138">
        <v>121.5</v>
      </c>
      <c r="J138">
        <v>207</v>
      </c>
      <c r="K138">
        <v>229</v>
      </c>
    </row>
    <row r="139" spans="1:11" x14ac:dyDescent="0.45">
      <c r="A139" t="s">
        <v>228</v>
      </c>
      <c r="B139">
        <v>152</v>
      </c>
      <c r="C139">
        <v>138</v>
      </c>
      <c r="D139">
        <v>159</v>
      </c>
      <c r="E139">
        <v>177</v>
      </c>
      <c r="F139">
        <v>179</v>
      </c>
      <c r="G139">
        <v>155</v>
      </c>
      <c r="H139">
        <v>0</v>
      </c>
      <c r="I139">
        <v>134.69999999999999</v>
      </c>
      <c r="J139">
        <v>163</v>
      </c>
      <c r="K139">
        <v>144</v>
      </c>
    </row>
    <row r="140" spans="1:11" x14ac:dyDescent="0.45">
      <c r="A140" t="s">
        <v>226</v>
      </c>
      <c r="B140">
        <v>136</v>
      </c>
      <c r="C140">
        <v>139</v>
      </c>
      <c r="D140">
        <v>140</v>
      </c>
      <c r="E140">
        <v>133</v>
      </c>
      <c r="F140">
        <v>202</v>
      </c>
      <c r="G140">
        <v>151</v>
      </c>
      <c r="H140">
        <v>0</v>
      </c>
      <c r="I140">
        <v>127.5</v>
      </c>
      <c r="J140">
        <v>115</v>
      </c>
      <c r="K140">
        <v>97</v>
      </c>
    </row>
    <row r="141" spans="1:11" x14ac:dyDescent="0.45">
      <c r="A141" t="s">
        <v>135</v>
      </c>
      <c r="B141">
        <v>115</v>
      </c>
      <c r="C141">
        <v>140</v>
      </c>
      <c r="D141">
        <v>129</v>
      </c>
      <c r="E141">
        <v>144</v>
      </c>
      <c r="F141">
        <v>120</v>
      </c>
      <c r="G141">
        <v>114</v>
      </c>
      <c r="H141">
        <v>0</v>
      </c>
      <c r="I141">
        <v>107.8</v>
      </c>
      <c r="J141">
        <v>146</v>
      </c>
      <c r="K141">
        <v>134</v>
      </c>
    </row>
    <row r="142" spans="1:11" x14ac:dyDescent="0.45">
      <c r="A142" t="s">
        <v>460</v>
      </c>
      <c r="B142">
        <v>153</v>
      </c>
      <c r="C142">
        <v>141</v>
      </c>
      <c r="D142">
        <v>179</v>
      </c>
      <c r="E142">
        <v>176</v>
      </c>
      <c r="F142">
        <v>201</v>
      </c>
      <c r="G142">
        <v>145</v>
      </c>
      <c r="H142">
        <v>0</v>
      </c>
      <c r="I142">
        <v>140.30000000000001</v>
      </c>
      <c r="J142">
        <v>199</v>
      </c>
      <c r="K142">
        <v>174</v>
      </c>
    </row>
    <row r="143" spans="1:11" x14ac:dyDescent="0.45">
      <c r="A143" t="s">
        <v>431</v>
      </c>
      <c r="B143">
        <v>123</v>
      </c>
      <c r="C143">
        <v>142</v>
      </c>
      <c r="D143">
        <v>138</v>
      </c>
      <c r="E143">
        <v>161</v>
      </c>
      <c r="F143">
        <v>110</v>
      </c>
      <c r="G143">
        <v>121</v>
      </c>
      <c r="H143">
        <v>0</v>
      </c>
      <c r="I143">
        <v>112</v>
      </c>
      <c r="J143">
        <v>148</v>
      </c>
      <c r="K143">
        <v>135</v>
      </c>
    </row>
    <row r="144" spans="1:11" x14ac:dyDescent="0.45">
      <c r="A144" t="s">
        <v>323</v>
      </c>
      <c r="B144">
        <v>99</v>
      </c>
      <c r="C144">
        <v>143</v>
      </c>
      <c r="D144">
        <v>148</v>
      </c>
      <c r="E144">
        <v>137</v>
      </c>
      <c r="F144">
        <v>126</v>
      </c>
      <c r="G144">
        <v>100</v>
      </c>
      <c r="H144">
        <v>0</v>
      </c>
      <c r="I144">
        <v>109</v>
      </c>
      <c r="J144">
        <v>131</v>
      </c>
      <c r="K144">
        <v>127</v>
      </c>
    </row>
    <row r="145" spans="1:11" x14ac:dyDescent="0.45">
      <c r="A145" t="s">
        <v>209</v>
      </c>
      <c r="B145">
        <v>149</v>
      </c>
      <c r="C145">
        <v>144</v>
      </c>
      <c r="D145">
        <v>144</v>
      </c>
      <c r="E145">
        <v>117</v>
      </c>
      <c r="F145">
        <v>155</v>
      </c>
      <c r="G145">
        <v>168</v>
      </c>
      <c r="H145">
        <v>0</v>
      </c>
      <c r="I145">
        <v>121.3</v>
      </c>
      <c r="J145">
        <v>127</v>
      </c>
      <c r="K145">
        <v>94</v>
      </c>
    </row>
    <row r="146" spans="1:11" x14ac:dyDescent="0.45">
      <c r="A146" t="s">
        <v>229</v>
      </c>
      <c r="B146">
        <v>111</v>
      </c>
      <c r="C146">
        <v>145</v>
      </c>
      <c r="D146">
        <v>141</v>
      </c>
      <c r="E146">
        <v>135</v>
      </c>
      <c r="F146">
        <v>91</v>
      </c>
      <c r="G146">
        <v>110</v>
      </c>
      <c r="H146">
        <v>0</v>
      </c>
      <c r="I146">
        <v>103.7</v>
      </c>
      <c r="J146">
        <v>130</v>
      </c>
      <c r="K146">
        <v>128</v>
      </c>
    </row>
    <row r="147" spans="1:11" x14ac:dyDescent="0.45">
      <c r="A147" t="s">
        <v>203</v>
      </c>
      <c r="B147">
        <v>143</v>
      </c>
      <c r="C147">
        <v>146</v>
      </c>
      <c r="D147">
        <v>154</v>
      </c>
      <c r="E147">
        <v>173</v>
      </c>
      <c r="F147">
        <v>140</v>
      </c>
      <c r="G147">
        <v>135</v>
      </c>
      <c r="H147">
        <v>0</v>
      </c>
      <c r="I147">
        <v>124.7</v>
      </c>
      <c r="J147">
        <v>160</v>
      </c>
      <c r="K147">
        <v>177</v>
      </c>
    </row>
    <row r="148" spans="1:11" x14ac:dyDescent="0.45">
      <c r="A148" t="s">
        <v>83</v>
      </c>
      <c r="B148">
        <v>171</v>
      </c>
      <c r="C148">
        <v>147</v>
      </c>
      <c r="D148">
        <v>195</v>
      </c>
      <c r="E148">
        <v>213</v>
      </c>
      <c r="F148">
        <v>147</v>
      </c>
      <c r="G148">
        <v>171</v>
      </c>
      <c r="H148">
        <v>0</v>
      </c>
      <c r="I148">
        <v>145.5</v>
      </c>
      <c r="J148">
        <v>184</v>
      </c>
      <c r="K148">
        <v>126</v>
      </c>
    </row>
    <row r="149" spans="1:11" x14ac:dyDescent="0.45">
      <c r="A149" t="s">
        <v>453</v>
      </c>
      <c r="B149">
        <v>156</v>
      </c>
      <c r="C149">
        <v>148</v>
      </c>
      <c r="D149">
        <v>115</v>
      </c>
      <c r="E149">
        <v>124</v>
      </c>
      <c r="F149">
        <v>183</v>
      </c>
      <c r="G149">
        <v>147</v>
      </c>
      <c r="H149">
        <v>0</v>
      </c>
      <c r="I149">
        <v>119.5</v>
      </c>
      <c r="J149">
        <v>150</v>
      </c>
      <c r="K149">
        <v>239</v>
      </c>
    </row>
    <row r="150" spans="1:11" x14ac:dyDescent="0.45">
      <c r="A150" t="s">
        <v>87</v>
      </c>
      <c r="B150">
        <v>105</v>
      </c>
      <c r="C150">
        <v>149</v>
      </c>
      <c r="D150">
        <v>125</v>
      </c>
      <c r="E150">
        <v>156</v>
      </c>
      <c r="F150">
        <v>99</v>
      </c>
      <c r="G150">
        <v>98</v>
      </c>
      <c r="H150">
        <v>0</v>
      </c>
      <c r="I150">
        <v>104.5</v>
      </c>
      <c r="J150">
        <v>145</v>
      </c>
      <c r="K150">
        <v>171</v>
      </c>
    </row>
    <row r="151" spans="1:11" x14ac:dyDescent="0.45">
      <c r="A151" t="s">
        <v>164</v>
      </c>
      <c r="B151">
        <v>155</v>
      </c>
      <c r="C151">
        <v>150</v>
      </c>
      <c r="D151">
        <v>126</v>
      </c>
      <c r="E151">
        <v>142</v>
      </c>
      <c r="F151">
        <v>180</v>
      </c>
      <c r="G151">
        <v>156</v>
      </c>
      <c r="H151">
        <v>0</v>
      </c>
      <c r="I151">
        <v>125.7</v>
      </c>
      <c r="J151">
        <v>116</v>
      </c>
      <c r="K151">
        <v>109</v>
      </c>
    </row>
    <row r="152" spans="1:11" x14ac:dyDescent="0.45">
      <c r="A152" t="s">
        <v>180</v>
      </c>
      <c r="B152">
        <v>163</v>
      </c>
      <c r="C152">
        <v>151</v>
      </c>
      <c r="D152">
        <v>163</v>
      </c>
      <c r="E152">
        <v>151</v>
      </c>
      <c r="F152">
        <v>196</v>
      </c>
      <c r="G152">
        <v>167</v>
      </c>
      <c r="H152">
        <v>0</v>
      </c>
      <c r="I152">
        <v>138</v>
      </c>
      <c r="J152">
        <v>173</v>
      </c>
      <c r="K152">
        <v>161</v>
      </c>
    </row>
    <row r="153" spans="1:11" x14ac:dyDescent="0.45">
      <c r="A153" t="s">
        <v>359</v>
      </c>
      <c r="B153">
        <v>121</v>
      </c>
      <c r="C153">
        <v>152</v>
      </c>
      <c r="D153">
        <v>127</v>
      </c>
      <c r="E153">
        <v>122</v>
      </c>
      <c r="F153">
        <v>144</v>
      </c>
      <c r="G153">
        <v>129</v>
      </c>
      <c r="H153">
        <v>0</v>
      </c>
      <c r="I153">
        <v>112.3</v>
      </c>
      <c r="J153">
        <v>121</v>
      </c>
      <c r="K153">
        <v>137</v>
      </c>
    </row>
    <row r="154" spans="1:11" x14ac:dyDescent="0.45">
      <c r="A154" t="s">
        <v>101</v>
      </c>
      <c r="B154">
        <v>116</v>
      </c>
      <c r="C154">
        <v>153</v>
      </c>
      <c r="D154">
        <v>146</v>
      </c>
      <c r="E154">
        <v>149</v>
      </c>
      <c r="F154">
        <v>86</v>
      </c>
      <c r="G154">
        <v>109</v>
      </c>
      <c r="H154">
        <v>0</v>
      </c>
      <c r="I154">
        <v>107.2</v>
      </c>
      <c r="J154">
        <v>153</v>
      </c>
      <c r="K154">
        <v>108</v>
      </c>
    </row>
    <row r="155" spans="1:11" x14ac:dyDescent="0.45">
      <c r="A155" t="s">
        <v>156</v>
      </c>
      <c r="B155">
        <v>147</v>
      </c>
      <c r="C155">
        <v>154</v>
      </c>
      <c r="D155">
        <v>130</v>
      </c>
      <c r="E155">
        <v>160</v>
      </c>
      <c r="F155">
        <v>121</v>
      </c>
      <c r="G155">
        <v>148</v>
      </c>
      <c r="H155">
        <v>0</v>
      </c>
      <c r="I155">
        <v>118.8</v>
      </c>
      <c r="J155">
        <v>137</v>
      </c>
      <c r="K155">
        <v>125</v>
      </c>
    </row>
    <row r="156" spans="1:11" x14ac:dyDescent="0.45">
      <c r="A156" t="s">
        <v>136</v>
      </c>
      <c r="B156">
        <v>165</v>
      </c>
      <c r="C156">
        <v>155</v>
      </c>
      <c r="D156">
        <v>187</v>
      </c>
      <c r="E156">
        <v>197</v>
      </c>
      <c r="F156">
        <v>182</v>
      </c>
      <c r="G156">
        <v>153</v>
      </c>
      <c r="H156">
        <v>0</v>
      </c>
      <c r="I156">
        <v>145.69999999999999</v>
      </c>
      <c r="J156">
        <v>193</v>
      </c>
      <c r="K156">
        <v>181</v>
      </c>
    </row>
    <row r="157" spans="1:11" x14ac:dyDescent="0.45">
      <c r="A157" t="s">
        <v>464</v>
      </c>
      <c r="B157">
        <v>180</v>
      </c>
      <c r="C157">
        <v>156</v>
      </c>
      <c r="D157">
        <v>162</v>
      </c>
      <c r="E157">
        <v>116</v>
      </c>
      <c r="F157">
        <v>190</v>
      </c>
      <c r="G157">
        <v>175</v>
      </c>
      <c r="H157">
        <v>0</v>
      </c>
      <c r="I157">
        <v>133.19999999999999</v>
      </c>
      <c r="J157">
        <v>129</v>
      </c>
      <c r="K157">
        <v>133</v>
      </c>
    </row>
    <row r="158" spans="1:11" x14ac:dyDescent="0.45">
      <c r="A158" t="s">
        <v>54</v>
      </c>
      <c r="B158">
        <v>131</v>
      </c>
      <c r="C158">
        <v>157</v>
      </c>
      <c r="D158">
        <v>152</v>
      </c>
      <c r="E158">
        <v>164</v>
      </c>
      <c r="F158">
        <v>114</v>
      </c>
      <c r="G158">
        <v>118</v>
      </c>
      <c r="H158">
        <v>0</v>
      </c>
      <c r="I158">
        <v>117.5</v>
      </c>
      <c r="J158">
        <v>165</v>
      </c>
      <c r="K158">
        <v>233</v>
      </c>
    </row>
    <row r="159" spans="1:11" x14ac:dyDescent="0.45">
      <c r="A159" t="s">
        <v>231</v>
      </c>
      <c r="B159">
        <v>195</v>
      </c>
      <c r="C159">
        <v>158</v>
      </c>
      <c r="D159">
        <v>204</v>
      </c>
      <c r="E159">
        <v>222</v>
      </c>
      <c r="F159">
        <v>185</v>
      </c>
      <c r="G159">
        <v>186</v>
      </c>
      <c r="H159">
        <v>0</v>
      </c>
      <c r="I159">
        <v>159.19999999999999</v>
      </c>
      <c r="J159">
        <v>221</v>
      </c>
      <c r="K159">
        <v>236</v>
      </c>
    </row>
    <row r="160" spans="1:11" x14ac:dyDescent="0.45">
      <c r="A160" t="s">
        <v>88</v>
      </c>
      <c r="B160">
        <v>104</v>
      </c>
      <c r="C160">
        <v>159</v>
      </c>
      <c r="D160">
        <v>109</v>
      </c>
      <c r="E160">
        <v>146</v>
      </c>
      <c r="F160">
        <v>101</v>
      </c>
      <c r="G160">
        <v>91</v>
      </c>
      <c r="H160">
        <v>0</v>
      </c>
      <c r="I160">
        <v>101</v>
      </c>
      <c r="J160">
        <v>119</v>
      </c>
      <c r="K160">
        <v>157</v>
      </c>
    </row>
    <row r="161" spans="1:11" x14ac:dyDescent="0.45">
      <c r="A161" t="s">
        <v>435</v>
      </c>
      <c r="B161">
        <v>198</v>
      </c>
      <c r="C161">
        <v>160</v>
      </c>
      <c r="D161">
        <v>205</v>
      </c>
      <c r="E161">
        <v>155</v>
      </c>
      <c r="F161">
        <v>175</v>
      </c>
      <c r="G161">
        <v>221</v>
      </c>
      <c r="H161">
        <v>0</v>
      </c>
      <c r="I161">
        <v>152.69999999999999</v>
      </c>
      <c r="J161">
        <v>214</v>
      </c>
      <c r="K161">
        <v>165</v>
      </c>
    </row>
    <row r="162" spans="1:11" x14ac:dyDescent="0.45">
      <c r="A162" t="s">
        <v>430</v>
      </c>
      <c r="B162">
        <v>220</v>
      </c>
      <c r="C162">
        <v>161</v>
      </c>
      <c r="D162">
        <v>254</v>
      </c>
      <c r="E162">
        <v>264</v>
      </c>
      <c r="F162">
        <v>297</v>
      </c>
      <c r="G162">
        <v>230</v>
      </c>
      <c r="H162">
        <v>0</v>
      </c>
      <c r="I162">
        <v>201</v>
      </c>
      <c r="J162">
        <v>240</v>
      </c>
      <c r="K162">
        <v>184</v>
      </c>
    </row>
    <row r="163" spans="1:11" x14ac:dyDescent="0.45">
      <c r="A163" t="s">
        <v>459</v>
      </c>
      <c r="B163">
        <v>202</v>
      </c>
      <c r="C163">
        <v>162</v>
      </c>
      <c r="D163">
        <v>160</v>
      </c>
      <c r="E163">
        <v>171</v>
      </c>
      <c r="F163">
        <v>178</v>
      </c>
      <c r="G163">
        <v>199</v>
      </c>
      <c r="H163">
        <v>0</v>
      </c>
      <c r="I163">
        <v>145</v>
      </c>
      <c r="J163">
        <v>187</v>
      </c>
      <c r="K163">
        <v>162</v>
      </c>
    </row>
    <row r="164" spans="1:11" x14ac:dyDescent="0.45">
      <c r="A164" t="s">
        <v>163</v>
      </c>
      <c r="B164">
        <v>224</v>
      </c>
      <c r="C164">
        <v>163</v>
      </c>
      <c r="D164">
        <v>189</v>
      </c>
      <c r="E164">
        <v>181</v>
      </c>
      <c r="F164">
        <v>236</v>
      </c>
      <c r="G164">
        <v>225</v>
      </c>
      <c r="H164">
        <v>0</v>
      </c>
      <c r="I164">
        <v>165.7</v>
      </c>
      <c r="J164">
        <v>156</v>
      </c>
      <c r="K164">
        <v>164</v>
      </c>
    </row>
    <row r="165" spans="1:11" x14ac:dyDescent="0.45">
      <c r="A165" t="s">
        <v>325</v>
      </c>
      <c r="B165">
        <v>192</v>
      </c>
      <c r="C165">
        <v>164</v>
      </c>
      <c r="D165">
        <v>174</v>
      </c>
      <c r="E165">
        <v>139</v>
      </c>
      <c r="F165">
        <v>184</v>
      </c>
      <c r="G165">
        <v>201</v>
      </c>
      <c r="H165">
        <v>0</v>
      </c>
      <c r="I165">
        <v>143.69999999999999</v>
      </c>
      <c r="J165">
        <v>178</v>
      </c>
      <c r="K165">
        <v>173</v>
      </c>
    </row>
    <row r="166" spans="1:11" x14ac:dyDescent="0.45">
      <c r="A166" t="s">
        <v>299</v>
      </c>
      <c r="B166">
        <v>223</v>
      </c>
      <c r="C166">
        <v>165</v>
      </c>
      <c r="D166">
        <v>221</v>
      </c>
      <c r="E166">
        <v>221</v>
      </c>
      <c r="F166">
        <v>172</v>
      </c>
      <c r="G166">
        <v>196</v>
      </c>
      <c r="H166">
        <v>0</v>
      </c>
      <c r="I166">
        <v>162.5</v>
      </c>
      <c r="J166">
        <v>216</v>
      </c>
      <c r="K166">
        <v>175</v>
      </c>
    </row>
    <row r="167" spans="1:11" x14ac:dyDescent="0.45">
      <c r="A167" t="s">
        <v>249</v>
      </c>
      <c r="B167">
        <v>141</v>
      </c>
      <c r="C167">
        <v>166</v>
      </c>
      <c r="D167">
        <v>166</v>
      </c>
      <c r="E167">
        <v>157</v>
      </c>
      <c r="F167">
        <v>131</v>
      </c>
      <c r="G167">
        <v>140</v>
      </c>
      <c r="H167">
        <v>0</v>
      </c>
      <c r="I167">
        <v>126.7</v>
      </c>
      <c r="J167">
        <v>162</v>
      </c>
      <c r="K167">
        <v>153</v>
      </c>
    </row>
    <row r="168" spans="1:11" x14ac:dyDescent="0.45">
      <c r="A168" t="s">
        <v>225</v>
      </c>
      <c r="B168">
        <v>185</v>
      </c>
      <c r="C168">
        <v>167</v>
      </c>
      <c r="D168">
        <v>206</v>
      </c>
      <c r="E168">
        <v>246</v>
      </c>
      <c r="F168">
        <v>191</v>
      </c>
      <c r="G168">
        <v>200</v>
      </c>
      <c r="H168">
        <v>0</v>
      </c>
      <c r="I168">
        <v>168.3</v>
      </c>
      <c r="J168">
        <v>210</v>
      </c>
      <c r="K168">
        <v>210</v>
      </c>
    </row>
    <row r="169" spans="1:11" x14ac:dyDescent="0.45">
      <c r="A169" t="s">
        <v>213</v>
      </c>
      <c r="B169">
        <v>181</v>
      </c>
      <c r="C169">
        <v>168</v>
      </c>
      <c r="D169">
        <v>143</v>
      </c>
      <c r="E169">
        <v>123</v>
      </c>
      <c r="F169">
        <v>204</v>
      </c>
      <c r="G169">
        <v>210</v>
      </c>
      <c r="H169">
        <v>0</v>
      </c>
      <c r="I169">
        <v>141.30000000000001</v>
      </c>
      <c r="J169">
        <v>138</v>
      </c>
      <c r="K169">
        <v>148</v>
      </c>
    </row>
    <row r="170" spans="1:11" x14ac:dyDescent="0.45">
      <c r="A170" t="s">
        <v>94</v>
      </c>
      <c r="B170">
        <v>219</v>
      </c>
      <c r="C170">
        <v>169</v>
      </c>
      <c r="D170">
        <v>229</v>
      </c>
      <c r="E170">
        <v>230</v>
      </c>
      <c r="F170">
        <v>195</v>
      </c>
      <c r="G170">
        <v>208</v>
      </c>
      <c r="H170">
        <v>0</v>
      </c>
      <c r="I170">
        <v>171.8</v>
      </c>
      <c r="J170">
        <v>217</v>
      </c>
      <c r="K170">
        <v>168</v>
      </c>
    </row>
    <row r="171" spans="1:11" x14ac:dyDescent="0.45">
      <c r="A171" t="s">
        <v>424</v>
      </c>
      <c r="B171">
        <v>174</v>
      </c>
      <c r="C171">
        <v>170</v>
      </c>
      <c r="D171">
        <v>176</v>
      </c>
      <c r="E171">
        <v>219</v>
      </c>
      <c r="F171">
        <v>161</v>
      </c>
      <c r="G171">
        <v>154</v>
      </c>
      <c r="H171">
        <v>0</v>
      </c>
      <c r="I171">
        <v>146.69999999999999</v>
      </c>
      <c r="J171">
        <v>215</v>
      </c>
      <c r="K171">
        <v>203</v>
      </c>
    </row>
    <row r="172" spans="1:11" x14ac:dyDescent="0.45">
      <c r="A172" t="s">
        <v>392</v>
      </c>
      <c r="B172">
        <v>177</v>
      </c>
      <c r="C172">
        <v>171</v>
      </c>
      <c r="D172">
        <v>131</v>
      </c>
      <c r="E172">
        <v>138</v>
      </c>
      <c r="F172">
        <v>187</v>
      </c>
      <c r="G172">
        <v>182</v>
      </c>
      <c r="H172">
        <v>0</v>
      </c>
      <c r="I172">
        <v>134.80000000000001</v>
      </c>
      <c r="J172">
        <v>135</v>
      </c>
      <c r="K172">
        <v>145</v>
      </c>
    </row>
    <row r="173" spans="1:11" x14ac:dyDescent="0.45">
      <c r="A173" t="s">
        <v>261</v>
      </c>
      <c r="B173">
        <v>168</v>
      </c>
      <c r="C173">
        <v>172</v>
      </c>
      <c r="D173">
        <v>168</v>
      </c>
      <c r="E173">
        <v>194</v>
      </c>
      <c r="F173">
        <v>248</v>
      </c>
      <c r="G173">
        <v>176</v>
      </c>
      <c r="H173">
        <v>0</v>
      </c>
      <c r="I173">
        <v>159.69999999999999</v>
      </c>
      <c r="J173">
        <v>149</v>
      </c>
      <c r="K173">
        <v>132</v>
      </c>
    </row>
    <row r="174" spans="1:11" x14ac:dyDescent="0.45">
      <c r="A174" t="s">
        <v>475</v>
      </c>
      <c r="B174">
        <v>200</v>
      </c>
      <c r="C174">
        <v>173</v>
      </c>
      <c r="D174">
        <v>258</v>
      </c>
      <c r="E174">
        <v>185</v>
      </c>
      <c r="F174">
        <v>176</v>
      </c>
      <c r="G174">
        <v>206</v>
      </c>
      <c r="H174">
        <v>0</v>
      </c>
      <c r="I174">
        <v>166.3</v>
      </c>
      <c r="J174">
        <v>232</v>
      </c>
      <c r="K174">
        <v>189</v>
      </c>
    </row>
    <row r="175" spans="1:11" x14ac:dyDescent="0.45">
      <c r="A175" t="s">
        <v>466</v>
      </c>
      <c r="B175">
        <v>169</v>
      </c>
      <c r="C175">
        <v>174</v>
      </c>
      <c r="D175">
        <v>184</v>
      </c>
      <c r="E175">
        <v>159</v>
      </c>
      <c r="F175">
        <v>167</v>
      </c>
      <c r="G175">
        <v>166</v>
      </c>
      <c r="H175">
        <v>0</v>
      </c>
      <c r="I175">
        <v>141.69999999999999</v>
      </c>
      <c r="J175">
        <v>172</v>
      </c>
      <c r="K175">
        <v>138</v>
      </c>
    </row>
    <row r="176" spans="1:11" x14ac:dyDescent="0.45">
      <c r="A176" t="s">
        <v>188</v>
      </c>
      <c r="B176">
        <v>167</v>
      </c>
      <c r="C176">
        <v>175</v>
      </c>
      <c r="D176">
        <v>215</v>
      </c>
      <c r="E176">
        <v>233</v>
      </c>
      <c r="F176">
        <v>139</v>
      </c>
      <c r="G176">
        <v>162</v>
      </c>
      <c r="H176">
        <v>0</v>
      </c>
      <c r="I176">
        <v>154</v>
      </c>
      <c r="J176">
        <v>253</v>
      </c>
      <c r="K176">
        <v>223</v>
      </c>
    </row>
    <row r="177" spans="1:11" x14ac:dyDescent="0.45">
      <c r="A177" t="s">
        <v>288</v>
      </c>
      <c r="B177">
        <v>135</v>
      </c>
      <c r="C177">
        <v>176</v>
      </c>
      <c r="D177">
        <v>149</v>
      </c>
      <c r="E177">
        <v>178</v>
      </c>
      <c r="F177">
        <v>138</v>
      </c>
      <c r="G177">
        <v>120</v>
      </c>
      <c r="H177">
        <v>0</v>
      </c>
      <c r="I177">
        <v>126.8</v>
      </c>
      <c r="J177">
        <v>177</v>
      </c>
      <c r="K177">
        <v>235</v>
      </c>
    </row>
    <row r="178" spans="1:11" x14ac:dyDescent="0.45">
      <c r="A178" t="s">
        <v>416</v>
      </c>
      <c r="B178">
        <v>176</v>
      </c>
      <c r="C178">
        <v>177</v>
      </c>
      <c r="D178">
        <v>200</v>
      </c>
      <c r="E178">
        <v>227</v>
      </c>
      <c r="F178">
        <v>151</v>
      </c>
      <c r="G178">
        <v>173</v>
      </c>
      <c r="H178">
        <v>0</v>
      </c>
      <c r="I178">
        <v>154.69999999999999</v>
      </c>
      <c r="J178">
        <v>198</v>
      </c>
      <c r="K178">
        <v>183</v>
      </c>
    </row>
    <row r="179" spans="1:11" x14ac:dyDescent="0.45">
      <c r="A179" t="s">
        <v>434</v>
      </c>
      <c r="B179">
        <v>158</v>
      </c>
      <c r="C179">
        <v>178</v>
      </c>
      <c r="D179">
        <v>155</v>
      </c>
      <c r="E179">
        <v>188</v>
      </c>
      <c r="F179">
        <v>142</v>
      </c>
      <c r="G179">
        <v>160</v>
      </c>
      <c r="H179">
        <v>0</v>
      </c>
      <c r="I179">
        <v>137.19999999999999</v>
      </c>
      <c r="J179">
        <v>176</v>
      </c>
      <c r="K179">
        <v>190</v>
      </c>
    </row>
    <row r="180" spans="1:11" x14ac:dyDescent="0.45">
      <c r="A180" t="s">
        <v>461</v>
      </c>
      <c r="B180">
        <v>139</v>
      </c>
      <c r="C180">
        <v>179</v>
      </c>
      <c r="D180">
        <v>156</v>
      </c>
      <c r="E180">
        <v>187</v>
      </c>
      <c r="F180">
        <v>149</v>
      </c>
      <c r="G180">
        <v>136</v>
      </c>
      <c r="H180">
        <v>0</v>
      </c>
      <c r="I180">
        <v>134.5</v>
      </c>
      <c r="J180">
        <v>161</v>
      </c>
      <c r="K180">
        <v>141</v>
      </c>
    </row>
    <row r="181" spans="1:11" x14ac:dyDescent="0.45">
      <c r="A181" t="s">
        <v>240</v>
      </c>
      <c r="B181">
        <v>266</v>
      </c>
      <c r="C181">
        <v>180</v>
      </c>
      <c r="D181">
        <v>245</v>
      </c>
      <c r="E181">
        <v>184</v>
      </c>
      <c r="F181">
        <v>212</v>
      </c>
      <c r="G181">
        <v>259</v>
      </c>
      <c r="H181">
        <v>0</v>
      </c>
      <c r="I181">
        <v>180</v>
      </c>
      <c r="J181">
        <v>205</v>
      </c>
      <c r="K181">
        <v>205</v>
      </c>
    </row>
    <row r="182" spans="1:11" x14ac:dyDescent="0.45">
      <c r="A182" t="s">
        <v>308</v>
      </c>
      <c r="B182">
        <v>263</v>
      </c>
      <c r="C182">
        <v>181</v>
      </c>
      <c r="D182">
        <v>196</v>
      </c>
      <c r="E182">
        <v>152</v>
      </c>
      <c r="F182">
        <v>282</v>
      </c>
      <c r="G182">
        <v>271</v>
      </c>
      <c r="H182">
        <v>0</v>
      </c>
      <c r="I182">
        <v>180.3</v>
      </c>
      <c r="J182">
        <v>189</v>
      </c>
      <c r="K182">
        <v>227</v>
      </c>
    </row>
    <row r="183" spans="1:11" x14ac:dyDescent="0.45">
      <c r="A183" t="s">
        <v>202</v>
      </c>
      <c r="B183">
        <v>197</v>
      </c>
      <c r="C183">
        <v>182</v>
      </c>
      <c r="D183">
        <v>169</v>
      </c>
      <c r="E183">
        <v>175</v>
      </c>
      <c r="F183">
        <v>238</v>
      </c>
      <c r="G183">
        <v>212</v>
      </c>
      <c r="H183">
        <v>0</v>
      </c>
      <c r="I183">
        <v>162.69999999999999</v>
      </c>
      <c r="J183">
        <v>154</v>
      </c>
      <c r="K183">
        <v>155</v>
      </c>
    </row>
    <row r="184" spans="1:11" x14ac:dyDescent="0.45">
      <c r="A184" t="s">
        <v>458</v>
      </c>
      <c r="B184">
        <v>179</v>
      </c>
      <c r="C184">
        <v>183</v>
      </c>
      <c r="D184">
        <v>172</v>
      </c>
      <c r="E184">
        <v>192</v>
      </c>
      <c r="F184">
        <v>194</v>
      </c>
      <c r="G184">
        <v>187</v>
      </c>
      <c r="H184">
        <v>0</v>
      </c>
      <c r="I184">
        <v>154.69999999999999</v>
      </c>
      <c r="J184">
        <v>166</v>
      </c>
      <c r="K184">
        <v>131</v>
      </c>
    </row>
    <row r="185" spans="1:11" x14ac:dyDescent="0.45">
      <c r="A185" t="s">
        <v>258</v>
      </c>
      <c r="B185">
        <v>193</v>
      </c>
      <c r="C185">
        <v>184</v>
      </c>
      <c r="D185">
        <v>199</v>
      </c>
      <c r="E185">
        <v>204</v>
      </c>
      <c r="F185">
        <v>203</v>
      </c>
      <c r="G185">
        <v>189</v>
      </c>
      <c r="H185">
        <v>0</v>
      </c>
      <c r="I185">
        <v>163.19999999999999</v>
      </c>
      <c r="J185">
        <v>196</v>
      </c>
      <c r="K185">
        <v>178</v>
      </c>
    </row>
    <row r="186" spans="1:11" x14ac:dyDescent="0.45">
      <c r="A186" t="s">
        <v>463</v>
      </c>
      <c r="B186">
        <v>230</v>
      </c>
      <c r="C186">
        <v>185</v>
      </c>
      <c r="D186">
        <v>181</v>
      </c>
      <c r="E186">
        <v>200</v>
      </c>
      <c r="F186">
        <v>219</v>
      </c>
      <c r="G186">
        <v>224</v>
      </c>
      <c r="H186">
        <v>0</v>
      </c>
      <c r="I186">
        <v>168.2</v>
      </c>
      <c r="J186">
        <v>158</v>
      </c>
      <c r="K186">
        <v>201</v>
      </c>
    </row>
    <row r="187" spans="1:11" x14ac:dyDescent="0.45">
      <c r="A187" t="s">
        <v>275</v>
      </c>
      <c r="B187">
        <v>227</v>
      </c>
      <c r="C187">
        <v>186</v>
      </c>
      <c r="D187">
        <v>222</v>
      </c>
      <c r="E187">
        <v>191</v>
      </c>
      <c r="F187">
        <v>207</v>
      </c>
      <c r="G187">
        <v>219</v>
      </c>
      <c r="H187">
        <v>0</v>
      </c>
      <c r="I187">
        <v>170.8</v>
      </c>
      <c r="J187">
        <v>224</v>
      </c>
      <c r="K187">
        <v>198</v>
      </c>
    </row>
    <row r="188" spans="1:11" x14ac:dyDescent="0.45">
      <c r="A188" t="s">
        <v>456</v>
      </c>
      <c r="B188">
        <v>150</v>
      </c>
      <c r="C188">
        <v>187</v>
      </c>
      <c r="D188">
        <v>161</v>
      </c>
      <c r="E188">
        <v>215</v>
      </c>
      <c r="F188">
        <v>160</v>
      </c>
      <c r="G188">
        <v>157</v>
      </c>
      <c r="H188">
        <v>0</v>
      </c>
      <c r="I188">
        <v>146.69999999999999</v>
      </c>
      <c r="J188">
        <v>159</v>
      </c>
      <c r="K188">
        <v>152</v>
      </c>
    </row>
    <row r="189" spans="1:11" x14ac:dyDescent="0.45">
      <c r="A189" t="s">
        <v>103</v>
      </c>
      <c r="B189">
        <v>221</v>
      </c>
      <c r="C189">
        <v>188</v>
      </c>
      <c r="D189">
        <v>236</v>
      </c>
      <c r="E189">
        <v>234</v>
      </c>
      <c r="F189">
        <v>221</v>
      </c>
      <c r="G189">
        <v>220</v>
      </c>
      <c r="H189">
        <v>0</v>
      </c>
      <c r="I189">
        <v>183.2</v>
      </c>
      <c r="J189">
        <v>241</v>
      </c>
      <c r="K189">
        <v>187</v>
      </c>
    </row>
    <row r="190" spans="1:11" x14ac:dyDescent="0.45">
      <c r="A190" t="s">
        <v>98</v>
      </c>
      <c r="B190">
        <v>247</v>
      </c>
      <c r="C190">
        <v>189</v>
      </c>
      <c r="D190">
        <v>147</v>
      </c>
      <c r="E190">
        <v>209</v>
      </c>
      <c r="F190">
        <v>237</v>
      </c>
      <c r="G190">
        <v>233</v>
      </c>
      <c r="H190">
        <v>0</v>
      </c>
      <c r="I190">
        <v>169.2</v>
      </c>
      <c r="J190">
        <v>167</v>
      </c>
      <c r="K190">
        <v>209</v>
      </c>
    </row>
    <row r="191" spans="1:11" x14ac:dyDescent="0.45">
      <c r="A191" t="s">
        <v>399</v>
      </c>
      <c r="B191">
        <v>189</v>
      </c>
      <c r="C191">
        <v>190</v>
      </c>
      <c r="D191">
        <v>177</v>
      </c>
      <c r="E191">
        <v>172</v>
      </c>
      <c r="F191">
        <v>239</v>
      </c>
      <c r="G191">
        <v>194</v>
      </c>
      <c r="H191">
        <v>0</v>
      </c>
      <c r="I191">
        <v>162</v>
      </c>
      <c r="J191">
        <v>179</v>
      </c>
      <c r="K191">
        <v>186</v>
      </c>
    </row>
    <row r="192" spans="1:11" x14ac:dyDescent="0.45">
      <c r="A192" t="s">
        <v>283</v>
      </c>
      <c r="B192">
        <v>161</v>
      </c>
      <c r="C192">
        <v>191</v>
      </c>
      <c r="D192">
        <v>165</v>
      </c>
      <c r="E192">
        <v>153</v>
      </c>
      <c r="F192">
        <v>129</v>
      </c>
      <c r="G192">
        <v>152</v>
      </c>
      <c r="H192">
        <v>0</v>
      </c>
      <c r="I192">
        <v>131.69999999999999</v>
      </c>
      <c r="J192">
        <v>168</v>
      </c>
      <c r="K192">
        <v>194</v>
      </c>
    </row>
    <row r="193" spans="1:11" x14ac:dyDescent="0.45">
      <c r="A193" t="s">
        <v>338</v>
      </c>
      <c r="B193">
        <v>194</v>
      </c>
      <c r="C193">
        <v>192</v>
      </c>
      <c r="D193">
        <v>175</v>
      </c>
      <c r="E193">
        <v>150</v>
      </c>
      <c r="F193">
        <v>162</v>
      </c>
      <c r="G193">
        <v>227</v>
      </c>
      <c r="H193">
        <v>0</v>
      </c>
      <c r="I193">
        <v>151</v>
      </c>
      <c r="J193">
        <v>147</v>
      </c>
      <c r="K193">
        <v>179</v>
      </c>
    </row>
    <row r="194" spans="1:11" x14ac:dyDescent="0.45">
      <c r="A194" t="s">
        <v>157</v>
      </c>
      <c r="B194">
        <v>191</v>
      </c>
      <c r="C194">
        <v>193</v>
      </c>
      <c r="D194">
        <v>190</v>
      </c>
      <c r="E194">
        <v>228</v>
      </c>
      <c r="F194">
        <v>215</v>
      </c>
      <c r="G194">
        <v>178</v>
      </c>
      <c r="H194">
        <v>0</v>
      </c>
      <c r="I194">
        <v>167.3</v>
      </c>
      <c r="J194">
        <v>233</v>
      </c>
      <c r="K194">
        <v>197</v>
      </c>
    </row>
    <row r="195" spans="1:11" x14ac:dyDescent="0.45">
      <c r="A195" t="s">
        <v>295</v>
      </c>
      <c r="B195">
        <v>209</v>
      </c>
      <c r="C195">
        <v>194</v>
      </c>
      <c r="D195">
        <v>178</v>
      </c>
      <c r="E195">
        <v>166</v>
      </c>
      <c r="F195">
        <v>181</v>
      </c>
      <c r="G195">
        <v>215</v>
      </c>
      <c r="H195">
        <v>0</v>
      </c>
      <c r="I195">
        <v>155.69999999999999</v>
      </c>
      <c r="J195">
        <v>192</v>
      </c>
      <c r="K195">
        <v>215</v>
      </c>
    </row>
    <row r="196" spans="1:11" x14ac:dyDescent="0.45">
      <c r="A196" t="s">
        <v>242</v>
      </c>
      <c r="B196">
        <v>196</v>
      </c>
      <c r="C196">
        <v>195</v>
      </c>
      <c r="D196">
        <v>132</v>
      </c>
      <c r="E196">
        <v>158</v>
      </c>
      <c r="F196">
        <v>211</v>
      </c>
      <c r="G196">
        <v>192</v>
      </c>
      <c r="H196">
        <v>0</v>
      </c>
      <c r="I196">
        <v>148</v>
      </c>
      <c r="J196">
        <v>141</v>
      </c>
      <c r="K196">
        <v>211</v>
      </c>
    </row>
    <row r="197" spans="1:11" x14ac:dyDescent="0.45">
      <c r="A197" t="s">
        <v>440</v>
      </c>
      <c r="B197">
        <v>164</v>
      </c>
      <c r="C197">
        <v>196</v>
      </c>
      <c r="D197">
        <v>208</v>
      </c>
      <c r="E197">
        <v>226</v>
      </c>
      <c r="F197">
        <v>171</v>
      </c>
      <c r="G197">
        <v>158</v>
      </c>
      <c r="H197">
        <v>0</v>
      </c>
      <c r="I197">
        <v>159.80000000000001</v>
      </c>
      <c r="J197">
        <v>203</v>
      </c>
      <c r="K197">
        <v>159</v>
      </c>
    </row>
    <row r="198" spans="1:11" x14ac:dyDescent="0.45">
      <c r="A198" t="s">
        <v>487</v>
      </c>
      <c r="B198">
        <v>175</v>
      </c>
      <c r="C198">
        <v>197</v>
      </c>
      <c r="D198">
        <v>198</v>
      </c>
      <c r="E198">
        <v>190</v>
      </c>
      <c r="F198">
        <v>188</v>
      </c>
      <c r="G198">
        <v>169</v>
      </c>
      <c r="H198">
        <v>0</v>
      </c>
      <c r="I198">
        <v>157</v>
      </c>
      <c r="J198">
        <v>180</v>
      </c>
      <c r="K198">
        <v>163</v>
      </c>
    </row>
    <row r="199" spans="1:11" x14ac:dyDescent="0.45">
      <c r="A199" t="s">
        <v>247</v>
      </c>
      <c r="B199">
        <v>157</v>
      </c>
      <c r="C199">
        <v>198</v>
      </c>
      <c r="D199">
        <v>171</v>
      </c>
      <c r="E199">
        <v>174</v>
      </c>
      <c r="F199">
        <v>154</v>
      </c>
      <c r="G199">
        <v>159</v>
      </c>
      <c r="H199">
        <v>0</v>
      </c>
      <c r="I199">
        <v>142.69999999999999</v>
      </c>
      <c r="J199">
        <v>170</v>
      </c>
      <c r="K199">
        <v>151</v>
      </c>
    </row>
    <row r="200" spans="1:11" x14ac:dyDescent="0.45">
      <c r="A200" t="s">
        <v>277</v>
      </c>
      <c r="B200">
        <v>172</v>
      </c>
      <c r="C200">
        <v>199</v>
      </c>
      <c r="D200">
        <v>201</v>
      </c>
      <c r="E200">
        <v>182</v>
      </c>
      <c r="F200">
        <v>166</v>
      </c>
      <c r="G200">
        <v>185</v>
      </c>
      <c r="H200">
        <v>0</v>
      </c>
      <c r="I200">
        <v>155.5</v>
      </c>
      <c r="J200">
        <v>171</v>
      </c>
      <c r="K200">
        <v>172</v>
      </c>
    </row>
    <row r="201" spans="1:11" x14ac:dyDescent="0.45">
      <c r="A201" t="s">
        <v>126</v>
      </c>
      <c r="B201">
        <v>184</v>
      </c>
      <c r="C201">
        <v>200</v>
      </c>
      <c r="D201">
        <v>185</v>
      </c>
      <c r="E201">
        <v>214</v>
      </c>
      <c r="F201">
        <v>241</v>
      </c>
      <c r="G201">
        <v>180</v>
      </c>
      <c r="H201">
        <v>0</v>
      </c>
      <c r="I201">
        <v>170</v>
      </c>
      <c r="J201">
        <v>185</v>
      </c>
      <c r="K201">
        <v>188</v>
      </c>
    </row>
    <row r="202" spans="1:11" x14ac:dyDescent="0.45">
      <c r="A202" t="s">
        <v>227</v>
      </c>
      <c r="B202">
        <v>214</v>
      </c>
      <c r="C202">
        <v>201</v>
      </c>
      <c r="D202">
        <v>207</v>
      </c>
      <c r="E202">
        <v>220</v>
      </c>
      <c r="F202">
        <v>232</v>
      </c>
      <c r="G202">
        <v>193</v>
      </c>
      <c r="H202">
        <v>0</v>
      </c>
      <c r="I202">
        <v>175.5</v>
      </c>
      <c r="J202">
        <v>229</v>
      </c>
      <c r="K202">
        <v>247</v>
      </c>
    </row>
    <row r="203" spans="1:11" x14ac:dyDescent="0.45">
      <c r="A203" t="s">
        <v>454</v>
      </c>
      <c r="B203">
        <v>217</v>
      </c>
      <c r="C203">
        <v>202</v>
      </c>
      <c r="D203">
        <v>197</v>
      </c>
      <c r="E203">
        <v>229</v>
      </c>
      <c r="F203">
        <v>226</v>
      </c>
      <c r="G203">
        <v>195</v>
      </c>
      <c r="H203">
        <v>0</v>
      </c>
      <c r="I203">
        <v>174.8</v>
      </c>
      <c r="J203">
        <v>211</v>
      </c>
      <c r="K203">
        <v>217</v>
      </c>
    </row>
    <row r="204" spans="1:11" x14ac:dyDescent="0.45">
      <c r="A204" t="s">
        <v>252</v>
      </c>
      <c r="B204">
        <v>205</v>
      </c>
      <c r="C204">
        <v>203</v>
      </c>
      <c r="D204">
        <v>202</v>
      </c>
      <c r="E204">
        <v>167</v>
      </c>
      <c r="F204">
        <v>170</v>
      </c>
      <c r="G204">
        <v>188</v>
      </c>
      <c r="H204">
        <v>0</v>
      </c>
      <c r="I204">
        <v>155</v>
      </c>
      <c r="J204">
        <v>188</v>
      </c>
      <c r="K204">
        <v>146</v>
      </c>
    </row>
    <row r="205" spans="1:11" x14ac:dyDescent="0.45">
      <c r="A205" t="s">
        <v>474</v>
      </c>
      <c r="B205">
        <v>207</v>
      </c>
      <c r="C205">
        <v>204</v>
      </c>
      <c r="D205">
        <v>180</v>
      </c>
      <c r="E205">
        <v>205</v>
      </c>
      <c r="F205">
        <v>222</v>
      </c>
      <c r="G205">
        <v>216</v>
      </c>
      <c r="H205">
        <v>0</v>
      </c>
      <c r="I205">
        <v>171.2</v>
      </c>
      <c r="J205">
        <v>195</v>
      </c>
      <c r="K205">
        <v>191</v>
      </c>
    </row>
    <row r="206" spans="1:11" x14ac:dyDescent="0.45">
      <c r="A206" t="s">
        <v>321</v>
      </c>
      <c r="B206">
        <v>250</v>
      </c>
      <c r="C206">
        <v>205</v>
      </c>
      <c r="D206">
        <v>193</v>
      </c>
      <c r="E206">
        <v>217</v>
      </c>
      <c r="F206">
        <v>251</v>
      </c>
      <c r="G206">
        <v>257</v>
      </c>
      <c r="H206">
        <v>0</v>
      </c>
      <c r="I206">
        <v>187.2</v>
      </c>
      <c r="J206">
        <v>219</v>
      </c>
      <c r="K206">
        <v>202</v>
      </c>
    </row>
    <row r="207" spans="1:11" x14ac:dyDescent="0.45">
      <c r="A207" t="s">
        <v>372</v>
      </c>
      <c r="B207">
        <v>199</v>
      </c>
      <c r="C207">
        <v>206</v>
      </c>
      <c r="D207">
        <v>164</v>
      </c>
      <c r="E207">
        <v>169</v>
      </c>
      <c r="F207">
        <v>186</v>
      </c>
      <c r="G207">
        <v>198</v>
      </c>
      <c r="H207">
        <v>0</v>
      </c>
      <c r="I207">
        <v>153.80000000000001</v>
      </c>
      <c r="J207">
        <v>186</v>
      </c>
      <c r="K207">
        <v>170</v>
      </c>
    </row>
    <row r="208" spans="1:11" x14ac:dyDescent="0.45">
      <c r="A208" t="s">
        <v>128</v>
      </c>
      <c r="B208">
        <v>235</v>
      </c>
      <c r="C208">
        <v>207</v>
      </c>
      <c r="D208">
        <v>220</v>
      </c>
      <c r="E208">
        <v>251</v>
      </c>
      <c r="F208">
        <v>199</v>
      </c>
      <c r="G208">
        <v>191</v>
      </c>
      <c r="H208">
        <v>0</v>
      </c>
      <c r="I208">
        <v>178</v>
      </c>
      <c r="J208">
        <v>254</v>
      </c>
      <c r="K208">
        <v>268</v>
      </c>
    </row>
    <row r="209" spans="1:11" x14ac:dyDescent="0.45">
      <c r="A209" t="s">
        <v>292</v>
      </c>
      <c r="B209">
        <v>248</v>
      </c>
      <c r="C209">
        <v>208</v>
      </c>
      <c r="D209">
        <v>285</v>
      </c>
      <c r="E209">
        <v>249</v>
      </c>
      <c r="F209">
        <v>233</v>
      </c>
      <c r="G209">
        <v>266</v>
      </c>
      <c r="H209">
        <v>0</v>
      </c>
      <c r="I209">
        <v>206.8</v>
      </c>
      <c r="J209">
        <v>261</v>
      </c>
      <c r="K209">
        <v>241</v>
      </c>
    </row>
    <row r="210" spans="1:11" x14ac:dyDescent="0.45">
      <c r="A210" t="s">
        <v>262</v>
      </c>
      <c r="B210">
        <v>173</v>
      </c>
      <c r="C210">
        <v>209</v>
      </c>
      <c r="D210">
        <v>170</v>
      </c>
      <c r="E210">
        <v>165</v>
      </c>
      <c r="F210">
        <v>173</v>
      </c>
      <c r="G210">
        <v>164</v>
      </c>
      <c r="H210">
        <v>0</v>
      </c>
      <c r="I210">
        <v>146.80000000000001</v>
      </c>
      <c r="J210">
        <v>230</v>
      </c>
      <c r="K210">
        <v>254</v>
      </c>
    </row>
    <row r="211" spans="1:11" x14ac:dyDescent="0.45">
      <c r="A211" t="s">
        <v>457</v>
      </c>
      <c r="B211">
        <v>233</v>
      </c>
      <c r="C211">
        <v>210</v>
      </c>
      <c r="D211">
        <v>253</v>
      </c>
      <c r="E211">
        <v>207</v>
      </c>
      <c r="F211">
        <v>206</v>
      </c>
      <c r="G211">
        <v>234</v>
      </c>
      <c r="H211">
        <v>0</v>
      </c>
      <c r="I211">
        <v>185</v>
      </c>
      <c r="J211">
        <v>255</v>
      </c>
      <c r="K211">
        <v>232</v>
      </c>
    </row>
    <row r="212" spans="1:11" x14ac:dyDescent="0.45">
      <c r="A212" t="s">
        <v>393</v>
      </c>
      <c r="B212">
        <v>190</v>
      </c>
      <c r="C212">
        <v>211</v>
      </c>
      <c r="D212">
        <v>232</v>
      </c>
      <c r="E212">
        <v>193</v>
      </c>
      <c r="F212">
        <v>197</v>
      </c>
      <c r="G212">
        <v>197</v>
      </c>
      <c r="H212">
        <v>0</v>
      </c>
      <c r="I212">
        <v>171.7</v>
      </c>
      <c r="J212">
        <v>183</v>
      </c>
      <c r="K212">
        <v>150</v>
      </c>
    </row>
    <row r="213" spans="1:11" x14ac:dyDescent="0.45">
      <c r="A213" t="s">
        <v>478</v>
      </c>
      <c r="B213">
        <v>211</v>
      </c>
      <c r="C213">
        <v>212</v>
      </c>
      <c r="D213">
        <v>191</v>
      </c>
      <c r="E213">
        <v>206</v>
      </c>
      <c r="F213">
        <v>217</v>
      </c>
      <c r="G213">
        <v>232</v>
      </c>
      <c r="H213">
        <v>0</v>
      </c>
      <c r="I213">
        <v>176.3</v>
      </c>
      <c r="J213">
        <v>197</v>
      </c>
      <c r="K213">
        <v>196</v>
      </c>
    </row>
    <row r="214" spans="1:11" x14ac:dyDescent="0.45">
      <c r="A214" t="s">
        <v>327</v>
      </c>
      <c r="B214">
        <v>203</v>
      </c>
      <c r="C214">
        <v>213</v>
      </c>
      <c r="D214">
        <v>238</v>
      </c>
      <c r="E214">
        <v>179</v>
      </c>
      <c r="F214">
        <v>229</v>
      </c>
      <c r="G214">
        <v>218</v>
      </c>
      <c r="H214">
        <v>0</v>
      </c>
      <c r="I214">
        <v>179.5</v>
      </c>
      <c r="J214">
        <v>206</v>
      </c>
      <c r="K214">
        <v>192</v>
      </c>
    </row>
    <row r="215" spans="1:11" x14ac:dyDescent="0.45">
      <c r="A215" t="s">
        <v>367</v>
      </c>
      <c r="B215">
        <v>187</v>
      </c>
      <c r="C215">
        <v>214</v>
      </c>
      <c r="D215">
        <v>142</v>
      </c>
      <c r="E215">
        <v>141</v>
      </c>
      <c r="F215">
        <v>228</v>
      </c>
      <c r="G215">
        <v>207</v>
      </c>
      <c r="H215">
        <v>0</v>
      </c>
      <c r="I215">
        <v>155.30000000000001</v>
      </c>
      <c r="J215">
        <v>140</v>
      </c>
      <c r="K215">
        <v>185</v>
      </c>
    </row>
    <row r="216" spans="1:11" x14ac:dyDescent="0.45">
      <c r="A216" t="s">
        <v>276</v>
      </c>
      <c r="B216">
        <v>210</v>
      </c>
      <c r="C216">
        <v>215</v>
      </c>
      <c r="D216">
        <v>182</v>
      </c>
      <c r="E216">
        <v>162</v>
      </c>
      <c r="F216">
        <v>164</v>
      </c>
      <c r="G216">
        <v>211</v>
      </c>
      <c r="H216">
        <v>0</v>
      </c>
      <c r="I216">
        <v>155.69999999999999</v>
      </c>
      <c r="J216">
        <v>151</v>
      </c>
      <c r="K216">
        <v>154</v>
      </c>
    </row>
    <row r="217" spans="1:11" x14ac:dyDescent="0.45">
      <c r="A217" t="s">
        <v>183</v>
      </c>
      <c r="B217">
        <v>238</v>
      </c>
      <c r="C217">
        <v>216</v>
      </c>
      <c r="D217">
        <v>246</v>
      </c>
      <c r="E217">
        <v>285</v>
      </c>
      <c r="F217">
        <v>293</v>
      </c>
      <c r="G217">
        <v>217</v>
      </c>
      <c r="H217">
        <v>0</v>
      </c>
      <c r="I217">
        <v>209.5</v>
      </c>
      <c r="J217">
        <v>252</v>
      </c>
      <c r="K217">
        <v>226</v>
      </c>
    </row>
    <row r="218" spans="1:11" x14ac:dyDescent="0.45">
      <c r="A218" t="s">
        <v>214</v>
      </c>
      <c r="B218">
        <v>222</v>
      </c>
      <c r="C218">
        <v>217</v>
      </c>
      <c r="D218">
        <v>194</v>
      </c>
      <c r="E218">
        <v>245</v>
      </c>
      <c r="F218">
        <v>193</v>
      </c>
      <c r="G218">
        <v>205</v>
      </c>
      <c r="H218">
        <v>0</v>
      </c>
      <c r="I218">
        <v>175.7</v>
      </c>
      <c r="J218">
        <v>200</v>
      </c>
      <c r="K218">
        <v>225</v>
      </c>
    </row>
    <row r="219" spans="1:11" x14ac:dyDescent="0.45">
      <c r="A219" t="s">
        <v>382</v>
      </c>
      <c r="B219">
        <v>229</v>
      </c>
      <c r="C219">
        <v>218</v>
      </c>
      <c r="D219">
        <v>243</v>
      </c>
      <c r="E219">
        <v>196</v>
      </c>
      <c r="F219">
        <v>218</v>
      </c>
      <c r="G219">
        <v>256</v>
      </c>
      <c r="H219">
        <v>0</v>
      </c>
      <c r="I219">
        <v>188.5</v>
      </c>
      <c r="J219">
        <v>227</v>
      </c>
      <c r="K219">
        <v>231</v>
      </c>
    </row>
    <row r="220" spans="1:11" x14ac:dyDescent="0.45">
      <c r="A220" t="s">
        <v>224</v>
      </c>
      <c r="B220">
        <v>244</v>
      </c>
      <c r="C220">
        <v>219</v>
      </c>
      <c r="D220">
        <v>188</v>
      </c>
      <c r="E220">
        <v>195</v>
      </c>
      <c r="F220">
        <v>299</v>
      </c>
      <c r="G220">
        <v>244</v>
      </c>
      <c r="H220">
        <v>0</v>
      </c>
      <c r="I220">
        <v>190.8</v>
      </c>
      <c r="J220">
        <v>194</v>
      </c>
      <c r="K220">
        <v>228</v>
      </c>
    </row>
    <row r="221" spans="1:11" x14ac:dyDescent="0.45">
      <c r="A221" t="s">
        <v>437</v>
      </c>
      <c r="B221">
        <v>260</v>
      </c>
      <c r="C221">
        <v>220</v>
      </c>
      <c r="D221">
        <v>209</v>
      </c>
      <c r="E221">
        <v>225</v>
      </c>
      <c r="F221">
        <v>269</v>
      </c>
      <c r="G221">
        <v>228</v>
      </c>
      <c r="H221">
        <v>0</v>
      </c>
      <c r="I221">
        <v>191.8</v>
      </c>
      <c r="J221">
        <v>213</v>
      </c>
      <c r="K221">
        <v>270</v>
      </c>
    </row>
    <row r="222" spans="1:11" x14ac:dyDescent="0.45">
      <c r="A222" t="s">
        <v>375</v>
      </c>
      <c r="B222">
        <v>259</v>
      </c>
      <c r="C222">
        <v>221</v>
      </c>
      <c r="D222">
        <v>250</v>
      </c>
      <c r="E222">
        <v>243</v>
      </c>
      <c r="F222">
        <v>246</v>
      </c>
      <c r="G222">
        <v>251</v>
      </c>
      <c r="H222">
        <v>0</v>
      </c>
      <c r="I222">
        <v>201.8</v>
      </c>
      <c r="J222">
        <v>243</v>
      </c>
      <c r="K222">
        <v>264</v>
      </c>
    </row>
    <row r="223" spans="1:11" x14ac:dyDescent="0.45">
      <c r="A223" t="s">
        <v>142</v>
      </c>
      <c r="B223">
        <v>170</v>
      </c>
      <c r="C223">
        <v>222</v>
      </c>
      <c r="D223">
        <v>173</v>
      </c>
      <c r="E223">
        <v>212</v>
      </c>
      <c r="F223">
        <v>174</v>
      </c>
      <c r="G223">
        <v>163</v>
      </c>
      <c r="H223">
        <v>0</v>
      </c>
      <c r="I223">
        <v>157.30000000000001</v>
      </c>
      <c r="J223">
        <v>201</v>
      </c>
      <c r="K223">
        <v>245</v>
      </c>
    </row>
    <row r="224" spans="1:11" x14ac:dyDescent="0.45">
      <c r="A224" t="s">
        <v>465</v>
      </c>
      <c r="B224">
        <v>218</v>
      </c>
      <c r="C224">
        <v>223</v>
      </c>
      <c r="D224">
        <v>186</v>
      </c>
      <c r="E224">
        <v>189</v>
      </c>
      <c r="F224">
        <v>244</v>
      </c>
      <c r="G224">
        <v>226</v>
      </c>
      <c r="H224">
        <v>0</v>
      </c>
      <c r="I224">
        <v>178</v>
      </c>
      <c r="J224">
        <v>152</v>
      </c>
      <c r="K224">
        <v>216</v>
      </c>
    </row>
    <row r="225" spans="1:11" x14ac:dyDescent="0.45">
      <c r="A225" t="s">
        <v>436</v>
      </c>
      <c r="B225">
        <v>208</v>
      </c>
      <c r="C225">
        <v>224</v>
      </c>
      <c r="D225">
        <v>217</v>
      </c>
      <c r="E225">
        <v>272</v>
      </c>
      <c r="F225">
        <v>198</v>
      </c>
      <c r="G225">
        <v>204</v>
      </c>
      <c r="H225">
        <v>0</v>
      </c>
      <c r="I225">
        <v>185.8</v>
      </c>
      <c r="J225">
        <v>237</v>
      </c>
      <c r="K225">
        <v>224</v>
      </c>
    </row>
    <row r="226" spans="1:11" x14ac:dyDescent="0.45">
      <c r="A226" t="s">
        <v>305</v>
      </c>
      <c r="B226">
        <v>232</v>
      </c>
      <c r="C226">
        <v>225</v>
      </c>
      <c r="D226">
        <v>218</v>
      </c>
      <c r="E226">
        <v>168</v>
      </c>
      <c r="F226">
        <v>253</v>
      </c>
      <c r="G226">
        <v>250</v>
      </c>
      <c r="H226">
        <v>0</v>
      </c>
      <c r="I226">
        <v>185.7</v>
      </c>
      <c r="J226">
        <v>182</v>
      </c>
      <c r="K226">
        <v>166</v>
      </c>
    </row>
    <row r="227" spans="1:11" x14ac:dyDescent="0.45">
      <c r="A227" t="s">
        <v>470</v>
      </c>
      <c r="B227">
        <v>186</v>
      </c>
      <c r="C227">
        <v>226</v>
      </c>
      <c r="D227">
        <v>266</v>
      </c>
      <c r="E227">
        <v>239</v>
      </c>
      <c r="F227">
        <v>168</v>
      </c>
      <c r="G227">
        <v>172</v>
      </c>
      <c r="H227">
        <v>0</v>
      </c>
      <c r="I227">
        <v>178.5</v>
      </c>
      <c r="J227">
        <v>262</v>
      </c>
      <c r="K227">
        <v>261</v>
      </c>
    </row>
    <row r="228" spans="1:11" x14ac:dyDescent="0.45">
      <c r="A228" t="s">
        <v>210</v>
      </c>
      <c r="B228">
        <v>267</v>
      </c>
      <c r="C228">
        <v>227</v>
      </c>
      <c r="D228">
        <v>293</v>
      </c>
      <c r="E228">
        <v>256</v>
      </c>
      <c r="F228">
        <v>310</v>
      </c>
      <c r="G228">
        <v>237</v>
      </c>
      <c r="H228">
        <v>0</v>
      </c>
      <c r="I228">
        <v>220.5</v>
      </c>
      <c r="J228">
        <v>248</v>
      </c>
      <c r="K228">
        <v>213</v>
      </c>
    </row>
    <row r="229" spans="1:11" x14ac:dyDescent="0.45">
      <c r="A229" t="s">
        <v>192</v>
      </c>
      <c r="B229">
        <v>206</v>
      </c>
      <c r="C229">
        <v>228</v>
      </c>
      <c r="D229">
        <v>235</v>
      </c>
      <c r="E229">
        <v>223</v>
      </c>
      <c r="F229">
        <v>159</v>
      </c>
      <c r="G229">
        <v>203</v>
      </c>
      <c r="H229">
        <v>0</v>
      </c>
      <c r="I229">
        <v>174.7</v>
      </c>
      <c r="J229">
        <v>245</v>
      </c>
      <c r="K229">
        <v>220</v>
      </c>
    </row>
    <row r="230" spans="1:11" x14ac:dyDescent="0.45">
      <c r="A230" t="s">
        <v>443</v>
      </c>
      <c r="B230">
        <v>264</v>
      </c>
      <c r="C230">
        <v>229</v>
      </c>
      <c r="D230">
        <v>240</v>
      </c>
      <c r="E230">
        <v>257</v>
      </c>
      <c r="F230">
        <v>231</v>
      </c>
      <c r="G230">
        <v>263</v>
      </c>
      <c r="H230">
        <v>0</v>
      </c>
      <c r="I230">
        <v>203.3</v>
      </c>
      <c r="J230">
        <v>276</v>
      </c>
      <c r="K230">
        <v>291</v>
      </c>
    </row>
    <row r="231" spans="1:11" x14ac:dyDescent="0.45">
      <c r="A231" t="s">
        <v>204</v>
      </c>
      <c r="B231">
        <v>183</v>
      </c>
      <c r="C231">
        <v>230</v>
      </c>
      <c r="D231">
        <v>214</v>
      </c>
      <c r="E231">
        <v>186</v>
      </c>
      <c r="F231">
        <v>163</v>
      </c>
      <c r="G231">
        <v>174</v>
      </c>
      <c r="H231">
        <v>0</v>
      </c>
      <c r="I231">
        <v>161.19999999999999</v>
      </c>
      <c r="J231">
        <v>238</v>
      </c>
      <c r="K231">
        <v>278</v>
      </c>
    </row>
    <row r="232" spans="1:11" x14ac:dyDescent="0.45">
      <c r="A232" t="s">
        <v>467</v>
      </c>
      <c r="B232">
        <v>154</v>
      </c>
      <c r="C232">
        <v>231</v>
      </c>
      <c r="D232">
        <v>241</v>
      </c>
      <c r="E232">
        <v>216</v>
      </c>
      <c r="F232">
        <v>146</v>
      </c>
      <c r="G232">
        <v>143</v>
      </c>
      <c r="H232">
        <v>0</v>
      </c>
      <c r="I232">
        <v>162.80000000000001</v>
      </c>
      <c r="J232">
        <v>225</v>
      </c>
      <c r="K232">
        <v>242</v>
      </c>
    </row>
    <row r="233" spans="1:11" x14ac:dyDescent="0.45">
      <c r="A233" t="s">
        <v>319</v>
      </c>
      <c r="B233">
        <v>255</v>
      </c>
      <c r="C233">
        <v>232</v>
      </c>
      <c r="D233">
        <v>265</v>
      </c>
      <c r="E233">
        <v>252</v>
      </c>
      <c r="F233">
        <v>223</v>
      </c>
      <c r="G233">
        <v>236</v>
      </c>
      <c r="H233">
        <v>0</v>
      </c>
      <c r="I233">
        <v>201.3</v>
      </c>
      <c r="J233">
        <v>287</v>
      </c>
      <c r="K233">
        <v>249</v>
      </c>
    </row>
    <row r="234" spans="1:11" x14ac:dyDescent="0.45">
      <c r="A234" t="s">
        <v>481</v>
      </c>
      <c r="B234">
        <v>254</v>
      </c>
      <c r="C234">
        <v>233</v>
      </c>
      <c r="D234">
        <v>249</v>
      </c>
      <c r="E234">
        <v>250</v>
      </c>
      <c r="F234">
        <v>252</v>
      </c>
      <c r="G234">
        <v>270</v>
      </c>
      <c r="H234">
        <v>0</v>
      </c>
      <c r="I234">
        <v>209</v>
      </c>
      <c r="J234">
        <v>234</v>
      </c>
      <c r="K234">
        <v>208</v>
      </c>
    </row>
    <row r="235" spans="1:11" x14ac:dyDescent="0.45">
      <c r="A235" t="s">
        <v>451</v>
      </c>
      <c r="B235">
        <v>257</v>
      </c>
      <c r="C235">
        <v>234</v>
      </c>
      <c r="D235">
        <v>228</v>
      </c>
      <c r="E235">
        <v>224</v>
      </c>
      <c r="F235">
        <v>262</v>
      </c>
      <c r="G235">
        <v>258</v>
      </c>
      <c r="H235">
        <v>0</v>
      </c>
      <c r="I235">
        <v>201</v>
      </c>
      <c r="J235">
        <v>226</v>
      </c>
      <c r="K235">
        <v>182</v>
      </c>
    </row>
    <row r="236" spans="1:11" x14ac:dyDescent="0.45">
      <c r="A236" t="s">
        <v>479</v>
      </c>
      <c r="B236">
        <v>213</v>
      </c>
      <c r="C236">
        <v>235</v>
      </c>
      <c r="D236">
        <v>203</v>
      </c>
      <c r="E236">
        <v>218</v>
      </c>
      <c r="F236">
        <v>213</v>
      </c>
      <c r="G236">
        <v>214</v>
      </c>
      <c r="H236">
        <v>0</v>
      </c>
      <c r="I236">
        <v>180.5</v>
      </c>
      <c r="J236">
        <v>175</v>
      </c>
      <c r="K236">
        <v>218</v>
      </c>
    </row>
    <row r="237" spans="1:11" x14ac:dyDescent="0.45">
      <c r="A237" t="s">
        <v>439</v>
      </c>
      <c r="B237">
        <v>166</v>
      </c>
      <c r="C237">
        <v>236</v>
      </c>
      <c r="D237">
        <v>213</v>
      </c>
      <c r="E237">
        <v>268</v>
      </c>
      <c r="F237">
        <v>158</v>
      </c>
      <c r="G237">
        <v>149</v>
      </c>
      <c r="H237">
        <v>0</v>
      </c>
      <c r="I237">
        <v>170.7</v>
      </c>
      <c r="J237">
        <v>239</v>
      </c>
      <c r="K237">
        <v>204</v>
      </c>
    </row>
    <row r="238" spans="1:11" x14ac:dyDescent="0.45">
      <c r="A238" t="s">
        <v>245</v>
      </c>
      <c r="B238">
        <v>271</v>
      </c>
      <c r="C238">
        <v>237</v>
      </c>
      <c r="D238">
        <v>271</v>
      </c>
      <c r="E238">
        <v>261</v>
      </c>
      <c r="F238">
        <v>245</v>
      </c>
      <c r="G238">
        <v>268</v>
      </c>
      <c r="H238">
        <v>0</v>
      </c>
      <c r="I238">
        <v>213.7</v>
      </c>
      <c r="J238">
        <v>266</v>
      </c>
      <c r="K238">
        <v>250</v>
      </c>
    </row>
    <row r="239" spans="1:11" x14ac:dyDescent="0.45">
      <c r="A239" t="s">
        <v>184</v>
      </c>
      <c r="B239">
        <v>162</v>
      </c>
      <c r="C239">
        <v>238</v>
      </c>
      <c r="D239">
        <v>212</v>
      </c>
      <c r="E239">
        <v>180</v>
      </c>
      <c r="F239">
        <v>150</v>
      </c>
      <c r="G239">
        <v>181</v>
      </c>
      <c r="H239">
        <v>0</v>
      </c>
      <c r="I239">
        <v>160.19999999999999</v>
      </c>
      <c r="J239">
        <v>222</v>
      </c>
      <c r="K239">
        <v>222</v>
      </c>
    </row>
    <row r="240" spans="1:11" x14ac:dyDescent="0.45">
      <c r="A240" t="s">
        <v>176</v>
      </c>
      <c r="B240">
        <v>178</v>
      </c>
      <c r="C240">
        <v>239</v>
      </c>
      <c r="D240">
        <v>219</v>
      </c>
      <c r="E240">
        <v>203</v>
      </c>
      <c r="F240">
        <v>157</v>
      </c>
      <c r="G240">
        <v>183</v>
      </c>
      <c r="H240">
        <v>0</v>
      </c>
      <c r="I240">
        <v>166.8</v>
      </c>
      <c r="J240">
        <v>212</v>
      </c>
      <c r="K240">
        <v>169</v>
      </c>
    </row>
    <row r="241" spans="1:11" x14ac:dyDescent="0.45">
      <c r="A241" t="s">
        <v>153</v>
      </c>
      <c r="B241">
        <v>296</v>
      </c>
      <c r="C241">
        <v>240</v>
      </c>
      <c r="D241">
        <v>274</v>
      </c>
      <c r="E241">
        <v>308</v>
      </c>
      <c r="F241">
        <v>263</v>
      </c>
      <c r="G241">
        <v>281</v>
      </c>
      <c r="H241">
        <v>0</v>
      </c>
      <c r="I241">
        <v>227.7</v>
      </c>
      <c r="J241">
        <v>310</v>
      </c>
      <c r="K241">
        <v>298</v>
      </c>
    </row>
    <row r="242" spans="1:11" x14ac:dyDescent="0.45">
      <c r="A242" t="s">
        <v>484</v>
      </c>
      <c r="B242">
        <v>228</v>
      </c>
      <c r="C242">
        <v>241</v>
      </c>
      <c r="D242">
        <v>227</v>
      </c>
      <c r="E242">
        <v>199</v>
      </c>
      <c r="F242">
        <v>255</v>
      </c>
      <c r="G242">
        <v>241</v>
      </c>
      <c r="H242">
        <v>0</v>
      </c>
      <c r="I242">
        <v>193.8</v>
      </c>
      <c r="J242">
        <v>208</v>
      </c>
      <c r="K242">
        <v>199</v>
      </c>
    </row>
    <row r="243" spans="1:11" x14ac:dyDescent="0.45">
      <c r="A243" t="s">
        <v>422</v>
      </c>
      <c r="B243">
        <v>262</v>
      </c>
      <c r="C243">
        <v>242</v>
      </c>
      <c r="D243">
        <v>259</v>
      </c>
      <c r="E243">
        <v>260</v>
      </c>
      <c r="F243">
        <v>242</v>
      </c>
      <c r="G243">
        <v>255</v>
      </c>
      <c r="H243">
        <v>0</v>
      </c>
      <c r="I243">
        <v>209.7</v>
      </c>
      <c r="J243">
        <v>283</v>
      </c>
      <c r="K243">
        <v>280</v>
      </c>
    </row>
    <row r="244" spans="1:11" x14ac:dyDescent="0.45">
      <c r="A244" t="s">
        <v>482</v>
      </c>
      <c r="B244">
        <v>261</v>
      </c>
      <c r="C244">
        <v>243</v>
      </c>
      <c r="D244">
        <v>263</v>
      </c>
      <c r="E244">
        <v>235</v>
      </c>
      <c r="F244">
        <v>266</v>
      </c>
      <c r="G244">
        <v>260</v>
      </c>
      <c r="H244">
        <v>0</v>
      </c>
      <c r="I244">
        <v>211.2</v>
      </c>
      <c r="J244">
        <v>258</v>
      </c>
      <c r="K244">
        <v>193</v>
      </c>
    </row>
    <row r="245" spans="1:11" x14ac:dyDescent="0.45">
      <c r="A245" t="s">
        <v>317</v>
      </c>
      <c r="B245">
        <v>297</v>
      </c>
      <c r="C245">
        <v>244</v>
      </c>
      <c r="D245">
        <v>223</v>
      </c>
      <c r="E245">
        <v>231</v>
      </c>
      <c r="F245">
        <v>345</v>
      </c>
      <c r="G245">
        <v>296</v>
      </c>
      <c r="H245">
        <v>0</v>
      </c>
      <c r="I245">
        <v>223.2</v>
      </c>
      <c r="J245">
        <v>191</v>
      </c>
      <c r="K245">
        <v>255</v>
      </c>
    </row>
    <row r="246" spans="1:11" x14ac:dyDescent="0.45">
      <c r="A246" t="s">
        <v>278</v>
      </c>
      <c r="B246">
        <v>309</v>
      </c>
      <c r="C246">
        <v>245</v>
      </c>
      <c r="D246">
        <v>298</v>
      </c>
      <c r="E246">
        <v>281</v>
      </c>
      <c r="F246">
        <v>300</v>
      </c>
      <c r="G246">
        <v>315</v>
      </c>
      <c r="H246">
        <v>0</v>
      </c>
      <c r="I246">
        <v>239.8</v>
      </c>
      <c r="J246">
        <v>307</v>
      </c>
      <c r="K246">
        <v>276</v>
      </c>
    </row>
    <row r="247" spans="1:11" x14ac:dyDescent="0.45">
      <c r="A247" t="s">
        <v>449</v>
      </c>
      <c r="B247">
        <v>188</v>
      </c>
      <c r="C247">
        <v>246</v>
      </c>
      <c r="D247">
        <v>248</v>
      </c>
      <c r="E247">
        <v>263</v>
      </c>
      <c r="F247">
        <v>165</v>
      </c>
      <c r="G247">
        <v>165</v>
      </c>
      <c r="H247">
        <v>0</v>
      </c>
      <c r="I247">
        <v>181.2</v>
      </c>
      <c r="J247">
        <v>259</v>
      </c>
      <c r="K247">
        <v>219</v>
      </c>
    </row>
    <row r="248" spans="1:11" x14ac:dyDescent="0.45">
      <c r="A248" t="s">
        <v>168</v>
      </c>
      <c r="B248">
        <v>252</v>
      </c>
      <c r="C248">
        <v>247</v>
      </c>
      <c r="D248">
        <v>239</v>
      </c>
      <c r="E248">
        <v>254</v>
      </c>
      <c r="F248">
        <v>227</v>
      </c>
      <c r="G248">
        <v>246</v>
      </c>
      <c r="H248">
        <v>0</v>
      </c>
      <c r="I248">
        <v>202.2</v>
      </c>
      <c r="J248">
        <v>246</v>
      </c>
      <c r="K248">
        <v>274</v>
      </c>
    </row>
    <row r="249" spans="1:11" x14ac:dyDescent="0.45">
      <c r="A249" t="s">
        <v>503</v>
      </c>
      <c r="B249">
        <v>225</v>
      </c>
      <c r="C249">
        <v>248</v>
      </c>
      <c r="D249">
        <v>224</v>
      </c>
      <c r="E249">
        <v>210</v>
      </c>
      <c r="F249">
        <v>240</v>
      </c>
      <c r="G249">
        <v>247</v>
      </c>
      <c r="H249">
        <v>0</v>
      </c>
      <c r="I249">
        <v>194.8</v>
      </c>
      <c r="J249">
        <v>218</v>
      </c>
      <c r="K249">
        <v>263</v>
      </c>
    </row>
    <row r="250" spans="1:11" x14ac:dyDescent="0.45">
      <c r="A250" t="s">
        <v>230</v>
      </c>
      <c r="B250">
        <v>274</v>
      </c>
      <c r="C250">
        <v>249</v>
      </c>
      <c r="D250">
        <v>307</v>
      </c>
      <c r="E250">
        <v>240</v>
      </c>
      <c r="F250">
        <v>247</v>
      </c>
      <c r="G250">
        <v>275</v>
      </c>
      <c r="H250">
        <v>0</v>
      </c>
      <c r="I250">
        <v>219.7</v>
      </c>
      <c r="J250">
        <v>301</v>
      </c>
      <c r="K250">
        <v>251</v>
      </c>
    </row>
    <row r="251" spans="1:11" x14ac:dyDescent="0.45">
      <c r="A251" t="s">
        <v>471</v>
      </c>
      <c r="B251">
        <v>327</v>
      </c>
      <c r="C251">
        <v>250</v>
      </c>
      <c r="D251">
        <v>284</v>
      </c>
      <c r="E251">
        <v>273</v>
      </c>
      <c r="F251">
        <v>326</v>
      </c>
      <c r="G251">
        <v>311</v>
      </c>
      <c r="H251">
        <v>0</v>
      </c>
      <c r="I251">
        <v>240.7</v>
      </c>
      <c r="J251">
        <v>270</v>
      </c>
      <c r="K251">
        <v>246</v>
      </c>
    </row>
    <row r="252" spans="1:11" x14ac:dyDescent="0.45">
      <c r="A252" t="s">
        <v>219</v>
      </c>
      <c r="B252">
        <v>258</v>
      </c>
      <c r="C252">
        <v>251</v>
      </c>
      <c r="D252">
        <v>252</v>
      </c>
      <c r="E252">
        <v>288</v>
      </c>
      <c r="F252">
        <v>235</v>
      </c>
      <c r="G252">
        <v>231</v>
      </c>
      <c r="H252">
        <v>0</v>
      </c>
      <c r="I252">
        <v>209.5</v>
      </c>
      <c r="J252">
        <v>273</v>
      </c>
      <c r="K252">
        <v>279</v>
      </c>
    </row>
    <row r="253" spans="1:11" x14ac:dyDescent="0.45">
      <c r="A253" t="s">
        <v>197</v>
      </c>
      <c r="B253">
        <v>270</v>
      </c>
      <c r="C253">
        <v>252</v>
      </c>
      <c r="D253">
        <v>255</v>
      </c>
      <c r="E253">
        <v>298</v>
      </c>
      <c r="F253">
        <v>276</v>
      </c>
      <c r="G253">
        <v>253</v>
      </c>
      <c r="H253">
        <v>0</v>
      </c>
      <c r="I253">
        <v>222.3</v>
      </c>
      <c r="J253">
        <v>278</v>
      </c>
      <c r="K253">
        <v>277</v>
      </c>
    </row>
    <row r="254" spans="1:11" x14ac:dyDescent="0.45">
      <c r="A254" t="s">
        <v>379</v>
      </c>
      <c r="B254">
        <v>285</v>
      </c>
      <c r="C254">
        <v>253</v>
      </c>
      <c r="D254">
        <v>230</v>
      </c>
      <c r="E254">
        <v>208</v>
      </c>
      <c r="F254">
        <v>254</v>
      </c>
      <c r="G254">
        <v>298</v>
      </c>
      <c r="H254">
        <v>0</v>
      </c>
      <c r="I254">
        <v>207.2</v>
      </c>
      <c r="J254">
        <v>228</v>
      </c>
      <c r="K254">
        <v>207</v>
      </c>
    </row>
    <row r="255" spans="1:11" x14ac:dyDescent="0.45">
      <c r="A255" t="s">
        <v>294</v>
      </c>
      <c r="B255">
        <v>215</v>
      </c>
      <c r="C255">
        <v>254</v>
      </c>
      <c r="D255">
        <v>192</v>
      </c>
      <c r="E255">
        <v>154</v>
      </c>
      <c r="F255">
        <v>210</v>
      </c>
      <c r="G255">
        <v>229</v>
      </c>
      <c r="H255">
        <v>0</v>
      </c>
      <c r="I255">
        <v>173.2</v>
      </c>
      <c r="J255">
        <v>181</v>
      </c>
      <c r="K255">
        <v>176</v>
      </c>
    </row>
    <row r="256" spans="1:11" x14ac:dyDescent="0.45">
      <c r="A256" t="s">
        <v>364</v>
      </c>
      <c r="B256">
        <v>241</v>
      </c>
      <c r="C256">
        <v>255</v>
      </c>
      <c r="D256">
        <v>308</v>
      </c>
      <c r="E256">
        <v>237</v>
      </c>
      <c r="F256">
        <v>230</v>
      </c>
      <c r="G256">
        <v>267</v>
      </c>
      <c r="H256">
        <v>0</v>
      </c>
      <c r="I256">
        <v>216.2</v>
      </c>
      <c r="J256">
        <v>290</v>
      </c>
      <c r="K256">
        <v>238</v>
      </c>
    </row>
    <row r="257" spans="1:11" x14ac:dyDescent="0.45">
      <c r="A257" t="s">
        <v>468</v>
      </c>
      <c r="B257">
        <v>243</v>
      </c>
      <c r="C257">
        <v>256</v>
      </c>
      <c r="D257">
        <v>225</v>
      </c>
      <c r="E257">
        <v>198</v>
      </c>
      <c r="F257">
        <v>277</v>
      </c>
      <c r="G257">
        <v>265</v>
      </c>
      <c r="H257">
        <v>0</v>
      </c>
      <c r="I257">
        <v>203.5</v>
      </c>
      <c r="J257">
        <v>204</v>
      </c>
      <c r="K257">
        <v>206</v>
      </c>
    </row>
    <row r="258" spans="1:11" x14ac:dyDescent="0.45">
      <c r="A258" t="s">
        <v>246</v>
      </c>
      <c r="B258">
        <v>251</v>
      </c>
      <c r="C258">
        <v>257</v>
      </c>
      <c r="D258">
        <v>292</v>
      </c>
      <c r="E258">
        <v>292</v>
      </c>
      <c r="F258">
        <v>216</v>
      </c>
      <c r="G258">
        <v>254</v>
      </c>
      <c r="H258">
        <v>0</v>
      </c>
      <c r="I258">
        <v>218.5</v>
      </c>
      <c r="J258">
        <v>299</v>
      </c>
      <c r="K258">
        <v>272</v>
      </c>
    </row>
    <row r="259" spans="1:11" x14ac:dyDescent="0.45">
      <c r="A259" t="s">
        <v>402</v>
      </c>
      <c r="B259">
        <v>234</v>
      </c>
      <c r="C259">
        <v>258</v>
      </c>
      <c r="D259">
        <v>268</v>
      </c>
      <c r="E259">
        <v>242</v>
      </c>
      <c r="F259">
        <v>249</v>
      </c>
      <c r="G259">
        <v>238</v>
      </c>
      <c r="H259">
        <v>0</v>
      </c>
      <c r="I259">
        <v>209.2</v>
      </c>
      <c r="J259">
        <v>275</v>
      </c>
      <c r="K259">
        <v>266</v>
      </c>
    </row>
    <row r="260" spans="1:11" x14ac:dyDescent="0.45">
      <c r="A260" t="s">
        <v>205</v>
      </c>
      <c r="B260">
        <v>226</v>
      </c>
      <c r="C260">
        <v>259</v>
      </c>
      <c r="D260">
        <v>233</v>
      </c>
      <c r="E260">
        <v>275</v>
      </c>
      <c r="F260">
        <v>304</v>
      </c>
      <c r="G260">
        <v>202</v>
      </c>
      <c r="H260">
        <v>0</v>
      </c>
      <c r="I260">
        <v>212.2</v>
      </c>
      <c r="J260">
        <v>264</v>
      </c>
      <c r="K260">
        <v>281</v>
      </c>
    </row>
    <row r="261" spans="1:11" x14ac:dyDescent="0.45">
      <c r="A261" t="s">
        <v>289</v>
      </c>
      <c r="B261">
        <v>284</v>
      </c>
      <c r="C261">
        <v>260</v>
      </c>
      <c r="D261">
        <v>287</v>
      </c>
      <c r="E261">
        <v>269</v>
      </c>
      <c r="F261">
        <v>284</v>
      </c>
      <c r="G261">
        <v>293</v>
      </c>
      <c r="H261">
        <v>0</v>
      </c>
      <c r="I261">
        <v>232.2</v>
      </c>
      <c r="J261">
        <v>282</v>
      </c>
      <c r="K261">
        <v>244</v>
      </c>
    </row>
    <row r="262" spans="1:11" x14ac:dyDescent="0.45">
      <c r="A262" t="s">
        <v>377</v>
      </c>
      <c r="B262">
        <v>237</v>
      </c>
      <c r="C262">
        <v>261</v>
      </c>
      <c r="D262">
        <v>211</v>
      </c>
      <c r="E262">
        <v>211</v>
      </c>
      <c r="F262">
        <v>224</v>
      </c>
      <c r="G262">
        <v>252</v>
      </c>
      <c r="H262">
        <v>0</v>
      </c>
      <c r="I262">
        <v>193.2</v>
      </c>
      <c r="J262">
        <v>190</v>
      </c>
      <c r="K262">
        <v>195</v>
      </c>
    </row>
    <row r="263" spans="1:11" x14ac:dyDescent="0.45">
      <c r="A263" t="s">
        <v>320</v>
      </c>
      <c r="B263">
        <v>276</v>
      </c>
      <c r="C263">
        <v>262</v>
      </c>
      <c r="D263">
        <v>289</v>
      </c>
      <c r="E263">
        <v>277</v>
      </c>
      <c r="F263">
        <v>258</v>
      </c>
      <c r="G263">
        <v>272</v>
      </c>
      <c r="H263">
        <v>0</v>
      </c>
      <c r="I263">
        <v>226.3</v>
      </c>
      <c r="J263">
        <v>308</v>
      </c>
      <c r="K263">
        <v>256</v>
      </c>
    </row>
    <row r="264" spans="1:11" x14ac:dyDescent="0.45">
      <c r="A264" t="s">
        <v>374</v>
      </c>
      <c r="B264">
        <v>216</v>
      </c>
      <c r="C264">
        <v>263</v>
      </c>
      <c r="D264">
        <v>210</v>
      </c>
      <c r="E264">
        <v>183</v>
      </c>
      <c r="F264">
        <v>177</v>
      </c>
      <c r="G264">
        <v>235</v>
      </c>
      <c r="H264">
        <v>0</v>
      </c>
      <c r="I264">
        <v>178</v>
      </c>
      <c r="J264">
        <v>209</v>
      </c>
      <c r="K264">
        <v>259</v>
      </c>
    </row>
    <row r="265" spans="1:11" x14ac:dyDescent="0.45">
      <c r="A265" t="s">
        <v>496</v>
      </c>
      <c r="B265">
        <v>277</v>
      </c>
      <c r="C265">
        <v>264</v>
      </c>
      <c r="D265">
        <v>256</v>
      </c>
      <c r="E265">
        <v>271</v>
      </c>
      <c r="F265">
        <v>270</v>
      </c>
      <c r="G265">
        <v>269</v>
      </c>
      <c r="H265">
        <v>0</v>
      </c>
      <c r="I265">
        <v>221.7</v>
      </c>
      <c r="J265">
        <v>289</v>
      </c>
      <c r="K265">
        <v>287</v>
      </c>
    </row>
    <row r="266" spans="1:11" x14ac:dyDescent="0.45">
      <c r="A266" t="s">
        <v>297</v>
      </c>
      <c r="B266">
        <v>212</v>
      </c>
      <c r="C266">
        <v>265</v>
      </c>
      <c r="D266">
        <v>216</v>
      </c>
      <c r="E266">
        <v>238</v>
      </c>
      <c r="F266">
        <v>225</v>
      </c>
      <c r="G266">
        <v>190</v>
      </c>
      <c r="H266">
        <v>0</v>
      </c>
      <c r="I266">
        <v>189</v>
      </c>
      <c r="J266">
        <v>257</v>
      </c>
      <c r="K266">
        <v>283</v>
      </c>
    </row>
    <row r="267" spans="1:11" x14ac:dyDescent="0.45">
      <c r="A267" t="s">
        <v>491</v>
      </c>
      <c r="B267">
        <v>273</v>
      </c>
      <c r="C267">
        <v>266</v>
      </c>
      <c r="D267">
        <v>276</v>
      </c>
      <c r="E267">
        <v>232</v>
      </c>
      <c r="F267">
        <v>260</v>
      </c>
      <c r="G267">
        <v>274</v>
      </c>
      <c r="H267">
        <v>0</v>
      </c>
      <c r="I267">
        <v>218</v>
      </c>
      <c r="J267">
        <v>220</v>
      </c>
      <c r="K267">
        <v>248</v>
      </c>
    </row>
    <row r="268" spans="1:11" x14ac:dyDescent="0.45">
      <c r="A268" t="s">
        <v>291</v>
      </c>
      <c r="B268">
        <v>293</v>
      </c>
      <c r="C268">
        <v>267</v>
      </c>
      <c r="D268">
        <v>270</v>
      </c>
      <c r="E268">
        <v>255</v>
      </c>
      <c r="F268">
        <v>286</v>
      </c>
      <c r="G268">
        <v>284</v>
      </c>
      <c r="H268">
        <v>0</v>
      </c>
      <c r="I268">
        <v>227</v>
      </c>
      <c r="J268">
        <v>260</v>
      </c>
      <c r="K268">
        <v>180</v>
      </c>
    </row>
    <row r="269" spans="1:11" x14ac:dyDescent="0.45">
      <c r="A269" t="s">
        <v>237</v>
      </c>
      <c r="B269">
        <v>275</v>
      </c>
      <c r="C269">
        <v>268</v>
      </c>
      <c r="D269">
        <v>262</v>
      </c>
      <c r="E269">
        <v>262</v>
      </c>
      <c r="F269">
        <v>307</v>
      </c>
      <c r="G269">
        <v>277</v>
      </c>
      <c r="H269">
        <v>0</v>
      </c>
      <c r="I269">
        <v>229.3</v>
      </c>
      <c r="J269">
        <v>250</v>
      </c>
      <c r="K269">
        <v>271</v>
      </c>
    </row>
    <row r="270" spans="1:11" x14ac:dyDescent="0.45">
      <c r="A270" t="s">
        <v>455</v>
      </c>
      <c r="B270">
        <v>265</v>
      </c>
      <c r="C270">
        <v>269</v>
      </c>
      <c r="D270">
        <v>269</v>
      </c>
      <c r="E270">
        <v>265</v>
      </c>
      <c r="F270">
        <v>234</v>
      </c>
      <c r="G270">
        <v>240</v>
      </c>
      <c r="H270">
        <v>0</v>
      </c>
      <c r="I270">
        <v>212.8</v>
      </c>
      <c r="J270">
        <v>231</v>
      </c>
      <c r="K270">
        <v>237</v>
      </c>
    </row>
    <row r="271" spans="1:11" x14ac:dyDescent="0.45">
      <c r="A271" t="s">
        <v>486</v>
      </c>
      <c r="B271">
        <v>246</v>
      </c>
      <c r="C271">
        <v>270</v>
      </c>
      <c r="D271">
        <v>324</v>
      </c>
      <c r="E271">
        <v>309</v>
      </c>
      <c r="F271">
        <v>214</v>
      </c>
      <c r="G271">
        <v>243</v>
      </c>
      <c r="H271">
        <v>0</v>
      </c>
      <c r="I271">
        <v>226.7</v>
      </c>
      <c r="J271">
        <v>303</v>
      </c>
      <c r="K271">
        <v>293</v>
      </c>
    </row>
    <row r="272" spans="1:11" x14ac:dyDescent="0.45">
      <c r="A272" t="s">
        <v>373</v>
      </c>
      <c r="B272">
        <v>326</v>
      </c>
      <c r="C272">
        <v>271</v>
      </c>
      <c r="D272">
        <v>321</v>
      </c>
      <c r="E272">
        <v>310</v>
      </c>
      <c r="F272">
        <v>309</v>
      </c>
      <c r="G272">
        <v>327</v>
      </c>
      <c r="H272">
        <v>0</v>
      </c>
      <c r="I272">
        <v>256.3</v>
      </c>
      <c r="J272">
        <v>323</v>
      </c>
      <c r="K272">
        <v>310</v>
      </c>
    </row>
    <row r="273" spans="1:11" x14ac:dyDescent="0.45">
      <c r="A273" t="s">
        <v>218</v>
      </c>
      <c r="B273">
        <v>279</v>
      </c>
      <c r="C273">
        <v>272</v>
      </c>
      <c r="D273">
        <v>237</v>
      </c>
      <c r="E273">
        <v>253</v>
      </c>
      <c r="F273">
        <v>256</v>
      </c>
      <c r="G273">
        <v>280</v>
      </c>
      <c r="H273">
        <v>0</v>
      </c>
      <c r="I273">
        <v>216.3</v>
      </c>
      <c r="J273">
        <v>249</v>
      </c>
      <c r="K273">
        <v>240</v>
      </c>
    </row>
    <row r="274" spans="1:11" x14ac:dyDescent="0.45">
      <c r="A274" t="s">
        <v>287</v>
      </c>
      <c r="B274">
        <v>245</v>
      </c>
      <c r="C274">
        <v>273</v>
      </c>
      <c r="D274">
        <v>242</v>
      </c>
      <c r="E274">
        <v>266</v>
      </c>
      <c r="F274">
        <v>220</v>
      </c>
      <c r="G274">
        <v>249</v>
      </c>
      <c r="H274">
        <v>0</v>
      </c>
      <c r="I274">
        <v>208.3</v>
      </c>
      <c r="J274">
        <v>223</v>
      </c>
      <c r="K274">
        <v>243</v>
      </c>
    </row>
    <row r="275" spans="1:11" x14ac:dyDescent="0.45">
      <c r="A275" t="s">
        <v>477</v>
      </c>
      <c r="B275">
        <v>302</v>
      </c>
      <c r="C275">
        <v>274</v>
      </c>
      <c r="D275">
        <v>282</v>
      </c>
      <c r="E275">
        <v>282</v>
      </c>
      <c r="F275">
        <v>329</v>
      </c>
      <c r="G275">
        <v>304</v>
      </c>
      <c r="H275">
        <v>0</v>
      </c>
      <c r="I275">
        <v>245.2</v>
      </c>
      <c r="J275">
        <v>263</v>
      </c>
      <c r="K275">
        <v>221</v>
      </c>
    </row>
    <row r="276" spans="1:11" x14ac:dyDescent="0.45">
      <c r="A276" t="s">
        <v>196</v>
      </c>
      <c r="B276">
        <v>289</v>
      </c>
      <c r="C276">
        <v>275</v>
      </c>
      <c r="D276">
        <v>326</v>
      </c>
      <c r="E276">
        <v>317</v>
      </c>
      <c r="F276">
        <v>261</v>
      </c>
      <c r="G276">
        <v>273</v>
      </c>
      <c r="H276">
        <v>0</v>
      </c>
      <c r="I276">
        <v>242</v>
      </c>
      <c r="J276">
        <v>315</v>
      </c>
      <c r="K276">
        <v>290</v>
      </c>
    </row>
    <row r="277" spans="1:11" x14ac:dyDescent="0.45">
      <c r="A277" t="s">
        <v>485</v>
      </c>
      <c r="B277">
        <v>231</v>
      </c>
      <c r="C277">
        <v>276</v>
      </c>
      <c r="D277">
        <v>291</v>
      </c>
      <c r="E277">
        <v>286</v>
      </c>
      <c r="F277">
        <v>257</v>
      </c>
      <c r="G277">
        <v>213</v>
      </c>
      <c r="H277">
        <v>0</v>
      </c>
      <c r="I277">
        <v>220.5</v>
      </c>
      <c r="J277">
        <v>288</v>
      </c>
      <c r="K277">
        <v>308</v>
      </c>
    </row>
    <row r="278" spans="1:11" x14ac:dyDescent="0.45">
      <c r="A278" t="s">
        <v>178</v>
      </c>
      <c r="B278">
        <v>306</v>
      </c>
      <c r="C278">
        <v>277</v>
      </c>
      <c r="D278">
        <v>267</v>
      </c>
      <c r="E278">
        <v>312</v>
      </c>
      <c r="F278">
        <v>321</v>
      </c>
      <c r="G278">
        <v>300</v>
      </c>
      <c r="H278">
        <v>0</v>
      </c>
      <c r="I278">
        <v>246.2</v>
      </c>
      <c r="J278">
        <v>272</v>
      </c>
      <c r="K278">
        <v>292</v>
      </c>
    </row>
    <row r="279" spans="1:11" x14ac:dyDescent="0.45">
      <c r="A279" t="s">
        <v>366</v>
      </c>
      <c r="B279">
        <v>280</v>
      </c>
      <c r="C279">
        <v>278</v>
      </c>
      <c r="D279">
        <v>279</v>
      </c>
      <c r="E279">
        <v>284</v>
      </c>
      <c r="F279">
        <v>281</v>
      </c>
      <c r="G279">
        <v>279</v>
      </c>
      <c r="H279">
        <v>0</v>
      </c>
      <c r="I279">
        <v>233.5</v>
      </c>
      <c r="J279">
        <v>274</v>
      </c>
      <c r="K279">
        <v>306</v>
      </c>
    </row>
    <row r="280" spans="1:11" x14ac:dyDescent="0.45">
      <c r="A280" t="s">
        <v>505</v>
      </c>
      <c r="B280">
        <v>286</v>
      </c>
      <c r="C280">
        <v>279</v>
      </c>
      <c r="D280">
        <v>260</v>
      </c>
      <c r="E280">
        <v>303</v>
      </c>
      <c r="F280">
        <v>275</v>
      </c>
      <c r="G280">
        <v>289</v>
      </c>
      <c r="H280">
        <v>0</v>
      </c>
      <c r="I280">
        <v>234.3</v>
      </c>
      <c r="J280">
        <v>256</v>
      </c>
      <c r="K280">
        <v>273</v>
      </c>
    </row>
    <row r="281" spans="1:11" x14ac:dyDescent="0.45">
      <c r="A281" t="s">
        <v>346</v>
      </c>
      <c r="B281">
        <v>239</v>
      </c>
      <c r="C281">
        <v>280</v>
      </c>
      <c r="D281">
        <v>257</v>
      </c>
      <c r="E281">
        <v>241</v>
      </c>
      <c r="F281">
        <v>192</v>
      </c>
      <c r="G281">
        <v>242</v>
      </c>
      <c r="H281">
        <v>0</v>
      </c>
      <c r="I281">
        <v>202</v>
      </c>
      <c r="J281">
        <v>235</v>
      </c>
      <c r="K281">
        <v>260</v>
      </c>
    </row>
    <row r="282" spans="1:11" x14ac:dyDescent="0.45">
      <c r="A282" t="s">
        <v>296</v>
      </c>
      <c r="B282">
        <v>204</v>
      </c>
      <c r="C282">
        <v>281</v>
      </c>
      <c r="D282">
        <v>251</v>
      </c>
      <c r="E282">
        <v>244</v>
      </c>
      <c r="F282">
        <v>302</v>
      </c>
      <c r="G282">
        <v>222</v>
      </c>
      <c r="H282">
        <v>0</v>
      </c>
      <c r="I282">
        <v>216.7</v>
      </c>
      <c r="J282">
        <v>244</v>
      </c>
      <c r="K282">
        <v>234</v>
      </c>
    </row>
    <row r="283" spans="1:11" x14ac:dyDescent="0.45">
      <c r="A283" t="s">
        <v>175</v>
      </c>
      <c r="B283">
        <v>253</v>
      </c>
      <c r="C283">
        <v>282</v>
      </c>
      <c r="D283">
        <v>231</v>
      </c>
      <c r="E283">
        <v>280</v>
      </c>
      <c r="F283">
        <v>264</v>
      </c>
      <c r="G283">
        <v>239</v>
      </c>
      <c r="H283">
        <v>0</v>
      </c>
      <c r="I283">
        <v>216</v>
      </c>
      <c r="J283">
        <v>271</v>
      </c>
      <c r="K283">
        <v>275</v>
      </c>
    </row>
    <row r="284" spans="1:11" x14ac:dyDescent="0.45">
      <c r="A284" t="s">
        <v>311</v>
      </c>
      <c r="B284">
        <v>288</v>
      </c>
      <c r="C284">
        <v>283</v>
      </c>
      <c r="D284">
        <v>300</v>
      </c>
      <c r="E284">
        <v>258</v>
      </c>
      <c r="F284">
        <v>265</v>
      </c>
      <c r="G284">
        <v>291</v>
      </c>
      <c r="H284">
        <v>0</v>
      </c>
      <c r="I284">
        <v>232.8</v>
      </c>
      <c r="J284">
        <v>297</v>
      </c>
      <c r="K284">
        <v>257</v>
      </c>
    </row>
    <row r="285" spans="1:11" x14ac:dyDescent="0.45">
      <c r="A285" t="s">
        <v>306</v>
      </c>
      <c r="B285">
        <v>269</v>
      </c>
      <c r="C285">
        <v>284</v>
      </c>
      <c r="D285">
        <v>290</v>
      </c>
      <c r="E285">
        <v>293</v>
      </c>
      <c r="F285">
        <v>250</v>
      </c>
      <c r="G285">
        <v>261</v>
      </c>
      <c r="H285">
        <v>0</v>
      </c>
      <c r="I285">
        <v>229.7</v>
      </c>
      <c r="J285">
        <v>293</v>
      </c>
      <c r="K285">
        <v>301</v>
      </c>
    </row>
    <row r="286" spans="1:11" x14ac:dyDescent="0.45">
      <c r="A286" t="s">
        <v>351</v>
      </c>
      <c r="B286">
        <v>283</v>
      </c>
      <c r="C286">
        <v>285</v>
      </c>
      <c r="D286">
        <v>283</v>
      </c>
      <c r="E286">
        <v>278</v>
      </c>
      <c r="F286">
        <v>291</v>
      </c>
      <c r="G286">
        <v>294</v>
      </c>
      <c r="H286">
        <v>0</v>
      </c>
      <c r="I286">
        <v>238.5</v>
      </c>
      <c r="J286">
        <v>284</v>
      </c>
      <c r="K286">
        <v>316</v>
      </c>
    </row>
    <row r="287" spans="1:11" x14ac:dyDescent="0.45">
      <c r="A287" t="s">
        <v>201</v>
      </c>
      <c r="B287">
        <v>291</v>
      </c>
      <c r="C287">
        <v>286</v>
      </c>
      <c r="D287">
        <v>273</v>
      </c>
      <c r="E287">
        <v>236</v>
      </c>
      <c r="F287">
        <v>279</v>
      </c>
      <c r="G287">
        <v>286</v>
      </c>
      <c r="H287">
        <v>0</v>
      </c>
      <c r="I287">
        <v>226.7</v>
      </c>
      <c r="J287">
        <v>269</v>
      </c>
      <c r="K287">
        <v>258</v>
      </c>
    </row>
    <row r="288" spans="1:11" x14ac:dyDescent="0.45">
      <c r="A288" t="s">
        <v>270</v>
      </c>
      <c r="B288">
        <v>310</v>
      </c>
      <c r="C288">
        <v>287</v>
      </c>
      <c r="D288">
        <v>333</v>
      </c>
      <c r="E288">
        <v>328</v>
      </c>
      <c r="F288">
        <v>301</v>
      </c>
      <c r="G288">
        <v>307</v>
      </c>
      <c r="H288">
        <v>0</v>
      </c>
      <c r="I288">
        <v>259.3</v>
      </c>
      <c r="J288">
        <v>326</v>
      </c>
      <c r="K288">
        <v>311</v>
      </c>
    </row>
    <row r="289" spans="1:11" x14ac:dyDescent="0.45">
      <c r="A289" t="s">
        <v>322</v>
      </c>
      <c r="B289">
        <v>304</v>
      </c>
      <c r="C289">
        <v>288</v>
      </c>
      <c r="D289">
        <v>305</v>
      </c>
      <c r="E289">
        <v>305</v>
      </c>
      <c r="F289">
        <v>313</v>
      </c>
      <c r="G289">
        <v>310</v>
      </c>
      <c r="H289">
        <v>0</v>
      </c>
      <c r="I289">
        <v>253.5</v>
      </c>
      <c r="J289">
        <v>295</v>
      </c>
      <c r="K289">
        <v>302</v>
      </c>
    </row>
    <row r="290" spans="1:11" x14ac:dyDescent="0.45">
      <c r="A290" t="s">
        <v>267</v>
      </c>
      <c r="B290">
        <v>278</v>
      </c>
      <c r="C290">
        <v>289</v>
      </c>
      <c r="D290">
        <v>281</v>
      </c>
      <c r="E290">
        <v>315</v>
      </c>
      <c r="F290">
        <v>267</v>
      </c>
      <c r="G290">
        <v>288</v>
      </c>
      <c r="H290">
        <v>0</v>
      </c>
      <c r="I290">
        <v>240</v>
      </c>
      <c r="J290">
        <v>305</v>
      </c>
      <c r="K290">
        <v>284</v>
      </c>
    </row>
    <row r="291" spans="1:11" x14ac:dyDescent="0.45">
      <c r="A291" t="s">
        <v>504</v>
      </c>
      <c r="B291">
        <v>268</v>
      </c>
      <c r="C291">
        <v>290</v>
      </c>
      <c r="D291">
        <v>226</v>
      </c>
      <c r="E291">
        <v>201</v>
      </c>
      <c r="F291">
        <v>290</v>
      </c>
      <c r="G291">
        <v>283</v>
      </c>
      <c r="H291">
        <v>0</v>
      </c>
      <c r="I291">
        <v>215</v>
      </c>
      <c r="J291">
        <v>202</v>
      </c>
      <c r="K291">
        <v>230</v>
      </c>
    </row>
    <row r="292" spans="1:11" x14ac:dyDescent="0.45">
      <c r="A292" t="s">
        <v>206</v>
      </c>
      <c r="B292">
        <v>249</v>
      </c>
      <c r="C292">
        <v>291</v>
      </c>
      <c r="D292">
        <v>288</v>
      </c>
      <c r="E292">
        <v>294</v>
      </c>
      <c r="F292">
        <v>280</v>
      </c>
      <c r="G292">
        <v>248</v>
      </c>
      <c r="H292">
        <v>0</v>
      </c>
      <c r="I292">
        <v>233.5</v>
      </c>
      <c r="J292">
        <v>247</v>
      </c>
      <c r="K292">
        <v>262</v>
      </c>
    </row>
    <row r="293" spans="1:11" x14ac:dyDescent="0.45">
      <c r="A293" t="s">
        <v>354</v>
      </c>
      <c r="B293">
        <v>281</v>
      </c>
      <c r="C293">
        <v>292</v>
      </c>
      <c r="D293">
        <v>322</v>
      </c>
      <c r="E293">
        <v>295</v>
      </c>
      <c r="F293">
        <v>271</v>
      </c>
      <c r="G293">
        <v>278</v>
      </c>
      <c r="H293">
        <v>0</v>
      </c>
      <c r="I293">
        <v>243</v>
      </c>
      <c r="J293">
        <v>327</v>
      </c>
      <c r="K293">
        <v>307</v>
      </c>
    </row>
    <row r="294" spans="1:11" x14ac:dyDescent="0.45">
      <c r="A294" t="s">
        <v>300</v>
      </c>
      <c r="B294">
        <v>300</v>
      </c>
      <c r="C294">
        <v>293</v>
      </c>
      <c r="D294">
        <v>299</v>
      </c>
      <c r="E294">
        <v>314</v>
      </c>
      <c r="F294">
        <v>268</v>
      </c>
      <c r="G294">
        <v>292</v>
      </c>
      <c r="H294">
        <v>0</v>
      </c>
      <c r="I294">
        <v>244.3</v>
      </c>
      <c r="J294">
        <v>312</v>
      </c>
      <c r="K294">
        <v>312</v>
      </c>
    </row>
    <row r="295" spans="1:11" x14ac:dyDescent="0.45">
      <c r="A295" t="s">
        <v>160</v>
      </c>
      <c r="B295">
        <v>312</v>
      </c>
      <c r="C295">
        <v>294</v>
      </c>
      <c r="D295">
        <v>264</v>
      </c>
      <c r="E295">
        <v>291</v>
      </c>
      <c r="F295">
        <v>296</v>
      </c>
      <c r="G295">
        <v>295</v>
      </c>
      <c r="H295">
        <v>0</v>
      </c>
      <c r="I295">
        <v>240</v>
      </c>
      <c r="J295">
        <v>279</v>
      </c>
      <c r="K295">
        <v>288</v>
      </c>
    </row>
    <row r="296" spans="1:11" x14ac:dyDescent="0.45">
      <c r="A296" t="s">
        <v>365</v>
      </c>
      <c r="B296">
        <v>294</v>
      </c>
      <c r="C296">
        <v>295</v>
      </c>
      <c r="D296">
        <v>315</v>
      </c>
      <c r="E296">
        <v>300</v>
      </c>
      <c r="F296">
        <v>274</v>
      </c>
      <c r="G296">
        <v>302</v>
      </c>
      <c r="H296">
        <v>0</v>
      </c>
      <c r="I296">
        <v>247.7</v>
      </c>
      <c r="J296">
        <v>322</v>
      </c>
      <c r="K296">
        <v>285</v>
      </c>
    </row>
    <row r="297" spans="1:11" x14ac:dyDescent="0.45">
      <c r="A297" t="s">
        <v>324</v>
      </c>
      <c r="B297">
        <v>330</v>
      </c>
      <c r="C297">
        <v>296</v>
      </c>
      <c r="D297">
        <v>306</v>
      </c>
      <c r="E297">
        <v>306</v>
      </c>
      <c r="F297">
        <v>330</v>
      </c>
      <c r="G297">
        <v>336</v>
      </c>
      <c r="H297">
        <v>0</v>
      </c>
      <c r="I297">
        <v>262.3</v>
      </c>
      <c r="J297">
        <v>300</v>
      </c>
      <c r="K297">
        <v>294</v>
      </c>
    </row>
    <row r="298" spans="1:11" x14ac:dyDescent="0.45">
      <c r="A298" t="s">
        <v>313</v>
      </c>
      <c r="B298">
        <v>240</v>
      </c>
      <c r="C298">
        <v>297</v>
      </c>
      <c r="D298">
        <v>234</v>
      </c>
      <c r="E298">
        <v>259</v>
      </c>
      <c r="F298">
        <v>243</v>
      </c>
      <c r="G298">
        <v>264</v>
      </c>
      <c r="H298">
        <v>0</v>
      </c>
      <c r="I298">
        <v>216.2</v>
      </c>
      <c r="J298">
        <v>236</v>
      </c>
      <c r="K298">
        <v>265</v>
      </c>
    </row>
    <row r="299" spans="1:11" x14ac:dyDescent="0.45">
      <c r="A299" t="s">
        <v>507</v>
      </c>
      <c r="B299">
        <v>318</v>
      </c>
      <c r="C299">
        <v>298</v>
      </c>
      <c r="D299">
        <v>304</v>
      </c>
      <c r="E299">
        <v>274</v>
      </c>
      <c r="F299">
        <v>314</v>
      </c>
      <c r="G299">
        <v>313</v>
      </c>
      <c r="H299">
        <v>0</v>
      </c>
      <c r="I299">
        <v>250.5</v>
      </c>
      <c r="J299">
        <v>318</v>
      </c>
      <c r="K299">
        <v>327</v>
      </c>
    </row>
    <row r="300" spans="1:11" x14ac:dyDescent="0.45">
      <c r="A300" t="s">
        <v>489</v>
      </c>
      <c r="B300">
        <v>307</v>
      </c>
      <c r="C300">
        <v>299</v>
      </c>
      <c r="D300">
        <v>294</v>
      </c>
      <c r="E300">
        <v>290</v>
      </c>
      <c r="F300">
        <v>311</v>
      </c>
      <c r="G300">
        <v>297</v>
      </c>
      <c r="H300">
        <v>0</v>
      </c>
      <c r="I300">
        <v>248.5</v>
      </c>
      <c r="J300">
        <v>286</v>
      </c>
      <c r="K300">
        <v>282</v>
      </c>
    </row>
    <row r="301" spans="1:11" x14ac:dyDescent="0.45">
      <c r="A301" t="s">
        <v>368</v>
      </c>
      <c r="B301">
        <v>287</v>
      </c>
      <c r="C301">
        <v>300</v>
      </c>
      <c r="D301">
        <v>340</v>
      </c>
      <c r="E301">
        <v>311</v>
      </c>
      <c r="F301">
        <v>259</v>
      </c>
      <c r="G301">
        <v>285</v>
      </c>
      <c r="H301">
        <v>0</v>
      </c>
      <c r="I301">
        <v>249.2</v>
      </c>
      <c r="J301">
        <v>314</v>
      </c>
      <c r="K301">
        <v>315</v>
      </c>
    </row>
    <row r="302" spans="1:11" x14ac:dyDescent="0.45">
      <c r="A302" t="s">
        <v>284</v>
      </c>
      <c r="B302">
        <v>242</v>
      </c>
      <c r="C302">
        <v>301</v>
      </c>
      <c r="D302">
        <v>244</v>
      </c>
      <c r="E302">
        <v>248</v>
      </c>
      <c r="F302">
        <v>209</v>
      </c>
      <c r="G302">
        <v>245</v>
      </c>
      <c r="H302">
        <v>0</v>
      </c>
      <c r="I302">
        <v>207.8</v>
      </c>
      <c r="J302">
        <v>251</v>
      </c>
      <c r="K302">
        <v>286</v>
      </c>
    </row>
    <row r="303" spans="1:11" x14ac:dyDescent="0.45">
      <c r="A303" t="s">
        <v>208</v>
      </c>
      <c r="B303">
        <v>301</v>
      </c>
      <c r="C303">
        <v>302</v>
      </c>
      <c r="D303">
        <v>339</v>
      </c>
      <c r="E303">
        <v>319</v>
      </c>
      <c r="F303">
        <v>278</v>
      </c>
      <c r="G303">
        <v>312</v>
      </c>
      <c r="H303">
        <v>0</v>
      </c>
      <c r="I303">
        <v>258.3</v>
      </c>
      <c r="J303">
        <v>345</v>
      </c>
      <c r="K303">
        <v>317</v>
      </c>
    </row>
    <row r="304" spans="1:11" x14ac:dyDescent="0.45">
      <c r="A304" t="s">
        <v>334</v>
      </c>
      <c r="B304">
        <v>295</v>
      </c>
      <c r="C304">
        <v>303</v>
      </c>
      <c r="D304">
        <v>303</v>
      </c>
      <c r="E304">
        <v>289</v>
      </c>
      <c r="F304">
        <v>288</v>
      </c>
      <c r="G304">
        <v>287</v>
      </c>
      <c r="H304">
        <v>0</v>
      </c>
      <c r="I304">
        <v>245</v>
      </c>
      <c r="J304">
        <v>298</v>
      </c>
      <c r="K304">
        <v>267</v>
      </c>
    </row>
    <row r="305" spans="1:11" x14ac:dyDescent="0.45">
      <c r="A305" t="s">
        <v>445</v>
      </c>
      <c r="B305">
        <v>236</v>
      </c>
      <c r="C305">
        <v>304</v>
      </c>
      <c r="D305">
        <v>297</v>
      </c>
      <c r="E305">
        <v>267</v>
      </c>
      <c r="F305">
        <v>189</v>
      </c>
      <c r="G305">
        <v>223</v>
      </c>
      <c r="H305">
        <v>0</v>
      </c>
      <c r="I305">
        <v>213.3</v>
      </c>
      <c r="J305">
        <v>268</v>
      </c>
      <c r="K305">
        <v>252</v>
      </c>
    </row>
    <row r="306" spans="1:11" x14ac:dyDescent="0.45">
      <c r="A306" t="s">
        <v>344</v>
      </c>
      <c r="B306">
        <v>334</v>
      </c>
      <c r="C306">
        <v>305</v>
      </c>
      <c r="D306">
        <v>275</v>
      </c>
      <c r="E306">
        <v>283</v>
      </c>
      <c r="F306">
        <v>339</v>
      </c>
      <c r="G306">
        <v>338</v>
      </c>
      <c r="H306">
        <v>0</v>
      </c>
      <c r="I306">
        <v>256.7</v>
      </c>
      <c r="J306">
        <v>309</v>
      </c>
      <c r="K306">
        <v>335</v>
      </c>
    </row>
    <row r="307" spans="1:11" x14ac:dyDescent="0.45">
      <c r="A307" t="s">
        <v>499</v>
      </c>
      <c r="B307">
        <v>272</v>
      </c>
      <c r="C307">
        <v>306</v>
      </c>
      <c r="D307">
        <v>309</v>
      </c>
      <c r="E307">
        <v>318</v>
      </c>
      <c r="F307">
        <v>306</v>
      </c>
      <c r="G307">
        <v>276</v>
      </c>
      <c r="H307">
        <v>0</v>
      </c>
      <c r="I307">
        <v>252.5</v>
      </c>
      <c r="J307">
        <v>306</v>
      </c>
      <c r="K307">
        <v>303</v>
      </c>
    </row>
    <row r="308" spans="1:11" x14ac:dyDescent="0.45">
      <c r="A308" t="s">
        <v>310</v>
      </c>
      <c r="B308">
        <v>292</v>
      </c>
      <c r="C308">
        <v>307</v>
      </c>
      <c r="D308">
        <v>278</v>
      </c>
      <c r="E308">
        <v>247</v>
      </c>
      <c r="F308">
        <v>316</v>
      </c>
      <c r="G308">
        <v>308</v>
      </c>
      <c r="H308">
        <v>0</v>
      </c>
      <c r="I308">
        <v>242.7</v>
      </c>
      <c r="J308">
        <v>281</v>
      </c>
      <c r="K308">
        <v>269</v>
      </c>
    </row>
    <row r="309" spans="1:11" x14ac:dyDescent="0.45">
      <c r="A309" t="s">
        <v>495</v>
      </c>
      <c r="B309">
        <v>315</v>
      </c>
      <c r="C309">
        <v>308</v>
      </c>
      <c r="D309">
        <v>301</v>
      </c>
      <c r="E309">
        <v>296</v>
      </c>
      <c r="F309">
        <v>333</v>
      </c>
      <c r="G309">
        <v>322</v>
      </c>
      <c r="H309">
        <v>0</v>
      </c>
      <c r="I309">
        <v>260</v>
      </c>
      <c r="J309">
        <v>294</v>
      </c>
      <c r="K309">
        <v>295</v>
      </c>
    </row>
    <row r="310" spans="1:11" x14ac:dyDescent="0.45">
      <c r="A310" t="s">
        <v>355</v>
      </c>
      <c r="B310">
        <v>332</v>
      </c>
      <c r="C310">
        <v>309</v>
      </c>
      <c r="D310">
        <v>316</v>
      </c>
      <c r="E310">
        <v>301</v>
      </c>
      <c r="F310">
        <v>331</v>
      </c>
      <c r="G310">
        <v>328</v>
      </c>
      <c r="H310">
        <v>0</v>
      </c>
      <c r="I310">
        <v>264.2</v>
      </c>
      <c r="J310">
        <v>320</v>
      </c>
      <c r="K310">
        <v>323</v>
      </c>
    </row>
    <row r="311" spans="1:11" x14ac:dyDescent="0.45">
      <c r="A311" t="s">
        <v>501</v>
      </c>
      <c r="B311">
        <v>321</v>
      </c>
      <c r="C311">
        <v>310</v>
      </c>
      <c r="D311">
        <v>319</v>
      </c>
      <c r="E311">
        <v>304</v>
      </c>
      <c r="F311">
        <v>317</v>
      </c>
      <c r="G311">
        <v>324</v>
      </c>
      <c r="H311">
        <v>0</v>
      </c>
      <c r="I311">
        <v>262.3</v>
      </c>
      <c r="J311">
        <v>330</v>
      </c>
      <c r="K311">
        <v>338</v>
      </c>
    </row>
    <row r="312" spans="1:11" x14ac:dyDescent="0.45">
      <c r="A312" t="s">
        <v>315</v>
      </c>
      <c r="B312">
        <v>305</v>
      </c>
      <c r="C312">
        <v>311</v>
      </c>
      <c r="D312">
        <v>302</v>
      </c>
      <c r="E312">
        <v>320</v>
      </c>
      <c r="F312">
        <v>295</v>
      </c>
      <c r="G312">
        <v>301</v>
      </c>
      <c r="H312">
        <v>0</v>
      </c>
      <c r="I312">
        <v>254.8</v>
      </c>
      <c r="J312">
        <v>304</v>
      </c>
      <c r="K312">
        <v>331</v>
      </c>
    </row>
    <row r="313" spans="1:11" x14ac:dyDescent="0.45">
      <c r="A313" t="s">
        <v>480</v>
      </c>
      <c r="B313">
        <v>313</v>
      </c>
      <c r="C313">
        <v>312</v>
      </c>
      <c r="D313">
        <v>313</v>
      </c>
      <c r="E313">
        <v>331</v>
      </c>
      <c r="F313">
        <v>319</v>
      </c>
      <c r="G313">
        <v>309</v>
      </c>
      <c r="H313">
        <v>0</v>
      </c>
      <c r="I313">
        <v>264</v>
      </c>
      <c r="J313">
        <v>319</v>
      </c>
      <c r="K313">
        <v>329</v>
      </c>
    </row>
    <row r="314" spans="1:11" x14ac:dyDescent="0.45">
      <c r="A314" t="s">
        <v>502</v>
      </c>
      <c r="B314">
        <v>324</v>
      </c>
      <c r="C314">
        <v>313</v>
      </c>
      <c r="D314">
        <v>310</v>
      </c>
      <c r="E314">
        <v>270</v>
      </c>
      <c r="F314">
        <v>315</v>
      </c>
      <c r="G314">
        <v>330</v>
      </c>
      <c r="H314">
        <v>0</v>
      </c>
      <c r="I314">
        <v>256.3</v>
      </c>
      <c r="J314">
        <v>291</v>
      </c>
      <c r="K314">
        <v>322</v>
      </c>
    </row>
    <row r="315" spans="1:11" x14ac:dyDescent="0.45">
      <c r="A315" t="s">
        <v>371</v>
      </c>
      <c r="B315">
        <v>343</v>
      </c>
      <c r="C315">
        <v>314</v>
      </c>
      <c r="D315">
        <v>341</v>
      </c>
      <c r="E315">
        <v>335</v>
      </c>
      <c r="F315">
        <v>336</v>
      </c>
      <c r="G315">
        <v>341</v>
      </c>
      <c r="H315">
        <v>0</v>
      </c>
      <c r="I315">
        <v>277.8</v>
      </c>
      <c r="J315">
        <v>338</v>
      </c>
      <c r="K315">
        <v>344</v>
      </c>
    </row>
    <row r="316" spans="1:11" x14ac:dyDescent="0.45">
      <c r="A316" t="s">
        <v>304</v>
      </c>
      <c r="B316">
        <v>256</v>
      </c>
      <c r="C316">
        <v>315</v>
      </c>
      <c r="D316">
        <v>280</v>
      </c>
      <c r="E316">
        <v>302</v>
      </c>
      <c r="F316">
        <v>272</v>
      </c>
      <c r="G316">
        <v>262</v>
      </c>
      <c r="H316">
        <v>0</v>
      </c>
      <c r="I316">
        <v>238.5</v>
      </c>
      <c r="J316">
        <v>285</v>
      </c>
      <c r="K316">
        <v>296</v>
      </c>
    </row>
    <row r="317" spans="1:11" x14ac:dyDescent="0.45">
      <c r="A317" t="s">
        <v>350</v>
      </c>
      <c r="B317">
        <v>328</v>
      </c>
      <c r="C317">
        <v>316</v>
      </c>
      <c r="D317">
        <v>338</v>
      </c>
      <c r="E317">
        <v>325</v>
      </c>
      <c r="F317">
        <v>312</v>
      </c>
      <c r="G317">
        <v>325</v>
      </c>
      <c r="H317">
        <v>0</v>
      </c>
      <c r="I317">
        <v>269.3</v>
      </c>
      <c r="J317">
        <v>339</v>
      </c>
      <c r="K317">
        <v>334</v>
      </c>
    </row>
    <row r="318" spans="1:11" x14ac:dyDescent="0.45">
      <c r="A318" t="s">
        <v>302</v>
      </c>
      <c r="B318">
        <v>299</v>
      </c>
      <c r="C318">
        <v>317</v>
      </c>
      <c r="D318">
        <v>351</v>
      </c>
      <c r="E318">
        <v>324</v>
      </c>
      <c r="F318">
        <v>303</v>
      </c>
      <c r="G318">
        <v>306</v>
      </c>
      <c r="H318">
        <v>0</v>
      </c>
      <c r="I318">
        <v>266.8</v>
      </c>
      <c r="J318">
        <v>325</v>
      </c>
      <c r="K318">
        <v>313</v>
      </c>
    </row>
    <row r="319" spans="1:11" x14ac:dyDescent="0.45">
      <c r="A319" t="s">
        <v>462</v>
      </c>
      <c r="B319">
        <v>340</v>
      </c>
      <c r="C319">
        <v>318</v>
      </c>
      <c r="D319">
        <v>334</v>
      </c>
      <c r="E319">
        <v>338</v>
      </c>
      <c r="F319">
        <v>341</v>
      </c>
      <c r="G319">
        <v>332</v>
      </c>
      <c r="H319">
        <v>0</v>
      </c>
      <c r="I319">
        <v>277.2</v>
      </c>
      <c r="J319">
        <v>341</v>
      </c>
      <c r="K319">
        <v>304</v>
      </c>
    </row>
    <row r="320" spans="1:11" x14ac:dyDescent="0.45">
      <c r="A320" t="s">
        <v>254</v>
      </c>
      <c r="B320">
        <v>329</v>
      </c>
      <c r="C320">
        <v>319</v>
      </c>
      <c r="D320">
        <v>318</v>
      </c>
      <c r="E320">
        <v>333</v>
      </c>
      <c r="F320">
        <v>318</v>
      </c>
      <c r="G320">
        <v>318</v>
      </c>
      <c r="H320">
        <v>0</v>
      </c>
      <c r="I320">
        <v>267.7</v>
      </c>
      <c r="J320">
        <v>329</v>
      </c>
      <c r="K320">
        <v>330</v>
      </c>
    </row>
    <row r="321" spans="1:11" x14ac:dyDescent="0.45">
      <c r="A321" t="s">
        <v>384</v>
      </c>
      <c r="B321">
        <v>314</v>
      </c>
      <c r="C321">
        <v>320</v>
      </c>
      <c r="D321">
        <v>296</v>
      </c>
      <c r="E321">
        <v>307</v>
      </c>
      <c r="F321">
        <v>289</v>
      </c>
      <c r="G321">
        <v>319</v>
      </c>
      <c r="H321">
        <v>0</v>
      </c>
      <c r="I321">
        <v>255.2</v>
      </c>
      <c r="J321">
        <v>311</v>
      </c>
      <c r="K321">
        <v>324</v>
      </c>
    </row>
    <row r="322" spans="1:11" x14ac:dyDescent="0.45">
      <c r="A322" t="s">
        <v>906</v>
      </c>
      <c r="B322">
        <v>303</v>
      </c>
      <c r="C322">
        <v>321</v>
      </c>
      <c r="D322">
        <v>325</v>
      </c>
      <c r="E322">
        <v>0</v>
      </c>
      <c r="F322">
        <v>0</v>
      </c>
      <c r="G322">
        <v>316</v>
      </c>
      <c r="H322">
        <v>0</v>
      </c>
      <c r="I322">
        <v>160.30000000000001</v>
      </c>
      <c r="J322">
        <v>317</v>
      </c>
      <c r="K322">
        <v>305</v>
      </c>
    </row>
    <row r="323" spans="1:11" x14ac:dyDescent="0.45">
      <c r="A323" t="s">
        <v>357</v>
      </c>
      <c r="B323">
        <v>317</v>
      </c>
      <c r="C323">
        <v>322</v>
      </c>
      <c r="D323">
        <v>295</v>
      </c>
      <c r="E323">
        <v>299</v>
      </c>
      <c r="F323">
        <v>320</v>
      </c>
      <c r="G323">
        <v>317</v>
      </c>
      <c r="H323">
        <v>0</v>
      </c>
      <c r="I323">
        <v>258.8</v>
      </c>
      <c r="J323">
        <v>292</v>
      </c>
      <c r="K323">
        <v>319</v>
      </c>
    </row>
    <row r="324" spans="1:11" x14ac:dyDescent="0.45">
      <c r="A324" t="s">
        <v>389</v>
      </c>
      <c r="B324">
        <v>311</v>
      </c>
      <c r="C324">
        <v>323</v>
      </c>
      <c r="D324">
        <v>277</v>
      </c>
      <c r="E324">
        <v>297</v>
      </c>
      <c r="F324">
        <v>294</v>
      </c>
      <c r="G324">
        <v>321</v>
      </c>
      <c r="H324">
        <v>0</v>
      </c>
      <c r="I324">
        <v>252</v>
      </c>
      <c r="J324">
        <v>280</v>
      </c>
      <c r="K324">
        <v>297</v>
      </c>
    </row>
    <row r="325" spans="1:11" x14ac:dyDescent="0.45">
      <c r="A325" t="s">
        <v>450</v>
      </c>
      <c r="B325">
        <v>201</v>
      </c>
      <c r="C325">
        <v>324</v>
      </c>
      <c r="D325">
        <v>261</v>
      </c>
      <c r="E325">
        <v>279</v>
      </c>
      <c r="F325">
        <v>205</v>
      </c>
      <c r="G325">
        <v>209</v>
      </c>
      <c r="H325">
        <v>0</v>
      </c>
      <c r="I325">
        <v>213</v>
      </c>
      <c r="J325">
        <v>267</v>
      </c>
      <c r="K325">
        <v>289</v>
      </c>
    </row>
    <row r="326" spans="1:11" x14ac:dyDescent="0.45">
      <c r="A326" t="s">
        <v>330</v>
      </c>
      <c r="B326">
        <v>282</v>
      </c>
      <c r="C326">
        <v>325</v>
      </c>
      <c r="D326">
        <v>272</v>
      </c>
      <c r="E326">
        <v>323</v>
      </c>
      <c r="F326">
        <v>298</v>
      </c>
      <c r="G326">
        <v>282</v>
      </c>
      <c r="H326">
        <v>0</v>
      </c>
      <c r="I326">
        <v>250</v>
      </c>
      <c r="J326">
        <v>277</v>
      </c>
      <c r="K326">
        <v>299</v>
      </c>
    </row>
    <row r="327" spans="1:11" x14ac:dyDescent="0.45">
      <c r="A327" t="s">
        <v>363</v>
      </c>
      <c r="B327">
        <v>323</v>
      </c>
      <c r="C327">
        <v>326</v>
      </c>
      <c r="D327">
        <v>320</v>
      </c>
      <c r="E327">
        <v>316</v>
      </c>
      <c r="F327">
        <v>335</v>
      </c>
      <c r="G327">
        <v>335</v>
      </c>
      <c r="H327">
        <v>0</v>
      </c>
      <c r="I327">
        <v>272</v>
      </c>
      <c r="J327">
        <v>265</v>
      </c>
      <c r="K327">
        <v>300</v>
      </c>
    </row>
    <row r="328" spans="1:11" x14ac:dyDescent="0.45">
      <c r="A328" t="s">
        <v>473</v>
      </c>
      <c r="B328">
        <v>316</v>
      </c>
      <c r="C328">
        <v>327</v>
      </c>
      <c r="D328">
        <v>314</v>
      </c>
      <c r="E328">
        <v>321</v>
      </c>
      <c r="F328">
        <v>292</v>
      </c>
      <c r="G328">
        <v>299</v>
      </c>
      <c r="H328">
        <v>0</v>
      </c>
      <c r="I328">
        <v>258.8</v>
      </c>
      <c r="J328">
        <v>313</v>
      </c>
      <c r="K328">
        <v>325</v>
      </c>
    </row>
    <row r="329" spans="1:11" x14ac:dyDescent="0.45">
      <c r="A329" t="s">
        <v>341</v>
      </c>
      <c r="B329">
        <v>290</v>
      </c>
      <c r="C329">
        <v>328</v>
      </c>
      <c r="D329">
        <v>247</v>
      </c>
      <c r="E329">
        <v>276</v>
      </c>
      <c r="F329">
        <v>273</v>
      </c>
      <c r="G329">
        <v>290</v>
      </c>
      <c r="H329">
        <v>0</v>
      </c>
      <c r="I329">
        <v>235.7</v>
      </c>
      <c r="J329">
        <v>242</v>
      </c>
      <c r="K329">
        <v>253</v>
      </c>
    </row>
    <row r="330" spans="1:11" x14ac:dyDescent="0.45">
      <c r="A330" t="s">
        <v>469</v>
      </c>
      <c r="B330">
        <v>308</v>
      </c>
      <c r="C330">
        <v>329</v>
      </c>
      <c r="D330">
        <v>312</v>
      </c>
      <c r="E330">
        <v>332</v>
      </c>
      <c r="F330">
        <v>283</v>
      </c>
      <c r="G330">
        <v>303</v>
      </c>
      <c r="H330">
        <v>0</v>
      </c>
      <c r="I330">
        <v>259.8</v>
      </c>
      <c r="J330">
        <v>321</v>
      </c>
      <c r="K330">
        <v>314</v>
      </c>
    </row>
    <row r="331" spans="1:11" x14ac:dyDescent="0.45">
      <c r="A331" t="s">
        <v>497</v>
      </c>
      <c r="B331">
        <v>319</v>
      </c>
      <c r="C331">
        <v>330</v>
      </c>
      <c r="D331">
        <v>286</v>
      </c>
      <c r="E331">
        <v>287</v>
      </c>
      <c r="F331">
        <v>305</v>
      </c>
      <c r="G331">
        <v>314</v>
      </c>
      <c r="H331">
        <v>0</v>
      </c>
      <c r="I331">
        <v>253.7</v>
      </c>
      <c r="J331">
        <v>296</v>
      </c>
      <c r="K331">
        <v>309</v>
      </c>
    </row>
    <row r="332" spans="1:11" x14ac:dyDescent="0.45">
      <c r="A332" t="s">
        <v>493</v>
      </c>
      <c r="B332">
        <v>298</v>
      </c>
      <c r="C332">
        <v>331</v>
      </c>
      <c r="D332">
        <v>317</v>
      </c>
      <c r="E332">
        <v>313</v>
      </c>
      <c r="F332">
        <v>287</v>
      </c>
      <c r="G332">
        <v>305</v>
      </c>
      <c r="H332">
        <v>0</v>
      </c>
      <c r="I332">
        <v>258.8</v>
      </c>
      <c r="J332">
        <v>324</v>
      </c>
      <c r="K332">
        <v>328</v>
      </c>
    </row>
    <row r="333" spans="1:11" x14ac:dyDescent="0.45">
      <c r="A333" t="s">
        <v>314</v>
      </c>
      <c r="B333">
        <v>320</v>
      </c>
      <c r="C333">
        <v>332</v>
      </c>
      <c r="D333">
        <v>323</v>
      </c>
      <c r="E333">
        <v>330</v>
      </c>
      <c r="F333">
        <v>324</v>
      </c>
      <c r="G333">
        <v>323</v>
      </c>
      <c r="H333">
        <v>0</v>
      </c>
      <c r="I333">
        <v>272</v>
      </c>
      <c r="J333">
        <v>331</v>
      </c>
      <c r="K333">
        <v>332</v>
      </c>
    </row>
    <row r="334" spans="1:11" x14ac:dyDescent="0.45">
      <c r="A334" t="s">
        <v>488</v>
      </c>
      <c r="B334">
        <v>348</v>
      </c>
      <c r="C334">
        <v>333</v>
      </c>
      <c r="D334">
        <v>335</v>
      </c>
      <c r="E334">
        <v>334</v>
      </c>
      <c r="F334">
        <v>327</v>
      </c>
      <c r="G334">
        <v>343</v>
      </c>
      <c r="H334">
        <v>0</v>
      </c>
      <c r="I334">
        <v>278.7</v>
      </c>
      <c r="J334">
        <v>335</v>
      </c>
      <c r="K334">
        <v>336</v>
      </c>
    </row>
    <row r="335" spans="1:11" x14ac:dyDescent="0.45">
      <c r="A335" t="s">
        <v>328</v>
      </c>
      <c r="B335">
        <v>356</v>
      </c>
      <c r="C335">
        <v>334</v>
      </c>
      <c r="D335">
        <v>353</v>
      </c>
      <c r="E335">
        <v>341</v>
      </c>
      <c r="F335">
        <v>344</v>
      </c>
      <c r="G335">
        <v>357</v>
      </c>
      <c r="H335">
        <v>0</v>
      </c>
      <c r="I335">
        <v>288.2</v>
      </c>
      <c r="J335">
        <v>360</v>
      </c>
      <c r="K335">
        <v>358</v>
      </c>
    </row>
    <row r="336" spans="1:11" x14ac:dyDescent="0.45">
      <c r="A336" t="s">
        <v>264</v>
      </c>
      <c r="B336">
        <v>325</v>
      </c>
      <c r="C336">
        <v>335</v>
      </c>
      <c r="D336">
        <v>346</v>
      </c>
      <c r="E336">
        <v>342</v>
      </c>
      <c r="F336">
        <v>308</v>
      </c>
      <c r="G336">
        <v>320</v>
      </c>
      <c r="H336">
        <v>0</v>
      </c>
      <c r="I336">
        <v>275.2</v>
      </c>
      <c r="J336">
        <v>354</v>
      </c>
      <c r="K336">
        <v>345</v>
      </c>
    </row>
    <row r="337" spans="1:11" x14ac:dyDescent="0.45">
      <c r="A337" t="s">
        <v>500</v>
      </c>
      <c r="B337">
        <v>342</v>
      </c>
      <c r="C337">
        <v>336</v>
      </c>
      <c r="D337">
        <v>352</v>
      </c>
      <c r="E337">
        <v>336</v>
      </c>
      <c r="F337">
        <v>353</v>
      </c>
      <c r="G337">
        <v>356</v>
      </c>
      <c r="H337">
        <v>0</v>
      </c>
      <c r="I337">
        <v>288.8</v>
      </c>
      <c r="J337">
        <v>343</v>
      </c>
      <c r="K337">
        <v>320</v>
      </c>
    </row>
    <row r="338" spans="1:11" x14ac:dyDescent="0.45">
      <c r="A338" t="s">
        <v>376</v>
      </c>
      <c r="B338">
        <v>338</v>
      </c>
      <c r="C338">
        <v>337</v>
      </c>
      <c r="D338">
        <v>331</v>
      </c>
      <c r="E338">
        <v>339</v>
      </c>
      <c r="F338">
        <v>340</v>
      </c>
      <c r="G338">
        <v>334</v>
      </c>
      <c r="H338">
        <v>0</v>
      </c>
      <c r="I338">
        <v>280.2</v>
      </c>
      <c r="J338">
        <v>336</v>
      </c>
      <c r="K338">
        <v>339</v>
      </c>
    </row>
    <row r="339" spans="1:11" x14ac:dyDescent="0.45">
      <c r="A339" t="s">
        <v>285</v>
      </c>
      <c r="B339">
        <v>355</v>
      </c>
      <c r="C339">
        <v>338</v>
      </c>
      <c r="D339">
        <v>327</v>
      </c>
      <c r="E339">
        <v>349</v>
      </c>
      <c r="F339">
        <v>359</v>
      </c>
      <c r="G339">
        <v>346</v>
      </c>
      <c r="H339">
        <v>0</v>
      </c>
      <c r="I339">
        <v>286.5</v>
      </c>
      <c r="J339">
        <v>342</v>
      </c>
      <c r="K339">
        <v>342</v>
      </c>
    </row>
    <row r="340" spans="1:11" x14ac:dyDescent="0.45">
      <c r="A340" t="s">
        <v>349</v>
      </c>
      <c r="B340">
        <v>322</v>
      </c>
      <c r="C340">
        <v>339</v>
      </c>
      <c r="D340">
        <v>311</v>
      </c>
      <c r="E340">
        <v>337</v>
      </c>
      <c r="F340">
        <v>332</v>
      </c>
      <c r="G340">
        <v>326</v>
      </c>
      <c r="H340">
        <v>0</v>
      </c>
      <c r="I340">
        <v>274.2</v>
      </c>
      <c r="J340">
        <v>328</v>
      </c>
      <c r="K340">
        <v>337</v>
      </c>
    </row>
    <row r="341" spans="1:11" x14ac:dyDescent="0.45">
      <c r="A341" t="s">
        <v>398</v>
      </c>
      <c r="B341">
        <v>339</v>
      </c>
      <c r="C341">
        <v>340</v>
      </c>
      <c r="D341">
        <v>337</v>
      </c>
      <c r="E341">
        <v>326</v>
      </c>
      <c r="F341">
        <v>355</v>
      </c>
      <c r="G341">
        <v>342</v>
      </c>
      <c r="H341">
        <v>0</v>
      </c>
      <c r="I341">
        <v>283.3</v>
      </c>
      <c r="J341">
        <v>302</v>
      </c>
      <c r="K341">
        <v>326</v>
      </c>
    </row>
    <row r="342" spans="1:11" x14ac:dyDescent="0.45">
      <c r="A342" t="s">
        <v>378</v>
      </c>
      <c r="B342">
        <v>333</v>
      </c>
      <c r="C342">
        <v>341</v>
      </c>
      <c r="D342">
        <v>328</v>
      </c>
      <c r="E342">
        <v>329</v>
      </c>
      <c r="F342">
        <v>322</v>
      </c>
      <c r="G342">
        <v>339</v>
      </c>
      <c r="H342">
        <v>0</v>
      </c>
      <c r="I342">
        <v>276.5</v>
      </c>
      <c r="J342">
        <v>316</v>
      </c>
      <c r="K342">
        <v>318</v>
      </c>
    </row>
    <row r="343" spans="1:11" x14ac:dyDescent="0.45">
      <c r="A343" t="s">
        <v>340</v>
      </c>
      <c r="B343">
        <v>335</v>
      </c>
      <c r="C343">
        <v>342</v>
      </c>
      <c r="D343">
        <v>355</v>
      </c>
      <c r="E343">
        <v>351</v>
      </c>
      <c r="F343">
        <v>323</v>
      </c>
      <c r="G343">
        <v>333</v>
      </c>
      <c r="H343">
        <v>0</v>
      </c>
      <c r="I343">
        <v>284</v>
      </c>
      <c r="J343">
        <v>353</v>
      </c>
      <c r="K343">
        <v>343</v>
      </c>
    </row>
    <row r="344" spans="1:11" x14ac:dyDescent="0.45">
      <c r="A344" t="s">
        <v>282</v>
      </c>
      <c r="B344">
        <v>331</v>
      </c>
      <c r="C344">
        <v>343</v>
      </c>
      <c r="D344">
        <v>336</v>
      </c>
      <c r="E344">
        <v>345</v>
      </c>
      <c r="F344">
        <v>337</v>
      </c>
      <c r="G344">
        <v>329</v>
      </c>
      <c r="H344">
        <v>0</v>
      </c>
      <c r="I344">
        <v>281.7</v>
      </c>
      <c r="J344">
        <v>333</v>
      </c>
      <c r="K344">
        <v>321</v>
      </c>
    </row>
    <row r="345" spans="1:11" x14ac:dyDescent="0.45">
      <c r="A345" t="s">
        <v>385</v>
      </c>
      <c r="B345">
        <v>341</v>
      </c>
      <c r="C345">
        <v>344</v>
      </c>
      <c r="D345">
        <v>330</v>
      </c>
      <c r="E345">
        <v>322</v>
      </c>
      <c r="F345">
        <v>334</v>
      </c>
      <c r="G345">
        <v>340</v>
      </c>
      <c r="H345">
        <v>0</v>
      </c>
      <c r="I345">
        <v>278.3</v>
      </c>
      <c r="J345">
        <v>337</v>
      </c>
      <c r="K345">
        <v>351</v>
      </c>
    </row>
    <row r="346" spans="1:11" x14ac:dyDescent="0.45">
      <c r="A346" t="s">
        <v>233</v>
      </c>
      <c r="B346">
        <v>351</v>
      </c>
      <c r="C346">
        <v>345</v>
      </c>
      <c r="D346">
        <v>350</v>
      </c>
      <c r="E346">
        <v>359</v>
      </c>
      <c r="F346">
        <v>348</v>
      </c>
      <c r="G346">
        <v>348</v>
      </c>
      <c r="H346">
        <v>0</v>
      </c>
      <c r="I346">
        <v>291.7</v>
      </c>
      <c r="J346">
        <v>332</v>
      </c>
      <c r="K346">
        <v>340</v>
      </c>
    </row>
    <row r="347" spans="1:11" x14ac:dyDescent="0.45">
      <c r="A347" t="s">
        <v>386</v>
      </c>
      <c r="B347">
        <v>352</v>
      </c>
      <c r="C347">
        <v>346</v>
      </c>
      <c r="D347">
        <v>359</v>
      </c>
      <c r="E347">
        <v>347</v>
      </c>
      <c r="F347">
        <v>343</v>
      </c>
      <c r="G347">
        <v>352</v>
      </c>
      <c r="H347">
        <v>0</v>
      </c>
      <c r="I347">
        <v>291.2</v>
      </c>
      <c r="J347">
        <v>355</v>
      </c>
      <c r="K347">
        <v>354</v>
      </c>
    </row>
    <row r="348" spans="1:11" x14ac:dyDescent="0.45">
      <c r="A348" t="s">
        <v>390</v>
      </c>
      <c r="B348">
        <v>345</v>
      </c>
      <c r="C348">
        <v>347</v>
      </c>
      <c r="D348">
        <v>344</v>
      </c>
      <c r="E348">
        <v>327</v>
      </c>
      <c r="F348">
        <v>346</v>
      </c>
      <c r="G348">
        <v>345</v>
      </c>
      <c r="H348">
        <v>0</v>
      </c>
      <c r="I348">
        <v>284.8</v>
      </c>
      <c r="J348">
        <v>348</v>
      </c>
      <c r="K348">
        <v>347</v>
      </c>
    </row>
    <row r="349" spans="1:11" x14ac:dyDescent="0.45">
      <c r="A349" t="s">
        <v>490</v>
      </c>
      <c r="B349">
        <v>346</v>
      </c>
      <c r="C349">
        <v>348</v>
      </c>
      <c r="D349">
        <v>332</v>
      </c>
      <c r="E349">
        <v>344</v>
      </c>
      <c r="F349">
        <v>347</v>
      </c>
      <c r="G349">
        <v>353</v>
      </c>
      <c r="H349">
        <v>0</v>
      </c>
      <c r="I349">
        <v>287.3</v>
      </c>
      <c r="J349">
        <v>350</v>
      </c>
      <c r="K349">
        <v>349</v>
      </c>
    </row>
    <row r="350" spans="1:11" x14ac:dyDescent="0.45">
      <c r="A350" t="s">
        <v>220</v>
      </c>
      <c r="B350">
        <v>358</v>
      </c>
      <c r="C350">
        <v>349</v>
      </c>
      <c r="D350">
        <v>345</v>
      </c>
      <c r="E350">
        <v>350</v>
      </c>
      <c r="F350">
        <v>358</v>
      </c>
      <c r="G350">
        <v>358</v>
      </c>
      <c r="H350">
        <v>0</v>
      </c>
      <c r="I350">
        <v>293.3</v>
      </c>
      <c r="J350">
        <v>334</v>
      </c>
      <c r="K350">
        <v>333</v>
      </c>
    </row>
    <row r="351" spans="1:11" x14ac:dyDescent="0.45">
      <c r="A351" t="s">
        <v>369</v>
      </c>
      <c r="B351">
        <v>344</v>
      </c>
      <c r="C351">
        <v>350</v>
      </c>
      <c r="D351">
        <v>343</v>
      </c>
      <c r="E351">
        <v>346</v>
      </c>
      <c r="F351">
        <v>351</v>
      </c>
      <c r="G351">
        <v>351</v>
      </c>
      <c r="H351">
        <v>0</v>
      </c>
      <c r="I351">
        <v>290.2</v>
      </c>
      <c r="J351">
        <v>340</v>
      </c>
      <c r="K351">
        <v>341</v>
      </c>
    </row>
    <row r="352" spans="1:11" x14ac:dyDescent="0.45">
      <c r="A352" t="s">
        <v>492</v>
      </c>
      <c r="B352">
        <v>347</v>
      </c>
      <c r="C352">
        <v>351</v>
      </c>
      <c r="D352">
        <v>363</v>
      </c>
      <c r="E352">
        <v>353</v>
      </c>
      <c r="F352">
        <v>338</v>
      </c>
      <c r="G352">
        <v>350</v>
      </c>
      <c r="H352">
        <v>0</v>
      </c>
      <c r="I352">
        <v>292.5</v>
      </c>
      <c r="J352">
        <v>358</v>
      </c>
      <c r="K352">
        <v>355</v>
      </c>
    </row>
    <row r="353" spans="1:11" x14ac:dyDescent="0.45">
      <c r="A353" t="s">
        <v>391</v>
      </c>
      <c r="B353">
        <v>350</v>
      </c>
      <c r="C353">
        <v>352</v>
      </c>
      <c r="D353">
        <v>342</v>
      </c>
      <c r="E353">
        <v>348</v>
      </c>
      <c r="F353">
        <v>349</v>
      </c>
      <c r="G353">
        <v>349</v>
      </c>
      <c r="H353">
        <v>0</v>
      </c>
      <c r="I353">
        <v>290</v>
      </c>
      <c r="J353">
        <v>346</v>
      </c>
      <c r="K353">
        <v>350</v>
      </c>
    </row>
    <row r="354" spans="1:11" x14ac:dyDescent="0.45">
      <c r="A354" t="s">
        <v>395</v>
      </c>
      <c r="B354">
        <v>336</v>
      </c>
      <c r="C354">
        <v>353</v>
      </c>
      <c r="D354">
        <v>348</v>
      </c>
      <c r="E354">
        <v>340</v>
      </c>
      <c r="F354">
        <v>328</v>
      </c>
      <c r="G354">
        <v>331</v>
      </c>
      <c r="H354">
        <v>0</v>
      </c>
      <c r="I354">
        <v>283.3</v>
      </c>
      <c r="J354">
        <v>351</v>
      </c>
      <c r="K354">
        <v>357</v>
      </c>
    </row>
    <row r="355" spans="1:11" x14ac:dyDescent="0.45">
      <c r="A355" t="s">
        <v>498</v>
      </c>
      <c r="B355">
        <v>353</v>
      </c>
      <c r="C355">
        <v>354</v>
      </c>
      <c r="D355">
        <v>356</v>
      </c>
      <c r="E355">
        <v>343</v>
      </c>
      <c r="F355">
        <v>354</v>
      </c>
      <c r="G355">
        <v>355</v>
      </c>
      <c r="H355">
        <v>0</v>
      </c>
      <c r="I355">
        <v>293.7</v>
      </c>
      <c r="J355">
        <v>356</v>
      </c>
      <c r="K355">
        <v>356</v>
      </c>
    </row>
    <row r="356" spans="1:11" x14ac:dyDescent="0.45">
      <c r="A356" t="s">
        <v>483</v>
      </c>
      <c r="B356">
        <v>360</v>
      </c>
      <c r="C356">
        <v>355</v>
      </c>
      <c r="D356">
        <v>361</v>
      </c>
      <c r="E356">
        <v>355</v>
      </c>
      <c r="F356">
        <v>357</v>
      </c>
      <c r="G356">
        <v>360</v>
      </c>
      <c r="H356">
        <v>0</v>
      </c>
      <c r="I356">
        <v>298</v>
      </c>
      <c r="J356">
        <v>362</v>
      </c>
      <c r="K356">
        <v>362</v>
      </c>
    </row>
    <row r="357" spans="1:11" x14ac:dyDescent="0.45">
      <c r="A357" t="s">
        <v>301</v>
      </c>
      <c r="B357">
        <v>337</v>
      </c>
      <c r="C357">
        <v>356</v>
      </c>
      <c r="D357">
        <v>329</v>
      </c>
      <c r="E357">
        <v>352</v>
      </c>
      <c r="F357">
        <v>342</v>
      </c>
      <c r="G357">
        <v>337</v>
      </c>
      <c r="H357">
        <v>0</v>
      </c>
      <c r="I357">
        <v>286</v>
      </c>
      <c r="J357">
        <v>344</v>
      </c>
      <c r="K357">
        <v>348</v>
      </c>
    </row>
    <row r="358" spans="1:11" x14ac:dyDescent="0.45">
      <c r="A358" t="s">
        <v>403</v>
      </c>
      <c r="B358">
        <v>359</v>
      </c>
      <c r="C358">
        <v>357</v>
      </c>
      <c r="D358">
        <v>349</v>
      </c>
      <c r="E358">
        <v>354</v>
      </c>
      <c r="F358">
        <v>360</v>
      </c>
      <c r="G358">
        <v>361</v>
      </c>
      <c r="H358">
        <v>0</v>
      </c>
      <c r="I358">
        <v>296.8</v>
      </c>
      <c r="J358">
        <v>349</v>
      </c>
      <c r="K358">
        <v>353</v>
      </c>
    </row>
    <row r="359" spans="1:11" x14ac:dyDescent="0.45">
      <c r="A359" t="s">
        <v>360</v>
      </c>
      <c r="B359">
        <v>349</v>
      </c>
      <c r="C359">
        <v>358</v>
      </c>
      <c r="D359">
        <v>347</v>
      </c>
      <c r="E359">
        <v>357</v>
      </c>
      <c r="F359">
        <v>350</v>
      </c>
      <c r="G359">
        <v>344</v>
      </c>
      <c r="H359">
        <v>0</v>
      </c>
      <c r="I359">
        <v>292.7</v>
      </c>
      <c r="J359">
        <v>347</v>
      </c>
      <c r="K359">
        <v>346</v>
      </c>
    </row>
    <row r="360" spans="1:11" x14ac:dyDescent="0.45">
      <c r="A360" t="s">
        <v>476</v>
      </c>
      <c r="B360">
        <v>361</v>
      </c>
      <c r="C360">
        <v>359</v>
      </c>
      <c r="D360">
        <v>354</v>
      </c>
      <c r="E360">
        <v>360</v>
      </c>
      <c r="F360">
        <v>356</v>
      </c>
      <c r="G360">
        <v>359</v>
      </c>
      <c r="H360">
        <v>0</v>
      </c>
      <c r="I360">
        <v>298</v>
      </c>
      <c r="J360">
        <v>352</v>
      </c>
      <c r="K360">
        <v>352</v>
      </c>
    </row>
    <row r="361" spans="1:11" x14ac:dyDescent="0.45">
      <c r="A361" t="s">
        <v>381</v>
      </c>
      <c r="B361">
        <v>354</v>
      </c>
      <c r="C361">
        <v>360</v>
      </c>
      <c r="D361">
        <v>360</v>
      </c>
      <c r="E361">
        <v>356</v>
      </c>
      <c r="F361">
        <v>325</v>
      </c>
      <c r="G361">
        <v>347</v>
      </c>
      <c r="H361">
        <v>0</v>
      </c>
      <c r="I361">
        <v>291.3</v>
      </c>
      <c r="J361">
        <v>361</v>
      </c>
      <c r="K361">
        <v>359</v>
      </c>
    </row>
    <row r="362" spans="1:11" x14ac:dyDescent="0.45">
      <c r="A362" t="s">
        <v>370</v>
      </c>
      <c r="B362">
        <v>357</v>
      </c>
      <c r="C362">
        <v>361</v>
      </c>
      <c r="D362">
        <v>357</v>
      </c>
      <c r="E362">
        <v>358</v>
      </c>
      <c r="F362">
        <v>352</v>
      </c>
      <c r="G362">
        <v>354</v>
      </c>
      <c r="H362">
        <v>0</v>
      </c>
      <c r="I362">
        <v>297</v>
      </c>
      <c r="J362">
        <v>359</v>
      </c>
      <c r="K362">
        <v>360</v>
      </c>
    </row>
    <row r="363" spans="1:11" x14ac:dyDescent="0.45">
      <c r="A363" t="s">
        <v>506</v>
      </c>
      <c r="B363">
        <v>362</v>
      </c>
      <c r="C363">
        <v>362</v>
      </c>
      <c r="D363">
        <v>358</v>
      </c>
      <c r="E363">
        <v>361</v>
      </c>
      <c r="F363">
        <v>361</v>
      </c>
      <c r="G363">
        <v>362</v>
      </c>
      <c r="H363">
        <v>0</v>
      </c>
      <c r="I363">
        <v>300.7</v>
      </c>
      <c r="J363">
        <v>357</v>
      </c>
      <c r="K363">
        <v>361</v>
      </c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A623-F5B0-421C-A11E-B0EB3CA47D9E}">
  <sheetPr codeName="Sheet9"/>
  <dimension ref="A1:B360"/>
  <sheetViews>
    <sheetView workbookViewId="0"/>
  </sheetViews>
  <sheetFormatPr defaultRowHeight="14.25" x14ac:dyDescent="0.45"/>
  <cols>
    <col min="1" max="1" width="6.9296875" bestFit="1" customWidth="1"/>
    <col min="2" max="2" width="17.59765625" bestFit="1" customWidth="1"/>
  </cols>
  <sheetData>
    <row r="1" spans="1:2" x14ac:dyDescent="0.45">
      <c r="A1" s="3" t="s">
        <v>404</v>
      </c>
      <c r="B1" s="3" t="s">
        <v>1</v>
      </c>
    </row>
    <row r="2" spans="1:2" x14ac:dyDescent="0.45">
      <c r="A2">
        <v>1</v>
      </c>
      <c r="B2" t="s">
        <v>12</v>
      </c>
    </row>
    <row r="3" spans="1:2" x14ac:dyDescent="0.45">
      <c r="A3">
        <v>2</v>
      </c>
      <c r="B3" t="s">
        <v>23</v>
      </c>
    </row>
    <row r="4" spans="1:2" x14ac:dyDescent="0.45">
      <c r="A4">
        <v>3</v>
      </c>
      <c r="B4" t="s">
        <v>25</v>
      </c>
    </row>
    <row r="5" spans="1:2" x14ac:dyDescent="0.45">
      <c r="A5">
        <v>4</v>
      </c>
      <c r="B5" t="s">
        <v>1340</v>
      </c>
    </row>
    <row r="6" spans="1:2" x14ac:dyDescent="0.45">
      <c r="A6">
        <v>5</v>
      </c>
      <c r="B6" t="s">
        <v>16</v>
      </c>
    </row>
    <row r="7" spans="1:2" x14ac:dyDescent="0.45">
      <c r="A7">
        <v>6</v>
      </c>
      <c r="B7" t="s">
        <v>111</v>
      </c>
    </row>
    <row r="8" spans="1:2" x14ac:dyDescent="0.45">
      <c r="A8">
        <v>7</v>
      </c>
      <c r="B8" t="s">
        <v>26</v>
      </c>
    </row>
    <row r="9" spans="1:2" x14ac:dyDescent="0.45">
      <c r="A9">
        <v>8</v>
      </c>
      <c r="B9" t="s">
        <v>37</v>
      </c>
    </row>
    <row r="10" spans="1:2" x14ac:dyDescent="0.45">
      <c r="A10">
        <v>9</v>
      </c>
      <c r="B10" t="s">
        <v>1342</v>
      </c>
    </row>
    <row r="11" spans="1:2" x14ac:dyDescent="0.45">
      <c r="A11">
        <v>10</v>
      </c>
      <c r="B11" t="s">
        <v>72</v>
      </c>
    </row>
    <row r="12" spans="1:2" x14ac:dyDescent="0.45">
      <c r="A12">
        <v>11</v>
      </c>
      <c r="B12" t="s">
        <v>61</v>
      </c>
    </row>
    <row r="13" spans="1:2" x14ac:dyDescent="0.45">
      <c r="A13">
        <v>12</v>
      </c>
      <c r="B13" t="s">
        <v>49</v>
      </c>
    </row>
    <row r="14" spans="1:2" x14ac:dyDescent="0.45">
      <c r="A14">
        <v>13</v>
      </c>
      <c r="B14" t="s">
        <v>20</v>
      </c>
    </row>
    <row r="15" spans="1:2" x14ac:dyDescent="0.45">
      <c r="A15">
        <v>14</v>
      </c>
      <c r="B15" t="s">
        <v>42</v>
      </c>
    </row>
    <row r="16" spans="1:2" x14ac:dyDescent="0.45">
      <c r="A16">
        <v>15</v>
      </c>
      <c r="B16" t="s">
        <v>44</v>
      </c>
    </row>
    <row r="17" spans="1:2" x14ac:dyDescent="0.45">
      <c r="A17">
        <v>16</v>
      </c>
      <c r="B17" t="s">
        <v>34</v>
      </c>
    </row>
    <row r="18" spans="1:2" x14ac:dyDescent="0.45">
      <c r="A18">
        <v>17</v>
      </c>
      <c r="B18" t="s">
        <v>35</v>
      </c>
    </row>
    <row r="19" spans="1:2" x14ac:dyDescent="0.45">
      <c r="A19">
        <v>18</v>
      </c>
      <c r="B19" t="s">
        <v>81</v>
      </c>
    </row>
    <row r="20" spans="1:2" x14ac:dyDescent="0.45">
      <c r="A20">
        <v>19</v>
      </c>
      <c r="B20" t="s">
        <v>76</v>
      </c>
    </row>
    <row r="21" spans="1:2" x14ac:dyDescent="0.45">
      <c r="A21">
        <v>20</v>
      </c>
      <c r="B21" t="s">
        <v>59</v>
      </c>
    </row>
    <row r="22" spans="1:2" x14ac:dyDescent="0.45">
      <c r="A22">
        <v>21</v>
      </c>
      <c r="B22" t="s">
        <v>36</v>
      </c>
    </row>
    <row r="23" spans="1:2" x14ac:dyDescent="0.45">
      <c r="A23">
        <v>22</v>
      </c>
      <c r="B23" t="s">
        <v>63</v>
      </c>
    </row>
    <row r="24" spans="1:2" x14ac:dyDescent="0.45">
      <c r="A24">
        <v>23</v>
      </c>
      <c r="B24" t="s">
        <v>46</v>
      </c>
    </row>
    <row r="25" spans="1:2" x14ac:dyDescent="0.45">
      <c r="A25">
        <v>24</v>
      </c>
      <c r="B25" t="s">
        <v>154</v>
      </c>
    </row>
    <row r="26" spans="1:2" x14ac:dyDescent="0.45">
      <c r="A26">
        <v>25</v>
      </c>
      <c r="B26" t="s">
        <v>32</v>
      </c>
    </row>
    <row r="27" spans="1:2" x14ac:dyDescent="0.45">
      <c r="A27">
        <v>26</v>
      </c>
      <c r="B27" t="s">
        <v>30</v>
      </c>
    </row>
    <row r="28" spans="1:2" x14ac:dyDescent="0.45">
      <c r="A28">
        <v>27</v>
      </c>
      <c r="B28" t="s">
        <v>52</v>
      </c>
    </row>
    <row r="29" spans="1:2" x14ac:dyDescent="0.45">
      <c r="A29">
        <v>28</v>
      </c>
      <c r="B29" t="s">
        <v>51</v>
      </c>
    </row>
    <row r="30" spans="1:2" x14ac:dyDescent="0.45">
      <c r="A30">
        <v>29</v>
      </c>
      <c r="B30" t="s">
        <v>414</v>
      </c>
    </row>
    <row r="31" spans="1:2" x14ac:dyDescent="0.45">
      <c r="A31">
        <v>30</v>
      </c>
      <c r="B31" t="s">
        <v>58</v>
      </c>
    </row>
    <row r="32" spans="1:2" x14ac:dyDescent="0.45">
      <c r="A32">
        <v>31</v>
      </c>
      <c r="B32" t="s">
        <v>75</v>
      </c>
    </row>
    <row r="33" spans="1:2" x14ac:dyDescent="0.45">
      <c r="A33">
        <v>32</v>
      </c>
      <c r="B33" t="s">
        <v>1350</v>
      </c>
    </row>
    <row r="34" spans="1:2" x14ac:dyDescent="0.45">
      <c r="A34">
        <v>33</v>
      </c>
      <c r="B34" t="s">
        <v>78</v>
      </c>
    </row>
    <row r="35" spans="1:2" x14ac:dyDescent="0.45">
      <c r="A35">
        <v>34</v>
      </c>
      <c r="B35" t="s">
        <v>64</v>
      </c>
    </row>
    <row r="36" spans="1:2" x14ac:dyDescent="0.45">
      <c r="A36">
        <v>35</v>
      </c>
      <c r="B36" t="s">
        <v>89</v>
      </c>
    </row>
    <row r="37" spans="1:2" x14ac:dyDescent="0.45">
      <c r="A37">
        <v>36</v>
      </c>
      <c r="B37" t="s">
        <v>65</v>
      </c>
    </row>
    <row r="38" spans="1:2" x14ac:dyDescent="0.45">
      <c r="A38">
        <v>37</v>
      </c>
      <c r="B38" t="s">
        <v>1343</v>
      </c>
    </row>
    <row r="39" spans="1:2" x14ac:dyDescent="0.45">
      <c r="A39">
        <v>38</v>
      </c>
      <c r="B39" t="s">
        <v>91</v>
      </c>
    </row>
    <row r="40" spans="1:2" x14ac:dyDescent="0.45">
      <c r="A40">
        <v>39</v>
      </c>
      <c r="B40" t="s">
        <v>22</v>
      </c>
    </row>
    <row r="41" spans="1:2" x14ac:dyDescent="0.45">
      <c r="A41">
        <v>40</v>
      </c>
      <c r="B41" t="s">
        <v>97</v>
      </c>
    </row>
    <row r="42" spans="1:2" x14ac:dyDescent="0.45">
      <c r="A42">
        <v>41</v>
      </c>
      <c r="B42" t="s">
        <v>234</v>
      </c>
    </row>
    <row r="43" spans="1:2" x14ac:dyDescent="0.45">
      <c r="A43">
        <v>42</v>
      </c>
      <c r="B43" t="s">
        <v>189</v>
      </c>
    </row>
    <row r="44" spans="1:2" x14ac:dyDescent="0.45">
      <c r="A44">
        <v>43</v>
      </c>
      <c r="B44" t="s">
        <v>147</v>
      </c>
    </row>
    <row r="45" spans="1:2" x14ac:dyDescent="0.45">
      <c r="A45">
        <v>44</v>
      </c>
      <c r="B45" t="s">
        <v>80</v>
      </c>
    </row>
    <row r="46" spans="1:2" x14ac:dyDescent="0.45">
      <c r="A46">
        <v>45</v>
      </c>
      <c r="B46" t="s">
        <v>28</v>
      </c>
    </row>
    <row r="47" spans="1:2" x14ac:dyDescent="0.45">
      <c r="A47">
        <v>46</v>
      </c>
      <c r="B47" t="s">
        <v>96</v>
      </c>
    </row>
    <row r="48" spans="1:2" x14ac:dyDescent="0.45">
      <c r="A48">
        <v>47</v>
      </c>
      <c r="B48" t="s">
        <v>141</v>
      </c>
    </row>
    <row r="49" spans="1:2" x14ac:dyDescent="0.45">
      <c r="A49">
        <v>48</v>
      </c>
      <c r="B49" t="s">
        <v>41</v>
      </c>
    </row>
    <row r="50" spans="1:2" x14ac:dyDescent="0.45">
      <c r="A50">
        <v>49</v>
      </c>
      <c r="B50" t="s">
        <v>1344</v>
      </c>
    </row>
    <row r="51" spans="1:2" x14ac:dyDescent="0.45">
      <c r="A51">
        <v>50</v>
      </c>
      <c r="B51" t="s">
        <v>109</v>
      </c>
    </row>
    <row r="52" spans="1:2" x14ac:dyDescent="0.45">
      <c r="A52">
        <v>51</v>
      </c>
      <c r="B52" t="s">
        <v>70</v>
      </c>
    </row>
    <row r="53" spans="1:2" x14ac:dyDescent="0.45">
      <c r="A53">
        <v>52</v>
      </c>
      <c r="B53" t="s">
        <v>66</v>
      </c>
    </row>
    <row r="54" spans="1:2" x14ac:dyDescent="0.45">
      <c r="A54">
        <v>53</v>
      </c>
      <c r="B54" t="s">
        <v>125</v>
      </c>
    </row>
    <row r="55" spans="1:2" x14ac:dyDescent="0.45">
      <c r="A55">
        <v>54</v>
      </c>
      <c r="B55" t="s">
        <v>67</v>
      </c>
    </row>
    <row r="56" spans="1:2" x14ac:dyDescent="0.45">
      <c r="A56">
        <v>55</v>
      </c>
      <c r="B56" t="s">
        <v>100</v>
      </c>
    </row>
    <row r="57" spans="1:2" x14ac:dyDescent="0.45">
      <c r="A57">
        <v>56</v>
      </c>
      <c r="B57" t="s">
        <v>120</v>
      </c>
    </row>
    <row r="58" spans="1:2" x14ac:dyDescent="0.45">
      <c r="A58">
        <v>57</v>
      </c>
      <c r="B58" t="s">
        <v>71</v>
      </c>
    </row>
    <row r="59" spans="1:2" x14ac:dyDescent="0.45">
      <c r="A59">
        <v>58</v>
      </c>
      <c r="B59" t="s">
        <v>433</v>
      </c>
    </row>
    <row r="60" spans="1:2" x14ac:dyDescent="0.45">
      <c r="A60">
        <v>59</v>
      </c>
      <c r="B60" t="s">
        <v>113</v>
      </c>
    </row>
    <row r="61" spans="1:2" x14ac:dyDescent="0.45">
      <c r="A61">
        <v>60</v>
      </c>
      <c r="B61" t="s">
        <v>1349</v>
      </c>
    </row>
    <row r="62" spans="1:2" x14ac:dyDescent="0.45">
      <c r="A62">
        <v>61</v>
      </c>
      <c r="B62" t="s">
        <v>68</v>
      </c>
    </row>
    <row r="63" spans="1:2" x14ac:dyDescent="0.45">
      <c r="A63">
        <v>62</v>
      </c>
      <c r="B63" t="s">
        <v>106</v>
      </c>
    </row>
    <row r="64" spans="1:2" x14ac:dyDescent="0.45">
      <c r="A64">
        <v>63</v>
      </c>
      <c r="B64" t="s">
        <v>90</v>
      </c>
    </row>
    <row r="65" spans="1:2" x14ac:dyDescent="0.45">
      <c r="A65">
        <v>64</v>
      </c>
      <c r="B65" t="s">
        <v>394</v>
      </c>
    </row>
    <row r="66" spans="1:2" x14ac:dyDescent="0.45">
      <c r="A66">
        <v>65</v>
      </c>
      <c r="B66" t="s">
        <v>110</v>
      </c>
    </row>
    <row r="67" spans="1:2" x14ac:dyDescent="0.45">
      <c r="A67">
        <v>66</v>
      </c>
      <c r="B67" t="s">
        <v>79</v>
      </c>
    </row>
    <row r="68" spans="1:2" x14ac:dyDescent="0.45">
      <c r="A68">
        <v>67</v>
      </c>
      <c r="B68" t="s">
        <v>1258</v>
      </c>
    </row>
    <row r="69" spans="1:2" x14ac:dyDescent="0.45">
      <c r="A69">
        <v>68</v>
      </c>
      <c r="B69" t="s">
        <v>129</v>
      </c>
    </row>
    <row r="70" spans="1:2" x14ac:dyDescent="0.45">
      <c r="A70">
        <v>69</v>
      </c>
      <c r="B70" t="s">
        <v>1357</v>
      </c>
    </row>
    <row r="71" spans="1:2" x14ac:dyDescent="0.45">
      <c r="A71">
        <v>70</v>
      </c>
      <c r="B71" t="s">
        <v>33</v>
      </c>
    </row>
    <row r="72" spans="1:2" x14ac:dyDescent="0.45">
      <c r="A72">
        <v>71</v>
      </c>
      <c r="B72" t="s">
        <v>1366</v>
      </c>
    </row>
    <row r="73" spans="1:2" x14ac:dyDescent="0.45">
      <c r="A73">
        <v>72</v>
      </c>
      <c r="B73" t="s">
        <v>140</v>
      </c>
    </row>
    <row r="74" spans="1:2" x14ac:dyDescent="0.45">
      <c r="A74">
        <v>73</v>
      </c>
      <c r="B74" t="s">
        <v>1364</v>
      </c>
    </row>
    <row r="75" spans="1:2" x14ac:dyDescent="0.45">
      <c r="A75">
        <v>74</v>
      </c>
      <c r="B75" t="s">
        <v>133</v>
      </c>
    </row>
    <row r="76" spans="1:2" x14ac:dyDescent="0.45">
      <c r="A76">
        <v>75</v>
      </c>
      <c r="B76" t="s">
        <v>74</v>
      </c>
    </row>
    <row r="77" spans="1:2" x14ac:dyDescent="0.45">
      <c r="A77">
        <v>76</v>
      </c>
      <c r="B77" t="s">
        <v>112</v>
      </c>
    </row>
    <row r="78" spans="1:2" x14ac:dyDescent="0.45">
      <c r="A78">
        <v>77</v>
      </c>
      <c r="B78" t="s">
        <v>48</v>
      </c>
    </row>
    <row r="79" spans="1:2" x14ac:dyDescent="0.45">
      <c r="A79">
        <v>78</v>
      </c>
      <c r="B79" t="s">
        <v>77</v>
      </c>
    </row>
    <row r="80" spans="1:2" x14ac:dyDescent="0.45">
      <c r="A80">
        <v>79</v>
      </c>
      <c r="B80" t="s">
        <v>43</v>
      </c>
    </row>
    <row r="81" spans="1:2" x14ac:dyDescent="0.45">
      <c r="A81">
        <v>80</v>
      </c>
      <c r="B81" t="s">
        <v>619</v>
      </c>
    </row>
    <row r="82" spans="1:2" x14ac:dyDescent="0.45">
      <c r="A82">
        <v>81</v>
      </c>
      <c r="B82" t="s">
        <v>171</v>
      </c>
    </row>
    <row r="83" spans="1:2" x14ac:dyDescent="0.45">
      <c r="A83">
        <v>82</v>
      </c>
      <c r="B83" t="s">
        <v>137</v>
      </c>
    </row>
    <row r="84" spans="1:2" x14ac:dyDescent="0.45">
      <c r="A84">
        <v>83</v>
      </c>
      <c r="B84" t="s">
        <v>73</v>
      </c>
    </row>
    <row r="85" spans="1:2" x14ac:dyDescent="0.45">
      <c r="A85">
        <v>84</v>
      </c>
      <c r="B85" t="s">
        <v>138</v>
      </c>
    </row>
    <row r="86" spans="1:2" x14ac:dyDescent="0.45">
      <c r="A86">
        <v>85</v>
      </c>
      <c r="B86" t="s">
        <v>257</v>
      </c>
    </row>
    <row r="87" spans="1:2" x14ac:dyDescent="0.45">
      <c r="A87">
        <v>86</v>
      </c>
      <c r="B87" t="s">
        <v>186</v>
      </c>
    </row>
    <row r="88" spans="1:2" x14ac:dyDescent="0.45">
      <c r="A88">
        <v>87</v>
      </c>
      <c r="B88" t="s">
        <v>194</v>
      </c>
    </row>
    <row r="89" spans="1:2" x14ac:dyDescent="0.45">
      <c r="A89">
        <v>88</v>
      </c>
      <c r="B89" t="s">
        <v>161</v>
      </c>
    </row>
    <row r="90" spans="1:2" x14ac:dyDescent="0.45">
      <c r="A90">
        <v>89</v>
      </c>
      <c r="B90" t="s">
        <v>195</v>
      </c>
    </row>
    <row r="91" spans="1:2" x14ac:dyDescent="0.45">
      <c r="A91">
        <v>90</v>
      </c>
      <c r="B91" t="s">
        <v>158</v>
      </c>
    </row>
    <row r="92" spans="1:2" x14ac:dyDescent="0.45">
      <c r="A92">
        <v>91</v>
      </c>
      <c r="B92" t="s">
        <v>107</v>
      </c>
    </row>
    <row r="93" spans="1:2" x14ac:dyDescent="0.45">
      <c r="A93">
        <v>92</v>
      </c>
      <c r="B93" t="s">
        <v>139</v>
      </c>
    </row>
    <row r="94" spans="1:2" x14ac:dyDescent="0.45">
      <c r="A94">
        <v>93</v>
      </c>
      <c r="B94" t="s">
        <v>238</v>
      </c>
    </row>
    <row r="95" spans="1:2" x14ac:dyDescent="0.45">
      <c r="A95">
        <v>94</v>
      </c>
      <c r="B95" t="s">
        <v>38</v>
      </c>
    </row>
    <row r="96" spans="1:2" x14ac:dyDescent="0.45">
      <c r="A96">
        <v>95</v>
      </c>
      <c r="B96" t="s">
        <v>99</v>
      </c>
    </row>
    <row r="97" spans="1:2" x14ac:dyDescent="0.45">
      <c r="A97">
        <v>96</v>
      </c>
      <c r="B97" t="s">
        <v>132</v>
      </c>
    </row>
    <row r="98" spans="1:2" x14ac:dyDescent="0.45">
      <c r="A98">
        <v>97</v>
      </c>
      <c r="B98" t="s">
        <v>318</v>
      </c>
    </row>
    <row r="99" spans="1:2" x14ac:dyDescent="0.45">
      <c r="A99">
        <v>98</v>
      </c>
      <c r="B99" t="s">
        <v>105</v>
      </c>
    </row>
    <row r="100" spans="1:2" x14ac:dyDescent="0.45">
      <c r="A100">
        <v>99</v>
      </c>
      <c r="B100" t="s">
        <v>323</v>
      </c>
    </row>
    <row r="101" spans="1:2" x14ac:dyDescent="0.45">
      <c r="A101">
        <v>100</v>
      </c>
      <c r="B101" t="s">
        <v>151</v>
      </c>
    </row>
    <row r="102" spans="1:2" x14ac:dyDescent="0.45">
      <c r="A102">
        <v>101</v>
      </c>
      <c r="B102" t="s">
        <v>92</v>
      </c>
    </row>
    <row r="103" spans="1:2" x14ac:dyDescent="0.45">
      <c r="A103">
        <v>102</v>
      </c>
      <c r="B103" t="s">
        <v>193</v>
      </c>
    </row>
    <row r="104" spans="1:2" x14ac:dyDescent="0.45">
      <c r="A104">
        <v>103</v>
      </c>
      <c r="B104" t="s">
        <v>122</v>
      </c>
    </row>
    <row r="105" spans="1:2" x14ac:dyDescent="0.45">
      <c r="A105">
        <v>104</v>
      </c>
      <c r="B105" t="s">
        <v>88</v>
      </c>
    </row>
    <row r="106" spans="1:2" x14ac:dyDescent="0.45">
      <c r="A106">
        <v>105</v>
      </c>
      <c r="B106" t="s">
        <v>165</v>
      </c>
    </row>
    <row r="107" spans="1:2" x14ac:dyDescent="0.45">
      <c r="A107">
        <v>106</v>
      </c>
      <c r="B107" t="s">
        <v>87</v>
      </c>
    </row>
    <row r="108" spans="1:2" x14ac:dyDescent="0.45">
      <c r="A108">
        <v>107</v>
      </c>
      <c r="B108" t="s">
        <v>410</v>
      </c>
    </row>
    <row r="109" spans="1:2" x14ac:dyDescent="0.45">
      <c r="A109">
        <v>108</v>
      </c>
      <c r="B109" t="s">
        <v>1371</v>
      </c>
    </row>
    <row r="110" spans="1:2" x14ac:dyDescent="0.45">
      <c r="A110">
        <v>109</v>
      </c>
      <c r="B110" t="s">
        <v>244</v>
      </c>
    </row>
    <row r="111" spans="1:2" x14ac:dyDescent="0.45">
      <c r="A111">
        <v>110</v>
      </c>
      <c r="B111" t="s">
        <v>229</v>
      </c>
    </row>
    <row r="112" spans="1:2" x14ac:dyDescent="0.45">
      <c r="A112">
        <v>111</v>
      </c>
      <c r="B112" t="s">
        <v>1352</v>
      </c>
    </row>
    <row r="113" spans="1:2" x14ac:dyDescent="0.45">
      <c r="A113">
        <v>112</v>
      </c>
      <c r="B113" t="s">
        <v>198</v>
      </c>
    </row>
    <row r="114" spans="1:2" x14ac:dyDescent="0.45">
      <c r="A114">
        <v>113</v>
      </c>
      <c r="B114" t="s">
        <v>39</v>
      </c>
    </row>
    <row r="115" spans="1:2" x14ac:dyDescent="0.45">
      <c r="A115">
        <v>114</v>
      </c>
      <c r="B115" t="s">
        <v>62</v>
      </c>
    </row>
    <row r="116" spans="1:2" x14ac:dyDescent="0.45">
      <c r="A116">
        <v>115</v>
      </c>
      <c r="B116" t="s">
        <v>135</v>
      </c>
    </row>
    <row r="117" spans="1:2" x14ac:dyDescent="0.45">
      <c r="A117">
        <v>116</v>
      </c>
      <c r="B117" t="s">
        <v>101</v>
      </c>
    </row>
    <row r="118" spans="1:2" x14ac:dyDescent="0.45">
      <c r="A118">
        <v>117</v>
      </c>
      <c r="B118" t="s">
        <v>1388</v>
      </c>
    </row>
    <row r="119" spans="1:2" x14ac:dyDescent="0.45">
      <c r="A119">
        <v>118</v>
      </c>
      <c r="B119" t="s">
        <v>170</v>
      </c>
    </row>
    <row r="120" spans="1:2" x14ac:dyDescent="0.45">
      <c r="A120">
        <v>119</v>
      </c>
      <c r="B120" t="s">
        <v>148</v>
      </c>
    </row>
    <row r="121" spans="1:2" x14ac:dyDescent="0.45">
      <c r="A121">
        <v>120</v>
      </c>
      <c r="B121" t="s">
        <v>117</v>
      </c>
    </row>
    <row r="122" spans="1:2" x14ac:dyDescent="0.45">
      <c r="A122">
        <v>121</v>
      </c>
      <c r="B122" t="s">
        <v>27</v>
      </c>
    </row>
    <row r="123" spans="1:2" x14ac:dyDescent="0.45">
      <c r="A123">
        <v>122</v>
      </c>
      <c r="B123" t="s">
        <v>1374</v>
      </c>
    </row>
    <row r="124" spans="1:2" x14ac:dyDescent="0.45">
      <c r="A124">
        <v>123</v>
      </c>
      <c r="B124" t="s">
        <v>130</v>
      </c>
    </row>
    <row r="125" spans="1:2" x14ac:dyDescent="0.45">
      <c r="A125">
        <v>124</v>
      </c>
      <c r="B125" t="s">
        <v>187</v>
      </c>
    </row>
    <row r="126" spans="1:2" x14ac:dyDescent="0.45">
      <c r="A126">
        <v>125</v>
      </c>
      <c r="B126" t="s">
        <v>1351</v>
      </c>
    </row>
    <row r="127" spans="1:2" x14ac:dyDescent="0.45">
      <c r="A127">
        <v>126</v>
      </c>
      <c r="B127" t="s">
        <v>155</v>
      </c>
    </row>
    <row r="128" spans="1:2" x14ac:dyDescent="0.45">
      <c r="A128">
        <v>127</v>
      </c>
      <c r="B128" t="s">
        <v>904</v>
      </c>
    </row>
    <row r="129" spans="1:2" x14ac:dyDescent="0.45">
      <c r="A129">
        <v>128</v>
      </c>
      <c r="B129" t="s">
        <v>190</v>
      </c>
    </row>
    <row r="130" spans="1:2" x14ac:dyDescent="0.45">
      <c r="A130">
        <v>129</v>
      </c>
      <c r="B130" t="s">
        <v>1361</v>
      </c>
    </row>
    <row r="131" spans="1:2" x14ac:dyDescent="0.45">
      <c r="A131">
        <v>130</v>
      </c>
      <c r="B131" t="s">
        <v>447</v>
      </c>
    </row>
    <row r="132" spans="1:2" x14ac:dyDescent="0.45">
      <c r="A132">
        <v>131</v>
      </c>
      <c r="B132" t="s">
        <v>54</v>
      </c>
    </row>
    <row r="133" spans="1:2" x14ac:dyDescent="0.45">
      <c r="A133">
        <v>132</v>
      </c>
      <c r="B133" t="s">
        <v>69</v>
      </c>
    </row>
    <row r="134" spans="1:2" x14ac:dyDescent="0.45">
      <c r="A134">
        <v>133</v>
      </c>
      <c r="B134" t="s">
        <v>18</v>
      </c>
    </row>
    <row r="135" spans="1:2" x14ac:dyDescent="0.45">
      <c r="A135">
        <v>134</v>
      </c>
      <c r="B135" t="s">
        <v>150</v>
      </c>
    </row>
    <row r="136" spans="1:2" x14ac:dyDescent="0.45">
      <c r="A136">
        <v>135</v>
      </c>
      <c r="B136" t="s">
        <v>226</v>
      </c>
    </row>
    <row r="137" spans="1:2" x14ac:dyDescent="0.45">
      <c r="A137">
        <v>136</v>
      </c>
      <c r="B137" t="s">
        <v>288</v>
      </c>
    </row>
    <row r="138" spans="1:2" x14ac:dyDescent="0.45">
      <c r="A138">
        <v>137</v>
      </c>
      <c r="B138" t="s">
        <v>143</v>
      </c>
    </row>
    <row r="139" spans="1:2" x14ac:dyDescent="0.45">
      <c r="A139">
        <v>138</v>
      </c>
      <c r="B139" t="s">
        <v>167</v>
      </c>
    </row>
    <row r="140" spans="1:2" x14ac:dyDescent="0.45">
      <c r="A140">
        <v>139</v>
      </c>
      <c r="B140" t="s">
        <v>331</v>
      </c>
    </row>
    <row r="141" spans="1:2" x14ac:dyDescent="0.45">
      <c r="A141">
        <v>140</v>
      </c>
      <c r="B141" t="s">
        <v>249</v>
      </c>
    </row>
    <row r="142" spans="1:2" x14ac:dyDescent="0.45">
      <c r="A142">
        <v>141</v>
      </c>
      <c r="B142" t="s">
        <v>255</v>
      </c>
    </row>
    <row r="143" spans="1:2" x14ac:dyDescent="0.45">
      <c r="A143">
        <v>142</v>
      </c>
      <c r="B143" t="s">
        <v>123</v>
      </c>
    </row>
    <row r="144" spans="1:2" x14ac:dyDescent="0.45">
      <c r="A144">
        <v>143</v>
      </c>
      <c r="B144" t="s">
        <v>173</v>
      </c>
    </row>
    <row r="145" spans="1:2" x14ac:dyDescent="0.45">
      <c r="A145">
        <v>144</v>
      </c>
      <c r="B145" t="s">
        <v>1353</v>
      </c>
    </row>
    <row r="146" spans="1:2" x14ac:dyDescent="0.45">
      <c r="A146">
        <v>145</v>
      </c>
      <c r="B146" t="s">
        <v>40</v>
      </c>
    </row>
    <row r="147" spans="1:2" x14ac:dyDescent="0.45">
      <c r="A147">
        <v>146</v>
      </c>
      <c r="B147" t="s">
        <v>1341</v>
      </c>
    </row>
    <row r="148" spans="1:2" x14ac:dyDescent="0.45">
      <c r="A148">
        <v>147</v>
      </c>
      <c r="B148" t="s">
        <v>156</v>
      </c>
    </row>
    <row r="149" spans="1:2" x14ac:dyDescent="0.45">
      <c r="A149">
        <v>148</v>
      </c>
      <c r="B149" t="s">
        <v>209</v>
      </c>
    </row>
    <row r="150" spans="1:2" x14ac:dyDescent="0.45">
      <c r="A150">
        <v>149</v>
      </c>
      <c r="B150" t="s">
        <v>222</v>
      </c>
    </row>
    <row r="151" spans="1:2" x14ac:dyDescent="0.45">
      <c r="A151">
        <v>150</v>
      </c>
      <c r="B151" t="s">
        <v>263</v>
      </c>
    </row>
    <row r="152" spans="1:2" x14ac:dyDescent="0.45">
      <c r="A152">
        <v>151</v>
      </c>
      <c r="B152" t="s">
        <v>169</v>
      </c>
    </row>
    <row r="153" spans="1:2" x14ac:dyDescent="0.45">
      <c r="A153">
        <v>152</v>
      </c>
      <c r="B153" t="s">
        <v>211</v>
      </c>
    </row>
    <row r="154" spans="1:2" x14ac:dyDescent="0.45">
      <c r="A154">
        <v>153</v>
      </c>
      <c r="B154" t="s">
        <v>228</v>
      </c>
    </row>
    <row r="155" spans="1:2" x14ac:dyDescent="0.45">
      <c r="A155">
        <v>154</v>
      </c>
      <c r="B155" t="s">
        <v>1365</v>
      </c>
    </row>
    <row r="156" spans="1:2" x14ac:dyDescent="0.45">
      <c r="A156">
        <v>155</v>
      </c>
      <c r="B156" t="s">
        <v>164</v>
      </c>
    </row>
    <row r="157" spans="1:2" x14ac:dyDescent="0.45">
      <c r="A157">
        <v>156</v>
      </c>
      <c r="B157" t="s">
        <v>259</v>
      </c>
    </row>
    <row r="158" spans="1:2" x14ac:dyDescent="0.45">
      <c r="A158">
        <v>157</v>
      </c>
      <c r="B158" t="s">
        <v>247</v>
      </c>
    </row>
    <row r="159" spans="1:2" x14ac:dyDescent="0.45">
      <c r="A159">
        <v>158</v>
      </c>
      <c r="B159" t="s">
        <v>121</v>
      </c>
    </row>
    <row r="160" spans="1:2" x14ac:dyDescent="0.45">
      <c r="A160">
        <v>159</v>
      </c>
      <c r="B160" t="s">
        <v>1354</v>
      </c>
    </row>
    <row r="161" spans="1:2" x14ac:dyDescent="0.45">
      <c r="A161">
        <v>160</v>
      </c>
      <c r="B161" t="s">
        <v>1369</v>
      </c>
    </row>
    <row r="162" spans="1:2" x14ac:dyDescent="0.45">
      <c r="A162">
        <v>161</v>
      </c>
      <c r="B162" t="s">
        <v>283</v>
      </c>
    </row>
    <row r="163" spans="1:2" x14ac:dyDescent="0.45">
      <c r="A163">
        <v>162</v>
      </c>
      <c r="B163" t="s">
        <v>1360</v>
      </c>
    </row>
    <row r="164" spans="1:2" x14ac:dyDescent="0.45">
      <c r="A164">
        <v>163</v>
      </c>
      <c r="B164" t="s">
        <v>1376</v>
      </c>
    </row>
    <row r="165" spans="1:2" x14ac:dyDescent="0.45">
      <c r="A165">
        <v>164</v>
      </c>
      <c r="B165" t="s">
        <v>1358</v>
      </c>
    </row>
    <row r="166" spans="1:2" x14ac:dyDescent="0.45">
      <c r="A166">
        <v>165</v>
      </c>
      <c r="B166" t="s">
        <v>640</v>
      </c>
    </row>
    <row r="167" spans="1:2" x14ac:dyDescent="0.45">
      <c r="A167">
        <v>166</v>
      </c>
      <c r="B167" t="s">
        <v>217</v>
      </c>
    </row>
    <row r="168" spans="1:2" x14ac:dyDescent="0.45">
      <c r="A168">
        <v>167</v>
      </c>
      <c r="B168" t="s">
        <v>188</v>
      </c>
    </row>
    <row r="169" spans="1:2" x14ac:dyDescent="0.45">
      <c r="A169">
        <v>168</v>
      </c>
      <c r="B169" t="s">
        <v>1375</v>
      </c>
    </row>
    <row r="170" spans="1:2" x14ac:dyDescent="0.45">
      <c r="A170">
        <v>169</v>
      </c>
      <c r="B170" t="s">
        <v>277</v>
      </c>
    </row>
    <row r="171" spans="1:2" x14ac:dyDescent="0.45">
      <c r="A171">
        <v>170</v>
      </c>
      <c r="B171" t="s">
        <v>1359</v>
      </c>
    </row>
    <row r="172" spans="1:2" x14ac:dyDescent="0.45">
      <c r="A172">
        <v>171</v>
      </c>
      <c r="B172" t="s">
        <v>142</v>
      </c>
    </row>
    <row r="173" spans="1:2" x14ac:dyDescent="0.45">
      <c r="A173">
        <v>172</v>
      </c>
      <c r="B173" t="s">
        <v>262</v>
      </c>
    </row>
    <row r="174" spans="1:2" x14ac:dyDescent="0.45">
      <c r="A174">
        <v>173</v>
      </c>
      <c r="B174" t="s">
        <v>83</v>
      </c>
    </row>
    <row r="175" spans="1:2" x14ac:dyDescent="0.45">
      <c r="A175">
        <v>174</v>
      </c>
      <c r="B175" t="s">
        <v>316</v>
      </c>
    </row>
    <row r="176" spans="1:2" x14ac:dyDescent="0.45">
      <c r="A176">
        <v>175</v>
      </c>
      <c r="B176" t="s">
        <v>1347</v>
      </c>
    </row>
    <row r="177" spans="1:2" x14ac:dyDescent="0.45">
      <c r="A177">
        <v>176</v>
      </c>
      <c r="B177" t="s">
        <v>392</v>
      </c>
    </row>
    <row r="178" spans="1:2" x14ac:dyDescent="0.45">
      <c r="A178">
        <v>177</v>
      </c>
      <c r="B178" t="s">
        <v>176</v>
      </c>
    </row>
    <row r="179" spans="1:2" x14ac:dyDescent="0.45">
      <c r="A179">
        <v>178</v>
      </c>
      <c r="B179" t="s">
        <v>458</v>
      </c>
    </row>
    <row r="180" spans="1:2" x14ac:dyDescent="0.45">
      <c r="A180">
        <v>179</v>
      </c>
      <c r="B180" t="s">
        <v>223</v>
      </c>
    </row>
    <row r="181" spans="1:2" x14ac:dyDescent="0.45">
      <c r="A181">
        <v>180</v>
      </c>
      <c r="B181" t="s">
        <v>1333</v>
      </c>
    </row>
    <row r="182" spans="1:2" x14ac:dyDescent="0.45">
      <c r="A182">
        <v>181</v>
      </c>
      <c r="B182" t="s">
        <v>126</v>
      </c>
    </row>
    <row r="183" spans="1:2" x14ac:dyDescent="0.45">
      <c r="A183">
        <v>182</v>
      </c>
      <c r="B183" t="s">
        <v>213</v>
      </c>
    </row>
    <row r="184" spans="1:2" x14ac:dyDescent="0.45">
      <c r="A184">
        <v>183</v>
      </c>
      <c r="B184" t="s">
        <v>225</v>
      </c>
    </row>
    <row r="185" spans="1:2" x14ac:dyDescent="0.45">
      <c r="A185">
        <v>184</v>
      </c>
      <c r="B185" t="s">
        <v>204</v>
      </c>
    </row>
    <row r="186" spans="1:2" x14ac:dyDescent="0.45">
      <c r="A186">
        <v>185</v>
      </c>
      <c r="B186" t="s">
        <v>1377</v>
      </c>
    </row>
    <row r="187" spans="1:2" x14ac:dyDescent="0.45">
      <c r="A187">
        <v>186</v>
      </c>
      <c r="B187" t="s">
        <v>1397</v>
      </c>
    </row>
    <row r="188" spans="1:2" x14ac:dyDescent="0.45">
      <c r="A188">
        <v>187</v>
      </c>
      <c r="B188" t="s">
        <v>367</v>
      </c>
    </row>
    <row r="189" spans="1:2" x14ac:dyDescent="0.45">
      <c r="A189">
        <v>188</v>
      </c>
      <c r="B189" t="s">
        <v>333</v>
      </c>
    </row>
    <row r="190" spans="1:2" x14ac:dyDescent="0.45">
      <c r="A190">
        <v>189</v>
      </c>
      <c r="B190" t="s">
        <v>399</v>
      </c>
    </row>
    <row r="191" spans="1:2" x14ac:dyDescent="0.45">
      <c r="A191">
        <v>190</v>
      </c>
      <c r="B191" t="s">
        <v>393</v>
      </c>
    </row>
    <row r="192" spans="1:2" x14ac:dyDescent="0.45">
      <c r="A192">
        <v>191</v>
      </c>
      <c r="B192" t="s">
        <v>179</v>
      </c>
    </row>
    <row r="193" spans="1:2" x14ac:dyDescent="0.45">
      <c r="A193">
        <v>192</v>
      </c>
      <c r="B193" t="s">
        <v>325</v>
      </c>
    </row>
    <row r="194" spans="1:2" x14ac:dyDescent="0.45">
      <c r="A194">
        <v>193</v>
      </c>
      <c r="B194" t="s">
        <v>157</v>
      </c>
    </row>
    <row r="195" spans="1:2" x14ac:dyDescent="0.45">
      <c r="A195">
        <v>194</v>
      </c>
      <c r="B195" t="s">
        <v>1356</v>
      </c>
    </row>
    <row r="196" spans="1:2" x14ac:dyDescent="0.45">
      <c r="A196">
        <v>195</v>
      </c>
      <c r="B196" t="s">
        <v>1386</v>
      </c>
    </row>
    <row r="197" spans="1:2" x14ac:dyDescent="0.45">
      <c r="A197">
        <v>196</v>
      </c>
      <c r="B197" t="s">
        <v>85</v>
      </c>
    </row>
    <row r="198" spans="1:2" x14ac:dyDescent="0.45">
      <c r="A198">
        <v>197</v>
      </c>
      <c r="B198" t="s">
        <v>192</v>
      </c>
    </row>
    <row r="199" spans="1:2" x14ac:dyDescent="0.45">
      <c r="A199">
        <v>198</v>
      </c>
      <c r="B199" t="s">
        <v>231</v>
      </c>
    </row>
    <row r="200" spans="1:2" x14ac:dyDescent="0.45">
      <c r="A200">
        <v>199</v>
      </c>
      <c r="B200" t="s">
        <v>242</v>
      </c>
    </row>
    <row r="201" spans="1:2" x14ac:dyDescent="0.45">
      <c r="A201">
        <v>200</v>
      </c>
      <c r="B201" t="s">
        <v>202</v>
      </c>
    </row>
    <row r="202" spans="1:2" x14ac:dyDescent="0.45">
      <c r="A202">
        <v>201</v>
      </c>
      <c r="B202" t="s">
        <v>235</v>
      </c>
    </row>
    <row r="203" spans="1:2" x14ac:dyDescent="0.45">
      <c r="A203">
        <v>202</v>
      </c>
      <c r="B203" t="s">
        <v>676</v>
      </c>
    </row>
    <row r="204" spans="1:2" x14ac:dyDescent="0.45">
      <c r="A204">
        <v>203</v>
      </c>
      <c r="B204" t="s">
        <v>372</v>
      </c>
    </row>
    <row r="205" spans="1:2" x14ac:dyDescent="0.45">
      <c r="A205">
        <v>204</v>
      </c>
      <c r="B205" t="s">
        <v>450</v>
      </c>
    </row>
    <row r="206" spans="1:2" x14ac:dyDescent="0.45">
      <c r="A206">
        <v>205</v>
      </c>
      <c r="B206" t="s">
        <v>1362</v>
      </c>
    </row>
    <row r="207" spans="1:2" x14ac:dyDescent="0.45">
      <c r="A207">
        <v>206</v>
      </c>
      <c r="B207" t="s">
        <v>296</v>
      </c>
    </row>
    <row r="208" spans="1:2" x14ac:dyDescent="0.45">
      <c r="A208">
        <v>207</v>
      </c>
      <c r="B208" t="s">
        <v>252</v>
      </c>
    </row>
    <row r="209" spans="1:2" x14ac:dyDescent="0.45">
      <c r="A209">
        <v>208</v>
      </c>
      <c r="B209" t="s">
        <v>295</v>
      </c>
    </row>
    <row r="210" spans="1:2" x14ac:dyDescent="0.45">
      <c r="A210">
        <v>209</v>
      </c>
      <c r="B210" t="s">
        <v>293</v>
      </c>
    </row>
    <row r="211" spans="1:2" x14ac:dyDescent="0.45">
      <c r="A211">
        <v>210</v>
      </c>
      <c r="B211" t="s">
        <v>276</v>
      </c>
    </row>
    <row r="212" spans="1:2" x14ac:dyDescent="0.45">
      <c r="A212">
        <v>211</v>
      </c>
      <c r="B212" t="s">
        <v>1392</v>
      </c>
    </row>
    <row r="213" spans="1:2" x14ac:dyDescent="0.45">
      <c r="A213">
        <v>212</v>
      </c>
      <c r="B213" t="s">
        <v>374</v>
      </c>
    </row>
    <row r="214" spans="1:2" x14ac:dyDescent="0.45">
      <c r="A214">
        <v>213</v>
      </c>
      <c r="B214" t="s">
        <v>297</v>
      </c>
    </row>
    <row r="215" spans="1:2" x14ac:dyDescent="0.45">
      <c r="A215">
        <v>214</v>
      </c>
      <c r="B215" t="s">
        <v>227</v>
      </c>
    </row>
    <row r="216" spans="1:2" x14ac:dyDescent="0.45">
      <c r="A216">
        <v>215</v>
      </c>
      <c r="B216" t="s">
        <v>1385</v>
      </c>
    </row>
    <row r="217" spans="1:2" x14ac:dyDescent="0.45">
      <c r="A217">
        <v>216</v>
      </c>
      <c r="B217" t="s">
        <v>1391</v>
      </c>
    </row>
    <row r="218" spans="1:2" x14ac:dyDescent="0.45">
      <c r="A218">
        <v>217</v>
      </c>
      <c r="B218" t="s">
        <v>94</v>
      </c>
    </row>
    <row r="219" spans="1:2" x14ac:dyDescent="0.45">
      <c r="A219">
        <v>218</v>
      </c>
      <c r="B219" t="s">
        <v>174</v>
      </c>
    </row>
    <row r="220" spans="1:2" x14ac:dyDescent="0.45">
      <c r="A220">
        <v>219</v>
      </c>
      <c r="B220" t="s">
        <v>279</v>
      </c>
    </row>
    <row r="221" spans="1:2" x14ac:dyDescent="0.45">
      <c r="A221">
        <v>220</v>
      </c>
      <c r="B221" t="s">
        <v>364</v>
      </c>
    </row>
    <row r="222" spans="1:2" x14ac:dyDescent="0.45">
      <c r="A222">
        <v>221</v>
      </c>
      <c r="B222" t="s">
        <v>181</v>
      </c>
    </row>
    <row r="223" spans="1:2" x14ac:dyDescent="0.45">
      <c r="A223">
        <v>222</v>
      </c>
      <c r="B223" t="s">
        <v>103</v>
      </c>
    </row>
    <row r="224" spans="1:2" x14ac:dyDescent="0.45">
      <c r="A224">
        <v>223</v>
      </c>
      <c r="B224" t="s">
        <v>214</v>
      </c>
    </row>
    <row r="225" spans="1:2" x14ac:dyDescent="0.45">
      <c r="A225">
        <v>224</v>
      </c>
      <c r="B225" t="s">
        <v>1355</v>
      </c>
    </row>
    <row r="226" spans="1:2" x14ac:dyDescent="0.45">
      <c r="A226">
        <v>225</v>
      </c>
      <c r="B226" t="s">
        <v>1345</v>
      </c>
    </row>
    <row r="227" spans="1:2" x14ac:dyDescent="0.45">
      <c r="A227">
        <v>226</v>
      </c>
      <c r="B227" t="s">
        <v>1408</v>
      </c>
    </row>
    <row r="228" spans="1:2" x14ac:dyDescent="0.45">
      <c r="A228">
        <v>227</v>
      </c>
      <c r="B228" t="s">
        <v>275</v>
      </c>
    </row>
    <row r="229" spans="1:2" x14ac:dyDescent="0.45">
      <c r="A229">
        <v>228</v>
      </c>
      <c r="B229" t="s">
        <v>205</v>
      </c>
    </row>
    <row r="230" spans="1:2" x14ac:dyDescent="0.45">
      <c r="A230">
        <v>229</v>
      </c>
      <c r="B230" t="s">
        <v>1381</v>
      </c>
    </row>
    <row r="231" spans="1:2" x14ac:dyDescent="0.45">
      <c r="A231">
        <v>230</v>
      </c>
      <c r="B231" t="s">
        <v>1409</v>
      </c>
    </row>
    <row r="232" spans="1:2" x14ac:dyDescent="0.45">
      <c r="A232">
        <v>231</v>
      </c>
      <c r="B232" t="s">
        <v>650</v>
      </c>
    </row>
    <row r="233" spans="1:2" x14ac:dyDescent="0.45">
      <c r="A233">
        <v>232</v>
      </c>
      <c r="B233" t="s">
        <v>1399</v>
      </c>
    </row>
    <row r="234" spans="1:2" x14ac:dyDescent="0.45">
      <c r="A234">
        <v>233</v>
      </c>
      <c r="B234" t="s">
        <v>1380</v>
      </c>
    </row>
    <row r="235" spans="1:2" x14ac:dyDescent="0.45">
      <c r="A235">
        <v>234</v>
      </c>
      <c r="B235" t="s">
        <v>248</v>
      </c>
    </row>
    <row r="236" spans="1:2" x14ac:dyDescent="0.45">
      <c r="A236">
        <v>235</v>
      </c>
      <c r="B236" t="s">
        <v>402</v>
      </c>
    </row>
    <row r="237" spans="1:2" x14ac:dyDescent="0.45">
      <c r="A237">
        <v>236</v>
      </c>
      <c r="B237" t="s">
        <v>281</v>
      </c>
    </row>
    <row r="238" spans="1:2" x14ac:dyDescent="0.45">
      <c r="A238">
        <v>237</v>
      </c>
      <c r="B238" t="s">
        <v>128</v>
      </c>
    </row>
    <row r="239" spans="1:2" x14ac:dyDescent="0.45">
      <c r="A239">
        <v>238</v>
      </c>
      <c r="B239" t="s">
        <v>377</v>
      </c>
    </row>
    <row r="240" spans="1:2" x14ac:dyDescent="0.45">
      <c r="A240">
        <v>239</v>
      </c>
      <c r="B240" t="s">
        <v>313</v>
      </c>
    </row>
    <row r="241" spans="1:2" x14ac:dyDescent="0.45">
      <c r="A241">
        <v>240</v>
      </c>
      <c r="B241" t="s">
        <v>1348</v>
      </c>
    </row>
    <row r="242" spans="1:2" x14ac:dyDescent="0.45">
      <c r="A242">
        <v>241</v>
      </c>
      <c r="B242" t="s">
        <v>346</v>
      </c>
    </row>
    <row r="243" spans="1:2" x14ac:dyDescent="0.45">
      <c r="A243">
        <v>242</v>
      </c>
      <c r="B243" t="s">
        <v>284</v>
      </c>
    </row>
    <row r="244" spans="1:2" x14ac:dyDescent="0.45">
      <c r="A244">
        <v>243</v>
      </c>
      <c r="B244" t="s">
        <v>265</v>
      </c>
    </row>
    <row r="245" spans="1:2" x14ac:dyDescent="0.45">
      <c r="A245">
        <v>244</v>
      </c>
      <c r="B245" t="s">
        <v>287</v>
      </c>
    </row>
    <row r="246" spans="1:2" x14ac:dyDescent="0.45">
      <c r="A246">
        <v>245</v>
      </c>
      <c r="B246" t="s">
        <v>224</v>
      </c>
    </row>
    <row r="247" spans="1:2" x14ac:dyDescent="0.45">
      <c r="A247">
        <v>246</v>
      </c>
      <c r="B247" t="s">
        <v>98</v>
      </c>
    </row>
    <row r="248" spans="1:2" x14ac:dyDescent="0.45">
      <c r="A248">
        <v>247</v>
      </c>
      <c r="B248" t="s">
        <v>206</v>
      </c>
    </row>
    <row r="249" spans="1:2" x14ac:dyDescent="0.45">
      <c r="A249">
        <v>248</v>
      </c>
      <c r="B249" t="s">
        <v>321</v>
      </c>
    </row>
    <row r="250" spans="1:2" x14ac:dyDescent="0.45">
      <c r="A250">
        <v>249</v>
      </c>
      <c r="B250" t="s">
        <v>1370</v>
      </c>
    </row>
    <row r="251" spans="1:2" x14ac:dyDescent="0.45">
      <c r="A251">
        <v>250</v>
      </c>
      <c r="B251" t="s">
        <v>168</v>
      </c>
    </row>
    <row r="252" spans="1:2" x14ac:dyDescent="0.45">
      <c r="A252">
        <v>251</v>
      </c>
      <c r="B252" t="s">
        <v>175</v>
      </c>
    </row>
    <row r="253" spans="1:2" x14ac:dyDescent="0.45">
      <c r="A253">
        <v>252</v>
      </c>
      <c r="B253" t="s">
        <v>1378</v>
      </c>
    </row>
    <row r="254" spans="1:2" x14ac:dyDescent="0.45">
      <c r="A254">
        <v>253</v>
      </c>
      <c r="B254" t="s">
        <v>304</v>
      </c>
    </row>
    <row r="255" spans="1:2" x14ac:dyDescent="0.45">
      <c r="A255">
        <v>254</v>
      </c>
      <c r="B255" t="s">
        <v>451</v>
      </c>
    </row>
    <row r="256" spans="1:2" x14ac:dyDescent="0.45">
      <c r="A256">
        <v>255</v>
      </c>
      <c r="B256" t="s">
        <v>1367</v>
      </c>
    </row>
    <row r="257" spans="1:2" x14ac:dyDescent="0.45">
      <c r="A257">
        <v>256</v>
      </c>
      <c r="B257" t="s">
        <v>375</v>
      </c>
    </row>
    <row r="258" spans="1:2" x14ac:dyDescent="0.45">
      <c r="A258">
        <v>257</v>
      </c>
      <c r="B258" t="s">
        <v>1363</v>
      </c>
    </row>
    <row r="259" spans="1:2" x14ac:dyDescent="0.45">
      <c r="A259">
        <v>258</v>
      </c>
      <c r="B259" t="s">
        <v>343</v>
      </c>
    </row>
    <row r="260" spans="1:2" x14ac:dyDescent="0.45">
      <c r="A260">
        <v>259</v>
      </c>
      <c r="B260" t="s">
        <v>1404</v>
      </c>
    </row>
    <row r="261" spans="1:2" x14ac:dyDescent="0.45">
      <c r="A261">
        <v>260</v>
      </c>
      <c r="B261" t="s">
        <v>422</v>
      </c>
    </row>
    <row r="262" spans="1:2" x14ac:dyDescent="0.45">
      <c r="A262">
        <v>261</v>
      </c>
      <c r="B262" t="s">
        <v>246</v>
      </c>
    </row>
    <row r="263" spans="1:2" x14ac:dyDescent="0.45">
      <c r="A263">
        <v>262</v>
      </c>
      <c r="B263" t="s">
        <v>199</v>
      </c>
    </row>
    <row r="264" spans="1:2" x14ac:dyDescent="0.45">
      <c r="A264">
        <v>263</v>
      </c>
      <c r="B264" t="s">
        <v>292</v>
      </c>
    </row>
    <row r="265" spans="1:2" x14ac:dyDescent="0.45">
      <c r="A265">
        <v>264</v>
      </c>
      <c r="B265" t="s">
        <v>266</v>
      </c>
    </row>
    <row r="266" spans="1:2" x14ac:dyDescent="0.45">
      <c r="A266">
        <v>265</v>
      </c>
      <c r="B266" t="s">
        <v>680</v>
      </c>
    </row>
    <row r="267" spans="1:2" x14ac:dyDescent="0.45">
      <c r="A267">
        <v>266</v>
      </c>
      <c r="B267" t="s">
        <v>1387</v>
      </c>
    </row>
    <row r="268" spans="1:2" x14ac:dyDescent="0.45">
      <c r="A268">
        <v>267</v>
      </c>
      <c r="B268" t="s">
        <v>210</v>
      </c>
    </row>
    <row r="269" spans="1:2" x14ac:dyDescent="0.45">
      <c r="A269">
        <v>268</v>
      </c>
      <c r="B269" t="s">
        <v>387</v>
      </c>
    </row>
    <row r="270" spans="1:2" x14ac:dyDescent="0.45">
      <c r="A270">
        <v>269</v>
      </c>
      <c r="B270" t="s">
        <v>197</v>
      </c>
    </row>
    <row r="271" spans="1:2" x14ac:dyDescent="0.45">
      <c r="A271">
        <v>270</v>
      </c>
      <c r="B271" t="s">
        <v>306</v>
      </c>
    </row>
    <row r="272" spans="1:2" x14ac:dyDescent="0.45">
      <c r="A272">
        <v>271</v>
      </c>
      <c r="B272" t="s">
        <v>326</v>
      </c>
    </row>
    <row r="273" spans="1:2" x14ac:dyDescent="0.45">
      <c r="A273">
        <v>272</v>
      </c>
      <c r="B273" t="s">
        <v>348</v>
      </c>
    </row>
    <row r="274" spans="1:2" x14ac:dyDescent="0.45">
      <c r="A274">
        <v>273</v>
      </c>
      <c r="B274" t="s">
        <v>230</v>
      </c>
    </row>
    <row r="275" spans="1:2" x14ac:dyDescent="0.45">
      <c r="A275">
        <v>274</v>
      </c>
      <c r="B275" t="s">
        <v>237</v>
      </c>
    </row>
    <row r="276" spans="1:2" x14ac:dyDescent="0.45">
      <c r="A276">
        <v>275</v>
      </c>
      <c r="B276" t="s">
        <v>1395</v>
      </c>
    </row>
    <row r="277" spans="1:2" x14ac:dyDescent="0.45">
      <c r="A277">
        <v>276</v>
      </c>
      <c r="B277" t="s">
        <v>320</v>
      </c>
    </row>
    <row r="278" spans="1:2" x14ac:dyDescent="0.45">
      <c r="A278">
        <v>277</v>
      </c>
      <c r="B278" t="s">
        <v>267</v>
      </c>
    </row>
    <row r="279" spans="1:2" x14ac:dyDescent="0.45">
      <c r="A279">
        <v>278</v>
      </c>
      <c r="B279" t="s">
        <v>366</v>
      </c>
    </row>
    <row r="280" spans="1:2" x14ac:dyDescent="0.45">
      <c r="A280">
        <v>279</v>
      </c>
      <c r="B280" t="s">
        <v>218</v>
      </c>
    </row>
    <row r="281" spans="1:2" x14ac:dyDescent="0.45">
      <c r="A281">
        <v>280</v>
      </c>
      <c r="B281" t="s">
        <v>354</v>
      </c>
    </row>
    <row r="282" spans="1:2" x14ac:dyDescent="0.45">
      <c r="A282">
        <v>281</v>
      </c>
      <c r="B282" t="s">
        <v>330</v>
      </c>
    </row>
    <row r="283" spans="1:2" x14ac:dyDescent="0.45">
      <c r="A283">
        <v>282</v>
      </c>
      <c r="B283" t="s">
        <v>289</v>
      </c>
    </row>
    <row r="284" spans="1:2" x14ac:dyDescent="0.45">
      <c r="A284">
        <v>283</v>
      </c>
      <c r="B284" t="s">
        <v>1402</v>
      </c>
    </row>
    <row r="285" spans="1:2" x14ac:dyDescent="0.45">
      <c r="A285">
        <v>284</v>
      </c>
      <c r="B285" t="s">
        <v>245</v>
      </c>
    </row>
    <row r="286" spans="1:2" x14ac:dyDescent="0.45">
      <c r="A286">
        <v>285</v>
      </c>
      <c r="B286" t="s">
        <v>379</v>
      </c>
    </row>
    <row r="287" spans="1:2" x14ac:dyDescent="0.45">
      <c r="A287">
        <v>286</v>
      </c>
      <c r="B287" t="s">
        <v>368</v>
      </c>
    </row>
    <row r="288" spans="1:2" x14ac:dyDescent="0.45">
      <c r="A288">
        <v>287</v>
      </c>
      <c r="B288" t="s">
        <v>352</v>
      </c>
    </row>
    <row r="289" spans="1:2" x14ac:dyDescent="0.45">
      <c r="A289">
        <v>288</v>
      </c>
      <c r="B289" t="s">
        <v>196</v>
      </c>
    </row>
    <row r="290" spans="1:2" x14ac:dyDescent="0.45">
      <c r="A290">
        <v>289</v>
      </c>
      <c r="B290" t="s">
        <v>311</v>
      </c>
    </row>
    <row r="291" spans="1:2" x14ac:dyDescent="0.45">
      <c r="A291">
        <v>290</v>
      </c>
      <c r="B291" t="s">
        <v>1382</v>
      </c>
    </row>
    <row r="292" spans="1:2" x14ac:dyDescent="0.45">
      <c r="A292">
        <v>291</v>
      </c>
      <c r="B292" t="s">
        <v>201</v>
      </c>
    </row>
    <row r="293" spans="1:2" x14ac:dyDescent="0.45">
      <c r="A293">
        <v>292</v>
      </c>
      <c r="B293" t="s">
        <v>716</v>
      </c>
    </row>
    <row r="294" spans="1:2" x14ac:dyDescent="0.45">
      <c r="A294">
        <v>293</v>
      </c>
      <c r="B294" t="s">
        <v>1398</v>
      </c>
    </row>
    <row r="295" spans="1:2" x14ac:dyDescent="0.45">
      <c r="A295">
        <v>294</v>
      </c>
      <c r="B295" t="s">
        <v>365</v>
      </c>
    </row>
    <row r="296" spans="1:2" x14ac:dyDescent="0.45">
      <c r="A296">
        <v>295</v>
      </c>
      <c r="B296" t="s">
        <v>687</v>
      </c>
    </row>
    <row r="297" spans="1:2" x14ac:dyDescent="0.45">
      <c r="A297">
        <v>296</v>
      </c>
      <c r="B297" t="s">
        <v>1346</v>
      </c>
    </row>
    <row r="298" spans="1:2" x14ac:dyDescent="0.45">
      <c r="A298">
        <v>297</v>
      </c>
      <c r="B298" t="s">
        <v>1373</v>
      </c>
    </row>
    <row r="299" spans="1:2" x14ac:dyDescent="0.45">
      <c r="A299">
        <v>298</v>
      </c>
      <c r="B299" t="s">
        <v>347</v>
      </c>
    </row>
    <row r="300" spans="1:2" x14ac:dyDescent="0.45">
      <c r="A300">
        <v>299</v>
      </c>
      <c r="B300" t="s">
        <v>1383</v>
      </c>
    </row>
    <row r="301" spans="1:2" x14ac:dyDescent="0.45">
      <c r="A301">
        <v>300</v>
      </c>
      <c r="B301" t="s">
        <v>300</v>
      </c>
    </row>
    <row r="302" spans="1:2" x14ac:dyDescent="0.45">
      <c r="A302">
        <v>301</v>
      </c>
      <c r="B302" t="s">
        <v>208</v>
      </c>
    </row>
    <row r="303" spans="1:2" x14ac:dyDescent="0.45">
      <c r="A303">
        <v>302</v>
      </c>
      <c r="B303" t="s">
        <v>322</v>
      </c>
    </row>
    <row r="304" spans="1:2" x14ac:dyDescent="0.45">
      <c r="A304">
        <v>303</v>
      </c>
      <c r="B304" t="s">
        <v>332</v>
      </c>
    </row>
    <row r="305" spans="1:2" x14ac:dyDescent="0.45">
      <c r="A305">
        <v>304</v>
      </c>
      <c r="B305" t="s">
        <v>906</v>
      </c>
    </row>
    <row r="306" spans="1:2" x14ac:dyDescent="0.45">
      <c r="A306">
        <v>305</v>
      </c>
      <c r="B306" t="s">
        <v>315</v>
      </c>
    </row>
    <row r="307" spans="1:2" x14ac:dyDescent="0.45">
      <c r="A307">
        <v>306</v>
      </c>
      <c r="B307" t="s">
        <v>178</v>
      </c>
    </row>
    <row r="308" spans="1:2" x14ac:dyDescent="0.45">
      <c r="A308">
        <v>307</v>
      </c>
      <c r="B308" t="s">
        <v>1394</v>
      </c>
    </row>
    <row r="309" spans="1:2" x14ac:dyDescent="0.45">
      <c r="A309">
        <v>308</v>
      </c>
      <c r="B309" t="s">
        <v>278</v>
      </c>
    </row>
    <row r="310" spans="1:2" x14ac:dyDescent="0.45">
      <c r="A310">
        <v>309</v>
      </c>
      <c r="B310" t="s">
        <v>272</v>
      </c>
    </row>
    <row r="311" spans="1:2" x14ac:dyDescent="0.45">
      <c r="A311">
        <v>310</v>
      </c>
      <c r="B311" t="s">
        <v>1368</v>
      </c>
    </row>
    <row r="312" spans="1:2" x14ac:dyDescent="0.45">
      <c r="A312">
        <v>311</v>
      </c>
      <c r="B312" t="s">
        <v>1410</v>
      </c>
    </row>
    <row r="313" spans="1:2" x14ac:dyDescent="0.45">
      <c r="A313">
        <v>312</v>
      </c>
      <c r="B313" t="s">
        <v>160</v>
      </c>
    </row>
    <row r="314" spans="1:2" x14ac:dyDescent="0.45">
      <c r="A314">
        <v>313</v>
      </c>
      <c r="B314" t="s">
        <v>1384</v>
      </c>
    </row>
    <row r="315" spans="1:2" x14ac:dyDescent="0.45">
      <c r="A315">
        <v>314</v>
      </c>
      <c r="B315" t="s">
        <v>384</v>
      </c>
    </row>
    <row r="316" spans="1:2" x14ac:dyDescent="0.45">
      <c r="A316">
        <v>315</v>
      </c>
      <c r="B316" t="s">
        <v>1411</v>
      </c>
    </row>
    <row r="317" spans="1:2" x14ac:dyDescent="0.45">
      <c r="A317">
        <v>316</v>
      </c>
      <c r="B317" t="s">
        <v>678</v>
      </c>
    </row>
    <row r="318" spans="1:2" x14ac:dyDescent="0.45">
      <c r="A318">
        <v>317</v>
      </c>
      <c r="B318" t="s">
        <v>1396</v>
      </c>
    </row>
    <row r="319" spans="1:2" x14ac:dyDescent="0.45">
      <c r="A319">
        <v>318</v>
      </c>
      <c r="B319" t="s">
        <v>400</v>
      </c>
    </row>
    <row r="320" spans="1:2" x14ac:dyDescent="0.45">
      <c r="A320">
        <v>320</v>
      </c>
      <c r="B320" t="s">
        <v>314</v>
      </c>
    </row>
    <row r="321" spans="1:2" x14ac:dyDescent="0.45">
      <c r="A321">
        <v>321</v>
      </c>
      <c r="B321" t="s">
        <v>1412</v>
      </c>
    </row>
    <row r="322" spans="1:2" x14ac:dyDescent="0.45">
      <c r="A322">
        <v>322</v>
      </c>
      <c r="B322" t="s">
        <v>349</v>
      </c>
    </row>
    <row r="323" spans="1:2" x14ac:dyDescent="0.45">
      <c r="A323">
        <v>323</v>
      </c>
      <c r="B323" t="s">
        <v>264</v>
      </c>
    </row>
    <row r="324" spans="1:2" x14ac:dyDescent="0.45">
      <c r="A324">
        <v>324</v>
      </c>
      <c r="B324" t="s">
        <v>1389</v>
      </c>
    </row>
    <row r="325" spans="1:2" x14ac:dyDescent="0.45">
      <c r="A325">
        <v>325</v>
      </c>
      <c r="B325" t="s">
        <v>1406</v>
      </c>
    </row>
    <row r="326" spans="1:2" x14ac:dyDescent="0.45">
      <c r="A326">
        <v>326</v>
      </c>
      <c r="B326" t="s">
        <v>363</v>
      </c>
    </row>
    <row r="327" spans="1:2" x14ac:dyDescent="0.45">
      <c r="A327">
        <v>327</v>
      </c>
      <c r="B327" t="s">
        <v>1320</v>
      </c>
    </row>
    <row r="328" spans="1:2" x14ac:dyDescent="0.45">
      <c r="A328">
        <v>328</v>
      </c>
      <c r="B328" t="s">
        <v>350</v>
      </c>
    </row>
    <row r="329" spans="1:2" x14ac:dyDescent="0.45">
      <c r="A329">
        <v>329</v>
      </c>
      <c r="B329" t="s">
        <v>1393</v>
      </c>
    </row>
    <row r="330" spans="1:2" x14ac:dyDescent="0.45">
      <c r="A330">
        <v>330</v>
      </c>
      <c r="B330" t="s">
        <v>691</v>
      </c>
    </row>
    <row r="331" spans="1:2" x14ac:dyDescent="0.45">
      <c r="A331">
        <v>332</v>
      </c>
      <c r="B331" t="s">
        <v>1407</v>
      </c>
    </row>
    <row r="332" spans="1:2" x14ac:dyDescent="0.45">
      <c r="A332">
        <v>333</v>
      </c>
      <c r="B332" t="s">
        <v>1401</v>
      </c>
    </row>
    <row r="333" spans="1:2" x14ac:dyDescent="0.45">
      <c r="A333">
        <v>334</v>
      </c>
      <c r="B333" t="s">
        <v>340</v>
      </c>
    </row>
    <row r="334" spans="1:2" x14ac:dyDescent="0.45">
      <c r="A334">
        <v>335</v>
      </c>
      <c r="B334" t="s">
        <v>301</v>
      </c>
    </row>
    <row r="335" spans="1:2" x14ac:dyDescent="0.45">
      <c r="A335">
        <v>336</v>
      </c>
      <c r="B335" t="s">
        <v>395</v>
      </c>
    </row>
    <row r="336" spans="1:2" x14ac:dyDescent="0.45">
      <c r="A336">
        <v>337</v>
      </c>
      <c r="B336" t="s">
        <v>355</v>
      </c>
    </row>
    <row r="337" spans="1:2" x14ac:dyDescent="0.45">
      <c r="A337">
        <v>338</v>
      </c>
      <c r="B337" t="s">
        <v>1390</v>
      </c>
    </row>
    <row r="338" spans="1:2" x14ac:dyDescent="0.45">
      <c r="A338">
        <v>339</v>
      </c>
      <c r="B338" t="s">
        <v>398</v>
      </c>
    </row>
    <row r="339" spans="1:2" x14ac:dyDescent="0.45">
      <c r="A339">
        <v>340</v>
      </c>
      <c r="B339" t="s">
        <v>298</v>
      </c>
    </row>
    <row r="340" spans="1:2" x14ac:dyDescent="0.45">
      <c r="A340">
        <v>341</v>
      </c>
      <c r="B340" t="s">
        <v>385</v>
      </c>
    </row>
    <row r="341" spans="1:2" x14ac:dyDescent="0.45">
      <c r="A341">
        <v>342</v>
      </c>
      <c r="B341" t="s">
        <v>1403</v>
      </c>
    </row>
    <row r="342" spans="1:2" x14ac:dyDescent="0.45">
      <c r="A342">
        <v>343</v>
      </c>
      <c r="B342" t="s">
        <v>1405</v>
      </c>
    </row>
    <row r="343" spans="1:2" x14ac:dyDescent="0.45">
      <c r="A343">
        <v>344</v>
      </c>
      <c r="B343" t="s">
        <v>369</v>
      </c>
    </row>
    <row r="344" spans="1:2" x14ac:dyDescent="0.45">
      <c r="A344">
        <v>345</v>
      </c>
      <c r="B344" t="s">
        <v>1413</v>
      </c>
    </row>
    <row r="345" spans="1:2" x14ac:dyDescent="0.45">
      <c r="A345">
        <v>346</v>
      </c>
      <c r="B345" t="s">
        <v>1379</v>
      </c>
    </row>
    <row r="346" spans="1:2" x14ac:dyDescent="0.45">
      <c r="A346">
        <v>347</v>
      </c>
      <c r="B346" t="s">
        <v>1400</v>
      </c>
    </row>
    <row r="347" spans="1:2" x14ac:dyDescent="0.45">
      <c r="A347">
        <v>348</v>
      </c>
      <c r="B347" t="s">
        <v>233</v>
      </c>
    </row>
    <row r="348" spans="1:2" x14ac:dyDescent="0.45">
      <c r="A348">
        <v>349</v>
      </c>
      <c r="B348" t="s">
        <v>309</v>
      </c>
    </row>
    <row r="349" spans="1:2" x14ac:dyDescent="0.45">
      <c r="A349">
        <v>350</v>
      </c>
      <c r="B349" t="s">
        <v>360</v>
      </c>
    </row>
    <row r="350" spans="1:2" x14ac:dyDescent="0.45">
      <c r="A350">
        <v>351</v>
      </c>
      <c r="B350" t="s">
        <v>391</v>
      </c>
    </row>
    <row r="351" spans="1:2" x14ac:dyDescent="0.45">
      <c r="A351">
        <v>352</v>
      </c>
      <c r="B351" t="s">
        <v>220</v>
      </c>
    </row>
    <row r="352" spans="1:2" x14ac:dyDescent="0.45">
      <c r="A352">
        <v>353</v>
      </c>
      <c r="B352" t="s">
        <v>386</v>
      </c>
    </row>
    <row r="353" spans="1:2" x14ac:dyDescent="0.45">
      <c r="A353">
        <v>354</v>
      </c>
      <c r="B353" t="s">
        <v>397</v>
      </c>
    </row>
    <row r="354" spans="1:2" x14ac:dyDescent="0.45">
      <c r="A354">
        <v>355</v>
      </c>
      <c r="B354" t="s">
        <v>381</v>
      </c>
    </row>
    <row r="355" spans="1:2" x14ac:dyDescent="0.45">
      <c r="A355">
        <v>356</v>
      </c>
      <c r="B355" t="s">
        <v>285</v>
      </c>
    </row>
    <row r="356" spans="1:2" x14ac:dyDescent="0.45">
      <c r="A356">
        <v>357</v>
      </c>
      <c r="B356" t="s">
        <v>1372</v>
      </c>
    </row>
    <row r="357" spans="1:2" x14ac:dyDescent="0.45">
      <c r="A357">
        <v>359</v>
      </c>
      <c r="B357" t="s">
        <v>403</v>
      </c>
    </row>
    <row r="358" spans="1:2" x14ac:dyDescent="0.45">
      <c r="A358">
        <v>360</v>
      </c>
      <c r="B358" t="s">
        <v>337</v>
      </c>
    </row>
    <row r="359" spans="1:2" x14ac:dyDescent="0.45">
      <c r="A359">
        <v>361</v>
      </c>
      <c r="B359" t="s">
        <v>476</v>
      </c>
    </row>
    <row r="360" spans="1:2" x14ac:dyDescent="0.45">
      <c r="A360">
        <v>362</v>
      </c>
      <c r="B360" t="s">
        <v>1414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E8852-A7B0-42E5-90A1-3A19C1EC30B5}">
  <sheetPr codeName="Sheet10">
    <tabColor theme="7"/>
  </sheetPr>
  <dimension ref="A1:IP363"/>
  <sheetViews>
    <sheetView workbookViewId="0">
      <selection activeCell="K29" sqref="K29"/>
    </sheetView>
  </sheetViews>
  <sheetFormatPr defaultRowHeight="14.25" x14ac:dyDescent="0.45"/>
  <cols>
    <col min="1" max="1" width="4.9296875" bestFit="1" customWidth="1"/>
    <col min="2" max="2" width="20.06640625" bestFit="1" customWidth="1"/>
    <col min="3" max="3" width="6.6640625" bestFit="1" customWidth="1"/>
    <col min="4" max="4" width="4.1328125" bestFit="1" customWidth="1"/>
    <col min="5" max="5" width="12.6640625" customWidth="1"/>
    <col min="6" max="6" width="12.9296875" bestFit="1" customWidth="1"/>
    <col min="7" max="7" width="12.796875" bestFit="1" customWidth="1"/>
    <col min="8" max="8" width="15.265625" bestFit="1" customWidth="1"/>
    <col min="9" max="9" width="18.46484375" bestFit="1" customWidth="1"/>
    <col min="10" max="10" width="19.73046875" bestFit="1" customWidth="1"/>
    <col min="11" max="11" width="19.6640625" bestFit="1" customWidth="1"/>
    <col min="12" max="12" width="20.86328125" bestFit="1" customWidth="1"/>
    <col min="13" max="13" width="19.796875" bestFit="1" customWidth="1"/>
    <col min="14" max="14" width="19.6640625" bestFit="1" customWidth="1"/>
    <col min="15" max="15" width="16.265625" bestFit="1" customWidth="1"/>
    <col min="16" max="16" width="17.46484375" bestFit="1" customWidth="1"/>
    <col min="17" max="17" width="16" bestFit="1" customWidth="1"/>
    <col min="18" max="18" width="17.19921875" bestFit="1" customWidth="1"/>
    <col min="19" max="19" width="16" bestFit="1" customWidth="1"/>
    <col min="20" max="20" width="17.19921875" bestFit="1" customWidth="1"/>
    <col min="21" max="21" width="16.6640625" bestFit="1" customWidth="1"/>
    <col min="22" max="22" width="17.86328125" bestFit="1" customWidth="1"/>
    <col min="23" max="23" width="11.59765625" bestFit="1" customWidth="1"/>
    <col min="24" max="24" width="8.796875" bestFit="1" customWidth="1"/>
    <col min="25" max="25" width="19.6640625" customWidth="1"/>
    <col min="26" max="26" width="20.86328125" customWidth="1"/>
    <col min="27" max="27" width="19.796875" bestFit="1" customWidth="1"/>
    <col min="28" max="28" width="19.6640625" bestFit="1" customWidth="1"/>
    <col min="29" max="29" width="14.6640625" bestFit="1" customWidth="1"/>
    <col min="30" max="30" width="15.9296875" bestFit="1" customWidth="1"/>
    <col min="31" max="31" width="16" bestFit="1" customWidth="1"/>
    <col min="32" max="32" width="17.19921875" bestFit="1" customWidth="1"/>
    <col min="33" max="33" width="16" customWidth="1"/>
    <col min="34" max="34" width="17.19921875" bestFit="1" customWidth="1"/>
    <col min="35" max="35" width="16.6640625" bestFit="1" customWidth="1"/>
    <col min="36" max="36" width="17.86328125" bestFit="1" customWidth="1"/>
    <col min="37" max="37" width="11.59765625" bestFit="1" customWidth="1"/>
    <col min="38" max="38" width="8.796875" bestFit="1" customWidth="1"/>
    <col min="39" max="39" width="16.6640625" bestFit="1" customWidth="1"/>
    <col min="40" max="40" width="17.86328125" bestFit="1" customWidth="1"/>
    <col min="41" max="41" width="10.06640625" bestFit="1" customWidth="1"/>
    <col min="42" max="42" width="8.796875" bestFit="1" customWidth="1"/>
    <col min="43" max="43" width="17.19921875" bestFit="1" customWidth="1"/>
    <col min="44" max="44" width="16" bestFit="1" customWidth="1"/>
    <col min="45" max="45" width="17.19921875" bestFit="1" customWidth="1"/>
    <col min="46" max="46" width="16.6640625" bestFit="1" customWidth="1"/>
    <col min="47" max="47" width="17.86328125" bestFit="1" customWidth="1"/>
    <col min="48" max="48" width="10.06640625" bestFit="1" customWidth="1"/>
    <col min="49" max="49" width="8.796875" bestFit="1" customWidth="1"/>
    <col min="50" max="50" width="16.6640625" bestFit="1" customWidth="1"/>
    <col min="51" max="51" width="17.86328125" bestFit="1" customWidth="1"/>
    <col min="52" max="52" width="10.06640625" bestFit="1" customWidth="1"/>
    <col min="53" max="53" width="8.796875" bestFit="1" customWidth="1"/>
    <col min="54" max="54" width="19.796875" bestFit="1" customWidth="1"/>
    <col min="55" max="55" width="19.6640625" bestFit="1" customWidth="1"/>
    <col min="56" max="56" width="16.265625" bestFit="1" customWidth="1"/>
    <col min="57" max="57" width="17.46484375" bestFit="1" customWidth="1"/>
    <col min="58" max="58" width="16" bestFit="1" customWidth="1"/>
    <col min="59" max="59" width="17.19921875" bestFit="1" customWidth="1"/>
    <col min="60" max="60" width="16" bestFit="1" customWidth="1"/>
    <col min="61" max="61" width="17.19921875" bestFit="1" customWidth="1"/>
    <col min="62" max="62" width="16.6640625" bestFit="1" customWidth="1"/>
    <col min="63" max="63" width="17.86328125" bestFit="1" customWidth="1"/>
    <col min="64" max="64" width="11.59765625" bestFit="1" customWidth="1"/>
    <col min="65" max="65" width="8.796875" bestFit="1" customWidth="1"/>
    <col min="66" max="66" width="17.19921875" customWidth="1"/>
    <col min="67" max="67" width="16.6640625" bestFit="1" customWidth="1"/>
    <col min="68" max="68" width="17.86328125" bestFit="1" customWidth="1"/>
    <col min="69" max="69" width="11.59765625" bestFit="1" customWidth="1"/>
    <col min="70" max="70" width="8.796875" bestFit="1" customWidth="1"/>
    <col min="71" max="71" width="16" bestFit="1" customWidth="1"/>
    <col min="72" max="72" width="17.19921875" bestFit="1" customWidth="1"/>
    <col min="73" max="73" width="16.6640625" bestFit="1" customWidth="1"/>
    <col min="74" max="74" width="17.86328125" bestFit="1" customWidth="1"/>
    <col min="75" max="75" width="11.59765625" bestFit="1" customWidth="1"/>
    <col min="76" max="76" width="8.796875" bestFit="1" customWidth="1"/>
    <col min="77" max="77" width="17.19921875" bestFit="1" customWidth="1"/>
    <col min="78" max="78" width="16.6640625" bestFit="1" customWidth="1"/>
    <col min="79" max="79" width="17.86328125" bestFit="1" customWidth="1"/>
    <col min="80" max="80" width="11.59765625" bestFit="1" customWidth="1"/>
    <col min="81" max="81" width="8.796875" bestFit="1" customWidth="1"/>
    <col min="82" max="82" width="16.6640625" bestFit="1" customWidth="1"/>
    <col min="83" max="83" width="17.86328125" bestFit="1" customWidth="1"/>
    <col min="84" max="84" width="11.59765625" bestFit="1" customWidth="1"/>
    <col min="85" max="85" width="8.796875" bestFit="1" customWidth="1"/>
    <col min="86" max="86" width="16" bestFit="1" customWidth="1"/>
    <col min="87" max="87" width="17.19921875" bestFit="1" customWidth="1"/>
    <col min="88" max="88" width="16" bestFit="1" customWidth="1"/>
    <col min="89" max="89" width="17.19921875" bestFit="1" customWidth="1"/>
    <col min="90" max="90" width="16.6640625" bestFit="1" customWidth="1"/>
    <col min="91" max="91" width="17.86328125" bestFit="1" customWidth="1"/>
    <col min="92" max="92" width="11.59765625" bestFit="1" customWidth="1"/>
    <col min="93" max="93" width="8.796875" bestFit="1" customWidth="1"/>
    <col min="94" max="94" width="16.6640625" bestFit="1" customWidth="1"/>
    <col min="95" max="95" width="17.86328125" bestFit="1" customWidth="1"/>
    <col min="96" max="96" width="11.59765625" bestFit="1" customWidth="1"/>
    <col min="97" max="97" width="8.796875" bestFit="1" customWidth="1"/>
    <col min="98" max="98" width="16.6640625" bestFit="1" customWidth="1"/>
    <col min="99" max="99" width="17.86328125" bestFit="1" customWidth="1"/>
    <col min="100" max="100" width="10.06640625" bestFit="1" customWidth="1"/>
    <col min="101" max="101" width="8.796875" bestFit="1" customWidth="1"/>
    <col min="102" max="102" width="16" bestFit="1" customWidth="1"/>
    <col min="103" max="103" width="17.19921875" bestFit="1" customWidth="1"/>
    <col min="104" max="104" width="16" bestFit="1" customWidth="1"/>
    <col min="105" max="105" width="17.19921875" bestFit="1" customWidth="1"/>
    <col min="106" max="106" width="16.6640625" bestFit="1" customWidth="1"/>
    <col min="107" max="107" width="17.86328125" bestFit="1" customWidth="1"/>
    <col min="108" max="108" width="11.59765625" bestFit="1" customWidth="1"/>
    <col min="109" max="109" width="8.796875" bestFit="1" customWidth="1"/>
    <col min="110" max="110" width="17.19921875" bestFit="1" customWidth="1"/>
    <col min="111" max="111" width="16.6640625" bestFit="1" customWidth="1"/>
    <col min="112" max="112" width="17.86328125" bestFit="1" customWidth="1"/>
    <col min="113" max="113" width="11.59765625" bestFit="1" customWidth="1"/>
    <col min="114" max="114" width="8.796875" bestFit="1" customWidth="1"/>
    <col min="115" max="115" width="16" bestFit="1" customWidth="1"/>
    <col min="116" max="116" width="17.19921875" bestFit="1" customWidth="1"/>
    <col min="117" max="117" width="16" bestFit="1" customWidth="1"/>
    <col min="118" max="118" width="17.19921875" customWidth="1"/>
    <col min="119" max="119" width="16.6640625" bestFit="1" customWidth="1"/>
    <col min="120" max="120" width="17.86328125" bestFit="1" customWidth="1"/>
    <col min="121" max="121" width="11.59765625" bestFit="1" customWidth="1"/>
    <col min="122" max="122" width="8.796875" bestFit="1" customWidth="1"/>
    <col min="123" max="123" width="16" customWidth="1"/>
    <col min="124" max="124" width="17.19921875" bestFit="1" customWidth="1"/>
    <col min="125" max="125" width="16.6640625" bestFit="1" customWidth="1"/>
    <col min="126" max="126" width="17.86328125" bestFit="1" customWidth="1"/>
    <col min="127" max="127" width="11.59765625" bestFit="1" customWidth="1"/>
    <col min="128" max="128" width="8.796875" bestFit="1" customWidth="1"/>
    <col min="129" max="129" width="17.19921875" bestFit="1" customWidth="1"/>
    <col min="130" max="130" width="16" bestFit="1" customWidth="1"/>
    <col min="131" max="131" width="17.19921875" customWidth="1"/>
    <col min="132" max="132" width="16.6640625" bestFit="1" customWidth="1"/>
    <col min="133" max="133" width="17.86328125" bestFit="1" customWidth="1"/>
    <col min="134" max="134" width="11.59765625" bestFit="1" customWidth="1"/>
    <col min="135" max="135" width="8.796875" bestFit="1" customWidth="1"/>
    <col min="136" max="136" width="11.59765625" bestFit="1" customWidth="1"/>
    <col min="137" max="137" width="8.796875" bestFit="1" customWidth="1"/>
    <col min="138" max="138" width="16.6640625" bestFit="1" customWidth="1"/>
    <col min="139" max="139" width="17.86328125" bestFit="1" customWidth="1"/>
    <col min="140" max="140" width="11.59765625" bestFit="1" customWidth="1"/>
    <col min="141" max="141" width="8.796875" bestFit="1" customWidth="1"/>
    <col min="142" max="142" width="17.86328125" bestFit="1" customWidth="1"/>
    <col min="143" max="143" width="11.59765625" bestFit="1" customWidth="1"/>
    <col min="144" max="144" width="8.796875" bestFit="1" customWidth="1"/>
    <col min="145" max="145" width="16" bestFit="1" customWidth="1"/>
    <col min="146" max="146" width="17.19921875" bestFit="1" customWidth="1"/>
    <col min="147" max="147" width="16.6640625" bestFit="1" customWidth="1"/>
    <col min="148" max="148" width="17.86328125" bestFit="1" customWidth="1"/>
    <col min="149" max="149" width="11.59765625" bestFit="1" customWidth="1"/>
    <col min="150" max="150" width="8.796875" bestFit="1" customWidth="1"/>
    <col min="151" max="151" width="17.86328125" bestFit="1" customWidth="1"/>
    <col min="152" max="152" width="11.59765625" bestFit="1" customWidth="1"/>
    <col min="153" max="153" width="7.796875" bestFit="1" customWidth="1"/>
    <col min="154" max="154" width="16" bestFit="1" customWidth="1"/>
    <col min="155" max="155" width="17.19921875" bestFit="1" customWidth="1"/>
    <col min="156" max="156" width="16" bestFit="1" customWidth="1"/>
    <col min="157" max="157" width="17.19921875" bestFit="1" customWidth="1"/>
    <col min="158" max="158" width="16.6640625" bestFit="1" customWidth="1"/>
    <col min="159" max="159" width="17.86328125" bestFit="1" customWidth="1"/>
    <col min="160" max="160" width="10.06640625" bestFit="1" customWidth="1"/>
    <col min="161" max="161" width="7.796875" bestFit="1" customWidth="1"/>
    <col min="162" max="162" width="19.796875" customWidth="1"/>
    <col min="163" max="163" width="19.6640625" customWidth="1"/>
    <col min="164" max="164" width="16.265625" customWidth="1"/>
    <col min="165" max="165" width="17.46484375" bestFit="1" customWidth="1"/>
    <col min="166" max="166" width="16" bestFit="1" customWidth="1"/>
    <col min="167" max="167" width="17.19921875" bestFit="1" customWidth="1"/>
    <col min="168" max="168" width="16" bestFit="1" customWidth="1"/>
    <col min="169" max="169" width="17.19921875" customWidth="1"/>
    <col min="170" max="170" width="16.6640625" bestFit="1" customWidth="1"/>
    <col min="171" max="171" width="17.86328125" bestFit="1" customWidth="1"/>
    <col min="172" max="172" width="11.59765625" bestFit="1" customWidth="1"/>
    <col min="173" max="173" width="7.796875" bestFit="1" customWidth="1"/>
    <col min="174" max="174" width="16" bestFit="1" customWidth="1"/>
    <col min="175" max="175" width="17.19921875" customWidth="1"/>
    <col min="176" max="176" width="16.6640625" bestFit="1" customWidth="1"/>
    <col min="177" max="177" width="17.86328125" bestFit="1" customWidth="1"/>
    <col min="178" max="178" width="10.06640625" bestFit="1" customWidth="1"/>
    <col min="179" max="179" width="7.796875" bestFit="1" customWidth="1"/>
    <col min="180" max="180" width="10.06640625" bestFit="1" customWidth="1"/>
    <col min="181" max="181" width="7.796875" bestFit="1" customWidth="1"/>
    <col min="182" max="182" width="16" customWidth="1"/>
    <col min="183" max="183" width="17.19921875" bestFit="1" customWidth="1"/>
    <col min="184" max="184" width="16.6640625" bestFit="1" customWidth="1"/>
    <col min="185" max="185" width="17.86328125" bestFit="1" customWidth="1"/>
    <col min="186" max="186" width="11.59765625" bestFit="1" customWidth="1"/>
    <col min="187" max="187" width="7.796875" bestFit="1" customWidth="1"/>
    <col min="188" max="188" width="16.6640625" bestFit="1" customWidth="1"/>
    <col min="189" max="189" width="17.86328125" bestFit="1" customWidth="1"/>
    <col min="190" max="190" width="10.06640625" bestFit="1" customWidth="1"/>
    <col min="191" max="191" width="7.796875" bestFit="1" customWidth="1"/>
    <col min="192" max="192" width="17.19921875" bestFit="1" customWidth="1"/>
    <col min="193" max="193" width="16.6640625" bestFit="1" customWidth="1"/>
    <col min="194" max="194" width="17.86328125" bestFit="1" customWidth="1"/>
    <col min="195" max="195" width="10.06640625" bestFit="1" customWidth="1"/>
    <col min="196" max="196" width="7.796875" bestFit="1" customWidth="1"/>
    <col min="197" max="197" width="17.19921875" bestFit="1" customWidth="1"/>
    <col min="198" max="198" width="16" bestFit="1" customWidth="1"/>
    <col min="199" max="199" width="17.19921875" bestFit="1" customWidth="1"/>
    <col min="200" max="200" width="16.6640625" bestFit="1" customWidth="1"/>
    <col min="201" max="201" width="17.86328125" bestFit="1" customWidth="1"/>
    <col min="202" max="202" width="11.59765625" bestFit="1" customWidth="1"/>
    <col min="203" max="203" width="7.796875" bestFit="1" customWidth="1"/>
    <col min="204" max="204" width="17.86328125" bestFit="1" customWidth="1"/>
    <col min="205" max="205" width="10.06640625" bestFit="1" customWidth="1"/>
    <col min="206" max="206" width="7.796875" bestFit="1" customWidth="1"/>
    <col min="207" max="207" width="17.46484375" bestFit="1" customWidth="1"/>
    <col min="208" max="208" width="16" bestFit="1" customWidth="1"/>
    <col min="209" max="209" width="17.19921875" bestFit="1" customWidth="1"/>
    <col min="210" max="210" width="14.3984375" bestFit="1" customWidth="1"/>
    <col min="211" max="211" width="15.6640625" bestFit="1" customWidth="1"/>
    <col min="212" max="212" width="16.6640625" bestFit="1" customWidth="1"/>
    <col min="213" max="213" width="17.86328125" bestFit="1" customWidth="1"/>
    <col min="214" max="214" width="10.06640625" bestFit="1" customWidth="1"/>
    <col min="215" max="215" width="7.796875" bestFit="1" customWidth="1"/>
    <col min="216" max="216" width="17.19921875" bestFit="1" customWidth="1"/>
    <col min="217" max="217" width="16" bestFit="1" customWidth="1"/>
    <col min="218" max="218" width="17.19921875" bestFit="1" customWidth="1"/>
    <col min="219" max="219" width="16.6640625" bestFit="1" customWidth="1"/>
    <col min="220" max="220" width="17.86328125" bestFit="1" customWidth="1"/>
    <col min="221" max="221" width="10.06640625" bestFit="1" customWidth="1"/>
    <col min="222" max="222" width="7.796875" bestFit="1" customWidth="1"/>
    <col min="223" max="223" width="16.6640625" bestFit="1" customWidth="1"/>
    <col min="224" max="224" width="17.86328125" bestFit="1" customWidth="1"/>
    <col min="225" max="225" width="10.06640625" bestFit="1" customWidth="1"/>
    <col min="226" max="226" width="7.796875" bestFit="1" customWidth="1"/>
    <col min="227" max="227" width="14.3984375" bestFit="1" customWidth="1"/>
    <col min="228" max="228" width="15.6640625" bestFit="1" customWidth="1"/>
    <col min="229" max="229" width="16.6640625" bestFit="1" customWidth="1"/>
    <col min="230" max="230" width="17.86328125" bestFit="1" customWidth="1"/>
    <col min="231" max="231" width="11.59765625" bestFit="1" customWidth="1"/>
    <col min="232" max="232" width="7.796875" bestFit="1" customWidth="1"/>
    <col min="233" max="233" width="17.46484375" hidden="1" customWidth="1"/>
    <col min="234" max="234" width="16" hidden="1" customWidth="1"/>
    <col min="235" max="235" width="17.19921875" hidden="1" customWidth="1"/>
    <col min="236" max="236" width="14.3984375" hidden="1" customWidth="1"/>
    <col min="237" max="237" width="15.6640625" bestFit="1" customWidth="1"/>
    <col min="238" max="238" width="16.6640625" bestFit="1" customWidth="1"/>
    <col min="239" max="239" width="17.86328125" bestFit="1" customWidth="1"/>
    <col min="240" max="240" width="11.59765625" bestFit="1" customWidth="1"/>
    <col min="241" max="241" width="7.796875" bestFit="1" customWidth="1"/>
    <col min="242" max="242" width="17.19921875" bestFit="1" customWidth="1"/>
    <col min="243" max="243" width="16.6640625" bestFit="1" customWidth="1"/>
    <col min="244" max="244" width="17.86328125" bestFit="1" customWidth="1"/>
    <col min="245" max="245" width="11.59765625" bestFit="1" customWidth="1"/>
    <col min="246" max="246" width="7.796875" bestFit="1" customWidth="1"/>
    <col min="247" max="247" width="15.6640625" hidden="1" customWidth="1"/>
    <col min="248" max="248" width="16.6640625" hidden="1" customWidth="1"/>
    <col min="249" max="249" width="17.86328125" hidden="1" customWidth="1"/>
    <col min="250" max="250" width="11.59765625" hidden="1" customWidth="1"/>
    <col min="251" max="251" width="7.796875" bestFit="1" customWidth="1"/>
    <col min="252" max="252" width="19.796875" bestFit="1" customWidth="1"/>
    <col min="253" max="253" width="19.6640625" bestFit="1" customWidth="1"/>
    <col min="254" max="254" width="16.265625" bestFit="1" customWidth="1"/>
    <col min="255" max="255" width="17.46484375" bestFit="1" customWidth="1"/>
    <col min="256" max="256" width="14.3984375" bestFit="1" customWidth="1"/>
    <col min="257" max="257" width="15.6640625" bestFit="1" customWidth="1"/>
    <col min="258" max="258" width="16" bestFit="1" customWidth="1"/>
    <col min="259" max="259" width="17.19921875" bestFit="1" customWidth="1"/>
    <col min="260" max="260" width="16.6640625" bestFit="1" customWidth="1"/>
    <col min="261" max="261" width="17.86328125" bestFit="1" customWidth="1"/>
    <col min="262" max="262" width="11.59765625" bestFit="1" customWidth="1"/>
    <col min="263" max="263" width="7.796875" bestFit="1" customWidth="1"/>
    <col min="264" max="264" width="19.6640625" bestFit="1" customWidth="1"/>
    <col min="265" max="265" width="16.265625" bestFit="1" customWidth="1"/>
    <col min="266" max="266" width="17.46484375" bestFit="1" customWidth="1"/>
    <col min="267" max="267" width="14.3984375" bestFit="1" customWidth="1"/>
    <col min="268" max="268" width="15.6640625" bestFit="1" customWidth="1"/>
    <col min="269" max="269" width="16" bestFit="1" customWidth="1"/>
    <col min="270" max="270" width="17.19921875" bestFit="1" customWidth="1"/>
    <col min="271" max="271" width="16.6640625" bestFit="1" customWidth="1"/>
    <col min="272" max="272" width="17.86328125" bestFit="1" customWidth="1"/>
    <col min="273" max="273" width="11.59765625" bestFit="1" customWidth="1"/>
    <col min="274" max="274" width="7.796875" bestFit="1" customWidth="1"/>
    <col min="275" max="275" width="19.6640625" bestFit="1" customWidth="1"/>
    <col min="276" max="276" width="16.265625" bestFit="1" customWidth="1"/>
    <col min="277" max="277" width="17.46484375" bestFit="1" customWidth="1"/>
    <col min="278" max="278" width="16" bestFit="1" customWidth="1"/>
    <col min="279" max="279" width="17.19921875" bestFit="1" customWidth="1"/>
    <col min="280" max="280" width="16" bestFit="1" customWidth="1"/>
    <col min="281" max="281" width="17.19921875" customWidth="1"/>
    <col min="282" max="282" width="16.6640625" bestFit="1" customWidth="1"/>
    <col min="283" max="283" width="17.86328125" bestFit="1" customWidth="1"/>
    <col min="284" max="284" width="11.59765625" bestFit="1" customWidth="1"/>
    <col min="285" max="285" width="7.796875" bestFit="1" customWidth="1"/>
    <col min="286" max="286" width="16" bestFit="1" customWidth="1"/>
    <col min="287" max="287" width="17.19921875" bestFit="1" customWidth="1"/>
    <col min="288" max="288" width="16.6640625" bestFit="1" customWidth="1"/>
    <col min="289" max="289" width="17.86328125" bestFit="1" customWidth="1"/>
    <col min="290" max="290" width="11.59765625" bestFit="1" customWidth="1"/>
    <col min="291" max="291" width="7.796875" bestFit="1" customWidth="1"/>
    <col min="292" max="292" width="19.796875" bestFit="1" customWidth="1"/>
    <col min="293" max="293" width="19.6640625" bestFit="1" customWidth="1"/>
    <col min="294" max="294" width="16.265625" bestFit="1" customWidth="1"/>
    <col min="295" max="295" width="17.46484375" bestFit="1" customWidth="1"/>
    <col min="296" max="296" width="16" bestFit="1" customWidth="1"/>
    <col min="297" max="297" width="17.19921875" bestFit="1" customWidth="1"/>
    <col min="298" max="298" width="16" bestFit="1" customWidth="1"/>
    <col min="299" max="299" width="17.19921875" bestFit="1" customWidth="1"/>
    <col min="300" max="300" width="16.6640625" bestFit="1" customWidth="1"/>
    <col min="301" max="301" width="17.86328125" bestFit="1" customWidth="1"/>
    <col min="302" max="302" width="11.59765625" bestFit="1" customWidth="1"/>
    <col min="303" max="303" width="7.796875" bestFit="1" customWidth="1"/>
    <col min="304" max="304" width="19.6640625" bestFit="1" customWidth="1"/>
    <col min="305" max="305" width="20.86328125" bestFit="1" customWidth="1"/>
    <col min="306" max="306" width="19.796875" bestFit="1" customWidth="1"/>
    <col min="307" max="307" width="19.6640625" bestFit="1" customWidth="1"/>
    <col min="308" max="308" width="16.265625" bestFit="1" customWidth="1"/>
    <col min="309" max="309" width="17.46484375" bestFit="1" customWidth="1"/>
    <col min="310" max="310" width="16" bestFit="1" customWidth="1"/>
    <col min="311" max="311" width="17.19921875" bestFit="1" customWidth="1"/>
    <col min="312" max="312" width="16" bestFit="1" customWidth="1"/>
    <col min="313" max="313" width="17.19921875" bestFit="1" customWidth="1"/>
    <col min="314" max="314" width="16.6640625" bestFit="1" customWidth="1"/>
    <col min="315" max="315" width="17.86328125" bestFit="1" customWidth="1"/>
    <col min="316" max="316" width="11.59765625" bestFit="1" customWidth="1"/>
    <col min="317" max="317" width="7.79687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908</v>
      </c>
      <c r="E1" t="s">
        <v>909</v>
      </c>
      <c r="F1" t="s">
        <v>2702</v>
      </c>
      <c r="G1" t="s">
        <v>2703</v>
      </c>
      <c r="H1" t="s">
        <v>2704</v>
      </c>
      <c r="I1" t="s">
        <v>2705</v>
      </c>
      <c r="J1" t="s">
        <v>2706</v>
      </c>
      <c r="K1" t="s">
        <v>2707</v>
      </c>
      <c r="L1" t="s">
        <v>2708</v>
      </c>
      <c r="M1" t="s">
        <v>1800</v>
      </c>
      <c r="N1" t="s">
        <v>1801</v>
      </c>
      <c r="O1" t="s">
        <v>2709</v>
      </c>
      <c r="P1" t="s">
        <v>2710</v>
      </c>
      <c r="Q1" t="s">
        <v>1741</v>
      </c>
      <c r="R1" t="s">
        <v>1742</v>
      </c>
      <c r="S1" t="s">
        <v>2711</v>
      </c>
      <c r="T1" t="s">
        <v>2712</v>
      </c>
      <c r="U1" t="s">
        <v>2713</v>
      </c>
      <c r="V1" t="s">
        <v>2714</v>
      </c>
      <c r="W1" t="s">
        <v>2715</v>
      </c>
      <c r="X1" t="s">
        <v>910</v>
      </c>
    </row>
    <row r="2" spans="1:24" x14ac:dyDescent="0.45">
      <c r="A2" s="20" t="s">
        <v>911</v>
      </c>
      <c r="B2" t="s">
        <v>12</v>
      </c>
      <c r="C2" t="s">
        <v>21</v>
      </c>
      <c r="D2" t="s">
        <v>527</v>
      </c>
      <c r="E2" t="s">
        <v>1896</v>
      </c>
      <c r="F2" t="s">
        <v>2716</v>
      </c>
      <c r="G2" t="s">
        <v>2717</v>
      </c>
      <c r="H2" t="s">
        <v>2718</v>
      </c>
      <c r="I2" t="s">
        <v>2719</v>
      </c>
      <c r="J2" t="s">
        <v>1897</v>
      </c>
      <c r="K2" t="s">
        <v>2720</v>
      </c>
      <c r="L2" t="s">
        <v>1898</v>
      </c>
      <c r="M2" t="s">
        <v>2056</v>
      </c>
      <c r="N2" t="s">
        <v>2721</v>
      </c>
      <c r="O2" t="s">
        <v>2722</v>
      </c>
      <c r="P2" t="s">
        <v>2723</v>
      </c>
      <c r="Q2" t="s">
        <v>2724</v>
      </c>
      <c r="R2" t="s">
        <v>1899</v>
      </c>
      <c r="S2" t="s">
        <v>2725</v>
      </c>
      <c r="T2" t="s">
        <v>2726</v>
      </c>
      <c r="U2" t="s">
        <v>2057</v>
      </c>
      <c r="V2" t="s">
        <v>2058</v>
      </c>
      <c r="W2" t="s">
        <v>2059</v>
      </c>
      <c r="X2" s="20" t="s">
        <v>2727</v>
      </c>
    </row>
    <row r="3" spans="1:24" x14ac:dyDescent="0.45">
      <c r="A3" s="20" t="s">
        <v>508</v>
      </c>
      <c r="B3" t="s">
        <v>23</v>
      </c>
      <c r="C3" t="s">
        <v>24</v>
      </c>
      <c r="D3" t="s">
        <v>528</v>
      </c>
      <c r="E3" t="s">
        <v>2060</v>
      </c>
      <c r="F3" t="s">
        <v>2728</v>
      </c>
      <c r="G3" t="s">
        <v>2729</v>
      </c>
      <c r="H3" t="s">
        <v>2730</v>
      </c>
      <c r="I3" t="s">
        <v>2731</v>
      </c>
      <c r="J3" t="s">
        <v>2732</v>
      </c>
      <c r="K3" t="s">
        <v>2061</v>
      </c>
      <c r="L3" t="s">
        <v>2733</v>
      </c>
      <c r="M3" t="s">
        <v>2062</v>
      </c>
      <c r="N3" t="s">
        <v>2063</v>
      </c>
      <c r="O3" t="s">
        <v>1962</v>
      </c>
      <c r="P3" t="s">
        <v>2734</v>
      </c>
      <c r="Q3" t="s">
        <v>2735</v>
      </c>
      <c r="R3" t="s">
        <v>2736</v>
      </c>
      <c r="S3" t="s">
        <v>2064</v>
      </c>
      <c r="T3" t="s">
        <v>2737</v>
      </c>
      <c r="U3" t="s">
        <v>2738</v>
      </c>
      <c r="V3" t="s">
        <v>2739</v>
      </c>
      <c r="W3" t="s">
        <v>2740</v>
      </c>
      <c r="X3" s="20" t="s">
        <v>2066</v>
      </c>
    </row>
    <row r="4" spans="1:24" x14ac:dyDescent="0.45">
      <c r="A4" s="20" t="s">
        <v>509</v>
      </c>
      <c r="B4" t="s">
        <v>37</v>
      </c>
      <c r="C4" t="s">
        <v>17</v>
      </c>
      <c r="D4" t="s">
        <v>527</v>
      </c>
      <c r="E4" t="s">
        <v>2067</v>
      </c>
      <c r="F4" t="s">
        <v>2741</v>
      </c>
      <c r="G4" t="s">
        <v>2742</v>
      </c>
      <c r="H4" t="s">
        <v>2743</v>
      </c>
      <c r="I4" t="s">
        <v>2744</v>
      </c>
      <c r="J4" t="s">
        <v>2745</v>
      </c>
      <c r="K4" t="s">
        <v>2746</v>
      </c>
      <c r="L4" t="s">
        <v>2747</v>
      </c>
      <c r="M4" t="s">
        <v>2748</v>
      </c>
      <c r="N4" t="s">
        <v>2749</v>
      </c>
      <c r="O4" t="s">
        <v>2750</v>
      </c>
      <c r="P4" t="s">
        <v>2751</v>
      </c>
      <c r="Q4" t="s">
        <v>2735</v>
      </c>
      <c r="R4" t="s">
        <v>2752</v>
      </c>
      <c r="S4" t="s">
        <v>2753</v>
      </c>
      <c r="T4" t="s">
        <v>2068</v>
      </c>
      <c r="U4" t="s">
        <v>2754</v>
      </c>
      <c r="V4" t="s">
        <v>2755</v>
      </c>
      <c r="W4" t="s">
        <v>2357</v>
      </c>
      <c r="X4" s="20" t="s">
        <v>2756</v>
      </c>
    </row>
    <row r="5" spans="1:24" x14ac:dyDescent="0.45">
      <c r="A5" s="20" t="s">
        <v>510</v>
      </c>
      <c r="B5" t="s">
        <v>14</v>
      </c>
      <c r="C5" t="s">
        <v>15</v>
      </c>
      <c r="D5" t="s">
        <v>527</v>
      </c>
      <c r="E5" t="s">
        <v>1823</v>
      </c>
      <c r="F5" t="s">
        <v>2757</v>
      </c>
      <c r="G5" t="s">
        <v>2758</v>
      </c>
      <c r="H5" t="s">
        <v>2759</v>
      </c>
      <c r="I5" t="s">
        <v>2731</v>
      </c>
      <c r="J5" t="s">
        <v>2760</v>
      </c>
      <c r="K5" t="s">
        <v>2761</v>
      </c>
      <c r="L5" t="s">
        <v>2762</v>
      </c>
      <c r="M5" t="s">
        <v>1913</v>
      </c>
      <c r="N5" t="s">
        <v>2763</v>
      </c>
      <c r="O5" t="s">
        <v>2764</v>
      </c>
      <c r="P5" t="s">
        <v>2070</v>
      </c>
      <c r="Q5" t="s">
        <v>2071</v>
      </c>
      <c r="R5" t="s">
        <v>1932</v>
      </c>
      <c r="S5" t="s">
        <v>2765</v>
      </c>
      <c r="T5" t="s">
        <v>2766</v>
      </c>
      <c r="U5" t="s">
        <v>2767</v>
      </c>
      <c r="V5" t="s">
        <v>2072</v>
      </c>
      <c r="W5" t="s">
        <v>2768</v>
      </c>
      <c r="X5" s="20" t="s">
        <v>2073</v>
      </c>
    </row>
    <row r="6" spans="1:24" x14ac:dyDescent="0.45">
      <c r="A6" s="20" t="s">
        <v>511</v>
      </c>
      <c r="B6" t="s">
        <v>25</v>
      </c>
      <c r="C6" t="s">
        <v>19</v>
      </c>
      <c r="D6" t="s">
        <v>527</v>
      </c>
      <c r="E6" t="s">
        <v>1807</v>
      </c>
      <c r="F6" t="s">
        <v>2769</v>
      </c>
      <c r="G6" t="s">
        <v>2770</v>
      </c>
      <c r="H6" t="s">
        <v>2771</v>
      </c>
      <c r="I6" t="s">
        <v>2772</v>
      </c>
      <c r="J6" t="s">
        <v>2773</v>
      </c>
      <c r="K6" t="s">
        <v>2774</v>
      </c>
      <c r="L6" t="s">
        <v>2775</v>
      </c>
      <c r="M6" t="s">
        <v>2776</v>
      </c>
      <c r="N6" t="s">
        <v>2777</v>
      </c>
      <c r="O6" t="s">
        <v>2778</v>
      </c>
      <c r="P6" t="s">
        <v>2779</v>
      </c>
      <c r="Q6" t="s">
        <v>2219</v>
      </c>
      <c r="R6" t="s">
        <v>2780</v>
      </c>
      <c r="S6" t="s">
        <v>2781</v>
      </c>
      <c r="T6" t="s">
        <v>2782</v>
      </c>
      <c r="U6" t="s">
        <v>2783</v>
      </c>
      <c r="V6" t="s">
        <v>2784</v>
      </c>
      <c r="W6" t="s">
        <v>2785</v>
      </c>
      <c r="X6" s="20" t="s">
        <v>2786</v>
      </c>
    </row>
    <row r="7" spans="1:24" x14ac:dyDescent="0.45">
      <c r="A7" s="20" t="s">
        <v>512</v>
      </c>
      <c r="B7" t="s">
        <v>72</v>
      </c>
      <c r="C7" t="s">
        <v>21</v>
      </c>
      <c r="D7" t="s">
        <v>526</v>
      </c>
      <c r="E7" t="s">
        <v>1744</v>
      </c>
      <c r="F7" t="s">
        <v>2787</v>
      </c>
      <c r="G7" t="s">
        <v>2788</v>
      </c>
      <c r="H7" t="s">
        <v>2789</v>
      </c>
      <c r="I7" t="s">
        <v>2790</v>
      </c>
      <c r="J7" t="s">
        <v>2791</v>
      </c>
      <c r="K7" t="s">
        <v>2792</v>
      </c>
      <c r="L7" t="s">
        <v>1802</v>
      </c>
      <c r="M7" t="s">
        <v>2077</v>
      </c>
      <c r="N7" t="s">
        <v>2793</v>
      </c>
      <c r="O7" t="s">
        <v>1803</v>
      </c>
      <c r="P7" t="s">
        <v>2794</v>
      </c>
      <c r="Q7" t="s">
        <v>2795</v>
      </c>
      <c r="R7" t="s">
        <v>2796</v>
      </c>
      <c r="S7" t="s">
        <v>2797</v>
      </c>
      <c r="T7" t="s">
        <v>2798</v>
      </c>
      <c r="U7" t="s">
        <v>2799</v>
      </c>
      <c r="V7" t="s">
        <v>2800</v>
      </c>
      <c r="W7" t="s">
        <v>2558</v>
      </c>
      <c r="X7" s="20" t="s">
        <v>1911</v>
      </c>
    </row>
    <row r="8" spans="1:24" x14ac:dyDescent="0.45">
      <c r="A8" s="20" t="s">
        <v>513</v>
      </c>
      <c r="B8" t="s">
        <v>16</v>
      </c>
      <c r="C8" t="s">
        <v>17</v>
      </c>
      <c r="D8" t="s">
        <v>526</v>
      </c>
      <c r="E8" t="s">
        <v>2079</v>
      </c>
      <c r="F8" t="s">
        <v>2801</v>
      </c>
      <c r="G8" t="s">
        <v>2802</v>
      </c>
      <c r="H8" t="s">
        <v>2803</v>
      </c>
      <c r="I8" t="s">
        <v>2804</v>
      </c>
      <c r="J8" t="s">
        <v>2080</v>
      </c>
      <c r="K8" t="s">
        <v>2805</v>
      </c>
      <c r="L8" t="s">
        <v>2806</v>
      </c>
      <c r="M8" t="s">
        <v>2807</v>
      </c>
      <c r="N8" t="s">
        <v>2808</v>
      </c>
      <c r="O8" t="s">
        <v>2809</v>
      </c>
      <c r="P8" t="s">
        <v>2810</v>
      </c>
      <c r="Q8" t="s">
        <v>2081</v>
      </c>
      <c r="R8" t="s">
        <v>2082</v>
      </c>
      <c r="S8" t="s">
        <v>2811</v>
      </c>
      <c r="T8" t="s">
        <v>2812</v>
      </c>
      <c r="U8" t="s">
        <v>2813</v>
      </c>
      <c r="V8" t="s">
        <v>2814</v>
      </c>
      <c r="W8" t="s">
        <v>2083</v>
      </c>
      <c r="X8" s="20" t="s">
        <v>2815</v>
      </c>
    </row>
    <row r="9" spans="1:24" x14ac:dyDescent="0.45">
      <c r="A9" s="20" t="s">
        <v>514</v>
      </c>
      <c r="B9" t="s">
        <v>111</v>
      </c>
      <c r="C9" t="s">
        <v>21</v>
      </c>
      <c r="D9" t="s">
        <v>526</v>
      </c>
      <c r="E9" t="s">
        <v>1804</v>
      </c>
      <c r="F9" t="s">
        <v>2816</v>
      </c>
      <c r="G9" t="s">
        <v>2817</v>
      </c>
      <c r="H9" t="s">
        <v>2818</v>
      </c>
      <c r="I9" t="s">
        <v>2819</v>
      </c>
      <c r="J9" t="s">
        <v>2084</v>
      </c>
      <c r="K9" t="s">
        <v>2820</v>
      </c>
      <c r="L9" t="s">
        <v>2762</v>
      </c>
      <c r="M9" t="s">
        <v>2821</v>
      </c>
      <c r="N9" t="s">
        <v>2822</v>
      </c>
      <c r="O9" t="s">
        <v>1805</v>
      </c>
      <c r="P9" t="s">
        <v>2823</v>
      </c>
      <c r="Q9" t="s">
        <v>2824</v>
      </c>
      <c r="R9" t="s">
        <v>2825</v>
      </c>
      <c r="S9" t="s">
        <v>2085</v>
      </c>
      <c r="T9" t="s">
        <v>2086</v>
      </c>
      <c r="U9" t="s">
        <v>1806</v>
      </c>
      <c r="V9" t="s">
        <v>2826</v>
      </c>
      <c r="W9" t="s">
        <v>2827</v>
      </c>
      <c r="X9" s="20" t="s">
        <v>1914</v>
      </c>
    </row>
    <row r="10" spans="1:24" x14ac:dyDescent="0.45">
      <c r="A10" s="20" t="s">
        <v>515</v>
      </c>
      <c r="B10" t="s">
        <v>26</v>
      </c>
      <c r="C10" t="s">
        <v>17</v>
      </c>
      <c r="D10" t="s">
        <v>527</v>
      </c>
      <c r="E10" t="s">
        <v>2089</v>
      </c>
      <c r="F10" t="s">
        <v>2828</v>
      </c>
      <c r="G10" t="s">
        <v>2829</v>
      </c>
      <c r="H10" t="s">
        <v>2830</v>
      </c>
      <c r="I10" t="s">
        <v>2090</v>
      </c>
      <c r="J10" t="s">
        <v>2831</v>
      </c>
      <c r="K10" t="s">
        <v>2832</v>
      </c>
      <c r="L10" t="s">
        <v>2833</v>
      </c>
      <c r="M10" t="s">
        <v>2834</v>
      </c>
      <c r="N10" t="s">
        <v>2835</v>
      </c>
      <c r="O10" t="s">
        <v>2091</v>
      </c>
      <c r="P10" t="s">
        <v>2836</v>
      </c>
      <c r="Q10" t="s">
        <v>2837</v>
      </c>
      <c r="R10" t="s">
        <v>2838</v>
      </c>
      <c r="S10" t="s">
        <v>2839</v>
      </c>
      <c r="T10" t="s">
        <v>2403</v>
      </c>
      <c r="U10" t="s">
        <v>2092</v>
      </c>
      <c r="V10" t="s">
        <v>2840</v>
      </c>
      <c r="W10" t="s">
        <v>2093</v>
      </c>
      <c r="X10" s="20" t="s">
        <v>1908</v>
      </c>
    </row>
    <row r="11" spans="1:24" x14ac:dyDescent="0.45">
      <c r="A11" s="20" t="s">
        <v>516</v>
      </c>
      <c r="B11" t="s">
        <v>45</v>
      </c>
      <c r="C11" t="s">
        <v>29</v>
      </c>
      <c r="D11" t="s">
        <v>527</v>
      </c>
      <c r="E11" t="s">
        <v>2094</v>
      </c>
      <c r="F11" t="s">
        <v>2841</v>
      </c>
      <c r="G11" t="s">
        <v>2842</v>
      </c>
      <c r="H11" t="s">
        <v>2843</v>
      </c>
      <c r="I11" t="s">
        <v>2844</v>
      </c>
      <c r="J11" t="s">
        <v>2845</v>
      </c>
      <c r="K11" t="s">
        <v>2846</v>
      </c>
      <c r="L11" t="s">
        <v>2847</v>
      </c>
      <c r="M11" t="s">
        <v>1903</v>
      </c>
      <c r="N11" t="s">
        <v>2848</v>
      </c>
      <c r="O11" t="s">
        <v>2849</v>
      </c>
      <c r="P11" t="s">
        <v>2095</v>
      </c>
      <c r="Q11" t="s">
        <v>1821</v>
      </c>
      <c r="R11" t="s">
        <v>2850</v>
      </c>
      <c r="S11" t="s">
        <v>2725</v>
      </c>
      <c r="T11" t="s">
        <v>2086</v>
      </c>
      <c r="U11" t="s">
        <v>2851</v>
      </c>
      <c r="V11" t="s">
        <v>2096</v>
      </c>
      <c r="W11" t="s">
        <v>2852</v>
      </c>
      <c r="X11" s="20" t="s">
        <v>2853</v>
      </c>
    </row>
    <row r="12" spans="1:24" x14ac:dyDescent="0.45">
      <c r="A12" s="20" t="s">
        <v>517</v>
      </c>
      <c r="B12" t="s">
        <v>49</v>
      </c>
      <c r="C12" t="s">
        <v>24</v>
      </c>
      <c r="D12" t="s">
        <v>527</v>
      </c>
      <c r="E12" t="s">
        <v>1807</v>
      </c>
      <c r="F12" t="s">
        <v>2125</v>
      </c>
      <c r="G12" t="s">
        <v>2854</v>
      </c>
      <c r="H12" t="s">
        <v>2855</v>
      </c>
      <c r="I12" t="s">
        <v>2856</v>
      </c>
      <c r="J12" t="s">
        <v>2857</v>
      </c>
      <c r="K12" t="s">
        <v>1815</v>
      </c>
      <c r="L12" t="s">
        <v>2097</v>
      </c>
      <c r="M12" t="s">
        <v>2098</v>
      </c>
      <c r="N12" t="s">
        <v>2858</v>
      </c>
      <c r="O12" t="s">
        <v>2859</v>
      </c>
      <c r="P12" t="s">
        <v>2860</v>
      </c>
      <c r="Q12" t="s">
        <v>2861</v>
      </c>
      <c r="R12" t="s">
        <v>2862</v>
      </c>
      <c r="S12" t="s">
        <v>2863</v>
      </c>
      <c r="T12" t="s">
        <v>2864</v>
      </c>
      <c r="U12" t="s">
        <v>1902</v>
      </c>
      <c r="V12" t="s">
        <v>2865</v>
      </c>
      <c r="W12" t="s">
        <v>2866</v>
      </c>
      <c r="X12" s="20" t="s">
        <v>2867</v>
      </c>
    </row>
    <row r="13" spans="1:24" x14ac:dyDescent="0.45">
      <c r="A13" s="20" t="s">
        <v>518</v>
      </c>
      <c r="B13" t="s">
        <v>63</v>
      </c>
      <c r="C13" t="s">
        <v>24</v>
      </c>
      <c r="D13" t="s">
        <v>527</v>
      </c>
      <c r="E13" t="s">
        <v>1822</v>
      </c>
      <c r="F13" t="s">
        <v>2868</v>
      </c>
      <c r="G13" t="s">
        <v>2869</v>
      </c>
      <c r="H13" t="s">
        <v>2870</v>
      </c>
      <c r="I13" t="s">
        <v>2871</v>
      </c>
      <c r="J13" t="s">
        <v>2872</v>
      </c>
      <c r="K13" t="s">
        <v>2873</v>
      </c>
      <c r="L13" t="s">
        <v>2874</v>
      </c>
      <c r="M13" t="s">
        <v>2875</v>
      </c>
      <c r="N13" t="s">
        <v>2876</v>
      </c>
      <c r="O13" t="s">
        <v>2877</v>
      </c>
      <c r="P13" t="s">
        <v>2878</v>
      </c>
      <c r="Q13" t="s">
        <v>2879</v>
      </c>
      <c r="R13" t="s">
        <v>2108</v>
      </c>
      <c r="S13" t="s">
        <v>2880</v>
      </c>
      <c r="T13" t="s">
        <v>2881</v>
      </c>
      <c r="U13" t="s">
        <v>2882</v>
      </c>
      <c r="V13" t="s">
        <v>2883</v>
      </c>
      <c r="W13" t="s">
        <v>2109</v>
      </c>
      <c r="X13" s="20" t="s">
        <v>2884</v>
      </c>
    </row>
    <row r="14" spans="1:24" x14ac:dyDescent="0.45">
      <c r="A14" s="20" t="s">
        <v>519</v>
      </c>
      <c r="B14" t="s">
        <v>61</v>
      </c>
      <c r="C14" t="s">
        <v>24</v>
      </c>
      <c r="D14" t="s">
        <v>527</v>
      </c>
      <c r="E14" t="s">
        <v>2885</v>
      </c>
      <c r="F14" t="s">
        <v>2886</v>
      </c>
      <c r="G14" t="s">
        <v>2887</v>
      </c>
      <c r="H14" t="s">
        <v>2888</v>
      </c>
      <c r="I14" t="s">
        <v>2889</v>
      </c>
      <c r="J14" t="s">
        <v>2890</v>
      </c>
      <c r="K14" t="s">
        <v>2891</v>
      </c>
      <c r="L14" t="s">
        <v>2892</v>
      </c>
      <c r="M14" t="s">
        <v>2893</v>
      </c>
      <c r="N14" t="s">
        <v>2894</v>
      </c>
      <c r="O14" t="s">
        <v>2895</v>
      </c>
      <c r="P14" t="s">
        <v>2896</v>
      </c>
      <c r="Q14" t="s">
        <v>2897</v>
      </c>
      <c r="R14" t="s">
        <v>2175</v>
      </c>
      <c r="S14" t="s">
        <v>2898</v>
      </c>
      <c r="T14" t="s">
        <v>2899</v>
      </c>
      <c r="U14" t="s">
        <v>2428</v>
      </c>
      <c r="V14" t="s">
        <v>2900</v>
      </c>
      <c r="W14" t="s">
        <v>2901</v>
      </c>
      <c r="X14" s="20" t="s">
        <v>2902</v>
      </c>
    </row>
    <row r="15" spans="1:24" x14ac:dyDescent="0.45">
      <c r="A15" s="20" t="s">
        <v>520</v>
      </c>
      <c r="B15" t="s">
        <v>42</v>
      </c>
      <c r="C15" t="s">
        <v>15</v>
      </c>
      <c r="D15" t="s">
        <v>527</v>
      </c>
      <c r="E15" t="s">
        <v>1807</v>
      </c>
      <c r="F15" t="s">
        <v>2903</v>
      </c>
      <c r="G15" t="s">
        <v>2133</v>
      </c>
      <c r="H15" t="s">
        <v>2904</v>
      </c>
      <c r="I15" t="s">
        <v>2905</v>
      </c>
      <c r="J15" t="s">
        <v>2906</v>
      </c>
      <c r="K15" t="s">
        <v>2846</v>
      </c>
      <c r="L15" t="s">
        <v>2100</v>
      </c>
      <c r="M15" t="s">
        <v>2907</v>
      </c>
      <c r="N15" t="s">
        <v>2749</v>
      </c>
      <c r="O15" t="s">
        <v>2908</v>
      </c>
      <c r="P15" t="s">
        <v>2909</v>
      </c>
      <c r="Q15" t="s">
        <v>2101</v>
      </c>
      <c r="R15" t="s">
        <v>2838</v>
      </c>
      <c r="S15" t="s">
        <v>2910</v>
      </c>
      <c r="T15" t="s">
        <v>2911</v>
      </c>
      <c r="U15" t="s">
        <v>2912</v>
      </c>
      <c r="V15" t="s">
        <v>2102</v>
      </c>
      <c r="W15" t="s">
        <v>2630</v>
      </c>
      <c r="X15" s="20" t="s">
        <v>2913</v>
      </c>
    </row>
    <row r="16" spans="1:24" x14ac:dyDescent="0.45">
      <c r="A16" s="20" t="s">
        <v>521</v>
      </c>
      <c r="B16" t="s">
        <v>20</v>
      </c>
      <c r="C16" t="s">
        <v>21</v>
      </c>
      <c r="D16" t="s">
        <v>526</v>
      </c>
      <c r="E16" t="s">
        <v>2105</v>
      </c>
      <c r="F16" t="s">
        <v>2914</v>
      </c>
      <c r="G16" t="s">
        <v>2915</v>
      </c>
      <c r="H16" t="s">
        <v>2916</v>
      </c>
      <c r="I16" t="s">
        <v>2917</v>
      </c>
      <c r="J16" t="s">
        <v>2918</v>
      </c>
      <c r="K16" t="s">
        <v>2919</v>
      </c>
      <c r="L16" t="s">
        <v>2892</v>
      </c>
      <c r="M16" t="s">
        <v>2920</v>
      </c>
      <c r="N16" t="s">
        <v>2921</v>
      </c>
      <c r="O16" t="s">
        <v>2922</v>
      </c>
      <c r="P16" t="s">
        <v>2923</v>
      </c>
      <c r="Q16" t="s">
        <v>2106</v>
      </c>
      <c r="R16" t="s">
        <v>2924</v>
      </c>
      <c r="S16" t="s">
        <v>2925</v>
      </c>
      <c r="T16" t="s">
        <v>2926</v>
      </c>
      <c r="U16" t="s">
        <v>2927</v>
      </c>
      <c r="V16" t="s">
        <v>1927</v>
      </c>
      <c r="W16" t="s">
        <v>2671</v>
      </c>
      <c r="X16" s="20" t="s">
        <v>2928</v>
      </c>
    </row>
    <row r="17" spans="1:24" x14ac:dyDescent="0.45">
      <c r="A17" s="20" t="s">
        <v>522</v>
      </c>
      <c r="B17" t="s">
        <v>36</v>
      </c>
      <c r="C17" t="s">
        <v>31</v>
      </c>
      <c r="D17" t="s">
        <v>528</v>
      </c>
      <c r="E17" t="s">
        <v>2110</v>
      </c>
      <c r="F17" t="s">
        <v>2929</v>
      </c>
      <c r="G17" t="s">
        <v>2930</v>
      </c>
      <c r="H17" t="s">
        <v>2931</v>
      </c>
      <c r="I17" t="s">
        <v>2111</v>
      </c>
      <c r="J17" t="s">
        <v>2760</v>
      </c>
      <c r="K17" t="s">
        <v>2932</v>
      </c>
      <c r="L17" t="s">
        <v>2933</v>
      </c>
      <c r="M17" t="s">
        <v>2056</v>
      </c>
      <c r="N17" t="s">
        <v>2822</v>
      </c>
      <c r="O17" t="s">
        <v>2934</v>
      </c>
      <c r="P17" t="s">
        <v>2935</v>
      </c>
      <c r="Q17" t="s">
        <v>1818</v>
      </c>
      <c r="R17" t="s">
        <v>2112</v>
      </c>
      <c r="S17" t="s">
        <v>2936</v>
      </c>
      <c r="T17" t="s">
        <v>2113</v>
      </c>
      <c r="U17" t="s">
        <v>2937</v>
      </c>
      <c r="V17" t="s">
        <v>2114</v>
      </c>
      <c r="W17" t="s">
        <v>2115</v>
      </c>
      <c r="X17" s="20" t="s">
        <v>2938</v>
      </c>
    </row>
    <row r="18" spans="1:24" x14ac:dyDescent="0.45">
      <c r="A18" s="20" t="s">
        <v>523</v>
      </c>
      <c r="B18" t="s">
        <v>76</v>
      </c>
      <c r="C18" t="s">
        <v>47</v>
      </c>
      <c r="D18" t="s">
        <v>527</v>
      </c>
      <c r="E18" t="s">
        <v>2117</v>
      </c>
      <c r="F18" t="s">
        <v>2939</v>
      </c>
      <c r="G18" t="s">
        <v>2940</v>
      </c>
      <c r="H18" t="s">
        <v>2941</v>
      </c>
      <c r="I18" t="s">
        <v>2856</v>
      </c>
      <c r="J18" t="s">
        <v>2118</v>
      </c>
      <c r="K18" t="s">
        <v>2942</v>
      </c>
      <c r="L18" t="s">
        <v>2943</v>
      </c>
      <c r="M18" t="s">
        <v>2944</v>
      </c>
      <c r="N18" t="s">
        <v>2945</v>
      </c>
      <c r="O18" t="s">
        <v>2946</v>
      </c>
      <c r="P18" t="s">
        <v>2836</v>
      </c>
      <c r="Q18" t="s">
        <v>2119</v>
      </c>
      <c r="R18" t="s">
        <v>2947</v>
      </c>
      <c r="S18" t="s">
        <v>2863</v>
      </c>
      <c r="T18" t="s">
        <v>2864</v>
      </c>
      <c r="U18" t="s">
        <v>2948</v>
      </c>
      <c r="V18" t="s">
        <v>2949</v>
      </c>
      <c r="W18" t="s">
        <v>2120</v>
      </c>
      <c r="X18" s="20" t="s">
        <v>2088</v>
      </c>
    </row>
    <row r="19" spans="1:24" x14ac:dyDescent="0.45">
      <c r="A19" s="20" t="s">
        <v>524</v>
      </c>
      <c r="B19" t="s">
        <v>35</v>
      </c>
      <c r="C19" t="s">
        <v>29</v>
      </c>
      <c r="D19" t="s">
        <v>526</v>
      </c>
      <c r="E19" t="s">
        <v>1910</v>
      </c>
      <c r="F19" t="s">
        <v>2950</v>
      </c>
      <c r="G19" t="s">
        <v>2951</v>
      </c>
      <c r="H19" t="s">
        <v>2952</v>
      </c>
      <c r="I19" t="s">
        <v>2953</v>
      </c>
      <c r="J19" t="s">
        <v>2122</v>
      </c>
      <c r="K19" t="s">
        <v>2954</v>
      </c>
      <c r="L19" t="s">
        <v>2955</v>
      </c>
      <c r="M19" t="s">
        <v>1834</v>
      </c>
      <c r="N19" t="s">
        <v>2822</v>
      </c>
      <c r="O19" t="s">
        <v>2956</v>
      </c>
      <c r="P19" t="s">
        <v>2957</v>
      </c>
      <c r="Q19" t="s">
        <v>2958</v>
      </c>
      <c r="R19" t="s">
        <v>2959</v>
      </c>
      <c r="S19" t="s">
        <v>2960</v>
      </c>
      <c r="T19" t="s">
        <v>2811</v>
      </c>
      <c r="U19" t="s">
        <v>2961</v>
      </c>
      <c r="V19" t="s">
        <v>2962</v>
      </c>
      <c r="W19" t="s">
        <v>2584</v>
      </c>
      <c r="X19" s="20" t="s">
        <v>1905</v>
      </c>
    </row>
    <row r="20" spans="1:24" x14ac:dyDescent="0.45">
      <c r="A20" s="20" t="s">
        <v>525</v>
      </c>
      <c r="B20" t="s">
        <v>44</v>
      </c>
      <c r="C20" t="s">
        <v>15</v>
      </c>
      <c r="D20" t="s">
        <v>528</v>
      </c>
      <c r="E20" t="s">
        <v>2963</v>
      </c>
      <c r="F20" t="s">
        <v>2964</v>
      </c>
      <c r="G20" t="s">
        <v>2965</v>
      </c>
      <c r="H20" t="s">
        <v>2966</v>
      </c>
      <c r="I20" t="s">
        <v>2311</v>
      </c>
      <c r="J20" t="s">
        <v>2857</v>
      </c>
      <c r="K20" t="s">
        <v>2761</v>
      </c>
      <c r="L20" t="s">
        <v>2967</v>
      </c>
      <c r="M20" t="s">
        <v>2968</v>
      </c>
      <c r="N20" t="s">
        <v>1900</v>
      </c>
      <c r="O20" t="s">
        <v>2969</v>
      </c>
      <c r="P20" t="s">
        <v>2970</v>
      </c>
      <c r="Q20" t="s">
        <v>2971</v>
      </c>
      <c r="R20" t="s">
        <v>2862</v>
      </c>
      <c r="S20" t="s">
        <v>2765</v>
      </c>
      <c r="T20" t="s">
        <v>2972</v>
      </c>
      <c r="U20" t="s">
        <v>2973</v>
      </c>
      <c r="V20" t="s">
        <v>2974</v>
      </c>
      <c r="W20" t="s">
        <v>2670</v>
      </c>
      <c r="X20" s="20" t="s">
        <v>2184</v>
      </c>
    </row>
    <row r="21" spans="1:24" x14ac:dyDescent="0.45">
      <c r="A21" s="20" t="s">
        <v>526</v>
      </c>
      <c r="B21" t="s">
        <v>81</v>
      </c>
      <c r="C21" t="s">
        <v>82</v>
      </c>
      <c r="D21" t="s">
        <v>527</v>
      </c>
      <c r="E21" t="s">
        <v>2975</v>
      </c>
      <c r="F21" t="s">
        <v>2976</v>
      </c>
      <c r="G21" t="s">
        <v>2977</v>
      </c>
      <c r="H21" t="s">
        <v>2978</v>
      </c>
      <c r="I21" t="s">
        <v>2917</v>
      </c>
      <c r="J21" t="s">
        <v>2979</v>
      </c>
      <c r="K21" t="s">
        <v>2891</v>
      </c>
      <c r="L21" t="s">
        <v>2980</v>
      </c>
      <c r="M21" t="s">
        <v>2981</v>
      </c>
      <c r="N21" t="s">
        <v>2982</v>
      </c>
      <c r="O21" t="s">
        <v>2983</v>
      </c>
      <c r="P21" t="s">
        <v>2984</v>
      </c>
      <c r="Q21" t="s">
        <v>2985</v>
      </c>
      <c r="R21" t="s">
        <v>2796</v>
      </c>
      <c r="S21" t="s">
        <v>2986</v>
      </c>
      <c r="T21" t="s">
        <v>2987</v>
      </c>
      <c r="U21" t="s">
        <v>2988</v>
      </c>
      <c r="V21" t="s">
        <v>1942</v>
      </c>
      <c r="W21" t="s">
        <v>2989</v>
      </c>
      <c r="X21" s="20" t="s">
        <v>2104</v>
      </c>
    </row>
    <row r="22" spans="1:24" x14ac:dyDescent="0.45">
      <c r="A22" s="20" t="s">
        <v>527</v>
      </c>
      <c r="B22" t="s">
        <v>34</v>
      </c>
      <c r="C22" t="s">
        <v>21</v>
      </c>
      <c r="D22" t="s">
        <v>525</v>
      </c>
      <c r="E22" t="s">
        <v>1754</v>
      </c>
      <c r="F22" t="s">
        <v>2990</v>
      </c>
      <c r="G22" t="s">
        <v>2991</v>
      </c>
      <c r="H22" t="s">
        <v>2992</v>
      </c>
      <c r="I22" t="s">
        <v>2993</v>
      </c>
      <c r="J22" t="s">
        <v>2994</v>
      </c>
      <c r="K22" t="s">
        <v>2061</v>
      </c>
      <c r="L22" t="s">
        <v>2995</v>
      </c>
      <c r="M22" t="s">
        <v>2996</v>
      </c>
      <c r="N22" t="s">
        <v>2997</v>
      </c>
      <c r="O22" t="s">
        <v>2127</v>
      </c>
      <c r="P22" t="s">
        <v>2998</v>
      </c>
      <c r="Q22" t="s">
        <v>2999</v>
      </c>
      <c r="R22" t="s">
        <v>3000</v>
      </c>
      <c r="S22" t="s">
        <v>2128</v>
      </c>
      <c r="T22" t="s">
        <v>1939</v>
      </c>
      <c r="U22" t="s">
        <v>3001</v>
      </c>
      <c r="V22" t="s">
        <v>2129</v>
      </c>
      <c r="W22" t="s">
        <v>3002</v>
      </c>
      <c r="X22" s="20" t="s">
        <v>3003</v>
      </c>
    </row>
    <row r="23" spans="1:24" x14ac:dyDescent="0.45">
      <c r="A23" s="20" t="s">
        <v>528</v>
      </c>
      <c r="B23" t="s">
        <v>91</v>
      </c>
      <c r="C23" t="s">
        <v>15</v>
      </c>
      <c r="D23" t="s">
        <v>527</v>
      </c>
      <c r="E23" t="s">
        <v>1822</v>
      </c>
      <c r="F23" t="s">
        <v>3004</v>
      </c>
      <c r="G23" t="s">
        <v>3005</v>
      </c>
      <c r="H23" t="s">
        <v>3006</v>
      </c>
      <c r="I23" t="s">
        <v>1928</v>
      </c>
      <c r="J23" t="s">
        <v>2732</v>
      </c>
      <c r="K23" t="s">
        <v>2130</v>
      </c>
      <c r="L23" t="s">
        <v>2995</v>
      </c>
      <c r="M23" t="s">
        <v>2056</v>
      </c>
      <c r="N23" t="s">
        <v>3007</v>
      </c>
      <c r="O23" t="s">
        <v>3008</v>
      </c>
      <c r="P23" t="s">
        <v>3009</v>
      </c>
      <c r="Q23" t="s">
        <v>3010</v>
      </c>
      <c r="R23" t="s">
        <v>3011</v>
      </c>
      <c r="S23" t="s">
        <v>3012</v>
      </c>
      <c r="T23" t="s">
        <v>3013</v>
      </c>
      <c r="U23" t="s">
        <v>3014</v>
      </c>
      <c r="V23" t="s">
        <v>3015</v>
      </c>
      <c r="W23" t="s">
        <v>2262</v>
      </c>
      <c r="X23" s="20" t="s">
        <v>2313</v>
      </c>
    </row>
    <row r="24" spans="1:24" x14ac:dyDescent="0.45">
      <c r="A24" s="20" t="s">
        <v>529</v>
      </c>
      <c r="B24" t="s">
        <v>52</v>
      </c>
      <c r="C24" t="s">
        <v>21</v>
      </c>
      <c r="D24" t="s">
        <v>527</v>
      </c>
      <c r="E24" t="s">
        <v>2132</v>
      </c>
      <c r="F24" t="s">
        <v>3016</v>
      </c>
      <c r="G24" t="s">
        <v>3017</v>
      </c>
      <c r="H24" t="s">
        <v>3018</v>
      </c>
      <c r="I24" t="s">
        <v>2134</v>
      </c>
      <c r="J24" t="s">
        <v>3019</v>
      </c>
      <c r="K24" t="s">
        <v>3020</v>
      </c>
      <c r="L24" t="s">
        <v>2955</v>
      </c>
      <c r="M24" t="s">
        <v>3021</v>
      </c>
      <c r="N24" t="s">
        <v>3022</v>
      </c>
      <c r="O24" t="s">
        <v>3023</v>
      </c>
      <c r="P24" t="s">
        <v>3024</v>
      </c>
      <c r="Q24" t="s">
        <v>3025</v>
      </c>
      <c r="R24" t="s">
        <v>3026</v>
      </c>
      <c r="S24" t="s">
        <v>2135</v>
      </c>
      <c r="T24" t="s">
        <v>3027</v>
      </c>
      <c r="U24" t="s">
        <v>3028</v>
      </c>
      <c r="V24" t="s">
        <v>3029</v>
      </c>
      <c r="W24" t="s">
        <v>3030</v>
      </c>
      <c r="X24" s="20" t="s">
        <v>3031</v>
      </c>
    </row>
    <row r="25" spans="1:24" x14ac:dyDescent="0.45">
      <c r="A25" s="20" t="s">
        <v>530</v>
      </c>
      <c r="B25" t="s">
        <v>32</v>
      </c>
      <c r="C25" t="s">
        <v>17</v>
      </c>
      <c r="D25" t="s">
        <v>526</v>
      </c>
      <c r="E25" t="s">
        <v>2137</v>
      </c>
      <c r="F25" t="s">
        <v>3032</v>
      </c>
      <c r="G25" t="s">
        <v>3033</v>
      </c>
      <c r="H25" t="s">
        <v>3034</v>
      </c>
      <c r="I25" t="s">
        <v>2993</v>
      </c>
      <c r="J25" t="s">
        <v>3035</v>
      </c>
      <c r="K25" t="s">
        <v>2138</v>
      </c>
      <c r="L25" t="s">
        <v>3036</v>
      </c>
      <c r="M25" t="s">
        <v>2920</v>
      </c>
      <c r="N25" t="s">
        <v>3037</v>
      </c>
      <c r="O25" t="s">
        <v>3038</v>
      </c>
      <c r="P25" t="s">
        <v>3039</v>
      </c>
      <c r="Q25" t="s">
        <v>3040</v>
      </c>
      <c r="R25" t="s">
        <v>2139</v>
      </c>
      <c r="S25" t="s">
        <v>2140</v>
      </c>
      <c r="T25" t="s">
        <v>3041</v>
      </c>
      <c r="U25" t="s">
        <v>2937</v>
      </c>
      <c r="V25" t="s">
        <v>3042</v>
      </c>
      <c r="W25" t="s">
        <v>3043</v>
      </c>
      <c r="X25" s="20" t="s">
        <v>2286</v>
      </c>
    </row>
    <row r="26" spans="1:24" x14ac:dyDescent="0.45">
      <c r="A26" s="20" t="s">
        <v>531</v>
      </c>
      <c r="B26" t="s">
        <v>30</v>
      </c>
      <c r="C26" t="s">
        <v>31</v>
      </c>
      <c r="D26" t="s">
        <v>526</v>
      </c>
      <c r="E26" t="s">
        <v>1836</v>
      </c>
      <c r="F26" t="s">
        <v>3044</v>
      </c>
      <c r="G26" t="s">
        <v>3045</v>
      </c>
      <c r="H26" t="s">
        <v>3046</v>
      </c>
      <c r="I26" t="s">
        <v>2953</v>
      </c>
      <c r="J26" t="s">
        <v>2979</v>
      </c>
      <c r="K26" t="s">
        <v>3047</v>
      </c>
      <c r="L26" t="s">
        <v>3048</v>
      </c>
      <c r="M26" t="s">
        <v>3049</v>
      </c>
      <c r="N26" t="s">
        <v>2858</v>
      </c>
      <c r="O26" t="s">
        <v>2809</v>
      </c>
      <c r="P26" t="s">
        <v>3050</v>
      </c>
      <c r="Q26" t="s">
        <v>2142</v>
      </c>
      <c r="R26" t="s">
        <v>2924</v>
      </c>
      <c r="S26" t="s">
        <v>3051</v>
      </c>
      <c r="T26" t="s">
        <v>3052</v>
      </c>
      <c r="U26" t="s">
        <v>2143</v>
      </c>
      <c r="V26" t="s">
        <v>2247</v>
      </c>
      <c r="W26" t="s">
        <v>2144</v>
      </c>
      <c r="X26" s="20" t="s">
        <v>1812</v>
      </c>
    </row>
    <row r="27" spans="1:24" x14ac:dyDescent="0.45">
      <c r="A27" s="20" t="s">
        <v>532</v>
      </c>
      <c r="B27" t="s">
        <v>65</v>
      </c>
      <c r="C27" t="s">
        <v>17</v>
      </c>
      <c r="D27" t="s">
        <v>527</v>
      </c>
      <c r="E27" t="s">
        <v>2146</v>
      </c>
      <c r="F27" t="s">
        <v>3053</v>
      </c>
      <c r="G27" t="s">
        <v>3054</v>
      </c>
      <c r="H27" t="s">
        <v>3055</v>
      </c>
      <c r="I27" t="s">
        <v>1941</v>
      </c>
      <c r="J27" t="s">
        <v>3035</v>
      </c>
      <c r="K27" t="s">
        <v>2147</v>
      </c>
      <c r="L27" t="s">
        <v>3056</v>
      </c>
      <c r="M27" t="s">
        <v>3057</v>
      </c>
      <c r="N27" t="s">
        <v>3058</v>
      </c>
      <c r="O27" t="s">
        <v>3059</v>
      </c>
      <c r="P27" t="s">
        <v>3060</v>
      </c>
      <c r="Q27" t="s">
        <v>3061</v>
      </c>
      <c r="R27" t="s">
        <v>3062</v>
      </c>
      <c r="S27" t="s">
        <v>2811</v>
      </c>
      <c r="T27" t="s">
        <v>2798</v>
      </c>
      <c r="U27" t="s">
        <v>3063</v>
      </c>
      <c r="V27" t="s">
        <v>2148</v>
      </c>
      <c r="W27" t="s">
        <v>3064</v>
      </c>
      <c r="X27" s="20" t="s">
        <v>2121</v>
      </c>
    </row>
    <row r="28" spans="1:24" x14ac:dyDescent="0.45">
      <c r="A28" s="20" t="s">
        <v>533</v>
      </c>
      <c r="B28" t="s">
        <v>22</v>
      </c>
      <c r="C28" t="s">
        <v>21</v>
      </c>
      <c r="D28" t="s">
        <v>527</v>
      </c>
      <c r="E28" t="s">
        <v>1915</v>
      </c>
      <c r="F28" t="s">
        <v>3065</v>
      </c>
      <c r="G28" t="s">
        <v>3066</v>
      </c>
      <c r="H28" t="s">
        <v>3067</v>
      </c>
      <c r="I28" t="s">
        <v>3068</v>
      </c>
      <c r="J28" t="s">
        <v>3069</v>
      </c>
      <c r="K28" t="s">
        <v>3070</v>
      </c>
      <c r="L28" t="s">
        <v>2155</v>
      </c>
      <c r="M28" t="s">
        <v>3071</v>
      </c>
      <c r="N28" t="s">
        <v>2876</v>
      </c>
      <c r="O28" t="s">
        <v>3072</v>
      </c>
      <c r="P28" t="s">
        <v>3073</v>
      </c>
      <c r="Q28" t="s">
        <v>2958</v>
      </c>
      <c r="R28" t="s">
        <v>3074</v>
      </c>
      <c r="S28" t="s">
        <v>2156</v>
      </c>
      <c r="T28" t="s">
        <v>3075</v>
      </c>
      <c r="U28" t="s">
        <v>3076</v>
      </c>
      <c r="V28" t="s">
        <v>3077</v>
      </c>
      <c r="W28" t="s">
        <v>3078</v>
      </c>
      <c r="X28" s="20" t="s">
        <v>3079</v>
      </c>
    </row>
    <row r="29" spans="1:24" x14ac:dyDescent="0.45">
      <c r="A29" s="20" t="s">
        <v>915</v>
      </c>
      <c r="B29" t="s">
        <v>60</v>
      </c>
      <c r="C29" t="s">
        <v>17</v>
      </c>
      <c r="D29" t="s">
        <v>527</v>
      </c>
      <c r="E29" t="s">
        <v>1915</v>
      </c>
      <c r="F29" t="s">
        <v>3080</v>
      </c>
      <c r="G29" t="s">
        <v>3081</v>
      </c>
      <c r="H29" t="s">
        <v>3082</v>
      </c>
      <c r="I29" t="s">
        <v>3083</v>
      </c>
      <c r="J29" t="s">
        <v>2150</v>
      </c>
      <c r="K29" t="s">
        <v>3084</v>
      </c>
      <c r="L29" t="s">
        <v>3085</v>
      </c>
      <c r="M29" t="s">
        <v>3086</v>
      </c>
      <c r="N29" t="s">
        <v>3087</v>
      </c>
      <c r="O29" t="s">
        <v>3088</v>
      </c>
      <c r="P29" t="s">
        <v>1967</v>
      </c>
      <c r="Q29" t="s">
        <v>2861</v>
      </c>
      <c r="R29" t="s">
        <v>2139</v>
      </c>
      <c r="S29" t="s">
        <v>2151</v>
      </c>
      <c r="T29" t="s">
        <v>2152</v>
      </c>
      <c r="U29" t="s">
        <v>3089</v>
      </c>
      <c r="V29" t="s">
        <v>2153</v>
      </c>
      <c r="W29" t="s">
        <v>2154</v>
      </c>
      <c r="X29" s="20" t="s">
        <v>3090</v>
      </c>
    </row>
    <row r="30" spans="1:24" x14ac:dyDescent="0.45">
      <c r="A30" s="20" t="s">
        <v>916</v>
      </c>
      <c r="B30" t="s">
        <v>51</v>
      </c>
      <c r="C30" t="s">
        <v>21</v>
      </c>
      <c r="D30" t="s">
        <v>526</v>
      </c>
      <c r="E30" t="s">
        <v>1744</v>
      </c>
      <c r="F30" t="s">
        <v>3091</v>
      </c>
      <c r="G30" t="s">
        <v>3092</v>
      </c>
      <c r="H30" t="s">
        <v>3093</v>
      </c>
      <c r="I30" t="s">
        <v>3094</v>
      </c>
      <c r="J30" t="s">
        <v>3095</v>
      </c>
      <c r="K30" t="s">
        <v>3096</v>
      </c>
      <c r="L30" t="s">
        <v>2955</v>
      </c>
      <c r="M30" t="s">
        <v>3097</v>
      </c>
      <c r="N30" t="s">
        <v>3098</v>
      </c>
      <c r="O30" t="s">
        <v>3099</v>
      </c>
      <c r="P30" t="s">
        <v>3100</v>
      </c>
      <c r="Q30" t="s">
        <v>2159</v>
      </c>
      <c r="R30" t="s">
        <v>2780</v>
      </c>
      <c r="S30" t="s">
        <v>3101</v>
      </c>
      <c r="T30" t="s">
        <v>2782</v>
      </c>
      <c r="U30" t="s">
        <v>3102</v>
      </c>
      <c r="V30" t="s">
        <v>3103</v>
      </c>
      <c r="W30" t="s">
        <v>2474</v>
      </c>
      <c r="X30" s="20" t="s">
        <v>2116</v>
      </c>
    </row>
    <row r="31" spans="1:24" x14ac:dyDescent="0.45">
      <c r="A31" s="20" t="s">
        <v>917</v>
      </c>
      <c r="B31" t="s">
        <v>75</v>
      </c>
      <c r="C31" t="s">
        <v>19</v>
      </c>
      <c r="D31" t="s">
        <v>527</v>
      </c>
      <c r="E31" t="s">
        <v>1808</v>
      </c>
      <c r="F31" t="s">
        <v>3104</v>
      </c>
      <c r="G31" t="s">
        <v>3105</v>
      </c>
      <c r="H31" t="s">
        <v>3106</v>
      </c>
      <c r="I31" t="s">
        <v>1809</v>
      </c>
      <c r="J31" t="s">
        <v>3107</v>
      </c>
      <c r="K31" t="s">
        <v>3108</v>
      </c>
      <c r="L31" t="s">
        <v>2833</v>
      </c>
      <c r="M31" t="s">
        <v>3109</v>
      </c>
      <c r="N31" t="s">
        <v>3110</v>
      </c>
      <c r="O31" t="s">
        <v>3111</v>
      </c>
      <c r="P31" t="s">
        <v>3112</v>
      </c>
      <c r="Q31" t="s">
        <v>3113</v>
      </c>
      <c r="R31" t="s">
        <v>2947</v>
      </c>
      <c r="S31" t="s">
        <v>3114</v>
      </c>
      <c r="T31" t="s">
        <v>3115</v>
      </c>
      <c r="U31" t="s">
        <v>3116</v>
      </c>
      <c r="V31" t="s">
        <v>3117</v>
      </c>
      <c r="W31" t="s">
        <v>2404</v>
      </c>
      <c r="X31" s="20" t="s">
        <v>2256</v>
      </c>
    </row>
    <row r="32" spans="1:24" x14ac:dyDescent="0.45">
      <c r="A32" s="20" t="s">
        <v>918</v>
      </c>
      <c r="B32" t="s">
        <v>189</v>
      </c>
      <c r="C32" t="s">
        <v>13</v>
      </c>
      <c r="D32" t="s">
        <v>526</v>
      </c>
      <c r="E32" t="s">
        <v>1846</v>
      </c>
      <c r="F32" t="s">
        <v>3118</v>
      </c>
      <c r="G32" t="s">
        <v>3119</v>
      </c>
      <c r="H32" t="s">
        <v>3120</v>
      </c>
      <c r="I32" t="s">
        <v>3121</v>
      </c>
      <c r="J32" t="s">
        <v>3122</v>
      </c>
      <c r="K32" t="s">
        <v>3123</v>
      </c>
      <c r="L32" t="s">
        <v>2874</v>
      </c>
      <c r="M32" t="s">
        <v>3124</v>
      </c>
      <c r="N32" t="s">
        <v>3125</v>
      </c>
      <c r="O32" t="s">
        <v>3126</v>
      </c>
      <c r="P32" t="s">
        <v>3127</v>
      </c>
      <c r="Q32" t="s">
        <v>3128</v>
      </c>
      <c r="R32" t="s">
        <v>3129</v>
      </c>
      <c r="S32" t="s">
        <v>2797</v>
      </c>
      <c r="T32" t="s">
        <v>3130</v>
      </c>
      <c r="U32" t="s">
        <v>2196</v>
      </c>
      <c r="V32" t="s">
        <v>2840</v>
      </c>
      <c r="W32" t="s">
        <v>2426</v>
      </c>
      <c r="X32" s="20" t="s">
        <v>2298</v>
      </c>
    </row>
    <row r="33" spans="1:24" x14ac:dyDescent="0.45">
      <c r="A33" s="20" t="s">
        <v>919</v>
      </c>
      <c r="B33" t="s">
        <v>46</v>
      </c>
      <c r="C33" t="s">
        <v>47</v>
      </c>
      <c r="D33" t="s">
        <v>525</v>
      </c>
      <c r="E33" t="s">
        <v>1830</v>
      </c>
      <c r="F33" t="s">
        <v>3131</v>
      </c>
      <c r="G33" t="s">
        <v>3132</v>
      </c>
      <c r="H33" t="s">
        <v>3133</v>
      </c>
      <c r="I33" t="s">
        <v>3134</v>
      </c>
      <c r="J33" t="s">
        <v>2118</v>
      </c>
      <c r="K33" t="s">
        <v>3135</v>
      </c>
      <c r="L33" t="s">
        <v>2161</v>
      </c>
      <c r="M33" t="s">
        <v>2162</v>
      </c>
      <c r="N33" t="s">
        <v>3058</v>
      </c>
      <c r="O33" t="s">
        <v>2091</v>
      </c>
      <c r="P33" t="s">
        <v>3136</v>
      </c>
      <c r="Q33" t="s">
        <v>2879</v>
      </c>
      <c r="R33" t="s">
        <v>3137</v>
      </c>
      <c r="S33" t="s">
        <v>3138</v>
      </c>
      <c r="T33" t="s">
        <v>2086</v>
      </c>
      <c r="U33" t="s">
        <v>3139</v>
      </c>
      <c r="V33" t="s">
        <v>2163</v>
      </c>
      <c r="W33" t="s">
        <v>3140</v>
      </c>
      <c r="X33" s="20" t="s">
        <v>3141</v>
      </c>
    </row>
    <row r="34" spans="1:24" x14ac:dyDescent="0.45">
      <c r="A34" s="20" t="s">
        <v>920</v>
      </c>
      <c r="B34" t="s">
        <v>58</v>
      </c>
      <c r="C34" t="s">
        <v>21</v>
      </c>
      <c r="D34" t="s">
        <v>527</v>
      </c>
      <c r="E34" t="s">
        <v>1830</v>
      </c>
      <c r="F34" t="s">
        <v>3142</v>
      </c>
      <c r="G34" t="s">
        <v>3143</v>
      </c>
      <c r="H34" t="s">
        <v>3144</v>
      </c>
      <c r="I34" t="s">
        <v>2790</v>
      </c>
      <c r="J34" t="s">
        <v>3145</v>
      </c>
      <c r="K34" t="s">
        <v>3123</v>
      </c>
      <c r="L34" t="s">
        <v>3146</v>
      </c>
      <c r="M34" t="s">
        <v>2174</v>
      </c>
      <c r="N34" t="s">
        <v>2808</v>
      </c>
      <c r="O34" t="s">
        <v>2778</v>
      </c>
      <c r="P34" t="s">
        <v>3147</v>
      </c>
      <c r="Q34" t="s">
        <v>2795</v>
      </c>
      <c r="R34" t="s">
        <v>2175</v>
      </c>
      <c r="S34" t="s">
        <v>3148</v>
      </c>
      <c r="T34" t="s">
        <v>2403</v>
      </c>
      <c r="U34" t="s">
        <v>2176</v>
      </c>
      <c r="V34" t="s">
        <v>3117</v>
      </c>
      <c r="W34" t="s">
        <v>3149</v>
      </c>
      <c r="X34" s="20" t="s">
        <v>1919</v>
      </c>
    </row>
    <row r="35" spans="1:24" x14ac:dyDescent="0.45">
      <c r="A35" s="20" t="s">
        <v>921</v>
      </c>
      <c r="B35" t="s">
        <v>78</v>
      </c>
      <c r="C35" t="s">
        <v>29</v>
      </c>
      <c r="D35" t="s">
        <v>526</v>
      </c>
      <c r="E35" t="s">
        <v>2164</v>
      </c>
      <c r="F35" t="s">
        <v>3150</v>
      </c>
      <c r="G35" t="s">
        <v>3151</v>
      </c>
      <c r="H35" t="s">
        <v>3152</v>
      </c>
      <c r="I35" t="s">
        <v>2905</v>
      </c>
      <c r="J35" t="s">
        <v>3107</v>
      </c>
      <c r="K35" t="s">
        <v>2805</v>
      </c>
      <c r="L35" t="s">
        <v>3153</v>
      </c>
      <c r="M35" t="s">
        <v>1936</v>
      </c>
      <c r="N35" t="s">
        <v>3154</v>
      </c>
      <c r="O35" t="s">
        <v>3072</v>
      </c>
      <c r="P35" t="s">
        <v>3155</v>
      </c>
      <c r="Q35" t="s">
        <v>3156</v>
      </c>
      <c r="R35" t="s">
        <v>3062</v>
      </c>
      <c r="S35" t="s">
        <v>2725</v>
      </c>
      <c r="T35" t="s">
        <v>3157</v>
      </c>
      <c r="U35" t="s">
        <v>2754</v>
      </c>
      <c r="V35" t="s">
        <v>3158</v>
      </c>
      <c r="W35" t="s">
        <v>3159</v>
      </c>
      <c r="X35" s="20" t="s">
        <v>2149</v>
      </c>
    </row>
    <row r="36" spans="1:24" x14ac:dyDescent="0.45">
      <c r="A36" s="20" t="s">
        <v>922</v>
      </c>
      <c r="B36" t="s">
        <v>154</v>
      </c>
      <c r="C36" t="s">
        <v>114</v>
      </c>
      <c r="D36" t="s">
        <v>527</v>
      </c>
      <c r="E36" t="s">
        <v>2166</v>
      </c>
      <c r="F36" t="s">
        <v>3160</v>
      </c>
      <c r="G36" t="s">
        <v>3161</v>
      </c>
      <c r="H36" t="s">
        <v>2173</v>
      </c>
      <c r="I36" t="s">
        <v>2167</v>
      </c>
      <c r="J36" t="s">
        <v>2260</v>
      </c>
      <c r="K36" t="s">
        <v>3162</v>
      </c>
      <c r="L36" t="s">
        <v>3163</v>
      </c>
      <c r="M36" t="s">
        <v>3164</v>
      </c>
      <c r="N36" t="s">
        <v>2168</v>
      </c>
      <c r="O36" t="s">
        <v>3165</v>
      </c>
      <c r="P36" t="s">
        <v>3166</v>
      </c>
      <c r="Q36" t="s">
        <v>2169</v>
      </c>
      <c r="R36" t="s">
        <v>2838</v>
      </c>
      <c r="S36" t="s">
        <v>2170</v>
      </c>
      <c r="T36" t="s">
        <v>3157</v>
      </c>
      <c r="U36" t="s">
        <v>2171</v>
      </c>
      <c r="V36" t="s">
        <v>3167</v>
      </c>
      <c r="W36" t="s">
        <v>3168</v>
      </c>
      <c r="X36" s="20" t="s">
        <v>1816</v>
      </c>
    </row>
    <row r="37" spans="1:24" x14ac:dyDescent="0.45">
      <c r="A37" s="20" t="s">
        <v>923</v>
      </c>
      <c r="B37" t="s">
        <v>64</v>
      </c>
      <c r="C37" t="s">
        <v>19</v>
      </c>
      <c r="D37" t="s">
        <v>527</v>
      </c>
      <c r="E37" t="s">
        <v>1761</v>
      </c>
      <c r="F37" t="s">
        <v>3169</v>
      </c>
      <c r="G37" t="s">
        <v>3170</v>
      </c>
      <c r="H37" t="s">
        <v>3171</v>
      </c>
      <c r="I37" t="s">
        <v>3068</v>
      </c>
      <c r="J37" t="s">
        <v>3107</v>
      </c>
      <c r="K37" t="s">
        <v>2061</v>
      </c>
      <c r="L37" t="s">
        <v>2178</v>
      </c>
      <c r="M37" t="s">
        <v>2179</v>
      </c>
      <c r="N37" t="s">
        <v>3172</v>
      </c>
      <c r="O37" t="s">
        <v>3126</v>
      </c>
      <c r="P37" t="s">
        <v>3173</v>
      </c>
      <c r="Q37" t="s">
        <v>3040</v>
      </c>
      <c r="R37" t="s">
        <v>3174</v>
      </c>
      <c r="S37" t="s">
        <v>3175</v>
      </c>
      <c r="T37" t="s">
        <v>3176</v>
      </c>
      <c r="U37" t="s">
        <v>2180</v>
      </c>
      <c r="V37" t="s">
        <v>1917</v>
      </c>
      <c r="W37" t="s">
        <v>3177</v>
      </c>
      <c r="X37" s="20" t="s">
        <v>1933</v>
      </c>
    </row>
    <row r="38" spans="1:24" x14ac:dyDescent="0.45">
      <c r="A38" s="20" t="s">
        <v>924</v>
      </c>
      <c r="B38" t="s">
        <v>71</v>
      </c>
      <c r="C38" t="s">
        <v>24</v>
      </c>
      <c r="D38" t="s">
        <v>527</v>
      </c>
      <c r="E38" t="s">
        <v>1808</v>
      </c>
      <c r="F38" t="s">
        <v>3178</v>
      </c>
      <c r="G38" t="s">
        <v>3179</v>
      </c>
      <c r="H38" t="s">
        <v>3180</v>
      </c>
      <c r="I38" t="s">
        <v>2181</v>
      </c>
      <c r="J38" t="s">
        <v>2182</v>
      </c>
      <c r="K38" t="s">
        <v>3181</v>
      </c>
      <c r="L38" t="s">
        <v>3182</v>
      </c>
      <c r="M38" t="s">
        <v>3183</v>
      </c>
      <c r="N38" t="s">
        <v>3184</v>
      </c>
      <c r="O38" t="s">
        <v>3185</v>
      </c>
      <c r="P38" t="s">
        <v>2183</v>
      </c>
      <c r="Q38" t="s">
        <v>3186</v>
      </c>
      <c r="R38" t="s">
        <v>3187</v>
      </c>
      <c r="S38" t="s">
        <v>3188</v>
      </c>
      <c r="T38" t="s">
        <v>3189</v>
      </c>
      <c r="U38" t="s">
        <v>3190</v>
      </c>
      <c r="V38" t="s">
        <v>3191</v>
      </c>
      <c r="W38" t="s">
        <v>2575</v>
      </c>
      <c r="X38" s="20" t="s">
        <v>3192</v>
      </c>
    </row>
    <row r="39" spans="1:24" x14ac:dyDescent="0.45">
      <c r="A39" s="20" t="s">
        <v>925</v>
      </c>
      <c r="B39" t="s">
        <v>59</v>
      </c>
      <c r="C39" t="s">
        <v>47</v>
      </c>
      <c r="D39" t="s">
        <v>525</v>
      </c>
      <c r="E39" t="s">
        <v>2185</v>
      </c>
      <c r="F39" t="s">
        <v>3193</v>
      </c>
      <c r="G39" t="s">
        <v>3194</v>
      </c>
      <c r="H39" t="s">
        <v>3195</v>
      </c>
      <c r="I39" t="s">
        <v>3094</v>
      </c>
      <c r="J39" t="s">
        <v>3196</v>
      </c>
      <c r="K39" t="s">
        <v>2820</v>
      </c>
      <c r="L39" t="s">
        <v>3197</v>
      </c>
      <c r="M39" t="s">
        <v>3198</v>
      </c>
      <c r="N39" t="s">
        <v>3199</v>
      </c>
      <c r="O39" t="s">
        <v>3200</v>
      </c>
      <c r="P39" t="s">
        <v>3039</v>
      </c>
      <c r="Q39" t="s">
        <v>2186</v>
      </c>
      <c r="R39" t="s">
        <v>3201</v>
      </c>
      <c r="S39" t="s">
        <v>3202</v>
      </c>
      <c r="T39" t="s">
        <v>3203</v>
      </c>
      <c r="U39" t="s">
        <v>3204</v>
      </c>
      <c r="V39" t="s">
        <v>2096</v>
      </c>
      <c r="W39" t="s">
        <v>3205</v>
      </c>
      <c r="X39" s="20" t="s">
        <v>2188</v>
      </c>
    </row>
    <row r="40" spans="1:24" x14ac:dyDescent="0.45">
      <c r="A40" s="20" t="s">
        <v>926</v>
      </c>
      <c r="B40" t="s">
        <v>80</v>
      </c>
      <c r="C40" t="s">
        <v>47</v>
      </c>
      <c r="D40" t="s">
        <v>525</v>
      </c>
      <c r="E40" t="s">
        <v>1832</v>
      </c>
      <c r="F40" t="s">
        <v>3206</v>
      </c>
      <c r="G40" t="s">
        <v>3207</v>
      </c>
      <c r="H40" t="s">
        <v>3208</v>
      </c>
      <c r="I40" t="s">
        <v>3209</v>
      </c>
      <c r="J40" t="s">
        <v>3210</v>
      </c>
      <c r="K40" t="s">
        <v>2189</v>
      </c>
      <c r="L40" t="s">
        <v>3211</v>
      </c>
      <c r="M40" t="s">
        <v>3198</v>
      </c>
      <c r="N40" t="s">
        <v>2063</v>
      </c>
      <c r="O40" t="s">
        <v>2764</v>
      </c>
      <c r="P40" t="s">
        <v>3212</v>
      </c>
      <c r="Q40" t="s">
        <v>3213</v>
      </c>
      <c r="R40" t="s">
        <v>3214</v>
      </c>
      <c r="S40" t="s">
        <v>3215</v>
      </c>
      <c r="T40" t="s">
        <v>3216</v>
      </c>
      <c r="U40" t="s">
        <v>3217</v>
      </c>
      <c r="V40" t="s">
        <v>3167</v>
      </c>
      <c r="W40" t="s">
        <v>3218</v>
      </c>
      <c r="X40" s="20" t="s">
        <v>3219</v>
      </c>
    </row>
    <row r="41" spans="1:24" x14ac:dyDescent="0.45">
      <c r="A41" s="20" t="s">
        <v>927</v>
      </c>
      <c r="B41" t="s">
        <v>234</v>
      </c>
      <c r="C41" t="s">
        <v>17</v>
      </c>
      <c r="D41" t="s">
        <v>527</v>
      </c>
      <c r="E41" t="s">
        <v>1907</v>
      </c>
      <c r="F41" t="s">
        <v>3220</v>
      </c>
      <c r="G41" t="s">
        <v>3221</v>
      </c>
      <c r="H41" t="s">
        <v>3222</v>
      </c>
      <c r="I41" t="s">
        <v>3223</v>
      </c>
      <c r="J41" t="s">
        <v>3224</v>
      </c>
      <c r="K41" t="s">
        <v>3225</v>
      </c>
      <c r="L41" t="s">
        <v>1935</v>
      </c>
      <c r="M41" t="s">
        <v>2748</v>
      </c>
      <c r="N41" t="s">
        <v>2763</v>
      </c>
      <c r="O41" t="s">
        <v>3226</v>
      </c>
      <c r="P41" t="s">
        <v>3227</v>
      </c>
      <c r="Q41" t="s">
        <v>3228</v>
      </c>
      <c r="R41" t="s">
        <v>3229</v>
      </c>
      <c r="S41" t="s">
        <v>3230</v>
      </c>
      <c r="T41" t="s">
        <v>3041</v>
      </c>
      <c r="U41" t="s">
        <v>2190</v>
      </c>
      <c r="V41" t="s">
        <v>3231</v>
      </c>
      <c r="W41" t="s">
        <v>3232</v>
      </c>
      <c r="X41" s="20" t="s">
        <v>2214</v>
      </c>
    </row>
    <row r="42" spans="1:24" x14ac:dyDescent="0.45">
      <c r="A42" s="20" t="s">
        <v>928</v>
      </c>
      <c r="B42" t="s">
        <v>41</v>
      </c>
      <c r="C42" t="s">
        <v>15</v>
      </c>
      <c r="D42" t="s">
        <v>527</v>
      </c>
      <c r="E42" t="s">
        <v>2191</v>
      </c>
      <c r="F42" t="s">
        <v>1926</v>
      </c>
      <c r="G42" t="s">
        <v>3233</v>
      </c>
      <c r="H42" t="s">
        <v>3234</v>
      </c>
      <c r="I42" t="s">
        <v>3235</v>
      </c>
      <c r="J42" t="s">
        <v>3236</v>
      </c>
      <c r="K42" t="s">
        <v>2130</v>
      </c>
      <c r="L42" t="s">
        <v>2980</v>
      </c>
      <c r="M42" t="s">
        <v>3049</v>
      </c>
      <c r="N42" t="s">
        <v>3237</v>
      </c>
      <c r="O42" t="s">
        <v>3238</v>
      </c>
      <c r="P42" t="s">
        <v>3239</v>
      </c>
      <c r="Q42" t="s">
        <v>1923</v>
      </c>
      <c r="R42" t="s">
        <v>2108</v>
      </c>
      <c r="S42" t="s">
        <v>1931</v>
      </c>
      <c r="T42" t="s">
        <v>3240</v>
      </c>
      <c r="U42" t="s">
        <v>2783</v>
      </c>
      <c r="V42" t="s">
        <v>3241</v>
      </c>
      <c r="W42" t="s">
        <v>2269</v>
      </c>
      <c r="X42" s="20" t="s">
        <v>3242</v>
      </c>
    </row>
    <row r="43" spans="1:24" x14ac:dyDescent="0.45">
      <c r="A43" s="20" t="s">
        <v>929</v>
      </c>
      <c r="B43" t="s">
        <v>97</v>
      </c>
      <c r="C43" t="s">
        <v>19</v>
      </c>
      <c r="D43" t="s">
        <v>527</v>
      </c>
      <c r="E43" t="s">
        <v>1808</v>
      </c>
      <c r="F43" t="s">
        <v>3243</v>
      </c>
      <c r="G43" t="s">
        <v>3244</v>
      </c>
      <c r="H43" t="s">
        <v>3245</v>
      </c>
      <c r="I43" t="s">
        <v>2201</v>
      </c>
      <c r="J43" t="s">
        <v>1745</v>
      </c>
      <c r="K43" t="s">
        <v>3246</v>
      </c>
      <c r="L43" t="s">
        <v>2980</v>
      </c>
      <c r="M43" t="s">
        <v>3198</v>
      </c>
      <c r="N43" t="s">
        <v>1814</v>
      </c>
      <c r="O43" t="s">
        <v>3099</v>
      </c>
      <c r="P43" t="s">
        <v>3212</v>
      </c>
      <c r="Q43" t="s">
        <v>2897</v>
      </c>
      <c r="R43" t="s">
        <v>3247</v>
      </c>
      <c r="S43" t="s">
        <v>2135</v>
      </c>
      <c r="T43" t="s">
        <v>3052</v>
      </c>
      <c r="U43" t="s">
        <v>1904</v>
      </c>
      <c r="V43" t="s">
        <v>2202</v>
      </c>
      <c r="W43" t="s">
        <v>3248</v>
      </c>
      <c r="X43" s="20" t="s">
        <v>3249</v>
      </c>
    </row>
    <row r="44" spans="1:24" x14ac:dyDescent="0.45">
      <c r="A44" s="20" t="s">
        <v>930</v>
      </c>
      <c r="B44" t="s">
        <v>127</v>
      </c>
      <c r="C44" t="s">
        <v>47</v>
      </c>
      <c r="D44" t="s">
        <v>525</v>
      </c>
      <c r="E44" t="s">
        <v>2132</v>
      </c>
      <c r="F44" t="s">
        <v>3250</v>
      </c>
      <c r="G44" t="s">
        <v>3251</v>
      </c>
      <c r="H44" t="s">
        <v>3252</v>
      </c>
      <c r="I44" t="s">
        <v>2993</v>
      </c>
      <c r="J44" t="s">
        <v>2198</v>
      </c>
      <c r="K44" t="s">
        <v>2746</v>
      </c>
      <c r="L44" t="s">
        <v>3253</v>
      </c>
      <c r="M44" t="s">
        <v>3254</v>
      </c>
      <c r="N44" t="s">
        <v>2721</v>
      </c>
      <c r="O44" t="s">
        <v>3255</v>
      </c>
      <c r="P44" t="s">
        <v>2199</v>
      </c>
      <c r="Q44" t="s">
        <v>2200</v>
      </c>
      <c r="R44" t="s">
        <v>2175</v>
      </c>
      <c r="S44" t="s">
        <v>2765</v>
      </c>
      <c r="T44" t="s">
        <v>3256</v>
      </c>
      <c r="U44" t="s">
        <v>3257</v>
      </c>
      <c r="V44" t="s">
        <v>3258</v>
      </c>
      <c r="W44" t="s">
        <v>3259</v>
      </c>
      <c r="X44" s="20" t="s">
        <v>3260</v>
      </c>
    </row>
    <row r="45" spans="1:24" x14ac:dyDescent="0.45">
      <c r="A45" s="20" t="s">
        <v>931</v>
      </c>
      <c r="B45" t="s">
        <v>89</v>
      </c>
      <c r="C45" t="s">
        <v>21</v>
      </c>
      <c r="D45" t="s">
        <v>527</v>
      </c>
      <c r="E45" t="s">
        <v>1915</v>
      </c>
      <c r="F45" t="s">
        <v>3261</v>
      </c>
      <c r="G45" t="s">
        <v>3262</v>
      </c>
      <c r="H45" t="s">
        <v>3263</v>
      </c>
      <c r="I45" t="s">
        <v>2194</v>
      </c>
      <c r="J45" t="s">
        <v>3264</v>
      </c>
      <c r="K45" t="s">
        <v>2919</v>
      </c>
      <c r="L45" t="s">
        <v>3197</v>
      </c>
      <c r="M45" t="s">
        <v>2776</v>
      </c>
      <c r="N45" t="s">
        <v>2445</v>
      </c>
      <c r="O45" t="s">
        <v>3265</v>
      </c>
      <c r="P45" t="s">
        <v>3266</v>
      </c>
      <c r="Q45" t="s">
        <v>2195</v>
      </c>
      <c r="R45" t="s">
        <v>3267</v>
      </c>
      <c r="S45" t="s">
        <v>3268</v>
      </c>
      <c r="T45" t="s">
        <v>2113</v>
      </c>
      <c r="U45" t="s">
        <v>2196</v>
      </c>
      <c r="V45" t="s">
        <v>3269</v>
      </c>
      <c r="W45" t="s">
        <v>2539</v>
      </c>
      <c r="X45" s="20" t="s">
        <v>1906</v>
      </c>
    </row>
    <row r="46" spans="1:24" x14ac:dyDescent="0.45">
      <c r="A46" s="20" t="s">
        <v>932</v>
      </c>
      <c r="B46" t="s">
        <v>67</v>
      </c>
      <c r="C46" t="s">
        <v>15</v>
      </c>
      <c r="D46" t="s">
        <v>527</v>
      </c>
      <c r="E46" t="s">
        <v>1761</v>
      </c>
      <c r="F46" t="s">
        <v>3270</v>
      </c>
      <c r="G46" t="s">
        <v>3271</v>
      </c>
      <c r="H46" t="s">
        <v>3272</v>
      </c>
      <c r="I46" t="s">
        <v>3273</v>
      </c>
      <c r="J46" t="s">
        <v>2760</v>
      </c>
      <c r="K46" t="s">
        <v>3108</v>
      </c>
      <c r="L46" t="s">
        <v>2933</v>
      </c>
      <c r="M46" t="s">
        <v>2907</v>
      </c>
      <c r="N46" t="s">
        <v>3274</v>
      </c>
      <c r="O46" t="s">
        <v>2863</v>
      </c>
      <c r="P46" t="s">
        <v>3275</v>
      </c>
      <c r="Q46" t="s">
        <v>3276</v>
      </c>
      <c r="R46" t="s">
        <v>3247</v>
      </c>
      <c r="S46" t="s">
        <v>3277</v>
      </c>
      <c r="T46" t="s">
        <v>3278</v>
      </c>
      <c r="U46" t="s">
        <v>3279</v>
      </c>
      <c r="V46" t="s">
        <v>2072</v>
      </c>
      <c r="W46" t="s">
        <v>2087</v>
      </c>
      <c r="X46" s="20" t="s">
        <v>2332</v>
      </c>
    </row>
    <row r="47" spans="1:24" x14ac:dyDescent="0.45">
      <c r="A47" s="20" t="s">
        <v>933</v>
      </c>
      <c r="B47" t="s">
        <v>109</v>
      </c>
      <c r="C47" t="s">
        <v>29</v>
      </c>
      <c r="D47" t="s">
        <v>526</v>
      </c>
      <c r="E47" t="s">
        <v>1743</v>
      </c>
      <c r="F47" t="s">
        <v>3280</v>
      </c>
      <c r="G47" t="s">
        <v>3281</v>
      </c>
      <c r="H47" t="s">
        <v>3282</v>
      </c>
      <c r="I47" t="s">
        <v>2905</v>
      </c>
      <c r="J47" t="s">
        <v>3283</v>
      </c>
      <c r="K47" t="s">
        <v>2820</v>
      </c>
      <c r="L47" t="s">
        <v>3284</v>
      </c>
      <c r="M47" t="s">
        <v>2203</v>
      </c>
      <c r="N47" t="s">
        <v>3285</v>
      </c>
      <c r="O47" t="s">
        <v>3286</v>
      </c>
      <c r="P47" t="s">
        <v>3239</v>
      </c>
      <c r="Q47" t="s">
        <v>2204</v>
      </c>
      <c r="R47" t="s">
        <v>3287</v>
      </c>
      <c r="S47" t="s">
        <v>3101</v>
      </c>
      <c r="T47" t="s">
        <v>2911</v>
      </c>
      <c r="U47" t="s">
        <v>3288</v>
      </c>
      <c r="V47" t="s">
        <v>3289</v>
      </c>
      <c r="W47" t="s">
        <v>3290</v>
      </c>
      <c r="X47" s="20" t="s">
        <v>2206</v>
      </c>
    </row>
    <row r="48" spans="1:24" x14ac:dyDescent="0.45">
      <c r="A48" s="20" t="s">
        <v>934</v>
      </c>
      <c r="B48" t="s">
        <v>93</v>
      </c>
      <c r="C48" t="s">
        <v>17</v>
      </c>
      <c r="D48" t="s">
        <v>527</v>
      </c>
      <c r="E48" t="s">
        <v>2210</v>
      </c>
      <c r="F48" t="s">
        <v>3291</v>
      </c>
      <c r="G48" t="s">
        <v>3292</v>
      </c>
      <c r="H48" t="s">
        <v>3293</v>
      </c>
      <c r="I48" t="s">
        <v>3294</v>
      </c>
      <c r="J48" t="s">
        <v>2118</v>
      </c>
      <c r="K48" t="s">
        <v>3047</v>
      </c>
      <c r="L48" t="s">
        <v>2074</v>
      </c>
      <c r="M48" t="s">
        <v>2211</v>
      </c>
      <c r="N48" t="s">
        <v>3295</v>
      </c>
      <c r="O48" t="s">
        <v>3296</v>
      </c>
      <c r="P48" t="s">
        <v>3297</v>
      </c>
      <c r="Q48" t="s">
        <v>3298</v>
      </c>
      <c r="R48" t="s">
        <v>3062</v>
      </c>
      <c r="S48" t="s">
        <v>3299</v>
      </c>
      <c r="T48" t="s">
        <v>3300</v>
      </c>
      <c r="U48" t="s">
        <v>2212</v>
      </c>
      <c r="V48" t="s">
        <v>3301</v>
      </c>
      <c r="W48" t="s">
        <v>2659</v>
      </c>
      <c r="X48" s="20" t="s">
        <v>2076</v>
      </c>
    </row>
    <row r="49" spans="1:24" x14ac:dyDescent="0.45">
      <c r="A49" s="20" t="s">
        <v>935</v>
      </c>
      <c r="B49" t="s">
        <v>120</v>
      </c>
      <c r="C49" t="s">
        <v>15</v>
      </c>
      <c r="D49" t="s">
        <v>527</v>
      </c>
      <c r="E49" t="s">
        <v>3302</v>
      </c>
      <c r="F49" t="s">
        <v>3303</v>
      </c>
      <c r="G49" t="s">
        <v>3304</v>
      </c>
      <c r="H49" t="s">
        <v>3305</v>
      </c>
      <c r="I49" t="s">
        <v>2744</v>
      </c>
      <c r="J49" t="s">
        <v>3306</v>
      </c>
      <c r="K49" t="s">
        <v>3307</v>
      </c>
      <c r="L49" t="s">
        <v>3308</v>
      </c>
      <c r="M49" t="s">
        <v>3309</v>
      </c>
      <c r="N49" t="s">
        <v>3310</v>
      </c>
      <c r="O49" t="s">
        <v>3265</v>
      </c>
      <c r="P49" t="s">
        <v>3311</v>
      </c>
      <c r="Q49" t="s">
        <v>3312</v>
      </c>
      <c r="R49" t="s">
        <v>3313</v>
      </c>
      <c r="S49" t="s">
        <v>2898</v>
      </c>
      <c r="T49" t="s">
        <v>3013</v>
      </c>
      <c r="U49" t="s">
        <v>2057</v>
      </c>
      <c r="V49" t="s">
        <v>3314</v>
      </c>
      <c r="W49" t="s">
        <v>3315</v>
      </c>
      <c r="X49" s="20" t="s">
        <v>3316</v>
      </c>
    </row>
    <row r="50" spans="1:24" x14ac:dyDescent="0.45">
      <c r="A50" s="20" t="s">
        <v>936</v>
      </c>
      <c r="B50" t="s">
        <v>70</v>
      </c>
      <c r="C50" t="s">
        <v>15</v>
      </c>
      <c r="D50" t="s">
        <v>527</v>
      </c>
      <c r="E50" t="s">
        <v>2207</v>
      </c>
      <c r="F50" t="s">
        <v>3317</v>
      </c>
      <c r="G50" t="s">
        <v>3318</v>
      </c>
      <c r="H50" t="s">
        <v>3319</v>
      </c>
      <c r="I50" t="s">
        <v>3320</v>
      </c>
      <c r="J50" t="s">
        <v>3095</v>
      </c>
      <c r="K50" t="s">
        <v>3047</v>
      </c>
      <c r="L50" t="s">
        <v>3321</v>
      </c>
      <c r="M50" t="s">
        <v>3322</v>
      </c>
      <c r="N50" t="s">
        <v>3323</v>
      </c>
      <c r="O50" t="s">
        <v>3324</v>
      </c>
      <c r="P50" t="s">
        <v>2199</v>
      </c>
      <c r="Q50" t="s">
        <v>3325</v>
      </c>
      <c r="R50" t="s">
        <v>3326</v>
      </c>
      <c r="S50" t="s">
        <v>2208</v>
      </c>
      <c r="T50" t="s">
        <v>2811</v>
      </c>
      <c r="U50" t="s">
        <v>3327</v>
      </c>
      <c r="V50" t="s">
        <v>1918</v>
      </c>
      <c r="W50" t="s">
        <v>3328</v>
      </c>
      <c r="X50" s="20" t="s">
        <v>2391</v>
      </c>
    </row>
    <row r="51" spans="1:24" x14ac:dyDescent="0.45">
      <c r="A51" s="20" t="s">
        <v>937</v>
      </c>
      <c r="B51" t="s">
        <v>100</v>
      </c>
      <c r="C51" t="s">
        <v>24</v>
      </c>
      <c r="D51" t="s">
        <v>528</v>
      </c>
      <c r="E51" t="s">
        <v>3329</v>
      </c>
      <c r="F51" t="s">
        <v>3330</v>
      </c>
      <c r="G51" t="s">
        <v>3331</v>
      </c>
      <c r="H51" t="s">
        <v>3332</v>
      </c>
      <c r="I51" t="s">
        <v>3333</v>
      </c>
      <c r="J51" t="s">
        <v>2732</v>
      </c>
      <c r="K51" t="s">
        <v>2061</v>
      </c>
      <c r="L51" t="s">
        <v>3163</v>
      </c>
      <c r="M51" t="s">
        <v>3334</v>
      </c>
      <c r="N51" t="s">
        <v>3335</v>
      </c>
      <c r="O51" t="s">
        <v>2859</v>
      </c>
      <c r="P51" t="s">
        <v>3336</v>
      </c>
      <c r="Q51" t="s">
        <v>3337</v>
      </c>
      <c r="R51" t="s">
        <v>2850</v>
      </c>
      <c r="S51" t="s">
        <v>2231</v>
      </c>
      <c r="T51" t="s">
        <v>3338</v>
      </c>
      <c r="U51" t="s">
        <v>3339</v>
      </c>
      <c r="V51" t="s">
        <v>3340</v>
      </c>
      <c r="W51" t="s">
        <v>3341</v>
      </c>
      <c r="X51" s="20" t="s">
        <v>2141</v>
      </c>
    </row>
    <row r="52" spans="1:24" x14ac:dyDescent="0.45">
      <c r="A52" s="20" t="s">
        <v>938</v>
      </c>
      <c r="B52" t="s">
        <v>33</v>
      </c>
      <c r="C52" t="s">
        <v>24</v>
      </c>
      <c r="D52" t="s">
        <v>528</v>
      </c>
      <c r="E52" t="s">
        <v>3342</v>
      </c>
      <c r="F52" t="s">
        <v>3343</v>
      </c>
      <c r="G52" t="s">
        <v>3344</v>
      </c>
      <c r="H52" t="s">
        <v>3345</v>
      </c>
      <c r="I52" t="s">
        <v>2111</v>
      </c>
      <c r="J52" t="s">
        <v>3145</v>
      </c>
      <c r="K52" t="s">
        <v>2891</v>
      </c>
      <c r="L52" t="s">
        <v>2583</v>
      </c>
      <c r="M52" t="s">
        <v>3049</v>
      </c>
      <c r="N52" t="s">
        <v>2721</v>
      </c>
      <c r="O52" t="s">
        <v>3346</v>
      </c>
      <c r="P52" t="s">
        <v>3347</v>
      </c>
      <c r="Q52" t="s">
        <v>3348</v>
      </c>
      <c r="R52" t="s">
        <v>3349</v>
      </c>
      <c r="S52" t="s">
        <v>3215</v>
      </c>
      <c r="T52" t="s">
        <v>3350</v>
      </c>
      <c r="U52" t="s">
        <v>3351</v>
      </c>
      <c r="V52" t="s">
        <v>3352</v>
      </c>
      <c r="W52" t="s">
        <v>2378</v>
      </c>
      <c r="X52" s="20" t="s">
        <v>3353</v>
      </c>
    </row>
    <row r="53" spans="1:24" x14ac:dyDescent="0.45">
      <c r="A53" s="20" t="s">
        <v>939</v>
      </c>
      <c r="B53" t="s">
        <v>55</v>
      </c>
      <c r="C53" t="s">
        <v>13</v>
      </c>
      <c r="D53" t="s">
        <v>527</v>
      </c>
      <c r="E53" t="s">
        <v>1920</v>
      </c>
      <c r="F53" t="s">
        <v>3354</v>
      </c>
      <c r="G53" t="s">
        <v>3355</v>
      </c>
      <c r="H53" t="s">
        <v>3356</v>
      </c>
      <c r="I53" t="s">
        <v>1921</v>
      </c>
      <c r="J53" t="s">
        <v>3357</v>
      </c>
      <c r="K53" t="s">
        <v>2774</v>
      </c>
      <c r="L53" t="s">
        <v>3358</v>
      </c>
      <c r="M53" t="s">
        <v>3359</v>
      </c>
      <c r="N53" t="s">
        <v>3360</v>
      </c>
      <c r="O53" t="s">
        <v>3238</v>
      </c>
      <c r="P53" t="s">
        <v>3361</v>
      </c>
      <c r="Q53" t="s">
        <v>2106</v>
      </c>
      <c r="R53" t="s">
        <v>3362</v>
      </c>
      <c r="S53" t="s">
        <v>2880</v>
      </c>
      <c r="T53" t="s">
        <v>3363</v>
      </c>
      <c r="U53" t="s">
        <v>3364</v>
      </c>
      <c r="V53" t="s">
        <v>3365</v>
      </c>
      <c r="W53" t="s">
        <v>2598</v>
      </c>
      <c r="X53" s="20" t="s">
        <v>3366</v>
      </c>
    </row>
    <row r="54" spans="1:24" x14ac:dyDescent="0.45">
      <c r="A54" s="20" t="s">
        <v>940</v>
      </c>
      <c r="B54" t="s">
        <v>113</v>
      </c>
      <c r="C54" t="s">
        <v>114</v>
      </c>
      <c r="D54" t="s">
        <v>527</v>
      </c>
      <c r="E54" t="s">
        <v>1944</v>
      </c>
      <c r="F54" t="s">
        <v>3367</v>
      </c>
      <c r="G54" t="s">
        <v>3368</v>
      </c>
      <c r="H54" t="s">
        <v>3369</v>
      </c>
      <c r="I54" t="s">
        <v>3370</v>
      </c>
      <c r="J54" t="s">
        <v>3371</v>
      </c>
      <c r="K54" t="s">
        <v>3372</v>
      </c>
      <c r="L54" t="s">
        <v>3373</v>
      </c>
      <c r="M54" t="s">
        <v>3334</v>
      </c>
      <c r="N54" t="s">
        <v>2227</v>
      </c>
      <c r="O54" t="s">
        <v>3374</v>
      </c>
      <c r="P54" t="s">
        <v>3375</v>
      </c>
      <c r="Q54" t="s">
        <v>3025</v>
      </c>
      <c r="R54" t="s">
        <v>3376</v>
      </c>
      <c r="S54" t="s">
        <v>3377</v>
      </c>
      <c r="T54" t="s">
        <v>3378</v>
      </c>
      <c r="U54" t="s">
        <v>3379</v>
      </c>
      <c r="V54" t="s">
        <v>3191</v>
      </c>
      <c r="W54" t="s">
        <v>2544</v>
      </c>
      <c r="X54" s="20" t="s">
        <v>2228</v>
      </c>
    </row>
    <row r="55" spans="1:24" x14ac:dyDescent="0.45">
      <c r="A55" s="20" t="s">
        <v>941</v>
      </c>
      <c r="B55" t="s">
        <v>79</v>
      </c>
      <c r="C55" t="s">
        <v>15</v>
      </c>
      <c r="D55" t="s">
        <v>528</v>
      </c>
      <c r="E55" t="s">
        <v>2222</v>
      </c>
      <c r="F55" t="s">
        <v>3380</v>
      </c>
      <c r="G55" t="s">
        <v>3381</v>
      </c>
      <c r="H55" t="s">
        <v>3382</v>
      </c>
      <c r="I55" t="s">
        <v>1909</v>
      </c>
      <c r="J55" t="s">
        <v>3283</v>
      </c>
      <c r="K55" t="s">
        <v>1922</v>
      </c>
      <c r="L55" t="s">
        <v>2995</v>
      </c>
      <c r="M55" t="s">
        <v>2223</v>
      </c>
      <c r="N55" t="s">
        <v>3383</v>
      </c>
      <c r="O55" t="s">
        <v>3384</v>
      </c>
      <c r="P55" t="s">
        <v>2224</v>
      </c>
      <c r="Q55" t="s">
        <v>3385</v>
      </c>
      <c r="R55" t="s">
        <v>3386</v>
      </c>
      <c r="S55" t="s">
        <v>3387</v>
      </c>
      <c r="T55" t="s">
        <v>3388</v>
      </c>
      <c r="U55" t="s">
        <v>3389</v>
      </c>
      <c r="V55" t="s">
        <v>3390</v>
      </c>
      <c r="W55" t="s">
        <v>2333</v>
      </c>
      <c r="X55" s="20" t="s">
        <v>1750</v>
      </c>
    </row>
    <row r="56" spans="1:24" x14ac:dyDescent="0.45">
      <c r="A56" s="20" t="s">
        <v>942</v>
      </c>
      <c r="B56" t="s">
        <v>57</v>
      </c>
      <c r="C56" t="s">
        <v>29</v>
      </c>
      <c r="D56" t="s">
        <v>527</v>
      </c>
      <c r="E56" t="s">
        <v>1761</v>
      </c>
      <c r="F56" t="s">
        <v>3391</v>
      </c>
      <c r="G56" t="s">
        <v>3392</v>
      </c>
      <c r="H56" t="s">
        <v>3393</v>
      </c>
      <c r="I56" t="s">
        <v>1809</v>
      </c>
      <c r="J56" t="s">
        <v>3394</v>
      </c>
      <c r="K56" t="s">
        <v>3395</v>
      </c>
      <c r="L56" t="s">
        <v>3211</v>
      </c>
      <c r="M56" t="s">
        <v>3396</v>
      </c>
      <c r="N56" t="s">
        <v>3274</v>
      </c>
      <c r="O56" t="s">
        <v>2217</v>
      </c>
      <c r="P56" t="s">
        <v>2218</v>
      </c>
      <c r="Q56" t="s">
        <v>2219</v>
      </c>
      <c r="R56" t="s">
        <v>3397</v>
      </c>
      <c r="S56" t="s">
        <v>3377</v>
      </c>
      <c r="T56" t="s">
        <v>2220</v>
      </c>
      <c r="U56" t="s">
        <v>3398</v>
      </c>
      <c r="V56" t="s">
        <v>3399</v>
      </c>
      <c r="W56" t="s">
        <v>3400</v>
      </c>
      <c r="X56" s="20" t="s">
        <v>2193</v>
      </c>
    </row>
    <row r="57" spans="1:24" x14ac:dyDescent="0.45">
      <c r="A57" s="20" t="s">
        <v>943</v>
      </c>
      <c r="B57" t="s">
        <v>110</v>
      </c>
      <c r="C57" t="s">
        <v>47</v>
      </c>
      <c r="D57" t="s">
        <v>527</v>
      </c>
      <c r="E57" t="s">
        <v>3401</v>
      </c>
      <c r="F57" t="s">
        <v>3402</v>
      </c>
      <c r="G57" t="s">
        <v>3403</v>
      </c>
      <c r="H57" t="s">
        <v>3404</v>
      </c>
      <c r="I57" t="s">
        <v>2291</v>
      </c>
      <c r="J57" t="s">
        <v>2278</v>
      </c>
      <c r="K57" t="s">
        <v>2720</v>
      </c>
      <c r="L57" t="s">
        <v>2955</v>
      </c>
      <c r="M57" t="s">
        <v>3322</v>
      </c>
      <c r="N57" t="s">
        <v>3405</v>
      </c>
      <c r="O57" t="s">
        <v>3406</v>
      </c>
      <c r="P57" t="s">
        <v>3407</v>
      </c>
      <c r="Q57" t="s">
        <v>3312</v>
      </c>
      <c r="R57" t="s">
        <v>3376</v>
      </c>
      <c r="S57" t="s">
        <v>2863</v>
      </c>
      <c r="T57" t="s">
        <v>3300</v>
      </c>
      <c r="U57" t="s">
        <v>2268</v>
      </c>
      <c r="V57" t="s">
        <v>2883</v>
      </c>
      <c r="W57" t="s">
        <v>3408</v>
      </c>
      <c r="X57" s="20" t="s">
        <v>2226</v>
      </c>
    </row>
    <row r="58" spans="1:24" x14ac:dyDescent="0.45">
      <c r="A58" s="20" t="s">
        <v>944</v>
      </c>
      <c r="B58" t="s">
        <v>53</v>
      </c>
      <c r="C58" t="s">
        <v>29</v>
      </c>
      <c r="D58" t="s">
        <v>527</v>
      </c>
      <c r="E58" t="s">
        <v>1822</v>
      </c>
      <c r="F58" t="s">
        <v>3409</v>
      </c>
      <c r="G58" t="s">
        <v>3410</v>
      </c>
      <c r="H58" t="s">
        <v>3411</v>
      </c>
      <c r="I58" t="s">
        <v>3412</v>
      </c>
      <c r="J58" t="s">
        <v>2122</v>
      </c>
      <c r="K58" t="s">
        <v>2189</v>
      </c>
      <c r="L58" t="s">
        <v>3253</v>
      </c>
      <c r="M58" t="s">
        <v>2230</v>
      </c>
      <c r="N58" t="s">
        <v>2921</v>
      </c>
      <c r="O58" t="s">
        <v>2859</v>
      </c>
      <c r="P58" t="s">
        <v>2224</v>
      </c>
      <c r="Q58" t="s">
        <v>3040</v>
      </c>
      <c r="R58" t="s">
        <v>3413</v>
      </c>
      <c r="S58" t="s">
        <v>2231</v>
      </c>
      <c r="T58" t="s">
        <v>3378</v>
      </c>
      <c r="U58" t="s">
        <v>2767</v>
      </c>
      <c r="V58" t="s">
        <v>3258</v>
      </c>
      <c r="W58" t="s">
        <v>3414</v>
      </c>
      <c r="X58" s="20" t="s">
        <v>2233</v>
      </c>
    </row>
    <row r="59" spans="1:24" x14ac:dyDescent="0.45">
      <c r="A59" s="20" t="s">
        <v>945</v>
      </c>
      <c r="B59" t="s">
        <v>66</v>
      </c>
      <c r="C59" t="s">
        <v>19</v>
      </c>
      <c r="D59" t="s">
        <v>527</v>
      </c>
      <c r="E59" t="s">
        <v>3415</v>
      </c>
      <c r="F59" t="s">
        <v>3416</v>
      </c>
      <c r="G59" t="s">
        <v>3417</v>
      </c>
      <c r="H59" t="s">
        <v>3418</v>
      </c>
      <c r="I59" t="s">
        <v>2889</v>
      </c>
      <c r="J59" t="s">
        <v>3419</v>
      </c>
      <c r="K59" t="s">
        <v>2805</v>
      </c>
      <c r="L59" t="s">
        <v>3420</v>
      </c>
      <c r="M59" t="s">
        <v>3421</v>
      </c>
      <c r="N59" t="s">
        <v>2793</v>
      </c>
      <c r="O59" t="s">
        <v>3422</v>
      </c>
      <c r="P59" t="s">
        <v>2623</v>
      </c>
      <c r="Q59" t="s">
        <v>3121</v>
      </c>
      <c r="R59" t="s">
        <v>3423</v>
      </c>
      <c r="S59" t="s">
        <v>3101</v>
      </c>
      <c r="T59" t="s">
        <v>3424</v>
      </c>
      <c r="U59" t="s">
        <v>3217</v>
      </c>
      <c r="V59" t="s">
        <v>3425</v>
      </c>
      <c r="W59" t="s">
        <v>2523</v>
      </c>
      <c r="X59" s="20" t="s">
        <v>3426</v>
      </c>
    </row>
    <row r="60" spans="1:24" x14ac:dyDescent="0.45">
      <c r="A60" s="20" t="s">
        <v>946</v>
      </c>
      <c r="B60" t="s">
        <v>125</v>
      </c>
      <c r="C60" t="s">
        <v>114</v>
      </c>
      <c r="D60" t="s">
        <v>527</v>
      </c>
      <c r="E60" t="s">
        <v>2234</v>
      </c>
      <c r="F60" t="s">
        <v>2192</v>
      </c>
      <c r="G60" t="s">
        <v>3427</v>
      </c>
      <c r="H60" t="s">
        <v>3428</v>
      </c>
      <c r="I60" t="s">
        <v>2772</v>
      </c>
      <c r="J60" t="s">
        <v>3429</v>
      </c>
      <c r="K60" t="s">
        <v>3307</v>
      </c>
      <c r="L60" t="s">
        <v>2874</v>
      </c>
      <c r="M60" t="s">
        <v>3430</v>
      </c>
      <c r="N60" t="s">
        <v>2235</v>
      </c>
      <c r="O60" t="s">
        <v>2877</v>
      </c>
      <c r="P60" t="s">
        <v>3431</v>
      </c>
      <c r="Q60" t="s">
        <v>3432</v>
      </c>
      <c r="R60" t="s">
        <v>3137</v>
      </c>
      <c r="S60" t="s">
        <v>3433</v>
      </c>
      <c r="T60" t="s">
        <v>2798</v>
      </c>
      <c r="U60" t="s">
        <v>3434</v>
      </c>
      <c r="V60" t="s">
        <v>2784</v>
      </c>
      <c r="W60" t="s">
        <v>3435</v>
      </c>
      <c r="X60" s="20" t="s">
        <v>2225</v>
      </c>
    </row>
    <row r="61" spans="1:24" x14ac:dyDescent="0.45">
      <c r="A61" s="20" t="s">
        <v>947</v>
      </c>
      <c r="B61" t="s">
        <v>68</v>
      </c>
      <c r="C61" t="s">
        <v>24</v>
      </c>
      <c r="D61" t="s">
        <v>528</v>
      </c>
      <c r="E61" t="s">
        <v>2418</v>
      </c>
      <c r="F61" t="s">
        <v>3436</v>
      </c>
      <c r="G61" t="s">
        <v>3437</v>
      </c>
      <c r="H61" t="s">
        <v>3438</v>
      </c>
      <c r="I61" t="s">
        <v>2201</v>
      </c>
      <c r="J61" t="s">
        <v>2237</v>
      </c>
      <c r="K61" t="s">
        <v>3181</v>
      </c>
      <c r="L61" t="s">
        <v>3048</v>
      </c>
      <c r="M61" t="s">
        <v>3439</v>
      </c>
      <c r="N61" t="s">
        <v>3440</v>
      </c>
      <c r="O61" t="s">
        <v>3441</v>
      </c>
      <c r="P61" t="s">
        <v>3431</v>
      </c>
      <c r="Q61" t="s">
        <v>2985</v>
      </c>
      <c r="R61" t="s">
        <v>3442</v>
      </c>
      <c r="S61" t="s">
        <v>2863</v>
      </c>
      <c r="T61" t="s">
        <v>3115</v>
      </c>
      <c r="U61" t="s">
        <v>3443</v>
      </c>
      <c r="V61" t="s">
        <v>3425</v>
      </c>
      <c r="W61" t="s">
        <v>3444</v>
      </c>
      <c r="X61" s="20" t="s">
        <v>2221</v>
      </c>
    </row>
    <row r="62" spans="1:24" x14ac:dyDescent="0.45">
      <c r="A62" s="20" t="s">
        <v>948</v>
      </c>
      <c r="B62" t="s">
        <v>77</v>
      </c>
      <c r="C62" t="s">
        <v>13</v>
      </c>
      <c r="D62" t="s">
        <v>524</v>
      </c>
      <c r="E62" t="s">
        <v>2240</v>
      </c>
      <c r="F62" t="s">
        <v>3445</v>
      </c>
      <c r="G62" t="s">
        <v>3446</v>
      </c>
      <c r="H62" t="s">
        <v>3447</v>
      </c>
      <c r="I62" t="s">
        <v>3448</v>
      </c>
      <c r="J62" t="s">
        <v>2857</v>
      </c>
      <c r="K62" t="s">
        <v>3449</v>
      </c>
      <c r="L62" t="s">
        <v>1748</v>
      </c>
      <c r="M62" t="s">
        <v>2098</v>
      </c>
      <c r="N62" t="s">
        <v>3450</v>
      </c>
      <c r="O62" t="s">
        <v>3451</v>
      </c>
      <c r="P62" t="s">
        <v>3452</v>
      </c>
      <c r="Q62" t="s">
        <v>2241</v>
      </c>
      <c r="R62" t="s">
        <v>3453</v>
      </c>
      <c r="S62" t="s">
        <v>2765</v>
      </c>
      <c r="T62" t="s">
        <v>3454</v>
      </c>
      <c r="U62" t="s">
        <v>3257</v>
      </c>
      <c r="V62" t="s">
        <v>3015</v>
      </c>
      <c r="W62" t="s">
        <v>3455</v>
      </c>
      <c r="X62" s="20" t="s">
        <v>3456</v>
      </c>
    </row>
    <row r="63" spans="1:24" x14ac:dyDescent="0.45">
      <c r="A63" s="20" t="s">
        <v>949</v>
      </c>
      <c r="B63" t="s">
        <v>28</v>
      </c>
      <c r="C63" t="s">
        <v>29</v>
      </c>
      <c r="D63" t="s">
        <v>527</v>
      </c>
      <c r="E63" t="s">
        <v>1807</v>
      </c>
      <c r="F63" t="s">
        <v>3457</v>
      </c>
      <c r="G63" t="s">
        <v>3458</v>
      </c>
      <c r="H63" t="s">
        <v>3459</v>
      </c>
      <c r="I63" t="s">
        <v>3460</v>
      </c>
      <c r="J63" t="s">
        <v>2979</v>
      </c>
      <c r="K63" t="s">
        <v>3307</v>
      </c>
      <c r="L63" t="s">
        <v>2242</v>
      </c>
      <c r="M63" t="s">
        <v>3461</v>
      </c>
      <c r="N63" t="s">
        <v>3405</v>
      </c>
      <c r="O63" t="s">
        <v>3462</v>
      </c>
      <c r="P63" t="s">
        <v>3336</v>
      </c>
      <c r="Q63" t="s">
        <v>3463</v>
      </c>
      <c r="R63" t="s">
        <v>2862</v>
      </c>
      <c r="S63" t="s">
        <v>2156</v>
      </c>
      <c r="T63" t="s">
        <v>3464</v>
      </c>
      <c r="U63" t="s">
        <v>1924</v>
      </c>
      <c r="V63" t="s">
        <v>2243</v>
      </c>
      <c r="W63" t="s">
        <v>2244</v>
      </c>
      <c r="X63" s="20" t="s">
        <v>3465</v>
      </c>
    </row>
    <row r="64" spans="1:24" x14ac:dyDescent="0.45">
      <c r="A64" s="20" t="s">
        <v>950</v>
      </c>
      <c r="B64" t="s">
        <v>96</v>
      </c>
      <c r="C64" t="s">
        <v>17</v>
      </c>
      <c r="D64" t="s">
        <v>526</v>
      </c>
      <c r="E64" t="s">
        <v>1756</v>
      </c>
      <c r="F64" t="s">
        <v>3466</v>
      </c>
      <c r="G64" t="s">
        <v>3467</v>
      </c>
      <c r="H64" t="s">
        <v>3468</v>
      </c>
      <c r="I64" t="s">
        <v>3469</v>
      </c>
      <c r="J64" t="s">
        <v>3470</v>
      </c>
      <c r="K64" t="s">
        <v>3471</v>
      </c>
      <c r="L64" t="s">
        <v>3048</v>
      </c>
      <c r="M64" t="s">
        <v>1819</v>
      </c>
      <c r="N64" t="s">
        <v>3058</v>
      </c>
      <c r="O64" t="s">
        <v>2091</v>
      </c>
      <c r="P64" t="s">
        <v>3472</v>
      </c>
      <c r="Q64" t="s">
        <v>3473</v>
      </c>
      <c r="R64" t="s">
        <v>3386</v>
      </c>
      <c r="S64" t="s">
        <v>3474</v>
      </c>
      <c r="T64" t="s">
        <v>3157</v>
      </c>
      <c r="U64" t="s">
        <v>3475</v>
      </c>
      <c r="V64" t="s">
        <v>3476</v>
      </c>
      <c r="W64" t="s">
        <v>3477</v>
      </c>
      <c r="X64" s="20" t="s">
        <v>3478</v>
      </c>
    </row>
    <row r="65" spans="1:24" x14ac:dyDescent="0.45">
      <c r="A65" s="20" t="s">
        <v>951</v>
      </c>
      <c r="B65" t="s">
        <v>129</v>
      </c>
      <c r="C65" t="s">
        <v>82</v>
      </c>
      <c r="D65" t="s">
        <v>527</v>
      </c>
      <c r="E65" t="s">
        <v>2250</v>
      </c>
      <c r="F65" t="s">
        <v>1947</v>
      </c>
      <c r="G65" t="s">
        <v>3479</v>
      </c>
      <c r="H65" t="s">
        <v>3480</v>
      </c>
      <c r="I65" t="s">
        <v>3333</v>
      </c>
      <c r="J65" t="s">
        <v>3019</v>
      </c>
      <c r="K65" t="s">
        <v>2251</v>
      </c>
      <c r="L65" t="s">
        <v>2762</v>
      </c>
      <c r="M65" t="s">
        <v>2252</v>
      </c>
      <c r="N65" t="s">
        <v>2921</v>
      </c>
      <c r="O65" t="s">
        <v>2253</v>
      </c>
      <c r="P65" t="s">
        <v>3481</v>
      </c>
      <c r="Q65" t="s">
        <v>3121</v>
      </c>
      <c r="R65" t="s">
        <v>2254</v>
      </c>
      <c r="S65" t="s">
        <v>3175</v>
      </c>
      <c r="T65" t="s">
        <v>3482</v>
      </c>
      <c r="U65" t="s">
        <v>3483</v>
      </c>
      <c r="V65" t="s">
        <v>3340</v>
      </c>
      <c r="W65" t="s">
        <v>2405</v>
      </c>
      <c r="X65" s="20" t="s">
        <v>2249</v>
      </c>
    </row>
    <row r="66" spans="1:24" x14ac:dyDescent="0.45">
      <c r="A66" s="20" t="s">
        <v>952</v>
      </c>
      <c r="B66" t="s">
        <v>137</v>
      </c>
      <c r="C66" t="s">
        <v>17</v>
      </c>
      <c r="D66" t="s">
        <v>527</v>
      </c>
      <c r="E66" t="s">
        <v>2261</v>
      </c>
      <c r="F66" t="s">
        <v>3484</v>
      </c>
      <c r="G66" t="s">
        <v>3485</v>
      </c>
      <c r="H66" t="s">
        <v>3486</v>
      </c>
      <c r="I66" t="s">
        <v>2194</v>
      </c>
      <c r="J66" t="s">
        <v>3470</v>
      </c>
      <c r="K66" t="s">
        <v>2774</v>
      </c>
      <c r="L66" t="s">
        <v>3211</v>
      </c>
      <c r="M66" t="s">
        <v>3487</v>
      </c>
      <c r="N66" t="s">
        <v>3440</v>
      </c>
      <c r="O66" t="s">
        <v>3488</v>
      </c>
      <c r="P66" t="s">
        <v>3489</v>
      </c>
      <c r="Q66" t="s">
        <v>3490</v>
      </c>
      <c r="R66" t="s">
        <v>3491</v>
      </c>
      <c r="S66" t="s">
        <v>3492</v>
      </c>
      <c r="T66" t="s">
        <v>2737</v>
      </c>
      <c r="U66" t="s">
        <v>3493</v>
      </c>
      <c r="V66" t="s">
        <v>3494</v>
      </c>
      <c r="W66" t="s">
        <v>3495</v>
      </c>
      <c r="X66" s="20" t="s">
        <v>2263</v>
      </c>
    </row>
    <row r="67" spans="1:24" x14ac:dyDescent="0.45">
      <c r="A67" s="20" t="s">
        <v>953</v>
      </c>
      <c r="B67" t="s">
        <v>140</v>
      </c>
      <c r="C67" t="s">
        <v>19</v>
      </c>
      <c r="D67" t="s">
        <v>527</v>
      </c>
      <c r="E67" t="s">
        <v>1820</v>
      </c>
      <c r="F67" t="s">
        <v>3496</v>
      </c>
      <c r="G67" t="s">
        <v>3497</v>
      </c>
      <c r="H67" t="s">
        <v>3498</v>
      </c>
      <c r="I67" t="s">
        <v>2871</v>
      </c>
      <c r="J67" t="s">
        <v>1821</v>
      </c>
      <c r="K67" t="s">
        <v>2774</v>
      </c>
      <c r="L67" t="s">
        <v>3163</v>
      </c>
      <c r="M67" t="s">
        <v>3499</v>
      </c>
      <c r="N67" t="s">
        <v>3500</v>
      </c>
      <c r="O67" t="s">
        <v>3346</v>
      </c>
      <c r="P67" t="s">
        <v>3501</v>
      </c>
      <c r="Q67" t="s">
        <v>3040</v>
      </c>
      <c r="R67" t="s">
        <v>3502</v>
      </c>
      <c r="S67" t="s">
        <v>3433</v>
      </c>
      <c r="T67" t="s">
        <v>3157</v>
      </c>
      <c r="U67" t="s">
        <v>3503</v>
      </c>
      <c r="V67" t="s">
        <v>3015</v>
      </c>
      <c r="W67" t="s">
        <v>3504</v>
      </c>
      <c r="X67" s="20" t="s">
        <v>3505</v>
      </c>
    </row>
    <row r="68" spans="1:24" x14ac:dyDescent="0.45">
      <c r="A68" s="20" t="s">
        <v>954</v>
      </c>
      <c r="B68" t="s">
        <v>191</v>
      </c>
      <c r="C68" t="s">
        <v>56</v>
      </c>
      <c r="D68" t="s">
        <v>525</v>
      </c>
      <c r="E68" t="s">
        <v>3506</v>
      </c>
      <c r="F68" t="s">
        <v>3507</v>
      </c>
      <c r="G68" t="s">
        <v>2273</v>
      </c>
      <c r="H68" t="s">
        <v>3508</v>
      </c>
      <c r="I68" t="s">
        <v>3134</v>
      </c>
      <c r="J68" t="s">
        <v>3509</v>
      </c>
      <c r="K68" t="s">
        <v>3510</v>
      </c>
      <c r="L68" t="s">
        <v>2892</v>
      </c>
      <c r="M68" t="s">
        <v>3049</v>
      </c>
      <c r="N68" t="s">
        <v>3511</v>
      </c>
      <c r="O68" t="s">
        <v>3512</v>
      </c>
      <c r="P68" t="s">
        <v>3513</v>
      </c>
      <c r="Q68" t="s">
        <v>3514</v>
      </c>
      <c r="R68" t="s">
        <v>2082</v>
      </c>
      <c r="S68" t="s">
        <v>2085</v>
      </c>
      <c r="T68" t="s">
        <v>3515</v>
      </c>
      <c r="U68" t="s">
        <v>2462</v>
      </c>
      <c r="V68" t="s">
        <v>3516</v>
      </c>
      <c r="W68" t="s">
        <v>2487</v>
      </c>
      <c r="X68" s="20" t="s">
        <v>3517</v>
      </c>
    </row>
    <row r="69" spans="1:24" x14ac:dyDescent="0.45">
      <c r="A69" s="20" t="s">
        <v>955</v>
      </c>
      <c r="B69" t="s">
        <v>74</v>
      </c>
      <c r="C69" t="s">
        <v>21</v>
      </c>
      <c r="D69" t="s">
        <v>526</v>
      </c>
      <c r="E69" t="s">
        <v>1840</v>
      </c>
      <c r="F69" t="s">
        <v>3518</v>
      </c>
      <c r="G69" t="s">
        <v>3519</v>
      </c>
      <c r="H69" t="s">
        <v>3520</v>
      </c>
      <c r="I69" t="s">
        <v>2257</v>
      </c>
      <c r="J69" t="s">
        <v>3521</v>
      </c>
      <c r="K69" t="s">
        <v>3522</v>
      </c>
      <c r="L69" t="s">
        <v>2258</v>
      </c>
      <c r="M69" t="s">
        <v>3523</v>
      </c>
      <c r="N69" t="s">
        <v>3524</v>
      </c>
      <c r="O69" t="s">
        <v>3525</v>
      </c>
      <c r="P69" t="s">
        <v>3526</v>
      </c>
      <c r="Q69" t="s">
        <v>3527</v>
      </c>
      <c r="R69" t="s">
        <v>3528</v>
      </c>
      <c r="S69" t="s">
        <v>3012</v>
      </c>
      <c r="T69" t="s">
        <v>3240</v>
      </c>
      <c r="U69" t="s">
        <v>3529</v>
      </c>
      <c r="V69" t="s">
        <v>3530</v>
      </c>
      <c r="W69" t="s">
        <v>3531</v>
      </c>
      <c r="X69" s="20" t="s">
        <v>3532</v>
      </c>
    </row>
    <row r="70" spans="1:24" x14ac:dyDescent="0.45">
      <c r="A70" s="20" t="s">
        <v>956</v>
      </c>
      <c r="B70" t="s">
        <v>43</v>
      </c>
      <c r="C70" t="s">
        <v>24</v>
      </c>
      <c r="D70" t="s">
        <v>527</v>
      </c>
      <c r="E70" t="s">
        <v>1822</v>
      </c>
      <c r="F70" t="s">
        <v>3533</v>
      </c>
      <c r="G70" t="s">
        <v>3534</v>
      </c>
      <c r="H70" t="s">
        <v>3535</v>
      </c>
      <c r="I70" t="s">
        <v>3536</v>
      </c>
      <c r="J70" t="s">
        <v>1745</v>
      </c>
      <c r="K70" t="s">
        <v>3372</v>
      </c>
      <c r="L70" t="s">
        <v>2747</v>
      </c>
      <c r="M70" t="s">
        <v>3537</v>
      </c>
      <c r="N70" t="s">
        <v>3335</v>
      </c>
      <c r="O70" t="s">
        <v>2270</v>
      </c>
      <c r="P70" t="s">
        <v>3538</v>
      </c>
      <c r="Q70" t="s">
        <v>2267</v>
      </c>
      <c r="R70" t="s">
        <v>1932</v>
      </c>
      <c r="S70" t="s">
        <v>3539</v>
      </c>
      <c r="T70" t="s">
        <v>3075</v>
      </c>
      <c r="U70" t="s">
        <v>3540</v>
      </c>
      <c r="V70" t="s">
        <v>2271</v>
      </c>
      <c r="W70" t="s">
        <v>2402</v>
      </c>
      <c r="X70" s="20" t="s">
        <v>3541</v>
      </c>
    </row>
    <row r="71" spans="1:24" x14ac:dyDescent="0.45">
      <c r="A71" s="20" t="s">
        <v>957</v>
      </c>
      <c r="B71" t="s">
        <v>186</v>
      </c>
      <c r="C71" t="s">
        <v>29</v>
      </c>
      <c r="D71" t="s">
        <v>526</v>
      </c>
      <c r="E71" t="s">
        <v>1753</v>
      </c>
      <c r="F71" t="s">
        <v>3542</v>
      </c>
      <c r="G71" t="s">
        <v>3543</v>
      </c>
      <c r="H71" t="s">
        <v>3544</v>
      </c>
      <c r="I71" t="s">
        <v>3545</v>
      </c>
      <c r="J71" t="s">
        <v>1821</v>
      </c>
      <c r="K71" t="s">
        <v>2061</v>
      </c>
      <c r="L71" t="s">
        <v>1930</v>
      </c>
      <c r="M71" t="s">
        <v>2179</v>
      </c>
      <c r="N71" t="s">
        <v>2265</v>
      </c>
      <c r="O71" t="s">
        <v>3546</v>
      </c>
      <c r="P71" t="s">
        <v>2266</v>
      </c>
      <c r="Q71" t="s">
        <v>2267</v>
      </c>
      <c r="R71" t="s">
        <v>3547</v>
      </c>
      <c r="S71" t="s">
        <v>3548</v>
      </c>
      <c r="T71" t="s">
        <v>3240</v>
      </c>
      <c r="U71" t="s">
        <v>2268</v>
      </c>
      <c r="V71" t="s">
        <v>3314</v>
      </c>
      <c r="W71" t="s">
        <v>2654</v>
      </c>
      <c r="X71" s="20" t="s">
        <v>2239</v>
      </c>
    </row>
    <row r="72" spans="1:24" x14ac:dyDescent="0.45">
      <c r="A72" s="20" t="s">
        <v>958</v>
      </c>
      <c r="B72" t="s">
        <v>119</v>
      </c>
      <c r="C72" t="s">
        <v>31</v>
      </c>
      <c r="D72" t="s">
        <v>528</v>
      </c>
      <c r="E72" t="s">
        <v>3549</v>
      </c>
      <c r="F72" t="s">
        <v>3550</v>
      </c>
      <c r="G72" t="s">
        <v>3551</v>
      </c>
      <c r="H72" t="s">
        <v>3552</v>
      </c>
      <c r="I72" t="s">
        <v>3553</v>
      </c>
      <c r="J72" t="s">
        <v>3283</v>
      </c>
      <c r="K72" t="s">
        <v>3020</v>
      </c>
      <c r="L72" t="s">
        <v>3554</v>
      </c>
      <c r="M72" t="s">
        <v>3555</v>
      </c>
      <c r="N72" t="s">
        <v>3556</v>
      </c>
      <c r="O72" t="s">
        <v>3557</v>
      </c>
      <c r="P72" t="s">
        <v>3558</v>
      </c>
      <c r="Q72" t="s">
        <v>2186</v>
      </c>
      <c r="R72" t="s">
        <v>2736</v>
      </c>
      <c r="S72" t="s">
        <v>3230</v>
      </c>
      <c r="T72" t="s">
        <v>3559</v>
      </c>
      <c r="U72" t="s">
        <v>3560</v>
      </c>
      <c r="V72" t="s">
        <v>2814</v>
      </c>
      <c r="W72" t="s">
        <v>3561</v>
      </c>
      <c r="X72" s="20" t="s">
        <v>3562</v>
      </c>
    </row>
    <row r="73" spans="1:24" x14ac:dyDescent="0.45">
      <c r="A73" s="20" t="s">
        <v>959</v>
      </c>
      <c r="B73" t="s">
        <v>90</v>
      </c>
      <c r="C73" t="s">
        <v>29</v>
      </c>
      <c r="D73" t="s">
        <v>527</v>
      </c>
      <c r="E73" t="s">
        <v>2277</v>
      </c>
      <c r="F73" t="s">
        <v>3563</v>
      </c>
      <c r="G73" t="s">
        <v>3564</v>
      </c>
      <c r="H73" t="s">
        <v>3565</v>
      </c>
      <c r="I73" t="s">
        <v>3460</v>
      </c>
      <c r="J73" t="s">
        <v>2278</v>
      </c>
      <c r="K73" t="s">
        <v>3566</v>
      </c>
      <c r="L73" t="s">
        <v>3197</v>
      </c>
      <c r="M73" t="s">
        <v>3567</v>
      </c>
      <c r="N73" t="s">
        <v>2848</v>
      </c>
      <c r="O73" t="s">
        <v>3568</v>
      </c>
      <c r="P73" t="s">
        <v>3569</v>
      </c>
      <c r="Q73" t="s">
        <v>1821</v>
      </c>
      <c r="R73" t="s">
        <v>3570</v>
      </c>
      <c r="S73" t="s">
        <v>3571</v>
      </c>
      <c r="T73" t="s">
        <v>3572</v>
      </c>
      <c r="U73" t="s">
        <v>3573</v>
      </c>
      <c r="V73" t="s">
        <v>3574</v>
      </c>
      <c r="W73" t="s">
        <v>3575</v>
      </c>
      <c r="X73" s="20" t="s">
        <v>1825</v>
      </c>
    </row>
    <row r="74" spans="1:24" x14ac:dyDescent="0.45">
      <c r="A74" s="20" t="s">
        <v>960</v>
      </c>
      <c r="B74" t="s">
        <v>112</v>
      </c>
      <c r="C74" t="s">
        <v>29</v>
      </c>
      <c r="D74" t="s">
        <v>526</v>
      </c>
      <c r="E74" t="s">
        <v>1761</v>
      </c>
      <c r="F74" t="s">
        <v>3576</v>
      </c>
      <c r="G74" t="s">
        <v>3577</v>
      </c>
      <c r="H74" t="s">
        <v>3578</v>
      </c>
      <c r="I74" t="s">
        <v>3579</v>
      </c>
      <c r="J74" t="s">
        <v>2260</v>
      </c>
      <c r="K74" t="s">
        <v>2147</v>
      </c>
      <c r="L74" t="s">
        <v>2279</v>
      </c>
      <c r="M74" t="s">
        <v>3461</v>
      </c>
      <c r="N74" t="s">
        <v>3580</v>
      </c>
      <c r="O74" t="s">
        <v>3581</v>
      </c>
      <c r="P74" t="s">
        <v>3582</v>
      </c>
      <c r="Q74" t="s">
        <v>3583</v>
      </c>
      <c r="R74" t="s">
        <v>3584</v>
      </c>
      <c r="S74" t="s">
        <v>3138</v>
      </c>
      <c r="T74" t="s">
        <v>2737</v>
      </c>
      <c r="U74" t="s">
        <v>3585</v>
      </c>
      <c r="V74" t="s">
        <v>2840</v>
      </c>
      <c r="W74" t="s">
        <v>3586</v>
      </c>
      <c r="X74" s="20" t="s">
        <v>2280</v>
      </c>
    </row>
    <row r="75" spans="1:24" x14ac:dyDescent="0.45">
      <c r="A75" s="20" t="s">
        <v>961</v>
      </c>
      <c r="B75" t="s">
        <v>73</v>
      </c>
      <c r="C75" t="s">
        <v>21</v>
      </c>
      <c r="D75" t="s">
        <v>527</v>
      </c>
      <c r="E75" t="s">
        <v>2261</v>
      </c>
      <c r="F75" t="s">
        <v>3587</v>
      </c>
      <c r="G75" t="s">
        <v>3588</v>
      </c>
      <c r="H75" t="s">
        <v>3589</v>
      </c>
      <c r="I75" t="s">
        <v>1928</v>
      </c>
      <c r="J75" t="s">
        <v>3224</v>
      </c>
      <c r="K75" t="s">
        <v>3590</v>
      </c>
      <c r="L75" t="s">
        <v>3591</v>
      </c>
      <c r="M75" t="s">
        <v>3592</v>
      </c>
      <c r="N75" t="s">
        <v>3593</v>
      </c>
      <c r="O75" t="s">
        <v>3594</v>
      </c>
      <c r="P75" t="s">
        <v>2275</v>
      </c>
      <c r="Q75" t="s">
        <v>2081</v>
      </c>
      <c r="R75" t="s">
        <v>2276</v>
      </c>
      <c r="S75" t="s">
        <v>3202</v>
      </c>
      <c r="T75" t="s">
        <v>3278</v>
      </c>
      <c r="U75" t="s">
        <v>2767</v>
      </c>
      <c r="V75" t="s">
        <v>3595</v>
      </c>
      <c r="W75" t="s">
        <v>3596</v>
      </c>
      <c r="X75" s="20" t="s">
        <v>2308</v>
      </c>
    </row>
    <row r="76" spans="1:24" x14ac:dyDescent="0.45">
      <c r="A76" s="20" t="s">
        <v>962</v>
      </c>
      <c r="B76" t="s">
        <v>147</v>
      </c>
      <c r="C76" t="s">
        <v>108</v>
      </c>
      <c r="D76" t="s">
        <v>522</v>
      </c>
      <c r="E76" t="s">
        <v>3597</v>
      </c>
      <c r="F76" t="s">
        <v>3598</v>
      </c>
      <c r="G76" t="s">
        <v>3599</v>
      </c>
      <c r="H76" t="s">
        <v>3600</v>
      </c>
      <c r="I76" t="s">
        <v>3601</v>
      </c>
      <c r="J76" t="s">
        <v>3602</v>
      </c>
      <c r="K76" t="s">
        <v>3603</v>
      </c>
      <c r="L76" t="s">
        <v>2762</v>
      </c>
      <c r="M76" t="s">
        <v>3604</v>
      </c>
      <c r="N76" t="s">
        <v>3605</v>
      </c>
      <c r="O76" t="s">
        <v>2217</v>
      </c>
      <c r="P76" t="s">
        <v>3606</v>
      </c>
      <c r="Q76" t="s">
        <v>3432</v>
      </c>
      <c r="R76" t="s">
        <v>3000</v>
      </c>
      <c r="S76" t="s">
        <v>3492</v>
      </c>
      <c r="T76" t="s">
        <v>2911</v>
      </c>
      <c r="U76" t="s">
        <v>3607</v>
      </c>
      <c r="V76" t="s">
        <v>2432</v>
      </c>
      <c r="W76" t="s">
        <v>2209</v>
      </c>
      <c r="X76" s="20" t="s">
        <v>3608</v>
      </c>
    </row>
    <row r="77" spans="1:24" x14ac:dyDescent="0.45">
      <c r="A77" s="20" t="s">
        <v>963</v>
      </c>
      <c r="B77" t="s">
        <v>200</v>
      </c>
      <c r="C77" t="s">
        <v>82</v>
      </c>
      <c r="D77" t="s">
        <v>527</v>
      </c>
      <c r="E77" t="s">
        <v>1870</v>
      </c>
      <c r="F77" t="s">
        <v>3609</v>
      </c>
      <c r="G77" t="s">
        <v>3610</v>
      </c>
      <c r="H77" t="s">
        <v>3611</v>
      </c>
      <c r="I77" t="s">
        <v>3612</v>
      </c>
      <c r="J77" t="s">
        <v>2260</v>
      </c>
      <c r="K77" t="s">
        <v>2792</v>
      </c>
      <c r="L77" t="s">
        <v>3613</v>
      </c>
      <c r="M77" t="s">
        <v>2556</v>
      </c>
      <c r="N77" t="s">
        <v>3614</v>
      </c>
      <c r="O77" t="s">
        <v>3185</v>
      </c>
      <c r="P77" t="s">
        <v>3615</v>
      </c>
      <c r="Q77" t="s">
        <v>3128</v>
      </c>
      <c r="R77" t="s">
        <v>3616</v>
      </c>
      <c r="S77" t="s">
        <v>3617</v>
      </c>
      <c r="T77" t="s">
        <v>3013</v>
      </c>
      <c r="U77" t="s">
        <v>3139</v>
      </c>
      <c r="V77" t="s">
        <v>2243</v>
      </c>
      <c r="W77" t="s">
        <v>3618</v>
      </c>
      <c r="X77" s="20" t="s">
        <v>3619</v>
      </c>
    </row>
    <row r="78" spans="1:24" x14ac:dyDescent="0.45">
      <c r="A78" s="20" t="s">
        <v>964</v>
      </c>
      <c r="B78" t="s">
        <v>141</v>
      </c>
      <c r="C78" t="s">
        <v>116</v>
      </c>
      <c r="D78" t="s">
        <v>527</v>
      </c>
      <c r="E78" t="s">
        <v>3620</v>
      </c>
      <c r="F78" t="s">
        <v>3621</v>
      </c>
      <c r="G78" t="s">
        <v>3622</v>
      </c>
      <c r="H78" t="s">
        <v>3623</v>
      </c>
      <c r="I78" t="s">
        <v>3624</v>
      </c>
      <c r="J78" t="s">
        <v>3625</v>
      </c>
      <c r="K78" t="s">
        <v>3449</v>
      </c>
      <c r="L78" t="s">
        <v>2282</v>
      </c>
      <c r="M78" t="s">
        <v>3626</v>
      </c>
      <c r="N78" t="s">
        <v>3627</v>
      </c>
      <c r="O78" t="s">
        <v>3628</v>
      </c>
      <c r="P78" t="s">
        <v>3629</v>
      </c>
      <c r="Q78" t="s">
        <v>2985</v>
      </c>
      <c r="R78" t="s">
        <v>3267</v>
      </c>
      <c r="S78" t="s">
        <v>3630</v>
      </c>
      <c r="T78" t="s">
        <v>3300</v>
      </c>
      <c r="U78" t="s">
        <v>3631</v>
      </c>
      <c r="V78" t="s">
        <v>3352</v>
      </c>
      <c r="W78" t="s">
        <v>3632</v>
      </c>
      <c r="X78" s="20" t="s">
        <v>1912</v>
      </c>
    </row>
    <row r="79" spans="1:24" x14ac:dyDescent="0.45">
      <c r="A79" s="20" t="s">
        <v>965</v>
      </c>
      <c r="B79" t="s">
        <v>38</v>
      </c>
      <c r="C79" t="s">
        <v>24</v>
      </c>
      <c r="D79" t="s">
        <v>527</v>
      </c>
      <c r="E79" t="s">
        <v>1822</v>
      </c>
      <c r="F79" t="s">
        <v>3633</v>
      </c>
      <c r="G79" t="s">
        <v>3634</v>
      </c>
      <c r="H79" t="s">
        <v>3635</v>
      </c>
      <c r="I79" t="s">
        <v>3294</v>
      </c>
      <c r="J79" t="s">
        <v>3069</v>
      </c>
      <c r="K79" t="s">
        <v>3162</v>
      </c>
      <c r="L79" t="s">
        <v>1935</v>
      </c>
      <c r="M79" t="s">
        <v>3636</v>
      </c>
      <c r="N79" t="s">
        <v>3098</v>
      </c>
      <c r="O79" t="s">
        <v>3637</v>
      </c>
      <c r="P79" t="s">
        <v>3227</v>
      </c>
      <c r="Q79" t="s">
        <v>3186</v>
      </c>
      <c r="R79" t="s">
        <v>2736</v>
      </c>
      <c r="S79" t="s">
        <v>3548</v>
      </c>
      <c r="T79" t="s">
        <v>2798</v>
      </c>
      <c r="U79" t="s">
        <v>3638</v>
      </c>
      <c r="V79" t="s">
        <v>3639</v>
      </c>
      <c r="W79" t="s">
        <v>3640</v>
      </c>
      <c r="X79" s="20" t="s">
        <v>1746</v>
      </c>
    </row>
    <row r="80" spans="1:24" x14ac:dyDescent="0.45">
      <c r="A80" s="20" t="s">
        <v>966</v>
      </c>
      <c r="B80" t="s">
        <v>257</v>
      </c>
      <c r="C80" t="s">
        <v>82</v>
      </c>
      <c r="D80" t="s">
        <v>527</v>
      </c>
      <c r="E80" t="s">
        <v>2261</v>
      </c>
      <c r="F80" t="s">
        <v>3641</v>
      </c>
      <c r="G80" t="s">
        <v>3642</v>
      </c>
      <c r="H80" t="s">
        <v>3643</v>
      </c>
      <c r="I80" t="s">
        <v>2905</v>
      </c>
      <c r="J80" t="s">
        <v>3644</v>
      </c>
      <c r="K80" t="s">
        <v>2061</v>
      </c>
      <c r="L80" t="s">
        <v>3358</v>
      </c>
      <c r="M80" t="s">
        <v>2162</v>
      </c>
      <c r="N80" t="s">
        <v>3310</v>
      </c>
      <c r="O80" t="s">
        <v>3451</v>
      </c>
      <c r="P80" t="s">
        <v>3645</v>
      </c>
      <c r="Q80" t="s">
        <v>3186</v>
      </c>
      <c r="R80" t="s">
        <v>3011</v>
      </c>
      <c r="S80" t="s">
        <v>2925</v>
      </c>
      <c r="T80" t="s">
        <v>3300</v>
      </c>
      <c r="U80" t="s">
        <v>2287</v>
      </c>
      <c r="V80" t="s">
        <v>2288</v>
      </c>
      <c r="W80" t="s">
        <v>2289</v>
      </c>
      <c r="X80" s="20" t="s">
        <v>3646</v>
      </c>
    </row>
    <row r="81" spans="1:24" x14ac:dyDescent="0.45">
      <c r="A81" s="20" t="s">
        <v>967</v>
      </c>
      <c r="B81" t="s">
        <v>106</v>
      </c>
      <c r="C81" t="s">
        <v>95</v>
      </c>
      <c r="D81" t="s">
        <v>527</v>
      </c>
      <c r="E81" t="s">
        <v>3647</v>
      </c>
      <c r="F81" t="s">
        <v>3648</v>
      </c>
      <c r="G81" t="s">
        <v>3649</v>
      </c>
      <c r="H81" t="s">
        <v>3650</v>
      </c>
      <c r="I81" t="s">
        <v>2300</v>
      </c>
      <c r="J81" t="s">
        <v>3521</v>
      </c>
      <c r="K81" t="s">
        <v>2846</v>
      </c>
      <c r="L81" t="s">
        <v>3146</v>
      </c>
      <c r="M81" t="s">
        <v>3651</v>
      </c>
      <c r="N81" t="s">
        <v>3274</v>
      </c>
      <c r="O81" t="s">
        <v>3652</v>
      </c>
      <c r="P81" t="s">
        <v>3653</v>
      </c>
      <c r="Q81" t="s">
        <v>3654</v>
      </c>
      <c r="R81" t="s">
        <v>3326</v>
      </c>
      <c r="S81" t="s">
        <v>3655</v>
      </c>
      <c r="T81" t="s">
        <v>3216</v>
      </c>
      <c r="U81" t="s">
        <v>1902</v>
      </c>
      <c r="V81" t="s">
        <v>3656</v>
      </c>
      <c r="W81" t="s">
        <v>3657</v>
      </c>
      <c r="X81" s="20" t="s">
        <v>1813</v>
      </c>
    </row>
    <row r="82" spans="1:24" x14ac:dyDescent="0.45">
      <c r="A82" s="20" t="s">
        <v>968</v>
      </c>
      <c r="B82" t="s">
        <v>107</v>
      </c>
      <c r="C82" t="s">
        <v>108</v>
      </c>
      <c r="D82" t="s">
        <v>524</v>
      </c>
      <c r="E82" t="s">
        <v>3658</v>
      </c>
      <c r="F82" t="s">
        <v>3659</v>
      </c>
      <c r="G82" t="s">
        <v>3660</v>
      </c>
      <c r="H82" t="s">
        <v>3661</v>
      </c>
      <c r="I82" t="s">
        <v>3223</v>
      </c>
      <c r="J82" t="s">
        <v>3145</v>
      </c>
      <c r="K82" t="s">
        <v>3662</v>
      </c>
      <c r="L82" t="s">
        <v>3663</v>
      </c>
      <c r="M82" t="s">
        <v>3499</v>
      </c>
      <c r="N82" t="s">
        <v>1900</v>
      </c>
      <c r="O82" t="s">
        <v>1851</v>
      </c>
      <c r="P82" t="s">
        <v>3266</v>
      </c>
      <c r="Q82" t="s">
        <v>3228</v>
      </c>
      <c r="R82" t="s">
        <v>3664</v>
      </c>
      <c r="S82" t="s">
        <v>2303</v>
      </c>
      <c r="T82" t="s">
        <v>2356</v>
      </c>
      <c r="U82" t="s">
        <v>3076</v>
      </c>
      <c r="V82" t="s">
        <v>3665</v>
      </c>
      <c r="W82" t="s">
        <v>2649</v>
      </c>
      <c r="X82" s="20" t="s">
        <v>3666</v>
      </c>
    </row>
    <row r="83" spans="1:24" x14ac:dyDescent="0.45">
      <c r="A83" s="20" t="s">
        <v>969</v>
      </c>
      <c r="B83" t="s">
        <v>99</v>
      </c>
      <c r="C83" t="s">
        <v>17</v>
      </c>
      <c r="D83" t="s">
        <v>526</v>
      </c>
      <c r="E83" t="s">
        <v>1824</v>
      </c>
      <c r="F83" t="s">
        <v>3667</v>
      </c>
      <c r="G83" t="s">
        <v>3668</v>
      </c>
      <c r="H83" t="s">
        <v>3669</v>
      </c>
      <c r="I83" t="s">
        <v>3121</v>
      </c>
      <c r="J83" t="s">
        <v>3670</v>
      </c>
      <c r="K83" t="s">
        <v>3671</v>
      </c>
      <c r="L83" t="s">
        <v>3672</v>
      </c>
      <c r="M83" t="s">
        <v>3673</v>
      </c>
      <c r="N83" t="s">
        <v>3580</v>
      </c>
      <c r="O83" t="s">
        <v>2292</v>
      </c>
      <c r="P83" t="s">
        <v>3674</v>
      </c>
      <c r="Q83" t="s">
        <v>3121</v>
      </c>
      <c r="R83" t="s">
        <v>2108</v>
      </c>
      <c r="S83" t="s">
        <v>3675</v>
      </c>
      <c r="T83" t="s">
        <v>2798</v>
      </c>
      <c r="U83" t="s">
        <v>3676</v>
      </c>
      <c r="V83" t="s">
        <v>3677</v>
      </c>
      <c r="W83" t="s">
        <v>3678</v>
      </c>
      <c r="X83" s="20" t="s">
        <v>3679</v>
      </c>
    </row>
    <row r="84" spans="1:24" x14ac:dyDescent="0.45">
      <c r="A84" s="20" t="s">
        <v>970</v>
      </c>
      <c r="B84" t="s">
        <v>88</v>
      </c>
      <c r="C84" t="s">
        <v>24</v>
      </c>
      <c r="D84" t="s">
        <v>527</v>
      </c>
      <c r="E84" t="s">
        <v>2299</v>
      </c>
      <c r="F84" t="s">
        <v>3680</v>
      </c>
      <c r="G84" t="s">
        <v>3681</v>
      </c>
      <c r="H84" t="s">
        <v>3682</v>
      </c>
      <c r="I84" t="s">
        <v>2300</v>
      </c>
      <c r="J84" t="s">
        <v>3683</v>
      </c>
      <c r="K84" t="s">
        <v>2189</v>
      </c>
      <c r="L84" t="s">
        <v>3684</v>
      </c>
      <c r="M84" t="s">
        <v>3685</v>
      </c>
      <c r="N84" t="s">
        <v>3686</v>
      </c>
      <c r="O84" t="s">
        <v>3687</v>
      </c>
      <c r="P84" t="s">
        <v>3688</v>
      </c>
      <c r="Q84" t="s">
        <v>3061</v>
      </c>
      <c r="R84" t="s">
        <v>2175</v>
      </c>
      <c r="S84" t="s">
        <v>2301</v>
      </c>
      <c r="T84" t="s">
        <v>3689</v>
      </c>
      <c r="U84" t="s">
        <v>2180</v>
      </c>
      <c r="V84" t="s">
        <v>3656</v>
      </c>
      <c r="W84" t="s">
        <v>3690</v>
      </c>
      <c r="X84" s="20" t="s">
        <v>3691</v>
      </c>
    </row>
    <row r="85" spans="1:24" x14ac:dyDescent="0.45">
      <c r="A85" s="20" t="s">
        <v>971</v>
      </c>
      <c r="B85" t="s">
        <v>534</v>
      </c>
      <c r="C85" t="s">
        <v>29</v>
      </c>
      <c r="D85" t="s">
        <v>527</v>
      </c>
      <c r="E85" t="s">
        <v>1829</v>
      </c>
      <c r="F85" t="s">
        <v>3692</v>
      </c>
      <c r="G85" t="s">
        <v>3693</v>
      </c>
      <c r="H85" t="s">
        <v>3694</v>
      </c>
      <c r="I85" t="s">
        <v>1928</v>
      </c>
      <c r="J85" t="s">
        <v>3035</v>
      </c>
      <c r="K85" t="s">
        <v>2942</v>
      </c>
      <c r="L85" t="s">
        <v>3695</v>
      </c>
      <c r="M85" t="s">
        <v>3696</v>
      </c>
      <c r="N85" t="s">
        <v>3697</v>
      </c>
      <c r="O85" t="s">
        <v>3265</v>
      </c>
      <c r="P85" t="s">
        <v>2293</v>
      </c>
      <c r="Q85" t="s">
        <v>3698</v>
      </c>
      <c r="R85" t="s">
        <v>3287</v>
      </c>
      <c r="S85" t="s">
        <v>3630</v>
      </c>
      <c r="T85" t="s">
        <v>3388</v>
      </c>
      <c r="U85" t="s">
        <v>2294</v>
      </c>
      <c r="V85" t="s">
        <v>2295</v>
      </c>
      <c r="W85" t="s">
        <v>3699</v>
      </c>
      <c r="X85" s="20" t="s">
        <v>2296</v>
      </c>
    </row>
    <row r="86" spans="1:24" x14ac:dyDescent="0.45">
      <c r="A86" s="20" t="s">
        <v>972</v>
      </c>
      <c r="B86" t="s">
        <v>268</v>
      </c>
      <c r="C86" t="s">
        <v>95</v>
      </c>
      <c r="D86" t="s">
        <v>526</v>
      </c>
      <c r="E86" t="s">
        <v>3700</v>
      </c>
      <c r="F86" t="s">
        <v>3701</v>
      </c>
      <c r="G86" t="s">
        <v>3702</v>
      </c>
      <c r="H86" t="s">
        <v>3703</v>
      </c>
      <c r="I86" t="s">
        <v>2291</v>
      </c>
      <c r="J86" t="s">
        <v>3704</v>
      </c>
      <c r="K86" t="s">
        <v>3047</v>
      </c>
      <c r="L86" t="s">
        <v>2178</v>
      </c>
      <c r="M86" t="s">
        <v>3499</v>
      </c>
      <c r="N86" t="s">
        <v>2945</v>
      </c>
      <c r="O86" t="s">
        <v>3705</v>
      </c>
      <c r="P86" t="s">
        <v>3706</v>
      </c>
      <c r="Q86" t="s">
        <v>3654</v>
      </c>
      <c r="R86" t="s">
        <v>3707</v>
      </c>
      <c r="S86" t="s">
        <v>3708</v>
      </c>
      <c r="T86" t="s">
        <v>3278</v>
      </c>
      <c r="U86" t="s">
        <v>2530</v>
      </c>
      <c r="V86" t="s">
        <v>3709</v>
      </c>
      <c r="W86" t="s">
        <v>3710</v>
      </c>
      <c r="X86" s="20" t="s">
        <v>3711</v>
      </c>
    </row>
    <row r="87" spans="1:24" x14ac:dyDescent="0.45">
      <c r="A87" s="20" t="s">
        <v>973</v>
      </c>
      <c r="B87" t="s">
        <v>194</v>
      </c>
      <c r="C87" t="s">
        <v>29</v>
      </c>
      <c r="D87" t="s">
        <v>527</v>
      </c>
      <c r="E87" t="s">
        <v>2277</v>
      </c>
      <c r="F87" t="s">
        <v>3712</v>
      </c>
      <c r="G87" t="s">
        <v>3713</v>
      </c>
      <c r="H87" t="s">
        <v>3714</v>
      </c>
      <c r="I87" t="s">
        <v>2856</v>
      </c>
      <c r="J87" t="s">
        <v>2237</v>
      </c>
      <c r="K87" t="s">
        <v>3047</v>
      </c>
      <c r="L87" t="s">
        <v>3197</v>
      </c>
      <c r="M87" t="s">
        <v>2968</v>
      </c>
      <c r="N87" t="s">
        <v>3715</v>
      </c>
      <c r="O87" t="s">
        <v>3716</v>
      </c>
      <c r="P87" t="s">
        <v>3717</v>
      </c>
      <c r="Q87" t="s">
        <v>3312</v>
      </c>
      <c r="R87" t="s">
        <v>3718</v>
      </c>
      <c r="S87" t="s">
        <v>2085</v>
      </c>
      <c r="T87" t="s">
        <v>3719</v>
      </c>
      <c r="U87" t="s">
        <v>3720</v>
      </c>
      <c r="V87" t="s">
        <v>2840</v>
      </c>
      <c r="W87" t="s">
        <v>2304</v>
      </c>
      <c r="X87" s="20" t="s">
        <v>3721</v>
      </c>
    </row>
    <row r="88" spans="1:24" x14ac:dyDescent="0.45">
      <c r="A88" s="20" t="s">
        <v>974</v>
      </c>
      <c r="B88" t="s">
        <v>132</v>
      </c>
      <c r="C88" t="s">
        <v>13</v>
      </c>
      <c r="D88" t="s">
        <v>525</v>
      </c>
      <c r="E88" t="s">
        <v>1755</v>
      </c>
      <c r="F88" t="s">
        <v>3722</v>
      </c>
      <c r="G88" t="s">
        <v>3723</v>
      </c>
      <c r="H88" t="s">
        <v>3724</v>
      </c>
      <c r="I88" t="s">
        <v>3460</v>
      </c>
      <c r="J88" t="s">
        <v>2278</v>
      </c>
      <c r="K88" t="s">
        <v>2891</v>
      </c>
      <c r="L88" t="s">
        <v>3725</v>
      </c>
      <c r="M88" t="s">
        <v>3726</v>
      </c>
      <c r="N88" t="s">
        <v>3383</v>
      </c>
      <c r="O88" t="s">
        <v>3727</v>
      </c>
      <c r="P88" t="s">
        <v>3645</v>
      </c>
      <c r="Q88" t="s">
        <v>2204</v>
      </c>
      <c r="R88" t="s">
        <v>2959</v>
      </c>
      <c r="S88" t="s">
        <v>3728</v>
      </c>
      <c r="T88" t="s">
        <v>3729</v>
      </c>
      <c r="U88" t="s">
        <v>3730</v>
      </c>
      <c r="V88" t="s">
        <v>3365</v>
      </c>
      <c r="W88" t="s">
        <v>2483</v>
      </c>
      <c r="X88" s="20" t="s">
        <v>1827</v>
      </c>
    </row>
    <row r="89" spans="1:24" x14ac:dyDescent="0.45">
      <c r="A89" s="20" t="s">
        <v>975</v>
      </c>
      <c r="B89" t="s">
        <v>92</v>
      </c>
      <c r="C89" t="s">
        <v>19</v>
      </c>
      <c r="D89" t="s">
        <v>526</v>
      </c>
      <c r="E89" t="s">
        <v>3731</v>
      </c>
      <c r="F89" t="s">
        <v>3732</v>
      </c>
      <c r="G89" t="s">
        <v>3733</v>
      </c>
      <c r="H89" t="s">
        <v>3734</v>
      </c>
      <c r="I89" t="s">
        <v>3735</v>
      </c>
      <c r="J89" t="s">
        <v>3736</v>
      </c>
      <c r="K89" t="s">
        <v>1949</v>
      </c>
      <c r="L89" t="s">
        <v>3056</v>
      </c>
      <c r="M89" t="s">
        <v>1883</v>
      </c>
      <c r="N89" t="s">
        <v>3022</v>
      </c>
      <c r="O89" t="s">
        <v>3737</v>
      </c>
      <c r="P89" t="s">
        <v>3336</v>
      </c>
      <c r="Q89" t="s">
        <v>2985</v>
      </c>
      <c r="R89" t="s">
        <v>3413</v>
      </c>
      <c r="S89" t="s">
        <v>2839</v>
      </c>
      <c r="T89" t="s">
        <v>3075</v>
      </c>
      <c r="U89" t="s">
        <v>3560</v>
      </c>
      <c r="V89" t="s">
        <v>3029</v>
      </c>
      <c r="W89" t="s">
        <v>2103</v>
      </c>
      <c r="X89" s="20" t="s">
        <v>2388</v>
      </c>
    </row>
    <row r="90" spans="1:24" x14ac:dyDescent="0.45">
      <c r="A90" s="20" t="s">
        <v>976</v>
      </c>
      <c r="B90" t="s">
        <v>394</v>
      </c>
      <c r="C90" t="s">
        <v>251</v>
      </c>
      <c r="D90" t="s">
        <v>523</v>
      </c>
      <c r="E90" t="s">
        <v>1937</v>
      </c>
      <c r="F90" t="s">
        <v>3738</v>
      </c>
      <c r="G90" t="s">
        <v>3739</v>
      </c>
      <c r="H90" t="s">
        <v>3740</v>
      </c>
      <c r="I90" t="s">
        <v>2905</v>
      </c>
      <c r="J90" t="s">
        <v>3210</v>
      </c>
      <c r="K90" t="s">
        <v>3307</v>
      </c>
      <c r="L90" t="s">
        <v>2943</v>
      </c>
      <c r="M90" t="s">
        <v>2162</v>
      </c>
      <c r="N90" t="s">
        <v>3098</v>
      </c>
      <c r="O90" t="s">
        <v>3741</v>
      </c>
      <c r="P90" t="s">
        <v>3039</v>
      </c>
      <c r="Q90" t="s">
        <v>3742</v>
      </c>
      <c r="R90" t="s">
        <v>2254</v>
      </c>
      <c r="S90" t="s">
        <v>1897</v>
      </c>
      <c r="T90" t="s">
        <v>3256</v>
      </c>
      <c r="U90" t="s">
        <v>2799</v>
      </c>
      <c r="V90" t="s">
        <v>1938</v>
      </c>
      <c r="W90" t="s">
        <v>2586</v>
      </c>
      <c r="X90" s="20" t="s">
        <v>1811</v>
      </c>
    </row>
    <row r="91" spans="1:24" x14ac:dyDescent="0.45">
      <c r="A91" s="20" t="s">
        <v>977</v>
      </c>
      <c r="B91" t="s">
        <v>238</v>
      </c>
      <c r="C91" t="s">
        <v>24</v>
      </c>
      <c r="D91" t="s">
        <v>526</v>
      </c>
      <c r="E91" t="s">
        <v>1747</v>
      </c>
      <c r="F91" t="s">
        <v>3743</v>
      </c>
      <c r="G91" t="s">
        <v>3744</v>
      </c>
      <c r="H91" t="s">
        <v>3745</v>
      </c>
      <c r="I91" t="s">
        <v>3068</v>
      </c>
      <c r="J91" t="s">
        <v>3746</v>
      </c>
      <c r="K91" t="s">
        <v>3108</v>
      </c>
      <c r="L91" t="s">
        <v>2833</v>
      </c>
      <c r="M91" t="s">
        <v>3109</v>
      </c>
      <c r="N91" t="s">
        <v>2997</v>
      </c>
      <c r="O91" t="s">
        <v>2946</v>
      </c>
      <c r="P91" t="s">
        <v>3747</v>
      </c>
      <c r="Q91" t="s">
        <v>1826</v>
      </c>
      <c r="R91" t="s">
        <v>2108</v>
      </c>
      <c r="S91" t="s">
        <v>3571</v>
      </c>
      <c r="T91" t="s">
        <v>1939</v>
      </c>
      <c r="U91" t="s">
        <v>3364</v>
      </c>
      <c r="V91" t="s">
        <v>2318</v>
      </c>
      <c r="W91" t="s">
        <v>3748</v>
      </c>
      <c r="X91" s="20" t="s">
        <v>3749</v>
      </c>
    </row>
    <row r="92" spans="1:24" x14ac:dyDescent="0.45">
      <c r="A92" s="20" t="s">
        <v>978</v>
      </c>
      <c r="B92" t="s">
        <v>195</v>
      </c>
      <c r="C92" t="s">
        <v>124</v>
      </c>
      <c r="D92" t="s">
        <v>526</v>
      </c>
      <c r="E92" t="s">
        <v>2310</v>
      </c>
      <c r="F92" t="s">
        <v>3750</v>
      </c>
      <c r="G92" t="s">
        <v>3751</v>
      </c>
      <c r="H92" t="s">
        <v>3752</v>
      </c>
      <c r="I92" t="s">
        <v>2311</v>
      </c>
      <c r="J92" t="s">
        <v>2198</v>
      </c>
      <c r="K92" t="s">
        <v>3084</v>
      </c>
      <c r="L92" t="s">
        <v>2100</v>
      </c>
      <c r="M92" t="s">
        <v>3753</v>
      </c>
      <c r="N92" t="s">
        <v>3754</v>
      </c>
      <c r="O92" t="s">
        <v>3286</v>
      </c>
      <c r="P92" t="s">
        <v>3755</v>
      </c>
      <c r="Q92" t="s">
        <v>3756</v>
      </c>
      <c r="R92" t="s">
        <v>3757</v>
      </c>
      <c r="S92" t="s">
        <v>2312</v>
      </c>
      <c r="T92" t="s">
        <v>3758</v>
      </c>
      <c r="U92" t="s">
        <v>3759</v>
      </c>
      <c r="V92" t="s">
        <v>3665</v>
      </c>
      <c r="W92" t="s">
        <v>3760</v>
      </c>
      <c r="X92" s="20" t="s">
        <v>2264</v>
      </c>
    </row>
    <row r="93" spans="1:24" x14ac:dyDescent="0.45">
      <c r="A93" s="20" t="s">
        <v>979</v>
      </c>
      <c r="B93" t="s">
        <v>133</v>
      </c>
      <c r="C93" t="s">
        <v>134</v>
      </c>
      <c r="D93" t="s">
        <v>527</v>
      </c>
      <c r="E93" t="s">
        <v>3761</v>
      </c>
      <c r="F93" t="s">
        <v>3762</v>
      </c>
      <c r="G93" t="s">
        <v>3763</v>
      </c>
      <c r="H93" t="s">
        <v>3764</v>
      </c>
      <c r="I93" t="s">
        <v>3223</v>
      </c>
      <c r="J93" t="s">
        <v>3704</v>
      </c>
      <c r="K93" t="s">
        <v>3765</v>
      </c>
      <c r="L93" t="s">
        <v>2995</v>
      </c>
      <c r="M93" t="s">
        <v>3673</v>
      </c>
      <c r="N93" t="s">
        <v>3766</v>
      </c>
      <c r="O93" t="s">
        <v>2609</v>
      </c>
      <c r="P93" t="s">
        <v>3375</v>
      </c>
      <c r="Q93" t="s">
        <v>3583</v>
      </c>
      <c r="R93" t="s">
        <v>3767</v>
      </c>
      <c r="S93" t="s">
        <v>3768</v>
      </c>
      <c r="T93" t="s">
        <v>2926</v>
      </c>
      <c r="U93" t="s">
        <v>2948</v>
      </c>
      <c r="V93" t="s">
        <v>2551</v>
      </c>
      <c r="W93" t="s">
        <v>2065</v>
      </c>
      <c r="X93" s="20" t="s">
        <v>2309</v>
      </c>
    </row>
    <row r="94" spans="1:24" x14ac:dyDescent="0.45">
      <c r="A94" s="20" t="s">
        <v>980</v>
      </c>
      <c r="B94" t="s">
        <v>48</v>
      </c>
      <c r="C94" t="s">
        <v>13</v>
      </c>
      <c r="D94" t="s">
        <v>527</v>
      </c>
      <c r="E94" t="s">
        <v>2314</v>
      </c>
      <c r="F94" t="s">
        <v>3402</v>
      </c>
      <c r="G94" t="s">
        <v>3769</v>
      </c>
      <c r="H94" t="s">
        <v>3770</v>
      </c>
      <c r="I94" t="s">
        <v>3771</v>
      </c>
      <c r="J94" t="s">
        <v>2773</v>
      </c>
      <c r="K94" t="s">
        <v>3772</v>
      </c>
      <c r="L94" t="s">
        <v>2074</v>
      </c>
      <c r="M94" t="s">
        <v>3685</v>
      </c>
      <c r="N94" t="s">
        <v>3773</v>
      </c>
      <c r="O94" t="s">
        <v>3774</v>
      </c>
      <c r="P94" t="s">
        <v>3239</v>
      </c>
      <c r="Q94" t="s">
        <v>3775</v>
      </c>
      <c r="R94" t="s">
        <v>2780</v>
      </c>
      <c r="S94" t="s">
        <v>1931</v>
      </c>
      <c r="T94" t="s">
        <v>3157</v>
      </c>
      <c r="U94" t="s">
        <v>3776</v>
      </c>
      <c r="V94" t="s">
        <v>3777</v>
      </c>
      <c r="W94" t="s">
        <v>2510</v>
      </c>
      <c r="X94" s="20" t="s">
        <v>1916</v>
      </c>
    </row>
    <row r="95" spans="1:24" x14ac:dyDescent="0.45">
      <c r="A95" s="20" t="s">
        <v>981</v>
      </c>
      <c r="B95" t="s">
        <v>161</v>
      </c>
      <c r="C95" t="s">
        <v>82</v>
      </c>
      <c r="D95" t="s">
        <v>526</v>
      </c>
      <c r="E95" t="s">
        <v>1765</v>
      </c>
      <c r="F95" t="s">
        <v>3778</v>
      </c>
      <c r="G95" t="s">
        <v>3779</v>
      </c>
      <c r="H95" t="s">
        <v>3780</v>
      </c>
      <c r="I95" t="s">
        <v>3083</v>
      </c>
      <c r="J95" t="s">
        <v>3470</v>
      </c>
      <c r="K95" t="s">
        <v>3246</v>
      </c>
      <c r="L95" t="s">
        <v>3672</v>
      </c>
      <c r="M95" t="s">
        <v>1940</v>
      </c>
      <c r="N95" t="s">
        <v>3781</v>
      </c>
      <c r="O95" t="s">
        <v>3782</v>
      </c>
      <c r="P95" t="s">
        <v>3783</v>
      </c>
      <c r="Q95" t="s">
        <v>2999</v>
      </c>
      <c r="R95" t="s">
        <v>3386</v>
      </c>
      <c r="S95" t="s">
        <v>2320</v>
      </c>
      <c r="T95" t="s">
        <v>2782</v>
      </c>
      <c r="U95" t="s">
        <v>2143</v>
      </c>
      <c r="V95" t="s">
        <v>2321</v>
      </c>
      <c r="W95" t="s">
        <v>2425</v>
      </c>
      <c r="X95" s="20" t="s">
        <v>2323</v>
      </c>
    </row>
    <row r="96" spans="1:24" x14ac:dyDescent="0.45">
      <c r="A96" s="20" t="s">
        <v>982</v>
      </c>
      <c r="B96" t="s">
        <v>323</v>
      </c>
      <c r="C96" t="s">
        <v>134</v>
      </c>
      <c r="D96" t="s">
        <v>526</v>
      </c>
      <c r="E96" t="s">
        <v>3784</v>
      </c>
      <c r="F96" t="s">
        <v>3785</v>
      </c>
      <c r="G96" t="s">
        <v>3786</v>
      </c>
      <c r="H96" t="s">
        <v>3787</v>
      </c>
      <c r="I96" t="s">
        <v>3612</v>
      </c>
      <c r="J96" t="s">
        <v>2122</v>
      </c>
      <c r="K96" t="s">
        <v>2942</v>
      </c>
      <c r="L96" t="s">
        <v>2933</v>
      </c>
      <c r="M96" t="s">
        <v>2907</v>
      </c>
      <c r="N96" t="s">
        <v>3614</v>
      </c>
      <c r="O96" t="s">
        <v>3788</v>
      </c>
      <c r="P96" t="s">
        <v>2923</v>
      </c>
      <c r="Q96" t="s">
        <v>3312</v>
      </c>
      <c r="R96" t="s">
        <v>3362</v>
      </c>
      <c r="S96" t="s">
        <v>3492</v>
      </c>
      <c r="T96" t="s">
        <v>2782</v>
      </c>
      <c r="U96" t="s">
        <v>3789</v>
      </c>
      <c r="V96" t="s">
        <v>3790</v>
      </c>
      <c r="W96" t="s">
        <v>3791</v>
      </c>
      <c r="X96" s="20" t="s">
        <v>2375</v>
      </c>
    </row>
    <row r="97" spans="1:24" x14ac:dyDescent="0.45">
      <c r="A97" s="20" t="s">
        <v>983</v>
      </c>
      <c r="B97" t="s">
        <v>139</v>
      </c>
      <c r="C97" t="s">
        <v>82</v>
      </c>
      <c r="D97" t="s">
        <v>527</v>
      </c>
      <c r="E97" t="s">
        <v>2326</v>
      </c>
      <c r="F97" t="s">
        <v>3792</v>
      </c>
      <c r="G97" t="s">
        <v>3793</v>
      </c>
      <c r="H97" t="s">
        <v>3794</v>
      </c>
      <c r="I97" t="s">
        <v>3273</v>
      </c>
      <c r="J97" t="s">
        <v>3795</v>
      </c>
      <c r="K97" t="s">
        <v>3772</v>
      </c>
      <c r="L97" t="s">
        <v>2980</v>
      </c>
      <c r="M97" t="s">
        <v>1834</v>
      </c>
      <c r="N97" t="s">
        <v>3627</v>
      </c>
      <c r="O97" t="s">
        <v>3782</v>
      </c>
      <c r="P97" t="s">
        <v>3796</v>
      </c>
      <c r="Q97" t="s">
        <v>3797</v>
      </c>
      <c r="R97" t="s">
        <v>2850</v>
      </c>
      <c r="S97" t="s">
        <v>2231</v>
      </c>
      <c r="T97" t="s">
        <v>3798</v>
      </c>
      <c r="U97" t="s">
        <v>3799</v>
      </c>
      <c r="V97" t="s">
        <v>3800</v>
      </c>
      <c r="W97" t="s">
        <v>2606</v>
      </c>
      <c r="X97" s="20" t="s">
        <v>3801</v>
      </c>
    </row>
    <row r="98" spans="1:24" x14ac:dyDescent="0.45">
      <c r="A98" s="20" t="s">
        <v>984</v>
      </c>
      <c r="B98" t="s">
        <v>105</v>
      </c>
      <c r="C98" t="s">
        <v>47</v>
      </c>
      <c r="D98" t="s">
        <v>524</v>
      </c>
      <c r="E98" t="s">
        <v>2324</v>
      </c>
      <c r="F98" t="s">
        <v>3802</v>
      </c>
      <c r="G98" t="s">
        <v>3803</v>
      </c>
      <c r="H98" t="s">
        <v>3804</v>
      </c>
      <c r="I98" t="s">
        <v>3805</v>
      </c>
      <c r="J98" t="s">
        <v>3806</v>
      </c>
      <c r="K98" t="s">
        <v>2805</v>
      </c>
      <c r="L98" t="s">
        <v>3373</v>
      </c>
      <c r="M98" t="s">
        <v>3807</v>
      </c>
      <c r="N98" t="s">
        <v>3808</v>
      </c>
      <c r="O98" t="s">
        <v>3809</v>
      </c>
      <c r="P98" t="s">
        <v>3810</v>
      </c>
      <c r="Q98" t="s">
        <v>3040</v>
      </c>
      <c r="R98" t="s">
        <v>3811</v>
      </c>
      <c r="S98" t="s">
        <v>3812</v>
      </c>
      <c r="T98" t="s">
        <v>3813</v>
      </c>
      <c r="U98" t="s">
        <v>2961</v>
      </c>
      <c r="V98" t="s">
        <v>3814</v>
      </c>
      <c r="W98" t="s">
        <v>2625</v>
      </c>
      <c r="X98" s="20" t="s">
        <v>1843</v>
      </c>
    </row>
    <row r="99" spans="1:24" x14ac:dyDescent="0.45">
      <c r="A99" s="20" t="s">
        <v>985</v>
      </c>
      <c r="B99" t="s">
        <v>62</v>
      </c>
      <c r="C99" t="s">
        <v>24</v>
      </c>
      <c r="D99" t="s">
        <v>527</v>
      </c>
      <c r="E99" t="s">
        <v>1869</v>
      </c>
      <c r="F99" t="s">
        <v>3815</v>
      </c>
      <c r="G99" t="s">
        <v>3816</v>
      </c>
      <c r="H99" t="s">
        <v>3817</v>
      </c>
      <c r="I99" t="s">
        <v>3818</v>
      </c>
      <c r="J99" t="s">
        <v>2198</v>
      </c>
      <c r="K99" t="s">
        <v>2891</v>
      </c>
      <c r="L99" t="s">
        <v>2329</v>
      </c>
      <c r="M99" t="s">
        <v>3819</v>
      </c>
      <c r="N99" t="s">
        <v>3820</v>
      </c>
      <c r="O99" t="s">
        <v>3821</v>
      </c>
      <c r="P99" t="s">
        <v>2070</v>
      </c>
      <c r="Q99" t="s">
        <v>3822</v>
      </c>
      <c r="R99" t="s">
        <v>3823</v>
      </c>
      <c r="S99" t="s">
        <v>3824</v>
      </c>
      <c r="T99" t="s">
        <v>3825</v>
      </c>
      <c r="U99" t="s">
        <v>3759</v>
      </c>
      <c r="V99" t="s">
        <v>3709</v>
      </c>
      <c r="W99" t="s">
        <v>2576</v>
      </c>
      <c r="X99" s="20" t="s">
        <v>3826</v>
      </c>
    </row>
    <row r="100" spans="1:24" x14ac:dyDescent="0.45">
      <c r="A100" s="20" t="s">
        <v>986</v>
      </c>
      <c r="B100" t="s">
        <v>87</v>
      </c>
      <c r="C100" t="s">
        <v>19</v>
      </c>
      <c r="D100" t="s">
        <v>527</v>
      </c>
      <c r="E100" t="s">
        <v>3827</v>
      </c>
      <c r="F100" t="s">
        <v>3828</v>
      </c>
      <c r="G100" t="s">
        <v>3829</v>
      </c>
      <c r="H100" t="s">
        <v>3830</v>
      </c>
      <c r="I100" t="s">
        <v>1941</v>
      </c>
      <c r="J100" t="s">
        <v>2906</v>
      </c>
      <c r="K100" t="s">
        <v>3831</v>
      </c>
      <c r="L100" t="s">
        <v>3591</v>
      </c>
      <c r="M100" t="s">
        <v>3198</v>
      </c>
      <c r="N100" t="s">
        <v>3808</v>
      </c>
      <c r="O100" t="s">
        <v>3296</v>
      </c>
      <c r="P100" t="s">
        <v>3832</v>
      </c>
      <c r="Q100" t="s">
        <v>3833</v>
      </c>
      <c r="R100" t="s">
        <v>3834</v>
      </c>
      <c r="S100" t="s">
        <v>3835</v>
      </c>
      <c r="T100" t="s">
        <v>2899</v>
      </c>
      <c r="U100" t="s">
        <v>3540</v>
      </c>
      <c r="V100" t="s">
        <v>3595</v>
      </c>
      <c r="W100" t="s">
        <v>2458</v>
      </c>
      <c r="X100" s="20" t="s">
        <v>3836</v>
      </c>
    </row>
    <row r="101" spans="1:24" x14ac:dyDescent="0.45">
      <c r="A101" s="20" t="s">
        <v>987</v>
      </c>
      <c r="B101" t="s">
        <v>158</v>
      </c>
      <c r="C101" t="s">
        <v>86</v>
      </c>
      <c r="D101" t="s">
        <v>526</v>
      </c>
      <c r="E101" t="s">
        <v>3837</v>
      </c>
      <c r="F101" t="s">
        <v>3838</v>
      </c>
      <c r="G101" t="s">
        <v>3839</v>
      </c>
      <c r="H101" t="s">
        <v>3840</v>
      </c>
      <c r="I101" t="s">
        <v>2889</v>
      </c>
      <c r="J101" t="s">
        <v>3107</v>
      </c>
      <c r="K101" t="s">
        <v>3070</v>
      </c>
      <c r="L101" t="s">
        <v>2933</v>
      </c>
      <c r="M101" t="s">
        <v>3334</v>
      </c>
      <c r="N101" t="s">
        <v>3172</v>
      </c>
      <c r="O101" t="s">
        <v>3165</v>
      </c>
      <c r="P101" t="s">
        <v>3688</v>
      </c>
      <c r="Q101" t="s">
        <v>3156</v>
      </c>
      <c r="R101" t="s">
        <v>3502</v>
      </c>
      <c r="S101" t="s">
        <v>3655</v>
      </c>
      <c r="T101" t="s">
        <v>2972</v>
      </c>
      <c r="U101" t="s">
        <v>2501</v>
      </c>
      <c r="V101" t="s">
        <v>3269</v>
      </c>
      <c r="W101" t="s">
        <v>2216</v>
      </c>
      <c r="X101" s="20" t="s">
        <v>3841</v>
      </c>
    </row>
    <row r="102" spans="1:24" x14ac:dyDescent="0.45">
      <c r="A102" s="20" t="s">
        <v>988</v>
      </c>
      <c r="B102" t="s">
        <v>138</v>
      </c>
      <c r="C102" t="s">
        <v>82</v>
      </c>
      <c r="D102" t="s">
        <v>526</v>
      </c>
      <c r="E102" t="s">
        <v>2314</v>
      </c>
      <c r="F102" t="s">
        <v>3842</v>
      </c>
      <c r="G102" t="s">
        <v>3843</v>
      </c>
      <c r="H102" t="s">
        <v>3844</v>
      </c>
      <c r="I102" t="s">
        <v>3805</v>
      </c>
      <c r="J102" t="s">
        <v>3644</v>
      </c>
      <c r="K102" t="s">
        <v>1751</v>
      </c>
      <c r="L102" t="s">
        <v>1879</v>
      </c>
      <c r="M102" t="s">
        <v>3845</v>
      </c>
      <c r="N102" t="s">
        <v>2921</v>
      </c>
      <c r="O102" t="s">
        <v>3846</v>
      </c>
      <c r="P102" t="s">
        <v>3832</v>
      </c>
      <c r="Q102" t="s">
        <v>1818</v>
      </c>
      <c r="R102" t="s">
        <v>3847</v>
      </c>
      <c r="S102" t="s">
        <v>1931</v>
      </c>
      <c r="T102" t="s">
        <v>2246</v>
      </c>
      <c r="U102" t="s">
        <v>3848</v>
      </c>
      <c r="V102" t="s">
        <v>3849</v>
      </c>
      <c r="W102" t="s">
        <v>3850</v>
      </c>
      <c r="X102" s="20" t="s">
        <v>3851</v>
      </c>
    </row>
    <row r="103" spans="1:24" x14ac:dyDescent="0.45">
      <c r="A103" s="20" t="s">
        <v>989</v>
      </c>
      <c r="B103" t="s">
        <v>146</v>
      </c>
      <c r="C103" t="s">
        <v>118</v>
      </c>
      <c r="D103" t="s">
        <v>524</v>
      </c>
      <c r="E103" t="s">
        <v>2484</v>
      </c>
      <c r="F103" t="s">
        <v>3852</v>
      </c>
      <c r="G103" t="s">
        <v>3853</v>
      </c>
      <c r="H103" t="s">
        <v>3854</v>
      </c>
      <c r="I103" t="s">
        <v>3855</v>
      </c>
      <c r="J103" t="s">
        <v>2890</v>
      </c>
      <c r="K103" t="s">
        <v>2251</v>
      </c>
      <c r="L103" t="s">
        <v>3321</v>
      </c>
      <c r="M103" t="s">
        <v>3396</v>
      </c>
      <c r="N103" t="s">
        <v>2876</v>
      </c>
      <c r="O103" t="s">
        <v>3856</v>
      </c>
      <c r="P103" t="s">
        <v>3857</v>
      </c>
      <c r="Q103" t="s">
        <v>2267</v>
      </c>
      <c r="R103" t="s">
        <v>2316</v>
      </c>
      <c r="S103" t="s">
        <v>3858</v>
      </c>
      <c r="T103" t="s">
        <v>3813</v>
      </c>
      <c r="U103" t="s">
        <v>3288</v>
      </c>
      <c r="V103" t="s">
        <v>1942</v>
      </c>
      <c r="W103" t="s">
        <v>2325</v>
      </c>
      <c r="X103" s="20" t="s">
        <v>2335</v>
      </c>
    </row>
    <row r="104" spans="1:24" x14ac:dyDescent="0.45">
      <c r="A104" s="20" t="s">
        <v>990</v>
      </c>
      <c r="B104" t="s">
        <v>145</v>
      </c>
      <c r="C104" t="s">
        <v>114</v>
      </c>
      <c r="D104" t="s">
        <v>527</v>
      </c>
      <c r="E104" t="s">
        <v>2339</v>
      </c>
      <c r="F104" t="s">
        <v>3859</v>
      </c>
      <c r="G104" t="s">
        <v>3860</v>
      </c>
      <c r="H104" t="s">
        <v>3861</v>
      </c>
      <c r="I104" t="s">
        <v>3862</v>
      </c>
      <c r="J104" t="s">
        <v>3283</v>
      </c>
      <c r="K104" t="s">
        <v>3395</v>
      </c>
      <c r="L104" t="s">
        <v>2847</v>
      </c>
      <c r="M104" t="s">
        <v>3863</v>
      </c>
      <c r="N104" t="s">
        <v>3864</v>
      </c>
      <c r="O104" t="s">
        <v>3782</v>
      </c>
      <c r="P104" t="s">
        <v>3147</v>
      </c>
      <c r="Q104" t="s">
        <v>3865</v>
      </c>
      <c r="R104" t="s">
        <v>2126</v>
      </c>
      <c r="S104" t="s">
        <v>2075</v>
      </c>
      <c r="T104" t="s">
        <v>3216</v>
      </c>
      <c r="U104" t="s">
        <v>3866</v>
      </c>
      <c r="V104" t="s">
        <v>3867</v>
      </c>
      <c r="W104" t="s">
        <v>3868</v>
      </c>
      <c r="X104" s="20" t="s">
        <v>3869</v>
      </c>
    </row>
    <row r="105" spans="1:24" x14ac:dyDescent="0.45">
      <c r="A105" s="20" t="s">
        <v>991</v>
      </c>
      <c r="B105" t="s">
        <v>151</v>
      </c>
      <c r="C105" t="s">
        <v>82</v>
      </c>
      <c r="D105" t="s">
        <v>525</v>
      </c>
      <c r="E105" t="s">
        <v>1838</v>
      </c>
      <c r="F105" t="s">
        <v>3870</v>
      </c>
      <c r="G105" t="s">
        <v>3871</v>
      </c>
      <c r="H105" t="s">
        <v>3872</v>
      </c>
      <c r="I105" t="s">
        <v>3873</v>
      </c>
      <c r="J105" t="s">
        <v>3069</v>
      </c>
      <c r="K105" t="s">
        <v>3162</v>
      </c>
      <c r="L105" t="s">
        <v>2282</v>
      </c>
      <c r="M105" t="s">
        <v>3874</v>
      </c>
      <c r="N105" t="s">
        <v>3808</v>
      </c>
      <c r="O105" t="s">
        <v>3875</v>
      </c>
      <c r="P105" t="s">
        <v>3876</v>
      </c>
      <c r="Q105" t="s">
        <v>3877</v>
      </c>
      <c r="R105" t="s">
        <v>2736</v>
      </c>
      <c r="S105" t="s">
        <v>3387</v>
      </c>
      <c r="T105" t="s">
        <v>3115</v>
      </c>
      <c r="U105" t="s">
        <v>2338</v>
      </c>
      <c r="V105" t="s">
        <v>3709</v>
      </c>
      <c r="W105" t="s">
        <v>3878</v>
      </c>
      <c r="X105" s="20" t="s">
        <v>2363</v>
      </c>
    </row>
    <row r="106" spans="1:24" x14ac:dyDescent="0.45">
      <c r="A106" s="20" t="s">
        <v>992</v>
      </c>
      <c r="B106" t="s">
        <v>221</v>
      </c>
      <c r="C106" t="s">
        <v>114</v>
      </c>
      <c r="D106" t="s">
        <v>527</v>
      </c>
      <c r="E106" t="s">
        <v>2341</v>
      </c>
      <c r="F106" t="s">
        <v>3879</v>
      </c>
      <c r="G106" t="s">
        <v>3880</v>
      </c>
      <c r="H106" t="s">
        <v>3881</v>
      </c>
      <c r="I106" t="s">
        <v>2306</v>
      </c>
      <c r="J106" t="s">
        <v>3882</v>
      </c>
      <c r="K106" t="s">
        <v>3096</v>
      </c>
      <c r="L106" t="s">
        <v>3284</v>
      </c>
      <c r="M106" t="s">
        <v>1883</v>
      </c>
      <c r="N106" t="s">
        <v>2342</v>
      </c>
      <c r="O106" t="s">
        <v>2895</v>
      </c>
      <c r="P106" t="s">
        <v>3538</v>
      </c>
      <c r="Q106" t="s">
        <v>1818</v>
      </c>
      <c r="R106" t="s">
        <v>3883</v>
      </c>
      <c r="S106" t="s">
        <v>2725</v>
      </c>
      <c r="T106" t="s">
        <v>2246</v>
      </c>
      <c r="U106" t="s">
        <v>3190</v>
      </c>
      <c r="V106" t="s">
        <v>3884</v>
      </c>
      <c r="W106" t="s">
        <v>3885</v>
      </c>
      <c r="X106" s="20" t="s">
        <v>1855</v>
      </c>
    </row>
    <row r="107" spans="1:24" x14ac:dyDescent="0.45">
      <c r="A107" s="20" t="s">
        <v>993</v>
      </c>
      <c r="B107" t="s">
        <v>171</v>
      </c>
      <c r="C107" t="s">
        <v>108</v>
      </c>
      <c r="D107" t="s">
        <v>523</v>
      </c>
      <c r="E107" t="s">
        <v>3886</v>
      </c>
      <c r="F107" t="s">
        <v>3887</v>
      </c>
      <c r="G107" t="s">
        <v>3888</v>
      </c>
      <c r="H107" t="s">
        <v>3889</v>
      </c>
      <c r="I107" t="s">
        <v>2731</v>
      </c>
      <c r="J107" t="s">
        <v>3419</v>
      </c>
      <c r="K107" t="s">
        <v>3765</v>
      </c>
      <c r="L107" t="s">
        <v>2775</v>
      </c>
      <c r="M107" t="s">
        <v>3890</v>
      </c>
      <c r="N107" t="s">
        <v>3440</v>
      </c>
      <c r="O107" t="s">
        <v>2934</v>
      </c>
      <c r="P107" t="s">
        <v>2275</v>
      </c>
      <c r="Q107" t="s">
        <v>3891</v>
      </c>
      <c r="R107" t="s">
        <v>3892</v>
      </c>
      <c r="S107" t="s">
        <v>3630</v>
      </c>
      <c r="T107" t="s">
        <v>3893</v>
      </c>
      <c r="U107" t="s">
        <v>3327</v>
      </c>
      <c r="V107" t="s">
        <v>3894</v>
      </c>
      <c r="W107" t="s">
        <v>2315</v>
      </c>
      <c r="X107" s="20" t="s">
        <v>2157</v>
      </c>
    </row>
    <row r="108" spans="1:24" x14ac:dyDescent="0.45">
      <c r="A108" s="20" t="s">
        <v>994</v>
      </c>
      <c r="B108" t="s">
        <v>172</v>
      </c>
      <c r="C108" t="s">
        <v>82</v>
      </c>
      <c r="D108" t="s">
        <v>526</v>
      </c>
      <c r="E108" t="s">
        <v>1850</v>
      </c>
      <c r="F108" t="s">
        <v>3895</v>
      </c>
      <c r="G108" t="s">
        <v>3896</v>
      </c>
      <c r="H108" t="s">
        <v>3897</v>
      </c>
      <c r="I108" t="s">
        <v>3624</v>
      </c>
      <c r="J108" t="s">
        <v>3898</v>
      </c>
      <c r="K108" t="s">
        <v>3831</v>
      </c>
      <c r="L108" t="s">
        <v>2762</v>
      </c>
      <c r="M108" t="s">
        <v>3254</v>
      </c>
      <c r="N108" t="s">
        <v>3899</v>
      </c>
      <c r="O108" t="s">
        <v>3238</v>
      </c>
      <c r="P108" t="s">
        <v>3900</v>
      </c>
      <c r="Q108" t="s">
        <v>3865</v>
      </c>
      <c r="R108" t="s">
        <v>2343</v>
      </c>
      <c r="S108" t="s">
        <v>2135</v>
      </c>
      <c r="T108" t="s">
        <v>3350</v>
      </c>
      <c r="U108" t="s">
        <v>3901</v>
      </c>
      <c r="V108" t="s">
        <v>2344</v>
      </c>
      <c r="W108" t="s">
        <v>2345</v>
      </c>
      <c r="X108" s="20" t="s">
        <v>2351</v>
      </c>
    </row>
    <row r="109" spans="1:24" x14ac:dyDescent="0.45">
      <c r="A109" s="20" t="s">
        <v>995</v>
      </c>
      <c r="B109" t="s">
        <v>318</v>
      </c>
      <c r="C109" t="s">
        <v>216</v>
      </c>
      <c r="D109" t="s">
        <v>524</v>
      </c>
      <c r="E109" t="s">
        <v>3902</v>
      </c>
      <c r="F109" t="s">
        <v>3903</v>
      </c>
      <c r="G109" t="s">
        <v>3904</v>
      </c>
      <c r="H109" t="s">
        <v>3905</v>
      </c>
      <c r="I109" t="s">
        <v>2856</v>
      </c>
      <c r="J109" t="s">
        <v>2918</v>
      </c>
      <c r="K109" t="s">
        <v>3510</v>
      </c>
      <c r="L109" t="s">
        <v>3663</v>
      </c>
      <c r="M109" t="s">
        <v>3049</v>
      </c>
      <c r="N109" t="s">
        <v>2763</v>
      </c>
      <c r="O109" t="s">
        <v>3906</v>
      </c>
      <c r="P109" t="s">
        <v>3907</v>
      </c>
      <c r="Q109" t="s">
        <v>3025</v>
      </c>
      <c r="R109" t="s">
        <v>2108</v>
      </c>
      <c r="S109" t="s">
        <v>3908</v>
      </c>
      <c r="T109" t="s">
        <v>3909</v>
      </c>
      <c r="U109" t="s">
        <v>2475</v>
      </c>
      <c r="V109" t="s">
        <v>3910</v>
      </c>
      <c r="W109" t="s">
        <v>3911</v>
      </c>
      <c r="X109" s="20" t="s">
        <v>3912</v>
      </c>
    </row>
    <row r="110" spans="1:24" x14ac:dyDescent="0.45">
      <c r="A110" s="20" t="s">
        <v>996</v>
      </c>
      <c r="B110" t="s">
        <v>39</v>
      </c>
      <c r="C110" t="s">
        <v>24</v>
      </c>
      <c r="D110" t="s">
        <v>526</v>
      </c>
      <c r="E110" t="s">
        <v>2347</v>
      </c>
      <c r="F110" t="s">
        <v>3913</v>
      </c>
      <c r="G110" t="s">
        <v>3914</v>
      </c>
      <c r="H110" t="s">
        <v>3915</v>
      </c>
      <c r="I110" t="s">
        <v>2348</v>
      </c>
      <c r="J110" t="s">
        <v>2918</v>
      </c>
      <c r="K110" t="s">
        <v>3162</v>
      </c>
      <c r="L110" t="s">
        <v>2943</v>
      </c>
      <c r="M110" t="s">
        <v>2893</v>
      </c>
      <c r="N110" t="s">
        <v>3916</v>
      </c>
      <c r="O110" t="s">
        <v>3917</v>
      </c>
      <c r="P110" t="s">
        <v>3832</v>
      </c>
      <c r="Q110" t="s">
        <v>2012</v>
      </c>
      <c r="R110" t="s">
        <v>3918</v>
      </c>
      <c r="S110" t="s">
        <v>2349</v>
      </c>
      <c r="T110" t="s">
        <v>2881</v>
      </c>
      <c r="U110" t="s">
        <v>1924</v>
      </c>
      <c r="V110" t="s">
        <v>3314</v>
      </c>
      <c r="W110" t="s">
        <v>2350</v>
      </c>
      <c r="X110" s="20" t="s">
        <v>3919</v>
      </c>
    </row>
    <row r="111" spans="1:24" x14ac:dyDescent="0.45">
      <c r="A111" s="20" t="s">
        <v>997</v>
      </c>
      <c r="B111" t="s">
        <v>165</v>
      </c>
      <c r="C111" t="s">
        <v>166</v>
      </c>
      <c r="D111" t="s">
        <v>525</v>
      </c>
      <c r="E111" t="s">
        <v>3920</v>
      </c>
      <c r="F111" t="s">
        <v>3921</v>
      </c>
      <c r="G111" t="s">
        <v>3922</v>
      </c>
      <c r="H111" t="s">
        <v>3923</v>
      </c>
      <c r="I111" t="s">
        <v>3924</v>
      </c>
      <c r="J111" t="s">
        <v>3035</v>
      </c>
      <c r="K111" t="s">
        <v>3096</v>
      </c>
      <c r="L111" t="s">
        <v>2762</v>
      </c>
      <c r="M111" t="s">
        <v>3109</v>
      </c>
      <c r="N111" t="s">
        <v>2808</v>
      </c>
      <c r="O111" t="s">
        <v>3925</v>
      </c>
      <c r="P111" t="s">
        <v>3926</v>
      </c>
      <c r="Q111" t="s">
        <v>3865</v>
      </c>
      <c r="R111" t="s">
        <v>2736</v>
      </c>
      <c r="S111" t="s">
        <v>3927</v>
      </c>
      <c r="T111" t="s">
        <v>3363</v>
      </c>
      <c r="U111" t="s">
        <v>1854</v>
      </c>
      <c r="V111" t="s">
        <v>2129</v>
      </c>
      <c r="W111" t="s">
        <v>2107</v>
      </c>
      <c r="X111" s="20" t="s">
        <v>3928</v>
      </c>
    </row>
    <row r="112" spans="1:24" x14ac:dyDescent="0.45">
      <c r="A112" s="20" t="s">
        <v>998</v>
      </c>
      <c r="B112" t="s">
        <v>288</v>
      </c>
      <c r="C112" t="s">
        <v>19</v>
      </c>
      <c r="D112" t="s">
        <v>527</v>
      </c>
      <c r="E112" t="s">
        <v>1984</v>
      </c>
      <c r="F112" t="s">
        <v>3929</v>
      </c>
      <c r="G112" t="s">
        <v>3930</v>
      </c>
      <c r="H112" t="s">
        <v>3931</v>
      </c>
      <c r="I112" t="s">
        <v>1928</v>
      </c>
      <c r="J112" t="s">
        <v>3932</v>
      </c>
      <c r="K112" t="s">
        <v>2281</v>
      </c>
      <c r="L112" t="s">
        <v>3933</v>
      </c>
      <c r="M112" t="s">
        <v>3396</v>
      </c>
      <c r="N112" t="s">
        <v>3524</v>
      </c>
      <c r="O112" t="s">
        <v>3934</v>
      </c>
      <c r="P112" t="s">
        <v>2623</v>
      </c>
      <c r="Q112" t="s">
        <v>3935</v>
      </c>
      <c r="R112" t="s">
        <v>3936</v>
      </c>
      <c r="S112" t="s">
        <v>3051</v>
      </c>
      <c r="T112" t="s">
        <v>3176</v>
      </c>
      <c r="U112" t="s">
        <v>1943</v>
      </c>
      <c r="V112" t="s">
        <v>2840</v>
      </c>
      <c r="W112" t="s">
        <v>3937</v>
      </c>
      <c r="X112" s="20" t="s">
        <v>3938</v>
      </c>
    </row>
    <row r="113" spans="1:24" x14ac:dyDescent="0.45">
      <c r="A113" s="20" t="s">
        <v>999</v>
      </c>
      <c r="B113" t="s">
        <v>27</v>
      </c>
      <c r="C113" t="s">
        <v>17</v>
      </c>
      <c r="D113" t="s">
        <v>527</v>
      </c>
      <c r="E113" t="s">
        <v>2354</v>
      </c>
      <c r="F113" t="s">
        <v>3939</v>
      </c>
      <c r="G113" t="s">
        <v>3940</v>
      </c>
      <c r="H113" t="s">
        <v>3941</v>
      </c>
      <c r="I113" t="s">
        <v>1928</v>
      </c>
      <c r="J113" t="s">
        <v>3196</v>
      </c>
      <c r="K113" t="s">
        <v>2061</v>
      </c>
      <c r="L113" t="s">
        <v>3942</v>
      </c>
      <c r="M113" t="s">
        <v>3943</v>
      </c>
      <c r="N113" t="s">
        <v>3697</v>
      </c>
      <c r="O113" t="s">
        <v>2355</v>
      </c>
      <c r="P113" t="s">
        <v>3944</v>
      </c>
      <c r="Q113" t="s">
        <v>3945</v>
      </c>
      <c r="R113" t="s">
        <v>3946</v>
      </c>
      <c r="S113" t="s">
        <v>2936</v>
      </c>
      <c r="T113" t="s">
        <v>2356</v>
      </c>
      <c r="U113" t="s">
        <v>3947</v>
      </c>
      <c r="V113" t="s">
        <v>3241</v>
      </c>
      <c r="W113" t="s">
        <v>2472</v>
      </c>
      <c r="X113" s="20" t="s">
        <v>2358</v>
      </c>
    </row>
    <row r="114" spans="1:24" x14ac:dyDescent="0.45">
      <c r="A114" s="20" t="s">
        <v>1000</v>
      </c>
      <c r="B114" t="s">
        <v>193</v>
      </c>
      <c r="C114" t="s">
        <v>149</v>
      </c>
      <c r="D114" t="s">
        <v>526</v>
      </c>
      <c r="E114" t="s">
        <v>3948</v>
      </c>
      <c r="F114" t="s">
        <v>3949</v>
      </c>
      <c r="G114" t="s">
        <v>3950</v>
      </c>
      <c r="H114" t="s">
        <v>3951</v>
      </c>
      <c r="I114" t="s">
        <v>3333</v>
      </c>
      <c r="J114" t="s">
        <v>3952</v>
      </c>
      <c r="K114" t="s">
        <v>3953</v>
      </c>
      <c r="L114" t="s">
        <v>2621</v>
      </c>
      <c r="M114" t="s">
        <v>3954</v>
      </c>
      <c r="N114" t="s">
        <v>3955</v>
      </c>
      <c r="O114" t="s">
        <v>2217</v>
      </c>
      <c r="P114" t="s">
        <v>3956</v>
      </c>
      <c r="Q114" t="s">
        <v>2735</v>
      </c>
      <c r="R114" t="s">
        <v>2825</v>
      </c>
      <c r="S114" t="s">
        <v>3215</v>
      </c>
      <c r="T114" t="s">
        <v>2926</v>
      </c>
      <c r="U114" t="s">
        <v>2442</v>
      </c>
      <c r="V114" t="s">
        <v>3957</v>
      </c>
      <c r="W114" t="s">
        <v>3958</v>
      </c>
      <c r="X114" s="20" t="s">
        <v>2376</v>
      </c>
    </row>
    <row r="115" spans="1:24" x14ac:dyDescent="0.45">
      <c r="A115" s="20" t="s">
        <v>1001</v>
      </c>
      <c r="B115" t="s">
        <v>187</v>
      </c>
      <c r="C115" t="s">
        <v>116</v>
      </c>
      <c r="D115" t="s">
        <v>526</v>
      </c>
      <c r="E115" t="s">
        <v>3959</v>
      </c>
      <c r="F115" t="s">
        <v>3960</v>
      </c>
      <c r="G115" t="s">
        <v>3961</v>
      </c>
      <c r="H115" t="s">
        <v>3962</v>
      </c>
      <c r="I115" t="s">
        <v>3320</v>
      </c>
      <c r="J115" t="s">
        <v>3952</v>
      </c>
      <c r="K115" t="s">
        <v>1922</v>
      </c>
      <c r="L115" t="s">
        <v>2806</v>
      </c>
      <c r="M115" t="s">
        <v>2211</v>
      </c>
      <c r="N115" t="s">
        <v>3963</v>
      </c>
      <c r="O115" t="s">
        <v>3964</v>
      </c>
      <c r="P115" t="s">
        <v>3783</v>
      </c>
      <c r="Q115" t="s">
        <v>2195</v>
      </c>
      <c r="R115" t="s">
        <v>3137</v>
      </c>
      <c r="S115" t="s">
        <v>2936</v>
      </c>
      <c r="T115" t="s">
        <v>3965</v>
      </c>
      <c r="U115" t="s">
        <v>3288</v>
      </c>
      <c r="V115" t="s">
        <v>3966</v>
      </c>
      <c r="W115" t="s">
        <v>3967</v>
      </c>
      <c r="X115" s="20" t="s">
        <v>3968</v>
      </c>
    </row>
    <row r="116" spans="1:24" x14ac:dyDescent="0.45">
      <c r="A116" s="20" t="s">
        <v>1002</v>
      </c>
      <c r="B116" t="s">
        <v>904</v>
      </c>
      <c r="C116" t="s">
        <v>19</v>
      </c>
      <c r="D116" t="s">
        <v>527</v>
      </c>
      <c r="E116" t="s">
        <v>2191</v>
      </c>
      <c r="F116" t="s">
        <v>3969</v>
      </c>
      <c r="G116" t="s">
        <v>3970</v>
      </c>
      <c r="H116" t="s">
        <v>3971</v>
      </c>
      <c r="I116" t="s">
        <v>3972</v>
      </c>
      <c r="J116" t="s">
        <v>2260</v>
      </c>
      <c r="K116" t="s">
        <v>2846</v>
      </c>
      <c r="L116" t="s">
        <v>2352</v>
      </c>
      <c r="M116" t="s">
        <v>3973</v>
      </c>
      <c r="N116" t="s">
        <v>3184</v>
      </c>
      <c r="O116" t="s">
        <v>3917</v>
      </c>
      <c r="P116" t="s">
        <v>2199</v>
      </c>
      <c r="Q116" t="s">
        <v>3935</v>
      </c>
      <c r="R116" t="s">
        <v>3974</v>
      </c>
      <c r="S116" t="s">
        <v>3539</v>
      </c>
      <c r="T116" t="s">
        <v>2972</v>
      </c>
      <c r="U116" t="s">
        <v>3975</v>
      </c>
      <c r="V116" t="s">
        <v>2814</v>
      </c>
      <c r="W116" t="s">
        <v>2651</v>
      </c>
      <c r="X116" s="20" t="s">
        <v>3976</v>
      </c>
    </row>
    <row r="117" spans="1:24" x14ac:dyDescent="0.45">
      <c r="A117" s="20" t="s">
        <v>1003</v>
      </c>
      <c r="B117" t="s">
        <v>907</v>
      </c>
      <c r="C117" t="s">
        <v>118</v>
      </c>
      <c r="D117" t="s">
        <v>527</v>
      </c>
      <c r="E117" t="s">
        <v>3977</v>
      </c>
      <c r="F117" t="s">
        <v>3978</v>
      </c>
      <c r="G117" t="s">
        <v>3979</v>
      </c>
      <c r="H117" t="s">
        <v>3980</v>
      </c>
      <c r="I117" t="s">
        <v>3223</v>
      </c>
      <c r="J117" t="s">
        <v>3981</v>
      </c>
      <c r="K117" t="s">
        <v>2873</v>
      </c>
      <c r="L117" t="s">
        <v>1935</v>
      </c>
      <c r="M117" t="s">
        <v>3537</v>
      </c>
      <c r="N117" t="s">
        <v>3982</v>
      </c>
      <c r="O117" t="s">
        <v>3983</v>
      </c>
      <c r="P117" t="s">
        <v>3984</v>
      </c>
      <c r="Q117" t="s">
        <v>3775</v>
      </c>
      <c r="R117" t="s">
        <v>3547</v>
      </c>
      <c r="S117" t="s">
        <v>2624</v>
      </c>
      <c r="T117" t="s">
        <v>3985</v>
      </c>
      <c r="U117" t="s">
        <v>3986</v>
      </c>
      <c r="V117" t="s">
        <v>3365</v>
      </c>
      <c r="W117" t="s">
        <v>3987</v>
      </c>
      <c r="X117" s="20" t="s">
        <v>3988</v>
      </c>
    </row>
    <row r="118" spans="1:24" x14ac:dyDescent="0.45">
      <c r="A118" s="20" t="s">
        <v>1004</v>
      </c>
      <c r="B118" t="s">
        <v>359</v>
      </c>
      <c r="C118" t="s">
        <v>124</v>
      </c>
      <c r="D118" t="s">
        <v>525</v>
      </c>
      <c r="E118" t="s">
        <v>2364</v>
      </c>
      <c r="F118" t="s">
        <v>3989</v>
      </c>
      <c r="G118" t="s">
        <v>3990</v>
      </c>
      <c r="H118" t="s">
        <v>3991</v>
      </c>
      <c r="I118" t="s">
        <v>1941</v>
      </c>
      <c r="J118" t="s">
        <v>3992</v>
      </c>
      <c r="K118" t="s">
        <v>3471</v>
      </c>
      <c r="L118" t="s">
        <v>2365</v>
      </c>
      <c r="M118" t="s">
        <v>3993</v>
      </c>
      <c r="N118" t="s">
        <v>3994</v>
      </c>
      <c r="O118" t="s">
        <v>3995</v>
      </c>
      <c r="P118" t="s">
        <v>3136</v>
      </c>
      <c r="Q118" t="s">
        <v>3213</v>
      </c>
      <c r="R118" t="s">
        <v>2924</v>
      </c>
      <c r="S118" t="s">
        <v>2898</v>
      </c>
      <c r="T118" t="s">
        <v>3176</v>
      </c>
      <c r="U118" t="s">
        <v>3996</v>
      </c>
      <c r="V118" t="s">
        <v>1810</v>
      </c>
      <c r="W118" t="s">
        <v>3997</v>
      </c>
      <c r="X118" s="20" t="s">
        <v>2406</v>
      </c>
    </row>
    <row r="119" spans="1:24" x14ac:dyDescent="0.45">
      <c r="A119" s="20" t="s">
        <v>1005</v>
      </c>
      <c r="B119" t="s">
        <v>18</v>
      </c>
      <c r="C119" t="s">
        <v>19</v>
      </c>
      <c r="D119" t="s">
        <v>526</v>
      </c>
      <c r="E119" t="s">
        <v>1875</v>
      </c>
      <c r="F119" t="s">
        <v>3998</v>
      </c>
      <c r="G119" t="s">
        <v>3999</v>
      </c>
      <c r="H119" t="s">
        <v>4000</v>
      </c>
      <c r="I119" t="s">
        <v>2573</v>
      </c>
      <c r="J119" t="s">
        <v>3470</v>
      </c>
      <c r="K119" t="s">
        <v>3020</v>
      </c>
      <c r="L119" t="s">
        <v>2874</v>
      </c>
      <c r="M119" t="s">
        <v>4001</v>
      </c>
      <c r="N119" t="s">
        <v>2721</v>
      </c>
      <c r="O119" t="s">
        <v>2983</v>
      </c>
      <c r="P119" t="s">
        <v>4002</v>
      </c>
      <c r="Q119" t="s">
        <v>2367</v>
      </c>
      <c r="R119" t="s">
        <v>3026</v>
      </c>
      <c r="S119" t="s">
        <v>4003</v>
      </c>
      <c r="T119" t="s">
        <v>3338</v>
      </c>
      <c r="U119" t="s">
        <v>2004</v>
      </c>
      <c r="V119" t="s">
        <v>4004</v>
      </c>
      <c r="W119" t="s">
        <v>2498</v>
      </c>
      <c r="X119" s="20" t="s">
        <v>4005</v>
      </c>
    </row>
    <row r="120" spans="1:24" x14ac:dyDescent="0.45">
      <c r="A120" s="20" t="s">
        <v>1006</v>
      </c>
      <c r="B120" t="s">
        <v>244</v>
      </c>
      <c r="C120" t="s">
        <v>177</v>
      </c>
      <c r="D120" t="s">
        <v>527</v>
      </c>
      <c r="E120" t="s">
        <v>4006</v>
      </c>
      <c r="F120" t="s">
        <v>4007</v>
      </c>
      <c r="G120" t="s">
        <v>4008</v>
      </c>
      <c r="H120" t="s">
        <v>4009</v>
      </c>
      <c r="I120" t="s">
        <v>2856</v>
      </c>
      <c r="J120" t="s">
        <v>3419</v>
      </c>
      <c r="K120" t="s">
        <v>3096</v>
      </c>
      <c r="L120" t="s">
        <v>4010</v>
      </c>
      <c r="M120" t="s">
        <v>1913</v>
      </c>
      <c r="N120" t="s">
        <v>4011</v>
      </c>
      <c r="O120" t="s">
        <v>4012</v>
      </c>
      <c r="P120" t="s">
        <v>2070</v>
      </c>
      <c r="Q120" t="s">
        <v>4013</v>
      </c>
      <c r="R120" t="s">
        <v>3187</v>
      </c>
      <c r="S120" t="s">
        <v>2135</v>
      </c>
      <c r="T120" t="s">
        <v>4014</v>
      </c>
      <c r="U120" t="s">
        <v>2754</v>
      </c>
      <c r="V120" t="s">
        <v>3656</v>
      </c>
      <c r="W120" t="s">
        <v>2395</v>
      </c>
      <c r="X120" s="20" t="s">
        <v>4015</v>
      </c>
    </row>
    <row r="121" spans="1:24" x14ac:dyDescent="0.45">
      <c r="A121" s="20" t="s">
        <v>1007</v>
      </c>
      <c r="B121" t="s">
        <v>159</v>
      </c>
      <c r="C121" t="s">
        <v>29</v>
      </c>
      <c r="D121" t="s">
        <v>527</v>
      </c>
      <c r="E121" t="s">
        <v>2371</v>
      </c>
      <c r="F121" t="s">
        <v>4016</v>
      </c>
      <c r="G121" t="s">
        <v>4017</v>
      </c>
      <c r="H121" t="s">
        <v>4018</v>
      </c>
      <c r="I121" t="s">
        <v>2373</v>
      </c>
      <c r="J121" t="s">
        <v>3107</v>
      </c>
      <c r="K121" t="s">
        <v>3070</v>
      </c>
      <c r="L121" t="s">
        <v>2374</v>
      </c>
      <c r="M121" t="s">
        <v>4019</v>
      </c>
      <c r="N121" t="s">
        <v>4020</v>
      </c>
      <c r="O121" t="s">
        <v>3072</v>
      </c>
      <c r="P121" t="s">
        <v>1967</v>
      </c>
      <c r="Q121" t="s">
        <v>4021</v>
      </c>
      <c r="R121" t="s">
        <v>4022</v>
      </c>
      <c r="S121" t="s">
        <v>3012</v>
      </c>
      <c r="T121" t="s">
        <v>3893</v>
      </c>
      <c r="U121" t="s">
        <v>4023</v>
      </c>
      <c r="V121" t="s">
        <v>2739</v>
      </c>
      <c r="W121" t="s">
        <v>2302</v>
      </c>
      <c r="X121" s="20" t="s">
        <v>2328</v>
      </c>
    </row>
    <row r="122" spans="1:24" x14ac:dyDescent="0.45">
      <c r="A122" s="20" t="s">
        <v>1008</v>
      </c>
      <c r="B122" t="s">
        <v>229</v>
      </c>
      <c r="C122" t="s">
        <v>118</v>
      </c>
      <c r="D122" t="s">
        <v>528</v>
      </c>
      <c r="E122" t="s">
        <v>4024</v>
      </c>
      <c r="F122" t="s">
        <v>4025</v>
      </c>
      <c r="G122" t="s">
        <v>4026</v>
      </c>
      <c r="H122" t="s">
        <v>4027</v>
      </c>
      <c r="I122" t="s">
        <v>2719</v>
      </c>
      <c r="J122" t="s">
        <v>3019</v>
      </c>
      <c r="K122" t="s">
        <v>3162</v>
      </c>
      <c r="L122" t="s">
        <v>2374</v>
      </c>
      <c r="M122" t="s">
        <v>4028</v>
      </c>
      <c r="N122" t="s">
        <v>1814</v>
      </c>
      <c r="O122" t="s">
        <v>3324</v>
      </c>
      <c r="P122" t="s">
        <v>4029</v>
      </c>
      <c r="Q122" t="s">
        <v>3385</v>
      </c>
      <c r="R122" t="s">
        <v>2850</v>
      </c>
      <c r="S122" t="s">
        <v>2624</v>
      </c>
      <c r="T122" t="s">
        <v>4030</v>
      </c>
      <c r="U122" t="s">
        <v>4031</v>
      </c>
      <c r="V122" t="s">
        <v>3425</v>
      </c>
      <c r="W122" t="s">
        <v>4032</v>
      </c>
      <c r="X122" s="20" t="s">
        <v>2511</v>
      </c>
    </row>
    <row r="123" spans="1:24" x14ac:dyDescent="0.45">
      <c r="A123" s="20" t="s">
        <v>1009</v>
      </c>
      <c r="B123" t="s">
        <v>50</v>
      </c>
      <c r="C123" t="s">
        <v>21</v>
      </c>
      <c r="D123" t="s">
        <v>527</v>
      </c>
      <c r="E123" t="s">
        <v>1878</v>
      </c>
      <c r="F123" t="s">
        <v>4033</v>
      </c>
      <c r="G123" t="s">
        <v>4034</v>
      </c>
      <c r="H123" t="s">
        <v>4035</v>
      </c>
      <c r="I123" t="s">
        <v>2291</v>
      </c>
      <c r="J123" t="s">
        <v>3736</v>
      </c>
      <c r="K123" t="s">
        <v>4036</v>
      </c>
      <c r="L123" t="s">
        <v>4037</v>
      </c>
      <c r="M123" t="s">
        <v>2369</v>
      </c>
      <c r="N123" t="s">
        <v>1900</v>
      </c>
      <c r="O123" t="s">
        <v>3441</v>
      </c>
      <c r="P123" t="s">
        <v>4038</v>
      </c>
      <c r="Q123" t="s">
        <v>4039</v>
      </c>
      <c r="R123" t="s">
        <v>3187</v>
      </c>
      <c r="S123" t="s">
        <v>4040</v>
      </c>
      <c r="T123" t="s">
        <v>2911</v>
      </c>
      <c r="U123" t="s">
        <v>4041</v>
      </c>
      <c r="V123" t="s">
        <v>4042</v>
      </c>
      <c r="W123" t="s">
        <v>2305</v>
      </c>
      <c r="X123" s="20" t="s">
        <v>4043</v>
      </c>
    </row>
    <row r="124" spans="1:24" x14ac:dyDescent="0.45">
      <c r="A124" s="20" t="s">
        <v>1010</v>
      </c>
      <c r="B124" t="s">
        <v>54</v>
      </c>
      <c r="C124" t="s">
        <v>17</v>
      </c>
      <c r="D124" t="s">
        <v>527</v>
      </c>
      <c r="E124" t="s">
        <v>2381</v>
      </c>
      <c r="F124" t="s">
        <v>4044</v>
      </c>
      <c r="G124" t="s">
        <v>4045</v>
      </c>
      <c r="H124" t="s">
        <v>4046</v>
      </c>
      <c r="I124" t="s">
        <v>4047</v>
      </c>
      <c r="J124" t="s">
        <v>4048</v>
      </c>
      <c r="K124" t="s">
        <v>2774</v>
      </c>
      <c r="L124" t="s">
        <v>2747</v>
      </c>
      <c r="M124" t="s">
        <v>4049</v>
      </c>
      <c r="N124" t="s">
        <v>1978</v>
      </c>
      <c r="O124" t="s">
        <v>3716</v>
      </c>
      <c r="P124" t="s">
        <v>4050</v>
      </c>
      <c r="Q124" t="s">
        <v>4051</v>
      </c>
      <c r="R124" t="s">
        <v>3187</v>
      </c>
      <c r="S124" t="s">
        <v>3630</v>
      </c>
      <c r="T124" t="s">
        <v>3157</v>
      </c>
      <c r="U124" t="s">
        <v>1860</v>
      </c>
      <c r="V124" t="s">
        <v>4052</v>
      </c>
      <c r="W124" t="s">
        <v>2480</v>
      </c>
      <c r="X124" s="20" t="s">
        <v>4053</v>
      </c>
    </row>
    <row r="125" spans="1:24" x14ac:dyDescent="0.45">
      <c r="A125" s="20" t="s">
        <v>1011</v>
      </c>
      <c r="B125" t="s">
        <v>135</v>
      </c>
      <c r="C125" t="s">
        <v>13</v>
      </c>
      <c r="D125" t="s">
        <v>526</v>
      </c>
      <c r="E125" t="s">
        <v>4054</v>
      </c>
      <c r="F125" t="s">
        <v>4055</v>
      </c>
      <c r="G125" t="s">
        <v>4056</v>
      </c>
      <c r="H125" t="s">
        <v>4057</v>
      </c>
      <c r="I125" t="s">
        <v>2953</v>
      </c>
      <c r="J125" t="s">
        <v>4048</v>
      </c>
      <c r="K125" t="s">
        <v>2954</v>
      </c>
      <c r="L125" t="s">
        <v>3420</v>
      </c>
      <c r="M125" t="s">
        <v>4058</v>
      </c>
      <c r="N125" t="s">
        <v>1991</v>
      </c>
      <c r="O125" t="s">
        <v>4059</v>
      </c>
      <c r="P125" t="s">
        <v>2361</v>
      </c>
      <c r="Q125" t="s">
        <v>4060</v>
      </c>
      <c r="R125" t="s">
        <v>2126</v>
      </c>
      <c r="S125" t="s">
        <v>2386</v>
      </c>
      <c r="T125" t="s">
        <v>3115</v>
      </c>
      <c r="U125" t="s">
        <v>2462</v>
      </c>
      <c r="V125" t="s">
        <v>4061</v>
      </c>
      <c r="W125" t="s">
        <v>2387</v>
      </c>
      <c r="X125" s="20" t="s">
        <v>4062</v>
      </c>
    </row>
    <row r="126" spans="1:24" x14ac:dyDescent="0.45">
      <c r="A126" s="20" t="s">
        <v>1012</v>
      </c>
      <c r="B126" t="s">
        <v>155</v>
      </c>
      <c r="C126" t="s">
        <v>82</v>
      </c>
      <c r="D126" t="s">
        <v>524</v>
      </c>
      <c r="E126" t="s">
        <v>1838</v>
      </c>
      <c r="F126" t="s">
        <v>4063</v>
      </c>
      <c r="G126" t="s">
        <v>4064</v>
      </c>
      <c r="H126" t="s">
        <v>4065</v>
      </c>
      <c r="I126" t="s">
        <v>3320</v>
      </c>
      <c r="J126" t="s">
        <v>3145</v>
      </c>
      <c r="K126" t="s">
        <v>2774</v>
      </c>
      <c r="L126" t="s">
        <v>3284</v>
      </c>
      <c r="M126" t="s">
        <v>2968</v>
      </c>
      <c r="N126" t="s">
        <v>3963</v>
      </c>
      <c r="O126" t="s">
        <v>4066</v>
      </c>
      <c r="P126" t="s">
        <v>3112</v>
      </c>
      <c r="Q126" t="s">
        <v>4067</v>
      </c>
      <c r="R126" t="s">
        <v>2175</v>
      </c>
      <c r="S126" t="s">
        <v>2936</v>
      </c>
      <c r="T126" t="s">
        <v>3052</v>
      </c>
      <c r="U126" t="s">
        <v>4068</v>
      </c>
      <c r="V126" t="s">
        <v>2102</v>
      </c>
      <c r="W126" t="s">
        <v>2383</v>
      </c>
      <c r="X126" s="20" t="s">
        <v>4069</v>
      </c>
    </row>
    <row r="127" spans="1:24" x14ac:dyDescent="0.45">
      <c r="A127" s="20" t="s">
        <v>1013</v>
      </c>
      <c r="B127" t="s">
        <v>535</v>
      </c>
      <c r="C127" t="s">
        <v>95</v>
      </c>
      <c r="D127" t="s">
        <v>526</v>
      </c>
      <c r="E127" t="s">
        <v>2384</v>
      </c>
      <c r="F127" t="s">
        <v>4070</v>
      </c>
      <c r="G127" t="s">
        <v>4071</v>
      </c>
      <c r="H127" t="s">
        <v>4072</v>
      </c>
      <c r="I127" t="s">
        <v>3612</v>
      </c>
      <c r="J127" t="s">
        <v>4073</v>
      </c>
      <c r="K127" t="s">
        <v>3395</v>
      </c>
      <c r="L127" t="s">
        <v>2943</v>
      </c>
      <c r="M127" t="s">
        <v>3845</v>
      </c>
      <c r="N127" t="s">
        <v>4074</v>
      </c>
      <c r="O127" t="s">
        <v>3038</v>
      </c>
      <c r="P127" t="s">
        <v>4075</v>
      </c>
      <c r="Q127" t="s">
        <v>3822</v>
      </c>
      <c r="R127" t="s">
        <v>4076</v>
      </c>
      <c r="S127" t="s">
        <v>2765</v>
      </c>
      <c r="T127" t="s">
        <v>4077</v>
      </c>
      <c r="U127" t="s">
        <v>3996</v>
      </c>
      <c r="V127" t="s">
        <v>4078</v>
      </c>
      <c r="W127" t="s">
        <v>4079</v>
      </c>
      <c r="X127" s="20" t="s">
        <v>4080</v>
      </c>
    </row>
    <row r="128" spans="1:24" x14ac:dyDescent="0.45">
      <c r="A128" s="20" t="s">
        <v>1014</v>
      </c>
      <c r="B128" t="s">
        <v>40</v>
      </c>
      <c r="C128" t="s">
        <v>21</v>
      </c>
      <c r="D128" t="s">
        <v>527</v>
      </c>
      <c r="E128" t="s">
        <v>1866</v>
      </c>
      <c r="F128" t="s">
        <v>4081</v>
      </c>
      <c r="G128" t="s">
        <v>4082</v>
      </c>
      <c r="H128" t="s">
        <v>4083</v>
      </c>
      <c r="I128" t="s">
        <v>2257</v>
      </c>
      <c r="J128" t="s">
        <v>3095</v>
      </c>
      <c r="K128" t="s">
        <v>2189</v>
      </c>
      <c r="L128" t="s">
        <v>2980</v>
      </c>
      <c r="M128" t="s">
        <v>3863</v>
      </c>
      <c r="N128" t="s">
        <v>4084</v>
      </c>
      <c r="O128" t="s">
        <v>4085</v>
      </c>
      <c r="P128" t="s">
        <v>4086</v>
      </c>
      <c r="Q128" t="s">
        <v>4087</v>
      </c>
      <c r="R128" t="s">
        <v>3718</v>
      </c>
      <c r="S128" t="s">
        <v>3548</v>
      </c>
      <c r="T128" t="s">
        <v>3338</v>
      </c>
      <c r="U128" t="s">
        <v>3028</v>
      </c>
      <c r="V128" t="s">
        <v>3849</v>
      </c>
      <c r="W128" t="s">
        <v>4088</v>
      </c>
      <c r="X128" s="20" t="s">
        <v>4089</v>
      </c>
    </row>
    <row r="129" spans="1:24" x14ac:dyDescent="0.45">
      <c r="A129" s="20" t="s">
        <v>1015</v>
      </c>
      <c r="B129" t="s">
        <v>101</v>
      </c>
      <c r="C129" t="s">
        <v>56</v>
      </c>
      <c r="D129" t="s">
        <v>525</v>
      </c>
      <c r="E129" t="s">
        <v>4090</v>
      </c>
      <c r="F129" t="s">
        <v>4091</v>
      </c>
      <c r="G129" t="s">
        <v>4092</v>
      </c>
      <c r="H129" t="s">
        <v>4093</v>
      </c>
      <c r="I129" t="s">
        <v>3333</v>
      </c>
      <c r="J129" t="s">
        <v>2518</v>
      </c>
      <c r="K129" t="s">
        <v>4094</v>
      </c>
      <c r="L129" t="s">
        <v>3284</v>
      </c>
      <c r="M129" t="s">
        <v>2230</v>
      </c>
      <c r="N129" t="s">
        <v>3963</v>
      </c>
      <c r="O129" t="s">
        <v>4095</v>
      </c>
      <c r="P129" t="s">
        <v>3538</v>
      </c>
      <c r="Q129" t="s">
        <v>2219</v>
      </c>
      <c r="R129" t="s">
        <v>3974</v>
      </c>
      <c r="S129" t="s">
        <v>2863</v>
      </c>
      <c r="T129" t="s">
        <v>3052</v>
      </c>
      <c r="U129" t="s">
        <v>1833</v>
      </c>
      <c r="V129" t="s">
        <v>2202</v>
      </c>
      <c r="W129" t="s">
        <v>4096</v>
      </c>
      <c r="X129" s="20" t="s">
        <v>4097</v>
      </c>
    </row>
    <row r="130" spans="1:24" x14ac:dyDescent="0.45">
      <c r="A130" s="20" t="s">
        <v>1016</v>
      </c>
      <c r="B130" t="s">
        <v>232</v>
      </c>
      <c r="C130" t="s">
        <v>182</v>
      </c>
      <c r="D130" t="s">
        <v>525</v>
      </c>
      <c r="E130" t="s">
        <v>4098</v>
      </c>
      <c r="F130" t="s">
        <v>4099</v>
      </c>
      <c r="G130" t="s">
        <v>4100</v>
      </c>
      <c r="H130" t="s">
        <v>4101</v>
      </c>
      <c r="I130" t="s">
        <v>4102</v>
      </c>
      <c r="J130" t="s">
        <v>2890</v>
      </c>
      <c r="K130" t="s">
        <v>1864</v>
      </c>
      <c r="L130" t="s">
        <v>4103</v>
      </c>
      <c r="M130" t="s">
        <v>2499</v>
      </c>
      <c r="N130" t="s">
        <v>2808</v>
      </c>
      <c r="O130" t="s">
        <v>3165</v>
      </c>
      <c r="P130" t="s">
        <v>3857</v>
      </c>
      <c r="Q130" t="s">
        <v>4104</v>
      </c>
      <c r="R130" t="s">
        <v>2596</v>
      </c>
      <c r="S130" t="s">
        <v>3101</v>
      </c>
      <c r="T130" t="s">
        <v>4105</v>
      </c>
      <c r="U130" t="s">
        <v>2442</v>
      </c>
      <c r="V130" t="s">
        <v>4106</v>
      </c>
      <c r="W130" t="s">
        <v>4107</v>
      </c>
      <c r="X130" s="20" t="s">
        <v>4108</v>
      </c>
    </row>
    <row r="131" spans="1:24" x14ac:dyDescent="0.45">
      <c r="A131" s="20" t="s">
        <v>1017</v>
      </c>
      <c r="B131" t="s">
        <v>122</v>
      </c>
      <c r="C131" t="s">
        <v>31</v>
      </c>
      <c r="D131" t="s">
        <v>528</v>
      </c>
      <c r="E131" t="s">
        <v>2389</v>
      </c>
      <c r="F131" t="s">
        <v>4109</v>
      </c>
      <c r="G131" t="s">
        <v>4110</v>
      </c>
      <c r="H131" t="s">
        <v>4111</v>
      </c>
      <c r="I131" t="s">
        <v>4112</v>
      </c>
      <c r="J131" t="s">
        <v>3470</v>
      </c>
      <c r="K131" t="s">
        <v>3671</v>
      </c>
      <c r="L131" t="s">
        <v>4113</v>
      </c>
      <c r="M131" t="s">
        <v>2807</v>
      </c>
      <c r="N131" t="s">
        <v>3766</v>
      </c>
      <c r="O131" t="s">
        <v>2722</v>
      </c>
      <c r="P131" t="s">
        <v>4114</v>
      </c>
      <c r="Q131" t="s">
        <v>4115</v>
      </c>
      <c r="R131" t="s">
        <v>2947</v>
      </c>
      <c r="S131" t="s">
        <v>2781</v>
      </c>
      <c r="T131" t="s">
        <v>2766</v>
      </c>
      <c r="U131" t="s">
        <v>3257</v>
      </c>
      <c r="V131" t="s">
        <v>2814</v>
      </c>
      <c r="W131" t="s">
        <v>2131</v>
      </c>
      <c r="X131" s="20" t="s">
        <v>2259</v>
      </c>
    </row>
    <row r="132" spans="1:24" x14ac:dyDescent="0.45">
      <c r="A132" s="20" t="s">
        <v>1018</v>
      </c>
      <c r="B132" t="s">
        <v>167</v>
      </c>
      <c r="C132" t="s">
        <v>118</v>
      </c>
      <c r="D132" t="s">
        <v>527</v>
      </c>
      <c r="E132" t="s">
        <v>4116</v>
      </c>
      <c r="F132" t="s">
        <v>4117</v>
      </c>
      <c r="G132" t="s">
        <v>4118</v>
      </c>
      <c r="H132" t="s">
        <v>4119</v>
      </c>
      <c r="I132" t="s">
        <v>4120</v>
      </c>
      <c r="J132" t="s">
        <v>3470</v>
      </c>
      <c r="K132" t="s">
        <v>4121</v>
      </c>
      <c r="L132" t="s">
        <v>2762</v>
      </c>
      <c r="M132" t="s">
        <v>4122</v>
      </c>
      <c r="N132" t="s">
        <v>3511</v>
      </c>
      <c r="O132" t="s">
        <v>3774</v>
      </c>
      <c r="P132" t="s">
        <v>3538</v>
      </c>
      <c r="Q132" t="s">
        <v>2640</v>
      </c>
      <c r="R132" t="s">
        <v>4123</v>
      </c>
      <c r="S132" t="s">
        <v>3571</v>
      </c>
      <c r="T132" t="s">
        <v>2864</v>
      </c>
      <c r="U132" t="s">
        <v>3585</v>
      </c>
      <c r="V132" t="s">
        <v>4124</v>
      </c>
      <c r="W132" t="s">
        <v>4125</v>
      </c>
      <c r="X132" s="20" t="s">
        <v>4126</v>
      </c>
    </row>
    <row r="133" spans="1:24" x14ac:dyDescent="0.45">
      <c r="A133" s="20" t="s">
        <v>1019</v>
      </c>
      <c r="B133" t="s">
        <v>185</v>
      </c>
      <c r="C133" t="s">
        <v>124</v>
      </c>
      <c r="D133" t="s">
        <v>526</v>
      </c>
      <c r="E133" t="s">
        <v>2396</v>
      </c>
      <c r="F133" t="s">
        <v>1934</v>
      </c>
      <c r="G133" t="s">
        <v>4127</v>
      </c>
      <c r="H133" t="s">
        <v>4128</v>
      </c>
      <c r="I133" t="s">
        <v>3612</v>
      </c>
      <c r="J133" t="s">
        <v>2278</v>
      </c>
      <c r="K133" t="s">
        <v>2891</v>
      </c>
      <c r="L133" t="s">
        <v>4103</v>
      </c>
      <c r="M133" t="s">
        <v>2179</v>
      </c>
      <c r="N133" t="s">
        <v>4020</v>
      </c>
      <c r="O133" t="s">
        <v>2908</v>
      </c>
      <c r="P133" t="s">
        <v>4129</v>
      </c>
      <c r="Q133" t="s">
        <v>3935</v>
      </c>
      <c r="R133" t="s">
        <v>3062</v>
      </c>
      <c r="S133" t="s">
        <v>4130</v>
      </c>
      <c r="T133" t="s">
        <v>2972</v>
      </c>
      <c r="U133" t="s">
        <v>2377</v>
      </c>
      <c r="V133" t="s">
        <v>2397</v>
      </c>
      <c r="W133" t="s">
        <v>2521</v>
      </c>
      <c r="X133" s="20" t="s">
        <v>4131</v>
      </c>
    </row>
    <row r="134" spans="1:24" x14ac:dyDescent="0.45">
      <c r="A134" s="20" t="s">
        <v>1020</v>
      </c>
      <c r="B134" t="s">
        <v>198</v>
      </c>
      <c r="C134" t="s">
        <v>13</v>
      </c>
      <c r="D134" t="s">
        <v>525</v>
      </c>
      <c r="E134" t="s">
        <v>2394</v>
      </c>
      <c r="F134" t="s">
        <v>4132</v>
      </c>
      <c r="G134" t="s">
        <v>4133</v>
      </c>
      <c r="H134" t="s">
        <v>4134</v>
      </c>
      <c r="I134" t="s">
        <v>3223</v>
      </c>
      <c r="J134" t="s">
        <v>3371</v>
      </c>
      <c r="K134" t="s">
        <v>3135</v>
      </c>
      <c r="L134" t="s">
        <v>2074</v>
      </c>
      <c r="M134" t="s">
        <v>3309</v>
      </c>
      <c r="N134" t="s">
        <v>4084</v>
      </c>
      <c r="O134" t="s">
        <v>4135</v>
      </c>
      <c r="P134" t="s">
        <v>3147</v>
      </c>
      <c r="Q134" t="s">
        <v>4136</v>
      </c>
      <c r="R134" t="s">
        <v>4123</v>
      </c>
      <c r="S134" t="s">
        <v>1931</v>
      </c>
      <c r="T134" t="s">
        <v>3013</v>
      </c>
      <c r="U134" t="s">
        <v>1943</v>
      </c>
      <c r="V134" t="s">
        <v>3595</v>
      </c>
      <c r="W134" t="s">
        <v>4137</v>
      </c>
      <c r="X134" s="20" t="s">
        <v>4138</v>
      </c>
    </row>
    <row r="135" spans="1:24" x14ac:dyDescent="0.45">
      <c r="A135" s="20" t="s">
        <v>1021</v>
      </c>
      <c r="B135" t="s">
        <v>217</v>
      </c>
      <c r="C135" t="s">
        <v>114</v>
      </c>
      <c r="D135" t="s">
        <v>527</v>
      </c>
      <c r="E135" t="s">
        <v>2399</v>
      </c>
      <c r="F135" t="s">
        <v>4139</v>
      </c>
      <c r="G135" t="s">
        <v>4140</v>
      </c>
      <c r="H135" t="s">
        <v>4141</v>
      </c>
      <c r="I135" t="s">
        <v>3448</v>
      </c>
      <c r="J135" t="s">
        <v>2400</v>
      </c>
      <c r="K135" t="s">
        <v>3566</v>
      </c>
      <c r="L135" t="s">
        <v>2874</v>
      </c>
      <c r="M135" t="s">
        <v>3604</v>
      </c>
      <c r="N135" t="s">
        <v>2793</v>
      </c>
      <c r="O135" t="s">
        <v>4142</v>
      </c>
      <c r="P135" t="s">
        <v>4143</v>
      </c>
      <c r="Q135" t="s">
        <v>4144</v>
      </c>
      <c r="R135" t="s">
        <v>2401</v>
      </c>
      <c r="S135" t="s">
        <v>4145</v>
      </c>
      <c r="T135" t="s">
        <v>3813</v>
      </c>
      <c r="U135" t="s">
        <v>2738</v>
      </c>
      <c r="V135" t="s">
        <v>4146</v>
      </c>
      <c r="W135" t="s">
        <v>4147</v>
      </c>
      <c r="X135" s="20" t="s">
        <v>4148</v>
      </c>
    </row>
    <row r="136" spans="1:24" x14ac:dyDescent="0.45">
      <c r="A136" s="20" t="s">
        <v>1022</v>
      </c>
      <c r="B136" t="s">
        <v>173</v>
      </c>
      <c r="C136" t="s">
        <v>95</v>
      </c>
      <c r="D136" t="s">
        <v>525</v>
      </c>
      <c r="E136" t="s">
        <v>4149</v>
      </c>
      <c r="F136" t="s">
        <v>4150</v>
      </c>
      <c r="G136" t="s">
        <v>4151</v>
      </c>
      <c r="H136" t="s">
        <v>4152</v>
      </c>
      <c r="I136" t="s">
        <v>1928</v>
      </c>
      <c r="J136" t="s">
        <v>3357</v>
      </c>
      <c r="K136" t="s">
        <v>4153</v>
      </c>
      <c r="L136" t="s">
        <v>3182</v>
      </c>
      <c r="M136" t="s">
        <v>3086</v>
      </c>
      <c r="N136" t="s">
        <v>2749</v>
      </c>
      <c r="O136" t="s">
        <v>3637</v>
      </c>
      <c r="P136" t="s">
        <v>4154</v>
      </c>
      <c r="Q136" t="s">
        <v>4155</v>
      </c>
      <c r="R136" t="s">
        <v>3349</v>
      </c>
      <c r="S136" t="s">
        <v>2085</v>
      </c>
      <c r="T136" t="s">
        <v>4156</v>
      </c>
      <c r="U136" t="s">
        <v>2813</v>
      </c>
      <c r="V136" t="s">
        <v>4157</v>
      </c>
      <c r="W136" t="s">
        <v>2650</v>
      </c>
      <c r="X136" s="20" t="s">
        <v>4158</v>
      </c>
    </row>
    <row r="137" spans="1:24" x14ac:dyDescent="0.45">
      <c r="A137" s="20" t="s">
        <v>1023</v>
      </c>
      <c r="B137" t="s">
        <v>148</v>
      </c>
      <c r="C137" t="s">
        <v>149</v>
      </c>
      <c r="D137" t="s">
        <v>523</v>
      </c>
      <c r="E137" t="s">
        <v>4159</v>
      </c>
      <c r="F137" t="s">
        <v>4160</v>
      </c>
      <c r="G137" t="s">
        <v>4161</v>
      </c>
      <c r="H137" t="s">
        <v>4162</v>
      </c>
      <c r="I137" t="s">
        <v>3134</v>
      </c>
      <c r="J137" t="s">
        <v>3898</v>
      </c>
      <c r="K137" t="s">
        <v>1925</v>
      </c>
      <c r="L137" t="s">
        <v>2833</v>
      </c>
      <c r="M137" t="s">
        <v>4163</v>
      </c>
      <c r="N137" t="s">
        <v>4164</v>
      </c>
      <c r="O137" t="s">
        <v>3782</v>
      </c>
      <c r="P137" t="s">
        <v>3481</v>
      </c>
      <c r="Q137" t="s">
        <v>4051</v>
      </c>
      <c r="R137" t="s">
        <v>2139</v>
      </c>
      <c r="S137" t="s">
        <v>4165</v>
      </c>
      <c r="T137" t="s">
        <v>4166</v>
      </c>
      <c r="U137" t="s">
        <v>4167</v>
      </c>
      <c r="V137" t="s">
        <v>3167</v>
      </c>
      <c r="W137" t="s">
        <v>2430</v>
      </c>
      <c r="X137" s="20" t="s">
        <v>4168</v>
      </c>
    </row>
    <row r="138" spans="1:24" x14ac:dyDescent="0.45">
      <c r="A138" s="20" t="s">
        <v>1024</v>
      </c>
      <c r="B138" t="s">
        <v>243</v>
      </c>
      <c r="C138" t="s">
        <v>104</v>
      </c>
      <c r="D138" t="s">
        <v>526</v>
      </c>
      <c r="E138" t="s">
        <v>4169</v>
      </c>
      <c r="F138" t="s">
        <v>4170</v>
      </c>
      <c r="G138" t="s">
        <v>4171</v>
      </c>
      <c r="H138" t="s">
        <v>4172</v>
      </c>
      <c r="I138" t="s">
        <v>2201</v>
      </c>
      <c r="J138" t="s">
        <v>2994</v>
      </c>
      <c r="K138" t="s">
        <v>3246</v>
      </c>
      <c r="L138" t="s">
        <v>2874</v>
      </c>
      <c r="M138" t="s">
        <v>4173</v>
      </c>
      <c r="N138" t="s">
        <v>3405</v>
      </c>
      <c r="O138" t="s">
        <v>4142</v>
      </c>
      <c r="P138" t="s">
        <v>2998</v>
      </c>
      <c r="Q138" t="s">
        <v>4174</v>
      </c>
      <c r="R138" t="s">
        <v>3423</v>
      </c>
      <c r="S138" t="s">
        <v>3215</v>
      </c>
      <c r="T138" t="s">
        <v>2798</v>
      </c>
      <c r="U138" t="s">
        <v>4175</v>
      </c>
      <c r="V138" t="s">
        <v>2096</v>
      </c>
      <c r="W138" t="s">
        <v>2393</v>
      </c>
      <c r="X138" s="20" t="s">
        <v>4176</v>
      </c>
    </row>
    <row r="139" spans="1:24" x14ac:dyDescent="0.45">
      <c r="A139" s="20" t="s">
        <v>1025</v>
      </c>
      <c r="B139" t="s">
        <v>283</v>
      </c>
      <c r="C139" t="s">
        <v>177</v>
      </c>
      <c r="D139" t="s">
        <v>526</v>
      </c>
      <c r="E139" t="s">
        <v>1844</v>
      </c>
      <c r="F139" t="s">
        <v>4177</v>
      </c>
      <c r="G139" t="s">
        <v>4178</v>
      </c>
      <c r="H139" t="s">
        <v>4179</v>
      </c>
      <c r="I139" t="s">
        <v>3121</v>
      </c>
      <c r="J139" t="s">
        <v>3283</v>
      </c>
      <c r="K139" t="s">
        <v>3831</v>
      </c>
      <c r="L139" t="s">
        <v>2955</v>
      </c>
      <c r="M139" t="s">
        <v>4180</v>
      </c>
      <c r="N139" t="s">
        <v>4181</v>
      </c>
      <c r="O139" t="s">
        <v>1845</v>
      </c>
      <c r="P139" t="s">
        <v>3944</v>
      </c>
      <c r="Q139" t="s">
        <v>3797</v>
      </c>
      <c r="R139" t="s">
        <v>3000</v>
      </c>
      <c r="S139" t="s">
        <v>2725</v>
      </c>
      <c r="T139" t="s">
        <v>2068</v>
      </c>
      <c r="U139" t="s">
        <v>3288</v>
      </c>
      <c r="V139" t="s">
        <v>1918</v>
      </c>
      <c r="W139" t="s">
        <v>2587</v>
      </c>
      <c r="X139" s="20" t="s">
        <v>4182</v>
      </c>
    </row>
    <row r="140" spans="1:24" x14ac:dyDescent="0.45">
      <c r="A140" s="20" t="s">
        <v>1026</v>
      </c>
      <c r="B140" t="s">
        <v>249</v>
      </c>
      <c r="C140" t="s">
        <v>118</v>
      </c>
      <c r="D140" t="s">
        <v>527</v>
      </c>
      <c r="E140" t="s">
        <v>4183</v>
      </c>
      <c r="F140" t="s">
        <v>2392</v>
      </c>
      <c r="G140" t="s">
        <v>4184</v>
      </c>
      <c r="H140" t="s">
        <v>4185</v>
      </c>
      <c r="I140" t="s">
        <v>3805</v>
      </c>
      <c r="J140" t="s">
        <v>3306</v>
      </c>
      <c r="K140" t="s">
        <v>2891</v>
      </c>
      <c r="L140" t="s">
        <v>3163</v>
      </c>
      <c r="M140" t="s">
        <v>3636</v>
      </c>
      <c r="N140" t="s">
        <v>4186</v>
      </c>
      <c r="O140" t="s">
        <v>3324</v>
      </c>
      <c r="P140" t="s">
        <v>4187</v>
      </c>
      <c r="Q140" t="s">
        <v>2159</v>
      </c>
      <c r="R140" t="s">
        <v>4188</v>
      </c>
      <c r="S140" t="s">
        <v>3655</v>
      </c>
      <c r="T140" t="s">
        <v>2403</v>
      </c>
      <c r="U140" t="s">
        <v>3503</v>
      </c>
      <c r="V140" t="s">
        <v>1942</v>
      </c>
      <c r="W140" t="s">
        <v>2450</v>
      </c>
      <c r="X140" s="20" t="s">
        <v>2504</v>
      </c>
    </row>
    <row r="141" spans="1:24" x14ac:dyDescent="0.45">
      <c r="A141" s="20" t="s">
        <v>1027</v>
      </c>
      <c r="B141" t="s">
        <v>69</v>
      </c>
      <c r="C141" t="s">
        <v>13</v>
      </c>
      <c r="D141" t="s">
        <v>526</v>
      </c>
      <c r="E141" t="s">
        <v>1850</v>
      </c>
      <c r="F141" t="s">
        <v>4189</v>
      </c>
      <c r="G141" t="s">
        <v>4190</v>
      </c>
      <c r="H141" t="s">
        <v>4191</v>
      </c>
      <c r="I141" t="s">
        <v>2373</v>
      </c>
      <c r="J141" t="s">
        <v>2182</v>
      </c>
      <c r="K141" t="s">
        <v>2147</v>
      </c>
      <c r="L141" t="s">
        <v>3163</v>
      </c>
      <c r="M141" t="s">
        <v>4192</v>
      </c>
      <c r="N141" t="s">
        <v>4193</v>
      </c>
      <c r="O141" t="s">
        <v>2410</v>
      </c>
      <c r="P141" t="s">
        <v>4194</v>
      </c>
      <c r="Q141" t="s">
        <v>3583</v>
      </c>
      <c r="R141" t="s">
        <v>2456</v>
      </c>
      <c r="S141" t="s">
        <v>3138</v>
      </c>
      <c r="T141" t="s">
        <v>3719</v>
      </c>
      <c r="U141" t="s">
        <v>2411</v>
      </c>
      <c r="V141" t="s">
        <v>2937</v>
      </c>
      <c r="W141" t="s">
        <v>2412</v>
      </c>
      <c r="X141" s="20" t="s">
        <v>4195</v>
      </c>
    </row>
    <row r="142" spans="1:24" x14ac:dyDescent="0.45">
      <c r="A142" s="20" t="s">
        <v>1028</v>
      </c>
      <c r="B142" t="s">
        <v>190</v>
      </c>
      <c r="C142" t="s">
        <v>124</v>
      </c>
      <c r="D142" t="s">
        <v>526</v>
      </c>
      <c r="E142" t="s">
        <v>2413</v>
      </c>
      <c r="F142" t="s">
        <v>4196</v>
      </c>
      <c r="G142" t="s">
        <v>4197</v>
      </c>
      <c r="H142" t="s">
        <v>4198</v>
      </c>
      <c r="I142" t="s">
        <v>2953</v>
      </c>
      <c r="J142" t="s">
        <v>2122</v>
      </c>
      <c r="K142" t="s">
        <v>2932</v>
      </c>
      <c r="L142" t="s">
        <v>4199</v>
      </c>
      <c r="M142" t="s">
        <v>3726</v>
      </c>
      <c r="N142" t="s">
        <v>2808</v>
      </c>
      <c r="O142" t="s">
        <v>2414</v>
      </c>
      <c r="P142" t="s">
        <v>4200</v>
      </c>
      <c r="Q142" t="s">
        <v>2415</v>
      </c>
      <c r="R142" t="s">
        <v>4123</v>
      </c>
      <c r="S142" t="s">
        <v>2303</v>
      </c>
      <c r="T142" t="s">
        <v>3559</v>
      </c>
      <c r="U142" t="s">
        <v>2416</v>
      </c>
      <c r="V142" t="s">
        <v>4106</v>
      </c>
      <c r="W142" t="s">
        <v>2370</v>
      </c>
      <c r="X142" s="20" t="s">
        <v>2334</v>
      </c>
    </row>
    <row r="143" spans="1:24" x14ac:dyDescent="0.45">
      <c r="A143" s="20" t="s">
        <v>1029</v>
      </c>
      <c r="B143" t="s">
        <v>331</v>
      </c>
      <c r="C143" t="s">
        <v>166</v>
      </c>
      <c r="D143" t="s">
        <v>529</v>
      </c>
      <c r="E143" t="s">
        <v>1863</v>
      </c>
      <c r="F143" t="s">
        <v>4201</v>
      </c>
      <c r="G143" t="s">
        <v>4202</v>
      </c>
      <c r="H143" t="s">
        <v>4203</v>
      </c>
      <c r="I143" t="s">
        <v>3924</v>
      </c>
      <c r="J143" t="s">
        <v>3683</v>
      </c>
      <c r="K143" t="s">
        <v>2932</v>
      </c>
      <c r="L143" t="s">
        <v>2833</v>
      </c>
      <c r="M143" t="s">
        <v>1954</v>
      </c>
      <c r="N143" t="s">
        <v>3383</v>
      </c>
      <c r="O143" t="s">
        <v>4142</v>
      </c>
      <c r="P143" t="s">
        <v>2957</v>
      </c>
      <c r="Q143" t="s">
        <v>3797</v>
      </c>
      <c r="R143" t="s">
        <v>2456</v>
      </c>
      <c r="S143" t="s">
        <v>3230</v>
      </c>
      <c r="T143" t="s">
        <v>2246</v>
      </c>
      <c r="U143" t="s">
        <v>4204</v>
      </c>
      <c r="V143" t="s">
        <v>4205</v>
      </c>
      <c r="W143" t="s">
        <v>2236</v>
      </c>
      <c r="X143" s="20" t="s">
        <v>2424</v>
      </c>
    </row>
    <row r="144" spans="1:24" x14ac:dyDescent="0.45">
      <c r="A144" s="20" t="s">
        <v>1030</v>
      </c>
      <c r="B144" t="s">
        <v>156</v>
      </c>
      <c r="C144" t="s">
        <v>118</v>
      </c>
      <c r="D144" t="s">
        <v>527</v>
      </c>
      <c r="E144" t="s">
        <v>2517</v>
      </c>
      <c r="F144" t="s">
        <v>1946</v>
      </c>
      <c r="G144" t="s">
        <v>4206</v>
      </c>
      <c r="H144" t="s">
        <v>4207</v>
      </c>
      <c r="I144" t="s">
        <v>4208</v>
      </c>
      <c r="J144" t="s">
        <v>4209</v>
      </c>
      <c r="K144" t="s">
        <v>2281</v>
      </c>
      <c r="L144" t="s">
        <v>3211</v>
      </c>
      <c r="M144" t="s">
        <v>4210</v>
      </c>
      <c r="N144" t="s">
        <v>4193</v>
      </c>
      <c r="O144" t="s">
        <v>4211</v>
      </c>
      <c r="P144" t="s">
        <v>3431</v>
      </c>
      <c r="Q144" t="s">
        <v>4212</v>
      </c>
      <c r="R144" t="s">
        <v>3062</v>
      </c>
      <c r="S144" t="s">
        <v>3835</v>
      </c>
      <c r="T144" t="s">
        <v>4213</v>
      </c>
      <c r="U144" t="s">
        <v>4175</v>
      </c>
      <c r="V144" t="s">
        <v>4214</v>
      </c>
      <c r="W144" t="s">
        <v>2608</v>
      </c>
      <c r="X144" s="20" t="s">
        <v>4215</v>
      </c>
    </row>
    <row r="145" spans="1:24" x14ac:dyDescent="0.45">
      <c r="A145" s="20" t="s">
        <v>1031</v>
      </c>
      <c r="B145" t="s">
        <v>228</v>
      </c>
      <c r="C145" t="s">
        <v>134</v>
      </c>
      <c r="D145" t="s">
        <v>525</v>
      </c>
      <c r="E145" t="s">
        <v>4216</v>
      </c>
      <c r="F145" t="s">
        <v>4217</v>
      </c>
      <c r="G145" t="s">
        <v>4218</v>
      </c>
      <c r="H145" t="s">
        <v>4219</v>
      </c>
      <c r="I145" t="s">
        <v>2111</v>
      </c>
      <c r="J145" t="s">
        <v>3107</v>
      </c>
      <c r="K145" t="s">
        <v>4220</v>
      </c>
      <c r="L145" t="s">
        <v>2258</v>
      </c>
      <c r="M145" t="s">
        <v>1936</v>
      </c>
      <c r="N145" t="s">
        <v>2749</v>
      </c>
      <c r="O145" t="s">
        <v>4221</v>
      </c>
      <c r="P145" t="s">
        <v>4222</v>
      </c>
      <c r="Q145" t="s">
        <v>4067</v>
      </c>
      <c r="R145" t="s">
        <v>4223</v>
      </c>
      <c r="S145" t="s">
        <v>2811</v>
      </c>
      <c r="T145" t="s">
        <v>3464</v>
      </c>
      <c r="U145" t="s">
        <v>4224</v>
      </c>
      <c r="V145" t="s">
        <v>2485</v>
      </c>
      <c r="W145" t="s">
        <v>2385</v>
      </c>
      <c r="X145" s="20" t="s">
        <v>4225</v>
      </c>
    </row>
    <row r="146" spans="1:24" x14ac:dyDescent="0.45">
      <c r="A146" s="20" t="s">
        <v>1032</v>
      </c>
      <c r="B146" t="s">
        <v>203</v>
      </c>
      <c r="C146" t="s">
        <v>116</v>
      </c>
      <c r="D146" t="s">
        <v>525</v>
      </c>
      <c r="E146" t="s">
        <v>4226</v>
      </c>
      <c r="F146" t="s">
        <v>4227</v>
      </c>
      <c r="G146" t="s">
        <v>4228</v>
      </c>
      <c r="H146" t="s">
        <v>4229</v>
      </c>
      <c r="I146" t="s">
        <v>3320</v>
      </c>
      <c r="J146" t="s">
        <v>3670</v>
      </c>
      <c r="K146" t="s">
        <v>4230</v>
      </c>
      <c r="L146" t="s">
        <v>1847</v>
      </c>
      <c r="M146" t="s">
        <v>4231</v>
      </c>
      <c r="N146" t="s">
        <v>3440</v>
      </c>
      <c r="O146" t="s">
        <v>4232</v>
      </c>
      <c r="P146" t="s">
        <v>4233</v>
      </c>
      <c r="Q146" t="s">
        <v>3945</v>
      </c>
      <c r="R146" t="s">
        <v>4234</v>
      </c>
      <c r="S146" t="s">
        <v>2753</v>
      </c>
      <c r="T146" t="s">
        <v>4014</v>
      </c>
      <c r="U146" t="s">
        <v>4235</v>
      </c>
      <c r="V146" t="s">
        <v>2295</v>
      </c>
      <c r="W146" t="s">
        <v>4236</v>
      </c>
      <c r="X146" s="20" t="s">
        <v>4237</v>
      </c>
    </row>
    <row r="147" spans="1:24" x14ac:dyDescent="0.45">
      <c r="A147" s="20" t="s">
        <v>1033</v>
      </c>
      <c r="B147" t="s">
        <v>150</v>
      </c>
      <c r="C147" t="s">
        <v>114</v>
      </c>
      <c r="D147" t="s">
        <v>528</v>
      </c>
      <c r="E147" t="s">
        <v>2418</v>
      </c>
      <c r="F147" t="s">
        <v>4238</v>
      </c>
      <c r="G147" t="s">
        <v>4239</v>
      </c>
      <c r="H147" t="s">
        <v>4240</v>
      </c>
      <c r="I147" t="s">
        <v>1909</v>
      </c>
      <c r="J147" t="s">
        <v>2872</v>
      </c>
      <c r="K147" t="s">
        <v>2419</v>
      </c>
      <c r="L147" t="s">
        <v>3684</v>
      </c>
      <c r="M147" t="s">
        <v>3309</v>
      </c>
      <c r="N147" t="s">
        <v>3154</v>
      </c>
      <c r="O147" t="s">
        <v>2420</v>
      </c>
      <c r="P147" t="s">
        <v>4241</v>
      </c>
      <c r="Q147" t="s">
        <v>4144</v>
      </c>
      <c r="R147" t="s">
        <v>2254</v>
      </c>
      <c r="S147" t="s">
        <v>4242</v>
      </c>
      <c r="T147" t="s">
        <v>3300</v>
      </c>
      <c r="U147" t="s">
        <v>3089</v>
      </c>
      <c r="V147" t="s">
        <v>2755</v>
      </c>
      <c r="W147" t="s">
        <v>4243</v>
      </c>
      <c r="X147" s="20" t="s">
        <v>4244</v>
      </c>
    </row>
    <row r="148" spans="1:24" x14ac:dyDescent="0.45">
      <c r="A148" s="20" t="s">
        <v>1034</v>
      </c>
      <c r="B148" t="s">
        <v>259</v>
      </c>
      <c r="C148" t="s">
        <v>19</v>
      </c>
      <c r="D148" t="s">
        <v>526</v>
      </c>
      <c r="E148" t="s">
        <v>4245</v>
      </c>
      <c r="F148" t="s">
        <v>4246</v>
      </c>
      <c r="G148" t="s">
        <v>4247</v>
      </c>
      <c r="H148" t="s">
        <v>4248</v>
      </c>
      <c r="I148" t="s">
        <v>4249</v>
      </c>
      <c r="J148" t="s">
        <v>2906</v>
      </c>
      <c r="K148" t="s">
        <v>3449</v>
      </c>
      <c r="L148" t="s">
        <v>4037</v>
      </c>
      <c r="M148" t="s">
        <v>4250</v>
      </c>
      <c r="N148" t="s">
        <v>3686</v>
      </c>
      <c r="O148" t="s">
        <v>1803</v>
      </c>
      <c r="P148" t="s">
        <v>4251</v>
      </c>
      <c r="Q148" t="s">
        <v>4136</v>
      </c>
      <c r="R148" t="s">
        <v>3936</v>
      </c>
      <c r="S148" t="s">
        <v>2811</v>
      </c>
      <c r="T148" t="s">
        <v>3300</v>
      </c>
      <c r="U148" t="s">
        <v>4252</v>
      </c>
      <c r="V148" t="s">
        <v>4253</v>
      </c>
      <c r="W148" t="s">
        <v>4254</v>
      </c>
      <c r="X148" s="20" t="s">
        <v>1839</v>
      </c>
    </row>
    <row r="149" spans="1:24" x14ac:dyDescent="0.45">
      <c r="A149" s="20" t="s">
        <v>1035</v>
      </c>
      <c r="B149" t="s">
        <v>142</v>
      </c>
      <c r="C149" t="s">
        <v>29</v>
      </c>
      <c r="D149" t="s">
        <v>527</v>
      </c>
      <c r="E149" t="s">
        <v>2299</v>
      </c>
      <c r="F149" t="s">
        <v>4255</v>
      </c>
      <c r="G149" t="s">
        <v>4256</v>
      </c>
      <c r="H149" t="s">
        <v>4257</v>
      </c>
      <c r="I149" t="s">
        <v>4258</v>
      </c>
      <c r="J149" t="s">
        <v>3264</v>
      </c>
      <c r="K149" t="s">
        <v>4259</v>
      </c>
      <c r="L149" t="s">
        <v>3725</v>
      </c>
      <c r="M149" t="s">
        <v>3396</v>
      </c>
      <c r="N149" t="s">
        <v>2423</v>
      </c>
      <c r="O149" t="s">
        <v>2253</v>
      </c>
      <c r="P149" t="s">
        <v>4260</v>
      </c>
      <c r="Q149" t="s">
        <v>1923</v>
      </c>
      <c r="R149" t="s">
        <v>4261</v>
      </c>
      <c r="S149" t="s">
        <v>3824</v>
      </c>
      <c r="T149" t="s">
        <v>3388</v>
      </c>
      <c r="U149" t="s">
        <v>4262</v>
      </c>
      <c r="V149" t="s">
        <v>3966</v>
      </c>
      <c r="W149" t="s">
        <v>4263</v>
      </c>
      <c r="X149" s="20" t="s">
        <v>4264</v>
      </c>
    </row>
    <row r="150" spans="1:24" x14ac:dyDescent="0.45">
      <c r="A150" s="20" t="s">
        <v>1036</v>
      </c>
      <c r="B150" t="s">
        <v>263</v>
      </c>
      <c r="C150" t="s">
        <v>166</v>
      </c>
      <c r="D150" t="s">
        <v>527</v>
      </c>
      <c r="E150" t="s">
        <v>4265</v>
      </c>
      <c r="F150" t="s">
        <v>4266</v>
      </c>
      <c r="G150" t="s">
        <v>4267</v>
      </c>
      <c r="H150" t="s">
        <v>4268</v>
      </c>
      <c r="I150" t="s">
        <v>4269</v>
      </c>
      <c r="J150" t="s">
        <v>4270</v>
      </c>
      <c r="K150" t="s">
        <v>2061</v>
      </c>
      <c r="L150" t="s">
        <v>3663</v>
      </c>
      <c r="M150" t="s">
        <v>2369</v>
      </c>
      <c r="N150" t="s">
        <v>3237</v>
      </c>
      <c r="O150" t="s">
        <v>3255</v>
      </c>
      <c r="P150" t="s">
        <v>3039</v>
      </c>
      <c r="Q150" t="s">
        <v>4271</v>
      </c>
      <c r="R150" t="s">
        <v>4076</v>
      </c>
      <c r="S150" t="s">
        <v>4272</v>
      </c>
      <c r="T150" t="s">
        <v>4273</v>
      </c>
      <c r="U150" t="s">
        <v>4274</v>
      </c>
      <c r="V150" t="s">
        <v>2482</v>
      </c>
      <c r="W150" t="s">
        <v>2409</v>
      </c>
      <c r="X150" s="20" t="s">
        <v>4275</v>
      </c>
    </row>
    <row r="151" spans="1:24" x14ac:dyDescent="0.45">
      <c r="A151" s="20" t="s">
        <v>1037</v>
      </c>
      <c r="B151" t="s">
        <v>180</v>
      </c>
      <c r="C151" t="s">
        <v>56</v>
      </c>
      <c r="D151" t="s">
        <v>524</v>
      </c>
      <c r="E151" t="s">
        <v>4276</v>
      </c>
      <c r="F151" t="s">
        <v>4277</v>
      </c>
      <c r="G151" t="s">
        <v>4278</v>
      </c>
      <c r="H151" t="s">
        <v>4279</v>
      </c>
      <c r="I151" t="s">
        <v>3924</v>
      </c>
      <c r="J151" t="s">
        <v>3035</v>
      </c>
      <c r="K151" t="s">
        <v>3831</v>
      </c>
      <c r="L151" t="s">
        <v>2874</v>
      </c>
      <c r="M151" t="s">
        <v>3421</v>
      </c>
      <c r="N151" t="s">
        <v>2945</v>
      </c>
      <c r="O151" t="s">
        <v>4280</v>
      </c>
      <c r="P151" t="s">
        <v>3472</v>
      </c>
      <c r="Q151" t="s">
        <v>3822</v>
      </c>
      <c r="R151" t="s">
        <v>3491</v>
      </c>
      <c r="S151" t="s">
        <v>2863</v>
      </c>
      <c r="T151" t="s">
        <v>3300</v>
      </c>
      <c r="U151" t="s">
        <v>2238</v>
      </c>
      <c r="V151" t="s">
        <v>3530</v>
      </c>
      <c r="W151" t="s">
        <v>4281</v>
      </c>
      <c r="X151" s="20" t="s">
        <v>2542</v>
      </c>
    </row>
    <row r="152" spans="1:24" x14ac:dyDescent="0.45">
      <c r="A152" s="20" t="s">
        <v>1038</v>
      </c>
      <c r="B152" t="s">
        <v>130</v>
      </c>
      <c r="C152" t="s">
        <v>86</v>
      </c>
      <c r="D152" t="s">
        <v>528</v>
      </c>
      <c r="E152" t="s">
        <v>4149</v>
      </c>
      <c r="F152" t="s">
        <v>4282</v>
      </c>
      <c r="G152" t="s">
        <v>4283</v>
      </c>
      <c r="H152" t="s">
        <v>4284</v>
      </c>
      <c r="I152" t="s">
        <v>2201</v>
      </c>
      <c r="J152" t="s">
        <v>4285</v>
      </c>
      <c r="K152" t="s">
        <v>2891</v>
      </c>
      <c r="L152" t="s">
        <v>3373</v>
      </c>
      <c r="M152" t="s">
        <v>3396</v>
      </c>
      <c r="N152" t="s">
        <v>4286</v>
      </c>
      <c r="O152" t="s">
        <v>4287</v>
      </c>
      <c r="P152" t="s">
        <v>4288</v>
      </c>
      <c r="Q152" t="s">
        <v>3337</v>
      </c>
      <c r="R152" t="s">
        <v>4289</v>
      </c>
      <c r="S152" t="s">
        <v>2085</v>
      </c>
      <c r="T152" t="s">
        <v>3157</v>
      </c>
      <c r="U152" t="s">
        <v>4167</v>
      </c>
      <c r="V152" t="s">
        <v>3494</v>
      </c>
      <c r="W152" t="s">
        <v>4290</v>
      </c>
      <c r="X152" s="20" t="s">
        <v>1828</v>
      </c>
    </row>
    <row r="153" spans="1:24" x14ac:dyDescent="0.45">
      <c r="A153" s="20" t="s">
        <v>1039</v>
      </c>
      <c r="B153" t="s">
        <v>121</v>
      </c>
      <c r="C153" t="s">
        <v>13</v>
      </c>
      <c r="D153" t="s">
        <v>526</v>
      </c>
      <c r="E153" t="s">
        <v>1878</v>
      </c>
      <c r="F153" t="s">
        <v>4291</v>
      </c>
      <c r="G153" t="s">
        <v>4292</v>
      </c>
      <c r="H153" t="s">
        <v>4293</v>
      </c>
      <c r="I153" t="s">
        <v>1928</v>
      </c>
      <c r="J153" t="s">
        <v>3394</v>
      </c>
      <c r="K153" t="s">
        <v>3671</v>
      </c>
      <c r="L153" t="s">
        <v>4294</v>
      </c>
      <c r="M153" t="s">
        <v>2944</v>
      </c>
      <c r="N153" t="s">
        <v>4186</v>
      </c>
      <c r="O153" t="s">
        <v>4295</v>
      </c>
      <c r="P153" t="s">
        <v>1886</v>
      </c>
      <c r="Q153" t="s">
        <v>3797</v>
      </c>
      <c r="R153" t="s">
        <v>4296</v>
      </c>
      <c r="S153" t="s">
        <v>4165</v>
      </c>
      <c r="T153" t="s">
        <v>3240</v>
      </c>
      <c r="U153" t="s">
        <v>4031</v>
      </c>
      <c r="V153" t="s">
        <v>3639</v>
      </c>
      <c r="W153" t="s">
        <v>2667</v>
      </c>
      <c r="X153" s="20" t="s">
        <v>4297</v>
      </c>
    </row>
    <row r="154" spans="1:24" x14ac:dyDescent="0.45">
      <c r="A154" s="20" t="s">
        <v>1040</v>
      </c>
      <c r="B154" t="s">
        <v>226</v>
      </c>
      <c r="C154" t="s">
        <v>182</v>
      </c>
      <c r="D154" t="s">
        <v>525</v>
      </c>
      <c r="E154" t="s">
        <v>3977</v>
      </c>
      <c r="F154" t="s">
        <v>4298</v>
      </c>
      <c r="G154" t="s">
        <v>4299</v>
      </c>
      <c r="H154" t="s">
        <v>4300</v>
      </c>
      <c r="I154" t="s">
        <v>2336</v>
      </c>
      <c r="J154" t="s">
        <v>3683</v>
      </c>
      <c r="K154" t="s">
        <v>2746</v>
      </c>
      <c r="L154" t="s">
        <v>3153</v>
      </c>
      <c r="M154" t="s">
        <v>4301</v>
      </c>
      <c r="N154" t="s">
        <v>4302</v>
      </c>
      <c r="O154" t="s">
        <v>4303</v>
      </c>
      <c r="P154" t="s">
        <v>3407</v>
      </c>
      <c r="Q154" t="s">
        <v>2897</v>
      </c>
      <c r="R154" t="s">
        <v>4304</v>
      </c>
      <c r="S154" t="s">
        <v>2765</v>
      </c>
      <c r="T154" t="s">
        <v>3176</v>
      </c>
      <c r="U154" t="s">
        <v>3996</v>
      </c>
      <c r="V154" t="s">
        <v>4305</v>
      </c>
      <c r="W154" t="s">
        <v>4306</v>
      </c>
      <c r="X154" s="20" t="s">
        <v>4307</v>
      </c>
    </row>
    <row r="155" spans="1:24" x14ac:dyDescent="0.45">
      <c r="A155" s="20" t="s">
        <v>1041</v>
      </c>
      <c r="B155" t="s">
        <v>256</v>
      </c>
      <c r="C155" t="s">
        <v>177</v>
      </c>
      <c r="D155" t="s">
        <v>526</v>
      </c>
      <c r="E155" t="s">
        <v>2427</v>
      </c>
      <c r="F155" t="s">
        <v>4308</v>
      </c>
      <c r="G155" t="s">
        <v>2591</v>
      </c>
      <c r="H155" t="s">
        <v>4309</v>
      </c>
      <c r="I155" t="s">
        <v>3924</v>
      </c>
      <c r="J155" t="s">
        <v>2994</v>
      </c>
      <c r="K155" t="s">
        <v>3020</v>
      </c>
      <c r="L155" t="s">
        <v>3163</v>
      </c>
      <c r="M155" t="s">
        <v>3993</v>
      </c>
      <c r="N155" t="s">
        <v>3754</v>
      </c>
      <c r="O155" t="s">
        <v>1849</v>
      </c>
      <c r="P155" t="s">
        <v>3501</v>
      </c>
      <c r="Q155" t="s">
        <v>4021</v>
      </c>
      <c r="R155" t="s">
        <v>3201</v>
      </c>
      <c r="S155" t="s">
        <v>2301</v>
      </c>
      <c r="T155" t="s">
        <v>3278</v>
      </c>
      <c r="U155" t="s">
        <v>2428</v>
      </c>
      <c r="V155" t="s">
        <v>2295</v>
      </c>
      <c r="W155" t="s">
        <v>4310</v>
      </c>
      <c r="X155" s="20" t="s">
        <v>4311</v>
      </c>
    </row>
    <row r="156" spans="1:24" x14ac:dyDescent="0.45">
      <c r="A156" s="20" t="s">
        <v>1042</v>
      </c>
      <c r="B156" t="s">
        <v>255</v>
      </c>
      <c r="C156" t="s">
        <v>182</v>
      </c>
      <c r="D156" t="s">
        <v>525</v>
      </c>
      <c r="E156" t="s">
        <v>4312</v>
      </c>
      <c r="F156" t="s">
        <v>4313</v>
      </c>
      <c r="G156" t="s">
        <v>4314</v>
      </c>
      <c r="H156" t="s">
        <v>4315</v>
      </c>
      <c r="I156" t="s">
        <v>3624</v>
      </c>
      <c r="J156" t="s">
        <v>4316</v>
      </c>
      <c r="K156" t="s">
        <v>2805</v>
      </c>
      <c r="L156" t="s">
        <v>4317</v>
      </c>
      <c r="M156" t="s">
        <v>4318</v>
      </c>
      <c r="N156" t="s">
        <v>1848</v>
      </c>
      <c r="O156" t="s">
        <v>2778</v>
      </c>
      <c r="P156" t="s">
        <v>3717</v>
      </c>
      <c r="Q156" t="s">
        <v>2159</v>
      </c>
      <c r="R156" t="s">
        <v>4319</v>
      </c>
      <c r="S156" t="s">
        <v>4320</v>
      </c>
      <c r="T156" t="s">
        <v>2911</v>
      </c>
      <c r="U156" t="s">
        <v>3759</v>
      </c>
      <c r="V156" t="s">
        <v>3365</v>
      </c>
      <c r="W156" t="s">
        <v>4321</v>
      </c>
      <c r="X156" s="20" t="s">
        <v>4322</v>
      </c>
    </row>
    <row r="157" spans="1:24" x14ac:dyDescent="0.45">
      <c r="A157" s="20" t="s">
        <v>1043</v>
      </c>
      <c r="B157" t="s">
        <v>164</v>
      </c>
      <c r="C157" t="s">
        <v>114</v>
      </c>
      <c r="D157" t="s">
        <v>527</v>
      </c>
      <c r="E157" t="s">
        <v>2434</v>
      </c>
      <c r="F157" t="s">
        <v>1975</v>
      </c>
      <c r="G157" t="s">
        <v>4323</v>
      </c>
      <c r="H157" t="s">
        <v>4324</v>
      </c>
      <c r="I157" t="s">
        <v>3094</v>
      </c>
      <c r="J157" t="s">
        <v>4325</v>
      </c>
      <c r="K157" t="s">
        <v>3123</v>
      </c>
      <c r="L157" t="s">
        <v>2892</v>
      </c>
      <c r="M157" t="s">
        <v>2435</v>
      </c>
      <c r="N157" t="s">
        <v>3982</v>
      </c>
      <c r="O157" t="s">
        <v>3934</v>
      </c>
      <c r="P157" t="s">
        <v>2923</v>
      </c>
      <c r="Q157" t="s">
        <v>2958</v>
      </c>
      <c r="R157" t="s">
        <v>4326</v>
      </c>
      <c r="S157" t="s">
        <v>2880</v>
      </c>
      <c r="T157" t="s">
        <v>3424</v>
      </c>
      <c r="U157" t="s">
        <v>3434</v>
      </c>
      <c r="V157" t="s">
        <v>2163</v>
      </c>
      <c r="W157" t="s">
        <v>4327</v>
      </c>
      <c r="X157" s="20" t="s">
        <v>2330</v>
      </c>
    </row>
    <row r="158" spans="1:24" x14ac:dyDescent="0.45">
      <c r="A158" s="20" t="s">
        <v>1044</v>
      </c>
      <c r="B158" t="s">
        <v>241</v>
      </c>
      <c r="C158" t="s">
        <v>104</v>
      </c>
      <c r="D158" t="s">
        <v>526</v>
      </c>
      <c r="E158" t="s">
        <v>4328</v>
      </c>
      <c r="F158" t="s">
        <v>2297</v>
      </c>
      <c r="G158" t="s">
        <v>4329</v>
      </c>
      <c r="H158" t="s">
        <v>4330</v>
      </c>
      <c r="I158" t="s">
        <v>3412</v>
      </c>
      <c r="J158" t="s">
        <v>1959</v>
      </c>
      <c r="K158" t="s">
        <v>3395</v>
      </c>
      <c r="L158" t="s">
        <v>3284</v>
      </c>
      <c r="M158" t="s">
        <v>4331</v>
      </c>
      <c r="N158" t="s">
        <v>3614</v>
      </c>
      <c r="O158" t="s">
        <v>4332</v>
      </c>
      <c r="P158" t="s">
        <v>3239</v>
      </c>
      <c r="Q158" t="s">
        <v>3156</v>
      </c>
      <c r="R158" t="s">
        <v>3026</v>
      </c>
      <c r="S158" t="s">
        <v>1931</v>
      </c>
      <c r="T158" t="s">
        <v>4333</v>
      </c>
      <c r="U158" t="s">
        <v>3901</v>
      </c>
      <c r="V158" t="s">
        <v>4334</v>
      </c>
      <c r="W158" t="s">
        <v>2636</v>
      </c>
      <c r="X158" s="20" t="s">
        <v>4335</v>
      </c>
    </row>
    <row r="159" spans="1:24" x14ac:dyDescent="0.45">
      <c r="A159" s="20" t="s">
        <v>1045</v>
      </c>
      <c r="B159" t="s">
        <v>204</v>
      </c>
      <c r="C159" t="s">
        <v>15</v>
      </c>
      <c r="D159" t="s">
        <v>526</v>
      </c>
      <c r="E159" t="s">
        <v>1760</v>
      </c>
      <c r="F159" t="s">
        <v>4336</v>
      </c>
      <c r="G159" t="s">
        <v>4337</v>
      </c>
      <c r="H159" t="s">
        <v>4338</v>
      </c>
      <c r="I159" t="s">
        <v>2373</v>
      </c>
      <c r="J159" t="s">
        <v>4339</v>
      </c>
      <c r="K159" t="s">
        <v>3772</v>
      </c>
      <c r="L159" t="s">
        <v>2892</v>
      </c>
      <c r="M159" t="s">
        <v>2834</v>
      </c>
      <c r="N159" t="s">
        <v>3593</v>
      </c>
      <c r="O159" t="s">
        <v>4287</v>
      </c>
      <c r="P159" t="s">
        <v>3227</v>
      </c>
      <c r="Q159" t="s">
        <v>4340</v>
      </c>
      <c r="R159" t="s">
        <v>4076</v>
      </c>
      <c r="S159" t="s">
        <v>3433</v>
      </c>
      <c r="T159" t="s">
        <v>2403</v>
      </c>
      <c r="U159" t="s">
        <v>3379</v>
      </c>
      <c r="V159" t="s">
        <v>3241</v>
      </c>
      <c r="W159" t="s">
        <v>2436</v>
      </c>
      <c r="X159" s="20" t="s">
        <v>4341</v>
      </c>
    </row>
    <row r="160" spans="1:24" x14ac:dyDescent="0.45">
      <c r="A160" s="20" t="s">
        <v>1046</v>
      </c>
      <c r="B160" t="s">
        <v>209</v>
      </c>
      <c r="C160" t="s">
        <v>149</v>
      </c>
      <c r="D160" t="s">
        <v>526</v>
      </c>
      <c r="E160" t="s">
        <v>4342</v>
      </c>
      <c r="F160" t="s">
        <v>4343</v>
      </c>
      <c r="G160" t="s">
        <v>4344</v>
      </c>
      <c r="H160" t="s">
        <v>4345</v>
      </c>
      <c r="I160" t="s">
        <v>4249</v>
      </c>
      <c r="J160" t="s">
        <v>2760</v>
      </c>
      <c r="K160" t="s">
        <v>3246</v>
      </c>
      <c r="L160" t="s">
        <v>2762</v>
      </c>
      <c r="M160" t="s">
        <v>4346</v>
      </c>
      <c r="N160" t="s">
        <v>2265</v>
      </c>
      <c r="O160" t="s">
        <v>2877</v>
      </c>
      <c r="P160" t="s">
        <v>3653</v>
      </c>
      <c r="Q160" t="s">
        <v>3348</v>
      </c>
      <c r="R160" t="s">
        <v>4261</v>
      </c>
      <c r="S160" t="s">
        <v>3908</v>
      </c>
      <c r="T160" t="s">
        <v>4347</v>
      </c>
      <c r="U160" t="s">
        <v>3493</v>
      </c>
      <c r="V160" t="s">
        <v>2295</v>
      </c>
      <c r="W160" t="s">
        <v>4348</v>
      </c>
      <c r="X160" s="20" t="s">
        <v>1856</v>
      </c>
    </row>
    <row r="161" spans="1:24" x14ac:dyDescent="0.45">
      <c r="A161" s="20" t="s">
        <v>1047</v>
      </c>
      <c r="B161" t="s">
        <v>131</v>
      </c>
      <c r="C161" t="s">
        <v>31</v>
      </c>
      <c r="D161" t="s">
        <v>527</v>
      </c>
      <c r="E161" t="s">
        <v>2438</v>
      </c>
      <c r="F161" t="s">
        <v>2567</v>
      </c>
      <c r="G161" t="s">
        <v>2538</v>
      </c>
      <c r="H161" t="s">
        <v>4349</v>
      </c>
      <c r="I161" t="s">
        <v>3460</v>
      </c>
      <c r="J161" t="s">
        <v>2831</v>
      </c>
      <c r="K161" t="s">
        <v>3395</v>
      </c>
      <c r="L161" t="s">
        <v>2365</v>
      </c>
      <c r="M161" t="s">
        <v>3071</v>
      </c>
      <c r="N161" t="s">
        <v>4350</v>
      </c>
      <c r="O161" t="s">
        <v>4351</v>
      </c>
      <c r="P161" t="s">
        <v>2823</v>
      </c>
      <c r="Q161" t="s">
        <v>2724</v>
      </c>
      <c r="R161" t="s">
        <v>4022</v>
      </c>
      <c r="S161" t="s">
        <v>3617</v>
      </c>
      <c r="T161" t="s">
        <v>3300</v>
      </c>
      <c r="U161" t="s">
        <v>2338</v>
      </c>
      <c r="V161" t="s">
        <v>2271</v>
      </c>
      <c r="W161" t="s">
        <v>4352</v>
      </c>
      <c r="X161" s="20" t="s">
        <v>4353</v>
      </c>
    </row>
    <row r="162" spans="1:24" x14ac:dyDescent="0.45">
      <c r="A162" s="20" t="s">
        <v>1048</v>
      </c>
      <c r="B162" t="s">
        <v>123</v>
      </c>
      <c r="C162" t="s">
        <v>124</v>
      </c>
      <c r="D162" t="s">
        <v>525</v>
      </c>
      <c r="E162" t="s">
        <v>2439</v>
      </c>
      <c r="F162" t="s">
        <v>4354</v>
      </c>
      <c r="G162" t="s">
        <v>4355</v>
      </c>
      <c r="H162" t="s">
        <v>4356</v>
      </c>
      <c r="I162" t="s">
        <v>3624</v>
      </c>
      <c r="J162" t="s">
        <v>4357</v>
      </c>
      <c r="K162" t="s">
        <v>1751</v>
      </c>
      <c r="L162" t="s">
        <v>3163</v>
      </c>
      <c r="M162" t="s">
        <v>3673</v>
      </c>
      <c r="N162" t="s">
        <v>2793</v>
      </c>
      <c r="O162" t="s">
        <v>4358</v>
      </c>
      <c r="P162" t="s">
        <v>2440</v>
      </c>
      <c r="Q162" t="s">
        <v>2119</v>
      </c>
      <c r="R162" t="s">
        <v>4359</v>
      </c>
      <c r="S162" t="s">
        <v>2811</v>
      </c>
      <c r="T162" t="s">
        <v>3893</v>
      </c>
      <c r="U162" t="s">
        <v>2441</v>
      </c>
      <c r="V162" t="s">
        <v>2295</v>
      </c>
      <c r="W162" t="s">
        <v>4360</v>
      </c>
      <c r="X162" s="20" t="s">
        <v>4361</v>
      </c>
    </row>
    <row r="163" spans="1:24" x14ac:dyDescent="0.45">
      <c r="A163" s="20" t="s">
        <v>1049</v>
      </c>
      <c r="B163" t="s">
        <v>169</v>
      </c>
      <c r="C163" t="s">
        <v>47</v>
      </c>
      <c r="D163" t="s">
        <v>525</v>
      </c>
      <c r="E163" t="s">
        <v>1867</v>
      </c>
      <c r="F163" t="s">
        <v>4362</v>
      </c>
      <c r="G163" t="s">
        <v>4363</v>
      </c>
      <c r="H163" t="s">
        <v>4364</v>
      </c>
      <c r="I163" t="s">
        <v>1941</v>
      </c>
      <c r="J163" t="s">
        <v>3806</v>
      </c>
      <c r="K163" t="s">
        <v>2443</v>
      </c>
      <c r="L163" t="s">
        <v>3321</v>
      </c>
      <c r="M163" t="s">
        <v>4365</v>
      </c>
      <c r="N163" t="s">
        <v>3440</v>
      </c>
      <c r="O163" t="s">
        <v>4221</v>
      </c>
      <c r="P163" t="s">
        <v>3582</v>
      </c>
      <c r="Q163" t="s">
        <v>4366</v>
      </c>
      <c r="R163" t="s">
        <v>4367</v>
      </c>
      <c r="S163" t="s">
        <v>4368</v>
      </c>
      <c r="T163" t="s">
        <v>2113</v>
      </c>
      <c r="U163" t="s">
        <v>3631</v>
      </c>
      <c r="V163" t="s">
        <v>2321</v>
      </c>
      <c r="W163" t="s">
        <v>4369</v>
      </c>
      <c r="X163" s="20" t="s">
        <v>4370</v>
      </c>
    </row>
    <row r="164" spans="1:24" x14ac:dyDescent="0.45">
      <c r="A164" s="20" t="s">
        <v>1050</v>
      </c>
      <c r="B164" t="s">
        <v>211</v>
      </c>
      <c r="C164" t="s">
        <v>116</v>
      </c>
      <c r="D164" t="s">
        <v>524</v>
      </c>
      <c r="E164" t="s">
        <v>1749</v>
      </c>
      <c r="F164" t="s">
        <v>4371</v>
      </c>
      <c r="G164" t="s">
        <v>4372</v>
      </c>
      <c r="H164" t="s">
        <v>4373</v>
      </c>
      <c r="I164" t="s">
        <v>3972</v>
      </c>
      <c r="J164" t="s">
        <v>2278</v>
      </c>
      <c r="K164" t="s">
        <v>2932</v>
      </c>
      <c r="L164" t="s">
        <v>2762</v>
      </c>
      <c r="M164" t="s">
        <v>2360</v>
      </c>
      <c r="N164" t="s">
        <v>4374</v>
      </c>
      <c r="O164" t="s">
        <v>4375</v>
      </c>
      <c r="P164" t="s">
        <v>3073</v>
      </c>
      <c r="Q164" t="s">
        <v>4087</v>
      </c>
      <c r="R164" t="s">
        <v>3026</v>
      </c>
      <c r="S164" t="s">
        <v>3858</v>
      </c>
      <c r="T164" t="s">
        <v>3515</v>
      </c>
      <c r="U164" t="s">
        <v>2961</v>
      </c>
      <c r="V164" t="s">
        <v>4376</v>
      </c>
      <c r="W164" t="s">
        <v>2433</v>
      </c>
      <c r="X164" s="20" t="s">
        <v>4377</v>
      </c>
    </row>
    <row r="165" spans="1:24" x14ac:dyDescent="0.45">
      <c r="A165" s="20" t="s">
        <v>1051</v>
      </c>
      <c r="B165" t="s">
        <v>83</v>
      </c>
      <c r="C165" t="s">
        <v>84</v>
      </c>
      <c r="D165" t="s">
        <v>526</v>
      </c>
      <c r="E165" t="s">
        <v>4378</v>
      </c>
      <c r="F165" t="s">
        <v>4379</v>
      </c>
      <c r="G165" t="s">
        <v>4380</v>
      </c>
      <c r="H165" t="s">
        <v>4381</v>
      </c>
      <c r="I165" t="s">
        <v>4382</v>
      </c>
      <c r="J165" t="s">
        <v>4383</v>
      </c>
      <c r="K165" t="s">
        <v>3135</v>
      </c>
      <c r="L165" t="s">
        <v>4384</v>
      </c>
      <c r="M165" t="s">
        <v>2162</v>
      </c>
      <c r="N165" t="s">
        <v>4385</v>
      </c>
      <c r="O165" t="s">
        <v>2877</v>
      </c>
      <c r="P165" t="s">
        <v>4386</v>
      </c>
      <c r="Q165" t="s">
        <v>3935</v>
      </c>
      <c r="R165" t="s">
        <v>3892</v>
      </c>
      <c r="S165" t="s">
        <v>1931</v>
      </c>
      <c r="T165" t="s">
        <v>3559</v>
      </c>
      <c r="U165" t="s">
        <v>1902</v>
      </c>
      <c r="V165" t="s">
        <v>2883</v>
      </c>
      <c r="W165" t="s">
        <v>4387</v>
      </c>
      <c r="X165" s="20" t="s">
        <v>4388</v>
      </c>
    </row>
    <row r="166" spans="1:24" x14ac:dyDescent="0.45">
      <c r="A166" s="20" t="s">
        <v>1052</v>
      </c>
      <c r="B166" t="s">
        <v>136</v>
      </c>
      <c r="C166" t="s">
        <v>134</v>
      </c>
      <c r="D166" t="s">
        <v>524</v>
      </c>
      <c r="E166" t="s">
        <v>4389</v>
      </c>
      <c r="F166" t="s">
        <v>4390</v>
      </c>
      <c r="G166" t="s">
        <v>4391</v>
      </c>
      <c r="H166" t="s">
        <v>4392</v>
      </c>
      <c r="I166" t="s">
        <v>2953</v>
      </c>
      <c r="J166" t="s">
        <v>3095</v>
      </c>
      <c r="K166" t="s">
        <v>2443</v>
      </c>
      <c r="L166" t="s">
        <v>4393</v>
      </c>
      <c r="M166" t="s">
        <v>2907</v>
      </c>
      <c r="N166" t="s">
        <v>4302</v>
      </c>
      <c r="O166" t="s">
        <v>3964</v>
      </c>
      <c r="P166" t="s">
        <v>3039</v>
      </c>
      <c r="Q166" t="s">
        <v>2219</v>
      </c>
      <c r="R166" t="s">
        <v>2456</v>
      </c>
      <c r="S166" t="s">
        <v>4394</v>
      </c>
      <c r="T166" t="s">
        <v>3909</v>
      </c>
      <c r="U166" t="s">
        <v>4395</v>
      </c>
      <c r="V166" t="s">
        <v>2129</v>
      </c>
      <c r="W166" t="s">
        <v>2588</v>
      </c>
      <c r="X166" s="20" t="s">
        <v>4396</v>
      </c>
    </row>
    <row r="167" spans="1:24" x14ac:dyDescent="0.45">
      <c r="A167" s="20" t="s">
        <v>1053</v>
      </c>
      <c r="B167" t="s">
        <v>262</v>
      </c>
      <c r="C167" t="s">
        <v>13</v>
      </c>
      <c r="D167" t="s">
        <v>525</v>
      </c>
      <c r="E167" t="s">
        <v>1840</v>
      </c>
      <c r="F167" t="s">
        <v>4397</v>
      </c>
      <c r="G167" t="s">
        <v>4398</v>
      </c>
      <c r="H167" t="s">
        <v>4399</v>
      </c>
      <c r="I167" t="s">
        <v>1941</v>
      </c>
      <c r="J167" t="s">
        <v>3069</v>
      </c>
      <c r="K167" t="s">
        <v>3449</v>
      </c>
      <c r="L167" t="s">
        <v>3613</v>
      </c>
      <c r="M167" t="s">
        <v>2446</v>
      </c>
      <c r="N167" t="s">
        <v>3593</v>
      </c>
      <c r="O167" t="s">
        <v>4400</v>
      </c>
      <c r="P167" t="s">
        <v>3060</v>
      </c>
      <c r="Q167" t="s">
        <v>4039</v>
      </c>
      <c r="R167" t="s">
        <v>4401</v>
      </c>
      <c r="S167" t="s">
        <v>2863</v>
      </c>
      <c r="T167" t="s">
        <v>4030</v>
      </c>
      <c r="U167" t="s">
        <v>1817</v>
      </c>
      <c r="V167" t="s">
        <v>3595</v>
      </c>
      <c r="W167" t="s">
        <v>4402</v>
      </c>
      <c r="X167" s="20" t="s">
        <v>4403</v>
      </c>
    </row>
    <row r="168" spans="1:24" x14ac:dyDescent="0.45">
      <c r="A168" s="20" t="s">
        <v>1054</v>
      </c>
      <c r="B168" t="s">
        <v>253</v>
      </c>
      <c r="C168" t="s">
        <v>82</v>
      </c>
      <c r="D168" t="s">
        <v>526</v>
      </c>
      <c r="E168" t="s">
        <v>1915</v>
      </c>
      <c r="F168" t="s">
        <v>4404</v>
      </c>
      <c r="G168" t="s">
        <v>4405</v>
      </c>
      <c r="H168" t="s">
        <v>4406</v>
      </c>
      <c r="I168" t="s">
        <v>1941</v>
      </c>
      <c r="J168" t="s">
        <v>2732</v>
      </c>
      <c r="K168" t="s">
        <v>3020</v>
      </c>
      <c r="L168" t="s">
        <v>3933</v>
      </c>
      <c r="M168" t="s">
        <v>2968</v>
      </c>
      <c r="N168" t="s">
        <v>3697</v>
      </c>
      <c r="O168" t="s">
        <v>4287</v>
      </c>
      <c r="P168" t="s">
        <v>4407</v>
      </c>
      <c r="Q168" t="s">
        <v>3833</v>
      </c>
      <c r="R168" t="s">
        <v>4408</v>
      </c>
      <c r="S168" t="s">
        <v>3835</v>
      </c>
      <c r="T168" t="s">
        <v>3559</v>
      </c>
      <c r="U168" t="s">
        <v>3364</v>
      </c>
      <c r="V168" t="s">
        <v>4409</v>
      </c>
      <c r="W168" t="s">
        <v>4410</v>
      </c>
      <c r="X168" s="20" t="s">
        <v>2479</v>
      </c>
    </row>
    <row r="169" spans="1:24" x14ac:dyDescent="0.45">
      <c r="A169" s="20" t="s">
        <v>1055</v>
      </c>
      <c r="B169" t="s">
        <v>392</v>
      </c>
      <c r="C169" t="s">
        <v>118</v>
      </c>
      <c r="D169" t="s">
        <v>528</v>
      </c>
      <c r="E169" t="s">
        <v>2517</v>
      </c>
      <c r="F169" t="s">
        <v>4411</v>
      </c>
      <c r="G169" t="s">
        <v>4412</v>
      </c>
      <c r="H169" t="s">
        <v>4413</v>
      </c>
      <c r="I169" t="s">
        <v>3545</v>
      </c>
      <c r="J169" t="s">
        <v>2518</v>
      </c>
      <c r="K169" t="s">
        <v>2932</v>
      </c>
      <c r="L169" t="s">
        <v>2933</v>
      </c>
      <c r="M169" t="s">
        <v>3499</v>
      </c>
      <c r="N169" t="s">
        <v>3593</v>
      </c>
      <c r="O169" t="s">
        <v>3441</v>
      </c>
      <c r="P169" t="s">
        <v>3538</v>
      </c>
      <c r="Q169" t="s">
        <v>4155</v>
      </c>
      <c r="R169" t="s">
        <v>2316</v>
      </c>
      <c r="S169" t="s">
        <v>3175</v>
      </c>
      <c r="T169" t="s">
        <v>3559</v>
      </c>
      <c r="U169" t="s">
        <v>3001</v>
      </c>
      <c r="V169" t="s">
        <v>4414</v>
      </c>
      <c r="W169" t="s">
        <v>2197</v>
      </c>
      <c r="X169" s="20" t="s">
        <v>4415</v>
      </c>
    </row>
    <row r="170" spans="1:24" x14ac:dyDescent="0.45">
      <c r="A170" s="20" t="s">
        <v>1056</v>
      </c>
      <c r="B170" t="s">
        <v>188</v>
      </c>
      <c r="C170" t="s">
        <v>86</v>
      </c>
      <c r="D170" t="s">
        <v>526</v>
      </c>
      <c r="E170" t="s">
        <v>2449</v>
      </c>
      <c r="F170" t="s">
        <v>4416</v>
      </c>
      <c r="G170" t="s">
        <v>4417</v>
      </c>
      <c r="H170" t="s">
        <v>4418</v>
      </c>
      <c r="I170" t="s">
        <v>3924</v>
      </c>
      <c r="J170" t="s">
        <v>2906</v>
      </c>
      <c r="K170" t="s">
        <v>3307</v>
      </c>
      <c r="L170" t="s">
        <v>4419</v>
      </c>
      <c r="M170" t="s">
        <v>3309</v>
      </c>
      <c r="N170" t="s">
        <v>3781</v>
      </c>
      <c r="O170" t="s">
        <v>2922</v>
      </c>
      <c r="P170" t="s">
        <v>2751</v>
      </c>
      <c r="Q170" t="s">
        <v>3061</v>
      </c>
      <c r="R170" t="s">
        <v>2838</v>
      </c>
      <c r="S170" t="s">
        <v>2135</v>
      </c>
      <c r="T170" t="s">
        <v>3559</v>
      </c>
      <c r="U170" t="s">
        <v>2754</v>
      </c>
      <c r="V170" t="s">
        <v>3530</v>
      </c>
      <c r="W170" t="s">
        <v>2136</v>
      </c>
      <c r="X170" s="20" t="s">
        <v>4420</v>
      </c>
    </row>
    <row r="171" spans="1:24" x14ac:dyDescent="0.45">
      <c r="A171" s="20" t="s">
        <v>1057</v>
      </c>
      <c r="B171" t="s">
        <v>231</v>
      </c>
      <c r="C171" t="s">
        <v>13</v>
      </c>
      <c r="D171" t="s">
        <v>527</v>
      </c>
      <c r="E171" t="s">
        <v>2448</v>
      </c>
      <c r="F171" t="s">
        <v>4421</v>
      </c>
      <c r="G171" t="s">
        <v>4422</v>
      </c>
      <c r="H171" t="s">
        <v>4423</v>
      </c>
      <c r="I171" t="s">
        <v>4424</v>
      </c>
      <c r="J171" t="s">
        <v>3357</v>
      </c>
      <c r="K171" t="s">
        <v>3225</v>
      </c>
      <c r="L171" t="s">
        <v>3613</v>
      </c>
      <c r="M171" t="s">
        <v>3523</v>
      </c>
      <c r="N171" t="s">
        <v>3808</v>
      </c>
      <c r="O171" t="s">
        <v>2245</v>
      </c>
      <c r="P171" t="s">
        <v>4425</v>
      </c>
      <c r="Q171" t="s">
        <v>2241</v>
      </c>
      <c r="R171" t="s">
        <v>3397</v>
      </c>
      <c r="S171" t="s">
        <v>3539</v>
      </c>
      <c r="T171" t="s">
        <v>2987</v>
      </c>
      <c r="U171" t="s">
        <v>3483</v>
      </c>
      <c r="V171" t="s">
        <v>4061</v>
      </c>
      <c r="W171" t="s">
        <v>4426</v>
      </c>
      <c r="X171" s="20" t="s">
        <v>4427</v>
      </c>
    </row>
    <row r="172" spans="1:24" x14ac:dyDescent="0.45">
      <c r="A172" s="20" t="s">
        <v>1058</v>
      </c>
      <c r="B172" t="s">
        <v>212</v>
      </c>
      <c r="C172" t="s">
        <v>177</v>
      </c>
      <c r="D172" t="s">
        <v>526</v>
      </c>
      <c r="E172" t="s">
        <v>2455</v>
      </c>
      <c r="F172" t="s">
        <v>4428</v>
      </c>
      <c r="G172" t="s">
        <v>4429</v>
      </c>
      <c r="H172" t="s">
        <v>4430</v>
      </c>
      <c r="I172" t="s">
        <v>4431</v>
      </c>
      <c r="J172" t="s">
        <v>4432</v>
      </c>
      <c r="K172" t="s">
        <v>2805</v>
      </c>
      <c r="L172" t="s">
        <v>4103</v>
      </c>
      <c r="M172" t="s">
        <v>3430</v>
      </c>
      <c r="N172" t="s">
        <v>2423</v>
      </c>
      <c r="O172" t="s">
        <v>2764</v>
      </c>
      <c r="P172" t="s">
        <v>4433</v>
      </c>
      <c r="Q172" t="s">
        <v>2241</v>
      </c>
      <c r="R172" t="s">
        <v>3423</v>
      </c>
      <c r="S172" t="s">
        <v>3548</v>
      </c>
      <c r="T172" t="s">
        <v>4105</v>
      </c>
      <c r="U172" t="s">
        <v>3063</v>
      </c>
      <c r="V172" t="s">
        <v>4124</v>
      </c>
      <c r="W172" t="s">
        <v>2457</v>
      </c>
      <c r="X172" s="20" t="s">
        <v>4434</v>
      </c>
    </row>
    <row r="173" spans="1:24" x14ac:dyDescent="0.45">
      <c r="A173" s="20" t="s">
        <v>1059</v>
      </c>
      <c r="B173" t="s">
        <v>222</v>
      </c>
      <c r="C173" t="s">
        <v>84</v>
      </c>
      <c r="D173" t="s">
        <v>526</v>
      </c>
      <c r="E173" t="s">
        <v>2094</v>
      </c>
      <c r="F173" t="s">
        <v>4435</v>
      </c>
      <c r="G173" t="s">
        <v>4436</v>
      </c>
      <c r="H173" t="s">
        <v>4437</v>
      </c>
      <c r="I173" t="s">
        <v>3235</v>
      </c>
      <c r="J173" t="s">
        <v>3306</v>
      </c>
      <c r="K173" t="s">
        <v>3070</v>
      </c>
      <c r="L173" t="s">
        <v>3085</v>
      </c>
      <c r="M173" t="s">
        <v>4438</v>
      </c>
      <c r="N173" t="s">
        <v>3614</v>
      </c>
      <c r="O173" t="s">
        <v>2609</v>
      </c>
      <c r="P173" t="s">
        <v>4439</v>
      </c>
      <c r="Q173" t="s">
        <v>3583</v>
      </c>
      <c r="R173" t="s">
        <v>2838</v>
      </c>
      <c r="S173" t="s">
        <v>2624</v>
      </c>
      <c r="T173" t="s">
        <v>3893</v>
      </c>
      <c r="U173" t="s">
        <v>3631</v>
      </c>
      <c r="V173" t="s">
        <v>2962</v>
      </c>
      <c r="W173" t="s">
        <v>4440</v>
      </c>
      <c r="X173" s="20" t="s">
        <v>4441</v>
      </c>
    </row>
    <row r="174" spans="1:24" x14ac:dyDescent="0.45">
      <c r="A174" s="20" t="s">
        <v>1060</v>
      </c>
      <c r="B174" t="s">
        <v>333</v>
      </c>
      <c r="C174" t="s">
        <v>95</v>
      </c>
      <c r="D174" t="s">
        <v>528</v>
      </c>
      <c r="E174" t="s">
        <v>2451</v>
      </c>
      <c r="F174" t="s">
        <v>2379</v>
      </c>
      <c r="G174" t="s">
        <v>4442</v>
      </c>
      <c r="H174" t="s">
        <v>4443</v>
      </c>
      <c r="I174" t="s">
        <v>2111</v>
      </c>
      <c r="J174" t="s">
        <v>2773</v>
      </c>
      <c r="K174" t="s">
        <v>2932</v>
      </c>
      <c r="L174" t="s">
        <v>2374</v>
      </c>
      <c r="M174" t="s">
        <v>1952</v>
      </c>
      <c r="N174" t="s">
        <v>3440</v>
      </c>
      <c r="O174" t="s">
        <v>4444</v>
      </c>
      <c r="P174" t="s">
        <v>2452</v>
      </c>
      <c r="Q174" t="s">
        <v>3213</v>
      </c>
      <c r="R174" t="s">
        <v>4123</v>
      </c>
      <c r="S174" t="s">
        <v>3230</v>
      </c>
      <c r="T174" t="s">
        <v>3338</v>
      </c>
      <c r="U174" t="s">
        <v>3224</v>
      </c>
      <c r="V174" t="s">
        <v>2453</v>
      </c>
      <c r="W174" t="s">
        <v>4445</v>
      </c>
      <c r="X174" s="20" t="s">
        <v>4446</v>
      </c>
    </row>
    <row r="175" spans="1:24" x14ac:dyDescent="0.45">
      <c r="A175" s="20" t="s">
        <v>1061</v>
      </c>
      <c r="B175" t="s">
        <v>316</v>
      </c>
      <c r="C175" t="s">
        <v>116</v>
      </c>
      <c r="D175" t="s">
        <v>525</v>
      </c>
      <c r="E175" t="s">
        <v>1875</v>
      </c>
      <c r="F175" t="s">
        <v>4447</v>
      </c>
      <c r="G175" t="s">
        <v>4448</v>
      </c>
      <c r="H175" t="s">
        <v>4449</v>
      </c>
      <c r="I175" t="s">
        <v>3545</v>
      </c>
      <c r="J175" t="s">
        <v>3145</v>
      </c>
      <c r="K175" t="s">
        <v>4450</v>
      </c>
      <c r="L175" t="s">
        <v>3591</v>
      </c>
      <c r="M175" t="s">
        <v>3651</v>
      </c>
      <c r="N175" t="s">
        <v>3686</v>
      </c>
      <c r="O175" t="s">
        <v>4221</v>
      </c>
      <c r="P175" t="s">
        <v>4451</v>
      </c>
      <c r="Q175" t="s">
        <v>3514</v>
      </c>
      <c r="R175" t="s">
        <v>3174</v>
      </c>
      <c r="S175" t="s">
        <v>4452</v>
      </c>
      <c r="T175" t="s">
        <v>3758</v>
      </c>
      <c r="U175" t="s">
        <v>4453</v>
      </c>
      <c r="V175" t="s">
        <v>3800</v>
      </c>
      <c r="W175" t="s">
        <v>2512</v>
      </c>
      <c r="X175" s="20" t="s">
        <v>4454</v>
      </c>
    </row>
    <row r="176" spans="1:24" x14ac:dyDescent="0.45">
      <c r="A176" s="20" t="s">
        <v>1062</v>
      </c>
      <c r="B176" t="s">
        <v>85</v>
      </c>
      <c r="C176" t="s">
        <v>86</v>
      </c>
      <c r="D176" t="s">
        <v>526</v>
      </c>
      <c r="E176" t="s">
        <v>4455</v>
      </c>
      <c r="F176" t="s">
        <v>4456</v>
      </c>
      <c r="G176" t="s">
        <v>4457</v>
      </c>
      <c r="H176" t="s">
        <v>4458</v>
      </c>
      <c r="I176" t="s">
        <v>2804</v>
      </c>
      <c r="J176" t="s">
        <v>4357</v>
      </c>
      <c r="K176" t="s">
        <v>3671</v>
      </c>
      <c r="L176" t="s">
        <v>2874</v>
      </c>
      <c r="M176" t="s">
        <v>3198</v>
      </c>
      <c r="N176" t="s">
        <v>4459</v>
      </c>
      <c r="O176" t="s">
        <v>3875</v>
      </c>
      <c r="P176" t="s">
        <v>4114</v>
      </c>
      <c r="Q176" t="s">
        <v>3877</v>
      </c>
      <c r="R176" t="s">
        <v>4460</v>
      </c>
      <c r="S176" t="s">
        <v>3175</v>
      </c>
      <c r="T176" t="s">
        <v>4461</v>
      </c>
      <c r="U176" t="s">
        <v>2754</v>
      </c>
      <c r="V176" t="s">
        <v>4106</v>
      </c>
      <c r="W176" t="s">
        <v>4462</v>
      </c>
      <c r="X176" s="20" t="s">
        <v>4463</v>
      </c>
    </row>
    <row r="177" spans="1:147" x14ac:dyDescent="0.45">
      <c r="A177" s="20" t="s">
        <v>1063</v>
      </c>
      <c r="B177" t="s">
        <v>242</v>
      </c>
      <c r="C177" t="s">
        <v>82</v>
      </c>
      <c r="D177" t="s">
        <v>526</v>
      </c>
      <c r="E177" t="s">
        <v>1868</v>
      </c>
      <c r="F177" t="s">
        <v>4464</v>
      </c>
      <c r="G177" t="s">
        <v>4465</v>
      </c>
      <c r="H177" t="s">
        <v>4466</v>
      </c>
      <c r="I177" t="s">
        <v>3805</v>
      </c>
      <c r="J177" t="s">
        <v>3932</v>
      </c>
      <c r="K177" t="s">
        <v>3831</v>
      </c>
      <c r="L177" t="s">
        <v>4467</v>
      </c>
      <c r="M177" t="s">
        <v>4468</v>
      </c>
      <c r="N177" t="s">
        <v>3627</v>
      </c>
      <c r="O177" t="s">
        <v>1948</v>
      </c>
      <c r="P177" t="s">
        <v>3239</v>
      </c>
      <c r="Q177" t="s">
        <v>4067</v>
      </c>
      <c r="R177" t="s">
        <v>2316</v>
      </c>
      <c r="S177" t="s">
        <v>2880</v>
      </c>
      <c r="T177" t="s">
        <v>2215</v>
      </c>
      <c r="U177" t="s">
        <v>4031</v>
      </c>
      <c r="V177" t="s">
        <v>4469</v>
      </c>
      <c r="W177" t="s">
        <v>4470</v>
      </c>
      <c r="X177" s="20" t="s">
        <v>4471</v>
      </c>
    </row>
    <row r="178" spans="1:147" x14ac:dyDescent="0.45">
      <c r="A178" s="20" t="s">
        <v>1064</v>
      </c>
      <c r="B178" t="s">
        <v>372</v>
      </c>
      <c r="C178" t="s">
        <v>118</v>
      </c>
      <c r="D178" t="s">
        <v>527</v>
      </c>
      <c r="E178" t="s">
        <v>2448</v>
      </c>
      <c r="F178" t="s">
        <v>4472</v>
      </c>
      <c r="G178" t="s">
        <v>4473</v>
      </c>
      <c r="H178" t="s">
        <v>4474</v>
      </c>
      <c r="I178" t="s">
        <v>2373</v>
      </c>
      <c r="J178" t="s">
        <v>3419</v>
      </c>
      <c r="K178" t="s">
        <v>1815</v>
      </c>
      <c r="L178" t="s">
        <v>3163</v>
      </c>
      <c r="M178" t="s">
        <v>3636</v>
      </c>
      <c r="N178" t="s">
        <v>3310</v>
      </c>
      <c r="O178" t="s">
        <v>4475</v>
      </c>
      <c r="P178" t="s">
        <v>4288</v>
      </c>
      <c r="Q178" t="s">
        <v>2724</v>
      </c>
      <c r="R178" t="s">
        <v>3718</v>
      </c>
      <c r="S178" t="s">
        <v>2811</v>
      </c>
      <c r="T178" t="s">
        <v>3689</v>
      </c>
      <c r="U178" t="s">
        <v>4224</v>
      </c>
      <c r="V178" t="s">
        <v>3777</v>
      </c>
      <c r="W178" t="s">
        <v>4476</v>
      </c>
      <c r="X178" s="20" t="s">
        <v>4477</v>
      </c>
    </row>
    <row r="179" spans="1:147" x14ac:dyDescent="0.45">
      <c r="A179" s="20" t="s">
        <v>1065</v>
      </c>
      <c r="B179" t="s">
        <v>277</v>
      </c>
      <c r="C179" t="s">
        <v>84</v>
      </c>
      <c r="D179" t="s">
        <v>526</v>
      </c>
      <c r="E179" t="s">
        <v>4478</v>
      </c>
      <c r="F179" t="s">
        <v>4479</v>
      </c>
      <c r="G179" t="s">
        <v>4480</v>
      </c>
      <c r="H179" t="s">
        <v>4481</v>
      </c>
      <c r="I179" t="s">
        <v>3924</v>
      </c>
      <c r="J179" t="s">
        <v>2198</v>
      </c>
      <c r="K179" t="s">
        <v>2147</v>
      </c>
      <c r="L179" t="s">
        <v>3695</v>
      </c>
      <c r="M179" t="s">
        <v>3421</v>
      </c>
      <c r="N179" t="s">
        <v>4482</v>
      </c>
      <c r="O179" t="s">
        <v>4483</v>
      </c>
      <c r="P179" t="s">
        <v>3747</v>
      </c>
      <c r="Q179" t="s">
        <v>3228</v>
      </c>
      <c r="R179" t="s">
        <v>3811</v>
      </c>
      <c r="S179" t="s">
        <v>2765</v>
      </c>
      <c r="T179" t="s">
        <v>3041</v>
      </c>
      <c r="U179" t="s">
        <v>3560</v>
      </c>
      <c r="V179" t="s">
        <v>3015</v>
      </c>
      <c r="W179" t="s">
        <v>2319</v>
      </c>
      <c r="X179" s="20" t="s">
        <v>4484</v>
      </c>
    </row>
    <row r="180" spans="1:147" x14ac:dyDescent="0.45">
      <c r="A180" s="20" t="s">
        <v>1066</v>
      </c>
      <c r="B180" t="s">
        <v>261</v>
      </c>
      <c r="C180" t="s">
        <v>182</v>
      </c>
      <c r="D180" t="s">
        <v>525</v>
      </c>
      <c r="E180" t="s">
        <v>1841</v>
      </c>
      <c r="F180" t="s">
        <v>4485</v>
      </c>
      <c r="G180" t="s">
        <v>4486</v>
      </c>
      <c r="H180" t="s">
        <v>4487</v>
      </c>
      <c r="I180" t="s">
        <v>1921</v>
      </c>
      <c r="J180" t="s">
        <v>4488</v>
      </c>
      <c r="K180" t="s">
        <v>2761</v>
      </c>
      <c r="L180" t="s">
        <v>2847</v>
      </c>
      <c r="M180" t="s">
        <v>4489</v>
      </c>
      <c r="N180" t="s">
        <v>4302</v>
      </c>
      <c r="O180" t="s">
        <v>4490</v>
      </c>
      <c r="P180" t="s">
        <v>2998</v>
      </c>
      <c r="Q180" t="s">
        <v>4491</v>
      </c>
      <c r="R180" t="s">
        <v>3811</v>
      </c>
      <c r="S180" t="s">
        <v>3617</v>
      </c>
      <c r="T180" t="s">
        <v>4492</v>
      </c>
      <c r="U180" t="s">
        <v>3139</v>
      </c>
      <c r="V180" t="s">
        <v>3103</v>
      </c>
      <c r="W180" t="s">
        <v>4493</v>
      </c>
      <c r="X180" s="20" t="s">
        <v>4494</v>
      </c>
    </row>
    <row r="181" spans="1:147" x14ac:dyDescent="0.45">
      <c r="A181" s="20" t="s">
        <v>1067</v>
      </c>
      <c r="B181" t="s">
        <v>179</v>
      </c>
      <c r="C181" t="s">
        <v>47</v>
      </c>
      <c r="D181" t="s">
        <v>527</v>
      </c>
      <c r="E181" t="s">
        <v>4495</v>
      </c>
      <c r="F181" t="s">
        <v>4496</v>
      </c>
      <c r="G181" t="s">
        <v>4497</v>
      </c>
      <c r="H181" t="s">
        <v>4498</v>
      </c>
      <c r="I181" t="s">
        <v>2856</v>
      </c>
      <c r="J181" t="s">
        <v>4499</v>
      </c>
      <c r="K181" t="s">
        <v>2761</v>
      </c>
      <c r="L181" t="s">
        <v>1935</v>
      </c>
      <c r="M181" t="s">
        <v>2431</v>
      </c>
      <c r="N181" t="s">
        <v>3184</v>
      </c>
      <c r="O181" t="s">
        <v>4500</v>
      </c>
      <c r="P181" t="s">
        <v>3796</v>
      </c>
      <c r="Q181" t="s">
        <v>2204</v>
      </c>
      <c r="R181" t="s">
        <v>2596</v>
      </c>
      <c r="S181" t="s">
        <v>3148</v>
      </c>
      <c r="T181" t="s">
        <v>4501</v>
      </c>
      <c r="U181" t="s">
        <v>4502</v>
      </c>
      <c r="V181" t="s">
        <v>4503</v>
      </c>
      <c r="W181" t="s">
        <v>2657</v>
      </c>
      <c r="X181" s="20" t="s">
        <v>4504</v>
      </c>
    </row>
    <row r="182" spans="1:147" x14ac:dyDescent="0.45">
      <c r="A182" s="20" t="s">
        <v>1068</v>
      </c>
      <c r="B182" t="s">
        <v>252</v>
      </c>
      <c r="C182" t="s">
        <v>177</v>
      </c>
      <c r="D182" t="s">
        <v>527</v>
      </c>
      <c r="E182" t="s">
        <v>2464</v>
      </c>
      <c r="F182" t="s">
        <v>4505</v>
      </c>
      <c r="G182" t="s">
        <v>4506</v>
      </c>
      <c r="H182" t="s">
        <v>4507</v>
      </c>
      <c r="I182" t="s">
        <v>3223</v>
      </c>
      <c r="J182" t="s">
        <v>3357</v>
      </c>
      <c r="K182" t="s">
        <v>2832</v>
      </c>
      <c r="L182" t="s">
        <v>3308</v>
      </c>
      <c r="M182" t="s">
        <v>2875</v>
      </c>
      <c r="N182" t="s">
        <v>3820</v>
      </c>
      <c r="O182" t="s">
        <v>4508</v>
      </c>
      <c r="P182" t="s">
        <v>3629</v>
      </c>
      <c r="Q182" t="s">
        <v>3877</v>
      </c>
      <c r="R182" t="s">
        <v>3974</v>
      </c>
      <c r="S182" t="s">
        <v>3768</v>
      </c>
      <c r="T182" t="s">
        <v>3013</v>
      </c>
      <c r="U182" t="s">
        <v>4509</v>
      </c>
      <c r="V182" t="s">
        <v>3301</v>
      </c>
      <c r="W182" t="s">
        <v>4510</v>
      </c>
      <c r="X182" s="20" t="s">
        <v>4511</v>
      </c>
    </row>
    <row r="183" spans="1:147" x14ac:dyDescent="0.45">
      <c r="A183" s="20" t="s">
        <v>1069</v>
      </c>
      <c r="B183" t="s">
        <v>225</v>
      </c>
      <c r="C183" t="s">
        <v>82</v>
      </c>
      <c r="D183" t="s">
        <v>527</v>
      </c>
      <c r="E183" t="s">
        <v>2469</v>
      </c>
      <c r="F183" t="s">
        <v>4512</v>
      </c>
      <c r="G183" t="s">
        <v>4513</v>
      </c>
      <c r="H183" t="s">
        <v>4514</v>
      </c>
      <c r="I183" t="s">
        <v>2470</v>
      </c>
      <c r="J183" t="s">
        <v>3306</v>
      </c>
      <c r="K183" t="s">
        <v>1925</v>
      </c>
      <c r="L183" t="s">
        <v>2747</v>
      </c>
      <c r="M183" t="s">
        <v>4515</v>
      </c>
      <c r="N183" t="s">
        <v>3274</v>
      </c>
      <c r="O183" t="s">
        <v>4516</v>
      </c>
      <c r="P183" t="s">
        <v>4517</v>
      </c>
      <c r="Q183" t="s">
        <v>1759</v>
      </c>
      <c r="R183" t="s">
        <v>3376</v>
      </c>
      <c r="S183" t="s">
        <v>3277</v>
      </c>
      <c r="T183" t="s">
        <v>3719</v>
      </c>
      <c r="U183" t="s">
        <v>2471</v>
      </c>
      <c r="V183" t="s">
        <v>4518</v>
      </c>
      <c r="W183" t="s">
        <v>2172</v>
      </c>
      <c r="X183" s="20" t="s">
        <v>4519</v>
      </c>
    </row>
    <row r="184" spans="1:147" x14ac:dyDescent="0.45">
      <c r="A184" s="20" t="s">
        <v>1070</v>
      </c>
      <c r="B184" t="s">
        <v>290</v>
      </c>
      <c r="C184" t="s">
        <v>114</v>
      </c>
      <c r="D184" t="s">
        <v>527</v>
      </c>
      <c r="E184" t="s">
        <v>2466</v>
      </c>
      <c r="F184" t="s">
        <v>4520</v>
      </c>
      <c r="G184" t="s">
        <v>4521</v>
      </c>
      <c r="H184" t="s">
        <v>4522</v>
      </c>
      <c r="I184" t="s">
        <v>4047</v>
      </c>
      <c r="J184" t="s">
        <v>3236</v>
      </c>
      <c r="K184" t="s">
        <v>4523</v>
      </c>
      <c r="L184" t="s">
        <v>4037</v>
      </c>
      <c r="M184" t="s">
        <v>4489</v>
      </c>
      <c r="N184" t="s">
        <v>3766</v>
      </c>
      <c r="O184" t="s">
        <v>2467</v>
      </c>
      <c r="P184" t="s">
        <v>3501</v>
      </c>
      <c r="Q184" t="s">
        <v>3742</v>
      </c>
      <c r="R184" t="s">
        <v>3491</v>
      </c>
      <c r="S184" t="s">
        <v>2765</v>
      </c>
      <c r="T184" t="s">
        <v>2220</v>
      </c>
      <c r="U184" t="s">
        <v>4524</v>
      </c>
      <c r="V184" t="s">
        <v>2129</v>
      </c>
      <c r="W184" t="s">
        <v>4525</v>
      </c>
      <c r="X184" s="20" t="s">
        <v>4526</v>
      </c>
    </row>
    <row r="185" spans="1:147" x14ac:dyDescent="0.45">
      <c r="A185" s="20" t="s">
        <v>1071</v>
      </c>
      <c r="B185" t="s">
        <v>223</v>
      </c>
      <c r="C185" t="s">
        <v>116</v>
      </c>
      <c r="D185" t="s">
        <v>524</v>
      </c>
      <c r="E185" t="s">
        <v>4527</v>
      </c>
      <c r="F185" t="s">
        <v>4528</v>
      </c>
      <c r="G185" t="s">
        <v>4529</v>
      </c>
      <c r="H185" t="s">
        <v>4530</v>
      </c>
      <c r="I185" t="s">
        <v>4531</v>
      </c>
      <c r="J185" t="s">
        <v>2465</v>
      </c>
      <c r="K185" t="s">
        <v>3765</v>
      </c>
      <c r="L185" t="s">
        <v>2352</v>
      </c>
      <c r="M185" t="s">
        <v>2807</v>
      </c>
      <c r="N185" t="s">
        <v>4482</v>
      </c>
      <c r="O185" t="s">
        <v>4532</v>
      </c>
      <c r="P185" t="s">
        <v>4002</v>
      </c>
      <c r="Q185" t="s">
        <v>4533</v>
      </c>
      <c r="R185" t="s">
        <v>3137</v>
      </c>
      <c r="S185" t="s">
        <v>4534</v>
      </c>
      <c r="T185" t="s">
        <v>3176</v>
      </c>
      <c r="U185" t="s">
        <v>2948</v>
      </c>
      <c r="V185" t="s">
        <v>4253</v>
      </c>
      <c r="W185" t="s">
        <v>4535</v>
      </c>
      <c r="X185" s="20" t="s">
        <v>4536</v>
      </c>
    </row>
    <row r="186" spans="1:147" x14ac:dyDescent="0.45">
      <c r="A186" s="20" t="s">
        <v>1072</v>
      </c>
      <c r="B186" t="s">
        <v>115</v>
      </c>
      <c r="C186" t="s">
        <v>56</v>
      </c>
      <c r="D186" t="s">
        <v>526</v>
      </c>
      <c r="E186" t="s">
        <v>4537</v>
      </c>
      <c r="F186" t="s">
        <v>4538</v>
      </c>
      <c r="G186" t="s">
        <v>4539</v>
      </c>
      <c r="H186" t="s">
        <v>4540</v>
      </c>
      <c r="I186" t="s">
        <v>2637</v>
      </c>
      <c r="J186" t="s">
        <v>2182</v>
      </c>
      <c r="K186" t="s">
        <v>3020</v>
      </c>
      <c r="L186" t="s">
        <v>4541</v>
      </c>
      <c r="M186" t="s">
        <v>3071</v>
      </c>
      <c r="N186" t="s">
        <v>2858</v>
      </c>
      <c r="O186" t="s">
        <v>3346</v>
      </c>
      <c r="P186" t="s">
        <v>4542</v>
      </c>
      <c r="Q186" t="s">
        <v>1835</v>
      </c>
      <c r="R186" t="s">
        <v>2401</v>
      </c>
      <c r="S186" t="s">
        <v>3858</v>
      </c>
      <c r="T186" t="s">
        <v>3378</v>
      </c>
      <c r="U186" t="s">
        <v>4543</v>
      </c>
      <c r="V186" t="s">
        <v>2739</v>
      </c>
      <c r="W186" t="s">
        <v>2554</v>
      </c>
      <c r="X186" s="20" t="s">
        <v>4544</v>
      </c>
    </row>
    <row r="187" spans="1:147" x14ac:dyDescent="0.45">
      <c r="A187" s="20" t="s">
        <v>1073</v>
      </c>
      <c r="B187" t="s">
        <v>393</v>
      </c>
      <c r="C187" t="s">
        <v>312</v>
      </c>
      <c r="D187" t="s">
        <v>526</v>
      </c>
      <c r="E187" t="s">
        <v>1853</v>
      </c>
      <c r="F187" t="s">
        <v>4545</v>
      </c>
      <c r="G187" t="s">
        <v>4546</v>
      </c>
      <c r="H187" t="s">
        <v>4547</v>
      </c>
      <c r="I187" t="s">
        <v>4548</v>
      </c>
      <c r="J187" t="s">
        <v>1745</v>
      </c>
      <c r="K187" t="s">
        <v>4121</v>
      </c>
      <c r="L187" t="s">
        <v>2445</v>
      </c>
      <c r="M187" t="s">
        <v>4549</v>
      </c>
      <c r="N187" t="s">
        <v>4550</v>
      </c>
      <c r="O187" t="s">
        <v>4551</v>
      </c>
      <c r="P187" t="s">
        <v>4114</v>
      </c>
      <c r="Q187" t="s">
        <v>3337</v>
      </c>
      <c r="R187" t="s">
        <v>2862</v>
      </c>
      <c r="S187" t="s">
        <v>1955</v>
      </c>
      <c r="T187" t="s">
        <v>3013</v>
      </c>
      <c r="U187" t="s">
        <v>2475</v>
      </c>
      <c r="V187" t="s">
        <v>4305</v>
      </c>
      <c r="W187" t="s">
        <v>4552</v>
      </c>
      <c r="X187" s="20" t="s">
        <v>4553</v>
      </c>
    </row>
    <row r="188" spans="1:147" x14ac:dyDescent="0.45">
      <c r="A188" s="20" t="s">
        <v>1074</v>
      </c>
      <c r="B188" t="s">
        <v>143</v>
      </c>
      <c r="C188" t="s">
        <v>144</v>
      </c>
      <c r="D188" t="s">
        <v>527</v>
      </c>
      <c r="E188" t="s">
        <v>2473</v>
      </c>
      <c r="F188" t="s">
        <v>4554</v>
      </c>
      <c r="G188" t="s">
        <v>4555</v>
      </c>
      <c r="H188" t="s">
        <v>4556</v>
      </c>
      <c r="I188" t="s">
        <v>2844</v>
      </c>
      <c r="J188" t="s">
        <v>2831</v>
      </c>
      <c r="K188" t="s">
        <v>2147</v>
      </c>
      <c r="L188" t="s">
        <v>3725</v>
      </c>
      <c r="M188" t="s">
        <v>3461</v>
      </c>
      <c r="N188" t="s">
        <v>2063</v>
      </c>
      <c r="O188" t="s">
        <v>2021</v>
      </c>
      <c r="P188" t="s">
        <v>4557</v>
      </c>
      <c r="Q188" t="s">
        <v>3583</v>
      </c>
      <c r="R188" t="s">
        <v>2175</v>
      </c>
      <c r="S188" t="s">
        <v>2765</v>
      </c>
      <c r="T188" t="s">
        <v>2987</v>
      </c>
      <c r="U188" t="s">
        <v>2471</v>
      </c>
      <c r="V188" t="s">
        <v>2321</v>
      </c>
      <c r="W188" t="s">
        <v>2160</v>
      </c>
      <c r="X188" s="20" t="s">
        <v>1831</v>
      </c>
      <c r="Y188">
        <v>67.599999999999994</v>
      </c>
      <c r="Z188">
        <v>8.4000000000000005E-2</v>
      </c>
      <c r="AA188">
        <v>2.97</v>
      </c>
      <c r="AB188">
        <v>107.4</v>
      </c>
      <c r="AC188">
        <v>104.5</v>
      </c>
      <c r="AD188">
        <v>2.97</v>
      </c>
      <c r="AE188">
        <v>103.6</v>
      </c>
      <c r="AF188">
        <v>107.5</v>
      </c>
      <c r="AG188">
        <v>0.39629999999999999</v>
      </c>
      <c r="AH188">
        <v>-3.5</v>
      </c>
      <c r="AI188">
        <v>1104</v>
      </c>
      <c r="AJ188">
        <v>-7.73</v>
      </c>
      <c r="AK188">
        <v>2.65</v>
      </c>
      <c r="AL188">
        <v>906</v>
      </c>
      <c r="AM188">
        <v>825</v>
      </c>
      <c r="AN188">
        <v>667</v>
      </c>
      <c r="AO188">
        <v>0.45600000000000002</v>
      </c>
      <c r="AP188">
        <v>97</v>
      </c>
      <c r="AQ188">
        <v>280</v>
      </c>
      <c r="AR188">
        <v>0.34599999999999997</v>
      </c>
      <c r="AS188">
        <v>201</v>
      </c>
      <c r="AT188">
        <v>294</v>
      </c>
      <c r="AU188">
        <v>0.68400000000000005</v>
      </c>
      <c r="AV188">
        <v>122</v>
      </c>
      <c r="AW188">
        <v>394</v>
      </c>
      <c r="AX188">
        <v>190</v>
      </c>
      <c r="AY188">
        <v>70</v>
      </c>
      <c r="AZ188">
        <v>42</v>
      </c>
      <c r="BA188">
        <v>137</v>
      </c>
      <c r="BB188">
        <v>185</v>
      </c>
      <c r="BC188">
        <v>82.4</v>
      </c>
      <c r="BD188">
        <v>75</v>
      </c>
      <c r="BE188">
        <v>7.3639999999999999</v>
      </c>
      <c r="BF188">
        <v>1.387</v>
      </c>
      <c r="BG188">
        <v>12.455</v>
      </c>
      <c r="BH188">
        <v>0.51100000000000001</v>
      </c>
      <c r="BI188">
        <v>25.5</v>
      </c>
      <c r="BJ188">
        <v>26.7</v>
      </c>
      <c r="BK188">
        <v>3.8</v>
      </c>
      <c r="BL188">
        <v>6.3636363636363633</v>
      </c>
      <c r="BM188">
        <v>16.8</v>
      </c>
      <c r="BN188">
        <v>175</v>
      </c>
      <c r="BO188">
        <v>0.496</v>
      </c>
      <c r="BP188">
        <v>4</v>
      </c>
      <c r="BQ188">
        <v>247</v>
      </c>
      <c r="BR188">
        <v>161</v>
      </c>
      <c r="BS188">
        <v>181</v>
      </c>
      <c r="BT188">
        <v>226</v>
      </c>
      <c r="BU188">
        <v>183</v>
      </c>
      <c r="BV188">
        <v>223</v>
      </c>
      <c r="BW188">
        <v>1</v>
      </c>
      <c r="BX188">
        <v>162.30000000000001</v>
      </c>
      <c r="BY188">
        <v>190</v>
      </c>
      <c r="BZ188">
        <v>156</v>
      </c>
      <c r="CA188">
        <v>0.230769230769231</v>
      </c>
      <c r="CB188">
        <v>-16.47</v>
      </c>
      <c r="CC188">
        <v>97.2</v>
      </c>
      <c r="CD188">
        <v>113.7</v>
      </c>
      <c r="CE188">
        <v>71</v>
      </c>
      <c r="CF188">
        <v>-1.4E-2</v>
      </c>
      <c r="CG188">
        <v>0.8</v>
      </c>
      <c r="CH188">
        <v>105.1</v>
      </c>
      <c r="CI188">
        <v>104.3</v>
      </c>
      <c r="CJ188">
        <v>0.8</v>
      </c>
      <c r="CK188">
        <v>98.7</v>
      </c>
      <c r="CL188">
        <v>114.1</v>
      </c>
      <c r="CM188">
        <v>0.15909999999999999</v>
      </c>
      <c r="CN188">
        <v>-7.3</v>
      </c>
      <c r="CO188">
        <v>963</v>
      </c>
      <c r="CP188">
        <v>-16.86</v>
      </c>
      <c r="CQ188">
        <v>-1.77</v>
      </c>
      <c r="CR188">
        <v>828</v>
      </c>
      <c r="CS188">
        <v>986</v>
      </c>
      <c r="CT188">
        <v>764</v>
      </c>
      <c r="CU188">
        <v>0.39300000000000002</v>
      </c>
      <c r="CV188">
        <v>54</v>
      </c>
      <c r="CW188">
        <v>207</v>
      </c>
      <c r="CX188">
        <v>0.26100000000000001</v>
      </c>
      <c r="CY188">
        <v>174</v>
      </c>
      <c r="CZ188">
        <v>266</v>
      </c>
      <c r="DA188">
        <v>0.65400000000000003</v>
      </c>
      <c r="DB188">
        <v>200</v>
      </c>
      <c r="DC188">
        <v>474</v>
      </c>
      <c r="DD188">
        <v>156</v>
      </c>
      <c r="DE188">
        <v>100</v>
      </c>
      <c r="DF188">
        <v>39</v>
      </c>
      <c r="DG188">
        <v>189</v>
      </c>
      <c r="DH188">
        <v>256</v>
      </c>
      <c r="DI188">
        <v>69</v>
      </c>
      <c r="DJ188">
        <v>82.167000000000002</v>
      </c>
      <c r="DK188">
        <v>-13.167</v>
      </c>
      <c r="DL188">
        <v>0.82499999999999996</v>
      </c>
      <c r="DM188">
        <v>15.75</v>
      </c>
      <c r="DN188">
        <v>0.52900000000000003</v>
      </c>
      <c r="DO188">
        <v>17.2</v>
      </c>
      <c r="DP188">
        <v>22.2</v>
      </c>
      <c r="DQ188">
        <v>3.2</v>
      </c>
      <c r="DR188">
        <v>8.3333333333333339</v>
      </c>
      <c r="DS188">
        <v>21.3</v>
      </c>
      <c r="DT188">
        <v>325</v>
      </c>
      <c r="DU188">
        <v>0.39800000000000002</v>
      </c>
      <c r="DV188">
        <v>-1</v>
      </c>
      <c r="DW188">
        <v>332</v>
      </c>
      <c r="DX188">
        <v>350</v>
      </c>
      <c r="DY188">
        <v>313</v>
      </c>
      <c r="DZ188">
        <v>327</v>
      </c>
      <c r="EA188">
        <v>347</v>
      </c>
      <c r="EB188">
        <v>344</v>
      </c>
      <c r="EC188">
        <v>1</v>
      </c>
      <c r="ED188">
        <v>280.2</v>
      </c>
      <c r="EE188">
        <v>337</v>
      </c>
      <c r="EF188">
        <v>353</v>
      </c>
      <c r="EG188">
        <v>11699.730000000001</v>
      </c>
      <c r="EH188">
        <v>10487.880000000001</v>
      </c>
      <c r="EI188">
        <v>103.79166666666667</v>
      </c>
      <c r="EJ188">
        <v>100.22727272727272</v>
      </c>
      <c r="EK188">
        <v>10.987200000000001</v>
      </c>
      <c r="EL188">
        <v>175.10400000000001</v>
      </c>
      <c r="EO188" t="s">
        <v>1648</v>
      </c>
      <c r="EP188" t="s">
        <v>1648</v>
      </c>
      <c r="EQ188" t="s">
        <v>1648</v>
      </c>
    </row>
    <row r="189" spans="1:147" x14ac:dyDescent="0.45">
      <c r="A189" s="20" t="s">
        <v>1075</v>
      </c>
      <c r="B189" t="s">
        <v>176</v>
      </c>
      <c r="C189" t="s">
        <v>177</v>
      </c>
      <c r="D189" t="s">
        <v>526</v>
      </c>
      <c r="E189" t="s">
        <v>4558</v>
      </c>
      <c r="F189" t="s">
        <v>4559</v>
      </c>
      <c r="G189" t="s">
        <v>4560</v>
      </c>
      <c r="H189" t="s">
        <v>4561</v>
      </c>
      <c r="I189" t="s">
        <v>4562</v>
      </c>
      <c r="J189" t="s">
        <v>3429</v>
      </c>
      <c r="K189" t="s">
        <v>1925</v>
      </c>
      <c r="L189" t="s">
        <v>2747</v>
      </c>
      <c r="M189" t="s">
        <v>4563</v>
      </c>
      <c r="N189" t="s">
        <v>3899</v>
      </c>
      <c r="O189" t="s">
        <v>4564</v>
      </c>
      <c r="P189" t="s">
        <v>3944</v>
      </c>
      <c r="Q189" t="s">
        <v>3514</v>
      </c>
      <c r="R189" t="s">
        <v>3570</v>
      </c>
      <c r="S189" t="s">
        <v>3202</v>
      </c>
      <c r="T189" t="s">
        <v>3157</v>
      </c>
      <c r="U189" t="s">
        <v>4565</v>
      </c>
      <c r="V189" t="s">
        <v>3029</v>
      </c>
      <c r="W189" t="s">
        <v>4566</v>
      </c>
      <c r="X189" s="20" t="s">
        <v>4567</v>
      </c>
      <c r="Y189">
        <v>72.400000000000006</v>
      </c>
      <c r="Z189">
        <v>0.11</v>
      </c>
      <c r="AA189">
        <v>-0.01</v>
      </c>
      <c r="AB189">
        <v>106.6</v>
      </c>
      <c r="AC189">
        <v>106.6</v>
      </c>
      <c r="AD189">
        <v>-0.01</v>
      </c>
      <c r="AE189">
        <v>108.5</v>
      </c>
      <c r="AF189">
        <v>101.5</v>
      </c>
      <c r="AG189">
        <v>0.68400000000000005</v>
      </c>
      <c r="AH189">
        <v>-1.2</v>
      </c>
      <c r="AI189">
        <v>1250</v>
      </c>
      <c r="AJ189">
        <v>3.17</v>
      </c>
      <c r="AK189">
        <v>2.67</v>
      </c>
      <c r="AL189">
        <v>752</v>
      </c>
      <c r="AM189">
        <v>747</v>
      </c>
      <c r="AN189">
        <v>639</v>
      </c>
      <c r="AO189">
        <v>0.41299999999999998</v>
      </c>
      <c r="AP189">
        <v>94</v>
      </c>
      <c r="AQ189">
        <v>300</v>
      </c>
      <c r="AR189">
        <v>0.313</v>
      </c>
      <c r="AS189">
        <v>130</v>
      </c>
      <c r="AT189">
        <v>179</v>
      </c>
      <c r="AU189">
        <v>0.72599999999999998</v>
      </c>
      <c r="AV189">
        <v>128</v>
      </c>
      <c r="AW189">
        <v>377</v>
      </c>
      <c r="AX189">
        <v>133</v>
      </c>
      <c r="AY189">
        <v>63</v>
      </c>
      <c r="AZ189">
        <v>28</v>
      </c>
      <c r="BA189">
        <v>113</v>
      </c>
      <c r="BB189">
        <v>165</v>
      </c>
      <c r="BC189">
        <v>75.2</v>
      </c>
      <c r="BD189">
        <v>74.7</v>
      </c>
      <c r="BE189">
        <v>0.5</v>
      </c>
      <c r="BF189">
        <v>1.177</v>
      </c>
      <c r="BG189">
        <v>11.3</v>
      </c>
      <c r="BH189">
        <v>0.55800000000000005</v>
      </c>
      <c r="BI189">
        <v>30</v>
      </c>
      <c r="BJ189">
        <v>17.899999999999999</v>
      </c>
      <c r="BK189">
        <v>2.8</v>
      </c>
      <c r="BL189">
        <v>6.3</v>
      </c>
      <c r="BM189">
        <v>16.5</v>
      </c>
      <c r="BN189">
        <v>84</v>
      </c>
      <c r="BO189">
        <v>0.55700000000000005</v>
      </c>
      <c r="BP189">
        <v>1</v>
      </c>
      <c r="BQ189">
        <v>125</v>
      </c>
      <c r="BR189">
        <v>66</v>
      </c>
      <c r="BS189">
        <v>105</v>
      </c>
      <c r="BT189">
        <v>113</v>
      </c>
      <c r="BU189">
        <v>113</v>
      </c>
      <c r="BV189">
        <v>123</v>
      </c>
      <c r="BW189">
        <v>1</v>
      </c>
      <c r="BX189">
        <v>86.7</v>
      </c>
      <c r="BY189">
        <v>105</v>
      </c>
      <c r="BZ189">
        <v>57</v>
      </c>
      <c r="CA189">
        <v>0.3</v>
      </c>
      <c r="CB189">
        <v>-10.69</v>
      </c>
      <c r="CC189">
        <v>103</v>
      </c>
      <c r="CD189">
        <v>113.7</v>
      </c>
      <c r="CE189">
        <v>69.099999999999994</v>
      </c>
      <c r="CF189">
        <v>3.5999999999999997E-2</v>
      </c>
      <c r="CG189">
        <v>-4.4000000000000004</v>
      </c>
      <c r="CH189">
        <v>103.7</v>
      </c>
      <c r="CI189">
        <v>108.1</v>
      </c>
      <c r="CJ189">
        <v>-4.4000000000000004</v>
      </c>
      <c r="CK189">
        <v>100.3</v>
      </c>
      <c r="CL189">
        <v>112.9</v>
      </c>
      <c r="CM189">
        <v>0.20269999999999999</v>
      </c>
      <c r="CN189">
        <v>-5</v>
      </c>
      <c r="CO189">
        <v>962</v>
      </c>
      <c r="CP189">
        <v>-8.7100000000000009</v>
      </c>
      <c r="CQ189">
        <v>-1.99</v>
      </c>
      <c r="CR189">
        <v>724</v>
      </c>
      <c r="CS189">
        <v>705</v>
      </c>
      <c r="CT189">
        <v>587</v>
      </c>
      <c r="CU189">
        <v>0.45700000000000002</v>
      </c>
      <c r="CV189">
        <v>75</v>
      </c>
      <c r="CW189">
        <v>218</v>
      </c>
      <c r="CX189">
        <v>0.34399999999999997</v>
      </c>
      <c r="CY189">
        <v>113</v>
      </c>
      <c r="CZ189">
        <v>182</v>
      </c>
      <c r="DA189">
        <v>0.621</v>
      </c>
      <c r="DB189">
        <v>136</v>
      </c>
      <c r="DC189">
        <v>394</v>
      </c>
      <c r="DD189">
        <v>135</v>
      </c>
      <c r="DE189">
        <v>62</v>
      </c>
      <c r="DF189">
        <v>41</v>
      </c>
      <c r="DG189">
        <v>119</v>
      </c>
      <c r="DH189">
        <v>155</v>
      </c>
      <c r="DI189">
        <v>80.400000000000006</v>
      </c>
      <c r="DJ189">
        <v>78.332999999999998</v>
      </c>
      <c r="DK189">
        <v>2.1110000000000002</v>
      </c>
      <c r="DL189">
        <v>1.1339999999999999</v>
      </c>
      <c r="DM189">
        <v>13.222</v>
      </c>
      <c r="DN189">
        <v>0.52100000000000002</v>
      </c>
      <c r="DO189">
        <v>24.2</v>
      </c>
      <c r="DP189">
        <v>20.2</v>
      </c>
      <c r="DQ189">
        <v>4.5999999999999996</v>
      </c>
      <c r="DR189">
        <v>6.8888888888888893</v>
      </c>
      <c r="DS189">
        <v>17.2</v>
      </c>
      <c r="DT189">
        <v>358</v>
      </c>
      <c r="DU189">
        <v>0.35099999999999998</v>
      </c>
      <c r="DV189">
        <v>-2</v>
      </c>
      <c r="DW189">
        <v>340</v>
      </c>
      <c r="DX189">
        <v>334</v>
      </c>
      <c r="DY189">
        <v>339</v>
      </c>
      <c r="DZ189">
        <v>336</v>
      </c>
      <c r="EA189">
        <v>300</v>
      </c>
      <c r="EB189">
        <v>307</v>
      </c>
      <c r="EC189">
        <v>1</v>
      </c>
      <c r="ED189">
        <v>269.3</v>
      </c>
      <c r="EE189">
        <v>355</v>
      </c>
      <c r="EF189">
        <v>322</v>
      </c>
      <c r="EG189">
        <v>12097.68</v>
      </c>
      <c r="EH189">
        <v>10670.8</v>
      </c>
      <c r="EI189">
        <v>77.844444444444449</v>
      </c>
      <c r="EJ189">
        <v>83.298599999999993</v>
      </c>
      <c r="EK189">
        <v>10.246499999999999</v>
      </c>
      <c r="EL189">
        <v>112.53</v>
      </c>
      <c r="EO189" t="s">
        <v>1648</v>
      </c>
      <c r="EP189" t="s">
        <v>1648</v>
      </c>
      <c r="EQ189" t="s">
        <v>1648</v>
      </c>
    </row>
    <row r="190" spans="1:147" x14ac:dyDescent="0.45">
      <c r="A190" s="20" t="s">
        <v>1076</v>
      </c>
      <c r="B190" t="s">
        <v>280</v>
      </c>
      <c r="C190" t="s">
        <v>56</v>
      </c>
      <c r="D190" t="s">
        <v>525</v>
      </c>
      <c r="E190" t="s">
        <v>4568</v>
      </c>
      <c r="F190" t="s">
        <v>4569</v>
      </c>
      <c r="G190" t="s">
        <v>4570</v>
      </c>
      <c r="H190" t="s">
        <v>4571</v>
      </c>
      <c r="I190" t="s">
        <v>3579</v>
      </c>
      <c r="J190" t="s">
        <v>3371</v>
      </c>
      <c r="K190" t="s">
        <v>4572</v>
      </c>
      <c r="L190" t="s">
        <v>3420</v>
      </c>
      <c r="M190" t="s">
        <v>4573</v>
      </c>
      <c r="N190" t="s">
        <v>3715</v>
      </c>
      <c r="O190" t="s">
        <v>3422</v>
      </c>
      <c r="P190" t="s">
        <v>3558</v>
      </c>
      <c r="Q190" t="s">
        <v>1821</v>
      </c>
      <c r="R190" t="s">
        <v>3362</v>
      </c>
      <c r="S190" t="s">
        <v>3202</v>
      </c>
      <c r="T190" t="s">
        <v>2403</v>
      </c>
      <c r="U190" t="s">
        <v>3116</v>
      </c>
      <c r="V190" t="s">
        <v>3365</v>
      </c>
      <c r="W190" t="s">
        <v>2285</v>
      </c>
      <c r="X190" s="20" t="s">
        <v>2534</v>
      </c>
      <c r="Y190">
        <v>68.400000000000006</v>
      </c>
      <c r="Z190">
        <v>1.2999999999999999E-2</v>
      </c>
      <c r="AA190">
        <v>-0.11</v>
      </c>
      <c r="AB190">
        <v>104.2</v>
      </c>
      <c r="AC190">
        <v>104.3</v>
      </c>
      <c r="AD190">
        <v>-0.11</v>
      </c>
      <c r="AE190">
        <v>113.3</v>
      </c>
      <c r="AF190">
        <v>101.2</v>
      </c>
      <c r="AG190">
        <v>0.78610000000000002</v>
      </c>
      <c r="AH190">
        <v>0.1</v>
      </c>
      <c r="AI190">
        <v>1307</v>
      </c>
      <c r="AJ190">
        <v>9.66</v>
      </c>
      <c r="AK190">
        <v>1.44</v>
      </c>
      <c r="AL190">
        <v>696</v>
      </c>
      <c r="AM190">
        <v>622</v>
      </c>
      <c r="AN190">
        <v>529</v>
      </c>
      <c r="AO190">
        <v>0.44600000000000001</v>
      </c>
      <c r="AP190">
        <v>82</v>
      </c>
      <c r="AQ190">
        <v>233</v>
      </c>
      <c r="AR190">
        <v>0.35199999999999998</v>
      </c>
      <c r="AS190">
        <v>142</v>
      </c>
      <c r="AT190">
        <v>196</v>
      </c>
      <c r="AU190">
        <v>0.72399999999999998</v>
      </c>
      <c r="AV190">
        <v>104</v>
      </c>
      <c r="AW190">
        <v>342</v>
      </c>
      <c r="AX190">
        <v>119</v>
      </c>
      <c r="AY190">
        <v>63</v>
      </c>
      <c r="AZ190">
        <v>51</v>
      </c>
      <c r="BA190">
        <v>101</v>
      </c>
      <c r="BB190">
        <v>160</v>
      </c>
      <c r="BC190">
        <v>77.3</v>
      </c>
      <c r="BD190">
        <v>69.111000000000004</v>
      </c>
      <c r="BE190">
        <v>8.2219999999999995</v>
      </c>
      <c r="BF190">
        <v>1.1779999999999999</v>
      </c>
      <c r="BG190">
        <v>11.222</v>
      </c>
      <c r="BH190">
        <v>0.624</v>
      </c>
      <c r="BI190">
        <v>25.9</v>
      </c>
      <c r="BJ190">
        <v>21.8</v>
      </c>
      <c r="BK190">
        <v>5.7</v>
      </c>
      <c r="BL190">
        <v>7</v>
      </c>
      <c r="BM190">
        <v>17.8</v>
      </c>
      <c r="BN190">
        <v>37</v>
      </c>
      <c r="BO190">
        <v>0.60199999999999998</v>
      </c>
      <c r="BP190">
        <v>-1</v>
      </c>
      <c r="BQ190">
        <v>68</v>
      </c>
      <c r="BR190">
        <v>74</v>
      </c>
      <c r="BS190">
        <v>43</v>
      </c>
      <c r="BT190">
        <v>61</v>
      </c>
      <c r="BU190">
        <v>88</v>
      </c>
      <c r="BV190">
        <v>81</v>
      </c>
      <c r="BW190">
        <v>1</v>
      </c>
      <c r="BX190">
        <v>57.8</v>
      </c>
      <c r="BY190">
        <v>24</v>
      </c>
      <c r="BZ190">
        <v>47</v>
      </c>
      <c r="CA190">
        <v>0.6</v>
      </c>
      <c r="CB190">
        <v>3.83</v>
      </c>
      <c r="CC190">
        <v>105.2</v>
      </c>
      <c r="CD190">
        <v>101.4</v>
      </c>
      <c r="CE190">
        <v>67.2</v>
      </c>
      <c r="CF190">
        <v>6.9000000000000006E-2</v>
      </c>
      <c r="CG190">
        <v>2.5499999999999998</v>
      </c>
      <c r="CH190">
        <v>107.3</v>
      </c>
      <c r="CI190">
        <v>104.8</v>
      </c>
      <c r="CJ190">
        <v>1.58</v>
      </c>
      <c r="CK190">
        <v>105.3</v>
      </c>
      <c r="CL190">
        <v>100.6</v>
      </c>
      <c r="CM190">
        <v>0.62780000000000002</v>
      </c>
      <c r="CN190">
        <v>-1.7</v>
      </c>
      <c r="CO190">
        <v>1217</v>
      </c>
      <c r="CP190">
        <v>3.46</v>
      </c>
      <c r="CQ190">
        <v>2.46</v>
      </c>
      <c r="CR190">
        <v>723</v>
      </c>
      <c r="CS190">
        <v>713</v>
      </c>
      <c r="CT190">
        <v>570</v>
      </c>
      <c r="CU190">
        <v>0.45400000000000001</v>
      </c>
      <c r="CV190">
        <v>79</v>
      </c>
      <c r="CW190">
        <v>231</v>
      </c>
      <c r="CX190">
        <v>0.34200000000000003</v>
      </c>
      <c r="CY190">
        <v>126</v>
      </c>
      <c r="CZ190">
        <v>182</v>
      </c>
      <c r="DA190">
        <v>0.69199999999999995</v>
      </c>
      <c r="DB190">
        <v>90</v>
      </c>
      <c r="DC190">
        <v>342</v>
      </c>
      <c r="DD190">
        <v>127</v>
      </c>
      <c r="DE190">
        <v>71</v>
      </c>
      <c r="DF190">
        <v>31</v>
      </c>
      <c r="DG190">
        <v>129</v>
      </c>
      <c r="DH190">
        <v>177</v>
      </c>
      <c r="DI190">
        <v>72.3</v>
      </c>
      <c r="DJ190">
        <v>71.3</v>
      </c>
      <c r="DK190">
        <v>1</v>
      </c>
      <c r="DL190">
        <v>0.98399999999999999</v>
      </c>
      <c r="DM190">
        <v>12.9</v>
      </c>
      <c r="DN190">
        <v>0.55000000000000004</v>
      </c>
      <c r="DO190">
        <v>23.1</v>
      </c>
      <c r="DP190">
        <v>18.2</v>
      </c>
      <c r="DQ190">
        <v>3.1</v>
      </c>
      <c r="DR190">
        <v>7.1</v>
      </c>
      <c r="DS190">
        <v>17.7</v>
      </c>
      <c r="DT190">
        <v>51</v>
      </c>
      <c r="DU190">
        <v>0.58399999999999996</v>
      </c>
      <c r="DV190">
        <v>-3</v>
      </c>
      <c r="DW190">
        <v>130</v>
      </c>
      <c r="DX190">
        <v>107</v>
      </c>
      <c r="DY190">
        <v>48</v>
      </c>
      <c r="DZ190">
        <v>123</v>
      </c>
      <c r="EA190">
        <v>125</v>
      </c>
      <c r="EB190">
        <v>126</v>
      </c>
      <c r="EC190">
        <v>1</v>
      </c>
      <c r="ED190">
        <v>88.2</v>
      </c>
      <c r="EE190">
        <v>58</v>
      </c>
      <c r="EF190">
        <v>46</v>
      </c>
      <c r="EG190">
        <v>11346.660000000002</v>
      </c>
      <c r="EH190">
        <v>10761.96</v>
      </c>
      <c r="EI190">
        <v>79.676199999999994</v>
      </c>
      <c r="EJ190">
        <v>90.3</v>
      </c>
      <c r="EK190">
        <v>12.317599999999999</v>
      </c>
      <c r="EL190">
        <v>128.148</v>
      </c>
      <c r="EO190" t="s">
        <v>1648</v>
      </c>
      <c r="EP190" t="s">
        <v>1648</v>
      </c>
      <c r="EQ190" t="s">
        <v>1648</v>
      </c>
    </row>
    <row r="191" spans="1:147" x14ac:dyDescent="0.45">
      <c r="A191" s="20" t="s">
        <v>1077</v>
      </c>
      <c r="B191" t="s">
        <v>299</v>
      </c>
      <c r="C191" t="s">
        <v>102</v>
      </c>
      <c r="D191" t="s">
        <v>524</v>
      </c>
      <c r="E191" t="s">
        <v>4574</v>
      </c>
      <c r="F191" t="s">
        <v>4575</v>
      </c>
      <c r="G191" t="s">
        <v>4576</v>
      </c>
      <c r="H191" t="s">
        <v>4577</v>
      </c>
      <c r="I191" t="s">
        <v>4548</v>
      </c>
      <c r="J191" t="s">
        <v>4073</v>
      </c>
      <c r="K191" t="s">
        <v>2774</v>
      </c>
      <c r="L191" t="s">
        <v>4113</v>
      </c>
      <c r="M191" t="s">
        <v>4578</v>
      </c>
      <c r="N191" t="s">
        <v>2227</v>
      </c>
      <c r="O191" t="s">
        <v>4351</v>
      </c>
      <c r="P191" t="s">
        <v>2199</v>
      </c>
      <c r="Q191" t="s">
        <v>4579</v>
      </c>
      <c r="R191" t="s">
        <v>3918</v>
      </c>
      <c r="S191" t="s">
        <v>4452</v>
      </c>
      <c r="T191" t="s">
        <v>4580</v>
      </c>
      <c r="U191" t="s">
        <v>1951</v>
      </c>
      <c r="V191" t="s">
        <v>3301</v>
      </c>
      <c r="W191" t="s">
        <v>4581</v>
      </c>
      <c r="X191" s="20" t="s">
        <v>4582</v>
      </c>
      <c r="Y191">
        <v>65.400000000000006</v>
      </c>
      <c r="Z191">
        <v>-1.0999999999999999E-2</v>
      </c>
      <c r="AA191">
        <v>-5.0199999999999996</v>
      </c>
      <c r="AB191">
        <v>102.5</v>
      </c>
      <c r="AC191">
        <v>107.6</v>
      </c>
      <c r="AD191">
        <v>-5.0199999999999996</v>
      </c>
      <c r="AE191">
        <v>99.4</v>
      </c>
      <c r="AF191">
        <v>115.8</v>
      </c>
      <c r="AG191">
        <v>0.14680000000000001</v>
      </c>
      <c r="AH191">
        <v>-6.1</v>
      </c>
      <c r="AI191">
        <v>946</v>
      </c>
      <c r="AJ191">
        <v>-21.11</v>
      </c>
      <c r="AK191">
        <v>-6.11</v>
      </c>
      <c r="AL191">
        <v>643</v>
      </c>
      <c r="AM191">
        <v>793</v>
      </c>
      <c r="AN191">
        <v>563</v>
      </c>
      <c r="AO191">
        <v>0.42799999999999999</v>
      </c>
      <c r="AP191">
        <v>74</v>
      </c>
      <c r="AQ191">
        <v>222</v>
      </c>
      <c r="AR191">
        <v>0.33300000000000002</v>
      </c>
      <c r="AS191">
        <v>87</v>
      </c>
      <c r="AT191">
        <v>134</v>
      </c>
      <c r="AU191">
        <v>0.64900000000000002</v>
      </c>
      <c r="AV191">
        <v>94</v>
      </c>
      <c r="AW191">
        <v>324</v>
      </c>
      <c r="AX191">
        <v>112</v>
      </c>
      <c r="AY191">
        <v>36</v>
      </c>
      <c r="AZ191">
        <v>22</v>
      </c>
      <c r="BA191">
        <v>127</v>
      </c>
      <c r="BB191">
        <v>168</v>
      </c>
      <c r="BC191">
        <v>64.3</v>
      </c>
      <c r="BD191">
        <v>79.3</v>
      </c>
      <c r="BE191">
        <v>-15</v>
      </c>
      <c r="BF191">
        <v>0.88200000000000001</v>
      </c>
      <c r="BG191">
        <v>12.7</v>
      </c>
      <c r="BH191">
        <v>0.28299999999999997</v>
      </c>
      <c r="BI191">
        <v>22.2</v>
      </c>
      <c r="BJ191">
        <v>13.4</v>
      </c>
      <c r="BK191">
        <v>2.2000000000000002</v>
      </c>
      <c r="BL191">
        <v>3.6</v>
      </c>
      <c r="BM191">
        <v>16.8</v>
      </c>
      <c r="BN191">
        <v>334</v>
      </c>
      <c r="BO191">
        <v>0.39100000000000001</v>
      </c>
      <c r="BP191">
        <v>-3</v>
      </c>
      <c r="BQ191">
        <v>353</v>
      </c>
      <c r="BR191">
        <v>356</v>
      </c>
      <c r="BS191">
        <v>353</v>
      </c>
      <c r="BT191">
        <v>338</v>
      </c>
      <c r="BU191">
        <v>341</v>
      </c>
      <c r="BV191">
        <v>353</v>
      </c>
      <c r="BW191">
        <v>1</v>
      </c>
      <c r="BX191">
        <v>290.2</v>
      </c>
      <c r="BY191">
        <v>336</v>
      </c>
      <c r="BZ191">
        <v>360</v>
      </c>
      <c r="CA191">
        <v>0.72727272727272696</v>
      </c>
      <c r="CB191">
        <v>-7.06</v>
      </c>
      <c r="CC191">
        <v>100.2</v>
      </c>
      <c r="CD191">
        <v>107.3</v>
      </c>
      <c r="CE191">
        <v>71.5</v>
      </c>
      <c r="CF191">
        <v>0.16500000000000001</v>
      </c>
      <c r="CG191">
        <v>-9.15</v>
      </c>
      <c r="CH191">
        <v>99.5</v>
      </c>
      <c r="CI191">
        <v>108.7</v>
      </c>
      <c r="CJ191">
        <v>-10.8</v>
      </c>
      <c r="CK191">
        <v>102.1</v>
      </c>
      <c r="CL191">
        <v>107.4</v>
      </c>
      <c r="CM191">
        <v>0.35909999999999997</v>
      </c>
      <c r="CN191">
        <v>-2</v>
      </c>
      <c r="CO191">
        <v>1144</v>
      </c>
      <c r="CP191">
        <v>-8.1199999999999992</v>
      </c>
      <c r="CQ191">
        <v>-6.89</v>
      </c>
      <c r="CR191">
        <v>788</v>
      </c>
      <c r="CS191">
        <v>731</v>
      </c>
      <c r="CT191">
        <v>599</v>
      </c>
      <c r="CU191">
        <v>0.442</v>
      </c>
      <c r="CV191">
        <v>78</v>
      </c>
      <c r="CW191">
        <v>217</v>
      </c>
      <c r="CX191">
        <v>0.35899999999999999</v>
      </c>
      <c r="CY191">
        <v>180</v>
      </c>
      <c r="CZ191">
        <v>225</v>
      </c>
      <c r="DA191">
        <v>0.8</v>
      </c>
      <c r="DB191">
        <v>103</v>
      </c>
      <c r="DC191">
        <v>375</v>
      </c>
      <c r="DD191">
        <v>151</v>
      </c>
      <c r="DE191">
        <v>67</v>
      </c>
      <c r="DF191">
        <v>43</v>
      </c>
      <c r="DG191">
        <v>133</v>
      </c>
      <c r="DH191">
        <v>155</v>
      </c>
      <c r="DI191">
        <v>78.8</v>
      </c>
      <c r="DJ191">
        <v>73.099999999999994</v>
      </c>
      <c r="DK191">
        <v>5.7</v>
      </c>
      <c r="DL191">
        <v>1.135</v>
      </c>
      <c r="DM191">
        <v>13.3</v>
      </c>
      <c r="DN191">
        <v>0.504</v>
      </c>
      <c r="DO191">
        <v>21.7</v>
      </c>
      <c r="DP191">
        <v>22.5</v>
      </c>
      <c r="DQ191">
        <v>4.3</v>
      </c>
      <c r="DR191">
        <v>6.7</v>
      </c>
      <c r="DS191">
        <v>15.5</v>
      </c>
      <c r="DT191">
        <v>211</v>
      </c>
      <c r="DU191">
        <v>0.47</v>
      </c>
      <c r="DV191">
        <v>3</v>
      </c>
      <c r="DW191">
        <v>237</v>
      </c>
      <c r="DX191">
        <v>184</v>
      </c>
      <c r="DY191">
        <v>206</v>
      </c>
      <c r="DZ191">
        <v>148</v>
      </c>
      <c r="EA191">
        <v>227</v>
      </c>
      <c r="EB191">
        <v>279</v>
      </c>
      <c r="EC191">
        <v>1</v>
      </c>
      <c r="ED191">
        <v>174</v>
      </c>
      <c r="EE191">
        <v>209</v>
      </c>
      <c r="EF191">
        <v>181</v>
      </c>
      <c r="EG191">
        <v>10429.56</v>
      </c>
      <c r="EH191">
        <v>11853.66</v>
      </c>
      <c r="EI191">
        <v>85.09</v>
      </c>
      <c r="EJ191">
        <v>47.88</v>
      </c>
      <c r="EK191">
        <v>13.440000000000001</v>
      </c>
      <c r="EL191">
        <v>100.595</v>
      </c>
      <c r="EO191" t="s">
        <v>1648</v>
      </c>
      <c r="EP191" t="s">
        <v>1648</v>
      </c>
      <c r="EQ191" t="s">
        <v>1648</v>
      </c>
    </row>
    <row r="192" spans="1:147" x14ac:dyDescent="0.45">
      <c r="A192" s="20" t="s">
        <v>1078</v>
      </c>
      <c r="B192" t="s">
        <v>250</v>
      </c>
      <c r="C192" t="s">
        <v>251</v>
      </c>
      <c r="D192" t="s">
        <v>523</v>
      </c>
      <c r="E192" t="s">
        <v>1841</v>
      </c>
      <c r="F192" t="s">
        <v>4583</v>
      </c>
      <c r="G192" t="s">
        <v>4584</v>
      </c>
      <c r="H192" t="s">
        <v>4585</v>
      </c>
      <c r="I192" t="s">
        <v>4586</v>
      </c>
      <c r="J192" t="s">
        <v>3107</v>
      </c>
      <c r="K192" t="s">
        <v>3372</v>
      </c>
      <c r="L192" t="s">
        <v>2282</v>
      </c>
      <c r="M192" t="s">
        <v>3049</v>
      </c>
      <c r="N192" t="s">
        <v>3110</v>
      </c>
      <c r="O192" t="s">
        <v>2956</v>
      </c>
      <c r="P192" t="s">
        <v>1956</v>
      </c>
      <c r="Q192" t="s">
        <v>1835</v>
      </c>
      <c r="R192" t="s">
        <v>4188</v>
      </c>
      <c r="S192" t="s">
        <v>2349</v>
      </c>
      <c r="T192" t="s">
        <v>2972</v>
      </c>
      <c r="U192" t="s">
        <v>4587</v>
      </c>
      <c r="V192" t="s">
        <v>4588</v>
      </c>
      <c r="W192" t="s">
        <v>2158</v>
      </c>
      <c r="X192" s="20" t="s">
        <v>4589</v>
      </c>
      <c r="Y192">
        <v>67.2</v>
      </c>
      <c r="Z192">
        <v>0.22600000000000001</v>
      </c>
      <c r="AA192">
        <v>0.53</v>
      </c>
      <c r="AB192">
        <v>102.3</v>
      </c>
      <c r="AC192">
        <v>101.7</v>
      </c>
      <c r="AD192">
        <v>2.35</v>
      </c>
      <c r="AE192">
        <v>100.4</v>
      </c>
      <c r="AF192">
        <v>103.1</v>
      </c>
      <c r="AG192">
        <v>0.42299999999999999</v>
      </c>
      <c r="AH192">
        <v>-0.4</v>
      </c>
      <c r="AI192">
        <v>1189</v>
      </c>
      <c r="AJ192">
        <v>-3.39</v>
      </c>
      <c r="AK192">
        <v>-2.5299999999999998</v>
      </c>
      <c r="AL192">
        <v>735</v>
      </c>
      <c r="AM192">
        <v>626</v>
      </c>
      <c r="AN192">
        <v>606</v>
      </c>
      <c r="AO192">
        <v>0.45</v>
      </c>
      <c r="AP192">
        <v>48</v>
      </c>
      <c r="AQ192">
        <v>170</v>
      </c>
      <c r="AR192">
        <v>0.28199999999999997</v>
      </c>
      <c r="AS192">
        <v>141</v>
      </c>
      <c r="AT192">
        <v>190</v>
      </c>
      <c r="AU192">
        <v>0.74199999999999999</v>
      </c>
      <c r="AV192">
        <v>136</v>
      </c>
      <c r="AW192">
        <v>371</v>
      </c>
      <c r="AX192">
        <v>119</v>
      </c>
      <c r="AY192">
        <v>105</v>
      </c>
      <c r="AZ192">
        <v>35</v>
      </c>
      <c r="BA192">
        <v>132</v>
      </c>
      <c r="BB192">
        <v>166</v>
      </c>
      <c r="BC192">
        <v>73.5</v>
      </c>
      <c r="BD192">
        <v>62.6</v>
      </c>
      <c r="BE192">
        <v>10.9</v>
      </c>
      <c r="BF192">
        <v>0.90200000000000002</v>
      </c>
      <c r="BG192">
        <v>13.2</v>
      </c>
      <c r="BH192">
        <v>0.79500000000000004</v>
      </c>
      <c r="BI192">
        <v>17</v>
      </c>
      <c r="BJ192">
        <v>19</v>
      </c>
      <c r="BK192">
        <v>3.5</v>
      </c>
      <c r="BL192">
        <v>10.5</v>
      </c>
      <c r="BM192">
        <v>16.600000000000001</v>
      </c>
      <c r="BN192">
        <v>94</v>
      </c>
      <c r="BO192">
        <v>0.55000000000000004</v>
      </c>
      <c r="BP192">
        <v>4</v>
      </c>
      <c r="BQ192">
        <v>150</v>
      </c>
      <c r="BR192">
        <v>154</v>
      </c>
      <c r="BS192">
        <v>131</v>
      </c>
      <c r="BT192">
        <v>62</v>
      </c>
      <c r="BU192">
        <v>187</v>
      </c>
      <c r="BV192">
        <v>172</v>
      </c>
      <c r="BW192">
        <v>1</v>
      </c>
      <c r="BX192">
        <v>117.7</v>
      </c>
      <c r="BY192">
        <v>104</v>
      </c>
      <c r="BZ192">
        <v>138</v>
      </c>
      <c r="CA192">
        <v>0.36363636363636398</v>
      </c>
      <c r="CB192">
        <v>-3.13</v>
      </c>
      <c r="CC192">
        <v>99</v>
      </c>
      <c r="CD192">
        <v>102.2</v>
      </c>
      <c r="CE192">
        <v>64.099999999999994</v>
      </c>
      <c r="CF192">
        <v>-0.188</v>
      </c>
      <c r="CG192">
        <v>-3.82</v>
      </c>
      <c r="CH192">
        <v>103.2</v>
      </c>
      <c r="CI192">
        <v>107</v>
      </c>
      <c r="CJ192">
        <v>-3.82</v>
      </c>
      <c r="CK192">
        <v>98.5</v>
      </c>
      <c r="CL192">
        <v>103.5</v>
      </c>
      <c r="CM192">
        <v>0.3614</v>
      </c>
      <c r="CN192">
        <v>-5.2</v>
      </c>
      <c r="CO192">
        <v>1055</v>
      </c>
      <c r="CP192">
        <v>-4.2699999999999996</v>
      </c>
      <c r="CQ192">
        <v>-3.67</v>
      </c>
      <c r="CR192">
        <v>734</v>
      </c>
      <c r="CS192">
        <v>690</v>
      </c>
      <c r="CT192">
        <v>616</v>
      </c>
      <c r="CU192">
        <v>0.435</v>
      </c>
      <c r="CV192">
        <v>58</v>
      </c>
      <c r="CW192">
        <v>193</v>
      </c>
      <c r="CX192">
        <v>0.30099999999999999</v>
      </c>
      <c r="CY192">
        <v>140</v>
      </c>
      <c r="CZ192">
        <v>198</v>
      </c>
      <c r="DA192">
        <v>0.70699999999999996</v>
      </c>
      <c r="DB192">
        <v>128</v>
      </c>
      <c r="DC192">
        <v>393</v>
      </c>
      <c r="DD192">
        <v>119</v>
      </c>
      <c r="DE192">
        <v>75</v>
      </c>
      <c r="DF192">
        <v>42</v>
      </c>
      <c r="DG192">
        <v>149</v>
      </c>
      <c r="DH192">
        <v>180</v>
      </c>
      <c r="DI192">
        <v>66.7</v>
      </c>
      <c r="DJ192">
        <v>62.726999999999997</v>
      </c>
      <c r="DK192">
        <v>4</v>
      </c>
      <c r="DL192">
        <v>0.79900000000000004</v>
      </c>
      <c r="DM192">
        <v>13.545</v>
      </c>
      <c r="DN192">
        <v>0.503</v>
      </c>
      <c r="DO192">
        <v>17.5</v>
      </c>
      <c r="DP192">
        <v>18</v>
      </c>
      <c r="DQ192">
        <v>3.8</v>
      </c>
      <c r="DR192">
        <v>6.8181818181818183</v>
      </c>
      <c r="DS192">
        <v>16.399999999999999</v>
      </c>
      <c r="DT192">
        <v>331</v>
      </c>
      <c r="DU192">
        <v>0.39300000000000002</v>
      </c>
      <c r="DV192">
        <v>-5</v>
      </c>
      <c r="DW192">
        <v>220</v>
      </c>
      <c r="DX192">
        <v>268</v>
      </c>
      <c r="DY192">
        <v>325</v>
      </c>
      <c r="DZ192">
        <v>317</v>
      </c>
      <c r="EA192">
        <v>206</v>
      </c>
      <c r="EB192">
        <v>209</v>
      </c>
      <c r="EC192">
        <v>1</v>
      </c>
      <c r="ED192">
        <v>220.8</v>
      </c>
      <c r="EE192">
        <v>331</v>
      </c>
      <c r="EF192">
        <v>316</v>
      </c>
      <c r="EG192">
        <v>10577.7</v>
      </c>
      <c r="EH192">
        <v>10345.5</v>
      </c>
      <c r="EI192">
        <v>90</v>
      </c>
      <c r="EJ192">
        <v>142.2225</v>
      </c>
      <c r="EK192">
        <v>11.7362</v>
      </c>
      <c r="EL192">
        <v>133.56</v>
      </c>
      <c r="EO192" t="s">
        <v>1648</v>
      </c>
      <c r="EP192" t="s">
        <v>1648</v>
      </c>
      <c r="EQ192" t="s">
        <v>1648</v>
      </c>
    </row>
    <row r="193" spans="1:147" x14ac:dyDescent="0.45">
      <c r="A193" s="20" t="s">
        <v>1079</v>
      </c>
      <c r="B193" t="s">
        <v>157</v>
      </c>
      <c r="C193" t="s">
        <v>134</v>
      </c>
      <c r="D193" t="s">
        <v>526</v>
      </c>
      <c r="E193" t="s">
        <v>4590</v>
      </c>
      <c r="F193" t="s">
        <v>4591</v>
      </c>
      <c r="G193" t="s">
        <v>4592</v>
      </c>
      <c r="H193" t="s">
        <v>4593</v>
      </c>
      <c r="I193" t="s">
        <v>4594</v>
      </c>
      <c r="J193" t="s">
        <v>3107</v>
      </c>
      <c r="K193" t="s">
        <v>4121</v>
      </c>
      <c r="L193" t="s">
        <v>2762</v>
      </c>
      <c r="M193" t="s">
        <v>4595</v>
      </c>
      <c r="N193" t="s">
        <v>2848</v>
      </c>
      <c r="O193" t="s">
        <v>1803</v>
      </c>
      <c r="P193" t="s">
        <v>3009</v>
      </c>
      <c r="Q193" t="s">
        <v>4174</v>
      </c>
      <c r="R193" t="s">
        <v>4296</v>
      </c>
      <c r="S193" t="s">
        <v>3728</v>
      </c>
      <c r="T193" t="s">
        <v>3157</v>
      </c>
      <c r="U193" t="s">
        <v>4596</v>
      </c>
      <c r="V193" t="s">
        <v>4597</v>
      </c>
      <c r="W193" t="s">
        <v>4598</v>
      </c>
      <c r="X193" s="20" t="s">
        <v>4599</v>
      </c>
      <c r="Y193">
        <v>72.3</v>
      </c>
      <c r="Z193">
        <v>-0.05</v>
      </c>
      <c r="AA193">
        <v>-2.82</v>
      </c>
      <c r="AB193">
        <v>103.7</v>
      </c>
      <c r="AC193">
        <v>106.5</v>
      </c>
      <c r="AD193">
        <v>-2.82</v>
      </c>
      <c r="AE193">
        <v>105.2</v>
      </c>
      <c r="AF193">
        <v>95.6</v>
      </c>
      <c r="AG193">
        <v>0.749</v>
      </c>
      <c r="AH193">
        <v>-1.1000000000000001</v>
      </c>
      <c r="AI193">
        <v>1302</v>
      </c>
      <c r="AJ193">
        <v>9.44</v>
      </c>
      <c r="AK193">
        <v>-0.89</v>
      </c>
      <c r="AL193">
        <v>702</v>
      </c>
      <c r="AM193">
        <v>609</v>
      </c>
      <c r="AN193">
        <v>570</v>
      </c>
      <c r="AO193">
        <v>0.435</v>
      </c>
      <c r="AP193">
        <v>67</v>
      </c>
      <c r="AQ193">
        <v>210</v>
      </c>
      <c r="AR193">
        <v>0.31900000000000001</v>
      </c>
      <c r="AS193">
        <v>139</v>
      </c>
      <c r="AT193">
        <v>204</v>
      </c>
      <c r="AU193">
        <v>0.68100000000000005</v>
      </c>
      <c r="AV193">
        <v>121</v>
      </c>
      <c r="AW193">
        <v>365</v>
      </c>
      <c r="AX193">
        <v>108</v>
      </c>
      <c r="AY193">
        <v>87</v>
      </c>
      <c r="AZ193">
        <v>51</v>
      </c>
      <c r="BA193">
        <v>116</v>
      </c>
      <c r="BB193">
        <v>173</v>
      </c>
      <c r="BC193">
        <v>78</v>
      </c>
      <c r="BD193">
        <v>67.667000000000002</v>
      </c>
      <c r="BE193">
        <v>10.333</v>
      </c>
      <c r="BF193">
        <v>0.93100000000000005</v>
      </c>
      <c r="BG193">
        <v>12.888999999999999</v>
      </c>
      <c r="BH193">
        <v>0.75</v>
      </c>
      <c r="BI193">
        <v>23.3</v>
      </c>
      <c r="BJ193">
        <v>22.7</v>
      </c>
      <c r="BK193">
        <v>5.7</v>
      </c>
      <c r="BL193">
        <v>9.6666666666666661</v>
      </c>
      <c r="BM193">
        <v>19.2</v>
      </c>
      <c r="BN193">
        <v>104</v>
      </c>
      <c r="BO193">
        <v>0.54700000000000004</v>
      </c>
      <c r="BP193">
        <v>-15</v>
      </c>
      <c r="BQ193">
        <v>84</v>
      </c>
      <c r="BR193">
        <v>89</v>
      </c>
      <c r="BS193">
        <v>76</v>
      </c>
      <c r="BT193">
        <v>126</v>
      </c>
      <c r="BU193">
        <v>57</v>
      </c>
      <c r="BV193">
        <v>80</v>
      </c>
      <c r="BW193">
        <v>1</v>
      </c>
      <c r="BX193">
        <v>71.3</v>
      </c>
      <c r="BY193">
        <v>82</v>
      </c>
      <c r="BZ193">
        <v>163</v>
      </c>
      <c r="CA193">
        <v>0.61538461538461497</v>
      </c>
      <c r="CB193">
        <v>-4.1900000000000004</v>
      </c>
      <c r="CC193">
        <v>99.3</v>
      </c>
      <c r="CD193">
        <v>103.5</v>
      </c>
      <c r="CE193">
        <v>65.900000000000006</v>
      </c>
      <c r="CF193">
        <v>5.6000000000000001E-2</v>
      </c>
      <c r="CG193">
        <v>-5.44</v>
      </c>
      <c r="CH193">
        <v>100.6</v>
      </c>
      <c r="CI193">
        <v>106</v>
      </c>
      <c r="CJ193">
        <v>-5.44</v>
      </c>
      <c r="CK193">
        <v>100.8</v>
      </c>
      <c r="CL193">
        <v>104.2</v>
      </c>
      <c r="CM193">
        <v>0.40439999999999998</v>
      </c>
      <c r="CN193">
        <v>-2.8</v>
      </c>
      <c r="CO193">
        <v>1138</v>
      </c>
      <c r="CP193">
        <v>-4.7300000000000004</v>
      </c>
      <c r="CQ193">
        <v>-7.91</v>
      </c>
      <c r="CR193">
        <v>845</v>
      </c>
      <c r="CS193">
        <v>758</v>
      </c>
      <c r="CT193">
        <v>662</v>
      </c>
      <c r="CU193">
        <v>0.47099999999999997</v>
      </c>
      <c r="CV193">
        <v>69</v>
      </c>
      <c r="CW193">
        <v>222</v>
      </c>
      <c r="CX193">
        <v>0.311</v>
      </c>
      <c r="CY193">
        <v>152</v>
      </c>
      <c r="CZ193">
        <v>207</v>
      </c>
      <c r="DA193">
        <v>0.73399999999999999</v>
      </c>
      <c r="DB193">
        <v>82</v>
      </c>
      <c r="DC193">
        <v>383</v>
      </c>
      <c r="DD193">
        <v>156</v>
      </c>
      <c r="DE193">
        <v>108</v>
      </c>
      <c r="DF193">
        <v>33</v>
      </c>
      <c r="DG193">
        <v>133</v>
      </c>
      <c r="DH193">
        <v>195</v>
      </c>
      <c r="DI193">
        <v>70.400000000000006</v>
      </c>
      <c r="DJ193">
        <v>63.167000000000002</v>
      </c>
      <c r="DK193">
        <v>7.25</v>
      </c>
      <c r="DL193">
        <v>1.173</v>
      </c>
      <c r="DM193">
        <v>11.083</v>
      </c>
      <c r="DN193">
        <v>0.81200000000000006</v>
      </c>
      <c r="DO193">
        <v>18.5</v>
      </c>
      <c r="DP193">
        <v>17.2</v>
      </c>
      <c r="DQ193">
        <v>2.8</v>
      </c>
      <c r="DR193">
        <v>9</v>
      </c>
      <c r="DS193">
        <v>16.2</v>
      </c>
      <c r="DT193">
        <v>216</v>
      </c>
      <c r="DU193">
        <v>0.46800000000000003</v>
      </c>
      <c r="DV193">
        <v>0</v>
      </c>
      <c r="DW193">
        <v>180</v>
      </c>
      <c r="DX193">
        <v>208</v>
      </c>
      <c r="DY193">
        <v>222</v>
      </c>
      <c r="DZ193">
        <v>169</v>
      </c>
      <c r="EA193">
        <v>168</v>
      </c>
      <c r="EB193">
        <v>210</v>
      </c>
      <c r="EC193">
        <v>1</v>
      </c>
      <c r="ED193">
        <v>162.80000000000001</v>
      </c>
      <c r="EE193">
        <v>213</v>
      </c>
      <c r="EF193">
        <v>216</v>
      </c>
      <c r="EG193">
        <v>10981.349999999999</v>
      </c>
      <c r="EH193">
        <v>9473.2200000000012</v>
      </c>
      <c r="EI193">
        <v>116.00099999999999</v>
      </c>
      <c r="EJ193">
        <v>107.13566666666667</v>
      </c>
      <c r="EK193">
        <v>14.092799999999999</v>
      </c>
      <c r="EL193">
        <v>132.79500000000002</v>
      </c>
      <c r="EO193" t="s">
        <v>1648</v>
      </c>
      <c r="EP193" t="s">
        <v>1648</v>
      </c>
      <c r="EQ193" t="s">
        <v>1648</v>
      </c>
    </row>
    <row r="194" spans="1:147" x14ac:dyDescent="0.45">
      <c r="A194" s="20" t="s">
        <v>1080</v>
      </c>
      <c r="B194" t="s">
        <v>325</v>
      </c>
      <c r="C194" t="s">
        <v>86</v>
      </c>
      <c r="D194" t="s">
        <v>525</v>
      </c>
      <c r="E194" t="s">
        <v>2484</v>
      </c>
      <c r="F194" t="s">
        <v>4600</v>
      </c>
      <c r="G194" t="s">
        <v>4601</v>
      </c>
      <c r="H194" t="s">
        <v>4602</v>
      </c>
      <c r="I194" t="s">
        <v>3209</v>
      </c>
      <c r="J194" t="s">
        <v>4073</v>
      </c>
      <c r="K194" t="s">
        <v>3225</v>
      </c>
      <c r="L194" t="s">
        <v>4603</v>
      </c>
      <c r="M194" t="s">
        <v>1936</v>
      </c>
      <c r="N194" t="s">
        <v>3605</v>
      </c>
      <c r="O194" t="s">
        <v>3111</v>
      </c>
      <c r="P194" t="s">
        <v>2224</v>
      </c>
      <c r="Q194" t="s">
        <v>3121</v>
      </c>
      <c r="R194" t="s">
        <v>2139</v>
      </c>
      <c r="S194" t="s">
        <v>3138</v>
      </c>
      <c r="T194" t="s">
        <v>3189</v>
      </c>
      <c r="U194" t="s">
        <v>2462</v>
      </c>
      <c r="V194" t="s">
        <v>2485</v>
      </c>
      <c r="W194" t="s">
        <v>2662</v>
      </c>
      <c r="X194" s="20" t="s">
        <v>4604</v>
      </c>
      <c r="Y194">
        <v>68.099999999999994</v>
      </c>
      <c r="Z194">
        <v>-7.6999999999999999E-2</v>
      </c>
      <c r="AA194">
        <v>-1.04</v>
      </c>
      <c r="AB194">
        <v>103.6</v>
      </c>
      <c r="AC194">
        <v>104.7</v>
      </c>
      <c r="AD194">
        <v>-1.04</v>
      </c>
      <c r="AE194">
        <v>107</v>
      </c>
      <c r="AF194">
        <v>104.6</v>
      </c>
      <c r="AG194">
        <v>0.56720000000000004</v>
      </c>
      <c r="AH194">
        <v>-2.8</v>
      </c>
      <c r="AI194">
        <v>1182</v>
      </c>
      <c r="AJ194">
        <v>1.9</v>
      </c>
      <c r="AK194">
        <v>-1.3</v>
      </c>
      <c r="AL194">
        <v>836</v>
      </c>
      <c r="AM194">
        <v>763</v>
      </c>
      <c r="AN194">
        <v>645</v>
      </c>
      <c r="AO194">
        <v>0.443</v>
      </c>
      <c r="AP194">
        <v>98</v>
      </c>
      <c r="AQ194">
        <v>272</v>
      </c>
      <c r="AR194">
        <v>0.36</v>
      </c>
      <c r="AS194">
        <v>166</v>
      </c>
      <c r="AT194">
        <v>231</v>
      </c>
      <c r="AU194">
        <v>0.71899999999999997</v>
      </c>
      <c r="AV194">
        <v>110</v>
      </c>
      <c r="AW194">
        <v>408</v>
      </c>
      <c r="AX194">
        <v>139</v>
      </c>
      <c r="AY194">
        <v>53</v>
      </c>
      <c r="AZ194">
        <v>33</v>
      </c>
      <c r="BA194">
        <v>129</v>
      </c>
      <c r="BB194">
        <v>203</v>
      </c>
      <c r="BC194">
        <v>76</v>
      </c>
      <c r="BD194">
        <v>69.364000000000004</v>
      </c>
      <c r="BE194">
        <v>6.6360000000000001</v>
      </c>
      <c r="BF194">
        <v>1.0780000000000001</v>
      </c>
      <c r="BG194">
        <v>11.727</v>
      </c>
      <c r="BH194">
        <v>0.41099999999999998</v>
      </c>
      <c r="BI194">
        <v>24.7</v>
      </c>
      <c r="BJ194">
        <v>21</v>
      </c>
      <c r="BK194">
        <v>3</v>
      </c>
      <c r="BL194">
        <v>4.8181818181818183</v>
      </c>
      <c r="BM194">
        <v>18.5</v>
      </c>
      <c r="BN194">
        <v>237</v>
      </c>
      <c r="BO194">
        <v>0.46100000000000002</v>
      </c>
      <c r="BP194">
        <v>-5</v>
      </c>
      <c r="BQ194">
        <v>171</v>
      </c>
      <c r="BR194">
        <v>148</v>
      </c>
      <c r="BS194">
        <v>216</v>
      </c>
      <c r="BT194">
        <v>201</v>
      </c>
      <c r="BU194">
        <v>138</v>
      </c>
      <c r="BV194">
        <v>129</v>
      </c>
      <c r="BW194">
        <v>1</v>
      </c>
      <c r="BX194">
        <v>138.69999999999999</v>
      </c>
      <c r="BY194">
        <v>242</v>
      </c>
      <c r="BZ194">
        <v>173</v>
      </c>
      <c r="CA194">
        <v>0</v>
      </c>
      <c r="CB194">
        <v>-15.31</v>
      </c>
      <c r="CC194">
        <v>97.7</v>
      </c>
      <c r="CD194">
        <v>113</v>
      </c>
      <c r="CE194">
        <v>67.3</v>
      </c>
      <c r="CF194">
        <v>-8.3000000000000004E-2</v>
      </c>
      <c r="CG194">
        <v>4.18</v>
      </c>
      <c r="CH194">
        <v>108.7</v>
      </c>
      <c r="CI194">
        <v>104.5</v>
      </c>
      <c r="CJ194">
        <v>5.16</v>
      </c>
      <c r="CK194">
        <v>98</v>
      </c>
      <c r="CL194">
        <v>112.9</v>
      </c>
      <c r="CM194">
        <v>0.1648</v>
      </c>
      <c r="CN194">
        <v>-7.2</v>
      </c>
      <c r="CO194">
        <v>936</v>
      </c>
      <c r="CP194">
        <v>-14.22</v>
      </c>
      <c r="CQ194">
        <v>2.2799999999999998</v>
      </c>
      <c r="CR194">
        <v>613</v>
      </c>
      <c r="CS194">
        <v>778</v>
      </c>
      <c r="CT194">
        <v>554</v>
      </c>
      <c r="CU194">
        <v>0.41699999999999998</v>
      </c>
      <c r="CV194">
        <v>55</v>
      </c>
      <c r="CW194">
        <v>194</v>
      </c>
      <c r="CX194">
        <v>0.28399999999999997</v>
      </c>
      <c r="CY194">
        <v>96</v>
      </c>
      <c r="CZ194">
        <v>145</v>
      </c>
      <c r="DA194">
        <v>0.66200000000000003</v>
      </c>
      <c r="DB194">
        <v>92</v>
      </c>
      <c r="DC194">
        <v>303</v>
      </c>
      <c r="DD194">
        <v>109</v>
      </c>
      <c r="DE194">
        <v>62</v>
      </c>
      <c r="DF194">
        <v>19</v>
      </c>
      <c r="DG194">
        <v>139</v>
      </c>
      <c r="DH194">
        <v>169</v>
      </c>
      <c r="DI194">
        <v>61.3</v>
      </c>
      <c r="DJ194">
        <v>77.8</v>
      </c>
      <c r="DK194">
        <v>-16.5</v>
      </c>
      <c r="DL194">
        <v>0.78400000000000003</v>
      </c>
      <c r="DM194">
        <v>13.9</v>
      </c>
      <c r="DN194">
        <v>0.44600000000000001</v>
      </c>
      <c r="DO194">
        <v>19.399999999999999</v>
      </c>
      <c r="DP194">
        <v>14.5</v>
      </c>
      <c r="DQ194">
        <v>1.9</v>
      </c>
      <c r="DR194">
        <v>6.2</v>
      </c>
      <c r="DS194">
        <v>16.899999999999999</v>
      </c>
      <c r="DT194">
        <v>302</v>
      </c>
      <c r="DU194">
        <v>0.41699999999999998</v>
      </c>
      <c r="DV194">
        <v>0</v>
      </c>
      <c r="DW194">
        <v>350</v>
      </c>
      <c r="DX194">
        <v>335</v>
      </c>
      <c r="DY194">
        <v>316</v>
      </c>
      <c r="DZ194">
        <v>360</v>
      </c>
      <c r="EA194">
        <v>335</v>
      </c>
      <c r="EB194">
        <v>330</v>
      </c>
      <c r="EC194">
        <v>1</v>
      </c>
      <c r="ED194">
        <v>279.3</v>
      </c>
      <c r="EE194">
        <v>304</v>
      </c>
      <c r="EF194">
        <v>312</v>
      </c>
      <c r="EG194">
        <v>12079.7</v>
      </c>
      <c r="EH194">
        <v>10092.41</v>
      </c>
      <c r="EI194">
        <v>72.707400000000007</v>
      </c>
      <c r="EJ194">
        <v>66.972727272727283</v>
      </c>
      <c r="EK194">
        <v>12.247</v>
      </c>
      <c r="EL194">
        <v>121.511</v>
      </c>
      <c r="EO194" t="s">
        <v>1648</v>
      </c>
      <c r="EP194" t="s">
        <v>1648</v>
      </c>
      <c r="EQ194" t="s">
        <v>1648</v>
      </c>
    </row>
    <row r="195" spans="1:147" x14ac:dyDescent="0.45">
      <c r="A195" s="20" t="s">
        <v>1081</v>
      </c>
      <c r="B195" t="s">
        <v>192</v>
      </c>
      <c r="C195" t="s">
        <v>108</v>
      </c>
      <c r="D195" t="s">
        <v>524</v>
      </c>
      <c r="E195" t="s">
        <v>4605</v>
      </c>
      <c r="F195" t="s">
        <v>2437</v>
      </c>
      <c r="G195" t="s">
        <v>4606</v>
      </c>
      <c r="H195" t="s">
        <v>4607</v>
      </c>
      <c r="I195" t="s">
        <v>4594</v>
      </c>
      <c r="J195" t="s">
        <v>4339</v>
      </c>
      <c r="K195" t="s">
        <v>1925</v>
      </c>
      <c r="L195" t="s">
        <v>4294</v>
      </c>
      <c r="M195" t="s">
        <v>3685</v>
      </c>
      <c r="N195" t="s">
        <v>3274</v>
      </c>
      <c r="O195" t="s">
        <v>3809</v>
      </c>
      <c r="P195" t="s">
        <v>4608</v>
      </c>
      <c r="Q195" t="s">
        <v>3583</v>
      </c>
      <c r="R195" t="s">
        <v>4460</v>
      </c>
      <c r="S195" t="s">
        <v>3492</v>
      </c>
      <c r="T195" t="s">
        <v>4609</v>
      </c>
      <c r="U195" t="s">
        <v>2767</v>
      </c>
      <c r="V195" t="s">
        <v>3042</v>
      </c>
      <c r="W195" t="s">
        <v>2638</v>
      </c>
      <c r="X195" s="20" t="s">
        <v>4610</v>
      </c>
      <c r="Y195">
        <v>70.3</v>
      </c>
      <c r="Z195">
        <v>0.19800000000000001</v>
      </c>
      <c r="AA195">
        <v>-2.86</v>
      </c>
      <c r="AB195">
        <v>103</v>
      </c>
      <c r="AC195">
        <v>105.9</v>
      </c>
      <c r="AD195">
        <v>-5.41</v>
      </c>
      <c r="AE195">
        <v>101.3</v>
      </c>
      <c r="AF195">
        <v>106.2</v>
      </c>
      <c r="AG195">
        <v>0.3674</v>
      </c>
      <c r="AH195">
        <v>-0.2</v>
      </c>
      <c r="AI195">
        <v>1181</v>
      </c>
      <c r="AJ195">
        <v>1.71</v>
      </c>
      <c r="AK195">
        <v>-2.29</v>
      </c>
      <c r="AL195">
        <v>810</v>
      </c>
      <c r="AM195">
        <v>704</v>
      </c>
      <c r="AN195">
        <v>627</v>
      </c>
      <c r="AO195">
        <v>0.48199999999999998</v>
      </c>
      <c r="AP195">
        <v>65</v>
      </c>
      <c r="AQ195">
        <v>200</v>
      </c>
      <c r="AR195">
        <v>0.32500000000000001</v>
      </c>
      <c r="AS195">
        <v>141</v>
      </c>
      <c r="AT195">
        <v>197</v>
      </c>
      <c r="AU195">
        <v>0.71599999999999997</v>
      </c>
      <c r="AV195">
        <v>94</v>
      </c>
      <c r="AW195">
        <v>380</v>
      </c>
      <c r="AX195">
        <v>155</v>
      </c>
      <c r="AY195">
        <v>75</v>
      </c>
      <c r="AZ195">
        <v>41</v>
      </c>
      <c r="BA195">
        <v>107</v>
      </c>
      <c r="BB195">
        <v>149</v>
      </c>
      <c r="BC195">
        <v>81</v>
      </c>
      <c r="BD195">
        <v>70.400000000000006</v>
      </c>
      <c r="BE195">
        <v>10.6</v>
      </c>
      <c r="BF195">
        <v>1.4490000000000001</v>
      </c>
      <c r="BG195">
        <v>10.7</v>
      </c>
      <c r="BH195">
        <v>0.70099999999999996</v>
      </c>
      <c r="BI195">
        <v>20</v>
      </c>
      <c r="BJ195">
        <v>19.7</v>
      </c>
      <c r="BK195">
        <v>4.0999999999999996</v>
      </c>
      <c r="BL195">
        <v>7.5</v>
      </c>
      <c r="BM195">
        <v>14.9</v>
      </c>
      <c r="BN195">
        <v>59</v>
      </c>
      <c r="BO195">
        <v>0.57699999999999996</v>
      </c>
      <c r="BP195">
        <v>5</v>
      </c>
      <c r="BQ195">
        <v>93</v>
      </c>
      <c r="BR195">
        <v>206</v>
      </c>
      <c r="BS195">
        <v>90</v>
      </c>
      <c r="BT195">
        <v>58</v>
      </c>
      <c r="BU195">
        <v>207</v>
      </c>
      <c r="BV195">
        <v>183</v>
      </c>
      <c r="BW195">
        <v>1</v>
      </c>
      <c r="BX195">
        <v>124</v>
      </c>
      <c r="BY195">
        <v>60</v>
      </c>
      <c r="BZ195">
        <v>179</v>
      </c>
      <c r="CA195">
        <v>0.54545454545454497</v>
      </c>
      <c r="CB195">
        <v>-6.62</v>
      </c>
      <c r="CC195">
        <v>104.5</v>
      </c>
      <c r="CD195">
        <v>111.1</v>
      </c>
      <c r="CE195">
        <v>74.3</v>
      </c>
      <c r="CF195">
        <v>3.6999999999999998E-2</v>
      </c>
      <c r="CG195">
        <v>2.78</v>
      </c>
      <c r="CH195">
        <v>105.5</v>
      </c>
      <c r="CI195">
        <v>102.8</v>
      </c>
      <c r="CJ195">
        <v>2.78</v>
      </c>
      <c r="CK195">
        <v>103.8</v>
      </c>
      <c r="CL195">
        <v>110.5</v>
      </c>
      <c r="CM195">
        <v>0.32890000000000003</v>
      </c>
      <c r="CN195">
        <v>-3</v>
      </c>
      <c r="CO195">
        <v>1090</v>
      </c>
      <c r="CP195">
        <v>-6.89</v>
      </c>
      <c r="CQ195">
        <v>-0.64</v>
      </c>
      <c r="CR195">
        <v>937</v>
      </c>
      <c r="CS195">
        <v>883</v>
      </c>
      <c r="CT195">
        <v>759</v>
      </c>
      <c r="CU195">
        <v>0.45200000000000001</v>
      </c>
      <c r="CV195">
        <v>109</v>
      </c>
      <c r="CW195">
        <v>299</v>
      </c>
      <c r="CX195">
        <v>0.36499999999999999</v>
      </c>
      <c r="CY195">
        <v>142</v>
      </c>
      <c r="CZ195">
        <v>197</v>
      </c>
      <c r="DA195">
        <v>0.72099999999999997</v>
      </c>
      <c r="DB195">
        <v>123</v>
      </c>
      <c r="DC195">
        <v>492</v>
      </c>
      <c r="DD195">
        <v>166</v>
      </c>
      <c r="DE195">
        <v>81</v>
      </c>
      <c r="DF195">
        <v>26</v>
      </c>
      <c r="DG195">
        <v>145</v>
      </c>
      <c r="DH195">
        <v>153</v>
      </c>
      <c r="DI195">
        <v>85.2</v>
      </c>
      <c r="DJ195">
        <v>80.272999999999996</v>
      </c>
      <c r="DK195">
        <v>4.9089999999999998</v>
      </c>
      <c r="DL195">
        <v>1.145</v>
      </c>
      <c r="DM195">
        <v>13.182</v>
      </c>
      <c r="DN195">
        <v>0.55900000000000005</v>
      </c>
      <c r="DO195">
        <v>27.2</v>
      </c>
      <c r="DP195">
        <v>17.899999999999999</v>
      </c>
      <c r="DQ195">
        <v>2.4</v>
      </c>
      <c r="DR195">
        <v>7.3636363636363633</v>
      </c>
      <c r="DS195">
        <v>13.9</v>
      </c>
      <c r="DT195">
        <v>193</v>
      </c>
      <c r="DU195">
        <v>0.48599999999999999</v>
      </c>
      <c r="DV195">
        <v>1</v>
      </c>
      <c r="DW195">
        <v>205</v>
      </c>
      <c r="DX195">
        <v>264</v>
      </c>
      <c r="DY195">
        <v>234</v>
      </c>
      <c r="DZ195">
        <v>186</v>
      </c>
      <c r="EA195">
        <v>245</v>
      </c>
      <c r="EB195">
        <v>257</v>
      </c>
      <c r="EC195">
        <v>1</v>
      </c>
      <c r="ED195">
        <v>197.7</v>
      </c>
      <c r="EE195">
        <v>194</v>
      </c>
      <c r="EF195">
        <v>218</v>
      </c>
      <c r="EG195">
        <v>11454.409999999998</v>
      </c>
      <c r="EH195">
        <v>10930.699999999999</v>
      </c>
      <c r="EI195">
        <v>78.790909090909082</v>
      </c>
      <c r="EJ195">
        <v>98.865000000000009</v>
      </c>
      <c r="EK195">
        <v>10.742900000000001</v>
      </c>
      <c r="EL195">
        <v>109.548</v>
      </c>
      <c r="EO195" t="s">
        <v>1648</v>
      </c>
      <c r="EP195" t="s">
        <v>1648</v>
      </c>
      <c r="EQ195" t="s">
        <v>1648</v>
      </c>
    </row>
    <row r="196" spans="1:147" x14ac:dyDescent="0.45">
      <c r="A196" s="20" t="s">
        <v>1082</v>
      </c>
      <c r="B196" t="s">
        <v>214</v>
      </c>
      <c r="C196" t="s">
        <v>13</v>
      </c>
      <c r="D196" t="s">
        <v>526</v>
      </c>
      <c r="E196" t="s">
        <v>1873</v>
      </c>
      <c r="F196" t="s">
        <v>4611</v>
      </c>
      <c r="G196" t="s">
        <v>4612</v>
      </c>
      <c r="H196" t="s">
        <v>4613</v>
      </c>
      <c r="I196" t="s">
        <v>4614</v>
      </c>
      <c r="J196" t="s">
        <v>3882</v>
      </c>
      <c r="K196" t="s">
        <v>3671</v>
      </c>
      <c r="L196" t="s">
        <v>3308</v>
      </c>
      <c r="M196" t="s">
        <v>4615</v>
      </c>
      <c r="N196" t="s">
        <v>3037</v>
      </c>
      <c r="O196" t="s">
        <v>3265</v>
      </c>
      <c r="P196" t="s">
        <v>2199</v>
      </c>
      <c r="Q196" t="s">
        <v>4616</v>
      </c>
      <c r="R196" t="s">
        <v>3442</v>
      </c>
      <c r="S196" t="s">
        <v>3277</v>
      </c>
      <c r="T196" t="s">
        <v>4617</v>
      </c>
      <c r="U196" t="s">
        <v>1860</v>
      </c>
      <c r="V196" t="s">
        <v>3494</v>
      </c>
      <c r="W196" t="s">
        <v>2641</v>
      </c>
      <c r="X196" s="20" t="s">
        <v>4618</v>
      </c>
      <c r="Y196">
        <v>71.2</v>
      </c>
      <c r="Z196">
        <v>-4.2999999999999997E-2</v>
      </c>
      <c r="AA196">
        <v>-5.42</v>
      </c>
      <c r="AB196">
        <v>102.1</v>
      </c>
      <c r="AC196">
        <v>107.5</v>
      </c>
      <c r="AD196">
        <v>-5.42</v>
      </c>
      <c r="AE196">
        <v>106.6</v>
      </c>
      <c r="AF196">
        <v>113.4</v>
      </c>
      <c r="AG196">
        <v>0.33019999999999999</v>
      </c>
      <c r="AH196">
        <v>-4.5999999999999996</v>
      </c>
      <c r="AI196">
        <v>1068</v>
      </c>
      <c r="AJ196">
        <v>-3.44</v>
      </c>
      <c r="AK196">
        <v>-3.26</v>
      </c>
      <c r="AL196">
        <v>885</v>
      </c>
      <c r="AM196">
        <v>887</v>
      </c>
      <c r="AN196">
        <v>690</v>
      </c>
      <c r="AO196">
        <v>0.44600000000000001</v>
      </c>
      <c r="AP196">
        <v>77</v>
      </c>
      <c r="AQ196">
        <v>233</v>
      </c>
      <c r="AR196">
        <v>0.33</v>
      </c>
      <c r="AS196">
        <v>192</v>
      </c>
      <c r="AT196">
        <v>263</v>
      </c>
      <c r="AU196">
        <v>0.73</v>
      </c>
      <c r="AV196">
        <v>139</v>
      </c>
      <c r="AW196">
        <v>393</v>
      </c>
      <c r="AX196">
        <v>155</v>
      </c>
      <c r="AY196">
        <v>75</v>
      </c>
      <c r="AZ196">
        <v>37</v>
      </c>
      <c r="BA196">
        <v>129</v>
      </c>
      <c r="BB196">
        <v>226</v>
      </c>
      <c r="BC196">
        <v>80.5</v>
      </c>
      <c r="BD196">
        <v>80.635999999999996</v>
      </c>
      <c r="BE196">
        <v>-0.182</v>
      </c>
      <c r="BF196">
        <v>1.202</v>
      </c>
      <c r="BG196">
        <v>11.727</v>
      </c>
      <c r="BH196">
        <v>0.58099999999999996</v>
      </c>
      <c r="BI196">
        <v>21.2</v>
      </c>
      <c r="BJ196">
        <v>23.9</v>
      </c>
      <c r="BK196">
        <v>3.4</v>
      </c>
      <c r="BL196">
        <v>6.8181818181818183</v>
      </c>
      <c r="BM196">
        <v>20.5</v>
      </c>
      <c r="BN196">
        <v>300</v>
      </c>
      <c r="BO196">
        <v>0.42</v>
      </c>
      <c r="BP196">
        <v>-4</v>
      </c>
      <c r="BQ196">
        <v>235</v>
      </c>
      <c r="BR196">
        <v>293</v>
      </c>
      <c r="BS196">
        <v>268</v>
      </c>
      <c r="BT196">
        <v>288</v>
      </c>
      <c r="BU196">
        <v>271</v>
      </c>
      <c r="BV196">
        <v>241</v>
      </c>
      <c r="BW196">
        <v>1</v>
      </c>
      <c r="BX196">
        <v>226.8</v>
      </c>
      <c r="BY196">
        <v>298</v>
      </c>
      <c r="BZ196">
        <v>323</v>
      </c>
      <c r="CA196">
        <v>0.3</v>
      </c>
      <c r="CB196">
        <v>-1.26</v>
      </c>
      <c r="CC196">
        <v>109.5</v>
      </c>
      <c r="CD196">
        <v>110.8</v>
      </c>
      <c r="CE196">
        <v>64.7</v>
      </c>
      <c r="CF196">
        <v>-0.10100000000000001</v>
      </c>
      <c r="CG196">
        <v>0.12</v>
      </c>
      <c r="CH196">
        <v>102.9</v>
      </c>
      <c r="CI196">
        <v>102.8</v>
      </c>
      <c r="CJ196">
        <v>-0.09</v>
      </c>
      <c r="CK196">
        <v>108.5</v>
      </c>
      <c r="CL196">
        <v>109.5</v>
      </c>
      <c r="CM196">
        <v>0.47360000000000002</v>
      </c>
      <c r="CN196">
        <v>-5</v>
      </c>
      <c r="CO196">
        <v>1084</v>
      </c>
      <c r="CP196">
        <v>-3.47</v>
      </c>
      <c r="CQ196">
        <v>-1.03</v>
      </c>
      <c r="CR196">
        <v>724</v>
      </c>
      <c r="CS196">
        <v>713</v>
      </c>
      <c r="CT196">
        <v>571</v>
      </c>
      <c r="CU196">
        <v>0.44700000000000001</v>
      </c>
      <c r="CV196">
        <v>76</v>
      </c>
      <c r="CW196">
        <v>230</v>
      </c>
      <c r="CX196">
        <v>0.33</v>
      </c>
      <c r="CY196">
        <v>138</v>
      </c>
      <c r="CZ196">
        <v>196</v>
      </c>
      <c r="DA196">
        <v>0.70399999999999996</v>
      </c>
      <c r="DB196">
        <v>96</v>
      </c>
      <c r="DC196">
        <v>337</v>
      </c>
      <c r="DD196">
        <v>130</v>
      </c>
      <c r="DE196">
        <v>45</v>
      </c>
      <c r="DF196">
        <v>23</v>
      </c>
      <c r="DG196">
        <v>94</v>
      </c>
      <c r="DH196">
        <v>156</v>
      </c>
      <c r="DI196">
        <v>72.400000000000006</v>
      </c>
      <c r="DJ196">
        <v>71.3</v>
      </c>
      <c r="DK196">
        <v>1.1000000000000001</v>
      </c>
      <c r="DL196">
        <v>1.383</v>
      </c>
      <c r="DM196">
        <v>9.4</v>
      </c>
      <c r="DN196">
        <v>0.47899999999999998</v>
      </c>
      <c r="DO196">
        <v>23</v>
      </c>
      <c r="DP196">
        <v>19.600000000000001</v>
      </c>
      <c r="DQ196">
        <v>2.2999999999999998</v>
      </c>
      <c r="DR196">
        <v>4.5</v>
      </c>
      <c r="DS196">
        <v>15.6</v>
      </c>
      <c r="DT196">
        <v>307</v>
      </c>
      <c r="DU196">
        <v>0.41199999999999998</v>
      </c>
      <c r="DV196">
        <v>6</v>
      </c>
      <c r="DW196">
        <v>236</v>
      </c>
      <c r="DX196">
        <v>246</v>
      </c>
      <c r="DY196">
        <v>287</v>
      </c>
      <c r="DZ196">
        <v>306</v>
      </c>
      <c r="EA196">
        <v>164</v>
      </c>
      <c r="EB196">
        <v>180</v>
      </c>
      <c r="EC196">
        <v>1</v>
      </c>
      <c r="ED196">
        <v>197.2</v>
      </c>
      <c r="EE196">
        <v>311</v>
      </c>
      <c r="EF196">
        <v>241</v>
      </c>
      <c r="EG196">
        <v>11822.36</v>
      </c>
      <c r="EH196">
        <v>12307.800000000001</v>
      </c>
      <c r="EI196">
        <v>52.771500000000003</v>
      </c>
      <c r="EJ196">
        <v>64.090909090909093</v>
      </c>
      <c r="EK196">
        <v>14.431999999999999</v>
      </c>
      <c r="EL196">
        <v>113.88</v>
      </c>
      <c r="EO196" t="s">
        <v>1648</v>
      </c>
      <c r="EP196" t="s">
        <v>1648</v>
      </c>
      <c r="EQ196" t="s">
        <v>1648</v>
      </c>
    </row>
    <row r="197" spans="1:147" x14ac:dyDescent="0.45">
      <c r="A197" s="20" t="s">
        <v>1083</v>
      </c>
      <c r="B197" t="s">
        <v>205</v>
      </c>
      <c r="C197" t="s">
        <v>47</v>
      </c>
      <c r="D197" t="s">
        <v>526</v>
      </c>
      <c r="E197" t="s">
        <v>2481</v>
      </c>
      <c r="F197" t="s">
        <v>4619</v>
      </c>
      <c r="G197" t="s">
        <v>4620</v>
      </c>
      <c r="H197" t="s">
        <v>4621</v>
      </c>
      <c r="I197" t="s">
        <v>2181</v>
      </c>
      <c r="J197" t="s">
        <v>3419</v>
      </c>
      <c r="K197" t="s">
        <v>3449</v>
      </c>
      <c r="L197" t="s">
        <v>2161</v>
      </c>
      <c r="M197" t="s">
        <v>2431</v>
      </c>
      <c r="N197" t="s">
        <v>3310</v>
      </c>
      <c r="O197" t="s">
        <v>4622</v>
      </c>
      <c r="P197" t="s">
        <v>2070</v>
      </c>
      <c r="Q197" t="s">
        <v>2958</v>
      </c>
      <c r="R197" t="s">
        <v>2316</v>
      </c>
      <c r="S197" t="s">
        <v>4623</v>
      </c>
      <c r="T197" t="s">
        <v>3176</v>
      </c>
      <c r="U197" t="s">
        <v>4624</v>
      </c>
      <c r="V197" t="s">
        <v>2482</v>
      </c>
      <c r="W197" t="s">
        <v>4625</v>
      </c>
      <c r="X197" s="20" t="s">
        <v>4626</v>
      </c>
      <c r="Y197">
        <v>71.599999999999994</v>
      </c>
      <c r="Z197">
        <v>-6.7000000000000004E-2</v>
      </c>
      <c r="AA197">
        <v>-6.53</v>
      </c>
      <c r="AB197">
        <v>100</v>
      </c>
      <c r="AC197">
        <v>106.6</v>
      </c>
      <c r="AD197">
        <v>-6.53</v>
      </c>
      <c r="AE197">
        <v>102.9</v>
      </c>
      <c r="AF197">
        <v>113.8</v>
      </c>
      <c r="AG197">
        <v>0.23949999999999999</v>
      </c>
      <c r="AH197">
        <v>-3.7</v>
      </c>
      <c r="AI197">
        <v>1051</v>
      </c>
      <c r="AJ197">
        <v>-6.51</v>
      </c>
      <c r="AK197">
        <v>-7.29</v>
      </c>
      <c r="AL197">
        <v>836</v>
      </c>
      <c r="AM197">
        <v>781</v>
      </c>
      <c r="AN197">
        <v>647</v>
      </c>
      <c r="AO197">
        <v>0.44500000000000001</v>
      </c>
      <c r="AP197">
        <v>93</v>
      </c>
      <c r="AQ197">
        <v>234</v>
      </c>
      <c r="AR197">
        <v>0.39700000000000002</v>
      </c>
      <c r="AS197">
        <v>167</v>
      </c>
      <c r="AT197">
        <v>223</v>
      </c>
      <c r="AU197">
        <v>0.749</v>
      </c>
      <c r="AV197">
        <v>135</v>
      </c>
      <c r="AW197">
        <v>396</v>
      </c>
      <c r="AX197">
        <v>175</v>
      </c>
      <c r="AY197">
        <v>74</v>
      </c>
      <c r="AZ197">
        <v>36</v>
      </c>
      <c r="BA197">
        <v>137</v>
      </c>
      <c r="BB197">
        <v>211</v>
      </c>
      <c r="BC197">
        <v>83.6</v>
      </c>
      <c r="BD197">
        <v>78.099999999999994</v>
      </c>
      <c r="BE197">
        <v>5.5</v>
      </c>
      <c r="BF197">
        <v>1.2769999999999999</v>
      </c>
      <c r="BG197">
        <v>13.7</v>
      </c>
      <c r="BH197">
        <v>0.54</v>
      </c>
      <c r="BI197">
        <v>23.4</v>
      </c>
      <c r="BJ197">
        <v>22.3</v>
      </c>
      <c r="BK197">
        <v>3.6</v>
      </c>
      <c r="BL197">
        <v>7.4</v>
      </c>
      <c r="BM197">
        <v>21.1</v>
      </c>
      <c r="BN197">
        <v>241</v>
      </c>
      <c r="BO197">
        <v>0.46</v>
      </c>
      <c r="BP197">
        <v>-14</v>
      </c>
      <c r="BQ197">
        <v>218</v>
      </c>
      <c r="BR197">
        <v>307</v>
      </c>
      <c r="BS197">
        <v>271</v>
      </c>
      <c r="BT197">
        <v>249</v>
      </c>
      <c r="BU197">
        <v>296</v>
      </c>
      <c r="BV197">
        <v>277</v>
      </c>
      <c r="BW197">
        <v>1</v>
      </c>
      <c r="BX197">
        <v>233.3</v>
      </c>
      <c r="BY197">
        <v>247</v>
      </c>
      <c r="BZ197">
        <v>325</v>
      </c>
      <c r="CA197">
        <v>0.5</v>
      </c>
      <c r="CB197">
        <v>-3.82</v>
      </c>
      <c r="CC197">
        <v>103.1</v>
      </c>
      <c r="CD197">
        <v>106.9</v>
      </c>
      <c r="CE197">
        <v>67.7</v>
      </c>
      <c r="CF197">
        <v>5.7000000000000002E-2</v>
      </c>
      <c r="CG197">
        <v>-0.25</v>
      </c>
      <c r="CH197">
        <v>105.8</v>
      </c>
      <c r="CI197">
        <v>106.1</v>
      </c>
      <c r="CJ197">
        <v>-0.25</v>
      </c>
      <c r="CK197">
        <v>103.8</v>
      </c>
      <c r="CL197">
        <v>106.2</v>
      </c>
      <c r="CM197">
        <v>0.434</v>
      </c>
      <c r="CN197">
        <v>-3.6</v>
      </c>
      <c r="CO197">
        <v>1122</v>
      </c>
      <c r="CP197">
        <v>-8.82</v>
      </c>
      <c r="CQ197">
        <v>-3.94</v>
      </c>
      <c r="CR197">
        <v>686</v>
      </c>
      <c r="CS197">
        <v>672</v>
      </c>
      <c r="CT197">
        <v>592</v>
      </c>
      <c r="CU197">
        <v>0.40899999999999997</v>
      </c>
      <c r="CV197">
        <v>60</v>
      </c>
      <c r="CW197">
        <v>192</v>
      </c>
      <c r="CX197">
        <v>0.313</v>
      </c>
      <c r="CY197">
        <v>142</v>
      </c>
      <c r="CZ197">
        <v>210</v>
      </c>
      <c r="DA197">
        <v>0.67600000000000005</v>
      </c>
      <c r="DB197">
        <v>127</v>
      </c>
      <c r="DC197">
        <v>382</v>
      </c>
      <c r="DD197">
        <v>124</v>
      </c>
      <c r="DE197">
        <v>83</v>
      </c>
      <c r="DF197">
        <v>43</v>
      </c>
      <c r="DG197">
        <v>113</v>
      </c>
      <c r="DH197">
        <v>180</v>
      </c>
      <c r="DI197">
        <v>68.599999999999994</v>
      </c>
      <c r="DJ197">
        <v>67.2</v>
      </c>
      <c r="DK197">
        <v>1.4</v>
      </c>
      <c r="DL197">
        <v>1.097</v>
      </c>
      <c r="DM197">
        <v>11.3</v>
      </c>
      <c r="DN197">
        <v>0.73499999999999999</v>
      </c>
      <c r="DO197">
        <v>19.2</v>
      </c>
      <c r="DP197">
        <v>21</v>
      </c>
      <c r="DQ197">
        <v>4.3</v>
      </c>
      <c r="DR197">
        <v>8.3000000000000007</v>
      </c>
      <c r="DS197">
        <v>18</v>
      </c>
      <c r="DT197">
        <v>281</v>
      </c>
      <c r="DU197">
        <v>0.435</v>
      </c>
      <c r="DV197">
        <v>0</v>
      </c>
      <c r="DW197">
        <v>265</v>
      </c>
      <c r="DX197">
        <v>168</v>
      </c>
      <c r="DY197">
        <v>247</v>
      </c>
      <c r="DZ197">
        <v>233</v>
      </c>
      <c r="EA197">
        <v>248</v>
      </c>
      <c r="EB197">
        <v>219</v>
      </c>
      <c r="EC197">
        <v>1</v>
      </c>
      <c r="ED197">
        <v>185.8</v>
      </c>
      <c r="EE197">
        <v>282</v>
      </c>
      <c r="EF197">
        <v>164</v>
      </c>
      <c r="EG197">
        <v>11074.84</v>
      </c>
      <c r="EH197">
        <v>11567.82</v>
      </c>
      <c r="EI197">
        <v>113.71000000000001</v>
      </c>
      <c r="EJ197">
        <v>83.62</v>
      </c>
      <c r="EK197">
        <v>14.263600000000002</v>
      </c>
      <c r="EL197">
        <v>134.82</v>
      </c>
      <c r="EO197" t="s">
        <v>1648</v>
      </c>
      <c r="EP197" t="s">
        <v>1648</v>
      </c>
      <c r="EQ197" t="s">
        <v>1648</v>
      </c>
    </row>
    <row r="198" spans="1:147" x14ac:dyDescent="0.45">
      <c r="A198" s="20" t="s">
        <v>1084</v>
      </c>
      <c r="B198" t="s">
        <v>227</v>
      </c>
      <c r="C198" t="s">
        <v>56</v>
      </c>
      <c r="D198" t="s">
        <v>525</v>
      </c>
      <c r="E198" t="s">
        <v>4627</v>
      </c>
      <c r="F198" t="s">
        <v>4628</v>
      </c>
      <c r="G198" t="s">
        <v>4629</v>
      </c>
      <c r="H198" t="s">
        <v>4630</v>
      </c>
      <c r="I198" t="s">
        <v>4631</v>
      </c>
      <c r="J198" t="s">
        <v>3419</v>
      </c>
      <c r="K198" t="s">
        <v>4632</v>
      </c>
      <c r="L198" t="s">
        <v>4633</v>
      </c>
      <c r="M198" t="s">
        <v>4634</v>
      </c>
      <c r="N198" t="s">
        <v>4482</v>
      </c>
      <c r="O198" t="s">
        <v>4635</v>
      </c>
      <c r="P198" t="s">
        <v>4636</v>
      </c>
      <c r="Q198" t="s">
        <v>3490</v>
      </c>
      <c r="R198" t="s">
        <v>2331</v>
      </c>
      <c r="S198" t="s">
        <v>4637</v>
      </c>
      <c r="T198" t="s">
        <v>2881</v>
      </c>
      <c r="U198" t="s">
        <v>4638</v>
      </c>
      <c r="V198" t="s">
        <v>4639</v>
      </c>
      <c r="W198" t="s">
        <v>2639</v>
      </c>
      <c r="X198" s="20" t="s">
        <v>4640</v>
      </c>
      <c r="Y198">
        <v>66.5</v>
      </c>
      <c r="Z198">
        <v>9.4E-2</v>
      </c>
      <c r="AA198">
        <v>0.41</v>
      </c>
      <c r="AB198">
        <v>105.3</v>
      </c>
      <c r="AC198">
        <v>104.9</v>
      </c>
      <c r="AD198">
        <v>0.41</v>
      </c>
      <c r="AE198">
        <v>94</v>
      </c>
      <c r="AF198">
        <v>111.6</v>
      </c>
      <c r="AG198">
        <v>0.1226</v>
      </c>
      <c r="AH198">
        <v>-5.5</v>
      </c>
      <c r="AI198">
        <v>985</v>
      </c>
      <c r="AJ198">
        <v>-13.25</v>
      </c>
      <c r="AK198">
        <v>-1.58</v>
      </c>
      <c r="AL198">
        <v>662</v>
      </c>
      <c r="AM198">
        <v>749</v>
      </c>
      <c r="AN198">
        <v>568</v>
      </c>
      <c r="AO198">
        <v>0.41899999999999998</v>
      </c>
      <c r="AP198">
        <v>54</v>
      </c>
      <c r="AQ198">
        <v>167</v>
      </c>
      <c r="AR198">
        <v>0.32300000000000001</v>
      </c>
      <c r="AS198">
        <v>132</v>
      </c>
      <c r="AT198">
        <v>185</v>
      </c>
      <c r="AU198">
        <v>0.71399999999999997</v>
      </c>
      <c r="AV198">
        <v>91</v>
      </c>
      <c r="AW198">
        <v>325</v>
      </c>
      <c r="AX198">
        <v>88</v>
      </c>
      <c r="AY198">
        <v>57</v>
      </c>
      <c r="AZ198">
        <v>36</v>
      </c>
      <c r="BA198">
        <v>124</v>
      </c>
      <c r="BB198">
        <v>201</v>
      </c>
      <c r="BC198">
        <v>66.2</v>
      </c>
      <c r="BD198">
        <v>74.900000000000006</v>
      </c>
      <c r="BE198">
        <v>-8.6999999999999993</v>
      </c>
      <c r="BF198">
        <v>0.71</v>
      </c>
      <c r="BG198">
        <v>12.4</v>
      </c>
      <c r="BH198">
        <v>0.46</v>
      </c>
      <c r="BI198">
        <v>16.7</v>
      </c>
      <c r="BJ198">
        <v>18.5</v>
      </c>
      <c r="BK198">
        <v>3.6</v>
      </c>
      <c r="BL198">
        <v>5.7</v>
      </c>
      <c r="BM198">
        <v>20.100000000000001</v>
      </c>
      <c r="BN198">
        <v>286</v>
      </c>
      <c r="BO198">
        <v>0.42799999999999999</v>
      </c>
      <c r="BP198">
        <v>0</v>
      </c>
      <c r="BQ198">
        <v>299</v>
      </c>
      <c r="BR198">
        <v>343</v>
      </c>
      <c r="BS198">
        <v>252</v>
      </c>
      <c r="BT198">
        <v>316</v>
      </c>
      <c r="BU198">
        <v>336</v>
      </c>
      <c r="BV198">
        <v>334</v>
      </c>
      <c r="BW198">
        <v>1</v>
      </c>
      <c r="BX198">
        <v>263.5</v>
      </c>
      <c r="BY198">
        <v>286</v>
      </c>
      <c r="BZ198">
        <v>343</v>
      </c>
      <c r="CA198">
        <v>0.33333333333333298</v>
      </c>
      <c r="CB198">
        <v>-2.1</v>
      </c>
      <c r="CC198">
        <v>107</v>
      </c>
      <c r="CD198">
        <v>109.1</v>
      </c>
      <c r="CE198">
        <v>72.3</v>
      </c>
      <c r="CF198">
        <v>3.7999999999999999E-2</v>
      </c>
      <c r="CG198">
        <v>15.26</v>
      </c>
      <c r="CH198">
        <v>112.7</v>
      </c>
      <c r="CI198">
        <v>97.4</v>
      </c>
      <c r="CJ198">
        <v>15.26</v>
      </c>
      <c r="CK198">
        <v>106.1</v>
      </c>
      <c r="CL198">
        <v>108.6</v>
      </c>
      <c r="CM198">
        <v>0.43290000000000001</v>
      </c>
      <c r="CN198">
        <v>-2.5</v>
      </c>
      <c r="CO198">
        <v>1131</v>
      </c>
      <c r="CP198">
        <v>-7.62</v>
      </c>
      <c r="CQ198">
        <v>8.9499999999999993</v>
      </c>
      <c r="CR198">
        <v>696</v>
      </c>
      <c r="CS198">
        <v>692</v>
      </c>
      <c r="CT198">
        <v>527</v>
      </c>
      <c r="CU198">
        <v>0.47799999999999998</v>
      </c>
      <c r="CV198">
        <v>83</v>
      </c>
      <c r="CW198">
        <v>238</v>
      </c>
      <c r="CX198">
        <v>0.34899999999999998</v>
      </c>
      <c r="CY198">
        <v>109</v>
      </c>
      <c r="CZ198">
        <v>153</v>
      </c>
      <c r="DA198">
        <v>0.71199999999999997</v>
      </c>
      <c r="DB198">
        <v>69</v>
      </c>
      <c r="DC198">
        <v>305</v>
      </c>
      <c r="DD198">
        <v>170</v>
      </c>
      <c r="DE198">
        <v>56</v>
      </c>
      <c r="DF198">
        <v>31</v>
      </c>
      <c r="DG198">
        <v>124</v>
      </c>
      <c r="DH198">
        <v>176</v>
      </c>
      <c r="DI198">
        <v>77.3</v>
      </c>
      <c r="DJ198">
        <v>76.888999999999996</v>
      </c>
      <c r="DK198">
        <v>0.44400000000000001</v>
      </c>
      <c r="DL198">
        <v>1.371</v>
      </c>
      <c r="DM198">
        <v>13.778</v>
      </c>
      <c r="DN198">
        <v>0.45200000000000001</v>
      </c>
      <c r="DO198">
        <v>26.4</v>
      </c>
      <c r="DP198">
        <v>17</v>
      </c>
      <c r="DQ198">
        <v>3.4</v>
      </c>
      <c r="DR198">
        <v>6.2222222222222223</v>
      </c>
      <c r="DS198">
        <v>19.600000000000001</v>
      </c>
      <c r="DT198">
        <v>108</v>
      </c>
      <c r="DU198">
        <v>0.54500000000000004</v>
      </c>
      <c r="DV198">
        <v>4</v>
      </c>
      <c r="DW198">
        <v>226</v>
      </c>
      <c r="DX198">
        <v>192</v>
      </c>
      <c r="DY198">
        <v>182</v>
      </c>
      <c r="DZ198">
        <v>171</v>
      </c>
      <c r="EA198">
        <v>156</v>
      </c>
      <c r="EB198">
        <v>193</v>
      </c>
      <c r="EC198">
        <v>1</v>
      </c>
      <c r="ED198">
        <v>149</v>
      </c>
      <c r="EE198">
        <v>109</v>
      </c>
      <c r="EF198">
        <v>129</v>
      </c>
      <c r="EG198">
        <v>10473.599999999999</v>
      </c>
      <c r="EH198">
        <v>11919.800000000001</v>
      </c>
      <c r="EI198">
        <v>77.155555555555566</v>
      </c>
      <c r="EJ198">
        <v>78.534600000000012</v>
      </c>
      <c r="EK198">
        <v>14.311199999999999</v>
      </c>
      <c r="EL198">
        <v>125.66399999999999</v>
      </c>
      <c r="EO198" t="s">
        <v>1648</v>
      </c>
      <c r="EP198" t="s">
        <v>1648</v>
      </c>
      <c r="EQ198" t="s">
        <v>1648</v>
      </c>
    </row>
    <row r="199" spans="1:147" x14ac:dyDescent="0.45">
      <c r="A199" s="20" t="s">
        <v>1085</v>
      </c>
      <c r="B199" t="s">
        <v>213</v>
      </c>
      <c r="C199" t="s">
        <v>108</v>
      </c>
      <c r="D199" t="s">
        <v>523</v>
      </c>
      <c r="E199" t="s">
        <v>4641</v>
      </c>
      <c r="F199" t="s">
        <v>4642</v>
      </c>
      <c r="G199" t="s">
        <v>4643</v>
      </c>
      <c r="H199" t="s">
        <v>4644</v>
      </c>
      <c r="I199" t="s">
        <v>3223</v>
      </c>
      <c r="J199" t="s">
        <v>2773</v>
      </c>
      <c r="K199" t="s">
        <v>2832</v>
      </c>
      <c r="L199" t="s">
        <v>2583</v>
      </c>
      <c r="M199" t="s">
        <v>4645</v>
      </c>
      <c r="N199" t="s">
        <v>4646</v>
      </c>
      <c r="O199" t="s">
        <v>3111</v>
      </c>
      <c r="P199" t="s">
        <v>4439</v>
      </c>
      <c r="Q199" t="s">
        <v>3348</v>
      </c>
      <c r="R199" t="s">
        <v>2316</v>
      </c>
      <c r="S199" t="s">
        <v>3230</v>
      </c>
      <c r="T199" t="s">
        <v>2737</v>
      </c>
      <c r="U199" t="s">
        <v>3475</v>
      </c>
      <c r="V199" t="s">
        <v>3103</v>
      </c>
      <c r="W199" t="s">
        <v>4647</v>
      </c>
      <c r="X199" s="20" t="s">
        <v>2417</v>
      </c>
      <c r="Y199">
        <v>68.8</v>
      </c>
      <c r="Z199">
        <v>0.2</v>
      </c>
      <c r="AA199">
        <v>-5.05</v>
      </c>
      <c r="AB199">
        <v>102.3</v>
      </c>
      <c r="AC199">
        <v>107.3</v>
      </c>
      <c r="AD199">
        <v>-5.05</v>
      </c>
      <c r="AE199">
        <v>99</v>
      </c>
      <c r="AF199">
        <v>108.3</v>
      </c>
      <c r="AG199">
        <v>0.26140000000000002</v>
      </c>
      <c r="AH199">
        <v>-2.1</v>
      </c>
      <c r="AI199">
        <v>1097</v>
      </c>
      <c r="AJ199">
        <v>-12.71</v>
      </c>
      <c r="AK199">
        <v>-4.4800000000000004</v>
      </c>
      <c r="AL199">
        <v>846</v>
      </c>
      <c r="AM199">
        <v>816</v>
      </c>
      <c r="AN199">
        <v>663</v>
      </c>
      <c r="AO199">
        <v>0.45700000000000002</v>
      </c>
      <c r="AP199">
        <v>65</v>
      </c>
      <c r="AQ199">
        <v>223</v>
      </c>
      <c r="AR199">
        <v>0.29099999999999998</v>
      </c>
      <c r="AS199">
        <v>175</v>
      </c>
      <c r="AT199">
        <v>252</v>
      </c>
      <c r="AU199">
        <v>0.69399999999999995</v>
      </c>
      <c r="AV199">
        <v>140</v>
      </c>
      <c r="AW199">
        <v>436</v>
      </c>
      <c r="AX199">
        <v>131</v>
      </c>
      <c r="AY199">
        <v>99</v>
      </c>
      <c r="AZ199">
        <v>38</v>
      </c>
      <c r="BA199">
        <v>160</v>
      </c>
      <c r="BB199">
        <v>243</v>
      </c>
      <c r="BC199">
        <v>76.900000000000006</v>
      </c>
      <c r="BD199">
        <v>74.182000000000002</v>
      </c>
      <c r="BE199">
        <v>2.7269999999999999</v>
      </c>
      <c r="BF199">
        <v>0.81899999999999995</v>
      </c>
      <c r="BG199">
        <v>14.545</v>
      </c>
      <c r="BH199">
        <v>0.61899999999999999</v>
      </c>
      <c r="BI199">
        <v>20.3</v>
      </c>
      <c r="BJ199">
        <v>22.9</v>
      </c>
      <c r="BK199">
        <v>3.5</v>
      </c>
      <c r="BL199">
        <v>9</v>
      </c>
      <c r="BM199">
        <v>22.1</v>
      </c>
      <c r="BN199">
        <v>261</v>
      </c>
      <c r="BO199">
        <v>0.44800000000000001</v>
      </c>
      <c r="BP199">
        <v>-1</v>
      </c>
      <c r="BQ199">
        <v>282</v>
      </c>
      <c r="BR199">
        <v>224</v>
      </c>
      <c r="BS199">
        <v>245</v>
      </c>
      <c r="BT199">
        <v>141</v>
      </c>
      <c r="BU199">
        <v>256</v>
      </c>
      <c r="BV199">
        <v>272</v>
      </c>
      <c r="BW199">
        <v>1</v>
      </c>
      <c r="BX199">
        <v>189.7</v>
      </c>
      <c r="BY199">
        <v>240</v>
      </c>
      <c r="BZ199">
        <v>253</v>
      </c>
      <c r="CA199">
        <v>0.4</v>
      </c>
      <c r="CB199">
        <v>-11.78</v>
      </c>
      <c r="CC199">
        <v>97.4</v>
      </c>
      <c r="CD199">
        <v>109.2</v>
      </c>
      <c r="CE199">
        <v>68.2</v>
      </c>
      <c r="CF199">
        <v>-2.1999999999999999E-2</v>
      </c>
      <c r="CG199">
        <v>1.19</v>
      </c>
      <c r="CH199">
        <v>105</v>
      </c>
      <c r="CI199">
        <v>103.8</v>
      </c>
      <c r="CJ199">
        <v>1.19</v>
      </c>
      <c r="CK199">
        <v>98.1</v>
      </c>
      <c r="CL199">
        <v>108.5</v>
      </c>
      <c r="CM199">
        <v>0.23749999999999999</v>
      </c>
      <c r="CN199">
        <v>-3.9</v>
      </c>
      <c r="CO199">
        <v>1019</v>
      </c>
      <c r="CP199">
        <v>-12.12</v>
      </c>
      <c r="CQ199">
        <v>0.31</v>
      </c>
      <c r="CR199">
        <v>647</v>
      </c>
      <c r="CS199">
        <v>658</v>
      </c>
      <c r="CT199">
        <v>553</v>
      </c>
      <c r="CU199">
        <v>0.438</v>
      </c>
      <c r="CV199">
        <v>57</v>
      </c>
      <c r="CW199">
        <v>188</v>
      </c>
      <c r="CX199">
        <v>0.30299999999999999</v>
      </c>
      <c r="CY199">
        <v>106</v>
      </c>
      <c r="CZ199">
        <v>165</v>
      </c>
      <c r="DA199">
        <v>0.64200000000000002</v>
      </c>
      <c r="DB199">
        <v>127</v>
      </c>
      <c r="DC199">
        <v>357</v>
      </c>
      <c r="DD199">
        <v>145</v>
      </c>
      <c r="DE199">
        <v>75</v>
      </c>
      <c r="DF199">
        <v>30</v>
      </c>
      <c r="DG199">
        <v>119</v>
      </c>
      <c r="DH199">
        <v>178</v>
      </c>
      <c r="DI199">
        <v>71.900000000000006</v>
      </c>
      <c r="DJ199">
        <v>73.111000000000004</v>
      </c>
      <c r="DK199">
        <v>-1.222</v>
      </c>
      <c r="DL199">
        <v>1.218</v>
      </c>
      <c r="DM199">
        <v>13.222</v>
      </c>
      <c r="DN199">
        <v>0.63</v>
      </c>
      <c r="DO199">
        <v>20.9</v>
      </c>
      <c r="DP199">
        <v>18.3</v>
      </c>
      <c r="DQ199">
        <v>3.3</v>
      </c>
      <c r="DR199">
        <v>8.3333333333333339</v>
      </c>
      <c r="DS199">
        <v>19.8</v>
      </c>
      <c r="DT199">
        <v>254</v>
      </c>
      <c r="DU199">
        <v>0.45100000000000001</v>
      </c>
      <c r="DV199">
        <v>1</v>
      </c>
      <c r="DW199">
        <v>289</v>
      </c>
      <c r="DX199">
        <v>327</v>
      </c>
      <c r="DY199">
        <v>244</v>
      </c>
      <c r="DZ199">
        <v>243</v>
      </c>
      <c r="EA199">
        <v>314</v>
      </c>
      <c r="EB199">
        <v>303</v>
      </c>
      <c r="EC199">
        <v>1</v>
      </c>
      <c r="ED199">
        <v>238.5</v>
      </c>
      <c r="EE199">
        <v>274</v>
      </c>
      <c r="EF199">
        <v>302</v>
      </c>
      <c r="EG199">
        <v>11116.56</v>
      </c>
      <c r="EH199">
        <v>10655.560000000001</v>
      </c>
      <c r="EI199">
        <v>121.20833333333334</v>
      </c>
      <c r="EJ199">
        <v>118.99799999999999</v>
      </c>
      <c r="EK199">
        <v>14.188200000000002</v>
      </c>
      <c r="EL199">
        <v>123.532</v>
      </c>
      <c r="EO199" t="s">
        <v>1648</v>
      </c>
      <c r="EP199" t="s">
        <v>1648</v>
      </c>
      <c r="EQ199" t="s">
        <v>1648</v>
      </c>
    </row>
    <row r="200" spans="1:147" x14ac:dyDescent="0.45">
      <c r="A200" s="20" t="s">
        <v>1086</v>
      </c>
      <c r="B200" t="s">
        <v>207</v>
      </c>
      <c r="C200" t="s">
        <v>134</v>
      </c>
      <c r="D200" t="s">
        <v>526</v>
      </c>
      <c r="E200" t="s">
        <v>4648</v>
      </c>
      <c r="F200" t="s">
        <v>4649</v>
      </c>
      <c r="G200" t="s">
        <v>4650</v>
      </c>
      <c r="H200" t="s">
        <v>4651</v>
      </c>
      <c r="I200" t="s">
        <v>3545</v>
      </c>
      <c r="J200" t="s">
        <v>3981</v>
      </c>
      <c r="K200" t="s">
        <v>3108</v>
      </c>
      <c r="L200" t="s">
        <v>4541</v>
      </c>
      <c r="M200" t="s">
        <v>4515</v>
      </c>
      <c r="N200" t="s">
        <v>2124</v>
      </c>
      <c r="O200" t="s">
        <v>4375</v>
      </c>
      <c r="P200" t="s">
        <v>4652</v>
      </c>
      <c r="Q200" t="s">
        <v>3385</v>
      </c>
      <c r="R200" t="s">
        <v>3547</v>
      </c>
      <c r="S200" t="s">
        <v>4653</v>
      </c>
      <c r="T200" t="s">
        <v>3256</v>
      </c>
      <c r="U200" t="s">
        <v>4274</v>
      </c>
      <c r="V200" t="s">
        <v>4654</v>
      </c>
      <c r="W200" t="s">
        <v>2642</v>
      </c>
      <c r="X200" s="20" t="s">
        <v>4655</v>
      </c>
    </row>
    <row r="201" spans="1:147" x14ac:dyDescent="0.45">
      <c r="A201" s="20" t="s">
        <v>1087</v>
      </c>
      <c r="B201" t="s">
        <v>98</v>
      </c>
      <c r="C201" t="s">
        <v>82</v>
      </c>
      <c r="D201" t="s">
        <v>526</v>
      </c>
      <c r="E201" t="s">
        <v>1964</v>
      </c>
      <c r="F201" t="s">
        <v>4656</v>
      </c>
      <c r="G201" t="s">
        <v>4657</v>
      </c>
      <c r="H201" t="s">
        <v>4658</v>
      </c>
      <c r="I201" t="s">
        <v>3855</v>
      </c>
      <c r="J201" t="s">
        <v>2400</v>
      </c>
      <c r="K201" t="s">
        <v>2419</v>
      </c>
      <c r="L201" t="s">
        <v>3684</v>
      </c>
      <c r="M201" t="s">
        <v>2499</v>
      </c>
      <c r="N201" t="s">
        <v>4286</v>
      </c>
      <c r="O201" t="s">
        <v>3846</v>
      </c>
      <c r="P201" t="s">
        <v>4129</v>
      </c>
      <c r="Q201" t="s">
        <v>2422</v>
      </c>
      <c r="R201" t="s">
        <v>4659</v>
      </c>
      <c r="S201" t="s">
        <v>1931</v>
      </c>
      <c r="T201" t="s">
        <v>4660</v>
      </c>
      <c r="U201" t="s">
        <v>3730</v>
      </c>
      <c r="V201" t="s">
        <v>4661</v>
      </c>
      <c r="W201" t="s">
        <v>2454</v>
      </c>
      <c r="X201" s="20" t="s">
        <v>4662</v>
      </c>
    </row>
    <row r="202" spans="1:147" x14ac:dyDescent="0.45">
      <c r="A202" s="20" t="s">
        <v>1088</v>
      </c>
      <c r="B202" t="s">
        <v>258</v>
      </c>
      <c r="C202" t="s">
        <v>166</v>
      </c>
      <c r="D202" t="s">
        <v>526</v>
      </c>
      <c r="E202" t="s">
        <v>1957</v>
      </c>
      <c r="F202" t="s">
        <v>4663</v>
      </c>
      <c r="G202" t="s">
        <v>2380</v>
      </c>
      <c r="H202" t="s">
        <v>4664</v>
      </c>
      <c r="I202" t="s">
        <v>1928</v>
      </c>
      <c r="J202" t="s">
        <v>2198</v>
      </c>
      <c r="K202" t="s">
        <v>3108</v>
      </c>
      <c r="L202" t="s">
        <v>4665</v>
      </c>
      <c r="M202" t="s">
        <v>4666</v>
      </c>
      <c r="N202" t="s">
        <v>4667</v>
      </c>
      <c r="O202" t="s">
        <v>2491</v>
      </c>
      <c r="P202" t="s">
        <v>4668</v>
      </c>
      <c r="Q202" t="s">
        <v>3797</v>
      </c>
      <c r="R202" t="s">
        <v>2331</v>
      </c>
      <c r="S202" t="s">
        <v>4669</v>
      </c>
      <c r="T202" t="s">
        <v>2864</v>
      </c>
      <c r="U202" t="s">
        <v>1904</v>
      </c>
      <c r="V202" t="s">
        <v>4670</v>
      </c>
      <c r="W202" t="s">
        <v>4671</v>
      </c>
      <c r="X202" s="20" t="s">
        <v>4672</v>
      </c>
    </row>
    <row r="203" spans="1:147" x14ac:dyDescent="0.45">
      <c r="A203" s="20" t="s">
        <v>1089</v>
      </c>
      <c r="B203" t="s">
        <v>247</v>
      </c>
      <c r="C203" t="s">
        <v>102</v>
      </c>
      <c r="D203" t="s">
        <v>527</v>
      </c>
      <c r="E203" t="s">
        <v>2489</v>
      </c>
      <c r="F203" t="s">
        <v>4673</v>
      </c>
      <c r="G203" t="s">
        <v>4674</v>
      </c>
      <c r="H203" t="s">
        <v>2496</v>
      </c>
      <c r="I203" t="s">
        <v>2181</v>
      </c>
      <c r="J203" t="s">
        <v>4675</v>
      </c>
      <c r="K203" t="s">
        <v>2873</v>
      </c>
      <c r="L203" t="s">
        <v>3308</v>
      </c>
      <c r="M203" t="s">
        <v>4676</v>
      </c>
      <c r="N203" t="s">
        <v>3383</v>
      </c>
      <c r="O203" t="s">
        <v>4295</v>
      </c>
      <c r="P203" t="s">
        <v>4677</v>
      </c>
      <c r="Q203" t="s">
        <v>3156</v>
      </c>
      <c r="R203" t="s">
        <v>3201</v>
      </c>
      <c r="S203" t="s">
        <v>2781</v>
      </c>
      <c r="T203" t="s">
        <v>4678</v>
      </c>
      <c r="U203" t="s">
        <v>3279</v>
      </c>
      <c r="V203" t="s">
        <v>3301</v>
      </c>
      <c r="W203" t="s">
        <v>2187</v>
      </c>
      <c r="X203" s="20" t="s">
        <v>4679</v>
      </c>
    </row>
    <row r="204" spans="1:147" x14ac:dyDescent="0.45">
      <c r="A204" s="20" t="s">
        <v>1090</v>
      </c>
      <c r="B204" t="s">
        <v>128</v>
      </c>
      <c r="C204" t="s">
        <v>17</v>
      </c>
      <c r="D204" t="s">
        <v>526</v>
      </c>
      <c r="E204" t="s">
        <v>2492</v>
      </c>
      <c r="F204" t="s">
        <v>4680</v>
      </c>
      <c r="G204" t="s">
        <v>4681</v>
      </c>
      <c r="H204" t="s">
        <v>4682</v>
      </c>
      <c r="I204" t="s">
        <v>1842</v>
      </c>
      <c r="J204" t="s">
        <v>4432</v>
      </c>
      <c r="K204" t="s">
        <v>3225</v>
      </c>
      <c r="L204" t="s">
        <v>4683</v>
      </c>
      <c r="M204" t="s">
        <v>3636</v>
      </c>
      <c r="N204" t="s">
        <v>2283</v>
      </c>
      <c r="O204" t="s">
        <v>3088</v>
      </c>
      <c r="P204" t="s">
        <v>4425</v>
      </c>
      <c r="Q204" t="s">
        <v>2493</v>
      </c>
      <c r="R204" t="s">
        <v>2947</v>
      </c>
      <c r="S204" t="s">
        <v>2494</v>
      </c>
      <c r="T204" t="s">
        <v>4273</v>
      </c>
      <c r="U204" t="s">
        <v>2338</v>
      </c>
      <c r="V204" t="s">
        <v>2840</v>
      </c>
      <c r="W204" t="s">
        <v>4684</v>
      </c>
      <c r="X204" s="20" t="s">
        <v>4685</v>
      </c>
    </row>
    <row r="205" spans="1:147" x14ac:dyDescent="0.45">
      <c r="A205" s="20" t="s">
        <v>1091</v>
      </c>
      <c r="B205" t="s">
        <v>294</v>
      </c>
      <c r="C205" t="s">
        <v>274</v>
      </c>
      <c r="D205" t="s">
        <v>523</v>
      </c>
      <c r="E205" t="s">
        <v>1758</v>
      </c>
      <c r="F205" t="s">
        <v>4686</v>
      </c>
      <c r="G205" t="s">
        <v>4687</v>
      </c>
      <c r="H205" t="s">
        <v>4688</v>
      </c>
      <c r="I205" t="s">
        <v>4689</v>
      </c>
      <c r="J205" t="s">
        <v>4690</v>
      </c>
      <c r="K205" t="s">
        <v>3123</v>
      </c>
      <c r="L205" t="s">
        <v>2100</v>
      </c>
      <c r="M205" t="s">
        <v>2431</v>
      </c>
      <c r="N205" t="s">
        <v>4691</v>
      </c>
      <c r="O205" t="s">
        <v>3286</v>
      </c>
      <c r="P205" t="s">
        <v>4692</v>
      </c>
      <c r="Q205" t="s">
        <v>3325</v>
      </c>
      <c r="R205" t="s">
        <v>4693</v>
      </c>
      <c r="S205" t="s">
        <v>4694</v>
      </c>
      <c r="T205" t="s">
        <v>3454</v>
      </c>
      <c r="U205" t="s">
        <v>3848</v>
      </c>
      <c r="V205" t="s">
        <v>2739</v>
      </c>
      <c r="W205" t="s">
        <v>4695</v>
      </c>
      <c r="X205" s="20" t="s">
        <v>4696</v>
      </c>
    </row>
    <row r="206" spans="1:147" x14ac:dyDescent="0.45">
      <c r="A206" s="20" t="s">
        <v>1092</v>
      </c>
      <c r="B206" t="s">
        <v>295</v>
      </c>
      <c r="C206" t="s">
        <v>82</v>
      </c>
      <c r="D206" t="s">
        <v>526</v>
      </c>
      <c r="E206" t="s">
        <v>2354</v>
      </c>
      <c r="F206" t="s">
        <v>4697</v>
      </c>
      <c r="G206" t="s">
        <v>4698</v>
      </c>
      <c r="H206" t="s">
        <v>4699</v>
      </c>
      <c r="I206" t="s">
        <v>4689</v>
      </c>
      <c r="J206" t="s">
        <v>4048</v>
      </c>
      <c r="K206" t="s">
        <v>2942</v>
      </c>
      <c r="L206" t="s">
        <v>3308</v>
      </c>
      <c r="M206" t="s">
        <v>2446</v>
      </c>
      <c r="N206" t="s">
        <v>4700</v>
      </c>
      <c r="O206" t="s">
        <v>4508</v>
      </c>
      <c r="P206" t="s">
        <v>3472</v>
      </c>
      <c r="Q206" t="s">
        <v>2500</v>
      </c>
      <c r="R206" t="s">
        <v>3570</v>
      </c>
      <c r="S206" t="s">
        <v>2910</v>
      </c>
      <c r="T206" t="s">
        <v>2246</v>
      </c>
      <c r="U206" t="s">
        <v>2501</v>
      </c>
      <c r="V206" t="s">
        <v>2502</v>
      </c>
      <c r="W206" t="s">
        <v>2677</v>
      </c>
      <c r="X206" s="20" t="s">
        <v>4701</v>
      </c>
    </row>
    <row r="207" spans="1:147" x14ac:dyDescent="0.45">
      <c r="A207" s="20" t="s">
        <v>1093</v>
      </c>
      <c r="B207" t="s">
        <v>275</v>
      </c>
      <c r="C207" t="s">
        <v>102</v>
      </c>
      <c r="D207" t="s">
        <v>526</v>
      </c>
      <c r="E207" t="s">
        <v>2506</v>
      </c>
      <c r="F207" t="s">
        <v>4702</v>
      </c>
      <c r="G207" t="s">
        <v>4703</v>
      </c>
      <c r="H207" t="s">
        <v>4704</v>
      </c>
      <c r="I207" t="s">
        <v>2871</v>
      </c>
      <c r="J207" t="s">
        <v>3806</v>
      </c>
      <c r="K207" t="s">
        <v>2919</v>
      </c>
      <c r="L207" t="s">
        <v>4603</v>
      </c>
      <c r="M207" t="s">
        <v>2507</v>
      </c>
      <c r="N207" t="s">
        <v>2227</v>
      </c>
      <c r="O207" t="s">
        <v>4705</v>
      </c>
      <c r="P207" t="s">
        <v>3501</v>
      </c>
      <c r="Q207" t="s">
        <v>2081</v>
      </c>
      <c r="R207" t="s">
        <v>2508</v>
      </c>
      <c r="S207" t="s">
        <v>2231</v>
      </c>
      <c r="T207" t="s">
        <v>2356</v>
      </c>
      <c r="U207" t="s">
        <v>2509</v>
      </c>
      <c r="V207" t="s">
        <v>3289</v>
      </c>
      <c r="W207" t="s">
        <v>4706</v>
      </c>
      <c r="X207" s="20" t="s">
        <v>4707</v>
      </c>
    </row>
    <row r="208" spans="1:147" x14ac:dyDescent="0.45">
      <c r="A208" s="20" t="s">
        <v>1094</v>
      </c>
      <c r="B208" t="s">
        <v>327</v>
      </c>
      <c r="C208" t="s">
        <v>84</v>
      </c>
      <c r="D208" t="s">
        <v>524</v>
      </c>
      <c r="E208" t="s">
        <v>4708</v>
      </c>
      <c r="F208" t="s">
        <v>2524</v>
      </c>
      <c r="G208" t="s">
        <v>4709</v>
      </c>
      <c r="H208" t="s">
        <v>4710</v>
      </c>
      <c r="I208" t="s">
        <v>2646</v>
      </c>
      <c r="J208" t="s">
        <v>3236</v>
      </c>
      <c r="K208" t="s">
        <v>4711</v>
      </c>
      <c r="L208" t="s">
        <v>4712</v>
      </c>
      <c r="M208" t="s">
        <v>4231</v>
      </c>
      <c r="N208" t="s">
        <v>4186</v>
      </c>
      <c r="O208" t="s">
        <v>4085</v>
      </c>
      <c r="P208" t="s">
        <v>4713</v>
      </c>
      <c r="Q208" t="s">
        <v>4714</v>
      </c>
      <c r="R208" t="s">
        <v>2959</v>
      </c>
      <c r="S208" t="s">
        <v>3824</v>
      </c>
      <c r="T208" t="s">
        <v>3572</v>
      </c>
      <c r="U208" t="s">
        <v>3014</v>
      </c>
      <c r="V208" t="s">
        <v>2962</v>
      </c>
      <c r="W208" t="s">
        <v>2368</v>
      </c>
      <c r="X208" s="20" t="s">
        <v>4715</v>
      </c>
    </row>
    <row r="209" spans="1:24" x14ac:dyDescent="0.45">
      <c r="A209" s="20" t="s">
        <v>1095</v>
      </c>
      <c r="B209" t="s">
        <v>260</v>
      </c>
      <c r="C209" t="s">
        <v>166</v>
      </c>
      <c r="D209" t="s">
        <v>528</v>
      </c>
      <c r="E209" t="s">
        <v>4716</v>
      </c>
      <c r="F209" t="s">
        <v>4717</v>
      </c>
      <c r="G209" t="s">
        <v>4718</v>
      </c>
      <c r="H209" t="s">
        <v>4719</v>
      </c>
      <c r="I209" t="s">
        <v>1928</v>
      </c>
      <c r="J209" t="s">
        <v>4720</v>
      </c>
      <c r="K209" t="s">
        <v>3096</v>
      </c>
      <c r="L209" t="s">
        <v>3672</v>
      </c>
      <c r="M209" t="s">
        <v>3086</v>
      </c>
      <c r="N209" t="s">
        <v>4721</v>
      </c>
      <c r="O209" t="s">
        <v>3238</v>
      </c>
      <c r="P209" t="s">
        <v>4451</v>
      </c>
      <c r="Q209" t="s">
        <v>4340</v>
      </c>
      <c r="R209" t="s">
        <v>4722</v>
      </c>
      <c r="S209" t="s">
        <v>4723</v>
      </c>
      <c r="T209" t="s">
        <v>3041</v>
      </c>
      <c r="U209" t="s">
        <v>4724</v>
      </c>
      <c r="V209" t="s">
        <v>2096</v>
      </c>
      <c r="W209" t="s">
        <v>2581</v>
      </c>
      <c r="X209" s="20" t="s">
        <v>4725</v>
      </c>
    </row>
    <row r="210" spans="1:24" x14ac:dyDescent="0.45">
      <c r="A210" s="20" t="s">
        <v>1096</v>
      </c>
      <c r="B210" t="s">
        <v>269</v>
      </c>
      <c r="C210" t="s">
        <v>84</v>
      </c>
      <c r="D210" t="s">
        <v>527</v>
      </c>
      <c r="E210" t="s">
        <v>1984</v>
      </c>
      <c r="F210" t="s">
        <v>4726</v>
      </c>
      <c r="G210" t="s">
        <v>4727</v>
      </c>
      <c r="H210" t="s">
        <v>4728</v>
      </c>
      <c r="I210" t="s">
        <v>4729</v>
      </c>
      <c r="J210" t="s">
        <v>3210</v>
      </c>
      <c r="K210" t="s">
        <v>4259</v>
      </c>
      <c r="L210" t="s">
        <v>4541</v>
      </c>
      <c r="M210" t="s">
        <v>3845</v>
      </c>
      <c r="N210" t="s">
        <v>4286</v>
      </c>
      <c r="O210" t="s">
        <v>4730</v>
      </c>
      <c r="P210" t="s">
        <v>3944</v>
      </c>
      <c r="Q210" t="s">
        <v>2958</v>
      </c>
      <c r="R210" t="s">
        <v>4296</v>
      </c>
      <c r="S210" t="s">
        <v>3012</v>
      </c>
      <c r="T210" t="s">
        <v>2798</v>
      </c>
      <c r="U210" t="s">
        <v>2294</v>
      </c>
      <c r="V210" t="s">
        <v>4731</v>
      </c>
      <c r="W210" t="s">
        <v>4732</v>
      </c>
      <c r="X210" s="20" t="s">
        <v>4733</v>
      </c>
    </row>
    <row r="211" spans="1:24" x14ac:dyDescent="0.45">
      <c r="A211" s="20" t="s">
        <v>1097</v>
      </c>
      <c r="B211" t="s">
        <v>235</v>
      </c>
      <c r="C211" t="s">
        <v>236</v>
      </c>
      <c r="D211" t="s">
        <v>524</v>
      </c>
      <c r="E211" t="s">
        <v>1960</v>
      </c>
      <c r="F211" t="s">
        <v>4734</v>
      </c>
      <c r="G211" t="s">
        <v>4735</v>
      </c>
      <c r="H211" t="s">
        <v>4736</v>
      </c>
      <c r="I211" t="s">
        <v>4737</v>
      </c>
      <c r="J211" t="s">
        <v>1821</v>
      </c>
      <c r="K211" t="s">
        <v>4153</v>
      </c>
      <c r="L211" t="s">
        <v>4738</v>
      </c>
      <c r="M211" t="s">
        <v>3753</v>
      </c>
      <c r="N211" t="s">
        <v>4700</v>
      </c>
      <c r="O211" t="s">
        <v>4739</v>
      </c>
      <c r="P211" t="s">
        <v>2513</v>
      </c>
      <c r="Q211" t="s">
        <v>4579</v>
      </c>
      <c r="R211" t="s">
        <v>4401</v>
      </c>
      <c r="S211" t="s">
        <v>2208</v>
      </c>
      <c r="T211" t="s">
        <v>4740</v>
      </c>
      <c r="U211" t="s">
        <v>2799</v>
      </c>
      <c r="V211" t="s">
        <v>4741</v>
      </c>
      <c r="W211" t="s">
        <v>4742</v>
      </c>
      <c r="X211" s="20" t="s">
        <v>4743</v>
      </c>
    </row>
    <row r="212" spans="1:24" x14ac:dyDescent="0.45">
      <c r="A212" s="20" t="s">
        <v>1098</v>
      </c>
      <c r="B212" t="s">
        <v>181</v>
      </c>
      <c r="C212" t="s">
        <v>182</v>
      </c>
      <c r="D212" t="s">
        <v>525</v>
      </c>
      <c r="E212" t="s">
        <v>1859</v>
      </c>
      <c r="F212" t="s">
        <v>4744</v>
      </c>
      <c r="G212" t="s">
        <v>4745</v>
      </c>
      <c r="H212" t="s">
        <v>4746</v>
      </c>
      <c r="I212" t="s">
        <v>2201</v>
      </c>
      <c r="J212" t="s">
        <v>3882</v>
      </c>
      <c r="K212" t="s">
        <v>3070</v>
      </c>
      <c r="L212" t="s">
        <v>2995</v>
      </c>
      <c r="M212" t="s">
        <v>4747</v>
      </c>
      <c r="N212" t="s">
        <v>2721</v>
      </c>
      <c r="O212" t="s">
        <v>4748</v>
      </c>
      <c r="P212" t="s">
        <v>2183</v>
      </c>
      <c r="Q212" t="s">
        <v>3113</v>
      </c>
      <c r="R212" t="s">
        <v>4659</v>
      </c>
      <c r="S212" t="s">
        <v>3215</v>
      </c>
      <c r="T212" t="s">
        <v>2403</v>
      </c>
      <c r="U212" t="s">
        <v>3379</v>
      </c>
      <c r="V212" t="s">
        <v>4749</v>
      </c>
      <c r="W212" t="s">
        <v>2421</v>
      </c>
      <c r="X212" s="20" t="s">
        <v>4750</v>
      </c>
    </row>
    <row r="213" spans="1:24" x14ac:dyDescent="0.45">
      <c r="A213" s="20" t="s">
        <v>1099</v>
      </c>
      <c r="B213" t="s">
        <v>174</v>
      </c>
      <c r="C213" t="s">
        <v>47</v>
      </c>
      <c r="D213" t="s">
        <v>526</v>
      </c>
      <c r="E213" t="s">
        <v>1862</v>
      </c>
      <c r="F213" t="s">
        <v>4751</v>
      </c>
      <c r="G213" t="s">
        <v>4752</v>
      </c>
      <c r="H213" t="s">
        <v>4753</v>
      </c>
      <c r="I213" t="s">
        <v>2790</v>
      </c>
      <c r="J213" t="s">
        <v>4690</v>
      </c>
      <c r="K213" t="s">
        <v>4754</v>
      </c>
      <c r="L213" t="s">
        <v>3663</v>
      </c>
      <c r="M213" t="s">
        <v>4250</v>
      </c>
      <c r="N213" t="s">
        <v>4084</v>
      </c>
      <c r="O213" t="s">
        <v>4142</v>
      </c>
      <c r="P213" t="s">
        <v>2440</v>
      </c>
      <c r="Q213" t="s">
        <v>4212</v>
      </c>
      <c r="R213" t="s">
        <v>3137</v>
      </c>
      <c r="S213" t="s">
        <v>2863</v>
      </c>
      <c r="T213" t="s">
        <v>4755</v>
      </c>
      <c r="U213" t="s">
        <v>2738</v>
      </c>
      <c r="V213" t="s">
        <v>3269</v>
      </c>
      <c r="W213" t="s">
        <v>2555</v>
      </c>
      <c r="X213" s="20" t="s">
        <v>4756</v>
      </c>
    </row>
    <row r="214" spans="1:24" x14ac:dyDescent="0.45">
      <c r="A214" s="20" t="s">
        <v>1100</v>
      </c>
      <c r="B214" t="s">
        <v>374</v>
      </c>
      <c r="C214" t="s">
        <v>108</v>
      </c>
      <c r="D214" t="s">
        <v>521</v>
      </c>
      <c r="E214" t="s">
        <v>4757</v>
      </c>
      <c r="F214" t="s">
        <v>4758</v>
      </c>
      <c r="G214" t="s">
        <v>4759</v>
      </c>
      <c r="H214" t="s">
        <v>4760</v>
      </c>
      <c r="I214" t="s">
        <v>4047</v>
      </c>
      <c r="J214" t="s">
        <v>1959</v>
      </c>
      <c r="K214" t="s">
        <v>3395</v>
      </c>
      <c r="L214" t="s">
        <v>4037</v>
      </c>
      <c r="M214" t="s">
        <v>3461</v>
      </c>
      <c r="N214" t="s">
        <v>4459</v>
      </c>
      <c r="O214" t="s">
        <v>3374</v>
      </c>
      <c r="P214" t="s">
        <v>4761</v>
      </c>
      <c r="Q214" t="s">
        <v>3514</v>
      </c>
      <c r="R214" t="s">
        <v>4762</v>
      </c>
      <c r="S214" t="s">
        <v>4394</v>
      </c>
      <c r="T214" t="s">
        <v>3052</v>
      </c>
      <c r="U214" t="s">
        <v>4763</v>
      </c>
      <c r="V214" t="s">
        <v>3894</v>
      </c>
      <c r="W214" t="s">
        <v>4764</v>
      </c>
      <c r="X214" s="20" t="s">
        <v>4765</v>
      </c>
    </row>
    <row r="215" spans="1:24" x14ac:dyDescent="0.45">
      <c r="A215" s="20" t="s">
        <v>1101</v>
      </c>
      <c r="B215" t="s">
        <v>286</v>
      </c>
      <c r="C215" t="s">
        <v>124</v>
      </c>
      <c r="D215" t="s">
        <v>526</v>
      </c>
      <c r="E215" t="s">
        <v>2516</v>
      </c>
      <c r="F215" t="s">
        <v>4766</v>
      </c>
      <c r="G215" t="s">
        <v>4767</v>
      </c>
      <c r="H215" t="s">
        <v>4768</v>
      </c>
      <c r="I215" t="s">
        <v>4769</v>
      </c>
      <c r="J215" t="s">
        <v>2237</v>
      </c>
      <c r="K215" t="s">
        <v>3020</v>
      </c>
      <c r="L215" t="s">
        <v>4317</v>
      </c>
      <c r="M215" t="s">
        <v>2360</v>
      </c>
      <c r="N215" t="s">
        <v>3310</v>
      </c>
      <c r="O215" t="s">
        <v>4622</v>
      </c>
      <c r="P215" t="s">
        <v>2293</v>
      </c>
      <c r="Q215" t="s">
        <v>2493</v>
      </c>
      <c r="R215" t="s">
        <v>3413</v>
      </c>
      <c r="S215" t="s">
        <v>4669</v>
      </c>
      <c r="T215" t="s">
        <v>4461</v>
      </c>
      <c r="U215" t="s">
        <v>4068</v>
      </c>
      <c r="V215" t="s">
        <v>3029</v>
      </c>
      <c r="W215" t="s">
        <v>2274</v>
      </c>
      <c r="X215" s="20" t="s">
        <v>4770</v>
      </c>
    </row>
    <row r="216" spans="1:24" x14ac:dyDescent="0.45">
      <c r="A216" s="20" t="s">
        <v>1102</v>
      </c>
      <c r="B216" t="s">
        <v>276</v>
      </c>
      <c r="C216" t="s">
        <v>102</v>
      </c>
      <c r="D216" t="s">
        <v>526</v>
      </c>
      <c r="E216" t="s">
        <v>4771</v>
      </c>
      <c r="F216" t="s">
        <v>4772</v>
      </c>
      <c r="G216" t="s">
        <v>4773</v>
      </c>
      <c r="H216" t="s">
        <v>4774</v>
      </c>
      <c r="I216" t="s">
        <v>3273</v>
      </c>
      <c r="J216" t="s">
        <v>4775</v>
      </c>
      <c r="K216" t="s">
        <v>2932</v>
      </c>
      <c r="L216" t="s">
        <v>2543</v>
      </c>
      <c r="M216" t="s">
        <v>4049</v>
      </c>
      <c r="N216" t="s">
        <v>3754</v>
      </c>
      <c r="O216" t="s">
        <v>4776</v>
      </c>
      <c r="P216" t="s">
        <v>4086</v>
      </c>
      <c r="Q216" t="s">
        <v>1752</v>
      </c>
      <c r="R216" t="s">
        <v>4777</v>
      </c>
      <c r="S216" t="s">
        <v>3617</v>
      </c>
      <c r="T216" t="s">
        <v>3388</v>
      </c>
      <c r="U216" t="s">
        <v>4778</v>
      </c>
      <c r="V216" t="s">
        <v>4469</v>
      </c>
      <c r="W216" t="s">
        <v>2505</v>
      </c>
      <c r="X216" s="20" t="s">
        <v>4779</v>
      </c>
    </row>
    <row r="217" spans="1:24" x14ac:dyDescent="0.45">
      <c r="A217" s="20" t="s">
        <v>1103</v>
      </c>
      <c r="B217" t="s">
        <v>271</v>
      </c>
      <c r="C217" t="s">
        <v>134</v>
      </c>
      <c r="D217" t="s">
        <v>526</v>
      </c>
      <c r="E217" t="s">
        <v>4455</v>
      </c>
      <c r="F217" t="s">
        <v>4780</v>
      </c>
      <c r="G217" t="s">
        <v>4781</v>
      </c>
      <c r="H217" t="s">
        <v>4782</v>
      </c>
      <c r="I217" t="s">
        <v>4769</v>
      </c>
      <c r="J217" t="s">
        <v>2122</v>
      </c>
      <c r="K217" t="s">
        <v>3831</v>
      </c>
      <c r="L217" t="s">
        <v>2874</v>
      </c>
      <c r="M217" t="s">
        <v>2499</v>
      </c>
      <c r="N217" t="s">
        <v>4020</v>
      </c>
      <c r="O217" t="s">
        <v>4783</v>
      </c>
      <c r="P217" t="s">
        <v>2751</v>
      </c>
      <c r="Q217" t="s">
        <v>2461</v>
      </c>
      <c r="R217" t="s">
        <v>3423</v>
      </c>
      <c r="S217" t="s">
        <v>4784</v>
      </c>
      <c r="T217" t="s">
        <v>3013</v>
      </c>
      <c r="U217" t="s">
        <v>4785</v>
      </c>
      <c r="V217" t="s">
        <v>2814</v>
      </c>
      <c r="W217" t="s">
        <v>4786</v>
      </c>
      <c r="X217" s="20" t="s">
        <v>4787</v>
      </c>
    </row>
    <row r="218" spans="1:24" x14ac:dyDescent="0.45">
      <c r="A218" s="20" t="s">
        <v>1104</v>
      </c>
      <c r="B218" t="s">
        <v>287</v>
      </c>
      <c r="C218" t="s">
        <v>118</v>
      </c>
      <c r="D218" t="s">
        <v>528</v>
      </c>
      <c r="E218" t="s">
        <v>1994</v>
      </c>
      <c r="F218" t="s">
        <v>4788</v>
      </c>
      <c r="G218" t="s">
        <v>4789</v>
      </c>
      <c r="H218" t="s">
        <v>4790</v>
      </c>
      <c r="I218" t="s">
        <v>1941</v>
      </c>
      <c r="J218" t="s">
        <v>4791</v>
      </c>
      <c r="K218" t="s">
        <v>1864</v>
      </c>
      <c r="L218" t="s">
        <v>3036</v>
      </c>
      <c r="M218" t="s">
        <v>4792</v>
      </c>
      <c r="N218" t="s">
        <v>2808</v>
      </c>
      <c r="O218" t="s">
        <v>4793</v>
      </c>
      <c r="P218" t="s">
        <v>3489</v>
      </c>
      <c r="Q218" t="s">
        <v>3113</v>
      </c>
      <c r="R218" t="s">
        <v>2331</v>
      </c>
      <c r="S218" t="s">
        <v>3202</v>
      </c>
      <c r="T218" t="s">
        <v>4501</v>
      </c>
      <c r="U218" t="s">
        <v>4794</v>
      </c>
      <c r="V218" t="s">
        <v>4795</v>
      </c>
      <c r="W218" t="s">
        <v>4796</v>
      </c>
      <c r="X218" s="20" t="s">
        <v>4797</v>
      </c>
    </row>
    <row r="219" spans="1:24" x14ac:dyDescent="0.45">
      <c r="A219" s="20" t="s">
        <v>1105</v>
      </c>
      <c r="B219" t="s">
        <v>329</v>
      </c>
      <c r="C219" t="s">
        <v>104</v>
      </c>
      <c r="D219" t="s">
        <v>526</v>
      </c>
      <c r="E219" t="s">
        <v>4798</v>
      </c>
      <c r="F219" t="s">
        <v>4799</v>
      </c>
      <c r="G219" t="s">
        <v>4800</v>
      </c>
      <c r="H219" t="s">
        <v>4801</v>
      </c>
      <c r="I219" t="s">
        <v>2194</v>
      </c>
      <c r="J219" t="s">
        <v>4720</v>
      </c>
      <c r="K219" t="s">
        <v>3246</v>
      </c>
      <c r="L219" t="s">
        <v>3725</v>
      </c>
      <c r="M219" t="s">
        <v>4802</v>
      </c>
      <c r="N219" t="s">
        <v>3614</v>
      </c>
      <c r="O219" t="s">
        <v>4803</v>
      </c>
      <c r="P219" t="s">
        <v>1967</v>
      </c>
      <c r="Q219" t="s">
        <v>3325</v>
      </c>
      <c r="R219" t="s">
        <v>2508</v>
      </c>
      <c r="S219" t="s">
        <v>2753</v>
      </c>
      <c r="T219" t="s">
        <v>3075</v>
      </c>
      <c r="U219" t="s">
        <v>4804</v>
      </c>
      <c r="V219" t="s">
        <v>1971</v>
      </c>
      <c r="W219" t="s">
        <v>2569</v>
      </c>
      <c r="X219" s="20" t="s">
        <v>2616</v>
      </c>
    </row>
    <row r="220" spans="1:24" x14ac:dyDescent="0.45">
      <c r="A220" s="20" t="s">
        <v>1106</v>
      </c>
      <c r="B220" t="s">
        <v>536</v>
      </c>
      <c r="C220" t="s">
        <v>166</v>
      </c>
      <c r="D220" t="s">
        <v>526</v>
      </c>
      <c r="E220" t="s">
        <v>4805</v>
      </c>
      <c r="F220" t="s">
        <v>4806</v>
      </c>
      <c r="G220" t="s">
        <v>4807</v>
      </c>
      <c r="H220" t="s">
        <v>4808</v>
      </c>
      <c r="I220" t="s">
        <v>3612</v>
      </c>
      <c r="J220" t="s">
        <v>3981</v>
      </c>
      <c r="K220" t="s">
        <v>2873</v>
      </c>
      <c r="L220" t="s">
        <v>1762</v>
      </c>
      <c r="M220" t="s">
        <v>4809</v>
      </c>
      <c r="N220" t="s">
        <v>4700</v>
      </c>
      <c r="O220" t="s">
        <v>4444</v>
      </c>
      <c r="P220" t="s">
        <v>1967</v>
      </c>
      <c r="Q220" t="s">
        <v>4039</v>
      </c>
      <c r="R220" t="s">
        <v>2401</v>
      </c>
      <c r="S220" t="s">
        <v>2386</v>
      </c>
      <c r="T220" t="s">
        <v>3013</v>
      </c>
      <c r="U220" t="s">
        <v>3789</v>
      </c>
      <c r="V220" t="s">
        <v>4810</v>
      </c>
      <c r="W220" t="s">
        <v>4811</v>
      </c>
      <c r="X220" s="20" t="s">
        <v>4812</v>
      </c>
    </row>
    <row r="221" spans="1:24" x14ac:dyDescent="0.45">
      <c r="A221" s="20" t="s">
        <v>1107</v>
      </c>
      <c r="B221" t="s">
        <v>399</v>
      </c>
      <c r="C221" t="s">
        <v>166</v>
      </c>
      <c r="D221" t="s">
        <v>528</v>
      </c>
      <c r="E221" t="s">
        <v>4813</v>
      </c>
      <c r="F221" t="s">
        <v>4814</v>
      </c>
      <c r="G221" t="s">
        <v>4815</v>
      </c>
      <c r="H221" t="s">
        <v>4816</v>
      </c>
      <c r="I221" t="s">
        <v>3862</v>
      </c>
      <c r="J221" t="s">
        <v>3196</v>
      </c>
      <c r="K221" t="s">
        <v>4817</v>
      </c>
      <c r="L221" t="s">
        <v>4294</v>
      </c>
      <c r="M221" t="s">
        <v>2595</v>
      </c>
      <c r="N221" t="s">
        <v>2721</v>
      </c>
      <c r="O221" t="s">
        <v>3462</v>
      </c>
      <c r="P221" t="s">
        <v>4818</v>
      </c>
      <c r="Q221" t="s">
        <v>2337</v>
      </c>
      <c r="R221" t="s">
        <v>2126</v>
      </c>
      <c r="S221" t="s">
        <v>2725</v>
      </c>
      <c r="T221" t="s">
        <v>3572</v>
      </c>
      <c r="U221" t="s">
        <v>2632</v>
      </c>
      <c r="V221" t="s">
        <v>3800</v>
      </c>
      <c r="W221" t="s">
        <v>4819</v>
      </c>
      <c r="X221" s="20" t="s">
        <v>4820</v>
      </c>
    </row>
    <row r="222" spans="1:24" x14ac:dyDescent="0.45">
      <c r="A222" s="20" t="s">
        <v>1108</v>
      </c>
      <c r="B222" t="s">
        <v>202</v>
      </c>
      <c r="C222" t="s">
        <v>124</v>
      </c>
      <c r="D222" t="s">
        <v>525</v>
      </c>
      <c r="E222" t="s">
        <v>2517</v>
      </c>
      <c r="F222" t="s">
        <v>4821</v>
      </c>
      <c r="G222" t="s">
        <v>4822</v>
      </c>
      <c r="H222" t="s">
        <v>4823</v>
      </c>
      <c r="I222" t="s">
        <v>2300</v>
      </c>
      <c r="J222" t="s">
        <v>4824</v>
      </c>
      <c r="K222" t="s">
        <v>2061</v>
      </c>
      <c r="L222" t="s">
        <v>4825</v>
      </c>
      <c r="M222" t="s">
        <v>3487</v>
      </c>
      <c r="N222" t="s">
        <v>3323</v>
      </c>
      <c r="O222" t="s">
        <v>3451</v>
      </c>
      <c r="P222" t="s">
        <v>2836</v>
      </c>
      <c r="Q222" t="s">
        <v>3775</v>
      </c>
      <c r="R222" t="s">
        <v>3584</v>
      </c>
      <c r="S222" t="s">
        <v>2386</v>
      </c>
      <c r="T222" t="s">
        <v>4826</v>
      </c>
      <c r="U222" t="s">
        <v>4262</v>
      </c>
      <c r="V222" t="s">
        <v>3849</v>
      </c>
      <c r="W222" t="s">
        <v>4827</v>
      </c>
      <c r="X222" s="20" t="s">
        <v>4828</v>
      </c>
    </row>
    <row r="223" spans="1:24" x14ac:dyDescent="0.45">
      <c r="A223" s="20" t="s">
        <v>1109</v>
      </c>
      <c r="B223" t="s">
        <v>126</v>
      </c>
      <c r="C223" t="s">
        <v>116</v>
      </c>
      <c r="D223" t="s">
        <v>525</v>
      </c>
      <c r="E223" t="s">
        <v>4829</v>
      </c>
      <c r="F223" t="s">
        <v>4830</v>
      </c>
      <c r="G223" t="s">
        <v>4831</v>
      </c>
      <c r="H223" t="s">
        <v>4832</v>
      </c>
      <c r="I223" t="s">
        <v>4769</v>
      </c>
      <c r="J223" t="s">
        <v>3429</v>
      </c>
      <c r="K223" t="s">
        <v>3671</v>
      </c>
      <c r="L223" t="s">
        <v>4833</v>
      </c>
      <c r="M223" t="s">
        <v>3863</v>
      </c>
      <c r="N223" t="s">
        <v>3037</v>
      </c>
      <c r="O223" t="s">
        <v>4834</v>
      </c>
      <c r="P223" t="s">
        <v>4835</v>
      </c>
      <c r="Q223" t="s">
        <v>3490</v>
      </c>
      <c r="R223" t="s">
        <v>3137</v>
      </c>
      <c r="S223" t="s">
        <v>4836</v>
      </c>
      <c r="T223" t="s">
        <v>2798</v>
      </c>
      <c r="U223" t="s">
        <v>3014</v>
      </c>
      <c r="V223" t="s">
        <v>4837</v>
      </c>
      <c r="W223" t="s">
        <v>2346</v>
      </c>
      <c r="X223" s="20" t="s">
        <v>4838</v>
      </c>
    </row>
    <row r="224" spans="1:24" x14ac:dyDescent="0.45">
      <c r="A224" s="20" t="s">
        <v>1110</v>
      </c>
      <c r="B224" t="s">
        <v>94</v>
      </c>
      <c r="C224" t="s">
        <v>95</v>
      </c>
      <c r="D224" t="s">
        <v>528</v>
      </c>
      <c r="E224" t="s">
        <v>4839</v>
      </c>
      <c r="F224" t="s">
        <v>4840</v>
      </c>
      <c r="G224" t="s">
        <v>4291</v>
      </c>
      <c r="H224" t="s">
        <v>4841</v>
      </c>
      <c r="I224" t="s">
        <v>3536</v>
      </c>
      <c r="J224" t="s">
        <v>4048</v>
      </c>
      <c r="K224" t="s">
        <v>2147</v>
      </c>
      <c r="L224" t="s">
        <v>2833</v>
      </c>
      <c r="M224" t="s">
        <v>2875</v>
      </c>
      <c r="N224" t="s">
        <v>3274</v>
      </c>
      <c r="O224" t="s">
        <v>3255</v>
      </c>
      <c r="P224" t="s">
        <v>4761</v>
      </c>
      <c r="Q224" t="s">
        <v>3514</v>
      </c>
      <c r="R224" t="s">
        <v>3137</v>
      </c>
      <c r="S224" t="s">
        <v>4842</v>
      </c>
      <c r="T224" t="s">
        <v>3075</v>
      </c>
      <c r="U224" t="s">
        <v>4843</v>
      </c>
      <c r="V224" t="s">
        <v>2096</v>
      </c>
      <c r="W224" t="s">
        <v>2307</v>
      </c>
      <c r="X224" s="20" t="s">
        <v>4844</v>
      </c>
    </row>
    <row r="225" spans="1:24" x14ac:dyDescent="0.45">
      <c r="A225" s="20" t="s">
        <v>1111</v>
      </c>
      <c r="B225" t="s">
        <v>219</v>
      </c>
      <c r="C225" t="s">
        <v>116</v>
      </c>
      <c r="D225" t="s">
        <v>526</v>
      </c>
      <c r="E225" t="s">
        <v>4845</v>
      </c>
      <c r="F225" t="s">
        <v>4846</v>
      </c>
      <c r="G225" t="s">
        <v>4847</v>
      </c>
      <c r="H225" t="s">
        <v>4848</v>
      </c>
      <c r="I225" t="s">
        <v>3972</v>
      </c>
      <c r="J225" t="s">
        <v>2890</v>
      </c>
      <c r="K225" t="s">
        <v>1949</v>
      </c>
      <c r="L225" t="s">
        <v>4849</v>
      </c>
      <c r="M225" t="s">
        <v>4850</v>
      </c>
      <c r="N225" t="s">
        <v>4646</v>
      </c>
      <c r="O225" t="s">
        <v>1948</v>
      </c>
      <c r="P225" t="s">
        <v>4851</v>
      </c>
      <c r="Q225" t="s">
        <v>2486</v>
      </c>
      <c r="R225" t="s">
        <v>3823</v>
      </c>
      <c r="S225" t="s">
        <v>2135</v>
      </c>
      <c r="T225" t="s">
        <v>3893</v>
      </c>
      <c r="U225" t="s">
        <v>1929</v>
      </c>
      <c r="V225" t="s">
        <v>1969</v>
      </c>
      <c r="W225" t="s">
        <v>2645</v>
      </c>
      <c r="X225" s="20" t="s">
        <v>4852</v>
      </c>
    </row>
    <row r="226" spans="1:24" x14ac:dyDescent="0.45">
      <c r="A226" s="20" t="s">
        <v>1112</v>
      </c>
      <c r="B226" t="s">
        <v>297</v>
      </c>
      <c r="C226" t="s">
        <v>29</v>
      </c>
      <c r="D226" t="s">
        <v>527</v>
      </c>
      <c r="E226" t="s">
        <v>2520</v>
      </c>
      <c r="F226" t="s">
        <v>4853</v>
      </c>
      <c r="G226" t="s">
        <v>4854</v>
      </c>
      <c r="H226" t="s">
        <v>4855</v>
      </c>
      <c r="I226" t="s">
        <v>4737</v>
      </c>
      <c r="J226" t="s">
        <v>4856</v>
      </c>
      <c r="K226" t="s">
        <v>3372</v>
      </c>
      <c r="L226" t="s">
        <v>3163</v>
      </c>
      <c r="M226" t="s">
        <v>1936</v>
      </c>
      <c r="N226" t="s">
        <v>3766</v>
      </c>
      <c r="O226" t="s">
        <v>4857</v>
      </c>
      <c r="P226" t="s">
        <v>3039</v>
      </c>
      <c r="Q226" t="s">
        <v>4858</v>
      </c>
      <c r="R226" t="s">
        <v>2401</v>
      </c>
      <c r="S226" t="s">
        <v>3708</v>
      </c>
      <c r="T226" t="s">
        <v>3424</v>
      </c>
      <c r="U226" t="s">
        <v>4859</v>
      </c>
      <c r="V226" t="s">
        <v>4860</v>
      </c>
      <c r="W226" t="s">
        <v>4861</v>
      </c>
      <c r="X226" s="20" t="s">
        <v>4862</v>
      </c>
    </row>
    <row r="227" spans="1:24" x14ac:dyDescent="0.45">
      <c r="A227" s="20" t="s">
        <v>1113</v>
      </c>
      <c r="B227" t="s">
        <v>335</v>
      </c>
      <c r="C227" t="s">
        <v>86</v>
      </c>
      <c r="D227" t="s">
        <v>525</v>
      </c>
      <c r="E227" t="s">
        <v>2449</v>
      </c>
      <c r="F227" t="s">
        <v>4863</v>
      </c>
      <c r="G227" t="s">
        <v>4864</v>
      </c>
      <c r="H227" t="s">
        <v>4865</v>
      </c>
      <c r="I227" t="s">
        <v>2336</v>
      </c>
      <c r="J227" t="s">
        <v>3145</v>
      </c>
      <c r="K227" t="s">
        <v>2189</v>
      </c>
      <c r="L227" t="s">
        <v>3211</v>
      </c>
      <c r="M227" t="s">
        <v>4866</v>
      </c>
      <c r="N227" t="s">
        <v>4020</v>
      </c>
      <c r="O227" t="s">
        <v>3238</v>
      </c>
      <c r="P227" t="s">
        <v>3796</v>
      </c>
      <c r="Q227" t="s">
        <v>3121</v>
      </c>
      <c r="R227" t="s">
        <v>3883</v>
      </c>
      <c r="S227" t="s">
        <v>4394</v>
      </c>
      <c r="T227" t="s">
        <v>3482</v>
      </c>
      <c r="U227" t="s">
        <v>2180</v>
      </c>
      <c r="V227" t="s">
        <v>4810</v>
      </c>
      <c r="W227" t="s">
        <v>4867</v>
      </c>
      <c r="X227" s="20" t="s">
        <v>4868</v>
      </c>
    </row>
    <row r="228" spans="1:24" x14ac:dyDescent="0.45">
      <c r="A228" s="20" t="s">
        <v>1114</v>
      </c>
      <c r="B228" t="s">
        <v>206</v>
      </c>
      <c r="C228" t="s">
        <v>124</v>
      </c>
      <c r="D228" t="s">
        <v>525</v>
      </c>
      <c r="E228" t="s">
        <v>2533</v>
      </c>
      <c r="F228" t="s">
        <v>4869</v>
      </c>
      <c r="G228" t="s">
        <v>4870</v>
      </c>
      <c r="H228" t="s">
        <v>4871</v>
      </c>
      <c r="I228" t="s">
        <v>4872</v>
      </c>
      <c r="J228" t="s">
        <v>2237</v>
      </c>
      <c r="K228" t="s">
        <v>3020</v>
      </c>
      <c r="L228" t="s">
        <v>3373</v>
      </c>
      <c r="M228" t="s">
        <v>1954</v>
      </c>
      <c r="N228" t="s">
        <v>4020</v>
      </c>
      <c r="O228" t="s">
        <v>4873</v>
      </c>
      <c r="P228" t="s">
        <v>4874</v>
      </c>
      <c r="Q228" t="s">
        <v>4875</v>
      </c>
      <c r="R228" t="s">
        <v>3187</v>
      </c>
      <c r="S228" t="s">
        <v>3655</v>
      </c>
      <c r="T228" t="s">
        <v>3363</v>
      </c>
      <c r="U228" t="s">
        <v>2799</v>
      </c>
      <c r="V228" t="s">
        <v>2344</v>
      </c>
      <c r="W228" t="s">
        <v>4876</v>
      </c>
      <c r="X228" s="20" t="s">
        <v>4877</v>
      </c>
    </row>
    <row r="229" spans="1:24" x14ac:dyDescent="0.45">
      <c r="A229" s="20" t="s">
        <v>1115</v>
      </c>
      <c r="B229" t="s">
        <v>293</v>
      </c>
      <c r="C229" t="s">
        <v>114</v>
      </c>
      <c r="D229" t="s">
        <v>527</v>
      </c>
      <c r="E229" t="s">
        <v>2525</v>
      </c>
      <c r="F229" t="s">
        <v>4878</v>
      </c>
      <c r="G229" t="s">
        <v>4879</v>
      </c>
      <c r="H229" t="s">
        <v>4880</v>
      </c>
      <c r="I229" t="s">
        <v>4881</v>
      </c>
      <c r="J229" t="s">
        <v>2198</v>
      </c>
      <c r="K229" t="s">
        <v>2189</v>
      </c>
      <c r="L229" t="s">
        <v>2892</v>
      </c>
      <c r="M229" t="s">
        <v>4615</v>
      </c>
      <c r="N229" t="s">
        <v>1900</v>
      </c>
      <c r="O229" t="s">
        <v>3964</v>
      </c>
      <c r="P229" t="s">
        <v>3645</v>
      </c>
      <c r="Q229" t="s">
        <v>3833</v>
      </c>
      <c r="R229" t="s">
        <v>3936</v>
      </c>
      <c r="S229" t="s">
        <v>2527</v>
      </c>
      <c r="T229" t="s">
        <v>3157</v>
      </c>
      <c r="U229" t="s">
        <v>3288</v>
      </c>
      <c r="V229" t="s">
        <v>3494</v>
      </c>
      <c r="W229" t="s">
        <v>2528</v>
      </c>
      <c r="X229" s="20" t="s">
        <v>4882</v>
      </c>
    </row>
    <row r="230" spans="1:24" x14ac:dyDescent="0.45">
      <c r="A230" s="20" t="s">
        <v>1116</v>
      </c>
      <c r="B230" t="s">
        <v>367</v>
      </c>
      <c r="C230" t="s">
        <v>114</v>
      </c>
      <c r="D230" t="s">
        <v>527</v>
      </c>
      <c r="E230" t="s">
        <v>2529</v>
      </c>
      <c r="F230" t="s">
        <v>4883</v>
      </c>
      <c r="G230" t="s">
        <v>4884</v>
      </c>
      <c r="H230" t="s">
        <v>4885</v>
      </c>
      <c r="I230" t="s">
        <v>2194</v>
      </c>
      <c r="J230" t="s">
        <v>3932</v>
      </c>
      <c r="K230" t="s">
        <v>2147</v>
      </c>
      <c r="L230" t="s">
        <v>3358</v>
      </c>
      <c r="M230" t="s">
        <v>3954</v>
      </c>
      <c r="N230" t="s">
        <v>3172</v>
      </c>
      <c r="O230" t="s">
        <v>4886</v>
      </c>
      <c r="P230" t="s">
        <v>4887</v>
      </c>
      <c r="Q230" t="s">
        <v>3742</v>
      </c>
      <c r="R230" t="s">
        <v>3214</v>
      </c>
      <c r="S230" t="s">
        <v>2811</v>
      </c>
      <c r="T230" t="s">
        <v>4105</v>
      </c>
      <c r="U230" t="s">
        <v>2530</v>
      </c>
      <c r="V230" t="s">
        <v>4214</v>
      </c>
      <c r="W230" t="s">
        <v>2353</v>
      </c>
      <c r="X230" s="20" t="s">
        <v>1837</v>
      </c>
    </row>
    <row r="231" spans="1:24" x14ac:dyDescent="0.45">
      <c r="A231" s="20" t="s">
        <v>1117</v>
      </c>
      <c r="B231" t="s">
        <v>168</v>
      </c>
      <c r="C231" t="s">
        <v>13</v>
      </c>
      <c r="D231" t="s">
        <v>526</v>
      </c>
      <c r="E231" t="s">
        <v>1964</v>
      </c>
      <c r="F231" t="s">
        <v>4888</v>
      </c>
      <c r="G231" t="s">
        <v>1972</v>
      </c>
      <c r="H231" t="s">
        <v>4889</v>
      </c>
      <c r="I231" t="s">
        <v>1965</v>
      </c>
      <c r="J231" t="s">
        <v>2518</v>
      </c>
      <c r="K231" t="s">
        <v>3047</v>
      </c>
      <c r="L231" t="s">
        <v>3420</v>
      </c>
      <c r="M231" t="s">
        <v>4615</v>
      </c>
      <c r="N231" t="s">
        <v>3098</v>
      </c>
      <c r="O231" t="s">
        <v>4890</v>
      </c>
      <c r="P231" t="s">
        <v>3538</v>
      </c>
      <c r="Q231" t="s">
        <v>1966</v>
      </c>
      <c r="R231" t="s">
        <v>2175</v>
      </c>
      <c r="S231" t="s">
        <v>4891</v>
      </c>
      <c r="T231" t="s">
        <v>2811</v>
      </c>
      <c r="U231" t="s">
        <v>2229</v>
      </c>
      <c r="V231" t="s">
        <v>4860</v>
      </c>
      <c r="W231" t="s">
        <v>2468</v>
      </c>
      <c r="X231" s="20" t="s">
        <v>2515</v>
      </c>
    </row>
    <row r="232" spans="1:24" x14ac:dyDescent="0.45">
      <c r="A232" s="20" t="s">
        <v>1118</v>
      </c>
      <c r="B232" t="s">
        <v>281</v>
      </c>
      <c r="C232" t="s">
        <v>95</v>
      </c>
      <c r="D232" t="s">
        <v>525</v>
      </c>
      <c r="E232" t="s">
        <v>4829</v>
      </c>
      <c r="F232" t="s">
        <v>4033</v>
      </c>
      <c r="G232" t="s">
        <v>4892</v>
      </c>
      <c r="H232" t="s">
        <v>4893</v>
      </c>
      <c r="I232" t="s">
        <v>4548</v>
      </c>
      <c r="J232" t="s">
        <v>3736</v>
      </c>
      <c r="K232" t="s">
        <v>3953</v>
      </c>
      <c r="L232" t="s">
        <v>4894</v>
      </c>
      <c r="M232" t="s">
        <v>3322</v>
      </c>
      <c r="N232" t="s">
        <v>2997</v>
      </c>
      <c r="O232" t="s">
        <v>4776</v>
      </c>
      <c r="P232" t="s">
        <v>4895</v>
      </c>
      <c r="Q232" t="s">
        <v>3935</v>
      </c>
      <c r="R232" t="s">
        <v>3823</v>
      </c>
      <c r="S232" t="s">
        <v>4896</v>
      </c>
      <c r="T232" t="s">
        <v>4030</v>
      </c>
      <c r="U232" t="s">
        <v>2294</v>
      </c>
      <c r="V232" t="s">
        <v>4469</v>
      </c>
      <c r="W232" t="s">
        <v>4897</v>
      </c>
      <c r="X232" s="20" t="s">
        <v>2628</v>
      </c>
    </row>
    <row r="233" spans="1:24" x14ac:dyDescent="0.45">
      <c r="A233" s="20" t="s">
        <v>1119</v>
      </c>
      <c r="B233" t="s">
        <v>296</v>
      </c>
      <c r="C233" t="s">
        <v>104</v>
      </c>
      <c r="D233" t="s">
        <v>525</v>
      </c>
      <c r="E233" t="s">
        <v>2489</v>
      </c>
      <c r="F233" t="s">
        <v>4898</v>
      </c>
      <c r="G233" t="s">
        <v>4899</v>
      </c>
      <c r="H233" t="s">
        <v>4900</v>
      </c>
      <c r="I233" t="s">
        <v>3294</v>
      </c>
      <c r="J233" t="s">
        <v>4285</v>
      </c>
      <c r="K233" t="s">
        <v>4901</v>
      </c>
      <c r="L233" t="s">
        <v>2374</v>
      </c>
      <c r="M233" t="s">
        <v>3673</v>
      </c>
      <c r="N233" t="s">
        <v>3766</v>
      </c>
      <c r="O233" t="s">
        <v>4902</v>
      </c>
      <c r="P233" t="s">
        <v>3239</v>
      </c>
      <c r="Q233" t="s">
        <v>3583</v>
      </c>
      <c r="R233" t="s">
        <v>4903</v>
      </c>
      <c r="S233" t="s">
        <v>4130</v>
      </c>
      <c r="T233" t="s">
        <v>4904</v>
      </c>
      <c r="U233" t="s">
        <v>3529</v>
      </c>
      <c r="V233" t="s">
        <v>2826</v>
      </c>
      <c r="W233" t="s">
        <v>4905</v>
      </c>
      <c r="X233" s="20" t="s">
        <v>4906</v>
      </c>
    </row>
    <row r="234" spans="1:24" x14ac:dyDescent="0.45">
      <c r="A234" s="20" t="s">
        <v>1120</v>
      </c>
      <c r="B234" t="s">
        <v>215</v>
      </c>
      <c r="C234" t="s">
        <v>216</v>
      </c>
      <c r="D234" t="s">
        <v>525</v>
      </c>
      <c r="E234" t="s">
        <v>4907</v>
      </c>
      <c r="F234" t="s">
        <v>4908</v>
      </c>
      <c r="G234" t="s">
        <v>4909</v>
      </c>
      <c r="H234" t="s">
        <v>4910</v>
      </c>
      <c r="I234" t="s">
        <v>2257</v>
      </c>
      <c r="J234" t="s">
        <v>3306</v>
      </c>
      <c r="K234" t="s">
        <v>3096</v>
      </c>
      <c r="L234" t="s">
        <v>2762</v>
      </c>
      <c r="M234" t="s">
        <v>3334</v>
      </c>
      <c r="N234" t="s">
        <v>3440</v>
      </c>
      <c r="O234" t="s">
        <v>4551</v>
      </c>
      <c r="P234" t="s">
        <v>3227</v>
      </c>
      <c r="Q234" t="s">
        <v>2367</v>
      </c>
      <c r="R234" t="s">
        <v>2780</v>
      </c>
      <c r="S234" t="s">
        <v>3675</v>
      </c>
      <c r="T234" t="s">
        <v>3157</v>
      </c>
      <c r="U234" t="s">
        <v>3483</v>
      </c>
      <c r="V234" t="s">
        <v>3301</v>
      </c>
      <c r="W234" t="s">
        <v>2444</v>
      </c>
      <c r="X234" s="20" t="s">
        <v>4911</v>
      </c>
    </row>
    <row r="235" spans="1:24" x14ac:dyDescent="0.45">
      <c r="A235" s="20" t="s">
        <v>1121</v>
      </c>
      <c r="B235" t="s">
        <v>152</v>
      </c>
      <c r="C235" t="s">
        <v>56</v>
      </c>
      <c r="D235" t="s">
        <v>524</v>
      </c>
      <c r="E235" t="s">
        <v>1881</v>
      </c>
      <c r="F235" t="s">
        <v>4912</v>
      </c>
      <c r="G235" t="s">
        <v>4913</v>
      </c>
      <c r="H235" t="s">
        <v>4914</v>
      </c>
      <c r="I235" t="s">
        <v>1950</v>
      </c>
      <c r="J235" t="s">
        <v>3429</v>
      </c>
      <c r="K235" t="s">
        <v>3510</v>
      </c>
      <c r="L235" t="s">
        <v>4037</v>
      </c>
      <c r="M235" t="s">
        <v>4850</v>
      </c>
      <c r="N235" t="s">
        <v>4286</v>
      </c>
      <c r="O235" t="s">
        <v>3875</v>
      </c>
      <c r="P235" t="s">
        <v>4915</v>
      </c>
      <c r="Q235" t="s">
        <v>4087</v>
      </c>
      <c r="R235" t="s">
        <v>2838</v>
      </c>
      <c r="S235" t="s">
        <v>3708</v>
      </c>
      <c r="T235" t="s">
        <v>4740</v>
      </c>
      <c r="U235" t="s">
        <v>3585</v>
      </c>
      <c r="V235" t="s">
        <v>4916</v>
      </c>
      <c r="W235" t="s">
        <v>2145</v>
      </c>
      <c r="X235" s="20" t="s">
        <v>4917</v>
      </c>
    </row>
    <row r="236" spans="1:24" x14ac:dyDescent="0.45">
      <c r="A236" s="20" t="s">
        <v>1122</v>
      </c>
      <c r="B236" t="s">
        <v>103</v>
      </c>
      <c r="C236" t="s">
        <v>104</v>
      </c>
      <c r="D236" t="s">
        <v>524</v>
      </c>
      <c r="E236" t="s">
        <v>1868</v>
      </c>
      <c r="F236" t="s">
        <v>1945</v>
      </c>
      <c r="G236" t="s">
        <v>4918</v>
      </c>
      <c r="H236" t="s">
        <v>4919</v>
      </c>
      <c r="I236" t="s">
        <v>3624</v>
      </c>
      <c r="J236" t="s">
        <v>4048</v>
      </c>
      <c r="K236" t="s">
        <v>1865</v>
      </c>
      <c r="L236" t="s">
        <v>2733</v>
      </c>
      <c r="M236" t="s">
        <v>4920</v>
      </c>
      <c r="N236" t="s">
        <v>4921</v>
      </c>
      <c r="O236" t="s">
        <v>4922</v>
      </c>
      <c r="P236" t="s">
        <v>3538</v>
      </c>
      <c r="Q236" t="s">
        <v>2241</v>
      </c>
      <c r="R236" t="s">
        <v>4123</v>
      </c>
      <c r="S236" t="s">
        <v>2839</v>
      </c>
      <c r="T236" t="s">
        <v>4609</v>
      </c>
      <c r="U236" t="s">
        <v>3089</v>
      </c>
      <c r="V236" t="s">
        <v>4923</v>
      </c>
      <c r="W236" t="s">
        <v>2668</v>
      </c>
      <c r="X236" s="20" t="s">
        <v>4924</v>
      </c>
    </row>
    <row r="237" spans="1:24" x14ac:dyDescent="0.45">
      <c r="A237" s="20" t="s">
        <v>1123</v>
      </c>
      <c r="B237" t="s">
        <v>306</v>
      </c>
      <c r="C237" t="s">
        <v>104</v>
      </c>
      <c r="D237" t="s">
        <v>526</v>
      </c>
      <c r="E237" t="s">
        <v>4925</v>
      </c>
      <c r="F237" t="s">
        <v>4926</v>
      </c>
      <c r="G237" t="s">
        <v>4927</v>
      </c>
      <c r="H237" t="s">
        <v>4928</v>
      </c>
      <c r="I237" t="s">
        <v>4689</v>
      </c>
      <c r="J237" t="s">
        <v>2182</v>
      </c>
      <c r="K237" t="s">
        <v>4523</v>
      </c>
      <c r="L237" t="s">
        <v>4683</v>
      </c>
      <c r="M237" t="s">
        <v>4573</v>
      </c>
      <c r="N237" t="s">
        <v>3087</v>
      </c>
      <c r="O237" t="s">
        <v>3716</v>
      </c>
      <c r="P237" t="s">
        <v>1861</v>
      </c>
      <c r="Q237" t="s">
        <v>1759</v>
      </c>
      <c r="R237" t="s">
        <v>4777</v>
      </c>
      <c r="S237" t="s">
        <v>3927</v>
      </c>
      <c r="T237" t="s">
        <v>3559</v>
      </c>
      <c r="U237" t="s">
        <v>4929</v>
      </c>
      <c r="V237" t="s">
        <v>3167</v>
      </c>
      <c r="W237" t="s">
        <v>4930</v>
      </c>
      <c r="X237" s="20" t="s">
        <v>4931</v>
      </c>
    </row>
    <row r="238" spans="1:24" x14ac:dyDescent="0.45">
      <c r="A238" s="20" t="s">
        <v>1124</v>
      </c>
      <c r="B238" t="s">
        <v>183</v>
      </c>
      <c r="C238" t="s">
        <v>116</v>
      </c>
      <c r="D238" t="s">
        <v>525</v>
      </c>
      <c r="E238" t="s">
        <v>4845</v>
      </c>
      <c r="F238" t="s">
        <v>4932</v>
      </c>
      <c r="G238" t="s">
        <v>4933</v>
      </c>
      <c r="H238" t="s">
        <v>4934</v>
      </c>
      <c r="I238" t="s">
        <v>2470</v>
      </c>
      <c r="J238" t="s">
        <v>4935</v>
      </c>
      <c r="K238" t="s">
        <v>2061</v>
      </c>
      <c r="L238" t="s">
        <v>3197</v>
      </c>
      <c r="M238" t="s">
        <v>3696</v>
      </c>
      <c r="N238" t="s">
        <v>4936</v>
      </c>
      <c r="O238" t="s">
        <v>3774</v>
      </c>
      <c r="P238" t="s">
        <v>3136</v>
      </c>
      <c r="Q238" t="s">
        <v>3213</v>
      </c>
      <c r="R238" t="s">
        <v>4937</v>
      </c>
      <c r="S238" t="s">
        <v>4938</v>
      </c>
      <c r="T238" t="s">
        <v>3515</v>
      </c>
      <c r="U238" t="s">
        <v>3631</v>
      </c>
      <c r="V238" t="s">
        <v>2563</v>
      </c>
      <c r="W238" t="s">
        <v>2531</v>
      </c>
      <c r="X238" s="20" t="s">
        <v>4939</v>
      </c>
    </row>
    <row r="239" spans="1:24" x14ac:dyDescent="0.45">
      <c r="A239" s="20" t="s">
        <v>1125</v>
      </c>
      <c r="B239" t="s">
        <v>305</v>
      </c>
      <c r="C239" t="s">
        <v>216</v>
      </c>
      <c r="D239" t="s">
        <v>524</v>
      </c>
      <c r="E239" t="s">
        <v>4116</v>
      </c>
      <c r="F239" t="s">
        <v>4940</v>
      </c>
      <c r="G239" t="s">
        <v>4941</v>
      </c>
      <c r="H239" t="s">
        <v>4942</v>
      </c>
      <c r="I239" t="s">
        <v>4943</v>
      </c>
      <c r="J239" t="s">
        <v>3746</v>
      </c>
      <c r="K239" t="s">
        <v>4944</v>
      </c>
      <c r="L239" t="s">
        <v>3684</v>
      </c>
      <c r="M239" t="s">
        <v>3124</v>
      </c>
      <c r="N239" t="s">
        <v>3627</v>
      </c>
      <c r="O239" t="s">
        <v>3875</v>
      </c>
      <c r="P239" t="s">
        <v>3266</v>
      </c>
      <c r="Q239" t="s">
        <v>4945</v>
      </c>
      <c r="R239" t="s">
        <v>2947</v>
      </c>
      <c r="S239" t="s">
        <v>3655</v>
      </c>
      <c r="T239" t="s">
        <v>2220</v>
      </c>
      <c r="U239" t="s">
        <v>2613</v>
      </c>
      <c r="V239" t="s">
        <v>4946</v>
      </c>
      <c r="W239" t="s">
        <v>4947</v>
      </c>
      <c r="X239" s="20" t="s">
        <v>2546</v>
      </c>
    </row>
    <row r="240" spans="1:24" x14ac:dyDescent="0.45">
      <c r="A240" s="20" t="s">
        <v>1126</v>
      </c>
      <c r="B240" t="s">
        <v>303</v>
      </c>
      <c r="C240" t="s">
        <v>104</v>
      </c>
      <c r="D240" t="s">
        <v>525</v>
      </c>
      <c r="E240" t="s">
        <v>4948</v>
      </c>
      <c r="F240" t="s">
        <v>4949</v>
      </c>
      <c r="G240" t="s">
        <v>4950</v>
      </c>
      <c r="H240" t="s">
        <v>4951</v>
      </c>
      <c r="I240" t="s">
        <v>2306</v>
      </c>
      <c r="J240" t="s">
        <v>4952</v>
      </c>
      <c r="K240" t="s">
        <v>2774</v>
      </c>
      <c r="L240" t="s">
        <v>4953</v>
      </c>
      <c r="M240" t="s">
        <v>2593</v>
      </c>
      <c r="N240" t="s">
        <v>4350</v>
      </c>
      <c r="O240" t="s">
        <v>4142</v>
      </c>
      <c r="P240" t="s">
        <v>4425</v>
      </c>
      <c r="Q240" t="s">
        <v>3833</v>
      </c>
      <c r="R240" t="s">
        <v>4954</v>
      </c>
      <c r="S240" t="s">
        <v>4955</v>
      </c>
      <c r="T240" t="s">
        <v>4956</v>
      </c>
      <c r="U240" t="s">
        <v>1951</v>
      </c>
      <c r="V240" t="s">
        <v>4957</v>
      </c>
      <c r="W240" t="s">
        <v>4958</v>
      </c>
      <c r="X240" s="20" t="s">
        <v>4959</v>
      </c>
    </row>
    <row r="241" spans="1:24" x14ac:dyDescent="0.45">
      <c r="A241" s="20" t="s">
        <v>1127</v>
      </c>
      <c r="B241" t="s">
        <v>402</v>
      </c>
      <c r="C241" t="s">
        <v>251</v>
      </c>
      <c r="D241" t="s">
        <v>525</v>
      </c>
      <c r="E241" t="s">
        <v>1970</v>
      </c>
      <c r="F241" t="s">
        <v>4960</v>
      </c>
      <c r="G241" t="s">
        <v>4961</v>
      </c>
      <c r="H241" t="s">
        <v>4962</v>
      </c>
      <c r="I241" t="s">
        <v>4047</v>
      </c>
      <c r="J241" t="s">
        <v>1821</v>
      </c>
      <c r="K241" t="s">
        <v>3765</v>
      </c>
      <c r="L241" t="s">
        <v>2352</v>
      </c>
      <c r="M241" t="s">
        <v>2807</v>
      </c>
      <c r="N241" t="s">
        <v>3820</v>
      </c>
      <c r="O241" t="s">
        <v>4551</v>
      </c>
      <c r="P241" t="s">
        <v>4874</v>
      </c>
      <c r="Q241" t="s">
        <v>2267</v>
      </c>
      <c r="R241" t="s">
        <v>2139</v>
      </c>
      <c r="S241" t="s">
        <v>2301</v>
      </c>
      <c r="T241" t="s">
        <v>2356</v>
      </c>
      <c r="U241" t="s">
        <v>4963</v>
      </c>
      <c r="V241" t="s">
        <v>1971</v>
      </c>
      <c r="W241" t="s">
        <v>2069</v>
      </c>
      <c r="X241" s="20" t="s">
        <v>4964</v>
      </c>
    </row>
    <row r="242" spans="1:24" x14ac:dyDescent="0.45">
      <c r="A242" s="20" t="s">
        <v>1128</v>
      </c>
      <c r="B242" t="s">
        <v>313</v>
      </c>
      <c r="C242" t="s">
        <v>84</v>
      </c>
      <c r="D242" t="s">
        <v>525</v>
      </c>
      <c r="E242" t="s">
        <v>1973</v>
      </c>
      <c r="F242" t="s">
        <v>4965</v>
      </c>
      <c r="G242" t="s">
        <v>4966</v>
      </c>
      <c r="H242" t="s">
        <v>4967</v>
      </c>
      <c r="I242" t="s">
        <v>2359</v>
      </c>
      <c r="J242" t="s">
        <v>2465</v>
      </c>
      <c r="K242" t="s">
        <v>4036</v>
      </c>
      <c r="L242" t="s">
        <v>3036</v>
      </c>
      <c r="M242" t="s">
        <v>3753</v>
      </c>
      <c r="N242" t="s">
        <v>2547</v>
      </c>
      <c r="O242" t="s">
        <v>4886</v>
      </c>
      <c r="P242" t="s">
        <v>3984</v>
      </c>
      <c r="Q242" t="s">
        <v>3698</v>
      </c>
      <c r="R242" t="s">
        <v>3397</v>
      </c>
      <c r="S242" t="s">
        <v>2863</v>
      </c>
      <c r="T242" t="s">
        <v>2766</v>
      </c>
      <c r="U242" t="s">
        <v>2738</v>
      </c>
      <c r="V242" t="s">
        <v>3077</v>
      </c>
      <c r="W242" t="s">
        <v>4968</v>
      </c>
      <c r="X242" s="20" t="s">
        <v>4969</v>
      </c>
    </row>
    <row r="243" spans="1:24" x14ac:dyDescent="0.45">
      <c r="A243" s="20" t="s">
        <v>1129</v>
      </c>
      <c r="B243" t="s">
        <v>163</v>
      </c>
      <c r="C243" t="s">
        <v>95</v>
      </c>
      <c r="D243" t="s">
        <v>526</v>
      </c>
      <c r="E243" t="s">
        <v>2549</v>
      </c>
      <c r="F243" t="s">
        <v>4970</v>
      </c>
      <c r="G243" t="s">
        <v>4971</v>
      </c>
      <c r="H243" t="s">
        <v>4972</v>
      </c>
      <c r="I243" t="s">
        <v>4562</v>
      </c>
      <c r="J243" t="s">
        <v>4383</v>
      </c>
      <c r="K243" t="s">
        <v>3162</v>
      </c>
      <c r="L243" t="s">
        <v>2955</v>
      </c>
      <c r="M243" t="s">
        <v>3396</v>
      </c>
      <c r="N243" t="s">
        <v>3007</v>
      </c>
      <c r="O243" t="s">
        <v>2956</v>
      </c>
      <c r="P243" t="s">
        <v>3136</v>
      </c>
      <c r="Q243" t="s">
        <v>4973</v>
      </c>
      <c r="R243" t="s">
        <v>3502</v>
      </c>
      <c r="S243" t="s">
        <v>2797</v>
      </c>
      <c r="T243" t="s">
        <v>4273</v>
      </c>
      <c r="U243" t="s">
        <v>4974</v>
      </c>
      <c r="V243" t="s">
        <v>4469</v>
      </c>
      <c r="W243" t="s">
        <v>2665</v>
      </c>
      <c r="X243" s="20" t="s">
        <v>4975</v>
      </c>
    </row>
    <row r="244" spans="1:24" x14ac:dyDescent="0.45">
      <c r="A244" s="20" t="s">
        <v>1130</v>
      </c>
      <c r="B244" t="s">
        <v>245</v>
      </c>
      <c r="C244" t="s">
        <v>84</v>
      </c>
      <c r="D244" t="s">
        <v>526</v>
      </c>
      <c r="E244" t="s">
        <v>4976</v>
      </c>
      <c r="F244" t="s">
        <v>4977</v>
      </c>
      <c r="G244" t="s">
        <v>4978</v>
      </c>
      <c r="H244" t="s">
        <v>4979</v>
      </c>
      <c r="I244" t="s">
        <v>4980</v>
      </c>
      <c r="J244" t="s">
        <v>2994</v>
      </c>
      <c r="K244" t="s">
        <v>3123</v>
      </c>
      <c r="L244" t="s">
        <v>4683</v>
      </c>
      <c r="M244" t="s">
        <v>2077</v>
      </c>
      <c r="N244" t="s">
        <v>3037</v>
      </c>
      <c r="O244" t="s">
        <v>4475</v>
      </c>
      <c r="P244" t="s">
        <v>4981</v>
      </c>
      <c r="Q244" t="s">
        <v>4982</v>
      </c>
      <c r="R244" t="s">
        <v>4304</v>
      </c>
      <c r="S244" t="s">
        <v>3138</v>
      </c>
      <c r="T244" t="s">
        <v>2798</v>
      </c>
      <c r="U244" t="s">
        <v>4983</v>
      </c>
      <c r="V244" t="s">
        <v>2477</v>
      </c>
      <c r="W244" t="s">
        <v>2676</v>
      </c>
      <c r="X244" s="20" t="s">
        <v>4984</v>
      </c>
    </row>
    <row r="245" spans="1:24" x14ac:dyDescent="0.45">
      <c r="A245" s="20" t="s">
        <v>1131</v>
      </c>
      <c r="B245" t="s">
        <v>342</v>
      </c>
      <c r="C245" t="s">
        <v>216</v>
      </c>
      <c r="D245" t="s">
        <v>524</v>
      </c>
      <c r="E245" t="s">
        <v>4907</v>
      </c>
      <c r="F245" t="s">
        <v>4985</v>
      </c>
      <c r="G245" t="s">
        <v>4986</v>
      </c>
      <c r="H245" t="s">
        <v>4987</v>
      </c>
      <c r="I245" t="s">
        <v>4249</v>
      </c>
      <c r="J245" t="s">
        <v>2122</v>
      </c>
      <c r="K245" t="s">
        <v>2820</v>
      </c>
      <c r="L245" t="s">
        <v>2543</v>
      </c>
      <c r="M245" t="s">
        <v>3726</v>
      </c>
      <c r="N245" t="s">
        <v>2921</v>
      </c>
      <c r="O245" t="s">
        <v>3384</v>
      </c>
      <c r="P245" t="s">
        <v>3481</v>
      </c>
      <c r="Q245" t="s">
        <v>2241</v>
      </c>
      <c r="R245" t="s">
        <v>3187</v>
      </c>
      <c r="S245" t="s">
        <v>3835</v>
      </c>
      <c r="T245" t="s">
        <v>3893</v>
      </c>
      <c r="U245" t="s">
        <v>4988</v>
      </c>
      <c r="V245" t="s">
        <v>3390</v>
      </c>
      <c r="W245" t="s">
        <v>4989</v>
      </c>
      <c r="X245" s="20" t="s">
        <v>4990</v>
      </c>
    </row>
    <row r="246" spans="1:24" x14ac:dyDescent="0.45">
      <c r="A246" s="20" t="s">
        <v>1132</v>
      </c>
      <c r="B246" t="s">
        <v>338</v>
      </c>
      <c r="C246" t="s">
        <v>149</v>
      </c>
      <c r="D246" t="s">
        <v>525</v>
      </c>
      <c r="E246" t="s">
        <v>1757</v>
      </c>
      <c r="F246" t="s">
        <v>4991</v>
      </c>
      <c r="G246" t="s">
        <v>4992</v>
      </c>
      <c r="H246" t="s">
        <v>4993</v>
      </c>
      <c r="I246" t="s">
        <v>4431</v>
      </c>
      <c r="J246" t="s">
        <v>3470</v>
      </c>
      <c r="K246" t="s">
        <v>2919</v>
      </c>
      <c r="L246" t="s">
        <v>3321</v>
      </c>
      <c r="M246" t="s">
        <v>2545</v>
      </c>
      <c r="N246" t="s">
        <v>4164</v>
      </c>
      <c r="O246" t="s">
        <v>3568</v>
      </c>
      <c r="P246" t="s">
        <v>4029</v>
      </c>
      <c r="Q246" t="s">
        <v>4533</v>
      </c>
      <c r="R246" t="s">
        <v>4994</v>
      </c>
      <c r="S246" t="s">
        <v>2208</v>
      </c>
      <c r="T246" t="s">
        <v>2726</v>
      </c>
      <c r="U246" t="s">
        <v>1854</v>
      </c>
      <c r="V246" t="s">
        <v>2247</v>
      </c>
      <c r="W246" t="s">
        <v>4995</v>
      </c>
      <c r="X246" s="20" t="s">
        <v>2340</v>
      </c>
    </row>
    <row r="247" spans="1:24" x14ac:dyDescent="0.45">
      <c r="A247" s="20" t="s">
        <v>1133</v>
      </c>
      <c r="B247" t="s">
        <v>175</v>
      </c>
      <c r="C247" t="s">
        <v>31</v>
      </c>
      <c r="D247" t="s">
        <v>527</v>
      </c>
      <c r="E247" t="s">
        <v>1871</v>
      </c>
      <c r="F247" t="s">
        <v>4996</v>
      </c>
      <c r="G247" t="s">
        <v>4997</v>
      </c>
      <c r="H247" t="s">
        <v>4998</v>
      </c>
      <c r="I247" t="s">
        <v>3818</v>
      </c>
      <c r="J247" t="s">
        <v>4999</v>
      </c>
      <c r="K247" t="s">
        <v>1751</v>
      </c>
      <c r="L247" t="s">
        <v>3253</v>
      </c>
      <c r="M247" t="s">
        <v>3499</v>
      </c>
      <c r="N247" t="s">
        <v>3172</v>
      </c>
      <c r="O247" t="s">
        <v>3441</v>
      </c>
      <c r="P247" t="s">
        <v>3452</v>
      </c>
      <c r="Q247" t="s">
        <v>3514</v>
      </c>
      <c r="R247" t="s">
        <v>4722</v>
      </c>
      <c r="S247" t="s">
        <v>4320</v>
      </c>
      <c r="T247" t="s">
        <v>4755</v>
      </c>
      <c r="U247" t="s">
        <v>2783</v>
      </c>
      <c r="V247" t="s">
        <v>2551</v>
      </c>
      <c r="W247" t="s">
        <v>5000</v>
      </c>
      <c r="X247" s="20" t="s">
        <v>5001</v>
      </c>
    </row>
    <row r="248" spans="1:24" x14ac:dyDescent="0.45">
      <c r="A248" s="20" t="s">
        <v>1134</v>
      </c>
      <c r="B248" t="s">
        <v>356</v>
      </c>
      <c r="C248" t="s">
        <v>134</v>
      </c>
      <c r="D248" t="s">
        <v>526</v>
      </c>
      <c r="E248" t="s">
        <v>5002</v>
      </c>
      <c r="F248" t="s">
        <v>5003</v>
      </c>
      <c r="G248" t="s">
        <v>5004</v>
      </c>
      <c r="H248" t="s">
        <v>5005</v>
      </c>
      <c r="I248" t="s">
        <v>2620</v>
      </c>
      <c r="J248" t="s">
        <v>3196</v>
      </c>
      <c r="K248" t="s">
        <v>1922</v>
      </c>
      <c r="L248" t="s">
        <v>3085</v>
      </c>
      <c r="M248" t="s">
        <v>4515</v>
      </c>
      <c r="N248" t="s">
        <v>4350</v>
      </c>
      <c r="O248" t="s">
        <v>5006</v>
      </c>
      <c r="P248" t="s">
        <v>5007</v>
      </c>
      <c r="Q248" t="s">
        <v>4021</v>
      </c>
      <c r="R248" t="s">
        <v>3026</v>
      </c>
      <c r="S248" t="s">
        <v>4694</v>
      </c>
      <c r="T248" t="s">
        <v>2911</v>
      </c>
      <c r="U248" t="s">
        <v>5008</v>
      </c>
      <c r="V248" t="s">
        <v>3399</v>
      </c>
      <c r="W248" t="s">
        <v>2540</v>
      </c>
      <c r="X248" s="20" t="s">
        <v>5009</v>
      </c>
    </row>
    <row r="249" spans="1:24" x14ac:dyDescent="0.45">
      <c r="A249" s="20" t="s">
        <v>1135</v>
      </c>
      <c r="B249" t="s">
        <v>248</v>
      </c>
      <c r="C249" t="s">
        <v>102</v>
      </c>
      <c r="D249" t="s">
        <v>525</v>
      </c>
      <c r="E249" t="s">
        <v>5010</v>
      </c>
      <c r="F249" t="s">
        <v>2372</v>
      </c>
      <c r="G249" t="s">
        <v>5011</v>
      </c>
      <c r="H249" t="s">
        <v>5012</v>
      </c>
      <c r="I249" t="s">
        <v>2291</v>
      </c>
      <c r="J249" t="s">
        <v>3882</v>
      </c>
      <c r="K249" t="s">
        <v>1815</v>
      </c>
      <c r="L249" t="s">
        <v>3420</v>
      </c>
      <c r="M249" t="s">
        <v>3396</v>
      </c>
      <c r="N249" t="s">
        <v>3808</v>
      </c>
      <c r="O249" t="s">
        <v>4135</v>
      </c>
      <c r="P249" t="s">
        <v>5013</v>
      </c>
      <c r="Q249" t="s">
        <v>4013</v>
      </c>
      <c r="R249" t="s">
        <v>3584</v>
      </c>
      <c r="S249" t="s">
        <v>3268</v>
      </c>
      <c r="T249" t="s">
        <v>4678</v>
      </c>
      <c r="U249" t="s">
        <v>5014</v>
      </c>
      <c r="V249" t="s">
        <v>1917</v>
      </c>
      <c r="W249" t="s">
        <v>5015</v>
      </c>
      <c r="X249" s="20" t="s">
        <v>5016</v>
      </c>
    </row>
    <row r="250" spans="1:24" x14ac:dyDescent="0.45">
      <c r="A250" s="20" t="s">
        <v>1136</v>
      </c>
      <c r="B250" t="s">
        <v>210</v>
      </c>
      <c r="C250" t="s">
        <v>95</v>
      </c>
      <c r="D250" t="s">
        <v>525</v>
      </c>
      <c r="E250" t="s">
        <v>5017</v>
      </c>
      <c r="F250" t="s">
        <v>5018</v>
      </c>
      <c r="G250" t="s">
        <v>5019</v>
      </c>
      <c r="H250" t="s">
        <v>5020</v>
      </c>
      <c r="I250" t="s">
        <v>4614</v>
      </c>
      <c r="J250" t="s">
        <v>2182</v>
      </c>
      <c r="K250" t="s">
        <v>2792</v>
      </c>
      <c r="L250" t="s">
        <v>3321</v>
      </c>
      <c r="M250" t="s">
        <v>5021</v>
      </c>
      <c r="N250" t="s">
        <v>3125</v>
      </c>
      <c r="O250" t="s">
        <v>4483</v>
      </c>
      <c r="P250" t="s">
        <v>5022</v>
      </c>
      <c r="Q250" t="s">
        <v>4021</v>
      </c>
      <c r="R250" t="s">
        <v>3823</v>
      </c>
      <c r="S250" t="s">
        <v>2910</v>
      </c>
      <c r="T250" t="s">
        <v>2911</v>
      </c>
      <c r="U250" t="s">
        <v>3730</v>
      </c>
      <c r="V250" t="s">
        <v>2949</v>
      </c>
      <c r="W250" t="s">
        <v>2619</v>
      </c>
      <c r="X250" s="20" t="s">
        <v>5023</v>
      </c>
    </row>
    <row r="251" spans="1:24" x14ac:dyDescent="0.45">
      <c r="A251" s="20" t="s">
        <v>1137</v>
      </c>
      <c r="B251" t="s">
        <v>321</v>
      </c>
      <c r="C251" t="s">
        <v>166</v>
      </c>
      <c r="D251" t="s">
        <v>526</v>
      </c>
      <c r="E251" t="s">
        <v>1957</v>
      </c>
      <c r="F251" t="s">
        <v>5024</v>
      </c>
      <c r="G251" t="s">
        <v>5025</v>
      </c>
      <c r="H251" t="s">
        <v>5026</v>
      </c>
      <c r="I251" t="s">
        <v>2111</v>
      </c>
      <c r="J251" t="s">
        <v>4383</v>
      </c>
      <c r="K251" t="s">
        <v>3084</v>
      </c>
      <c r="L251" t="s">
        <v>3663</v>
      </c>
      <c r="M251" t="s">
        <v>4028</v>
      </c>
      <c r="N251" t="s">
        <v>4691</v>
      </c>
      <c r="O251" t="s">
        <v>3099</v>
      </c>
      <c r="P251" t="s">
        <v>3538</v>
      </c>
      <c r="Q251" t="s">
        <v>3312</v>
      </c>
      <c r="R251" t="s">
        <v>2175</v>
      </c>
      <c r="S251" t="s">
        <v>3268</v>
      </c>
      <c r="T251" t="s">
        <v>5027</v>
      </c>
      <c r="U251" t="s">
        <v>5028</v>
      </c>
      <c r="V251" t="s">
        <v>2739</v>
      </c>
      <c r="W251" t="s">
        <v>2078</v>
      </c>
      <c r="X251" s="20" t="s">
        <v>5029</v>
      </c>
    </row>
    <row r="252" spans="1:24" x14ac:dyDescent="0.45">
      <c r="A252" s="20" t="s">
        <v>1138</v>
      </c>
      <c r="B252" t="s">
        <v>382</v>
      </c>
      <c r="C252" t="s">
        <v>312</v>
      </c>
      <c r="D252" t="s">
        <v>525</v>
      </c>
      <c r="E252" t="s">
        <v>4098</v>
      </c>
      <c r="F252" t="s">
        <v>5030</v>
      </c>
      <c r="G252" t="s">
        <v>5031</v>
      </c>
      <c r="H252" t="s">
        <v>5032</v>
      </c>
      <c r="I252" t="s">
        <v>4249</v>
      </c>
      <c r="J252" t="s">
        <v>3736</v>
      </c>
      <c r="K252" t="s">
        <v>2061</v>
      </c>
      <c r="L252" t="s">
        <v>3085</v>
      </c>
      <c r="M252" t="s">
        <v>3890</v>
      </c>
      <c r="N252" t="s">
        <v>5033</v>
      </c>
      <c r="O252" t="s">
        <v>2722</v>
      </c>
      <c r="P252" t="s">
        <v>5034</v>
      </c>
      <c r="Q252" t="s">
        <v>4039</v>
      </c>
      <c r="R252" t="s">
        <v>4401</v>
      </c>
      <c r="S252" t="s">
        <v>3138</v>
      </c>
      <c r="T252" t="s">
        <v>4740</v>
      </c>
      <c r="U252" t="s">
        <v>2553</v>
      </c>
      <c r="V252" t="s">
        <v>3800</v>
      </c>
      <c r="W252" t="s">
        <v>2571</v>
      </c>
      <c r="X252" s="20" t="s">
        <v>5035</v>
      </c>
    </row>
    <row r="253" spans="1:24" x14ac:dyDescent="0.45">
      <c r="A253" s="20" t="s">
        <v>1139</v>
      </c>
      <c r="B253" t="s">
        <v>162</v>
      </c>
      <c r="C253" t="s">
        <v>102</v>
      </c>
      <c r="D253" t="s">
        <v>526</v>
      </c>
      <c r="E253" t="s">
        <v>4925</v>
      </c>
      <c r="F253" t="s">
        <v>5036</v>
      </c>
      <c r="G253" t="s">
        <v>5037</v>
      </c>
      <c r="H253" t="s">
        <v>5038</v>
      </c>
      <c r="I253" t="s">
        <v>5039</v>
      </c>
      <c r="J253" t="s">
        <v>5040</v>
      </c>
      <c r="K253" t="s">
        <v>3671</v>
      </c>
      <c r="L253" t="s">
        <v>1879</v>
      </c>
      <c r="M253" t="s">
        <v>3198</v>
      </c>
      <c r="N253" t="s">
        <v>4286</v>
      </c>
      <c r="O253" t="s">
        <v>4490</v>
      </c>
      <c r="P253" t="s">
        <v>3297</v>
      </c>
      <c r="Q253" t="s">
        <v>4136</v>
      </c>
      <c r="R253" t="s">
        <v>5041</v>
      </c>
      <c r="S253" t="s">
        <v>5042</v>
      </c>
      <c r="T253" t="s">
        <v>4333</v>
      </c>
      <c r="U253" t="s">
        <v>3217</v>
      </c>
      <c r="V253" t="s">
        <v>4061</v>
      </c>
      <c r="W253" t="s">
        <v>5043</v>
      </c>
      <c r="X253" s="20" t="s">
        <v>5044</v>
      </c>
    </row>
    <row r="254" spans="1:24" x14ac:dyDescent="0.45">
      <c r="A254" s="20" t="s">
        <v>1140</v>
      </c>
      <c r="B254" t="s">
        <v>364</v>
      </c>
      <c r="C254" t="s">
        <v>84</v>
      </c>
      <c r="D254" t="s">
        <v>525</v>
      </c>
      <c r="E254" t="s">
        <v>5045</v>
      </c>
      <c r="F254" t="s">
        <v>5046</v>
      </c>
      <c r="G254" t="s">
        <v>5047</v>
      </c>
      <c r="H254" t="s">
        <v>5048</v>
      </c>
      <c r="I254" t="s">
        <v>2111</v>
      </c>
      <c r="J254" t="s">
        <v>3371</v>
      </c>
      <c r="K254" t="s">
        <v>3084</v>
      </c>
      <c r="L254" t="s">
        <v>4738</v>
      </c>
      <c r="M254" t="s">
        <v>5049</v>
      </c>
      <c r="N254" t="s">
        <v>3285</v>
      </c>
      <c r="O254" t="s">
        <v>4532</v>
      </c>
      <c r="P254" t="s">
        <v>5050</v>
      </c>
      <c r="Q254" t="s">
        <v>3325</v>
      </c>
      <c r="R254" t="s">
        <v>3326</v>
      </c>
      <c r="S254" t="s">
        <v>4320</v>
      </c>
      <c r="T254" t="s">
        <v>3464</v>
      </c>
      <c r="U254" t="s">
        <v>3351</v>
      </c>
      <c r="V254" t="s">
        <v>4860</v>
      </c>
      <c r="W254" t="s">
        <v>2478</v>
      </c>
      <c r="X254" s="20" t="s">
        <v>2566</v>
      </c>
    </row>
    <row r="255" spans="1:24" x14ac:dyDescent="0.45">
      <c r="A255" s="20" t="s">
        <v>1141</v>
      </c>
      <c r="B255" t="s">
        <v>375</v>
      </c>
      <c r="C255" t="s">
        <v>104</v>
      </c>
      <c r="D255" t="s">
        <v>526</v>
      </c>
      <c r="E255" t="s">
        <v>4771</v>
      </c>
      <c r="F255" t="s">
        <v>5051</v>
      </c>
      <c r="G255" t="s">
        <v>5052</v>
      </c>
      <c r="H255" t="s">
        <v>5053</v>
      </c>
      <c r="I255" t="s">
        <v>3579</v>
      </c>
      <c r="J255" t="s">
        <v>3882</v>
      </c>
      <c r="K255" t="s">
        <v>2891</v>
      </c>
      <c r="L255" t="s">
        <v>3933</v>
      </c>
      <c r="M255" t="s">
        <v>2556</v>
      </c>
      <c r="N255" t="s">
        <v>3982</v>
      </c>
      <c r="O255" t="s">
        <v>3226</v>
      </c>
      <c r="P255" t="s">
        <v>5054</v>
      </c>
      <c r="Q255" t="s">
        <v>3385</v>
      </c>
      <c r="R255" t="s">
        <v>3584</v>
      </c>
      <c r="S255" t="s">
        <v>5055</v>
      </c>
      <c r="T255" t="s">
        <v>2899</v>
      </c>
      <c r="U255" t="s">
        <v>1852</v>
      </c>
      <c r="V255" t="s">
        <v>5056</v>
      </c>
      <c r="W255" t="s">
        <v>5057</v>
      </c>
      <c r="X255" s="20" t="s">
        <v>5058</v>
      </c>
    </row>
    <row r="256" spans="1:24" x14ac:dyDescent="0.45">
      <c r="A256" s="20" t="s">
        <v>1142</v>
      </c>
      <c r="B256" t="s">
        <v>199</v>
      </c>
      <c r="C256" t="s">
        <v>86</v>
      </c>
      <c r="D256" t="s">
        <v>525</v>
      </c>
      <c r="E256" t="s">
        <v>1857</v>
      </c>
      <c r="F256" t="s">
        <v>5059</v>
      </c>
      <c r="G256" t="s">
        <v>5060</v>
      </c>
      <c r="H256" t="s">
        <v>5061</v>
      </c>
      <c r="I256" t="s">
        <v>3805</v>
      </c>
      <c r="J256" t="s">
        <v>4775</v>
      </c>
      <c r="K256" t="s">
        <v>3449</v>
      </c>
      <c r="L256" t="s">
        <v>4199</v>
      </c>
      <c r="M256" t="s">
        <v>2369</v>
      </c>
      <c r="N256" t="s">
        <v>3172</v>
      </c>
      <c r="O256" t="s">
        <v>2127</v>
      </c>
      <c r="P256" t="s">
        <v>4761</v>
      </c>
      <c r="Q256" t="s">
        <v>3833</v>
      </c>
      <c r="R256" t="s">
        <v>3584</v>
      </c>
      <c r="S256" t="s">
        <v>4623</v>
      </c>
      <c r="T256" t="s">
        <v>3719</v>
      </c>
      <c r="U256" t="s">
        <v>3776</v>
      </c>
      <c r="V256" t="s">
        <v>4124</v>
      </c>
      <c r="W256" t="s">
        <v>5062</v>
      </c>
      <c r="X256" s="20" t="s">
        <v>5063</v>
      </c>
    </row>
    <row r="257" spans="1:24" x14ac:dyDescent="0.45">
      <c r="A257" s="20" t="s">
        <v>1143</v>
      </c>
      <c r="B257" t="s">
        <v>279</v>
      </c>
      <c r="C257" t="s">
        <v>182</v>
      </c>
      <c r="D257" t="s">
        <v>524</v>
      </c>
      <c r="E257" t="s">
        <v>1872</v>
      </c>
      <c r="F257" t="s">
        <v>5064</v>
      </c>
      <c r="G257" t="s">
        <v>5065</v>
      </c>
      <c r="H257" t="s">
        <v>5066</v>
      </c>
      <c r="I257" t="s">
        <v>5067</v>
      </c>
      <c r="J257" t="s">
        <v>1959</v>
      </c>
      <c r="K257" t="s">
        <v>2281</v>
      </c>
      <c r="L257" t="s">
        <v>3048</v>
      </c>
      <c r="M257" t="s">
        <v>5068</v>
      </c>
      <c r="N257" t="s">
        <v>2749</v>
      </c>
      <c r="O257" t="s">
        <v>4622</v>
      </c>
      <c r="P257" t="s">
        <v>2361</v>
      </c>
      <c r="Q257" t="s">
        <v>4973</v>
      </c>
      <c r="R257" t="s">
        <v>3362</v>
      </c>
      <c r="S257" t="s">
        <v>3927</v>
      </c>
      <c r="T257" t="s">
        <v>4755</v>
      </c>
      <c r="U257" t="s">
        <v>3398</v>
      </c>
      <c r="V257" t="s">
        <v>4810</v>
      </c>
      <c r="W257" t="s">
        <v>5069</v>
      </c>
      <c r="X257" s="20" t="s">
        <v>5070</v>
      </c>
    </row>
    <row r="258" spans="1:24" x14ac:dyDescent="0.45">
      <c r="A258" s="20" t="s">
        <v>1144</v>
      </c>
      <c r="B258" t="s">
        <v>292</v>
      </c>
      <c r="C258" t="s">
        <v>84</v>
      </c>
      <c r="D258" t="s">
        <v>526</v>
      </c>
      <c r="E258" t="s">
        <v>5071</v>
      </c>
      <c r="F258" t="s">
        <v>1961</v>
      </c>
      <c r="G258" t="s">
        <v>5072</v>
      </c>
      <c r="H258" t="s">
        <v>5073</v>
      </c>
      <c r="I258" t="s">
        <v>3294</v>
      </c>
      <c r="J258" t="s">
        <v>4675</v>
      </c>
      <c r="K258" t="s">
        <v>2774</v>
      </c>
      <c r="L258" t="s">
        <v>3321</v>
      </c>
      <c r="M258" t="s">
        <v>5021</v>
      </c>
      <c r="N258" t="s">
        <v>2763</v>
      </c>
      <c r="O258" t="s">
        <v>3594</v>
      </c>
      <c r="P258" t="s">
        <v>5074</v>
      </c>
      <c r="Q258" t="s">
        <v>3213</v>
      </c>
      <c r="R258" t="s">
        <v>5075</v>
      </c>
      <c r="S258" t="s">
        <v>5076</v>
      </c>
      <c r="T258" t="s">
        <v>3719</v>
      </c>
      <c r="U258" t="s">
        <v>5077</v>
      </c>
      <c r="V258" t="s">
        <v>2865</v>
      </c>
      <c r="W258" t="s">
        <v>2123</v>
      </c>
      <c r="X258" s="20" t="s">
        <v>5078</v>
      </c>
    </row>
    <row r="259" spans="1:24" x14ac:dyDescent="0.45">
      <c r="A259" s="20" t="s">
        <v>1145</v>
      </c>
      <c r="B259" t="s">
        <v>366</v>
      </c>
      <c r="C259" t="s">
        <v>13</v>
      </c>
      <c r="D259" t="s">
        <v>526</v>
      </c>
      <c r="E259" t="s">
        <v>1873</v>
      </c>
      <c r="F259" t="s">
        <v>5079</v>
      </c>
      <c r="G259" t="s">
        <v>5080</v>
      </c>
      <c r="H259" t="s">
        <v>5081</v>
      </c>
      <c r="I259" t="s">
        <v>3855</v>
      </c>
      <c r="J259" t="s">
        <v>2400</v>
      </c>
      <c r="K259" t="s">
        <v>2761</v>
      </c>
      <c r="L259" t="s">
        <v>4825</v>
      </c>
      <c r="M259" t="s">
        <v>2556</v>
      </c>
      <c r="N259" t="s">
        <v>2749</v>
      </c>
      <c r="O259" t="s">
        <v>5082</v>
      </c>
      <c r="P259" t="s">
        <v>2557</v>
      </c>
      <c r="Q259" t="s">
        <v>1764</v>
      </c>
      <c r="R259" t="s">
        <v>3313</v>
      </c>
      <c r="S259" t="s">
        <v>4452</v>
      </c>
      <c r="T259" t="s">
        <v>1874</v>
      </c>
      <c r="U259" t="s">
        <v>4262</v>
      </c>
      <c r="V259" t="s">
        <v>2937</v>
      </c>
      <c r="W259" t="s">
        <v>2177</v>
      </c>
      <c r="X259" s="20" t="s">
        <v>5083</v>
      </c>
    </row>
    <row r="260" spans="1:24" x14ac:dyDescent="0.45">
      <c r="A260" s="20" t="s">
        <v>1146</v>
      </c>
      <c r="B260" t="s">
        <v>346</v>
      </c>
      <c r="C260" t="s">
        <v>149</v>
      </c>
      <c r="D260" t="s">
        <v>527</v>
      </c>
      <c r="E260" t="s">
        <v>5084</v>
      </c>
      <c r="F260" t="s">
        <v>5085</v>
      </c>
      <c r="G260" t="s">
        <v>5086</v>
      </c>
      <c r="H260" t="s">
        <v>5087</v>
      </c>
      <c r="I260" t="s">
        <v>3855</v>
      </c>
      <c r="J260" t="s">
        <v>4048</v>
      </c>
      <c r="K260" t="s">
        <v>3070</v>
      </c>
      <c r="L260" t="s">
        <v>2775</v>
      </c>
      <c r="M260" t="s">
        <v>4210</v>
      </c>
      <c r="N260" t="s">
        <v>2721</v>
      </c>
      <c r="O260" t="s">
        <v>3374</v>
      </c>
      <c r="P260" t="s">
        <v>4818</v>
      </c>
      <c r="Q260" t="s">
        <v>4136</v>
      </c>
      <c r="R260" t="s">
        <v>3214</v>
      </c>
      <c r="S260" t="s">
        <v>5055</v>
      </c>
      <c r="T260" t="s">
        <v>2737</v>
      </c>
      <c r="U260" t="s">
        <v>3947</v>
      </c>
      <c r="V260" t="s">
        <v>2202</v>
      </c>
      <c r="W260" t="s">
        <v>5088</v>
      </c>
      <c r="X260" s="20" t="s">
        <v>2537</v>
      </c>
    </row>
    <row r="261" spans="1:24" x14ac:dyDescent="0.45">
      <c r="A261" s="20" t="s">
        <v>1147</v>
      </c>
      <c r="B261" t="s">
        <v>266</v>
      </c>
      <c r="C261" t="s">
        <v>95</v>
      </c>
      <c r="D261" t="s">
        <v>526</v>
      </c>
      <c r="E261" t="s">
        <v>5089</v>
      </c>
      <c r="F261" t="s">
        <v>5090</v>
      </c>
      <c r="G261" t="s">
        <v>5091</v>
      </c>
      <c r="H261" t="s">
        <v>5092</v>
      </c>
      <c r="I261" t="s">
        <v>5093</v>
      </c>
      <c r="J261" t="s">
        <v>3736</v>
      </c>
      <c r="K261" t="s">
        <v>4572</v>
      </c>
      <c r="L261" t="s">
        <v>2762</v>
      </c>
      <c r="M261" t="s">
        <v>4163</v>
      </c>
      <c r="N261" t="s">
        <v>3500</v>
      </c>
      <c r="O261" t="s">
        <v>5094</v>
      </c>
      <c r="P261" t="s">
        <v>5095</v>
      </c>
      <c r="Q261" t="s">
        <v>2666</v>
      </c>
      <c r="R261" t="s">
        <v>2664</v>
      </c>
      <c r="S261" t="s">
        <v>4534</v>
      </c>
      <c r="T261" t="s">
        <v>5096</v>
      </c>
      <c r="U261" t="s">
        <v>5097</v>
      </c>
      <c r="V261" t="s">
        <v>4810</v>
      </c>
      <c r="W261" t="s">
        <v>2255</v>
      </c>
      <c r="X261" s="20" t="s">
        <v>5098</v>
      </c>
    </row>
    <row r="262" spans="1:24" x14ac:dyDescent="0.45">
      <c r="A262" s="20" t="s">
        <v>1148</v>
      </c>
      <c r="B262" t="s">
        <v>284</v>
      </c>
      <c r="C262" t="s">
        <v>102</v>
      </c>
      <c r="D262" t="s">
        <v>526</v>
      </c>
      <c r="E262" t="s">
        <v>2559</v>
      </c>
      <c r="F262" t="s">
        <v>5099</v>
      </c>
      <c r="G262" t="s">
        <v>5100</v>
      </c>
      <c r="H262" t="s">
        <v>5101</v>
      </c>
      <c r="I262" t="s">
        <v>3972</v>
      </c>
      <c r="J262" t="s">
        <v>2890</v>
      </c>
      <c r="K262" t="s">
        <v>2942</v>
      </c>
      <c r="L262" t="s">
        <v>2995</v>
      </c>
      <c r="M262" t="s">
        <v>3499</v>
      </c>
      <c r="N262" t="s">
        <v>4646</v>
      </c>
      <c r="O262" t="s">
        <v>2969</v>
      </c>
      <c r="P262" t="s">
        <v>5102</v>
      </c>
      <c r="Q262" t="s">
        <v>2486</v>
      </c>
      <c r="R262" t="s">
        <v>3892</v>
      </c>
      <c r="S262" t="s">
        <v>3812</v>
      </c>
      <c r="T262" t="s">
        <v>3041</v>
      </c>
      <c r="U262" t="s">
        <v>4963</v>
      </c>
      <c r="V262" t="s">
        <v>2560</v>
      </c>
      <c r="W262" t="s">
        <v>5103</v>
      </c>
      <c r="X262" s="20" t="s">
        <v>5104</v>
      </c>
    </row>
    <row r="263" spans="1:24" x14ac:dyDescent="0.45">
      <c r="A263" s="20" t="s">
        <v>1149</v>
      </c>
      <c r="B263" t="s">
        <v>246</v>
      </c>
      <c r="C263" t="s">
        <v>108</v>
      </c>
      <c r="D263" t="s">
        <v>525</v>
      </c>
      <c r="E263" t="s">
        <v>5105</v>
      </c>
      <c r="F263" t="s">
        <v>5106</v>
      </c>
      <c r="G263" t="s">
        <v>5107</v>
      </c>
      <c r="H263" t="s">
        <v>5108</v>
      </c>
      <c r="I263" t="s">
        <v>5109</v>
      </c>
      <c r="J263" t="s">
        <v>3981</v>
      </c>
      <c r="K263" t="s">
        <v>3108</v>
      </c>
      <c r="L263" t="s">
        <v>3163</v>
      </c>
      <c r="M263" t="s">
        <v>3874</v>
      </c>
      <c r="N263" t="s">
        <v>3614</v>
      </c>
      <c r="O263" t="s">
        <v>3525</v>
      </c>
      <c r="P263" t="s">
        <v>1967</v>
      </c>
      <c r="Q263" t="s">
        <v>5110</v>
      </c>
      <c r="R263" t="s">
        <v>3936</v>
      </c>
      <c r="S263" t="s">
        <v>3202</v>
      </c>
      <c r="T263" t="s">
        <v>3256</v>
      </c>
      <c r="U263" t="s">
        <v>1902</v>
      </c>
      <c r="V263" t="s">
        <v>3365</v>
      </c>
      <c r="W263" t="s">
        <v>5111</v>
      </c>
      <c r="X263" s="20" t="s">
        <v>5112</v>
      </c>
    </row>
    <row r="264" spans="1:24" x14ac:dyDescent="0.45">
      <c r="A264" s="20" t="s">
        <v>1150</v>
      </c>
      <c r="B264" t="s">
        <v>224</v>
      </c>
      <c r="C264" t="s">
        <v>31</v>
      </c>
      <c r="D264" t="s">
        <v>527</v>
      </c>
      <c r="E264" t="s">
        <v>5113</v>
      </c>
      <c r="F264" t="s">
        <v>5114</v>
      </c>
      <c r="G264" t="s">
        <v>5115</v>
      </c>
      <c r="H264" t="s">
        <v>5116</v>
      </c>
      <c r="I264" t="s">
        <v>4249</v>
      </c>
      <c r="J264" t="s">
        <v>4690</v>
      </c>
      <c r="K264" t="s">
        <v>5117</v>
      </c>
      <c r="L264" t="s">
        <v>3036</v>
      </c>
      <c r="M264" t="s">
        <v>2595</v>
      </c>
      <c r="N264" t="s">
        <v>2749</v>
      </c>
      <c r="O264" t="s">
        <v>5118</v>
      </c>
      <c r="P264" t="s">
        <v>2557</v>
      </c>
      <c r="Q264" t="s">
        <v>3514</v>
      </c>
      <c r="R264" t="s">
        <v>4903</v>
      </c>
      <c r="S264" t="s">
        <v>2765</v>
      </c>
      <c r="T264" t="s">
        <v>3559</v>
      </c>
      <c r="U264" t="s">
        <v>2553</v>
      </c>
      <c r="V264" t="s">
        <v>4860</v>
      </c>
      <c r="W264" t="s">
        <v>5119</v>
      </c>
      <c r="X264" s="20" t="s">
        <v>5120</v>
      </c>
    </row>
    <row r="265" spans="1:24" x14ac:dyDescent="0.45">
      <c r="A265" s="20" t="s">
        <v>1151</v>
      </c>
      <c r="B265" t="s">
        <v>265</v>
      </c>
      <c r="C265" t="s">
        <v>251</v>
      </c>
      <c r="D265" t="s">
        <v>523</v>
      </c>
      <c r="E265" t="s">
        <v>1763</v>
      </c>
      <c r="F265" t="s">
        <v>5121</v>
      </c>
      <c r="G265" t="s">
        <v>2656</v>
      </c>
      <c r="H265" t="s">
        <v>5122</v>
      </c>
      <c r="I265" t="s">
        <v>2373</v>
      </c>
      <c r="J265" t="s">
        <v>3429</v>
      </c>
      <c r="K265" t="s">
        <v>3510</v>
      </c>
      <c r="L265" t="s">
        <v>3036</v>
      </c>
      <c r="M265" t="s">
        <v>2968</v>
      </c>
      <c r="N265" t="s">
        <v>5123</v>
      </c>
      <c r="O265" t="s">
        <v>3846</v>
      </c>
      <c r="P265" t="s">
        <v>2557</v>
      </c>
      <c r="Q265" t="s">
        <v>2493</v>
      </c>
      <c r="R265" t="s">
        <v>5124</v>
      </c>
      <c r="S265" t="s">
        <v>3148</v>
      </c>
      <c r="T265" t="s">
        <v>2881</v>
      </c>
      <c r="U265" t="s">
        <v>2754</v>
      </c>
      <c r="V265" t="s">
        <v>3814</v>
      </c>
      <c r="W265" t="s">
        <v>2548</v>
      </c>
      <c r="X265" s="20" t="s">
        <v>5125</v>
      </c>
    </row>
    <row r="266" spans="1:24" x14ac:dyDescent="0.45">
      <c r="A266" s="20" t="s">
        <v>1152</v>
      </c>
      <c r="B266" t="s">
        <v>197</v>
      </c>
      <c r="C266" t="s">
        <v>134</v>
      </c>
      <c r="D266" t="s">
        <v>526</v>
      </c>
      <c r="E266" t="s">
        <v>1876</v>
      </c>
      <c r="F266" t="s">
        <v>5126</v>
      </c>
      <c r="G266" t="s">
        <v>5127</v>
      </c>
      <c r="H266" t="s">
        <v>5128</v>
      </c>
      <c r="I266" t="s">
        <v>5129</v>
      </c>
      <c r="J266" t="s">
        <v>3683</v>
      </c>
      <c r="K266" t="s">
        <v>2846</v>
      </c>
      <c r="L266" t="s">
        <v>3933</v>
      </c>
      <c r="M266" t="s">
        <v>3993</v>
      </c>
      <c r="N266" t="s">
        <v>3323</v>
      </c>
      <c r="O266" t="s">
        <v>5130</v>
      </c>
      <c r="P266" t="s">
        <v>3857</v>
      </c>
      <c r="Q266" t="s">
        <v>1958</v>
      </c>
      <c r="R266" t="s">
        <v>3423</v>
      </c>
      <c r="S266" t="s">
        <v>4242</v>
      </c>
      <c r="T266" t="s">
        <v>3813</v>
      </c>
      <c r="U266" t="s">
        <v>2912</v>
      </c>
      <c r="V266" t="s">
        <v>5131</v>
      </c>
      <c r="W266" t="s">
        <v>2614</v>
      </c>
      <c r="X266" s="20" t="s">
        <v>5132</v>
      </c>
    </row>
    <row r="267" spans="1:24" x14ac:dyDescent="0.45">
      <c r="A267" s="20" t="s">
        <v>1153</v>
      </c>
      <c r="B267" t="s">
        <v>230</v>
      </c>
      <c r="C267" t="s">
        <v>144</v>
      </c>
      <c r="D267" t="s">
        <v>527</v>
      </c>
      <c r="E267" t="s">
        <v>2439</v>
      </c>
      <c r="F267" t="s">
        <v>1953</v>
      </c>
      <c r="G267" t="s">
        <v>2675</v>
      </c>
      <c r="H267" t="s">
        <v>5133</v>
      </c>
      <c r="I267" t="s">
        <v>4112</v>
      </c>
      <c r="J267" t="s">
        <v>4791</v>
      </c>
      <c r="K267" t="s">
        <v>2892</v>
      </c>
      <c r="L267" t="s">
        <v>3284</v>
      </c>
      <c r="M267" t="s">
        <v>2179</v>
      </c>
      <c r="N267" t="s">
        <v>3524</v>
      </c>
      <c r="O267" t="s">
        <v>4303</v>
      </c>
      <c r="P267" t="s">
        <v>3688</v>
      </c>
      <c r="Q267" t="s">
        <v>3756</v>
      </c>
      <c r="R267" t="s">
        <v>5134</v>
      </c>
      <c r="S267" t="s">
        <v>2797</v>
      </c>
      <c r="T267" t="s">
        <v>4956</v>
      </c>
      <c r="U267" t="s">
        <v>2988</v>
      </c>
      <c r="V267" t="s">
        <v>4670</v>
      </c>
      <c r="W267" t="s">
        <v>5135</v>
      </c>
      <c r="X267" s="20" t="s">
        <v>5136</v>
      </c>
    </row>
    <row r="268" spans="1:24" x14ac:dyDescent="0.45">
      <c r="A268" s="20" t="s">
        <v>1154</v>
      </c>
      <c r="B268" t="s">
        <v>348</v>
      </c>
      <c r="C268" t="s">
        <v>274</v>
      </c>
      <c r="D268" t="s">
        <v>526</v>
      </c>
      <c r="E268" t="s">
        <v>1974</v>
      </c>
      <c r="F268" t="s">
        <v>5137</v>
      </c>
      <c r="G268" t="s">
        <v>5138</v>
      </c>
      <c r="H268" t="s">
        <v>5139</v>
      </c>
      <c r="I268" t="s">
        <v>4424</v>
      </c>
      <c r="J268" t="s">
        <v>4339</v>
      </c>
      <c r="K268" t="s">
        <v>4220</v>
      </c>
      <c r="L268" t="s">
        <v>3373</v>
      </c>
      <c r="M268" t="s">
        <v>2807</v>
      </c>
      <c r="N268" t="s">
        <v>2564</v>
      </c>
      <c r="O268" t="s">
        <v>3422</v>
      </c>
      <c r="P268" t="s">
        <v>4895</v>
      </c>
      <c r="Q268" t="s">
        <v>4973</v>
      </c>
      <c r="R268" t="s">
        <v>2508</v>
      </c>
      <c r="S268" t="s">
        <v>3268</v>
      </c>
      <c r="T268" t="s">
        <v>2246</v>
      </c>
      <c r="U268" t="s">
        <v>4963</v>
      </c>
      <c r="V268" t="s">
        <v>3849</v>
      </c>
      <c r="W268" t="s">
        <v>2565</v>
      </c>
      <c r="X268" s="20" t="s">
        <v>5140</v>
      </c>
    </row>
    <row r="269" spans="1:24" x14ac:dyDescent="0.45">
      <c r="A269" s="20" t="s">
        <v>1155</v>
      </c>
      <c r="B269" t="s">
        <v>354</v>
      </c>
      <c r="C269" t="s">
        <v>216</v>
      </c>
      <c r="D269" t="s">
        <v>528</v>
      </c>
      <c r="E269" t="s">
        <v>5141</v>
      </c>
      <c r="F269" t="s">
        <v>5142</v>
      </c>
      <c r="G269" t="s">
        <v>5143</v>
      </c>
      <c r="H269" t="s">
        <v>5144</v>
      </c>
      <c r="I269" t="s">
        <v>4047</v>
      </c>
      <c r="J269" t="s">
        <v>3602</v>
      </c>
      <c r="K269" t="s">
        <v>2189</v>
      </c>
      <c r="L269" t="s">
        <v>2955</v>
      </c>
      <c r="M269" t="s">
        <v>2893</v>
      </c>
      <c r="N269" t="s">
        <v>3098</v>
      </c>
      <c r="O269" t="s">
        <v>5145</v>
      </c>
      <c r="P269" t="s">
        <v>5146</v>
      </c>
      <c r="Q269" t="s">
        <v>3337</v>
      </c>
      <c r="R269" t="s">
        <v>3936</v>
      </c>
      <c r="S269" t="s">
        <v>3051</v>
      </c>
      <c r="T269" t="s">
        <v>4105</v>
      </c>
      <c r="U269" t="s">
        <v>2562</v>
      </c>
      <c r="V269" t="s">
        <v>2937</v>
      </c>
      <c r="W269" t="s">
        <v>2568</v>
      </c>
      <c r="X269" s="20" t="s">
        <v>5147</v>
      </c>
    </row>
    <row r="270" spans="1:24" x14ac:dyDescent="0.45">
      <c r="A270" s="20" t="s">
        <v>1156</v>
      </c>
      <c r="B270" t="s">
        <v>377</v>
      </c>
      <c r="C270" t="s">
        <v>149</v>
      </c>
      <c r="D270" t="s">
        <v>527</v>
      </c>
      <c r="E270" t="s">
        <v>4568</v>
      </c>
      <c r="F270" t="s">
        <v>5148</v>
      </c>
      <c r="G270" t="s">
        <v>5149</v>
      </c>
      <c r="H270" t="s">
        <v>5150</v>
      </c>
      <c r="I270" t="s">
        <v>3818</v>
      </c>
      <c r="J270" t="s">
        <v>2237</v>
      </c>
      <c r="K270" t="s">
        <v>3831</v>
      </c>
      <c r="L270" t="s">
        <v>2762</v>
      </c>
      <c r="M270" t="s">
        <v>4438</v>
      </c>
      <c r="N270" t="s">
        <v>3500</v>
      </c>
      <c r="O270" t="s">
        <v>3099</v>
      </c>
      <c r="P270" t="s">
        <v>5095</v>
      </c>
      <c r="Q270" t="s">
        <v>3228</v>
      </c>
      <c r="R270" t="s">
        <v>3892</v>
      </c>
      <c r="S270" t="s">
        <v>2320</v>
      </c>
      <c r="T270" t="s">
        <v>3216</v>
      </c>
      <c r="U270" t="s">
        <v>4785</v>
      </c>
      <c r="V270" t="s">
        <v>5151</v>
      </c>
      <c r="W270" t="s">
        <v>5152</v>
      </c>
      <c r="X270" s="20" t="s">
        <v>5153</v>
      </c>
    </row>
    <row r="271" spans="1:24" x14ac:dyDescent="0.45">
      <c r="A271" s="20" t="s">
        <v>1157</v>
      </c>
      <c r="B271" t="s">
        <v>240</v>
      </c>
      <c r="C271" t="s">
        <v>236</v>
      </c>
      <c r="D271" t="s">
        <v>522</v>
      </c>
      <c r="E271" t="s">
        <v>1976</v>
      </c>
      <c r="F271" t="s">
        <v>5154</v>
      </c>
      <c r="G271" t="s">
        <v>5155</v>
      </c>
      <c r="H271" t="s">
        <v>5156</v>
      </c>
      <c r="I271" t="s">
        <v>2666</v>
      </c>
      <c r="J271" t="s">
        <v>2831</v>
      </c>
      <c r="K271" t="s">
        <v>3765</v>
      </c>
      <c r="L271" t="s">
        <v>2161</v>
      </c>
      <c r="M271" t="s">
        <v>3439</v>
      </c>
      <c r="N271" t="s">
        <v>5157</v>
      </c>
      <c r="O271" t="s">
        <v>4221</v>
      </c>
      <c r="P271" t="s">
        <v>4154</v>
      </c>
      <c r="Q271" t="s">
        <v>2241</v>
      </c>
      <c r="R271" t="s">
        <v>4460</v>
      </c>
      <c r="S271" t="s">
        <v>5158</v>
      </c>
      <c r="T271" t="s">
        <v>3027</v>
      </c>
      <c r="U271" t="s">
        <v>3848</v>
      </c>
      <c r="V271" t="s">
        <v>2482</v>
      </c>
      <c r="W271" t="s">
        <v>2601</v>
      </c>
      <c r="X271" s="20" t="s">
        <v>5159</v>
      </c>
    </row>
    <row r="272" spans="1:24" x14ac:dyDescent="0.45">
      <c r="A272" s="20" t="s">
        <v>1158</v>
      </c>
      <c r="B272" t="s">
        <v>336</v>
      </c>
      <c r="C272" t="s">
        <v>134</v>
      </c>
      <c r="D272" t="s">
        <v>525</v>
      </c>
      <c r="E272" t="s">
        <v>4829</v>
      </c>
      <c r="F272" t="s">
        <v>5160</v>
      </c>
      <c r="G272" t="s">
        <v>5161</v>
      </c>
      <c r="H272" t="s">
        <v>5162</v>
      </c>
      <c r="I272" t="s">
        <v>2573</v>
      </c>
      <c r="J272" t="s">
        <v>3736</v>
      </c>
      <c r="K272" t="s">
        <v>3020</v>
      </c>
      <c r="L272" t="s">
        <v>4833</v>
      </c>
      <c r="M272" t="s">
        <v>1903</v>
      </c>
      <c r="N272" t="s">
        <v>1978</v>
      </c>
      <c r="O272" t="s">
        <v>4280</v>
      </c>
      <c r="P272" t="s">
        <v>2013</v>
      </c>
      <c r="Q272" t="s">
        <v>2643</v>
      </c>
      <c r="R272" t="s">
        <v>3718</v>
      </c>
      <c r="S272" t="s">
        <v>3539</v>
      </c>
      <c r="T272" t="s">
        <v>3256</v>
      </c>
      <c r="U272" t="s">
        <v>5163</v>
      </c>
      <c r="V272" t="s">
        <v>2937</v>
      </c>
      <c r="W272" t="s">
        <v>2536</v>
      </c>
      <c r="X272" s="20" t="s">
        <v>5164</v>
      </c>
    </row>
    <row r="273" spans="1:24" x14ac:dyDescent="0.45">
      <c r="A273" s="20" t="s">
        <v>1159</v>
      </c>
      <c r="B273" t="s">
        <v>308</v>
      </c>
      <c r="C273" t="s">
        <v>86</v>
      </c>
      <c r="D273" t="s">
        <v>526</v>
      </c>
      <c r="E273" t="s">
        <v>2570</v>
      </c>
      <c r="F273" t="s">
        <v>5165</v>
      </c>
      <c r="G273" t="s">
        <v>5166</v>
      </c>
      <c r="H273" t="s">
        <v>5167</v>
      </c>
      <c r="I273" t="s">
        <v>4737</v>
      </c>
      <c r="J273" t="s">
        <v>1821</v>
      </c>
      <c r="K273" t="s">
        <v>4523</v>
      </c>
      <c r="L273" t="s">
        <v>3085</v>
      </c>
      <c r="M273" t="s">
        <v>3322</v>
      </c>
      <c r="N273" t="s">
        <v>2749</v>
      </c>
      <c r="O273" t="s">
        <v>3185</v>
      </c>
      <c r="P273" t="s">
        <v>2361</v>
      </c>
      <c r="Q273" t="s">
        <v>4366</v>
      </c>
      <c r="R273" t="s">
        <v>3201</v>
      </c>
      <c r="S273" t="s">
        <v>5168</v>
      </c>
      <c r="T273" t="s">
        <v>5096</v>
      </c>
      <c r="U273" t="s">
        <v>2562</v>
      </c>
      <c r="V273" t="s">
        <v>3158</v>
      </c>
      <c r="W273" t="s">
        <v>2213</v>
      </c>
      <c r="X273" s="20" t="s">
        <v>5169</v>
      </c>
    </row>
    <row r="274" spans="1:24" x14ac:dyDescent="0.45">
      <c r="A274" s="20" t="s">
        <v>1160</v>
      </c>
      <c r="B274" t="s">
        <v>352</v>
      </c>
      <c r="C274" t="s">
        <v>353</v>
      </c>
      <c r="D274" t="s">
        <v>531</v>
      </c>
      <c r="E274" t="s">
        <v>2572</v>
      </c>
      <c r="F274" t="s">
        <v>5170</v>
      </c>
      <c r="G274" t="s">
        <v>5171</v>
      </c>
      <c r="H274" t="s">
        <v>5172</v>
      </c>
      <c r="I274" t="s">
        <v>2573</v>
      </c>
      <c r="J274" t="s">
        <v>3882</v>
      </c>
      <c r="K274" t="s">
        <v>4754</v>
      </c>
      <c r="L274" t="s">
        <v>2943</v>
      </c>
      <c r="M274" t="s">
        <v>2944</v>
      </c>
      <c r="N274" t="s">
        <v>5173</v>
      </c>
      <c r="O274" t="s">
        <v>2127</v>
      </c>
      <c r="P274" t="s">
        <v>3526</v>
      </c>
      <c r="Q274" t="s">
        <v>2486</v>
      </c>
      <c r="R274" t="s">
        <v>4937</v>
      </c>
      <c r="S274" t="s">
        <v>5174</v>
      </c>
      <c r="T274" t="s">
        <v>3013</v>
      </c>
      <c r="U274" t="s">
        <v>3063</v>
      </c>
      <c r="V274" t="s">
        <v>4810</v>
      </c>
      <c r="W274" t="s">
        <v>2398</v>
      </c>
      <c r="X274" s="20" t="s">
        <v>5175</v>
      </c>
    </row>
    <row r="275" spans="1:24" x14ac:dyDescent="0.45">
      <c r="A275" s="20" t="s">
        <v>1161</v>
      </c>
      <c r="B275" t="s">
        <v>153</v>
      </c>
      <c r="C275" t="s">
        <v>56</v>
      </c>
      <c r="D275" t="s">
        <v>525</v>
      </c>
      <c r="E275" t="s">
        <v>1766</v>
      </c>
      <c r="F275" t="s">
        <v>5176</v>
      </c>
      <c r="G275" t="s">
        <v>5177</v>
      </c>
      <c r="H275" t="s">
        <v>5178</v>
      </c>
      <c r="I275" t="s">
        <v>5179</v>
      </c>
      <c r="J275" t="s">
        <v>3306</v>
      </c>
      <c r="K275" t="s">
        <v>5180</v>
      </c>
      <c r="L275" t="s">
        <v>4317</v>
      </c>
      <c r="M275" t="s">
        <v>3555</v>
      </c>
      <c r="N275" t="s">
        <v>3686</v>
      </c>
      <c r="O275" t="s">
        <v>5181</v>
      </c>
      <c r="P275" t="s">
        <v>4668</v>
      </c>
      <c r="Q275" t="s">
        <v>1759</v>
      </c>
      <c r="R275" t="s">
        <v>3718</v>
      </c>
      <c r="S275" t="s">
        <v>1980</v>
      </c>
      <c r="T275" t="s">
        <v>1939</v>
      </c>
      <c r="U275" t="s">
        <v>3560</v>
      </c>
      <c r="V275" t="s">
        <v>2551</v>
      </c>
      <c r="W275" t="s">
        <v>5182</v>
      </c>
      <c r="X275" s="20" t="s">
        <v>5183</v>
      </c>
    </row>
    <row r="276" spans="1:24" x14ac:dyDescent="0.45">
      <c r="A276" s="20" t="s">
        <v>1162</v>
      </c>
      <c r="B276" t="s">
        <v>343</v>
      </c>
      <c r="C276" t="s">
        <v>216</v>
      </c>
      <c r="D276" t="s">
        <v>524</v>
      </c>
      <c r="E276" t="s">
        <v>2517</v>
      </c>
      <c r="F276" t="s">
        <v>5184</v>
      </c>
      <c r="G276" t="s">
        <v>5185</v>
      </c>
      <c r="H276" t="s">
        <v>5186</v>
      </c>
      <c r="I276" t="s">
        <v>3873</v>
      </c>
      <c r="J276" t="s">
        <v>2260</v>
      </c>
      <c r="K276" t="s">
        <v>3522</v>
      </c>
      <c r="L276" t="s">
        <v>2806</v>
      </c>
      <c r="M276" t="s">
        <v>2369</v>
      </c>
      <c r="N276" t="s">
        <v>3580</v>
      </c>
      <c r="O276" t="s">
        <v>2859</v>
      </c>
      <c r="P276" t="s">
        <v>5187</v>
      </c>
      <c r="Q276" t="s">
        <v>4021</v>
      </c>
      <c r="R276" t="s">
        <v>2456</v>
      </c>
      <c r="S276" t="s">
        <v>2151</v>
      </c>
      <c r="T276" t="s">
        <v>3013</v>
      </c>
      <c r="U276" t="s">
        <v>2738</v>
      </c>
      <c r="V276" t="s">
        <v>4124</v>
      </c>
      <c r="W276" t="s">
        <v>5188</v>
      </c>
      <c r="X276" s="20" t="s">
        <v>5189</v>
      </c>
    </row>
    <row r="277" spans="1:24" x14ac:dyDescent="0.45">
      <c r="A277" s="20" t="s">
        <v>1163</v>
      </c>
      <c r="B277" t="s">
        <v>304</v>
      </c>
      <c r="C277" t="s">
        <v>124</v>
      </c>
      <c r="D277" t="s">
        <v>525</v>
      </c>
      <c r="E277" t="s">
        <v>2577</v>
      </c>
      <c r="F277" t="s">
        <v>5190</v>
      </c>
      <c r="G277" t="s">
        <v>5191</v>
      </c>
      <c r="H277" t="s">
        <v>5192</v>
      </c>
      <c r="I277" t="s">
        <v>3320</v>
      </c>
      <c r="J277" t="s">
        <v>4383</v>
      </c>
      <c r="K277" t="s">
        <v>3020</v>
      </c>
      <c r="L277" t="s">
        <v>4113</v>
      </c>
      <c r="M277" t="s">
        <v>2179</v>
      </c>
      <c r="N277" t="s">
        <v>3605</v>
      </c>
      <c r="O277" t="s">
        <v>5193</v>
      </c>
      <c r="P277" t="s">
        <v>2578</v>
      </c>
      <c r="Q277" t="s">
        <v>3698</v>
      </c>
      <c r="R277" t="s">
        <v>4460</v>
      </c>
      <c r="S277" t="s">
        <v>3571</v>
      </c>
      <c r="T277" t="s">
        <v>3157</v>
      </c>
      <c r="U277" t="s">
        <v>2294</v>
      </c>
      <c r="V277" t="s">
        <v>4052</v>
      </c>
      <c r="W277" t="s">
        <v>2541</v>
      </c>
      <c r="X277" s="20" t="s">
        <v>5194</v>
      </c>
    </row>
    <row r="278" spans="1:24" x14ac:dyDescent="0.45">
      <c r="A278" s="20" t="s">
        <v>1164</v>
      </c>
      <c r="B278" t="s">
        <v>218</v>
      </c>
      <c r="C278" t="s">
        <v>102</v>
      </c>
      <c r="D278" t="s">
        <v>527</v>
      </c>
      <c r="E278" t="s">
        <v>5195</v>
      </c>
      <c r="F278" t="s">
        <v>5196</v>
      </c>
      <c r="G278" t="s">
        <v>5197</v>
      </c>
      <c r="H278" t="s">
        <v>5198</v>
      </c>
      <c r="I278" t="s">
        <v>4872</v>
      </c>
      <c r="J278" t="s">
        <v>5199</v>
      </c>
      <c r="K278" t="s">
        <v>2147</v>
      </c>
      <c r="L278" t="s">
        <v>1935</v>
      </c>
      <c r="M278" t="s">
        <v>3819</v>
      </c>
      <c r="N278" t="s">
        <v>4193</v>
      </c>
      <c r="O278" t="s">
        <v>3238</v>
      </c>
      <c r="P278" t="s">
        <v>2998</v>
      </c>
      <c r="Q278" t="s">
        <v>3298</v>
      </c>
      <c r="R278" t="s">
        <v>5200</v>
      </c>
      <c r="S278" t="s">
        <v>3138</v>
      </c>
      <c r="T278" t="s">
        <v>2782</v>
      </c>
      <c r="U278" t="s">
        <v>4929</v>
      </c>
      <c r="V278" t="s">
        <v>3790</v>
      </c>
      <c r="W278" t="s">
        <v>5201</v>
      </c>
      <c r="X278" s="20" t="s">
        <v>5202</v>
      </c>
    </row>
    <row r="279" spans="1:24" x14ac:dyDescent="0.45">
      <c r="A279" s="20" t="s">
        <v>1165</v>
      </c>
      <c r="B279" t="s">
        <v>319</v>
      </c>
      <c r="C279" t="s">
        <v>102</v>
      </c>
      <c r="D279" t="s">
        <v>526</v>
      </c>
      <c r="E279" t="s">
        <v>5203</v>
      </c>
      <c r="F279" t="s">
        <v>4238</v>
      </c>
      <c r="G279" t="s">
        <v>5204</v>
      </c>
      <c r="H279" t="s">
        <v>5205</v>
      </c>
      <c r="I279" t="s">
        <v>3818</v>
      </c>
      <c r="J279" t="s">
        <v>2890</v>
      </c>
      <c r="K279" t="s">
        <v>2820</v>
      </c>
      <c r="L279" t="s">
        <v>3942</v>
      </c>
      <c r="M279" t="s">
        <v>4634</v>
      </c>
      <c r="N279" t="s">
        <v>4164</v>
      </c>
      <c r="O279" t="s">
        <v>4748</v>
      </c>
      <c r="P279" t="s">
        <v>5206</v>
      </c>
      <c r="Q279" t="s">
        <v>4875</v>
      </c>
      <c r="R279" t="s">
        <v>2456</v>
      </c>
      <c r="S279" t="s">
        <v>3148</v>
      </c>
      <c r="T279" t="s">
        <v>3424</v>
      </c>
      <c r="U279" t="s">
        <v>3076</v>
      </c>
      <c r="V279" t="s">
        <v>3957</v>
      </c>
      <c r="W279" t="s">
        <v>5207</v>
      </c>
      <c r="X279" s="20" t="s">
        <v>5208</v>
      </c>
    </row>
    <row r="280" spans="1:24" x14ac:dyDescent="0.45">
      <c r="A280" s="20" t="s">
        <v>1166</v>
      </c>
      <c r="B280" t="s">
        <v>330</v>
      </c>
      <c r="C280" t="s">
        <v>114</v>
      </c>
      <c r="D280" t="s">
        <v>527</v>
      </c>
      <c r="E280" t="s">
        <v>2579</v>
      </c>
      <c r="F280" t="s">
        <v>5209</v>
      </c>
      <c r="G280" t="s">
        <v>5210</v>
      </c>
      <c r="H280" t="s">
        <v>5211</v>
      </c>
      <c r="I280" t="s">
        <v>4769</v>
      </c>
      <c r="J280" t="s">
        <v>3981</v>
      </c>
      <c r="K280" t="s">
        <v>2061</v>
      </c>
      <c r="L280" t="s">
        <v>4037</v>
      </c>
      <c r="M280" t="s">
        <v>4595</v>
      </c>
      <c r="N280" t="s">
        <v>3808</v>
      </c>
      <c r="O280" t="s">
        <v>3995</v>
      </c>
      <c r="P280" t="s">
        <v>3060</v>
      </c>
      <c r="Q280" t="s">
        <v>1858</v>
      </c>
      <c r="R280" t="s">
        <v>2316</v>
      </c>
      <c r="S280" t="s">
        <v>4145</v>
      </c>
      <c r="T280" t="s">
        <v>2246</v>
      </c>
      <c r="U280" t="s">
        <v>3076</v>
      </c>
      <c r="V280" t="s">
        <v>3258</v>
      </c>
      <c r="W280" t="s">
        <v>5212</v>
      </c>
      <c r="X280" s="20" t="s">
        <v>5213</v>
      </c>
    </row>
    <row r="281" spans="1:24" x14ac:dyDescent="0.45">
      <c r="A281" s="20" t="s">
        <v>1167</v>
      </c>
      <c r="B281" t="s">
        <v>320</v>
      </c>
      <c r="C281" t="s">
        <v>236</v>
      </c>
      <c r="D281" t="s">
        <v>526</v>
      </c>
      <c r="E281" t="s">
        <v>1981</v>
      </c>
      <c r="F281" t="s">
        <v>5214</v>
      </c>
      <c r="G281" t="s">
        <v>5215</v>
      </c>
      <c r="H281" t="s">
        <v>5216</v>
      </c>
      <c r="I281" t="s">
        <v>3294</v>
      </c>
      <c r="J281" t="s">
        <v>1959</v>
      </c>
      <c r="K281" t="s">
        <v>5217</v>
      </c>
      <c r="L281" t="s">
        <v>3308</v>
      </c>
      <c r="M281" t="s">
        <v>4001</v>
      </c>
      <c r="N281" t="s">
        <v>5218</v>
      </c>
      <c r="O281" t="s">
        <v>2407</v>
      </c>
      <c r="P281" t="s">
        <v>3452</v>
      </c>
      <c r="Q281" t="s">
        <v>4067</v>
      </c>
      <c r="R281" t="s">
        <v>3423</v>
      </c>
      <c r="S281" t="s">
        <v>5219</v>
      </c>
      <c r="T281" t="s">
        <v>4461</v>
      </c>
      <c r="U281" t="s">
        <v>3257</v>
      </c>
      <c r="V281" t="s">
        <v>2432</v>
      </c>
      <c r="W281" t="s">
        <v>2503</v>
      </c>
      <c r="X281" s="20" t="s">
        <v>5220</v>
      </c>
    </row>
    <row r="282" spans="1:24" x14ac:dyDescent="0.45">
      <c r="A282" s="20" t="s">
        <v>1168</v>
      </c>
      <c r="B282" t="s">
        <v>289</v>
      </c>
      <c r="C282" t="s">
        <v>144</v>
      </c>
      <c r="D282" t="s">
        <v>528</v>
      </c>
      <c r="E282" t="s">
        <v>2585</v>
      </c>
      <c r="F282" t="s">
        <v>5221</v>
      </c>
      <c r="G282" t="s">
        <v>5222</v>
      </c>
      <c r="H282" t="s">
        <v>5223</v>
      </c>
      <c r="I282" t="s">
        <v>3460</v>
      </c>
      <c r="J282" t="s">
        <v>3981</v>
      </c>
      <c r="K282" t="s">
        <v>4711</v>
      </c>
      <c r="L282" t="s">
        <v>4683</v>
      </c>
      <c r="M282" t="s">
        <v>3943</v>
      </c>
      <c r="N282" t="s">
        <v>4186</v>
      </c>
      <c r="O282" t="s">
        <v>5224</v>
      </c>
      <c r="P282" t="s">
        <v>3832</v>
      </c>
      <c r="Q282" t="s">
        <v>5110</v>
      </c>
      <c r="R282" t="s">
        <v>3584</v>
      </c>
      <c r="S282" t="s">
        <v>2725</v>
      </c>
      <c r="T282" t="s">
        <v>3157</v>
      </c>
      <c r="U282" t="s">
        <v>5225</v>
      </c>
      <c r="V282" t="s">
        <v>1971</v>
      </c>
      <c r="W282" t="s">
        <v>5226</v>
      </c>
      <c r="X282" s="20" t="s">
        <v>2660</v>
      </c>
    </row>
    <row r="283" spans="1:24" x14ac:dyDescent="0.45">
      <c r="A283" s="20" t="s">
        <v>1169</v>
      </c>
      <c r="B283" t="s">
        <v>326</v>
      </c>
      <c r="C283" t="s">
        <v>182</v>
      </c>
      <c r="D283" t="s">
        <v>526</v>
      </c>
      <c r="E283" t="s">
        <v>1994</v>
      </c>
      <c r="F283" t="s">
        <v>5227</v>
      </c>
      <c r="G283" t="s">
        <v>5228</v>
      </c>
      <c r="H283" t="s">
        <v>5229</v>
      </c>
      <c r="I283" t="s">
        <v>3320</v>
      </c>
      <c r="J283" t="s">
        <v>5230</v>
      </c>
      <c r="K283" t="s">
        <v>3020</v>
      </c>
      <c r="L283" t="s">
        <v>3085</v>
      </c>
      <c r="M283" t="s">
        <v>4666</v>
      </c>
      <c r="N283" t="s">
        <v>3405</v>
      </c>
      <c r="O283" t="s">
        <v>3441</v>
      </c>
      <c r="P283" t="s">
        <v>5231</v>
      </c>
      <c r="Q283" t="s">
        <v>2081</v>
      </c>
      <c r="R283" t="s">
        <v>5232</v>
      </c>
      <c r="S283" t="s">
        <v>3708</v>
      </c>
      <c r="T283" t="s">
        <v>4213</v>
      </c>
      <c r="U283" t="s">
        <v>2738</v>
      </c>
      <c r="V283" t="s">
        <v>5151</v>
      </c>
      <c r="W283" t="s">
        <v>5233</v>
      </c>
      <c r="X283" s="20" t="s">
        <v>5234</v>
      </c>
    </row>
    <row r="284" spans="1:24" x14ac:dyDescent="0.45">
      <c r="A284" s="20" t="s">
        <v>1170</v>
      </c>
      <c r="B284" t="s">
        <v>387</v>
      </c>
      <c r="C284" t="s">
        <v>274</v>
      </c>
      <c r="D284" t="s">
        <v>523</v>
      </c>
      <c r="E284" t="s">
        <v>1763</v>
      </c>
      <c r="F284" t="s">
        <v>5235</v>
      </c>
      <c r="G284" t="s">
        <v>5236</v>
      </c>
      <c r="H284" t="s">
        <v>5237</v>
      </c>
      <c r="I284" t="s">
        <v>1982</v>
      </c>
      <c r="J284" t="s">
        <v>2260</v>
      </c>
      <c r="K284" t="s">
        <v>2130</v>
      </c>
      <c r="L284" t="s">
        <v>1901</v>
      </c>
      <c r="M284" t="s">
        <v>5238</v>
      </c>
      <c r="N284" t="s">
        <v>3037</v>
      </c>
      <c r="O284" t="s">
        <v>5239</v>
      </c>
      <c r="P284" t="s">
        <v>5240</v>
      </c>
      <c r="Q284" t="s">
        <v>1983</v>
      </c>
      <c r="R284" t="s">
        <v>4304</v>
      </c>
      <c r="S284" t="s">
        <v>4669</v>
      </c>
      <c r="T284" t="s">
        <v>3464</v>
      </c>
      <c r="U284" t="s">
        <v>3351</v>
      </c>
      <c r="V284" t="s">
        <v>5241</v>
      </c>
      <c r="W284" t="s">
        <v>5242</v>
      </c>
      <c r="X284" s="20" t="s">
        <v>5243</v>
      </c>
    </row>
    <row r="285" spans="1:24" x14ac:dyDescent="0.45">
      <c r="A285" s="20" t="s">
        <v>1171</v>
      </c>
      <c r="B285" t="s">
        <v>341</v>
      </c>
      <c r="C285" t="s">
        <v>86</v>
      </c>
      <c r="D285" t="s">
        <v>524</v>
      </c>
      <c r="E285" t="s">
        <v>2589</v>
      </c>
      <c r="F285" t="s">
        <v>5244</v>
      </c>
      <c r="G285" t="s">
        <v>5245</v>
      </c>
      <c r="H285" t="s">
        <v>5246</v>
      </c>
      <c r="I285" t="s">
        <v>2844</v>
      </c>
      <c r="J285" t="s">
        <v>2400</v>
      </c>
      <c r="K285" t="s">
        <v>2189</v>
      </c>
      <c r="L285" t="s">
        <v>2374</v>
      </c>
      <c r="M285" t="s">
        <v>4645</v>
      </c>
      <c r="N285" t="s">
        <v>3820</v>
      </c>
      <c r="O285" t="s">
        <v>2895</v>
      </c>
      <c r="P285" t="s">
        <v>5247</v>
      </c>
      <c r="Q285" t="s">
        <v>3348</v>
      </c>
      <c r="R285" t="s">
        <v>3201</v>
      </c>
      <c r="S285" t="s">
        <v>3675</v>
      </c>
      <c r="T285" t="s">
        <v>3758</v>
      </c>
      <c r="U285" t="s">
        <v>3257</v>
      </c>
      <c r="V285" t="s">
        <v>5131</v>
      </c>
      <c r="W285" t="s">
        <v>2674</v>
      </c>
      <c r="X285" s="20" t="s">
        <v>5248</v>
      </c>
    </row>
    <row r="286" spans="1:24" x14ac:dyDescent="0.45">
      <c r="A286" s="20" t="s">
        <v>1172</v>
      </c>
      <c r="B286" t="s">
        <v>237</v>
      </c>
      <c r="C286" t="s">
        <v>116</v>
      </c>
      <c r="D286" t="s">
        <v>526</v>
      </c>
      <c r="E286" t="s">
        <v>1984</v>
      </c>
      <c r="F286" t="s">
        <v>5249</v>
      </c>
      <c r="G286" t="s">
        <v>5250</v>
      </c>
      <c r="H286" t="s">
        <v>5251</v>
      </c>
      <c r="I286" t="s">
        <v>3320</v>
      </c>
      <c r="J286" t="s">
        <v>2906</v>
      </c>
      <c r="K286" t="s">
        <v>5180</v>
      </c>
      <c r="L286" t="s">
        <v>2995</v>
      </c>
      <c r="M286" t="s">
        <v>3322</v>
      </c>
      <c r="N286" t="s">
        <v>3580</v>
      </c>
      <c r="O286" t="s">
        <v>5252</v>
      </c>
      <c r="P286" t="s">
        <v>2266</v>
      </c>
      <c r="Q286" t="s">
        <v>3490</v>
      </c>
      <c r="R286" t="s">
        <v>3570</v>
      </c>
      <c r="S286" t="s">
        <v>5253</v>
      </c>
      <c r="T286" t="s">
        <v>2798</v>
      </c>
      <c r="U286" t="s">
        <v>5254</v>
      </c>
      <c r="V286" t="s">
        <v>3814</v>
      </c>
      <c r="W286" t="s">
        <v>2317</v>
      </c>
      <c r="X286" s="20" t="s">
        <v>5255</v>
      </c>
    </row>
    <row r="287" spans="1:24" x14ac:dyDescent="0.45">
      <c r="A287" s="20" t="s">
        <v>1173</v>
      </c>
      <c r="B287" t="s">
        <v>267</v>
      </c>
      <c r="C287" t="s">
        <v>166</v>
      </c>
      <c r="D287" t="s">
        <v>526</v>
      </c>
      <c r="E287" t="s">
        <v>5256</v>
      </c>
      <c r="F287" t="s">
        <v>5257</v>
      </c>
      <c r="G287" t="s">
        <v>5258</v>
      </c>
      <c r="H287" t="s">
        <v>5259</v>
      </c>
      <c r="I287" t="s">
        <v>2844</v>
      </c>
      <c r="J287" t="s">
        <v>1963</v>
      </c>
      <c r="K287" t="s">
        <v>5260</v>
      </c>
      <c r="L287" t="s">
        <v>2955</v>
      </c>
      <c r="M287" t="s">
        <v>5261</v>
      </c>
      <c r="N287" t="s">
        <v>2547</v>
      </c>
      <c r="O287" t="s">
        <v>3072</v>
      </c>
      <c r="P287" t="s">
        <v>5262</v>
      </c>
      <c r="Q287" t="s">
        <v>3128</v>
      </c>
      <c r="R287" t="s">
        <v>5263</v>
      </c>
      <c r="S287" t="s">
        <v>3571</v>
      </c>
      <c r="T287" t="s">
        <v>3176</v>
      </c>
      <c r="U287" t="s">
        <v>3434</v>
      </c>
      <c r="V287" t="s">
        <v>5264</v>
      </c>
      <c r="W287" t="s">
        <v>2248</v>
      </c>
      <c r="X287" s="20" t="s">
        <v>5265</v>
      </c>
    </row>
    <row r="288" spans="1:24" x14ac:dyDescent="0.45">
      <c r="A288" s="20" t="s">
        <v>1174</v>
      </c>
      <c r="B288" t="s">
        <v>368</v>
      </c>
      <c r="C288" t="s">
        <v>144</v>
      </c>
      <c r="D288" t="s">
        <v>524</v>
      </c>
      <c r="E288" t="s">
        <v>1877</v>
      </c>
      <c r="F288" t="s">
        <v>5266</v>
      </c>
      <c r="G288" t="s">
        <v>5267</v>
      </c>
      <c r="H288" t="s">
        <v>5268</v>
      </c>
      <c r="I288" t="s">
        <v>3579</v>
      </c>
      <c r="J288" t="s">
        <v>4690</v>
      </c>
      <c r="K288" t="s">
        <v>2189</v>
      </c>
      <c r="L288" t="s">
        <v>3048</v>
      </c>
      <c r="M288" t="s">
        <v>5269</v>
      </c>
      <c r="N288" t="s">
        <v>5270</v>
      </c>
      <c r="O288" t="s">
        <v>4748</v>
      </c>
      <c r="P288" t="s">
        <v>5271</v>
      </c>
      <c r="Q288" t="s">
        <v>3385</v>
      </c>
      <c r="R288" t="s">
        <v>3423</v>
      </c>
      <c r="S288" t="s">
        <v>4653</v>
      </c>
      <c r="T288" t="s">
        <v>5272</v>
      </c>
      <c r="U288" t="s">
        <v>2937</v>
      </c>
      <c r="V288" t="s">
        <v>3301</v>
      </c>
      <c r="W288" t="s">
        <v>5273</v>
      </c>
      <c r="X288" s="20" t="s">
        <v>5274</v>
      </c>
    </row>
    <row r="289" spans="1:24" x14ac:dyDescent="0.45">
      <c r="A289" s="20" t="s">
        <v>1175</v>
      </c>
      <c r="B289" t="s">
        <v>311</v>
      </c>
      <c r="C289" t="s">
        <v>312</v>
      </c>
      <c r="D289" t="s">
        <v>524</v>
      </c>
      <c r="E289" t="s">
        <v>5275</v>
      </c>
      <c r="F289" t="s">
        <v>5276</v>
      </c>
      <c r="G289" t="s">
        <v>5277</v>
      </c>
      <c r="H289" t="s">
        <v>5278</v>
      </c>
      <c r="I289" t="s">
        <v>5279</v>
      </c>
      <c r="J289" t="s">
        <v>3095</v>
      </c>
      <c r="K289" t="s">
        <v>2820</v>
      </c>
      <c r="L289" t="s">
        <v>3211</v>
      </c>
      <c r="M289" t="s">
        <v>2981</v>
      </c>
      <c r="N289" t="s">
        <v>3405</v>
      </c>
      <c r="O289" t="s">
        <v>3925</v>
      </c>
      <c r="P289" t="s">
        <v>4187</v>
      </c>
      <c r="Q289" t="s">
        <v>1987</v>
      </c>
      <c r="R289" t="s">
        <v>2664</v>
      </c>
      <c r="S289" t="s">
        <v>3548</v>
      </c>
      <c r="T289" t="s">
        <v>5280</v>
      </c>
      <c r="U289" t="s">
        <v>3493</v>
      </c>
      <c r="V289" t="s">
        <v>4661</v>
      </c>
      <c r="W289" t="s">
        <v>5281</v>
      </c>
      <c r="X289" s="20" t="s">
        <v>5282</v>
      </c>
    </row>
    <row r="290" spans="1:24" x14ac:dyDescent="0.45">
      <c r="A290" s="20" t="s">
        <v>1176</v>
      </c>
      <c r="B290" t="s">
        <v>196</v>
      </c>
      <c r="C290" t="s">
        <v>95</v>
      </c>
      <c r="D290" t="s">
        <v>527</v>
      </c>
      <c r="E290" t="s">
        <v>5283</v>
      </c>
      <c r="F290" t="s">
        <v>5284</v>
      </c>
      <c r="G290" t="s">
        <v>5285</v>
      </c>
      <c r="H290" t="s">
        <v>5286</v>
      </c>
      <c r="I290" t="s">
        <v>2618</v>
      </c>
      <c r="J290" t="s">
        <v>4383</v>
      </c>
      <c r="K290" t="s">
        <v>4094</v>
      </c>
      <c r="L290" t="s">
        <v>2161</v>
      </c>
      <c r="M290" t="s">
        <v>4645</v>
      </c>
      <c r="N290" t="s">
        <v>4020</v>
      </c>
      <c r="O290" t="s">
        <v>3462</v>
      </c>
      <c r="P290" t="s">
        <v>1977</v>
      </c>
      <c r="Q290" t="s">
        <v>4858</v>
      </c>
      <c r="R290" t="s">
        <v>4304</v>
      </c>
      <c r="S290" t="s">
        <v>3277</v>
      </c>
      <c r="T290" t="s">
        <v>3350</v>
      </c>
      <c r="U290" t="s">
        <v>3063</v>
      </c>
      <c r="V290" t="s">
        <v>5287</v>
      </c>
      <c r="W290" t="s">
        <v>2099</v>
      </c>
      <c r="X290" s="20" t="s">
        <v>5288</v>
      </c>
    </row>
    <row r="291" spans="1:24" x14ac:dyDescent="0.45">
      <c r="A291" s="20" t="s">
        <v>1177</v>
      </c>
      <c r="B291" t="s">
        <v>178</v>
      </c>
      <c r="C291" t="s">
        <v>31</v>
      </c>
      <c r="D291" t="s">
        <v>527</v>
      </c>
      <c r="E291" t="s">
        <v>5289</v>
      </c>
      <c r="F291" t="s">
        <v>5290</v>
      </c>
      <c r="G291" t="s">
        <v>5291</v>
      </c>
      <c r="H291" t="s">
        <v>5292</v>
      </c>
      <c r="I291" t="s">
        <v>2111</v>
      </c>
      <c r="J291" t="s">
        <v>5230</v>
      </c>
      <c r="K291" t="s">
        <v>3522</v>
      </c>
      <c r="L291" t="s">
        <v>1968</v>
      </c>
      <c r="M291" t="s">
        <v>5293</v>
      </c>
      <c r="N291" t="s">
        <v>2876</v>
      </c>
      <c r="O291" t="s">
        <v>2863</v>
      </c>
      <c r="P291" t="s">
        <v>3347</v>
      </c>
      <c r="Q291" t="s">
        <v>5294</v>
      </c>
      <c r="R291" t="s">
        <v>4659</v>
      </c>
      <c r="S291" t="s">
        <v>3051</v>
      </c>
      <c r="T291" t="s">
        <v>5272</v>
      </c>
      <c r="U291" t="s">
        <v>4596</v>
      </c>
      <c r="V291" t="s">
        <v>4713</v>
      </c>
      <c r="W291" t="s">
        <v>2490</v>
      </c>
      <c r="X291" s="20" t="s">
        <v>5295</v>
      </c>
    </row>
    <row r="292" spans="1:24" x14ac:dyDescent="0.45">
      <c r="A292" s="20" t="s">
        <v>1178</v>
      </c>
      <c r="B292" t="s">
        <v>349</v>
      </c>
      <c r="C292" t="s">
        <v>182</v>
      </c>
      <c r="D292" t="s">
        <v>525</v>
      </c>
      <c r="E292" t="s">
        <v>5296</v>
      </c>
      <c r="F292" t="s">
        <v>5297</v>
      </c>
      <c r="G292" t="s">
        <v>5298</v>
      </c>
      <c r="H292" t="s">
        <v>5299</v>
      </c>
      <c r="I292" t="s">
        <v>3545</v>
      </c>
      <c r="J292" t="s">
        <v>4325</v>
      </c>
      <c r="K292" t="s">
        <v>2774</v>
      </c>
      <c r="L292" t="s">
        <v>2833</v>
      </c>
      <c r="M292" t="s">
        <v>5049</v>
      </c>
      <c r="N292" t="s">
        <v>4459</v>
      </c>
      <c r="O292" t="s">
        <v>3925</v>
      </c>
      <c r="P292" t="s">
        <v>5300</v>
      </c>
      <c r="Q292" t="s">
        <v>3490</v>
      </c>
      <c r="R292" t="s">
        <v>4762</v>
      </c>
      <c r="S292" t="s">
        <v>4452</v>
      </c>
      <c r="T292" t="s">
        <v>2429</v>
      </c>
      <c r="U292" t="s">
        <v>5301</v>
      </c>
      <c r="V292" t="s">
        <v>4409</v>
      </c>
      <c r="W292" t="s">
        <v>5302</v>
      </c>
      <c r="X292" s="20" t="s">
        <v>5303</v>
      </c>
    </row>
    <row r="293" spans="1:24" x14ac:dyDescent="0.45">
      <c r="A293" s="20" t="s">
        <v>1179</v>
      </c>
      <c r="B293" t="s">
        <v>361</v>
      </c>
      <c r="C293" t="s">
        <v>95</v>
      </c>
      <c r="D293" t="s">
        <v>524</v>
      </c>
      <c r="E293" t="s">
        <v>2599</v>
      </c>
      <c r="F293" t="s">
        <v>5304</v>
      </c>
      <c r="G293" t="s">
        <v>5305</v>
      </c>
      <c r="H293" t="s">
        <v>5306</v>
      </c>
      <c r="I293" t="s">
        <v>2600</v>
      </c>
      <c r="J293" t="s">
        <v>2994</v>
      </c>
      <c r="K293" t="s">
        <v>4817</v>
      </c>
      <c r="L293" t="s">
        <v>3663</v>
      </c>
      <c r="M293" t="s">
        <v>2821</v>
      </c>
      <c r="N293" t="s">
        <v>2749</v>
      </c>
      <c r="O293" t="s">
        <v>4085</v>
      </c>
      <c r="P293" t="s">
        <v>4981</v>
      </c>
      <c r="Q293" t="s">
        <v>5307</v>
      </c>
      <c r="R293" t="s">
        <v>3570</v>
      </c>
      <c r="S293" t="s">
        <v>1988</v>
      </c>
      <c r="T293" t="s">
        <v>3256</v>
      </c>
      <c r="U293" t="s">
        <v>5308</v>
      </c>
      <c r="V293" t="s">
        <v>2800</v>
      </c>
      <c r="W293" t="s">
        <v>2561</v>
      </c>
      <c r="X293" s="20" t="s">
        <v>5309</v>
      </c>
    </row>
    <row r="294" spans="1:24" x14ac:dyDescent="0.45">
      <c r="A294" s="20" t="s">
        <v>1180</v>
      </c>
      <c r="B294" t="s">
        <v>291</v>
      </c>
      <c r="C294" t="s">
        <v>274</v>
      </c>
      <c r="D294" t="s">
        <v>524</v>
      </c>
      <c r="E294" t="s">
        <v>1986</v>
      </c>
      <c r="F294" t="s">
        <v>5310</v>
      </c>
      <c r="G294" t="s">
        <v>5311</v>
      </c>
      <c r="H294" t="s">
        <v>5312</v>
      </c>
      <c r="I294" t="s">
        <v>2597</v>
      </c>
      <c r="J294" t="s">
        <v>3236</v>
      </c>
      <c r="K294" t="s">
        <v>3765</v>
      </c>
      <c r="L294" t="s">
        <v>2762</v>
      </c>
      <c r="M294" t="s">
        <v>4615</v>
      </c>
      <c r="N294" t="s">
        <v>2564</v>
      </c>
      <c r="O294" t="s">
        <v>2877</v>
      </c>
      <c r="P294" t="s">
        <v>4874</v>
      </c>
      <c r="Q294" t="s">
        <v>1987</v>
      </c>
      <c r="R294" t="s">
        <v>3074</v>
      </c>
      <c r="S294" t="s">
        <v>5158</v>
      </c>
      <c r="T294" t="s">
        <v>2766</v>
      </c>
      <c r="U294" t="s">
        <v>4224</v>
      </c>
      <c r="V294" t="s">
        <v>2949</v>
      </c>
      <c r="W294" t="s">
        <v>2366</v>
      </c>
      <c r="X294" s="20" t="s">
        <v>5313</v>
      </c>
    </row>
    <row r="295" spans="1:24" x14ac:dyDescent="0.45">
      <c r="A295" s="20" t="s">
        <v>1181</v>
      </c>
      <c r="B295" t="s">
        <v>300</v>
      </c>
      <c r="C295" t="s">
        <v>56</v>
      </c>
      <c r="D295" t="s">
        <v>527</v>
      </c>
      <c r="E295" t="s">
        <v>5314</v>
      </c>
      <c r="F295" t="s">
        <v>5315</v>
      </c>
      <c r="G295" t="s">
        <v>5316</v>
      </c>
      <c r="H295" t="s">
        <v>5317</v>
      </c>
      <c r="I295" t="s">
        <v>1909</v>
      </c>
      <c r="J295" t="s">
        <v>5318</v>
      </c>
      <c r="K295" t="s">
        <v>5117</v>
      </c>
      <c r="L295" t="s">
        <v>5319</v>
      </c>
      <c r="M295" t="s">
        <v>4634</v>
      </c>
      <c r="N295" t="s">
        <v>4550</v>
      </c>
      <c r="O295" t="s">
        <v>4483</v>
      </c>
      <c r="P295" t="s">
        <v>5320</v>
      </c>
      <c r="Q295" t="s">
        <v>3833</v>
      </c>
      <c r="R295" t="s">
        <v>5321</v>
      </c>
      <c r="S295" t="s">
        <v>2753</v>
      </c>
      <c r="T295" t="s">
        <v>5322</v>
      </c>
      <c r="U295" t="s">
        <v>2338</v>
      </c>
      <c r="V295" t="s">
        <v>5323</v>
      </c>
      <c r="W295" t="s">
        <v>2522</v>
      </c>
      <c r="X295" s="20" t="s">
        <v>5324</v>
      </c>
    </row>
    <row r="296" spans="1:24" x14ac:dyDescent="0.45">
      <c r="A296" s="20" t="s">
        <v>1182</v>
      </c>
      <c r="B296" t="s">
        <v>379</v>
      </c>
      <c r="C296" t="s">
        <v>149</v>
      </c>
      <c r="D296" t="s">
        <v>524</v>
      </c>
      <c r="E296" t="s">
        <v>5325</v>
      </c>
      <c r="F296" t="s">
        <v>5326</v>
      </c>
      <c r="G296" t="s">
        <v>5327</v>
      </c>
      <c r="H296" t="s">
        <v>5328</v>
      </c>
      <c r="I296" t="s">
        <v>5109</v>
      </c>
      <c r="J296" t="s">
        <v>2237</v>
      </c>
      <c r="K296" t="s">
        <v>3020</v>
      </c>
      <c r="L296" t="s">
        <v>4953</v>
      </c>
      <c r="M296" t="s">
        <v>4615</v>
      </c>
      <c r="N296" t="s">
        <v>3864</v>
      </c>
      <c r="O296" t="s">
        <v>3856</v>
      </c>
      <c r="P296" t="s">
        <v>3615</v>
      </c>
      <c r="Q296" t="s">
        <v>4616</v>
      </c>
      <c r="R296" t="s">
        <v>4022</v>
      </c>
      <c r="S296" t="s">
        <v>5329</v>
      </c>
      <c r="T296" t="s">
        <v>3719</v>
      </c>
      <c r="U296" t="s">
        <v>5077</v>
      </c>
      <c r="V296" t="s">
        <v>4837</v>
      </c>
      <c r="W296" t="s">
        <v>2382</v>
      </c>
      <c r="X296" s="20" t="s">
        <v>5330</v>
      </c>
    </row>
    <row r="297" spans="1:24" x14ac:dyDescent="0.45">
      <c r="A297" s="20" t="s">
        <v>1183</v>
      </c>
      <c r="B297" t="s">
        <v>315</v>
      </c>
      <c r="C297" t="s">
        <v>102</v>
      </c>
      <c r="D297" t="s">
        <v>526</v>
      </c>
      <c r="E297" t="s">
        <v>5331</v>
      </c>
      <c r="F297" t="s">
        <v>5332</v>
      </c>
      <c r="G297" t="s">
        <v>5333</v>
      </c>
      <c r="H297" t="s">
        <v>5334</v>
      </c>
      <c r="I297" t="s">
        <v>5335</v>
      </c>
      <c r="J297" t="s">
        <v>5336</v>
      </c>
      <c r="K297" t="s">
        <v>3096</v>
      </c>
      <c r="L297" t="s">
        <v>4199</v>
      </c>
      <c r="M297" t="s">
        <v>5337</v>
      </c>
      <c r="N297" t="s">
        <v>2982</v>
      </c>
      <c r="O297" t="s">
        <v>5338</v>
      </c>
      <c r="P297" t="s">
        <v>3239</v>
      </c>
      <c r="Q297" t="s">
        <v>2666</v>
      </c>
      <c r="R297" t="s">
        <v>4319</v>
      </c>
      <c r="S297" t="s">
        <v>4320</v>
      </c>
      <c r="T297" t="s">
        <v>2782</v>
      </c>
      <c r="U297" t="s">
        <v>4988</v>
      </c>
      <c r="V297" t="s">
        <v>5339</v>
      </c>
      <c r="W297" t="s">
        <v>5340</v>
      </c>
      <c r="X297" s="20" t="s">
        <v>5341</v>
      </c>
    </row>
    <row r="298" spans="1:24" x14ac:dyDescent="0.45">
      <c r="A298" s="20" t="s">
        <v>1184</v>
      </c>
      <c r="B298" t="s">
        <v>160</v>
      </c>
      <c r="C298" t="s">
        <v>15</v>
      </c>
      <c r="D298" t="s">
        <v>527</v>
      </c>
      <c r="E298" t="s">
        <v>2602</v>
      </c>
      <c r="F298" t="s">
        <v>5342</v>
      </c>
      <c r="G298" t="s">
        <v>5343</v>
      </c>
      <c r="H298" t="s">
        <v>5344</v>
      </c>
      <c r="I298" t="s">
        <v>4562</v>
      </c>
      <c r="J298" t="s">
        <v>5230</v>
      </c>
      <c r="K298" t="s">
        <v>1922</v>
      </c>
      <c r="L298" t="s">
        <v>4199</v>
      </c>
      <c r="M298" t="s">
        <v>2603</v>
      </c>
      <c r="N298" t="s">
        <v>3580</v>
      </c>
      <c r="O298" t="s">
        <v>3255</v>
      </c>
      <c r="P298" t="s">
        <v>3431</v>
      </c>
      <c r="Q298" t="s">
        <v>2493</v>
      </c>
      <c r="R298" t="s">
        <v>4359</v>
      </c>
      <c r="S298" t="s">
        <v>3051</v>
      </c>
      <c r="T298" t="s">
        <v>3189</v>
      </c>
      <c r="U298" t="s">
        <v>3063</v>
      </c>
      <c r="V298" t="s">
        <v>2560</v>
      </c>
      <c r="W298" t="s">
        <v>2232</v>
      </c>
      <c r="X298" s="20" t="s">
        <v>5345</v>
      </c>
    </row>
    <row r="299" spans="1:24" x14ac:dyDescent="0.45">
      <c r="A299" s="20" t="s">
        <v>1185</v>
      </c>
      <c r="B299" t="s">
        <v>345</v>
      </c>
      <c r="C299" t="s">
        <v>177</v>
      </c>
      <c r="D299" t="s">
        <v>524</v>
      </c>
      <c r="E299" t="s">
        <v>2605</v>
      </c>
      <c r="F299" t="s">
        <v>5346</v>
      </c>
      <c r="G299" t="s">
        <v>5347</v>
      </c>
      <c r="H299" t="s">
        <v>5348</v>
      </c>
      <c r="I299" t="s">
        <v>3855</v>
      </c>
      <c r="J299" t="s">
        <v>5349</v>
      </c>
      <c r="K299" t="s">
        <v>3225</v>
      </c>
      <c r="L299" t="s">
        <v>2995</v>
      </c>
      <c r="M299" t="s">
        <v>4850</v>
      </c>
      <c r="N299" t="s">
        <v>4074</v>
      </c>
      <c r="O299" t="s">
        <v>3983</v>
      </c>
      <c r="P299" t="s">
        <v>5350</v>
      </c>
      <c r="Q299" t="s">
        <v>3583</v>
      </c>
      <c r="R299" t="s">
        <v>5351</v>
      </c>
      <c r="S299" t="s">
        <v>3387</v>
      </c>
      <c r="T299" t="s">
        <v>3424</v>
      </c>
      <c r="U299" t="s">
        <v>3364</v>
      </c>
      <c r="V299" t="s">
        <v>4810</v>
      </c>
      <c r="W299" t="s">
        <v>2495</v>
      </c>
      <c r="X299" s="20" t="s">
        <v>5352</v>
      </c>
    </row>
    <row r="300" spans="1:24" x14ac:dyDescent="0.45">
      <c r="A300" s="20" t="s">
        <v>1186</v>
      </c>
      <c r="B300" t="s">
        <v>332</v>
      </c>
      <c r="C300" t="s">
        <v>274</v>
      </c>
      <c r="D300" t="s">
        <v>525</v>
      </c>
      <c r="E300" t="s">
        <v>1989</v>
      </c>
      <c r="F300" t="s">
        <v>5353</v>
      </c>
      <c r="G300" t="s">
        <v>5354</v>
      </c>
      <c r="H300" t="s">
        <v>5355</v>
      </c>
      <c r="I300" t="s">
        <v>3972</v>
      </c>
      <c r="J300" t="s">
        <v>1990</v>
      </c>
      <c r="K300" t="s">
        <v>1949</v>
      </c>
      <c r="L300" t="s">
        <v>3211</v>
      </c>
      <c r="M300" t="s">
        <v>3753</v>
      </c>
      <c r="N300" t="s">
        <v>1991</v>
      </c>
      <c r="O300" t="s">
        <v>4551</v>
      </c>
      <c r="P300" t="s">
        <v>2751</v>
      </c>
      <c r="Q300" t="s">
        <v>4087</v>
      </c>
      <c r="R300" t="s">
        <v>1992</v>
      </c>
      <c r="S300" t="s">
        <v>3812</v>
      </c>
      <c r="T300" t="s">
        <v>5356</v>
      </c>
      <c r="U300" t="s">
        <v>1884</v>
      </c>
      <c r="V300" t="s">
        <v>1993</v>
      </c>
      <c r="W300" t="s">
        <v>5357</v>
      </c>
      <c r="X300" s="20" t="s">
        <v>5358</v>
      </c>
    </row>
    <row r="301" spans="1:24" x14ac:dyDescent="0.45">
      <c r="A301" s="20" t="s">
        <v>1187</v>
      </c>
      <c r="B301" t="s">
        <v>270</v>
      </c>
      <c r="C301" t="s">
        <v>95</v>
      </c>
      <c r="D301" t="s">
        <v>528</v>
      </c>
      <c r="E301" t="s">
        <v>5359</v>
      </c>
      <c r="F301" t="s">
        <v>5360</v>
      </c>
      <c r="G301" t="s">
        <v>5361</v>
      </c>
      <c r="H301" t="s">
        <v>5362</v>
      </c>
      <c r="I301" t="s">
        <v>1909</v>
      </c>
      <c r="J301" t="s">
        <v>4357</v>
      </c>
      <c r="K301" t="s">
        <v>4817</v>
      </c>
      <c r="L301" t="s">
        <v>3197</v>
      </c>
      <c r="M301" t="s">
        <v>2920</v>
      </c>
      <c r="N301" t="s">
        <v>5363</v>
      </c>
      <c r="O301" t="s">
        <v>4886</v>
      </c>
      <c r="P301" t="s">
        <v>5364</v>
      </c>
      <c r="Q301" t="s">
        <v>2422</v>
      </c>
      <c r="R301" t="s">
        <v>2456</v>
      </c>
      <c r="S301" t="s">
        <v>3148</v>
      </c>
      <c r="T301" t="s">
        <v>3758</v>
      </c>
      <c r="U301" t="s">
        <v>5365</v>
      </c>
      <c r="V301" t="s">
        <v>2739</v>
      </c>
      <c r="W301" t="s">
        <v>5366</v>
      </c>
      <c r="X301" s="20" t="s">
        <v>5367</v>
      </c>
    </row>
    <row r="302" spans="1:24" x14ac:dyDescent="0.45">
      <c r="A302" s="20" t="s">
        <v>1188</v>
      </c>
      <c r="B302" t="s">
        <v>365</v>
      </c>
      <c r="C302" t="s">
        <v>312</v>
      </c>
      <c r="D302" t="s">
        <v>527</v>
      </c>
      <c r="E302" t="s">
        <v>5368</v>
      </c>
      <c r="F302" t="s">
        <v>5369</v>
      </c>
      <c r="G302" t="s">
        <v>5370</v>
      </c>
      <c r="H302" t="s">
        <v>5371</v>
      </c>
      <c r="I302" t="s">
        <v>2194</v>
      </c>
      <c r="J302" t="s">
        <v>4339</v>
      </c>
      <c r="K302" t="s">
        <v>1949</v>
      </c>
      <c r="L302" t="s">
        <v>3554</v>
      </c>
      <c r="M302" t="s">
        <v>2907</v>
      </c>
      <c r="N302" t="s">
        <v>1991</v>
      </c>
      <c r="O302" t="s">
        <v>3687</v>
      </c>
      <c r="P302" t="s">
        <v>3073</v>
      </c>
      <c r="Q302" t="s">
        <v>3698</v>
      </c>
      <c r="R302" t="s">
        <v>3397</v>
      </c>
      <c r="S302" t="s">
        <v>3433</v>
      </c>
      <c r="T302" t="s">
        <v>3176</v>
      </c>
      <c r="U302" t="s">
        <v>4252</v>
      </c>
      <c r="V302" t="s">
        <v>4670</v>
      </c>
      <c r="W302" t="s">
        <v>2362</v>
      </c>
      <c r="X302" s="20" t="s">
        <v>5372</v>
      </c>
    </row>
    <row r="303" spans="1:24" x14ac:dyDescent="0.45">
      <c r="A303" s="20" t="s">
        <v>1189</v>
      </c>
      <c r="B303" t="s">
        <v>302</v>
      </c>
      <c r="C303" t="s">
        <v>144</v>
      </c>
      <c r="D303" t="s">
        <v>527</v>
      </c>
      <c r="E303" t="s">
        <v>1994</v>
      </c>
      <c r="F303" t="s">
        <v>5373</v>
      </c>
      <c r="G303" t="s">
        <v>5374</v>
      </c>
      <c r="H303" t="s">
        <v>5375</v>
      </c>
      <c r="I303" t="s">
        <v>4980</v>
      </c>
      <c r="J303" t="s">
        <v>3306</v>
      </c>
      <c r="K303" t="s">
        <v>1949</v>
      </c>
      <c r="L303" t="s">
        <v>3163</v>
      </c>
      <c r="M303" t="s">
        <v>3943</v>
      </c>
      <c r="N303" t="s">
        <v>1995</v>
      </c>
      <c r="O303" t="s">
        <v>2414</v>
      </c>
      <c r="P303" t="s">
        <v>3653</v>
      </c>
      <c r="Q303" t="s">
        <v>4945</v>
      </c>
      <c r="R303" t="s">
        <v>3757</v>
      </c>
      <c r="S303" t="s">
        <v>4842</v>
      </c>
      <c r="T303" t="s">
        <v>3388</v>
      </c>
      <c r="U303" t="s">
        <v>5376</v>
      </c>
      <c r="V303" t="s">
        <v>3884</v>
      </c>
      <c r="W303" t="s">
        <v>5377</v>
      </c>
      <c r="X303" s="20" t="s">
        <v>5378</v>
      </c>
    </row>
    <row r="304" spans="1:24" x14ac:dyDescent="0.45">
      <c r="A304" s="20" t="s">
        <v>1190</v>
      </c>
      <c r="B304" t="s">
        <v>322</v>
      </c>
      <c r="C304" t="s">
        <v>144</v>
      </c>
      <c r="D304" t="s">
        <v>527</v>
      </c>
      <c r="E304" t="s">
        <v>2610</v>
      </c>
      <c r="F304" t="s">
        <v>5379</v>
      </c>
      <c r="G304" t="s">
        <v>5380</v>
      </c>
      <c r="H304" t="s">
        <v>5381</v>
      </c>
      <c r="I304" t="s">
        <v>5382</v>
      </c>
      <c r="J304" t="s">
        <v>3470</v>
      </c>
      <c r="K304" t="s">
        <v>1925</v>
      </c>
      <c r="L304" t="s">
        <v>4317</v>
      </c>
      <c r="M304" t="s">
        <v>3164</v>
      </c>
      <c r="N304" t="s">
        <v>3383</v>
      </c>
      <c r="O304" t="s">
        <v>1882</v>
      </c>
      <c r="P304" t="s">
        <v>5383</v>
      </c>
      <c r="Q304" t="s">
        <v>4340</v>
      </c>
      <c r="R304" t="s">
        <v>3386</v>
      </c>
      <c r="S304" t="s">
        <v>1771</v>
      </c>
      <c r="T304" t="s">
        <v>4105</v>
      </c>
      <c r="U304" t="s">
        <v>3434</v>
      </c>
      <c r="V304" t="s">
        <v>4860</v>
      </c>
      <c r="W304" t="s">
        <v>5384</v>
      </c>
      <c r="X304" s="20" t="s">
        <v>5385</v>
      </c>
    </row>
    <row r="305" spans="1:24" x14ac:dyDescent="0.45">
      <c r="A305" s="20" t="s">
        <v>1191</v>
      </c>
      <c r="B305" t="s">
        <v>334</v>
      </c>
      <c r="C305" t="s">
        <v>251</v>
      </c>
      <c r="D305" t="s">
        <v>524</v>
      </c>
      <c r="E305" t="s">
        <v>1866</v>
      </c>
      <c r="F305" t="s">
        <v>5386</v>
      </c>
      <c r="G305" t="s">
        <v>5387</v>
      </c>
      <c r="H305" t="s">
        <v>5388</v>
      </c>
      <c r="I305" t="s">
        <v>1950</v>
      </c>
      <c r="J305" t="s">
        <v>2615</v>
      </c>
      <c r="K305" t="s">
        <v>5389</v>
      </c>
      <c r="L305" t="s">
        <v>3048</v>
      </c>
      <c r="M305" t="s">
        <v>5390</v>
      </c>
      <c r="N305" t="s">
        <v>3184</v>
      </c>
      <c r="O305" t="s">
        <v>3705</v>
      </c>
      <c r="P305" t="s">
        <v>2998</v>
      </c>
      <c r="Q305" t="s">
        <v>2461</v>
      </c>
      <c r="R305" t="s">
        <v>5075</v>
      </c>
      <c r="S305" t="s">
        <v>4003</v>
      </c>
      <c r="T305" t="s">
        <v>3813</v>
      </c>
      <c r="U305" t="s">
        <v>3529</v>
      </c>
      <c r="V305" t="s">
        <v>3399</v>
      </c>
      <c r="W305" t="s">
        <v>5391</v>
      </c>
      <c r="X305" s="20" t="s">
        <v>5392</v>
      </c>
    </row>
    <row r="306" spans="1:24" x14ac:dyDescent="0.45">
      <c r="A306" s="20" t="s">
        <v>1192</v>
      </c>
      <c r="B306" t="s">
        <v>351</v>
      </c>
      <c r="C306" t="s">
        <v>86</v>
      </c>
      <c r="D306" t="s">
        <v>526</v>
      </c>
      <c r="E306" t="s">
        <v>2611</v>
      </c>
      <c r="F306" t="s">
        <v>5393</v>
      </c>
      <c r="G306" t="s">
        <v>5394</v>
      </c>
      <c r="H306" t="s">
        <v>5395</v>
      </c>
      <c r="I306" t="s">
        <v>3320</v>
      </c>
      <c r="J306" t="s">
        <v>1959</v>
      </c>
      <c r="K306" t="s">
        <v>4754</v>
      </c>
      <c r="L306" t="s">
        <v>3663</v>
      </c>
      <c r="M306" t="s">
        <v>2612</v>
      </c>
      <c r="N306" t="s">
        <v>3686</v>
      </c>
      <c r="O306" t="s">
        <v>2420</v>
      </c>
      <c r="P306" t="s">
        <v>3832</v>
      </c>
      <c r="Q306" t="s">
        <v>3010</v>
      </c>
      <c r="R306" t="s">
        <v>3442</v>
      </c>
      <c r="S306" t="s">
        <v>3051</v>
      </c>
      <c r="T306" t="s">
        <v>3985</v>
      </c>
      <c r="U306" t="s">
        <v>3529</v>
      </c>
      <c r="V306" t="s">
        <v>1917</v>
      </c>
      <c r="W306" t="s">
        <v>5396</v>
      </c>
      <c r="X306" s="20" t="s">
        <v>5397</v>
      </c>
    </row>
    <row r="307" spans="1:24" x14ac:dyDescent="0.45">
      <c r="A307" s="20" t="s">
        <v>1193</v>
      </c>
      <c r="B307" t="s">
        <v>201</v>
      </c>
      <c r="C307" t="s">
        <v>102</v>
      </c>
      <c r="D307" t="s">
        <v>525</v>
      </c>
      <c r="E307" t="s">
        <v>2617</v>
      </c>
      <c r="F307" t="s">
        <v>5398</v>
      </c>
      <c r="G307" t="s">
        <v>5399</v>
      </c>
      <c r="H307" t="s">
        <v>5400</v>
      </c>
      <c r="I307" t="s">
        <v>3545</v>
      </c>
      <c r="J307" t="s">
        <v>4383</v>
      </c>
      <c r="K307" t="s">
        <v>4944</v>
      </c>
      <c r="L307" t="s">
        <v>4103</v>
      </c>
      <c r="M307" t="s">
        <v>3845</v>
      </c>
      <c r="N307" t="s">
        <v>5218</v>
      </c>
      <c r="O307" t="s">
        <v>2292</v>
      </c>
      <c r="P307" t="s">
        <v>5401</v>
      </c>
      <c r="Q307" t="s">
        <v>5110</v>
      </c>
      <c r="R307" t="s">
        <v>3974</v>
      </c>
      <c r="S307" t="s">
        <v>2910</v>
      </c>
      <c r="T307" t="s">
        <v>3350</v>
      </c>
      <c r="U307" t="s">
        <v>2212</v>
      </c>
      <c r="V307" t="s">
        <v>1918</v>
      </c>
      <c r="W307" t="s">
        <v>5402</v>
      </c>
      <c r="X307" s="20" t="s">
        <v>5403</v>
      </c>
    </row>
    <row r="308" spans="1:24" x14ac:dyDescent="0.45">
      <c r="A308" s="20" t="s">
        <v>1194</v>
      </c>
      <c r="B308" t="s">
        <v>384</v>
      </c>
      <c r="C308" t="s">
        <v>118</v>
      </c>
      <c r="D308" t="s">
        <v>526</v>
      </c>
      <c r="E308" t="s">
        <v>2533</v>
      </c>
      <c r="F308" t="s">
        <v>5404</v>
      </c>
      <c r="G308" t="s">
        <v>5405</v>
      </c>
      <c r="H308" t="s">
        <v>5406</v>
      </c>
      <c r="I308" t="s">
        <v>4594</v>
      </c>
      <c r="J308" t="s">
        <v>2400</v>
      </c>
      <c r="K308" t="s">
        <v>3395</v>
      </c>
      <c r="L308" t="s">
        <v>4199</v>
      </c>
      <c r="M308" t="s">
        <v>1954</v>
      </c>
      <c r="N308" t="s">
        <v>4921</v>
      </c>
      <c r="O308" t="s">
        <v>2609</v>
      </c>
      <c r="P308" t="s">
        <v>3127</v>
      </c>
      <c r="Q308" t="s">
        <v>4533</v>
      </c>
      <c r="R308" t="s">
        <v>4367</v>
      </c>
      <c r="S308" t="s">
        <v>4723</v>
      </c>
      <c r="T308" t="s">
        <v>4740</v>
      </c>
      <c r="U308" t="s">
        <v>3279</v>
      </c>
      <c r="V308" t="s">
        <v>2840</v>
      </c>
      <c r="W308" t="s">
        <v>2205</v>
      </c>
      <c r="X308" s="20" t="s">
        <v>5407</v>
      </c>
    </row>
    <row r="309" spans="1:24" x14ac:dyDescent="0.45">
      <c r="A309" s="20" t="s">
        <v>1195</v>
      </c>
      <c r="B309" t="s">
        <v>317</v>
      </c>
      <c r="C309" t="s">
        <v>182</v>
      </c>
      <c r="D309" t="s">
        <v>528</v>
      </c>
      <c r="E309" t="s">
        <v>2438</v>
      </c>
      <c r="F309" t="s">
        <v>5408</v>
      </c>
      <c r="G309" t="s">
        <v>5409</v>
      </c>
      <c r="H309" t="s">
        <v>5410</v>
      </c>
      <c r="I309" t="s">
        <v>3873</v>
      </c>
      <c r="J309" t="s">
        <v>4856</v>
      </c>
      <c r="K309" t="s">
        <v>1925</v>
      </c>
      <c r="L309" t="s">
        <v>3420</v>
      </c>
      <c r="M309" t="s">
        <v>4676</v>
      </c>
      <c r="N309" t="s">
        <v>2982</v>
      </c>
      <c r="O309" t="s">
        <v>5118</v>
      </c>
      <c r="P309" t="s">
        <v>4222</v>
      </c>
      <c r="Q309" t="s">
        <v>3213</v>
      </c>
      <c r="R309" t="s">
        <v>5411</v>
      </c>
      <c r="S309" t="s">
        <v>4784</v>
      </c>
      <c r="T309" t="s">
        <v>3300</v>
      </c>
      <c r="U309" t="s">
        <v>3730</v>
      </c>
      <c r="V309" t="s">
        <v>4253</v>
      </c>
      <c r="W309" t="s">
        <v>5412</v>
      </c>
      <c r="X309" s="20" t="s">
        <v>5413</v>
      </c>
    </row>
    <row r="310" spans="1:24" x14ac:dyDescent="0.45">
      <c r="A310" s="20" t="s">
        <v>1196</v>
      </c>
      <c r="B310" t="s">
        <v>272</v>
      </c>
      <c r="C310" t="s">
        <v>182</v>
      </c>
      <c r="D310" t="s">
        <v>525</v>
      </c>
      <c r="E310" t="s">
        <v>1885</v>
      </c>
      <c r="F310" t="s">
        <v>5414</v>
      </c>
      <c r="G310" t="s">
        <v>5415</v>
      </c>
      <c r="H310" t="s">
        <v>5416</v>
      </c>
      <c r="I310" t="s">
        <v>2620</v>
      </c>
      <c r="J310" t="s">
        <v>5199</v>
      </c>
      <c r="K310" t="s">
        <v>4450</v>
      </c>
      <c r="L310" t="s">
        <v>2621</v>
      </c>
      <c r="M310" t="s">
        <v>2748</v>
      </c>
      <c r="N310" t="s">
        <v>1814</v>
      </c>
      <c r="O310" t="s">
        <v>4444</v>
      </c>
      <c r="P310" t="s">
        <v>3944</v>
      </c>
      <c r="Q310" t="s">
        <v>1821</v>
      </c>
      <c r="R310" t="s">
        <v>4762</v>
      </c>
      <c r="S310" t="s">
        <v>3824</v>
      </c>
      <c r="T310" t="s">
        <v>4678</v>
      </c>
      <c r="U310" t="s">
        <v>4524</v>
      </c>
      <c r="V310" t="s">
        <v>2937</v>
      </c>
      <c r="W310" t="s">
        <v>5417</v>
      </c>
      <c r="X310" s="20" t="s">
        <v>5418</v>
      </c>
    </row>
    <row r="311" spans="1:24" x14ac:dyDescent="0.45">
      <c r="A311" s="20" t="s">
        <v>1197</v>
      </c>
      <c r="B311" t="s">
        <v>358</v>
      </c>
      <c r="C311" t="s">
        <v>116</v>
      </c>
      <c r="D311" t="s">
        <v>525</v>
      </c>
      <c r="E311" t="s">
        <v>5419</v>
      </c>
      <c r="F311" t="s">
        <v>5420</v>
      </c>
      <c r="G311" t="s">
        <v>5421</v>
      </c>
      <c r="H311" t="s">
        <v>5422</v>
      </c>
      <c r="I311" t="s">
        <v>5423</v>
      </c>
      <c r="J311" t="s">
        <v>3602</v>
      </c>
      <c r="K311" t="s">
        <v>5117</v>
      </c>
      <c r="L311" t="s">
        <v>2747</v>
      </c>
      <c r="M311" t="s">
        <v>3461</v>
      </c>
      <c r="N311" t="s">
        <v>5173</v>
      </c>
      <c r="O311" t="s">
        <v>1770</v>
      </c>
      <c r="P311" t="s">
        <v>4981</v>
      </c>
      <c r="Q311" t="s">
        <v>4579</v>
      </c>
      <c r="R311" t="s">
        <v>2596</v>
      </c>
      <c r="S311" t="s">
        <v>1771</v>
      </c>
      <c r="T311" t="s">
        <v>2926</v>
      </c>
      <c r="U311" t="s">
        <v>1771</v>
      </c>
      <c r="V311" t="s">
        <v>4957</v>
      </c>
      <c r="W311" t="s">
        <v>5424</v>
      </c>
      <c r="X311" s="20" t="s">
        <v>5425</v>
      </c>
    </row>
    <row r="312" spans="1:24" x14ac:dyDescent="0.45">
      <c r="A312" s="20" t="s">
        <v>1198</v>
      </c>
      <c r="B312" t="s">
        <v>357</v>
      </c>
      <c r="C312" t="s">
        <v>177</v>
      </c>
      <c r="D312" t="s">
        <v>524</v>
      </c>
      <c r="E312" t="s">
        <v>2622</v>
      </c>
      <c r="F312" t="s">
        <v>5426</v>
      </c>
      <c r="G312" t="s">
        <v>5427</v>
      </c>
      <c r="H312" t="s">
        <v>5428</v>
      </c>
      <c r="I312" t="s">
        <v>1950</v>
      </c>
      <c r="J312" t="s">
        <v>4357</v>
      </c>
      <c r="K312" t="s">
        <v>4523</v>
      </c>
      <c r="L312" t="s">
        <v>4894</v>
      </c>
      <c r="M312" t="s">
        <v>4595</v>
      </c>
      <c r="N312" t="s">
        <v>3440</v>
      </c>
      <c r="O312" t="s">
        <v>3422</v>
      </c>
      <c r="P312" t="s">
        <v>2623</v>
      </c>
      <c r="Q312" t="s">
        <v>2367</v>
      </c>
      <c r="R312" t="s">
        <v>2508</v>
      </c>
      <c r="S312" t="s">
        <v>2624</v>
      </c>
      <c r="T312" t="s">
        <v>3985</v>
      </c>
      <c r="U312" t="s">
        <v>2851</v>
      </c>
      <c r="V312" t="s">
        <v>5429</v>
      </c>
      <c r="W312" t="s">
        <v>2514</v>
      </c>
      <c r="X312" s="20" t="s">
        <v>5430</v>
      </c>
    </row>
    <row r="313" spans="1:24" x14ac:dyDescent="0.45">
      <c r="A313" s="20" t="s">
        <v>1199</v>
      </c>
      <c r="B313" t="s">
        <v>264</v>
      </c>
      <c r="C313" t="s">
        <v>149</v>
      </c>
      <c r="D313" t="s">
        <v>527</v>
      </c>
      <c r="E313" t="s">
        <v>5431</v>
      </c>
      <c r="F313" t="s">
        <v>5432</v>
      </c>
      <c r="G313" t="s">
        <v>5433</v>
      </c>
      <c r="H313" t="s">
        <v>5434</v>
      </c>
      <c r="I313" t="s">
        <v>3805</v>
      </c>
      <c r="J313" t="s">
        <v>2890</v>
      </c>
      <c r="K313" t="s">
        <v>4121</v>
      </c>
      <c r="L313" t="s">
        <v>4294</v>
      </c>
      <c r="M313" t="s">
        <v>3943</v>
      </c>
      <c r="N313" t="s">
        <v>2265</v>
      </c>
      <c r="O313" t="s">
        <v>5435</v>
      </c>
      <c r="P313" t="s">
        <v>3569</v>
      </c>
      <c r="Q313" t="s">
        <v>5294</v>
      </c>
      <c r="R313" t="s">
        <v>4460</v>
      </c>
      <c r="S313" t="s">
        <v>3617</v>
      </c>
      <c r="T313" t="s">
        <v>2113</v>
      </c>
      <c r="U313" t="s">
        <v>3351</v>
      </c>
      <c r="V313" t="s">
        <v>3258</v>
      </c>
      <c r="W313" t="s">
        <v>5436</v>
      </c>
      <c r="X313" s="20" t="s">
        <v>5437</v>
      </c>
    </row>
    <row r="314" spans="1:24" x14ac:dyDescent="0.45">
      <c r="A314" s="20" t="s">
        <v>1200</v>
      </c>
      <c r="B314" t="s">
        <v>388</v>
      </c>
      <c r="C314" t="s">
        <v>274</v>
      </c>
      <c r="D314" t="s">
        <v>524</v>
      </c>
      <c r="E314" t="s">
        <v>1996</v>
      </c>
      <c r="F314" t="s">
        <v>5438</v>
      </c>
      <c r="G314" t="s">
        <v>5439</v>
      </c>
      <c r="H314" t="s">
        <v>5440</v>
      </c>
      <c r="I314" t="s">
        <v>4258</v>
      </c>
      <c r="J314" t="s">
        <v>2890</v>
      </c>
      <c r="K314" t="s">
        <v>5441</v>
      </c>
      <c r="L314" t="s">
        <v>2626</v>
      </c>
      <c r="M314" t="s">
        <v>4163</v>
      </c>
      <c r="N314" t="s">
        <v>5157</v>
      </c>
      <c r="O314" t="s">
        <v>2983</v>
      </c>
      <c r="P314" t="s">
        <v>1997</v>
      </c>
      <c r="Q314" t="s">
        <v>1764</v>
      </c>
      <c r="R314" t="s">
        <v>3413</v>
      </c>
      <c r="S314" t="s">
        <v>5442</v>
      </c>
      <c r="T314" t="s">
        <v>3189</v>
      </c>
      <c r="U314" t="s">
        <v>2627</v>
      </c>
      <c r="V314" t="s">
        <v>3191</v>
      </c>
      <c r="W314" t="s">
        <v>5443</v>
      </c>
      <c r="X314" s="20" t="s">
        <v>5444</v>
      </c>
    </row>
    <row r="315" spans="1:24" x14ac:dyDescent="0.45">
      <c r="A315" s="20" t="s">
        <v>1201</v>
      </c>
      <c r="B315" t="s">
        <v>254</v>
      </c>
      <c r="C315" t="s">
        <v>95</v>
      </c>
      <c r="D315" t="s">
        <v>525</v>
      </c>
      <c r="E315" t="s">
        <v>5445</v>
      </c>
      <c r="F315" t="s">
        <v>5446</v>
      </c>
      <c r="G315" t="s">
        <v>5447</v>
      </c>
      <c r="H315" t="s">
        <v>5448</v>
      </c>
      <c r="I315" t="s">
        <v>4872</v>
      </c>
      <c r="J315" t="s">
        <v>4073</v>
      </c>
      <c r="K315" t="s">
        <v>3084</v>
      </c>
      <c r="L315" t="s">
        <v>2543</v>
      </c>
      <c r="M315" t="s">
        <v>4001</v>
      </c>
      <c r="N315" t="s">
        <v>3450</v>
      </c>
      <c r="O315" t="s">
        <v>3934</v>
      </c>
      <c r="P315" t="s">
        <v>3112</v>
      </c>
      <c r="Q315" t="s">
        <v>3385</v>
      </c>
      <c r="R315" t="s">
        <v>3936</v>
      </c>
      <c r="S315" t="s">
        <v>4694</v>
      </c>
      <c r="T315" t="s">
        <v>3157</v>
      </c>
      <c r="U315" t="s">
        <v>5449</v>
      </c>
      <c r="V315" t="s">
        <v>5450</v>
      </c>
      <c r="W315" t="s">
        <v>5451</v>
      </c>
      <c r="X315" s="20" t="s">
        <v>5452</v>
      </c>
    </row>
    <row r="316" spans="1:24" x14ac:dyDescent="0.45">
      <c r="A316" s="20" t="s">
        <v>1202</v>
      </c>
      <c r="B316" t="s">
        <v>400</v>
      </c>
      <c r="C316" t="s">
        <v>236</v>
      </c>
      <c r="D316" t="s">
        <v>525</v>
      </c>
      <c r="E316" t="s">
        <v>1998</v>
      </c>
      <c r="F316" t="s">
        <v>5453</v>
      </c>
      <c r="G316" t="s">
        <v>5454</v>
      </c>
      <c r="H316" t="s">
        <v>5455</v>
      </c>
      <c r="I316" t="s">
        <v>5456</v>
      </c>
      <c r="J316" t="s">
        <v>4339</v>
      </c>
      <c r="K316" t="s">
        <v>5457</v>
      </c>
      <c r="L316" t="s">
        <v>2629</v>
      </c>
      <c r="M316" t="s">
        <v>2944</v>
      </c>
      <c r="N316" t="s">
        <v>3274</v>
      </c>
      <c r="O316" t="s">
        <v>2750</v>
      </c>
      <c r="P316" t="s">
        <v>3452</v>
      </c>
      <c r="Q316" t="s">
        <v>5307</v>
      </c>
      <c r="R316" t="s">
        <v>3936</v>
      </c>
      <c r="S316" t="s">
        <v>1693</v>
      </c>
      <c r="T316" t="s">
        <v>4956</v>
      </c>
      <c r="U316" t="s">
        <v>1999</v>
      </c>
      <c r="V316" t="s">
        <v>2284</v>
      </c>
      <c r="W316" t="s">
        <v>2408</v>
      </c>
      <c r="X316" s="20" t="s">
        <v>5458</v>
      </c>
    </row>
    <row r="317" spans="1:24" x14ac:dyDescent="0.45">
      <c r="A317" s="20" t="s">
        <v>1203</v>
      </c>
      <c r="B317" t="s">
        <v>278</v>
      </c>
      <c r="C317" t="s">
        <v>118</v>
      </c>
      <c r="D317" t="s">
        <v>525</v>
      </c>
      <c r="E317" t="s">
        <v>5141</v>
      </c>
      <c r="F317" t="s">
        <v>5459</v>
      </c>
      <c r="G317" t="s">
        <v>5460</v>
      </c>
      <c r="H317" t="s">
        <v>5461</v>
      </c>
      <c r="I317" t="s">
        <v>2719</v>
      </c>
      <c r="J317" t="s">
        <v>1821</v>
      </c>
      <c r="K317" t="s">
        <v>4153</v>
      </c>
      <c r="L317" t="s">
        <v>3358</v>
      </c>
      <c r="M317" t="s">
        <v>5021</v>
      </c>
      <c r="N317" t="s">
        <v>3916</v>
      </c>
      <c r="O317" t="s">
        <v>3821</v>
      </c>
      <c r="P317" t="s">
        <v>5462</v>
      </c>
      <c r="Q317" t="s">
        <v>5294</v>
      </c>
      <c r="R317" t="s">
        <v>2664</v>
      </c>
      <c r="S317" t="s">
        <v>2320</v>
      </c>
      <c r="T317" t="s">
        <v>3300</v>
      </c>
      <c r="U317" t="s">
        <v>4988</v>
      </c>
      <c r="V317" t="s">
        <v>5463</v>
      </c>
      <c r="W317" t="s">
        <v>2574</v>
      </c>
      <c r="X317" s="20" t="s">
        <v>5464</v>
      </c>
    </row>
    <row r="318" spans="1:24" x14ac:dyDescent="0.45">
      <c r="A318" s="20" t="s">
        <v>1204</v>
      </c>
      <c r="B318" t="s">
        <v>389</v>
      </c>
      <c r="C318" t="s">
        <v>216</v>
      </c>
      <c r="D318" t="s">
        <v>524</v>
      </c>
      <c r="E318" t="s">
        <v>5465</v>
      </c>
      <c r="F318" t="s">
        <v>5466</v>
      </c>
      <c r="G318" t="s">
        <v>5467</v>
      </c>
      <c r="H318" t="s">
        <v>5468</v>
      </c>
      <c r="I318" t="s">
        <v>4586</v>
      </c>
      <c r="J318" t="s">
        <v>4316</v>
      </c>
      <c r="K318" t="s">
        <v>1751</v>
      </c>
      <c r="L318" t="s">
        <v>3672</v>
      </c>
      <c r="M318" t="s">
        <v>2595</v>
      </c>
      <c r="N318" t="s">
        <v>3285</v>
      </c>
      <c r="O318" t="s">
        <v>5469</v>
      </c>
      <c r="P318" t="s">
        <v>5470</v>
      </c>
      <c r="Q318" t="s">
        <v>5471</v>
      </c>
      <c r="R318" t="s">
        <v>4954</v>
      </c>
      <c r="S318" t="s">
        <v>3277</v>
      </c>
      <c r="T318" t="s">
        <v>4014</v>
      </c>
      <c r="U318" t="s">
        <v>3443</v>
      </c>
      <c r="V318" t="s">
        <v>3849</v>
      </c>
      <c r="W318" t="s">
        <v>5472</v>
      </c>
      <c r="X318" s="20" t="s">
        <v>5473</v>
      </c>
    </row>
    <row r="319" spans="1:24" x14ac:dyDescent="0.45">
      <c r="A319" s="20" t="s">
        <v>1205</v>
      </c>
      <c r="B319" t="s">
        <v>906</v>
      </c>
      <c r="C319" t="s">
        <v>312</v>
      </c>
      <c r="D319" t="s">
        <v>524</v>
      </c>
      <c r="E319" t="s">
        <v>5474</v>
      </c>
      <c r="F319" t="s">
        <v>5475</v>
      </c>
      <c r="G319" t="s">
        <v>5476</v>
      </c>
      <c r="H319" t="s">
        <v>5477</v>
      </c>
      <c r="I319" t="s">
        <v>3448</v>
      </c>
      <c r="J319" t="s">
        <v>4316</v>
      </c>
      <c r="K319" t="s">
        <v>2147</v>
      </c>
      <c r="L319" t="s">
        <v>4419</v>
      </c>
      <c r="M319" t="s">
        <v>2431</v>
      </c>
      <c r="N319" t="s">
        <v>4646</v>
      </c>
      <c r="O319" t="s">
        <v>5478</v>
      </c>
      <c r="P319" t="s">
        <v>4887</v>
      </c>
      <c r="Q319" t="s">
        <v>4366</v>
      </c>
      <c r="R319" t="s">
        <v>4359</v>
      </c>
      <c r="S319" t="s">
        <v>5253</v>
      </c>
      <c r="T319" t="s">
        <v>3719</v>
      </c>
      <c r="U319" t="s">
        <v>2092</v>
      </c>
      <c r="V319" t="s">
        <v>4214</v>
      </c>
      <c r="W319" t="s">
        <v>2604</v>
      </c>
      <c r="X319" s="20" t="s">
        <v>5479</v>
      </c>
    </row>
    <row r="320" spans="1:24" x14ac:dyDescent="0.45">
      <c r="A320" s="20" t="s">
        <v>1206</v>
      </c>
      <c r="B320" t="s">
        <v>339</v>
      </c>
      <c r="C320" t="s">
        <v>251</v>
      </c>
      <c r="D320" t="s">
        <v>524</v>
      </c>
      <c r="E320" t="s">
        <v>1873</v>
      </c>
      <c r="F320" t="s">
        <v>5480</v>
      </c>
      <c r="G320" t="s">
        <v>5481</v>
      </c>
      <c r="H320" t="s">
        <v>5482</v>
      </c>
      <c r="I320" t="s">
        <v>5423</v>
      </c>
      <c r="J320" t="s">
        <v>4383</v>
      </c>
      <c r="K320" t="s">
        <v>1949</v>
      </c>
      <c r="L320" t="s">
        <v>2155</v>
      </c>
      <c r="M320" t="s">
        <v>2631</v>
      </c>
      <c r="N320" t="s">
        <v>5157</v>
      </c>
      <c r="O320" t="s">
        <v>3925</v>
      </c>
      <c r="P320" t="s">
        <v>5483</v>
      </c>
      <c r="Q320" t="s">
        <v>3514</v>
      </c>
      <c r="R320" t="s">
        <v>4777</v>
      </c>
      <c r="S320" t="s">
        <v>4938</v>
      </c>
      <c r="T320" t="s">
        <v>3075</v>
      </c>
      <c r="U320" t="s">
        <v>2632</v>
      </c>
      <c r="V320" t="s">
        <v>4731</v>
      </c>
      <c r="W320" t="s">
        <v>5484</v>
      </c>
      <c r="X320" s="20" t="s">
        <v>5485</v>
      </c>
    </row>
    <row r="321" spans="1:24" x14ac:dyDescent="0.45">
      <c r="A321" s="20" t="s">
        <v>1207</v>
      </c>
      <c r="B321" t="s">
        <v>273</v>
      </c>
      <c r="C321" t="s">
        <v>274</v>
      </c>
      <c r="D321" t="s">
        <v>523</v>
      </c>
      <c r="E321" t="s">
        <v>2000</v>
      </c>
      <c r="F321" t="s">
        <v>5486</v>
      </c>
      <c r="G321" t="s">
        <v>5487</v>
      </c>
      <c r="H321" t="s">
        <v>2634</v>
      </c>
      <c r="I321" t="s">
        <v>5488</v>
      </c>
      <c r="J321" t="s">
        <v>2615</v>
      </c>
      <c r="K321" t="s">
        <v>2001</v>
      </c>
      <c r="L321" t="s">
        <v>4833</v>
      </c>
      <c r="M321" t="s">
        <v>3819</v>
      </c>
      <c r="N321" t="s">
        <v>3450</v>
      </c>
      <c r="O321" t="s">
        <v>2863</v>
      </c>
      <c r="P321" t="s">
        <v>4002</v>
      </c>
      <c r="Q321" t="s">
        <v>5489</v>
      </c>
      <c r="R321" t="s">
        <v>3423</v>
      </c>
      <c r="S321" t="s">
        <v>1771</v>
      </c>
      <c r="T321" t="s">
        <v>2002</v>
      </c>
      <c r="U321" t="s">
        <v>2411</v>
      </c>
      <c r="V321" t="s">
        <v>3077</v>
      </c>
      <c r="W321" t="s">
        <v>2272</v>
      </c>
      <c r="X321" s="20" t="s">
        <v>5490</v>
      </c>
    </row>
    <row r="322" spans="1:24" x14ac:dyDescent="0.45">
      <c r="A322" s="20" t="s">
        <v>1208</v>
      </c>
      <c r="B322" t="s">
        <v>347</v>
      </c>
      <c r="C322" t="s">
        <v>177</v>
      </c>
      <c r="D322" t="s">
        <v>526</v>
      </c>
      <c r="E322" t="s">
        <v>2633</v>
      </c>
      <c r="F322" t="s">
        <v>5491</v>
      </c>
      <c r="G322" t="s">
        <v>5492</v>
      </c>
      <c r="H322" t="s">
        <v>5493</v>
      </c>
      <c r="I322" t="s">
        <v>3624</v>
      </c>
      <c r="J322" t="s">
        <v>3806</v>
      </c>
      <c r="K322" t="s">
        <v>3070</v>
      </c>
      <c r="L322" t="s">
        <v>3036</v>
      </c>
      <c r="M322" t="s">
        <v>5494</v>
      </c>
      <c r="N322" t="s">
        <v>2763</v>
      </c>
      <c r="O322" t="s">
        <v>2292</v>
      </c>
      <c r="P322" t="s">
        <v>5187</v>
      </c>
      <c r="Q322" t="s">
        <v>5495</v>
      </c>
      <c r="R322" t="s">
        <v>4762</v>
      </c>
      <c r="S322" t="s">
        <v>3571</v>
      </c>
      <c r="T322" t="s">
        <v>3157</v>
      </c>
      <c r="U322" t="s">
        <v>2562</v>
      </c>
      <c r="V322" t="s">
        <v>2962</v>
      </c>
      <c r="W322" t="s">
        <v>2635</v>
      </c>
      <c r="X322" s="20" t="s">
        <v>5496</v>
      </c>
    </row>
    <row r="323" spans="1:24" x14ac:dyDescent="0.45">
      <c r="A323" s="20" t="s">
        <v>1209</v>
      </c>
      <c r="B323" t="s">
        <v>383</v>
      </c>
      <c r="C323" t="s">
        <v>236</v>
      </c>
      <c r="D323" t="s">
        <v>525</v>
      </c>
      <c r="E323" t="s">
        <v>2003</v>
      </c>
      <c r="F323" t="s">
        <v>5497</v>
      </c>
      <c r="G323" t="s">
        <v>5498</v>
      </c>
      <c r="H323" t="s">
        <v>5499</v>
      </c>
      <c r="I323" t="s">
        <v>5500</v>
      </c>
      <c r="J323" t="s">
        <v>4952</v>
      </c>
      <c r="K323" t="s">
        <v>4153</v>
      </c>
      <c r="L323" t="s">
        <v>5501</v>
      </c>
      <c r="M323" t="s">
        <v>4192</v>
      </c>
      <c r="N323" t="s">
        <v>4385</v>
      </c>
      <c r="O323" t="s">
        <v>2859</v>
      </c>
      <c r="P323" t="s">
        <v>5502</v>
      </c>
      <c r="Q323" t="s">
        <v>4916</v>
      </c>
      <c r="R323" t="s">
        <v>1979</v>
      </c>
      <c r="S323" t="s">
        <v>5442</v>
      </c>
      <c r="T323" t="s">
        <v>3424</v>
      </c>
      <c r="U323" t="s">
        <v>2004</v>
      </c>
      <c r="V323" t="s">
        <v>3574</v>
      </c>
      <c r="W323" t="s">
        <v>2463</v>
      </c>
      <c r="X323" s="20" t="s">
        <v>5503</v>
      </c>
    </row>
    <row r="324" spans="1:24" x14ac:dyDescent="0.45">
      <c r="A324" s="20" t="s">
        <v>1210</v>
      </c>
      <c r="B324" t="s">
        <v>314</v>
      </c>
      <c r="C324" t="s">
        <v>104</v>
      </c>
      <c r="D324" t="s">
        <v>526</v>
      </c>
      <c r="E324" t="s">
        <v>1871</v>
      </c>
      <c r="F324" t="s">
        <v>5504</v>
      </c>
      <c r="G324" t="s">
        <v>5505</v>
      </c>
      <c r="H324" t="s">
        <v>5506</v>
      </c>
      <c r="I324" t="s">
        <v>4249</v>
      </c>
      <c r="J324" t="s">
        <v>4690</v>
      </c>
      <c r="K324" t="s">
        <v>3831</v>
      </c>
      <c r="L324" t="s">
        <v>4467</v>
      </c>
      <c r="M324" t="s">
        <v>2875</v>
      </c>
      <c r="N324" t="s">
        <v>2876</v>
      </c>
      <c r="O324" t="s">
        <v>4142</v>
      </c>
      <c r="P324" t="s">
        <v>3582</v>
      </c>
      <c r="Q324" t="s">
        <v>2500</v>
      </c>
      <c r="R324" t="s">
        <v>3423</v>
      </c>
      <c r="S324" t="s">
        <v>3768</v>
      </c>
      <c r="T324" t="s">
        <v>5272</v>
      </c>
      <c r="U324" t="s">
        <v>3585</v>
      </c>
      <c r="V324" t="s">
        <v>3029</v>
      </c>
      <c r="W324" t="s">
        <v>2590</v>
      </c>
      <c r="X324" s="20" t="s">
        <v>5507</v>
      </c>
    </row>
    <row r="325" spans="1:24" x14ac:dyDescent="0.45">
      <c r="A325" s="20" t="s">
        <v>1211</v>
      </c>
      <c r="B325" t="s">
        <v>298</v>
      </c>
      <c r="C325" t="s">
        <v>251</v>
      </c>
      <c r="D325" t="s">
        <v>525</v>
      </c>
      <c r="E325" t="s">
        <v>2006</v>
      </c>
      <c r="F325" t="s">
        <v>5508</v>
      </c>
      <c r="G325" t="s">
        <v>5509</v>
      </c>
      <c r="H325" t="s">
        <v>5510</v>
      </c>
      <c r="I325" t="s">
        <v>4531</v>
      </c>
      <c r="J325" t="s">
        <v>4791</v>
      </c>
      <c r="K325" t="s">
        <v>4754</v>
      </c>
      <c r="L325" t="s">
        <v>3085</v>
      </c>
      <c r="M325" t="s">
        <v>4634</v>
      </c>
      <c r="N325" t="s">
        <v>1991</v>
      </c>
      <c r="O325" t="s">
        <v>3546</v>
      </c>
      <c r="P325" t="s">
        <v>4451</v>
      </c>
      <c r="Q325" t="s">
        <v>2724</v>
      </c>
      <c r="R325" t="s">
        <v>2007</v>
      </c>
      <c r="S325" t="s">
        <v>4653</v>
      </c>
      <c r="T325" t="s">
        <v>4660</v>
      </c>
      <c r="U325" t="s">
        <v>3975</v>
      </c>
      <c r="V325" t="s">
        <v>3029</v>
      </c>
      <c r="W325" t="s">
        <v>5511</v>
      </c>
      <c r="X325" s="20" t="s">
        <v>5512</v>
      </c>
    </row>
    <row r="326" spans="1:24" x14ac:dyDescent="0.45">
      <c r="A326" s="20" t="s">
        <v>1212</v>
      </c>
      <c r="B326" t="s">
        <v>378</v>
      </c>
      <c r="C326" t="s">
        <v>149</v>
      </c>
      <c r="D326" t="s">
        <v>525</v>
      </c>
      <c r="E326" t="s">
        <v>5513</v>
      </c>
      <c r="F326" t="s">
        <v>5514</v>
      </c>
      <c r="G326" t="s">
        <v>5515</v>
      </c>
      <c r="H326" t="s">
        <v>5516</v>
      </c>
      <c r="I326" t="s">
        <v>2580</v>
      </c>
      <c r="J326" t="s">
        <v>3602</v>
      </c>
      <c r="K326" t="s">
        <v>1949</v>
      </c>
      <c r="L326" t="s">
        <v>2762</v>
      </c>
      <c r="M326" t="s">
        <v>1954</v>
      </c>
      <c r="N326" t="s">
        <v>2036</v>
      </c>
      <c r="O326" t="s">
        <v>2922</v>
      </c>
      <c r="P326" t="s">
        <v>5517</v>
      </c>
      <c r="Q326" t="s">
        <v>1858</v>
      </c>
      <c r="R326" t="s">
        <v>3137</v>
      </c>
      <c r="S326" t="s">
        <v>5442</v>
      </c>
      <c r="T326" t="s">
        <v>4609</v>
      </c>
      <c r="U326" t="s">
        <v>5518</v>
      </c>
      <c r="V326" t="s">
        <v>3800</v>
      </c>
      <c r="W326" t="s">
        <v>2532</v>
      </c>
      <c r="X326" s="20" t="s">
        <v>5519</v>
      </c>
    </row>
    <row r="327" spans="1:24" x14ac:dyDescent="0.45">
      <c r="A327" s="20" t="s">
        <v>1213</v>
      </c>
      <c r="B327" t="s">
        <v>396</v>
      </c>
      <c r="C327" t="s">
        <v>274</v>
      </c>
      <c r="D327" t="s">
        <v>522</v>
      </c>
      <c r="E327" t="s">
        <v>1996</v>
      </c>
      <c r="F327" t="s">
        <v>5520</v>
      </c>
      <c r="G327" t="s">
        <v>5521</v>
      </c>
      <c r="H327" t="s">
        <v>5522</v>
      </c>
      <c r="I327" t="s">
        <v>3134</v>
      </c>
      <c r="J327" t="s">
        <v>2008</v>
      </c>
      <c r="K327" t="s">
        <v>2189</v>
      </c>
      <c r="L327" t="s">
        <v>4317</v>
      </c>
      <c r="M327" t="s">
        <v>1883</v>
      </c>
      <c r="N327" t="s">
        <v>5523</v>
      </c>
      <c r="O327" t="s">
        <v>2009</v>
      </c>
      <c r="P327" t="s">
        <v>3155</v>
      </c>
      <c r="Q327" t="s">
        <v>3527</v>
      </c>
      <c r="R327" t="s">
        <v>2010</v>
      </c>
      <c r="S327" t="s">
        <v>2781</v>
      </c>
      <c r="T327" t="s">
        <v>3424</v>
      </c>
      <c r="U327" t="s">
        <v>1833</v>
      </c>
      <c r="V327" t="s">
        <v>4469</v>
      </c>
      <c r="W327" t="s">
        <v>5524</v>
      </c>
      <c r="X327" s="20" t="s">
        <v>5525</v>
      </c>
    </row>
    <row r="328" spans="1:24" x14ac:dyDescent="0.45">
      <c r="A328" s="20" t="s">
        <v>1214</v>
      </c>
      <c r="B328" t="s">
        <v>324</v>
      </c>
      <c r="C328" t="s">
        <v>118</v>
      </c>
      <c r="D328" t="s">
        <v>528</v>
      </c>
      <c r="E328" t="s">
        <v>5526</v>
      </c>
      <c r="F328" t="s">
        <v>5527</v>
      </c>
      <c r="G328" t="s">
        <v>5528</v>
      </c>
      <c r="H328" t="s">
        <v>5529</v>
      </c>
      <c r="I328" t="s">
        <v>5530</v>
      </c>
      <c r="J328" t="s">
        <v>5230</v>
      </c>
      <c r="K328" t="s">
        <v>3603</v>
      </c>
      <c r="L328" t="s">
        <v>3284</v>
      </c>
      <c r="M328" t="s">
        <v>5337</v>
      </c>
      <c r="N328" t="s">
        <v>5531</v>
      </c>
      <c r="O328" t="s">
        <v>3917</v>
      </c>
      <c r="P328" t="s">
        <v>3024</v>
      </c>
      <c r="Q328" t="s">
        <v>2573</v>
      </c>
      <c r="R328" t="s">
        <v>4326</v>
      </c>
      <c r="S328" t="s">
        <v>4784</v>
      </c>
      <c r="T328" t="s">
        <v>4609</v>
      </c>
      <c r="U328" t="s">
        <v>3001</v>
      </c>
      <c r="V328" t="s">
        <v>2295</v>
      </c>
      <c r="W328" t="s">
        <v>2290</v>
      </c>
      <c r="X328" s="20" t="s">
        <v>5532</v>
      </c>
    </row>
    <row r="329" spans="1:24" x14ac:dyDescent="0.45">
      <c r="A329" s="20" t="s">
        <v>1215</v>
      </c>
      <c r="B329" t="s">
        <v>373</v>
      </c>
      <c r="C329" t="s">
        <v>312</v>
      </c>
      <c r="D329" t="s">
        <v>527</v>
      </c>
      <c r="E329" t="s">
        <v>5368</v>
      </c>
      <c r="F329" t="s">
        <v>5533</v>
      </c>
      <c r="G329" t="s">
        <v>5534</v>
      </c>
      <c r="H329" t="s">
        <v>5535</v>
      </c>
      <c r="I329" t="s">
        <v>4737</v>
      </c>
      <c r="J329" t="s">
        <v>4488</v>
      </c>
      <c r="K329" t="s">
        <v>2147</v>
      </c>
      <c r="L329" t="s">
        <v>4833</v>
      </c>
      <c r="M329" t="s">
        <v>2369</v>
      </c>
      <c r="N329" t="s">
        <v>4700</v>
      </c>
      <c r="O329" t="s">
        <v>3856</v>
      </c>
      <c r="P329" t="s">
        <v>5271</v>
      </c>
      <c r="Q329" t="s">
        <v>1759</v>
      </c>
      <c r="R329" t="s">
        <v>5536</v>
      </c>
      <c r="S329" t="s">
        <v>3277</v>
      </c>
      <c r="T329" t="s">
        <v>3689</v>
      </c>
      <c r="U329" t="s">
        <v>5028</v>
      </c>
      <c r="V329" t="s">
        <v>2883</v>
      </c>
      <c r="W329" t="s">
        <v>2447</v>
      </c>
      <c r="X329" s="20" t="s">
        <v>5537</v>
      </c>
    </row>
    <row r="330" spans="1:24" x14ac:dyDescent="0.45">
      <c r="A330" s="20" t="s">
        <v>1216</v>
      </c>
      <c r="B330" t="s">
        <v>385</v>
      </c>
      <c r="C330" t="s">
        <v>251</v>
      </c>
      <c r="D330" t="s">
        <v>523</v>
      </c>
      <c r="E330" t="s">
        <v>1887</v>
      </c>
      <c r="F330" t="s">
        <v>5538</v>
      </c>
      <c r="G330" t="s">
        <v>5539</v>
      </c>
      <c r="H330" t="s">
        <v>5540</v>
      </c>
      <c r="I330" t="s">
        <v>1842</v>
      </c>
      <c r="J330" t="s">
        <v>2005</v>
      </c>
      <c r="K330" t="s">
        <v>3372</v>
      </c>
      <c r="L330" t="s">
        <v>2955</v>
      </c>
      <c r="M330" t="s">
        <v>3421</v>
      </c>
      <c r="N330" t="s">
        <v>1978</v>
      </c>
      <c r="O330" t="s">
        <v>3964</v>
      </c>
      <c r="P330" t="s">
        <v>5517</v>
      </c>
      <c r="Q330" t="s">
        <v>5541</v>
      </c>
      <c r="R330" t="s">
        <v>1888</v>
      </c>
      <c r="S330" t="s">
        <v>2624</v>
      </c>
      <c r="T330" t="s">
        <v>3256</v>
      </c>
      <c r="U330" t="s">
        <v>2644</v>
      </c>
      <c r="V330" t="s">
        <v>3077</v>
      </c>
      <c r="W330" t="s">
        <v>5542</v>
      </c>
      <c r="X330" s="20" t="s">
        <v>5543</v>
      </c>
    </row>
    <row r="331" spans="1:24" x14ac:dyDescent="0.45">
      <c r="A331" s="20" t="s">
        <v>1217</v>
      </c>
      <c r="B331" t="s">
        <v>395</v>
      </c>
      <c r="C331" t="s">
        <v>251</v>
      </c>
      <c r="D331" t="s">
        <v>524</v>
      </c>
      <c r="E331" t="s">
        <v>1880</v>
      </c>
      <c r="F331" t="s">
        <v>5544</v>
      </c>
      <c r="G331" t="s">
        <v>5545</v>
      </c>
      <c r="H331" t="s">
        <v>5546</v>
      </c>
      <c r="I331" t="s">
        <v>2618</v>
      </c>
      <c r="J331" t="s">
        <v>3932</v>
      </c>
      <c r="K331" t="s">
        <v>4259</v>
      </c>
      <c r="L331" t="s">
        <v>3663</v>
      </c>
      <c r="M331" t="s">
        <v>2981</v>
      </c>
      <c r="N331" t="s">
        <v>3450</v>
      </c>
      <c r="O331" t="s">
        <v>4135</v>
      </c>
      <c r="P331" t="s">
        <v>5547</v>
      </c>
      <c r="Q331" t="s">
        <v>1923</v>
      </c>
      <c r="R331" t="s">
        <v>3616</v>
      </c>
      <c r="S331" t="s">
        <v>2208</v>
      </c>
      <c r="T331" t="s">
        <v>4660</v>
      </c>
      <c r="U331" t="s">
        <v>1860</v>
      </c>
      <c r="V331" t="s">
        <v>4124</v>
      </c>
      <c r="W331" t="s">
        <v>2390</v>
      </c>
      <c r="X331" s="20" t="s">
        <v>5548</v>
      </c>
    </row>
    <row r="332" spans="1:24" x14ac:dyDescent="0.45">
      <c r="A332" s="20" t="s">
        <v>1218</v>
      </c>
      <c r="B332" t="s">
        <v>208</v>
      </c>
      <c r="C332" t="s">
        <v>144</v>
      </c>
      <c r="D332" t="s">
        <v>525</v>
      </c>
      <c r="E332" t="s">
        <v>1767</v>
      </c>
      <c r="F332" t="s">
        <v>5549</v>
      </c>
      <c r="G332" t="s">
        <v>5550</v>
      </c>
      <c r="H332" t="s">
        <v>5551</v>
      </c>
      <c r="I332" t="s">
        <v>2646</v>
      </c>
      <c r="J332" t="s">
        <v>4073</v>
      </c>
      <c r="K332" t="s">
        <v>3246</v>
      </c>
      <c r="L332" t="s">
        <v>2647</v>
      </c>
      <c r="M332" t="s">
        <v>4468</v>
      </c>
      <c r="N332" t="s">
        <v>3580</v>
      </c>
      <c r="O332" t="s">
        <v>3023</v>
      </c>
      <c r="P332" t="s">
        <v>5517</v>
      </c>
      <c r="Q332" t="s">
        <v>5552</v>
      </c>
      <c r="R332" t="s">
        <v>2331</v>
      </c>
      <c r="S332" t="s">
        <v>2648</v>
      </c>
      <c r="T332" t="s">
        <v>3013</v>
      </c>
      <c r="U332" t="s">
        <v>5553</v>
      </c>
      <c r="V332" t="s">
        <v>5554</v>
      </c>
      <c r="W332" t="s">
        <v>2327</v>
      </c>
      <c r="X332" s="20" t="s">
        <v>5555</v>
      </c>
    </row>
    <row r="333" spans="1:24" x14ac:dyDescent="0.45">
      <c r="A333" s="20" t="s">
        <v>1219</v>
      </c>
      <c r="B333" t="s">
        <v>350</v>
      </c>
      <c r="C333" t="s">
        <v>118</v>
      </c>
      <c r="D333" t="s">
        <v>526</v>
      </c>
      <c r="E333" t="s">
        <v>1994</v>
      </c>
      <c r="F333" t="s">
        <v>5556</v>
      </c>
      <c r="G333" t="s">
        <v>5557</v>
      </c>
      <c r="H333" t="s">
        <v>5558</v>
      </c>
      <c r="I333" t="s">
        <v>3818</v>
      </c>
      <c r="J333" t="s">
        <v>5040</v>
      </c>
      <c r="K333" t="s">
        <v>2061</v>
      </c>
      <c r="L333" t="s">
        <v>3056</v>
      </c>
      <c r="M333" t="s">
        <v>4850</v>
      </c>
      <c r="N333" t="s">
        <v>3614</v>
      </c>
      <c r="O333" t="s">
        <v>4066</v>
      </c>
      <c r="P333" t="s">
        <v>3629</v>
      </c>
      <c r="Q333" t="s">
        <v>1821</v>
      </c>
      <c r="R333" t="s">
        <v>4722</v>
      </c>
      <c r="S333" t="s">
        <v>4145</v>
      </c>
      <c r="T333" t="s">
        <v>3719</v>
      </c>
      <c r="U333" t="s">
        <v>5559</v>
      </c>
      <c r="V333" t="s">
        <v>2937</v>
      </c>
      <c r="W333" t="s">
        <v>5560</v>
      </c>
      <c r="X333" s="20" t="s">
        <v>5561</v>
      </c>
    </row>
    <row r="334" spans="1:24" x14ac:dyDescent="0.45">
      <c r="A334" s="20" t="s">
        <v>1220</v>
      </c>
      <c r="B334" t="s">
        <v>282</v>
      </c>
      <c r="C334" t="s">
        <v>216</v>
      </c>
      <c r="D334" t="s">
        <v>525</v>
      </c>
      <c r="E334" t="s">
        <v>2020</v>
      </c>
      <c r="F334" t="s">
        <v>5562</v>
      </c>
      <c r="G334" t="s">
        <v>5563</v>
      </c>
      <c r="H334" t="s">
        <v>5564</v>
      </c>
      <c r="I334" t="s">
        <v>4586</v>
      </c>
      <c r="J334" t="s">
        <v>2122</v>
      </c>
      <c r="K334" t="s">
        <v>5441</v>
      </c>
      <c r="L334" t="s">
        <v>3163</v>
      </c>
      <c r="M334" t="s">
        <v>2920</v>
      </c>
      <c r="N334" t="s">
        <v>3614</v>
      </c>
      <c r="O334" t="s">
        <v>2895</v>
      </c>
      <c r="P334" t="s">
        <v>5565</v>
      </c>
      <c r="Q334" t="s">
        <v>5566</v>
      </c>
      <c r="R334" t="s">
        <v>2959</v>
      </c>
      <c r="S334" t="s">
        <v>3708</v>
      </c>
      <c r="T334" t="s">
        <v>3388</v>
      </c>
      <c r="U334" t="s">
        <v>3631</v>
      </c>
      <c r="V334" t="s">
        <v>2840</v>
      </c>
      <c r="W334" t="s">
        <v>2535</v>
      </c>
      <c r="X334" s="20" t="s">
        <v>5567</v>
      </c>
    </row>
    <row r="335" spans="1:24" x14ac:dyDescent="0.45">
      <c r="A335" s="20" t="s">
        <v>1221</v>
      </c>
      <c r="B335" t="s">
        <v>363</v>
      </c>
      <c r="C335" t="s">
        <v>84</v>
      </c>
      <c r="D335" t="s">
        <v>524</v>
      </c>
      <c r="E335" t="s">
        <v>5568</v>
      </c>
      <c r="F335" t="s">
        <v>5569</v>
      </c>
      <c r="G335" t="s">
        <v>5570</v>
      </c>
      <c r="H335" t="s">
        <v>5571</v>
      </c>
      <c r="I335" t="s">
        <v>4120</v>
      </c>
      <c r="J335" t="s">
        <v>4720</v>
      </c>
      <c r="K335" t="s">
        <v>5260</v>
      </c>
      <c r="L335" t="s">
        <v>3284</v>
      </c>
      <c r="M335" t="s">
        <v>4331</v>
      </c>
      <c r="N335" t="s">
        <v>3310</v>
      </c>
      <c r="O335" t="s">
        <v>5572</v>
      </c>
      <c r="P335" t="s">
        <v>4038</v>
      </c>
      <c r="Q335" t="s">
        <v>3473</v>
      </c>
      <c r="R335" t="s">
        <v>5041</v>
      </c>
      <c r="S335" t="s">
        <v>3708</v>
      </c>
      <c r="T335" t="s">
        <v>4105</v>
      </c>
      <c r="U335" t="s">
        <v>3759</v>
      </c>
      <c r="V335" t="s">
        <v>3709</v>
      </c>
      <c r="W335" t="s">
        <v>2322</v>
      </c>
      <c r="X335" s="20" t="s">
        <v>5573</v>
      </c>
    </row>
    <row r="336" spans="1:24" x14ac:dyDescent="0.45">
      <c r="A336" s="20" t="s">
        <v>1222</v>
      </c>
      <c r="B336" t="s">
        <v>344</v>
      </c>
      <c r="C336" t="s">
        <v>86</v>
      </c>
      <c r="D336" t="s">
        <v>525</v>
      </c>
      <c r="E336" t="s">
        <v>2652</v>
      </c>
      <c r="F336" t="s">
        <v>5574</v>
      </c>
      <c r="G336" t="s">
        <v>5575</v>
      </c>
      <c r="H336" t="s">
        <v>5576</v>
      </c>
      <c r="I336" t="s">
        <v>2618</v>
      </c>
      <c r="J336" t="s">
        <v>5349</v>
      </c>
      <c r="K336" t="s">
        <v>3162</v>
      </c>
      <c r="L336" t="s">
        <v>3663</v>
      </c>
      <c r="M336" t="s">
        <v>4173</v>
      </c>
      <c r="N336" t="s">
        <v>4084</v>
      </c>
      <c r="O336" t="s">
        <v>4490</v>
      </c>
      <c r="P336" t="s">
        <v>3024</v>
      </c>
      <c r="Q336" t="s">
        <v>3583</v>
      </c>
      <c r="R336" t="s">
        <v>5321</v>
      </c>
      <c r="S336" t="s">
        <v>4669</v>
      </c>
      <c r="T336" t="s">
        <v>3075</v>
      </c>
      <c r="U336" t="s">
        <v>2268</v>
      </c>
      <c r="V336" t="s">
        <v>5577</v>
      </c>
      <c r="W336" t="s">
        <v>5578</v>
      </c>
      <c r="X336" s="20" t="s">
        <v>5579</v>
      </c>
    </row>
    <row r="337" spans="1:24" x14ac:dyDescent="0.45">
      <c r="A337" s="20" t="s">
        <v>1223</v>
      </c>
      <c r="B337" t="s">
        <v>381</v>
      </c>
      <c r="C337" t="s">
        <v>118</v>
      </c>
      <c r="D337" t="s">
        <v>525</v>
      </c>
      <c r="E337" t="s">
        <v>5580</v>
      </c>
      <c r="F337" t="s">
        <v>5581</v>
      </c>
      <c r="G337" t="s">
        <v>5582</v>
      </c>
      <c r="H337" t="s">
        <v>5583</v>
      </c>
      <c r="I337" t="s">
        <v>4689</v>
      </c>
      <c r="J337" t="s">
        <v>5040</v>
      </c>
      <c r="K337" t="s">
        <v>4121</v>
      </c>
      <c r="L337" t="s">
        <v>3933</v>
      </c>
      <c r="M337" t="s">
        <v>3890</v>
      </c>
      <c r="N337" t="s">
        <v>3808</v>
      </c>
      <c r="O337" t="s">
        <v>3072</v>
      </c>
      <c r="P337" t="s">
        <v>3155</v>
      </c>
      <c r="Q337" t="s">
        <v>3935</v>
      </c>
      <c r="R337" t="s">
        <v>5584</v>
      </c>
      <c r="S337" t="s">
        <v>3277</v>
      </c>
      <c r="T337" t="s">
        <v>2215</v>
      </c>
      <c r="U337" t="s">
        <v>3901</v>
      </c>
      <c r="V337" t="s">
        <v>2243</v>
      </c>
      <c r="W337" t="s">
        <v>2592</v>
      </c>
      <c r="X337" s="20" t="s">
        <v>5585</v>
      </c>
    </row>
    <row r="338" spans="1:24" x14ac:dyDescent="0.45">
      <c r="A338" s="20" t="s">
        <v>1224</v>
      </c>
      <c r="B338" t="s">
        <v>340</v>
      </c>
      <c r="C338" t="s">
        <v>144</v>
      </c>
      <c r="D338" t="s">
        <v>526</v>
      </c>
      <c r="E338" t="s">
        <v>2653</v>
      </c>
      <c r="F338" t="s">
        <v>5586</v>
      </c>
      <c r="G338" t="s">
        <v>5587</v>
      </c>
      <c r="H338" t="s">
        <v>5588</v>
      </c>
      <c r="I338" t="s">
        <v>1950</v>
      </c>
      <c r="J338" t="s">
        <v>2237</v>
      </c>
      <c r="K338" t="s">
        <v>4153</v>
      </c>
      <c r="L338" t="s">
        <v>3036</v>
      </c>
      <c r="M338" t="s">
        <v>3993</v>
      </c>
      <c r="N338" t="s">
        <v>4350</v>
      </c>
      <c r="O338" t="s">
        <v>5589</v>
      </c>
      <c r="P338" t="s">
        <v>3073</v>
      </c>
      <c r="Q338" t="s">
        <v>2526</v>
      </c>
      <c r="R338" t="s">
        <v>3442</v>
      </c>
      <c r="S338" t="s">
        <v>2320</v>
      </c>
      <c r="T338" t="s">
        <v>3559</v>
      </c>
      <c r="U338" t="s">
        <v>5365</v>
      </c>
      <c r="V338" t="s">
        <v>2482</v>
      </c>
      <c r="W338" t="s">
        <v>5590</v>
      </c>
      <c r="X338" s="20" t="s">
        <v>5591</v>
      </c>
    </row>
    <row r="339" spans="1:24" x14ac:dyDescent="0.45">
      <c r="A339" s="20" t="s">
        <v>1225</v>
      </c>
      <c r="B339" t="s">
        <v>301</v>
      </c>
      <c r="C339" t="s">
        <v>134</v>
      </c>
      <c r="D339" t="s">
        <v>527</v>
      </c>
      <c r="E339" t="s">
        <v>5580</v>
      </c>
      <c r="F339" t="s">
        <v>5592</v>
      </c>
      <c r="G339" t="s">
        <v>5593</v>
      </c>
      <c r="H339" t="s">
        <v>5594</v>
      </c>
      <c r="I339" t="s">
        <v>1842</v>
      </c>
      <c r="J339" t="s">
        <v>1821</v>
      </c>
      <c r="K339" t="s">
        <v>3522</v>
      </c>
      <c r="L339" t="s">
        <v>4317</v>
      </c>
      <c r="M339" t="s">
        <v>2499</v>
      </c>
      <c r="N339" t="s">
        <v>5595</v>
      </c>
      <c r="O339" t="s">
        <v>3324</v>
      </c>
      <c r="P339" t="s">
        <v>5596</v>
      </c>
      <c r="Q339" t="s">
        <v>5597</v>
      </c>
      <c r="R339" t="s">
        <v>3187</v>
      </c>
      <c r="S339" t="s">
        <v>5055</v>
      </c>
      <c r="T339" t="s">
        <v>2811</v>
      </c>
      <c r="U339" t="s">
        <v>4859</v>
      </c>
      <c r="V339" t="s">
        <v>5598</v>
      </c>
      <c r="W339" t="s">
        <v>5599</v>
      </c>
      <c r="X339" s="20" t="s">
        <v>5600</v>
      </c>
    </row>
    <row r="340" spans="1:24" x14ac:dyDescent="0.45">
      <c r="A340" s="20" t="s">
        <v>1226</v>
      </c>
      <c r="B340" t="s">
        <v>355</v>
      </c>
      <c r="C340" t="s">
        <v>108</v>
      </c>
      <c r="D340" t="s">
        <v>522</v>
      </c>
      <c r="E340" t="s">
        <v>5601</v>
      </c>
      <c r="F340" t="s">
        <v>5602</v>
      </c>
      <c r="G340" t="s">
        <v>5603</v>
      </c>
      <c r="H340" t="s">
        <v>5604</v>
      </c>
      <c r="I340" t="s">
        <v>2573</v>
      </c>
      <c r="J340" t="s">
        <v>3683</v>
      </c>
      <c r="K340" t="s">
        <v>1922</v>
      </c>
      <c r="L340" t="s">
        <v>4010</v>
      </c>
      <c r="M340" t="s">
        <v>4747</v>
      </c>
      <c r="N340" t="s">
        <v>4011</v>
      </c>
      <c r="O340" t="s">
        <v>4095</v>
      </c>
      <c r="P340" t="s">
        <v>5462</v>
      </c>
      <c r="Q340" t="s">
        <v>4875</v>
      </c>
      <c r="R340" t="s">
        <v>4777</v>
      </c>
      <c r="S340" t="s">
        <v>5605</v>
      </c>
      <c r="T340" t="s">
        <v>2811</v>
      </c>
      <c r="U340" t="s">
        <v>5606</v>
      </c>
      <c r="V340" t="s">
        <v>4052</v>
      </c>
      <c r="W340" t="s">
        <v>2679</v>
      </c>
      <c r="X340" s="20" t="s">
        <v>5607</v>
      </c>
    </row>
    <row r="341" spans="1:24" x14ac:dyDescent="0.45">
      <c r="A341" s="20" t="s">
        <v>1227</v>
      </c>
      <c r="B341" t="s">
        <v>310</v>
      </c>
      <c r="C341" t="s">
        <v>274</v>
      </c>
      <c r="D341" t="s">
        <v>524</v>
      </c>
      <c r="E341" t="s">
        <v>2011</v>
      </c>
      <c r="F341" t="s">
        <v>5608</v>
      </c>
      <c r="G341" t="s">
        <v>5609</v>
      </c>
      <c r="H341" t="s">
        <v>5610</v>
      </c>
      <c r="I341" t="s">
        <v>5456</v>
      </c>
      <c r="J341" t="s">
        <v>4935</v>
      </c>
      <c r="K341" t="s">
        <v>1949</v>
      </c>
      <c r="L341" t="s">
        <v>5611</v>
      </c>
      <c r="M341" t="s">
        <v>3726</v>
      </c>
      <c r="N341" t="s">
        <v>5612</v>
      </c>
      <c r="O341" t="s">
        <v>3875</v>
      </c>
      <c r="P341" t="s">
        <v>5613</v>
      </c>
      <c r="Q341" t="s">
        <v>2012</v>
      </c>
      <c r="R341" t="s">
        <v>4722</v>
      </c>
      <c r="S341" t="s">
        <v>3708</v>
      </c>
      <c r="T341" t="s">
        <v>3157</v>
      </c>
      <c r="U341" t="s">
        <v>5008</v>
      </c>
      <c r="V341" t="s">
        <v>4503</v>
      </c>
      <c r="W341" t="s">
        <v>2655</v>
      </c>
      <c r="X341" s="20" t="s">
        <v>5614</v>
      </c>
    </row>
    <row r="342" spans="1:24" x14ac:dyDescent="0.45">
      <c r="A342" s="20" t="s">
        <v>1228</v>
      </c>
      <c r="B342" t="s">
        <v>398</v>
      </c>
      <c r="C342" t="s">
        <v>274</v>
      </c>
      <c r="D342" t="s">
        <v>522</v>
      </c>
      <c r="E342" t="s">
        <v>2014</v>
      </c>
      <c r="F342" t="s">
        <v>5615</v>
      </c>
      <c r="G342" t="s">
        <v>5616</v>
      </c>
      <c r="H342" t="s">
        <v>5617</v>
      </c>
      <c r="I342" t="s">
        <v>2620</v>
      </c>
      <c r="J342" t="s">
        <v>1990</v>
      </c>
      <c r="K342" t="s">
        <v>5117</v>
      </c>
      <c r="L342" t="s">
        <v>2583</v>
      </c>
      <c r="M342" t="s">
        <v>3863</v>
      </c>
      <c r="N342" t="s">
        <v>3781</v>
      </c>
      <c r="O342" t="s">
        <v>5469</v>
      </c>
      <c r="P342" t="s">
        <v>4874</v>
      </c>
      <c r="Q342" t="s">
        <v>2367</v>
      </c>
      <c r="R342" t="s">
        <v>4326</v>
      </c>
      <c r="S342" t="s">
        <v>2075</v>
      </c>
      <c r="T342" t="s">
        <v>2015</v>
      </c>
      <c r="U342" t="s">
        <v>2658</v>
      </c>
      <c r="V342" t="s">
        <v>4146</v>
      </c>
      <c r="W342" t="s">
        <v>5618</v>
      </c>
      <c r="X342" s="20" t="s">
        <v>5619</v>
      </c>
    </row>
    <row r="343" spans="1:24" x14ac:dyDescent="0.45">
      <c r="A343" s="20" t="s">
        <v>1229</v>
      </c>
      <c r="B343" t="s">
        <v>371</v>
      </c>
      <c r="C343" t="s">
        <v>102</v>
      </c>
      <c r="D343" t="s">
        <v>528</v>
      </c>
      <c r="E343" t="s">
        <v>5620</v>
      </c>
      <c r="F343" t="s">
        <v>5621</v>
      </c>
      <c r="G343" t="s">
        <v>5622</v>
      </c>
      <c r="H343" t="s">
        <v>5623</v>
      </c>
      <c r="I343" t="s">
        <v>3536</v>
      </c>
      <c r="J343" t="s">
        <v>5624</v>
      </c>
      <c r="K343" t="s">
        <v>3671</v>
      </c>
      <c r="L343" t="s">
        <v>2847</v>
      </c>
      <c r="M343" t="s">
        <v>3696</v>
      </c>
      <c r="N343" t="s">
        <v>5595</v>
      </c>
      <c r="O343" t="s">
        <v>5224</v>
      </c>
      <c r="P343" t="s">
        <v>2794</v>
      </c>
      <c r="Q343" t="s">
        <v>4973</v>
      </c>
      <c r="R343" t="s">
        <v>5584</v>
      </c>
      <c r="S343" t="s">
        <v>4320</v>
      </c>
      <c r="T343" t="s">
        <v>4501</v>
      </c>
      <c r="U343" t="s">
        <v>1902</v>
      </c>
      <c r="V343" t="s">
        <v>5625</v>
      </c>
      <c r="W343" t="s">
        <v>2476</v>
      </c>
      <c r="X343" s="20" t="s">
        <v>5626</v>
      </c>
    </row>
    <row r="344" spans="1:24" x14ac:dyDescent="0.45">
      <c r="A344" s="20" t="s">
        <v>1230</v>
      </c>
      <c r="B344" t="s">
        <v>309</v>
      </c>
      <c r="C344" t="s">
        <v>236</v>
      </c>
      <c r="D344" t="s">
        <v>524</v>
      </c>
      <c r="E344" t="s">
        <v>2018</v>
      </c>
      <c r="F344" t="s">
        <v>5627</v>
      </c>
      <c r="G344" t="s">
        <v>5628</v>
      </c>
      <c r="H344" t="s">
        <v>5629</v>
      </c>
      <c r="I344" t="s">
        <v>5630</v>
      </c>
      <c r="J344" t="s">
        <v>5349</v>
      </c>
      <c r="K344" t="s">
        <v>4944</v>
      </c>
      <c r="L344" t="s">
        <v>2933</v>
      </c>
      <c r="M344" t="s">
        <v>3993</v>
      </c>
      <c r="N344" t="s">
        <v>2019</v>
      </c>
      <c r="O344" t="s">
        <v>3374</v>
      </c>
      <c r="P344" t="s">
        <v>4075</v>
      </c>
      <c r="Q344" t="s">
        <v>4875</v>
      </c>
      <c r="R344" t="s">
        <v>4076</v>
      </c>
      <c r="S344" t="s">
        <v>4784</v>
      </c>
      <c r="T344" t="s">
        <v>4213</v>
      </c>
      <c r="U344" t="s">
        <v>2627</v>
      </c>
      <c r="V344" t="s">
        <v>3167</v>
      </c>
      <c r="W344" t="s">
        <v>5631</v>
      </c>
      <c r="X344" s="20" t="s">
        <v>5632</v>
      </c>
    </row>
    <row r="345" spans="1:24" x14ac:dyDescent="0.45">
      <c r="A345" s="20" t="s">
        <v>1231</v>
      </c>
      <c r="B345" t="s">
        <v>390</v>
      </c>
      <c r="C345" t="s">
        <v>251</v>
      </c>
      <c r="D345" t="s">
        <v>523</v>
      </c>
      <c r="E345" t="s">
        <v>2016</v>
      </c>
      <c r="F345" t="s">
        <v>5633</v>
      </c>
      <c r="G345" t="s">
        <v>5634</v>
      </c>
      <c r="H345" t="s">
        <v>5635</v>
      </c>
      <c r="I345" t="s">
        <v>5093</v>
      </c>
      <c r="J345" t="s">
        <v>3683</v>
      </c>
      <c r="K345" t="s">
        <v>1985</v>
      </c>
      <c r="L345" t="s">
        <v>3684</v>
      </c>
      <c r="M345" t="s">
        <v>3499</v>
      </c>
      <c r="N345" t="s">
        <v>5636</v>
      </c>
      <c r="O345" t="s">
        <v>5637</v>
      </c>
      <c r="P345" t="s">
        <v>2957</v>
      </c>
      <c r="Q345" t="s">
        <v>1764</v>
      </c>
      <c r="R345" t="s">
        <v>5584</v>
      </c>
      <c r="S345" t="s">
        <v>5638</v>
      </c>
      <c r="T345" t="s">
        <v>3300</v>
      </c>
      <c r="U345" t="s">
        <v>2017</v>
      </c>
      <c r="V345" t="s">
        <v>3015</v>
      </c>
      <c r="W345" t="s">
        <v>5639</v>
      </c>
      <c r="X345" s="20" t="s">
        <v>5640</v>
      </c>
    </row>
    <row r="346" spans="1:24" x14ac:dyDescent="0.45">
      <c r="A346" s="20" t="s">
        <v>1232</v>
      </c>
      <c r="B346" t="s">
        <v>285</v>
      </c>
      <c r="C346" t="s">
        <v>31</v>
      </c>
      <c r="D346" t="s">
        <v>527</v>
      </c>
      <c r="E346" t="s">
        <v>5641</v>
      </c>
      <c r="F346" t="s">
        <v>5642</v>
      </c>
      <c r="G346" t="s">
        <v>5643</v>
      </c>
      <c r="H346" t="s">
        <v>5644</v>
      </c>
      <c r="I346" t="s">
        <v>5630</v>
      </c>
      <c r="J346" t="s">
        <v>5645</v>
      </c>
      <c r="K346" t="s">
        <v>2419</v>
      </c>
      <c r="L346" t="s">
        <v>4103</v>
      </c>
      <c r="M346" t="s">
        <v>5646</v>
      </c>
      <c r="N346" t="s">
        <v>3098</v>
      </c>
      <c r="O346" t="s">
        <v>2764</v>
      </c>
      <c r="P346" t="s">
        <v>5320</v>
      </c>
      <c r="Q346" t="s">
        <v>1759</v>
      </c>
      <c r="R346" t="s">
        <v>5647</v>
      </c>
      <c r="S346" t="s">
        <v>3708</v>
      </c>
      <c r="T346" t="s">
        <v>3424</v>
      </c>
      <c r="U346" t="s">
        <v>3257</v>
      </c>
      <c r="V346" t="s">
        <v>3390</v>
      </c>
      <c r="W346" t="s">
        <v>5648</v>
      </c>
      <c r="X346" s="20" t="s">
        <v>5649</v>
      </c>
    </row>
    <row r="347" spans="1:24" x14ac:dyDescent="0.45">
      <c r="A347" s="20" t="s">
        <v>1233</v>
      </c>
      <c r="B347" t="s">
        <v>376</v>
      </c>
      <c r="C347" t="s">
        <v>216</v>
      </c>
      <c r="D347" t="s">
        <v>525</v>
      </c>
      <c r="E347" t="s">
        <v>2672</v>
      </c>
      <c r="F347" t="s">
        <v>5650</v>
      </c>
      <c r="G347" t="s">
        <v>5651</v>
      </c>
      <c r="H347" t="s">
        <v>5652</v>
      </c>
      <c r="I347" t="s">
        <v>3855</v>
      </c>
      <c r="J347" t="s">
        <v>5040</v>
      </c>
      <c r="K347" t="s">
        <v>3765</v>
      </c>
      <c r="L347" t="s">
        <v>1879</v>
      </c>
      <c r="M347" t="s">
        <v>5653</v>
      </c>
      <c r="N347" t="s">
        <v>3058</v>
      </c>
      <c r="O347" t="s">
        <v>3441</v>
      </c>
      <c r="P347" t="s">
        <v>3347</v>
      </c>
      <c r="Q347" t="s">
        <v>1821</v>
      </c>
      <c r="R347" t="s">
        <v>3892</v>
      </c>
      <c r="S347" t="s">
        <v>4003</v>
      </c>
      <c r="T347" t="s">
        <v>4678</v>
      </c>
      <c r="U347" t="s">
        <v>2851</v>
      </c>
      <c r="V347" t="s">
        <v>2814</v>
      </c>
      <c r="W347" t="s">
        <v>2460</v>
      </c>
      <c r="X347" s="20" t="s">
        <v>5654</v>
      </c>
    </row>
    <row r="348" spans="1:24" x14ac:dyDescent="0.45">
      <c r="A348" s="20" t="s">
        <v>1234</v>
      </c>
      <c r="B348" t="s">
        <v>362</v>
      </c>
      <c r="C348" t="s">
        <v>144</v>
      </c>
      <c r="D348" t="s">
        <v>527</v>
      </c>
      <c r="E348" t="s">
        <v>2663</v>
      </c>
      <c r="F348" t="s">
        <v>5176</v>
      </c>
      <c r="G348" t="s">
        <v>5655</v>
      </c>
      <c r="H348" t="s">
        <v>5656</v>
      </c>
      <c r="I348" t="s">
        <v>4548</v>
      </c>
      <c r="J348" t="s">
        <v>4499</v>
      </c>
      <c r="K348" t="s">
        <v>5657</v>
      </c>
      <c r="L348" t="s">
        <v>1879</v>
      </c>
      <c r="M348" t="s">
        <v>3439</v>
      </c>
      <c r="N348" t="s">
        <v>5033</v>
      </c>
      <c r="O348" t="s">
        <v>4886</v>
      </c>
      <c r="P348" t="s">
        <v>3472</v>
      </c>
      <c r="Q348" t="s">
        <v>4366</v>
      </c>
      <c r="R348" t="s">
        <v>4777</v>
      </c>
      <c r="S348" t="s">
        <v>3012</v>
      </c>
      <c r="T348" t="s">
        <v>5027</v>
      </c>
      <c r="U348" t="s">
        <v>3257</v>
      </c>
      <c r="V348" t="s">
        <v>2900</v>
      </c>
      <c r="W348" t="s">
        <v>5658</v>
      </c>
      <c r="X348" s="20" t="s">
        <v>5659</v>
      </c>
    </row>
    <row r="349" spans="1:24" x14ac:dyDescent="0.45">
      <c r="A349" s="20" t="s">
        <v>1235</v>
      </c>
      <c r="B349" t="s">
        <v>386</v>
      </c>
      <c r="C349" t="s">
        <v>144</v>
      </c>
      <c r="D349" t="s">
        <v>527</v>
      </c>
      <c r="E349" t="s">
        <v>2020</v>
      </c>
      <c r="F349" t="s">
        <v>2607</v>
      </c>
      <c r="G349" t="s">
        <v>5660</v>
      </c>
      <c r="H349" t="s">
        <v>5661</v>
      </c>
      <c r="I349" t="s">
        <v>3448</v>
      </c>
      <c r="J349" t="s">
        <v>4935</v>
      </c>
      <c r="K349" t="s">
        <v>2419</v>
      </c>
      <c r="L349" t="s">
        <v>4825</v>
      </c>
      <c r="M349" t="s">
        <v>2631</v>
      </c>
      <c r="N349" t="s">
        <v>3781</v>
      </c>
      <c r="O349" t="s">
        <v>2021</v>
      </c>
      <c r="P349" t="s">
        <v>3060</v>
      </c>
      <c r="Q349" t="s">
        <v>5662</v>
      </c>
      <c r="R349" t="s">
        <v>3423</v>
      </c>
      <c r="S349" t="s">
        <v>2303</v>
      </c>
      <c r="T349" t="s">
        <v>4904</v>
      </c>
      <c r="U349" t="s">
        <v>3730</v>
      </c>
      <c r="V349" t="s">
        <v>1927</v>
      </c>
      <c r="W349" t="s">
        <v>5663</v>
      </c>
      <c r="X349" s="20" t="s">
        <v>5664</v>
      </c>
    </row>
    <row r="350" spans="1:24" x14ac:dyDescent="0.45">
      <c r="A350" s="20" t="s">
        <v>1236</v>
      </c>
      <c r="B350" t="s">
        <v>233</v>
      </c>
      <c r="C350" t="s">
        <v>86</v>
      </c>
      <c r="D350" t="s">
        <v>526</v>
      </c>
      <c r="E350" t="s">
        <v>5665</v>
      </c>
      <c r="F350" t="s">
        <v>5666</v>
      </c>
      <c r="G350" t="s">
        <v>5667</v>
      </c>
      <c r="H350" t="s">
        <v>5668</v>
      </c>
      <c r="I350" t="s">
        <v>4980</v>
      </c>
      <c r="J350" t="s">
        <v>1963</v>
      </c>
      <c r="K350" t="s">
        <v>4754</v>
      </c>
      <c r="L350" t="s">
        <v>2178</v>
      </c>
      <c r="M350" t="s">
        <v>4666</v>
      </c>
      <c r="N350" t="s">
        <v>2124</v>
      </c>
      <c r="O350" t="s">
        <v>2021</v>
      </c>
      <c r="P350" t="s">
        <v>3347</v>
      </c>
      <c r="Q350" t="s">
        <v>3348</v>
      </c>
      <c r="R350" t="s">
        <v>4076</v>
      </c>
      <c r="S350" t="s">
        <v>2519</v>
      </c>
      <c r="T350" t="s">
        <v>3758</v>
      </c>
      <c r="U350" t="s">
        <v>5669</v>
      </c>
      <c r="V350" t="s">
        <v>3516</v>
      </c>
      <c r="W350" t="s">
        <v>5670</v>
      </c>
      <c r="X350" s="20" t="s">
        <v>5671</v>
      </c>
    </row>
    <row r="351" spans="1:24" x14ac:dyDescent="0.45">
      <c r="A351" s="20" t="s">
        <v>1237</v>
      </c>
      <c r="B351" t="s">
        <v>537</v>
      </c>
      <c r="C351" t="s">
        <v>312</v>
      </c>
      <c r="D351" t="s">
        <v>526</v>
      </c>
      <c r="E351" t="s">
        <v>5672</v>
      </c>
      <c r="F351" t="s">
        <v>5673</v>
      </c>
      <c r="G351" t="s">
        <v>5674</v>
      </c>
      <c r="H351" t="s">
        <v>5675</v>
      </c>
      <c r="I351" t="s">
        <v>5382</v>
      </c>
      <c r="J351" t="s">
        <v>4775</v>
      </c>
      <c r="K351" t="s">
        <v>2443</v>
      </c>
      <c r="L351" t="s">
        <v>3942</v>
      </c>
      <c r="M351" t="s">
        <v>1883</v>
      </c>
      <c r="N351" t="s">
        <v>3237</v>
      </c>
      <c r="O351" t="s">
        <v>4142</v>
      </c>
      <c r="P351" t="s">
        <v>5102</v>
      </c>
      <c r="Q351" t="s">
        <v>2493</v>
      </c>
      <c r="R351" t="s">
        <v>5676</v>
      </c>
      <c r="S351" t="s">
        <v>3539</v>
      </c>
      <c r="T351" t="s">
        <v>2972</v>
      </c>
      <c r="U351" t="s">
        <v>5677</v>
      </c>
      <c r="V351" t="s">
        <v>2129</v>
      </c>
      <c r="W351" t="s">
        <v>5678</v>
      </c>
      <c r="X351" s="20" t="s">
        <v>5679</v>
      </c>
    </row>
    <row r="352" spans="1:24" x14ac:dyDescent="0.45">
      <c r="A352" s="20" t="s">
        <v>1238</v>
      </c>
      <c r="B352" t="s">
        <v>391</v>
      </c>
      <c r="C352" t="s">
        <v>216</v>
      </c>
      <c r="D352" t="s">
        <v>526</v>
      </c>
      <c r="E352" t="s">
        <v>5680</v>
      </c>
      <c r="F352" t="s">
        <v>5681</v>
      </c>
      <c r="G352" t="s">
        <v>5682</v>
      </c>
      <c r="H352" t="s">
        <v>5683</v>
      </c>
      <c r="I352" t="s">
        <v>2646</v>
      </c>
      <c r="J352" t="s">
        <v>5684</v>
      </c>
      <c r="K352" t="s">
        <v>3765</v>
      </c>
      <c r="L352" t="s">
        <v>4317</v>
      </c>
      <c r="M352" t="s">
        <v>5685</v>
      </c>
      <c r="N352" t="s">
        <v>2749</v>
      </c>
      <c r="O352" t="s">
        <v>2127</v>
      </c>
      <c r="P352" t="s">
        <v>5686</v>
      </c>
      <c r="Q352" t="s">
        <v>4916</v>
      </c>
      <c r="R352" t="s">
        <v>3214</v>
      </c>
      <c r="S352" t="s">
        <v>2494</v>
      </c>
      <c r="T352" t="s">
        <v>4492</v>
      </c>
      <c r="U352" t="s">
        <v>5687</v>
      </c>
      <c r="V352" t="s">
        <v>3595</v>
      </c>
      <c r="W352" t="s">
        <v>2488</v>
      </c>
      <c r="X352" s="20" t="s">
        <v>5688</v>
      </c>
    </row>
    <row r="353" spans="1:24" x14ac:dyDescent="0.45">
      <c r="A353" s="20" t="s">
        <v>1239</v>
      </c>
      <c r="B353" t="s">
        <v>369</v>
      </c>
      <c r="C353" t="s">
        <v>274</v>
      </c>
      <c r="D353" t="s">
        <v>526</v>
      </c>
      <c r="E353" t="s">
        <v>2022</v>
      </c>
      <c r="F353" t="s">
        <v>5689</v>
      </c>
      <c r="G353" t="s">
        <v>5690</v>
      </c>
      <c r="H353" t="s">
        <v>5691</v>
      </c>
      <c r="I353" t="s">
        <v>5179</v>
      </c>
      <c r="J353" t="s">
        <v>2400</v>
      </c>
      <c r="K353" t="s">
        <v>5692</v>
      </c>
      <c r="L353" t="s">
        <v>2155</v>
      </c>
      <c r="M353" t="s">
        <v>3555</v>
      </c>
      <c r="N353" t="s">
        <v>5612</v>
      </c>
      <c r="O353" t="s">
        <v>4012</v>
      </c>
      <c r="P353" t="s">
        <v>2023</v>
      </c>
      <c r="Q353" t="s">
        <v>2526</v>
      </c>
      <c r="R353" t="s">
        <v>2316</v>
      </c>
      <c r="S353" t="s">
        <v>5693</v>
      </c>
      <c r="T353" t="s">
        <v>1769</v>
      </c>
      <c r="U353" t="s">
        <v>2459</v>
      </c>
      <c r="V353" t="s">
        <v>4795</v>
      </c>
      <c r="W353" t="s">
        <v>5694</v>
      </c>
      <c r="X353" s="20" t="s">
        <v>2024</v>
      </c>
    </row>
    <row r="354" spans="1:24" x14ac:dyDescent="0.45">
      <c r="A354" s="20" t="s">
        <v>1240</v>
      </c>
      <c r="B354" t="s">
        <v>220</v>
      </c>
      <c r="C354" t="s">
        <v>84</v>
      </c>
      <c r="D354" t="s">
        <v>527</v>
      </c>
      <c r="E354" t="s">
        <v>5695</v>
      </c>
      <c r="F354" t="s">
        <v>5696</v>
      </c>
      <c r="G354" t="s">
        <v>5697</v>
      </c>
      <c r="H354" t="s">
        <v>5698</v>
      </c>
      <c r="I354" t="s">
        <v>1842</v>
      </c>
      <c r="J354" t="s">
        <v>4690</v>
      </c>
      <c r="K354" t="s">
        <v>5699</v>
      </c>
      <c r="L354" t="s">
        <v>4113</v>
      </c>
      <c r="M354" t="s">
        <v>5700</v>
      </c>
      <c r="N354" t="s">
        <v>3808</v>
      </c>
      <c r="O354" t="s">
        <v>2609</v>
      </c>
      <c r="P354" t="s">
        <v>2909</v>
      </c>
      <c r="Q354" t="s">
        <v>1923</v>
      </c>
      <c r="R354" t="s">
        <v>2596</v>
      </c>
      <c r="S354" t="s">
        <v>2661</v>
      </c>
      <c r="T354" t="s">
        <v>4678</v>
      </c>
      <c r="U354" t="s">
        <v>5701</v>
      </c>
      <c r="V354" t="s">
        <v>4731</v>
      </c>
      <c r="W354" t="s">
        <v>2550</v>
      </c>
      <c r="X354" s="20" t="s">
        <v>5702</v>
      </c>
    </row>
    <row r="355" spans="1:24" x14ac:dyDescent="0.45">
      <c r="A355" s="20" t="s">
        <v>1241</v>
      </c>
      <c r="B355" t="s">
        <v>360</v>
      </c>
      <c r="C355" t="s">
        <v>124</v>
      </c>
      <c r="D355" t="s">
        <v>525</v>
      </c>
      <c r="E355" t="s">
        <v>2669</v>
      </c>
      <c r="F355" t="s">
        <v>5703</v>
      </c>
      <c r="G355" t="s">
        <v>5704</v>
      </c>
      <c r="H355" t="s">
        <v>5705</v>
      </c>
      <c r="I355" t="s">
        <v>3972</v>
      </c>
      <c r="J355" t="s">
        <v>4856</v>
      </c>
      <c r="K355" t="s">
        <v>5657</v>
      </c>
      <c r="L355" t="s">
        <v>1968</v>
      </c>
      <c r="M355" t="s">
        <v>2499</v>
      </c>
      <c r="N355" t="s">
        <v>3098</v>
      </c>
      <c r="O355" t="s">
        <v>4922</v>
      </c>
      <c r="P355" t="s">
        <v>3060</v>
      </c>
      <c r="Q355" t="s">
        <v>3473</v>
      </c>
      <c r="R355" t="s">
        <v>5536</v>
      </c>
      <c r="S355" t="s">
        <v>4242</v>
      </c>
      <c r="T355" t="s">
        <v>3424</v>
      </c>
      <c r="U355" t="s">
        <v>1924</v>
      </c>
      <c r="V355" t="s">
        <v>4860</v>
      </c>
      <c r="W355" t="s">
        <v>5706</v>
      </c>
      <c r="X355" s="20" t="s">
        <v>5707</v>
      </c>
    </row>
    <row r="356" spans="1:24" x14ac:dyDescent="0.45">
      <c r="A356" s="20" t="s">
        <v>1242</v>
      </c>
      <c r="B356" t="s">
        <v>370</v>
      </c>
      <c r="C356" t="s">
        <v>312</v>
      </c>
      <c r="D356" t="s">
        <v>528</v>
      </c>
      <c r="E356" t="s">
        <v>5708</v>
      </c>
      <c r="F356" t="s">
        <v>5709</v>
      </c>
      <c r="G356" t="s">
        <v>5710</v>
      </c>
      <c r="H356" t="s">
        <v>5711</v>
      </c>
      <c r="I356" t="s">
        <v>4769</v>
      </c>
      <c r="J356" t="s">
        <v>4720</v>
      </c>
      <c r="K356" t="s">
        <v>5117</v>
      </c>
      <c r="L356" t="s">
        <v>4317</v>
      </c>
      <c r="M356" t="s">
        <v>5712</v>
      </c>
      <c r="N356" t="s">
        <v>4921</v>
      </c>
      <c r="O356" t="s">
        <v>5713</v>
      </c>
      <c r="P356" t="s">
        <v>3060</v>
      </c>
      <c r="Q356" t="s">
        <v>2486</v>
      </c>
      <c r="R356" t="s">
        <v>2664</v>
      </c>
      <c r="S356" t="s">
        <v>3202</v>
      </c>
      <c r="T356" t="s">
        <v>3985</v>
      </c>
      <c r="U356" t="s">
        <v>5365</v>
      </c>
      <c r="V356" t="s">
        <v>5714</v>
      </c>
      <c r="W356" t="s">
        <v>5715</v>
      </c>
      <c r="X356" s="20" t="s">
        <v>5716</v>
      </c>
    </row>
    <row r="357" spans="1:24" x14ac:dyDescent="0.45">
      <c r="A357" s="20" t="s">
        <v>1243</v>
      </c>
      <c r="B357" t="s">
        <v>380</v>
      </c>
      <c r="C357" t="s">
        <v>312</v>
      </c>
      <c r="D357" t="s">
        <v>526</v>
      </c>
      <c r="E357" t="s">
        <v>2672</v>
      </c>
      <c r="F357" t="s">
        <v>5717</v>
      </c>
      <c r="G357" t="s">
        <v>5718</v>
      </c>
      <c r="H357" t="s">
        <v>5719</v>
      </c>
      <c r="I357" t="s">
        <v>5488</v>
      </c>
      <c r="J357" t="s">
        <v>4856</v>
      </c>
      <c r="K357" t="s">
        <v>5217</v>
      </c>
      <c r="L357" t="s">
        <v>3253</v>
      </c>
      <c r="M357" t="s">
        <v>4573</v>
      </c>
      <c r="N357" t="s">
        <v>3773</v>
      </c>
      <c r="O357" t="s">
        <v>2877</v>
      </c>
      <c r="P357" t="s">
        <v>5720</v>
      </c>
      <c r="Q357" t="s">
        <v>5721</v>
      </c>
      <c r="R357" t="s">
        <v>5536</v>
      </c>
      <c r="S357" t="s">
        <v>2151</v>
      </c>
      <c r="T357" t="s">
        <v>3424</v>
      </c>
      <c r="U357" t="s">
        <v>2462</v>
      </c>
      <c r="V357" t="s">
        <v>3425</v>
      </c>
      <c r="W357" t="s">
        <v>5722</v>
      </c>
      <c r="X357" s="20" t="s">
        <v>5723</v>
      </c>
    </row>
    <row r="358" spans="1:24" x14ac:dyDescent="0.45">
      <c r="A358" s="20" t="s">
        <v>1244</v>
      </c>
      <c r="B358" t="s">
        <v>403</v>
      </c>
      <c r="C358" t="s">
        <v>166</v>
      </c>
      <c r="D358" t="s">
        <v>527</v>
      </c>
      <c r="E358" t="s">
        <v>5724</v>
      </c>
      <c r="F358" t="s">
        <v>5725</v>
      </c>
      <c r="G358" t="s">
        <v>5726</v>
      </c>
      <c r="H358" t="s">
        <v>5727</v>
      </c>
      <c r="I358" t="s">
        <v>2637</v>
      </c>
      <c r="J358" t="s">
        <v>5728</v>
      </c>
      <c r="K358" t="s">
        <v>5441</v>
      </c>
      <c r="L358" t="s">
        <v>2955</v>
      </c>
      <c r="M358" t="s">
        <v>2211</v>
      </c>
      <c r="N358" t="s">
        <v>5729</v>
      </c>
      <c r="O358" t="s">
        <v>3788</v>
      </c>
      <c r="P358" t="s">
        <v>1967</v>
      </c>
      <c r="Q358" t="s">
        <v>3298</v>
      </c>
      <c r="R358" t="s">
        <v>5730</v>
      </c>
      <c r="S358" t="s">
        <v>1768</v>
      </c>
      <c r="T358" t="s">
        <v>4333</v>
      </c>
      <c r="U358" t="s">
        <v>5731</v>
      </c>
      <c r="V358" t="s">
        <v>3595</v>
      </c>
      <c r="W358" t="s">
        <v>2165</v>
      </c>
      <c r="X358" s="20" t="s">
        <v>5732</v>
      </c>
    </row>
    <row r="359" spans="1:24" x14ac:dyDescent="0.45">
      <c r="A359" s="20" t="s">
        <v>1245</v>
      </c>
      <c r="B359" t="s">
        <v>307</v>
      </c>
      <c r="C359" t="s">
        <v>216</v>
      </c>
      <c r="D359" t="s">
        <v>524</v>
      </c>
      <c r="E359" t="s">
        <v>2672</v>
      </c>
      <c r="F359" t="s">
        <v>2673</v>
      </c>
      <c r="G359" t="s">
        <v>5733</v>
      </c>
      <c r="H359" t="s">
        <v>5734</v>
      </c>
      <c r="I359" t="s">
        <v>2580</v>
      </c>
      <c r="J359" t="s">
        <v>3683</v>
      </c>
      <c r="K359" t="s">
        <v>4036</v>
      </c>
      <c r="L359" t="s">
        <v>3048</v>
      </c>
      <c r="M359" t="s">
        <v>2593</v>
      </c>
      <c r="N359" t="s">
        <v>2749</v>
      </c>
      <c r="O359" t="s">
        <v>3451</v>
      </c>
      <c r="P359" t="s">
        <v>2497</v>
      </c>
      <c r="Q359" t="s">
        <v>2643</v>
      </c>
      <c r="R359" t="s">
        <v>5536</v>
      </c>
      <c r="S359" t="s">
        <v>2494</v>
      </c>
      <c r="T359" t="s">
        <v>3041</v>
      </c>
      <c r="U359" t="s">
        <v>1951</v>
      </c>
      <c r="V359" t="s">
        <v>5151</v>
      </c>
      <c r="W359" t="s">
        <v>2594</v>
      </c>
      <c r="X359" s="20" t="s">
        <v>5735</v>
      </c>
    </row>
    <row r="360" spans="1:24" x14ac:dyDescent="0.45">
      <c r="A360" s="20" t="s">
        <v>1246</v>
      </c>
      <c r="B360" t="s">
        <v>476</v>
      </c>
      <c r="C360" t="s">
        <v>166</v>
      </c>
      <c r="D360" t="s">
        <v>529</v>
      </c>
      <c r="E360" t="s">
        <v>5736</v>
      </c>
      <c r="F360" t="s">
        <v>5737</v>
      </c>
      <c r="G360" t="s">
        <v>5738</v>
      </c>
      <c r="H360" t="s">
        <v>5739</v>
      </c>
      <c r="I360" t="s">
        <v>5500</v>
      </c>
      <c r="J360" t="s">
        <v>5740</v>
      </c>
      <c r="K360" t="s">
        <v>5741</v>
      </c>
      <c r="L360" t="s">
        <v>2892</v>
      </c>
      <c r="M360" t="s">
        <v>3726</v>
      </c>
      <c r="N360" t="s">
        <v>5173</v>
      </c>
      <c r="O360" t="s">
        <v>3038</v>
      </c>
      <c r="P360" t="s">
        <v>2878</v>
      </c>
      <c r="Q360" t="s">
        <v>4875</v>
      </c>
      <c r="R360" t="s">
        <v>5742</v>
      </c>
      <c r="S360" t="s">
        <v>2025</v>
      </c>
      <c r="T360" t="s">
        <v>4904</v>
      </c>
      <c r="U360" t="s">
        <v>4509</v>
      </c>
      <c r="V360" t="s">
        <v>2096</v>
      </c>
      <c r="W360" t="s">
        <v>2582</v>
      </c>
      <c r="X360" s="20" t="s">
        <v>5743</v>
      </c>
    </row>
    <row r="361" spans="1:24" x14ac:dyDescent="0.45">
      <c r="A361" s="20" t="s">
        <v>1247</v>
      </c>
      <c r="B361" t="s">
        <v>328</v>
      </c>
      <c r="C361" t="s">
        <v>236</v>
      </c>
      <c r="D361" t="s">
        <v>522</v>
      </c>
      <c r="E361" t="s">
        <v>2026</v>
      </c>
      <c r="F361" t="s">
        <v>5744</v>
      </c>
      <c r="G361" t="s">
        <v>5745</v>
      </c>
      <c r="H361" t="s">
        <v>5746</v>
      </c>
      <c r="I361" t="s">
        <v>2027</v>
      </c>
      <c r="J361" t="s">
        <v>4775</v>
      </c>
      <c r="K361" t="s">
        <v>1922</v>
      </c>
      <c r="L361" t="s">
        <v>2955</v>
      </c>
      <c r="M361" t="s">
        <v>2369</v>
      </c>
      <c r="N361" t="s">
        <v>5747</v>
      </c>
      <c r="O361" t="s">
        <v>3983</v>
      </c>
      <c r="P361" t="s">
        <v>4895</v>
      </c>
      <c r="Q361" t="s">
        <v>2028</v>
      </c>
      <c r="R361" t="s">
        <v>5748</v>
      </c>
      <c r="S361" t="s">
        <v>1955</v>
      </c>
      <c r="T361" t="s">
        <v>3240</v>
      </c>
      <c r="U361" t="s">
        <v>3631</v>
      </c>
      <c r="V361" t="s">
        <v>4253</v>
      </c>
      <c r="W361" t="s">
        <v>2552</v>
      </c>
      <c r="X361" s="20" t="s">
        <v>5749</v>
      </c>
    </row>
    <row r="362" spans="1:24" x14ac:dyDescent="0.45">
      <c r="A362" s="20" t="s">
        <v>1248</v>
      </c>
      <c r="B362" t="s">
        <v>337</v>
      </c>
      <c r="C362" t="s">
        <v>236</v>
      </c>
      <c r="D362" t="s">
        <v>525</v>
      </c>
      <c r="E362" t="s">
        <v>2029</v>
      </c>
      <c r="F362" t="s">
        <v>5750</v>
      </c>
      <c r="G362" t="s">
        <v>5751</v>
      </c>
      <c r="H362" t="s">
        <v>5752</v>
      </c>
      <c r="I362" t="s">
        <v>2030</v>
      </c>
      <c r="J362" t="s">
        <v>3429</v>
      </c>
      <c r="K362" t="s">
        <v>2031</v>
      </c>
      <c r="L362" t="s">
        <v>2626</v>
      </c>
      <c r="M362" t="s">
        <v>2968</v>
      </c>
      <c r="N362" t="s">
        <v>2032</v>
      </c>
      <c r="O362" t="s">
        <v>3906</v>
      </c>
      <c r="P362" t="s">
        <v>2810</v>
      </c>
      <c r="Q362" t="s">
        <v>2033</v>
      </c>
      <c r="R362" t="s">
        <v>3584</v>
      </c>
      <c r="S362" t="s">
        <v>5753</v>
      </c>
      <c r="T362" t="s">
        <v>3300</v>
      </c>
      <c r="U362" t="s">
        <v>2783</v>
      </c>
      <c r="V362" t="s">
        <v>5754</v>
      </c>
      <c r="W362" t="s">
        <v>5755</v>
      </c>
      <c r="X362" s="20" t="s">
        <v>2678</v>
      </c>
    </row>
    <row r="363" spans="1:24" x14ac:dyDescent="0.45">
      <c r="A363" s="20" t="s">
        <v>1249</v>
      </c>
      <c r="B363" t="s">
        <v>401</v>
      </c>
      <c r="C363" t="s">
        <v>274</v>
      </c>
      <c r="D363" t="s">
        <v>527</v>
      </c>
      <c r="E363" t="s">
        <v>2034</v>
      </c>
      <c r="F363" t="s">
        <v>5756</v>
      </c>
      <c r="G363" t="s">
        <v>5757</v>
      </c>
      <c r="H363" t="s">
        <v>5758</v>
      </c>
      <c r="I363" t="s">
        <v>1772</v>
      </c>
      <c r="J363" t="s">
        <v>5759</v>
      </c>
      <c r="K363" t="s">
        <v>2035</v>
      </c>
      <c r="L363" t="s">
        <v>2833</v>
      </c>
      <c r="M363" t="s">
        <v>3322</v>
      </c>
      <c r="N363" t="s">
        <v>2036</v>
      </c>
      <c r="O363" t="s">
        <v>3255</v>
      </c>
      <c r="P363" t="s">
        <v>5146</v>
      </c>
      <c r="Q363" t="s">
        <v>5760</v>
      </c>
      <c r="R363" t="s">
        <v>1888</v>
      </c>
      <c r="S363" t="s">
        <v>2025</v>
      </c>
      <c r="T363" t="s">
        <v>3758</v>
      </c>
      <c r="U363" t="s">
        <v>2037</v>
      </c>
      <c r="V363" t="s">
        <v>2560</v>
      </c>
      <c r="W363" t="s">
        <v>5761</v>
      </c>
      <c r="X363" s="20" t="s">
        <v>5762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A52B8-42DC-48A5-91D3-A8FA501AA62D}">
  <sheetPr codeName="Sheet11"/>
  <dimension ref="A1:G34"/>
  <sheetViews>
    <sheetView workbookViewId="0"/>
  </sheetViews>
  <sheetFormatPr defaultRowHeight="14.25" x14ac:dyDescent="0.45"/>
  <cols>
    <col min="1" max="1" width="16.19921875" bestFit="1" customWidth="1"/>
    <col min="2" max="2" width="6.73046875" bestFit="1" customWidth="1"/>
    <col min="3" max="3" width="6.9296875" bestFit="1" customWidth="1"/>
    <col min="4" max="4" width="8.53125" bestFit="1" customWidth="1"/>
    <col min="5" max="5" width="8.3984375" bestFit="1" customWidth="1"/>
    <col min="6" max="6" width="21.3984375" bestFit="1" customWidth="1"/>
    <col min="7" max="7" width="6.53125" bestFit="1" customWidth="1"/>
  </cols>
  <sheetData>
    <row r="1" spans="1:7" x14ac:dyDescent="0.45">
      <c r="A1" t="s">
        <v>749</v>
      </c>
      <c r="B1" t="s">
        <v>565</v>
      </c>
      <c r="C1" t="s">
        <v>404</v>
      </c>
      <c r="D1" t="s">
        <v>750</v>
      </c>
      <c r="E1" t="s">
        <v>751</v>
      </c>
      <c r="F1" t="s">
        <v>752</v>
      </c>
      <c r="G1" t="s">
        <v>820</v>
      </c>
    </row>
    <row r="2" spans="1:7" x14ac:dyDescent="0.45">
      <c r="A2" t="s">
        <v>753</v>
      </c>
      <c r="B2">
        <v>0.58250000000000002</v>
      </c>
      <c r="C2">
        <v>1</v>
      </c>
      <c r="D2" t="s">
        <v>754</v>
      </c>
      <c r="E2">
        <v>0.82950000000000002</v>
      </c>
      <c r="F2" t="s">
        <v>20</v>
      </c>
      <c r="G2">
        <v>3</v>
      </c>
    </row>
    <row r="3" spans="1:7" x14ac:dyDescent="0.45">
      <c r="A3" t="s">
        <v>17</v>
      </c>
      <c r="B3">
        <v>0.56079999999999997</v>
      </c>
      <c r="C3">
        <v>2</v>
      </c>
      <c r="D3" t="s">
        <v>757</v>
      </c>
      <c r="E3">
        <v>0.73080000000000001</v>
      </c>
      <c r="F3" t="s">
        <v>26</v>
      </c>
      <c r="G3">
        <v>1</v>
      </c>
    </row>
    <row r="4" spans="1:7" x14ac:dyDescent="0.45">
      <c r="A4" t="s">
        <v>755</v>
      </c>
      <c r="B4">
        <v>0.55489999999999995</v>
      </c>
      <c r="C4">
        <v>3</v>
      </c>
      <c r="D4" t="s">
        <v>756</v>
      </c>
      <c r="E4">
        <v>0.75660000000000005</v>
      </c>
      <c r="F4" t="s">
        <v>23</v>
      </c>
      <c r="G4">
        <v>11</v>
      </c>
    </row>
    <row r="5" spans="1:7" x14ac:dyDescent="0.45">
      <c r="A5" t="s">
        <v>760</v>
      </c>
      <c r="B5">
        <v>0.54930000000000001</v>
      </c>
      <c r="C5">
        <v>4</v>
      </c>
      <c r="D5" t="s">
        <v>898</v>
      </c>
      <c r="E5">
        <v>0.69769999999999999</v>
      </c>
      <c r="F5" t="s">
        <v>408</v>
      </c>
      <c r="G5">
        <v>2</v>
      </c>
    </row>
    <row r="6" spans="1:7" x14ac:dyDescent="0.45">
      <c r="A6" t="s">
        <v>758</v>
      </c>
      <c r="B6">
        <v>0.54449999999999998</v>
      </c>
      <c r="C6">
        <v>5</v>
      </c>
      <c r="D6" t="s">
        <v>759</v>
      </c>
      <c r="E6">
        <v>0.68330000000000002</v>
      </c>
      <c r="F6" t="s">
        <v>42</v>
      </c>
      <c r="G6">
        <v>15</v>
      </c>
    </row>
    <row r="7" spans="1:7" x14ac:dyDescent="0.45">
      <c r="A7" t="s">
        <v>29</v>
      </c>
      <c r="B7">
        <v>0.5363</v>
      </c>
      <c r="C7">
        <v>6</v>
      </c>
      <c r="D7" t="s">
        <v>763</v>
      </c>
      <c r="E7">
        <v>0.67500000000000004</v>
      </c>
      <c r="F7" t="s">
        <v>406</v>
      </c>
      <c r="G7">
        <v>14</v>
      </c>
    </row>
    <row r="8" spans="1:7" x14ac:dyDescent="0.45">
      <c r="A8" t="s">
        <v>767</v>
      </c>
      <c r="B8">
        <v>0.53480000000000005</v>
      </c>
      <c r="C8">
        <v>7</v>
      </c>
      <c r="D8" t="s">
        <v>768</v>
      </c>
      <c r="E8">
        <v>0.66</v>
      </c>
      <c r="F8" t="s">
        <v>414</v>
      </c>
      <c r="G8">
        <v>5</v>
      </c>
    </row>
    <row r="9" spans="1:7" x14ac:dyDescent="0.45">
      <c r="A9" t="s">
        <v>761</v>
      </c>
      <c r="B9">
        <v>0.52749999999999997</v>
      </c>
      <c r="C9">
        <v>8</v>
      </c>
      <c r="D9" t="s">
        <v>762</v>
      </c>
      <c r="E9">
        <v>0.63360000000000005</v>
      </c>
      <c r="F9" t="s">
        <v>18</v>
      </c>
      <c r="G9">
        <v>7</v>
      </c>
    </row>
    <row r="10" spans="1:7" x14ac:dyDescent="0.45">
      <c r="A10" t="s">
        <v>764</v>
      </c>
      <c r="B10">
        <v>0.52669999999999995</v>
      </c>
      <c r="C10">
        <v>9</v>
      </c>
      <c r="D10" t="s">
        <v>899</v>
      </c>
      <c r="E10">
        <v>0.61360000000000003</v>
      </c>
      <c r="F10" t="s">
        <v>30</v>
      </c>
      <c r="G10">
        <v>4</v>
      </c>
    </row>
    <row r="11" spans="1:7" x14ac:dyDescent="0.45">
      <c r="A11" t="s">
        <v>765</v>
      </c>
      <c r="B11">
        <v>0.52300000000000002</v>
      </c>
      <c r="C11">
        <v>10</v>
      </c>
      <c r="D11" t="s">
        <v>766</v>
      </c>
      <c r="E11">
        <v>0.61760000000000004</v>
      </c>
      <c r="F11" t="s">
        <v>12</v>
      </c>
      <c r="G11">
        <v>6</v>
      </c>
    </row>
    <row r="12" spans="1:7" x14ac:dyDescent="0.45">
      <c r="A12" t="s">
        <v>771</v>
      </c>
      <c r="B12">
        <v>0.5121</v>
      </c>
      <c r="C12">
        <v>11</v>
      </c>
      <c r="D12" t="s">
        <v>772</v>
      </c>
      <c r="E12">
        <v>0.58289999999999997</v>
      </c>
      <c r="F12" t="s">
        <v>139</v>
      </c>
      <c r="G12">
        <v>25</v>
      </c>
    </row>
    <row r="13" spans="1:7" x14ac:dyDescent="0.45">
      <c r="A13" t="s">
        <v>769</v>
      </c>
      <c r="B13">
        <v>0.50760000000000005</v>
      </c>
      <c r="C13">
        <v>12</v>
      </c>
      <c r="D13" t="s">
        <v>770</v>
      </c>
      <c r="E13">
        <v>0.51939999999999997</v>
      </c>
      <c r="F13" t="s">
        <v>126</v>
      </c>
      <c r="G13">
        <v>51</v>
      </c>
    </row>
    <row r="14" spans="1:7" x14ac:dyDescent="0.45">
      <c r="A14" t="s">
        <v>773</v>
      </c>
      <c r="B14">
        <v>0.50129999999999997</v>
      </c>
      <c r="C14">
        <v>13</v>
      </c>
      <c r="D14" t="s">
        <v>774</v>
      </c>
      <c r="E14">
        <v>0.50519999999999998</v>
      </c>
      <c r="F14" t="s">
        <v>147</v>
      </c>
      <c r="G14">
        <v>64</v>
      </c>
    </row>
    <row r="15" spans="1:7" x14ac:dyDescent="0.45">
      <c r="A15" t="s">
        <v>775</v>
      </c>
      <c r="B15">
        <v>0.50080000000000002</v>
      </c>
      <c r="C15">
        <v>14</v>
      </c>
      <c r="D15" t="s">
        <v>776</v>
      </c>
      <c r="E15">
        <v>0.52480000000000004</v>
      </c>
      <c r="F15" t="s">
        <v>163</v>
      </c>
      <c r="G15">
        <v>43</v>
      </c>
    </row>
    <row r="16" spans="1:7" x14ac:dyDescent="0.45">
      <c r="A16" t="s">
        <v>777</v>
      </c>
      <c r="B16">
        <v>0.50080000000000002</v>
      </c>
      <c r="C16">
        <v>15</v>
      </c>
      <c r="D16" t="s">
        <v>778</v>
      </c>
      <c r="E16">
        <v>0.53779999999999994</v>
      </c>
      <c r="F16" t="s">
        <v>113</v>
      </c>
      <c r="G16">
        <v>41</v>
      </c>
    </row>
    <row r="17" spans="1:7" x14ac:dyDescent="0.45">
      <c r="A17" t="s">
        <v>783</v>
      </c>
      <c r="B17">
        <v>0.49640000000000001</v>
      </c>
      <c r="C17">
        <v>16</v>
      </c>
      <c r="D17" t="s">
        <v>784</v>
      </c>
      <c r="E17">
        <v>0.45390000000000003</v>
      </c>
      <c r="F17" t="s">
        <v>101</v>
      </c>
      <c r="G17">
        <v>39</v>
      </c>
    </row>
    <row r="18" spans="1:7" x14ac:dyDescent="0.45">
      <c r="A18" t="s">
        <v>779</v>
      </c>
      <c r="B18">
        <v>0.4788</v>
      </c>
      <c r="C18">
        <v>17</v>
      </c>
      <c r="D18" t="s">
        <v>780</v>
      </c>
      <c r="E18">
        <v>0.44950000000000001</v>
      </c>
      <c r="F18" t="s">
        <v>136</v>
      </c>
      <c r="G18">
        <v>98</v>
      </c>
    </row>
    <row r="19" spans="1:7" x14ac:dyDescent="0.45">
      <c r="A19" t="s">
        <v>791</v>
      </c>
      <c r="B19">
        <v>0.47660000000000002</v>
      </c>
      <c r="C19">
        <v>18</v>
      </c>
      <c r="D19" t="s">
        <v>792</v>
      </c>
      <c r="E19">
        <v>0.39810000000000001</v>
      </c>
      <c r="F19" t="s">
        <v>103</v>
      </c>
      <c r="G19">
        <v>27</v>
      </c>
    </row>
    <row r="20" spans="1:7" x14ac:dyDescent="0.45">
      <c r="A20" t="s">
        <v>84</v>
      </c>
      <c r="B20">
        <v>0.47510000000000002</v>
      </c>
      <c r="C20">
        <v>19</v>
      </c>
      <c r="D20" t="s">
        <v>788</v>
      </c>
      <c r="E20">
        <v>0.43</v>
      </c>
      <c r="F20" t="s">
        <v>83</v>
      </c>
      <c r="G20">
        <v>48</v>
      </c>
    </row>
    <row r="21" spans="1:7" x14ac:dyDescent="0.45">
      <c r="A21" t="s">
        <v>781</v>
      </c>
      <c r="B21">
        <v>0.47510000000000002</v>
      </c>
      <c r="C21">
        <v>20</v>
      </c>
      <c r="D21" t="s">
        <v>782</v>
      </c>
      <c r="E21">
        <v>0.42109999999999997</v>
      </c>
      <c r="F21" t="s">
        <v>130</v>
      </c>
      <c r="G21">
        <v>70</v>
      </c>
    </row>
    <row r="22" spans="1:7" x14ac:dyDescent="0.45">
      <c r="A22" t="s">
        <v>797</v>
      </c>
      <c r="B22">
        <v>0.47420000000000001</v>
      </c>
      <c r="C22">
        <v>21</v>
      </c>
      <c r="D22" t="s">
        <v>798</v>
      </c>
      <c r="E22">
        <v>0.4259</v>
      </c>
      <c r="F22" t="s">
        <v>193</v>
      </c>
      <c r="G22">
        <v>63</v>
      </c>
    </row>
    <row r="23" spans="1:7" x14ac:dyDescent="0.45">
      <c r="A23" t="s">
        <v>795</v>
      </c>
      <c r="B23">
        <v>0.47339999999999999</v>
      </c>
      <c r="C23">
        <v>22</v>
      </c>
      <c r="D23" t="s">
        <v>796</v>
      </c>
      <c r="E23">
        <v>0.39329999999999998</v>
      </c>
      <c r="F23" t="s">
        <v>117</v>
      </c>
      <c r="G23">
        <v>37</v>
      </c>
    </row>
    <row r="24" spans="1:7" x14ac:dyDescent="0.45">
      <c r="A24" t="s">
        <v>294</v>
      </c>
      <c r="B24">
        <v>0.4698</v>
      </c>
      <c r="C24">
        <v>23</v>
      </c>
      <c r="D24" t="s">
        <v>787</v>
      </c>
      <c r="E24">
        <v>0.3846</v>
      </c>
      <c r="F24" t="s">
        <v>123</v>
      </c>
      <c r="G24">
        <v>79</v>
      </c>
    </row>
    <row r="25" spans="1:7" x14ac:dyDescent="0.45">
      <c r="A25" t="s">
        <v>785</v>
      </c>
      <c r="B25">
        <v>0.46460000000000001</v>
      </c>
      <c r="C25">
        <v>24</v>
      </c>
      <c r="D25" t="s">
        <v>786</v>
      </c>
      <c r="E25">
        <v>0.35139999999999999</v>
      </c>
      <c r="F25" t="s">
        <v>232</v>
      </c>
      <c r="G25">
        <v>131</v>
      </c>
    </row>
    <row r="26" spans="1:7" x14ac:dyDescent="0.45">
      <c r="A26" t="s">
        <v>789</v>
      </c>
      <c r="B26">
        <v>0.46379999999999999</v>
      </c>
      <c r="C26">
        <v>25</v>
      </c>
      <c r="D26" t="s">
        <v>790</v>
      </c>
      <c r="E26">
        <v>0.35639999999999999</v>
      </c>
      <c r="F26" t="s">
        <v>441</v>
      </c>
      <c r="G26">
        <v>136</v>
      </c>
    </row>
    <row r="27" spans="1:7" x14ac:dyDescent="0.45">
      <c r="A27" t="s">
        <v>793</v>
      </c>
      <c r="B27">
        <v>0.4627</v>
      </c>
      <c r="C27">
        <v>26</v>
      </c>
      <c r="D27" t="s">
        <v>794</v>
      </c>
      <c r="E27">
        <v>0.36890000000000001</v>
      </c>
      <c r="F27" t="s">
        <v>256</v>
      </c>
      <c r="G27">
        <v>81</v>
      </c>
    </row>
    <row r="28" spans="1:7" x14ac:dyDescent="0.45">
      <c r="A28" t="s">
        <v>799</v>
      </c>
      <c r="B28">
        <v>0.46060000000000001</v>
      </c>
      <c r="C28">
        <v>27</v>
      </c>
      <c r="D28" t="s">
        <v>800</v>
      </c>
      <c r="E28">
        <v>0.38940000000000002</v>
      </c>
      <c r="F28" t="s">
        <v>143</v>
      </c>
      <c r="G28">
        <v>99</v>
      </c>
    </row>
    <row r="29" spans="1:7" x14ac:dyDescent="0.45">
      <c r="A29" t="s">
        <v>236</v>
      </c>
      <c r="B29">
        <v>0.45979999999999999</v>
      </c>
      <c r="C29">
        <v>28</v>
      </c>
      <c r="D29" t="s">
        <v>801</v>
      </c>
      <c r="E29">
        <v>0.29809999999999998</v>
      </c>
      <c r="F29" t="s">
        <v>320</v>
      </c>
      <c r="G29">
        <v>159</v>
      </c>
    </row>
    <row r="30" spans="1:7" x14ac:dyDescent="0.45">
      <c r="A30" t="s">
        <v>802</v>
      </c>
      <c r="B30">
        <v>0.44800000000000001</v>
      </c>
      <c r="C30">
        <v>29</v>
      </c>
      <c r="D30" t="s">
        <v>803</v>
      </c>
      <c r="E30">
        <v>0.31</v>
      </c>
      <c r="F30" t="s">
        <v>452</v>
      </c>
      <c r="G30">
        <v>135</v>
      </c>
    </row>
    <row r="31" spans="1:7" x14ac:dyDescent="0.45">
      <c r="A31" t="s">
        <v>804</v>
      </c>
      <c r="B31">
        <v>0.43609999999999999</v>
      </c>
      <c r="C31">
        <v>30</v>
      </c>
      <c r="D31" t="s">
        <v>805</v>
      </c>
      <c r="E31">
        <v>0.23300000000000001</v>
      </c>
      <c r="F31" t="s">
        <v>475</v>
      </c>
      <c r="G31">
        <v>150</v>
      </c>
    </row>
    <row r="32" spans="1:7" x14ac:dyDescent="0.45">
      <c r="A32" t="s">
        <v>808</v>
      </c>
      <c r="B32">
        <v>0.42709999999999998</v>
      </c>
      <c r="C32">
        <v>31</v>
      </c>
      <c r="D32" t="s">
        <v>809</v>
      </c>
      <c r="E32">
        <v>0.2636</v>
      </c>
      <c r="F32" t="s">
        <v>373</v>
      </c>
      <c r="G32">
        <v>243</v>
      </c>
    </row>
    <row r="33" spans="1:7" x14ac:dyDescent="0.45">
      <c r="A33" t="s">
        <v>274</v>
      </c>
      <c r="B33">
        <v>0.4234</v>
      </c>
      <c r="C33">
        <v>32</v>
      </c>
      <c r="D33" t="s">
        <v>806</v>
      </c>
      <c r="E33">
        <v>0.15040000000000001</v>
      </c>
      <c r="F33" t="s">
        <v>471</v>
      </c>
      <c r="G33">
        <v>166</v>
      </c>
    </row>
    <row r="34" spans="1:7" x14ac:dyDescent="0.45">
      <c r="A34" t="s">
        <v>807</v>
      </c>
      <c r="B34">
        <v>0.38819999999999999</v>
      </c>
      <c r="C34">
        <v>33</v>
      </c>
      <c r="D34" t="s">
        <v>900</v>
      </c>
      <c r="E34">
        <v>0.1731</v>
      </c>
      <c r="F34" t="s">
        <v>505</v>
      </c>
      <c r="G34">
        <v>307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E70AC-B023-4290-B6E8-E1070503B690}">
  <sheetPr codeName="Sheet12"/>
  <dimension ref="A1:R34"/>
  <sheetViews>
    <sheetView workbookViewId="0"/>
  </sheetViews>
  <sheetFormatPr defaultRowHeight="14.25" x14ac:dyDescent="0.45"/>
  <cols>
    <col min="1" max="1" width="16.19921875" bestFit="1" customWidth="1"/>
    <col min="2" max="2" width="6.9296875" bestFit="1" customWidth="1"/>
    <col min="3" max="3" width="8.53125" bestFit="1" customWidth="1"/>
    <col min="4" max="4" width="8.3984375" bestFit="1" customWidth="1"/>
    <col min="5" max="5" width="21.3984375" bestFit="1" customWidth="1"/>
    <col min="6" max="6" width="6.06640625" bestFit="1" customWidth="1"/>
    <col min="9" max="9" width="14.9296875" customWidth="1"/>
    <col min="10" max="10" width="9.06640625" customWidth="1"/>
    <col min="17" max="17" width="12.3984375" customWidth="1"/>
  </cols>
  <sheetData>
    <row r="1" spans="1:18" x14ac:dyDescent="0.45">
      <c r="A1" t="s">
        <v>749</v>
      </c>
      <c r="B1" t="s">
        <v>404</v>
      </c>
      <c r="C1" t="s">
        <v>750</v>
      </c>
      <c r="D1" t="s">
        <v>751</v>
      </c>
      <c r="E1" t="s">
        <v>752</v>
      </c>
      <c r="F1" t="s">
        <v>559</v>
      </c>
      <c r="H1" s="22" t="s">
        <v>810</v>
      </c>
      <c r="I1" s="22" t="str">
        <f>Table_0__7[[#Headers],[Conference]]</f>
        <v>Conference</v>
      </c>
      <c r="J1" s="22" t="s">
        <v>559</v>
      </c>
      <c r="K1" s="22" t="str">
        <f>Table_0__7[[#Headers],[NC Rec]]</f>
        <v>NC Rec</v>
      </c>
      <c r="L1" s="22" t="str">
        <f>Table_0__7[[#Headers],[NC WP]]</f>
        <v>NC WP</v>
      </c>
      <c r="M1" s="22" t="str">
        <f>Table_0__7[[#Headers],[Conference Leader]]</f>
        <v>Conference Leader</v>
      </c>
      <c r="N1" s="22" t="str">
        <f>Table_0__7[[#Headers],[NET]]</f>
        <v>NET</v>
      </c>
      <c r="Q1" s="22" t="s">
        <v>822</v>
      </c>
      <c r="R1" s="22" t="s">
        <v>821</v>
      </c>
    </row>
    <row r="2" spans="1:18" x14ac:dyDescent="0.45">
      <c r="A2" t="s">
        <v>753</v>
      </c>
      <c r="B2">
        <v>1</v>
      </c>
      <c r="C2" t="s">
        <v>754</v>
      </c>
      <c r="D2">
        <v>0.82950000000000002</v>
      </c>
      <c r="E2" t="s">
        <v>22</v>
      </c>
      <c r="F2">
        <v>7</v>
      </c>
      <c r="H2" s="21" t="str">
        <f>VLOOKUP(I2, $Q$2:$R$34, 2,FALSE)</f>
        <v>B12</v>
      </c>
      <c r="I2" s="21" t="str">
        <f>Table_0__8[[#This Row],[Conference]]</f>
        <v>Big 12</v>
      </c>
      <c r="J2" s="21">
        <f>Table_0__8[[#This Row],[RPI]]</f>
        <v>0.58250000000000002</v>
      </c>
      <c r="K2" s="21" t="str">
        <f>Table_0__7[[#This Row],[NC Rec]]</f>
        <v>107-22</v>
      </c>
      <c r="L2" s="21">
        <f>Table_0__7[[#This Row],[NC WP]]</f>
        <v>0.82950000000000002</v>
      </c>
      <c r="M2" s="21" t="str">
        <f>Table_0__7[[#This Row],[Conference Leader]]</f>
        <v>Texas</v>
      </c>
      <c r="N2" s="21">
        <f>Table_0__7[[#This Row],[NET]]</f>
        <v>7</v>
      </c>
      <c r="Q2" s="21" t="s">
        <v>753</v>
      </c>
      <c r="R2" s="21" t="s">
        <v>21</v>
      </c>
    </row>
    <row r="3" spans="1:18" x14ac:dyDescent="0.45">
      <c r="A3" t="s">
        <v>755</v>
      </c>
      <c r="B3">
        <v>2</v>
      </c>
      <c r="C3" t="s">
        <v>756</v>
      </c>
      <c r="D3">
        <v>0.75660000000000005</v>
      </c>
      <c r="E3" t="s">
        <v>23</v>
      </c>
      <c r="F3">
        <v>5</v>
      </c>
      <c r="H3" s="21" t="str">
        <f t="shared" ref="H3:H34" si="0">VLOOKUP(I3, $Q$2:$R$34, 2,FALSE)</f>
        <v>SEC</v>
      </c>
      <c r="I3" s="21" t="str">
        <f>Table_0__8[[#This Row],[Conference]]</f>
        <v>SEC</v>
      </c>
      <c r="J3" s="21">
        <f>Table_0__8[[#This Row],[RPI]]</f>
        <v>0.56079999999999997</v>
      </c>
      <c r="K3" s="21" t="str">
        <f>Table_0__7[[#This Row],[NC Rec]]</f>
        <v>115-37</v>
      </c>
      <c r="L3" s="21">
        <f>Table_0__7[[#This Row],[NC WP]]</f>
        <v>0.75660000000000005</v>
      </c>
      <c r="M3" s="21" t="str">
        <f>Table_0__7[[#This Row],[Conference Leader]]</f>
        <v>Purdue</v>
      </c>
      <c r="N3" s="21">
        <f>Table_0__7[[#This Row],[NET]]</f>
        <v>5</v>
      </c>
      <c r="Q3" s="21" t="s">
        <v>755</v>
      </c>
      <c r="R3" s="21" t="s">
        <v>24</v>
      </c>
    </row>
    <row r="4" spans="1:18" x14ac:dyDescent="0.45">
      <c r="A4" t="s">
        <v>17</v>
      </c>
      <c r="B4">
        <v>3</v>
      </c>
      <c r="C4" t="s">
        <v>757</v>
      </c>
      <c r="D4">
        <v>0.73080000000000001</v>
      </c>
      <c r="E4" t="s">
        <v>26</v>
      </c>
      <c r="F4">
        <v>2</v>
      </c>
      <c r="H4" s="21" t="str">
        <f t="shared" si="0"/>
        <v>B10</v>
      </c>
      <c r="I4" s="21" t="str">
        <f>Table_0__8[[#This Row],[Conference]]</f>
        <v>Big Ten</v>
      </c>
      <c r="J4" s="21">
        <f>Table_0__8[[#This Row],[RPI]]</f>
        <v>0.55489999999999995</v>
      </c>
      <c r="K4" s="21" t="str">
        <f>Table_0__7[[#This Row],[NC Rec]]</f>
        <v>133-49</v>
      </c>
      <c r="L4" s="21">
        <f>Table_0__7[[#This Row],[NC WP]]</f>
        <v>0.73080000000000001</v>
      </c>
      <c r="M4" s="21" t="str">
        <f>Table_0__7[[#This Row],[Conference Leader]]</f>
        <v>Alabama</v>
      </c>
      <c r="N4" s="21">
        <f>Table_0__7[[#This Row],[NET]]</f>
        <v>2</v>
      </c>
      <c r="Q4" s="21" t="s">
        <v>17</v>
      </c>
      <c r="R4" s="21" t="s">
        <v>17</v>
      </c>
    </row>
    <row r="5" spans="1:18" x14ac:dyDescent="0.45">
      <c r="A5" t="s">
        <v>758</v>
      </c>
      <c r="B5">
        <v>4</v>
      </c>
      <c r="C5" t="s">
        <v>759</v>
      </c>
      <c r="D5">
        <v>0.68330000000000002</v>
      </c>
      <c r="E5" t="s">
        <v>14</v>
      </c>
      <c r="F5">
        <v>8</v>
      </c>
      <c r="H5" s="21" t="str">
        <f t="shared" si="0"/>
        <v>MWC</v>
      </c>
      <c r="I5" s="21" t="str">
        <f>Table_0__8[[#This Row],[Conference]]</f>
        <v>Mountain West</v>
      </c>
      <c r="J5" s="21">
        <f>Table_0__8[[#This Row],[RPI]]</f>
        <v>0.54930000000000001</v>
      </c>
      <c r="K5" s="21" t="str">
        <f>Table_0__7[[#This Row],[NC Rec]]</f>
        <v>82-38</v>
      </c>
      <c r="L5" s="21">
        <f>Table_0__7[[#This Row],[NC WP]]</f>
        <v>0.68330000000000002</v>
      </c>
      <c r="M5" s="21" t="str">
        <f>Table_0__7[[#This Row],[Conference Leader]]</f>
        <v>Connecticut</v>
      </c>
      <c r="N5" s="21">
        <f>Table_0__7[[#This Row],[NET]]</f>
        <v>8</v>
      </c>
      <c r="Q5" s="21" t="s">
        <v>758</v>
      </c>
      <c r="R5" s="21" t="s">
        <v>15</v>
      </c>
    </row>
    <row r="6" spans="1:18" x14ac:dyDescent="0.45">
      <c r="A6" t="s">
        <v>760</v>
      </c>
      <c r="B6">
        <v>5</v>
      </c>
      <c r="C6" t="s">
        <v>898</v>
      </c>
      <c r="D6">
        <v>0.69769999999999999</v>
      </c>
      <c r="E6" t="s">
        <v>408</v>
      </c>
      <c r="F6">
        <v>14</v>
      </c>
      <c r="H6" s="21" t="str">
        <f t="shared" si="0"/>
        <v>BE</v>
      </c>
      <c r="I6" s="21" t="str">
        <f>Table_0__8[[#This Row],[Conference]]</f>
        <v>Big East</v>
      </c>
      <c r="J6" s="21">
        <f>Table_0__8[[#This Row],[RPI]]</f>
        <v>0.54449999999999998</v>
      </c>
      <c r="K6" s="21" t="str">
        <f>Table_0__7[[#This Row],[NC Rec]]</f>
        <v>90-39</v>
      </c>
      <c r="L6" s="21">
        <f>Table_0__7[[#This Row],[NC WP]]</f>
        <v>0.69769999999999999</v>
      </c>
      <c r="M6" s="21" t="str">
        <f>Table_0__7[[#This Row],[Conference Leader]]</f>
        <v>San Diego State</v>
      </c>
      <c r="N6" s="21">
        <f>Table_0__7[[#This Row],[NET]]</f>
        <v>14</v>
      </c>
      <c r="Q6" s="21" t="s">
        <v>760</v>
      </c>
      <c r="R6" s="21" t="s">
        <v>47</v>
      </c>
    </row>
    <row r="7" spans="1:18" x14ac:dyDescent="0.45">
      <c r="A7" t="s">
        <v>761</v>
      </c>
      <c r="B7">
        <v>6</v>
      </c>
      <c r="C7" t="s">
        <v>762</v>
      </c>
      <c r="D7">
        <v>0.63360000000000005</v>
      </c>
      <c r="E7" t="s">
        <v>18</v>
      </c>
      <c r="F7">
        <v>3</v>
      </c>
      <c r="H7" s="21" t="str">
        <f t="shared" si="0"/>
        <v>ACC</v>
      </c>
      <c r="I7" s="21" t="str">
        <f>Table_0__8[[#This Row],[Conference]]</f>
        <v>ACC</v>
      </c>
      <c r="J7" s="21">
        <f>Table_0__8[[#This Row],[RPI]]</f>
        <v>0.5363</v>
      </c>
      <c r="K7" s="21" t="str">
        <f>Table_0__7[[#This Row],[NC Rec]]</f>
        <v>83-48</v>
      </c>
      <c r="L7" s="21">
        <f>Table_0__7[[#This Row],[NC WP]]</f>
        <v>0.63360000000000005</v>
      </c>
      <c r="M7" s="21" t="str">
        <f>Table_0__7[[#This Row],[Conference Leader]]</f>
        <v>UCLA</v>
      </c>
      <c r="N7" s="21">
        <f>Table_0__7[[#This Row],[NET]]</f>
        <v>3</v>
      </c>
      <c r="Q7" s="21" t="s">
        <v>761</v>
      </c>
      <c r="R7" s="21" t="s">
        <v>19</v>
      </c>
    </row>
    <row r="8" spans="1:18" x14ac:dyDescent="0.45">
      <c r="A8" t="s">
        <v>29</v>
      </c>
      <c r="B8">
        <v>7</v>
      </c>
      <c r="C8" t="s">
        <v>763</v>
      </c>
      <c r="D8">
        <v>0.67500000000000004</v>
      </c>
      <c r="E8" t="s">
        <v>35</v>
      </c>
      <c r="F8">
        <v>16</v>
      </c>
      <c r="H8" s="21" t="str">
        <f t="shared" si="0"/>
        <v>CUSA</v>
      </c>
      <c r="I8" s="21" t="str">
        <f>Table_0__8[[#This Row],[Conference]]</f>
        <v>Conference USA</v>
      </c>
      <c r="J8" s="21">
        <f>Table_0__8[[#This Row],[RPI]]</f>
        <v>0.53480000000000005</v>
      </c>
      <c r="K8" s="21" t="str">
        <f>Table_0__7[[#This Row],[NC Rec]]</f>
        <v>108-52</v>
      </c>
      <c r="L8" s="21">
        <f>Table_0__7[[#This Row],[NC WP]]</f>
        <v>0.67500000000000004</v>
      </c>
      <c r="M8" s="21" t="str">
        <f>Table_0__7[[#This Row],[Conference Leader]]</f>
        <v>Duke</v>
      </c>
      <c r="N8" s="21">
        <f>Table_0__7[[#This Row],[NET]]</f>
        <v>16</v>
      </c>
      <c r="Q8" s="21" t="s">
        <v>29</v>
      </c>
      <c r="R8" s="21" t="s">
        <v>29</v>
      </c>
    </row>
    <row r="9" spans="1:18" x14ac:dyDescent="0.45">
      <c r="A9" t="s">
        <v>764</v>
      </c>
      <c r="B9">
        <v>8</v>
      </c>
      <c r="C9" t="s">
        <v>899</v>
      </c>
      <c r="D9">
        <v>0.61360000000000003</v>
      </c>
      <c r="E9" t="s">
        <v>30</v>
      </c>
      <c r="F9">
        <v>6</v>
      </c>
      <c r="H9" s="21" t="str">
        <f t="shared" si="0"/>
        <v>P12</v>
      </c>
      <c r="I9" s="21" t="str">
        <f>Table_0__8[[#This Row],[Conference]]</f>
        <v>Pac-12</v>
      </c>
      <c r="J9" s="21">
        <f>Table_0__8[[#This Row],[RPI]]</f>
        <v>0.52749999999999997</v>
      </c>
      <c r="K9" s="21" t="str">
        <f>Table_0__7[[#This Row],[NC Rec]]</f>
        <v>81-51</v>
      </c>
      <c r="L9" s="21">
        <f>Table_0__7[[#This Row],[NC WP]]</f>
        <v>0.61360000000000003</v>
      </c>
      <c r="M9" s="21" t="str">
        <f>Table_0__7[[#This Row],[Conference Leader]]</f>
        <v>Gonzaga</v>
      </c>
      <c r="N9" s="21">
        <f>Table_0__7[[#This Row],[NET]]</f>
        <v>6</v>
      </c>
      <c r="Q9" s="21" t="s">
        <v>764</v>
      </c>
      <c r="R9" s="21" t="s">
        <v>31</v>
      </c>
    </row>
    <row r="10" spans="1:18" x14ac:dyDescent="0.45">
      <c r="A10" t="s">
        <v>765</v>
      </c>
      <c r="B10">
        <v>9</v>
      </c>
      <c r="C10" t="s">
        <v>766</v>
      </c>
      <c r="D10">
        <v>0.61760000000000004</v>
      </c>
      <c r="E10" t="s">
        <v>12</v>
      </c>
      <c r="F10">
        <v>1</v>
      </c>
      <c r="H10" s="21" t="str">
        <f t="shared" si="0"/>
        <v>WCC</v>
      </c>
      <c r="I10" s="21" t="str">
        <f>Table_0__8[[#This Row],[Conference]]</f>
        <v>West Coast</v>
      </c>
      <c r="J10" s="21">
        <f>Table_0__8[[#This Row],[RPI]]</f>
        <v>0.52669999999999995</v>
      </c>
      <c r="K10" s="21" t="str">
        <f>Table_0__7[[#This Row],[NC Rec]]</f>
        <v>84-52</v>
      </c>
      <c r="L10" s="21">
        <f>Table_0__7[[#This Row],[NC WP]]</f>
        <v>0.61760000000000004</v>
      </c>
      <c r="M10" s="21" t="str">
        <f>Table_0__7[[#This Row],[Conference Leader]]</f>
        <v>Houston</v>
      </c>
      <c r="N10" s="21">
        <f>Table_0__7[[#This Row],[NET]]</f>
        <v>1</v>
      </c>
      <c r="Q10" s="21" t="s">
        <v>765</v>
      </c>
      <c r="R10" s="21" t="s">
        <v>13</v>
      </c>
    </row>
    <row r="11" spans="1:18" x14ac:dyDescent="0.45">
      <c r="A11" t="s">
        <v>767</v>
      </c>
      <c r="B11">
        <v>10</v>
      </c>
      <c r="C11" t="s">
        <v>768</v>
      </c>
      <c r="D11">
        <v>0.66</v>
      </c>
      <c r="E11" t="s">
        <v>414</v>
      </c>
      <c r="F11">
        <v>13</v>
      </c>
      <c r="H11" s="21" t="str">
        <f t="shared" si="0"/>
        <v>Amer</v>
      </c>
      <c r="I11" s="21" t="str">
        <f>Table_0__8[[#This Row],[Conference]]</f>
        <v>American Athletic</v>
      </c>
      <c r="J11" s="21">
        <f>Table_0__8[[#This Row],[RPI]]</f>
        <v>0.52300000000000002</v>
      </c>
      <c r="K11" s="21" t="str">
        <f>Table_0__7[[#This Row],[NC Rec]]</f>
        <v>66-34</v>
      </c>
      <c r="L11" s="21">
        <f>Table_0__7[[#This Row],[NC WP]]</f>
        <v>0.66</v>
      </c>
      <c r="M11" s="21" t="str">
        <f>Table_0__7[[#This Row],[Conference Leader]]</f>
        <v>FAU</v>
      </c>
      <c r="N11" s="21">
        <f>Table_0__7[[#This Row],[NET]]</f>
        <v>13</v>
      </c>
      <c r="Q11" s="21" t="s">
        <v>767</v>
      </c>
      <c r="R11" s="21" t="s">
        <v>56</v>
      </c>
    </row>
    <row r="12" spans="1:18" x14ac:dyDescent="0.45">
      <c r="A12" t="s">
        <v>769</v>
      </c>
      <c r="B12">
        <v>11</v>
      </c>
      <c r="C12" t="s">
        <v>770</v>
      </c>
      <c r="D12">
        <v>0.51939999999999997</v>
      </c>
      <c r="E12" t="s">
        <v>429</v>
      </c>
      <c r="F12">
        <v>65</v>
      </c>
      <c r="H12" s="21" t="str">
        <f t="shared" si="0"/>
        <v>A10</v>
      </c>
      <c r="I12" s="21" t="str">
        <f>Table_0__8[[#This Row],[Conference]]</f>
        <v>Atlantic 10</v>
      </c>
      <c r="J12" s="21">
        <f>Table_0__8[[#This Row],[RPI]]</f>
        <v>0.5121</v>
      </c>
      <c r="K12" s="21" t="str">
        <f>Table_0__7[[#This Row],[NC Rec]]</f>
        <v>67-62</v>
      </c>
      <c r="L12" s="21">
        <f>Table_0__7[[#This Row],[NC WP]]</f>
        <v>0.51939999999999997</v>
      </c>
      <c r="M12" s="21" t="str">
        <f>Table_0__7[[#This Row],[Conference Leader]]</f>
        <v>Sam Houston State</v>
      </c>
      <c r="N12" s="21">
        <f>Table_0__7[[#This Row],[NET]]</f>
        <v>65</v>
      </c>
      <c r="Q12" s="21" t="s">
        <v>769</v>
      </c>
      <c r="R12" s="21" t="s">
        <v>116</v>
      </c>
    </row>
    <row r="13" spans="1:18" x14ac:dyDescent="0.45">
      <c r="A13" t="s">
        <v>771</v>
      </c>
      <c r="B13">
        <v>12</v>
      </c>
      <c r="C13" t="s">
        <v>772</v>
      </c>
      <c r="D13">
        <v>0.58289999999999997</v>
      </c>
      <c r="E13" t="s">
        <v>139</v>
      </c>
      <c r="F13">
        <v>53</v>
      </c>
      <c r="H13" s="21" t="str">
        <f t="shared" si="0"/>
        <v>WAC</v>
      </c>
      <c r="I13" s="21" t="str">
        <f>Table_0__8[[#This Row],[Conference]]</f>
        <v>Western Athletic</v>
      </c>
      <c r="J13" s="21">
        <f>Table_0__8[[#This Row],[RPI]]</f>
        <v>0.50760000000000005</v>
      </c>
      <c r="K13" s="21" t="str">
        <f>Table_0__7[[#This Row],[NC Rec]]</f>
        <v>109-78</v>
      </c>
      <c r="L13" s="21">
        <f>Table_0__7[[#This Row],[NC WP]]</f>
        <v>0.58289999999999997</v>
      </c>
      <c r="M13" s="21" t="str">
        <f>Table_0__7[[#This Row],[Conference Leader]]</f>
        <v>VCU</v>
      </c>
      <c r="N13" s="21">
        <f>Table_0__7[[#This Row],[NET]]</f>
        <v>53</v>
      </c>
      <c r="Q13" s="21" t="s">
        <v>771</v>
      </c>
      <c r="R13" s="21" t="s">
        <v>82</v>
      </c>
    </row>
    <row r="14" spans="1:18" x14ac:dyDescent="0.45">
      <c r="A14" t="s">
        <v>773</v>
      </c>
      <c r="B14">
        <v>13</v>
      </c>
      <c r="C14" t="s">
        <v>774</v>
      </c>
      <c r="D14">
        <v>0.50519999999999998</v>
      </c>
      <c r="E14" t="s">
        <v>107</v>
      </c>
      <c r="F14">
        <v>64</v>
      </c>
      <c r="H14" s="21" t="str">
        <f t="shared" si="0"/>
        <v>Ivy</v>
      </c>
      <c r="I14" s="21" t="str">
        <f>Table_0__8[[#This Row],[Conference]]</f>
        <v>Ivy League</v>
      </c>
      <c r="J14" s="21">
        <f>Table_0__8[[#This Row],[RPI]]</f>
        <v>0.50129999999999997</v>
      </c>
      <c r="K14" s="21" t="str">
        <f>Table_0__7[[#This Row],[NC Rec]]</f>
        <v>49-48</v>
      </c>
      <c r="L14" s="21">
        <f>Table_0__7[[#This Row],[NC WP]]</f>
        <v>0.50519999999999998</v>
      </c>
      <c r="M14" s="21" t="str">
        <f>Table_0__7[[#This Row],[Conference Leader]]</f>
        <v>Yale</v>
      </c>
      <c r="N14" s="21">
        <f>Table_0__7[[#This Row],[NET]]</f>
        <v>64</v>
      </c>
      <c r="Q14" s="21" t="s">
        <v>773</v>
      </c>
      <c r="R14" s="21" t="s">
        <v>108</v>
      </c>
    </row>
    <row r="15" spans="1:18" x14ac:dyDescent="0.45">
      <c r="A15" t="s">
        <v>775</v>
      </c>
      <c r="B15">
        <v>14</v>
      </c>
      <c r="C15" t="s">
        <v>776</v>
      </c>
      <c r="D15">
        <v>0.52480000000000004</v>
      </c>
      <c r="E15" t="s">
        <v>94</v>
      </c>
      <c r="F15">
        <v>83</v>
      </c>
      <c r="H15" s="21" t="str">
        <f t="shared" si="0"/>
        <v>SB</v>
      </c>
      <c r="I15" s="21" t="str">
        <f>Table_0__8[[#This Row],[Conference]]</f>
        <v>Sun Belt</v>
      </c>
      <c r="J15" s="21">
        <f>Table_0__8[[#This Row],[RPI]]</f>
        <v>0.50080000000000002</v>
      </c>
      <c r="K15" s="21" t="str">
        <f>Table_0__7[[#This Row],[NC Rec]]</f>
        <v>74-67</v>
      </c>
      <c r="L15" s="21">
        <f>Table_0__7[[#This Row],[NC WP]]</f>
        <v>0.52480000000000004</v>
      </c>
      <c r="M15" s="21" t="str">
        <f>Table_0__7[[#This Row],[Conference Leader]]</f>
        <v>Marshall</v>
      </c>
      <c r="N15" s="21">
        <f>Table_0__7[[#This Row],[NET]]</f>
        <v>83</v>
      </c>
      <c r="Q15" s="21" t="s">
        <v>775</v>
      </c>
      <c r="R15" s="21" t="s">
        <v>95</v>
      </c>
    </row>
    <row r="16" spans="1:18" x14ac:dyDescent="0.45">
      <c r="A16" t="s">
        <v>777</v>
      </c>
      <c r="B16">
        <v>15</v>
      </c>
      <c r="C16" t="s">
        <v>778</v>
      </c>
      <c r="D16">
        <v>0.53779999999999994</v>
      </c>
      <c r="E16" t="s">
        <v>125</v>
      </c>
      <c r="F16">
        <v>55</v>
      </c>
      <c r="H16" s="21" t="str">
        <f t="shared" si="0"/>
        <v>MVC</v>
      </c>
      <c r="I16" s="21" t="str">
        <f>Table_0__8[[#This Row],[Conference]]</f>
        <v>Missouri Valley</v>
      </c>
      <c r="J16" s="21">
        <f>Table_0__8[[#This Row],[RPI]]</f>
        <v>0.50080000000000002</v>
      </c>
      <c r="K16" s="21" t="str">
        <f>Table_0__7[[#This Row],[NC Rec]]</f>
        <v>64-55</v>
      </c>
      <c r="L16" s="21">
        <f>Table_0__7[[#This Row],[NC WP]]</f>
        <v>0.53779999999999994</v>
      </c>
      <c r="M16" s="21" t="str">
        <f>Table_0__7[[#This Row],[Conference Leader]]</f>
        <v>Drake</v>
      </c>
      <c r="N16" s="21">
        <f>Table_0__7[[#This Row],[NET]]</f>
        <v>55</v>
      </c>
      <c r="Q16" s="21" t="s">
        <v>777</v>
      </c>
      <c r="R16" s="21" t="s">
        <v>114</v>
      </c>
    </row>
    <row r="17" spans="1:18" x14ac:dyDescent="0.45">
      <c r="A17" t="s">
        <v>779</v>
      </c>
      <c r="B17">
        <v>16</v>
      </c>
      <c r="C17" t="s">
        <v>780</v>
      </c>
      <c r="D17">
        <v>0.44950000000000001</v>
      </c>
      <c r="E17" t="s">
        <v>133</v>
      </c>
      <c r="F17">
        <v>96</v>
      </c>
      <c r="H17" s="21" t="str">
        <f t="shared" si="0"/>
        <v>Asun</v>
      </c>
      <c r="I17" s="21" t="str">
        <f>Table_0__8[[#This Row],[Conference]]</f>
        <v>ASUN</v>
      </c>
      <c r="J17" s="21">
        <f>Table_0__8[[#This Row],[RPI]]</f>
        <v>0.49640000000000001</v>
      </c>
      <c r="K17" s="21" t="str">
        <f>Table_0__7[[#This Row],[NC Rec]]</f>
        <v>49-60</v>
      </c>
      <c r="L17" s="21">
        <f>Table_0__7[[#This Row],[NC WP]]</f>
        <v>0.44950000000000001</v>
      </c>
      <c r="M17" s="21" t="str">
        <f>Table_0__7[[#This Row],[Conference Leader]]</f>
        <v>UC Irvine</v>
      </c>
      <c r="N17" s="21">
        <f>Table_0__7[[#This Row],[NET]]</f>
        <v>96</v>
      </c>
      <c r="Q17" s="21" t="s">
        <v>779</v>
      </c>
      <c r="R17" s="21" t="s">
        <v>134</v>
      </c>
    </row>
    <row r="18" spans="1:18" x14ac:dyDescent="0.45">
      <c r="A18" t="s">
        <v>783</v>
      </c>
      <c r="B18">
        <v>17</v>
      </c>
      <c r="C18" t="s">
        <v>784</v>
      </c>
      <c r="D18">
        <v>0.45390000000000003</v>
      </c>
      <c r="E18" t="s">
        <v>101</v>
      </c>
      <c r="F18">
        <v>44</v>
      </c>
      <c r="H18" s="21" t="str">
        <f t="shared" si="0"/>
        <v>BW</v>
      </c>
      <c r="I18" s="21" t="str">
        <f>Table_0__8[[#This Row],[Conference]]</f>
        <v>Big West</v>
      </c>
      <c r="J18" s="21">
        <f>Table_0__8[[#This Row],[RPI]]</f>
        <v>0.4788</v>
      </c>
      <c r="K18" s="21" t="str">
        <f>Table_0__7[[#This Row],[NC Rec]]</f>
        <v>64-77</v>
      </c>
      <c r="L18" s="21">
        <f>Table_0__7[[#This Row],[NC WP]]</f>
        <v>0.45390000000000003</v>
      </c>
      <c r="M18" s="21" t="str">
        <f>Table_0__7[[#This Row],[Conference Leader]]</f>
        <v>Liberty</v>
      </c>
      <c r="N18" s="21">
        <f>Table_0__7[[#This Row],[NET]]</f>
        <v>44</v>
      </c>
      <c r="Q18" s="21" t="s">
        <v>781</v>
      </c>
      <c r="R18" s="21" t="s">
        <v>86</v>
      </c>
    </row>
    <row r="19" spans="1:18" x14ac:dyDescent="0.45">
      <c r="A19" t="s">
        <v>785</v>
      </c>
      <c r="B19">
        <v>18</v>
      </c>
      <c r="C19" t="s">
        <v>786</v>
      </c>
      <c r="D19">
        <v>0.35139999999999999</v>
      </c>
      <c r="E19" t="s">
        <v>430</v>
      </c>
      <c r="F19">
        <v>103</v>
      </c>
      <c r="H19" s="21" t="str">
        <f t="shared" si="0"/>
        <v>Horz</v>
      </c>
      <c r="I19" s="21" t="str">
        <f>Table_0__8[[#This Row],[Conference]]</f>
        <v>The Summit League</v>
      </c>
      <c r="J19" s="21">
        <f>Table_0__8[[#This Row],[RPI]]</f>
        <v>0.47660000000000002</v>
      </c>
      <c r="K19" s="21" t="str">
        <f>Table_0__7[[#This Row],[NC Rec]]</f>
        <v>39-72</v>
      </c>
      <c r="L19" s="21">
        <f>Table_0__7[[#This Row],[NC WP]]</f>
        <v>0.35139999999999999</v>
      </c>
      <c r="M19" s="21" t="str">
        <f>Table_0__7[[#This Row],[Conference Leader]]</f>
        <v>Montana State</v>
      </c>
      <c r="N19" s="21">
        <f>Table_0__7[[#This Row],[NET]]</f>
        <v>103</v>
      </c>
      <c r="Q19" s="21" t="s">
        <v>783</v>
      </c>
      <c r="R19" s="21" t="s">
        <v>811</v>
      </c>
    </row>
    <row r="20" spans="1:18" x14ac:dyDescent="0.45">
      <c r="A20" t="s">
        <v>781</v>
      </c>
      <c r="B20">
        <v>19</v>
      </c>
      <c r="C20" t="s">
        <v>782</v>
      </c>
      <c r="D20">
        <v>0.42109999999999997</v>
      </c>
      <c r="E20" t="s">
        <v>416</v>
      </c>
      <c r="F20">
        <v>59</v>
      </c>
      <c r="H20" s="21" t="str">
        <f t="shared" si="0"/>
        <v>Sum</v>
      </c>
      <c r="I20" s="21" t="str">
        <f>Table_0__8[[#This Row],[Conference]]</f>
        <v>MAAC</v>
      </c>
      <c r="J20" s="21">
        <f>Table_0__8[[#This Row],[RPI]]</f>
        <v>0.47510000000000002</v>
      </c>
      <c r="K20" s="21" t="str">
        <f>Table_0__7[[#This Row],[NC Rec]]</f>
        <v>56-77</v>
      </c>
      <c r="L20" s="21">
        <f>Table_0__7[[#This Row],[NC WP]]</f>
        <v>0.42109999999999997</v>
      </c>
      <c r="M20" s="21" t="str">
        <f>Table_0__7[[#This Row],[Conference Leader]]</f>
        <v>Kent State</v>
      </c>
      <c r="N20" s="21">
        <f>Table_0__7[[#This Row],[NET]]</f>
        <v>59</v>
      </c>
      <c r="Q20" s="21" t="s">
        <v>785</v>
      </c>
      <c r="R20" s="21" t="s">
        <v>813</v>
      </c>
    </row>
    <row r="21" spans="1:18" x14ac:dyDescent="0.45">
      <c r="A21" t="s">
        <v>294</v>
      </c>
      <c r="B21">
        <v>20</v>
      </c>
      <c r="C21" t="s">
        <v>787</v>
      </c>
      <c r="D21">
        <v>0.3846</v>
      </c>
      <c r="E21" t="s">
        <v>123</v>
      </c>
      <c r="F21">
        <v>88</v>
      </c>
      <c r="H21" s="21" t="str">
        <f t="shared" si="0"/>
        <v>MAC</v>
      </c>
      <c r="I21" s="21" t="str">
        <f>Table_0__8[[#This Row],[Conference]]</f>
        <v>Mid-American</v>
      </c>
      <c r="J21" s="21">
        <f>Table_0__8[[#This Row],[RPI]]</f>
        <v>0.47510000000000002</v>
      </c>
      <c r="K21" s="21" t="str">
        <f>Table_0__7[[#This Row],[NC Rec]]</f>
        <v>40-64</v>
      </c>
      <c r="L21" s="21">
        <f>Table_0__7[[#This Row],[NC WP]]</f>
        <v>0.3846</v>
      </c>
      <c r="M21" s="21" t="str">
        <f>Table_0__7[[#This Row],[Conference Leader]]</f>
        <v>Furman</v>
      </c>
      <c r="N21" s="21">
        <f>Table_0__7[[#This Row],[NET]]</f>
        <v>88</v>
      </c>
      <c r="Q21" s="21" t="s">
        <v>294</v>
      </c>
      <c r="R21" s="21" t="s">
        <v>124</v>
      </c>
    </row>
    <row r="22" spans="1:18" x14ac:dyDescent="0.45">
      <c r="A22" t="s">
        <v>789</v>
      </c>
      <c r="B22">
        <v>21</v>
      </c>
      <c r="C22" t="s">
        <v>790</v>
      </c>
      <c r="D22">
        <v>0.35639999999999999</v>
      </c>
      <c r="E22" t="s">
        <v>441</v>
      </c>
      <c r="F22">
        <v>123</v>
      </c>
      <c r="H22" s="21" t="str">
        <f t="shared" si="0"/>
        <v>AE</v>
      </c>
      <c r="I22" s="21" t="str">
        <f>Table_0__8[[#This Row],[Conference]]</f>
        <v>America East</v>
      </c>
      <c r="J22" s="21">
        <f>Table_0__8[[#This Row],[RPI]]</f>
        <v>0.47420000000000001</v>
      </c>
      <c r="K22" s="21" t="str">
        <f>Table_0__7[[#This Row],[NC Rec]]</f>
        <v>36-65</v>
      </c>
      <c r="L22" s="21">
        <f>Table_0__7[[#This Row],[NC WP]]</f>
        <v>0.35639999999999999</v>
      </c>
      <c r="M22" s="21" t="str">
        <f>Table_0__7[[#This Row],[Conference Leader]]</f>
        <v>Youngstown State</v>
      </c>
      <c r="N22" s="21">
        <f>Table_0__7[[#This Row],[NET]]</f>
        <v>123</v>
      </c>
      <c r="Q22" s="21" t="s">
        <v>789</v>
      </c>
      <c r="R22" s="21" t="s">
        <v>84</v>
      </c>
    </row>
    <row r="23" spans="1:18" x14ac:dyDescent="0.45">
      <c r="A23" t="s">
        <v>791</v>
      </c>
      <c r="B23">
        <v>22</v>
      </c>
      <c r="C23" t="s">
        <v>792</v>
      </c>
      <c r="D23">
        <v>0.39810000000000001</v>
      </c>
      <c r="E23" t="s">
        <v>103</v>
      </c>
      <c r="F23">
        <v>36</v>
      </c>
      <c r="H23" s="21" t="str">
        <f t="shared" si="0"/>
        <v>CAA</v>
      </c>
      <c r="I23" s="21" t="str">
        <f>Table_0__8[[#This Row],[Conference]]</f>
        <v>Colonial Athletic</v>
      </c>
      <c r="J23" s="21">
        <f>Table_0__8[[#This Row],[RPI]]</f>
        <v>0.47339999999999999</v>
      </c>
      <c r="K23" s="21" t="str">
        <f>Table_0__7[[#This Row],[NC Rec]]</f>
        <v>41-62</v>
      </c>
      <c r="L23" s="21">
        <f>Table_0__7[[#This Row],[NC WP]]</f>
        <v>0.39810000000000001</v>
      </c>
      <c r="M23" s="21" t="str">
        <f>Table_0__7[[#This Row],[Conference Leader]]</f>
        <v>Oral Roberts</v>
      </c>
      <c r="N23" s="21">
        <f>Table_0__7[[#This Row],[NET]]</f>
        <v>36</v>
      </c>
      <c r="Q23" s="21" t="s">
        <v>791</v>
      </c>
      <c r="R23" s="21" t="s">
        <v>166</v>
      </c>
    </row>
    <row r="24" spans="1:18" x14ac:dyDescent="0.45">
      <c r="A24" t="s">
        <v>84</v>
      </c>
      <c r="B24">
        <v>23</v>
      </c>
      <c r="C24" t="s">
        <v>788</v>
      </c>
      <c r="D24">
        <v>0.43</v>
      </c>
      <c r="E24" t="s">
        <v>83</v>
      </c>
      <c r="F24">
        <v>58</v>
      </c>
      <c r="H24" s="21" t="str">
        <f t="shared" si="0"/>
        <v>SC</v>
      </c>
      <c r="I24" s="21" t="str">
        <f>Table_0__8[[#This Row],[Conference]]</f>
        <v>Southern</v>
      </c>
      <c r="J24" s="21">
        <f>Table_0__8[[#This Row],[RPI]]</f>
        <v>0.4698</v>
      </c>
      <c r="K24" s="21" t="str">
        <f>Table_0__7[[#This Row],[NC Rec]]</f>
        <v>43-57</v>
      </c>
      <c r="L24" s="21">
        <f>Table_0__7[[#This Row],[NC WP]]</f>
        <v>0.43</v>
      </c>
      <c r="M24" s="21" t="str">
        <f>Table_0__7[[#This Row],[Conference Leader]]</f>
        <v>Iona</v>
      </c>
      <c r="N24" s="21">
        <f>Table_0__7[[#This Row],[NET]]</f>
        <v>58</v>
      </c>
      <c r="Q24" s="21" t="s">
        <v>84</v>
      </c>
      <c r="R24" s="21" t="s">
        <v>104</v>
      </c>
    </row>
    <row r="25" spans="1:18" x14ac:dyDescent="0.45">
      <c r="A25" t="s">
        <v>793</v>
      </c>
      <c r="B25">
        <v>24</v>
      </c>
      <c r="C25" t="s">
        <v>794</v>
      </c>
      <c r="D25">
        <v>0.36890000000000001</v>
      </c>
      <c r="E25" t="s">
        <v>256</v>
      </c>
      <c r="F25">
        <v>140</v>
      </c>
      <c r="H25" s="21" t="str">
        <f t="shared" si="0"/>
        <v>Bsky</v>
      </c>
      <c r="I25" s="21" t="str">
        <f>Table_0__8[[#This Row],[Conference]]</f>
        <v>Big Sky</v>
      </c>
      <c r="J25" s="21">
        <f>Table_0__8[[#This Row],[RPI]]</f>
        <v>0.46460000000000001</v>
      </c>
      <c r="K25" s="21" t="str">
        <f>Table_0__7[[#This Row],[NC Rec]]</f>
        <v>38-65</v>
      </c>
      <c r="L25" s="21">
        <f>Table_0__7[[#This Row],[NC WP]]</f>
        <v>0.36890000000000001</v>
      </c>
      <c r="M25" s="21" t="str">
        <f>Table_0__7[[#This Row],[Conference Leader]]</f>
        <v>UNC Asheville</v>
      </c>
      <c r="N25" s="21">
        <f>Table_0__7[[#This Row],[NET]]</f>
        <v>140</v>
      </c>
      <c r="Q25" s="21" t="s">
        <v>793</v>
      </c>
      <c r="R25" s="21" t="s">
        <v>812</v>
      </c>
    </row>
    <row r="26" spans="1:18" x14ac:dyDescent="0.45">
      <c r="A26" t="s">
        <v>797</v>
      </c>
      <c r="B26">
        <v>25</v>
      </c>
      <c r="C26" t="s">
        <v>798</v>
      </c>
      <c r="D26">
        <v>0.4259</v>
      </c>
      <c r="E26" t="s">
        <v>193</v>
      </c>
      <c r="F26">
        <v>109</v>
      </c>
      <c r="H26" s="21" t="str">
        <f t="shared" si="0"/>
        <v>MAAC</v>
      </c>
      <c r="I26" s="21" t="str">
        <f>Table_0__8[[#This Row],[Conference]]</f>
        <v>Horizon League</v>
      </c>
      <c r="J26" s="21">
        <f>Table_0__8[[#This Row],[RPI]]</f>
        <v>0.46379999999999999</v>
      </c>
      <c r="K26" s="21" t="str">
        <f>Table_0__7[[#This Row],[NC Rec]]</f>
        <v>46-62</v>
      </c>
      <c r="L26" s="21">
        <f>Table_0__7[[#This Row],[NC WP]]</f>
        <v>0.4259</v>
      </c>
      <c r="M26" s="21" t="str">
        <f>Table_0__7[[#This Row],[Conference Leader]]</f>
        <v>Vermont</v>
      </c>
      <c r="N26" s="21">
        <f>Table_0__7[[#This Row],[NET]]</f>
        <v>109</v>
      </c>
      <c r="Q26" s="21" t="s">
        <v>795</v>
      </c>
      <c r="R26" s="21" t="s">
        <v>118</v>
      </c>
    </row>
    <row r="27" spans="1:18" x14ac:dyDescent="0.45">
      <c r="A27" t="s">
        <v>795</v>
      </c>
      <c r="B27">
        <v>26</v>
      </c>
      <c r="C27" t="s">
        <v>796</v>
      </c>
      <c r="D27">
        <v>0.39329999999999998</v>
      </c>
      <c r="E27" t="s">
        <v>117</v>
      </c>
      <c r="F27">
        <v>51</v>
      </c>
      <c r="H27" s="21" t="str">
        <f t="shared" si="0"/>
        <v>Bsth</v>
      </c>
      <c r="I27" s="21" t="str">
        <f>Table_0__8[[#This Row],[Conference]]</f>
        <v>Big South</v>
      </c>
      <c r="J27" s="21">
        <f>Table_0__8[[#This Row],[RPI]]</f>
        <v>0.4627</v>
      </c>
      <c r="K27" s="21" t="str">
        <f>Table_0__7[[#This Row],[NC Rec]]</f>
        <v>59-91</v>
      </c>
      <c r="L27" s="21">
        <f>Table_0__7[[#This Row],[NC WP]]</f>
        <v>0.39329999999999998</v>
      </c>
      <c r="M27" s="21" t="str">
        <f>Table_0__7[[#This Row],[Conference Leader]]</f>
        <v>Charleston</v>
      </c>
      <c r="N27" s="21">
        <f>Table_0__7[[#This Row],[NET]]</f>
        <v>51</v>
      </c>
      <c r="Q27" s="21" t="s">
        <v>797</v>
      </c>
      <c r="R27" s="21" t="s">
        <v>149</v>
      </c>
    </row>
    <row r="28" spans="1:18" x14ac:dyDescent="0.45">
      <c r="A28" t="s">
        <v>799</v>
      </c>
      <c r="B28">
        <v>27</v>
      </c>
      <c r="C28" t="s">
        <v>800</v>
      </c>
      <c r="D28">
        <v>0.38940000000000002</v>
      </c>
      <c r="E28" t="s">
        <v>143</v>
      </c>
      <c r="F28">
        <v>101</v>
      </c>
      <c r="H28" s="21" t="str">
        <f t="shared" si="0"/>
        <v>Pat</v>
      </c>
      <c r="I28" s="21" t="str">
        <f>Table_0__8[[#This Row],[Conference]]</f>
        <v>Patriot League</v>
      </c>
      <c r="J28" s="21">
        <f>Table_0__8[[#This Row],[RPI]]</f>
        <v>0.46060000000000001</v>
      </c>
      <c r="K28" s="21" t="str">
        <f>Table_0__7[[#This Row],[NC Rec]]</f>
        <v>44-69</v>
      </c>
      <c r="L28" s="21">
        <f>Table_0__7[[#This Row],[NC WP]]</f>
        <v>0.38940000000000002</v>
      </c>
      <c r="M28" s="21" t="str">
        <f>Table_0__7[[#This Row],[Conference Leader]]</f>
        <v>Colgate</v>
      </c>
      <c r="N28" s="21">
        <f>Table_0__7[[#This Row],[NET]]</f>
        <v>101</v>
      </c>
      <c r="Q28" s="21" t="s">
        <v>799</v>
      </c>
      <c r="R28" s="21" t="s">
        <v>144</v>
      </c>
    </row>
    <row r="29" spans="1:18" x14ac:dyDescent="0.45">
      <c r="A29" t="s">
        <v>236</v>
      </c>
      <c r="B29">
        <v>28</v>
      </c>
      <c r="C29" t="s">
        <v>801</v>
      </c>
      <c r="D29">
        <v>0.29809999999999998</v>
      </c>
      <c r="E29" t="s">
        <v>435</v>
      </c>
      <c r="F29">
        <v>181</v>
      </c>
      <c r="H29" s="21" t="str">
        <f t="shared" si="0"/>
        <v>MEAC</v>
      </c>
      <c r="I29" s="21" t="str">
        <f>Table_0__8[[#This Row],[Conference]]</f>
        <v>MEAC</v>
      </c>
      <c r="J29" s="21">
        <f>Table_0__8[[#This Row],[RPI]]</f>
        <v>0.45979999999999999</v>
      </c>
      <c r="K29" s="21" t="str">
        <f>Table_0__7[[#This Row],[NC Rec]]</f>
        <v>31-73</v>
      </c>
      <c r="L29" s="21">
        <f>Table_0__7[[#This Row],[NC WP]]</f>
        <v>0.29809999999999998</v>
      </c>
      <c r="M29" s="21" t="str">
        <f>Table_0__7[[#This Row],[Conference Leader]]</f>
        <v>Norfolk State</v>
      </c>
      <c r="N29" s="21">
        <f>Table_0__7[[#This Row],[NET]]</f>
        <v>181</v>
      </c>
      <c r="Q29" s="21" t="s">
        <v>236</v>
      </c>
      <c r="R29" s="21" t="s">
        <v>236</v>
      </c>
    </row>
    <row r="30" spans="1:18" x14ac:dyDescent="0.45">
      <c r="A30" t="s">
        <v>802</v>
      </c>
      <c r="B30">
        <v>29</v>
      </c>
      <c r="C30" t="s">
        <v>803</v>
      </c>
      <c r="D30">
        <v>0.31</v>
      </c>
      <c r="E30" t="s">
        <v>451</v>
      </c>
      <c r="F30">
        <v>219</v>
      </c>
      <c r="H30" s="21" t="str">
        <f t="shared" si="0"/>
        <v>OVC</v>
      </c>
      <c r="I30" s="21" t="str">
        <f>Table_0__8[[#This Row],[Conference]]</f>
        <v>Ohio Valley</v>
      </c>
      <c r="J30" s="21">
        <f>Table_0__8[[#This Row],[RPI]]</f>
        <v>0.44800000000000001</v>
      </c>
      <c r="K30" s="21" t="str">
        <f>Table_0__7[[#This Row],[NC Rec]]</f>
        <v>31-69</v>
      </c>
      <c r="L30" s="21">
        <f>Table_0__7[[#This Row],[NC WP]]</f>
        <v>0.31</v>
      </c>
      <c r="M30" s="21" t="str">
        <f>Table_0__7[[#This Row],[Conference Leader]]</f>
        <v>SIUE</v>
      </c>
      <c r="N30" s="21">
        <f>Table_0__7[[#This Row],[NET]]</f>
        <v>219</v>
      </c>
      <c r="Q30" s="21" t="s">
        <v>802</v>
      </c>
      <c r="R30" s="21" t="s">
        <v>216</v>
      </c>
    </row>
    <row r="31" spans="1:18" x14ac:dyDescent="0.45">
      <c r="A31" t="s">
        <v>804</v>
      </c>
      <c r="B31">
        <v>30</v>
      </c>
      <c r="C31" t="s">
        <v>805</v>
      </c>
      <c r="D31">
        <v>0.23300000000000001</v>
      </c>
      <c r="E31" t="s">
        <v>475</v>
      </c>
      <c r="F31">
        <v>175</v>
      </c>
      <c r="H31" s="21" t="str">
        <f t="shared" si="0"/>
        <v>Slnd</v>
      </c>
      <c r="I31" s="21" t="str">
        <f>Table_0__8[[#This Row],[Conference]]</f>
        <v>Southland</v>
      </c>
      <c r="J31" s="21">
        <f>Table_0__8[[#This Row],[RPI]]</f>
        <v>0.43609999999999999</v>
      </c>
      <c r="K31" s="21" t="str">
        <f>Table_0__7[[#This Row],[NC Rec]]</f>
        <v>24-79</v>
      </c>
      <c r="L31" s="21">
        <f>Table_0__7[[#This Row],[NC WP]]</f>
        <v>0.23300000000000001</v>
      </c>
      <c r="M31" s="21" t="str">
        <f>Table_0__7[[#This Row],[Conference Leader]]</f>
        <v>Texas A&amp;M-Corpus Christi</v>
      </c>
      <c r="N31" s="21">
        <f>Table_0__7[[#This Row],[NET]]</f>
        <v>175</v>
      </c>
      <c r="Q31" s="21" t="s">
        <v>804</v>
      </c>
      <c r="R31" s="21" t="s">
        <v>251</v>
      </c>
    </row>
    <row r="32" spans="1:18" x14ac:dyDescent="0.45">
      <c r="A32" t="s">
        <v>274</v>
      </c>
      <c r="B32">
        <v>31</v>
      </c>
      <c r="C32" t="s">
        <v>806</v>
      </c>
      <c r="D32">
        <v>0.15040000000000001</v>
      </c>
      <c r="E32" t="s">
        <v>471</v>
      </c>
      <c r="F32">
        <v>180</v>
      </c>
      <c r="H32" s="21" t="str">
        <f t="shared" si="0"/>
        <v>NEC</v>
      </c>
      <c r="I32" s="21" t="str">
        <f>Table_0__8[[#This Row],[Conference]]</f>
        <v>Northeast</v>
      </c>
      <c r="J32" s="21">
        <f>Table_0__8[[#This Row],[RPI]]</f>
        <v>0.42709999999999998</v>
      </c>
      <c r="K32" s="21" t="str">
        <f>Table_0__7[[#This Row],[NC Rec]]</f>
        <v>20-113</v>
      </c>
      <c r="L32" s="21">
        <f>Table_0__7[[#This Row],[NC WP]]</f>
        <v>0.15040000000000001</v>
      </c>
      <c r="M32" s="21" t="str">
        <f>Table_0__7[[#This Row],[Conference Leader]]</f>
        <v>Grambling State</v>
      </c>
      <c r="N32" s="21">
        <f>Table_0__7[[#This Row],[NET]]</f>
        <v>180</v>
      </c>
      <c r="Q32" s="21" t="s">
        <v>274</v>
      </c>
      <c r="R32" s="21" t="s">
        <v>274</v>
      </c>
    </row>
    <row r="33" spans="1:18" x14ac:dyDescent="0.45">
      <c r="A33" t="s">
        <v>808</v>
      </c>
      <c r="B33">
        <v>32</v>
      </c>
      <c r="C33" t="s">
        <v>809</v>
      </c>
      <c r="D33">
        <v>0.2636</v>
      </c>
      <c r="E33" t="s">
        <v>373</v>
      </c>
      <c r="F33">
        <v>301</v>
      </c>
      <c r="H33" s="21" t="str">
        <f t="shared" si="0"/>
        <v>SWAC</v>
      </c>
      <c r="I33" s="21" t="str">
        <f>Table_0__8[[#This Row],[Conference]]</f>
        <v>SWAC</v>
      </c>
      <c r="J33" s="21">
        <f>Table_0__8[[#This Row],[RPI]]</f>
        <v>0.4234</v>
      </c>
      <c r="K33" s="21" t="str">
        <f>Table_0__7[[#This Row],[NC Rec]]</f>
        <v>29-81</v>
      </c>
      <c r="L33" s="21">
        <f>Table_0__7[[#This Row],[NC WP]]</f>
        <v>0.2636</v>
      </c>
      <c r="M33" s="21" t="str">
        <f>Table_0__7[[#This Row],[Conference Leader]]</f>
        <v>Fairleigh Dickinson</v>
      </c>
      <c r="N33" s="21">
        <f>Table_0__7[[#This Row],[NET]]</f>
        <v>301</v>
      </c>
      <c r="Q33" s="21" t="s">
        <v>807</v>
      </c>
      <c r="R33" s="21" t="s">
        <v>353</v>
      </c>
    </row>
    <row r="34" spans="1:18" x14ac:dyDescent="0.45">
      <c r="A34" t="s">
        <v>807</v>
      </c>
      <c r="B34">
        <v>33</v>
      </c>
      <c r="C34" t="s">
        <v>900</v>
      </c>
      <c r="D34">
        <v>0.1731</v>
      </c>
      <c r="E34" t="s">
        <v>505</v>
      </c>
      <c r="F34">
        <v>299</v>
      </c>
      <c r="H34" s="21" t="str">
        <f t="shared" si="0"/>
        <v>ind</v>
      </c>
      <c r="I34" s="21" t="str">
        <f>Table_0__8[[#This Row],[Conference]]</f>
        <v>Independent</v>
      </c>
      <c r="J34" s="21">
        <f>Table_0__8[[#This Row],[RPI]]</f>
        <v>0.38819999999999999</v>
      </c>
      <c r="K34" s="21" t="str">
        <f>Table_0__7[[#This Row],[NC Rec]]</f>
        <v>9-43</v>
      </c>
      <c r="L34" s="21">
        <f>Table_0__7[[#This Row],[NC WP]]</f>
        <v>0.1731</v>
      </c>
      <c r="M34" s="21" t="str">
        <f>Table_0__7[[#This Row],[Conference Leader]]</f>
        <v>Chicago State</v>
      </c>
      <c r="N34" s="21">
        <f>Table_0__7[[#This Row],[NET]]</f>
        <v>299</v>
      </c>
      <c r="Q34" s="21" t="s">
        <v>808</v>
      </c>
      <c r="R34" s="21" t="s">
        <v>312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DB2E-C6F8-4D94-ACEA-57D82743902B}">
  <sheetPr codeName="Sheet13">
    <tabColor theme="9"/>
  </sheetPr>
  <dimension ref="A1:T363"/>
  <sheetViews>
    <sheetView workbookViewId="0"/>
  </sheetViews>
  <sheetFormatPr defaultRowHeight="15.75" x14ac:dyDescent="0.5"/>
  <cols>
    <col min="1" max="1" width="26.6640625" style="29" customWidth="1"/>
    <col min="2" max="2" width="9.6640625" style="29" customWidth="1"/>
    <col min="3" max="3" width="20.6640625" customWidth="1"/>
    <col min="4" max="4" width="7.06640625" customWidth="1"/>
    <col min="5" max="5" width="20.6640625" customWidth="1"/>
    <col min="6" max="6" width="6.796875" customWidth="1"/>
    <col min="7" max="7" width="20.6640625" customWidth="1"/>
    <col min="8" max="8" width="7.86328125" customWidth="1"/>
    <col min="9" max="9" width="20.6640625" customWidth="1"/>
    <col min="10" max="10" width="8.796875" customWidth="1"/>
    <col min="11" max="11" width="20.6640625" customWidth="1"/>
    <col min="12" max="12" width="8.796875" customWidth="1"/>
    <col min="13" max="13" width="20.6640625" style="27" customWidth="1"/>
    <col min="14" max="14" width="7.796875" style="26" customWidth="1"/>
    <col min="15" max="15" width="20.6640625" style="27" customWidth="1"/>
  </cols>
  <sheetData>
    <row r="1" spans="1:20" s="28" customFormat="1" x14ac:dyDescent="0.5">
      <c r="A1" s="30" t="s">
        <v>1</v>
      </c>
      <c r="B1" s="30" t="s">
        <v>737</v>
      </c>
      <c r="C1" s="31" t="s">
        <v>1508</v>
      </c>
      <c r="D1" s="45" t="s">
        <v>737</v>
      </c>
      <c r="E1" s="39" t="s">
        <v>738</v>
      </c>
      <c r="F1" s="43" t="s">
        <v>737</v>
      </c>
      <c r="G1" s="31" t="s">
        <v>405</v>
      </c>
      <c r="H1" s="31" t="s">
        <v>737</v>
      </c>
      <c r="I1" s="31" t="s">
        <v>1415</v>
      </c>
      <c r="J1" s="45" t="s">
        <v>737</v>
      </c>
      <c r="K1" s="39" t="s">
        <v>565</v>
      </c>
      <c r="L1" s="39" t="s">
        <v>737</v>
      </c>
      <c r="M1" s="40" t="s">
        <v>559</v>
      </c>
      <c r="N1" s="32" t="s">
        <v>737</v>
      </c>
      <c r="O1" s="31" t="s">
        <v>1416</v>
      </c>
    </row>
    <row r="2" spans="1:20" x14ac:dyDescent="0.5">
      <c r="A2" s="34" t="s">
        <v>219</v>
      </c>
      <c r="B2" s="33">
        <v>1</v>
      </c>
      <c r="C2" s="21" t="s">
        <v>219</v>
      </c>
      <c r="D2" s="44">
        <v>1</v>
      </c>
      <c r="E2" s="21" t="s">
        <v>219</v>
      </c>
      <c r="F2" s="44">
        <v>1</v>
      </c>
      <c r="G2" s="21" t="s">
        <v>219</v>
      </c>
      <c r="H2" s="35">
        <v>1</v>
      </c>
      <c r="I2" s="21" t="s">
        <v>219</v>
      </c>
      <c r="J2" s="44">
        <v>1</v>
      </c>
      <c r="K2" s="21" t="s">
        <v>662</v>
      </c>
      <c r="L2" s="35">
        <v>1</v>
      </c>
      <c r="M2" s="38" t="s">
        <v>1367</v>
      </c>
      <c r="N2" s="37">
        <v>1</v>
      </c>
      <c r="O2" s="36" t="s">
        <v>219</v>
      </c>
      <c r="T2" t="s">
        <v>219</v>
      </c>
    </row>
    <row r="3" spans="1:20" x14ac:dyDescent="0.5">
      <c r="A3" s="34" t="s">
        <v>205</v>
      </c>
      <c r="B3" s="33">
        <v>2</v>
      </c>
      <c r="C3" s="21" t="s">
        <v>205</v>
      </c>
      <c r="D3" s="44">
        <v>2</v>
      </c>
      <c r="E3" s="21" t="s">
        <v>205</v>
      </c>
      <c r="F3" s="44">
        <v>2</v>
      </c>
      <c r="G3" s="21" t="s">
        <v>205</v>
      </c>
      <c r="H3" s="35">
        <v>2</v>
      </c>
      <c r="I3" s="21" t="s">
        <v>205</v>
      </c>
      <c r="J3" s="44">
        <v>2</v>
      </c>
      <c r="K3" s="21" t="s">
        <v>205</v>
      </c>
      <c r="L3" s="35">
        <v>2</v>
      </c>
      <c r="M3" s="38" t="s">
        <v>205</v>
      </c>
      <c r="N3" s="37">
        <v>2</v>
      </c>
      <c r="O3" s="36" t="s">
        <v>205</v>
      </c>
      <c r="T3" t="s">
        <v>205</v>
      </c>
    </row>
    <row r="4" spans="1:20" x14ac:dyDescent="0.5">
      <c r="A4" s="34" t="s">
        <v>158</v>
      </c>
      <c r="B4" s="33">
        <v>3</v>
      </c>
      <c r="C4" s="21" t="s">
        <v>158</v>
      </c>
      <c r="D4" s="44">
        <v>3</v>
      </c>
      <c r="E4" s="21" t="s">
        <v>158</v>
      </c>
      <c r="F4" s="44">
        <v>3</v>
      </c>
      <c r="G4" s="21" t="s">
        <v>158</v>
      </c>
      <c r="H4" s="35">
        <v>3</v>
      </c>
      <c r="I4" s="21" t="s">
        <v>158</v>
      </c>
      <c r="J4" s="44">
        <v>3</v>
      </c>
      <c r="K4" s="21" t="s">
        <v>158</v>
      </c>
      <c r="L4" s="35">
        <v>3</v>
      </c>
      <c r="M4" s="38" t="s">
        <v>158</v>
      </c>
      <c r="N4" s="37">
        <v>3</v>
      </c>
      <c r="O4" s="36" t="s">
        <v>158</v>
      </c>
      <c r="T4" t="s">
        <v>158</v>
      </c>
    </row>
    <row r="5" spans="1:20" x14ac:dyDescent="0.5">
      <c r="A5" s="34" t="s">
        <v>26</v>
      </c>
      <c r="B5" s="33">
        <v>4</v>
      </c>
      <c r="C5" s="21" t="s">
        <v>26</v>
      </c>
      <c r="D5" s="44">
        <v>4</v>
      </c>
      <c r="E5" s="21" t="s">
        <v>26</v>
      </c>
      <c r="F5" s="44">
        <v>4</v>
      </c>
      <c r="G5" s="21" t="s">
        <v>26</v>
      </c>
      <c r="H5" s="35">
        <v>4</v>
      </c>
      <c r="I5" s="21" t="s">
        <v>26</v>
      </c>
      <c r="J5" s="44">
        <v>4</v>
      </c>
      <c r="K5" s="21" t="s">
        <v>26</v>
      </c>
      <c r="L5" s="35">
        <v>4</v>
      </c>
      <c r="M5" s="38" t="s">
        <v>26</v>
      </c>
      <c r="N5" s="37">
        <v>4</v>
      </c>
      <c r="O5" s="36" t="s">
        <v>26</v>
      </c>
      <c r="T5" t="s">
        <v>26</v>
      </c>
    </row>
    <row r="6" spans="1:20" x14ac:dyDescent="0.5">
      <c r="A6" s="34" t="s">
        <v>369</v>
      </c>
      <c r="B6" s="33">
        <v>5</v>
      </c>
      <c r="C6" s="21" t="s">
        <v>369</v>
      </c>
      <c r="D6" s="44">
        <v>5</v>
      </c>
      <c r="E6" s="21" t="s">
        <v>369</v>
      </c>
      <c r="F6" s="44">
        <v>5</v>
      </c>
      <c r="G6" s="21" t="s">
        <v>369</v>
      </c>
      <c r="H6" s="35">
        <v>5</v>
      </c>
      <c r="I6" s="21" t="s">
        <v>369</v>
      </c>
      <c r="J6" s="44">
        <v>5</v>
      </c>
      <c r="K6" s="21" t="s">
        <v>724</v>
      </c>
      <c r="L6" s="35">
        <v>5</v>
      </c>
      <c r="M6" s="38" t="s">
        <v>369</v>
      </c>
      <c r="N6" s="37">
        <v>5</v>
      </c>
      <c r="O6" s="36" t="s">
        <v>369</v>
      </c>
      <c r="T6" t="s">
        <v>369</v>
      </c>
    </row>
    <row r="7" spans="1:20" x14ac:dyDescent="0.5">
      <c r="A7" s="34" t="s">
        <v>387</v>
      </c>
      <c r="B7" s="33">
        <v>6</v>
      </c>
      <c r="C7" s="21" t="s">
        <v>387</v>
      </c>
      <c r="D7" s="44">
        <v>6</v>
      </c>
      <c r="E7" s="21" t="s">
        <v>387</v>
      </c>
      <c r="F7" s="44">
        <v>6</v>
      </c>
      <c r="G7" s="21" t="s">
        <v>387</v>
      </c>
      <c r="H7" s="35">
        <v>6</v>
      </c>
      <c r="I7" s="21" t="s">
        <v>504</v>
      </c>
      <c r="J7" s="44">
        <v>6</v>
      </c>
      <c r="K7" s="21" t="s">
        <v>721</v>
      </c>
      <c r="L7" s="35">
        <v>6</v>
      </c>
      <c r="M7" s="38" t="s">
        <v>387</v>
      </c>
      <c r="N7" s="37">
        <v>6</v>
      </c>
      <c r="O7" s="36" t="s">
        <v>504</v>
      </c>
      <c r="T7" t="s">
        <v>387</v>
      </c>
    </row>
    <row r="8" spans="1:20" x14ac:dyDescent="0.5">
      <c r="A8" s="34" t="s">
        <v>377</v>
      </c>
      <c r="B8" s="33">
        <v>7</v>
      </c>
      <c r="C8" s="21" t="s">
        <v>377</v>
      </c>
      <c r="D8" s="44">
        <v>7</v>
      </c>
      <c r="E8" s="21" t="s">
        <v>377</v>
      </c>
      <c r="F8" s="44">
        <v>7</v>
      </c>
      <c r="G8" s="21" t="s">
        <v>377</v>
      </c>
      <c r="H8" s="35">
        <v>7</v>
      </c>
      <c r="I8" s="21" t="s">
        <v>1311</v>
      </c>
      <c r="J8" s="44">
        <v>7</v>
      </c>
      <c r="K8" s="21" t="s">
        <v>377</v>
      </c>
      <c r="L8" s="35">
        <v>7</v>
      </c>
      <c r="M8" s="38" t="s">
        <v>377</v>
      </c>
      <c r="N8" s="37">
        <v>7</v>
      </c>
      <c r="O8" s="36" t="s">
        <v>377</v>
      </c>
      <c r="T8" t="s">
        <v>377</v>
      </c>
    </row>
    <row r="9" spans="1:20" x14ac:dyDescent="0.5">
      <c r="A9" s="34" t="s">
        <v>332</v>
      </c>
      <c r="B9" s="33">
        <v>8</v>
      </c>
      <c r="C9" s="21" t="s">
        <v>332</v>
      </c>
      <c r="D9" s="44">
        <v>8</v>
      </c>
      <c r="E9" s="21" t="s">
        <v>332</v>
      </c>
      <c r="F9" s="44">
        <v>8</v>
      </c>
      <c r="G9" s="21" t="s">
        <v>332</v>
      </c>
      <c r="H9" s="35">
        <v>8</v>
      </c>
      <c r="I9" s="21" t="s">
        <v>477</v>
      </c>
      <c r="J9" s="44">
        <v>8</v>
      </c>
      <c r="K9" s="21" t="s">
        <v>1268</v>
      </c>
      <c r="L9" s="35">
        <v>8</v>
      </c>
      <c r="M9" s="38" t="s">
        <v>332</v>
      </c>
      <c r="N9" s="37">
        <v>8</v>
      </c>
      <c r="O9" s="36" t="s">
        <v>477</v>
      </c>
      <c r="T9" t="s">
        <v>332</v>
      </c>
    </row>
    <row r="10" spans="1:20" x14ac:dyDescent="0.5">
      <c r="A10" s="34" t="s">
        <v>230</v>
      </c>
      <c r="B10" s="33">
        <v>9</v>
      </c>
      <c r="C10" s="21" t="s">
        <v>230</v>
      </c>
      <c r="D10" s="44">
        <v>9</v>
      </c>
      <c r="E10" s="21" t="s">
        <v>230</v>
      </c>
      <c r="F10" s="44">
        <v>9</v>
      </c>
      <c r="G10" s="21" t="s">
        <v>230</v>
      </c>
      <c r="H10" s="35">
        <v>9</v>
      </c>
      <c r="I10" s="21" t="s">
        <v>230</v>
      </c>
      <c r="J10" s="44">
        <v>9</v>
      </c>
      <c r="K10" s="21" t="s">
        <v>230</v>
      </c>
      <c r="L10" s="35">
        <v>9</v>
      </c>
      <c r="M10" s="38" t="s">
        <v>230</v>
      </c>
      <c r="N10" s="37">
        <v>9</v>
      </c>
      <c r="O10" s="36" t="s">
        <v>230</v>
      </c>
      <c r="T10" t="s">
        <v>230</v>
      </c>
    </row>
    <row r="11" spans="1:20" x14ac:dyDescent="0.5">
      <c r="A11" s="34" t="s">
        <v>268</v>
      </c>
      <c r="B11" s="33">
        <v>10</v>
      </c>
      <c r="C11" s="21" t="s">
        <v>268</v>
      </c>
      <c r="D11" s="44">
        <v>10</v>
      </c>
      <c r="E11" s="21" t="s">
        <v>268</v>
      </c>
      <c r="F11" s="44">
        <v>10</v>
      </c>
      <c r="G11" s="21" t="s">
        <v>268</v>
      </c>
      <c r="H11" s="35">
        <v>10</v>
      </c>
      <c r="I11" s="21" t="s">
        <v>472</v>
      </c>
      <c r="J11" s="44">
        <v>10</v>
      </c>
      <c r="K11" s="21" t="s">
        <v>660</v>
      </c>
      <c r="L11" s="35">
        <v>10</v>
      </c>
      <c r="M11" s="38" t="s">
        <v>1364</v>
      </c>
      <c r="N11" s="37">
        <v>10</v>
      </c>
      <c r="O11" s="36" t="s">
        <v>472</v>
      </c>
      <c r="T11" t="s">
        <v>268</v>
      </c>
    </row>
    <row r="12" spans="1:20" x14ac:dyDescent="0.5">
      <c r="A12" s="34" t="s">
        <v>25</v>
      </c>
      <c r="B12" s="33">
        <v>11</v>
      </c>
      <c r="C12" s="21" t="s">
        <v>25</v>
      </c>
      <c r="D12" s="44">
        <v>11</v>
      </c>
      <c r="E12" s="21" t="s">
        <v>25</v>
      </c>
      <c r="F12" s="44">
        <v>11</v>
      </c>
      <c r="G12" s="21" t="s">
        <v>25</v>
      </c>
      <c r="H12" s="35">
        <v>11</v>
      </c>
      <c r="I12" s="21" t="s">
        <v>25</v>
      </c>
      <c r="J12" s="44">
        <v>11</v>
      </c>
      <c r="K12" s="21" t="s">
        <v>25</v>
      </c>
      <c r="L12" s="35">
        <v>11</v>
      </c>
      <c r="M12" s="38" t="s">
        <v>25</v>
      </c>
      <c r="N12" s="37">
        <v>11</v>
      </c>
      <c r="O12" s="36" t="s">
        <v>25</v>
      </c>
      <c r="T12" t="s">
        <v>25</v>
      </c>
    </row>
    <row r="13" spans="1:20" x14ac:dyDescent="0.5">
      <c r="A13" s="34" t="s">
        <v>904</v>
      </c>
      <c r="B13" s="33">
        <v>12</v>
      </c>
      <c r="C13" s="21" t="s">
        <v>904</v>
      </c>
      <c r="D13" s="44">
        <v>12</v>
      </c>
      <c r="E13" s="21" t="s">
        <v>904</v>
      </c>
      <c r="F13" s="44">
        <v>12</v>
      </c>
      <c r="G13" s="21" t="s">
        <v>904</v>
      </c>
      <c r="H13" s="35">
        <v>12</v>
      </c>
      <c r="I13" s="21" t="s">
        <v>413</v>
      </c>
      <c r="J13" s="44">
        <v>12</v>
      </c>
      <c r="K13" s="21" t="s">
        <v>626</v>
      </c>
      <c r="L13" s="35">
        <v>12</v>
      </c>
      <c r="M13" s="38" t="s">
        <v>904</v>
      </c>
      <c r="N13" s="37">
        <v>12</v>
      </c>
      <c r="O13" s="36" t="s">
        <v>413</v>
      </c>
      <c r="T13" t="s">
        <v>904</v>
      </c>
    </row>
    <row r="14" spans="1:20" x14ac:dyDescent="0.5">
      <c r="A14" s="34" t="s">
        <v>27</v>
      </c>
      <c r="B14" s="33">
        <v>13</v>
      </c>
      <c r="C14" s="21" t="s">
        <v>27</v>
      </c>
      <c r="D14" s="44">
        <v>13</v>
      </c>
      <c r="E14" s="21" t="s">
        <v>27</v>
      </c>
      <c r="F14" s="44">
        <v>13</v>
      </c>
      <c r="G14" s="21" t="s">
        <v>27</v>
      </c>
      <c r="H14" s="35">
        <v>13</v>
      </c>
      <c r="I14" s="21" t="s">
        <v>27</v>
      </c>
      <c r="J14" s="44">
        <v>13</v>
      </c>
      <c r="K14" s="21" t="s">
        <v>27</v>
      </c>
      <c r="L14" s="35">
        <v>13</v>
      </c>
      <c r="M14" s="38" t="s">
        <v>27</v>
      </c>
      <c r="N14" s="37">
        <v>13</v>
      </c>
      <c r="O14" s="36" t="s">
        <v>27</v>
      </c>
      <c r="T14" t="s">
        <v>27</v>
      </c>
    </row>
    <row r="15" spans="1:20" x14ac:dyDescent="0.5">
      <c r="A15" s="34" t="s">
        <v>396</v>
      </c>
      <c r="B15" s="33">
        <v>14</v>
      </c>
      <c r="C15" s="21" t="s">
        <v>396</v>
      </c>
      <c r="D15" s="44">
        <v>14</v>
      </c>
      <c r="E15" s="21" t="s">
        <v>396</v>
      </c>
      <c r="F15" s="44">
        <v>14</v>
      </c>
      <c r="G15" s="21" t="s">
        <v>396</v>
      </c>
      <c r="H15" s="35">
        <v>14</v>
      </c>
      <c r="I15" s="21" t="s">
        <v>502</v>
      </c>
      <c r="J15" s="44">
        <v>14</v>
      </c>
      <c r="K15" s="21" t="s">
        <v>722</v>
      </c>
      <c r="L15" s="35">
        <v>14</v>
      </c>
      <c r="M15" s="38" t="s">
        <v>1406</v>
      </c>
      <c r="N15" s="37">
        <v>14</v>
      </c>
      <c r="O15" s="36" t="s">
        <v>502</v>
      </c>
      <c r="T15" t="s">
        <v>396</v>
      </c>
    </row>
    <row r="16" spans="1:20" x14ac:dyDescent="0.5">
      <c r="A16" s="34" t="s">
        <v>333</v>
      </c>
      <c r="B16" s="33">
        <v>15</v>
      </c>
      <c r="C16" s="21" t="s">
        <v>333</v>
      </c>
      <c r="D16" s="44">
        <v>15</v>
      </c>
      <c r="E16" s="21" t="s">
        <v>333</v>
      </c>
      <c r="F16" s="44">
        <v>15</v>
      </c>
      <c r="G16" s="21" t="s">
        <v>333</v>
      </c>
      <c r="H16" s="35">
        <v>15</v>
      </c>
      <c r="I16" s="21" t="s">
        <v>449</v>
      </c>
      <c r="J16" s="44">
        <v>15</v>
      </c>
      <c r="K16" s="21" t="s">
        <v>719</v>
      </c>
      <c r="L16" s="35">
        <v>15</v>
      </c>
      <c r="M16" s="38" t="s">
        <v>333</v>
      </c>
      <c r="N16" s="37">
        <v>15</v>
      </c>
      <c r="O16" s="36" t="s">
        <v>449</v>
      </c>
      <c r="T16" t="s">
        <v>333</v>
      </c>
    </row>
    <row r="17" spans="1:20" x14ac:dyDescent="0.5">
      <c r="A17" s="34" t="s">
        <v>340</v>
      </c>
      <c r="B17" s="33">
        <v>16</v>
      </c>
      <c r="C17" s="21" t="s">
        <v>340</v>
      </c>
      <c r="D17" s="44">
        <v>16</v>
      </c>
      <c r="E17" s="21" t="s">
        <v>340</v>
      </c>
      <c r="F17" s="44">
        <v>16</v>
      </c>
      <c r="G17" s="21" t="s">
        <v>340</v>
      </c>
      <c r="H17" s="35">
        <v>16</v>
      </c>
      <c r="I17" s="21" t="s">
        <v>340</v>
      </c>
      <c r="J17" s="44">
        <v>16</v>
      </c>
      <c r="K17" s="21" t="s">
        <v>340</v>
      </c>
      <c r="L17" s="35">
        <v>16</v>
      </c>
      <c r="M17" s="38" t="s">
        <v>340</v>
      </c>
      <c r="N17" s="37">
        <v>16</v>
      </c>
      <c r="O17" s="36" t="s">
        <v>340</v>
      </c>
      <c r="T17" t="s">
        <v>340</v>
      </c>
    </row>
    <row r="18" spans="1:20" x14ac:dyDescent="0.5">
      <c r="A18" s="34" t="s">
        <v>37</v>
      </c>
      <c r="B18" s="33">
        <v>17</v>
      </c>
      <c r="C18" s="21" t="s">
        <v>37</v>
      </c>
      <c r="D18" s="44">
        <v>17</v>
      </c>
      <c r="E18" s="21" t="s">
        <v>37</v>
      </c>
      <c r="F18" s="44">
        <v>17</v>
      </c>
      <c r="G18" s="21" t="s">
        <v>37</v>
      </c>
      <c r="H18" s="35">
        <v>17</v>
      </c>
      <c r="I18" s="21" t="s">
        <v>37</v>
      </c>
      <c r="J18" s="44">
        <v>17</v>
      </c>
      <c r="K18" s="21" t="s">
        <v>37</v>
      </c>
      <c r="L18" s="35">
        <v>17</v>
      </c>
      <c r="M18" s="38" t="s">
        <v>37</v>
      </c>
      <c r="N18" s="37">
        <v>17</v>
      </c>
      <c r="O18" s="36" t="s">
        <v>37</v>
      </c>
      <c r="T18" t="s">
        <v>37</v>
      </c>
    </row>
    <row r="19" spans="1:20" x14ac:dyDescent="0.5">
      <c r="A19" s="34" t="s">
        <v>284</v>
      </c>
      <c r="B19" s="33">
        <v>18</v>
      </c>
      <c r="C19" s="21" t="s">
        <v>284</v>
      </c>
      <c r="D19" s="44">
        <v>18</v>
      </c>
      <c r="E19" s="21" t="s">
        <v>284</v>
      </c>
      <c r="F19" s="44">
        <v>18</v>
      </c>
      <c r="G19" s="21" t="s">
        <v>284</v>
      </c>
      <c r="H19" s="35">
        <v>18</v>
      </c>
      <c r="I19" s="21" t="s">
        <v>284</v>
      </c>
      <c r="J19" s="44">
        <v>18</v>
      </c>
      <c r="K19" s="21" t="s">
        <v>284</v>
      </c>
      <c r="L19" s="35">
        <v>18</v>
      </c>
      <c r="M19" s="38" t="s">
        <v>284</v>
      </c>
      <c r="N19" s="37">
        <v>18</v>
      </c>
      <c r="O19" s="36" t="s">
        <v>284</v>
      </c>
      <c r="T19" t="s">
        <v>284</v>
      </c>
    </row>
    <row r="20" spans="1:20" x14ac:dyDescent="0.5">
      <c r="A20" s="34" t="s">
        <v>199</v>
      </c>
      <c r="B20" s="33">
        <v>19</v>
      </c>
      <c r="C20" s="21" t="s">
        <v>199</v>
      </c>
      <c r="D20" s="44">
        <v>19</v>
      </c>
      <c r="E20" s="21" t="s">
        <v>199</v>
      </c>
      <c r="F20" s="44">
        <v>19</v>
      </c>
      <c r="G20" s="21" t="s">
        <v>199</v>
      </c>
      <c r="H20" s="35">
        <v>19</v>
      </c>
      <c r="I20" s="21" t="s">
        <v>443</v>
      </c>
      <c r="J20" s="44">
        <v>19</v>
      </c>
      <c r="K20" s="21" t="s">
        <v>1271</v>
      </c>
      <c r="L20" s="35">
        <v>19</v>
      </c>
      <c r="M20" s="38" t="s">
        <v>199</v>
      </c>
      <c r="N20" s="37">
        <v>19</v>
      </c>
      <c r="O20" s="36" t="s">
        <v>443</v>
      </c>
      <c r="T20" t="s">
        <v>1417</v>
      </c>
    </row>
    <row r="21" spans="1:20" x14ac:dyDescent="0.5">
      <c r="A21" s="34" t="s">
        <v>34</v>
      </c>
      <c r="B21" s="33">
        <v>20</v>
      </c>
      <c r="C21" s="21" t="s">
        <v>34</v>
      </c>
      <c r="D21" s="44">
        <v>20</v>
      </c>
      <c r="E21" s="21" t="s">
        <v>34</v>
      </c>
      <c r="F21" s="44">
        <v>20</v>
      </c>
      <c r="G21" s="21" t="s">
        <v>34</v>
      </c>
      <c r="H21" s="35">
        <v>20</v>
      </c>
      <c r="I21" s="21" t="s">
        <v>34</v>
      </c>
      <c r="J21" s="44">
        <v>20</v>
      </c>
      <c r="K21" s="21" t="s">
        <v>34</v>
      </c>
      <c r="L21" s="35">
        <v>20</v>
      </c>
      <c r="M21" s="38" t="s">
        <v>34</v>
      </c>
      <c r="N21" s="37">
        <v>20</v>
      </c>
      <c r="O21" s="36" t="s">
        <v>34</v>
      </c>
      <c r="T21" t="s">
        <v>34</v>
      </c>
    </row>
    <row r="22" spans="1:20" x14ac:dyDescent="0.5">
      <c r="A22" s="34" t="s">
        <v>315</v>
      </c>
      <c r="B22" s="33">
        <v>21</v>
      </c>
      <c r="C22" s="21" t="s">
        <v>315</v>
      </c>
      <c r="D22" s="44">
        <v>21</v>
      </c>
      <c r="E22" s="21" t="s">
        <v>315</v>
      </c>
      <c r="F22" s="44">
        <v>21</v>
      </c>
      <c r="G22" s="21" t="s">
        <v>315</v>
      </c>
      <c r="H22" s="35">
        <v>21</v>
      </c>
      <c r="I22" s="21" t="s">
        <v>315</v>
      </c>
      <c r="J22" s="44">
        <v>21</v>
      </c>
      <c r="K22" s="21" t="s">
        <v>315</v>
      </c>
      <c r="L22" s="35">
        <v>21</v>
      </c>
      <c r="M22" s="38" t="s">
        <v>315</v>
      </c>
      <c r="N22" s="37">
        <v>21</v>
      </c>
      <c r="O22" s="36" t="s">
        <v>315</v>
      </c>
      <c r="T22" t="s">
        <v>315</v>
      </c>
    </row>
    <row r="23" spans="1:20" x14ac:dyDescent="0.5">
      <c r="A23" s="34" t="s">
        <v>164</v>
      </c>
      <c r="B23" s="33">
        <v>22</v>
      </c>
      <c r="C23" s="21" t="s">
        <v>164</v>
      </c>
      <c r="D23" s="44">
        <v>22</v>
      </c>
      <c r="E23" s="21" t="s">
        <v>164</v>
      </c>
      <c r="F23" s="44">
        <v>22</v>
      </c>
      <c r="G23" s="21" t="s">
        <v>164</v>
      </c>
      <c r="H23" s="35">
        <v>22</v>
      </c>
      <c r="I23" s="21" t="s">
        <v>164</v>
      </c>
      <c r="J23" s="44">
        <v>22</v>
      </c>
      <c r="K23" s="21" t="s">
        <v>164</v>
      </c>
      <c r="L23" s="35">
        <v>22</v>
      </c>
      <c r="M23" s="38" t="s">
        <v>164</v>
      </c>
      <c r="N23" s="37">
        <v>22</v>
      </c>
      <c r="O23" s="36" t="s">
        <v>164</v>
      </c>
      <c r="T23" t="s">
        <v>164</v>
      </c>
    </row>
    <row r="24" spans="1:20" x14ac:dyDescent="0.5">
      <c r="A24" s="34" t="s">
        <v>388</v>
      </c>
      <c r="B24" s="33">
        <v>23</v>
      </c>
      <c r="C24" s="21" t="s">
        <v>388</v>
      </c>
      <c r="D24" s="44">
        <v>23</v>
      </c>
      <c r="E24" s="21" t="s">
        <v>388</v>
      </c>
      <c r="F24" s="44">
        <v>23</v>
      </c>
      <c r="G24" s="21" t="s">
        <v>388</v>
      </c>
      <c r="H24" s="35">
        <v>23</v>
      </c>
      <c r="I24" s="21" t="s">
        <v>501</v>
      </c>
      <c r="J24" s="44">
        <v>23</v>
      </c>
      <c r="K24" s="21" t="s">
        <v>731</v>
      </c>
      <c r="L24" s="35">
        <v>23</v>
      </c>
      <c r="M24" s="38" t="s">
        <v>1412</v>
      </c>
      <c r="N24" s="37">
        <v>23</v>
      </c>
      <c r="O24" s="36" t="s">
        <v>501</v>
      </c>
      <c r="T24" t="s">
        <v>388</v>
      </c>
    </row>
    <row r="25" spans="1:20" x14ac:dyDescent="0.5">
      <c r="A25" s="34" t="s">
        <v>379</v>
      </c>
      <c r="B25" s="33">
        <v>24</v>
      </c>
      <c r="C25" s="21" t="s">
        <v>379</v>
      </c>
      <c r="D25" s="44">
        <v>24</v>
      </c>
      <c r="E25" s="21" t="s">
        <v>379</v>
      </c>
      <c r="F25" s="44">
        <v>24</v>
      </c>
      <c r="G25" s="21" t="s">
        <v>379</v>
      </c>
      <c r="H25" s="35">
        <v>24</v>
      </c>
      <c r="I25" s="21" t="s">
        <v>379</v>
      </c>
      <c r="J25" s="44">
        <v>24</v>
      </c>
      <c r="K25" s="21" t="s">
        <v>379</v>
      </c>
      <c r="L25" s="35">
        <v>24</v>
      </c>
      <c r="M25" s="38" t="s">
        <v>379</v>
      </c>
      <c r="N25" s="37">
        <v>24</v>
      </c>
      <c r="O25" s="36" t="s">
        <v>379</v>
      </c>
      <c r="T25" t="s">
        <v>1418</v>
      </c>
    </row>
    <row r="26" spans="1:20" x14ac:dyDescent="0.5">
      <c r="A26" s="34" t="s">
        <v>80</v>
      </c>
      <c r="B26" s="33">
        <v>25</v>
      </c>
      <c r="C26" s="21" t="s">
        <v>80</v>
      </c>
      <c r="D26" s="44">
        <v>25</v>
      </c>
      <c r="E26" s="21" t="s">
        <v>80</v>
      </c>
      <c r="F26" s="44">
        <v>25</v>
      </c>
      <c r="G26" s="21" t="s">
        <v>80</v>
      </c>
      <c r="H26" s="35">
        <v>25</v>
      </c>
      <c r="I26" s="21" t="s">
        <v>420</v>
      </c>
      <c r="J26" s="44">
        <v>25</v>
      </c>
      <c r="K26" s="21" t="s">
        <v>1270</v>
      </c>
      <c r="L26" s="35">
        <v>25</v>
      </c>
      <c r="M26" s="38" t="s">
        <v>80</v>
      </c>
      <c r="N26" s="37">
        <v>25</v>
      </c>
      <c r="O26" s="36" t="s">
        <v>420</v>
      </c>
      <c r="T26" t="s">
        <v>80</v>
      </c>
    </row>
    <row r="27" spans="1:20" x14ac:dyDescent="0.5">
      <c r="A27" s="34" t="s">
        <v>194</v>
      </c>
      <c r="B27" s="33">
        <v>26</v>
      </c>
      <c r="C27" s="21" t="s">
        <v>194</v>
      </c>
      <c r="D27" s="44">
        <v>26</v>
      </c>
      <c r="E27" s="21" t="s">
        <v>194</v>
      </c>
      <c r="F27" s="44">
        <v>26</v>
      </c>
      <c r="G27" s="21" t="s">
        <v>194</v>
      </c>
      <c r="H27" s="35">
        <v>26</v>
      </c>
      <c r="I27" s="21" t="s">
        <v>194</v>
      </c>
      <c r="J27" s="44">
        <v>26</v>
      </c>
      <c r="K27" s="21" t="s">
        <v>584</v>
      </c>
      <c r="L27" s="35">
        <v>26</v>
      </c>
      <c r="M27" s="38" t="s">
        <v>194</v>
      </c>
      <c r="N27" s="37">
        <v>26</v>
      </c>
      <c r="O27" s="36" t="s">
        <v>194</v>
      </c>
      <c r="T27" t="s">
        <v>194</v>
      </c>
    </row>
    <row r="28" spans="1:20" x14ac:dyDescent="0.5">
      <c r="A28" s="34" t="s">
        <v>302</v>
      </c>
      <c r="B28" s="33">
        <v>27</v>
      </c>
      <c r="C28" s="21" t="s">
        <v>302</v>
      </c>
      <c r="D28" s="44">
        <v>27</v>
      </c>
      <c r="E28" s="21" t="s">
        <v>302</v>
      </c>
      <c r="F28" s="44">
        <v>27</v>
      </c>
      <c r="G28" s="21" t="s">
        <v>302</v>
      </c>
      <c r="H28" s="35">
        <v>27</v>
      </c>
      <c r="I28" s="21" t="s">
        <v>302</v>
      </c>
      <c r="J28" s="44">
        <v>27</v>
      </c>
      <c r="K28" s="21" t="s">
        <v>695</v>
      </c>
      <c r="L28" s="35">
        <v>27</v>
      </c>
      <c r="M28" s="38" t="s">
        <v>1383</v>
      </c>
      <c r="N28" s="37">
        <v>27</v>
      </c>
      <c r="O28" s="36" t="s">
        <v>302</v>
      </c>
      <c r="T28" t="s">
        <v>302</v>
      </c>
    </row>
    <row r="29" spans="1:20" x14ac:dyDescent="0.5">
      <c r="A29" s="34" t="s">
        <v>325</v>
      </c>
      <c r="B29" s="33">
        <v>28</v>
      </c>
      <c r="C29" s="21" t="s">
        <v>325</v>
      </c>
      <c r="D29" s="44">
        <v>28</v>
      </c>
      <c r="E29" s="21" t="s">
        <v>325</v>
      </c>
      <c r="F29" s="44">
        <v>28</v>
      </c>
      <c r="G29" s="21" t="s">
        <v>325</v>
      </c>
      <c r="H29" s="35">
        <v>28</v>
      </c>
      <c r="I29" s="21" t="s">
        <v>1315</v>
      </c>
      <c r="J29" s="44">
        <v>28</v>
      </c>
      <c r="K29" s="21" t="s">
        <v>585</v>
      </c>
      <c r="L29" s="35">
        <v>28</v>
      </c>
      <c r="M29" s="38" t="s">
        <v>325</v>
      </c>
      <c r="N29" s="37">
        <v>28</v>
      </c>
      <c r="O29" s="36" t="s">
        <v>325</v>
      </c>
      <c r="T29" t="s">
        <v>325</v>
      </c>
    </row>
    <row r="30" spans="1:20" x14ac:dyDescent="0.5">
      <c r="A30" s="34" t="s">
        <v>113</v>
      </c>
      <c r="B30" s="33">
        <v>29</v>
      </c>
      <c r="C30" s="21" t="s">
        <v>113</v>
      </c>
      <c r="D30" s="44">
        <v>29</v>
      </c>
      <c r="E30" s="21" t="s">
        <v>113</v>
      </c>
      <c r="F30" s="44">
        <v>29</v>
      </c>
      <c r="G30" s="21" t="s">
        <v>113</v>
      </c>
      <c r="H30" s="35">
        <v>29</v>
      </c>
      <c r="I30" s="21" t="s">
        <v>113</v>
      </c>
      <c r="J30" s="44">
        <v>29</v>
      </c>
      <c r="K30" s="21" t="s">
        <v>113</v>
      </c>
      <c r="L30" s="35">
        <v>29</v>
      </c>
      <c r="M30" s="38" t="s">
        <v>113</v>
      </c>
      <c r="N30" s="37">
        <v>29</v>
      </c>
      <c r="O30" s="36" t="s">
        <v>113</v>
      </c>
      <c r="T30" t="s">
        <v>113</v>
      </c>
    </row>
    <row r="31" spans="1:20" x14ac:dyDescent="0.5">
      <c r="A31" s="34" t="s">
        <v>246</v>
      </c>
      <c r="B31" s="33">
        <v>30</v>
      </c>
      <c r="C31" s="21" t="s">
        <v>246</v>
      </c>
      <c r="D31" s="44">
        <v>30</v>
      </c>
      <c r="E31" s="21" t="s">
        <v>246</v>
      </c>
      <c r="F31" s="44">
        <v>30</v>
      </c>
      <c r="G31" s="21" t="s">
        <v>246</v>
      </c>
      <c r="H31" s="35">
        <v>30</v>
      </c>
      <c r="I31" s="21" t="s">
        <v>246</v>
      </c>
      <c r="J31" s="44">
        <v>30</v>
      </c>
      <c r="K31" s="21" t="s">
        <v>246</v>
      </c>
      <c r="L31" s="35">
        <v>30</v>
      </c>
      <c r="M31" s="38" t="s">
        <v>246</v>
      </c>
      <c r="N31" s="37">
        <v>30</v>
      </c>
      <c r="O31" s="36" t="s">
        <v>246</v>
      </c>
      <c r="T31" t="s">
        <v>246</v>
      </c>
    </row>
    <row r="32" spans="1:20" x14ac:dyDescent="0.5">
      <c r="A32" s="34" t="s">
        <v>209</v>
      </c>
      <c r="B32" s="33">
        <v>31</v>
      </c>
      <c r="C32" s="21" t="s">
        <v>209</v>
      </c>
      <c r="D32" s="44">
        <v>31</v>
      </c>
      <c r="E32" s="21" t="s">
        <v>209</v>
      </c>
      <c r="F32" s="44">
        <v>31</v>
      </c>
      <c r="G32" s="21" t="s">
        <v>209</v>
      </c>
      <c r="H32" s="35">
        <v>31</v>
      </c>
      <c r="I32" s="21" t="s">
        <v>209</v>
      </c>
      <c r="J32" s="44">
        <v>31</v>
      </c>
      <c r="K32" s="21" t="s">
        <v>209</v>
      </c>
      <c r="L32" s="35">
        <v>31</v>
      </c>
      <c r="M32" s="38" t="s">
        <v>209</v>
      </c>
      <c r="N32" s="37">
        <v>31</v>
      </c>
      <c r="O32" s="36" t="s">
        <v>209</v>
      </c>
      <c r="T32" t="s">
        <v>1419</v>
      </c>
    </row>
    <row r="33" spans="1:20" x14ac:dyDescent="0.5">
      <c r="A33" s="34" t="s">
        <v>289</v>
      </c>
      <c r="B33" s="33">
        <v>32</v>
      </c>
      <c r="C33" s="21" t="s">
        <v>289</v>
      </c>
      <c r="D33" s="44">
        <v>32</v>
      </c>
      <c r="E33" s="21" t="s">
        <v>289</v>
      </c>
      <c r="F33" s="44">
        <v>32</v>
      </c>
      <c r="G33" s="21" t="s">
        <v>289</v>
      </c>
      <c r="H33" s="35">
        <v>32</v>
      </c>
      <c r="I33" s="21" t="s">
        <v>289</v>
      </c>
      <c r="J33" s="44">
        <v>32</v>
      </c>
      <c r="K33" s="21" t="s">
        <v>289</v>
      </c>
      <c r="L33" s="35">
        <v>32</v>
      </c>
      <c r="M33" s="38" t="s">
        <v>289</v>
      </c>
      <c r="N33" s="37">
        <v>32</v>
      </c>
      <c r="O33" s="36" t="s">
        <v>289</v>
      </c>
      <c r="T33" t="s">
        <v>289</v>
      </c>
    </row>
    <row r="34" spans="1:20" x14ac:dyDescent="0.5">
      <c r="A34" s="34" t="s">
        <v>233</v>
      </c>
      <c r="B34" s="33">
        <v>33</v>
      </c>
      <c r="C34" s="21" t="s">
        <v>233</v>
      </c>
      <c r="D34" s="44">
        <v>33</v>
      </c>
      <c r="E34" s="21" t="s">
        <v>233</v>
      </c>
      <c r="F34" s="44">
        <v>33</v>
      </c>
      <c r="G34" s="21" t="s">
        <v>233</v>
      </c>
      <c r="H34" s="35">
        <v>33</v>
      </c>
      <c r="I34" s="21" t="s">
        <v>233</v>
      </c>
      <c r="J34" s="44">
        <v>33</v>
      </c>
      <c r="K34" s="21" t="s">
        <v>233</v>
      </c>
      <c r="L34" s="35">
        <v>33</v>
      </c>
      <c r="M34" s="38" t="s">
        <v>233</v>
      </c>
      <c r="N34" s="37">
        <v>33</v>
      </c>
      <c r="O34" s="36" t="s">
        <v>233</v>
      </c>
      <c r="T34" t="s">
        <v>233</v>
      </c>
    </row>
    <row r="35" spans="1:20" x14ac:dyDescent="0.5">
      <c r="A35" s="34" t="s">
        <v>120</v>
      </c>
      <c r="B35" s="33">
        <v>34</v>
      </c>
      <c r="C35" s="21" t="s">
        <v>120</v>
      </c>
      <c r="D35" s="44">
        <v>34</v>
      </c>
      <c r="E35" s="21" t="s">
        <v>120</v>
      </c>
      <c r="F35" s="44">
        <v>34</v>
      </c>
      <c r="G35" s="21" t="s">
        <v>120</v>
      </c>
      <c r="H35" s="35">
        <v>34</v>
      </c>
      <c r="I35" s="21" t="s">
        <v>120</v>
      </c>
      <c r="J35" s="44">
        <v>34</v>
      </c>
      <c r="K35" s="21" t="s">
        <v>120</v>
      </c>
      <c r="L35" s="35">
        <v>34</v>
      </c>
      <c r="M35" s="38" t="s">
        <v>120</v>
      </c>
      <c r="N35" s="37">
        <v>34</v>
      </c>
      <c r="O35" s="36" t="s">
        <v>120</v>
      </c>
      <c r="T35" t="s">
        <v>120</v>
      </c>
    </row>
    <row r="36" spans="1:20" x14ac:dyDescent="0.5">
      <c r="A36" s="34" t="s">
        <v>111</v>
      </c>
      <c r="B36" s="33">
        <v>35</v>
      </c>
      <c r="C36" s="21" t="s">
        <v>111</v>
      </c>
      <c r="D36" s="44">
        <v>35</v>
      </c>
      <c r="E36" s="21" t="s">
        <v>111</v>
      </c>
      <c r="F36" s="44">
        <v>35</v>
      </c>
      <c r="G36" s="21" t="s">
        <v>111</v>
      </c>
      <c r="H36" s="35">
        <v>35</v>
      </c>
      <c r="I36" s="21" t="s">
        <v>1316</v>
      </c>
      <c r="J36" s="44">
        <v>35</v>
      </c>
      <c r="K36" s="21" t="s">
        <v>111</v>
      </c>
      <c r="L36" s="35">
        <v>35</v>
      </c>
      <c r="M36" s="38" t="s">
        <v>111</v>
      </c>
      <c r="N36" s="37">
        <v>35</v>
      </c>
      <c r="O36" s="36" t="s">
        <v>111</v>
      </c>
      <c r="T36" t="s">
        <v>1420</v>
      </c>
    </row>
    <row r="37" spans="1:20" x14ac:dyDescent="0.5">
      <c r="A37" s="34" t="s">
        <v>211</v>
      </c>
      <c r="B37" s="33">
        <v>36</v>
      </c>
      <c r="C37" s="21" t="s">
        <v>211</v>
      </c>
      <c r="D37" s="44">
        <v>36</v>
      </c>
      <c r="E37" s="21" t="s">
        <v>211</v>
      </c>
      <c r="F37" s="44">
        <v>36</v>
      </c>
      <c r="G37" s="21" t="s">
        <v>211</v>
      </c>
      <c r="H37" s="35">
        <v>36</v>
      </c>
      <c r="I37" s="21" t="s">
        <v>460</v>
      </c>
      <c r="J37" s="44">
        <v>36</v>
      </c>
      <c r="K37" s="21" t="s">
        <v>211</v>
      </c>
      <c r="L37" s="35">
        <v>36</v>
      </c>
      <c r="M37" s="38" t="s">
        <v>211</v>
      </c>
      <c r="N37" s="37">
        <v>36</v>
      </c>
      <c r="O37" s="36" t="s">
        <v>460</v>
      </c>
      <c r="T37" t="s">
        <v>1421</v>
      </c>
    </row>
    <row r="38" spans="1:20" x14ac:dyDescent="0.5">
      <c r="A38" s="34" t="s">
        <v>301</v>
      </c>
      <c r="B38" s="33">
        <v>37</v>
      </c>
      <c r="C38" s="21" t="s">
        <v>301</v>
      </c>
      <c r="D38" s="44">
        <v>37</v>
      </c>
      <c r="E38" s="21" t="s">
        <v>301</v>
      </c>
      <c r="F38" s="44">
        <v>37</v>
      </c>
      <c r="G38" s="21" t="s">
        <v>301</v>
      </c>
      <c r="H38" s="35">
        <v>37</v>
      </c>
      <c r="I38" s="21" t="s">
        <v>301</v>
      </c>
      <c r="J38" s="44">
        <v>37</v>
      </c>
      <c r="K38" s="21" t="s">
        <v>301</v>
      </c>
      <c r="L38" s="35">
        <v>37</v>
      </c>
      <c r="M38" s="38" t="s">
        <v>301</v>
      </c>
      <c r="N38" s="37">
        <v>37</v>
      </c>
      <c r="O38" s="36" t="s">
        <v>301</v>
      </c>
      <c r="T38" t="s">
        <v>1422</v>
      </c>
    </row>
    <row r="39" spans="1:20" x14ac:dyDescent="0.5">
      <c r="A39" s="34" t="s">
        <v>336</v>
      </c>
      <c r="B39" s="33">
        <v>38</v>
      </c>
      <c r="C39" s="21" t="s">
        <v>336</v>
      </c>
      <c r="D39" s="44">
        <v>38</v>
      </c>
      <c r="E39" s="21" t="s">
        <v>336</v>
      </c>
      <c r="F39" s="44">
        <v>38</v>
      </c>
      <c r="G39" s="21" t="s">
        <v>336</v>
      </c>
      <c r="H39" s="35">
        <v>38</v>
      </c>
      <c r="I39" s="21" t="s">
        <v>496</v>
      </c>
      <c r="J39" s="44">
        <v>38</v>
      </c>
      <c r="K39" s="21" t="s">
        <v>700</v>
      </c>
      <c r="L39" s="35">
        <v>38</v>
      </c>
      <c r="M39" s="38" t="s">
        <v>1395</v>
      </c>
      <c r="N39" s="37">
        <v>38</v>
      </c>
      <c r="O39" s="36" t="s">
        <v>496</v>
      </c>
      <c r="T39" t="s">
        <v>336</v>
      </c>
    </row>
    <row r="40" spans="1:20" x14ac:dyDescent="0.5">
      <c r="A40" s="34" t="s">
        <v>271</v>
      </c>
      <c r="B40" s="33">
        <v>39</v>
      </c>
      <c r="C40" s="21" t="s">
        <v>271</v>
      </c>
      <c r="D40" s="44">
        <v>39</v>
      </c>
      <c r="E40" s="21" t="s">
        <v>271</v>
      </c>
      <c r="F40" s="44">
        <v>39</v>
      </c>
      <c r="G40" s="21" t="s">
        <v>271</v>
      </c>
      <c r="H40" s="35">
        <v>39</v>
      </c>
      <c r="I40" s="21" t="s">
        <v>463</v>
      </c>
      <c r="J40" s="44">
        <v>39</v>
      </c>
      <c r="K40" s="21" t="s">
        <v>650</v>
      </c>
      <c r="L40" s="35">
        <v>39</v>
      </c>
      <c r="M40" s="38" t="s">
        <v>650</v>
      </c>
      <c r="N40" s="37">
        <v>39</v>
      </c>
      <c r="O40" s="36" t="s">
        <v>463</v>
      </c>
      <c r="T40" t="s">
        <v>271</v>
      </c>
    </row>
    <row r="41" spans="1:20" x14ac:dyDescent="0.5">
      <c r="A41" s="34" t="s">
        <v>356</v>
      </c>
      <c r="B41" s="33">
        <v>40</v>
      </c>
      <c r="C41" s="21" t="s">
        <v>356</v>
      </c>
      <c r="D41" s="44">
        <v>40</v>
      </c>
      <c r="E41" s="21" t="s">
        <v>356</v>
      </c>
      <c r="F41" s="44">
        <v>40</v>
      </c>
      <c r="G41" s="21" t="s">
        <v>356</v>
      </c>
      <c r="H41" s="35">
        <v>40</v>
      </c>
      <c r="I41" s="21" t="s">
        <v>503</v>
      </c>
      <c r="J41" s="44">
        <v>40</v>
      </c>
      <c r="K41" s="21" t="s">
        <v>730</v>
      </c>
      <c r="L41" s="35">
        <v>40</v>
      </c>
      <c r="M41" s="38" t="s">
        <v>1408</v>
      </c>
      <c r="N41" s="37">
        <v>40</v>
      </c>
      <c r="O41" s="36" t="s">
        <v>503</v>
      </c>
      <c r="T41" t="s">
        <v>356</v>
      </c>
    </row>
    <row r="42" spans="1:20" x14ac:dyDescent="0.5">
      <c r="A42" s="34" t="s">
        <v>288</v>
      </c>
      <c r="B42" s="33">
        <v>41</v>
      </c>
      <c r="C42" s="21" t="s">
        <v>288</v>
      </c>
      <c r="D42" s="44">
        <v>41</v>
      </c>
      <c r="E42" s="21" t="s">
        <v>288</v>
      </c>
      <c r="F42" s="44">
        <v>41</v>
      </c>
      <c r="G42" s="21" t="s">
        <v>288</v>
      </c>
      <c r="H42" s="35">
        <v>41</v>
      </c>
      <c r="I42" s="21" t="s">
        <v>288</v>
      </c>
      <c r="J42" s="44">
        <v>41</v>
      </c>
      <c r="K42" s="21" t="s">
        <v>288</v>
      </c>
      <c r="L42" s="35">
        <v>41</v>
      </c>
      <c r="M42" s="38" t="s">
        <v>288</v>
      </c>
      <c r="N42" s="37">
        <v>41</v>
      </c>
      <c r="O42" s="36" t="s">
        <v>288</v>
      </c>
      <c r="T42" t="s">
        <v>288</v>
      </c>
    </row>
    <row r="43" spans="1:20" x14ac:dyDescent="0.5">
      <c r="A43" s="34" t="s">
        <v>278</v>
      </c>
      <c r="B43" s="33">
        <v>42</v>
      </c>
      <c r="C43" s="21" t="s">
        <v>278</v>
      </c>
      <c r="D43" s="44">
        <v>42</v>
      </c>
      <c r="E43" s="21" t="s">
        <v>278</v>
      </c>
      <c r="F43" s="44">
        <v>42</v>
      </c>
      <c r="G43" s="21" t="s">
        <v>278</v>
      </c>
      <c r="H43" s="35">
        <v>42</v>
      </c>
      <c r="I43" s="21" t="s">
        <v>278</v>
      </c>
      <c r="J43" s="44">
        <v>42</v>
      </c>
      <c r="K43" s="21" t="s">
        <v>278</v>
      </c>
      <c r="L43" s="35">
        <v>42</v>
      </c>
      <c r="M43" s="38" t="s">
        <v>278</v>
      </c>
      <c r="N43" s="37">
        <v>42</v>
      </c>
      <c r="O43" s="36" t="s">
        <v>278</v>
      </c>
      <c r="T43" t="s">
        <v>278</v>
      </c>
    </row>
    <row r="44" spans="1:20" x14ac:dyDescent="0.5">
      <c r="A44" s="34" t="s">
        <v>313</v>
      </c>
      <c r="B44" s="33">
        <v>43</v>
      </c>
      <c r="C44" s="21" t="s">
        <v>313</v>
      </c>
      <c r="D44" s="44">
        <v>43</v>
      </c>
      <c r="E44" s="21" t="s">
        <v>313</v>
      </c>
      <c r="F44" s="44">
        <v>43</v>
      </c>
      <c r="G44" s="21" t="s">
        <v>313</v>
      </c>
      <c r="H44" s="35">
        <v>43</v>
      </c>
      <c r="I44" s="21" t="s">
        <v>313</v>
      </c>
      <c r="J44" s="44">
        <v>43</v>
      </c>
      <c r="K44" s="21" t="s">
        <v>313</v>
      </c>
      <c r="L44" s="35">
        <v>43</v>
      </c>
      <c r="M44" s="38" t="s">
        <v>313</v>
      </c>
      <c r="N44" s="37">
        <v>43</v>
      </c>
      <c r="O44" s="36" t="s">
        <v>313</v>
      </c>
      <c r="T44" t="s">
        <v>313</v>
      </c>
    </row>
    <row r="45" spans="1:20" x14ac:dyDescent="0.5">
      <c r="A45" s="34" t="s">
        <v>371</v>
      </c>
      <c r="B45" s="33">
        <v>44</v>
      </c>
      <c r="C45" s="21" t="s">
        <v>371</v>
      </c>
      <c r="D45" s="44">
        <v>44</v>
      </c>
      <c r="E45" s="21" t="s">
        <v>371</v>
      </c>
      <c r="F45" s="44">
        <v>44</v>
      </c>
      <c r="G45" s="21" t="s">
        <v>371</v>
      </c>
      <c r="H45" s="35">
        <v>44</v>
      </c>
      <c r="I45" s="21" t="s">
        <v>371</v>
      </c>
      <c r="J45" s="44">
        <v>44</v>
      </c>
      <c r="K45" s="21" t="s">
        <v>703</v>
      </c>
      <c r="L45" s="35">
        <v>44</v>
      </c>
      <c r="M45" s="38" t="s">
        <v>1403</v>
      </c>
      <c r="N45" s="37">
        <v>44</v>
      </c>
      <c r="O45" s="36" t="s">
        <v>371</v>
      </c>
      <c r="T45" t="s">
        <v>371</v>
      </c>
    </row>
    <row r="46" spans="1:20" x14ac:dyDescent="0.5">
      <c r="A46" s="34" t="s">
        <v>382</v>
      </c>
      <c r="B46" s="33">
        <v>45</v>
      </c>
      <c r="C46" s="21" t="s">
        <v>382</v>
      </c>
      <c r="D46" s="44">
        <v>45</v>
      </c>
      <c r="E46" s="21" t="s">
        <v>382</v>
      </c>
      <c r="F46" s="44">
        <v>45</v>
      </c>
      <c r="G46" s="21" t="s">
        <v>382</v>
      </c>
      <c r="H46" s="35">
        <v>45</v>
      </c>
      <c r="I46" s="21" t="s">
        <v>1317</v>
      </c>
      <c r="J46" s="44">
        <v>45</v>
      </c>
      <c r="K46" s="21" t="s">
        <v>725</v>
      </c>
      <c r="L46" s="35">
        <v>45</v>
      </c>
      <c r="M46" s="38" t="s">
        <v>1409</v>
      </c>
      <c r="N46" s="37">
        <v>45</v>
      </c>
      <c r="O46" s="36" t="s">
        <v>382</v>
      </c>
      <c r="T46" t="s">
        <v>382</v>
      </c>
    </row>
    <row r="47" spans="1:20" x14ac:dyDescent="0.5">
      <c r="A47" s="34" t="s">
        <v>308</v>
      </c>
      <c r="B47" s="33">
        <v>46</v>
      </c>
      <c r="C47" s="21" t="s">
        <v>308</v>
      </c>
      <c r="D47" s="44">
        <v>46</v>
      </c>
      <c r="E47" s="21" t="s">
        <v>308</v>
      </c>
      <c r="F47" s="44">
        <v>46</v>
      </c>
      <c r="G47" s="21" t="s">
        <v>308</v>
      </c>
      <c r="H47" s="35">
        <v>46</v>
      </c>
      <c r="I47" s="21" t="s">
        <v>308</v>
      </c>
      <c r="J47" s="44">
        <v>46</v>
      </c>
      <c r="K47" s="21" t="s">
        <v>587</v>
      </c>
      <c r="L47" s="35">
        <v>46</v>
      </c>
      <c r="M47" s="38" t="s">
        <v>1404</v>
      </c>
      <c r="N47" s="37">
        <v>46</v>
      </c>
      <c r="O47" s="36" t="s">
        <v>308</v>
      </c>
      <c r="T47" t="s">
        <v>308</v>
      </c>
    </row>
    <row r="48" spans="1:20" x14ac:dyDescent="0.5">
      <c r="A48" s="34" t="s">
        <v>117</v>
      </c>
      <c r="B48" s="33">
        <v>47</v>
      </c>
      <c r="C48" s="21" t="s">
        <v>117</v>
      </c>
      <c r="D48" s="44">
        <v>47</v>
      </c>
      <c r="E48" s="21" t="s">
        <v>907</v>
      </c>
      <c r="F48" s="44">
        <v>47</v>
      </c>
      <c r="G48" s="21" t="s">
        <v>907</v>
      </c>
      <c r="H48" s="35">
        <v>47</v>
      </c>
      <c r="I48" s="21" t="s">
        <v>907</v>
      </c>
      <c r="J48" s="44">
        <v>47</v>
      </c>
      <c r="K48" s="21" t="s">
        <v>620</v>
      </c>
      <c r="L48" s="35">
        <v>47</v>
      </c>
      <c r="M48" s="38" t="s">
        <v>117</v>
      </c>
      <c r="N48" s="37">
        <v>47</v>
      </c>
      <c r="O48" s="36" t="s">
        <v>117</v>
      </c>
      <c r="T48" t="s">
        <v>907</v>
      </c>
    </row>
    <row r="49" spans="1:20" x14ac:dyDescent="0.5">
      <c r="A49" s="34" t="s">
        <v>357</v>
      </c>
      <c r="B49" s="33">
        <v>48</v>
      </c>
      <c r="C49" s="21" t="s">
        <v>357</v>
      </c>
      <c r="D49" s="44">
        <v>48</v>
      </c>
      <c r="E49" s="21" t="s">
        <v>357</v>
      </c>
      <c r="F49" s="44">
        <v>48</v>
      </c>
      <c r="G49" s="21" t="s">
        <v>357</v>
      </c>
      <c r="H49" s="35">
        <v>48</v>
      </c>
      <c r="I49" s="21" t="s">
        <v>357</v>
      </c>
      <c r="J49" s="44">
        <v>48</v>
      </c>
      <c r="K49" s="21" t="s">
        <v>715</v>
      </c>
      <c r="L49" s="35">
        <v>48</v>
      </c>
      <c r="M49" s="38" t="s">
        <v>1396</v>
      </c>
      <c r="N49" s="37">
        <v>48</v>
      </c>
      <c r="O49" s="36" t="s">
        <v>357</v>
      </c>
      <c r="T49" t="s">
        <v>357</v>
      </c>
    </row>
    <row r="50" spans="1:20" x14ac:dyDescent="0.5">
      <c r="A50" s="34" t="s">
        <v>132</v>
      </c>
      <c r="B50" s="33">
        <v>49</v>
      </c>
      <c r="C50" s="21" t="s">
        <v>132</v>
      </c>
      <c r="D50" s="44">
        <v>49</v>
      </c>
      <c r="E50" s="21" t="s">
        <v>132</v>
      </c>
      <c r="F50" s="44">
        <v>49</v>
      </c>
      <c r="G50" s="21" t="s">
        <v>132</v>
      </c>
      <c r="H50" s="35">
        <v>49</v>
      </c>
      <c r="I50" s="21" t="s">
        <v>132</v>
      </c>
      <c r="J50" s="44">
        <v>49</v>
      </c>
      <c r="K50" s="21" t="s">
        <v>132</v>
      </c>
      <c r="L50" s="35">
        <v>49</v>
      </c>
      <c r="M50" s="38" t="s">
        <v>132</v>
      </c>
      <c r="N50" s="37">
        <v>49</v>
      </c>
      <c r="O50" s="36" t="s">
        <v>132</v>
      </c>
      <c r="T50" t="s">
        <v>132</v>
      </c>
    </row>
    <row r="51" spans="1:20" x14ac:dyDescent="0.5">
      <c r="A51" s="34" t="s">
        <v>190</v>
      </c>
      <c r="B51" s="33">
        <v>50</v>
      </c>
      <c r="C51" s="21" t="s">
        <v>190</v>
      </c>
      <c r="D51" s="44">
        <v>50</v>
      </c>
      <c r="E51" s="21" t="s">
        <v>190</v>
      </c>
      <c r="F51" s="44">
        <v>50</v>
      </c>
      <c r="G51" s="21" t="s">
        <v>190</v>
      </c>
      <c r="H51" s="35">
        <v>50</v>
      </c>
      <c r="I51" s="21" t="s">
        <v>190</v>
      </c>
      <c r="J51" s="44">
        <v>50</v>
      </c>
      <c r="K51" s="21" t="s">
        <v>190</v>
      </c>
      <c r="L51" s="35">
        <v>50</v>
      </c>
      <c r="M51" s="38" t="s">
        <v>190</v>
      </c>
      <c r="N51" s="37">
        <v>50</v>
      </c>
      <c r="O51" s="36" t="s">
        <v>190</v>
      </c>
      <c r="T51" t="s">
        <v>190</v>
      </c>
    </row>
    <row r="52" spans="1:20" x14ac:dyDescent="0.5">
      <c r="A52" s="34" t="s">
        <v>352</v>
      </c>
      <c r="B52" s="33">
        <v>51</v>
      </c>
      <c r="C52" s="21" t="s">
        <v>352</v>
      </c>
      <c r="D52" s="44">
        <v>51</v>
      </c>
      <c r="E52" s="21" t="s">
        <v>352</v>
      </c>
      <c r="F52" s="44">
        <v>51</v>
      </c>
      <c r="G52" s="21" t="s">
        <v>352</v>
      </c>
      <c r="H52" s="35">
        <v>51</v>
      </c>
      <c r="I52" s="21" t="s">
        <v>505</v>
      </c>
      <c r="J52" s="44">
        <v>51</v>
      </c>
      <c r="K52" s="21" t="s">
        <v>702</v>
      </c>
      <c r="L52" s="35">
        <v>51</v>
      </c>
      <c r="M52" s="38" t="s">
        <v>352</v>
      </c>
      <c r="N52" s="37">
        <v>51</v>
      </c>
      <c r="O52" s="36" t="s">
        <v>505</v>
      </c>
      <c r="T52" t="s">
        <v>352</v>
      </c>
    </row>
    <row r="53" spans="1:20" x14ac:dyDescent="0.5">
      <c r="A53" s="34" t="s">
        <v>89</v>
      </c>
      <c r="B53" s="33">
        <v>52</v>
      </c>
      <c r="C53" s="21" t="s">
        <v>89</v>
      </c>
      <c r="D53" s="44">
        <v>52</v>
      </c>
      <c r="E53" s="21" t="s">
        <v>89</v>
      </c>
      <c r="F53" s="44">
        <v>52</v>
      </c>
      <c r="G53" s="21" t="s">
        <v>89</v>
      </c>
      <c r="H53" s="35">
        <v>52</v>
      </c>
      <c r="I53" s="21" t="s">
        <v>89</v>
      </c>
      <c r="J53" s="44">
        <v>52</v>
      </c>
      <c r="K53" s="21" t="s">
        <v>89</v>
      </c>
      <c r="L53" s="35">
        <v>52</v>
      </c>
      <c r="M53" s="38" t="s">
        <v>89</v>
      </c>
      <c r="N53" s="37">
        <v>52</v>
      </c>
      <c r="O53" s="36" t="s">
        <v>89</v>
      </c>
      <c r="T53" t="s">
        <v>89</v>
      </c>
    </row>
    <row r="54" spans="1:20" x14ac:dyDescent="0.5">
      <c r="A54" s="34" t="s">
        <v>78</v>
      </c>
      <c r="B54" s="33">
        <v>53</v>
      </c>
      <c r="C54" s="21" t="s">
        <v>78</v>
      </c>
      <c r="D54" s="44">
        <v>53</v>
      </c>
      <c r="E54" s="21" t="s">
        <v>78</v>
      </c>
      <c r="F54" s="44">
        <v>53</v>
      </c>
      <c r="G54" s="21" t="s">
        <v>78</v>
      </c>
      <c r="H54" s="35">
        <v>53</v>
      </c>
      <c r="I54" s="21" t="s">
        <v>78</v>
      </c>
      <c r="J54" s="44">
        <v>53</v>
      </c>
      <c r="K54" s="21" t="s">
        <v>78</v>
      </c>
      <c r="L54" s="35">
        <v>53</v>
      </c>
      <c r="M54" s="38" t="s">
        <v>78</v>
      </c>
      <c r="N54" s="37">
        <v>53</v>
      </c>
      <c r="O54" s="36" t="s">
        <v>78</v>
      </c>
      <c r="T54" t="s">
        <v>78</v>
      </c>
    </row>
    <row r="55" spans="1:20" x14ac:dyDescent="0.5">
      <c r="A55" s="34" t="s">
        <v>260</v>
      </c>
      <c r="B55" s="33">
        <v>54</v>
      </c>
      <c r="C55" s="21" t="s">
        <v>260</v>
      </c>
      <c r="D55" s="44">
        <v>54</v>
      </c>
      <c r="E55" s="21" t="s">
        <v>260</v>
      </c>
      <c r="F55" s="44">
        <v>54</v>
      </c>
      <c r="G55" s="21" t="s">
        <v>260</v>
      </c>
      <c r="H55" s="35">
        <v>54</v>
      </c>
      <c r="I55" s="21" t="s">
        <v>459</v>
      </c>
      <c r="J55" s="44">
        <v>54</v>
      </c>
      <c r="K55" s="21" t="s">
        <v>657</v>
      </c>
      <c r="L55" s="35">
        <v>54</v>
      </c>
      <c r="M55" s="38" t="s">
        <v>1362</v>
      </c>
      <c r="N55" s="37">
        <v>54</v>
      </c>
      <c r="O55" s="36" t="s">
        <v>459</v>
      </c>
      <c r="T55" t="s">
        <v>1423</v>
      </c>
    </row>
    <row r="56" spans="1:20" x14ac:dyDescent="0.5">
      <c r="A56" s="34" t="s">
        <v>254</v>
      </c>
      <c r="B56" s="33">
        <v>55</v>
      </c>
      <c r="C56" s="21" t="s">
        <v>254</v>
      </c>
      <c r="D56" s="44">
        <v>55</v>
      </c>
      <c r="E56" s="21" t="s">
        <v>254</v>
      </c>
      <c r="F56" s="44">
        <v>55</v>
      </c>
      <c r="G56" s="21" t="s">
        <v>254</v>
      </c>
      <c r="H56" s="35">
        <v>55</v>
      </c>
      <c r="I56" s="21" t="s">
        <v>254</v>
      </c>
      <c r="J56" s="44">
        <v>55</v>
      </c>
      <c r="K56" s="21" t="s">
        <v>613</v>
      </c>
      <c r="L56" s="35">
        <v>55</v>
      </c>
      <c r="M56" s="38" t="s">
        <v>1393</v>
      </c>
      <c r="N56" s="37">
        <v>55</v>
      </c>
      <c r="O56" s="36" t="s">
        <v>254</v>
      </c>
      <c r="T56" t="s">
        <v>254</v>
      </c>
    </row>
    <row r="57" spans="1:20" x14ac:dyDescent="0.5">
      <c r="A57" s="34" t="s">
        <v>143</v>
      </c>
      <c r="B57" s="33">
        <v>56</v>
      </c>
      <c r="C57" s="21" t="s">
        <v>143</v>
      </c>
      <c r="D57" s="44">
        <v>56</v>
      </c>
      <c r="E57" s="21" t="s">
        <v>143</v>
      </c>
      <c r="F57" s="44">
        <v>56</v>
      </c>
      <c r="G57" s="21" t="s">
        <v>143</v>
      </c>
      <c r="H57" s="35">
        <v>56</v>
      </c>
      <c r="I57" s="21" t="s">
        <v>143</v>
      </c>
      <c r="J57" s="44">
        <v>56</v>
      </c>
      <c r="K57" s="21" t="s">
        <v>143</v>
      </c>
      <c r="L57" s="35">
        <v>56</v>
      </c>
      <c r="M57" s="38" t="s">
        <v>143</v>
      </c>
      <c r="N57" s="37">
        <v>56</v>
      </c>
      <c r="O57" s="36" t="s">
        <v>143</v>
      </c>
      <c r="T57" t="s">
        <v>1424</v>
      </c>
    </row>
    <row r="58" spans="1:20" x14ac:dyDescent="0.5">
      <c r="A58" s="34" t="s">
        <v>75</v>
      </c>
      <c r="B58" s="33">
        <v>57</v>
      </c>
      <c r="C58" s="21" t="s">
        <v>75</v>
      </c>
      <c r="D58" s="44">
        <v>57</v>
      </c>
      <c r="E58" s="21" t="s">
        <v>75</v>
      </c>
      <c r="F58" s="44">
        <v>57</v>
      </c>
      <c r="G58" s="21" t="s">
        <v>75</v>
      </c>
      <c r="H58" s="35">
        <v>57</v>
      </c>
      <c r="I58" s="21" t="s">
        <v>75</v>
      </c>
      <c r="J58" s="44">
        <v>57</v>
      </c>
      <c r="K58" s="21" t="s">
        <v>75</v>
      </c>
      <c r="L58" s="35">
        <v>57</v>
      </c>
      <c r="M58" s="38" t="s">
        <v>75</v>
      </c>
      <c r="N58" s="37">
        <v>57</v>
      </c>
      <c r="O58" s="36" t="s">
        <v>75</v>
      </c>
      <c r="T58" t="s">
        <v>75</v>
      </c>
    </row>
    <row r="59" spans="1:20" x14ac:dyDescent="0.5">
      <c r="A59" s="34" t="s">
        <v>127</v>
      </c>
      <c r="B59" s="33">
        <v>58</v>
      </c>
      <c r="C59" s="21" t="s">
        <v>127</v>
      </c>
      <c r="D59" s="44">
        <v>58</v>
      </c>
      <c r="E59" s="21" t="s">
        <v>127</v>
      </c>
      <c r="F59" s="44">
        <v>58</v>
      </c>
      <c r="G59" s="21" t="s">
        <v>127</v>
      </c>
      <c r="H59" s="35">
        <v>58</v>
      </c>
      <c r="I59" s="21" t="s">
        <v>427</v>
      </c>
      <c r="J59" s="44">
        <v>58</v>
      </c>
      <c r="K59" s="21" t="s">
        <v>653</v>
      </c>
      <c r="L59" s="35">
        <v>58</v>
      </c>
      <c r="M59" s="38" t="s">
        <v>1350</v>
      </c>
      <c r="N59" s="37">
        <v>58</v>
      </c>
      <c r="O59" s="36" t="s">
        <v>427</v>
      </c>
      <c r="T59" t="s">
        <v>127</v>
      </c>
    </row>
    <row r="60" spans="1:20" x14ac:dyDescent="0.5">
      <c r="A60" s="34" t="s">
        <v>374</v>
      </c>
      <c r="B60" s="33">
        <v>59</v>
      </c>
      <c r="C60" s="21" t="s">
        <v>374</v>
      </c>
      <c r="D60" s="44">
        <v>59</v>
      </c>
      <c r="E60" s="21" t="s">
        <v>374</v>
      </c>
      <c r="F60" s="44">
        <v>59</v>
      </c>
      <c r="G60" s="21" t="s">
        <v>374</v>
      </c>
      <c r="H60" s="35">
        <v>59</v>
      </c>
      <c r="I60" s="21" t="s">
        <v>374</v>
      </c>
      <c r="J60" s="44">
        <v>59</v>
      </c>
      <c r="K60" s="21" t="s">
        <v>374</v>
      </c>
      <c r="L60" s="35">
        <v>59</v>
      </c>
      <c r="M60" s="38" t="s">
        <v>374</v>
      </c>
      <c r="N60" s="37">
        <v>59</v>
      </c>
      <c r="O60" s="36" t="s">
        <v>374</v>
      </c>
      <c r="T60" t="s">
        <v>1425</v>
      </c>
    </row>
    <row r="61" spans="1:20" x14ac:dyDescent="0.5">
      <c r="A61" s="34" t="s">
        <v>14</v>
      </c>
      <c r="B61" s="33">
        <v>60</v>
      </c>
      <c r="C61" s="21" t="s">
        <v>14</v>
      </c>
      <c r="D61" s="44">
        <v>60</v>
      </c>
      <c r="E61" s="21" t="s">
        <v>14</v>
      </c>
      <c r="F61" s="44">
        <v>60</v>
      </c>
      <c r="G61" s="21" t="s">
        <v>14</v>
      </c>
      <c r="H61" s="35">
        <v>60</v>
      </c>
      <c r="I61" s="21" t="s">
        <v>14</v>
      </c>
      <c r="J61" s="44">
        <v>60</v>
      </c>
      <c r="K61" s="21" t="s">
        <v>14</v>
      </c>
      <c r="L61" s="35">
        <v>60</v>
      </c>
      <c r="M61" s="38" t="s">
        <v>1340</v>
      </c>
      <c r="N61" s="37">
        <v>60</v>
      </c>
      <c r="O61" s="36" t="s">
        <v>14</v>
      </c>
      <c r="T61" t="s">
        <v>14</v>
      </c>
    </row>
    <row r="62" spans="1:20" x14ac:dyDescent="0.5">
      <c r="A62" s="34" t="s">
        <v>337</v>
      </c>
      <c r="B62" s="33">
        <v>61</v>
      </c>
      <c r="C62" s="21" t="s">
        <v>337</v>
      </c>
      <c r="D62" s="44">
        <v>61</v>
      </c>
      <c r="E62" s="21" t="s">
        <v>337</v>
      </c>
      <c r="F62" s="44">
        <v>61</v>
      </c>
      <c r="G62" s="21" t="s">
        <v>337</v>
      </c>
      <c r="H62" s="35">
        <v>61</v>
      </c>
      <c r="I62" s="21" t="s">
        <v>483</v>
      </c>
      <c r="J62" s="44">
        <v>61</v>
      </c>
      <c r="K62" s="21" t="s">
        <v>1269</v>
      </c>
      <c r="L62" s="35">
        <v>61</v>
      </c>
      <c r="M62" s="38" t="s">
        <v>337</v>
      </c>
      <c r="N62" s="37">
        <v>61</v>
      </c>
      <c r="O62" s="36" t="s">
        <v>483</v>
      </c>
      <c r="T62" t="s">
        <v>1426</v>
      </c>
    </row>
    <row r="63" spans="1:20" x14ac:dyDescent="0.5">
      <c r="A63" s="34" t="s">
        <v>171</v>
      </c>
      <c r="B63" s="33">
        <v>62</v>
      </c>
      <c r="C63" s="21" t="s">
        <v>171</v>
      </c>
      <c r="D63" s="44">
        <v>62</v>
      </c>
      <c r="E63" s="21" t="s">
        <v>171</v>
      </c>
      <c r="F63" s="44">
        <v>62</v>
      </c>
      <c r="G63" s="21" t="s">
        <v>171</v>
      </c>
      <c r="H63" s="35">
        <v>62</v>
      </c>
      <c r="I63" s="21" t="s">
        <v>171</v>
      </c>
      <c r="J63" s="44">
        <v>62</v>
      </c>
      <c r="K63" s="21" t="s">
        <v>171</v>
      </c>
      <c r="L63" s="35">
        <v>62</v>
      </c>
      <c r="M63" s="38" t="s">
        <v>171</v>
      </c>
      <c r="N63" s="37">
        <v>62</v>
      </c>
      <c r="O63" s="36" t="s">
        <v>171</v>
      </c>
      <c r="T63" t="s">
        <v>171</v>
      </c>
    </row>
    <row r="64" spans="1:20" x14ac:dyDescent="0.5">
      <c r="A64" s="34" t="s">
        <v>44</v>
      </c>
      <c r="B64" s="33">
        <v>63</v>
      </c>
      <c r="C64" s="21" t="s">
        <v>44</v>
      </c>
      <c r="D64" s="44">
        <v>63</v>
      </c>
      <c r="E64" s="21" t="s">
        <v>44</v>
      </c>
      <c r="F64" s="44">
        <v>63</v>
      </c>
      <c r="G64" s="21" t="s">
        <v>44</v>
      </c>
      <c r="H64" s="35">
        <v>63</v>
      </c>
      <c r="I64" s="21" t="s">
        <v>44</v>
      </c>
      <c r="J64" s="44">
        <v>63</v>
      </c>
      <c r="K64" s="21" t="s">
        <v>44</v>
      </c>
      <c r="L64" s="35">
        <v>63</v>
      </c>
      <c r="M64" s="38" t="s">
        <v>44</v>
      </c>
      <c r="N64" s="37">
        <v>63</v>
      </c>
      <c r="O64" s="36" t="s">
        <v>44</v>
      </c>
      <c r="T64" t="s">
        <v>1427</v>
      </c>
    </row>
    <row r="65" spans="1:20" x14ac:dyDescent="0.5">
      <c r="A65" s="34" t="s">
        <v>355</v>
      </c>
      <c r="B65" s="33">
        <v>64</v>
      </c>
      <c r="C65" s="21" t="s">
        <v>355</v>
      </c>
      <c r="D65" s="44">
        <v>64</v>
      </c>
      <c r="E65" s="21" t="s">
        <v>355</v>
      </c>
      <c r="F65" s="44">
        <v>64</v>
      </c>
      <c r="G65" s="21" t="s">
        <v>355</v>
      </c>
      <c r="H65" s="35">
        <v>64</v>
      </c>
      <c r="I65" s="21" t="s">
        <v>355</v>
      </c>
      <c r="J65" s="44">
        <v>64</v>
      </c>
      <c r="K65" s="21" t="s">
        <v>355</v>
      </c>
      <c r="L65" s="35">
        <v>64</v>
      </c>
      <c r="M65" s="38" t="s">
        <v>355</v>
      </c>
      <c r="N65" s="37">
        <v>64</v>
      </c>
      <c r="O65" s="36" t="s">
        <v>355</v>
      </c>
      <c r="T65" t="s">
        <v>355</v>
      </c>
    </row>
    <row r="66" spans="1:20" x14ac:dyDescent="0.5">
      <c r="A66" s="34" t="s">
        <v>155</v>
      </c>
      <c r="B66" s="33">
        <v>65</v>
      </c>
      <c r="C66" s="21" t="s">
        <v>155</v>
      </c>
      <c r="D66" s="44">
        <v>65</v>
      </c>
      <c r="E66" s="21" t="s">
        <v>155</v>
      </c>
      <c r="F66" s="44">
        <v>65</v>
      </c>
      <c r="G66" s="21" t="s">
        <v>155</v>
      </c>
      <c r="H66" s="35">
        <v>65</v>
      </c>
      <c r="I66" s="21" t="s">
        <v>155</v>
      </c>
      <c r="J66" s="44">
        <v>65</v>
      </c>
      <c r="K66" s="21" t="s">
        <v>155</v>
      </c>
      <c r="L66" s="35">
        <v>65</v>
      </c>
      <c r="M66" s="38" t="s">
        <v>155</v>
      </c>
      <c r="N66" s="37">
        <v>65</v>
      </c>
      <c r="O66" s="36" t="s">
        <v>155</v>
      </c>
      <c r="T66" t="s">
        <v>155</v>
      </c>
    </row>
    <row r="67" spans="1:20" x14ac:dyDescent="0.5">
      <c r="A67" s="34" t="s">
        <v>81</v>
      </c>
      <c r="B67" s="33">
        <v>66</v>
      </c>
      <c r="C67" s="21" t="s">
        <v>81</v>
      </c>
      <c r="D67" s="44">
        <v>66</v>
      </c>
      <c r="E67" s="21" t="s">
        <v>81</v>
      </c>
      <c r="F67" s="44">
        <v>66</v>
      </c>
      <c r="G67" s="21" t="s">
        <v>81</v>
      </c>
      <c r="H67" s="35">
        <v>66</v>
      </c>
      <c r="I67" s="21" t="s">
        <v>81</v>
      </c>
      <c r="J67" s="44">
        <v>66</v>
      </c>
      <c r="K67" s="21" t="s">
        <v>81</v>
      </c>
      <c r="L67" s="35">
        <v>66</v>
      </c>
      <c r="M67" s="38" t="s">
        <v>81</v>
      </c>
      <c r="N67" s="37">
        <v>66</v>
      </c>
      <c r="O67" s="36" t="s">
        <v>81</v>
      </c>
      <c r="T67" t="s">
        <v>81</v>
      </c>
    </row>
    <row r="68" spans="1:20" x14ac:dyDescent="0.5">
      <c r="A68" s="34" t="s">
        <v>249</v>
      </c>
      <c r="B68" s="33">
        <v>67</v>
      </c>
      <c r="C68" s="21" t="s">
        <v>249</v>
      </c>
      <c r="D68" s="44">
        <v>67</v>
      </c>
      <c r="E68" s="21" t="s">
        <v>249</v>
      </c>
      <c r="F68" s="44">
        <v>67</v>
      </c>
      <c r="G68" s="21" t="s">
        <v>249</v>
      </c>
      <c r="H68" s="35">
        <v>67</v>
      </c>
      <c r="I68" s="21" t="s">
        <v>249</v>
      </c>
      <c r="J68" s="44">
        <v>67</v>
      </c>
      <c r="K68" s="21" t="s">
        <v>249</v>
      </c>
      <c r="L68" s="35">
        <v>67</v>
      </c>
      <c r="M68" s="38" t="s">
        <v>249</v>
      </c>
      <c r="N68" s="37">
        <v>67</v>
      </c>
      <c r="O68" s="36" t="s">
        <v>249</v>
      </c>
      <c r="T68" t="s">
        <v>249</v>
      </c>
    </row>
    <row r="69" spans="1:20" x14ac:dyDescent="0.5">
      <c r="A69" s="34" t="s">
        <v>400</v>
      </c>
      <c r="B69" s="33">
        <v>68</v>
      </c>
      <c r="C69" s="21" t="s">
        <v>400</v>
      </c>
      <c r="D69" s="44">
        <v>68</v>
      </c>
      <c r="E69" s="21" t="s">
        <v>400</v>
      </c>
      <c r="F69" s="44">
        <v>68</v>
      </c>
      <c r="G69" s="21" t="s">
        <v>400</v>
      </c>
      <c r="H69" s="35">
        <v>68</v>
      </c>
      <c r="I69" s="21" t="s">
        <v>507</v>
      </c>
      <c r="J69" s="44">
        <v>68</v>
      </c>
      <c r="K69" s="21" t="s">
        <v>720</v>
      </c>
      <c r="L69" s="35">
        <v>68</v>
      </c>
      <c r="M69" s="38" t="s">
        <v>400</v>
      </c>
      <c r="N69" s="37">
        <v>68</v>
      </c>
      <c r="O69" s="36" t="s">
        <v>507</v>
      </c>
      <c r="T69" t="s">
        <v>400</v>
      </c>
    </row>
    <row r="70" spans="1:20" x14ac:dyDescent="0.5">
      <c r="A70" s="34" t="s">
        <v>296</v>
      </c>
      <c r="B70" s="33">
        <v>69</v>
      </c>
      <c r="C70" s="21" t="s">
        <v>296</v>
      </c>
      <c r="D70" s="44">
        <v>69</v>
      </c>
      <c r="E70" s="21" t="s">
        <v>296</v>
      </c>
      <c r="F70" s="44">
        <v>69</v>
      </c>
      <c r="G70" s="21" t="s">
        <v>296</v>
      </c>
      <c r="H70" s="35">
        <v>69</v>
      </c>
      <c r="I70" s="21" t="s">
        <v>296</v>
      </c>
      <c r="J70" s="44">
        <v>69</v>
      </c>
      <c r="K70" s="21" t="s">
        <v>296</v>
      </c>
      <c r="L70" s="35">
        <v>69</v>
      </c>
      <c r="M70" s="38" t="s">
        <v>296</v>
      </c>
      <c r="N70" s="37">
        <v>69</v>
      </c>
      <c r="O70" s="36" t="s">
        <v>296</v>
      </c>
      <c r="T70" t="s">
        <v>296</v>
      </c>
    </row>
    <row r="71" spans="1:20" x14ac:dyDescent="0.5">
      <c r="A71" s="34" t="s">
        <v>160</v>
      </c>
      <c r="B71" s="33">
        <v>70</v>
      </c>
      <c r="C71" s="21" t="s">
        <v>160</v>
      </c>
      <c r="D71" s="44">
        <v>70</v>
      </c>
      <c r="E71" s="21" t="s">
        <v>160</v>
      </c>
      <c r="F71" s="44">
        <v>70</v>
      </c>
      <c r="G71" s="21" t="s">
        <v>160</v>
      </c>
      <c r="H71" s="35">
        <v>70</v>
      </c>
      <c r="I71" s="21" t="s">
        <v>160</v>
      </c>
      <c r="J71" s="44">
        <v>70</v>
      </c>
      <c r="K71" s="21" t="s">
        <v>160</v>
      </c>
      <c r="L71" s="35">
        <v>70</v>
      </c>
      <c r="M71" s="38" t="s">
        <v>160</v>
      </c>
      <c r="N71" s="37">
        <v>70</v>
      </c>
      <c r="O71" s="36" t="s">
        <v>160</v>
      </c>
      <c r="T71" t="s">
        <v>160</v>
      </c>
    </row>
    <row r="72" spans="1:20" x14ac:dyDescent="0.5">
      <c r="A72" s="34" t="s">
        <v>239</v>
      </c>
      <c r="B72" s="33">
        <v>71</v>
      </c>
      <c r="C72" s="21" t="s">
        <v>239</v>
      </c>
      <c r="D72" s="44">
        <v>71</v>
      </c>
      <c r="E72" s="21" t="s">
        <v>476</v>
      </c>
      <c r="F72" s="44">
        <v>71</v>
      </c>
      <c r="G72" s="21" t="s">
        <v>476</v>
      </c>
      <c r="H72" s="35">
        <v>71</v>
      </c>
      <c r="I72" s="21" t="s">
        <v>239</v>
      </c>
      <c r="J72" s="44">
        <v>71</v>
      </c>
      <c r="K72" s="21" t="s">
        <v>476</v>
      </c>
      <c r="L72" s="35">
        <v>71</v>
      </c>
      <c r="M72" s="38" t="s">
        <v>476</v>
      </c>
      <c r="N72" s="37">
        <v>71</v>
      </c>
      <c r="O72" s="36" t="s">
        <v>476</v>
      </c>
      <c r="T72" t="s">
        <v>1428</v>
      </c>
    </row>
    <row r="73" spans="1:20" x14ac:dyDescent="0.5">
      <c r="A73" s="34" t="s">
        <v>125</v>
      </c>
      <c r="B73" s="33">
        <v>72</v>
      </c>
      <c r="C73" s="21" t="s">
        <v>125</v>
      </c>
      <c r="D73" s="44">
        <v>72</v>
      </c>
      <c r="E73" s="21" t="s">
        <v>125</v>
      </c>
      <c r="F73" s="44">
        <v>72</v>
      </c>
      <c r="G73" s="21" t="s">
        <v>125</v>
      </c>
      <c r="H73" s="35">
        <v>72</v>
      </c>
      <c r="I73" s="21" t="s">
        <v>125</v>
      </c>
      <c r="J73" s="44">
        <v>72</v>
      </c>
      <c r="K73" s="21" t="s">
        <v>125</v>
      </c>
      <c r="L73" s="35">
        <v>72</v>
      </c>
      <c r="M73" s="38" t="s">
        <v>125</v>
      </c>
      <c r="N73" s="37">
        <v>72</v>
      </c>
      <c r="O73" s="36" t="s">
        <v>125</v>
      </c>
      <c r="T73" t="s">
        <v>125</v>
      </c>
    </row>
    <row r="74" spans="1:20" x14ac:dyDescent="0.5">
      <c r="A74" s="34" t="s">
        <v>229</v>
      </c>
      <c r="B74" s="33">
        <v>73</v>
      </c>
      <c r="C74" s="21" t="s">
        <v>229</v>
      </c>
      <c r="D74" s="44">
        <v>73</v>
      </c>
      <c r="E74" s="21" t="s">
        <v>229</v>
      </c>
      <c r="F74" s="44">
        <v>73</v>
      </c>
      <c r="G74" s="21" t="s">
        <v>229</v>
      </c>
      <c r="H74" s="35">
        <v>73</v>
      </c>
      <c r="I74" s="21" t="s">
        <v>229</v>
      </c>
      <c r="J74" s="44">
        <v>73</v>
      </c>
      <c r="K74" s="21" t="s">
        <v>229</v>
      </c>
      <c r="L74" s="35">
        <v>73</v>
      </c>
      <c r="M74" s="38" t="s">
        <v>229</v>
      </c>
      <c r="N74" s="37">
        <v>73</v>
      </c>
      <c r="O74" s="36" t="s">
        <v>229</v>
      </c>
      <c r="T74" t="s">
        <v>229</v>
      </c>
    </row>
    <row r="75" spans="1:20" x14ac:dyDescent="0.5">
      <c r="A75" s="34" t="s">
        <v>35</v>
      </c>
      <c r="B75" s="33">
        <v>74</v>
      </c>
      <c r="C75" s="21" t="s">
        <v>35</v>
      </c>
      <c r="D75" s="44">
        <v>74</v>
      </c>
      <c r="E75" s="21" t="s">
        <v>35</v>
      </c>
      <c r="F75" s="44">
        <v>74</v>
      </c>
      <c r="G75" s="21" t="s">
        <v>35</v>
      </c>
      <c r="H75" s="35">
        <v>74</v>
      </c>
      <c r="I75" s="21" t="s">
        <v>35</v>
      </c>
      <c r="J75" s="44">
        <v>74</v>
      </c>
      <c r="K75" s="21" t="s">
        <v>35</v>
      </c>
      <c r="L75" s="35">
        <v>74</v>
      </c>
      <c r="M75" s="38" t="s">
        <v>35</v>
      </c>
      <c r="N75" s="37">
        <v>74</v>
      </c>
      <c r="O75" s="36" t="s">
        <v>35</v>
      </c>
      <c r="T75" t="s">
        <v>35</v>
      </c>
    </row>
    <row r="76" spans="1:20" x14ac:dyDescent="0.5">
      <c r="A76" s="34" t="s">
        <v>151</v>
      </c>
      <c r="B76" s="33">
        <v>75</v>
      </c>
      <c r="C76" s="21" t="s">
        <v>151</v>
      </c>
      <c r="D76" s="44">
        <v>75</v>
      </c>
      <c r="E76" s="21" t="s">
        <v>151</v>
      </c>
      <c r="F76" s="44">
        <v>75</v>
      </c>
      <c r="G76" s="21" t="s">
        <v>151</v>
      </c>
      <c r="H76" s="35">
        <v>75</v>
      </c>
      <c r="I76" s="21" t="s">
        <v>151</v>
      </c>
      <c r="J76" s="44">
        <v>75</v>
      </c>
      <c r="K76" s="21" t="s">
        <v>151</v>
      </c>
      <c r="L76" s="35">
        <v>75</v>
      </c>
      <c r="M76" s="38" t="s">
        <v>151</v>
      </c>
      <c r="N76" s="37">
        <v>75</v>
      </c>
      <c r="O76" s="36" t="s">
        <v>151</v>
      </c>
      <c r="T76" t="s">
        <v>151</v>
      </c>
    </row>
    <row r="77" spans="1:20" x14ac:dyDescent="0.5">
      <c r="A77" s="34" t="s">
        <v>231</v>
      </c>
      <c r="B77" s="33">
        <v>76</v>
      </c>
      <c r="C77" s="21" t="s">
        <v>231</v>
      </c>
      <c r="D77" s="44">
        <v>76</v>
      </c>
      <c r="E77" s="21" t="s">
        <v>231</v>
      </c>
      <c r="F77" s="44">
        <v>76</v>
      </c>
      <c r="G77" s="21" t="s">
        <v>231</v>
      </c>
      <c r="H77" s="35">
        <v>76</v>
      </c>
      <c r="I77" s="21" t="s">
        <v>231</v>
      </c>
      <c r="J77" s="44">
        <v>76</v>
      </c>
      <c r="K77" s="21" t="s">
        <v>601</v>
      </c>
      <c r="L77" s="35">
        <v>76</v>
      </c>
      <c r="M77" s="38" t="s">
        <v>231</v>
      </c>
      <c r="N77" s="37">
        <v>76</v>
      </c>
      <c r="O77" s="36" t="s">
        <v>231</v>
      </c>
      <c r="T77" t="s">
        <v>231</v>
      </c>
    </row>
    <row r="78" spans="1:20" x14ac:dyDescent="0.5">
      <c r="A78" s="34" t="s">
        <v>286</v>
      </c>
      <c r="B78" s="33">
        <v>77</v>
      </c>
      <c r="C78" s="21" t="s">
        <v>286</v>
      </c>
      <c r="D78" s="44">
        <v>77</v>
      </c>
      <c r="E78" s="21" t="s">
        <v>286</v>
      </c>
      <c r="F78" s="44">
        <v>77</v>
      </c>
      <c r="G78" s="21" t="s">
        <v>286</v>
      </c>
      <c r="H78" s="35">
        <v>77</v>
      </c>
      <c r="I78" s="21" t="s">
        <v>479</v>
      </c>
      <c r="J78" s="44">
        <v>77</v>
      </c>
      <c r="K78" s="21" t="s">
        <v>713</v>
      </c>
      <c r="L78" s="35">
        <v>77</v>
      </c>
      <c r="M78" s="38" t="s">
        <v>1385</v>
      </c>
      <c r="N78" s="37">
        <v>77</v>
      </c>
      <c r="O78" s="36" t="s">
        <v>479</v>
      </c>
      <c r="T78" t="s">
        <v>286</v>
      </c>
    </row>
    <row r="79" spans="1:20" x14ac:dyDescent="0.5">
      <c r="A79" s="34" t="s">
        <v>389</v>
      </c>
      <c r="B79" s="33">
        <v>78</v>
      </c>
      <c r="C79" s="21" t="s">
        <v>389</v>
      </c>
      <c r="D79" s="44">
        <v>78</v>
      </c>
      <c r="E79" s="21" t="s">
        <v>389</v>
      </c>
      <c r="F79" s="44">
        <v>78</v>
      </c>
      <c r="G79" s="21" t="s">
        <v>389</v>
      </c>
      <c r="H79" s="35">
        <v>78</v>
      </c>
      <c r="I79" s="21" t="s">
        <v>389</v>
      </c>
      <c r="J79" s="44">
        <v>78</v>
      </c>
      <c r="K79" s="21" t="s">
        <v>723</v>
      </c>
      <c r="L79" s="35">
        <v>78</v>
      </c>
      <c r="M79" s="38" t="s">
        <v>1410</v>
      </c>
      <c r="N79" s="37">
        <v>78</v>
      </c>
      <c r="O79" s="36" t="s">
        <v>389</v>
      </c>
      <c r="T79" t="s">
        <v>1429</v>
      </c>
    </row>
    <row r="80" spans="1:20" x14ac:dyDescent="0.5">
      <c r="A80" s="34" t="s">
        <v>299</v>
      </c>
      <c r="B80" s="33">
        <v>79</v>
      </c>
      <c r="C80" s="21" t="s">
        <v>299</v>
      </c>
      <c r="D80" s="44">
        <v>79</v>
      </c>
      <c r="E80" s="21" t="s">
        <v>299</v>
      </c>
      <c r="F80" s="44">
        <v>79</v>
      </c>
      <c r="G80" s="21" t="s">
        <v>299</v>
      </c>
      <c r="H80" s="35">
        <v>79</v>
      </c>
      <c r="I80" s="21" t="s">
        <v>299</v>
      </c>
      <c r="J80" s="44">
        <v>79</v>
      </c>
      <c r="K80" s="21" t="s">
        <v>628</v>
      </c>
      <c r="L80" s="35">
        <v>79</v>
      </c>
      <c r="M80" s="38" t="s">
        <v>1355</v>
      </c>
      <c r="N80" s="37">
        <v>79</v>
      </c>
      <c r="O80" s="36" t="s">
        <v>299</v>
      </c>
      <c r="T80" t="s">
        <v>299</v>
      </c>
    </row>
    <row r="81" spans="1:20" x14ac:dyDescent="0.5">
      <c r="A81" s="34" t="s">
        <v>344</v>
      </c>
      <c r="B81" s="33">
        <v>80</v>
      </c>
      <c r="C81" s="21" t="s">
        <v>344</v>
      </c>
      <c r="D81" s="44">
        <v>80</v>
      </c>
      <c r="E81" s="21" t="s">
        <v>344</v>
      </c>
      <c r="F81" s="44">
        <v>80</v>
      </c>
      <c r="G81" s="21" t="s">
        <v>344</v>
      </c>
      <c r="H81" s="35">
        <v>80</v>
      </c>
      <c r="I81" s="21" t="s">
        <v>344</v>
      </c>
      <c r="J81" s="44">
        <v>80</v>
      </c>
      <c r="K81" s="21" t="s">
        <v>586</v>
      </c>
      <c r="L81" s="35">
        <v>80</v>
      </c>
      <c r="M81" s="38" t="s">
        <v>1401</v>
      </c>
      <c r="N81" s="37">
        <v>80</v>
      </c>
      <c r="O81" s="36" t="s">
        <v>344</v>
      </c>
      <c r="T81" t="s">
        <v>1430</v>
      </c>
    </row>
    <row r="82" spans="1:20" x14ac:dyDescent="0.5">
      <c r="A82" s="34" t="s">
        <v>232</v>
      </c>
      <c r="B82" s="33">
        <v>81</v>
      </c>
      <c r="C82" s="21" t="s">
        <v>232</v>
      </c>
      <c r="D82" s="44">
        <v>81</v>
      </c>
      <c r="E82" s="21" t="s">
        <v>232</v>
      </c>
      <c r="F82" s="44">
        <v>81</v>
      </c>
      <c r="G82" s="21" t="s">
        <v>232</v>
      </c>
      <c r="H82" s="35">
        <v>81</v>
      </c>
      <c r="I82" s="21" t="s">
        <v>232</v>
      </c>
      <c r="J82" s="44">
        <v>81</v>
      </c>
      <c r="K82" s="21" t="s">
        <v>633</v>
      </c>
      <c r="L82" s="35">
        <v>81</v>
      </c>
      <c r="M82" s="38" t="s">
        <v>1351</v>
      </c>
      <c r="N82" s="37">
        <v>81</v>
      </c>
      <c r="O82" s="36" t="s">
        <v>232</v>
      </c>
      <c r="T82" t="s">
        <v>232</v>
      </c>
    </row>
    <row r="83" spans="1:20" x14ac:dyDescent="0.5">
      <c r="A83" s="34" t="s">
        <v>384</v>
      </c>
      <c r="B83" s="33">
        <v>82</v>
      </c>
      <c r="C83" s="21" t="s">
        <v>384</v>
      </c>
      <c r="D83" s="44">
        <v>82</v>
      </c>
      <c r="E83" s="21" t="s">
        <v>384</v>
      </c>
      <c r="F83" s="44">
        <v>82</v>
      </c>
      <c r="G83" s="21" t="s">
        <v>384</v>
      </c>
      <c r="H83" s="35">
        <v>82</v>
      </c>
      <c r="I83" s="21" t="s">
        <v>384</v>
      </c>
      <c r="J83" s="44">
        <v>82</v>
      </c>
      <c r="K83" s="21" t="s">
        <v>384</v>
      </c>
      <c r="L83" s="35">
        <v>82</v>
      </c>
      <c r="M83" s="38" t="s">
        <v>384</v>
      </c>
      <c r="N83" s="37">
        <v>82</v>
      </c>
      <c r="O83" s="36" t="s">
        <v>384</v>
      </c>
      <c r="T83" t="s">
        <v>1431</v>
      </c>
    </row>
    <row r="84" spans="1:20" x14ac:dyDescent="0.5">
      <c r="A84" s="34" t="s">
        <v>367</v>
      </c>
      <c r="B84" s="33">
        <v>83</v>
      </c>
      <c r="C84" s="21" t="s">
        <v>367</v>
      </c>
      <c r="D84" s="44">
        <v>83</v>
      </c>
      <c r="E84" s="21" t="s">
        <v>367</v>
      </c>
      <c r="F84" s="44">
        <v>83</v>
      </c>
      <c r="G84" s="21" t="s">
        <v>367</v>
      </c>
      <c r="H84" s="35">
        <v>83</v>
      </c>
      <c r="I84" s="21" t="s">
        <v>367</v>
      </c>
      <c r="J84" s="44">
        <v>83</v>
      </c>
      <c r="K84" s="21" t="s">
        <v>367</v>
      </c>
      <c r="L84" s="35">
        <v>83</v>
      </c>
      <c r="M84" s="38" t="s">
        <v>367</v>
      </c>
      <c r="N84" s="37">
        <v>83</v>
      </c>
      <c r="O84" s="36" t="s">
        <v>367</v>
      </c>
      <c r="T84" t="s">
        <v>367</v>
      </c>
    </row>
    <row r="85" spans="1:20" x14ac:dyDescent="0.5">
      <c r="A85" s="34" t="s">
        <v>277</v>
      </c>
      <c r="B85" s="33">
        <v>84</v>
      </c>
      <c r="C85" s="21" t="s">
        <v>277</v>
      </c>
      <c r="D85" s="44">
        <v>84</v>
      </c>
      <c r="E85" s="21" t="s">
        <v>277</v>
      </c>
      <c r="F85" s="44">
        <v>84</v>
      </c>
      <c r="G85" s="21" t="s">
        <v>277</v>
      </c>
      <c r="H85" s="35">
        <v>84</v>
      </c>
      <c r="I85" s="21" t="s">
        <v>277</v>
      </c>
      <c r="J85" s="44">
        <v>84</v>
      </c>
      <c r="K85" s="21" t="s">
        <v>277</v>
      </c>
      <c r="L85" s="35">
        <v>84</v>
      </c>
      <c r="M85" s="38" t="s">
        <v>277</v>
      </c>
      <c r="N85" s="37">
        <v>84</v>
      </c>
      <c r="O85" s="36" t="s">
        <v>277</v>
      </c>
      <c r="T85" t="s">
        <v>1432</v>
      </c>
    </row>
    <row r="86" spans="1:20" x14ac:dyDescent="0.5">
      <c r="A86" s="34" t="s">
        <v>373</v>
      </c>
      <c r="B86" s="33">
        <v>85</v>
      </c>
      <c r="C86" s="21" t="s">
        <v>373</v>
      </c>
      <c r="D86" s="44">
        <v>85</v>
      </c>
      <c r="E86" s="21" t="s">
        <v>373</v>
      </c>
      <c r="F86" s="44">
        <v>85</v>
      </c>
      <c r="G86" s="21" t="s">
        <v>373</v>
      </c>
      <c r="H86" s="35">
        <v>85</v>
      </c>
      <c r="I86" s="21" t="s">
        <v>373</v>
      </c>
      <c r="J86" s="44">
        <v>85</v>
      </c>
      <c r="K86" s="21" t="s">
        <v>707</v>
      </c>
      <c r="L86" s="35">
        <v>85</v>
      </c>
      <c r="M86" s="38" t="s">
        <v>1389</v>
      </c>
      <c r="N86" s="37">
        <v>85</v>
      </c>
      <c r="O86" s="36" t="s">
        <v>373</v>
      </c>
      <c r="T86" t="s">
        <v>1433</v>
      </c>
    </row>
    <row r="87" spans="1:20" x14ac:dyDescent="0.5">
      <c r="A87" s="34" t="s">
        <v>300</v>
      </c>
      <c r="B87" s="33">
        <v>86</v>
      </c>
      <c r="C87" s="21" t="s">
        <v>300</v>
      </c>
      <c r="D87" s="44">
        <v>86</v>
      </c>
      <c r="E87" s="21" t="s">
        <v>300</v>
      </c>
      <c r="F87" s="44">
        <v>86</v>
      </c>
      <c r="G87" s="21" t="s">
        <v>300</v>
      </c>
      <c r="H87" s="35">
        <v>86</v>
      </c>
      <c r="I87" s="21" t="s">
        <v>1319</v>
      </c>
      <c r="J87" s="44">
        <v>86</v>
      </c>
      <c r="K87" s="21" t="s">
        <v>655</v>
      </c>
      <c r="L87" s="35">
        <v>86</v>
      </c>
      <c r="M87" s="38" t="s">
        <v>300</v>
      </c>
      <c r="N87" s="37">
        <v>86</v>
      </c>
      <c r="O87" s="36" t="s">
        <v>300</v>
      </c>
      <c r="T87" t="s">
        <v>300</v>
      </c>
    </row>
    <row r="88" spans="1:20" x14ac:dyDescent="0.5">
      <c r="A88" s="34" t="s">
        <v>65</v>
      </c>
      <c r="B88" s="33">
        <v>87</v>
      </c>
      <c r="C88" s="21" t="s">
        <v>65</v>
      </c>
      <c r="D88" s="44">
        <v>87</v>
      </c>
      <c r="E88" s="21" t="s">
        <v>65</v>
      </c>
      <c r="F88" s="44">
        <v>87</v>
      </c>
      <c r="G88" s="21" t="s">
        <v>65</v>
      </c>
      <c r="H88" s="35">
        <v>87</v>
      </c>
      <c r="I88" s="21" t="s">
        <v>65</v>
      </c>
      <c r="J88" s="44">
        <v>87</v>
      </c>
      <c r="K88" s="21" t="s">
        <v>65</v>
      </c>
      <c r="L88" s="35">
        <v>87</v>
      </c>
      <c r="M88" s="38" t="s">
        <v>65</v>
      </c>
      <c r="N88" s="37">
        <v>87</v>
      </c>
      <c r="O88" s="36" t="s">
        <v>65</v>
      </c>
      <c r="T88" t="s">
        <v>65</v>
      </c>
    </row>
    <row r="89" spans="1:20" x14ac:dyDescent="0.5">
      <c r="A89" s="34" t="s">
        <v>398</v>
      </c>
      <c r="B89" s="33">
        <v>88</v>
      </c>
      <c r="C89" s="21" t="s">
        <v>398</v>
      </c>
      <c r="D89" s="44">
        <v>88</v>
      </c>
      <c r="E89" s="21" t="s">
        <v>398</v>
      </c>
      <c r="F89" s="44">
        <v>88</v>
      </c>
      <c r="G89" s="21" t="s">
        <v>398</v>
      </c>
      <c r="H89" s="35">
        <v>88</v>
      </c>
      <c r="I89" s="21" t="s">
        <v>398</v>
      </c>
      <c r="J89" s="44">
        <v>88</v>
      </c>
      <c r="K89" s="21" t="s">
        <v>398</v>
      </c>
      <c r="L89" s="35">
        <v>88</v>
      </c>
      <c r="M89" s="38" t="s">
        <v>398</v>
      </c>
      <c r="N89" s="37">
        <v>88</v>
      </c>
      <c r="O89" s="36" t="s">
        <v>398</v>
      </c>
      <c r="T89" t="s">
        <v>398</v>
      </c>
    </row>
    <row r="90" spans="1:20" x14ac:dyDescent="0.5">
      <c r="A90" s="34" t="s">
        <v>55</v>
      </c>
      <c r="B90" s="33">
        <v>89</v>
      </c>
      <c r="C90" s="21" t="s">
        <v>55</v>
      </c>
      <c r="D90" s="44">
        <v>89</v>
      </c>
      <c r="E90" s="21" t="s">
        <v>55</v>
      </c>
      <c r="F90" s="44">
        <v>89</v>
      </c>
      <c r="G90" s="21" t="s">
        <v>55</v>
      </c>
      <c r="H90" s="35">
        <v>89</v>
      </c>
      <c r="I90" s="21" t="s">
        <v>55</v>
      </c>
      <c r="J90" s="44">
        <v>89</v>
      </c>
      <c r="K90" s="21" t="s">
        <v>605</v>
      </c>
      <c r="L90" s="35">
        <v>89</v>
      </c>
      <c r="M90" s="38" t="s">
        <v>414</v>
      </c>
      <c r="N90" s="37">
        <v>89</v>
      </c>
      <c r="O90" s="36" t="s">
        <v>414</v>
      </c>
      <c r="T90" t="s">
        <v>1434</v>
      </c>
    </row>
    <row r="91" spans="1:20" x14ac:dyDescent="0.5">
      <c r="A91" s="34" t="s">
        <v>162</v>
      </c>
      <c r="B91" s="33">
        <v>90</v>
      </c>
      <c r="C91" s="21" t="s">
        <v>162</v>
      </c>
      <c r="D91" s="44">
        <v>90</v>
      </c>
      <c r="E91" s="21" t="s">
        <v>162</v>
      </c>
      <c r="F91" s="44">
        <v>90</v>
      </c>
      <c r="G91" s="21" t="s">
        <v>162</v>
      </c>
      <c r="H91" s="35">
        <v>90</v>
      </c>
      <c r="I91" s="21" t="s">
        <v>162</v>
      </c>
      <c r="J91" s="44">
        <v>90</v>
      </c>
      <c r="K91" s="21" t="s">
        <v>646</v>
      </c>
      <c r="L91" s="35">
        <v>90</v>
      </c>
      <c r="M91" s="38" t="s">
        <v>422</v>
      </c>
      <c r="N91" s="37">
        <v>90</v>
      </c>
      <c r="O91" s="36" t="s">
        <v>422</v>
      </c>
      <c r="T91" t="s">
        <v>1435</v>
      </c>
    </row>
    <row r="92" spans="1:20" x14ac:dyDescent="0.5">
      <c r="A92" s="34" t="s">
        <v>186</v>
      </c>
      <c r="B92" s="33">
        <v>91</v>
      </c>
      <c r="C92" s="21" t="s">
        <v>186</v>
      </c>
      <c r="D92" s="44">
        <v>91</v>
      </c>
      <c r="E92" s="21" t="s">
        <v>186</v>
      </c>
      <c r="F92" s="44">
        <v>91</v>
      </c>
      <c r="G92" s="21" t="s">
        <v>186</v>
      </c>
      <c r="H92" s="35">
        <v>91</v>
      </c>
      <c r="I92" s="21" t="s">
        <v>446</v>
      </c>
      <c r="J92" s="44">
        <v>91</v>
      </c>
      <c r="K92" s="21" t="s">
        <v>664</v>
      </c>
      <c r="L92" s="35">
        <v>91</v>
      </c>
      <c r="M92" s="38" t="s">
        <v>186</v>
      </c>
      <c r="N92" s="37">
        <v>91</v>
      </c>
      <c r="O92" s="36" t="s">
        <v>446</v>
      </c>
      <c r="T92" t="s">
        <v>186</v>
      </c>
    </row>
    <row r="93" spans="1:20" x14ac:dyDescent="0.5">
      <c r="A93" s="34" t="s">
        <v>225</v>
      </c>
      <c r="B93" s="33">
        <v>92</v>
      </c>
      <c r="C93" s="21" t="s">
        <v>225</v>
      </c>
      <c r="D93" s="44">
        <v>92</v>
      </c>
      <c r="E93" s="21" t="s">
        <v>225</v>
      </c>
      <c r="F93" s="44">
        <v>92</v>
      </c>
      <c r="G93" s="21" t="s">
        <v>225</v>
      </c>
      <c r="H93" s="35">
        <v>92</v>
      </c>
      <c r="I93" s="21" t="s">
        <v>225</v>
      </c>
      <c r="J93" s="44">
        <v>92</v>
      </c>
      <c r="K93" s="21" t="s">
        <v>225</v>
      </c>
      <c r="L93" s="35">
        <v>92</v>
      </c>
      <c r="M93" s="38" t="s">
        <v>225</v>
      </c>
      <c r="N93" s="37">
        <v>92</v>
      </c>
      <c r="O93" s="36" t="s">
        <v>225</v>
      </c>
      <c r="T93" t="s">
        <v>225</v>
      </c>
    </row>
    <row r="94" spans="1:20" x14ac:dyDescent="0.5">
      <c r="A94" s="34" t="s">
        <v>174</v>
      </c>
      <c r="B94" s="33">
        <v>93</v>
      </c>
      <c r="C94" s="21" t="s">
        <v>174</v>
      </c>
      <c r="D94" s="44">
        <v>93</v>
      </c>
      <c r="E94" s="21" t="s">
        <v>174</v>
      </c>
      <c r="F94" s="44">
        <v>93</v>
      </c>
      <c r="G94" s="21" t="s">
        <v>174</v>
      </c>
      <c r="H94" s="35">
        <v>93</v>
      </c>
      <c r="I94" s="21" t="s">
        <v>454</v>
      </c>
      <c r="J94" s="44">
        <v>93</v>
      </c>
      <c r="K94" s="21" t="s">
        <v>581</v>
      </c>
      <c r="L94" s="35">
        <v>93</v>
      </c>
      <c r="M94" s="38" t="s">
        <v>174</v>
      </c>
      <c r="N94" s="37">
        <v>93</v>
      </c>
      <c r="O94" s="36" t="s">
        <v>454</v>
      </c>
      <c r="T94" t="s">
        <v>174</v>
      </c>
    </row>
    <row r="95" spans="1:20" x14ac:dyDescent="0.5">
      <c r="A95" s="34" t="s">
        <v>123</v>
      </c>
      <c r="B95" s="33">
        <v>94</v>
      </c>
      <c r="C95" s="21" t="s">
        <v>123</v>
      </c>
      <c r="D95" s="44">
        <v>94</v>
      </c>
      <c r="E95" s="21" t="s">
        <v>123</v>
      </c>
      <c r="F95" s="44">
        <v>94</v>
      </c>
      <c r="G95" s="21" t="s">
        <v>123</v>
      </c>
      <c r="H95" s="35">
        <v>94</v>
      </c>
      <c r="I95" s="21" t="s">
        <v>123</v>
      </c>
      <c r="J95" s="44">
        <v>94</v>
      </c>
      <c r="K95" s="21" t="s">
        <v>123</v>
      </c>
      <c r="L95" s="35">
        <v>94</v>
      </c>
      <c r="M95" s="38" t="s">
        <v>123</v>
      </c>
      <c r="N95" s="37">
        <v>94</v>
      </c>
      <c r="O95" s="36" t="s">
        <v>123</v>
      </c>
      <c r="T95" t="s">
        <v>123</v>
      </c>
    </row>
    <row r="96" spans="1:20" x14ac:dyDescent="0.5">
      <c r="A96" s="34" t="s">
        <v>212</v>
      </c>
      <c r="B96" s="33">
        <v>95</v>
      </c>
      <c r="C96" s="21" t="s">
        <v>212</v>
      </c>
      <c r="D96" s="44">
        <v>95</v>
      </c>
      <c r="E96" s="21" t="s">
        <v>212</v>
      </c>
      <c r="F96" s="44">
        <v>95</v>
      </c>
      <c r="G96" s="21" t="s">
        <v>212</v>
      </c>
      <c r="H96" s="35">
        <v>95</v>
      </c>
      <c r="I96" s="21" t="s">
        <v>458</v>
      </c>
      <c r="J96" s="44">
        <v>95</v>
      </c>
      <c r="K96" s="21" t="s">
        <v>603</v>
      </c>
      <c r="L96" s="35">
        <v>95</v>
      </c>
      <c r="M96" s="38" t="s">
        <v>458</v>
      </c>
      <c r="N96" s="37">
        <v>95</v>
      </c>
      <c r="O96" s="36" t="s">
        <v>458</v>
      </c>
      <c r="T96" t="s">
        <v>1437</v>
      </c>
    </row>
    <row r="97" spans="1:20" x14ac:dyDescent="0.5">
      <c r="A97" s="34" t="s">
        <v>138</v>
      </c>
      <c r="B97" s="33">
        <v>96</v>
      </c>
      <c r="C97" s="21" t="s">
        <v>138</v>
      </c>
      <c r="D97" s="44">
        <v>96</v>
      </c>
      <c r="E97" s="21" t="s">
        <v>138</v>
      </c>
      <c r="F97" s="44">
        <v>96</v>
      </c>
      <c r="G97" s="21" t="s">
        <v>138</v>
      </c>
      <c r="H97" s="35">
        <v>96</v>
      </c>
      <c r="I97" s="21" t="s">
        <v>138</v>
      </c>
      <c r="J97" s="44">
        <v>96</v>
      </c>
      <c r="K97" s="21" t="s">
        <v>616</v>
      </c>
      <c r="L97" s="35">
        <v>96</v>
      </c>
      <c r="M97" s="38" t="s">
        <v>138</v>
      </c>
      <c r="N97" s="37">
        <v>96</v>
      </c>
      <c r="O97" s="36" t="s">
        <v>138</v>
      </c>
      <c r="T97" t="s">
        <v>138</v>
      </c>
    </row>
    <row r="98" spans="1:20" x14ac:dyDescent="0.5">
      <c r="A98" s="34" t="s">
        <v>253</v>
      </c>
      <c r="B98" s="33">
        <v>97</v>
      </c>
      <c r="C98" s="21" t="s">
        <v>253</v>
      </c>
      <c r="D98" s="44">
        <v>97</v>
      </c>
      <c r="E98" s="21" t="s">
        <v>253</v>
      </c>
      <c r="F98" s="44">
        <v>97</v>
      </c>
      <c r="G98" s="21" t="s">
        <v>253</v>
      </c>
      <c r="H98" s="35">
        <v>97</v>
      </c>
      <c r="I98" s="21" t="s">
        <v>253</v>
      </c>
      <c r="J98" s="44">
        <v>97</v>
      </c>
      <c r="K98" s="21" t="s">
        <v>617</v>
      </c>
      <c r="L98" s="35">
        <v>97</v>
      </c>
      <c r="M98" s="38" t="s">
        <v>1369</v>
      </c>
      <c r="N98" s="37">
        <v>97</v>
      </c>
      <c r="O98" s="36" t="s">
        <v>253</v>
      </c>
      <c r="T98" t="s">
        <v>1438</v>
      </c>
    </row>
    <row r="99" spans="1:20" x14ac:dyDescent="0.5">
      <c r="A99" s="34" t="s">
        <v>204</v>
      </c>
      <c r="B99" s="33">
        <v>98</v>
      </c>
      <c r="C99" s="21" t="s">
        <v>204</v>
      </c>
      <c r="D99" s="44">
        <v>98</v>
      </c>
      <c r="E99" s="21" t="s">
        <v>204</v>
      </c>
      <c r="F99" s="44">
        <v>98</v>
      </c>
      <c r="G99" s="21" t="s">
        <v>204</v>
      </c>
      <c r="H99" s="35">
        <v>98</v>
      </c>
      <c r="I99" s="21" t="s">
        <v>204</v>
      </c>
      <c r="J99" s="44">
        <v>98</v>
      </c>
      <c r="K99" s="21" t="s">
        <v>204</v>
      </c>
      <c r="L99" s="35">
        <v>98</v>
      </c>
      <c r="M99" s="38" t="s">
        <v>204</v>
      </c>
      <c r="N99" s="37">
        <v>98</v>
      </c>
      <c r="O99" s="36" t="s">
        <v>204</v>
      </c>
      <c r="T99" t="s">
        <v>1439</v>
      </c>
    </row>
    <row r="100" spans="1:20" x14ac:dyDescent="0.5">
      <c r="A100" s="34" t="s">
        <v>137</v>
      </c>
      <c r="B100" s="33">
        <v>99</v>
      </c>
      <c r="C100" s="21" t="s">
        <v>137</v>
      </c>
      <c r="D100" s="44">
        <v>99</v>
      </c>
      <c r="E100" s="21" t="s">
        <v>137</v>
      </c>
      <c r="F100" s="44">
        <v>99</v>
      </c>
      <c r="G100" s="21" t="s">
        <v>137</v>
      </c>
      <c r="H100" s="35">
        <v>99</v>
      </c>
      <c r="I100" s="21" t="s">
        <v>137</v>
      </c>
      <c r="J100" s="44">
        <v>99</v>
      </c>
      <c r="K100" s="21" t="s">
        <v>137</v>
      </c>
      <c r="L100" s="35">
        <v>99</v>
      </c>
      <c r="M100" s="38" t="s">
        <v>137</v>
      </c>
      <c r="N100" s="37">
        <v>99</v>
      </c>
      <c r="O100" s="36" t="s">
        <v>137</v>
      </c>
      <c r="T100" t="s">
        <v>137</v>
      </c>
    </row>
    <row r="101" spans="1:20" x14ac:dyDescent="0.5">
      <c r="A101" s="34" t="s">
        <v>270</v>
      </c>
      <c r="B101" s="33">
        <v>100</v>
      </c>
      <c r="C101" s="21" t="s">
        <v>270</v>
      </c>
      <c r="D101" s="44">
        <v>100</v>
      </c>
      <c r="E101" s="21" t="s">
        <v>270</v>
      </c>
      <c r="F101" s="44">
        <v>100</v>
      </c>
      <c r="G101" s="21" t="s">
        <v>270</v>
      </c>
      <c r="H101" s="35">
        <v>100</v>
      </c>
      <c r="I101" s="21" t="s">
        <v>270</v>
      </c>
      <c r="J101" s="44">
        <v>100</v>
      </c>
      <c r="K101" s="21" t="s">
        <v>670</v>
      </c>
      <c r="L101" s="35">
        <v>100</v>
      </c>
      <c r="M101" s="38" t="s">
        <v>1368</v>
      </c>
      <c r="N101" s="37">
        <v>100</v>
      </c>
      <c r="O101" s="36" t="s">
        <v>270</v>
      </c>
      <c r="T101" t="s">
        <v>270</v>
      </c>
    </row>
    <row r="102" spans="1:20" x14ac:dyDescent="0.5">
      <c r="A102" s="34" t="s">
        <v>281</v>
      </c>
      <c r="B102" s="33">
        <v>101</v>
      </c>
      <c r="C102" s="21" t="s">
        <v>281</v>
      </c>
      <c r="D102" s="44">
        <v>101</v>
      </c>
      <c r="E102" s="21" t="s">
        <v>281</v>
      </c>
      <c r="F102" s="44">
        <v>101</v>
      </c>
      <c r="G102" s="21" t="s">
        <v>281</v>
      </c>
      <c r="H102" s="35">
        <v>101</v>
      </c>
      <c r="I102" s="21" t="s">
        <v>445</v>
      </c>
      <c r="J102" s="44">
        <v>101</v>
      </c>
      <c r="K102" s="21" t="s">
        <v>699</v>
      </c>
      <c r="L102" s="35">
        <v>101</v>
      </c>
      <c r="M102" s="38" t="s">
        <v>281</v>
      </c>
      <c r="N102" s="37">
        <v>101</v>
      </c>
      <c r="O102" s="36" t="s">
        <v>445</v>
      </c>
      <c r="T102" t="s">
        <v>281</v>
      </c>
    </row>
    <row r="103" spans="1:20" x14ac:dyDescent="0.5">
      <c r="A103" s="34" t="s">
        <v>159</v>
      </c>
      <c r="B103" s="33">
        <v>102</v>
      </c>
      <c r="C103" s="21" t="s">
        <v>159</v>
      </c>
      <c r="D103" s="44">
        <v>102</v>
      </c>
      <c r="E103" s="21" t="s">
        <v>159</v>
      </c>
      <c r="F103" s="44">
        <v>102</v>
      </c>
      <c r="G103" s="21" t="s">
        <v>159</v>
      </c>
      <c r="H103" s="35">
        <v>102</v>
      </c>
      <c r="I103" s="21" t="s">
        <v>159</v>
      </c>
      <c r="J103" s="44">
        <v>102</v>
      </c>
      <c r="K103" s="21" t="s">
        <v>663</v>
      </c>
      <c r="L103" s="35">
        <v>102</v>
      </c>
      <c r="M103" s="38" t="s">
        <v>1361</v>
      </c>
      <c r="N103" s="37">
        <v>102</v>
      </c>
      <c r="O103" s="36" t="s">
        <v>159</v>
      </c>
      <c r="T103" t="s">
        <v>159</v>
      </c>
    </row>
    <row r="104" spans="1:20" x14ac:dyDescent="0.5">
      <c r="A104" s="34" t="s">
        <v>30</v>
      </c>
      <c r="B104" s="33">
        <v>103</v>
      </c>
      <c r="C104" s="21" t="s">
        <v>30</v>
      </c>
      <c r="D104" s="44">
        <v>103</v>
      </c>
      <c r="E104" s="21" t="s">
        <v>30</v>
      </c>
      <c r="F104" s="44">
        <v>103</v>
      </c>
      <c r="G104" s="21" t="s">
        <v>30</v>
      </c>
      <c r="H104" s="35">
        <v>103</v>
      </c>
      <c r="I104" s="21" t="s">
        <v>30</v>
      </c>
      <c r="J104" s="44">
        <v>103</v>
      </c>
      <c r="K104" s="21" t="s">
        <v>30</v>
      </c>
      <c r="L104" s="35">
        <v>103</v>
      </c>
      <c r="M104" s="38" t="s">
        <v>30</v>
      </c>
      <c r="N104" s="37">
        <v>103</v>
      </c>
      <c r="O104" s="36" t="s">
        <v>30</v>
      </c>
      <c r="T104" t="s">
        <v>30</v>
      </c>
    </row>
    <row r="105" spans="1:20" x14ac:dyDescent="0.5">
      <c r="A105" s="34" t="s">
        <v>273</v>
      </c>
      <c r="B105" s="33">
        <v>104</v>
      </c>
      <c r="C105" s="21" t="s">
        <v>273</v>
      </c>
      <c r="D105" s="44">
        <v>104</v>
      </c>
      <c r="E105" s="21" t="s">
        <v>273</v>
      </c>
      <c r="F105" s="44">
        <v>104</v>
      </c>
      <c r="G105" s="21" t="s">
        <v>273</v>
      </c>
      <c r="H105" s="35">
        <v>104</v>
      </c>
      <c r="I105" s="21" t="s">
        <v>1320</v>
      </c>
      <c r="J105" s="44">
        <v>104</v>
      </c>
      <c r="K105" s="21" t="s">
        <v>661</v>
      </c>
      <c r="L105" s="35">
        <v>104</v>
      </c>
      <c r="M105" s="38" t="s">
        <v>1320</v>
      </c>
      <c r="N105" s="37">
        <v>104</v>
      </c>
      <c r="O105" s="36" t="s">
        <v>471</v>
      </c>
      <c r="T105" t="s">
        <v>273</v>
      </c>
    </row>
    <row r="106" spans="1:20" x14ac:dyDescent="0.5">
      <c r="A106" s="34" t="s">
        <v>141</v>
      </c>
      <c r="B106" s="33">
        <v>105</v>
      </c>
      <c r="C106" s="21" t="s">
        <v>141</v>
      </c>
      <c r="D106" s="44">
        <v>105</v>
      </c>
      <c r="E106" s="21" t="s">
        <v>141</v>
      </c>
      <c r="F106" s="44">
        <v>105</v>
      </c>
      <c r="G106" s="21" t="s">
        <v>141</v>
      </c>
      <c r="H106" s="35">
        <v>105</v>
      </c>
      <c r="I106" s="21" t="s">
        <v>141</v>
      </c>
      <c r="J106" s="44">
        <v>105</v>
      </c>
      <c r="K106" s="21" t="s">
        <v>644</v>
      </c>
      <c r="L106" s="35">
        <v>105</v>
      </c>
      <c r="M106" s="38" t="s">
        <v>141</v>
      </c>
      <c r="N106" s="37">
        <v>105</v>
      </c>
      <c r="O106" s="36" t="s">
        <v>141</v>
      </c>
      <c r="T106" t="s">
        <v>141</v>
      </c>
    </row>
    <row r="107" spans="1:20" x14ac:dyDescent="0.5">
      <c r="A107" s="34" t="s">
        <v>399</v>
      </c>
      <c r="B107" s="33">
        <v>106</v>
      </c>
      <c r="C107" s="21" t="s">
        <v>399</v>
      </c>
      <c r="D107" s="44">
        <v>106</v>
      </c>
      <c r="E107" s="21" t="s">
        <v>399</v>
      </c>
      <c r="F107" s="44">
        <v>106</v>
      </c>
      <c r="G107" s="21" t="s">
        <v>399</v>
      </c>
      <c r="H107" s="35">
        <v>106</v>
      </c>
      <c r="I107" s="21" t="s">
        <v>399</v>
      </c>
      <c r="J107" s="44">
        <v>106</v>
      </c>
      <c r="K107" s="21" t="s">
        <v>614</v>
      </c>
      <c r="L107" s="35">
        <v>106</v>
      </c>
      <c r="M107" s="38" t="s">
        <v>399</v>
      </c>
      <c r="N107" s="37">
        <v>106</v>
      </c>
      <c r="O107" s="36" t="s">
        <v>399</v>
      </c>
      <c r="T107" t="s">
        <v>399</v>
      </c>
    </row>
    <row r="108" spans="1:20" x14ac:dyDescent="0.5">
      <c r="A108" s="34" t="s">
        <v>381</v>
      </c>
      <c r="B108" s="33">
        <v>107</v>
      </c>
      <c r="C108" s="21" t="s">
        <v>381</v>
      </c>
      <c r="D108" s="44">
        <v>107</v>
      </c>
      <c r="E108" s="21" t="s">
        <v>381</v>
      </c>
      <c r="F108" s="44">
        <v>107</v>
      </c>
      <c r="G108" s="21" t="s">
        <v>381</v>
      </c>
      <c r="H108" s="35">
        <v>107</v>
      </c>
      <c r="I108" s="21" t="s">
        <v>381</v>
      </c>
      <c r="J108" s="44">
        <v>107</v>
      </c>
      <c r="K108" s="21" t="s">
        <v>381</v>
      </c>
      <c r="L108" s="35">
        <v>107</v>
      </c>
      <c r="M108" s="38" t="s">
        <v>381</v>
      </c>
      <c r="N108" s="37">
        <v>107</v>
      </c>
      <c r="O108" s="36" t="s">
        <v>381</v>
      </c>
      <c r="T108" t="s">
        <v>1440</v>
      </c>
    </row>
    <row r="109" spans="1:20" x14ac:dyDescent="0.5">
      <c r="A109" s="34" t="s">
        <v>213</v>
      </c>
      <c r="B109" s="33">
        <v>108</v>
      </c>
      <c r="C109" s="21" t="s">
        <v>213</v>
      </c>
      <c r="D109" s="44">
        <v>108</v>
      </c>
      <c r="E109" s="21" t="s">
        <v>213</v>
      </c>
      <c r="F109" s="44">
        <v>108</v>
      </c>
      <c r="G109" s="21" t="s">
        <v>213</v>
      </c>
      <c r="H109" s="35">
        <v>108</v>
      </c>
      <c r="I109" s="21" t="s">
        <v>213</v>
      </c>
      <c r="J109" s="44">
        <v>108</v>
      </c>
      <c r="K109" s="21" t="s">
        <v>213</v>
      </c>
      <c r="L109" s="35">
        <v>108</v>
      </c>
      <c r="M109" s="38" t="s">
        <v>213</v>
      </c>
      <c r="N109" s="37">
        <v>108</v>
      </c>
      <c r="O109" s="36" t="s">
        <v>213</v>
      </c>
      <c r="T109" t="s">
        <v>1441</v>
      </c>
    </row>
    <row r="110" spans="1:20" x14ac:dyDescent="0.5">
      <c r="A110" s="34" t="s">
        <v>157</v>
      </c>
      <c r="B110" s="33">
        <v>109</v>
      </c>
      <c r="C110" s="21" t="s">
        <v>157</v>
      </c>
      <c r="D110" s="44">
        <v>109</v>
      </c>
      <c r="E110" s="21" t="s">
        <v>157</v>
      </c>
      <c r="F110" s="44">
        <v>109</v>
      </c>
      <c r="G110" s="21" t="s">
        <v>157</v>
      </c>
      <c r="H110" s="35">
        <v>109</v>
      </c>
      <c r="I110" s="21" t="s">
        <v>157</v>
      </c>
      <c r="J110" s="44">
        <v>109</v>
      </c>
      <c r="K110" s="21" t="s">
        <v>157</v>
      </c>
      <c r="L110" s="35">
        <v>109</v>
      </c>
      <c r="M110" s="38" t="s">
        <v>157</v>
      </c>
      <c r="N110" s="37">
        <v>109</v>
      </c>
      <c r="O110" s="36" t="s">
        <v>157</v>
      </c>
      <c r="T110" t="s">
        <v>157</v>
      </c>
    </row>
    <row r="111" spans="1:20" x14ac:dyDescent="0.5">
      <c r="A111" s="34" t="s">
        <v>244</v>
      </c>
      <c r="B111" s="33">
        <v>110</v>
      </c>
      <c r="C111" s="21" t="s">
        <v>244</v>
      </c>
      <c r="D111" s="44">
        <v>110</v>
      </c>
      <c r="E111" s="21" t="s">
        <v>244</v>
      </c>
      <c r="F111" s="44">
        <v>110</v>
      </c>
      <c r="G111" s="21" t="s">
        <v>244</v>
      </c>
      <c r="H111" s="35">
        <v>110</v>
      </c>
      <c r="I111" s="21" t="s">
        <v>244</v>
      </c>
      <c r="J111" s="44">
        <v>110</v>
      </c>
      <c r="K111" s="21" t="s">
        <v>244</v>
      </c>
      <c r="L111" s="35">
        <v>110</v>
      </c>
      <c r="M111" s="38" t="s">
        <v>244</v>
      </c>
      <c r="N111" s="37">
        <v>110</v>
      </c>
      <c r="O111" s="36" t="s">
        <v>244</v>
      </c>
      <c r="T111" t="s">
        <v>244</v>
      </c>
    </row>
    <row r="112" spans="1:20" x14ac:dyDescent="0.5">
      <c r="A112" s="34" t="s">
        <v>156</v>
      </c>
      <c r="B112" s="33">
        <v>111</v>
      </c>
      <c r="C112" s="21" t="s">
        <v>156</v>
      </c>
      <c r="D112" s="44">
        <v>111</v>
      </c>
      <c r="E112" s="21" t="s">
        <v>156</v>
      </c>
      <c r="F112" s="44">
        <v>111</v>
      </c>
      <c r="G112" s="21" t="s">
        <v>156</v>
      </c>
      <c r="H112" s="35">
        <v>111</v>
      </c>
      <c r="I112" s="21" t="s">
        <v>156</v>
      </c>
      <c r="J112" s="44">
        <v>111</v>
      </c>
      <c r="K112" s="21" t="s">
        <v>156</v>
      </c>
      <c r="L112" s="35">
        <v>111</v>
      </c>
      <c r="M112" s="38" t="s">
        <v>156</v>
      </c>
      <c r="N112" s="37">
        <v>111</v>
      </c>
      <c r="O112" s="36" t="s">
        <v>156</v>
      </c>
      <c r="T112" t="s">
        <v>156</v>
      </c>
    </row>
    <row r="113" spans="1:20" x14ac:dyDescent="0.5">
      <c r="A113" s="34" t="s">
        <v>386</v>
      </c>
      <c r="B113" s="33">
        <v>112</v>
      </c>
      <c r="C113" s="21" t="s">
        <v>386</v>
      </c>
      <c r="D113" s="44">
        <v>112</v>
      </c>
      <c r="E113" s="21" t="s">
        <v>386</v>
      </c>
      <c r="F113" s="44">
        <v>112</v>
      </c>
      <c r="G113" s="21" t="s">
        <v>386</v>
      </c>
      <c r="H113" s="35">
        <v>112</v>
      </c>
      <c r="I113" s="21" t="s">
        <v>386</v>
      </c>
      <c r="J113" s="44">
        <v>112</v>
      </c>
      <c r="K113" s="21" t="s">
        <v>386</v>
      </c>
      <c r="L113" s="35">
        <v>112</v>
      </c>
      <c r="M113" s="38" t="s">
        <v>386</v>
      </c>
      <c r="N113" s="37">
        <v>112</v>
      </c>
      <c r="O113" s="36" t="s">
        <v>386</v>
      </c>
      <c r="T113" t="s">
        <v>1442</v>
      </c>
    </row>
    <row r="114" spans="1:20" x14ac:dyDescent="0.5">
      <c r="A114" s="34" t="s">
        <v>12</v>
      </c>
      <c r="B114" s="33">
        <v>113</v>
      </c>
      <c r="C114" s="21" t="s">
        <v>12</v>
      </c>
      <c r="D114" s="44">
        <v>113</v>
      </c>
      <c r="E114" s="21" t="s">
        <v>12</v>
      </c>
      <c r="F114" s="44">
        <v>113</v>
      </c>
      <c r="G114" s="21" t="s">
        <v>12</v>
      </c>
      <c r="H114" s="35">
        <v>113</v>
      </c>
      <c r="I114" s="21" t="s">
        <v>12</v>
      </c>
      <c r="J114" s="44">
        <v>113</v>
      </c>
      <c r="K114" s="21" t="s">
        <v>12</v>
      </c>
      <c r="L114" s="35">
        <v>113</v>
      </c>
      <c r="M114" s="38" t="s">
        <v>12</v>
      </c>
      <c r="N114" s="37">
        <v>113</v>
      </c>
      <c r="O114" s="36" t="s">
        <v>12</v>
      </c>
      <c r="T114" t="s">
        <v>12</v>
      </c>
    </row>
    <row r="115" spans="1:20" x14ac:dyDescent="0.5">
      <c r="A115" s="34" t="s">
        <v>390</v>
      </c>
      <c r="B115" s="33">
        <v>114</v>
      </c>
      <c r="C115" s="21" t="s">
        <v>390</v>
      </c>
      <c r="D115" s="44">
        <v>114</v>
      </c>
      <c r="E115" s="21" t="s">
        <v>390</v>
      </c>
      <c r="F115" s="44">
        <v>114</v>
      </c>
      <c r="G115" s="21" t="s">
        <v>390</v>
      </c>
      <c r="H115" s="35">
        <v>114</v>
      </c>
      <c r="I115" s="21" t="s">
        <v>390</v>
      </c>
      <c r="J115" s="44">
        <v>114</v>
      </c>
      <c r="K115" s="21" t="s">
        <v>729</v>
      </c>
      <c r="L115" s="35">
        <v>114</v>
      </c>
      <c r="M115" s="38" t="s">
        <v>1413</v>
      </c>
      <c r="N115" s="37">
        <v>114</v>
      </c>
      <c r="O115" s="36" t="s">
        <v>390</v>
      </c>
      <c r="T115" t="s">
        <v>390</v>
      </c>
    </row>
    <row r="116" spans="1:20" x14ac:dyDescent="0.5">
      <c r="A116" s="34" t="s">
        <v>320</v>
      </c>
      <c r="B116" s="33">
        <v>115</v>
      </c>
      <c r="C116" s="21" t="s">
        <v>320</v>
      </c>
      <c r="D116" s="44">
        <v>115</v>
      </c>
      <c r="E116" s="21" t="s">
        <v>320</v>
      </c>
      <c r="F116" s="44">
        <v>115</v>
      </c>
      <c r="G116" s="21" t="s">
        <v>320</v>
      </c>
      <c r="H116" s="35">
        <v>115</v>
      </c>
      <c r="I116" s="21" t="s">
        <v>320</v>
      </c>
      <c r="J116" s="44">
        <v>115</v>
      </c>
      <c r="K116" s="21" t="s">
        <v>320</v>
      </c>
      <c r="L116" s="35">
        <v>115</v>
      </c>
      <c r="M116" s="38" t="s">
        <v>320</v>
      </c>
      <c r="N116" s="37">
        <v>115</v>
      </c>
      <c r="O116" s="36" t="s">
        <v>320</v>
      </c>
      <c r="T116" t="s">
        <v>1443</v>
      </c>
    </row>
    <row r="117" spans="1:20" x14ac:dyDescent="0.5">
      <c r="A117" s="34" t="s">
        <v>349</v>
      </c>
      <c r="B117" s="33">
        <v>116</v>
      </c>
      <c r="C117" s="21" t="s">
        <v>349</v>
      </c>
      <c r="D117" s="44">
        <v>116</v>
      </c>
      <c r="E117" s="21" t="s">
        <v>349</v>
      </c>
      <c r="F117" s="44">
        <v>116</v>
      </c>
      <c r="G117" s="21" t="s">
        <v>349</v>
      </c>
      <c r="H117" s="35">
        <v>116</v>
      </c>
      <c r="I117" s="21" t="s">
        <v>349</v>
      </c>
      <c r="J117" s="44">
        <v>116</v>
      </c>
      <c r="K117" s="21" t="s">
        <v>349</v>
      </c>
      <c r="L117" s="35">
        <v>116</v>
      </c>
      <c r="M117" s="38" t="s">
        <v>349</v>
      </c>
      <c r="N117" s="37">
        <v>116</v>
      </c>
      <c r="O117" s="36" t="s">
        <v>349</v>
      </c>
      <c r="T117" t="s">
        <v>349</v>
      </c>
    </row>
    <row r="118" spans="1:20" x14ac:dyDescent="0.5">
      <c r="A118" s="34" t="s">
        <v>326</v>
      </c>
      <c r="B118" s="33">
        <v>117</v>
      </c>
      <c r="C118" s="21" t="s">
        <v>326</v>
      </c>
      <c r="D118" s="44">
        <v>117</v>
      </c>
      <c r="E118" s="21" t="s">
        <v>326</v>
      </c>
      <c r="F118" s="44">
        <v>117</v>
      </c>
      <c r="G118" s="21" t="s">
        <v>326</v>
      </c>
      <c r="H118" s="35">
        <v>117</v>
      </c>
      <c r="I118" s="21" t="s">
        <v>499</v>
      </c>
      <c r="J118" s="44">
        <v>117</v>
      </c>
      <c r="K118" s="21" t="s">
        <v>1267</v>
      </c>
      <c r="L118" s="35">
        <v>117</v>
      </c>
      <c r="M118" s="38" t="s">
        <v>326</v>
      </c>
      <c r="N118" s="37">
        <v>117</v>
      </c>
      <c r="O118" s="36" t="s">
        <v>499</v>
      </c>
      <c r="T118" t="s">
        <v>326</v>
      </c>
    </row>
    <row r="119" spans="1:20" x14ac:dyDescent="0.5">
      <c r="A119" s="34" t="s">
        <v>49</v>
      </c>
      <c r="B119" s="33">
        <v>118</v>
      </c>
      <c r="C119" s="21" t="s">
        <v>49</v>
      </c>
      <c r="D119" s="44">
        <v>118</v>
      </c>
      <c r="E119" s="21" t="s">
        <v>49</v>
      </c>
      <c r="F119" s="44">
        <v>118</v>
      </c>
      <c r="G119" s="21" t="s">
        <v>49</v>
      </c>
      <c r="H119" s="35">
        <v>118</v>
      </c>
      <c r="I119" s="21" t="s">
        <v>49</v>
      </c>
      <c r="J119" s="44">
        <v>118</v>
      </c>
      <c r="K119" s="21" t="s">
        <v>49</v>
      </c>
      <c r="L119" s="35">
        <v>118</v>
      </c>
      <c r="M119" s="38" t="s">
        <v>49</v>
      </c>
      <c r="N119" s="37">
        <v>118</v>
      </c>
      <c r="O119" s="36" t="s">
        <v>49</v>
      </c>
      <c r="T119" t="s">
        <v>49</v>
      </c>
    </row>
    <row r="120" spans="1:20" x14ac:dyDescent="0.5">
      <c r="A120" s="34" t="s">
        <v>290</v>
      </c>
      <c r="B120" s="33">
        <v>119</v>
      </c>
      <c r="C120" s="21" t="s">
        <v>290</v>
      </c>
      <c r="D120" s="44">
        <v>119</v>
      </c>
      <c r="E120" s="21" t="s">
        <v>290</v>
      </c>
      <c r="F120" s="44">
        <v>119</v>
      </c>
      <c r="G120" s="21" t="s">
        <v>290</v>
      </c>
      <c r="H120" s="35">
        <v>119</v>
      </c>
      <c r="I120" s="21" t="s">
        <v>1321</v>
      </c>
      <c r="J120" s="44">
        <v>119</v>
      </c>
      <c r="K120" s="21" t="s">
        <v>697</v>
      </c>
      <c r="L120" s="35">
        <v>119</v>
      </c>
      <c r="M120" s="38" t="s">
        <v>450</v>
      </c>
      <c r="N120" s="37">
        <v>119</v>
      </c>
      <c r="O120" s="36" t="s">
        <v>450</v>
      </c>
      <c r="T120" t="s">
        <v>290</v>
      </c>
    </row>
    <row r="121" spans="1:20" x14ac:dyDescent="0.5">
      <c r="A121" s="34" t="s">
        <v>293</v>
      </c>
      <c r="B121" s="33">
        <v>120</v>
      </c>
      <c r="C121" s="21" t="s">
        <v>293</v>
      </c>
      <c r="D121" s="44">
        <v>120</v>
      </c>
      <c r="E121" s="21" t="s">
        <v>293</v>
      </c>
      <c r="F121" s="44">
        <v>120</v>
      </c>
      <c r="G121" s="21" t="s">
        <v>293</v>
      </c>
      <c r="H121" s="35">
        <v>120</v>
      </c>
      <c r="I121" s="21" t="s">
        <v>474</v>
      </c>
      <c r="J121" s="44">
        <v>120</v>
      </c>
      <c r="K121" s="21" t="s">
        <v>694</v>
      </c>
      <c r="L121" s="35">
        <v>120</v>
      </c>
      <c r="M121" s="38" t="s">
        <v>293</v>
      </c>
      <c r="N121" s="37">
        <v>120</v>
      </c>
      <c r="O121" s="36" t="s">
        <v>474</v>
      </c>
      <c r="T121" t="s">
        <v>293</v>
      </c>
    </row>
    <row r="122" spans="1:20" x14ac:dyDescent="0.5">
      <c r="A122" s="34" t="s">
        <v>395</v>
      </c>
      <c r="B122" s="33">
        <v>121</v>
      </c>
      <c r="C122" s="21" t="s">
        <v>395</v>
      </c>
      <c r="D122" s="44">
        <v>121</v>
      </c>
      <c r="E122" s="21" t="s">
        <v>395</v>
      </c>
      <c r="F122" s="44">
        <v>121</v>
      </c>
      <c r="G122" s="21" t="s">
        <v>395</v>
      </c>
      <c r="H122" s="35">
        <v>121</v>
      </c>
      <c r="I122" s="21" t="s">
        <v>395</v>
      </c>
      <c r="J122" s="44">
        <v>121</v>
      </c>
      <c r="K122" s="21" t="s">
        <v>727</v>
      </c>
      <c r="L122" s="35">
        <v>121</v>
      </c>
      <c r="M122" s="38" t="s">
        <v>395</v>
      </c>
      <c r="N122" s="37">
        <v>121</v>
      </c>
      <c r="O122" s="36" t="s">
        <v>395</v>
      </c>
      <c r="T122" t="s">
        <v>1444</v>
      </c>
    </row>
    <row r="123" spans="1:20" x14ac:dyDescent="0.5">
      <c r="A123" s="34" t="s">
        <v>38</v>
      </c>
      <c r="B123" s="33">
        <v>122</v>
      </c>
      <c r="C123" s="21" t="s">
        <v>38</v>
      </c>
      <c r="D123" s="44">
        <v>122</v>
      </c>
      <c r="E123" s="21" t="s">
        <v>38</v>
      </c>
      <c r="F123" s="44">
        <v>122</v>
      </c>
      <c r="G123" s="21" t="s">
        <v>38</v>
      </c>
      <c r="H123" s="35">
        <v>122</v>
      </c>
      <c r="I123" s="21" t="s">
        <v>38</v>
      </c>
      <c r="J123" s="44">
        <v>122</v>
      </c>
      <c r="K123" s="21" t="s">
        <v>38</v>
      </c>
      <c r="L123" s="35">
        <v>122</v>
      </c>
      <c r="M123" s="38" t="s">
        <v>38</v>
      </c>
      <c r="N123" s="37">
        <v>122</v>
      </c>
      <c r="O123" s="36" t="s">
        <v>38</v>
      </c>
      <c r="T123" t="s">
        <v>38</v>
      </c>
    </row>
    <row r="124" spans="1:20" x14ac:dyDescent="0.5">
      <c r="A124" s="34" t="s">
        <v>154</v>
      </c>
      <c r="B124" s="33">
        <v>123</v>
      </c>
      <c r="C124" s="21" t="s">
        <v>154</v>
      </c>
      <c r="D124" s="44">
        <v>123</v>
      </c>
      <c r="E124" s="21" t="s">
        <v>154</v>
      </c>
      <c r="F124" s="44">
        <v>123</v>
      </c>
      <c r="G124" s="21" t="s">
        <v>154</v>
      </c>
      <c r="H124" s="35">
        <v>123</v>
      </c>
      <c r="I124" s="21" t="s">
        <v>448</v>
      </c>
      <c r="J124" s="44">
        <v>123</v>
      </c>
      <c r="K124" s="21" t="s">
        <v>641</v>
      </c>
      <c r="L124" s="35">
        <v>123</v>
      </c>
      <c r="M124" s="38" t="s">
        <v>154</v>
      </c>
      <c r="N124" s="37">
        <v>123</v>
      </c>
      <c r="O124" s="36" t="s">
        <v>448</v>
      </c>
      <c r="T124" t="s">
        <v>154</v>
      </c>
    </row>
    <row r="125" spans="1:20" x14ac:dyDescent="0.5">
      <c r="A125" s="34" t="s">
        <v>83</v>
      </c>
      <c r="B125" s="33">
        <v>124</v>
      </c>
      <c r="C125" s="21" t="s">
        <v>83</v>
      </c>
      <c r="D125" s="44">
        <v>124</v>
      </c>
      <c r="E125" s="21" t="s">
        <v>83</v>
      </c>
      <c r="F125" s="44">
        <v>124</v>
      </c>
      <c r="G125" s="21" t="s">
        <v>83</v>
      </c>
      <c r="H125" s="35">
        <v>124</v>
      </c>
      <c r="I125" s="21" t="s">
        <v>83</v>
      </c>
      <c r="J125" s="44">
        <v>124</v>
      </c>
      <c r="K125" s="21" t="s">
        <v>83</v>
      </c>
      <c r="L125" s="35">
        <v>124</v>
      </c>
      <c r="M125" s="38" t="s">
        <v>83</v>
      </c>
      <c r="N125" s="37">
        <v>124</v>
      </c>
      <c r="O125" s="36" t="s">
        <v>83</v>
      </c>
      <c r="T125" t="s">
        <v>83</v>
      </c>
    </row>
    <row r="126" spans="1:20" x14ac:dyDescent="0.5">
      <c r="A126" s="34" t="s">
        <v>68</v>
      </c>
      <c r="B126" s="33">
        <v>125</v>
      </c>
      <c r="C126" s="21" t="s">
        <v>68</v>
      </c>
      <c r="D126" s="44">
        <v>125</v>
      </c>
      <c r="E126" s="21" t="s">
        <v>68</v>
      </c>
      <c r="F126" s="44">
        <v>125</v>
      </c>
      <c r="G126" s="21" t="s">
        <v>68</v>
      </c>
      <c r="H126" s="35">
        <v>125</v>
      </c>
      <c r="I126" s="21" t="s">
        <v>68</v>
      </c>
      <c r="J126" s="44">
        <v>125</v>
      </c>
      <c r="K126" s="21" t="s">
        <v>68</v>
      </c>
      <c r="L126" s="35">
        <v>125</v>
      </c>
      <c r="M126" s="38" t="s">
        <v>68</v>
      </c>
      <c r="N126" s="37">
        <v>125</v>
      </c>
      <c r="O126" s="36" t="s">
        <v>68</v>
      </c>
      <c r="T126" t="s">
        <v>68</v>
      </c>
    </row>
    <row r="127" spans="1:20" x14ac:dyDescent="0.5">
      <c r="A127" s="34" t="s">
        <v>72</v>
      </c>
      <c r="B127" s="33">
        <v>126</v>
      </c>
      <c r="C127" s="21" t="s">
        <v>72</v>
      </c>
      <c r="D127" s="44">
        <v>126</v>
      </c>
      <c r="E127" s="21" t="s">
        <v>72</v>
      </c>
      <c r="F127" s="44">
        <v>126</v>
      </c>
      <c r="G127" s="21" t="s">
        <v>72</v>
      </c>
      <c r="H127" s="35">
        <v>126</v>
      </c>
      <c r="I127" s="21" t="s">
        <v>407</v>
      </c>
      <c r="J127" s="44">
        <v>126</v>
      </c>
      <c r="K127" s="21" t="s">
        <v>1266</v>
      </c>
      <c r="L127" s="35">
        <v>126</v>
      </c>
      <c r="M127" s="38" t="s">
        <v>72</v>
      </c>
      <c r="N127" s="37">
        <v>126</v>
      </c>
      <c r="O127" s="36" t="s">
        <v>407</v>
      </c>
      <c r="T127" t="s">
        <v>72</v>
      </c>
    </row>
    <row r="128" spans="1:20" x14ac:dyDescent="0.5">
      <c r="A128" s="34" t="s">
        <v>403</v>
      </c>
      <c r="B128" s="33">
        <v>127</v>
      </c>
      <c r="C128" s="21" t="s">
        <v>403</v>
      </c>
      <c r="D128" s="44">
        <v>127</v>
      </c>
      <c r="E128" s="21" t="s">
        <v>403</v>
      </c>
      <c r="F128" s="44">
        <v>127</v>
      </c>
      <c r="G128" s="21" t="s">
        <v>403</v>
      </c>
      <c r="H128" s="35">
        <v>127</v>
      </c>
      <c r="I128" s="21" t="s">
        <v>403</v>
      </c>
      <c r="J128" s="44">
        <v>127</v>
      </c>
      <c r="K128" s="21" t="s">
        <v>403</v>
      </c>
      <c r="L128" s="35">
        <v>127</v>
      </c>
      <c r="M128" s="38" t="s">
        <v>403</v>
      </c>
      <c r="N128" s="37">
        <v>127</v>
      </c>
      <c r="O128" s="36" t="s">
        <v>403</v>
      </c>
      <c r="T128" t="s">
        <v>403</v>
      </c>
    </row>
    <row r="129" spans="1:20" x14ac:dyDescent="0.5">
      <c r="A129" s="34" t="s">
        <v>348</v>
      </c>
      <c r="B129" s="33">
        <v>128</v>
      </c>
      <c r="C129" s="21" t="s">
        <v>348</v>
      </c>
      <c r="D129" s="44">
        <v>128</v>
      </c>
      <c r="E129" s="21" t="s">
        <v>348</v>
      </c>
      <c r="F129" s="44">
        <v>128</v>
      </c>
      <c r="G129" s="21" t="s">
        <v>348</v>
      </c>
      <c r="H129" s="35">
        <v>128</v>
      </c>
      <c r="I129" s="21" t="s">
        <v>491</v>
      </c>
      <c r="J129" s="44">
        <v>128</v>
      </c>
      <c r="K129" s="21" t="s">
        <v>709</v>
      </c>
      <c r="L129" s="35">
        <v>128</v>
      </c>
      <c r="M129" s="38" t="s">
        <v>348</v>
      </c>
      <c r="N129" s="37">
        <v>128</v>
      </c>
      <c r="O129" s="36" t="s">
        <v>491</v>
      </c>
      <c r="T129" t="s">
        <v>348</v>
      </c>
    </row>
    <row r="130" spans="1:20" x14ac:dyDescent="0.5">
      <c r="A130" s="34" t="s">
        <v>201</v>
      </c>
      <c r="B130" s="33">
        <v>129</v>
      </c>
      <c r="C130" s="21" t="s">
        <v>201</v>
      </c>
      <c r="D130" s="44">
        <v>129</v>
      </c>
      <c r="E130" s="21" t="s">
        <v>201</v>
      </c>
      <c r="F130" s="44">
        <v>129</v>
      </c>
      <c r="G130" s="21" t="s">
        <v>201</v>
      </c>
      <c r="H130" s="35">
        <v>129</v>
      </c>
      <c r="I130" s="21" t="s">
        <v>201</v>
      </c>
      <c r="J130" s="44">
        <v>129</v>
      </c>
      <c r="K130" s="21" t="s">
        <v>201</v>
      </c>
      <c r="L130" s="35">
        <v>129</v>
      </c>
      <c r="M130" s="38" t="s">
        <v>201</v>
      </c>
      <c r="N130" s="37">
        <v>129</v>
      </c>
      <c r="O130" s="36" t="s">
        <v>201</v>
      </c>
      <c r="T130" t="s">
        <v>201</v>
      </c>
    </row>
    <row r="131" spans="1:20" x14ac:dyDescent="0.5">
      <c r="A131" s="34" t="s">
        <v>280</v>
      </c>
      <c r="B131" s="33">
        <v>130</v>
      </c>
      <c r="C131" s="21" t="s">
        <v>280</v>
      </c>
      <c r="D131" s="44">
        <v>130</v>
      </c>
      <c r="E131" s="21" t="s">
        <v>280</v>
      </c>
      <c r="F131" s="44">
        <v>130</v>
      </c>
      <c r="G131" s="21" t="s">
        <v>280</v>
      </c>
      <c r="H131" s="35">
        <v>130</v>
      </c>
      <c r="I131" s="21" t="s">
        <v>470</v>
      </c>
      <c r="J131" s="44">
        <v>130</v>
      </c>
      <c r="K131" s="21" t="s">
        <v>711</v>
      </c>
      <c r="L131" s="35">
        <v>130</v>
      </c>
      <c r="M131" s="38" t="s">
        <v>1377</v>
      </c>
      <c r="N131" s="37">
        <v>130</v>
      </c>
      <c r="O131" s="36" t="s">
        <v>470</v>
      </c>
      <c r="T131" t="s">
        <v>1445</v>
      </c>
    </row>
    <row r="132" spans="1:20" x14ac:dyDescent="0.5">
      <c r="A132" s="34" t="s">
        <v>106</v>
      </c>
      <c r="B132" s="33">
        <v>131</v>
      </c>
      <c r="C132" s="21" t="s">
        <v>106</v>
      </c>
      <c r="D132" s="44">
        <v>131</v>
      </c>
      <c r="E132" s="21" t="s">
        <v>106</v>
      </c>
      <c r="F132" s="44">
        <v>131</v>
      </c>
      <c r="G132" s="21" t="s">
        <v>106</v>
      </c>
      <c r="H132" s="35">
        <v>131</v>
      </c>
      <c r="I132" s="21" t="s">
        <v>106</v>
      </c>
      <c r="J132" s="44">
        <v>131</v>
      </c>
      <c r="K132" s="21" t="s">
        <v>639</v>
      </c>
      <c r="L132" s="35">
        <v>131</v>
      </c>
      <c r="M132" s="38" t="s">
        <v>106</v>
      </c>
      <c r="N132" s="37">
        <v>131</v>
      </c>
      <c r="O132" s="36" t="s">
        <v>106</v>
      </c>
      <c r="T132" t="s">
        <v>106</v>
      </c>
    </row>
    <row r="133" spans="1:20" x14ac:dyDescent="0.5">
      <c r="A133" s="34" t="s">
        <v>20</v>
      </c>
      <c r="B133" s="33">
        <v>132</v>
      </c>
      <c r="C133" s="21" t="s">
        <v>20</v>
      </c>
      <c r="D133" s="44">
        <v>132</v>
      </c>
      <c r="E133" s="21" t="s">
        <v>20</v>
      </c>
      <c r="F133" s="44">
        <v>132</v>
      </c>
      <c r="G133" s="21" t="s">
        <v>20</v>
      </c>
      <c r="H133" s="35">
        <v>132</v>
      </c>
      <c r="I133" s="21" t="s">
        <v>20</v>
      </c>
      <c r="J133" s="44">
        <v>132</v>
      </c>
      <c r="K133" s="21" t="s">
        <v>20</v>
      </c>
      <c r="L133" s="35">
        <v>132</v>
      </c>
      <c r="M133" s="38" t="s">
        <v>20</v>
      </c>
      <c r="N133" s="37">
        <v>132</v>
      </c>
      <c r="O133" s="36" t="s">
        <v>20</v>
      </c>
      <c r="T133" t="s">
        <v>20</v>
      </c>
    </row>
    <row r="134" spans="1:20" x14ac:dyDescent="0.5">
      <c r="A134" s="34" t="s">
        <v>73</v>
      </c>
      <c r="B134" s="33">
        <v>133</v>
      </c>
      <c r="C134" s="21" t="s">
        <v>73</v>
      </c>
      <c r="D134" s="44">
        <v>133</v>
      </c>
      <c r="E134" s="21" t="s">
        <v>73</v>
      </c>
      <c r="F134" s="44">
        <v>133</v>
      </c>
      <c r="G134" s="21" t="s">
        <v>73</v>
      </c>
      <c r="H134" s="35">
        <v>133</v>
      </c>
      <c r="I134" s="21" t="s">
        <v>412</v>
      </c>
      <c r="J134" s="44">
        <v>133</v>
      </c>
      <c r="K134" s="21" t="s">
        <v>583</v>
      </c>
      <c r="L134" s="35">
        <v>133</v>
      </c>
      <c r="M134" s="38" t="s">
        <v>73</v>
      </c>
      <c r="N134" s="37">
        <v>133</v>
      </c>
      <c r="O134" s="36" t="s">
        <v>412</v>
      </c>
      <c r="T134" t="s">
        <v>73</v>
      </c>
    </row>
    <row r="135" spans="1:20" x14ac:dyDescent="0.5">
      <c r="A135" s="34" t="s">
        <v>248</v>
      </c>
      <c r="B135" s="33">
        <v>134</v>
      </c>
      <c r="C135" s="21" t="s">
        <v>248</v>
      </c>
      <c r="D135" s="44">
        <v>134</v>
      </c>
      <c r="E135" s="21" t="s">
        <v>248</v>
      </c>
      <c r="F135" s="44">
        <v>134</v>
      </c>
      <c r="G135" s="21" t="s">
        <v>248</v>
      </c>
      <c r="H135" s="35">
        <v>134</v>
      </c>
      <c r="I135" s="21" t="s">
        <v>457</v>
      </c>
      <c r="J135" s="44">
        <v>134</v>
      </c>
      <c r="K135" s="21" t="s">
        <v>625</v>
      </c>
      <c r="L135" s="35">
        <v>134</v>
      </c>
      <c r="M135" s="38" t="s">
        <v>248</v>
      </c>
      <c r="N135" s="37">
        <v>134</v>
      </c>
      <c r="O135" s="36" t="s">
        <v>457</v>
      </c>
      <c r="T135" t="s">
        <v>248</v>
      </c>
    </row>
    <row r="136" spans="1:20" x14ac:dyDescent="0.5">
      <c r="A136" s="34" t="s">
        <v>85</v>
      </c>
      <c r="B136" s="33">
        <v>135</v>
      </c>
      <c r="C136" s="21" t="s">
        <v>85</v>
      </c>
      <c r="D136" s="44">
        <v>135</v>
      </c>
      <c r="E136" s="21" t="s">
        <v>85</v>
      </c>
      <c r="F136" s="44">
        <v>135</v>
      </c>
      <c r="G136" s="21" t="s">
        <v>85</v>
      </c>
      <c r="H136" s="35">
        <v>135</v>
      </c>
      <c r="I136" s="21" t="s">
        <v>416</v>
      </c>
      <c r="J136" s="44">
        <v>135</v>
      </c>
      <c r="K136" s="21" t="s">
        <v>1260</v>
      </c>
      <c r="L136" s="35">
        <v>135</v>
      </c>
      <c r="M136" s="38" t="s">
        <v>85</v>
      </c>
      <c r="N136" s="37">
        <v>135</v>
      </c>
      <c r="O136" s="36" t="s">
        <v>416</v>
      </c>
      <c r="T136" t="s">
        <v>85</v>
      </c>
    </row>
    <row r="137" spans="1:20" x14ac:dyDescent="0.5">
      <c r="A137" s="34" t="s">
        <v>32</v>
      </c>
      <c r="B137" s="33">
        <v>136</v>
      </c>
      <c r="C137" s="21" t="s">
        <v>32</v>
      </c>
      <c r="D137" s="44">
        <v>136</v>
      </c>
      <c r="E137" s="21" t="s">
        <v>32</v>
      </c>
      <c r="F137" s="44">
        <v>136</v>
      </c>
      <c r="G137" s="21" t="s">
        <v>32</v>
      </c>
      <c r="H137" s="35">
        <v>136</v>
      </c>
      <c r="I137" s="21" t="s">
        <v>32</v>
      </c>
      <c r="J137" s="44">
        <v>136</v>
      </c>
      <c r="K137" s="21" t="s">
        <v>32</v>
      </c>
      <c r="L137" s="35">
        <v>136</v>
      </c>
      <c r="M137" s="38" t="s">
        <v>32</v>
      </c>
      <c r="N137" s="37">
        <v>136</v>
      </c>
      <c r="O137" s="36" t="s">
        <v>32</v>
      </c>
      <c r="T137" t="s">
        <v>32</v>
      </c>
    </row>
    <row r="138" spans="1:20" x14ac:dyDescent="0.5">
      <c r="A138" s="34" t="s">
        <v>295</v>
      </c>
      <c r="B138" s="33">
        <v>137</v>
      </c>
      <c r="C138" s="21" t="s">
        <v>295</v>
      </c>
      <c r="D138" s="44">
        <v>137</v>
      </c>
      <c r="E138" s="21" t="s">
        <v>295</v>
      </c>
      <c r="F138" s="44">
        <v>137</v>
      </c>
      <c r="G138" s="21" t="s">
        <v>295</v>
      </c>
      <c r="H138" s="35">
        <v>137</v>
      </c>
      <c r="I138" s="21" t="s">
        <v>295</v>
      </c>
      <c r="J138" s="44">
        <v>137</v>
      </c>
      <c r="K138" s="21" t="s">
        <v>295</v>
      </c>
      <c r="L138" s="35">
        <v>137</v>
      </c>
      <c r="M138" s="38" t="s">
        <v>295</v>
      </c>
      <c r="N138" s="37">
        <v>137</v>
      </c>
      <c r="O138" s="36" t="s">
        <v>295</v>
      </c>
      <c r="T138" t="s">
        <v>1446</v>
      </c>
    </row>
    <row r="139" spans="1:20" x14ac:dyDescent="0.5">
      <c r="A139" s="34" t="s">
        <v>322</v>
      </c>
      <c r="B139" s="33">
        <v>138</v>
      </c>
      <c r="C139" s="21" t="s">
        <v>322</v>
      </c>
      <c r="D139" s="44">
        <v>138</v>
      </c>
      <c r="E139" s="21" t="s">
        <v>322</v>
      </c>
      <c r="F139" s="44">
        <v>138</v>
      </c>
      <c r="G139" s="21" t="s">
        <v>322</v>
      </c>
      <c r="H139" s="35">
        <v>138</v>
      </c>
      <c r="I139" s="21" t="s">
        <v>322</v>
      </c>
      <c r="J139" s="44">
        <v>138</v>
      </c>
      <c r="K139" s="21" t="s">
        <v>322</v>
      </c>
      <c r="L139" s="35">
        <v>138</v>
      </c>
      <c r="M139" s="38" t="s">
        <v>322</v>
      </c>
      <c r="N139" s="37">
        <v>138</v>
      </c>
      <c r="O139" s="36" t="s">
        <v>322</v>
      </c>
      <c r="T139" t="s">
        <v>322</v>
      </c>
    </row>
    <row r="140" spans="1:20" x14ac:dyDescent="0.5">
      <c r="A140" s="34" t="s">
        <v>402</v>
      </c>
      <c r="B140" s="33">
        <v>139</v>
      </c>
      <c r="C140" s="21" t="s">
        <v>402</v>
      </c>
      <c r="D140" s="44">
        <v>139</v>
      </c>
      <c r="E140" s="21" t="s">
        <v>402</v>
      </c>
      <c r="F140" s="44">
        <v>139</v>
      </c>
      <c r="G140" s="21" t="s">
        <v>402</v>
      </c>
      <c r="H140" s="35">
        <v>139</v>
      </c>
      <c r="I140" s="21" t="s">
        <v>402</v>
      </c>
      <c r="J140" s="44">
        <v>139</v>
      </c>
      <c r="K140" s="21" t="s">
        <v>402</v>
      </c>
      <c r="L140" s="35">
        <v>139</v>
      </c>
      <c r="M140" s="38" t="s">
        <v>402</v>
      </c>
      <c r="N140" s="37">
        <v>139</v>
      </c>
      <c r="O140" s="36" t="s">
        <v>402</v>
      </c>
      <c r="T140" t="s">
        <v>1447</v>
      </c>
    </row>
    <row r="141" spans="1:20" x14ac:dyDescent="0.5">
      <c r="A141" s="34" t="s">
        <v>906</v>
      </c>
      <c r="B141" s="33">
        <v>140</v>
      </c>
      <c r="C141" s="21" t="s">
        <v>906</v>
      </c>
      <c r="D141" s="44">
        <v>140</v>
      </c>
      <c r="E141" s="21" t="s">
        <v>906</v>
      </c>
      <c r="F141" s="44">
        <v>140</v>
      </c>
      <c r="G141" s="21" t="s">
        <v>906</v>
      </c>
      <c r="H141" s="35">
        <v>140</v>
      </c>
      <c r="I141" s="21" t="s">
        <v>906</v>
      </c>
      <c r="J141" s="44">
        <v>140</v>
      </c>
      <c r="K141" s="21" t="s">
        <v>906</v>
      </c>
      <c r="L141" s="35">
        <v>140</v>
      </c>
      <c r="M141" s="38" t="s">
        <v>906</v>
      </c>
      <c r="N141" s="37">
        <v>140</v>
      </c>
      <c r="O141" s="36" t="s">
        <v>906</v>
      </c>
      <c r="T141" t="s">
        <v>906</v>
      </c>
    </row>
    <row r="142" spans="1:20" x14ac:dyDescent="0.5">
      <c r="A142" s="34" t="s">
        <v>368</v>
      </c>
      <c r="B142" s="33">
        <v>141</v>
      </c>
      <c r="C142" s="21" t="s">
        <v>368</v>
      </c>
      <c r="D142" s="44">
        <v>141</v>
      </c>
      <c r="E142" s="21" t="s">
        <v>368</v>
      </c>
      <c r="F142" s="44">
        <v>141</v>
      </c>
      <c r="G142" s="21" t="s">
        <v>368</v>
      </c>
      <c r="H142" s="35">
        <v>141</v>
      </c>
      <c r="I142" s="21" t="s">
        <v>368</v>
      </c>
      <c r="J142" s="44">
        <v>141</v>
      </c>
      <c r="K142" s="21" t="s">
        <v>368</v>
      </c>
      <c r="L142" s="35">
        <v>141</v>
      </c>
      <c r="M142" s="38" t="s">
        <v>368</v>
      </c>
      <c r="N142" s="37">
        <v>141</v>
      </c>
      <c r="O142" s="36" t="s">
        <v>368</v>
      </c>
      <c r="T142" t="s">
        <v>368</v>
      </c>
    </row>
    <row r="143" spans="1:20" x14ac:dyDescent="0.5">
      <c r="A143" s="34" t="s">
        <v>101</v>
      </c>
      <c r="B143" s="33">
        <v>142</v>
      </c>
      <c r="C143" s="21" t="s">
        <v>101</v>
      </c>
      <c r="D143" s="44">
        <v>142</v>
      </c>
      <c r="E143" s="21" t="s">
        <v>101</v>
      </c>
      <c r="F143" s="44">
        <v>142</v>
      </c>
      <c r="G143" s="21" t="s">
        <v>101</v>
      </c>
      <c r="H143" s="35">
        <v>142</v>
      </c>
      <c r="I143" s="21" t="s">
        <v>101</v>
      </c>
      <c r="J143" s="44">
        <v>142</v>
      </c>
      <c r="K143" s="21" t="s">
        <v>101</v>
      </c>
      <c r="L143" s="35">
        <v>142</v>
      </c>
      <c r="M143" s="38" t="s">
        <v>101</v>
      </c>
      <c r="N143" s="37">
        <v>142</v>
      </c>
      <c r="O143" s="36" t="s">
        <v>101</v>
      </c>
      <c r="T143" t="s">
        <v>101</v>
      </c>
    </row>
    <row r="144" spans="1:20" x14ac:dyDescent="0.5">
      <c r="A144" s="34" t="s">
        <v>391</v>
      </c>
      <c r="B144" s="33">
        <v>143</v>
      </c>
      <c r="C144" s="21" t="s">
        <v>391</v>
      </c>
      <c r="D144" s="44">
        <v>143</v>
      </c>
      <c r="E144" s="21" t="s">
        <v>391</v>
      </c>
      <c r="F144" s="44">
        <v>143</v>
      </c>
      <c r="G144" s="21" t="s">
        <v>391</v>
      </c>
      <c r="H144" s="35">
        <v>143</v>
      </c>
      <c r="I144" s="21" t="s">
        <v>391</v>
      </c>
      <c r="J144" s="44">
        <v>143</v>
      </c>
      <c r="K144" s="21" t="s">
        <v>391</v>
      </c>
      <c r="L144" s="35">
        <v>143</v>
      </c>
      <c r="M144" s="38" t="s">
        <v>391</v>
      </c>
      <c r="N144" s="37">
        <v>143</v>
      </c>
      <c r="O144" s="36" t="s">
        <v>391</v>
      </c>
      <c r="T144" t="s">
        <v>391</v>
      </c>
    </row>
    <row r="145" spans="1:20" x14ac:dyDescent="0.5">
      <c r="A145" s="34" t="s">
        <v>247</v>
      </c>
      <c r="B145" s="33">
        <v>144</v>
      </c>
      <c r="C145" s="21" t="s">
        <v>247</v>
      </c>
      <c r="D145" s="44">
        <v>144</v>
      </c>
      <c r="E145" s="21" t="s">
        <v>247</v>
      </c>
      <c r="F145" s="44">
        <v>144</v>
      </c>
      <c r="G145" s="21" t="s">
        <v>247</v>
      </c>
      <c r="H145" s="35">
        <v>144</v>
      </c>
      <c r="I145" s="21" t="s">
        <v>247</v>
      </c>
      <c r="J145" s="44">
        <v>144</v>
      </c>
      <c r="K145" s="21" t="s">
        <v>247</v>
      </c>
      <c r="L145" s="35">
        <v>144</v>
      </c>
      <c r="M145" s="38" t="s">
        <v>247</v>
      </c>
      <c r="N145" s="37">
        <v>144</v>
      </c>
      <c r="O145" s="36" t="s">
        <v>247</v>
      </c>
      <c r="T145" t="s">
        <v>1448</v>
      </c>
    </row>
    <row r="146" spans="1:20" x14ac:dyDescent="0.5">
      <c r="A146" s="34" t="s">
        <v>354</v>
      </c>
      <c r="B146" s="33">
        <v>145</v>
      </c>
      <c r="C146" s="21" t="s">
        <v>354</v>
      </c>
      <c r="D146" s="44">
        <v>145</v>
      </c>
      <c r="E146" s="21" t="s">
        <v>354</v>
      </c>
      <c r="F146" s="44">
        <v>145</v>
      </c>
      <c r="G146" s="21" t="s">
        <v>354</v>
      </c>
      <c r="H146" s="35">
        <v>145</v>
      </c>
      <c r="I146" s="21" t="s">
        <v>354</v>
      </c>
      <c r="J146" s="44">
        <v>145</v>
      </c>
      <c r="K146" s="21" t="s">
        <v>728</v>
      </c>
      <c r="L146" s="35">
        <v>145</v>
      </c>
      <c r="M146" s="38" t="s">
        <v>354</v>
      </c>
      <c r="N146" s="37">
        <v>145</v>
      </c>
      <c r="O146" s="36" t="s">
        <v>354</v>
      </c>
      <c r="T146" t="s">
        <v>1449</v>
      </c>
    </row>
    <row r="147" spans="1:20" x14ac:dyDescent="0.5">
      <c r="A147" s="34" t="s">
        <v>397</v>
      </c>
      <c r="B147" s="33">
        <v>146</v>
      </c>
      <c r="C147" s="21" t="s">
        <v>397</v>
      </c>
      <c r="D147" s="44">
        <v>146</v>
      </c>
      <c r="E147" s="21" t="s">
        <v>537</v>
      </c>
      <c r="F147" s="44">
        <v>146</v>
      </c>
      <c r="G147" s="21" t="s">
        <v>537</v>
      </c>
      <c r="H147" s="35">
        <v>146</v>
      </c>
      <c r="I147" s="21" t="s">
        <v>1322</v>
      </c>
      <c r="J147" s="44">
        <v>146</v>
      </c>
      <c r="K147" s="21" t="s">
        <v>397</v>
      </c>
      <c r="L147" s="35">
        <v>146</v>
      </c>
      <c r="M147" s="38" t="s">
        <v>397</v>
      </c>
      <c r="N147" s="37">
        <v>146</v>
      </c>
      <c r="O147" s="36" t="s">
        <v>498</v>
      </c>
      <c r="T147" t="s">
        <v>537</v>
      </c>
    </row>
    <row r="148" spans="1:20" x14ac:dyDescent="0.5">
      <c r="A148" s="34" t="s">
        <v>207</v>
      </c>
      <c r="B148" s="33">
        <v>147</v>
      </c>
      <c r="C148" s="21" t="s">
        <v>207</v>
      </c>
      <c r="D148" s="44">
        <v>147</v>
      </c>
      <c r="E148" s="21" t="s">
        <v>207</v>
      </c>
      <c r="F148" s="44">
        <v>147</v>
      </c>
      <c r="G148" s="21" t="s">
        <v>207</v>
      </c>
      <c r="H148" s="35">
        <v>147</v>
      </c>
      <c r="I148" s="21" t="s">
        <v>466</v>
      </c>
      <c r="J148" s="44">
        <v>147</v>
      </c>
      <c r="K148" s="21" t="s">
        <v>647</v>
      </c>
      <c r="L148" s="35">
        <v>147</v>
      </c>
      <c r="M148" s="38" t="s">
        <v>1359</v>
      </c>
      <c r="N148" s="37">
        <v>147</v>
      </c>
      <c r="O148" s="36" t="s">
        <v>466</v>
      </c>
      <c r="T148" t="s">
        <v>207</v>
      </c>
    </row>
    <row r="149" spans="1:20" x14ac:dyDescent="0.5">
      <c r="A149" s="34" t="s">
        <v>176</v>
      </c>
      <c r="B149" s="33">
        <v>148</v>
      </c>
      <c r="C149" s="21" t="s">
        <v>176</v>
      </c>
      <c r="D149" s="44">
        <v>148</v>
      </c>
      <c r="E149" s="21" t="s">
        <v>176</v>
      </c>
      <c r="F149" s="44">
        <v>148</v>
      </c>
      <c r="G149" s="21" t="s">
        <v>176</v>
      </c>
      <c r="H149" s="35">
        <v>148</v>
      </c>
      <c r="I149" s="21" t="s">
        <v>176</v>
      </c>
      <c r="J149" s="44">
        <v>148</v>
      </c>
      <c r="K149" s="21" t="s">
        <v>176</v>
      </c>
      <c r="L149" s="35">
        <v>148</v>
      </c>
      <c r="M149" s="38" t="s">
        <v>176</v>
      </c>
      <c r="N149" s="37">
        <v>148</v>
      </c>
      <c r="O149" s="36" t="s">
        <v>176</v>
      </c>
      <c r="T149" t="s">
        <v>1450</v>
      </c>
    </row>
    <row r="150" spans="1:20" x14ac:dyDescent="0.5">
      <c r="A150" s="34" t="s">
        <v>170</v>
      </c>
      <c r="B150" s="33">
        <v>149</v>
      </c>
      <c r="C150" s="21" t="s">
        <v>170</v>
      </c>
      <c r="D150" s="44">
        <v>149</v>
      </c>
      <c r="E150" s="21" t="s">
        <v>535</v>
      </c>
      <c r="F150" s="44">
        <v>149</v>
      </c>
      <c r="G150" s="21" t="s">
        <v>535</v>
      </c>
      <c r="H150" s="35">
        <v>149</v>
      </c>
      <c r="I150" s="21" t="s">
        <v>170</v>
      </c>
      <c r="J150" s="44">
        <v>149</v>
      </c>
      <c r="K150" s="21" t="s">
        <v>170</v>
      </c>
      <c r="L150" s="35">
        <v>149</v>
      </c>
      <c r="M150" s="38" t="s">
        <v>170</v>
      </c>
      <c r="N150" s="37">
        <v>149</v>
      </c>
      <c r="O150" s="36" t="s">
        <v>170</v>
      </c>
      <c r="T150" t="s">
        <v>535</v>
      </c>
    </row>
    <row r="151" spans="1:20" x14ac:dyDescent="0.5">
      <c r="A151" s="34" t="s">
        <v>361</v>
      </c>
      <c r="B151" s="33">
        <v>150</v>
      </c>
      <c r="C151" s="21" t="s">
        <v>361</v>
      </c>
      <c r="D151" s="44">
        <v>150</v>
      </c>
      <c r="E151" s="21" t="s">
        <v>361</v>
      </c>
      <c r="F151" s="44">
        <v>150</v>
      </c>
      <c r="G151" s="21" t="s">
        <v>361</v>
      </c>
      <c r="H151" s="35">
        <v>150</v>
      </c>
      <c r="I151" s="21" t="s">
        <v>1324</v>
      </c>
      <c r="J151" s="44">
        <v>150</v>
      </c>
      <c r="K151" s="21" t="s">
        <v>1263</v>
      </c>
      <c r="L151" s="35">
        <v>150</v>
      </c>
      <c r="M151" s="38" t="s">
        <v>1394</v>
      </c>
      <c r="N151" s="37">
        <v>150</v>
      </c>
      <c r="O151" s="36" t="s">
        <v>489</v>
      </c>
      <c r="T151" t="s">
        <v>361</v>
      </c>
    </row>
    <row r="152" spans="1:20" x14ac:dyDescent="0.5">
      <c r="A152" s="34" t="s">
        <v>191</v>
      </c>
      <c r="B152" s="33">
        <v>151</v>
      </c>
      <c r="C152" s="21" t="s">
        <v>191</v>
      </c>
      <c r="D152" s="44">
        <v>151</v>
      </c>
      <c r="E152" s="21" t="s">
        <v>191</v>
      </c>
      <c r="F152" s="44">
        <v>151</v>
      </c>
      <c r="G152" s="21" t="s">
        <v>191</v>
      </c>
      <c r="H152" s="35">
        <v>151</v>
      </c>
      <c r="I152" s="21" t="s">
        <v>191</v>
      </c>
      <c r="J152" s="44">
        <v>151</v>
      </c>
      <c r="K152" s="21" t="s">
        <v>597</v>
      </c>
      <c r="L152" s="35">
        <v>151</v>
      </c>
      <c r="M152" s="38" t="s">
        <v>1357</v>
      </c>
      <c r="N152" s="37">
        <v>151</v>
      </c>
      <c r="O152" s="36" t="s">
        <v>191</v>
      </c>
      <c r="T152" t="s">
        <v>191</v>
      </c>
    </row>
    <row r="153" spans="1:20" x14ac:dyDescent="0.5">
      <c r="A153" s="34" t="s">
        <v>297</v>
      </c>
      <c r="B153" s="33">
        <v>152</v>
      </c>
      <c r="C153" s="21" t="s">
        <v>297</v>
      </c>
      <c r="D153" s="44">
        <v>152</v>
      </c>
      <c r="E153" s="21" t="s">
        <v>297</v>
      </c>
      <c r="F153" s="44">
        <v>152</v>
      </c>
      <c r="G153" s="21" t="s">
        <v>297</v>
      </c>
      <c r="H153" s="35">
        <v>152</v>
      </c>
      <c r="I153" s="21" t="s">
        <v>297</v>
      </c>
      <c r="J153" s="44">
        <v>152</v>
      </c>
      <c r="K153" s="21" t="s">
        <v>297</v>
      </c>
      <c r="L153" s="35">
        <v>152</v>
      </c>
      <c r="M153" s="38" t="s">
        <v>297</v>
      </c>
      <c r="N153" s="37">
        <v>152</v>
      </c>
      <c r="O153" s="36" t="s">
        <v>297</v>
      </c>
      <c r="T153" t="s">
        <v>297</v>
      </c>
    </row>
    <row r="154" spans="1:20" x14ac:dyDescent="0.5">
      <c r="A154" s="34" t="s">
        <v>172</v>
      </c>
      <c r="B154" s="33">
        <v>153</v>
      </c>
      <c r="C154" s="21" t="s">
        <v>172</v>
      </c>
      <c r="D154" s="44">
        <v>153</v>
      </c>
      <c r="E154" s="21" t="s">
        <v>172</v>
      </c>
      <c r="F154" s="44">
        <v>153</v>
      </c>
      <c r="G154" s="21" t="s">
        <v>172</v>
      </c>
      <c r="H154" s="35">
        <v>153</v>
      </c>
      <c r="I154" s="21" t="s">
        <v>1325</v>
      </c>
      <c r="J154" s="44">
        <v>153</v>
      </c>
      <c r="K154" s="21" t="s">
        <v>693</v>
      </c>
      <c r="L154" s="35">
        <v>153</v>
      </c>
      <c r="M154" s="38" t="s">
        <v>1388</v>
      </c>
      <c r="N154" s="37">
        <v>153</v>
      </c>
      <c r="O154" s="36" t="s">
        <v>438</v>
      </c>
      <c r="T154" t="s">
        <v>1451</v>
      </c>
    </row>
    <row r="155" spans="1:20" x14ac:dyDescent="0.5">
      <c r="A155" s="34" t="s">
        <v>131</v>
      </c>
      <c r="B155" s="33">
        <v>154</v>
      </c>
      <c r="C155" s="21" t="s">
        <v>131</v>
      </c>
      <c r="D155" s="44">
        <v>154</v>
      </c>
      <c r="E155" s="21" t="s">
        <v>131</v>
      </c>
      <c r="F155" s="44">
        <v>154</v>
      </c>
      <c r="G155" s="21" t="s">
        <v>131</v>
      </c>
      <c r="H155" s="35">
        <v>154</v>
      </c>
      <c r="I155" s="21" t="s">
        <v>131</v>
      </c>
      <c r="J155" s="44">
        <v>154</v>
      </c>
      <c r="K155" s="21" t="s">
        <v>627</v>
      </c>
      <c r="L155" s="35">
        <v>154</v>
      </c>
      <c r="M155" s="38" t="s">
        <v>1347</v>
      </c>
      <c r="N155" s="37">
        <v>154</v>
      </c>
      <c r="O155" s="36" t="s">
        <v>424</v>
      </c>
      <c r="T155" t="s">
        <v>131</v>
      </c>
    </row>
    <row r="156" spans="1:20" x14ac:dyDescent="0.5">
      <c r="A156" s="34" t="s">
        <v>362</v>
      </c>
      <c r="B156" s="33">
        <v>155</v>
      </c>
      <c r="C156" s="21" t="s">
        <v>362</v>
      </c>
      <c r="D156" s="44">
        <v>155</v>
      </c>
      <c r="E156" s="21" t="s">
        <v>362</v>
      </c>
      <c r="F156" s="44">
        <v>155</v>
      </c>
      <c r="G156" s="21" t="s">
        <v>362</v>
      </c>
      <c r="H156" s="35">
        <v>155</v>
      </c>
      <c r="I156" s="21" t="s">
        <v>362</v>
      </c>
      <c r="J156" s="44">
        <v>155</v>
      </c>
      <c r="K156" s="21" t="s">
        <v>714</v>
      </c>
      <c r="L156" s="35">
        <v>155</v>
      </c>
      <c r="M156" s="38" t="s">
        <v>1400</v>
      </c>
      <c r="N156" s="37">
        <v>155</v>
      </c>
      <c r="O156" s="36" t="s">
        <v>492</v>
      </c>
      <c r="T156" t="s">
        <v>1452</v>
      </c>
    </row>
    <row r="157" spans="1:20" x14ac:dyDescent="0.5">
      <c r="A157" s="34" t="s">
        <v>99</v>
      </c>
      <c r="B157" s="33">
        <v>156</v>
      </c>
      <c r="C157" s="21" t="s">
        <v>99</v>
      </c>
      <c r="D157" s="44">
        <v>156</v>
      </c>
      <c r="E157" s="21" t="s">
        <v>99</v>
      </c>
      <c r="F157" s="44">
        <v>156</v>
      </c>
      <c r="G157" s="21" t="s">
        <v>99</v>
      </c>
      <c r="H157" s="35">
        <v>156</v>
      </c>
      <c r="I157" s="21" t="s">
        <v>1323</v>
      </c>
      <c r="J157" s="44">
        <v>156</v>
      </c>
      <c r="K157" s="21" t="s">
        <v>99</v>
      </c>
      <c r="L157" s="35">
        <v>156</v>
      </c>
      <c r="M157" s="38" t="s">
        <v>99</v>
      </c>
      <c r="N157" s="37">
        <v>156</v>
      </c>
      <c r="O157" s="36" t="s">
        <v>99</v>
      </c>
      <c r="T157" t="s">
        <v>99</v>
      </c>
    </row>
    <row r="158" spans="1:20" x14ac:dyDescent="0.5">
      <c r="A158" s="34" t="s">
        <v>346</v>
      </c>
      <c r="B158" s="33">
        <v>157</v>
      </c>
      <c r="C158" s="21" t="s">
        <v>346</v>
      </c>
      <c r="D158" s="44">
        <v>157</v>
      </c>
      <c r="E158" s="21" t="s">
        <v>346</v>
      </c>
      <c r="F158" s="44">
        <v>157</v>
      </c>
      <c r="G158" s="21" t="s">
        <v>346</v>
      </c>
      <c r="H158" s="35">
        <v>157</v>
      </c>
      <c r="I158" s="21" t="s">
        <v>346</v>
      </c>
      <c r="J158" s="44">
        <v>157</v>
      </c>
      <c r="K158" s="21" t="s">
        <v>346</v>
      </c>
      <c r="L158" s="35">
        <v>157</v>
      </c>
      <c r="M158" s="38" t="s">
        <v>346</v>
      </c>
      <c r="N158" s="37">
        <v>157</v>
      </c>
      <c r="O158" s="36" t="s">
        <v>346</v>
      </c>
      <c r="T158" t="s">
        <v>1453</v>
      </c>
    </row>
    <row r="159" spans="1:20" x14ac:dyDescent="0.5">
      <c r="A159" s="34" t="s">
        <v>363</v>
      </c>
      <c r="B159" s="33">
        <v>158</v>
      </c>
      <c r="C159" s="21" t="s">
        <v>363</v>
      </c>
      <c r="D159" s="44">
        <v>158</v>
      </c>
      <c r="E159" s="21" t="s">
        <v>363</v>
      </c>
      <c r="F159" s="44">
        <v>158</v>
      </c>
      <c r="G159" s="21" t="s">
        <v>363</v>
      </c>
      <c r="H159" s="35">
        <v>158</v>
      </c>
      <c r="I159" s="21" t="s">
        <v>363</v>
      </c>
      <c r="J159" s="44">
        <v>158</v>
      </c>
      <c r="K159" s="21" t="s">
        <v>363</v>
      </c>
      <c r="L159" s="35">
        <v>158</v>
      </c>
      <c r="M159" s="38" t="s">
        <v>363</v>
      </c>
      <c r="N159" s="37">
        <v>158</v>
      </c>
      <c r="O159" s="36" t="s">
        <v>363</v>
      </c>
      <c r="T159" t="s">
        <v>363</v>
      </c>
    </row>
    <row r="160" spans="1:20" x14ac:dyDescent="0.5">
      <c r="A160" s="34" t="s">
        <v>364</v>
      </c>
      <c r="B160" s="33">
        <v>159</v>
      </c>
      <c r="C160" s="21" t="s">
        <v>364</v>
      </c>
      <c r="D160" s="44">
        <v>159</v>
      </c>
      <c r="E160" s="21" t="s">
        <v>364</v>
      </c>
      <c r="F160" s="44">
        <v>159</v>
      </c>
      <c r="G160" s="21" t="s">
        <v>364</v>
      </c>
      <c r="H160" s="35">
        <v>159</v>
      </c>
      <c r="I160" s="21" t="s">
        <v>364</v>
      </c>
      <c r="J160" s="44">
        <v>159</v>
      </c>
      <c r="K160" s="21" t="s">
        <v>364</v>
      </c>
      <c r="L160" s="35">
        <v>159</v>
      </c>
      <c r="M160" s="38" t="s">
        <v>364</v>
      </c>
      <c r="N160" s="37">
        <v>159</v>
      </c>
      <c r="O160" s="36" t="s">
        <v>364</v>
      </c>
      <c r="T160" t="s">
        <v>1454</v>
      </c>
    </row>
    <row r="161" spans="1:20" x14ac:dyDescent="0.5">
      <c r="A161" s="34" t="s">
        <v>42</v>
      </c>
      <c r="B161" s="33">
        <v>160</v>
      </c>
      <c r="C161" s="21" t="s">
        <v>42</v>
      </c>
      <c r="D161" s="44">
        <v>160</v>
      </c>
      <c r="E161" s="21" t="s">
        <v>42</v>
      </c>
      <c r="F161" s="44">
        <v>160</v>
      </c>
      <c r="G161" s="21" t="s">
        <v>42</v>
      </c>
      <c r="H161" s="35">
        <v>160</v>
      </c>
      <c r="I161" s="21" t="s">
        <v>42</v>
      </c>
      <c r="J161" s="44">
        <v>160</v>
      </c>
      <c r="K161" s="21" t="s">
        <v>42</v>
      </c>
      <c r="L161" s="35">
        <v>160</v>
      </c>
      <c r="M161" s="38" t="s">
        <v>42</v>
      </c>
      <c r="N161" s="37">
        <v>160</v>
      </c>
      <c r="O161" s="36" t="s">
        <v>42</v>
      </c>
      <c r="T161" t="s">
        <v>42</v>
      </c>
    </row>
    <row r="162" spans="1:20" x14ac:dyDescent="0.5">
      <c r="A162" s="34" t="s">
        <v>94</v>
      </c>
      <c r="B162" s="33">
        <v>161</v>
      </c>
      <c r="C162" s="21" t="s">
        <v>94</v>
      </c>
      <c r="D162" s="44">
        <v>161</v>
      </c>
      <c r="E162" s="21" t="s">
        <v>94</v>
      </c>
      <c r="F162" s="44">
        <v>161</v>
      </c>
      <c r="G162" s="21" t="s">
        <v>94</v>
      </c>
      <c r="H162" s="35">
        <v>161</v>
      </c>
      <c r="I162" s="21" t="s">
        <v>94</v>
      </c>
      <c r="J162" s="44">
        <v>161</v>
      </c>
      <c r="K162" s="21" t="s">
        <v>94</v>
      </c>
      <c r="L162" s="35">
        <v>161</v>
      </c>
      <c r="M162" s="38" t="s">
        <v>94</v>
      </c>
      <c r="N162" s="37">
        <v>161</v>
      </c>
      <c r="O162" s="36" t="s">
        <v>94</v>
      </c>
      <c r="T162" t="s">
        <v>94</v>
      </c>
    </row>
    <row r="163" spans="1:20" x14ac:dyDescent="0.5">
      <c r="A163" s="34" t="s">
        <v>43</v>
      </c>
      <c r="B163" s="33">
        <v>162</v>
      </c>
      <c r="C163" s="21" t="s">
        <v>43</v>
      </c>
      <c r="D163" s="44">
        <v>162</v>
      </c>
      <c r="E163" s="21" t="s">
        <v>43</v>
      </c>
      <c r="F163" s="44">
        <v>162</v>
      </c>
      <c r="G163" s="21" t="s">
        <v>43</v>
      </c>
      <c r="H163" s="35">
        <v>162</v>
      </c>
      <c r="I163" s="21" t="s">
        <v>43</v>
      </c>
      <c r="J163" s="44">
        <v>162</v>
      </c>
      <c r="K163" s="21" t="s">
        <v>43</v>
      </c>
      <c r="L163" s="35">
        <v>162</v>
      </c>
      <c r="M163" s="38" t="s">
        <v>43</v>
      </c>
      <c r="N163" s="37">
        <v>162</v>
      </c>
      <c r="O163" s="36" t="s">
        <v>43</v>
      </c>
      <c r="T163" t="s">
        <v>43</v>
      </c>
    </row>
    <row r="164" spans="1:20" x14ac:dyDescent="0.5">
      <c r="A164" s="34" t="s">
        <v>328</v>
      </c>
      <c r="B164" s="33">
        <v>163</v>
      </c>
      <c r="C164" s="21" t="s">
        <v>328</v>
      </c>
      <c r="D164" s="44">
        <v>163</v>
      </c>
      <c r="E164" s="21" t="s">
        <v>328</v>
      </c>
      <c r="F164" s="44">
        <v>163</v>
      </c>
      <c r="G164" s="21" t="s">
        <v>328</v>
      </c>
      <c r="H164" s="35">
        <v>163</v>
      </c>
      <c r="I164" s="21" t="s">
        <v>1327</v>
      </c>
      <c r="J164" s="44">
        <v>163</v>
      </c>
      <c r="K164" s="21" t="s">
        <v>649</v>
      </c>
      <c r="L164" s="35">
        <v>163</v>
      </c>
      <c r="M164" s="38" t="s">
        <v>1372</v>
      </c>
      <c r="N164" s="37">
        <v>163</v>
      </c>
      <c r="O164" s="36" t="s">
        <v>328</v>
      </c>
      <c r="T164" t="s">
        <v>1455</v>
      </c>
    </row>
    <row r="165" spans="1:20" x14ac:dyDescent="0.5">
      <c r="A165" s="34" t="s">
        <v>161</v>
      </c>
      <c r="B165" s="33">
        <v>164</v>
      </c>
      <c r="C165" s="21" t="s">
        <v>161</v>
      </c>
      <c r="D165" s="44">
        <v>164</v>
      </c>
      <c r="E165" s="21" t="s">
        <v>161</v>
      </c>
      <c r="F165" s="44">
        <v>164</v>
      </c>
      <c r="G165" s="21" t="s">
        <v>161</v>
      </c>
      <c r="H165" s="35">
        <v>164</v>
      </c>
      <c r="I165" s="21" t="s">
        <v>161</v>
      </c>
      <c r="J165" s="44">
        <v>164</v>
      </c>
      <c r="K165" s="21" t="s">
        <v>612</v>
      </c>
      <c r="L165" s="35">
        <v>164</v>
      </c>
      <c r="M165" s="38" t="s">
        <v>161</v>
      </c>
      <c r="N165" s="37">
        <v>164</v>
      </c>
      <c r="O165" s="36" t="s">
        <v>426</v>
      </c>
      <c r="T165" t="s">
        <v>161</v>
      </c>
    </row>
    <row r="166" spans="1:20" x14ac:dyDescent="0.5">
      <c r="A166" s="34" t="s">
        <v>394</v>
      </c>
      <c r="B166" s="33">
        <v>165</v>
      </c>
      <c r="C166" s="21" t="s">
        <v>394</v>
      </c>
      <c r="D166" s="44">
        <v>165</v>
      </c>
      <c r="E166" s="21" t="s">
        <v>394</v>
      </c>
      <c r="F166" s="44">
        <v>165</v>
      </c>
      <c r="G166" s="21" t="s">
        <v>394</v>
      </c>
      <c r="H166" s="35">
        <v>165</v>
      </c>
      <c r="I166" s="21" t="s">
        <v>735</v>
      </c>
      <c r="J166" s="44">
        <v>165</v>
      </c>
      <c r="K166" s="21" t="s">
        <v>712</v>
      </c>
      <c r="L166" s="35">
        <v>165</v>
      </c>
      <c r="M166" s="38" t="s">
        <v>394</v>
      </c>
      <c r="N166" s="37">
        <v>165</v>
      </c>
      <c r="O166" s="36" t="s">
        <v>494</v>
      </c>
      <c r="T166" t="s">
        <v>1456</v>
      </c>
    </row>
    <row r="167" spans="1:20" x14ac:dyDescent="0.5">
      <c r="A167" s="34" t="s">
        <v>48</v>
      </c>
      <c r="B167" s="33">
        <v>166</v>
      </c>
      <c r="C167" s="21" t="s">
        <v>48</v>
      </c>
      <c r="D167" s="44">
        <v>166</v>
      </c>
      <c r="E167" s="21" t="s">
        <v>48</v>
      </c>
      <c r="F167" s="44">
        <v>166</v>
      </c>
      <c r="G167" s="21" t="s">
        <v>48</v>
      </c>
      <c r="H167" s="35">
        <v>166</v>
      </c>
      <c r="I167" s="21" t="s">
        <v>48</v>
      </c>
      <c r="J167" s="44">
        <v>166</v>
      </c>
      <c r="K167" s="21" t="s">
        <v>48</v>
      </c>
      <c r="L167" s="35">
        <v>166</v>
      </c>
      <c r="M167" s="38" t="s">
        <v>48</v>
      </c>
      <c r="N167" s="37">
        <v>166</v>
      </c>
      <c r="O167" s="36" t="s">
        <v>48</v>
      </c>
      <c r="T167" t="s">
        <v>48</v>
      </c>
    </row>
    <row r="168" spans="1:20" x14ac:dyDescent="0.5">
      <c r="A168" s="34" t="s">
        <v>206</v>
      </c>
      <c r="B168" s="33">
        <v>167</v>
      </c>
      <c r="C168" s="21" t="s">
        <v>206</v>
      </c>
      <c r="D168" s="44">
        <v>167</v>
      </c>
      <c r="E168" s="21" t="s">
        <v>206</v>
      </c>
      <c r="F168" s="44">
        <v>167</v>
      </c>
      <c r="G168" s="21" t="s">
        <v>206</v>
      </c>
      <c r="H168" s="35">
        <v>167</v>
      </c>
      <c r="I168" s="21" t="s">
        <v>206</v>
      </c>
      <c r="J168" s="44">
        <v>167</v>
      </c>
      <c r="K168" s="21" t="s">
        <v>206</v>
      </c>
      <c r="L168" s="35">
        <v>167</v>
      </c>
      <c r="M168" s="38" t="s">
        <v>206</v>
      </c>
      <c r="N168" s="37">
        <v>167</v>
      </c>
      <c r="O168" s="36" t="s">
        <v>206</v>
      </c>
      <c r="T168" t="s">
        <v>206</v>
      </c>
    </row>
    <row r="169" spans="1:20" x14ac:dyDescent="0.5">
      <c r="A169" s="34" t="s">
        <v>393</v>
      </c>
      <c r="B169" s="33">
        <v>168</v>
      </c>
      <c r="C169" s="21" t="s">
        <v>393</v>
      </c>
      <c r="D169" s="44">
        <v>168</v>
      </c>
      <c r="E169" s="21" t="s">
        <v>393</v>
      </c>
      <c r="F169" s="44">
        <v>168</v>
      </c>
      <c r="G169" s="21" t="s">
        <v>393</v>
      </c>
      <c r="H169" s="35">
        <v>168</v>
      </c>
      <c r="I169" s="21" t="s">
        <v>393</v>
      </c>
      <c r="J169" s="44">
        <v>168</v>
      </c>
      <c r="K169" s="21" t="s">
        <v>393</v>
      </c>
      <c r="L169" s="35">
        <v>168</v>
      </c>
      <c r="M169" s="38" t="s">
        <v>393</v>
      </c>
      <c r="N169" s="37">
        <v>168</v>
      </c>
      <c r="O169" s="36" t="s">
        <v>393</v>
      </c>
      <c r="T169" t="s">
        <v>393</v>
      </c>
    </row>
    <row r="170" spans="1:20" x14ac:dyDescent="0.5">
      <c r="A170" s="34" t="s">
        <v>57</v>
      </c>
      <c r="B170" s="33">
        <v>169</v>
      </c>
      <c r="C170" s="21" t="s">
        <v>57</v>
      </c>
      <c r="D170" s="44">
        <v>169</v>
      </c>
      <c r="E170" s="21" t="s">
        <v>57</v>
      </c>
      <c r="F170" s="44">
        <v>169</v>
      </c>
      <c r="G170" s="21" t="s">
        <v>57</v>
      </c>
      <c r="H170" s="35">
        <v>169</v>
      </c>
      <c r="I170" s="21" t="s">
        <v>57</v>
      </c>
      <c r="J170" s="44">
        <v>169</v>
      </c>
      <c r="K170" s="21" t="s">
        <v>1258</v>
      </c>
      <c r="L170" s="35">
        <v>169</v>
      </c>
      <c r="M170" s="38" t="s">
        <v>1258</v>
      </c>
      <c r="N170" s="37">
        <v>169</v>
      </c>
      <c r="O170" s="36" t="s">
        <v>406</v>
      </c>
      <c r="T170" t="s">
        <v>57</v>
      </c>
    </row>
    <row r="171" spans="1:20" x14ac:dyDescent="0.5">
      <c r="A171" s="34" t="s">
        <v>335</v>
      </c>
      <c r="B171" s="33">
        <v>170</v>
      </c>
      <c r="C171" s="21" t="s">
        <v>335</v>
      </c>
      <c r="D171" s="44">
        <v>170</v>
      </c>
      <c r="E171" s="21" t="s">
        <v>335</v>
      </c>
      <c r="F171" s="44">
        <v>170</v>
      </c>
      <c r="G171" s="21" t="s">
        <v>335</v>
      </c>
      <c r="H171" s="35">
        <v>170</v>
      </c>
      <c r="I171" s="21" t="s">
        <v>335</v>
      </c>
      <c r="J171" s="44">
        <v>170</v>
      </c>
      <c r="K171" s="21" t="s">
        <v>1258</v>
      </c>
      <c r="L171" s="35">
        <v>170</v>
      </c>
      <c r="M171" s="38" t="s">
        <v>1392</v>
      </c>
      <c r="N171" s="37">
        <v>170</v>
      </c>
      <c r="O171" s="36" t="s">
        <v>478</v>
      </c>
      <c r="T171" t="s">
        <v>335</v>
      </c>
    </row>
    <row r="172" spans="1:20" x14ac:dyDescent="0.5">
      <c r="A172" s="34" t="s">
        <v>88</v>
      </c>
      <c r="B172" s="33">
        <v>171</v>
      </c>
      <c r="C172" s="21" t="s">
        <v>88</v>
      </c>
      <c r="D172" s="44">
        <v>171</v>
      </c>
      <c r="E172" s="21" t="s">
        <v>88</v>
      </c>
      <c r="F172" s="44">
        <v>171</v>
      </c>
      <c r="G172" s="21" t="s">
        <v>88</v>
      </c>
      <c r="H172" s="35">
        <v>171</v>
      </c>
      <c r="I172" s="21" t="s">
        <v>88</v>
      </c>
      <c r="J172" s="44">
        <v>171</v>
      </c>
      <c r="K172" s="21" t="s">
        <v>88</v>
      </c>
      <c r="L172" s="35">
        <v>171</v>
      </c>
      <c r="M172" s="38" t="s">
        <v>88</v>
      </c>
      <c r="N172" s="37">
        <v>171</v>
      </c>
      <c r="O172" s="36" t="s">
        <v>88</v>
      </c>
      <c r="T172" t="s">
        <v>88</v>
      </c>
    </row>
    <row r="173" spans="1:20" x14ac:dyDescent="0.5">
      <c r="A173" s="34" t="s">
        <v>63</v>
      </c>
      <c r="B173" s="33">
        <v>172</v>
      </c>
      <c r="C173" s="21" t="s">
        <v>63</v>
      </c>
      <c r="D173" s="44">
        <v>172</v>
      </c>
      <c r="E173" s="21" t="s">
        <v>63</v>
      </c>
      <c r="F173" s="44">
        <v>172</v>
      </c>
      <c r="G173" s="21" t="s">
        <v>63</v>
      </c>
      <c r="H173" s="35">
        <v>172</v>
      </c>
      <c r="I173" s="21" t="s">
        <v>411</v>
      </c>
      <c r="J173" s="44">
        <v>172</v>
      </c>
      <c r="K173" s="21" t="s">
        <v>594</v>
      </c>
      <c r="L173" s="35">
        <v>172</v>
      </c>
      <c r="M173" s="38" t="s">
        <v>63</v>
      </c>
      <c r="N173" s="37">
        <v>172</v>
      </c>
      <c r="O173" s="36" t="s">
        <v>411</v>
      </c>
      <c r="T173" t="s">
        <v>63</v>
      </c>
    </row>
    <row r="174" spans="1:20" x14ac:dyDescent="0.5">
      <c r="A174" s="34" t="s">
        <v>153</v>
      </c>
      <c r="B174" s="33">
        <v>173</v>
      </c>
      <c r="C174" s="21" t="s">
        <v>153</v>
      </c>
      <c r="D174" s="44">
        <v>173</v>
      </c>
      <c r="E174" s="21" t="s">
        <v>153</v>
      </c>
      <c r="F174" s="44">
        <v>173</v>
      </c>
      <c r="G174" s="21" t="s">
        <v>153</v>
      </c>
      <c r="H174" s="35">
        <v>173</v>
      </c>
      <c r="I174" s="21" t="s">
        <v>153</v>
      </c>
      <c r="J174" s="44">
        <v>173</v>
      </c>
      <c r="K174" s="21" t="s">
        <v>629</v>
      </c>
      <c r="L174" s="35">
        <v>173</v>
      </c>
      <c r="M174" s="38" t="s">
        <v>1346</v>
      </c>
      <c r="N174" s="37">
        <v>173</v>
      </c>
      <c r="O174" s="36" t="s">
        <v>153</v>
      </c>
      <c r="T174" t="s">
        <v>1457</v>
      </c>
    </row>
    <row r="175" spans="1:20" x14ac:dyDescent="0.5">
      <c r="A175" s="34" t="s">
        <v>321</v>
      </c>
      <c r="B175" s="33">
        <v>174</v>
      </c>
      <c r="C175" s="21" t="s">
        <v>321</v>
      </c>
      <c r="D175" s="44">
        <v>174</v>
      </c>
      <c r="E175" s="21" t="s">
        <v>321</v>
      </c>
      <c r="F175" s="44">
        <v>174</v>
      </c>
      <c r="G175" s="21" t="s">
        <v>321</v>
      </c>
      <c r="H175" s="35">
        <v>174</v>
      </c>
      <c r="I175" s="21" t="s">
        <v>321</v>
      </c>
      <c r="J175" s="44">
        <v>174</v>
      </c>
      <c r="K175" s="21" t="s">
        <v>651</v>
      </c>
      <c r="L175" s="35">
        <v>174</v>
      </c>
      <c r="M175" s="38" t="s">
        <v>321</v>
      </c>
      <c r="N175" s="37">
        <v>174</v>
      </c>
      <c r="O175" s="36" t="s">
        <v>321</v>
      </c>
      <c r="T175" t="s">
        <v>321</v>
      </c>
    </row>
    <row r="176" spans="1:20" x14ac:dyDescent="0.5">
      <c r="A176" s="34" t="s">
        <v>238</v>
      </c>
      <c r="B176" s="33">
        <v>175</v>
      </c>
      <c r="C176" s="21" t="s">
        <v>238</v>
      </c>
      <c r="D176" s="44">
        <v>175</v>
      </c>
      <c r="E176" s="21" t="s">
        <v>238</v>
      </c>
      <c r="F176" s="44">
        <v>175</v>
      </c>
      <c r="G176" s="21" t="s">
        <v>238</v>
      </c>
      <c r="H176" s="35">
        <v>175</v>
      </c>
      <c r="I176" s="21" t="s">
        <v>238</v>
      </c>
      <c r="J176" s="44">
        <v>175</v>
      </c>
      <c r="K176" s="21" t="s">
        <v>238</v>
      </c>
      <c r="L176" s="35">
        <v>175</v>
      </c>
      <c r="M176" s="38" t="s">
        <v>238</v>
      </c>
      <c r="N176" s="37">
        <v>175</v>
      </c>
      <c r="O176" s="36" t="s">
        <v>238</v>
      </c>
      <c r="T176" t="s">
        <v>1458</v>
      </c>
    </row>
    <row r="177" spans="1:20" x14ac:dyDescent="0.5">
      <c r="A177" s="34" t="s">
        <v>93</v>
      </c>
      <c r="B177" s="33">
        <v>176</v>
      </c>
      <c r="C177" s="21" t="s">
        <v>93</v>
      </c>
      <c r="D177" s="44">
        <v>176</v>
      </c>
      <c r="E177" s="21" t="s">
        <v>93</v>
      </c>
      <c r="F177" s="44">
        <v>176</v>
      </c>
      <c r="G177" s="21" t="s">
        <v>93</v>
      </c>
      <c r="H177" s="35">
        <v>176</v>
      </c>
      <c r="I177" s="21" t="s">
        <v>93</v>
      </c>
      <c r="J177" s="44">
        <v>176</v>
      </c>
      <c r="K177" s="21" t="s">
        <v>93</v>
      </c>
      <c r="L177" s="35">
        <v>176</v>
      </c>
      <c r="M177" s="38" t="s">
        <v>433</v>
      </c>
      <c r="N177" s="37">
        <v>176</v>
      </c>
      <c r="O177" s="36" t="s">
        <v>433</v>
      </c>
      <c r="T177" t="s">
        <v>93</v>
      </c>
    </row>
    <row r="178" spans="1:20" x14ac:dyDescent="0.5">
      <c r="A178" s="34" t="s">
        <v>60</v>
      </c>
      <c r="B178" s="33">
        <v>177</v>
      </c>
      <c r="C178" s="21" t="s">
        <v>60</v>
      </c>
      <c r="D178" s="44">
        <v>177</v>
      </c>
      <c r="E178" s="21" t="s">
        <v>60</v>
      </c>
      <c r="F178" s="44">
        <v>177</v>
      </c>
      <c r="G178" s="21" t="s">
        <v>60</v>
      </c>
      <c r="H178" s="35">
        <v>177</v>
      </c>
      <c r="I178" s="21" t="s">
        <v>418</v>
      </c>
      <c r="J178" s="44">
        <v>177</v>
      </c>
      <c r="K178" s="21" t="s">
        <v>582</v>
      </c>
      <c r="L178" s="35">
        <v>177</v>
      </c>
      <c r="M178" s="38" t="s">
        <v>1343</v>
      </c>
      <c r="N178" s="37">
        <v>177</v>
      </c>
      <c r="O178" s="36" t="s">
        <v>418</v>
      </c>
      <c r="T178" t="s">
        <v>1459</v>
      </c>
    </row>
    <row r="179" spans="1:20" x14ac:dyDescent="0.5">
      <c r="A179" s="34" t="s">
        <v>401</v>
      </c>
      <c r="B179" s="33">
        <v>178</v>
      </c>
      <c r="C179" s="21" t="s">
        <v>401</v>
      </c>
      <c r="D179" s="44">
        <v>178</v>
      </c>
      <c r="E179" s="21" t="s">
        <v>401</v>
      </c>
      <c r="F179" s="44">
        <v>178</v>
      </c>
      <c r="G179" s="21" t="s">
        <v>401</v>
      </c>
      <c r="H179" s="35">
        <v>178</v>
      </c>
      <c r="I179" s="21" t="s">
        <v>506</v>
      </c>
      <c r="J179" s="44">
        <v>178</v>
      </c>
      <c r="K179" s="21" t="s">
        <v>732</v>
      </c>
      <c r="L179" s="35">
        <v>178</v>
      </c>
      <c r="M179" s="38" t="s">
        <v>1414</v>
      </c>
      <c r="N179" s="37">
        <v>178</v>
      </c>
      <c r="O179" s="36" t="s">
        <v>506</v>
      </c>
      <c r="T179" t="s">
        <v>401</v>
      </c>
    </row>
    <row r="180" spans="1:20" x14ac:dyDescent="0.5">
      <c r="A180" s="34" t="s">
        <v>54</v>
      </c>
      <c r="B180" s="33">
        <v>179</v>
      </c>
      <c r="C180" s="21" t="s">
        <v>54</v>
      </c>
      <c r="D180" s="44">
        <v>179</v>
      </c>
      <c r="E180" s="21" t="s">
        <v>54</v>
      </c>
      <c r="F180" s="44">
        <v>179</v>
      </c>
      <c r="G180" s="21" t="s">
        <v>54</v>
      </c>
      <c r="H180" s="35">
        <v>179</v>
      </c>
      <c r="I180" s="21" t="s">
        <v>54</v>
      </c>
      <c r="J180" s="44">
        <v>179</v>
      </c>
      <c r="K180" s="21" t="s">
        <v>54</v>
      </c>
      <c r="L180" s="35">
        <v>179</v>
      </c>
      <c r="M180" s="38" t="s">
        <v>54</v>
      </c>
      <c r="N180" s="37">
        <v>179</v>
      </c>
      <c r="O180" s="36" t="s">
        <v>54</v>
      </c>
      <c r="T180" t="s">
        <v>54</v>
      </c>
    </row>
    <row r="181" spans="1:20" x14ac:dyDescent="0.5">
      <c r="A181" s="34" t="s">
        <v>150</v>
      </c>
      <c r="B181" s="33">
        <v>180</v>
      </c>
      <c r="C181" s="21" t="s">
        <v>150</v>
      </c>
      <c r="D181" s="44">
        <v>180</v>
      </c>
      <c r="E181" s="21" t="s">
        <v>150</v>
      </c>
      <c r="F181" s="44">
        <v>180</v>
      </c>
      <c r="G181" s="21" t="s">
        <v>150</v>
      </c>
      <c r="H181" s="35">
        <v>180</v>
      </c>
      <c r="I181" s="21" t="s">
        <v>444</v>
      </c>
      <c r="J181" s="44">
        <v>180</v>
      </c>
      <c r="K181" s="21" t="s">
        <v>638</v>
      </c>
      <c r="L181" s="35">
        <v>180</v>
      </c>
      <c r="M181" s="38" t="s">
        <v>150</v>
      </c>
      <c r="N181" s="37">
        <v>180</v>
      </c>
      <c r="O181" s="36" t="s">
        <v>444</v>
      </c>
      <c r="T181" t="s">
        <v>150</v>
      </c>
    </row>
    <row r="182" spans="1:20" x14ac:dyDescent="0.5">
      <c r="A182" s="34" t="s">
        <v>392</v>
      </c>
      <c r="B182" s="33">
        <v>181</v>
      </c>
      <c r="C182" s="21" t="s">
        <v>392</v>
      </c>
      <c r="D182" s="44">
        <v>181</v>
      </c>
      <c r="E182" s="21" t="s">
        <v>392</v>
      </c>
      <c r="F182" s="44">
        <v>181</v>
      </c>
      <c r="G182" s="21" t="s">
        <v>392</v>
      </c>
      <c r="H182" s="35">
        <v>181</v>
      </c>
      <c r="I182" s="21" t="s">
        <v>392</v>
      </c>
      <c r="J182" s="44">
        <v>181</v>
      </c>
      <c r="K182" s="21" t="s">
        <v>392</v>
      </c>
      <c r="L182" s="35">
        <v>181</v>
      </c>
      <c r="M182" s="38" t="s">
        <v>392</v>
      </c>
      <c r="N182" s="37">
        <v>181</v>
      </c>
      <c r="O182" s="36" t="s">
        <v>392</v>
      </c>
      <c r="T182" t="s">
        <v>1460</v>
      </c>
    </row>
    <row r="183" spans="1:20" x14ac:dyDescent="0.5">
      <c r="A183" s="34" t="s">
        <v>226</v>
      </c>
      <c r="B183" s="33">
        <v>182</v>
      </c>
      <c r="C183" s="21" t="s">
        <v>226</v>
      </c>
      <c r="D183" s="44">
        <v>182</v>
      </c>
      <c r="E183" s="21" t="s">
        <v>226</v>
      </c>
      <c r="F183" s="44">
        <v>182</v>
      </c>
      <c r="G183" s="21" t="s">
        <v>226</v>
      </c>
      <c r="H183" s="35">
        <v>182</v>
      </c>
      <c r="I183" s="21" t="s">
        <v>226</v>
      </c>
      <c r="J183" s="44">
        <v>182</v>
      </c>
      <c r="K183" s="21" t="s">
        <v>226</v>
      </c>
      <c r="L183" s="35">
        <v>182</v>
      </c>
      <c r="M183" s="38" t="s">
        <v>226</v>
      </c>
      <c r="N183" s="37">
        <v>182</v>
      </c>
      <c r="O183" s="36" t="s">
        <v>226</v>
      </c>
      <c r="T183" t="s">
        <v>226</v>
      </c>
    </row>
    <row r="184" spans="1:20" x14ac:dyDescent="0.5">
      <c r="A184" s="34" t="s">
        <v>181</v>
      </c>
      <c r="B184" s="33">
        <v>183</v>
      </c>
      <c r="C184" s="21" t="s">
        <v>181</v>
      </c>
      <c r="D184" s="44">
        <v>183</v>
      </c>
      <c r="E184" s="21" t="s">
        <v>181</v>
      </c>
      <c r="F184" s="44">
        <v>183</v>
      </c>
      <c r="G184" s="21" t="s">
        <v>181</v>
      </c>
      <c r="H184" s="35">
        <v>183</v>
      </c>
      <c r="I184" s="21" t="s">
        <v>430</v>
      </c>
      <c r="J184" s="44">
        <v>183</v>
      </c>
      <c r="K184" s="21" t="s">
        <v>643</v>
      </c>
      <c r="L184" s="35">
        <v>183</v>
      </c>
      <c r="M184" s="38" t="s">
        <v>181</v>
      </c>
      <c r="N184" s="37">
        <v>183</v>
      </c>
      <c r="O184" s="36" t="s">
        <v>430</v>
      </c>
      <c r="T184" t="s">
        <v>181</v>
      </c>
    </row>
    <row r="185" spans="1:20" x14ac:dyDescent="0.5">
      <c r="A185" s="34" t="s">
        <v>318</v>
      </c>
      <c r="B185" s="33">
        <v>184</v>
      </c>
      <c r="C185" s="21" t="s">
        <v>318</v>
      </c>
      <c r="D185" s="44">
        <v>184</v>
      </c>
      <c r="E185" s="21" t="s">
        <v>318</v>
      </c>
      <c r="F185" s="44">
        <v>184</v>
      </c>
      <c r="G185" s="21" t="s">
        <v>318</v>
      </c>
      <c r="H185" s="35">
        <v>184</v>
      </c>
      <c r="I185" s="21" t="s">
        <v>452</v>
      </c>
      <c r="J185" s="44">
        <v>184</v>
      </c>
      <c r="K185" s="21" t="s">
        <v>656</v>
      </c>
      <c r="L185" s="35">
        <v>184</v>
      </c>
      <c r="M185" s="38" t="s">
        <v>318</v>
      </c>
      <c r="N185" s="37">
        <v>184</v>
      </c>
      <c r="O185" s="36" t="s">
        <v>452</v>
      </c>
      <c r="T185" t="s">
        <v>318</v>
      </c>
    </row>
    <row r="186" spans="1:20" x14ac:dyDescent="0.5">
      <c r="A186" s="34" t="s">
        <v>309</v>
      </c>
      <c r="B186" s="33">
        <v>185</v>
      </c>
      <c r="C186" s="21" t="s">
        <v>309</v>
      </c>
      <c r="D186" s="44">
        <v>185</v>
      </c>
      <c r="E186" s="21" t="s">
        <v>309</v>
      </c>
      <c r="F186" s="44">
        <v>185</v>
      </c>
      <c r="G186" s="21" t="s">
        <v>309</v>
      </c>
      <c r="H186" s="35">
        <v>185</v>
      </c>
      <c r="I186" s="21" t="s">
        <v>488</v>
      </c>
      <c r="J186" s="44">
        <v>185</v>
      </c>
      <c r="K186" s="21" t="s">
        <v>696</v>
      </c>
      <c r="L186" s="35">
        <v>185</v>
      </c>
      <c r="M186" s="38" t="s">
        <v>309</v>
      </c>
      <c r="N186" s="37">
        <v>185</v>
      </c>
      <c r="O186" s="36" t="s">
        <v>488</v>
      </c>
      <c r="T186" t="s">
        <v>1461</v>
      </c>
    </row>
    <row r="187" spans="1:20" x14ac:dyDescent="0.5">
      <c r="A187" s="34" t="s">
        <v>269</v>
      </c>
      <c r="B187" s="33">
        <v>186</v>
      </c>
      <c r="C187" s="21" t="s">
        <v>269</v>
      </c>
      <c r="D187" s="44">
        <v>186</v>
      </c>
      <c r="E187" s="21" t="s">
        <v>269</v>
      </c>
      <c r="F187" s="44">
        <v>186</v>
      </c>
      <c r="G187" s="21" t="s">
        <v>269</v>
      </c>
      <c r="H187" s="35">
        <v>186</v>
      </c>
      <c r="I187" s="21" t="s">
        <v>269</v>
      </c>
      <c r="J187" s="44">
        <v>186</v>
      </c>
      <c r="K187" s="21" t="s">
        <v>710</v>
      </c>
      <c r="L187" s="35">
        <v>186</v>
      </c>
      <c r="M187" s="38" t="s">
        <v>1387</v>
      </c>
      <c r="N187" s="37">
        <v>186</v>
      </c>
      <c r="O187" s="36" t="s">
        <v>486</v>
      </c>
      <c r="T187" t="s">
        <v>1462</v>
      </c>
    </row>
    <row r="188" spans="1:20" x14ac:dyDescent="0.5">
      <c r="A188" s="34" t="s">
        <v>217</v>
      </c>
      <c r="B188" s="33">
        <v>187</v>
      </c>
      <c r="C188" s="21" t="s">
        <v>217</v>
      </c>
      <c r="D188" s="44">
        <v>187</v>
      </c>
      <c r="E188" s="21" t="s">
        <v>217</v>
      </c>
      <c r="F188" s="44">
        <v>187</v>
      </c>
      <c r="G188" s="21" t="s">
        <v>217</v>
      </c>
      <c r="H188" s="35">
        <v>187</v>
      </c>
      <c r="I188" s="21" t="s">
        <v>439</v>
      </c>
      <c r="J188" s="44">
        <v>187</v>
      </c>
      <c r="K188" s="21" t="s">
        <v>600</v>
      </c>
      <c r="L188" s="35">
        <v>187</v>
      </c>
      <c r="M188" s="38" t="s">
        <v>217</v>
      </c>
      <c r="N188" s="37">
        <v>187</v>
      </c>
      <c r="O188" s="36" t="s">
        <v>439</v>
      </c>
      <c r="T188" t="s">
        <v>217</v>
      </c>
    </row>
    <row r="189" spans="1:20" x14ac:dyDescent="0.5">
      <c r="A189" s="34" t="s">
        <v>903</v>
      </c>
      <c r="B189" s="33">
        <v>188</v>
      </c>
      <c r="C189" s="21" t="s">
        <v>903</v>
      </c>
      <c r="D189" s="44">
        <v>188</v>
      </c>
      <c r="E189" s="21" t="s">
        <v>534</v>
      </c>
      <c r="F189" s="44">
        <v>188</v>
      </c>
      <c r="G189" s="21" t="s">
        <v>534</v>
      </c>
      <c r="H189" s="35">
        <v>188</v>
      </c>
      <c r="I189" s="21" t="s">
        <v>619</v>
      </c>
      <c r="J189" s="44">
        <v>188</v>
      </c>
      <c r="K189" s="21" t="s">
        <v>619</v>
      </c>
      <c r="L189" s="35">
        <v>188</v>
      </c>
      <c r="M189" s="38" t="s">
        <v>619</v>
      </c>
      <c r="N189" s="37">
        <v>188</v>
      </c>
      <c r="O189" s="36" t="s">
        <v>425</v>
      </c>
      <c r="T189" t="s">
        <v>534</v>
      </c>
    </row>
    <row r="190" spans="1:20" x14ac:dyDescent="0.5">
      <c r="A190" s="34" t="s">
        <v>208</v>
      </c>
      <c r="B190" s="33">
        <v>189</v>
      </c>
      <c r="C190" s="21" t="s">
        <v>208</v>
      </c>
      <c r="D190" s="44">
        <v>189</v>
      </c>
      <c r="E190" s="21" t="s">
        <v>208</v>
      </c>
      <c r="F190" s="44">
        <v>189</v>
      </c>
      <c r="G190" s="21" t="s">
        <v>208</v>
      </c>
      <c r="H190" s="35">
        <v>189</v>
      </c>
      <c r="I190" s="21" t="s">
        <v>208</v>
      </c>
      <c r="J190" s="44">
        <v>189</v>
      </c>
      <c r="K190" s="21" t="s">
        <v>208</v>
      </c>
      <c r="L190" s="35">
        <v>189</v>
      </c>
      <c r="M190" s="38" t="s">
        <v>208</v>
      </c>
      <c r="N190" s="37">
        <v>189</v>
      </c>
      <c r="O190" s="36" t="s">
        <v>208</v>
      </c>
      <c r="T190" t="s">
        <v>1463</v>
      </c>
    </row>
    <row r="191" spans="1:20" x14ac:dyDescent="0.5">
      <c r="A191" s="34" t="s">
        <v>100</v>
      </c>
      <c r="B191" s="33">
        <v>190</v>
      </c>
      <c r="C191" s="21" t="s">
        <v>100</v>
      </c>
      <c r="D191" s="44">
        <v>190</v>
      </c>
      <c r="E191" s="21" t="s">
        <v>100</v>
      </c>
      <c r="F191" s="44">
        <v>190</v>
      </c>
      <c r="G191" s="21" t="s">
        <v>100</v>
      </c>
      <c r="H191" s="35">
        <v>190</v>
      </c>
      <c r="I191" s="21" t="s">
        <v>100</v>
      </c>
      <c r="J191" s="44">
        <v>190</v>
      </c>
      <c r="K191" s="21" t="s">
        <v>100</v>
      </c>
      <c r="L191" s="35">
        <v>190</v>
      </c>
      <c r="M191" s="38" t="s">
        <v>100</v>
      </c>
      <c r="N191" s="37">
        <v>190</v>
      </c>
      <c r="O191" s="36" t="s">
        <v>100</v>
      </c>
      <c r="T191" t="s">
        <v>1464</v>
      </c>
    </row>
    <row r="192" spans="1:20" x14ac:dyDescent="0.5">
      <c r="A192" s="34" t="s">
        <v>329</v>
      </c>
      <c r="B192" s="33">
        <v>191</v>
      </c>
      <c r="C192" s="21" t="s">
        <v>329</v>
      </c>
      <c r="D192" s="44">
        <v>191</v>
      </c>
      <c r="E192" s="21" t="s">
        <v>329</v>
      </c>
      <c r="F192" s="44">
        <v>191</v>
      </c>
      <c r="G192" s="21" t="s">
        <v>329</v>
      </c>
      <c r="H192" s="35">
        <v>191</v>
      </c>
      <c r="I192" s="21" t="s">
        <v>485</v>
      </c>
      <c r="J192" s="44">
        <v>191</v>
      </c>
      <c r="K192" s="21" t="s">
        <v>698</v>
      </c>
      <c r="L192" s="35">
        <v>191</v>
      </c>
      <c r="M192" s="38" t="s">
        <v>1399</v>
      </c>
      <c r="N192" s="37">
        <v>191</v>
      </c>
      <c r="O192" s="36" t="s">
        <v>485</v>
      </c>
      <c r="T192" t="s">
        <v>329</v>
      </c>
    </row>
    <row r="193" spans="1:20" x14ac:dyDescent="0.5">
      <c r="A193" s="34" t="s">
        <v>110</v>
      </c>
      <c r="B193" s="33">
        <v>192</v>
      </c>
      <c r="C193" s="21" t="s">
        <v>110</v>
      </c>
      <c r="D193" s="44">
        <v>192</v>
      </c>
      <c r="E193" s="21" t="s">
        <v>110</v>
      </c>
      <c r="F193" s="44">
        <v>192</v>
      </c>
      <c r="G193" s="21" t="s">
        <v>110</v>
      </c>
      <c r="H193" s="35">
        <v>192</v>
      </c>
      <c r="I193" s="21" t="s">
        <v>110</v>
      </c>
      <c r="J193" s="44">
        <v>192</v>
      </c>
      <c r="K193" s="21" t="s">
        <v>110</v>
      </c>
      <c r="L193" s="35">
        <v>192</v>
      </c>
      <c r="M193" s="38" t="s">
        <v>110</v>
      </c>
      <c r="N193" s="37">
        <v>192</v>
      </c>
      <c r="O193" s="36" t="s">
        <v>110</v>
      </c>
      <c r="T193" t="s">
        <v>1465</v>
      </c>
    </row>
    <row r="194" spans="1:20" x14ac:dyDescent="0.5">
      <c r="A194" s="34" t="s">
        <v>338</v>
      </c>
      <c r="B194" s="33">
        <v>193</v>
      </c>
      <c r="C194" s="21" t="s">
        <v>338</v>
      </c>
      <c r="D194" s="44">
        <v>193</v>
      </c>
      <c r="E194" s="21" t="s">
        <v>338</v>
      </c>
      <c r="F194" s="44">
        <v>193</v>
      </c>
      <c r="G194" s="21" t="s">
        <v>338</v>
      </c>
      <c r="H194" s="35">
        <v>193</v>
      </c>
      <c r="I194" s="21" t="s">
        <v>338</v>
      </c>
      <c r="J194" s="44">
        <v>193</v>
      </c>
      <c r="K194" s="21" t="s">
        <v>688</v>
      </c>
      <c r="L194" s="35">
        <v>193</v>
      </c>
      <c r="M194" s="38" t="s">
        <v>1386</v>
      </c>
      <c r="N194" s="37">
        <v>193</v>
      </c>
      <c r="O194" s="36" t="s">
        <v>338</v>
      </c>
      <c r="T194" t="s">
        <v>1466</v>
      </c>
    </row>
    <row r="195" spans="1:20" x14ac:dyDescent="0.5">
      <c r="A195" s="34" t="s">
        <v>76</v>
      </c>
      <c r="B195" s="33">
        <v>194</v>
      </c>
      <c r="C195" s="21" t="s">
        <v>76</v>
      </c>
      <c r="D195" s="44">
        <v>194</v>
      </c>
      <c r="E195" s="21" t="s">
        <v>76</v>
      </c>
      <c r="F195" s="44">
        <v>194</v>
      </c>
      <c r="G195" s="21" t="s">
        <v>76</v>
      </c>
      <c r="H195" s="35">
        <v>194</v>
      </c>
      <c r="I195" s="21" t="s">
        <v>76</v>
      </c>
      <c r="J195" s="44">
        <v>194</v>
      </c>
      <c r="K195" s="21" t="s">
        <v>76</v>
      </c>
      <c r="L195" s="35">
        <v>194</v>
      </c>
      <c r="M195" s="38" t="s">
        <v>76</v>
      </c>
      <c r="N195" s="37">
        <v>194</v>
      </c>
      <c r="O195" s="36" t="s">
        <v>76</v>
      </c>
      <c r="T195" t="s">
        <v>76</v>
      </c>
    </row>
    <row r="196" spans="1:20" x14ac:dyDescent="0.5">
      <c r="A196" s="34" t="s">
        <v>152</v>
      </c>
      <c r="B196" s="33">
        <v>195</v>
      </c>
      <c r="C196" s="21" t="s">
        <v>152</v>
      </c>
      <c r="D196" s="44">
        <v>195</v>
      </c>
      <c r="E196" s="21" t="s">
        <v>152</v>
      </c>
      <c r="F196" s="44">
        <v>195</v>
      </c>
      <c r="G196" s="21" t="s">
        <v>152</v>
      </c>
      <c r="H196" s="35">
        <v>195</v>
      </c>
      <c r="I196" s="21" t="s">
        <v>437</v>
      </c>
      <c r="J196" s="44">
        <v>195</v>
      </c>
      <c r="K196" s="21" t="s">
        <v>669</v>
      </c>
      <c r="L196" s="35">
        <v>195</v>
      </c>
      <c r="M196" s="38" t="s">
        <v>1363</v>
      </c>
      <c r="N196" s="37">
        <v>195</v>
      </c>
      <c r="O196" s="36" t="s">
        <v>437</v>
      </c>
      <c r="T196" t="s">
        <v>1467</v>
      </c>
    </row>
    <row r="197" spans="1:20" x14ac:dyDescent="0.5">
      <c r="A197" s="34" t="s">
        <v>385</v>
      </c>
      <c r="B197" s="33">
        <v>196</v>
      </c>
      <c r="C197" s="21" t="s">
        <v>385</v>
      </c>
      <c r="D197" s="44">
        <v>196</v>
      </c>
      <c r="E197" s="21" t="s">
        <v>385</v>
      </c>
      <c r="F197" s="44">
        <v>196</v>
      </c>
      <c r="G197" s="21" t="s">
        <v>385</v>
      </c>
      <c r="H197" s="35">
        <v>196</v>
      </c>
      <c r="I197" s="21" t="s">
        <v>385</v>
      </c>
      <c r="J197" s="44">
        <v>196</v>
      </c>
      <c r="K197" s="21" t="s">
        <v>385</v>
      </c>
      <c r="L197" s="35">
        <v>196</v>
      </c>
      <c r="M197" s="38" t="s">
        <v>385</v>
      </c>
      <c r="N197" s="37">
        <v>196</v>
      </c>
      <c r="O197" s="36" t="s">
        <v>385</v>
      </c>
      <c r="T197" t="s">
        <v>1468</v>
      </c>
    </row>
    <row r="198" spans="1:20" x14ac:dyDescent="0.5">
      <c r="A198" s="34" t="s">
        <v>292</v>
      </c>
      <c r="B198" s="33">
        <v>197</v>
      </c>
      <c r="C198" s="21" t="s">
        <v>292</v>
      </c>
      <c r="D198" s="44">
        <v>197</v>
      </c>
      <c r="E198" s="21" t="s">
        <v>292</v>
      </c>
      <c r="F198" s="44">
        <v>197</v>
      </c>
      <c r="G198" s="21" t="s">
        <v>292</v>
      </c>
      <c r="H198" s="35">
        <v>197</v>
      </c>
      <c r="I198" s="21" t="s">
        <v>292</v>
      </c>
      <c r="J198" s="44">
        <v>197</v>
      </c>
      <c r="K198" s="21" t="s">
        <v>292</v>
      </c>
      <c r="L198" s="35">
        <v>197</v>
      </c>
      <c r="M198" s="38" t="s">
        <v>292</v>
      </c>
      <c r="N198" s="37">
        <v>197</v>
      </c>
      <c r="O198" s="36" t="s">
        <v>292</v>
      </c>
      <c r="T198" t="s">
        <v>292</v>
      </c>
    </row>
    <row r="199" spans="1:20" x14ac:dyDescent="0.5">
      <c r="A199" s="34" t="s">
        <v>265</v>
      </c>
      <c r="B199" s="33">
        <v>198</v>
      </c>
      <c r="C199" s="21" t="s">
        <v>265</v>
      </c>
      <c r="D199" s="44">
        <v>198</v>
      </c>
      <c r="E199" s="21" t="s">
        <v>265</v>
      </c>
      <c r="F199" s="44">
        <v>198</v>
      </c>
      <c r="G199" s="21" t="s">
        <v>265</v>
      </c>
      <c r="H199" s="35">
        <v>198</v>
      </c>
      <c r="I199" s="21" t="s">
        <v>733</v>
      </c>
      <c r="J199" s="44">
        <v>198</v>
      </c>
      <c r="K199" s="21" t="s">
        <v>468</v>
      </c>
      <c r="L199" s="35">
        <v>198</v>
      </c>
      <c r="M199" s="38" t="s">
        <v>265</v>
      </c>
      <c r="N199" s="37">
        <v>198</v>
      </c>
      <c r="O199" s="36" t="s">
        <v>468</v>
      </c>
      <c r="T199" t="s">
        <v>265</v>
      </c>
    </row>
    <row r="200" spans="1:20" x14ac:dyDescent="0.5">
      <c r="A200" s="34" t="s">
        <v>378</v>
      </c>
      <c r="B200" s="33">
        <v>199</v>
      </c>
      <c r="C200" s="21" t="s">
        <v>378</v>
      </c>
      <c r="D200" s="44">
        <v>199</v>
      </c>
      <c r="E200" s="21" t="s">
        <v>378</v>
      </c>
      <c r="F200" s="44">
        <v>199</v>
      </c>
      <c r="G200" s="21" t="s">
        <v>378</v>
      </c>
      <c r="H200" s="35">
        <v>199</v>
      </c>
      <c r="I200" s="21" t="s">
        <v>378</v>
      </c>
      <c r="J200" s="44">
        <v>199</v>
      </c>
      <c r="K200" s="21" t="s">
        <v>378</v>
      </c>
      <c r="L200" s="35">
        <v>199</v>
      </c>
      <c r="M200" s="38" t="s">
        <v>1407</v>
      </c>
      <c r="N200" s="37">
        <v>199</v>
      </c>
      <c r="O200" s="36" t="s">
        <v>378</v>
      </c>
      <c r="T200" t="s">
        <v>378</v>
      </c>
    </row>
    <row r="201" spans="1:20" x14ac:dyDescent="0.5">
      <c r="A201" s="34" t="s">
        <v>235</v>
      </c>
      <c r="B201" s="33">
        <v>200</v>
      </c>
      <c r="C201" s="21" t="s">
        <v>235</v>
      </c>
      <c r="D201" s="44">
        <v>200</v>
      </c>
      <c r="E201" s="21" t="s">
        <v>235</v>
      </c>
      <c r="F201" s="44">
        <v>200</v>
      </c>
      <c r="G201" s="21" t="s">
        <v>235</v>
      </c>
      <c r="H201" s="35">
        <v>200</v>
      </c>
      <c r="I201" s="21" t="s">
        <v>435</v>
      </c>
      <c r="J201" s="44">
        <v>200</v>
      </c>
      <c r="K201" s="21" t="s">
        <v>642</v>
      </c>
      <c r="L201" s="35">
        <v>200</v>
      </c>
      <c r="M201" s="38" t="s">
        <v>235</v>
      </c>
      <c r="N201" s="37">
        <v>200</v>
      </c>
      <c r="O201" s="36" t="s">
        <v>435</v>
      </c>
      <c r="T201" t="s">
        <v>1469</v>
      </c>
    </row>
    <row r="202" spans="1:20" x14ac:dyDescent="0.5">
      <c r="A202" s="34" t="s">
        <v>319</v>
      </c>
      <c r="B202" s="33">
        <v>201</v>
      </c>
      <c r="C202" s="21" t="s">
        <v>319</v>
      </c>
      <c r="D202" s="44">
        <v>201</v>
      </c>
      <c r="E202" s="21" t="s">
        <v>319</v>
      </c>
      <c r="F202" s="44">
        <v>201</v>
      </c>
      <c r="G202" s="21" t="s">
        <v>319</v>
      </c>
      <c r="H202" s="35">
        <v>201</v>
      </c>
      <c r="I202" s="21" t="s">
        <v>319</v>
      </c>
      <c r="J202" s="44">
        <v>201</v>
      </c>
      <c r="K202" s="21" t="s">
        <v>576</v>
      </c>
      <c r="L202" s="35">
        <v>201</v>
      </c>
      <c r="M202" s="38" t="s">
        <v>1378</v>
      </c>
      <c r="N202" s="37">
        <v>201</v>
      </c>
      <c r="O202" s="36" t="s">
        <v>319</v>
      </c>
      <c r="T202" t="s">
        <v>1470</v>
      </c>
    </row>
    <row r="203" spans="1:20" x14ac:dyDescent="0.5">
      <c r="A203" s="34" t="s">
        <v>45</v>
      </c>
      <c r="B203" s="33">
        <v>202</v>
      </c>
      <c r="C203" s="21" t="s">
        <v>45</v>
      </c>
      <c r="D203" s="44">
        <v>202</v>
      </c>
      <c r="E203" s="21" t="s">
        <v>45</v>
      </c>
      <c r="F203" s="44">
        <v>202</v>
      </c>
      <c r="G203" s="21" t="s">
        <v>45</v>
      </c>
      <c r="H203" s="35">
        <v>202</v>
      </c>
      <c r="I203" s="21" t="s">
        <v>45</v>
      </c>
      <c r="J203" s="44">
        <v>202</v>
      </c>
      <c r="K203" s="21" t="s">
        <v>591</v>
      </c>
      <c r="L203" s="35">
        <v>202</v>
      </c>
      <c r="M203" s="38" t="s">
        <v>1342</v>
      </c>
      <c r="N203" s="37">
        <v>202</v>
      </c>
      <c r="O203" s="36" t="s">
        <v>45</v>
      </c>
      <c r="T203" t="s">
        <v>45</v>
      </c>
    </row>
    <row r="204" spans="1:20" x14ac:dyDescent="0.5">
      <c r="A204" s="34" t="s">
        <v>324</v>
      </c>
      <c r="B204" s="33">
        <v>203</v>
      </c>
      <c r="C204" s="21" t="s">
        <v>324</v>
      </c>
      <c r="D204" s="44">
        <v>203</v>
      </c>
      <c r="E204" s="21" t="s">
        <v>324</v>
      </c>
      <c r="F204" s="44">
        <v>203</v>
      </c>
      <c r="G204" s="21" t="s">
        <v>324</v>
      </c>
      <c r="H204" s="35">
        <v>203</v>
      </c>
      <c r="I204" s="21" t="s">
        <v>324</v>
      </c>
      <c r="J204" s="44">
        <v>203</v>
      </c>
      <c r="K204" s="21" t="s">
        <v>691</v>
      </c>
      <c r="L204" s="35">
        <v>203</v>
      </c>
      <c r="M204" s="38" t="s">
        <v>691</v>
      </c>
      <c r="N204" s="37">
        <v>203</v>
      </c>
      <c r="O204" s="36" t="s">
        <v>324</v>
      </c>
      <c r="T204" t="s">
        <v>324</v>
      </c>
    </row>
    <row r="205" spans="1:20" x14ac:dyDescent="0.5">
      <c r="A205" s="34" t="s">
        <v>240</v>
      </c>
      <c r="B205" s="33">
        <v>204</v>
      </c>
      <c r="C205" s="21" t="s">
        <v>240</v>
      </c>
      <c r="D205" s="44">
        <v>204</v>
      </c>
      <c r="E205" s="21" t="s">
        <v>240</v>
      </c>
      <c r="F205" s="44">
        <v>204</v>
      </c>
      <c r="G205" s="21" t="s">
        <v>240</v>
      </c>
      <c r="H205" s="35">
        <v>204</v>
      </c>
      <c r="I205" s="21" t="s">
        <v>240</v>
      </c>
      <c r="J205" s="44">
        <v>204</v>
      </c>
      <c r="K205" s="21" t="s">
        <v>680</v>
      </c>
      <c r="L205" s="35">
        <v>204</v>
      </c>
      <c r="M205" s="38" t="s">
        <v>680</v>
      </c>
      <c r="N205" s="37">
        <v>204</v>
      </c>
      <c r="O205" s="36" t="s">
        <v>240</v>
      </c>
      <c r="T205" t="s">
        <v>1471</v>
      </c>
    </row>
    <row r="206" spans="1:20" x14ac:dyDescent="0.5">
      <c r="A206" s="34" t="s">
        <v>375</v>
      </c>
      <c r="B206" s="33">
        <v>205</v>
      </c>
      <c r="C206" s="21" t="s">
        <v>375</v>
      </c>
      <c r="D206" s="44">
        <v>205</v>
      </c>
      <c r="E206" s="21" t="s">
        <v>375</v>
      </c>
      <c r="F206" s="44">
        <v>205</v>
      </c>
      <c r="G206" s="21" t="s">
        <v>375</v>
      </c>
      <c r="H206" s="35">
        <v>205</v>
      </c>
      <c r="I206" s="21" t="s">
        <v>375</v>
      </c>
      <c r="J206" s="44">
        <v>205</v>
      </c>
      <c r="K206" s="21" t="s">
        <v>375</v>
      </c>
      <c r="L206" s="35">
        <v>205</v>
      </c>
      <c r="M206" s="38" t="s">
        <v>375</v>
      </c>
      <c r="N206" s="37">
        <v>205</v>
      </c>
      <c r="O206" s="36" t="s">
        <v>375</v>
      </c>
      <c r="T206" t="s">
        <v>375</v>
      </c>
    </row>
    <row r="207" spans="1:20" x14ac:dyDescent="0.5">
      <c r="A207" s="34" t="s">
        <v>303</v>
      </c>
      <c r="B207" s="33">
        <v>206</v>
      </c>
      <c r="C207" s="21" t="s">
        <v>303</v>
      </c>
      <c r="D207" s="44">
        <v>206</v>
      </c>
      <c r="E207" s="21" t="s">
        <v>303</v>
      </c>
      <c r="F207" s="44">
        <v>206</v>
      </c>
      <c r="G207" s="21" t="s">
        <v>303</v>
      </c>
      <c r="H207" s="35">
        <v>206</v>
      </c>
      <c r="I207" s="21" t="s">
        <v>481</v>
      </c>
      <c r="J207" s="44">
        <v>206</v>
      </c>
      <c r="K207" s="21" t="s">
        <v>682</v>
      </c>
      <c r="L207" s="35">
        <v>206</v>
      </c>
      <c r="M207" s="38" t="s">
        <v>1370</v>
      </c>
      <c r="N207" s="37">
        <v>206</v>
      </c>
      <c r="O207" s="36" t="s">
        <v>481</v>
      </c>
      <c r="T207" t="s">
        <v>303</v>
      </c>
    </row>
    <row r="208" spans="1:20" x14ac:dyDescent="0.5">
      <c r="A208" s="34" t="s">
        <v>275</v>
      </c>
      <c r="B208" s="33">
        <v>207</v>
      </c>
      <c r="C208" s="21" t="s">
        <v>275</v>
      </c>
      <c r="D208" s="44">
        <v>207</v>
      </c>
      <c r="E208" s="21" t="s">
        <v>275</v>
      </c>
      <c r="F208" s="44">
        <v>207</v>
      </c>
      <c r="G208" s="21" t="s">
        <v>275</v>
      </c>
      <c r="H208" s="35">
        <v>207</v>
      </c>
      <c r="I208" s="21" t="s">
        <v>275</v>
      </c>
      <c r="J208" s="44">
        <v>207</v>
      </c>
      <c r="K208" s="21" t="s">
        <v>665</v>
      </c>
      <c r="L208" s="35">
        <v>207</v>
      </c>
      <c r="M208" s="38" t="s">
        <v>275</v>
      </c>
      <c r="N208" s="37">
        <v>207</v>
      </c>
      <c r="O208" s="36" t="s">
        <v>275</v>
      </c>
      <c r="T208" t="s">
        <v>1472</v>
      </c>
    </row>
    <row r="209" spans="1:20" x14ac:dyDescent="0.5">
      <c r="A209" s="34" t="s">
        <v>77</v>
      </c>
      <c r="B209" s="33">
        <v>208</v>
      </c>
      <c r="C209" s="21" t="s">
        <v>77</v>
      </c>
      <c r="D209" s="44">
        <v>208</v>
      </c>
      <c r="E209" s="21" t="s">
        <v>77</v>
      </c>
      <c r="F209" s="44">
        <v>208</v>
      </c>
      <c r="G209" s="21" t="s">
        <v>77</v>
      </c>
      <c r="H209" s="35">
        <v>208</v>
      </c>
      <c r="I209" s="21" t="s">
        <v>77</v>
      </c>
      <c r="J209" s="44">
        <v>208</v>
      </c>
      <c r="K209" s="21" t="s">
        <v>77</v>
      </c>
      <c r="L209" s="35">
        <v>208</v>
      </c>
      <c r="M209" s="38" t="s">
        <v>77</v>
      </c>
      <c r="N209" s="37">
        <v>208</v>
      </c>
      <c r="O209" s="36" t="s">
        <v>77</v>
      </c>
      <c r="T209" t="s">
        <v>77</v>
      </c>
    </row>
    <row r="210" spans="1:20" x14ac:dyDescent="0.5">
      <c r="A210" s="34" t="s">
        <v>287</v>
      </c>
      <c r="B210" s="33">
        <v>209</v>
      </c>
      <c r="C210" s="21" t="s">
        <v>287</v>
      </c>
      <c r="D210" s="44">
        <v>209</v>
      </c>
      <c r="E210" s="21" t="s">
        <v>287</v>
      </c>
      <c r="F210" s="44">
        <v>209</v>
      </c>
      <c r="G210" s="21" t="s">
        <v>287</v>
      </c>
      <c r="H210" s="35">
        <v>209</v>
      </c>
      <c r="I210" s="21" t="s">
        <v>287</v>
      </c>
      <c r="J210" s="44">
        <v>209</v>
      </c>
      <c r="K210" s="21" t="s">
        <v>596</v>
      </c>
      <c r="L210" s="35">
        <v>209</v>
      </c>
      <c r="M210" s="38" t="s">
        <v>287</v>
      </c>
      <c r="N210" s="37">
        <v>209</v>
      </c>
      <c r="O210" s="36" t="s">
        <v>287</v>
      </c>
      <c r="T210" t="s">
        <v>287</v>
      </c>
    </row>
    <row r="211" spans="1:20" x14ac:dyDescent="0.5">
      <c r="A211" s="34" t="s">
        <v>317</v>
      </c>
      <c r="B211" s="33">
        <v>210</v>
      </c>
      <c r="C211" s="21" t="s">
        <v>317</v>
      </c>
      <c r="D211" s="44">
        <v>210</v>
      </c>
      <c r="E211" s="21" t="s">
        <v>317</v>
      </c>
      <c r="F211" s="44">
        <v>210</v>
      </c>
      <c r="G211" s="21" t="s">
        <v>317</v>
      </c>
      <c r="H211" s="35">
        <v>210</v>
      </c>
      <c r="I211" s="21" t="s">
        <v>317</v>
      </c>
      <c r="J211" s="44">
        <v>210</v>
      </c>
      <c r="K211" s="21" t="s">
        <v>718</v>
      </c>
      <c r="L211" s="35">
        <v>210</v>
      </c>
      <c r="M211" s="38" t="s">
        <v>1373</v>
      </c>
      <c r="N211" s="37">
        <v>210</v>
      </c>
      <c r="O211" s="36" t="s">
        <v>317</v>
      </c>
      <c r="T211" t="s">
        <v>1473</v>
      </c>
    </row>
    <row r="212" spans="1:20" x14ac:dyDescent="0.5">
      <c r="A212" s="34" t="s">
        <v>261</v>
      </c>
      <c r="B212" s="33">
        <v>211</v>
      </c>
      <c r="C212" s="21" t="s">
        <v>261</v>
      </c>
      <c r="D212" s="44">
        <v>211</v>
      </c>
      <c r="E212" s="21" t="s">
        <v>1474</v>
      </c>
      <c r="F212" s="44">
        <v>211</v>
      </c>
      <c r="G212" s="21" t="s">
        <v>261</v>
      </c>
      <c r="H212" s="35">
        <v>211</v>
      </c>
      <c r="I212" s="21" t="s">
        <v>261</v>
      </c>
      <c r="J212" s="44">
        <v>211</v>
      </c>
      <c r="K212" s="21" t="s">
        <v>683</v>
      </c>
      <c r="L212" s="35">
        <v>211</v>
      </c>
      <c r="M212" s="38" t="s">
        <v>1375</v>
      </c>
      <c r="N212" s="37">
        <v>211</v>
      </c>
      <c r="O212" s="36" t="s">
        <v>261</v>
      </c>
      <c r="T212" t="s">
        <v>1474</v>
      </c>
    </row>
    <row r="213" spans="1:20" x14ac:dyDescent="0.5">
      <c r="A213" s="34" t="s">
        <v>341</v>
      </c>
      <c r="B213" s="33">
        <v>212</v>
      </c>
      <c r="C213" s="21" t="s">
        <v>341</v>
      </c>
      <c r="D213" s="44">
        <v>212</v>
      </c>
      <c r="E213" s="21" t="s">
        <v>341</v>
      </c>
      <c r="F213" s="44">
        <v>212</v>
      </c>
      <c r="G213" s="21" t="s">
        <v>341</v>
      </c>
      <c r="H213" s="35">
        <v>212</v>
      </c>
      <c r="I213" s="21" t="s">
        <v>341</v>
      </c>
      <c r="J213" s="44">
        <v>212</v>
      </c>
      <c r="K213" s="21" t="s">
        <v>675</v>
      </c>
      <c r="L213" s="35">
        <v>212</v>
      </c>
      <c r="M213" s="38" t="s">
        <v>1382</v>
      </c>
      <c r="N213" s="37">
        <v>212</v>
      </c>
      <c r="O213" s="36" t="s">
        <v>341</v>
      </c>
      <c r="T213" t="s">
        <v>1475</v>
      </c>
    </row>
    <row r="214" spans="1:20" x14ac:dyDescent="0.5">
      <c r="A214" s="34" t="s">
        <v>221</v>
      </c>
      <c r="B214" s="33">
        <v>213</v>
      </c>
      <c r="C214" s="21" t="s">
        <v>221</v>
      </c>
      <c r="D214" s="44">
        <v>213</v>
      </c>
      <c r="E214" s="21" t="s">
        <v>221</v>
      </c>
      <c r="F214" s="44">
        <v>213</v>
      </c>
      <c r="G214" s="21" t="s">
        <v>221</v>
      </c>
      <c r="H214" s="35">
        <v>213</v>
      </c>
      <c r="I214" s="21" t="s">
        <v>221</v>
      </c>
      <c r="J214" s="44">
        <v>213</v>
      </c>
      <c r="K214" s="21" t="s">
        <v>674</v>
      </c>
      <c r="L214" s="35">
        <v>213</v>
      </c>
      <c r="M214" s="38" t="s">
        <v>1371</v>
      </c>
      <c r="N214" s="37">
        <v>213</v>
      </c>
      <c r="O214" s="36" t="s">
        <v>221</v>
      </c>
      <c r="T214" t="s">
        <v>221</v>
      </c>
    </row>
    <row r="215" spans="1:20" x14ac:dyDescent="0.5">
      <c r="A215" s="34" t="s">
        <v>258</v>
      </c>
      <c r="B215" s="33">
        <v>214</v>
      </c>
      <c r="C215" s="21" t="s">
        <v>258</v>
      </c>
      <c r="D215" s="44">
        <v>214</v>
      </c>
      <c r="E215" s="21" t="s">
        <v>258</v>
      </c>
      <c r="F215" s="44">
        <v>214</v>
      </c>
      <c r="G215" s="21" t="s">
        <v>258</v>
      </c>
      <c r="H215" s="35">
        <v>214</v>
      </c>
      <c r="I215" s="21" t="s">
        <v>258</v>
      </c>
      <c r="J215" s="44">
        <v>214</v>
      </c>
      <c r="K215" s="21" t="s">
        <v>590</v>
      </c>
      <c r="L215" s="35">
        <v>214</v>
      </c>
      <c r="M215" s="38" t="s">
        <v>1356</v>
      </c>
      <c r="N215" s="37">
        <v>214</v>
      </c>
      <c r="O215" s="36" t="s">
        <v>258</v>
      </c>
      <c r="T215" t="s">
        <v>258</v>
      </c>
    </row>
    <row r="216" spans="1:20" x14ac:dyDescent="0.5">
      <c r="A216" s="34" t="s">
        <v>71</v>
      </c>
      <c r="B216" s="33">
        <v>215</v>
      </c>
      <c r="C216" s="21" t="s">
        <v>71</v>
      </c>
      <c r="D216" s="44">
        <v>215</v>
      </c>
      <c r="E216" s="21" t="s">
        <v>71</v>
      </c>
      <c r="F216" s="44">
        <v>215</v>
      </c>
      <c r="G216" s="21" t="s">
        <v>71</v>
      </c>
      <c r="H216" s="35">
        <v>215</v>
      </c>
      <c r="I216" s="21" t="s">
        <v>71</v>
      </c>
      <c r="J216" s="44">
        <v>215</v>
      </c>
      <c r="K216" s="21" t="s">
        <v>71</v>
      </c>
      <c r="L216" s="35">
        <v>215</v>
      </c>
      <c r="M216" s="38" t="s">
        <v>71</v>
      </c>
      <c r="N216" s="37">
        <v>215</v>
      </c>
      <c r="O216" s="36" t="s">
        <v>71</v>
      </c>
      <c r="T216" t="s">
        <v>1477</v>
      </c>
    </row>
    <row r="217" spans="1:20" x14ac:dyDescent="0.5">
      <c r="A217" s="34" t="s">
        <v>298</v>
      </c>
      <c r="B217" s="33">
        <v>216</v>
      </c>
      <c r="C217" s="21" t="s">
        <v>298</v>
      </c>
      <c r="D217" s="44">
        <v>216</v>
      </c>
      <c r="E217" s="21" t="s">
        <v>298</v>
      </c>
      <c r="F217" s="44">
        <v>216</v>
      </c>
      <c r="G217" s="21" t="s">
        <v>298</v>
      </c>
      <c r="H217" s="35">
        <v>216</v>
      </c>
      <c r="I217" s="21" t="s">
        <v>462</v>
      </c>
      <c r="J217" s="44">
        <v>216</v>
      </c>
      <c r="K217" s="21" t="s">
        <v>648</v>
      </c>
      <c r="L217" s="35">
        <v>216</v>
      </c>
      <c r="M217" s="38" t="s">
        <v>298</v>
      </c>
      <c r="N217" s="37">
        <v>216</v>
      </c>
      <c r="O217" s="36" t="s">
        <v>462</v>
      </c>
      <c r="T217" t="s">
        <v>1476</v>
      </c>
    </row>
    <row r="218" spans="1:20" x14ac:dyDescent="0.5">
      <c r="A218" s="34" t="s">
        <v>142</v>
      </c>
      <c r="B218" s="33">
        <v>217</v>
      </c>
      <c r="C218" s="21" t="s">
        <v>142</v>
      </c>
      <c r="D218" s="44">
        <v>217</v>
      </c>
      <c r="E218" s="21" t="s">
        <v>142</v>
      </c>
      <c r="F218" s="44">
        <v>217</v>
      </c>
      <c r="G218" s="21" t="s">
        <v>142</v>
      </c>
      <c r="H218" s="35">
        <v>217</v>
      </c>
      <c r="I218" s="21" t="s">
        <v>142</v>
      </c>
      <c r="J218" s="44">
        <v>217</v>
      </c>
      <c r="K218" s="21" t="s">
        <v>142</v>
      </c>
      <c r="L218" s="35">
        <v>217</v>
      </c>
      <c r="M218" s="38" t="s">
        <v>142</v>
      </c>
      <c r="N218" s="37">
        <v>217</v>
      </c>
      <c r="O218" s="36" t="s">
        <v>142</v>
      </c>
      <c r="T218" t="s">
        <v>142</v>
      </c>
    </row>
    <row r="219" spans="1:20" x14ac:dyDescent="0.5">
      <c r="A219" s="34" t="s">
        <v>331</v>
      </c>
      <c r="B219" s="33">
        <v>218</v>
      </c>
      <c r="C219" s="21" t="s">
        <v>331</v>
      </c>
      <c r="D219" s="44">
        <v>218</v>
      </c>
      <c r="E219" s="21" t="s">
        <v>331</v>
      </c>
      <c r="F219" s="44">
        <v>218</v>
      </c>
      <c r="G219" s="21" t="s">
        <v>331</v>
      </c>
      <c r="H219" s="35">
        <v>218</v>
      </c>
      <c r="I219" s="21" t="s">
        <v>331</v>
      </c>
      <c r="J219" s="44">
        <v>218</v>
      </c>
      <c r="K219" s="21" t="s">
        <v>331</v>
      </c>
      <c r="L219" s="35">
        <v>218</v>
      </c>
      <c r="M219" s="38" t="s">
        <v>331</v>
      </c>
      <c r="N219" s="37">
        <v>218</v>
      </c>
      <c r="O219" s="36" t="s">
        <v>331</v>
      </c>
      <c r="T219" t="s">
        <v>331</v>
      </c>
    </row>
    <row r="220" spans="1:20" x14ac:dyDescent="0.5">
      <c r="A220" s="34" t="s">
        <v>188</v>
      </c>
      <c r="B220" s="33">
        <v>219</v>
      </c>
      <c r="C220" s="21" t="s">
        <v>188</v>
      </c>
      <c r="D220" s="44">
        <v>219</v>
      </c>
      <c r="E220" s="21" t="s">
        <v>188</v>
      </c>
      <c r="F220" s="44">
        <v>219</v>
      </c>
      <c r="G220" s="21" t="s">
        <v>188</v>
      </c>
      <c r="H220" s="35">
        <v>219</v>
      </c>
      <c r="I220" s="21" t="s">
        <v>188</v>
      </c>
      <c r="J220" s="44">
        <v>219</v>
      </c>
      <c r="K220" s="21" t="s">
        <v>188</v>
      </c>
      <c r="L220" s="35">
        <v>219</v>
      </c>
      <c r="M220" s="38" t="s">
        <v>188</v>
      </c>
      <c r="N220" s="37">
        <v>219</v>
      </c>
      <c r="O220" s="36" t="s">
        <v>188</v>
      </c>
      <c r="T220" t="s">
        <v>1478</v>
      </c>
    </row>
    <row r="221" spans="1:20" x14ac:dyDescent="0.5">
      <c r="A221" s="34" t="s">
        <v>33</v>
      </c>
      <c r="B221" s="33">
        <v>220</v>
      </c>
      <c r="C221" s="21" t="s">
        <v>33</v>
      </c>
      <c r="D221" s="44">
        <v>220</v>
      </c>
      <c r="E221" s="21" t="s">
        <v>33</v>
      </c>
      <c r="F221" s="44">
        <v>220</v>
      </c>
      <c r="G221" s="21" t="s">
        <v>33</v>
      </c>
      <c r="H221" s="35">
        <v>220</v>
      </c>
      <c r="I221" s="21" t="s">
        <v>415</v>
      </c>
      <c r="J221" s="44">
        <v>220</v>
      </c>
      <c r="K221" s="21" t="s">
        <v>1259</v>
      </c>
      <c r="L221" s="35">
        <v>220</v>
      </c>
      <c r="M221" s="38" t="s">
        <v>33</v>
      </c>
      <c r="N221" s="37">
        <v>220</v>
      </c>
      <c r="O221" s="36" t="s">
        <v>415</v>
      </c>
      <c r="T221" t="s">
        <v>33</v>
      </c>
    </row>
    <row r="222" spans="1:20" x14ac:dyDescent="0.5">
      <c r="A222" s="34" t="s">
        <v>52</v>
      </c>
      <c r="B222" s="33">
        <v>221</v>
      </c>
      <c r="C222" s="21" t="s">
        <v>52</v>
      </c>
      <c r="D222" s="44">
        <v>221</v>
      </c>
      <c r="E222" s="21" t="s">
        <v>52</v>
      </c>
      <c r="F222" s="44">
        <v>221</v>
      </c>
      <c r="G222" s="21" t="s">
        <v>52</v>
      </c>
      <c r="H222" s="35">
        <v>221</v>
      </c>
      <c r="I222" s="21" t="s">
        <v>52</v>
      </c>
      <c r="J222" s="44">
        <v>221</v>
      </c>
      <c r="K222" s="21" t="s">
        <v>52</v>
      </c>
      <c r="L222" s="35">
        <v>221</v>
      </c>
      <c r="M222" s="38" t="s">
        <v>52</v>
      </c>
      <c r="N222" s="37">
        <v>221</v>
      </c>
      <c r="O222" s="36" t="s">
        <v>52</v>
      </c>
      <c r="T222" t="s">
        <v>52</v>
      </c>
    </row>
    <row r="223" spans="1:20" x14ac:dyDescent="0.5">
      <c r="A223" s="34" t="s">
        <v>50</v>
      </c>
      <c r="B223" s="33">
        <v>222</v>
      </c>
      <c r="C223" s="21" t="s">
        <v>50</v>
      </c>
      <c r="D223" s="44">
        <v>222</v>
      </c>
      <c r="E223" s="21" t="s">
        <v>50</v>
      </c>
      <c r="F223" s="44">
        <v>222</v>
      </c>
      <c r="G223" s="21" t="s">
        <v>50</v>
      </c>
      <c r="H223" s="35">
        <v>222</v>
      </c>
      <c r="I223" s="21" t="s">
        <v>421</v>
      </c>
      <c r="J223" s="44">
        <v>222</v>
      </c>
      <c r="K223" s="21" t="s">
        <v>575</v>
      </c>
      <c r="L223" s="35">
        <v>222</v>
      </c>
      <c r="M223" s="38" t="s">
        <v>1341</v>
      </c>
      <c r="N223" s="37">
        <v>222</v>
      </c>
      <c r="O223" s="36" t="s">
        <v>421</v>
      </c>
      <c r="T223" t="s">
        <v>50</v>
      </c>
    </row>
    <row r="224" spans="1:20" x14ac:dyDescent="0.5">
      <c r="A224" s="34" t="s">
        <v>196</v>
      </c>
      <c r="B224" s="33">
        <v>223</v>
      </c>
      <c r="C224" s="21" t="s">
        <v>196</v>
      </c>
      <c r="D224" s="44">
        <v>223</v>
      </c>
      <c r="E224" s="21" t="s">
        <v>196</v>
      </c>
      <c r="F224" s="44">
        <v>223</v>
      </c>
      <c r="G224" s="21" t="s">
        <v>196</v>
      </c>
      <c r="H224" s="35">
        <v>223</v>
      </c>
      <c r="I224" s="21" t="s">
        <v>196</v>
      </c>
      <c r="J224" s="44">
        <v>223</v>
      </c>
      <c r="K224" s="21" t="s">
        <v>196</v>
      </c>
      <c r="L224" s="35">
        <v>223</v>
      </c>
      <c r="M224" s="38" t="s">
        <v>196</v>
      </c>
      <c r="N224" s="37">
        <v>223</v>
      </c>
      <c r="O224" s="36" t="s">
        <v>196</v>
      </c>
      <c r="T224" t="s">
        <v>196</v>
      </c>
    </row>
    <row r="225" spans="1:20" x14ac:dyDescent="0.5">
      <c r="A225" s="34" t="s">
        <v>103</v>
      </c>
      <c r="B225" s="33">
        <v>224</v>
      </c>
      <c r="C225" s="21" t="s">
        <v>103</v>
      </c>
      <c r="D225" s="44">
        <v>224</v>
      </c>
      <c r="E225" s="21" t="s">
        <v>103</v>
      </c>
      <c r="F225" s="44">
        <v>224</v>
      </c>
      <c r="G225" s="21" t="s">
        <v>103</v>
      </c>
      <c r="H225" s="35">
        <v>224</v>
      </c>
      <c r="I225" s="21" t="s">
        <v>103</v>
      </c>
      <c r="J225" s="44">
        <v>224</v>
      </c>
      <c r="K225" s="21" t="s">
        <v>103</v>
      </c>
      <c r="L225" s="35">
        <v>224</v>
      </c>
      <c r="M225" s="38" t="s">
        <v>103</v>
      </c>
      <c r="N225" s="37">
        <v>224</v>
      </c>
      <c r="O225" s="36" t="s">
        <v>103</v>
      </c>
      <c r="T225" t="s">
        <v>103</v>
      </c>
    </row>
    <row r="226" spans="1:20" x14ac:dyDescent="0.5">
      <c r="A226" s="34" t="s">
        <v>66</v>
      </c>
      <c r="B226" s="33">
        <v>225</v>
      </c>
      <c r="C226" s="21" t="s">
        <v>66</v>
      </c>
      <c r="D226" s="44">
        <v>225</v>
      </c>
      <c r="E226" s="21" t="s">
        <v>66</v>
      </c>
      <c r="F226" s="44">
        <v>225</v>
      </c>
      <c r="G226" s="21" t="s">
        <v>66</v>
      </c>
      <c r="H226" s="35">
        <v>225</v>
      </c>
      <c r="I226" s="21" t="s">
        <v>66</v>
      </c>
      <c r="J226" s="44">
        <v>225</v>
      </c>
      <c r="K226" s="21" t="s">
        <v>66</v>
      </c>
      <c r="L226" s="35">
        <v>225</v>
      </c>
      <c r="M226" s="38" t="s">
        <v>66</v>
      </c>
      <c r="N226" s="37">
        <v>225</v>
      </c>
      <c r="O226" s="36" t="s">
        <v>66</v>
      </c>
      <c r="T226" t="s">
        <v>66</v>
      </c>
    </row>
    <row r="227" spans="1:20" x14ac:dyDescent="0.5">
      <c r="A227" s="34" t="s">
        <v>259</v>
      </c>
      <c r="B227" s="33">
        <v>226</v>
      </c>
      <c r="C227" s="21" t="s">
        <v>259</v>
      </c>
      <c r="D227" s="44">
        <v>226</v>
      </c>
      <c r="E227" s="21" t="s">
        <v>259</v>
      </c>
      <c r="F227" s="44">
        <v>226</v>
      </c>
      <c r="G227" s="21" t="s">
        <v>259</v>
      </c>
      <c r="H227" s="35">
        <v>226</v>
      </c>
      <c r="I227" s="21" t="s">
        <v>453</v>
      </c>
      <c r="J227" s="44">
        <v>226</v>
      </c>
      <c r="K227" s="21" t="s">
        <v>679</v>
      </c>
      <c r="L227" s="35">
        <v>226</v>
      </c>
      <c r="M227" s="38" t="s">
        <v>259</v>
      </c>
      <c r="N227" s="37">
        <v>226</v>
      </c>
      <c r="O227" s="36" t="s">
        <v>453</v>
      </c>
      <c r="T227" t="s">
        <v>1479</v>
      </c>
    </row>
    <row r="228" spans="1:20" x14ac:dyDescent="0.5">
      <c r="A228" s="34" t="s">
        <v>285</v>
      </c>
      <c r="B228" s="33">
        <v>227</v>
      </c>
      <c r="C228" s="21" t="s">
        <v>285</v>
      </c>
      <c r="D228" s="44">
        <v>227</v>
      </c>
      <c r="E228" s="21" t="s">
        <v>285</v>
      </c>
      <c r="F228" s="44">
        <v>227</v>
      </c>
      <c r="G228" s="21" t="s">
        <v>285</v>
      </c>
      <c r="H228" s="35">
        <v>227</v>
      </c>
      <c r="I228" s="21" t="s">
        <v>285</v>
      </c>
      <c r="J228" s="44">
        <v>227</v>
      </c>
      <c r="K228" s="21" t="s">
        <v>285</v>
      </c>
      <c r="L228" s="35">
        <v>227</v>
      </c>
      <c r="M228" s="38" t="s">
        <v>285</v>
      </c>
      <c r="N228" s="37">
        <v>227</v>
      </c>
      <c r="O228" s="36" t="s">
        <v>285</v>
      </c>
      <c r="T228" t="s">
        <v>1480</v>
      </c>
    </row>
    <row r="229" spans="1:20" x14ac:dyDescent="0.5">
      <c r="A229" s="34" t="s">
        <v>192</v>
      </c>
      <c r="B229" s="33">
        <v>228</v>
      </c>
      <c r="C229" s="21" t="s">
        <v>192</v>
      </c>
      <c r="D229" s="44">
        <v>228</v>
      </c>
      <c r="E229" s="21" t="s">
        <v>192</v>
      </c>
      <c r="F229" s="44">
        <v>228</v>
      </c>
      <c r="G229" s="21" t="s">
        <v>192</v>
      </c>
      <c r="H229" s="35">
        <v>228</v>
      </c>
      <c r="I229" s="21" t="s">
        <v>1330</v>
      </c>
      <c r="J229" s="44">
        <v>228</v>
      </c>
      <c r="K229" s="21" t="s">
        <v>579</v>
      </c>
      <c r="L229" s="35">
        <v>228</v>
      </c>
      <c r="M229" s="38" t="s">
        <v>192</v>
      </c>
      <c r="N229" s="37">
        <v>228</v>
      </c>
      <c r="O229" s="36" t="s">
        <v>192</v>
      </c>
      <c r="T229" t="s">
        <v>1481</v>
      </c>
    </row>
    <row r="230" spans="1:20" x14ac:dyDescent="0.5">
      <c r="A230" s="34" t="s">
        <v>62</v>
      </c>
      <c r="B230" s="33">
        <v>229</v>
      </c>
      <c r="C230" s="21" t="s">
        <v>62</v>
      </c>
      <c r="D230" s="44">
        <v>229</v>
      </c>
      <c r="E230" s="21" t="s">
        <v>62</v>
      </c>
      <c r="F230" s="44">
        <v>229</v>
      </c>
      <c r="G230" s="21" t="s">
        <v>62</v>
      </c>
      <c r="H230" s="35">
        <v>229</v>
      </c>
      <c r="I230" s="21" t="s">
        <v>419</v>
      </c>
      <c r="J230" s="44">
        <v>229</v>
      </c>
      <c r="K230" s="21" t="s">
        <v>1261</v>
      </c>
      <c r="L230" s="35">
        <v>229</v>
      </c>
      <c r="M230" s="38" t="s">
        <v>62</v>
      </c>
      <c r="N230" s="37">
        <v>229</v>
      </c>
      <c r="O230" s="36" t="s">
        <v>419</v>
      </c>
      <c r="T230" t="s">
        <v>62</v>
      </c>
    </row>
    <row r="231" spans="1:20" x14ac:dyDescent="0.5">
      <c r="A231" s="34" t="s">
        <v>175</v>
      </c>
      <c r="B231" s="33">
        <v>230</v>
      </c>
      <c r="C231" s="21" t="s">
        <v>175</v>
      </c>
      <c r="D231" s="44">
        <v>230</v>
      </c>
      <c r="E231" s="21" t="s">
        <v>175</v>
      </c>
      <c r="F231" s="44">
        <v>230</v>
      </c>
      <c r="G231" s="21" t="s">
        <v>175</v>
      </c>
      <c r="H231" s="35">
        <v>230</v>
      </c>
      <c r="I231" s="21" t="s">
        <v>175</v>
      </c>
      <c r="J231" s="44">
        <v>230</v>
      </c>
      <c r="K231" s="21" t="s">
        <v>175</v>
      </c>
      <c r="L231" s="35">
        <v>230</v>
      </c>
      <c r="M231" s="38" t="s">
        <v>175</v>
      </c>
      <c r="N231" s="37">
        <v>230</v>
      </c>
      <c r="O231" s="36" t="s">
        <v>175</v>
      </c>
      <c r="T231" t="s">
        <v>175</v>
      </c>
    </row>
    <row r="232" spans="1:20" x14ac:dyDescent="0.5">
      <c r="A232" s="34" t="s">
        <v>90</v>
      </c>
      <c r="B232" s="33">
        <v>231</v>
      </c>
      <c r="C232" s="21" t="s">
        <v>90</v>
      </c>
      <c r="D232" s="44">
        <v>231</v>
      </c>
      <c r="E232" s="21" t="s">
        <v>90</v>
      </c>
      <c r="F232" s="44">
        <v>231</v>
      </c>
      <c r="G232" s="21" t="s">
        <v>90</v>
      </c>
      <c r="H232" s="35">
        <v>231</v>
      </c>
      <c r="I232" s="21" t="s">
        <v>90</v>
      </c>
      <c r="J232" s="44">
        <v>231</v>
      </c>
      <c r="K232" s="21" t="s">
        <v>90</v>
      </c>
      <c r="L232" s="35">
        <v>231</v>
      </c>
      <c r="M232" s="38" t="s">
        <v>90</v>
      </c>
      <c r="N232" s="37">
        <v>231</v>
      </c>
      <c r="O232" s="36" t="s">
        <v>90</v>
      </c>
      <c r="T232" t="s">
        <v>90</v>
      </c>
    </row>
    <row r="233" spans="1:20" x14ac:dyDescent="0.5">
      <c r="A233" s="34" t="s">
        <v>178</v>
      </c>
      <c r="B233" s="33">
        <v>232</v>
      </c>
      <c r="C233" s="21" t="s">
        <v>178</v>
      </c>
      <c r="D233" s="44">
        <v>232</v>
      </c>
      <c r="E233" s="21" t="s">
        <v>178</v>
      </c>
      <c r="F233" s="44">
        <v>232</v>
      </c>
      <c r="G233" s="21" t="s">
        <v>178</v>
      </c>
      <c r="H233" s="35">
        <v>232</v>
      </c>
      <c r="I233" s="21" t="s">
        <v>178</v>
      </c>
      <c r="J233" s="44">
        <v>232</v>
      </c>
      <c r="K233" s="21" t="s">
        <v>178</v>
      </c>
      <c r="L233" s="35">
        <v>232</v>
      </c>
      <c r="M233" s="38" t="s">
        <v>178</v>
      </c>
      <c r="N233" s="37">
        <v>232</v>
      </c>
      <c r="O233" s="36" t="s">
        <v>178</v>
      </c>
      <c r="T233" t="s">
        <v>1483</v>
      </c>
    </row>
    <row r="234" spans="1:20" x14ac:dyDescent="0.5">
      <c r="A234" s="34" t="s">
        <v>279</v>
      </c>
      <c r="B234" s="33">
        <v>233</v>
      </c>
      <c r="C234" s="21" t="s">
        <v>279</v>
      </c>
      <c r="D234" s="44">
        <v>233</v>
      </c>
      <c r="E234" s="21" t="s">
        <v>279</v>
      </c>
      <c r="F234" s="44">
        <v>233</v>
      </c>
      <c r="G234" s="21" t="s">
        <v>279</v>
      </c>
      <c r="H234" s="35">
        <v>233</v>
      </c>
      <c r="I234" s="21" t="s">
        <v>465</v>
      </c>
      <c r="J234" s="44">
        <v>233</v>
      </c>
      <c r="K234" s="21" t="s">
        <v>686</v>
      </c>
      <c r="L234" s="35">
        <v>233</v>
      </c>
      <c r="M234" s="38" t="s">
        <v>279</v>
      </c>
      <c r="N234" s="37">
        <v>233</v>
      </c>
      <c r="O234" s="36" t="s">
        <v>465</v>
      </c>
      <c r="T234" t="s">
        <v>1482</v>
      </c>
    </row>
    <row r="235" spans="1:20" x14ac:dyDescent="0.5">
      <c r="A235" s="34" t="s">
        <v>310</v>
      </c>
      <c r="B235" s="33">
        <v>234</v>
      </c>
      <c r="C235" s="21" t="s">
        <v>310</v>
      </c>
      <c r="D235" s="44">
        <v>234</v>
      </c>
      <c r="E235" s="21" t="s">
        <v>310</v>
      </c>
      <c r="F235" s="44">
        <v>234</v>
      </c>
      <c r="G235" s="21" t="s">
        <v>310</v>
      </c>
      <c r="H235" s="35">
        <v>234</v>
      </c>
      <c r="I235" s="21" t="s">
        <v>716</v>
      </c>
      <c r="J235" s="44">
        <v>234</v>
      </c>
      <c r="K235" s="21" t="s">
        <v>716</v>
      </c>
      <c r="L235" s="35">
        <v>234</v>
      </c>
      <c r="M235" s="38" t="s">
        <v>716</v>
      </c>
      <c r="N235" s="37">
        <v>234</v>
      </c>
      <c r="O235" s="36" t="s">
        <v>310</v>
      </c>
      <c r="T235" t="s">
        <v>310</v>
      </c>
    </row>
    <row r="236" spans="1:20" x14ac:dyDescent="0.5">
      <c r="A236" s="34" t="s">
        <v>347</v>
      </c>
      <c r="B236" s="33">
        <v>235</v>
      </c>
      <c r="C236" s="21" t="s">
        <v>347</v>
      </c>
      <c r="D236" s="44">
        <v>235</v>
      </c>
      <c r="E236" s="65" t="s">
        <v>347</v>
      </c>
      <c r="F236" s="44">
        <v>235</v>
      </c>
      <c r="G236" s="21" t="s">
        <v>347</v>
      </c>
      <c r="H236" s="35">
        <v>235</v>
      </c>
      <c r="I236" s="21" t="s">
        <v>347</v>
      </c>
      <c r="J236" s="44">
        <v>235</v>
      </c>
      <c r="K236" s="21" t="s">
        <v>347</v>
      </c>
      <c r="L236" s="35">
        <v>235</v>
      </c>
      <c r="M236" s="38" t="s">
        <v>347</v>
      </c>
      <c r="N236" s="37">
        <v>235</v>
      </c>
      <c r="O236" s="36" t="s">
        <v>493</v>
      </c>
      <c r="T236" t="s">
        <v>347</v>
      </c>
    </row>
    <row r="237" spans="1:20" x14ac:dyDescent="0.5">
      <c r="A237" s="34" t="s">
        <v>147</v>
      </c>
      <c r="B237" s="33">
        <v>236</v>
      </c>
      <c r="C237" s="21" t="s">
        <v>147</v>
      </c>
      <c r="D237" s="44">
        <v>236</v>
      </c>
      <c r="E237" s="21" t="s">
        <v>147</v>
      </c>
      <c r="F237" s="44">
        <v>236</v>
      </c>
      <c r="G237" s="21" t="s">
        <v>147</v>
      </c>
      <c r="H237" s="35">
        <v>236</v>
      </c>
      <c r="I237" s="21" t="s">
        <v>147</v>
      </c>
      <c r="J237" s="44">
        <v>236</v>
      </c>
      <c r="K237" s="21" t="s">
        <v>147</v>
      </c>
      <c r="L237" s="35">
        <v>236</v>
      </c>
      <c r="M237" s="38" t="s">
        <v>147</v>
      </c>
      <c r="N237" s="37">
        <v>236</v>
      </c>
      <c r="O237" s="36" t="s">
        <v>147</v>
      </c>
      <c r="T237" t="s">
        <v>1484</v>
      </c>
    </row>
    <row r="238" spans="1:20" x14ac:dyDescent="0.5">
      <c r="A238" s="34" t="s">
        <v>67</v>
      </c>
      <c r="B238" s="33">
        <v>237</v>
      </c>
      <c r="C238" s="21" t="s">
        <v>67</v>
      </c>
      <c r="D238" s="44">
        <v>237</v>
      </c>
      <c r="E238" s="21" t="s">
        <v>67</v>
      </c>
      <c r="F238" s="44">
        <v>237</v>
      </c>
      <c r="G238" s="21" t="s">
        <v>67</v>
      </c>
      <c r="H238" s="35">
        <v>237</v>
      </c>
      <c r="I238" s="21" t="s">
        <v>67</v>
      </c>
      <c r="J238" s="44">
        <v>237</v>
      </c>
      <c r="K238" s="21" t="s">
        <v>67</v>
      </c>
      <c r="L238" s="35">
        <v>237</v>
      </c>
      <c r="M238" s="38" t="s">
        <v>67</v>
      </c>
      <c r="N238" s="37">
        <v>237</v>
      </c>
      <c r="O238" s="36" t="s">
        <v>67</v>
      </c>
      <c r="T238" t="s">
        <v>67</v>
      </c>
    </row>
    <row r="239" spans="1:20" x14ac:dyDescent="0.5">
      <c r="A239" s="34" t="s">
        <v>23</v>
      </c>
      <c r="B239" s="33">
        <v>238</v>
      </c>
      <c r="C239" s="21" t="s">
        <v>23</v>
      </c>
      <c r="D239" s="44">
        <v>238</v>
      </c>
      <c r="E239" s="21" t="s">
        <v>23</v>
      </c>
      <c r="F239" s="44">
        <v>238</v>
      </c>
      <c r="G239" s="21" t="s">
        <v>23</v>
      </c>
      <c r="H239" s="35">
        <v>238</v>
      </c>
      <c r="I239" s="21" t="s">
        <v>23</v>
      </c>
      <c r="J239" s="44">
        <v>238</v>
      </c>
      <c r="K239" s="21" t="s">
        <v>23</v>
      </c>
      <c r="L239" s="35">
        <v>238</v>
      </c>
      <c r="M239" s="38" t="s">
        <v>23</v>
      </c>
      <c r="N239" s="37">
        <v>238</v>
      </c>
      <c r="O239" s="36" t="s">
        <v>23</v>
      </c>
      <c r="T239" t="s">
        <v>23</v>
      </c>
    </row>
    <row r="240" spans="1:20" x14ac:dyDescent="0.5">
      <c r="A240" s="34" t="s">
        <v>184</v>
      </c>
      <c r="B240" s="33">
        <v>239</v>
      </c>
      <c r="C240" s="21" t="s">
        <v>184</v>
      </c>
      <c r="D240" s="44">
        <v>239</v>
      </c>
      <c r="E240" s="21" t="s">
        <v>536</v>
      </c>
      <c r="F240" s="44">
        <v>239</v>
      </c>
      <c r="G240" s="21" t="s">
        <v>536</v>
      </c>
      <c r="H240" s="35">
        <v>239</v>
      </c>
      <c r="I240" s="21" t="s">
        <v>184</v>
      </c>
      <c r="J240" s="44">
        <v>239</v>
      </c>
      <c r="K240" s="21" t="s">
        <v>668</v>
      </c>
      <c r="L240" s="35">
        <v>239</v>
      </c>
      <c r="M240" s="38" t="s">
        <v>1376</v>
      </c>
      <c r="N240" s="37">
        <v>239</v>
      </c>
      <c r="O240" s="36" t="s">
        <v>184</v>
      </c>
      <c r="T240" t="s">
        <v>1436</v>
      </c>
    </row>
    <row r="241" spans="1:20" x14ac:dyDescent="0.5">
      <c r="A241" s="34" t="s">
        <v>218</v>
      </c>
      <c r="B241" s="33">
        <v>240</v>
      </c>
      <c r="C241" s="21" t="s">
        <v>218</v>
      </c>
      <c r="D241" s="44">
        <v>240</v>
      </c>
      <c r="E241" s="21" t="s">
        <v>218</v>
      </c>
      <c r="F241" s="44">
        <v>240</v>
      </c>
      <c r="G241" s="21" t="s">
        <v>218</v>
      </c>
      <c r="H241" s="35">
        <v>240</v>
      </c>
      <c r="I241" s="21" t="s">
        <v>1331</v>
      </c>
      <c r="J241" s="44">
        <v>240</v>
      </c>
      <c r="K241" s="21" t="s">
        <v>218</v>
      </c>
      <c r="L241" s="35">
        <v>240</v>
      </c>
      <c r="M241" s="38" t="s">
        <v>218</v>
      </c>
      <c r="N241" s="37">
        <v>240</v>
      </c>
      <c r="O241" s="36" t="s">
        <v>218</v>
      </c>
      <c r="T241" t="s">
        <v>1485</v>
      </c>
    </row>
    <row r="242" spans="1:20" x14ac:dyDescent="0.5">
      <c r="A242" s="34" t="s">
        <v>222</v>
      </c>
      <c r="B242" s="33">
        <v>241</v>
      </c>
      <c r="C242" s="21" t="s">
        <v>222</v>
      </c>
      <c r="D242" s="44">
        <v>241</v>
      </c>
      <c r="E242" s="21" t="s">
        <v>222</v>
      </c>
      <c r="F242" s="44">
        <v>241</v>
      </c>
      <c r="G242" s="21" t="s">
        <v>222</v>
      </c>
      <c r="H242" s="35">
        <v>241</v>
      </c>
      <c r="I242" s="21" t="s">
        <v>222</v>
      </c>
      <c r="J242" s="44">
        <v>241</v>
      </c>
      <c r="K242" s="21" t="s">
        <v>222</v>
      </c>
      <c r="L242" s="35">
        <v>241</v>
      </c>
      <c r="M242" s="38" t="s">
        <v>222</v>
      </c>
      <c r="N242" s="37">
        <v>241</v>
      </c>
      <c r="O242" s="36" t="s">
        <v>222</v>
      </c>
      <c r="T242" t="s">
        <v>222</v>
      </c>
    </row>
    <row r="243" spans="1:20" x14ac:dyDescent="0.5">
      <c r="A243" s="34" t="s">
        <v>252</v>
      </c>
      <c r="B243" s="33">
        <v>242</v>
      </c>
      <c r="C243" s="21" t="s">
        <v>252</v>
      </c>
      <c r="D243" s="44">
        <v>242</v>
      </c>
      <c r="E243" s="21" t="s">
        <v>252</v>
      </c>
      <c r="F243" s="44">
        <v>242</v>
      </c>
      <c r="G243" s="21" t="s">
        <v>252</v>
      </c>
      <c r="H243" s="35">
        <v>242</v>
      </c>
      <c r="I243" s="21" t="s">
        <v>252</v>
      </c>
      <c r="J243" s="44">
        <v>242</v>
      </c>
      <c r="K243" s="21" t="s">
        <v>252</v>
      </c>
      <c r="L243" s="35">
        <v>242</v>
      </c>
      <c r="M243" s="38" t="s">
        <v>252</v>
      </c>
      <c r="N243" s="37">
        <v>242</v>
      </c>
      <c r="O243" s="36" t="s">
        <v>252</v>
      </c>
      <c r="T243" t="s">
        <v>252</v>
      </c>
    </row>
    <row r="244" spans="1:20" x14ac:dyDescent="0.5">
      <c r="A244" s="34" t="s">
        <v>242</v>
      </c>
      <c r="B244" s="33">
        <v>243</v>
      </c>
      <c r="C244" s="21" t="s">
        <v>242</v>
      </c>
      <c r="D244" s="44">
        <v>243</v>
      </c>
      <c r="E244" s="21" t="s">
        <v>242</v>
      </c>
      <c r="F244" s="44">
        <v>243</v>
      </c>
      <c r="G244" s="21" t="s">
        <v>242</v>
      </c>
      <c r="H244" s="35">
        <v>243</v>
      </c>
      <c r="I244" s="21" t="s">
        <v>242</v>
      </c>
      <c r="J244" s="44">
        <v>243</v>
      </c>
      <c r="K244" s="21" t="s">
        <v>242</v>
      </c>
      <c r="L244" s="35">
        <v>243</v>
      </c>
      <c r="M244" s="38" t="s">
        <v>242</v>
      </c>
      <c r="N244" s="37">
        <v>243</v>
      </c>
      <c r="O244" s="36" t="s">
        <v>242</v>
      </c>
      <c r="T244" t="s">
        <v>1486</v>
      </c>
    </row>
    <row r="245" spans="1:20" x14ac:dyDescent="0.5">
      <c r="A245" s="34" t="s">
        <v>214</v>
      </c>
      <c r="B245" s="33">
        <v>244</v>
      </c>
      <c r="C245" s="21" t="s">
        <v>214</v>
      </c>
      <c r="D245" s="44">
        <v>244</v>
      </c>
      <c r="E245" s="21" t="s">
        <v>214</v>
      </c>
      <c r="F245" s="44">
        <v>244</v>
      </c>
      <c r="G245" s="21" t="s">
        <v>214</v>
      </c>
      <c r="H245" s="35">
        <v>244</v>
      </c>
      <c r="I245" s="21" t="s">
        <v>214</v>
      </c>
      <c r="J245" s="44">
        <v>244</v>
      </c>
      <c r="K245" s="21" t="s">
        <v>214</v>
      </c>
      <c r="L245" s="35">
        <v>244</v>
      </c>
      <c r="M245" s="38" t="s">
        <v>214</v>
      </c>
      <c r="N245" s="37">
        <v>244</v>
      </c>
      <c r="O245" s="36" t="s">
        <v>214</v>
      </c>
      <c r="T245" t="s">
        <v>214</v>
      </c>
    </row>
    <row r="246" spans="1:20" x14ac:dyDescent="0.5">
      <c r="A246" s="34" t="s">
        <v>129</v>
      </c>
      <c r="B246" s="33">
        <v>245</v>
      </c>
      <c r="C246" s="21" t="s">
        <v>129</v>
      </c>
      <c r="D246" s="44">
        <v>245</v>
      </c>
      <c r="E246" s="21" t="s">
        <v>129</v>
      </c>
      <c r="F246" s="44">
        <v>245</v>
      </c>
      <c r="G246" s="21" t="s">
        <v>129</v>
      </c>
      <c r="H246" s="35">
        <v>245</v>
      </c>
      <c r="I246" s="21" t="s">
        <v>129</v>
      </c>
      <c r="J246" s="44">
        <v>245</v>
      </c>
      <c r="K246" s="21" t="s">
        <v>129</v>
      </c>
      <c r="L246" s="35">
        <v>245</v>
      </c>
      <c r="M246" s="38" t="s">
        <v>129</v>
      </c>
      <c r="N246" s="37">
        <v>245</v>
      </c>
      <c r="O246" s="36" t="s">
        <v>129</v>
      </c>
      <c r="T246" t="s">
        <v>129</v>
      </c>
    </row>
    <row r="247" spans="1:20" x14ac:dyDescent="0.5">
      <c r="A247" s="34" t="s">
        <v>245</v>
      </c>
      <c r="B247" s="33">
        <v>246</v>
      </c>
      <c r="C247" s="21" t="s">
        <v>245</v>
      </c>
      <c r="D247" s="44">
        <v>246</v>
      </c>
      <c r="E247" s="21" t="s">
        <v>245</v>
      </c>
      <c r="F247" s="44">
        <v>246</v>
      </c>
      <c r="G247" s="21" t="s">
        <v>245</v>
      </c>
      <c r="H247" s="35">
        <v>246</v>
      </c>
      <c r="I247" s="21" t="s">
        <v>245</v>
      </c>
      <c r="J247" s="44">
        <v>246</v>
      </c>
      <c r="K247" s="21" t="s">
        <v>245</v>
      </c>
      <c r="L247" s="35">
        <v>246</v>
      </c>
      <c r="M247" s="38" t="s">
        <v>245</v>
      </c>
      <c r="N247" s="37">
        <v>246</v>
      </c>
      <c r="O247" s="36" t="s">
        <v>245</v>
      </c>
      <c r="T247" t="s">
        <v>245</v>
      </c>
    </row>
    <row r="248" spans="1:20" x14ac:dyDescent="0.5">
      <c r="A248" s="34" t="s">
        <v>267</v>
      </c>
      <c r="B248" s="33">
        <v>247</v>
      </c>
      <c r="C248" s="21" t="s">
        <v>267</v>
      </c>
      <c r="D248" s="44">
        <v>247</v>
      </c>
      <c r="E248" s="21" t="s">
        <v>267</v>
      </c>
      <c r="F248" s="44">
        <v>247</v>
      </c>
      <c r="G248" s="21" t="s">
        <v>267</v>
      </c>
      <c r="H248" s="35">
        <v>247</v>
      </c>
      <c r="I248" s="21" t="s">
        <v>267</v>
      </c>
      <c r="J248" s="44">
        <v>247</v>
      </c>
      <c r="K248" s="21" t="s">
        <v>604</v>
      </c>
      <c r="L248" s="35">
        <v>247</v>
      </c>
      <c r="M248" s="38" t="s">
        <v>267</v>
      </c>
      <c r="N248" s="37">
        <v>247</v>
      </c>
      <c r="O248" s="36" t="s">
        <v>267</v>
      </c>
      <c r="T248" t="s">
        <v>267</v>
      </c>
    </row>
    <row r="249" spans="1:20" x14ac:dyDescent="0.5">
      <c r="A249" s="34" t="s">
        <v>39</v>
      </c>
      <c r="B249" s="33">
        <v>248</v>
      </c>
      <c r="C249" s="21" t="s">
        <v>39</v>
      </c>
      <c r="D249" s="44">
        <v>248</v>
      </c>
      <c r="E249" s="21" t="s">
        <v>39</v>
      </c>
      <c r="F249" s="44">
        <v>248</v>
      </c>
      <c r="G249" s="21" t="s">
        <v>39</v>
      </c>
      <c r="H249" s="35">
        <v>248</v>
      </c>
      <c r="I249" s="21" t="s">
        <v>39</v>
      </c>
      <c r="J249" s="44">
        <v>248</v>
      </c>
      <c r="K249" s="21" t="s">
        <v>39</v>
      </c>
      <c r="L249" s="35">
        <v>248</v>
      </c>
      <c r="M249" s="38" t="s">
        <v>39</v>
      </c>
      <c r="N249" s="37">
        <v>248</v>
      </c>
      <c r="O249" s="36" t="s">
        <v>39</v>
      </c>
      <c r="T249" t="s">
        <v>1487</v>
      </c>
    </row>
    <row r="250" spans="1:20" x14ac:dyDescent="0.5">
      <c r="A250" s="34" t="s">
        <v>272</v>
      </c>
      <c r="B250" s="33">
        <v>249</v>
      </c>
      <c r="C250" s="21" t="s">
        <v>272</v>
      </c>
      <c r="D250" s="44">
        <v>249</v>
      </c>
      <c r="E250" s="21" t="s">
        <v>272</v>
      </c>
      <c r="F250" s="44">
        <v>249</v>
      </c>
      <c r="G250" s="21" t="s">
        <v>272</v>
      </c>
      <c r="H250" s="35">
        <v>249</v>
      </c>
      <c r="I250" s="21" t="s">
        <v>469</v>
      </c>
      <c r="J250" s="44">
        <v>249</v>
      </c>
      <c r="K250" s="21" t="s">
        <v>685</v>
      </c>
      <c r="L250" s="35">
        <v>249</v>
      </c>
      <c r="M250" s="38" t="s">
        <v>272</v>
      </c>
      <c r="N250" s="37">
        <v>249</v>
      </c>
      <c r="O250" s="36" t="s">
        <v>469</v>
      </c>
      <c r="T250" t="s">
        <v>272</v>
      </c>
    </row>
    <row r="251" spans="1:20" x14ac:dyDescent="0.5">
      <c r="A251" s="34" t="s">
        <v>365</v>
      </c>
      <c r="B251" s="33">
        <v>250</v>
      </c>
      <c r="C251" s="21" t="s">
        <v>365</v>
      </c>
      <c r="D251" s="44">
        <v>250</v>
      </c>
      <c r="E251" s="21" t="s">
        <v>365</v>
      </c>
      <c r="F251" s="44">
        <v>250</v>
      </c>
      <c r="G251" s="21" t="s">
        <v>365</v>
      </c>
      <c r="H251" s="35">
        <v>250</v>
      </c>
      <c r="I251" s="21" t="s">
        <v>365</v>
      </c>
      <c r="J251" s="44">
        <v>250</v>
      </c>
      <c r="K251" s="21" t="s">
        <v>606</v>
      </c>
      <c r="L251" s="35">
        <v>250</v>
      </c>
      <c r="M251" s="38" t="s">
        <v>365</v>
      </c>
      <c r="N251" s="37">
        <v>250</v>
      </c>
      <c r="O251" s="36" t="s">
        <v>365</v>
      </c>
      <c r="T251" t="s">
        <v>1488</v>
      </c>
    </row>
    <row r="252" spans="1:20" x14ac:dyDescent="0.5">
      <c r="A252" s="34" t="s">
        <v>905</v>
      </c>
      <c r="B252" s="33">
        <v>251</v>
      </c>
      <c r="C252" s="21" t="s">
        <v>905</v>
      </c>
      <c r="D252" s="44">
        <v>251</v>
      </c>
      <c r="E252" s="21" t="s">
        <v>380</v>
      </c>
      <c r="F252" s="44">
        <v>251</v>
      </c>
      <c r="G252" s="21" t="s">
        <v>380</v>
      </c>
      <c r="H252" s="35">
        <v>251</v>
      </c>
      <c r="I252" s="21" t="s">
        <v>736</v>
      </c>
      <c r="J252" s="44">
        <v>251</v>
      </c>
      <c r="K252" s="21" t="s">
        <v>1274</v>
      </c>
      <c r="L252" s="35">
        <v>251</v>
      </c>
      <c r="M252" s="38" t="s">
        <v>1405</v>
      </c>
      <c r="N252" s="37">
        <v>251</v>
      </c>
      <c r="O252" s="36" t="s">
        <v>500</v>
      </c>
      <c r="T252" t="s">
        <v>380</v>
      </c>
    </row>
    <row r="253" spans="1:20" x14ac:dyDescent="0.5">
      <c r="A253" s="34" t="s">
        <v>257</v>
      </c>
      <c r="B253" s="33">
        <v>252</v>
      </c>
      <c r="C253" s="21" t="s">
        <v>257</v>
      </c>
      <c r="D253" s="44">
        <v>252</v>
      </c>
      <c r="E253" s="21" t="s">
        <v>257</v>
      </c>
      <c r="F253" s="44">
        <v>252</v>
      </c>
      <c r="G253" s="21" t="s">
        <v>257</v>
      </c>
      <c r="H253" s="35">
        <v>252</v>
      </c>
      <c r="I253" s="21" t="s">
        <v>257</v>
      </c>
      <c r="J253" s="44">
        <v>252</v>
      </c>
      <c r="K253" s="21" t="s">
        <v>658</v>
      </c>
      <c r="L253" s="35">
        <v>252</v>
      </c>
      <c r="M253" s="38" t="s">
        <v>257</v>
      </c>
      <c r="N253" s="37">
        <v>252</v>
      </c>
      <c r="O253" s="36" t="s">
        <v>257</v>
      </c>
      <c r="T253" t="s">
        <v>257</v>
      </c>
    </row>
    <row r="254" spans="1:20" x14ac:dyDescent="0.5">
      <c r="A254" s="34" t="s">
        <v>98</v>
      </c>
      <c r="B254" s="33">
        <v>253</v>
      </c>
      <c r="C254" s="21" t="s">
        <v>98</v>
      </c>
      <c r="D254" s="44">
        <v>253</v>
      </c>
      <c r="E254" s="21" t="s">
        <v>98</v>
      </c>
      <c r="F254" s="44">
        <v>253</v>
      </c>
      <c r="G254" s="21" t="s">
        <v>98</v>
      </c>
      <c r="H254" s="35">
        <v>253</v>
      </c>
      <c r="I254" s="21" t="s">
        <v>98</v>
      </c>
      <c r="J254" s="44">
        <v>253</v>
      </c>
      <c r="K254" s="21" t="s">
        <v>98</v>
      </c>
      <c r="L254" s="35">
        <v>253</v>
      </c>
      <c r="M254" s="38" t="s">
        <v>98</v>
      </c>
      <c r="N254" s="37">
        <v>253</v>
      </c>
      <c r="O254" s="36" t="s">
        <v>98</v>
      </c>
      <c r="T254" t="s">
        <v>98</v>
      </c>
    </row>
    <row r="255" spans="1:20" x14ac:dyDescent="0.5">
      <c r="A255" s="34" t="s">
        <v>36</v>
      </c>
      <c r="B255" s="33">
        <v>254</v>
      </c>
      <c r="C255" s="21" t="s">
        <v>36</v>
      </c>
      <c r="D255" s="44">
        <v>254</v>
      </c>
      <c r="E255" s="21" t="s">
        <v>36</v>
      </c>
      <c r="F255" s="44">
        <v>254</v>
      </c>
      <c r="G255" s="21" t="s">
        <v>36</v>
      </c>
      <c r="H255" s="35">
        <v>254</v>
      </c>
      <c r="I255" s="21" t="s">
        <v>1332</v>
      </c>
      <c r="J255" s="44">
        <v>254</v>
      </c>
      <c r="K255" s="21" t="s">
        <v>607</v>
      </c>
      <c r="L255" s="35">
        <v>254</v>
      </c>
      <c r="M255" s="38" t="s">
        <v>36</v>
      </c>
      <c r="N255" s="37">
        <v>254</v>
      </c>
      <c r="O255" s="36" t="s">
        <v>409</v>
      </c>
      <c r="T255" t="s">
        <v>36</v>
      </c>
    </row>
    <row r="256" spans="1:20" x14ac:dyDescent="0.5">
      <c r="A256" s="34" t="s">
        <v>327</v>
      </c>
      <c r="B256" s="33">
        <v>255</v>
      </c>
      <c r="C256" s="21" t="s">
        <v>327</v>
      </c>
      <c r="D256" s="44">
        <v>255</v>
      </c>
      <c r="E256" s="21" t="s">
        <v>327</v>
      </c>
      <c r="F256" s="44">
        <v>255</v>
      </c>
      <c r="G256" s="21" t="s">
        <v>327</v>
      </c>
      <c r="H256" s="35">
        <v>255</v>
      </c>
      <c r="I256" s="21" t="s">
        <v>327</v>
      </c>
      <c r="J256" s="44">
        <v>255</v>
      </c>
      <c r="K256" s="21" t="s">
        <v>705</v>
      </c>
      <c r="L256" s="35">
        <v>255</v>
      </c>
      <c r="M256" s="38" t="s">
        <v>1397</v>
      </c>
      <c r="N256" s="37">
        <v>255</v>
      </c>
      <c r="O256" s="36" t="s">
        <v>327</v>
      </c>
      <c r="T256" t="s">
        <v>327</v>
      </c>
    </row>
    <row r="257" spans="1:20" x14ac:dyDescent="0.5">
      <c r="A257" s="34" t="s">
        <v>115</v>
      </c>
      <c r="B257" s="33">
        <v>256</v>
      </c>
      <c r="C257" s="21" t="s">
        <v>115</v>
      </c>
      <c r="D257" s="44">
        <v>256</v>
      </c>
      <c r="E257" s="21" t="s">
        <v>115</v>
      </c>
      <c r="F257" s="44">
        <v>256</v>
      </c>
      <c r="G257" s="21" t="s">
        <v>115</v>
      </c>
      <c r="H257" s="35">
        <v>256</v>
      </c>
      <c r="I257" s="21" t="s">
        <v>1333</v>
      </c>
      <c r="J257" s="44">
        <v>256</v>
      </c>
      <c r="K257" s="21" t="s">
        <v>621</v>
      </c>
      <c r="L257" s="35">
        <v>256</v>
      </c>
      <c r="M257" s="38" t="s">
        <v>1333</v>
      </c>
      <c r="N257" s="37">
        <v>256</v>
      </c>
      <c r="O257" s="36" t="s">
        <v>429</v>
      </c>
      <c r="T257" t="s">
        <v>115</v>
      </c>
    </row>
    <row r="258" spans="1:20" x14ac:dyDescent="0.5">
      <c r="A258" s="34" t="s">
        <v>195</v>
      </c>
      <c r="B258" s="33">
        <v>257</v>
      </c>
      <c r="C258" s="21" t="s">
        <v>195</v>
      </c>
      <c r="D258" s="44">
        <v>257</v>
      </c>
      <c r="E258" s="21" t="s">
        <v>195</v>
      </c>
      <c r="F258" s="44">
        <v>257</v>
      </c>
      <c r="G258" s="21" t="s">
        <v>195</v>
      </c>
      <c r="H258" s="35">
        <v>257</v>
      </c>
      <c r="I258" s="21" t="s">
        <v>195</v>
      </c>
      <c r="J258" s="44">
        <v>257</v>
      </c>
      <c r="K258" s="21" t="s">
        <v>195</v>
      </c>
      <c r="L258" s="35">
        <v>257</v>
      </c>
      <c r="M258" s="38" t="s">
        <v>195</v>
      </c>
      <c r="N258" s="37">
        <v>257</v>
      </c>
      <c r="O258" s="36" t="s">
        <v>195</v>
      </c>
      <c r="T258" t="s">
        <v>195</v>
      </c>
    </row>
    <row r="259" spans="1:20" x14ac:dyDescent="0.5">
      <c r="A259" s="34" t="s">
        <v>224</v>
      </c>
      <c r="B259" s="33">
        <v>258</v>
      </c>
      <c r="C259" s="21" t="s">
        <v>224</v>
      </c>
      <c r="D259" s="44">
        <v>258</v>
      </c>
      <c r="E259" s="21" t="s">
        <v>224</v>
      </c>
      <c r="F259" s="44">
        <v>258</v>
      </c>
      <c r="G259" s="21" t="s">
        <v>224</v>
      </c>
      <c r="H259" s="35">
        <v>258</v>
      </c>
      <c r="I259" s="21" t="s">
        <v>224</v>
      </c>
      <c r="J259" s="44">
        <v>258</v>
      </c>
      <c r="K259" s="21" t="s">
        <v>224</v>
      </c>
      <c r="L259" s="35">
        <v>258</v>
      </c>
      <c r="M259" s="38" t="s">
        <v>224</v>
      </c>
      <c r="N259" s="37">
        <v>258</v>
      </c>
      <c r="O259" s="36" t="s">
        <v>224</v>
      </c>
      <c r="T259" t="s">
        <v>224</v>
      </c>
    </row>
    <row r="260" spans="1:20" x14ac:dyDescent="0.5">
      <c r="A260" s="34" t="s">
        <v>46</v>
      </c>
      <c r="B260" s="33">
        <v>259</v>
      </c>
      <c r="C260" s="21" t="s">
        <v>46</v>
      </c>
      <c r="D260" s="44">
        <v>259</v>
      </c>
      <c r="E260" s="21" t="s">
        <v>46</v>
      </c>
      <c r="F260" s="44">
        <v>259</v>
      </c>
      <c r="G260" s="21" t="s">
        <v>46</v>
      </c>
      <c r="H260" s="35">
        <v>259</v>
      </c>
      <c r="I260" s="21" t="s">
        <v>408</v>
      </c>
      <c r="J260" s="44">
        <v>259</v>
      </c>
      <c r="K260" s="21" t="s">
        <v>595</v>
      </c>
      <c r="L260" s="35">
        <v>259</v>
      </c>
      <c r="M260" s="38" t="s">
        <v>46</v>
      </c>
      <c r="N260" s="37">
        <v>259</v>
      </c>
      <c r="O260" s="36" t="s">
        <v>408</v>
      </c>
      <c r="T260" t="s">
        <v>46</v>
      </c>
    </row>
    <row r="261" spans="1:20" x14ac:dyDescent="0.5">
      <c r="A261" s="34" t="s">
        <v>119</v>
      </c>
      <c r="B261" s="33">
        <v>260</v>
      </c>
      <c r="C261" s="21" t="s">
        <v>119</v>
      </c>
      <c r="D261" s="44">
        <v>260</v>
      </c>
      <c r="E261" s="21" t="s">
        <v>119</v>
      </c>
      <c r="F261" s="44">
        <v>260</v>
      </c>
      <c r="G261" s="21" t="s">
        <v>119</v>
      </c>
      <c r="H261" s="35">
        <v>260</v>
      </c>
      <c r="I261" s="21" t="s">
        <v>119</v>
      </c>
      <c r="J261" s="44">
        <v>260</v>
      </c>
      <c r="K261" s="21" t="s">
        <v>119</v>
      </c>
      <c r="L261" s="35">
        <v>260</v>
      </c>
      <c r="M261" s="38" t="s">
        <v>1349</v>
      </c>
      <c r="N261" s="37">
        <v>260</v>
      </c>
      <c r="O261" s="36" t="s">
        <v>119</v>
      </c>
      <c r="T261" t="s">
        <v>119</v>
      </c>
    </row>
    <row r="262" spans="1:20" x14ac:dyDescent="0.5">
      <c r="A262" s="34" t="s">
        <v>179</v>
      </c>
      <c r="B262" s="33">
        <v>261</v>
      </c>
      <c r="C262" s="21" t="s">
        <v>179</v>
      </c>
      <c r="D262" s="44">
        <v>261</v>
      </c>
      <c r="E262" s="21" t="s">
        <v>179</v>
      </c>
      <c r="F262" s="44">
        <v>261</v>
      </c>
      <c r="G262" s="21" t="s">
        <v>179</v>
      </c>
      <c r="H262" s="35">
        <v>261</v>
      </c>
      <c r="I262" s="21" t="s">
        <v>436</v>
      </c>
      <c r="J262" s="44">
        <v>261</v>
      </c>
      <c r="K262" s="21" t="s">
        <v>622</v>
      </c>
      <c r="L262" s="35">
        <v>261</v>
      </c>
      <c r="M262" s="38" t="s">
        <v>179</v>
      </c>
      <c r="N262" s="37">
        <v>261</v>
      </c>
      <c r="O262" s="36" t="s">
        <v>436</v>
      </c>
      <c r="T262" t="s">
        <v>1489</v>
      </c>
    </row>
    <row r="263" spans="1:20" x14ac:dyDescent="0.5">
      <c r="A263" s="34" t="s">
        <v>122</v>
      </c>
      <c r="B263" s="33">
        <v>262</v>
      </c>
      <c r="C263" s="21" t="s">
        <v>122</v>
      </c>
      <c r="D263" s="44">
        <v>262</v>
      </c>
      <c r="E263" s="21" t="s">
        <v>122</v>
      </c>
      <c r="F263" s="44">
        <v>262</v>
      </c>
      <c r="G263" s="21" t="s">
        <v>122</v>
      </c>
      <c r="H263" s="35">
        <v>262</v>
      </c>
      <c r="I263" s="21" t="s">
        <v>122</v>
      </c>
      <c r="J263" s="44">
        <v>262</v>
      </c>
      <c r="K263" s="21" t="s">
        <v>122</v>
      </c>
      <c r="L263" s="35">
        <v>262</v>
      </c>
      <c r="M263" s="38" t="s">
        <v>122</v>
      </c>
      <c r="N263" s="37">
        <v>262</v>
      </c>
      <c r="O263" s="36" t="s">
        <v>122</v>
      </c>
      <c r="T263" t="s">
        <v>1490</v>
      </c>
    </row>
    <row r="264" spans="1:20" x14ac:dyDescent="0.5">
      <c r="A264" s="34" t="s">
        <v>187</v>
      </c>
      <c r="B264" s="33">
        <v>263</v>
      </c>
      <c r="C264" s="21" t="s">
        <v>187</v>
      </c>
      <c r="D264" s="44">
        <v>263</v>
      </c>
      <c r="E264" s="21" t="s">
        <v>187</v>
      </c>
      <c r="F264" s="44">
        <v>263</v>
      </c>
      <c r="G264" s="21" t="s">
        <v>187</v>
      </c>
      <c r="H264" s="35">
        <v>263</v>
      </c>
      <c r="I264" s="21" t="s">
        <v>187</v>
      </c>
      <c r="J264" s="44">
        <v>263</v>
      </c>
      <c r="K264" s="21" t="s">
        <v>187</v>
      </c>
      <c r="L264" s="35">
        <v>263</v>
      </c>
      <c r="M264" s="38" t="s">
        <v>187</v>
      </c>
      <c r="N264" s="37">
        <v>263</v>
      </c>
      <c r="O264" s="36" t="s">
        <v>431</v>
      </c>
      <c r="T264" t="s">
        <v>1491</v>
      </c>
    </row>
    <row r="265" spans="1:20" x14ac:dyDescent="0.5">
      <c r="A265" s="34" t="s">
        <v>79</v>
      </c>
      <c r="B265" s="33">
        <v>264</v>
      </c>
      <c r="C265" s="21" t="s">
        <v>79</v>
      </c>
      <c r="D265" s="44">
        <v>264</v>
      </c>
      <c r="E265" s="21" t="s">
        <v>79</v>
      </c>
      <c r="F265" s="44">
        <v>264</v>
      </c>
      <c r="G265" s="21" t="s">
        <v>79</v>
      </c>
      <c r="H265" s="35">
        <v>264</v>
      </c>
      <c r="I265" s="21" t="s">
        <v>79</v>
      </c>
      <c r="J265" s="44">
        <v>264</v>
      </c>
      <c r="K265" s="21" t="s">
        <v>79</v>
      </c>
      <c r="L265" s="35">
        <v>264</v>
      </c>
      <c r="M265" s="38" t="s">
        <v>79</v>
      </c>
      <c r="N265" s="37">
        <v>264</v>
      </c>
      <c r="O265" s="36" t="s">
        <v>79</v>
      </c>
      <c r="T265" t="s">
        <v>1492</v>
      </c>
    </row>
    <row r="266" spans="1:20" x14ac:dyDescent="0.5">
      <c r="A266" s="34" t="s">
        <v>220</v>
      </c>
      <c r="B266" s="33">
        <v>265</v>
      </c>
      <c r="C266" s="21" t="s">
        <v>220</v>
      </c>
      <c r="D266" s="44">
        <v>265</v>
      </c>
      <c r="E266" s="21" t="s">
        <v>220</v>
      </c>
      <c r="F266" s="44">
        <v>265</v>
      </c>
      <c r="G266" s="21" t="s">
        <v>220</v>
      </c>
      <c r="H266" s="35">
        <v>265</v>
      </c>
      <c r="I266" s="21" t="s">
        <v>220</v>
      </c>
      <c r="J266" s="44">
        <v>265</v>
      </c>
      <c r="K266" s="21" t="s">
        <v>220</v>
      </c>
      <c r="L266" s="35">
        <v>265</v>
      </c>
      <c r="M266" s="38" t="s">
        <v>220</v>
      </c>
      <c r="N266" s="37">
        <v>265</v>
      </c>
      <c r="O266" s="36" t="s">
        <v>220</v>
      </c>
      <c r="T266" t="s">
        <v>220</v>
      </c>
    </row>
    <row r="267" spans="1:20" x14ac:dyDescent="0.5">
      <c r="A267" s="34" t="s">
        <v>215</v>
      </c>
      <c r="B267" s="33">
        <v>266</v>
      </c>
      <c r="C267" s="21" t="s">
        <v>215</v>
      </c>
      <c r="D267" s="44">
        <v>266</v>
      </c>
      <c r="E267" s="21" t="s">
        <v>215</v>
      </c>
      <c r="F267" s="44">
        <v>266</v>
      </c>
      <c r="G267" s="21" t="s">
        <v>215</v>
      </c>
      <c r="H267" s="35">
        <v>266</v>
      </c>
      <c r="I267" s="21" t="s">
        <v>215</v>
      </c>
      <c r="J267" s="44">
        <v>266</v>
      </c>
      <c r="K267" s="21" t="s">
        <v>659</v>
      </c>
      <c r="L267" s="35">
        <v>266</v>
      </c>
      <c r="M267" s="38" t="s">
        <v>451</v>
      </c>
      <c r="N267" s="37">
        <v>266</v>
      </c>
      <c r="O267" s="36" t="s">
        <v>451</v>
      </c>
      <c r="T267" t="s">
        <v>215</v>
      </c>
    </row>
    <row r="268" spans="1:20" x14ac:dyDescent="0.5">
      <c r="A268" s="34" t="s">
        <v>189</v>
      </c>
      <c r="B268" s="33">
        <v>267</v>
      </c>
      <c r="C268" s="21" t="s">
        <v>189</v>
      </c>
      <c r="D268" s="44">
        <v>267</v>
      </c>
      <c r="E268" s="21" t="s">
        <v>189</v>
      </c>
      <c r="F268" s="44">
        <v>267</v>
      </c>
      <c r="G268" s="21" t="s">
        <v>189</v>
      </c>
      <c r="H268" s="35">
        <v>267</v>
      </c>
      <c r="I268" s="21" t="s">
        <v>1335</v>
      </c>
      <c r="J268" s="44">
        <v>267</v>
      </c>
      <c r="K268" s="21" t="s">
        <v>667</v>
      </c>
      <c r="L268" s="35">
        <v>267</v>
      </c>
      <c r="M268" s="38" t="s">
        <v>189</v>
      </c>
      <c r="N268" s="37">
        <v>267</v>
      </c>
      <c r="O268" s="36" t="s">
        <v>189</v>
      </c>
      <c r="T268" t="s">
        <v>189</v>
      </c>
    </row>
    <row r="269" spans="1:20" x14ac:dyDescent="0.5">
      <c r="A269" s="34" t="s">
        <v>210</v>
      </c>
      <c r="B269" s="33">
        <v>268</v>
      </c>
      <c r="C269" s="21" t="s">
        <v>210</v>
      </c>
      <c r="D269" s="44">
        <v>268</v>
      </c>
      <c r="E269" s="21" t="s">
        <v>210</v>
      </c>
      <c r="F269" s="44">
        <v>268</v>
      </c>
      <c r="G269" s="21" t="s">
        <v>210</v>
      </c>
      <c r="H269" s="35">
        <v>268</v>
      </c>
      <c r="I269" s="21" t="s">
        <v>210</v>
      </c>
      <c r="J269" s="44">
        <v>268</v>
      </c>
      <c r="K269" s="21" t="s">
        <v>666</v>
      </c>
      <c r="L269" s="35">
        <v>268</v>
      </c>
      <c r="M269" s="38" t="s">
        <v>210</v>
      </c>
      <c r="N269" s="37">
        <v>268</v>
      </c>
      <c r="O269" s="36" t="s">
        <v>210</v>
      </c>
      <c r="T269" t="s">
        <v>210</v>
      </c>
    </row>
    <row r="270" spans="1:20" x14ac:dyDescent="0.5">
      <c r="A270" s="34" t="s">
        <v>234</v>
      </c>
      <c r="B270" s="33">
        <v>269</v>
      </c>
      <c r="C270" s="21" t="s">
        <v>234</v>
      </c>
      <c r="D270" s="44">
        <v>269</v>
      </c>
      <c r="E270" s="21" t="s">
        <v>234</v>
      </c>
      <c r="F270" s="44">
        <v>269</v>
      </c>
      <c r="G270" s="21" t="s">
        <v>234</v>
      </c>
      <c r="H270" s="35">
        <v>269</v>
      </c>
      <c r="I270" s="21" t="s">
        <v>234</v>
      </c>
      <c r="J270" s="44">
        <v>269</v>
      </c>
      <c r="K270" s="21" t="s">
        <v>598</v>
      </c>
      <c r="L270" s="35">
        <v>269</v>
      </c>
      <c r="M270" s="38" t="s">
        <v>234</v>
      </c>
      <c r="N270" s="37">
        <v>269</v>
      </c>
      <c r="O270" s="36" t="s">
        <v>234</v>
      </c>
      <c r="T270" t="s">
        <v>234</v>
      </c>
    </row>
    <row r="271" spans="1:20" x14ac:dyDescent="0.5">
      <c r="A271" s="34" t="s">
        <v>383</v>
      </c>
      <c r="B271" s="33">
        <v>270</v>
      </c>
      <c r="C271" s="21" t="s">
        <v>383</v>
      </c>
      <c r="D271" s="44">
        <v>270</v>
      </c>
      <c r="E271" s="21" t="s">
        <v>383</v>
      </c>
      <c r="F271" s="44">
        <v>270</v>
      </c>
      <c r="G271" s="21" t="s">
        <v>383</v>
      </c>
      <c r="H271" s="35">
        <v>270</v>
      </c>
      <c r="I271" s="21" t="s">
        <v>495</v>
      </c>
      <c r="J271" s="44">
        <v>270</v>
      </c>
      <c r="K271" s="21" t="s">
        <v>717</v>
      </c>
      <c r="L271" s="35">
        <v>270</v>
      </c>
      <c r="M271" s="38" t="s">
        <v>1411</v>
      </c>
      <c r="N271" s="37">
        <v>270</v>
      </c>
      <c r="O271" s="36" t="s">
        <v>495</v>
      </c>
      <c r="T271" t="s">
        <v>383</v>
      </c>
    </row>
    <row r="272" spans="1:20" x14ac:dyDescent="0.5">
      <c r="A272" s="34" t="s">
        <v>314</v>
      </c>
      <c r="B272" s="33">
        <v>271</v>
      </c>
      <c r="C272" s="21" t="s">
        <v>314</v>
      </c>
      <c r="D272" s="44">
        <v>271</v>
      </c>
      <c r="E272" s="21" t="s">
        <v>314</v>
      </c>
      <c r="F272" s="44">
        <v>271</v>
      </c>
      <c r="G272" s="21" t="s">
        <v>314</v>
      </c>
      <c r="H272" s="35">
        <v>271</v>
      </c>
      <c r="I272" s="21" t="s">
        <v>314</v>
      </c>
      <c r="J272" s="44">
        <v>271</v>
      </c>
      <c r="K272" s="21" t="s">
        <v>314</v>
      </c>
      <c r="L272" s="35">
        <v>271</v>
      </c>
      <c r="M272" s="38" t="s">
        <v>314</v>
      </c>
      <c r="N272" s="37">
        <v>271</v>
      </c>
      <c r="O272" s="36" t="s">
        <v>314</v>
      </c>
      <c r="T272" t="s">
        <v>1493</v>
      </c>
    </row>
    <row r="273" spans="1:20" x14ac:dyDescent="0.5">
      <c r="A273" s="34" t="s">
        <v>241</v>
      </c>
      <c r="B273" s="33">
        <v>272</v>
      </c>
      <c r="C273" s="21" t="s">
        <v>241</v>
      </c>
      <c r="D273" s="44">
        <v>272</v>
      </c>
      <c r="E273" s="21" t="s">
        <v>241</v>
      </c>
      <c r="F273" s="44">
        <v>272</v>
      </c>
      <c r="G273" s="21" t="s">
        <v>241</v>
      </c>
      <c r="H273" s="35">
        <v>272</v>
      </c>
      <c r="I273" s="21" t="s">
        <v>440</v>
      </c>
      <c r="J273" s="44">
        <v>272</v>
      </c>
      <c r="K273" s="21" t="s">
        <v>632</v>
      </c>
      <c r="L273" s="35">
        <v>272</v>
      </c>
      <c r="M273" s="38" t="s">
        <v>1358</v>
      </c>
      <c r="N273" s="37">
        <v>272</v>
      </c>
      <c r="O273" s="36" t="s">
        <v>440</v>
      </c>
      <c r="T273" t="s">
        <v>241</v>
      </c>
    </row>
    <row r="274" spans="1:20" x14ac:dyDescent="0.5">
      <c r="A274" s="34" t="s">
        <v>198</v>
      </c>
      <c r="B274" s="33">
        <v>273</v>
      </c>
      <c r="C274" s="21" t="s">
        <v>198</v>
      </c>
      <c r="D274" s="44">
        <v>273</v>
      </c>
      <c r="E274" s="21" t="s">
        <v>198</v>
      </c>
      <c r="F274" s="44">
        <v>273</v>
      </c>
      <c r="G274" s="21" t="s">
        <v>198</v>
      </c>
      <c r="H274" s="35">
        <v>273</v>
      </c>
      <c r="I274" s="21" t="s">
        <v>198</v>
      </c>
      <c r="J274" s="44">
        <v>273</v>
      </c>
      <c r="K274" s="21" t="s">
        <v>611</v>
      </c>
      <c r="L274" s="35">
        <v>273</v>
      </c>
      <c r="M274" s="38" t="s">
        <v>198</v>
      </c>
      <c r="N274" s="37">
        <v>273</v>
      </c>
      <c r="O274" s="36" t="s">
        <v>198</v>
      </c>
      <c r="T274" t="s">
        <v>198</v>
      </c>
    </row>
    <row r="275" spans="1:20" x14ac:dyDescent="0.5">
      <c r="A275" s="34" t="s">
        <v>307</v>
      </c>
      <c r="B275" s="33">
        <v>274</v>
      </c>
      <c r="C275" s="21" t="s">
        <v>307</v>
      </c>
      <c r="D275" s="44">
        <v>274</v>
      </c>
      <c r="E275" s="21" t="s">
        <v>307</v>
      </c>
      <c r="F275" s="44">
        <v>274</v>
      </c>
      <c r="G275" s="21" t="s">
        <v>307</v>
      </c>
      <c r="H275" s="35">
        <v>274</v>
      </c>
      <c r="I275" s="21" t="s">
        <v>734</v>
      </c>
      <c r="J275" s="44">
        <v>274</v>
      </c>
      <c r="K275" s="21" t="s">
        <v>681</v>
      </c>
      <c r="L275" s="35">
        <v>274</v>
      </c>
      <c r="M275" s="38" t="s">
        <v>1379</v>
      </c>
      <c r="N275" s="37">
        <v>274</v>
      </c>
      <c r="O275" s="36" t="s">
        <v>490</v>
      </c>
      <c r="T275" t="s">
        <v>307</v>
      </c>
    </row>
    <row r="276" spans="1:20" x14ac:dyDescent="0.5">
      <c r="A276" s="34" t="s">
        <v>334</v>
      </c>
      <c r="B276" s="33">
        <v>275</v>
      </c>
      <c r="C276" s="21" t="s">
        <v>334</v>
      </c>
      <c r="D276" s="44">
        <v>275</v>
      </c>
      <c r="E276" s="21" t="s">
        <v>334</v>
      </c>
      <c r="F276" s="44">
        <v>275</v>
      </c>
      <c r="G276" s="21" t="s">
        <v>334</v>
      </c>
      <c r="H276" s="35">
        <v>275</v>
      </c>
      <c r="I276" s="21" t="s">
        <v>334</v>
      </c>
      <c r="J276" s="44">
        <v>275</v>
      </c>
      <c r="K276" s="21" t="s">
        <v>687</v>
      </c>
      <c r="L276" s="35">
        <v>275</v>
      </c>
      <c r="M276" s="38" t="s">
        <v>687</v>
      </c>
      <c r="N276" s="37">
        <v>275</v>
      </c>
      <c r="O276" s="36" t="s">
        <v>334</v>
      </c>
      <c r="T276" t="s">
        <v>1494</v>
      </c>
    </row>
    <row r="277" spans="1:20" x14ac:dyDescent="0.5">
      <c r="A277" s="34" t="s">
        <v>294</v>
      </c>
      <c r="B277" s="33">
        <v>276</v>
      </c>
      <c r="C277" s="21" t="s">
        <v>294</v>
      </c>
      <c r="D277" s="44">
        <v>276</v>
      </c>
      <c r="E277" s="21" t="s">
        <v>294</v>
      </c>
      <c r="F277" s="44">
        <v>276</v>
      </c>
      <c r="G277" s="21" t="s">
        <v>294</v>
      </c>
      <c r="H277" s="35">
        <v>276</v>
      </c>
      <c r="I277" s="21" t="s">
        <v>294</v>
      </c>
      <c r="J277" s="44">
        <v>276</v>
      </c>
      <c r="K277" s="21" t="s">
        <v>294</v>
      </c>
      <c r="L277" s="35">
        <v>276</v>
      </c>
      <c r="M277" s="38" t="s">
        <v>1391</v>
      </c>
      <c r="N277" s="37">
        <v>276</v>
      </c>
      <c r="O277" s="36" t="s">
        <v>294</v>
      </c>
      <c r="T277" t="s">
        <v>294</v>
      </c>
    </row>
    <row r="278" spans="1:20" x14ac:dyDescent="0.5">
      <c r="A278" s="34" t="s">
        <v>145</v>
      </c>
      <c r="B278" s="33">
        <v>277</v>
      </c>
      <c r="C278" s="21" t="s">
        <v>145</v>
      </c>
      <c r="D278" s="44">
        <v>277</v>
      </c>
      <c r="E278" s="21" t="s">
        <v>145</v>
      </c>
      <c r="F278" s="44">
        <v>277</v>
      </c>
      <c r="G278" s="21" t="s">
        <v>145</v>
      </c>
      <c r="H278" s="35">
        <v>277</v>
      </c>
      <c r="I278" s="21" t="s">
        <v>145</v>
      </c>
      <c r="J278" s="44">
        <v>277</v>
      </c>
      <c r="K278" s="21" t="s">
        <v>623</v>
      </c>
      <c r="L278" s="35">
        <v>277</v>
      </c>
      <c r="M278" s="38" t="s">
        <v>1352</v>
      </c>
      <c r="N278" s="37">
        <v>277</v>
      </c>
      <c r="O278" s="36" t="s">
        <v>145</v>
      </c>
      <c r="T278" t="s">
        <v>145</v>
      </c>
    </row>
    <row r="279" spans="1:20" x14ac:dyDescent="0.5">
      <c r="A279" s="34" t="s">
        <v>282</v>
      </c>
      <c r="B279" s="33">
        <v>278</v>
      </c>
      <c r="C279" s="21" t="s">
        <v>282</v>
      </c>
      <c r="D279" s="44">
        <v>278</v>
      </c>
      <c r="E279" s="21" t="s">
        <v>282</v>
      </c>
      <c r="F279" s="44">
        <v>278</v>
      </c>
      <c r="G279" s="21" t="s">
        <v>282</v>
      </c>
      <c r="H279" s="35">
        <v>278</v>
      </c>
      <c r="I279" s="21" t="s">
        <v>282</v>
      </c>
      <c r="J279" s="44">
        <v>278</v>
      </c>
      <c r="K279" s="21" t="s">
        <v>692</v>
      </c>
      <c r="L279" s="35">
        <v>278</v>
      </c>
      <c r="M279" s="38" t="s">
        <v>282</v>
      </c>
      <c r="N279" s="37">
        <v>278</v>
      </c>
      <c r="O279" s="36" t="s">
        <v>282</v>
      </c>
      <c r="T279" t="s">
        <v>1495</v>
      </c>
    </row>
    <row r="280" spans="1:20" x14ac:dyDescent="0.5">
      <c r="A280" s="34" t="s">
        <v>163</v>
      </c>
      <c r="B280" s="33">
        <v>279</v>
      </c>
      <c r="C280" s="21" t="s">
        <v>163</v>
      </c>
      <c r="D280" s="44">
        <v>279</v>
      </c>
      <c r="E280" s="21" t="s">
        <v>163</v>
      </c>
      <c r="F280" s="44">
        <v>279</v>
      </c>
      <c r="G280" s="21" t="s">
        <v>163</v>
      </c>
      <c r="H280" s="35">
        <v>279</v>
      </c>
      <c r="I280" s="21" t="s">
        <v>1336</v>
      </c>
      <c r="J280" s="44">
        <v>279</v>
      </c>
      <c r="K280" s="21" t="s">
        <v>618</v>
      </c>
      <c r="L280" s="35">
        <v>279</v>
      </c>
      <c r="M280" s="38" t="s">
        <v>1345</v>
      </c>
      <c r="N280" s="37">
        <v>279</v>
      </c>
      <c r="O280" s="36" t="s">
        <v>163</v>
      </c>
      <c r="T280" t="s">
        <v>163</v>
      </c>
    </row>
    <row r="281" spans="1:20" x14ac:dyDescent="0.5">
      <c r="A281" s="34" t="s">
        <v>183</v>
      </c>
      <c r="B281" s="33">
        <v>280</v>
      </c>
      <c r="C281" s="21" t="s">
        <v>183</v>
      </c>
      <c r="D281" s="44">
        <v>280</v>
      </c>
      <c r="E281" s="21" t="s">
        <v>183</v>
      </c>
      <c r="F281" s="44">
        <v>280</v>
      </c>
      <c r="G281" s="21" t="s">
        <v>183</v>
      </c>
      <c r="H281" s="35">
        <v>280</v>
      </c>
      <c r="I281" s="21" t="s">
        <v>183</v>
      </c>
      <c r="J281" s="44">
        <v>280</v>
      </c>
      <c r="K281" s="21" t="s">
        <v>630</v>
      </c>
      <c r="L281" s="35">
        <v>280</v>
      </c>
      <c r="M281" s="38" t="s">
        <v>1348</v>
      </c>
      <c r="N281" s="37">
        <v>280</v>
      </c>
      <c r="O281" s="36" t="s">
        <v>183</v>
      </c>
      <c r="T281" t="s">
        <v>183</v>
      </c>
    </row>
    <row r="282" spans="1:20" x14ac:dyDescent="0.5">
      <c r="A282" s="34" t="s">
        <v>200</v>
      </c>
      <c r="B282" s="33">
        <v>281</v>
      </c>
      <c r="C282" s="21" t="s">
        <v>200</v>
      </c>
      <c r="D282" s="44">
        <v>281</v>
      </c>
      <c r="E282" s="21" t="s">
        <v>200</v>
      </c>
      <c r="F282" s="44">
        <v>281</v>
      </c>
      <c r="G282" s="21" t="s">
        <v>200</v>
      </c>
      <c r="H282" s="35">
        <v>281</v>
      </c>
      <c r="I282" s="21" t="s">
        <v>200</v>
      </c>
      <c r="J282" s="44">
        <v>281</v>
      </c>
      <c r="K282" s="21" t="s">
        <v>654</v>
      </c>
      <c r="L282" s="35">
        <v>281</v>
      </c>
      <c r="M282" s="38" t="s">
        <v>1366</v>
      </c>
      <c r="N282" s="37">
        <v>281</v>
      </c>
      <c r="O282" s="36" t="s">
        <v>432</v>
      </c>
      <c r="T282" t="s">
        <v>200</v>
      </c>
    </row>
    <row r="283" spans="1:20" x14ac:dyDescent="0.5">
      <c r="A283" s="34" t="s">
        <v>91</v>
      </c>
      <c r="B283" s="33">
        <v>282</v>
      </c>
      <c r="C283" s="21" t="s">
        <v>91</v>
      </c>
      <c r="D283" s="44">
        <v>282</v>
      </c>
      <c r="E283" s="21" t="s">
        <v>91</v>
      </c>
      <c r="F283" s="44">
        <v>282</v>
      </c>
      <c r="G283" s="21" t="s">
        <v>91</v>
      </c>
      <c r="H283" s="35">
        <v>282</v>
      </c>
      <c r="I283" s="21" t="s">
        <v>1337</v>
      </c>
      <c r="J283" s="44">
        <v>282</v>
      </c>
      <c r="K283" s="21" t="s">
        <v>580</v>
      </c>
      <c r="L283" s="35">
        <v>282</v>
      </c>
      <c r="M283" s="38" t="s">
        <v>91</v>
      </c>
      <c r="N283" s="37">
        <v>282</v>
      </c>
      <c r="O283" s="36" t="s">
        <v>423</v>
      </c>
      <c r="T283" t="s">
        <v>91</v>
      </c>
    </row>
    <row r="284" spans="1:20" x14ac:dyDescent="0.5">
      <c r="A284" s="34" t="s">
        <v>243</v>
      </c>
      <c r="B284" s="33">
        <v>283</v>
      </c>
      <c r="C284" s="21" t="s">
        <v>243</v>
      </c>
      <c r="D284" s="44">
        <v>283</v>
      </c>
      <c r="E284" s="21" t="s">
        <v>243</v>
      </c>
      <c r="F284" s="44">
        <v>283</v>
      </c>
      <c r="G284" s="21" t="s">
        <v>243</v>
      </c>
      <c r="H284" s="35">
        <v>283</v>
      </c>
      <c r="I284" s="21" t="s">
        <v>243</v>
      </c>
      <c r="J284" s="44">
        <v>283</v>
      </c>
      <c r="K284" s="21" t="s">
        <v>243</v>
      </c>
      <c r="L284" s="35">
        <v>283</v>
      </c>
      <c r="M284" s="38" t="s">
        <v>1365</v>
      </c>
      <c r="N284" s="37">
        <v>283</v>
      </c>
      <c r="O284" s="36" t="s">
        <v>467</v>
      </c>
      <c r="T284" t="s">
        <v>1496</v>
      </c>
    </row>
    <row r="285" spans="1:20" x14ac:dyDescent="0.5">
      <c r="A285" s="34" t="s">
        <v>92</v>
      </c>
      <c r="B285" s="33">
        <v>284</v>
      </c>
      <c r="C285" s="21" t="s">
        <v>92</v>
      </c>
      <c r="D285" s="44">
        <v>284</v>
      </c>
      <c r="E285" s="21" t="s">
        <v>92</v>
      </c>
      <c r="F285" s="44">
        <v>284</v>
      </c>
      <c r="G285" s="21" t="s">
        <v>92</v>
      </c>
      <c r="H285" s="35">
        <v>284</v>
      </c>
      <c r="I285" s="21" t="s">
        <v>92</v>
      </c>
      <c r="J285" s="44">
        <v>284</v>
      </c>
      <c r="K285" s="21" t="s">
        <v>92</v>
      </c>
      <c r="L285" s="35">
        <v>284</v>
      </c>
      <c r="M285" s="38" t="s">
        <v>92</v>
      </c>
      <c r="N285" s="37">
        <v>284</v>
      </c>
      <c r="O285" s="36" t="s">
        <v>92</v>
      </c>
      <c r="T285" t="s">
        <v>92</v>
      </c>
    </row>
    <row r="286" spans="1:20" x14ac:dyDescent="0.5">
      <c r="A286" s="34" t="s">
        <v>203</v>
      </c>
      <c r="B286" s="33">
        <v>285</v>
      </c>
      <c r="C286" s="21" t="s">
        <v>203</v>
      </c>
      <c r="D286" s="44">
        <v>285</v>
      </c>
      <c r="E286" s="21" t="s">
        <v>203</v>
      </c>
      <c r="F286" s="44">
        <v>285</v>
      </c>
      <c r="G286" s="21" t="s">
        <v>203</v>
      </c>
      <c r="H286" s="35">
        <v>285</v>
      </c>
      <c r="I286" s="21" t="s">
        <v>203</v>
      </c>
      <c r="J286" s="44">
        <v>285</v>
      </c>
      <c r="K286" s="21" t="s">
        <v>636</v>
      </c>
      <c r="L286" s="35">
        <v>285</v>
      </c>
      <c r="M286" s="38" t="s">
        <v>1353</v>
      </c>
      <c r="N286" s="37">
        <v>285</v>
      </c>
      <c r="O286" s="36" t="s">
        <v>203</v>
      </c>
      <c r="T286" t="s">
        <v>203</v>
      </c>
    </row>
    <row r="287" spans="1:20" x14ac:dyDescent="0.5">
      <c r="A287" s="34" t="s">
        <v>276</v>
      </c>
      <c r="B287" s="33">
        <v>286</v>
      </c>
      <c r="C287" s="21" t="s">
        <v>276</v>
      </c>
      <c r="D287" s="44">
        <v>286</v>
      </c>
      <c r="E287" s="21" t="s">
        <v>276</v>
      </c>
      <c r="F287" s="44">
        <v>286</v>
      </c>
      <c r="G287" s="21" t="s">
        <v>276</v>
      </c>
      <c r="H287" s="35">
        <v>286</v>
      </c>
      <c r="I287" s="21" t="s">
        <v>276</v>
      </c>
      <c r="J287" s="44">
        <v>286</v>
      </c>
      <c r="K287" s="21" t="s">
        <v>276</v>
      </c>
      <c r="L287" s="35">
        <v>286</v>
      </c>
      <c r="M287" s="38" t="s">
        <v>276</v>
      </c>
      <c r="N287" s="37">
        <v>286</v>
      </c>
      <c r="O287" s="36" t="s">
        <v>276</v>
      </c>
      <c r="T287" t="s">
        <v>276</v>
      </c>
    </row>
    <row r="288" spans="1:20" x14ac:dyDescent="0.5">
      <c r="A288" s="34" t="s">
        <v>370</v>
      </c>
      <c r="B288" s="33">
        <v>287</v>
      </c>
      <c r="C288" s="21" t="s">
        <v>370</v>
      </c>
      <c r="D288" s="44">
        <v>287</v>
      </c>
      <c r="E288" s="21" t="s">
        <v>370</v>
      </c>
      <c r="F288" s="44">
        <v>287</v>
      </c>
      <c r="G288" s="21" t="s">
        <v>370</v>
      </c>
      <c r="H288" s="35">
        <v>287</v>
      </c>
      <c r="I288" s="21" t="s">
        <v>370</v>
      </c>
      <c r="J288" s="44">
        <v>287</v>
      </c>
      <c r="K288" s="21" t="s">
        <v>370</v>
      </c>
      <c r="L288" s="35">
        <v>287</v>
      </c>
      <c r="M288" s="38" t="s">
        <v>370</v>
      </c>
      <c r="N288" s="37">
        <v>287</v>
      </c>
      <c r="O288" s="36" t="s">
        <v>370</v>
      </c>
      <c r="T288" t="s">
        <v>370</v>
      </c>
    </row>
    <row r="289" spans="1:20" x14ac:dyDescent="0.5">
      <c r="A289" s="34" t="s">
        <v>372</v>
      </c>
      <c r="B289" s="33">
        <v>288</v>
      </c>
      <c r="C289" s="21" t="s">
        <v>372</v>
      </c>
      <c r="D289" s="44">
        <v>288</v>
      </c>
      <c r="E289" s="21" t="s">
        <v>372</v>
      </c>
      <c r="F289" s="44">
        <v>288</v>
      </c>
      <c r="G289" s="21" t="s">
        <v>372</v>
      </c>
      <c r="H289" s="35">
        <v>288</v>
      </c>
      <c r="I289" s="21" t="s">
        <v>372</v>
      </c>
      <c r="J289" s="44">
        <v>288</v>
      </c>
      <c r="K289" s="21" t="s">
        <v>372</v>
      </c>
      <c r="L289" s="35">
        <v>288</v>
      </c>
      <c r="M289" s="38" t="s">
        <v>372</v>
      </c>
      <c r="N289" s="37">
        <v>288</v>
      </c>
      <c r="O289" s="36" t="s">
        <v>372</v>
      </c>
      <c r="T289" t="s">
        <v>372</v>
      </c>
    </row>
    <row r="290" spans="1:20" x14ac:dyDescent="0.5">
      <c r="A290" s="34" t="s">
        <v>112</v>
      </c>
      <c r="B290" s="33">
        <v>289</v>
      </c>
      <c r="C290" s="21" t="s">
        <v>112</v>
      </c>
      <c r="D290" s="44">
        <v>289</v>
      </c>
      <c r="E290" s="21" t="s">
        <v>112</v>
      </c>
      <c r="F290" s="44">
        <v>289</v>
      </c>
      <c r="G290" s="21" t="s">
        <v>112</v>
      </c>
      <c r="H290" s="35">
        <v>289</v>
      </c>
      <c r="I290" s="21" t="s">
        <v>112</v>
      </c>
      <c r="J290" s="44">
        <v>289</v>
      </c>
      <c r="K290" s="21" t="s">
        <v>112</v>
      </c>
      <c r="L290" s="35">
        <v>289</v>
      </c>
      <c r="M290" s="38" t="s">
        <v>112</v>
      </c>
      <c r="N290" s="37">
        <v>289</v>
      </c>
      <c r="O290" s="36" t="s">
        <v>112</v>
      </c>
      <c r="T290" t="s">
        <v>112</v>
      </c>
    </row>
    <row r="291" spans="1:20" x14ac:dyDescent="0.5">
      <c r="A291" s="34" t="s">
        <v>223</v>
      </c>
      <c r="B291" s="33">
        <v>290</v>
      </c>
      <c r="C291" s="21" t="s">
        <v>223</v>
      </c>
      <c r="D291" s="44">
        <v>290</v>
      </c>
      <c r="E291" s="21" t="s">
        <v>223</v>
      </c>
      <c r="F291" s="44">
        <v>290</v>
      </c>
      <c r="G291" s="21" t="s">
        <v>223</v>
      </c>
      <c r="H291" s="35">
        <v>290</v>
      </c>
      <c r="I291" s="21" t="s">
        <v>464</v>
      </c>
      <c r="J291" s="44">
        <v>290</v>
      </c>
      <c r="K291" s="21" t="s">
        <v>1257</v>
      </c>
      <c r="L291" s="35">
        <v>290</v>
      </c>
      <c r="M291" s="38" t="s">
        <v>223</v>
      </c>
      <c r="N291" s="37">
        <v>290</v>
      </c>
      <c r="O291" s="36" t="s">
        <v>464</v>
      </c>
      <c r="T291" t="s">
        <v>223</v>
      </c>
    </row>
    <row r="292" spans="1:20" x14ac:dyDescent="0.5">
      <c r="A292" s="34" t="s">
        <v>58</v>
      </c>
      <c r="B292" s="33">
        <v>291</v>
      </c>
      <c r="C292" s="21" t="s">
        <v>58</v>
      </c>
      <c r="D292" s="44">
        <v>291</v>
      </c>
      <c r="E292" s="21" t="s">
        <v>58</v>
      </c>
      <c r="F292" s="44">
        <v>291</v>
      </c>
      <c r="G292" s="21" t="s">
        <v>58</v>
      </c>
      <c r="H292" s="35">
        <v>291</v>
      </c>
      <c r="I292" s="21" t="s">
        <v>58</v>
      </c>
      <c r="J292" s="44">
        <v>291</v>
      </c>
      <c r="K292" s="21" t="s">
        <v>588</v>
      </c>
      <c r="L292" s="35">
        <v>291</v>
      </c>
      <c r="M292" s="38" t="s">
        <v>58</v>
      </c>
      <c r="N292" s="37">
        <v>291</v>
      </c>
      <c r="O292" s="36" t="s">
        <v>58</v>
      </c>
      <c r="T292" t="s">
        <v>58</v>
      </c>
    </row>
    <row r="293" spans="1:20" x14ac:dyDescent="0.5">
      <c r="A293" s="34" t="s">
        <v>168</v>
      </c>
      <c r="B293" s="33">
        <v>292</v>
      </c>
      <c r="C293" s="21" t="s">
        <v>168</v>
      </c>
      <c r="D293" s="44">
        <v>292</v>
      </c>
      <c r="E293" s="21" t="s">
        <v>168</v>
      </c>
      <c r="F293" s="44">
        <v>292</v>
      </c>
      <c r="G293" s="21" t="s">
        <v>168</v>
      </c>
      <c r="H293" s="35">
        <v>292</v>
      </c>
      <c r="I293" s="21" t="s">
        <v>168</v>
      </c>
      <c r="J293" s="44">
        <v>292</v>
      </c>
      <c r="K293" s="21" t="s">
        <v>168</v>
      </c>
      <c r="L293" s="35">
        <v>292</v>
      </c>
      <c r="M293" s="38" t="s">
        <v>168</v>
      </c>
      <c r="N293" s="37">
        <v>292</v>
      </c>
      <c r="O293" s="36" t="s">
        <v>168</v>
      </c>
      <c r="T293" t="s">
        <v>1497</v>
      </c>
    </row>
    <row r="294" spans="1:20" x14ac:dyDescent="0.5">
      <c r="A294" s="34" t="s">
        <v>16</v>
      </c>
      <c r="B294" s="33">
        <v>293</v>
      </c>
      <c r="C294" s="21" t="s">
        <v>16</v>
      </c>
      <c r="D294" s="44">
        <v>293</v>
      </c>
      <c r="E294" s="21" t="s">
        <v>16</v>
      </c>
      <c r="F294" s="44">
        <v>293</v>
      </c>
      <c r="G294" s="21" t="s">
        <v>16</v>
      </c>
      <c r="H294" s="35">
        <v>293</v>
      </c>
      <c r="I294" s="21" t="s">
        <v>16</v>
      </c>
      <c r="J294" s="44">
        <v>293</v>
      </c>
      <c r="K294" s="21" t="s">
        <v>16</v>
      </c>
      <c r="L294" s="35">
        <v>293</v>
      </c>
      <c r="M294" s="38" t="s">
        <v>16</v>
      </c>
      <c r="N294" s="37">
        <v>293</v>
      </c>
      <c r="O294" s="36" t="s">
        <v>16</v>
      </c>
      <c r="T294" t="s">
        <v>16</v>
      </c>
    </row>
    <row r="295" spans="1:20" x14ac:dyDescent="0.5">
      <c r="A295" s="34" t="s">
        <v>342</v>
      </c>
      <c r="B295" s="33">
        <v>294</v>
      </c>
      <c r="C295" s="21" t="s">
        <v>342</v>
      </c>
      <c r="D295" s="44">
        <v>294</v>
      </c>
      <c r="E295" s="21" t="s">
        <v>342</v>
      </c>
      <c r="F295" s="44">
        <v>294</v>
      </c>
      <c r="G295" s="21" t="s">
        <v>342</v>
      </c>
      <c r="H295" s="35">
        <v>294</v>
      </c>
      <c r="I295" s="21" t="s">
        <v>484</v>
      </c>
      <c r="J295" s="44">
        <v>294</v>
      </c>
      <c r="K295" s="21" t="s">
        <v>689</v>
      </c>
      <c r="L295" s="35">
        <v>294</v>
      </c>
      <c r="M295" s="38" t="s">
        <v>1381</v>
      </c>
      <c r="N295" s="37">
        <v>294</v>
      </c>
      <c r="O295" s="36" t="s">
        <v>484</v>
      </c>
      <c r="T295" t="s">
        <v>342</v>
      </c>
    </row>
    <row r="296" spans="1:20" x14ac:dyDescent="0.5">
      <c r="A296" s="34" t="s">
        <v>343</v>
      </c>
      <c r="B296" s="33">
        <v>295</v>
      </c>
      <c r="C296" s="21" t="s">
        <v>343</v>
      </c>
      <c r="D296" s="44">
        <v>295</v>
      </c>
      <c r="E296" s="21" t="s">
        <v>343</v>
      </c>
      <c r="F296" s="44">
        <v>295</v>
      </c>
      <c r="G296" s="21" t="s">
        <v>343</v>
      </c>
      <c r="H296" s="35">
        <v>295</v>
      </c>
      <c r="I296" s="21" t="s">
        <v>482</v>
      </c>
      <c r="J296" s="44">
        <v>295</v>
      </c>
      <c r="K296" s="21" t="s">
        <v>708</v>
      </c>
      <c r="L296" s="35">
        <v>295</v>
      </c>
      <c r="M296" s="38" t="s">
        <v>343</v>
      </c>
      <c r="N296" s="37">
        <v>295</v>
      </c>
      <c r="O296" s="36" t="s">
        <v>482</v>
      </c>
      <c r="T296" t="s">
        <v>343</v>
      </c>
    </row>
    <row r="297" spans="1:20" x14ac:dyDescent="0.5">
      <c r="A297" s="34" t="s">
        <v>376</v>
      </c>
      <c r="B297" s="33">
        <v>296</v>
      </c>
      <c r="C297" s="21" t="s">
        <v>376</v>
      </c>
      <c r="D297" s="44">
        <v>296</v>
      </c>
      <c r="E297" s="21" t="s">
        <v>376</v>
      </c>
      <c r="F297" s="44">
        <v>296</v>
      </c>
      <c r="G297" s="21" t="s">
        <v>376</v>
      </c>
      <c r="H297" s="35">
        <v>296</v>
      </c>
      <c r="I297" s="21" t="s">
        <v>376</v>
      </c>
      <c r="J297" s="44">
        <v>296</v>
      </c>
      <c r="K297" s="21" t="s">
        <v>701</v>
      </c>
      <c r="L297" s="35">
        <v>296</v>
      </c>
      <c r="M297" s="38" t="s">
        <v>1390</v>
      </c>
      <c r="N297" s="37">
        <v>296</v>
      </c>
      <c r="O297" s="36" t="s">
        <v>376</v>
      </c>
      <c r="T297" t="s">
        <v>376</v>
      </c>
    </row>
    <row r="298" spans="1:20" x14ac:dyDescent="0.5">
      <c r="A298" s="34" t="s">
        <v>22</v>
      </c>
      <c r="B298" s="33">
        <v>297</v>
      </c>
      <c r="C298" s="21" t="s">
        <v>22</v>
      </c>
      <c r="D298" s="44">
        <v>297</v>
      </c>
      <c r="E298" s="21" t="s">
        <v>22</v>
      </c>
      <c r="F298" s="44">
        <v>297</v>
      </c>
      <c r="G298" s="21" t="s">
        <v>22</v>
      </c>
      <c r="H298" s="35">
        <v>297</v>
      </c>
      <c r="I298" s="21" t="s">
        <v>22</v>
      </c>
      <c r="J298" s="44">
        <v>297</v>
      </c>
      <c r="K298" s="21" t="s">
        <v>22</v>
      </c>
      <c r="L298" s="35">
        <v>297</v>
      </c>
      <c r="M298" s="38" t="s">
        <v>22</v>
      </c>
      <c r="N298" s="37">
        <v>297</v>
      </c>
      <c r="O298" s="36" t="s">
        <v>22</v>
      </c>
      <c r="T298" t="s">
        <v>22</v>
      </c>
    </row>
    <row r="299" spans="1:20" x14ac:dyDescent="0.5">
      <c r="A299" s="34" t="s">
        <v>96</v>
      </c>
      <c r="B299" s="33">
        <v>298</v>
      </c>
      <c r="C299" s="21" t="s">
        <v>96</v>
      </c>
      <c r="D299" s="44">
        <v>298</v>
      </c>
      <c r="E299" s="21" t="s">
        <v>96</v>
      </c>
      <c r="F299" s="44">
        <v>298</v>
      </c>
      <c r="G299" s="21" t="s">
        <v>96</v>
      </c>
      <c r="H299" s="35">
        <v>298</v>
      </c>
      <c r="I299" s="21" t="s">
        <v>96</v>
      </c>
      <c r="J299" s="44">
        <v>298</v>
      </c>
      <c r="K299" s="21" t="s">
        <v>96</v>
      </c>
      <c r="L299" s="35">
        <v>298</v>
      </c>
      <c r="M299" s="38" t="s">
        <v>96</v>
      </c>
      <c r="N299" s="37">
        <v>298</v>
      </c>
      <c r="O299" s="36" t="s">
        <v>96</v>
      </c>
      <c r="T299" t="s">
        <v>96</v>
      </c>
    </row>
    <row r="300" spans="1:20" x14ac:dyDescent="0.5">
      <c r="A300" s="34" t="s">
        <v>339</v>
      </c>
      <c r="B300" s="33">
        <v>299</v>
      </c>
      <c r="C300" s="21" t="s">
        <v>339</v>
      </c>
      <c r="D300" s="44">
        <v>299</v>
      </c>
      <c r="E300" s="21" t="s">
        <v>339</v>
      </c>
      <c r="F300" s="44">
        <v>299</v>
      </c>
      <c r="G300" s="21" t="s">
        <v>339</v>
      </c>
      <c r="H300" s="35">
        <v>299</v>
      </c>
      <c r="I300" s="21" t="s">
        <v>497</v>
      </c>
      <c r="J300" s="44">
        <v>299</v>
      </c>
      <c r="K300" s="21" t="s">
        <v>704</v>
      </c>
      <c r="L300" s="35">
        <v>299</v>
      </c>
      <c r="M300" s="38" t="s">
        <v>704</v>
      </c>
      <c r="N300" s="37">
        <v>299</v>
      </c>
      <c r="O300" s="36" t="s">
        <v>497</v>
      </c>
      <c r="T300" t="s">
        <v>339</v>
      </c>
    </row>
    <row r="301" spans="1:20" x14ac:dyDescent="0.5">
      <c r="A301" s="34" t="s">
        <v>250</v>
      </c>
      <c r="B301" s="33">
        <v>300</v>
      </c>
      <c r="C301" s="21" t="s">
        <v>250</v>
      </c>
      <c r="D301" s="44">
        <v>300</v>
      </c>
      <c r="E301" s="21" t="s">
        <v>250</v>
      </c>
      <c r="F301" s="44">
        <v>300</v>
      </c>
      <c r="G301" s="21" t="s">
        <v>250</v>
      </c>
      <c r="H301" s="35">
        <v>300</v>
      </c>
      <c r="I301" s="21" t="s">
        <v>475</v>
      </c>
      <c r="J301" s="44">
        <v>300</v>
      </c>
      <c r="K301" s="21" t="s">
        <v>676</v>
      </c>
      <c r="L301" s="35">
        <v>300</v>
      </c>
      <c r="M301" s="38" t="s">
        <v>676</v>
      </c>
      <c r="N301" s="37">
        <v>300</v>
      </c>
      <c r="O301" s="36" t="s">
        <v>475</v>
      </c>
      <c r="T301" t="s">
        <v>250</v>
      </c>
    </row>
    <row r="302" spans="1:20" x14ac:dyDescent="0.5">
      <c r="A302" s="34" t="s">
        <v>291</v>
      </c>
      <c r="B302" s="33">
        <v>301</v>
      </c>
      <c r="C302" s="21" t="s">
        <v>291</v>
      </c>
      <c r="D302" s="44">
        <v>301</v>
      </c>
      <c r="E302" s="21" t="s">
        <v>291</v>
      </c>
      <c r="F302" s="44">
        <v>301</v>
      </c>
      <c r="G302" s="21" t="s">
        <v>291</v>
      </c>
      <c r="H302" s="35">
        <v>301</v>
      </c>
      <c r="I302" s="21" t="s">
        <v>291</v>
      </c>
      <c r="J302" s="44">
        <v>301</v>
      </c>
      <c r="K302" s="21" t="s">
        <v>706</v>
      </c>
      <c r="L302" s="35">
        <v>301</v>
      </c>
      <c r="M302" s="38" t="s">
        <v>1398</v>
      </c>
      <c r="N302" s="37">
        <v>301</v>
      </c>
      <c r="O302" s="36" t="s">
        <v>291</v>
      </c>
      <c r="T302" t="s">
        <v>1498</v>
      </c>
    </row>
    <row r="303" spans="1:20" x14ac:dyDescent="0.5">
      <c r="A303" s="34" t="s">
        <v>266</v>
      </c>
      <c r="B303" s="33">
        <v>302</v>
      </c>
      <c r="C303" s="21" t="s">
        <v>266</v>
      </c>
      <c r="D303" s="44">
        <v>302</v>
      </c>
      <c r="E303" s="21" t="s">
        <v>266</v>
      </c>
      <c r="F303" s="44">
        <v>302</v>
      </c>
      <c r="G303" s="21" t="s">
        <v>266</v>
      </c>
      <c r="H303" s="35">
        <v>302</v>
      </c>
      <c r="I303" s="21" t="s">
        <v>455</v>
      </c>
      <c r="J303" s="44">
        <v>302</v>
      </c>
      <c r="K303" s="21" t="s">
        <v>1262</v>
      </c>
      <c r="L303" s="35">
        <v>302</v>
      </c>
      <c r="M303" s="38" t="s">
        <v>266</v>
      </c>
      <c r="N303" s="37">
        <v>302</v>
      </c>
      <c r="O303" s="36" t="s">
        <v>455</v>
      </c>
      <c r="T303" t="s">
        <v>266</v>
      </c>
    </row>
    <row r="304" spans="1:20" x14ac:dyDescent="0.5">
      <c r="A304" s="34" t="s">
        <v>51</v>
      </c>
      <c r="B304" s="33">
        <v>303</v>
      </c>
      <c r="C304" s="21" t="s">
        <v>51</v>
      </c>
      <c r="D304" s="44">
        <v>303</v>
      </c>
      <c r="E304" s="21" t="s">
        <v>51</v>
      </c>
      <c r="F304" s="44">
        <v>303</v>
      </c>
      <c r="G304" s="21" t="s">
        <v>51</v>
      </c>
      <c r="H304" s="35">
        <v>303</v>
      </c>
      <c r="I304" s="21" t="s">
        <v>51</v>
      </c>
      <c r="J304" s="44">
        <v>303</v>
      </c>
      <c r="K304" s="21" t="s">
        <v>51</v>
      </c>
      <c r="L304" s="35">
        <v>303</v>
      </c>
      <c r="M304" s="38" t="s">
        <v>51</v>
      </c>
      <c r="N304" s="37">
        <v>303</v>
      </c>
      <c r="O304" s="36" t="s">
        <v>51</v>
      </c>
      <c r="T304" t="s">
        <v>51</v>
      </c>
    </row>
    <row r="305" spans="1:20" x14ac:dyDescent="0.5">
      <c r="A305" s="34" t="s">
        <v>304</v>
      </c>
      <c r="B305" s="33">
        <v>304</v>
      </c>
      <c r="C305" s="21" t="s">
        <v>304</v>
      </c>
      <c r="D305" s="44">
        <v>304</v>
      </c>
      <c r="E305" s="21" t="s">
        <v>304</v>
      </c>
      <c r="F305" s="44">
        <v>304</v>
      </c>
      <c r="G305" s="21" t="s">
        <v>304</v>
      </c>
      <c r="H305" s="35">
        <v>304</v>
      </c>
      <c r="I305" s="21" t="s">
        <v>304</v>
      </c>
      <c r="J305" s="44">
        <v>304</v>
      </c>
      <c r="K305" s="21" t="s">
        <v>602</v>
      </c>
      <c r="L305" s="35">
        <v>304</v>
      </c>
      <c r="M305" s="38" t="s">
        <v>304</v>
      </c>
      <c r="N305" s="37">
        <v>304</v>
      </c>
      <c r="O305" s="36" t="s">
        <v>304</v>
      </c>
      <c r="T305" t="s">
        <v>304</v>
      </c>
    </row>
    <row r="306" spans="1:20" x14ac:dyDescent="0.5">
      <c r="A306" s="34" t="s">
        <v>130</v>
      </c>
      <c r="B306" s="33">
        <v>305</v>
      </c>
      <c r="C306" s="21" t="s">
        <v>130</v>
      </c>
      <c r="D306" s="44">
        <v>305</v>
      </c>
      <c r="E306" s="21" t="s">
        <v>130</v>
      </c>
      <c r="F306" s="44">
        <v>305</v>
      </c>
      <c r="G306" s="21" t="s">
        <v>130</v>
      </c>
      <c r="H306" s="35">
        <v>305</v>
      </c>
      <c r="I306" s="21" t="s">
        <v>130</v>
      </c>
      <c r="J306" s="44">
        <v>305</v>
      </c>
      <c r="K306" s="21" t="s">
        <v>130</v>
      </c>
      <c r="L306" s="35">
        <v>305</v>
      </c>
      <c r="M306" s="38" t="s">
        <v>130</v>
      </c>
      <c r="N306" s="37">
        <v>305</v>
      </c>
      <c r="O306" s="36" t="s">
        <v>130</v>
      </c>
      <c r="T306" t="s">
        <v>130</v>
      </c>
    </row>
    <row r="307" spans="1:20" x14ac:dyDescent="0.5">
      <c r="A307" s="34" t="s">
        <v>167</v>
      </c>
      <c r="B307" s="33">
        <v>306</v>
      </c>
      <c r="C307" s="21" t="s">
        <v>167</v>
      </c>
      <c r="D307" s="44">
        <v>306</v>
      </c>
      <c r="E307" s="21" t="s">
        <v>167</v>
      </c>
      <c r="F307" s="44">
        <v>306</v>
      </c>
      <c r="G307" s="21" t="s">
        <v>167</v>
      </c>
      <c r="H307" s="35">
        <v>306</v>
      </c>
      <c r="I307" s="21" t="s">
        <v>167</v>
      </c>
      <c r="J307" s="44">
        <v>306</v>
      </c>
      <c r="K307" s="21" t="s">
        <v>167</v>
      </c>
      <c r="L307" s="35">
        <v>306</v>
      </c>
      <c r="M307" s="38" t="s">
        <v>167</v>
      </c>
      <c r="N307" s="37">
        <v>306</v>
      </c>
      <c r="O307" s="36" t="s">
        <v>167</v>
      </c>
      <c r="T307" t="s">
        <v>167</v>
      </c>
    </row>
    <row r="308" spans="1:20" x14ac:dyDescent="0.5">
      <c r="A308" s="34" t="s">
        <v>173</v>
      </c>
      <c r="B308" s="33">
        <v>307</v>
      </c>
      <c r="C308" s="21" t="s">
        <v>173</v>
      </c>
      <c r="D308" s="44">
        <v>307</v>
      </c>
      <c r="E308" s="21" t="s">
        <v>173</v>
      </c>
      <c r="F308" s="44">
        <v>307</v>
      </c>
      <c r="G308" s="21" t="s">
        <v>173</v>
      </c>
      <c r="H308" s="35">
        <v>307</v>
      </c>
      <c r="I308" s="21" t="s">
        <v>173</v>
      </c>
      <c r="J308" s="44">
        <v>307</v>
      </c>
      <c r="K308" s="21" t="s">
        <v>173</v>
      </c>
      <c r="L308" s="35">
        <v>307</v>
      </c>
      <c r="M308" s="38" t="s">
        <v>173</v>
      </c>
      <c r="N308" s="37">
        <v>307</v>
      </c>
      <c r="O308" s="36" t="s">
        <v>173</v>
      </c>
      <c r="T308" t="s">
        <v>173</v>
      </c>
    </row>
    <row r="309" spans="1:20" x14ac:dyDescent="0.5">
      <c r="A309" s="34" t="s">
        <v>135</v>
      </c>
      <c r="B309" s="33">
        <v>308</v>
      </c>
      <c r="C309" s="21" t="s">
        <v>135</v>
      </c>
      <c r="D309" s="44">
        <v>308</v>
      </c>
      <c r="E309" s="21" t="s">
        <v>135</v>
      </c>
      <c r="F309" s="44">
        <v>308</v>
      </c>
      <c r="G309" s="21" t="s">
        <v>135</v>
      </c>
      <c r="H309" s="35">
        <v>308</v>
      </c>
      <c r="I309" s="21" t="s">
        <v>135</v>
      </c>
      <c r="J309" s="44">
        <v>308</v>
      </c>
      <c r="K309" s="21" t="s">
        <v>135</v>
      </c>
      <c r="L309" s="35">
        <v>308</v>
      </c>
      <c r="M309" s="38" t="s">
        <v>135</v>
      </c>
      <c r="N309" s="37">
        <v>308</v>
      </c>
      <c r="O309" s="36" t="s">
        <v>135</v>
      </c>
      <c r="T309" t="s">
        <v>135</v>
      </c>
    </row>
    <row r="310" spans="1:20" x14ac:dyDescent="0.5">
      <c r="A310" s="34" t="s">
        <v>262</v>
      </c>
      <c r="B310" s="33">
        <v>309</v>
      </c>
      <c r="C310" s="21" t="s">
        <v>262</v>
      </c>
      <c r="D310" s="44">
        <v>309</v>
      </c>
      <c r="E310" s="21" t="s">
        <v>262</v>
      </c>
      <c r="F310" s="44">
        <v>309</v>
      </c>
      <c r="G310" s="21" t="s">
        <v>262</v>
      </c>
      <c r="H310" s="35">
        <v>309</v>
      </c>
      <c r="I310" s="21" t="s">
        <v>262</v>
      </c>
      <c r="J310" s="44">
        <v>309</v>
      </c>
      <c r="K310" s="21" t="s">
        <v>262</v>
      </c>
      <c r="L310" s="35">
        <v>309</v>
      </c>
      <c r="M310" s="38" t="s">
        <v>262</v>
      </c>
      <c r="N310" s="37">
        <v>309</v>
      </c>
      <c r="O310" s="36" t="s">
        <v>262</v>
      </c>
      <c r="T310" t="s">
        <v>262</v>
      </c>
    </row>
    <row r="311" spans="1:20" x14ac:dyDescent="0.5">
      <c r="A311" s="34" t="s">
        <v>69</v>
      </c>
      <c r="B311" s="33">
        <v>310</v>
      </c>
      <c r="C311" s="21" t="s">
        <v>69</v>
      </c>
      <c r="D311" s="44">
        <v>310</v>
      </c>
      <c r="E311" s="21" t="s">
        <v>69</v>
      </c>
      <c r="F311" s="44">
        <v>310</v>
      </c>
      <c r="G311" s="21" t="s">
        <v>69</v>
      </c>
      <c r="H311" s="35">
        <v>310</v>
      </c>
      <c r="I311" s="21" t="s">
        <v>69</v>
      </c>
      <c r="J311" s="44">
        <v>310</v>
      </c>
      <c r="K311" s="21" t="s">
        <v>69</v>
      </c>
      <c r="L311" s="35">
        <v>310</v>
      </c>
      <c r="M311" s="38" t="s">
        <v>69</v>
      </c>
      <c r="N311" s="37">
        <v>310</v>
      </c>
      <c r="O311" s="36" t="s">
        <v>69</v>
      </c>
      <c r="T311" t="s">
        <v>69</v>
      </c>
    </row>
    <row r="312" spans="1:20" x14ac:dyDescent="0.5">
      <c r="A312" s="34" t="s">
        <v>228</v>
      </c>
      <c r="B312" s="33">
        <v>311</v>
      </c>
      <c r="C312" s="21" t="s">
        <v>228</v>
      </c>
      <c r="D312" s="44">
        <v>311</v>
      </c>
      <c r="E312" s="21" t="s">
        <v>228</v>
      </c>
      <c r="F312" s="44">
        <v>311</v>
      </c>
      <c r="G312" s="21" t="s">
        <v>228</v>
      </c>
      <c r="H312" s="35">
        <v>311</v>
      </c>
      <c r="I312" s="21" t="s">
        <v>228</v>
      </c>
      <c r="J312" s="44">
        <v>311</v>
      </c>
      <c r="K312" s="21" t="s">
        <v>228</v>
      </c>
      <c r="L312" s="35">
        <v>311</v>
      </c>
      <c r="M312" s="38" t="s">
        <v>228</v>
      </c>
      <c r="N312" s="37">
        <v>311</v>
      </c>
      <c r="O312" s="36" t="s">
        <v>228</v>
      </c>
      <c r="T312" t="s">
        <v>228</v>
      </c>
    </row>
    <row r="313" spans="1:20" x14ac:dyDescent="0.5">
      <c r="A313" s="34" t="s">
        <v>133</v>
      </c>
      <c r="B313" s="33">
        <v>312</v>
      </c>
      <c r="C313" s="21" t="s">
        <v>133</v>
      </c>
      <c r="D313" s="44">
        <v>312</v>
      </c>
      <c r="E313" s="21" t="s">
        <v>133</v>
      </c>
      <c r="F313" s="44">
        <v>312</v>
      </c>
      <c r="G313" s="21" t="s">
        <v>133</v>
      </c>
      <c r="H313" s="35">
        <v>312</v>
      </c>
      <c r="I313" s="21" t="s">
        <v>133</v>
      </c>
      <c r="J313" s="44">
        <v>312</v>
      </c>
      <c r="K313" s="21" t="s">
        <v>133</v>
      </c>
      <c r="L313" s="35">
        <v>312</v>
      </c>
      <c r="M313" s="38" t="s">
        <v>133</v>
      </c>
      <c r="N313" s="37">
        <v>312</v>
      </c>
      <c r="O313" s="36" t="s">
        <v>133</v>
      </c>
      <c r="T313" t="s">
        <v>133</v>
      </c>
    </row>
    <row r="314" spans="1:20" x14ac:dyDescent="0.5">
      <c r="A314" s="34" t="s">
        <v>197</v>
      </c>
      <c r="B314" s="33">
        <v>313</v>
      </c>
      <c r="C314" s="21" t="s">
        <v>197</v>
      </c>
      <c r="D314" s="44">
        <v>313</v>
      </c>
      <c r="E314" s="21" t="s">
        <v>197</v>
      </c>
      <c r="F314" s="44">
        <v>313</v>
      </c>
      <c r="G314" s="21" t="s">
        <v>197</v>
      </c>
      <c r="H314" s="35">
        <v>313</v>
      </c>
      <c r="I314" s="21" t="s">
        <v>197</v>
      </c>
      <c r="J314" s="44">
        <v>313</v>
      </c>
      <c r="K314" s="21" t="s">
        <v>197</v>
      </c>
      <c r="L314" s="35">
        <v>313</v>
      </c>
      <c r="M314" s="38" t="s">
        <v>197</v>
      </c>
      <c r="N314" s="37">
        <v>313</v>
      </c>
      <c r="O314" s="36" t="s">
        <v>197</v>
      </c>
      <c r="T314" t="s">
        <v>197</v>
      </c>
    </row>
    <row r="315" spans="1:20" x14ac:dyDescent="0.5">
      <c r="A315" s="34" t="s">
        <v>323</v>
      </c>
      <c r="B315" s="33">
        <v>314</v>
      </c>
      <c r="C315" s="21" t="s">
        <v>323</v>
      </c>
      <c r="D315" s="44">
        <v>314</v>
      </c>
      <c r="E315" s="21" t="s">
        <v>323</v>
      </c>
      <c r="F315" s="44">
        <v>314</v>
      </c>
      <c r="G315" s="21" t="s">
        <v>323</v>
      </c>
      <c r="H315" s="35">
        <v>314</v>
      </c>
      <c r="I315" s="21" t="s">
        <v>323</v>
      </c>
      <c r="J315" s="44">
        <v>314</v>
      </c>
      <c r="K315" s="21" t="s">
        <v>1256</v>
      </c>
      <c r="L315" s="35">
        <v>314</v>
      </c>
      <c r="M315" s="38" t="s">
        <v>323</v>
      </c>
      <c r="N315" s="37">
        <v>314</v>
      </c>
      <c r="O315" s="36" t="s">
        <v>323</v>
      </c>
      <c r="T315" t="s">
        <v>1499</v>
      </c>
    </row>
    <row r="316" spans="1:20" x14ac:dyDescent="0.5">
      <c r="A316" s="34" t="s">
        <v>136</v>
      </c>
      <c r="B316" s="33">
        <v>315</v>
      </c>
      <c r="C316" s="21" t="s">
        <v>136</v>
      </c>
      <c r="D316" s="44">
        <v>315</v>
      </c>
      <c r="E316" s="21" t="s">
        <v>136</v>
      </c>
      <c r="F316" s="44">
        <v>315</v>
      </c>
      <c r="G316" s="21" t="s">
        <v>136</v>
      </c>
      <c r="H316" s="35">
        <v>315</v>
      </c>
      <c r="I316" s="21" t="s">
        <v>136</v>
      </c>
      <c r="J316" s="44">
        <v>315</v>
      </c>
      <c r="K316" s="21" t="s">
        <v>640</v>
      </c>
      <c r="L316" s="35">
        <v>315</v>
      </c>
      <c r="M316" s="38" t="s">
        <v>640</v>
      </c>
      <c r="N316" s="37">
        <v>315</v>
      </c>
      <c r="O316" s="36" t="s">
        <v>136</v>
      </c>
      <c r="T316" t="s">
        <v>136</v>
      </c>
    </row>
    <row r="317" spans="1:20" x14ac:dyDescent="0.5">
      <c r="A317" s="34" t="s">
        <v>74</v>
      </c>
      <c r="B317" s="33">
        <v>316</v>
      </c>
      <c r="C317" s="21" t="s">
        <v>74</v>
      </c>
      <c r="D317" s="44">
        <v>316</v>
      </c>
      <c r="E317" s="21" t="s">
        <v>74</v>
      </c>
      <c r="F317" s="44">
        <v>316</v>
      </c>
      <c r="G317" s="21" t="s">
        <v>74</v>
      </c>
      <c r="H317" s="35">
        <v>316</v>
      </c>
      <c r="I317" s="21" t="s">
        <v>1318</v>
      </c>
      <c r="J317" s="44">
        <v>316</v>
      </c>
      <c r="K317" s="21" t="s">
        <v>74</v>
      </c>
      <c r="L317" s="35">
        <v>316</v>
      </c>
      <c r="M317" s="38" t="s">
        <v>74</v>
      </c>
      <c r="N317" s="37">
        <v>316</v>
      </c>
      <c r="O317" s="36" t="s">
        <v>74</v>
      </c>
      <c r="T317" t="s">
        <v>74</v>
      </c>
    </row>
    <row r="318" spans="1:20" x14ac:dyDescent="0.5">
      <c r="A318" s="34" t="s">
        <v>18</v>
      </c>
      <c r="B318" s="33">
        <v>317</v>
      </c>
      <c r="C318" s="21" t="s">
        <v>18</v>
      </c>
      <c r="D318" s="44">
        <v>317</v>
      </c>
      <c r="E318" s="21" t="s">
        <v>18</v>
      </c>
      <c r="F318" s="44">
        <v>317</v>
      </c>
      <c r="G318" s="21" t="s">
        <v>18</v>
      </c>
      <c r="H318" s="35">
        <v>317</v>
      </c>
      <c r="I318" s="21" t="s">
        <v>18</v>
      </c>
      <c r="J318" s="44">
        <v>317</v>
      </c>
      <c r="K318" s="21" t="s">
        <v>18</v>
      </c>
      <c r="L318" s="35">
        <v>317</v>
      </c>
      <c r="M318" s="38" t="s">
        <v>18</v>
      </c>
      <c r="N318" s="37">
        <v>317</v>
      </c>
      <c r="O318" s="36" t="s">
        <v>18</v>
      </c>
      <c r="T318" t="s">
        <v>18</v>
      </c>
    </row>
    <row r="319" spans="1:20" x14ac:dyDescent="0.5">
      <c r="A319" s="34" t="s">
        <v>148</v>
      </c>
      <c r="B319" s="33">
        <v>318</v>
      </c>
      <c r="C319" s="21" t="s">
        <v>148</v>
      </c>
      <c r="D319" s="44">
        <v>318</v>
      </c>
      <c r="E319" s="21" t="s">
        <v>148</v>
      </c>
      <c r="F319" s="44">
        <v>318</v>
      </c>
      <c r="G319" s="21" t="s">
        <v>148</v>
      </c>
      <c r="H319" s="35">
        <v>318</v>
      </c>
      <c r="I319" s="21" t="s">
        <v>1328</v>
      </c>
      <c r="J319" s="44">
        <v>318</v>
      </c>
      <c r="K319" s="21" t="s">
        <v>645</v>
      </c>
      <c r="L319" s="35">
        <v>318</v>
      </c>
      <c r="M319" s="38" t="s">
        <v>148</v>
      </c>
      <c r="N319" s="37">
        <v>318</v>
      </c>
      <c r="O319" s="36" t="s">
        <v>428</v>
      </c>
      <c r="T319" t="s">
        <v>148</v>
      </c>
    </row>
    <row r="320" spans="1:20" x14ac:dyDescent="0.5">
      <c r="A320" s="34" t="s">
        <v>264</v>
      </c>
      <c r="B320" s="33">
        <v>319</v>
      </c>
      <c r="C320" s="21" t="s">
        <v>264</v>
      </c>
      <c r="D320" s="44">
        <v>319</v>
      </c>
      <c r="E320" s="21" t="s">
        <v>264</v>
      </c>
      <c r="F320" s="44">
        <v>319</v>
      </c>
      <c r="G320" s="21" t="s">
        <v>264</v>
      </c>
      <c r="H320" s="35">
        <v>319</v>
      </c>
      <c r="I320" s="21" t="s">
        <v>1326</v>
      </c>
      <c r="J320" s="44">
        <v>319</v>
      </c>
      <c r="K320" s="21" t="s">
        <v>672</v>
      </c>
      <c r="L320" s="35">
        <v>319</v>
      </c>
      <c r="M320" s="38" t="s">
        <v>264</v>
      </c>
      <c r="N320" s="37">
        <v>319</v>
      </c>
      <c r="O320" s="36" t="s">
        <v>264</v>
      </c>
      <c r="T320" t="s">
        <v>264</v>
      </c>
    </row>
    <row r="321" spans="1:20" x14ac:dyDescent="0.5">
      <c r="A321" s="34" t="s">
        <v>306</v>
      </c>
      <c r="B321" s="33">
        <v>320</v>
      </c>
      <c r="C321" s="21" t="s">
        <v>306</v>
      </c>
      <c r="D321" s="44">
        <v>320</v>
      </c>
      <c r="E321" s="21" t="s">
        <v>306</v>
      </c>
      <c r="F321" s="44">
        <v>320</v>
      </c>
      <c r="G321" s="21" t="s">
        <v>306</v>
      </c>
      <c r="H321" s="35">
        <v>320</v>
      </c>
      <c r="I321" s="21" t="s">
        <v>1273</v>
      </c>
      <c r="J321" s="44">
        <v>320</v>
      </c>
      <c r="K321" s="21" t="s">
        <v>1273</v>
      </c>
      <c r="L321" s="35">
        <v>320</v>
      </c>
      <c r="M321" s="38" t="s">
        <v>306</v>
      </c>
      <c r="N321" s="37">
        <v>320</v>
      </c>
      <c r="O321" s="36" t="s">
        <v>306</v>
      </c>
      <c r="T321" t="s">
        <v>306</v>
      </c>
    </row>
    <row r="322" spans="1:20" x14ac:dyDescent="0.5">
      <c r="A322" s="34" t="s">
        <v>256</v>
      </c>
      <c r="B322" s="33">
        <v>321</v>
      </c>
      <c r="C322" s="21" t="s">
        <v>256</v>
      </c>
      <c r="D322" s="44">
        <v>321</v>
      </c>
      <c r="E322" s="21" t="s">
        <v>256</v>
      </c>
      <c r="F322" s="44">
        <v>321</v>
      </c>
      <c r="G322" s="21" t="s">
        <v>256</v>
      </c>
      <c r="H322" s="35">
        <v>321</v>
      </c>
      <c r="I322" s="21" t="s">
        <v>256</v>
      </c>
      <c r="J322" s="44">
        <v>321</v>
      </c>
      <c r="K322" s="21" t="s">
        <v>635</v>
      </c>
      <c r="L322" s="35">
        <v>321</v>
      </c>
      <c r="M322" s="38" t="s">
        <v>1354</v>
      </c>
      <c r="N322" s="37">
        <v>321</v>
      </c>
      <c r="O322" s="36" t="s">
        <v>256</v>
      </c>
      <c r="T322" t="s">
        <v>1500</v>
      </c>
    </row>
    <row r="323" spans="1:20" x14ac:dyDescent="0.5">
      <c r="A323" s="34" t="s">
        <v>185</v>
      </c>
      <c r="B323" s="33">
        <v>322</v>
      </c>
      <c r="C323" s="21" t="s">
        <v>185</v>
      </c>
      <c r="D323" s="44">
        <v>322</v>
      </c>
      <c r="E323" s="21" t="s">
        <v>185</v>
      </c>
      <c r="F323" s="44">
        <v>322</v>
      </c>
      <c r="G323" s="21" t="s">
        <v>185</v>
      </c>
      <c r="H323" s="35">
        <v>322</v>
      </c>
      <c r="I323" s="21" t="s">
        <v>185</v>
      </c>
      <c r="J323" s="44">
        <v>322</v>
      </c>
      <c r="K323" s="21" t="s">
        <v>615</v>
      </c>
      <c r="L323" s="35">
        <v>322</v>
      </c>
      <c r="M323" s="38" t="s">
        <v>447</v>
      </c>
      <c r="N323" s="37">
        <v>322</v>
      </c>
      <c r="O323" s="36" t="s">
        <v>447</v>
      </c>
      <c r="T323" t="s">
        <v>185</v>
      </c>
    </row>
    <row r="324" spans="1:20" x14ac:dyDescent="0.5">
      <c r="A324" s="34" t="s">
        <v>146</v>
      </c>
      <c r="B324" s="33">
        <v>323</v>
      </c>
      <c r="C324" s="21" t="s">
        <v>146</v>
      </c>
      <c r="D324" s="44">
        <v>323</v>
      </c>
      <c r="E324" s="21" t="s">
        <v>146</v>
      </c>
      <c r="F324" s="44">
        <v>323</v>
      </c>
      <c r="G324" s="21" t="s">
        <v>146</v>
      </c>
      <c r="H324" s="35">
        <v>323</v>
      </c>
      <c r="I324" s="21" t="s">
        <v>146</v>
      </c>
      <c r="J324" s="44">
        <v>323</v>
      </c>
      <c r="K324" s="21" t="s">
        <v>631</v>
      </c>
      <c r="L324" s="35">
        <v>323</v>
      </c>
      <c r="M324" s="38" t="s">
        <v>410</v>
      </c>
      <c r="N324" s="37">
        <v>323</v>
      </c>
      <c r="O324" s="36" t="s">
        <v>410</v>
      </c>
      <c r="T324" t="s">
        <v>146</v>
      </c>
    </row>
    <row r="325" spans="1:20" x14ac:dyDescent="0.5">
      <c r="A325" s="34" t="s">
        <v>105</v>
      </c>
      <c r="B325" s="33">
        <v>324</v>
      </c>
      <c r="C325" s="21" t="s">
        <v>105</v>
      </c>
      <c r="D325" s="44">
        <v>324</v>
      </c>
      <c r="E325" s="21" t="s">
        <v>105</v>
      </c>
      <c r="F325" s="44">
        <v>324</v>
      </c>
      <c r="G325" s="21" t="s">
        <v>105</v>
      </c>
      <c r="H325" s="35">
        <v>324</v>
      </c>
      <c r="I325" s="21" t="s">
        <v>1329</v>
      </c>
      <c r="J325" s="44">
        <v>324</v>
      </c>
      <c r="K325" s="21" t="s">
        <v>105</v>
      </c>
      <c r="L325" s="35">
        <v>324</v>
      </c>
      <c r="M325" s="38" t="s">
        <v>105</v>
      </c>
      <c r="N325" s="37">
        <v>324</v>
      </c>
      <c r="O325" s="36" t="s">
        <v>105</v>
      </c>
      <c r="T325" t="s">
        <v>105</v>
      </c>
    </row>
    <row r="326" spans="1:20" x14ac:dyDescent="0.5">
      <c r="A326" s="34" t="s">
        <v>87</v>
      </c>
      <c r="B326" s="33">
        <v>325</v>
      </c>
      <c r="C326" s="21" t="s">
        <v>87</v>
      </c>
      <c r="D326" s="44">
        <v>325</v>
      </c>
      <c r="E326" s="21" t="s">
        <v>87</v>
      </c>
      <c r="F326" s="44">
        <v>325</v>
      </c>
      <c r="G326" s="21" t="s">
        <v>87</v>
      </c>
      <c r="H326" s="35">
        <v>325</v>
      </c>
      <c r="I326" s="21" t="s">
        <v>1334</v>
      </c>
      <c r="J326" s="44">
        <v>325</v>
      </c>
      <c r="K326" s="21" t="s">
        <v>87</v>
      </c>
      <c r="L326" s="35">
        <v>325</v>
      </c>
      <c r="M326" s="38" t="s">
        <v>87</v>
      </c>
      <c r="N326" s="37">
        <v>325</v>
      </c>
      <c r="O326" s="36" t="s">
        <v>87</v>
      </c>
      <c r="T326" t="s">
        <v>87</v>
      </c>
    </row>
    <row r="327" spans="1:20" x14ac:dyDescent="0.5">
      <c r="A327" s="34" t="s">
        <v>345</v>
      </c>
      <c r="B327" s="33">
        <v>326</v>
      </c>
      <c r="C327" s="21" t="s">
        <v>345</v>
      </c>
      <c r="D327" s="44">
        <v>326</v>
      </c>
      <c r="E327" s="21" t="s">
        <v>345</v>
      </c>
      <c r="F327" s="44">
        <v>326</v>
      </c>
      <c r="G327" s="21" t="s">
        <v>345</v>
      </c>
      <c r="H327" s="35">
        <v>326</v>
      </c>
      <c r="I327" s="21" t="s">
        <v>473</v>
      </c>
      <c r="J327" s="44">
        <v>326</v>
      </c>
      <c r="K327" s="21" t="s">
        <v>678</v>
      </c>
      <c r="L327" s="35">
        <v>326</v>
      </c>
      <c r="M327" s="38" t="s">
        <v>678</v>
      </c>
      <c r="N327" s="37">
        <v>326</v>
      </c>
      <c r="O327" s="36" t="s">
        <v>473</v>
      </c>
      <c r="T327" t="s">
        <v>1501</v>
      </c>
    </row>
    <row r="328" spans="1:20" x14ac:dyDescent="0.5">
      <c r="A328" s="34" t="s">
        <v>316</v>
      </c>
      <c r="B328" s="33">
        <v>327</v>
      </c>
      <c r="C328" s="21" t="s">
        <v>316</v>
      </c>
      <c r="D328" s="44">
        <v>327</v>
      </c>
      <c r="E328" s="21" t="s">
        <v>316</v>
      </c>
      <c r="F328" s="44">
        <v>327</v>
      </c>
      <c r="G328" s="21" t="s">
        <v>316</v>
      </c>
      <c r="H328" s="35">
        <v>327</v>
      </c>
      <c r="I328" s="21" t="s">
        <v>316</v>
      </c>
      <c r="J328" s="44">
        <v>327</v>
      </c>
      <c r="K328" s="21" t="s">
        <v>684</v>
      </c>
      <c r="L328" s="35">
        <v>327</v>
      </c>
      <c r="M328" s="38" t="s">
        <v>316</v>
      </c>
      <c r="N328" s="37">
        <v>327</v>
      </c>
      <c r="O328" s="36" t="s">
        <v>487</v>
      </c>
      <c r="T328" t="s">
        <v>316</v>
      </c>
    </row>
    <row r="329" spans="1:20" x14ac:dyDescent="0.5">
      <c r="A329" s="34" t="s">
        <v>358</v>
      </c>
      <c r="B329" s="33">
        <v>328</v>
      </c>
      <c r="C329" s="21" t="s">
        <v>358</v>
      </c>
      <c r="D329" s="44">
        <v>328</v>
      </c>
      <c r="E329" s="21" t="s">
        <v>358</v>
      </c>
      <c r="F329" s="44">
        <v>328</v>
      </c>
      <c r="G329" s="21" t="s">
        <v>358</v>
      </c>
      <c r="H329" s="35">
        <v>328</v>
      </c>
      <c r="I329" s="21" t="s">
        <v>1338</v>
      </c>
      <c r="J329" s="44">
        <v>328</v>
      </c>
      <c r="K329" s="21" t="s">
        <v>673</v>
      </c>
      <c r="L329" s="35">
        <v>328</v>
      </c>
      <c r="M329" s="38" t="s">
        <v>1384</v>
      </c>
      <c r="N329" s="37">
        <v>328</v>
      </c>
      <c r="O329" s="36" t="s">
        <v>480</v>
      </c>
      <c r="T329" t="s">
        <v>358</v>
      </c>
    </row>
    <row r="330" spans="1:20" x14ac:dyDescent="0.5">
      <c r="A330" s="34" t="s">
        <v>64</v>
      </c>
      <c r="B330" s="33">
        <v>329</v>
      </c>
      <c r="C330" s="21" t="s">
        <v>64</v>
      </c>
      <c r="D330" s="44">
        <v>329</v>
      </c>
      <c r="E330" s="21" t="s">
        <v>64</v>
      </c>
      <c r="F330" s="44">
        <v>329</v>
      </c>
      <c r="G330" s="21" t="s">
        <v>64</v>
      </c>
      <c r="H330" s="35">
        <v>329</v>
      </c>
      <c r="I330" s="21" t="s">
        <v>64</v>
      </c>
      <c r="J330" s="44">
        <v>329</v>
      </c>
      <c r="K330" s="21" t="s">
        <v>64</v>
      </c>
      <c r="L330" s="35">
        <v>329</v>
      </c>
      <c r="M330" s="38" t="s">
        <v>64</v>
      </c>
      <c r="N330" s="37">
        <v>329</v>
      </c>
      <c r="O330" s="36" t="s">
        <v>64</v>
      </c>
      <c r="T330" t="s">
        <v>64</v>
      </c>
    </row>
    <row r="331" spans="1:20" x14ac:dyDescent="0.5">
      <c r="A331" s="34" t="s">
        <v>59</v>
      </c>
      <c r="B331" s="33">
        <v>330</v>
      </c>
      <c r="C331" s="21" t="s">
        <v>59</v>
      </c>
      <c r="D331" s="44">
        <v>330</v>
      </c>
      <c r="E331" s="21" t="s">
        <v>59</v>
      </c>
      <c r="F331" s="44">
        <v>330</v>
      </c>
      <c r="G331" s="21" t="s">
        <v>59</v>
      </c>
      <c r="H331" s="35">
        <v>330</v>
      </c>
      <c r="I331" s="21" t="s">
        <v>417</v>
      </c>
      <c r="J331" s="44">
        <v>330</v>
      </c>
      <c r="K331" s="21" t="s">
        <v>1264</v>
      </c>
      <c r="L331" s="35">
        <v>330</v>
      </c>
      <c r="M331" s="38" t="s">
        <v>59</v>
      </c>
      <c r="N331" s="37">
        <v>330</v>
      </c>
      <c r="O331" s="36" t="s">
        <v>417</v>
      </c>
      <c r="T331" t="s">
        <v>59</v>
      </c>
    </row>
    <row r="332" spans="1:20" x14ac:dyDescent="0.5">
      <c r="A332" s="34" t="s">
        <v>237</v>
      </c>
      <c r="B332" s="33">
        <v>331</v>
      </c>
      <c r="C332" s="21" t="s">
        <v>237</v>
      </c>
      <c r="D332" s="44">
        <v>331</v>
      </c>
      <c r="E332" s="21" t="s">
        <v>237</v>
      </c>
      <c r="F332" s="44">
        <v>331</v>
      </c>
      <c r="G332" s="21" t="s">
        <v>237</v>
      </c>
      <c r="H332" s="35">
        <v>331</v>
      </c>
      <c r="I332" s="21" t="s">
        <v>237</v>
      </c>
      <c r="J332" s="44">
        <v>331</v>
      </c>
      <c r="K332" s="21" t="s">
        <v>237</v>
      </c>
      <c r="L332" s="35">
        <v>331</v>
      </c>
      <c r="M332" s="38" t="s">
        <v>237</v>
      </c>
      <c r="N332" s="37">
        <v>331</v>
      </c>
      <c r="O332" s="36" t="s">
        <v>237</v>
      </c>
      <c r="T332" t="s">
        <v>1502</v>
      </c>
    </row>
    <row r="333" spans="1:20" x14ac:dyDescent="0.5">
      <c r="A333" s="34" t="s">
        <v>126</v>
      </c>
      <c r="B333" s="33">
        <v>332</v>
      </c>
      <c r="C333" s="21" t="s">
        <v>126</v>
      </c>
      <c r="D333" s="44">
        <v>332</v>
      </c>
      <c r="E333" s="21" t="s">
        <v>126</v>
      </c>
      <c r="F333" s="44">
        <v>332</v>
      </c>
      <c r="G333" s="21" t="s">
        <v>126</v>
      </c>
      <c r="H333" s="35">
        <v>332</v>
      </c>
      <c r="I333" s="21" t="s">
        <v>126</v>
      </c>
      <c r="J333" s="44">
        <v>332</v>
      </c>
      <c r="K333" s="21" t="s">
        <v>126</v>
      </c>
      <c r="L333" s="35">
        <v>332</v>
      </c>
      <c r="M333" s="38" t="s">
        <v>126</v>
      </c>
      <c r="N333" s="37">
        <v>332</v>
      </c>
      <c r="O333" s="36" t="s">
        <v>126</v>
      </c>
      <c r="T333" t="s">
        <v>126</v>
      </c>
    </row>
    <row r="334" spans="1:20" x14ac:dyDescent="0.5">
      <c r="A334" s="34" t="s">
        <v>227</v>
      </c>
      <c r="B334" s="33">
        <v>333</v>
      </c>
      <c r="C334" s="21" t="s">
        <v>227</v>
      </c>
      <c r="D334" s="44">
        <v>333</v>
      </c>
      <c r="E334" s="21" t="s">
        <v>227</v>
      </c>
      <c r="F334" s="44">
        <v>333</v>
      </c>
      <c r="G334" s="21" t="s">
        <v>227</v>
      </c>
      <c r="H334" s="35">
        <v>333</v>
      </c>
      <c r="I334" s="21" t="s">
        <v>227</v>
      </c>
      <c r="J334" s="44">
        <v>333</v>
      </c>
      <c r="K334" s="21" t="s">
        <v>599</v>
      </c>
      <c r="L334" s="35">
        <v>333</v>
      </c>
      <c r="M334" s="38" t="s">
        <v>227</v>
      </c>
      <c r="N334" s="37">
        <v>333</v>
      </c>
      <c r="O334" s="36" t="s">
        <v>227</v>
      </c>
      <c r="T334" t="s">
        <v>227</v>
      </c>
    </row>
    <row r="335" spans="1:20" x14ac:dyDescent="0.5">
      <c r="A335" s="34" t="s">
        <v>366</v>
      </c>
      <c r="B335" s="33">
        <v>334</v>
      </c>
      <c r="C335" s="21" t="s">
        <v>366</v>
      </c>
      <c r="D335" s="44">
        <v>334</v>
      </c>
      <c r="E335" s="21" t="s">
        <v>366</v>
      </c>
      <c r="F335" s="44">
        <v>334</v>
      </c>
      <c r="G335" s="21" t="s">
        <v>366</v>
      </c>
      <c r="H335" s="35">
        <v>334</v>
      </c>
      <c r="I335" s="21" t="s">
        <v>366</v>
      </c>
      <c r="J335" s="44">
        <v>334</v>
      </c>
      <c r="K335" s="21" t="s">
        <v>366</v>
      </c>
      <c r="L335" s="35">
        <v>334</v>
      </c>
      <c r="M335" s="38" t="s">
        <v>366</v>
      </c>
      <c r="N335" s="37">
        <v>334</v>
      </c>
      <c r="O335" s="36" t="s">
        <v>366</v>
      </c>
      <c r="T335" t="s">
        <v>366</v>
      </c>
    </row>
    <row r="336" spans="1:20" x14ac:dyDescent="0.5">
      <c r="A336" s="34" t="s">
        <v>330</v>
      </c>
      <c r="B336" s="33">
        <v>335</v>
      </c>
      <c r="C336" s="21" t="s">
        <v>330</v>
      </c>
      <c r="D336" s="44">
        <v>335</v>
      </c>
      <c r="E336" s="21" t="s">
        <v>330</v>
      </c>
      <c r="F336" s="44">
        <v>335</v>
      </c>
      <c r="G336" s="21" t="s">
        <v>330</v>
      </c>
      <c r="H336" s="35">
        <v>335</v>
      </c>
      <c r="I336" s="21" t="s">
        <v>330</v>
      </c>
      <c r="J336" s="44">
        <v>335</v>
      </c>
      <c r="K336" s="21" t="s">
        <v>330</v>
      </c>
      <c r="L336" s="35">
        <v>335</v>
      </c>
      <c r="M336" s="38" t="s">
        <v>330</v>
      </c>
      <c r="N336" s="37">
        <v>335</v>
      </c>
      <c r="O336" s="36" t="s">
        <v>330</v>
      </c>
      <c r="T336" t="s">
        <v>330</v>
      </c>
    </row>
    <row r="337" spans="1:20" x14ac:dyDescent="0.5">
      <c r="A337" s="34" t="s">
        <v>128</v>
      </c>
      <c r="B337" s="33">
        <v>336</v>
      </c>
      <c r="C337" s="21" t="s">
        <v>128</v>
      </c>
      <c r="D337" s="44">
        <v>336</v>
      </c>
      <c r="E337" s="21" t="s">
        <v>128</v>
      </c>
      <c r="F337" s="44">
        <v>336</v>
      </c>
      <c r="G337" s="21" t="s">
        <v>128</v>
      </c>
      <c r="H337" s="35">
        <v>336</v>
      </c>
      <c r="I337" s="21" t="s">
        <v>128</v>
      </c>
      <c r="J337" s="44">
        <v>336</v>
      </c>
      <c r="K337" s="21" t="s">
        <v>128</v>
      </c>
      <c r="L337" s="35">
        <v>336</v>
      </c>
      <c r="M337" s="38" t="s">
        <v>128</v>
      </c>
      <c r="N337" s="37">
        <v>336</v>
      </c>
      <c r="O337" s="36" t="s">
        <v>128</v>
      </c>
      <c r="T337" t="s">
        <v>128</v>
      </c>
    </row>
    <row r="338" spans="1:20" x14ac:dyDescent="0.5">
      <c r="A338" s="34" t="s">
        <v>139</v>
      </c>
      <c r="B338" s="33">
        <v>337</v>
      </c>
      <c r="C338" s="21" t="s">
        <v>139</v>
      </c>
      <c r="D338" s="44">
        <v>337</v>
      </c>
      <c r="E338" s="21" t="s">
        <v>139</v>
      </c>
      <c r="F338" s="44">
        <v>337</v>
      </c>
      <c r="G338" s="21" t="s">
        <v>139</v>
      </c>
      <c r="H338" s="35">
        <v>337</v>
      </c>
      <c r="I338" s="21" t="s">
        <v>1339</v>
      </c>
      <c r="J338" s="44">
        <v>337</v>
      </c>
      <c r="K338" s="21" t="s">
        <v>139</v>
      </c>
      <c r="L338" s="35">
        <v>337</v>
      </c>
      <c r="M338" s="38" t="s">
        <v>139</v>
      </c>
      <c r="N338" s="37">
        <v>337</v>
      </c>
      <c r="O338" s="36" t="s">
        <v>139</v>
      </c>
      <c r="T338" t="s">
        <v>1503</v>
      </c>
    </row>
    <row r="339" spans="1:20" x14ac:dyDescent="0.5">
      <c r="A339" s="34" t="s">
        <v>193</v>
      </c>
      <c r="B339" s="33">
        <v>338</v>
      </c>
      <c r="C339" s="21" t="s">
        <v>193</v>
      </c>
      <c r="D339" s="44">
        <v>338</v>
      </c>
      <c r="E339" s="21" t="s">
        <v>193</v>
      </c>
      <c r="F339" s="44">
        <v>338</v>
      </c>
      <c r="G339" s="21" t="s">
        <v>193</v>
      </c>
      <c r="H339" s="35">
        <v>338</v>
      </c>
      <c r="I339" s="21" t="s">
        <v>193</v>
      </c>
      <c r="J339" s="44">
        <v>338</v>
      </c>
      <c r="K339" s="21" t="s">
        <v>193</v>
      </c>
      <c r="L339" s="35">
        <v>338</v>
      </c>
      <c r="M339" s="38" t="s">
        <v>193</v>
      </c>
      <c r="N339" s="37">
        <v>338</v>
      </c>
      <c r="O339" s="36" t="s">
        <v>193</v>
      </c>
      <c r="T339" t="s">
        <v>193</v>
      </c>
    </row>
    <row r="340" spans="1:20" x14ac:dyDescent="0.5">
      <c r="A340" s="34" t="s">
        <v>70</v>
      </c>
      <c r="B340" s="33">
        <v>339</v>
      </c>
      <c r="C340" s="21" t="s">
        <v>70</v>
      </c>
      <c r="D340" s="44">
        <v>339</v>
      </c>
      <c r="E340" s="21" t="s">
        <v>70</v>
      </c>
      <c r="F340" s="44">
        <v>339</v>
      </c>
      <c r="G340" s="21" t="s">
        <v>70</v>
      </c>
      <c r="H340" s="35">
        <v>339</v>
      </c>
      <c r="I340" s="21" t="s">
        <v>70</v>
      </c>
      <c r="J340" s="44">
        <v>339</v>
      </c>
      <c r="K340" s="21" t="s">
        <v>70</v>
      </c>
      <c r="L340" s="35">
        <v>339</v>
      </c>
      <c r="M340" s="38" t="s">
        <v>70</v>
      </c>
      <c r="N340" s="37">
        <v>339</v>
      </c>
      <c r="O340" s="36" t="s">
        <v>70</v>
      </c>
      <c r="T340" t="s">
        <v>70</v>
      </c>
    </row>
    <row r="341" spans="1:20" x14ac:dyDescent="0.5">
      <c r="A341" s="34" t="s">
        <v>28</v>
      </c>
      <c r="B341" s="33">
        <v>340</v>
      </c>
      <c r="C341" s="21" t="s">
        <v>28</v>
      </c>
      <c r="D341" s="44">
        <v>340</v>
      </c>
      <c r="E341" s="21" t="s">
        <v>28</v>
      </c>
      <c r="F341" s="44">
        <v>340</v>
      </c>
      <c r="G341" s="21" t="s">
        <v>28</v>
      </c>
      <c r="H341" s="35">
        <v>340</v>
      </c>
      <c r="I341" s="21" t="s">
        <v>28</v>
      </c>
      <c r="J341" s="44">
        <v>340</v>
      </c>
      <c r="K341" s="21" t="s">
        <v>28</v>
      </c>
      <c r="L341" s="35">
        <v>340</v>
      </c>
      <c r="M341" s="38" t="s">
        <v>28</v>
      </c>
      <c r="N341" s="37">
        <v>340</v>
      </c>
      <c r="O341" s="36" t="s">
        <v>28</v>
      </c>
      <c r="T341" t="s">
        <v>28</v>
      </c>
    </row>
    <row r="342" spans="1:20" x14ac:dyDescent="0.5">
      <c r="A342" s="34" t="s">
        <v>53</v>
      </c>
      <c r="B342" s="33">
        <v>341</v>
      </c>
      <c r="C342" s="21" t="s">
        <v>53</v>
      </c>
      <c r="D342" s="44">
        <v>341</v>
      </c>
      <c r="E342" s="21" t="s">
        <v>53</v>
      </c>
      <c r="F342" s="44">
        <v>341</v>
      </c>
      <c r="G342" s="21" t="s">
        <v>53</v>
      </c>
      <c r="H342" s="35">
        <v>341</v>
      </c>
      <c r="I342" s="21" t="s">
        <v>53</v>
      </c>
      <c r="J342" s="44">
        <v>341</v>
      </c>
      <c r="K342" s="21" t="s">
        <v>624</v>
      </c>
      <c r="L342" s="35">
        <v>341</v>
      </c>
      <c r="M342" s="38" t="s">
        <v>1344</v>
      </c>
      <c r="N342" s="37">
        <v>341</v>
      </c>
      <c r="O342" s="36" t="s">
        <v>53</v>
      </c>
      <c r="T342" t="s">
        <v>53</v>
      </c>
    </row>
    <row r="343" spans="1:20" x14ac:dyDescent="0.5">
      <c r="A343" s="34" t="s">
        <v>360</v>
      </c>
      <c r="B343" s="33">
        <v>342</v>
      </c>
      <c r="C343" s="21" t="s">
        <v>360</v>
      </c>
      <c r="D343" s="44">
        <v>342</v>
      </c>
      <c r="E343" s="21" t="s">
        <v>360</v>
      </c>
      <c r="F343" s="44">
        <v>342</v>
      </c>
      <c r="G343" s="21" t="s">
        <v>360</v>
      </c>
      <c r="H343" s="35">
        <v>342</v>
      </c>
      <c r="I343" s="21" t="s">
        <v>360</v>
      </c>
      <c r="J343" s="44">
        <v>342</v>
      </c>
      <c r="K343" s="21" t="s">
        <v>360</v>
      </c>
      <c r="L343" s="35">
        <v>342</v>
      </c>
      <c r="M343" s="38" t="s">
        <v>360</v>
      </c>
      <c r="N343" s="37">
        <v>342</v>
      </c>
      <c r="O343" s="36" t="s">
        <v>360</v>
      </c>
      <c r="T343" t="s">
        <v>360</v>
      </c>
    </row>
    <row r="344" spans="1:20" x14ac:dyDescent="0.5">
      <c r="A344" s="34" t="s">
        <v>311</v>
      </c>
      <c r="B344" s="33">
        <v>343</v>
      </c>
      <c r="C344" s="21" t="s">
        <v>311</v>
      </c>
      <c r="D344" s="44">
        <v>343</v>
      </c>
      <c r="E344" s="21" t="s">
        <v>311</v>
      </c>
      <c r="F344" s="44">
        <v>343</v>
      </c>
      <c r="G344" s="21" t="s">
        <v>311</v>
      </c>
      <c r="H344" s="35">
        <v>343</v>
      </c>
      <c r="I344" s="21" t="s">
        <v>311</v>
      </c>
      <c r="J344" s="44">
        <v>343</v>
      </c>
      <c r="K344" s="21" t="s">
        <v>311</v>
      </c>
      <c r="L344" s="35">
        <v>343</v>
      </c>
      <c r="M344" s="38" t="s">
        <v>311</v>
      </c>
      <c r="N344" s="37">
        <v>343</v>
      </c>
      <c r="O344" s="36" t="s">
        <v>311</v>
      </c>
      <c r="T344" t="s">
        <v>1504</v>
      </c>
    </row>
    <row r="345" spans="1:20" x14ac:dyDescent="0.5">
      <c r="A345" s="34" t="s">
        <v>109</v>
      </c>
      <c r="B345" s="33">
        <v>344</v>
      </c>
      <c r="C345" s="21" t="s">
        <v>109</v>
      </c>
      <c r="D345" s="44">
        <v>344</v>
      </c>
      <c r="E345" s="21" t="s">
        <v>109</v>
      </c>
      <c r="F345" s="44">
        <v>344</v>
      </c>
      <c r="G345" s="21" t="s">
        <v>109</v>
      </c>
      <c r="H345" s="35">
        <v>344</v>
      </c>
      <c r="I345" s="21" t="s">
        <v>109</v>
      </c>
      <c r="J345" s="44">
        <v>344</v>
      </c>
      <c r="K345" s="21" t="s">
        <v>109</v>
      </c>
      <c r="L345" s="35">
        <v>344</v>
      </c>
      <c r="M345" s="38" t="s">
        <v>109</v>
      </c>
      <c r="N345" s="37">
        <v>344</v>
      </c>
      <c r="O345" s="36" t="s">
        <v>109</v>
      </c>
      <c r="T345" t="s">
        <v>109</v>
      </c>
    </row>
    <row r="346" spans="1:20" x14ac:dyDescent="0.5">
      <c r="A346" s="34" t="s">
        <v>140</v>
      </c>
      <c r="B346" s="33">
        <v>345</v>
      </c>
      <c r="C346" s="21" t="s">
        <v>140</v>
      </c>
      <c r="D346" s="44">
        <v>345</v>
      </c>
      <c r="E346" s="21" t="s">
        <v>140</v>
      </c>
      <c r="F346" s="44">
        <v>345</v>
      </c>
      <c r="G346" s="21" t="s">
        <v>140</v>
      </c>
      <c r="H346" s="35">
        <v>345</v>
      </c>
      <c r="I346" s="21" t="s">
        <v>140</v>
      </c>
      <c r="J346" s="44">
        <v>345</v>
      </c>
      <c r="K346" s="21" t="s">
        <v>140</v>
      </c>
      <c r="L346" s="35">
        <v>345</v>
      </c>
      <c r="M346" s="38" t="s">
        <v>140</v>
      </c>
      <c r="N346" s="37">
        <v>345</v>
      </c>
      <c r="O346" s="36" t="s">
        <v>140</v>
      </c>
      <c r="T346" t="s">
        <v>140</v>
      </c>
    </row>
    <row r="347" spans="1:20" x14ac:dyDescent="0.5">
      <c r="A347" s="34" t="s">
        <v>97</v>
      </c>
      <c r="B347" s="33">
        <v>346</v>
      </c>
      <c r="C347" s="21" t="s">
        <v>97</v>
      </c>
      <c r="D347" s="44">
        <v>346</v>
      </c>
      <c r="E347" s="21" t="s">
        <v>97</v>
      </c>
      <c r="F347" s="44">
        <v>346</v>
      </c>
      <c r="G347" s="21" t="s">
        <v>97</v>
      </c>
      <c r="H347" s="35">
        <v>346</v>
      </c>
      <c r="I347" s="21" t="s">
        <v>442</v>
      </c>
      <c r="J347" s="44">
        <v>346</v>
      </c>
      <c r="K347" s="21" t="s">
        <v>634</v>
      </c>
      <c r="L347" s="35">
        <v>346</v>
      </c>
      <c r="M347" s="38" t="s">
        <v>97</v>
      </c>
      <c r="N347" s="37">
        <v>346</v>
      </c>
      <c r="O347" s="36" t="s">
        <v>442</v>
      </c>
      <c r="T347" t="s">
        <v>1505</v>
      </c>
    </row>
    <row r="348" spans="1:20" x14ac:dyDescent="0.5">
      <c r="A348" s="34" t="s">
        <v>255</v>
      </c>
      <c r="B348" s="33">
        <v>347</v>
      </c>
      <c r="C348" s="21" t="s">
        <v>255</v>
      </c>
      <c r="D348" s="44">
        <v>347</v>
      </c>
      <c r="E348" s="21" t="s">
        <v>255</v>
      </c>
      <c r="F348" s="44">
        <v>347</v>
      </c>
      <c r="G348" s="21" t="s">
        <v>255</v>
      </c>
      <c r="H348" s="35">
        <v>347</v>
      </c>
      <c r="I348" s="21" t="s">
        <v>461</v>
      </c>
      <c r="J348" s="44">
        <v>347</v>
      </c>
      <c r="K348" s="21" t="s">
        <v>1265</v>
      </c>
      <c r="L348" s="35">
        <v>347</v>
      </c>
      <c r="M348" s="38" t="s">
        <v>255</v>
      </c>
      <c r="N348" s="37">
        <v>347</v>
      </c>
      <c r="O348" s="36" t="s">
        <v>461</v>
      </c>
      <c r="T348" t="s">
        <v>1506</v>
      </c>
    </row>
    <row r="349" spans="1:20" x14ac:dyDescent="0.5">
      <c r="A349" s="34" t="s">
        <v>40</v>
      </c>
      <c r="B349" s="33">
        <v>348</v>
      </c>
      <c r="C349" s="21" t="s">
        <v>40</v>
      </c>
      <c r="D349" s="44">
        <v>348</v>
      </c>
      <c r="E349" s="21" t="s">
        <v>40</v>
      </c>
      <c r="F349" s="44">
        <v>348</v>
      </c>
      <c r="G349" s="21" t="s">
        <v>40</v>
      </c>
      <c r="H349" s="35">
        <v>348</v>
      </c>
      <c r="I349" s="21" t="s">
        <v>40</v>
      </c>
      <c r="J349" s="44">
        <v>348</v>
      </c>
      <c r="K349" s="21" t="s">
        <v>578</v>
      </c>
      <c r="L349" s="35">
        <v>348</v>
      </c>
      <c r="M349" s="38" t="s">
        <v>40</v>
      </c>
      <c r="N349" s="37">
        <v>348</v>
      </c>
      <c r="O349" s="36" t="s">
        <v>40</v>
      </c>
      <c r="T349" t="s">
        <v>40</v>
      </c>
    </row>
    <row r="350" spans="1:20" x14ac:dyDescent="0.5">
      <c r="A350" s="34" t="s">
        <v>359</v>
      </c>
      <c r="B350" s="33">
        <v>349</v>
      </c>
      <c r="C350" s="21" t="s">
        <v>359</v>
      </c>
      <c r="D350" s="44">
        <v>349</v>
      </c>
      <c r="E350" s="21" t="s">
        <v>359</v>
      </c>
      <c r="F350" s="44">
        <v>349</v>
      </c>
      <c r="G350" s="21" t="s">
        <v>359</v>
      </c>
      <c r="H350" s="35">
        <v>349</v>
      </c>
      <c r="I350" s="21" t="s">
        <v>359</v>
      </c>
      <c r="J350" s="44">
        <v>349</v>
      </c>
      <c r="K350" s="21" t="s">
        <v>677</v>
      </c>
      <c r="L350" s="35">
        <v>349</v>
      </c>
      <c r="M350" s="38" t="s">
        <v>1374</v>
      </c>
      <c r="N350" s="37">
        <v>349</v>
      </c>
      <c r="O350" s="36" t="s">
        <v>359</v>
      </c>
      <c r="T350" t="s">
        <v>1507</v>
      </c>
    </row>
    <row r="351" spans="1:20" x14ac:dyDescent="0.5">
      <c r="A351" s="34" t="s">
        <v>305</v>
      </c>
      <c r="B351" s="33">
        <v>350</v>
      </c>
      <c r="C351" s="21" t="s">
        <v>305</v>
      </c>
      <c r="D351" s="44">
        <v>350</v>
      </c>
      <c r="E351" s="21" t="s">
        <v>305</v>
      </c>
      <c r="F351" s="44">
        <v>350</v>
      </c>
      <c r="G351" s="21" t="s">
        <v>305</v>
      </c>
      <c r="H351" s="35">
        <v>350</v>
      </c>
      <c r="I351" s="21" t="s">
        <v>305</v>
      </c>
      <c r="J351" s="44">
        <v>350</v>
      </c>
      <c r="K351" s="21" t="s">
        <v>671</v>
      </c>
      <c r="L351" s="35">
        <v>350</v>
      </c>
      <c r="M351" s="38" t="s">
        <v>1380</v>
      </c>
      <c r="N351" s="37">
        <v>350</v>
      </c>
      <c r="O351" s="36" t="s">
        <v>305</v>
      </c>
      <c r="T351" t="s">
        <v>305</v>
      </c>
    </row>
    <row r="352" spans="1:20" x14ac:dyDescent="0.5">
      <c r="A352" s="34" t="s">
        <v>180</v>
      </c>
      <c r="B352" s="33">
        <v>351</v>
      </c>
      <c r="C352" s="21" t="s">
        <v>180</v>
      </c>
      <c r="D352" s="44">
        <v>351</v>
      </c>
      <c r="E352" s="21" t="s">
        <v>180</v>
      </c>
      <c r="F352" s="44">
        <v>351</v>
      </c>
      <c r="G352" s="21" t="s">
        <v>180</v>
      </c>
      <c r="H352" s="35">
        <v>351</v>
      </c>
      <c r="I352" s="21" t="s">
        <v>180</v>
      </c>
      <c r="J352" s="44">
        <v>351</v>
      </c>
      <c r="K352" s="21" t="s">
        <v>652</v>
      </c>
      <c r="L352" s="35">
        <v>351</v>
      </c>
      <c r="M352" s="38" t="s">
        <v>1360</v>
      </c>
      <c r="N352" s="37">
        <v>351</v>
      </c>
      <c r="O352" s="36" t="s">
        <v>180</v>
      </c>
      <c r="T352" t="s">
        <v>180</v>
      </c>
    </row>
    <row r="353" spans="1:20" x14ac:dyDescent="0.5">
      <c r="A353" s="34" t="s">
        <v>351</v>
      </c>
      <c r="B353" s="33">
        <v>352</v>
      </c>
      <c r="C353" s="21" t="s">
        <v>351</v>
      </c>
      <c r="D353" s="44">
        <v>352</v>
      </c>
      <c r="E353" s="21" t="s">
        <v>351</v>
      </c>
      <c r="F353" s="44">
        <v>352</v>
      </c>
      <c r="G353" s="21" t="s">
        <v>351</v>
      </c>
      <c r="H353" s="35">
        <v>352</v>
      </c>
      <c r="I353" s="21" t="s">
        <v>351</v>
      </c>
      <c r="J353" s="44">
        <v>352</v>
      </c>
      <c r="K353" s="21" t="s">
        <v>726</v>
      </c>
      <c r="L353" s="35">
        <v>352</v>
      </c>
      <c r="M353" s="38" t="s">
        <v>1402</v>
      </c>
      <c r="N353" s="37">
        <v>352</v>
      </c>
      <c r="O353" s="36" t="s">
        <v>351</v>
      </c>
      <c r="T353" t="s">
        <v>351</v>
      </c>
    </row>
    <row r="354" spans="1:20" x14ac:dyDescent="0.5">
      <c r="A354" s="34" t="s">
        <v>121</v>
      </c>
      <c r="B354" s="33">
        <v>353</v>
      </c>
      <c r="C354" s="21" t="s">
        <v>121</v>
      </c>
      <c r="D354" s="44">
        <v>353</v>
      </c>
      <c r="E354" s="21" t="s">
        <v>121</v>
      </c>
      <c r="F354" s="44">
        <v>353</v>
      </c>
      <c r="G354" s="21" t="s">
        <v>121</v>
      </c>
      <c r="H354" s="35">
        <v>353</v>
      </c>
      <c r="I354" s="21" t="s">
        <v>434</v>
      </c>
      <c r="J354" s="44">
        <v>353</v>
      </c>
      <c r="K354" s="21" t="s">
        <v>589</v>
      </c>
      <c r="L354" s="35">
        <v>353</v>
      </c>
      <c r="M354" s="38" t="s">
        <v>121</v>
      </c>
      <c r="N354" s="37">
        <v>353</v>
      </c>
      <c r="O354" s="36" t="s">
        <v>434</v>
      </c>
      <c r="T354" t="s">
        <v>121</v>
      </c>
    </row>
    <row r="355" spans="1:20" x14ac:dyDescent="0.5">
      <c r="A355" s="34" t="s">
        <v>350</v>
      </c>
      <c r="B355" s="33">
        <v>354</v>
      </c>
      <c r="C355" s="21" t="s">
        <v>350</v>
      </c>
      <c r="D355" s="44">
        <v>354</v>
      </c>
      <c r="E355" s="21" t="s">
        <v>350</v>
      </c>
      <c r="F355" s="44">
        <v>354</v>
      </c>
      <c r="G355" s="21" t="s">
        <v>350</v>
      </c>
      <c r="H355" s="35">
        <v>354</v>
      </c>
      <c r="I355" s="21" t="s">
        <v>350</v>
      </c>
      <c r="J355" s="44">
        <v>354</v>
      </c>
      <c r="K355" s="21" t="s">
        <v>690</v>
      </c>
      <c r="L355" s="35">
        <v>354</v>
      </c>
      <c r="M355" s="38" t="s">
        <v>350</v>
      </c>
      <c r="N355" s="37">
        <v>354</v>
      </c>
      <c r="O355" s="36" t="s">
        <v>350</v>
      </c>
      <c r="T355" t="s">
        <v>350</v>
      </c>
    </row>
    <row r="356" spans="1:20" x14ac:dyDescent="0.5">
      <c r="A356" s="34" t="s">
        <v>283</v>
      </c>
      <c r="B356" s="33">
        <v>355</v>
      </c>
      <c r="C356" s="21" t="s">
        <v>283</v>
      </c>
      <c r="D356" s="44">
        <v>355</v>
      </c>
      <c r="E356" s="21" t="s">
        <v>283</v>
      </c>
      <c r="F356" s="44">
        <v>355</v>
      </c>
      <c r="G356" s="21" t="s">
        <v>283</v>
      </c>
      <c r="H356" s="35">
        <v>355</v>
      </c>
      <c r="I356" s="21" t="s">
        <v>283</v>
      </c>
      <c r="J356" s="44">
        <v>355</v>
      </c>
      <c r="K356" s="21" t="s">
        <v>283</v>
      </c>
      <c r="L356" s="35">
        <v>355</v>
      </c>
      <c r="M356" s="38" t="s">
        <v>283</v>
      </c>
      <c r="N356" s="37">
        <v>355</v>
      </c>
      <c r="O356" s="36" t="s">
        <v>283</v>
      </c>
      <c r="T356" t="s">
        <v>283</v>
      </c>
    </row>
    <row r="357" spans="1:20" x14ac:dyDescent="0.5">
      <c r="A357" s="34" t="s">
        <v>61</v>
      </c>
      <c r="B357" s="33">
        <v>356</v>
      </c>
      <c r="C357" s="21" t="s">
        <v>61</v>
      </c>
      <c r="D357" s="44">
        <v>356</v>
      </c>
      <c r="E357" s="21" t="s">
        <v>61</v>
      </c>
      <c r="F357" s="44">
        <v>356</v>
      </c>
      <c r="G357" s="21" t="s">
        <v>61</v>
      </c>
      <c r="H357" s="35">
        <v>356</v>
      </c>
      <c r="I357" s="21" t="s">
        <v>61</v>
      </c>
      <c r="J357" s="44">
        <v>356</v>
      </c>
      <c r="K357" s="21" t="s">
        <v>61</v>
      </c>
      <c r="L357" s="35">
        <v>356</v>
      </c>
      <c r="M357" s="38" t="s">
        <v>61</v>
      </c>
      <c r="N357" s="37">
        <v>356</v>
      </c>
      <c r="O357" s="36" t="s">
        <v>61</v>
      </c>
      <c r="T357" t="s">
        <v>61</v>
      </c>
    </row>
    <row r="358" spans="1:20" x14ac:dyDescent="0.5">
      <c r="A358" s="34" t="s">
        <v>202</v>
      </c>
      <c r="B358" s="33">
        <v>357</v>
      </c>
      <c r="C358" s="21" t="s">
        <v>202</v>
      </c>
      <c r="D358" s="44">
        <v>357</v>
      </c>
      <c r="E358" s="21" t="s">
        <v>202</v>
      </c>
      <c r="F358" s="44">
        <v>357</v>
      </c>
      <c r="G358" s="21" t="s">
        <v>202</v>
      </c>
      <c r="H358" s="35">
        <v>357</v>
      </c>
      <c r="I358" s="21" t="s">
        <v>202</v>
      </c>
      <c r="J358" s="44">
        <v>357</v>
      </c>
      <c r="K358" s="21" t="s">
        <v>202</v>
      </c>
      <c r="L358" s="35">
        <v>357</v>
      </c>
      <c r="M358" s="38" t="s">
        <v>202</v>
      </c>
      <c r="N358" s="37">
        <v>357</v>
      </c>
      <c r="O358" s="36" t="s">
        <v>202</v>
      </c>
      <c r="T358" t="s">
        <v>202</v>
      </c>
    </row>
    <row r="359" spans="1:20" x14ac:dyDescent="0.5">
      <c r="A359" s="34" t="s">
        <v>263</v>
      </c>
      <c r="B359" s="33">
        <v>358</v>
      </c>
      <c r="C359" s="21" t="s">
        <v>263</v>
      </c>
      <c r="D359" s="44">
        <v>358</v>
      </c>
      <c r="E359" s="21" t="s">
        <v>263</v>
      </c>
      <c r="F359" s="44">
        <v>358</v>
      </c>
      <c r="G359" s="21" t="s">
        <v>263</v>
      </c>
      <c r="H359" s="35">
        <v>358</v>
      </c>
      <c r="I359" s="21" t="s">
        <v>456</v>
      </c>
      <c r="J359" s="44">
        <v>358</v>
      </c>
      <c r="K359" s="21" t="s">
        <v>1272</v>
      </c>
      <c r="L359" s="35">
        <v>358</v>
      </c>
      <c r="M359" s="38" t="s">
        <v>263</v>
      </c>
      <c r="N359" s="37">
        <v>358</v>
      </c>
      <c r="O359" s="36" t="s">
        <v>456</v>
      </c>
      <c r="T359" t="s">
        <v>263</v>
      </c>
    </row>
    <row r="360" spans="1:20" x14ac:dyDescent="0.5">
      <c r="A360" s="34" t="s">
        <v>169</v>
      </c>
      <c r="B360" s="33">
        <v>359</v>
      </c>
      <c r="C360" s="21" t="s">
        <v>169</v>
      </c>
      <c r="D360" s="44">
        <v>359</v>
      </c>
      <c r="E360" s="21" t="s">
        <v>169</v>
      </c>
      <c r="F360" s="44">
        <v>359</v>
      </c>
      <c r="G360" s="21" t="s">
        <v>169</v>
      </c>
      <c r="H360" s="35">
        <v>359</v>
      </c>
      <c r="I360" s="21" t="s">
        <v>169</v>
      </c>
      <c r="J360" s="44">
        <v>359</v>
      </c>
      <c r="K360" s="21" t="s">
        <v>169</v>
      </c>
      <c r="L360" s="35">
        <v>359</v>
      </c>
      <c r="M360" s="38" t="s">
        <v>169</v>
      </c>
      <c r="N360" s="37">
        <v>359</v>
      </c>
      <c r="O360" s="36" t="s">
        <v>169</v>
      </c>
      <c r="T360" t="s">
        <v>169</v>
      </c>
    </row>
    <row r="361" spans="1:20" x14ac:dyDescent="0.5">
      <c r="A361" s="34" t="s">
        <v>41</v>
      </c>
      <c r="B361" s="33">
        <v>360</v>
      </c>
      <c r="C361" s="21" t="s">
        <v>41</v>
      </c>
      <c r="D361" s="44">
        <v>360</v>
      </c>
      <c r="E361" s="21" t="s">
        <v>41</v>
      </c>
      <c r="F361" s="44">
        <v>360</v>
      </c>
      <c r="G361" s="21" t="s">
        <v>41</v>
      </c>
      <c r="H361" s="35">
        <v>360</v>
      </c>
      <c r="I361" s="21" t="s">
        <v>41</v>
      </c>
      <c r="J361" s="44">
        <v>360</v>
      </c>
      <c r="K361" s="21" t="s">
        <v>41</v>
      </c>
      <c r="L361" s="35">
        <v>360</v>
      </c>
      <c r="M361" s="38" t="s">
        <v>41</v>
      </c>
      <c r="N361" s="37">
        <v>360</v>
      </c>
      <c r="O361" s="36" t="s">
        <v>41</v>
      </c>
      <c r="T361" t="s">
        <v>41</v>
      </c>
    </row>
    <row r="362" spans="1:20" x14ac:dyDescent="0.5">
      <c r="A362" s="34" t="s">
        <v>107</v>
      </c>
      <c r="B362" s="33">
        <v>361</v>
      </c>
      <c r="C362" s="21" t="s">
        <v>107</v>
      </c>
      <c r="D362" s="44">
        <v>361</v>
      </c>
      <c r="E362" s="21" t="s">
        <v>107</v>
      </c>
      <c r="F362" s="44">
        <v>361</v>
      </c>
      <c r="G362" s="21" t="s">
        <v>107</v>
      </c>
      <c r="H362" s="35">
        <v>361</v>
      </c>
      <c r="I362" s="21" t="s">
        <v>107</v>
      </c>
      <c r="J362" s="44">
        <v>361</v>
      </c>
      <c r="K362" s="21" t="s">
        <v>107</v>
      </c>
      <c r="L362" s="35">
        <v>361</v>
      </c>
      <c r="M362" s="38" t="s">
        <v>107</v>
      </c>
      <c r="N362" s="37">
        <v>361</v>
      </c>
      <c r="O362" s="36" t="s">
        <v>107</v>
      </c>
      <c r="T362" t="s">
        <v>107</v>
      </c>
    </row>
    <row r="363" spans="1:20" x14ac:dyDescent="0.5">
      <c r="A363" s="34" t="s">
        <v>165</v>
      </c>
      <c r="B363" s="33">
        <v>362</v>
      </c>
      <c r="C363" s="21" t="s">
        <v>165</v>
      </c>
      <c r="D363" s="44">
        <v>362</v>
      </c>
      <c r="E363" s="21" t="s">
        <v>165</v>
      </c>
      <c r="F363" s="44">
        <v>362</v>
      </c>
      <c r="G363" s="21" t="s">
        <v>165</v>
      </c>
      <c r="H363" s="35">
        <v>362</v>
      </c>
      <c r="I363" s="21" t="s">
        <v>441</v>
      </c>
      <c r="J363" s="46">
        <v>362</v>
      </c>
      <c r="K363" s="47" t="s">
        <v>637</v>
      </c>
      <c r="L363" s="41">
        <v>362</v>
      </c>
      <c r="M363" s="42" t="s">
        <v>165</v>
      </c>
      <c r="N363" s="37">
        <v>362</v>
      </c>
      <c r="O363" s="36" t="s">
        <v>441</v>
      </c>
      <c r="T363" t="s">
        <v>165</v>
      </c>
    </row>
  </sheetData>
  <sortState xmlns:xlrd2="http://schemas.microsoft.com/office/spreadsheetml/2017/richdata2" ref="A2:M363">
    <sortCondition ref="I2:I3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CE552-8504-47FE-86D0-28CDEAA77CAB}">
  <sheetPr codeName="Sheet14"/>
  <dimension ref="A1:M19"/>
  <sheetViews>
    <sheetView workbookViewId="0"/>
  </sheetViews>
  <sheetFormatPr defaultRowHeight="14.25" x14ac:dyDescent="0.45"/>
  <cols>
    <col min="5" max="5" width="16.6640625" customWidth="1"/>
    <col min="12" max="12" width="9.19921875" bestFit="1" customWidth="1"/>
  </cols>
  <sheetData>
    <row r="1" spans="1:13" x14ac:dyDescent="0.45">
      <c r="A1" t="s">
        <v>874</v>
      </c>
      <c r="B1" t="s">
        <v>829</v>
      </c>
      <c r="C1" t="s">
        <v>3</v>
      </c>
      <c r="D1" t="s">
        <v>875</v>
      </c>
      <c r="E1" t="s">
        <v>876</v>
      </c>
      <c r="F1" t="s">
        <v>405</v>
      </c>
      <c r="G1" t="s">
        <v>877</v>
      </c>
      <c r="H1" t="s">
        <v>878</v>
      </c>
      <c r="I1" t="s">
        <v>879</v>
      </c>
    </row>
    <row r="2" spans="1:13" x14ac:dyDescent="0.45">
      <c r="A2">
        <v>-0.37831855476941001</v>
      </c>
      <c r="B2">
        <v>0.27380291474831298</v>
      </c>
      <c r="C2">
        <v>-0.227419423062211</v>
      </c>
      <c r="D2">
        <v>0.190158762080854</v>
      </c>
      <c r="E2">
        <v>-3.4223427217765202E-2</v>
      </c>
      <c r="F2">
        <v>1.80265385790646E-3</v>
      </c>
      <c r="G2">
        <v>-1.2965987300377</v>
      </c>
      <c r="H2">
        <v>2.3832568141113199E-3</v>
      </c>
      <c r="I2">
        <v>-7.9514850636219093E-3</v>
      </c>
    </row>
    <row r="4" spans="1:13" x14ac:dyDescent="0.45">
      <c r="A4" s="70" t="s">
        <v>897</v>
      </c>
      <c r="B4" s="70"/>
      <c r="C4" s="70"/>
      <c r="D4" s="70"/>
      <c r="E4" s="70"/>
      <c r="F4" s="70"/>
      <c r="G4" s="70"/>
      <c r="H4" s="70"/>
      <c r="I4" s="70"/>
      <c r="J4" s="70"/>
      <c r="L4" t="s">
        <v>901</v>
      </c>
    </row>
    <row r="5" spans="1:13" x14ac:dyDescent="0.45">
      <c r="A5" t="s">
        <v>881</v>
      </c>
      <c r="B5">
        <f>0*A2</f>
        <v>0</v>
      </c>
      <c r="C5">
        <f>'Forecast Sheet'!E2*B2</f>
        <v>4.1070437212246951</v>
      </c>
      <c r="D5" t="e">
        <f>'Forecast Sheet'!F2*C2</f>
        <v>#REF!</v>
      </c>
      <c r="E5" t="e">
        <f>'Forecast Sheet'!G2*D2</f>
        <v>#REF!</v>
      </c>
      <c r="F5" t="e">
        <f>'Forecast Sheet'!H2*E2</f>
        <v>#REF!</v>
      </c>
      <c r="G5" t="e">
        <f>'Forecast Sheet'!I2*F2</f>
        <v>#REF!</v>
      </c>
      <c r="H5" t="e">
        <f>'Forecast Sheet'!J2*G2</f>
        <v>#REF!</v>
      </c>
      <c r="I5" t="e">
        <f>'Forecast Sheet'!K2*H2</f>
        <v>#REF!</v>
      </c>
      <c r="J5">
        <f>'Forecast Sheet'!L2*I2</f>
        <v>3.0859713531916633</v>
      </c>
      <c r="L5" s="20" t="e">
        <f>SUM(B5:J5)*100</f>
        <v>#REF!</v>
      </c>
      <c r="M5" t="e">
        <f>IF(L5&gt;50,"W","L")</f>
        <v>#REF!</v>
      </c>
    </row>
    <row r="6" spans="1:13" x14ac:dyDescent="0.45">
      <c r="A6" t="s">
        <v>882</v>
      </c>
    </row>
    <row r="7" spans="1:13" x14ac:dyDescent="0.45">
      <c r="A7" t="s">
        <v>883</v>
      </c>
    </row>
    <row r="8" spans="1:13" x14ac:dyDescent="0.45">
      <c r="A8" t="s">
        <v>884</v>
      </c>
    </row>
    <row r="9" spans="1:13" x14ac:dyDescent="0.45">
      <c r="A9" t="s">
        <v>885</v>
      </c>
    </row>
    <row r="10" spans="1:13" x14ac:dyDescent="0.45">
      <c r="A10" t="s">
        <v>886</v>
      </c>
    </row>
    <row r="11" spans="1:13" x14ac:dyDescent="0.45">
      <c r="A11" t="s">
        <v>887</v>
      </c>
    </row>
    <row r="12" spans="1:13" x14ac:dyDescent="0.45">
      <c r="A12" t="s">
        <v>888</v>
      </c>
    </row>
    <row r="13" spans="1:13" x14ac:dyDescent="0.45">
      <c r="A13" t="s">
        <v>889</v>
      </c>
    </row>
    <row r="14" spans="1:13" x14ac:dyDescent="0.45">
      <c r="A14" t="s">
        <v>890</v>
      </c>
    </row>
    <row r="15" spans="1:13" x14ac:dyDescent="0.45">
      <c r="A15" t="s">
        <v>891</v>
      </c>
    </row>
    <row r="16" spans="1:13" x14ac:dyDescent="0.45">
      <c r="A16" t="s">
        <v>892</v>
      </c>
    </row>
    <row r="17" spans="1:1" x14ac:dyDescent="0.45">
      <c r="A17" t="s">
        <v>893</v>
      </c>
    </row>
    <row r="18" spans="1:1" x14ac:dyDescent="0.45">
      <c r="A18" t="s">
        <v>894</v>
      </c>
    </row>
    <row r="19" spans="1:1" x14ac:dyDescent="0.45">
      <c r="A19" t="s">
        <v>895</v>
      </c>
    </row>
  </sheetData>
  <mergeCells count="1">
    <mergeCell ref="A4:J4"/>
  </mergeCells>
  <phoneticPr fontId="7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DD74C-D55F-4D0B-BAD1-8E4789C07A22}">
  <sheetPr codeName="Sheet15"/>
  <dimension ref="A1:CP218"/>
  <sheetViews>
    <sheetView workbookViewId="0"/>
  </sheetViews>
  <sheetFormatPr defaultRowHeight="14.25" x14ac:dyDescent="0.45"/>
  <cols>
    <col min="1" max="1" width="10.3984375" customWidth="1"/>
    <col min="2" max="2" width="14.19921875" customWidth="1"/>
    <col min="3" max="3" width="19.6640625" customWidth="1"/>
    <col min="4" max="4" width="36.46484375" style="3" customWidth="1"/>
    <col min="5" max="14" width="13.9296875" customWidth="1"/>
    <col min="15" max="16" width="13.9296875" style="3" hidden="1" customWidth="1"/>
    <col min="17" max="17" width="9.06640625" hidden="1" customWidth="1"/>
    <col min="18" max="18" width="13.9296875" hidden="1" customWidth="1"/>
    <col min="19" max="19" width="13.9296875" customWidth="1"/>
    <col min="20" max="29" width="13.9296875" style="17" customWidth="1"/>
    <col min="30" max="30" width="11.19921875" customWidth="1"/>
    <col min="31" max="31" width="9.265625" customWidth="1"/>
    <col min="32" max="32" width="9.06640625" customWidth="1"/>
    <col min="33" max="33" width="30.265625" customWidth="1"/>
    <col min="34" max="34" width="17.73046875" customWidth="1"/>
    <col min="35" max="35" width="11.19921875" customWidth="1"/>
    <col min="36" max="36" width="9.265625" customWidth="1"/>
    <col min="37" max="37" width="9.06640625" customWidth="1"/>
    <col min="38" max="38" width="30.265625" customWidth="1"/>
    <col min="39" max="39" width="17.73046875" customWidth="1"/>
    <col min="40" max="40" width="9.06640625" customWidth="1"/>
    <col min="41" max="41" width="13.86328125" customWidth="1"/>
    <col min="42" max="42" width="9.06640625" customWidth="1"/>
    <col min="43" max="43" width="13.86328125" customWidth="1"/>
    <col min="44" max="44" width="18.73046875" customWidth="1"/>
    <col min="45" max="45" width="19" customWidth="1"/>
    <col min="46" max="46" width="18" customWidth="1"/>
    <col min="47" max="47" width="18.265625" customWidth="1"/>
    <col min="48" max="48" width="15.73046875" customWidth="1"/>
    <col min="49" max="49" width="16" customWidth="1"/>
    <col min="50" max="50" width="12.6640625" customWidth="1"/>
    <col min="51" max="51" width="12.9296875" customWidth="1"/>
    <col min="52" max="52" width="12.86328125" customWidth="1"/>
    <col min="53" max="53" width="13.06640625" customWidth="1"/>
    <col min="54" max="54" width="12.86328125" customWidth="1"/>
    <col min="55" max="55" width="13.06640625" customWidth="1"/>
    <col min="56" max="56" width="18.73046875" customWidth="1"/>
    <col min="57" max="57" width="19" customWidth="1"/>
    <col min="58" max="58" width="18" customWidth="1"/>
    <col min="59" max="59" width="18.265625" customWidth="1"/>
    <col min="60" max="60" width="15.73046875" customWidth="1"/>
    <col min="61" max="61" width="16" customWidth="1"/>
    <col min="62" max="62" width="12.6640625" customWidth="1"/>
    <col min="63" max="63" width="12.9296875" customWidth="1"/>
    <col min="64" max="64" width="12.86328125" customWidth="1"/>
    <col min="65" max="65" width="13.06640625" customWidth="1"/>
    <col min="66" max="66" width="12.86328125" customWidth="1"/>
    <col min="67" max="67" width="13.06640625" customWidth="1"/>
    <col min="68" max="68" width="10.86328125" customWidth="1"/>
    <col min="69" max="71" width="9.06640625" customWidth="1"/>
    <col min="72" max="72" width="14" customWidth="1"/>
    <col min="73" max="73" width="9.73046875" customWidth="1"/>
    <col min="74" max="74" width="11.6640625" customWidth="1"/>
    <col min="75" max="75" width="10.86328125" customWidth="1"/>
    <col min="76" max="78" width="9.06640625" customWidth="1"/>
    <col min="79" max="79" width="14" customWidth="1"/>
    <col min="80" max="80" width="10.59765625" customWidth="1"/>
    <col min="81" max="83" width="12.73046875" customWidth="1"/>
    <col min="84" max="87" width="12.265625" customWidth="1"/>
    <col min="88" max="92" width="9.06640625" customWidth="1"/>
  </cols>
  <sheetData>
    <row r="1" spans="1:94" s="15" customFormat="1" ht="15.75" x14ac:dyDescent="0.5">
      <c r="A1" s="6" t="s">
        <v>871</v>
      </c>
      <c r="B1" s="7" t="s">
        <v>739</v>
      </c>
      <c r="C1" s="6" t="s">
        <v>740</v>
      </c>
      <c r="D1" s="6" t="s">
        <v>741</v>
      </c>
      <c r="E1" s="6" t="s">
        <v>742</v>
      </c>
      <c r="F1" s="6" t="s">
        <v>743</v>
      </c>
      <c r="G1" s="6" t="s">
        <v>744</v>
      </c>
      <c r="H1" s="6" t="s">
        <v>745</v>
      </c>
      <c r="I1" s="6" t="s">
        <v>746</v>
      </c>
      <c r="J1" s="6" t="s">
        <v>747</v>
      </c>
      <c r="K1" s="6" t="s">
        <v>748</v>
      </c>
      <c r="L1" s="6" t="s">
        <v>826</v>
      </c>
      <c r="M1" s="6" t="s">
        <v>827</v>
      </c>
      <c r="N1" s="6" t="s">
        <v>828</v>
      </c>
      <c r="O1" s="6" t="s">
        <v>538</v>
      </c>
      <c r="P1" s="6" t="s">
        <v>539</v>
      </c>
      <c r="Q1" s="6" t="s">
        <v>541</v>
      </c>
      <c r="R1" s="6" t="s">
        <v>540</v>
      </c>
      <c r="S1" s="8" t="s">
        <v>829</v>
      </c>
      <c r="T1" s="16" t="s">
        <v>593</v>
      </c>
      <c r="U1" s="16" t="s">
        <v>567</v>
      </c>
      <c r="V1" s="16" t="s">
        <v>571</v>
      </c>
      <c r="W1" s="16" t="s">
        <v>573</v>
      </c>
      <c r="X1" s="16" t="s">
        <v>569</v>
      </c>
      <c r="Y1" s="19" t="s">
        <v>592</v>
      </c>
      <c r="Z1" s="19" t="s">
        <v>568</v>
      </c>
      <c r="AA1" s="19" t="s">
        <v>572</v>
      </c>
      <c r="AB1" s="19" t="s">
        <v>574</v>
      </c>
      <c r="AC1" s="19" t="s">
        <v>570</v>
      </c>
      <c r="AD1" s="11" t="s">
        <v>542</v>
      </c>
      <c r="AE1" s="11" t="s">
        <v>543</v>
      </c>
      <c r="AF1" s="11" t="s">
        <v>544</v>
      </c>
      <c r="AG1" s="11" t="s">
        <v>831</v>
      </c>
      <c r="AH1" s="11" t="s">
        <v>830</v>
      </c>
      <c r="AI1" s="12" t="s">
        <v>545</v>
      </c>
      <c r="AJ1" s="12" t="s">
        <v>546</v>
      </c>
      <c r="AK1" s="12" t="s">
        <v>547</v>
      </c>
      <c r="AL1" s="12" t="s">
        <v>832</v>
      </c>
      <c r="AM1" s="12" t="s">
        <v>833</v>
      </c>
      <c r="AN1" s="11" t="s">
        <v>548</v>
      </c>
      <c r="AO1" s="11" t="s">
        <v>834</v>
      </c>
      <c r="AP1" s="12" t="s">
        <v>549</v>
      </c>
      <c r="AQ1" s="12" t="s">
        <v>835</v>
      </c>
      <c r="AR1" s="11" t="s">
        <v>823</v>
      </c>
      <c r="AS1" s="11" t="s">
        <v>873</v>
      </c>
      <c r="AT1" s="11" t="s">
        <v>836</v>
      </c>
      <c r="AU1" s="11" t="s">
        <v>837</v>
      </c>
      <c r="AV1" s="11" t="s">
        <v>838</v>
      </c>
      <c r="AW1" s="11" t="s">
        <v>839</v>
      </c>
      <c r="AX1" s="11" t="s">
        <v>840</v>
      </c>
      <c r="AY1" s="11" t="s">
        <v>841</v>
      </c>
      <c r="AZ1" s="11" t="s">
        <v>842</v>
      </c>
      <c r="BA1" s="11" t="s">
        <v>843</v>
      </c>
      <c r="BB1" s="11" t="s">
        <v>844</v>
      </c>
      <c r="BC1" s="11" t="s">
        <v>845</v>
      </c>
      <c r="BD1" s="12" t="s">
        <v>846</v>
      </c>
      <c r="BE1" s="12" t="s">
        <v>847</v>
      </c>
      <c r="BF1" s="12" t="s">
        <v>848</v>
      </c>
      <c r="BG1" s="12" t="s">
        <v>849</v>
      </c>
      <c r="BH1" s="12" t="s">
        <v>850</v>
      </c>
      <c r="BI1" s="12" t="s">
        <v>851</v>
      </c>
      <c r="BJ1" s="12" t="s">
        <v>852</v>
      </c>
      <c r="BK1" s="12" t="s">
        <v>853</v>
      </c>
      <c r="BL1" s="12" t="s">
        <v>854</v>
      </c>
      <c r="BM1" s="12" t="s">
        <v>855</v>
      </c>
      <c r="BN1" s="12" t="s">
        <v>856</v>
      </c>
      <c r="BO1" s="12" t="s">
        <v>857</v>
      </c>
      <c r="BP1" s="11" t="s">
        <v>550</v>
      </c>
      <c r="BQ1" s="11" t="s">
        <v>551</v>
      </c>
      <c r="BR1" s="11" t="s">
        <v>552</v>
      </c>
      <c r="BS1" s="9" t="s">
        <v>553</v>
      </c>
      <c r="BT1" s="11" t="s">
        <v>608</v>
      </c>
      <c r="BU1" s="9" t="s">
        <v>859</v>
      </c>
      <c r="BV1" s="11" t="s">
        <v>858</v>
      </c>
      <c r="BW1" s="12" t="s">
        <v>555</v>
      </c>
      <c r="BX1" s="12" t="s">
        <v>554</v>
      </c>
      <c r="BY1" s="12" t="s">
        <v>556</v>
      </c>
      <c r="BZ1" s="10" t="s">
        <v>557</v>
      </c>
      <c r="CA1" s="12" t="s">
        <v>609</v>
      </c>
      <c r="CB1" s="10" t="s">
        <v>861</v>
      </c>
      <c r="CC1" s="12" t="s">
        <v>860</v>
      </c>
      <c r="CD1" s="9" t="s">
        <v>872</v>
      </c>
      <c r="CE1" s="13" t="s">
        <v>862</v>
      </c>
      <c r="CF1" s="9" t="s">
        <v>863</v>
      </c>
      <c r="CG1" s="13" t="s">
        <v>864</v>
      </c>
      <c r="CH1" s="11" t="s">
        <v>814</v>
      </c>
      <c r="CI1" s="14" t="s">
        <v>865</v>
      </c>
      <c r="CJ1" s="15" t="s">
        <v>866</v>
      </c>
      <c r="CK1" s="15" t="s">
        <v>867</v>
      </c>
      <c r="CL1" s="15" t="s">
        <v>868</v>
      </c>
      <c r="CM1" s="15" t="s">
        <v>869</v>
      </c>
      <c r="CN1" s="15" t="s">
        <v>870</v>
      </c>
      <c r="CO1" s="15" t="s">
        <v>824</v>
      </c>
      <c r="CP1" s="15" t="s">
        <v>825</v>
      </c>
    </row>
    <row r="2" spans="1:94" x14ac:dyDescent="0.45">
      <c r="A2">
        <v>1</v>
      </c>
      <c r="B2" s="4" t="str">
        <f>'Forecast Sheet'!B2</f>
        <v>Alabama</v>
      </c>
      <c r="C2" s="4" t="str">
        <f>'Forecast Sheet'!C2</f>
        <v>Columbia</v>
      </c>
      <c r="D2" s="3">
        <f>VLOOKUP('Prediction Data'!$B2, Names!$C$2:$K$363, 2,FALSE)</f>
        <v>4</v>
      </c>
      <c r="E2" s="3">
        <f>VLOOKUP('Prediction Data'!$C2, Names!$C$2:$K$363, 2,FALSE)</f>
        <v>59</v>
      </c>
      <c r="F2" s="3" t="str">
        <f>VLOOKUP('Prediction Data'!$B2, Names!$C$2:$K$363, 3,FALSE)</f>
        <v>Alabama</v>
      </c>
      <c r="G2" s="3" t="str">
        <f>VLOOKUP('Prediction Data'!$C2, Names!$C$2:$K$363, 3,FALSE)</f>
        <v>Columbia</v>
      </c>
      <c r="H2" s="3" t="str">
        <f>VLOOKUP('Prediction Data'!$B2, Names!$C$2:$K$363, 5,FALSE)</f>
        <v>Alabama</v>
      </c>
      <c r="I2" s="3" t="str">
        <f>VLOOKUP('Prediction Data'!$C2, Names!$C$2:$K$363, 5,FALSE)</f>
        <v>Columbia</v>
      </c>
      <c r="J2" s="3">
        <f>VLOOKUP('Prediction Data'!$B2, Names!$C$2:$K$363, 6,FALSE)</f>
        <v>4</v>
      </c>
      <c r="K2" s="3">
        <f>VLOOKUP('Prediction Data'!$C2, Names!$C$2:$K$363, 6,FALSE)</f>
        <v>59</v>
      </c>
      <c r="L2" s="3" t="str">
        <f>VLOOKUP(B2, Names!$C$2:$M$363, 7,FALSE)</f>
        <v>Alabama</v>
      </c>
      <c r="M2" s="3" t="str">
        <f>VLOOKUP(C2, Names!$C$2:$M$363, 7,FALSE)</f>
        <v>Columbia</v>
      </c>
      <c r="N2" s="4" t="str">
        <f>IF('Forecast Sheet'!D2=1, "Y","N")</f>
        <v>Y</v>
      </c>
      <c r="Q2" s="4">
        <f t="shared" ref="Q2:Q65" si="0">O2-P2</f>
        <v>0</v>
      </c>
      <c r="R2" s="4" t="str">
        <f t="shared" ref="R2:R65" si="1">IF(Q2&gt;0,"W","L")</f>
        <v>L</v>
      </c>
      <c r="S2" s="5">
        <f>'Forecast Sheet'!E2</f>
        <v>15</v>
      </c>
      <c r="T2" s="17">
        <f>VLOOKUP($F2, Ratings_Comp[], T$215, FALSE)</f>
        <v>9</v>
      </c>
      <c r="U2" s="17">
        <f>VLOOKUP($F2, Ratings_Comp[], U$215, FALSE)</f>
        <v>8</v>
      </c>
      <c r="V2" s="17">
        <f>VLOOKUP($F2, Ratings_Comp[], V$215, FALSE)</f>
        <v>7.7</v>
      </c>
      <c r="W2" s="17">
        <f>VLOOKUP($F2, Ratings_Comp[], W$215, FALSE)</f>
        <v>14</v>
      </c>
      <c r="X2" s="17">
        <f>VLOOKUP($F2, Ratings_Comp[], X$215, FALSE)</f>
        <v>4</v>
      </c>
      <c r="Y2" s="17">
        <f>VLOOKUP($G2, Ratings_Comp[], Y$215, FALSE)</f>
        <v>263</v>
      </c>
      <c r="Z2" s="17">
        <f>VLOOKUP($G2, Ratings_Comp[], Z$215, FALSE)</f>
        <v>235</v>
      </c>
      <c r="AA2" s="17">
        <f>VLOOKUP($G2, Ratings_Comp[], AA$215, FALSE)</f>
        <v>178</v>
      </c>
      <c r="AB2" s="17">
        <f>VLOOKUP($G2, Ratings_Comp[], AB$215, FALSE)</f>
        <v>183</v>
      </c>
      <c r="AC2" s="17">
        <f>VLOOKUP($G2, Ratings_Comp[], AC$215, FALSE)</f>
        <v>177</v>
      </c>
      <c r="AD2" t="e">
        <f>VLOOKUP('Prediction Data'!$D2,#REF!, AD$215,FALSE)</f>
        <v>#REF!</v>
      </c>
      <c r="AE2" t="e">
        <f>VLOOKUP('Prediction Data'!$D2,#REF!, AE$215,FALSE)</f>
        <v>#REF!</v>
      </c>
      <c r="AF2" t="e">
        <f>VLOOKUP('Prediction Data'!$D2,#REF!, AF$215,FALSE)</f>
        <v>#REF!</v>
      </c>
      <c r="AG2" t="e">
        <f>VLOOKUP('Prediction Data'!$D2,#REF!, AG$215,FALSE)</f>
        <v>#REF!</v>
      </c>
      <c r="AH2" t="e">
        <f>VLOOKUP('Prediction Data'!$D2,#REF!, AH$215,FALSE)</f>
        <v>#REF!</v>
      </c>
      <c r="AI2" t="e">
        <f>VLOOKUP('Prediction Data'!$E2,#REF!, AI$215,FALSE)</f>
        <v>#REF!</v>
      </c>
      <c r="AJ2" t="e">
        <f>VLOOKUP('Prediction Data'!$E2,#REF!, AJ$215,FALSE)</f>
        <v>#REF!</v>
      </c>
      <c r="AK2" t="e">
        <f>VLOOKUP('Prediction Data'!$E2,#REF!, AK$215,FALSE)</f>
        <v>#REF!</v>
      </c>
      <c r="AL2" t="e">
        <f>VLOOKUP('Prediction Data'!$E2,#REF!, AL$215,FALSE)</f>
        <v>#REF!</v>
      </c>
      <c r="AM2" t="e">
        <f>VLOOKUP('Prediction Data'!$E2,#REF!, AM$215,FALSE)</f>
        <v>#REF!</v>
      </c>
      <c r="AN2" t="e">
        <f>VLOOKUP($F2,#REF!, AN$215,FALSE)</f>
        <v>#REF!</v>
      </c>
      <c r="AO2" t="e">
        <f>VLOOKUP($F2,#REF!, AO$215,FALSE)</f>
        <v>#REF!</v>
      </c>
      <c r="AP2" t="e">
        <f>VLOOKUP($G2,#REF!, AP$215,FALSE)</f>
        <v>#REF!</v>
      </c>
      <c r="AQ2" t="e">
        <f>VLOOKUP($G2,#REF!, AQ$215,FALSE)</f>
        <v>#REF!</v>
      </c>
      <c r="AR2" t="e">
        <f>VLOOKUP($H2,#REF!, 'Prediction Data'!AR$215,FALSE)</f>
        <v>#REF!</v>
      </c>
      <c r="AS2" t="e">
        <f>VLOOKUP($H2,#REF!, 'Prediction Data'!AS$215,FALSE)</f>
        <v>#REF!</v>
      </c>
      <c r="AT2" s="20" t="e">
        <f>VLOOKUP($H2,#REF!, 'Prediction Data'!AT$215,FALSE)</f>
        <v>#REF!</v>
      </c>
      <c r="AU2" t="e">
        <f>VLOOKUP($H2,#REF!, 'Prediction Data'!AU$215,FALSE)</f>
        <v>#REF!</v>
      </c>
      <c r="AV2" t="e">
        <f>VLOOKUP($H2,#REF!, 'Prediction Data'!AV$215,FALSE)</f>
        <v>#REF!</v>
      </c>
      <c r="AW2" t="e">
        <f>VLOOKUP($H2,#REF!, 'Prediction Data'!AW$215,FALSE)</f>
        <v>#REF!</v>
      </c>
      <c r="AX2" t="e">
        <f>VLOOKUP($H2,#REF!, 'Prediction Data'!AX$215,FALSE)</f>
        <v>#REF!</v>
      </c>
      <c r="AY2" t="e">
        <f>VLOOKUP($H2,#REF!, 'Prediction Data'!AY$215,FALSE)</f>
        <v>#REF!</v>
      </c>
      <c r="AZ2" t="e">
        <f>VLOOKUP($H2,#REF!, 'Prediction Data'!AZ$215,FALSE)</f>
        <v>#REF!</v>
      </c>
      <c r="BA2" t="e">
        <f>VLOOKUP($H2,#REF!, 'Prediction Data'!BA$215,FALSE)</f>
        <v>#REF!</v>
      </c>
      <c r="BB2" t="e">
        <f>VLOOKUP($H2,#REF!, 'Prediction Data'!BB$215,FALSE)</f>
        <v>#REF!</v>
      </c>
      <c r="BC2" t="e">
        <f>VLOOKUP($H2,#REF!, 'Prediction Data'!BC$215,FALSE)</f>
        <v>#REF!</v>
      </c>
      <c r="BD2" t="e">
        <f>VLOOKUP($I2,#REF!, 'Prediction Data'!BD$215,FALSE)</f>
        <v>#REF!</v>
      </c>
      <c r="BE2" s="20" t="e">
        <f>VLOOKUP($I2,#REF!, 'Prediction Data'!BE$215,FALSE)</f>
        <v>#REF!</v>
      </c>
      <c r="BF2" t="e">
        <f>VLOOKUP($I2,#REF!, 'Prediction Data'!BF$215,FALSE)</f>
        <v>#REF!</v>
      </c>
      <c r="BG2" t="e">
        <f>VLOOKUP($I2,#REF!, 'Prediction Data'!BG$215,FALSE)</f>
        <v>#REF!</v>
      </c>
      <c r="BH2" t="e">
        <f>VLOOKUP($I2,#REF!, 'Prediction Data'!BH$215,FALSE)</f>
        <v>#REF!</v>
      </c>
      <c r="BI2" t="e">
        <f>VLOOKUP($I2,#REF!, 'Prediction Data'!BI$215,FALSE)</f>
        <v>#REF!</v>
      </c>
      <c r="BJ2" t="e">
        <f>VLOOKUP($I2,#REF!, 'Prediction Data'!BJ$215,FALSE)</f>
        <v>#REF!</v>
      </c>
      <c r="BK2" t="e">
        <f>VLOOKUP($I2,#REF!, 'Prediction Data'!BK$215,FALSE)</f>
        <v>#REF!</v>
      </c>
      <c r="BL2" t="e">
        <f>VLOOKUP($I2,#REF!, 'Prediction Data'!BL$215,FALSE)</f>
        <v>#REF!</v>
      </c>
      <c r="BM2" t="e">
        <f>VLOOKUP($I2,#REF!, 'Prediction Data'!BM$215,FALSE)</f>
        <v>#REF!</v>
      </c>
      <c r="BN2" t="e">
        <f>VLOOKUP($I2,#REF!, 'Prediction Data'!BN$215,FALSE)</f>
        <v>#REF!</v>
      </c>
      <c r="BO2" t="e">
        <f>VLOOKUP($I2,#REF!, 'Prediction Data'!BO$215,FALSE)</f>
        <v>#REF!</v>
      </c>
      <c r="BP2" t="e">
        <f>VLOOKUP('Prediction Data'!$J2,#REF!, BP$215, FALSE)</f>
        <v>#REF!</v>
      </c>
      <c r="BQ2" t="e">
        <f>VLOOKUP('Prediction Data'!$J2,#REF!, BQ$215, FALSE)</f>
        <v>#REF!</v>
      </c>
      <c r="BR2" t="e">
        <f>VLOOKUP('Prediction Data'!$J2,#REF!, BR$215, FALSE)</f>
        <v>#REF!</v>
      </c>
      <c r="BS2" t="e">
        <f>VLOOKUP('Prediction Data'!$J2,#REF!, BS$215, FALSE)</f>
        <v>#REF!</v>
      </c>
      <c r="BT2" t="e">
        <f>VLOOKUP('Prediction Data'!$J2,#REF!, BT$215, FALSE)</f>
        <v>#REF!</v>
      </c>
      <c r="BU2" t="e">
        <f t="shared" ref="BU2:BU65" si="2">BS2-BT2</f>
        <v>#REF!</v>
      </c>
      <c r="BV2" t="e">
        <f t="shared" ref="BV2:BV65" si="3">BU2-BQ2</f>
        <v>#REF!</v>
      </c>
      <c r="BW2" t="e">
        <f>VLOOKUP('Prediction Data'!$K2,#REF!, BW$215, FALSE)</f>
        <v>#REF!</v>
      </c>
      <c r="BX2" t="e">
        <f>VLOOKUP('Prediction Data'!$K2,#REF!, BX$215, FALSE)</f>
        <v>#REF!</v>
      </c>
      <c r="BY2" t="e">
        <f>VLOOKUP('Prediction Data'!$K2,#REF!, BY$215, FALSE)</f>
        <v>#REF!</v>
      </c>
      <c r="BZ2" t="e">
        <f>VLOOKUP('Prediction Data'!$K2,#REF!, BZ$215, FALSE)</f>
        <v>#REF!</v>
      </c>
      <c r="CA2" t="e">
        <f>VLOOKUP('Prediction Data'!$K2,#REF!, CA$215, FALSE)</f>
        <v>#REF!</v>
      </c>
      <c r="CB2" t="e">
        <f t="shared" ref="CB2:CB65" si="4">BZ2-CA2</f>
        <v>#REF!</v>
      </c>
      <c r="CC2" t="e">
        <f t="shared" ref="CC2:CC65" si="5">CB2-BX2</f>
        <v>#REF!</v>
      </c>
      <c r="CD2">
        <f t="shared" ref="CD2:CD65" si="6">AVERAGE(W2:X2)</f>
        <v>9</v>
      </c>
      <c r="CE2">
        <f t="shared" ref="CE2:CE65" si="7">AVERAGE(AB2:AC2)</f>
        <v>180</v>
      </c>
      <c r="CF2" s="20">
        <f t="shared" ref="CF2:CF65" si="8">AVERAGE(T2:V2)</f>
        <v>8.2333333333333325</v>
      </c>
      <c r="CG2" s="20">
        <f t="shared" ref="CG2:CG65" si="9">AVERAGE(Y2:AA2)</f>
        <v>225.33333333333334</v>
      </c>
      <c r="CH2" t="e">
        <f>VLOOKUP(Table411[[#This Row],[Conference_H]], Conferences!$H$2:$N$34, 3,FALSE)</f>
        <v>#N/A</v>
      </c>
      <c r="CI2" t="e">
        <f>VLOOKUP(Table411[[#This Row],[Conference_A]], Conferences!$H$2:$N$34, 3,FALSE)</f>
        <v>#N/A</v>
      </c>
      <c r="CJ2" t="e">
        <f>IF(Table411[[#This Row],[CRank_H]]=Table411[[#This Row],[CRank_A]],0,1)</f>
        <v>#N/A</v>
      </c>
      <c r="CK2" t="e">
        <f>VLOOKUP(Table411[[#This Row],[Home Name BPI_SAG ELO]], 'Ratings_Comp'!$A$2:$L$364, 14, FALSE)</f>
        <v>#REF!</v>
      </c>
      <c r="CL2" t="e">
        <f>VLOOKUP(Table411[[#This Row],[Home Name BPI_SAG ELO]], 'Ratings_Comp'!$A$2:$L$364, 15, FALSE)</f>
        <v>#REF!</v>
      </c>
      <c r="CM2" t="e">
        <f>VLOOKUP(Table411[[#This Row],[Away Name BPI_SAG ELO]], 'Ratings_Comp'!$A$2:$L$364, 14, FALSE)</f>
        <v>#REF!</v>
      </c>
      <c r="CN2" t="e">
        <f>VLOOKUP(Table411[[#This Row],[Away Name BPI_SAG ELO]], 'Ratings_Comp'!$A$2:$L$364, 15, FALSE)</f>
        <v>#REF!</v>
      </c>
      <c r="CO2" t="e">
        <f>Table411[[#This Row],[Home_Ws]]/(Table411[[#This Row],[Home_Ws]]+Table411[[#This Row],[Home_Ls]])</f>
        <v>#REF!</v>
      </c>
      <c r="CP2" t="e">
        <f>Table411[[#This Row],[Away_Ws]]/(Table411[[#This Row],[Away_Ws]]+Table411[[#This Row],[Away_Ls]])</f>
        <v>#REF!</v>
      </c>
    </row>
    <row r="3" spans="1:94" x14ac:dyDescent="0.45">
      <c r="A3">
        <v>2</v>
      </c>
      <c r="B3" s="4"/>
      <c r="C3" s="4"/>
      <c r="D3" s="3" t="e">
        <f>VLOOKUP('Prediction Data'!$B3, Names!$C$2:$K$363, 2,FALSE)</f>
        <v>#N/A</v>
      </c>
      <c r="E3" s="3" t="e">
        <f>VLOOKUP('Prediction Data'!$C3, Names!$C$2:$K$363, 2,FALSE)</f>
        <v>#N/A</v>
      </c>
      <c r="F3" s="3" t="e">
        <f>VLOOKUP('Prediction Data'!$B3, Names!$C$2:$K$363, 3,FALSE)</f>
        <v>#N/A</v>
      </c>
      <c r="G3" s="3" t="e">
        <f>VLOOKUP('Prediction Data'!$C3, Names!$C$2:$K$363, 3,FALSE)</f>
        <v>#N/A</v>
      </c>
      <c r="H3" s="3" t="e">
        <f>VLOOKUP('Prediction Data'!$B3, Names!$C$2:$K$363, 5,FALSE)</f>
        <v>#N/A</v>
      </c>
      <c r="I3" s="3" t="e">
        <f>VLOOKUP('Prediction Data'!$C3, Names!$C$2:$K$363, 5,FALSE)</f>
        <v>#N/A</v>
      </c>
      <c r="J3" s="3" t="e">
        <f>VLOOKUP('Prediction Data'!$B3, Names!$C$2:$K$363, 6,FALSE)</f>
        <v>#N/A</v>
      </c>
      <c r="K3" s="3" t="e">
        <f>VLOOKUP('Prediction Data'!$C3, Names!$C$2:$K$363, 6,FALSE)</f>
        <v>#N/A</v>
      </c>
      <c r="L3" s="3" t="e">
        <f>VLOOKUP(B3, Names!$C$2:$M$363, 7,FALSE)</f>
        <v>#N/A</v>
      </c>
      <c r="M3" s="3" t="e">
        <f>VLOOKUP(C3, Names!$C$2:$M$363, 7,FALSE)</f>
        <v>#N/A</v>
      </c>
      <c r="N3" s="4" t="s">
        <v>558</v>
      </c>
      <c r="Q3" s="4">
        <f t="shared" si="0"/>
        <v>0</v>
      </c>
      <c r="R3" s="4" t="str">
        <f t="shared" si="1"/>
        <v>L</v>
      </c>
      <c r="S3" s="5"/>
      <c r="T3" s="17" t="e">
        <f>VLOOKUP($F3, Ratings_Comp[], T$215, FALSE)</f>
        <v>#N/A</v>
      </c>
      <c r="U3" s="17" t="e">
        <f>VLOOKUP($F3, Ratings_Comp[], U$215, FALSE)</f>
        <v>#N/A</v>
      </c>
      <c r="V3" s="17" t="e">
        <f>VLOOKUP($F3, Ratings_Comp[], V$215, FALSE)</f>
        <v>#N/A</v>
      </c>
      <c r="W3" s="17" t="e">
        <f>VLOOKUP($F3, Ratings_Comp[], W$215, FALSE)</f>
        <v>#N/A</v>
      </c>
      <c r="X3" s="17" t="e">
        <f>VLOOKUP($F3, Ratings_Comp[], X$215, FALSE)</f>
        <v>#N/A</v>
      </c>
      <c r="Y3" s="17" t="e">
        <f>VLOOKUP($G3, Ratings_Comp[], Y$215, FALSE)</f>
        <v>#N/A</v>
      </c>
      <c r="Z3" s="17" t="e">
        <f>VLOOKUP($G3, Ratings_Comp[], Z$215, FALSE)</f>
        <v>#N/A</v>
      </c>
      <c r="AA3" s="17" t="e">
        <f>VLOOKUP($G3, Ratings_Comp[], AA$215, FALSE)</f>
        <v>#N/A</v>
      </c>
      <c r="AB3" s="17" t="e">
        <f>VLOOKUP($G3, Ratings_Comp[], AB$215, FALSE)</f>
        <v>#N/A</v>
      </c>
      <c r="AC3" s="17" t="e">
        <f>VLOOKUP($G3, Ratings_Comp[], AC$215, FALSE)</f>
        <v>#N/A</v>
      </c>
      <c r="AD3" t="e">
        <f>VLOOKUP('Prediction Data'!$D3,#REF!, AD$215,FALSE)</f>
        <v>#N/A</v>
      </c>
      <c r="AE3" t="e">
        <f>VLOOKUP('Prediction Data'!$D3,#REF!, AE$215,FALSE)</f>
        <v>#N/A</v>
      </c>
      <c r="AF3" t="e">
        <f>VLOOKUP('Prediction Data'!$D3,#REF!, AF$215,FALSE)</f>
        <v>#N/A</v>
      </c>
      <c r="AG3" t="e">
        <f>VLOOKUP('Prediction Data'!$D3,#REF!, AG$215,FALSE)</f>
        <v>#N/A</v>
      </c>
      <c r="AH3" t="e">
        <f>VLOOKUP('Prediction Data'!$D3,#REF!, AH$215,FALSE)</f>
        <v>#N/A</v>
      </c>
      <c r="AI3" t="e">
        <f>VLOOKUP('Prediction Data'!$E3,#REF!, AI$215,FALSE)</f>
        <v>#N/A</v>
      </c>
      <c r="AJ3" t="e">
        <f>VLOOKUP('Prediction Data'!$E3,#REF!, AJ$215,FALSE)</f>
        <v>#N/A</v>
      </c>
      <c r="AK3" t="e">
        <f>VLOOKUP('Prediction Data'!$E3,#REF!, AK$215,FALSE)</f>
        <v>#N/A</v>
      </c>
      <c r="AL3" t="e">
        <f>VLOOKUP('Prediction Data'!$E3,#REF!, AL$215,FALSE)</f>
        <v>#N/A</v>
      </c>
      <c r="AM3" t="e">
        <f>VLOOKUP('Prediction Data'!$E3,#REF!, AM$215,FALSE)</f>
        <v>#N/A</v>
      </c>
      <c r="AN3" t="e">
        <f>VLOOKUP($F3,#REF!, AN$215,FALSE)</f>
        <v>#N/A</v>
      </c>
      <c r="AO3" t="e">
        <f>VLOOKUP($F3,#REF!, AO$215,FALSE)</f>
        <v>#N/A</v>
      </c>
      <c r="AP3" t="e">
        <f>VLOOKUP($G3,#REF!, AP$215,FALSE)</f>
        <v>#N/A</v>
      </c>
      <c r="AQ3" t="e">
        <f>VLOOKUP($G3,#REF!, AQ$215,FALSE)</f>
        <v>#N/A</v>
      </c>
      <c r="AR3" t="e">
        <f>VLOOKUP($H3,#REF!, 'Prediction Data'!AR$215,FALSE)</f>
        <v>#N/A</v>
      </c>
      <c r="AS3" t="e">
        <f>VLOOKUP($H3,#REF!, 'Prediction Data'!AS$215,FALSE)</f>
        <v>#N/A</v>
      </c>
      <c r="AT3" t="e">
        <f>VLOOKUP($H3,#REF!, 'Prediction Data'!AT$215,FALSE)</f>
        <v>#N/A</v>
      </c>
      <c r="AU3" t="e">
        <f>VLOOKUP($H3,#REF!, 'Prediction Data'!AU$215,FALSE)</f>
        <v>#N/A</v>
      </c>
      <c r="AV3" t="e">
        <f>VLOOKUP($H3,#REF!, 'Prediction Data'!AV$215,FALSE)</f>
        <v>#N/A</v>
      </c>
      <c r="AW3" t="e">
        <f>VLOOKUP($H3,#REF!, 'Prediction Data'!AW$215,FALSE)</f>
        <v>#N/A</v>
      </c>
      <c r="AX3" t="e">
        <f>VLOOKUP($H3,#REF!, 'Prediction Data'!AX$215,FALSE)</f>
        <v>#N/A</v>
      </c>
      <c r="AY3" t="e">
        <f>VLOOKUP($H3,#REF!, 'Prediction Data'!AY$215,FALSE)</f>
        <v>#N/A</v>
      </c>
      <c r="AZ3" t="e">
        <f>VLOOKUP($H3,#REF!, 'Prediction Data'!AZ$215,FALSE)</f>
        <v>#N/A</v>
      </c>
      <c r="BA3" t="e">
        <f>VLOOKUP($H3,#REF!, 'Prediction Data'!BA$215,FALSE)</f>
        <v>#N/A</v>
      </c>
      <c r="BB3" t="e">
        <f>VLOOKUP($H3,#REF!, 'Prediction Data'!BB$215,FALSE)</f>
        <v>#N/A</v>
      </c>
      <c r="BC3" t="e">
        <f>VLOOKUP($H3,#REF!, 'Prediction Data'!BC$215,FALSE)</f>
        <v>#N/A</v>
      </c>
      <c r="BD3" t="e">
        <f>VLOOKUP($I3,#REF!, 'Prediction Data'!BD$215,FALSE)</f>
        <v>#N/A</v>
      </c>
      <c r="BE3" t="e">
        <f>VLOOKUP($I3,#REF!, 'Prediction Data'!BE$215,FALSE)</f>
        <v>#N/A</v>
      </c>
      <c r="BF3" t="e">
        <f>VLOOKUP($I3,#REF!, 'Prediction Data'!BF$215,FALSE)</f>
        <v>#N/A</v>
      </c>
      <c r="BG3" t="e">
        <f>VLOOKUP($I3,#REF!, 'Prediction Data'!BG$215,FALSE)</f>
        <v>#N/A</v>
      </c>
      <c r="BH3" t="e">
        <f>VLOOKUP($I3,#REF!, 'Prediction Data'!BH$215,FALSE)</f>
        <v>#N/A</v>
      </c>
      <c r="BI3" t="e">
        <f>VLOOKUP($I3,#REF!, 'Prediction Data'!BI$215,FALSE)</f>
        <v>#N/A</v>
      </c>
      <c r="BJ3" t="e">
        <f>VLOOKUP($I3,#REF!, 'Prediction Data'!BJ$215,FALSE)</f>
        <v>#N/A</v>
      </c>
      <c r="BK3" t="e">
        <f>VLOOKUP($I3,#REF!, 'Prediction Data'!BK$215,FALSE)</f>
        <v>#N/A</v>
      </c>
      <c r="BL3" t="e">
        <f>VLOOKUP($I3,#REF!, 'Prediction Data'!BL$215,FALSE)</f>
        <v>#N/A</v>
      </c>
      <c r="BM3" t="e">
        <f>VLOOKUP($I3,#REF!, 'Prediction Data'!BM$215,FALSE)</f>
        <v>#N/A</v>
      </c>
      <c r="BN3" t="e">
        <f>VLOOKUP($I3,#REF!, 'Prediction Data'!BN$215,FALSE)</f>
        <v>#N/A</v>
      </c>
      <c r="BO3" t="e">
        <f>VLOOKUP($I3,#REF!, 'Prediction Data'!BO$215,FALSE)</f>
        <v>#N/A</v>
      </c>
      <c r="BP3" t="e">
        <f>VLOOKUP('Prediction Data'!$J3,#REF!, BP$215, FALSE)</f>
        <v>#N/A</v>
      </c>
      <c r="BQ3" t="e">
        <f>VLOOKUP('Prediction Data'!$J3,#REF!, BQ$215, FALSE)</f>
        <v>#N/A</v>
      </c>
      <c r="BR3" t="e">
        <f>VLOOKUP('Prediction Data'!$J3,#REF!, BR$215, FALSE)</f>
        <v>#N/A</v>
      </c>
      <c r="BS3" t="e">
        <f>VLOOKUP('Prediction Data'!$J3,#REF!, BS$215, FALSE)</f>
        <v>#N/A</v>
      </c>
      <c r="BT3" t="e">
        <f>VLOOKUP('Prediction Data'!$J3,#REF!, BT$215, FALSE)</f>
        <v>#N/A</v>
      </c>
      <c r="BU3" t="e">
        <f t="shared" si="2"/>
        <v>#N/A</v>
      </c>
      <c r="BV3" t="e">
        <f t="shared" si="3"/>
        <v>#N/A</v>
      </c>
      <c r="BW3" t="e">
        <f>VLOOKUP('Prediction Data'!$K3,#REF!, BW$215, FALSE)</f>
        <v>#N/A</v>
      </c>
      <c r="BX3" t="e">
        <f>VLOOKUP('Prediction Data'!$K3,#REF!, BX$215, FALSE)</f>
        <v>#N/A</v>
      </c>
      <c r="BY3" t="e">
        <f>VLOOKUP('Prediction Data'!$K3,#REF!, BY$215, FALSE)</f>
        <v>#N/A</v>
      </c>
      <c r="BZ3" t="e">
        <f>VLOOKUP('Prediction Data'!$K3,#REF!, BZ$215, FALSE)</f>
        <v>#N/A</v>
      </c>
      <c r="CA3" t="e">
        <f>VLOOKUP('Prediction Data'!$K3,#REF!, CA$215, FALSE)</f>
        <v>#N/A</v>
      </c>
      <c r="CB3" t="e">
        <f t="shared" si="4"/>
        <v>#N/A</v>
      </c>
      <c r="CC3" t="e">
        <f t="shared" si="5"/>
        <v>#N/A</v>
      </c>
      <c r="CD3" t="e">
        <f t="shared" si="6"/>
        <v>#N/A</v>
      </c>
      <c r="CE3" t="e">
        <f t="shared" si="7"/>
        <v>#N/A</v>
      </c>
      <c r="CF3" s="20" t="e">
        <f t="shared" si="8"/>
        <v>#N/A</v>
      </c>
      <c r="CG3" s="20" t="e">
        <f t="shared" si="9"/>
        <v>#N/A</v>
      </c>
      <c r="CH3" t="e">
        <f>VLOOKUP(Table411[[#This Row],[Conference_H]], Conferences!$H$2:$N$34, 3,FALSE)</f>
        <v>#N/A</v>
      </c>
      <c r="CI3" t="e">
        <f>VLOOKUP(Table411[[#This Row],[Conference_A]], Conferences!$H$2:$N$34, 3,FALSE)</f>
        <v>#N/A</v>
      </c>
      <c r="CJ3" t="e">
        <f>IF(Table411[[#This Row],[CRank_H]]=Table411[[#This Row],[CRank_A]],0,1)</f>
        <v>#N/A</v>
      </c>
      <c r="CK3" t="e">
        <f>VLOOKUP(Table411[[#This Row],[Home Name BPI_SAG ELO]], 'Ratings_Comp'!$A$2:$L$364, 14, FALSE)</f>
        <v>#N/A</v>
      </c>
      <c r="CL3" t="e">
        <f>VLOOKUP(Table411[[#This Row],[Home Name BPI_SAG ELO]], 'Ratings_Comp'!$A$2:$L$364, 15, FALSE)</f>
        <v>#N/A</v>
      </c>
      <c r="CM3" t="e">
        <f>VLOOKUP(Table411[[#This Row],[Away Name BPI_SAG ELO]], 'Ratings_Comp'!$A$2:$L$364, 14, FALSE)</f>
        <v>#N/A</v>
      </c>
      <c r="CN3" t="e">
        <f>VLOOKUP(Table411[[#This Row],[Away Name BPI_SAG ELO]], 'Ratings_Comp'!$A$2:$L$364, 15, FALSE)</f>
        <v>#N/A</v>
      </c>
      <c r="CO3" t="e">
        <f>Table411[[#This Row],[Home_Ws]]/(Table411[[#This Row],[Home_Ws]]+Table411[[#This Row],[Home_Ls]])</f>
        <v>#N/A</v>
      </c>
      <c r="CP3" t="e">
        <f>Table411[[#This Row],[Away_Ws]]/(Table411[[#This Row],[Away_Ws]]+Table411[[#This Row],[Away_Ls]])</f>
        <v>#N/A</v>
      </c>
    </row>
    <row r="4" spans="1:94" x14ac:dyDescent="0.45">
      <c r="A4">
        <v>3</v>
      </c>
      <c r="B4" s="4"/>
      <c r="C4" s="4"/>
      <c r="D4" s="3" t="e">
        <f>VLOOKUP('Prediction Data'!$B4, Names!$C$2:$K$363, 2,FALSE)</f>
        <v>#N/A</v>
      </c>
      <c r="E4" s="3" t="e">
        <f>VLOOKUP('Prediction Data'!$C4, Names!$C$2:$K$363, 2,FALSE)</f>
        <v>#N/A</v>
      </c>
      <c r="F4" s="3" t="e">
        <f>VLOOKUP('Prediction Data'!$B4, Names!$C$2:$K$363, 3,FALSE)</f>
        <v>#N/A</v>
      </c>
      <c r="G4" s="3" t="e">
        <f>VLOOKUP('Prediction Data'!$C4, Names!$C$2:$K$363, 3,FALSE)</f>
        <v>#N/A</v>
      </c>
      <c r="H4" s="3" t="e">
        <f>VLOOKUP('Prediction Data'!$B4, Names!$C$2:$K$363, 5,FALSE)</f>
        <v>#N/A</v>
      </c>
      <c r="I4" s="3" t="e">
        <f>VLOOKUP('Prediction Data'!$C4, Names!$C$2:$K$363, 5,FALSE)</f>
        <v>#N/A</v>
      </c>
      <c r="J4" s="3" t="e">
        <f>VLOOKUP('Prediction Data'!$B4, Names!$C$2:$K$363, 6,FALSE)</f>
        <v>#N/A</v>
      </c>
      <c r="K4" s="3" t="e">
        <f>VLOOKUP('Prediction Data'!$C4, Names!$C$2:$K$363, 6,FALSE)</f>
        <v>#N/A</v>
      </c>
      <c r="L4" s="3" t="e">
        <f>VLOOKUP(B4, Names!$C$2:$M$363, 7,FALSE)</f>
        <v>#N/A</v>
      </c>
      <c r="M4" s="3" t="e">
        <f>VLOOKUP(C4, Names!$C$2:$M$363, 7,FALSE)</f>
        <v>#N/A</v>
      </c>
      <c r="N4" s="4" t="s">
        <v>558</v>
      </c>
      <c r="Q4" s="4">
        <f t="shared" si="0"/>
        <v>0</v>
      </c>
      <c r="R4" s="4" t="str">
        <f t="shared" si="1"/>
        <v>L</v>
      </c>
      <c r="S4" s="5"/>
      <c r="T4" s="17" t="e">
        <f>VLOOKUP($F4, Ratings_Comp[], T$215, FALSE)</f>
        <v>#N/A</v>
      </c>
      <c r="U4" s="17" t="e">
        <f>VLOOKUP($F4, Ratings_Comp[], U$215, FALSE)</f>
        <v>#N/A</v>
      </c>
      <c r="V4" s="17" t="e">
        <f>VLOOKUP($F4, Ratings_Comp[], V$215, FALSE)</f>
        <v>#N/A</v>
      </c>
      <c r="W4" s="17" t="e">
        <f>VLOOKUP($F4, Ratings_Comp[], W$215, FALSE)</f>
        <v>#N/A</v>
      </c>
      <c r="X4" s="17" t="e">
        <f>VLOOKUP($F4, Ratings_Comp[], X$215, FALSE)</f>
        <v>#N/A</v>
      </c>
      <c r="Y4" s="17" t="e">
        <f>VLOOKUP($G4, Ratings_Comp[], Y$215, FALSE)</f>
        <v>#N/A</v>
      </c>
      <c r="Z4" s="17" t="e">
        <f>VLOOKUP($G4, Ratings_Comp[], Z$215, FALSE)</f>
        <v>#N/A</v>
      </c>
      <c r="AA4" s="17" t="e">
        <f>VLOOKUP($G4, Ratings_Comp[], AA$215, FALSE)</f>
        <v>#N/A</v>
      </c>
      <c r="AB4" s="17" t="e">
        <f>VLOOKUP($G4, Ratings_Comp[], AB$215, FALSE)</f>
        <v>#N/A</v>
      </c>
      <c r="AC4" s="17" t="e">
        <f>VLOOKUP($G4, Ratings_Comp[], AC$215, FALSE)</f>
        <v>#N/A</v>
      </c>
      <c r="AD4" t="e">
        <f>VLOOKUP('Prediction Data'!$D4,#REF!, AD$215,FALSE)</f>
        <v>#N/A</v>
      </c>
      <c r="AE4" t="e">
        <f>VLOOKUP('Prediction Data'!$D4,#REF!, AE$215,FALSE)</f>
        <v>#N/A</v>
      </c>
      <c r="AF4" t="e">
        <f>VLOOKUP('Prediction Data'!$D4,#REF!, AF$215,FALSE)</f>
        <v>#N/A</v>
      </c>
      <c r="AG4" t="e">
        <f>VLOOKUP('Prediction Data'!$D4,#REF!, AG$215,FALSE)</f>
        <v>#N/A</v>
      </c>
      <c r="AH4" t="e">
        <f>VLOOKUP('Prediction Data'!$D4,#REF!, AH$215,FALSE)</f>
        <v>#N/A</v>
      </c>
      <c r="AI4" t="e">
        <f>VLOOKUP('Prediction Data'!$E4,#REF!, AI$215,FALSE)</f>
        <v>#N/A</v>
      </c>
      <c r="AJ4" t="e">
        <f>VLOOKUP('Prediction Data'!$E4,#REF!, AJ$215,FALSE)</f>
        <v>#N/A</v>
      </c>
      <c r="AK4" t="e">
        <f>VLOOKUP('Prediction Data'!$E4,#REF!, AK$215,FALSE)</f>
        <v>#N/A</v>
      </c>
      <c r="AL4" t="e">
        <f>VLOOKUP('Prediction Data'!$E4,#REF!, AL$215,FALSE)</f>
        <v>#N/A</v>
      </c>
      <c r="AM4" t="e">
        <f>VLOOKUP('Prediction Data'!$E4,#REF!, AM$215,FALSE)</f>
        <v>#N/A</v>
      </c>
      <c r="AN4" t="e">
        <f>VLOOKUP($F4,#REF!, AN$215,FALSE)</f>
        <v>#N/A</v>
      </c>
      <c r="AO4" t="e">
        <f>VLOOKUP($F4,#REF!, AO$215,FALSE)</f>
        <v>#N/A</v>
      </c>
      <c r="AP4" t="e">
        <f>VLOOKUP($G4,#REF!, AP$215,FALSE)</f>
        <v>#N/A</v>
      </c>
      <c r="AQ4" t="e">
        <f>VLOOKUP($G4,#REF!, AQ$215,FALSE)</f>
        <v>#N/A</v>
      </c>
      <c r="AR4" t="e">
        <f>VLOOKUP($H4,#REF!, 'Prediction Data'!AR$215,FALSE)</f>
        <v>#N/A</v>
      </c>
      <c r="AS4" t="e">
        <f>VLOOKUP($H4,#REF!, 'Prediction Data'!AS$215,FALSE)</f>
        <v>#N/A</v>
      </c>
      <c r="AT4" t="e">
        <f>VLOOKUP($H4,#REF!, 'Prediction Data'!AT$215,FALSE)</f>
        <v>#N/A</v>
      </c>
      <c r="AU4" t="e">
        <f>VLOOKUP($H4,#REF!, 'Prediction Data'!AU$215,FALSE)</f>
        <v>#N/A</v>
      </c>
      <c r="AV4" t="e">
        <f>VLOOKUP($H4,#REF!, 'Prediction Data'!AV$215,FALSE)</f>
        <v>#N/A</v>
      </c>
      <c r="AW4" t="e">
        <f>VLOOKUP($H4,#REF!, 'Prediction Data'!AW$215,FALSE)</f>
        <v>#N/A</v>
      </c>
      <c r="AX4" t="e">
        <f>VLOOKUP($H4,#REF!, 'Prediction Data'!AX$215,FALSE)</f>
        <v>#N/A</v>
      </c>
      <c r="AY4" t="e">
        <f>VLOOKUP($H4,#REF!, 'Prediction Data'!AY$215,FALSE)</f>
        <v>#N/A</v>
      </c>
      <c r="AZ4" t="e">
        <f>VLOOKUP($H4,#REF!, 'Prediction Data'!AZ$215,FALSE)</f>
        <v>#N/A</v>
      </c>
      <c r="BA4" t="e">
        <f>VLOOKUP($H4,#REF!, 'Prediction Data'!BA$215,FALSE)</f>
        <v>#N/A</v>
      </c>
      <c r="BB4" t="e">
        <f>VLOOKUP($H4,#REF!, 'Prediction Data'!BB$215,FALSE)</f>
        <v>#N/A</v>
      </c>
      <c r="BC4" t="e">
        <f>VLOOKUP($H4,#REF!, 'Prediction Data'!BC$215,FALSE)</f>
        <v>#N/A</v>
      </c>
      <c r="BD4" t="e">
        <f>VLOOKUP($I4,#REF!, 'Prediction Data'!BD$215,FALSE)</f>
        <v>#N/A</v>
      </c>
      <c r="BE4" t="e">
        <f>VLOOKUP($I4,#REF!, 'Prediction Data'!BE$215,FALSE)</f>
        <v>#N/A</v>
      </c>
      <c r="BF4" t="e">
        <f>VLOOKUP($I4,#REF!, 'Prediction Data'!BF$215,FALSE)</f>
        <v>#N/A</v>
      </c>
      <c r="BG4" t="e">
        <f>VLOOKUP($I4,#REF!, 'Prediction Data'!BG$215,FALSE)</f>
        <v>#N/A</v>
      </c>
      <c r="BH4" t="e">
        <f>VLOOKUP($I4,#REF!, 'Prediction Data'!BH$215,FALSE)</f>
        <v>#N/A</v>
      </c>
      <c r="BI4" t="e">
        <f>VLOOKUP($I4,#REF!, 'Prediction Data'!BI$215,FALSE)</f>
        <v>#N/A</v>
      </c>
      <c r="BJ4" t="e">
        <f>VLOOKUP($I4,#REF!, 'Prediction Data'!BJ$215,FALSE)</f>
        <v>#N/A</v>
      </c>
      <c r="BK4" t="e">
        <f>VLOOKUP($I4,#REF!, 'Prediction Data'!BK$215,FALSE)</f>
        <v>#N/A</v>
      </c>
      <c r="BL4" t="e">
        <f>VLOOKUP($I4,#REF!, 'Prediction Data'!BL$215,FALSE)</f>
        <v>#N/A</v>
      </c>
      <c r="BM4" t="e">
        <f>VLOOKUP($I4,#REF!, 'Prediction Data'!BM$215,FALSE)</f>
        <v>#N/A</v>
      </c>
      <c r="BN4" t="e">
        <f>VLOOKUP($I4,#REF!, 'Prediction Data'!BN$215,FALSE)</f>
        <v>#N/A</v>
      </c>
      <c r="BO4" t="e">
        <f>VLOOKUP($I4,#REF!, 'Prediction Data'!BO$215,FALSE)</f>
        <v>#N/A</v>
      </c>
      <c r="BP4" t="e">
        <f>VLOOKUP('Prediction Data'!$J4,#REF!, BP$215, FALSE)</f>
        <v>#N/A</v>
      </c>
      <c r="BQ4" t="e">
        <f>VLOOKUP('Prediction Data'!$J4,#REF!, BQ$215, FALSE)</f>
        <v>#N/A</v>
      </c>
      <c r="BR4" t="e">
        <f>VLOOKUP('Prediction Data'!$J4,#REF!, BR$215, FALSE)</f>
        <v>#N/A</v>
      </c>
      <c r="BS4" t="e">
        <f>VLOOKUP('Prediction Data'!$J4,#REF!, BS$215, FALSE)</f>
        <v>#N/A</v>
      </c>
      <c r="BT4" t="e">
        <f>VLOOKUP('Prediction Data'!$J4,#REF!, BT$215, FALSE)</f>
        <v>#N/A</v>
      </c>
      <c r="BU4" t="e">
        <f t="shared" si="2"/>
        <v>#N/A</v>
      </c>
      <c r="BV4" t="e">
        <f t="shared" si="3"/>
        <v>#N/A</v>
      </c>
      <c r="BW4" t="e">
        <f>VLOOKUP('Prediction Data'!$K4,#REF!, BW$215, FALSE)</f>
        <v>#N/A</v>
      </c>
      <c r="BX4" t="e">
        <f>VLOOKUP('Prediction Data'!$K4,#REF!, BX$215, FALSE)</f>
        <v>#N/A</v>
      </c>
      <c r="BY4" t="e">
        <f>VLOOKUP('Prediction Data'!$K4,#REF!, BY$215, FALSE)</f>
        <v>#N/A</v>
      </c>
      <c r="BZ4" t="e">
        <f>VLOOKUP('Prediction Data'!$K4,#REF!, BZ$215, FALSE)</f>
        <v>#N/A</v>
      </c>
      <c r="CA4" t="e">
        <f>VLOOKUP('Prediction Data'!$K4,#REF!, CA$215, FALSE)</f>
        <v>#N/A</v>
      </c>
      <c r="CB4" t="e">
        <f t="shared" si="4"/>
        <v>#N/A</v>
      </c>
      <c r="CC4" t="e">
        <f t="shared" si="5"/>
        <v>#N/A</v>
      </c>
      <c r="CD4" t="e">
        <f t="shared" si="6"/>
        <v>#N/A</v>
      </c>
      <c r="CE4" t="e">
        <f t="shared" si="7"/>
        <v>#N/A</v>
      </c>
      <c r="CF4" s="20" t="e">
        <f t="shared" si="8"/>
        <v>#N/A</v>
      </c>
      <c r="CG4" s="20" t="e">
        <f t="shared" si="9"/>
        <v>#N/A</v>
      </c>
      <c r="CH4" t="e">
        <f>VLOOKUP(Table411[[#This Row],[Conference_H]], Conferences!$H$2:$N$34, 3,FALSE)</f>
        <v>#N/A</v>
      </c>
      <c r="CI4" t="e">
        <f>VLOOKUP(Table411[[#This Row],[Conference_A]], Conferences!$H$2:$N$34, 3,FALSE)</f>
        <v>#N/A</v>
      </c>
      <c r="CJ4" t="e">
        <f>IF(Table411[[#This Row],[CRank_H]]=Table411[[#This Row],[CRank_A]],0,1)</f>
        <v>#N/A</v>
      </c>
      <c r="CK4" t="e">
        <f>VLOOKUP(Table411[[#This Row],[Home Name BPI_SAG ELO]], 'Ratings_Comp'!$A$2:$L$364, 14, FALSE)</f>
        <v>#N/A</v>
      </c>
      <c r="CL4" t="e">
        <f>VLOOKUP(Table411[[#This Row],[Home Name BPI_SAG ELO]], 'Ratings_Comp'!$A$2:$L$364, 15, FALSE)</f>
        <v>#N/A</v>
      </c>
      <c r="CM4" t="e">
        <f>VLOOKUP(Table411[[#This Row],[Away Name BPI_SAG ELO]], 'Ratings_Comp'!$A$2:$L$364, 14, FALSE)</f>
        <v>#N/A</v>
      </c>
      <c r="CN4" t="e">
        <f>VLOOKUP(Table411[[#This Row],[Away Name BPI_SAG ELO]], 'Ratings_Comp'!$A$2:$L$364, 15, FALSE)</f>
        <v>#N/A</v>
      </c>
      <c r="CO4" t="e">
        <f>Table411[[#This Row],[Home_Ws]]/(Table411[[#This Row],[Home_Ws]]+Table411[[#This Row],[Home_Ls]])</f>
        <v>#N/A</v>
      </c>
      <c r="CP4" t="e">
        <f>Table411[[#This Row],[Away_Ws]]/(Table411[[#This Row],[Away_Ws]]+Table411[[#This Row],[Away_Ls]])</f>
        <v>#N/A</v>
      </c>
    </row>
    <row r="5" spans="1:94" x14ac:dyDescent="0.45">
      <c r="A5">
        <v>4</v>
      </c>
      <c r="B5" s="4"/>
      <c r="C5" s="4"/>
      <c r="D5" s="3" t="e">
        <f>VLOOKUP('Prediction Data'!$B5, Names!$C$2:$K$363, 2,FALSE)</f>
        <v>#N/A</v>
      </c>
      <c r="E5" s="3" t="e">
        <f>VLOOKUP('Prediction Data'!$C5, Names!$C$2:$K$363, 2,FALSE)</f>
        <v>#N/A</v>
      </c>
      <c r="F5" s="3" t="e">
        <f>VLOOKUP('Prediction Data'!$B5, Names!$C$2:$K$363, 3,FALSE)</f>
        <v>#N/A</v>
      </c>
      <c r="G5" s="3" t="e">
        <f>VLOOKUP('Prediction Data'!$C5, Names!$C$2:$K$363, 3,FALSE)</f>
        <v>#N/A</v>
      </c>
      <c r="H5" s="3" t="e">
        <f>VLOOKUP('Prediction Data'!$B5, Names!$C$2:$K$363, 5,FALSE)</f>
        <v>#N/A</v>
      </c>
      <c r="I5" s="3" t="e">
        <f>VLOOKUP('Prediction Data'!$C5, Names!$C$2:$K$363, 5,FALSE)</f>
        <v>#N/A</v>
      </c>
      <c r="J5" s="3" t="e">
        <f>VLOOKUP('Prediction Data'!$B5, Names!$C$2:$K$363, 6,FALSE)</f>
        <v>#N/A</v>
      </c>
      <c r="K5" s="3" t="e">
        <f>VLOOKUP('Prediction Data'!$C5, Names!$C$2:$K$363, 6,FALSE)</f>
        <v>#N/A</v>
      </c>
      <c r="L5" s="3" t="e">
        <f>VLOOKUP(B5, Names!$C$2:$M$363, 7,FALSE)</f>
        <v>#N/A</v>
      </c>
      <c r="M5" s="3" t="e">
        <f>VLOOKUP(C5, Names!$C$2:$M$363, 7,FALSE)</f>
        <v>#N/A</v>
      </c>
      <c r="N5" s="4" t="s">
        <v>558</v>
      </c>
      <c r="Q5" s="4">
        <f t="shared" si="0"/>
        <v>0</v>
      </c>
      <c r="R5" s="4" t="str">
        <f t="shared" si="1"/>
        <v>L</v>
      </c>
      <c r="S5" s="5"/>
      <c r="T5" s="17" t="e">
        <f>VLOOKUP($F5, Ratings_Comp[], T$215, FALSE)</f>
        <v>#N/A</v>
      </c>
      <c r="U5" s="17" t="e">
        <f>VLOOKUP($F5, Ratings_Comp[], U$215, FALSE)</f>
        <v>#N/A</v>
      </c>
      <c r="V5" s="17" t="e">
        <f>VLOOKUP($F5, Ratings_Comp[], V$215, FALSE)</f>
        <v>#N/A</v>
      </c>
      <c r="W5" s="17" t="e">
        <f>VLOOKUP($F5, Ratings_Comp[], W$215, FALSE)</f>
        <v>#N/A</v>
      </c>
      <c r="X5" s="17" t="e">
        <f>VLOOKUP($F5, Ratings_Comp[], X$215, FALSE)</f>
        <v>#N/A</v>
      </c>
      <c r="Y5" s="17" t="e">
        <f>VLOOKUP($G5, Ratings_Comp[], Y$215, FALSE)</f>
        <v>#N/A</v>
      </c>
      <c r="Z5" s="17" t="e">
        <f>VLOOKUP($G5, Ratings_Comp[], Z$215, FALSE)</f>
        <v>#N/A</v>
      </c>
      <c r="AA5" s="17" t="e">
        <f>VLOOKUP($G5, Ratings_Comp[], AA$215, FALSE)</f>
        <v>#N/A</v>
      </c>
      <c r="AB5" s="17" t="e">
        <f>VLOOKUP($G5, Ratings_Comp[], AB$215, FALSE)</f>
        <v>#N/A</v>
      </c>
      <c r="AC5" s="17" t="e">
        <f>VLOOKUP($G5, Ratings_Comp[], AC$215, FALSE)</f>
        <v>#N/A</v>
      </c>
      <c r="AD5" t="e">
        <f>VLOOKUP('Prediction Data'!$D5,#REF!, AD$215,FALSE)</f>
        <v>#N/A</v>
      </c>
      <c r="AE5" t="e">
        <f>VLOOKUP('Prediction Data'!$D5,#REF!, AE$215,FALSE)</f>
        <v>#N/A</v>
      </c>
      <c r="AF5" t="e">
        <f>VLOOKUP('Prediction Data'!$D5,#REF!, AF$215,FALSE)</f>
        <v>#N/A</v>
      </c>
      <c r="AG5" t="e">
        <f>VLOOKUP('Prediction Data'!$D5,#REF!, AG$215,FALSE)</f>
        <v>#N/A</v>
      </c>
      <c r="AH5" t="e">
        <f>VLOOKUP('Prediction Data'!$D5,#REF!, AH$215,FALSE)</f>
        <v>#N/A</v>
      </c>
      <c r="AI5" t="e">
        <f>VLOOKUP('Prediction Data'!$E5,#REF!, AI$215,FALSE)</f>
        <v>#N/A</v>
      </c>
      <c r="AJ5" t="e">
        <f>VLOOKUP('Prediction Data'!$E5,#REF!, AJ$215,FALSE)</f>
        <v>#N/A</v>
      </c>
      <c r="AK5" t="e">
        <f>VLOOKUP('Prediction Data'!$E5,#REF!, AK$215,FALSE)</f>
        <v>#N/A</v>
      </c>
      <c r="AL5" t="e">
        <f>VLOOKUP('Prediction Data'!$E5,#REF!, AL$215,FALSE)</f>
        <v>#N/A</v>
      </c>
      <c r="AM5" t="e">
        <f>VLOOKUP('Prediction Data'!$E5,#REF!, AM$215,FALSE)</f>
        <v>#N/A</v>
      </c>
      <c r="AN5" t="e">
        <f>VLOOKUP($F5,#REF!, AN$215,FALSE)</f>
        <v>#N/A</v>
      </c>
      <c r="AO5" t="e">
        <f>VLOOKUP($F5,#REF!, AO$215,FALSE)</f>
        <v>#N/A</v>
      </c>
      <c r="AP5" t="e">
        <f>VLOOKUP($G5,#REF!, AP$215,FALSE)</f>
        <v>#N/A</v>
      </c>
      <c r="AQ5" t="e">
        <f>VLOOKUP($G5,#REF!, AQ$215,FALSE)</f>
        <v>#N/A</v>
      </c>
      <c r="AR5" t="e">
        <f>VLOOKUP($H5,#REF!, 'Prediction Data'!AR$215,FALSE)</f>
        <v>#N/A</v>
      </c>
      <c r="AS5" t="e">
        <f>VLOOKUP($H5,#REF!, 'Prediction Data'!AS$215,FALSE)</f>
        <v>#N/A</v>
      </c>
      <c r="AT5" t="e">
        <f>VLOOKUP($H5,#REF!, 'Prediction Data'!AT$215,FALSE)</f>
        <v>#N/A</v>
      </c>
      <c r="AU5" t="e">
        <f>VLOOKUP($H5,#REF!, 'Prediction Data'!AU$215,FALSE)</f>
        <v>#N/A</v>
      </c>
      <c r="AV5" t="e">
        <f>VLOOKUP($H5,#REF!, 'Prediction Data'!AV$215,FALSE)</f>
        <v>#N/A</v>
      </c>
      <c r="AW5" t="e">
        <f>VLOOKUP($H5,#REF!, 'Prediction Data'!AW$215,FALSE)</f>
        <v>#N/A</v>
      </c>
      <c r="AX5" t="e">
        <f>VLOOKUP($H5,#REF!, 'Prediction Data'!AX$215,FALSE)</f>
        <v>#N/A</v>
      </c>
      <c r="AY5" t="e">
        <f>VLOOKUP($H5,#REF!, 'Prediction Data'!AY$215,FALSE)</f>
        <v>#N/A</v>
      </c>
      <c r="AZ5" t="e">
        <f>VLOOKUP($H5,#REF!, 'Prediction Data'!AZ$215,FALSE)</f>
        <v>#N/A</v>
      </c>
      <c r="BA5" t="e">
        <f>VLOOKUP($H5,#REF!, 'Prediction Data'!BA$215,FALSE)</f>
        <v>#N/A</v>
      </c>
      <c r="BB5" t="e">
        <f>VLOOKUP($H5,#REF!, 'Prediction Data'!BB$215,FALSE)</f>
        <v>#N/A</v>
      </c>
      <c r="BC5" t="e">
        <f>VLOOKUP($H5,#REF!, 'Prediction Data'!BC$215,FALSE)</f>
        <v>#N/A</v>
      </c>
      <c r="BD5" t="e">
        <f>VLOOKUP($I5,#REF!, 'Prediction Data'!BD$215,FALSE)</f>
        <v>#N/A</v>
      </c>
      <c r="BE5" t="e">
        <f>VLOOKUP($I5,#REF!, 'Prediction Data'!BE$215,FALSE)</f>
        <v>#N/A</v>
      </c>
      <c r="BF5" t="e">
        <f>VLOOKUP($I5,#REF!, 'Prediction Data'!BF$215,FALSE)</f>
        <v>#N/A</v>
      </c>
      <c r="BG5" t="e">
        <f>VLOOKUP($I5,#REF!, 'Prediction Data'!BG$215,FALSE)</f>
        <v>#N/A</v>
      </c>
      <c r="BH5" t="e">
        <f>VLOOKUP($I5,#REF!, 'Prediction Data'!BH$215,FALSE)</f>
        <v>#N/A</v>
      </c>
      <c r="BI5" t="e">
        <f>VLOOKUP($I5,#REF!, 'Prediction Data'!BI$215,FALSE)</f>
        <v>#N/A</v>
      </c>
      <c r="BJ5" t="e">
        <f>VLOOKUP($I5,#REF!, 'Prediction Data'!BJ$215,FALSE)</f>
        <v>#N/A</v>
      </c>
      <c r="BK5" t="e">
        <f>VLOOKUP($I5,#REF!, 'Prediction Data'!BK$215,FALSE)</f>
        <v>#N/A</v>
      </c>
      <c r="BL5" t="e">
        <f>VLOOKUP($I5,#REF!, 'Prediction Data'!BL$215,FALSE)</f>
        <v>#N/A</v>
      </c>
      <c r="BM5" t="e">
        <f>VLOOKUP($I5,#REF!, 'Prediction Data'!BM$215,FALSE)</f>
        <v>#N/A</v>
      </c>
      <c r="BN5" t="e">
        <f>VLOOKUP($I5,#REF!, 'Prediction Data'!BN$215,FALSE)</f>
        <v>#N/A</v>
      </c>
      <c r="BO5" t="e">
        <f>VLOOKUP($I5,#REF!, 'Prediction Data'!BO$215,FALSE)</f>
        <v>#N/A</v>
      </c>
      <c r="BP5" t="e">
        <f>VLOOKUP('Prediction Data'!$J5,#REF!, BP$215, FALSE)</f>
        <v>#N/A</v>
      </c>
      <c r="BQ5" t="e">
        <f>VLOOKUP('Prediction Data'!$J5,#REF!, BQ$215, FALSE)</f>
        <v>#N/A</v>
      </c>
      <c r="BR5" t="e">
        <f>VLOOKUP('Prediction Data'!$J5,#REF!, BR$215, FALSE)</f>
        <v>#N/A</v>
      </c>
      <c r="BS5" t="e">
        <f>VLOOKUP('Prediction Data'!$J5,#REF!, BS$215, FALSE)</f>
        <v>#N/A</v>
      </c>
      <c r="BT5" t="e">
        <f>VLOOKUP('Prediction Data'!$J5,#REF!, BT$215, FALSE)</f>
        <v>#N/A</v>
      </c>
      <c r="BU5" t="e">
        <f t="shared" si="2"/>
        <v>#N/A</v>
      </c>
      <c r="BV5" t="e">
        <f t="shared" si="3"/>
        <v>#N/A</v>
      </c>
      <c r="BW5" t="e">
        <f>VLOOKUP('Prediction Data'!$K5,#REF!, BW$215, FALSE)</f>
        <v>#N/A</v>
      </c>
      <c r="BX5" t="e">
        <f>VLOOKUP('Prediction Data'!$K5,#REF!, BX$215, FALSE)</f>
        <v>#N/A</v>
      </c>
      <c r="BY5" t="e">
        <f>VLOOKUP('Prediction Data'!$K5,#REF!, BY$215, FALSE)</f>
        <v>#N/A</v>
      </c>
      <c r="BZ5" t="e">
        <f>VLOOKUP('Prediction Data'!$K5,#REF!, BZ$215, FALSE)</f>
        <v>#N/A</v>
      </c>
      <c r="CA5" t="e">
        <f>VLOOKUP('Prediction Data'!$K5,#REF!, CA$215, FALSE)</f>
        <v>#N/A</v>
      </c>
      <c r="CB5" t="e">
        <f t="shared" si="4"/>
        <v>#N/A</v>
      </c>
      <c r="CC5" t="e">
        <f t="shared" si="5"/>
        <v>#N/A</v>
      </c>
      <c r="CD5" t="e">
        <f t="shared" si="6"/>
        <v>#N/A</v>
      </c>
      <c r="CE5" t="e">
        <f t="shared" si="7"/>
        <v>#N/A</v>
      </c>
      <c r="CF5" s="20" t="e">
        <f t="shared" si="8"/>
        <v>#N/A</v>
      </c>
      <c r="CG5" s="20" t="e">
        <f t="shared" si="9"/>
        <v>#N/A</v>
      </c>
      <c r="CH5" t="e">
        <f>VLOOKUP(Table411[[#This Row],[Conference_H]], Conferences!$H$2:$N$34, 3,FALSE)</f>
        <v>#N/A</v>
      </c>
      <c r="CI5" t="e">
        <f>VLOOKUP(Table411[[#This Row],[Conference_A]], Conferences!$H$2:$N$34, 3,FALSE)</f>
        <v>#N/A</v>
      </c>
      <c r="CJ5" t="e">
        <f>IF(Table411[[#This Row],[CRank_H]]=Table411[[#This Row],[CRank_A]],0,1)</f>
        <v>#N/A</v>
      </c>
      <c r="CK5" t="e">
        <f>VLOOKUP(Table411[[#This Row],[Home Name BPI_SAG ELO]], 'Ratings_Comp'!$A$2:$L$364, 14, FALSE)</f>
        <v>#N/A</v>
      </c>
      <c r="CL5" t="e">
        <f>VLOOKUP(Table411[[#This Row],[Home Name BPI_SAG ELO]], 'Ratings_Comp'!$A$2:$L$364, 15, FALSE)</f>
        <v>#N/A</v>
      </c>
      <c r="CM5" t="e">
        <f>VLOOKUP(Table411[[#This Row],[Away Name BPI_SAG ELO]], 'Ratings_Comp'!$A$2:$L$364, 14, FALSE)</f>
        <v>#N/A</v>
      </c>
      <c r="CN5" t="e">
        <f>VLOOKUP(Table411[[#This Row],[Away Name BPI_SAG ELO]], 'Ratings_Comp'!$A$2:$L$364, 15, FALSE)</f>
        <v>#N/A</v>
      </c>
      <c r="CO5" t="e">
        <f>Table411[[#This Row],[Home_Ws]]/(Table411[[#This Row],[Home_Ws]]+Table411[[#This Row],[Home_Ls]])</f>
        <v>#N/A</v>
      </c>
      <c r="CP5" t="e">
        <f>Table411[[#This Row],[Away_Ws]]/(Table411[[#This Row],[Away_Ws]]+Table411[[#This Row],[Away_Ls]])</f>
        <v>#N/A</v>
      </c>
    </row>
    <row r="6" spans="1:94" x14ac:dyDescent="0.45">
      <c r="A6">
        <v>5</v>
      </c>
      <c r="B6" s="4"/>
      <c r="C6" s="4"/>
      <c r="D6" s="3" t="e">
        <f>VLOOKUP('Prediction Data'!$B6, Names!$C$2:$K$363, 2,FALSE)</f>
        <v>#N/A</v>
      </c>
      <c r="E6" s="3" t="e">
        <f>VLOOKUP('Prediction Data'!$C6, Names!$C$2:$K$363, 2,FALSE)</f>
        <v>#N/A</v>
      </c>
      <c r="F6" s="3" t="e">
        <f>VLOOKUP('Prediction Data'!$B6, Names!$C$2:$K$363, 3,FALSE)</f>
        <v>#N/A</v>
      </c>
      <c r="G6" s="3" t="e">
        <f>VLOOKUP('Prediction Data'!$C6, Names!$C$2:$K$363, 3,FALSE)</f>
        <v>#N/A</v>
      </c>
      <c r="H6" s="3" t="e">
        <f>VLOOKUP('Prediction Data'!$B6, Names!$C$2:$K$363, 5,FALSE)</f>
        <v>#N/A</v>
      </c>
      <c r="I6" s="3" t="e">
        <f>VLOOKUP('Prediction Data'!$C6, Names!$C$2:$K$363, 5,FALSE)</f>
        <v>#N/A</v>
      </c>
      <c r="J6" s="3" t="e">
        <f>VLOOKUP('Prediction Data'!$B6, Names!$C$2:$K$363, 6,FALSE)</f>
        <v>#N/A</v>
      </c>
      <c r="K6" s="3" t="e">
        <f>VLOOKUP('Prediction Data'!$C6, Names!$C$2:$K$363, 6,FALSE)</f>
        <v>#N/A</v>
      </c>
      <c r="L6" s="3" t="e">
        <f>VLOOKUP(B6, Names!$C$2:$M$363, 7,FALSE)</f>
        <v>#N/A</v>
      </c>
      <c r="M6" s="3" t="e">
        <f>VLOOKUP(C6, Names!$C$2:$M$363, 7,FALSE)</f>
        <v>#N/A</v>
      </c>
      <c r="N6" s="4" t="s">
        <v>558</v>
      </c>
      <c r="Q6" s="4">
        <f t="shared" si="0"/>
        <v>0</v>
      </c>
      <c r="R6" s="4" t="str">
        <f t="shared" si="1"/>
        <v>L</v>
      </c>
      <c r="S6" s="5"/>
      <c r="T6" s="17" t="e">
        <f>VLOOKUP($F6, Ratings_Comp[], T$215, FALSE)</f>
        <v>#N/A</v>
      </c>
      <c r="U6" s="17" t="e">
        <f>VLOOKUP($F6, Ratings_Comp[], U$215, FALSE)</f>
        <v>#N/A</v>
      </c>
      <c r="V6" s="17" t="e">
        <f>VLOOKUP($F6, Ratings_Comp[], V$215, FALSE)</f>
        <v>#N/A</v>
      </c>
      <c r="W6" s="17" t="e">
        <f>VLOOKUP($F6, Ratings_Comp[], W$215, FALSE)</f>
        <v>#N/A</v>
      </c>
      <c r="X6" s="17" t="e">
        <f>VLOOKUP($F6, Ratings_Comp[], X$215, FALSE)</f>
        <v>#N/A</v>
      </c>
      <c r="Y6" s="17" t="e">
        <f>VLOOKUP($G6, Ratings_Comp[], Y$215, FALSE)</f>
        <v>#N/A</v>
      </c>
      <c r="Z6" s="17" t="e">
        <f>VLOOKUP($G6, Ratings_Comp[], Z$215, FALSE)</f>
        <v>#N/A</v>
      </c>
      <c r="AA6" s="17" t="e">
        <f>VLOOKUP($G6, Ratings_Comp[], AA$215, FALSE)</f>
        <v>#N/A</v>
      </c>
      <c r="AB6" s="17" t="e">
        <f>VLOOKUP($G6, Ratings_Comp[], AB$215, FALSE)</f>
        <v>#N/A</v>
      </c>
      <c r="AC6" s="17" t="e">
        <f>VLOOKUP($G6, Ratings_Comp[], AC$215, FALSE)</f>
        <v>#N/A</v>
      </c>
      <c r="AD6" t="e">
        <f>VLOOKUP('Prediction Data'!$D6,#REF!, AD$215,FALSE)</f>
        <v>#N/A</v>
      </c>
      <c r="AE6" t="e">
        <f>VLOOKUP('Prediction Data'!$D6,#REF!, AE$215,FALSE)</f>
        <v>#N/A</v>
      </c>
      <c r="AF6" t="e">
        <f>VLOOKUP('Prediction Data'!$D6,#REF!, AF$215,FALSE)</f>
        <v>#N/A</v>
      </c>
      <c r="AG6" t="e">
        <f>VLOOKUP('Prediction Data'!$D6,#REF!, AG$215,FALSE)</f>
        <v>#N/A</v>
      </c>
      <c r="AH6" t="e">
        <f>VLOOKUP('Prediction Data'!$D6,#REF!, AH$215,FALSE)</f>
        <v>#N/A</v>
      </c>
      <c r="AI6" t="e">
        <f>VLOOKUP('Prediction Data'!$E6,#REF!, AI$215,FALSE)</f>
        <v>#N/A</v>
      </c>
      <c r="AJ6" t="e">
        <f>VLOOKUP('Prediction Data'!$E6,#REF!, AJ$215,FALSE)</f>
        <v>#N/A</v>
      </c>
      <c r="AK6" t="e">
        <f>VLOOKUP('Prediction Data'!$E6,#REF!, AK$215,FALSE)</f>
        <v>#N/A</v>
      </c>
      <c r="AL6" t="e">
        <f>VLOOKUP('Prediction Data'!$E6,#REF!, AL$215,FALSE)</f>
        <v>#N/A</v>
      </c>
      <c r="AM6" t="e">
        <f>VLOOKUP('Prediction Data'!$E6,#REF!, AM$215,FALSE)</f>
        <v>#N/A</v>
      </c>
      <c r="AN6" t="e">
        <f>VLOOKUP($F6,#REF!, AN$215,FALSE)</f>
        <v>#N/A</v>
      </c>
      <c r="AO6" t="e">
        <f>VLOOKUP($F6,#REF!, AO$215,FALSE)</f>
        <v>#N/A</v>
      </c>
      <c r="AP6" t="e">
        <f>VLOOKUP($G6,#REF!, AP$215,FALSE)</f>
        <v>#N/A</v>
      </c>
      <c r="AQ6" t="e">
        <f>VLOOKUP($G6,#REF!, AQ$215,FALSE)</f>
        <v>#N/A</v>
      </c>
      <c r="AR6" t="e">
        <f>VLOOKUP($H6,#REF!, 'Prediction Data'!AR$215,FALSE)</f>
        <v>#N/A</v>
      </c>
      <c r="AS6" t="e">
        <f>VLOOKUP($H6,#REF!, 'Prediction Data'!AS$215,FALSE)</f>
        <v>#N/A</v>
      </c>
      <c r="AT6" t="e">
        <f>VLOOKUP($H6,#REF!, 'Prediction Data'!AT$215,FALSE)</f>
        <v>#N/A</v>
      </c>
      <c r="AU6" t="e">
        <f>VLOOKUP($H6,#REF!, 'Prediction Data'!AU$215,FALSE)</f>
        <v>#N/A</v>
      </c>
      <c r="AV6" t="e">
        <f>VLOOKUP($H6,#REF!, 'Prediction Data'!AV$215,FALSE)</f>
        <v>#N/A</v>
      </c>
      <c r="AW6" t="e">
        <f>VLOOKUP($H6,#REF!, 'Prediction Data'!AW$215,FALSE)</f>
        <v>#N/A</v>
      </c>
      <c r="AX6" t="e">
        <f>VLOOKUP($H6,#REF!, 'Prediction Data'!AX$215,FALSE)</f>
        <v>#N/A</v>
      </c>
      <c r="AY6" t="e">
        <f>VLOOKUP($H6,#REF!, 'Prediction Data'!AY$215,FALSE)</f>
        <v>#N/A</v>
      </c>
      <c r="AZ6" t="e">
        <f>VLOOKUP($H6,#REF!, 'Prediction Data'!AZ$215,FALSE)</f>
        <v>#N/A</v>
      </c>
      <c r="BA6" t="e">
        <f>VLOOKUP($H6,#REF!, 'Prediction Data'!BA$215,FALSE)</f>
        <v>#N/A</v>
      </c>
      <c r="BB6" t="e">
        <f>VLOOKUP($H6,#REF!, 'Prediction Data'!BB$215,FALSE)</f>
        <v>#N/A</v>
      </c>
      <c r="BC6" t="e">
        <f>VLOOKUP($H6,#REF!, 'Prediction Data'!BC$215,FALSE)</f>
        <v>#N/A</v>
      </c>
      <c r="BD6" t="e">
        <f>VLOOKUP($I6,#REF!, 'Prediction Data'!BD$215,FALSE)</f>
        <v>#N/A</v>
      </c>
      <c r="BE6" t="e">
        <f>VLOOKUP($I6,#REF!, 'Prediction Data'!BE$215,FALSE)</f>
        <v>#N/A</v>
      </c>
      <c r="BF6" t="e">
        <f>VLOOKUP($I6,#REF!, 'Prediction Data'!BF$215,FALSE)</f>
        <v>#N/A</v>
      </c>
      <c r="BG6" t="e">
        <f>VLOOKUP($I6,#REF!, 'Prediction Data'!BG$215,FALSE)</f>
        <v>#N/A</v>
      </c>
      <c r="BH6" t="e">
        <f>VLOOKUP($I6,#REF!, 'Prediction Data'!BH$215,FALSE)</f>
        <v>#N/A</v>
      </c>
      <c r="BI6" t="e">
        <f>VLOOKUP($I6,#REF!, 'Prediction Data'!BI$215,FALSE)</f>
        <v>#N/A</v>
      </c>
      <c r="BJ6" t="e">
        <f>VLOOKUP($I6,#REF!, 'Prediction Data'!BJ$215,FALSE)</f>
        <v>#N/A</v>
      </c>
      <c r="BK6" t="e">
        <f>VLOOKUP($I6,#REF!, 'Prediction Data'!BK$215,FALSE)</f>
        <v>#N/A</v>
      </c>
      <c r="BL6" t="e">
        <f>VLOOKUP($I6,#REF!, 'Prediction Data'!BL$215,FALSE)</f>
        <v>#N/A</v>
      </c>
      <c r="BM6" t="e">
        <f>VLOOKUP($I6,#REF!, 'Prediction Data'!BM$215,FALSE)</f>
        <v>#N/A</v>
      </c>
      <c r="BN6" t="e">
        <f>VLOOKUP($I6,#REF!, 'Prediction Data'!BN$215,FALSE)</f>
        <v>#N/A</v>
      </c>
      <c r="BO6" t="e">
        <f>VLOOKUP($I6,#REF!, 'Prediction Data'!BO$215,FALSE)</f>
        <v>#N/A</v>
      </c>
      <c r="BP6" t="e">
        <f>VLOOKUP('Prediction Data'!$J6,#REF!, BP$215, FALSE)</f>
        <v>#N/A</v>
      </c>
      <c r="BQ6" t="e">
        <f>VLOOKUP('Prediction Data'!$J6,#REF!, BQ$215, FALSE)</f>
        <v>#N/A</v>
      </c>
      <c r="BR6" t="e">
        <f>VLOOKUP('Prediction Data'!$J6,#REF!, BR$215, FALSE)</f>
        <v>#N/A</v>
      </c>
      <c r="BS6" t="e">
        <f>VLOOKUP('Prediction Data'!$J6,#REF!, BS$215, FALSE)</f>
        <v>#N/A</v>
      </c>
      <c r="BT6" t="e">
        <f>VLOOKUP('Prediction Data'!$J6,#REF!, BT$215, FALSE)</f>
        <v>#N/A</v>
      </c>
      <c r="BU6" t="e">
        <f t="shared" si="2"/>
        <v>#N/A</v>
      </c>
      <c r="BV6" t="e">
        <f t="shared" si="3"/>
        <v>#N/A</v>
      </c>
      <c r="BW6" t="e">
        <f>VLOOKUP('Prediction Data'!$K6,#REF!, BW$215, FALSE)</f>
        <v>#N/A</v>
      </c>
      <c r="BX6" t="e">
        <f>VLOOKUP('Prediction Data'!$K6,#REF!, BX$215, FALSE)</f>
        <v>#N/A</v>
      </c>
      <c r="BY6" t="e">
        <f>VLOOKUP('Prediction Data'!$K6,#REF!, BY$215, FALSE)</f>
        <v>#N/A</v>
      </c>
      <c r="BZ6" t="e">
        <f>VLOOKUP('Prediction Data'!$K6,#REF!, BZ$215, FALSE)</f>
        <v>#N/A</v>
      </c>
      <c r="CA6" t="e">
        <f>VLOOKUP('Prediction Data'!$K6,#REF!, CA$215, FALSE)</f>
        <v>#N/A</v>
      </c>
      <c r="CB6" t="e">
        <f t="shared" si="4"/>
        <v>#N/A</v>
      </c>
      <c r="CC6" t="e">
        <f t="shared" si="5"/>
        <v>#N/A</v>
      </c>
      <c r="CD6" t="e">
        <f t="shared" si="6"/>
        <v>#N/A</v>
      </c>
      <c r="CE6" t="e">
        <f t="shared" si="7"/>
        <v>#N/A</v>
      </c>
      <c r="CF6" s="20" t="e">
        <f t="shared" si="8"/>
        <v>#N/A</v>
      </c>
      <c r="CG6" s="20" t="e">
        <f t="shared" si="9"/>
        <v>#N/A</v>
      </c>
      <c r="CH6" t="e">
        <f>VLOOKUP(Table411[[#This Row],[Conference_H]], Conferences!$H$2:$N$34, 3,FALSE)</f>
        <v>#N/A</v>
      </c>
      <c r="CI6" t="e">
        <f>VLOOKUP(Table411[[#This Row],[Conference_A]], Conferences!$H$2:$N$34, 3,FALSE)</f>
        <v>#N/A</v>
      </c>
      <c r="CJ6" t="e">
        <f>IF(Table411[[#This Row],[CRank_H]]=Table411[[#This Row],[CRank_A]],0,1)</f>
        <v>#N/A</v>
      </c>
      <c r="CK6" t="e">
        <f>VLOOKUP(Table411[[#This Row],[Home Name BPI_SAG ELO]], 'Ratings_Comp'!$A$2:$L$364, 14, FALSE)</f>
        <v>#N/A</v>
      </c>
      <c r="CL6" t="e">
        <f>VLOOKUP(Table411[[#This Row],[Home Name BPI_SAG ELO]], 'Ratings_Comp'!$A$2:$L$364, 15, FALSE)</f>
        <v>#N/A</v>
      </c>
      <c r="CM6" t="e">
        <f>VLOOKUP(Table411[[#This Row],[Away Name BPI_SAG ELO]], 'Ratings_Comp'!$A$2:$L$364, 14, FALSE)</f>
        <v>#N/A</v>
      </c>
      <c r="CN6" t="e">
        <f>VLOOKUP(Table411[[#This Row],[Away Name BPI_SAG ELO]], 'Ratings_Comp'!$A$2:$L$364, 15, FALSE)</f>
        <v>#N/A</v>
      </c>
      <c r="CO6" t="e">
        <f>Table411[[#This Row],[Home_Ws]]/(Table411[[#This Row],[Home_Ws]]+Table411[[#This Row],[Home_Ls]])</f>
        <v>#N/A</v>
      </c>
      <c r="CP6" t="e">
        <f>Table411[[#This Row],[Away_Ws]]/(Table411[[#This Row],[Away_Ws]]+Table411[[#This Row],[Away_Ls]])</f>
        <v>#N/A</v>
      </c>
    </row>
    <row r="7" spans="1:94" x14ac:dyDescent="0.45">
      <c r="A7">
        <v>6</v>
      </c>
      <c r="B7" s="4"/>
      <c r="C7" s="4"/>
      <c r="D7" s="3" t="e">
        <f>VLOOKUP('Prediction Data'!$B7, Names!$C$2:$K$363, 2,FALSE)</f>
        <v>#N/A</v>
      </c>
      <c r="E7" s="3" t="e">
        <f>VLOOKUP('Prediction Data'!$C7, Names!$C$2:$K$363, 2,FALSE)</f>
        <v>#N/A</v>
      </c>
      <c r="F7" s="3" t="e">
        <f>VLOOKUP('Prediction Data'!$B7, Names!$C$2:$K$363, 3,FALSE)</f>
        <v>#N/A</v>
      </c>
      <c r="G7" s="3" t="e">
        <f>VLOOKUP('Prediction Data'!$C7, Names!$C$2:$K$363, 3,FALSE)</f>
        <v>#N/A</v>
      </c>
      <c r="H7" s="3" t="e">
        <f>VLOOKUP('Prediction Data'!$B7, Names!$C$2:$K$363, 5,FALSE)</f>
        <v>#N/A</v>
      </c>
      <c r="I7" s="3" t="e">
        <f>VLOOKUP('Prediction Data'!$C7, Names!$C$2:$K$363, 5,FALSE)</f>
        <v>#N/A</v>
      </c>
      <c r="J7" s="3" t="e">
        <f>VLOOKUP('Prediction Data'!$B7, Names!$C$2:$K$363, 6,FALSE)</f>
        <v>#N/A</v>
      </c>
      <c r="K7" s="3" t="e">
        <f>VLOOKUP('Prediction Data'!$C7, Names!$C$2:$K$363, 6,FALSE)</f>
        <v>#N/A</v>
      </c>
      <c r="L7" s="3" t="e">
        <f>VLOOKUP(B7, Names!$C$2:$M$363, 7,FALSE)</f>
        <v>#N/A</v>
      </c>
      <c r="M7" s="3" t="e">
        <f>VLOOKUP(C7, Names!$C$2:$M$363, 7,FALSE)</f>
        <v>#N/A</v>
      </c>
      <c r="N7" s="4" t="s">
        <v>558</v>
      </c>
      <c r="Q7" s="4">
        <f t="shared" si="0"/>
        <v>0</v>
      </c>
      <c r="R7" s="4" t="str">
        <f t="shared" si="1"/>
        <v>L</v>
      </c>
      <c r="S7" s="5"/>
      <c r="T7" s="17" t="e">
        <f>VLOOKUP($F7, Ratings_Comp[], T$215, FALSE)</f>
        <v>#N/A</v>
      </c>
      <c r="U7" s="17" t="e">
        <f>VLOOKUP($F7, Ratings_Comp[], U$215, FALSE)</f>
        <v>#N/A</v>
      </c>
      <c r="V7" s="17" t="e">
        <f>VLOOKUP($F7, Ratings_Comp[], V$215, FALSE)</f>
        <v>#N/A</v>
      </c>
      <c r="W7" s="17" t="e">
        <f>VLOOKUP($F7, Ratings_Comp[], W$215, FALSE)</f>
        <v>#N/A</v>
      </c>
      <c r="X7" s="17" t="e">
        <f>VLOOKUP($F7, Ratings_Comp[], X$215, FALSE)</f>
        <v>#N/A</v>
      </c>
      <c r="Y7" s="17" t="e">
        <f>VLOOKUP($G7, Ratings_Comp[], Y$215, FALSE)</f>
        <v>#N/A</v>
      </c>
      <c r="Z7" s="17" t="e">
        <f>VLOOKUP($G7, Ratings_Comp[], Z$215, FALSE)</f>
        <v>#N/A</v>
      </c>
      <c r="AA7" s="17" t="e">
        <f>VLOOKUP($G7, Ratings_Comp[], AA$215, FALSE)</f>
        <v>#N/A</v>
      </c>
      <c r="AB7" s="17" t="e">
        <f>VLOOKUP($G7, Ratings_Comp[], AB$215, FALSE)</f>
        <v>#N/A</v>
      </c>
      <c r="AC7" s="17" t="e">
        <f>VLOOKUP($G7, Ratings_Comp[], AC$215, FALSE)</f>
        <v>#N/A</v>
      </c>
      <c r="AD7" t="e">
        <f>VLOOKUP('Prediction Data'!$D7,#REF!, AD$215,FALSE)</f>
        <v>#N/A</v>
      </c>
      <c r="AE7" t="e">
        <f>VLOOKUP('Prediction Data'!$D7,#REF!, AE$215,FALSE)</f>
        <v>#N/A</v>
      </c>
      <c r="AF7" t="e">
        <f>VLOOKUP('Prediction Data'!$D7,#REF!, AF$215,FALSE)</f>
        <v>#N/A</v>
      </c>
      <c r="AG7" t="e">
        <f>VLOOKUP('Prediction Data'!$D7,#REF!, AG$215,FALSE)</f>
        <v>#N/A</v>
      </c>
      <c r="AH7" t="e">
        <f>VLOOKUP('Prediction Data'!$D7,#REF!, AH$215,FALSE)</f>
        <v>#N/A</v>
      </c>
      <c r="AI7" t="e">
        <f>VLOOKUP('Prediction Data'!$E7,#REF!, AI$215,FALSE)</f>
        <v>#N/A</v>
      </c>
      <c r="AJ7" t="e">
        <f>VLOOKUP('Prediction Data'!$E7,#REF!, AJ$215,FALSE)</f>
        <v>#N/A</v>
      </c>
      <c r="AK7" t="e">
        <f>VLOOKUP('Prediction Data'!$E7,#REF!, AK$215,FALSE)</f>
        <v>#N/A</v>
      </c>
      <c r="AL7" t="e">
        <f>VLOOKUP('Prediction Data'!$E7,#REF!, AL$215,FALSE)</f>
        <v>#N/A</v>
      </c>
      <c r="AM7" t="e">
        <f>VLOOKUP('Prediction Data'!$E7,#REF!, AM$215,FALSE)</f>
        <v>#N/A</v>
      </c>
      <c r="AN7" t="e">
        <f>VLOOKUP($F7,#REF!, AN$215,FALSE)</f>
        <v>#N/A</v>
      </c>
      <c r="AO7" t="e">
        <f>VLOOKUP($F7,#REF!, AO$215,FALSE)</f>
        <v>#N/A</v>
      </c>
      <c r="AP7" t="e">
        <f>VLOOKUP($G7,#REF!, AP$215,FALSE)</f>
        <v>#N/A</v>
      </c>
      <c r="AQ7" t="e">
        <f>VLOOKUP($G7,#REF!, AQ$215,FALSE)</f>
        <v>#N/A</v>
      </c>
      <c r="AR7" t="e">
        <f>VLOOKUP($H7,#REF!, 'Prediction Data'!AR$215,FALSE)</f>
        <v>#N/A</v>
      </c>
      <c r="AS7" t="e">
        <f>VLOOKUP($H7,#REF!, 'Prediction Data'!AS$215,FALSE)</f>
        <v>#N/A</v>
      </c>
      <c r="AT7" t="e">
        <f>VLOOKUP($H7,#REF!, 'Prediction Data'!AT$215,FALSE)</f>
        <v>#N/A</v>
      </c>
      <c r="AU7" t="e">
        <f>VLOOKUP($H7,#REF!, 'Prediction Data'!AU$215,FALSE)</f>
        <v>#N/A</v>
      </c>
      <c r="AV7" t="e">
        <f>VLOOKUP($H7,#REF!, 'Prediction Data'!AV$215,FALSE)</f>
        <v>#N/A</v>
      </c>
      <c r="AW7" t="e">
        <f>VLOOKUP($H7,#REF!, 'Prediction Data'!AW$215,FALSE)</f>
        <v>#N/A</v>
      </c>
      <c r="AX7" t="e">
        <f>VLOOKUP($H7,#REF!, 'Prediction Data'!AX$215,FALSE)</f>
        <v>#N/A</v>
      </c>
      <c r="AY7" t="e">
        <f>VLOOKUP($H7,#REF!, 'Prediction Data'!AY$215,FALSE)</f>
        <v>#N/A</v>
      </c>
      <c r="AZ7" t="e">
        <f>VLOOKUP($H7,#REF!, 'Prediction Data'!AZ$215,FALSE)</f>
        <v>#N/A</v>
      </c>
      <c r="BA7" t="e">
        <f>VLOOKUP($H7,#REF!, 'Prediction Data'!BA$215,FALSE)</f>
        <v>#N/A</v>
      </c>
      <c r="BB7" t="e">
        <f>VLOOKUP($H7,#REF!, 'Prediction Data'!BB$215,FALSE)</f>
        <v>#N/A</v>
      </c>
      <c r="BC7" t="e">
        <f>VLOOKUP($H7,#REF!, 'Prediction Data'!BC$215,FALSE)</f>
        <v>#N/A</v>
      </c>
      <c r="BD7" t="e">
        <f>VLOOKUP($I7,#REF!, 'Prediction Data'!BD$215,FALSE)</f>
        <v>#N/A</v>
      </c>
      <c r="BE7" t="e">
        <f>VLOOKUP($I7,#REF!, 'Prediction Data'!BE$215,FALSE)</f>
        <v>#N/A</v>
      </c>
      <c r="BF7" t="e">
        <f>VLOOKUP($I7,#REF!, 'Prediction Data'!BF$215,FALSE)</f>
        <v>#N/A</v>
      </c>
      <c r="BG7" t="e">
        <f>VLOOKUP($I7,#REF!, 'Prediction Data'!BG$215,FALSE)</f>
        <v>#N/A</v>
      </c>
      <c r="BH7" t="e">
        <f>VLOOKUP($I7,#REF!, 'Prediction Data'!BH$215,FALSE)</f>
        <v>#N/A</v>
      </c>
      <c r="BI7" t="e">
        <f>VLOOKUP($I7,#REF!, 'Prediction Data'!BI$215,FALSE)</f>
        <v>#N/A</v>
      </c>
      <c r="BJ7" t="e">
        <f>VLOOKUP($I7,#REF!, 'Prediction Data'!BJ$215,FALSE)</f>
        <v>#N/A</v>
      </c>
      <c r="BK7" t="e">
        <f>VLOOKUP($I7,#REF!, 'Prediction Data'!BK$215,FALSE)</f>
        <v>#N/A</v>
      </c>
      <c r="BL7" t="e">
        <f>VLOOKUP($I7,#REF!, 'Prediction Data'!BL$215,FALSE)</f>
        <v>#N/A</v>
      </c>
      <c r="BM7" t="e">
        <f>VLOOKUP($I7,#REF!, 'Prediction Data'!BM$215,FALSE)</f>
        <v>#N/A</v>
      </c>
      <c r="BN7" t="e">
        <f>VLOOKUP($I7,#REF!, 'Prediction Data'!BN$215,FALSE)</f>
        <v>#N/A</v>
      </c>
      <c r="BO7" t="e">
        <f>VLOOKUP($I7,#REF!, 'Prediction Data'!BO$215,FALSE)</f>
        <v>#N/A</v>
      </c>
      <c r="BP7" t="e">
        <f>VLOOKUP('Prediction Data'!$J7,#REF!, BP$215, FALSE)</f>
        <v>#N/A</v>
      </c>
      <c r="BQ7" t="e">
        <f>VLOOKUP('Prediction Data'!$J7,#REF!, BQ$215, FALSE)</f>
        <v>#N/A</v>
      </c>
      <c r="BR7" t="e">
        <f>VLOOKUP('Prediction Data'!$J7,#REF!, BR$215, FALSE)</f>
        <v>#N/A</v>
      </c>
      <c r="BS7" t="e">
        <f>VLOOKUP('Prediction Data'!$J7,#REF!, BS$215, FALSE)</f>
        <v>#N/A</v>
      </c>
      <c r="BT7" t="e">
        <f>VLOOKUP('Prediction Data'!$J7,#REF!, BT$215, FALSE)</f>
        <v>#N/A</v>
      </c>
      <c r="BU7" t="e">
        <f t="shared" si="2"/>
        <v>#N/A</v>
      </c>
      <c r="BV7" t="e">
        <f t="shared" si="3"/>
        <v>#N/A</v>
      </c>
      <c r="BW7" t="e">
        <f>VLOOKUP('Prediction Data'!$K7,#REF!, BW$215, FALSE)</f>
        <v>#N/A</v>
      </c>
      <c r="BX7" t="e">
        <f>VLOOKUP('Prediction Data'!$K7,#REF!, BX$215, FALSE)</f>
        <v>#N/A</v>
      </c>
      <c r="BY7" t="e">
        <f>VLOOKUP('Prediction Data'!$K7,#REF!, BY$215, FALSE)</f>
        <v>#N/A</v>
      </c>
      <c r="BZ7" t="e">
        <f>VLOOKUP('Prediction Data'!$K7,#REF!, BZ$215, FALSE)</f>
        <v>#N/A</v>
      </c>
      <c r="CA7" t="e">
        <f>VLOOKUP('Prediction Data'!$K7,#REF!, CA$215, FALSE)</f>
        <v>#N/A</v>
      </c>
      <c r="CB7" t="e">
        <f t="shared" si="4"/>
        <v>#N/A</v>
      </c>
      <c r="CC7" t="e">
        <f t="shared" si="5"/>
        <v>#N/A</v>
      </c>
      <c r="CD7" t="e">
        <f t="shared" si="6"/>
        <v>#N/A</v>
      </c>
      <c r="CE7" t="e">
        <f t="shared" si="7"/>
        <v>#N/A</v>
      </c>
      <c r="CF7" s="20" t="e">
        <f t="shared" si="8"/>
        <v>#N/A</v>
      </c>
      <c r="CG7" s="20" t="e">
        <f t="shared" si="9"/>
        <v>#N/A</v>
      </c>
      <c r="CH7" t="e">
        <f>VLOOKUP(Table411[[#This Row],[Conference_H]], Conferences!$H$2:$N$34, 3,FALSE)</f>
        <v>#N/A</v>
      </c>
      <c r="CI7" t="e">
        <f>VLOOKUP(Table411[[#This Row],[Conference_A]], Conferences!$H$2:$N$34, 3,FALSE)</f>
        <v>#N/A</v>
      </c>
      <c r="CJ7" t="e">
        <f>IF(Table411[[#This Row],[CRank_H]]=Table411[[#This Row],[CRank_A]],0,1)</f>
        <v>#N/A</v>
      </c>
      <c r="CK7" t="e">
        <f>VLOOKUP(Table411[[#This Row],[Home Name BPI_SAG ELO]], 'Ratings_Comp'!$A$2:$L$364, 14, FALSE)</f>
        <v>#N/A</v>
      </c>
      <c r="CL7" t="e">
        <f>VLOOKUP(Table411[[#This Row],[Home Name BPI_SAG ELO]], 'Ratings_Comp'!$A$2:$L$364, 15, FALSE)</f>
        <v>#N/A</v>
      </c>
      <c r="CM7" t="e">
        <f>VLOOKUP(Table411[[#This Row],[Away Name BPI_SAG ELO]], 'Ratings_Comp'!$A$2:$L$364, 14, FALSE)</f>
        <v>#N/A</v>
      </c>
      <c r="CN7" t="e">
        <f>VLOOKUP(Table411[[#This Row],[Away Name BPI_SAG ELO]], 'Ratings_Comp'!$A$2:$L$364, 15, FALSE)</f>
        <v>#N/A</v>
      </c>
      <c r="CO7" t="e">
        <f>Table411[[#This Row],[Home_Ws]]/(Table411[[#This Row],[Home_Ws]]+Table411[[#This Row],[Home_Ls]])</f>
        <v>#N/A</v>
      </c>
      <c r="CP7" t="e">
        <f>Table411[[#This Row],[Away_Ws]]/(Table411[[#This Row],[Away_Ws]]+Table411[[#This Row],[Away_Ls]])</f>
        <v>#N/A</v>
      </c>
    </row>
    <row r="8" spans="1:94" x14ac:dyDescent="0.45">
      <c r="A8">
        <v>7</v>
      </c>
      <c r="B8" s="4"/>
      <c r="C8" s="4"/>
      <c r="D8" s="3" t="e">
        <f>VLOOKUP('Prediction Data'!$B8, Names!$C$2:$K$363, 2,FALSE)</f>
        <v>#N/A</v>
      </c>
      <c r="E8" s="3" t="e">
        <f>VLOOKUP('Prediction Data'!$C8, Names!$C$2:$K$363, 2,FALSE)</f>
        <v>#N/A</v>
      </c>
      <c r="F8" s="3" t="e">
        <f>VLOOKUP('Prediction Data'!$B8, Names!$C$2:$K$363, 3,FALSE)</f>
        <v>#N/A</v>
      </c>
      <c r="G8" s="3" t="e">
        <f>VLOOKUP('Prediction Data'!$C8, Names!$C$2:$K$363, 3,FALSE)</f>
        <v>#N/A</v>
      </c>
      <c r="H8" s="3" t="e">
        <f>VLOOKUP('Prediction Data'!$B8, Names!$C$2:$K$363, 5,FALSE)</f>
        <v>#N/A</v>
      </c>
      <c r="I8" s="3" t="e">
        <f>VLOOKUP('Prediction Data'!$C8, Names!$C$2:$K$363, 5,FALSE)</f>
        <v>#N/A</v>
      </c>
      <c r="J8" s="3" t="e">
        <f>VLOOKUP('Prediction Data'!$B8, Names!$C$2:$K$363, 6,FALSE)</f>
        <v>#N/A</v>
      </c>
      <c r="K8" s="3" t="e">
        <f>VLOOKUP('Prediction Data'!$C8, Names!$C$2:$K$363, 6,FALSE)</f>
        <v>#N/A</v>
      </c>
      <c r="L8" s="3" t="e">
        <f>VLOOKUP(B8, Names!$C$2:$M$363, 7,FALSE)</f>
        <v>#N/A</v>
      </c>
      <c r="M8" s="3" t="e">
        <f>VLOOKUP(C8, Names!$C$2:$M$363, 7,FALSE)</f>
        <v>#N/A</v>
      </c>
      <c r="N8" s="4" t="s">
        <v>558</v>
      </c>
      <c r="Q8" s="4">
        <f t="shared" si="0"/>
        <v>0</v>
      </c>
      <c r="R8" s="4" t="str">
        <f t="shared" si="1"/>
        <v>L</v>
      </c>
      <c r="S8" s="5"/>
      <c r="T8" s="17" t="e">
        <f>VLOOKUP($F8, Ratings_Comp[], T$215, FALSE)</f>
        <v>#N/A</v>
      </c>
      <c r="U8" s="17" t="e">
        <f>VLOOKUP($F8, Ratings_Comp[], U$215, FALSE)</f>
        <v>#N/A</v>
      </c>
      <c r="V8" s="17" t="e">
        <f>VLOOKUP($F8, Ratings_Comp[], V$215, FALSE)</f>
        <v>#N/A</v>
      </c>
      <c r="W8" s="17" t="e">
        <f>VLOOKUP($F8, Ratings_Comp[], W$215, FALSE)</f>
        <v>#N/A</v>
      </c>
      <c r="X8" s="17" t="e">
        <f>VLOOKUP($F8, Ratings_Comp[], X$215, FALSE)</f>
        <v>#N/A</v>
      </c>
      <c r="Y8" s="17" t="e">
        <f>VLOOKUP($G8, Ratings_Comp[], Y$215, FALSE)</f>
        <v>#N/A</v>
      </c>
      <c r="Z8" s="17" t="e">
        <f>VLOOKUP($G8, Ratings_Comp[], Z$215, FALSE)</f>
        <v>#N/A</v>
      </c>
      <c r="AA8" s="17" t="e">
        <f>VLOOKUP($G8, Ratings_Comp[], AA$215, FALSE)</f>
        <v>#N/A</v>
      </c>
      <c r="AB8" s="17" t="e">
        <f>VLOOKUP($G8, Ratings_Comp[], AB$215, FALSE)</f>
        <v>#N/A</v>
      </c>
      <c r="AC8" s="17" t="e">
        <f>VLOOKUP($G8, Ratings_Comp[], AC$215, FALSE)</f>
        <v>#N/A</v>
      </c>
      <c r="AD8" t="e">
        <f>VLOOKUP('Prediction Data'!$D8,#REF!, AD$215,FALSE)</f>
        <v>#N/A</v>
      </c>
      <c r="AE8" t="e">
        <f>VLOOKUP('Prediction Data'!$D8,#REF!, AE$215,FALSE)</f>
        <v>#N/A</v>
      </c>
      <c r="AF8" t="e">
        <f>VLOOKUP('Prediction Data'!$D8,#REF!, AF$215,FALSE)</f>
        <v>#N/A</v>
      </c>
      <c r="AG8" t="e">
        <f>VLOOKUP('Prediction Data'!$D8,#REF!, AG$215,FALSE)</f>
        <v>#N/A</v>
      </c>
      <c r="AH8" t="e">
        <f>VLOOKUP('Prediction Data'!$D8,#REF!, AH$215,FALSE)</f>
        <v>#N/A</v>
      </c>
      <c r="AI8" t="e">
        <f>VLOOKUP('Prediction Data'!$E8,#REF!, AI$215,FALSE)</f>
        <v>#N/A</v>
      </c>
      <c r="AJ8" t="e">
        <f>VLOOKUP('Prediction Data'!$E8,#REF!, AJ$215,FALSE)</f>
        <v>#N/A</v>
      </c>
      <c r="AK8" t="e">
        <f>VLOOKUP('Prediction Data'!$E8,#REF!, AK$215,FALSE)</f>
        <v>#N/A</v>
      </c>
      <c r="AL8" t="e">
        <f>VLOOKUP('Prediction Data'!$E8,#REF!, AL$215,FALSE)</f>
        <v>#N/A</v>
      </c>
      <c r="AM8" t="e">
        <f>VLOOKUP('Prediction Data'!$E8,#REF!, AM$215,FALSE)</f>
        <v>#N/A</v>
      </c>
      <c r="AN8" t="e">
        <f>VLOOKUP($F8,#REF!, AN$215,FALSE)</f>
        <v>#N/A</v>
      </c>
      <c r="AO8" t="e">
        <f>VLOOKUP($F8,#REF!, AO$215,FALSE)</f>
        <v>#N/A</v>
      </c>
      <c r="AP8" t="e">
        <f>VLOOKUP($G8,#REF!, AP$215,FALSE)</f>
        <v>#N/A</v>
      </c>
      <c r="AQ8" t="e">
        <f>VLOOKUP($G8,#REF!, AQ$215,FALSE)</f>
        <v>#N/A</v>
      </c>
      <c r="AR8" t="e">
        <f>VLOOKUP($H8,#REF!, 'Prediction Data'!AR$215,FALSE)</f>
        <v>#N/A</v>
      </c>
      <c r="AS8" t="e">
        <f>VLOOKUP($H8,#REF!, 'Prediction Data'!AS$215,FALSE)</f>
        <v>#N/A</v>
      </c>
      <c r="AT8" t="e">
        <f>VLOOKUP($H8,#REF!, 'Prediction Data'!AT$215,FALSE)</f>
        <v>#N/A</v>
      </c>
      <c r="AU8" t="e">
        <f>VLOOKUP($H8,#REF!, 'Prediction Data'!AU$215,FALSE)</f>
        <v>#N/A</v>
      </c>
      <c r="AV8" t="e">
        <f>VLOOKUP($H8,#REF!, 'Prediction Data'!AV$215,FALSE)</f>
        <v>#N/A</v>
      </c>
      <c r="AW8" t="e">
        <f>VLOOKUP($H8,#REF!, 'Prediction Data'!AW$215,FALSE)</f>
        <v>#N/A</v>
      </c>
      <c r="AX8" t="e">
        <f>VLOOKUP($H8,#REF!, 'Prediction Data'!AX$215,FALSE)</f>
        <v>#N/A</v>
      </c>
      <c r="AY8" t="e">
        <f>VLOOKUP($H8,#REF!, 'Prediction Data'!AY$215,FALSE)</f>
        <v>#N/A</v>
      </c>
      <c r="AZ8" t="e">
        <f>VLOOKUP($H8,#REF!, 'Prediction Data'!AZ$215,FALSE)</f>
        <v>#N/A</v>
      </c>
      <c r="BA8" t="e">
        <f>VLOOKUP($H8,#REF!, 'Prediction Data'!BA$215,FALSE)</f>
        <v>#N/A</v>
      </c>
      <c r="BB8" t="e">
        <f>VLOOKUP($H8,#REF!, 'Prediction Data'!BB$215,FALSE)</f>
        <v>#N/A</v>
      </c>
      <c r="BC8" t="e">
        <f>VLOOKUP($H8,#REF!, 'Prediction Data'!BC$215,FALSE)</f>
        <v>#N/A</v>
      </c>
      <c r="BD8" t="e">
        <f>VLOOKUP($I8,#REF!, 'Prediction Data'!BD$215,FALSE)</f>
        <v>#N/A</v>
      </c>
      <c r="BE8" t="e">
        <f>VLOOKUP($I8,#REF!, 'Prediction Data'!BE$215,FALSE)</f>
        <v>#N/A</v>
      </c>
      <c r="BF8" t="e">
        <f>VLOOKUP($I8,#REF!, 'Prediction Data'!BF$215,FALSE)</f>
        <v>#N/A</v>
      </c>
      <c r="BG8" t="e">
        <f>VLOOKUP($I8,#REF!, 'Prediction Data'!BG$215,FALSE)</f>
        <v>#N/A</v>
      </c>
      <c r="BH8" t="e">
        <f>VLOOKUP($I8,#REF!, 'Prediction Data'!BH$215,FALSE)</f>
        <v>#N/A</v>
      </c>
      <c r="BI8" t="e">
        <f>VLOOKUP($I8,#REF!, 'Prediction Data'!BI$215,FALSE)</f>
        <v>#N/A</v>
      </c>
      <c r="BJ8" t="e">
        <f>VLOOKUP($I8,#REF!, 'Prediction Data'!BJ$215,FALSE)</f>
        <v>#N/A</v>
      </c>
      <c r="BK8" t="e">
        <f>VLOOKUP($I8,#REF!, 'Prediction Data'!BK$215,FALSE)</f>
        <v>#N/A</v>
      </c>
      <c r="BL8" t="e">
        <f>VLOOKUP($I8,#REF!, 'Prediction Data'!BL$215,FALSE)</f>
        <v>#N/A</v>
      </c>
      <c r="BM8" t="e">
        <f>VLOOKUP($I8,#REF!, 'Prediction Data'!BM$215,FALSE)</f>
        <v>#N/A</v>
      </c>
      <c r="BN8" t="e">
        <f>VLOOKUP($I8,#REF!, 'Prediction Data'!BN$215,FALSE)</f>
        <v>#N/A</v>
      </c>
      <c r="BO8" t="e">
        <f>VLOOKUP($I8,#REF!, 'Prediction Data'!BO$215,FALSE)</f>
        <v>#N/A</v>
      </c>
      <c r="BP8" t="e">
        <f>VLOOKUP('Prediction Data'!$J8,#REF!, BP$215, FALSE)</f>
        <v>#N/A</v>
      </c>
      <c r="BQ8" t="e">
        <f>VLOOKUP('Prediction Data'!$J8,#REF!, BQ$215, FALSE)</f>
        <v>#N/A</v>
      </c>
      <c r="BR8" t="e">
        <f>VLOOKUP('Prediction Data'!$J8,#REF!, BR$215, FALSE)</f>
        <v>#N/A</v>
      </c>
      <c r="BS8" t="e">
        <f>VLOOKUP('Prediction Data'!$J8,#REF!, BS$215, FALSE)</f>
        <v>#N/A</v>
      </c>
      <c r="BT8" t="e">
        <f>VLOOKUP('Prediction Data'!$J8,#REF!, BT$215, FALSE)</f>
        <v>#N/A</v>
      </c>
      <c r="BU8" t="e">
        <f t="shared" si="2"/>
        <v>#N/A</v>
      </c>
      <c r="BV8" t="e">
        <f t="shared" si="3"/>
        <v>#N/A</v>
      </c>
      <c r="BW8" t="e">
        <f>VLOOKUP('Prediction Data'!$K8,#REF!, BW$215, FALSE)</f>
        <v>#N/A</v>
      </c>
      <c r="BX8" t="e">
        <f>VLOOKUP('Prediction Data'!$K8,#REF!, BX$215, FALSE)</f>
        <v>#N/A</v>
      </c>
      <c r="BY8" t="e">
        <f>VLOOKUP('Prediction Data'!$K8,#REF!, BY$215, FALSE)</f>
        <v>#N/A</v>
      </c>
      <c r="BZ8" t="e">
        <f>VLOOKUP('Prediction Data'!$K8,#REF!, BZ$215, FALSE)</f>
        <v>#N/A</v>
      </c>
      <c r="CA8" t="e">
        <f>VLOOKUP('Prediction Data'!$K8,#REF!, CA$215, FALSE)</f>
        <v>#N/A</v>
      </c>
      <c r="CB8" t="e">
        <f t="shared" si="4"/>
        <v>#N/A</v>
      </c>
      <c r="CC8" t="e">
        <f t="shared" si="5"/>
        <v>#N/A</v>
      </c>
      <c r="CD8" t="e">
        <f t="shared" si="6"/>
        <v>#N/A</v>
      </c>
      <c r="CE8" t="e">
        <f t="shared" si="7"/>
        <v>#N/A</v>
      </c>
      <c r="CF8" s="20" t="e">
        <f t="shared" si="8"/>
        <v>#N/A</v>
      </c>
      <c r="CG8" s="20" t="e">
        <f t="shared" si="9"/>
        <v>#N/A</v>
      </c>
      <c r="CH8" t="e">
        <f>VLOOKUP(Table411[[#This Row],[Conference_H]], Conferences!$H$2:$N$34, 3,FALSE)</f>
        <v>#N/A</v>
      </c>
      <c r="CI8" t="e">
        <f>VLOOKUP(Table411[[#This Row],[Conference_A]], Conferences!$H$2:$N$34, 3,FALSE)</f>
        <v>#N/A</v>
      </c>
      <c r="CJ8" t="e">
        <f>IF(Table411[[#This Row],[CRank_H]]=Table411[[#This Row],[CRank_A]],0,1)</f>
        <v>#N/A</v>
      </c>
      <c r="CK8" t="e">
        <f>VLOOKUP(Table411[[#This Row],[Home Name BPI_SAG ELO]], 'Ratings_Comp'!$A$2:$L$364, 14, FALSE)</f>
        <v>#N/A</v>
      </c>
      <c r="CL8" t="e">
        <f>VLOOKUP(Table411[[#This Row],[Home Name BPI_SAG ELO]], 'Ratings_Comp'!$A$2:$L$364, 15, FALSE)</f>
        <v>#N/A</v>
      </c>
      <c r="CM8" t="e">
        <f>VLOOKUP(Table411[[#This Row],[Away Name BPI_SAG ELO]], 'Ratings_Comp'!$A$2:$L$364, 14, FALSE)</f>
        <v>#N/A</v>
      </c>
      <c r="CN8" t="e">
        <f>VLOOKUP(Table411[[#This Row],[Away Name BPI_SAG ELO]], 'Ratings_Comp'!$A$2:$L$364, 15, FALSE)</f>
        <v>#N/A</v>
      </c>
      <c r="CO8" t="e">
        <f>Table411[[#This Row],[Home_Ws]]/(Table411[[#This Row],[Home_Ws]]+Table411[[#This Row],[Home_Ls]])</f>
        <v>#N/A</v>
      </c>
      <c r="CP8" t="e">
        <f>Table411[[#This Row],[Away_Ws]]/(Table411[[#This Row],[Away_Ws]]+Table411[[#This Row],[Away_Ls]])</f>
        <v>#N/A</v>
      </c>
    </row>
    <row r="9" spans="1:94" x14ac:dyDescent="0.45">
      <c r="A9">
        <v>8</v>
      </c>
      <c r="B9" s="4"/>
      <c r="C9" s="4"/>
      <c r="D9" s="3" t="e">
        <f>VLOOKUP('Prediction Data'!$B9, Names!$C$2:$K$363, 2,FALSE)</f>
        <v>#N/A</v>
      </c>
      <c r="E9" s="3" t="e">
        <f>VLOOKUP('Prediction Data'!$C9, Names!$C$2:$K$363, 2,FALSE)</f>
        <v>#N/A</v>
      </c>
      <c r="F9" s="3" t="e">
        <f>VLOOKUP('Prediction Data'!$B9, Names!$C$2:$K$363, 3,FALSE)</f>
        <v>#N/A</v>
      </c>
      <c r="G9" s="3" t="e">
        <f>VLOOKUP('Prediction Data'!$C9, Names!$C$2:$K$363, 3,FALSE)</f>
        <v>#N/A</v>
      </c>
      <c r="H9" s="3" t="e">
        <f>VLOOKUP('Prediction Data'!$B9, Names!$C$2:$K$363, 5,FALSE)</f>
        <v>#N/A</v>
      </c>
      <c r="I9" s="3" t="e">
        <f>VLOOKUP('Prediction Data'!$C9, Names!$C$2:$K$363, 5,FALSE)</f>
        <v>#N/A</v>
      </c>
      <c r="J9" s="3" t="e">
        <f>VLOOKUP('Prediction Data'!$B9, Names!$C$2:$K$363, 6,FALSE)</f>
        <v>#N/A</v>
      </c>
      <c r="K9" s="3" t="e">
        <f>VLOOKUP('Prediction Data'!$C9, Names!$C$2:$K$363, 6,FALSE)</f>
        <v>#N/A</v>
      </c>
      <c r="L9" s="3" t="e">
        <f>VLOOKUP(B9, Names!$C$2:$M$363, 7,FALSE)</f>
        <v>#N/A</v>
      </c>
      <c r="M9" s="3" t="e">
        <f>VLOOKUP(C9, Names!$C$2:$M$363, 7,FALSE)</f>
        <v>#N/A</v>
      </c>
      <c r="N9" s="4" t="s">
        <v>558</v>
      </c>
      <c r="Q9" s="4">
        <f t="shared" si="0"/>
        <v>0</v>
      </c>
      <c r="R9" s="4" t="str">
        <f t="shared" si="1"/>
        <v>L</v>
      </c>
      <c r="S9" s="5"/>
      <c r="T9" s="17" t="e">
        <f>VLOOKUP($F9, Ratings_Comp[], T$215, FALSE)</f>
        <v>#N/A</v>
      </c>
      <c r="U9" s="17" t="e">
        <f>VLOOKUP($F9, Ratings_Comp[], U$215, FALSE)</f>
        <v>#N/A</v>
      </c>
      <c r="V9" s="17" t="e">
        <f>VLOOKUP($F9, Ratings_Comp[], V$215, FALSE)</f>
        <v>#N/A</v>
      </c>
      <c r="W9" s="17" t="e">
        <f>VLOOKUP($F9, Ratings_Comp[], W$215, FALSE)</f>
        <v>#N/A</v>
      </c>
      <c r="X9" s="17" t="e">
        <f>VLOOKUP($F9, Ratings_Comp[], X$215, FALSE)</f>
        <v>#N/A</v>
      </c>
      <c r="Y9" s="17" t="e">
        <f>VLOOKUP($G9, Ratings_Comp[], Y$215, FALSE)</f>
        <v>#N/A</v>
      </c>
      <c r="Z9" s="17" t="e">
        <f>VLOOKUP($G9, Ratings_Comp[], Z$215, FALSE)</f>
        <v>#N/A</v>
      </c>
      <c r="AA9" s="17" t="e">
        <f>VLOOKUP($G9, Ratings_Comp[], AA$215, FALSE)</f>
        <v>#N/A</v>
      </c>
      <c r="AB9" s="17" t="e">
        <f>VLOOKUP($G9, Ratings_Comp[], AB$215, FALSE)</f>
        <v>#N/A</v>
      </c>
      <c r="AC9" s="17" t="e">
        <f>VLOOKUP($G9, Ratings_Comp[], AC$215, FALSE)</f>
        <v>#N/A</v>
      </c>
      <c r="AD9" t="e">
        <f>VLOOKUP('Prediction Data'!$D9,#REF!, AD$215,FALSE)</f>
        <v>#N/A</v>
      </c>
      <c r="AE9" t="e">
        <f>VLOOKUP('Prediction Data'!$D9,#REF!, AE$215,FALSE)</f>
        <v>#N/A</v>
      </c>
      <c r="AF9" t="e">
        <f>VLOOKUP('Prediction Data'!$D9,#REF!, AF$215,FALSE)</f>
        <v>#N/A</v>
      </c>
      <c r="AG9" t="e">
        <f>VLOOKUP('Prediction Data'!$D9,#REF!, AG$215,FALSE)</f>
        <v>#N/A</v>
      </c>
      <c r="AH9" t="e">
        <f>VLOOKUP('Prediction Data'!$D9,#REF!, AH$215,FALSE)</f>
        <v>#N/A</v>
      </c>
      <c r="AI9" t="e">
        <f>VLOOKUP('Prediction Data'!$E9,#REF!, AI$215,FALSE)</f>
        <v>#N/A</v>
      </c>
      <c r="AJ9" t="e">
        <f>VLOOKUP('Prediction Data'!$E9,#REF!, AJ$215,FALSE)</f>
        <v>#N/A</v>
      </c>
      <c r="AK9" t="e">
        <f>VLOOKUP('Prediction Data'!$E9,#REF!, AK$215,FALSE)</f>
        <v>#N/A</v>
      </c>
      <c r="AL9" t="e">
        <f>VLOOKUP('Prediction Data'!$E9,#REF!, AL$215,FALSE)</f>
        <v>#N/A</v>
      </c>
      <c r="AM9" t="e">
        <f>VLOOKUP('Prediction Data'!$E9,#REF!, AM$215,FALSE)</f>
        <v>#N/A</v>
      </c>
      <c r="AN9" t="e">
        <f>VLOOKUP($F9,#REF!, AN$215,FALSE)</f>
        <v>#N/A</v>
      </c>
      <c r="AO9" t="e">
        <f>VLOOKUP($F9,#REF!, AO$215,FALSE)</f>
        <v>#N/A</v>
      </c>
      <c r="AP9" t="e">
        <f>VLOOKUP($G9,#REF!, AP$215,FALSE)</f>
        <v>#N/A</v>
      </c>
      <c r="AQ9" t="e">
        <f>VLOOKUP($G9,#REF!, AQ$215,FALSE)</f>
        <v>#N/A</v>
      </c>
      <c r="AR9" t="e">
        <f>VLOOKUP($H9,#REF!, 'Prediction Data'!AR$215,FALSE)</f>
        <v>#N/A</v>
      </c>
      <c r="AS9" t="e">
        <f>VLOOKUP($H9,#REF!, 'Prediction Data'!AS$215,FALSE)</f>
        <v>#N/A</v>
      </c>
      <c r="AT9" t="e">
        <f>VLOOKUP($H9,#REF!, 'Prediction Data'!AT$215,FALSE)</f>
        <v>#N/A</v>
      </c>
      <c r="AU9" t="e">
        <f>VLOOKUP($H9,#REF!, 'Prediction Data'!AU$215,FALSE)</f>
        <v>#N/A</v>
      </c>
      <c r="AV9" t="e">
        <f>VLOOKUP($H9,#REF!, 'Prediction Data'!AV$215,FALSE)</f>
        <v>#N/A</v>
      </c>
      <c r="AW9" t="e">
        <f>VLOOKUP($H9,#REF!, 'Prediction Data'!AW$215,FALSE)</f>
        <v>#N/A</v>
      </c>
      <c r="AX9" t="e">
        <f>VLOOKUP($H9,#REF!, 'Prediction Data'!AX$215,FALSE)</f>
        <v>#N/A</v>
      </c>
      <c r="AY9" t="e">
        <f>VLOOKUP($H9,#REF!, 'Prediction Data'!AY$215,FALSE)</f>
        <v>#N/A</v>
      </c>
      <c r="AZ9" t="e">
        <f>VLOOKUP($H9,#REF!, 'Prediction Data'!AZ$215,FALSE)</f>
        <v>#N/A</v>
      </c>
      <c r="BA9" t="e">
        <f>VLOOKUP($H9,#REF!, 'Prediction Data'!BA$215,FALSE)</f>
        <v>#N/A</v>
      </c>
      <c r="BB9" t="e">
        <f>VLOOKUP($H9,#REF!, 'Prediction Data'!BB$215,FALSE)</f>
        <v>#N/A</v>
      </c>
      <c r="BC9" t="e">
        <f>VLOOKUP($H9,#REF!, 'Prediction Data'!BC$215,FALSE)</f>
        <v>#N/A</v>
      </c>
      <c r="BD9" t="e">
        <f>VLOOKUP($I9,#REF!, 'Prediction Data'!BD$215,FALSE)</f>
        <v>#N/A</v>
      </c>
      <c r="BE9" t="e">
        <f>VLOOKUP($I9,#REF!, 'Prediction Data'!BE$215,FALSE)</f>
        <v>#N/A</v>
      </c>
      <c r="BF9" t="e">
        <f>VLOOKUP($I9,#REF!, 'Prediction Data'!BF$215,FALSE)</f>
        <v>#N/A</v>
      </c>
      <c r="BG9" t="e">
        <f>VLOOKUP($I9,#REF!, 'Prediction Data'!BG$215,FALSE)</f>
        <v>#N/A</v>
      </c>
      <c r="BH9" t="e">
        <f>VLOOKUP($I9,#REF!, 'Prediction Data'!BH$215,FALSE)</f>
        <v>#N/A</v>
      </c>
      <c r="BI9" t="e">
        <f>VLOOKUP($I9,#REF!, 'Prediction Data'!BI$215,FALSE)</f>
        <v>#N/A</v>
      </c>
      <c r="BJ9" t="e">
        <f>VLOOKUP($I9,#REF!, 'Prediction Data'!BJ$215,FALSE)</f>
        <v>#N/A</v>
      </c>
      <c r="BK9" t="e">
        <f>VLOOKUP($I9,#REF!, 'Prediction Data'!BK$215,FALSE)</f>
        <v>#N/A</v>
      </c>
      <c r="BL9" t="e">
        <f>VLOOKUP($I9,#REF!, 'Prediction Data'!BL$215,FALSE)</f>
        <v>#N/A</v>
      </c>
      <c r="BM9" t="e">
        <f>VLOOKUP($I9,#REF!, 'Prediction Data'!BM$215,FALSE)</f>
        <v>#N/A</v>
      </c>
      <c r="BN9" t="e">
        <f>VLOOKUP($I9,#REF!, 'Prediction Data'!BN$215,FALSE)</f>
        <v>#N/A</v>
      </c>
      <c r="BO9" t="e">
        <f>VLOOKUP($I9,#REF!, 'Prediction Data'!BO$215,FALSE)</f>
        <v>#N/A</v>
      </c>
      <c r="BP9" t="e">
        <f>VLOOKUP('Prediction Data'!$J9,#REF!, BP$215, FALSE)</f>
        <v>#N/A</v>
      </c>
      <c r="BQ9" t="e">
        <f>VLOOKUP('Prediction Data'!$J9,#REF!, BQ$215, FALSE)</f>
        <v>#N/A</v>
      </c>
      <c r="BR9" t="e">
        <f>VLOOKUP('Prediction Data'!$J9,#REF!, BR$215, FALSE)</f>
        <v>#N/A</v>
      </c>
      <c r="BS9" t="e">
        <f>VLOOKUP('Prediction Data'!$J9,#REF!, BS$215, FALSE)</f>
        <v>#N/A</v>
      </c>
      <c r="BT9" t="e">
        <f>VLOOKUP('Prediction Data'!$J9,#REF!, BT$215, FALSE)</f>
        <v>#N/A</v>
      </c>
      <c r="BU9" t="e">
        <f t="shared" si="2"/>
        <v>#N/A</v>
      </c>
      <c r="BV9" t="e">
        <f t="shared" si="3"/>
        <v>#N/A</v>
      </c>
      <c r="BW9" t="e">
        <f>VLOOKUP('Prediction Data'!$K9,#REF!, BW$215, FALSE)</f>
        <v>#N/A</v>
      </c>
      <c r="BX9" t="e">
        <f>VLOOKUP('Prediction Data'!$K9,#REF!, BX$215, FALSE)</f>
        <v>#N/A</v>
      </c>
      <c r="BY9" t="e">
        <f>VLOOKUP('Prediction Data'!$K9,#REF!, BY$215, FALSE)</f>
        <v>#N/A</v>
      </c>
      <c r="BZ9" t="e">
        <f>VLOOKUP('Prediction Data'!$K9,#REF!, BZ$215, FALSE)</f>
        <v>#N/A</v>
      </c>
      <c r="CA9" t="e">
        <f>VLOOKUP('Prediction Data'!$K9,#REF!, CA$215, FALSE)</f>
        <v>#N/A</v>
      </c>
      <c r="CB9" t="e">
        <f t="shared" si="4"/>
        <v>#N/A</v>
      </c>
      <c r="CC9" t="e">
        <f t="shared" si="5"/>
        <v>#N/A</v>
      </c>
      <c r="CD9" t="e">
        <f t="shared" si="6"/>
        <v>#N/A</v>
      </c>
      <c r="CE9" t="e">
        <f t="shared" si="7"/>
        <v>#N/A</v>
      </c>
      <c r="CF9" s="20" t="e">
        <f t="shared" si="8"/>
        <v>#N/A</v>
      </c>
      <c r="CG9" s="20" t="e">
        <f t="shared" si="9"/>
        <v>#N/A</v>
      </c>
      <c r="CH9" t="e">
        <f>VLOOKUP(Table411[[#This Row],[Conference_H]], Conferences!$H$2:$N$34, 3,FALSE)</f>
        <v>#N/A</v>
      </c>
      <c r="CI9" t="e">
        <f>VLOOKUP(Table411[[#This Row],[Conference_A]], Conferences!$H$2:$N$34, 3,FALSE)</f>
        <v>#N/A</v>
      </c>
      <c r="CJ9" t="e">
        <f>IF(Table411[[#This Row],[CRank_H]]=Table411[[#This Row],[CRank_A]],0,1)</f>
        <v>#N/A</v>
      </c>
      <c r="CK9" t="e">
        <f>VLOOKUP(Table411[[#This Row],[Home Name BPI_SAG ELO]], 'Ratings_Comp'!$A$2:$L$364, 14, FALSE)</f>
        <v>#N/A</v>
      </c>
      <c r="CL9" t="e">
        <f>VLOOKUP(Table411[[#This Row],[Home Name BPI_SAG ELO]], 'Ratings_Comp'!$A$2:$L$364, 15, FALSE)</f>
        <v>#N/A</v>
      </c>
      <c r="CM9" t="e">
        <f>VLOOKUP(Table411[[#This Row],[Away Name BPI_SAG ELO]], 'Ratings_Comp'!$A$2:$L$364, 14, FALSE)</f>
        <v>#N/A</v>
      </c>
      <c r="CN9" t="e">
        <f>VLOOKUP(Table411[[#This Row],[Away Name BPI_SAG ELO]], 'Ratings_Comp'!$A$2:$L$364, 15, FALSE)</f>
        <v>#N/A</v>
      </c>
      <c r="CO9" t="e">
        <f>Table411[[#This Row],[Home_Ws]]/(Table411[[#This Row],[Home_Ws]]+Table411[[#This Row],[Home_Ls]])</f>
        <v>#N/A</v>
      </c>
      <c r="CP9" t="e">
        <f>Table411[[#This Row],[Away_Ws]]/(Table411[[#This Row],[Away_Ws]]+Table411[[#This Row],[Away_Ls]])</f>
        <v>#N/A</v>
      </c>
    </row>
    <row r="10" spans="1:94" x14ac:dyDescent="0.45">
      <c r="A10">
        <v>9</v>
      </c>
      <c r="B10" s="4"/>
      <c r="C10" s="4"/>
      <c r="D10" s="3" t="e">
        <f>VLOOKUP('Prediction Data'!$B10, Names!$C$2:$K$363, 2,FALSE)</f>
        <v>#N/A</v>
      </c>
      <c r="E10" s="3" t="e">
        <f>VLOOKUP('Prediction Data'!$C10, Names!$C$2:$K$363, 2,FALSE)</f>
        <v>#N/A</v>
      </c>
      <c r="F10" s="3" t="e">
        <f>VLOOKUP('Prediction Data'!$B10, Names!$C$2:$K$363, 3,FALSE)</f>
        <v>#N/A</v>
      </c>
      <c r="G10" s="3" t="e">
        <f>VLOOKUP('Prediction Data'!$C10, Names!$C$2:$K$363, 3,FALSE)</f>
        <v>#N/A</v>
      </c>
      <c r="H10" s="3" t="e">
        <f>VLOOKUP('Prediction Data'!$B10, Names!$C$2:$K$363, 5,FALSE)</f>
        <v>#N/A</v>
      </c>
      <c r="I10" s="3" t="e">
        <f>VLOOKUP('Prediction Data'!$C10, Names!$C$2:$K$363, 5,FALSE)</f>
        <v>#N/A</v>
      </c>
      <c r="J10" s="3" t="e">
        <f>VLOOKUP('Prediction Data'!$B10, Names!$C$2:$K$363, 6,FALSE)</f>
        <v>#N/A</v>
      </c>
      <c r="K10" s="3" t="e">
        <f>VLOOKUP('Prediction Data'!$C10, Names!$C$2:$K$363, 6,FALSE)</f>
        <v>#N/A</v>
      </c>
      <c r="L10" s="3" t="e">
        <f>VLOOKUP(B10, Names!$C$2:$M$363, 7,FALSE)</f>
        <v>#N/A</v>
      </c>
      <c r="M10" s="3" t="e">
        <f>VLOOKUP(C10, Names!$C$2:$M$363, 7,FALSE)</f>
        <v>#N/A</v>
      </c>
      <c r="N10" s="4" t="s">
        <v>558</v>
      </c>
      <c r="Q10" s="4">
        <f t="shared" si="0"/>
        <v>0</v>
      </c>
      <c r="R10" s="4" t="str">
        <f t="shared" si="1"/>
        <v>L</v>
      </c>
      <c r="S10" s="5"/>
      <c r="T10" s="17" t="e">
        <f>VLOOKUP($F10, Ratings_Comp[], T$215, FALSE)</f>
        <v>#N/A</v>
      </c>
      <c r="U10" s="17" t="e">
        <f>VLOOKUP($F10, Ratings_Comp[], U$215, FALSE)</f>
        <v>#N/A</v>
      </c>
      <c r="V10" s="17" t="e">
        <f>VLOOKUP($F10, Ratings_Comp[], V$215, FALSE)</f>
        <v>#N/A</v>
      </c>
      <c r="W10" s="17" t="e">
        <f>VLOOKUP($F10, Ratings_Comp[], W$215, FALSE)</f>
        <v>#N/A</v>
      </c>
      <c r="X10" s="17" t="e">
        <f>VLOOKUP($F10, Ratings_Comp[], X$215, FALSE)</f>
        <v>#N/A</v>
      </c>
      <c r="Y10" s="17" t="e">
        <f>VLOOKUP($G10, Ratings_Comp[], Y$215, FALSE)</f>
        <v>#N/A</v>
      </c>
      <c r="Z10" s="17" t="e">
        <f>VLOOKUP($G10, Ratings_Comp[], Z$215, FALSE)</f>
        <v>#N/A</v>
      </c>
      <c r="AA10" s="17" t="e">
        <f>VLOOKUP($G10, Ratings_Comp[], AA$215, FALSE)</f>
        <v>#N/A</v>
      </c>
      <c r="AB10" s="17" t="e">
        <f>VLOOKUP($G10, Ratings_Comp[], AB$215, FALSE)</f>
        <v>#N/A</v>
      </c>
      <c r="AC10" s="17" t="e">
        <f>VLOOKUP($G10, Ratings_Comp[], AC$215, FALSE)</f>
        <v>#N/A</v>
      </c>
      <c r="AD10" t="e">
        <f>VLOOKUP('Prediction Data'!$D10,#REF!, AD$215,FALSE)</f>
        <v>#N/A</v>
      </c>
      <c r="AE10" t="e">
        <f>VLOOKUP('Prediction Data'!$D10,#REF!, AE$215,FALSE)</f>
        <v>#N/A</v>
      </c>
      <c r="AF10" t="e">
        <f>VLOOKUP('Prediction Data'!$D10,#REF!, AF$215,FALSE)</f>
        <v>#N/A</v>
      </c>
      <c r="AG10" t="e">
        <f>VLOOKUP('Prediction Data'!$D10,#REF!, AG$215,FALSE)</f>
        <v>#N/A</v>
      </c>
      <c r="AH10" t="e">
        <f>VLOOKUP('Prediction Data'!$D10,#REF!, AH$215,FALSE)</f>
        <v>#N/A</v>
      </c>
      <c r="AI10" t="e">
        <f>VLOOKUP('Prediction Data'!$E10,#REF!, AI$215,FALSE)</f>
        <v>#N/A</v>
      </c>
      <c r="AJ10" t="e">
        <f>VLOOKUP('Prediction Data'!$E10,#REF!, AJ$215,FALSE)</f>
        <v>#N/A</v>
      </c>
      <c r="AK10" t="e">
        <f>VLOOKUP('Prediction Data'!$E10,#REF!, AK$215,FALSE)</f>
        <v>#N/A</v>
      </c>
      <c r="AL10" t="e">
        <f>VLOOKUP('Prediction Data'!$E10,#REF!, AL$215,FALSE)</f>
        <v>#N/A</v>
      </c>
      <c r="AM10" t="e">
        <f>VLOOKUP('Prediction Data'!$E10,#REF!, AM$215,FALSE)</f>
        <v>#N/A</v>
      </c>
      <c r="AN10" t="e">
        <f>VLOOKUP($F10,#REF!, AN$215,FALSE)</f>
        <v>#N/A</v>
      </c>
      <c r="AO10" t="e">
        <f>VLOOKUP($F10,#REF!, AO$215,FALSE)</f>
        <v>#N/A</v>
      </c>
      <c r="AP10" t="e">
        <f>VLOOKUP($G10,#REF!, AP$215,FALSE)</f>
        <v>#N/A</v>
      </c>
      <c r="AQ10" t="e">
        <f>VLOOKUP($G10,#REF!, AQ$215,FALSE)</f>
        <v>#N/A</v>
      </c>
      <c r="AR10" t="e">
        <f>VLOOKUP($H10,#REF!, 'Prediction Data'!AR$215,FALSE)</f>
        <v>#N/A</v>
      </c>
      <c r="AS10" t="e">
        <f>VLOOKUP($H10,#REF!, 'Prediction Data'!AS$215,FALSE)</f>
        <v>#N/A</v>
      </c>
      <c r="AT10" t="e">
        <f>VLOOKUP($H10,#REF!, 'Prediction Data'!AT$215,FALSE)</f>
        <v>#N/A</v>
      </c>
      <c r="AU10" t="e">
        <f>VLOOKUP($H10,#REF!, 'Prediction Data'!AU$215,FALSE)</f>
        <v>#N/A</v>
      </c>
      <c r="AV10" t="e">
        <f>VLOOKUP($H10,#REF!, 'Prediction Data'!AV$215,FALSE)</f>
        <v>#N/A</v>
      </c>
      <c r="AW10" t="e">
        <f>VLOOKUP($H10,#REF!, 'Prediction Data'!AW$215,FALSE)</f>
        <v>#N/A</v>
      </c>
      <c r="AX10" t="e">
        <f>VLOOKUP($H10,#REF!, 'Prediction Data'!AX$215,FALSE)</f>
        <v>#N/A</v>
      </c>
      <c r="AY10" t="e">
        <f>VLOOKUP($H10,#REF!, 'Prediction Data'!AY$215,FALSE)</f>
        <v>#N/A</v>
      </c>
      <c r="AZ10" t="e">
        <f>VLOOKUP($H10,#REF!, 'Prediction Data'!AZ$215,FALSE)</f>
        <v>#N/A</v>
      </c>
      <c r="BA10" t="e">
        <f>VLOOKUP($H10,#REF!, 'Prediction Data'!BA$215,FALSE)</f>
        <v>#N/A</v>
      </c>
      <c r="BB10" t="e">
        <f>VLOOKUP($H10,#REF!, 'Prediction Data'!BB$215,FALSE)</f>
        <v>#N/A</v>
      </c>
      <c r="BC10" t="e">
        <f>VLOOKUP($H10,#REF!, 'Prediction Data'!BC$215,FALSE)</f>
        <v>#N/A</v>
      </c>
      <c r="BD10" t="e">
        <f>VLOOKUP($I10,#REF!, 'Prediction Data'!BD$215,FALSE)</f>
        <v>#N/A</v>
      </c>
      <c r="BE10" t="e">
        <f>VLOOKUP($I10,#REF!, 'Prediction Data'!BE$215,FALSE)</f>
        <v>#N/A</v>
      </c>
      <c r="BF10" t="e">
        <f>VLOOKUP($I10,#REF!, 'Prediction Data'!BF$215,FALSE)</f>
        <v>#N/A</v>
      </c>
      <c r="BG10" t="e">
        <f>VLOOKUP($I10,#REF!, 'Prediction Data'!BG$215,FALSE)</f>
        <v>#N/A</v>
      </c>
      <c r="BH10" t="e">
        <f>VLOOKUP($I10,#REF!, 'Prediction Data'!BH$215,FALSE)</f>
        <v>#N/A</v>
      </c>
      <c r="BI10" t="e">
        <f>VLOOKUP($I10,#REF!, 'Prediction Data'!BI$215,FALSE)</f>
        <v>#N/A</v>
      </c>
      <c r="BJ10" t="e">
        <f>VLOOKUP($I10,#REF!, 'Prediction Data'!BJ$215,FALSE)</f>
        <v>#N/A</v>
      </c>
      <c r="BK10" t="e">
        <f>VLOOKUP($I10,#REF!, 'Prediction Data'!BK$215,FALSE)</f>
        <v>#N/A</v>
      </c>
      <c r="BL10" t="e">
        <f>VLOOKUP($I10,#REF!, 'Prediction Data'!BL$215,FALSE)</f>
        <v>#N/A</v>
      </c>
      <c r="BM10" t="e">
        <f>VLOOKUP($I10,#REF!, 'Prediction Data'!BM$215,FALSE)</f>
        <v>#N/A</v>
      </c>
      <c r="BN10" t="e">
        <f>VLOOKUP($I10,#REF!, 'Prediction Data'!BN$215,FALSE)</f>
        <v>#N/A</v>
      </c>
      <c r="BO10" t="e">
        <f>VLOOKUP($I10,#REF!, 'Prediction Data'!BO$215,FALSE)</f>
        <v>#N/A</v>
      </c>
      <c r="BP10" t="e">
        <f>VLOOKUP('Prediction Data'!$J10,#REF!, BP$215, FALSE)</f>
        <v>#N/A</v>
      </c>
      <c r="BQ10" t="e">
        <f>VLOOKUP('Prediction Data'!$J10,#REF!, BQ$215, FALSE)</f>
        <v>#N/A</v>
      </c>
      <c r="BR10" t="e">
        <f>VLOOKUP('Prediction Data'!$J10,#REF!, BR$215, FALSE)</f>
        <v>#N/A</v>
      </c>
      <c r="BS10" t="e">
        <f>VLOOKUP('Prediction Data'!$J10,#REF!, BS$215, FALSE)</f>
        <v>#N/A</v>
      </c>
      <c r="BT10" t="e">
        <f>VLOOKUP('Prediction Data'!$J10,#REF!, BT$215, FALSE)</f>
        <v>#N/A</v>
      </c>
      <c r="BU10" t="e">
        <f t="shared" si="2"/>
        <v>#N/A</v>
      </c>
      <c r="BV10" t="e">
        <f t="shared" si="3"/>
        <v>#N/A</v>
      </c>
      <c r="BW10" t="e">
        <f>VLOOKUP('Prediction Data'!$K10,#REF!, BW$215, FALSE)</f>
        <v>#N/A</v>
      </c>
      <c r="BX10" t="e">
        <f>VLOOKUP('Prediction Data'!$K10,#REF!, BX$215, FALSE)</f>
        <v>#N/A</v>
      </c>
      <c r="BY10" t="e">
        <f>VLOOKUP('Prediction Data'!$K10,#REF!, BY$215, FALSE)</f>
        <v>#N/A</v>
      </c>
      <c r="BZ10" t="e">
        <f>VLOOKUP('Prediction Data'!$K10,#REF!, BZ$215, FALSE)</f>
        <v>#N/A</v>
      </c>
      <c r="CA10" t="e">
        <f>VLOOKUP('Prediction Data'!$K10,#REF!, CA$215, FALSE)</f>
        <v>#N/A</v>
      </c>
      <c r="CB10" t="e">
        <f t="shared" si="4"/>
        <v>#N/A</v>
      </c>
      <c r="CC10" t="e">
        <f t="shared" si="5"/>
        <v>#N/A</v>
      </c>
      <c r="CD10" t="e">
        <f t="shared" si="6"/>
        <v>#N/A</v>
      </c>
      <c r="CE10" t="e">
        <f t="shared" si="7"/>
        <v>#N/A</v>
      </c>
      <c r="CF10" s="20" t="e">
        <f t="shared" si="8"/>
        <v>#N/A</v>
      </c>
      <c r="CG10" s="20" t="e">
        <f t="shared" si="9"/>
        <v>#N/A</v>
      </c>
      <c r="CH10" t="e">
        <f>VLOOKUP(Table411[[#This Row],[Conference_H]], Conferences!$H$2:$N$34, 3,FALSE)</f>
        <v>#N/A</v>
      </c>
      <c r="CI10" t="e">
        <f>VLOOKUP(Table411[[#This Row],[Conference_A]], Conferences!$H$2:$N$34, 3,FALSE)</f>
        <v>#N/A</v>
      </c>
      <c r="CJ10" t="e">
        <f>IF(Table411[[#This Row],[CRank_H]]=Table411[[#This Row],[CRank_A]],0,1)</f>
        <v>#N/A</v>
      </c>
      <c r="CK10" t="e">
        <f>VLOOKUP(Table411[[#This Row],[Home Name BPI_SAG ELO]], 'Ratings_Comp'!$A$2:$L$364, 14, FALSE)</f>
        <v>#N/A</v>
      </c>
      <c r="CL10" t="e">
        <f>VLOOKUP(Table411[[#This Row],[Home Name BPI_SAG ELO]], 'Ratings_Comp'!$A$2:$L$364, 15, FALSE)</f>
        <v>#N/A</v>
      </c>
      <c r="CM10" t="e">
        <f>VLOOKUP(Table411[[#This Row],[Away Name BPI_SAG ELO]], 'Ratings_Comp'!$A$2:$L$364, 14, FALSE)</f>
        <v>#N/A</v>
      </c>
      <c r="CN10" t="e">
        <f>VLOOKUP(Table411[[#This Row],[Away Name BPI_SAG ELO]], 'Ratings_Comp'!$A$2:$L$364, 15, FALSE)</f>
        <v>#N/A</v>
      </c>
      <c r="CO10" t="e">
        <f>Table411[[#This Row],[Home_Ws]]/(Table411[[#This Row],[Home_Ws]]+Table411[[#This Row],[Home_Ls]])</f>
        <v>#N/A</v>
      </c>
      <c r="CP10" t="e">
        <f>Table411[[#This Row],[Away_Ws]]/(Table411[[#This Row],[Away_Ws]]+Table411[[#This Row],[Away_Ls]])</f>
        <v>#N/A</v>
      </c>
    </row>
    <row r="11" spans="1:94" x14ac:dyDescent="0.45">
      <c r="A11">
        <v>10</v>
      </c>
      <c r="B11" s="4"/>
      <c r="C11" s="4"/>
      <c r="D11" s="3" t="e">
        <f>VLOOKUP('Prediction Data'!$B11, Names!$C$2:$K$363, 2,FALSE)</f>
        <v>#N/A</v>
      </c>
      <c r="E11" s="3" t="e">
        <f>VLOOKUP('Prediction Data'!$C11, Names!$C$2:$K$363, 2,FALSE)</f>
        <v>#N/A</v>
      </c>
      <c r="F11" s="3" t="e">
        <f>VLOOKUP('Prediction Data'!$B11, Names!$C$2:$K$363, 3,FALSE)</f>
        <v>#N/A</v>
      </c>
      <c r="G11" s="3" t="e">
        <f>VLOOKUP('Prediction Data'!$C11, Names!$C$2:$K$363, 3,FALSE)</f>
        <v>#N/A</v>
      </c>
      <c r="H11" s="3" t="e">
        <f>VLOOKUP('Prediction Data'!$B11, Names!$C$2:$K$363, 5,FALSE)</f>
        <v>#N/A</v>
      </c>
      <c r="I11" s="3" t="e">
        <f>VLOOKUP('Prediction Data'!$C11, Names!$C$2:$K$363, 5,FALSE)</f>
        <v>#N/A</v>
      </c>
      <c r="J11" s="3" t="e">
        <f>VLOOKUP('Prediction Data'!$B11, Names!$C$2:$K$363, 6,FALSE)</f>
        <v>#N/A</v>
      </c>
      <c r="K11" s="3" t="e">
        <f>VLOOKUP('Prediction Data'!$C11, Names!$C$2:$K$363, 6,FALSE)</f>
        <v>#N/A</v>
      </c>
      <c r="L11" s="3" t="e">
        <f>VLOOKUP(B11, Names!$C$2:$M$363, 7,FALSE)</f>
        <v>#N/A</v>
      </c>
      <c r="M11" s="3" t="e">
        <f>VLOOKUP(C11, Names!$C$2:$M$363, 7,FALSE)</f>
        <v>#N/A</v>
      </c>
      <c r="N11" s="4" t="s">
        <v>558</v>
      </c>
      <c r="Q11" s="4">
        <f t="shared" si="0"/>
        <v>0</v>
      </c>
      <c r="R11" s="4" t="str">
        <f t="shared" si="1"/>
        <v>L</v>
      </c>
      <c r="S11" s="5"/>
      <c r="T11" s="17" t="e">
        <f>VLOOKUP($F11, Ratings_Comp[], T$215, FALSE)</f>
        <v>#N/A</v>
      </c>
      <c r="U11" s="17" t="e">
        <f>VLOOKUP($F11, Ratings_Comp[], U$215, FALSE)</f>
        <v>#N/A</v>
      </c>
      <c r="V11" s="17" t="e">
        <f>VLOOKUP($F11, Ratings_Comp[], V$215, FALSE)</f>
        <v>#N/A</v>
      </c>
      <c r="W11" s="17" t="e">
        <f>VLOOKUP($F11, Ratings_Comp[], W$215, FALSE)</f>
        <v>#N/A</v>
      </c>
      <c r="X11" s="17" t="e">
        <f>VLOOKUP($F11, Ratings_Comp[], X$215, FALSE)</f>
        <v>#N/A</v>
      </c>
      <c r="Y11" s="17" t="e">
        <f>VLOOKUP($G11, Ratings_Comp[], Y$215, FALSE)</f>
        <v>#N/A</v>
      </c>
      <c r="Z11" s="17" t="e">
        <f>VLOOKUP($G11, Ratings_Comp[], Z$215, FALSE)</f>
        <v>#N/A</v>
      </c>
      <c r="AA11" s="17" t="e">
        <f>VLOOKUP($G11, Ratings_Comp[], AA$215, FALSE)</f>
        <v>#N/A</v>
      </c>
      <c r="AB11" s="17" t="e">
        <f>VLOOKUP($G11, Ratings_Comp[], AB$215, FALSE)</f>
        <v>#N/A</v>
      </c>
      <c r="AC11" s="17" t="e">
        <f>VLOOKUP($G11, Ratings_Comp[], AC$215, FALSE)</f>
        <v>#N/A</v>
      </c>
      <c r="AD11" t="e">
        <f>VLOOKUP('Prediction Data'!$D11,#REF!, AD$215,FALSE)</f>
        <v>#N/A</v>
      </c>
      <c r="AE11" t="e">
        <f>VLOOKUP('Prediction Data'!$D11,#REF!, AE$215,FALSE)</f>
        <v>#N/A</v>
      </c>
      <c r="AF11" t="e">
        <f>VLOOKUP('Prediction Data'!$D11,#REF!, AF$215,FALSE)</f>
        <v>#N/A</v>
      </c>
      <c r="AG11" t="e">
        <f>VLOOKUP('Prediction Data'!$D11,#REF!, AG$215,FALSE)</f>
        <v>#N/A</v>
      </c>
      <c r="AH11" t="e">
        <f>VLOOKUP('Prediction Data'!$D11,#REF!, AH$215,FALSE)</f>
        <v>#N/A</v>
      </c>
      <c r="AI11" t="e">
        <f>VLOOKUP('Prediction Data'!$E11,#REF!, AI$215,FALSE)</f>
        <v>#N/A</v>
      </c>
      <c r="AJ11" t="e">
        <f>VLOOKUP('Prediction Data'!$E11,#REF!, AJ$215,FALSE)</f>
        <v>#N/A</v>
      </c>
      <c r="AK11" t="e">
        <f>VLOOKUP('Prediction Data'!$E11,#REF!, AK$215,FALSE)</f>
        <v>#N/A</v>
      </c>
      <c r="AL11" t="e">
        <f>VLOOKUP('Prediction Data'!$E11,#REF!, AL$215,FALSE)</f>
        <v>#N/A</v>
      </c>
      <c r="AM11" t="e">
        <f>VLOOKUP('Prediction Data'!$E11,#REF!, AM$215,FALSE)</f>
        <v>#N/A</v>
      </c>
      <c r="AN11" t="e">
        <f>VLOOKUP($F11,#REF!, AN$215,FALSE)</f>
        <v>#N/A</v>
      </c>
      <c r="AO11" t="e">
        <f>VLOOKUP($F11,#REF!, AO$215,FALSE)</f>
        <v>#N/A</v>
      </c>
      <c r="AP11" t="e">
        <f>VLOOKUP($G11,#REF!, AP$215,FALSE)</f>
        <v>#N/A</v>
      </c>
      <c r="AQ11" t="e">
        <f>VLOOKUP($G11,#REF!, AQ$215,FALSE)</f>
        <v>#N/A</v>
      </c>
      <c r="AR11" t="e">
        <f>VLOOKUP($H11,#REF!, 'Prediction Data'!AR$215,FALSE)</f>
        <v>#N/A</v>
      </c>
      <c r="AS11" t="e">
        <f>VLOOKUP($H11,#REF!, 'Prediction Data'!AS$215,FALSE)</f>
        <v>#N/A</v>
      </c>
      <c r="AT11" t="e">
        <f>VLOOKUP($H11,#REF!, 'Prediction Data'!AT$215,FALSE)</f>
        <v>#N/A</v>
      </c>
      <c r="AU11" t="e">
        <f>VLOOKUP($H11,#REF!, 'Prediction Data'!AU$215,FALSE)</f>
        <v>#N/A</v>
      </c>
      <c r="AV11" t="e">
        <f>VLOOKUP($H11,#REF!, 'Prediction Data'!AV$215,FALSE)</f>
        <v>#N/A</v>
      </c>
      <c r="AW11" t="e">
        <f>VLOOKUP($H11,#REF!, 'Prediction Data'!AW$215,FALSE)</f>
        <v>#N/A</v>
      </c>
      <c r="AX11" t="e">
        <f>VLOOKUP($H11,#REF!, 'Prediction Data'!AX$215,FALSE)</f>
        <v>#N/A</v>
      </c>
      <c r="AY11" t="e">
        <f>VLOOKUP($H11,#REF!, 'Prediction Data'!AY$215,FALSE)</f>
        <v>#N/A</v>
      </c>
      <c r="AZ11" t="e">
        <f>VLOOKUP($H11,#REF!, 'Prediction Data'!AZ$215,FALSE)</f>
        <v>#N/A</v>
      </c>
      <c r="BA11" t="e">
        <f>VLOOKUP($H11,#REF!, 'Prediction Data'!BA$215,FALSE)</f>
        <v>#N/A</v>
      </c>
      <c r="BB11" t="e">
        <f>VLOOKUP($H11,#REF!, 'Prediction Data'!BB$215,FALSE)</f>
        <v>#N/A</v>
      </c>
      <c r="BC11" t="e">
        <f>VLOOKUP($H11,#REF!, 'Prediction Data'!BC$215,FALSE)</f>
        <v>#N/A</v>
      </c>
      <c r="BD11" t="e">
        <f>VLOOKUP($I11,#REF!, 'Prediction Data'!BD$215,FALSE)</f>
        <v>#N/A</v>
      </c>
      <c r="BE11" t="e">
        <f>VLOOKUP($I11,#REF!, 'Prediction Data'!BE$215,FALSE)</f>
        <v>#N/A</v>
      </c>
      <c r="BF11" t="e">
        <f>VLOOKUP($I11,#REF!, 'Prediction Data'!BF$215,FALSE)</f>
        <v>#N/A</v>
      </c>
      <c r="BG11" t="e">
        <f>VLOOKUP($I11,#REF!, 'Prediction Data'!BG$215,FALSE)</f>
        <v>#N/A</v>
      </c>
      <c r="BH11" t="e">
        <f>VLOOKUP($I11,#REF!, 'Prediction Data'!BH$215,FALSE)</f>
        <v>#N/A</v>
      </c>
      <c r="BI11" t="e">
        <f>VLOOKUP($I11,#REF!, 'Prediction Data'!BI$215,FALSE)</f>
        <v>#N/A</v>
      </c>
      <c r="BJ11" t="e">
        <f>VLOOKUP($I11,#REF!, 'Prediction Data'!BJ$215,FALSE)</f>
        <v>#N/A</v>
      </c>
      <c r="BK11" t="e">
        <f>VLOOKUP($I11,#REF!, 'Prediction Data'!BK$215,FALSE)</f>
        <v>#N/A</v>
      </c>
      <c r="BL11" t="e">
        <f>VLOOKUP($I11,#REF!, 'Prediction Data'!BL$215,FALSE)</f>
        <v>#N/A</v>
      </c>
      <c r="BM11" t="e">
        <f>VLOOKUP($I11,#REF!, 'Prediction Data'!BM$215,FALSE)</f>
        <v>#N/A</v>
      </c>
      <c r="BN11" t="e">
        <f>VLOOKUP($I11,#REF!, 'Prediction Data'!BN$215,FALSE)</f>
        <v>#N/A</v>
      </c>
      <c r="BO11" t="e">
        <f>VLOOKUP($I11,#REF!, 'Prediction Data'!BO$215,FALSE)</f>
        <v>#N/A</v>
      </c>
      <c r="BP11" t="e">
        <f>VLOOKUP('Prediction Data'!$J11,#REF!, BP$215, FALSE)</f>
        <v>#N/A</v>
      </c>
      <c r="BQ11" t="e">
        <f>VLOOKUP('Prediction Data'!$J11,#REF!, BQ$215, FALSE)</f>
        <v>#N/A</v>
      </c>
      <c r="BR11" t="e">
        <f>VLOOKUP('Prediction Data'!$J11,#REF!, BR$215, FALSE)</f>
        <v>#N/A</v>
      </c>
      <c r="BS11" t="e">
        <f>VLOOKUP('Prediction Data'!$J11,#REF!, BS$215, FALSE)</f>
        <v>#N/A</v>
      </c>
      <c r="BT11" t="e">
        <f>VLOOKUP('Prediction Data'!$J11,#REF!, BT$215, FALSE)</f>
        <v>#N/A</v>
      </c>
      <c r="BU11" t="e">
        <f t="shared" si="2"/>
        <v>#N/A</v>
      </c>
      <c r="BV11" t="e">
        <f t="shared" si="3"/>
        <v>#N/A</v>
      </c>
      <c r="BW11" t="e">
        <f>VLOOKUP('Prediction Data'!$K11,#REF!, BW$215, FALSE)</f>
        <v>#N/A</v>
      </c>
      <c r="BX11" t="e">
        <f>VLOOKUP('Prediction Data'!$K11,#REF!, BX$215, FALSE)</f>
        <v>#N/A</v>
      </c>
      <c r="BY11" t="e">
        <f>VLOOKUP('Prediction Data'!$K11,#REF!, BY$215, FALSE)</f>
        <v>#N/A</v>
      </c>
      <c r="BZ11" t="e">
        <f>VLOOKUP('Prediction Data'!$K11,#REF!, BZ$215, FALSE)</f>
        <v>#N/A</v>
      </c>
      <c r="CA11" t="e">
        <f>VLOOKUP('Prediction Data'!$K11,#REF!, CA$215, FALSE)</f>
        <v>#N/A</v>
      </c>
      <c r="CB11" t="e">
        <f t="shared" si="4"/>
        <v>#N/A</v>
      </c>
      <c r="CC11" t="e">
        <f t="shared" si="5"/>
        <v>#N/A</v>
      </c>
      <c r="CD11" t="e">
        <f t="shared" si="6"/>
        <v>#N/A</v>
      </c>
      <c r="CE11" t="e">
        <f t="shared" si="7"/>
        <v>#N/A</v>
      </c>
      <c r="CF11" s="20" t="e">
        <f t="shared" si="8"/>
        <v>#N/A</v>
      </c>
      <c r="CG11" s="20" t="e">
        <f t="shared" si="9"/>
        <v>#N/A</v>
      </c>
      <c r="CH11" t="e">
        <f>VLOOKUP(Table411[[#This Row],[Conference_H]], Conferences!$H$2:$N$34, 3,FALSE)</f>
        <v>#N/A</v>
      </c>
      <c r="CI11" t="e">
        <f>VLOOKUP(Table411[[#This Row],[Conference_A]], Conferences!$H$2:$N$34, 3,FALSE)</f>
        <v>#N/A</v>
      </c>
      <c r="CJ11" t="e">
        <f>IF(Table411[[#This Row],[CRank_H]]=Table411[[#This Row],[CRank_A]],0,1)</f>
        <v>#N/A</v>
      </c>
      <c r="CK11" t="e">
        <f>VLOOKUP(Table411[[#This Row],[Home Name BPI_SAG ELO]], 'Ratings_Comp'!$A$2:$L$364, 14, FALSE)</f>
        <v>#N/A</v>
      </c>
      <c r="CL11" t="e">
        <f>VLOOKUP(Table411[[#This Row],[Home Name BPI_SAG ELO]], 'Ratings_Comp'!$A$2:$L$364, 15, FALSE)</f>
        <v>#N/A</v>
      </c>
      <c r="CM11" t="e">
        <f>VLOOKUP(Table411[[#This Row],[Away Name BPI_SAG ELO]], 'Ratings_Comp'!$A$2:$L$364, 14, FALSE)</f>
        <v>#N/A</v>
      </c>
      <c r="CN11" t="e">
        <f>VLOOKUP(Table411[[#This Row],[Away Name BPI_SAG ELO]], 'Ratings_Comp'!$A$2:$L$364, 15, FALSE)</f>
        <v>#N/A</v>
      </c>
      <c r="CO11" t="e">
        <f>Table411[[#This Row],[Home_Ws]]/(Table411[[#This Row],[Home_Ws]]+Table411[[#This Row],[Home_Ls]])</f>
        <v>#N/A</v>
      </c>
      <c r="CP11" t="e">
        <f>Table411[[#This Row],[Away_Ws]]/(Table411[[#This Row],[Away_Ws]]+Table411[[#This Row],[Away_Ls]])</f>
        <v>#N/A</v>
      </c>
    </row>
    <row r="12" spans="1:94" x14ac:dyDescent="0.45">
      <c r="A12">
        <v>11</v>
      </c>
      <c r="B12" s="4"/>
      <c r="C12" s="4"/>
      <c r="D12" s="3" t="e">
        <f>VLOOKUP('Prediction Data'!$B12, Names!$C$2:$K$363, 2,FALSE)</f>
        <v>#N/A</v>
      </c>
      <c r="E12" s="3" t="e">
        <f>VLOOKUP('Prediction Data'!$C12, Names!$C$2:$K$363, 2,FALSE)</f>
        <v>#N/A</v>
      </c>
      <c r="F12" s="3" t="e">
        <f>VLOOKUP('Prediction Data'!$B12, Names!$C$2:$K$363, 3,FALSE)</f>
        <v>#N/A</v>
      </c>
      <c r="G12" s="3" t="e">
        <f>VLOOKUP('Prediction Data'!$C12, Names!$C$2:$K$363, 3,FALSE)</f>
        <v>#N/A</v>
      </c>
      <c r="H12" s="3" t="e">
        <f>VLOOKUP('Prediction Data'!$B12, Names!$C$2:$K$363, 5,FALSE)</f>
        <v>#N/A</v>
      </c>
      <c r="I12" s="3" t="e">
        <f>VLOOKUP('Prediction Data'!$C12, Names!$C$2:$K$363, 5,FALSE)</f>
        <v>#N/A</v>
      </c>
      <c r="J12" s="3" t="e">
        <f>VLOOKUP('Prediction Data'!$B12, Names!$C$2:$K$363, 6,FALSE)</f>
        <v>#N/A</v>
      </c>
      <c r="K12" s="3" t="e">
        <f>VLOOKUP('Prediction Data'!$C12, Names!$C$2:$K$363, 6,FALSE)</f>
        <v>#N/A</v>
      </c>
      <c r="L12" s="3" t="e">
        <f>VLOOKUP(B12, Names!$C$2:$M$363, 7,FALSE)</f>
        <v>#N/A</v>
      </c>
      <c r="M12" s="3" t="e">
        <f>VLOOKUP(C12, Names!$C$2:$M$363, 7,FALSE)</f>
        <v>#N/A</v>
      </c>
      <c r="N12" s="4" t="s">
        <v>558</v>
      </c>
      <c r="Q12" s="4">
        <f t="shared" si="0"/>
        <v>0</v>
      </c>
      <c r="R12" s="4" t="str">
        <f t="shared" si="1"/>
        <v>L</v>
      </c>
      <c r="S12" s="5"/>
      <c r="T12" s="17" t="e">
        <f>VLOOKUP($F12, Ratings_Comp[], T$215, FALSE)</f>
        <v>#N/A</v>
      </c>
      <c r="U12" s="17" t="e">
        <f>VLOOKUP($F12, Ratings_Comp[], U$215, FALSE)</f>
        <v>#N/A</v>
      </c>
      <c r="V12" s="17" t="e">
        <f>VLOOKUP($F12, Ratings_Comp[], V$215, FALSE)</f>
        <v>#N/A</v>
      </c>
      <c r="W12" s="17" t="e">
        <f>VLOOKUP($F12, Ratings_Comp[], W$215, FALSE)</f>
        <v>#N/A</v>
      </c>
      <c r="X12" s="17" t="e">
        <f>VLOOKUP($F12, Ratings_Comp[], X$215, FALSE)</f>
        <v>#N/A</v>
      </c>
      <c r="Y12" s="17" t="e">
        <f>VLOOKUP($G12, Ratings_Comp[], Y$215, FALSE)</f>
        <v>#N/A</v>
      </c>
      <c r="Z12" s="17" t="e">
        <f>VLOOKUP($G12, Ratings_Comp[], Z$215, FALSE)</f>
        <v>#N/A</v>
      </c>
      <c r="AA12" s="17" t="e">
        <f>VLOOKUP($G12, Ratings_Comp[], AA$215, FALSE)</f>
        <v>#N/A</v>
      </c>
      <c r="AB12" s="17" t="e">
        <f>VLOOKUP($G12, Ratings_Comp[], AB$215, FALSE)</f>
        <v>#N/A</v>
      </c>
      <c r="AC12" s="17" t="e">
        <f>VLOOKUP($G12, Ratings_Comp[], AC$215, FALSE)</f>
        <v>#N/A</v>
      </c>
      <c r="AD12" t="e">
        <f>VLOOKUP('Prediction Data'!$D12,#REF!, AD$215,FALSE)</f>
        <v>#N/A</v>
      </c>
      <c r="AE12" t="e">
        <f>VLOOKUP('Prediction Data'!$D12,#REF!, AE$215,FALSE)</f>
        <v>#N/A</v>
      </c>
      <c r="AF12" t="e">
        <f>VLOOKUP('Prediction Data'!$D12,#REF!, AF$215,FALSE)</f>
        <v>#N/A</v>
      </c>
      <c r="AG12" t="e">
        <f>VLOOKUP('Prediction Data'!$D12,#REF!, AG$215,FALSE)</f>
        <v>#N/A</v>
      </c>
      <c r="AH12" t="e">
        <f>VLOOKUP('Prediction Data'!$D12,#REF!, AH$215,FALSE)</f>
        <v>#N/A</v>
      </c>
      <c r="AI12" t="e">
        <f>VLOOKUP('Prediction Data'!$E12,#REF!, AI$215,FALSE)</f>
        <v>#N/A</v>
      </c>
      <c r="AJ12" t="e">
        <f>VLOOKUP('Prediction Data'!$E12,#REF!, AJ$215,FALSE)</f>
        <v>#N/A</v>
      </c>
      <c r="AK12" t="e">
        <f>VLOOKUP('Prediction Data'!$E12,#REF!, AK$215,FALSE)</f>
        <v>#N/A</v>
      </c>
      <c r="AL12" t="e">
        <f>VLOOKUP('Prediction Data'!$E12,#REF!, AL$215,FALSE)</f>
        <v>#N/A</v>
      </c>
      <c r="AM12" t="e">
        <f>VLOOKUP('Prediction Data'!$E12,#REF!, AM$215,FALSE)</f>
        <v>#N/A</v>
      </c>
      <c r="AN12" t="e">
        <f>VLOOKUP($F12,#REF!, AN$215,FALSE)</f>
        <v>#N/A</v>
      </c>
      <c r="AO12" t="e">
        <f>VLOOKUP($F12,#REF!, AO$215,FALSE)</f>
        <v>#N/A</v>
      </c>
      <c r="AP12" t="e">
        <f>VLOOKUP($G12,#REF!, AP$215,FALSE)</f>
        <v>#N/A</v>
      </c>
      <c r="AQ12" t="e">
        <f>VLOOKUP($G12,#REF!, AQ$215,FALSE)</f>
        <v>#N/A</v>
      </c>
      <c r="AR12" t="e">
        <f>VLOOKUP($H12,#REF!, 'Prediction Data'!AR$215,FALSE)</f>
        <v>#N/A</v>
      </c>
      <c r="AS12" t="e">
        <f>VLOOKUP($H12,#REF!, 'Prediction Data'!AS$215,FALSE)</f>
        <v>#N/A</v>
      </c>
      <c r="AT12" t="e">
        <f>VLOOKUP($H12,#REF!, 'Prediction Data'!AT$215,FALSE)</f>
        <v>#N/A</v>
      </c>
      <c r="AU12" t="e">
        <f>VLOOKUP($H12,#REF!, 'Prediction Data'!AU$215,FALSE)</f>
        <v>#N/A</v>
      </c>
      <c r="AV12" t="e">
        <f>VLOOKUP($H12,#REF!, 'Prediction Data'!AV$215,FALSE)</f>
        <v>#N/A</v>
      </c>
      <c r="AW12" t="e">
        <f>VLOOKUP($H12,#REF!, 'Prediction Data'!AW$215,FALSE)</f>
        <v>#N/A</v>
      </c>
      <c r="AX12" t="e">
        <f>VLOOKUP($H12,#REF!, 'Prediction Data'!AX$215,FALSE)</f>
        <v>#N/A</v>
      </c>
      <c r="AY12" t="e">
        <f>VLOOKUP($H12,#REF!, 'Prediction Data'!AY$215,FALSE)</f>
        <v>#N/A</v>
      </c>
      <c r="AZ12" t="e">
        <f>VLOOKUP($H12,#REF!, 'Prediction Data'!AZ$215,FALSE)</f>
        <v>#N/A</v>
      </c>
      <c r="BA12" t="e">
        <f>VLOOKUP($H12,#REF!, 'Prediction Data'!BA$215,FALSE)</f>
        <v>#N/A</v>
      </c>
      <c r="BB12" t="e">
        <f>VLOOKUP($H12,#REF!, 'Prediction Data'!BB$215,FALSE)</f>
        <v>#N/A</v>
      </c>
      <c r="BC12" t="e">
        <f>VLOOKUP($H12,#REF!, 'Prediction Data'!BC$215,FALSE)</f>
        <v>#N/A</v>
      </c>
      <c r="BD12" t="e">
        <f>VLOOKUP($I12,#REF!, 'Prediction Data'!BD$215,FALSE)</f>
        <v>#N/A</v>
      </c>
      <c r="BE12" t="e">
        <f>VLOOKUP($I12,#REF!, 'Prediction Data'!BE$215,FALSE)</f>
        <v>#N/A</v>
      </c>
      <c r="BF12" t="e">
        <f>VLOOKUP($I12,#REF!, 'Prediction Data'!BF$215,FALSE)</f>
        <v>#N/A</v>
      </c>
      <c r="BG12" t="e">
        <f>VLOOKUP($I12,#REF!, 'Prediction Data'!BG$215,FALSE)</f>
        <v>#N/A</v>
      </c>
      <c r="BH12" t="e">
        <f>VLOOKUP($I12,#REF!, 'Prediction Data'!BH$215,FALSE)</f>
        <v>#N/A</v>
      </c>
      <c r="BI12" t="e">
        <f>VLOOKUP($I12,#REF!, 'Prediction Data'!BI$215,FALSE)</f>
        <v>#N/A</v>
      </c>
      <c r="BJ12" t="e">
        <f>VLOOKUP($I12,#REF!, 'Prediction Data'!BJ$215,FALSE)</f>
        <v>#N/A</v>
      </c>
      <c r="BK12" t="e">
        <f>VLOOKUP($I12,#REF!, 'Prediction Data'!BK$215,FALSE)</f>
        <v>#N/A</v>
      </c>
      <c r="BL12" t="e">
        <f>VLOOKUP($I12,#REF!, 'Prediction Data'!BL$215,FALSE)</f>
        <v>#N/A</v>
      </c>
      <c r="BM12" t="e">
        <f>VLOOKUP($I12,#REF!, 'Prediction Data'!BM$215,FALSE)</f>
        <v>#N/A</v>
      </c>
      <c r="BN12" t="e">
        <f>VLOOKUP($I12,#REF!, 'Prediction Data'!BN$215,FALSE)</f>
        <v>#N/A</v>
      </c>
      <c r="BO12" t="e">
        <f>VLOOKUP($I12,#REF!, 'Prediction Data'!BO$215,FALSE)</f>
        <v>#N/A</v>
      </c>
      <c r="BP12" t="e">
        <f>VLOOKUP('Prediction Data'!$J12,#REF!, BP$215, FALSE)</f>
        <v>#N/A</v>
      </c>
      <c r="BQ12" t="e">
        <f>VLOOKUP('Prediction Data'!$J12,#REF!, BQ$215, FALSE)</f>
        <v>#N/A</v>
      </c>
      <c r="BR12" t="e">
        <f>VLOOKUP('Prediction Data'!$J12,#REF!, BR$215, FALSE)</f>
        <v>#N/A</v>
      </c>
      <c r="BS12" t="e">
        <f>VLOOKUP('Prediction Data'!$J12,#REF!, BS$215, FALSE)</f>
        <v>#N/A</v>
      </c>
      <c r="BT12" t="e">
        <f>VLOOKUP('Prediction Data'!$J12,#REF!, BT$215, FALSE)</f>
        <v>#N/A</v>
      </c>
      <c r="BU12" t="e">
        <f t="shared" si="2"/>
        <v>#N/A</v>
      </c>
      <c r="BV12" t="e">
        <f t="shared" si="3"/>
        <v>#N/A</v>
      </c>
      <c r="BW12" t="e">
        <f>VLOOKUP('Prediction Data'!$K12,#REF!, BW$215, FALSE)</f>
        <v>#N/A</v>
      </c>
      <c r="BX12" t="e">
        <f>VLOOKUP('Prediction Data'!$K12,#REF!, BX$215, FALSE)</f>
        <v>#N/A</v>
      </c>
      <c r="BY12" t="e">
        <f>VLOOKUP('Prediction Data'!$K12,#REF!, BY$215, FALSE)</f>
        <v>#N/A</v>
      </c>
      <c r="BZ12" t="e">
        <f>VLOOKUP('Prediction Data'!$K12,#REF!, BZ$215, FALSE)</f>
        <v>#N/A</v>
      </c>
      <c r="CA12" t="e">
        <f>VLOOKUP('Prediction Data'!$K12,#REF!, CA$215, FALSE)</f>
        <v>#N/A</v>
      </c>
      <c r="CB12" t="e">
        <f t="shared" si="4"/>
        <v>#N/A</v>
      </c>
      <c r="CC12" t="e">
        <f t="shared" si="5"/>
        <v>#N/A</v>
      </c>
      <c r="CD12" t="e">
        <f t="shared" si="6"/>
        <v>#N/A</v>
      </c>
      <c r="CE12" t="e">
        <f t="shared" si="7"/>
        <v>#N/A</v>
      </c>
      <c r="CF12" s="20" t="e">
        <f t="shared" si="8"/>
        <v>#N/A</v>
      </c>
      <c r="CG12" s="20" t="e">
        <f t="shared" si="9"/>
        <v>#N/A</v>
      </c>
      <c r="CH12" t="e">
        <f>VLOOKUP(Table411[[#This Row],[Conference_H]], Conferences!$H$2:$N$34, 3,FALSE)</f>
        <v>#N/A</v>
      </c>
      <c r="CI12" t="e">
        <f>VLOOKUP(Table411[[#This Row],[Conference_A]], Conferences!$H$2:$N$34, 3,FALSE)</f>
        <v>#N/A</v>
      </c>
      <c r="CJ12" t="e">
        <f>IF(Table411[[#This Row],[CRank_H]]=Table411[[#This Row],[CRank_A]],0,1)</f>
        <v>#N/A</v>
      </c>
      <c r="CK12" t="e">
        <f>VLOOKUP(Table411[[#This Row],[Home Name BPI_SAG ELO]], 'Ratings_Comp'!$A$2:$L$364, 14, FALSE)</f>
        <v>#N/A</v>
      </c>
      <c r="CL12" t="e">
        <f>VLOOKUP(Table411[[#This Row],[Home Name BPI_SAG ELO]], 'Ratings_Comp'!$A$2:$L$364, 15, FALSE)</f>
        <v>#N/A</v>
      </c>
      <c r="CM12" t="e">
        <f>VLOOKUP(Table411[[#This Row],[Away Name BPI_SAG ELO]], 'Ratings_Comp'!$A$2:$L$364, 14, FALSE)</f>
        <v>#N/A</v>
      </c>
      <c r="CN12" t="e">
        <f>VLOOKUP(Table411[[#This Row],[Away Name BPI_SAG ELO]], 'Ratings_Comp'!$A$2:$L$364, 15, FALSE)</f>
        <v>#N/A</v>
      </c>
      <c r="CO12" t="e">
        <f>Table411[[#This Row],[Home_Ws]]/(Table411[[#This Row],[Home_Ws]]+Table411[[#This Row],[Home_Ls]])</f>
        <v>#N/A</v>
      </c>
      <c r="CP12" t="e">
        <f>Table411[[#This Row],[Away_Ws]]/(Table411[[#This Row],[Away_Ws]]+Table411[[#This Row],[Away_Ls]])</f>
        <v>#N/A</v>
      </c>
    </row>
    <row r="13" spans="1:94" x14ac:dyDescent="0.45">
      <c r="A13">
        <v>12</v>
      </c>
      <c r="B13" s="4"/>
      <c r="C13" s="4"/>
      <c r="D13" s="3" t="e">
        <f>VLOOKUP('Prediction Data'!$B13, Names!$C$2:$K$363, 2,FALSE)</f>
        <v>#N/A</v>
      </c>
      <c r="E13" s="3" t="e">
        <f>VLOOKUP('Prediction Data'!$C13, Names!$C$2:$K$363, 2,FALSE)</f>
        <v>#N/A</v>
      </c>
      <c r="F13" s="3" t="e">
        <f>VLOOKUP('Prediction Data'!$B13, Names!$C$2:$K$363, 3,FALSE)</f>
        <v>#N/A</v>
      </c>
      <c r="G13" s="3" t="e">
        <f>VLOOKUP('Prediction Data'!$C13, Names!$C$2:$K$363, 3,FALSE)</f>
        <v>#N/A</v>
      </c>
      <c r="H13" s="3" t="e">
        <f>VLOOKUP('Prediction Data'!$B13, Names!$C$2:$K$363, 5,FALSE)</f>
        <v>#N/A</v>
      </c>
      <c r="I13" s="3" t="e">
        <f>VLOOKUP('Prediction Data'!$C13, Names!$C$2:$K$363, 5,FALSE)</f>
        <v>#N/A</v>
      </c>
      <c r="J13" s="3" t="e">
        <f>VLOOKUP('Prediction Data'!$B13, Names!$C$2:$K$363, 6,FALSE)</f>
        <v>#N/A</v>
      </c>
      <c r="K13" s="3" t="e">
        <f>VLOOKUP('Prediction Data'!$C13, Names!$C$2:$K$363, 6,FALSE)</f>
        <v>#N/A</v>
      </c>
      <c r="L13" s="3" t="e">
        <f>VLOOKUP(B13, Names!$C$2:$M$363, 7,FALSE)</f>
        <v>#N/A</v>
      </c>
      <c r="M13" s="3" t="e">
        <f>VLOOKUP(C13, Names!$C$2:$M$363, 7,FALSE)</f>
        <v>#N/A</v>
      </c>
      <c r="N13" s="4" t="s">
        <v>558</v>
      </c>
      <c r="Q13" s="4">
        <f t="shared" si="0"/>
        <v>0</v>
      </c>
      <c r="R13" s="4" t="str">
        <f t="shared" si="1"/>
        <v>L</v>
      </c>
      <c r="S13" s="5"/>
      <c r="T13" s="17" t="e">
        <f>VLOOKUP($F13, Ratings_Comp[], T$215, FALSE)</f>
        <v>#N/A</v>
      </c>
      <c r="U13" s="17" t="e">
        <f>VLOOKUP($F13, Ratings_Comp[], U$215, FALSE)</f>
        <v>#N/A</v>
      </c>
      <c r="V13" s="17" t="e">
        <f>VLOOKUP($F13, Ratings_Comp[], V$215, FALSE)</f>
        <v>#N/A</v>
      </c>
      <c r="W13" s="17" t="e">
        <f>VLOOKUP($F13, Ratings_Comp[], W$215, FALSE)</f>
        <v>#N/A</v>
      </c>
      <c r="X13" s="17" t="e">
        <f>VLOOKUP($F13, Ratings_Comp[], X$215, FALSE)</f>
        <v>#N/A</v>
      </c>
      <c r="Y13" s="17" t="e">
        <f>VLOOKUP($G13, Ratings_Comp[], Y$215, FALSE)</f>
        <v>#N/A</v>
      </c>
      <c r="Z13" s="17" t="e">
        <f>VLOOKUP($G13, Ratings_Comp[], Z$215, FALSE)</f>
        <v>#N/A</v>
      </c>
      <c r="AA13" s="17" t="e">
        <f>VLOOKUP($G13, Ratings_Comp[], AA$215, FALSE)</f>
        <v>#N/A</v>
      </c>
      <c r="AB13" s="17" t="e">
        <f>VLOOKUP($G13, Ratings_Comp[], AB$215, FALSE)</f>
        <v>#N/A</v>
      </c>
      <c r="AC13" s="17" t="e">
        <f>VLOOKUP($G13, Ratings_Comp[], AC$215, FALSE)</f>
        <v>#N/A</v>
      </c>
      <c r="AD13" t="e">
        <f>VLOOKUP('Prediction Data'!$D13,#REF!, AD$215,FALSE)</f>
        <v>#N/A</v>
      </c>
      <c r="AE13" t="e">
        <f>VLOOKUP('Prediction Data'!$D13,#REF!, AE$215,FALSE)</f>
        <v>#N/A</v>
      </c>
      <c r="AF13" t="e">
        <f>VLOOKUP('Prediction Data'!$D13,#REF!, AF$215,FALSE)</f>
        <v>#N/A</v>
      </c>
      <c r="AG13" t="e">
        <f>VLOOKUP('Prediction Data'!$D13,#REF!, AG$215,FALSE)</f>
        <v>#N/A</v>
      </c>
      <c r="AH13" t="e">
        <f>VLOOKUP('Prediction Data'!$D13,#REF!, AH$215,FALSE)</f>
        <v>#N/A</v>
      </c>
      <c r="AI13" t="e">
        <f>VLOOKUP('Prediction Data'!$E13,#REF!, AI$215,FALSE)</f>
        <v>#N/A</v>
      </c>
      <c r="AJ13" t="e">
        <f>VLOOKUP('Prediction Data'!$E13,#REF!, AJ$215,FALSE)</f>
        <v>#N/A</v>
      </c>
      <c r="AK13" t="e">
        <f>VLOOKUP('Prediction Data'!$E13,#REF!, AK$215,FALSE)</f>
        <v>#N/A</v>
      </c>
      <c r="AL13" t="e">
        <f>VLOOKUP('Prediction Data'!$E13,#REF!, AL$215,FALSE)</f>
        <v>#N/A</v>
      </c>
      <c r="AM13" t="e">
        <f>VLOOKUP('Prediction Data'!$E13,#REF!, AM$215,FALSE)</f>
        <v>#N/A</v>
      </c>
      <c r="AN13" t="e">
        <f>VLOOKUP($F13,#REF!, AN$215,FALSE)</f>
        <v>#N/A</v>
      </c>
      <c r="AO13" t="e">
        <f>VLOOKUP($F13,#REF!, AO$215,FALSE)</f>
        <v>#N/A</v>
      </c>
      <c r="AP13" t="e">
        <f>VLOOKUP($G13,#REF!, AP$215,FALSE)</f>
        <v>#N/A</v>
      </c>
      <c r="AQ13" t="e">
        <f>VLOOKUP($G13,#REF!, AQ$215,FALSE)</f>
        <v>#N/A</v>
      </c>
      <c r="AR13" t="e">
        <f>VLOOKUP($H13,#REF!, 'Prediction Data'!AR$215,FALSE)</f>
        <v>#N/A</v>
      </c>
      <c r="AS13" t="e">
        <f>VLOOKUP($H13,#REF!, 'Prediction Data'!AS$215,FALSE)</f>
        <v>#N/A</v>
      </c>
      <c r="AT13" t="e">
        <f>VLOOKUP($H13,#REF!, 'Prediction Data'!AT$215,FALSE)</f>
        <v>#N/A</v>
      </c>
      <c r="AU13" t="e">
        <f>VLOOKUP($H13,#REF!, 'Prediction Data'!AU$215,FALSE)</f>
        <v>#N/A</v>
      </c>
      <c r="AV13" t="e">
        <f>VLOOKUP($H13,#REF!, 'Prediction Data'!AV$215,FALSE)</f>
        <v>#N/A</v>
      </c>
      <c r="AW13" t="e">
        <f>VLOOKUP($H13,#REF!, 'Prediction Data'!AW$215,FALSE)</f>
        <v>#N/A</v>
      </c>
      <c r="AX13" t="e">
        <f>VLOOKUP($H13,#REF!, 'Prediction Data'!AX$215,FALSE)</f>
        <v>#N/A</v>
      </c>
      <c r="AY13" t="e">
        <f>VLOOKUP($H13,#REF!, 'Prediction Data'!AY$215,FALSE)</f>
        <v>#N/A</v>
      </c>
      <c r="AZ13" t="e">
        <f>VLOOKUP($H13,#REF!, 'Prediction Data'!AZ$215,FALSE)</f>
        <v>#N/A</v>
      </c>
      <c r="BA13" t="e">
        <f>VLOOKUP($H13,#REF!, 'Prediction Data'!BA$215,FALSE)</f>
        <v>#N/A</v>
      </c>
      <c r="BB13" t="e">
        <f>VLOOKUP($H13,#REF!, 'Prediction Data'!BB$215,FALSE)</f>
        <v>#N/A</v>
      </c>
      <c r="BC13" t="e">
        <f>VLOOKUP($H13,#REF!, 'Prediction Data'!BC$215,FALSE)</f>
        <v>#N/A</v>
      </c>
      <c r="BD13" t="e">
        <f>VLOOKUP($I13,#REF!, 'Prediction Data'!BD$215,FALSE)</f>
        <v>#N/A</v>
      </c>
      <c r="BE13" t="e">
        <f>VLOOKUP($I13,#REF!, 'Prediction Data'!BE$215,FALSE)</f>
        <v>#N/A</v>
      </c>
      <c r="BF13" t="e">
        <f>VLOOKUP($I13,#REF!, 'Prediction Data'!BF$215,FALSE)</f>
        <v>#N/A</v>
      </c>
      <c r="BG13" t="e">
        <f>VLOOKUP($I13,#REF!, 'Prediction Data'!BG$215,FALSE)</f>
        <v>#N/A</v>
      </c>
      <c r="BH13" t="e">
        <f>VLOOKUP($I13,#REF!, 'Prediction Data'!BH$215,FALSE)</f>
        <v>#N/A</v>
      </c>
      <c r="BI13" t="e">
        <f>VLOOKUP($I13,#REF!, 'Prediction Data'!BI$215,FALSE)</f>
        <v>#N/A</v>
      </c>
      <c r="BJ13" t="e">
        <f>VLOOKUP($I13,#REF!, 'Prediction Data'!BJ$215,FALSE)</f>
        <v>#N/A</v>
      </c>
      <c r="BK13" t="e">
        <f>VLOOKUP($I13,#REF!, 'Prediction Data'!BK$215,FALSE)</f>
        <v>#N/A</v>
      </c>
      <c r="BL13" t="e">
        <f>VLOOKUP($I13,#REF!, 'Prediction Data'!BL$215,FALSE)</f>
        <v>#N/A</v>
      </c>
      <c r="BM13" t="e">
        <f>VLOOKUP($I13,#REF!, 'Prediction Data'!BM$215,FALSE)</f>
        <v>#N/A</v>
      </c>
      <c r="BN13" t="e">
        <f>VLOOKUP($I13,#REF!, 'Prediction Data'!BN$215,FALSE)</f>
        <v>#N/A</v>
      </c>
      <c r="BO13" t="e">
        <f>VLOOKUP($I13,#REF!, 'Prediction Data'!BO$215,FALSE)</f>
        <v>#N/A</v>
      </c>
      <c r="BP13" t="e">
        <f>VLOOKUP('Prediction Data'!$J13,#REF!, BP$215, FALSE)</f>
        <v>#N/A</v>
      </c>
      <c r="BQ13" t="e">
        <f>VLOOKUP('Prediction Data'!$J13,#REF!, BQ$215, FALSE)</f>
        <v>#N/A</v>
      </c>
      <c r="BR13" t="e">
        <f>VLOOKUP('Prediction Data'!$J13,#REF!, BR$215, FALSE)</f>
        <v>#N/A</v>
      </c>
      <c r="BS13" t="e">
        <f>VLOOKUP('Prediction Data'!$J13,#REF!, BS$215, FALSE)</f>
        <v>#N/A</v>
      </c>
      <c r="BT13" t="e">
        <f>VLOOKUP('Prediction Data'!$J13,#REF!, BT$215, FALSE)</f>
        <v>#N/A</v>
      </c>
      <c r="BU13" t="e">
        <f t="shared" si="2"/>
        <v>#N/A</v>
      </c>
      <c r="BV13" t="e">
        <f t="shared" si="3"/>
        <v>#N/A</v>
      </c>
      <c r="BW13" t="e">
        <f>VLOOKUP('Prediction Data'!$K13,#REF!, BW$215, FALSE)</f>
        <v>#N/A</v>
      </c>
      <c r="BX13" t="e">
        <f>VLOOKUP('Prediction Data'!$K13,#REF!, BX$215, FALSE)</f>
        <v>#N/A</v>
      </c>
      <c r="BY13" t="e">
        <f>VLOOKUP('Prediction Data'!$K13,#REF!, BY$215, FALSE)</f>
        <v>#N/A</v>
      </c>
      <c r="BZ13" t="e">
        <f>VLOOKUP('Prediction Data'!$K13,#REF!, BZ$215, FALSE)</f>
        <v>#N/A</v>
      </c>
      <c r="CA13" t="e">
        <f>VLOOKUP('Prediction Data'!$K13,#REF!, CA$215, FALSE)</f>
        <v>#N/A</v>
      </c>
      <c r="CB13" t="e">
        <f t="shared" si="4"/>
        <v>#N/A</v>
      </c>
      <c r="CC13" t="e">
        <f t="shared" si="5"/>
        <v>#N/A</v>
      </c>
      <c r="CD13" t="e">
        <f t="shared" si="6"/>
        <v>#N/A</v>
      </c>
      <c r="CE13" t="e">
        <f t="shared" si="7"/>
        <v>#N/A</v>
      </c>
      <c r="CF13" s="20" t="e">
        <f t="shared" si="8"/>
        <v>#N/A</v>
      </c>
      <c r="CG13" s="20" t="e">
        <f t="shared" si="9"/>
        <v>#N/A</v>
      </c>
      <c r="CH13" t="e">
        <f>VLOOKUP(Table411[[#This Row],[Conference_H]], Conferences!$H$2:$N$34, 3,FALSE)</f>
        <v>#N/A</v>
      </c>
      <c r="CI13" t="e">
        <f>VLOOKUP(Table411[[#This Row],[Conference_A]], Conferences!$H$2:$N$34, 3,FALSE)</f>
        <v>#N/A</v>
      </c>
      <c r="CJ13" t="e">
        <f>IF(Table411[[#This Row],[CRank_H]]=Table411[[#This Row],[CRank_A]],0,1)</f>
        <v>#N/A</v>
      </c>
      <c r="CK13" t="e">
        <f>VLOOKUP(Table411[[#This Row],[Home Name BPI_SAG ELO]], 'Ratings_Comp'!$A$2:$L$364, 14, FALSE)</f>
        <v>#N/A</v>
      </c>
      <c r="CL13" t="e">
        <f>VLOOKUP(Table411[[#This Row],[Home Name BPI_SAG ELO]], 'Ratings_Comp'!$A$2:$L$364, 15, FALSE)</f>
        <v>#N/A</v>
      </c>
      <c r="CM13" t="e">
        <f>VLOOKUP(Table411[[#This Row],[Away Name BPI_SAG ELO]], 'Ratings_Comp'!$A$2:$L$364, 14, FALSE)</f>
        <v>#N/A</v>
      </c>
      <c r="CN13" t="e">
        <f>VLOOKUP(Table411[[#This Row],[Away Name BPI_SAG ELO]], 'Ratings_Comp'!$A$2:$L$364, 15, FALSE)</f>
        <v>#N/A</v>
      </c>
      <c r="CO13" t="e">
        <f>Table411[[#This Row],[Home_Ws]]/(Table411[[#This Row],[Home_Ws]]+Table411[[#This Row],[Home_Ls]])</f>
        <v>#N/A</v>
      </c>
      <c r="CP13" t="e">
        <f>Table411[[#This Row],[Away_Ws]]/(Table411[[#This Row],[Away_Ws]]+Table411[[#This Row],[Away_Ls]])</f>
        <v>#N/A</v>
      </c>
    </row>
    <row r="14" spans="1:94" x14ac:dyDescent="0.45">
      <c r="A14">
        <v>13</v>
      </c>
      <c r="B14" s="4"/>
      <c r="C14" s="4"/>
      <c r="D14" s="3" t="e">
        <f>VLOOKUP('Prediction Data'!$B14, Names!$C$2:$K$363, 2,FALSE)</f>
        <v>#N/A</v>
      </c>
      <c r="E14" s="3" t="e">
        <f>VLOOKUP('Prediction Data'!$C14, Names!$C$2:$K$363, 2,FALSE)</f>
        <v>#N/A</v>
      </c>
      <c r="F14" s="3" t="e">
        <f>VLOOKUP('Prediction Data'!$B14, Names!$C$2:$K$363, 3,FALSE)</f>
        <v>#N/A</v>
      </c>
      <c r="G14" s="3" t="e">
        <f>VLOOKUP('Prediction Data'!$C14, Names!$C$2:$K$363, 3,FALSE)</f>
        <v>#N/A</v>
      </c>
      <c r="H14" s="3" t="e">
        <f>VLOOKUP('Prediction Data'!$B14, Names!$C$2:$K$363, 5,FALSE)</f>
        <v>#N/A</v>
      </c>
      <c r="I14" s="3" t="e">
        <f>VLOOKUP('Prediction Data'!$C14, Names!$C$2:$K$363, 5,FALSE)</f>
        <v>#N/A</v>
      </c>
      <c r="J14" s="3" t="e">
        <f>VLOOKUP('Prediction Data'!$B14, Names!$C$2:$K$363, 6,FALSE)</f>
        <v>#N/A</v>
      </c>
      <c r="K14" s="3" t="e">
        <f>VLOOKUP('Prediction Data'!$C14, Names!$C$2:$K$363, 6,FALSE)</f>
        <v>#N/A</v>
      </c>
      <c r="L14" s="3" t="e">
        <f>VLOOKUP(B14, Names!$C$2:$M$363, 7,FALSE)</f>
        <v>#N/A</v>
      </c>
      <c r="M14" s="3" t="e">
        <f>VLOOKUP(C14, Names!$C$2:$M$363, 7,FALSE)</f>
        <v>#N/A</v>
      </c>
      <c r="N14" s="4" t="s">
        <v>558</v>
      </c>
      <c r="Q14" s="4">
        <f t="shared" si="0"/>
        <v>0</v>
      </c>
      <c r="R14" s="4" t="str">
        <f t="shared" si="1"/>
        <v>L</v>
      </c>
      <c r="S14" s="5"/>
      <c r="T14" s="17" t="e">
        <f>VLOOKUP($F14, Ratings_Comp[], T$215, FALSE)</f>
        <v>#N/A</v>
      </c>
      <c r="U14" s="17" t="e">
        <f>VLOOKUP($F14, Ratings_Comp[], U$215, FALSE)</f>
        <v>#N/A</v>
      </c>
      <c r="V14" s="17" t="e">
        <f>VLOOKUP($F14, Ratings_Comp[], V$215, FALSE)</f>
        <v>#N/A</v>
      </c>
      <c r="W14" s="17" t="e">
        <f>VLOOKUP($F14, Ratings_Comp[], W$215, FALSE)</f>
        <v>#N/A</v>
      </c>
      <c r="X14" s="17" t="e">
        <f>VLOOKUP($F14, Ratings_Comp[], X$215, FALSE)</f>
        <v>#N/A</v>
      </c>
      <c r="Y14" s="17" t="e">
        <f>VLOOKUP($G14, Ratings_Comp[], Y$215, FALSE)</f>
        <v>#N/A</v>
      </c>
      <c r="Z14" s="17" t="e">
        <f>VLOOKUP($G14, Ratings_Comp[], Z$215, FALSE)</f>
        <v>#N/A</v>
      </c>
      <c r="AA14" s="17" t="e">
        <f>VLOOKUP($G14, Ratings_Comp[], AA$215, FALSE)</f>
        <v>#N/A</v>
      </c>
      <c r="AB14" s="17" t="e">
        <f>VLOOKUP($G14, Ratings_Comp[], AB$215, FALSE)</f>
        <v>#N/A</v>
      </c>
      <c r="AC14" s="17" t="e">
        <f>VLOOKUP($G14, Ratings_Comp[], AC$215, FALSE)</f>
        <v>#N/A</v>
      </c>
      <c r="AD14" t="e">
        <f>VLOOKUP('Prediction Data'!$D14,#REF!, AD$215,FALSE)</f>
        <v>#N/A</v>
      </c>
      <c r="AE14" t="e">
        <f>VLOOKUP('Prediction Data'!$D14,#REF!, AE$215,FALSE)</f>
        <v>#N/A</v>
      </c>
      <c r="AF14" t="e">
        <f>VLOOKUP('Prediction Data'!$D14,#REF!, AF$215,FALSE)</f>
        <v>#N/A</v>
      </c>
      <c r="AG14" t="e">
        <f>VLOOKUP('Prediction Data'!$D14,#REF!, AG$215,FALSE)</f>
        <v>#N/A</v>
      </c>
      <c r="AH14" t="e">
        <f>VLOOKUP('Prediction Data'!$D14,#REF!, AH$215,FALSE)</f>
        <v>#N/A</v>
      </c>
      <c r="AI14" t="e">
        <f>VLOOKUP('Prediction Data'!$E14,#REF!, AI$215,FALSE)</f>
        <v>#N/A</v>
      </c>
      <c r="AJ14" t="e">
        <f>VLOOKUP('Prediction Data'!$E14,#REF!, AJ$215,FALSE)</f>
        <v>#N/A</v>
      </c>
      <c r="AK14" t="e">
        <f>VLOOKUP('Prediction Data'!$E14,#REF!, AK$215,FALSE)</f>
        <v>#N/A</v>
      </c>
      <c r="AL14" t="e">
        <f>VLOOKUP('Prediction Data'!$E14,#REF!, AL$215,FALSE)</f>
        <v>#N/A</v>
      </c>
      <c r="AM14" t="e">
        <f>VLOOKUP('Prediction Data'!$E14,#REF!, AM$215,FALSE)</f>
        <v>#N/A</v>
      </c>
      <c r="AN14" t="e">
        <f>VLOOKUP($F14,#REF!, AN$215,FALSE)</f>
        <v>#N/A</v>
      </c>
      <c r="AO14" t="e">
        <f>VLOOKUP($F14,#REF!, AO$215,FALSE)</f>
        <v>#N/A</v>
      </c>
      <c r="AP14" t="e">
        <f>VLOOKUP($G14,#REF!, AP$215,FALSE)</f>
        <v>#N/A</v>
      </c>
      <c r="AQ14" t="e">
        <f>VLOOKUP($G14,#REF!, AQ$215,FALSE)</f>
        <v>#N/A</v>
      </c>
      <c r="AR14" t="e">
        <f>VLOOKUP($H14,#REF!, 'Prediction Data'!AR$215,FALSE)</f>
        <v>#N/A</v>
      </c>
      <c r="AS14" t="e">
        <f>VLOOKUP($H14,#REF!, 'Prediction Data'!AS$215,FALSE)</f>
        <v>#N/A</v>
      </c>
      <c r="AT14" t="e">
        <f>VLOOKUP($H14,#REF!, 'Prediction Data'!AT$215,FALSE)</f>
        <v>#N/A</v>
      </c>
      <c r="AU14" t="e">
        <f>VLOOKUP($H14,#REF!, 'Prediction Data'!AU$215,FALSE)</f>
        <v>#N/A</v>
      </c>
      <c r="AV14" t="e">
        <f>VLOOKUP($H14,#REF!, 'Prediction Data'!AV$215,FALSE)</f>
        <v>#N/A</v>
      </c>
      <c r="AW14" t="e">
        <f>VLOOKUP($H14,#REF!, 'Prediction Data'!AW$215,FALSE)</f>
        <v>#N/A</v>
      </c>
      <c r="AX14" t="e">
        <f>VLOOKUP($H14,#REF!, 'Prediction Data'!AX$215,FALSE)</f>
        <v>#N/A</v>
      </c>
      <c r="AY14" t="e">
        <f>VLOOKUP($H14,#REF!, 'Prediction Data'!AY$215,FALSE)</f>
        <v>#N/A</v>
      </c>
      <c r="AZ14" t="e">
        <f>VLOOKUP($H14,#REF!, 'Prediction Data'!AZ$215,FALSE)</f>
        <v>#N/A</v>
      </c>
      <c r="BA14" t="e">
        <f>VLOOKUP($H14,#REF!, 'Prediction Data'!BA$215,FALSE)</f>
        <v>#N/A</v>
      </c>
      <c r="BB14" t="e">
        <f>VLOOKUP($H14,#REF!, 'Prediction Data'!BB$215,FALSE)</f>
        <v>#N/A</v>
      </c>
      <c r="BC14" t="e">
        <f>VLOOKUP($H14,#REF!, 'Prediction Data'!BC$215,FALSE)</f>
        <v>#N/A</v>
      </c>
      <c r="BD14" t="e">
        <f>VLOOKUP($I14,#REF!, 'Prediction Data'!BD$215,FALSE)</f>
        <v>#N/A</v>
      </c>
      <c r="BE14" t="e">
        <f>VLOOKUP($I14,#REF!, 'Prediction Data'!BE$215,FALSE)</f>
        <v>#N/A</v>
      </c>
      <c r="BF14" t="e">
        <f>VLOOKUP($I14,#REF!, 'Prediction Data'!BF$215,FALSE)</f>
        <v>#N/A</v>
      </c>
      <c r="BG14" t="e">
        <f>VLOOKUP($I14,#REF!, 'Prediction Data'!BG$215,FALSE)</f>
        <v>#N/A</v>
      </c>
      <c r="BH14" t="e">
        <f>VLOOKUP($I14,#REF!, 'Prediction Data'!BH$215,FALSE)</f>
        <v>#N/A</v>
      </c>
      <c r="BI14" t="e">
        <f>VLOOKUP($I14,#REF!, 'Prediction Data'!BI$215,FALSE)</f>
        <v>#N/A</v>
      </c>
      <c r="BJ14" t="e">
        <f>VLOOKUP($I14,#REF!, 'Prediction Data'!BJ$215,FALSE)</f>
        <v>#N/A</v>
      </c>
      <c r="BK14" t="e">
        <f>VLOOKUP($I14,#REF!, 'Prediction Data'!BK$215,FALSE)</f>
        <v>#N/A</v>
      </c>
      <c r="BL14" t="e">
        <f>VLOOKUP($I14,#REF!, 'Prediction Data'!BL$215,FALSE)</f>
        <v>#N/A</v>
      </c>
      <c r="BM14" t="e">
        <f>VLOOKUP($I14,#REF!, 'Prediction Data'!BM$215,FALSE)</f>
        <v>#N/A</v>
      </c>
      <c r="BN14" t="e">
        <f>VLOOKUP($I14,#REF!, 'Prediction Data'!BN$215,FALSE)</f>
        <v>#N/A</v>
      </c>
      <c r="BO14" t="e">
        <f>VLOOKUP($I14,#REF!, 'Prediction Data'!BO$215,FALSE)</f>
        <v>#N/A</v>
      </c>
      <c r="BP14" t="e">
        <f>VLOOKUP('Prediction Data'!$J14,#REF!, BP$215, FALSE)</f>
        <v>#N/A</v>
      </c>
      <c r="BQ14" t="e">
        <f>VLOOKUP('Prediction Data'!$J14,#REF!, BQ$215, FALSE)</f>
        <v>#N/A</v>
      </c>
      <c r="BR14" t="e">
        <f>VLOOKUP('Prediction Data'!$J14,#REF!, BR$215, FALSE)</f>
        <v>#N/A</v>
      </c>
      <c r="BS14" t="e">
        <f>VLOOKUP('Prediction Data'!$J14,#REF!, BS$215, FALSE)</f>
        <v>#N/A</v>
      </c>
      <c r="BT14" t="e">
        <f>VLOOKUP('Prediction Data'!$J14,#REF!, BT$215, FALSE)</f>
        <v>#N/A</v>
      </c>
      <c r="BU14" t="e">
        <f t="shared" si="2"/>
        <v>#N/A</v>
      </c>
      <c r="BV14" t="e">
        <f t="shared" si="3"/>
        <v>#N/A</v>
      </c>
      <c r="BW14" t="e">
        <f>VLOOKUP('Prediction Data'!$K14,#REF!, BW$215, FALSE)</f>
        <v>#N/A</v>
      </c>
      <c r="BX14" t="e">
        <f>VLOOKUP('Prediction Data'!$K14,#REF!, BX$215, FALSE)</f>
        <v>#N/A</v>
      </c>
      <c r="BY14" t="e">
        <f>VLOOKUP('Prediction Data'!$K14,#REF!, BY$215, FALSE)</f>
        <v>#N/A</v>
      </c>
      <c r="BZ14" t="e">
        <f>VLOOKUP('Prediction Data'!$K14,#REF!, BZ$215, FALSE)</f>
        <v>#N/A</v>
      </c>
      <c r="CA14" t="e">
        <f>VLOOKUP('Prediction Data'!$K14,#REF!, CA$215, FALSE)</f>
        <v>#N/A</v>
      </c>
      <c r="CB14" t="e">
        <f t="shared" si="4"/>
        <v>#N/A</v>
      </c>
      <c r="CC14" t="e">
        <f t="shared" si="5"/>
        <v>#N/A</v>
      </c>
      <c r="CD14" t="e">
        <f t="shared" si="6"/>
        <v>#N/A</v>
      </c>
      <c r="CE14" t="e">
        <f t="shared" si="7"/>
        <v>#N/A</v>
      </c>
      <c r="CF14" s="20" t="e">
        <f t="shared" si="8"/>
        <v>#N/A</v>
      </c>
      <c r="CG14" s="20" t="e">
        <f t="shared" si="9"/>
        <v>#N/A</v>
      </c>
      <c r="CH14" t="e">
        <f>VLOOKUP(Table411[[#This Row],[Conference_H]], Conferences!$H$2:$N$34, 3,FALSE)</f>
        <v>#N/A</v>
      </c>
      <c r="CI14" t="e">
        <f>VLOOKUP(Table411[[#This Row],[Conference_A]], Conferences!$H$2:$N$34, 3,FALSE)</f>
        <v>#N/A</v>
      </c>
      <c r="CJ14" t="e">
        <f>IF(Table411[[#This Row],[CRank_H]]=Table411[[#This Row],[CRank_A]],0,1)</f>
        <v>#N/A</v>
      </c>
      <c r="CK14" t="e">
        <f>VLOOKUP(Table411[[#This Row],[Home Name BPI_SAG ELO]], 'Ratings_Comp'!$A$2:$L$364, 14, FALSE)</f>
        <v>#N/A</v>
      </c>
      <c r="CL14" t="e">
        <f>VLOOKUP(Table411[[#This Row],[Home Name BPI_SAG ELO]], 'Ratings_Comp'!$A$2:$L$364, 15, FALSE)</f>
        <v>#N/A</v>
      </c>
      <c r="CM14" t="e">
        <f>VLOOKUP(Table411[[#This Row],[Away Name BPI_SAG ELO]], 'Ratings_Comp'!$A$2:$L$364, 14, FALSE)</f>
        <v>#N/A</v>
      </c>
      <c r="CN14" t="e">
        <f>VLOOKUP(Table411[[#This Row],[Away Name BPI_SAG ELO]], 'Ratings_Comp'!$A$2:$L$364, 15, FALSE)</f>
        <v>#N/A</v>
      </c>
      <c r="CO14" t="e">
        <f>Table411[[#This Row],[Home_Ws]]/(Table411[[#This Row],[Home_Ws]]+Table411[[#This Row],[Home_Ls]])</f>
        <v>#N/A</v>
      </c>
      <c r="CP14" t="e">
        <f>Table411[[#This Row],[Away_Ws]]/(Table411[[#This Row],[Away_Ws]]+Table411[[#This Row],[Away_Ls]])</f>
        <v>#N/A</v>
      </c>
    </row>
    <row r="15" spans="1:94" x14ac:dyDescent="0.45">
      <c r="A15">
        <v>14</v>
      </c>
      <c r="B15" s="4"/>
      <c r="C15" s="4"/>
      <c r="D15" s="3" t="e">
        <f>VLOOKUP('Prediction Data'!$B15, Names!$C$2:$K$363, 2,FALSE)</f>
        <v>#N/A</v>
      </c>
      <c r="E15" s="3" t="e">
        <f>VLOOKUP('Prediction Data'!$C15, Names!$C$2:$K$363, 2,FALSE)</f>
        <v>#N/A</v>
      </c>
      <c r="F15" s="3" t="e">
        <f>VLOOKUP('Prediction Data'!$B15, Names!$C$2:$K$363, 3,FALSE)</f>
        <v>#N/A</v>
      </c>
      <c r="G15" s="3" t="e">
        <f>VLOOKUP('Prediction Data'!$C15, Names!$C$2:$K$363, 3,FALSE)</f>
        <v>#N/A</v>
      </c>
      <c r="H15" s="3" t="e">
        <f>VLOOKUP('Prediction Data'!$B15, Names!$C$2:$K$363, 5,FALSE)</f>
        <v>#N/A</v>
      </c>
      <c r="I15" s="3" t="e">
        <f>VLOOKUP('Prediction Data'!$C15, Names!$C$2:$K$363, 5,FALSE)</f>
        <v>#N/A</v>
      </c>
      <c r="J15" s="3" t="e">
        <f>VLOOKUP('Prediction Data'!$B15, Names!$C$2:$K$363, 6,FALSE)</f>
        <v>#N/A</v>
      </c>
      <c r="K15" s="3" t="e">
        <f>VLOOKUP('Prediction Data'!$C15, Names!$C$2:$K$363, 6,FALSE)</f>
        <v>#N/A</v>
      </c>
      <c r="L15" s="3" t="e">
        <f>VLOOKUP(B15, Names!$C$2:$M$363, 7,FALSE)</f>
        <v>#N/A</v>
      </c>
      <c r="M15" s="3" t="e">
        <f>VLOOKUP(C15, Names!$C$2:$M$363, 7,FALSE)</f>
        <v>#N/A</v>
      </c>
      <c r="N15" s="4" t="s">
        <v>558</v>
      </c>
      <c r="Q15" s="4">
        <f t="shared" si="0"/>
        <v>0</v>
      </c>
      <c r="R15" s="4" t="str">
        <f t="shared" si="1"/>
        <v>L</v>
      </c>
      <c r="S15" s="5"/>
      <c r="T15" s="17" t="e">
        <f>VLOOKUP($F15, Ratings_Comp[], T$215, FALSE)</f>
        <v>#N/A</v>
      </c>
      <c r="U15" s="17" t="e">
        <f>VLOOKUP($F15, Ratings_Comp[], U$215, FALSE)</f>
        <v>#N/A</v>
      </c>
      <c r="V15" s="17" t="e">
        <f>VLOOKUP($F15, Ratings_Comp[], V$215, FALSE)</f>
        <v>#N/A</v>
      </c>
      <c r="W15" s="17" t="e">
        <f>VLOOKUP($F15, Ratings_Comp[], W$215, FALSE)</f>
        <v>#N/A</v>
      </c>
      <c r="X15" s="17" t="e">
        <f>VLOOKUP($F15, Ratings_Comp[], X$215, FALSE)</f>
        <v>#N/A</v>
      </c>
      <c r="Y15" s="17" t="e">
        <f>VLOOKUP($G15, Ratings_Comp[], Y$215, FALSE)</f>
        <v>#N/A</v>
      </c>
      <c r="Z15" s="17" t="e">
        <f>VLOOKUP($G15, Ratings_Comp[], Z$215, FALSE)</f>
        <v>#N/A</v>
      </c>
      <c r="AA15" s="17" t="e">
        <f>VLOOKUP($G15, Ratings_Comp[], AA$215, FALSE)</f>
        <v>#N/A</v>
      </c>
      <c r="AB15" s="17" t="e">
        <f>VLOOKUP($G15, Ratings_Comp[], AB$215, FALSE)</f>
        <v>#N/A</v>
      </c>
      <c r="AC15" s="17" t="e">
        <f>VLOOKUP($G15, Ratings_Comp[], AC$215, FALSE)</f>
        <v>#N/A</v>
      </c>
      <c r="AD15" t="e">
        <f>VLOOKUP('Prediction Data'!$D15,#REF!, AD$215,FALSE)</f>
        <v>#N/A</v>
      </c>
      <c r="AE15" t="e">
        <f>VLOOKUP('Prediction Data'!$D15,#REF!, AE$215,FALSE)</f>
        <v>#N/A</v>
      </c>
      <c r="AF15" t="e">
        <f>VLOOKUP('Prediction Data'!$D15,#REF!, AF$215,FALSE)</f>
        <v>#N/A</v>
      </c>
      <c r="AG15" t="e">
        <f>VLOOKUP('Prediction Data'!$D15,#REF!, AG$215,FALSE)</f>
        <v>#N/A</v>
      </c>
      <c r="AH15" t="e">
        <f>VLOOKUP('Prediction Data'!$D15,#REF!, AH$215,FALSE)</f>
        <v>#N/A</v>
      </c>
      <c r="AI15" t="e">
        <f>VLOOKUP('Prediction Data'!$E15,#REF!, AI$215,FALSE)</f>
        <v>#N/A</v>
      </c>
      <c r="AJ15" t="e">
        <f>VLOOKUP('Prediction Data'!$E15,#REF!, AJ$215,FALSE)</f>
        <v>#N/A</v>
      </c>
      <c r="AK15" t="e">
        <f>VLOOKUP('Prediction Data'!$E15,#REF!, AK$215,FALSE)</f>
        <v>#N/A</v>
      </c>
      <c r="AL15" t="e">
        <f>VLOOKUP('Prediction Data'!$E15,#REF!, AL$215,FALSE)</f>
        <v>#N/A</v>
      </c>
      <c r="AM15" t="e">
        <f>VLOOKUP('Prediction Data'!$E15,#REF!, AM$215,FALSE)</f>
        <v>#N/A</v>
      </c>
      <c r="AN15" t="e">
        <f>VLOOKUP($F15,#REF!, AN$215,FALSE)</f>
        <v>#N/A</v>
      </c>
      <c r="AO15" t="e">
        <f>VLOOKUP($F15,#REF!, AO$215,FALSE)</f>
        <v>#N/A</v>
      </c>
      <c r="AP15" t="e">
        <f>VLOOKUP($G15,#REF!, AP$215,FALSE)</f>
        <v>#N/A</v>
      </c>
      <c r="AQ15" t="e">
        <f>VLOOKUP($G15,#REF!, AQ$215,FALSE)</f>
        <v>#N/A</v>
      </c>
      <c r="AR15" t="e">
        <f>VLOOKUP($H15,#REF!, 'Prediction Data'!AR$215,FALSE)</f>
        <v>#N/A</v>
      </c>
      <c r="AS15" t="e">
        <f>VLOOKUP($H15,#REF!, 'Prediction Data'!AS$215,FALSE)</f>
        <v>#N/A</v>
      </c>
      <c r="AT15" t="e">
        <f>VLOOKUP($H15,#REF!, 'Prediction Data'!AT$215,FALSE)</f>
        <v>#N/A</v>
      </c>
      <c r="AU15" t="e">
        <f>VLOOKUP($H15,#REF!, 'Prediction Data'!AU$215,FALSE)</f>
        <v>#N/A</v>
      </c>
      <c r="AV15" t="e">
        <f>VLOOKUP($H15,#REF!, 'Prediction Data'!AV$215,FALSE)</f>
        <v>#N/A</v>
      </c>
      <c r="AW15" t="e">
        <f>VLOOKUP($H15,#REF!, 'Prediction Data'!AW$215,FALSE)</f>
        <v>#N/A</v>
      </c>
      <c r="AX15" t="e">
        <f>VLOOKUP($H15,#REF!, 'Prediction Data'!AX$215,FALSE)</f>
        <v>#N/A</v>
      </c>
      <c r="AY15" t="e">
        <f>VLOOKUP($H15,#REF!, 'Prediction Data'!AY$215,FALSE)</f>
        <v>#N/A</v>
      </c>
      <c r="AZ15" t="e">
        <f>VLOOKUP($H15,#REF!, 'Prediction Data'!AZ$215,FALSE)</f>
        <v>#N/A</v>
      </c>
      <c r="BA15" t="e">
        <f>VLOOKUP($H15,#REF!, 'Prediction Data'!BA$215,FALSE)</f>
        <v>#N/A</v>
      </c>
      <c r="BB15" t="e">
        <f>VLOOKUP($H15,#REF!, 'Prediction Data'!BB$215,FALSE)</f>
        <v>#N/A</v>
      </c>
      <c r="BC15" t="e">
        <f>VLOOKUP($H15,#REF!, 'Prediction Data'!BC$215,FALSE)</f>
        <v>#N/A</v>
      </c>
      <c r="BD15" t="e">
        <f>VLOOKUP($I15,#REF!, 'Prediction Data'!BD$215,FALSE)</f>
        <v>#N/A</v>
      </c>
      <c r="BE15" t="e">
        <f>VLOOKUP($I15,#REF!, 'Prediction Data'!BE$215,FALSE)</f>
        <v>#N/A</v>
      </c>
      <c r="BF15" t="e">
        <f>VLOOKUP($I15,#REF!, 'Prediction Data'!BF$215,FALSE)</f>
        <v>#N/A</v>
      </c>
      <c r="BG15" t="e">
        <f>VLOOKUP($I15,#REF!, 'Prediction Data'!BG$215,FALSE)</f>
        <v>#N/A</v>
      </c>
      <c r="BH15" t="e">
        <f>VLOOKUP($I15,#REF!, 'Prediction Data'!BH$215,FALSE)</f>
        <v>#N/A</v>
      </c>
      <c r="BI15" t="e">
        <f>VLOOKUP($I15,#REF!, 'Prediction Data'!BI$215,FALSE)</f>
        <v>#N/A</v>
      </c>
      <c r="BJ15" t="e">
        <f>VLOOKUP($I15,#REF!, 'Prediction Data'!BJ$215,FALSE)</f>
        <v>#N/A</v>
      </c>
      <c r="BK15" t="e">
        <f>VLOOKUP($I15,#REF!, 'Prediction Data'!BK$215,FALSE)</f>
        <v>#N/A</v>
      </c>
      <c r="BL15" t="e">
        <f>VLOOKUP($I15,#REF!, 'Prediction Data'!BL$215,FALSE)</f>
        <v>#N/A</v>
      </c>
      <c r="BM15" t="e">
        <f>VLOOKUP($I15,#REF!, 'Prediction Data'!BM$215,FALSE)</f>
        <v>#N/A</v>
      </c>
      <c r="BN15" t="e">
        <f>VLOOKUP($I15,#REF!, 'Prediction Data'!BN$215,FALSE)</f>
        <v>#N/A</v>
      </c>
      <c r="BO15" t="e">
        <f>VLOOKUP($I15,#REF!, 'Prediction Data'!BO$215,FALSE)</f>
        <v>#N/A</v>
      </c>
      <c r="BP15" t="e">
        <f>VLOOKUP('Prediction Data'!$J15,#REF!, BP$215, FALSE)</f>
        <v>#N/A</v>
      </c>
      <c r="BQ15" t="e">
        <f>VLOOKUP('Prediction Data'!$J15,#REF!, BQ$215, FALSE)</f>
        <v>#N/A</v>
      </c>
      <c r="BR15" t="e">
        <f>VLOOKUP('Prediction Data'!$J15,#REF!, BR$215, FALSE)</f>
        <v>#N/A</v>
      </c>
      <c r="BS15" t="e">
        <f>VLOOKUP('Prediction Data'!$J15,#REF!, BS$215, FALSE)</f>
        <v>#N/A</v>
      </c>
      <c r="BT15" t="e">
        <f>VLOOKUP('Prediction Data'!$J15,#REF!, BT$215, FALSE)</f>
        <v>#N/A</v>
      </c>
      <c r="BU15" t="e">
        <f t="shared" si="2"/>
        <v>#N/A</v>
      </c>
      <c r="BV15" t="e">
        <f t="shared" si="3"/>
        <v>#N/A</v>
      </c>
      <c r="BW15" t="e">
        <f>VLOOKUP('Prediction Data'!$K15,#REF!, BW$215, FALSE)</f>
        <v>#N/A</v>
      </c>
      <c r="BX15" t="e">
        <f>VLOOKUP('Prediction Data'!$K15,#REF!, BX$215, FALSE)</f>
        <v>#N/A</v>
      </c>
      <c r="BY15" t="e">
        <f>VLOOKUP('Prediction Data'!$K15,#REF!, BY$215, FALSE)</f>
        <v>#N/A</v>
      </c>
      <c r="BZ15" t="e">
        <f>VLOOKUP('Prediction Data'!$K15,#REF!, BZ$215, FALSE)</f>
        <v>#N/A</v>
      </c>
      <c r="CA15" t="e">
        <f>VLOOKUP('Prediction Data'!$K15,#REF!, CA$215, FALSE)</f>
        <v>#N/A</v>
      </c>
      <c r="CB15" t="e">
        <f t="shared" si="4"/>
        <v>#N/A</v>
      </c>
      <c r="CC15" t="e">
        <f t="shared" si="5"/>
        <v>#N/A</v>
      </c>
      <c r="CD15" t="e">
        <f t="shared" si="6"/>
        <v>#N/A</v>
      </c>
      <c r="CE15" t="e">
        <f t="shared" si="7"/>
        <v>#N/A</v>
      </c>
      <c r="CF15" s="20" t="e">
        <f t="shared" si="8"/>
        <v>#N/A</v>
      </c>
      <c r="CG15" s="20" t="e">
        <f t="shared" si="9"/>
        <v>#N/A</v>
      </c>
      <c r="CH15" t="e">
        <f>VLOOKUP(Table411[[#This Row],[Conference_H]], Conferences!$H$2:$N$34, 3,FALSE)</f>
        <v>#N/A</v>
      </c>
      <c r="CI15" t="e">
        <f>VLOOKUP(Table411[[#This Row],[Conference_A]], Conferences!$H$2:$N$34, 3,FALSE)</f>
        <v>#N/A</v>
      </c>
      <c r="CJ15" t="e">
        <f>IF(Table411[[#This Row],[CRank_H]]=Table411[[#This Row],[CRank_A]],0,1)</f>
        <v>#N/A</v>
      </c>
      <c r="CK15" t="e">
        <f>VLOOKUP(Table411[[#This Row],[Home Name BPI_SAG ELO]], 'Ratings_Comp'!$A$2:$L$364, 14, FALSE)</f>
        <v>#N/A</v>
      </c>
      <c r="CL15" t="e">
        <f>VLOOKUP(Table411[[#This Row],[Home Name BPI_SAG ELO]], 'Ratings_Comp'!$A$2:$L$364, 15, FALSE)</f>
        <v>#N/A</v>
      </c>
      <c r="CM15" t="e">
        <f>VLOOKUP(Table411[[#This Row],[Away Name BPI_SAG ELO]], 'Ratings_Comp'!$A$2:$L$364, 14, FALSE)</f>
        <v>#N/A</v>
      </c>
      <c r="CN15" t="e">
        <f>VLOOKUP(Table411[[#This Row],[Away Name BPI_SAG ELO]], 'Ratings_Comp'!$A$2:$L$364, 15, FALSE)</f>
        <v>#N/A</v>
      </c>
      <c r="CO15" t="e">
        <f>Table411[[#This Row],[Home_Ws]]/(Table411[[#This Row],[Home_Ws]]+Table411[[#This Row],[Home_Ls]])</f>
        <v>#N/A</v>
      </c>
      <c r="CP15" t="e">
        <f>Table411[[#This Row],[Away_Ws]]/(Table411[[#This Row],[Away_Ws]]+Table411[[#This Row],[Away_Ls]])</f>
        <v>#N/A</v>
      </c>
    </row>
    <row r="16" spans="1:94" x14ac:dyDescent="0.45">
      <c r="A16">
        <v>15</v>
      </c>
      <c r="B16" s="4"/>
      <c r="C16" s="4"/>
      <c r="D16" s="3" t="e">
        <f>VLOOKUP('Prediction Data'!$B16, Names!$C$2:$K$363, 2,FALSE)</f>
        <v>#N/A</v>
      </c>
      <c r="E16" s="3" t="e">
        <f>VLOOKUP('Prediction Data'!$C16, Names!$C$2:$K$363, 2,FALSE)</f>
        <v>#N/A</v>
      </c>
      <c r="F16" s="3" t="e">
        <f>VLOOKUP('Prediction Data'!$B16, Names!$C$2:$K$363, 3,FALSE)</f>
        <v>#N/A</v>
      </c>
      <c r="G16" s="3" t="e">
        <f>VLOOKUP('Prediction Data'!$C16, Names!$C$2:$K$363, 3,FALSE)</f>
        <v>#N/A</v>
      </c>
      <c r="H16" s="3" t="e">
        <f>VLOOKUP('Prediction Data'!$B16, Names!$C$2:$K$363, 5,FALSE)</f>
        <v>#N/A</v>
      </c>
      <c r="I16" s="3" t="e">
        <f>VLOOKUP('Prediction Data'!$C16, Names!$C$2:$K$363, 5,FALSE)</f>
        <v>#N/A</v>
      </c>
      <c r="J16" s="3" t="e">
        <f>VLOOKUP('Prediction Data'!$B16, Names!$C$2:$K$363, 6,FALSE)</f>
        <v>#N/A</v>
      </c>
      <c r="K16" s="3" t="e">
        <f>VLOOKUP('Prediction Data'!$C16, Names!$C$2:$K$363, 6,FALSE)</f>
        <v>#N/A</v>
      </c>
      <c r="L16" s="3" t="e">
        <f>VLOOKUP(B16, Names!$C$2:$M$363, 7,FALSE)</f>
        <v>#N/A</v>
      </c>
      <c r="M16" s="3" t="e">
        <f>VLOOKUP(C16, Names!$C$2:$M$363, 7,FALSE)</f>
        <v>#N/A</v>
      </c>
      <c r="N16" s="4" t="s">
        <v>558</v>
      </c>
      <c r="Q16" s="4">
        <f t="shared" si="0"/>
        <v>0</v>
      </c>
      <c r="R16" s="4" t="str">
        <f t="shared" si="1"/>
        <v>L</v>
      </c>
      <c r="S16" s="5"/>
      <c r="T16" s="17" t="e">
        <f>VLOOKUP($F16, Ratings_Comp[], T$215, FALSE)</f>
        <v>#N/A</v>
      </c>
      <c r="U16" s="17" t="e">
        <f>VLOOKUP($F16, Ratings_Comp[], U$215, FALSE)</f>
        <v>#N/A</v>
      </c>
      <c r="V16" s="17" t="e">
        <f>VLOOKUP($F16, Ratings_Comp[], V$215, FALSE)</f>
        <v>#N/A</v>
      </c>
      <c r="W16" s="17" t="e">
        <f>VLOOKUP($F16, Ratings_Comp[], W$215, FALSE)</f>
        <v>#N/A</v>
      </c>
      <c r="X16" s="17" t="e">
        <f>VLOOKUP($F16, Ratings_Comp[], X$215, FALSE)</f>
        <v>#N/A</v>
      </c>
      <c r="Y16" s="17" t="e">
        <f>VLOOKUP($G16, Ratings_Comp[], Y$215, FALSE)</f>
        <v>#N/A</v>
      </c>
      <c r="Z16" s="17" t="e">
        <f>VLOOKUP($G16, Ratings_Comp[], Z$215, FALSE)</f>
        <v>#N/A</v>
      </c>
      <c r="AA16" s="17" t="e">
        <f>VLOOKUP($G16, Ratings_Comp[], AA$215, FALSE)</f>
        <v>#N/A</v>
      </c>
      <c r="AB16" s="17" t="e">
        <f>VLOOKUP($G16, Ratings_Comp[], AB$215, FALSE)</f>
        <v>#N/A</v>
      </c>
      <c r="AC16" s="17" t="e">
        <f>VLOOKUP($G16, Ratings_Comp[], AC$215, FALSE)</f>
        <v>#N/A</v>
      </c>
      <c r="AD16" t="e">
        <f>VLOOKUP('Prediction Data'!$D16,#REF!, AD$215,FALSE)</f>
        <v>#N/A</v>
      </c>
      <c r="AE16" t="e">
        <f>VLOOKUP('Prediction Data'!$D16,#REF!, AE$215,FALSE)</f>
        <v>#N/A</v>
      </c>
      <c r="AF16" t="e">
        <f>VLOOKUP('Prediction Data'!$D16,#REF!, AF$215,FALSE)</f>
        <v>#N/A</v>
      </c>
      <c r="AG16" t="e">
        <f>VLOOKUP('Prediction Data'!$D16,#REF!, AG$215,FALSE)</f>
        <v>#N/A</v>
      </c>
      <c r="AH16" t="e">
        <f>VLOOKUP('Prediction Data'!$D16,#REF!, AH$215,FALSE)</f>
        <v>#N/A</v>
      </c>
      <c r="AI16" t="e">
        <f>VLOOKUP('Prediction Data'!$E16,#REF!, AI$215,FALSE)</f>
        <v>#N/A</v>
      </c>
      <c r="AJ16" t="e">
        <f>VLOOKUP('Prediction Data'!$E16,#REF!, AJ$215,FALSE)</f>
        <v>#N/A</v>
      </c>
      <c r="AK16" t="e">
        <f>VLOOKUP('Prediction Data'!$E16,#REF!, AK$215,FALSE)</f>
        <v>#N/A</v>
      </c>
      <c r="AL16" t="e">
        <f>VLOOKUP('Prediction Data'!$E16,#REF!, AL$215,FALSE)</f>
        <v>#N/A</v>
      </c>
      <c r="AM16" t="e">
        <f>VLOOKUP('Prediction Data'!$E16,#REF!, AM$215,FALSE)</f>
        <v>#N/A</v>
      </c>
      <c r="AN16" t="e">
        <f>VLOOKUP($F16,#REF!, AN$215,FALSE)</f>
        <v>#N/A</v>
      </c>
      <c r="AO16" t="e">
        <f>VLOOKUP($F16,#REF!, AO$215,FALSE)</f>
        <v>#N/A</v>
      </c>
      <c r="AP16" t="e">
        <f>VLOOKUP($G16,#REF!, AP$215,FALSE)</f>
        <v>#N/A</v>
      </c>
      <c r="AQ16" t="e">
        <f>VLOOKUP($G16,#REF!, AQ$215,FALSE)</f>
        <v>#N/A</v>
      </c>
      <c r="AR16" t="e">
        <f>VLOOKUP($H16,#REF!, 'Prediction Data'!AR$215,FALSE)</f>
        <v>#N/A</v>
      </c>
      <c r="AS16" t="e">
        <f>VLOOKUP($H16,#REF!, 'Prediction Data'!AS$215,FALSE)</f>
        <v>#N/A</v>
      </c>
      <c r="AT16" t="e">
        <f>VLOOKUP($H16,#REF!, 'Prediction Data'!AT$215,FALSE)</f>
        <v>#N/A</v>
      </c>
      <c r="AU16" t="e">
        <f>VLOOKUP($H16,#REF!, 'Prediction Data'!AU$215,FALSE)</f>
        <v>#N/A</v>
      </c>
      <c r="AV16" t="e">
        <f>VLOOKUP($H16,#REF!, 'Prediction Data'!AV$215,FALSE)</f>
        <v>#N/A</v>
      </c>
      <c r="AW16" t="e">
        <f>VLOOKUP($H16,#REF!, 'Prediction Data'!AW$215,FALSE)</f>
        <v>#N/A</v>
      </c>
      <c r="AX16" t="e">
        <f>VLOOKUP($H16,#REF!, 'Prediction Data'!AX$215,FALSE)</f>
        <v>#N/A</v>
      </c>
      <c r="AY16" t="e">
        <f>VLOOKUP($H16,#REF!, 'Prediction Data'!AY$215,FALSE)</f>
        <v>#N/A</v>
      </c>
      <c r="AZ16" t="e">
        <f>VLOOKUP($H16,#REF!, 'Prediction Data'!AZ$215,FALSE)</f>
        <v>#N/A</v>
      </c>
      <c r="BA16" t="e">
        <f>VLOOKUP($H16,#REF!, 'Prediction Data'!BA$215,FALSE)</f>
        <v>#N/A</v>
      </c>
      <c r="BB16" t="e">
        <f>VLOOKUP($H16,#REF!, 'Prediction Data'!BB$215,FALSE)</f>
        <v>#N/A</v>
      </c>
      <c r="BC16" t="e">
        <f>VLOOKUP($H16,#REF!, 'Prediction Data'!BC$215,FALSE)</f>
        <v>#N/A</v>
      </c>
      <c r="BD16" t="e">
        <f>VLOOKUP($I16,#REF!, 'Prediction Data'!BD$215,FALSE)</f>
        <v>#N/A</v>
      </c>
      <c r="BE16" t="e">
        <f>VLOOKUP($I16,#REF!, 'Prediction Data'!BE$215,FALSE)</f>
        <v>#N/A</v>
      </c>
      <c r="BF16" t="e">
        <f>VLOOKUP($I16,#REF!, 'Prediction Data'!BF$215,FALSE)</f>
        <v>#N/A</v>
      </c>
      <c r="BG16" t="e">
        <f>VLOOKUP($I16,#REF!, 'Prediction Data'!BG$215,FALSE)</f>
        <v>#N/A</v>
      </c>
      <c r="BH16" t="e">
        <f>VLOOKUP($I16,#REF!, 'Prediction Data'!BH$215,FALSE)</f>
        <v>#N/A</v>
      </c>
      <c r="BI16" t="e">
        <f>VLOOKUP($I16,#REF!, 'Prediction Data'!BI$215,FALSE)</f>
        <v>#N/A</v>
      </c>
      <c r="BJ16" t="e">
        <f>VLOOKUP($I16,#REF!, 'Prediction Data'!BJ$215,FALSE)</f>
        <v>#N/A</v>
      </c>
      <c r="BK16" t="e">
        <f>VLOOKUP($I16,#REF!, 'Prediction Data'!BK$215,FALSE)</f>
        <v>#N/A</v>
      </c>
      <c r="BL16" t="e">
        <f>VLOOKUP($I16,#REF!, 'Prediction Data'!BL$215,FALSE)</f>
        <v>#N/A</v>
      </c>
      <c r="BM16" t="e">
        <f>VLOOKUP($I16,#REF!, 'Prediction Data'!BM$215,FALSE)</f>
        <v>#N/A</v>
      </c>
      <c r="BN16" t="e">
        <f>VLOOKUP($I16,#REF!, 'Prediction Data'!BN$215,FALSE)</f>
        <v>#N/A</v>
      </c>
      <c r="BO16" t="e">
        <f>VLOOKUP($I16,#REF!, 'Prediction Data'!BO$215,FALSE)</f>
        <v>#N/A</v>
      </c>
      <c r="BP16" t="e">
        <f>VLOOKUP('Prediction Data'!$J16,#REF!, BP$215, FALSE)</f>
        <v>#N/A</v>
      </c>
      <c r="BQ16" t="e">
        <f>VLOOKUP('Prediction Data'!$J16,#REF!, BQ$215, FALSE)</f>
        <v>#N/A</v>
      </c>
      <c r="BR16" t="e">
        <f>VLOOKUP('Prediction Data'!$J16,#REF!, BR$215, FALSE)</f>
        <v>#N/A</v>
      </c>
      <c r="BS16" t="e">
        <f>VLOOKUP('Prediction Data'!$J16,#REF!, BS$215, FALSE)</f>
        <v>#N/A</v>
      </c>
      <c r="BT16" t="e">
        <f>VLOOKUP('Prediction Data'!$J16,#REF!, BT$215, FALSE)</f>
        <v>#N/A</v>
      </c>
      <c r="BU16" t="e">
        <f t="shared" si="2"/>
        <v>#N/A</v>
      </c>
      <c r="BV16" t="e">
        <f t="shared" si="3"/>
        <v>#N/A</v>
      </c>
      <c r="BW16" t="e">
        <f>VLOOKUP('Prediction Data'!$K16,#REF!, BW$215, FALSE)</f>
        <v>#N/A</v>
      </c>
      <c r="BX16" t="e">
        <f>VLOOKUP('Prediction Data'!$K16,#REF!, BX$215, FALSE)</f>
        <v>#N/A</v>
      </c>
      <c r="BY16" t="e">
        <f>VLOOKUP('Prediction Data'!$K16,#REF!, BY$215, FALSE)</f>
        <v>#N/A</v>
      </c>
      <c r="BZ16" t="e">
        <f>VLOOKUP('Prediction Data'!$K16,#REF!, BZ$215, FALSE)</f>
        <v>#N/A</v>
      </c>
      <c r="CA16" t="e">
        <f>VLOOKUP('Prediction Data'!$K16,#REF!, CA$215, FALSE)</f>
        <v>#N/A</v>
      </c>
      <c r="CB16" t="e">
        <f t="shared" si="4"/>
        <v>#N/A</v>
      </c>
      <c r="CC16" t="e">
        <f t="shared" si="5"/>
        <v>#N/A</v>
      </c>
      <c r="CD16" t="e">
        <f t="shared" si="6"/>
        <v>#N/A</v>
      </c>
      <c r="CE16" t="e">
        <f t="shared" si="7"/>
        <v>#N/A</v>
      </c>
      <c r="CF16" s="20" t="e">
        <f t="shared" si="8"/>
        <v>#N/A</v>
      </c>
      <c r="CG16" s="20" t="e">
        <f t="shared" si="9"/>
        <v>#N/A</v>
      </c>
      <c r="CH16" t="e">
        <f>VLOOKUP(Table411[[#This Row],[Conference_H]], Conferences!$H$2:$N$34, 3,FALSE)</f>
        <v>#N/A</v>
      </c>
      <c r="CI16" t="e">
        <f>VLOOKUP(Table411[[#This Row],[Conference_A]], Conferences!$H$2:$N$34, 3,FALSE)</f>
        <v>#N/A</v>
      </c>
      <c r="CJ16" t="e">
        <f>IF(Table411[[#This Row],[CRank_H]]=Table411[[#This Row],[CRank_A]],0,1)</f>
        <v>#N/A</v>
      </c>
      <c r="CK16" t="e">
        <f>VLOOKUP(Table411[[#This Row],[Home Name BPI_SAG ELO]], 'Ratings_Comp'!$A$2:$L$364, 14, FALSE)</f>
        <v>#N/A</v>
      </c>
      <c r="CL16" t="e">
        <f>VLOOKUP(Table411[[#This Row],[Home Name BPI_SAG ELO]], 'Ratings_Comp'!$A$2:$L$364, 15, FALSE)</f>
        <v>#N/A</v>
      </c>
      <c r="CM16" t="e">
        <f>VLOOKUP(Table411[[#This Row],[Away Name BPI_SAG ELO]], 'Ratings_Comp'!$A$2:$L$364, 14, FALSE)</f>
        <v>#N/A</v>
      </c>
      <c r="CN16" t="e">
        <f>VLOOKUP(Table411[[#This Row],[Away Name BPI_SAG ELO]], 'Ratings_Comp'!$A$2:$L$364, 15, FALSE)</f>
        <v>#N/A</v>
      </c>
      <c r="CO16" t="e">
        <f>Table411[[#This Row],[Home_Ws]]/(Table411[[#This Row],[Home_Ws]]+Table411[[#This Row],[Home_Ls]])</f>
        <v>#N/A</v>
      </c>
      <c r="CP16" t="e">
        <f>Table411[[#This Row],[Away_Ws]]/(Table411[[#This Row],[Away_Ws]]+Table411[[#This Row],[Away_Ls]])</f>
        <v>#N/A</v>
      </c>
    </row>
    <row r="17" spans="1:94" x14ac:dyDescent="0.45">
      <c r="A17">
        <v>16</v>
      </c>
      <c r="B17" s="4"/>
      <c r="C17" s="4"/>
      <c r="D17" s="3" t="e">
        <f>VLOOKUP('Prediction Data'!$B17, Names!$C$2:$K$363, 2,FALSE)</f>
        <v>#N/A</v>
      </c>
      <c r="E17" s="3" t="e">
        <f>VLOOKUP('Prediction Data'!$C17, Names!$C$2:$K$363, 2,FALSE)</f>
        <v>#N/A</v>
      </c>
      <c r="F17" s="3" t="e">
        <f>VLOOKUP('Prediction Data'!$B17, Names!$C$2:$K$363, 3,FALSE)</f>
        <v>#N/A</v>
      </c>
      <c r="G17" s="3" t="e">
        <f>VLOOKUP('Prediction Data'!$C17, Names!$C$2:$K$363, 3,FALSE)</f>
        <v>#N/A</v>
      </c>
      <c r="H17" s="3" t="e">
        <f>VLOOKUP('Prediction Data'!$B17, Names!$C$2:$K$363, 5,FALSE)</f>
        <v>#N/A</v>
      </c>
      <c r="I17" s="3" t="e">
        <f>VLOOKUP('Prediction Data'!$C17, Names!$C$2:$K$363, 5,FALSE)</f>
        <v>#N/A</v>
      </c>
      <c r="J17" s="3" t="e">
        <f>VLOOKUP('Prediction Data'!$B17, Names!$C$2:$K$363, 6,FALSE)</f>
        <v>#N/A</v>
      </c>
      <c r="K17" s="3" t="e">
        <f>VLOOKUP('Prediction Data'!$C17, Names!$C$2:$K$363, 6,FALSE)</f>
        <v>#N/A</v>
      </c>
      <c r="L17" s="3" t="e">
        <f>VLOOKUP(B17, Names!$C$2:$M$363, 7,FALSE)</f>
        <v>#N/A</v>
      </c>
      <c r="M17" s="3" t="e">
        <f>VLOOKUP(C17, Names!$C$2:$M$363, 7,FALSE)</f>
        <v>#N/A</v>
      </c>
      <c r="N17" s="4" t="s">
        <v>558</v>
      </c>
      <c r="Q17" s="4">
        <f t="shared" si="0"/>
        <v>0</v>
      </c>
      <c r="R17" s="4" t="str">
        <f t="shared" si="1"/>
        <v>L</v>
      </c>
      <c r="S17" s="5"/>
      <c r="T17" s="17" t="e">
        <f>VLOOKUP($F17, Ratings_Comp[], T$215, FALSE)</f>
        <v>#N/A</v>
      </c>
      <c r="U17" s="17" t="e">
        <f>VLOOKUP($F17, Ratings_Comp[], U$215, FALSE)</f>
        <v>#N/A</v>
      </c>
      <c r="V17" s="17" t="e">
        <f>VLOOKUP($F17, Ratings_Comp[], V$215, FALSE)</f>
        <v>#N/A</v>
      </c>
      <c r="W17" s="17" t="e">
        <f>VLOOKUP($F17, Ratings_Comp[], W$215, FALSE)</f>
        <v>#N/A</v>
      </c>
      <c r="X17" s="17" t="e">
        <f>VLOOKUP($F17, Ratings_Comp[], X$215, FALSE)</f>
        <v>#N/A</v>
      </c>
      <c r="Y17" s="17" t="e">
        <f>VLOOKUP($G17, Ratings_Comp[], Y$215, FALSE)</f>
        <v>#N/A</v>
      </c>
      <c r="Z17" s="17" t="e">
        <f>VLOOKUP($G17, Ratings_Comp[], Z$215, FALSE)</f>
        <v>#N/A</v>
      </c>
      <c r="AA17" s="17" t="e">
        <f>VLOOKUP($G17, Ratings_Comp[], AA$215, FALSE)</f>
        <v>#N/A</v>
      </c>
      <c r="AB17" s="17" t="e">
        <f>VLOOKUP($G17, Ratings_Comp[], AB$215, FALSE)</f>
        <v>#N/A</v>
      </c>
      <c r="AC17" s="17" t="e">
        <f>VLOOKUP($G17, Ratings_Comp[], AC$215, FALSE)</f>
        <v>#N/A</v>
      </c>
      <c r="AD17" t="e">
        <f>VLOOKUP('Prediction Data'!$D17,#REF!, AD$215,FALSE)</f>
        <v>#N/A</v>
      </c>
      <c r="AE17" t="e">
        <f>VLOOKUP('Prediction Data'!$D17,#REF!, AE$215,FALSE)</f>
        <v>#N/A</v>
      </c>
      <c r="AF17" t="e">
        <f>VLOOKUP('Prediction Data'!$D17,#REF!, AF$215,FALSE)</f>
        <v>#N/A</v>
      </c>
      <c r="AG17" t="e">
        <f>VLOOKUP('Prediction Data'!$D17,#REF!, AG$215,FALSE)</f>
        <v>#N/A</v>
      </c>
      <c r="AH17" t="e">
        <f>VLOOKUP('Prediction Data'!$D17,#REF!, AH$215,FALSE)</f>
        <v>#N/A</v>
      </c>
      <c r="AI17" t="e">
        <f>VLOOKUP('Prediction Data'!$E17,#REF!, AI$215,FALSE)</f>
        <v>#N/A</v>
      </c>
      <c r="AJ17" t="e">
        <f>VLOOKUP('Prediction Data'!$E17,#REF!, AJ$215,FALSE)</f>
        <v>#N/A</v>
      </c>
      <c r="AK17" t="e">
        <f>VLOOKUP('Prediction Data'!$E17,#REF!, AK$215,FALSE)</f>
        <v>#N/A</v>
      </c>
      <c r="AL17" t="e">
        <f>VLOOKUP('Prediction Data'!$E17,#REF!, AL$215,FALSE)</f>
        <v>#N/A</v>
      </c>
      <c r="AM17" t="e">
        <f>VLOOKUP('Prediction Data'!$E17,#REF!, AM$215,FALSE)</f>
        <v>#N/A</v>
      </c>
      <c r="AN17" t="e">
        <f>VLOOKUP($F17,#REF!, AN$215,FALSE)</f>
        <v>#N/A</v>
      </c>
      <c r="AO17" t="e">
        <f>VLOOKUP($F17,#REF!, AO$215,FALSE)</f>
        <v>#N/A</v>
      </c>
      <c r="AP17" t="e">
        <f>VLOOKUP($G17,#REF!, AP$215,FALSE)</f>
        <v>#N/A</v>
      </c>
      <c r="AQ17" t="e">
        <f>VLOOKUP($G17,#REF!, AQ$215,FALSE)</f>
        <v>#N/A</v>
      </c>
      <c r="AR17" t="e">
        <f>VLOOKUP($H17,#REF!, 'Prediction Data'!AR$215,FALSE)</f>
        <v>#N/A</v>
      </c>
      <c r="AS17" t="e">
        <f>VLOOKUP($H17,#REF!, 'Prediction Data'!AS$215,FALSE)</f>
        <v>#N/A</v>
      </c>
      <c r="AT17" t="e">
        <f>VLOOKUP($H17,#REF!, 'Prediction Data'!AT$215,FALSE)</f>
        <v>#N/A</v>
      </c>
      <c r="AU17" t="e">
        <f>VLOOKUP($H17,#REF!, 'Prediction Data'!AU$215,FALSE)</f>
        <v>#N/A</v>
      </c>
      <c r="AV17" t="e">
        <f>VLOOKUP($H17,#REF!, 'Prediction Data'!AV$215,FALSE)</f>
        <v>#N/A</v>
      </c>
      <c r="AW17" t="e">
        <f>VLOOKUP($H17,#REF!, 'Prediction Data'!AW$215,FALSE)</f>
        <v>#N/A</v>
      </c>
      <c r="AX17" t="e">
        <f>VLOOKUP($H17,#REF!, 'Prediction Data'!AX$215,FALSE)</f>
        <v>#N/A</v>
      </c>
      <c r="AY17" t="e">
        <f>VLOOKUP($H17,#REF!, 'Prediction Data'!AY$215,FALSE)</f>
        <v>#N/A</v>
      </c>
      <c r="AZ17" t="e">
        <f>VLOOKUP($H17,#REF!, 'Prediction Data'!AZ$215,FALSE)</f>
        <v>#N/A</v>
      </c>
      <c r="BA17" t="e">
        <f>VLOOKUP($H17,#REF!, 'Prediction Data'!BA$215,FALSE)</f>
        <v>#N/A</v>
      </c>
      <c r="BB17" t="e">
        <f>VLOOKUP($H17,#REF!, 'Prediction Data'!BB$215,FALSE)</f>
        <v>#N/A</v>
      </c>
      <c r="BC17" t="e">
        <f>VLOOKUP($H17,#REF!, 'Prediction Data'!BC$215,FALSE)</f>
        <v>#N/A</v>
      </c>
      <c r="BD17" t="e">
        <f>VLOOKUP($I17,#REF!, 'Prediction Data'!BD$215,FALSE)</f>
        <v>#N/A</v>
      </c>
      <c r="BE17" t="e">
        <f>VLOOKUP($I17,#REF!, 'Prediction Data'!BE$215,FALSE)</f>
        <v>#N/A</v>
      </c>
      <c r="BF17" t="e">
        <f>VLOOKUP($I17,#REF!, 'Prediction Data'!BF$215,FALSE)</f>
        <v>#N/A</v>
      </c>
      <c r="BG17" t="e">
        <f>VLOOKUP($I17,#REF!, 'Prediction Data'!BG$215,FALSE)</f>
        <v>#N/A</v>
      </c>
      <c r="BH17" t="e">
        <f>VLOOKUP($I17,#REF!, 'Prediction Data'!BH$215,FALSE)</f>
        <v>#N/A</v>
      </c>
      <c r="BI17" t="e">
        <f>VLOOKUP($I17,#REF!, 'Prediction Data'!BI$215,FALSE)</f>
        <v>#N/A</v>
      </c>
      <c r="BJ17" t="e">
        <f>VLOOKUP($I17,#REF!, 'Prediction Data'!BJ$215,FALSE)</f>
        <v>#N/A</v>
      </c>
      <c r="BK17" t="e">
        <f>VLOOKUP($I17,#REF!, 'Prediction Data'!BK$215,FALSE)</f>
        <v>#N/A</v>
      </c>
      <c r="BL17" t="e">
        <f>VLOOKUP($I17,#REF!, 'Prediction Data'!BL$215,FALSE)</f>
        <v>#N/A</v>
      </c>
      <c r="BM17" t="e">
        <f>VLOOKUP($I17,#REF!, 'Prediction Data'!BM$215,FALSE)</f>
        <v>#N/A</v>
      </c>
      <c r="BN17" t="e">
        <f>VLOOKUP($I17,#REF!, 'Prediction Data'!BN$215,FALSE)</f>
        <v>#N/A</v>
      </c>
      <c r="BO17" t="e">
        <f>VLOOKUP($I17,#REF!, 'Prediction Data'!BO$215,FALSE)</f>
        <v>#N/A</v>
      </c>
      <c r="BP17" t="e">
        <f>VLOOKUP('Prediction Data'!$J17,#REF!, BP$215, FALSE)</f>
        <v>#N/A</v>
      </c>
      <c r="BQ17" t="e">
        <f>VLOOKUP('Prediction Data'!$J17,#REF!, BQ$215, FALSE)</f>
        <v>#N/A</v>
      </c>
      <c r="BR17" t="e">
        <f>VLOOKUP('Prediction Data'!$J17,#REF!, BR$215, FALSE)</f>
        <v>#N/A</v>
      </c>
      <c r="BS17" t="e">
        <f>VLOOKUP('Prediction Data'!$J17,#REF!, BS$215, FALSE)</f>
        <v>#N/A</v>
      </c>
      <c r="BT17" t="e">
        <f>VLOOKUP('Prediction Data'!$J17,#REF!, BT$215, FALSE)</f>
        <v>#N/A</v>
      </c>
      <c r="BU17" t="e">
        <f t="shared" si="2"/>
        <v>#N/A</v>
      </c>
      <c r="BV17" t="e">
        <f t="shared" si="3"/>
        <v>#N/A</v>
      </c>
      <c r="BW17" t="e">
        <f>VLOOKUP('Prediction Data'!$K17,#REF!, BW$215, FALSE)</f>
        <v>#N/A</v>
      </c>
      <c r="BX17" t="e">
        <f>VLOOKUP('Prediction Data'!$K17,#REF!, BX$215, FALSE)</f>
        <v>#N/A</v>
      </c>
      <c r="BY17" t="e">
        <f>VLOOKUP('Prediction Data'!$K17,#REF!, BY$215, FALSE)</f>
        <v>#N/A</v>
      </c>
      <c r="BZ17" t="e">
        <f>VLOOKUP('Prediction Data'!$K17,#REF!, BZ$215, FALSE)</f>
        <v>#N/A</v>
      </c>
      <c r="CA17" t="e">
        <f>VLOOKUP('Prediction Data'!$K17,#REF!, CA$215, FALSE)</f>
        <v>#N/A</v>
      </c>
      <c r="CB17" t="e">
        <f t="shared" si="4"/>
        <v>#N/A</v>
      </c>
      <c r="CC17" t="e">
        <f t="shared" si="5"/>
        <v>#N/A</v>
      </c>
      <c r="CD17" t="e">
        <f t="shared" si="6"/>
        <v>#N/A</v>
      </c>
      <c r="CE17" t="e">
        <f t="shared" si="7"/>
        <v>#N/A</v>
      </c>
      <c r="CF17" s="20" t="e">
        <f t="shared" si="8"/>
        <v>#N/A</v>
      </c>
      <c r="CG17" s="20" t="e">
        <f t="shared" si="9"/>
        <v>#N/A</v>
      </c>
      <c r="CH17" t="e">
        <f>VLOOKUP(Table411[[#This Row],[Conference_H]], Conferences!$H$2:$N$34, 3,FALSE)</f>
        <v>#N/A</v>
      </c>
      <c r="CI17" t="e">
        <f>VLOOKUP(Table411[[#This Row],[Conference_A]], Conferences!$H$2:$N$34, 3,FALSE)</f>
        <v>#N/A</v>
      </c>
      <c r="CJ17" t="e">
        <f>IF(Table411[[#This Row],[CRank_H]]=Table411[[#This Row],[CRank_A]],0,1)</f>
        <v>#N/A</v>
      </c>
      <c r="CK17" t="e">
        <f>VLOOKUP(Table411[[#This Row],[Home Name BPI_SAG ELO]], 'Ratings_Comp'!$A$2:$L$364, 14, FALSE)</f>
        <v>#N/A</v>
      </c>
      <c r="CL17" t="e">
        <f>VLOOKUP(Table411[[#This Row],[Home Name BPI_SAG ELO]], 'Ratings_Comp'!$A$2:$L$364, 15, FALSE)</f>
        <v>#N/A</v>
      </c>
      <c r="CM17" t="e">
        <f>VLOOKUP(Table411[[#This Row],[Away Name BPI_SAG ELO]], 'Ratings_Comp'!$A$2:$L$364, 14, FALSE)</f>
        <v>#N/A</v>
      </c>
      <c r="CN17" t="e">
        <f>VLOOKUP(Table411[[#This Row],[Away Name BPI_SAG ELO]], 'Ratings_Comp'!$A$2:$L$364, 15, FALSE)</f>
        <v>#N/A</v>
      </c>
      <c r="CO17" t="e">
        <f>Table411[[#This Row],[Home_Ws]]/(Table411[[#This Row],[Home_Ws]]+Table411[[#This Row],[Home_Ls]])</f>
        <v>#N/A</v>
      </c>
      <c r="CP17" t="e">
        <f>Table411[[#This Row],[Away_Ws]]/(Table411[[#This Row],[Away_Ws]]+Table411[[#This Row],[Away_Ls]])</f>
        <v>#N/A</v>
      </c>
    </row>
    <row r="18" spans="1:94" x14ac:dyDescent="0.45">
      <c r="A18">
        <v>17</v>
      </c>
      <c r="B18" s="4"/>
      <c r="C18" s="4"/>
      <c r="D18" s="3" t="e">
        <f>VLOOKUP('Prediction Data'!$B18, Names!$C$2:$K$363, 2,FALSE)</f>
        <v>#N/A</v>
      </c>
      <c r="E18" s="3" t="e">
        <f>VLOOKUP('Prediction Data'!$C18, Names!$C$2:$K$363, 2,FALSE)</f>
        <v>#N/A</v>
      </c>
      <c r="F18" s="3" t="e">
        <f>VLOOKUP('Prediction Data'!$B18, Names!$C$2:$K$363, 3,FALSE)</f>
        <v>#N/A</v>
      </c>
      <c r="G18" s="3" t="e">
        <f>VLOOKUP('Prediction Data'!$C18, Names!$C$2:$K$363, 3,FALSE)</f>
        <v>#N/A</v>
      </c>
      <c r="H18" s="3" t="e">
        <f>VLOOKUP('Prediction Data'!$B18, Names!$C$2:$K$363, 5,FALSE)</f>
        <v>#N/A</v>
      </c>
      <c r="I18" s="3" t="e">
        <f>VLOOKUP('Prediction Data'!$C18, Names!$C$2:$K$363, 5,FALSE)</f>
        <v>#N/A</v>
      </c>
      <c r="J18" s="3" t="e">
        <f>VLOOKUP('Prediction Data'!$B18, Names!$C$2:$K$363, 6,FALSE)</f>
        <v>#N/A</v>
      </c>
      <c r="K18" s="3" t="e">
        <f>VLOOKUP('Prediction Data'!$C18, Names!$C$2:$K$363, 6,FALSE)</f>
        <v>#N/A</v>
      </c>
      <c r="L18" s="3" t="e">
        <f>VLOOKUP(B18, Names!$C$2:$M$363, 7,FALSE)</f>
        <v>#N/A</v>
      </c>
      <c r="M18" s="3" t="e">
        <f>VLOOKUP(C18, Names!$C$2:$M$363, 7,FALSE)</f>
        <v>#N/A</v>
      </c>
      <c r="N18" s="4" t="s">
        <v>558</v>
      </c>
      <c r="Q18" s="4">
        <f t="shared" si="0"/>
        <v>0</v>
      </c>
      <c r="R18" s="4" t="str">
        <f t="shared" si="1"/>
        <v>L</v>
      </c>
      <c r="S18" s="5"/>
      <c r="T18" s="17" t="e">
        <f>VLOOKUP($F18, Ratings_Comp[], T$215, FALSE)</f>
        <v>#N/A</v>
      </c>
      <c r="U18" s="17" t="e">
        <f>VLOOKUP($F18, Ratings_Comp[], U$215, FALSE)</f>
        <v>#N/A</v>
      </c>
      <c r="V18" s="17" t="e">
        <f>VLOOKUP($F18, Ratings_Comp[], V$215, FALSE)</f>
        <v>#N/A</v>
      </c>
      <c r="W18" s="17" t="e">
        <f>VLOOKUP($F18, Ratings_Comp[], W$215, FALSE)</f>
        <v>#N/A</v>
      </c>
      <c r="X18" s="17" t="e">
        <f>VLOOKUP($F18, Ratings_Comp[], X$215, FALSE)</f>
        <v>#N/A</v>
      </c>
      <c r="Y18" s="17" t="e">
        <f>VLOOKUP($G18, Ratings_Comp[], Y$215, FALSE)</f>
        <v>#N/A</v>
      </c>
      <c r="Z18" s="17" t="e">
        <f>VLOOKUP($G18, Ratings_Comp[], Z$215, FALSE)</f>
        <v>#N/A</v>
      </c>
      <c r="AA18" s="17" t="e">
        <f>VLOOKUP($G18, Ratings_Comp[], AA$215, FALSE)</f>
        <v>#N/A</v>
      </c>
      <c r="AB18" s="17" t="e">
        <f>VLOOKUP($G18, Ratings_Comp[], AB$215, FALSE)</f>
        <v>#N/A</v>
      </c>
      <c r="AC18" s="17" t="e">
        <f>VLOOKUP($G18, Ratings_Comp[], AC$215, FALSE)</f>
        <v>#N/A</v>
      </c>
      <c r="AD18" t="e">
        <f>VLOOKUP('Prediction Data'!$D18,#REF!, AD$215,FALSE)</f>
        <v>#N/A</v>
      </c>
      <c r="AE18" t="e">
        <f>VLOOKUP('Prediction Data'!$D18,#REF!, AE$215,FALSE)</f>
        <v>#N/A</v>
      </c>
      <c r="AF18" t="e">
        <f>VLOOKUP('Prediction Data'!$D18,#REF!, AF$215,FALSE)</f>
        <v>#N/A</v>
      </c>
      <c r="AG18" t="e">
        <f>VLOOKUP('Prediction Data'!$D18,#REF!, AG$215,FALSE)</f>
        <v>#N/A</v>
      </c>
      <c r="AH18" t="e">
        <f>VLOOKUP('Prediction Data'!$D18,#REF!, AH$215,FALSE)</f>
        <v>#N/A</v>
      </c>
      <c r="AI18" t="e">
        <f>VLOOKUP('Prediction Data'!$E18,#REF!, AI$215,FALSE)</f>
        <v>#N/A</v>
      </c>
      <c r="AJ18" t="e">
        <f>VLOOKUP('Prediction Data'!$E18,#REF!, AJ$215,FALSE)</f>
        <v>#N/A</v>
      </c>
      <c r="AK18" t="e">
        <f>VLOOKUP('Prediction Data'!$E18,#REF!, AK$215,FALSE)</f>
        <v>#N/A</v>
      </c>
      <c r="AL18" t="e">
        <f>VLOOKUP('Prediction Data'!$E18,#REF!, AL$215,FALSE)</f>
        <v>#N/A</v>
      </c>
      <c r="AM18" t="e">
        <f>VLOOKUP('Prediction Data'!$E18,#REF!, AM$215,FALSE)</f>
        <v>#N/A</v>
      </c>
      <c r="AN18" t="e">
        <f>VLOOKUP($F18,#REF!, AN$215,FALSE)</f>
        <v>#N/A</v>
      </c>
      <c r="AO18" t="e">
        <f>VLOOKUP($F18,#REF!, AO$215,FALSE)</f>
        <v>#N/A</v>
      </c>
      <c r="AP18" t="e">
        <f>VLOOKUP($G18,#REF!, AP$215,FALSE)</f>
        <v>#N/A</v>
      </c>
      <c r="AQ18" t="e">
        <f>VLOOKUP($G18,#REF!, AQ$215,FALSE)</f>
        <v>#N/A</v>
      </c>
      <c r="AR18" t="e">
        <f>VLOOKUP($H18,#REF!, 'Prediction Data'!AR$215,FALSE)</f>
        <v>#N/A</v>
      </c>
      <c r="AS18" t="e">
        <f>VLOOKUP($H18,#REF!, 'Prediction Data'!AS$215,FALSE)</f>
        <v>#N/A</v>
      </c>
      <c r="AT18" t="e">
        <f>VLOOKUP($H18,#REF!, 'Prediction Data'!AT$215,FALSE)</f>
        <v>#N/A</v>
      </c>
      <c r="AU18" t="e">
        <f>VLOOKUP($H18,#REF!, 'Prediction Data'!AU$215,FALSE)</f>
        <v>#N/A</v>
      </c>
      <c r="AV18" t="e">
        <f>VLOOKUP($H18,#REF!, 'Prediction Data'!AV$215,FALSE)</f>
        <v>#N/A</v>
      </c>
      <c r="AW18" t="e">
        <f>VLOOKUP($H18,#REF!, 'Prediction Data'!AW$215,FALSE)</f>
        <v>#N/A</v>
      </c>
      <c r="AX18" t="e">
        <f>VLOOKUP($H18,#REF!, 'Prediction Data'!AX$215,FALSE)</f>
        <v>#N/A</v>
      </c>
      <c r="AY18" t="e">
        <f>VLOOKUP($H18,#REF!, 'Prediction Data'!AY$215,FALSE)</f>
        <v>#N/A</v>
      </c>
      <c r="AZ18" t="e">
        <f>VLOOKUP($H18,#REF!, 'Prediction Data'!AZ$215,FALSE)</f>
        <v>#N/A</v>
      </c>
      <c r="BA18" t="e">
        <f>VLOOKUP($H18,#REF!, 'Prediction Data'!BA$215,FALSE)</f>
        <v>#N/A</v>
      </c>
      <c r="BB18" t="e">
        <f>VLOOKUP($H18,#REF!, 'Prediction Data'!BB$215,FALSE)</f>
        <v>#N/A</v>
      </c>
      <c r="BC18" t="e">
        <f>VLOOKUP($H18,#REF!, 'Prediction Data'!BC$215,FALSE)</f>
        <v>#N/A</v>
      </c>
      <c r="BD18" t="e">
        <f>VLOOKUP($I18,#REF!, 'Prediction Data'!BD$215,FALSE)</f>
        <v>#N/A</v>
      </c>
      <c r="BE18" t="e">
        <f>VLOOKUP($I18,#REF!, 'Prediction Data'!BE$215,FALSE)</f>
        <v>#N/A</v>
      </c>
      <c r="BF18" t="e">
        <f>VLOOKUP($I18,#REF!, 'Prediction Data'!BF$215,FALSE)</f>
        <v>#N/A</v>
      </c>
      <c r="BG18" t="e">
        <f>VLOOKUP($I18,#REF!, 'Prediction Data'!BG$215,FALSE)</f>
        <v>#N/A</v>
      </c>
      <c r="BH18" t="e">
        <f>VLOOKUP($I18,#REF!, 'Prediction Data'!BH$215,FALSE)</f>
        <v>#N/A</v>
      </c>
      <c r="BI18" t="e">
        <f>VLOOKUP($I18,#REF!, 'Prediction Data'!BI$215,FALSE)</f>
        <v>#N/A</v>
      </c>
      <c r="BJ18" t="e">
        <f>VLOOKUP($I18,#REF!, 'Prediction Data'!BJ$215,FALSE)</f>
        <v>#N/A</v>
      </c>
      <c r="BK18" t="e">
        <f>VLOOKUP($I18,#REF!, 'Prediction Data'!BK$215,FALSE)</f>
        <v>#N/A</v>
      </c>
      <c r="BL18" t="e">
        <f>VLOOKUP($I18,#REF!, 'Prediction Data'!BL$215,FALSE)</f>
        <v>#N/A</v>
      </c>
      <c r="BM18" t="e">
        <f>VLOOKUP($I18,#REF!, 'Prediction Data'!BM$215,FALSE)</f>
        <v>#N/A</v>
      </c>
      <c r="BN18" t="e">
        <f>VLOOKUP($I18,#REF!, 'Prediction Data'!BN$215,FALSE)</f>
        <v>#N/A</v>
      </c>
      <c r="BO18" t="e">
        <f>VLOOKUP($I18,#REF!, 'Prediction Data'!BO$215,FALSE)</f>
        <v>#N/A</v>
      </c>
      <c r="BP18" t="e">
        <f>VLOOKUP('Prediction Data'!$J18,#REF!, BP$215, FALSE)</f>
        <v>#N/A</v>
      </c>
      <c r="BQ18" t="e">
        <f>VLOOKUP('Prediction Data'!$J18,#REF!, BQ$215, FALSE)</f>
        <v>#N/A</v>
      </c>
      <c r="BR18" t="e">
        <f>VLOOKUP('Prediction Data'!$J18,#REF!, BR$215, FALSE)</f>
        <v>#N/A</v>
      </c>
      <c r="BS18" t="e">
        <f>VLOOKUP('Prediction Data'!$J18,#REF!, BS$215, FALSE)</f>
        <v>#N/A</v>
      </c>
      <c r="BT18" t="e">
        <f>VLOOKUP('Prediction Data'!$J18,#REF!, BT$215, FALSE)</f>
        <v>#N/A</v>
      </c>
      <c r="BU18" t="e">
        <f t="shared" si="2"/>
        <v>#N/A</v>
      </c>
      <c r="BV18" t="e">
        <f t="shared" si="3"/>
        <v>#N/A</v>
      </c>
      <c r="BW18" t="e">
        <f>VLOOKUP('Prediction Data'!$K18,#REF!, BW$215, FALSE)</f>
        <v>#N/A</v>
      </c>
      <c r="BX18" t="e">
        <f>VLOOKUP('Prediction Data'!$K18,#REF!, BX$215, FALSE)</f>
        <v>#N/A</v>
      </c>
      <c r="BY18" t="e">
        <f>VLOOKUP('Prediction Data'!$K18,#REF!, BY$215, FALSE)</f>
        <v>#N/A</v>
      </c>
      <c r="BZ18" t="e">
        <f>VLOOKUP('Prediction Data'!$K18,#REF!, BZ$215, FALSE)</f>
        <v>#N/A</v>
      </c>
      <c r="CA18" t="e">
        <f>VLOOKUP('Prediction Data'!$K18,#REF!, CA$215, FALSE)</f>
        <v>#N/A</v>
      </c>
      <c r="CB18" t="e">
        <f t="shared" si="4"/>
        <v>#N/A</v>
      </c>
      <c r="CC18" t="e">
        <f t="shared" si="5"/>
        <v>#N/A</v>
      </c>
      <c r="CD18" t="e">
        <f t="shared" si="6"/>
        <v>#N/A</v>
      </c>
      <c r="CE18" t="e">
        <f t="shared" si="7"/>
        <v>#N/A</v>
      </c>
      <c r="CF18" s="20" t="e">
        <f t="shared" si="8"/>
        <v>#N/A</v>
      </c>
      <c r="CG18" s="20" t="e">
        <f t="shared" si="9"/>
        <v>#N/A</v>
      </c>
      <c r="CH18" t="e">
        <f>VLOOKUP(Table411[[#This Row],[Conference_H]], Conferences!$H$2:$N$34, 3,FALSE)</f>
        <v>#N/A</v>
      </c>
      <c r="CI18" t="e">
        <f>VLOOKUP(Table411[[#This Row],[Conference_A]], Conferences!$H$2:$N$34, 3,FALSE)</f>
        <v>#N/A</v>
      </c>
      <c r="CJ18" t="e">
        <f>IF(Table411[[#This Row],[CRank_H]]=Table411[[#This Row],[CRank_A]],0,1)</f>
        <v>#N/A</v>
      </c>
      <c r="CK18" t="e">
        <f>VLOOKUP(Table411[[#This Row],[Home Name BPI_SAG ELO]], 'Ratings_Comp'!$A$2:$L$364, 14, FALSE)</f>
        <v>#N/A</v>
      </c>
      <c r="CL18" t="e">
        <f>VLOOKUP(Table411[[#This Row],[Home Name BPI_SAG ELO]], 'Ratings_Comp'!$A$2:$L$364, 15, FALSE)</f>
        <v>#N/A</v>
      </c>
      <c r="CM18" t="e">
        <f>VLOOKUP(Table411[[#This Row],[Away Name BPI_SAG ELO]], 'Ratings_Comp'!$A$2:$L$364, 14, FALSE)</f>
        <v>#N/A</v>
      </c>
      <c r="CN18" t="e">
        <f>VLOOKUP(Table411[[#This Row],[Away Name BPI_SAG ELO]], 'Ratings_Comp'!$A$2:$L$364, 15, FALSE)</f>
        <v>#N/A</v>
      </c>
      <c r="CO18" t="e">
        <f>Table411[[#This Row],[Home_Ws]]/(Table411[[#This Row],[Home_Ws]]+Table411[[#This Row],[Home_Ls]])</f>
        <v>#N/A</v>
      </c>
      <c r="CP18" t="e">
        <f>Table411[[#This Row],[Away_Ws]]/(Table411[[#This Row],[Away_Ws]]+Table411[[#This Row],[Away_Ls]])</f>
        <v>#N/A</v>
      </c>
    </row>
    <row r="19" spans="1:94" x14ac:dyDescent="0.45">
      <c r="A19">
        <v>18</v>
      </c>
      <c r="B19" s="4"/>
      <c r="C19" s="4"/>
      <c r="D19" s="3" t="e">
        <f>VLOOKUP('Prediction Data'!$B19, Names!$C$2:$K$363, 2,FALSE)</f>
        <v>#N/A</v>
      </c>
      <c r="E19" s="3" t="e">
        <f>VLOOKUP('Prediction Data'!$C19, Names!$C$2:$K$363, 2,FALSE)</f>
        <v>#N/A</v>
      </c>
      <c r="F19" s="3" t="e">
        <f>VLOOKUP('Prediction Data'!$B19, Names!$C$2:$K$363, 3,FALSE)</f>
        <v>#N/A</v>
      </c>
      <c r="G19" s="3" t="e">
        <f>VLOOKUP('Prediction Data'!$C19, Names!$C$2:$K$363, 3,FALSE)</f>
        <v>#N/A</v>
      </c>
      <c r="H19" s="3" t="e">
        <f>VLOOKUP('Prediction Data'!$B19, Names!$C$2:$K$363, 5,FALSE)</f>
        <v>#N/A</v>
      </c>
      <c r="I19" s="3" t="e">
        <f>VLOOKUP('Prediction Data'!$C19, Names!$C$2:$K$363, 5,FALSE)</f>
        <v>#N/A</v>
      </c>
      <c r="J19" s="3" t="e">
        <f>VLOOKUP('Prediction Data'!$B19, Names!$C$2:$K$363, 6,FALSE)</f>
        <v>#N/A</v>
      </c>
      <c r="K19" s="3" t="e">
        <f>VLOOKUP('Prediction Data'!$C19, Names!$C$2:$K$363, 6,FALSE)</f>
        <v>#N/A</v>
      </c>
      <c r="L19" s="3" t="e">
        <f>VLOOKUP(B19, Names!$C$2:$M$363, 7,FALSE)</f>
        <v>#N/A</v>
      </c>
      <c r="M19" s="3" t="e">
        <f>VLOOKUP(C19, Names!$C$2:$M$363, 7,FALSE)</f>
        <v>#N/A</v>
      </c>
      <c r="N19" s="4" t="s">
        <v>558</v>
      </c>
      <c r="Q19" s="4">
        <f t="shared" si="0"/>
        <v>0</v>
      </c>
      <c r="R19" s="4" t="str">
        <f t="shared" si="1"/>
        <v>L</v>
      </c>
      <c r="S19" s="5"/>
      <c r="T19" s="17" t="e">
        <f>VLOOKUP($F19, Ratings_Comp[], T$215, FALSE)</f>
        <v>#N/A</v>
      </c>
      <c r="U19" s="17" t="e">
        <f>VLOOKUP($F19, Ratings_Comp[], U$215, FALSE)</f>
        <v>#N/A</v>
      </c>
      <c r="V19" s="17" t="e">
        <f>VLOOKUP($F19, Ratings_Comp[], V$215, FALSE)</f>
        <v>#N/A</v>
      </c>
      <c r="W19" s="17" t="e">
        <f>VLOOKUP($F19, Ratings_Comp[], W$215, FALSE)</f>
        <v>#N/A</v>
      </c>
      <c r="X19" s="17" t="e">
        <f>VLOOKUP($F19, Ratings_Comp[], X$215, FALSE)</f>
        <v>#N/A</v>
      </c>
      <c r="Y19" s="17" t="e">
        <f>VLOOKUP($G19, Ratings_Comp[], Y$215, FALSE)</f>
        <v>#N/A</v>
      </c>
      <c r="Z19" s="17" t="e">
        <f>VLOOKUP($G19, Ratings_Comp[], Z$215, FALSE)</f>
        <v>#N/A</v>
      </c>
      <c r="AA19" s="17" t="e">
        <f>VLOOKUP($G19, Ratings_Comp[], AA$215, FALSE)</f>
        <v>#N/A</v>
      </c>
      <c r="AB19" s="17" t="e">
        <f>VLOOKUP($G19, Ratings_Comp[], AB$215, FALSE)</f>
        <v>#N/A</v>
      </c>
      <c r="AC19" s="17" t="e">
        <f>VLOOKUP($G19, Ratings_Comp[], AC$215, FALSE)</f>
        <v>#N/A</v>
      </c>
      <c r="AD19" t="e">
        <f>VLOOKUP('Prediction Data'!$D19,#REF!, AD$215,FALSE)</f>
        <v>#N/A</v>
      </c>
      <c r="AE19" t="e">
        <f>VLOOKUP('Prediction Data'!$D19,#REF!, AE$215,FALSE)</f>
        <v>#N/A</v>
      </c>
      <c r="AF19" t="e">
        <f>VLOOKUP('Prediction Data'!$D19,#REF!, AF$215,FALSE)</f>
        <v>#N/A</v>
      </c>
      <c r="AG19" t="e">
        <f>VLOOKUP('Prediction Data'!$D19,#REF!, AG$215,FALSE)</f>
        <v>#N/A</v>
      </c>
      <c r="AH19" t="e">
        <f>VLOOKUP('Prediction Data'!$D19,#REF!, AH$215,FALSE)</f>
        <v>#N/A</v>
      </c>
      <c r="AI19" t="e">
        <f>VLOOKUP('Prediction Data'!$E19,#REF!, AI$215,FALSE)</f>
        <v>#N/A</v>
      </c>
      <c r="AJ19" t="e">
        <f>VLOOKUP('Prediction Data'!$E19,#REF!, AJ$215,FALSE)</f>
        <v>#N/A</v>
      </c>
      <c r="AK19" t="e">
        <f>VLOOKUP('Prediction Data'!$E19,#REF!, AK$215,FALSE)</f>
        <v>#N/A</v>
      </c>
      <c r="AL19" t="e">
        <f>VLOOKUP('Prediction Data'!$E19,#REF!, AL$215,FALSE)</f>
        <v>#N/A</v>
      </c>
      <c r="AM19" t="e">
        <f>VLOOKUP('Prediction Data'!$E19,#REF!, AM$215,FALSE)</f>
        <v>#N/A</v>
      </c>
      <c r="AN19" t="e">
        <f>VLOOKUP($F19,#REF!, AN$215,FALSE)</f>
        <v>#N/A</v>
      </c>
      <c r="AO19" t="e">
        <f>VLOOKUP($F19,#REF!, AO$215,FALSE)</f>
        <v>#N/A</v>
      </c>
      <c r="AP19" t="e">
        <f>VLOOKUP($G19,#REF!, AP$215,FALSE)</f>
        <v>#N/A</v>
      </c>
      <c r="AQ19" t="e">
        <f>VLOOKUP($G19,#REF!, AQ$215,FALSE)</f>
        <v>#N/A</v>
      </c>
      <c r="AR19" t="e">
        <f>VLOOKUP($H19,#REF!, 'Prediction Data'!AR$215,FALSE)</f>
        <v>#N/A</v>
      </c>
      <c r="AS19" t="e">
        <f>VLOOKUP($H19,#REF!, 'Prediction Data'!AS$215,FALSE)</f>
        <v>#N/A</v>
      </c>
      <c r="AT19" t="e">
        <f>VLOOKUP($H19,#REF!, 'Prediction Data'!AT$215,FALSE)</f>
        <v>#N/A</v>
      </c>
      <c r="AU19" t="e">
        <f>VLOOKUP($H19,#REF!, 'Prediction Data'!AU$215,FALSE)</f>
        <v>#N/A</v>
      </c>
      <c r="AV19" t="e">
        <f>VLOOKUP($H19,#REF!, 'Prediction Data'!AV$215,FALSE)</f>
        <v>#N/A</v>
      </c>
      <c r="AW19" t="e">
        <f>VLOOKUP($H19,#REF!, 'Prediction Data'!AW$215,FALSE)</f>
        <v>#N/A</v>
      </c>
      <c r="AX19" t="e">
        <f>VLOOKUP($H19,#REF!, 'Prediction Data'!AX$215,FALSE)</f>
        <v>#N/A</v>
      </c>
      <c r="AY19" t="e">
        <f>VLOOKUP($H19,#REF!, 'Prediction Data'!AY$215,FALSE)</f>
        <v>#N/A</v>
      </c>
      <c r="AZ19" t="e">
        <f>VLOOKUP($H19,#REF!, 'Prediction Data'!AZ$215,FALSE)</f>
        <v>#N/A</v>
      </c>
      <c r="BA19" t="e">
        <f>VLOOKUP($H19,#REF!, 'Prediction Data'!BA$215,FALSE)</f>
        <v>#N/A</v>
      </c>
      <c r="BB19" t="e">
        <f>VLOOKUP($H19,#REF!, 'Prediction Data'!BB$215,FALSE)</f>
        <v>#N/A</v>
      </c>
      <c r="BC19" t="e">
        <f>VLOOKUP($H19,#REF!, 'Prediction Data'!BC$215,FALSE)</f>
        <v>#N/A</v>
      </c>
      <c r="BD19" t="e">
        <f>VLOOKUP($I19,#REF!, 'Prediction Data'!BD$215,FALSE)</f>
        <v>#N/A</v>
      </c>
      <c r="BE19" t="e">
        <f>VLOOKUP($I19,#REF!, 'Prediction Data'!BE$215,FALSE)</f>
        <v>#N/A</v>
      </c>
      <c r="BF19" t="e">
        <f>VLOOKUP($I19,#REF!, 'Prediction Data'!BF$215,FALSE)</f>
        <v>#N/A</v>
      </c>
      <c r="BG19" t="e">
        <f>VLOOKUP($I19,#REF!, 'Prediction Data'!BG$215,FALSE)</f>
        <v>#N/A</v>
      </c>
      <c r="BH19" t="e">
        <f>VLOOKUP($I19,#REF!, 'Prediction Data'!BH$215,FALSE)</f>
        <v>#N/A</v>
      </c>
      <c r="BI19" t="e">
        <f>VLOOKUP($I19,#REF!, 'Prediction Data'!BI$215,FALSE)</f>
        <v>#N/A</v>
      </c>
      <c r="BJ19" t="e">
        <f>VLOOKUP($I19,#REF!, 'Prediction Data'!BJ$215,FALSE)</f>
        <v>#N/A</v>
      </c>
      <c r="BK19" t="e">
        <f>VLOOKUP($I19,#REF!, 'Prediction Data'!BK$215,FALSE)</f>
        <v>#N/A</v>
      </c>
      <c r="BL19" t="e">
        <f>VLOOKUP($I19,#REF!, 'Prediction Data'!BL$215,FALSE)</f>
        <v>#N/A</v>
      </c>
      <c r="BM19" t="e">
        <f>VLOOKUP($I19,#REF!, 'Prediction Data'!BM$215,FALSE)</f>
        <v>#N/A</v>
      </c>
      <c r="BN19" t="e">
        <f>VLOOKUP($I19,#REF!, 'Prediction Data'!BN$215,FALSE)</f>
        <v>#N/A</v>
      </c>
      <c r="BO19" t="e">
        <f>VLOOKUP($I19,#REF!, 'Prediction Data'!BO$215,FALSE)</f>
        <v>#N/A</v>
      </c>
      <c r="BP19" t="e">
        <f>VLOOKUP('Prediction Data'!$J19,#REF!, BP$215, FALSE)</f>
        <v>#N/A</v>
      </c>
      <c r="BQ19" t="e">
        <f>VLOOKUP('Prediction Data'!$J19,#REF!, BQ$215, FALSE)</f>
        <v>#N/A</v>
      </c>
      <c r="BR19" t="e">
        <f>VLOOKUP('Prediction Data'!$J19,#REF!, BR$215, FALSE)</f>
        <v>#N/A</v>
      </c>
      <c r="BS19" t="e">
        <f>VLOOKUP('Prediction Data'!$J19,#REF!, BS$215, FALSE)</f>
        <v>#N/A</v>
      </c>
      <c r="BT19" t="e">
        <f>VLOOKUP('Prediction Data'!$J19,#REF!, BT$215, FALSE)</f>
        <v>#N/A</v>
      </c>
      <c r="BU19" t="e">
        <f t="shared" si="2"/>
        <v>#N/A</v>
      </c>
      <c r="BV19" t="e">
        <f t="shared" si="3"/>
        <v>#N/A</v>
      </c>
      <c r="BW19" t="e">
        <f>VLOOKUP('Prediction Data'!$K19,#REF!, BW$215, FALSE)</f>
        <v>#N/A</v>
      </c>
      <c r="BX19" t="e">
        <f>VLOOKUP('Prediction Data'!$K19,#REF!, BX$215, FALSE)</f>
        <v>#N/A</v>
      </c>
      <c r="BY19" t="e">
        <f>VLOOKUP('Prediction Data'!$K19,#REF!, BY$215, FALSE)</f>
        <v>#N/A</v>
      </c>
      <c r="BZ19" t="e">
        <f>VLOOKUP('Prediction Data'!$K19,#REF!, BZ$215, FALSE)</f>
        <v>#N/A</v>
      </c>
      <c r="CA19" t="e">
        <f>VLOOKUP('Prediction Data'!$K19,#REF!, CA$215, FALSE)</f>
        <v>#N/A</v>
      </c>
      <c r="CB19" t="e">
        <f t="shared" si="4"/>
        <v>#N/A</v>
      </c>
      <c r="CC19" t="e">
        <f t="shared" si="5"/>
        <v>#N/A</v>
      </c>
      <c r="CD19" t="e">
        <f t="shared" si="6"/>
        <v>#N/A</v>
      </c>
      <c r="CE19" t="e">
        <f t="shared" si="7"/>
        <v>#N/A</v>
      </c>
      <c r="CF19" s="20" t="e">
        <f t="shared" si="8"/>
        <v>#N/A</v>
      </c>
      <c r="CG19" s="20" t="e">
        <f t="shared" si="9"/>
        <v>#N/A</v>
      </c>
      <c r="CH19" t="e">
        <f>VLOOKUP(Table411[[#This Row],[Conference_H]], Conferences!$H$2:$N$34, 3,FALSE)</f>
        <v>#N/A</v>
      </c>
      <c r="CI19" t="e">
        <f>VLOOKUP(Table411[[#This Row],[Conference_A]], Conferences!$H$2:$N$34, 3,FALSE)</f>
        <v>#N/A</v>
      </c>
      <c r="CJ19" t="e">
        <f>IF(Table411[[#This Row],[CRank_H]]=Table411[[#This Row],[CRank_A]],0,1)</f>
        <v>#N/A</v>
      </c>
      <c r="CK19" t="e">
        <f>VLOOKUP(Table411[[#This Row],[Home Name BPI_SAG ELO]], 'Ratings_Comp'!$A$2:$L$364, 14, FALSE)</f>
        <v>#N/A</v>
      </c>
      <c r="CL19" t="e">
        <f>VLOOKUP(Table411[[#This Row],[Home Name BPI_SAG ELO]], 'Ratings_Comp'!$A$2:$L$364, 15, FALSE)</f>
        <v>#N/A</v>
      </c>
      <c r="CM19" t="e">
        <f>VLOOKUP(Table411[[#This Row],[Away Name BPI_SAG ELO]], 'Ratings_Comp'!$A$2:$L$364, 14, FALSE)</f>
        <v>#N/A</v>
      </c>
      <c r="CN19" t="e">
        <f>VLOOKUP(Table411[[#This Row],[Away Name BPI_SAG ELO]], 'Ratings_Comp'!$A$2:$L$364, 15, FALSE)</f>
        <v>#N/A</v>
      </c>
      <c r="CO19" t="e">
        <f>Table411[[#This Row],[Home_Ws]]/(Table411[[#This Row],[Home_Ws]]+Table411[[#This Row],[Home_Ls]])</f>
        <v>#N/A</v>
      </c>
      <c r="CP19" t="e">
        <f>Table411[[#This Row],[Away_Ws]]/(Table411[[#This Row],[Away_Ws]]+Table411[[#This Row],[Away_Ls]])</f>
        <v>#N/A</v>
      </c>
    </row>
    <row r="20" spans="1:94" x14ac:dyDescent="0.45">
      <c r="A20">
        <v>19</v>
      </c>
      <c r="B20" s="4"/>
      <c r="C20" s="4"/>
      <c r="D20" s="3" t="e">
        <f>VLOOKUP('Prediction Data'!$B20, Names!$C$2:$K$363, 2,FALSE)</f>
        <v>#N/A</v>
      </c>
      <c r="E20" s="3" t="e">
        <f>VLOOKUP('Prediction Data'!$C20, Names!$C$2:$K$363, 2,FALSE)</f>
        <v>#N/A</v>
      </c>
      <c r="F20" s="3" t="e">
        <f>VLOOKUP('Prediction Data'!$B20, Names!$C$2:$K$363, 3,FALSE)</f>
        <v>#N/A</v>
      </c>
      <c r="G20" s="3" t="e">
        <f>VLOOKUP('Prediction Data'!$C20, Names!$C$2:$K$363, 3,FALSE)</f>
        <v>#N/A</v>
      </c>
      <c r="H20" s="3" t="e">
        <f>VLOOKUP('Prediction Data'!$B20, Names!$C$2:$K$363, 5,FALSE)</f>
        <v>#N/A</v>
      </c>
      <c r="I20" s="3" t="e">
        <f>VLOOKUP('Prediction Data'!$C20, Names!$C$2:$K$363, 5,FALSE)</f>
        <v>#N/A</v>
      </c>
      <c r="J20" s="3" t="e">
        <f>VLOOKUP('Prediction Data'!$B20, Names!$C$2:$K$363, 6,FALSE)</f>
        <v>#N/A</v>
      </c>
      <c r="K20" s="3" t="e">
        <f>VLOOKUP('Prediction Data'!$C20, Names!$C$2:$K$363, 6,FALSE)</f>
        <v>#N/A</v>
      </c>
      <c r="L20" s="3" t="e">
        <f>VLOOKUP(B20, Names!$C$2:$M$363, 7,FALSE)</f>
        <v>#N/A</v>
      </c>
      <c r="M20" s="3" t="e">
        <f>VLOOKUP(C20, Names!$C$2:$M$363, 7,FALSE)</f>
        <v>#N/A</v>
      </c>
      <c r="N20" s="4" t="s">
        <v>558</v>
      </c>
      <c r="Q20" s="4">
        <f t="shared" si="0"/>
        <v>0</v>
      </c>
      <c r="R20" s="4" t="str">
        <f t="shared" si="1"/>
        <v>L</v>
      </c>
      <c r="S20" s="5"/>
      <c r="T20" s="17" t="e">
        <f>VLOOKUP($F20, Ratings_Comp[], T$215, FALSE)</f>
        <v>#N/A</v>
      </c>
      <c r="U20" s="17" t="e">
        <f>VLOOKUP($F20, Ratings_Comp[], U$215, FALSE)</f>
        <v>#N/A</v>
      </c>
      <c r="V20" s="17" t="e">
        <f>VLOOKUP($F20, Ratings_Comp[], V$215, FALSE)</f>
        <v>#N/A</v>
      </c>
      <c r="W20" s="17" t="e">
        <f>VLOOKUP($F20, Ratings_Comp[], W$215, FALSE)</f>
        <v>#N/A</v>
      </c>
      <c r="X20" s="17" t="e">
        <f>VLOOKUP($F20, Ratings_Comp[], X$215, FALSE)</f>
        <v>#N/A</v>
      </c>
      <c r="Y20" s="17" t="e">
        <f>VLOOKUP($G20, Ratings_Comp[], Y$215, FALSE)</f>
        <v>#N/A</v>
      </c>
      <c r="Z20" s="17" t="e">
        <f>VLOOKUP($G20, Ratings_Comp[], Z$215, FALSE)</f>
        <v>#N/A</v>
      </c>
      <c r="AA20" s="17" t="e">
        <f>VLOOKUP($G20, Ratings_Comp[], AA$215, FALSE)</f>
        <v>#N/A</v>
      </c>
      <c r="AB20" s="17" t="e">
        <f>VLOOKUP($G20, Ratings_Comp[], AB$215, FALSE)</f>
        <v>#N/A</v>
      </c>
      <c r="AC20" s="17" t="e">
        <f>VLOOKUP($G20, Ratings_Comp[], AC$215, FALSE)</f>
        <v>#N/A</v>
      </c>
      <c r="AD20" t="e">
        <f>VLOOKUP('Prediction Data'!$D20,#REF!, AD$215,FALSE)</f>
        <v>#N/A</v>
      </c>
      <c r="AE20" t="e">
        <f>VLOOKUP('Prediction Data'!$D20,#REF!, AE$215,FALSE)</f>
        <v>#N/A</v>
      </c>
      <c r="AF20" t="e">
        <f>VLOOKUP('Prediction Data'!$D20,#REF!, AF$215,FALSE)</f>
        <v>#N/A</v>
      </c>
      <c r="AG20" t="e">
        <f>VLOOKUP('Prediction Data'!$D20,#REF!, AG$215,FALSE)</f>
        <v>#N/A</v>
      </c>
      <c r="AH20" t="e">
        <f>VLOOKUP('Prediction Data'!$D20,#REF!, AH$215,FALSE)</f>
        <v>#N/A</v>
      </c>
      <c r="AI20" t="e">
        <f>VLOOKUP('Prediction Data'!$E20,#REF!, AI$215,FALSE)</f>
        <v>#N/A</v>
      </c>
      <c r="AJ20" t="e">
        <f>VLOOKUP('Prediction Data'!$E20,#REF!, AJ$215,FALSE)</f>
        <v>#N/A</v>
      </c>
      <c r="AK20" t="e">
        <f>VLOOKUP('Prediction Data'!$E20,#REF!, AK$215,FALSE)</f>
        <v>#N/A</v>
      </c>
      <c r="AL20" t="e">
        <f>VLOOKUP('Prediction Data'!$E20,#REF!, AL$215,FALSE)</f>
        <v>#N/A</v>
      </c>
      <c r="AM20" t="e">
        <f>VLOOKUP('Prediction Data'!$E20,#REF!, AM$215,FALSE)</f>
        <v>#N/A</v>
      </c>
      <c r="AN20" t="e">
        <f>VLOOKUP($F20,#REF!, AN$215,FALSE)</f>
        <v>#N/A</v>
      </c>
      <c r="AO20" t="e">
        <f>VLOOKUP($F20,#REF!, AO$215,FALSE)</f>
        <v>#N/A</v>
      </c>
      <c r="AP20" t="e">
        <f>VLOOKUP($G20,#REF!, AP$215,FALSE)</f>
        <v>#N/A</v>
      </c>
      <c r="AQ20" t="e">
        <f>VLOOKUP($G20,#REF!, AQ$215,FALSE)</f>
        <v>#N/A</v>
      </c>
      <c r="AR20" t="e">
        <f>VLOOKUP($H20,#REF!, 'Prediction Data'!AR$215,FALSE)</f>
        <v>#N/A</v>
      </c>
      <c r="AS20" t="e">
        <f>VLOOKUP($H20,#REF!, 'Prediction Data'!AS$215,FALSE)</f>
        <v>#N/A</v>
      </c>
      <c r="AT20" t="e">
        <f>VLOOKUP($H20,#REF!, 'Prediction Data'!AT$215,FALSE)</f>
        <v>#N/A</v>
      </c>
      <c r="AU20" t="e">
        <f>VLOOKUP($H20,#REF!, 'Prediction Data'!AU$215,FALSE)</f>
        <v>#N/A</v>
      </c>
      <c r="AV20" t="e">
        <f>VLOOKUP($H20,#REF!, 'Prediction Data'!AV$215,FALSE)</f>
        <v>#N/A</v>
      </c>
      <c r="AW20" t="e">
        <f>VLOOKUP($H20,#REF!, 'Prediction Data'!AW$215,FALSE)</f>
        <v>#N/A</v>
      </c>
      <c r="AX20" t="e">
        <f>VLOOKUP($H20,#REF!, 'Prediction Data'!AX$215,FALSE)</f>
        <v>#N/A</v>
      </c>
      <c r="AY20" t="e">
        <f>VLOOKUP($H20,#REF!, 'Prediction Data'!AY$215,FALSE)</f>
        <v>#N/A</v>
      </c>
      <c r="AZ20" t="e">
        <f>VLOOKUP($H20,#REF!, 'Prediction Data'!AZ$215,FALSE)</f>
        <v>#N/A</v>
      </c>
      <c r="BA20" t="e">
        <f>VLOOKUP($H20,#REF!, 'Prediction Data'!BA$215,FALSE)</f>
        <v>#N/A</v>
      </c>
      <c r="BB20" t="e">
        <f>VLOOKUP($H20,#REF!, 'Prediction Data'!BB$215,FALSE)</f>
        <v>#N/A</v>
      </c>
      <c r="BC20" t="e">
        <f>VLOOKUP($H20,#REF!, 'Prediction Data'!BC$215,FALSE)</f>
        <v>#N/A</v>
      </c>
      <c r="BD20" t="e">
        <f>VLOOKUP($I20,#REF!, 'Prediction Data'!BD$215,FALSE)</f>
        <v>#N/A</v>
      </c>
      <c r="BE20" t="e">
        <f>VLOOKUP($I20,#REF!, 'Prediction Data'!BE$215,FALSE)</f>
        <v>#N/A</v>
      </c>
      <c r="BF20" t="e">
        <f>VLOOKUP($I20,#REF!, 'Prediction Data'!BF$215,FALSE)</f>
        <v>#N/A</v>
      </c>
      <c r="BG20" t="e">
        <f>VLOOKUP($I20,#REF!, 'Prediction Data'!BG$215,FALSE)</f>
        <v>#N/A</v>
      </c>
      <c r="BH20" t="e">
        <f>VLOOKUP($I20,#REF!, 'Prediction Data'!BH$215,FALSE)</f>
        <v>#N/A</v>
      </c>
      <c r="BI20" t="e">
        <f>VLOOKUP($I20,#REF!, 'Prediction Data'!BI$215,FALSE)</f>
        <v>#N/A</v>
      </c>
      <c r="BJ20" t="e">
        <f>VLOOKUP($I20,#REF!, 'Prediction Data'!BJ$215,FALSE)</f>
        <v>#N/A</v>
      </c>
      <c r="BK20" t="e">
        <f>VLOOKUP($I20,#REF!, 'Prediction Data'!BK$215,FALSE)</f>
        <v>#N/A</v>
      </c>
      <c r="BL20" t="e">
        <f>VLOOKUP($I20,#REF!, 'Prediction Data'!BL$215,FALSE)</f>
        <v>#N/A</v>
      </c>
      <c r="BM20" t="e">
        <f>VLOOKUP($I20,#REF!, 'Prediction Data'!BM$215,FALSE)</f>
        <v>#N/A</v>
      </c>
      <c r="BN20" t="e">
        <f>VLOOKUP($I20,#REF!, 'Prediction Data'!BN$215,FALSE)</f>
        <v>#N/A</v>
      </c>
      <c r="BO20" t="e">
        <f>VLOOKUP($I20,#REF!, 'Prediction Data'!BO$215,FALSE)</f>
        <v>#N/A</v>
      </c>
      <c r="BP20" t="e">
        <f>VLOOKUP('Prediction Data'!$J20,#REF!, BP$215, FALSE)</f>
        <v>#N/A</v>
      </c>
      <c r="BQ20" t="e">
        <f>VLOOKUP('Prediction Data'!$J20,#REF!, BQ$215, FALSE)</f>
        <v>#N/A</v>
      </c>
      <c r="BR20" t="e">
        <f>VLOOKUP('Prediction Data'!$J20,#REF!, BR$215, FALSE)</f>
        <v>#N/A</v>
      </c>
      <c r="BS20" t="e">
        <f>VLOOKUP('Prediction Data'!$J20,#REF!, BS$215, FALSE)</f>
        <v>#N/A</v>
      </c>
      <c r="BT20" t="e">
        <f>VLOOKUP('Prediction Data'!$J20,#REF!, BT$215, FALSE)</f>
        <v>#N/A</v>
      </c>
      <c r="BU20" t="e">
        <f t="shared" si="2"/>
        <v>#N/A</v>
      </c>
      <c r="BV20" t="e">
        <f t="shared" si="3"/>
        <v>#N/A</v>
      </c>
      <c r="BW20" t="e">
        <f>VLOOKUP('Prediction Data'!$K20,#REF!, BW$215, FALSE)</f>
        <v>#N/A</v>
      </c>
      <c r="BX20" t="e">
        <f>VLOOKUP('Prediction Data'!$K20,#REF!, BX$215, FALSE)</f>
        <v>#N/A</v>
      </c>
      <c r="BY20" t="e">
        <f>VLOOKUP('Prediction Data'!$K20,#REF!, BY$215, FALSE)</f>
        <v>#N/A</v>
      </c>
      <c r="BZ20" t="e">
        <f>VLOOKUP('Prediction Data'!$K20,#REF!, BZ$215, FALSE)</f>
        <v>#N/A</v>
      </c>
      <c r="CA20" t="e">
        <f>VLOOKUP('Prediction Data'!$K20,#REF!, CA$215, FALSE)</f>
        <v>#N/A</v>
      </c>
      <c r="CB20" t="e">
        <f t="shared" si="4"/>
        <v>#N/A</v>
      </c>
      <c r="CC20" t="e">
        <f t="shared" si="5"/>
        <v>#N/A</v>
      </c>
      <c r="CD20" t="e">
        <f t="shared" si="6"/>
        <v>#N/A</v>
      </c>
      <c r="CE20" t="e">
        <f t="shared" si="7"/>
        <v>#N/A</v>
      </c>
      <c r="CF20" s="20" t="e">
        <f t="shared" si="8"/>
        <v>#N/A</v>
      </c>
      <c r="CG20" s="20" t="e">
        <f t="shared" si="9"/>
        <v>#N/A</v>
      </c>
      <c r="CH20" t="e">
        <f>VLOOKUP(Table411[[#This Row],[Conference_H]], Conferences!$H$2:$N$34, 3,FALSE)</f>
        <v>#N/A</v>
      </c>
      <c r="CI20" t="e">
        <f>VLOOKUP(Table411[[#This Row],[Conference_A]], Conferences!$H$2:$N$34, 3,FALSE)</f>
        <v>#N/A</v>
      </c>
      <c r="CJ20" t="e">
        <f>IF(Table411[[#This Row],[CRank_H]]=Table411[[#This Row],[CRank_A]],0,1)</f>
        <v>#N/A</v>
      </c>
      <c r="CK20" t="e">
        <f>VLOOKUP(Table411[[#This Row],[Home Name BPI_SAG ELO]], 'Ratings_Comp'!$A$2:$L$364, 14, FALSE)</f>
        <v>#N/A</v>
      </c>
      <c r="CL20" t="e">
        <f>VLOOKUP(Table411[[#This Row],[Home Name BPI_SAG ELO]], 'Ratings_Comp'!$A$2:$L$364, 15, FALSE)</f>
        <v>#N/A</v>
      </c>
      <c r="CM20" t="e">
        <f>VLOOKUP(Table411[[#This Row],[Away Name BPI_SAG ELO]], 'Ratings_Comp'!$A$2:$L$364, 14, FALSE)</f>
        <v>#N/A</v>
      </c>
      <c r="CN20" t="e">
        <f>VLOOKUP(Table411[[#This Row],[Away Name BPI_SAG ELO]], 'Ratings_Comp'!$A$2:$L$364, 15, FALSE)</f>
        <v>#N/A</v>
      </c>
      <c r="CO20" t="e">
        <f>Table411[[#This Row],[Home_Ws]]/(Table411[[#This Row],[Home_Ws]]+Table411[[#This Row],[Home_Ls]])</f>
        <v>#N/A</v>
      </c>
      <c r="CP20" t="e">
        <f>Table411[[#This Row],[Away_Ws]]/(Table411[[#This Row],[Away_Ws]]+Table411[[#This Row],[Away_Ls]])</f>
        <v>#N/A</v>
      </c>
    </row>
    <row r="21" spans="1:94" x14ac:dyDescent="0.45">
      <c r="A21">
        <v>20</v>
      </c>
      <c r="B21" s="4"/>
      <c r="C21" s="4"/>
      <c r="D21" s="3" t="e">
        <f>VLOOKUP('Prediction Data'!$B21, Names!$C$2:$K$363, 2,FALSE)</f>
        <v>#N/A</v>
      </c>
      <c r="E21" s="3" t="e">
        <f>VLOOKUP('Prediction Data'!$C21, Names!$C$2:$K$363, 2,FALSE)</f>
        <v>#N/A</v>
      </c>
      <c r="F21" s="3" t="e">
        <f>VLOOKUP('Prediction Data'!$B21, Names!$C$2:$K$363, 3,FALSE)</f>
        <v>#N/A</v>
      </c>
      <c r="G21" s="3" t="e">
        <f>VLOOKUP('Prediction Data'!$C21, Names!$C$2:$K$363, 3,FALSE)</f>
        <v>#N/A</v>
      </c>
      <c r="H21" s="3" t="e">
        <f>VLOOKUP('Prediction Data'!$B21, Names!$C$2:$K$363, 5,FALSE)</f>
        <v>#N/A</v>
      </c>
      <c r="I21" s="3" t="e">
        <f>VLOOKUP('Prediction Data'!$C21, Names!$C$2:$K$363, 5,FALSE)</f>
        <v>#N/A</v>
      </c>
      <c r="J21" s="3" t="e">
        <f>VLOOKUP('Prediction Data'!$B21, Names!$C$2:$K$363, 6,FALSE)</f>
        <v>#N/A</v>
      </c>
      <c r="K21" s="3" t="e">
        <f>VLOOKUP('Prediction Data'!$C21, Names!$C$2:$K$363, 6,FALSE)</f>
        <v>#N/A</v>
      </c>
      <c r="L21" s="3" t="e">
        <f>VLOOKUP(B21, Names!$C$2:$M$363, 7,FALSE)</f>
        <v>#N/A</v>
      </c>
      <c r="M21" s="3" t="e">
        <f>VLOOKUP(C21, Names!$C$2:$M$363, 7,FALSE)</f>
        <v>#N/A</v>
      </c>
      <c r="N21" s="4" t="s">
        <v>558</v>
      </c>
      <c r="Q21" s="4">
        <f t="shared" si="0"/>
        <v>0</v>
      </c>
      <c r="R21" s="4" t="str">
        <f t="shared" si="1"/>
        <v>L</v>
      </c>
      <c r="S21" s="5"/>
      <c r="T21" s="17" t="e">
        <f>VLOOKUP($F21, Ratings_Comp[], T$215, FALSE)</f>
        <v>#N/A</v>
      </c>
      <c r="U21" s="17" t="e">
        <f>VLOOKUP($F21, Ratings_Comp[], U$215, FALSE)</f>
        <v>#N/A</v>
      </c>
      <c r="V21" s="17" t="e">
        <f>VLOOKUP($F21, Ratings_Comp[], V$215, FALSE)</f>
        <v>#N/A</v>
      </c>
      <c r="W21" s="17" t="e">
        <f>VLOOKUP($F21, Ratings_Comp[], W$215, FALSE)</f>
        <v>#N/A</v>
      </c>
      <c r="X21" s="17" t="e">
        <f>VLOOKUP($F21, Ratings_Comp[], X$215, FALSE)</f>
        <v>#N/A</v>
      </c>
      <c r="Y21" s="17" t="e">
        <f>VLOOKUP($G21, Ratings_Comp[], Y$215, FALSE)</f>
        <v>#N/A</v>
      </c>
      <c r="Z21" s="17" t="e">
        <f>VLOOKUP($G21, Ratings_Comp[], Z$215, FALSE)</f>
        <v>#N/A</v>
      </c>
      <c r="AA21" s="17" t="e">
        <f>VLOOKUP($G21, Ratings_Comp[], AA$215, FALSE)</f>
        <v>#N/A</v>
      </c>
      <c r="AB21" s="17" t="e">
        <f>VLOOKUP($G21, Ratings_Comp[], AB$215, FALSE)</f>
        <v>#N/A</v>
      </c>
      <c r="AC21" s="17" t="e">
        <f>VLOOKUP($G21, Ratings_Comp[], AC$215, FALSE)</f>
        <v>#N/A</v>
      </c>
      <c r="AD21" t="e">
        <f>VLOOKUP('Prediction Data'!$D21,#REF!, AD$215,FALSE)</f>
        <v>#N/A</v>
      </c>
      <c r="AE21" t="e">
        <f>VLOOKUP('Prediction Data'!$D21,#REF!, AE$215,FALSE)</f>
        <v>#N/A</v>
      </c>
      <c r="AF21" t="e">
        <f>VLOOKUP('Prediction Data'!$D21,#REF!, AF$215,FALSE)</f>
        <v>#N/A</v>
      </c>
      <c r="AG21" t="e">
        <f>VLOOKUP('Prediction Data'!$D21,#REF!, AG$215,FALSE)</f>
        <v>#N/A</v>
      </c>
      <c r="AH21" t="e">
        <f>VLOOKUP('Prediction Data'!$D21,#REF!, AH$215,FALSE)</f>
        <v>#N/A</v>
      </c>
      <c r="AI21" t="e">
        <f>VLOOKUP('Prediction Data'!$E21,#REF!, AI$215,FALSE)</f>
        <v>#N/A</v>
      </c>
      <c r="AJ21" t="e">
        <f>VLOOKUP('Prediction Data'!$E21,#REF!, AJ$215,FALSE)</f>
        <v>#N/A</v>
      </c>
      <c r="AK21" t="e">
        <f>VLOOKUP('Prediction Data'!$E21,#REF!, AK$215,FALSE)</f>
        <v>#N/A</v>
      </c>
      <c r="AL21" t="e">
        <f>VLOOKUP('Prediction Data'!$E21,#REF!, AL$215,FALSE)</f>
        <v>#N/A</v>
      </c>
      <c r="AM21" t="e">
        <f>VLOOKUP('Prediction Data'!$E21,#REF!, AM$215,FALSE)</f>
        <v>#N/A</v>
      </c>
      <c r="AN21" t="e">
        <f>VLOOKUP($F21,#REF!, AN$215,FALSE)</f>
        <v>#N/A</v>
      </c>
      <c r="AO21" t="e">
        <f>VLOOKUP($F21,#REF!, AO$215,FALSE)</f>
        <v>#N/A</v>
      </c>
      <c r="AP21" t="e">
        <f>VLOOKUP($G21,#REF!, AP$215,FALSE)</f>
        <v>#N/A</v>
      </c>
      <c r="AQ21" t="e">
        <f>VLOOKUP($G21,#REF!, AQ$215,FALSE)</f>
        <v>#N/A</v>
      </c>
      <c r="AR21" t="e">
        <f>VLOOKUP($H21,#REF!, 'Prediction Data'!AR$215,FALSE)</f>
        <v>#N/A</v>
      </c>
      <c r="AS21" t="e">
        <f>VLOOKUP($H21,#REF!, 'Prediction Data'!AS$215,FALSE)</f>
        <v>#N/A</v>
      </c>
      <c r="AT21" t="e">
        <f>VLOOKUP($H21,#REF!, 'Prediction Data'!AT$215,FALSE)</f>
        <v>#N/A</v>
      </c>
      <c r="AU21" t="e">
        <f>VLOOKUP($H21,#REF!, 'Prediction Data'!AU$215,FALSE)</f>
        <v>#N/A</v>
      </c>
      <c r="AV21" t="e">
        <f>VLOOKUP($H21,#REF!, 'Prediction Data'!AV$215,FALSE)</f>
        <v>#N/A</v>
      </c>
      <c r="AW21" t="e">
        <f>VLOOKUP($H21,#REF!, 'Prediction Data'!AW$215,FALSE)</f>
        <v>#N/A</v>
      </c>
      <c r="AX21" t="e">
        <f>VLOOKUP($H21,#REF!, 'Prediction Data'!AX$215,FALSE)</f>
        <v>#N/A</v>
      </c>
      <c r="AY21" t="e">
        <f>VLOOKUP($H21,#REF!, 'Prediction Data'!AY$215,FALSE)</f>
        <v>#N/A</v>
      </c>
      <c r="AZ21" t="e">
        <f>VLOOKUP($H21,#REF!, 'Prediction Data'!AZ$215,FALSE)</f>
        <v>#N/A</v>
      </c>
      <c r="BA21" t="e">
        <f>VLOOKUP($H21,#REF!, 'Prediction Data'!BA$215,FALSE)</f>
        <v>#N/A</v>
      </c>
      <c r="BB21" t="e">
        <f>VLOOKUP($H21,#REF!, 'Prediction Data'!BB$215,FALSE)</f>
        <v>#N/A</v>
      </c>
      <c r="BC21" t="e">
        <f>VLOOKUP($H21,#REF!, 'Prediction Data'!BC$215,FALSE)</f>
        <v>#N/A</v>
      </c>
      <c r="BD21" t="e">
        <f>VLOOKUP($I21,#REF!, 'Prediction Data'!BD$215,FALSE)</f>
        <v>#N/A</v>
      </c>
      <c r="BE21" t="e">
        <f>VLOOKUP($I21,#REF!, 'Prediction Data'!BE$215,FALSE)</f>
        <v>#N/A</v>
      </c>
      <c r="BF21" t="e">
        <f>VLOOKUP($I21,#REF!, 'Prediction Data'!BF$215,FALSE)</f>
        <v>#N/A</v>
      </c>
      <c r="BG21" t="e">
        <f>VLOOKUP($I21,#REF!, 'Prediction Data'!BG$215,FALSE)</f>
        <v>#N/A</v>
      </c>
      <c r="BH21" t="e">
        <f>VLOOKUP($I21,#REF!, 'Prediction Data'!BH$215,FALSE)</f>
        <v>#N/A</v>
      </c>
      <c r="BI21" t="e">
        <f>VLOOKUP($I21,#REF!, 'Prediction Data'!BI$215,FALSE)</f>
        <v>#N/A</v>
      </c>
      <c r="BJ21" t="e">
        <f>VLOOKUP($I21,#REF!, 'Prediction Data'!BJ$215,FALSE)</f>
        <v>#N/A</v>
      </c>
      <c r="BK21" t="e">
        <f>VLOOKUP($I21,#REF!, 'Prediction Data'!BK$215,FALSE)</f>
        <v>#N/A</v>
      </c>
      <c r="BL21" t="e">
        <f>VLOOKUP($I21,#REF!, 'Prediction Data'!BL$215,FALSE)</f>
        <v>#N/A</v>
      </c>
      <c r="BM21" t="e">
        <f>VLOOKUP($I21,#REF!, 'Prediction Data'!BM$215,FALSE)</f>
        <v>#N/A</v>
      </c>
      <c r="BN21" t="e">
        <f>VLOOKUP($I21,#REF!, 'Prediction Data'!BN$215,FALSE)</f>
        <v>#N/A</v>
      </c>
      <c r="BO21" t="e">
        <f>VLOOKUP($I21,#REF!, 'Prediction Data'!BO$215,FALSE)</f>
        <v>#N/A</v>
      </c>
      <c r="BP21" t="e">
        <f>VLOOKUP('Prediction Data'!$J21,#REF!, BP$215, FALSE)</f>
        <v>#N/A</v>
      </c>
      <c r="BQ21" t="e">
        <f>VLOOKUP('Prediction Data'!$J21,#REF!, BQ$215, FALSE)</f>
        <v>#N/A</v>
      </c>
      <c r="BR21" t="e">
        <f>VLOOKUP('Prediction Data'!$J21,#REF!, BR$215, FALSE)</f>
        <v>#N/A</v>
      </c>
      <c r="BS21" t="e">
        <f>VLOOKUP('Prediction Data'!$J21,#REF!, BS$215, FALSE)</f>
        <v>#N/A</v>
      </c>
      <c r="BT21" t="e">
        <f>VLOOKUP('Prediction Data'!$J21,#REF!, BT$215, FALSE)</f>
        <v>#N/A</v>
      </c>
      <c r="BU21" t="e">
        <f t="shared" si="2"/>
        <v>#N/A</v>
      </c>
      <c r="BV21" t="e">
        <f t="shared" si="3"/>
        <v>#N/A</v>
      </c>
      <c r="BW21" t="e">
        <f>VLOOKUP('Prediction Data'!$K21,#REF!, BW$215, FALSE)</f>
        <v>#N/A</v>
      </c>
      <c r="BX21" t="e">
        <f>VLOOKUP('Prediction Data'!$K21,#REF!, BX$215, FALSE)</f>
        <v>#N/A</v>
      </c>
      <c r="BY21" t="e">
        <f>VLOOKUP('Prediction Data'!$K21,#REF!, BY$215, FALSE)</f>
        <v>#N/A</v>
      </c>
      <c r="BZ21" t="e">
        <f>VLOOKUP('Prediction Data'!$K21,#REF!, BZ$215, FALSE)</f>
        <v>#N/A</v>
      </c>
      <c r="CA21" t="e">
        <f>VLOOKUP('Prediction Data'!$K21,#REF!, CA$215, FALSE)</f>
        <v>#N/A</v>
      </c>
      <c r="CB21" t="e">
        <f t="shared" si="4"/>
        <v>#N/A</v>
      </c>
      <c r="CC21" t="e">
        <f t="shared" si="5"/>
        <v>#N/A</v>
      </c>
      <c r="CD21" t="e">
        <f t="shared" si="6"/>
        <v>#N/A</v>
      </c>
      <c r="CE21" t="e">
        <f t="shared" si="7"/>
        <v>#N/A</v>
      </c>
      <c r="CF21" s="20" t="e">
        <f t="shared" si="8"/>
        <v>#N/A</v>
      </c>
      <c r="CG21" s="20" t="e">
        <f t="shared" si="9"/>
        <v>#N/A</v>
      </c>
      <c r="CH21" t="e">
        <f>VLOOKUP(Table411[[#This Row],[Conference_H]], Conferences!$H$2:$N$34, 3,FALSE)</f>
        <v>#N/A</v>
      </c>
      <c r="CI21" t="e">
        <f>VLOOKUP(Table411[[#This Row],[Conference_A]], Conferences!$H$2:$N$34, 3,FALSE)</f>
        <v>#N/A</v>
      </c>
      <c r="CJ21" t="e">
        <f>IF(Table411[[#This Row],[CRank_H]]=Table411[[#This Row],[CRank_A]],0,1)</f>
        <v>#N/A</v>
      </c>
      <c r="CK21" t="e">
        <f>VLOOKUP(Table411[[#This Row],[Home Name BPI_SAG ELO]], 'Ratings_Comp'!$A$2:$L$364, 14, FALSE)</f>
        <v>#N/A</v>
      </c>
      <c r="CL21" t="e">
        <f>VLOOKUP(Table411[[#This Row],[Home Name BPI_SAG ELO]], 'Ratings_Comp'!$A$2:$L$364, 15, FALSE)</f>
        <v>#N/A</v>
      </c>
      <c r="CM21" t="e">
        <f>VLOOKUP(Table411[[#This Row],[Away Name BPI_SAG ELO]], 'Ratings_Comp'!$A$2:$L$364, 14, FALSE)</f>
        <v>#N/A</v>
      </c>
      <c r="CN21" t="e">
        <f>VLOOKUP(Table411[[#This Row],[Away Name BPI_SAG ELO]], 'Ratings_Comp'!$A$2:$L$364, 15, FALSE)</f>
        <v>#N/A</v>
      </c>
      <c r="CO21" t="e">
        <f>Table411[[#This Row],[Home_Ws]]/(Table411[[#This Row],[Home_Ws]]+Table411[[#This Row],[Home_Ls]])</f>
        <v>#N/A</v>
      </c>
      <c r="CP21" t="e">
        <f>Table411[[#This Row],[Away_Ws]]/(Table411[[#This Row],[Away_Ws]]+Table411[[#This Row],[Away_Ls]])</f>
        <v>#N/A</v>
      </c>
    </row>
    <row r="22" spans="1:94" x14ac:dyDescent="0.45">
      <c r="A22">
        <v>21</v>
      </c>
      <c r="B22" s="4"/>
      <c r="C22" s="4"/>
      <c r="D22" s="3" t="e">
        <f>VLOOKUP('Prediction Data'!$B22, Names!$C$2:$K$363, 2,FALSE)</f>
        <v>#N/A</v>
      </c>
      <c r="E22" s="3" t="e">
        <f>VLOOKUP('Prediction Data'!$C22, Names!$C$2:$K$363, 2,FALSE)</f>
        <v>#N/A</v>
      </c>
      <c r="F22" s="3" t="e">
        <f>VLOOKUP('Prediction Data'!$B22, Names!$C$2:$K$363, 3,FALSE)</f>
        <v>#N/A</v>
      </c>
      <c r="G22" s="3" t="e">
        <f>VLOOKUP('Prediction Data'!$C22, Names!$C$2:$K$363, 3,FALSE)</f>
        <v>#N/A</v>
      </c>
      <c r="H22" s="3" t="e">
        <f>VLOOKUP('Prediction Data'!$B22, Names!$C$2:$K$363, 5,FALSE)</f>
        <v>#N/A</v>
      </c>
      <c r="I22" s="3" t="e">
        <f>VLOOKUP('Prediction Data'!$C22, Names!$C$2:$K$363, 5,FALSE)</f>
        <v>#N/A</v>
      </c>
      <c r="J22" s="3" t="e">
        <f>VLOOKUP('Prediction Data'!$B22, Names!$C$2:$K$363, 6,FALSE)</f>
        <v>#N/A</v>
      </c>
      <c r="K22" s="3" t="e">
        <f>VLOOKUP('Prediction Data'!$C22, Names!$C$2:$K$363, 6,FALSE)</f>
        <v>#N/A</v>
      </c>
      <c r="L22" s="3" t="e">
        <f>VLOOKUP(B22, Names!$C$2:$M$363, 7,FALSE)</f>
        <v>#N/A</v>
      </c>
      <c r="M22" s="3" t="e">
        <f>VLOOKUP(C22, Names!$C$2:$M$363, 7,FALSE)</f>
        <v>#N/A</v>
      </c>
      <c r="N22" s="4" t="s">
        <v>558</v>
      </c>
      <c r="Q22" s="4">
        <f t="shared" si="0"/>
        <v>0</v>
      </c>
      <c r="R22" s="4" t="str">
        <f t="shared" si="1"/>
        <v>L</v>
      </c>
      <c r="S22" s="5"/>
      <c r="T22" s="17" t="e">
        <f>VLOOKUP($F22, Ratings_Comp[], T$215, FALSE)</f>
        <v>#N/A</v>
      </c>
      <c r="U22" s="17" t="e">
        <f>VLOOKUP($F22, Ratings_Comp[], U$215, FALSE)</f>
        <v>#N/A</v>
      </c>
      <c r="V22" s="17" t="e">
        <f>VLOOKUP($F22, Ratings_Comp[], V$215, FALSE)</f>
        <v>#N/A</v>
      </c>
      <c r="W22" s="17" t="e">
        <f>VLOOKUP($F22, Ratings_Comp[], W$215, FALSE)</f>
        <v>#N/A</v>
      </c>
      <c r="X22" s="17" t="e">
        <f>VLOOKUP($F22, Ratings_Comp[], X$215, FALSE)</f>
        <v>#N/A</v>
      </c>
      <c r="Y22" s="17" t="e">
        <f>VLOOKUP($G22, Ratings_Comp[], Y$215, FALSE)</f>
        <v>#N/A</v>
      </c>
      <c r="Z22" s="17" t="e">
        <f>VLOOKUP($G22, Ratings_Comp[], Z$215, FALSE)</f>
        <v>#N/A</v>
      </c>
      <c r="AA22" s="17" t="e">
        <f>VLOOKUP($G22, Ratings_Comp[], AA$215, FALSE)</f>
        <v>#N/A</v>
      </c>
      <c r="AB22" s="17" t="e">
        <f>VLOOKUP($G22, Ratings_Comp[], AB$215, FALSE)</f>
        <v>#N/A</v>
      </c>
      <c r="AC22" s="17" t="e">
        <f>VLOOKUP($G22, Ratings_Comp[], AC$215, FALSE)</f>
        <v>#N/A</v>
      </c>
      <c r="AD22" t="e">
        <f>VLOOKUP('Prediction Data'!$D22,#REF!, AD$215,FALSE)</f>
        <v>#N/A</v>
      </c>
      <c r="AE22" t="e">
        <f>VLOOKUP('Prediction Data'!$D22,#REF!, AE$215,FALSE)</f>
        <v>#N/A</v>
      </c>
      <c r="AF22" t="e">
        <f>VLOOKUP('Prediction Data'!$D22,#REF!, AF$215,FALSE)</f>
        <v>#N/A</v>
      </c>
      <c r="AG22" t="e">
        <f>VLOOKUP('Prediction Data'!$D22,#REF!, AG$215,FALSE)</f>
        <v>#N/A</v>
      </c>
      <c r="AH22" t="e">
        <f>VLOOKUP('Prediction Data'!$D22,#REF!, AH$215,FALSE)</f>
        <v>#N/A</v>
      </c>
      <c r="AI22" t="e">
        <f>VLOOKUP('Prediction Data'!$E22,#REF!, AI$215,FALSE)</f>
        <v>#N/A</v>
      </c>
      <c r="AJ22" t="e">
        <f>VLOOKUP('Prediction Data'!$E22,#REF!, AJ$215,FALSE)</f>
        <v>#N/A</v>
      </c>
      <c r="AK22" t="e">
        <f>VLOOKUP('Prediction Data'!$E22,#REF!, AK$215,FALSE)</f>
        <v>#N/A</v>
      </c>
      <c r="AL22" t="e">
        <f>VLOOKUP('Prediction Data'!$E22,#REF!, AL$215,FALSE)</f>
        <v>#N/A</v>
      </c>
      <c r="AM22" t="e">
        <f>VLOOKUP('Prediction Data'!$E22,#REF!, AM$215,FALSE)</f>
        <v>#N/A</v>
      </c>
      <c r="AN22" t="e">
        <f>VLOOKUP($F22,#REF!, AN$215,FALSE)</f>
        <v>#N/A</v>
      </c>
      <c r="AO22" t="e">
        <f>VLOOKUP($F22,#REF!, AO$215,FALSE)</f>
        <v>#N/A</v>
      </c>
      <c r="AP22" t="e">
        <f>VLOOKUP($G22,#REF!, AP$215,FALSE)</f>
        <v>#N/A</v>
      </c>
      <c r="AQ22" t="e">
        <f>VLOOKUP($G22,#REF!, AQ$215,FALSE)</f>
        <v>#N/A</v>
      </c>
      <c r="AR22" t="e">
        <f>VLOOKUP($H22,#REF!, 'Prediction Data'!AR$215,FALSE)</f>
        <v>#N/A</v>
      </c>
      <c r="AS22" t="e">
        <f>VLOOKUP($H22,#REF!, 'Prediction Data'!AS$215,FALSE)</f>
        <v>#N/A</v>
      </c>
      <c r="AT22" t="e">
        <f>VLOOKUP($H22,#REF!, 'Prediction Data'!AT$215,FALSE)</f>
        <v>#N/A</v>
      </c>
      <c r="AU22" t="e">
        <f>VLOOKUP($H22,#REF!, 'Prediction Data'!AU$215,FALSE)</f>
        <v>#N/A</v>
      </c>
      <c r="AV22" t="e">
        <f>VLOOKUP($H22,#REF!, 'Prediction Data'!AV$215,FALSE)</f>
        <v>#N/A</v>
      </c>
      <c r="AW22" t="e">
        <f>VLOOKUP($H22,#REF!, 'Prediction Data'!AW$215,FALSE)</f>
        <v>#N/A</v>
      </c>
      <c r="AX22" t="e">
        <f>VLOOKUP($H22,#REF!, 'Prediction Data'!AX$215,FALSE)</f>
        <v>#N/A</v>
      </c>
      <c r="AY22" t="e">
        <f>VLOOKUP($H22,#REF!, 'Prediction Data'!AY$215,FALSE)</f>
        <v>#N/A</v>
      </c>
      <c r="AZ22" t="e">
        <f>VLOOKUP($H22,#REF!, 'Prediction Data'!AZ$215,FALSE)</f>
        <v>#N/A</v>
      </c>
      <c r="BA22" t="e">
        <f>VLOOKUP($H22,#REF!, 'Prediction Data'!BA$215,FALSE)</f>
        <v>#N/A</v>
      </c>
      <c r="BB22" t="e">
        <f>VLOOKUP($H22,#REF!, 'Prediction Data'!BB$215,FALSE)</f>
        <v>#N/A</v>
      </c>
      <c r="BC22" t="e">
        <f>VLOOKUP($H22,#REF!, 'Prediction Data'!BC$215,FALSE)</f>
        <v>#N/A</v>
      </c>
      <c r="BD22" t="e">
        <f>VLOOKUP($I22,#REF!, 'Prediction Data'!BD$215,FALSE)</f>
        <v>#N/A</v>
      </c>
      <c r="BE22" t="e">
        <f>VLOOKUP($I22,#REF!, 'Prediction Data'!BE$215,FALSE)</f>
        <v>#N/A</v>
      </c>
      <c r="BF22" t="e">
        <f>VLOOKUP($I22,#REF!, 'Prediction Data'!BF$215,FALSE)</f>
        <v>#N/A</v>
      </c>
      <c r="BG22" t="e">
        <f>VLOOKUP($I22,#REF!, 'Prediction Data'!BG$215,FALSE)</f>
        <v>#N/A</v>
      </c>
      <c r="BH22" t="e">
        <f>VLOOKUP($I22,#REF!, 'Prediction Data'!BH$215,FALSE)</f>
        <v>#N/A</v>
      </c>
      <c r="BI22" t="e">
        <f>VLOOKUP($I22,#REF!, 'Prediction Data'!BI$215,FALSE)</f>
        <v>#N/A</v>
      </c>
      <c r="BJ22" t="e">
        <f>VLOOKUP($I22,#REF!, 'Prediction Data'!BJ$215,FALSE)</f>
        <v>#N/A</v>
      </c>
      <c r="BK22" t="e">
        <f>VLOOKUP($I22,#REF!, 'Prediction Data'!BK$215,FALSE)</f>
        <v>#N/A</v>
      </c>
      <c r="BL22" t="e">
        <f>VLOOKUP($I22,#REF!, 'Prediction Data'!BL$215,FALSE)</f>
        <v>#N/A</v>
      </c>
      <c r="BM22" t="e">
        <f>VLOOKUP($I22,#REF!, 'Prediction Data'!BM$215,FALSE)</f>
        <v>#N/A</v>
      </c>
      <c r="BN22" t="e">
        <f>VLOOKUP($I22,#REF!, 'Prediction Data'!BN$215,FALSE)</f>
        <v>#N/A</v>
      </c>
      <c r="BO22" t="e">
        <f>VLOOKUP($I22,#REF!, 'Prediction Data'!BO$215,FALSE)</f>
        <v>#N/A</v>
      </c>
      <c r="BP22" t="e">
        <f>VLOOKUP('Prediction Data'!$J22,#REF!, BP$215, FALSE)</f>
        <v>#N/A</v>
      </c>
      <c r="BQ22" t="e">
        <f>VLOOKUP('Prediction Data'!$J22,#REF!, BQ$215, FALSE)</f>
        <v>#N/A</v>
      </c>
      <c r="BR22" t="e">
        <f>VLOOKUP('Prediction Data'!$J22,#REF!, BR$215, FALSE)</f>
        <v>#N/A</v>
      </c>
      <c r="BS22" t="e">
        <f>VLOOKUP('Prediction Data'!$J22,#REF!, BS$215, FALSE)</f>
        <v>#N/A</v>
      </c>
      <c r="BT22" t="e">
        <f>VLOOKUP('Prediction Data'!$J22,#REF!, BT$215, FALSE)</f>
        <v>#N/A</v>
      </c>
      <c r="BU22" t="e">
        <f t="shared" si="2"/>
        <v>#N/A</v>
      </c>
      <c r="BV22" t="e">
        <f t="shared" si="3"/>
        <v>#N/A</v>
      </c>
      <c r="BW22" t="e">
        <f>VLOOKUP('Prediction Data'!$K22,#REF!, BW$215, FALSE)</f>
        <v>#N/A</v>
      </c>
      <c r="BX22" t="e">
        <f>VLOOKUP('Prediction Data'!$K22,#REF!, BX$215, FALSE)</f>
        <v>#N/A</v>
      </c>
      <c r="BY22" t="e">
        <f>VLOOKUP('Prediction Data'!$K22,#REF!, BY$215, FALSE)</f>
        <v>#N/A</v>
      </c>
      <c r="BZ22" t="e">
        <f>VLOOKUP('Prediction Data'!$K22,#REF!, BZ$215, FALSE)</f>
        <v>#N/A</v>
      </c>
      <c r="CA22" t="e">
        <f>VLOOKUP('Prediction Data'!$K22,#REF!, CA$215, FALSE)</f>
        <v>#N/A</v>
      </c>
      <c r="CB22" t="e">
        <f t="shared" si="4"/>
        <v>#N/A</v>
      </c>
      <c r="CC22" t="e">
        <f t="shared" si="5"/>
        <v>#N/A</v>
      </c>
      <c r="CD22" t="e">
        <f t="shared" si="6"/>
        <v>#N/A</v>
      </c>
      <c r="CE22" t="e">
        <f t="shared" si="7"/>
        <v>#N/A</v>
      </c>
      <c r="CF22" s="20" t="e">
        <f t="shared" si="8"/>
        <v>#N/A</v>
      </c>
      <c r="CG22" s="20" t="e">
        <f t="shared" si="9"/>
        <v>#N/A</v>
      </c>
      <c r="CH22" t="e">
        <f>VLOOKUP(Table411[[#This Row],[Conference_H]], Conferences!$H$2:$N$34, 3,FALSE)</f>
        <v>#N/A</v>
      </c>
      <c r="CI22" t="e">
        <f>VLOOKUP(Table411[[#This Row],[Conference_A]], Conferences!$H$2:$N$34, 3,FALSE)</f>
        <v>#N/A</v>
      </c>
      <c r="CJ22" t="e">
        <f>IF(Table411[[#This Row],[CRank_H]]=Table411[[#This Row],[CRank_A]],0,1)</f>
        <v>#N/A</v>
      </c>
      <c r="CK22" t="e">
        <f>VLOOKUP(Table411[[#This Row],[Home Name BPI_SAG ELO]], 'Ratings_Comp'!$A$2:$L$364, 14, FALSE)</f>
        <v>#N/A</v>
      </c>
      <c r="CL22" t="e">
        <f>VLOOKUP(Table411[[#This Row],[Home Name BPI_SAG ELO]], 'Ratings_Comp'!$A$2:$L$364, 15, FALSE)</f>
        <v>#N/A</v>
      </c>
      <c r="CM22" t="e">
        <f>VLOOKUP(Table411[[#This Row],[Away Name BPI_SAG ELO]], 'Ratings_Comp'!$A$2:$L$364, 14, FALSE)</f>
        <v>#N/A</v>
      </c>
      <c r="CN22" t="e">
        <f>VLOOKUP(Table411[[#This Row],[Away Name BPI_SAG ELO]], 'Ratings_Comp'!$A$2:$L$364, 15, FALSE)</f>
        <v>#N/A</v>
      </c>
      <c r="CO22" t="e">
        <f>Table411[[#This Row],[Home_Ws]]/(Table411[[#This Row],[Home_Ws]]+Table411[[#This Row],[Home_Ls]])</f>
        <v>#N/A</v>
      </c>
      <c r="CP22" t="e">
        <f>Table411[[#This Row],[Away_Ws]]/(Table411[[#This Row],[Away_Ws]]+Table411[[#This Row],[Away_Ls]])</f>
        <v>#N/A</v>
      </c>
    </row>
    <row r="23" spans="1:94" x14ac:dyDescent="0.45">
      <c r="A23">
        <v>22</v>
      </c>
      <c r="B23" s="4"/>
      <c r="C23" s="4"/>
      <c r="D23" s="3" t="e">
        <f>VLOOKUP('Prediction Data'!$B23, Names!$C$2:$K$363, 2,FALSE)</f>
        <v>#N/A</v>
      </c>
      <c r="E23" s="3" t="e">
        <f>VLOOKUP('Prediction Data'!$C23, Names!$C$2:$K$363, 2,FALSE)</f>
        <v>#N/A</v>
      </c>
      <c r="F23" s="3" t="e">
        <f>VLOOKUP('Prediction Data'!$B23, Names!$C$2:$K$363, 3,FALSE)</f>
        <v>#N/A</v>
      </c>
      <c r="G23" s="3" t="e">
        <f>VLOOKUP('Prediction Data'!$C23, Names!$C$2:$K$363, 3,FALSE)</f>
        <v>#N/A</v>
      </c>
      <c r="H23" s="3" t="e">
        <f>VLOOKUP('Prediction Data'!$B23, Names!$C$2:$K$363, 5,FALSE)</f>
        <v>#N/A</v>
      </c>
      <c r="I23" s="3" t="e">
        <f>VLOOKUP('Prediction Data'!$C23, Names!$C$2:$K$363, 5,FALSE)</f>
        <v>#N/A</v>
      </c>
      <c r="J23" s="3" t="e">
        <f>VLOOKUP('Prediction Data'!$B23, Names!$C$2:$K$363, 6,FALSE)</f>
        <v>#N/A</v>
      </c>
      <c r="K23" s="3" t="e">
        <f>VLOOKUP('Prediction Data'!$C23, Names!$C$2:$K$363, 6,FALSE)</f>
        <v>#N/A</v>
      </c>
      <c r="L23" s="3" t="e">
        <f>VLOOKUP(B23, Names!$C$2:$M$363, 7,FALSE)</f>
        <v>#N/A</v>
      </c>
      <c r="M23" s="3" t="e">
        <f>VLOOKUP(C23, Names!$C$2:$M$363, 7,FALSE)</f>
        <v>#N/A</v>
      </c>
      <c r="N23" s="4" t="s">
        <v>558</v>
      </c>
      <c r="Q23" s="4">
        <f t="shared" si="0"/>
        <v>0</v>
      </c>
      <c r="R23" s="4" t="str">
        <f t="shared" si="1"/>
        <v>L</v>
      </c>
      <c r="S23" s="5"/>
      <c r="T23" s="17" t="e">
        <f>VLOOKUP($F23, Ratings_Comp[], T$215, FALSE)</f>
        <v>#N/A</v>
      </c>
      <c r="U23" s="17" t="e">
        <f>VLOOKUP($F23, Ratings_Comp[], U$215, FALSE)</f>
        <v>#N/A</v>
      </c>
      <c r="V23" s="17" t="e">
        <f>VLOOKUP($F23, Ratings_Comp[], V$215, FALSE)</f>
        <v>#N/A</v>
      </c>
      <c r="W23" s="17" t="e">
        <f>VLOOKUP($F23, Ratings_Comp[], W$215, FALSE)</f>
        <v>#N/A</v>
      </c>
      <c r="X23" s="17" t="e">
        <f>VLOOKUP($F23, Ratings_Comp[], X$215, FALSE)</f>
        <v>#N/A</v>
      </c>
      <c r="Y23" s="17" t="e">
        <f>VLOOKUP($G23, Ratings_Comp[], Y$215, FALSE)</f>
        <v>#N/A</v>
      </c>
      <c r="Z23" s="17" t="e">
        <f>VLOOKUP($G23, Ratings_Comp[], Z$215, FALSE)</f>
        <v>#N/A</v>
      </c>
      <c r="AA23" s="17" t="e">
        <f>VLOOKUP($G23, Ratings_Comp[], AA$215, FALSE)</f>
        <v>#N/A</v>
      </c>
      <c r="AB23" s="17" t="e">
        <f>VLOOKUP($G23, Ratings_Comp[], AB$215, FALSE)</f>
        <v>#N/A</v>
      </c>
      <c r="AC23" s="17" t="e">
        <f>VLOOKUP($G23, Ratings_Comp[], AC$215, FALSE)</f>
        <v>#N/A</v>
      </c>
      <c r="AD23" t="e">
        <f>VLOOKUP('Prediction Data'!$D23,#REF!, AD$215,FALSE)</f>
        <v>#N/A</v>
      </c>
      <c r="AE23" t="e">
        <f>VLOOKUP('Prediction Data'!$D23,#REF!, AE$215,FALSE)</f>
        <v>#N/A</v>
      </c>
      <c r="AF23" t="e">
        <f>VLOOKUP('Prediction Data'!$D23,#REF!, AF$215,FALSE)</f>
        <v>#N/A</v>
      </c>
      <c r="AG23" t="e">
        <f>VLOOKUP('Prediction Data'!$D23,#REF!, AG$215,FALSE)</f>
        <v>#N/A</v>
      </c>
      <c r="AH23" t="e">
        <f>VLOOKUP('Prediction Data'!$D23,#REF!, AH$215,FALSE)</f>
        <v>#N/A</v>
      </c>
      <c r="AI23" t="e">
        <f>VLOOKUP('Prediction Data'!$E23,#REF!, AI$215,FALSE)</f>
        <v>#N/A</v>
      </c>
      <c r="AJ23" t="e">
        <f>VLOOKUP('Prediction Data'!$E23,#REF!, AJ$215,FALSE)</f>
        <v>#N/A</v>
      </c>
      <c r="AK23" t="e">
        <f>VLOOKUP('Prediction Data'!$E23,#REF!, AK$215,FALSE)</f>
        <v>#N/A</v>
      </c>
      <c r="AL23" t="e">
        <f>VLOOKUP('Prediction Data'!$E23,#REF!, AL$215,FALSE)</f>
        <v>#N/A</v>
      </c>
      <c r="AM23" t="e">
        <f>VLOOKUP('Prediction Data'!$E23,#REF!, AM$215,FALSE)</f>
        <v>#N/A</v>
      </c>
      <c r="AN23" t="e">
        <f>VLOOKUP($F23,#REF!, AN$215,FALSE)</f>
        <v>#N/A</v>
      </c>
      <c r="AO23" t="e">
        <f>VLOOKUP($F23,#REF!, AO$215,FALSE)</f>
        <v>#N/A</v>
      </c>
      <c r="AP23" t="e">
        <f>VLOOKUP($G23,#REF!, AP$215,FALSE)</f>
        <v>#N/A</v>
      </c>
      <c r="AQ23" t="e">
        <f>VLOOKUP($G23,#REF!, AQ$215,FALSE)</f>
        <v>#N/A</v>
      </c>
      <c r="AR23" t="e">
        <f>VLOOKUP($H23,#REF!, 'Prediction Data'!AR$215,FALSE)</f>
        <v>#N/A</v>
      </c>
      <c r="AS23" t="e">
        <f>VLOOKUP($H23,#REF!, 'Prediction Data'!AS$215,FALSE)</f>
        <v>#N/A</v>
      </c>
      <c r="AT23" t="e">
        <f>VLOOKUP($H23,#REF!, 'Prediction Data'!AT$215,FALSE)</f>
        <v>#N/A</v>
      </c>
      <c r="AU23" t="e">
        <f>VLOOKUP($H23,#REF!, 'Prediction Data'!AU$215,FALSE)</f>
        <v>#N/A</v>
      </c>
      <c r="AV23" t="e">
        <f>VLOOKUP($H23,#REF!, 'Prediction Data'!AV$215,FALSE)</f>
        <v>#N/A</v>
      </c>
      <c r="AW23" t="e">
        <f>VLOOKUP($H23,#REF!, 'Prediction Data'!AW$215,FALSE)</f>
        <v>#N/A</v>
      </c>
      <c r="AX23" t="e">
        <f>VLOOKUP($H23,#REF!, 'Prediction Data'!AX$215,FALSE)</f>
        <v>#N/A</v>
      </c>
      <c r="AY23" t="e">
        <f>VLOOKUP($H23,#REF!, 'Prediction Data'!AY$215,FALSE)</f>
        <v>#N/A</v>
      </c>
      <c r="AZ23" t="e">
        <f>VLOOKUP($H23,#REF!, 'Prediction Data'!AZ$215,FALSE)</f>
        <v>#N/A</v>
      </c>
      <c r="BA23" t="e">
        <f>VLOOKUP($H23,#REF!, 'Prediction Data'!BA$215,FALSE)</f>
        <v>#N/A</v>
      </c>
      <c r="BB23" t="e">
        <f>VLOOKUP($H23,#REF!, 'Prediction Data'!BB$215,FALSE)</f>
        <v>#N/A</v>
      </c>
      <c r="BC23" t="e">
        <f>VLOOKUP($H23,#REF!, 'Prediction Data'!BC$215,FALSE)</f>
        <v>#N/A</v>
      </c>
      <c r="BD23" t="e">
        <f>VLOOKUP($I23,#REF!, 'Prediction Data'!BD$215,FALSE)</f>
        <v>#N/A</v>
      </c>
      <c r="BE23" t="e">
        <f>VLOOKUP($I23,#REF!, 'Prediction Data'!BE$215,FALSE)</f>
        <v>#N/A</v>
      </c>
      <c r="BF23" t="e">
        <f>VLOOKUP($I23,#REF!, 'Prediction Data'!BF$215,FALSE)</f>
        <v>#N/A</v>
      </c>
      <c r="BG23" t="e">
        <f>VLOOKUP($I23,#REF!, 'Prediction Data'!BG$215,FALSE)</f>
        <v>#N/A</v>
      </c>
      <c r="BH23" t="e">
        <f>VLOOKUP($I23,#REF!, 'Prediction Data'!BH$215,FALSE)</f>
        <v>#N/A</v>
      </c>
      <c r="BI23" t="e">
        <f>VLOOKUP($I23,#REF!, 'Prediction Data'!BI$215,FALSE)</f>
        <v>#N/A</v>
      </c>
      <c r="BJ23" t="e">
        <f>VLOOKUP($I23,#REF!, 'Prediction Data'!BJ$215,FALSE)</f>
        <v>#N/A</v>
      </c>
      <c r="BK23" t="e">
        <f>VLOOKUP($I23,#REF!, 'Prediction Data'!BK$215,FALSE)</f>
        <v>#N/A</v>
      </c>
      <c r="BL23" t="e">
        <f>VLOOKUP($I23,#REF!, 'Prediction Data'!BL$215,FALSE)</f>
        <v>#N/A</v>
      </c>
      <c r="BM23" t="e">
        <f>VLOOKUP($I23,#REF!, 'Prediction Data'!BM$215,FALSE)</f>
        <v>#N/A</v>
      </c>
      <c r="BN23" t="e">
        <f>VLOOKUP($I23,#REF!, 'Prediction Data'!BN$215,FALSE)</f>
        <v>#N/A</v>
      </c>
      <c r="BO23" t="e">
        <f>VLOOKUP($I23,#REF!, 'Prediction Data'!BO$215,FALSE)</f>
        <v>#N/A</v>
      </c>
      <c r="BP23" t="e">
        <f>VLOOKUP('Prediction Data'!$J23,#REF!, BP$215, FALSE)</f>
        <v>#N/A</v>
      </c>
      <c r="BQ23" t="e">
        <f>VLOOKUP('Prediction Data'!$J23,#REF!, BQ$215, FALSE)</f>
        <v>#N/A</v>
      </c>
      <c r="BR23" t="e">
        <f>VLOOKUP('Prediction Data'!$J23,#REF!, BR$215, FALSE)</f>
        <v>#N/A</v>
      </c>
      <c r="BS23" t="e">
        <f>VLOOKUP('Prediction Data'!$J23,#REF!, BS$215, FALSE)</f>
        <v>#N/A</v>
      </c>
      <c r="BT23" t="e">
        <f>VLOOKUP('Prediction Data'!$J23,#REF!, BT$215, FALSE)</f>
        <v>#N/A</v>
      </c>
      <c r="BU23" t="e">
        <f t="shared" si="2"/>
        <v>#N/A</v>
      </c>
      <c r="BV23" t="e">
        <f t="shared" si="3"/>
        <v>#N/A</v>
      </c>
      <c r="BW23" t="e">
        <f>VLOOKUP('Prediction Data'!$K23,#REF!, BW$215, FALSE)</f>
        <v>#N/A</v>
      </c>
      <c r="BX23" t="e">
        <f>VLOOKUP('Prediction Data'!$K23,#REF!, BX$215, FALSE)</f>
        <v>#N/A</v>
      </c>
      <c r="BY23" t="e">
        <f>VLOOKUP('Prediction Data'!$K23,#REF!, BY$215, FALSE)</f>
        <v>#N/A</v>
      </c>
      <c r="BZ23" t="e">
        <f>VLOOKUP('Prediction Data'!$K23,#REF!, BZ$215, FALSE)</f>
        <v>#N/A</v>
      </c>
      <c r="CA23" t="e">
        <f>VLOOKUP('Prediction Data'!$K23,#REF!, CA$215, FALSE)</f>
        <v>#N/A</v>
      </c>
      <c r="CB23" t="e">
        <f t="shared" si="4"/>
        <v>#N/A</v>
      </c>
      <c r="CC23" t="e">
        <f t="shared" si="5"/>
        <v>#N/A</v>
      </c>
      <c r="CD23" t="e">
        <f t="shared" si="6"/>
        <v>#N/A</v>
      </c>
      <c r="CE23" t="e">
        <f t="shared" si="7"/>
        <v>#N/A</v>
      </c>
      <c r="CF23" s="20" t="e">
        <f t="shared" si="8"/>
        <v>#N/A</v>
      </c>
      <c r="CG23" s="20" t="e">
        <f t="shared" si="9"/>
        <v>#N/A</v>
      </c>
      <c r="CH23" t="e">
        <f>VLOOKUP(Table411[[#This Row],[Conference_H]], Conferences!$H$2:$N$34, 3,FALSE)</f>
        <v>#N/A</v>
      </c>
      <c r="CI23" t="e">
        <f>VLOOKUP(Table411[[#This Row],[Conference_A]], Conferences!$H$2:$N$34, 3,FALSE)</f>
        <v>#N/A</v>
      </c>
      <c r="CJ23" t="e">
        <f>IF(Table411[[#This Row],[CRank_H]]=Table411[[#This Row],[CRank_A]],0,1)</f>
        <v>#N/A</v>
      </c>
      <c r="CK23" t="e">
        <f>VLOOKUP(Table411[[#This Row],[Home Name BPI_SAG ELO]], 'Ratings_Comp'!$A$2:$L$364, 14, FALSE)</f>
        <v>#N/A</v>
      </c>
      <c r="CL23" t="e">
        <f>VLOOKUP(Table411[[#This Row],[Home Name BPI_SAG ELO]], 'Ratings_Comp'!$A$2:$L$364, 15, FALSE)</f>
        <v>#N/A</v>
      </c>
      <c r="CM23" t="e">
        <f>VLOOKUP(Table411[[#This Row],[Away Name BPI_SAG ELO]], 'Ratings_Comp'!$A$2:$L$364, 14, FALSE)</f>
        <v>#N/A</v>
      </c>
      <c r="CN23" t="e">
        <f>VLOOKUP(Table411[[#This Row],[Away Name BPI_SAG ELO]], 'Ratings_Comp'!$A$2:$L$364, 15, FALSE)</f>
        <v>#N/A</v>
      </c>
      <c r="CO23" t="e">
        <f>Table411[[#This Row],[Home_Ws]]/(Table411[[#This Row],[Home_Ws]]+Table411[[#This Row],[Home_Ls]])</f>
        <v>#N/A</v>
      </c>
      <c r="CP23" t="e">
        <f>Table411[[#This Row],[Away_Ws]]/(Table411[[#This Row],[Away_Ws]]+Table411[[#This Row],[Away_Ls]])</f>
        <v>#N/A</v>
      </c>
    </row>
    <row r="24" spans="1:94" x14ac:dyDescent="0.45">
      <c r="A24">
        <v>23</v>
      </c>
      <c r="B24" s="4"/>
      <c r="C24" s="4"/>
      <c r="D24" s="3" t="e">
        <f>VLOOKUP('Prediction Data'!$B24, Names!$C$2:$K$363, 2,FALSE)</f>
        <v>#N/A</v>
      </c>
      <c r="E24" s="3" t="e">
        <f>VLOOKUP('Prediction Data'!$C24, Names!$C$2:$K$363, 2,FALSE)</f>
        <v>#N/A</v>
      </c>
      <c r="F24" s="3" t="e">
        <f>VLOOKUP('Prediction Data'!$B24, Names!$C$2:$K$363, 3,FALSE)</f>
        <v>#N/A</v>
      </c>
      <c r="G24" s="3" t="e">
        <f>VLOOKUP('Prediction Data'!$C24, Names!$C$2:$K$363, 3,FALSE)</f>
        <v>#N/A</v>
      </c>
      <c r="H24" s="3" t="e">
        <f>VLOOKUP('Prediction Data'!$B24, Names!$C$2:$K$363, 5,FALSE)</f>
        <v>#N/A</v>
      </c>
      <c r="I24" s="3" t="e">
        <f>VLOOKUP('Prediction Data'!$C24, Names!$C$2:$K$363, 5,FALSE)</f>
        <v>#N/A</v>
      </c>
      <c r="J24" s="3" t="e">
        <f>VLOOKUP('Prediction Data'!$B24, Names!$C$2:$K$363, 6,FALSE)</f>
        <v>#N/A</v>
      </c>
      <c r="K24" s="3" t="e">
        <f>VLOOKUP('Prediction Data'!$C24, Names!$C$2:$K$363, 6,FALSE)</f>
        <v>#N/A</v>
      </c>
      <c r="L24" s="3" t="e">
        <f>VLOOKUP(B24, Names!$C$2:$M$363, 7,FALSE)</f>
        <v>#N/A</v>
      </c>
      <c r="M24" s="3" t="e">
        <f>VLOOKUP(C24, Names!$C$2:$M$363, 7,FALSE)</f>
        <v>#N/A</v>
      </c>
      <c r="N24" s="4" t="s">
        <v>558</v>
      </c>
      <c r="Q24" s="4">
        <f t="shared" si="0"/>
        <v>0</v>
      </c>
      <c r="R24" s="4" t="str">
        <f t="shared" si="1"/>
        <v>L</v>
      </c>
      <c r="S24" s="5"/>
      <c r="T24" s="17" t="e">
        <f>VLOOKUP($F24, Ratings_Comp[], T$215, FALSE)</f>
        <v>#N/A</v>
      </c>
      <c r="U24" s="17" t="e">
        <f>VLOOKUP($F24, Ratings_Comp[], U$215, FALSE)</f>
        <v>#N/A</v>
      </c>
      <c r="V24" s="17" t="e">
        <f>VLOOKUP($F24, Ratings_Comp[], V$215, FALSE)</f>
        <v>#N/A</v>
      </c>
      <c r="W24" s="17" t="e">
        <f>VLOOKUP($F24, Ratings_Comp[], W$215, FALSE)</f>
        <v>#N/A</v>
      </c>
      <c r="X24" s="17" t="e">
        <f>VLOOKUP($F24, Ratings_Comp[], X$215, FALSE)</f>
        <v>#N/A</v>
      </c>
      <c r="Y24" s="17" t="e">
        <f>VLOOKUP($G24, Ratings_Comp[], Y$215, FALSE)</f>
        <v>#N/A</v>
      </c>
      <c r="Z24" s="17" t="e">
        <f>VLOOKUP($G24, Ratings_Comp[], Z$215, FALSE)</f>
        <v>#N/A</v>
      </c>
      <c r="AA24" s="17" t="e">
        <f>VLOOKUP($G24, Ratings_Comp[], AA$215, FALSE)</f>
        <v>#N/A</v>
      </c>
      <c r="AB24" s="17" t="e">
        <f>VLOOKUP($G24, Ratings_Comp[], AB$215, FALSE)</f>
        <v>#N/A</v>
      </c>
      <c r="AC24" s="17" t="e">
        <f>VLOOKUP($G24, Ratings_Comp[], AC$215, FALSE)</f>
        <v>#N/A</v>
      </c>
      <c r="AD24" t="e">
        <f>VLOOKUP('Prediction Data'!$D24,#REF!, AD$215,FALSE)</f>
        <v>#N/A</v>
      </c>
      <c r="AE24" t="e">
        <f>VLOOKUP('Prediction Data'!$D24,#REF!, AE$215,FALSE)</f>
        <v>#N/A</v>
      </c>
      <c r="AF24" t="e">
        <f>VLOOKUP('Prediction Data'!$D24,#REF!, AF$215,FALSE)</f>
        <v>#N/A</v>
      </c>
      <c r="AG24" t="e">
        <f>VLOOKUP('Prediction Data'!$D24,#REF!, AG$215,FALSE)</f>
        <v>#N/A</v>
      </c>
      <c r="AH24" t="e">
        <f>VLOOKUP('Prediction Data'!$D24,#REF!, AH$215,FALSE)</f>
        <v>#N/A</v>
      </c>
      <c r="AI24" t="e">
        <f>VLOOKUP('Prediction Data'!$E24,#REF!, AI$215,FALSE)</f>
        <v>#N/A</v>
      </c>
      <c r="AJ24" t="e">
        <f>VLOOKUP('Prediction Data'!$E24,#REF!, AJ$215,FALSE)</f>
        <v>#N/A</v>
      </c>
      <c r="AK24" t="e">
        <f>VLOOKUP('Prediction Data'!$E24,#REF!, AK$215,FALSE)</f>
        <v>#N/A</v>
      </c>
      <c r="AL24" t="e">
        <f>VLOOKUP('Prediction Data'!$E24,#REF!, AL$215,FALSE)</f>
        <v>#N/A</v>
      </c>
      <c r="AM24" t="e">
        <f>VLOOKUP('Prediction Data'!$E24,#REF!, AM$215,FALSE)</f>
        <v>#N/A</v>
      </c>
      <c r="AN24" t="e">
        <f>VLOOKUP($F24,#REF!, AN$215,FALSE)</f>
        <v>#N/A</v>
      </c>
      <c r="AO24" t="e">
        <f>VLOOKUP($F24,#REF!, AO$215,FALSE)</f>
        <v>#N/A</v>
      </c>
      <c r="AP24" t="e">
        <f>VLOOKUP($G24,#REF!, AP$215,FALSE)</f>
        <v>#N/A</v>
      </c>
      <c r="AQ24" t="e">
        <f>VLOOKUP($G24,#REF!, AQ$215,FALSE)</f>
        <v>#N/A</v>
      </c>
      <c r="AR24" t="e">
        <f>VLOOKUP($H24,#REF!, 'Prediction Data'!AR$215,FALSE)</f>
        <v>#N/A</v>
      </c>
      <c r="AS24" t="e">
        <f>VLOOKUP($H24,#REF!, 'Prediction Data'!AS$215,FALSE)</f>
        <v>#N/A</v>
      </c>
      <c r="AT24" t="e">
        <f>VLOOKUP($H24,#REF!, 'Prediction Data'!AT$215,FALSE)</f>
        <v>#N/A</v>
      </c>
      <c r="AU24" t="e">
        <f>VLOOKUP($H24,#REF!, 'Prediction Data'!AU$215,FALSE)</f>
        <v>#N/A</v>
      </c>
      <c r="AV24" t="e">
        <f>VLOOKUP($H24,#REF!, 'Prediction Data'!AV$215,FALSE)</f>
        <v>#N/A</v>
      </c>
      <c r="AW24" t="e">
        <f>VLOOKUP($H24,#REF!, 'Prediction Data'!AW$215,FALSE)</f>
        <v>#N/A</v>
      </c>
      <c r="AX24" t="e">
        <f>VLOOKUP($H24,#REF!, 'Prediction Data'!AX$215,FALSE)</f>
        <v>#N/A</v>
      </c>
      <c r="AY24" t="e">
        <f>VLOOKUP($H24,#REF!, 'Prediction Data'!AY$215,FALSE)</f>
        <v>#N/A</v>
      </c>
      <c r="AZ24" t="e">
        <f>VLOOKUP($H24,#REF!, 'Prediction Data'!AZ$215,FALSE)</f>
        <v>#N/A</v>
      </c>
      <c r="BA24" t="e">
        <f>VLOOKUP($H24,#REF!, 'Prediction Data'!BA$215,FALSE)</f>
        <v>#N/A</v>
      </c>
      <c r="BB24" t="e">
        <f>VLOOKUP($H24,#REF!, 'Prediction Data'!BB$215,FALSE)</f>
        <v>#N/A</v>
      </c>
      <c r="BC24" t="e">
        <f>VLOOKUP($H24,#REF!, 'Prediction Data'!BC$215,FALSE)</f>
        <v>#N/A</v>
      </c>
      <c r="BD24" t="e">
        <f>VLOOKUP($I24,#REF!, 'Prediction Data'!BD$215,FALSE)</f>
        <v>#N/A</v>
      </c>
      <c r="BE24" t="e">
        <f>VLOOKUP($I24,#REF!, 'Prediction Data'!BE$215,FALSE)</f>
        <v>#N/A</v>
      </c>
      <c r="BF24" t="e">
        <f>VLOOKUP($I24,#REF!, 'Prediction Data'!BF$215,FALSE)</f>
        <v>#N/A</v>
      </c>
      <c r="BG24" t="e">
        <f>VLOOKUP($I24,#REF!, 'Prediction Data'!BG$215,FALSE)</f>
        <v>#N/A</v>
      </c>
      <c r="BH24" t="e">
        <f>VLOOKUP($I24,#REF!, 'Prediction Data'!BH$215,FALSE)</f>
        <v>#N/A</v>
      </c>
      <c r="BI24" t="e">
        <f>VLOOKUP($I24,#REF!, 'Prediction Data'!BI$215,FALSE)</f>
        <v>#N/A</v>
      </c>
      <c r="BJ24" t="e">
        <f>VLOOKUP($I24,#REF!, 'Prediction Data'!BJ$215,FALSE)</f>
        <v>#N/A</v>
      </c>
      <c r="BK24" t="e">
        <f>VLOOKUP($I24,#REF!, 'Prediction Data'!BK$215,FALSE)</f>
        <v>#N/A</v>
      </c>
      <c r="BL24" t="e">
        <f>VLOOKUP($I24,#REF!, 'Prediction Data'!BL$215,FALSE)</f>
        <v>#N/A</v>
      </c>
      <c r="BM24" t="e">
        <f>VLOOKUP($I24,#REF!, 'Prediction Data'!BM$215,FALSE)</f>
        <v>#N/A</v>
      </c>
      <c r="BN24" t="e">
        <f>VLOOKUP($I24,#REF!, 'Prediction Data'!BN$215,FALSE)</f>
        <v>#N/A</v>
      </c>
      <c r="BO24" t="e">
        <f>VLOOKUP($I24,#REF!, 'Prediction Data'!BO$215,FALSE)</f>
        <v>#N/A</v>
      </c>
      <c r="BP24" t="e">
        <f>VLOOKUP('Prediction Data'!$J24,#REF!, BP$215, FALSE)</f>
        <v>#N/A</v>
      </c>
      <c r="BQ24" t="e">
        <f>VLOOKUP('Prediction Data'!$J24,#REF!, BQ$215, FALSE)</f>
        <v>#N/A</v>
      </c>
      <c r="BR24" t="e">
        <f>VLOOKUP('Prediction Data'!$J24,#REF!, BR$215, FALSE)</f>
        <v>#N/A</v>
      </c>
      <c r="BS24" t="e">
        <f>VLOOKUP('Prediction Data'!$J24,#REF!, BS$215, FALSE)</f>
        <v>#N/A</v>
      </c>
      <c r="BT24" t="e">
        <f>VLOOKUP('Prediction Data'!$J24,#REF!, BT$215, FALSE)</f>
        <v>#N/A</v>
      </c>
      <c r="BU24" t="e">
        <f t="shared" si="2"/>
        <v>#N/A</v>
      </c>
      <c r="BV24" t="e">
        <f t="shared" si="3"/>
        <v>#N/A</v>
      </c>
      <c r="BW24" t="e">
        <f>VLOOKUP('Prediction Data'!$K24,#REF!, BW$215, FALSE)</f>
        <v>#N/A</v>
      </c>
      <c r="BX24" t="e">
        <f>VLOOKUP('Prediction Data'!$K24,#REF!, BX$215, FALSE)</f>
        <v>#N/A</v>
      </c>
      <c r="BY24" t="e">
        <f>VLOOKUP('Prediction Data'!$K24,#REF!, BY$215, FALSE)</f>
        <v>#N/A</v>
      </c>
      <c r="BZ24" t="e">
        <f>VLOOKUP('Prediction Data'!$K24,#REF!, BZ$215, FALSE)</f>
        <v>#N/A</v>
      </c>
      <c r="CA24" t="e">
        <f>VLOOKUP('Prediction Data'!$K24,#REF!, CA$215, FALSE)</f>
        <v>#N/A</v>
      </c>
      <c r="CB24" t="e">
        <f t="shared" si="4"/>
        <v>#N/A</v>
      </c>
      <c r="CC24" t="e">
        <f t="shared" si="5"/>
        <v>#N/A</v>
      </c>
      <c r="CD24" t="e">
        <f t="shared" si="6"/>
        <v>#N/A</v>
      </c>
      <c r="CE24" t="e">
        <f t="shared" si="7"/>
        <v>#N/A</v>
      </c>
      <c r="CF24" s="20" t="e">
        <f t="shared" si="8"/>
        <v>#N/A</v>
      </c>
      <c r="CG24" s="20" t="e">
        <f t="shared" si="9"/>
        <v>#N/A</v>
      </c>
      <c r="CH24" t="e">
        <f>VLOOKUP(Table411[[#This Row],[Conference_H]], Conferences!$H$2:$N$34, 3,FALSE)</f>
        <v>#N/A</v>
      </c>
      <c r="CI24" t="e">
        <f>VLOOKUP(Table411[[#This Row],[Conference_A]], Conferences!$H$2:$N$34, 3,FALSE)</f>
        <v>#N/A</v>
      </c>
      <c r="CJ24" t="e">
        <f>IF(Table411[[#This Row],[CRank_H]]=Table411[[#This Row],[CRank_A]],0,1)</f>
        <v>#N/A</v>
      </c>
      <c r="CK24" t="e">
        <f>VLOOKUP(Table411[[#This Row],[Home Name BPI_SAG ELO]], 'Ratings_Comp'!$A$2:$L$364, 14, FALSE)</f>
        <v>#N/A</v>
      </c>
      <c r="CL24" t="e">
        <f>VLOOKUP(Table411[[#This Row],[Home Name BPI_SAG ELO]], 'Ratings_Comp'!$A$2:$L$364, 15, FALSE)</f>
        <v>#N/A</v>
      </c>
      <c r="CM24" t="e">
        <f>VLOOKUP(Table411[[#This Row],[Away Name BPI_SAG ELO]], 'Ratings_Comp'!$A$2:$L$364, 14, FALSE)</f>
        <v>#N/A</v>
      </c>
      <c r="CN24" t="e">
        <f>VLOOKUP(Table411[[#This Row],[Away Name BPI_SAG ELO]], 'Ratings_Comp'!$A$2:$L$364, 15, FALSE)</f>
        <v>#N/A</v>
      </c>
      <c r="CO24" t="e">
        <f>Table411[[#This Row],[Home_Ws]]/(Table411[[#This Row],[Home_Ws]]+Table411[[#This Row],[Home_Ls]])</f>
        <v>#N/A</v>
      </c>
      <c r="CP24" t="e">
        <f>Table411[[#This Row],[Away_Ws]]/(Table411[[#This Row],[Away_Ws]]+Table411[[#This Row],[Away_Ls]])</f>
        <v>#N/A</v>
      </c>
    </row>
    <row r="25" spans="1:94" x14ac:dyDescent="0.45">
      <c r="A25">
        <v>24</v>
      </c>
      <c r="B25" s="4"/>
      <c r="C25" s="4"/>
      <c r="D25" s="3" t="e">
        <f>VLOOKUP('Prediction Data'!$B25, Names!$C$2:$K$363, 2,FALSE)</f>
        <v>#N/A</v>
      </c>
      <c r="E25" s="3" t="e">
        <f>VLOOKUP('Prediction Data'!$C25, Names!$C$2:$K$363, 2,FALSE)</f>
        <v>#N/A</v>
      </c>
      <c r="F25" s="3" t="e">
        <f>VLOOKUP('Prediction Data'!$B25, Names!$C$2:$K$363, 3,FALSE)</f>
        <v>#N/A</v>
      </c>
      <c r="G25" s="3" t="e">
        <f>VLOOKUP('Prediction Data'!$C25, Names!$C$2:$K$363, 3,FALSE)</f>
        <v>#N/A</v>
      </c>
      <c r="H25" s="3" t="e">
        <f>VLOOKUP('Prediction Data'!$B25, Names!$C$2:$K$363, 5,FALSE)</f>
        <v>#N/A</v>
      </c>
      <c r="I25" s="3" t="e">
        <f>VLOOKUP('Prediction Data'!$C25, Names!$C$2:$K$363, 5,FALSE)</f>
        <v>#N/A</v>
      </c>
      <c r="J25" s="3" t="e">
        <f>VLOOKUP('Prediction Data'!$B25, Names!$C$2:$K$363, 6,FALSE)</f>
        <v>#N/A</v>
      </c>
      <c r="K25" s="3" t="e">
        <f>VLOOKUP('Prediction Data'!$C25, Names!$C$2:$K$363, 6,FALSE)</f>
        <v>#N/A</v>
      </c>
      <c r="L25" s="3" t="e">
        <f>VLOOKUP(B25, Names!$C$2:$M$363, 7,FALSE)</f>
        <v>#N/A</v>
      </c>
      <c r="M25" s="3" t="e">
        <f>VLOOKUP(C25, Names!$C$2:$M$363, 7,FALSE)</f>
        <v>#N/A</v>
      </c>
      <c r="N25" s="4" t="s">
        <v>558</v>
      </c>
      <c r="Q25" s="4">
        <f t="shared" si="0"/>
        <v>0</v>
      </c>
      <c r="R25" s="4" t="str">
        <f t="shared" si="1"/>
        <v>L</v>
      </c>
      <c r="S25" s="5"/>
      <c r="T25" s="17" t="e">
        <f>VLOOKUP($F25, Ratings_Comp[], T$215, FALSE)</f>
        <v>#N/A</v>
      </c>
      <c r="U25" s="17" t="e">
        <f>VLOOKUP($F25, Ratings_Comp[], U$215, FALSE)</f>
        <v>#N/A</v>
      </c>
      <c r="V25" s="17" t="e">
        <f>VLOOKUP($F25, Ratings_Comp[], V$215, FALSE)</f>
        <v>#N/A</v>
      </c>
      <c r="W25" s="17" t="e">
        <f>VLOOKUP($F25, Ratings_Comp[], W$215, FALSE)</f>
        <v>#N/A</v>
      </c>
      <c r="X25" s="17" t="e">
        <f>VLOOKUP($F25, Ratings_Comp[], X$215, FALSE)</f>
        <v>#N/A</v>
      </c>
      <c r="Y25" s="17" t="e">
        <f>VLOOKUP($G25, Ratings_Comp[], Y$215, FALSE)</f>
        <v>#N/A</v>
      </c>
      <c r="Z25" s="17" t="e">
        <f>VLOOKUP($G25, Ratings_Comp[], Z$215, FALSE)</f>
        <v>#N/A</v>
      </c>
      <c r="AA25" s="17" t="e">
        <f>VLOOKUP($G25, Ratings_Comp[], AA$215, FALSE)</f>
        <v>#N/A</v>
      </c>
      <c r="AB25" s="17" t="e">
        <f>VLOOKUP($G25, Ratings_Comp[], AB$215, FALSE)</f>
        <v>#N/A</v>
      </c>
      <c r="AC25" s="17" t="e">
        <f>VLOOKUP($G25, Ratings_Comp[], AC$215, FALSE)</f>
        <v>#N/A</v>
      </c>
      <c r="AD25" t="e">
        <f>VLOOKUP('Prediction Data'!$D25,#REF!, AD$215,FALSE)</f>
        <v>#N/A</v>
      </c>
      <c r="AE25" t="e">
        <f>VLOOKUP('Prediction Data'!$D25,#REF!, AE$215,FALSE)</f>
        <v>#N/A</v>
      </c>
      <c r="AF25" t="e">
        <f>VLOOKUP('Prediction Data'!$D25,#REF!, AF$215,FALSE)</f>
        <v>#N/A</v>
      </c>
      <c r="AG25" t="e">
        <f>VLOOKUP('Prediction Data'!$D25,#REF!, AG$215,FALSE)</f>
        <v>#N/A</v>
      </c>
      <c r="AH25" t="e">
        <f>VLOOKUP('Prediction Data'!$D25,#REF!, AH$215,FALSE)</f>
        <v>#N/A</v>
      </c>
      <c r="AI25" t="e">
        <f>VLOOKUP('Prediction Data'!$E25,#REF!, AI$215,FALSE)</f>
        <v>#N/A</v>
      </c>
      <c r="AJ25" t="e">
        <f>VLOOKUP('Prediction Data'!$E25,#REF!, AJ$215,FALSE)</f>
        <v>#N/A</v>
      </c>
      <c r="AK25" t="e">
        <f>VLOOKUP('Prediction Data'!$E25,#REF!, AK$215,FALSE)</f>
        <v>#N/A</v>
      </c>
      <c r="AL25" t="e">
        <f>VLOOKUP('Prediction Data'!$E25,#REF!, AL$215,FALSE)</f>
        <v>#N/A</v>
      </c>
      <c r="AM25" t="e">
        <f>VLOOKUP('Prediction Data'!$E25,#REF!, AM$215,FALSE)</f>
        <v>#N/A</v>
      </c>
      <c r="AN25" t="e">
        <f>VLOOKUP($F25,#REF!, AN$215,FALSE)</f>
        <v>#N/A</v>
      </c>
      <c r="AO25" t="e">
        <f>VLOOKUP($F25,#REF!, AO$215,FALSE)</f>
        <v>#N/A</v>
      </c>
      <c r="AP25" t="e">
        <f>VLOOKUP($G25,#REF!, AP$215,FALSE)</f>
        <v>#N/A</v>
      </c>
      <c r="AQ25" t="e">
        <f>VLOOKUP($G25,#REF!, AQ$215,FALSE)</f>
        <v>#N/A</v>
      </c>
      <c r="AR25" t="e">
        <f>VLOOKUP($H25,#REF!, 'Prediction Data'!AR$215,FALSE)</f>
        <v>#N/A</v>
      </c>
      <c r="AS25" t="e">
        <f>VLOOKUP($H25,#REF!, 'Prediction Data'!AS$215,FALSE)</f>
        <v>#N/A</v>
      </c>
      <c r="AT25" t="e">
        <f>VLOOKUP($H25,#REF!, 'Prediction Data'!AT$215,FALSE)</f>
        <v>#N/A</v>
      </c>
      <c r="AU25" t="e">
        <f>VLOOKUP($H25,#REF!, 'Prediction Data'!AU$215,FALSE)</f>
        <v>#N/A</v>
      </c>
      <c r="AV25" t="e">
        <f>VLOOKUP($H25,#REF!, 'Prediction Data'!AV$215,FALSE)</f>
        <v>#N/A</v>
      </c>
      <c r="AW25" t="e">
        <f>VLOOKUP($H25,#REF!, 'Prediction Data'!AW$215,FALSE)</f>
        <v>#N/A</v>
      </c>
      <c r="AX25" t="e">
        <f>VLOOKUP($H25,#REF!, 'Prediction Data'!AX$215,FALSE)</f>
        <v>#N/A</v>
      </c>
      <c r="AY25" t="e">
        <f>VLOOKUP($H25,#REF!, 'Prediction Data'!AY$215,FALSE)</f>
        <v>#N/A</v>
      </c>
      <c r="AZ25" t="e">
        <f>VLOOKUP($H25,#REF!, 'Prediction Data'!AZ$215,FALSE)</f>
        <v>#N/A</v>
      </c>
      <c r="BA25" t="e">
        <f>VLOOKUP($H25,#REF!, 'Prediction Data'!BA$215,FALSE)</f>
        <v>#N/A</v>
      </c>
      <c r="BB25" t="e">
        <f>VLOOKUP($H25,#REF!, 'Prediction Data'!BB$215,FALSE)</f>
        <v>#N/A</v>
      </c>
      <c r="BC25" t="e">
        <f>VLOOKUP($H25,#REF!, 'Prediction Data'!BC$215,FALSE)</f>
        <v>#N/A</v>
      </c>
      <c r="BD25" t="e">
        <f>VLOOKUP($I25,#REF!, 'Prediction Data'!BD$215,FALSE)</f>
        <v>#N/A</v>
      </c>
      <c r="BE25" t="e">
        <f>VLOOKUP($I25,#REF!, 'Prediction Data'!BE$215,FALSE)</f>
        <v>#N/A</v>
      </c>
      <c r="BF25" t="e">
        <f>VLOOKUP($I25,#REF!, 'Prediction Data'!BF$215,FALSE)</f>
        <v>#N/A</v>
      </c>
      <c r="BG25" t="e">
        <f>VLOOKUP($I25,#REF!, 'Prediction Data'!BG$215,FALSE)</f>
        <v>#N/A</v>
      </c>
      <c r="BH25" t="e">
        <f>VLOOKUP($I25,#REF!, 'Prediction Data'!BH$215,FALSE)</f>
        <v>#N/A</v>
      </c>
      <c r="BI25" t="e">
        <f>VLOOKUP($I25,#REF!, 'Prediction Data'!BI$215,FALSE)</f>
        <v>#N/A</v>
      </c>
      <c r="BJ25" t="e">
        <f>VLOOKUP($I25,#REF!, 'Prediction Data'!BJ$215,FALSE)</f>
        <v>#N/A</v>
      </c>
      <c r="BK25" t="e">
        <f>VLOOKUP($I25,#REF!, 'Prediction Data'!BK$215,FALSE)</f>
        <v>#N/A</v>
      </c>
      <c r="BL25" t="e">
        <f>VLOOKUP($I25,#REF!, 'Prediction Data'!BL$215,FALSE)</f>
        <v>#N/A</v>
      </c>
      <c r="BM25" t="e">
        <f>VLOOKUP($I25,#REF!, 'Prediction Data'!BM$215,FALSE)</f>
        <v>#N/A</v>
      </c>
      <c r="BN25" t="e">
        <f>VLOOKUP($I25,#REF!, 'Prediction Data'!BN$215,FALSE)</f>
        <v>#N/A</v>
      </c>
      <c r="BO25" t="e">
        <f>VLOOKUP($I25,#REF!, 'Prediction Data'!BO$215,FALSE)</f>
        <v>#N/A</v>
      </c>
      <c r="BP25" t="e">
        <f>VLOOKUP('Prediction Data'!$J25,#REF!, BP$215, FALSE)</f>
        <v>#N/A</v>
      </c>
      <c r="BQ25" t="e">
        <f>VLOOKUP('Prediction Data'!$J25,#REF!, BQ$215, FALSE)</f>
        <v>#N/A</v>
      </c>
      <c r="BR25" t="e">
        <f>VLOOKUP('Prediction Data'!$J25,#REF!, BR$215, FALSE)</f>
        <v>#N/A</v>
      </c>
      <c r="BS25" t="e">
        <f>VLOOKUP('Prediction Data'!$J25,#REF!, BS$215, FALSE)</f>
        <v>#N/A</v>
      </c>
      <c r="BT25" t="e">
        <f>VLOOKUP('Prediction Data'!$J25,#REF!, BT$215, FALSE)</f>
        <v>#N/A</v>
      </c>
      <c r="BU25" t="e">
        <f t="shared" si="2"/>
        <v>#N/A</v>
      </c>
      <c r="BV25" t="e">
        <f t="shared" si="3"/>
        <v>#N/A</v>
      </c>
      <c r="BW25" t="e">
        <f>VLOOKUP('Prediction Data'!$K25,#REF!, BW$215, FALSE)</f>
        <v>#N/A</v>
      </c>
      <c r="BX25" t="e">
        <f>VLOOKUP('Prediction Data'!$K25,#REF!, BX$215, FALSE)</f>
        <v>#N/A</v>
      </c>
      <c r="BY25" t="e">
        <f>VLOOKUP('Prediction Data'!$K25,#REF!, BY$215, FALSE)</f>
        <v>#N/A</v>
      </c>
      <c r="BZ25" t="e">
        <f>VLOOKUP('Prediction Data'!$K25,#REF!, BZ$215, FALSE)</f>
        <v>#N/A</v>
      </c>
      <c r="CA25" t="e">
        <f>VLOOKUP('Prediction Data'!$K25,#REF!, CA$215, FALSE)</f>
        <v>#N/A</v>
      </c>
      <c r="CB25" t="e">
        <f t="shared" si="4"/>
        <v>#N/A</v>
      </c>
      <c r="CC25" t="e">
        <f t="shared" si="5"/>
        <v>#N/A</v>
      </c>
      <c r="CD25" t="e">
        <f t="shared" si="6"/>
        <v>#N/A</v>
      </c>
      <c r="CE25" t="e">
        <f t="shared" si="7"/>
        <v>#N/A</v>
      </c>
      <c r="CF25" s="20" t="e">
        <f t="shared" si="8"/>
        <v>#N/A</v>
      </c>
      <c r="CG25" s="20" t="e">
        <f t="shared" si="9"/>
        <v>#N/A</v>
      </c>
      <c r="CH25" t="e">
        <f>VLOOKUP(Table411[[#This Row],[Conference_H]], Conferences!$H$2:$N$34, 3,FALSE)</f>
        <v>#N/A</v>
      </c>
      <c r="CI25" t="e">
        <f>VLOOKUP(Table411[[#This Row],[Conference_A]], Conferences!$H$2:$N$34, 3,FALSE)</f>
        <v>#N/A</v>
      </c>
      <c r="CJ25" t="e">
        <f>IF(Table411[[#This Row],[CRank_H]]=Table411[[#This Row],[CRank_A]],0,1)</f>
        <v>#N/A</v>
      </c>
      <c r="CK25" t="e">
        <f>VLOOKUP(Table411[[#This Row],[Home Name BPI_SAG ELO]], 'Ratings_Comp'!$A$2:$L$364, 14, FALSE)</f>
        <v>#N/A</v>
      </c>
      <c r="CL25" t="e">
        <f>VLOOKUP(Table411[[#This Row],[Home Name BPI_SAG ELO]], 'Ratings_Comp'!$A$2:$L$364, 15, FALSE)</f>
        <v>#N/A</v>
      </c>
      <c r="CM25" t="e">
        <f>VLOOKUP(Table411[[#This Row],[Away Name BPI_SAG ELO]], 'Ratings_Comp'!$A$2:$L$364, 14, FALSE)</f>
        <v>#N/A</v>
      </c>
      <c r="CN25" t="e">
        <f>VLOOKUP(Table411[[#This Row],[Away Name BPI_SAG ELO]], 'Ratings_Comp'!$A$2:$L$364, 15, FALSE)</f>
        <v>#N/A</v>
      </c>
      <c r="CO25" t="e">
        <f>Table411[[#This Row],[Home_Ws]]/(Table411[[#This Row],[Home_Ws]]+Table411[[#This Row],[Home_Ls]])</f>
        <v>#N/A</v>
      </c>
      <c r="CP25" t="e">
        <f>Table411[[#This Row],[Away_Ws]]/(Table411[[#This Row],[Away_Ws]]+Table411[[#This Row],[Away_Ls]])</f>
        <v>#N/A</v>
      </c>
    </row>
    <row r="26" spans="1:94" x14ac:dyDescent="0.45">
      <c r="A26">
        <v>25</v>
      </c>
      <c r="B26" s="4"/>
      <c r="C26" s="4"/>
      <c r="D26" s="3" t="e">
        <f>VLOOKUP('Prediction Data'!$B26, Names!$C$2:$K$363, 2,FALSE)</f>
        <v>#N/A</v>
      </c>
      <c r="E26" s="3" t="e">
        <f>VLOOKUP('Prediction Data'!$C26, Names!$C$2:$K$363, 2,FALSE)</f>
        <v>#N/A</v>
      </c>
      <c r="F26" s="3" t="e">
        <f>VLOOKUP('Prediction Data'!$B26, Names!$C$2:$K$363, 3,FALSE)</f>
        <v>#N/A</v>
      </c>
      <c r="G26" s="3" t="e">
        <f>VLOOKUP('Prediction Data'!$C26, Names!$C$2:$K$363, 3,FALSE)</f>
        <v>#N/A</v>
      </c>
      <c r="H26" s="3" t="e">
        <f>VLOOKUP('Prediction Data'!$B26, Names!$C$2:$K$363, 5,FALSE)</f>
        <v>#N/A</v>
      </c>
      <c r="I26" s="3" t="e">
        <f>VLOOKUP('Prediction Data'!$C26, Names!$C$2:$K$363, 5,FALSE)</f>
        <v>#N/A</v>
      </c>
      <c r="J26" s="3" t="e">
        <f>VLOOKUP('Prediction Data'!$B26, Names!$C$2:$K$363, 6,FALSE)</f>
        <v>#N/A</v>
      </c>
      <c r="K26" s="3" t="e">
        <f>VLOOKUP('Prediction Data'!$C26, Names!$C$2:$K$363, 6,FALSE)</f>
        <v>#N/A</v>
      </c>
      <c r="L26" s="3" t="e">
        <f>VLOOKUP(B26, Names!$C$2:$M$363, 7,FALSE)</f>
        <v>#N/A</v>
      </c>
      <c r="M26" s="3" t="e">
        <f>VLOOKUP(C26, Names!$C$2:$M$363, 7,FALSE)</f>
        <v>#N/A</v>
      </c>
      <c r="N26" s="4" t="s">
        <v>558</v>
      </c>
      <c r="Q26" s="4">
        <f t="shared" si="0"/>
        <v>0</v>
      </c>
      <c r="R26" s="4" t="str">
        <f t="shared" si="1"/>
        <v>L</v>
      </c>
      <c r="S26" s="5"/>
      <c r="T26" s="17" t="e">
        <f>VLOOKUP($F26, Ratings_Comp[], T$215, FALSE)</f>
        <v>#N/A</v>
      </c>
      <c r="U26" s="17" t="e">
        <f>VLOOKUP($F26, Ratings_Comp[], U$215, FALSE)</f>
        <v>#N/A</v>
      </c>
      <c r="V26" s="17" t="e">
        <f>VLOOKUP($F26, Ratings_Comp[], V$215, FALSE)</f>
        <v>#N/A</v>
      </c>
      <c r="W26" s="17" t="e">
        <f>VLOOKUP($F26, Ratings_Comp[], W$215, FALSE)</f>
        <v>#N/A</v>
      </c>
      <c r="X26" s="17" t="e">
        <f>VLOOKUP($F26, Ratings_Comp[], X$215, FALSE)</f>
        <v>#N/A</v>
      </c>
      <c r="Y26" s="17" t="e">
        <f>VLOOKUP($G26, Ratings_Comp[], Y$215, FALSE)</f>
        <v>#N/A</v>
      </c>
      <c r="Z26" s="17" t="e">
        <f>VLOOKUP($G26, Ratings_Comp[], Z$215, FALSE)</f>
        <v>#N/A</v>
      </c>
      <c r="AA26" s="17" t="e">
        <f>VLOOKUP($G26, Ratings_Comp[], AA$215, FALSE)</f>
        <v>#N/A</v>
      </c>
      <c r="AB26" s="17" t="e">
        <f>VLOOKUP($G26, Ratings_Comp[], AB$215, FALSE)</f>
        <v>#N/A</v>
      </c>
      <c r="AC26" s="17" t="e">
        <f>VLOOKUP($G26, Ratings_Comp[], AC$215, FALSE)</f>
        <v>#N/A</v>
      </c>
      <c r="AD26" t="e">
        <f>VLOOKUP('Prediction Data'!$D26,#REF!, AD$215,FALSE)</f>
        <v>#N/A</v>
      </c>
      <c r="AE26" t="e">
        <f>VLOOKUP('Prediction Data'!$D26,#REF!, AE$215,FALSE)</f>
        <v>#N/A</v>
      </c>
      <c r="AF26" t="e">
        <f>VLOOKUP('Prediction Data'!$D26,#REF!, AF$215,FALSE)</f>
        <v>#N/A</v>
      </c>
      <c r="AG26" t="e">
        <f>VLOOKUP('Prediction Data'!$D26,#REF!, AG$215,FALSE)</f>
        <v>#N/A</v>
      </c>
      <c r="AH26" t="e">
        <f>VLOOKUP('Prediction Data'!$D26,#REF!, AH$215,FALSE)</f>
        <v>#N/A</v>
      </c>
      <c r="AI26" t="e">
        <f>VLOOKUP('Prediction Data'!$E26,#REF!, AI$215,FALSE)</f>
        <v>#N/A</v>
      </c>
      <c r="AJ26" t="e">
        <f>VLOOKUP('Prediction Data'!$E26,#REF!, AJ$215,FALSE)</f>
        <v>#N/A</v>
      </c>
      <c r="AK26" t="e">
        <f>VLOOKUP('Prediction Data'!$E26,#REF!, AK$215,FALSE)</f>
        <v>#N/A</v>
      </c>
      <c r="AL26" t="e">
        <f>VLOOKUP('Prediction Data'!$E26,#REF!, AL$215,FALSE)</f>
        <v>#N/A</v>
      </c>
      <c r="AM26" t="e">
        <f>VLOOKUP('Prediction Data'!$E26,#REF!, AM$215,FALSE)</f>
        <v>#N/A</v>
      </c>
      <c r="AN26" t="e">
        <f>VLOOKUP($F26,#REF!, AN$215,FALSE)</f>
        <v>#N/A</v>
      </c>
      <c r="AO26" t="e">
        <f>VLOOKUP($F26,#REF!, AO$215,FALSE)</f>
        <v>#N/A</v>
      </c>
      <c r="AP26" t="e">
        <f>VLOOKUP($G26,#REF!, AP$215,FALSE)</f>
        <v>#N/A</v>
      </c>
      <c r="AQ26" t="e">
        <f>VLOOKUP($G26,#REF!, AQ$215,FALSE)</f>
        <v>#N/A</v>
      </c>
      <c r="AR26" t="e">
        <f>VLOOKUP($H26,#REF!, 'Prediction Data'!AR$215,FALSE)</f>
        <v>#N/A</v>
      </c>
      <c r="AS26" t="e">
        <f>VLOOKUP($H26,#REF!, 'Prediction Data'!AS$215,FALSE)</f>
        <v>#N/A</v>
      </c>
      <c r="AT26" t="e">
        <f>VLOOKUP($H26,#REF!, 'Prediction Data'!AT$215,FALSE)</f>
        <v>#N/A</v>
      </c>
      <c r="AU26" t="e">
        <f>VLOOKUP($H26,#REF!, 'Prediction Data'!AU$215,FALSE)</f>
        <v>#N/A</v>
      </c>
      <c r="AV26" t="e">
        <f>VLOOKUP($H26,#REF!, 'Prediction Data'!AV$215,FALSE)</f>
        <v>#N/A</v>
      </c>
      <c r="AW26" t="e">
        <f>VLOOKUP($H26,#REF!, 'Prediction Data'!AW$215,FALSE)</f>
        <v>#N/A</v>
      </c>
      <c r="AX26" t="e">
        <f>VLOOKUP($H26,#REF!, 'Prediction Data'!AX$215,FALSE)</f>
        <v>#N/A</v>
      </c>
      <c r="AY26" t="e">
        <f>VLOOKUP($H26,#REF!, 'Prediction Data'!AY$215,FALSE)</f>
        <v>#N/A</v>
      </c>
      <c r="AZ26" t="e">
        <f>VLOOKUP($H26,#REF!, 'Prediction Data'!AZ$215,FALSE)</f>
        <v>#N/A</v>
      </c>
      <c r="BA26" t="e">
        <f>VLOOKUP($H26,#REF!, 'Prediction Data'!BA$215,FALSE)</f>
        <v>#N/A</v>
      </c>
      <c r="BB26" t="e">
        <f>VLOOKUP($H26,#REF!, 'Prediction Data'!BB$215,FALSE)</f>
        <v>#N/A</v>
      </c>
      <c r="BC26" t="e">
        <f>VLOOKUP($H26,#REF!, 'Prediction Data'!BC$215,FALSE)</f>
        <v>#N/A</v>
      </c>
      <c r="BD26" t="e">
        <f>VLOOKUP($I26,#REF!, 'Prediction Data'!BD$215,FALSE)</f>
        <v>#N/A</v>
      </c>
      <c r="BE26" t="e">
        <f>VLOOKUP($I26,#REF!, 'Prediction Data'!BE$215,FALSE)</f>
        <v>#N/A</v>
      </c>
      <c r="BF26" t="e">
        <f>VLOOKUP($I26,#REF!, 'Prediction Data'!BF$215,FALSE)</f>
        <v>#N/A</v>
      </c>
      <c r="BG26" t="e">
        <f>VLOOKUP($I26,#REF!, 'Prediction Data'!BG$215,FALSE)</f>
        <v>#N/A</v>
      </c>
      <c r="BH26" t="e">
        <f>VLOOKUP($I26,#REF!, 'Prediction Data'!BH$215,FALSE)</f>
        <v>#N/A</v>
      </c>
      <c r="BI26" t="e">
        <f>VLOOKUP($I26,#REF!, 'Prediction Data'!BI$215,FALSE)</f>
        <v>#N/A</v>
      </c>
      <c r="BJ26" t="e">
        <f>VLOOKUP($I26,#REF!, 'Prediction Data'!BJ$215,FALSE)</f>
        <v>#N/A</v>
      </c>
      <c r="BK26" t="e">
        <f>VLOOKUP($I26,#REF!, 'Prediction Data'!BK$215,FALSE)</f>
        <v>#N/A</v>
      </c>
      <c r="BL26" t="e">
        <f>VLOOKUP($I26,#REF!, 'Prediction Data'!BL$215,FALSE)</f>
        <v>#N/A</v>
      </c>
      <c r="BM26" t="e">
        <f>VLOOKUP($I26,#REF!, 'Prediction Data'!BM$215,FALSE)</f>
        <v>#N/A</v>
      </c>
      <c r="BN26" t="e">
        <f>VLOOKUP($I26,#REF!, 'Prediction Data'!BN$215,FALSE)</f>
        <v>#N/A</v>
      </c>
      <c r="BO26" t="e">
        <f>VLOOKUP($I26,#REF!, 'Prediction Data'!BO$215,FALSE)</f>
        <v>#N/A</v>
      </c>
      <c r="BP26" t="e">
        <f>VLOOKUP('Prediction Data'!$J26,#REF!, BP$215, FALSE)</f>
        <v>#N/A</v>
      </c>
      <c r="BQ26" t="e">
        <f>VLOOKUP('Prediction Data'!$J26,#REF!, BQ$215, FALSE)</f>
        <v>#N/A</v>
      </c>
      <c r="BR26" t="e">
        <f>VLOOKUP('Prediction Data'!$J26,#REF!, BR$215, FALSE)</f>
        <v>#N/A</v>
      </c>
      <c r="BS26" t="e">
        <f>VLOOKUP('Prediction Data'!$J26,#REF!, BS$215, FALSE)</f>
        <v>#N/A</v>
      </c>
      <c r="BT26" t="e">
        <f>VLOOKUP('Prediction Data'!$J26,#REF!, BT$215, FALSE)</f>
        <v>#N/A</v>
      </c>
      <c r="BU26" t="e">
        <f t="shared" si="2"/>
        <v>#N/A</v>
      </c>
      <c r="BV26" t="e">
        <f t="shared" si="3"/>
        <v>#N/A</v>
      </c>
      <c r="BW26" t="e">
        <f>VLOOKUP('Prediction Data'!$K26,#REF!, BW$215, FALSE)</f>
        <v>#N/A</v>
      </c>
      <c r="BX26" t="e">
        <f>VLOOKUP('Prediction Data'!$K26,#REF!, BX$215, FALSE)</f>
        <v>#N/A</v>
      </c>
      <c r="BY26" t="e">
        <f>VLOOKUP('Prediction Data'!$K26,#REF!, BY$215, FALSE)</f>
        <v>#N/A</v>
      </c>
      <c r="BZ26" t="e">
        <f>VLOOKUP('Prediction Data'!$K26,#REF!, BZ$215, FALSE)</f>
        <v>#N/A</v>
      </c>
      <c r="CA26" t="e">
        <f>VLOOKUP('Prediction Data'!$K26,#REF!, CA$215, FALSE)</f>
        <v>#N/A</v>
      </c>
      <c r="CB26" t="e">
        <f t="shared" si="4"/>
        <v>#N/A</v>
      </c>
      <c r="CC26" t="e">
        <f t="shared" si="5"/>
        <v>#N/A</v>
      </c>
      <c r="CD26" t="e">
        <f t="shared" si="6"/>
        <v>#N/A</v>
      </c>
      <c r="CE26" t="e">
        <f t="shared" si="7"/>
        <v>#N/A</v>
      </c>
      <c r="CF26" s="20" t="e">
        <f t="shared" si="8"/>
        <v>#N/A</v>
      </c>
      <c r="CG26" s="20" t="e">
        <f t="shared" si="9"/>
        <v>#N/A</v>
      </c>
      <c r="CH26" t="e">
        <f>VLOOKUP(Table411[[#This Row],[Conference_H]], Conferences!$H$2:$N$34, 3,FALSE)</f>
        <v>#N/A</v>
      </c>
      <c r="CI26" t="e">
        <f>VLOOKUP(Table411[[#This Row],[Conference_A]], Conferences!$H$2:$N$34, 3,FALSE)</f>
        <v>#N/A</v>
      </c>
      <c r="CJ26" t="e">
        <f>IF(Table411[[#This Row],[CRank_H]]=Table411[[#This Row],[CRank_A]],0,1)</f>
        <v>#N/A</v>
      </c>
      <c r="CK26" t="e">
        <f>VLOOKUP(Table411[[#This Row],[Home Name BPI_SAG ELO]], 'Ratings_Comp'!$A$2:$L$364, 14, FALSE)</f>
        <v>#N/A</v>
      </c>
      <c r="CL26" t="e">
        <f>VLOOKUP(Table411[[#This Row],[Home Name BPI_SAG ELO]], 'Ratings_Comp'!$A$2:$L$364, 15, FALSE)</f>
        <v>#N/A</v>
      </c>
      <c r="CM26" t="e">
        <f>VLOOKUP(Table411[[#This Row],[Away Name BPI_SAG ELO]], 'Ratings_Comp'!$A$2:$L$364, 14, FALSE)</f>
        <v>#N/A</v>
      </c>
      <c r="CN26" t="e">
        <f>VLOOKUP(Table411[[#This Row],[Away Name BPI_SAG ELO]], 'Ratings_Comp'!$A$2:$L$364, 15, FALSE)</f>
        <v>#N/A</v>
      </c>
      <c r="CO26" t="e">
        <f>Table411[[#This Row],[Home_Ws]]/(Table411[[#This Row],[Home_Ws]]+Table411[[#This Row],[Home_Ls]])</f>
        <v>#N/A</v>
      </c>
      <c r="CP26" t="e">
        <f>Table411[[#This Row],[Away_Ws]]/(Table411[[#This Row],[Away_Ws]]+Table411[[#This Row],[Away_Ls]])</f>
        <v>#N/A</v>
      </c>
    </row>
    <row r="27" spans="1:94" x14ac:dyDescent="0.45">
      <c r="A27">
        <v>26</v>
      </c>
      <c r="B27" s="4"/>
      <c r="C27" s="4"/>
      <c r="D27" s="3" t="e">
        <f>VLOOKUP('Prediction Data'!$B27, Names!$C$2:$K$363, 2,FALSE)</f>
        <v>#N/A</v>
      </c>
      <c r="E27" s="3" t="e">
        <f>VLOOKUP('Prediction Data'!$C27, Names!$C$2:$K$363, 2,FALSE)</f>
        <v>#N/A</v>
      </c>
      <c r="F27" s="3" t="e">
        <f>VLOOKUP('Prediction Data'!$B27, Names!$C$2:$K$363, 3,FALSE)</f>
        <v>#N/A</v>
      </c>
      <c r="G27" s="3" t="e">
        <f>VLOOKUP('Prediction Data'!$C27, Names!$C$2:$K$363, 3,FALSE)</f>
        <v>#N/A</v>
      </c>
      <c r="H27" s="3" t="e">
        <f>VLOOKUP('Prediction Data'!$B27, Names!$C$2:$K$363, 5,FALSE)</f>
        <v>#N/A</v>
      </c>
      <c r="I27" s="3" t="e">
        <f>VLOOKUP('Prediction Data'!$C27, Names!$C$2:$K$363, 5,FALSE)</f>
        <v>#N/A</v>
      </c>
      <c r="J27" s="3" t="e">
        <f>VLOOKUP('Prediction Data'!$B27, Names!$C$2:$K$363, 6,FALSE)</f>
        <v>#N/A</v>
      </c>
      <c r="K27" s="3" t="e">
        <f>VLOOKUP('Prediction Data'!$C27, Names!$C$2:$K$363, 6,FALSE)</f>
        <v>#N/A</v>
      </c>
      <c r="L27" s="3" t="e">
        <f>VLOOKUP(B27, Names!$C$2:$M$363, 7,FALSE)</f>
        <v>#N/A</v>
      </c>
      <c r="M27" s="3" t="e">
        <f>VLOOKUP(C27, Names!$C$2:$M$363, 7,FALSE)</f>
        <v>#N/A</v>
      </c>
      <c r="N27" s="4" t="s">
        <v>558</v>
      </c>
      <c r="Q27" s="4">
        <f t="shared" si="0"/>
        <v>0</v>
      </c>
      <c r="R27" s="4" t="str">
        <f t="shared" si="1"/>
        <v>L</v>
      </c>
      <c r="S27" s="5"/>
      <c r="T27" s="17" t="e">
        <f>VLOOKUP($F27, Ratings_Comp[], T$215, FALSE)</f>
        <v>#N/A</v>
      </c>
      <c r="U27" s="17" t="e">
        <f>VLOOKUP($F27, Ratings_Comp[], U$215, FALSE)</f>
        <v>#N/A</v>
      </c>
      <c r="V27" s="17" t="e">
        <f>VLOOKUP($F27, Ratings_Comp[], V$215, FALSE)</f>
        <v>#N/A</v>
      </c>
      <c r="W27" s="17" t="e">
        <f>VLOOKUP($F27, Ratings_Comp[], W$215, FALSE)</f>
        <v>#N/A</v>
      </c>
      <c r="X27" s="17" t="e">
        <f>VLOOKUP($F27, Ratings_Comp[], X$215, FALSE)</f>
        <v>#N/A</v>
      </c>
      <c r="Y27" s="17" t="e">
        <f>VLOOKUP($G27, Ratings_Comp[], Y$215, FALSE)</f>
        <v>#N/A</v>
      </c>
      <c r="Z27" s="17" t="e">
        <f>VLOOKUP($G27, Ratings_Comp[], Z$215, FALSE)</f>
        <v>#N/A</v>
      </c>
      <c r="AA27" s="17" t="e">
        <f>VLOOKUP($G27, Ratings_Comp[], AA$215, FALSE)</f>
        <v>#N/A</v>
      </c>
      <c r="AB27" s="17" t="e">
        <f>VLOOKUP($G27, Ratings_Comp[], AB$215, FALSE)</f>
        <v>#N/A</v>
      </c>
      <c r="AC27" s="17" t="e">
        <f>VLOOKUP($G27, Ratings_Comp[], AC$215, FALSE)</f>
        <v>#N/A</v>
      </c>
      <c r="AD27" t="e">
        <f>VLOOKUP('Prediction Data'!$D27,#REF!, AD$215,FALSE)</f>
        <v>#N/A</v>
      </c>
      <c r="AE27" t="e">
        <f>VLOOKUP('Prediction Data'!$D27,#REF!, AE$215,FALSE)</f>
        <v>#N/A</v>
      </c>
      <c r="AF27" t="e">
        <f>VLOOKUP('Prediction Data'!$D27,#REF!, AF$215,FALSE)</f>
        <v>#N/A</v>
      </c>
      <c r="AG27" t="e">
        <f>VLOOKUP('Prediction Data'!$D27,#REF!, AG$215,FALSE)</f>
        <v>#N/A</v>
      </c>
      <c r="AH27" t="e">
        <f>VLOOKUP('Prediction Data'!$D27,#REF!, AH$215,FALSE)</f>
        <v>#N/A</v>
      </c>
      <c r="AI27" t="e">
        <f>VLOOKUP('Prediction Data'!$E27,#REF!, AI$215,FALSE)</f>
        <v>#N/A</v>
      </c>
      <c r="AJ27" t="e">
        <f>VLOOKUP('Prediction Data'!$E27,#REF!, AJ$215,FALSE)</f>
        <v>#N/A</v>
      </c>
      <c r="AK27" t="e">
        <f>VLOOKUP('Prediction Data'!$E27,#REF!, AK$215,FALSE)</f>
        <v>#N/A</v>
      </c>
      <c r="AL27" t="e">
        <f>VLOOKUP('Prediction Data'!$E27,#REF!, AL$215,FALSE)</f>
        <v>#N/A</v>
      </c>
      <c r="AM27" t="e">
        <f>VLOOKUP('Prediction Data'!$E27,#REF!, AM$215,FALSE)</f>
        <v>#N/A</v>
      </c>
      <c r="AN27" t="e">
        <f>VLOOKUP($F27,#REF!, AN$215,FALSE)</f>
        <v>#N/A</v>
      </c>
      <c r="AO27" t="e">
        <f>VLOOKUP($F27,#REF!, AO$215,FALSE)</f>
        <v>#N/A</v>
      </c>
      <c r="AP27" t="e">
        <f>VLOOKUP($G27,#REF!, AP$215,FALSE)</f>
        <v>#N/A</v>
      </c>
      <c r="AQ27" t="e">
        <f>VLOOKUP($G27,#REF!, AQ$215,FALSE)</f>
        <v>#N/A</v>
      </c>
      <c r="AR27" t="e">
        <f>VLOOKUP($H27,#REF!, 'Prediction Data'!AR$215,FALSE)</f>
        <v>#N/A</v>
      </c>
      <c r="AS27" t="e">
        <f>VLOOKUP($H27,#REF!, 'Prediction Data'!AS$215,FALSE)</f>
        <v>#N/A</v>
      </c>
      <c r="AT27" t="e">
        <f>VLOOKUP($H27,#REF!, 'Prediction Data'!AT$215,FALSE)</f>
        <v>#N/A</v>
      </c>
      <c r="AU27" t="e">
        <f>VLOOKUP($H27,#REF!, 'Prediction Data'!AU$215,FALSE)</f>
        <v>#N/A</v>
      </c>
      <c r="AV27" t="e">
        <f>VLOOKUP($H27,#REF!, 'Prediction Data'!AV$215,FALSE)</f>
        <v>#N/A</v>
      </c>
      <c r="AW27" t="e">
        <f>VLOOKUP($H27,#REF!, 'Prediction Data'!AW$215,FALSE)</f>
        <v>#N/A</v>
      </c>
      <c r="AX27" t="e">
        <f>VLOOKUP($H27,#REF!, 'Prediction Data'!AX$215,FALSE)</f>
        <v>#N/A</v>
      </c>
      <c r="AY27" t="e">
        <f>VLOOKUP($H27,#REF!, 'Prediction Data'!AY$215,FALSE)</f>
        <v>#N/A</v>
      </c>
      <c r="AZ27" t="e">
        <f>VLOOKUP($H27,#REF!, 'Prediction Data'!AZ$215,FALSE)</f>
        <v>#N/A</v>
      </c>
      <c r="BA27" t="e">
        <f>VLOOKUP($H27,#REF!, 'Prediction Data'!BA$215,FALSE)</f>
        <v>#N/A</v>
      </c>
      <c r="BB27" t="e">
        <f>VLOOKUP($H27,#REF!, 'Prediction Data'!BB$215,FALSE)</f>
        <v>#N/A</v>
      </c>
      <c r="BC27" t="e">
        <f>VLOOKUP($H27,#REF!, 'Prediction Data'!BC$215,FALSE)</f>
        <v>#N/A</v>
      </c>
      <c r="BD27" t="e">
        <f>VLOOKUP($I27,#REF!, 'Prediction Data'!BD$215,FALSE)</f>
        <v>#N/A</v>
      </c>
      <c r="BE27" t="e">
        <f>VLOOKUP($I27,#REF!, 'Prediction Data'!BE$215,FALSE)</f>
        <v>#N/A</v>
      </c>
      <c r="BF27" t="e">
        <f>VLOOKUP($I27,#REF!, 'Prediction Data'!BF$215,FALSE)</f>
        <v>#N/A</v>
      </c>
      <c r="BG27" t="e">
        <f>VLOOKUP($I27,#REF!, 'Prediction Data'!BG$215,FALSE)</f>
        <v>#N/A</v>
      </c>
      <c r="BH27" t="e">
        <f>VLOOKUP($I27,#REF!, 'Prediction Data'!BH$215,FALSE)</f>
        <v>#N/A</v>
      </c>
      <c r="BI27" t="e">
        <f>VLOOKUP($I27,#REF!, 'Prediction Data'!BI$215,FALSE)</f>
        <v>#N/A</v>
      </c>
      <c r="BJ27" t="e">
        <f>VLOOKUP($I27,#REF!, 'Prediction Data'!BJ$215,FALSE)</f>
        <v>#N/A</v>
      </c>
      <c r="BK27" t="e">
        <f>VLOOKUP($I27,#REF!, 'Prediction Data'!BK$215,FALSE)</f>
        <v>#N/A</v>
      </c>
      <c r="BL27" t="e">
        <f>VLOOKUP($I27,#REF!, 'Prediction Data'!BL$215,FALSE)</f>
        <v>#N/A</v>
      </c>
      <c r="BM27" t="e">
        <f>VLOOKUP($I27,#REF!, 'Prediction Data'!BM$215,FALSE)</f>
        <v>#N/A</v>
      </c>
      <c r="BN27" t="e">
        <f>VLOOKUP($I27,#REF!, 'Prediction Data'!BN$215,FALSE)</f>
        <v>#N/A</v>
      </c>
      <c r="BO27" t="e">
        <f>VLOOKUP($I27,#REF!, 'Prediction Data'!BO$215,FALSE)</f>
        <v>#N/A</v>
      </c>
      <c r="BP27" t="e">
        <f>VLOOKUP('Prediction Data'!$J27,#REF!, BP$215, FALSE)</f>
        <v>#N/A</v>
      </c>
      <c r="BQ27" t="e">
        <f>VLOOKUP('Prediction Data'!$J27,#REF!, BQ$215, FALSE)</f>
        <v>#N/A</v>
      </c>
      <c r="BR27" t="e">
        <f>VLOOKUP('Prediction Data'!$J27,#REF!, BR$215, FALSE)</f>
        <v>#N/A</v>
      </c>
      <c r="BS27" t="e">
        <f>VLOOKUP('Prediction Data'!$J27,#REF!, BS$215, FALSE)</f>
        <v>#N/A</v>
      </c>
      <c r="BT27" t="e">
        <f>VLOOKUP('Prediction Data'!$J27,#REF!, BT$215, FALSE)</f>
        <v>#N/A</v>
      </c>
      <c r="BU27" t="e">
        <f t="shared" si="2"/>
        <v>#N/A</v>
      </c>
      <c r="BV27" t="e">
        <f t="shared" si="3"/>
        <v>#N/A</v>
      </c>
      <c r="BW27" t="e">
        <f>VLOOKUP('Prediction Data'!$K27,#REF!, BW$215, FALSE)</f>
        <v>#N/A</v>
      </c>
      <c r="BX27" t="e">
        <f>VLOOKUP('Prediction Data'!$K27,#REF!, BX$215, FALSE)</f>
        <v>#N/A</v>
      </c>
      <c r="BY27" t="e">
        <f>VLOOKUP('Prediction Data'!$K27,#REF!, BY$215, FALSE)</f>
        <v>#N/A</v>
      </c>
      <c r="BZ27" t="e">
        <f>VLOOKUP('Prediction Data'!$K27,#REF!, BZ$215, FALSE)</f>
        <v>#N/A</v>
      </c>
      <c r="CA27" t="e">
        <f>VLOOKUP('Prediction Data'!$K27,#REF!, CA$215, FALSE)</f>
        <v>#N/A</v>
      </c>
      <c r="CB27" t="e">
        <f t="shared" si="4"/>
        <v>#N/A</v>
      </c>
      <c r="CC27" t="e">
        <f t="shared" si="5"/>
        <v>#N/A</v>
      </c>
      <c r="CD27" t="e">
        <f t="shared" si="6"/>
        <v>#N/A</v>
      </c>
      <c r="CE27" t="e">
        <f t="shared" si="7"/>
        <v>#N/A</v>
      </c>
      <c r="CF27" s="20" t="e">
        <f t="shared" si="8"/>
        <v>#N/A</v>
      </c>
      <c r="CG27" s="20" t="e">
        <f t="shared" si="9"/>
        <v>#N/A</v>
      </c>
      <c r="CH27" t="e">
        <f>VLOOKUP(Table411[[#This Row],[Conference_H]], Conferences!$H$2:$N$34, 3,FALSE)</f>
        <v>#N/A</v>
      </c>
      <c r="CI27" t="e">
        <f>VLOOKUP(Table411[[#This Row],[Conference_A]], Conferences!$H$2:$N$34, 3,FALSE)</f>
        <v>#N/A</v>
      </c>
      <c r="CJ27" t="e">
        <f>IF(Table411[[#This Row],[CRank_H]]=Table411[[#This Row],[CRank_A]],0,1)</f>
        <v>#N/A</v>
      </c>
      <c r="CK27" t="e">
        <f>VLOOKUP(Table411[[#This Row],[Home Name BPI_SAG ELO]], 'Ratings_Comp'!$A$2:$L$364, 14, FALSE)</f>
        <v>#N/A</v>
      </c>
      <c r="CL27" t="e">
        <f>VLOOKUP(Table411[[#This Row],[Home Name BPI_SAG ELO]], 'Ratings_Comp'!$A$2:$L$364, 15, FALSE)</f>
        <v>#N/A</v>
      </c>
      <c r="CM27" t="e">
        <f>VLOOKUP(Table411[[#This Row],[Away Name BPI_SAG ELO]], 'Ratings_Comp'!$A$2:$L$364, 14, FALSE)</f>
        <v>#N/A</v>
      </c>
      <c r="CN27" t="e">
        <f>VLOOKUP(Table411[[#This Row],[Away Name BPI_SAG ELO]], 'Ratings_Comp'!$A$2:$L$364, 15, FALSE)</f>
        <v>#N/A</v>
      </c>
      <c r="CO27" t="e">
        <f>Table411[[#This Row],[Home_Ws]]/(Table411[[#This Row],[Home_Ws]]+Table411[[#This Row],[Home_Ls]])</f>
        <v>#N/A</v>
      </c>
      <c r="CP27" t="e">
        <f>Table411[[#This Row],[Away_Ws]]/(Table411[[#This Row],[Away_Ws]]+Table411[[#This Row],[Away_Ls]])</f>
        <v>#N/A</v>
      </c>
    </row>
    <row r="28" spans="1:94" x14ac:dyDescent="0.45">
      <c r="A28">
        <v>27</v>
      </c>
      <c r="B28" s="4"/>
      <c r="C28" s="4"/>
      <c r="D28" s="3" t="e">
        <f>VLOOKUP('Prediction Data'!$B28, Names!$C$2:$K$363, 2,FALSE)</f>
        <v>#N/A</v>
      </c>
      <c r="E28" s="3" t="e">
        <f>VLOOKUP('Prediction Data'!$C28, Names!$C$2:$K$363, 2,FALSE)</f>
        <v>#N/A</v>
      </c>
      <c r="F28" s="3" t="e">
        <f>VLOOKUP('Prediction Data'!$B28, Names!$C$2:$K$363, 3,FALSE)</f>
        <v>#N/A</v>
      </c>
      <c r="G28" s="3" t="e">
        <f>VLOOKUP('Prediction Data'!$C28, Names!$C$2:$K$363, 3,FALSE)</f>
        <v>#N/A</v>
      </c>
      <c r="H28" s="3" t="e">
        <f>VLOOKUP('Prediction Data'!$B28, Names!$C$2:$K$363, 5,FALSE)</f>
        <v>#N/A</v>
      </c>
      <c r="I28" s="3" t="e">
        <f>VLOOKUP('Prediction Data'!$C28, Names!$C$2:$K$363, 5,FALSE)</f>
        <v>#N/A</v>
      </c>
      <c r="J28" s="3" t="e">
        <f>VLOOKUP('Prediction Data'!$B28, Names!$C$2:$K$363, 6,FALSE)</f>
        <v>#N/A</v>
      </c>
      <c r="K28" s="3" t="e">
        <f>VLOOKUP('Prediction Data'!$C28, Names!$C$2:$K$363, 6,FALSE)</f>
        <v>#N/A</v>
      </c>
      <c r="L28" s="3" t="e">
        <f>VLOOKUP(B28, Names!$C$2:$M$363, 7,FALSE)</f>
        <v>#N/A</v>
      </c>
      <c r="M28" s="3" t="e">
        <f>VLOOKUP(C28, Names!$C$2:$M$363, 7,FALSE)</f>
        <v>#N/A</v>
      </c>
      <c r="N28" s="4" t="s">
        <v>558</v>
      </c>
      <c r="Q28" s="4">
        <f t="shared" si="0"/>
        <v>0</v>
      </c>
      <c r="R28" s="4" t="str">
        <f t="shared" si="1"/>
        <v>L</v>
      </c>
      <c r="S28" s="5"/>
      <c r="T28" s="17" t="e">
        <f>VLOOKUP($F28, Ratings_Comp[], T$215, FALSE)</f>
        <v>#N/A</v>
      </c>
      <c r="U28" s="17" t="e">
        <f>VLOOKUP($F28, Ratings_Comp[], U$215, FALSE)</f>
        <v>#N/A</v>
      </c>
      <c r="V28" s="17" t="e">
        <f>VLOOKUP($F28, Ratings_Comp[], V$215, FALSE)</f>
        <v>#N/A</v>
      </c>
      <c r="W28" s="17" t="e">
        <f>VLOOKUP($F28, Ratings_Comp[], W$215, FALSE)</f>
        <v>#N/A</v>
      </c>
      <c r="X28" s="17" t="e">
        <f>VLOOKUP($F28, Ratings_Comp[], X$215, FALSE)</f>
        <v>#N/A</v>
      </c>
      <c r="Y28" s="17" t="e">
        <f>VLOOKUP($G28, Ratings_Comp[], Y$215, FALSE)</f>
        <v>#N/A</v>
      </c>
      <c r="Z28" s="17" t="e">
        <f>VLOOKUP($G28, Ratings_Comp[], Z$215, FALSE)</f>
        <v>#N/A</v>
      </c>
      <c r="AA28" s="17" t="e">
        <f>VLOOKUP($G28, Ratings_Comp[], AA$215, FALSE)</f>
        <v>#N/A</v>
      </c>
      <c r="AB28" s="17" t="e">
        <f>VLOOKUP($G28, Ratings_Comp[], AB$215, FALSE)</f>
        <v>#N/A</v>
      </c>
      <c r="AC28" s="17" t="e">
        <f>VLOOKUP($G28, Ratings_Comp[], AC$215, FALSE)</f>
        <v>#N/A</v>
      </c>
      <c r="AD28" t="e">
        <f>VLOOKUP('Prediction Data'!$D28,#REF!, AD$215,FALSE)</f>
        <v>#N/A</v>
      </c>
      <c r="AE28" t="e">
        <f>VLOOKUP('Prediction Data'!$D28,#REF!, AE$215,FALSE)</f>
        <v>#N/A</v>
      </c>
      <c r="AF28" t="e">
        <f>VLOOKUP('Prediction Data'!$D28,#REF!, AF$215,FALSE)</f>
        <v>#N/A</v>
      </c>
      <c r="AG28" t="e">
        <f>VLOOKUP('Prediction Data'!$D28,#REF!, AG$215,FALSE)</f>
        <v>#N/A</v>
      </c>
      <c r="AH28" t="e">
        <f>VLOOKUP('Prediction Data'!$D28,#REF!, AH$215,FALSE)</f>
        <v>#N/A</v>
      </c>
      <c r="AI28" t="e">
        <f>VLOOKUP('Prediction Data'!$E28,#REF!, AI$215,FALSE)</f>
        <v>#N/A</v>
      </c>
      <c r="AJ28" t="e">
        <f>VLOOKUP('Prediction Data'!$E28,#REF!, AJ$215,FALSE)</f>
        <v>#N/A</v>
      </c>
      <c r="AK28" t="e">
        <f>VLOOKUP('Prediction Data'!$E28,#REF!, AK$215,FALSE)</f>
        <v>#N/A</v>
      </c>
      <c r="AL28" t="e">
        <f>VLOOKUP('Prediction Data'!$E28,#REF!, AL$215,FALSE)</f>
        <v>#N/A</v>
      </c>
      <c r="AM28" t="e">
        <f>VLOOKUP('Prediction Data'!$E28,#REF!, AM$215,FALSE)</f>
        <v>#N/A</v>
      </c>
      <c r="AN28" t="e">
        <f>VLOOKUP($F28,#REF!, AN$215,FALSE)</f>
        <v>#N/A</v>
      </c>
      <c r="AO28" t="e">
        <f>VLOOKUP($F28,#REF!, AO$215,FALSE)</f>
        <v>#N/A</v>
      </c>
      <c r="AP28" t="e">
        <f>VLOOKUP($G28,#REF!, AP$215,FALSE)</f>
        <v>#N/A</v>
      </c>
      <c r="AQ28" t="e">
        <f>VLOOKUP($G28,#REF!, AQ$215,FALSE)</f>
        <v>#N/A</v>
      </c>
      <c r="AR28" t="e">
        <f>VLOOKUP($H28,#REF!, 'Prediction Data'!AR$215,FALSE)</f>
        <v>#N/A</v>
      </c>
      <c r="AS28" t="e">
        <f>VLOOKUP($H28,#REF!, 'Prediction Data'!AS$215,FALSE)</f>
        <v>#N/A</v>
      </c>
      <c r="AT28" t="e">
        <f>VLOOKUP($H28,#REF!, 'Prediction Data'!AT$215,FALSE)</f>
        <v>#N/A</v>
      </c>
      <c r="AU28" t="e">
        <f>VLOOKUP($H28,#REF!, 'Prediction Data'!AU$215,FALSE)</f>
        <v>#N/A</v>
      </c>
      <c r="AV28" t="e">
        <f>VLOOKUP($H28,#REF!, 'Prediction Data'!AV$215,FALSE)</f>
        <v>#N/A</v>
      </c>
      <c r="AW28" t="e">
        <f>VLOOKUP($H28,#REF!, 'Prediction Data'!AW$215,FALSE)</f>
        <v>#N/A</v>
      </c>
      <c r="AX28" t="e">
        <f>VLOOKUP($H28,#REF!, 'Prediction Data'!AX$215,FALSE)</f>
        <v>#N/A</v>
      </c>
      <c r="AY28" t="e">
        <f>VLOOKUP($H28,#REF!, 'Prediction Data'!AY$215,FALSE)</f>
        <v>#N/A</v>
      </c>
      <c r="AZ28" t="e">
        <f>VLOOKUP($H28,#REF!, 'Prediction Data'!AZ$215,FALSE)</f>
        <v>#N/A</v>
      </c>
      <c r="BA28" t="e">
        <f>VLOOKUP($H28,#REF!, 'Prediction Data'!BA$215,FALSE)</f>
        <v>#N/A</v>
      </c>
      <c r="BB28" t="e">
        <f>VLOOKUP($H28,#REF!, 'Prediction Data'!BB$215,FALSE)</f>
        <v>#N/A</v>
      </c>
      <c r="BC28" t="e">
        <f>VLOOKUP($H28,#REF!, 'Prediction Data'!BC$215,FALSE)</f>
        <v>#N/A</v>
      </c>
      <c r="BD28" t="e">
        <f>VLOOKUP($I28,#REF!, 'Prediction Data'!BD$215,FALSE)</f>
        <v>#N/A</v>
      </c>
      <c r="BE28" t="e">
        <f>VLOOKUP($I28,#REF!, 'Prediction Data'!BE$215,FALSE)</f>
        <v>#N/A</v>
      </c>
      <c r="BF28" t="e">
        <f>VLOOKUP($I28,#REF!, 'Prediction Data'!BF$215,FALSE)</f>
        <v>#N/A</v>
      </c>
      <c r="BG28" t="e">
        <f>VLOOKUP($I28,#REF!, 'Prediction Data'!BG$215,FALSE)</f>
        <v>#N/A</v>
      </c>
      <c r="BH28" t="e">
        <f>VLOOKUP($I28,#REF!, 'Prediction Data'!BH$215,FALSE)</f>
        <v>#N/A</v>
      </c>
      <c r="BI28" t="e">
        <f>VLOOKUP($I28,#REF!, 'Prediction Data'!BI$215,FALSE)</f>
        <v>#N/A</v>
      </c>
      <c r="BJ28" t="e">
        <f>VLOOKUP($I28,#REF!, 'Prediction Data'!BJ$215,FALSE)</f>
        <v>#N/A</v>
      </c>
      <c r="BK28" t="e">
        <f>VLOOKUP($I28,#REF!, 'Prediction Data'!BK$215,FALSE)</f>
        <v>#N/A</v>
      </c>
      <c r="BL28" t="e">
        <f>VLOOKUP($I28,#REF!, 'Prediction Data'!BL$215,FALSE)</f>
        <v>#N/A</v>
      </c>
      <c r="BM28" t="e">
        <f>VLOOKUP($I28,#REF!, 'Prediction Data'!BM$215,FALSE)</f>
        <v>#N/A</v>
      </c>
      <c r="BN28" t="e">
        <f>VLOOKUP($I28,#REF!, 'Prediction Data'!BN$215,FALSE)</f>
        <v>#N/A</v>
      </c>
      <c r="BO28" t="e">
        <f>VLOOKUP($I28,#REF!, 'Prediction Data'!BO$215,FALSE)</f>
        <v>#N/A</v>
      </c>
      <c r="BP28" t="e">
        <f>VLOOKUP('Prediction Data'!$J28,#REF!, BP$215, FALSE)</f>
        <v>#N/A</v>
      </c>
      <c r="BQ28" t="e">
        <f>VLOOKUP('Prediction Data'!$J28,#REF!, BQ$215, FALSE)</f>
        <v>#N/A</v>
      </c>
      <c r="BR28" t="e">
        <f>VLOOKUP('Prediction Data'!$J28,#REF!, BR$215, FALSE)</f>
        <v>#N/A</v>
      </c>
      <c r="BS28" t="e">
        <f>VLOOKUP('Prediction Data'!$J28,#REF!, BS$215, FALSE)</f>
        <v>#N/A</v>
      </c>
      <c r="BT28" t="e">
        <f>VLOOKUP('Prediction Data'!$J28,#REF!, BT$215, FALSE)</f>
        <v>#N/A</v>
      </c>
      <c r="BU28" t="e">
        <f t="shared" si="2"/>
        <v>#N/A</v>
      </c>
      <c r="BV28" t="e">
        <f t="shared" si="3"/>
        <v>#N/A</v>
      </c>
      <c r="BW28" t="e">
        <f>VLOOKUP('Prediction Data'!$K28,#REF!, BW$215, FALSE)</f>
        <v>#N/A</v>
      </c>
      <c r="BX28" t="e">
        <f>VLOOKUP('Prediction Data'!$K28,#REF!, BX$215, FALSE)</f>
        <v>#N/A</v>
      </c>
      <c r="BY28" t="e">
        <f>VLOOKUP('Prediction Data'!$K28,#REF!, BY$215, FALSE)</f>
        <v>#N/A</v>
      </c>
      <c r="BZ28" t="e">
        <f>VLOOKUP('Prediction Data'!$K28,#REF!, BZ$215, FALSE)</f>
        <v>#N/A</v>
      </c>
      <c r="CA28" t="e">
        <f>VLOOKUP('Prediction Data'!$K28,#REF!, CA$215, FALSE)</f>
        <v>#N/A</v>
      </c>
      <c r="CB28" t="e">
        <f t="shared" si="4"/>
        <v>#N/A</v>
      </c>
      <c r="CC28" t="e">
        <f t="shared" si="5"/>
        <v>#N/A</v>
      </c>
      <c r="CD28" t="e">
        <f t="shared" si="6"/>
        <v>#N/A</v>
      </c>
      <c r="CE28" t="e">
        <f t="shared" si="7"/>
        <v>#N/A</v>
      </c>
      <c r="CF28" s="20" t="e">
        <f t="shared" si="8"/>
        <v>#N/A</v>
      </c>
      <c r="CG28" s="20" t="e">
        <f t="shared" si="9"/>
        <v>#N/A</v>
      </c>
      <c r="CH28" t="e">
        <f>VLOOKUP(Table411[[#This Row],[Conference_H]], Conferences!$H$2:$N$34, 3,FALSE)</f>
        <v>#N/A</v>
      </c>
      <c r="CI28" t="e">
        <f>VLOOKUP(Table411[[#This Row],[Conference_A]], Conferences!$H$2:$N$34, 3,FALSE)</f>
        <v>#N/A</v>
      </c>
      <c r="CJ28" t="e">
        <f>IF(Table411[[#This Row],[CRank_H]]=Table411[[#This Row],[CRank_A]],0,1)</f>
        <v>#N/A</v>
      </c>
      <c r="CK28" t="e">
        <f>VLOOKUP(Table411[[#This Row],[Home Name BPI_SAG ELO]], 'Ratings_Comp'!$A$2:$L$364, 14, FALSE)</f>
        <v>#N/A</v>
      </c>
      <c r="CL28" t="e">
        <f>VLOOKUP(Table411[[#This Row],[Home Name BPI_SAG ELO]], 'Ratings_Comp'!$A$2:$L$364, 15, FALSE)</f>
        <v>#N/A</v>
      </c>
      <c r="CM28" t="e">
        <f>VLOOKUP(Table411[[#This Row],[Away Name BPI_SAG ELO]], 'Ratings_Comp'!$A$2:$L$364, 14, FALSE)</f>
        <v>#N/A</v>
      </c>
      <c r="CN28" t="e">
        <f>VLOOKUP(Table411[[#This Row],[Away Name BPI_SAG ELO]], 'Ratings_Comp'!$A$2:$L$364, 15, FALSE)</f>
        <v>#N/A</v>
      </c>
      <c r="CO28" t="e">
        <f>Table411[[#This Row],[Home_Ws]]/(Table411[[#This Row],[Home_Ws]]+Table411[[#This Row],[Home_Ls]])</f>
        <v>#N/A</v>
      </c>
      <c r="CP28" t="e">
        <f>Table411[[#This Row],[Away_Ws]]/(Table411[[#This Row],[Away_Ws]]+Table411[[#This Row],[Away_Ls]])</f>
        <v>#N/A</v>
      </c>
    </row>
    <row r="29" spans="1:94" x14ac:dyDescent="0.45">
      <c r="A29">
        <v>28</v>
      </c>
      <c r="B29" s="4"/>
      <c r="C29" s="4"/>
      <c r="D29" s="3" t="e">
        <f>VLOOKUP('Prediction Data'!$B29, Names!$C$2:$K$363, 2,FALSE)</f>
        <v>#N/A</v>
      </c>
      <c r="E29" s="3" t="e">
        <f>VLOOKUP('Prediction Data'!$C29, Names!$C$2:$K$363, 2,FALSE)</f>
        <v>#N/A</v>
      </c>
      <c r="F29" s="3" t="e">
        <f>VLOOKUP('Prediction Data'!$B29, Names!$C$2:$K$363, 3,FALSE)</f>
        <v>#N/A</v>
      </c>
      <c r="G29" s="3" t="e">
        <f>VLOOKUP('Prediction Data'!$C29, Names!$C$2:$K$363, 3,FALSE)</f>
        <v>#N/A</v>
      </c>
      <c r="H29" s="3" t="e">
        <f>VLOOKUP('Prediction Data'!$B29, Names!$C$2:$K$363, 5,FALSE)</f>
        <v>#N/A</v>
      </c>
      <c r="I29" s="3" t="e">
        <f>VLOOKUP('Prediction Data'!$C29, Names!$C$2:$K$363, 5,FALSE)</f>
        <v>#N/A</v>
      </c>
      <c r="J29" s="3" t="e">
        <f>VLOOKUP('Prediction Data'!$B29, Names!$C$2:$K$363, 6,FALSE)</f>
        <v>#N/A</v>
      </c>
      <c r="K29" s="3" t="e">
        <f>VLOOKUP('Prediction Data'!$C29, Names!$C$2:$K$363, 6,FALSE)</f>
        <v>#N/A</v>
      </c>
      <c r="L29" s="3" t="e">
        <f>VLOOKUP(B29, Names!$C$2:$M$363, 7,FALSE)</f>
        <v>#N/A</v>
      </c>
      <c r="M29" s="3" t="e">
        <f>VLOOKUP(C29, Names!$C$2:$M$363, 7,FALSE)</f>
        <v>#N/A</v>
      </c>
      <c r="N29" s="4" t="s">
        <v>558</v>
      </c>
      <c r="Q29" s="4">
        <f t="shared" si="0"/>
        <v>0</v>
      </c>
      <c r="R29" s="4" t="str">
        <f t="shared" si="1"/>
        <v>L</v>
      </c>
      <c r="S29" s="5"/>
      <c r="T29" s="17" t="e">
        <f>VLOOKUP($F29, Ratings_Comp[], T$215, FALSE)</f>
        <v>#N/A</v>
      </c>
      <c r="U29" s="17" t="e">
        <f>VLOOKUP($F29, Ratings_Comp[], U$215, FALSE)</f>
        <v>#N/A</v>
      </c>
      <c r="V29" s="17" t="e">
        <f>VLOOKUP($F29, Ratings_Comp[], V$215, FALSE)</f>
        <v>#N/A</v>
      </c>
      <c r="W29" s="17" t="e">
        <f>VLOOKUP($F29, Ratings_Comp[], W$215, FALSE)</f>
        <v>#N/A</v>
      </c>
      <c r="X29" s="17" t="e">
        <f>VLOOKUP($F29, Ratings_Comp[], X$215, FALSE)</f>
        <v>#N/A</v>
      </c>
      <c r="Y29" s="17" t="e">
        <f>VLOOKUP($G29, Ratings_Comp[], Y$215, FALSE)</f>
        <v>#N/A</v>
      </c>
      <c r="Z29" s="17" t="e">
        <f>VLOOKUP($G29, Ratings_Comp[], Z$215, FALSE)</f>
        <v>#N/A</v>
      </c>
      <c r="AA29" s="17" t="e">
        <f>VLOOKUP($G29, Ratings_Comp[], AA$215, FALSE)</f>
        <v>#N/A</v>
      </c>
      <c r="AB29" s="17" t="e">
        <f>VLOOKUP($G29, Ratings_Comp[], AB$215, FALSE)</f>
        <v>#N/A</v>
      </c>
      <c r="AC29" s="17" t="e">
        <f>VLOOKUP($G29, Ratings_Comp[], AC$215, FALSE)</f>
        <v>#N/A</v>
      </c>
      <c r="AD29" t="e">
        <f>VLOOKUP('Prediction Data'!$D29,#REF!, AD$215,FALSE)</f>
        <v>#N/A</v>
      </c>
      <c r="AE29" t="e">
        <f>VLOOKUP('Prediction Data'!$D29,#REF!, AE$215,FALSE)</f>
        <v>#N/A</v>
      </c>
      <c r="AF29" t="e">
        <f>VLOOKUP('Prediction Data'!$D29,#REF!, AF$215,FALSE)</f>
        <v>#N/A</v>
      </c>
      <c r="AG29" t="e">
        <f>VLOOKUP('Prediction Data'!$D29,#REF!, AG$215,FALSE)</f>
        <v>#N/A</v>
      </c>
      <c r="AH29" t="e">
        <f>VLOOKUP('Prediction Data'!$D29,#REF!, AH$215,FALSE)</f>
        <v>#N/A</v>
      </c>
      <c r="AI29" t="e">
        <f>VLOOKUP('Prediction Data'!$E29,#REF!, AI$215,FALSE)</f>
        <v>#N/A</v>
      </c>
      <c r="AJ29" t="e">
        <f>VLOOKUP('Prediction Data'!$E29,#REF!, AJ$215,FALSE)</f>
        <v>#N/A</v>
      </c>
      <c r="AK29" t="e">
        <f>VLOOKUP('Prediction Data'!$E29,#REF!, AK$215,FALSE)</f>
        <v>#N/A</v>
      </c>
      <c r="AL29" t="e">
        <f>VLOOKUP('Prediction Data'!$E29,#REF!, AL$215,FALSE)</f>
        <v>#N/A</v>
      </c>
      <c r="AM29" t="e">
        <f>VLOOKUP('Prediction Data'!$E29,#REF!, AM$215,FALSE)</f>
        <v>#N/A</v>
      </c>
      <c r="AN29" t="e">
        <f>VLOOKUP($F29,#REF!, AN$215,FALSE)</f>
        <v>#N/A</v>
      </c>
      <c r="AO29" t="e">
        <f>VLOOKUP($F29,#REF!, AO$215,FALSE)</f>
        <v>#N/A</v>
      </c>
      <c r="AP29" t="e">
        <f>VLOOKUP($G29,#REF!, AP$215,FALSE)</f>
        <v>#N/A</v>
      </c>
      <c r="AQ29" t="e">
        <f>VLOOKUP($G29,#REF!, AQ$215,FALSE)</f>
        <v>#N/A</v>
      </c>
      <c r="AR29" t="e">
        <f>VLOOKUP($H29,#REF!, 'Prediction Data'!AR$215,FALSE)</f>
        <v>#N/A</v>
      </c>
      <c r="AS29" t="e">
        <f>VLOOKUP($H29,#REF!, 'Prediction Data'!AS$215,FALSE)</f>
        <v>#N/A</v>
      </c>
      <c r="AT29" t="e">
        <f>VLOOKUP($H29,#REF!, 'Prediction Data'!AT$215,FALSE)</f>
        <v>#N/A</v>
      </c>
      <c r="AU29" t="e">
        <f>VLOOKUP($H29,#REF!, 'Prediction Data'!AU$215,FALSE)</f>
        <v>#N/A</v>
      </c>
      <c r="AV29" t="e">
        <f>VLOOKUP($H29,#REF!, 'Prediction Data'!AV$215,FALSE)</f>
        <v>#N/A</v>
      </c>
      <c r="AW29" t="e">
        <f>VLOOKUP($H29,#REF!, 'Prediction Data'!AW$215,FALSE)</f>
        <v>#N/A</v>
      </c>
      <c r="AX29" t="e">
        <f>VLOOKUP($H29,#REF!, 'Prediction Data'!AX$215,FALSE)</f>
        <v>#N/A</v>
      </c>
      <c r="AY29" t="e">
        <f>VLOOKUP($H29,#REF!, 'Prediction Data'!AY$215,FALSE)</f>
        <v>#N/A</v>
      </c>
      <c r="AZ29" t="e">
        <f>VLOOKUP($H29,#REF!, 'Prediction Data'!AZ$215,FALSE)</f>
        <v>#N/A</v>
      </c>
      <c r="BA29" t="e">
        <f>VLOOKUP($H29,#REF!, 'Prediction Data'!BA$215,FALSE)</f>
        <v>#N/A</v>
      </c>
      <c r="BB29" t="e">
        <f>VLOOKUP($H29,#REF!, 'Prediction Data'!BB$215,FALSE)</f>
        <v>#N/A</v>
      </c>
      <c r="BC29" t="e">
        <f>VLOOKUP($H29,#REF!, 'Prediction Data'!BC$215,FALSE)</f>
        <v>#N/A</v>
      </c>
      <c r="BD29" t="e">
        <f>VLOOKUP($I29,#REF!, 'Prediction Data'!BD$215,FALSE)</f>
        <v>#N/A</v>
      </c>
      <c r="BE29" t="e">
        <f>VLOOKUP($I29,#REF!, 'Prediction Data'!BE$215,FALSE)</f>
        <v>#N/A</v>
      </c>
      <c r="BF29" t="e">
        <f>VLOOKUP($I29,#REF!, 'Prediction Data'!BF$215,FALSE)</f>
        <v>#N/A</v>
      </c>
      <c r="BG29" t="e">
        <f>VLOOKUP($I29,#REF!, 'Prediction Data'!BG$215,FALSE)</f>
        <v>#N/A</v>
      </c>
      <c r="BH29" t="e">
        <f>VLOOKUP($I29,#REF!, 'Prediction Data'!BH$215,FALSE)</f>
        <v>#N/A</v>
      </c>
      <c r="BI29" t="e">
        <f>VLOOKUP($I29,#REF!, 'Prediction Data'!BI$215,FALSE)</f>
        <v>#N/A</v>
      </c>
      <c r="BJ29" t="e">
        <f>VLOOKUP($I29,#REF!, 'Prediction Data'!BJ$215,FALSE)</f>
        <v>#N/A</v>
      </c>
      <c r="BK29" t="e">
        <f>VLOOKUP($I29,#REF!, 'Prediction Data'!BK$215,FALSE)</f>
        <v>#N/A</v>
      </c>
      <c r="BL29" t="e">
        <f>VLOOKUP($I29,#REF!, 'Prediction Data'!BL$215,FALSE)</f>
        <v>#N/A</v>
      </c>
      <c r="BM29" t="e">
        <f>VLOOKUP($I29,#REF!, 'Prediction Data'!BM$215,FALSE)</f>
        <v>#N/A</v>
      </c>
      <c r="BN29" t="e">
        <f>VLOOKUP($I29,#REF!, 'Prediction Data'!BN$215,FALSE)</f>
        <v>#N/A</v>
      </c>
      <c r="BO29" t="e">
        <f>VLOOKUP($I29,#REF!, 'Prediction Data'!BO$215,FALSE)</f>
        <v>#N/A</v>
      </c>
      <c r="BP29" t="e">
        <f>VLOOKUP('Prediction Data'!$J29,#REF!, BP$215, FALSE)</f>
        <v>#N/A</v>
      </c>
      <c r="BQ29" t="e">
        <f>VLOOKUP('Prediction Data'!$J29,#REF!, BQ$215, FALSE)</f>
        <v>#N/A</v>
      </c>
      <c r="BR29" t="e">
        <f>VLOOKUP('Prediction Data'!$J29,#REF!, BR$215, FALSE)</f>
        <v>#N/A</v>
      </c>
      <c r="BS29" t="e">
        <f>VLOOKUP('Prediction Data'!$J29,#REF!, BS$215, FALSE)</f>
        <v>#N/A</v>
      </c>
      <c r="BT29" t="e">
        <f>VLOOKUP('Prediction Data'!$J29,#REF!, BT$215, FALSE)</f>
        <v>#N/A</v>
      </c>
      <c r="BU29" t="e">
        <f t="shared" si="2"/>
        <v>#N/A</v>
      </c>
      <c r="BV29" t="e">
        <f t="shared" si="3"/>
        <v>#N/A</v>
      </c>
      <c r="BW29" t="e">
        <f>VLOOKUP('Prediction Data'!$K29,#REF!, BW$215, FALSE)</f>
        <v>#N/A</v>
      </c>
      <c r="BX29" t="e">
        <f>VLOOKUP('Prediction Data'!$K29,#REF!, BX$215, FALSE)</f>
        <v>#N/A</v>
      </c>
      <c r="BY29" t="e">
        <f>VLOOKUP('Prediction Data'!$K29,#REF!, BY$215, FALSE)</f>
        <v>#N/A</v>
      </c>
      <c r="BZ29" t="e">
        <f>VLOOKUP('Prediction Data'!$K29,#REF!, BZ$215, FALSE)</f>
        <v>#N/A</v>
      </c>
      <c r="CA29" t="e">
        <f>VLOOKUP('Prediction Data'!$K29,#REF!, CA$215, FALSE)</f>
        <v>#N/A</v>
      </c>
      <c r="CB29" t="e">
        <f t="shared" si="4"/>
        <v>#N/A</v>
      </c>
      <c r="CC29" t="e">
        <f t="shared" si="5"/>
        <v>#N/A</v>
      </c>
      <c r="CD29" t="e">
        <f t="shared" si="6"/>
        <v>#N/A</v>
      </c>
      <c r="CE29" t="e">
        <f t="shared" si="7"/>
        <v>#N/A</v>
      </c>
      <c r="CF29" s="20" t="e">
        <f t="shared" si="8"/>
        <v>#N/A</v>
      </c>
      <c r="CG29" s="20" t="e">
        <f t="shared" si="9"/>
        <v>#N/A</v>
      </c>
      <c r="CH29" t="e">
        <f>VLOOKUP(Table411[[#This Row],[Conference_H]], Conferences!$H$2:$N$34, 3,FALSE)</f>
        <v>#N/A</v>
      </c>
      <c r="CI29" t="e">
        <f>VLOOKUP(Table411[[#This Row],[Conference_A]], Conferences!$H$2:$N$34, 3,FALSE)</f>
        <v>#N/A</v>
      </c>
      <c r="CJ29" t="e">
        <f>IF(Table411[[#This Row],[CRank_H]]=Table411[[#This Row],[CRank_A]],0,1)</f>
        <v>#N/A</v>
      </c>
      <c r="CK29" t="e">
        <f>VLOOKUP(Table411[[#This Row],[Home Name BPI_SAG ELO]], 'Ratings_Comp'!$A$2:$L$364, 14, FALSE)</f>
        <v>#N/A</v>
      </c>
      <c r="CL29" t="e">
        <f>VLOOKUP(Table411[[#This Row],[Home Name BPI_SAG ELO]], 'Ratings_Comp'!$A$2:$L$364, 15, FALSE)</f>
        <v>#N/A</v>
      </c>
      <c r="CM29" t="e">
        <f>VLOOKUP(Table411[[#This Row],[Away Name BPI_SAG ELO]], 'Ratings_Comp'!$A$2:$L$364, 14, FALSE)</f>
        <v>#N/A</v>
      </c>
      <c r="CN29" t="e">
        <f>VLOOKUP(Table411[[#This Row],[Away Name BPI_SAG ELO]], 'Ratings_Comp'!$A$2:$L$364, 15, FALSE)</f>
        <v>#N/A</v>
      </c>
      <c r="CO29" t="e">
        <f>Table411[[#This Row],[Home_Ws]]/(Table411[[#This Row],[Home_Ws]]+Table411[[#This Row],[Home_Ls]])</f>
        <v>#N/A</v>
      </c>
      <c r="CP29" t="e">
        <f>Table411[[#This Row],[Away_Ws]]/(Table411[[#This Row],[Away_Ws]]+Table411[[#This Row],[Away_Ls]])</f>
        <v>#N/A</v>
      </c>
    </row>
    <row r="30" spans="1:94" x14ac:dyDescent="0.45">
      <c r="A30">
        <v>29</v>
      </c>
      <c r="B30" s="4"/>
      <c r="C30" s="4"/>
      <c r="D30" s="3" t="e">
        <f>VLOOKUP('Prediction Data'!$B30, Names!$C$2:$K$363, 2,FALSE)</f>
        <v>#N/A</v>
      </c>
      <c r="E30" s="3" t="e">
        <f>VLOOKUP('Prediction Data'!$C30, Names!$C$2:$K$363, 2,FALSE)</f>
        <v>#N/A</v>
      </c>
      <c r="F30" s="3" t="e">
        <f>VLOOKUP('Prediction Data'!$B30, Names!$C$2:$K$363, 3,FALSE)</f>
        <v>#N/A</v>
      </c>
      <c r="G30" s="3" t="e">
        <f>VLOOKUP('Prediction Data'!$C30, Names!$C$2:$K$363, 3,FALSE)</f>
        <v>#N/A</v>
      </c>
      <c r="H30" s="3" t="e">
        <f>VLOOKUP('Prediction Data'!$B30, Names!$C$2:$K$363, 5,FALSE)</f>
        <v>#N/A</v>
      </c>
      <c r="I30" s="3" t="e">
        <f>VLOOKUP('Prediction Data'!$C30, Names!$C$2:$K$363, 5,FALSE)</f>
        <v>#N/A</v>
      </c>
      <c r="J30" s="3" t="e">
        <f>VLOOKUP('Prediction Data'!$B30, Names!$C$2:$K$363, 6,FALSE)</f>
        <v>#N/A</v>
      </c>
      <c r="K30" s="3" t="e">
        <f>VLOOKUP('Prediction Data'!$C30, Names!$C$2:$K$363, 6,FALSE)</f>
        <v>#N/A</v>
      </c>
      <c r="L30" s="3" t="e">
        <f>VLOOKUP(B30, Names!$C$2:$M$363, 7,FALSE)</f>
        <v>#N/A</v>
      </c>
      <c r="M30" s="3" t="e">
        <f>VLOOKUP(C30, Names!$C$2:$M$363, 7,FALSE)</f>
        <v>#N/A</v>
      </c>
      <c r="N30" s="4" t="s">
        <v>558</v>
      </c>
      <c r="Q30" s="4">
        <f t="shared" si="0"/>
        <v>0</v>
      </c>
      <c r="R30" s="4" t="str">
        <f t="shared" si="1"/>
        <v>L</v>
      </c>
      <c r="S30" s="5"/>
      <c r="T30" s="17" t="e">
        <f>VLOOKUP($F30, Ratings_Comp[], T$215, FALSE)</f>
        <v>#N/A</v>
      </c>
      <c r="U30" s="17" t="e">
        <f>VLOOKUP($F30, Ratings_Comp[], U$215, FALSE)</f>
        <v>#N/A</v>
      </c>
      <c r="V30" s="17" t="e">
        <f>VLOOKUP($F30, Ratings_Comp[], V$215, FALSE)</f>
        <v>#N/A</v>
      </c>
      <c r="W30" s="17" t="e">
        <f>VLOOKUP($F30, Ratings_Comp[], W$215, FALSE)</f>
        <v>#N/A</v>
      </c>
      <c r="X30" s="17" t="e">
        <f>VLOOKUP($F30, Ratings_Comp[], X$215, FALSE)</f>
        <v>#N/A</v>
      </c>
      <c r="Y30" s="17" t="e">
        <f>VLOOKUP($G30, Ratings_Comp[], Y$215, FALSE)</f>
        <v>#N/A</v>
      </c>
      <c r="Z30" s="17" t="e">
        <f>VLOOKUP($G30, Ratings_Comp[], Z$215, FALSE)</f>
        <v>#N/A</v>
      </c>
      <c r="AA30" s="17" t="e">
        <f>VLOOKUP($G30, Ratings_Comp[], AA$215, FALSE)</f>
        <v>#N/A</v>
      </c>
      <c r="AB30" s="17" t="e">
        <f>VLOOKUP($G30, Ratings_Comp[], AB$215, FALSE)</f>
        <v>#N/A</v>
      </c>
      <c r="AC30" s="17" t="e">
        <f>VLOOKUP($G30, Ratings_Comp[], AC$215, FALSE)</f>
        <v>#N/A</v>
      </c>
      <c r="AD30" t="e">
        <f>VLOOKUP('Prediction Data'!$D30,#REF!, AD$215,FALSE)</f>
        <v>#N/A</v>
      </c>
      <c r="AE30" t="e">
        <f>VLOOKUP('Prediction Data'!$D30,#REF!, AE$215,FALSE)</f>
        <v>#N/A</v>
      </c>
      <c r="AF30" t="e">
        <f>VLOOKUP('Prediction Data'!$D30,#REF!, AF$215,FALSE)</f>
        <v>#N/A</v>
      </c>
      <c r="AG30" t="e">
        <f>VLOOKUP('Prediction Data'!$D30,#REF!, AG$215,FALSE)</f>
        <v>#N/A</v>
      </c>
      <c r="AH30" t="e">
        <f>VLOOKUP('Prediction Data'!$D30,#REF!, AH$215,FALSE)</f>
        <v>#N/A</v>
      </c>
      <c r="AI30" t="e">
        <f>VLOOKUP('Prediction Data'!$E30,#REF!, AI$215,FALSE)</f>
        <v>#N/A</v>
      </c>
      <c r="AJ30" t="e">
        <f>VLOOKUP('Prediction Data'!$E30,#REF!, AJ$215,FALSE)</f>
        <v>#N/A</v>
      </c>
      <c r="AK30" t="e">
        <f>VLOOKUP('Prediction Data'!$E30,#REF!, AK$215,FALSE)</f>
        <v>#N/A</v>
      </c>
      <c r="AL30" t="e">
        <f>VLOOKUP('Prediction Data'!$E30,#REF!, AL$215,FALSE)</f>
        <v>#N/A</v>
      </c>
      <c r="AM30" t="e">
        <f>VLOOKUP('Prediction Data'!$E30,#REF!, AM$215,FALSE)</f>
        <v>#N/A</v>
      </c>
      <c r="AN30" t="e">
        <f>VLOOKUP($F30,#REF!, AN$215,FALSE)</f>
        <v>#N/A</v>
      </c>
      <c r="AO30" t="e">
        <f>VLOOKUP($F30,#REF!, AO$215,FALSE)</f>
        <v>#N/A</v>
      </c>
      <c r="AP30" t="e">
        <f>VLOOKUP($G30,#REF!, AP$215,FALSE)</f>
        <v>#N/A</v>
      </c>
      <c r="AQ30" t="e">
        <f>VLOOKUP($G30,#REF!, AQ$215,FALSE)</f>
        <v>#N/A</v>
      </c>
      <c r="AR30" t="e">
        <f>VLOOKUP($H30,#REF!, 'Prediction Data'!AR$215,FALSE)</f>
        <v>#N/A</v>
      </c>
      <c r="AS30" t="e">
        <f>VLOOKUP($H30,#REF!, 'Prediction Data'!AS$215,FALSE)</f>
        <v>#N/A</v>
      </c>
      <c r="AT30" t="e">
        <f>VLOOKUP($H30,#REF!, 'Prediction Data'!AT$215,FALSE)</f>
        <v>#N/A</v>
      </c>
      <c r="AU30" t="e">
        <f>VLOOKUP($H30,#REF!, 'Prediction Data'!AU$215,FALSE)</f>
        <v>#N/A</v>
      </c>
      <c r="AV30" t="e">
        <f>VLOOKUP($H30,#REF!, 'Prediction Data'!AV$215,FALSE)</f>
        <v>#N/A</v>
      </c>
      <c r="AW30" t="e">
        <f>VLOOKUP($H30,#REF!, 'Prediction Data'!AW$215,FALSE)</f>
        <v>#N/A</v>
      </c>
      <c r="AX30" t="e">
        <f>VLOOKUP($H30,#REF!, 'Prediction Data'!AX$215,FALSE)</f>
        <v>#N/A</v>
      </c>
      <c r="AY30" t="e">
        <f>VLOOKUP($H30,#REF!, 'Prediction Data'!AY$215,FALSE)</f>
        <v>#N/A</v>
      </c>
      <c r="AZ30" t="e">
        <f>VLOOKUP($H30,#REF!, 'Prediction Data'!AZ$215,FALSE)</f>
        <v>#N/A</v>
      </c>
      <c r="BA30" t="e">
        <f>VLOOKUP($H30,#REF!, 'Prediction Data'!BA$215,FALSE)</f>
        <v>#N/A</v>
      </c>
      <c r="BB30" t="e">
        <f>VLOOKUP($H30,#REF!, 'Prediction Data'!BB$215,FALSE)</f>
        <v>#N/A</v>
      </c>
      <c r="BC30" t="e">
        <f>VLOOKUP($H30,#REF!, 'Prediction Data'!BC$215,FALSE)</f>
        <v>#N/A</v>
      </c>
      <c r="BD30" t="e">
        <f>VLOOKUP($I30,#REF!, 'Prediction Data'!BD$215,FALSE)</f>
        <v>#N/A</v>
      </c>
      <c r="BE30" t="e">
        <f>VLOOKUP($I30,#REF!, 'Prediction Data'!BE$215,FALSE)</f>
        <v>#N/A</v>
      </c>
      <c r="BF30" t="e">
        <f>VLOOKUP($I30,#REF!, 'Prediction Data'!BF$215,FALSE)</f>
        <v>#N/A</v>
      </c>
      <c r="BG30" t="e">
        <f>VLOOKUP($I30,#REF!, 'Prediction Data'!BG$215,FALSE)</f>
        <v>#N/A</v>
      </c>
      <c r="BH30" t="e">
        <f>VLOOKUP($I30,#REF!, 'Prediction Data'!BH$215,FALSE)</f>
        <v>#N/A</v>
      </c>
      <c r="BI30" t="e">
        <f>VLOOKUP($I30,#REF!, 'Prediction Data'!BI$215,FALSE)</f>
        <v>#N/A</v>
      </c>
      <c r="BJ30" t="e">
        <f>VLOOKUP($I30,#REF!, 'Prediction Data'!BJ$215,FALSE)</f>
        <v>#N/A</v>
      </c>
      <c r="BK30" t="e">
        <f>VLOOKUP($I30,#REF!, 'Prediction Data'!BK$215,FALSE)</f>
        <v>#N/A</v>
      </c>
      <c r="BL30" t="e">
        <f>VLOOKUP($I30,#REF!, 'Prediction Data'!BL$215,FALSE)</f>
        <v>#N/A</v>
      </c>
      <c r="BM30" t="e">
        <f>VLOOKUP($I30,#REF!, 'Prediction Data'!BM$215,FALSE)</f>
        <v>#N/A</v>
      </c>
      <c r="BN30" t="e">
        <f>VLOOKUP($I30,#REF!, 'Prediction Data'!BN$215,FALSE)</f>
        <v>#N/A</v>
      </c>
      <c r="BO30" t="e">
        <f>VLOOKUP($I30,#REF!, 'Prediction Data'!BO$215,FALSE)</f>
        <v>#N/A</v>
      </c>
      <c r="BP30" t="e">
        <f>VLOOKUP('Prediction Data'!$J30,#REF!, BP$215, FALSE)</f>
        <v>#N/A</v>
      </c>
      <c r="BQ30" t="e">
        <f>VLOOKUP('Prediction Data'!$J30,#REF!, BQ$215, FALSE)</f>
        <v>#N/A</v>
      </c>
      <c r="BR30" t="e">
        <f>VLOOKUP('Prediction Data'!$J30,#REF!, BR$215, FALSE)</f>
        <v>#N/A</v>
      </c>
      <c r="BS30" t="e">
        <f>VLOOKUP('Prediction Data'!$J30,#REF!, BS$215, FALSE)</f>
        <v>#N/A</v>
      </c>
      <c r="BT30" t="e">
        <f>VLOOKUP('Prediction Data'!$J30,#REF!, BT$215, FALSE)</f>
        <v>#N/A</v>
      </c>
      <c r="BU30" t="e">
        <f t="shared" si="2"/>
        <v>#N/A</v>
      </c>
      <c r="BV30" t="e">
        <f t="shared" si="3"/>
        <v>#N/A</v>
      </c>
      <c r="BW30" t="e">
        <f>VLOOKUP('Prediction Data'!$K30,#REF!, BW$215, FALSE)</f>
        <v>#N/A</v>
      </c>
      <c r="BX30" t="e">
        <f>VLOOKUP('Prediction Data'!$K30,#REF!, BX$215, FALSE)</f>
        <v>#N/A</v>
      </c>
      <c r="BY30" t="e">
        <f>VLOOKUP('Prediction Data'!$K30,#REF!, BY$215, FALSE)</f>
        <v>#N/A</v>
      </c>
      <c r="BZ30" t="e">
        <f>VLOOKUP('Prediction Data'!$K30,#REF!, BZ$215, FALSE)</f>
        <v>#N/A</v>
      </c>
      <c r="CA30" t="e">
        <f>VLOOKUP('Prediction Data'!$K30,#REF!, CA$215, FALSE)</f>
        <v>#N/A</v>
      </c>
      <c r="CB30" t="e">
        <f t="shared" si="4"/>
        <v>#N/A</v>
      </c>
      <c r="CC30" t="e">
        <f t="shared" si="5"/>
        <v>#N/A</v>
      </c>
      <c r="CD30" t="e">
        <f t="shared" si="6"/>
        <v>#N/A</v>
      </c>
      <c r="CE30" t="e">
        <f t="shared" si="7"/>
        <v>#N/A</v>
      </c>
      <c r="CF30" s="20" t="e">
        <f t="shared" si="8"/>
        <v>#N/A</v>
      </c>
      <c r="CG30" s="20" t="e">
        <f t="shared" si="9"/>
        <v>#N/A</v>
      </c>
      <c r="CH30" t="e">
        <f>VLOOKUP(Table411[[#This Row],[Conference_H]], Conferences!$H$2:$N$34, 3,FALSE)</f>
        <v>#N/A</v>
      </c>
      <c r="CI30" t="e">
        <f>VLOOKUP(Table411[[#This Row],[Conference_A]], Conferences!$H$2:$N$34, 3,FALSE)</f>
        <v>#N/A</v>
      </c>
      <c r="CJ30" t="e">
        <f>IF(Table411[[#This Row],[CRank_H]]=Table411[[#This Row],[CRank_A]],0,1)</f>
        <v>#N/A</v>
      </c>
      <c r="CK30" t="e">
        <f>VLOOKUP(Table411[[#This Row],[Home Name BPI_SAG ELO]], 'Ratings_Comp'!$A$2:$L$364, 14, FALSE)</f>
        <v>#N/A</v>
      </c>
      <c r="CL30" t="e">
        <f>VLOOKUP(Table411[[#This Row],[Home Name BPI_SAG ELO]], 'Ratings_Comp'!$A$2:$L$364, 15, FALSE)</f>
        <v>#N/A</v>
      </c>
      <c r="CM30" t="e">
        <f>VLOOKUP(Table411[[#This Row],[Away Name BPI_SAG ELO]], 'Ratings_Comp'!$A$2:$L$364, 14, FALSE)</f>
        <v>#N/A</v>
      </c>
      <c r="CN30" t="e">
        <f>VLOOKUP(Table411[[#This Row],[Away Name BPI_SAG ELO]], 'Ratings_Comp'!$A$2:$L$364, 15, FALSE)</f>
        <v>#N/A</v>
      </c>
      <c r="CO30" t="e">
        <f>Table411[[#This Row],[Home_Ws]]/(Table411[[#This Row],[Home_Ws]]+Table411[[#This Row],[Home_Ls]])</f>
        <v>#N/A</v>
      </c>
      <c r="CP30" t="e">
        <f>Table411[[#This Row],[Away_Ws]]/(Table411[[#This Row],[Away_Ws]]+Table411[[#This Row],[Away_Ls]])</f>
        <v>#N/A</v>
      </c>
    </row>
    <row r="31" spans="1:94" x14ac:dyDescent="0.45">
      <c r="A31">
        <v>30</v>
      </c>
      <c r="B31" s="4"/>
      <c r="C31" s="4"/>
      <c r="D31" s="3" t="e">
        <f>VLOOKUP('Prediction Data'!$B31, Names!$C$2:$K$363, 2,FALSE)</f>
        <v>#N/A</v>
      </c>
      <c r="E31" s="3" t="e">
        <f>VLOOKUP('Prediction Data'!$C31, Names!$C$2:$K$363, 2,FALSE)</f>
        <v>#N/A</v>
      </c>
      <c r="F31" s="3" t="e">
        <f>VLOOKUP('Prediction Data'!$B31, Names!$C$2:$K$363, 3,FALSE)</f>
        <v>#N/A</v>
      </c>
      <c r="G31" s="3" t="e">
        <f>VLOOKUP('Prediction Data'!$C31, Names!$C$2:$K$363, 3,FALSE)</f>
        <v>#N/A</v>
      </c>
      <c r="H31" s="3" t="e">
        <f>VLOOKUP('Prediction Data'!$B31, Names!$C$2:$K$363, 5,FALSE)</f>
        <v>#N/A</v>
      </c>
      <c r="I31" s="3" t="e">
        <f>VLOOKUP('Prediction Data'!$C31, Names!$C$2:$K$363, 5,FALSE)</f>
        <v>#N/A</v>
      </c>
      <c r="J31" s="3" t="e">
        <f>VLOOKUP('Prediction Data'!$B31, Names!$C$2:$K$363, 6,FALSE)</f>
        <v>#N/A</v>
      </c>
      <c r="K31" s="3" t="e">
        <f>VLOOKUP('Prediction Data'!$C31, Names!$C$2:$K$363, 6,FALSE)</f>
        <v>#N/A</v>
      </c>
      <c r="L31" s="3" t="e">
        <f>VLOOKUP(B31, Names!$C$2:$M$363, 7,FALSE)</f>
        <v>#N/A</v>
      </c>
      <c r="M31" s="3" t="e">
        <f>VLOOKUP(C31, Names!$C$2:$M$363, 7,FALSE)</f>
        <v>#N/A</v>
      </c>
      <c r="N31" s="4" t="s">
        <v>558</v>
      </c>
      <c r="Q31" s="4">
        <f t="shared" si="0"/>
        <v>0</v>
      </c>
      <c r="R31" s="4" t="str">
        <f t="shared" si="1"/>
        <v>L</v>
      </c>
      <c r="S31" s="5"/>
      <c r="T31" s="17" t="e">
        <f>VLOOKUP($F31, Ratings_Comp[], T$215, FALSE)</f>
        <v>#N/A</v>
      </c>
      <c r="U31" s="17" t="e">
        <f>VLOOKUP($F31, Ratings_Comp[], U$215, FALSE)</f>
        <v>#N/A</v>
      </c>
      <c r="V31" s="17" t="e">
        <f>VLOOKUP($F31, Ratings_Comp[], V$215, FALSE)</f>
        <v>#N/A</v>
      </c>
      <c r="W31" s="17" t="e">
        <f>VLOOKUP($F31, Ratings_Comp[], W$215, FALSE)</f>
        <v>#N/A</v>
      </c>
      <c r="X31" s="17" t="e">
        <f>VLOOKUP($F31, Ratings_Comp[], X$215, FALSE)</f>
        <v>#N/A</v>
      </c>
      <c r="Y31" s="17" t="e">
        <f>VLOOKUP($G31, Ratings_Comp[], Y$215, FALSE)</f>
        <v>#N/A</v>
      </c>
      <c r="Z31" s="17" t="e">
        <f>VLOOKUP($G31, Ratings_Comp[], Z$215, FALSE)</f>
        <v>#N/A</v>
      </c>
      <c r="AA31" s="17" t="e">
        <f>VLOOKUP($G31, Ratings_Comp[], AA$215, FALSE)</f>
        <v>#N/A</v>
      </c>
      <c r="AB31" s="17" t="e">
        <f>VLOOKUP($G31, Ratings_Comp[], AB$215, FALSE)</f>
        <v>#N/A</v>
      </c>
      <c r="AC31" s="17" t="e">
        <f>VLOOKUP($G31, Ratings_Comp[], AC$215, FALSE)</f>
        <v>#N/A</v>
      </c>
      <c r="AD31" t="e">
        <f>VLOOKUP('Prediction Data'!$D31,#REF!, AD$215,FALSE)</f>
        <v>#N/A</v>
      </c>
      <c r="AE31" t="e">
        <f>VLOOKUP('Prediction Data'!$D31,#REF!, AE$215,FALSE)</f>
        <v>#N/A</v>
      </c>
      <c r="AF31" t="e">
        <f>VLOOKUP('Prediction Data'!$D31,#REF!, AF$215,FALSE)</f>
        <v>#N/A</v>
      </c>
      <c r="AG31" t="e">
        <f>VLOOKUP('Prediction Data'!$D31,#REF!, AG$215,FALSE)</f>
        <v>#N/A</v>
      </c>
      <c r="AH31" t="e">
        <f>VLOOKUP('Prediction Data'!$D31,#REF!, AH$215,FALSE)</f>
        <v>#N/A</v>
      </c>
      <c r="AI31" t="e">
        <f>VLOOKUP('Prediction Data'!$E31,#REF!, AI$215,FALSE)</f>
        <v>#N/A</v>
      </c>
      <c r="AJ31" t="e">
        <f>VLOOKUP('Prediction Data'!$E31,#REF!, AJ$215,FALSE)</f>
        <v>#N/A</v>
      </c>
      <c r="AK31" t="e">
        <f>VLOOKUP('Prediction Data'!$E31,#REF!, AK$215,FALSE)</f>
        <v>#N/A</v>
      </c>
      <c r="AL31" t="e">
        <f>VLOOKUP('Prediction Data'!$E31,#REF!, AL$215,FALSE)</f>
        <v>#N/A</v>
      </c>
      <c r="AM31" t="e">
        <f>VLOOKUP('Prediction Data'!$E31,#REF!, AM$215,FALSE)</f>
        <v>#N/A</v>
      </c>
      <c r="AN31" t="e">
        <f>VLOOKUP($F31,#REF!, AN$215,FALSE)</f>
        <v>#N/A</v>
      </c>
      <c r="AO31" t="e">
        <f>VLOOKUP($F31,#REF!, AO$215,FALSE)</f>
        <v>#N/A</v>
      </c>
      <c r="AP31" t="e">
        <f>VLOOKUP($G31,#REF!, AP$215,FALSE)</f>
        <v>#N/A</v>
      </c>
      <c r="AQ31" t="e">
        <f>VLOOKUP($G31,#REF!, AQ$215,FALSE)</f>
        <v>#N/A</v>
      </c>
      <c r="AR31" t="e">
        <f>VLOOKUP($H31,#REF!, 'Prediction Data'!AR$215,FALSE)</f>
        <v>#N/A</v>
      </c>
      <c r="AS31" t="e">
        <f>VLOOKUP($H31,#REF!, 'Prediction Data'!AS$215,FALSE)</f>
        <v>#N/A</v>
      </c>
      <c r="AT31" t="e">
        <f>VLOOKUP($H31,#REF!, 'Prediction Data'!AT$215,FALSE)</f>
        <v>#N/A</v>
      </c>
      <c r="AU31" t="e">
        <f>VLOOKUP($H31,#REF!, 'Prediction Data'!AU$215,FALSE)</f>
        <v>#N/A</v>
      </c>
      <c r="AV31" t="e">
        <f>VLOOKUP($H31,#REF!, 'Prediction Data'!AV$215,FALSE)</f>
        <v>#N/A</v>
      </c>
      <c r="AW31" t="e">
        <f>VLOOKUP($H31,#REF!, 'Prediction Data'!AW$215,FALSE)</f>
        <v>#N/A</v>
      </c>
      <c r="AX31" t="e">
        <f>VLOOKUP($H31,#REF!, 'Prediction Data'!AX$215,FALSE)</f>
        <v>#N/A</v>
      </c>
      <c r="AY31" t="e">
        <f>VLOOKUP($H31,#REF!, 'Prediction Data'!AY$215,FALSE)</f>
        <v>#N/A</v>
      </c>
      <c r="AZ31" t="e">
        <f>VLOOKUP($H31,#REF!, 'Prediction Data'!AZ$215,FALSE)</f>
        <v>#N/A</v>
      </c>
      <c r="BA31" t="e">
        <f>VLOOKUP($H31,#REF!, 'Prediction Data'!BA$215,FALSE)</f>
        <v>#N/A</v>
      </c>
      <c r="BB31" t="e">
        <f>VLOOKUP($H31,#REF!, 'Prediction Data'!BB$215,FALSE)</f>
        <v>#N/A</v>
      </c>
      <c r="BC31" t="e">
        <f>VLOOKUP($H31,#REF!, 'Prediction Data'!BC$215,FALSE)</f>
        <v>#N/A</v>
      </c>
      <c r="BD31" t="e">
        <f>VLOOKUP($I31,#REF!, 'Prediction Data'!BD$215,FALSE)</f>
        <v>#N/A</v>
      </c>
      <c r="BE31" t="e">
        <f>VLOOKUP($I31,#REF!, 'Prediction Data'!BE$215,FALSE)</f>
        <v>#N/A</v>
      </c>
      <c r="BF31" t="e">
        <f>VLOOKUP($I31,#REF!, 'Prediction Data'!BF$215,FALSE)</f>
        <v>#N/A</v>
      </c>
      <c r="BG31" t="e">
        <f>VLOOKUP($I31,#REF!, 'Prediction Data'!BG$215,FALSE)</f>
        <v>#N/A</v>
      </c>
      <c r="BH31" t="e">
        <f>VLOOKUP($I31,#REF!, 'Prediction Data'!BH$215,FALSE)</f>
        <v>#N/A</v>
      </c>
      <c r="BI31" t="e">
        <f>VLOOKUP($I31,#REF!, 'Prediction Data'!BI$215,FALSE)</f>
        <v>#N/A</v>
      </c>
      <c r="BJ31" t="e">
        <f>VLOOKUP($I31,#REF!, 'Prediction Data'!BJ$215,FALSE)</f>
        <v>#N/A</v>
      </c>
      <c r="BK31" t="e">
        <f>VLOOKUP($I31,#REF!, 'Prediction Data'!BK$215,FALSE)</f>
        <v>#N/A</v>
      </c>
      <c r="BL31" t="e">
        <f>VLOOKUP($I31,#REF!, 'Prediction Data'!BL$215,FALSE)</f>
        <v>#N/A</v>
      </c>
      <c r="BM31" t="e">
        <f>VLOOKUP($I31,#REF!, 'Prediction Data'!BM$215,FALSE)</f>
        <v>#N/A</v>
      </c>
      <c r="BN31" t="e">
        <f>VLOOKUP($I31,#REF!, 'Prediction Data'!BN$215,FALSE)</f>
        <v>#N/A</v>
      </c>
      <c r="BO31" t="e">
        <f>VLOOKUP($I31,#REF!, 'Prediction Data'!BO$215,FALSE)</f>
        <v>#N/A</v>
      </c>
      <c r="BP31" t="e">
        <f>VLOOKUP('Prediction Data'!$J31,#REF!, BP$215, FALSE)</f>
        <v>#N/A</v>
      </c>
      <c r="BQ31" t="e">
        <f>VLOOKUP('Prediction Data'!$J31,#REF!, BQ$215, FALSE)</f>
        <v>#N/A</v>
      </c>
      <c r="BR31" t="e">
        <f>VLOOKUP('Prediction Data'!$J31,#REF!, BR$215, FALSE)</f>
        <v>#N/A</v>
      </c>
      <c r="BS31" t="e">
        <f>VLOOKUP('Prediction Data'!$J31,#REF!, BS$215, FALSE)</f>
        <v>#N/A</v>
      </c>
      <c r="BT31" t="e">
        <f>VLOOKUP('Prediction Data'!$J31,#REF!, BT$215, FALSE)</f>
        <v>#N/A</v>
      </c>
      <c r="BU31" t="e">
        <f t="shared" si="2"/>
        <v>#N/A</v>
      </c>
      <c r="BV31" t="e">
        <f t="shared" si="3"/>
        <v>#N/A</v>
      </c>
      <c r="BW31" t="e">
        <f>VLOOKUP('Prediction Data'!$K31,#REF!, BW$215, FALSE)</f>
        <v>#N/A</v>
      </c>
      <c r="BX31" t="e">
        <f>VLOOKUP('Prediction Data'!$K31,#REF!, BX$215, FALSE)</f>
        <v>#N/A</v>
      </c>
      <c r="BY31" t="e">
        <f>VLOOKUP('Prediction Data'!$K31,#REF!, BY$215, FALSE)</f>
        <v>#N/A</v>
      </c>
      <c r="BZ31" t="e">
        <f>VLOOKUP('Prediction Data'!$K31,#REF!, BZ$215, FALSE)</f>
        <v>#N/A</v>
      </c>
      <c r="CA31" t="e">
        <f>VLOOKUP('Prediction Data'!$K31,#REF!, CA$215, FALSE)</f>
        <v>#N/A</v>
      </c>
      <c r="CB31" t="e">
        <f t="shared" si="4"/>
        <v>#N/A</v>
      </c>
      <c r="CC31" t="e">
        <f t="shared" si="5"/>
        <v>#N/A</v>
      </c>
      <c r="CD31" t="e">
        <f t="shared" si="6"/>
        <v>#N/A</v>
      </c>
      <c r="CE31" t="e">
        <f t="shared" si="7"/>
        <v>#N/A</v>
      </c>
      <c r="CF31" s="20" t="e">
        <f t="shared" si="8"/>
        <v>#N/A</v>
      </c>
      <c r="CG31" s="20" t="e">
        <f t="shared" si="9"/>
        <v>#N/A</v>
      </c>
      <c r="CH31" t="e">
        <f>VLOOKUP(Table411[[#This Row],[Conference_H]], Conferences!$H$2:$N$34, 3,FALSE)</f>
        <v>#N/A</v>
      </c>
      <c r="CI31" t="e">
        <f>VLOOKUP(Table411[[#This Row],[Conference_A]], Conferences!$H$2:$N$34, 3,FALSE)</f>
        <v>#N/A</v>
      </c>
      <c r="CJ31" t="e">
        <f>IF(Table411[[#This Row],[CRank_H]]=Table411[[#This Row],[CRank_A]],0,1)</f>
        <v>#N/A</v>
      </c>
      <c r="CK31" t="e">
        <f>VLOOKUP(Table411[[#This Row],[Home Name BPI_SAG ELO]], 'Ratings_Comp'!$A$2:$L$364, 14, FALSE)</f>
        <v>#N/A</v>
      </c>
      <c r="CL31" t="e">
        <f>VLOOKUP(Table411[[#This Row],[Home Name BPI_SAG ELO]], 'Ratings_Comp'!$A$2:$L$364, 15, FALSE)</f>
        <v>#N/A</v>
      </c>
      <c r="CM31" t="e">
        <f>VLOOKUP(Table411[[#This Row],[Away Name BPI_SAG ELO]], 'Ratings_Comp'!$A$2:$L$364, 14, FALSE)</f>
        <v>#N/A</v>
      </c>
      <c r="CN31" t="e">
        <f>VLOOKUP(Table411[[#This Row],[Away Name BPI_SAG ELO]], 'Ratings_Comp'!$A$2:$L$364, 15, FALSE)</f>
        <v>#N/A</v>
      </c>
      <c r="CO31" t="e">
        <f>Table411[[#This Row],[Home_Ws]]/(Table411[[#This Row],[Home_Ws]]+Table411[[#This Row],[Home_Ls]])</f>
        <v>#N/A</v>
      </c>
      <c r="CP31" t="e">
        <f>Table411[[#This Row],[Away_Ws]]/(Table411[[#This Row],[Away_Ws]]+Table411[[#This Row],[Away_Ls]])</f>
        <v>#N/A</v>
      </c>
    </row>
    <row r="32" spans="1:94" x14ac:dyDescent="0.45">
      <c r="A32">
        <v>31</v>
      </c>
      <c r="B32" s="4"/>
      <c r="C32" s="4"/>
      <c r="D32" s="3" t="e">
        <f>VLOOKUP('Prediction Data'!$B32, Names!$C$2:$K$363, 2,FALSE)</f>
        <v>#N/A</v>
      </c>
      <c r="E32" s="3" t="e">
        <f>VLOOKUP('Prediction Data'!$C32, Names!$C$2:$K$363, 2,FALSE)</f>
        <v>#N/A</v>
      </c>
      <c r="F32" s="3" t="e">
        <f>VLOOKUP('Prediction Data'!$B32, Names!$C$2:$K$363, 3,FALSE)</f>
        <v>#N/A</v>
      </c>
      <c r="G32" s="3" t="e">
        <f>VLOOKUP('Prediction Data'!$C32, Names!$C$2:$K$363, 3,FALSE)</f>
        <v>#N/A</v>
      </c>
      <c r="H32" s="3" t="e">
        <f>VLOOKUP('Prediction Data'!$B32, Names!$C$2:$K$363, 5,FALSE)</f>
        <v>#N/A</v>
      </c>
      <c r="I32" s="3" t="e">
        <f>VLOOKUP('Prediction Data'!$C32, Names!$C$2:$K$363, 5,FALSE)</f>
        <v>#N/A</v>
      </c>
      <c r="J32" s="3" t="e">
        <f>VLOOKUP('Prediction Data'!$B32, Names!$C$2:$K$363, 6,FALSE)</f>
        <v>#N/A</v>
      </c>
      <c r="K32" s="3" t="e">
        <f>VLOOKUP('Prediction Data'!$C32, Names!$C$2:$K$363, 6,FALSE)</f>
        <v>#N/A</v>
      </c>
      <c r="L32" s="3" t="e">
        <f>VLOOKUP(B32, Names!$C$2:$M$363, 7,FALSE)</f>
        <v>#N/A</v>
      </c>
      <c r="M32" s="3" t="e">
        <f>VLOOKUP(C32, Names!$C$2:$M$363, 7,FALSE)</f>
        <v>#N/A</v>
      </c>
      <c r="N32" s="4" t="s">
        <v>558</v>
      </c>
      <c r="Q32" s="4">
        <f t="shared" si="0"/>
        <v>0</v>
      </c>
      <c r="R32" s="4" t="str">
        <f t="shared" si="1"/>
        <v>L</v>
      </c>
      <c r="S32" s="5"/>
      <c r="T32" s="17" t="e">
        <f>VLOOKUP($F32, Ratings_Comp[], T$215, FALSE)</f>
        <v>#N/A</v>
      </c>
      <c r="U32" s="17" t="e">
        <f>VLOOKUP($F32, Ratings_Comp[], U$215, FALSE)</f>
        <v>#N/A</v>
      </c>
      <c r="V32" s="17" t="e">
        <f>VLOOKUP($F32, Ratings_Comp[], V$215, FALSE)</f>
        <v>#N/A</v>
      </c>
      <c r="W32" s="17" t="e">
        <f>VLOOKUP($F32, Ratings_Comp[], W$215, FALSE)</f>
        <v>#N/A</v>
      </c>
      <c r="X32" s="17" t="e">
        <f>VLOOKUP($F32, Ratings_Comp[], X$215, FALSE)</f>
        <v>#N/A</v>
      </c>
      <c r="Y32" s="17" t="e">
        <f>VLOOKUP($G32, Ratings_Comp[], Y$215, FALSE)</f>
        <v>#N/A</v>
      </c>
      <c r="Z32" s="17" t="e">
        <f>VLOOKUP($G32, Ratings_Comp[], Z$215, FALSE)</f>
        <v>#N/A</v>
      </c>
      <c r="AA32" s="17" t="e">
        <f>VLOOKUP($G32, Ratings_Comp[], AA$215, FALSE)</f>
        <v>#N/A</v>
      </c>
      <c r="AB32" s="17" t="e">
        <f>VLOOKUP($G32, Ratings_Comp[], AB$215, FALSE)</f>
        <v>#N/A</v>
      </c>
      <c r="AC32" s="17" t="e">
        <f>VLOOKUP($G32, Ratings_Comp[], AC$215, FALSE)</f>
        <v>#N/A</v>
      </c>
      <c r="AD32" t="e">
        <f>VLOOKUP('Prediction Data'!$D32,#REF!, AD$215,FALSE)</f>
        <v>#N/A</v>
      </c>
      <c r="AE32" t="e">
        <f>VLOOKUP('Prediction Data'!$D32,#REF!, AE$215,FALSE)</f>
        <v>#N/A</v>
      </c>
      <c r="AF32" t="e">
        <f>VLOOKUP('Prediction Data'!$D32,#REF!, AF$215,FALSE)</f>
        <v>#N/A</v>
      </c>
      <c r="AG32" t="e">
        <f>VLOOKUP('Prediction Data'!$D32,#REF!, AG$215,FALSE)</f>
        <v>#N/A</v>
      </c>
      <c r="AH32" t="e">
        <f>VLOOKUP('Prediction Data'!$D32,#REF!, AH$215,FALSE)</f>
        <v>#N/A</v>
      </c>
      <c r="AI32" t="e">
        <f>VLOOKUP('Prediction Data'!$E32,#REF!, AI$215,FALSE)</f>
        <v>#N/A</v>
      </c>
      <c r="AJ32" t="e">
        <f>VLOOKUP('Prediction Data'!$E32,#REF!, AJ$215,FALSE)</f>
        <v>#N/A</v>
      </c>
      <c r="AK32" t="e">
        <f>VLOOKUP('Prediction Data'!$E32,#REF!, AK$215,FALSE)</f>
        <v>#N/A</v>
      </c>
      <c r="AL32" t="e">
        <f>VLOOKUP('Prediction Data'!$E32,#REF!, AL$215,FALSE)</f>
        <v>#N/A</v>
      </c>
      <c r="AM32" t="e">
        <f>VLOOKUP('Prediction Data'!$E32,#REF!, AM$215,FALSE)</f>
        <v>#N/A</v>
      </c>
      <c r="AN32" t="e">
        <f>VLOOKUP($F32,#REF!, AN$215,FALSE)</f>
        <v>#N/A</v>
      </c>
      <c r="AO32" t="e">
        <f>VLOOKUP($F32,#REF!, AO$215,FALSE)</f>
        <v>#N/A</v>
      </c>
      <c r="AP32" t="e">
        <f>VLOOKUP($G32,#REF!, AP$215,FALSE)</f>
        <v>#N/A</v>
      </c>
      <c r="AQ32" t="e">
        <f>VLOOKUP($G32,#REF!, AQ$215,FALSE)</f>
        <v>#N/A</v>
      </c>
      <c r="AR32" t="e">
        <f>VLOOKUP($H32,#REF!, 'Prediction Data'!AR$215,FALSE)</f>
        <v>#N/A</v>
      </c>
      <c r="AS32" t="e">
        <f>VLOOKUP($H32,#REF!, 'Prediction Data'!AS$215,FALSE)</f>
        <v>#N/A</v>
      </c>
      <c r="AT32" t="e">
        <f>VLOOKUP($H32,#REF!, 'Prediction Data'!AT$215,FALSE)</f>
        <v>#N/A</v>
      </c>
      <c r="AU32" t="e">
        <f>VLOOKUP($H32,#REF!, 'Prediction Data'!AU$215,FALSE)</f>
        <v>#N/A</v>
      </c>
      <c r="AV32" t="e">
        <f>VLOOKUP($H32,#REF!, 'Prediction Data'!AV$215,FALSE)</f>
        <v>#N/A</v>
      </c>
      <c r="AW32" t="e">
        <f>VLOOKUP($H32,#REF!, 'Prediction Data'!AW$215,FALSE)</f>
        <v>#N/A</v>
      </c>
      <c r="AX32" t="e">
        <f>VLOOKUP($H32,#REF!, 'Prediction Data'!AX$215,FALSE)</f>
        <v>#N/A</v>
      </c>
      <c r="AY32" t="e">
        <f>VLOOKUP($H32,#REF!, 'Prediction Data'!AY$215,FALSE)</f>
        <v>#N/A</v>
      </c>
      <c r="AZ32" t="e">
        <f>VLOOKUP($H32,#REF!, 'Prediction Data'!AZ$215,FALSE)</f>
        <v>#N/A</v>
      </c>
      <c r="BA32" t="e">
        <f>VLOOKUP($H32,#REF!, 'Prediction Data'!BA$215,FALSE)</f>
        <v>#N/A</v>
      </c>
      <c r="BB32" t="e">
        <f>VLOOKUP($H32,#REF!, 'Prediction Data'!BB$215,FALSE)</f>
        <v>#N/A</v>
      </c>
      <c r="BC32" t="e">
        <f>VLOOKUP($H32,#REF!, 'Prediction Data'!BC$215,FALSE)</f>
        <v>#N/A</v>
      </c>
      <c r="BD32" t="e">
        <f>VLOOKUP($I32,#REF!, 'Prediction Data'!BD$215,FALSE)</f>
        <v>#N/A</v>
      </c>
      <c r="BE32" t="e">
        <f>VLOOKUP($I32,#REF!, 'Prediction Data'!BE$215,FALSE)</f>
        <v>#N/A</v>
      </c>
      <c r="BF32" t="e">
        <f>VLOOKUP($I32,#REF!, 'Prediction Data'!BF$215,FALSE)</f>
        <v>#N/A</v>
      </c>
      <c r="BG32" t="e">
        <f>VLOOKUP($I32,#REF!, 'Prediction Data'!BG$215,FALSE)</f>
        <v>#N/A</v>
      </c>
      <c r="BH32" t="e">
        <f>VLOOKUP($I32,#REF!, 'Prediction Data'!BH$215,FALSE)</f>
        <v>#N/A</v>
      </c>
      <c r="BI32" t="e">
        <f>VLOOKUP($I32,#REF!, 'Prediction Data'!BI$215,FALSE)</f>
        <v>#N/A</v>
      </c>
      <c r="BJ32" t="e">
        <f>VLOOKUP($I32,#REF!, 'Prediction Data'!BJ$215,FALSE)</f>
        <v>#N/A</v>
      </c>
      <c r="BK32" t="e">
        <f>VLOOKUP($I32,#REF!, 'Prediction Data'!BK$215,FALSE)</f>
        <v>#N/A</v>
      </c>
      <c r="BL32" t="e">
        <f>VLOOKUP($I32,#REF!, 'Prediction Data'!BL$215,FALSE)</f>
        <v>#N/A</v>
      </c>
      <c r="BM32" t="e">
        <f>VLOOKUP($I32,#REF!, 'Prediction Data'!BM$215,FALSE)</f>
        <v>#N/A</v>
      </c>
      <c r="BN32" t="e">
        <f>VLOOKUP($I32,#REF!, 'Prediction Data'!BN$215,FALSE)</f>
        <v>#N/A</v>
      </c>
      <c r="BO32" t="e">
        <f>VLOOKUP($I32,#REF!, 'Prediction Data'!BO$215,FALSE)</f>
        <v>#N/A</v>
      </c>
      <c r="BP32" t="e">
        <f>VLOOKUP('Prediction Data'!$J32,#REF!, BP$215, FALSE)</f>
        <v>#N/A</v>
      </c>
      <c r="BQ32" t="e">
        <f>VLOOKUP('Prediction Data'!$J32,#REF!, BQ$215, FALSE)</f>
        <v>#N/A</v>
      </c>
      <c r="BR32" t="e">
        <f>VLOOKUP('Prediction Data'!$J32,#REF!, BR$215, FALSE)</f>
        <v>#N/A</v>
      </c>
      <c r="BS32" t="e">
        <f>VLOOKUP('Prediction Data'!$J32,#REF!, BS$215, FALSE)</f>
        <v>#N/A</v>
      </c>
      <c r="BT32" t="e">
        <f>VLOOKUP('Prediction Data'!$J32,#REF!, BT$215, FALSE)</f>
        <v>#N/A</v>
      </c>
      <c r="BU32" t="e">
        <f t="shared" si="2"/>
        <v>#N/A</v>
      </c>
      <c r="BV32" t="e">
        <f t="shared" si="3"/>
        <v>#N/A</v>
      </c>
      <c r="BW32" t="e">
        <f>VLOOKUP('Prediction Data'!$K32,#REF!, BW$215, FALSE)</f>
        <v>#N/A</v>
      </c>
      <c r="BX32" t="e">
        <f>VLOOKUP('Prediction Data'!$K32,#REF!, BX$215, FALSE)</f>
        <v>#N/A</v>
      </c>
      <c r="BY32" t="e">
        <f>VLOOKUP('Prediction Data'!$K32,#REF!, BY$215, FALSE)</f>
        <v>#N/A</v>
      </c>
      <c r="BZ32" t="e">
        <f>VLOOKUP('Prediction Data'!$K32,#REF!, BZ$215, FALSE)</f>
        <v>#N/A</v>
      </c>
      <c r="CA32" t="e">
        <f>VLOOKUP('Prediction Data'!$K32,#REF!, CA$215, FALSE)</f>
        <v>#N/A</v>
      </c>
      <c r="CB32" t="e">
        <f t="shared" si="4"/>
        <v>#N/A</v>
      </c>
      <c r="CC32" t="e">
        <f t="shared" si="5"/>
        <v>#N/A</v>
      </c>
      <c r="CD32" t="e">
        <f t="shared" si="6"/>
        <v>#N/A</v>
      </c>
      <c r="CE32" t="e">
        <f t="shared" si="7"/>
        <v>#N/A</v>
      </c>
      <c r="CF32" s="20" t="e">
        <f t="shared" si="8"/>
        <v>#N/A</v>
      </c>
      <c r="CG32" s="20" t="e">
        <f t="shared" si="9"/>
        <v>#N/A</v>
      </c>
      <c r="CH32" t="e">
        <f>VLOOKUP(Table411[[#This Row],[Conference_H]], Conferences!$H$2:$N$34, 3,FALSE)</f>
        <v>#N/A</v>
      </c>
      <c r="CI32" t="e">
        <f>VLOOKUP(Table411[[#This Row],[Conference_A]], Conferences!$H$2:$N$34, 3,FALSE)</f>
        <v>#N/A</v>
      </c>
      <c r="CJ32" t="e">
        <f>IF(Table411[[#This Row],[CRank_H]]=Table411[[#This Row],[CRank_A]],0,1)</f>
        <v>#N/A</v>
      </c>
      <c r="CK32" t="e">
        <f>VLOOKUP(Table411[[#This Row],[Home Name BPI_SAG ELO]], 'Ratings_Comp'!$A$2:$L$364, 14, FALSE)</f>
        <v>#N/A</v>
      </c>
      <c r="CL32" t="e">
        <f>VLOOKUP(Table411[[#This Row],[Home Name BPI_SAG ELO]], 'Ratings_Comp'!$A$2:$L$364, 15, FALSE)</f>
        <v>#N/A</v>
      </c>
      <c r="CM32" t="e">
        <f>VLOOKUP(Table411[[#This Row],[Away Name BPI_SAG ELO]], 'Ratings_Comp'!$A$2:$L$364, 14, FALSE)</f>
        <v>#N/A</v>
      </c>
      <c r="CN32" t="e">
        <f>VLOOKUP(Table411[[#This Row],[Away Name BPI_SAG ELO]], 'Ratings_Comp'!$A$2:$L$364, 15, FALSE)</f>
        <v>#N/A</v>
      </c>
      <c r="CO32" t="e">
        <f>Table411[[#This Row],[Home_Ws]]/(Table411[[#This Row],[Home_Ws]]+Table411[[#This Row],[Home_Ls]])</f>
        <v>#N/A</v>
      </c>
      <c r="CP32" t="e">
        <f>Table411[[#This Row],[Away_Ws]]/(Table411[[#This Row],[Away_Ws]]+Table411[[#This Row],[Away_Ls]])</f>
        <v>#N/A</v>
      </c>
    </row>
    <row r="33" spans="1:94" x14ac:dyDescent="0.45">
      <c r="A33">
        <v>32</v>
      </c>
      <c r="B33" s="4"/>
      <c r="C33" s="4"/>
      <c r="D33" s="3" t="e">
        <f>VLOOKUP('Prediction Data'!$B33, Names!$C$2:$K$363, 2,FALSE)</f>
        <v>#N/A</v>
      </c>
      <c r="E33" s="3" t="e">
        <f>VLOOKUP('Prediction Data'!$C33, Names!$C$2:$K$363, 2,FALSE)</f>
        <v>#N/A</v>
      </c>
      <c r="F33" s="3" t="e">
        <f>VLOOKUP('Prediction Data'!$B33, Names!$C$2:$K$363, 3,FALSE)</f>
        <v>#N/A</v>
      </c>
      <c r="G33" s="3" t="e">
        <f>VLOOKUP('Prediction Data'!$C33, Names!$C$2:$K$363, 3,FALSE)</f>
        <v>#N/A</v>
      </c>
      <c r="H33" s="3" t="e">
        <f>VLOOKUP('Prediction Data'!$B33, Names!$C$2:$K$363, 5,FALSE)</f>
        <v>#N/A</v>
      </c>
      <c r="I33" s="3" t="e">
        <f>VLOOKUP('Prediction Data'!$C33, Names!$C$2:$K$363, 5,FALSE)</f>
        <v>#N/A</v>
      </c>
      <c r="J33" s="3" t="e">
        <f>VLOOKUP('Prediction Data'!$B33, Names!$C$2:$K$363, 6,FALSE)</f>
        <v>#N/A</v>
      </c>
      <c r="K33" s="3" t="e">
        <f>VLOOKUP('Prediction Data'!$C33, Names!$C$2:$K$363, 6,FALSE)</f>
        <v>#N/A</v>
      </c>
      <c r="L33" s="3" t="e">
        <f>VLOOKUP(B33, Names!$C$2:$M$363, 7,FALSE)</f>
        <v>#N/A</v>
      </c>
      <c r="M33" s="3" t="e">
        <f>VLOOKUP(C33, Names!$C$2:$M$363, 7,FALSE)</f>
        <v>#N/A</v>
      </c>
      <c r="N33" s="4" t="s">
        <v>558</v>
      </c>
      <c r="Q33" s="4">
        <f t="shared" si="0"/>
        <v>0</v>
      </c>
      <c r="R33" s="4" t="str">
        <f t="shared" si="1"/>
        <v>L</v>
      </c>
      <c r="S33" s="5"/>
      <c r="T33" s="17" t="e">
        <f>VLOOKUP($F33, Ratings_Comp[], T$215, FALSE)</f>
        <v>#N/A</v>
      </c>
      <c r="U33" s="17" t="e">
        <f>VLOOKUP($F33, Ratings_Comp[], U$215, FALSE)</f>
        <v>#N/A</v>
      </c>
      <c r="V33" s="17" t="e">
        <f>VLOOKUP($F33, Ratings_Comp[], V$215, FALSE)</f>
        <v>#N/A</v>
      </c>
      <c r="W33" s="17" t="e">
        <f>VLOOKUP($F33, Ratings_Comp[], W$215, FALSE)</f>
        <v>#N/A</v>
      </c>
      <c r="X33" s="17" t="e">
        <f>VLOOKUP($F33, Ratings_Comp[], X$215, FALSE)</f>
        <v>#N/A</v>
      </c>
      <c r="Y33" s="17" t="e">
        <f>VLOOKUP($G33, Ratings_Comp[], Y$215, FALSE)</f>
        <v>#N/A</v>
      </c>
      <c r="Z33" s="17" t="e">
        <f>VLOOKUP($G33, Ratings_Comp[], Z$215, FALSE)</f>
        <v>#N/A</v>
      </c>
      <c r="AA33" s="17" t="e">
        <f>VLOOKUP($G33, Ratings_Comp[], AA$215, FALSE)</f>
        <v>#N/A</v>
      </c>
      <c r="AB33" s="17" t="e">
        <f>VLOOKUP($G33, Ratings_Comp[], AB$215, FALSE)</f>
        <v>#N/A</v>
      </c>
      <c r="AC33" s="17" t="e">
        <f>VLOOKUP($G33, Ratings_Comp[], AC$215, FALSE)</f>
        <v>#N/A</v>
      </c>
      <c r="AD33" t="e">
        <f>VLOOKUP('Prediction Data'!$D33,#REF!, AD$215,FALSE)</f>
        <v>#N/A</v>
      </c>
      <c r="AE33" t="e">
        <f>VLOOKUP('Prediction Data'!$D33,#REF!, AE$215,FALSE)</f>
        <v>#N/A</v>
      </c>
      <c r="AF33" t="e">
        <f>VLOOKUP('Prediction Data'!$D33,#REF!, AF$215,FALSE)</f>
        <v>#N/A</v>
      </c>
      <c r="AG33" t="e">
        <f>VLOOKUP('Prediction Data'!$D33,#REF!, AG$215,FALSE)</f>
        <v>#N/A</v>
      </c>
      <c r="AH33" t="e">
        <f>VLOOKUP('Prediction Data'!$D33,#REF!, AH$215,FALSE)</f>
        <v>#N/A</v>
      </c>
      <c r="AI33" t="e">
        <f>VLOOKUP('Prediction Data'!$E33,#REF!, AI$215,FALSE)</f>
        <v>#N/A</v>
      </c>
      <c r="AJ33" t="e">
        <f>VLOOKUP('Prediction Data'!$E33,#REF!, AJ$215,FALSE)</f>
        <v>#N/A</v>
      </c>
      <c r="AK33" t="e">
        <f>VLOOKUP('Prediction Data'!$E33,#REF!, AK$215,FALSE)</f>
        <v>#N/A</v>
      </c>
      <c r="AL33" t="e">
        <f>VLOOKUP('Prediction Data'!$E33,#REF!, AL$215,FALSE)</f>
        <v>#N/A</v>
      </c>
      <c r="AM33" t="e">
        <f>VLOOKUP('Prediction Data'!$E33,#REF!, AM$215,FALSE)</f>
        <v>#N/A</v>
      </c>
      <c r="AN33" t="e">
        <f>VLOOKUP($F33,#REF!, AN$215,FALSE)</f>
        <v>#N/A</v>
      </c>
      <c r="AO33" t="e">
        <f>VLOOKUP($F33,#REF!, AO$215,FALSE)</f>
        <v>#N/A</v>
      </c>
      <c r="AP33" t="e">
        <f>VLOOKUP($G33,#REF!, AP$215,FALSE)</f>
        <v>#N/A</v>
      </c>
      <c r="AQ33" t="e">
        <f>VLOOKUP($G33,#REF!, AQ$215,FALSE)</f>
        <v>#N/A</v>
      </c>
      <c r="AR33" t="e">
        <f>VLOOKUP($H33,#REF!, 'Prediction Data'!AR$215,FALSE)</f>
        <v>#N/A</v>
      </c>
      <c r="AS33" t="e">
        <f>VLOOKUP($H33,#REF!, 'Prediction Data'!AS$215,FALSE)</f>
        <v>#N/A</v>
      </c>
      <c r="AT33" t="e">
        <f>VLOOKUP($H33,#REF!, 'Prediction Data'!AT$215,FALSE)</f>
        <v>#N/A</v>
      </c>
      <c r="AU33" t="e">
        <f>VLOOKUP($H33,#REF!, 'Prediction Data'!AU$215,FALSE)</f>
        <v>#N/A</v>
      </c>
      <c r="AV33" t="e">
        <f>VLOOKUP($H33,#REF!, 'Prediction Data'!AV$215,FALSE)</f>
        <v>#N/A</v>
      </c>
      <c r="AW33" t="e">
        <f>VLOOKUP($H33,#REF!, 'Prediction Data'!AW$215,FALSE)</f>
        <v>#N/A</v>
      </c>
      <c r="AX33" t="e">
        <f>VLOOKUP($H33,#REF!, 'Prediction Data'!AX$215,FALSE)</f>
        <v>#N/A</v>
      </c>
      <c r="AY33" t="e">
        <f>VLOOKUP($H33,#REF!, 'Prediction Data'!AY$215,FALSE)</f>
        <v>#N/A</v>
      </c>
      <c r="AZ33" t="e">
        <f>VLOOKUP($H33,#REF!, 'Prediction Data'!AZ$215,FALSE)</f>
        <v>#N/A</v>
      </c>
      <c r="BA33" t="e">
        <f>VLOOKUP($H33,#REF!, 'Prediction Data'!BA$215,FALSE)</f>
        <v>#N/A</v>
      </c>
      <c r="BB33" t="e">
        <f>VLOOKUP($H33,#REF!, 'Prediction Data'!BB$215,FALSE)</f>
        <v>#N/A</v>
      </c>
      <c r="BC33" t="e">
        <f>VLOOKUP($H33,#REF!, 'Prediction Data'!BC$215,FALSE)</f>
        <v>#N/A</v>
      </c>
      <c r="BD33" t="e">
        <f>VLOOKUP($I33,#REF!, 'Prediction Data'!BD$215,FALSE)</f>
        <v>#N/A</v>
      </c>
      <c r="BE33" t="e">
        <f>VLOOKUP($I33,#REF!, 'Prediction Data'!BE$215,FALSE)</f>
        <v>#N/A</v>
      </c>
      <c r="BF33" t="e">
        <f>VLOOKUP($I33,#REF!, 'Prediction Data'!BF$215,FALSE)</f>
        <v>#N/A</v>
      </c>
      <c r="BG33" t="e">
        <f>VLOOKUP($I33,#REF!, 'Prediction Data'!BG$215,FALSE)</f>
        <v>#N/A</v>
      </c>
      <c r="BH33" t="e">
        <f>VLOOKUP($I33,#REF!, 'Prediction Data'!BH$215,FALSE)</f>
        <v>#N/A</v>
      </c>
      <c r="BI33" t="e">
        <f>VLOOKUP($I33,#REF!, 'Prediction Data'!BI$215,FALSE)</f>
        <v>#N/A</v>
      </c>
      <c r="BJ33" t="e">
        <f>VLOOKUP($I33,#REF!, 'Prediction Data'!BJ$215,FALSE)</f>
        <v>#N/A</v>
      </c>
      <c r="BK33" t="e">
        <f>VLOOKUP($I33,#REF!, 'Prediction Data'!BK$215,FALSE)</f>
        <v>#N/A</v>
      </c>
      <c r="BL33" t="e">
        <f>VLOOKUP($I33,#REF!, 'Prediction Data'!BL$215,FALSE)</f>
        <v>#N/A</v>
      </c>
      <c r="BM33" t="e">
        <f>VLOOKUP($I33,#REF!, 'Prediction Data'!BM$215,FALSE)</f>
        <v>#N/A</v>
      </c>
      <c r="BN33" t="e">
        <f>VLOOKUP($I33,#REF!, 'Prediction Data'!BN$215,FALSE)</f>
        <v>#N/A</v>
      </c>
      <c r="BO33" t="e">
        <f>VLOOKUP($I33,#REF!, 'Prediction Data'!BO$215,FALSE)</f>
        <v>#N/A</v>
      </c>
      <c r="BP33" t="e">
        <f>VLOOKUP('Prediction Data'!$J33,#REF!, BP$215, FALSE)</f>
        <v>#N/A</v>
      </c>
      <c r="BQ33" t="e">
        <f>VLOOKUP('Prediction Data'!$J33,#REF!, BQ$215, FALSE)</f>
        <v>#N/A</v>
      </c>
      <c r="BR33" t="e">
        <f>VLOOKUP('Prediction Data'!$J33,#REF!, BR$215, FALSE)</f>
        <v>#N/A</v>
      </c>
      <c r="BS33" t="e">
        <f>VLOOKUP('Prediction Data'!$J33,#REF!, BS$215, FALSE)</f>
        <v>#N/A</v>
      </c>
      <c r="BT33" t="e">
        <f>VLOOKUP('Prediction Data'!$J33,#REF!, BT$215, FALSE)</f>
        <v>#N/A</v>
      </c>
      <c r="BU33" t="e">
        <f t="shared" si="2"/>
        <v>#N/A</v>
      </c>
      <c r="BV33" t="e">
        <f t="shared" si="3"/>
        <v>#N/A</v>
      </c>
      <c r="BW33" t="e">
        <f>VLOOKUP('Prediction Data'!$K33,#REF!, BW$215, FALSE)</f>
        <v>#N/A</v>
      </c>
      <c r="BX33" t="e">
        <f>VLOOKUP('Prediction Data'!$K33,#REF!, BX$215, FALSE)</f>
        <v>#N/A</v>
      </c>
      <c r="BY33" t="e">
        <f>VLOOKUP('Prediction Data'!$K33,#REF!, BY$215, FALSE)</f>
        <v>#N/A</v>
      </c>
      <c r="BZ33" t="e">
        <f>VLOOKUP('Prediction Data'!$K33,#REF!, BZ$215, FALSE)</f>
        <v>#N/A</v>
      </c>
      <c r="CA33" t="e">
        <f>VLOOKUP('Prediction Data'!$K33,#REF!, CA$215, FALSE)</f>
        <v>#N/A</v>
      </c>
      <c r="CB33" t="e">
        <f t="shared" si="4"/>
        <v>#N/A</v>
      </c>
      <c r="CC33" t="e">
        <f t="shared" si="5"/>
        <v>#N/A</v>
      </c>
      <c r="CD33" t="e">
        <f t="shared" si="6"/>
        <v>#N/A</v>
      </c>
      <c r="CE33" t="e">
        <f t="shared" si="7"/>
        <v>#N/A</v>
      </c>
      <c r="CF33" s="20" t="e">
        <f t="shared" si="8"/>
        <v>#N/A</v>
      </c>
      <c r="CG33" s="20" t="e">
        <f t="shared" si="9"/>
        <v>#N/A</v>
      </c>
      <c r="CH33" t="e">
        <f>VLOOKUP(Table411[[#This Row],[Conference_H]], Conferences!$H$2:$N$34, 3,FALSE)</f>
        <v>#N/A</v>
      </c>
      <c r="CI33" t="e">
        <f>VLOOKUP(Table411[[#This Row],[Conference_A]], Conferences!$H$2:$N$34, 3,FALSE)</f>
        <v>#N/A</v>
      </c>
      <c r="CJ33" t="e">
        <f>IF(Table411[[#This Row],[CRank_H]]=Table411[[#This Row],[CRank_A]],0,1)</f>
        <v>#N/A</v>
      </c>
      <c r="CK33" t="e">
        <f>VLOOKUP(Table411[[#This Row],[Home Name BPI_SAG ELO]], 'Ratings_Comp'!$A$2:$L$364, 14, FALSE)</f>
        <v>#N/A</v>
      </c>
      <c r="CL33" t="e">
        <f>VLOOKUP(Table411[[#This Row],[Home Name BPI_SAG ELO]], 'Ratings_Comp'!$A$2:$L$364, 15, FALSE)</f>
        <v>#N/A</v>
      </c>
      <c r="CM33" t="e">
        <f>VLOOKUP(Table411[[#This Row],[Away Name BPI_SAG ELO]], 'Ratings_Comp'!$A$2:$L$364, 14, FALSE)</f>
        <v>#N/A</v>
      </c>
      <c r="CN33" t="e">
        <f>VLOOKUP(Table411[[#This Row],[Away Name BPI_SAG ELO]], 'Ratings_Comp'!$A$2:$L$364, 15, FALSE)</f>
        <v>#N/A</v>
      </c>
      <c r="CO33" t="e">
        <f>Table411[[#This Row],[Home_Ws]]/(Table411[[#This Row],[Home_Ws]]+Table411[[#This Row],[Home_Ls]])</f>
        <v>#N/A</v>
      </c>
      <c r="CP33" t="e">
        <f>Table411[[#This Row],[Away_Ws]]/(Table411[[#This Row],[Away_Ws]]+Table411[[#This Row],[Away_Ls]])</f>
        <v>#N/A</v>
      </c>
    </row>
    <row r="34" spans="1:94" x14ac:dyDescent="0.45">
      <c r="A34">
        <v>33</v>
      </c>
      <c r="B34" s="4"/>
      <c r="C34" s="4"/>
      <c r="D34" s="3" t="e">
        <f>VLOOKUP('Prediction Data'!$B34, Names!$C$2:$K$363, 2,FALSE)</f>
        <v>#N/A</v>
      </c>
      <c r="E34" s="3" t="e">
        <f>VLOOKUP('Prediction Data'!$C34, Names!$C$2:$K$363, 2,FALSE)</f>
        <v>#N/A</v>
      </c>
      <c r="F34" s="3" t="e">
        <f>VLOOKUP('Prediction Data'!$B34, Names!$C$2:$K$363, 3,FALSE)</f>
        <v>#N/A</v>
      </c>
      <c r="G34" s="3" t="e">
        <f>VLOOKUP('Prediction Data'!$C34, Names!$C$2:$K$363, 3,FALSE)</f>
        <v>#N/A</v>
      </c>
      <c r="H34" s="3" t="e">
        <f>VLOOKUP('Prediction Data'!$B34, Names!$C$2:$K$363, 5,FALSE)</f>
        <v>#N/A</v>
      </c>
      <c r="I34" s="3" t="e">
        <f>VLOOKUP('Prediction Data'!$C34, Names!$C$2:$K$363, 5,FALSE)</f>
        <v>#N/A</v>
      </c>
      <c r="J34" s="3" t="e">
        <f>VLOOKUP('Prediction Data'!$B34, Names!$C$2:$K$363, 6,FALSE)</f>
        <v>#N/A</v>
      </c>
      <c r="K34" s="3" t="e">
        <f>VLOOKUP('Prediction Data'!$C34, Names!$C$2:$K$363, 6,FALSE)</f>
        <v>#N/A</v>
      </c>
      <c r="L34" s="3" t="e">
        <f>VLOOKUP(B34, Names!$C$2:$M$363, 7,FALSE)</f>
        <v>#N/A</v>
      </c>
      <c r="M34" s="3" t="e">
        <f>VLOOKUP(C34, Names!$C$2:$M$363, 7,FALSE)</f>
        <v>#N/A</v>
      </c>
      <c r="N34" s="4" t="s">
        <v>558</v>
      </c>
      <c r="Q34" s="4">
        <f t="shared" si="0"/>
        <v>0</v>
      </c>
      <c r="R34" s="4" t="str">
        <f t="shared" si="1"/>
        <v>L</v>
      </c>
      <c r="S34" s="5"/>
      <c r="T34" s="17" t="e">
        <f>VLOOKUP($F34, Ratings_Comp[], T$215, FALSE)</f>
        <v>#N/A</v>
      </c>
      <c r="U34" s="17" t="e">
        <f>VLOOKUP($F34, Ratings_Comp[], U$215, FALSE)</f>
        <v>#N/A</v>
      </c>
      <c r="V34" s="17" t="e">
        <f>VLOOKUP($F34, Ratings_Comp[], V$215, FALSE)</f>
        <v>#N/A</v>
      </c>
      <c r="W34" s="17" t="e">
        <f>VLOOKUP($F34, Ratings_Comp[], W$215, FALSE)</f>
        <v>#N/A</v>
      </c>
      <c r="X34" s="17" t="e">
        <f>VLOOKUP($F34, Ratings_Comp[], X$215, FALSE)</f>
        <v>#N/A</v>
      </c>
      <c r="Y34" s="17" t="e">
        <f>VLOOKUP($G34, Ratings_Comp[], Y$215, FALSE)</f>
        <v>#N/A</v>
      </c>
      <c r="Z34" s="17" t="e">
        <f>VLOOKUP($G34, Ratings_Comp[], Z$215, FALSE)</f>
        <v>#N/A</v>
      </c>
      <c r="AA34" s="17" t="e">
        <f>VLOOKUP($G34, Ratings_Comp[], AA$215, FALSE)</f>
        <v>#N/A</v>
      </c>
      <c r="AB34" s="17" t="e">
        <f>VLOOKUP($G34, Ratings_Comp[], AB$215, FALSE)</f>
        <v>#N/A</v>
      </c>
      <c r="AC34" s="17" t="e">
        <f>VLOOKUP($G34, Ratings_Comp[], AC$215, FALSE)</f>
        <v>#N/A</v>
      </c>
      <c r="AD34" t="e">
        <f>VLOOKUP('Prediction Data'!$D34,#REF!, AD$215,FALSE)</f>
        <v>#N/A</v>
      </c>
      <c r="AE34" t="e">
        <f>VLOOKUP('Prediction Data'!$D34,#REF!, AE$215,FALSE)</f>
        <v>#N/A</v>
      </c>
      <c r="AF34" t="e">
        <f>VLOOKUP('Prediction Data'!$D34,#REF!, AF$215,FALSE)</f>
        <v>#N/A</v>
      </c>
      <c r="AG34" t="e">
        <f>VLOOKUP('Prediction Data'!$D34,#REF!, AG$215,FALSE)</f>
        <v>#N/A</v>
      </c>
      <c r="AH34" t="e">
        <f>VLOOKUP('Prediction Data'!$D34,#REF!, AH$215,FALSE)</f>
        <v>#N/A</v>
      </c>
      <c r="AI34" t="e">
        <f>VLOOKUP('Prediction Data'!$E34,#REF!, AI$215,FALSE)</f>
        <v>#N/A</v>
      </c>
      <c r="AJ34" t="e">
        <f>VLOOKUP('Prediction Data'!$E34,#REF!, AJ$215,FALSE)</f>
        <v>#N/A</v>
      </c>
      <c r="AK34" t="e">
        <f>VLOOKUP('Prediction Data'!$E34,#REF!, AK$215,FALSE)</f>
        <v>#N/A</v>
      </c>
      <c r="AL34" t="e">
        <f>VLOOKUP('Prediction Data'!$E34,#REF!, AL$215,FALSE)</f>
        <v>#N/A</v>
      </c>
      <c r="AM34" t="e">
        <f>VLOOKUP('Prediction Data'!$E34,#REF!, AM$215,FALSE)</f>
        <v>#N/A</v>
      </c>
      <c r="AN34" t="e">
        <f>VLOOKUP($F34,#REF!, AN$215,FALSE)</f>
        <v>#N/A</v>
      </c>
      <c r="AO34" t="e">
        <f>VLOOKUP($F34,#REF!, AO$215,FALSE)</f>
        <v>#N/A</v>
      </c>
      <c r="AP34" t="e">
        <f>VLOOKUP($G34,#REF!, AP$215,FALSE)</f>
        <v>#N/A</v>
      </c>
      <c r="AQ34" t="e">
        <f>VLOOKUP($G34,#REF!, AQ$215,FALSE)</f>
        <v>#N/A</v>
      </c>
      <c r="AR34" t="e">
        <f>VLOOKUP($H34,#REF!, 'Prediction Data'!AR$215,FALSE)</f>
        <v>#N/A</v>
      </c>
      <c r="AS34" t="e">
        <f>VLOOKUP($H34,#REF!, 'Prediction Data'!AS$215,FALSE)</f>
        <v>#N/A</v>
      </c>
      <c r="AT34" t="e">
        <f>VLOOKUP($H34,#REF!, 'Prediction Data'!AT$215,FALSE)</f>
        <v>#N/A</v>
      </c>
      <c r="AU34" t="e">
        <f>VLOOKUP($H34,#REF!, 'Prediction Data'!AU$215,FALSE)</f>
        <v>#N/A</v>
      </c>
      <c r="AV34" t="e">
        <f>VLOOKUP($H34,#REF!, 'Prediction Data'!AV$215,FALSE)</f>
        <v>#N/A</v>
      </c>
      <c r="AW34" t="e">
        <f>VLOOKUP($H34,#REF!, 'Prediction Data'!AW$215,FALSE)</f>
        <v>#N/A</v>
      </c>
      <c r="AX34" t="e">
        <f>VLOOKUP($H34,#REF!, 'Prediction Data'!AX$215,FALSE)</f>
        <v>#N/A</v>
      </c>
      <c r="AY34" t="e">
        <f>VLOOKUP($H34,#REF!, 'Prediction Data'!AY$215,FALSE)</f>
        <v>#N/A</v>
      </c>
      <c r="AZ34" t="e">
        <f>VLOOKUP($H34,#REF!, 'Prediction Data'!AZ$215,FALSE)</f>
        <v>#N/A</v>
      </c>
      <c r="BA34" t="e">
        <f>VLOOKUP($H34,#REF!, 'Prediction Data'!BA$215,FALSE)</f>
        <v>#N/A</v>
      </c>
      <c r="BB34" t="e">
        <f>VLOOKUP($H34,#REF!, 'Prediction Data'!BB$215,FALSE)</f>
        <v>#N/A</v>
      </c>
      <c r="BC34" t="e">
        <f>VLOOKUP($H34,#REF!, 'Prediction Data'!BC$215,FALSE)</f>
        <v>#N/A</v>
      </c>
      <c r="BD34" t="e">
        <f>VLOOKUP($I34,#REF!, 'Prediction Data'!BD$215,FALSE)</f>
        <v>#N/A</v>
      </c>
      <c r="BE34" t="e">
        <f>VLOOKUP($I34,#REF!, 'Prediction Data'!BE$215,FALSE)</f>
        <v>#N/A</v>
      </c>
      <c r="BF34" t="e">
        <f>VLOOKUP($I34,#REF!, 'Prediction Data'!BF$215,FALSE)</f>
        <v>#N/A</v>
      </c>
      <c r="BG34" t="e">
        <f>VLOOKUP($I34,#REF!, 'Prediction Data'!BG$215,FALSE)</f>
        <v>#N/A</v>
      </c>
      <c r="BH34" t="e">
        <f>VLOOKUP($I34,#REF!, 'Prediction Data'!BH$215,FALSE)</f>
        <v>#N/A</v>
      </c>
      <c r="BI34" t="e">
        <f>VLOOKUP($I34,#REF!, 'Prediction Data'!BI$215,FALSE)</f>
        <v>#N/A</v>
      </c>
      <c r="BJ34" t="e">
        <f>VLOOKUP($I34,#REF!, 'Prediction Data'!BJ$215,FALSE)</f>
        <v>#N/A</v>
      </c>
      <c r="BK34" t="e">
        <f>VLOOKUP($I34,#REF!, 'Prediction Data'!BK$215,FALSE)</f>
        <v>#N/A</v>
      </c>
      <c r="BL34" t="e">
        <f>VLOOKUP($I34,#REF!, 'Prediction Data'!BL$215,FALSE)</f>
        <v>#N/A</v>
      </c>
      <c r="BM34" t="e">
        <f>VLOOKUP($I34,#REF!, 'Prediction Data'!BM$215,FALSE)</f>
        <v>#N/A</v>
      </c>
      <c r="BN34" t="e">
        <f>VLOOKUP($I34,#REF!, 'Prediction Data'!BN$215,FALSE)</f>
        <v>#N/A</v>
      </c>
      <c r="BO34" t="e">
        <f>VLOOKUP($I34,#REF!, 'Prediction Data'!BO$215,FALSE)</f>
        <v>#N/A</v>
      </c>
      <c r="BP34" t="e">
        <f>VLOOKUP('Prediction Data'!$J34,#REF!, BP$215, FALSE)</f>
        <v>#N/A</v>
      </c>
      <c r="BQ34" t="e">
        <f>VLOOKUP('Prediction Data'!$J34,#REF!, BQ$215, FALSE)</f>
        <v>#N/A</v>
      </c>
      <c r="BR34" t="e">
        <f>VLOOKUP('Prediction Data'!$J34,#REF!, BR$215, FALSE)</f>
        <v>#N/A</v>
      </c>
      <c r="BS34" t="e">
        <f>VLOOKUP('Prediction Data'!$J34,#REF!, BS$215, FALSE)</f>
        <v>#N/A</v>
      </c>
      <c r="BT34" t="e">
        <f>VLOOKUP('Prediction Data'!$J34,#REF!, BT$215, FALSE)</f>
        <v>#N/A</v>
      </c>
      <c r="BU34" t="e">
        <f t="shared" si="2"/>
        <v>#N/A</v>
      </c>
      <c r="BV34" t="e">
        <f t="shared" si="3"/>
        <v>#N/A</v>
      </c>
      <c r="BW34" t="e">
        <f>VLOOKUP('Prediction Data'!$K34,#REF!, BW$215, FALSE)</f>
        <v>#N/A</v>
      </c>
      <c r="BX34" t="e">
        <f>VLOOKUP('Prediction Data'!$K34,#REF!, BX$215, FALSE)</f>
        <v>#N/A</v>
      </c>
      <c r="BY34" t="e">
        <f>VLOOKUP('Prediction Data'!$K34,#REF!, BY$215, FALSE)</f>
        <v>#N/A</v>
      </c>
      <c r="BZ34" t="e">
        <f>VLOOKUP('Prediction Data'!$K34,#REF!, BZ$215, FALSE)</f>
        <v>#N/A</v>
      </c>
      <c r="CA34" t="e">
        <f>VLOOKUP('Prediction Data'!$K34,#REF!, CA$215, FALSE)</f>
        <v>#N/A</v>
      </c>
      <c r="CB34" t="e">
        <f t="shared" si="4"/>
        <v>#N/A</v>
      </c>
      <c r="CC34" t="e">
        <f t="shared" si="5"/>
        <v>#N/A</v>
      </c>
      <c r="CD34" t="e">
        <f t="shared" si="6"/>
        <v>#N/A</v>
      </c>
      <c r="CE34" t="e">
        <f t="shared" si="7"/>
        <v>#N/A</v>
      </c>
      <c r="CF34" s="20" t="e">
        <f t="shared" si="8"/>
        <v>#N/A</v>
      </c>
      <c r="CG34" s="20" t="e">
        <f t="shared" si="9"/>
        <v>#N/A</v>
      </c>
      <c r="CH34" t="e">
        <f>VLOOKUP(Table411[[#This Row],[Conference_H]], Conferences!$H$2:$N$34, 3,FALSE)</f>
        <v>#N/A</v>
      </c>
      <c r="CI34" t="e">
        <f>VLOOKUP(Table411[[#This Row],[Conference_A]], Conferences!$H$2:$N$34, 3,FALSE)</f>
        <v>#N/A</v>
      </c>
      <c r="CJ34" t="e">
        <f>IF(Table411[[#This Row],[CRank_H]]=Table411[[#This Row],[CRank_A]],0,1)</f>
        <v>#N/A</v>
      </c>
      <c r="CK34" t="e">
        <f>VLOOKUP(Table411[[#This Row],[Home Name BPI_SAG ELO]], 'Ratings_Comp'!$A$2:$L$364, 14, FALSE)</f>
        <v>#N/A</v>
      </c>
      <c r="CL34" t="e">
        <f>VLOOKUP(Table411[[#This Row],[Home Name BPI_SAG ELO]], 'Ratings_Comp'!$A$2:$L$364, 15, FALSE)</f>
        <v>#N/A</v>
      </c>
      <c r="CM34" t="e">
        <f>VLOOKUP(Table411[[#This Row],[Away Name BPI_SAG ELO]], 'Ratings_Comp'!$A$2:$L$364, 14, FALSE)</f>
        <v>#N/A</v>
      </c>
      <c r="CN34" t="e">
        <f>VLOOKUP(Table411[[#This Row],[Away Name BPI_SAG ELO]], 'Ratings_Comp'!$A$2:$L$364, 15, FALSE)</f>
        <v>#N/A</v>
      </c>
      <c r="CO34" t="e">
        <f>Table411[[#This Row],[Home_Ws]]/(Table411[[#This Row],[Home_Ws]]+Table411[[#This Row],[Home_Ls]])</f>
        <v>#N/A</v>
      </c>
      <c r="CP34" t="e">
        <f>Table411[[#This Row],[Away_Ws]]/(Table411[[#This Row],[Away_Ws]]+Table411[[#This Row],[Away_Ls]])</f>
        <v>#N/A</v>
      </c>
    </row>
    <row r="35" spans="1:94" x14ac:dyDescent="0.45">
      <c r="A35">
        <v>34</v>
      </c>
      <c r="B35" s="4"/>
      <c r="C35" s="4"/>
      <c r="D35" s="3" t="e">
        <f>VLOOKUP('Prediction Data'!$B35, Names!$C$2:$K$363, 2,FALSE)</f>
        <v>#N/A</v>
      </c>
      <c r="E35" s="3" t="e">
        <f>VLOOKUP('Prediction Data'!$C35, Names!$C$2:$K$363, 2,FALSE)</f>
        <v>#N/A</v>
      </c>
      <c r="F35" s="3" t="e">
        <f>VLOOKUP('Prediction Data'!$B35, Names!$C$2:$K$363, 3,FALSE)</f>
        <v>#N/A</v>
      </c>
      <c r="G35" s="3" t="e">
        <f>VLOOKUP('Prediction Data'!$C35, Names!$C$2:$K$363, 3,FALSE)</f>
        <v>#N/A</v>
      </c>
      <c r="H35" s="3" t="e">
        <f>VLOOKUP('Prediction Data'!$B35, Names!$C$2:$K$363, 5,FALSE)</f>
        <v>#N/A</v>
      </c>
      <c r="I35" s="3" t="e">
        <f>VLOOKUP('Prediction Data'!$C35, Names!$C$2:$K$363, 5,FALSE)</f>
        <v>#N/A</v>
      </c>
      <c r="J35" s="3" t="e">
        <f>VLOOKUP('Prediction Data'!$B35, Names!$C$2:$K$363, 6,FALSE)</f>
        <v>#N/A</v>
      </c>
      <c r="K35" s="3" t="e">
        <f>VLOOKUP('Prediction Data'!$C35, Names!$C$2:$K$363, 6,FALSE)</f>
        <v>#N/A</v>
      </c>
      <c r="L35" s="3" t="e">
        <f>VLOOKUP(B35, Names!$C$2:$M$363, 7,FALSE)</f>
        <v>#N/A</v>
      </c>
      <c r="M35" s="3" t="e">
        <f>VLOOKUP(C35, Names!$C$2:$M$363, 7,FALSE)</f>
        <v>#N/A</v>
      </c>
      <c r="N35" s="4" t="s">
        <v>558</v>
      </c>
      <c r="Q35" s="4">
        <f t="shared" si="0"/>
        <v>0</v>
      </c>
      <c r="R35" s="4" t="str">
        <f t="shared" si="1"/>
        <v>L</v>
      </c>
      <c r="S35" s="5"/>
      <c r="T35" s="17" t="e">
        <f>VLOOKUP($F35, Ratings_Comp[], T$215, FALSE)</f>
        <v>#N/A</v>
      </c>
      <c r="U35" s="17" t="e">
        <f>VLOOKUP($F35, Ratings_Comp[], U$215, FALSE)</f>
        <v>#N/A</v>
      </c>
      <c r="V35" s="17" t="e">
        <f>VLOOKUP($F35, Ratings_Comp[], V$215, FALSE)</f>
        <v>#N/A</v>
      </c>
      <c r="W35" s="17" t="e">
        <f>VLOOKUP($F35, Ratings_Comp[], W$215, FALSE)</f>
        <v>#N/A</v>
      </c>
      <c r="X35" s="17" t="e">
        <f>VLOOKUP($F35, Ratings_Comp[], X$215, FALSE)</f>
        <v>#N/A</v>
      </c>
      <c r="Y35" s="17" t="e">
        <f>VLOOKUP($G35, Ratings_Comp[], Y$215, FALSE)</f>
        <v>#N/A</v>
      </c>
      <c r="Z35" s="17" t="e">
        <f>VLOOKUP($G35, Ratings_Comp[], Z$215, FALSE)</f>
        <v>#N/A</v>
      </c>
      <c r="AA35" s="17" t="e">
        <f>VLOOKUP($G35, Ratings_Comp[], AA$215, FALSE)</f>
        <v>#N/A</v>
      </c>
      <c r="AB35" s="17" t="e">
        <f>VLOOKUP($G35, Ratings_Comp[], AB$215, FALSE)</f>
        <v>#N/A</v>
      </c>
      <c r="AC35" s="17" t="e">
        <f>VLOOKUP($G35, Ratings_Comp[], AC$215, FALSE)</f>
        <v>#N/A</v>
      </c>
      <c r="AD35" t="e">
        <f>VLOOKUP('Prediction Data'!$D35,#REF!, AD$215,FALSE)</f>
        <v>#N/A</v>
      </c>
      <c r="AE35" t="e">
        <f>VLOOKUP('Prediction Data'!$D35,#REF!, AE$215,FALSE)</f>
        <v>#N/A</v>
      </c>
      <c r="AF35" t="e">
        <f>VLOOKUP('Prediction Data'!$D35,#REF!, AF$215,FALSE)</f>
        <v>#N/A</v>
      </c>
      <c r="AG35" t="e">
        <f>VLOOKUP('Prediction Data'!$D35,#REF!, AG$215,FALSE)</f>
        <v>#N/A</v>
      </c>
      <c r="AH35" t="e">
        <f>VLOOKUP('Prediction Data'!$D35,#REF!, AH$215,FALSE)</f>
        <v>#N/A</v>
      </c>
      <c r="AI35" t="e">
        <f>VLOOKUP('Prediction Data'!$E35,#REF!, AI$215,FALSE)</f>
        <v>#N/A</v>
      </c>
      <c r="AJ35" t="e">
        <f>VLOOKUP('Prediction Data'!$E35,#REF!, AJ$215,FALSE)</f>
        <v>#N/A</v>
      </c>
      <c r="AK35" t="e">
        <f>VLOOKUP('Prediction Data'!$E35,#REF!, AK$215,FALSE)</f>
        <v>#N/A</v>
      </c>
      <c r="AL35" t="e">
        <f>VLOOKUP('Prediction Data'!$E35,#REF!, AL$215,FALSE)</f>
        <v>#N/A</v>
      </c>
      <c r="AM35" t="e">
        <f>VLOOKUP('Prediction Data'!$E35,#REF!, AM$215,FALSE)</f>
        <v>#N/A</v>
      </c>
      <c r="AN35" t="e">
        <f>VLOOKUP($F35,#REF!, AN$215,FALSE)</f>
        <v>#N/A</v>
      </c>
      <c r="AO35" t="e">
        <f>VLOOKUP($F35,#REF!, AO$215,FALSE)</f>
        <v>#N/A</v>
      </c>
      <c r="AP35" t="e">
        <f>VLOOKUP($G35,#REF!, AP$215,FALSE)</f>
        <v>#N/A</v>
      </c>
      <c r="AQ35" t="e">
        <f>VLOOKUP($G35,#REF!, AQ$215,FALSE)</f>
        <v>#N/A</v>
      </c>
      <c r="AR35" t="e">
        <f>VLOOKUP($H35,#REF!, 'Prediction Data'!AR$215,FALSE)</f>
        <v>#N/A</v>
      </c>
      <c r="AS35" t="e">
        <f>VLOOKUP($H35,#REF!, 'Prediction Data'!AS$215,FALSE)</f>
        <v>#N/A</v>
      </c>
      <c r="AT35" t="e">
        <f>VLOOKUP($H35,#REF!, 'Prediction Data'!AT$215,FALSE)</f>
        <v>#N/A</v>
      </c>
      <c r="AU35" t="e">
        <f>VLOOKUP($H35,#REF!, 'Prediction Data'!AU$215,FALSE)</f>
        <v>#N/A</v>
      </c>
      <c r="AV35" t="e">
        <f>VLOOKUP($H35,#REF!, 'Prediction Data'!AV$215,FALSE)</f>
        <v>#N/A</v>
      </c>
      <c r="AW35" t="e">
        <f>VLOOKUP($H35,#REF!, 'Prediction Data'!AW$215,FALSE)</f>
        <v>#N/A</v>
      </c>
      <c r="AX35" t="e">
        <f>VLOOKUP($H35,#REF!, 'Prediction Data'!AX$215,FALSE)</f>
        <v>#N/A</v>
      </c>
      <c r="AY35" t="e">
        <f>VLOOKUP($H35,#REF!, 'Prediction Data'!AY$215,FALSE)</f>
        <v>#N/A</v>
      </c>
      <c r="AZ35" t="e">
        <f>VLOOKUP($H35,#REF!, 'Prediction Data'!AZ$215,FALSE)</f>
        <v>#N/A</v>
      </c>
      <c r="BA35" t="e">
        <f>VLOOKUP($H35,#REF!, 'Prediction Data'!BA$215,FALSE)</f>
        <v>#N/A</v>
      </c>
      <c r="BB35" t="e">
        <f>VLOOKUP($H35,#REF!, 'Prediction Data'!BB$215,FALSE)</f>
        <v>#N/A</v>
      </c>
      <c r="BC35" t="e">
        <f>VLOOKUP($H35,#REF!, 'Prediction Data'!BC$215,FALSE)</f>
        <v>#N/A</v>
      </c>
      <c r="BD35" t="e">
        <f>VLOOKUP($I35,#REF!, 'Prediction Data'!BD$215,FALSE)</f>
        <v>#N/A</v>
      </c>
      <c r="BE35" t="e">
        <f>VLOOKUP($I35,#REF!, 'Prediction Data'!BE$215,FALSE)</f>
        <v>#N/A</v>
      </c>
      <c r="BF35" t="e">
        <f>VLOOKUP($I35,#REF!, 'Prediction Data'!BF$215,FALSE)</f>
        <v>#N/A</v>
      </c>
      <c r="BG35" t="e">
        <f>VLOOKUP($I35,#REF!, 'Prediction Data'!BG$215,FALSE)</f>
        <v>#N/A</v>
      </c>
      <c r="BH35" t="e">
        <f>VLOOKUP($I35,#REF!, 'Prediction Data'!BH$215,FALSE)</f>
        <v>#N/A</v>
      </c>
      <c r="BI35" t="e">
        <f>VLOOKUP($I35,#REF!, 'Prediction Data'!BI$215,FALSE)</f>
        <v>#N/A</v>
      </c>
      <c r="BJ35" t="e">
        <f>VLOOKUP($I35,#REF!, 'Prediction Data'!BJ$215,FALSE)</f>
        <v>#N/A</v>
      </c>
      <c r="BK35" t="e">
        <f>VLOOKUP($I35,#REF!, 'Prediction Data'!BK$215,FALSE)</f>
        <v>#N/A</v>
      </c>
      <c r="BL35" t="e">
        <f>VLOOKUP($I35,#REF!, 'Prediction Data'!BL$215,FALSE)</f>
        <v>#N/A</v>
      </c>
      <c r="BM35" t="e">
        <f>VLOOKUP($I35,#REF!, 'Prediction Data'!BM$215,FALSE)</f>
        <v>#N/A</v>
      </c>
      <c r="BN35" t="e">
        <f>VLOOKUP($I35,#REF!, 'Prediction Data'!BN$215,FALSE)</f>
        <v>#N/A</v>
      </c>
      <c r="BO35" t="e">
        <f>VLOOKUP($I35,#REF!, 'Prediction Data'!BO$215,FALSE)</f>
        <v>#N/A</v>
      </c>
      <c r="BP35" t="e">
        <f>VLOOKUP('Prediction Data'!$J35,#REF!, BP$215, FALSE)</f>
        <v>#N/A</v>
      </c>
      <c r="BQ35" t="e">
        <f>VLOOKUP('Prediction Data'!$J35,#REF!, BQ$215, FALSE)</f>
        <v>#N/A</v>
      </c>
      <c r="BR35" t="e">
        <f>VLOOKUP('Prediction Data'!$J35,#REF!, BR$215, FALSE)</f>
        <v>#N/A</v>
      </c>
      <c r="BS35" t="e">
        <f>VLOOKUP('Prediction Data'!$J35,#REF!, BS$215, FALSE)</f>
        <v>#N/A</v>
      </c>
      <c r="BT35" t="e">
        <f>VLOOKUP('Prediction Data'!$J35,#REF!, BT$215, FALSE)</f>
        <v>#N/A</v>
      </c>
      <c r="BU35" t="e">
        <f t="shared" si="2"/>
        <v>#N/A</v>
      </c>
      <c r="BV35" t="e">
        <f t="shared" si="3"/>
        <v>#N/A</v>
      </c>
      <c r="BW35" t="e">
        <f>VLOOKUP('Prediction Data'!$K35,#REF!, BW$215, FALSE)</f>
        <v>#N/A</v>
      </c>
      <c r="BX35" t="e">
        <f>VLOOKUP('Prediction Data'!$K35,#REF!, BX$215, FALSE)</f>
        <v>#N/A</v>
      </c>
      <c r="BY35" t="e">
        <f>VLOOKUP('Prediction Data'!$K35,#REF!, BY$215, FALSE)</f>
        <v>#N/A</v>
      </c>
      <c r="BZ35" t="e">
        <f>VLOOKUP('Prediction Data'!$K35,#REF!, BZ$215, FALSE)</f>
        <v>#N/A</v>
      </c>
      <c r="CA35" t="e">
        <f>VLOOKUP('Prediction Data'!$K35,#REF!, CA$215, FALSE)</f>
        <v>#N/A</v>
      </c>
      <c r="CB35" t="e">
        <f t="shared" si="4"/>
        <v>#N/A</v>
      </c>
      <c r="CC35" t="e">
        <f t="shared" si="5"/>
        <v>#N/A</v>
      </c>
      <c r="CD35" t="e">
        <f t="shared" si="6"/>
        <v>#N/A</v>
      </c>
      <c r="CE35" t="e">
        <f t="shared" si="7"/>
        <v>#N/A</v>
      </c>
      <c r="CF35" s="20" t="e">
        <f t="shared" si="8"/>
        <v>#N/A</v>
      </c>
      <c r="CG35" s="20" t="e">
        <f t="shared" si="9"/>
        <v>#N/A</v>
      </c>
      <c r="CH35" t="e">
        <f>VLOOKUP(Table411[[#This Row],[Conference_H]], Conferences!$H$2:$N$34, 3,FALSE)</f>
        <v>#N/A</v>
      </c>
      <c r="CI35" t="e">
        <f>VLOOKUP(Table411[[#This Row],[Conference_A]], Conferences!$H$2:$N$34, 3,FALSE)</f>
        <v>#N/A</v>
      </c>
      <c r="CJ35" t="e">
        <f>IF(Table411[[#This Row],[CRank_H]]=Table411[[#This Row],[CRank_A]],0,1)</f>
        <v>#N/A</v>
      </c>
      <c r="CK35" t="e">
        <f>VLOOKUP(Table411[[#This Row],[Home Name BPI_SAG ELO]], 'Ratings_Comp'!$A$2:$L$364, 14, FALSE)</f>
        <v>#N/A</v>
      </c>
      <c r="CL35" t="e">
        <f>VLOOKUP(Table411[[#This Row],[Home Name BPI_SAG ELO]], 'Ratings_Comp'!$A$2:$L$364, 15, FALSE)</f>
        <v>#N/A</v>
      </c>
      <c r="CM35" t="e">
        <f>VLOOKUP(Table411[[#This Row],[Away Name BPI_SAG ELO]], 'Ratings_Comp'!$A$2:$L$364, 14, FALSE)</f>
        <v>#N/A</v>
      </c>
      <c r="CN35" t="e">
        <f>VLOOKUP(Table411[[#This Row],[Away Name BPI_SAG ELO]], 'Ratings_Comp'!$A$2:$L$364, 15, FALSE)</f>
        <v>#N/A</v>
      </c>
      <c r="CO35" t="e">
        <f>Table411[[#This Row],[Home_Ws]]/(Table411[[#This Row],[Home_Ws]]+Table411[[#This Row],[Home_Ls]])</f>
        <v>#N/A</v>
      </c>
      <c r="CP35" t="e">
        <f>Table411[[#This Row],[Away_Ws]]/(Table411[[#This Row],[Away_Ws]]+Table411[[#This Row],[Away_Ls]])</f>
        <v>#N/A</v>
      </c>
    </row>
    <row r="36" spans="1:94" x14ac:dyDescent="0.45">
      <c r="A36">
        <v>35</v>
      </c>
      <c r="B36" s="4"/>
      <c r="C36" s="4"/>
      <c r="D36" s="3" t="e">
        <f>VLOOKUP('Prediction Data'!$B36, Names!$C$2:$K$363, 2,FALSE)</f>
        <v>#N/A</v>
      </c>
      <c r="E36" s="3" t="e">
        <f>VLOOKUP('Prediction Data'!$C36, Names!$C$2:$K$363, 2,FALSE)</f>
        <v>#N/A</v>
      </c>
      <c r="F36" s="3" t="e">
        <f>VLOOKUP('Prediction Data'!$B36, Names!$C$2:$K$363, 3,FALSE)</f>
        <v>#N/A</v>
      </c>
      <c r="G36" s="3" t="e">
        <f>VLOOKUP('Prediction Data'!$C36, Names!$C$2:$K$363, 3,FALSE)</f>
        <v>#N/A</v>
      </c>
      <c r="H36" s="3" t="e">
        <f>VLOOKUP('Prediction Data'!$B36, Names!$C$2:$K$363, 5,FALSE)</f>
        <v>#N/A</v>
      </c>
      <c r="I36" s="3" t="e">
        <f>VLOOKUP('Prediction Data'!$C36, Names!$C$2:$K$363, 5,FALSE)</f>
        <v>#N/A</v>
      </c>
      <c r="J36" s="3" t="e">
        <f>VLOOKUP('Prediction Data'!$B36, Names!$C$2:$K$363, 6,FALSE)</f>
        <v>#N/A</v>
      </c>
      <c r="K36" s="3" t="e">
        <f>VLOOKUP('Prediction Data'!$C36, Names!$C$2:$K$363, 6,FALSE)</f>
        <v>#N/A</v>
      </c>
      <c r="L36" s="3" t="e">
        <f>VLOOKUP(B36, Names!$C$2:$M$363, 7,FALSE)</f>
        <v>#N/A</v>
      </c>
      <c r="M36" s="3" t="e">
        <f>VLOOKUP(C36, Names!$C$2:$M$363, 7,FALSE)</f>
        <v>#N/A</v>
      </c>
      <c r="N36" s="4" t="s">
        <v>558</v>
      </c>
      <c r="Q36" s="4">
        <f t="shared" si="0"/>
        <v>0</v>
      </c>
      <c r="R36" s="4" t="str">
        <f t="shared" si="1"/>
        <v>L</v>
      </c>
      <c r="S36" s="5"/>
      <c r="T36" s="17" t="e">
        <f>VLOOKUP($F36, Ratings_Comp[], T$215, FALSE)</f>
        <v>#N/A</v>
      </c>
      <c r="U36" s="17" t="e">
        <f>VLOOKUP($F36, Ratings_Comp[], U$215, FALSE)</f>
        <v>#N/A</v>
      </c>
      <c r="V36" s="17" t="e">
        <f>VLOOKUP($F36, Ratings_Comp[], V$215, FALSE)</f>
        <v>#N/A</v>
      </c>
      <c r="W36" s="17" t="e">
        <f>VLOOKUP($F36, Ratings_Comp[], W$215, FALSE)</f>
        <v>#N/A</v>
      </c>
      <c r="X36" s="17" t="e">
        <f>VLOOKUP($F36, Ratings_Comp[], X$215, FALSE)</f>
        <v>#N/A</v>
      </c>
      <c r="Y36" s="17" t="e">
        <f>VLOOKUP($G36, Ratings_Comp[], Y$215, FALSE)</f>
        <v>#N/A</v>
      </c>
      <c r="Z36" s="17" t="e">
        <f>VLOOKUP($G36, Ratings_Comp[], Z$215, FALSE)</f>
        <v>#N/A</v>
      </c>
      <c r="AA36" s="17" t="e">
        <f>VLOOKUP($G36, Ratings_Comp[], AA$215, FALSE)</f>
        <v>#N/A</v>
      </c>
      <c r="AB36" s="17" t="e">
        <f>VLOOKUP($G36, Ratings_Comp[], AB$215, FALSE)</f>
        <v>#N/A</v>
      </c>
      <c r="AC36" s="17" t="e">
        <f>VLOOKUP($G36, Ratings_Comp[], AC$215, FALSE)</f>
        <v>#N/A</v>
      </c>
      <c r="AD36" t="e">
        <f>VLOOKUP('Prediction Data'!$D36,#REF!, AD$215,FALSE)</f>
        <v>#N/A</v>
      </c>
      <c r="AE36" t="e">
        <f>VLOOKUP('Prediction Data'!$D36,#REF!, AE$215,FALSE)</f>
        <v>#N/A</v>
      </c>
      <c r="AF36" t="e">
        <f>VLOOKUP('Prediction Data'!$D36,#REF!, AF$215,FALSE)</f>
        <v>#N/A</v>
      </c>
      <c r="AG36" t="e">
        <f>VLOOKUP('Prediction Data'!$D36,#REF!, AG$215,FALSE)</f>
        <v>#N/A</v>
      </c>
      <c r="AH36" t="e">
        <f>VLOOKUP('Prediction Data'!$D36,#REF!, AH$215,FALSE)</f>
        <v>#N/A</v>
      </c>
      <c r="AI36" t="e">
        <f>VLOOKUP('Prediction Data'!$E36,#REF!, AI$215,FALSE)</f>
        <v>#N/A</v>
      </c>
      <c r="AJ36" t="e">
        <f>VLOOKUP('Prediction Data'!$E36,#REF!, AJ$215,FALSE)</f>
        <v>#N/A</v>
      </c>
      <c r="AK36" t="e">
        <f>VLOOKUP('Prediction Data'!$E36,#REF!, AK$215,FALSE)</f>
        <v>#N/A</v>
      </c>
      <c r="AL36" t="e">
        <f>VLOOKUP('Prediction Data'!$E36,#REF!, AL$215,FALSE)</f>
        <v>#N/A</v>
      </c>
      <c r="AM36" t="e">
        <f>VLOOKUP('Prediction Data'!$E36,#REF!, AM$215,FALSE)</f>
        <v>#N/A</v>
      </c>
      <c r="AN36" t="e">
        <f>VLOOKUP($F36,#REF!, AN$215,FALSE)</f>
        <v>#N/A</v>
      </c>
      <c r="AO36" t="e">
        <f>VLOOKUP($F36,#REF!, AO$215,FALSE)</f>
        <v>#N/A</v>
      </c>
      <c r="AP36" t="e">
        <f>VLOOKUP($G36,#REF!, AP$215,FALSE)</f>
        <v>#N/A</v>
      </c>
      <c r="AQ36" t="e">
        <f>VLOOKUP($G36,#REF!, AQ$215,FALSE)</f>
        <v>#N/A</v>
      </c>
      <c r="AR36" t="e">
        <f>VLOOKUP($H36,#REF!, 'Prediction Data'!AR$215,FALSE)</f>
        <v>#N/A</v>
      </c>
      <c r="AS36" t="e">
        <f>VLOOKUP($H36,#REF!, 'Prediction Data'!AS$215,FALSE)</f>
        <v>#N/A</v>
      </c>
      <c r="AT36" t="e">
        <f>VLOOKUP($H36,#REF!, 'Prediction Data'!AT$215,FALSE)</f>
        <v>#N/A</v>
      </c>
      <c r="AU36" t="e">
        <f>VLOOKUP($H36,#REF!, 'Prediction Data'!AU$215,FALSE)</f>
        <v>#N/A</v>
      </c>
      <c r="AV36" t="e">
        <f>VLOOKUP($H36,#REF!, 'Prediction Data'!AV$215,FALSE)</f>
        <v>#N/A</v>
      </c>
      <c r="AW36" t="e">
        <f>VLOOKUP($H36,#REF!, 'Prediction Data'!AW$215,FALSE)</f>
        <v>#N/A</v>
      </c>
      <c r="AX36" t="e">
        <f>VLOOKUP($H36,#REF!, 'Prediction Data'!AX$215,FALSE)</f>
        <v>#N/A</v>
      </c>
      <c r="AY36" t="e">
        <f>VLOOKUP($H36,#REF!, 'Prediction Data'!AY$215,FALSE)</f>
        <v>#N/A</v>
      </c>
      <c r="AZ36" t="e">
        <f>VLOOKUP($H36,#REF!, 'Prediction Data'!AZ$215,FALSE)</f>
        <v>#N/A</v>
      </c>
      <c r="BA36" t="e">
        <f>VLOOKUP($H36,#REF!, 'Prediction Data'!BA$215,FALSE)</f>
        <v>#N/A</v>
      </c>
      <c r="BB36" t="e">
        <f>VLOOKUP($H36,#REF!, 'Prediction Data'!BB$215,FALSE)</f>
        <v>#N/A</v>
      </c>
      <c r="BC36" t="e">
        <f>VLOOKUP($H36,#REF!, 'Prediction Data'!BC$215,FALSE)</f>
        <v>#N/A</v>
      </c>
      <c r="BD36" t="e">
        <f>VLOOKUP($I36,#REF!, 'Prediction Data'!BD$215,FALSE)</f>
        <v>#N/A</v>
      </c>
      <c r="BE36" t="e">
        <f>VLOOKUP($I36,#REF!, 'Prediction Data'!BE$215,FALSE)</f>
        <v>#N/A</v>
      </c>
      <c r="BF36" t="e">
        <f>VLOOKUP($I36,#REF!, 'Prediction Data'!BF$215,FALSE)</f>
        <v>#N/A</v>
      </c>
      <c r="BG36" t="e">
        <f>VLOOKUP($I36,#REF!, 'Prediction Data'!BG$215,FALSE)</f>
        <v>#N/A</v>
      </c>
      <c r="BH36" t="e">
        <f>VLOOKUP($I36,#REF!, 'Prediction Data'!BH$215,FALSE)</f>
        <v>#N/A</v>
      </c>
      <c r="BI36" t="e">
        <f>VLOOKUP($I36,#REF!, 'Prediction Data'!BI$215,FALSE)</f>
        <v>#N/A</v>
      </c>
      <c r="BJ36" t="e">
        <f>VLOOKUP($I36,#REF!, 'Prediction Data'!BJ$215,FALSE)</f>
        <v>#N/A</v>
      </c>
      <c r="BK36" t="e">
        <f>VLOOKUP($I36,#REF!, 'Prediction Data'!BK$215,FALSE)</f>
        <v>#N/A</v>
      </c>
      <c r="BL36" t="e">
        <f>VLOOKUP($I36,#REF!, 'Prediction Data'!BL$215,FALSE)</f>
        <v>#N/A</v>
      </c>
      <c r="BM36" t="e">
        <f>VLOOKUP($I36,#REF!, 'Prediction Data'!BM$215,FALSE)</f>
        <v>#N/A</v>
      </c>
      <c r="BN36" t="e">
        <f>VLOOKUP($I36,#REF!, 'Prediction Data'!BN$215,FALSE)</f>
        <v>#N/A</v>
      </c>
      <c r="BO36" t="e">
        <f>VLOOKUP($I36,#REF!, 'Prediction Data'!BO$215,FALSE)</f>
        <v>#N/A</v>
      </c>
      <c r="BP36" t="e">
        <f>VLOOKUP('Prediction Data'!$J36,#REF!, BP$215, FALSE)</f>
        <v>#N/A</v>
      </c>
      <c r="BQ36" t="e">
        <f>VLOOKUP('Prediction Data'!$J36,#REF!, BQ$215, FALSE)</f>
        <v>#N/A</v>
      </c>
      <c r="BR36" t="e">
        <f>VLOOKUP('Prediction Data'!$J36,#REF!, BR$215, FALSE)</f>
        <v>#N/A</v>
      </c>
      <c r="BS36" t="e">
        <f>VLOOKUP('Prediction Data'!$J36,#REF!, BS$215, FALSE)</f>
        <v>#N/A</v>
      </c>
      <c r="BT36" t="e">
        <f>VLOOKUP('Prediction Data'!$J36,#REF!, BT$215, FALSE)</f>
        <v>#N/A</v>
      </c>
      <c r="BU36" t="e">
        <f t="shared" si="2"/>
        <v>#N/A</v>
      </c>
      <c r="BV36" t="e">
        <f t="shared" si="3"/>
        <v>#N/A</v>
      </c>
      <c r="BW36" t="e">
        <f>VLOOKUP('Prediction Data'!$K36,#REF!, BW$215, FALSE)</f>
        <v>#N/A</v>
      </c>
      <c r="BX36" t="e">
        <f>VLOOKUP('Prediction Data'!$K36,#REF!, BX$215, FALSE)</f>
        <v>#N/A</v>
      </c>
      <c r="BY36" t="e">
        <f>VLOOKUP('Prediction Data'!$K36,#REF!, BY$215, FALSE)</f>
        <v>#N/A</v>
      </c>
      <c r="BZ36" t="e">
        <f>VLOOKUP('Prediction Data'!$K36,#REF!, BZ$215, FALSE)</f>
        <v>#N/A</v>
      </c>
      <c r="CA36" t="e">
        <f>VLOOKUP('Prediction Data'!$K36,#REF!, CA$215, FALSE)</f>
        <v>#N/A</v>
      </c>
      <c r="CB36" t="e">
        <f t="shared" si="4"/>
        <v>#N/A</v>
      </c>
      <c r="CC36" t="e">
        <f t="shared" si="5"/>
        <v>#N/A</v>
      </c>
      <c r="CD36" t="e">
        <f t="shared" si="6"/>
        <v>#N/A</v>
      </c>
      <c r="CE36" t="e">
        <f t="shared" si="7"/>
        <v>#N/A</v>
      </c>
      <c r="CF36" s="20" t="e">
        <f t="shared" si="8"/>
        <v>#N/A</v>
      </c>
      <c r="CG36" s="20" t="e">
        <f t="shared" si="9"/>
        <v>#N/A</v>
      </c>
      <c r="CH36" t="e">
        <f>VLOOKUP(Table411[[#This Row],[Conference_H]], Conferences!$H$2:$N$34, 3,FALSE)</f>
        <v>#N/A</v>
      </c>
      <c r="CI36" t="e">
        <f>VLOOKUP(Table411[[#This Row],[Conference_A]], Conferences!$H$2:$N$34, 3,FALSE)</f>
        <v>#N/A</v>
      </c>
      <c r="CJ36" t="e">
        <f>IF(Table411[[#This Row],[CRank_H]]=Table411[[#This Row],[CRank_A]],0,1)</f>
        <v>#N/A</v>
      </c>
      <c r="CK36" t="e">
        <f>VLOOKUP(Table411[[#This Row],[Home Name BPI_SAG ELO]], 'Ratings_Comp'!$A$2:$L$364, 14, FALSE)</f>
        <v>#N/A</v>
      </c>
      <c r="CL36" t="e">
        <f>VLOOKUP(Table411[[#This Row],[Home Name BPI_SAG ELO]], 'Ratings_Comp'!$A$2:$L$364, 15, FALSE)</f>
        <v>#N/A</v>
      </c>
      <c r="CM36" t="e">
        <f>VLOOKUP(Table411[[#This Row],[Away Name BPI_SAG ELO]], 'Ratings_Comp'!$A$2:$L$364, 14, FALSE)</f>
        <v>#N/A</v>
      </c>
      <c r="CN36" t="e">
        <f>VLOOKUP(Table411[[#This Row],[Away Name BPI_SAG ELO]], 'Ratings_Comp'!$A$2:$L$364, 15, FALSE)</f>
        <v>#N/A</v>
      </c>
      <c r="CO36" t="e">
        <f>Table411[[#This Row],[Home_Ws]]/(Table411[[#This Row],[Home_Ws]]+Table411[[#This Row],[Home_Ls]])</f>
        <v>#N/A</v>
      </c>
      <c r="CP36" t="e">
        <f>Table411[[#This Row],[Away_Ws]]/(Table411[[#This Row],[Away_Ws]]+Table411[[#This Row],[Away_Ls]])</f>
        <v>#N/A</v>
      </c>
    </row>
    <row r="37" spans="1:94" x14ac:dyDescent="0.45">
      <c r="A37">
        <v>36</v>
      </c>
      <c r="B37" s="4"/>
      <c r="C37" s="4"/>
      <c r="D37" s="3" t="e">
        <f>VLOOKUP('Prediction Data'!$B37, Names!$C$2:$K$363, 2,FALSE)</f>
        <v>#N/A</v>
      </c>
      <c r="E37" s="3" t="e">
        <f>VLOOKUP('Prediction Data'!$C37, Names!$C$2:$K$363, 2,FALSE)</f>
        <v>#N/A</v>
      </c>
      <c r="F37" s="3" t="e">
        <f>VLOOKUP('Prediction Data'!$B37, Names!$C$2:$K$363, 3,FALSE)</f>
        <v>#N/A</v>
      </c>
      <c r="G37" s="3" t="e">
        <f>VLOOKUP('Prediction Data'!$C37, Names!$C$2:$K$363, 3,FALSE)</f>
        <v>#N/A</v>
      </c>
      <c r="H37" s="3" t="e">
        <f>VLOOKUP('Prediction Data'!$B37, Names!$C$2:$K$363, 5,FALSE)</f>
        <v>#N/A</v>
      </c>
      <c r="I37" s="3" t="e">
        <f>VLOOKUP('Prediction Data'!$C37, Names!$C$2:$K$363, 5,FALSE)</f>
        <v>#N/A</v>
      </c>
      <c r="J37" s="3" t="e">
        <f>VLOOKUP('Prediction Data'!$B37, Names!$C$2:$K$363, 6,FALSE)</f>
        <v>#N/A</v>
      </c>
      <c r="K37" s="3" t="e">
        <f>VLOOKUP('Prediction Data'!$C37, Names!$C$2:$K$363, 6,FALSE)</f>
        <v>#N/A</v>
      </c>
      <c r="L37" s="3" t="e">
        <f>VLOOKUP(B37, Names!$C$2:$M$363, 7,FALSE)</f>
        <v>#N/A</v>
      </c>
      <c r="M37" s="3" t="e">
        <f>VLOOKUP(C37, Names!$C$2:$M$363, 7,FALSE)</f>
        <v>#N/A</v>
      </c>
      <c r="N37" s="4" t="s">
        <v>558</v>
      </c>
      <c r="Q37" s="4">
        <f t="shared" si="0"/>
        <v>0</v>
      </c>
      <c r="R37" s="4" t="str">
        <f t="shared" si="1"/>
        <v>L</v>
      </c>
      <c r="S37" s="5"/>
      <c r="T37" s="17" t="e">
        <f>VLOOKUP($F37, Ratings_Comp[], T$215, FALSE)</f>
        <v>#N/A</v>
      </c>
      <c r="U37" s="17" t="e">
        <f>VLOOKUP($F37, Ratings_Comp[], U$215, FALSE)</f>
        <v>#N/A</v>
      </c>
      <c r="V37" s="17" t="e">
        <f>VLOOKUP($F37, Ratings_Comp[], V$215, FALSE)</f>
        <v>#N/A</v>
      </c>
      <c r="W37" s="17" t="e">
        <f>VLOOKUP($F37, Ratings_Comp[], W$215, FALSE)</f>
        <v>#N/A</v>
      </c>
      <c r="X37" s="17" t="e">
        <f>VLOOKUP($F37, Ratings_Comp[], X$215, FALSE)</f>
        <v>#N/A</v>
      </c>
      <c r="Y37" s="17" t="e">
        <f>VLOOKUP($G37, Ratings_Comp[], Y$215, FALSE)</f>
        <v>#N/A</v>
      </c>
      <c r="Z37" s="17" t="e">
        <f>VLOOKUP($G37, Ratings_Comp[], Z$215, FALSE)</f>
        <v>#N/A</v>
      </c>
      <c r="AA37" s="17" t="e">
        <f>VLOOKUP($G37, Ratings_Comp[], AA$215, FALSE)</f>
        <v>#N/A</v>
      </c>
      <c r="AB37" s="17" t="e">
        <f>VLOOKUP($G37, Ratings_Comp[], AB$215, FALSE)</f>
        <v>#N/A</v>
      </c>
      <c r="AC37" s="17" t="e">
        <f>VLOOKUP($G37, Ratings_Comp[], AC$215, FALSE)</f>
        <v>#N/A</v>
      </c>
      <c r="AD37" t="e">
        <f>VLOOKUP('Prediction Data'!$D37,#REF!, AD$215,FALSE)</f>
        <v>#N/A</v>
      </c>
      <c r="AE37" t="e">
        <f>VLOOKUP('Prediction Data'!$D37,#REF!, AE$215,FALSE)</f>
        <v>#N/A</v>
      </c>
      <c r="AF37" t="e">
        <f>VLOOKUP('Prediction Data'!$D37,#REF!, AF$215,FALSE)</f>
        <v>#N/A</v>
      </c>
      <c r="AG37" t="e">
        <f>VLOOKUP('Prediction Data'!$D37,#REF!, AG$215,FALSE)</f>
        <v>#N/A</v>
      </c>
      <c r="AH37" t="e">
        <f>VLOOKUP('Prediction Data'!$D37,#REF!, AH$215,FALSE)</f>
        <v>#N/A</v>
      </c>
      <c r="AI37" t="e">
        <f>VLOOKUP('Prediction Data'!$E37,#REF!, AI$215,FALSE)</f>
        <v>#N/A</v>
      </c>
      <c r="AJ37" t="e">
        <f>VLOOKUP('Prediction Data'!$E37,#REF!, AJ$215,FALSE)</f>
        <v>#N/A</v>
      </c>
      <c r="AK37" t="e">
        <f>VLOOKUP('Prediction Data'!$E37,#REF!, AK$215,FALSE)</f>
        <v>#N/A</v>
      </c>
      <c r="AL37" t="e">
        <f>VLOOKUP('Prediction Data'!$E37,#REF!, AL$215,FALSE)</f>
        <v>#N/A</v>
      </c>
      <c r="AM37" t="e">
        <f>VLOOKUP('Prediction Data'!$E37,#REF!, AM$215,FALSE)</f>
        <v>#N/A</v>
      </c>
      <c r="AN37" t="e">
        <f>VLOOKUP($F37,#REF!, AN$215,FALSE)</f>
        <v>#N/A</v>
      </c>
      <c r="AO37" t="e">
        <f>VLOOKUP($F37,#REF!, AO$215,FALSE)</f>
        <v>#N/A</v>
      </c>
      <c r="AP37" t="e">
        <f>VLOOKUP($G37,#REF!, AP$215,FALSE)</f>
        <v>#N/A</v>
      </c>
      <c r="AQ37" t="e">
        <f>VLOOKUP($G37,#REF!, AQ$215,FALSE)</f>
        <v>#N/A</v>
      </c>
      <c r="AR37" t="e">
        <f>VLOOKUP($H37,#REF!, 'Prediction Data'!AR$215,FALSE)</f>
        <v>#N/A</v>
      </c>
      <c r="AS37" t="e">
        <f>VLOOKUP($H37,#REF!, 'Prediction Data'!AS$215,FALSE)</f>
        <v>#N/A</v>
      </c>
      <c r="AT37" t="e">
        <f>VLOOKUP($H37,#REF!, 'Prediction Data'!AT$215,FALSE)</f>
        <v>#N/A</v>
      </c>
      <c r="AU37" t="e">
        <f>VLOOKUP($H37,#REF!, 'Prediction Data'!AU$215,FALSE)</f>
        <v>#N/A</v>
      </c>
      <c r="AV37" t="e">
        <f>VLOOKUP($H37,#REF!, 'Prediction Data'!AV$215,FALSE)</f>
        <v>#N/A</v>
      </c>
      <c r="AW37" t="e">
        <f>VLOOKUP($H37,#REF!, 'Prediction Data'!AW$215,FALSE)</f>
        <v>#N/A</v>
      </c>
      <c r="AX37" t="e">
        <f>VLOOKUP($H37,#REF!, 'Prediction Data'!AX$215,FALSE)</f>
        <v>#N/A</v>
      </c>
      <c r="AY37" t="e">
        <f>VLOOKUP($H37,#REF!, 'Prediction Data'!AY$215,FALSE)</f>
        <v>#N/A</v>
      </c>
      <c r="AZ37" t="e">
        <f>VLOOKUP($H37,#REF!, 'Prediction Data'!AZ$215,FALSE)</f>
        <v>#N/A</v>
      </c>
      <c r="BA37" t="e">
        <f>VLOOKUP($H37,#REF!, 'Prediction Data'!BA$215,FALSE)</f>
        <v>#N/A</v>
      </c>
      <c r="BB37" t="e">
        <f>VLOOKUP($H37,#REF!, 'Prediction Data'!BB$215,FALSE)</f>
        <v>#N/A</v>
      </c>
      <c r="BC37" t="e">
        <f>VLOOKUP($H37,#REF!, 'Prediction Data'!BC$215,FALSE)</f>
        <v>#N/A</v>
      </c>
      <c r="BD37" t="e">
        <f>VLOOKUP($I37,#REF!, 'Prediction Data'!BD$215,FALSE)</f>
        <v>#N/A</v>
      </c>
      <c r="BE37" t="e">
        <f>VLOOKUP($I37,#REF!, 'Prediction Data'!BE$215,FALSE)</f>
        <v>#N/A</v>
      </c>
      <c r="BF37" t="e">
        <f>VLOOKUP($I37,#REF!, 'Prediction Data'!BF$215,FALSE)</f>
        <v>#N/A</v>
      </c>
      <c r="BG37" t="e">
        <f>VLOOKUP($I37,#REF!, 'Prediction Data'!BG$215,FALSE)</f>
        <v>#N/A</v>
      </c>
      <c r="BH37" t="e">
        <f>VLOOKUP($I37,#REF!, 'Prediction Data'!BH$215,FALSE)</f>
        <v>#N/A</v>
      </c>
      <c r="BI37" t="e">
        <f>VLOOKUP($I37,#REF!, 'Prediction Data'!BI$215,FALSE)</f>
        <v>#N/A</v>
      </c>
      <c r="BJ37" t="e">
        <f>VLOOKUP($I37,#REF!, 'Prediction Data'!BJ$215,FALSE)</f>
        <v>#N/A</v>
      </c>
      <c r="BK37" t="e">
        <f>VLOOKUP($I37,#REF!, 'Prediction Data'!BK$215,FALSE)</f>
        <v>#N/A</v>
      </c>
      <c r="BL37" t="e">
        <f>VLOOKUP($I37,#REF!, 'Prediction Data'!BL$215,FALSE)</f>
        <v>#N/A</v>
      </c>
      <c r="BM37" t="e">
        <f>VLOOKUP($I37,#REF!, 'Prediction Data'!BM$215,FALSE)</f>
        <v>#N/A</v>
      </c>
      <c r="BN37" t="e">
        <f>VLOOKUP($I37,#REF!, 'Prediction Data'!BN$215,FALSE)</f>
        <v>#N/A</v>
      </c>
      <c r="BO37" t="e">
        <f>VLOOKUP($I37,#REF!, 'Prediction Data'!BO$215,FALSE)</f>
        <v>#N/A</v>
      </c>
      <c r="BP37" t="e">
        <f>VLOOKUP('Prediction Data'!$J37,#REF!, BP$215, FALSE)</f>
        <v>#N/A</v>
      </c>
      <c r="BQ37" t="e">
        <f>VLOOKUP('Prediction Data'!$J37,#REF!, BQ$215, FALSE)</f>
        <v>#N/A</v>
      </c>
      <c r="BR37" t="e">
        <f>VLOOKUP('Prediction Data'!$J37,#REF!, BR$215, FALSE)</f>
        <v>#N/A</v>
      </c>
      <c r="BS37" t="e">
        <f>VLOOKUP('Prediction Data'!$J37,#REF!, BS$215, FALSE)</f>
        <v>#N/A</v>
      </c>
      <c r="BT37" t="e">
        <f>VLOOKUP('Prediction Data'!$J37,#REF!, BT$215, FALSE)</f>
        <v>#N/A</v>
      </c>
      <c r="BU37" t="e">
        <f t="shared" si="2"/>
        <v>#N/A</v>
      </c>
      <c r="BV37" t="e">
        <f t="shared" si="3"/>
        <v>#N/A</v>
      </c>
      <c r="BW37" t="e">
        <f>VLOOKUP('Prediction Data'!$K37,#REF!, BW$215, FALSE)</f>
        <v>#N/A</v>
      </c>
      <c r="BX37" t="e">
        <f>VLOOKUP('Prediction Data'!$K37,#REF!, BX$215, FALSE)</f>
        <v>#N/A</v>
      </c>
      <c r="BY37" t="e">
        <f>VLOOKUP('Prediction Data'!$K37,#REF!, BY$215, FALSE)</f>
        <v>#N/A</v>
      </c>
      <c r="BZ37" t="e">
        <f>VLOOKUP('Prediction Data'!$K37,#REF!, BZ$215, FALSE)</f>
        <v>#N/A</v>
      </c>
      <c r="CA37" t="e">
        <f>VLOOKUP('Prediction Data'!$K37,#REF!, CA$215, FALSE)</f>
        <v>#N/A</v>
      </c>
      <c r="CB37" t="e">
        <f t="shared" si="4"/>
        <v>#N/A</v>
      </c>
      <c r="CC37" t="e">
        <f t="shared" si="5"/>
        <v>#N/A</v>
      </c>
      <c r="CD37" t="e">
        <f t="shared" si="6"/>
        <v>#N/A</v>
      </c>
      <c r="CE37" t="e">
        <f t="shared" si="7"/>
        <v>#N/A</v>
      </c>
      <c r="CF37" s="20" t="e">
        <f t="shared" si="8"/>
        <v>#N/A</v>
      </c>
      <c r="CG37" s="20" t="e">
        <f t="shared" si="9"/>
        <v>#N/A</v>
      </c>
      <c r="CH37" t="e">
        <f>VLOOKUP(Table411[[#This Row],[Conference_H]], Conferences!$H$2:$N$34, 3,FALSE)</f>
        <v>#N/A</v>
      </c>
      <c r="CI37" t="e">
        <f>VLOOKUP(Table411[[#This Row],[Conference_A]], Conferences!$H$2:$N$34, 3,FALSE)</f>
        <v>#N/A</v>
      </c>
      <c r="CJ37" t="e">
        <f>IF(Table411[[#This Row],[CRank_H]]=Table411[[#This Row],[CRank_A]],0,1)</f>
        <v>#N/A</v>
      </c>
      <c r="CK37" t="e">
        <f>VLOOKUP(Table411[[#This Row],[Home Name BPI_SAG ELO]], 'Ratings_Comp'!$A$2:$L$364, 14, FALSE)</f>
        <v>#N/A</v>
      </c>
      <c r="CL37" t="e">
        <f>VLOOKUP(Table411[[#This Row],[Home Name BPI_SAG ELO]], 'Ratings_Comp'!$A$2:$L$364, 15, FALSE)</f>
        <v>#N/A</v>
      </c>
      <c r="CM37" t="e">
        <f>VLOOKUP(Table411[[#This Row],[Away Name BPI_SAG ELO]], 'Ratings_Comp'!$A$2:$L$364, 14, FALSE)</f>
        <v>#N/A</v>
      </c>
      <c r="CN37" t="e">
        <f>VLOOKUP(Table411[[#This Row],[Away Name BPI_SAG ELO]], 'Ratings_Comp'!$A$2:$L$364, 15, FALSE)</f>
        <v>#N/A</v>
      </c>
      <c r="CO37" t="e">
        <f>Table411[[#This Row],[Home_Ws]]/(Table411[[#This Row],[Home_Ws]]+Table411[[#This Row],[Home_Ls]])</f>
        <v>#N/A</v>
      </c>
      <c r="CP37" t="e">
        <f>Table411[[#This Row],[Away_Ws]]/(Table411[[#This Row],[Away_Ws]]+Table411[[#This Row],[Away_Ls]])</f>
        <v>#N/A</v>
      </c>
    </row>
    <row r="38" spans="1:94" x14ac:dyDescent="0.45">
      <c r="A38">
        <v>37</v>
      </c>
      <c r="B38" s="4"/>
      <c r="C38" s="4"/>
      <c r="D38" s="3" t="e">
        <f>VLOOKUP('Prediction Data'!$B38, Names!$C$2:$K$363, 2,FALSE)</f>
        <v>#N/A</v>
      </c>
      <c r="E38" s="3" t="e">
        <f>VLOOKUP('Prediction Data'!$C38, Names!$C$2:$K$363, 2,FALSE)</f>
        <v>#N/A</v>
      </c>
      <c r="F38" s="3" t="e">
        <f>VLOOKUP('Prediction Data'!$B38, Names!$C$2:$K$363, 3,FALSE)</f>
        <v>#N/A</v>
      </c>
      <c r="G38" s="3" t="e">
        <f>VLOOKUP('Prediction Data'!$C38, Names!$C$2:$K$363, 3,FALSE)</f>
        <v>#N/A</v>
      </c>
      <c r="H38" s="3" t="e">
        <f>VLOOKUP('Prediction Data'!$B38, Names!$C$2:$K$363, 5,FALSE)</f>
        <v>#N/A</v>
      </c>
      <c r="I38" s="3" t="e">
        <f>VLOOKUP('Prediction Data'!$C38, Names!$C$2:$K$363, 5,FALSE)</f>
        <v>#N/A</v>
      </c>
      <c r="J38" s="3" t="e">
        <f>VLOOKUP('Prediction Data'!$B38, Names!$C$2:$K$363, 6,FALSE)</f>
        <v>#N/A</v>
      </c>
      <c r="K38" s="3" t="e">
        <f>VLOOKUP('Prediction Data'!$C38, Names!$C$2:$K$363, 6,FALSE)</f>
        <v>#N/A</v>
      </c>
      <c r="L38" s="3" t="e">
        <f>VLOOKUP(B38, Names!$C$2:$M$363, 7,FALSE)</f>
        <v>#N/A</v>
      </c>
      <c r="M38" s="3" t="e">
        <f>VLOOKUP(C38, Names!$C$2:$M$363, 7,FALSE)</f>
        <v>#N/A</v>
      </c>
      <c r="N38" s="4" t="s">
        <v>558</v>
      </c>
      <c r="Q38" s="4">
        <f t="shared" si="0"/>
        <v>0</v>
      </c>
      <c r="R38" s="4" t="str">
        <f t="shared" si="1"/>
        <v>L</v>
      </c>
      <c r="S38" s="5"/>
      <c r="T38" s="17" t="e">
        <f>VLOOKUP($F38, Ratings_Comp[], T$215, FALSE)</f>
        <v>#N/A</v>
      </c>
      <c r="U38" s="17" t="e">
        <f>VLOOKUP($F38, Ratings_Comp[], U$215, FALSE)</f>
        <v>#N/A</v>
      </c>
      <c r="V38" s="17" t="e">
        <f>VLOOKUP($F38, Ratings_Comp[], V$215, FALSE)</f>
        <v>#N/A</v>
      </c>
      <c r="W38" s="17" t="e">
        <f>VLOOKUP($F38, Ratings_Comp[], W$215, FALSE)</f>
        <v>#N/A</v>
      </c>
      <c r="X38" s="17" t="e">
        <f>VLOOKUP($F38, Ratings_Comp[], X$215, FALSE)</f>
        <v>#N/A</v>
      </c>
      <c r="Y38" s="17" t="e">
        <f>VLOOKUP($G38, Ratings_Comp[], Y$215, FALSE)</f>
        <v>#N/A</v>
      </c>
      <c r="Z38" s="17" t="e">
        <f>VLOOKUP($G38, Ratings_Comp[], Z$215, FALSE)</f>
        <v>#N/A</v>
      </c>
      <c r="AA38" s="17" t="e">
        <f>VLOOKUP($G38, Ratings_Comp[], AA$215, FALSE)</f>
        <v>#N/A</v>
      </c>
      <c r="AB38" s="17" t="e">
        <f>VLOOKUP($G38, Ratings_Comp[], AB$215, FALSE)</f>
        <v>#N/A</v>
      </c>
      <c r="AC38" s="17" t="e">
        <f>VLOOKUP($G38, Ratings_Comp[], AC$215, FALSE)</f>
        <v>#N/A</v>
      </c>
      <c r="AD38" t="e">
        <f>VLOOKUP('Prediction Data'!$D38,#REF!, AD$215,FALSE)</f>
        <v>#N/A</v>
      </c>
      <c r="AE38" t="e">
        <f>VLOOKUP('Prediction Data'!$D38,#REF!, AE$215,FALSE)</f>
        <v>#N/A</v>
      </c>
      <c r="AF38" t="e">
        <f>VLOOKUP('Prediction Data'!$D38,#REF!, AF$215,FALSE)</f>
        <v>#N/A</v>
      </c>
      <c r="AG38" t="e">
        <f>VLOOKUP('Prediction Data'!$D38,#REF!, AG$215,FALSE)</f>
        <v>#N/A</v>
      </c>
      <c r="AH38" t="e">
        <f>VLOOKUP('Prediction Data'!$D38,#REF!, AH$215,FALSE)</f>
        <v>#N/A</v>
      </c>
      <c r="AI38" t="e">
        <f>VLOOKUP('Prediction Data'!$E38,#REF!, AI$215,FALSE)</f>
        <v>#N/A</v>
      </c>
      <c r="AJ38" t="e">
        <f>VLOOKUP('Prediction Data'!$E38,#REF!, AJ$215,FALSE)</f>
        <v>#N/A</v>
      </c>
      <c r="AK38" t="e">
        <f>VLOOKUP('Prediction Data'!$E38,#REF!, AK$215,FALSE)</f>
        <v>#N/A</v>
      </c>
      <c r="AL38" t="e">
        <f>VLOOKUP('Prediction Data'!$E38,#REF!, AL$215,FALSE)</f>
        <v>#N/A</v>
      </c>
      <c r="AM38" t="e">
        <f>VLOOKUP('Prediction Data'!$E38,#REF!, AM$215,FALSE)</f>
        <v>#N/A</v>
      </c>
      <c r="AN38" t="e">
        <f>VLOOKUP($F38,#REF!, AN$215,FALSE)</f>
        <v>#N/A</v>
      </c>
      <c r="AO38" t="e">
        <f>VLOOKUP($F38,#REF!, AO$215,FALSE)</f>
        <v>#N/A</v>
      </c>
      <c r="AP38" t="e">
        <f>VLOOKUP($G38,#REF!, AP$215,FALSE)</f>
        <v>#N/A</v>
      </c>
      <c r="AQ38" t="e">
        <f>VLOOKUP($G38,#REF!, AQ$215,FALSE)</f>
        <v>#N/A</v>
      </c>
      <c r="AR38" t="e">
        <f>VLOOKUP($H38,#REF!, 'Prediction Data'!AR$215,FALSE)</f>
        <v>#N/A</v>
      </c>
      <c r="AS38" t="e">
        <f>VLOOKUP($H38,#REF!, 'Prediction Data'!AS$215,FALSE)</f>
        <v>#N/A</v>
      </c>
      <c r="AT38" t="e">
        <f>VLOOKUP($H38,#REF!, 'Prediction Data'!AT$215,FALSE)</f>
        <v>#N/A</v>
      </c>
      <c r="AU38" t="e">
        <f>VLOOKUP($H38,#REF!, 'Prediction Data'!AU$215,FALSE)</f>
        <v>#N/A</v>
      </c>
      <c r="AV38" t="e">
        <f>VLOOKUP($H38,#REF!, 'Prediction Data'!AV$215,FALSE)</f>
        <v>#N/A</v>
      </c>
      <c r="AW38" t="e">
        <f>VLOOKUP($H38,#REF!, 'Prediction Data'!AW$215,FALSE)</f>
        <v>#N/A</v>
      </c>
      <c r="AX38" t="e">
        <f>VLOOKUP($H38,#REF!, 'Prediction Data'!AX$215,FALSE)</f>
        <v>#N/A</v>
      </c>
      <c r="AY38" t="e">
        <f>VLOOKUP($H38,#REF!, 'Prediction Data'!AY$215,FALSE)</f>
        <v>#N/A</v>
      </c>
      <c r="AZ38" t="e">
        <f>VLOOKUP($H38,#REF!, 'Prediction Data'!AZ$215,FALSE)</f>
        <v>#N/A</v>
      </c>
      <c r="BA38" t="e">
        <f>VLOOKUP($H38,#REF!, 'Prediction Data'!BA$215,FALSE)</f>
        <v>#N/A</v>
      </c>
      <c r="BB38" t="e">
        <f>VLOOKUP($H38,#REF!, 'Prediction Data'!BB$215,FALSE)</f>
        <v>#N/A</v>
      </c>
      <c r="BC38" t="e">
        <f>VLOOKUP($H38,#REF!, 'Prediction Data'!BC$215,FALSE)</f>
        <v>#N/A</v>
      </c>
      <c r="BD38" t="e">
        <f>VLOOKUP($I38,#REF!, 'Prediction Data'!BD$215,FALSE)</f>
        <v>#N/A</v>
      </c>
      <c r="BE38" t="e">
        <f>VLOOKUP($I38,#REF!, 'Prediction Data'!BE$215,FALSE)</f>
        <v>#N/A</v>
      </c>
      <c r="BF38" t="e">
        <f>VLOOKUP($I38,#REF!, 'Prediction Data'!BF$215,FALSE)</f>
        <v>#N/A</v>
      </c>
      <c r="BG38" t="e">
        <f>VLOOKUP($I38,#REF!, 'Prediction Data'!BG$215,FALSE)</f>
        <v>#N/A</v>
      </c>
      <c r="BH38" t="e">
        <f>VLOOKUP($I38,#REF!, 'Prediction Data'!BH$215,FALSE)</f>
        <v>#N/A</v>
      </c>
      <c r="BI38" t="e">
        <f>VLOOKUP($I38,#REF!, 'Prediction Data'!BI$215,FALSE)</f>
        <v>#N/A</v>
      </c>
      <c r="BJ38" t="e">
        <f>VLOOKUP($I38,#REF!, 'Prediction Data'!BJ$215,FALSE)</f>
        <v>#N/A</v>
      </c>
      <c r="BK38" t="e">
        <f>VLOOKUP($I38,#REF!, 'Prediction Data'!BK$215,FALSE)</f>
        <v>#N/A</v>
      </c>
      <c r="BL38" t="e">
        <f>VLOOKUP($I38,#REF!, 'Prediction Data'!BL$215,FALSE)</f>
        <v>#N/A</v>
      </c>
      <c r="BM38" t="e">
        <f>VLOOKUP($I38,#REF!, 'Prediction Data'!BM$215,FALSE)</f>
        <v>#N/A</v>
      </c>
      <c r="BN38" t="e">
        <f>VLOOKUP($I38,#REF!, 'Prediction Data'!BN$215,FALSE)</f>
        <v>#N/A</v>
      </c>
      <c r="BO38" t="e">
        <f>VLOOKUP($I38,#REF!, 'Prediction Data'!BO$215,FALSE)</f>
        <v>#N/A</v>
      </c>
      <c r="BP38" t="e">
        <f>VLOOKUP('Prediction Data'!$J38,#REF!, BP$215, FALSE)</f>
        <v>#N/A</v>
      </c>
      <c r="BQ38" t="e">
        <f>VLOOKUP('Prediction Data'!$J38,#REF!, BQ$215, FALSE)</f>
        <v>#N/A</v>
      </c>
      <c r="BR38" t="e">
        <f>VLOOKUP('Prediction Data'!$J38,#REF!, BR$215, FALSE)</f>
        <v>#N/A</v>
      </c>
      <c r="BS38" t="e">
        <f>VLOOKUP('Prediction Data'!$J38,#REF!, BS$215, FALSE)</f>
        <v>#N/A</v>
      </c>
      <c r="BT38" t="e">
        <f>VLOOKUP('Prediction Data'!$J38,#REF!, BT$215, FALSE)</f>
        <v>#N/A</v>
      </c>
      <c r="BU38" t="e">
        <f t="shared" si="2"/>
        <v>#N/A</v>
      </c>
      <c r="BV38" t="e">
        <f t="shared" si="3"/>
        <v>#N/A</v>
      </c>
      <c r="BW38" t="e">
        <f>VLOOKUP('Prediction Data'!$K38,#REF!, BW$215, FALSE)</f>
        <v>#N/A</v>
      </c>
      <c r="BX38" t="e">
        <f>VLOOKUP('Prediction Data'!$K38,#REF!, BX$215, FALSE)</f>
        <v>#N/A</v>
      </c>
      <c r="BY38" t="e">
        <f>VLOOKUP('Prediction Data'!$K38,#REF!, BY$215, FALSE)</f>
        <v>#N/A</v>
      </c>
      <c r="BZ38" t="e">
        <f>VLOOKUP('Prediction Data'!$K38,#REF!, BZ$215, FALSE)</f>
        <v>#N/A</v>
      </c>
      <c r="CA38" t="e">
        <f>VLOOKUP('Prediction Data'!$K38,#REF!, CA$215, FALSE)</f>
        <v>#N/A</v>
      </c>
      <c r="CB38" t="e">
        <f t="shared" si="4"/>
        <v>#N/A</v>
      </c>
      <c r="CC38" t="e">
        <f t="shared" si="5"/>
        <v>#N/A</v>
      </c>
      <c r="CD38" t="e">
        <f t="shared" si="6"/>
        <v>#N/A</v>
      </c>
      <c r="CE38" t="e">
        <f t="shared" si="7"/>
        <v>#N/A</v>
      </c>
      <c r="CF38" s="20" t="e">
        <f t="shared" si="8"/>
        <v>#N/A</v>
      </c>
      <c r="CG38" s="20" t="e">
        <f t="shared" si="9"/>
        <v>#N/A</v>
      </c>
      <c r="CH38" t="e">
        <f>VLOOKUP(Table411[[#This Row],[Conference_H]], Conferences!$H$2:$N$34, 3,FALSE)</f>
        <v>#N/A</v>
      </c>
      <c r="CI38" t="e">
        <f>VLOOKUP(Table411[[#This Row],[Conference_A]], Conferences!$H$2:$N$34, 3,FALSE)</f>
        <v>#N/A</v>
      </c>
      <c r="CJ38" t="e">
        <f>IF(Table411[[#This Row],[CRank_H]]=Table411[[#This Row],[CRank_A]],0,1)</f>
        <v>#N/A</v>
      </c>
      <c r="CK38" t="e">
        <f>VLOOKUP(Table411[[#This Row],[Home Name BPI_SAG ELO]], 'Ratings_Comp'!$A$2:$L$364, 14, FALSE)</f>
        <v>#N/A</v>
      </c>
      <c r="CL38" t="e">
        <f>VLOOKUP(Table411[[#This Row],[Home Name BPI_SAG ELO]], 'Ratings_Comp'!$A$2:$L$364, 15, FALSE)</f>
        <v>#N/A</v>
      </c>
      <c r="CM38" t="e">
        <f>VLOOKUP(Table411[[#This Row],[Away Name BPI_SAG ELO]], 'Ratings_Comp'!$A$2:$L$364, 14, FALSE)</f>
        <v>#N/A</v>
      </c>
      <c r="CN38" t="e">
        <f>VLOOKUP(Table411[[#This Row],[Away Name BPI_SAG ELO]], 'Ratings_Comp'!$A$2:$L$364, 15, FALSE)</f>
        <v>#N/A</v>
      </c>
      <c r="CO38" t="e">
        <f>Table411[[#This Row],[Home_Ws]]/(Table411[[#This Row],[Home_Ws]]+Table411[[#This Row],[Home_Ls]])</f>
        <v>#N/A</v>
      </c>
      <c r="CP38" t="e">
        <f>Table411[[#This Row],[Away_Ws]]/(Table411[[#This Row],[Away_Ws]]+Table411[[#This Row],[Away_Ls]])</f>
        <v>#N/A</v>
      </c>
    </row>
    <row r="39" spans="1:94" x14ac:dyDescent="0.45">
      <c r="A39">
        <v>38</v>
      </c>
      <c r="B39" s="4"/>
      <c r="C39" s="4"/>
      <c r="D39" s="3" t="e">
        <f>VLOOKUP('Prediction Data'!$B39, Names!$C$2:$K$363, 2,FALSE)</f>
        <v>#N/A</v>
      </c>
      <c r="E39" s="3" t="e">
        <f>VLOOKUP('Prediction Data'!$C39, Names!$C$2:$K$363, 2,FALSE)</f>
        <v>#N/A</v>
      </c>
      <c r="F39" s="3" t="e">
        <f>VLOOKUP('Prediction Data'!$B39, Names!$C$2:$K$363, 3,FALSE)</f>
        <v>#N/A</v>
      </c>
      <c r="G39" s="3" t="e">
        <f>VLOOKUP('Prediction Data'!$C39, Names!$C$2:$K$363, 3,FALSE)</f>
        <v>#N/A</v>
      </c>
      <c r="H39" s="3" t="e">
        <f>VLOOKUP('Prediction Data'!$B39, Names!$C$2:$K$363, 5,FALSE)</f>
        <v>#N/A</v>
      </c>
      <c r="I39" s="3" t="e">
        <f>VLOOKUP('Prediction Data'!$C39, Names!$C$2:$K$363, 5,FALSE)</f>
        <v>#N/A</v>
      </c>
      <c r="J39" s="3" t="e">
        <f>VLOOKUP('Prediction Data'!$B39, Names!$C$2:$K$363, 6,FALSE)</f>
        <v>#N/A</v>
      </c>
      <c r="K39" s="3" t="e">
        <f>VLOOKUP('Prediction Data'!$C39, Names!$C$2:$K$363, 6,FALSE)</f>
        <v>#N/A</v>
      </c>
      <c r="L39" s="3" t="e">
        <f>VLOOKUP(B39, Names!$C$2:$M$363, 7,FALSE)</f>
        <v>#N/A</v>
      </c>
      <c r="M39" s="3" t="e">
        <f>VLOOKUP(C39, Names!$C$2:$M$363, 7,FALSE)</f>
        <v>#N/A</v>
      </c>
      <c r="N39" s="4" t="s">
        <v>558</v>
      </c>
      <c r="Q39" s="4">
        <f t="shared" si="0"/>
        <v>0</v>
      </c>
      <c r="R39" s="4" t="str">
        <f t="shared" si="1"/>
        <v>L</v>
      </c>
      <c r="S39" s="5"/>
      <c r="T39" s="17" t="e">
        <f>VLOOKUP($F39, Ratings_Comp[], T$215, FALSE)</f>
        <v>#N/A</v>
      </c>
      <c r="U39" s="17" t="e">
        <f>VLOOKUP($F39, Ratings_Comp[], U$215, FALSE)</f>
        <v>#N/A</v>
      </c>
      <c r="V39" s="17" t="e">
        <f>VLOOKUP($F39, Ratings_Comp[], V$215, FALSE)</f>
        <v>#N/A</v>
      </c>
      <c r="W39" s="17" t="e">
        <f>VLOOKUP($F39, Ratings_Comp[], W$215, FALSE)</f>
        <v>#N/A</v>
      </c>
      <c r="X39" s="17" t="e">
        <f>VLOOKUP($F39, Ratings_Comp[], X$215, FALSE)</f>
        <v>#N/A</v>
      </c>
      <c r="Y39" s="17" t="e">
        <f>VLOOKUP($G39, Ratings_Comp[], Y$215, FALSE)</f>
        <v>#N/A</v>
      </c>
      <c r="Z39" s="17" t="e">
        <f>VLOOKUP($G39, Ratings_Comp[], Z$215, FALSE)</f>
        <v>#N/A</v>
      </c>
      <c r="AA39" s="17" t="e">
        <f>VLOOKUP($G39, Ratings_Comp[], AA$215, FALSE)</f>
        <v>#N/A</v>
      </c>
      <c r="AB39" s="17" t="e">
        <f>VLOOKUP($G39, Ratings_Comp[], AB$215, FALSE)</f>
        <v>#N/A</v>
      </c>
      <c r="AC39" s="17" t="e">
        <f>VLOOKUP($G39, Ratings_Comp[], AC$215, FALSE)</f>
        <v>#N/A</v>
      </c>
      <c r="AD39" t="e">
        <f>VLOOKUP('Prediction Data'!$D39,#REF!, AD$215,FALSE)</f>
        <v>#N/A</v>
      </c>
      <c r="AE39" t="e">
        <f>VLOOKUP('Prediction Data'!$D39,#REF!, AE$215,FALSE)</f>
        <v>#N/A</v>
      </c>
      <c r="AF39" t="e">
        <f>VLOOKUP('Prediction Data'!$D39,#REF!, AF$215,FALSE)</f>
        <v>#N/A</v>
      </c>
      <c r="AG39" t="e">
        <f>VLOOKUP('Prediction Data'!$D39,#REF!, AG$215,FALSE)</f>
        <v>#N/A</v>
      </c>
      <c r="AH39" t="e">
        <f>VLOOKUP('Prediction Data'!$D39,#REF!, AH$215,FALSE)</f>
        <v>#N/A</v>
      </c>
      <c r="AI39" t="e">
        <f>VLOOKUP('Prediction Data'!$E39,#REF!, AI$215,FALSE)</f>
        <v>#N/A</v>
      </c>
      <c r="AJ39" t="e">
        <f>VLOOKUP('Prediction Data'!$E39,#REF!, AJ$215,FALSE)</f>
        <v>#N/A</v>
      </c>
      <c r="AK39" t="e">
        <f>VLOOKUP('Prediction Data'!$E39,#REF!, AK$215,FALSE)</f>
        <v>#N/A</v>
      </c>
      <c r="AL39" t="e">
        <f>VLOOKUP('Prediction Data'!$E39,#REF!, AL$215,FALSE)</f>
        <v>#N/A</v>
      </c>
      <c r="AM39" t="e">
        <f>VLOOKUP('Prediction Data'!$E39,#REF!, AM$215,FALSE)</f>
        <v>#N/A</v>
      </c>
      <c r="AN39" t="e">
        <f>VLOOKUP($F39,#REF!, AN$215,FALSE)</f>
        <v>#N/A</v>
      </c>
      <c r="AO39" t="e">
        <f>VLOOKUP($F39,#REF!, AO$215,FALSE)</f>
        <v>#N/A</v>
      </c>
      <c r="AP39" t="e">
        <f>VLOOKUP($G39,#REF!, AP$215,FALSE)</f>
        <v>#N/A</v>
      </c>
      <c r="AQ39" t="e">
        <f>VLOOKUP($G39,#REF!, AQ$215,FALSE)</f>
        <v>#N/A</v>
      </c>
      <c r="AR39" t="e">
        <f>VLOOKUP($H39,#REF!, 'Prediction Data'!AR$215,FALSE)</f>
        <v>#N/A</v>
      </c>
      <c r="AS39" t="e">
        <f>VLOOKUP($H39,#REF!, 'Prediction Data'!AS$215,FALSE)</f>
        <v>#N/A</v>
      </c>
      <c r="AT39" t="e">
        <f>VLOOKUP($H39,#REF!, 'Prediction Data'!AT$215,FALSE)</f>
        <v>#N/A</v>
      </c>
      <c r="AU39" t="e">
        <f>VLOOKUP($H39,#REF!, 'Prediction Data'!AU$215,FALSE)</f>
        <v>#N/A</v>
      </c>
      <c r="AV39" t="e">
        <f>VLOOKUP($H39,#REF!, 'Prediction Data'!AV$215,FALSE)</f>
        <v>#N/A</v>
      </c>
      <c r="AW39" t="e">
        <f>VLOOKUP($H39,#REF!, 'Prediction Data'!AW$215,FALSE)</f>
        <v>#N/A</v>
      </c>
      <c r="AX39" t="e">
        <f>VLOOKUP($H39,#REF!, 'Prediction Data'!AX$215,FALSE)</f>
        <v>#N/A</v>
      </c>
      <c r="AY39" t="e">
        <f>VLOOKUP($H39,#REF!, 'Prediction Data'!AY$215,FALSE)</f>
        <v>#N/A</v>
      </c>
      <c r="AZ39" t="e">
        <f>VLOOKUP($H39,#REF!, 'Prediction Data'!AZ$215,FALSE)</f>
        <v>#N/A</v>
      </c>
      <c r="BA39" t="e">
        <f>VLOOKUP($H39,#REF!, 'Prediction Data'!BA$215,FALSE)</f>
        <v>#N/A</v>
      </c>
      <c r="BB39" t="e">
        <f>VLOOKUP($H39,#REF!, 'Prediction Data'!BB$215,FALSE)</f>
        <v>#N/A</v>
      </c>
      <c r="BC39" t="e">
        <f>VLOOKUP($H39,#REF!, 'Prediction Data'!BC$215,FALSE)</f>
        <v>#N/A</v>
      </c>
      <c r="BD39" t="e">
        <f>VLOOKUP($I39,#REF!, 'Prediction Data'!BD$215,FALSE)</f>
        <v>#N/A</v>
      </c>
      <c r="BE39" t="e">
        <f>VLOOKUP($I39,#REF!, 'Prediction Data'!BE$215,FALSE)</f>
        <v>#N/A</v>
      </c>
      <c r="BF39" t="e">
        <f>VLOOKUP($I39,#REF!, 'Prediction Data'!BF$215,FALSE)</f>
        <v>#N/A</v>
      </c>
      <c r="BG39" t="e">
        <f>VLOOKUP($I39,#REF!, 'Prediction Data'!BG$215,FALSE)</f>
        <v>#N/A</v>
      </c>
      <c r="BH39" t="e">
        <f>VLOOKUP($I39,#REF!, 'Prediction Data'!BH$215,FALSE)</f>
        <v>#N/A</v>
      </c>
      <c r="BI39" t="e">
        <f>VLOOKUP($I39,#REF!, 'Prediction Data'!BI$215,FALSE)</f>
        <v>#N/A</v>
      </c>
      <c r="BJ39" t="e">
        <f>VLOOKUP($I39,#REF!, 'Prediction Data'!BJ$215,FALSE)</f>
        <v>#N/A</v>
      </c>
      <c r="BK39" t="e">
        <f>VLOOKUP($I39,#REF!, 'Prediction Data'!BK$215,FALSE)</f>
        <v>#N/A</v>
      </c>
      <c r="BL39" t="e">
        <f>VLOOKUP($I39,#REF!, 'Prediction Data'!BL$215,FALSE)</f>
        <v>#N/A</v>
      </c>
      <c r="BM39" t="e">
        <f>VLOOKUP($I39,#REF!, 'Prediction Data'!BM$215,FALSE)</f>
        <v>#N/A</v>
      </c>
      <c r="BN39" t="e">
        <f>VLOOKUP($I39,#REF!, 'Prediction Data'!BN$215,FALSE)</f>
        <v>#N/A</v>
      </c>
      <c r="BO39" t="e">
        <f>VLOOKUP($I39,#REF!, 'Prediction Data'!BO$215,FALSE)</f>
        <v>#N/A</v>
      </c>
      <c r="BP39" t="e">
        <f>VLOOKUP('Prediction Data'!$J39,#REF!, BP$215, FALSE)</f>
        <v>#N/A</v>
      </c>
      <c r="BQ39" t="e">
        <f>VLOOKUP('Prediction Data'!$J39,#REF!, BQ$215, FALSE)</f>
        <v>#N/A</v>
      </c>
      <c r="BR39" t="e">
        <f>VLOOKUP('Prediction Data'!$J39,#REF!, BR$215, FALSE)</f>
        <v>#N/A</v>
      </c>
      <c r="BS39" t="e">
        <f>VLOOKUP('Prediction Data'!$J39,#REF!, BS$215, FALSE)</f>
        <v>#N/A</v>
      </c>
      <c r="BT39" t="e">
        <f>VLOOKUP('Prediction Data'!$J39,#REF!, BT$215, FALSE)</f>
        <v>#N/A</v>
      </c>
      <c r="BU39" t="e">
        <f t="shared" si="2"/>
        <v>#N/A</v>
      </c>
      <c r="BV39" t="e">
        <f t="shared" si="3"/>
        <v>#N/A</v>
      </c>
      <c r="BW39" t="e">
        <f>VLOOKUP('Prediction Data'!$K39,#REF!, BW$215, FALSE)</f>
        <v>#N/A</v>
      </c>
      <c r="BX39" t="e">
        <f>VLOOKUP('Prediction Data'!$K39,#REF!, BX$215, FALSE)</f>
        <v>#N/A</v>
      </c>
      <c r="BY39" t="e">
        <f>VLOOKUP('Prediction Data'!$K39,#REF!, BY$215, FALSE)</f>
        <v>#N/A</v>
      </c>
      <c r="BZ39" t="e">
        <f>VLOOKUP('Prediction Data'!$K39,#REF!, BZ$215, FALSE)</f>
        <v>#N/A</v>
      </c>
      <c r="CA39" t="e">
        <f>VLOOKUP('Prediction Data'!$K39,#REF!, CA$215, FALSE)</f>
        <v>#N/A</v>
      </c>
      <c r="CB39" t="e">
        <f t="shared" si="4"/>
        <v>#N/A</v>
      </c>
      <c r="CC39" t="e">
        <f t="shared" si="5"/>
        <v>#N/A</v>
      </c>
      <c r="CD39" t="e">
        <f t="shared" si="6"/>
        <v>#N/A</v>
      </c>
      <c r="CE39" t="e">
        <f t="shared" si="7"/>
        <v>#N/A</v>
      </c>
      <c r="CF39" s="20" t="e">
        <f t="shared" si="8"/>
        <v>#N/A</v>
      </c>
      <c r="CG39" s="20" t="e">
        <f t="shared" si="9"/>
        <v>#N/A</v>
      </c>
      <c r="CH39" t="e">
        <f>VLOOKUP(Table411[[#This Row],[Conference_H]], Conferences!$H$2:$N$34, 3,FALSE)</f>
        <v>#N/A</v>
      </c>
      <c r="CI39" t="e">
        <f>VLOOKUP(Table411[[#This Row],[Conference_A]], Conferences!$H$2:$N$34, 3,FALSE)</f>
        <v>#N/A</v>
      </c>
      <c r="CJ39" t="e">
        <f>IF(Table411[[#This Row],[CRank_H]]=Table411[[#This Row],[CRank_A]],0,1)</f>
        <v>#N/A</v>
      </c>
      <c r="CK39" t="e">
        <f>VLOOKUP(Table411[[#This Row],[Home Name BPI_SAG ELO]], 'Ratings_Comp'!$A$2:$L$364, 14, FALSE)</f>
        <v>#N/A</v>
      </c>
      <c r="CL39" t="e">
        <f>VLOOKUP(Table411[[#This Row],[Home Name BPI_SAG ELO]], 'Ratings_Comp'!$A$2:$L$364, 15, FALSE)</f>
        <v>#N/A</v>
      </c>
      <c r="CM39" t="e">
        <f>VLOOKUP(Table411[[#This Row],[Away Name BPI_SAG ELO]], 'Ratings_Comp'!$A$2:$L$364, 14, FALSE)</f>
        <v>#N/A</v>
      </c>
      <c r="CN39" t="e">
        <f>VLOOKUP(Table411[[#This Row],[Away Name BPI_SAG ELO]], 'Ratings_Comp'!$A$2:$L$364, 15, FALSE)</f>
        <v>#N/A</v>
      </c>
      <c r="CO39" t="e">
        <f>Table411[[#This Row],[Home_Ws]]/(Table411[[#This Row],[Home_Ws]]+Table411[[#This Row],[Home_Ls]])</f>
        <v>#N/A</v>
      </c>
      <c r="CP39" t="e">
        <f>Table411[[#This Row],[Away_Ws]]/(Table411[[#This Row],[Away_Ws]]+Table411[[#This Row],[Away_Ls]])</f>
        <v>#N/A</v>
      </c>
    </row>
    <row r="40" spans="1:94" ht="18.399999999999999" customHeight="1" x14ac:dyDescent="0.45">
      <c r="A40">
        <v>39</v>
      </c>
      <c r="B40" s="4"/>
      <c r="C40" s="4"/>
      <c r="D40" s="3" t="e">
        <f>VLOOKUP('Prediction Data'!$B40, Names!$C$2:$K$363, 2,FALSE)</f>
        <v>#N/A</v>
      </c>
      <c r="E40" s="3" t="e">
        <f>VLOOKUP('Prediction Data'!$C40, Names!$C$2:$K$363, 2,FALSE)</f>
        <v>#N/A</v>
      </c>
      <c r="F40" s="3" t="e">
        <f>VLOOKUP('Prediction Data'!$B40, Names!$C$2:$K$363, 3,FALSE)</f>
        <v>#N/A</v>
      </c>
      <c r="G40" s="3" t="e">
        <f>VLOOKUP('Prediction Data'!$C40, Names!$C$2:$K$363, 3,FALSE)</f>
        <v>#N/A</v>
      </c>
      <c r="H40" s="3" t="e">
        <f>VLOOKUP('Prediction Data'!$B40, Names!$C$2:$K$363, 5,FALSE)</f>
        <v>#N/A</v>
      </c>
      <c r="I40" s="3" t="e">
        <f>VLOOKUP('Prediction Data'!$C40, Names!$C$2:$K$363, 5,FALSE)</f>
        <v>#N/A</v>
      </c>
      <c r="J40" s="3" t="e">
        <f>VLOOKUP('Prediction Data'!$B40, Names!$C$2:$K$363, 6,FALSE)</f>
        <v>#N/A</v>
      </c>
      <c r="K40" s="3" t="e">
        <f>VLOOKUP('Prediction Data'!$C40, Names!$C$2:$K$363, 6,FALSE)</f>
        <v>#N/A</v>
      </c>
      <c r="L40" s="3" t="e">
        <f>VLOOKUP(B40, Names!$C$2:$M$363, 7,FALSE)</f>
        <v>#N/A</v>
      </c>
      <c r="M40" s="3" t="e">
        <f>VLOOKUP(C40, Names!$C$2:$M$363, 7,FALSE)</f>
        <v>#N/A</v>
      </c>
      <c r="N40" s="4" t="s">
        <v>558</v>
      </c>
      <c r="Q40" s="4">
        <f t="shared" si="0"/>
        <v>0</v>
      </c>
      <c r="R40" s="4" t="str">
        <f t="shared" si="1"/>
        <v>L</v>
      </c>
      <c r="S40" s="5"/>
      <c r="T40" s="17" t="e">
        <f>VLOOKUP($F40, Ratings_Comp[], T$215, FALSE)</f>
        <v>#N/A</v>
      </c>
      <c r="U40" s="17" t="e">
        <f>VLOOKUP($F40, Ratings_Comp[], U$215, FALSE)</f>
        <v>#N/A</v>
      </c>
      <c r="V40" s="17" t="e">
        <f>VLOOKUP($F40, Ratings_Comp[], V$215, FALSE)</f>
        <v>#N/A</v>
      </c>
      <c r="W40" s="17" t="e">
        <f>VLOOKUP($F40, Ratings_Comp[], W$215, FALSE)</f>
        <v>#N/A</v>
      </c>
      <c r="X40" s="17" t="e">
        <f>VLOOKUP($F40, Ratings_Comp[], X$215, FALSE)</f>
        <v>#N/A</v>
      </c>
      <c r="Y40" s="17" t="e">
        <f>VLOOKUP($G40, Ratings_Comp[], Y$215, FALSE)</f>
        <v>#N/A</v>
      </c>
      <c r="Z40" s="17" t="e">
        <f>VLOOKUP($G40, Ratings_Comp[], Z$215, FALSE)</f>
        <v>#N/A</v>
      </c>
      <c r="AA40" s="17" t="e">
        <f>VLOOKUP($G40, Ratings_Comp[], AA$215, FALSE)</f>
        <v>#N/A</v>
      </c>
      <c r="AB40" s="17" t="e">
        <f>VLOOKUP($G40, Ratings_Comp[], AB$215, FALSE)</f>
        <v>#N/A</v>
      </c>
      <c r="AC40" s="17" t="e">
        <f>VLOOKUP($G40, Ratings_Comp[], AC$215, FALSE)</f>
        <v>#N/A</v>
      </c>
      <c r="AD40" t="e">
        <f>VLOOKUP('Prediction Data'!$D40,#REF!, AD$215,FALSE)</f>
        <v>#N/A</v>
      </c>
      <c r="AE40" t="e">
        <f>VLOOKUP('Prediction Data'!$D40,#REF!, AE$215,FALSE)</f>
        <v>#N/A</v>
      </c>
      <c r="AF40" t="e">
        <f>VLOOKUP('Prediction Data'!$D40,#REF!, AF$215,FALSE)</f>
        <v>#N/A</v>
      </c>
      <c r="AG40" t="e">
        <f>VLOOKUP('Prediction Data'!$D40,#REF!, AG$215,FALSE)</f>
        <v>#N/A</v>
      </c>
      <c r="AH40" t="e">
        <f>VLOOKUP('Prediction Data'!$D40,#REF!, AH$215,FALSE)</f>
        <v>#N/A</v>
      </c>
      <c r="AI40" t="e">
        <f>VLOOKUP('Prediction Data'!$E40,#REF!, AI$215,FALSE)</f>
        <v>#N/A</v>
      </c>
      <c r="AJ40" t="e">
        <f>VLOOKUP('Prediction Data'!$E40,#REF!, AJ$215,FALSE)</f>
        <v>#N/A</v>
      </c>
      <c r="AK40" t="e">
        <f>VLOOKUP('Prediction Data'!$E40,#REF!, AK$215,FALSE)</f>
        <v>#N/A</v>
      </c>
      <c r="AL40" t="e">
        <f>VLOOKUP('Prediction Data'!$E40,#REF!, AL$215,FALSE)</f>
        <v>#N/A</v>
      </c>
      <c r="AM40" t="e">
        <f>VLOOKUP('Prediction Data'!$E40,#REF!, AM$215,FALSE)</f>
        <v>#N/A</v>
      </c>
      <c r="AN40" t="e">
        <f>VLOOKUP($F40,#REF!, AN$215,FALSE)</f>
        <v>#N/A</v>
      </c>
      <c r="AO40" t="e">
        <f>VLOOKUP($F40,#REF!, AO$215,FALSE)</f>
        <v>#N/A</v>
      </c>
      <c r="AP40" t="e">
        <f>VLOOKUP($G40,#REF!, AP$215,FALSE)</f>
        <v>#N/A</v>
      </c>
      <c r="AQ40" t="e">
        <f>VLOOKUP($G40,#REF!, AQ$215,FALSE)</f>
        <v>#N/A</v>
      </c>
      <c r="AR40" t="e">
        <f>VLOOKUP($H40,#REF!, 'Prediction Data'!AR$215,FALSE)</f>
        <v>#N/A</v>
      </c>
      <c r="AS40" t="e">
        <f>VLOOKUP($H40,#REF!, 'Prediction Data'!AS$215,FALSE)</f>
        <v>#N/A</v>
      </c>
      <c r="AT40" t="e">
        <f>VLOOKUP($H40,#REF!, 'Prediction Data'!AT$215,FALSE)</f>
        <v>#N/A</v>
      </c>
      <c r="AU40" t="e">
        <f>VLOOKUP($H40,#REF!, 'Prediction Data'!AU$215,FALSE)</f>
        <v>#N/A</v>
      </c>
      <c r="AV40" t="e">
        <f>VLOOKUP($H40,#REF!, 'Prediction Data'!AV$215,FALSE)</f>
        <v>#N/A</v>
      </c>
      <c r="AW40" t="e">
        <f>VLOOKUP($H40,#REF!, 'Prediction Data'!AW$215,FALSE)</f>
        <v>#N/A</v>
      </c>
      <c r="AX40" t="e">
        <f>VLOOKUP($H40,#REF!, 'Prediction Data'!AX$215,FALSE)</f>
        <v>#N/A</v>
      </c>
      <c r="AY40" t="e">
        <f>VLOOKUP($H40,#REF!, 'Prediction Data'!AY$215,FALSE)</f>
        <v>#N/A</v>
      </c>
      <c r="AZ40" t="e">
        <f>VLOOKUP($H40,#REF!, 'Prediction Data'!AZ$215,FALSE)</f>
        <v>#N/A</v>
      </c>
      <c r="BA40" t="e">
        <f>VLOOKUP($H40,#REF!, 'Prediction Data'!BA$215,FALSE)</f>
        <v>#N/A</v>
      </c>
      <c r="BB40" t="e">
        <f>VLOOKUP($H40,#REF!, 'Prediction Data'!BB$215,FALSE)</f>
        <v>#N/A</v>
      </c>
      <c r="BC40" t="e">
        <f>VLOOKUP($H40,#REF!, 'Prediction Data'!BC$215,FALSE)</f>
        <v>#N/A</v>
      </c>
      <c r="BD40" t="e">
        <f>VLOOKUP($I40,#REF!, 'Prediction Data'!BD$215,FALSE)</f>
        <v>#N/A</v>
      </c>
      <c r="BE40" t="e">
        <f>VLOOKUP($I40,#REF!, 'Prediction Data'!BE$215,FALSE)</f>
        <v>#N/A</v>
      </c>
      <c r="BF40" t="e">
        <f>VLOOKUP($I40,#REF!, 'Prediction Data'!BF$215,FALSE)</f>
        <v>#N/A</v>
      </c>
      <c r="BG40" t="e">
        <f>VLOOKUP($I40,#REF!, 'Prediction Data'!BG$215,FALSE)</f>
        <v>#N/A</v>
      </c>
      <c r="BH40" t="e">
        <f>VLOOKUP($I40,#REF!, 'Prediction Data'!BH$215,FALSE)</f>
        <v>#N/A</v>
      </c>
      <c r="BI40" t="e">
        <f>VLOOKUP($I40,#REF!, 'Prediction Data'!BI$215,FALSE)</f>
        <v>#N/A</v>
      </c>
      <c r="BJ40" t="e">
        <f>VLOOKUP($I40,#REF!, 'Prediction Data'!BJ$215,FALSE)</f>
        <v>#N/A</v>
      </c>
      <c r="BK40" t="e">
        <f>VLOOKUP($I40,#REF!, 'Prediction Data'!BK$215,FALSE)</f>
        <v>#N/A</v>
      </c>
      <c r="BL40" t="e">
        <f>VLOOKUP($I40,#REF!, 'Prediction Data'!BL$215,FALSE)</f>
        <v>#N/A</v>
      </c>
      <c r="BM40" t="e">
        <f>VLOOKUP($I40,#REF!, 'Prediction Data'!BM$215,FALSE)</f>
        <v>#N/A</v>
      </c>
      <c r="BN40" t="e">
        <f>VLOOKUP($I40,#REF!, 'Prediction Data'!BN$215,FALSE)</f>
        <v>#N/A</v>
      </c>
      <c r="BO40" t="e">
        <f>VLOOKUP($I40,#REF!, 'Prediction Data'!BO$215,FALSE)</f>
        <v>#N/A</v>
      </c>
      <c r="BP40" t="e">
        <f>VLOOKUP('Prediction Data'!$J40,#REF!, BP$215, FALSE)</f>
        <v>#N/A</v>
      </c>
      <c r="BQ40" t="e">
        <f>VLOOKUP('Prediction Data'!$J40,#REF!, BQ$215, FALSE)</f>
        <v>#N/A</v>
      </c>
      <c r="BR40" t="e">
        <f>VLOOKUP('Prediction Data'!$J40,#REF!, BR$215, FALSE)</f>
        <v>#N/A</v>
      </c>
      <c r="BS40" t="e">
        <f>VLOOKUP('Prediction Data'!$J40,#REF!, BS$215, FALSE)</f>
        <v>#N/A</v>
      </c>
      <c r="BT40" t="e">
        <f>VLOOKUP('Prediction Data'!$J40,#REF!, BT$215, FALSE)</f>
        <v>#N/A</v>
      </c>
      <c r="BU40" t="e">
        <f t="shared" si="2"/>
        <v>#N/A</v>
      </c>
      <c r="BV40" t="e">
        <f t="shared" si="3"/>
        <v>#N/A</v>
      </c>
      <c r="BW40" t="e">
        <f>VLOOKUP('Prediction Data'!$K40,#REF!, BW$215, FALSE)</f>
        <v>#N/A</v>
      </c>
      <c r="BX40" t="e">
        <f>VLOOKUP('Prediction Data'!$K40,#REF!, BX$215, FALSE)</f>
        <v>#N/A</v>
      </c>
      <c r="BY40" t="e">
        <f>VLOOKUP('Prediction Data'!$K40,#REF!, BY$215, FALSE)</f>
        <v>#N/A</v>
      </c>
      <c r="BZ40" t="e">
        <f>VLOOKUP('Prediction Data'!$K40,#REF!, BZ$215, FALSE)</f>
        <v>#N/A</v>
      </c>
      <c r="CA40" t="e">
        <f>VLOOKUP('Prediction Data'!$K40,#REF!, CA$215, FALSE)</f>
        <v>#N/A</v>
      </c>
      <c r="CB40" t="e">
        <f t="shared" si="4"/>
        <v>#N/A</v>
      </c>
      <c r="CC40" t="e">
        <f t="shared" si="5"/>
        <v>#N/A</v>
      </c>
      <c r="CD40" t="e">
        <f t="shared" si="6"/>
        <v>#N/A</v>
      </c>
      <c r="CE40" t="e">
        <f t="shared" si="7"/>
        <v>#N/A</v>
      </c>
      <c r="CF40" s="20" t="e">
        <f t="shared" si="8"/>
        <v>#N/A</v>
      </c>
      <c r="CG40" s="20" t="e">
        <f t="shared" si="9"/>
        <v>#N/A</v>
      </c>
      <c r="CH40" t="e">
        <f>VLOOKUP(Table411[[#This Row],[Conference_H]], Conferences!$H$2:$N$34, 3,FALSE)</f>
        <v>#N/A</v>
      </c>
      <c r="CI40" t="e">
        <f>VLOOKUP(Table411[[#This Row],[Conference_A]], Conferences!$H$2:$N$34, 3,FALSE)</f>
        <v>#N/A</v>
      </c>
      <c r="CJ40" t="e">
        <f>IF(Table411[[#This Row],[CRank_H]]=Table411[[#This Row],[CRank_A]],0,1)</f>
        <v>#N/A</v>
      </c>
      <c r="CK40" t="e">
        <f>VLOOKUP(Table411[[#This Row],[Home Name BPI_SAG ELO]], 'Ratings_Comp'!$A$2:$L$364, 14, FALSE)</f>
        <v>#N/A</v>
      </c>
      <c r="CL40" t="e">
        <f>VLOOKUP(Table411[[#This Row],[Home Name BPI_SAG ELO]], 'Ratings_Comp'!$A$2:$L$364, 15, FALSE)</f>
        <v>#N/A</v>
      </c>
      <c r="CM40" t="e">
        <f>VLOOKUP(Table411[[#This Row],[Away Name BPI_SAG ELO]], 'Ratings_Comp'!$A$2:$L$364, 14, FALSE)</f>
        <v>#N/A</v>
      </c>
      <c r="CN40" t="e">
        <f>VLOOKUP(Table411[[#This Row],[Away Name BPI_SAG ELO]], 'Ratings_Comp'!$A$2:$L$364, 15, FALSE)</f>
        <v>#N/A</v>
      </c>
      <c r="CO40" t="e">
        <f>Table411[[#This Row],[Home_Ws]]/(Table411[[#This Row],[Home_Ws]]+Table411[[#This Row],[Home_Ls]])</f>
        <v>#N/A</v>
      </c>
      <c r="CP40" t="e">
        <f>Table411[[#This Row],[Away_Ws]]/(Table411[[#This Row],[Away_Ws]]+Table411[[#This Row],[Away_Ls]])</f>
        <v>#N/A</v>
      </c>
    </row>
    <row r="41" spans="1:94" x14ac:dyDescent="0.45">
      <c r="A41">
        <v>41</v>
      </c>
      <c r="B41" s="4"/>
      <c r="C41" s="4"/>
      <c r="D41" s="3" t="e">
        <f>VLOOKUP('Prediction Data'!$B41, Names!$C$2:$K$363, 2,FALSE)</f>
        <v>#N/A</v>
      </c>
      <c r="E41" s="3" t="e">
        <f>VLOOKUP('Prediction Data'!$C41, Names!$C$2:$K$363, 2,FALSE)</f>
        <v>#N/A</v>
      </c>
      <c r="F41" s="3" t="e">
        <f>VLOOKUP('Prediction Data'!$B41, Names!$C$2:$K$363, 3,FALSE)</f>
        <v>#N/A</v>
      </c>
      <c r="G41" s="3" t="e">
        <f>VLOOKUP('Prediction Data'!$C41, Names!$C$2:$K$363, 3,FALSE)</f>
        <v>#N/A</v>
      </c>
      <c r="H41" s="3" t="e">
        <f>VLOOKUP('Prediction Data'!$B41, Names!$C$2:$K$363, 5,FALSE)</f>
        <v>#N/A</v>
      </c>
      <c r="I41" s="3" t="e">
        <f>VLOOKUP('Prediction Data'!$C41, Names!$C$2:$K$363, 5,FALSE)</f>
        <v>#N/A</v>
      </c>
      <c r="J41" s="3" t="e">
        <f>VLOOKUP('Prediction Data'!$B41, Names!$C$2:$K$363, 6,FALSE)</f>
        <v>#N/A</v>
      </c>
      <c r="K41" s="3" t="e">
        <f>VLOOKUP('Prediction Data'!$C41, Names!$C$2:$K$363, 6,FALSE)</f>
        <v>#N/A</v>
      </c>
      <c r="L41" s="3" t="e">
        <f>VLOOKUP(B41, Names!$C$2:$M$363, 7,FALSE)</f>
        <v>#N/A</v>
      </c>
      <c r="M41" s="3" t="e">
        <f>VLOOKUP(C41, Names!$C$2:$M$363, 7,FALSE)</f>
        <v>#N/A</v>
      </c>
      <c r="N41" s="4" t="s">
        <v>558</v>
      </c>
      <c r="Q41" s="4">
        <f t="shared" si="0"/>
        <v>0</v>
      </c>
      <c r="R41" s="4" t="str">
        <f t="shared" si="1"/>
        <v>L</v>
      </c>
      <c r="S41" s="5"/>
      <c r="T41" s="17" t="e">
        <f>VLOOKUP($F41, Ratings_Comp[], T$215, FALSE)</f>
        <v>#N/A</v>
      </c>
      <c r="U41" s="17" t="e">
        <f>VLOOKUP($F41, Ratings_Comp[], U$215, FALSE)</f>
        <v>#N/A</v>
      </c>
      <c r="V41" s="17" t="e">
        <f>VLOOKUP($F41, Ratings_Comp[], V$215, FALSE)</f>
        <v>#N/A</v>
      </c>
      <c r="W41" s="17" t="e">
        <f>VLOOKUP($F41, Ratings_Comp[], W$215, FALSE)</f>
        <v>#N/A</v>
      </c>
      <c r="X41" s="17" t="e">
        <f>VLOOKUP($F41, Ratings_Comp[], X$215, FALSE)</f>
        <v>#N/A</v>
      </c>
      <c r="Y41" s="17" t="e">
        <f>VLOOKUP($G41, Ratings_Comp[], Y$215, FALSE)</f>
        <v>#N/A</v>
      </c>
      <c r="Z41" s="17" t="e">
        <f>VLOOKUP($G41, Ratings_Comp[], Z$215, FALSE)</f>
        <v>#N/A</v>
      </c>
      <c r="AA41" s="17" t="e">
        <f>VLOOKUP($G41, Ratings_Comp[], AA$215, FALSE)</f>
        <v>#N/A</v>
      </c>
      <c r="AB41" s="17" t="e">
        <f>VLOOKUP($G41, Ratings_Comp[], AB$215, FALSE)</f>
        <v>#N/A</v>
      </c>
      <c r="AC41" s="17" t="e">
        <f>VLOOKUP($G41, Ratings_Comp[], AC$215, FALSE)</f>
        <v>#N/A</v>
      </c>
      <c r="AD41" t="e">
        <f>VLOOKUP('Prediction Data'!$D41,#REF!, AD$215,FALSE)</f>
        <v>#N/A</v>
      </c>
      <c r="AE41" t="e">
        <f>VLOOKUP('Prediction Data'!$D41,#REF!, AE$215,FALSE)</f>
        <v>#N/A</v>
      </c>
      <c r="AF41" t="e">
        <f>VLOOKUP('Prediction Data'!$D41,#REF!, AF$215,FALSE)</f>
        <v>#N/A</v>
      </c>
      <c r="AG41" t="e">
        <f>VLOOKUP('Prediction Data'!$D41,#REF!, AG$215,FALSE)</f>
        <v>#N/A</v>
      </c>
      <c r="AH41" t="e">
        <f>VLOOKUP('Prediction Data'!$D41,#REF!, AH$215,FALSE)</f>
        <v>#N/A</v>
      </c>
      <c r="AI41" t="e">
        <f>VLOOKUP('Prediction Data'!$E41,#REF!, AI$215,FALSE)</f>
        <v>#N/A</v>
      </c>
      <c r="AJ41" t="e">
        <f>VLOOKUP('Prediction Data'!$E41,#REF!, AJ$215,FALSE)</f>
        <v>#N/A</v>
      </c>
      <c r="AK41" t="e">
        <f>VLOOKUP('Prediction Data'!$E41,#REF!, AK$215,FALSE)</f>
        <v>#N/A</v>
      </c>
      <c r="AL41" t="e">
        <f>VLOOKUP('Prediction Data'!$E41,#REF!, AL$215,FALSE)</f>
        <v>#N/A</v>
      </c>
      <c r="AM41" t="e">
        <f>VLOOKUP('Prediction Data'!$E41,#REF!, AM$215,FALSE)</f>
        <v>#N/A</v>
      </c>
      <c r="AN41" t="e">
        <f>VLOOKUP($F41,#REF!, AN$215,FALSE)</f>
        <v>#N/A</v>
      </c>
      <c r="AO41" t="e">
        <f>VLOOKUP($F41,#REF!, AO$215,FALSE)</f>
        <v>#N/A</v>
      </c>
      <c r="AP41" t="e">
        <f>VLOOKUP($G41,#REF!, AP$215,FALSE)</f>
        <v>#N/A</v>
      </c>
      <c r="AQ41" t="e">
        <f>VLOOKUP($G41,#REF!, AQ$215,FALSE)</f>
        <v>#N/A</v>
      </c>
      <c r="AR41" t="e">
        <f>VLOOKUP($H41,#REF!, 'Prediction Data'!AR$215,FALSE)</f>
        <v>#N/A</v>
      </c>
      <c r="AS41" t="e">
        <f>VLOOKUP($H41,#REF!, 'Prediction Data'!AS$215,FALSE)</f>
        <v>#N/A</v>
      </c>
      <c r="AT41" t="e">
        <f>VLOOKUP($H41,#REF!, 'Prediction Data'!AT$215,FALSE)</f>
        <v>#N/A</v>
      </c>
      <c r="AU41" t="e">
        <f>VLOOKUP($H41,#REF!, 'Prediction Data'!AU$215,FALSE)</f>
        <v>#N/A</v>
      </c>
      <c r="AV41" t="e">
        <f>VLOOKUP($H41,#REF!, 'Prediction Data'!AV$215,FALSE)</f>
        <v>#N/A</v>
      </c>
      <c r="AW41" t="e">
        <f>VLOOKUP($H41,#REF!, 'Prediction Data'!AW$215,FALSE)</f>
        <v>#N/A</v>
      </c>
      <c r="AX41" t="e">
        <f>VLOOKUP($H41,#REF!, 'Prediction Data'!AX$215,FALSE)</f>
        <v>#N/A</v>
      </c>
      <c r="AY41" t="e">
        <f>VLOOKUP($H41,#REF!, 'Prediction Data'!AY$215,FALSE)</f>
        <v>#N/A</v>
      </c>
      <c r="AZ41" t="e">
        <f>VLOOKUP($H41,#REF!, 'Prediction Data'!AZ$215,FALSE)</f>
        <v>#N/A</v>
      </c>
      <c r="BA41" t="e">
        <f>VLOOKUP($H41,#REF!, 'Prediction Data'!BA$215,FALSE)</f>
        <v>#N/A</v>
      </c>
      <c r="BB41" t="e">
        <f>VLOOKUP($H41,#REF!, 'Prediction Data'!BB$215,FALSE)</f>
        <v>#N/A</v>
      </c>
      <c r="BC41" t="e">
        <f>VLOOKUP($H41,#REF!, 'Prediction Data'!BC$215,FALSE)</f>
        <v>#N/A</v>
      </c>
      <c r="BD41" t="e">
        <f>VLOOKUP($I41,#REF!, 'Prediction Data'!BD$215,FALSE)</f>
        <v>#N/A</v>
      </c>
      <c r="BE41" t="e">
        <f>VLOOKUP($I41,#REF!, 'Prediction Data'!BE$215,FALSE)</f>
        <v>#N/A</v>
      </c>
      <c r="BF41" t="e">
        <f>VLOOKUP($I41,#REF!, 'Prediction Data'!BF$215,FALSE)</f>
        <v>#N/A</v>
      </c>
      <c r="BG41" t="e">
        <f>VLOOKUP($I41,#REF!, 'Prediction Data'!BG$215,FALSE)</f>
        <v>#N/A</v>
      </c>
      <c r="BH41" t="e">
        <f>VLOOKUP($I41,#REF!, 'Prediction Data'!BH$215,FALSE)</f>
        <v>#N/A</v>
      </c>
      <c r="BI41" t="e">
        <f>VLOOKUP($I41,#REF!, 'Prediction Data'!BI$215,FALSE)</f>
        <v>#N/A</v>
      </c>
      <c r="BJ41" t="e">
        <f>VLOOKUP($I41,#REF!, 'Prediction Data'!BJ$215,FALSE)</f>
        <v>#N/A</v>
      </c>
      <c r="BK41" t="e">
        <f>VLOOKUP($I41,#REF!, 'Prediction Data'!BK$215,FALSE)</f>
        <v>#N/A</v>
      </c>
      <c r="BL41" t="e">
        <f>VLOOKUP($I41,#REF!, 'Prediction Data'!BL$215,FALSE)</f>
        <v>#N/A</v>
      </c>
      <c r="BM41" t="e">
        <f>VLOOKUP($I41,#REF!, 'Prediction Data'!BM$215,FALSE)</f>
        <v>#N/A</v>
      </c>
      <c r="BN41" t="e">
        <f>VLOOKUP($I41,#REF!, 'Prediction Data'!BN$215,FALSE)</f>
        <v>#N/A</v>
      </c>
      <c r="BO41" t="e">
        <f>VLOOKUP($I41,#REF!, 'Prediction Data'!BO$215,FALSE)</f>
        <v>#N/A</v>
      </c>
      <c r="BP41" t="e">
        <f>VLOOKUP('Prediction Data'!$J41,#REF!, BP$215, FALSE)</f>
        <v>#N/A</v>
      </c>
      <c r="BQ41" t="e">
        <f>VLOOKUP('Prediction Data'!$J41,#REF!, BQ$215, FALSE)</f>
        <v>#N/A</v>
      </c>
      <c r="BR41" t="e">
        <f>VLOOKUP('Prediction Data'!$J41,#REF!, BR$215, FALSE)</f>
        <v>#N/A</v>
      </c>
      <c r="BS41" t="e">
        <f>VLOOKUP('Prediction Data'!$J41,#REF!, BS$215, FALSE)</f>
        <v>#N/A</v>
      </c>
      <c r="BT41" t="e">
        <f>VLOOKUP('Prediction Data'!$J41,#REF!, BT$215, FALSE)</f>
        <v>#N/A</v>
      </c>
      <c r="BU41" t="e">
        <f t="shared" si="2"/>
        <v>#N/A</v>
      </c>
      <c r="BV41" t="e">
        <f t="shared" si="3"/>
        <v>#N/A</v>
      </c>
      <c r="BW41" t="e">
        <f>VLOOKUP('Prediction Data'!$K41,#REF!, BW$215, FALSE)</f>
        <v>#N/A</v>
      </c>
      <c r="BX41" t="e">
        <f>VLOOKUP('Prediction Data'!$K41,#REF!, BX$215, FALSE)</f>
        <v>#N/A</v>
      </c>
      <c r="BY41" t="e">
        <f>VLOOKUP('Prediction Data'!$K41,#REF!, BY$215, FALSE)</f>
        <v>#N/A</v>
      </c>
      <c r="BZ41" t="e">
        <f>VLOOKUP('Prediction Data'!$K41,#REF!, BZ$215, FALSE)</f>
        <v>#N/A</v>
      </c>
      <c r="CA41" t="e">
        <f>VLOOKUP('Prediction Data'!$K41,#REF!, CA$215, FALSE)</f>
        <v>#N/A</v>
      </c>
      <c r="CB41" t="e">
        <f t="shared" si="4"/>
        <v>#N/A</v>
      </c>
      <c r="CC41" t="e">
        <f t="shared" si="5"/>
        <v>#N/A</v>
      </c>
      <c r="CD41" t="e">
        <f t="shared" si="6"/>
        <v>#N/A</v>
      </c>
      <c r="CE41" t="e">
        <f t="shared" si="7"/>
        <v>#N/A</v>
      </c>
      <c r="CF41" s="20" t="e">
        <f t="shared" si="8"/>
        <v>#N/A</v>
      </c>
      <c r="CG41" s="20" t="e">
        <f t="shared" si="9"/>
        <v>#N/A</v>
      </c>
      <c r="CH41" t="e">
        <f>VLOOKUP(Table411[[#This Row],[Conference_H]], Conferences!$H$2:$N$34, 3,FALSE)</f>
        <v>#N/A</v>
      </c>
      <c r="CI41" t="e">
        <f>VLOOKUP(Table411[[#This Row],[Conference_A]], Conferences!$H$2:$N$34, 3,FALSE)</f>
        <v>#N/A</v>
      </c>
      <c r="CJ41" t="e">
        <f>IF(Table411[[#This Row],[CRank_H]]=Table411[[#This Row],[CRank_A]],0,1)</f>
        <v>#N/A</v>
      </c>
      <c r="CK41" t="e">
        <f>VLOOKUP(Table411[[#This Row],[Home Name BPI_SAG ELO]], 'Ratings_Comp'!$A$2:$L$364, 14, FALSE)</f>
        <v>#N/A</v>
      </c>
      <c r="CL41" t="e">
        <f>VLOOKUP(Table411[[#This Row],[Home Name BPI_SAG ELO]], 'Ratings_Comp'!$A$2:$L$364, 15, FALSE)</f>
        <v>#N/A</v>
      </c>
      <c r="CM41" t="e">
        <f>VLOOKUP(Table411[[#This Row],[Away Name BPI_SAG ELO]], 'Ratings_Comp'!$A$2:$L$364, 14, FALSE)</f>
        <v>#N/A</v>
      </c>
      <c r="CN41" t="e">
        <f>VLOOKUP(Table411[[#This Row],[Away Name BPI_SAG ELO]], 'Ratings_Comp'!$A$2:$L$364, 15, FALSE)</f>
        <v>#N/A</v>
      </c>
      <c r="CO41" t="e">
        <f>Table411[[#This Row],[Home_Ws]]/(Table411[[#This Row],[Home_Ws]]+Table411[[#This Row],[Home_Ls]])</f>
        <v>#N/A</v>
      </c>
      <c r="CP41" t="e">
        <f>Table411[[#This Row],[Away_Ws]]/(Table411[[#This Row],[Away_Ws]]+Table411[[#This Row],[Away_Ls]])</f>
        <v>#N/A</v>
      </c>
    </row>
    <row r="42" spans="1:94" x14ac:dyDescent="0.45">
      <c r="A42">
        <v>42</v>
      </c>
      <c r="B42" s="4"/>
      <c r="C42" s="4"/>
      <c r="D42" s="3" t="e">
        <f>VLOOKUP('Prediction Data'!$B42, Names!$C$2:$K$363, 2,FALSE)</f>
        <v>#N/A</v>
      </c>
      <c r="E42" s="3" t="e">
        <f>VLOOKUP('Prediction Data'!$C42, Names!$C$2:$K$363, 2,FALSE)</f>
        <v>#N/A</v>
      </c>
      <c r="F42" s="3" t="e">
        <f>VLOOKUP('Prediction Data'!$B42, Names!$C$2:$K$363, 3,FALSE)</f>
        <v>#N/A</v>
      </c>
      <c r="G42" s="3" t="e">
        <f>VLOOKUP('Prediction Data'!$C42, Names!$C$2:$K$363, 3,FALSE)</f>
        <v>#N/A</v>
      </c>
      <c r="H42" s="3" t="e">
        <f>VLOOKUP('Prediction Data'!$B42, Names!$C$2:$K$363, 5,FALSE)</f>
        <v>#N/A</v>
      </c>
      <c r="I42" s="3" t="e">
        <f>VLOOKUP('Prediction Data'!$C42, Names!$C$2:$K$363, 5,FALSE)</f>
        <v>#N/A</v>
      </c>
      <c r="J42" s="3" t="e">
        <f>VLOOKUP('Prediction Data'!$B42, Names!$C$2:$K$363, 6,FALSE)</f>
        <v>#N/A</v>
      </c>
      <c r="K42" s="3" t="e">
        <f>VLOOKUP('Prediction Data'!$C42, Names!$C$2:$K$363, 6,FALSE)</f>
        <v>#N/A</v>
      </c>
      <c r="L42" s="3" t="e">
        <f>VLOOKUP(B42, Names!$C$2:$M$363, 7,FALSE)</f>
        <v>#N/A</v>
      </c>
      <c r="M42" s="3" t="e">
        <f>VLOOKUP(C42, Names!$C$2:$M$363, 7,FALSE)</f>
        <v>#N/A</v>
      </c>
      <c r="N42" s="4" t="s">
        <v>558</v>
      </c>
      <c r="Q42" s="4">
        <f t="shared" si="0"/>
        <v>0</v>
      </c>
      <c r="R42" s="4" t="str">
        <f t="shared" si="1"/>
        <v>L</v>
      </c>
      <c r="S42" s="5"/>
      <c r="T42" s="17" t="e">
        <f>VLOOKUP($F42, Ratings_Comp[], T$215, FALSE)</f>
        <v>#N/A</v>
      </c>
      <c r="U42" s="17" t="e">
        <f>VLOOKUP($F42, Ratings_Comp[], U$215, FALSE)</f>
        <v>#N/A</v>
      </c>
      <c r="V42" s="17" t="e">
        <f>VLOOKUP($F42, Ratings_Comp[], V$215, FALSE)</f>
        <v>#N/A</v>
      </c>
      <c r="W42" s="17" t="e">
        <f>VLOOKUP($F42, Ratings_Comp[], W$215, FALSE)</f>
        <v>#N/A</v>
      </c>
      <c r="X42" s="17" t="e">
        <f>VLOOKUP($F42, Ratings_Comp[], X$215, FALSE)</f>
        <v>#N/A</v>
      </c>
      <c r="Y42" s="17" t="e">
        <f>VLOOKUP($G42, Ratings_Comp[], Y$215, FALSE)</f>
        <v>#N/A</v>
      </c>
      <c r="Z42" s="17" t="e">
        <f>VLOOKUP($G42, Ratings_Comp[], Z$215, FALSE)</f>
        <v>#N/A</v>
      </c>
      <c r="AA42" s="17" t="e">
        <f>VLOOKUP($G42, Ratings_Comp[], AA$215, FALSE)</f>
        <v>#N/A</v>
      </c>
      <c r="AB42" s="17" t="e">
        <f>VLOOKUP($G42, Ratings_Comp[], AB$215, FALSE)</f>
        <v>#N/A</v>
      </c>
      <c r="AC42" s="17" t="e">
        <f>VLOOKUP($G42, Ratings_Comp[], AC$215, FALSE)</f>
        <v>#N/A</v>
      </c>
      <c r="AD42" t="e">
        <f>VLOOKUP('Prediction Data'!$D42,#REF!, AD$215,FALSE)</f>
        <v>#N/A</v>
      </c>
      <c r="AE42" t="e">
        <f>VLOOKUP('Prediction Data'!$D42,#REF!, AE$215,FALSE)</f>
        <v>#N/A</v>
      </c>
      <c r="AF42" t="e">
        <f>VLOOKUP('Prediction Data'!$D42,#REF!, AF$215,FALSE)</f>
        <v>#N/A</v>
      </c>
      <c r="AG42" t="e">
        <f>VLOOKUP('Prediction Data'!$D42,#REF!, AG$215,FALSE)</f>
        <v>#N/A</v>
      </c>
      <c r="AH42" t="e">
        <f>VLOOKUP('Prediction Data'!$D42,#REF!, AH$215,FALSE)</f>
        <v>#N/A</v>
      </c>
      <c r="AI42" t="e">
        <f>VLOOKUP('Prediction Data'!$E42,#REF!, AI$215,FALSE)</f>
        <v>#N/A</v>
      </c>
      <c r="AJ42" t="e">
        <f>VLOOKUP('Prediction Data'!$E42,#REF!, AJ$215,FALSE)</f>
        <v>#N/A</v>
      </c>
      <c r="AK42" t="e">
        <f>VLOOKUP('Prediction Data'!$E42,#REF!, AK$215,FALSE)</f>
        <v>#N/A</v>
      </c>
      <c r="AL42" t="e">
        <f>VLOOKUP('Prediction Data'!$E42,#REF!, AL$215,FALSE)</f>
        <v>#N/A</v>
      </c>
      <c r="AM42" t="e">
        <f>VLOOKUP('Prediction Data'!$E42,#REF!, AM$215,FALSE)</f>
        <v>#N/A</v>
      </c>
      <c r="AN42" t="e">
        <f>VLOOKUP($F42,#REF!, AN$215,FALSE)</f>
        <v>#N/A</v>
      </c>
      <c r="AO42" t="e">
        <f>VLOOKUP($F42,#REF!, AO$215,FALSE)</f>
        <v>#N/A</v>
      </c>
      <c r="AP42" t="e">
        <f>VLOOKUP($G42,#REF!, AP$215,FALSE)</f>
        <v>#N/A</v>
      </c>
      <c r="AQ42" t="e">
        <f>VLOOKUP($G42,#REF!, AQ$215,FALSE)</f>
        <v>#N/A</v>
      </c>
      <c r="AR42" t="e">
        <f>VLOOKUP($H42,#REF!, 'Prediction Data'!AR$215,FALSE)</f>
        <v>#N/A</v>
      </c>
      <c r="AS42" t="e">
        <f>VLOOKUP($H42,#REF!, 'Prediction Data'!AS$215,FALSE)</f>
        <v>#N/A</v>
      </c>
      <c r="AT42" t="e">
        <f>VLOOKUP($H42,#REF!, 'Prediction Data'!AT$215,FALSE)</f>
        <v>#N/A</v>
      </c>
      <c r="AU42" t="e">
        <f>VLOOKUP($H42,#REF!, 'Prediction Data'!AU$215,FALSE)</f>
        <v>#N/A</v>
      </c>
      <c r="AV42" t="e">
        <f>VLOOKUP($H42,#REF!, 'Prediction Data'!AV$215,FALSE)</f>
        <v>#N/A</v>
      </c>
      <c r="AW42" t="e">
        <f>VLOOKUP($H42,#REF!, 'Prediction Data'!AW$215,FALSE)</f>
        <v>#N/A</v>
      </c>
      <c r="AX42" t="e">
        <f>VLOOKUP($H42,#REF!, 'Prediction Data'!AX$215,FALSE)</f>
        <v>#N/A</v>
      </c>
      <c r="AY42" t="e">
        <f>VLOOKUP($H42,#REF!, 'Prediction Data'!AY$215,FALSE)</f>
        <v>#N/A</v>
      </c>
      <c r="AZ42" t="e">
        <f>VLOOKUP($H42,#REF!, 'Prediction Data'!AZ$215,FALSE)</f>
        <v>#N/A</v>
      </c>
      <c r="BA42" t="e">
        <f>VLOOKUP($H42,#REF!, 'Prediction Data'!BA$215,FALSE)</f>
        <v>#N/A</v>
      </c>
      <c r="BB42" t="e">
        <f>VLOOKUP($H42,#REF!, 'Prediction Data'!BB$215,FALSE)</f>
        <v>#N/A</v>
      </c>
      <c r="BC42" t="e">
        <f>VLOOKUP($H42,#REF!, 'Prediction Data'!BC$215,FALSE)</f>
        <v>#N/A</v>
      </c>
      <c r="BD42" t="e">
        <f>VLOOKUP($I42,#REF!, 'Prediction Data'!BD$215,FALSE)</f>
        <v>#N/A</v>
      </c>
      <c r="BE42" t="e">
        <f>VLOOKUP($I42,#REF!, 'Prediction Data'!BE$215,FALSE)</f>
        <v>#N/A</v>
      </c>
      <c r="BF42" t="e">
        <f>VLOOKUP($I42,#REF!, 'Prediction Data'!BF$215,FALSE)</f>
        <v>#N/A</v>
      </c>
      <c r="BG42" t="e">
        <f>VLOOKUP($I42,#REF!, 'Prediction Data'!BG$215,FALSE)</f>
        <v>#N/A</v>
      </c>
      <c r="BH42" t="e">
        <f>VLOOKUP($I42,#REF!, 'Prediction Data'!BH$215,FALSE)</f>
        <v>#N/A</v>
      </c>
      <c r="BI42" t="e">
        <f>VLOOKUP($I42,#REF!, 'Prediction Data'!BI$215,FALSE)</f>
        <v>#N/A</v>
      </c>
      <c r="BJ42" t="e">
        <f>VLOOKUP($I42,#REF!, 'Prediction Data'!BJ$215,FALSE)</f>
        <v>#N/A</v>
      </c>
      <c r="BK42" t="e">
        <f>VLOOKUP($I42,#REF!, 'Prediction Data'!BK$215,FALSE)</f>
        <v>#N/A</v>
      </c>
      <c r="BL42" t="e">
        <f>VLOOKUP($I42,#REF!, 'Prediction Data'!BL$215,FALSE)</f>
        <v>#N/A</v>
      </c>
      <c r="BM42" t="e">
        <f>VLOOKUP($I42,#REF!, 'Prediction Data'!BM$215,FALSE)</f>
        <v>#N/A</v>
      </c>
      <c r="BN42" t="e">
        <f>VLOOKUP($I42,#REF!, 'Prediction Data'!BN$215,FALSE)</f>
        <v>#N/A</v>
      </c>
      <c r="BO42" t="e">
        <f>VLOOKUP($I42,#REF!, 'Prediction Data'!BO$215,FALSE)</f>
        <v>#N/A</v>
      </c>
      <c r="BP42" t="e">
        <f>VLOOKUP('Prediction Data'!$J42,#REF!, BP$215, FALSE)</f>
        <v>#N/A</v>
      </c>
      <c r="BQ42" t="e">
        <f>VLOOKUP('Prediction Data'!$J42,#REF!, BQ$215, FALSE)</f>
        <v>#N/A</v>
      </c>
      <c r="BR42" t="e">
        <f>VLOOKUP('Prediction Data'!$J42,#REF!, BR$215, FALSE)</f>
        <v>#N/A</v>
      </c>
      <c r="BS42" t="e">
        <f>VLOOKUP('Prediction Data'!$J42,#REF!, BS$215, FALSE)</f>
        <v>#N/A</v>
      </c>
      <c r="BT42" t="e">
        <f>VLOOKUP('Prediction Data'!$J42,#REF!, BT$215, FALSE)</f>
        <v>#N/A</v>
      </c>
      <c r="BU42" t="e">
        <f t="shared" si="2"/>
        <v>#N/A</v>
      </c>
      <c r="BV42" t="e">
        <f t="shared" si="3"/>
        <v>#N/A</v>
      </c>
      <c r="BW42" t="e">
        <f>VLOOKUP('Prediction Data'!$K42,#REF!, BW$215, FALSE)</f>
        <v>#N/A</v>
      </c>
      <c r="BX42" t="e">
        <f>VLOOKUP('Prediction Data'!$K42,#REF!, BX$215, FALSE)</f>
        <v>#N/A</v>
      </c>
      <c r="BY42" t="e">
        <f>VLOOKUP('Prediction Data'!$K42,#REF!, BY$215, FALSE)</f>
        <v>#N/A</v>
      </c>
      <c r="BZ42" t="e">
        <f>VLOOKUP('Prediction Data'!$K42,#REF!, BZ$215, FALSE)</f>
        <v>#N/A</v>
      </c>
      <c r="CA42" t="e">
        <f>VLOOKUP('Prediction Data'!$K42,#REF!, CA$215, FALSE)</f>
        <v>#N/A</v>
      </c>
      <c r="CB42" t="e">
        <f t="shared" si="4"/>
        <v>#N/A</v>
      </c>
      <c r="CC42" t="e">
        <f t="shared" si="5"/>
        <v>#N/A</v>
      </c>
      <c r="CD42" t="e">
        <f t="shared" si="6"/>
        <v>#N/A</v>
      </c>
      <c r="CE42" t="e">
        <f t="shared" si="7"/>
        <v>#N/A</v>
      </c>
      <c r="CF42" s="20" t="e">
        <f t="shared" si="8"/>
        <v>#N/A</v>
      </c>
      <c r="CG42" s="20" t="e">
        <f t="shared" si="9"/>
        <v>#N/A</v>
      </c>
      <c r="CH42" t="e">
        <f>VLOOKUP(Table411[[#This Row],[Conference_H]], Conferences!$H$2:$N$34, 3,FALSE)</f>
        <v>#N/A</v>
      </c>
      <c r="CI42" t="e">
        <f>VLOOKUP(Table411[[#This Row],[Conference_A]], Conferences!$H$2:$N$34, 3,FALSE)</f>
        <v>#N/A</v>
      </c>
      <c r="CJ42" t="e">
        <f>IF(Table411[[#This Row],[CRank_H]]=Table411[[#This Row],[CRank_A]],0,1)</f>
        <v>#N/A</v>
      </c>
      <c r="CK42" t="e">
        <f>VLOOKUP(Table411[[#This Row],[Home Name BPI_SAG ELO]], 'Ratings_Comp'!$A$2:$L$364, 14, FALSE)</f>
        <v>#N/A</v>
      </c>
      <c r="CL42" t="e">
        <f>VLOOKUP(Table411[[#This Row],[Home Name BPI_SAG ELO]], 'Ratings_Comp'!$A$2:$L$364, 15, FALSE)</f>
        <v>#N/A</v>
      </c>
      <c r="CM42" t="e">
        <f>VLOOKUP(Table411[[#This Row],[Away Name BPI_SAG ELO]], 'Ratings_Comp'!$A$2:$L$364, 14, FALSE)</f>
        <v>#N/A</v>
      </c>
      <c r="CN42" t="e">
        <f>VLOOKUP(Table411[[#This Row],[Away Name BPI_SAG ELO]], 'Ratings_Comp'!$A$2:$L$364, 15, FALSE)</f>
        <v>#N/A</v>
      </c>
      <c r="CO42" t="e">
        <f>Table411[[#This Row],[Home_Ws]]/(Table411[[#This Row],[Home_Ws]]+Table411[[#This Row],[Home_Ls]])</f>
        <v>#N/A</v>
      </c>
      <c r="CP42" t="e">
        <f>Table411[[#This Row],[Away_Ws]]/(Table411[[#This Row],[Away_Ws]]+Table411[[#This Row],[Away_Ls]])</f>
        <v>#N/A</v>
      </c>
    </row>
    <row r="43" spans="1:94" x14ac:dyDescent="0.45">
      <c r="A43">
        <v>43</v>
      </c>
      <c r="B43" s="4"/>
      <c r="C43" s="4"/>
      <c r="D43" s="3" t="e">
        <f>VLOOKUP('Prediction Data'!$B43, Names!$C$2:$K$363, 2,FALSE)</f>
        <v>#N/A</v>
      </c>
      <c r="E43" s="3" t="e">
        <f>VLOOKUP('Prediction Data'!$C43, Names!$C$2:$K$363, 2,FALSE)</f>
        <v>#N/A</v>
      </c>
      <c r="F43" s="3" t="e">
        <f>VLOOKUP('Prediction Data'!$B43, Names!$C$2:$K$363, 3,FALSE)</f>
        <v>#N/A</v>
      </c>
      <c r="G43" s="3" t="e">
        <f>VLOOKUP('Prediction Data'!$C43, Names!$C$2:$K$363, 3,FALSE)</f>
        <v>#N/A</v>
      </c>
      <c r="H43" s="3" t="e">
        <f>VLOOKUP('Prediction Data'!$B43, Names!$C$2:$K$363, 5,FALSE)</f>
        <v>#N/A</v>
      </c>
      <c r="I43" s="3" t="e">
        <f>VLOOKUP('Prediction Data'!$C43, Names!$C$2:$K$363, 5,FALSE)</f>
        <v>#N/A</v>
      </c>
      <c r="J43" s="3" t="e">
        <f>VLOOKUP('Prediction Data'!$B43, Names!$C$2:$K$363, 6,FALSE)</f>
        <v>#N/A</v>
      </c>
      <c r="K43" s="3" t="e">
        <f>VLOOKUP('Prediction Data'!$C43, Names!$C$2:$K$363, 6,FALSE)</f>
        <v>#N/A</v>
      </c>
      <c r="L43" s="3" t="e">
        <f>VLOOKUP(B43, Names!$C$2:$M$363, 7,FALSE)</f>
        <v>#N/A</v>
      </c>
      <c r="M43" s="3" t="e">
        <f>VLOOKUP(C43, Names!$C$2:$M$363, 7,FALSE)</f>
        <v>#N/A</v>
      </c>
      <c r="N43" s="4" t="s">
        <v>558</v>
      </c>
      <c r="Q43" s="4">
        <f t="shared" si="0"/>
        <v>0</v>
      </c>
      <c r="R43" s="4" t="str">
        <f t="shared" si="1"/>
        <v>L</v>
      </c>
      <c r="S43" s="5"/>
      <c r="T43" s="17" t="e">
        <f>VLOOKUP($F43, Ratings_Comp[], T$215, FALSE)</f>
        <v>#N/A</v>
      </c>
      <c r="U43" s="17" t="e">
        <f>VLOOKUP($F43, Ratings_Comp[], U$215, FALSE)</f>
        <v>#N/A</v>
      </c>
      <c r="V43" s="17" t="e">
        <f>VLOOKUP($F43, Ratings_Comp[], V$215, FALSE)</f>
        <v>#N/A</v>
      </c>
      <c r="W43" s="17" t="e">
        <f>VLOOKUP($F43, Ratings_Comp[], W$215, FALSE)</f>
        <v>#N/A</v>
      </c>
      <c r="X43" s="17" t="e">
        <f>VLOOKUP($F43, Ratings_Comp[], X$215, FALSE)</f>
        <v>#N/A</v>
      </c>
      <c r="Y43" s="17" t="e">
        <f>VLOOKUP($G43, Ratings_Comp[], Y$215, FALSE)</f>
        <v>#N/A</v>
      </c>
      <c r="Z43" s="17" t="e">
        <f>VLOOKUP($G43, Ratings_Comp[], Z$215, FALSE)</f>
        <v>#N/A</v>
      </c>
      <c r="AA43" s="17" t="e">
        <f>VLOOKUP($G43, Ratings_Comp[], AA$215, FALSE)</f>
        <v>#N/A</v>
      </c>
      <c r="AB43" s="17" t="e">
        <f>VLOOKUP($G43, Ratings_Comp[], AB$215, FALSE)</f>
        <v>#N/A</v>
      </c>
      <c r="AC43" s="17" t="e">
        <f>VLOOKUP($G43, Ratings_Comp[], AC$215, FALSE)</f>
        <v>#N/A</v>
      </c>
      <c r="AD43" t="e">
        <f>VLOOKUP('Prediction Data'!$D43,#REF!, AD$215,FALSE)</f>
        <v>#N/A</v>
      </c>
      <c r="AE43" t="e">
        <f>VLOOKUP('Prediction Data'!$D43,#REF!, AE$215,FALSE)</f>
        <v>#N/A</v>
      </c>
      <c r="AF43" t="e">
        <f>VLOOKUP('Prediction Data'!$D43,#REF!, AF$215,FALSE)</f>
        <v>#N/A</v>
      </c>
      <c r="AG43" t="e">
        <f>VLOOKUP('Prediction Data'!$D43,#REF!, AG$215,FALSE)</f>
        <v>#N/A</v>
      </c>
      <c r="AH43" t="e">
        <f>VLOOKUP('Prediction Data'!$D43,#REF!, AH$215,FALSE)</f>
        <v>#N/A</v>
      </c>
      <c r="AI43" t="e">
        <f>VLOOKUP('Prediction Data'!$E43,#REF!, AI$215,FALSE)</f>
        <v>#N/A</v>
      </c>
      <c r="AJ43" t="e">
        <f>VLOOKUP('Prediction Data'!$E43,#REF!, AJ$215,FALSE)</f>
        <v>#N/A</v>
      </c>
      <c r="AK43" t="e">
        <f>VLOOKUP('Prediction Data'!$E43,#REF!, AK$215,FALSE)</f>
        <v>#N/A</v>
      </c>
      <c r="AL43" t="e">
        <f>VLOOKUP('Prediction Data'!$E43,#REF!, AL$215,FALSE)</f>
        <v>#N/A</v>
      </c>
      <c r="AM43" t="e">
        <f>VLOOKUP('Prediction Data'!$E43,#REF!, AM$215,FALSE)</f>
        <v>#N/A</v>
      </c>
      <c r="AN43" t="e">
        <f>VLOOKUP($F43,#REF!, AN$215,FALSE)</f>
        <v>#N/A</v>
      </c>
      <c r="AO43" t="e">
        <f>VLOOKUP($F43,#REF!, AO$215,FALSE)</f>
        <v>#N/A</v>
      </c>
      <c r="AP43" t="e">
        <f>VLOOKUP($G43,#REF!, AP$215,FALSE)</f>
        <v>#N/A</v>
      </c>
      <c r="AQ43" t="e">
        <f>VLOOKUP($G43,#REF!, AQ$215,FALSE)</f>
        <v>#N/A</v>
      </c>
      <c r="AR43" t="e">
        <f>VLOOKUP($H43,#REF!, 'Prediction Data'!AR$215,FALSE)</f>
        <v>#N/A</v>
      </c>
      <c r="AS43" t="e">
        <f>VLOOKUP($H43,#REF!, 'Prediction Data'!AS$215,FALSE)</f>
        <v>#N/A</v>
      </c>
      <c r="AT43" t="e">
        <f>VLOOKUP($H43,#REF!, 'Prediction Data'!AT$215,FALSE)</f>
        <v>#N/A</v>
      </c>
      <c r="AU43" t="e">
        <f>VLOOKUP($H43,#REF!, 'Prediction Data'!AU$215,FALSE)</f>
        <v>#N/A</v>
      </c>
      <c r="AV43" t="e">
        <f>VLOOKUP($H43,#REF!, 'Prediction Data'!AV$215,FALSE)</f>
        <v>#N/A</v>
      </c>
      <c r="AW43" t="e">
        <f>VLOOKUP($H43,#REF!, 'Prediction Data'!AW$215,FALSE)</f>
        <v>#N/A</v>
      </c>
      <c r="AX43" t="e">
        <f>VLOOKUP($H43,#REF!, 'Prediction Data'!AX$215,FALSE)</f>
        <v>#N/A</v>
      </c>
      <c r="AY43" t="e">
        <f>VLOOKUP($H43,#REF!, 'Prediction Data'!AY$215,FALSE)</f>
        <v>#N/A</v>
      </c>
      <c r="AZ43" t="e">
        <f>VLOOKUP($H43,#REF!, 'Prediction Data'!AZ$215,FALSE)</f>
        <v>#N/A</v>
      </c>
      <c r="BA43" t="e">
        <f>VLOOKUP($H43,#REF!, 'Prediction Data'!BA$215,FALSE)</f>
        <v>#N/A</v>
      </c>
      <c r="BB43" t="e">
        <f>VLOOKUP($H43,#REF!, 'Prediction Data'!BB$215,FALSE)</f>
        <v>#N/A</v>
      </c>
      <c r="BC43" t="e">
        <f>VLOOKUP($H43,#REF!, 'Prediction Data'!BC$215,FALSE)</f>
        <v>#N/A</v>
      </c>
      <c r="BD43" t="e">
        <f>VLOOKUP($I43,#REF!, 'Prediction Data'!BD$215,FALSE)</f>
        <v>#N/A</v>
      </c>
      <c r="BE43" t="e">
        <f>VLOOKUP($I43,#REF!, 'Prediction Data'!BE$215,FALSE)</f>
        <v>#N/A</v>
      </c>
      <c r="BF43" t="e">
        <f>VLOOKUP($I43,#REF!, 'Prediction Data'!BF$215,FALSE)</f>
        <v>#N/A</v>
      </c>
      <c r="BG43" t="e">
        <f>VLOOKUP($I43,#REF!, 'Prediction Data'!BG$215,FALSE)</f>
        <v>#N/A</v>
      </c>
      <c r="BH43" t="e">
        <f>VLOOKUP($I43,#REF!, 'Prediction Data'!BH$215,FALSE)</f>
        <v>#N/A</v>
      </c>
      <c r="BI43" t="e">
        <f>VLOOKUP($I43,#REF!, 'Prediction Data'!BI$215,FALSE)</f>
        <v>#N/A</v>
      </c>
      <c r="BJ43" t="e">
        <f>VLOOKUP($I43,#REF!, 'Prediction Data'!BJ$215,FALSE)</f>
        <v>#N/A</v>
      </c>
      <c r="BK43" t="e">
        <f>VLOOKUP($I43,#REF!, 'Prediction Data'!BK$215,FALSE)</f>
        <v>#N/A</v>
      </c>
      <c r="BL43" t="e">
        <f>VLOOKUP($I43,#REF!, 'Prediction Data'!BL$215,FALSE)</f>
        <v>#N/A</v>
      </c>
      <c r="BM43" t="e">
        <f>VLOOKUP($I43,#REF!, 'Prediction Data'!BM$215,FALSE)</f>
        <v>#N/A</v>
      </c>
      <c r="BN43" t="e">
        <f>VLOOKUP($I43,#REF!, 'Prediction Data'!BN$215,FALSE)</f>
        <v>#N/A</v>
      </c>
      <c r="BO43" t="e">
        <f>VLOOKUP($I43,#REF!, 'Prediction Data'!BO$215,FALSE)</f>
        <v>#N/A</v>
      </c>
      <c r="BP43" t="e">
        <f>VLOOKUP('Prediction Data'!$J43,#REF!, BP$215, FALSE)</f>
        <v>#N/A</v>
      </c>
      <c r="BQ43" t="e">
        <f>VLOOKUP('Prediction Data'!$J43,#REF!, BQ$215, FALSE)</f>
        <v>#N/A</v>
      </c>
      <c r="BR43" t="e">
        <f>VLOOKUP('Prediction Data'!$J43,#REF!, BR$215, FALSE)</f>
        <v>#N/A</v>
      </c>
      <c r="BS43" t="e">
        <f>VLOOKUP('Prediction Data'!$J43,#REF!, BS$215, FALSE)</f>
        <v>#N/A</v>
      </c>
      <c r="BT43" t="e">
        <f>VLOOKUP('Prediction Data'!$J43,#REF!, BT$215, FALSE)</f>
        <v>#N/A</v>
      </c>
      <c r="BU43" t="e">
        <f t="shared" si="2"/>
        <v>#N/A</v>
      </c>
      <c r="BV43" t="e">
        <f t="shared" si="3"/>
        <v>#N/A</v>
      </c>
      <c r="BW43" t="e">
        <f>VLOOKUP('Prediction Data'!$K43,#REF!, BW$215, FALSE)</f>
        <v>#N/A</v>
      </c>
      <c r="BX43" t="e">
        <f>VLOOKUP('Prediction Data'!$K43,#REF!, BX$215, FALSE)</f>
        <v>#N/A</v>
      </c>
      <c r="BY43" t="e">
        <f>VLOOKUP('Prediction Data'!$K43,#REF!, BY$215, FALSE)</f>
        <v>#N/A</v>
      </c>
      <c r="BZ43" t="e">
        <f>VLOOKUP('Prediction Data'!$K43,#REF!, BZ$215, FALSE)</f>
        <v>#N/A</v>
      </c>
      <c r="CA43" t="e">
        <f>VLOOKUP('Prediction Data'!$K43,#REF!, CA$215, FALSE)</f>
        <v>#N/A</v>
      </c>
      <c r="CB43" t="e">
        <f t="shared" si="4"/>
        <v>#N/A</v>
      </c>
      <c r="CC43" t="e">
        <f t="shared" si="5"/>
        <v>#N/A</v>
      </c>
      <c r="CD43" t="e">
        <f t="shared" si="6"/>
        <v>#N/A</v>
      </c>
      <c r="CE43" t="e">
        <f t="shared" si="7"/>
        <v>#N/A</v>
      </c>
      <c r="CF43" s="20" t="e">
        <f t="shared" si="8"/>
        <v>#N/A</v>
      </c>
      <c r="CG43" s="20" t="e">
        <f t="shared" si="9"/>
        <v>#N/A</v>
      </c>
      <c r="CH43" t="e">
        <f>VLOOKUP(Table411[[#This Row],[Conference_H]], Conferences!$H$2:$N$34, 3,FALSE)</f>
        <v>#N/A</v>
      </c>
      <c r="CI43" t="e">
        <f>VLOOKUP(Table411[[#This Row],[Conference_A]], Conferences!$H$2:$N$34, 3,FALSE)</f>
        <v>#N/A</v>
      </c>
      <c r="CJ43" t="e">
        <f>IF(Table411[[#This Row],[CRank_H]]=Table411[[#This Row],[CRank_A]],0,1)</f>
        <v>#N/A</v>
      </c>
      <c r="CK43" t="e">
        <f>VLOOKUP(Table411[[#This Row],[Home Name BPI_SAG ELO]], 'Ratings_Comp'!$A$2:$L$364, 14, FALSE)</f>
        <v>#N/A</v>
      </c>
      <c r="CL43" t="e">
        <f>VLOOKUP(Table411[[#This Row],[Home Name BPI_SAG ELO]], 'Ratings_Comp'!$A$2:$L$364, 15, FALSE)</f>
        <v>#N/A</v>
      </c>
      <c r="CM43" t="e">
        <f>VLOOKUP(Table411[[#This Row],[Away Name BPI_SAG ELO]], 'Ratings_Comp'!$A$2:$L$364, 14, FALSE)</f>
        <v>#N/A</v>
      </c>
      <c r="CN43" t="e">
        <f>VLOOKUP(Table411[[#This Row],[Away Name BPI_SAG ELO]], 'Ratings_Comp'!$A$2:$L$364, 15, FALSE)</f>
        <v>#N/A</v>
      </c>
      <c r="CO43" t="e">
        <f>Table411[[#This Row],[Home_Ws]]/(Table411[[#This Row],[Home_Ws]]+Table411[[#This Row],[Home_Ls]])</f>
        <v>#N/A</v>
      </c>
      <c r="CP43" t="e">
        <f>Table411[[#This Row],[Away_Ws]]/(Table411[[#This Row],[Away_Ws]]+Table411[[#This Row],[Away_Ls]])</f>
        <v>#N/A</v>
      </c>
    </row>
    <row r="44" spans="1:94" x14ac:dyDescent="0.45">
      <c r="A44">
        <v>44</v>
      </c>
      <c r="B44" s="4"/>
      <c r="C44" s="4"/>
      <c r="D44" s="3" t="e">
        <f>VLOOKUP('Prediction Data'!$B44, Names!$C$2:$K$363, 2,FALSE)</f>
        <v>#N/A</v>
      </c>
      <c r="E44" s="3" t="e">
        <f>VLOOKUP('Prediction Data'!$C44, Names!$C$2:$K$363, 2,FALSE)</f>
        <v>#N/A</v>
      </c>
      <c r="F44" s="3" t="e">
        <f>VLOOKUP('Prediction Data'!$B44, Names!$C$2:$K$363, 3,FALSE)</f>
        <v>#N/A</v>
      </c>
      <c r="G44" s="3" t="e">
        <f>VLOOKUP('Prediction Data'!$C44, Names!$C$2:$K$363, 3,FALSE)</f>
        <v>#N/A</v>
      </c>
      <c r="H44" s="3" t="e">
        <f>VLOOKUP('Prediction Data'!$B44, Names!$C$2:$K$363, 5,FALSE)</f>
        <v>#N/A</v>
      </c>
      <c r="I44" s="3" t="e">
        <f>VLOOKUP('Prediction Data'!$C44, Names!$C$2:$K$363, 5,FALSE)</f>
        <v>#N/A</v>
      </c>
      <c r="J44" s="3" t="e">
        <f>VLOOKUP('Prediction Data'!$B44, Names!$C$2:$K$363, 6,FALSE)</f>
        <v>#N/A</v>
      </c>
      <c r="K44" s="3" t="e">
        <f>VLOOKUP('Prediction Data'!$C44, Names!$C$2:$K$363, 6,FALSE)</f>
        <v>#N/A</v>
      </c>
      <c r="L44" s="3" t="e">
        <f>VLOOKUP(B44, Names!$C$2:$M$363, 7,FALSE)</f>
        <v>#N/A</v>
      </c>
      <c r="M44" s="3" t="e">
        <f>VLOOKUP(C44, Names!$C$2:$M$363, 7,FALSE)</f>
        <v>#N/A</v>
      </c>
      <c r="N44" s="4" t="s">
        <v>558</v>
      </c>
      <c r="Q44" s="4">
        <f t="shared" si="0"/>
        <v>0</v>
      </c>
      <c r="R44" s="4" t="str">
        <f t="shared" si="1"/>
        <v>L</v>
      </c>
      <c r="S44" s="5"/>
      <c r="T44" s="17" t="e">
        <f>VLOOKUP($F44, Ratings_Comp[], T$215, FALSE)</f>
        <v>#N/A</v>
      </c>
      <c r="U44" s="17" t="e">
        <f>VLOOKUP($F44, Ratings_Comp[], U$215, FALSE)</f>
        <v>#N/A</v>
      </c>
      <c r="V44" s="17" t="e">
        <f>VLOOKUP($F44, Ratings_Comp[], V$215, FALSE)</f>
        <v>#N/A</v>
      </c>
      <c r="W44" s="17" t="e">
        <f>VLOOKUP($F44, Ratings_Comp[], W$215, FALSE)</f>
        <v>#N/A</v>
      </c>
      <c r="X44" s="17" t="e">
        <f>VLOOKUP($F44, Ratings_Comp[], X$215, FALSE)</f>
        <v>#N/A</v>
      </c>
      <c r="Y44" s="17" t="e">
        <f>VLOOKUP($G44, Ratings_Comp[], Y$215, FALSE)</f>
        <v>#N/A</v>
      </c>
      <c r="Z44" s="17" t="e">
        <f>VLOOKUP($G44, Ratings_Comp[], Z$215, FALSE)</f>
        <v>#N/A</v>
      </c>
      <c r="AA44" s="17" t="e">
        <f>VLOOKUP($G44, Ratings_Comp[], AA$215, FALSE)</f>
        <v>#N/A</v>
      </c>
      <c r="AB44" s="17" t="e">
        <f>VLOOKUP($G44, Ratings_Comp[], AB$215, FALSE)</f>
        <v>#N/A</v>
      </c>
      <c r="AC44" s="17" t="e">
        <f>VLOOKUP($G44, Ratings_Comp[], AC$215, FALSE)</f>
        <v>#N/A</v>
      </c>
      <c r="AD44" t="e">
        <f>VLOOKUP('Prediction Data'!$D44,#REF!, AD$215,FALSE)</f>
        <v>#N/A</v>
      </c>
      <c r="AE44" t="e">
        <f>VLOOKUP('Prediction Data'!$D44,#REF!, AE$215,FALSE)</f>
        <v>#N/A</v>
      </c>
      <c r="AF44" t="e">
        <f>VLOOKUP('Prediction Data'!$D44,#REF!, AF$215,FALSE)</f>
        <v>#N/A</v>
      </c>
      <c r="AG44" t="e">
        <f>VLOOKUP('Prediction Data'!$D44,#REF!, AG$215,FALSE)</f>
        <v>#N/A</v>
      </c>
      <c r="AH44" t="e">
        <f>VLOOKUP('Prediction Data'!$D44,#REF!, AH$215,FALSE)</f>
        <v>#N/A</v>
      </c>
      <c r="AI44" t="e">
        <f>VLOOKUP('Prediction Data'!$E44,#REF!, AI$215,FALSE)</f>
        <v>#N/A</v>
      </c>
      <c r="AJ44" t="e">
        <f>VLOOKUP('Prediction Data'!$E44,#REF!, AJ$215,FALSE)</f>
        <v>#N/A</v>
      </c>
      <c r="AK44" t="e">
        <f>VLOOKUP('Prediction Data'!$E44,#REF!, AK$215,FALSE)</f>
        <v>#N/A</v>
      </c>
      <c r="AL44" t="e">
        <f>VLOOKUP('Prediction Data'!$E44,#REF!, AL$215,FALSE)</f>
        <v>#N/A</v>
      </c>
      <c r="AM44" t="e">
        <f>VLOOKUP('Prediction Data'!$E44,#REF!, AM$215,FALSE)</f>
        <v>#N/A</v>
      </c>
      <c r="AN44" t="e">
        <f>VLOOKUP($F44,#REF!, AN$215,FALSE)</f>
        <v>#N/A</v>
      </c>
      <c r="AO44" t="e">
        <f>VLOOKUP($F44,#REF!, AO$215,FALSE)</f>
        <v>#N/A</v>
      </c>
      <c r="AP44" t="e">
        <f>VLOOKUP($G44,#REF!, AP$215,FALSE)</f>
        <v>#N/A</v>
      </c>
      <c r="AQ44" t="e">
        <f>VLOOKUP($G44,#REF!, AQ$215,FALSE)</f>
        <v>#N/A</v>
      </c>
      <c r="AR44" t="e">
        <f>VLOOKUP($H44,#REF!, 'Prediction Data'!AR$215,FALSE)</f>
        <v>#N/A</v>
      </c>
      <c r="AS44" t="e">
        <f>VLOOKUP($H44,#REF!, 'Prediction Data'!AS$215,FALSE)</f>
        <v>#N/A</v>
      </c>
      <c r="AT44" t="e">
        <f>VLOOKUP($H44,#REF!, 'Prediction Data'!AT$215,FALSE)</f>
        <v>#N/A</v>
      </c>
      <c r="AU44" t="e">
        <f>VLOOKUP($H44,#REF!, 'Prediction Data'!AU$215,FALSE)</f>
        <v>#N/A</v>
      </c>
      <c r="AV44" t="e">
        <f>VLOOKUP($H44,#REF!, 'Prediction Data'!AV$215,FALSE)</f>
        <v>#N/A</v>
      </c>
      <c r="AW44" t="e">
        <f>VLOOKUP($H44,#REF!, 'Prediction Data'!AW$215,FALSE)</f>
        <v>#N/A</v>
      </c>
      <c r="AX44" t="e">
        <f>VLOOKUP($H44,#REF!, 'Prediction Data'!AX$215,FALSE)</f>
        <v>#N/A</v>
      </c>
      <c r="AY44" t="e">
        <f>VLOOKUP($H44,#REF!, 'Prediction Data'!AY$215,FALSE)</f>
        <v>#N/A</v>
      </c>
      <c r="AZ44" t="e">
        <f>VLOOKUP($H44,#REF!, 'Prediction Data'!AZ$215,FALSE)</f>
        <v>#N/A</v>
      </c>
      <c r="BA44" t="e">
        <f>VLOOKUP($H44,#REF!, 'Prediction Data'!BA$215,FALSE)</f>
        <v>#N/A</v>
      </c>
      <c r="BB44" t="e">
        <f>VLOOKUP($H44,#REF!, 'Prediction Data'!BB$215,FALSE)</f>
        <v>#N/A</v>
      </c>
      <c r="BC44" t="e">
        <f>VLOOKUP($H44,#REF!, 'Prediction Data'!BC$215,FALSE)</f>
        <v>#N/A</v>
      </c>
      <c r="BD44" t="e">
        <f>VLOOKUP($I44,#REF!, 'Prediction Data'!BD$215,FALSE)</f>
        <v>#N/A</v>
      </c>
      <c r="BE44" t="e">
        <f>VLOOKUP($I44,#REF!, 'Prediction Data'!BE$215,FALSE)</f>
        <v>#N/A</v>
      </c>
      <c r="BF44" t="e">
        <f>VLOOKUP($I44,#REF!, 'Prediction Data'!BF$215,FALSE)</f>
        <v>#N/A</v>
      </c>
      <c r="BG44" t="e">
        <f>VLOOKUP($I44,#REF!, 'Prediction Data'!BG$215,FALSE)</f>
        <v>#N/A</v>
      </c>
      <c r="BH44" t="e">
        <f>VLOOKUP($I44,#REF!, 'Prediction Data'!BH$215,FALSE)</f>
        <v>#N/A</v>
      </c>
      <c r="BI44" t="e">
        <f>VLOOKUP($I44,#REF!, 'Prediction Data'!BI$215,FALSE)</f>
        <v>#N/A</v>
      </c>
      <c r="BJ44" t="e">
        <f>VLOOKUP($I44,#REF!, 'Prediction Data'!BJ$215,FALSE)</f>
        <v>#N/A</v>
      </c>
      <c r="BK44" t="e">
        <f>VLOOKUP($I44,#REF!, 'Prediction Data'!BK$215,FALSE)</f>
        <v>#N/A</v>
      </c>
      <c r="BL44" t="e">
        <f>VLOOKUP($I44,#REF!, 'Prediction Data'!BL$215,FALSE)</f>
        <v>#N/A</v>
      </c>
      <c r="BM44" t="e">
        <f>VLOOKUP($I44,#REF!, 'Prediction Data'!BM$215,FALSE)</f>
        <v>#N/A</v>
      </c>
      <c r="BN44" t="e">
        <f>VLOOKUP($I44,#REF!, 'Prediction Data'!BN$215,FALSE)</f>
        <v>#N/A</v>
      </c>
      <c r="BO44" t="e">
        <f>VLOOKUP($I44,#REF!, 'Prediction Data'!BO$215,FALSE)</f>
        <v>#N/A</v>
      </c>
      <c r="BP44" t="e">
        <f>VLOOKUP('Prediction Data'!$J44,#REF!, BP$215, FALSE)</f>
        <v>#N/A</v>
      </c>
      <c r="BQ44" t="e">
        <f>VLOOKUP('Prediction Data'!$J44,#REF!, BQ$215, FALSE)</f>
        <v>#N/A</v>
      </c>
      <c r="BR44" t="e">
        <f>VLOOKUP('Prediction Data'!$J44,#REF!, BR$215, FALSE)</f>
        <v>#N/A</v>
      </c>
      <c r="BS44" t="e">
        <f>VLOOKUP('Prediction Data'!$J44,#REF!, BS$215, FALSE)</f>
        <v>#N/A</v>
      </c>
      <c r="BT44" t="e">
        <f>VLOOKUP('Prediction Data'!$J44,#REF!, BT$215, FALSE)</f>
        <v>#N/A</v>
      </c>
      <c r="BU44" t="e">
        <f t="shared" si="2"/>
        <v>#N/A</v>
      </c>
      <c r="BV44" t="e">
        <f t="shared" si="3"/>
        <v>#N/A</v>
      </c>
      <c r="BW44" t="e">
        <f>VLOOKUP('Prediction Data'!$K44,#REF!, BW$215, FALSE)</f>
        <v>#N/A</v>
      </c>
      <c r="BX44" t="e">
        <f>VLOOKUP('Prediction Data'!$K44,#REF!, BX$215, FALSE)</f>
        <v>#N/A</v>
      </c>
      <c r="BY44" t="e">
        <f>VLOOKUP('Prediction Data'!$K44,#REF!, BY$215, FALSE)</f>
        <v>#N/A</v>
      </c>
      <c r="BZ44" t="e">
        <f>VLOOKUP('Prediction Data'!$K44,#REF!, BZ$215, FALSE)</f>
        <v>#N/A</v>
      </c>
      <c r="CA44" t="e">
        <f>VLOOKUP('Prediction Data'!$K44,#REF!, CA$215, FALSE)</f>
        <v>#N/A</v>
      </c>
      <c r="CB44" t="e">
        <f t="shared" si="4"/>
        <v>#N/A</v>
      </c>
      <c r="CC44" t="e">
        <f t="shared" si="5"/>
        <v>#N/A</v>
      </c>
      <c r="CD44" t="e">
        <f t="shared" si="6"/>
        <v>#N/A</v>
      </c>
      <c r="CE44" t="e">
        <f t="shared" si="7"/>
        <v>#N/A</v>
      </c>
      <c r="CF44" s="20" t="e">
        <f t="shared" si="8"/>
        <v>#N/A</v>
      </c>
      <c r="CG44" s="20" t="e">
        <f t="shared" si="9"/>
        <v>#N/A</v>
      </c>
      <c r="CH44" t="e">
        <f>VLOOKUP(Table411[[#This Row],[Conference_H]], Conferences!$H$2:$N$34, 3,FALSE)</f>
        <v>#N/A</v>
      </c>
      <c r="CI44" t="e">
        <f>VLOOKUP(Table411[[#This Row],[Conference_A]], Conferences!$H$2:$N$34, 3,FALSE)</f>
        <v>#N/A</v>
      </c>
      <c r="CJ44" t="e">
        <f>IF(Table411[[#This Row],[CRank_H]]=Table411[[#This Row],[CRank_A]],0,1)</f>
        <v>#N/A</v>
      </c>
      <c r="CK44" t="e">
        <f>VLOOKUP(Table411[[#This Row],[Home Name BPI_SAG ELO]], 'Ratings_Comp'!$A$2:$L$364, 14, FALSE)</f>
        <v>#N/A</v>
      </c>
      <c r="CL44" t="e">
        <f>VLOOKUP(Table411[[#This Row],[Home Name BPI_SAG ELO]], 'Ratings_Comp'!$A$2:$L$364, 15, FALSE)</f>
        <v>#N/A</v>
      </c>
      <c r="CM44" t="e">
        <f>VLOOKUP(Table411[[#This Row],[Away Name BPI_SAG ELO]], 'Ratings_Comp'!$A$2:$L$364, 14, FALSE)</f>
        <v>#N/A</v>
      </c>
      <c r="CN44" t="e">
        <f>VLOOKUP(Table411[[#This Row],[Away Name BPI_SAG ELO]], 'Ratings_Comp'!$A$2:$L$364, 15, FALSE)</f>
        <v>#N/A</v>
      </c>
      <c r="CO44" t="e">
        <f>Table411[[#This Row],[Home_Ws]]/(Table411[[#This Row],[Home_Ws]]+Table411[[#This Row],[Home_Ls]])</f>
        <v>#N/A</v>
      </c>
      <c r="CP44" t="e">
        <f>Table411[[#This Row],[Away_Ws]]/(Table411[[#This Row],[Away_Ws]]+Table411[[#This Row],[Away_Ls]])</f>
        <v>#N/A</v>
      </c>
    </row>
    <row r="45" spans="1:94" x14ac:dyDescent="0.45">
      <c r="A45">
        <v>45</v>
      </c>
      <c r="B45" s="4"/>
      <c r="C45" s="4"/>
      <c r="D45" s="3" t="e">
        <f>VLOOKUP('Prediction Data'!$B45, Names!$C$2:$K$363, 2,FALSE)</f>
        <v>#N/A</v>
      </c>
      <c r="E45" s="3" t="e">
        <f>VLOOKUP('Prediction Data'!$C45, Names!$C$2:$K$363, 2,FALSE)</f>
        <v>#N/A</v>
      </c>
      <c r="F45" s="3" t="e">
        <f>VLOOKUP('Prediction Data'!$B45, Names!$C$2:$K$363, 3,FALSE)</f>
        <v>#N/A</v>
      </c>
      <c r="G45" s="3" t="e">
        <f>VLOOKUP('Prediction Data'!$C45, Names!$C$2:$K$363, 3,FALSE)</f>
        <v>#N/A</v>
      </c>
      <c r="H45" s="3" t="e">
        <f>VLOOKUP('Prediction Data'!$B45, Names!$C$2:$K$363, 5,FALSE)</f>
        <v>#N/A</v>
      </c>
      <c r="I45" s="3" t="e">
        <f>VLOOKUP('Prediction Data'!$C45, Names!$C$2:$K$363, 5,FALSE)</f>
        <v>#N/A</v>
      </c>
      <c r="J45" s="3" t="e">
        <f>VLOOKUP('Prediction Data'!$B45, Names!$C$2:$K$363, 6,FALSE)</f>
        <v>#N/A</v>
      </c>
      <c r="K45" s="3" t="e">
        <f>VLOOKUP('Prediction Data'!$C45, Names!$C$2:$K$363, 6,FALSE)</f>
        <v>#N/A</v>
      </c>
      <c r="L45" s="3" t="e">
        <f>VLOOKUP(B45, Names!$C$2:$M$363, 7,FALSE)</f>
        <v>#N/A</v>
      </c>
      <c r="M45" s="3" t="e">
        <f>VLOOKUP(C45, Names!$C$2:$M$363, 7,FALSE)</f>
        <v>#N/A</v>
      </c>
      <c r="N45" s="4" t="s">
        <v>558</v>
      </c>
      <c r="Q45" s="4">
        <f t="shared" si="0"/>
        <v>0</v>
      </c>
      <c r="R45" s="4" t="str">
        <f t="shared" si="1"/>
        <v>L</v>
      </c>
      <c r="S45" s="5"/>
      <c r="T45" s="17" t="e">
        <f>VLOOKUP($F45, Ratings_Comp[], T$215, FALSE)</f>
        <v>#N/A</v>
      </c>
      <c r="U45" s="17" t="e">
        <f>VLOOKUP($F45, Ratings_Comp[], U$215, FALSE)</f>
        <v>#N/A</v>
      </c>
      <c r="V45" s="17" t="e">
        <f>VLOOKUP($F45, Ratings_Comp[], V$215, FALSE)</f>
        <v>#N/A</v>
      </c>
      <c r="W45" s="17" t="e">
        <f>VLOOKUP($F45, Ratings_Comp[], W$215, FALSE)</f>
        <v>#N/A</v>
      </c>
      <c r="X45" s="17" t="e">
        <f>VLOOKUP($F45, Ratings_Comp[], X$215, FALSE)</f>
        <v>#N/A</v>
      </c>
      <c r="Y45" s="17" t="e">
        <f>VLOOKUP($G45, Ratings_Comp[], Y$215, FALSE)</f>
        <v>#N/A</v>
      </c>
      <c r="Z45" s="17" t="e">
        <f>VLOOKUP($G45, Ratings_Comp[], Z$215, FALSE)</f>
        <v>#N/A</v>
      </c>
      <c r="AA45" s="17" t="e">
        <f>VLOOKUP($G45, Ratings_Comp[], AA$215, FALSE)</f>
        <v>#N/A</v>
      </c>
      <c r="AB45" s="17" t="e">
        <f>VLOOKUP($G45, Ratings_Comp[], AB$215, FALSE)</f>
        <v>#N/A</v>
      </c>
      <c r="AC45" s="17" t="e">
        <f>VLOOKUP($G45, Ratings_Comp[], AC$215, FALSE)</f>
        <v>#N/A</v>
      </c>
      <c r="AD45" t="e">
        <f>VLOOKUP('Prediction Data'!$D45,#REF!, AD$215,FALSE)</f>
        <v>#N/A</v>
      </c>
      <c r="AE45" t="e">
        <f>VLOOKUP('Prediction Data'!$D45,#REF!, AE$215,FALSE)</f>
        <v>#N/A</v>
      </c>
      <c r="AF45" t="e">
        <f>VLOOKUP('Prediction Data'!$D45,#REF!, AF$215,FALSE)</f>
        <v>#N/A</v>
      </c>
      <c r="AG45" t="e">
        <f>VLOOKUP('Prediction Data'!$D45,#REF!, AG$215,FALSE)</f>
        <v>#N/A</v>
      </c>
      <c r="AH45" t="e">
        <f>VLOOKUP('Prediction Data'!$D45,#REF!, AH$215,FALSE)</f>
        <v>#N/A</v>
      </c>
      <c r="AI45" t="e">
        <f>VLOOKUP('Prediction Data'!$E45,#REF!, AI$215,FALSE)</f>
        <v>#N/A</v>
      </c>
      <c r="AJ45" t="e">
        <f>VLOOKUP('Prediction Data'!$E45,#REF!, AJ$215,FALSE)</f>
        <v>#N/A</v>
      </c>
      <c r="AK45" t="e">
        <f>VLOOKUP('Prediction Data'!$E45,#REF!, AK$215,FALSE)</f>
        <v>#N/A</v>
      </c>
      <c r="AL45" t="e">
        <f>VLOOKUP('Prediction Data'!$E45,#REF!, AL$215,FALSE)</f>
        <v>#N/A</v>
      </c>
      <c r="AM45" t="e">
        <f>VLOOKUP('Prediction Data'!$E45,#REF!, AM$215,FALSE)</f>
        <v>#N/A</v>
      </c>
      <c r="AN45" t="e">
        <f>VLOOKUP($F45,#REF!, AN$215,FALSE)</f>
        <v>#N/A</v>
      </c>
      <c r="AO45" t="e">
        <f>VLOOKUP($F45,#REF!, AO$215,FALSE)</f>
        <v>#N/A</v>
      </c>
      <c r="AP45" t="e">
        <f>VLOOKUP($G45,#REF!, AP$215,FALSE)</f>
        <v>#N/A</v>
      </c>
      <c r="AQ45" t="e">
        <f>VLOOKUP($G45,#REF!, AQ$215,FALSE)</f>
        <v>#N/A</v>
      </c>
      <c r="AR45" t="e">
        <f>VLOOKUP($H45,#REF!, 'Prediction Data'!AR$215,FALSE)</f>
        <v>#N/A</v>
      </c>
      <c r="AS45" t="e">
        <f>VLOOKUP($H45,#REF!, 'Prediction Data'!AS$215,FALSE)</f>
        <v>#N/A</v>
      </c>
      <c r="AT45" t="e">
        <f>VLOOKUP($H45,#REF!, 'Prediction Data'!AT$215,FALSE)</f>
        <v>#N/A</v>
      </c>
      <c r="AU45" t="e">
        <f>VLOOKUP($H45,#REF!, 'Prediction Data'!AU$215,FALSE)</f>
        <v>#N/A</v>
      </c>
      <c r="AV45" t="e">
        <f>VLOOKUP($H45,#REF!, 'Prediction Data'!AV$215,FALSE)</f>
        <v>#N/A</v>
      </c>
      <c r="AW45" t="e">
        <f>VLOOKUP($H45,#REF!, 'Prediction Data'!AW$215,FALSE)</f>
        <v>#N/A</v>
      </c>
      <c r="AX45" t="e">
        <f>VLOOKUP($H45,#REF!, 'Prediction Data'!AX$215,FALSE)</f>
        <v>#N/A</v>
      </c>
      <c r="AY45" t="e">
        <f>VLOOKUP($H45,#REF!, 'Prediction Data'!AY$215,FALSE)</f>
        <v>#N/A</v>
      </c>
      <c r="AZ45" t="e">
        <f>VLOOKUP($H45,#REF!, 'Prediction Data'!AZ$215,FALSE)</f>
        <v>#N/A</v>
      </c>
      <c r="BA45" t="e">
        <f>VLOOKUP($H45,#REF!, 'Prediction Data'!BA$215,FALSE)</f>
        <v>#N/A</v>
      </c>
      <c r="BB45" t="e">
        <f>VLOOKUP($H45,#REF!, 'Prediction Data'!BB$215,FALSE)</f>
        <v>#N/A</v>
      </c>
      <c r="BC45" t="e">
        <f>VLOOKUP($H45,#REF!, 'Prediction Data'!BC$215,FALSE)</f>
        <v>#N/A</v>
      </c>
      <c r="BD45" t="e">
        <f>VLOOKUP($I45,#REF!, 'Prediction Data'!BD$215,FALSE)</f>
        <v>#N/A</v>
      </c>
      <c r="BE45" t="e">
        <f>VLOOKUP($I45,#REF!, 'Prediction Data'!BE$215,FALSE)</f>
        <v>#N/A</v>
      </c>
      <c r="BF45" t="e">
        <f>VLOOKUP($I45,#REF!, 'Prediction Data'!BF$215,FALSE)</f>
        <v>#N/A</v>
      </c>
      <c r="BG45" t="e">
        <f>VLOOKUP($I45,#REF!, 'Prediction Data'!BG$215,FALSE)</f>
        <v>#N/A</v>
      </c>
      <c r="BH45" t="e">
        <f>VLOOKUP($I45,#REF!, 'Prediction Data'!BH$215,FALSE)</f>
        <v>#N/A</v>
      </c>
      <c r="BI45" t="e">
        <f>VLOOKUP($I45,#REF!, 'Prediction Data'!BI$215,FALSE)</f>
        <v>#N/A</v>
      </c>
      <c r="BJ45" t="e">
        <f>VLOOKUP($I45,#REF!, 'Prediction Data'!BJ$215,FALSE)</f>
        <v>#N/A</v>
      </c>
      <c r="BK45" t="e">
        <f>VLOOKUP($I45,#REF!, 'Prediction Data'!BK$215,FALSE)</f>
        <v>#N/A</v>
      </c>
      <c r="BL45" t="e">
        <f>VLOOKUP($I45,#REF!, 'Prediction Data'!BL$215,FALSE)</f>
        <v>#N/A</v>
      </c>
      <c r="BM45" t="e">
        <f>VLOOKUP($I45,#REF!, 'Prediction Data'!BM$215,FALSE)</f>
        <v>#N/A</v>
      </c>
      <c r="BN45" t="e">
        <f>VLOOKUP($I45,#REF!, 'Prediction Data'!BN$215,FALSE)</f>
        <v>#N/A</v>
      </c>
      <c r="BO45" t="e">
        <f>VLOOKUP($I45,#REF!, 'Prediction Data'!BO$215,FALSE)</f>
        <v>#N/A</v>
      </c>
      <c r="BP45" t="e">
        <f>VLOOKUP('Prediction Data'!$J45,#REF!, BP$215, FALSE)</f>
        <v>#N/A</v>
      </c>
      <c r="BQ45" t="e">
        <f>VLOOKUP('Prediction Data'!$J45,#REF!, BQ$215, FALSE)</f>
        <v>#N/A</v>
      </c>
      <c r="BR45" t="e">
        <f>VLOOKUP('Prediction Data'!$J45,#REF!, BR$215, FALSE)</f>
        <v>#N/A</v>
      </c>
      <c r="BS45" t="e">
        <f>VLOOKUP('Prediction Data'!$J45,#REF!, BS$215, FALSE)</f>
        <v>#N/A</v>
      </c>
      <c r="BT45" t="e">
        <f>VLOOKUP('Prediction Data'!$J45,#REF!, BT$215, FALSE)</f>
        <v>#N/A</v>
      </c>
      <c r="BU45" t="e">
        <f t="shared" si="2"/>
        <v>#N/A</v>
      </c>
      <c r="BV45" t="e">
        <f t="shared" si="3"/>
        <v>#N/A</v>
      </c>
      <c r="BW45" t="e">
        <f>VLOOKUP('Prediction Data'!$K45,#REF!, BW$215, FALSE)</f>
        <v>#N/A</v>
      </c>
      <c r="BX45" t="e">
        <f>VLOOKUP('Prediction Data'!$K45,#REF!, BX$215, FALSE)</f>
        <v>#N/A</v>
      </c>
      <c r="BY45" t="e">
        <f>VLOOKUP('Prediction Data'!$K45,#REF!, BY$215, FALSE)</f>
        <v>#N/A</v>
      </c>
      <c r="BZ45" t="e">
        <f>VLOOKUP('Prediction Data'!$K45,#REF!, BZ$215, FALSE)</f>
        <v>#N/A</v>
      </c>
      <c r="CA45" t="e">
        <f>VLOOKUP('Prediction Data'!$K45,#REF!, CA$215, FALSE)</f>
        <v>#N/A</v>
      </c>
      <c r="CB45" t="e">
        <f t="shared" si="4"/>
        <v>#N/A</v>
      </c>
      <c r="CC45" t="e">
        <f t="shared" si="5"/>
        <v>#N/A</v>
      </c>
      <c r="CD45" t="e">
        <f t="shared" si="6"/>
        <v>#N/A</v>
      </c>
      <c r="CE45" t="e">
        <f t="shared" si="7"/>
        <v>#N/A</v>
      </c>
      <c r="CF45" s="20" t="e">
        <f t="shared" si="8"/>
        <v>#N/A</v>
      </c>
      <c r="CG45" s="20" t="e">
        <f t="shared" si="9"/>
        <v>#N/A</v>
      </c>
      <c r="CH45" t="e">
        <f>VLOOKUP(Table411[[#This Row],[Conference_H]], Conferences!$H$2:$N$34, 3,FALSE)</f>
        <v>#N/A</v>
      </c>
      <c r="CI45" t="e">
        <f>VLOOKUP(Table411[[#This Row],[Conference_A]], Conferences!$H$2:$N$34, 3,FALSE)</f>
        <v>#N/A</v>
      </c>
      <c r="CJ45" t="e">
        <f>IF(Table411[[#This Row],[CRank_H]]=Table411[[#This Row],[CRank_A]],0,1)</f>
        <v>#N/A</v>
      </c>
      <c r="CK45" t="e">
        <f>VLOOKUP(Table411[[#This Row],[Home Name BPI_SAG ELO]], 'Ratings_Comp'!$A$2:$L$364, 14, FALSE)</f>
        <v>#N/A</v>
      </c>
      <c r="CL45" t="e">
        <f>VLOOKUP(Table411[[#This Row],[Home Name BPI_SAG ELO]], 'Ratings_Comp'!$A$2:$L$364, 15, FALSE)</f>
        <v>#N/A</v>
      </c>
      <c r="CM45" t="e">
        <f>VLOOKUP(Table411[[#This Row],[Away Name BPI_SAG ELO]], 'Ratings_Comp'!$A$2:$L$364, 14, FALSE)</f>
        <v>#N/A</v>
      </c>
      <c r="CN45" t="e">
        <f>VLOOKUP(Table411[[#This Row],[Away Name BPI_SAG ELO]], 'Ratings_Comp'!$A$2:$L$364, 15, FALSE)</f>
        <v>#N/A</v>
      </c>
      <c r="CO45" t="e">
        <f>Table411[[#This Row],[Home_Ws]]/(Table411[[#This Row],[Home_Ws]]+Table411[[#This Row],[Home_Ls]])</f>
        <v>#N/A</v>
      </c>
      <c r="CP45" t="e">
        <f>Table411[[#This Row],[Away_Ws]]/(Table411[[#This Row],[Away_Ws]]+Table411[[#This Row],[Away_Ls]])</f>
        <v>#N/A</v>
      </c>
    </row>
    <row r="46" spans="1:94" x14ac:dyDescent="0.45">
      <c r="A46">
        <v>46</v>
      </c>
      <c r="B46" s="4"/>
      <c r="C46" s="4"/>
      <c r="D46" s="3" t="e">
        <f>VLOOKUP('Prediction Data'!$B46, Names!$C$2:$K$363, 2,FALSE)</f>
        <v>#N/A</v>
      </c>
      <c r="E46" s="3" t="e">
        <f>VLOOKUP('Prediction Data'!$C46, Names!$C$2:$K$363, 2,FALSE)</f>
        <v>#N/A</v>
      </c>
      <c r="F46" s="3" t="e">
        <f>VLOOKUP('Prediction Data'!$B46, Names!$C$2:$K$363, 3,FALSE)</f>
        <v>#N/A</v>
      </c>
      <c r="G46" s="3" t="e">
        <f>VLOOKUP('Prediction Data'!$C46, Names!$C$2:$K$363, 3,FALSE)</f>
        <v>#N/A</v>
      </c>
      <c r="H46" s="3" t="e">
        <f>VLOOKUP('Prediction Data'!$B46, Names!$C$2:$K$363, 5,FALSE)</f>
        <v>#N/A</v>
      </c>
      <c r="I46" s="3" t="e">
        <f>VLOOKUP('Prediction Data'!$C46, Names!$C$2:$K$363, 5,FALSE)</f>
        <v>#N/A</v>
      </c>
      <c r="J46" s="3" t="e">
        <f>VLOOKUP('Prediction Data'!$B46, Names!$C$2:$K$363, 6,FALSE)</f>
        <v>#N/A</v>
      </c>
      <c r="K46" s="3" t="e">
        <f>VLOOKUP('Prediction Data'!$C46, Names!$C$2:$K$363, 6,FALSE)</f>
        <v>#N/A</v>
      </c>
      <c r="L46" s="3" t="e">
        <f>VLOOKUP(B46, Names!$C$2:$M$363, 7,FALSE)</f>
        <v>#N/A</v>
      </c>
      <c r="M46" s="3" t="e">
        <f>VLOOKUP(C46, Names!$C$2:$M$363, 7,FALSE)</f>
        <v>#N/A</v>
      </c>
      <c r="N46" s="4" t="s">
        <v>558</v>
      </c>
      <c r="Q46" s="4">
        <f t="shared" si="0"/>
        <v>0</v>
      </c>
      <c r="R46" s="4" t="str">
        <f t="shared" si="1"/>
        <v>L</v>
      </c>
      <c r="S46" s="5"/>
      <c r="T46" s="17" t="e">
        <f>VLOOKUP($F46, Ratings_Comp[], T$215, FALSE)</f>
        <v>#N/A</v>
      </c>
      <c r="U46" s="17" t="e">
        <f>VLOOKUP($F46, Ratings_Comp[], U$215, FALSE)</f>
        <v>#N/A</v>
      </c>
      <c r="V46" s="17" t="e">
        <f>VLOOKUP($F46, Ratings_Comp[], V$215, FALSE)</f>
        <v>#N/A</v>
      </c>
      <c r="W46" s="17" t="e">
        <f>VLOOKUP($F46, Ratings_Comp[], W$215, FALSE)</f>
        <v>#N/A</v>
      </c>
      <c r="X46" s="17" t="e">
        <f>VLOOKUP($F46, Ratings_Comp[], X$215, FALSE)</f>
        <v>#N/A</v>
      </c>
      <c r="Y46" s="17" t="e">
        <f>VLOOKUP($G46, Ratings_Comp[], Y$215, FALSE)</f>
        <v>#N/A</v>
      </c>
      <c r="Z46" s="17" t="e">
        <f>VLOOKUP($G46, Ratings_Comp[], Z$215, FALSE)</f>
        <v>#N/A</v>
      </c>
      <c r="AA46" s="17" t="e">
        <f>VLOOKUP($G46, Ratings_Comp[], AA$215, FALSE)</f>
        <v>#N/A</v>
      </c>
      <c r="AB46" s="17" t="e">
        <f>VLOOKUP($G46, Ratings_Comp[], AB$215, FALSE)</f>
        <v>#N/A</v>
      </c>
      <c r="AC46" s="17" t="e">
        <f>VLOOKUP($G46, Ratings_Comp[], AC$215, FALSE)</f>
        <v>#N/A</v>
      </c>
      <c r="AD46" t="e">
        <f>VLOOKUP('Prediction Data'!$D46,#REF!, AD$215,FALSE)</f>
        <v>#N/A</v>
      </c>
      <c r="AE46" t="e">
        <f>VLOOKUP('Prediction Data'!$D46,#REF!, AE$215,FALSE)</f>
        <v>#N/A</v>
      </c>
      <c r="AF46" t="e">
        <f>VLOOKUP('Prediction Data'!$D46,#REF!, AF$215,FALSE)</f>
        <v>#N/A</v>
      </c>
      <c r="AG46" t="e">
        <f>VLOOKUP('Prediction Data'!$D46,#REF!, AG$215,FALSE)</f>
        <v>#N/A</v>
      </c>
      <c r="AH46" t="e">
        <f>VLOOKUP('Prediction Data'!$D46,#REF!, AH$215,FALSE)</f>
        <v>#N/A</v>
      </c>
      <c r="AI46" t="e">
        <f>VLOOKUP('Prediction Data'!$E46,#REF!, AI$215,FALSE)</f>
        <v>#N/A</v>
      </c>
      <c r="AJ46" t="e">
        <f>VLOOKUP('Prediction Data'!$E46,#REF!, AJ$215,FALSE)</f>
        <v>#N/A</v>
      </c>
      <c r="AK46" t="e">
        <f>VLOOKUP('Prediction Data'!$E46,#REF!, AK$215,FALSE)</f>
        <v>#N/A</v>
      </c>
      <c r="AL46" t="e">
        <f>VLOOKUP('Prediction Data'!$E46,#REF!, AL$215,FALSE)</f>
        <v>#N/A</v>
      </c>
      <c r="AM46" t="e">
        <f>VLOOKUP('Prediction Data'!$E46,#REF!, AM$215,FALSE)</f>
        <v>#N/A</v>
      </c>
      <c r="AN46" t="e">
        <f>VLOOKUP($F46,#REF!, AN$215,FALSE)</f>
        <v>#N/A</v>
      </c>
      <c r="AO46" t="e">
        <f>VLOOKUP($F46,#REF!, AO$215,FALSE)</f>
        <v>#N/A</v>
      </c>
      <c r="AP46" t="e">
        <f>VLOOKUP($G46,#REF!, AP$215,FALSE)</f>
        <v>#N/A</v>
      </c>
      <c r="AQ46" t="e">
        <f>VLOOKUP($G46,#REF!, AQ$215,FALSE)</f>
        <v>#N/A</v>
      </c>
      <c r="AR46" t="e">
        <f>VLOOKUP($H46,#REF!, 'Prediction Data'!AR$215,FALSE)</f>
        <v>#N/A</v>
      </c>
      <c r="AS46" t="e">
        <f>VLOOKUP($H46,#REF!, 'Prediction Data'!AS$215,FALSE)</f>
        <v>#N/A</v>
      </c>
      <c r="AT46" t="e">
        <f>VLOOKUP($H46,#REF!, 'Prediction Data'!AT$215,FALSE)</f>
        <v>#N/A</v>
      </c>
      <c r="AU46" t="e">
        <f>VLOOKUP($H46,#REF!, 'Prediction Data'!AU$215,FALSE)</f>
        <v>#N/A</v>
      </c>
      <c r="AV46" t="e">
        <f>VLOOKUP($H46,#REF!, 'Prediction Data'!AV$215,FALSE)</f>
        <v>#N/A</v>
      </c>
      <c r="AW46" t="e">
        <f>VLOOKUP($H46,#REF!, 'Prediction Data'!AW$215,FALSE)</f>
        <v>#N/A</v>
      </c>
      <c r="AX46" t="e">
        <f>VLOOKUP($H46,#REF!, 'Prediction Data'!AX$215,FALSE)</f>
        <v>#N/A</v>
      </c>
      <c r="AY46" t="e">
        <f>VLOOKUP($H46,#REF!, 'Prediction Data'!AY$215,FALSE)</f>
        <v>#N/A</v>
      </c>
      <c r="AZ46" t="e">
        <f>VLOOKUP($H46,#REF!, 'Prediction Data'!AZ$215,FALSE)</f>
        <v>#N/A</v>
      </c>
      <c r="BA46" t="e">
        <f>VLOOKUP($H46,#REF!, 'Prediction Data'!BA$215,FALSE)</f>
        <v>#N/A</v>
      </c>
      <c r="BB46" t="e">
        <f>VLOOKUP($H46,#REF!, 'Prediction Data'!BB$215,FALSE)</f>
        <v>#N/A</v>
      </c>
      <c r="BC46" t="e">
        <f>VLOOKUP($H46,#REF!, 'Prediction Data'!BC$215,FALSE)</f>
        <v>#N/A</v>
      </c>
      <c r="BD46" t="e">
        <f>VLOOKUP($I46,#REF!, 'Prediction Data'!BD$215,FALSE)</f>
        <v>#N/A</v>
      </c>
      <c r="BE46" t="e">
        <f>VLOOKUP($I46,#REF!, 'Prediction Data'!BE$215,FALSE)</f>
        <v>#N/A</v>
      </c>
      <c r="BF46" t="e">
        <f>VLOOKUP($I46,#REF!, 'Prediction Data'!BF$215,FALSE)</f>
        <v>#N/A</v>
      </c>
      <c r="BG46" t="e">
        <f>VLOOKUP($I46,#REF!, 'Prediction Data'!BG$215,FALSE)</f>
        <v>#N/A</v>
      </c>
      <c r="BH46" t="e">
        <f>VLOOKUP($I46,#REF!, 'Prediction Data'!BH$215,FALSE)</f>
        <v>#N/A</v>
      </c>
      <c r="BI46" t="e">
        <f>VLOOKUP($I46,#REF!, 'Prediction Data'!BI$215,FALSE)</f>
        <v>#N/A</v>
      </c>
      <c r="BJ46" t="e">
        <f>VLOOKUP($I46,#REF!, 'Prediction Data'!BJ$215,FALSE)</f>
        <v>#N/A</v>
      </c>
      <c r="BK46" t="e">
        <f>VLOOKUP($I46,#REF!, 'Prediction Data'!BK$215,FALSE)</f>
        <v>#N/A</v>
      </c>
      <c r="BL46" t="e">
        <f>VLOOKUP($I46,#REF!, 'Prediction Data'!BL$215,FALSE)</f>
        <v>#N/A</v>
      </c>
      <c r="BM46" t="e">
        <f>VLOOKUP($I46,#REF!, 'Prediction Data'!BM$215,FALSE)</f>
        <v>#N/A</v>
      </c>
      <c r="BN46" t="e">
        <f>VLOOKUP($I46,#REF!, 'Prediction Data'!BN$215,FALSE)</f>
        <v>#N/A</v>
      </c>
      <c r="BO46" t="e">
        <f>VLOOKUP($I46,#REF!, 'Prediction Data'!BO$215,FALSE)</f>
        <v>#N/A</v>
      </c>
      <c r="BP46" t="e">
        <f>VLOOKUP('Prediction Data'!$J46,#REF!, BP$215, FALSE)</f>
        <v>#N/A</v>
      </c>
      <c r="BQ46" t="e">
        <f>VLOOKUP('Prediction Data'!$J46,#REF!, BQ$215, FALSE)</f>
        <v>#N/A</v>
      </c>
      <c r="BR46" t="e">
        <f>VLOOKUP('Prediction Data'!$J46,#REF!, BR$215, FALSE)</f>
        <v>#N/A</v>
      </c>
      <c r="BS46" t="e">
        <f>VLOOKUP('Prediction Data'!$J46,#REF!, BS$215, FALSE)</f>
        <v>#N/A</v>
      </c>
      <c r="BT46" t="e">
        <f>VLOOKUP('Prediction Data'!$J46,#REF!, BT$215, FALSE)</f>
        <v>#N/A</v>
      </c>
      <c r="BU46" t="e">
        <f t="shared" si="2"/>
        <v>#N/A</v>
      </c>
      <c r="BV46" t="e">
        <f t="shared" si="3"/>
        <v>#N/A</v>
      </c>
      <c r="BW46" t="e">
        <f>VLOOKUP('Prediction Data'!$K46,#REF!, BW$215, FALSE)</f>
        <v>#N/A</v>
      </c>
      <c r="BX46" t="e">
        <f>VLOOKUP('Prediction Data'!$K46,#REF!, BX$215, FALSE)</f>
        <v>#N/A</v>
      </c>
      <c r="BY46" t="e">
        <f>VLOOKUP('Prediction Data'!$K46,#REF!, BY$215, FALSE)</f>
        <v>#N/A</v>
      </c>
      <c r="BZ46" t="e">
        <f>VLOOKUP('Prediction Data'!$K46,#REF!, BZ$215, FALSE)</f>
        <v>#N/A</v>
      </c>
      <c r="CA46" t="e">
        <f>VLOOKUP('Prediction Data'!$K46,#REF!, CA$215, FALSE)</f>
        <v>#N/A</v>
      </c>
      <c r="CB46" t="e">
        <f t="shared" si="4"/>
        <v>#N/A</v>
      </c>
      <c r="CC46" t="e">
        <f t="shared" si="5"/>
        <v>#N/A</v>
      </c>
      <c r="CD46" t="e">
        <f t="shared" si="6"/>
        <v>#N/A</v>
      </c>
      <c r="CE46" t="e">
        <f t="shared" si="7"/>
        <v>#N/A</v>
      </c>
      <c r="CF46" s="20" t="e">
        <f t="shared" si="8"/>
        <v>#N/A</v>
      </c>
      <c r="CG46" s="20" t="e">
        <f t="shared" si="9"/>
        <v>#N/A</v>
      </c>
      <c r="CH46" t="e">
        <f>VLOOKUP(Table411[[#This Row],[Conference_H]], Conferences!$H$2:$N$34, 3,FALSE)</f>
        <v>#N/A</v>
      </c>
      <c r="CI46" t="e">
        <f>VLOOKUP(Table411[[#This Row],[Conference_A]], Conferences!$H$2:$N$34, 3,FALSE)</f>
        <v>#N/A</v>
      </c>
      <c r="CJ46" t="e">
        <f>IF(Table411[[#This Row],[CRank_H]]=Table411[[#This Row],[CRank_A]],0,1)</f>
        <v>#N/A</v>
      </c>
      <c r="CK46" t="e">
        <f>VLOOKUP(Table411[[#This Row],[Home Name BPI_SAG ELO]], 'Ratings_Comp'!$A$2:$L$364, 14, FALSE)</f>
        <v>#N/A</v>
      </c>
      <c r="CL46" t="e">
        <f>VLOOKUP(Table411[[#This Row],[Home Name BPI_SAG ELO]], 'Ratings_Comp'!$A$2:$L$364, 15, FALSE)</f>
        <v>#N/A</v>
      </c>
      <c r="CM46" t="e">
        <f>VLOOKUP(Table411[[#This Row],[Away Name BPI_SAG ELO]], 'Ratings_Comp'!$A$2:$L$364, 14, FALSE)</f>
        <v>#N/A</v>
      </c>
      <c r="CN46" t="e">
        <f>VLOOKUP(Table411[[#This Row],[Away Name BPI_SAG ELO]], 'Ratings_Comp'!$A$2:$L$364, 15, FALSE)</f>
        <v>#N/A</v>
      </c>
      <c r="CO46" t="e">
        <f>Table411[[#This Row],[Home_Ws]]/(Table411[[#This Row],[Home_Ws]]+Table411[[#This Row],[Home_Ls]])</f>
        <v>#N/A</v>
      </c>
      <c r="CP46" t="e">
        <f>Table411[[#This Row],[Away_Ws]]/(Table411[[#This Row],[Away_Ws]]+Table411[[#This Row],[Away_Ls]])</f>
        <v>#N/A</v>
      </c>
    </row>
    <row r="47" spans="1:94" x14ac:dyDescent="0.45">
      <c r="A47">
        <v>47</v>
      </c>
      <c r="B47" s="4"/>
      <c r="C47" s="4"/>
      <c r="D47" s="3" t="e">
        <f>VLOOKUP('Prediction Data'!$B47, Names!$C$2:$K$363, 2,FALSE)</f>
        <v>#N/A</v>
      </c>
      <c r="E47" s="3" t="e">
        <f>VLOOKUP('Prediction Data'!$C47, Names!$C$2:$K$363, 2,FALSE)</f>
        <v>#N/A</v>
      </c>
      <c r="F47" s="3" t="e">
        <f>VLOOKUP('Prediction Data'!$B47, Names!$C$2:$K$363, 3,FALSE)</f>
        <v>#N/A</v>
      </c>
      <c r="G47" s="3" t="e">
        <f>VLOOKUP('Prediction Data'!$C47, Names!$C$2:$K$363, 3,FALSE)</f>
        <v>#N/A</v>
      </c>
      <c r="H47" s="3" t="e">
        <f>VLOOKUP('Prediction Data'!$B47, Names!$C$2:$K$363, 5,FALSE)</f>
        <v>#N/A</v>
      </c>
      <c r="I47" s="3" t="e">
        <f>VLOOKUP('Prediction Data'!$C47, Names!$C$2:$K$363, 5,FALSE)</f>
        <v>#N/A</v>
      </c>
      <c r="J47" s="3" t="e">
        <f>VLOOKUP('Prediction Data'!$B47, Names!$C$2:$K$363, 6,FALSE)</f>
        <v>#N/A</v>
      </c>
      <c r="K47" s="3" t="e">
        <f>VLOOKUP('Prediction Data'!$C47, Names!$C$2:$K$363, 6,FALSE)</f>
        <v>#N/A</v>
      </c>
      <c r="L47" s="3" t="e">
        <f>VLOOKUP(B47, Names!$C$2:$M$363, 7,FALSE)</f>
        <v>#N/A</v>
      </c>
      <c r="M47" s="3" t="e">
        <f>VLOOKUP(C47, Names!$C$2:$M$363, 7,FALSE)</f>
        <v>#N/A</v>
      </c>
      <c r="N47" s="4" t="s">
        <v>558</v>
      </c>
      <c r="Q47" s="4">
        <f t="shared" si="0"/>
        <v>0</v>
      </c>
      <c r="R47" s="4" t="str">
        <f t="shared" si="1"/>
        <v>L</v>
      </c>
      <c r="S47" s="5"/>
      <c r="T47" s="17" t="e">
        <f>VLOOKUP($F47, Ratings_Comp[], T$215, FALSE)</f>
        <v>#N/A</v>
      </c>
      <c r="U47" s="17" t="e">
        <f>VLOOKUP($F47, Ratings_Comp[], U$215, FALSE)</f>
        <v>#N/A</v>
      </c>
      <c r="V47" s="17" t="e">
        <f>VLOOKUP($F47, Ratings_Comp[], V$215, FALSE)</f>
        <v>#N/A</v>
      </c>
      <c r="W47" s="17" t="e">
        <f>VLOOKUP($F47, Ratings_Comp[], W$215, FALSE)</f>
        <v>#N/A</v>
      </c>
      <c r="X47" s="17" t="e">
        <f>VLOOKUP($F47, Ratings_Comp[], X$215, FALSE)</f>
        <v>#N/A</v>
      </c>
      <c r="Y47" s="17" t="e">
        <f>VLOOKUP($G47, Ratings_Comp[], Y$215, FALSE)</f>
        <v>#N/A</v>
      </c>
      <c r="Z47" s="17" t="e">
        <f>VLOOKUP($G47, Ratings_Comp[], Z$215, FALSE)</f>
        <v>#N/A</v>
      </c>
      <c r="AA47" s="17" t="e">
        <f>VLOOKUP($G47, Ratings_Comp[], AA$215, FALSE)</f>
        <v>#N/A</v>
      </c>
      <c r="AB47" s="17" t="e">
        <f>VLOOKUP($G47, Ratings_Comp[], AB$215, FALSE)</f>
        <v>#N/A</v>
      </c>
      <c r="AC47" s="17" t="e">
        <f>VLOOKUP($G47, Ratings_Comp[], AC$215, FALSE)</f>
        <v>#N/A</v>
      </c>
      <c r="AD47" t="e">
        <f>VLOOKUP('Prediction Data'!$D47,#REF!, AD$215,FALSE)</f>
        <v>#N/A</v>
      </c>
      <c r="AE47" t="e">
        <f>VLOOKUP('Prediction Data'!$D47,#REF!, AE$215,FALSE)</f>
        <v>#N/A</v>
      </c>
      <c r="AF47" t="e">
        <f>VLOOKUP('Prediction Data'!$D47,#REF!, AF$215,FALSE)</f>
        <v>#N/A</v>
      </c>
      <c r="AG47" t="e">
        <f>VLOOKUP('Prediction Data'!$D47,#REF!, AG$215,FALSE)</f>
        <v>#N/A</v>
      </c>
      <c r="AH47" t="e">
        <f>VLOOKUP('Prediction Data'!$D47,#REF!, AH$215,FALSE)</f>
        <v>#N/A</v>
      </c>
      <c r="AI47" t="e">
        <f>VLOOKUP('Prediction Data'!$E47,#REF!, AI$215,FALSE)</f>
        <v>#N/A</v>
      </c>
      <c r="AJ47" t="e">
        <f>VLOOKUP('Prediction Data'!$E47,#REF!, AJ$215,FALSE)</f>
        <v>#N/A</v>
      </c>
      <c r="AK47" t="e">
        <f>VLOOKUP('Prediction Data'!$E47,#REF!, AK$215,FALSE)</f>
        <v>#N/A</v>
      </c>
      <c r="AL47" t="e">
        <f>VLOOKUP('Prediction Data'!$E47,#REF!, AL$215,FALSE)</f>
        <v>#N/A</v>
      </c>
      <c r="AM47" t="e">
        <f>VLOOKUP('Prediction Data'!$E47,#REF!, AM$215,FALSE)</f>
        <v>#N/A</v>
      </c>
      <c r="AN47" t="e">
        <f>VLOOKUP($F47,#REF!, AN$215,FALSE)</f>
        <v>#N/A</v>
      </c>
      <c r="AO47" t="e">
        <f>VLOOKUP($F47,#REF!, AO$215,FALSE)</f>
        <v>#N/A</v>
      </c>
      <c r="AP47" t="e">
        <f>VLOOKUP($G47,#REF!, AP$215,FALSE)</f>
        <v>#N/A</v>
      </c>
      <c r="AQ47" t="e">
        <f>VLOOKUP($G47,#REF!, AQ$215,FALSE)</f>
        <v>#N/A</v>
      </c>
      <c r="AR47" t="e">
        <f>VLOOKUP($H47,#REF!, 'Prediction Data'!AR$215,FALSE)</f>
        <v>#N/A</v>
      </c>
      <c r="AS47" t="e">
        <f>VLOOKUP($H47,#REF!, 'Prediction Data'!AS$215,FALSE)</f>
        <v>#N/A</v>
      </c>
      <c r="AT47" t="e">
        <f>VLOOKUP($H47,#REF!, 'Prediction Data'!AT$215,FALSE)</f>
        <v>#N/A</v>
      </c>
      <c r="AU47" t="e">
        <f>VLOOKUP($H47,#REF!, 'Prediction Data'!AU$215,FALSE)</f>
        <v>#N/A</v>
      </c>
      <c r="AV47" t="e">
        <f>VLOOKUP($H47,#REF!, 'Prediction Data'!AV$215,FALSE)</f>
        <v>#N/A</v>
      </c>
      <c r="AW47" t="e">
        <f>VLOOKUP($H47,#REF!, 'Prediction Data'!AW$215,FALSE)</f>
        <v>#N/A</v>
      </c>
      <c r="AX47" t="e">
        <f>VLOOKUP($H47,#REF!, 'Prediction Data'!AX$215,FALSE)</f>
        <v>#N/A</v>
      </c>
      <c r="AY47" t="e">
        <f>VLOOKUP($H47,#REF!, 'Prediction Data'!AY$215,FALSE)</f>
        <v>#N/A</v>
      </c>
      <c r="AZ47" t="e">
        <f>VLOOKUP($H47,#REF!, 'Prediction Data'!AZ$215,FALSE)</f>
        <v>#N/A</v>
      </c>
      <c r="BA47" t="e">
        <f>VLOOKUP($H47,#REF!, 'Prediction Data'!BA$215,FALSE)</f>
        <v>#N/A</v>
      </c>
      <c r="BB47" t="e">
        <f>VLOOKUP($H47,#REF!, 'Prediction Data'!BB$215,FALSE)</f>
        <v>#N/A</v>
      </c>
      <c r="BC47" t="e">
        <f>VLOOKUP($H47,#REF!, 'Prediction Data'!BC$215,FALSE)</f>
        <v>#N/A</v>
      </c>
      <c r="BD47" t="e">
        <f>VLOOKUP($I47,#REF!, 'Prediction Data'!BD$215,FALSE)</f>
        <v>#N/A</v>
      </c>
      <c r="BE47" t="e">
        <f>VLOOKUP($I47,#REF!, 'Prediction Data'!BE$215,FALSE)</f>
        <v>#N/A</v>
      </c>
      <c r="BF47" t="e">
        <f>VLOOKUP($I47,#REF!, 'Prediction Data'!BF$215,FALSE)</f>
        <v>#N/A</v>
      </c>
      <c r="BG47" t="e">
        <f>VLOOKUP($I47,#REF!, 'Prediction Data'!BG$215,FALSE)</f>
        <v>#N/A</v>
      </c>
      <c r="BH47" t="e">
        <f>VLOOKUP($I47,#REF!, 'Prediction Data'!BH$215,FALSE)</f>
        <v>#N/A</v>
      </c>
      <c r="BI47" t="e">
        <f>VLOOKUP($I47,#REF!, 'Prediction Data'!BI$215,FALSE)</f>
        <v>#N/A</v>
      </c>
      <c r="BJ47" t="e">
        <f>VLOOKUP($I47,#REF!, 'Prediction Data'!BJ$215,FALSE)</f>
        <v>#N/A</v>
      </c>
      <c r="BK47" t="e">
        <f>VLOOKUP($I47,#REF!, 'Prediction Data'!BK$215,FALSE)</f>
        <v>#N/A</v>
      </c>
      <c r="BL47" t="e">
        <f>VLOOKUP($I47,#REF!, 'Prediction Data'!BL$215,FALSE)</f>
        <v>#N/A</v>
      </c>
      <c r="BM47" t="e">
        <f>VLOOKUP($I47,#REF!, 'Prediction Data'!BM$215,FALSE)</f>
        <v>#N/A</v>
      </c>
      <c r="BN47" t="e">
        <f>VLOOKUP($I47,#REF!, 'Prediction Data'!BN$215,FALSE)</f>
        <v>#N/A</v>
      </c>
      <c r="BO47" t="e">
        <f>VLOOKUP($I47,#REF!, 'Prediction Data'!BO$215,FALSE)</f>
        <v>#N/A</v>
      </c>
      <c r="BP47" t="e">
        <f>VLOOKUP('Prediction Data'!$J47,#REF!, BP$215, FALSE)</f>
        <v>#N/A</v>
      </c>
      <c r="BQ47" t="e">
        <f>VLOOKUP('Prediction Data'!$J47,#REF!, BQ$215, FALSE)</f>
        <v>#N/A</v>
      </c>
      <c r="BR47" t="e">
        <f>VLOOKUP('Prediction Data'!$J47,#REF!, BR$215, FALSE)</f>
        <v>#N/A</v>
      </c>
      <c r="BS47" t="e">
        <f>VLOOKUP('Prediction Data'!$J47,#REF!, BS$215, FALSE)</f>
        <v>#N/A</v>
      </c>
      <c r="BT47" t="e">
        <f>VLOOKUP('Prediction Data'!$J47,#REF!, BT$215, FALSE)</f>
        <v>#N/A</v>
      </c>
      <c r="BU47" t="e">
        <f t="shared" si="2"/>
        <v>#N/A</v>
      </c>
      <c r="BV47" t="e">
        <f t="shared" si="3"/>
        <v>#N/A</v>
      </c>
      <c r="BW47" t="e">
        <f>VLOOKUP('Prediction Data'!$K47,#REF!, BW$215, FALSE)</f>
        <v>#N/A</v>
      </c>
      <c r="BX47" t="e">
        <f>VLOOKUP('Prediction Data'!$K47,#REF!, BX$215, FALSE)</f>
        <v>#N/A</v>
      </c>
      <c r="BY47" t="e">
        <f>VLOOKUP('Prediction Data'!$K47,#REF!, BY$215, FALSE)</f>
        <v>#N/A</v>
      </c>
      <c r="BZ47" t="e">
        <f>VLOOKUP('Prediction Data'!$K47,#REF!, BZ$215, FALSE)</f>
        <v>#N/A</v>
      </c>
      <c r="CA47" t="e">
        <f>VLOOKUP('Prediction Data'!$K47,#REF!, CA$215, FALSE)</f>
        <v>#N/A</v>
      </c>
      <c r="CB47" t="e">
        <f t="shared" si="4"/>
        <v>#N/A</v>
      </c>
      <c r="CC47" t="e">
        <f t="shared" si="5"/>
        <v>#N/A</v>
      </c>
      <c r="CD47" t="e">
        <f t="shared" si="6"/>
        <v>#N/A</v>
      </c>
      <c r="CE47" t="e">
        <f t="shared" si="7"/>
        <v>#N/A</v>
      </c>
      <c r="CF47" s="20" t="e">
        <f t="shared" si="8"/>
        <v>#N/A</v>
      </c>
      <c r="CG47" s="20" t="e">
        <f t="shared" si="9"/>
        <v>#N/A</v>
      </c>
      <c r="CH47" t="e">
        <f>VLOOKUP(Table411[[#This Row],[Conference_H]], Conferences!$H$2:$N$34, 3,FALSE)</f>
        <v>#N/A</v>
      </c>
      <c r="CI47" t="e">
        <f>VLOOKUP(Table411[[#This Row],[Conference_A]], Conferences!$H$2:$N$34, 3,FALSE)</f>
        <v>#N/A</v>
      </c>
      <c r="CJ47" t="e">
        <f>IF(Table411[[#This Row],[CRank_H]]=Table411[[#This Row],[CRank_A]],0,1)</f>
        <v>#N/A</v>
      </c>
      <c r="CK47" t="e">
        <f>VLOOKUP(Table411[[#This Row],[Home Name BPI_SAG ELO]], 'Ratings_Comp'!$A$2:$L$364, 14, FALSE)</f>
        <v>#N/A</v>
      </c>
      <c r="CL47" t="e">
        <f>VLOOKUP(Table411[[#This Row],[Home Name BPI_SAG ELO]], 'Ratings_Comp'!$A$2:$L$364, 15, FALSE)</f>
        <v>#N/A</v>
      </c>
      <c r="CM47" t="e">
        <f>VLOOKUP(Table411[[#This Row],[Away Name BPI_SAG ELO]], 'Ratings_Comp'!$A$2:$L$364, 14, FALSE)</f>
        <v>#N/A</v>
      </c>
      <c r="CN47" t="e">
        <f>VLOOKUP(Table411[[#This Row],[Away Name BPI_SAG ELO]], 'Ratings_Comp'!$A$2:$L$364, 15, FALSE)</f>
        <v>#N/A</v>
      </c>
      <c r="CO47" t="e">
        <f>Table411[[#This Row],[Home_Ws]]/(Table411[[#This Row],[Home_Ws]]+Table411[[#This Row],[Home_Ls]])</f>
        <v>#N/A</v>
      </c>
      <c r="CP47" t="e">
        <f>Table411[[#This Row],[Away_Ws]]/(Table411[[#This Row],[Away_Ws]]+Table411[[#This Row],[Away_Ls]])</f>
        <v>#N/A</v>
      </c>
    </row>
    <row r="48" spans="1:94" x14ac:dyDescent="0.45">
      <c r="A48">
        <v>48</v>
      </c>
      <c r="B48" s="4"/>
      <c r="C48" s="4"/>
      <c r="D48" s="3" t="e">
        <f>VLOOKUP('Prediction Data'!$B48, Names!$C$2:$K$363, 2,FALSE)</f>
        <v>#N/A</v>
      </c>
      <c r="E48" s="3" t="e">
        <f>VLOOKUP('Prediction Data'!$C48, Names!$C$2:$K$363, 2,FALSE)</f>
        <v>#N/A</v>
      </c>
      <c r="F48" s="3" t="e">
        <f>VLOOKUP('Prediction Data'!$B48, Names!$C$2:$K$363, 3,FALSE)</f>
        <v>#N/A</v>
      </c>
      <c r="G48" s="3" t="e">
        <f>VLOOKUP('Prediction Data'!$C48, Names!$C$2:$K$363, 3,FALSE)</f>
        <v>#N/A</v>
      </c>
      <c r="H48" s="3" t="e">
        <f>VLOOKUP('Prediction Data'!$B48, Names!$C$2:$K$363, 5,FALSE)</f>
        <v>#N/A</v>
      </c>
      <c r="I48" s="3" t="e">
        <f>VLOOKUP('Prediction Data'!$C48, Names!$C$2:$K$363, 5,FALSE)</f>
        <v>#N/A</v>
      </c>
      <c r="J48" s="3" t="e">
        <f>VLOOKUP('Prediction Data'!$B48, Names!$C$2:$K$363, 6,FALSE)</f>
        <v>#N/A</v>
      </c>
      <c r="K48" s="3" t="e">
        <f>VLOOKUP('Prediction Data'!$C48, Names!$C$2:$K$363, 6,FALSE)</f>
        <v>#N/A</v>
      </c>
      <c r="L48" s="3" t="e">
        <f>VLOOKUP(B48, Names!$C$2:$M$363, 7,FALSE)</f>
        <v>#N/A</v>
      </c>
      <c r="M48" s="3" t="e">
        <f>VLOOKUP(C48, Names!$C$2:$M$363, 7,FALSE)</f>
        <v>#N/A</v>
      </c>
      <c r="N48" s="4" t="s">
        <v>558</v>
      </c>
      <c r="Q48" s="4">
        <f t="shared" si="0"/>
        <v>0</v>
      </c>
      <c r="R48" s="4" t="str">
        <f t="shared" si="1"/>
        <v>L</v>
      </c>
      <c r="S48" s="5"/>
      <c r="T48" s="17" t="e">
        <f>VLOOKUP($F48, Ratings_Comp[], T$215, FALSE)</f>
        <v>#N/A</v>
      </c>
      <c r="U48" s="17" t="e">
        <f>VLOOKUP($F48, Ratings_Comp[], U$215, FALSE)</f>
        <v>#N/A</v>
      </c>
      <c r="V48" s="17" t="e">
        <f>VLOOKUP($F48, Ratings_Comp[], V$215, FALSE)</f>
        <v>#N/A</v>
      </c>
      <c r="W48" s="17" t="e">
        <f>VLOOKUP($F48, Ratings_Comp[], W$215, FALSE)</f>
        <v>#N/A</v>
      </c>
      <c r="X48" s="17" t="e">
        <f>VLOOKUP($F48, Ratings_Comp[], X$215, FALSE)</f>
        <v>#N/A</v>
      </c>
      <c r="Y48" s="17" t="e">
        <f>VLOOKUP($G48, Ratings_Comp[], Y$215, FALSE)</f>
        <v>#N/A</v>
      </c>
      <c r="Z48" s="17" t="e">
        <f>VLOOKUP($G48, Ratings_Comp[], Z$215, FALSE)</f>
        <v>#N/A</v>
      </c>
      <c r="AA48" s="17" t="e">
        <f>VLOOKUP($G48, Ratings_Comp[], AA$215, FALSE)</f>
        <v>#N/A</v>
      </c>
      <c r="AB48" s="17" t="e">
        <f>VLOOKUP($G48, Ratings_Comp[], AB$215, FALSE)</f>
        <v>#N/A</v>
      </c>
      <c r="AC48" s="17" t="e">
        <f>VLOOKUP($G48, Ratings_Comp[], AC$215, FALSE)</f>
        <v>#N/A</v>
      </c>
      <c r="AD48" t="e">
        <f>VLOOKUP('Prediction Data'!$D48,#REF!, AD$215,FALSE)</f>
        <v>#N/A</v>
      </c>
      <c r="AE48" t="e">
        <f>VLOOKUP('Prediction Data'!$D48,#REF!, AE$215,FALSE)</f>
        <v>#N/A</v>
      </c>
      <c r="AF48" t="e">
        <f>VLOOKUP('Prediction Data'!$D48,#REF!, AF$215,FALSE)</f>
        <v>#N/A</v>
      </c>
      <c r="AG48" t="e">
        <f>VLOOKUP('Prediction Data'!$D48,#REF!, AG$215,FALSE)</f>
        <v>#N/A</v>
      </c>
      <c r="AH48" t="e">
        <f>VLOOKUP('Prediction Data'!$D48,#REF!, AH$215,FALSE)</f>
        <v>#N/A</v>
      </c>
      <c r="AI48" t="e">
        <f>VLOOKUP('Prediction Data'!$E48,#REF!, AI$215,FALSE)</f>
        <v>#N/A</v>
      </c>
      <c r="AJ48" t="e">
        <f>VLOOKUP('Prediction Data'!$E48,#REF!, AJ$215,FALSE)</f>
        <v>#N/A</v>
      </c>
      <c r="AK48" t="e">
        <f>VLOOKUP('Prediction Data'!$E48,#REF!, AK$215,FALSE)</f>
        <v>#N/A</v>
      </c>
      <c r="AL48" t="e">
        <f>VLOOKUP('Prediction Data'!$E48,#REF!, AL$215,FALSE)</f>
        <v>#N/A</v>
      </c>
      <c r="AM48" t="e">
        <f>VLOOKUP('Prediction Data'!$E48,#REF!, AM$215,FALSE)</f>
        <v>#N/A</v>
      </c>
      <c r="AN48" t="e">
        <f>VLOOKUP($F48,#REF!, AN$215,FALSE)</f>
        <v>#N/A</v>
      </c>
      <c r="AO48" t="e">
        <f>VLOOKUP($F48,#REF!, AO$215,FALSE)</f>
        <v>#N/A</v>
      </c>
      <c r="AP48" t="e">
        <f>VLOOKUP($G48,#REF!, AP$215,FALSE)</f>
        <v>#N/A</v>
      </c>
      <c r="AQ48" t="e">
        <f>VLOOKUP($G48,#REF!, AQ$215,FALSE)</f>
        <v>#N/A</v>
      </c>
      <c r="AR48" t="e">
        <f>VLOOKUP($H48,#REF!, 'Prediction Data'!AR$215,FALSE)</f>
        <v>#N/A</v>
      </c>
      <c r="AS48" t="e">
        <f>VLOOKUP($H48,#REF!, 'Prediction Data'!AS$215,FALSE)</f>
        <v>#N/A</v>
      </c>
      <c r="AT48" t="e">
        <f>VLOOKUP($H48,#REF!, 'Prediction Data'!AT$215,FALSE)</f>
        <v>#N/A</v>
      </c>
      <c r="AU48" t="e">
        <f>VLOOKUP($H48,#REF!, 'Prediction Data'!AU$215,FALSE)</f>
        <v>#N/A</v>
      </c>
      <c r="AV48" t="e">
        <f>VLOOKUP($H48,#REF!, 'Prediction Data'!AV$215,FALSE)</f>
        <v>#N/A</v>
      </c>
      <c r="AW48" t="e">
        <f>VLOOKUP($H48,#REF!, 'Prediction Data'!AW$215,FALSE)</f>
        <v>#N/A</v>
      </c>
      <c r="AX48" t="e">
        <f>VLOOKUP($H48,#REF!, 'Prediction Data'!AX$215,FALSE)</f>
        <v>#N/A</v>
      </c>
      <c r="AY48" t="e">
        <f>VLOOKUP($H48,#REF!, 'Prediction Data'!AY$215,FALSE)</f>
        <v>#N/A</v>
      </c>
      <c r="AZ48" t="e">
        <f>VLOOKUP($H48,#REF!, 'Prediction Data'!AZ$215,FALSE)</f>
        <v>#N/A</v>
      </c>
      <c r="BA48" t="e">
        <f>VLOOKUP($H48,#REF!, 'Prediction Data'!BA$215,FALSE)</f>
        <v>#N/A</v>
      </c>
      <c r="BB48" t="e">
        <f>VLOOKUP($H48,#REF!, 'Prediction Data'!BB$215,FALSE)</f>
        <v>#N/A</v>
      </c>
      <c r="BC48" t="e">
        <f>VLOOKUP($H48,#REF!, 'Prediction Data'!BC$215,FALSE)</f>
        <v>#N/A</v>
      </c>
      <c r="BD48" t="e">
        <f>VLOOKUP($I48,#REF!, 'Prediction Data'!BD$215,FALSE)</f>
        <v>#N/A</v>
      </c>
      <c r="BE48" t="e">
        <f>VLOOKUP($I48,#REF!, 'Prediction Data'!BE$215,FALSE)</f>
        <v>#N/A</v>
      </c>
      <c r="BF48" t="e">
        <f>VLOOKUP($I48,#REF!, 'Prediction Data'!BF$215,FALSE)</f>
        <v>#N/A</v>
      </c>
      <c r="BG48" t="e">
        <f>VLOOKUP($I48,#REF!, 'Prediction Data'!BG$215,FALSE)</f>
        <v>#N/A</v>
      </c>
      <c r="BH48" t="e">
        <f>VLOOKUP($I48,#REF!, 'Prediction Data'!BH$215,FALSE)</f>
        <v>#N/A</v>
      </c>
      <c r="BI48" t="e">
        <f>VLOOKUP($I48,#REF!, 'Prediction Data'!BI$215,FALSE)</f>
        <v>#N/A</v>
      </c>
      <c r="BJ48" t="e">
        <f>VLOOKUP($I48,#REF!, 'Prediction Data'!BJ$215,FALSE)</f>
        <v>#N/A</v>
      </c>
      <c r="BK48" t="e">
        <f>VLOOKUP($I48,#REF!, 'Prediction Data'!BK$215,FALSE)</f>
        <v>#N/A</v>
      </c>
      <c r="BL48" t="e">
        <f>VLOOKUP($I48,#REF!, 'Prediction Data'!BL$215,FALSE)</f>
        <v>#N/A</v>
      </c>
      <c r="BM48" t="e">
        <f>VLOOKUP($I48,#REF!, 'Prediction Data'!BM$215,FALSE)</f>
        <v>#N/A</v>
      </c>
      <c r="BN48" t="e">
        <f>VLOOKUP($I48,#REF!, 'Prediction Data'!BN$215,FALSE)</f>
        <v>#N/A</v>
      </c>
      <c r="BO48" t="e">
        <f>VLOOKUP($I48,#REF!, 'Prediction Data'!BO$215,FALSE)</f>
        <v>#N/A</v>
      </c>
      <c r="BP48" t="e">
        <f>VLOOKUP('Prediction Data'!$J48,#REF!, BP$215, FALSE)</f>
        <v>#N/A</v>
      </c>
      <c r="BQ48" t="e">
        <f>VLOOKUP('Prediction Data'!$J48,#REF!, BQ$215, FALSE)</f>
        <v>#N/A</v>
      </c>
      <c r="BR48" t="e">
        <f>VLOOKUP('Prediction Data'!$J48,#REF!, BR$215, FALSE)</f>
        <v>#N/A</v>
      </c>
      <c r="BS48" t="e">
        <f>VLOOKUP('Prediction Data'!$J48,#REF!, BS$215, FALSE)</f>
        <v>#N/A</v>
      </c>
      <c r="BT48" t="e">
        <f>VLOOKUP('Prediction Data'!$J48,#REF!, BT$215, FALSE)</f>
        <v>#N/A</v>
      </c>
      <c r="BU48" t="e">
        <f t="shared" si="2"/>
        <v>#N/A</v>
      </c>
      <c r="BV48" t="e">
        <f t="shared" si="3"/>
        <v>#N/A</v>
      </c>
      <c r="BW48" t="e">
        <f>VLOOKUP('Prediction Data'!$K48,#REF!, BW$215, FALSE)</f>
        <v>#N/A</v>
      </c>
      <c r="BX48" t="e">
        <f>VLOOKUP('Prediction Data'!$K48,#REF!, BX$215, FALSE)</f>
        <v>#N/A</v>
      </c>
      <c r="BY48" t="e">
        <f>VLOOKUP('Prediction Data'!$K48,#REF!, BY$215, FALSE)</f>
        <v>#N/A</v>
      </c>
      <c r="BZ48" t="e">
        <f>VLOOKUP('Prediction Data'!$K48,#REF!, BZ$215, FALSE)</f>
        <v>#N/A</v>
      </c>
      <c r="CA48" t="e">
        <f>VLOOKUP('Prediction Data'!$K48,#REF!, CA$215, FALSE)</f>
        <v>#N/A</v>
      </c>
      <c r="CB48" t="e">
        <f t="shared" si="4"/>
        <v>#N/A</v>
      </c>
      <c r="CC48" t="e">
        <f t="shared" si="5"/>
        <v>#N/A</v>
      </c>
      <c r="CD48" t="e">
        <f t="shared" si="6"/>
        <v>#N/A</v>
      </c>
      <c r="CE48" t="e">
        <f t="shared" si="7"/>
        <v>#N/A</v>
      </c>
      <c r="CF48" s="20" t="e">
        <f t="shared" si="8"/>
        <v>#N/A</v>
      </c>
      <c r="CG48" s="20" t="e">
        <f t="shared" si="9"/>
        <v>#N/A</v>
      </c>
      <c r="CH48" t="e">
        <f>VLOOKUP(Table411[[#This Row],[Conference_H]], Conferences!$H$2:$N$34, 3,FALSE)</f>
        <v>#N/A</v>
      </c>
      <c r="CI48" t="e">
        <f>VLOOKUP(Table411[[#This Row],[Conference_A]], Conferences!$H$2:$N$34, 3,FALSE)</f>
        <v>#N/A</v>
      </c>
      <c r="CJ48" t="e">
        <f>IF(Table411[[#This Row],[CRank_H]]=Table411[[#This Row],[CRank_A]],0,1)</f>
        <v>#N/A</v>
      </c>
      <c r="CK48" t="e">
        <f>VLOOKUP(Table411[[#This Row],[Home Name BPI_SAG ELO]], 'Ratings_Comp'!$A$2:$L$364, 14, FALSE)</f>
        <v>#N/A</v>
      </c>
      <c r="CL48" t="e">
        <f>VLOOKUP(Table411[[#This Row],[Home Name BPI_SAG ELO]], 'Ratings_Comp'!$A$2:$L$364, 15, FALSE)</f>
        <v>#N/A</v>
      </c>
      <c r="CM48" t="e">
        <f>VLOOKUP(Table411[[#This Row],[Away Name BPI_SAG ELO]], 'Ratings_Comp'!$A$2:$L$364, 14, FALSE)</f>
        <v>#N/A</v>
      </c>
      <c r="CN48" t="e">
        <f>VLOOKUP(Table411[[#This Row],[Away Name BPI_SAG ELO]], 'Ratings_Comp'!$A$2:$L$364, 15, FALSE)</f>
        <v>#N/A</v>
      </c>
      <c r="CO48" t="e">
        <f>Table411[[#This Row],[Home_Ws]]/(Table411[[#This Row],[Home_Ws]]+Table411[[#This Row],[Home_Ls]])</f>
        <v>#N/A</v>
      </c>
      <c r="CP48" t="e">
        <f>Table411[[#This Row],[Away_Ws]]/(Table411[[#This Row],[Away_Ws]]+Table411[[#This Row],[Away_Ls]])</f>
        <v>#N/A</v>
      </c>
    </row>
    <row r="49" spans="1:94" x14ac:dyDescent="0.45">
      <c r="A49">
        <v>49</v>
      </c>
      <c r="B49" s="4"/>
      <c r="C49" s="4"/>
      <c r="D49" s="3" t="e">
        <f>VLOOKUP('Prediction Data'!$B49, Names!$C$2:$K$363, 2,FALSE)</f>
        <v>#N/A</v>
      </c>
      <c r="E49" s="3" t="e">
        <f>VLOOKUP('Prediction Data'!$C49, Names!$C$2:$K$363, 2,FALSE)</f>
        <v>#N/A</v>
      </c>
      <c r="F49" s="3" t="e">
        <f>VLOOKUP('Prediction Data'!$B49, Names!$C$2:$K$363, 3,FALSE)</f>
        <v>#N/A</v>
      </c>
      <c r="G49" s="3" t="e">
        <f>VLOOKUP('Prediction Data'!$C49, Names!$C$2:$K$363, 3,FALSE)</f>
        <v>#N/A</v>
      </c>
      <c r="H49" s="3" t="e">
        <f>VLOOKUP('Prediction Data'!$B49, Names!$C$2:$K$363, 5,FALSE)</f>
        <v>#N/A</v>
      </c>
      <c r="I49" s="3" t="e">
        <f>VLOOKUP('Prediction Data'!$C49, Names!$C$2:$K$363, 5,FALSE)</f>
        <v>#N/A</v>
      </c>
      <c r="J49" s="3" t="e">
        <f>VLOOKUP('Prediction Data'!$B49, Names!$C$2:$K$363, 6,FALSE)</f>
        <v>#N/A</v>
      </c>
      <c r="K49" s="3" t="e">
        <f>VLOOKUP('Prediction Data'!$C49, Names!$C$2:$K$363, 6,FALSE)</f>
        <v>#N/A</v>
      </c>
      <c r="L49" s="3" t="e">
        <f>VLOOKUP(B49, Names!$C$2:$M$363, 7,FALSE)</f>
        <v>#N/A</v>
      </c>
      <c r="M49" s="3" t="e">
        <f>VLOOKUP(C49, Names!$C$2:$M$363, 7,FALSE)</f>
        <v>#N/A</v>
      </c>
      <c r="N49" s="4" t="s">
        <v>558</v>
      </c>
      <c r="Q49" s="4">
        <f t="shared" si="0"/>
        <v>0</v>
      </c>
      <c r="R49" s="4" t="str">
        <f t="shared" si="1"/>
        <v>L</v>
      </c>
      <c r="S49" s="5"/>
      <c r="T49" s="17" t="e">
        <f>VLOOKUP($F49, Ratings_Comp[], T$215, FALSE)</f>
        <v>#N/A</v>
      </c>
      <c r="U49" s="17" t="e">
        <f>VLOOKUP($F49, Ratings_Comp[], U$215, FALSE)</f>
        <v>#N/A</v>
      </c>
      <c r="V49" s="17" t="e">
        <f>VLOOKUP($F49, Ratings_Comp[], V$215, FALSE)</f>
        <v>#N/A</v>
      </c>
      <c r="W49" s="17" t="e">
        <f>VLOOKUP($F49, Ratings_Comp[], W$215, FALSE)</f>
        <v>#N/A</v>
      </c>
      <c r="X49" s="17" t="e">
        <f>VLOOKUP($F49, Ratings_Comp[], X$215, FALSE)</f>
        <v>#N/A</v>
      </c>
      <c r="Y49" s="17" t="e">
        <f>VLOOKUP($G49, Ratings_Comp[], Y$215, FALSE)</f>
        <v>#N/A</v>
      </c>
      <c r="Z49" s="17" t="e">
        <f>VLOOKUP($G49, Ratings_Comp[], Z$215, FALSE)</f>
        <v>#N/A</v>
      </c>
      <c r="AA49" s="17" t="e">
        <f>VLOOKUP($G49, Ratings_Comp[], AA$215, FALSE)</f>
        <v>#N/A</v>
      </c>
      <c r="AB49" s="17" t="e">
        <f>VLOOKUP($G49, Ratings_Comp[], AB$215, FALSE)</f>
        <v>#N/A</v>
      </c>
      <c r="AC49" s="17" t="e">
        <f>VLOOKUP($G49, Ratings_Comp[], AC$215, FALSE)</f>
        <v>#N/A</v>
      </c>
      <c r="AD49" t="e">
        <f>VLOOKUP('Prediction Data'!$D49,#REF!, AD$215,FALSE)</f>
        <v>#N/A</v>
      </c>
      <c r="AE49" t="e">
        <f>VLOOKUP('Prediction Data'!$D49,#REF!, AE$215,FALSE)</f>
        <v>#N/A</v>
      </c>
      <c r="AF49" t="e">
        <f>VLOOKUP('Prediction Data'!$D49,#REF!, AF$215,FALSE)</f>
        <v>#N/A</v>
      </c>
      <c r="AG49" t="e">
        <f>VLOOKUP('Prediction Data'!$D49,#REF!, AG$215,FALSE)</f>
        <v>#N/A</v>
      </c>
      <c r="AH49" t="e">
        <f>VLOOKUP('Prediction Data'!$D49,#REF!, AH$215,FALSE)</f>
        <v>#N/A</v>
      </c>
      <c r="AI49" t="e">
        <f>VLOOKUP('Prediction Data'!$E49,#REF!, AI$215,FALSE)</f>
        <v>#N/A</v>
      </c>
      <c r="AJ49" t="e">
        <f>VLOOKUP('Prediction Data'!$E49,#REF!, AJ$215,FALSE)</f>
        <v>#N/A</v>
      </c>
      <c r="AK49" t="e">
        <f>VLOOKUP('Prediction Data'!$E49,#REF!, AK$215,FALSE)</f>
        <v>#N/A</v>
      </c>
      <c r="AL49" t="e">
        <f>VLOOKUP('Prediction Data'!$E49,#REF!, AL$215,FALSE)</f>
        <v>#N/A</v>
      </c>
      <c r="AM49" t="e">
        <f>VLOOKUP('Prediction Data'!$E49,#REF!, AM$215,FALSE)</f>
        <v>#N/A</v>
      </c>
      <c r="AN49" t="e">
        <f>VLOOKUP($F49,#REF!, AN$215,FALSE)</f>
        <v>#N/A</v>
      </c>
      <c r="AO49" t="e">
        <f>VLOOKUP($F49,#REF!, AO$215,FALSE)</f>
        <v>#N/A</v>
      </c>
      <c r="AP49" t="e">
        <f>VLOOKUP($G49,#REF!, AP$215,FALSE)</f>
        <v>#N/A</v>
      </c>
      <c r="AQ49" t="e">
        <f>VLOOKUP($G49,#REF!, AQ$215,FALSE)</f>
        <v>#N/A</v>
      </c>
      <c r="AR49" t="e">
        <f>VLOOKUP($H49,#REF!, 'Prediction Data'!AR$215,FALSE)</f>
        <v>#N/A</v>
      </c>
      <c r="AS49" t="e">
        <f>VLOOKUP($H49,#REF!, 'Prediction Data'!AS$215,FALSE)</f>
        <v>#N/A</v>
      </c>
      <c r="AT49" t="e">
        <f>VLOOKUP($H49,#REF!, 'Prediction Data'!AT$215,FALSE)</f>
        <v>#N/A</v>
      </c>
      <c r="AU49" t="e">
        <f>VLOOKUP($H49,#REF!, 'Prediction Data'!AU$215,FALSE)</f>
        <v>#N/A</v>
      </c>
      <c r="AV49" t="e">
        <f>VLOOKUP($H49,#REF!, 'Prediction Data'!AV$215,FALSE)</f>
        <v>#N/A</v>
      </c>
      <c r="AW49" t="e">
        <f>VLOOKUP($H49,#REF!, 'Prediction Data'!AW$215,FALSE)</f>
        <v>#N/A</v>
      </c>
      <c r="AX49" t="e">
        <f>VLOOKUP($H49,#REF!, 'Prediction Data'!AX$215,FALSE)</f>
        <v>#N/A</v>
      </c>
      <c r="AY49" t="e">
        <f>VLOOKUP($H49,#REF!, 'Prediction Data'!AY$215,FALSE)</f>
        <v>#N/A</v>
      </c>
      <c r="AZ49" t="e">
        <f>VLOOKUP($H49,#REF!, 'Prediction Data'!AZ$215,FALSE)</f>
        <v>#N/A</v>
      </c>
      <c r="BA49" t="e">
        <f>VLOOKUP($H49,#REF!, 'Prediction Data'!BA$215,FALSE)</f>
        <v>#N/A</v>
      </c>
      <c r="BB49" t="e">
        <f>VLOOKUP($H49,#REF!, 'Prediction Data'!BB$215,FALSE)</f>
        <v>#N/A</v>
      </c>
      <c r="BC49" t="e">
        <f>VLOOKUP($H49,#REF!, 'Prediction Data'!BC$215,FALSE)</f>
        <v>#N/A</v>
      </c>
      <c r="BD49" t="e">
        <f>VLOOKUP($I49,#REF!, 'Prediction Data'!BD$215,FALSE)</f>
        <v>#N/A</v>
      </c>
      <c r="BE49" t="e">
        <f>VLOOKUP($I49,#REF!, 'Prediction Data'!BE$215,FALSE)</f>
        <v>#N/A</v>
      </c>
      <c r="BF49" t="e">
        <f>VLOOKUP($I49,#REF!, 'Prediction Data'!BF$215,FALSE)</f>
        <v>#N/A</v>
      </c>
      <c r="BG49" t="e">
        <f>VLOOKUP($I49,#REF!, 'Prediction Data'!BG$215,FALSE)</f>
        <v>#N/A</v>
      </c>
      <c r="BH49" t="e">
        <f>VLOOKUP($I49,#REF!, 'Prediction Data'!BH$215,FALSE)</f>
        <v>#N/A</v>
      </c>
      <c r="BI49" t="e">
        <f>VLOOKUP($I49,#REF!, 'Prediction Data'!BI$215,FALSE)</f>
        <v>#N/A</v>
      </c>
      <c r="BJ49" t="e">
        <f>VLOOKUP($I49,#REF!, 'Prediction Data'!BJ$215,FALSE)</f>
        <v>#N/A</v>
      </c>
      <c r="BK49" t="e">
        <f>VLOOKUP($I49,#REF!, 'Prediction Data'!BK$215,FALSE)</f>
        <v>#N/A</v>
      </c>
      <c r="BL49" t="e">
        <f>VLOOKUP($I49,#REF!, 'Prediction Data'!BL$215,FALSE)</f>
        <v>#N/A</v>
      </c>
      <c r="BM49" t="e">
        <f>VLOOKUP($I49,#REF!, 'Prediction Data'!BM$215,FALSE)</f>
        <v>#N/A</v>
      </c>
      <c r="BN49" t="e">
        <f>VLOOKUP($I49,#REF!, 'Prediction Data'!BN$215,FALSE)</f>
        <v>#N/A</v>
      </c>
      <c r="BO49" t="e">
        <f>VLOOKUP($I49,#REF!, 'Prediction Data'!BO$215,FALSE)</f>
        <v>#N/A</v>
      </c>
      <c r="BP49" t="e">
        <f>VLOOKUP('Prediction Data'!$J49,#REF!, BP$215, FALSE)</f>
        <v>#N/A</v>
      </c>
      <c r="BQ49" t="e">
        <f>VLOOKUP('Prediction Data'!$J49,#REF!, BQ$215, FALSE)</f>
        <v>#N/A</v>
      </c>
      <c r="BR49" t="e">
        <f>VLOOKUP('Prediction Data'!$J49,#REF!, BR$215, FALSE)</f>
        <v>#N/A</v>
      </c>
      <c r="BS49" t="e">
        <f>VLOOKUP('Prediction Data'!$J49,#REF!, BS$215, FALSE)</f>
        <v>#N/A</v>
      </c>
      <c r="BT49" t="e">
        <f>VLOOKUP('Prediction Data'!$J49,#REF!, BT$215, FALSE)</f>
        <v>#N/A</v>
      </c>
      <c r="BU49" t="e">
        <f t="shared" si="2"/>
        <v>#N/A</v>
      </c>
      <c r="BV49" t="e">
        <f t="shared" si="3"/>
        <v>#N/A</v>
      </c>
      <c r="BW49" t="e">
        <f>VLOOKUP('Prediction Data'!$K49,#REF!, BW$215, FALSE)</f>
        <v>#N/A</v>
      </c>
      <c r="BX49" t="e">
        <f>VLOOKUP('Prediction Data'!$K49,#REF!, BX$215, FALSE)</f>
        <v>#N/A</v>
      </c>
      <c r="BY49" t="e">
        <f>VLOOKUP('Prediction Data'!$K49,#REF!, BY$215, FALSE)</f>
        <v>#N/A</v>
      </c>
      <c r="BZ49" t="e">
        <f>VLOOKUP('Prediction Data'!$K49,#REF!, BZ$215, FALSE)</f>
        <v>#N/A</v>
      </c>
      <c r="CA49" t="e">
        <f>VLOOKUP('Prediction Data'!$K49,#REF!, CA$215, FALSE)</f>
        <v>#N/A</v>
      </c>
      <c r="CB49" t="e">
        <f t="shared" si="4"/>
        <v>#N/A</v>
      </c>
      <c r="CC49" t="e">
        <f t="shared" si="5"/>
        <v>#N/A</v>
      </c>
      <c r="CD49" t="e">
        <f t="shared" si="6"/>
        <v>#N/A</v>
      </c>
      <c r="CE49" t="e">
        <f t="shared" si="7"/>
        <v>#N/A</v>
      </c>
      <c r="CF49" s="20" t="e">
        <f t="shared" si="8"/>
        <v>#N/A</v>
      </c>
      <c r="CG49" s="20" t="e">
        <f t="shared" si="9"/>
        <v>#N/A</v>
      </c>
      <c r="CH49" t="e">
        <f>VLOOKUP(Table411[[#This Row],[Conference_H]], Conferences!$H$2:$N$34, 3,FALSE)</f>
        <v>#N/A</v>
      </c>
      <c r="CI49" t="e">
        <f>VLOOKUP(Table411[[#This Row],[Conference_A]], Conferences!$H$2:$N$34, 3,FALSE)</f>
        <v>#N/A</v>
      </c>
      <c r="CJ49" t="e">
        <f>IF(Table411[[#This Row],[CRank_H]]=Table411[[#This Row],[CRank_A]],0,1)</f>
        <v>#N/A</v>
      </c>
      <c r="CK49" t="e">
        <f>VLOOKUP(Table411[[#This Row],[Home Name BPI_SAG ELO]], 'Ratings_Comp'!$A$2:$L$364, 14, FALSE)</f>
        <v>#N/A</v>
      </c>
      <c r="CL49" t="e">
        <f>VLOOKUP(Table411[[#This Row],[Home Name BPI_SAG ELO]], 'Ratings_Comp'!$A$2:$L$364, 15, FALSE)</f>
        <v>#N/A</v>
      </c>
      <c r="CM49" t="e">
        <f>VLOOKUP(Table411[[#This Row],[Away Name BPI_SAG ELO]], 'Ratings_Comp'!$A$2:$L$364, 14, FALSE)</f>
        <v>#N/A</v>
      </c>
      <c r="CN49" t="e">
        <f>VLOOKUP(Table411[[#This Row],[Away Name BPI_SAG ELO]], 'Ratings_Comp'!$A$2:$L$364, 15, FALSE)</f>
        <v>#N/A</v>
      </c>
      <c r="CO49" t="e">
        <f>Table411[[#This Row],[Home_Ws]]/(Table411[[#This Row],[Home_Ws]]+Table411[[#This Row],[Home_Ls]])</f>
        <v>#N/A</v>
      </c>
      <c r="CP49" t="e">
        <f>Table411[[#This Row],[Away_Ws]]/(Table411[[#This Row],[Away_Ws]]+Table411[[#This Row],[Away_Ls]])</f>
        <v>#N/A</v>
      </c>
    </row>
    <row r="50" spans="1:94" x14ac:dyDescent="0.45">
      <c r="A50">
        <v>50</v>
      </c>
      <c r="B50" s="4"/>
      <c r="C50" s="4"/>
      <c r="D50" s="3" t="e">
        <f>VLOOKUP('Prediction Data'!$B50, Names!$C$2:$K$363, 2,FALSE)</f>
        <v>#N/A</v>
      </c>
      <c r="E50" s="3" t="e">
        <f>VLOOKUP('Prediction Data'!$C50, Names!$C$2:$K$363, 2,FALSE)</f>
        <v>#N/A</v>
      </c>
      <c r="F50" s="3" t="e">
        <f>VLOOKUP('Prediction Data'!$B50, Names!$C$2:$K$363, 3,FALSE)</f>
        <v>#N/A</v>
      </c>
      <c r="G50" s="3" t="e">
        <f>VLOOKUP('Prediction Data'!$C50, Names!$C$2:$K$363, 3,FALSE)</f>
        <v>#N/A</v>
      </c>
      <c r="H50" s="3" t="e">
        <f>VLOOKUP('Prediction Data'!$B50, Names!$C$2:$K$363, 5,FALSE)</f>
        <v>#N/A</v>
      </c>
      <c r="I50" s="3" t="e">
        <f>VLOOKUP('Prediction Data'!$C50, Names!$C$2:$K$363, 5,FALSE)</f>
        <v>#N/A</v>
      </c>
      <c r="J50" s="3" t="e">
        <f>VLOOKUP('Prediction Data'!$B50, Names!$C$2:$K$363, 6,FALSE)</f>
        <v>#N/A</v>
      </c>
      <c r="K50" s="3" t="e">
        <f>VLOOKUP('Prediction Data'!$C50, Names!$C$2:$K$363, 6,FALSE)</f>
        <v>#N/A</v>
      </c>
      <c r="L50" s="3" t="e">
        <f>VLOOKUP(B50, Names!$C$2:$M$363, 7,FALSE)</f>
        <v>#N/A</v>
      </c>
      <c r="M50" s="3" t="e">
        <f>VLOOKUP(C50, Names!$C$2:$M$363, 7,FALSE)</f>
        <v>#N/A</v>
      </c>
      <c r="N50" s="4" t="s">
        <v>558</v>
      </c>
      <c r="Q50" s="4">
        <f t="shared" si="0"/>
        <v>0</v>
      </c>
      <c r="R50" s="4" t="str">
        <f t="shared" si="1"/>
        <v>L</v>
      </c>
      <c r="S50" s="5"/>
      <c r="T50" s="17" t="e">
        <f>VLOOKUP($F50, Ratings_Comp[], T$215, FALSE)</f>
        <v>#N/A</v>
      </c>
      <c r="U50" s="17" t="e">
        <f>VLOOKUP($F50, Ratings_Comp[], U$215, FALSE)</f>
        <v>#N/A</v>
      </c>
      <c r="V50" s="17" t="e">
        <f>VLOOKUP($F50, Ratings_Comp[], V$215, FALSE)</f>
        <v>#N/A</v>
      </c>
      <c r="W50" s="17" t="e">
        <f>VLOOKUP($F50, Ratings_Comp[], W$215, FALSE)</f>
        <v>#N/A</v>
      </c>
      <c r="X50" s="17" t="e">
        <f>VLOOKUP($F50, Ratings_Comp[], X$215, FALSE)</f>
        <v>#N/A</v>
      </c>
      <c r="Y50" s="17" t="e">
        <f>VLOOKUP($G50, Ratings_Comp[], Y$215, FALSE)</f>
        <v>#N/A</v>
      </c>
      <c r="Z50" s="17" t="e">
        <f>VLOOKUP($G50, Ratings_Comp[], Z$215, FALSE)</f>
        <v>#N/A</v>
      </c>
      <c r="AA50" s="17" t="e">
        <f>VLOOKUP($G50, Ratings_Comp[], AA$215, FALSE)</f>
        <v>#N/A</v>
      </c>
      <c r="AB50" s="17" t="e">
        <f>VLOOKUP($G50, Ratings_Comp[], AB$215, FALSE)</f>
        <v>#N/A</v>
      </c>
      <c r="AC50" s="17" t="e">
        <f>VLOOKUP($G50, Ratings_Comp[], AC$215, FALSE)</f>
        <v>#N/A</v>
      </c>
      <c r="AD50" t="e">
        <f>VLOOKUP('Prediction Data'!$D50,#REF!, AD$215,FALSE)</f>
        <v>#N/A</v>
      </c>
      <c r="AE50" t="e">
        <f>VLOOKUP('Prediction Data'!$D50,#REF!, AE$215,FALSE)</f>
        <v>#N/A</v>
      </c>
      <c r="AF50" t="e">
        <f>VLOOKUP('Prediction Data'!$D50,#REF!, AF$215,FALSE)</f>
        <v>#N/A</v>
      </c>
      <c r="AG50" t="e">
        <f>VLOOKUP('Prediction Data'!$D50,#REF!, AG$215,FALSE)</f>
        <v>#N/A</v>
      </c>
      <c r="AH50" t="e">
        <f>VLOOKUP('Prediction Data'!$D50,#REF!, AH$215,FALSE)</f>
        <v>#N/A</v>
      </c>
      <c r="AI50" t="e">
        <f>VLOOKUP('Prediction Data'!$E50,#REF!, AI$215,FALSE)</f>
        <v>#N/A</v>
      </c>
      <c r="AJ50" t="e">
        <f>VLOOKUP('Prediction Data'!$E50,#REF!, AJ$215,FALSE)</f>
        <v>#N/A</v>
      </c>
      <c r="AK50" t="e">
        <f>VLOOKUP('Prediction Data'!$E50,#REF!, AK$215,FALSE)</f>
        <v>#N/A</v>
      </c>
      <c r="AL50" t="e">
        <f>VLOOKUP('Prediction Data'!$E50,#REF!, AL$215,FALSE)</f>
        <v>#N/A</v>
      </c>
      <c r="AM50" t="e">
        <f>VLOOKUP('Prediction Data'!$E50,#REF!, AM$215,FALSE)</f>
        <v>#N/A</v>
      </c>
      <c r="AN50" t="e">
        <f>VLOOKUP($F50,#REF!, AN$215,FALSE)</f>
        <v>#N/A</v>
      </c>
      <c r="AO50" t="e">
        <f>VLOOKUP($F50,#REF!, AO$215,FALSE)</f>
        <v>#N/A</v>
      </c>
      <c r="AP50" t="e">
        <f>VLOOKUP($G50,#REF!, AP$215,FALSE)</f>
        <v>#N/A</v>
      </c>
      <c r="AQ50" t="e">
        <f>VLOOKUP($G50,#REF!, AQ$215,FALSE)</f>
        <v>#N/A</v>
      </c>
      <c r="AR50" t="e">
        <f>VLOOKUP($H50,#REF!, 'Prediction Data'!AR$215,FALSE)</f>
        <v>#N/A</v>
      </c>
      <c r="AS50" t="e">
        <f>VLOOKUP($H50,#REF!, 'Prediction Data'!AS$215,FALSE)</f>
        <v>#N/A</v>
      </c>
      <c r="AT50" t="e">
        <f>VLOOKUP($H50,#REF!, 'Prediction Data'!AT$215,FALSE)</f>
        <v>#N/A</v>
      </c>
      <c r="AU50" t="e">
        <f>VLOOKUP($H50,#REF!, 'Prediction Data'!AU$215,FALSE)</f>
        <v>#N/A</v>
      </c>
      <c r="AV50" t="e">
        <f>VLOOKUP($H50,#REF!, 'Prediction Data'!AV$215,FALSE)</f>
        <v>#N/A</v>
      </c>
      <c r="AW50" t="e">
        <f>VLOOKUP($H50,#REF!, 'Prediction Data'!AW$215,FALSE)</f>
        <v>#N/A</v>
      </c>
      <c r="AX50" t="e">
        <f>VLOOKUP($H50,#REF!, 'Prediction Data'!AX$215,FALSE)</f>
        <v>#N/A</v>
      </c>
      <c r="AY50" t="e">
        <f>VLOOKUP($H50,#REF!, 'Prediction Data'!AY$215,FALSE)</f>
        <v>#N/A</v>
      </c>
      <c r="AZ50" t="e">
        <f>VLOOKUP($H50,#REF!, 'Prediction Data'!AZ$215,FALSE)</f>
        <v>#N/A</v>
      </c>
      <c r="BA50" t="e">
        <f>VLOOKUP($H50,#REF!, 'Prediction Data'!BA$215,FALSE)</f>
        <v>#N/A</v>
      </c>
      <c r="BB50" t="e">
        <f>VLOOKUP($H50,#REF!, 'Prediction Data'!BB$215,FALSE)</f>
        <v>#N/A</v>
      </c>
      <c r="BC50" t="e">
        <f>VLOOKUP($H50,#REF!, 'Prediction Data'!BC$215,FALSE)</f>
        <v>#N/A</v>
      </c>
      <c r="BD50" t="e">
        <f>VLOOKUP($I50,#REF!, 'Prediction Data'!BD$215,FALSE)</f>
        <v>#N/A</v>
      </c>
      <c r="BE50" t="e">
        <f>VLOOKUP($I50,#REF!, 'Prediction Data'!BE$215,FALSE)</f>
        <v>#N/A</v>
      </c>
      <c r="BF50" t="e">
        <f>VLOOKUP($I50,#REF!, 'Prediction Data'!BF$215,FALSE)</f>
        <v>#N/A</v>
      </c>
      <c r="BG50" t="e">
        <f>VLOOKUP($I50,#REF!, 'Prediction Data'!BG$215,FALSE)</f>
        <v>#N/A</v>
      </c>
      <c r="BH50" t="e">
        <f>VLOOKUP($I50,#REF!, 'Prediction Data'!BH$215,FALSE)</f>
        <v>#N/A</v>
      </c>
      <c r="BI50" t="e">
        <f>VLOOKUP($I50,#REF!, 'Prediction Data'!BI$215,FALSE)</f>
        <v>#N/A</v>
      </c>
      <c r="BJ50" t="e">
        <f>VLOOKUP($I50,#REF!, 'Prediction Data'!BJ$215,FALSE)</f>
        <v>#N/A</v>
      </c>
      <c r="BK50" t="e">
        <f>VLOOKUP($I50,#REF!, 'Prediction Data'!BK$215,FALSE)</f>
        <v>#N/A</v>
      </c>
      <c r="BL50" t="e">
        <f>VLOOKUP($I50,#REF!, 'Prediction Data'!BL$215,FALSE)</f>
        <v>#N/A</v>
      </c>
      <c r="BM50" t="e">
        <f>VLOOKUP($I50,#REF!, 'Prediction Data'!BM$215,FALSE)</f>
        <v>#N/A</v>
      </c>
      <c r="BN50" t="e">
        <f>VLOOKUP($I50,#REF!, 'Prediction Data'!BN$215,FALSE)</f>
        <v>#N/A</v>
      </c>
      <c r="BO50" t="e">
        <f>VLOOKUP($I50,#REF!, 'Prediction Data'!BO$215,FALSE)</f>
        <v>#N/A</v>
      </c>
      <c r="BP50" t="e">
        <f>VLOOKUP('Prediction Data'!$J50,#REF!, BP$215, FALSE)</f>
        <v>#N/A</v>
      </c>
      <c r="BQ50" t="e">
        <f>VLOOKUP('Prediction Data'!$J50,#REF!, BQ$215, FALSE)</f>
        <v>#N/A</v>
      </c>
      <c r="BR50" t="e">
        <f>VLOOKUP('Prediction Data'!$J50,#REF!, BR$215, FALSE)</f>
        <v>#N/A</v>
      </c>
      <c r="BS50" t="e">
        <f>VLOOKUP('Prediction Data'!$J50,#REF!, BS$215, FALSE)</f>
        <v>#N/A</v>
      </c>
      <c r="BT50" t="e">
        <f>VLOOKUP('Prediction Data'!$J50,#REF!, BT$215, FALSE)</f>
        <v>#N/A</v>
      </c>
      <c r="BU50" t="e">
        <f t="shared" si="2"/>
        <v>#N/A</v>
      </c>
      <c r="BV50" t="e">
        <f t="shared" si="3"/>
        <v>#N/A</v>
      </c>
      <c r="BW50" t="e">
        <f>VLOOKUP('Prediction Data'!$K50,#REF!, BW$215, FALSE)</f>
        <v>#N/A</v>
      </c>
      <c r="BX50" t="e">
        <f>VLOOKUP('Prediction Data'!$K50,#REF!, BX$215, FALSE)</f>
        <v>#N/A</v>
      </c>
      <c r="BY50" t="e">
        <f>VLOOKUP('Prediction Data'!$K50,#REF!, BY$215, FALSE)</f>
        <v>#N/A</v>
      </c>
      <c r="BZ50" t="e">
        <f>VLOOKUP('Prediction Data'!$K50,#REF!, BZ$215, FALSE)</f>
        <v>#N/A</v>
      </c>
      <c r="CA50" t="e">
        <f>VLOOKUP('Prediction Data'!$K50,#REF!, CA$215, FALSE)</f>
        <v>#N/A</v>
      </c>
      <c r="CB50" t="e">
        <f t="shared" si="4"/>
        <v>#N/A</v>
      </c>
      <c r="CC50" t="e">
        <f t="shared" si="5"/>
        <v>#N/A</v>
      </c>
      <c r="CD50" t="e">
        <f t="shared" si="6"/>
        <v>#N/A</v>
      </c>
      <c r="CE50" t="e">
        <f t="shared" si="7"/>
        <v>#N/A</v>
      </c>
      <c r="CF50" s="20" t="e">
        <f t="shared" si="8"/>
        <v>#N/A</v>
      </c>
      <c r="CG50" s="20" t="e">
        <f t="shared" si="9"/>
        <v>#N/A</v>
      </c>
      <c r="CH50" t="e">
        <f>VLOOKUP(Table411[[#This Row],[Conference_H]], Conferences!$H$2:$N$34, 3,FALSE)</f>
        <v>#N/A</v>
      </c>
      <c r="CI50" t="e">
        <f>VLOOKUP(Table411[[#This Row],[Conference_A]], Conferences!$H$2:$N$34, 3,FALSE)</f>
        <v>#N/A</v>
      </c>
      <c r="CJ50" t="e">
        <f>IF(Table411[[#This Row],[CRank_H]]=Table411[[#This Row],[CRank_A]],0,1)</f>
        <v>#N/A</v>
      </c>
      <c r="CK50" t="e">
        <f>VLOOKUP(Table411[[#This Row],[Home Name BPI_SAG ELO]], 'Ratings_Comp'!$A$2:$L$364, 14, FALSE)</f>
        <v>#N/A</v>
      </c>
      <c r="CL50" t="e">
        <f>VLOOKUP(Table411[[#This Row],[Home Name BPI_SAG ELO]], 'Ratings_Comp'!$A$2:$L$364, 15, FALSE)</f>
        <v>#N/A</v>
      </c>
      <c r="CM50" t="e">
        <f>VLOOKUP(Table411[[#This Row],[Away Name BPI_SAG ELO]], 'Ratings_Comp'!$A$2:$L$364, 14, FALSE)</f>
        <v>#N/A</v>
      </c>
      <c r="CN50" t="e">
        <f>VLOOKUP(Table411[[#This Row],[Away Name BPI_SAG ELO]], 'Ratings_Comp'!$A$2:$L$364, 15, FALSE)</f>
        <v>#N/A</v>
      </c>
      <c r="CO50" t="e">
        <f>Table411[[#This Row],[Home_Ws]]/(Table411[[#This Row],[Home_Ws]]+Table411[[#This Row],[Home_Ls]])</f>
        <v>#N/A</v>
      </c>
      <c r="CP50" t="e">
        <f>Table411[[#This Row],[Away_Ws]]/(Table411[[#This Row],[Away_Ws]]+Table411[[#This Row],[Away_Ls]])</f>
        <v>#N/A</v>
      </c>
    </row>
    <row r="51" spans="1:94" x14ac:dyDescent="0.45">
      <c r="A51">
        <v>51</v>
      </c>
      <c r="B51" s="4"/>
      <c r="C51" s="4"/>
      <c r="D51" s="3" t="e">
        <f>VLOOKUP('Prediction Data'!$B51, Names!$C$2:$K$363, 2,FALSE)</f>
        <v>#N/A</v>
      </c>
      <c r="E51" s="3" t="e">
        <f>VLOOKUP('Prediction Data'!$C51, Names!$C$2:$K$363, 2,FALSE)</f>
        <v>#N/A</v>
      </c>
      <c r="F51" s="3" t="e">
        <f>VLOOKUP('Prediction Data'!$B51, Names!$C$2:$K$363, 3,FALSE)</f>
        <v>#N/A</v>
      </c>
      <c r="G51" s="3" t="e">
        <f>VLOOKUP('Prediction Data'!$C51, Names!$C$2:$K$363, 3,FALSE)</f>
        <v>#N/A</v>
      </c>
      <c r="H51" s="3" t="e">
        <f>VLOOKUP('Prediction Data'!$B51, Names!$C$2:$K$363, 5,FALSE)</f>
        <v>#N/A</v>
      </c>
      <c r="I51" s="3" t="e">
        <f>VLOOKUP('Prediction Data'!$C51, Names!$C$2:$K$363, 5,FALSE)</f>
        <v>#N/A</v>
      </c>
      <c r="J51" s="3" t="e">
        <f>VLOOKUP('Prediction Data'!$B51, Names!$C$2:$K$363, 6,FALSE)</f>
        <v>#N/A</v>
      </c>
      <c r="K51" s="3" t="e">
        <f>VLOOKUP('Prediction Data'!$C51, Names!$C$2:$K$363, 6,FALSE)</f>
        <v>#N/A</v>
      </c>
      <c r="L51" s="3" t="e">
        <f>VLOOKUP(B51, Names!$C$2:$M$363, 7,FALSE)</f>
        <v>#N/A</v>
      </c>
      <c r="M51" s="3" t="e">
        <f>VLOOKUP(C51, Names!$C$2:$M$363, 7,FALSE)</f>
        <v>#N/A</v>
      </c>
      <c r="N51" s="4" t="s">
        <v>558</v>
      </c>
      <c r="Q51" s="4">
        <f t="shared" si="0"/>
        <v>0</v>
      </c>
      <c r="R51" s="4" t="str">
        <f t="shared" si="1"/>
        <v>L</v>
      </c>
      <c r="S51" s="5"/>
      <c r="T51" s="17" t="e">
        <f>VLOOKUP($F51, Ratings_Comp[], T$215, FALSE)</f>
        <v>#N/A</v>
      </c>
      <c r="U51" s="17" t="e">
        <f>VLOOKUP($F51, Ratings_Comp[], U$215, FALSE)</f>
        <v>#N/A</v>
      </c>
      <c r="V51" s="17" t="e">
        <f>VLOOKUP($F51, Ratings_Comp[], V$215, FALSE)</f>
        <v>#N/A</v>
      </c>
      <c r="W51" s="17" t="e">
        <f>VLOOKUP($F51, Ratings_Comp[], W$215, FALSE)</f>
        <v>#N/A</v>
      </c>
      <c r="X51" s="17" t="e">
        <f>VLOOKUP($F51, Ratings_Comp[], X$215, FALSE)</f>
        <v>#N/A</v>
      </c>
      <c r="Y51" s="17" t="e">
        <f>VLOOKUP($G51, Ratings_Comp[], Y$215, FALSE)</f>
        <v>#N/A</v>
      </c>
      <c r="Z51" s="17" t="e">
        <f>VLOOKUP($G51, Ratings_Comp[], Z$215, FALSE)</f>
        <v>#N/A</v>
      </c>
      <c r="AA51" s="17" t="e">
        <f>VLOOKUP($G51, Ratings_Comp[], AA$215, FALSE)</f>
        <v>#N/A</v>
      </c>
      <c r="AB51" s="17" t="e">
        <f>VLOOKUP($G51, Ratings_Comp[], AB$215, FALSE)</f>
        <v>#N/A</v>
      </c>
      <c r="AC51" s="17" t="e">
        <f>VLOOKUP($G51, Ratings_Comp[], AC$215, FALSE)</f>
        <v>#N/A</v>
      </c>
      <c r="AD51" t="e">
        <f>VLOOKUP('Prediction Data'!$D51,#REF!, AD$215,FALSE)</f>
        <v>#N/A</v>
      </c>
      <c r="AE51" t="e">
        <f>VLOOKUP('Prediction Data'!$D51,#REF!, AE$215,FALSE)</f>
        <v>#N/A</v>
      </c>
      <c r="AF51" t="e">
        <f>VLOOKUP('Prediction Data'!$D51,#REF!, AF$215,FALSE)</f>
        <v>#N/A</v>
      </c>
      <c r="AG51" t="e">
        <f>VLOOKUP('Prediction Data'!$D51,#REF!, AG$215,FALSE)</f>
        <v>#N/A</v>
      </c>
      <c r="AH51" t="e">
        <f>VLOOKUP('Prediction Data'!$D51,#REF!, AH$215,FALSE)</f>
        <v>#N/A</v>
      </c>
      <c r="AI51" t="e">
        <f>VLOOKUP('Prediction Data'!$E51,#REF!, AI$215,FALSE)</f>
        <v>#N/A</v>
      </c>
      <c r="AJ51" t="e">
        <f>VLOOKUP('Prediction Data'!$E51,#REF!, AJ$215,FALSE)</f>
        <v>#N/A</v>
      </c>
      <c r="AK51" t="e">
        <f>VLOOKUP('Prediction Data'!$E51,#REF!, AK$215,FALSE)</f>
        <v>#N/A</v>
      </c>
      <c r="AL51" t="e">
        <f>VLOOKUP('Prediction Data'!$E51,#REF!, AL$215,FALSE)</f>
        <v>#N/A</v>
      </c>
      <c r="AM51" t="e">
        <f>VLOOKUP('Prediction Data'!$E51,#REF!, AM$215,FALSE)</f>
        <v>#N/A</v>
      </c>
      <c r="AN51" t="e">
        <f>VLOOKUP($F51,#REF!, AN$215,FALSE)</f>
        <v>#N/A</v>
      </c>
      <c r="AO51" t="e">
        <f>VLOOKUP($F51,#REF!, AO$215,FALSE)</f>
        <v>#N/A</v>
      </c>
      <c r="AP51" t="e">
        <f>VLOOKUP($G51,#REF!, AP$215,FALSE)</f>
        <v>#N/A</v>
      </c>
      <c r="AQ51" t="e">
        <f>VLOOKUP($G51,#REF!, AQ$215,FALSE)</f>
        <v>#N/A</v>
      </c>
      <c r="AR51" t="e">
        <f>VLOOKUP($H51,#REF!, 'Prediction Data'!AR$215,FALSE)</f>
        <v>#N/A</v>
      </c>
      <c r="AS51" t="e">
        <f>VLOOKUP($H51,#REF!, 'Prediction Data'!AS$215,FALSE)</f>
        <v>#N/A</v>
      </c>
      <c r="AT51" t="e">
        <f>VLOOKUP($H51,#REF!, 'Prediction Data'!AT$215,FALSE)</f>
        <v>#N/A</v>
      </c>
      <c r="AU51" t="e">
        <f>VLOOKUP($H51,#REF!, 'Prediction Data'!AU$215,FALSE)</f>
        <v>#N/A</v>
      </c>
      <c r="AV51" t="e">
        <f>VLOOKUP($H51,#REF!, 'Prediction Data'!AV$215,FALSE)</f>
        <v>#N/A</v>
      </c>
      <c r="AW51" t="e">
        <f>VLOOKUP($H51,#REF!, 'Prediction Data'!AW$215,FALSE)</f>
        <v>#N/A</v>
      </c>
      <c r="AX51" t="e">
        <f>VLOOKUP($H51,#REF!, 'Prediction Data'!AX$215,FALSE)</f>
        <v>#N/A</v>
      </c>
      <c r="AY51" t="e">
        <f>VLOOKUP($H51,#REF!, 'Prediction Data'!AY$215,FALSE)</f>
        <v>#N/A</v>
      </c>
      <c r="AZ51" t="e">
        <f>VLOOKUP($H51,#REF!, 'Prediction Data'!AZ$215,FALSE)</f>
        <v>#N/A</v>
      </c>
      <c r="BA51" t="e">
        <f>VLOOKUP($H51,#REF!, 'Prediction Data'!BA$215,FALSE)</f>
        <v>#N/A</v>
      </c>
      <c r="BB51" t="e">
        <f>VLOOKUP($H51,#REF!, 'Prediction Data'!BB$215,FALSE)</f>
        <v>#N/A</v>
      </c>
      <c r="BC51" t="e">
        <f>VLOOKUP($H51,#REF!, 'Prediction Data'!BC$215,FALSE)</f>
        <v>#N/A</v>
      </c>
      <c r="BD51" t="e">
        <f>VLOOKUP($I51,#REF!, 'Prediction Data'!BD$215,FALSE)</f>
        <v>#N/A</v>
      </c>
      <c r="BE51" t="e">
        <f>VLOOKUP($I51,#REF!, 'Prediction Data'!BE$215,FALSE)</f>
        <v>#N/A</v>
      </c>
      <c r="BF51" t="e">
        <f>VLOOKUP($I51,#REF!, 'Prediction Data'!BF$215,FALSE)</f>
        <v>#N/A</v>
      </c>
      <c r="BG51" t="e">
        <f>VLOOKUP($I51,#REF!, 'Prediction Data'!BG$215,FALSE)</f>
        <v>#N/A</v>
      </c>
      <c r="BH51" t="e">
        <f>VLOOKUP($I51,#REF!, 'Prediction Data'!BH$215,FALSE)</f>
        <v>#N/A</v>
      </c>
      <c r="BI51" t="e">
        <f>VLOOKUP($I51,#REF!, 'Prediction Data'!BI$215,FALSE)</f>
        <v>#N/A</v>
      </c>
      <c r="BJ51" t="e">
        <f>VLOOKUP($I51,#REF!, 'Prediction Data'!BJ$215,FALSE)</f>
        <v>#N/A</v>
      </c>
      <c r="BK51" t="e">
        <f>VLOOKUP($I51,#REF!, 'Prediction Data'!BK$215,FALSE)</f>
        <v>#N/A</v>
      </c>
      <c r="BL51" t="e">
        <f>VLOOKUP($I51,#REF!, 'Prediction Data'!BL$215,FALSE)</f>
        <v>#N/A</v>
      </c>
      <c r="BM51" t="e">
        <f>VLOOKUP($I51,#REF!, 'Prediction Data'!BM$215,FALSE)</f>
        <v>#N/A</v>
      </c>
      <c r="BN51" t="e">
        <f>VLOOKUP($I51,#REF!, 'Prediction Data'!BN$215,FALSE)</f>
        <v>#N/A</v>
      </c>
      <c r="BO51" t="e">
        <f>VLOOKUP($I51,#REF!, 'Prediction Data'!BO$215,FALSE)</f>
        <v>#N/A</v>
      </c>
      <c r="BP51" t="e">
        <f>VLOOKUP('Prediction Data'!$J51,#REF!, BP$215, FALSE)</f>
        <v>#N/A</v>
      </c>
      <c r="BQ51" t="e">
        <f>VLOOKUP('Prediction Data'!$J51,#REF!, BQ$215, FALSE)</f>
        <v>#N/A</v>
      </c>
      <c r="BR51" t="e">
        <f>VLOOKUP('Prediction Data'!$J51,#REF!, BR$215, FALSE)</f>
        <v>#N/A</v>
      </c>
      <c r="BS51" t="e">
        <f>VLOOKUP('Prediction Data'!$J51,#REF!, BS$215, FALSE)</f>
        <v>#N/A</v>
      </c>
      <c r="BT51" t="e">
        <f>VLOOKUP('Prediction Data'!$J51,#REF!, BT$215, FALSE)</f>
        <v>#N/A</v>
      </c>
      <c r="BU51" t="e">
        <f t="shared" si="2"/>
        <v>#N/A</v>
      </c>
      <c r="BV51" t="e">
        <f t="shared" si="3"/>
        <v>#N/A</v>
      </c>
      <c r="BW51" t="e">
        <f>VLOOKUP('Prediction Data'!$K51,#REF!, BW$215, FALSE)</f>
        <v>#N/A</v>
      </c>
      <c r="BX51" t="e">
        <f>VLOOKUP('Prediction Data'!$K51,#REF!, BX$215, FALSE)</f>
        <v>#N/A</v>
      </c>
      <c r="BY51" t="e">
        <f>VLOOKUP('Prediction Data'!$K51,#REF!, BY$215, FALSE)</f>
        <v>#N/A</v>
      </c>
      <c r="BZ51" t="e">
        <f>VLOOKUP('Prediction Data'!$K51,#REF!, BZ$215, FALSE)</f>
        <v>#N/A</v>
      </c>
      <c r="CA51" t="e">
        <f>VLOOKUP('Prediction Data'!$K51,#REF!, CA$215, FALSE)</f>
        <v>#N/A</v>
      </c>
      <c r="CB51" t="e">
        <f t="shared" si="4"/>
        <v>#N/A</v>
      </c>
      <c r="CC51" t="e">
        <f t="shared" si="5"/>
        <v>#N/A</v>
      </c>
      <c r="CD51" t="e">
        <f t="shared" si="6"/>
        <v>#N/A</v>
      </c>
      <c r="CE51" t="e">
        <f t="shared" si="7"/>
        <v>#N/A</v>
      </c>
      <c r="CF51" s="20" t="e">
        <f t="shared" si="8"/>
        <v>#N/A</v>
      </c>
      <c r="CG51" s="20" t="e">
        <f t="shared" si="9"/>
        <v>#N/A</v>
      </c>
      <c r="CH51" t="e">
        <f>VLOOKUP(Table411[[#This Row],[Conference_H]], Conferences!$H$2:$N$34, 3,FALSE)</f>
        <v>#N/A</v>
      </c>
      <c r="CI51" t="e">
        <f>VLOOKUP(Table411[[#This Row],[Conference_A]], Conferences!$H$2:$N$34, 3,FALSE)</f>
        <v>#N/A</v>
      </c>
      <c r="CJ51" t="e">
        <f>IF(Table411[[#This Row],[CRank_H]]=Table411[[#This Row],[CRank_A]],0,1)</f>
        <v>#N/A</v>
      </c>
      <c r="CK51" t="e">
        <f>VLOOKUP(Table411[[#This Row],[Home Name BPI_SAG ELO]], 'Ratings_Comp'!$A$2:$L$364, 14, FALSE)</f>
        <v>#N/A</v>
      </c>
      <c r="CL51" t="e">
        <f>VLOOKUP(Table411[[#This Row],[Home Name BPI_SAG ELO]], 'Ratings_Comp'!$A$2:$L$364, 15, FALSE)</f>
        <v>#N/A</v>
      </c>
      <c r="CM51" t="e">
        <f>VLOOKUP(Table411[[#This Row],[Away Name BPI_SAG ELO]], 'Ratings_Comp'!$A$2:$L$364, 14, FALSE)</f>
        <v>#N/A</v>
      </c>
      <c r="CN51" t="e">
        <f>VLOOKUP(Table411[[#This Row],[Away Name BPI_SAG ELO]], 'Ratings_Comp'!$A$2:$L$364, 15, FALSE)</f>
        <v>#N/A</v>
      </c>
      <c r="CO51" t="e">
        <f>Table411[[#This Row],[Home_Ws]]/(Table411[[#This Row],[Home_Ws]]+Table411[[#This Row],[Home_Ls]])</f>
        <v>#N/A</v>
      </c>
      <c r="CP51" t="e">
        <f>Table411[[#This Row],[Away_Ws]]/(Table411[[#This Row],[Away_Ws]]+Table411[[#This Row],[Away_Ls]])</f>
        <v>#N/A</v>
      </c>
    </row>
    <row r="52" spans="1:94" x14ac:dyDescent="0.45">
      <c r="A52">
        <v>52</v>
      </c>
      <c r="B52" s="4"/>
      <c r="C52" s="4"/>
      <c r="D52" s="3" t="e">
        <f>VLOOKUP('Prediction Data'!$B52, Names!$C$2:$K$363, 2,FALSE)</f>
        <v>#N/A</v>
      </c>
      <c r="E52" s="3" t="e">
        <f>VLOOKUP('Prediction Data'!$C52, Names!$C$2:$K$363, 2,FALSE)</f>
        <v>#N/A</v>
      </c>
      <c r="F52" s="3" t="e">
        <f>VLOOKUP('Prediction Data'!$B52, Names!$C$2:$K$363, 3,FALSE)</f>
        <v>#N/A</v>
      </c>
      <c r="G52" s="3" t="e">
        <f>VLOOKUP('Prediction Data'!$C52, Names!$C$2:$K$363, 3,FALSE)</f>
        <v>#N/A</v>
      </c>
      <c r="H52" s="3" t="e">
        <f>VLOOKUP('Prediction Data'!$B52, Names!$C$2:$K$363, 5,FALSE)</f>
        <v>#N/A</v>
      </c>
      <c r="I52" s="3" t="e">
        <f>VLOOKUP('Prediction Data'!$C52, Names!$C$2:$K$363, 5,FALSE)</f>
        <v>#N/A</v>
      </c>
      <c r="J52" s="3" t="e">
        <f>VLOOKUP('Prediction Data'!$B52, Names!$C$2:$K$363, 6,FALSE)</f>
        <v>#N/A</v>
      </c>
      <c r="K52" s="3" t="e">
        <f>VLOOKUP('Prediction Data'!$C52, Names!$C$2:$K$363, 6,FALSE)</f>
        <v>#N/A</v>
      </c>
      <c r="L52" s="3" t="e">
        <f>VLOOKUP(B52, Names!$C$2:$M$363, 7,FALSE)</f>
        <v>#N/A</v>
      </c>
      <c r="M52" s="3" t="e">
        <f>VLOOKUP(C52, Names!$C$2:$M$363, 7,FALSE)</f>
        <v>#N/A</v>
      </c>
      <c r="N52" s="4" t="s">
        <v>558</v>
      </c>
      <c r="Q52" s="4">
        <f t="shared" si="0"/>
        <v>0</v>
      </c>
      <c r="R52" s="4" t="str">
        <f t="shared" si="1"/>
        <v>L</v>
      </c>
      <c r="S52" s="5"/>
      <c r="T52" s="17" t="e">
        <f>VLOOKUP($F52, Ratings_Comp[], T$215, FALSE)</f>
        <v>#N/A</v>
      </c>
      <c r="U52" s="17" t="e">
        <f>VLOOKUP($F52, Ratings_Comp[], U$215, FALSE)</f>
        <v>#N/A</v>
      </c>
      <c r="V52" s="17" t="e">
        <f>VLOOKUP($F52, Ratings_Comp[], V$215, FALSE)</f>
        <v>#N/A</v>
      </c>
      <c r="W52" s="17" t="e">
        <f>VLOOKUP($F52, Ratings_Comp[], W$215, FALSE)</f>
        <v>#N/A</v>
      </c>
      <c r="X52" s="17" t="e">
        <f>VLOOKUP($F52, Ratings_Comp[], X$215, FALSE)</f>
        <v>#N/A</v>
      </c>
      <c r="Y52" s="17" t="e">
        <f>VLOOKUP($G52, Ratings_Comp[], Y$215, FALSE)</f>
        <v>#N/A</v>
      </c>
      <c r="Z52" s="17" t="e">
        <f>VLOOKUP($G52, Ratings_Comp[], Z$215, FALSE)</f>
        <v>#N/A</v>
      </c>
      <c r="AA52" s="17" t="e">
        <f>VLOOKUP($G52, Ratings_Comp[], AA$215, FALSE)</f>
        <v>#N/A</v>
      </c>
      <c r="AB52" s="17" t="e">
        <f>VLOOKUP($G52, Ratings_Comp[], AB$215, FALSE)</f>
        <v>#N/A</v>
      </c>
      <c r="AC52" s="17" t="e">
        <f>VLOOKUP($G52, Ratings_Comp[], AC$215, FALSE)</f>
        <v>#N/A</v>
      </c>
      <c r="AD52" t="e">
        <f>VLOOKUP('Prediction Data'!$D52,#REF!, AD$215,FALSE)</f>
        <v>#N/A</v>
      </c>
      <c r="AE52" t="e">
        <f>VLOOKUP('Prediction Data'!$D52,#REF!, AE$215,FALSE)</f>
        <v>#N/A</v>
      </c>
      <c r="AF52" t="e">
        <f>VLOOKUP('Prediction Data'!$D52,#REF!, AF$215,FALSE)</f>
        <v>#N/A</v>
      </c>
      <c r="AG52" t="e">
        <f>VLOOKUP('Prediction Data'!$D52,#REF!, AG$215,FALSE)</f>
        <v>#N/A</v>
      </c>
      <c r="AH52" t="e">
        <f>VLOOKUP('Prediction Data'!$D52,#REF!, AH$215,FALSE)</f>
        <v>#N/A</v>
      </c>
      <c r="AI52" t="e">
        <f>VLOOKUP('Prediction Data'!$E52,#REF!, AI$215,FALSE)</f>
        <v>#N/A</v>
      </c>
      <c r="AJ52" t="e">
        <f>VLOOKUP('Prediction Data'!$E52,#REF!, AJ$215,FALSE)</f>
        <v>#N/A</v>
      </c>
      <c r="AK52" t="e">
        <f>VLOOKUP('Prediction Data'!$E52,#REF!, AK$215,FALSE)</f>
        <v>#N/A</v>
      </c>
      <c r="AL52" t="e">
        <f>VLOOKUP('Prediction Data'!$E52,#REF!, AL$215,FALSE)</f>
        <v>#N/A</v>
      </c>
      <c r="AM52" t="e">
        <f>VLOOKUP('Prediction Data'!$E52,#REF!, AM$215,FALSE)</f>
        <v>#N/A</v>
      </c>
      <c r="AN52" t="e">
        <f>VLOOKUP($F52,#REF!, AN$215,FALSE)</f>
        <v>#N/A</v>
      </c>
      <c r="AO52" t="e">
        <f>VLOOKUP($F52,#REF!, AO$215,FALSE)</f>
        <v>#N/A</v>
      </c>
      <c r="AP52" t="e">
        <f>VLOOKUP($G52,#REF!, AP$215,FALSE)</f>
        <v>#N/A</v>
      </c>
      <c r="AQ52" t="e">
        <f>VLOOKUP($G52,#REF!, AQ$215,FALSE)</f>
        <v>#N/A</v>
      </c>
      <c r="AR52" t="e">
        <f>VLOOKUP($H52,#REF!, 'Prediction Data'!AR$215,FALSE)</f>
        <v>#N/A</v>
      </c>
      <c r="AS52" t="e">
        <f>VLOOKUP($H52,#REF!, 'Prediction Data'!AS$215,FALSE)</f>
        <v>#N/A</v>
      </c>
      <c r="AT52" t="e">
        <f>VLOOKUP($H52,#REF!, 'Prediction Data'!AT$215,FALSE)</f>
        <v>#N/A</v>
      </c>
      <c r="AU52" t="e">
        <f>VLOOKUP($H52,#REF!, 'Prediction Data'!AU$215,FALSE)</f>
        <v>#N/A</v>
      </c>
      <c r="AV52" t="e">
        <f>VLOOKUP($H52,#REF!, 'Prediction Data'!AV$215,FALSE)</f>
        <v>#N/A</v>
      </c>
      <c r="AW52" t="e">
        <f>VLOOKUP($H52,#REF!, 'Prediction Data'!AW$215,FALSE)</f>
        <v>#N/A</v>
      </c>
      <c r="AX52" t="e">
        <f>VLOOKUP($H52,#REF!, 'Prediction Data'!AX$215,FALSE)</f>
        <v>#N/A</v>
      </c>
      <c r="AY52" t="e">
        <f>VLOOKUP($H52,#REF!, 'Prediction Data'!AY$215,FALSE)</f>
        <v>#N/A</v>
      </c>
      <c r="AZ52" t="e">
        <f>VLOOKUP($H52,#REF!, 'Prediction Data'!AZ$215,FALSE)</f>
        <v>#N/A</v>
      </c>
      <c r="BA52" t="e">
        <f>VLOOKUP($H52,#REF!, 'Prediction Data'!BA$215,FALSE)</f>
        <v>#N/A</v>
      </c>
      <c r="BB52" t="e">
        <f>VLOOKUP($H52,#REF!, 'Prediction Data'!BB$215,FALSE)</f>
        <v>#N/A</v>
      </c>
      <c r="BC52" t="e">
        <f>VLOOKUP($H52,#REF!, 'Prediction Data'!BC$215,FALSE)</f>
        <v>#N/A</v>
      </c>
      <c r="BD52" t="e">
        <f>VLOOKUP($I52,#REF!, 'Prediction Data'!BD$215,FALSE)</f>
        <v>#N/A</v>
      </c>
      <c r="BE52" t="e">
        <f>VLOOKUP($I52,#REF!, 'Prediction Data'!BE$215,FALSE)</f>
        <v>#N/A</v>
      </c>
      <c r="BF52" t="e">
        <f>VLOOKUP($I52,#REF!, 'Prediction Data'!BF$215,FALSE)</f>
        <v>#N/A</v>
      </c>
      <c r="BG52" t="e">
        <f>VLOOKUP($I52,#REF!, 'Prediction Data'!BG$215,FALSE)</f>
        <v>#N/A</v>
      </c>
      <c r="BH52" t="e">
        <f>VLOOKUP($I52,#REF!, 'Prediction Data'!BH$215,FALSE)</f>
        <v>#N/A</v>
      </c>
      <c r="BI52" t="e">
        <f>VLOOKUP($I52,#REF!, 'Prediction Data'!BI$215,FALSE)</f>
        <v>#N/A</v>
      </c>
      <c r="BJ52" t="e">
        <f>VLOOKUP($I52,#REF!, 'Prediction Data'!BJ$215,FALSE)</f>
        <v>#N/A</v>
      </c>
      <c r="BK52" t="e">
        <f>VLOOKUP($I52,#REF!, 'Prediction Data'!BK$215,FALSE)</f>
        <v>#N/A</v>
      </c>
      <c r="BL52" t="e">
        <f>VLOOKUP($I52,#REF!, 'Prediction Data'!BL$215,FALSE)</f>
        <v>#N/A</v>
      </c>
      <c r="BM52" t="e">
        <f>VLOOKUP($I52,#REF!, 'Prediction Data'!BM$215,FALSE)</f>
        <v>#N/A</v>
      </c>
      <c r="BN52" t="e">
        <f>VLOOKUP($I52,#REF!, 'Prediction Data'!BN$215,FALSE)</f>
        <v>#N/A</v>
      </c>
      <c r="BO52" t="e">
        <f>VLOOKUP($I52,#REF!, 'Prediction Data'!BO$215,FALSE)</f>
        <v>#N/A</v>
      </c>
      <c r="BP52" t="e">
        <f>VLOOKUP('Prediction Data'!$J52,#REF!, BP$215, FALSE)</f>
        <v>#N/A</v>
      </c>
      <c r="BQ52" t="e">
        <f>VLOOKUP('Prediction Data'!$J52,#REF!, BQ$215, FALSE)</f>
        <v>#N/A</v>
      </c>
      <c r="BR52" t="e">
        <f>VLOOKUP('Prediction Data'!$J52,#REF!, BR$215, FALSE)</f>
        <v>#N/A</v>
      </c>
      <c r="BS52" t="e">
        <f>VLOOKUP('Prediction Data'!$J52,#REF!, BS$215, FALSE)</f>
        <v>#N/A</v>
      </c>
      <c r="BT52" t="e">
        <f>VLOOKUP('Prediction Data'!$J52,#REF!, BT$215, FALSE)</f>
        <v>#N/A</v>
      </c>
      <c r="BU52" t="e">
        <f t="shared" si="2"/>
        <v>#N/A</v>
      </c>
      <c r="BV52" t="e">
        <f t="shared" si="3"/>
        <v>#N/A</v>
      </c>
      <c r="BW52" t="e">
        <f>VLOOKUP('Prediction Data'!$K52,#REF!, BW$215, FALSE)</f>
        <v>#N/A</v>
      </c>
      <c r="BX52" t="e">
        <f>VLOOKUP('Prediction Data'!$K52,#REF!, BX$215, FALSE)</f>
        <v>#N/A</v>
      </c>
      <c r="BY52" t="e">
        <f>VLOOKUP('Prediction Data'!$K52,#REF!, BY$215, FALSE)</f>
        <v>#N/A</v>
      </c>
      <c r="BZ52" t="e">
        <f>VLOOKUP('Prediction Data'!$K52,#REF!, BZ$215, FALSE)</f>
        <v>#N/A</v>
      </c>
      <c r="CA52" t="e">
        <f>VLOOKUP('Prediction Data'!$K52,#REF!, CA$215, FALSE)</f>
        <v>#N/A</v>
      </c>
      <c r="CB52" t="e">
        <f t="shared" si="4"/>
        <v>#N/A</v>
      </c>
      <c r="CC52" t="e">
        <f t="shared" si="5"/>
        <v>#N/A</v>
      </c>
      <c r="CD52" t="e">
        <f t="shared" si="6"/>
        <v>#N/A</v>
      </c>
      <c r="CE52" t="e">
        <f t="shared" si="7"/>
        <v>#N/A</v>
      </c>
      <c r="CF52" s="20" t="e">
        <f t="shared" si="8"/>
        <v>#N/A</v>
      </c>
      <c r="CG52" s="20" t="e">
        <f t="shared" si="9"/>
        <v>#N/A</v>
      </c>
      <c r="CH52" t="e">
        <f>VLOOKUP(Table411[[#This Row],[Conference_H]], Conferences!$H$2:$N$34, 3,FALSE)</f>
        <v>#N/A</v>
      </c>
      <c r="CI52" t="e">
        <f>VLOOKUP(Table411[[#This Row],[Conference_A]], Conferences!$H$2:$N$34, 3,FALSE)</f>
        <v>#N/A</v>
      </c>
      <c r="CJ52" t="e">
        <f>IF(Table411[[#This Row],[CRank_H]]=Table411[[#This Row],[CRank_A]],0,1)</f>
        <v>#N/A</v>
      </c>
      <c r="CK52" t="e">
        <f>VLOOKUP(Table411[[#This Row],[Home Name BPI_SAG ELO]], 'Ratings_Comp'!$A$2:$L$364, 14, FALSE)</f>
        <v>#N/A</v>
      </c>
      <c r="CL52" t="e">
        <f>VLOOKUP(Table411[[#This Row],[Home Name BPI_SAG ELO]], 'Ratings_Comp'!$A$2:$L$364, 15, FALSE)</f>
        <v>#N/A</v>
      </c>
      <c r="CM52" t="e">
        <f>VLOOKUP(Table411[[#This Row],[Away Name BPI_SAG ELO]], 'Ratings_Comp'!$A$2:$L$364, 14, FALSE)</f>
        <v>#N/A</v>
      </c>
      <c r="CN52" t="e">
        <f>VLOOKUP(Table411[[#This Row],[Away Name BPI_SAG ELO]], 'Ratings_Comp'!$A$2:$L$364, 15, FALSE)</f>
        <v>#N/A</v>
      </c>
      <c r="CO52" t="e">
        <f>Table411[[#This Row],[Home_Ws]]/(Table411[[#This Row],[Home_Ws]]+Table411[[#This Row],[Home_Ls]])</f>
        <v>#N/A</v>
      </c>
      <c r="CP52" t="e">
        <f>Table411[[#This Row],[Away_Ws]]/(Table411[[#This Row],[Away_Ws]]+Table411[[#This Row],[Away_Ls]])</f>
        <v>#N/A</v>
      </c>
    </row>
    <row r="53" spans="1:94" x14ac:dyDescent="0.45">
      <c r="A53">
        <v>53</v>
      </c>
      <c r="B53" s="4"/>
      <c r="C53" s="4"/>
      <c r="D53" s="3" t="e">
        <f>VLOOKUP('Prediction Data'!$B53, Names!$C$2:$K$363, 2,FALSE)</f>
        <v>#N/A</v>
      </c>
      <c r="E53" s="3" t="e">
        <f>VLOOKUP('Prediction Data'!$C53, Names!$C$2:$K$363, 2,FALSE)</f>
        <v>#N/A</v>
      </c>
      <c r="F53" s="3" t="e">
        <f>VLOOKUP('Prediction Data'!$B53, Names!$C$2:$K$363, 3,FALSE)</f>
        <v>#N/A</v>
      </c>
      <c r="G53" s="3" t="e">
        <f>VLOOKUP('Prediction Data'!$C53, Names!$C$2:$K$363, 3,FALSE)</f>
        <v>#N/A</v>
      </c>
      <c r="H53" s="3" t="e">
        <f>VLOOKUP('Prediction Data'!$B53, Names!$C$2:$K$363, 5,FALSE)</f>
        <v>#N/A</v>
      </c>
      <c r="I53" s="3" t="e">
        <f>VLOOKUP('Prediction Data'!$C53, Names!$C$2:$K$363, 5,FALSE)</f>
        <v>#N/A</v>
      </c>
      <c r="J53" s="3" t="e">
        <f>VLOOKUP('Prediction Data'!$B53, Names!$C$2:$K$363, 6,FALSE)</f>
        <v>#N/A</v>
      </c>
      <c r="K53" s="3" t="e">
        <f>VLOOKUP('Prediction Data'!$C53, Names!$C$2:$K$363, 6,FALSE)</f>
        <v>#N/A</v>
      </c>
      <c r="L53" s="3" t="e">
        <f>VLOOKUP(B53, Names!$C$2:$M$363, 7,FALSE)</f>
        <v>#N/A</v>
      </c>
      <c r="M53" s="3" t="e">
        <f>VLOOKUP(C53, Names!$C$2:$M$363, 7,FALSE)</f>
        <v>#N/A</v>
      </c>
      <c r="N53" s="4" t="s">
        <v>558</v>
      </c>
      <c r="Q53" s="4">
        <f t="shared" si="0"/>
        <v>0</v>
      </c>
      <c r="R53" s="4" t="str">
        <f t="shared" si="1"/>
        <v>L</v>
      </c>
      <c r="S53" s="5"/>
      <c r="T53" s="17" t="e">
        <f>VLOOKUP($F53, Ratings_Comp[], T$215, FALSE)</f>
        <v>#N/A</v>
      </c>
      <c r="U53" s="17" t="e">
        <f>VLOOKUP($F53, Ratings_Comp[], U$215, FALSE)</f>
        <v>#N/A</v>
      </c>
      <c r="V53" s="17" t="e">
        <f>VLOOKUP($F53, Ratings_Comp[], V$215, FALSE)</f>
        <v>#N/A</v>
      </c>
      <c r="W53" s="17" t="e">
        <f>VLOOKUP($F53, Ratings_Comp[], W$215, FALSE)</f>
        <v>#N/A</v>
      </c>
      <c r="X53" s="17" t="e">
        <f>VLOOKUP($F53, Ratings_Comp[], X$215, FALSE)</f>
        <v>#N/A</v>
      </c>
      <c r="Y53" s="17" t="e">
        <f>VLOOKUP($G53, Ratings_Comp[], Y$215, FALSE)</f>
        <v>#N/A</v>
      </c>
      <c r="Z53" s="17" t="e">
        <f>VLOOKUP($G53, Ratings_Comp[], Z$215, FALSE)</f>
        <v>#N/A</v>
      </c>
      <c r="AA53" s="17" t="e">
        <f>VLOOKUP($G53, Ratings_Comp[], AA$215, FALSE)</f>
        <v>#N/A</v>
      </c>
      <c r="AB53" s="17" t="e">
        <f>VLOOKUP($G53, Ratings_Comp[], AB$215, FALSE)</f>
        <v>#N/A</v>
      </c>
      <c r="AC53" s="17" t="e">
        <f>VLOOKUP($G53, Ratings_Comp[], AC$215, FALSE)</f>
        <v>#N/A</v>
      </c>
      <c r="AD53" t="e">
        <f>VLOOKUP('Prediction Data'!$D53,#REF!, AD$215,FALSE)</f>
        <v>#N/A</v>
      </c>
      <c r="AE53" t="e">
        <f>VLOOKUP('Prediction Data'!$D53,#REF!, AE$215,FALSE)</f>
        <v>#N/A</v>
      </c>
      <c r="AF53" t="e">
        <f>VLOOKUP('Prediction Data'!$D53,#REF!, AF$215,FALSE)</f>
        <v>#N/A</v>
      </c>
      <c r="AG53" t="e">
        <f>VLOOKUP('Prediction Data'!$D53,#REF!, AG$215,FALSE)</f>
        <v>#N/A</v>
      </c>
      <c r="AH53" t="e">
        <f>VLOOKUP('Prediction Data'!$D53,#REF!, AH$215,FALSE)</f>
        <v>#N/A</v>
      </c>
      <c r="AI53" t="e">
        <f>VLOOKUP('Prediction Data'!$E53,#REF!, AI$215,FALSE)</f>
        <v>#N/A</v>
      </c>
      <c r="AJ53" t="e">
        <f>VLOOKUP('Prediction Data'!$E53,#REF!, AJ$215,FALSE)</f>
        <v>#N/A</v>
      </c>
      <c r="AK53" t="e">
        <f>VLOOKUP('Prediction Data'!$E53,#REF!, AK$215,FALSE)</f>
        <v>#N/A</v>
      </c>
      <c r="AL53" t="e">
        <f>VLOOKUP('Prediction Data'!$E53,#REF!, AL$215,FALSE)</f>
        <v>#N/A</v>
      </c>
      <c r="AM53" t="e">
        <f>VLOOKUP('Prediction Data'!$E53,#REF!, AM$215,FALSE)</f>
        <v>#N/A</v>
      </c>
      <c r="AN53" t="e">
        <f>VLOOKUP($F53,#REF!, AN$215,FALSE)</f>
        <v>#N/A</v>
      </c>
      <c r="AO53" t="e">
        <f>VLOOKUP($F53,#REF!, AO$215,FALSE)</f>
        <v>#N/A</v>
      </c>
      <c r="AP53" t="e">
        <f>VLOOKUP($G53,#REF!, AP$215,FALSE)</f>
        <v>#N/A</v>
      </c>
      <c r="AQ53" t="e">
        <f>VLOOKUP($G53,#REF!, AQ$215,FALSE)</f>
        <v>#N/A</v>
      </c>
      <c r="AR53" t="e">
        <f>VLOOKUP($H53,#REF!, 'Prediction Data'!AR$215,FALSE)</f>
        <v>#N/A</v>
      </c>
      <c r="AS53" t="e">
        <f>VLOOKUP($H53,#REF!, 'Prediction Data'!AS$215,FALSE)</f>
        <v>#N/A</v>
      </c>
      <c r="AT53" t="e">
        <f>VLOOKUP($H53,#REF!, 'Prediction Data'!AT$215,FALSE)</f>
        <v>#N/A</v>
      </c>
      <c r="AU53" t="e">
        <f>VLOOKUP($H53,#REF!, 'Prediction Data'!AU$215,FALSE)</f>
        <v>#N/A</v>
      </c>
      <c r="AV53" t="e">
        <f>VLOOKUP($H53,#REF!, 'Prediction Data'!AV$215,FALSE)</f>
        <v>#N/A</v>
      </c>
      <c r="AW53" t="e">
        <f>VLOOKUP($H53,#REF!, 'Prediction Data'!AW$215,FALSE)</f>
        <v>#N/A</v>
      </c>
      <c r="AX53" t="e">
        <f>VLOOKUP($H53,#REF!, 'Prediction Data'!AX$215,FALSE)</f>
        <v>#N/A</v>
      </c>
      <c r="AY53" t="e">
        <f>VLOOKUP($H53,#REF!, 'Prediction Data'!AY$215,FALSE)</f>
        <v>#N/A</v>
      </c>
      <c r="AZ53" t="e">
        <f>VLOOKUP($H53,#REF!, 'Prediction Data'!AZ$215,FALSE)</f>
        <v>#N/A</v>
      </c>
      <c r="BA53" t="e">
        <f>VLOOKUP($H53,#REF!, 'Prediction Data'!BA$215,FALSE)</f>
        <v>#N/A</v>
      </c>
      <c r="BB53" t="e">
        <f>VLOOKUP($H53,#REF!, 'Prediction Data'!BB$215,FALSE)</f>
        <v>#N/A</v>
      </c>
      <c r="BC53" t="e">
        <f>VLOOKUP($H53,#REF!, 'Prediction Data'!BC$215,FALSE)</f>
        <v>#N/A</v>
      </c>
      <c r="BD53" t="e">
        <f>VLOOKUP($I53,#REF!, 'Prediction Data'!BD$215,FALSE)</f>
        <v>#N/A</v>
      </c>
      <c r="BE53" t="e">
        <f>VLOOKUP($I53,#REF!, 'Prediction Data'!BE$215,FALSE)</f>
        <v>#N/A</v>
      </c>
      <c r="BF53" t="e">
        <f>VLOOKUP($I53,#REF!, 'Prediction Data'!BF$215,FALSE)</f>
        <v>#N/A</v>
      </c>
      <c r="BG53" t="e">
        <f>VLOOKUP($I53,#REF!, 'Prediction Data'!BG$215,FALSE)</f>
        <v>#N/A</v>
      </c>
      <c r="BH53" t="e">
        <f>VLOOKUP($I53,#REF!, 'Prediction Data'!BH$215,FALSE)</f>
        <v>#N/A</v>
      </c>
      <c r="BI53" t="e">
        <f>VLOOKUP($I53,#REF!, 'Prediction Data'!BI$215,FALSE)</f>
        <v>#N/A</v>
      </c>
      <c r="BJ53" t="e">
        <f>VLOOKUP($I53,#REF!, 'Prediction Data'!BJ$215,FALSE)</f>
        <v>#N/A</v>
      </c>
      <c r="BK53" t="e">
        <f>VLOOKUP($I53,#REF!, 'Prediction Data'!BK$215,FALSE)</f>
        <v>#N/A</v>
      </c>
      <c r="BL53" t="e">
        <f>VLOOKUP($I53,#REF!, 'Prediction Data'!BL$215,FALSE)</f>
        <v>#N/A</v>
      </c>
      <c r="BM53" t="e">
        <f>VLOOKUP($I53,#REF!, 'Prediction Data'!BM$215,FALSE)</f>
        <v>#N/A</v>
      </c>
      <c r="BN53" t="e">
        <f>VLOOKUP($I53,#REF!, 'Prediction Data'!BN$215,FALSE)</f>
        <v>#N/A</v>
      </c>
      <c r="BO53" t="e">
        <f>VLOOKUP($I53,#REF!, 'Prediction Data'!BO$215,FALSE)</f>
        <v>#N/A</v>
      </c>
      <c r="BP53" t="e">
        <f>VLOOKUP('Prediction Data'!$J53,#REF!, BP$215, FALSE)</f>
        <v>#N/A</v>
      </c>
      <c r="BQ53" t="e">
        <f>VLOOKUP('Prediction Data'!$J53,#REF!, BQ$215, FALSE)</f>
        <v>#N/A</v>
      </c>
      <c r="BR53" t="e">
        <f>VLOOKUP('Prediction Data'!$J53,#REF!, BR$215, FALSE)</f>
        <v>#N/A</v>
      </c>
      <c r="BS53" t="e">
        <f>VLOOKUP('Prediction Data'!$J53,#REF!, BS$215, FALSE)</f>
        <v>#N/A</v>
      </c>
      <c r="BT53" t="e">
        <f>VLOOKUP('Prediction Data'!$J53,#REF!, BT$215, FALSE)</f>
        <v>#N/A</v>
      </c>
      <c r="BU53" t="e">
        <f t="shared" si="2"/>
        <v>#N/A</v>
      </c>
      <c r="BV53" t="e">
        <f t="shared" si="3"/>
        <v>#N/A</v>
      </c>
      <c r="BW53" t="e">
        <f>VLOOKUP('Prediction Data'!$K53,#REF!, BW$215, FALSE)</f>
        <v>#N/A</v>
      </c>
      <c r="BX53" t="e">
        <f>VLOOKUP('Prediction Data'!$K53,#REF!, BX$215, FALSE)</f>
        <v>#N/A</v>
      </c>
      <c r="BY53" t="e">
        <f>VLOOKUP('Prediction Data'!$K53,#REF!, BY$215, FALSE)</f>
        <v>#N/A</v>
      </c>
      <c r="BZ53" t="e">
        <f>VLOOKUP('Prediction Data'!$K53,#REF!, BZ$215, FALSE)</f>
        <v>#N/A</v>
      </c>
      <c r="CA53" t="e">
        <f>VLOOKUP('Prediction Data'!$K53,#REF!, CA$215, FALSE)</f>
        <v>#N/A</v>
      </c>
      <c r="CB53" t="e">
        <f t="shared" si="4"/>
        <v>#N/A</v>
      </c>
      <c r="CC53" t="e">
        <f t="shared" si="5"/>
        <v>#N/A</v>
      </c>
      <c r="CD53" t="e">
        <f t="shared" si="6"/>
        <v>#N/A</v>
      </c>
      <c r="CE53" t="e">
        <f t="shared" si="7"/>
        <v>#N/A</v>
      </c>
      <c r="CF53" s="20" t="e">
        <f t="shared" si="8"/>
        <v>#N/A</v>
      </c>
      <c r="CG53" s="20" t="e">
        <f t="shared" si="9"/>
        <v>#N/A</v>
      </c>
      <c r="CH53" t="e">
        <f>VLOOKUP(Table411[[#This Row],[Conference_H]], Conferences!$H$2:$N$34, 3,FALSE)</f>
        <v>#N/A</v>
      </c>
      <c r="CI53" t="e">
        <f>VLOOKUP(Table411[[#This Row],[Conference_A]], Conferences!$H$2:$N$34, 3,FALSE)</f>
        <v>#N/A</v>
      </c>
      <c r="CJ53" t="e">
        <f>IF(Table411[[#This Row],[CRank_H]]=Table411[[#This Row],[CRank_A]],0,1)</f>
        <v>#N/A</v>
      </c>
      <c r="CK53" t="e">
        <f>VLOOKUP(Table411[[#This Row],[Home Name BPI_SAG ELO]], 'Ratings_Comp'!$A$2:$L$364, 14, FALSE)</f>
        <v>#N/A</v>
      </c>
      <c r="CL53" t="e">
        <f>VLOOKUP(Table411[[#This Row],[Home Name BPI_SAG ELO]], 'Ratings_Comp'!$A$2:$L$364, 15, FALSE)</f>
        <v>#N/A</v>
      </c>
      <c r="CM53" t="e">
        <f>VLOOKUP(Table411[[#This Row],[Away Name BPI_SAG ELO]], 'Ratings_Comp'!$A$2:$L$364, 14, FALSE)</f>
        <v>#N/A</v>
      </c>
      <c r="CN53" t="e">
        <f>VLOOKUP(Table411[[#This Row],[Away Name BPI_SAG ELO]], 'Ratings_Comp'!$A$2:$L$364, 15, FALSE)</f>
        <v>#N/A</v>
      </c>
      <c r="CO53" t="e">
        <f>Table411[[#This Row],[Home_Ws]]/(Table411[[#This Row],[Home_Ws]]+Table411[[#This Row],[Home_Ls]])</f>
        <v>#N/A</v>
      </c>
      <c r="CP53" t="e">
        <f>Table411[[#This Row],[Away_Ws]]/(Table411[[#This Row],[Away_Ws]]+Table411[[#This Row],[Away_Ls]])</f>
        <v>#N/A</v>
      </c>
    </row>
    <row r="54" spans="1:94" x14ac:dyDescent="0.45">
      <c r="A54">
        <v>54</v>
      </c>
      <c r="B54" s="4"/>
      <c r="C54" s="4"/>
      <c r="D54" s="3" t="e">
        <f>VLOOKUP('Prediction Data'!$B54, Names!$C$2:$K$363, 2,FALSE)</f>
        <v>#N/A</v>
      </c>
      <c r="E54" s="3" t="e">
        <f>VLOOKUP('Prediction Data'!$C54, Names!$C$2:$K$363, 2,FALSE)</f>
        <v>#N/A</v>
      </c>
      <c r="F54" s="3" t="e">
        <f>VLOOKUP('Prediction Data'!$B54, Names!$C$2:$K$363, 3,FALSE)</f>
        <v>#N/A</v>
      </c>
      <c r="G54" s="3" t="e">
        <f>VLOOKUP('Prediction Data'!$C54, Names!$C$2:$K$363, 3,FALSE)</f>
        <v>#N/A</v>
      </c>
      <c r="H54" s="3" t="e">
        <f>VLOOKUP('Prediction Data'!$B54, Names!$C$2:$K$363, 5,FALSE)</f>
        <v>#N/A</v>
      </c>
      <c r="I54" s="3" t="e">
        <f>VLOOKUP('Prediction Data'!$C54, Names!$C$2:$K$363, 5,FALSE)</f>
        <v>#N/A</v>
      </c>
      <c r="J54" s="3" t="e">
        <f>VLOOKUP('Prediction Data'!$B54, Names!$C$2:$K$363, 6,FALSE)</f>
        <v>#N/A</v>
      </c>
      <c r="K54" s="3" t="e">
        <f>VLOOKUP('Prediction Data'!$C54, Names!$C$2:$K$363, 6,FALSE)</f>
        <v>#N/A</v>
      </c>
      <c r="L54" s="3" t="e">
        <f>VLOOKUP(B54, Names!$C$2:$M$363, 7,FALSE)</f>
        <v>#N/A</v>
      </c>
      <c r="M54" s="3" t="e">
        <f>VLOOKUP(C54, Names!$C$2:$M$363, 7,FALSE)</f>
        <v>#N/A</v>
      </c>
      <c r="N54" s="4" t="s">
        <v>558</v>
      </c>
      <c r="Q54" s="4">
        <f t="shared" si="0"/>
        <v>0</v>
      </c>
      <c r="R54" s="4" t="str">
        <f t="shared" si="1"/>
        <v>L</v>
      </c>
      <c r="S54" s="5"/>
      <c r="T54" s="17" t="e">
        <f>VLOOKUP($F54, Ratings_Comp[], T$215, FALSE)</f>
        <v>#N/A</v>
      </c>
      <c r="U54" s="17" t="e">
        <f>VLOOKUP($F54, Ratings_Comp[], U$215, FALSE)</f>
        <v>#N/A</v>
      </c>
      <c r="V54" s="17" t="e">
        <f>VLOOKUP($F54, Ratings_Comp[], V$215, FALSE)</f>
        <v>#N/A</v>
      </c>
      <c r="W54" s="17" t="e">
        <f>VLOOKUP($F54, Ratings_Comp[], W$215, FALSE)</f>
        <v>#N/A</v>
      </c>
      <c r="X54" s="17" t="e">
        <f>VLOOKUP($F54, Ratings_Comp[], X$215, FALSE)</f>
        <v>#N/A</v>
      </c>
      <c r="Y54" s="17" t="e">
        <f>VLOOKUP($G54, Ratings_Comp[], Y$215, FALSE)</f>
        <v>#N/A</v>
      </c>
      <c r="Z54" s="17" t="e">
        <f>VLOOKUP($G54, Ratings_Comp[], Z$215, FALSE)</f>
        <v>#N/A</v>
      </c>
      <c r="AA54" s="17" t="e">
        <f>VLOOKUP($G54, Ratings_Comp[], AA$215, FALSE)</f>
        <v>#N/A</v>
      </c>
      <c r="AB54" s="17" t="e">
        <f>VLOOKUP($G54, Ratings_Comp[], AB$215, FALSE)</f>
        <v>#N/A</v>
      </c>
      <c r="AC54" s="17" t="e">
        <f>VLOOKUP($G54, Ratings_Comp[], AC$215, FALSE)</f>
        <v>#N/A</v>
      </c>
      <c r="AD54" t="e">
        <f>VLOOKUP('Prediction Data'!$D54,#REF!, AD$215,FALSE)</f>
        <v>#N/A</v>
      </c>
      <c r="AE54" t="e">
        <f>VLOOKUP('Prediction Data'!$D54,#REF!, AE$215,FALSE)</f>
        <v>#N/A</v>
      </c>
      <c r="AF54" t="e">
        <f>VLOOKUP('Prediction Data'!$D54,#REF!, AF$215,FALSE)</f>
        <v>#N/A</v>
      </c>
      <c r="AG54" t="e">
        <f>VLOOKUP('Prediction Data'!$D54,#REF!, AG$215,FALSE)</f>
        <v>#N/A</v>
      </c>
      <c r="AH54" t="e">
        <f>VLOOKUP('Prediction Data'!$D54,#REF!, AH$215,FALSE)</f>
        <v>#N/A</v>
      </c>
      <c r="AI54" t="e">
        <f>VLOOKUP('Prediction Data'!$E54,#REF!, AI$215,FALSE)</f>
        <v>#N/A</v>
      </c>
      <c r="AJ54" t="e">
        <f>VLOOKUP('Prediction Data'!$E54,#REF!, AJ$215,FALSE)</f>
        <v>#N/A</v>
      </c>
      <c r="AK54" t="e">
        <f>VLOOKUP('Prediction Data'!$E54,#REF!, AK$215,FALSE)</f>
        <v>#N/A</v>
      </c>
      <c r="AL54" t="e">
        <f>VLOOKUP('Prediction Data'!$E54,#REF!, AL$215,FALSE)</f>
        <v>#N/A</v>
      </c>
      <c r="AM54" t="e">
        <f>VLOOKUP('Prediction Data'!$E54,#REF!, AM$215,FALSE)</f>
        <v>#N/A</v>
      </c>
      <c r="AN54" t="e">
        <f>VLOOKUP($F54,#REF!, AN$215,FALSE)</f>
        <v>#N/A</v>
      </c>
      <c r="AO54" t="e">
        <f>VLOOKUP($F54,#REF!, AO$215,FALSE)</f>
        <v>#N/A</v>
      </c>
      <c r="AP54" t="e">
        <f>VLOOKUP($G54,#REF!, AP$215,FALSE)</f>
        <v>#N/A</v>
      </c>
      <c r="AQ54" t="e">
        <f>VLOOKUP($G54,#REF!, AQ$215,FALSE)</f>
        <v>#N/A</v>
      </c>
      <c r="AR54" t="e">
        <f>VLOOKUP($H54,#REF!, 'Prediction Data'!AR$215,FALSE)</f>
        <v>#N/A</v>
      </c>
      <c r="AS54" t="e">
        <f>VLOOKUP($H54,#REF!, 'Prediction Data'!AS$215,FALSE)</f>
        <v>#N/A</v>
      </c>
      <c r="AT54" t="e">
        <f>VLOOKUP($H54,#REF!, 'Prediction Data'!AT$215,FALSE)</f>
        <v>#N/A</v>
      </c>
      <c r="AU54" t="e">
        <f>VLOOKUP($H54,#REF!, 'Prediction Data'!AU$215,FALSE)</f>
        <v>#N/A</v>
      </c>
      <c r="AV54" t="e">
        <f>VLOOKUP($H54,#REF!, 'Prediction Data'!AV$215,FALSE)</f>
        <v>#N/A</v>
      </c>
      <c r="AW54" t="e">
        <f>VLOOKUP($H54,#REF!, 'Prediction Data'!AW$215,FALSE)</f>
        <v>#N/A</v>
      </c>
      <c r="AX54" t="e">
        <f>VLOOKUP($H54,#REF!, 'Prediction Data'!AX$215,FALSE)</f>
        <v>#N/A</v>
      </c>
      <c r="AY54" t="e">
        <f>VLOOKUP($H54,#REF!, 'Prediction Data'!AY$215,FALSE)</f>
        <v>#N/A</v>
      </c>
      <c r="AZ54" t="e">
        <f>VLOOKUP($H54,#REF!, 'Prediction Data'!AZ$215,FALSE)</f>
        <v>#N/A</v>
      </c>
      <c r="BA54" t="e">
        <f>VLOOKUP($H54,#REF!, 'Prediction Data'!BA$215,FALSE)</f>
        <v>#N/A</v>
      </c>
      <c r="BB54" t="e">
        <f>VLOOKUP($H54,#REF!, 'Prediction Data'!BB$215,FALSE)</f>
        <v>#N/A</v>
      </c>
      <c r="BC54" t="e">
        <f>VLOOKUP($H54,#REF!, 'Prediction Data'!BC$215,FALSE)</f>
        <v>#N/A</v>
      </c>
      <c r="BD54" t="e">
        <f>VLOOKUP($I54,#REF!, 'Prediction Data'!BD$215,FALSE)</f>
        <v>#N/A</v>
      </c>
      <c r="BE54" t="e">
        <f>VLOOKUP($I54,#REF!, 'Prediction Data'!BE$215,FALSE)</f>
        <v>#N/A</v>
      </c>
      <c r="BF54" t="e">
        <f>VLOOKUP($I54,#REF!, 'Prediction Data'!BF$215,FALSE)</f>
        <v>#N/A</v>
      </c>
      <c r="BG54" t="e">
        <f>VLOOKUP($I54,#REF!, 'Prediction Data'!BG$215,FALSE)</f>
        <v>#N/A</v>
      </c>
      <c r="BH54" t="e">
        <f>VLOOKUP($I54,#REF!, 'Prediction Data'!BH$215,FALSE)</f>
        <v>#N/A</v>
      </c>
      <c r="BI54" t="e">
        <f>VLOOKUP($I54,#REF!, 'Prediction Data'!BI$215,FALSE)</f>
        <v>#N/A</v>
      </c>
      <c r="BJ54" t="e">
        <f>VLOOKUP($I54,#REF!, 'Prediction Data'!BJ$215,FALSE)</f>
        <v>#N/A</v>
      </c>
      <c r="BK54" t="e">
        <f>VLOOKUP($I54,#REF!, 'Prediction Data'!BK$215,FALSE)</f>
        <v>#N/A</v>
      </c>
      <c r="BL54" t="e">
        <f>VLOOKUP($I54,#REF!, 'Prediction Data'!BL$215,FALSE)</f>
        <v>#N/A</v>
      </c>
      <c r="BM54" t="e">
        <f>VLOOKUP($I54,#REF!, 'Prediction Data'!BM$215,FALSE)</f>
        <v>#N/A</v>
      </c>
      <c r="BN54" t="e">
        <f>VLOOKUP($I54,#REF!, 'Prediction Data'!BN$215,FALSE)</f>
        <v>#N/A</v>
      </c>
      <c r="BO54" t="e">
        <f>VLOOKUP($I54,#REF!, 'Prediction Data'!BO$215,FALSE)</f>
        <v>#N/A</v>
      </c>
      <c r="BP54" t="e">
        <f>VLOOKUP('Prediction Data'!$J54,#REF!, BP$215, FALSE)</f>
        <v>#N/A</v>
      </c>
      <c r="BQ54" t="e">
        <f>VLOOKUP('Prediction Data'!$J54,#REF!, BQ$215, FALSE)</f>
        <v>#N/A</v>
      </c>
      <c r="BR54" t="e">
        <f>VLOOKUP('Prediction Data'!$J54,#REF!, BR$215, FALSE)</f>
        <v>#N/A</v>
      </c>
      <c r="BS54" t="e">
        <f>VLOOKUP('Prediction Data'!$J54,#REF!, BS$215, FALSE)</f>
        <v>#N/A</v>
      </c>
      <c r="BT54" t="e">
        <f>VLOOKUP('Prediction Data'!$J54,#REF!, BT$215, FALSE)</f>
        <v>#N/A</v>
      </c>
      <c r="BU54" t="e">
        <f t="shared" si="2"/>
        <v>#N/A</v>
      </c>
      <c r="BV54" t="e">
        <f t="shared" si="3"/>
        <v>#N/A</v>
      </c>
      <c r="BW54" t="e">
        <f>VLOOKUP('Prediction Data'!$K54,#REF!, BW$215, FALSE)</f>
        <v>#N/A</v>
      </c>
      <c r="BX54" t="e">
        <f>VLOOKUP('Prediction Data'!$K54,#REF!, BX$215, FALSE)</f>
        <v>#N/A</v>
      </c>
      <c r="BY54" t="e">
        <f>VLOOKUP('Prediction Data'!$K54,#REF!, BY$215, FALSE)</f>
        <v>#N/A</v>
      </c>
      <c r="BZ54" t="e">
        <f>VLOOKUP('Prediction Data'!$K54,#REF!, BZ$215, FALSE)</f>
        <v>#N/A</v>
      </c>
      <c r="CA54" t="e">
        <f>VLOOKUP('Prediction Data'!$K54,#REF!, CA$215, FALSE)</f>
        <v>#N/A</v>
      </c>
      <c r="CB54" t="e">
        <f t="shared" si="4"/>
        <v>#N/A</v>
      </c>
      <c r="CC54" t="e">
        <f t="shared" si="5"/>
        <v>#N/A</v>
      </c>
      <c r="CD54" t="e">
        <f t="shared" si="6"/>
        <v>#N/A</v>
      </c>
      <c r="CE54" t="e">
        <f t="shared" si="7"/>
        <v>#N/A</v>
      </c>
      <c r="CF54" s="20" t="e">
        <f t="shared" si="8"/>
        <v>#N/A</v>
      </c>
      <c r="CG54" s="20" t="e">
        <f t="shared" si="9"/>
        <v>#N/A</v>
      </c>
      <c r="CH54" t="e">
        <f>VLOOKUP(Table411[[#This Row],[Conference_H]], Conferences!$H$2:$N$34, 3,FALSE)</f>
        <v>#N/A</v>
      </c>
      <c r="CI54" t="e">
        <f>VLOOKUP(Table411[[#This Row],[Conference_A]], Conferences!$H$2:$N$34, 3,FALSE)</f>
        <v>#N/A</v>
      </c>
      <c r="CJ54" t="e">
        <f>IF(Table411[[#This Row],[CRank_H]]=Table411[[#This Row],[CRank_A]],0,1)</f>
        <v>#N/A</v>
      </c>
      <c r="CK54" t="e">
        <f>VLOOKUP(Table411[[#This Row],[Home Name BPI_SAG ELO]], 'Ratings_Comp'!$A$2:$L$364, 14, FALSE)</f>
        <v>#N/A</v>
      </c>
      <c r="CL54" t="e">
        <f>VLOOKUP(Table411[[#This Row],[Home Name BPI_SAG ELO]], 'Ratings_Comp'!$A$2:$L$364, 15, FALSE)</f>
        <v>#N/A</v>
      </c>
      <c r="CM54" t="e">
        <f>VLOOKUP(Table411[[#This Row],[Away Name BPI_SAG ELO]], 'Ratings_Comp'!$A$2:$L$364, 14, FALSE)</f>
        <v>#N/A</v>
      </c>
      <c r="CN54" t="e">
        <f>VLOOKUP(Table411[[#This Row],[Away Name BPI_SAG ELO]], 'Ratings_Comp'!$A$2:$L$364, 15, FALSE)</f>
        <v>#N/A</v>
      </c>
      <c r="CO54" t="e">
        <f>Table411[[#This Row],[Home_Ws]]/(Table411[[#This Row],[Home_Ws]]+Table411[[#This Row],[Home_Ls]])</f>
        <v>#N/A</v>
      </c>
      <c r="CP54" t="e">
        <f>Table411[[#This Row],[Away_Ws]]/(Table411[[#This Row],[Away_Ws]]+Table411[[#This Row],[Away_Ls]])</f>
        <v>#N/A</v>
      </c>
    </row>
    <row r="55" spans="1:94" x14ac:dyDescent="0.45">
      <c r="A55">
        <v>55</v>
      </c>
      <c r="B55" s="4"/>
      <c r="C55" s="4"/>
      <c r="D55" s="3" t="e">
        <f>VLOOKUP('Prediction Data'!$B55, Names!$C$2:$K$363, 2,FALSE)</f>
        <v>#N/A</v>
      </c>
      <c r="E55" s="3" t="e">
        <f>VLOOKUP('Prediction Data'!$C55, Names!$C$2:$K$363, 2,FALSE)</f>
        <v>#N/A</v>
      </c>
      <c r="F55" s="3" t="e">
        <f>VLOOKUP('Prediction Data'!$B55, Names!$C$2:$K$363, 3,FALSE)</f>
        <v>#N/A</v>
      </c>
      <c r="G55" s="3" t="e">
        <f>VLOOKUP('Prediction Data'!$C55, Names!$C$2:$K$363, 3,FALSE)</f>
        <v>#N/A</v>
      </c>
      <c r="H55" s="3" t="e">
        <f>VLOOKUP('Prediction Data'!$B55, Names!$C$2:$K$363, 5,FALSE)</f>
        <v>#N/A</v>
      </c>
      <c r="I55" s="3" t="e">
        <f>VLOOKUP('Prediction Data'!$C55, Names!$C$2:$K$363, 5,FALSE)</f>
        <v>#N/A</v>
      </c>
      <c r="J55" s="3" t="e">
        <f>VLOOKUP('Prediction Data'!$B55, Names!$C$2:$K$363, 6,FALSE)</f>
        <v>#N/A</v>
      </c>
      <c r="K55" s="3" t="e">
        <f>VLOOKUP('Prediction Data'!$C55, Names!$C$2:$K$363, 6,FALSE)</f>
        <v>#N/A</v>
      </c>
      <c r="L55" s="3" t="e">
        <f>VLOOKUP(B55, Names!$C$2:$M$363, 7,FALSE)</f>
        <v>#N/A</v>
      </c>
      <c r="M55" s="3" t="e">
        <f>VLOOKUP(C55, Names!$C$2:$M$363, 7,FALSE)</f>
        <v>#N/A</v>
      </c>
      <c r="N55" s="4" t="s">
        <v>558</v>
      </c>
      <c r="Q55" s="4">
        <f t="shared" si="0"/>
        <v>0</v>
      </c>
      <c r="R55" s="4" t="str">
        <f t="shared" si="1"/>
        <v>L</v>
      </c>
      <c r="S55" s="5"/>
      <c r="T55" s="17" t="e">
        <f>VLOOKUP($F55, Ratings_Comp[], T$215, FALSE)</f>
        <v>#N/A</v>
      </c>
      <c r="U55" s="17" t="e">
        <f>VLOOKUP($F55, Ratings_Comp[], U$215, FALSE)</f>
        <v>#N/A</v>
      </c>
      <c r="V55" s="17" t="e">
        <f>VLOOKUP($F55, Ratings_Comp[], V$215, FALSE)</f>
        <v>#N/A</v>
      </c>
      <c r="W55" s="17" t="e">
        <f>VLOOKUP($F55, Ratings_Comp[], W$215, FALSE)</f>
        <v>#N/A</v>
      </c>
      <c r="X55" s="17" t="e">
        <f>VLOOKUP($F55, Ratings_Comp[], X$215, FALSE)</f>
        <v>#N/A</v>
      </c>
      <c r="Y55" s="17" t="e">
        <f>VLOOKUP($G55, Ratings_Comp[], Y$215, FALSE)</f>
        <v>#N/A</v>
      </c>
      <c r="Z55" s="17" t="e">
        <f>VLOOKUP($G55, Ratings_Comp[], Z$215, FALSE)</f>
        <v>#N/A</v>
      </c>
      <c r="AA55" s="17" t="e">
        <f>VLOOKUP($G55, Ratings_Comp[], AA$215, FALSE)</f>
        <v>#N/A</v>
      </c>
      <c r="AB55" s="17" t="e">
        <f>VLOOKUP($G55, Ratings_Comp[], AB$215, FALSE)</f>
        <v>#N/A</v>
      </c>
      <c r="AC55" s="17" t="e">
        <f>VLOOKUP($G55, Ratings_Comp[], AC$215, FALSE)</f>
        <v>#N/A</v>
      </c>
      <c r="AD55" t="e">
        <f>VLOOKUP('Prediction Data'!$D55,#REF!, AD$215,FALSE)</f>
        <v>#N/A</v>
      </c>
      <c r="AE55" t="e">
        <f>VLOOKUP('Prediction Data'!$D55,#REF!, AE$215,FALSE)</f>
        <v>#N/A</v>
      </c>
      <c r="AF55" t="e">
        <f>VLOOKUP('Prediction Data'!$D55,#REF!, AF$215,FALSE)</f>
        <v>#N/A</v>
      </c>
      <c r="AG55" t="e">
        <f>VLOOKUP('Prediction Data'!$D55,#REF!, AG$215,FALSE)</f>
        <v>#N/A</v>
      </c>
      <c r="AH55" t="e">
        <f>VLOOKUP('Prediction Data'!$D55,#REF!, AH$215,FALSE)</f>
        <v>#N/A</v>
      </c>
      <c r="AI55" t="e">
        <f>VLOOKUP('Prediction Data'!$E55,#REF!, AI$215,FALSE)</f>
        <v>#N/A</v>
      </c>
      <c r="AJ55" t="e">
        <f>VLOOKUP('Prediction Data'!$E55,#REF!, AJ$215,FALSE)</f>
        <v>#N/A</v>
      </c>
      <c r="AK55" t="e">
        <f>VLOOKUP('Prediction Data'!$E55,#REF!, AK$215,FALSE)</f>
        <v>#N/A</v>
      </c>
      <c r="AL55" t="e">
        <f>VLOOKUP('Prediction Data'!$E55,#REF!, AL$215,FALSE)</f>
        <v>#N/A</v>
      </c>
      <c r="AM55" t="e">
        <f>VLOOKUP('Prediction Data'!$E55,#REF!, AM$215,FALSE)</f>
        <v>#N/A</v>
      </c>
      <c r="AN55" t="e">
        <f>VLOOKUP($F55,#REF!, AN$215,FALSE)</f>
        <v>#N/A</v>
      </c>
      <c r="AO55" t="e">
        <f>VLOOKUP($F55,#REF!, AO$215,FALSE)</f>
        <v>#N/A</v>
      </c>
      <c r="AP55" t="e">
        <f>VLOOKUP($G55,#REF!, AP$215,FALSE)</f>
        <v>#N/A</v>
      </c>
      <c r="AQ55" t="e">
        <f>VLOOKUP($G55,#REF!, AQ$215,FALSE)</f>
        <v>#N/A</v>
      </c>
      <c r="AR55" t="e">
        <f>VLOOKUP($H55,#REF!, 'Prediction Data'!AR$215,FALSE)</f>
        <v>#N/A</v>
      </c>
      <c r="AS55" t="e">
        <f>VLOOKUP($H55,#REF!, 'Prediction Data'!AS$215,FALSE)</f>
        <v>#N/A</v>
      </c>
      <c r="AT55" t="e">
        <f>VLOOKUP($H55,#REF!, 'Prediction Data'!AT$215,FALSE)</f>
        <v>#N/A</v>
      </c>
      <c r="AU55" t="e">
        <f>VLOOKUP($H55,#REF!, 'Prediction Data'!AU$215,FALSE)</f>
        <v>#N/A</v>
      </c>
      <c r="AV55" t="e">
        <f>VLOOKUP($H55,#REF!, 'Prediction Data'!AV$215,FALSE)</f>
        <v>#N/A</v>
      </c>
      <c r="AW55" t="e">
        <f>VLOOKUP($H55,#REF!, 'Prediction Data'!AW$215,FALSE)</f>
        <v>#N/A</v>
      </c>
      <c r="AX55" t="e">
        <f>VLOOKUP($H55,#REF!, 'Prediction Data'!AX$215,FALSE)</f>
        <v>#N/A</v>
      </c>
      <c r="AY55" t="e">
        <f>VLOOKUP($H55,#REF!, 'Prediction Data'!AY$215,FALSE)</f>
        <v>#N/A</v>
      </c>
      <c r="AZ55" t="e">
        <f>VLOOKUP($H55,#REF!, 'Prediction Data'!AZ$215,FALSE)</f>
        <v>#N/A</v>
      </c>
      <c r="BA55" t="e">
        <f>VLOOKUP($H55,#REF!, 'Prediction Data'!BA$215,FALSE)</f>
        <v>#N/A</v>
      </c>
      <c r="BB55" t="e">
        <f>VLOOKUP($H55,#REF!, 'Prediction Data'!BB$215,FALSE)</f>
        <v>#N/A</v>
      </c>
      <c r="BC55" t="e">
        <f>VLOOKUP($H55,#REF!, 'Prediction Data'!BC$215,FALSE)</f>
        <v>#N/A</v>
      </c>
      <c r="BD55" t="e">
        <f>VLOOKUP($I55,#REF!, 'Prediction Data'!BD$215,FALSE)</f>
        <v>#N/A</v>
      </c>
      <c r="BE55" t="e">
        <f>VLOOKUP($I55,#REF!, 'Prediction Data'!BE$215,FALSE)</f>
        <v>#N/A</v>
      </c>
      <c r="BF55" t="e">
        <f>VLOOKUP($I55,#REF!, 'Prediction Data'!BF$215,FALSE)</f>
        <v>#N/A</v>
      </c>
      <c r="BG55" t="e">
        <f>VLOOKUP($I55,#REF!, 'Prediction Data'!BG$215,FALSE)</f>
        <v>#N/A</v>
      </c>
      <c r="BH55" t="e">
        <f>VLOOKUP($I55,#REF!, 'Prediction Data'!BH$215,FALSE)</f>
        <v>#N/A</v>
      </c>
      <c r="BI55" t="e">
        <f>VLOOKUP($I55,#REF!, 'Prediction Data'!BI$215,FALSE)</f>
        <v>#N/A</v>
      </c>
      <c r="BJ55" t="e">
        <f>VLOOKUP($I55,#REF!, 'Prediction Data'!BJ$215,FALSE)</f>
        <v>#N/A</v>
      </c>
      <c r="BK55" t="e">
        <f>VLOOKUP($I55,#REF!, 'Prediction Data'!BK$215,FALSE)</f>
        <v>#N/A</v>
      </c>
      <c r="BL55" t="e">
        <f>VLOOKUP($I55,#REF!, 'Prediction Data'!BL$215,FALSE)</f>
        <v>#N/A</v>
      </c>
      <c r="BM55" t="e">
        <f>VLOOKUP($I55,#REF!, 'Prediction Data'!BM$215,FALSE)</f>
        <v>#N/A</v>
      </c>
      <c r="BN55" t="e">
        <f>VLOOKUP($I55,#REF!, 'Prediction Data'!BN$215,FALSE)</f>
        <v>#N/A</v>
      </c>
      <c r="BO55" t="e">
        <f>VLOOKUP($I55,#REF!, 'Prediction Data'!BO$215,FALSE)</f>
        <v>#N/A</v>
      </c>
      <c r="BP55" t="e">
        <f>VLOOKUP('Prediction Data'!$J55,#REF!, BP$215, FALSE)</f>
        <v>#N/A</v>
      </c>
      <c r="BQ55" t="e">
        <f>VLOOKUP('Prediction Data'!$J55,#REF!, BQ$215, FALSE)</f>
        <v>#N/A</v>
      </c>
      <c r="BR55" t="e">
        <f>VLOOKUP('Prediction Data'!$J55,#REF!, BR$215, FALSE)</f>
        <v>#N/A</v>
      </c>
      <c r="BS55" t="e">
        <f>VLOOKUP('Prediction Data'!$J55,#REF!, BS$215, FALSE)</f>
        <v>#N/A</v>
      </c>
      <c r="BT55" t="e">
        <f>VLOOKUP('Prediction Data'!$J55,#REF!, BT$215, FALSE)</f>
        <v>#N/A</v>
      </c>
      <c r="BU55" t="e">
        <f t="shared" si="2"/>
        <v>#N/A</v>
      </c>
      <c r="BV55" t="e">
        <f t="shared" si="3"/>
        <v>#N/A</v>
      </c>
      <c r="BW55" t="e">
        <f>VLOOKUP('Prediction Data'!$K55,#REF!, BW$215, FALSE)</f>
        <v>#N/A</v>
      </c>
      <c r="BX55" t="e">
        <f>VLOOKUP('Prediction Data'!$K55,#REF!, BX$215, FALSE)</f>
        <v>#N/A</v>
      </c>
      <c r="BY55" t="e">
        <f>VLOOKUP('Prediction Data'!$K55,#REF!, BY$215, FALSE)</f>
        <v>#N/A</v>
      </c>
      <c r="BZ55" t="e">
        <f>VLOOKUP('Prediction Data'!$K55,#REF!, BZ$215, FALSE)</f>
        <v>#N/A</v>
      </c>
      <c r="CA55" t="e">
        <f>VLOOKUP('Prediction Data'!$K55,#REF!, CA$215, FALSE)</f>
        <v>#N/A</v>
      </c>
      <c r="CB55" t="e">
        <f t="shared" si="4"/>
        <v>#N/A</v>
      </c>
      <c r="CC55" t="e">
        <f t="shared" si="5"/>
        <v>#N/A</v>
      </c>
      <c r="CD55" t="e">
        <f t="shared" si="6"/>
        <v>#N/A</v>
      </c>
      <c r="CE55" t="e">
        <f t="shared" si="7"/>
        <v>#N/A</v>
      </c>
      <c r="CF55" s="20" t="e">
        <f t="shared" si="8"/>
        <v>#N/A</v>
      </c>
      <c r="CG55" s="20" t="e">
        <f t="shared" si="9"/>
        <v>#N/A</v>
      </c>
      <c r="CH55" t="e">
        <f>VLOOKUP(Table411[[#This Row],[Conference_H]], Conferences!$H$2:$N$34, 3,FALSE)</f>
        <v>#N/A</v>
      </c>
      <c r="CI55" t="e">
        <f>VLOOKUP(Table411[[#This Row],[Conference_A]], Conferences!$H$2:$N$34, 3,FALSE)</f>
        <v>#N/A</v>
      </c>
      <c r="CJ55" t="e">
        <f>IF(Table411[[#This Row],[CRank_H]]=Table411[[#This Row],[CRank_A]],0,1)</f>
        <v>#N/A</v>
      </c>
      <c r="CK55" t="e">
        <f>VLOOKUP(Table411[[#This Row],[Home Name BPI_SAG ELO]], 'Ratings_Comp'!$A$2:$L$364, 14, FALSE)</f>
        <v>#N/A</v>
      </c>
      <c r="CL55" t="e">
        <f>VLOOKUP(Table411[[#This Row],[Home Name BPI_SAG ELO]], 'Ratings_Comp'!$A$2:$L$364, 15, FALSE)</f>
        <v>#N/A</v>
      </c>
      <c r="CM55" t="e">
        <f>VLOOKUP(Table411[[#This Row],[Away Name BPI_SAG ELO]], 'Ratings_Comp'!$A$2:$L$364, 14, FALSE)</f>
        <v>#N/A</v>
      </c>
      <c r="CN55" t="e">
        <f>VLOOKUP(Table411[[#This Row],[Away Name BPI_SAG ELO]], 'Ratings_Comp'!$A$2:$L$364, 15, FALSE)</f>
        <v>#N/A</v>
      </c>
      <c r="CO55" t="e">
        <f>Table411[[#This Row],[Home_Ws]]/(Table411[[#This Row],[Home_Ws]]+Table411[[#This Row],[Home_Ls]])</f>
        <v>#N/A</v>
      </c>
      <c r="CP55" t="e">
        <f>Table411[[#This Row],[Away_Ws]]/(Table411[[#This Row],[Away_Ws]]+Table411[[#This Row],[Away_Ls]])</f>
        <v>#N/A</v>
      </c>
    </row>
    <row r="56" spans="1:94" x14ac:dyDescent="0.45">
      <c r="A56">
        <v>56</v>
      </c>
      <c r="B56" s="4"/>
      <c r="C56" s="4"/>
      <c r="D56" s="3" t="e">
        <f>VLOOKUP('Prediction Data'!$B56, Names!$C$2:$K$363, 2,FALSE)</f>
        <v>#N/A</v>
      </c>
      <c r="E56" s="3" t="e">
        <f>VLOOKUP('Prediction Data'!$C56, Names!$C$2:$K$363, 2,FALSE)</f>
        <v>#N/A</v>
      </c>
      <c r="F56" s="3" t="e">
        <f>VLOOKUP('Prediction Data'!$B56, Names!$C$2:$K$363, 3,FALSE)</f>
        <v>#N/A</v>
      </c>
      <c r="G56" s="3" t="e">
        <f>VLOOKUP('Prediction Data'!$C56, Names!$C$2:$K$363, 3,FALSE)</f>
        <v>#N/A</v>
      </c>
      <c r="H56" s="3" t="e">
        <f>VLOOKUP('Prediction Data'!$B56, Names!$C$2:$K$363, 5,FALSE)</f>
        <v>#N/A</v>
      </c>
      <c r="I56" s="3" t="e">
        <f>VLOOKUP('Prediction Data'!$C56, Names!$C$2:$K$363, 5,FALSE)</f>
        <v>#N/A</v>
      </c>
      <c r="J56" s="3" t="e">
        <f>VLOOKUP('Prediction Data'!$B56, Names!$C$2:$K$363, 6,FALSE)</f>
        <v>#N/A</v>
      </c>
      <c r="K56" s="3" t="e">
        <f>VLOOKUP('Prediction Data'!$C56, Names!$C$2:$K$363, 6,FALSE)</f>
        <v>#N/A</v>
      </c>
      <c r="L56" s="3" t="e">
        <f>VLOOKUP(B56, Names!$C$2:$M$363, 7,FALSE)</f>
        <v>#N/A</v>
      </c>
      <c r="M56" s="3" t="e">
        <f>VLOOKUP(C56, Names!$C$2:$M$363, 7,FALSE)</f>
        <v>#N/A</v>
      </c>
      <c r="N56" s="4" t="s">
        <v>558</v>
      </c>
      <c r="Q56" s="4">
        <f t="shared" si="0"/>
        <v>0</v>
      </c>
      <c r="R56" s="4" t="str">
        <f t="shared" si="1"/>
        <v>L</v>
      </c>
      <c r="S56" s="5"/>
      <c r="T56" s="17" t="e">
        <f>VLOOKUP($F56, Ratings_Comp[], T$215, FALSE)</f>
        <v>#N/A</v>
      </c>
      <c r="U56" s="17" t="e">
        <f>VLOOKUP($F56, Ratings_Comp[], U$215, FALSE)</f>
        <v>#N/A</v>
      </c>
      <c r="V56" s="17" t="e">
        <f>VLOOKUP($F56, Ratings_Comp[], V$215, FALSE)</f>
        <v>#N/A</v>
      </c>
      <c r="W56" s="17" t="e">
        <f>VLOOKUP($F56, Ratings_Comp[], W$215, FALSE)</f>
        <v>#N/A</v>
      </c>
      <c r="X56" s="17" t="e">
        <f>VLOOKUP($F56, Ratings_Comp[], X$215, FALSE)</f>
        <v>#N/A</v>
      </c>
      <c r="Y56" s="17" t="e">
        <f>VLOOKUP($G56, Ratings_Comp[], Y$215, FALSE)</f>
        <v>#N/A</v>
      </c>
      <c r="Z56" s="17" t="e">
        <f>VLOOKUP($G56, Ratings_Comp[], Z$215, FALSE)</f>
        <v>#N/A</v>
      </c>
      <c r="AA56" s="17" t="e">
        <f>VLOOKUP($G56, Ratings_Comp[], AA$215, FALSE)</f>
        <v>#N/A</v>
      </c>
      <c r="AB56" s="17" t="e">
        <f>VLOOKUP($G56, Ratings_Comp[], AB$215, FALSE)</f>
        <v>#N/A</v>
      </c>
      <c r="AC56" s="17" t="e">
        <f>VLOOKUP($G56, Ratings_Comp[], AC$215, FALSE)</f>
        <v>#N/A</v>
      </c>
      <c r="AD56" t="e">
        <f>VLOOKUP('Prediction Data'!$D56,#REF!, AD$215,FALSE)</f>
        <v>#N/A</v>
      </c>
      <c r="AE56" t="e">
        <f>VLOOKUP('Prediction Data'!$D56,#REF!, AE$215,FALSE)</f>
        <v>#N/A</v>
      </c>
      <c r="AF56" t="e">
        <f>VLOOKUP('Prediction Data'!$D56,#REF!, AF$215,FALSE)</f>
        <v>#N/A</v>
      </c>
      <c r="AG56" t="e">
        <f>VLOOKUP('Prediction Data'!$D56,#REF!, AG$215,FALSE)</f>
        <v>#N/A</v>
      </c>
      <c r="AH56" t="e">
        <f>VLOOKUP('Prediction Data'!$D56,#REF!, AH$215,FALSE)</f>
        <v>#N/A</v>
      </c>
      <c r="AI56" t="e">
        <f>VLOOKUP('Prediction Data'!$E56,#REF!, AI$215,FALSE)</f>
        <v>#N/A</v>
      </c>
      <c r="AJ56" t="e">
        <f>VLOOKUP('Prediction Data'!$E56,#REF!, AJ$215,FALSE)</f>
        <v>#N/A</v>
      </c>
      <c r="AK56" t="e">
        <f>VLOOKUP('Prediction Data'!$E56,#REF!, AK$215,FALSE)</f>
        <v>#N/A</v>
      </c>
      <c r="AL56" t="e">
        <f>VLOOKUP('Prediction Data'!$E56,#REF!, AL$215,FALSE)</f>
        <v>#N/A</v>
      </c>
      <c r="AM56" t="e">
        <f>VLOOKUP('Prediction Data'!$E56,#REF!, AM$215,FALSE)</f>
        <v>#N/A</v>
      </c>
      <c r="AN56" t="e">
        <f>VLOOKUP($F56,#REF!, AN$215,FALSE)</f>
        <v>#N/A</v>
      </c>
      <c r="AO56" t="e">
        <f>VLOOKUP($F56,#REF!, AO$215,FALSE)</f>
        <v>#N/A</v>
      </c>
      <c r="AP56" t="e">
        <f>VLOOKUP($G56,#REF!, AP$215,FALSE)</f>
        <v>#N/A</v>
      </c>
      <c r="AQ56" t="e">
        <f>VLOOKUP($G56,#REF!, AQ$215,FALSE)</f>
        <v>#N/A</v>
      </c>
      <c r="AR56" t="e">
        <f>VLOOKUP($H56,#REF!, 'Prediction Data'!AR$215,FALSE)</f>
        <v>#N/A</v>
      </c>
      <c r="AS56" t="e">
        <f>VLOOKUP($H56,#REF!, 'Prediction Data'!AS$215,FALSE)</f>
        <v>#N/A</v>
      </c>
      <c r="AT56" t="e">
        <f>VLOOKUP($H56,#REF!, 'Prediction Data'!AT$215,FALSE)</f>
        <v>#N/A</v>
      </c>
      <c r="AU56" t="e">
        <f>VLOOKUP($H56,#REF!, 'Prediction Data'!AU$215,FALSE)</f>
        <v>#N/A</v>
      </c>
      <c r="AV56" t="e">
        <f>VLOOKUP($H56,#REF!, 'Prediction Data'!AV$215,FALSE)</f>
        <v>#N/A</v>
      </c>
      <c r="AW56" t="e">
        <f>VLOOKUP($H56,#REF!, 'Prediction Data'!AW$215,FALSE)</f>
        <v>#N/A</v>
      </c>
      <c r="AX56" t="e">
        <f>VLOOKUP($H56,#REF!, 'Prediction Data'!AX$215,FALSE)</f>
        <v>#N/A</v>
      </c>
      <c r="AY56" t="e">
        <f>VLOOKUP($H56,#REF!, 'Prediction Data'!AY$215,FALSE)</f>
        <v>#N/A</v>
      </c>
      <c r="AZ56" t="e">
        <f>VLOOKUP($H56,#REF!, 'Prediction Data'!AZ$215,FALSE)</f>
        <v>#N/A</v>
      </c>
      <c r="BA56" t="e">
        <f>VLOOKUP($H56,#REF!, 'Prediction Data'!BA$215,FALSE)</f>
        <v>#N/A</v>
      </c>
      <c r="BB56" t="e">
        <f>VLOOKUP($H56,#REF!, 'Prediction Data'!BB$215,FALSE)</f>
        <v>#N/A</v>
      </c>
      <c r="BC56" t="e">
        <f>VLOOKUP($H56,#REF!, 'Prediction Data'!BC$215,FALSE)</f>
        <v>#N/A</v>
      </c>
      <c r="BD56" t="e">
        <f>VLOOKUP($I56,#REF!, 'Prediction Data'!BD$215,FALSE)</f>
        <v>#N/A</v>
      </c>
      <c r="BE56" t="e">
        <f>VLOOKUP($I56,#REF!, 'Prediction Data'!BE$215,FALSE)</f>
        <v>#N/A</v>
      </c>
      <c r="BF56" t="e">
        <f>VLOOKUP($I56,#REF!, 'Prediction Data'!BF$215,FALSE)</f>
        <v>#N/A</v>
      </c>
      <c r="BG56" t="e">
        <f>VLOOKUP($I56,#REF!, 'Prediction Data'!BG$215,FALSE)</f>
        <v>#N/A</v>
      </c>
      <c r="BH56" t="e">
        <f>VLOOKUP($I56,#REF!, 'Prediction Data'!BH$215,FALSE)</f>
        <v>#N/A</v>
      </c>
      <c r="BI56" t="e">
        <f>VLOOKUP($I56,#REF!, 'Prediction Data'!BI$215,FALSE)</f>
        <v>#N/A</v>
      </c>
      <c r="BJ56" t="e">
        <f>VLOOKUP($I56,#REF!, 'Prediction Data'!BJ$215,FALSE)</f>
        <v>#N/A</v>
      </c>
      <c r="BK56" t="e">
        <f>VLOOKUP($I56,#REF!, 'Prediction Data'!BK$215,FALSE)</f>
        <v>#N/A</v>
      </c>
      <c r="BL56" t="e">
        <f>VLOOKUP($I56,#REF!, 'Prediction Data'!BL$215,FALSE)</f>
        <v>#N/A</v>
      </c>
      <c r="BM56" t="e">
        <f>VLOOKUP($I56,#REF!, 'Prediction Data'!BM$215,FALSE)</f>
        <v>#N/A</v>
      </c>
      <c r="BN56" t="e">
        <f>VLOOKUP($I56,#REF!, 'Prediction Data'!BN$215,FALSE)</f>
        <v>#N/A</v>
      </c>
      <c r="BO56" t="e">
        <f>VLOOKUP($I56,#REF!, 'Prediction Data'!BO$215,FALSE)</f>
        <v>#N/A</v>
      </c>
      <c r="BP56" t="e">
        <f>VLOOKUP('Prediction Data'!$J56,#REF!, BP$215, FALSE)</f>
        <v>#N/A</v>
      </c>
      <c r="BQ56" t="e">
        <f>VLOOKUP('Prediction Data'!$J56,#REF!, BQ$215, FALSE)</f>
        <v>#N/A</v>
      </c>
      <c r="BR56" t="e">
        <f>VLOOKUP('Prediction Data'!$J56,#REF!, BR$215, FALSE)</f>
        <v>#N/A</v>
      </c>
      <c r="BS56" t="e">
        <f>VLOOKUP('Prediction Data'!$J56,#REF!, BS$215, FALSE)</f>
        <v>#N/A</v>
      </c>
      <c r="BT56" t="e">
        <f>VLOOKUP('Prediction Data'!$J56,#REF!, BT$215, FALSE)</f>
        <v>#N/A</v>
      </c>
      <c r="BU56" t="e">
        <f t="shared" si="2"/>
        <v>#N/A</v>
      </c>
      <c r="BV56" t="e">
        <f t="shared" si="3"/>
        <v>#N/A</v>
      </c>
      <c r="BW56" t="e">
        <f>VLOOKUP('Prediction Data'!$K56,#REF!, BW$215, FALSE)</f>
        <v>#N/A</v>
      </c>
      <c r="BX56" t="e">
        <f>VLOOKUP('Prediction Data'!$K56,#REF!, BX$215, FALSE)</f>
        <v>#N/A</v>
      </c>
      <c r="BY56" t="e">
        <f>VLOOKUP('Prediction Data'!$K56,#REF!, BY$215, FALSE)</f>
        <v>#N/A</v>
      </c>
      <c r="BZ56" t="e">
        <f>VLOOKUP('Prediction Data'!$K56,#REF!, BZ$215, FALSE)</f>
        <v>#N/A</v>
      </c>
      <c r="CA56" t="e">
        <f>VLOOKUP('Prediction Data'!$K56,#REF!, CA$215, FALSE)</f>
        <v>#N/A</v>
      </c>
      <c r="CB56" t="e">
        <f t="shared" si="4"/>
        <v>#N/A</v>
      </c>
      <c r="CC56" t="e">
        <f t="shared" si="5"/>
        <v>#N/A</v>
      </c>
      <c r="CD56" t="e">
        <f t="shared" si="6"/>
        <v>#N/A</v>
      </c>
      <c r="CE56" t="e">
        <f t="shared" si="7"/>
        <v>#N/A</v>
      </c>
      <c r="CF56" s="20" t="e">
        <f t="shared" si="8"/>
        <v>#N/A</v>
      </c>
      <c r="CG56" s="20" t="e">
        <f t="shared" si="9"/>
        <v>#N/A</v>
      </c>
      <c r="CH56" t="e">
        <f>VLOOKUP(Table411[[#This Row],[Conference_H]], Conferences!$H$2:$N$34, 3,FALSE)</f>
        <v>#N/A</v>
      </c>
      <c r="CI56" t="e">
        <f>VLOOKUP(Table411[[#This Row],[Conference_A]], Conferences!$H$2:$N$34, 3,FALSE)</f>
        <v>#N/A</v>
      </c>
      <c r="CJ56" t="e">
        <f>IF(Table411[[#This Row],[CRank_H]]=Table411[[#This Row],[CRank_A]],0,1)</f>
        <v>#N/A</v>
      </c>
      <c r="CK56" t="e">
        <f>VLOOKUP(Table411[[#This Row],[Home Name BPI_SAG ELO]], 'Ratings_Comp'!$A$2:$L$364, 14, FALSE)</f>
        <v>#N/A</v>
      </c>
      <c r="CL56" t="e">
        <f>VLOOKUP(Table411[[#This Row],[Home Name BPI_SAG ELO]], 'Ratings_Comp'!$A$2:$L$364, 15, FALSE)</f>
        <v>#N/A</v>
      </c>
      <c r="CM56" t="e">
        <f>VLOOKUP(Table411[[#This Row],[Away Name BPI_SAG ELO]], 'Ratings_Comp'!$A$2:$L$364, 14, FALSE)</f>
        <v>#N/A</v>
      </c>
      <c r="CN56" t="e">
        <f>VLOOKUP(Table411[[#This Row],[Away Name BPI_SAG ELO]], 'Ratings_Comp'!$A$2:$L$364, 15, FALSE)</f>
        <v>#N/A</v>
      </c>
      <c r="CO56" t="e">
        <f>Table411[[#This Row],[Home_Ws]]/(Table411[[#This Row],[Home_Ws]]+Table411[[#This Row],[Home_Ls]])</f>
        <v>#N/A</v>
      </c>
      <c r="CP56" t="e">
        <f>Table411[[#This Row],[Away_Ws]]/(Table411[[#This Row],[Away_Ws]]+Table411[[#This Row],[Away_Ls]])</f>
        <v>#N/A</v>
      </c>
    </row>
    <row r="57" spans="1:94" x14ac:dyDescent="0.45">
      <c r="A57">
        <v>57</v>
      </c>
      <c r="B57" s="4"/>
      <c r="C57" s="4"/>
      <c r="D57" s="3" t="e">
        <f>VLOOKUP('Prediction Data'!$B57, Names!$C$2:$K$363, 2,FALSE)</f>
        <v>#N/A</v>
      </c>
      <c r="E57" s="3" t="e">
        <f>VLOOKUP('Prediction Data'!$C57, Names!$C$2:$K$363, 2,FALSE)</f>
        <v>#N/A</v>
      </c>
      <c r="F57" s="3" t="e">
        <f>VLOOKUP('Prediction Data'!$B57, Names!$C$2:$K$363, 3,FALSE)</f>
        <v>#N/A</v>
      </c>
      <c r="G57" s="3" t="e">
        <f>VLOOKUP('Prediction Data'!$C57, Names!$C$2:$K$363, 3,FALSE)</f>
        <v>#N/A</v>
      </c>
      <c r="H57" s="3" t="e">
        <f>VLOOKUP('Prediction Data'!$B57, Names!$C$2:$K$363, 5,FALSE)</f>
        <v>#N/A</v>
      </c>
      <c r="I57" s="3" t="e">
        <f>VLOOKUP('Prediction Data'!$C57, Names!$C$2:$K$363, 5,FALSE)</f>
        <v>#N/A</v>
      </c>
      <c r="J57" s="3" t="e">
        <f>VLOOKUP('Prediction Data'!$B57, Names!$C$2:$K$363, 6,FALSE)</f>
        <v>#N/A</v>
      </c>
      <c r="K57" s="3" t="e">
        <f>VLOOKUP('Prediction Data'!$C57, Names!$C$2:$K$363, 6,FALSE)</f>
        <v>#N/A</v>
      </c>
      <c r="L57" s="3" t="e">
        <f>VLOOKUP(B57, Names!$C$2:$M$363, 7,FALSE)</f>
        <v>#N/A</v>
      </c>
      <c r="M57" s="3" t="e">
        <f>VLOOKUP(C57, Names!$C$2:$M$363, 7,FALSE)</f>
        <v>#N/A</v>
      </c>
      <c r="N57" s="4" t="s">
        <v>558</v>
      </c>
      <c r="Q57" s="4">
        <f t="shared" si="0"/>
        <v>0</v>
      </c>
      <c r="R57" s="4" t="str">
        <f t="shared" si="1"/>
        <v>L</v>
      </c>
      <c r="S57" s="5"/>
      <c r="T57" s="17" t="e">
        <f>VLOOKUP($F57, Ratings_Comp[], T$215, FALSE)</f>
        <v>#N/A</v>
      </c>
      <c r="U57" s="17" t="e">
        <f>VLOOKUP($F57, Ratings_Comp[], U$215, FALSE)</f>
        <v>#N/A</v>
      </c>
      <c r="V57" s="17" t="e">
        <f>VLOOKUP($F57, Ratings_Comp[], V$215, FALSE)</f>
        <v>#N/A</v>
      </c>
      <c r="W57" s="17" t="e">
        <f>VLOOKUP($F57, Ratings_Comp[], W$215, FALSE)</f>
        <v>#N/A</v>
      </c>
      <c r="X57" s="17" t="e">
        <f>VLOOKUP($F57, Ratings_Comp[], X$215, FALSE)</f>
        <v>#N/A</v>
      </c>
      <c r="Y57" s="17" t="e">
        <f>VLOOKUP($G57, Ratings_Comp[], Y$215, FALSE)</f>
        <v>#N/A</v>
      </c>
      <c r="Z57" s="17" t="e">
        <f>VLOOKUP($G57, Ratings_Comp[], Z$215, FALSE)</f>
        <v>#N/A</v>
      </c>
      <c r="AA57" s="17" t="e">
        <f>VLOOKUP($G57, Ratings_Comp[], AA$215, FALSE)</f>
        <v>#N/A</v>
      </c>
      <c r="AB57" s="17" t="e">
        <f>VLOOKUP($G57, Ratings_Comp[], AB$215, FALSE)</f>
        <v>#N/A</v>
      </c>
      <c r="AC57" s="17" t="e">
        <f>VLOOKUP($G57, Ratings_Comp[], AC$215, FALSE)</f>
        <v>#N/A</v>
      </c>
      <c r="AD57" t="e">
        <f>VLOOKUP('Prediction Data'!$D57,#REF!, AD$215,FALSE)</f>
        <v>#N/A</v>
      </c>
      <c r="AE57" t="e">
        <f>VLOOKUP('Prediction Data'!$D57,#REF!, AE$215,FALSE)</f>
        <v>#N/A</v>
      </c>
      <c r="AF57" t="e">
        <f>VLOOKUP('Prediction Data'!$D57,#REF!, AF$215,FALSE)</f>
        <v>#N/A</v>
      </c>
      <c r="AG57" t="e">
        <f>VLOOKUP('Prediction Data'!$D57,#REF!, AG$215,FALSE)</f>
        <v>#N/A</v>
      </c>
      <c r="AH57" t="e">
        <f>VLOOKUP('Prediction Data'!$D57,#REF!, AH$215,FALSE)</f>
        <v>#N/A</v>
      </c>
      <c r="AI57" t="e">
        <f>VLOOKUP('Prediction Data'!$E57,#REF!, AI$215,FALSE)</f>
        <v>#N/A</v>
      </c>
      <c r="AJ57" t="e">
        <f>VLOOKUP('Prediction Data'!$E57,#REF!, AJ$215,FALSE)</f>
        <v>#N/A</v>
      </c>
      <c r="AK57" t="e">
        <f>VLOOKUP('Prediction Data'!$E57,#REF!, AK$215,FALSE)</f>
        <v>#N/A</v>
      </c>
      <c r="AL57" t="e">
        <f>VLOOKUP('Prediction Data'!$E57,#REF!, AL$215,FALSE)</f>
        <v>#N/A</v>
      </c>
      <c r="AM57" t="e">
        <f>VLOOKUP('Prediction Data'!$E57,#REF!, AM$215,FALSE)</f>
        <v>#N/A</v>
      </c>
      <c r="AN57" t="e">
        <f>VLOOKUP($F57,#REF!, AN$215,FALSE)</f>
        <v>#N/A</v>
      </c>
      <c r="AO57" t="e">
        <f>VLOOKUP($F57,#REF!, AO$215,FALSE)</f>
        <v>#N/A</v>
      </c>
      <c r="AP57" t="e">
        <f>VLOOKUP($G57,#REF!, AP$215,FALSE)</f>
        <v>#N/A</v>
      </c>
      <c r="AQ57" t="e">
        <f>VLOOKUP($G57,#REF!, AQ$215,FALSE)</f>
        <v>#N/A</v>
      </c>
      <c r="AR57" t="e">
        <f>VLOOKUP($H57,#REF!, 'Prediction Data'!AR$215,FALSE)</f>
        <v>#N/A</v>
      </c>
      <c r="AS57" t="e">
        <f>VLOOKUP($H57,#REF!, 'Prediction Data'!AS$215,FALSE)</f>
        <v>#N/A</v>
      </c>
      <c r="AT57" t="e">
        <f>VLOOKUP($H57,#REF!, 'Prediction Data'!AT$215,FALSE)</f>
        <v>#N/A</v>
      </c>
      <c r="AU57" t="e">
        <f>VLOOKUP($H57,#REF!, 'Prediction Data'!AU$215,FALSE)</f>
        <v>#N/A</v>
      </c>
      <c r="AV57" t="e">
        <f>VLOOKUP($H57,#REF!, 'Prediction Data'!AV$215,FALSE)</f>
        <v>#N/A</v>
      </c>
      <c r="AW57" t="e">
        <f>VLOOKUP($H57,#REF!, 'Prediction Data'!AW$215,FALSE)</f>
        <v>#N/A</v>
      </c>
      <c r="AX57" t="e">
        <f>VLOOKUP($H57,#REF!, 'Prediction Data'!AX$215,FALSE)</f>
        <v>#N/A</v>
      </c>
      <c r="AY57" t="e">
        <f>VLOOKUP($H57,#REF!, 'Prediction Data'!AY$215,FALSE)</f>
        <v>#N/A</v>
      </c>
      <c r="AZ57" t="e">
        <f>VLOOKUP($H57,#REF!, 'Prediction Data'!AZ$215,FALSE)</f>
        <v>#N/A</v>
      </c>
      <c r="BA57" t="e">
        <f>VLOOKUP($H57,#REF!, 'Prediction Data'!BA$215,FALSE)</f>
        <v>#N/A</v>
      </c>
      <c r="BB57" t="e">
        <f>VLOOKUP($H57,#REF!, 'Prediction Data'!BB$215,FALSE)</f>
        <v>#N/A</v>
      </c>
      <c r="BC57" t="e">
        <f>VLOOKUP($H57,#REF!, 'Prediction Data'!BC$215,FALSE)</f>
        <v>#N/A</v>
      </c>
      <c r="BD57" t="e">
        <f>VLOOKUP($I57,#REF!, 'Prediction Data'!BD$215,FALSE)</f>
        <v>#N/A</v>
      </c>
      <c r="BE57" t="e">
        <f>VLOOKUP($I57,#REF!, 'Prediction Data'!BE$215,FALSE)</f>
        <v>#N/A</v>
      </c>
      <c r="BF57" t="e">
        <f>VLOOKUP($I57,#REF!, 'Prediction Data'!BF$215,FALSE)</f>
        <v>#N/A</v>
      </c>
      <c r="BG57" t="e">
        <f>VLOOKUP($I57,#REF!, 'Prediction Data'!BG$215,FALSE)</f>
        <v>#N/A</v>
      </c>
      <c r="BH57" t="e">
        <f>VLOOKUP($I57,#REF!, 'Prediction Data'!BH$215,FALSE)</f>
        <v>#N/A</v>
      </c>
      <c r="BI57" t="e">
        <f>VLOOKUP($I57,#REF!, 'Prediction Data'!BI$215,FALSE)</f>
        <v>#N/A</v>
      </c>
      <c r="BJ57" t="e">
        <f>VLOOKUP($I57,#REF!, 'Prediction Data'!BJ$215,FALSE)</f>
        <v>#N/A</v>
      </c>
      <c r="BK57" t="e">
        <f>VLOOKUP($I57,#REF!, 'Prediction Data'!BK$215,FALSE)</f>
        <v>#N/A</v>
      </c>
      <c r="BL57" t="e">
        <f>VLOOKUP($I57,#REF!, 'Prediction Data'!BL$215,FALSE)</f>
        <v>#N/A</v>
      </c>
      <c r="BM57" t="e">
        <f>VLOOKUP($I57,#REF!, 'Prediction Data'!BM$215,FALSE)</f>
        <v>#N/A</v>
      </c>
      <c r="BN57" t="e">
        <f>VLOOKUP($I57,#REF!, 'Prediction Data'!BN$215,FALSE)</f>
        <v>#N/A</v>
      </c>
      <c r="BO57" t="e">
        <f>VLOOKUP($I57,#REF!, 'Prediction Data'!BO$215,FALSE)</f>
        <v>#N/A</v>
      </c>
      <c r="BP57" t="e">
        <f>VLOOKUP('Prediction Data'!$J57,#REF!, BP$215, FALSE)</f>
        <v>#N/A</v>
      </c>
      <c r="BQ57" t="e">
        <f>VLOOKUP('Prediction Data'!$J57,#REF!, BQ$215, FALSE)</f>
        <v>#N/A</v>
      </c>
      <c r="BR57" t="e">
        <f>VLOOKUP('Prediction Data'!$J57,#REF!, BR$215, FALSE)</f>
        <v>#N/A</v>
      </c>
      <c r="BS57" t="e">
        <f>VLOOKUP('Prediction Data'!$J57,#REF!, BS$215, FALSE)</f>
        <v>#N/A</v>
      </c>
      <c r="BT57" t="e">
        <f>VLOOKUP('Prediction Data'!$J57,#REF!, BT$215, FALSE)</f>
        <v>#N/A</v>
      </c>
      <c r="BU57" t="e">
        <f t="shared" si="2"/>
        <v>#N/A</v>
      </c>
      <c r="BV57" t="e">
        <f t="shared" si="3"/>
        <v>#N/A</v>
      </c>
      <c r="BW57" t="e">
        <f>VLOOKUP('Prediction Data'!$K57,#REF!, BW$215, FALSE)</f>
        <v>#N/A</v>
      </c>
      <c r="BX57" t="e">
        <f>VLOOKUP('Prediction Data'!$K57,#REF!, BX$215, FALSE)</f>
        <v>#N/A</v>
      </c>
      <c r="BY57" t="e">
        <f>VLOOKUP('Prediction Data'!$K57,#REF!, BY$215, FALSE)</f>
        <v>#N/A</v>
      </c>
      <c r="BZ57" t="e">
        <f>VLOOKUP('Prediction Data'!$K57,#REF!, BZ$215, FALSE)</f>
        <v>#N/A</v>
      </c>
      <c r="CA57" t="e">
        <f>VLOOKUP('Prediction Data'!$K57,#REF!, CA$215, FALSE)</f>
        <v>#N/A</v>
      </c>
      <c r="CB57" t="e">
        <f t="shared" si="4"/>
        <v>#N/A</v>
      </c>
      <c r="CC57" t="e">
        <f t="shared" si="5"/>
        <v>#N/A</v>
      </c>
      <c r="CD57" t="e">
        <f t="shared" si="6"/>
        <v>#N/A</v>
      </c>
      <c r="CE57" t="e">
        <f t="shared" si="7"/>
        <v>#N/A</v>
      </c>
      <c r="CF57" s="20" t="e">
        <f t="shared" si="8"/>
        <v>#N/A</v>
      </c>
      <c r="CG57" s="20" t="e">
        <f t="shared" si="9"/>
        <v>#N/A</v>
      </c>
      <c r="CH57" t="e">
        <f>VLOOKUP(Table411[[#This Row],[Conference_H]], Conferences!$H$2:$N$34, 3,FALSE)</f>
        <v>#N/A</v>
      </c>
      <c r="CI57" t="e">
        <f>VLOOKUP(Table411[[#This Row],[Conference_A]], Conferences!$H$2:$N$34, 3,FALSE)</f>
        <v>#N/A</v>
      </c>
      <c r="CJ57" t="e">
        <f>IF(Table411[[#This Row],[CRank_H]]=Table411[[#This Row],[CRank_A]],0,1)</f>
        <v>#N/A</v>
      </c>
      <c r="CK57" t="e">
        <f>VLOOKUP(Table411[[#This Row],[Home Name BPI_SAG ELO]], 'Ratings_Comp'!$A$2:$L$364, 14, FALSE)</f>
        <v>#N/A</v>
      </c>
      <c r="CL57" t="e">
        <f>VLOOKUP(Table411[[#This Row],[Home Name BPI_SAG ELO]], 'Ratings_Comp'!$A$2:$L$364, 15, FALSE)</f>
        <v>#N/A</v>
      </c>
      <c r="CM57" t="e">
        <f>VLOOKUP(Table411[[#This Row],[Away Name BPI_SAG ELO]], 'Ratings_Comp'!$A$2:$L$364, 14, FALSE)</f>
        <v>#N/A</v>
      </c>
      <c r="CN57" t="e">
        <f>VLOOKUP(Table411[[#This Row],[Away Name BPI_SAG ELO]], 'Ratings_Comp'!$A$2:$L$364, 15, FALSE)</f>
        <v>#N/A</v>
      </c>
      <c r="CO57" t="e">
        <f>Table411[[#This Row],[Home_Ws]]/(Table411[[#This Row],[Home_Ws]]+Table411[[#This Row],[Home_Ls]])</f>
        <v>#N/A</v>
      </c>
      <c r="CP57" t="e">
        <f>Table411[[#This Row],[Away_Ws]]/(Table411[[#This Row],[Away_Ws]]+Table411[[#This Row],[Away_Ls]])</f>
        <v>#N/A</v>
      </c>
    </row>
    <row r="58" spans="1:94" x14ac:dyDescent="0.45">
      <c r="A58">
        <v>58</v>
      </c>
      <c r="B58" s="4"/>
      <c r="C58" s="4"/>
      <c r="D58" s="3" t="e">
        <f>VLOOKUP('Prediction Data'!$B58, Names!$C$2:$K$363, 2,FALSE)</f>
        <v>#N/A</v>
      </c>
      <c r="E58" s="3" t="e">
        <f>VLOOKUP('Prediction Data'!$C58, Names!$C$2:$K$363, 2,FALSE)</f>
        <v>#N/A</v>
      </c>
      <c r="F58" s="3" t="e">
        <f>VLOOKUP('Prediction Data'!$B58, Names!$C$2:$K$363, 3,FALSE)</f>
        <v>#N/A</v>
      </c>
      <c r="G58" s="3" t="e">
        <f>VLOOKUP('Prediction Data'!$C58, Names!$C$2:$K$363, 3,FALSE)</f>
        <v>#N/A</v>
      </c>
      <c r="H58" s="3" t="e">
        <f>VLOOKUP('Prediction Data'!$B58, Names!$C$2:$K$363, 5,FALSE)</f>
        <v>#N/A</v>
      </c>
      <c r="I58" s="3" t="e">
        <f>VLOOKUP('Prediction Data'!$C58, Names!$C$2:$K$363, 5,FALSE)</f>
        <v>#N/A</v>
      </c>
      <c r="J58" s="3" t="e">
        <f>VLOOKUP('Prediction Data'!$B58, Names!$C$2:$K$363, 6,FALSE)</f>
        <v>#N/A</v>
      </c>
      <c r="K58" s="3" t="e">
        <f>VLOOKUP('Prediction Data'!$C58, Names!$C$2:$K$363, 6,FALSE)</f>
        <v>#N/A</v>
      </c>
      <c r="L58" s="3" t="e">
        <f>VLOOKUP(B58, Names!$C$2:$M$363, 7,FALSE)</f>
        <v>#N/A</v>
      </c>
      <c r="M58" s="3" t="e">
        <f>VLOOKUP(C58, Names!$C$2:$M$363, 7,FALSE)</f>
        <v>#N/A</v>
      </c>
      <c r="N58" s="4" t="s">
        <v>558</v>
      </c>
      <c r="Q58" s="4">
        <f t="shared" si="0"/>
        <v>0</v>
      </c>
      <c r="R58" s="4" t="str">
        <f t="shared" si="1"/>
        <v>L</v>
      </c>
      <c r="S58" s="5"/>
      <c r="T58" s="17" t="e">
        <f>VLOOKUP($F58, Ratings_Comp[], T$215, FALSE)</f>
        <v>#N/A</v>
      </c>
      <c r="U58" s="17" t="e">
        <f>VLOOKUP($F58, Ratings_Comp[], U$215, FALSE)</f>
        <v>#N/A</v>
      </c>
      <c r="V58" s="17" t="e">
        <f>VLOOKUP($F58, Ratings_Comp[], V$215, FALSE)</f>
        <v>#N/A</v>
      </c>
      <c r="W58" s="17" t="e">
        <f>VLOOKUP($F58, Ratings_Comp[], W$215, FALSE)</f>
        <v>#N/A</v>
      </c>
      <c r="X58" s="17" t="e">
        <f>VLOOKUP($F58, Ratings_Comp[], X$215, FALSE)</f>
        <v>#N/A</v>
      </c>
      <c r="Y58" s="17" t="e">
        <f>VLOOKUP($G58, Ratings_Comp[], Y$215, FALSE)</f>
        <v>#N/A</v>
      </c>
      <c r="Z58" s="17" t="e">
        <f>VLOOKUP($G58, Ratings_Comp[], Z$215, FALSE)</f>
        <v>#N/A</v>
      </c>
      <c r="AA58" s="17" t="e">
        <f>VLOOKUP($G58, Ratings_Comp[], AA$215, FALSE)</f>
        <v>#N/A</v>
      </c>
      <c r="AB58" s="17" t="e">
        <f>VLOOKUP($G58, Ratings_Comp[], AB$215, FALSE)</f>
        <v>#N/A</v>
      </c>
      <c r="AC58" s="17" t="e">
        <f>VLOOKUP($G58, Ratings_Comp[], AC$215, FALSE)</f>
        <v>#N/A</v>
      </c>
      <c r="AD58" t="e">
        <f>VLOOKUP('Prediction Data'!$D58,#REF!, AD$215,FALSE)</f>
        <v>#N/A</v>
      </c>
      <c r="AE58" t="e">
        <f>VLOOKUP('Prediction Data'!$D58,#REF!, AE$215,FALSE)</f>
        <v>#N/A</v>
      </c>
      <c r="AF58" t="e">
        <f>VLOOKUP('Prediction Data'!$D58,#REF!, AF$215,FALSE)</f>
        <v>#N/A</v>
      </c>
      <c r="AG58" t="e">
        <f>VLOOKUP('Prediction Data'!$D58,#REF!, AG$215,FALSE)</f>
        <v>#N/A</v>
      </c>
      <c r="AH58" t="e">
        <f>VLOOKUP('Prediction Data'!$D58,#REF!, AH$215,FALSE)</f>
        <v>#N/A</v>
      </c>
      <c r="AI58" t="e">
        <f>VLOOKUP('Prediction Data'!$E58,#REF!, AI$215,FALSE)</f>
        <v>#N/A</v>
      </c>
      <c r="AJ58" t="e">
        <f>VLOOKUP('Prediction Data'!$E58,#REF!, AJ$215,FALSE)</f>
        <v>#N/A</v>
      </c>
      <c r="AK58" t="e">
        <f>VLOOKUP('Prediction Data'!$E58,#REF!, AK$215,FALSE)</f>
        <v>#N/A</v>
      </c>
      <c r="AL58" t="e">
        <f>VLOOKUP('Prediction Data'!$E58,#REF!, AL$215,FALSE)</f>
        <v>#N/A</v>
      </c>
      <c r="AM58" t="e">
        <f>VLOOKUP('Prediction Data'!$E58,#REF!, AM$215,FALSE)</f>
        <v>#N/A</v>
      </c>
      <c r="AN58" t="e">
        <f>VLOOKUP($F58,#REF!, AN$215,FALSE)</f>
        <v>#N/A</v>
      </c>
      <c r="AO58" t="e">
        <f>VLOOKUP($F58,#REF!, AO$215,FALSE)</f>
        <v>#N/A</v>
      </c>
      <c r="AP58" t="e">
        <f>VLOOKUP($G58,#REF!, AP$215,FALSE)</f>
        <v>#N/A</v>
      </c>
      <c r="AQ58" t="e">
        <f>VLOOKUP($G58,#REF!, AQ$215,FALSE)</f>
        <v>#N/A</v>
      </c>
      <c r="AR58" t="e">
        <f>VLOOKUP($H58,#REF!, 'Prediction Data'!AR$215,FALSE)</f>
        <v>#N/A</v>
      </c>
      <c r="AS58" t="e">
        <f>VLOOKUP($H58,#REF!, 'Prediction Data'!AS$215,FALSE)</f>
        <v>#N/A</v>
      </c>
      <c r="AT58" t="e">
        <f>VLOOKUP($H58,#REF!, 'Prediction Data'!AT$215,FALSE)</f>
        <v>#N/A</v>
      </c>
      <c r="AU58" t="e">
        <f>VLOOKUP($H58,#REF!, 'Prediction Data'!AU$215,FALSE)</f>
        <v>#N/A</v>
      </c>
      <c r="AV58" t="e">
        <f>VLOOKUP($H58,#REF!, 'Prediction Data'!AV$215,FALSE)</f>
        <v>#N/A</v>
      </c>
      <c r="AW58" t="e">
        <f>VLOOKUP($H58,#REF!, 'Prediction Data'!AW$215,FALSE)</f>
        <v>#N/A</v>
      </c>
      <c r="AX58" t="e">
        <f>VLOOKUP($H58,#REF!, 'Prediction Data'!AX$215,FALSE)</f>
        <v>#N/A</v>
      </c>
      <c r="AY58" t="e">
        <f>VLOOKUP($H58,#REF!, 'Prediction Data'!AY$215,FALSE)</f>
        <v>#N/A</v>
      </c>
      <c r="AZ58" t="e">
        <f>VLOOKUP($H58,#REF!, 'Prediction Data'!AZ$215,FALSE)</f>
        <v>#N/A</v>
      </c>
      <c r="BA58" t="e">
        <f>VLOOKUP($H58,#REF!, 'Prediction Data'!BA$215,FALSE)</f>
        <v>#N/A</v>
      </c>
      <c r="BB58" t="e">
        <f>VLOOKUP($H58,#REF!, 'Prediction Data'!BB$215,FALSE)</f>
        <v>#N/A</v>
      </c>
      <c r="BC58" t="e">
        <f>VLOOKUP($H58,#REF!, 'Prediction Data'!BC$215,FALSE)</f>
        <v>#N/A</v>
      </c>
      <c r="BD58" t="e">
        <f>VLOOKUP($I58,#REF!, 'Prediction Data'!BD$215,FALSE)</f>
        <v>#N/A</v>
      </c>
      <c r="BE58" t="e">
        <f>VLOOKUP($I58,#REF!, 'Prediction Data'!BE$215,FALSE)</f>
        <v>#N/A</v>
      </c>
      <c r="BF58" t="e">
        <f>VLOOKUP($I58,#REF!, 'Prediction Data'!BF$215,FALSE)</f>
        <v>#N/A</v>
      </c>
      <c r="BG58" t="e">
        <f>VLOOKUP($I58,#REF!, 'Prediction Data'!BG$215,FALSE)</f>
        <v>#N/A</v>
      </c>
      <c r="BH58" t="e">
        <f>VLOOKUP($I58,#REF!, 'Prediction Data'!BH$215,FALSE)</f>
        <v>#N/A</v>
      </c>
      <c r="BI58" t="e">
        <f>VLOOKUP($I58,#REF!, 'Prediction Data'!BI$215,FALSE)</f>
        <v>#N/A</v>
      </c>
      <c r="BJ58" t="e">
        <f>VLOOKUP($I58,#REF!, 'Prediction Data'!BJ$215,FALSE)</f>
        <v>#N/A</v>
      </c>
      <c r="BK58" t="e">
        <f>VLOOKUP($I58,#REF!, 'Prediction Data'!BK$215,FALSE)</f>
        <v>#N/A</v>
      </c>
      <c r="BL58" t="e">
        <f>VLOOKUP($I58,#REF!, 'Prediction Data'!BL$215,FALSE)</f>
        <v>#N/A</v>
      </c>
      <c r="BM58" t="e">
        <f>VLOOKUP($I58,#REF!, 'Prediction Data'!BM$215,FALSE)</f>
        <v>#N/A</v>
      </c>
      <c r="BN58" t="e">
        <f>VLOOKUP($I58,#REF!, 'Prediction Data'!BN$215,FALSE)</f>
        <v>#N/A</v>
      </c>
      <c r="BO58" t="e">
        <f>VLOOKUP($I58,#REF!, 'Prediction Data'!BO$215,FALSE)</f>
        <v>#N/A</v>
      </c>
      <c r="BP58" t="e">
        <f>VLOOKUP('Prediction Data'!$J58,#REF!, BP$215, FALSE)</f>
        <v>#N/A</v>
      </c>
      <c r="BQ58" t="e">
        <f>VLOOKUP('Prediction Data'!$J58,#REF!, BQ$215, FALSE)</f>
        <v>#N/A</v>
      </c>
      <c r="BR58" t="e">
        <f>VLOOKUP('Prediction Data'!$J58,#REF!, BR$215, FALSE)</f>
        <v>#N/A</v>
      </c>
      <c r="BS58" t="e">
        <f>VLOOKUP('Prediction Data'!$J58,#REF!, BS$215, FALSE)</f>
        <v>#N/A</v>
      </c>
      <c r="BT58" t="e">
        <f>VLOOKUP('Prediction Data'!$J58,#REF!, BT$215, FALSE)</f>
        <v>#N/A</v>
      </c>
      <c r="BU58" t="e">
        <f t="shared" si="2"/>
        <v>#N/A</v>
      </c>
      <c r="BV58" t="e">
        <f t="shared" si="3"/>
        <v>#N/A</v>
      </c>
      <c r="BW58" t="e">
        <f>VLOOKUP('Prediction Data'!$K58,#REF!, BW$215, FALSE)</f>
        <v>#N/A</v>
      </c>
      <c r="BX58" t="e">
        <f>VLOOKUP('Prediction Data'!$K58,#REF!, BX$215, FALSE)</f>
        <v>#N/A</v>
      </c>
      <c r="BY58" t="e">
        <f>VLOOKUP('Prediction Data'!$K58,#REF!, BY$215, FALSE)</f>
        <v>#N/A</v>
      </c>
      <c r="BZ58" t="e">
        <f>VLOOKUP('Prediction Data'!$K58,#REF!, BZ$215, FALSE)</f>
        <v>#N/A</v>
      </c>
      <c r="CA58" t="e">
        <f>VLOOKUP('Prediction Data'!$K58,#REF!, CA$215, FALSE)</f>
        <v>#N/A</v>
      </c>
      <c r="CB58" t="e">
        <f t="shared" si="4"/>
        <v>#N/A</v>
      </c>
      <c r="CC58" t="e">
        <f t="shared" si="5"/>
        <v>#N/A</v>
      </c>
      <c r="CD58" t="e">
        <f t="shared" si="6"/>
        <v>#N/A</v>
      </c>
      <c r="CE58" t="e">
        <f t="shared" si="7"/>
        <v>#N/A</v>
      </c>
      <c r="CF58" s="20" t="e">
        <f t="shared" si="8"/>
        <v>#N/A</v>
      </c>
      <c r="CG58" s="20" t="e">
        <f t="shared" si="9"/>
        <v>#N/A</v>
      </c>
      <c r="CH58" t="e">
        <f>VLOOKUP(Table411[[#This Row],[Conference_H]], Conferences!$H$2:$N$34, 3,FALSE)</f>
        <v>#N/A</v>
      </c>
      <c r="CI58" t="e">
        <f>VLOOKUP(Table411[[#This Row],[Conference_A]], Conferences!$H$2:$N$34, 3,FALSE)</f>
        <v>#N/A</v>
      </c>
      <c r="CJ58" t="e">
        <f>IF(Table411[[#This Row],[CRank_H]]=Table411[[#This Row],[CRank_A]],0,1)</f>
        <v>#N/A</v>
      </c>
      <c r="CK58" t="e">
        <f>VLOOKUP(Table411[[#This Row],[Home Name BPI_SAG ELO]], 'Ratings_Comp'!$A$2:$L$364, 14, FALSE)</f>
        <v>#N/A</v>
      </c>
      <c r="CL58" t="e">
        <f>VLOOKUP(Table411[[#This Row],[Home Name BPI_SAG ELO]], 'Ratings_Comp'!$A$2:$L$364, 15, FALSE)</f>
        <v>#N/A</v>
      </c>
      <c r="CM58" t="e">
        <f>VLOOKUP(Table411[[#This Row],[Away Name BPI_SAG ELO]], 'Ratings_Comp'!$A$2:$L$364, 14, FALSE)</f>
        <v>#N/A</v>
      </c>
      <c r="CN58" t="e">
        <f>VLOOKUP(Table411[[#This Row],[Away Name BPI_SAG ELO]], 'Ratings_Comp'!$A$2:$L$364, 15, FALSE)</f>
        <v>#N/A</v>
      </c>
      <c r="CO58" t="e">
        <f>Table411[[#This Row],[Home_Ws]]/(Table411[[#This Row],[Home_Ws]]+Table411[[#This Row],[Home_Ls]])</f>
        <v>#N/A</v>
      </c>
      <c r="CP58" t="e">
        <f>Table411[[#This Row],[Away_Ws]]/(Table411[[#This Row],[Away_Ws]]+Table411[[#This Row],[Away_Ls]])</f>
        <v>#N/A</v>
      </c>
    </row>
    <row r="59" spans="1:94" x14ac:dyDescent="0.45">
      <c r="A59">
        <v>59</v>
      </c>
      <c r="B59" s="4"/>
      <c r="C59" s="4"/>
      <c r="D59" s="3" t="e">
        <f>VLOOKUP('Prediction Data'!$B59, Names!$C$2:$K$363, 2,FALSE)</f>
        <v>#N/A</v>
      </c>
      <c r="E59" s="3" t="e">
        <f>VLOOKUP('Prediction Data'!$C59, Names!$C$2:$K$363, 2,FALSE)</f>
        <v>#N/A</v>
      </c>
      <c r="F59" s="3" t="e">
        <f>VLOOKUP('Prediction Data'!$B59, Names!$C$2:$K$363, 3,FALSE)</f>
        <v>#N/A</v>
      </c>
      <c r="G59" s="3" t="e">
        <f>VLOOKUP('Prediction Data'!$C59, Names!$C$2:$K$363, 3,FALSE)</f>
        <v>#N/A</v>
      </c>
      <c r="H59" s="3" t="e">
        <f>VLOOKUP('Prediction Data'!$B59, Names!$C$2:$K$363, 5,FALSE)</f>
        <v>#N/A</v>
      </c>
      <c r="I59" s="3" t="e">
        <f>VLOOKUP('Prediction Data'!$C59, Names!$C$2:$K$363, 5,FALSE)</f>
        <v>#N/A</v>
      </c>
      <c r="J59" s="3" t="e">
        <f>VLOOKUP('Prediction Data'!$B59, Names!$C$2:$K$363, 6,FALSE)</f>
        <v>#N/A</v>
      </c>
      <c r="K59" s="3" t="e">
        <f>VLOOKUP('Prediction Data'!$C59, Names!$C$2:$K$363, 6,FALSE)</f>
        <v>#N/A</v>
      </c>
      <c r="L59" s="3" t="e">
        <f>VLOOKUP(B59, Names!$C$2:$M$363, 7,FALSE)</f>
        <v>#N/A</v>
      </c>
      <c r="M59" s="3" t="e">
        <f>VLOOKUP(C59, Names!$C$2:$M$363, 7,FALSE)</f>
        <v>#N/A</v>
      </c>
      <c r="N59" s="4" t="s">
        <v>558</v>
      </c>
      <c r="Q59" s="4">
        <f t="shared" si="0"/>
        <v>0</v>
      </c>
      <c r="R59" s="4" t="str">
        <f t="shared" si="1"/>
        <v>L</v>
      </c>
      <c r="S59" s="5"/>
      <c r="T59" s="17" t="e">
        <f>VLOOKUP($F59, Ratings_Comp[], T$215, FALSE)</f>
        <v>#N/A</v>
      </c>
      <c r="U59" s="17" t="e">
        <f>VLOOKUP($F59, Ratings_Comp[], U$215, FALSE)</f>
        <v>#N/A</v>
      </c>
      <c r="V59" s="17" t="e">
        <f>VLOOKUP($F59, Ratings_Comp[], V$215, FALSE)</f>
        <v>#N/A</v>
      </c>
      <c r="W59" s="17" t="e">
        <f>VLOOKUP($F59, Ratings_Comp[], W$215, FALSE)</f>
        <v>#N/A</v>
      </c>
      <c r="X59" s="17" t="e">
        <f>VLOOKUP($F59, Ratings_Comp[], X$215, FALSE)</f>
        <v>#N/A</v>
      </c>
      <c r="Y59" s="17" t="e">
        <f>VLOOKUP($G59, Ratings_Comp[], Y$215, FALSE)</f>
        <v>#N/A</v>
      </c>
      <c r="Z59" s="17" t="e">
        <f>VLOOKUP($G59, Ratings_Comp[], Z$215, FALSE)</f>
        <v>#N/A</v>
      </c>
      <c r="AA59" s="17" t="e">
        <f>VLOOKUP($G59, Ratings_Comp[], AA$215, FALSE)</f>
        <v>#N/A</v>
      </c>
      <c r="AB59" s="17" t="e">
        <f>VLOOKUP($G59, Ratings_Comp[], AB$215, FALSE)</f>
        <v>#N/A</v>
      </c>
      <c r="AC59" s="17" t="e">
        <f>VLOOKUP($G59, Ratings_Comp[], AC$215, FALSE)</f>
        <v>#N/A</v>
      </c>
      <c r="AD59" t="e">
        <f>VLOOKUP('Prediction Data'!$D59,#REF!, AD$215,FALSE)</f>
        <v>#N/A</v>
      </c>
      <c r="AE59" t="e">
        <f>VLOOKUP('Prediction Data'!$D59,#REF!, AE$215,FALSE)</f>
        <v>#N/A</v>
      </c>
      <c r="AF59" t="e">
        <f>VLOOKUP('Prediction Data'!$D59,#REF!, AF$215,FALSE)</f>
        <v>#N/A</v>
      </c>
      <c r="AG59" t="e">
        <f>VLOOKUP('Prediction Data'!$D59,#REF!, AG$215,FALSE)</f>
        <v>#N/A</v>
      </c>
      <c r="AH59" t="e">
        <f>VLOOKUP('Prediction Data'!$D59,#REF!, AH$215,FALSE)</f>
        <v>#N/A</v>
      </c>
      <c r="AI59" t="e">
        <f>VLOOKUP('Prediction Data'!$E59,#REF!, AI$215,FALSE)</f>
        <v>#N/A</v>
      </c>
      <c r="AJ59" t="e">
        <f>VLOOKUP('Prediction Data'!$E59,#REF!, AJ$215,FALSE)</f>
        <v>#N/A</v>
      </c>
      <c r="AK59" t="e">
        <f>VLOOKUP('Prediction Data'!$E59,#REF!, AK$215,FALSE)</f>
        <v>#N/A</v>
      </c>
      <c r="AL59" t="e">
        <f>VLOOKUP('Prediction Data'!$E59,#REF!, AL$215,FALSE)</f>
        <v>#N/A</v>
      </c>
      <c r="AM59" t="e">
        <f>VLOOKUP('Prediction Data'!$E59,#REF!, AM$215,FALSE)</f>
        <v>#N/A</v>
      </c>
      <c r="AN59" t="e">
        <f>VLOOKUP($F59,#REF!, AN$215,FALSE)</f>
        <v>#N/A</v>
      </c>
      <c r="AO59" t="e">
        <f>VLOOKUP($F59,#REF!, AO$215,FALSE)</f>
        <v>#N/A</v>
      </c>
      <c r="AP59" t="e">
        <f>VLOOKUP($G59,#REF!, AP$215,FALSE)</f>
        <v>#N/A</v>
      </c>
      <c r="AQ59" t="e">
        <f>VLOOKUP($G59,#REF!, AQ$215,FALSE)</f>
        <v>#N/A</v>
      </c>
      <c r="AR59" t="e">
        <f>VLOOKUP($H59,#REF!, 'Prediction Data'!AR$215,FALSE)</f>
        <v>#N/A</v>
      </c>
      <c r="AS59" t="e">
        <f>VLOOKUP($H59,#REF!, 'Prediction Data'!AS$215,FALSE)</f>
        <v>#N/A</v>
      </c>
      <c r="AT59" t="e">
        <f>VLOOKUP($H59,#REF!, 'Prediction Data'!AT$215,FALSE)</f>
        <v>#N/A</v>
      </c>
      <c r="AU59" t="e">
        <f>VLOOKUP($H59,#REF!, 'Prediction Data'!AU$215,FALSE)</f>
        <v>#N/A</v>
      </c>
      <c r="AV59" t="e">
        <f>VLOOKUP($H59,#REF!, 'Prediction Data'!AV$215,FALSE)</f>
        <v>#N/A</v>
      </c>
      <c r="AW59" t="e">
        <f>VLOOKUP($H59,#REF!, 'Prediction Data'!AW$215,FALSE)</f>
        <v>#N/A</v>
      </c>
      <c r="AX59" t="e">
        <f>VLOOKUP($H59,#REF!, 'Prediction Data'!AX$215,FALSE)</f>
        <v>#N/A</v>
      </c>
      <c r="AY59" t="e">
        <f>VLOOKUP($H59,#REF!, 'Prediction Data'!AY$215,FALSE)</f>
        <v>#N/A</v>
      </c>
      <c r="AZ59" t="e">
        <f>VLOOKUP($H59,#REF!, 'Prediction Data'!AZ$215,FALSE)</f>
        <v>#N/A</v>
      </c>
      <c r="BA59" t="e">
        <f>VLOOKUP($H59,#REF!, 'Prediction Data'!BA$215,FALSE)</f>
        <v>#N/A</v>
      </c>
      <c r="BB59" t="e">
        <f>VLOOKUP($H59,#REF!, 'Prediction Data'!BB$215,FALSE)</f>
        <v>#N/A</v>
      </c>
      <c r="BC59" t="e">
        <f>VLOOKUP($H59,#REF!, 'Prediction Data'!BC$215,FALSE)</f>
        <v>#N/A</v>
      </c>
      <c r="BD59" t="e">
        <f>VLOOKUP($I59,#REF!, 'Prediction Data'!BD$215,FALSE)</f>
        <v>#N/A</v>
      </c>
      <c r="BE59" t="e">
        <f>VLOOKUP($I59,#REF!, 'Prediction Data'!BE$215,FALSE)</f>
        <v>#N/A</v>
      </c>
      <c r="BF59" t="e">
        <f>VLOOKUP($I59,#REF!, 'Prediction Data'!BF$215,FALSE)</f>
        <v>#N/A</v>
      </c>
      <c r="BG59" t="e">
        <f>VLOOKUP($I59,#REF!, 'Prediction Data'!BG$215,FALSE)</f>
        <v>#N/A</v>
      </c>
      <c r="BH59" t="e">
        <f>VLOOKUP($I59,#REF!, 'Prediction Data'!BH$215,FALSE)</f>
        <v>#N/A</v>
      </c>
      <c r="BI59" t="e">
        <f>VLOOKUP($I59,#REF!, 'Prediction Data'!BI$215,FALSE)</f>
        <v>#N/A</v>
      </c>
      <c r="BJ59" t="e">
        <f>VLOOKUP($I59,#REF!, 'Prediction Data'!BJ$215,FALSE)</f>
        <v>#N/A</v>
      </c>
      <c r="BK59" t="e">
        <f>VLOOKUP($I59,#REF!, 'Prediction Data'!BK$215,FALSE)</f>
        <v>#N/A</v>
      </c>
      <c r="BL59" t="e">
        <f>VLOOKUP($I59,#REF!, 'Prediction Data'!BL$215,FALSE)</f>
        <v>#N/A</v>
      </c>
      <c r="BM59" t="e">
        <f>VLOOKUP($I59,#REF!, 'Prediction Data'!BM$215,FALSE)</f>
        <v>#N/A</v>
      </c>
      <c r="BN59" t="e">
        <f>VLOOKUP($I59,#REF!, 'Prediction Data'!BN$215,FALSE)</f>
        <v>#N/A</v>
      </c>
      <c r="BO59" t="e">
        <f>VLOOKUP($I59,#REF!, 'Prediction Data'!BO$215,FALSE)</f>
        <v>#N/A</v>
      </c>
      <c r="BP59" t="e">
        <f>VLOOKUP('Prediction Data'!$J59,#REF!, BP$215, FALSE)</f>
        <v>#N/A</v>
      </c>
      <c r="BQ59" t="e">
        <f>VLOOKUP('Prediction Data'!$J59,#REF!, BQ$215, FALSE)</f>
        <v>#N/A</v>
      </c>
      <c r="BR59" t="e">
        <f>VLOOKUP('Prediction Data'!$J59,#REF!, BR$215, FALSE)</f>
        <v>#N/A</v>
      </c>
      <c r="BS59" t="e">
        <f>VLOOKUP('Prediction Data'!$J59,#REF!, BS$215, FALSE)</f>
        <v>#N/A</v>
      </c>
      <c r="BT59" t="e">
        <f>VLOOKUP('Prediction Data'!$J59,#REF!, BT$215, FALSE)</f>
        <v>#N/A</v>
      </c>
      <c r="BU59" t="e">
        <f t="shared" si="2"/>
        <v>#N/A</v>
      </c>
      <c r="BV59" t="e">
        <f t="shared" si="3"/>
        <v>#N/A</v>
      </c>
      <c r="BW59" t="e">
        <f>VLOOKUP('Prediction Data'!$K59,#REF!, BW$215, FALSE)</f>
        <v>#N/A</v>
      </c>
      <c r="BX59" t="e">
        <f>VLOOKUP('Prediction Data'!$K59,#REF!, BX$215, FALSE)</f>
        <v>#N/A</v>
      </c>
      <c r="BY59" t="e">
        <f>VLOOKUP('Prediction Data'!$K59,#REF!, BY$215, FALSE)</f>
        <v>#N/A</v>
      </c>
      <c r="BZ59" t="e">
        <f>VLOOKUP('Prediction Data'!$K59,#REF!, BZ$215, FALSE)</f>
        <v>#N/A</v>
      </c>
      <c r="CA59" t="e">
        <f>VLOOKUP('Prediction Data'!$K59,#REF!, CA$215, FALSE)</f>
        <v>#N/A</v>
      </c>
      <c r="CB59" t="e">
        <f t="shared" si="4"/>
        <v>#N/A</v>
      </c>
      <c r="CC59" t="e">
        <f t="shared" si="5"/>
        <v>#N/A</v>
      </c>
      <c r="CD59" t="e">
        <f t="shared" si="6"/>
        <v>#N/A</v>
      </c>
      <c r="CE59" t="e">
        <f t="shared" si="7"/>
        <v>#N/A</v>
      </c>
      <c r="CF59" s="20" t="e">
        <f t="shared" si="8"/>
        <v>#N/A</v>
      </c>
      <c r="CG59" s="20" t="e">
        <f t="shared" si="9"/>
        <v>#N/A</v>
      </c>
      <c r="CH59" t="e">
        <f>VLOOKUP(Table411[[#This Row],[Conference_H]], Conferences!$H$2:$N$34, 3,FALSE)</f>
        <v>#N/A</v>
      </c>
      <c r="CI59" t="e">
        <f>VLOOKUP(Table411[[#This Row],[Conference_A]], Conferences!$H$2:$N$34, 3,FALSE)</f>
        <v>#N/A</v>
      </c>
      <c r="CJ59" t="e">
        <f>IF(Table411[[#This Row],[CRank_H]]=Table411[[#This Row],[CRank_A]],0,1)</f>
        <v>#N/A</v>
      </c>
      <c r="CK59" t="e">
        <f>VLOOKUP(Table411[[#This Row],[Home Name BPI_SAG ELO]], 'Ratings_Comp'!$A$2:$L$364, 14, FALSE)</f>
        <v>#N/A</v>
      </c>
      <c r="CL59" t="e">
        <f>VLOOKUP(Table411[[#This Row],[Home Name BPI_SAG ELO]], 'Ratings_Comp'!$A$2:$L$364, 15, FALSE)</f>
        <v>#N/A</v>
      </c>
      <c r="CM59" t="e">
        <f>VLOOKUP(Table411[[#This Row],[Away Name BPI_SAG ELO]], 'Ratings_Comp'!$A$2:$L$364, 14, FALSE)</f>
        <v>#N/A</v>
      </c>
      <c r="CN59" t="e">
        <f>VLOOKUP(Table411[[#This Row],[Away Name BPI_SAG ELO]], 'Ratings_Comp'!$A$2:$L$364, 15, FALSE)</f>
        <v>#N/A</v>
      </c>
      <c r="CO59" t="e">
        <f>Table411[[#This Row],[Home_Ws]]/(Table411[[#This Row],[Home_Ws]]+Table411[[#This Row],[Home_Ls]])</f>
        <v>#N/A</v>
      </c>
      <c r="CP59" t="e">
        <f>Table411[[#This Row],[Away_Ws]]/(Table411[[#This Row],[Away_Ws]]+Table411[[#This Row],[Away_Ls]])</f>
        <v>#N/A</v>
      </c>
    </row>
    <row r="60" spans="1:94" x14ac:dyDescent="0.45">
      <c r="A60">
        <v>60</v>
      </c>
      <c r="B60" s="4"/>
      <c r="C60" s="4"/>
      <c r="D60" s="3" t="e">
        <f>VLOOKUP('Prediction Data'!$B60, Names!$C$2:$K$363, 2,FALSE)</f>
        <v>#N/A</v>
      </c>
      <c r="E60" s="3" t="e">
        <f>VLOOKUP('Prediction Data'!$C60, Names!$C$2:$K$363, 2,FALSE)</f>
        <v>#N/A</v>
      </c>
      <c r="F60" s="3" t="e">
        <f>VLOOKUP('Prediction Data'!$B60, Names!$C$2:$K$363, 3,FALSE)</f>
        <v>#N/A</v>
      </c>
      <c r="G60" s="3" t="e">
        <f>VLOOKUP('Prediction Data'!$C60, Names!$C$2:$K$363, 3,FALSE)</f>
        <v>#N/A</v>
      </c>
      <c r="H60" s="3" t="e">
        <f>VLOOKUP('Prediction Data'!$B60, Names!$C$2:$K$363, 5,FALSE)</f>
        <v>#N/A</v>
      </c>
      <c r="I60" s="3" t="e">
        <f>VLOOKUP('Prediction Data'!$C60, Names!$C$2:$K$363, 5,FALSE)</f>
        <v>#N/A</v>
      </c>
      <c r="J60" s="3" t="e">
        <f>VLOOKUP('Prediction Data'!$B60, Names!$C$2:$K$363, 6,FALSE)</f>
        <v>#N/A</v>
      </c>
      <c r="K60" s="3" t="e">
        <f>VLOOKUP('Prediction Data'!$C60, Names!$C$2:$K$363, 6,FALSE)</f>
        <v>#N/A</v>
      </c>
      <c r="L60" s="3" t="e">
        <f>VLOOKUP(B60, Names!$C$2:$M$363, 7,FALSE)</f>
        <v>#N/A</v>
      </c>
      <c r="M60" s="3" t="e">
        <f>VLOOKUP(C60, Names!$C$2:$M$363, 7,FALSE)</f>
        <v>#N/A</v>
      </c>
      <c r="N60" s="4" t="s">
        <v>558</v>
      </c>
      <c r="Q60" s="4">
        <f t="shared" si="0"/>
        <v>0</v>
      </c>
      <c r="R60" s="4" t="str">
        <f t="shared" si="1"/>
        <v>L</v>
      </c>
      <c r="S60" s="5"/>
      <c r="T60" s="17" t="e">
        <f>VLOOKUP($F60, Ratings_Comp[], T$215, FALSE)</f>
        <v>#N/A</v>
      </c>
      <c r="U60" s="17" t="e">
        <f>VLOOKUP($F60, Ratings_Comp[], U$215, FALSE)</f>
        <v>#N/A</v>
      </c>
      <c r="V60" s="17" t="e">
        <f>VLOOKUP($F60, Ratings_Comp[], V$215, FALSE)</f>
        <v>#N/A</v>
      </c>
      <c r="W60" s="17" t="e">
        <f>VLOOKUP($F60, Ratings_Comp[], W$215, FALSE)</f>
        <v>#N/A</v>
      </c>
      <c r="X60" s="17" t="e">
        <f>VLOOKUP($F60, Ratings_Comp[], X$215, FALSE)</f>
        <v>#N/A</v>
      </c>
      <c r="Y60" s="17" t="e">
        <f>VLOOKUP($G60, Ratings_Comp[], Y$215, FALSE)</f>
        <v>#N/A</v>
      </c>
      <c r="Z60" s="17" t="e">
        <f>VLOOKUP($G60, Ratings_Comp[], Z$215, FALSE)</f>
        <v>#N/A</v>
      </c>
      <c r="AA60" s="17" t="e">
        <f>VLOOKUP($G60, Ratings_Comp[], AA$215, FALSE)</f>
        <v>#N/A</v>
      </c>
      <c r="AB60" s="17" t="e">
        <f>VLOOKUP($G60, Ratings_Comp[], AB$215, FALSE)</f>
        <v>#N/A</v>
      </c>
      <c r="AC60" s="17" t="e">
        <f>VLOOKUP($G60, Ratings_Comp[], AC$215, FALSE)</f>
        <v>#N/A</v>
      </c>
      <c r="AD60" t="e">
        <f>VLOOKUP('Prediction Data'!$D60,#REF!, AD$215,FALSE)</f>
        <v>#N/A</v>
      </c>
      <c r="AE60" t="e">
        <f>VLOOKUP('Prediction Data'!$D60,#REF!, AE$215,FALSE)</f>
        <v>#N/A</v>
      </c>
      <c r="AF60" t="e">
        <f>VLOOKUP('Prediction Data'!$D60,#REF!, AF$215,FALSE)</f>
        <v>#N/A</v>
      </c>
      <c r="AG60" t="e">
        <f>VLOOKUP('Prediction Data'!$D60,#REF!, AG$215,FALSE)</f>
        <v>#N/A</v>
      </c>
      <c r="AH60" t="e">
        <f>VLOOKUP('Prediction Data'!$D60,#REF!, AH$215,FALSE)</f>
        <v>#N/A</v>
      </c>
      <c r="AI60" t="e">
        <f>VLOOKUP('Prediction Data'!$E60,#REF!, AI$215,FALSE)</f>
        <v>#N/A</v>
      </c>
      <c r="AJ60" t="e">
        <f>VLOOKUP('Prediction Data'!$E60,#REF!, AJ$215,FALSE)</f>
        <v>#N/A</v>
      </c>
      <c r="AK60" t="e">
        <f>VLOOKUP('Prediction Data'!$E60,#REF!, AK$215,FALSE)</f>
        <v>#N/A</v>
      </c>
      <c r="AL60" t="e">
        <f>VLOOKUP('Prediction Data'!$E60,#REF!, AL$215,FALSE)</f>
        <v>#N/A</v>
      </c>
      <c r="AM60" t="e">
        <f>VLOOKUP('Prediction Data'!$E60,#REF!, AM$215,FALSE)</f>
        <v>#N/A</v>
      </c>
      <c r="AN60" t="e">
        <f>VLOOKUP($F60,#REF!, AN$215,FALSE)</f>
        <v>#N/A</v>
      </c>
      <c r="AO60" t="e">
        <f>VLOOKUP($F60,#REF!, AO$215,FALSE)</f>
        <v>#N/A</v>
      </c>
      <c r="AP60" t="e">
        <f>VLOOKUP($G60,#REF!, AP$215,FALSE)</f>
        <v>#N/A</v>
      </c>
      <c r="AQ60" t="e">
        <f>VLOOKUP($G60,#REF!, AQ$215,FALSE)</f>
        <v>#N/A</v>
      </c>
      <c r="AR60" t="e">
        <f>VLOOKUP($H60,#REF!, 'Prediction Data'!AR$215,FALSE)</f>
        <v>#N/A</v>
      </c>
      <c r="AS60" t="e">
        <f>VLOOKUP($H60,#REF!, 'Prediction Data'!AS$215,FALSE)</f>
        <v>#N/A</v>
      </c>
      <c r="AT60" t="e">
        <f>VLOOKUP($H60,#REF!, 'Prediction Data'!AT$215,FALSE)</f>
        <v>#N/A</v>
      </c>
      <c r="AU60" t="e">
        <f>VLOOKUP($H60,#REF!, 'Prediction Data'!AU$215,FALSE)</f>
        <v>#N/A</v>
      </c>
      <c r="AV60" t="e">
        <f>VLOOKUP($H60,#REF!, 'Prediction Data'!AV$215,FALSE)</f>
        <v>#N/A</v>
      </c>
      <c r="AW60" t="e">
        <f>VLOOKUP($H60,#REF!, 'Prediction Data'!AW$215,FALSE)</f>
        <v>#N/A</v>
      </c>
      <c r="AX60" t="e">
        <f>VLOOKUP($H60,#REF!, 'Prediction Data'!AX$215,FALSE)</f>
        <v>#N/A</v>
      </c>
      <c r="AY60" t="e">
        <f>VLOOKUP($H60,#REF!, 'Prediction Data'!AY$215,FALSE)</f>
        <v>#N/A</v>
      </c>
      <c r="AZ60" t="e">
        <f>VLOOKUP($H60,#REF!, 'Prediction Data'!AZ$215,FALSE)</f>
        <v>#N/A</v>
      </c>
      <c r="BA60" t="e">
        <f>VLOOKUP($H60,#REF!, 'Prediction Data'!BA$215,FALSE)</f>
        <v>#N/A</v>
      </c>
      <c r="BB60" t="e">
        <f>VLOOKUP($H60,#REF!, 'Prediction Data'!BB$215,FALSE)</f>
        <v>#N/A</v>
      </c>
      <c r="BC60" t="e">
        <f>VLOOKUP($H60,#REF!, 'Prediction Data'!BC$215,FALSE)</f>
        <v>#N/A</v>
      </c>
      <c r="BD60" t="e">
        <f>VLOOKUP($I60,#REF!, 'Prediction Data'!BD$215,FALSE)</f>
        <v>#N/A</v>
      </c>
      <c r="BE60" t="e">
        <f>VLOOKUP($I60,#REF!, 'Prediction Data'!BE$215,FALSE)</f>
        <v>#N/A</v>
      </c>
      <c r="BF60" t="e">
        <f>VLOOKUP($I60,#REF!, 'Prediction Data'!BF$215,FALSE)</f>
        <v>#N/A</v>
      </c>
      <c r="BG60" t="e">
        <f>VLOOKUP($I60,#REF!, 'Prediction Data'!BG$215,FALSE)</f>
        <v>#N/A</v>
      </c>
      <c r="BH60" t="e">
        <f>VLOOKUP($I60,#REF!, 'Prediction Data'!BH$215,FALSE)</f>
        <v>#N/A</v>
      </c>
      <c r="BI60" t="e">
        <f>VLOOKUP($I60,#REF!, 'Prediction Data'!BI$215,FALSE)</f>
        <v>#N/A</v>
      </c>
      <c r="BJ60" t="e">
        <f>VLOOKUP($I60,#REF!, 'Prediction Data'!BJ$215,FALSE)</f>
        <v>#N/A</v>
      </c>
      <c r="BK60" t="e">
        <f>VLOOKUP($I60,#REF!, 'Prediction Data'!BK$215,FALSE)</f>
        <v>#N/A</v>
      </c>
      <c r="BL60" t="e">
        <f>VLOOKUP($I60,#REF!, 'Prediction Data'!BL$215,FALSE)</f>
        <v>#N/A</v>
      </c>
      <c r="BM60" t="e">
        <f>VLOOKUP($I60,#REF!, 'Prediction Data'!BM$215,FALSE)</f>
        <v>#N/A</v>
      </c>
      <c r="BN60" t="e">
        <f>VLOOKUP($I60,#REF!, 'Prediction Data'!BN$215,FALSE)</f>
        <v>#N/A</v>
      </c>
      <c r="BO60" t="e">
        <f>VLOOKUP($I60,#REF!, 'Prediction Data'!BO$215,FALSE)</f>
        <v>#N/A</v>
      </c>
      <c r="BP60" t="e">
        <f>VLOOKUP('Prediction Data'!$J60,#REF!, BP$215, FALSE)</f>
        <v>#N/A</v>
      </c>
      <c r="BQ60" t="e">
        <f>VLOOKUP('Prediction Data'!$J60,#REF!, BQ$215, FALSE)</f>
        <v>#N/A</v>
      </c>
      <c r="BR60" t="e">
        <f>VLOOKUP('Prediction Data'!$J60,#REF!, BR$215, FALSE)</f>
        <v>#N/A</v>
      </c>
      <c r="BS60" t="e">
        <f>VLOOKUP('Prediction Data'!$J60,#REF!, BS$215, FALSE)</f>
        <v>#N/A</v>
      </c>
      <c r="BT60" t="e">
        <f>VLOOKUP('Prediction Data'!$J60,#REF!, BT$215, FALSE)</f>
        <v>#N/A</v>
      </c>
      <c r="BU60" t="e">
        <f t="shared" si="2"/>
        <v>#N/A</v>
      </c>
      <c r="BV60" t="e">
        <f t="shared" si="3"/>
        <v>#N/A</v>
      </c>
      <c r="BW60" t="e">
        <f>VLOOKUP('Prediction Data'!$K60,#REF!, BW$215, FALSE)</f>
        <v>#N/A</v>
      </c>
      <c r="BX60" t="e">
        <f>VLOOKUP('Prediction Data'!$K60,#REF!, BX$215, FALSE)</f>
        <v>#N/A</v>
      </c>
      <c r="BY60" t="e">
        <f>VLOOKUP('Prediction Data'!$K60,#REF!, BY$215, FALSE)</f>
        <v>#N/A</v>
      </c>
      <c r="BZ60" t="e">
        <f>VLOOKUP('Prediction Data'!$K60,#REF!, BZ$215, FALSE)</f>
        <v>#N/A</v>
      </c>
      <c r="CA60" t="e">
        <f>VLOOKUP('Prediction Data'!$K60,#REF!, CA$215, FALSE)</f>
        <v>#N/A</v>
      </c>
      <c r="CB60" t="e">
        <f t="shared" si="4"/>
        <v>#N/A</v>
      </c>
      <c r="CC60" t="e">
        <f t="shared" si="5"/>
        <v>#N/A</v>
      </c>
      <c r="CD60" t="e">
        <f t="shared" si="6"/>
        <v>#N/A</v>
      </c>
      <c r="CE60" t="e">
        <f t="shared" si="7"/>
        <v>#N/A</v>
      </c>
      <c r="CF60" s="20" t="e">
        <f t="shared" si="8"/>
        <v>#N/A</v>
      </c>
      <c r="CG60" s="20" t="e">
        <f t="shared" si="9"/>
        <v>#N/A</v>
      </c>
      <c r="CH60" t="e">
        <f>VLOOKUP(Table411[[#This Row],[Conference_H]], Conferences!$H$2:$N$34, 3,FALSE)</f>
        <v>#N/A</v>
      </c>
      <c r="CI60" t="e">
        <f>VLOOKUP(Table411[[#This Row],[Conference_A]], Conferences!$H$2:$N$34, 3,FALSE)</f>
        <v>#N/A</v>
      </c>
      <c r="CJ60" t="e">
        <f>IF(Table411[[#This Row],[CRank_H]]=Table411[[#This Row],[CRank_A]],0,1)</f>
        <v>#N/A</v>
      </c>
      <c r="CK60" t="e">
        <f>VLOOKUP(Table411[[#This Row],[Home Name BPI_SAG ELO]], 'Ratings_Comp'!$A$2:$L$364, 14, FALSE)</f>
        <v>#N/A</v>
      </c>
      <c r="CL60" t="e">
        <f>VLOOKUP(Table411[[#This Row],[Home Name BPI_SAG ELO]], 'Ratings_Comp'!$A$2:$L$364, 15, FALSE)</f>
        <v>#N/A</v>
      </c>
      <c r="CM60" t="e">
        <f>VLOOKUP(Table411[[#This Row],[Away Name BPI_SAG ELO]], 'Ratings_Comp'!$A$2:$L$364, 14, FALSE)</f>
        <v>#N/A</v>
      </c>
      <c r="CN60" t="e">
        <f>VLOOKUP(Table411[[#This Row],[Away Name BPI_SAG ELO]], 'Ratings_Comp'!$A$2:$L$364, 15, FALSE)</f>
        <v>#N/A</v>
      </c>
      <c r="CO60" t="e">
        <f>Table411[[#This Row],[Home_Ws]]/(Table411[[#This Row],[Home_Ws]]+Table411[[#This Row],[Home_Ls]])</f>
        <v>#N/A</v>
      </c>
      <c r="CP60" t="e">
        <f>Table411[[#This Row],[Away_Ws]]/(Table411[[#This Row],[Away_Ws]]+Table411[[#This Row],[Away_Ls]])</f>
        <v>#N/A</v>
      </c>
    </row>
    <row r="61" spans="1:94" x14ac:dyDescent="0.45">
      <c r="A61">
        <v>61</v>
      </c>
      <c r="B61" s="4"/>
      <c r="C61" s="4"/>
      <c r="D61" s="3" t="e">
        <f>VLOOKUP('Prediction Data'!$B61, Names!$C$2:$K$363, 2,FALSE)</f>
        <v>#N/A</v>
      </c>
      <c r="E61" s="3" t="e">
        <f>VLOOKUP('Prediction Data'!$C61, Names!$C$2:$K$363, 2,FALSE)</f>
        <v>#N/A</v>
      </c>
      <c r="F61" s="3" t="e">
        <f>VLOOKUP('Prediction Data'!$B61, Names!$C$2:$K$363, 3,FALSE)</f>
        <v>#N/A</v>
      </c>
      <c r="G61" s="3" t="e">
        <f>VLOOKUP('Prediction Data'!$C61, Names!$C$2:$K$363, 3,FALSE)</f>
        <v>#N/A</v>
      </c>
      <c r="H61" s="3" t="e">
        <f>VLOOKUP('Prediction Data'!$B61, Names!$C$2:$K$363, 5,FALSE)</f>
        <v>#N/A</v>
      </c>
      <c r="I61" s="3" t="e">
        <f>VLOOKUP('Prediction Data'!$C61, Names!$C$2:$K$363, 5,FALSE)</f>
        <v>#N/A</v>
      </c>
      <c r="J61" s="3" t="e">
        <f>VLOOKUP('Prediction Data'!$B61, Names!$C$2:$K$363, 6,FALSE)</f>
        <v>#N/A</v>
      </c>
      <c r="K61" s="3" t="e">
        <f>VLOOKUP('Prediction Data'!$C61, Names!$C$2:$K$363, 6,FALSE)</f>
        <v>#N/A</v>
      </c>
      <c r="L61" s="3" t="e">
        <f>VLOOKUP(B61, Names!$C$2:$M$363, 7,FALSE)</f>
        <v>#N/A</v>
      </c>
      <c r="M61" s="3" t="e">
        <f>VLOOKUP(C61, Names!$C$2:$M$363, 7,FALSE)</f>
        <v>#N/A</v>
      </c>
      <c r="N61" s="4" t="s">
        <v>558</v>
      </c>
      <c r="Q61" s="4">
        <f t="shared" si="0"/>
        <v>0</v>
      </c>
      <c r="R61" s="4" t="str">
        <f t="shared" si="1"/>
        <v>L</v>
      </c>
      <c r="S61" s="5"/>
      <c r="T61" s="17" t="e">
        <f>VLOOKUP($F61, Ratings_Comp[], T$215, FALSE)</f>
        <v>#N/A</v>
      </c>
      <c r="U61" s="17" t="e">
        <f>VLOOKUP($F61, Ratings_Comp[], U$215, FALSE)</f>
        <v>#N/A</v>
      </c>
      <c r="V61" s="17" t="e">
        <f>VLOOKUP($F61, Ratings_Comp[], V$215, FALSE)</f>
        <v>#N/A</v>
      </c>
      <c r="W61" s="17" t="e">
        <f>VLOOKUP($F61, Ratings_Comp[], W$215, FALSE)</f>
        <v>#N/A</v>
      </c>
      <c r="X61" s="17" t="e">
        <f>VLOOKUP($F61, Ratings_Comp[], X$215, FALSE)</f>
        <v>#N/A</v>
      </c>
      <c r="Y61" s="17" t="e">
        <f>VLOOKUP($G61, Ratings_Comp[], Y$215, FALSE)</f>
        <v>#N/A</v>
      </c>
      <c r="Z61" s="17" t="e">
        <f>VLOOKUP($G61, Ratings_Comp[], Z$215, FALSE)</f>
        <v>#N/A</v>
      </c>
      <c r="AA61" s="17" t="e">
        <f>VLOOKUP($G61, Ratings_Comp[], AA$215, FALSE)</f>
        <v>#N/A</v>
      </c>
      <c r="AB61" s="17" t="e">
        <f>VLOOKUP($G61, Ratings_Comp[], AB$215, FALSE)</f>
        <v>#N/A</v>
      </c>
      <c r="AC61" s="17" t="e">
        <f>VLOOKUP($G61, Ratings_Comp[], AC$215, FALSE)</f>
        <v>#N/A</v>
      </c>
      <c r="AD61" t="e">
        <f>VLOOKUP('Prediction Data'!$D61,#REF!, AD$215,FALSE)</f>
        <v>#N/A</v>
      </c>
      <c r="AE61" t="e">
        <f>VLOOKUP('Prediction Data'!$D61,#REF!, AE$215,FALSE)</f>
        <v>#N/A</v>
      </c>
      <c r="AF61" t="e">
        <f>VLOOKUP('Prediction Data'!$D61,#REF!, AF$215,FALSE)</f>
        <v>#N/A</v>
      </c>
      <c r="AG61" t="e">
        <f>VLOOKUP('Prediction Data'!$D61,#REF!, AG$215,FALSE)</f>
        <v>#N/A</v>
      </c>
      <c r="AH61" t="e">
        <f>VLOOKUP('Prediction Data'!$D61,#REF!, AH$215,FALSE)</f>
        <v>#N/A</v>
      </c>
      <c r="AI61" t="e">
        <f>VLOOKUP('Prediction Data'!$E61,#REF!, AI$215,FALSE)</f>
        <v>#N/A</v>
      </c>
      <c r="AJ61" t="e">
        <f>VLOOKUP('Prediction Data'!$E61,#REF!, AJ$215,FALSE)</f>
        <v>#N/A</v>
      </c>
      <c r="AK61" t="e">
        <f>VLOOKUP('Prediction Data'!$E61,#REF!, AK$215,FALSE)</f>
        <v>#N/A</v>
      </c>
      <c r="AL61" t="e">
        <f>VLOOKUP('Prediction Data'!$E61,#REF!, AL$215,FALSE)</f>
        <v>#N/A</v>
      </c>
      <c r="AM61" t="e">
        <f>VLOOKUP('Prediction Data'!$E61,#REF!, AM$215,FALSE)</f>
        <v>#N/A</v>
      </c>
      <c r="AN61" t="e">
        <f>VLOOKUP($F61,#REF!, AN$215,FALSE)</f>
        <v>#N/A</v>
      </c>
      <c r="AO61" t="e">
        <f>VLOOKUP($F61,#REF!, AO$215,FALSE)</f>
        <v>#N/A</v>
      </c>
      <c r="AP61" t="e">
        <f>VLOOKUP($G61,#REF!, AP$215,FALSE)</f>
        <v>#N/A</v>
      </c>
      <c r="AQ61" t="e">
        <f>VLOOKUP($G61,#REF!, AQ$215,FALSE)</f>
        <v>#N/A</v>
      </c>
      <c r="AR61" t="e">
        <f>VLOOKUP($H61,#REF!, 'Prediction Data'!AR$215,FALSE)</f>
        <v>#N/A</v>
      </c>
      <c r="AS61" t="e">
        <f>VLOOKUP($H61,#REF!, 'Prediction Data'!AS$215,FALSE)</f>
        <v>#N/A</v>
      </c>
      <c r="AT61" t="e">
        <f>VLOOKUP($H61,#REF!, 'Prediction Data'!AT$215,FALSE)</f>
        <v>#N/A</v>
      </c>
      <c r="AU61" t="e">
        <f>VLOOKUP($H61,#REF!, 'Prediction Data'!AU$215,FALSE)</f>
        <v>#N/A</v>
      </c>
      <c r="AV61" t="e">
        <f>VLOOKUP($H61,#REF!, 'Prediction Data'!AV$215,FALSE)</f>
        <v>#N/A</v>
      </c>
      <c r="AW61" t="e">
        <f>VLOOKUP($H61,#REF!, 'Prediction Data'!AW$215,FALSE)</f>
        <v>#N/A</v>
      </c>
      <c r="AX61" t="e">
        <f>VLOOKUP($H61,#REF!, 'Prediction Data'!AX$215,FALSE)</f>
        <v>#N/A</v>
      </c>
      <c r="AY61" t="e">
        <f>VLOOKUP($H61,#REF!, 'Prediction Data'!AY$215,FALSE)</f>
        <v>#N/A</v>
      </c>
      <c r="AZ61" t="e">
        <f>VLOOKUP($H61,#REF!, 'Prediction Data'!AZ$215,FALSE)</f>
        <v>#N/A</v>
      </c>
      <c r="BA61" t="e">
        <f>VLOOKUP($H61,#REF!, 'Prediction Data'!BA$215,FALSE)</f>
        <v>#N/A</v>
      </c>
      <c r="BB61" t="e">
        <f>VLOOKUP($H61,#REF!, 'Prediction Data'!BB$215,FALSE)</f>
        <v>#N/A</v>
      </c>
      <c r="BC61" t="e">
        <f>VLOOKUP($H61,#REF!, 'Prediction Data'!BC$215,FALSE)</f>
        <v>#N/A</v>
      </c>
      <c r="BD61" t="e">
        <f>VLOOKUP($I61,#REF!, 'Prediction Data'!BD$215,FALSE)</f>
        <v>#N/A</v>
      </c>
      <c r="BE61" t="e">
        <f>VLOOKUP($I61,#REF!, 'Prediction Data'!BE$215,FALSE)</f>
        <v>#N/A</v>
      </c>
      <c r="BF61" t="e">
        <f>VLOOKUP($I61,#REF!, 'Prediction Data'!BF$215,FALSE)</f>
        <v>#N/A</v>
      </c>
      <c r="BG61" t="e">
        <f>VLOOKUP($I61,#REF!, 'Prediction Data'!BG$215,FALSE)</f>
        <v>#N/A</v>
      </c>
      <c r="BH61" t="e">
        <f>VLOOKUP($I61,#REF!, 'Prediction Data'!BH$215,FALSE)</f>
        <v>#N/A</v>
      </c>
      <c r="BI61" t="e">
        <f>VLOOKUP($I61,#REF!, 'Prediction Data'!BI$215,FALSE)</f>
        <v>#N/A</v>
      </c>
      <c r="BJ61" t="e">
        <f>VLOOKUP($I61,#REF!, 'Prediction Data'!BJ$215,FALSE)</f>
        <v>#N/A</v>
      </c>
      <c r="BK61" t="e">
        <f>VLOOKUP($I61,#REF!, 'Prediction Data'!BK$215,FALSE)</f>
        <v>#N/A</v>
      </c>
      <c r="BL61" t="e">
        <f>VLOOKUP($I61,#REF!, 'Prediction Data'!BL$215,FALSE)</f>
        <v>#N/A</v>
      </c>
      <c r="BM61" t="e">
        <f>VLOOKUP($I61,#REF!, 'Prediction Data'!BM$215,FALSE)</f>
        <v>#N/A</v>
      </c>
      <c r="BN61" t="e">
        <f>VLOOKUP($I61,#REF!, 'Prediction Data'!BN$215,FALSE)</f>
        <v>#N/A</v>
      </c>
      <c r="BO61" t="e">
        <f>VLOOKUP($I61,#REF!, 'Prediction Data'!BO$215,FALSE)</f>
        <v>#N/A</v>
      </c>
      <c r="BP61" t="e">
        <f>VLOOKUP('Prediction Data'!$J61,#REF!, BP$215, FALSE)</f>
        <v>#N/A</v>
      </c>
      <c r="BQ61" t="e">
        <f>VLOOKUP('Prediction Data'!$J61,#REF!, BQ$215, FALSE)</f>
        <v>#N/A</v>
      </c>
      <c r="BR61" t="e">
        <f>VLOOKUP('Prediction Data'!$J61,#REF!, BR$215, FALSE)</f>
        <v>#N/A</v>
      </c>
      <c r="BS61" t="e">
        <f>VLOOKUP('Prediction Data'!$J61,#REF!, BS$215, FALSE)</f>
        <v>#N/A</v>
      </c>
      <c r="BT61" t="e">
        <f>VLOOKUP('Prediction Data'!$J61,#REF!, BT$215, FALSE)</f>
        <v>#N/A</v>
      </c>
      <c r="BU61" t="e">
        <f t="shared" si="2"/>
        <v>#N/A</v>
      </c>
      <c r="BV61" t="e">
        <f t="shared" si="3"/>
        <v>#N/A</v>
      </c>
      <c r="BW61" t="e">
        <f>VLOOKUP('Prediction Data'!$K61,#REF!, BW$215, FALSE)</f>
        <v>#N/A</v>
      </c>
      <c r="BX61" t="e">
        <f>VLOOKUP('Prediction Data'!$K61,#REF!, BX$215, FALSE)</f>
        <v>#N/A</v>
      </c>
      <c r="BY61" t="e">
        <f>VLOOKUP('Prediction Data'!$K61,#REF!, BY$215, FALSE)</f>
        <v>#N/A</v>
      </c>
      <c r="BZ61" t="e">
        <f>VLOOKUP('Prediction Data'!$K61,#REF!, BZ$215, FALSE)</f>
        <v>#N/A</v>
      </c>
      <c r="CA61" t="e">
        <f>VLOOKUP('Prediction Data'!$K61,#REF!, CA$215, FALSE)</f>
        <v>#N/A</v>
      </c>
      <c r="CB61" t="e">
        <f t="shared" si="4"/>
        <v>#N/A</v>
      </c>
      <c r="CC61" t="e">
        <f t="shared" si="5"/>
        <v>#N/A</v>
      </c>
      <c r="CD61" t="e">
        <f t="shared" si="6"/>
        <v>#N/A</v>
      </c>
      <c r="CE61" t="e">
        <f t="shared" si="7"/>
        <v>#N/A</v>
      </c>
      <c r="CF61" s="20" t="e">
        <f t="shared" si="8"/>
        <v>#N/A</v>
      </c>
      <c r="CG61" s="20" t="e">
        <f t="shared" si="9"/>
        <v>#N/A</v>
      </c>
      <c r="CH61" t="e">
        <f>VLOOKUP(Table411[[#This Row],[Conference_H]], Conferences!$H$2:$N$34, 3,FALSE)</f>
        <v>#N/A</v>
      </c>
      <c r="CI61" t="e">
        <f>VLOOKUP(Table411[[#This Row],[Conference_A]], Conferences!$H$2:$N$34, 3,FALSE)</f>
        <v>#N/A</v>
      </c>
      <c r="CJ61" t="e">
        <f>IF(Table411[[#This Row],[CRank_H]]=Table411[[#This Row],[CRank_A]],0,1)</f>
        <v>#N/A</v>
      </c>
      <c r="CK61" t="e">
        <f>VLOOKUP(Table411[[#This Row],[Home Name BPI_SAG ELO]], 'Ratings_Comp'!$A$2:$L$364, 14, FALSE)</f>
        <v>#N/A</v>
      </c>
      <c r="CL61" t="e">
        <f>VLOOKUP(Table411[[#This Row],[Home Name BPI_SAG ELO]], 'Ratings_Comp'!$A$2:$L$364, 15, FALSE)</f>
        <v>#N/A</v>
      </c>
      <c r="CM61" t="e">
        <f>VLOOKUP(Table411[[#This Row],[Away Name BPI_SAG ELO]], 'Ratings_Comp'!$A$2:$L$364, 14, FALSE)</f>
        <v>#N/A</v>
      </c>
      <c r="CN61" t="e">
        <f>VLOOKUP(Table411[[#This Row],[Away Name BPI_SAG ELO]], 'Ratings_Comp'!$A$2:$L$364, 15, FALSE)</f>
        <v>#N/A</v>
      </c>
      <c r="CO61" t="e">
        <f>Table411[[#This Row],[Home_Ws]]/(Table411[[#This Row],[Home_Ws]]+Table411[[#This Row],[Home_Ls]])</f>
        <v>#N/A</v>
      </c>
      <c r="CP61" t="e">
        <f>Table411[[#This Row],[Away_Ws]]/(Table411[[#This Row],[Away_Ws]]+Table411[[#This Row],[Away_Ls]])</f>
        <v>#N/A</v>
      </c>
    </row>
    <row r="62" spans="1:94" x14ac:dyDescent="0.45">
      <c r="A62">
        <v>62</v>
      </c>
      <c r="B62" s="4"/>
      <c r="C62" s="4"/>
      <c r="D62" s="3" t="e">
        <f>VLOOKUP('Prediction Data'!$B62, Names!$C$2:$K$363, 2,FALSE)</f>
        <v>#N/A</v>
      </c>
      <c r="E62" s="3" t="e">
        <f>VLOOKUP('Prediction Data'!$C62, Names!$C$2:$K$363, 2,FALSE)</f>
        <v>#N/A</v>
      </c>
      <c r="F62" s="3" t="e">
        <f>VLOOKUP('Prediction Data'!$B62, Names!$C$2:$K$363, 3,FALSE)</f>
        <v>#N/A</v>
      </c>
      <c r="G62" s="3" t="e">
        <f>VLOOKUP('Prediction Data'!$C62, Names!$C$2:$K$363, 3,FALSE)</f>
        <v>#N/A</v>
      </c>
      <c r="H62" s="3" t="e">
        <f>VLOOKUP('Prediction Data'!$B62, Names!$C$2:$K$363, 5,FALSE)</f>
        <v>#N/A</v>
      </c>
      <c r="I62" s="3" t="e">
        <f>VLOOKUP('Prediction Data'!$C62, Names!$C$2:$K$363, 5,FALSE)</f>
        <v>#N/A</v>
      </c>
      <c r="J62" s="3" t="e">
        <f>VLOOKUP('Prediction Data'!$B62, Names!$C$2:$K$363, 6,FALSE)</f>
        <v>#N/A</v>
      </c>
      <c r="K62" s="3" t="e">
        <f>VLOOKUP('Prediction Data'!$C62, Names!$C$2:$K$363, 6,FALSE)</f>
        <v>#N/A</v>
      </c>
      <c r="L62" s="3" t="e">
        <f>VLOOKUP(B62, Names!$C$2:$M$363, 7,FALSE)</f>
        <v>#N/A</v>
      </c>
      <c r="M62" s="3" t="e">
        <f>VLOOKUP(C62, Names!$C$2:$M$363, 7,FALSE)</f>
        <v>#N/A</v>
      </c>
      <c r="N62" s="4" t="s">
        <v>558</v>
      </c>
      <c r="Q62" s="4">
        <f t="shared" si="0"/>
        <v>0</v>
      </c>
      <c r="R62" s="4" t="str">
        <f t="shared" si="1"/>
        <v>L</v>
      </c>
      <c r="S62" s="5"/>
      <c r="T62" s="17" t="e">
        <f>VLOOKUP($F62, Ratings_Comp[], T$215, FALSE)</f>
        <v>#N/A</v>
      </c>
      <c r="U62" s="17" t="e">
        <f>VLOOKUP($F62, Ratings_Comp[], U$215, FALSE)</f>
        <v>#N/A</v>
      </c>
      <c r="V62" s="17" t="e">
        <f>VLOOKUP($F62, Ratings_Comp[], V$215, FALSE)</f>
        <v>#N/A</v>
      </c>
      <c r="W62" s="17" t="e">
        <f>VLOOKUP($F62, Ratings_Comp[], W$215, FALSE)</f>
        <v>#N/A</v>
      </c>
      <c r="X62" s="17" t="e">
        <f>VLOOKUP($F62, Ratings_Comp[], X$215, FALSE)</f>
        <v>#N/A</v>
      </c>
      <c r="Y62" s="17" t="e">
        <f>VLOOKUP($G62, Ratings_Comp[], Y$215, FALSE)</f>
        <v>#N/A</v>
      </c>
      <c r="Z62" s="17" t="e">
        <f>VLOOKUP($G62, Ratings_Comp[], Z$215, FALSE)</f>
        <v>#N/A</v>
      </c>
      <c r="AA62" s="17" t="e">
        <f>VLOOKUP($G62, Ratings_Comp[], AA$215, FALSE)</f>
        <v>#N/A</v>
      </c>
      <c r="AB62" s="17" t="e">
        <f>VLOOKUP($G62, Ratings_Comp[], AB$215, FALSE)</f>
        <v>#N/A</v>
      </c>
      <c r="AC62" s="17" t="e">
        <f>VLOOKUP($G62, Ratings_Comp[], AC$215, FALSE)</f>
        <v>#N/A</v>
      </c>
      <c r="AD62" t="e">
        <f>VLOOKUP('Prediction Data'!$D62,#REF!, AD$215,FALSE)</f>
        <v>#N/A</v>
      </c>
      <c r="AE62" t="e">
        <f>VLOOKUP('Prediction Data'!$D62,#REF!, AE$215,FALSE)</f>
        <v>#N/A</v>
      </c>
      <c r="AF62" t="e">
        <f>VLOOKUP('Prediction Data'!$D62,#REF!, AF$215,FALSE)</f>
        <v>#N/A</v>
      </c>
      <c r="AG62" t="e">
        <f>VLOOKUP('Prediction Data'!$D62,#REF!, AG$215,FALSE)</f>
        <v>#N/A</v>
      </c>
      <c r="AH62" t="e">
        <f>VLOOKUP('Prediction Data'!$D62,#REF!, AH$215,FALSE)</f>
        <v>#N/A</v>
      </c>
      <c r="AI62" t="e">
        <f>VLOOKUP('Prediction Data'!$E62,#REF!, AI$215,FALSE)</f>
        <v>#N/A</v>
      </c>
      <c r="AJ62" t="e">
        <f>VLOOKUP('Prediction Data'!$E62,#REF!, AJ$215,FALSE)</f>
        <v>#N/A</v>
      </c>
      <c r="AK62" t="e">
        <f>VLOOKUP('Prediction Data'!$E62,#REF!, AK$215,FALSE)</f>
        <v>#N/A</v>
      </c>
      <c r="AL62" t="e">
        <f>VLOOKUP('Prediction Data'!$E62,#REF!, AL$215,FALSE)</f>
        <v>#N/A</v>
      </c>
      <c r="AM62" t="e">
        <f>VLOOKUP('Prediction Data'!$E62,#REF!, AM$215,FALSE)</f>
        <v>#N/A</v>
      </c>
      <c r="AN62" t="e">
        <f>VLOOKUP($F62,#REF!, AN$215,FALSE)</f>
        <v>#N/A</v>
      </c>
      <c r="AO62" t="e">
        <f>VLOOKUP($F62,#REF!, AO$215,FALSE)</f>
        <v>#N/A</v>
      </c>
      <c r="AP62" t="e">
        <f>VLOOKUP($G62,#REF!, AP$215,FALSE)</f>
        <v>#N/A</v>
      </c>
      <c r="AQ62" t="e">
        <f>VLOOKUP($G62,#REF!, AQ$215,FALSE)</f>
        <v>#N/A</v>
      </c>
      <c r="AR62" t="e">
        <f>VLOOKUP($H62,#REF!, 'Prediction Data'!AR$215,FALSE)</f>
        <v>#N/A</v>
      </c>
      <c r="AS62" t="e">
        <f>VLOOKUP($H62,#REF!, 'Prediction Data'!AS$215,FALSE)</f>
        <v>#N/A</v>
      </c>
      <c r="AT62" t="e">
        <f>VLOOKUP($H62,#REF!, 'Prediction Data'!AT$215,FALSE)</f>
        <v>#N/A</v>
      </c>
      <c r="AU62" t="e">
        <f>VLOOKUP($H62,#REF!, 'Prediction Data'!AU$215,FALSE)</f>
        <v>#N/A</v>
      </c>
      <c r="AV62" t="e">
        <f>VLOOKUP($H62,#REF!, 'Prediction Data'!AV$215,FALSE)</f>
        <v>#N/A</v>
      </c>
      <c r="AW62" t="e">
        <f>VLOOKUP($H62,#REF!, 'Prediction Data'!AW$215,FALSE)</f>
        <v>#N/A</v>
      </c>
      <c r="AX62" t="e">
        <f>VLOOKUP($H62,#REF!, 'Prediction Data'!AX$215,FALSE)</f>
        <v>#N/A</v>
      </c>
      <c r="AY62" t="e">
        <f>VLOOKUP($H62,#REF!, 'Prediction Data'!AY$215,FALSE)</f>
        <v>#N/A</v>
      </c>
      <c r="AZ62" t="e">
        <f>VLOOKUP($H62,#REF!, 'Prediction Data'!AZ$215,FALSE)</f>
        <v>#N/A</v>
      </c>
      <c r="BA62" t="e">
        <f>VLOOKUP($H62,#REF!, 'Prediction Data'!BA$215,FALSE)</f>
        <v>#N/A</v>
      </c>
      <c r="BB62" t="e">
        <f>VLOOKUP($H62,#REF!, 'Prediction Data'!BB$215,FALSE)</f>
        <v>#N/A</v>
      </c>
      <c r="BC62" t="e">
        <f>VLOOKUP($H62,#REF!, 'Prediction Data'!BC$215,FALSE)</f>
        <v>#N/A</v>
      </c>
      <c r="BD62" t="e">
        <f>VLOOKUP($I62,#REF!, 'Prediction Data'!BD$215,FALSE)</f>
        <v>#N/A</v>
      </c>
      <c r="BE62" t="e">
        <f>VLOOKUP($I62,#REF!, 'Prediction Data'!BE$215,FALSE)</f>
        <v>#N/A</v>
      </c>
      <c r="BF62" t="e">
        <f>VLOOKUP($I62,#REF!, 'Prediction Data'!BF$215,FALSE)</f>
        <v>#N/A</v>
      </c>
      <c r="BG62" t="e">
        <f>VLOOKUP($I62,#REF!, 'Prediction Data'!BG$215,FALSE)</f>
        <v>#N/A</v>
      </c>
      <c r="BH62" t="e">
        <f>VLOOKUP($I62,#REF!, 'Prediction Data'!BH$215,FALSE)</f>
        <v>#N/A</v>
      </c>
      <c r="BI62" t="e">
        <f>VLOOKUP($I62,#REF!, 'Prediction Data'!BI$215,FALSE)</f>
        <v>#N/A</v>
      </c>
      <c r="BJ62" t="e">
        <f>VLOOKUP($I62,#REF!, 'Prediction Data'!BJ$215,FALSE)</f>
        <v>#N/A</v>
      </c>
      <c r="BK62" t="e">
        <f>VLOOKUP($I62,#REF!, 'Prediction Data'!BK$215,FALSE)</f>
        <v>#N/A</v>
      </c>
      <c r="BL62" t="e">
        <f>VLOOKUP($I62,#REF!, 'Prediction Data'!BL$215,FALSE)</f>
        <v>#N/A</v>
      </c>
      <c r="BM62" t="e">
        <f>VLOOKUP($I62,#REF!, 'Prediction Data'!BM$215,FALSE)</f>
        <v>#N/A</v>
      </c>
      <c r="BN62" t="e">
        <f>VLOOKUP($I62,#REF!, 'Prediction Data'!BN$215,FALSE)</f>
        <v>#N/A</v>
      </c>
      <c r="BO62" t="e">
        <f>VLOOKUP($I62,#REF!, 'Prediction Data'!BO$215,FALSE)</f>
        <v>#N/A</v>
      </c>
      <c r="BP62" t="e">
        <f>VLOOKUP('Prediction Data'!$J62,#REF!, BP$215, FALSE)</f>
        <v>#N/A</v>
      </c>
      <c r="BQ62" t="e">
        <f>VLOOKUP('Prediction Data'!$J62,#REF!, BQ$215, FALSE)</f>
        <v>#N/A</v>
      </c>
      <c r="BR62" t="e">
        <f>VLOOKUP('Prediction Data'!$J62,#REF!, BR$215, FALSE)</f>
        <v>#N/A</v>
      </c>
      <c r="BS62" t="e">
        <f>VLOOKUP('Prediction Data'!$J62,#REF!, BS$215, FALSE)</f>
        <v>#N/A</v>
      </c>
      <c r="BT62" t="e">
        <f>VLOOKUP('Prediction Data'!$J62,#REF!, BT$215, FALSE)</f>
        <v>#N/A</v>
      </c>
      <c r="BU62" t="e">
        <f t="shared" si="2"/>
        <v>#N/A</v>
      </c>
      <c r="BV62" t="e">
        <f t="shared" si="3"/>
        <v>#N/A</v>
      </c>
      <c r="BW62" t="e">
        <f>VLOOKUP('Prediction Data'!$K62,#REF!, BW$215, FALSE)</f>
        <v>#N/A</v>
      </c>
      <c r="BX62" t="e">
        <f>VLOOKUP('Prediction Data'!$K62,#REF!, BX$215, FALSE)</f>
        <v>#N/A</v>
      </c>
      <c r="BY62" t="e">
        <f>VLOOKUP('Prediction Data'!$K62,#REF!, BY$215, FALSE)</f>
        <v>#N/A</v>
      </c>
      <c r="BZ62" t="e">
        <f>VLOOKUP('Prediction Data'!$K62,#REF!, BZ$215, FALSE)</f>
        <v>#N/A</v>
      </c>
      <c r="CA62" t="e">
        <f>VLOOKUP('Prediction Data'!$K62,#REF!, CA$215, FALSE)</f>
        <v>#N/A</v>
      </c>
      <c r="CB62" t="e">
        <f t="shared" si="4"/>
        <v>#N/A</v>
      </c>
      <c r="CC62" t="e">
        <f t="shared" si="5"/>
        <v>#N/A</v>
      </c>
      <c r="CD62" t="e">
        <f t="shared" si="6"/>
        <v>#N/A</v>
      </c>
      <c r="CE62" t="e">
        <f t="shared" si="7"/>
        <v>#N/A</v>
      </c>
      <c r="CF62" s="20" t="e">
        <f t="shared" si="8"/>
        <v>#N/A</v>
      </c>
      <c r="CG62" s="20" t="e">
        <f t="shared" si="9"/>
        <v>#N/A</v>
      </c>
      <c r="CH62" t="e">
        <f>VLOOKUP(Table411[[#This Row],[Conference_H]], Conferences!$H$2:$N$34, 3,FALSE)</f>
        <v>#N/A</v>
      </c>
      <c r="CI62" t="e">
        <f>VLOOKUP(Table411[[#This Row],[Conference_A]], Conferences!$H$2:$N$34, 3,FALSE)</f>
        <v>#N/A</v>
      </c>
      <c r="CJ62" t="e">
        <f>IF(Table411[[#This Row],[CRank_H]]=Table411[[#This Row],[CRank_A]],0,1)</f>
        <v>#N/A</v>
      </c>
      <c r="CK62" t="e">
        <f>VLOOKUP(Table411[[#This Row],[Home Name BPI_SAG ELO]], 'Ratings_Comp'!$A$2:$L$364, 14, FALSE)</f>
        <v>#N/A</v>
      </c>
      <c r="CL62" t="e">
        <f>VLOOKUP(Table411[[#This Row],[Home Name BPI_SAG ELO]], 'Ratings_Comp'!$A$2:$L$364, 15, FALSE)</f>
        <v>#N/A</v>
      </c>
      <c r="CM62" t="e">
        <f>VLOOKUP(Table411[[#This Row],[Away Name BPI_SAG ELO]], 'Ratings_Comp'!$A$2:$L$364, 14, FALSE)</f>
        <v>#N/A</v>
      </c>
      <c r="CN62" t="e">
        <f>VLOOKUP(Table411[[#This Row],[Away Name BPI_SAG ELO]], 'Ratings_Comp'!$A$2:$L$364, 15, FALSE)</f>
        <v>#N/A</v>
      </c>
      <c r="CO62" t="e">
        <f>Table411[[#This Row],[Home_Ws]]/(Table411[[#This Row],[Home_Ws]]+Table411[[#This Row],[Home_Ls]])</f>
        <v>#N/A</v>
      </c>
      <c r="CP62" t="e">
        <f>Table411[[#This Row],[Away_Ws]]/(Table411[[#This Row],[Away_Ws]]+Table411[[#This Row],[Away_Ls]])</f>
        <v>#N/A</v>
      </c>
    </row>
    <row r="63" spans="1:94" x14ac:dyDescent="0.45">
      <c r="A63">
        <v>63</v>
      </c>
      <c r="B63" s="4"/>
      <c r="C63" s="4"/>
      <c r="D63" s="3" t="e">
        <f>VLOOKUP('Prediction Data'!$B63, Names!$C$2:$K$363, 2,FALSE)</f>
        <v>#N/A</v>
      </c>
      <c r="E63" s="3" t="e">
        <f>VLOOKUP('Prediction Data'!$C63, Names!$C$2:$K$363, 2,FALSE)</f>
        <v>#N/A</v>
      </c>
      <c r="F63" s="3" t="e">
        <f>VLOOKUP('Prediction Data'!$B63, Names!$C$2:$K$363, 3,FALSE)</f>
        <v>#N/A</v>
      </c>
      <c r="G63" s="3" t="e">
        <f>VLOOKUP('Prediction Data'!$C63, Names!$C$2:$K$363, 3,FALSE)</f>
        <v>#N/A</v>
      </c>
      <c r="H63" s="3" t="e">
        <f>VLOOKUP('Prediction Data'!$B63, Names!$C$2:$K$363, 5,FALSE)</f>
        <v>#N/A</v>
      </c>
      <c r="I63" s="3" t="e">
        <f>VLOOKUP('Prediction Data'!$C63, Names!$C$2:$K$363, 5,FALSE)</f>
        <v>#N/A</v>
      </c>
      <c r="J63" s="3" t="e">
        <f>VLOOKUP('Prediction Data'!$B63, Names!$C$2:$K$363, 6,FALSE)</f>
        <v>#N/A</v>
      </c>
      <c r="K63" s="3" t="e">
        <f>VLOOKUP('Prediction Data'!$C63, Names!$C$2:$K$363, 6,FALSE)</f>
        <v>#N/A</v>
      </c>
      <c r="L63" s="3" t="e">
        <f>VLOOKUP(B63, Names!$C$2:$M$363, 7,FALSE)</f>
        <v>#N/A</v>
      </c>
      <c r="M63" s="3" t="e">
        <f>VLOOKUP(C63, Names!$C$2:$M$363, 7,FALSE)</f>
        <v>#N/A</v>
      </c>
      <c r="N63" s="4" t="s">
        <v>558</v>
      </c>
      <c r="Q63" s="4">
        <f t="shared" si="0"/>
        <v>0</v>
      </c>
      <c r="R63" s="4" t="str">
        <f t="shared" si="1"/>
        <v>L</v>
      </c>
      <c r="S63" s="5"/>
      <c r="T63" s="17" t="e">
        <f>VLOOKUP($F63, Ratings_Comp[], T$215, FALSE)</f>
        <v>#N/A</v>
      </c>
      <c r="U63" s="17" t="e">
        <f>VLOOKUP($F63, Ratings_Comp[], U$215, FALSE)</f>
        <v>#N/A</v>
      </c>
      <c r="V63" s="17" t="e">
        <f>VLOOKUP($F63, Ratings_Comp[], V$215, FALSE)</f>
        <v>#N/A</v>
      </c>
      <c r="W63" s="17" t="e">
        <f>VLOOKUP($F63, Ratings_Comp[], W$215, FALSE)</f>
        <v>#N/A</v>
      </c>
      <c r="X63" s="17" t="e">
        <f>VLOOKUP($F63, Ratings_Comp[], X$215, FALSE)</f>
        <v>#N/A</v>
      </c>
      <c r="Y63" s="17" t="e">
        <f>VLOOKUP($G63, Ratings_Comp[], Y$215, FALSE)</f>
        <v>#N/A</v>
      </c>
      <c r="Z63" s="17" t="e">
        <f>VLOOKUP($G63, Ratings_Comp[], Z$215, FALSE)</f>
        <v>#N/A</v>
      </c>
      <c r="AA63" s="17" t="e">
        <f>VLOOKUP($G63, Ratings_Comp[], AA$215, FALSE)</f>
        <v>#N/A</v>
      </c>
      <c r="AB63" s="17" t="e">
        <f>VLOOKUP($G63, Ratings_Comp[], AB$215, FALSE)</f>
        <v>#N/A</v>
      </c>
      <c r="AC63" s="17" t="e">
        <f>VLOOKUP($G63, Ratings_Comp[], AC$215, FALSE)</f>
        <v>#N/A</v>
      </c>
      <c r="AD63" t="e">
        <f>VLOOKUP('Prediction Data'!$D63,#REF!, AD$215,FALSE)</f>
        <v>#N/A</v>
      </c>
      <c r="AE63" t="e">
        <f>VLOOKUP('Prediction Data'!$D63,#REF!, AE$215,FALSE)</f>
        <v>#N/A</v>
      </c>
      <c r="AF63" t="e">
        <f>VLOOKUP('Prediction Data'!$D63,#REF!, AF$215,FALSE)</f>
        <v>#N/A</v>
      </c>
      <c r="AG63" t="e">
        <f>VLOOKUP('Prediction Data'!$D63,#REF!, AG$215,FALSE)</f>
        <v>#N/A</v>
      </c>
      <c r="AH63" t="e">
        <f>VLOOKUP('Prediction Data'!$D63,#REF!, AH$215,FALSE)</f>
        <v>#N/A</v>
      </c>
      <c r="AI63" t="e">
        <f>VLOOKUP('Prediction Data'!$E63,#REF!, AI$215,FALSE)</f>
        <v>#N/A</v>
      </c>
      <c r="AJ63" t="e">
        <f>VLOOKUP('Prediction Data'!$E63,#REF!, AJ$215,FALSE)</f>
        <v>#N/A</v>
      </c>
      <c r="AK63" t="e">
        <f>VLOOKUP('Prediction Data'!$E63,#REF!, AK$215,FALSE)</f>
        <v>#N/A</v>
      </c>
      <c r="AL63" t="e">
        <f>VLOOKUP('Prediction Data'!$E63,#REF!, AL$215,FALSE)</f>
        <v>#N/A</v>
      </c>
      <c r="AM63" t="e">
        <f>VLOOKUP('Prediction Data'!$E63,#REF!, AM$215,FALSE)</f>
        <v>#N/A</v>
      </c>
      <c r="AN63" t="e">
        <f>VLOOKUP($F63,#REF!, AN$215,FALSE)</f>
        <v>#N/A</v>
      </c>
      <c r="AO63" t="e">
        <f>VLOOKUP($F63,#REF!, AO$215,FALSE)</f>
        <v>#N/A</v>
      </c>
      <c r="AP63" t="e">
        <f>VLOOKUP($G63,#REF!, AP$215,FALSE)</f>
        <v>#N/A</v>
      </c>
      <c r="AQ63" t="e">
        <f>VLOOKUP($G63,#REF!, AQ$215,FALSE)</f>
        <v>#N/A</v>
      </c>
      <c r="AR63" t="e">
        <f>VLOOKUP($H63,#REF!, 'Prediction Data'!AR$215,FALSE)</f>
        <v>#N/A</v>
      </c>
      <c r="AS63" t="e">
        <f>VLOOKUP($H63,#REF!, 'Prediction Data'!AS$215,FALSE)</f>
        <v>#N/A</v>
      </c>
      <c r="AT63" t="e">
        <f>VLOOKUP($H63,#REF!, 'Prediction Data'!AT$215,FALSE)</f>
        <v>#N/A</v>
      </c>
      <c r="AU63" t="e">
        <f>VLOOKUP($H63,#REF!, 'Prediction Data'!AU$215,FALSE)</f>
        <v>#N/A</v>
      </c>
      <c r="AV63" t="e">
        <f>VLOOKUP($H63,#REF!, 'Prediction Data'!AV$215,FALSE)</f>
        <v>#N/A</v>
      </c>
      <c r="AW63" t="e">
        <f>VLOOKUP($H63,#REF!, 'Prediction Data'!AW$215,FALSE)</f>
        <v>#N/A</v>
      </c>
      <c r="AX63" t="e">
        <f>VLOOKUP($H63,#REF!, 'Prediction Data'!AX$215,FALSE)</f>
        <v>#N/A</v>
      </c>
      <c r="AY63" t="e">
        <f>VLOOKUP($H63,#REF!, 'Prediction Data'!AY$215,FALSE)</f>
        <v>#N/A</v>
      </c>
      <c r="AZ63" t="e">
        <f>VLOOKUP($H63,#REF!, 'Prediction Data'!AZ$215,FALSE)</f>
        <v>#N/A</v>
      </c>
      <c r="BA63" t="e">
        <f>VLOOKUP($H63,#REF!, 'Prediction Data'!BA$215,FALSE)</f>
        <v>#N/A</v>
      </c>
      <c r="BB63" t="e">
        <f>VLOOKUP($H63,#REF!, 'Prediction Data'!BB$215,FALSE)</f>
        <v>#N/A</v>
      </c>
      <c r="BC63" t="e">
        <f>VLOOKUP($H63,#REF!, 'Prediction Data'!BC$215,FALSE)</f>
        <v>#N/A</v>
      </c>
      <c r="BD63" t="e">
        <f>VLOOKUP($I63,#REF!, 'Prediction Data'!BD$215,FALSE)</f>
        <v>#N/A</v>
      </c>
      <c r="BE63" t="e">
        <f>VLOOKUP($I63,#REF!, 'Prediction Data'!BE$215,FALSE)</f>
        <v>#N/A</v>
      </c>
      <c r="BF63" t="e">
        <f>VLOOKUP($I63,#REF!, 'Prediction Data'!BF$215,FALSE)</f>
        <v>#N/A</v>
      </c>
      <c r="BG63" t="e">
        <f>VLOOKUP($I63,#REF!, 'Prediction Data'!BG$215,FALSE)</f>
        <v>#N/A</v>
      </c>
      <c r="BH63" t="e">
        <f>VLOOKUP($I63,#REF!, 'Prediction Data'!BH$215,FALSE)</f>
        <v>#N/A</v>
      </c>
      <c r="BI63" t="e">
        <f>VLOOKUP($I63,#REF!, 'Prediction Data'!BI$215,FALSE)</f>
        <v>#N/A</v>
      </c>
      <c r="BJ63" t="e">
        <f>VLOOKUP($I63,#REF!, 'Prediction Data'!BJ$215,FALSE)</f>
        <v>#N/A</v>
      </c>
      <c r="BK63" t="e">
        <f>VLOOKUP($I63,#REF!, 'Prediction Data'!BK$215,FALSE)</f>
        <v>#N/A</v>
      </c>
      <c r="BL63" t="e">
        <f>VLOOKUP($I63,#REF!, 'Prediction Data'!BL$215,FALSE)</f>
        <v>#N/A</v>
      </c>
      <c r="BM63" t="e">
        <f>VLOOKUP($I63,#REF!, 'Prediction Data'!BM$215,FALSE)</f>
        <v>#N/A</v>
      </c>
      <c r="BN63" t="e">
        <f>VLOOKUP($I63,#REF!, 'Prediction Data'!BN$215,FALSE)</f>
        <v>#N/A</v>
      </c>
      <c r="BO63" t="e">
        <f>VLOOKUP($I63,#REF!, 'Prediction Data'!BO$215,FALSE)</f>
        <v>#N/A</v>
      </c>
      <c r="BP63" t="e">
        <f>VLOOKUP('Prediction Data'!$J63,#REF!, BP$215, FALSE)</f>
        <v>#N/A</v>
      </c>
      <c r="BQ63" t="e">
        <f>VLOOKUP('Prediction Data'!$J63,#REF!, BQ$215, FALSE)</f>
        <v>#N/A</v>
      </c>
      <c r="BR63" t="e">
        <f>VLOOKUP('Prediction Data'!$J63,#REF!, BR$215, FALSE)</f>
        <v>#N/A</v>
      </c>
      <c r="BS63" t="e">
        <f>VLOOKUP('Prediction Data'!$J63,#REF!, BS$215, FALSE)</f>
        <v>#N/A</v>
      </c>
      <c r="BT63" t="e">
        <f>VLOOKUP('Prediction Data'!$J63,#REF!, BT$215, FALSE)</f>
        <v>#N/A</v>
      </c>
      <c r="BU63" t="e">
        <f t="shared" si="2"/>
        <v>#N/A</v>
      </c>
      <c r="BV63" t="e">
        <f t="shared" si="3"/>
        <v>#N/A</v>
      </c>
      <c r="BW63" t="e">
        <f>VLOOKUP('Prediction Data'!$K63,#REF!, BW$215, FALSE)</f>
        <v>#N/A</v>
      </c>
      <c r="BX63" t="e">
        <f>VLOOKUP('Prediction Data'!$K63,#REF!, BX$215, FALSE)</f>
        <v>#N/A</v>
      </c>
      <c r="BY63" t="e">
        <f>VLOOKUP('Prediction Data'!$K63,#REF!, BY$215, FALSE)</f>
        <v>#N/A</v>
      </c>
      <c r="BZ63" t="e">
        <f>VLOOKUP('Prediction Data'!$K63,#REF!, BZ$215, FALSE)</f>
        <v>#N/A</v>
      </c>
      <c r="CA63" t="e">
        <f>VLOOKUP('Prediction Data'!$K63,#REF!, CA$215, FALSE)</f>
        <v>#N/A</v>
      </c>
      <c r="CB63" t="e">
        <f t="shared" si="4"/>
        <v>#N/A</v>
      </c>
      <c r="CC63" t="e">
        <f t="shared" si="5"/>
        <v>#N/A</v>
      </c>
      <c r="CD63" t="e">
        <f t="shared" si="6"/>
        <v>#N/A</v>
      </c>
      <c r="CE63" t="e">
        <f t="shared" si="7"/>
        <v>#N/A</v>
      </c>
      <c r="CF63" s="20" t="e">
        <f t="shared" si="8"/>
        <v>#N/A</v>
      </c>
      <c r="CG63" s="20" t="e">
        <f t="shared" si="9"/>
        <v>#N/A</v>
      </c>
      <c r="CH63" t="e">
        <f>VLOOKUP(Table411[[#This Row],[Conference_H]], Conferences!$H$2:$N$34, 3,FALSE)</f>
        <v>#N/A</v>
      </c>
      <c r="CI63" t="e">
        <f>VLOOKUP(Table411[[#This Row],[Conference_A]], Conferences!$H$2:$N$34, 3,FALSE)</f>
        <v>#N/A</v>
      </c>
      <c r="CJ63" t="e">
        <f>IF(Table411[[#This Row],[CRank_H]]=Table411[[#This Row],[CRank_A]],0,1)</f>
        <v>#N/A</v>
      </c>
      <c r="CK63" t="e">
        <f>VLOOKUP(Table411[[#This Row],[Home Name BPI_SAG ELO]], 'Ratings_Comp'!$A$2:$L$364, 14, FALSE)</f>
        <v>#N/A</v>
      </c>
      <c r="CL63" t="e">
        <f>VLOOKUP(Table411[[#This Row],[Home Name BPI_SAG ELO]], 'Ratings_Comp'!$A$2:$L$364, 15, FALSE)</f>
        <v>#N/A</v>
      </c>
      <c r="CM63" t="e">
        <f>VLOOKUP(Table411[[#This Row],[Away Name BPI_SAG ELO]], 'Ratings_Comp'!$A$2:$L$364, 14, FALSE)</f>
        <v>#N/A</v>
      </c>
      <c r="CN63" t="e">
        <f>VLOOKUP(Table411[[#This Row],[Away Name BPI_SAG ELO]], 'Ratings_Comp'!$A$2:$L$364, 15, FALSE)</f>
        <v>#N/A</v>
      </c>
      <c r="CO63" t="e">
        <f>Table411[[#This Row],[Home_Ws]]/(Table411[[#This Row],[Home_Ws]]+Table411[[#This Row],[Home_Ls]])</f>
        <v>#N/A</v>
      </c>
      <c r="CP63" t="e">
        <f>Table411[[#This Row],[Away_Ws]]/(Table411[[#This Row],[Away_Ws]]+Table411[[#This Row],[Away_Ls]])</f>
        <v>#N/A</v>
      </c>
    </row>
    <row r="64" spans="1:94" x14ac:dyDescent="0.45">
      <c r="A64">
        <v>64</v>
      </c>
      <c r="B64" s="4"/>
      <c r="C64" s="4"/>
      <c r="D64" s="3" t="e">
        <f>VLOOKUP('Prediction Data'!$B64, Names!$C$2:$K$363, 2,FALSE)</f>
        <v>#N/A</v>
      </c>
      <c r="E64" s="3" t="e">
        <f>VLOOKUP('Prediction Data'!$C64, Names!$C$2:$K$363, 2,FALSE)</f>
        <v>#N/A</v>
      </c>
      <c r="F64" s="3" t="e">
        <f>VLOOKUP('Prediction Data'!$B64, Names!$C$2:$K$363, 3,FALSE)</f>
        <v>#N/A</v>
      </c>
      <c r="G64" s="3" t="e">
        <f>VLOOKUP('Prediction Data'!$C64, Names!$C$2:$K$363, 3,FALSE)</f>
        <v>#N/A</v>
      </c>
      <c r="H64" s="3" t="e">
        <f>VLOOKUP('Prediction Data'!$B64, Names!$C$2:$K$363, 5,FALSE)</f>
        <v>#N/A</v>
      </c>
      <c r="I64" s="3" t="e">
        <f>VLOOKUP('Prediction Data'!$C64, Names!$C$2:$K$363, 5,FALSE)</f>
        <v>#N/A</v>
      </c>
      <c r="J64" s="3" t="e">
        <f>VLOOKUP('Prediction Data'!$B64, Names!$C$2:$K$363, 6,FALSE)</f>
        <v>#N/A</v>
      </c>
      <c r="K64" s="3" t="e">
        <f>VLOOKUP('Prediction Data'!$C64, Names!$C$2:$K$363, 6,FALSE)</f>
        <v>#N/A</v>
      </c>
      <c r="L64" s="3" t="e">
        <f>VLOOKUP(B64, Names!$C$2:$M$363, 7,FALSE)</f>
        <v>#N/A</v>
      </c>
      <c r="M64" s="3" t="e">
        <f>VLOOKUP(C64, Names!$C$2:$M$363, 7,FALSE)</f>
        <v>#N/A</v>
      </c>
      <c r="N64" s="4" t="s">
        <v>558</v>
      </c>
      <c r="Q64" s="4">
        <f t="shared" si="0"/>
        <v>0</v>
      </c>
      <c r="R64" s="4" t="str">
        <f t="shared" si="1"/>
        <v>L</v>
      </c>
      <c r="S64" s="5"/>
      <c r="T64" s="17" t="e">
        <f>VLOOKUP($F64, Ratings_Comp[], T$215, FALSE)</f>
        <v>#N/A</v>
      </c>
      <c r="U64" s="17" t="e">
        <f>VLOOKUP($F64, Ratings_Comp[], U$215, FALSE)</f>
        <v>#N/A</v>
      </c>
      <c r="V64" s="17" t="e">
        <f>VLOOKUP($F64, Ratings_Comp[], V$215, FALSE)</f>
        <v>#N/A</v>
      </c>
      <c r="W64" s="17" t="e">
        <f>VLOOKUP($F64, Ratings_Comp[], W$215, FALSE)</f>
        <v>#N/A</v>
      </c>
      <c r="X64" s="17" t="e">
        <f>VLOOKUP($F64, Ratings_Comp[], X$215, FALSE)</f>
        <v>#N/A</v>
      </c>
      <c r="Y64" s="17" t="e">
        <f>VLOOKUP($G64, Ratings_Comp[], Y$215, FALSE)</f>
        <v>#N/A</v>
      </c>
      <c r="Z64" s="17" t="e">
        <f>VLOOKUP($G64, Ratings_Comp[], Z$215, FALSE)</f>
        <v>#N/A</v>
      </c>
      <c r="AA64" s="17" t="e">
        <f>VLOOKUP($G64, Ratings_Comp[], AA$215, FALSE)</f>
        <v>#N/A</v>
      </c>
      <c r="AB64" s="17" t="e">
        <f>VLOOKUP($G64, Ratings_Comp[], AB$215, FALSE)</f>
        <v>#N/A</v>
      </c>
      <c r="AC64" s="17" t="e">
        <f>VLOOKUP($G64, Ratings_Comp[], AC$215, FALSE)</f>
        <v>#N/A</v>
      </c>
      <c r="AD64" t="e">
        <f>VLOOKUP('Prediction Data'!$D64,#REF!, AD$215,FALSE)</f>
        <v>#N/A</v>
      </c>
      <c r="AE64" t="e">
        <f>VLOOKUP('Prediction Data'!$D64,#REF!, AE$215,FALSE)</f>
        <v>#N/A</v>
      </c>
      <c r="AF64" t="e">
        <f>VLOOKUP('Prediction Data'!$D64,#REF!, AF$215,FALSE)</f>
        <v>#N/A</v>
      </c>
      <c r="AG64" t="e">
        <f>VLOOKUP('Prediction Data'!$D64,#REF!, AG$215,FALSE)</f>
        <v>#N/A</v>
      </c>
      <c r="AH64" t="e">
        <f>VLOOKUP('Prediction Data'!$D64,#REF!, AH$215,FALSE)</f>
        <v>#N/A</v>
      </c>
      <c r="AI64" t="e">
        <f>VLOOKUP('Prediction Data'!$E64,#REF!, AI$215,FALSE)</f>
        <v>#N/A</v>
      </c>
      <c r="AJ64" t="e">
        <f>VLOOKUP('Prediction Data'!$E64,#REF!, AJ$215,FALSE)</f>
        <v>#N/A</v>
      </c>
      <c r="AK64" t="e">
        <f>VLOOKUP('Prediction Data'!$E64,#REF!, AK$215,FALSE)</f>
        <v>#N/A</v>
      </c>
      <c r="AL64" t="e">
        <f>VLOOKUP('Prediction Data'!$E64,#REF!, AL$215,FALSE)</f>
        <v>#N/A</v>
      </c>
      <c r="AM64" t="e">
        <f>VLOOKUP('Prediction Data'!$E64,#REF!, AM$215,FALSE)</f>
        <v>#N/A</v>
      </c>
      <c r="AN64" t="e">
        <f>VLOOKUP($F64,#REF!, AN$215,FALSE)</f>
        <v>#N/A</v>
      </c>
      <c r="AO64" t="e">
        <f>VLOOKUP($F64,#REF!, AO$215,FALSE)</f>
        <v>#N/A</v>
      </c>
      <c r="AP64" t="e">
        <f>VLOOKUP($G64,#REF!, AP$215,FALSE)</f>
        <v>#N/A</v>
      </c>
      <c r="AQ64" t="e">
        <f>VLOOKUP($G64,#REF!, AQ$215,FALSE)</f>
        <v>#N/A</v>
      </c>
      <c r="AR64" t="e">
        <f>VLOOKUP($H64,#REF!, 'Prediction Data'!AR$215,FALSE)</f>
        <v>#N/A</v>
      </c>
      <c r="AS64" t="e">
        <f>VLOOKUP($H64,#REF!, 'Prediction Data'!AS$215,FALSE)</f>
        <v>#N/A</v>
      </c>
      <c r="AT64" t="e">
        <f>VLOOKUP($H64,#REF!, 'Prediction Data'!AT$215,FALSE)</f>
        <v>#N/A</v>
      </c>
      <c r="AU64" t="e">
        <f>VLOOKUP($H64,#REF!, 'Prediction Data'!AU$215,FALSE)</f>
        <v>#N/A</v>
      </c>
      <c r="AV64" t="e">
        <f>VLOOKUP($H64,#REF!, 'Prediction Data'!AV$215,FALSE)</f>
        <v>#N/A</v>
      </c>
      <c r="AW64" t="e">
        <f>VLOOKUP($H64,#REF!, 'Prediction Data'!AW$215,FALSE)</f>
        <v>#N/A</v>
      </c>
      <c r="AX64" t="e">
        <f>VLOOKUP($H64,#REF!, 'Prediction Data'!AX$215,FALSE)</f>
        <v>#N/A</v>
      </c>
      <c r="AY64" t="e">
        <f>VLOOKUP($H64,#REF!, 'Prediction Data'!AY$215,FALSE)</f>
        <v>#N/A</v>
      </c>
      <c r="AZ64" t="e">
        <f>VLOOKUP($H64,#REF!, 'Prediction Data'!AZ$215,FALSE)</f>
        <v>#N/A</v>
      </c>
      <c r="BA64" t="e">
        <f>VLOOKUP($H64,#REF!, 'Prediction Data'!BA$215,FALSE)</f>
        <v>#N/A</v>
      </c>
      <c r="BB64" t="e">
        <f>VLOOKUP($H64,#REF!, 'Prediction Data'!BB$215,FALSE)</f>
        <v>#N/A</v>
      </c>
      <c r="BC64" t="e">
        <f>VLOOKUP($H64,#REF!, 'Prediction Data'!BC$215,FALSE)</f>
        <v>#N/A</v>
      </c>
      <c r="BD64" t="e">
        <f>VLOOKUP($I64,#REF!, 'Prediction Data'!BD$215,FALSE)</f>
        <v>#N/A</v>
      </c>
      <c r="BE64" t="e">
        <f>VLOOKUP($I64,#REF!, 'Prediction Data'!BE$215,FALSE)</f>
        <v>#N/A</v>
      </c>
      <c r="BF64" t="e">
        <f>VLOOKUP($I64,#REF!, 'Prediction Data'!BF$215,FALSE)</f>
        <v>#N/A</v>
      </c>
      <c r="BG64" t="e">
        <f>VLOOKUP($I64,#REF!, 'Prediction Data'!BG$215,FALSE)</f>
        <v>#N/A</v>
      </c>
      <c r="BH64" t="e">
        <f>VLOOKUP($I64,#REF!, 'Prediction Data'!BH$215,FALSE)</f>
        <v>#N/A</v>
      </c>
      <c r="BI64" t="e">
        <f>VLOOKUP($I64,#REF!, 'Prediction Data'!BI$215,FALSE)</f>
        <v>#N/A</v>
      </c>
      <c r="BJ64" t="e">
        <f>VLOOKUP($I64,#REF!, 'Prediction Data'!BJ$215,FALSE)</f>
        <v>#N/A</v>
      </c>
      <c r="BK64" t="e">
        <f>VLOOKUP($I64,#REF!, 'Prediction Data'!BK$215,FALSE)</f>
        <v>#N/A</v>
      </c>
      <c r="BL64" t="e">
        <f>VLOOKUP($I64,#REF!, 'Prediction Data'!BL$215,FALSE)</f>
        <v>#N/A</v>
      </c>
      <c r="BM64" t="e">
        <f>VLOOKUP($I64,#REF!, 'Prediction Data'!BM$215,FALSE)</f>
        <v>#N/A</v>
      </c>
      <c r="BN64" t="e">
        <f>VLOOKUP($I64,#REF!, 'Prediction Data'!BN$215,FALSE)</f>
        <v>#N/A</v>
      </c>
      <c r="BO64" t="e">
        <f>VLOOKUP($I64,#REF!, 'Prediction Data'!BO$215,FALSE)</f>
        <v>#N/A</v>
      </c>
      <c r="BP64" t="e">
        <f>VLOOKUP('Prediction Data'!$J64,#REF!, BP$215, FALSE)</f>
        <v>#N/A</v>
      </c>
      <c r="BQ64" t="e">
        <f>VLOOKUP('Prediction Data'!$J64,#REF!, BQ$215, FALSE)</f>
        <v>#N/A</v>
      </c>
      <c r="BR64" t="e">
        <f>VLOOKUP('Prediction Data'!$J64,#REF!, BR$215, FALSE)</f>
        <v>#N/A</v>
      </c>
      <c r="BS64" t="e">
        <f>VLOOKUP('Prediction Data'!$J64,#REF!, BS$215, FALSE)</f>
        <v>#N/A</v>
      </c>
      <c r="BT64" t="e">
        <f>VLOOKUP('Prediction Data'!$J64,#REF!, BT$215, FALSE)</f>
        <v>#N/A</v>
      </c>
      <c r="BU64" t="e">
        <f t="shared" si="2"/>
        <v>#N/A</v>
      </c>
      <c r="BV64" t="e">
        <f t="shared" si="3"/>
        <v>#N/A</v>
      </c>
      <c r="BW64" t="e">
        <f>VLOOKUP('Prediction Data'!$K64,#REF!, BW$215, FALSE)</f>
        <v>#N/A</v>
      </c>
      <c r="BX64" t="e">
        <f>VLOOKUP('Prediction Data'!$K64,#REF!, BX$215, FALSE)</f>
        <v>#N/A</v>
      </c>
      <c r="BY64" t="e">
        <f>VLOOKUP('Prediction Data'!$K64,#REF!, BY$215, FALSE)</f>
        <v>#N/A</v>
      </c>
      <c r="BZ64" t="e">
        <f>VLOOKUP('Prediction Data'!$K64,#REF!, BZ$215, FALSE)</f>
        <v>#N/A</v>
      </c>
      <c r="CA64" t="e">
        <f>VLOOKUP('Prediction Data'!$K64,#REF!, CA$215, FALSE)</f>
        <v>#N/A</v>
      </c>
      <c r="CB64" t="e">
        <f t="shared" si="4"/>
        <v>#N/A</v>
      </c>
      <c r="CC64" t="e">
        <f t="shared" si="5"/>
        <v>#N/A</v>
      </c>
      <c r="CD64" t="e">
        <f t="shared" si="6"/>
        <v>#N/A</v>
      </c>
      <c r="CE64" t="e">
        <f t="shared" si="7"/>
        <v>#N/A</v>
      </c>
      <c r="CF64" s="20" t="e">
        <f t="shared" si="8"/>
        <v>#N/A</v>
      </c>
      <c r="CG64" s="20" t="e">
        <f t="shared" si="9"/>
        <v>#N/A</v>
      </c>
      <c r="CH64" t="e">
        <f>VLOOKUP(Table411[[#This Row],[Conference_H]], Conferences!$H$2:$N$34, 3,FALSE)</f>
        <v>#N/A</v>
      </c>
      <c r="CI64" t="e">
        <f>VLOOKUP(Table411[[#This Row],[Conference_A]], Conferences!$H$2:$N$34, 3,FALSE)</f>
        <v>#N/A</v>
      </c>
      <c r="CJ64" t="e">
        <f>IF(Table411[[#This Row],[CRank_H]]=Table411[[#This Row],[CRank_A]],0,1)</f>
        <v>#N/A</v>
      </c>
      <c r="CK64" t="e">
        <f>VLOOKUP(Table411[[#This Row],[Home Name BPI_SAG ELO]], 'Ratings_Comp'!$A$2:$L$364, 14, FALSE)</f>
        <v>#N/A</v>
      </c>
      <c r="CL64" t="e">
        <f>VLOOKUP(Table411[[#This Row],[Home Name BPI_SAG ELO]], 'Ratings_Comp'!$A$2:$L$364, 15, FALSE)</f>
        <v>#N/A</v>
      </c>
      <c r="CM64" t="e">
        <f>VLOOKUP(Table411[[#This Row],[Away Name BPI_SAG ELO]], 'Ratings_Comp'!$A$2:$L$364, 14, FALSE)</f>
        <v>#N/A</v>
      </c>
      <c r="CN64" t="e">
        <f>VLOOKUP(Table411[[#This Row],[Away Name BPI_SAG ELO]], 'Ratings_Comp'!$A$2:$L$364, 15, FALSE)</f>
        <v>#N/A</v>
      </c>
      <c r="CO64" t="e">
        <f>Table411[[#This Row],[Home_Ws]]/(Table411[[#This Row],[Home_Ws]]+Table411[[#This Row],[Home_Ls]])</f>
        <v>#N/A</v>
      </c>
      <c r="CP64" t="e">
        <f>Table411[[#This Row],[Away_Ws]]/(Table411[[#This Row],[Away_Ws]]+Table411[[#This Row],[Away_Ls]])</f>
        <v>#N/A</v>
      </c>
    </row>
    <row r="65" spans="1:94" x14ac:dyDescent="0.45">
      <c r="A65">
        <v>65</v>
      </c>
      <c r="B65" s="4"/>
      <c r="C65" s="4"/>
      <c r="D65" s="3" t="e">
        <f>VLOOKUP('Prediction Data'!$B65, Names!$C$2:$K$363, 2,FALSE)</f>
        <v>#N/A</v>
      </c>
      <c r="E65" s="3" t="e">
        <f>VLOOKUP('Prediction Data'!$C65, Names!$C$2:$K$363, 2,FALSE)</f>
        <v>#N/A</v>
      </c>
      <c r="F65" s="3" t="e">
        <f>VLOOKUP('Prediction Data'!$B65, Names!$C$2:$K$363, 3,FALSE)</f>
        <v>#N/A</v>
      </c>
      <c r="G65" s="3" t="e">
        <f>VLOOKUP('Prediction Data'!$C65, Names!$C$2:$K$363, 3,FALSE)</f>
        <v>#N/A</v>
      </c>
      <c r="H65" s="3" t="e">
        <f>VLOOKUP('Prediction Data'!$B65, Names!$C$2:$K$363, 5,FALSE)</f>
        <v>#N/A</v>
      </c>
      <c r="I65" s="3" t="e">
        <f>VLOOKUP('Prediction Data'!$C65, Names!$C$2:$K$363, 5,FALSE)</f>
        <v>#N/A</v>
      </c>
      <c r="J65" s="3" t="e">
        <f>VLOOKUP('Prediction Data'!$B65, Names!$C$2:$K$363, 6,FALSE)</f>
        <v>#N/A</v>
      </c>
      <c r="K65" s="3" t="e">
        <f>VLOOKUP('Prediction Data'!$C65, Names!$C$2:$K$363, 6,FALSE)</f>
        <v>#N/A</v>
      </c>
      <c r="L65" s="3" t="e">
        <f>VLOOKUP(B65, Names!$C$2:$M$363, 7,FALSE)</f>
        <v>#N/A</v>
      </c>
      <c r="M65" s="3" t="e">
        <f>VLOOKUP(C65, Names!$C$2:$M$363, 7,FALSE)</f>
        <v>#N/A</v>
      </c>
      <c r="N65" s="4" t="s">
        <v>558</v>
      </c>
      <c r="Q65" s="4">
        <f t="shared" si="0"/>
        <v>0</v>
      </c>
      <c r="R65" s="4" t="str">
        <f t="shared" si="1"/>
        <v>L</v>
      </c>
      <c r="S65" s="5"/>
      <c r="T65" s="17" t="e">
        <f>VLOOKUP($F65, Ratings_Comp[], T$215, FALSE)</f>
        <v>#N/A</v>
      </c>
      <c r="U65" s="17" t="e">
        <f>VLOOKUP($F65, Ratings_Comp[], U$215, FALSE)</f>
        <v>#N/A</v>
      </c>
      <c r="V65" s="17" t="e">
        <f>VLOOKUP($F65, Ratings_Comp[], V$215, FALSE)</f>
        <v>#N/A</v>
      </c>
      <c r="W65" s="17" t="e">
        <f>VLOOKUP($F65, Ratings_Comp[], W$215, FALSE)</f>
        <v>#N/A</v>
      </c>
      <c r="X65" s="17" t="e">
        <f>VLOOKUP($F65, Ratings_Comp[], X$215, FALSE)</f>
        <v>#N/A</v>
      </c>
      <c r="Y65" s="17" t="e">
        <f>VLOOKUP($G65, Ratings_Comp[], Y$215, FALSE)</f>
        <v>#N/A</v>
      </c>
      <c r="Z65" s="17" t="e">
        <f>VLOOKUP($G65, Ratings_Comp[], Z$215, FALSE)</f>
        <v>#N/A</v>
      </c>
      <c r="AA65" s="17" t="e">
        <f>VLOOKUP($G65, Ratings_Comp[], AA$215, FALSE)</f>
        <v>#N/A</v>
      </c>
      <c r="AB65" s="17" t="e">
        <f>VLOOKUP($G65, Ratings_Comp[], AB$215, FALSE)</f>
        <v>#N/A</v>
      </c>
      <c r="AC65" s="17" t="e">
        <f>VLOOKUP($G65, Ratings_Comp[], AC$215, FALSE)</f>
        <v>#N/A</v>
      </c>
      <c r="AD65" t="e">
        <f>VLOOKUP('Prediction Data'!$D65,#REF!, AD$215,FALSE)</f>
        <v>#N/A</v>
      </c>
      <c r="AE65" t="e">
        <f>VLOOKUP('Prediction Data'!$D65,#REF!, AE$215,FALSE)</f>
        <v>#N/A</v>
      </c>
      <c r="AF65" t="e">
        <f>VLOOKUP('Prediction Data'!$D65,#REF!, AF$215,FALSE)</f>
        <v>#N/A</v>
      </c>
      <c r="AG65" t="e">
        <f>VLOOKUP('Prediction Data'!$D65,#REF!, AG$215,FALSE)</f>
        <v>#N/A</v>
      </c>
      <c r="AH65" t="e">
        <f>VLOOKUP('Prediction Data'!$D65,#REF!, AH$215,FALSE)</f>
        <v>#N/A</v>
      </c>
      <c r="AI65" t="e">
        <f>VLOOKUP('Prediction Data'!$E65,#REF!, AI$215,FALSE)</f>
        <v>#N/A</v>
      </c>
      <c r="AJ65" t="e">
        <f>VLOOKUP('Prediction Data'!$E65,#REF!, AJ$215,FALSE)</f>
        <v>#N/A</v>
      </c>
      <c r="AK65" t="e">
        <f>VLOOKUP('Prediction Data'!$E65,#REF!, AK$215,FALSE)</f>
        <v>#N/A</v>
      </c>
      <c r="AL65" t="e">
        <f>VLOOKUP('Prediction Data'!$E65,#REF!, AL$215,FALSE)</f>
        <v>#N/A</v>
      </c>
      <c r="AM65" t="e">
        <f>VLOOKUP('Prediction Data'!$E65,#REF!, AM$215,FALSE)</f>
        <v>#N/A</v>
      </c>
      <c r="AN65" t="e">
        <f>VLOOKUP($F65,#REF!, AN$215,FALSE)</f>
        <v>#N/A</v>
      </c>
      <c r="AO65" t="e">
        <f>VLOOKUP($F65,#REF!, AO$215,FALSE)</f>
        <v>#N/A</v>
      </c>
      <c r="AP65" t="e">
        <f>VLOOKUP($G65,#REF!, AP$215,FALSE)</f>
        <v>#N/A</v>
      </c>
      <c r="AQ65" t="e">
        <f>VLOOKUP($G65,#REF!, AQ$215,FALSE)</f>
        <v>#N/A</v>
      </c>
      <c r="AR65" t="e">
        <f>VLOOKUP($H65,#REF!, 'Prediction Data'!AR$215,FALSE)</f>
        <v>#N/A</v>
      </c>
      <c r="AS65" t="e">
        <f>VLOOKUP($H65,#REF!, 'Prediction Data'!AS$215,FALSE)</f>
        <v>#N/A</v>
      </c>
      <c r="AT65" t="e">
        <f>VLOOKUP($H65,#REF!, 'Prediction Data'!AT$215,FALSE)</f>
        <v>#N/A</v>
      </c>
      <c r="AU65" t="e">
        <f>VLOOKUP($H65,#REF!, 'Prediction Data'!AU$215,FALSE)</f>
        <v>#N/A</v>
      </c>
      <c r="AV65" t="e">
        <f>VLOOKUP($H65,#REF!, 'Prediction Data'!AV$215,FALSE)</f>
        <v>#N/A</v>
      </c>
      <c r="AW65" t="e">
        <f>VLOOKUP($H65,#REF!, 'Prediction Data'!AW$215,FALSE)</f>
        <v>#N/A</v>
      </c>
      <c r="AX65" t="e">
        <f>VLOOKUP($H65,#REF!, 'Prediction Data'!AX$215,FALSE)</f>
        <v>#N/A</v>
      </c>
      <c r="AY65" t="e">
        <f>VLOOKUP($H65,#REF!, 'Prediction Data'!AY$215,FALSE)</f>
        <v>#N/A</v>
      </c>
      <c r="AZ65" t="e">
        <f>VLOOKUP($H65,#REF!, 'Prediction Data'!AZ$215,FALSE)</f>
        <v>#N/A</v>
      </c>
      <c r="BA65" t="e">
        <f>VLOOKUP($H65,#REF!, 'Prediction Data'!BA$215,FALSE)</f>
        <v>#N/A</v>
      </c>
      <c r="BB65" t="e">
        <f>VLOOKUP($H65,#REF!, 'Prediction Data'!BB$215,FALSE)</f>
        <v>#N/A</v>
      </c>
      <c r="BC65" t="e">
        <f>VLOOKUP($H65,#REF!, 'Prediction Data'!BC$215,FALSE)</f>
        <v>#N/A</v>
      </c>
      <c r="BD65" t="e">
        <f>VLOOKUP($I65,#REF!, 'Prediction Data'!BD$215,FALSE)</f>
        <v>#N/A</v>
      </c>
      <c r="BE65" t="e">
        <f>VLOOKUP($I65,#REF!, 'Prediction Data'!BE$215,FALSE)</f>
        <v>#N/A</v>
      </c>
      <c r="BF65" t="e">
        <f>VLOOKUP($I65,#REF!, 'Prediction Data'!BF$215,FALSE)</f>
        <v>#N/A</v>
      </c>
      <c r="BG65" t="e">
        <f>VLOOKUP($I65,#REF!, 'Prediction Data'!BG$215,FALSE)</f>
        <v>#N/A</v>
      </c>
      <c r="BH65" t="e">
        <f>VLOOKUP($I65,#REF!, 'Prediction Data'!BH$215,FALSE)</f>
        <v>#N/A</v>
      </c>
      <c r="BI65" t="e">
        <f>VLOOKUP($I65,#REF!, 'Prediction Data'!BI$215,FALSE)</f>
        <v>#N/A</v>
      </c>
      <c r="BJ65" t="e">
        <f>VLOOKUP($I65,#REF!, 'Prediction Data'!BJ$215,FALSE)</f>
        <v>#N/A</v>
      </c>
      <c r="BK65" t="e">
        <f>VLOOKUP($I65,#REF!, 'Prediction Data'!BK$215,FALSE)</f>
        <v>#N/A</v>
      </c>
      <c r="BL65" t="e">
        <f>VLOOKUP($I65,#REF!, 'Prediction Data'!BL$215,FALSE)</f>
        <v>#N/A</v>
      </c>
      <c r="BM65" t="e">
        <f>VLOOKUP($I65,#REF!, 'Prediction Data'!BM$215,FALSE)</f>
        <v>#N/A</v>
      </c>
      <c r="BN65" t="e">
        <f>VLOOKUP($I65,#REF!, 'Prediction Data'!BN$215,FALSE)</f>
        <v>#N/A</v>
      </c>
      <c r="BO65" t="e">
        <f>VLOOKUP($I65,#REF!, 'Prediction Data'!BO$215,FALSE)</f>
        <v>#N/A</v>
      </c>
      <c r="BP65" t="e">
        <f>VLOOKUP('Prediction Data'!$J65,#REF!, BP$215, FALSE)</f>
        <v>#N/A</v>
      </c>
      <c r="BQ65" t="e">
        <f>VLOOKUP('Prediction Data'!$J65,#REF!, BQ$215, FALSE)</f>
        <v>#N/A</v>
      </c>
      <c r="BR65" t="e">
        <f>VLOOKUP('Prediction Data'!$J65,#REF!, BR$215, FALSE)</f>
        <v>#N/A</v>
      </c>
      <c r="BS65" t="e">
        <f>VLOOKUP('Prediction Data'!$J65,#REF!, BS$215, FALSE)</f>
        <v>#N/A</v>
      </c>
      <c r="BT65" t="e">
        <f>VLOOKUP('Prediction Data'!$J65,#REF!, BT$215, FALSE)</f>
        <v>#N/A</v>
      </c>
      <c r="BU65" t="e">
        <f t="shared" si="2"/>
        <v>#N/A</v>
      </c>
      <c r="BV65" t="e">
        <f t="shared" si="3"/>
        <v>#N/A</v>
      </c>
      <c r="BW65" t="e">
        <f>VLOOKUP('Prediction Data'!$K65,#REF!, BW$215, FALSE)</f>
        <v>#N/A</v>
      </c>
      <c r="BX65" t="e">
        <f>VLOOKUP('Prediction Data'!$K65,#REF!, BX$215, FALSE)</f>
        <v>#N/A</v>
      </c>
      <c r="BY65" t="e">
        <f>VLOOKUP('Prediction Data'!$K65,#REF!, BY$215, FALSE)</f>
        <v>#N/A</v>
      </c>
      <c r="BZ65" t="e">
        <f>VLOOKUP('Prediction Data'!$K65,#REF!, BZ$215, FALSE)</f>
        <v>#N/A</v>
      </c>
      <c r="CA65" t="e">
        <f>VLOOKUP('Prediction Data'!$K65,#REF!, CA$215, FALSE)</f>
        <v>#N/A</v>
      </c>
      <c r="CB65" t="e">
        <f t="shared" si="4"/>
        <v>#N/A</v>
      </c>
      <c r="CC65" t="e">
        <f t="shared" si="5"/>
        <v>#N/A</v>
      </c>
      <c r="CD65" t="e">
        <f t="shared" si="6"/>
        <v>#N/A</v>
      </c>
      <c r="CE65" t="e">
        <f t="shared" si="7"/>
        <v>#N/A</v>
      </c>
      <c r="CF65" s="20" t="e">
        <f t="shared" si="8"/>
        <v>#N/A</v>
      </c>
      <c r="CG65" s="20" t="e">
        <f t="shared" si="9"/>
        <v>#N/A</v>
      </c>
      <c r="CH65" t="e">
        <f>VLOOKUP(Table411[[#This Row],[Conference_H]], Conferences!$H$2:$N$34, 3,FALSE)</f>
        <v>#N/A</v>
      </c>
      <c r="CI65" t="e">
        <f>VLOOKUP(Table411[[#This Row],[Conference_A]], Conferences!$H$2:$N$34, 3,FALSE)</f>
        <v>#N/A</v>
      </c>
      <c r="CJ65" t="e">
        <f>IF(Table411[[#This Row],[CRank_H]]=Table411[[#This Row],[CRank_A]],0,1)</f>
        <v>#N/A</v>
      </c>
      <c r="CK65" t="e">
        <f>VLOOKUP(Table411[[#This Row],[Home Name BPI_SAG ELO]], 'Ratings_Comp'!$A$2:$L$364, 14, FALSE)</f>
        <v>#N/A</v>
      </c>
      <c r="CL65" t="e">
        <f>VLOOKUP(Table411[[#This Row],[Home Name BPI_SAG ELO]], 'Ratings_Comp'!$A$2:$L$364, 15, FALSE)</f>
        <v>#N/A</v>
      </c>
      <c r="CM65" t="e">
        <f>VLOOKUP(Table411[[#This Row],[Away Name BPI_SAG ELO]], 'Ratings_Comp'!$A$2:$L$364, 14, FALSE)</f>
        <v>#N/A</v>
      </c>
      <c r="CN65" t="e">
        <f>VLOOKUP(Table411[[#This Row],[Away Name BPI_SAG ELO]], 'Ratings_Comp'!$A$2:$L$364, 15, FALSE)</f>
        <v>#N/A</v>
      </c>
      <c r="CO65" t="e">
        <f>Table411[[#This Row],[Home_Ws]]/(Table411[[#This Row],[Home_Ws]]+Table411[[#This Row],[Home_Ls]])</f>
        <v>#N/A</v>
      </c>
      <c r="CP65" t="e">
        <f>Table411[[#This Row],[Away_Ws]]/(Table411[[#This Row],[Away_Ws]]+Table411[[#This Row],[Away_Ls]])</f>
        <v>#N/A</v>
      </c>
    </row>
    <row r="66" spans="1:94" x14ac:dyDescent="0.45">
      <c r="A66">
        <v>66</v>
      </c>
      <c r="B66" s="4"/>
      <c r="C66" s="4"/>
      <c r="D66" s="3" t="e">
        <f>VLOOKUP('Prediction Data'!$B66, Names!$C$2:$K$363, 2,FALSE)</f>
        <v>#N/A</v>
      </c>
      <c r="E66" s="3" t="e">
        <f>VLOOKUP('Prediction Data'!$C66, Names!$C$2:$K$363, 2,FALSE)</f>
        <v>#N/A</v>
      </c>
      <c r="F66" s="3" t="e">
        <f>VLOOKUP('Prediction Data'!$B66, Names!$C$2:$K$363, 3,FALSE)</f>
        <v>#N/A</v>
      </c>
      <c r="G66" s="3" t="e">
        <f>VLOOKUP('Prediction Data'!$C66, Names!$C$2:$K$363, 3,FALSE)</f>
        <v>#N/A</v>
      </c>
      <c r="H66" s="3" t="e">
        <f>VLOOKUP('Prediction Data'!$B66, Names!$C$2:$K$363, 5,FALSE)</f>
        <v>#N/A</v>
      </c>
      <c r="I66" s="3" t="e">
        <f>VLOOKUP('Prediction Data'!$C66, Names!$C$2:$K$363, 5,FALSE)</f>
        <v>#N/A</v>
      </c>
      <c r="J66" s="3" t="e">
        <f>VLOOKUP('Prediction Data'!$B66, Names!$C$2:$K$363, 6,FALSE)</f>
        <v>#N/A</v>
      </c>
      <c r="K66" s="3" t="e">
        <f>VLOOKUP('Prediction Data'!$C66, Names!$C$2:$K$363, 6,FALSE)</f>
        <v>#N/A</v>
      </c>
      <c r="L66" s="3" t="e">
        <f>VLOOKUP(B66, Names!$C$2:$M$363, 7,FALSE)</f>
        <v>#N/A</v>
      </c>
      <c r="M66" s="3" t="e">
        <f>VLOOKUP(C66, Names!$C$2:$M$363, 7,FALSE)</f>
        <v>#N/A</v>
      </c>
      <c r="N66" s="4" t="s">
        <v>558</v>
      </c>
      <c r="Q66" s="4">
        <f t="shared" ref="Q66:Q129" si="10">O66-P66</f>
        <v>0</v>
      </c>
      <c r="R66" s="4" t="str">
        <f t="shared" ref="R66:R129" si="11">IF(Q66&gt;0,"W","L")</f>
        <v>L</v>
      </c>
      <c r="S66" s="5"/>
      <c r="T66" s="17" t="e">
        <f>VLOOKUP($F66, Ratings_Comp[], T$215, FALSE)</f>
        <v>#N/A</v>
      </c>
      <c r="U66" s="17" t="e">
        <f>VLOOKUP($F66, Ratings_Comp[], U$215, FALSE)</f>
        <v>#N/A</v>
      </c>
      <c r="V66" s="17" t="e">
        <f>VLOOKUP($F66, Ratings_Comp[], V$215, FALSE)</f>
        <v>#N/A</v>
      </c>
      <c r="W66" s="17" t="e">
        <f>VLOOKUP($F66, Ratings_Comp[], W$215, FALSE)</f>
        <v>#N/A</v>
      </c>
      <c r="X66" s="17" t="e">
        <f>VLOOKUP($F66, Ratings_Comp[], X$215, FALSE)</f>
        <v>#N/A</v>
      </c>
      <c r="Y66" s="17" t="e">
        <f>VLOOKUP($G66, Ratings_Comp[], Y$215, FALSE)</f>
        <v>#N/A</v>
      </c>
      <c r="Z66" s="17" t="e">
        <f>VLOOKUP($G66, Ratings_Comp[], Z$215, FALSE)</f>
        <v>#N/A</v>
      </c>
      <c r="AA66" s="17" t="e">
        <f>VLOOKUP($G66, Ratings_Comp[], AA$215, FALSE)</f>
        <v>#N/A</v>
      </c>
      <c r="AB66" s="17" t="e">
        <f>VLOOKUP($G66, Ratings_Comp[], AB$215, FALSE)</f>
        <v>#N/A</v>
      </c>
      <c r="AC66" s="17" t="e">
        <f>VLOOKUP($G66, Ratings_Comp[], AC$215, FALSE)</f>
        <v>#N/A</v>
      </c>
      <c r="AD66" t="e">
        <f>VLOOKUP('Prediction Data'!$D66,#REF!, AD$215,FALSE)</f>
        <v>#N/A</v>
      </c>
      <c r="AE66" t="e">
        <f>VLOOKUP('Prediction Data'!$D66,#REF!, AE$215,FALSE)</f>
        <v>#N/A</v>
      </c>
      <c r="AF66" t="e">
        <f>VLOOKUP('Prediction Data'!$D66,#REF!, AF$215,FALSE)</f>
        <v>#N/A</v>
      </c>
      <c r="AG66" t="e">
        <f>VLOOKUP('Prediction Data'!$D66,#REF!, AG$215,FALSE)</f>
        <v>#N/A</v>
      </c>
      <c r="AH66" t="e">
        <f>VLOOKUP('Prediction Data'!$D66,#REF!, AH$215,FALSE)</f>
        <v>#N/A</v>
      </c>
      <c r="AI66" t="e">
        <f>VLOOKUP('Prediction Data'!$E66,#REF!, AI$215,FALSE)</f>
        <v>#N/A</v>
      </c>
      <c r="AJ66" t="e">
        <f>VLOOKUP('Prediction Data'!$E66,#REF!, AJ$215,FALSE)</f>
        <v>#N/A</v>
      </c>
      <c r="AK66" t="e">
        <f>VLOOKUP('Prediction Data'!$E66,#REF!, AK$215,FALSE)</f>
        <v>#N/A</v>
      </c>
      <c r="AL66" t="e">
        <f>VLOOKUP('Prediction Data'!$E66,#REF!, AL$215,FALSE)</f>
        <v>#N/A</v>
      </c>
      <c r="AM66" t="e">
        <f>VLOOKUP('Prediction Data'!$E66,#REF!, AM$215,FALSE)</f>
        <v>#N/A</v>
      </c>
      <c r="AN66" t="e">
        <f>VLOOKUP($F66,#REF!, AN$215,FALSE)</f>
        <v>#N/A</v>
      </c>
      <c r="AO66" t="e">
        <f>VLOOKUP($F66,#REF!, AO$215,FALSE)</f>
        <v>#N/A</v>
      </c>
      <c r="AP66" t="e">
        <f>VLOOKUP($G66,#REF!, AP$215,FALSE)</f>
        <v>#N/A</v>
      </c>
      <c r="AQ66" t="e">
        <f>VLOOKUP($G66,#REF!, AQ$215,FALSE)</f>
        <v>#N/A</v>
      </c>
      <c r="AR66" t="e">
        <f>VLOOKUP($H66,#REF!, 'Prediction Data'!AR$215,FALSE)</f>
        <v>#N/A</v>
      </c>
      <c r="AS66" t="e">
        <f>VLOOKUP($H66,#REF!, 'Prediction Data'!AS$215,FALSE)</f>
        <v>#N/A</v>
      </c>
      <c r="AT66" t="e">
        <f>VLOOKUP($H66,#REF!, 'Prediction Data'!AT$215,FALSE)</f>
        <v>#N/A</v>
      </c>
      <c r="AU66" t="e">
        <f>VLOOKUP($H66,#REF!, 'Prediction Data'!AU$215,FALSE)</f>
        <v>#N/A</v>
      </c>
      <c r="AV66" t="e">
        <f>VLOOKUP($H66,#REF!, 'Prediction Data'!AV$215,FALSE)</f>
        <v>#N/A</v>
      </c>
      <c r="AW66" t="e">
        <f>VLOOKUP($H66,#REF!, 'Prediction Data'!AW$215,FALSE)</f>
        <v>#N/A</v>
      </c>
      <c r="AX66" t="e">
        <f>VLOOKUP($H66,#REF!, 'Prediction Data'!AX$215,FALSE)</f>
        <v>#N/A</v>
      </c>
      <c r="AY66" t="e">
        <f>VLOOKUP($H66,#REF!, 'Prediction Data'!AY$215,FALSE)</f>
        <v>#N/A</v>
      </c>
      <c r="AZ66" t="e">
        <f>VLOOKUP($H66,#REF!, 'Prediction Data'!AZ$215,FALSE)</f>
        <v>#N/A</v>
      </c>
      <c r="BA66" t="e">
        <f>VLOOKUP($H66,#REF!, 'Prediction Data'!BA$215,FALSE)</f>
        <v>#N/A</v>
      </c>
      <c r="BB66" t="e">
        <f>VLOOKUP($H66,#REF!, 'Prediction Data'!BB$215,FALSE)</f>
        <v>#N/A</v>
      </c>
      <c r="BC66" t="e">
        <f>VLOOKUP($H66,#REF!, 'Prediction Data'!BC$215,FALSE)</f>
        <v>#N/A</v>
      </c>
      <c r="BD66" t="e">
        <f>VLOOKUP($I66,#REF!, 'Prediction Data'!BD$215,FALSE)</f>
        <v>#N/A</v>
      </c>
      <c r="BE66" t="e">
        <f>VLOOKUP($I66,#REF!, 'Prediction Data'!BE$215,FALSE)</f>
        <v>#N/A</v>
      </c>
      <c r="BF66" t="e">
        <f>VLOOKUP($I66,#REF!, 'Prediction Data'!BF$215,FALSE)</f>
        <v>#N/A</v>
      </c>
      <c r="BG66" t="e">
        <f>VLOOKUP($I66,#REF!, 'Prediction Data'!BG$215,FALSE)</f>
        <v>#N/A</v>
      </c>
      <c r="BH66" t="e">
        <f>VLOOKUP($I66,#REF!, 'Prediction Data'!BH$215,FALSE)</f>
        <v>#N/A</v>
      </c>
      <c r="BI66" t="e">
        <f>VLOOKUP($I66,#REF!, 'Prediction Data'!BI$215,FALSE)</f>
        <v>#N/A</v>
      </c>
      <c r="BJ66" t="e">
        <f>VLOOKUP($I66,#REF!, 'Prediction Data'!BJ$215,FALSE)</f>
        <v>#N/A</v>
      </c>
      <c r="BK66" t="e">
        <f>VLOOKUP($I66,#REF!, 'Prediction Data'!BK$215,FALSE)</f>
        <v>#N/A</v>
      </c>
      <c r="BL66" t="e">
        <f>VLOOKUP($I66,#REF!, 'Prediction Data'!BL$215,FALSE)</f>
        <v>#N/A</v>
      </c>
      <c r="BM66" t="e">
        <f>VLOOKUP($I66,#REF!, 'Prediction Data'!BM$215,FALSE)</f>
        <v>#N/A</v>
      </c>
      <c r="BN66" t="e">
        <f>VLOOKUP($I66,#REF!, 'Prediction Data'!BN$215,FALSE)</f>
        <v>#N/A</v>
      </c>
      <c r="BO66" t="e">
        <f>VLOOKUP($I66,#REF!, 'Prediction Data'!BO$215,FALSE)</f>
        <v>#N/A</v>
      </c>
      <c r="BP66" t="e">
        <f>VLOOKUP('Prediction Data'!$J66,#REF!, BP$215, FALSE)</f>
        <v>#N/A</v>
      </c>
      <c r="BQ66" t="e">
        <f>VLOOKUP('Prediction Data'!$J66,#REF!, BQ$215, FALSE)</f>
        <v>#N/A</v>
      </c>
      <c r="BR66" t="e">
        <f>VLOOKUP('Prediction Data'!$J66,#REF!, BR$215, FALSE)</f>
        <v>#N/A</v>
      </c>
      <c r="BS66" t="e">
        <f>VLOOKUP('Prediction Data'!$J66,#REF!, BS$215, FALSE)</f>
        <v>#N/A</v>
      </c>
      <c r="BT66" t="e">
        <f>VLOOKUP('Prediction Data'!$J66,#REF!, BT$215, FALSE)</f>
        <v>#N/A</v>
      </c>
      <c r="BU66" t="e">
        <f t="shared" ref="BU66:BU129" si="12">BS66-BT66</f>
        <v>#N/A</v>
      </c>
      <c r="BV66" t="e">
        <f t="shared" ref="BV66:BV129" si="13">BU66-BQ66</f>
        <v>#N/A</v>
      </c>
      <c r="BW66" t="e">
        <f>VLOOKUP('Prediction Data'!$K66,#REF!, BW$215, FALSE)</f>
        <v>#N/A</v>
      </c>
      <c r="BX66" t="e">
        <f>VLOOKUP('Prediction Data'!$K66,#REF!, BX$215, FALSE)</f>
        <v>#N/A</v>
      </c>
      <c r="BY66" t="e">
        <f>VLOOKUP('Prediction Data'!$K66,#REF!, BY$215, FALSE)</f>
        <v>#N/A</v>
      </c>
      <c r="BZ66" t="e">
        <f>VLOOKUP('Prediction Data'!$K66,#REF!, BZ$215, FALSE)</f>
        <v>#N/A</v>
      </c>
      <c r="CA66" t="e">
        <f>VLOOKUP('Prediction Data'!$K66,#REF!, CA$215, FALSE)</f>
        <v>#N/A</v>
      </c>
      <c r="CB66" t="e">
        <f t="shared" ref="CB66:CB129" si="14">BZ66-CA66</f>
        <v>#N/A</v>
      </c>
      <c r="CC66" t="e">
        <f t="shared" ref="CC66:CC129" si="15">CB66-BX66</f>
        <v>#N/A</v>
      </c>
      <c r="CD66" t="e">
        <f t="shared" ref="CD66:CD129" si="16">AVERAGE(W66:X66)</f>
        <v>#N/A</v>
      </c>
      <c r="CE66" t="e">
        <f t="shared" ref="CE66:CE129" si="17">AVERAGE(AB66:AC66)</f>
        <v>#N/A</v>
      </c>
      <c r="CF66" s="20" t="e">
        <f t="shared" ref="CF66:CF129" si="18">AVERAGE(T66:V66)</f>
        <v>#N/A</v>
      </c>
      <c r="CG66" s="20" t="e">
        <f t="shared" ref="CG66:CG129" si="19">AVERAGE(Y66:AA66)</f>
        <v>#N/A</v>
      </c>
      <c r="CH66" t="e">
        <f>VLOOKUP(Table411[[#This Row],[Conference_H]], Conferences!$H$2:$N$34, 3,FALSE)</f>
        <v>#N/A</v>
      </c>
      <c r="CI66" t="e">
        <f>VLOOKUP(Table411[[#This Row],[Conference_A]], Conferences!$H$2:$N$34, 3,FALSE)</f>
        <v>#N/A</v>
      </c>
      <c r="CJ66" t="e">
        <f>IF(Table411[[#This Row],[CRank_H]]=Table411[[#This Row],[CRank_A]],0,1)</f>
        <v>#N/A</v>
      </c>
      <c r="CK66" t="e">
        <f>VLOOKUP(Table411[[#This Row],[Home Name BPI_SAG ELO]], 'Ratings_Comp'!$A$2:$L$364, 14, FALSE)</f>
        <v>#N/A</v>
      </c>
      <c r="CL66" t="e">
        <f>VLOOKUP(Table411[[#This Row],[Home Name BPI_SAG ELO]], 'Ratings_Comp'!$A$2:$L$364, 15, FALSE)</f>
        <v>#N/A</v>
      </c>
      <c r="CM66" t="e">
        <f>VLOOKUP(Table411[[#This Row],[Away Name BPI_SAG ELO]], 'Ratings_Comp'!$A$2:$L$364, 14, FALSE)</f>
        <v>#N/A</v>
      </c>
      <c r="CN66" t="e">
        <f>VLOOKUP(Table411[[#This Row],[Away Name BPI_SAG ELO]], 'Ratings_Comp'!$A$2:$L$364, 15, FALSE)</f>
        <v>#N/A</v>
      </c>
      <c r="CO66" t="e">
        <f>Table411[[#This Row],[Home_Ws]]/(Table411[[#This Row],[Home_Ws]]+Table411[[#This Row],[Home_Ls]])</f>
        <v>#N/A</v>
      </c>
      <c r="CP66" t="e">
        <f>Table411[[#This Row],[Away_Ws]]/(Table411[[#This Row],[Away_Ws]]+Table411[[#This Row],[Away_Ls]])</f>
        <v>#N/A</v>
      </c>
    </row>
    <row r="67" spans="1:94" x14ac:dyDescent="0.45">
      <c r="A67">
        <v>67</v>
      </c>
      <c r="B67" s="4"/>
      <c r="C67" s="4"/>
      <c r="D67" s="3" t="e">
        <f>VLOOKUP('Prediction Data'!$B67, Names!$C$2:$K$363, 2,FALSE)</f>
        <v>#N/A</v>
      </c>
      <c r="E67" s="3" t="e">
        <f>VLOOKUP('Prediction Data'!$C67, Names!$C$2:$K$363, 2,FALSE)</f>
        <v>#N/A</v>
      </c>
      <c r="F67" s="3" t="e">
        <f>VLOOKUP('Prediction Data'!$B67, Names!$C$2:$K$363, 3,FALSE)</f>
        <v>#N/A</v>
      </c>
      <c r="G67" s="3" t="e">
        <f>VLOOKUP('Prediction Data'!$C67, Names!$C$2:$K$363, 3,FALSE)</f>
        <v>#N/A</v>
      </c>
      <c r="H67" s="3" t="e">
        <f>VLOOKUP('Prediction Data'!$B67, Names!$C$2:$K$363, 5,FALSE)</f>
        <v>#N/A</v>
      </c>
      <c r="I67" s="3" t="e">
        <f>VLOOKUP('Prediction Data'!$C67, Names!$C$2:$K$363, 5,FALSE)</f>
        <v>#N/A</v>
      </c>
      <c r="J67" s="3" t="e">
        <f>VLOOKUP('Prediction Data'!$B67, Names!$C$2:$K$363, 6,FALSE)</f>
        <v>#N/A</v>
      </c>
      <c r="K67" s="3" t="e">
        <f>VLOOKUP('Prediction Data'!$C67, Names!$C$2:$K$363, 6,FALSE)</f>
        <v>#N/A</v>
      </c>
      <c r="L67" s="3" t="e">
        <f>VLOOKUP(B67, Names!$C$2:$M$363, 7,FALSE)</f>
        <v>#N/A</v>
      </c>
      <c r="M67" s="3" t="e">
        <f>VLOOKUP(C67, Names!$C$2:$M$363, 7,FALSE)</f>
        <v>#N/A</v>
      </c>
      <c r="N67" s="4" t="s">
        <v>558</v>
      </c>
      <c r="Q67" s="4">
        <f t="shared" si="10"/>
        <v>0</v>
      </c>
      <c r="R67" s="4" t="str">
        <f t="shared" si="11"/>
        <v>L</v>
      </c>
      <c r="S67" s="5"/>
      <c r="T67" s="17" t="e">
        <f>VLOOKUP($F67, Ratings_Comp[], T$215, FALSE)</f>
        <v>#N/A</v>
      </c>
      <c r="U67" s="17" t="e">
        <f>VLOOKUP($F67, Ratings_Comp[], U$215, FALSE)</f>
        <v>#N/A</v>
      </c>
      <c r="V67" s="17" t="e">
        <f>VLOOKUP($F67, Ratings_Comp[], V$215, FALSE)</f>
        <v>#N/A</v>
      </c>
      <c r="W67" s="17" t="e">
        <f>VLOOKUP($F67, Ratings_Comp[], W$215, FALSE)</f>
        <v>#N/A</v>
      </c>
      <c r="X67" s="17" t="e">
        <f>VLOOKUP($F67, Ratings_Comp[], X$215, FALSE)</f>
        <v>#N/A</v>
      </c>
      <c r="Y67" s="17" t="e">
        <f>VLOOKUP($G67, Ratings_Comp[], Y$215, FALSE)</f>
        <v>#N/A</v>
      </c>
      <c r="Z67" s="17" t="e">
        <f>VLOOKUP($G67, Ratings_Comp[], Z$215, FALSE)</f>
        <v>#N/A</v>
      </c>
      <c r="AA67" s="17" t="e">
        <f>VLOOKUP($G67, Ratings_Comp[], AA$215, FALSE)</f>
        <v>#N/A</v>
      </c>
      <c r="AB67" s="17" t="e">
        <f>VLOOKUP($G67, Ratings_Comp[], AB$215, FALSE)</f>
        <v>#N/A</v>
      </c>
      <c r="AC67" s="17" t="e">
        <f>VLOOKUP($G67, Ratings_Comp[], AC$215, FALSE)</f>
        <v>#N/A</v>
      </c>
      <c r="AD67" t="e">
        <f>VLOOKUP('Prediction Data'!$D67,#REF!, AD$215,FALSE)</f>
        <v>#N/A</v>
      </c>
      <c r="AE67" t="e">
        <f>VLOOKUP('Prediction Data'!$D67,#REF!, AE$215,FALSE)</f>
        <v>#N/A</v>
      </c>
      <c r="AF67" t="e">
        <f>VLOOKUP('Prediction Data'!$D67,#REF!, AF$215,FALSE)</f>
        <v>#N/A</v>
      </c>
      <c r="AG67" t="e">
        <f>VLOOKUP('Prediction Data'!$D67,#REF!, AG$215,FALSE)</f>
        <v>#N/A</v>
      </c>
      <c r="AH67" t="e">
        <f>VLOOKUP('Prediction Data'!$D67,#REF!, AH$215,FALSE)</f>
        <v>#N/A</v>
      </c>
      <c r="AI67" t="e">
        <f>VLOOKUP('Prediction Data'!$E67,#REF!, AI$215,FALSE)</f>
        <v>#N/A</v>
      </c>
      <c r="AJ67" t="e">
        <f>VLOOKUP('Prediction Data'!$E67,#REF!, AJ$215,FALSE)</f>
        <v>#N/A</v>
      </c>
      <c r="AK67" t="e">
        <f>VLOOKUP('Prediction Data'!$E67,#REF!, AK$215,FALSE)</f>
        <v>#N/A</v>
      </c>
      <c r="AL67" t="e">
        <f>VLOOKUP('Prediction Data'!$E67,#REF!, AL$215,FALSE)</f>
        <v>#N/A</v>
      </c>
      <c r="AM67" t="e">
        <f>VLOOKUP('Prediction Data'!$E67,#REF!, AM$215,FALSE)</f>
        <v>#N/A</v>
      </c>
      <c r="AN67" t="e">
        <f>VLOOKUP($F67,#REF!, AN$215,FALSE)</f>
        <v>#N/A</v>
      </c>
      <c r="AO67" t="e">
        <f>VLOOKUP($F67,#REF!, AO$215,FALSE)</f>
        <v>#N/A</v>
      </c>
      <c r="AP67" t="e">
        <f>VLOOKUP($G67,#REF!, AP$215,FALSE)</f>
        <v>#N/A</v>
      </c>
      <c r="AQ67" t="e">
        <f>VLOOKUP($G67,#REF!, AQ$215,FALSE)</f>
        <v>#N/A</v>
      </c>
      <c r="AR67" t="e">
        <f>VLOOKUP($H67,#REF!, 'Prediction Data'!AR$215,FALSE)</f>
        <v>#N/A</v>
      </c>
      <c r="AS67" t="e">
        <f>VLOOKUP($H67,#REF!, 'Prediction Data'!AS$215,FALSE)</f>
        <v>#N/A</v>
      </c>
      <c r="AT67" t="e">
        <f>VLOOKUP($H67,#REF!, 'Prediction Data'!AT$215,FALSE)</f>
        <v>#N/A</v>
      </c>
      <c r="AU67" t="e">
        <f>VLOOKUP($H67,#REF!, 'Prediction Data'!AU$215,FALSE)</f>
        <v>#N/A</v>
      </c>
      <c r="AV67" t="e">
        <f>VLOOKUP($H67,#REF!, 'Prediction Data'!AV$215,FALSE)</f>
        <v>#N/A</v>
      </c>
      <c r="AW67" t="e">
        <f>VLOOKUP($H67,#REF!, 'Prediction Data'!AW$215,FALSE)</f>
        <v>#N/A</v>
      </c>
      <c r="AX67" t="e">
        <f>VLOOKUP($H67,#REF!, 'Prediction Data'!AX$215,FALSE)</f>
        <v>#N/A</v>
      </c>
      <c r="AY67" t="e">
        <f>VLOOKUP($H67,#REF!, 'Prediction Data'!AY$215,FALSE)</f>
        <v>#N/A</v>
      </c>
      <c r="AZ67" t="e">
        <f>VLOOKUP($H67,#REF!, 'Prediction Data'!AZ$215,FALSE)</f>
        <v>#N/A</v>
      </c>
      <c r="BA67" t="e">
        <f>VLOOKUP($H67,#REF!, 'Prediction Data'!BA$215,FALSE)</f>
        <v>#N/A</v>
      </c>
      <c r="BB67" t="e">
        <f>VLOOKUP($H67,#REF!, 'Prediction Data'!BB$215,FALSE)</f>
        <v>#N/A</v>
      </c>
      <c r="BC67" t="e">
        <f>VLOOKUP($H67,#REF!, 'Prediction Data'!BC$215,FALSE)</f>
        <v>#N/A</v>
      </c>
      <c r="BD67" t="e">
        <f>VLOOKUP($I67,#REF!, 'Prediction Data'!BD$215,FALSE)</f>
        <v>#N/A</v>
      </c>
      <c r="BE67" t="e">
        <f>VLOOKUP($I67,#REF!, 'Prediction Data'!BE$215,FALSE)</f>
        <v>#N/A</v>
      </c>
      <c r="BF67" t="e">
        <f>VLOOKUP($I67,#REF!, 'Prediction Data'!BF$215,FALSE)</f>
        <v>#N/A</v>
      </c>
      <c r="BG67" t="e">
        <f>VLOOKUP($I67,#REF!, 'Prediction Data'!BG$215,FALSE)</f>
        <v>#N/A</v>
      </c>
      <c r="BH67" t="e">
        <f>VLOOKUP($I67,#REF!, 'Prediction Data'!BH$215,FALSE)</f>
        <v>#N/A</v>
      </c>
      <c r="BI67" t="e">
        <f>VLOOKUP($I67,#REF!, 'Prediction Data'!BI$215,FALSE)</f>
        <v>#N/A</v>
      </c>
      <c r="BJ67" t="e">
        <f>VLOOKUP($I67,#REF!, 'Prediction Data'!BJ$215,FALSE)</f>
        <v>#N/A</v>
      </c>
      <c r="BK67" t="e">
        <f>VLOOKUP($I67,#REF!, 'Prediction Data'!BK$215,FALSE)</f>
        <v>#N/A</v>
      </c>
      <c r="BL67" t="e">
        <f>VLOOKUP($I67,#REF!, 'Prediction Data'!BL$215,FALSE)</f>
        <v>#N/A</v>
      </c>
      <c r="BM67" t="e">
        <f>VLOOKUP($I67,#REF!, 'Prediction Data'!BM$215,FALSE)</f>
        <v>#N/A</v>
      </c>
      <c r="BN67" t="e">
        <f>VLOOKUP($I67,#REF!, 'Prediction Data'!BN$215,FALSE)</f>
        <v>#N/A</v>
      </c>
      <c r="BO67" t="e">
        <f>VLOOKUP($I67,#REF!, 'Prediction Data'!BO$215,FALSE)</f>
        <v>#N/A</v>
      </c>
      <c r="BP67" t="e">
        <f>VLOOKUP('Prediction Data'!$J67,#REF!, BP$215, FALSE)</f>
        <v>#N/A</v>
      </c>
      <c r="BQ67" t="e">
        <f>VLOOKUP('Prediction Data'!$J67,#REF!, BQ$215, FALSE)</f>
        <v>#N/A</v>
      </c>
      <c r="BR67" t="e">
        <f>VLOOKUP('Prediction Data'!$J67,#REF!, BR$215, FALSE)</f>
        <v>#N/A</v>
      </c>
      <c r="BS67" t="e">
        <f>VLOOKUP('Prediction Data'!$J67,#REF!, BS$215, FALSE)</f>
        <v>#N/A</v>
      </c>
      <c r="BT67" t="e">
        <f>VLOOKUP('Prediction Data'!$J67,#REF!, BT$215, FALSE)</f>
        <v>#N/A</v>
      </c>
      <c r="BU67" t="e">
        <f t="shared" si="12"/>
        <v>#N/A</v>
      </c>
      <c r="BV67" t="e">
        <f t="shared" si="13"/>
        <v>#N/A</v>
      </c>
      <c r="BW67" t="e">
        <f>VLOOKUP('Prediction Data'!$K67,#REF!, BW$215, FALSE)</f>
        <v>#N/A</v>
      </c>
      <c r="BX67" t="e">
        <f>VLOOKUP('Prediction Data'!$K67,#REF!, BX$215, FALSE)</f>
        <v>#N/A</v>
      </c>
      <c r="BY67" t="e">
        <f>VLOOKUP('Prediction Data'!$K67,#REF!, BY$215, FALSE)</f>
        <v>#N/A</v>
      </c>
      <c r="BZ67" t="e">
        <f>VLOOKUP('Prediction Data'!$K67,#REF!, BZ$215, FALSE)</f>
        <v>#N/A</v>
      </c>
      <c r="CA67" t="e">
        <f>VLOOKUP('Prediction Data'!$K67,#REF!, CA$215, FALSE)</f>
        <v>#N/A</v>
      </c>
      <c r="CB67" t="e">
        <f t="shared" si="14"/>
        <v>#N/A</v>
      </c>
      <c r="CC67" t="e">
        <f t="shared" si="15"/>
        <v>#N/A</v>
      </c>
      <c r="CD67" t="e">
        <f t="shared" si="16"/>
        <v>#N/A</v>
      </c>
      <c r="CE67" t="e">
        <f t="shared" si="17"/>
        <v>#N/A</v>
      </c>
      <c r="CF67" s="20" t="e">
        <f t="shared" si="18"/>
        <v>#N/A</v>
      </c>
      <c r="CG67" s="20" t="e">
        <f t="shared" si="19"/>
        <v>#N/A</v>
      </c>
      <c r="CH67" t="e">
        <f>VLOOKUP(Table411[[#This Row],[Conference_H]], Conferences!$H$2:$N$34, 3,FALSE)</f>
        <v>#N/A</v>
      </c>
      <c r="CI67" t="e">
        <f>VLOOKUP(Table411[[#This Row],[Conference_A]], Conferences!$H$2:$N$34, 3,FALSE)</f>
        <v>#N/A</v>
      </c>
      <c r="CJ67" t="e">
        <f>IF(Table411[[#This Row],[CRank_H]]=Table411[[#This Row],[CRank_A]],0,1)</f>
        <v>#N/A</v>
      </c>
      <c r="CK67" t="e">
        <f>VLOOKUP(Table411[[#This Row],[Home Name BPI_SAG ELO]], 'Ratings_Comp'!$A$2:$L$364, 14, FALSE)</f>
        <v>#N/A</v>
      </c>
      <c r="CL67" t="e">
        <f>VLOOKUP(Table411[[#This Row],[Home Name BPI_SAG ELO]], 'Ratings_Comp'!$A$2:$L$364, 15, FALSE)</f>
        <v>#N/A</v>
      </c>
      <c r="CM67" t="e">
        <f>VLOOKUP(Table411[[#This Row],[Away Name BPI_SAG ELO]], 'Ratings_Comp'!$A$2:$L$364, 14, FALSE)</f>
        <v>#N/A</v>
      </c>
      <c r="CN67" t="e">
        <f>VLOOKUP(Table411[[#This Row],[Away Name BPI_SAG ELO]], 'Ratings_Comp'!$A$2:$L$364, 15, FALSE)</f>
        <v>#N/A</v>
      </c>
      <c r="CO67" t="e">
        <f>Table411[[#This Row],[Home_Ws]]/(Table411[[#This Row],[Home_Ws]]+Table411[[#This Row],[Home_Ls]])</f>
        <v>#N/A</v>
      </c>
      <c r="CP67" t="e">
        <f>Table411[[#This Row],[Away_Ws]]/(Table411[[#This Row],[Away_Ws]]+Table411[[#This Row],[Away_Ls]])</f>
        <v>#N/A</v>
      </c>
    </row>
    <row r="68" spans="1:94" x14ac:dyDescent="0.45">
      <c r="A68">
        <v>68</v>
      </c>
      <c r="B68" s="4"/>
      <c r="C68" s="4"/>
      <c r="D68" s="3" t="e">
        <f>VLOOKUP('Prediction Data'!$B68, Names!$C$2:$K$363, 2,FALSE)</f>
        <v>#N/A</v>
      </c>
      <c r="E68" s="3" t="e">
        <f>VLOOKUP('Prediction Data'!$C68, Names!$C$2:$K$363, 2,FALSE)</f>
        <v>#N/A</v>
      </c>
      <c r="F68" s="3" t="e">
        <f>VLOOKUP('Prediction Data'!$B68, Names!$C$2:$K$363, 3,FALSE)</f>
        <v>#N/A</v>
      </c>
      <c r="G68" s="3" t="e">
        <f>VLOOKUP('Prediction Data'!$C68, Names!$C$2:$K$363, 3,FALSE)</f>
        <v>#N/A</v>
      </c>
      <c r="H68" s="3" t="e">
        <f>VLOOKUP('Prediction Data'!$B68, Names!$C$2:$K$363, 5,FALSE)</f>
        <v>#N/A</v>
      </c>
      <c r="I68" s="3" t="e">
        <f>VLOOKUP('Prediction Data'!$C68, Names!$C$2:$K$363, 5,FALSE)</f>
        <v>#N/A</v>
      </c>
      <c r="J68" s="3" t="e">
        <f>VLOOKUP('Prediction Data'!$B68, Names!$C$2:$K$363, 6,FALSE)</f>
        <v>#N/A</v>
      </c>
      <c r="K68" s="3" t="e">
        <f>VLOOKUP('Prediction Data'!$C68, Names!$C$2:$K$363, 6,FALSE)</f>
        <v>#N/A</v>
      </c>
      <c r="L68" s="3" t="e">
        <f>VLOOKUP(B68, Names!$C$2:$M$363, 7,FALSE)</f>
        <v>#N/A</v>
      </c>
      <c r="M68" s="3" t="e">
        <f>VLOOKUP(C68, Names!$C$2:$M$363, 7,FALSE)</f>
        <v>#N/A</v>
      </c>
      <c r="N68" s="4" t="s">
        <v>558</v>
      </c>
      <c r="Q68" s="4">
        <f t="shared" si="10"/>
        <v>0</v>
      </c>
      <c r="R68" s="4" t="str">
        <f t="shared" si="11"/>
        <v>L</v>
      </c>
      <c r="S68" s="5"/>
      <c r="T68" s="17" t="e">
        <f>VLOOKUP($F68, Ratings_Comp[], T$215, FALSE)</f>
        <v>#N/A</v>
      </c>
      <c r="U68" s="17" t="e">
        <f>VLOOKUP($F68, Ratings_Comp[], U$215, FALSE)</f>
        <v>#N/A</v>
      </c>
      <c r="V68" s="17" t="e">
        <f>VLOOKUP($F68, Ratings_Comp[], V$215, FALSE)</f>
        <v>#N/A</v>
      </c>
      <c r="W68" s="17" t="e">
        <f>VLOOKUP($F68, Ratings_Comp[], W$215, FALSE)</f>
        <v>#N/A</v>
      </c>
      <c r="X68" s="17" t="e">
        <f>VLOOKUP($F68, Ratings_Comp[], X$215, FALSE)</f>
        <v>#N/A</v>
      </c>
      <c r="Y68" s="17" t="e">
        <f>VLOOKUP($G68, Ratings_Comp[], Y$215, FALSE)</f>
        <v>#N/A</v>
      </c>
      <c r="Z68" s="17" t="e">
        <f>VLOOKUP($G68, Ratings_Comp[], Z$215, FALSE)</f>
        <v>#N/A</v>
      </c>
      <c r="AA68" s="17" t="e">
        <f>VLOOKUP($G68, Ratings_Comp[], AA$215, FALSE)</f>
        <v>#N/A</v>
      </c>
      <c r="AB68" s="17" t="e">
        <f>VLOOKUP($G68, Ratings_Comp[], AB$215, FALSE)</f>
        <v>#N/A</v>
      </c>
      <c r="AC68" s="17" t="e">
        <f>VLOOKUP($G68, Ratings_Comp[], AC$215, FALSE)</f>
        <v>#N/A</v>
      </c>
      <c r="AD68" t="e">
        <f>VLOOKUP('Prediction Data'!$D68,#REF!, AD$215,FALSE)</f>
        <v>#N/A</v>
      </c>
      <c r="AE68" t="e">
        <f>VLOOKUP('Prediction Data'!$D68,#REF!, AE$215,FALSE)</f>
        <v>#N/A</v>
      </c>
      <c r="AF68" t="e">
        <f>VLOOKUP('Prediction Data'!$D68,#REF!, AF$215,FALSE)</f>
        <v>#N/A</v>
      </c>
      <c r="AG68" t="e">
        <f>VLOOKUP('Prediction Data'!$D68,#REF!, AG$215,FALSE)</f>
        <v>#N/A</v>
      </c>
      <c r="AH68" t="e">
        <f>VLOOKUP('Prediction Data'!$D68,#REF!, AH$215,FALSE)</f>
        <v>#N/A</v>
      </c>
      <c r="AI68" t="e">
        <f>VLOOKUP('Prediction Data'!$E68,#REF!, AI$215,FALSE)</f>
        <v>#N/A</v>
      </c>
      <c r="AJ68" t="e">
        <f>VLOOKUP('Prediction Data'!$E68,#REF!, AJ$215,FALSE)</f>
        <v>#N/A</v>
      </c>
      <c r="AK68" t="e">
        <f>VLOOKUP('Prediction Data'!$E68,#REF!, AK$215,FALSE)</f>
        <v>#N/A</v>
      </c>
      <c r="AL68" t="e">
        <f>VLOOKUP('Prediction Data'!$E68,#REF!, AL$215,FALSE)</f>
        <v>#N/A</v>
      </c>
      <c r="AM68" t="e">
        <f>VLOOKUP('Prediction Data'!$E68,#REF!, AM$215,FALSE)</f>
        <v>#N/A</v>
      </c>
      <c r="AN68" t="e">
        <f>VLOOKUP($F68,#REF!, AN$215,FALSE)</f>
        <v>#N/A</v>
      </c>
      <c r="AO68" t="e">
        <f>VLOOKUP($F68,#REF!, AO$215,FALSE)</f>
        <v>#N/A</v>
      </c>
      <c r="AP68" t="e">
        <f>VLOOKUP($G68,#REF!, AP$215,FALSE)</f>
        <v>#N/A</v>
      </c>
      <c r="AQ68" t="e">
        <f>VLOOKUP($G68,#REF!, AQ$215,FALSE)</f>
        <v>#N/A</v>
      </c>
      <c r="AR68" t="e">
        <f>VLOOKUP($H68,#REF!, 'Prediction Data'!AR$215,FALSE)</f>
        <v>#N/A</v>
      </c>
      <c r="AS68" t="e">
        <f>VLOOKUP($H68,#REF!, 'Prediction Data'!AS$215,FALSE)</f>
        <v>#N/A</v>
      </c>
      <c r="AT68" t="e">
        <f>VLOOKUP($H68,#REF!, 'Prediction Data'!AT$215,FALSE)</f>
        <v>#N/A</v>
      </c>
      <c r="AU68" t="e">
        <f>VLOOKUP($H68,#REF!, 'Prediction Data'!AU$215,FALSE)</f>
        <v>#N/A</v>
      </c>
      <c r="AV68" t="e">
        <f>VLOOKUP($H68,#REF!, 'Prediction Data'!AV$215,FALSE)</f>
        <v>#N/A</v>
      </c>
      <c r="AW68" t="e">
        <f>VLOOKUP($H68,#REF!, 'Prediction Data'!AW$215,FALSE)</f>
        <v>#N/A</v>
      </c>
      <c r="AX68" t="e">
        <f>VLOOKUP($H68,#REF!, 'Prediction Data'!AX$215,FALSE)</f>
        <v>#N/A</v>
      </c>
      <c r="AY68" t="e">
        <f>VLOOKUP($H68,#REF!, 'Prediction Data'!AY$215,FALSE)</f>
        <v>#N/A</v>
      </c>
      <c r="AZ68" t="e">
        <f>VLOOKUP($H68,#REF!, 'Prediction Data'!AZ$215,FALSE)</f>
        <v>#N/A</v>
      </c>
      <c r="BA68" t="e">
        <f>VLOOKUP($H68,#REF!, 'Prediction Data'!BA$215,FALSE)</f>
        <v>#N/A</v>
      </c>
      <c r="BB68" t="e">
        <f>VLOOKUP($H68,#REF!, 'Prediction Data'!BB$215,FALSE)</f>
        <v>#N/A</v>
      </c>
      <c r="BC68" t="e">
        <f>VLOOKUP($H68,#REF!, 'Prediction Data'!BC$215,FALSE)</f>
        <v>#N/A</v>
      </c>
      <c r="BD68" t="e">
        <f>VLOOKUP($I68,#REF!, 'Prediction Data'!BD$215,FALSE)</f>
        <v>#N/A</v>
      </c>
      <c r="BE68" t="e">
        <f>VLOOKUP($I68,#REF!, 'Prediction Data'!BE$215,FALSE)</f>
        <v>#N/A</v>
      </c>
      <c r="BF68" t="e">
        <f>VLOOKUP($I68,#REF!, 'Prediction Data'!BF$215,FALSE)</f>
        <v>#N/A</v>
      </c>
      <c r="BG68" t="e">
        <f>VLOOKUP($I68,#REF!, 'Prediction Data'!BG$215,FALSE)</f>
        <v>#N/A</v>
      </c>
      <c r="BH68" t="e">
        <f>VLOOKUP($I68,#REF!, 'Prediction Data'!BH$215,FALSE)</f>
        <v>#N/A</v>
      </c>
      <c r="BI68" t="e">
        <f>VLOOKUP($I68,#REF!, 'Prediction Data'!BI$215,FALSE)</f>
        <v>#N/A</v>
      </c>
      <c r="BJ68" t="e">
        <f>VLOOKUP($I68,#REF!, 'Prediction Data'!BJ$215,FALSE)</f>
        <v>#N/A</v>
      </c>
      <c r="BK68" t="e">
        <f>VLOOKUP($I68,#REF!, 'Prediction Data'!BK$215,FALSE)</f>
        <v>#N/A</v>
      </c>
      <c r="BL68" t="e">
        <f>VLOOKUP($I68,#REF!, 'Prediction Data'!BL$215,FALSE)</f>
        <v>#N/A</v>
      </c>
      <c r="BM68" t="e">
        <f>VLOOKUP($I68,#REF!, 'Prediction Data'!BM$215,FALSE)</f>
        <v>#N/A</v>
      </c>
      <c r="BN68" t="e">
        <f>VLOOKUP($I68,#REF!, 'Prediction Data'!BN$215,FALSE)</f>
        <v>#N/A</v>
      </c>
      <c r="BO68" t="e">
        <f>VLOOKUP($I68,#REF!, 'Prediction Data'!BO$215,FALSE)</f>
        <v>#N/A</v>
      </c>
      <c r="BP68" t="e">
        <f>VLOOKUP('Prediction Data'!$J68,#REF!, BP$215, FALSE)</f>
        <v>#N/A</v>
      </c>
      <c r="BQ68" t="e">
        <f>VLOOKUP('Prediction Data'!$J68,#REF!, BQ$215, FALSE)</f>
        <v>#N/A</v>
      </c>
      <c r="BR68" t="e">
        <f>VLOOKUP('Prediction Data'!$J68,#REF!, BR$215, FALSE)</f>
        <v>#N/A</v>
      </c>
      <c r="BS68" t="e">
        <f>VLOOKUP('Prediction Data'!$J68,#REF!, BS$215, FALSE)</f>
        <v>#N/A</v>
      </c>
      <c r="BT68" t="e">
        <f>VLOOKUP('Prediction Data'!$J68,#REF!, BT$215, FALSE)</f>
        <v>#N/A</v>
      </c>
      <c r="BU68" t="e">
        <f t="shared" si="12"/>
        <v>#N/A</v>
      </c>
      <c r="BV68" t="e">
        <f t="shared" si="13"/>
        <v>#N/A</v>
      </c>
      <c r="BW68" t="e">
        <f>VLOOKUP('Prediction Data'!$K68,#REF!, BW$215, FALSE)</f>
        <v>#N/A</v>
      </c>
      <c r="BX68" t="e">
        <f>VLOOKUP('Prediction Data'!$K68,#REF!, BX$215, FALSE)</f>
        <v>#N/A</v>
      </c>
      <c r="BY68" t="e">
        <f>VLOOKUP('Prediction Data'!$K68,#REF!, BY$215, FALSE)</f>
        <v>#N/A</v>
      </c>
      <c r="BZ68" t="e">
        <f>VLOOKUP('Prediction Data'!$K68,#REF!, BZ$215, FALSE)</f>
        <v>#N/A</v>
      </c>
      <c r="CA68" t="e">
        <f>VLOOKUP('Prediction Data'!$K68,#REF!, CA$215, FALSE)</f>
        <v>#N/A</v>
      </c>
      <c r="CB68" t="e">
        <f t="shared" si="14"/>
        <v>#N/A</v>
      </c>
      <c r="CC68" t="e">
        <f t="shared" si="15"/>
        <v>#N/A</v>
      </c>
      <c r="CD68" t="e">
        <f t="shared" si="16"/>
        <v>#N/A</v>
      </c>
      <c r="CE68" t="e">
        <f t="shared" si="17"/>
        <v>#N/A</v>
      </c>
      <c r="CF68" s="20" t="e">
        <f t="shared" si="18"/>
        <v>#N/A</v>
      </c>
      <c r="CG68" s="20" t="e">
        <f t="shared" si="19"/>
        <v>#N/A</v>
      </c>
      <c r="CH68" t="e">
        <f>VLOOKUP(Table411[[#This Row],[Conference_H]], Conferences!$H$2:$N$34, 3,FALSE)</f>
        <v>#N/A</v>
      </c>
      <c r="CI68" t="e">
        <f>VLOOKUP(Table411[[#This Row],[Conference_A]], Conferences!$H$2:$N$34, 3,FALSE)</f>
        <v>#N/A</v>
      </c>
      <c r="CJ68" t="e">
        <f>IF(Table411[[#This Row],[CRank_H]]=Table411[[#This Row],[CRank_A]],0,1)</f>
        <v>#N/A</v>
      </c>
      <c r="CK68" t="e">
        <f>VLOOKUP(Table411[[#This Row],[Home Name BPI_SAG ELO]], 'Ratings_Comp'!$A$2:$L$364, 14, FALSE)</f>
        <v>#N/A</v>
      </c>
      <c r="CL68" t="e">
        <f>VLOOKUP(Table411[[#This Row],[Home Name BPI_SAG ELO]], 'Ratings_Comp'!$A$2:$L$364, 15, FALSE)</f>
        <v>#N/A</v>
      </c>
      <c r="CM68" t="e">
        <f>VLOOKUP(Table411[[#This Row],[Away Name BPI_SAG ELO]], 'Ratings_Comp'!$A$2:$L$364, 14, FALSE)</f>
        <v>#N/A</v>
      </c>
      <c r="CN68" t="e">
        <f>VLOOKUP(Table411[[#This Row],[Away Name BPI_SAG ELO]], 'Ratings_Comp'!$A$2:$L$364, 15, FALSE)</f>
        <v>#N/A</v>
      </c>
      <c r="CO68" t="e">
        <f>Table411[[#This Row],[Home_Ws]]/(Table411[[#This Row],[Home_Ws]]+Table411[[#This Row],[Home_Ls]])</f>
        <v>#N/A</v>
      </c>
      <c r="CP68" t="e">
        <f>Table411[[#This Row],[Away_Ws]]/(Table411[[#This Row],[Away_Ws]]+Table411[[#This Row],[Away_Ls]])</f>
        <v>#N/A</v>
      </c>
    </row>
    <row r="69" spans="1:94" x14ac:dyDescent="0.45">
      <c r="A69">
        <v>69</v>
      </c>
      <c r="B69" s="4"/>
      <c r="C69" s="4"/>
      <c r="D69" s="3" t="e">
        <f>VLOOKUP('Prediction Data'!$B69, Names!$C$2:$K$363, 2,FALSE)</f>
        <v>#N/A</v>
      </c>
      <c r="E69" s="3" t="e">
        <f>VLOOKUP('Prediction Data'!$C69, Names!$C$2:$K$363, 2,FALSE)</f>
        <v>#N/A</v>
      </c>
      <c r="F69" s="3" t="e">
        <f>VLOOKUP('Prediction Data'!$B69, Names!$C$2:$K$363, 3,FALSE)</f>
        <v>#N/A</v>
      </c>
      <c r="G69" s="3" t="e">
        <f>VLOOKUP('Prediction Data'!$C69, Names!$C$2:$K$363, 3,FALSE)</f>
        <v>#N/A</v>
      </c>
      <c r="H69" s="3" t="e">
        <f>VLOOKUP('Prediction Data'!$B69, Names!$C$2:$K$363, 5,FALSE)</f>
        <v>#N/A</v>
      </c>
      <c r="I69" s="3" t="e">
        <f>VLOOKUP('Prediction Data'!$C69, Names!$C$2:$K$363, 5,FALSE)</f>
        <v>#N/A</v>
      </c>
      <c r="J69" s="3" t="e">
        <f>VLOOKUP('Prediction Data'!$B69, Names!$C$2:$K$363, 6,FALSE)</f>
        <v>#N/A</v>
      </c>
      <c r="K69" s="3" t="e">
        <f>VLOOKUP('Prediction Data'!$C69, Names!$C$2:$K$363, 6,FALSE)</f>
        <v>#N/A</v>
      </c>
      <c r="L69" s="3" t="e">
        <f>VLOOKUP(B69, Names!$C$2:$M$363, 7,FALSE)</f>
        <v>#N/A</v>
      </c>
      <c r="M69" s="3" t="e">
        <f>VLOOKUP(C69, Names!$C$2:$M$363, 7,FALSE)</f>
        <v>#N/A</v>
      </c>
      <c r="N69" s="4" t="s">
        <v>558</v>
      </c>
      <c r="Q69" s="4">
        <f t="shared" si="10"/>
        <v>0</v>
      </c>
      <c r="R69" s="4" t="str">
        <f t="shared" si="11"/>
        <v>L</v>
      </c>
      <c r="S69" s="5"/>
      <c r="T69" s="17" t="e">
        <f>VLOOKUP($F69, Ratings_Comp[], T$215, FALSE)</f>
        <v>#N/A</v>
      </c>
      <c r="U69" s="17" t="e">
        <f>VLOOKUP($F69, Ratings_Comp[], U$215, FALSE)</f>
        <v>#N/A</v>
      </c>
      <c r="V69" s="17" t="e">
        <f>VLOOKUP($F69, Ratings_Comp[], V$215, FALSE)</f>
        <v>#N/A</v>
      </c>
      <c r="W69" s="17" t="e">
        <f>VLOOKUP($F69, Ratings_Comp[], W$215, FALSE)</f>
        <v>#N/A</v>
      </c>
      <c r="X69" s="17" t="e">
        <f>VLOOKUP($F69, Ratings_Comp[], X$215, FALSE)</f>
        <v>#N/A</v>
      </c>
      <c r="Y69" s="17" t="e">
        <f>VLOOKUP($G69, Ratings_Comp[], Y$215, FALSE)</f>
        <v>#N/A</v>
      </c>
      <c r="Z69" s="17" t="e">
        <f>VLOOKUP($G69, Ratings_Comp[], Z$215, FALSE)</f>
        <v>#N/A</v>
      </c>
      <c r="AA69" s="17" t="e">
        <f>VLOOKUP($G69, Ratings_Comp[], AA$215, FALSE)</f>
        <v>#N/A</v>
      </c>
      <c r="AB69" s="17" t="e">
        <f>VLOOKUP($G69, Ratings_Comp[], AB$215, FALSE)</f>
        <v>#N/A</v>
      </c>
      <c r="AC69" s="17" t="e">
        <f>VLOOKUP($G69, Ratings_Comp[], AC$215, FALSE)</f>
        <v>#N/A</v>
      </c>
      <c r="AD69" t="e">
        <f>VLOOKUP('Prediction Data'!$D69,#REF!, AD$215,FALSE)</f>
        <v>#N/A</v>
      </c>
      <c r="AE69" t="e">
        <f>VLOOKUP('Prediction Data'!$D69,#REF!, AE$215,FALSE)</f>
        <v>#N/A</v>
      </c>
      <c r="AF69" t="e">
        <f>VLOOKUP('Prediction Data'!$D69,#REF!, AF$215,FALSE)</f>
        <v>#N/A</v>
      </c>
      <c r="AG69" t="e">
        <f>VLOOKUP('Prediction Data'!$D69,#REF!, AG$215,FALSE)</f>
        <v>#N/A</v>
      </c>
      <c r="AH69" t="e">
        <f>VLOOKUP('Prediction Data'!$D69,#REF!, AH$215,FALSE)</f>
        <v>#N/A</v>
      </c>
      <c r="AI69" t="e">
        <f>VLOOKUP('Prediction Data'!$E69,#REF!, AI$215,FALSE)</f>
        <v>#N/A</v>
      </c>
      <c r="AJ69" t="e">
        <f>VLOOKUP('Prediction Data'!$E69,#REF!, AJ$215,FALSE)</f>
        <v>#N/A</v>
      </c>
      <c r="AK69" t="e">
        <f>VLOOKUP('Prediction Data'!$E69,#REF!, AK$215,FALSE)</f>
        <v>#N/A</v>
      </c>
      <c r="AL69" t="e">
        <f>VLOOKUP('Prediction Data'!$E69,#REF!, AL$215,FALSE)</f>
        <v>#N/A</v>
      </c>
      <c r="AM69" t="e">
        <f>VLOOKUP('Prediction Data'!$E69,#REF!, AM$215,FALSE)</f>
        <v>#N/A</v>
      </c>
      <c r="AN69" t="e">
        <f>VLOOKUP($F69,#REF!, AN$215,FALSE)</f>
        <v>#N/A</v>
      </c>
      <c r="AO69" t="e">
        <f>VLOOKUP($F69,#REF!, AO$215,FALSE)</f>
        <v>#N/A</v>
      </c>
      <c r="AP69" t="e">
        <f>VLOOKUP($G69,#REF!, AP$215,FALSE)</f>
        <v>#N/A</v>
      </c>
      <c r="AQ69" t="e">
        <f>VLOOKUP($G69,#REF!, AQ$215,FALSE)</f>
        <v>#N/A</v>
      </c>
      <c r="AR69" t="e">
        <f>VLOOKUP($H69,#REF!, 'Prediction Data'!AR$215,FALSE)</f>
        <v>#N/A</v>
      </c>
      <c r="AS69" t="e">
        <f>VLOOKUP($H69,#REF!, 'Prediction Data'!AS$215,FALSE)</f>
        <v>#N/A</v>
      </c>
      <c r="AT69" t="e">
        <f>VLOOKUP($H69,#REF!, 'Prediction Data'!AT$215,FALSE)</f>
        <v>#N/A</v>
      </c>
      <c r="AU69" t="e">
        <f>VLOOKUP($H69,#REF!, 'Prediction Data'!AU$215,FALSE)</f>
        <v>#N/A</v>
      </c>
      <c r="AV69" t="e">
        <f>VLOOKUP($H69,#REF!, 'Prediction Data'!AV$215,FALSE)</f>
        <v>#N/A</v>
      </c>
      <c r="AW69" t="e">
        <f>VLOOKUP($H69,#REF!, 'Prediction Data'!AW$215,FALSE)</f>
        <v>#N/A</v>
      </c>
      <c r="AX69" t="e">
        <f>VLOOKUP($H69,#REF!, 'Prediction Data'!AX$215,FALSE)</f>
        <v>#N/A</v>
      </c>
      <c r="AY69" t="e">
        <f>VLOOKUP($H69,#REF!, 'Prediction Data'!AY$215,FALSE)</f>
        <v>#N/A</v>
      </c>
      <c r="AZ69" t="e">
        <f>VLOOKUP($H69,#REF!, 'Prediction Data'!AZ$215,FALSE)</f>
        <v>#N/A</v>
      </c>
      <c r="BA69" t="e">
        <f>VLOOKUP($H69,#REF!, 'Prediction Data'!BA$215,FALSE)</f>
        <v>#N/A</v>
      </c>
      <c r="BB69" t="e">
        <f>VLOOKUP($H69,#REF!, 'Prediction Data'!BB$215,FALSE)</f>
        <v>#N/A</v>
      </c>
      <c r="BC69" t="e">
        <f>VLOOKUP($H69,#REF!, 'Prediction Data'!BC$215,FALSE)</f>
        <v>#N/A</v>
      </c>
      <c r="BD69" t="e">
        <f>VLOOKUP($I69,#REF!, 'Prediction Data'!BD$215,FALSE)</f>
        <v>#N/A</v>
      </c>
      <c r="BE69" t="e">
        <f>VLOOKUP($I69,#REF!, 'Prediction Data'!BE$215,FALSE)</f>
        <v>#N/A</v>
      </c>
      <c r="BF69" t="e">
        <f>VLOOKUP($I69,#REF!, 'Prediction Data'!BF$215,FALSE)</f>
        <v>#N/A</v>
      </c>
      <c r="BG69" t="e">
        <f>VLOOKUP($I69,#REF!, 'Prediction Data'!BG$215,FALSE)</f>
        <v>#N/A</v>
      </c>
      <c r="BH69" t="e">
        <f>VLOOKUP($I69,#REF!, 'Prediction Data'!BH$215,FALSE)</f>
        <v>#N/A</v>
      </c>
      <c r="BI69" t="e">
        <f>VLOOKUP($I69,#REF!, 'Prediction Data'!BI$215,FALSE)</f>
        <v>#N/A</v>
      </c>
      <c r="BJ69" t="e">
        <f>VLOOKUP($I69,#REF!, 'Prediction Data'!BJ$215,FALSE)</f>
        <v>#N/A</v>
      </c>
      <c r="BK69" t="e">
        <f>VLOOKUP($I69,#REF!, 'Prediction Data'!BK$215,FALSE)</f>
        <v>#N/A</v>
      </c>
      <c r="BL69" t="e">
        <f>VLOOKUP($I69,#REF!, 'Prediction Data'!BL$215,FALSE)</f>
        <v>#N/A</v>
      </c>
      <c r="BM69" t="e">
        <f>VLOOKUP($I69,#REF!, 'Prediction Data'!BM$215,FALSE)</f>
        <v>#N/A</v>
      </c>
      <c r="BN69" t="e">
        <f>VLOOKUP($I69,#REF!, 'Prediction Data'!BN$215,FALSE)</f>
        <v>#N/A</v>
      </c>
      <c r="BO69" t="e">
        <f>VLOOKUP($I69,#REF!, 'Prediction Data'!BO$215,FALSE)</f>
        <v>#N/A</v>
      </c>
      <c r="BP69" t="e">
        <f>VLOOKUP('Prediction Data'!$J69,#REF!, BP$215, FALSE)</f>
        <v>#N/A</v>
      </c>
      <c r="BQ69" t="e">
        <f>VLOOKUP('Prediction Data'!$J69,#REF!, BQ$215, FALSE)</f>
        <v>#N/A</v>
      </c>
      <c r="BR69" t="e">
        <f>VLOOKUP('Prediction Data'!$J69,#REF!, BR$215, FALSE)</f>
        <v>#N/A</v>
      </c>
      <c r="BS69" t="e">
        <f>VLOOKUP('Prediction Data'!$J69,#REF!, BS$215, FALSE)</f>
        <v>#N/A</v>
      </c>
      <c r="BT69" t="e">
        <f>VLOOKUP('Prediction Data'!$J69,#REF!, BT$215, FALSE)</f>
        <v>#N/A</v>
      </c>
      <c r="BU69" t="e">
        <f t="shared" si="12"/>
        <v>#N/A</v>
      </c>
      <c r="BV69" t="e">
        <f t="shared" si="13"/>
        <v>#N/A</v>
      </c>
      <c r="BW69" t="e">
        <f>VLOOKUP('Prediction Data'!$K69,#REF!, BW$215, FALSE)</f>
        <v>#N/A</v>
      </c>
      <c r="BX69" t="e">
        <f>VLOOKUP('Prediction Data'!$K69,#REF!, BX$215, FALSE)</f>
        <v>#N/A</v>
      </c>
      <c r="BY69" t="e">
        <f>VLOOKUP('Prediction Data'!$K69,#REF!, BY$215, FALSE)</f>
        <v>#N/A</v>
      </c>
      <c r="BZ69" t="e">
        <f>VLOOKUP('Prediction Data'!$K69,#REF!, BZ$215, FALSE)</f>
        <v>#N/A</v>
      </c>
      <c r="CA69" t="e">
        <f>VLOOKUP('Prediction Data'!$K69,#REF!, CA$215, FALSE)</f>
        <v>#N/A</v>
      </c>
      <c r="CB69" t="e">
        <f t="shared" si="14"/>
        <v>#N/A</v>
      </c>
      <c r="CC69" t="e">
        <f t="shared" si="15"/>
        <v>#N/A</v>
      </c>
      <c r="CD69" t="e">
        <f t="shared" si="16"/>
        <v>#N/A</v>
      </c>
      <c r="CE69" t="e">
        <f t="shared" si="17"/>
        <v>#N/A</v>
      </c>
      <c r="CF69" s="20" t="e">
        <f t="shared" si="18"/>
        <v>#N/A</v>
      </c>
      <c r="CG69" s="20" t="e">
        <f t="shared" si="19"/>
        <v>#N/A</v>
      </c>
      <c r="CH69" t="e">
        <f>VLOOKUP(Table411[[#This Row],[Conference_H]], Conferences!$H$2:$N$34, 3,FALSE)</f>
        <v>#N/A</v>
      </c>
      <c r="CI69" t="e">
        <f>VLOOKUP(Table411[[#This Row],[Conference_A]], Conferences!$H$2:$N$34, 3,FALSE)</f>
        <v>#N/A</v>
      </c>
      <c r="CJ69" t="e">
        <f>IF(Table411[[#This Row],[CRank_H]]=Table411[[#This Row],[CRank_A]],0,1)</f>
        <v>#N/A</v>
      </c>
      <c r="CK69" t="e">
        <f>VLOOKUP(Table411[[#This Row],[Home Name BPI_SAG ELO]], 'Ratings_Comp'!$A$2:$L$364, 14, FALSE)</f>
        <v>#N/A</v>
      </c>
      <c r="CL69" t="e">
        <f>VLOOKUP(Table411[[#This Row],[Home Name BPI_SAG ELO]], 'Ratings_Comp'!$A$2:$L$364, 15, FALSE)</f>
        <v>#N/A</v>
      </c>
      <c r="CM69" t="e">
        <f>VLOOKUP(Table411[[#This Row],[Away Name BPI_SAG ELO]], 'Ratings_Comp'!$A$2:$L$364, 14, FALSE)</f>
        <v>#N/A</v>
      </c>
      <c r="CN69" t="e">
        <f>VLOOKUP(Table411[[#This Row],[Away Name BPI_SAG ELO]], 'Ratings_Comp'!$A$2:$L$364, 15, FALSE)</f>
        <v>#N/A</v>
      </c>
      <c r="CO69" t="e">
        <f>Table411[[#This Row],[Home_Ws]]/(Table411[[#This Row],[Home_Ws]]+Table411[[#This Row],[Home_Ls]])</f>
        <v>#N/A</v>
      </c>
      <c r="CP69" t="e">
        <f>Table411[[#This Row],[Away_Ws]]/(Table411[[#This Row],[Away_Ws]]+Table411[[#This Row],[Away_Ls]])</f>
        <v>#N/A</v>
      </c>
    </row>
    <row r="70" spans="1:94" x14ac:dyDescent="0.45">
      <c r="A70">
        <v>70</v>
      </c>
      <c r="B70" s="4"/>
      <c r="C70" s="4"/>
      <c r="D70" s="3" t="e">
        <f>VLOOKUP('Prediction Data'!$B70, Names!$C$2:$K$363, 2,FALSE)</f>
        <v>#N/A</v>
      </c>
      <c r="E70" s="3" t="e">
        <f>VLOOKUP('Prediction Data'!$C70, Names!$C$2:$K$363, 2,FALSE)</f>
        <v>#N/A</v>
      </c>
      <c r="F70" s="3" t="e">
        <f>VLOOKUP('Prediction Data'!$B70, Names!$C$2:$K$363, 3,FALSE)</f>
        <v>#N/A</v>
      </c>
      <c r="G70" s="3" t="e">
        <f>VLOOKUP('Prediction Data'!$C70, Names!$C$2:$K$363, 3,FALSE)</f>
        <v>#N/A</v>
      </c>
      <c r="H70" s="3" t="e">
        <f>VLOOKUP('Prediction Data'!$B70, Names!$C$2:$K$363, 5,FALSE)</f>
        <v>#N/A</v>
      </c>
      <c r="I70" s="3" t="e">
        <f>VLOOKUP('Prediction Data'!$C70, Names!$C$2:$K$363, 5,FALSE)</f>
        <v>#N/A</v>
      </c>
      <c r="J70" s="3" t="e">
        <f>VLOOKUP('Prediction Data'!$B70, Names!$C$2:$K$363, 6,FALSE)</f>
        <v>#N/A</v>
      </c>
      <c r="K70" s="3" t="e">
        <f>VLOOKUP('Prediction Data'!$C70, Names!$C$2:$K$363, 6,FALSE)</f>
        <v>#N/A</v>
      </c>
      <c r="L70" s="3" t="e">
        <f>VLOOKUP(B70, Names!$C$2:$M$363, 7,FALSE)</f>
        <v>#N/A</v>
      </c>
      <c r="M70" s="3" t="e">
        <f>VLOOKUP(C70, Names!$C$2:$M$363, 7,FALSE)</f>
        <v>#N/A</v>
      </c>
      <c r="N70" s="4" t="s">
        <v>558</v>
      </c>
      <c r="Q70" s="4">
        <f t="shared" si="10"/>
        <v>0</v>
      </c>
      <c r="R70" s="4" t="str">
        <f t="shared" si="11"/>
        <v>L</v>
      </c>
      <c r="S70" s="5"/>
      <c r="T70" s="17" t="e">
        <f>VLOOKUP($F70, Ratings_Comp[], T$215, FALSE)</f>
        <v>#N/A</v>
      </c>
      <c r="U70" s="17" t="e">
        <f>VLOOKUP($F70, Ratings_Comp[], U$215, FALSE)</f>
        <v>#N/A</v>
      </c>
      <c r="V70" s="17" t="e">
        <f>VLOOKUP($F70, Ratings_Comp[], V$215, FALSE)</f>
        <v>#N/A</v>
      </c>
      <c r="W70" s="17" t="e">
        <f>VLOOKUP($F70, Ratings_Comp[], W$215, FALSE)</f>
        <v>#N/A</v>
      </c>
      <c r="X70" s="17" t="e">
        <f>VLOOKUP($F70, Ratings_Comp[], X$215, FALSE)</f>
        <v>#N/A</v>
      </c>
      <c r="Y70" s="17" t="e">
        <f>VLOOKUP($G70, Ratings_Comp[], Y$215, FALSE)</f>
        <v>#N/A</v>
      </c>
      <c r="Z70" s="17" t="e">
        <f>VLOOKUP($G70, Ratings_Comp[], Z$215, FALSE)</f>
        <v>#N/A</v>
      </c>
      <c r="AA70" s="17" t="e">
        <f>VLOOKUP($G70, Ratings_Comp[], AA$215, FALSE)</f>
        <v>#N/A</v>
      </c>
      <c r="AB70" s="17" t="e">
        <f>VLOOKUP($G70, Ratings_Comp[], AB$215, FALSE)</f>
        <v>#N/A</v>
      </c>
      <c r="AC70" s="17" t="e">
        <f>VLOOKUP($G70, Ratings_Comp[], AC$215, FALSE)</f>
        <v>#N/A</v>
      </c>
      <c r="AD70" t="e">
        <f>VLOOKUP('Prediction Data'!$D70,#REF!, AD$215,FALSE)</f>
        <v>#N/A</v>
      </c>
      <c r="AE70" t="e">
        <f>VLOOKUP('Prediction Data'!$D70,#REF!, AE$215,FALSE)</f>
        <v>#N/A</v>
      </c>
      <c r="AF70" t="e">
        <f>VLOOKUP('Prediction Data'!$D70,#REF!, AF$215,FALSE)</f>
        <v>#N/A</v>
      </c>
      <c r="AG70" t="e">
        <f>VLOOKUP('Prediction Data'!$D70,#REF!, AG$215,FALSE)</f>
        <v>#N/A</v>
      </c>
      <c r="AH70" t="e">
        <f>VLOOKUP('Prediction Data'!$D70,#REF!, AH$215,FALSE)</f>
        <v>#N/A</v>
      </c>
      <c r="AI70" t="e">
        <f>VLOOKUP('Prediction Data'!$E70,#REF!, AI$215,FALSE)</f>
        <v>#N/A</v>
      </c>
      <c r="AJ70" t="e">
        <f>VLOOKUP('Prediction Data'!$E70,#REF!, AJ$215,FALSE)</f>
        <v>#N/A</v>
      </c>
      <c r="AK70" t="e">
        <f>VLOOKUP('Prediction Data'!$E70,#REF!, AK$215,FALSE)</f>
        <v>#N/A</v>
      </c>
      <c r="AL70" t="e">
        <f>VLOOKUP('Prediction Data'!$E70,#REF!, AL$215,FALSE)</f>
        <v>#N/A</v>
      </c>
      <c r="AM70" t="e">
        <f>VLOOKUP('Prediction Data'!$E70,#REF!, AM$215,FALSE)</f>
        <v>#N/A</v>
      </c>
      <c r="AN70" t="e">
        <f>VLOOKUP($F70,#REF!, AN$215,FALSE)</f>
        <v>#N/A</v>
      </c>
      <c r="AO70" t="e">
        <f>VLOOKUP($F70,#REF!, AO$215,FALSE)</f>
        <v>#N/A</v>
      </c>
      <c r="AP70" t="e">
        <f>VLOOKUP($G70,#REF!, AP$215,FALSE)</f>
        <v>#N/A</v>
      </c>
      <c r="AQ70" t="e">
        <f>VLOOKUP($G70,#REF!, AQ$215,FALSE)</f>
        <v>#N/A</v>
      </c>
      <c r="AR70" t="e">
        <f>VLOOKUP($H70,#REF!, 'Prediction Data'!AR$215,FALSE)</f>
        <v>#N/A</v>
      </c>
      <c r="AS70" t="e">
        <f>VLOOKUP($H70,#REF!, 'Prediction Data'!AS$215,FALSE)</f>
        <v>#N/A</v>
      </c>
      <c r="AT70" t="e">
        <f>VLOOKUP($H70,#REF!, 'Prediction Data'!AT$215,FALSE)</f>
        <v>#N/A</v>
      </c>
      <c r="AU70" t="e">
        <f>VLOOKUP($H70,#REF!, 'Prediction Data'!AU$215,FALSE)</f>
        <v>#N/A</v>
      </c>
      <c r="AV70" t="e">
        <f>VLOOKUP($H70,#REF!, 'Prediction Data'!AV$215,FALSE)</f>
        <v>#N/A</v>
      </c>
      <c r="AW70" t="e">
        <f>VLOOKUP($H70,#REF!, 'Prediction Data'!AW$215,FALSE)</f>
        <v>#N/A</v>
      </c>
      <c r="AX70" t="e">
        <f>VLOOKUP($H70,#REF!, 'Prediction Data'!AX$215,FALSE)</f>
        <v>#N/A</v>
      </c>
      <c r="AY70" t="e">
        <f>VLOOKUP($H70,#REF!, 'Prediction Data'!AY$215,FALSE)</f>
        <v>#N/A</v>
      </c>
      <c r="AZ70" t="e">
        <f>VLOOKUP($H70,#REF!, 'Prediction Data'!AZ$215,FALSE)</f>
        <v>#N/A</v>
      </c>
      <c r="BA70" t="e">
        <f>VLOOKUP($H70,#REF!, 'Prediction Data'!BA$215,FALSE)</f>
        <v>#N/A</v>
      </c>
      <c r="BB70" t="e">
        <f>VLOOKUP($H70,#REF!, 'Prediction Data'!BB$215,FALSE)</f>
        <v>#N/A</v>
      </c>
      <c r="BC70" t="e">
        <f>VLOOKUP($H70,#REF!, 'Prediction Data'!BC$215,FALSE)</f>
        <v>#N/A</v>
      </c>
      <c r="BD70" t="e">
        <f>VLOOKUP($I70,#REF!, 'Prediction Data'!BD$215,FALSE)</f>
        <v>#N/A</v>
      </c>
      <c r="BE70" t="e">
        <f>VLOOKUP($I70,#REF!, 'Prediction Data'!BE$215,FALSE)</f>
        <v>#N/A</v>
      </c>
      <c r="BF70" t="e">
        <f>VLOOKUP($I70,#REF!, 'Prediction Data'!BF$215,FALSE)</f>
        <v>#N/A</v>
      </c>
      <c r="BG70" t="e">
        <f>VLOOKUP($I70,#REF!, 'Prediction Data'!BG$215,FALSE)</f>
        <v>#N/A</v>
      </c>
      <c r="BH70" t="e">
        <f>VLOOKUP($I70,#REF!, 'Prediction Data'!BH$215,FALSE)</f>
        <v>#N/A</v>
      </c>
      <c r="BI70" t="e">
        <f>VLOOKUP($I70,#REF!, 'Prediction Data'!BI$215,FALSE)</f>
        <v>#N/A</v>
      </c>
      <c r="BJ70" t="e">
        <f>VLOOKUP($I70,#REF!, 'Prediction Data'!BJ$215,FALSE)</f>
        <v>#N/A</v>
      </c>
      <c r="BK70" t="e">
        <f>VLOOKUP($I70,#REF!, 'Prediction Data'!BK$215,FALSE)</f>
        <v>#N/A</v>
      </c>
      <c r="BL70" t="e">
        <f>VLOOKUP($I70,#REF!, 'Prediction Data'!BL$215,FALSE)</f>
        <v>#N/A</v>
      </c>
      <c r="BM70" t="e">
        <f>VLOOKUP($I70,#REF!, 'Prediction Data'!BM$215,FALSE)</f>
        <v>#N/A</v>
      </c>
      <c r="BN70" t="e">
        <f>VLOOKUP($I70,#REF!, 'Prediction Data'!BN$215,FALSE)</f>
        <v>#N/A</v>
      </c>
      <c r="BO70" t="e">
        <f>VLOOKUP($I70,#REF!, 'Prediction Data'!BO$215,FALSE)</f>
        <v>#N/A</v>
      </c>
      <c r="BP70" t="e">
        <f>VLOOKUP('Prediction Data'!$J70,#REF!, BP$215, FALSE)</f>
        <v>#N/A</v>
      </c>
      <c r="BQ70" t="e">
        <f>VLOOKUP('Prediction Data'!$J70,#REF!, BQ$215, FALSE)</f>
        <v>#N/A</v>
      </c>
      <c r="BR70" t="e">
        <f>VLOOKUP('Prediction Data'!$J70,#REF!, BR$215, FALSE)</f>
        <v>#N/A</v>
      </c>
      <c r="BS70" t="e">
        <f>VLOOKUP('Prediction Data'!$J70,#REF!, BS$215, FALSE)</f>
        <v>#N/A</v>
      </c>
      <c r="BT70" t="e">
        <f>VLOOKUP('Prediction Data'!$J70,#REF!, BT$215, FALSE)</f>
        <v>#N/A</v>
      </c>
      <c r="BU70" t="e">
        <f t="shared" si="12"/>
        <v>#N/A</v>
      </c>
      <c r="BV70" t="e">
        <f t="shared" si="13"/>
        <v>#N/A</v>
      </c>
      <c r="BW70" t="e">
        <f>VLOOKUP('Prediction Data'!$K70,#REF!, BW$215, FALSE)</f>
        <v>#N/A</v>
      </c>
      <c r="BX70" t="e">
        <f>VLOOKUP('Prediction Data'!$K70,#REF!, BX$215, FALSE)</f>
        <v>#N/A</v>
      </c>
      <c r="BY70" t="e">
        <f>VLOOKUP('Prediction Data'!$K70,#REF!, BY$215, FALSE)</f>
        <v>#N/A</v>
      </c>
      <c r="BZ70" t="e">
        <f>VLOOKUP('Prediction Data'!$K70,#REF!, BZ$215, FALSE)</f>
        <v>#N/A</v>
      </c>
      <c r="CA70" t="e">
        <f>VLOOKUP('Prediction Data'!$K70,#REF!, CA$215, FALSE)</f>
        <v>#N/A</v>
      </c>
      <c r="CB70" t="e">
        <f t="shared" si="14"/>
        <v>#N/A</v>
      </c>
      <c r="CC70" t="e">
        <f t="shared" si="15"/>
        <v>#N/A</v>
      </c>
      <c r="CD70" t="e">
        <f t="shared" si="16"/>
        <v>#N/A</v>
      </c>
      <c r="CE70" t="e">
        <f t="shared" si="17"/>
        <v>#N/A</v>
      </c>
      <c r="CF70" s="20" t="e">
        <f t="shared" si="18"/>
        <v>#N/A</v>
      </c>
      <c r="CG70" s="20" t="e">
        <f t="shared" si="19"/>
        <v>#N/A</v>
      </c>
      <c r="CH70" t="e">
        <f>VLOOKUP(Table411[[#This Row],[Conference_H]], Conferences!$H$2:$N$34, 3,FALSE)</f>
        <v>#N/A</v>
      </c>
      <c r="CI70" t="e">
        <f>VLOOKUP(Table411[[#This Row],[Conference_A]], Conferences!$H$2:$N$34, 3,FALSE)</f>
        <v>#N/A</v>
      </c>
      <c r="CJ70" t="e">
        <f>IF(Table411[[#This Row],[CRank_H]]=Table411[[#This Row],[CRank_A]],0,1)</f>
        <v>#N/A</v>
      </c>
      <c r="CK70" t="e">
        <f>VLOOKUP(Table411[[#This Row],[Home Name BPI_SAG ELO]], 'Ratings_Comp'!$A$2:$L$364, 14, FALSE)</f>
        <v>#N/A</v>
      </c>
      <c r="CL70" t="e">
        <f>VLOOKUP(Table411[[#This Row],[Home Name BPI_SAG ELO]], 'Ratings_Comp'!$A$2:$L$364, 15, FALSE)</f>
        <v>#N/A</v>
      </c>
      <c r="CM70" t="e">
        <f>VLOOKUP(Table411[[#This Row],[Away Name BPI_SAG ELO]], 'Ratings_Comp'!$A$2:$L$364, 14, FALSE)</f>
        <v>#N/A</v>
      </c>
      <c r="CN70" t="e">
        <f>VLOOKUP(Table411[[#This Row],[Away Name BPI_SAG ELO]], 'Ratings_Comp'!$A$2:$L$364, 15, FALSE)</f>
        <v>#N/A</v>
      </c>
      <c r="CO70" t="e">
        <f>Table411[[#This Row],[Home_Ws]]/(Table411[[#This Row],[Home_Ws]]+Table411[[#This Row],[Home_Ls]])</f>
        <v>#N/A</v>
      </c>
      <c r="CP70" t="e">
        <f>Table411[[#This Row],[Away_Ws]]/(Table411[[#This Row],[Away_Ws]]+Table411[[#This Row],[Away_Ls]])</f>
        <v>#N/A</v>
      </c>
    </row>
    <row r="71" spans="1:94" ht="16.149999999999999" customHeight="1" x14ac:dyDescent="0.45">
      <c r="A71">
        <v>71</v>
      </c>
      <c r="B71" s="4"/>
      <c r="C71" s="4"/>
      <c r="D71" s="3" t="e">
        <f>VLOOKUP('Prediction Data'!$B71, Names!$C$2:$K$363, 2,FALSE)</f>
        <v>#N/A</v>
      </c>
      <c r="E71" s="3" t="e">
        <f>VLOOKUP('Prediction Data'!$C71, Names!$C$2:$K$363, 2,FALSE)</f>
        <v>#N/A</v>
      </c>
      <c r="F71" s="3" t="e">
        <f>VLOOKUP('Prediction Data'!$B71, Names!$C$2:$K$363, 3,FALSE)</f>
        <v>#N/A</v>
      </c>
      <c r="G71" s="3" t="e">
        <f>VLOOKUP('Prediction Data'!$C71, Names!$C$2:$K$363, 3,FALSE)</f>
        <v>#N/A</v>
      </c>
      <c r="H71" s="3" t="e">
        <f>VLOOKUP('Prediction Data'!$B71, Names!$C$2:$K$363, 5,FALSE)</f>
        <v>#N/A</v>
      </c>
      <c r="I71" s="3" t="e">
        <f>VLOOKUP('Prediction Data'!$C71, Names!$C$2:$K$363, 5,FALSE)</f>
        <v>#N/A</v>
      </c>
      <c r="J71" s="3" t="e">
        <f>VLOOKUP('Prediction Data'!$B71, Names!$C$2:$K$363, 6,FALSE)</f>
        <v>#N/A</v>
      </c>
      <c r="K71" s="3" t="e">
        <f>VLOOKUP('Prediction Data'!$C71, Names!$C$2:$K$363, 6,FALSE)</f>
        <v>#N/A</v>
      </c>
      <c r="L71" s="3" t="e">
        <f>VLOOKUP(B71, Names!$C$2:$M$363, 7,FALSE)</f>
        <v>#N/A</v>
      </c>
      <c r="M71" s="3" t="e">
        <f>VLOOKUP(C71, Names!$C$2:$M$363, 7,FALSE)</f>
        <v>#N/A</v>
      </c>
      <c r="N71" s="4" t="s">
        <v>558</v>
      </c>
      <c r="Q71" s="4">
        <f t="shared" si="10"/>
        <v>0</v>
      </c>
      <c r="R71" s="4" t="str">
        <f t="shared" si="11"/>
        <v>L</v>
      </c>
      <c r="S71" s="5"/>
      <c r="T71" s="17" t="e">
        <f>VLOOKUP($F71, Ratings_Comp[], T$215, FALSE)</f>
        <v>#N/A</v>
      </c>
      <c r="U71" s="17" t="e">
        <f>VLOOKUP($F71, Ratings_Comp[], U$215, FALSE)</f>
        <v>#N/A</v>
      </c>
      <c r="V71" s="17" t="e">
        <f>VLOOKUP($F71, Ratings_Comp[], V$215, FALSE)</f>
        <v>#N/A</v>
      </c>
      <c r="W71" s="17" t="e">
        <f>VLOOKUP($F71, Ratings_Comp[], W$215, FALSE)</f>
        <v>#N/A</v>
      </c>
      <c r="X71" s="17" t="e">
        <f>VLOOKUP($F71, Ratings_Comp[], X$215, FALSE)</f>
        <v>#N/A</v>
      </c>
      <c r="Y71" s="17" t="e">
        <f>VLOOKUP($G71, Ratings_Comp[], Y$215, FALSE)</f>
        <v>#N/A</v>
      </c>
      <c r="Z71" s="17" t="e">
        <f>VLOOKUP($G71, Ratings_Comp[], Z$215, FALSE)</f>
        <v>#N/A</v>
      </c>
      <c r="AA71" s="17" t="e">
        <f>VLOOKUP($G71, Ratings_Comp[], AA$215, FALSE)</f>
        <v>#N/A</v>
      </c>
      <c r="AB71" s="17" t="e">
        <f>VLOOKUP($G71, Ratings_Comp[], AB$215, FALSE)</f>
        <v>#N/A</v>
      </c>
      <c r="AC71" s="17" t="e">
        <f>VLOOKUP($G71, Ratings_Comp[], AC$215, FALSE)</f>
        <v>#N/A</v>
      </c>
      <c r="AD71" t="e">
        <f>VLOOKUP('Prediction Data'!$D71,#REF!, AD$215,FALSE)</f>
        <v>#N/A</v>
      </c>
      <c r="AE71" t="e">
        <f>VLOOKUP('Prediction Data'!$D71,#REF!, AE$215,FALSE)</f>
        <v>#N/A</v>
      </c>
      <c r="AF71" t="e">
        <f>VLOOKUP('Prediction Data'!$D71,#REF!, AF$215,FALSE)</f>
        <v>#N/A</v>
      </c>
      <c r="AG71" t="e">
        <f>VLOOKUP('Prediction Data'!$D71,#REF!, AG$215,FALSE)</f>
        <v>#N/A</v>
      </c>
      <c r="AH71" t="e">
        <f>VLOOKUP('Prediction Data'!$D71,#REF!, AH$215,FALSE)</f>
        <v>#N/A</v>
      </c>
      <c r="AI71" t="e">
        <f>VLOOKUP('Prediction Data'!$E71,#REF!, AI$215,FALSE)</f>
        <v>#N/A</v>
      </c>
      <c r="AJ71" t="e">
        <f>VLOOKUP('Prediction Data'!$E71,#REF!, AJ$215,FALSE)</f>
        <v>#N/A</v>
      </c>
      <c r="AK71" t="e">
        <f>VLOOKUP('Prediction Data'!$E71,#REF!, AK$215,FALSE)</f>
        <v>#N/A</v>
      </c>
      <c r="AL71" t="e">
        <f>VLOOKUP('Prediction Data'!$E71,#REF!, AL$215,FALSE)</f>
        <v>#N/A</v>
      </c>
      <c r="AM71" t="e">
        <f>VLOOKUP('Prediction Data'!$E71,#REF!, AM$215,FALSE)</f>
        <v>#N/A</v>
      </c>
      <c r="AN71" t="e">
        <f>VLOOKUP($F71,#REF!, AN$215,FALSE)</f>
        <v>#N/A</v>
      </c>
      <c r="AO71" t="e">
        <f>VLOOKUP($F71,#REF!, AO$215,FALSE)</f>
        <v>#N/A</v>
      </c>
      <c r="AP71" t="e">
        <f>VLOOKUP($G71,#REF!, AP$215,FALSE)</f>
        <v>#N/A</v>
      </c>
      <c r="AQ71" t="e">
        <f>VLOOKUP($G71,#REF!, AQ$215,FALSE)</f>
        <v>#N/A</v>
      </c>
      <c r="AR71" t="e">
        <f>VLOOKUP($H71,#REF!, 'Prediction Data'!AR$215,FALSE)</f>
        <v>#N/A</v>
      </c>
      <c r="AS71" t="e">
        <f>VLOOKUP($H71,#REF!, 'Prediction Data'!AS$215,FALSE)</f>
        <v>#N/A</v>
      </c>
      <c r="AT71" t="e">
        <f>VLOOKUP($H71,#REF!, 'Prediction Data'!AT$215,FALSE)</f>
        <v>#N/A</v>
      </c>
      <c r="AU71" t="e">
        <f>VLOOKUP($H71,#REF!, 'Prediction Data'!AU$215,FALSE)</f>
        <v>#N/A</v>
      </c>
      <c r="AV71" t="e">
        <f>VLOOKUP($H71,#REF!, 'Prediction Data'!AV$215,FALSE)</f>
        <v>#N/A</v>
      </c>
      <c r="AW71" t="e">
        <f>VLOOKUP($H71,#REF!, 'Prediction Data'!AW$215,FALSE)</f>
        <v>#N/A</v>
      </c>
      <c r="AX71" t="e">
        <f>VLOOKUP($H71,#REF!, 'Prediction Data'!AX$215,FALSE)</f>
        <v>#N/A</v>
      </c>
      <c r="AY71" t="e">
        <f>VLOOKUP($H71,#REF!, 'Prediction Data'!AY$215,FALSE)</f>
        <v>#N/A</v>
      </c>
      <c r="AZ71" t="e">
        <f>VLOOKUP($H71,#REF!, 'Prediction Data'!AZ$215,FALSE)</f>
        <v>#N/A</v>
      </c>
      <c r="BA71" t="e">
        <f>VLOOKUP($H71,#REF!, 'Prediction Data'!BA$215,FALSE)</f>
        <v>#N/A</v>
      </c>
      <c r="BB71" t="e">
        <f>VLOOKUP($H71,#REF!, 'Prediction Data'!BB$215,FALSE)</f>
        <v>#N/A</v>
      </c>
      <c r="BC71" t="e">
        <f>VLOOKUP($H71,#REF!, 'Prediction Data'!BC$215,FALSE)</f>
        <v>#N/A</v>
      </c>
      <c r="BD71" t="e">
        <f>VLOOKUP($I71,#REF!, 'Prediction Data'!BD$215,FALSE)</f>
        <v>#N/A</v>
      </c>
      <c r="BE71" t="e">
        <f>VLOOKUP($I71,#REF!, 'Prediction Data'!BE$215,FALSE)</f>
        <v>#N/A</v>
      </c>
      <c r="BF71" t="e">
        <f>VLOOKUP($I71,#REF!, 'Prediction Data'!BF$215,FALSE)</f>
        <v>#N/A</v>
      </c>
      <c r="BG71" t="e">
        <f>VLOOKUP($I71,#REF!, 'Prediction Data'!BG$215,FALSE)</f>
        <v>#N/A</v>
      </c>
      <c r="BH71" t="e">
        <f>VLOOKUP($I71,#REF!, 'Prediction Data'!BH$215,FALSE)</f>
        <v>#N/A</v>
      </c>
      <c r="BI71" t="e">
        <f>VLOOKUP($I71,#REF!, 'Prediction Data'!BI$215,FALSE)</f>
        <v>#N/A</v>
      </c>
      <c r="BJ71" t="e">
        <f>VLOOKUP($I71,#REF!, 'Prediction Data'!BJ$215,FALSE)</f>
        <v>#N/A</v>
      </c>
      <c r="BK71" t="e">
        <f>VLOOKUP($I71,#REF!, 'Prediction Data'!BK$215,FALSE)</f>
        <v>#N/A</v>
      </c>
      <c r="BL71" t="e">
        <f>VLOOKUP($I71,#REF!, 'Prediction Data'!BL$215,FALSE)</f>
        <v>#N/A</v>
      </c>
      <c r="BM71" t="e">
        <f>VLOOKUP($I71,#REF!, 'Prediction Data'!BM$215,FALSE)</f>
        <v>#N/A</v>
      </c>
      <c r="BN71" t="e">
        <f>VLOOKUP($I71,#REF!, 'Prediction Data'!BN$215,FALSE)</f>
        <v>#N/A</v>
      </c>
      <c r="BO71" t="e">
        <f>VLOOKUP($I71,#REF!, 'Prediction Data'!BO$215,FALSE)</f>
        <v>#N/A</v>
      </c>
      <c r="BP71" t="e">
        <f>VLOOKUP('Prediction Data'!$J71,#REF!, BP$215, FALSE)</f>
        <v>#N/A</v>
      </c>
      <c r="BQ71" t="e">
        <f>VLOOKUP('Prediction Data'!$J71,#REF!, BQ$215, FALSE)</f>
        <v>#N/A</v>
      </c>
      <c r="BR71" t="e">
        <f>VLOOKUP('Prediction Data'!$J71,#REF!, BR$215, FALSE)</f>
        <v>#N/A</v>
      </c>
      <c r="BS71" t="e">
        <f>VLOOKUP('Prediction Data'!$J71,#REF!, BS$215, FALSE)</f>
        <v>#N/A</v>
      </c>
      <c r="BT71" t="e">
        <f>VLOOKUP('Prediction Data'!$J71,#REF!, BT$215, FALSE)</f>
        <v>#N/A</v>
      </c>
      <c r="BU71" t="e">
        <f t="shared" si="12"/>
        <v>#N/A</v>
      </c>
      <c r="BV71" t="e">
        <f t="shared" si="13"/>
        <v>#N/A</v>
      </c>
      <c r="BW71" t="e">
        <f>VLOOKUP('Prediction Data'!$K71,#REF!, BW$215, FALSE)</f>
        <v>#N/A</v>
      </c>
      <c r="BX71" t="e">
        <f>VLOOKUP('Prediction Data'!$K71,#REF!, BX$215, FALSE)</f>
        <v>#N/A</v>
      </c>
      <c r="BY71" t="e">
        <f>VLOOKUP('Prediction Data'!$K71,#REF!, BY$215, FALSE)</f>
        <v>#N/A</v>
      </c>
      <c r="BZ71" t="e">
        <f>VLOOKUP('Prediction Data'!$K71,#REF!, BZ$215, FALSE)</f>
        <v>#N/A</v>
      </c>
      <c r="CA71" t="e">
        <f>VLOOKUP('Prediction Data'!$K71,#REF!, CA$215, FALSE)</f>
        <v>#N/A</v>
      </c>
      <c r="CB71" t="e">
        <f t="shared" si="14"/>
        <v>#N/A</v>
      </c>
      <c r="CC71" t="e">
        <f t="shared" si="15"/>
        <v>#N/A</v>
      </c>
      <c r="CD71" t="e">
        <f t="shared" si="16"/>
        <v>#N/A</v>
      </c>
      <c r="CE71" t="e">
        <f t="shared" si="17"/>
        <v>#N/A</v>
      </c>
      <c r="CF71" s="20" t="e">
        <f t="shared" si="18"/>
        <v>#N/A</v>
      </c>
      <c r="CG71" s="20" t="e">
        <f t="shared" si="19"/>
        <v>#N/A</v>
      </c>
      <c r="CH71" t="e">
        <f>VLOOKUP(Table411[[#This Row],[Conference_H]], Conferences!$H$2:$N$34, 3,FALSE)</f>
        <v>#N/A</v>
      </c>
      <c r="CI71" t="e">
        <f>VLOOKUP(Table411[[#This Row],[Conference_A]], Conferences!$H$2:$N$34, 3,FALSE)</f>
        <v>#N/A</v>
      </c>
      <c r="CJ71" t="e">
        <f>IF(Table411[[#This Row],[CRank_H]]=Table411[[#This Row],[CRank_A]],0,1)</f>
        <v>#N/A</v>
      </c>
      <c r="CK71" t="e">
        <f>VLOOKUP(Table411[[#This Row],[Home Name BPI_SAG ELO]], 'Ratings_Comp'!$A$2:$L$364, 14, FALSE)</f>
        <v>#N/A</v>
      </c>
      <c r="CL71" t="e">
        <f>VLOOKUP(Table411[[#This Row],[Home Name BPI_SAG ELO]], 'Ratings_Comp'!$A$2:$L$364, 15, FALSE)</f>
        <v>#N/A</v>
      </c>
      <c r="CM71" t="e">
        <f>VLOOKUP(Table411[[#This Row],[Away Name BPI_SAG ELO]], 'Ratings_Comp'!$A$2:$L$364, 14, FALSE)</f>
        <v>#N/A</v>
      </c>
      <c r="CN71" t="e">
        <f>VLOOKUP(Table411[[#This Row],[Away Name BPI_SAG ELO]], 'Ratings_Comp'!$A$2:$L$364, 15, FALSE)</f>
        <v>#N/A</v>
      </c>
      <c r="CO71" t="e">
        <f>Table411[[#This Row],[Home_Ws]]/(Table411[[#This Row],[Home_Ws]]+Table411[[#This Row],[Home_Ls]])</f>
        <v>#N/A</v>
      </c>
      <c r="CP71" t="e">
        <f>Table411[[#This Row],[Away_Ws]]/(Table411[[#This Row],[Away_Ws]]+Table411[[#This Row],[Away_Ls]])</f>
        <v>#N/A</v>
      </c>
    </row>
    <row r="72" spans="1:94" ht="16.149999999999999" customHeight="1" x14ac:dyDescent="0.45">
      <c r="A72">
        <v>72</v>
      </c>
      <c r="B72" s="4"/>
      <c r="C72" s="4"/>
      <c r="D72" s="3" t="e">
        <f>VLOOKUP('Prediction Data'!$B72, Names!$C$2:$K$363, 2,FALSE)</f>
        <v>#N/A</v>
      </c>
      <c r="E72" s="3" t="e">
        <f>VLOOKUP('Prediction Data'!$C72, Names!$C$2:$K$363, 2,FALSE)</f>
        <v>#N/A</v>
      </c>
      <c r="F72" s="3" t="e">
        <f>VLOOKUP('Prediction Data'!$B72, Names!$C$2:$K$363, 3,FALSE)</f>
        <v>#N/A</v>
      </c>
      <c r="G72" s="3" t="e">
        <f>VLOOKUP('Prediction Data'!$C72, Names!$C$2:$K$363, 3,FALSE)</f>
        <v>#N/A</v>
      </c>
      <c r="H72" s="3" t="e">
        <f>VLOOKUP('Prediction Data'!$B72, Names!$C$2:$K$363, 5,FALSE)</f>
        <v>#N/A</v>
      </c>
      <c r="I72" s="3" t="e">
        <f>VLOOKUP('Prediction Data'!$C72, Names!$C$2:$K$363, 5,FALSE)</f>
        <v>#N/A</v>
      </c>
      <c r="J72" s="3" t="e">
        <f>VLOOKUP('Prediction Data'!$B72, Names!$C$2:$K$363, 6,FALSE)</f>
        <v>#N/A</v>
      </c>
      <c r="K72" s="3" t="e">
        <f>VLOOKUP('Prediction Data'!$C72, Names!$C$2:$K$363, 6,FALSE)</f>
        <v>#N/A</v>
      </c>
      <c r="L72" s="3" t="e">
        <f>VLOOKUP(B72, Names!$C$2:$M$363, 7,FALSE)</f>
        <v>#N/A</v>
      </c>
      <c r="M72" s="3" t="e">
        <f>VLOOKUP(C72, Names!$C$2:$M$363, 7,FALSE)</f>
        <v>#N/A</v>
      </c>
      <c r="N72" s="4" t="s">
        <v>558</v>
      </c>
      <c r="Q72" s="4">
        <f t="shared" si="10"/>
        <v>0</v>
      </c>
      <c r="R72" s="4" t="str">
        <f t="shared" si="11"/>
        <v>L</v>
      </c>
      <c r="S72" s="5"/>
      <c r="T72" s="17" t="e">
        <f>VLOOKUP($F72, Ratings_Comp[], T$215, FALSE)</f>
        <v>#N/A</v>
      </c>
      <c r="U72" s="17" t="e">
        <f>VLOOKUP($F72, Ratings_Comp[], U$215, FALSE)</f>
        <v>#N/A</v>
      </c>
      <c r="V72" s="17" t="e">
        <f>VLOOKUP($F72, Ratings_Comp[], V$215, FALSE)</f>
        <v>#N/A</v>
      </c>
      <c r="W72" s="17" t="e">
        <f>VLOOKUP($F72, Ratings_Comp[], W$215, FALSE)</f>
        <v>#N/A</v>
      </c>
      <c r="X72" s="17" t="e">
        <f>VLOOKUP($F72, Ratings_Comp[], X$215, FALSE)</f>
        <v>#N/A</v>
      </c>
      <c r="Y72" s="17" t="e">
        <f>VLOOKUP($G72, Ratings_Comp[], Y$215, FALSE)</f>
        <v>#N/A</v>
      </c>
      <c r="Z72" s="17" t="e">
        <f>VLOOKUP($G72, Ratings_Comp[], Z$215, FALSE)</f>
        <v>#N/A</v>
      </c>
      <c r="AA72" s="17" t="e">
        <f>VLOOKUP($G72, Ratings_Comp[], AA$215, FALSE)</f>
        <v>#N/A</v>
      </c>
      <c r="AB72" s="17" t="e">
        <f>VLOOKUP($G72, Ratings_Comp[], AB$215, FALSE)</f>
        <v>#N/A</v>
      </c>
      <c r="AC72" s="17" t="e">
        <f>VLOOKUP($G72, Ratings_Comp[], AC$215, FALSE)</f>
        <v>#N/A</v>
      </c>
      <c r="AD72" t="e">
        <f>VLOOKUP('Prediction Data'!$D72,#REF!, AD$215,FALSE)</f>
        <v>#N/A</v>
      </c>
      <c r="AE72" t="e">
        <f>VLOOKUP('Prediction Data'!$D72,#REF!, AE$215,FALSE)</f>
        <v>#N/A</v>
      </c>
      <c r="AF72" t="e">
        <f>VLOOKUP('Prediction Data'!$D72,#REF!, AF$215,FALSE)</f>
        <v>#N/A</v>
      </c>
      <c r="AG72" t="e">
        <f>VLOOKUP('Prediction Data'!$D72,#REF!, AG$215,FALSE)</f>
        <v>#N/A</v>
      </c>
      <c r="AH72" t="e">
        <f>VLOOKUP('Prediction Data'!$D72,#REF!, AH$215,FALSE)</f>
        <v>#N/A</v>
      </c>
      <c r="AI72" t="e">
        <f>VLOOKUP('Prediction Data'!$E72,#REF!, AI$215,FALSE)</f>
        <v>#N/A</v>
      </c>
      <c r="AJ72" t="e">
        <f>VLOOKUP('Prediction Data'!$E72,#REF!, AJ$215,FALSE)</f>
        <v>#N/A</v>
      </c>
      <c r="AK72" t="e">
        <f>VLOOKUP('Prediction Data'!$E72,#REF!, AK$215,FALSE)</f>
        <v>#N/A</v>
      </c>
      <c r="AL72" t="e">
        <f>VLOOKUP('Prediction Data'!$E72,#REF!, AL$215,FALSE)</f>
        <v>#N/A</v>
      </c>
      <c r="AM72" t="e">
        <f>VLOOKUP('Prediction Data'!$E72,#REF!, AM$215,FALSE)</f>
        <v>#N/A</v>
      </c>
      <c r="AN72" t="e">
        <f>VLOOKUP($F72,#REF!, AN$215,FALSE)</f>
        <v>#N/A</v>
      </c>
      <c r="AO72" t="e">
        <f>VLOOKUP($F72,#REF!, AO$215,FALSE)</f>
        <v>#N/A</v>
      </c>
      <c r="AP72" t="e">
        <f>VLOOKUP($G72,#REF!, AP$215,FALSE)</f>
        <v>#N/A</v>
      </c>
      <c r="AQ72" t="e">
        <f>VLOOKUP($G72,#REF!, AQ$215,FALSE)</f>
        <v>#N/A</v>
      </c>
      <c r="AR72" t="e">
        <f>VLOOKUP($H72,#REF!, 'Prediction Data'!AR$215,FALSE)</f>
        <v>#N/A</v>
      </c>
      <c r="AS72" t="e">
        <f>VLOOKUP($H72,#REF!, 'Prediction Data'!AS$215,FALSE)</f>
        <v>#N/A</v>
      </c>
      <c r="AT72" t="e">
        <f>VLOOKUP($H72,#REF!, 'Prediction Data'!AT$215,FALSE)</f>
        <v>#N/A</v>
      </c>
      <c r="AU72" t="e">
        <f>VLOOKUP($H72,#REF!, 'Prediction Data'!AU$215,FALSE)</f>
        <v>#N/A</v>
      </c>
      <c r="AV72" t="e">
        <f>VLOOKUP($H72,#REF!, 'Prediction Data'!AV$215,FALSE)</f>
        <v>#N/A</v>
      </c>
      <c r="AW72" t="e">
        <f>VLOOKUP($H72,#REF!, 'Prediction Data'!AW$215,FALSE)</f>
        <v>#N/A</v>
      </c>
      <c r="AX72" t="e">
        <f>VLOOKUP($H72,#REF!, 'Prediction Data'!AX$215,FALSE)</f>
        <v>#N/A</v>
      </c>
      <c r="AY72" t="e">
        <f>VLOOKUP($H72,#REF!, 'Prediction Data'!AY$215,FALSE)</f>
        <v>#N/A</v>
      </c>
      <c r="AZ72" t="e">
        <f>VLOOKUP($H72,#REF!, 'Prediction Data'!AZ$215,FALSE)</f>
        <v>#N/A</v>
      </c>
      <c r="BA72" t="e">
        <f>VLOOKUP($H72,#REF!, 'Prediction Data'!BA$215,FALSE)</f>
        <v>#N/A</v>
      </c>
      <c r="BB72" t="e">
        <f>VLOOKUP($H72,#REF!, 'Prediction Data'!BB$215,FALSE)</f>
        <v>#N/A</v>
      </c>
      <c r="BC72" t="e">
        <f>VLOOKUP($H72,#REF!, 'Prediction Data'!BC$215,FALSE)</f>
        <v>#N/A</v>
      </c>
      <c r="BD72" t="e">
        <f>VLOOKUP($I72,#REF!, 'Prediction Data'!BD$215,FALSE)</f>
        <v>#N/A</v>
      </c>
      <c r="BE72" t="e">
        <f>VLOOKUP($I72,#REF!, 'Prediction Data'!BE$215,FALSE)</f>
        <v>#N/A</v>
      </c>
      <c r="BF72" t="e">
        <f>VLOOKUP($I72,#REF!, 'Prediction Data'!BF$215,FALSE)</f>
        <v>#N/A</v>
      </c>
      <c r="BG72" t="e">
        <f>VLOOKUP($I72,#REF!, 'Prediction Data'!BG$215,FALSE)</f>
        <v>#N/A</v>
      </c>
      <c r="BH72" t="e">
        <f>VLOOKUP($I72,#REF!, 'Prediction Data'!BH$215,FALSE)</f>
        <v>#N/A</v>
      </c>
      <c r="BI72" t="e">
        <f>VLOOKUP($I72,#REF!, 'Prediction Data'!BI$215,FALSE)</f>
        <v>#N/A</v>
      </c>
      <c r="BJ72" t="e">
        <f>VLOOKUP($I72,#REF!, 'Prediction Data'!BJ$215,FALSE)</f>
        <v>#N/A</v>
      </c>
      <c r="BK72" t="e">
        <f>VLOOKUP($I72,#REF!, 'Prediction Data'!BK$215,FALSE)</f>
        <v>#N/A</v>
      </c>
      <c r="BL72" t="e">
        <f>VLOOKUP($I72,#REF!, 'Prediction Data'!BL$215,FALSE)</f>
        <v>#N/A</v>
      </c>
      <c r="BM72" t="e">
        <f>VLOOKUP($I72,#REF!, 'Prediction Data'!BM$215,FALSE)</f>
        <v>#N/A</v>
      </c>
      <c r="BN72" t="e">
        <f>VLOOKUP($I72,#REF!, 'Prediction Data'!BN$215,FALSE)</f>
        <v>#N/A</v>
      </c>
      <c r="BO72" t="e">
        <f>VLOOKUP($I72,#REF!, 'Prediction Data'!BO$215,FALSE)</f>
        <v>#N/A</v>
      </c>
      <c r="BP72" t="e">
        <f>VLOOKUP('Prediction Data'!$J72,#REF!, BP$215, FALSE)</f>
        <v>#N/A</v>
      </c>
      <c r="BQ72" t="e">
        <f>VLOOKUP('Prediction Data'!$J72,#REF!, BQ$215, FALSE)</f>
        <v>#N/A</v>
      </c>
      <c r="BR72" t="e">
        <f>VLOOKUP('Prediction Data'!$J72,#REF!, BR$215, FALSE)</f>
        <v>#N/A</v>
      </c>
      <c r="BS72" t="e">
        <f>VLOOKUP('Prediction Data'!$J72,#REF!, BS$215, FALSE)</f>
        <v>#N/A</v>
      </c>
      <c r="BT72" t="e">
        <f>VLOOKUP('Prediction Data'!$J72,#REF!, BT$215, FALSE)</f>
        <v>#N/A</v>
      </c>
      <c r="BU72" t="e">
        <f t="shared" si="12"/>
        <v>#N/A</v>
      </c>
      <c r="BV72" t="e">
        <f t="shared" si="13"/>
        <v>#N/A</v>
      </c>
      <c r="BW72" t="e">
        <f>VLOOKUP('Prediction Data'!$K72,#REF!, BW$215, FALSE)</f>
        <v>#N/A</v>
      </c>
      <c r="BX72" t="e">
        <f>VLOOKUP('Prediction Data'!$K72,#REF!, BX$215, FALSE)</f>
        <v>#N/A</v>
      </c>
      <c r="BY72" t="e">
        <f>VLOOKUP('Prediction Data'!$K72,#REF!, BY$215, FALSE)</f>
        <v>#N/A</v>
      </c>
      <c r="BZ72" t="e">
        <f>VLOOKUP('Prediction Data'!$K72,#REF!, BZ$215, FALSE)</f>
        <v>#N/A</v>
      </c>
      <c r="CA72" t="e">
        <f>VLOOKUP('Prediction Data'!$K72,#REF!, CA$215, FALSE)</f>
        <v>#N/A</v>
      </c>
      <c r="CB72" t="e">
        <f t="shared" si="14"/>
        <v>#N/A</v>
      </c>
      <c r="CC72" t="e">
        <f t="shared" si="15"/>
        <v>#N/A</v>
      </c>
      <c r="CD72" t="e">
        <f t="shared" si="16"/>
        <v>#N/A</v>
      </c>
      <c r="CE72" t="e">
        <f t="shared" si="17"/>
        <v>#N/A</v>
      </c>
      <c r="CF72" s="20" t="e">
        <f t="shared" si="18"/>
        <v>#N/A</v>
      </c>
      <c r="CG72" s="20" t="e">
        <f t="shared" si="19"/>
        <v>#N/A</v>
      </c>
      <c r="CH72" t="e">
        <f>VLOOKUP(Table411[[#This Row],[Conference_H]], Conferences!$H$2:$N$34, 3,FALSE)</f>
        <v>#N/A</v>
      </c>
      <c r="CI72" t="e">
        <f>VLOOKUP(Table411[[#This Row],[Conference_A]], Conferences!$H$2:$N$34, 3,FALSE)</f>
        <v>#N/A</v>
      </c>
      <c r="CJ72" t="e">
        <f>IF(Table411[[#This Row],[CRank_H]]=Table411[[#This Row],[CRank_A]],0,1)</f>
        <v>#N/A</v>
      </c>
      <c r="CK72" t="e">
        <f>VLOOKUP(Table411[[#This Row],[Home Name BPI_SAG ELO]], 'Ratings_Comp'!$A$2:$L$364, 14, FALSE)</f>
        <v>#N/A</v>
      </c>
      <c r="CL72" t="e">
        <f>VLOOKUP(Table411[[#This Row],[Home Name BPI_SAG ELO]], 'Ratings_Comp'!$A$2:$L$364, 15, FALSE)</f>
        <v>#N/A</v>
      </c>
      <c r="CM72" t="e">
        <f>VLOOKUP(Table411[[#This Row],[Away Name BPI_SAG ELO]], 'Ratings_Comp'!$A$2:$L$364, 14, FALSE)</f>
        <v>#N/A</v>
      </c>
      <c r="CN72" t="e">
        <f>VLOOKUP(Table411[[#This Row],[Away Name BPI_SAG ELO]], 'Ratings_Comp'!$A$2:$L$364, 15, FALSE)</f>
        <v>#N/A</v>
      </c>
      <c r="CO72" t="e">
        <f>Table411[[#This Row],[Home_Ws]]/(Table411[[#This Row],[Home_Ws]]+Table411[[#This Row],[Home_Ls]])</f>
        <v>#N/A</v>
      </c>
      <c r="CP72" t="e">
        <f>Table411[[#This Row],[Away_Ws]]/(Table411[[#This Row],[Away_Ws]]+Table411[[#This Row],[Away_Ls]])</f>
        <v>#N/A</v>
      </c>
    </row>
    <row r="73" spans="1:94" ht="16.149999999999999" customHeight="1" x14ac:dyDescent="0.45">
      <c r="A73">
        <v>73</v>
      </c>
      <c r="B73" s="4"/>
      <c r="C73" s="4"/>
      <c r="D73" s="3" t="e">
        <f>VLOOKUP('Prediction Data'!$B73, Names!$C$2:$K$363, 2,FALSE)</f>
        <v>#N/A</v>
      </c>
      <c r="E73" s="3" t="e">
        <f>VLOOKUP('Prediction Data'!$C73, Names!$C$2:$K$363, 2,FALSE)</f>
        <v>#N/A</v>
      </c>
      <c r="F73" s="3" t="e">
        <f>VLOOKUP('Prediction Data'!$B73, Names!$C$2:$K$363, 3,FALSE)</f>
        <v>#N/A</v>
      </c>
      <c r="G73" s="3" t="e">
        <f>VLOOKUP('Prediction Data'!$C73, Names!$C$2:$K$363, 3,FALSE)</f>
        <v>#N/A</v>
      </c>
      <c r="H73" s="3" t="e">
        <f>VLOOKUP('Prediction Data'!$B73, Names!$C$2:$K$363, 5,FALSE)</f>
        <v>#N/A</v>
      </c>
      <c r="I73" s="3" t="e">
        <f>VLOOKUP('Prediction Data'!$C73, Names!$C$2:$K$363, 5,FALSE)</f>
        <v>#N/A</v>
      </c>
      <c r="J73" s="3" t="e">
        <f>VLOOKUP('Prediction Data'!$B73, Names!$C$2:$K$363, 6,FALSE)</f>
        <v>#N/A</v>
      </c>
      <c r="K73" s="3" t="e">
        <f>VLOOKUP('Prediction Data'!$C73, Names!$C$2:$K$363, 6,FALSE)</f>
        <v>#N/A</v>
      </c>
      <c r="L73" s="3" t="e">
        <f>VLOOKUP(B73, Names!$C$2:$M$363, 7,FALSE)</f>
        <v>#N/A</v>
      </c>
      <c r="M73" s="3" t="e">
        <f>VLOOKUP(C73, Names!$C$2:$M$363, 7,FALSE)</f>
        <v>#N/A</v>
      </c>
      <c r="N73" s="4" t="s">
        <v>558</v>
      </c>
      <c r="Q73" s="4">
        <f t="shared" si="10"/>
        <v>0</v>
      </c>
      <c r="R73" s="4" t="str">
        <f t="shared" si="11"/>
        <v>L</v>
      </c>
      <c r="S73" s="5"/>
      <c r="T73" s="17" t="e">
        <f>VLOOKUP($F73, Ratings_Comp[], T$215, FALSE)</f>
        <v>#N/A</v>
      </c>
      <c r="U73" s="17" t="e">
        <f>VLOOKUP($F73, Ratings_Comp[], U$215, FALSE)</f>
        <v>#N/A</v>
      </c>
      <c r="V73" s="17" t="e">
        <f>VLOOKUP($F73, Ratings_Comp[], V$215, FALSE)</f>
        <v>#N/A</v>
      </c>
      <c r="W73" s="17" t="e">
        <f>VLOOKUP($F73, Ratings_Comp[], W$215, FALSE)</f>
        <v>#N/A</v>
      </c>
      <c r="X73" s="17" t="e">
        <f>VLOOKUP($F73, Ratings_Comp[], X$215, FALSE)</f>
        <v>#N/A</v>
      </c>
      <c r="Y73" s="17" t="e">
        <f>VLOOKUP($G73, Ratings_Comp[], Y$215, FALSE)</f>
        <v>#N/A</v>
      </c>
      <c r="Z73" s="17" t="e">
        <f>VLOOKUP($G73, Ratings_Comp[], Z$215, FALSE)</f>
        <v>#N/A</v>
      </c>
      <c r="AA73" s="17" t="e">
        <f>VLOOKUP($G73, Ratings_Comp[], AA$215, FALSE)</f>
        <v>#N/A</v>
      </c>
      <c r="AB73" s="17" t="e">
        <f>VLOOKUP($G73, Ratings_Comp[], AB$215, FALSE)</f>
        <v>#N/A</v>
      </c>
      <c r="AC73" s="17" t="e">
        <f>VLOOKUP($G73, Ratings_Comp[], AC$215, FALSE)</f>
        <v>#N/A</v>
      </c>
      <c r="AD73" t="e">
        <f>VLOOKUP('Prediction Data'!$D73,#REF!, AD$215,FALSE)</f>
        <v>#N/A</v>
      </c>
      <c r="AE73" t="e">
        <f>VLOOKUP('Prediction Data'!$D73,#REF!, AE$215,FALSE)</f>
        <v>#N/A</v>
      </c>
      <c r="AF73" t="e">
        <f>VLOOKUP('Prediction Data'!$D73,#REF!, AF$215,FALSE)</f>
        <v>#N/A</v>
      </c>
      <c r="AG73" t="e">
        <f>VLOOKUP('Prediction Data'!$D73,#REF!, AG$215,FALSE)</f>
        <v>#N/A</v>
      </c>
      <c r="AH73" t="e">
        <f>VLOOKUP('Prediction Data'!$D73,#REF!, AH$215,FALSE)</f>
        <v>#N/A</v>
      </c>
      <c r="AI73" t="e">
        <f>VLOOKUP('Prediction Data'!$E73,#REF!, AI$215,FALSE)</f>
        <v>#N/A</v>
      </c>
      <c r="AJ73" t="e">
        <f>VLOOKUP('Prediction Data'!$E73,#REF!, AJ$215,FALSE)</f>
        <v>#N/A</v>
      </c>
      <c r="AK73" t="e">
        <f>VLOOKUP('Prediction Data'!$E73,#REF!, AK$215,FALSE)</f>
        <v>#N/A</v>
      </c>
      <c r="AL73" t="e">
        <f>VLOOKUP('Prediction Data'!$E73,#REF!, AL$215,FALSE)</f>
        <v>#N/A</v>
      </c>
      <c r="AM73" t="e">
        <f>VLOOKUP('Prediction Data'!$E73,#REF!, AM$215,FALSE)</f>
        <v>#N/A</v>
      </c>
      <c r="AN73" t="e">
        <f>VLOOKUP($F73,#REF!, AN$215,FALSE)</f>
        <v>#N/A</v>
      </c>
      <c r="AO73" t="e">
        <f>VLOOKUP($F73,#REF!, AO$215,FALSE)</f>
        <v>#N/A</v>
      </c>
      <c r="AP73" t="e">
        <f>VLOOKUP($G73,#REF!, AP$215,FALSE)</f>
        <v>#N/A</v>
      </c>
      <c r="AQ73" t="e">
        <f>VLOOKUP($G73,#REF!, AQ$215,FALSE)</f>
        <v>#N/A</v>
      </c>
      <c r="AR73" t="e">
        <f>VLOOKUP($H73,#REF!, 'Prediction Data'!AR$215,FALSE)</f>
        <v>#N/A</v>
      </c>
      <c r="AS73" t="e">
        <f>VLOOKUP($H73,#REF!, 'Prediction Data'!AS$215,FALSE)</f>
        <v>#N/A</v>
      </c>
      <c r="AT73" t="e">
        <f>VLOOKUP($H73,#REF!, 'Prediction Data'!AT$215,FALSE)</f>
        <v>#N/A</v>
      </c>
      <c r="AU73" t="e">
        <f>VLOOKUP($H73,#REF!, 'Prediction Data'!AU$215,FALSE)</f>
        <v>#N/A</v>
      </c>
      <c r="AV73" t="e">
        <f>VLOOKUP($H73,#REF!, 'Prediction Data'!AV$215,FALSE)</f>
        <v>#N/A</v>
      </c>
      <c r="AW73" t="e">
        <f>VLOOKUP($H73,#REF!, 'Prediction Data'!AW$215,FALSE)</f>
        <v>#N/A</v>
      </c>
      <c r="AX73" t="e">
        <f>VLOOKUP($H73,#REF!, 'Prediction Data'!AX$215,FALSE)</f>
        <v>#N/A</v>
      </c>
      <c r="AY73" t="e">
        <f>VLOOKUP($H73,#REF!, 'Prediction Data'!AY$215,FALSE)</f>
        <v>#N/A</v>
      </c>
      <c r="AZ73" t="e">
        <f>VLOOKUP($H73,#REF!, 'Prediction Data'!AZ$215,FALSE)</f>
        <v>#N/A</v>
      </c>
      <c r="BA73" t="e">
        <f>VLOOKUP($H73,#REF!, 'Prediction Data'!BA$215,FALSE)</f>
        <v>#N/A</v>
      </c>
      <c r="BB73" t="e">
        <f>VLOOKUP($H73,#REF!, 'Prediction Data'!BB$215,FALSE)</f>
        <v>#N/A</v>
      </c>
      <c r="BC73" t="e">
        <f>VLOOKUP($H73,#REF!, 'Prediction Data'!BC$215,FALSE)</f>
        <v>#N/A</v>
      </c>
      <c r="BD73" t="e">
        <f>VLOOKUP($I73,#REF!, 'Prediction Data'!BD$215,FALSE)</f>
        <v>#N/A</v>
      </c>
      <c r="BE73" t="e">
        <f>VLOOKUP($I73,#REF!, 'Prediction Data'!BE$215,FALSE)</f>
        <v>#N/A</v>
      </c>
      <c r="BF73" t="e">
        <f>VLOOKUP($I73,#REF!, 'Prediction Data'!BF$215,FALSE)</f>
        <v>#N/A</v>
      </c>
      <c r="BG73" t="e">
        <f>VLOOKUP($I73,#REF!, 'Prediction Data'!BG$215,FALSE)</f>
        <v>#N/A</v>
      </c>
      <c r="BH73" t="e">
        <f>VLOOKUP($I73,#REF!, 'Prediction Data'!BH$215,FALSE)</f>
        <v>#N/A</v>
      </c>
      <c r="BI73" t="e">
        <f>VLOOKUP($I73,#REF!, 'Prediction Data'!BI$215,FALSE)</f>
        <v>#N/A</v>
      </c>
      <c r="BJ73" t="e">
        <f>VLOOKUP($I73,#REF!, 'Prediction Data'!BJ$215,FALSE)</f>
        <v>#N/A</v>
      </c>
      <c r="BK73" t="e">
        <f>VLOOKUP($I73,#REF!, 'Prediction Data'!BK$215,FALSE)</f>
        <v>#N/A</v>
      </c>
      <c r="BL73" t="e">
        <f>VLOOKUP($I73,#REF!, 'Prediction Data'!BL$215,FALSE)</f>
        <v>#N/A</v>
      </c>
      <c r="BM73" t="e">
        <f>VLOOKUP($I73,#REF!, 'Prediction Data'!BM$215,FALSE)</f>
        <v>#N/A</v>
      </c>
      <c r="BN73" t="e">
        <f>VLOOKUP($I73,#REF!, 'Prediction Data'!BN$215,FALSE)</f>
        <v>#N/A</v>
      </c>
      <c r="BO73" t="e">
        <f>VLOOKUP($I73,#REF!, 'Prediction Data'!BO$215,FALSE)</f>
        <v>#N/A</v>
      </c>
      <c r="BP73" t="e">
        <f>VLOOKUP('Prediction Data'!$J73,#REF!, BP$215, FALSE)</f>
        <v>#N/A</v>
      </c>
      <c r="BQ73" t="e">
        <f>VLOOKUP('Prediction Data'!$J73,#REF!, BQ$215, FALSE)</f>
        <v>#N/A</v>
      </c>
      <c r="BR73" t="e">
        <f>VLOOKUP('Prediction Data'!$J73,#REF!, BR$215, FALSE)</f>
        <v>#N/A</v>
      </c>
      <c r="BS73" t="e">
        <f>VLOOKUP('Prediction Data'!$J73,#REF!, BS$215, FALSE)</f>
        <v>#N/A</v>
      </c>
      <c r="BT73" t="e">
        <f>VLOOKUP('Prediction Data'!$J73,#REF!, BT$215, FALSE)</f>
        <v>#N/A</v>
      </c>
      <c r="BU73" t="e">
        <f t="shared" si="12"/>
        <v>#N/A</v>
      </c>
      <c r="BV73" t="e">
        <f t="shared" si="13"/>
        <v>#N/A</v>
      </c>
      <c r="BW73" t="e">
        <f>VLOOKUP('Prediction Data'!$K73,#REF!, BW$215, FALSE)</f>
        <v>#N/A</v>
      </c>
      <c r="BX73" t="e">
        <f>VLOOKUP('Prediction Data'!$K73,#REF!, BX$215, FALSE)</f>
        <v>#N/A</v>
      </c>
      <c r="BY73" t="e">
        <f>VLOOKUP('Prediction Data'!$K73,#REF!, BY$215, FALSE)</f>
        <v>#N/A</v>
      </c>
      <c r="BZ73" t="e">
        <f>VLOOKUP('Prediction Data'!$K73,#REF!, BZ$215, FALSE)</f>
        <v>#N/A</v>
      </c>
      <c r="CA73" t="e">
        <f>VLOOKUP('Prediction Data'!$K73,#REF!, CA$215, FALSE)</f>
        <v>#N/A</v>
      </c>
      <c r="CB73" t="e">
        <f t="shared" si="14"/>
        <v>#N/A</v>
      </c>
      <c r="CC73" t="e">
        <f t="shared" si="15"/>
        <v>#N/A</v>
      </c>
      <c r="CD73" t="e">
        <f t="shared" si="16"/>
        <v>#N/A</v>
      </c>
      <c r="CE73" t="e">
        <f t="shared" si="17"/>
        <v>#N/A</v>
      </c>
      <c r="CF73" s="20" t="e">
        <f t="shared" si="18"/>
        <v>#N/A</v>
      </c>
      <c r="CG73" s="20" t="e">
        <f t="shared" si="19"/>
        <v>#N/A</v>
      </c>
      <c r="CH73" t="e">
        <f>VLOOKUP(Table411[[#This Row],[Conference_H]], Conferences!$H$2:$N$34, 3,FALSE)</f>
        <v>#N/A</v>
      </c>
      <c r="CI73" t="e">
        <f>VLOOKUP(Table411[[#This Row],[Conference_A]], Conferences!$H$2:$N$34, 3,FALSE)</f>
        <v>#N/A</v>
      </c>
      <c r="CJ73" t="e">
        <f>IF(Table411[[#This Row],[CRank_H]]=Table411[[#This Row],[CRank_A]],0,1)</f>
        <v>#N/A</v>
      </c>
      <c r="CK73" t="e">
        <f>VLOOKUP(Table411[[#This Row],[Home Name BPI_SAG ELO]], 'Ratings_Comp'!$A$2:$L$364, 14, FALSE)</f>
        <v>#N/A</v>
      </c>
      <c r="CL73" t="e">
        <f>VLOOKUP(Table411[[#This Row],[Home Name BPI_SAG ELO]], 'Ratings_Comp'!$A$2:$L$364, 15, FALSE)</f>
        <v>#N/A</v>
      </c>
      <c r="CM73" t="e">
        <f>VLOOKUP(Table411[[#This Row],[Away Name BPI_SAG ELO]], 'Ratings_Comp'!$A$2:$L$364, 14, FALSE)</f>
        <v>#N/A</v>
      </c>
      <c r="CN73" t="e">
        <f>VLOOKUP(Table411[[#This Row],[Away Name BPI_SAG ELO]], 'Ratings_Comp'!$A$2:$L$364, 15, FALSE)</f>
        <v>#N/A</v>
      </c>
      <c r="CO73" t="e">
        <f>Table411[[#This Row],[Home_Ws]]/(Table411[[#This Row],[Home_Ws]]+Table411[[#This Row],[Home_Ls]])</f>
        <v>#N/A</v>
      </c>
      <c r="CP73" t="e">
        <f>Table411[[#This Row],[Away_Ws]]/(Table411[[#This Row],[Away_Ws]]+Table411[[#This Row],[Away_Ls]])</f>
        <v>#N/A</v>
      </c>
    </row>
    <row r="74" spans="1:94" ht="16.149999999999999" customHeight="1" x14ac:dyDescent="0.45">
      <c r="A74">
        <v>74</v>
      </c>
      <c r="B74" s="4"/>
      <c r="C74" s="4"/>
      <c r="D74" s="3" t="e">
        <f>VLOOKUP('Prediction Data'!$B74, Names!$C$2:$K$363, 2,FALSE)</f>
        <v>#N/A</v>
      </c>
      <c r="E74" s="3" t="e">
        <f>VLOOKUP('Prediction Data'!$C74, Names!$C$2:$K$363, 2,FALSE)</f>
        <v>#N/A</v>
      </c>
      <c r="F74" s="3" t="e">
        <f>VLOOKUP('Prediction Data'!$B74, Names!$C$2:$K$363, 3,FALSE)</f>
        <v>#N/A</v>
      </c>
      <c r="G74" s="3" t="e">
        <f>VLOOKUP('Prediction Data'!$C74, Names!$C$2:$K$363, 3,FALSE)</f>
        <v>#N/A</v>
      </c>
      <c r="H74" s="3" t="e">
        <f>VLOOKUP('Prediction Data'!$B74, Names!$C$2:$K$363, 5,FALSE)</f>
        <v>#N/A</v>
      </c>
      <c r="I74" s="3" t="e">
        <f>VLOOKUP('Prediction Data'!$C74, Names!$C$2:$K$363, 5,FALSE)</f>
        <v>#N/A</v>
      </c>
      <c r="J74" s="3" t="e">
        <f>VLOOKUP('Prediction Data'!$B74, Names!$C$2:$K$363, 6,FALSE)</f>
        <v>#N/A</v>
      </c>
      <c r="K74" s="3" t="e">
        <f>VLOOKUP('Prediction Data'!$C74, Names!$C$2:$K$363, 6,FALSE)</f>
        <v>#N/A</v>
      </c>
      <c r="L74" s="3" t="e">
        <f>VLOOKUP(B74, Names!$C$2:$M$363, 7,FALSE)</f>
        <v>#N/A</v>
      </c>
      <c r="M74" s="3" t="e">
        <f>VLOOKUP(C74, Names!$C$2:$M$363, 7,FALSE)</f>
        <v>#N/A</v>
      </c>
      <c r="N74" s="4" t="s">
        <v>558</v>
      </c>
      <c r="Q74" s="4">
        <f t="shared" si="10"/>
        <v>0</v>
      </c>
      <c r="R74" s="4" t="str">
        <f t="shared" si="11"/>
        <v>L</v>
      </c>
      <c r="S74" s="5"/>
      <c r="T74" s="17" t="e">
        <f>VLOOKUP($F74, Ratings_Comp[], T$215, FALSE)</f>
        <v>#N/A</v>
      </c>
      <c r="U74" s="17" t="e">
        <f>VLOOKUP($F74, Ratings_Comp[], U$215, FALSE)</f>
        <v>#N/A</v>
      </c>
      <c r="V74" s="17" t="e">
        <f>VLOOKUP($F74, Ratings_Comp[], V$215, FALSE)</f>
        <v>#N/A</v>
      </c>
      <c r="W74" s="17" t="e">
        <f>VLOOKUP($F74, Ratings_Comp[], W$215, FALSE)</f>
        <v>#N/A</v>
      </c>
      <c r="X74" s="17" t="e">
        <f>VLOOKUP($F74, Ratings_Comp[], X$215, FALSE)</f>
        <v>#N/A</v>
      </c>
      <c r="Y74" s="17" t="e">
        <f>VLOOKUP($G74, Ratings_Comp[], Y$215, FALSE)</f>
        <v>#N/A</v>
      </c>
      <c r="Z74" s="17" t="e">
        <f>VLOOKUP($G74, Ratings_Comp[], Z$215, FALSE)</f>
        <v>#N/A</v>
      </c>
      <c r="AA74" s="17" t="e">
        <f>VLOOKUP($G74, Ratings_Comp[], AA$215, FALSE)</f>
        <v>#N/A</v>
      </c>
      <c r="AB74" s="17" t="e">
        <f>VLOOKUP($G74, Ratings_Comp[], AB$215, FALSE)</f>
        <v>#N/A</v>
      </c>
      <c r="AC74" s="17" t="e">
        <f>VLOOKUP($G74, Ratings_Comp[], AC$215, FALSE)</f>
        <v>#N/A</v>
      </c>
      <c r="AD74" t="e">
        <f>VLOOKUP('Prediction Data'!$D74,#REF!, AD$215,FALSE)</f>
        <v>#N/A</v>
      </c>
      <c r="AE74" t="e">
        <f>VLOOKUP('Prediction Data'!$D74,#REF!, AE$215,FALSE)</f>
        <v>#N/A</v>
      </c>
      <c r="AF74" t="e">
        <f>VLOOKUP('Prediction Data'!$D74,#REF!, AF$215,FALSE)</f>
        <v>#N/A</v>
      </c>
      <c r="AG74" t="e">
        <f>VLOOKUP('Prediction Data'!$D74,#REF!, AG$215,FALSE)</f>
        <v>#N/A</v>
      </c>
      <c r="AH74" t="e">
        <f>VLOOKUP('Prediction Data'!$D74,#REF!, AH$215,FALSE)</f>
        <v>#N/A</v>
      </c>
      <c r="AI74" t="e">
        <f>VLOOKUP('Prediction Data'!$E74,#REF!, AI$215,FALSE)</f>
        <v>#N/A</v>
      </c>
      <c r="AJ74" t="e">
        <f>VLOOKUP('Prediction Data'!$E74,#REF!, AJ$215,FALSE)</f>
        <v>#N/A</v>
      </c>
      <c r="AK74" t="e">
        <f>VLOOKUP('Prediction Data'!$E74,#REF!, AK$215,FALSE)</f>
        <v>#N/A</v>
      </c>
      <c r="AL74" t="e">
        <f>VLOOKUP('Prediction Data'!$E74,#REF!, AL$215,FALSE)</f>
        <v>#N/A</v>
      </c>
      <c r="AM74" t="e">
        <f>VLOOKUP('Prediction Data'!$E74,#REF!, AM$215,FALSE)</f>
        <v>#N/A</v>
      </c>
      <c r="AN74" t="e">
        <f>VLOOKUP($F74,#REF!, AN$215,FALSE)</f>
        <v>#N/A</v>
      </c>
      <c r="AO74" t="e">
        <f>VLOOKUP($F74,#REF!, AO$215,FALSE)</f>
        <v>#N/A</v>
      </c>
      <c r="AP74" t="e">
        <f>VLOOKUP($G74,#REF!, AP$215,FALSE)</f>
        <v>#N/A</v>
      </c>
      <c r="AQ74" t="e">
        <f>VLOOKUP($G74,#REF!, AQ$215,FALSE)</f>
        <v>#N/A</v>
      </c>
      <c r="AR74" t="e">
        <f>VLOOKUP($H74,#REF!, 'Prediction Data'!AR$215,FALSE)</f>
        <v>#N/A</v>
      </c>
      <c r="AS74" t="e">
        <f>VLOOKUP($H74,#REF!, 'Prediction Data'!AS$215,FALSE)</f>
        <v>#N/A</v>
      </c>
      <c r="AT74" t="e">
        <f>VLOOKUP($H74,#REF!, 'Prediction Data'!AT$215,FALSE)</f>
        <v>#N/A</v>
      </c>
      <c r="AU74" t="e">
        <f>VLOOKUP($H74,#REF!, 'Prediction Data'!AU$215,FALSE)</f>
        <v>#N/A</v>
      </c>
      <c r="AV74" t="e">
        <f>VLOOKUP($H74,#REF!, 'Prediction Data'!AV$215,FALSE)</f>
        <v>#N/A</v>
      </c>
      <c r="AW74" t="e">
        <f>VLOOKUP($H74,#REF!, 'Prediction Data'!AW$215,FALSE)</f>
        <v>#N/A</v>
      </c>
      <c r="AX74" t="e">
        <f>VLOOKUP($H74,#REF!, 'Prediction Data'!AX$215,FALSE)</f>
        <v>#N/A</v>
      </c>
      <c r="AY74" t="e">
        <f>VLOOKUP($H74,#REF!, 'Prediction Data'!AY$215,FALSE)</f>
        <v>#N/A</v>
      </c>
      <c r="AZ74" t="e">
        <f>VLOOKUP($H74,#REF!, 'Prediction Data'!AZ$215,FALSE)</f>
        <v>#N/A</v>
      </c>
      <c r="BA74" t="e">
        <f>VLOOKUP($H74,#REF!, 'Prediction Data'!BA$215,FALSE)</f>
        <v>#N/A</v>
      </c>
      <c r="BB74" t="e">
        <f>VLOOKUP($H74,#REF!, 'Prediction Data'!BB$215,FALSE)</f>
        <v>#N/A</v>
      </c>
      <c r="BC74" t="e">
        <f>VLOOKUP($H74,#REF!, 'Prediction Data'!BC$215,FALSE)</f>
        <v>#N/A</v>
      </c>
      <c r="BD74" t="e">
        <f>VLOOKUP($I74,#REF!, 'Prediction Data'!BD$215,FALSE)</f>
        <v>#N/A</v>
      </c>
      <c r="BE74" t="e">
        <f>VLOOKUP($I74,#REF!, 'Prediction Data'!BE$215,FALSE)</f>
        <v>#N/A</v>
      </c>
      <c r="BF74" t="e">
        <f>VLOOKUP($I74,#REF!, 'Prediction Data'!BF$215,FALSE)</f>
        <v>#N/A</v>
      </c>
      <c r="BG74" t="e">
        <f>VLOOKUP($I74,#REF!, 'Prediction Data'!BG$215,FALSE)</f>
        <v>#N/A</v>
      </c>
      <c r="BH74" t="e">
        <f>VLOOKUP($I74,#REF!, 'Prediction Data'!BH$215,FALSE)</f>
        <v>#N/A</v>
      </c>
      <c r="BI74" t="e">
        <f>VLOOKUP($I74,#REF!, 'Prediction Data'!BI$215,FALSE)</f>
        <v>#N/A</v>
      </c>
      <c r="BJ74" t="e">
        <f>VLOOKUP($I74,#REF!, 'Prediction Data'!BJ$215,FALSE)</f>
        <v>#N/A</v>
      </c>
      <c r="BK74" t="e">
        <f>VLOOKUP($I74,#REF!, 'Prediction Data'!BK$215,FALSE)</f>
        <v>#N/A</v>
      </c>
      <c r="BL74" t="e">
        <f>VLOOKUP($I74,#REF!, 'Prediction Data'!BL$215,FALSE)</f>
        <v>#N/A</v>
      </c>
      <c r="BM74" t="e">
        <f>VLOOKUP($I74,#REF!, 'Prediction Data'!BM$215,FALSE)</f>
        <v>#N/A</v>
      </c>
      <c r="BN74" t="e">
        <f>VLOOKUP($I74,#REF!, 'Prediction Data'!BN$215,FALSE)</f>
        <v>#N/A</v>
      </c>
      <c r="BO74" t="e">
        <f>VLOOKUP($I74,#REF!, 'Prediction Data'!BO$215,FALSE)</f>
        <v>#N/A</v>
      </c>
      <c r="BP74" t="e">
        <f>VLOOKUP('Prediction Data'!$J74,#REF!, BP$215, FALSE)</f>
        <v>#N/A</v>
      </c>
      <c r="BQ74" t="e">
        <f>VLOOKUP('Prediction Data'!$J74,#REF!, BQ$215, FALSE)</f>
        <v>#N/A</v>
      </c>
      <c r="BR74" t="e">
        <f>VLOOKUP('Prediction Data'!$J74,#REF!, BR$215, FALSE)</f>
        <v>#N/A</v>
      </c>
      <c r="BS74" t="e">
        <f>VLOOKUP('Prediction Data'!$J74,#REF!, BS$215, FALSE)</f>
        <v>#N/A</v>
      </c>
      <c r="BT74" t="e">
        <f>VLOOKUP('Prediction Data'!$J74,#REF!, BT$215, FALSE)</f>
        <v>#N/A</v>
      </c>
      <c r="BU74" t="e">
        <f t="shared" si="12"/>
        <v>#N/A</v>
      </c>
      <c r="BV74" t="e">
        <f t="shared" si="13"/>
        <v>#N/A</v>
      </c>
      <c r="BW74" t="e">
        <f>VLOOKUP('Prediction Data'!$K74,#REF!, BW$215, FALSE)</f>
        <v>#N/A</v>
      </c>
      <c r="BX74" t="e">
        <f>VLOOKUP('Prediction Data'!$K74,#REF!, BX$215, FALSE)</f>
        <v>#N/A</v>
      </c>
      <c r="BY74" t="e">
        <f>VLOOKUP('Prediction Data'!$K74,#REF!, BY$215, FALSE)</f>
        <v>#N/A</v>
      </c>
      <c r="BZ74" t="e">
        <f>VLOOKUP('Prediction Data'!$K74,#REF!, BZ$215, FALSE)</f>
        <v>#N/A</v>
      </c>
      <c r="CA74" t="e">
        <f>VLOOKUP('Prediction Data'!$K74,#REF!, CA$215, FALSE)</f>
        <v>#N/A</v>
      </c>
      <c r="CB74" t="e">
        <f t="shared" si="14"/>
        <v>#N/A</v>
      </c>
      <c r="CC74" t="e">
        <f t="shared" si="15"/>
        <v>#N/A</v>
      </c>
      <c r="CD74" t="e">
        <f t="shared" si="16"/>
        <v>#N/A</v>
      </c>
      <c r="CE74" t="e">
        <f t="shared" si="17"/>
        <v>#N/A</v>
      </c>
      <c r="CF74" s="20" t="e">
        <f t="shared" si="18"/>
        <v>#N/A</v>
      </c>
      <c r="CG74" s="20" t="e">
        <f t="shared" si="19"/>
        <v>#N/A</v>
      </c>
      <c r="CH74" t="e">
        <f>VLOOKUP(Table411[[#This Row],[Conference_H]], Conferences!$H$2:$N$34, 3,FALSE)</f>
        <v>#N/A</v>
      </c>
      <c r="CI74" t="e">
        <f>VLOOKUP(Table411[[#This Row],[Conference_A]], Conferences!$H$2:$N$34, 3,FALSE)</f>
        <v>#N/A</v>
      </c>
      <c r="CJ74" t="e">
        <f>IF(Table411[[#This Row],[CRank_H]]=Table411[[#This Row],[CRank_A]],0,1)</f>
        <v>#N/A</v>
      </c>
      <c r="CK74" t="e">
        <f>VLOOKUP(Table411[[#This Row],[Home Name BPI_SAG ELO]], 'Ratings_Comp'!$A$2:$L$364, 14, FALSE)</f>
        <v>#N/A</v>
      </c>
      <c r="CL74" t="e">
        <f>VLOOKUP(Table411[[#This Row],[Home Name BPI_SAG ELO]], 'Ratings_Comp'!$A$2:$L$364, 15, FALSE)</f>
        <v>#N/A</v>
      </c>
      <c r="CM74" t="e">
        <f>VLOOKUP(Table411[[#This Row],[Away Name BPI_SAG ELO]], 'Ratings_Comp'!$A$2:$L$364, 14, FALSE)</f>
        <v>#N/A</v>
      </c>
      <c r="CN74" t="e">
        <f>VLOOKUP(Table411[[#This Row],[Away Name BPI_SAG ELO]], 'Ratings_Comp'!$A$2:$L$364, 15, FALSE)</f>
        <v>#N/A</v>
      </c>
      <c r="CO74" t="e">
        <f>Table411[[#This Row],[Home_Ws]]/(Table411[[#This Row],[Home_Ws]]+Table411[[#This Row],[Home_Ls]])</f>
        <v>#N/A</v>
      </c>
      <c r="CP74" t="e">
        <f>Table411[[#This Row],[Away_Ws]]/(Table411[[#This Row],[Away_Ws]]+Table411[[#This Row],[Away_Ls]])</f>
        <v>#N/A</v>
      </c>
    </row>
    <row r="75" spans="1:94" ht="16.149999999999999" customHeight="1" x14ac:dyDescent="0.45">
      <c r="A75">
        <v>75</v>
      </c>
      <c r="B75" s="4"/>
      <c r="C75" s="4"/>
      <c r="D75" s="3" t="e">
        <f>VLOOKUP('Prediction Data'!$B75, Names!$C$2:$K$363, 2,FALSE)</f>
        <v>#N/A</v>
      </c>
      <c r="E75" s="3" t="e">
        <f>VLOOKUP('Prediction Data'!$C75, Names!$C$2:$K$363, 2,FALSE)</f>
        <v>#N/A</v>
      </c>
      <c r="F75" s="3" t="e">
        <f>VLOOKUP('Prediction Data'!$B75, Names!$C$2:$K$363, 3,FALSE)</f>
        <v>#N/A</v>
      </c>
      <c r="G75" s="3" t="e">
        <f>VLOOKUP('Prediction Data'!$C75, Names!$C$2:$K$363, 3,FALSE)</f>
        <v>#N/A</v>
      </c>
      <c r="H75" s="3" t="e">
        <f>VLOOKUP('Prediction Data'!$B75, Names!$C$2:$K$363, 5,FALSE)</f>
        <v>#N/A</v>
      </c>
      <c r="I75" s="3" t="e">
        <f>VLOOKUP('Prediction Data'!$C75, Names!$C$2:$K$363, 5,FALSE)</f>
        <v>#N/A</v>
      </c>
      <c r="J75" s="3" t="e">
        <f>VLOOKUP('Prediction Data'!$B75, Names!$C$2:$K$363, 6,FALSE)</f>
        <v>#N/A</v>
      </c>
      <c r="K75" s="3" t="e">
        <f>VLOOKUP('Prediction Data'!$C75, Names!$C$2:$K$363, 6,FALSE)</f>
        <v>#N/A</v>
      </c>
      <c r="L75" s="3" t="e">
        <f>VLOOKUP(B75, Names!$C$2:$M$363, 7,FALSE)</f>
        <v>#N/A</v>
      </c>
      <c r="M75" s="3" t="e">
        <f>VLOOKUP(C75, Names!$C$2:$M$363, 7,FALSE)</f>
        <v>#N/A</v>
      </c>
      <c r="N75" s="4" t="s">
        <v>558</v>
      </c>
      <c r="Q75" s="4">
        <f t="shared" si="10"/>
        <v>0</v>
      </c>
      <c r="R75" s="4" t="str">
        <f t="shared" si="11"/>
        <v>L</v>
      </c>
      <c r="S75" s="5"/>
      <c r="T75" s="17" t="e">
        <f>VLOOKUP($F75, Ratings_Comp[], T$215, FALSE)</f>
        <v>#N/A</v>
      </c>
      <c r="U75" s="17" t="e">
        <f>VLOOKUP($F75, Ratings_Comp[], U$215, FALSE)</f>
        <v>#N/A</v>
      </c>
      <c r="V75" s="17" t="e">
        <f>VLOOKUP($F75, Ratings_Comp[], V$215, FALSE)</f>
        <v>#N/A</v>
      </c>
      <c r="W75" s="17" t="e">
        <f>VLOOKUP($F75, Ratings_Comp[], W$215, FALSE)</f>
        <v>#N/A</v>
      </c>
      <c r="X75" s="17" t="e">
        <f>VLOOKUP($F75, Ratings_Comp[], X$215, FALSE)</f>
        <v>#N/A</v>
      </c>
      <c r="Y75" s="17" t="e">
        <f>VLOOKUP($G75, Ratings_Comp[], Y$215, FALSE)</f>
        <v>#N/A</v>
      </c>
      <c r="Z75" s="17" t="e">
        <f>VLOOKUP($G75, Ratings_Comp[], Z$215, FALSE)</f>
        <v>#N/A</v>
      </c>
      <c r="AA75" s="17" t="e">
        <f>VLOOKUP($G75, Ratings_Comp[], AA$215, FALSE)</f>
        <v>#N/A</v>
      </c>
      <c r="AB75" s="17" t="e">
        <f>VLOOKUP($G75, Ratings_Comp[], AB$215, FALSE)</f>
        <v>#N/A</v>
      </c>
      <c r="AC75" s="17" t="e">
        <f>VLOOKUP($G75, Ratings_Comp[], AC$215, FALSE)</f>
        <v>#N/A</v>
      </c>
      <c r="AD75" t="e">
        <f>VLOOKUP('Prediction Data'!$D75,#REF!, AD$215,FALSE)</f>
        <v>#N/A</v>
      </c>
      <c r="AE75" t="e">
        <f>VLOOKUP('Prediction Data'!$D75,#REF!, AE$215,FALSE)</f>
        <v>#N/A</v>
      </c>
      <c r="AF75" t="e">
        <f>VLOOKUP('Prediction Data'!$D75,#REF!, AF$215,FALSE)</f>
        <v>#N/A</v>
      </c>
      <c r="AG75" t="e">
        <f>VLOOKUP('Prediction Data'!$D75,#REF!, AG$215,FALSE)</f>
        <v>#N/A</v>
      </c>
      <c r="AH75" t="e">
        <f>VLOOKUP('Prediction Data'!$D75,#REF!, AH$215,FALSE)</f>
        <v>#N/A</v>
      </c>
      <c r="AI75" t="e">
        <f>VLOOKUP('Prediction Data'!$E75,#REF!, AI$215,FALSE)</f>
        <v>#N/A</v>
      </c>
      <c r="AJ75" t="e">
        <f>VLOOKUP('Prediction Data'!$E75,#REF!, AJ$215,FALSE)</f>
        <v>#N/A</v>
      </c>
      <c r="AK75" t="e">
        <f>VLOOKUP('Prediction Data'!$E75,#REF!, AK$215,FALSE)</f>
        <v>#N/A</v>
      </c>
      <c r="AL75" t="e">
        <f>VLOOKUP('Prediction Data'!$E75,#REF!, AL$215,FALSE)</f>
        <v>#N/A</v>
      </c>
      <c r="AM75" t="e">
        <f>VLOOKUP('Prediction Data'!$E75,#REF!, AM$215,FALSE)</f>
        <v>#N/A</v>
      </c>
      <c r="AN75" t="e">
        <f>VLOOKUP($F75,#REF!, AN$215,FALSE)</f>
        <v>#N/A</v>
      </c>
      <c r="AO75" t="e">
        <f>VLOOKUP($F75,#REF!, AO$215,FALSE)</f>
        <v>#N/A</v>
      </c>
      <c r="AP75" t="e">
        <f>VLOOKUP($G75,#REF!, AP$215,FALSE)</f>
        <v>#N/A</v>
      </c>
      <c r="AQ75" t="e">
        <f>VLOOKUP($G75,#REF!, AQ$215,FALSE)</f>
        <v>#N/A</v>
      </c>
      <c r="AR75" t="e">
        <f>VLOOKUP($H75,#REF!, 'Prediction Data'!AR$215,FALSE)</f>
        <v>#N/A</v>
      </c>
      <c r="AS75" t="e">
        <f>VLOOKUP($H75,#REF!, 'Prediction Data'!AS$215,FALSE)</f>
        <v>#N/A</v>
      </c>
      <c r="AT75" t="e">
        <f>VLOOKUP($H75,#REF!, 'Prediction Data'!AT$215,FALSE)</f>
        <v>#N/A</v>
      </c>
      <c r="AU75" t="e">
        <f>VLOOKUP($H75,#REF!, 'Prediction Data'!AU$215,FALSE)</f>
        <v>#N/A</v>
      </c>
      <c r="AV75" t="e">
        <f>VLOOKUP($H75,#REF!, 'Prediction Data'!AV$215,FALSE)</f>
        <v>#N/A</v>
      </c>
      <c r="AW75" t="e">
        <f>VLOOKUP($H75,#REF!, 'Prediction Data'!AW$215,FALSE)</f>
        <v>#N/A</v>
      </c>
      <c r="AX75" t="e">
        <f>VLOOKUP($H75,#REF!, 'Prediction Data'!AX$215,FALSE)</f>
        <v>#N/A</v>
      </c>
      <c r="AY75" t="e">
        <f>VLOOKUP($H75,#REF!, 'Prediction Data'!AY$215,FALSE)</f>
        <v>#N/A</v>
      </c>
      <c r="AZ75" t="e">
        <f>VLOOKUP($H75,#REF!, 'Prediction Data'!AZ$215,FALSE)</f>
        <v>#N/A</v>
      </c>
      <c r="BA75" t="e">
        <f>VLOOKUP($H75,#REF!, 'Prediction Data'!BA$215,FALSE)</f>
        <v>#N/A</v>
      </c>
      <c r="BB75" t="e">
        <f>VLOOKUP($H75,#REF!, 'Prediction Data'!BB$215,FALSE)</f>
        <v>#N/A</v>
      </c>
      <c r="BC75" t="e">
        <f>VLOOKUP($H75,#REF!, 'Prediction Data'!BC$215,FALSE)</f>
        <v>#N/A</v>
      </c>
      <c r="BD75" t="e">
        <f>VLOOKUP($I75,#REF!, 'Prediction Data'!BD$215,FALSE)</f>
        <v>#N/A</v>
      </c>
      <c r="BE75" t="e">
        <f>VLOOKUP($I75,#REF!, 'Prediction Data'!BE$215,FALSE)</f>
        <v>#N/A</v>
      </c>
      <c r="BF75" t="e">
        <f>VLOOKUP($I75,#REF!, 'Prediction Data'!BF$215,FALSE)</f>
        <v>#N/A</v>
      </c>
      <c r="BG75" t="e">
        <f>VLOOKUP($I75,#REF!, 'Prediction Data'!BG$215,FALSE)</f>
        <v>#N/A</v>
      </c>
      <c r="BH75" t="e">
        <f>VLOOKUP($I75,#REF!, 'Prediction Data'!BH$215,FALSE)</f>
        <v>#N/A</v>
      </c>
      <c r="BI75" t="e">
        <f>VLOOKUP($I75,#REF!, 'Prediction Data'!BI$215,FALSE)</f>
        <v>#N/A</v>
      </c>
      <c r="BJ75" t="e">
        <f>VLOOKUP($I75,#REF!, 'Prediction Data'!BJ$215,FALSE)</f>
        <v>#N/A</v>
      </c>
      <c r="BK75" t="e">
        <f>VLOOKUP($I75,#REF!, 'Prediction Data'!BK$215,FALSE)</f>
        <v>#N/A</v>
      </c>
      <c r="BL75" t="e">
        <f>VLOOKUP($I75,#REF!, 'Prediction Data'!BL$215,FALSE)</f>
        <v>#N/A</v>
      </c>
      <c r="BM75" t="e">
        <f>VLOOKUP($I75,#REF!, 'Prediction Data'!BM$215,FALSE)</f>
        <v>#N/A</v>
      </c>
      <c r="BN75" t="e">
        <f>VLOOKUP($I75,#REF!, 'Prediction Data'!BN$215,FALSE)</f>
        <v>#N/A</v>
      </c>
      <c r="BO75" t="e">
        <f>VLOOKUP($I75,#REF!, 'Prediction Data'!BO$215,FALSE)</f>
        <v>#N/A</v>
      </c>
      <c r="BP75" t="e">
        <f>VLOOKUP('Prediction Data'!$J75,#REF!, BP$215, FALSE)</f>
        <v>#N/A</v>
      </c>
      <c r="BQ75" t="e">
        <f>VLOOKUP('Prediction Data'!$J75,#REF!, BQ$215, FALSE)</f>
        <v>#N/A</v>
      </c>
      <c r="BR75" t="e">
        <f>VLOOKUP('Prediction Data'!$J75,#REF!, BR$215, FALSE)</f>
        <v>#N/A</v>
      </c>
      <c r="BS75" t="e">
        <f>VLOOKUP('Prediction Data'!$J75,#REF!, BS$215, FALSE)</f>
        <v>#N/A</v>
      </c>
      <c r="BT75" t="e">
        <f>VLOOKUP('Prediction Data'!$J75,#REF!, BT$215, FALSE)</f>
        <v>#N/A</v>
      </c>
      <c r="BU75" t="e">
        <f t="shared" si="12"/>
        <v>#N/A</v>
      </c>
      <c r="BV75" t="e">
        <f t="shared" si="13"/>
        <v>#N/A</v>
      </c>
      <c r="BW75" t="e">
        <f>VLOOKUP('Prediction Data'!$K75,#REF!, BW$215, FALSE)</f>
        <v>#N/A</v>
      </c>
      <c r="BX75" t="e">
        <f>VLOOKUP('Prediction Data'!$K75,#REF!, BX$215, FALSE)</f>
        <v>#N/A</v>
      </c>
      <c r="BY75" t="e">
        <f>VLOOKUP('Prediction Data'!$K75,#REF!, BY$215, FALSE)</f>
        <v>#N/A</v>
      </c>
      <c r="BZ75" t="e">
        <f>VLOOKUP('Prediction Data'!$K75,#REF!, BZ$215, FALSE)</f>
        <v>#N/A</v>
      </c>
      <c r="CA75" t="e">
        <f>VLOOKUP('Prediction Data'!$K75,#REF!, CA$215, FALSE)</f>
        <v>#N/A</v>
      </c>
      <c r="CB75" t="e">
        <f t="shared" si="14"/>
        <v>#N/A</v>
      </c>
      <c r="CC75" t="e">
        <f t="shared" si="15"/>
        <v>#N/A</v>
      </c>
      <c r="CD75" t="e">
        <f t="shared" si="16"/>
        <v>#N/A</v>
      </c>
      <c r="CE75" t="e">
        <f t="shared" si="17"/>
        <v>#N/A</v>
      </c>
      <c r="CF75" s="20" t="e">
        <f t="shared" si="18"/>
        <v>#N/A</v>
      </c>
      <c r="CG75" s="20" t="e">
        <f t="shared" si="19"/>
        <v>#N/A</v>
      </c>
      <c r="CH75" t="e">
        <f>VLOOKUP(Table411[[#This Row],[Conference_H]], Conferences!$H$2:$N$34, 3,FALSE)</f>
        <v>#N/A</v>
      </c>
      <c r="CI75" t="e">
        <f>VLOOKUP(Table411[[#This Row],[Conference_A]], Conferences!$H$2:$N$34, 3,FALSE)</f>
        <v>#N/A</v>
      </c>
      <c r="CJ75" t="e">
        <f>IF(Table411[[#This Row],[CRank_H]]=Table411[[#This Row],[CRank_A]],0,1)</f>
        <v>#N/A</v>
      </c>
      <c r="CK75" t="e">
        <f>VLOOKUP(Table411[[#This Row],[Home Name BPI_SAG ELO]], 'Ratings_Comp'!$A$2:$L$364, 14, FALSE)</f>
        <v>#N/A</v>
      </c>
      <c r="CL75" t="e">
        <f>VLOOKUP(Table411[[#This Row],[Home Name BPI_SAG ELO]], 'Ratings_Comp'!$A$2:$L$364, 15, FALSE)</f>
        <v>#N/A</v>
      </c>
      <c r="CM75" t="e">
        <f>VLOOKUP(Table411[[#This Row],[Away Name BPI_SAG ELO]], 'Ratings_Comp'!$A$2:$L$364, 14, FALSE)</f>
        <v>#N/A</v>
      </c>
      <c r="CN75" t="e">
        <f>VLOOKUP(Table411[[#This Row],[Away Name BPI_SAG ELO]], 'Ratings_Comp'!$A$2:$L$364, 15, FALSE)</f>
        <v>#N/A</v>
      </c>
      <c r="CO75" t="e">
        <f>Table411[[#This Row],[Home_Ws]]/(Table411[[#This Row],[Home_Ws]]+Table411[[#This Row],[Home_Ls]])</f>
        <v>#N/A</v>
      </c>
      <c r="CP75" t="e">
        <f>Table411[[#This Row],[Away_Ws]]/(Table411[[#This Row],[Away_Ws]]+Table411[[#This Row],[Away_Ls]])</f>
        <v>#N/A</v>
      </c>
    </row>
    <row r="76" spans="1:94" ht="16.149999999999999" customHeight="1" x14ac:dyDescent="0.45">
      <c r="A76">
        <v>76</v>
      </c>
      <c r="B76" s="4"/>
      <c r="C76" s="4"/>
      <c r="D76" s="3" t="e">
        <f>VLOOKUP('Prediction Data'!$B76, Names!$C$2:$K$363, 2,FALSE)</f>
        <v>#N/A</v>
      </c>
      <c r="E76" s="3" t="e">
        <f>VLOOKUP('Prediction Data'!$C76, Names!$C$2:$K$363, 2,FALSE)</f>
        <v>#N/A</v>
      </c>
      <c r="F76" s="3" t="e">
        <f>VLOOKUP('Prediction Data'!$B76, Names!$C$2:$K$363, 3,FALSE)</f>
        <v>#N/A</v>
      </c>
      <c r="G76" s="3" t="e">
        <f>VLOOKUP('Prediction Data'!$C76, Names!$C$2:$K$363, 3,FALSE)</f>
        <v>#N/A</v>
      </c>
      <c r="H76" s="3" t="e">
        <f>VLOOKUP('Prediction Data'!$B76, Names!$C$2:$K$363, 5,FALSE)</f>
        <v>#N/A</v>
      </c>
      <c r="I76" s="3" t="e">
        <f>VLOOKUP('Prediction Data'!$C76, Names!$C$2:$K$363, 5,FALSE)</f>
        <v>#N/A</v>
      </c>
      <c r="J76" s="3" t="e">
        <f>VLOOKUP('Prediction Data'!$B76, Names!$C$2:$K$363, 6,FALSE)</f>
        <v>#N/A</v>
      </c>
      <c r="K76" s="3" t="e">
        <f>VLOOKUP('Prediction Data'!$C76, Names!$C$2:$K$363, 6,FALSE)</f>
        <v>#N/A</v>
      </c>
      <c r="L76" s="3" t="e">
        <f>VLOOKUP(B76, Names!$C$2:$M$363, 7,FALSE)</f>
        <v>#N/A</v>
      </c>
      <c r="M76" s="3" t="e">
        <f>VLOOKUP(C76, Names!$C$2:$M$363, 7,FALSE)</f>
        <v>#N/A</v>
      </c>
      <c r="N76" s="4" t="s">
        <v>558</v>
      </c>
      <c r="Q76" s="4">
        <f t="shared" si="10"/>
        <v>0</v>
      </c>
      <c r="R76" s="4" t="str">
        <f t="shared" si="11"/>
        <v>L</v>
      </c>
      <c r="S76" s="5"/>
      <c r="T76" s="17" t="e">
        <f>VLOOKUP($F76, Ratings_Comp[], T$215, FALSE)</f>
        <v>#N/A</v>
      </c>
      <c r="U76" s="17" t="e">
        <f>VLOOKUP($F76, Ratings_Comp[], U$215, FALSE)</f>
        <v>#N/A</v>
      </c>
      <c r="V76" s="17" t="e">
        <f>VLOOKUP($F76, Ratings_Comp[], V$215, FALSE)</f>
        <v>#N/A</v>
      </c>
      <c r="W76" s="17" t="e">
        <f>VLOOKUP($F76, Ratings_Comp[], W$215, FALSE)</f>
        <v>#N/A</v>
      </c>
      <c r="X76" s="17" t="e">
        <f>VLOOKUP($F76, Ratings_Comp[], X$215, FALSE)</f>
        <v>#N/A</v>
      </c>
      <c r="Y76" s="17" t="e">
        <f>VLOOKUP($G76, Ratings_Comp[], Y$215, FALSE)</f>
        <v>#N/A</v>
      </c>
      <c r="Z76" s="17" t="e">
        <f>VLOOKUP($G76, Ratings_Comp[], Z$215, FALSE)</f>
        <v>#N/A</v>
      </c>
      <c r="AA76" s="17" t="e">
        <f>VLOOKUP($G76, Ratings_Comp[], AA$215, FALSE)</f>
        <v>#N/A</v>
      </c>
      <c r="AB76" s="17" t="e">
        <f>VLOOKUP($G76, Ratings_Comp[], AB$215, FALSE)</f>
        <v>#N/A</v>
      </c>
      <c r="AC76" s="17" t="e">
        <f>VLOOKUP($G76, Ratings_Comp[], AC$215, FALSE)</f>
        <v>#N/A</v>
      </c>
      <c r="AD76" t="e">
        <f>VLOOKUP('Prediction Data'!$D76,#REF!, AD$215,FALSE)</f>
        <v>#N/A</v>
      </c>
      <c r="AE76" t="e">
        <f>VLOOKUP('Prediction Data'!$D76,#REF!, AE$215,FALSE)</f>
        <v>#N/A</v>
      </c>
      <c r="AF76" t="e">
        <f>VLOOKUP('Prediction Data'!$D76,#REF!, AF$215,FALSE)</f>
        <v>#N/A</v>
      </c>
      <c r="AG76" t="e">
        <f>VLOOKUP('Prediction Data'!$D76,#REF!, AG$215,FALSE)</f>
        <v>#N/A</v>
      </c>
      <c r="AH76" t="e">
        <f>VLOOKUP('Prediction Data'!$D76,#REF!, AH$215,FALSE)</f>
        <v>#N/A</v>
      </c>
      <c r="AI76" t="e">
        <f>VLOOKUP('Prediction Data'!$E76,#REF!, AI$215,FALSE)</f>
        <v>#N/A</v>
      </c>
      <c r="AJ76" t="e">
        <f>VLOOKUP('Prediction Data'!$E76,#REF!, AJ$215,FALSE)</f>
        <v>#N/A</v>
      </c>
      <c r="AK76" t="e">
        <f>VLOOKUP('Prediction Data'!$E76,#REF!, AK$215,FALSE)</f>
        <v>#N/A</v>
      </c>
      <c r="AL76" t="e">
        <f>VLOOKUP('Prediction Data'!$E76,#REF!, AL$215,FALSE)</f>
        <v>#N/A</v>
      </c>
      <c r="AM76" t="e">
        <f>VLOOKUP('Prediction Data'!$E76,#REF!, AM$215,FALSE)</f>
        <v>#N/A</v>
      </c>
      <c r="AN76" t="e">
        <f>VLOOKUP($F76,#REF!, AN$215,FALSE)</f>
        <v>#N/A</v>
      </c>
      <c r="AO76" t="e">
        <f>VLOOKUP($F76,#REF!, AO$215,FALSE)</f>
        <v>#N/A</v>
      </c>
      <c r="AP76" t="e">
        <f>VLOOKUP($G76,#REF!, AP$215,FALSE)</f>
        <v>#N/A</v>
      </c>
      <c r="AQ76" t="e">
        <f>VLOOKUP($G76,#REF!, AQ$215,FALSE)</f>
        <v>#N/A</v>
      </c>
      <c r="AR76" t="e">
        <f>VLOOKUP($H76,#REF!, 'Prediction Data'!AR$215,FALSE)</f>
        <v>#N/A</v>
      </c>
      <c r="AS76" t="e">
        <f>VLOOKUP($H76,#REF!, 'Prediction Data'!AS$215,FALSE)</f>
        <v>#N/A</v>
      </c>
      <c r="AT76" t="e">
        <f>VLOOKUP($H76,#REF!, 'Prediction Data'!AT$215,FALSE)</f>
        <v>#N/A</v>
      </c>
      <c r="AU76" t="e">
        <f>VLOOKUP($H76,#REF!, 'Prediction Data'!AU$215,FALSE)</f>
        <v>#N/A</v>
      </c>
      <c r="AV76" t="e">
        <f>VLOOKUP($H76,#REF!, 'Prediction Data'!AV$215,FALSE)</f>
        <v>#N/A</v>
      </c>
      <c r="AW76" t="e">
        <f>VLOOKUP($H76,#REF!, 'Prediction Data'!AW$215,FALSE)</f>
        <v>#N/A</v>
      </c>
      <c r="AX76" t="e">
        <f>VLOOKUP($H76,#REF!, 'Prediction Data'!AX$215,FALSE)</f>
        <v>#N/A</v>
      </c>
      <c r="AY76" t="e">
        <f>VLOOKUP($H76,#REF!, 'Prediction Data'!AY$215,FALSE)</f>
        <v>#N/A</v>
      </c>
      <c r="AZ76" t="e">
        <f>VLOOKUP($H76,#REF!, 'Prediction Data'!AZ$215,FALSE)</f>
        <v>#N/A</v>
      </c>
      <c r="BA76" t="e">
        <f>VLOOKUP($H76,#REF!, 'Prediction Data'!BA$215,FALSE)</f>
        <v>#N/A</v>
      </c>
      <c r="BB76" t="e">
        <f>VLOOKUP($H76,#REF!, 'Prediction Data'!BB$215,FALSE)</f>
        <v>#N/A</v>
      </c>
      <c r="BC76" t="e">
        <f>VLOOKUP($H76,#REF!, 'Prediction Data'!BC$215,FALSE)</f>
        <v>#N/A</v>
      </c>
      <c r="BD76" t="e">
        <f>VLOOKUP($I76,#REF!, 'Prediction Data'!BD$215,FALSE)</f>
        <v>#N/A</v>
      </c>
      <c r="BE76" t="e">
        <f>VLOOKUP($I76,#REF!, 'Prediction Data'!BE$215,FALSE)</f>
        <v>#N/A</v>
      </c>
      <c r="BF76" t="e">
        <f>VLOOKUP($I76,#REF!, 'Prediction Data'!BF$215,FALSE)</f>
        <v>#N/A</v>
      </c>
      <c r="BG76" t="e">
        <f>VLOOKUP($I76,#REF!, 'Prediction Data'!BG$215,FALSE)</f>
        <v>#N/A</v>
      </c>
      <c r="BH76" t="e">
        <f>VLOOKUP($I76,#REF!, 'Prediction Data'!BH$215,FALSE)</f>
        <v>#N/A</v>
      </c>
      <c r="BI76" t="e">
        <f>VLOOKUP($I76,#REF!, 'Prediction Data'!BI$215,FALSE)</f>
        <v>#N/A</v>
      </c>
      <c r="BJ76" t="e">
        <f>VLOOKUP($I76,#REF!, 'Prediction Data'!BJ$215,FALSE)</f>
        <v>#N/A</v>
      </c>
      <c r="BK76" t="e">
        <f>VLOOKUP($I76,#REF!, 'Prediction Data'!BK$215,FALSE)</f>
        <v>#N/A</v>
      </c>
      <c r="BL76" t="e">
        <f>VLOOKUP($I76,#REF!, 'Prediction Data'!BL$215,FALSE)</f>
        <v>#N/A</v>
      </c>
      <c r="BM76" t="e">
        <f>VLOOKUP($I76,#REF!, 'Prediction Data'!BM$215,FALSE)</f>
        <v>#N/A</v>
      </c>
      <c r="BN76" t="e">
        <f>VLOOKUP($I76,#REF!, 'Prediction Data'!BN$215,FALSE)</f>
        <v>#N/A</v>
      </c>
      <c r="BO76" t="e">
        <f>VLOOKUP($I76,#REF!, 'Prediction Data'!BO$215,FALSE)</f>
        <v>#N/A</v>
      </c>
      <c r="BP76" t="e">
        <f>VLOOKUP('Prediction Data'!$J76,#REF!, BP$215, FALSE)</f>
        <v>#N/A</v>
      </c>
      <c r="BQ76" t="e">
        <f>VLOOKUP('Prediction Data'!$J76,#REF!, BQ$215, FALSE)</f>
        <v>#N/A</v>
      </c>
      <c r="BR76" t="e">
        <f>VLOOKUP('Prediction Data'!$J76,#REF!, BR$215, FALSE)</f>
        <v>#N/A</v>
      </c>
      <c r="BS76" t="e">
        <f>VLOOKUP('Prediction Data'!$J76,#REF!, BS$215, FALSE)</f>
        <v>#N/A</v>
      </c>
      <c r="BT76" t="e">
        <f>VLOOKUP('Prediction Data'!$J76,#REF!, BT$215, FALSE)</f>
        <v>#N/A</v>
      </c>
      <c r="BU76" t="e">
        <f t="shared" si="12"/>
        <v>#N/A</v>
      </c>
      <c r="BV76" t="e">
        <f t="shared" si="13"/>
        <v>#N/A</v>
      </c>
      <c r="BW76" t="e">
        <f>VLOOKUP('Prediction Data'!$K76,#REF!, BW$215, FALSE)</f>
        <v>#N/A</v>
      </c>
      <c r="BX76" t="e">
        <f>VLOOKUP('Prediction Data'!$K76,#REF!, BX$215, FALSE)</f>
        <v>#N/A</v>
      </c>
      <c r="BY76" t="e">
        <f>VLOOKUP('Prediction Data'!$K76,#REF!, BY$215, FALSE)</f>
        <v>#N/A</v>
      </c>
      <c r="BZ76" t="e">
        <f>VLOOKUP('Prediction Data'!$K76,#REF!, BZ$215, FALSE)</f>
        <v>#N/A</v>
      </c>
      <c r="CA76" t="e">
        <f>VLOOKUP('Prediction Data'!$K76,#REF!, CA$215, FALSE)</f>
        <v>#N/A</v>
      </c>
      <c r="CB76" t="e">
        <f t="shared" si="14"/>
        <v>#N/A</v>
      </c>
      <c r="CC76" t="e">
        <f t="shared" si="15"/>
        <v>#N/A</v>
      </c>
      <c r="CD76" t="e">
        <f t="shared" si="16"/>
        <v>#N/A</v>
      </c>
      <c r="CE76" t="e">
        <f t="shared" si="17"/>
        <v>#N/A</v>
      </c>
      <c r="CF76" s="20" t="e">
        <f t="shared" si="18"/>
        <v>#N/A</v>
      </c>
      <c r="CG76" s="20" t="e">
        <f t="shared" si="19"/>
        <v>#N/A</v>
      </c>
      <c r="CH76" t="e">
        <f>VLOOKUP(Table411[[#This Row],[Conference_H]], Conferences!$H$2:$N$34, 3,FALSE)</f>
        <v>#N/A</v>
      </c>
      <c r="CI76" t="e">
        <f>VLOOKUP(Table411[[#This Row],[Conference_A]], Conferences!$H$2:$N$34, 3,FALSE)</f>
        <v>#N/A</v>
      </c>
      <c r="CJ76" t="e">
        <f>IF(Table411[[#This Row],[CRank_H]]=Table411[[#This Row],[CRank_A]],0,1)</f>
        <v>#N/A</v>
      </c>
      <c r="CK76" t="e">
        <f>VLOOKUP(Table411[[#This Row],[Home Name BPI_SAG ELO]], 'Ratings_Comp'!$A$2:$L$364, 14, FALSE)</f>
        <v>#N/A</v>
      </c>
      <c r="CL76" t="e">
        <f>VLOOKUP(Table411[[#This Row],[Home Name BPI_SAG ELO]], 'Ratings_Comp'!$A$2:$L$364, 15, FALSE)</f>
        <v>#N/A</v>
      </c>
      <c r="CM76" t="e">
        <f>VLOOKUP(Table411[[#This Row],[Away Name BPI_SAG ELO]], 'Ratings_Comp'!$A$2:$L$364, 14, FALSE)</f>
        <v>#N/A</v>
      </c>
      <c r="CN76" t="e">
        <f>VLOOKUP(Table411[[#This Row],[Away Name BPI_SAG ELO]], 'Ratings_Comp'!$A$2:$L$364, 15, FALSE)</f>
        <v>#N/A</v>
      </c>
      <c r="CO76" t="e">
        <f>Table411[[#This Row],[Home_Ws]]/(Table411[[#This Row],[Home_Ws]]+Table411[[#This Row],[Home_Ls]])</f>
        <v>#N/A</v>
      </c>
      <c r="CP76" t="e">
        <f>Table411[[#This Row],[Away_Ws]]/(Table411[[#This Row],[Away_Ws]]+Table411[[#This Row],[Away_Ls]])</f>
        <v>#N/A</v>
      </c>
    </row>
    <row r="77" spans="1:94" ht="16.149999999999999" customHeight="1" x14ac:dyDescent="0.45">
      <c r="A77">
        <v>77</v>
      </c>
      <c r="B77" s="4"/>
      <c r="C77" s="4"/>
      <c r="D77" s="3" t="e">
        <f>VLOOKUP('Prediction Data'!$B77, Names!$C$2:$K$363, 2,FALSE)</f>
        <v>#N/A</v>
      </c>
      <c r="E77" s="3" t="e">
        <f>VLOOKUP('Prediction Data'!$C77, Names!$C$2:$K$363, 2,FALSE)</f>
        <v>#N/A</v>
      </c>
      <c r="F77" s="3" t="e">
        <f>VLOOKUP('Prediction Data'!$B77, Names!$C$2:$K$363, 3,FALSE)</f>
        <v>#N/A</v>
      </c>
      <c r="G77" s="3" t="e">
        <f>VLOOKUP('Prediction Data'!$C77, Names!$C$2:$K$363, 3,FALSE)</f>
        <v>#N/A</v>
      </c>
      <c r="H77" s="3" t="e">
        <f>VLOOKUP('Prediction Data'!$B77, Names!$C$2:$K$363, 5,FALSE)</f>
        <v>#N/A</v>
      </c>
      <c r="I77" s="3" t="e">
        <f>VLOOKUP('Prediction Data'!$C77, Names!$C$2:$K$363, 5,FALSE)</f>
        <v>#N/A</v>
      </c>
      <c r="J77" s="3" t="e">
        <f>VLOOKUP('Prediction Data'!$B77, Names!$C$2:$K$363, 6,FALSE)</f>
        <v>#N/A</v>
      </c>
      <c r="K77" s="3" t="e">
        <f>VLOOKUP('Prediction Data'!$C77, Names!$C$2:$K$363, 6,FALSE)</f>
        <v>#N/A</v>
      </c>
      <c r="L77" s="3" t="e">
        <f>VLOOKUP(B77, Names!$C$2:$M$363, 7,FALSE)</f>
        <v>#N/A</v>
      </c>
      <c r="M77" s="3" t="e">
        <f>VLOOKUP(C77, Names!$C$2:$M$363, 7,FALSE)</f>
        <v>#N/A</v>
      </c>
      <c r="N77" s="4" t="s">
        <v>558</v>
      </c>
      <c r="Q77" s="4">
        <f t="shared" si="10"/>
        <v>0</v>
      </c>
      <c r="R77" s="4" t="str">
        <f t="shared" si="11"/>
        <v>L</v>
      </c>
      <c r="S77" s="5"/>
      <c r="T77" s="17" t="e">
        <f>VLOOKUP($F77, Ratings_Comp[], T$215, FALSE)</f>
        <v>#N/A</v>
      </c>
      <c r="U77" s="17" t="e">
        <f>VLOOKUP($F77, Ratings_Comp[], U$215, FALSE)</f>
        <v>#N/A</v>
      </c>
      <c r="V77" s="17" t="e">
        <f>VLOOKUP($F77, Ratings_Comp[], V$215, FALSE)</f>
        <v>#N/A</v>
      </c>
      <c r="W77" s="17" t="e">
        <f>VLOOKUP($F77, Ratings_Comp[], W$215, FALSE)</f>
        <v>#N/A</v>
      </c>
      <c r="X77" s="17" t="e">
        <f>VLOOKUP($F77, Ratings_Comp[], X$215, FALSE)</f>
        <v>#N/A</v>
      </c>
      <c r="Y77" s="17" t="e">
        <f>VLOOKUP($G77, Ratings_Comp[], Y$215, FALSE)</f>
        <v>#N/A</v>
      </c>
      <c r="Z77" s="17" t="e">
        <f>VLOOKUP($G77, Ratings_Comp[], Z$215, FALSE)</f>
        <v>#N/A</v>
      </c>
      <c r="AA77" s="17" t="e">
        <f>VLOOKUP($G77, Ratings_Comp[], AA$215, FALSE)</f>
        <v>#N/A</v>
      </c>
      <c r="AB77" s="17" t="e">
        <f>VLOOKUP($G77, Ratings_Comp[], AB$215, FALSE)</f>
        <v>#N/A</v>
      </c>
      <c r="AC77" s="17" t="e">
        <f>VLOOKUP($G77, Ratings_Comp[], AC$215, FALSE)</f>
        <v>#N/A</v>
      </c>
      <c r="AD77" t="e">
        <f>VLOOKUP('Prediction Data'!$D77,#REF!, AD$215,FALSE)</f>
        <v>#N/A</v>
      </c>
      <c r="AE77" t="e">
        <f>VLOOKUP('Prediction Data'!$D77,#REF!, AE$215,FALSE)</f>
        <v>#N/A</v>
      </c>
      <c r="AF77" t="e">
        <f>VLOOKUP('Prediction Data'!$D77,#REF!, AF$215,FALSE)</f>
        <v>#N/A</v>
      </c>
      <c r="AG77" t="e">
        <f>VLOOKUP('Prediction Data'!$D77,#REF!, AG$215,FALSE)</f>
        <v>#N/A</v>
      </c>
      <c r="AH77" t="e">
        <f>VLOOKUP('Prediction Data'!$D77,#REF!, AH$215,FALSE)</f>
        <v>#N/A</v>
      </c>
      <c r="AI77" t="e">
        <f>VLOOKUP('Prediction Data'!$E77,#REF!, AI$215,FALSE)</f>
        <v>#N/A</v>
      </c>
      <c r="AJ77" t="e">
        <f>VLOOKUP('Prediction Data'!$E77,#REF!, AJ$215,FALSE)</f>
        <v>#N/A</v>
      </c>
      <c r="AK77" t="e">
        <f>VLOOKUP('Prediction Data'!$E77,#REF!, AK$215,FALSE)</f>
        <v>#N/A</v>
      </c>
      <c r="AL77" t="e">
        <f>VLOOKUP('Prediction Data'!$E77,#REF!, AL$215,FALSE)</f>
        <v>#N/A</v>
      </c>
      <c r="AM77" t="e">
        <f>VLOOKUP('Prediction Data'!$E77,#REF!, AM$215,FALSE)</f>
        <v>#N/A</v>
      </c>
      <c r="AN77" t="e">
        <f>VLOOKUP($F77,#REF!, AN$215,FALSE)</f>
        <v>#N/A</v>
      </c>
      <c r="AO77" t="e">
        <f>VLOOKUP($F77,#REF!, AO$215,FALSE)</f>
        <v>#N/A</v>
      </c>
      <c r="AP77" t="e">
        <f>VLOOKUP($G77,#REF!, AP$215,FALSE)</f>
        <v>#N/A</v>
      </c>
      <c r="AQ77" t="e">
        <f>VLOOKUP($G77,#REF!, AQ$215,FALSE)</f>
        <v>#N/A</v>
      </c>
      <c r="AR77" t="e">
        <f>VLOOKUP($H77,#REF!, 'Prediction Data'!AR$215,FALSE)</f>
        <v>#N/A</v>
      </c>
      <c r="AS77" t="e">
        <f>VLOOKUP($H77,#REF!, 'Prediction Data'!AS$215,FALSE)</f>
        <v>#N/A</v>
      </c>
      <c r="AT77" t="e">
        <f>VLOOKUP($H77,#REF!, 'Prediction Data'!AT$215,FALSE)</f>
        <v>#N/A</v>
      </c>
      <c r="AU77" t="e">
        <f>VLOOKUP($H77,#REF!, 'Prediction Data'!AU$215,FALSE)</f>
        <v>#N/A</v>
      </c>
      <c r="AV77" t="e">
        <f>VLOOKUP($H77,#REF!, 'Prediction Data'!AV$215,FALSE)</f>
        <v>#N/A</v>
      </c>
      <c r="AW77" t="e">
        <f>VLOOKUP($H77,#REF!, 'Prediction Data'!AW$215,FALSE)</f>
        <v>#N/A</v>
      </c>
      <c r="AX77" t="e">
        <f>VLOOKUP($H77,#REF!, 'Prediction Data'!AX$215,FALSE)</f>
        <v>#N/A</v>
      </c>
      <c r="AY77" t="e">
        <f>VLOOKUP($H77,#REF!, 'Prediction Data'!AY$215,FALSE)</f>
        <v>#N/A</v>
      </c>
      <c r="AZ77" t="e">
        <f>VLOOKUP($H77,#REF!, 'Prediction Data'!AZ$215,FALSE)</f>
        <v>#N/A</v>
      </c>
      <c r="BA77" t="e">
        <f>VLOOKUP($H77,#REF!, 'Prediction Data'!BA$215,FALSE)</f>
        <v>#N/A</v>
      </c>
      <c r="BB77" t="e">
        <f>VLOOKUP($H77,#REF!, 'Prediction Data'!BB$215,FALSE)</f>
        <v>#N/A</v>
      </c>
      <c r="BC77" t="e">
        <f>VLOOKUP($H77,#REF!, 'Prediction Data'!BC$215,FALSE)</f>
        <v>#N/A</v>
      </c>
      <c r="BD77" t="e">
        <f>VLOOKUP($I77,#REF!, 'Prediction Data'!BD$215,FALSE)</f>
        <v>#N/A</v>
      </c>
      <c r="BE77" t="e">
        <f>VLOOKUP($I77,#REF!, 'Prediction Data'!BE$215,FALSE)</f>
        <v>#N/A</v>
      </c>
      <c r="BF77" t="e">
        <f>VLOOKUP($I77,#REF!, 'Prediction Data'!BF$215,FALSE)</f>
        <v>#N/A</v>
      </c>
      <c r="BG77" t="e">
        <f>VLOOKUP($I77,#REF!, 'Prediction Data'!BG$215,FALSE)</f>
        <v>#N/A</v>
      </c>
      <c r="BH77" t="e">
        <f>VLOOKUP($I77,#REF!, 'Prediction Data'!BH$215,FALSE)</f>
        <v>#N/A</v>
      </c>
      <c r="BI77" t="e">
        <f>VLOOKUP($I77,#REF!, 'Prediction Data'!BI$215,FALSE)</f>
        <v>#N/A</v>
      </c>
      <c r="BJ77" t="e">
        <f>VLOOKUP($I77,#REF!, 'Prediction Data'!BJ$215,FALSE)</f>
        <v>#N/A</v>
      </c>
      <c r="BK77" t="e">
        <f>VLOOKUP($I77,#REF!, 'Prediction Data'!BK$215,FALSE)</f>
        <v>#N/A</v>
      </c>
      <c r="BL77" t="e">
        <f>VLOOKUP($I77,#REF!, 'Prediction Data'!BL$215,FALSE)</f>
        <v>#N/A</v>
      </c>
      <c r="BM77" t="e">
        <f>VLOOKUP($I77,#REF!, 'Prediction Data'!BM$215,FALSE)</f>
        <v>#N/A</v>
      </c>
      <c r="BN77" t="e">
        <f>VLOOKUP($I77,#REF!, 'Prediction Data'!BN$215,FALSE)</f>
        <v>#N/A</v>
      </c>
      <c r="BO77" t="e">
        <f>VLOOKUP($I77,#REF!, 'Prediction Data'!BO$215,FALSE)</f>
        <v>#N/A</v>
      </c>
      <c r="BP77" t="e">
        <f>VLOOKUP('Prediction Data'!$J77,#REF!, BP$215, FALSE)</f>
        <v>#N/A</v>
      </c>
      <c r="BQ77" t="e">
        <f>VLOOKUP('Prediction Data'!$J77,#REF!, BQ$215, FALSE)</f>
        <v>#N/A</v>
      </c>
      <c r="BR77" t="e">
        <f>VLOOKUP('Prediction Data'!$J77,#REF!, BR$215, FALSE)</f>
        <v>#N/A</v>
      </c>
      <c r="BS77" t="e">
        <f>VLOOKUP('Prediction Data'!$J77,#REF!, BS$215, FALSE)</f>
        <v>#N/A</v>
      </c>
      <c r="BT77" t="e">
        <f>VLOOKUP('Prediction Data'!$J77,#REF!, BT$215, FALSE)</f>
        <v>#N/A</v>
      </c>
      <c r="BU77" t="e">
        <f t="shared" si="12"/>
        <v>#N/A</v>
      </c>
      <c r="BV77" t="e">
        <f t="shared" si="13"/>
        <v>#N/A</v>
      </c>
      <c r="BW77" t="e">
        <f>VLOOKUP('Prediction Data'!$K77,#REF!, BW$215, FALSE)</f>
        <v>#N/A</v>
      </c>
      <c r="BX77" t="e">
        <f>VLOOKUP('Prediction Data'!$K77,#REF!, BX$215, FALSE)</f>
        <v>#N/A</v>
      </c>
      <c r="BY77" t="e">
        <f>VLOOKUP('Prediction Data'!$K77,#REF!, BY$215, FALSE)</f>
        <v>#N/A</v>
      </c>
      <c r="BZ77" t="e">
        <f>VLOOKUP('Prediction Data'!$K77,#REF!, BZ$215, FALSE)</f>
        <v>#N/A</v>
      </c>
      <c r="CA77" t="e">
        <f>VLOOKUP('Prediction Data'!$K77,#REF!, CA$215, FALSE)</f>
        <v>#N/A</v>
      </c>
      <c r="CB77" t="e">
        <f t="shared" si="14"/>
        <v>#N/A</v>
      </c>
      <c r="CC77" t="e">
        <f t="shared" si="15"/>
        <v>#N/A</v>
      </c>
      <c r="CD77" t="e">
        <f t="shared" si="16"/>
        <v>#N/A</v>
      </c>
      <c r="CE77" t="e">
        <f t="shared" si="17"/>
        <v>#N/A</v>
      </c>
      <c r="CF77" s="20" t="e">
        <f t="shared" si="18"/>
        <v>#N/A</v>
      </c>
      <c r="CG77" s="20" t="e">
        <f t="shared" si="19"/>
        <v>#N/A</v>
      </c>
      <c r="CH77" t="e">
        <f>VLOOKUP(Table411[[#This Row],[Conference_H]], Conferences!$H$2:$N$34, 3,FALSE)</f>
        <v>#N/A</v>
      </c>
      <c r="CI77" t="e">
        <f>VLOOKUP(Table411[[#This Row],[Conference_A]], Conferences!$H$2:$N$34, 3,FALSE)</f>
        <v>#N/A</v>
      </c>
      <c r="CJ77" t="e">
        <f>IF(Table411[[#This Row],[CRank_H]]=Table411[[#This Row],[CRank_A]],0,1)</f>
        <v>#N/A</v>
      </c>
      <c r="CK77" t="e">
        <f>VLOOKUP(Table411[[#This Row],[Home Name BPI_SAG ELO]], 'Ratings_Comp'!$A$2:$L$364, 14, FALSE)</f>
        <v>#N/A</v>
      </c>
      <c r="CL77" t="e">
        <f>VLOOKUP(Table411[[#This Row],[Home Name BPI_SAG ELO]], 'Ratings_Comp'!$A$2:$L$364, 15, FALSE)</f>
        <v>#N/A</v>
      </c>
      <c r="CM77" t="e">
        <f>VLOOKUP(Table411[[#This Row],[Away Name BPI_SAG ELO]], 'Ratings_Comp'!$A$2:$L$364, 14, FALSE)</f>
        <v>#N/A</v>
      </c>
      <c r="CN77" t="e">
        <f>VLOOKUP(Table411[[#This Row],[Away Name BPI_SAG ELO]], 'Ratings_Comp'!$A$2:$L$364, 15, FALSE)</f>
        <v>#N/A</v>
      </c>
      <c r="CO77" t="e">
        <f>Table411[[#This Row],[Home_Ws]]/(Table411[[#This Row],[Home_Ws]]+Table411[[#This Row],[Home_Ls]])</f>
        <v>#N/A</v>
      </c>
      <c r="CP77" t="e">
        <f>Table411[[#This Row],[Away_Ws]]/(Table411[[#This Row],[Away_Ws]]+Table411[[#This Row],[Away_Ls]])</f>
        <v>#N/A</v>
      </c>
    </row>
    <row r="78" spans="1:94" ht="16.149999999999999" customHeight="1" x14ac:dyDescent="0.45">
      <c r="A78">
        <v>78</v>
      </c>
      <c r="B78" s="4"/>
      <c r="C78" s="4"/>
      <c r="D78" s="3" t="e">
        <f>VLOOKUP('Prediction Data'!$B78, Names!$C$2:$K$363, 2,FALSE)</f>
        <v>#N/A</v>
      </c>
      <c r="E78" s="3" t="e">
        <f>VLOOKUP('Prediction Data'!$C78, Names!$C$2:$K$363, 2,FALSE)</f>
        <v>#N/A</v>
      </c>
      <c r="F78" s="3" t="e">
        <f>VLOOKUP('Prediction Data'!$B78, Names!$C$2:$K$363, 3,FALSE)</f>
        <v>#N/A</v>
      </c>
      <c r="G78" s="3" t="e">
        <f>VLOOKUP('Prediction Data'!$C78, Names!$C$2:$K$363, 3,FALSE)</f>
        <v>#N/A</v>
      </c>
      <c r="H78" s="3" t="e">
        <f>VLOOKUP('Prediction Data'!$B78, Names!$C$2:$K$363, 5,FALSE)</f>
        <v>#N/A</v>
      </c>
      <c r="I78" s="3" t="e">
        <f>VLOOKUP('Prediction Data'!$C78, Names!$C$2:$K$363, 5,FALSE)</f>
        <v>#N/A</v>
      </c>
      <c r="J78" s="3" t="e">
        <f>VLOOKUP('Prediction Data'!$B78, Names!$C$2:$K$363, 6,FALSE)</f>
        <v>#N/A</v>
      </c>
      <c r="K78" s="3" t="e">
        <f>VLOOKUP('Prediction Data'!$C78, Names!$C$2:$K$363, 6,FALSE)</f>
        <v>#N/A</v>
      </c>
      <c r="L78" s="3" t="e">
        <f>VLOOKUP(B78, Names!$C$2:$M$363, 7,FALSE)</f>
        <v>#N/A</v>
      </c>
      <c r="M78" s="3" t="e">
        <f>VLOOKUP(C78, Names!$C$2:$M$363, 7,FALSE)</f>
        <v>#N/A</v>
      </c>
      <c r="N78" s="4" t="s">
        <v>558</v>
      </c>
      <c r="Q78" s="4">
        <f t="shared" si="10"/>
        <v>0</v>
      </c>
      <c r="R78" s="4" t="str">
        <f t="shared" si="11"/>
        <v>L</v>
      </c>
      <c r="S78" s="5"/>
      <c r="T78" s="17" t="e">
        <f>VLOOKUP($F78, Ratings_Comp[], T$215, FALSE)</f>
        <v>#N/A</v>
      </c>
      <c r="U78" s="17" t="e">
        <f>VLOOKUP($F78, Ratings_Comp[], U$215, FALSE)</f>
        <v>#N/A</v>
      </c>
      <c r="V78" s="17" t="e">
        <f>VLOOKUP($F78, Ratings_Comp[], V$215, FALSE)</f>
        <v>#N/A</v>
      </c>
      <c r="W78" s="17" t="e">
        <f>VLOOKUP($F78, Ratings_Comp[], W$215, FALSE)</f>
        <v>#N/A</v>
      </c>
      <c r="X78" s="17" t="e">
        <f>VLOOKUP($F78, Ratings_Comp[], X$215, FALSE)</f>
        <v>#N/A</v>
      </c>
      <c r="Y78" s="17" t="e">
        <f>VLOOKUP($G78, Ratings_Comp[], Y$215, FALSE)</f>
        <v>#N/A</v>
      </c>
      <c r="Z78" s="17" t="e">
        <f>VLOOKUP($G78, Ratings_Comp[], Z$215, FALSE)</f>
        <v>#N/A</v>
      </c>
      <c r="AA78" s="17" t="e">
        <f>VLOOKUP($G78, Ratings_Comp[], AA$215, FALSE)</f>
        <v>#N/A</v>
      </c>
      <c r="AB78" s="17" t="e">
        <f>VLOOKUP($G78, Ratings_Comp[], AB$215, FALSE)</f>
        <v>#N/A</v>
      </c>
      <c r="AC78" s="17" t="e">
        <f>VLOOKUP($G78, Ratings_Comp[], AC$215, FALSE)</f>
        <v>#N/A</v>
      </c>
      <c r="AD78" t="e">
        <f>VLOOKUP('Prediction Data'!$D78,#REF!, AD$215,FALSE)</f>
        <v>#N/A</v>
      </c>
      <c r="AE78" t="e">
        <f>VLOOKUP('Prediction Data'!$D78,#REF!, AE$215,FALSE)</f>
        <v>#N/A</v>
      </c>
      <c r="AF78" t="e">
        <f>VLOOKUP('Prediction Data'!$D78,#REF!, AF$215,FALSE)</f>
        <v>#N/A</v>
      </c>
      <c r="AG78" t="e">
        <f>VLOOKUP('Prediction Data'!$D78,#REF!, AG$215,FALSE)</f>
        <v>#N/A</v>
      </c>
      <c r="AH78" t="e">
        <f>VLOOKUP('Prediction Data'!$D78,#REF!, AH$215,FALSE)</f>
        <v>#N/A</v>
      </c>
      <c r="AI78" t="e">
        <f>VLOOKUP('Prediction Data'!$E78,#REF!, AI$215,FALSE)</f>
        <v>#N/A</v>
      </c>
      <c r="AJ78" t="e">
        <f>VLOOKUP('Prediction Data'!$E78,#REF!, AJ$215,FALSE)</f>
        <v>#N/A</v>
      </c>
      <c r="AK78" t="e">
        <f>VLOOKUP('Prediction Data'!$E78,#REF!, AK$215,FALSE)</f>
        <v>#N/A</v>
      </c>
      <c r="AL78" t="e">
        <f>VLOOKUP('Prediction Data'!$E78,#REF!, AL$215,FALSE)</f>
        <v>#N/A</v>
      </c>
      <c r="AM78" t="e">
        <f>VLOOKUP('Prediction Data'!$E78,#REF!, AM$215,FALSE)</f>
        <v>#N/A</v>
      </c>
      <c r="AN78" t="e">
        <f>VLOOKUP($F78,#REF!, AN$215,FALSE)</f>
        <v>#N/A</v>
      </c>
      <c r="AO78" t="e">
        <f>VLOOKUP($F78,#REF!, AO$215,FALSE)</f>
        <v>#N/A</v>
      </c>
      <c r="AP78" t="e">
        <f>VLOOKUP($G78,#REF!, AP$215,FALSE)</f>
        <v>#N/A</v>
      </c>
      <c r="AQ78" t="e">
        <f>VLOOKUP($G78,#REF!, AQ$215,FALSE)</f>
        <v>#N/A</v>
      </c>
      <c r="AR78" t="e">
        <f>VLOOKUP($H78,#REF!, 'Prediction Data'!AR$215,FALSE)</f>
        <v>#N/A</v>
      </c>
      <c r="AS78" t="e">
        <f>VLOOKUP($H78,#REF!, 'Prediction Data'!AS$215,FALSE)</f>
        <v>#N/A</v>
      </c>
      <c r="AT78" t="e">
        <f>VLOOKUP($H78,#REF!, 'Prediction Data'!AT$215,FALSE)</f>
        <v>#N/A</v>
      </c>
      <c r="AU78" t="e">
        <f>VLOOKUP($H78,#REF!, 'Prediction Data'!AU$215,FALSE)</f>
        <v>#N/A</v>
      </c>
      <c r="AV78" t="e">
        <f>VLOOKUP($H78,#REF!, 'Prediction Data'!AV$215,FALSE)</f>
        <v>#N/A</v>
      </c>
      <c r="AW78" t="e">
        <f>VLOOKUP($H78,#REF!, 'Prediction Data'!AW$215,FALSE)</f>
        <v>#N/A</v>
      </c>
      <c r="AX78" t="e">
        <f>VLOOKUP($H78,#REF!, 'Prediction Data'!AX$215,FALSE)</f>
        <v>#N/A</v>
      </c>
      <c r="AY78" t="e">
        <f>VLOOKUP($H78,#REF!, 'Prediction Data'!AY$215,FALSE)</f>
        <v>#N/A</v>
      </c>
      <c r="AZ78" t="e">
        <f>VLOOKUP($H78,#REF!, 'Prediction Data'!AZ$215,FALSE)</f>
        <v>#N/A</v>
      </c>
      <c r="BA78" t="e">
        <f>VLOOKUP($H78,#REF!, 'Prediction Data'!BA$215,FALSE)</f>
        <v>#N/A</v>
      </c>
      <c r="BB78" t="e">
        <f>VLOOKUP($H78,#REF!, 'Prediction Data'!BB$215,FALSE)</f>
        <v>#N/A</v>
      </c>
      <c r="BC78" t="e">
        <f>VLOOKUP($H78,#REF!, 'Prediction Data'!BC$215,FALSE)</f>
        <v>#N/A</v>
      </c>
      <c r="BD78" t="e">
        <f>VLOOKUP($I78,#REF!, 'Prediction Data'!BD$215,FALSE)</f>
        <v>#N/A</v>
      </c>
      <c r="BE78" t="e">
        <f>VLOOKUP($I78,#REF!, 'Prediction Data'!BE$215,FALSE)</f>
        <v>#N/A</v>
      </c>
      <c r="BF78" t="e">
        <f>VLOOKUP($I78,#REF!, 'Prediction Data'!BF$215,FALSE)</f>
        <v>#N/A</v>
      </c>
      <c r="BG78" t="e">
        <f>VLOOKUP($I78,#REF!, 'Prediction Data'!BG$215,FALSE)</f>
        <v>#N/A</v>
      </c>
      <c r="BH78" t="e">
        <f>VLOOKUP($I78,#REF!, 'Prediction Data'!BH$215,FALSE)</f>
        <v>#N/A</v>
      </c>
      <c r="BI78" t="e">
        <f>VLOOKUP($I78,#REF!, 'Prediction Data'!BI$215,FALSE)</f>
        <v>#N/A</v>
      </c>
      <c r="BJ78" t="e">
        <f>VLOOKUP($I78,#REF!, 'Prediction Data'!BJ$215,FALSE)</f>
        <v>#N/A</v>
      </c>
      <c r="BK78" t="e">
        <f>VLOOKUP($I78,#REF!, 'Prediction Data'!BK$215,FALSE)</f>
        <v>#N/A</v>
      </c>
      <c r="BL78" t="e">
        <f>VLOOKUP($I78,#REF!, 'Prediction Data'!BL$215,FALSE)</f>
        <v>#N/A</v>
      </c>
      <c r="BM78" t="e">
        <f>VLOOKUP($I78,#REF!, 'Prediction Data'!BM$215,FALSE)</f>
        <v>#N/A</v>
      </c>
      <c r="BN78" t="e">
        <f>VLOOKUP($I78,#REF!, 'Prediction Data'!BN$215,FALSE)</f>
        <v>#N/A</v>
      </c>
      <c r="BO78" t="e">
        <f>VLOOKUP($I78,#REF!, 'Prediction Data'!BO$215,FALSE)</f>
        <v>#N/A</v>
      </c>
      <c r="BP78" t="e">
        <f>VLOOKUP('Prediction Data'!$J78,#REF!, BP$215, FALSE)</f>
        <v>#N/A</v>
      </c>
      <c r="BQ78" t="e">
        <f>VLOOKUP('Prediction Data'!$J78,#REF!, BQ$215, FALSE)</f>
        <v>#N/A</v>
      </c>
      <c r="BR78" t="e">
        <f>VLOOKUP('Prediction Data'!$J78,#REF!, BR$215, FALSE)</f>
        <v>#N/A</v>
      </c>
      <c r="BS78" t="e">
        <f>VLOOKUP('Prediction Data'!$J78,#REF!, BS$215, FALSE)</f>
        <v>#N/A</v>
      </c>
      <c r="BT78" t="e">
        <f>VLOOKUP('Prediction Data'!$J78,#REF!, BT$215, FALSE)</f>
        <v>#N/A</v>
      </c>
      <c r="BU78" t="e">
        <f t="shared" si="12"/>
        <v>#N/A</v>
      </c>
      <c r="BV78" t="e">
        <f t="shared" si="13"/>
        <v>#N/A</v>
      </c>
      <c r="BW78" t="e">
        <f>VLOOKUP('Prediction Data'!$K78,#REF!, BW$215, FALSE)</f>
        <v>#N/A</v>
      </c>
      <c r="BX78" t="e">
        <f>VLOOKUP('Prediction Data'!$K78,#REF!, BX$215, FALSE)</f>
        <v>#N/A</v>
      </c>
      <c r="BY78" t="e">
        <f>VLOOKUP('Prediction Data'!$K78,#REF!, BY$215, FALSE)</f>
        <v>#N/A</v>
      </c>
      <c r="BZ78" t="e">
        <f>VLOOKUP('Prediction Data'!$K78,#REF!, BZ$215, FALSE)</f>
        <v>#N/A</v>
      </c>
      <c r="CA78" t="e">
        <f>VLOOKUP('Prediction Data'!$K78,#REF!, CA$215, FALSE)</f>
        <v>#N/A</v>
      </c>
      <c r="CB78" t="e">
        <f t="shared" si="14"/>
        <v>#N/A</v>
      </c>
      <c r="CC78" t="e">
        <f t="shared" si="15"/>
        <v>#N/A</v>
      </c>
      <c r="CD78" t="e">
        <f t="shared" si="16"/>
        <v>#N/A</v>
      </c>
      <c r="CE78" t="e">
        <f t="shared" si="17"/>
        <v>#N/A</v>
      </c>
      <c r="CF78" s="20" t="e">
        <f t="shared" si="18"/>
        <v>#N/A</v>
      </c>
      <c r="CG78" s="20" t="e">
        <f t="shared" si="19"/>
        <v>#N/A</v>
      </c>
      <c r="CH78" t="e">
        <f>VLOOKUP(Table411[[#This Row],[Conference_H]], Conferences!$H$2:$N$34, 3,FALSE)</f>
        <v>#N/A</v>
      </c>
      <c r="CI78" t="e">
        <f>VLOOKUP(Table411[[#This Row],[Conference_A]], Conferences!$H$2:$N$34, 3,FALSE)</f>
        <v>#N/A</v>
      </c>
      <c r="CJ78" t="e">
        <f>IF(Table411[[#This Row],[CRank_H]]=Table411[[#This Row],[CRank_A]],0,1)</f>
        <v>#N/A</v>
      </c>
      <c r="CK78" t="e">
        <f>VLOOKUP(Table411[[#This Row],[Home Name BPI_SAG ELO]], 'Ratings_Comp'!$A$2:$L$364, 14, FALSE)</f>
        <v>#N/A</v>
      </c>
      <c r="CL78" t="e">
        <f>VLOOKUP(Table411[[#This Row],[Home Name BPI_SAG ELO]], 'Ratings_Comp'!$A$2:$L$364, 15, FALSE)</f>
        <v>#N/A</v>
      </c>
      <c r="CM78" t="e">
        <f>VLOOKUP(Table411[[#This Row],[Away Name BPI_SAG ELO]], 'Ratings_Comp'!$A$2:$L$364, 14, FALSE)</f>
        <v>#N/A</v>
      </c>
      <c r="CN78" t="e">
        <f>VLOOKUP(Table411[[#This Row],[Away Name BPI_SAG ELO]], 'Ratings_Comp'!$A$2:$L$364, 15, FALSE)</f>
        <v>#N/A</v>
      </c>
      <c r="CO78" t="e">
        <f>Table411[[#This Row],[Home_Ws]]/(Table411[[#This Row],[Home_Ws]]+Table411[[#This Row],[Home_Ls]])</f>
        <v>#N/A</v>
      </c>
      <c r="CP78" t="e">
        <f>Table411[[#This Row],[Away_Ws]]/(Table411[[#This Row],[Away_Ws]]+Table411[[#This Row],[Away_Ls]])</f>
        <v>#N/A</v>
      </c>
    </row>
    <row r="79" spans="1:94" ht="16.149999999999999" customHeight="1" x14ac:dyDescent="0.45">
      <c r="A79">
        <v>79</v>
      </c>
      <c r="B79" s="4"/>
      <c r="C79" s="4"/>
      <c r="D79" s="3" t="e">
        <f>VLOOKUP('Prediction Data'!$B79, Names!$C$2:$K$363, 2,FALSE)</f>
        <v>#N/A</v>
      </c>
      <c r="E79" s="3" t="e">
        <f>VLOOKUP('Prediction Data'!$C79, Names!$C$2:$K$363, 2,FALSE)</f>
        <v>#N/A</v>
      </c>
      <c r="F79" s="3" t="e">
        <f>VLOOKUP('Prediction Data'!$B79, Names!$C$2:$K$363, 3,FALSE)</f>
        <v>#N/A</v>
      </c>
      <c r="G79" s="3" t="e">
        <f>VLOOKUP('Prediction Data'!$C79, Names!$C$2:$K$363, 3,FALSE)</f>
        <v>#N/A</v>
      </c>
      <c r="H79" s="3" t="e">
        <f>VLOOKUP('Prediction Data'!$B79, Names!$C$2:$K$363, 5,FALSE)</f>
        <v>#N/A</v>
      </c>
      <c r="I79" s="3" t="e">
        <f>VLOOKUP('Prediction Data'!$C79, Names!$C$2:$K$363, 5,FALSE)</f>
        <v>#N/A</v>
      </c>
      <c r="J79" s="3" t="e">
        <f>VLOOKUP('Prediction Data'!$B79, Names!$C$2:$K$363, 6,FALSE)</f>
        <v>#N/A</v>
      </c>
      <c r="K79" s="3" t="e">
        <f>VLOOKUP('Prediction Data'!$C79, Names!$C$2:$K$363, 6,FALSE)</f>
        <v>#N/A</v>
      </c>
      <c r="L79" s="3" t="e">
        <f>VLOOKUP(B79, Names!$C$2:$M$363, 7,FALSE)</f>
        <v>#N/A</v>
      </c>
      <c r="M79" s="3" t="e">
        <f>VLOOKUP(C79, Names!$C$2:$M$363, 7,FALSE)</f>
        <v>#N/A</v>
      </c>
      <c r="N79" s="4" t="s">
        <v>558</v>
      </c>
      <c r="Q79" s="4">
        <f t="shared" si="10"/>
        <v>0</v>
      </c>
      <c r="R79" s="4" t="str">
        <f t="shared" si="11"/>
        <v>L</v>
      </c>
      <c r="S79" s="5"/>
      <c r="T79" s="17" t="e">
        <f>VLOOKUP($F79, Ratings_Comp[], T$215, FALSE)</f>
        <v>#N/A</v>
      </c>
      <c r="U79" s="17" t="e">
        <f>VLOOKUP($F79, Ratings_Comp[], U$215, FALSE)</f>
        <v>#N/A</v>
      </c>
      <c r="V79" s="17" t="e">
        <f>VLOOKUP($F79, Ratings_Comp[], V$215, FALSE)</f>
        <v>#N/A</v>
      </c>
      <c r="W79" s="17" t="e">
        <f>VLOOKUP($F79, Ratings_Comp[], W$215, FALSE)</f>
        <v>#N/A</v>
      </c>
      <c r="X79" s="17" t="e">
        <f>VLOOKUP($F79, Ratings_Comp[], X$215, FALSE)</f>
        <v>#N/A</v>
      </c>
      <c r="Y79" s="17" t="e">
        <f>VLOOKUP($G79, Ratings_Comp[], Y$215, FALSE)</f>
        <v>#N/A</v>
      </c>
      <c r="Z79" s="17" t="e">
        <f>VLOOKUP($G79, Ratings_Comp[], Z$215, FALSE)</f>
        <v>#N/A</v>
      </c>
      <c r="AA79" s="17" t="e">
        <f>VLOOKUP($G79, Ratings_Comp[], AA$215, FALSE)</f>
        <v>#N/A</v>
      </c>
      <c r="AB79" s="17" t="e">
        <f>VLOOKUP($G79, Ratings_Comp[], AB$215, FALSE)</f>
        <v>#N/A</v>
      </c>
      <c r="AC79" s="17" t="e">
        <f>VLOOKUP($G79, Ratings_Comp[], AC$215, FALSE)</f>
        <v>#N/A</v>
      </c>
      <c r="AD79" t="e">
        <f>VLOOKUP('Prediction Data'!$D79,#REF!, AD$215,FALSE)</f>
        <v>#N/A</v>
      </c>
      <c r="AE79" t="e">
        <f>VLOOKUP('Prediction Data'!$D79,#REF!, AE$215,FALSE)</f>
        <v>#N/A</v>
      </c>
      <c r="AF79" t="e">
        <f>VLOOKUP('Prediction Data'!$D79,#REF!, AF$215,FALSE)</f>
        <v>#N/A</v>
      </c>
      <c r="AG79" t="e">
        <f>VLOOKUP('Prediction Data'!$D79,#REF!, AG$215,FALSE)</f>
        <v>#N/A</v>
      </c>
      <c r="AH79" t="e">
        <f>VLOOKUP('Prediction Data'!$D79,#REF!, AH$215,FALSE)</f>
        <v>#N/A</v>
      </c>
      <c r="AI79" t="e">
        <f>VLOOKUP('Prediction Data'!$E79,#REF!, AI$215,FALSE)</f>
        <v>#N/A</v>
      </c>
      <c r="AJ79" t="e">
        <f>VLOOKUP('Prediction Data'!$E79,#REF!, AJ$215,FALSE)</f>
        <v>#N/A</v>
      </c>
      <c r="AK79" t="e">
        <f>VLOOKUP('Prediction Data'!$E79,#REF!, AK$215,FALSE)</f>
        <v>#N/A</v>
      </c>
      <c r="AL79" t="e">
        <f>VLOOKUP('Prediction Data'!$E79,#REF!, AL$215,FALSE)</f>
        <v>#N/A</v>
      </c>
      <c r="AM79" t="e">
        <f>VLOOKUP('Prediction Data'!$E79,#REF!, AM$215,FALSE)</f>
        <v>#N/A</v>
      </c>
      <c r="AN79" t="e">
        <f>VLOOKUP($F79,#REF!, AN$215,FALSE)</f>
        <v>#N/A</v>
      </c>
      <c r="AO79" t="e">
        <f>VLOOKUP($F79,#REF!, AO$215,FALSE)</f>
        <v>#N/A</v>
      </c>
      <c r="AP79" t="e">
        <f>VLOOKUP($G79,#REF!, AP$215,FALSE)</f>
        <v>#N/A</v>
      </c>
      <c r="AQ79" t="e">
        <f>VLOOKUP($G79,#REF!, AQ$215,FALSE)</f>
        <v>#N/A</v>
      </c>
      <c r="AR79" t="e">
        <f>VLOOKUP($H79,#REF!, 'Prediction Data'!AR$215,FALSE)</f>
        <v>#N/A</v>
      </c>
      <c r="AS79" t="e">
        <f>VLOOKUP($H79,#REF!, 'Prediction Data'!AS$215,FALSE)</f>
        <v>#N/A</v>
      </c>
      <c r="AT79" t="e">
        <f>VLOOKUP($H79,#REF!, 'Prediction Data'!AT$215,FALSE)</f>
        <v>#N/A</v>
      </c>
      <c r="AU79" t="e">
        <f>VLOOKUP($H79,#REF!, 'Prediction Data'!AU$215,FALSE)</f>
        <v>#N/A</v>
      </c>
      <c r="AV79" t="e">
        <f>VLOOKUP($H79,#REF!, 'Prediction Data'!AV$215,FALSE)</f>
        <v>#N/A</v>
      </c>
      <c r="AW79" t="e">
        <f>VLOOKUP($H79,#REF!, 'Prediction Data'!AW$215,FALSE)</f>
        <v>#N/A</v>
      </c>
      <c r="AX79" t="e">
        <f>VLOOKUP($H79,#REF!, 'Prediction Data'!AX$215,FALSE)</f>
        <v>#N/A</v>
      </c>
      <c r="AY79" t="e">
        <f>VLOOKUP($H79,#REF!, 'Prediction Data'!AY$215,FALSE)</f>
        <v>#N/A</v>
      </c>
      <c r="AZ79" t="e">
        <f>VLOOKUP($H79,#REF!, 'Prediction Data'!AZ$215,FALSE)</f>
        <v>#N/A</v>
      </c>
      <c r="BA79" t="e">
        <f>VLOOKUP($H79,#REF!, 'Prediction Data'!BA$215,FALSE)</f>
        <v>#N/A</v>
      </c>
      <c r="BB79" t="e">
        <f>VLOOKUP($H79,#REF!, 'Prediction Data'!BB$215,FALSE)</f>
        <v>#N/A</v>
      </c>
      <c r="BC79" t="e">
        <f>VLOOKUP($H79,#REF!, 'Prediction Data'!BC$215,FALSE)</f>
        <v>#N/A</v>
      </c>
      <c r="BD79" t="e">
        <f>VLOOKUP($I79,#REF!, 'Prediction Data'!BD$215,FALSE)</f>
        <v>#N/A</v>
      </c>
      <c r="BE79" t="e">
        <f>VLOOKUP($I79,#REF!, 'Prediction Data'!BE$215,FALSE)</f>
        <v>#N/A</v>
      </c>
      <c r="BF79" t="e">
        <f>VLOOKUP($I79,#REF!, 'Prediction Data'!BF$215,FALSE)</f>
        <v>#N/A</v>
      </c>
      <c r="BG79" t="e">
        <f>VLOOKUP($I79,#REF!, 'Prediction Data'!BG$215,FALSE)</f>
        <v>#N/A</v>
      </c>
      <c r="BH79" t="e">
        <f>VLOOKUP($I79,#REF!, 'Prediction Data'!BH$215,FALSE)</f>
        <v>#N/A</v>
      </c>
      <c r="BI79" t="e">
        <f>VLOOKUP($I79,#REF!, 'Prediction Data'!BI$215,FALSE)</f>
        <v>#N/A</v>
      </c>
      <c r="BJ79" t="e">
        <f>VLOOKUP($I79,#REF!, 'Prediction Data'!BJ$215,FALSE)</f>
        <v>#N/A</v>
      </c>
      <c r="BK79" t="e">
        <f>VLOOKUP($I79,#REF!, 'Prediction Data'!BK$215,FALSE)</f>
        <v>#N/A</v>
      </c>
      <c r="BL79" t="e">
        <f>VLOOKUP($I79,#REF!, 'Prediction Data'!BL$215,FALSE)</f>
        <v>#N/A</v>
      </c>
      <c r="BM79" t="e">
        <f>VLOOKUP($I79,#REF!, 'Prediction Data'!BM$215,FALSE)</f>
        <v>#N/A</v>
      </c>
      <c r="BN79" t="e">
        <f>VLOOKUP($I79,#REF!, 'Prediction Data'!BN$215,FALSE)</f>
        <v>#N/A</v>
      </c>
      <c r="BO79" t="e">
        <f>VLOOKUP($I79,#REF!, 'Prediction Data'!BO$215,FALSE)</f>
        <v>#N/A</v>
      </c>
      <c r="BP79" t="e">
        <f>VLOOKUP('Prediction Data'!$J79,#REF!, BP$215, FALSE)</f>
        <v>#N/A</v>
      </c>
      <c r="BQ79" t="e">
        <f>VLOOKUP('Prediction Data'!$J79,#REF!, BQ$215, FALSE)</f>
        <v>#N/A</v>
      </c>
      <c r="BR79" t="e">
        <f>VLOOKUP('Prediction Data'!$J79,#REF!, BR$215, FALSE)</f>
        <v>#N/A</v>
      </c>
      <c r="BS79" t="e">
        <f>VLOOKUP('Prediction Data'!$J79,#REF!, BS$215, FALSE)</f>
        <v>#N/A</v>
      </c>
      <c r="BT79" t="e">
        <f>VLOOKUP('Prediction Data'!$J79,#REF!, BT$215, FALSE)</f>
        <v>#N/A</v>
      </c>
      <c r="BU79" t="e">
        <f t="shared" si="12"/>
        <v>#N/A</v>
      </c>
      <c r="BV79" t="e">
        <f t="shared" si="13"/>
        <v>#N/A</v>
      </c>
      <c r="BW79" t="e">
        <f>VLOOKUP('Prediction Data'!$K79,#REF!, BW$215, FALSE)</f>
        <v>#N/A</v>
      </c>
      <c r="BX79" t="e">
        <f>VLOOKUP('Prediction Data'!$K79,#REF!, BX$215, FALSE)</f>
        <v>#N/A</v>
      </c>
      <c r="BY79" t="e">
        <f>VLOOKUP('Prediction Data'!$K79,#REF!, BY$215, FALSE)</f>
        <v>#N/A</v>
      </c>
      <c r="BZ79" t="e">
        <f>VLOOKUP('Prediction Data'!$K79,#REF!, BZ$215, FALSE)</f>
        <v>#N/A</v>
      </c>
      <c r="CA79" t="e">
        <f>VLOOKUP('Prediction Data'!$K79,#REF!, CA$215, FALSE)</f>
        <v>#N/A</v>
      </c>
      <c r="CB79" t="e">
        <f t="shared" si="14"/>
        <v>#N/A</v>
      </c>
      <c r="CC79" t="e">
        <f t="shared" si="15"/>
        <v>#N/A</v>
      </c>
      <c r="CD79" t="e">
        <f t="shared" si="16"/>
        <v>#N/A</v>
      </c>
      <c r="CE79" t="e">
        <f t="shared" si="17"/>
        <v>#N/A</v>
      </c>
      <c r="CF79" s="20" t="e">
        <f t="shared" si="18"/>
        <v>#N/A</v>
      </c>
      <c r="CG79" s="20" t="e">
        <f t="shared" si="19"/>
        <v>#N/A</v>
      </c>
      <c r="CH79" t="e">
        <f>VLOOKUP(Table411[[#This Row],[Conference_H]], Conferences!$H$2:$N$34, 3,FALSE)</f>
        <v>#N/A</v>
      </c>
      <c r="CI79" t="e">
        <f>VLOOKUP(Table411[[#This Row],[Conference_A]], Conferences!$H$2:$N$34, 3,FALSE)</f>
        <v>#N/A</v>
      </c>
      <c r="CJ79" t="e">
        <f>IF(Table411[[#This Row],[CRank_H]]=Table411[[#This Row],[CRank_A]],0,1)</f>
        <v>#N/A</v>
      </c>
      <c r="CK79" t="e">
        <f>VLOOKUP(Table411[[#This Row],[Home Name BPI_SAG ELO]], 'Ratings_Comp'!$A$2:$L$364, 14, FALSE)</f>
        <v>#N/A</v>
      </c>
      <c r="CL79" t="e">
        <f>VLOOKUP(Table411[[#This Row],[Home Name BPI_SAG ELO]], 'Ratings_Comp'!$A$2:$L$364, 15, FALSE)</f>
        <v>#N/A</v>
      </c>
      <c r="CM79" t="e">
        <f>VLOOKUP(Table411[[#This Row],[Away Name BPI_SAG ELO]], 'Ratings_Comp'!$A$2:$L$364, 14, FALSE)</f>
        <v>#N/A</v>
      </c>
      <c r="CN79" t="e">
        <f>VLOOKUP(Table411[[#This Row],[Away Name BPI_SAG ELO]], 'Ratings_Comp'!$A$2:$L$364, 15, FALSE)</f>
        <v>#N/A</v>
      </c>
      <c r="CO79" t="e">
        <f>Table411[[#This Row],[Home_Ws]]/(Table411[[#This Row],[Home_Ws]]+Table411[[#This Row],[Home_Ls]])</f>
        <v>#N/A</v>
      </c>
      <c r="CP79" t="e">
        <f>Table411[[#This Row],[Away_Ws]]/(Table411[[#This Row],[Away_Ws]]+Table411[[#This Row],[Away_Ls]])</f>
        <v>#N/A</v>
      </c>
    </row>
    <row r="80" spans="1:94" ht="16.149999999999999" customHeight="1" x14ac:dyDescent="0.45">
      <c r="A80">
        <v>80</v>
      </c>
      <c r="B80" s="4"/>
      <c r="C80" s="4"/>
      <c r="D80" s="3" t="e">
        <f>VLOOKUP('Prediction Data'!$B80, Names!$C$2:$K$363, 2,FALSE)</f>
        <v>#N/A</v>
      </c>
      <c r="E80" s="3" t="e">
        <f>VLOOKUP('Prediction Data'!$C80, Names!$C$2:$K$363, 2,FALSE)</f>
        <v>#N/A</v>
      </c>
      <c r="F80" s="3" t="e">
        <f>VLOOKUP('Prediction Data'!$B80, Names!$C$2:$K$363, 3,FALSE)</f>
        <v>#N/A</v>
      </c>
      <c r="G80" s="3" t="e">
        <f>VLOOKUP('Prediction Data'!$C80, Names!$C$2:$K$363, 3,FALSE)</f>
        <v>#N/A</v>
      </c>
      <c r="H80" s="3" t="e">
        <f>VLOOKUP('Prediction Data'!$B80, Names!$C$2:$K$363, 5,FALSE)</f>
        <v>#N/A</v>
      </c>
      <c r="I80" s="3" t="e">
        <f>VLOOKUP('Prediction Data'!$C80, Names!$C$2:$K$363, 5,FALSE)</f>
        <v>#N/A</v>
      </c>
      <c r="J80" s="3" t="e">
        <f>VLOOKUP('Prediction Data'!$B80, Names!$C$2:$K$363, 6,FALSE)</f>
        <v>#N/A</v>
      </c>
      <c r="K80" s="3" t="e">
        <f>VLOOKUP('Prediction Data'!$C80, Names!$C$2:$K$363, 6,FALSE)</f>
        <v>#N/A</v>
      </c>
      <c r="L80" s="3" t="e">
        <f>VLOOKUP(B80, Names!$C$2:$M$363, 7,FALSE)</f>
        <v>#N/A</v>
      </c>
      <c r="M80" s="3" t="e">
        <f>VLOOKUP(C80, Names!$C$2:$M$363, 7,FALSE)</f>
        <v>#N/A</v>
      </c>
      <c r="N80" s="4" t="s">
        <v>558</v>
      </c>
      <c r="Q80" s="4">
        <f t="shared" si="10"/>
        <v>0</v>
      </c>
      <c r="R80" s="4" t="str">
        <f t="shared" si="11"/>
        <v>L</v>
      </c>
      <c r="S80" s="5"/>
      <c r="T80" s="17" t="e">
        <f>VLOOKUP($F80, Ratings_Comp[], T$215, FALSE)</f>
        <v>#N/A</v>
      </c>
      <c r="U80" s="17" t="e">
        <f>VLOOKUP($F80, Ratings_Comp[], U$215, FALSE)</f>
        <v>#N/A</v>
      </c>
      <c r="V80" s="17" t="e">
        <f>VLOOKUP($F80, Ratings_Comp[], V$215, FALSE)</f>
        <v>#N/A</v>
      </c>
      <c r="W80" s="17" t="e">
        <f>VLOOKUP($F80, Ratings_Comp[], W$215, FALSE)</f>
        <v>#N/A</v>
      </c>
      <c r="X80" s="17" t="e">
        <f>VLOOKUP($F80, Ratings_Comp[], X$215, FALSE)</f>
        <v>#N/A</v>
      </c>
      <c r="Y80" s="17" t="e">
        <f>VLOOKUP($G80, Ratings_Comp[], Y$215, FALSE)</f>
        <v>#N/A</v>
      </c>
      <c r="Z80" s="17" t="e">
        <f>VLOOKUP($G80, Ratings_Comp[], Z$215, FALSE)</f>
        <v>#N/A</v>
      </c>
      <c r="AA80" s="17" t="e">
        <f>VLOOKUP($G80, Ratings_Comp[], AA$215, FALSE)</f>
        <v>#N/A</v>
      </c>
      <c r="AB80" s="17" t="e">
        <f>VLOOKUP($G80, Ratings_Comp[], AB$215, FALSE)</f>
        <v>#N/A</v>
      </c>
      <c r="AC80" s="17" t="e">
        <f>VLOOKUP($G80, Ratings_Comp[], AC$215, FALSE)</f>
        <v>#N/A</v>
      </c>
      <c r="AD80" t="e">
        <f>VLOOKUP('Prediction Data'!$D80,#REF!, AD$215,FALSE)</f>
        <v>#N/A</v>
      </c>
      <c r="AE80" t="e">
        <f>VLOOKUP('Prediction Data'!$D80,#REF!, AE$215,FALSE)</f>
        <v>#N/A</v>
      </c>
      <c r="AF80" t="e">
        <f>VLOOKUP('Prediction Data'!$D80,#REF!, AF$215,FALSE)</f>
        <v>#N/A</v>
      </c>
      <c r="AG80" t="e">
        <f>VLOOKUP('Prediction Data'!$D80,#REF!, AG$215,FALSE)</f>
        <v>#N/A</v>
      </c>
      <c r="AH80" t="e">
        <f>VLOOKUP('Prediction Data'!$D80,#REF!, AH$215,FALSE)</f>
        <v>#N/A</v>
      </c>
      <c r="AI80" t="e">
        <f>VLOOKUP('Prediction Data'!$E80,#REF!, AI$215,FALSE)</f>
        <v>#N/A</v>
      </c>
      <c r="AJ80" t="e">
        <f>VLOOKUP('Prediction Data'!$E80,#REF!, AJ$215,FALSE)</f>
        <v>#N/A</v>
      </c>
      <c r="AK80" t="e">
        <f>VLOOKUP('Prediction Data'!$E80,#REF!, AK$215,FALSE)</f>
        <v>#N/A</v>
      </c>
      <c r="AL80" t="e">
        <f>VLOOKUP('Prediction Data'!$E80,#REF!, AL$215,FALSE)</f>
        <v>#N/A</v>
      </c>
      <c r="AM80" t="e">
        <f>VLOOKUP('Prediction Data'!$E80,#REF!, AM$215,FALSE)</f>
        <v>#N/A</v>
      </c>
      <c r="AN80" t="e">
        <f>VLOOKUP($F80,#REF!, AN$215,FALSE)</f>
        <v>#N/A</v>
      </c>
      <c r="AO80" t="e">
        <f>VLOOKUP($F80,#REF!, AO$215,FALSE)</f>
        <v>#N/A</v>
      </c>
      <c r="AP80" t="e">
        <f>VLOOKUP($G80,#REF!, AP$215,FALSE)</f>
        <v>#N/A</v>
      </c>
      <c r="AQ80" t="e">
        <f>VLOOKUP($G80,#REF!, AQ$215,FALSE)</f>
        <v>#N/A</v>
      </c>
      <c r="AR80" t="e">
        <f>VLOOKUP($H80,#REF!, 'Prediction Data'!AR$215,FALSE)</f>
        <v>#N/A</v>
      </c>
      <c r="AS80" t="e">
        <f>VLOOKUP($H80,#REF!, 'Prediction Data'!AS$215,FALSE)</f>
        <v>#N/A</v>
      </c>
      <c r="AT80" t="e">
        <f>VLOOKUP($H80,#REF!, 'Prediction Data'!AT$215,FALSE)</f>
        <v>#N/A</v>
      </c>
      <c r="AU80" t="e">
        <f>VLOOKUP($H80,#REF!, 'Prediction Data'!AU$215,FALSE)</f>
        <v>#N/A</v>
      </c>
      <c r="AV80" t="e">
        <f>VLOOKUP($H80,#REF!, 'Prediction Data'!AV$215,FALSE)</f>
        <v>#N/A</v>
      </c>
      <c r="AW80" t="e">
        <f>VLOOKUP($H80,#REF!, 'Prediction Data'!AW$215,FALSE)</f>
        <v>#N/A</v>
      </c>
      <c r="AX80" t="e">
        <f>VLOOKUP($H80,#REF!, 'Prediction Data'!AX$215,FALSE)</f>
        <v>#N/A</v>
      </c>
      <c r="AY80" t="e">
        <f>VLOOKUP($H80,#REF!, 'Prediction Data'!AY$215,FALSE)</f>
        <v>#N/A</v>
      </c>
      <c r="AZ80" t="e">
        <f>VLOOKUP($H80,#REF!, 'Prediction Data'!AZ$215,FALSE)</f>
        <v>#N/A</v>
      </c>
      <c r="BA80" t="e">
        <f>VLOOKUP($H80,#REF!, 'Prediction Data'!BA$215,FALSE)</f>
        <v>#N/A</v>
      </c>
      <c r="BB80" t="e">
        <f>VLOOKUP($H80,#REF!, 'Prediction Data'!BB$215,FALSE)</f>
        <v>#N/A</v>
      </c>
      <c r="BC80" t="e">
        <f>VLOOKUP($H80,#REF!, 'Prediction Data'!BC$215,FALSE)</f>
        <v>#N/A</v>
      </c>
      <c r="BD80" t="e">
        <f>VLOOKUP($I80,#REF!, 'Prediction Data'!BD$215,FALSE)</f>
        <v>#N/A</v>
      </c>
      <c r="BE80" t="e">
        <f>VLOOKUP($I80,#REF!, 'Prediction Data'!BE$215,FALSE)</f>
        <v>#N/A</v>
      </c>
      <c r="BF80" t="e">
        <f>VLOOKUP($I80,#REF!, 'Prediction Data'!BF$215,FALSE)</f>
        <v>#N/A</v>
      </c>
      <c r="BG80" t="e">
        <f>VLOOKUP($I80,#REF!, 'Prediction Data'!BG$215,FALSE)</f>
        <v>#N/A</v>
      </c>
      <c r="BH80" t="e">
        <f>VLOOKUP($I80,#REF!, 'Prediction Data'!BH$215,FALSE)</f>
        <v>#N/A</v>
      </c>
      <c r="BI80" t="e">
        <f>VLOOKUP($I80,#REF!, 'Prediction Data'!BI$215,FALSE)</f>
        <v>#N/A</v>
      </c>
      <c r="BJ80" t="e">
        <f>VLOOKUP($I80,#REF!, 'Prediction Data'!BJ$215,FALSE)</f>
        <v>#N/A</v>
      </c>
      <c r="BK80" t="e">
        <f>VLOOKUP($I80,#REF!, 'Prediction Data'!BK$215,FALSE)</f>
        <v>#N/A</v>
      </c>
      <c r="BL80" t="e">
        <f>VLOOKUP($I80,#REF!, 'Prediction Data'!BL$215,FALSE)</f>
        <v>#N/A</v>
      </c>
      <c r="BM80" t="e">
        <f>VLOOKUP($I80,#REF!, 'Prediction Data'!BM$215,FALSE)</f>
        <v>#N/A</v>
      </c>
      <c r="BN80" t="e">
        <f>VLOOKUP($I80,#REF!, 'Prediction Data'!BN$215,FALSE)</f>
        <v>#N/A</v>
      </c>
      <c r="BO80" t="e">
        <f>VLOOKUP($I80,#REF!, 'Prediction Data'!BO$215,FALSE)</f>
        <v>#N/A</v>
      </c>
      <c r="BP80" t="e">
        <f>VLOOKUP('Prediction Data'!$J80,#REF!, BP$215, FALSE)</f>
        <v>#N/A</v>
      </c>
      <c r="BQ80" t="e">
        <f>VLOOKUP('Prediction Data'!$J80,#REF!, BQ$215, FALSE)</f>
        <v>#N/A</v>
      </c>
      <c r="BR80" t="e">
        <f>VLOOKUP('Prediction Data'!$J80,#REF!, BR$215, FALSE)</f>
        <v>#N/A</v>
      </c>
      <c r="BS80" t="e">
        <f>VLOOKUP('Prediction Data'!$J80,#REF!, BS$215, FALSE)</f>
        <v>#N/A</v>
      </c>
      <c r="BT80" t="e">
        <f>VLOOKUP('Prediction Data'!$J80,#REF!, BT$215, FALSE)</f>
        <v>#N/A</v>
      </c>
      <c r="BU80" t="e">
        <f t="shared" si="12"/>
        <v>#N/A</v>
      </c>
      <c r="BV80" t="e">
        <f t="shared" si="13"/>
        <v>#N/A</v>
      </c>
      <c r="BW80" t="e">
        <f>VLOOKUP('Prediction Data'!$K80,#REF!, BW$215, FALSE)</f>
        <v>#N/A</v>
      </c>
      <c r="BX80" t="e">
        <f>VLOOKUP('Prediction Data'!$K80,#REF!, BX$215, FALSE)</f>
        <v>#N/A</v>
      </c>
      <c r="BY80" t="e">
        <f>VLOOKUP('Prediction Data'!$K80,#REF!, BY$215, FALSE)</f>
        <v>#N/A</v>
      </c>
      <c r="BZ80" t="e">
        <f>VLOOKUP('Prediction Data'!$K80,#REF!, BZ$215, FALSE)</f>
        <v>#N/A</v>
      </c>
      <c r="CA80" t="e">
        <f>VLOOKUP('Prediction Data'!$K80,#REF!, CA$215, FALSE)</f>
        <v>#N/A</v>
      </c>
      <c r="CB80" t="e">
        <f t="shared" si="14"/>
        <v>#N/A</v>
      </c>
      <c r="CC80" t="e">
        <f t="shared" si="15"/>
        <v>#N/A</v>
      </c>
      <c r="CD80" t="e">
        <f t="shared" si="16"/>
        <v>#N/A</v>
      </c>
      <c r="CE80" t="e">
        <f t="shared" si="17"/>
        <v>#N/A</v>
      </c>
      <c r="CF80" s="20" t="e">
        <f t="shared" si="18"/>
        <v>#N/A</v>
      </c>
      <c r="CG80" s="20" t="e">
        <f t="shared" si="19"/>
        <v>#N/A</v>
      </c>
      <c r="CH80" t="e">
        <f>VLOOKUP(Table411[[#This Row],[Conference_H]], Conferences!$H$2:$N$34, 3,FALSE)</f>
        <v>#N/A</v>
      </c>
      <c r="CI80" t="e">
        <f>VLOOKUP(Table411[[#This Row],[Conference_A]], Conferences!$H$2:$N$34, 3,FALSE)</f>
        <v>#N/A</v>
      </c>
      <c r="CJ80" t="e">
        <f>IF(Table411[[#This Row],[CRank_H]]=Table411[[#This Row],[CRank_A]],0,1)</f>
        <v>#N/A</v>
      </c>
      <c r="CK80" t="e">
        <f>VLOOKUP(Table411[[#This Row],[Home Name BPI_SAG ELO]], 'Ratings_Comp'!$A$2:$L$364, 14, FALSE)</f>
        <v>#N/A</v>
      </c>
      <c r="CL80" t="e">
        <f>VLOOKUP(Table411[[#This Row],[Home Name BPI_SAG ELO]], 'Ratings_Comp'!$A$2:$L$364, 15, FALSE)</f>
        <v>#N/A</v>
      </c>
      <c r="CM80" t="e">
        <f>VLOOKUP(Table411[[#This Row],[Away Name BPI_SAG ELO]], 'Ratings_Comp'!$A$2:$L$364, 14, FALSE)</f>
        <v>#N/A</v>
      </c>
      <c r="CN80" t="e">
        <f>VLOOKUP(Table411[[#This Row],[Away Name BPI_SAG ELO]], 'Ratings_Comp'!$A$2:$L$364, 15, FALSE)</f>
        <v>#N/A</v>
      </c>
      <c r="CO80" t="e">
        <f>Table411[[#This Row],[Home_Ws]]/(Table411[[#This Row],[Home_Ws]]+Table411[[#This Row],[Home_Ls]])</f>
        <v>#N/A</v>
      </c>
      <c r="CP80" t="e">
        <f>Table411[[#This Row],[Away_Ws]]/(Table411[[#This Row],[Away_Ws]]+Table411[[#This Row],[Away_Ls]])</f>
        <v>#N/A</v>
      </c>
    </row>
    <row r="81" spans="1:94" ht="16.149999999999999" customHeight="1" x14ac:dyDescent="0.45">
      <c r="A81">
        <v>81</v>
      </c>
      <c r="B81" s="4"/>
      <c r="C81" s="4"/>
      <c r="D81" s="3" t="e">
        <f>VLOOKUP('Prediction Data'!$B81, Names!$C$2:$K$363, 2,FALSE)</f>
        <v>#N/A</v>
      </c>
      <c r="E81" s="3" t="e">
        <f>VLOOKUP('Prediction Data'!$C81, Names!$C$2:$K$363, 2,FALSE)</f>
        <v>#N/A</v>
      </c>
      <c r="F81" s="3" t="e">
        <f>VLOOKUP('Prediction Data'!$B81, Names!$C$2:$K$363, 3,FALSE)</f>
        <v>#N/A</v>
      </c>
      <c r="G81" s="3" t="e">
        <f>VLOOKUP('Prediction Data'!$C81, Names!$C$2:$K$363, 3,FALSE)</f>
        <v>#N/A</v>
      </c>
      <c r="H81" s="3" t="e">
        <f>VLOOKUP('Prediction Data'!$B81, Names!$C$2:$K$363, 5,FALSE)</f>
        <v>#N/A</v>
      </c>
      <c r="I81" s="3" t="e">
        <f>VLOOKUP('Prediction Data'!$C81, Names!$C$2:$K$363, 5,FALSE)</f>
        <v>#N/A</v>
      </c>
      <c r="J81" s="3" t="e">
        <f>VLOOKUP('Prediction Data'!$B81, Names!$C$2:$K$363, 6,FALSE)</f>
        <v>#N/A</v>
      </c>
      <c r="K81" s="3" t="e">
        <f>VLOOKUP('Prediction Data'!$C81, Names!$C$2:$K$363, 6,FALSE)</f>
        <v>#N/A</v>
      </c>
      <c r="L81" s="3" t="e">
        <f>VLOOKUP(B81, Names!$C$2:$M$363, 7,FALSE)</f>
        <v>#N/A</v>
      </c>
      <c r="M81" s="3" t="e">
        <f>VLOOKUP(C81, Names!$C$2:$M$363, 7,FALSE)</f>
        <v>#N/A</v>
      </c>
      <c r="N81" s="4" t="s">
        <v>558</v>
      </c>
      <c r="Q81" s="4">
        <f t="shared" si="10"/>
        <v>0</v>
      </c>
      <c r="R81" s="4" t="str">
        <f t="shared" si="11"/>
        <v>L</v>
      </c>
      <c r="S81" s="5"/>
      <c r="T81" s="17" t="e">
        <f>VLOOKUP($F81, Ratings_Comp[], T$215, FALSE)</f>
        <v>#N/A</v>
      </c>
      <c r="U81" s="17" t="e">
        <f>VLOOKUP($F81, Ratings_Comp[], U$215, FALSE)</f>
        <v>#N/A</v>
      </c>
      <c r="V81" s="17" t="e">
        <f>VLOOKUP($F81, Ratings_Comp[], V$215, FALSE)</f>
        <v>#N/A</v>
      </c>
      <c r="W81" s="17" t="e">
        <f>VLOOKUP($F81, Ratings_Comp[], W$215, FALSE)</f>
        <v>#N/A</v>
      </c>
      <c r="X81" s="17" t="e">
        <f>VLOOKUP($F81, Ratings_Comp[], X$215, FALSE)</f>
        <v>#N/A</v>
      </c>
      <c r="Y81" s="17" t="e">
        <f>VLOOKUP($G81, Ratings_Comp[], Y$215, FALSE)</f>
        <v>#N/A</v>
      </c>
      <c r="Z81" s="17" t="e">
        <f>VLOOKUP($G81, Ratings_Comp[], Z$215, FALSE)</f>
        <v>#N/A</v>
      </c>
      <c r="AA81" s="17" t="e">
        <f>VLOOKUP($G81, Ratings_Comp[], AA$215, FALSE)</f>
        <v>#N/A</v>
      </c>
      <c r="AB81" s="17" t="e">
        <f>VLOOKUP($G81, Ratings_Comp[], AB$215, FALSE)</f>
        <v>#N/A</v>
      </c>
      <c r="AC81" s="17" t="e">
        <f>VLOOKUP($G81, Ratings_Comp[], AC$215, FALSE)</f>
        <v>#N/A</v>
      </c>
      <c r="AD81" t="e">
        <f>VLOOKUP('Prediction Data'!$D81,#REF!, AD$215,FALSE)</f>
        <v>#N/A</v>
      </c>
      <c r="AE81" t="e">
        <f>VLOOKUP('Prediction Data'!$D81,#REF!, AE$215,FALSE)</f>
        <v>#N/A</v>
      </c>
      <c r="AF81" t="e">
        <f>VLOOKUP('Prediction Data'!$D81,#REF!, AF$215,FALSE)</f>
        <v>#N/A</v>
      </c>
      <c r="AG81" t="e">
        <f>VLOOKUP('Prediction Data'!$D81,#REF!, AG$215,FALSE)</f>
        <v>#N/A</v>
      </c>
      <c r="AH81" t="e">
        <f>VLOOKUP('Prediction Data'!$D81,#REF!, AH$215,FALSE)</f>
        <v>#N/A</v>
      </c>
      <c r="AI81" t="e">
        <f>VLOOKUP('Prediction Data'!$E81,#REF!, AI$215,FALSE)</f>
        <v>#N/A</v>
      </c>
      <c r="AJ81" t="e">
        <f>VLOOKUP('Prediction Data'!$E81,#REF!, AJ$215,FALSE)</f>
        <v>#N/A</v>
      </c>
      <c r="AK81" t="e">
        <f>VLOOKUP('Prediction Data'!$E81,#REF!, AK$215,FALSE)</f>
        <v>#N/A</v>
      </c>
      <c r="AL81" t="e">
        <f>VLOOKUP('Prediction Data'!$E81,#REF!, AL$215,FALSE)</f>
        <v>#N/A</v>
      </c>
      <c r="AM81" t="e">
        <f>VLOOKUP('Prediction Data'!$E81,#REF!, AM$215,FALSE)</f>
        <v>#N/A</v>
      </c>
      <c r="AN81" t="e">
        <f>VLOOKUP($F81,#REF!, AN$215,FALSE)</f>
        <v>#N/A</v>
      </c>
      <c r="AO81" t="e">
        <f>VLOOKUP($F81,#REF!, AO$215,FALSE)</f>
        <v>#N/A</v>
      </c>
      <c r="AP81" t="e">
        <f>VLOOKUP($G81,#REF!, AP$215,FALSE)</f>
        <v>#N/A</v>
      </c>
      <c r="AQ81" t="e">
        <f>VLOOKUP($G81,#REF!, AQ$215,FALSE)</f>
        <v>#N/A</v>
      </c>
      <c r="AR81" t="e">
        <f>VLOOKUP($H81,#REF!, 'Prediction Data'!AR$215,FALSE)</f>
        <v>#N/A</v>
      </c>
      <c r="AS81" t="e">
        <f>VLOOKUP($H81,#REF!, 'Prediction Data'!AS$215,FALSE)</f>
        <v>#N/A</v>
      </c>
      <c r="AT81" t="e">
        <f>VLOOKUP($H81,#REF!, 'Prediction Data'!AT$215,FALSE)</f>
        <v>#N/A</v>
      </c>
      <c r="AU81" t="e">
        <f>VLOOKUP($H81,#REF!, 'Prediction Data'!AU$215,FALSE)</f>
        <v>#N/A</v>
      </c>
      <c r="AV81" t="e">
        <f>VLOOKUP($H81,#REF!, 'Prediction Data'!AV$215,FALSE)</f>
        <v>#N/A</v>
      </c>
      <c r="AW81" t="e">
        <f>VLOOKUP($H81,#REF!, 'Prediction Data'!AW$215,FALSE)</f>
        <v>#N/A</v>
      </c>
      <c r="AX81" t="e">
        <f>VLOOKUP($H81,#REF!, 'Prediction Data'!AX$215,FALSE)</f>
        <v>#N/A</v>
      </c>
      <c r="AY81" t="e">
        <f>VLOOKUP($H81,#REF!, 'Prediction Data'!AY$215,FALSE)</f>
        <v>#N/A</v>
      </c>
      <c r="AZ81" t="e">
        <f>VLOOKUP($H81,#REF!, 'Prediction Data'!AZ$215,FALSE)</f>
        <v>#N/A</v>
      </c>
      <c r="BA81" t="e">
        <f>VLOOKUP($H81,#REF!, 'Prediction Data'!BA$215,FALSE)</f>
        <v>#N/A</v>
      </c>
      <c r="BB81" t="e">
        <f>VLOOKUP($H81,#REF!, 'Prediction Data'!BB$215,FALSE)</f>
        <v>#N/A</v>
      </c>
      <c r="BC81" t="e">
        <f>VLOOKUP($H81,#REF!, 'Prediction Data'!BC$215,FALSE)</f>
        <v>#N/A</v>
      </c>
      <c r="BD81" t="e">
        <f>VLOOKUP($I81,#REF!, 'Prediction Data'!BD$215,FALSE)</f>
        <v>#N/A</v>
      </c>
      <c r="BE81" t="e">
        <f>VLOOKUP($I81,#REF!, 'Prediction Data'!BE$215,FALSE)</f>
        <v>#N/A</v>
      </c>
      <c r="BF81" t="e">
        <f>VLOOKUP($I81,#REF!, 'Prediction Data'!BF$215,FALSE)</f>
        <v>#N/A</v>
      </c>
      <c r="BG81" t="e">
        <f>VLOOKUP($I81,#REF!, 'Prediction Data'!BG$215,FALSE)</f>
        <v>#N/A</v>
      </c>
      <c r="BH81" t="e">
        <f>VLOOKUP($I81,#REF!, 'Prediction Data'!BH$215,FALSE)</f>
        <v>#N/A</v>
      </c>
      <c r="BI81" t="e">
        <f>VLOOKUP($I81,#REF!, 'Prediction Data'!BI$215,FALSE)</f>
        <v>#N/A</v>
      </c>
      <c r="BJ81" t="e">
        <f>VLOOKUP($I81,#REF!, 'Prediction Data'!BJ$215,FALSE)</f>
        <v>#N/A</v>
      </c>
      <c r="BK81" t="e">
        <f>VLOOKUP($I81,#REF!, 'Prediction Data'!BK$215,FALSE)</f>
        <v>#N/A</v>
      </c>
      <c r="BL81" t="e">
        <f>VLOOKUP($I81,#REF!, 'Prediction Data'!BL$215,FALSE)</f>
        <v>#N/A</v>
      </c>
      <c r="BM81" t="e">
        <f>VLOOKUP($I81,#REF!, 'Prediction Data'!BM$215,FALSE)</f>
        <v>#N/A</v>
      </c>
      <c r="BN81" t="e">
        <f>VLOOKUP($I81,#REF!, 'Prediction Data'!BN$215,FALSE)</f>
        <v>#N/A</v>
      </c>
      <c r="BO81" t="e">
        <f>VLOOKUP($I81,#REF!, 'Prediction Data'!BO$215,FALSE)</f>
        <v>#N/A</v>
      </c>
      <c r="BP81" t="e">
        <f>VLOOKUP('Prediction Data'!$J81,#REF!, BP$215, FALSE)</f>
        <v>#N/A</v>
      </c>
      <c r="BQ81" t="e">
        <f>VLOOKUP('Prediction Data'!$J81,#REF!, BQ$215, FALSE)</f>
        <v>#N/A</v>
      </c>
      <c r="BR81" t="e">
        <f>VLOOKUP('Prediction Data'!$J81,#REF!, BR$215, FALSE)</f>
        <v>#N/A</v>
      </c>
      <c r="BS81" t="e">
        <f>VLOOKUP('Prediction Data'!$J81,#REF!, BS$215, FALSE)</f>
        <v>#N/A</v>
      </c>
      <c r="BT81" t="e">
        <f>VLOOKUP('Prediction Data'!$J81,#REF!, BT$215, FALSE)</f>
        <v>#N/A</v>
      </c>
      <c r="BU81" t="e">
        <f t="shared" si="12"/>
        <v>#N/A</v>
      </c>
      <c r="BV81" t="e">
        <f t="shared" si="13"/>
        <v>#N/A</v>
      </c>
      <c r="BW81" t="e">
        <f>VLOOKUP('Prediction Data'!$K81,#REF!, BW$215, FALSE)</f>
        <v>#N/A</v>
      </c>
      <c r="BX81" t="e">
        <f>VLOOKUP('Prediction Data'!$K81,#REF!, BX$215, FALSE)</f>
        <v>#N/A</v>
      </c>
      <c r="BY81" t="e">
        <f>VLOOKUP('Prediction Data'!$K81,#REF!, BY$215, FALSE)</f>
        <v>#N/A</v>
      </c>
      <c r="BZ81" t="e">
        <f>VLOOKUP('Prediction Data'!$K81,#REF!, BZ$215, FALSE)</f>
        <v>#N/A</v>
      </c>
      <c r="CA81" t="e">
        <f>VLOOKUP('Prediction Data'!$K81,#REF!, CA$215, FALSE)</f>
        <v>#N/A</v>
      </c>
      <c r="CB81" t="e">
        <f t="shared" si="14"/>
        <v>#N/A</v>
      </c>
      <c r="CC81" t="e">
        <f t="shared" si="15"/>
        <v>#N/A</v>
      </c>
      <c r="CD81" t="e">
        <f t="shared" si="16"/>
        <v>#N/A</v>
      </c>
      <c r="CE81" t="e">
        <f t="shared" si="17"/>
        <v>#N/A</v>
      </c>
      <c r="CF81" s="20" t="e">
        <f t="shared" si="18"/>
        <v>#N/A</v>
      </c>
      <c r="CG81" s="20" t="e">
        <f t="shared" si="19"/>
        <v>#N/A</v>
      </c>
      <c r="CH81" t="e">
        <f>VLOOKUP(Table411[[#This Row],[Conference_H]], Conferences!$H$2:$N$34, 3,FALSE)</f>
        <v>#N/A</v>
      </c>
      <c r="CI81" t="e">
        <f>VLOOKUP(Table411[[#This Row],[Conference_A]], Conferences!$H$2:$N$34, 3,FALSE)</f>
        <v>#N/A</v>
      </c>
      <c r="CJ81" t="e">
        <f>IF(Table411[[#This Row],[CRank_H]]=Table411[[#This Row],[CRank_A]],0,1)</f>
        <v>#N/A</v>
      </c>
      <c r="CK81" t="e">
        <f>VLOOKUP(Table411[[#This Row],[Home Name BPI_SAG ELO]], 'Ratings_Comp'!$A$2:$L$364, 14, FALSE)</f>
        <v>#N/A</v>
      </c>
      <c r="CL81" t="e">
        <f>VLOOKUP(Table411[[#This Row],[Home Name BPI_SAG ELO]], 'Ratings_Comp'!$A$2:$L$364, 15, FALSE)</f>
        <v>#N/A</v>
      </c>
      <c r="CM81" t="e">
        <f>VLOOKUP(Table411[[#This Row],[Away Name BPI_SAG ELO]], 'Ratings_Comp'!$A$2:$L$364, 14, FALSE)</f>
        <v>#N/A</v>
      </c>
      <c r="CN81" t="e">
        <f>VLOOKUP(Table411[[#This Row],[Away Name BPI_SAG ELO]], 'Ratings_Comp'!$A$2:$L$364, 15, FALSE)</f>
        <v>#N/A</v>
      </c>
      <c r="CO81" t="e">
        <f>Table411[[#This Row],[Home_Ws]]/(Table411[[#This Row],[Home_Ws]]+Table411[[#This Row],[Home_Ls]])</f>
        <v>#N/A</v>
      </c>
      <c r="CP81" t="e">
        <f>Table411[[#This Row],[Away_Ws]]/(Table411[[#This Row],[Away_Ws]]+Table411[[#This Row],[Away_Ls]])</f>
        <v>#N/A</v>
      </c>
    </row>
    <row r="82" spans="1:94" ht="16.149999999999999" customHeight="1" x14ac:dyDescent="0.45">
      <c r="A82">
        <v>82</v>
      </c>
      <c r="B82" s="4"/>
      <c r="C82" s="4"/>
      <c r="D82" s="3" t="e">
        <f>VLOOKUP('Prediction Data'!$B82, Names!$C$2:$K$363, 2,FALSE)</f>
        <v>#N/A</v>
      </c>
      <c r="E82" s="3" t="e">
        <f>VLOOKUP('Prediction Data'!$C82, Names!$C$2:$K$363, 2,FALSE)</f>
        <v>#N/A</v>
      </c>
      <c r="F82" s="3" t="e">
        <f>VLOOKUP('Prediction Data'!$B82, Names!$C$2:$K$363, 3,FALSE)</f>
        <v>#N/A</v>
      </c>
      <c r="G82" s="3" t="e">
        <f>VLOOKUP('Prediction Data'!$C82, Names!$C$2:$K$363, 3,FALSE)</f>
        <v>#N/A</v>
      </c>
      <c r="H82" s="3" t="e">
        <f>VLOOKUP('Prediction Data'!$B82, Names!$C$2:$K$363, 5,FALSE)</f>
        <v>#N/A</v>
      </c>
      <c r="I82" s="3" t="e">
        <f>VLOOKUP('Prediction Data'!$C82, Names!$C$2:$K$363, 5,FALSE)</f>
        <v>#N/A</v>
      </c>
      <c r="J82" s="3" t="e">
        <f>VLOOKUP('Prediction Data'!$B82, Names!$C$2:$K$363, 6,FALSE)</f>
        <v>#N/A</v>
      </c>
      <c r="K82" s="3" t="e">
        <f>VLOOKUP('Prediction Data'!$C82, Names!$C$2:$K$363, 6,FALSE)</f>
        <v>#N/A</v>
      </c>
      <c r="L82" s="3" t="e">
        <f>VLOOKUP(B82, Names!$C$2:$M$363, 7,FALSE)</f>
        <v>#N/A</v>
      </c>
      <c r="M82" s="3" t="e">
        <f>VLOOKUP(C82, Names!$C$2:$M$363, 7,FALSE)</f>
        <v>#N/A</v>
      </c>
      <c r="N82" s="4" t="s">
        <v>558</v>
      </c>
      <c r="Q82" s="4">
        <f t="shared" si="10"/>
        <v>0</v>
      </c>
      <c r="R82" s="4" t="str">
        <f t="shared" si="11"/>
        <v>L</v>
      </c>
      <c r="S82" s="5"/>
      <c r="T82" s="17" t="e">
        <f>VLOOKUP($F82, Ratings_Comp[], T$215, FALSE)</f>
        <v>#N/A</v>
      </c>
      <c r="U82" s="17" t="e">
        <f>VLOOKUP($F82, Ratings_Comp[], U$215, FALSE)</f>
        <v>#N/A</v>
      </c>
      <c r="V82" s="17" t="e">
        <f>VLOOKUP($F82, Ratings_Comp[], V$215, FALSE)</f>
        <v>#N/A</v>
      </c>
      <c r="W82" s="17" t="e">
        <f>VLOOKUP($F82, Ratings_Comp[], W$215, FALSE)</f>
        <v>#N/A</v>
      </c>
      <c r="X82" s="17" t="e">
        <f>VLOOKUP($F82, Ratings_Comp[], X$215, FALSE)</f>
        <v>#N/A</v>
      </c>
      <c r="Y82" s="17" t="e">
        <f>VLOOKUP($G82, Ratings_Comp[], Y$215, FALSE)</f>
        <v>#N/A</v>
      </c>
      <c r="Z82" s="17" t="e">
        <f>VLOOKUP($G82, Ratings_Comp[], Z$215, FALSE)</f>
        <v>#N/A</v>
      </c>
      <c r="AA82" s="17" t="e">
        <f>VLOOKUP($G82, Ratings_Comp[], AA$215, FALSE)</f>
        <v>#N/A</v>
      </c>
      <c r="AB82" s="17" t="e">
        <f>VLOOKUP($G82, Ratings_Comp[], AB$215, FALSE)</f>
        <v>#N/A</v>
      </c>
      <c r="AC82" s="17" t="e">
        <f>VLOOKUP($G82, Ratings_Comp[], AC$215, FALSE)</f>
        <v>#N/A</v>
      </c>
      <c r="AD82" t="e">
        <f>VLOOKUP('Prediction Data'!$D82,#REF!, AD$215,FALSE)</f>
        <v>#N/A</v>
      </c>
      <c r="AE82" t="e">
        <f>VLOOKUP('Prediction Data'!$D82,#REF!, AE$215,FALSE)</f>
        <v>#N/A</v>
      </c>
      <c r="AF82" t="e">
        <f>VLOOKUP('Prediction Data'!$D82,#REF!, AF$215,FALSE)</f>
        <v>#N/A</v>
      </c>
      <c r="AG82" t="e">
        <f>VLOOKUP('Prediction Data'!$D82,#REF!, AG$215,FALSE)</f>
        <v>#N/A</v>
      </c>
      <c r="AH82" t="e">
        <f>VLOOKUP('Prediction Data'!$D82,#REF!, AH$215,FALSE)</f>
        <v>#N/A</v>
      </c>
      <c r="AI82" t="e">
        <f>VLOOKUP('Prediction Data'!$E82,#REF!, AI$215,FALSE)</f>
        <v>#N/A</v>
      </c>
      <c r="AJ82" t="e">
        <f>VLOOKUP('Prediction Data'!$E82,#REF!, AJ$215,FALSE)</f>
        <v>#N/A</v>
      </c>
      <c r="AK82" t="e">
        <f>VLOOKUP('Prediction Data'!$E82,#REF!, AK$215,FALSE)</f>
        <v>#N/A</v>
      </c>
      <c r="AL82" t="e">
        <f>VLOOKUP('Prediction Data'!$E82,#REF!, AL$215,FALSE)</f>
        <v>#N/A</v>
      </c>
      <c r="AM82" t="e">
        <f>VLOOKUP('Prediction Data'!$E82,#REF!, AM$215,FALSE)</f>
        <v>#N/A</v>
      </c>
      <c r="AN82" t="e">
        <f>VLOOKUP($F82,#REF!, AN$215,FALSE)</f>
        <v>#N/A</v>
      </c>
      <c r="AO82" t="e">
        <f>VLOOKUP($F82,#REF!, AO$215,FALSE)</f>
        <v>#N/A</v>
      </c>
      <c r="AP82" t="e">
        <f>VLOOKUP($G82,#REF!, AP$215,FALSE)</f>
        <v>#N/A</v>
      </c>
      <c r="AQ82" t="e">
        <f>VLOOKUP($G82,#REF!, AQ$215,FALSE)</f>
        <v>#N/A</v>
      </c>
      <c r="AR82" t="e">
        <f>VLOOKUP($H82,#REF!, 'Prediction Data'!AR$215,FALSE)</f>
        <v>#N/A</v>
      </c>
      <c r="AS82" t="e">
        <f>VLOOKUP($H82,#REF!, 'Prediction Data'!AS$215,FALSE)</f>
        <v>#N/A</v>
      </c>
      <c r="AT82" t="e">
        <f>VLOOKUP($H82,#REF!, 'Prediction Data'!AT$215,FALSE)</f>
        <v>#N/A</v>
      </c>
      <c r="AU82" t="e">
        <f>VLOOKUP($H82,#REF!, 'Prediction Data'!AU$215,FALSE)</f>
        <v>#N/A</v>
      </c>
      <c r="AV82" t="e">
        <f>VLOOKUP($H82,#REF!, 'Prediction Data'!AV$215,FALSE)</f>
        <v>#N/A</v>
      </c>
      <c r="AW82" t="e">
        <f>VLOOKUP($H82,#REF!, 'Prediction Data'!AW$215,FALSE)</f>
        <v>#N/A</v>
      </c>
      <c r="AX82" t="e">
        <f>VLOOKUP($H82,#REF!, 'Prediction Data'!AX$215,FALSE)</f>
        <v>#N/A</v>
      </c>
      <c r="AY82" t="e">
        <f>VLOOKUP($H82,#REF!, 'Prediction Data'!AY$215,FALSE)</f>
        <v>#N/A</v>
      </c>
      <c r="AZ82" t="e">
        <f>VLOOKUP($H82,#REF!, 'Prediction Data'!AZ$215,FALSE)</f>
        <v>#N/A</v>
      </c>
      <c r="BA82" t="e">
        <f>VLOOKUP($H82,#REF!, 'Prediction Data'!BA$215,FALSE)</f>
        <v>#N/A</v>
      </c>
      <c r="BB82" t="e">
        <f>VLOOKUP($H82,#REF!, 'Prediction Data'!BB$215,FALSE)</f>
        <v>#N/A</v>
      </c>
      <c r="BC82" t="e">
        <f>VLOOKUP($H82,#REF!, 'Prediction Data'!BC$215,FALSE)</f>
        <v>#N/A</v>
      </c>
      <c r="BD82" t="e">
        <f>VLOOKUP($I82,#REF!, 'Prediction Data'!BD$215,FALSE)</f>
        <v>#N/A</v>
      </c>
      <c r="BE82" t="e">
        <f>VLOOKUP($I82,#REF!, 'Prediction Data'!BE$215,FALSE)</f>
        <v>#N/A</v>
      </c>
      <c r="BF82" t="e">
        <f>VLOOKUP($I82,#REF!, 'Prediction Data'!BF$215,FALSE)</f>
        <v>#N/A</v>
      </c>
      <c r="BG82" t="e">
        <f>VLOOKUP($I82,#REF!, 'Prediction Data'!BG$215,FALSE)</f>
        <v>#N/A</v>
      </c>
      <c r="BH82" t="e">
        <f>VLOOKUP($I82,#REF!, 'Prediction Data'!BH$215,FALSE)</f>
        <v>#N/A</v>
      </c>
      <c r="BI82" t="e">
        <f>VLOOKUP($I82,#REF!, 'Prediction Data'!BI$215,FALSE)</f>
        <v>#N/A</v>
      </c>
      <c r="BJ82" t="e">
        <f>VLOOKUP($I82,#REF!, 'Prediction Data'!BJ$215,FALSE)</f>
        <v>#N/A</v>
      </c>
      <c r="BK82" t="e">
        <f>VLOOKUP($I82,#REF!, 'Prediction Data'!BK$215,FALSE)</f>
        <v>#N/A</v>
      </c>
      <c r="BL82" t="e">
        <f>VLOOKUP($I82,#REF!, 'Prediction Data'!BL$215,FALSE)</f>
        <v>#N/A</v>
      </c>
      <c r="BM82" t="e">
        <f>VLOOKUP($I82,#REF!, 'Prediction Data'!BM$215,FALSE)</f>
        <v>#N/A</v>
      </c>
      <c r="BN82" t="e">
        <f>VLOOKUP($I82,#REF!, 'Prediction Data'!BN$215,FALSE)</f>
        <v>#N/A</v>
      </c>
      <c r="BO82" t="e">
        <f>VLOOKUP($I82,#REF!, 'Prediction Data'!BO$215,FALSE)</f>
        <v>#N/A</v>
      </c>
      <c r="BP82" t="e">
        <f>VLOOKUP('Prediction Data'!$J82,#REF!, BP$215, FALSE)</f>
        <v>#N/A</v>
      </c>
      <c r="BQ82" t="e">
        <f>VLOOKUP('Prediction Data'!$J82,#REF!, BQ$215, FALSE)</f>
        <v>#N/A</v>
      </c>
      <c r="BR82" t="e">
        <f>VLOOKUP('Prediction Data'!$J82,#REF!, BR$215, FALSE)</f>
        <v>#N/A</v>
      </c>
      <c r="BS82" t="e">
        <f>VLOOKUP('Prediction Data'!$J82,#REF!, BS$215, FALSE)</f>
        <v>#N/A</v>
      </c>
      <c r="BT82" t="e">
        <f>VLOOKUP('Prediction Data'!$J82,#REF!, BT$215, FALSE)</f>
        <v>#N/A</v>
      </c>
      <c r="BU82" t="e">
        <f t="shared" si="12"/>
        <v>#N/A</v>
      </c>
      <c r="BV82" t="e">
        <f t="shared" si="13"/>
        <v>#N/A</v>
      </c>
      <c r="BW82" t="e">
        <f>VLOOKUP('Prediction Data'!$K82,#REF!, BW$215, FALSE)</f>
        <v>#N/A</v>
      </c>
      <c r="BX82" t="e">
        <f>VLOOKUP('Prediction Data'!$K82,#REF!, BX$215, FALSE)</f>
        <v>#N/A</v>
      </c>
      <c r="BY82" t="e">
        <f>VLOOKUP('Prediction Data'!$K82,#REF!, BY$215, FALSE)</f>
        <v>#N/A</v>
      </c>
      <c r="BZ82" t="e">
        <f>VLOOKUP('Prediction Data'!$K82,#REF!, BZ$215, FALSE)</f>
        <v>#N/A</v>
      </c>
      <c r="CA82" t="e">
        <f>VLOOKUP('Prediction Data'!$K82,#REF!, CA$215, FALSE)</f>
        <v>#N/A</v>
      </c>
      <c r="CB82" t="e">
        <f t="shared" si="14"/>
        <v>#N/A</v>
      </c>
      <c r="CC82" t="e">
        <f t="shared" si="15"/>
        <v>#N/A</v>
      </c>
      <c r="CD82" t="e">
        <f t="shared" si="16"/>
        <v>#N/A</v>
      </c>
      <c r="CE82" t="e">
        <f t="shared" si="17"/>
        <v>#N/A</v>
      </c>
      <c r="CF82" s="20" t="e">
        <f t="shared" si="18"/>
        <v>#N/A</v>
      </c>
      <c r="CG82" s="20" t="e">
        <f t="shared" si="19"/>
        <v>#N/A</v>
      </c>
      <c r="CH82" t="e">
        <f>VLOOKUP(Table411[[#This Row],[Conference_H]], Conferences!$H$2:$N$34, 3,FALSE)</f>
        <v>#N/A</v>
      </c>
      <c r="CI82" t="e">
        <f>VLOOKUP(Table411[[#This Row],[Conference_A]], Conferences!$H$2:$N$34, 3,FALSE)</f>
        <v>#N/A</v>
      </c>
      <c r="CJ82" t="e">
        <f>IF(Table411[[#This Row],[CRank_H]]=Table411[[#This Row],[CRank_A]],0,1)</f>
        <v>#N/A</v>
      </c>
      <c r="CK82" t="e">
        <f>VLOOKUP(Table411[[#This Row],[Home Name BPI_SAG ELO]], 'Ratings_Comp'!$A$2:$L$364, 14, FALSE)</f>
        <v>#N/A</v>
      </c>
      <c r="CL82" t="e">
        <f>VLOOKUP(Table411[[#This Row],[Home Name BPI_SAG ELO]], 'Ratings_Comp'!$A$2:$L$364, 15, FALSE)</f>
        <v>#N/A</v>
      </c>
      <c r="CM82" t="e">
        <f>VLOOKUP(Table411[[#This Row],[Away Name BPI_SAG ELO]], 'Ratings_Comp'!$A$2:$L$364, 14, FALSE)</f>
        <v>#N/A</v>
      </c>
      <c r="CN82" t="e">
        <f>VLOOKUP(Table411[[#This Row],[Away Name BPI_SAG ELO]], 'Ratings_Comp'!$A$2:$L$364, 15, FALSE)</f>
        <v>#N/A</v>
      </c>
      <c r="CO82" t="e">
        <f>Table411[[#This Row],[Home_Ws]]/(Table411[[#This Row],[Home_Ws]]+Table411[[#This Row],[Home_Ls]])</f>
        <v>#N/A</v>
      </c>
      <c r="CP82" t="e">
        <f>Table411[[#This Row],[Away_Ws]]/(Table411[[#This Row],[Away_Ws]]+Table411[[#This Row],[Away_Ls]])</f>
        <v>#N/A</v>
      </c>
    </row>
    <row r="83" spans="1:94" ht="16.149999999999999" customHeight="1" x14ac:dyDescent="0.45">
      <c r="A83">
        <v>83</v>
      </c>
      <c r="B83" s="4"/>
      <c r="C83" s="4"/>
      <c r="D83" s="3" t="e">
        <f>VLOOKUP('Prediction Data'!$B83, Names!$C$2:$K$363, 2,FALSE)</f>
        <v>#N/A</v>
      </c>
      <c r="E83" s="3" t="e">
        <f>VLOOKUP('Prediction Data'!$C83, Names!$C$2:$K$363, 2,FALSE)</f>
        <v>#N/A</v>
      </c>
      <c r="F83" s="3" t="e">
        <f>VLOOKUP('Prediction Data'!$B83, Names!$C$2:$K$363, 3,FALSE)</f>
        <v>#N/A</v>
      </c>
      <c r="G83" s="3" t="e">
        <f>VLOOKUP('Prediction Data'!$C83, Names!$C$2:$K$363, 3,FALSE)</f>
        <v>#N/A</v>
      </c>
      <c r="H83" s="3" t="e">
        <f>VLOOKUP('Prediction Data'!$B83, Names!$C$2:$K$363, 5,FALSE)</f>
        <v>#N/A</v>
      </c>
      <c r="I83" s="3" t="e">
        <f>VLOOKUP('Prediction Data'!$C83, Names!$C$2:$K$363, 5,FALSE)</f>
        <v>#N/A</v>
      </c>
      <c r="J83" s="3" t="e">
        <f>VLOOKUP('Prediction Data'!$B83, Names!$C$2:$K$363, 6,FALSE)</f>
        <v>#N/A</v>
      </c>
      <c r="K83" s="3" t="e">
        <f>VLOOKUP('Prediction Data'!$C83, Names!$C$2:$K$363, 6,FALSE)</f>
        <v>#N/A</v>
      </c>
      <c r="L83" s="3" t="e">
        <f>VLOOKUP(B83, Names!$C$2:$M$363, 7,FALSE)</f>
        <v>#N/A</v>
      </c>
      <c r="M83" s="3" t="e">
        <f>VLOOKUP(C83, Names!$C$2:$M$363, 7,FALSE)</f>
        <v>#N/A</v>
      </c>
      <c r="N83" s="4" t="s">
        <v>558</v>
      </c>
      <c r="Q83" s="4">
        <f t="shared" si="10"/>
        <v>0</v>
      </c>
      <c r="R83" s="4" t="str">
        <f t="shared" si="11"/>
        <v>L</v>
      </c>
      <c r="S83" s="5"/>
      <c r="T83" s="17" t="e">
        <f>VLOOKUP($F83, Ratings_Comp[], T$215, FALSE)</f>
        <v>#N/A</v>
      </c>
      <c r="U83" s="17" t="e">
        <f>VLOOKUP($F83, Ratings_Comp[], U$215, FALSE)</f>
        <v>#N/A</v>
      </c>
      <c r="V83" s="17" t="e">
        <f>VLOOKUP($F83, Ratings_Comp[], V$215, FALSE)</f>
        <v>#N/A</v>
      </c>
      <c r="W83" s="17" t="e">
        <f>VLOOKUP($F83, Ratings_Comp[], W$215, FALSE)</f>
        <v>#N/A</v>
      </c>
      <c r="X83" s="17" t="e">
        <f>VLOOKUP($F83, Ratings_Comp[], X$215, FALSE)</f>
        <v>#N/A</v>
      </c>
      <c r="Y83" s="17" t="e">
        <f>VLOOKUP($G83, Ratings_Comp[], Y$215, FALSE)</f>
        <v>#N/A</v>
      </c>
      <c r="Z83" s="17" t="e">
        <f>VLOOKUP($G83, Ratings_Comp[], Z$215, FALSE)</f>
        <v>#N/A</v>
      </c>
      <c r="AA83" s="17" t="e">
        <f>VLOOKUP($G83, Ratings_Comp[], AA$215, FALSE)</f>
        <v>#N/A</v>
      </c>
      <c r="AB83" s="17" t="e">
        <f>VLOOKUP($G83, Ratings_Comp[], AB$215, FALSE)</f>
        <v>#N/A</v>
      </c>
      <c r="AC83" s="17" t="e">
        <f>VLOOKUP($G83, Ratings_Comp[], AC$215, FALSE)</f>
        <v>#N/A</v>
      </c>
      <c r="AD83" t="e">
        <f>VLOOKUP('Prediction Data'!$D83,#REF!, AD$215,FALSE)</f>
        <v>#N/A</v>
      </c>
      <c r="AE83" t="e">
        <f>VLOOKUP('Prediction Data'!$D83,#REF!, AE$215,FALSE)</f>
        <v>#N/A</v>
      </c>
      <c r="AF83" t="e">
        <f>VLOOKUP('Prediction Data'!$D83,#REF!, AF$215,FALSE)</f>
        <v>#N/A</v>
      </c>
      <c r="AG83" t="e">
        <f>VLOOKUP('Prediction Data'!$D83,#REF!, AG$215,FALSE)</f>
        <v>#N/A</v>
      </c>
      <c r="AH83" t="e">
        <f>VLOOKUP('Prediction Data'!$D83,#REF!, AH$215,FALSE)</f>
        <v>#N/A</v>
      </c>
      <c r="AI83" t="e">
        <f>VLOOKUP('Prediction Data'!$E83,#REF!, AI$215,FALSE)</f>
        <v>#N/A</v>
      </c>
      <c r="AJ83" t="e">
        <f>VLOOKUP('Prediction Data'!$E83,#REF!, AJ$215,FALSE)</f>
        <v>#N/A</v>
      </c>
      <c r="AK83" t="e">
        <f>VLOOKUP('Prediction Data'!$E83,#REF!, AK$215,FALSE)</f>
        <v>#N/A</v>
      </c>
      <c r="AL83" t="e">
        <f>VLOOKUP('Prediction Data'!$E83,#REF!, AL$215,FALSE)</f>
        <v>#N/A</v>
      </c>
      <c r="AM83" t="e">
        <f>VLOOKUP('Prediction Data'!$E83,#REF!, AM$215,FALSE)</f>
        <v>#N/A</v>
      </c>
      <c r="AN83" t="e">
        <f>VLOOKUP($F83,#REF!, AN$215,FALSE)</f>
        <v>#N/A</v>
      </c>
      <c r="AO83" t="e">
        <f>VLOOKUP($F83,#REF!, AO$215,FALSE)</f>
        <v>#N/A</v>
      </c>
      <c r="AP83" t="e">
        <f>VLOOKUP($G83,#REF!, AP$215,FALSE)</f>
        <v>#N/A</v>
      </c>
      <c r="AQ83" t="e">
        <f>VLOOKUP($G83,#REF!, AQ$215,FALSE)</f>
        <v>#N/A</v>
      </c>
      <c r="AR83" t="e">
        <f>VLOOKUP($H83,#REF!, 'Prediction Data'!AR$215,FALSE)</f>
        <v>#N/A</v>
      </c>
      <c r="AS83" t="e">
        <f>VLOOKUP($H83,#REF!, 'Prediction Data'!AS$215,FALSE)</f>
        <v>#N/A</v>
      </c>
      <c r="AT83" t="e">
        <f>VLOOKUP($H83,#REF!, 'Prediction Data'!AT$215,FALSE)</f>
        <v>#N/A</v>
      </c>
      <c r="AU83" t="e">
        <f>VLOOKUP($H83,#REF!, 'Prediction Data'!AU$215,FALSE)</f>
        <v>#N/A</v>
      </c>
      <c r="AV83" t="e">
        <f>VLOOKUP($H83,#REF!, 'Prediction Data'!AV$215,FALSE)</f>
        <v>#N/A</v>
      </c>
      <c r="AW83" t="e">
        <f>VLOOKUP($H83,#REF!, 'Prediction Data'!AW$215,FALSE)</f>
        <v>#N/A</v>
      </c>
      <c r="AX83" t="e">
        <f>VLOOKUP($H83,#REF!, 'Prediction Data'!AX$215,FALSE)</f>
        <v>#N/A</v>
      </c>
      <c r="AY83" t="e">
        <f>VLOOKUP($H83,#REF!, 'Prediction Data'!AY$215,FALSE)</f>
        <v>#N/A</v>
      </c>
      <c r="AZ83" t="e">
        <f>VLOOKUP($H83,#REF!, 'Prediction Data'!AZ$215,FALSE)</f>
        <v>#N/A</v>
      </c>
      <c r="BA83" t="e">
        <f>VLOOKUP($H83,#REF!, 'Prediction Data'!BA$215,FALSE)</f>
        <v>#N/A</v>
      </c>
      <c r="BB83" t="e">
        <f>VLOOKUP($H83,#REF!, 'Prediction Data'!BB$215,FALSE)</f>
        <v>#N/A</v>
      </c>
      <c r="BC83" t="e">
        <f>VLOOKUP($H83,#REF!, 'Prediction Data'!BC$215,FALSE)</f>
        <v>#N/A</v>
      </c>
      <c r="BD83" t="e">
        <f>VLOOKUP($I83,#REF!, 'Prediction Data'!BD$215,FALSE)</f>
        <v>#N/A</v>
      </c>
      <c r="BE83" t="e">
        <f>VLOOKUP($I83,#REF!, 'Prediction Data'!BE$215,FALSE)</f>
        <v>#N/A</v>
      </c>
      <c r="BF83" t="e">
        <f>VLOOKUP($I83,#REF!, 'Prediction Data'!BF$215,FALSE)</f>
        <v>#N/A</v>
      </c>
      <c r="BG83" t="e">
        <f>VLOOKUP($I83,#REF!, 'Prediction Data'!BG$215,FALSE)</f>
        <v>#N/A</v>
      </c>
      <c r="BH83" t="e">
        <f>VLOOKUP($I83,#REF!, 'Prediction Data'!BH$215,FALSE)</f>
        <v>#N/A</v>
      </c>
      <c r="BI83" t="e">
        <f>VLOOKUP($I83,#REF!, 'Prediction Data'!BI$215,FALSE)</f>
        <v>#N/A</v>
      </c>
      <c r="BJ83" t="e">
        <f>VLOOKUP($I83,#REF!, 'Prediction Data'!BJ$215,FALSE)</f>
        <v>#N/A</v>
      </c>
      <c r="BK83" t="e">
        <f>VLOOKUP($I83,#REF!, 'Prediction Data'!BK$215,FALSE)</f>
        <v>#N/A</v>
      </c>
      <c r="BL83" t="e">
        <f>VLOOKUP($I83,#REF!, 'Prediction Data'!BL$215,FALSE)</f>
        <v>#N/A</v>
      </c>
      <c r="BM83" t="e">
        <f>VLOOKUP($I83,#REF!, 'Prediction Data'!BM$215,FALSE)</f>
        <v>#N/A</v>
      </c>
      <c r="BN83" t="e">
        <f>VLOOKUP($I83,#REF!, 'Prediction Data'!BN$215,FALSE)</f>
        <v>#N/A</v>
      </c>
      <c r="BO83" t="e">
        <f>VLOOKUP($I83,#REF!, 'Prediction Data'!BO$215,FALSE)</f>
        <v>#N/A</v>
      </c>
      <c r="BP83" t="e">
        <f>VLOOKUP('Prediction Data'!$J83,#REF!, BP$215, FALSE)</f>
        <v>#N/A</v>
      </c>
      <c r="BQ83" t="e">
        <f>VLOOKUP('Prediction Data'!$J83,#REF!, BQ$215, FALSE)</f>
        <v>#N/A</v>
      </c>
      <c r="BR83" t="e">
        <f>VLOOKUP('Prediction Data'!$J83,#REF!, BR$215, FALSE)</f>
        <v>#N/A</v>
      </c>
      <c r="BS83" t="e">
        <f>VLOOKUP('Prediction Data'!$J83,#REF!, BS$215, FALSE)</f>
        <v>#N/A</v>
      </c>
      <c r="BT83" t="e">
        <f>VLOOKUP('Prediction Data'!$J83,#REF!, BT$215, FALSE)</f>
        <v>#N/A</v>
      </c>
      <c r="BU83" t="e">
        <f t="shared" si="12"/>
        <v>#N/A</v>
      </c>
      <c r="BV83" t="e">
        <f t="shared" si="13"/>
        <v>#N/A</v>
      </c>
      <c r="BW83" t="e">
        <f>VLOOKUP('Prediction Data'!$K83,#REF!, BW$215, FALSE)</f>
        <v>#N/A</v>
      </c>
      <c r="BX83" t="e">
        <f>VLOOKUP('Prediction Data'!$K83,#REF!, BX$215, FALSE)</f>
        <v>#N/A</v>
      </c>
      <c r="BY83" t="e">
        <f>VLOOKUP('Prediction Data'!$K83,#REF!, BY$215, FALSE)</f>
        <v>#N/A</v>
      </c>
      <c r="BZ83" t="e">
        <f>VLOOKUP('Prediction Data'!$K83,#REF!, BZ$215, FALSE)</f>
        <v>#N/A</v>
      </c>
      <c r="CA83" t="e">
        <f>VLOOKUP('Prediction Data'!$K83,#REF!, CA$215, FALSE)</f>
        <v>#N/A</v>
      </c>
      <c r="CB83" t="e">
        <f t="shared" si="14"/>
        <v>#N/A</v>
      </c>
      <c r="CC83" t="e">
        <f t="shared" si="15"/>
        <v>#N/A</v>
      </c>
      <c r="CD83" t="e">
        <f t="shared" si="16"/>
        <v>#N/A</v>
      </c>
      <c r="CE83" t="e">
        <f t="shared" si="17"/>
        <v>#N/A</v>
      </c>
      <c r="CF83" s="20" t="e">
        <f t="shared" si="18"/>
        <v>#N/A</v>
      </c>
      <c r="CG83" s="20" t="e">
        <f t="shared" si="19"/>
        <v>#N/A</v>
      </c>
      <c r="CH83" t="e">
        <f>VLOOKUP(Table411[[#This Row],[Conference_H]], Conferences!$H$2:$N$34, 3,FALSE)</f>
        <v>#N/A</v>
      </c>
      <c r="CI83" t="e">
        <f>VLOOKUP(Table411[[#This Row],[Conference_A]], Conferences!$H$2:$N$34, 3,FALSE)</f>
        <v>#N/A</v>
      </c>
      <c r="CJ83" t="e">
        <f>IF(Table411[[#This Row],[CRank_H]]=Table411[[#This Row],[CRank_A]],0,1)</f>
        <v>#N/A</v>
      </c>
      <c r="CK83" t="e">
        <f>VLOOKUP(Table411[[#This Row],[Home Name BPI_SAG ELO]], 'Ratings_Comp'!$A$2:$L$364, 14, FALSE)</f>
        <v>#N/A</v>
      </c>
      <c r="CL83" t="e">
        <f>VLOOKUP(Table411[[#This Row],[Home Name BPI_SAG ELO]], 'Ratings_Comp'!$A$2:$L$364, 15, FALSE)</f>
        <v>#N/A</v>
      </c>
      <c r="CM83" t="e">
        <f>VLOOKUP(Table411[[#This Row],[Away Name BPI_SAG ELO]], 'Ratings_Comp'!$A$2:$L$364, 14, FALSE)</f>
        <v>#N/A</v>
      </c>
      <c r="CN83" t="e">
        <f>VLOOKUP(Table411[[#This Row],[Away Name BPI_SAG ELO]], 'Ratings_Comp'!$A$2:$L$364, 15, FALSE)</f>
        <v>#N/A</v>
      </c>
      <c r="CO83" t="e">
        <f>Table411[[#This Row],[Home_Ws]]/(Table411[[#This Row],[Home_Ws]]+Table411[[#This Row],[Home_Ls]])</f>
        <v>#N/A</v>
      </c>
      <c r="CP83" t="e">
        <f>Table411[[#This Row],[Away_Ws]]/(Table411[[#This Row],[Away_Ws]]+Table411[[#This Row],[Away_Ls]])</f>
        <v>#N/A</v>
      </c>
    </row>
    <row r="84" spans="1:94" ht="16.149999999999999" customHeight="1" x14ac:dyDescent="0.45">
      <c r="A84">
        <v>84</v>
      </c>
      <c r="B84" s="4"/>
      <c r="C84" s="4"/>
      <c r="D84" s="3" t="e">
        <f>VLOOKUP('Prediction Data'!$B84, Names!$C$2:$K$363, 2,FALSE)</f>
        <v>#N/A</v>
      </c>
      <c r="E84" s="3" t="e">
        <f>VLOOKUP('Prediction Data'!$C84, Names!$C$2:$K$363, 2,FALSE)</f>
        <v>#N/A</v>
      </c>
      <c r="F84" s="3" t="e">
        <f>VLOOKUP('Prediction Data'!$B84, Names!$C$2:$K$363, 3,FALSE)</f>
        <v>#N/A</v>
      </c>
      <c r="G84" s="3" t="e">
        <f>VLOOKUP('Prediction Data'!$C84, Names!$C$2:$K$363, 3,FALSE)</f>
        <v>#N/A</v>
      </c>
      <c r="H84" s="3" t="e">
        <f>VLOOKUP('Prediction Data'!$B84, Names!$C$2:$K$363, 5,FALSE)</f>
        <v>#N/A</v>
      </c>
      <c r="I84" s="3" t="e">
        <f>VLOOKUP('Prediction Data'!$C84, Names!$C$2:$K$363, 5,FALSE)</f>
        <v>#N/A</v>
      </c>
      <c r="J84" s="3" t="e">
        <f>VLOOKUP('Prediction Data'!$B84, Names!$C$2:$K$363, 6,FALSE)</f>
        <v>#N/A</v>
      </c>
      <c r="K84" s="3" t="e">
        <f>VLOOKUP('Prediction Data'!$C84, Names!$C$2:$K$363, 6,FALSE)</f>
        <v>#N/A</v>
      </c>
      <c r="L84" s="3" t="e">
        <f>VLOOKUP(B84, Names!$C$2:$M$363, 7,FALSE)</f>
        <v>#N/A</v>
      </c>
      <c r="M84" s="3" t="e">
        <f>VLOOKUP(C84, Names!$C$2:$M$363, 7,FALSE)</f>
        <v>#N/A</v>
      </c>
      <c r="N84" s="4" t="s">
        <v>558</v>
      </c>
      <c r="Q84" s="4">
        <f t="shared" si="10"/>
        <v>0</v>
      </c>
      <c r="R84" s="4" t="str">
        <f t="shared" si="11"/>
        <v>L</v>
      </c>
      <c r="S84" s="5"/>
      <c r="T84" s="17" t="e">
        <f>VLOOKUP($F84, Ratings_Comp[], T$215, FALSE)</f>
        <v>#N/A</v>
      </c>
      <c r="U84" s="17" t="e">
        <f>VLOOKUP($F84, Ratings_Comp[], U$215, FALSE)</f>
        <v>#N/A</v>
      </c>
      <c r="V84" s="17" t="e">
        <f>VLOOKUP($F84, Ratings_Comp[], V$215, FALSE)</f>
        <v>#N/A</v>
      </c>
      <c r="W84" s="17" t="e">
        <f>VLOOKUP($F84, Ratings_Comp[], W$215, FALSE)</f>
        <v>#N/A</v>
      </c>
      <c r="X84" s="17" t="e">
        <f>VLOOKUP($F84, Ratings_Comp[], X$215, FALSE)</f>
        <v>#N/A</v>
      </c>
      <c r="Y84" s="17" t="e">
        <f>VLOOKUP($G84, Ratings_Comp[], Y$215, FALSE)</f>
        <v>#N/A</v>
      </c>
      <c r="Z84" s="17" t="e">
        <f>VLOOKUP($G84, Ratings_Comp[], Z$215, FALSE)</f>
        <v>#N/A</v>
      </c>
      <c r="AA84" s="17" t="e">
        <f>VLOOKUP($G84, Ratings_Comp[], AA$215, FALSE)</f>
        <v>#N/A</v>
      </c>
      <c r="AB84" s="17" t="e">
        <f>VLOOKUP($G84, Ratings_Comp[], AB$215, FALSE)</f>
        <v>#N/A</v>
      </c>
      <c r="AC84" s="17" t="e">
        <f>VLOOKUP($G84, Ratings_Comp[], AC$215, FALSE)</f>
        <v>#N/A</v>
      </c>
      <c r="AD84" t="e">
        <f>VLOOKUP('Prediction Data'!$D84,#REF!, AD$215,FALSE)</f>
        <v>#N/A</v>
      </c>
      <c r="AE84" t="e">
        <f>VLOOKUP('Prediction Data'!$D84,#REF!, AE$215,FALSE)</f>
        <v>#N/A</v>
      </c>
      <c r="AF84" t="e">
        <f>VLOOKUP('Prediction Data'!$D84,#REF!, AF$215,FALSE)</f>
        <v>#N/A</v>
      </c>
      <c r="AG84" t="e">
        <f>VLOOKUP('Prediction Data'!$D84,#REF!, AG$215,FALSE)</f>
        <v>#N/A</v>
      </c>
      <c r="AH84" t="e">
        <f>VLOOKUP('Prediction Data'!$D84,#REF!, AH$215,FALSE)</f>
        <v>#N/A</v>
      </c>
      <c r="AI84" t="e">
        <f>VLOOKUP('Prediction Data'!$E84,#REF!, AI$215,FALSE)</f>
        <v>#N/A</v>
      </c>
      <c r="AJ84" t="e">
        <f>VLOOKUP('Prediction Data'!$E84,#REF!, AJ$215,FALSE)</f>
        <v>#N/A</v>
      </c>
      <c r="AK84" t="e">
        <f>VLOOKUP('Prediction Data'!$E84,#REF!, AK$215,FALSE)</f>
        <v>#N/A</v>
      </c>
      <c r="AL84" t="e">
        <f>VLOOKUP('Prediction Data'!$E84,#REF!, AL$215,FALSE)</f>
        <v>#N/A</v>
      </c>
      <c r="AM84" t="e">
        <f>VLOOKUP('Prediction Data'!$E84,#REF!, AM$215,FALSE)</f>
        <v>#N/A</v>
      </c>
      <c r="AN84" t="e">
        <f>VLOOKUP($F84,#REF!, AN$215,FALSE)</f>
        <v>#N/A</v>
      </c>
      <c r="AO84" t="e">
        <f>VLOOKUP($F84,#REF!, AO$215,FALSE)</f>
        <v>#N/A</v>
      </c>
      <c r="AP84" t="e">
        <f>VLOOKUP($G84,#REF!, AP$215,FALSE)</f>
        <v>#N/A</v>
      </c>
      <c r="AQ84" t="e">
        <f>VLOOKUP($G84,#REF!, AQ$215,FALSE)</f>
        <v>#N/A</v>
      </c>
      <c r="AR84" t="e">
        <f>VLOOKUP($H84,#REF!, 'Prediction Data'!AR$215,FALSE)</f>
        <v>#N/A</v>
      </c>
      <c r="AS84" t="e">
        <f>VLOOKUP($H84,#REF!, 'Prediction Data'!AS$215,FALSE)</f>
        <v>#N/A</v>
      </c>
      <c r="AT84" t="e">
        <f>VLOOKUP($H84,#REF!, 'Prediction Data'!AT$215,FALSE)</f>
        <v>#N/A</v>
      </c>
      <c r="AU84" t="e">
        <f>VLOOKUP($H84,#REF!, 'Prediction Data'!AU$215,FALSE)</f>
        <v>#N/A</v>
      </c>
      <c r="AV84" t="e">
        <f>VLOOKUP($H84,#REF!, 'Prediction Data'!AV$215,FALSE)</f>
        <v>#N/A</v>
      </c>
      <c r="AW84" t="e">
        <f>VLOOKUP($H84,#REF!, 'Prediction Data'!AW$215,FALSE)</f>
        <v>#N/A</v>
      </c>
      <c r="AX84" t="e">
        <f>VLOOKUP($H84,#REF!, 'Prediction Data'!AX$215,FALSE)</f>
        <v>#N/A</v>
      </c>
      <c r="AY84" t="e">
        <f>VLOOKUP($H84,#REF!, 'Prediction Data'!AY$215,FALSE)</f>
        <v>#N/A</v>
      </c>
      <c r="AZ84" t="e">
        <f>VLOOKUP($H84,#REF!, 'Prediction Data'!AZ$215,FALSE)</f>
        <v>#N/A</v>
      </c>
      <c r="BA84" t="e">
        <f>VLOOKUP($H84,#REF!, 'Prediction Data'!BA$215,FALSE)</f>
        <v>#N/A</v>
      </c>
      <c r="BB84" t="e">
        <f>VLOOKUP($H84,#REF!, 'Prediction Data'!BB$215,FALSE)</f>
        <v>#N/A</v>
      </c>
      <c r="BC84" t="e">
        <f>VLOOKUP($H84,#REF!, 'Prediction Data'!BC$215,FALSE)</f>
        <v>#N/A</v>
      </c>
      <c r="BD84" t="e">
        <f>VLOOKUP($I84,#REF!, 'Prediction Data'!BD$215,FALSE)</f>
        <v>#N/A</v>
      </c>
      <c r="BE84" t="e">
        <f>VLOOKUP($I84,#REF!, 'Prediction Data'!BE$215,FALSE)</f>
        <v>#N/A</v>
      </c>
      <c r="BF84" t="e">
        <f>VLOOKUP($I84,#REF!, 'Prediction Data'!BF$215,FALSE)</f>
        <v>#N/A</v>
      </c>
      <c r="BG84" t="e">
        <f>VLOOKUP($I84,#REF!, 'Prediction Data'!BG$215,FALSE)</f>
        <v>#N/A</v>
      </c>
      <c r="BH84" t="e">
        <f>VLOOKUP($I84,#REF!, 'Prediction Data'!BH$215,FALSE)</f>
        <v>#N/A</v>
      </c>
      <c r="BI84" t="e">
        <f>VLOOKUP($I84,#REF!, 'Prediction Data'!BI$215,FALSE)</f>
        <v>#N/A</v>
      </c>
      <c r="BJ84" t="e">
        <f>VLOOKUP($I84,#REF!, 'Prediction Data'!BJ$215,FALSE)</f>
        <v>#N/A</v>
      </c>
      <c r="BK84" t="e">
        <f>VLOOKUP($I84,#REF!, 'Prediction Data'!BK$215,FALSE)</f>
        <v>#N/A</v>
      </c>
      <c r="BL84" t="e">
        <f>VLOOKUP($I84,#REF!, 'Prediction Data'!BL$215,FALSE)</f>
        <v>#N/A</v>
      </c>
      <c r="BM84" t="e">
        <f>VLOOKUP($I84,#REF!, 'Prediction Data'!BM$215,FALSE)</f>
        <v>#N/A</v>
      </c>
      <c r="BN84" t="e">
        <f>VLOOKUP($I84,#REF!, 'Prediction Data'!BN$215,FALSE)</f>
        <v>#N/A</v>
      </c>
      <c r="BO84" t="e">
        <f>VLOOKUP($I84,#REF!, 'Prediction Data'!BO$215,FALSE)</f>
        <v>#N/A</v>
      </c>
      <c r="BP84" t="e">
        <f>VLOOKUP('Prediction Data'!$J84,#REF!, BP$215, FALSE)</f>
        <v>#N/A</v>
      </c>
      <c r="BQ84" t="e">
        <f>VLOOKUP('Prediction Data'!$J84,#REF!, BQ$215, FALSE)</f>
        <v>#N/A</v>
      </c>
      <c r="BR84" t="e">
        <f>VLOOKUP('Prediction Data'!$J84,#REF!, BR$215, FALSE)</f>
        <v>#N/A</v>
      </c>
      <c r="BS84" t="e">
        <f>VLOOKUP('Prediction Data'!$J84,#REF!, BS$215, FALSE)</f>
        <v>#N/A</v>
      </c>
      <c r="BT84" t="e">
        <f>VLOOKUP('Prediction Data'!$J84,#REF!, BT$215, FALSE)</f>
        <v>#N/A</v>
      </c>
      <c r="BU84" t="e">
        <f t="shared" si="12"/>
        <v>#N/A</v>
      </c>
      <c r="BV84" t="e">
        <f t="shared" si="13"/>
        <v>#N/A</v>
      </c>
      <c r="BW84" t="e">
        <f>VLOOKUP('Prediction Data'!$K84,#REF!, BW$215, FALSE)</f>
        <v>#N/A</v>
      </c>
      <c r="BX84" t="e">
        <f>VLOOKUP('Prediction Data'!$K84,#REF!, BX$215, FALSE)</f>
        <v>#N/A</v>
      </c>
      <c r="BY84" t="e">
        <f>VLOOKUP('Prediction Data'!$K84,#REF!, BY$215, FALSE)</f>
        <v>#N/A</v>
      </c>
      <c r="BZ84" t="e">
        <f>VLOOKUP('Prediction Data'!$K84,#REF!, BZ$215, FALSE)</f>
        <v>#N/A</v>
      </c>
      <c r="CA84" t="e">
        <f>VLOOKUP('Prediction Data'!$K84,#REF!, CA$215, FALSE)</f>
        <v>#N/A</v>
      </c>
      <c r="CB84" t="e">
        <f t="shared" si="14"/>
        <v>#N/A</v>
      </c>
      <c r="CC84" t="e">
        <f t="shared" si="15"/>
        <v>#N/A</v>
      </c>
      <c r="CD84" t="e">
        <f t="shared" si="16"/>
        <v>#N/A</v>
      </c>
      <c r="CE84" t="e">
        <f t="shared" si="17"/>
        <v>#N/A</v>
      </c>
      <c r="CF84" s="20" t="e">
        <f t="shared" si="18"/>
        <v>#N/A</v>
      </c>
      <c r="CG84" s="20" t="e">
        <f t="shared" si="19"/>
        <v>#N/A</v>
      </c>
      <c r="CH84" t="e">
        <f>VLOOKUP(Table411[[#This Row],[Conference_H]], Conferences!$H$2:$N$34, 3,FALSE)</f>
        <v>#N/A</v>
      </c>
      <c r="CI84" t="e">
        <f>VLOOKUP(Table411[[#This Row],[Conference_A]], Conferences!$H$2:$N$34, 3,FALSE)</f>
        <v>#N/A</v>
      </c>
      <c r="CJ84" t="e">
        <f>IF(Table411[[#This Row],[CRank_H]]=Table411[[#This Row],[CRank_A]],0,1)</f>
        <v>#N/A</v>
      </c>
      <c r="CK84" t="e">
        <f>VLOOKUP(Table411[[#This Row],[Home Name BPI_SAG ELO]], 'Ratings_Comp'!$A$2:$L$364, 14, FALSE)</f>
        <v>#N/A</v>
      </c>
      <c r="CL84" t="e">
        <f>VLOOKUP(Table411[[#This Row],[Home Name BPI_SAG ELO]], 'Ratings_Comp'!$A$2:$L$364, 15, FALSE)</f>
        <v>#N/A</v>
      </c>
      <c r="CM84" t="e">
        <f>VLOOKUP(Table411[[#This Row],[Away Name BPI_SAG ELO]], 'Ratings_Comp'!$A$2:$L$364, 14, FALSE)</f>
        <v>#N/A</v>
      </c>
      <c r="CN84" t="e">
        <f>VLOOKUP(Table411[[#This Row],[Away Name BPI_SAG ELO]], 'Ratings_Comp'!$A$2:$L$364, 15, FALSE)</f>
        <v>#N/A</v>
      </c>
      <c r="CO84" t="e">
        <f>Table411[[#This Row],[Home_Ws]]/(Table411[[#This Row],[Home_Ws]]+Table411[[#This Row],[Home_Ls]])</f>
        <v>#N/A</v>
      </c>
      <c r="CP84" t="e">
        <f>Table411[[#This Row],[Away_Ws]]/(Table411[[#This Row],[Away_Ws]]+Table411[[#This Row],[Away_Ls]])</f>
        <v>#N/A</v>
      </c>
    </row>
    <row r="85" spans="1:94" ht="16.149999999999999" customHeight="1" x14ac:dyDescent="0.45">
      <c r="A85">
        <v>85</v>
      </c>
      <c r="B85" s="4"/>
      <c r="C85" s="4"/>
      <c r="D85" s="3" t="e">
        <f>VLOOKUP('Prediction Data'!$B85, Names!$C$2:$K$363, 2,FALSE)</f>
        <v>#N/A</v>
      </c>
      <c r="E85" s="3" t="e">
        <f>VLOOKUP('Prediction Data'!$C85, Names!$C$2:$K$363, 2,FALSE)</f>
        <v>#N/A</v>
      </c>
      <c r="F85" s="3" t="e">
        <f>VLOOKUP('Prediction Data'!$B85, Names!$C$2:$K$363, 3,FALSE)</f>
        <v>#N/A</v>
      </c>
      <c r="G85" s="3" t="e">
        <f>VLOOKUP('Prediction Data'!$C85, Names!$C$2:$K$363, 3,FALSE)</f>
        <v>#N/A</v>
      </c>
      <c r="H85" s="3" t="e">
        <f>VLOOKUP('Prediction Data'!$B85, Names!$C$2:$K$363, 5,FALSE)</f>
        <v>#N/A</v>
      </c>
      <c r="I85" s="3" t="e">
        <f>VLOOKUP('Prediction Data'!$C85, Names!$C$2:$K$363, 5,FALSE)</f>
        <v>#N/A</v>
      </c>
      <c r="J85" s="3" t="e">
        <f>VLOOKUP('Prediction Data'!$B85, Names!$C$2:$K$363, 6,FALSE)</f>
        <v>#N/A</v>
      </c>
      <c r="K85" s="3" t="e">
        <f>VLOOKUP('Prediction Data'!$C85, Names!$C$2:$K$363, 6,FALSE)</f>
        <v>#N/A</v>
      </c>
      <c r="L85" s="3" t="e">
        <f>VLOOKUP(B85, Names!$C$2:$M$363, 7,FALSE)</f>
        <v>#N/A</v>
      </c>
      <c r="M85" s="3" t="e">
        <f>VLOOKUP(C85, Names!$C$2:$M$363, 7,FALSE)</f>
        <v>#N/A</v>
      </c>
      <c r="N85" s="4" t="s">
        <v>558</v>
      </c>
      <c r="Q85" s="4">
        <f t="shared" si="10"/>
        <v>0</v>
      </c>
      <c r="R85" s="4" t="str">
        <f t="shared" si="11"/>
        <v>L</v>
      </c>
      <c r="S85" s="5"/>
      <c r="T85" s="17" t="e">
        <f>VLOOKUP($F85, Ratings_Comp[], T$215, FALSE)</f>
        <v>#N/A</v>
      </c>
      <c r="U85" s="17" t="e">
        <f>VLOOKUP($F85, Ratings_Comp[], U$215, FALSE)</f>
        <v>#N/A</v>
      </c>
      <c r="V85" s="17" t="e">
        <f>VLOOKUP($F85, Ratings_Comp[], V$215, FALSE)</f>
        <v>#N/A</v>
      </c>
      <c r="W85" s="17" t="e">
        <f>VLOOKUP($F85, Ratings_Comp[], W$215, FALSE)</f>
        <v>#N/A</v>
      </c>
      <c r="X85" s="17" t="e">
        <f>VLOOKUP($F85, Ratings_Comp[], X$215, FALSE)</f>
        <v>#N/A</v>
      </c>
      <c r="Y85" s="17" t="e">
        <f>VLOOKUP($G85, Ratings_Comp[], Y$215, FALSE)</f>
        <v>#N/A</v>
      </c>
      <c r="Z85" s="17" t="e">
        <f>VLOOKUP($G85, Ratings_Comp[], Z$215, FALSE)</f>
        <v>#N/A</v>
      </c>
      <c r="AA85" s="17" t="e">
        <f>VLOOKUP($G85, Ratings_Comp[], AA$215, FALSE)</f>
        <v>#N/A</v>
      </c>
      <c r="AB85" s="17" t="e">
        <f>VLOOKUP($G85, Ratings_Comp[], AB$215, FALSE)</f>
        <v>#N/A</v>
      </c>
      <c r="AC85" s="17" t="e">
        <f>VLOOKUP($G85, Ratings_Comp[], AC$215, FALSE)</f>
        <v>#N/A</v>
      </c>
      <c r="AD85" t="e">
        <f>VLOOKUP('Prediction Data'!$D85,#REF!, AD$215,FALSE)</f>
        <v>#N/A</v>
      </c>
      <c r="AE85" t="e">
        <f>VLOOKUP('Prediction Data'!$D85,#REF!, AE$215,FALSE)</f>
        <v>#N/A</v>
      </c>
      <c r="AF85" t="e">
        <f>VLOOKUP('Prediction Data'!$D85,#REF!, AF$215,FALSE)</f>
        <v>#N/A</v>
      </c>
      <c r="AG85" t="e">
        <f>VLOOKUP('Prediction Data'!$D85,#REF!, AG$215,FALSE)</f>
        <v>#N/A</v>
      </c>
      <c r="AH85" t="e">
        <f>VLOOKUP('Prediction Data'!$D85,#REF!, AH$215,FALSE)</f>
        <v>#N/A</v>
      </c>
      <c r="AI85" t="e">
        <f>VLOOKUP('Prediction Data'!$E85,#REF!, AI$215,FALSE)</f>
        <v>#N/A</v>
      </c>
      <c r="AJ85" t="e">
        <f>VLOOKUP('Prediction Data'!$E85,#REF!, AJ$215,FALSE)</f>
        <v>#N/A</v>
      </c>
      <c r="AK85" t="e">
        <f>VLOOKUP('Prediction Data'!$E85,#REF!, AK$215,FALSE)</f>
        <v>#N/A</v>
      </c>
      <c r="AL85" t="e">
        <f>VLOOKUP('Prediction Data'!$E85,#REF!, AL$215,FALSE)</f>
        <v>#N/A</v>
      </c>
      <c r="AM85" t="e">
        <f>VLOOKUP('Prediction Data'!$E85,#REF!, AM$215,FALSE)</f>
        <v>#N/A</v>
      </c>
      <c r="AN85" t="e">
        <f>VLOOKUP($F85,#REF!, AN$215,FALSE)</f>
        <v>#N/A</v>
      </c>
      <c r="AO85" t="e">
        <f>VLOOKUP($F85,#REF!, AO$215,FALSE)</f>
        <v>#N/A</v>
      </c>
      <c r="AP85" t="e">
        <f>VLOOKUP($G85,#REF!, AP$215,FALSE)</f>
        <v>#N/A</v>
      </c>
      <c r="AQ85" t="e">
        <f>VLOOKUP($G85,#REF!, AQ$215,FALSE)</f>
        <v>#N/A</v>
      </c>
      <c r="AR85" t="e">
        <f>VLOOKUP($H85,#REF!, 'Prediction Data'!AR$215,FALSE)</f>
        <v>#N/A</v>
      </c>
      <c r="AS85" t="e">
        <f>VLOOKUP($H85,#REF!, 'Prediction Data'!AS$215,FALSE)</f>
        <v>#N/A</v>
      </c>
      <c r="AT85" t="e">
        <f>VLOOKUP($H85,#REF!, 'Prediction Data'!AT$215,FALSE)</f>
        <v>#N/A</v>
      </c>
      <c r="AU85" t="e">
        <f>VLOOKUP($H85,#REF!, 'Prediction Data'!AU$215,FALSE)</f>
        <v>#N/A</v>
      </c>
      <c r="AV85" t="e">
        <f>VLOOKUP($H85,#REF!, 'Prediction Data'!AV$215,FALSE)</f>
        <v>#N/A</v>
      </c>
      <c r="AW85" t="e">
        <f>VLOOKUP($H85,#REF!, 'Prediction Data'!AW$215,FALSE)</f>
        <v>#N/A</v>
      </c>
      <c r="AX85" t="e">
        <f>VLOOKUP($H85,#REF!, 'Prediction Data'!AX$215,FALSE)</f>
        <v>#N/A</v>
      </c>
      <c r="AY85" t="e">
        <f>VLOOKUP($H85,#REF!, 'Prediction Data'!AY$215,FALSE)</f>
        <v>#N/A</v>
      </c>
      <c r="AZ85" t="e">
        <f>VLOOKUP($H85,#REF!, 'Prediction Data'!AZ$215,FALSE)</f>
        <v>#N/A</v>
      </c>
      <c r="BA85" t="e">
        <f>VLOOKUP($H85,#REF!, 'Prediction Data'!BA$215,FALSE)</f>
        <v>#N/A</v>
      </c>
      <c r="BB85" t="e">
        <f>VLOOKUP($H85,#REF!, 'Prediction Data'!BB$215,FALSE)</f>
        <v>#N/A</v>
      </c>
      <c r="BC85" t="e">
        <f>VLOOKUP($H85,#REF!, 'Prediction Data'!BC$215,FALSE)</f>
        <v>#N/A</v>
      </c>
      <c r="BD85" t="e">
        <f>VLOOKUP($I85,#REF!, 'Prediction Data'!BD$215,FALSE)</f>
        <v>#N/A</v>
      </c>
      <c r="BE85" t="e">
        <f>VLOOKUP($I85,#REF!, 'Prediction Data'!BE$215,FALSE)</f>
        <v>#N/A</v>
      </c>
      <c r="BF85" t="e">
        <f>VLOOKUP($I85,#REF!, 'Prediction Data'!BF$215,FALSE)</f>
        <v>#N/A</v>
      </c>
      <c r="BG85" t="e">
        <f>VLOOKUP($I85,#REF!, 'Prediction Data'!BG$215,FALSE)</f>
        <v>#N/A</v>
      </c>
      <c r="BH85" t="e">
        <f>VLOOKUP($I85,#REF!, 'Prediction Data'!BH$215,FALSE)</f>
        <v>#N/A</v>
      </c>
      <c r="BI85" t="e">
        <f>VLOOKUP($I85,#REF!, 'Prediction Data'!BI$215,FALSE)</f>
        <v>#N/A</v>
      </c>
      <c r="BJ85" t="e">
        <f>VLOOKUP($I85,#REF!, 'Prediction Data'!BJ$215,FALSE)</f>
        <v>#N/A</v>
      </c>
      <c r="BK85" t="e">
        <f>VLOOKUP($I85,#REF!, 'Prediction Data'!BK$215,FALSE)</f>
        <v>#N/A</v>
      </c>
      <c r="BL85" t="e">
        <f>VLOOKUP($I85,#REF!, 'Prediction Data'!BL$215,FALSE)</f>
        <v>#N/A</v>
      </c>
      <c r="BM85" t="e">
        <f>VLOOKUP($I85,#REF!, 'Prediction Data'!BM$215,FALSE)</f>
        <v>#N/A</v>
      </c>
      <c r="BN85" t="e">
        <f>VLOOKUP($I85,#REF!, 'Prediction Data'!BN$215,FALSE)</f>
        <v>#N/A</v>
      </c>
      <c r="BO85" t="e">
        <f>VLOOKUP($I85,#REF!, 'Prediction Data'!BO$215,FALSE)</f>
        <v>#N/A</v>
      </c>
      <c r="BP85" t="e">
        <f>VLOOKUP('Prediction Data'!$J85,#REF!, BP$215, FALSE)</f>
        <v>#N/A</v>
      </c>
      <c r="BQ85" t="e">
        <f>VLOOKUP('Prediction Data'!$J85,#REF!, BQ$215, FALSE)</f>
        <v>#N/A</v>
      </c>
      <c r="BR85" t="e">
        <f>VLOOKUP('Prediction Data'!$J85,#REF!, BR$215, FALSE)</f>
        <v>#N/A</v>
      </c>
      <c r="BS85" t="e">
        <f>VLOOKUP('Prediction Data'!$J85,#REF!, BS$215, FALSE)</f>
        <v>#N/A</v>
      </c>
      <c r="BT85" t="e">
        <f>VLOOKUP('Prediction Data'!$J85,#REF!, BT$215, FALSE)</f>
        <v>#N/A</v>
      </c>
      <c r="BU85" t="e">
        <f t="shared" si="12"/>
        <v>#N/A</v>
      </c>
      <c r="BV85" t="e">
        <f t="shared" si="13"/>
        <v>#N/A</v>
      </c>
      <c r="BW85" t="e">
        <f>VLOOKUP('Prediction Data'!$K85,#REF!, BW$215, FALSE)</f>
        <v>#N/A</v>
      </c>
      <c r="BX85" t="e">
        <f>VLOOKUP('Prediction Data'!$K85,#REF!, BX$215, FALSE)</f>
        <v>#N/A</v>
      </c>
      <c r="BY85" t="e">
        <f>VLOOKUP('Prediction Data'!$K85,#REF!, BY$215, FALSE)</f>
        <v>#N/A</v>
      </c>
      <c r="BZ85" t="e">
        <f>VLOOKUP('Prediction Data'!$K85,#REF!, BZ$215, FALSE)</f>
        <v>#N/A</v>
      </c>
      <c r="CA85" t="e">
        <f>VLOOKUP('Prediction Data'!$K85,#REF!, CA$215, FALSE)</f>
        <v>#N/A</v>
      </c>
      <c r="CB85" t="e">
        <f t="shared" si="14"/>
        <v>#N/A</v>
      </c>
      <c r="CC85" t="e">
        <f t="shared" si="15"/>
        <v>#N/A</v>
      </c>
      <c r="CD85" t="e">
        <f t="shared" si="16"/>
        <v>#N/A</v>
      </c>
      <c r="CE85" t="e">
        <f t="shared" si="17"/>
        <v>#N/A</v>
      </c>
      <c r="CF85" s="20" t="e">
        <f t="shared" si="18"/>
        <v>#N/A</v>
      </c>
      <c r="CG85" s="20" t="e">
        <f t="shared" si="19"/>
        <v>#N/A</v>
      </c>
      <c r="CH85" t="e">
        <f>VLOOKUP(Table411[[#This Row],[Conference_H]], Conferences!$H$2:$N$34, 3,FALSE)</f>
        <v>#N/A</v>
      </c>
      <c r="CI85" t="e">
        <f>VLOOKUP(Table411[[#This Row],[Conference_A]], Conferences!$H$2:$N$34, 3,FALSE)</f>
        <v>#N/A</v>
      </c>
      <c r="CJ85" t="e">
        <f>IF(Table411[[#This Row],[CRank_H]]=Table411[[#This Row],[CRank_A]],0,1)</f>
        <v>#N/A</v>
      </c>
      <c r="CK85" t="e">
        <f>VLOOKUP(Table411[[#This Row],[Home Name BPI_SAG ELO]], 'Ratings_Comp'!$A$2:$L$364, 14, FALSE)</f>
        <v>#N/A</v>
      </c>
      <c r="CL85" t="e">
        <f>VLOOKUP(Table411[[#This Row],[Home Name BPI_SAG ELO]], 'Ratings_Comp'!$A$2:$L$364, 15, FALSE)</f>
        <v>#N/A</v>
      </c>
      <c r="CM85" t="e">
        <f>VLOOKUP(Table411[[#This Row],[Away Name BPI_SAG ELO]], 'Ratings_Comp'!$A$2:$L$364, 14, FALSE)</f>
        <v>#N/A</v>
      </c>
      <c r="CN85" t="e">
        <f>VLOOKUP(Table411[[#This Row],[Away Name BPI_SAG ELO]], 'Ratings_Comp'!$A$2:$L$364, 15, FALSE)</f>
        <v>#N/A</v>
      </c>
      <c r="CO85" t="e">
        <f>Table411[[#This Row],[Home_Ws]]/(Table411[[#This Row],[Home_Ws]]+Table411[[#This Row],[Home_Ls]])</f>
        <v>#N/A</v>
      </c>
      <c r="CP85" t="e">
        <f>Table411[[#This Row],[Away_Ws]]/(Table411[[#This Row],[Away_Ws]]+Table411[[#This Row],[Away_Ls]])</f>
        <v>#N/A</v>
      </c>
    </row>
    <row r="86" spans="1:94" ht="16.149999999999999" customHeight="1" x14ac:dyDescent="0.45">
      <c r="A86">
        <v>86</v>
      </c>
      <c r="B86" s="4"/>
      <c r="C86" s="4"/>
      <c r="D86" s="3" t="e">
        <f>VLOOKUP('Prediction Data'!$B86, Names!$C$2:$K$363, 2,FALSE)</f>
        <v>#N/A</v>
      </c>
      <c r="E86" s="3" t="e">
        <f>VLOOKUP('Prediction Data'!$C86, Names!$C$2:$K$363, 2,FALSE)</f>
        <v>#N/A</v>
      </c>
      <c r="F86" s="3" t="e">
        <f>VLOOKUP('Prediction Data'!$B86, Names!$C$2:$K$363, 3,FALSE)</f>
        <v>#N/A</v>
      </c>
      <c r="G86" s="3" t="e">
        <f>VLOOKUP('Prediction Data'!$C86, Names!$C$2:$K$363, 3,FALSE)</f>
        <v>#N/A</v>
      </c>
      <c r="H86" s="3" t="e">
        <f>VLOOKUP('Prediction Data'!$B86, Names!$C$2:$K$363, 5,FALSE)</f>
        <v>#N/A</v>
      </c>
      <c r="I86" s="3" t="e">
        <f>VLOOKUP('Prediction Data'!$C86, Names!$C$2:$K$363, 5,FALSE)</f>
        <v>#N/A</v>
      </c>
      <c r="J86" s="3" t="e">
        <f>VLOOKUP('Prediction Data'!$B86, Names!$C$2:$K$363, 6,FALSE)</f>
        <v>#N/A</v>
      </c>
      <c r="K86" s="3" t="e">
        <f>VLOOKUP('Prediction Data'!$C86, Names!$C$2:$K$363, 6,FALSE)</f>
        <v>#N/A</v>
      </c>
      <c r="L86" s="3" t="e">
        <f>VLOOKUP(B86, Names!$C$2:$M$363, 7,FALSE)</f>
        <v>#N/A</v>
      </c>
      <c r="M86" s="3" t="e">
        <f>VLOOKUP(C86, Names!$C$2:$M$363, 7,FALSE)</f>
        <v>#N/A</v>
      </c>
      <c r="N86" s="4" t="s">
        <v>558</v>
      </c>
      <c r="Q86" s="4">
        <f t="shared" si="10"/>
        <v>0</v>
      </c>
      <c r="R86" s="4" t="str">
        <f t="shared" si="11"/>
        <v>L</v>
      </c>
      <c r="S86" s="5"/>
      <c r="T86" s="17" t="e">
        <f>VLOOKUP($F86, Ratings_Comp[], T$215, FALSE)</f>
        <v>#N/A</v>
      </c>
      <c r="U86" s="17" t="e">
        <f>VLOOKUP($F86, Ratings_Comp[], U$215, FALSE)</f>
        <v>#N/A</v>
      </c>
      <c r="V86" s="17" t="e">
        <f>VLOOKUP($F86, Ratings_Comp[], V$215, FALSE)</f>
        <v>#N/A</v>
      </c>
      <c r="W86" s="17" t="e">
        <f>VLOOKUP($F86, Ratings_Comp[], W$215, FALSE)</f>
        <v>#N/A</v>
      </c>
      <c r="X86" s="17" t="e">
        <f>VLOOKUP($F86, Ratings_Comp[], X$215, FALSE)</f>
        <v>#N/A</v>
      </c>
      <c r="Y86" s="17" t="e">
        <f>VLOOKUP($G86, Ratings_Comp[], Y$215, FALSE)</f>
        <v>#N/A</v>
      </c>
      <c r="Z86" s="17" t="e">
        <f>VLOOKUP($G86, Ratings_Comp[], Z$215, FALSE)</f>
        <v>#N/A</v>
      </c>
      <c r="AA86" s="17" t="e">
        <f>VLOOKUP($G86, Ratings_Comp[], AA$215, FALSE)</f>
        <v>#N/A</v>
      </c>
      <c r="AB86" s="17" t="e">
        <f>VLOOKUP($G86, Ratings_Comp[], AB$215, FALSE)</f>
        <v>#N/A</v>
      </c>
      <c r="AC86" s="17" t="e">
        <f>VLOOKUP($G86, Ratings_Comp[], AC$215, FALSE)</f>
        <v>#N/A</v>
      </c>
      <c r="AD86" t="e">
        <f>VLOOKUP('Prediction Data'!$D86,#REF!, AD$215,FALSE)</f>
        <v>#N/A</v>
      </c>
      <c r="AE86" t="e">
        <f>VLOOKUP('Prediction Data'!$D86,#REF!, AE$215,FALSE)</f>
        <v>#N/A</v>
      </c>
      <c r="AF86" t="e">
        <f>VLOOKUP('Prediction Data'!$D86,#REF!, AF$215,FALSE)</f>
        <v>#N/A</v>
      </c>
      <c r="AG86" t="e">
        <f>VLOOKUP('Prediction Data'!$D86,#REF!, AG$215,FALSE)</f>
        <v>#N/A</v>
      </c>
      <c r="AH86" t="e">
        <f>VLOOKUP('Prediction Data'!$D86,#REF!, AH$215,FALSE)</f>
        <v>#N/A</v>
      </c>
      <c r="AI86" t="e">
        <f>VLOOKUP('Prediction Data'!$E86,#REF!, AI$215,FALSE)</f>
        <v>#N/A</v>
      </c>
      <c r="AJ86" t="e">
        <f>VLOOKUP('Prediction Data'!$E86,#REF!, AJ$215,FALSE)</f>
        <v>#N/A</v>
      </c>
      <c r="AK86" t="e">
        <f>VLOOKUP('Prediction Data'!$E86,#REF!, AK$215,FALSE)</f>
        <v>#N/A</v>
      </c>
      <c r="AL86" t="e">
        <f>VLOOKUP('Prediction Data'!$E86,#REF!, AL$215,FALSE)</f>
        <v>#N/A</v>
      </c>
      <c r="AM86" t="e">
        <f>VLOOKUP('Prediction Data'!$E86,#REF!, AM$215,FALSE)</f>
        <v>#N/A</v>
      </c>
      <c r="AN86" t="e">
        <f>VLOOKUP($F86,#REF!, AN$215,FALSE)</f>
        <v>#N/A</v>
      </c>
      <c r="AO86" t="e">
        <f>VLOOKUP($F86,#REF!, AO$215,FALSE)</f>
        <v>#N/A</v>
      </c>
      <c r="AP86" t="e">
        <f>VLOOKUP($G86,#REF!, AP$215,FALSE)</f>
        <v>#N/A</v>
      </c>
      <c r="AQ86" t="e">
        <f>VLOOKUP($G86,#REF!, AQ$215,FALSE)</f>
        <v>#N/A</v>
      </c>
      <c r="AR86" t="e">
        <f>VLOOKUP($H86,#REF!, 'Prediction Data'!AR$215,FALSE)</f>
        <v>#N/A</v>
      </c>
      <c r="AS86" t="e">
        <f>VLOOKUP($H86,#REF!, 'Prediction Data'!AS$215,FALSE)</f>
        <v>#N/A</v>
      </c>
      <c r="AT86" t="e">
        <f>VLOOKUP($H86,#REF!, 'Prediction Data'!AT$215,FALSE)</f>
        <v>#N/A</v>
      </c>
      <c r="AU86" t="e">
        <f>VLOOKUP($H86,#REF!, 'Prediction Data'!AU$215,FALSE)</f>
        <v>#N/A</v>
      </c>
      <c r="AV86" t="e">
        <f>VLOOKUP($H86,#REF!, 'Prediction Data'!AV$215,FALSE)</f>
        <v>#N/A</v>
      </c>
      <c r="AW86" t="e">
        <f>VLOOKUP($H86,#REF!, 'Prediction Data'!AW$215,FALSE)</f>
        <v>#N/A</v>
      </c>
      <c r="AX86" t="e">
        <f>VLOOKUP($H86,#REF!, 'Prediction Data'!AX$215,FALSE)</f>
        <v>#N/A</v>
      </c>
      <c r="AY86" t="e">
        <f>VLOOKUP($H86,#REF!, 'Prediction Data'!AY$215,FALSE)</f>
        <v>#N/A</v>
      </c>
      <c r="AZ86" t="e">
        <f>VLOOKUP($H86,#REF!, 'Prediction Data'!AZ$215,FALSE)</f>
        <v>#N/A</v>
      </c>
      <c r="BA86" t="e">
        <f>VLOOKUP($H86,#REF!, 'Prediction Data'!BA$215,FALSE)</f>
        <v>#N/A</v>
      </c>
      <c r="BB86" t="e">
        <f>VLOOKUP($H86,#REF!, 'Prediction Data'!BB$215,FALSE)</f>
        <v>#N/A</v>
      </c>
      <c r="BC86" t="e">
        <f>VLOOKUP($H86,#REF!, 'Prediction Data'!BC$215,FALSE)</f>
        <v>#N/A</v>
      </c>
      <c r="BD86" t="e">
        <f>VLOOKUP($I86,#REF!, 'Prediction Data'!BD$215,FALSE)</f>
        <v>#N/A</v>
      </c>
      <c r="BE86" t="e">
        <f>VLOOKUP($I86,#REF!, 'Prediction Data'!BE$215,FALSE)</f>
        <v>#N/A</v>
      </c>
      <c r="BF86" t="e">
        <f>VLOOKUP($I86,#REF!, 'Prediction Data'!BF$215,FALSE)</f>
        <v>#N/A</v>
      </c>
      <c r="BG86" t="e">
        <f>VLOOKUP($I86,#REF!, 'Prediction Data'!BG$215,FALSE)</f>
        <v>#N/A</v>
      </c>
      <c r="BH86" t="e">
        <f>VLOOKUP($I86,#REF!, 'Prediction Data'!BH$215,FALSE)</f>
        <v>#N/A</v>
      </c>
      <c r="BI86" t="e">
        <f>VLOOKUP($I86,#REF!, 'Prediction Data'!BI$215,FALSE)</f>
        <v>#N/A</v>
      </c>
      <c r="BJ86" t="e">
        <f>VLOOKUP($I86,#REF!, 'Prediction Data'!BJ$215,FALSE)</f>
        <v>#N/A</v>
      </c>
      <c r="BK86" t="e">
        <f>VLOOKUP($I86,#REF!, 'Prediction Data'!BK$215,FALSE)</f>
        <v>#N/A</v>
      </c>
      <c r="BL86" t="e">
        <f>VLOOKUP($I86,#REF!, 'Prediction Data'!BL$215,FALSE)</f>
        <v>#N/A</v>
      </c>
      <c r="BM86" t="e">
        <f>VLOOKUP($I86,#REF!, 'Prediction Data'!BM$215,FALSE)</f>
        <v>#N/A</v>
      </c>
      <c r="BN86" t="e">
        <f>VLOOKUP($I86,#REF!, 'Prediction Data'!BN$215,FALSE)</f>
        <v>#N/A</v>
      </c>
      <c r="BO86" t="e">
        <f>VLOOKUP($I86,#REF!, 'Prediction Data'!BO$215,FALSE)</f>
        <v>#N/A</v>
      </c>
      <c r="BP86" t="e">
        <f>VLOOKUP('Prediction Data'!$J86,#REF!, BP$215, FALSE)</f>
        <v>#N/A</v>
      </c>
      <c r="BQ86" t="e">
        <f>VLOOKUP('Prediction Data'!$J86,#REF!, BQ$215, FALSE)</f>
        <v>#N/A</v>
      </c>
      <c r="BR86" t="e">
        <f>VLOOKUP('Prediction Data'!$J86,#REF!, BR$215, FALSE)</f>
        <v>#N/A</v>
      </c>
      <c r="BS86" t="e">
        <f>VLOOKUP('Prediction Data'!$J86,#REF!, BS$215, FALSE)</f>
        <v>#N/A</v>
      </c>
      <c r="BT86" t="e">
        <f>VLOOKUP('Prediction Data'!$J86,#REF!, BT$215, FALSE)</f>
        <v>#N/A</v>
      </c>
      <c r="BU86" t="e">
        <f t="shared" si="12"/>
        <v>#N/A</v>
      </c>
      <c r="BV86" t="e">
        <f t="shared" si="13"/>
        <v>#N/A</v>
      </c>
      <c r="BW86" t="e">
        <f>VLOOKUP('Prediction Data'!$K86,#REF!, BW$215, FALSE)</f>
        <v>#N/A</v>
      </c>
      <c r="BX86" t="e">
        <f>VLOOKUP('Prediction Data'!$K86,#REF!, BX$215, FALSE)</f>
        <v>#N/A</v>
      </c>
      <c r="BY86" t="e">
        <f>VLOOKUP('Prediction Data'!$K86,#REF!, BY$215, FALSE)</f>
        <v>#N/A</v>
      </c>
      <c r="BZ86" t="e">
        <f>VLOOKUP('Prediction Data'!$K86,#REF!, BZ$215, FALSE)</f>
        <v>#N/A</v>
      </c>
      <c r="CA86" t="e">
        <f>VLOOKUP('Prediction Data'!$K86,#REF!, CA$215, FALSE)</f>
        <v>#N/A</v>
      </c>
      <c r="CB86" t="e">
        <f t="shared" si="14"/>
        <v>#N/A</v>
      </c>
      <c r="CC86" t="e">
        <f t="shared" si="15"/>
        <v>#N/A</v>
      </c>
      <c r="CD86" t="e">
        <f t="shared" si="16"/>
        <v>#N/A</v>
      </c>
      <c r="CE86" t="e">
        <f t="shared" si="17"/>
        <v>#N/A</v>
      </c>
      <c r="CF86" s="20" t="e">
        <f t="shared" si="18"/>
        <v>#N/A</v>
      </c>
      <c r="CG86" s="20" t="e">
        <f t="shared" si="19"/>
        <v>#N/A</v>
      </c>
      <c r="CH86" t="e">
        <f>VLOOKUP(Table411[[#This Row],[Conference_H]], Conferences!$H$2:$N$34, 3,FALSE)</f>
        <v>#N/A</v>
      </c>
      <c r="CI86" t="e">
        <f>VLOOKUP(Table411[[#This Row],[Conference_A]], Conferences!$H$2:$N$34, 3,FALSE)</f>
        <v>#N/A</v>
      </c>
      <c r="CJ86" t="e">
        <f>IF(Table411[[#This Row],[CRank_H]]=Table411[[#This Row],[CRank_A]],0,1)</f>
        <v>#N/A</v>
      </c>
      <c r="CK86" t="e">
        <f>VLOOKUP(Table411[[#This Row],[Home Name BPI_SAG ELO]], 'Ratings_Comp'!$A$2:$L$364, 14, FALSE)</f>
        <v>#N/A</v>
      </c>
      <c r="CL86" t="e">
        <f>VLOOKUP(Table411[[#This Row],[Home Name BPI_SAG ELO]], 'Ratings_Comp'!$A$2:$L$364, 15, FALSE)</f>
        <v>#N/A</v>
      </c>
      <c r="CM86" t="e">
        <f>VLOOKUP(Table411[[#This Row],[Away Name BPI_SAG ELO]], 'Ratings_Comp'!$A$2:$L$364, 14, FALSE)</f>
        <v>#N/A</v>
      </c>
      <c r="CN86" t="e">
        <f>VLOOKUP(Table411[[#This Row],[Away Name BPI_SAG ELO]], 'Ratings_Comp'!$A$2:$L$364, 15, FALSE)</f>
        <v>#N/A</v>
      </c>
      <c r="CO86" t="e">
        <f>Table411[[#This Row],[Home_Ws]]/(Table411[[#This Row],[Home_Ws]]+Table411[[#This Row],[Home_Ls]])</f>
        <v>#N/A</v>
      </c>
      <c r="CP86" t="e">
        <f>Table411[[#This Row],[Away_Ws]]/(Table411[[#This Row],[Away_Ws]]+Table411[[#This Row],[Away_Ls]])</f>
        <v>#N/A</v>
      </c>
    </row>
    <row r="87" spans="1:94" ht="16.149999999999999" customHeight="1" x14ac:dyDescent="0.45">
      <c r="A87">
        <v>87</v>
      </c>
      <c r="B87" s="4"/>
      <c r="C87" s="4"/>
      <c r="D87" s="3" t="e">
        <f>VLOOKUP('Prediction Data'!$B87, Names!$C$2:$K$363, 2,FALSE)</f>
        <v>#N/A</v>
      </c>
      <c r="E87" s="3" t="e">
        <f>VLOOKUP('Prediction Data'!$C87, Names!$C$2:$K$363, 2,FALSE)</f>
        <v>#N/A</v>
      </c>
      <c r="F87" s="3" t="e">
        <f>VLOOKUP('Prediction Data'!$B87, Names!$C$2:$K$363, 3,FALSE)</f>
        <v>#N/A</v>
      </c>
      <c r="G87" s="3" t="e">
        <f>VLOOKUP('Prediction Data'!$C87, Names!$C$2:$K$363, 3,FALSE)</f>
        <v>#N/A</v>
      </c>
      <c r="H87" s="3" t="e">
        <f>VLOOKUP('Prediction Data'!$B87, Names!$C$2:$K$363, 5,FALSE)</f>
        <v>#N/A</v>
      </c>
      <c r="I87" s="3" t="e">
        <f>VLOOKUP('Prediction Data'!$C87, Names!$C$2:$K$363, 5,FALSE)</f>
        <v>#N/A</v>
      </c>
      <c r="J87" s="3" t="e">
        <f>VLOOKUP('Prediction Data'!$B87, Names!$C$2:$K$363, 6,FALSE)</f>
        <v>#N/A</v>
      </c>
      <c r="K87" s="3" t="e">
        <f>VLOOKUP('Prediction Data'!$C87, Names!$C$2:$K$363, 6,FALSE)</f>
        <v>#N/A</v>
      </c>
      <c r="L87" s="3" t="e">
        <f>VLOOKUP(B87, Names!$C$2:$M$363, 7,FALSE)</f>
        <v>#N/A</v>
      </c>
      <c r="M87" s="3" t="e">
        <f>VLOOKUP(C87, Names!$C$2:$M$363, 7,FALSE)</f>
        <v>#N/A</v>
      </c>
      <c r="N87" s="4" t="s">
        <v>558</v>
      </c>
      <c r="Q87" s="4">
        <f t="shared" si="10"/>
        <v>0</v>
      </c>
      <c r="R87" s="4" t="str">
        <f t="shared" si="11"/>
        <v>L</v>
      </c>
      <c r="S87" s="5"/>
      <c r="T87" s="17" t="e">
        <f>VLOOKUP($F87, Ratings_Comp[], T$215, FALSE)</f>
        <v>#N/A</v>
      </c>
      <c r="U87" s="17" t="e">
        <f>VLOOKUP($F87, Ratings_Comp[], U$215, FALSE)</f>
        <v>#N/A</v>
      </c>
      <c r="V87" s="17" t="e">
        <f>VLOOKUP($F87, Ratings_Comp[], V$215, FALSE)</f>
        <v>#N/A</v>
      </c>
      <c r="W87" s="17" t="e">
        <f>VLOOKUP($F87, Ratings_Comp[], W$215, FALSE)</f>
        <v>#N/A</v>
      </c>
      <c r="X87" s="17" t="e">
        <f>VLOOKUP($F87, Ratings_Comp[], X$215, FALSE)</f>
        <v>#N/A</v>
      </c>
      <c r="Y87" s="17" t="e">
        <f>VLOOKUP($G87, Ratings_Comp[], Y$215, FALSE)</f>
        <v>#N/A</v>
      </c>
      <c r="Z87" s="17" t="e">
        <f>VLOOKUP($G87, Ratings_Comp[], Z$215, FALSE)</f>
        <v>#N/A</v>
      </c>
      <c r="AA87" s="17" t="e">
        <f>VLOOKUP($G87, Ratings_Comp[], AA$215, FALSE)</f>
        <v>#N/A</v>
      </c>
      <c r="AB87" s="17" t="e">
        <f>VLOOKUP($G87, Ratings_Comp[], AB$215, FALSE)</f>
        <v>#N/A</v>
      </c>
      <c r="AC87" s="17" t="e">
        <f>VLOOKUP($G87, Ratings_Comp[], AC$215, FALSE)</f>
        <v>#N/A</v>
      </c>
      <c r="AD87" t="e">
        <f>VLOOKUP('Prediction Data'!$D87,#REF!, AD$215,FALSE)</f>
        <v>#N/A</v>
      </c>
      <c r="AE87" t="e">
        <f>VLOOKUP('Prediction Data'!$D87,#REF!, AE$215,FALSE)</f>
        <v>#N/A</v>
      </c>
      <c r="AF87" t="e">
        <f>VLOOKUP('Prediction Data'!$D87,#REF!, AF$215,FALSE)</f>
        <v>#N/A</v>
      </c>
      <c r="AG87" t="e">
        <f>VLOOKUP('Prediction Data'!$D87,#REF!, AG$215,FALSE)</f>
        <v>#N/A</v>
      </c>
      <c r="AH87" t="e">
        <f>VLOOKUP('Prediction Data'!$D87,#REF!, AH$215,FALSE)</f>
        <v>#N/A</v>
      </c>
      <c r="AI87" t="e">
        <f>VLOOKUP('Prediction Data'!$E87,#REF!, AI$215,FALSE)</f>
        <v>#N/A</v>
      </c>
      <c r="AJ87" t="e">
        <f>VLOOKUP('Prediction Data'!$E87,#REF!, AJ$215,FALSE)</f>
        <v>#N/A</v>
      </c>
      <c r="AK87" t="e">
        <f>VLOOKUP('Prediction Data'!$E87,#REF!, AK$215,FALSE)</f>
        <v>#N/A</v>
      </c>
      <c r="AL87" t="e">
        <f>VLOOKUP('Prediction Data'!$E87,#REF!, AL$215,FALSE)</f>
        <v>#N/A</v>
      </c>
      <c r="AM87" t="e">
        <f>VLOOKUP('Prediction Data'!$E87,#REF!, AM$215,FALSE)</f>
        <v>#N/A</v>
      </c>
      <c r="AN87" t="e">
        <f>VLOOKUP($F87,#REF!, AN$215,FALSE)</f>
        <v>#N/A</v>
      </c>
      <c r="AO87" t="e">
        <f>VLOOKUP($F87,#REF!, AO$215,FALSE)</f>
        <v>#N/A</v>
      </c>
      <c r="AP87" t="e">
        <f>VLOOKUP($G87,#REF!, AP$215,FALSE)</f>
        <v>#N/A</v>
      </c>
      <c r="AQ87" t="e">
        <f>VLOOKUP($G87,#REF!, AQ$215,FALSE)</f>
        <v>#N/A</v>
      </c>
      <c r="AR87" t="e">
        <f>VLOOKUP($H87,#REF!, 'Prediction Data'!AR$215,FALSE)</f>
        <v>#N/A</v>
      </c>
      <c r="AS87" t="e">
        <f>VLOOKUP($H87,#REF!, 'Prediction Data'!AS$215,FALSE)</f>
        <v>#N/A</v>
      </c>
      <c r="AT87" t="e">
        <f>VLOOKUP($H87,#REF!, 'Prediction Data'!AT$215,FALSE)</f>
        <v>#N/A</v>
      </c>
      <c r="AU87" t="e">
        <f>VLOOKUP($H87,#REF!, 'Prediction Data'!AU$215,FALSE)</f>
        <v>#N/A</v>
      </c>
      <c r="AV87" t="e">
        <f>VLOOKUP($H87,#REF!, 'Prediction Data'!AV$215,FALSE)</f>
        <v>#N/A</v>
      </c>
      <c r="AW87" t="e">
        <f>VLOOKUP($H87,#REF!, 'Prediction Data'!AW$215,FALSE)</f>
        <v>#N/A</v>
      </c>
      <c r="AX87" t="e">
        <f>VLOOKUP($H87,#REF!, 'Prediction Data'!AX$215,FALSE)</f>
        <v>#N/A</v>
      </c>
      <c r="AY87" t="e">
        <f>VLOOKUP($H87,#REF!, 'Prediction Data'!AY$215,FALSE)</f>
        <v>#N/A</v>
      </c>
      <c r="AZ87" t="e">
        <f>VLOOKUP($H87,#REF!, 'Prediction Data'!AZ$215,FALSE)</f>
        <v>#N/A</v>
      </c>
      <c r="BA87" t="e">
        <f>VLOOKUP($H87,#REF!, 'Prediction Data'!BA$215,FALSE)</f>
        <v>#N/A</v>
      </c>
      <c r="BB87" t="e">
        <f>VLOOKUP($H87,#REF!, 'Prediction Data'!BB$215,FALSE)</f>
        <v>#N/A</v>
      </c>
      <c r="BC87" t="e">
        <f>VLOOKUP($H87,#REF!, 'Prediction Data'!BC$215,FALSE)</f>
        <v>#N/A</v>
      </c>
      <c r="BD87" t="e">
        <f>VLOOKUP($I87,#REF!, 'Prediction Data'!BD$215,FALSE)</f>
        <v>#N/A</v>
      </c>
      <c r="BE87" t="e">
        <f>VLOOKUP($I87,#REF!, 'Prediction Data'!BE$215,FALSE)</f>
        <v>#N/A</v>
      </c>
      <c r="BF87" t="e">
        <f>VLOOKUP($I87,#REF!, 'Prediction Data'!BF$215,FALSE)</f>
        <v>#N/A</v>
      </c>
      <c r="BG87" t="e">
        <f>VLOOKUP($I87,#REF!, 'Prediction Data'!BG$215,FALSE)</f>
        <v>#N/A</v>
      </c>
      <c r="BH87" t="e">
        <f>VLOOKUP($I87,#REF!, 'Prediction Data'!BH$215,FALSE)</f>
        <v>#N/A</v>
      </c>
      <c r="BI87" t="e">
        <f>VLOOKUP($I87,#REF!, 'Prediction Data'!BI$215,FALSE)</f>
        <v>#N/A</v>
      </c>
      <c r="BJ87" t="e">
        <f>VLOOKUP($I87,#REF!, 'Prediction Data'!BJ$215,FALSE)</f>
        <v>#N/A</v>
      </c>
      <c r="BK87" t="e">
        <f>VLOOKUP($I87,#REF!, 'Prediction Data'!BK$215,FALSE)</f>
        <v>#N/A</v>
      </c>
      <c r="BL87" t="e">
        <f>VLOOKUP($I87,#REF!, 'Prediction Data'!BL$215,FALSE)</f>
        <v>#N/A</v>
      </c>
      <c r="BM87" t="e">
        <f>VLOOKUP($I87,#REF!, 'Prediction Data'!BM$215,FALSE)</f>
        <v>#N/A</v>
      </c>
      <c r="BN87" t="e">
        <f>VLOOKUP($I87,#REF!, 'Prediction Data'!BN$215,FALSE)</f>
        <v>#N/A</v>
      </c>
      <c r="BO87" t="e">
        <f>VLOOKUP($I87,#REF!, 'Prediction Data'!BO$215,FALSE)</f>
        <v>#N/A</v>
      </c>
      <c r="BP87" t="e">
        <f>VLOOKUP('Prediction Data'!$J87,#REF!, BP$215, FALSE)</f>
        <v>#N/A</v>
      </c>
      <c r="BQ87" t="e">
        <f>VLOOKUP('Prediction Data'!$J87,#REF!, BQ$215, FALSE)</f>
        <v>#N/A</v>
      </c>
      <c r="BR87" t="e">
        <f>VLOOKUP('Prediction Data'!$J87,#REF!, BR$215, FALSE)</f>
        <v>#N/A</v>
      </c>
      <c r="BS87" t="e">
        <f>VLOOKUP('Prediction Data'!$J87,#REF!, BS$215, FALSE)</f>
        <v>#N/A</v>
      </c>
      <c r="BT87" t="e">
        <f>VLOOKUP('Prediction Data'!$J87,#REF!, BT$215, FALSE)</f>
        <v>#N/A</v>
      </c>
      <c r="BU87" t="e">
        <f t="shared" si="12"/>
        <v>#N/A</v>
      </c>
      <c r="BV87" t="e">
        <f t="shared" si="13"/>
        <v>#N/A</v>
      </c>
      <c r="BW87" t="e">
        <f>VLOOKUP('Prediction Data'!$K87,#REF!, BW$215, FALSE)</f>
        <v>#N/A</v>
      </c>
      <c r="BX87" t="e">
        <f>VLOOKUP('Prediction Data'!$K87,#REF!, BX$215, FALSE)</f>
        <v>#N/A</v>
      </c>
      <c r="BY87" t="e">
        <f>VLOOKUP('Prediction Data'!$K87,#REF!, BY$215, FALSE)</f>
        <v>#N/A</v>
      </c>
      <c r="BZ87" t="e">
        <f>VLOOKUP('Prediction Data'!$K87,#REF!, BZ$215, FALSE)</f>
        <v>#N/A</v>
      </c>
      <c r="CA87" t="e">
        <f>VLOOKUP('Prediction Data'!$K87,#REF!, CA$215, FALSE)</f>
        <v>#N/A</v>
      </c>
      <c r="CB87" t="e">
        <f t="shared" si="14"/>
        <v>#N/A</v>
      </c>
      <c r="CC87" t="e">
        <f t="shared" si="15"/>
        <v>#N/A</v>
      </c>
      <c r="CD87" t="e">
        <f t="shared" si="16"/>
        <v>#N/A</v>
      </c>
      <c r="CE87" t="e">
        <f t="shared" si="17"/>
        <v>#N/A</v>
      </c>
      <c r="CF87" s="20" t="e">
        <f t="shared" si="18"/>
        <v>#N/A</v>
      </c>
      <c r="CG87" s="20" t="e">
        <f t="shared" si="19"/>
        <v>#N/A</v>
      </c>
      <c r="CH87" t="e">
        <f>VLOOKUP(Table411[[#This Row],[Conference_H]], Conferences!$H$2:$N$34, 3,FALSE)</f>
        <v>#N/A</v>
      </c>
      <c r="CI87" t="e">
        <f>VLOOKUP(Table411[[#This Row],[Conference_A]], Conferences!$H$2:$N$34, 3,FALSE)</f>
        <v>#N/A</v>
      </c>
      <c r="CJ87" t="e">
        <f>IF(Table411[[#This Row],[CRank_H]]=Table411[[#This Row],[CRank_A]],0,1)</f>
        <v>#N/A</v>
      </c>
      <c r="CK87" t="e">
        <f>VLOOKUP(Table411[[#This Row],[Home Name BPI_SAG ELO]], 'Ratings_Comp'!$A$2:$L$364, 14, FALSE)</f>
        <v>#N/A</v>
      </c>
      <c r="CL87" t="e">
        <f>VLOOKUP(Table411[[#This Row],[Home Name BPI_SAG ELO]], 'Ratings_Comp'!$A$2:$L$364, 15, FALSE)</f>
        <v>#N/A</v>
      </c>
      <c r="CM87" t="e">
        <f>VLOOKUP(Table411[[#This Row],[Away Name BPI_SAG ELO]], 'Ratings_Comp'!$A$2:$L$364, 14, FALSE)</f>
        <v>#N/A</v>
      </c>
      <c r="CN87" t="e">
        <f>VLOOKUP(Table411[[#This Row],[Away Name BPI_SAG ELO]], 'Ratings_Comp'!$A$2:$L$364, 15, FALSE)</f>
        <v>#N/A</v>
      </c>
      <c r="CO87" t="e">
        <f>Table411[[#This Row],[Home_Ws]]/(Table411[[#This Row],[Home_Ws]]+Table411[[#This Row],[Home_Ls]])</f>
        <v>#N/A</v>
      </c>
      <c r="CP87" t="e">
        <f>Table411[[#This Row],[Away_Ws]]/(Table411[[#This Row],[Away_Ws]]+Table411[[#This Row],[Away_Ls]])</f>
        <v>#N/A</v>
      </c>
    </row>
    <row r="88" spans="1:94" x14ac:dyDescent="0.45">
      <c r="A88">
        <v>88</v>
      </c>
      <c r="B88" s="4"/>
      <c r="C88" s="4"/>
      <c r="D88" s="3" t="e">
        <f>VLOOKUP('Prediction Data'!$B88, Names!$C$2:$K$363, 2,FALSE)</f>
        <v>#N/A</v>
      </c>
      <c r="E88" s="3" t="e">
        <f>VLOOKUP('Prediction Data'!$C88, Names!$C$2:$K$363, 2,FALSE)</f>
        <v>#N/A</v>
      </c>
      <c r="F88" s="3" t="e">
        <f>VLOOKUP('Prediction Data'!$B88, Names!$C$2:$K$363, 3,FALSE)</f>
        <v>#N/A</v>
      </c>
      <c r="G88" s="3" t="e">
        <f>VLOOKUP('Prediction Data'!$C88, Names!$C$2:$K$363, 3,FALSE)</f>
        <v>#N/A</v>
      </c>
      <c r="H88" s="3" t="e">
        <f>VLOOKUP('Prediction Data'!$B88, Names!$C$2:$K$363, 5,FALSE)</f>
        <v>#N/A</v>
      </c>
      <c r="I88" s="3" t="e">
        <f>VLOOKUP('Prediction Data'!$C88, Names!$C$2:$K$363, 5,FALSE)</f>
        <v>#N/A</v>
      </c>
      <c r="J88" s="3" t="e">
        <f>VLOOKUP('Prediction Data'!$B88, Names!$C$2:$K$363, 6,FALSE)</f>
        <v>#N/A</v>
      </c>
      <c r="K88" s="3" t="e">
        <f>VLOOKUP('Prediction Data'!$C88, Names!$C$2:$K$363, 6,FALSE)</f>
        <v>#N/A</v>
      </c>
      <c r="L88" s="3" t="e">
        <f>VLOOKUP(B88, Names!$C$2:$M$363, 7,FALSE)</f>
        <v>#N/A</v>
      </c>
      <c r="M88" s="3" t="e">
        <f>VLOOKUP(C88, Names!$C$2:$M$363, 7,FALSE)</f>
        <v>#N/A</v>
      </c>
      <c r="N88" s="4" t="s">
        <v>558</v>
      </c>
      <c r="Q88" s="4">
        <f t="shared" si="10"/>
        <v>0</v>
      </c>
      <c r="R88" s="4" t="str">
        <f t="shared" si="11"/>
        <v>L</v>
      </c>
      <c r="S88" s="5"/>
      <c r="T88" s="17" t="e">
        <f>VLOOKUP($F88, Ratings_Comp[], T$215, FALSE)</f>
        <v>#N/A</v>
      </c>
      <c r="U88" s="17" t="e">
        <f>VLOOKUP($F88, Ratings_Comp[], U$215, FALSE)</f>
        <v>#N/A</v>
      </c>
      <c r="V88" s="17" t="e">
        <f>VLOOKUP($F88, Ratings_Comp[], V$215, FALSE)</f>
        <v>#N/A</v>
      </c>
      <c r="W88" s="17" t="e">
        <f>VLOOKUP($F88, Ratings_Comp[], W$215, FALSE)</f>
        <v>#N/A</v>
      </c>
      <c r="X88" s="17" t="e">
        <f>VLOOKUP($F88, Ratings_Comp[], X$215, FALSE)</f>
        <v>#N/A</v>
      </c>
      <c r="Y88" s="17" t="e">
        <f>VLOOKUP($G88, Ratings_Comp[], Y$215, FALSE)</f>
        <v>#N/A</v>
      </c>
      <c r="Z88" s="17" t="e">
        <f>VLOOKUP($G88, Ratings_Comp[], Z$215, FALSE)</f>
        <v>#N/A</v>
      </c>
      <c r="AA88" s="17" t="e">
        <f>VLOOKUP($G88, Ratings_Comp[], AA$215, FALSE)</f>
        <v>#N/A</v>
      </c>
      <c r="AB88" s="17" t="e">
        <f>VLOOKUP($G88, Ratings_Comp[], AB$215, FALSE)</f>
        <v>#N/A</v>
      </c>
      <c r="AC88" s="17" t="e">
        <f>VLOOKUP($G88, Ratings_Comp[], AC$215, FALSE)</f>
        <v>#N/A</v>
      </c>
      <c r="AD88" t="e">
        <f>VLOOKUP('Prediction Data'!$D88,#REF!, AD$215,FALSE)</f>
        <v>#N/A</v>
      </c>
      <c r="AE88" t="e">
        <f>VLOOKUP('Prediction Data'!$D88,#REF!, AE$215,FALSE)</f>
        <v>#N/A</v>
      </c>
      <c r="AF88" t="e">
        <f>VLOOKUP('Prediction Data'!$D88,#REF!, AF$215,FALSE)</f>
        <v>#N/A</v>
      </c>
      <c r="AG88" t="e">
        <f>VLOOKUP('Prediction Data'!$D88,#REF!, AG$215,FALSE)</f>
        <v>#N/A</v>
      </c>
      <c r="AH88" t="e">
        <f>VLOOKUP('Prediction Data'!$D88,#REF!, AH$215,FALSE)</f>
        <v>#N/A</v>
      </c>
      <c r="AI88" t="e">
        <f>VLOOKUP('Prediction Data'!$E88,#REF!, AI$215,FALSE)</f>
        <v>#N/A</v>
      </c>
      <c r="AJ88" t="e">
        <f>VLOOKUP('Prediction Data'!$E88,#REF!, AJ$215,FALSE)</f>
        <v>#N/A</v>
      </c>
      <c r="AK88" t="e">
        <f>VLOOKUP('Prediction Data'!$E88,#REF!, AK$215,FALSE)</f>
        <v>#N/A</v>
      </c>
      <c r="AL88" t="e">
        <f>VLOOKUP('Prediction Data'!$E88,#REF!, AL$215,FALSE)</f>
        <v>#N/A</v>
      </c>
      <c r="AM88" t="e">
        <f>VLOOKUP('Prediction Data'!$E88,#REF!, AM$215,FALSE)</f>
        <v>#N/A</v>
      </c>
      <c r="AN88" t="e">
        <f>VLOOKUP($F88,#REF!, AN$215,FALSE)</f>
        <v>#N/A</v>
      </c>
      <c r="AO88" t="e">
        <f>VLOOKUP($F88,#REF!, AO$215,FALSE)</f>
        <v>#N/A</v>
      </c>
      <c r="AP88" t="e">
        <f>VLOOKUP($G88,#REF!, AP$215,FALSE)</f>
        <v>#N/A</v>
      </c>
      <c r="AQ88" t="e">
        <f>VLOOKUP($G88,#REF!, AQ$215,FALSE)</f>
        <v>#N/A</v>
      </c>
      <c r="AR88" t="e">
        <f>VLOOKUP($H88,#REF!, 'Prediction Data'!AR$215,FALSE)</f>
        <v>#N/A</v>
      </c>
      <c r="AS88" t="e">
        <f>VLOOKUP($H88,#REF!, 'Prediction Data'!AS$215,FALSE)</f>
        <v>#N/A</v>
      </c>
      <c r="AT88" t="e">
        <f>VLOOKUP($H88,#REF!, 'Prediction Data'!AT$215,FALSE)</f>
        <v>#N/A</v>
      </c>
      <c r="AU88" t="e">
        <f>VLOOKUP($H88,#REF!, 'Prediction Data'!AU$215,FALSE)</f>
        <v>#N/A</v>
      </c>
      <c r="AV88" t="e">
        <f>VLOOKUP($H88,#REF!, 'Prediction Data'!AV$215,FALSE)</f>
        <v>#N/A</v>
      </c>
      <c r="AW88" t="e">
        <f>VLOOKUP($H88,#REF!, 'Prediction Data'!AW$215,FALSE)</f>
        <v>#N/A</v>
      </c>
      <c r="AX88" t="e">
        <f>VLOOKUP($H88,#REF!, 'Prediction Data'!AX$215,FALSE)</f>
        <v>#N/A</v>
      </c>
      <c r="AY88" t="e">
        <f>VLOOKUP($H88,#REF!, 'Prediction Data'!AY$215,FALSE)</f>
        <v>#N/A</v>
      </c>
      <c r="AZ88" t="e">
        <f>VLOOKUP($H88,#REF!, 'Prediction Data'!AZ$215,FALSE)</f>
        <v>#N/A</v>
      </c>
      <c r="BA88" t="e">
        <f>VLOOKUP($H88,#REF!, 'Prediction Data'!BA$215,FALSE)</f>
        <v>#N/A</v>
      </c>
      <c r="BB88" t="e">
        <f>VLOOKUP($H88,#REF!, 'Prediction Data'!BB$215,FALSE)</f>
        <v>#N/A</v>
      </c>
      <c r="BC88" t="e">
        <f>VLOOKUP($H88,#REF!, 'Prediction Data'!BC$215,FALSE)</f>
        <v>#N/A</v>
      </c>
      <c r="BD88" t="e">
        <f>VLOOKUP($I88,#REF!, 'Prediction Data'!BD$215,FALSE)</f>
        <v>#N/A</v>
      </c>
      <c r="BE88" t="e">
        <f>VLOOKUP($I88,#REF!, 'Prediction Data'!BE$215,FALSE)</f>
        <v>#N/A</v>
      </c>
      <c r="BF88" t="e">
        <f>VLOOKUP($I88,#REF!, 'Prediction Data'!BF$215,FALSE)</f>
        <v>#N/A</v>
      </c>
      <c r="BG88" t="e">
        <f>VLOOKUP($I88,#REF!, 'Prediction Data'!BG$215,FALSE)</f>
        <v>#N/A</v>
      </c>
      <c r="BH88" t="e">
        <f>VLOOKUP($I88,#REF!, 'Prediction Data'!BH$215,FALSE)</f>
        <v>#N/A</v>
      </c>
      <c r="BI88" t="e">
        <f>VLOOKUP($I88,#REF!, 'Prediction Data'!BI$215,FALSE)</f>
        <v>#N/A</v>
      </c>
      <c r="BJ88" t="e">
        <f>VLOOKUP($I88,#REF!, 'Prediction Data'!BJ$215,FALSE)</f>
        <v>#N/A</v>
      </c>
      <c r="BK88" t="e">
        <f>VLOOKUP($I88,#REF!, 'Prediction Data'!BK$215,FALSE)</f>
        <v>#N/A</v>
      </c>
      <c r="BL88" t="e">
        <f>VLOOKUP($I88,#REF!, 'Prediction Data'!BL$215,FALSE)</f>
        <v>#N/A</v>
      </c>
      <c r="BM88" t="e">
        <f>VLOOKUP($I88,#REF!, 'Prediction Data'!BM$215,FALSE)</f>
        <v>#N/A</v>
      </c>
      <c r="BN88" t="e">
        <f>VLOOKUP($I88,#REF!, 'Prediction Data'!BN$215,FALSE)</f>
        <v>#N/A</v>
      </c>
      <c r="BO88" t="e">
        <f>VLOOKUP($I88,#REF!, 'Prediction Data'!BO$215,FALSE)</f>
        <v>#N/A</v>
      </c>
      <c r="BP88" t="e">
        <f>VLOOKUP('Prediction Data'!$J88,#REF!, BP$215, FALSE)</f>
        <v>#N/A</v>
      </c>
      <c r="BQ88" t="e">
        <f>VLOOKUP('Prediction Data'!$J88,#REF!, BQ$215, FALSE)</f>
        <v>#N/A</v>
      </c>
      <c r="BR88" t="e">
        <f>VLOOKUP('Prediction Data'!$J88,#REF!, BR$215, FALSE)</f>
        <v>#N/A</v>
      </c>
      <c r="BS88" t="e">
        <f>VLOOKUP('Prediction Data'!$J88,#REF!, BS$215, FALSE)</f>
        <v>#N/A</v>
      </c>
      <c r="BT88" t="e">
        <f>VLOOKUP('Prediction Data'!$J88,#REF!, BT$215, FALSE)</f>
        <v>#N/A</v>
      </c>
      <c r="BU88" t="e">
        <f t="shared" si="12"/>
        <v>#N/A</v>
      </c>
      <c r="BV88" t="e">
        <f t="shared" si="13"/>
        <v>#N/A</v>
      </c>
      <c r="BW88" t="e">
        <f>VLOOKUP('Prediction Data'!$K88,#REF!, BW$215, FALSE)</f>
        <v>#N/A</v>
      </c>
      <c r="BX88" t="e">
        <f>VLOOKUP('Prediction Data'!$K88,#REF!, BX$215, FALSE)</f>
        <v>#N/A</v>
      </c>
      <c r="BY88" t="e">
        <f>VLOOKUP('Prediction Data'!$K88,#REF!, BY$215, FALSE)</f>
        <v>#N/A</v>
      </c>
      <c r="BZ88" t="e">
        <f>VLOOKUP('Prediction Data'!$K88,#REF!, BZ$215, FALSE)</f>
        <v>#N/A</v>
      </c>
      <c r="CA88" t="e">
        <f>VLOOKUP('Prediction Data'!$K88,#REF!, CA$215, FALSE)</f>
        <v>#N/A</v>
      </c>
      <c r="CB88" t="e">
        <f t="shared" si="14"/>
        <v>#N/A</v>
      </c>
      <c r="CC88" t="e">
        <f t="shared" si="15"/>
        <v>#N/A</v>
      </c>
      <c r="CD88" t="e">
        <f t="shared" si="16"/>
        <v>#N/A</v>
      </c>
      <c r="CE88" t="e">
        <f t="shared" si="17"/>
        <v>#N/A</v>
      </c>
      <c r="CF88" s="20" t="e">
        <f t="shared" si="18"/>
        <v>#N/A</v>
      </c>
      <c r="CG88" s="20" t="e">
        <f t="shared" si="19"/>
        <v>#N/A</v>
      </c>
      <c r="CH88" t="e">
        <f>VLOOKUP(Table411[[#This Row],[Conference_H]], Conferences!$H$2:$N$34, 3,FALSE)</f>
        <v>#N/A</v>
      </c>
      <c r="CI88" t="e">
        <f>VLOOKUP(Table411[[#This Row],[Conference_A]], Conferences!$H$2:$N$34, 3,FALSE)</f>
        <v>#N/A</v>
      </c>
      <c r="CJ88" t="e">
        <f>IF(Table411[[#This Row],[CRank_H]]=Table411[[#This Row],[CRank_A]],0,1)</f>
        <v>#N/A</v>
      </c>
      <c r="CK88" t="e">
        <f>VLOOKUP(Table411[[#This Row],[Home Name BPI_SAG ELO]], 'Ratings_Comp'!$A$2:$L$364, 14, FALSE)</f>
        <v>#N/A</v>
      </c>
      <c r="CL88" t="e">
        <f>VLOOKUP(Table411[[#This Row],[Home Name BPI_SAG ELO]], 'Ratings_Comp'!$A$2:$L$364, 15, FALSE)</f>
        <v>#N/A</v>
      </c>
      <c r="CM88" t="e">
        <f>VLOOKUP(Table411[[#This Row],[Away Name BPI_SAG ELO]], 'Ratings_Comp'!$A$2:$L$364, 14, FALSE)</f>
        <v>#N/A</v>
      </c>
      <c r="CN88" t="e">
        <f>VLOOKUP(Table411[[#This Row],[Away Name BPI_SAG ELO]], 'Ratings_Comp'!$A$2:$L$364, 15, FALSE)</f>
        <v>#N/A</v>
      </c>
      <c r="CO88" t="e">
        <f>Table411[[#This Row],[Home_Ws]]/(Table411[[#This Row],[Home_Ws]]+Table411[[#This Row],[Home_Ls]])</f>
        <v>#N/A</v>
      </c>
      <c r="CP88" t="e">
        <f>Table411[[#This Row],[Away_Ws]]/(Table411[[#This Row],[Away_Ws]]+Table411[[#This Row],[Away_Ls]])</f>
        <v>#N/A</v>
      </c>
    </row>
    <row r="89" spans="1:94" x14ac:dyDescent="0.45">
      <c r="A89">
        <v>89</v>
      </c>
      <c r="B89" s="4"/>
      <c r="C89" s="4"/>
      <c r="D89" s="3" t="e">
        <f>VLOOKUP('Prediction Data'!$B89, Names!$C$2:$K$363, 2,FALSE)</f>
        <v>#N/A</v>
      </c>
      <c r="E89" s="3" t="e">
        <f>VLOOKUP('Prediction Data'!$C89, Names!$C$2:$K$363, 2,FALSE)</f>
        <v>#N/A</v>
      </c>
      <c r="F89" s="3" t="e">
        <f>VLOOKUP('Prediction Data'!$B89, Names!$C$2:$K$363, 3,FALSE)</f>
        <v>#N/A</v>
      </c>
      <c r="G89" s="3" t="e">
        <f>VLOOKUP('Prediction Data'!$C89, Names!$C$2:$K$363, 3,FALSE)</f>
        <v>#N/A</v>
      </c>
      <c r="H89" s="3" t="e">
        <f>VLOOKUP('Prediction Data'!$B89, Names!$C$2:$K$363, 5,FALSE)</f>
        <v>#N/A</v>
      </c>
      <c r="I89" s="3" t="e">
        <f>VLOOKUP('Prediction Data'!$C89, Names!$C$2:$K$363, 5,FALSE)</f>
        <v>#N/A</v>
      </c>
      <c r="J89" s="3" t="e">
        <f>VLOOKUP('Prediction Data'!$B89, Names!$C$2:$K$363, 6,FALSE)</f>
        <v>#N/A</v>
      </c>
      <c r="K89" s="3" t="e">
        <f>VLOOKUP('Prediction Data'!$C89, Names!$C$2:$K$363, 6,FALSE)</f>
        <v>#N/A</v>
      </c>
      <c r="L89" s="3" t="e">
        <f>VLOOKUP(B89, Names!$C$2:$M$363, 7,FALSE)</f>
        <v>#N/A</v>
      </c>
      <c r="M89" s="3" t="e">
        <f>VLOOKUP(C89, Names!$C$2:$M$363, 7,FALSE)</f>
        <v>#N/A</v>
      </c>
      <c r="N89" s="4" t="s">
        <v>558</v>
      </c>
      <c r="Q89" s="4">
        <f t="shared" si="10"/>
        <v>0</v>
      </c>
      <c r="R89" s="4" t="str">
        <f t="shared" si="11"/>
        <v>L</v>
      </c>
      <c r="S89" s="5"/>
      <c r="T89" s="17" t="e">
        <f>VLOOKUP($F89, Ratings_Comp[], T$215, FALSE)</f>
        <v>#N/A</v>
      </c>
      <c r="U89" s="17" t="e">
        <f>VLOOKUP($F89, Ratings_Comp[], U$215, FALSE)</f>
        <v>#N/A</v>
      </c>
      <c r="V89" s="17" t="e">
        <f>VLOOKUP($F89, Ratings_Comp[], V$215, FALSE)</f>
        <v>#N/A</v>
      </c>
      <c r="W89" s="17" t="e">
        <f>VLOOKUP($F89, Ratings_Comp[], W$215, FALSE)</f>
        <v>#N/A</v>
      </c>
      <c r="X89" s="17" t="e">
        <f>VLOOKUP($F89, Ratings_Comp[], X$215, FALSE)</f>
        <v>#N/A</v>
      </c>
      <c r="Y89" s="17" t="e">
        <f>VLOOKUP($G89, Ratings_Comp[], Y$215, FALSE)</f>
        <v>#N/A</v>
      </c>
      <c r="Z89" s="17" t="e">
        <f>VLOOKUP($G89, Ratings_Comp[], Z$215, FALSE)</f>
        <v>#N/A</v>
      </c>
      <c r="AA89" s="17" t="e">
        <f>VLOOKUP($G89, Ratings_Comp[], AA$215, FALSE)</f>
        <v>#N/A</v>
      </c>
      <c r="AB89" s="17" t="e">
        <f>VLOOKUP($G89, Ratings_Comp[], AB$215, FALSE)</f>
        <v>#N/A</v>
      </c>
      <c r="AC89" s="17" t="e">
        <f>VLOOKUP($G89, Ratings_Comp[], AC$215, FALSE)</f>
        <v>#N/A</v>
      </c>
      <c r="AD89" t="e">
        <f>VLOOKUP('Prediction Data'!$D89,#REF!, AD$215,FALSE)</f>
        <v>#N/A</v>
      </c>
      <c r="AE89" t="e">
        <f>VLOOKUP('Prediction Data'!$D89,#REF!, AE$215,FALSE)</f>
        <v>#N/A</v>
      </c>
      <c r="AF89" t="e">
        <f>VLOOKUP('Prediction Data'!$D89,#REF!, AF$215,FALSE)</f>
        <v>#N/A</v>
      </c>
      <c r="AG89" t="e">
        <f>VLOOKUP('Prediction Data'!$D89,#REF!, AG$215,FALSE)</f>
        <v>#N/A</v>
      </c>
      <c r="AH89" t="e">
        <f>VLOOKUP('Prediction Data'!$D89,#REF!, AH$215,FALSE)</f>
        <v>#N/A</v>
      </c>
      <c r="AI89" t="e">
        <f>VLOOKUP('Prediction Data'!$E89,#REF!, AI$215,FALSE)</f>
        <v>#N/A</v>
      </c>
      <c r="AJ89" t="e">
        <f>VLOOKUP('Prediction Data'!$E89,#REF!, AJ$215,FALSE)</f>
        <v>#N/A</v>
      </c>
      <c r="AK89" t="e">
        <f>VLOOKUP('Prediction Data'!$E89,#REF!, AK$215,FALSE)</f>
        <v>#N/A</v>
      </c>
      <c r="AL89" t="e">
        <f>VLOOKUP('Prediction Data'!$E89,#REF!, AL$215,FALSE)</f>
        <v>#N/A</v>
      </c>
      <c r="AM89" t="e">
        <f>VLOOKUP('Prediction Data'!$E89,#REF!, AM$215,FALSE)</f>
        <v>#N/A</v>
      </c>
      <c r="AN89" t="e">
        <f>VLOOKUP($F89,#REF!, AN$215,FALSE)</f>
        <v>#N/A</v>
      </c>
      <c r="AO89" t="e">
        <f>VLOOKUP($F89,#REF!, AO$215,FALSE)</f>
        <v>#N/A</v>
      </c>
      <c r="AP89" t="e">
        <f>VLOOKUP($G89,#REF!, AP$215,FALSE)</f>
        <v>#N/A</v>
      </c>
      <c r="AQ89" t="e">
        <f>VLOOKUP($G89,#REF!, AQ$215,FALSE)</f>
        <v>#N/A</v>
      </c>
      <c r="AR89" t="e">
        <f>VLOOKUP($H89,#REF!, 'Prediction Data'!AR$215,FALSE)</f>
        <v>#N/A</v>
      </c>
      <c r="AS89" t="e">
        <f>VLOOKUP($H89,#REF!, 'Prediction Data'!AS$215,FALSE)</f>
        <v>#N/A</v>
      </c>
      <c r="AT89" t="e">
        <f>VLOOKUP($H89,#REF!, 'Prediction Data'!AT$215,FALSE)</f>
        <v>#N/A</v>
      </c>
      <c r="AU89" t="e">
        <f>VLOOKUP($H89,#REF!, 'Prediction Data'!AU$215,FALSE)</f>
        <v>#N/A</v>
      </c>
      <c r="AV89" t="e">
        <f>VLOOKUP($H89,#REF!, 'Prediction Data'!AV$215,FALSE)</f>
        <v>#N/A</v>
      </c>
      <c r="AW89" t="e">
        <f>VLOOKUP($H89,#REF!, 'Prediction Data'!AW$215,FALSE)</f>
        <v>#N/A</v>
      </c>
      <c r="AX89" t="e">
        <f>VLOOKUP($H89,#REF!, 'Prediction Data'!AX$215,FALSE)</f>
        <v>#N/A</v>
      </c>
      <c r="AY89" t="e">
        <f>VLOOKUP($H89,#REF!, 'Prediction Data'!AY$215,FALSE)</f>
        <v>#N/A</v>
      </c>
      <c r="AZ89" t="e">
        <f>VLOOKUP($H89,#REF!, 'Prediction Data'!AZ$215,FALSE)</f>
        <v>#N/A</v>
      </c>
      <c r="BA89" t="e">
        <f>VLOOKUP($H89,#REF!, 'Prediction Data'!BA$215,FALSE)</f>
        <v>#N/A</v>
      </c>
      <c r="BB89" t="e">
        <f>VLOOKUP($H89,#REF!, 'Prediction Data'!BB$215,FALSE)</f>
        <v>#N/A</v>
      </c>
      <c r="BC89" t="e">
        <f>VLOOKUP($H89,#REF!, 'Prediction Data'!BC$215,FALSE)</f>
        <v>#N/A</v>
      </c>
      <c r="BD89" t="e">
        <f>VLOOKUP($I89,#REF!, 'Prediction Data'!BD$215,FALSE)</f>
        <v>#N/A</v>
      </c>
      <c r="BE89" t="e">
        <f>VLOOKUP($I89,#REF!, 'Prediction Data'!BE$215,FALSE)</f>
        <v>#N/A</v>
      </c>
      <c r="BF89" t="e">
        <f>VLOOKUP($I89,#REF!, 'Prediction Data'!BF$215,FALSE)</f>
        <v>#N/A</v>
      </c>
      <c r="BG89" t="e">
        <f>VLOOKUP($I89,#REF!, 'Prediction Data'!BG$215,FALSE)</f>
        <v>#N/A</v>
      </c>
      <c r="BH89" t="e">
        <f>VLOOKUP($I89,#REF!, 'Prediction Data'!BH$215,FALSE)</f>
        <v>#N/A</v>
      </c>
      <c r="BI89" t="e">
        <f>VLOOKUP($I89,#REF!, 'Prediction Data'!BI$215,FALSE)</f>
        <v>#N/A</v>
      </c>
      <c r="BJ89" t="e">
        <f>VLOOKUP($I89,#REF!, 'Prediction Data'!BJ$215,FALSE)</f>
        <v>#N/A</v>
      </c>
      <c r="BK89" t="e">
        <f>VLOOKUP($I89,#REF!, 'Prediction Data'!BK$215,FALSE)</f>
        <v>#N/A</v>
      </c>
      <c r="BL89" t="e">
        <f>VLOOKUP($I89,#REF!, 'Prediction Data'!BL$215,FALSE)</f>
        <v>#N/A</v>
      </c>
      <c r="BM89" t="e">
        <f>VLOOKUP($I89,#REF!, 'Prediction Data'!BM$215,FALSE)</f>
        <v>#N/A</v>
      </c>
      <c r="BN89" t="e">
        <f>VLOOKUP($I89,#REF!, 'Prediction Data'!BN$215,FALSE)</f>
        <v>#N/A</v>
      </c>
      <c r="BO89" t="e">
        <f>VLOOKUP($I89,#REF!, 'Prediction Data'!BO$215,FALSE)</f>
        <v>#N/A</v>
      </c>
      <c r="BP89" t="e">
        <f>VLOOKUP('Prediction Data'!$J89,#REF!, BP$215, FALSE)</f>
        <v>#N/A</v>
      </c>
      <c r="BQ89" t="e">
        <f>VLOOKUP('Prediction Data'!$J89,#REF!, BQ$215, FALSE)</f>
        <v>#N/A</v>
      </c>
      <c r="BR89" t="e">
        <f>VLOOKUP('Prediction Data'!$J89,#REF!, BR$215, FALSE)</f>
        <v>#N/A</v>
      </c>
      <c r="BS89" t="e">
        <f>VLOOKUP('Prediction Data'!$J89,#REF!, BS$215, FALSE)</f>
        <v>#N/A</v>
      </c>
      <c r="BT89" t="e">
        <f>VLOOKUP('Prediction Data'!$J89,#REF!, BT$215, FALSE)</f>
        <v>#N/A</v>
      </c>
      <c r="BU89" t="e">
        <f t="shared" si="12"/>
        <v>#N/A</v>
      </c>
      <c r="BV89" t="e">
        <f t="shared" si="13"/>
        <v>#N/A</v>
      </c>
      <c r="BW89" t="e">
        <f>VLOOKUP('Prediction Data'!$K89,#REF!, BW$215, FALSE)</f>
        <v>#N/A</v>
      </c>
      <c r="BX89" t="e">
        <f>VLOOKUP('Prediction Data'!$K89,#REF!, BX$215, FALSE)</f>
        <v>#N/A</v>
      </c>
      <c r="BY89" t="e">
        <f>VLOOKUP('Prediction Data'!$K89,#REF!, BY$215, FALSE)</f>
        <v>#N/A</v>
      </c>
      <c r="BZ89" t="e">
        <f>VLOOKUP('Prediction Data'!$K89,#REF!, BZ$215, FALSE)</f>
        <v>#N/A</v>
      </c>
      <c r="CA89" t="e">
        <f>VLOOKUP('Prediction Data'!$K89,#REF!, CA$215, FALSE)</f>
        <v>#N/A</v>
      </c>
      <c r="CB89" t="e">
        <f t="shared" si="14"/>
        <v>#N/A</v>
      </c>
      <c r="CC89" t="e">
        <f t="shared" si="15"/>
        <v>#N/A</v>
      </c>
      <c r="CD89" t="e">
        <f t="shared" si="16"/>
        <v>#N/A</v>
      </c>
      <c r="CE89" t="e">
        <f t="shared" si="17"/>
        <v>#N/A</v>
      </c>
      <c r="CF89" s="20" t="e">
        <f t="shared" si="18"/>
        <v>#N/A</v>
      </c>
      <c r="CG89" s="20" t="e">
        <f t="shared" si="19"/>
        <v>#N/A</v>
      </c>
      <c r="CH89" t="e">
        <f>VLOOKUP(Table411[[#This Row],[Conference_H]], Conferences!$H$2:$N$34, 3,FALSE)</f>
        <v>#N/A</v>
      </c>
      <c r="CI89" t="e">
        <f>VLOOKUP(Table411[[#This Row],[Conference_A]], Conferences!$H$2:$N$34, 3,FALSE)</f>
        <v>#N/A</v>
      </c>
      <c r="CJ89" t="e">
        <f>IF(Table411[[#This Row],[CRank_H]]=Table411[[#This Row],[CRank_A]],0,1)</f>
        <v>#N/A</v>
      </c>
      <c r="CK89" t="e">
        <f>VLOOKUP(Table411[[#This Row],[Home Name BPI_SAG ELO]], 'Ratings_Comp'!$A$2:$L$364, 14, FALSE)</f>
        <v>#N/A</v>
      </c>
      <c r="CL89" t="e">
        <f>VLOOKUP(Table411[[#This Row],[Home Name BPI_SAG ELO]], 'Ratings_Comp'!$A$2:$L$364, 15, FALSE)</f>
        <v>#N/A</v>
      </c>
      <c r="CM89" t="e">
        <f>VLOOKUP(Table411[[#This Row],[Away Name BPI_SAG ELO]], 'Ratings_Comp'!$A$2:$L$364, 14, FALSE)</f>
        <v>#N/A</v>
      </c>
      <c r="CN89" t="e">
        <f>VLOOKUP(Table411[[#This Row],[Away Name BPI_SAG ELO]], 'Ratings_Comp'!$A$2:$L$364, 15, FALSE)</f>
        <v>#N/A</v>
      </c>
      <c r="CO89" t="e">
        <f>Table411[[#This Row],[Home_Ws]]/(Table411[[#This Row],[Home_Ws]]+Table411[[#This Row],[Home_Ls]])</f>
        <v>#N/A</v>
      </c>
      <c r="CP89" t="e">
        <f>Table411[[#This Row],[Away_Ws]]/(Table411[[#This Row],[Away_Ws]]+Table411[[#This Row],[Away_Ls]])</f>
        <v>#N/A</v>
      </c>
    </row>
    <row r="90" spans="1:94" x14ac:dyDescent="0.45">
      <c r="A90">
        <v>90</v>
      </c>
      <c r="B90" s="4"/>
      <c r="C90" s="4"/>
      <c r="D90" s="3" t="e">
        <f>VLOOKUP('Prediction Data'!$B90, Names!$C$2:$K$363, 2,FALSE)</f>
        <v>#N/A</v>
      </c>
      <c r="E90" s="3" t="e">
        <f>VLOOKUP('Prediction Data'!$C90, Names!$C$2:$K$363, 2,FALSE)</f>
        <v>#N/A</v>
      </c>
      <c r="F90" s="3" t="e">
        <f>VLOOKUP('Prediction Data'!$B90, Names!$C$2:$K$363, 3,FALSE)</f>
        <v>#N/A</v>
      </c>
      <c r="G90" s="3" t="e">
        <f>VLOOKUP('Prediction Data'!$C90, Names!$C$2:$K$363, 3,FALSE)</f>
        <v>#N/A</v>
      </c>
      <c r="H90" s="3" t="e">
        <f>VLOOKUP('Prediction Data'!$B90, Names!$C$2:$K$363, 5,FALSE)</f>
        <v>#N/A</v>
      </c>
      <c r="I90" s="3" t="e">
        <f>VLOOKUP('Prediction Data'!$C90, Names!$C$2:$K$363, 5,FALSE)</f>
        <v>#N/A</v>
      </c>
      <c r="J90" s="3" t="e">
        <f>VLOOKUP('Prediction Data'!$B90, Names!$C$2:$K$363, 6,FALSE)</f>
        <v>#N/A</v>
      </c>
      <c r="K90" s="3" t="e">
        <f>VLOOKUP('Prediction Data'!$C90, Names!$C$2:$K$363, 6,FALSE)</f>
        <v>#N/A</v>
      </c>
      <c r="L90" s="3" t="e">
        <f>VLOOKUP(B90, Names!$C$2:$M$363, 7,FALSE)</f>
        <v>#N/A</v>
      </c>
      <c r="M90" s="3" t="e">
        <f>VLOOKUP(C90, Names!$C$2:$M$363, 7,FALSE)</f>
        <v>#N/A</v>
      </c>
      <c r="N90" s="4" t="s">
        <v>558</v>
      </c>
      <c r="Q90" s="4">
        <f t="shared" si="10"/>
        <v>0</v>
      </c>
      <c r="R90" s="4" t="str">
        <f t="shared" si="11"/>
        <v>L</v>
      </c>
      <c r="S90" s="5"/>
      <c r="T90" s="17" t="e">
        <f>VLOOKUP($F90, Ratings_Comp[], T$215, FALSE)</f>
        <v>#N/A</v>
      </c>
      <c r="U90" s="17" t="e">
        <f>VLOOKUP($F90, Ratings_Comp[], U$215, FALSE)</f>
        <v>#N/A</v>
      </c>
      <c r="V90" s="17" t="e">
        <f>VLOOKUP($F90, Ratings_Comp[], V$215, FALSE)</f>
        <v>#N/A</v>
      </c>
      <c r="W90" s="17" t="e">
        <f>VLOOKUP($F90, Ratings_Comp[], W$215, FALSE)</f>
        <v>#N/A</v>
      </c>
      <c r="X90" s="17" t="e">
        <f>VLOOKUP($F90, Ratings_Comp[], X$215, FALSE)</f>
        <v>#N/A</v>
      </c>
      <c r="Y90" s="17" t="e">
        <f>VLOOKUP($G90, Ratings_Comp[], Y$215, FALSE)</f>
        <v>#N/A</v>
      </c>
      <c r="Z90" s="17" t="e">
        <f>VLOOKUP($G90, Ratings_Comp[], Z$215, FALSE)</f>
        <v>#N/A</v>
      </c>
      <c r="AA90" s="17" t="e">
        <f>VLOOKUP($G90, Ratings_Comp[], AA$215, FALSE)</f>
        <v>#N/A</v>
      </c>
      <c r="AB90" s="17" t="e">
        <f>VLOOKUP($G90, Ratings_Comp[], AB$215, FALSE)</f>
        <v>#N/A</v>
      </c>
      <c r="AC90" s="17" t="e">
        <f>VLOOKUP($G90, Ratings_Comp[], AC$215, FALSE)</f>
        <v>#N/A</v>
      </c>
      <c r="AD90" t="e">
        <f>VLOOKUP('Prediction Data'!$D90,#REF!, AD$215,FALSE)</f>
        <v>#N/A</v>
      </c>
      <c r="AE90" t="e">
        <f>VLOOKUP('Prediction Data'!$D90,#REF!, AE$215,FALSE)</f>
        <v>#N/A</v>
      </c>
      <c r="AF90" t="e">
        <f>VLOOKUP('Prediction Data'!$D90,#REF!, AF$215,FALSE)</f>
        <v>#N/A</v>
      </c>
      <c r="AG90" t="e">
        <f>VLOOKUP('Prediction Data'!$D90,#REF!, AG$215,FALSE)</f>
        <v>#N/A</v>
      </c>
      <c r="AH90" t="e">
        <f>VLOOKUP('Prediction Data'!$D90,#REF!, AH$215,FALSE)</f>
        <v>#N/A</v>
      </c>
      <c r="AI90" t="e">
        <f>VLOOKUP('Prediction Data'!$E90,#REF!, AI$215,FALSE)</f>
        <v>#N/A</v>
      </c>
      <c r="AJ90" t="e">
        <f>VLOOKUP('Prediction Data'!$E90,#REF!, AJ$215,FALSE)</f>
        <v>#N/A</v>
      </c>
      <c r="AK90" t="e">
        <f>VLOOKUP('Prediction Data'!$E90,#REF!, AK$215,FALSE)</f>
        <v>#N/A</v>
      </c>
      <c r="AL90" t="e">
        <f>VLOOKUP('Prediction Data'!$E90,#REF!, AL$215,FALSE)</f>
        <v>#N/A</v>
      </c>
      <c r="AM90" t="e">
        <f>VLOOKUP('Prediction Data'!$E90,#REF!, AM$215,FALSE)</f>
        <v>#N/A</v>
      </c>
      <c r="AN90" t="e">
        <f>VLOOKUP($F90,#REF!, AN$215,FALSE)</f>
        <v>#N/A</v>
      </c>
      <c r="AO90" t="e">
        <f>VLOOKUP($F90,#REF!, AO$215,FALSE)</f>
        <v>#N/A</v>
      </c>
      <c r="AP90" t="e">
        <f>VLOOKUP($G90,#REF!, AP$215,FALSE)</f>
        <v>#N/A</v>
      </c>
      <c r="AQ90" t="e">
        <f>VLOOKUP($G90,#REF!, AQ$215,FALSE)</f>
        <v>#N/A</v>
      </c>
      <c r="AR90" t="e">
        <f>VLOOKUP($H90,#REF!, 'Prediction Data'!AR$215,FALSE)</f>
        <v>#N/A</v>
      </c>
      <c r="AS90" t="e">
        <f>VLOOKUP($H90,#REF!, 'Prediction Data'!AS$215,FALSE)</f>
        <v>#N/A</v>
      </c>
      <c r="AT90" t="e">
        <f>VLOOKUP($H90,#REF!, 'Prediction Data'!AT$215,FALSE)</f>
        <v>#N/A</v>
      </c>
      <c r="AU90" t="e">
        <f>VLOOKUP($H90,#REF!, 'Prediction Data'!AU$215,FALSE)</f>
        <v>#N/A</v>
      </c>
      <c r="AV90" t="e">
        <f>VLOOKUP($H90,#REF!, 'Prediction Data'!AV$215,FALSE)</f>
        <v>#N/A</v>
      </c>
      <c r="AW90" t="e">
        <f>VLOOKUP($H90,#REF!, 'Prediction Data'!AW$215,FALSE)</f>
        <v>#N/A</v>
      </c>
      <c r="AX90" t="e">
        <f>VLOOKUP($H90,#REF!, 'Prediction Data'!AX$215,FALSE)</f>
        <v>#N/A</v>
      </c>
      <c r="AY90" t="e">
        <f>VLOOKUP($H90,#REF!, 'Prediction Data'!AY$215,FALSE)</f>
        <v>#N/A</v>
      </c>
      <c r="AZ90" t="e">
        <f>VLOOKUP($H90,#REF!, 'Prediction Data'!AZ$215,FALSE)</f>
        <v>#N/A</v>
      </c>
      <c r="BA90" t="e">
        <f>VLOOKUP($H90,#REF!, 'Prediction Data'!BA$215,FALSE)</f>
        <v>#N/A</v>
      </c>
      <c r="BB90" t="e">
        <f>VLOOKUP($H90,#REF!, 'Prediction Data'!BB$215,FALSE)</f>
        <v>#N/A</v>
      </c>
      <c r="BC90" t="e">
        <f>VLOOKUP($H90,#REF!, 'Prediction Data'!BC$215,FALSE)</f>
        <v>#N/A</v>
      </c>
      <c r="BD90" t="e">
        <f>VLOOKUP($I90,#REF!, 'Prediction Data'!BD$215,FALSE)</f>
        <v>#N/A</v>
      </c>
      <c r="BE90" t="e">
        <f>VLOOKUP($I90,#REF!, 'Prediction Data'!BE$215,FALSE)</f>
        <v>#N/A</v>
      </c>
      <c r="BF90" t="e">
        <f>VLOOKUP($I90,#REF!, 'Prediction Data'!BF$215,FALSE)</f>
        <v>#N/A</v>
      </c>
      <c r="BG90" t="e">
        <f>VLOOKUP($I90,#REF!, 'Prediction Data'!BG$215,FALSE)</f>
        <v>#N/A</v>
      </c>
      <c r="BH90" t="e">
        <f>VLOOKUP($I90,#REF!, 'Prediction Data'!BH$215,FALSE)</f>
        <v>#N/A</v>
      </c>
      <c r="BI90" t="e">
        <f>VLOOKUP($I90,#REF!, 'Prediction Data'!BI$215,FALSE)</f>
        <v>#N/A</v>
      </c>
      <c r="BJ90" t="e">
        <f>VLOOKUP($I90,#REF!, 'Prediction Data'!BJ$215,FALSE)</f>
        <v>#N/A</v>
      </c>
      <c r="BK90" t="e">
        <f>VLOOKUP($I90,#REF!, 'Prediction Data'!BK$215,FALSE)</f>
        <v>#N/A</v>
      </c>
      <c r="BL90" t="e">
        <f>VLOOKUP($I90,#REF!, 'Prediction Data'!BL$215,FALSE)</f>
        <v>#N/A</v>
      </c>
      <c r="BM90" t="e">
        <f>VLOOKUP($I90,#REF!, 'Prediction Data'!BM$215,FALSE)</f>
        <v>#N/A</v>
      </c>
      <c r="BN90" t="e">
        <f>VLOOKUP($I90,#REF!, 'Prediction Data'!BN$215,FALSE)</f>
        <v>#N/A</v>
      </c>
      <c r="BO90" t="e">
        <f>VLOOKUP($I90,#REF!, 'Prediction Data'!BO$215,FALSE)</f>
        <v>#N/A</v>
      </c>
      <c r="BP90" t="e">
        <f>VLOOKUP('Prediction Data'!$J90,#REF!, BP$215, FALSE)</f>
        <v>#N/A</v>
      </c>
      <c r="BQ90" t="e">
        <f>VLOOKUP('Prediction Data'!$J90,#REF!, BQ$215, FALSE)</f>
        <v>#N/A</v>
      </c>
      <c r="BR90" t="e">
        <f>VLOOKUP('Prediction Data'!$J90,#REF!, BR$215, FALSE)</f>
        <v>#N/A</v>
      </c>
      <c r="BS90" t="e">
        <f>VLOOKUP('Prediction Data'!$J90,#REF!, BS$215, FALSE)</f>
        <v>#N/A</v>
      </c>
      <c r="BT90" t="e">
        <f>VLOOKUP('Prediction Data'!$J90,#REF!, BT$215, FALSE)</f>
        <v>#N/A</v>
      </c>
      <c r="BU90" t="e">
        <f t="shared" si="12"/>
        <v>#N/A</v>
      </c>
      <c r="BV90" t="e">
        <f t="shared" si="13"/>
        <v>#N/A</v>
      </c>
      <c r="BW90" t="e">
        <f>VLOOKUP('Prediction Data'!$K90,#REF!, BW$215, FALSE)</f>
        <v>#N/A</v>
      </c>
      <c r="BX90" t="e">
        <f>VLOOKUP('Prediction Data'!$K90,#REF!, BX$215, FALSE)</f>
        <v>#N/A</v>
      </c>
      <c r="BY90" t="e">
        <f>VLOOKUP('Prediction Data'!$K90,#REF!, BY$215, FALSE)</f>
        <v>#N/A</v>
      </c>
      <c r="BZ90" t="e">
        <f>VLOOKUP('Prediction Data'!$K90,#REF!, BZ$215, FALSE)</f>
        <v>#N/A</v>
      </c>
      <c r="CA90" t="e">
        <f>VLOOKUP('Prediction Data'!$K90,#REF!, CA$215, FALSE)</f>
        <v>#N/A</v>
      </c>
      <c r="CB90" t="e">
        <f t="shared" si="14"/>
        <v>#N/A</v>
      </c>
      <c r="CC90" t="e">
        <f t="shared" si="15"/>
        <v>#N/A</v>
      </c>
      <c r="CD90" t="e">
        <f t="shared" si="16"/>
        <v>#N/A</v>
      </c>
      <c r="CE90" t="e">
        <f t="shared" si="17"/>
        <v>#N/A</v>
      </c>
      <c r="CF90" s="20" t="e">
        <f t="shared" si="18"/>
        <v>#N/A</v>
      </c>
      <c r="CG90" s="20" t="e">
        <f t="shared" si="19"/>
        <v>#N/A</v>
      </c>
      <c r="CH90" t="e">
        <f>VLOOKUP(Table411[[#This Row],[Conference_H]], Conferences!$H$2:$N$34, 3,FALSE)</f>
        <v>#N/A</v>
      </c>
      <c r="CI90" t="e">
        <f>VLOOKUP(Table411[[#This Row],[Conference_A]], Conferences!$H$2:$N$34, 3,FALSE)</f>
        <v>#N/A</v>
      </c>
      <c r="CJ90" t="e">
        <f>IF(Table411[[#This Row],[CRank_H]]=Table411[[#This Row],[CRank_A]],0,1)</f>
        <v>#N/A</v>
      </c>
      <c r="CK90" t="e">
        <f>VLOOKUP(Table411[[#This Row],[Home Name BPI_SAG ELO]], 'Ratings_Comp'!$A$2:$L$364, 14, FALSE)</f>
        <v>#N/A</v>
      </c>
      <c r="CL90" t="e">
        <f>VLOOKUP(Table411[[#This Row],[Home Name BPI_SAG ELO]], 'Ratings_Comp'!$A$2:$L$364, 15, FALSE)</f>
        <v>#N/A</v>
      </c>
      <c r="CM90" t="e">
        <f>VLOOKUP(Table411[[#This Row],[Away Name BPI_SAG ELO]], 'Ratings_Comp'!$A$2:$L$364, 14, FALSE)</f>
        <v>#N/A</v>
      </c>
      <c r="CN90" t="e">
        <f>VLOOKUP(Table411[[#This Row],[Away Name BPI_SAG ELO]], 'Ratings_Comp'!$A$2:$L$364, 15, FALSE)</f>
        <v>#N/A</v>
      </c>
      <c r="CO90" t="e">
        <f>Table411[[#This Row],[Home_Ws]]/(Table411[[#This Row],[Home_Ws]]+Table411[[#This Row],[Home_Ls]])</f>
        <v>#N/A</v>
      </c>
      <c r="CP90" t="e">
        <f>Table411[[#This Row],[Away_Ws]]/(Table411[[#This Row],[Away_Ws]]+Table411[[#This Row],[Away_Ls]])</f>
        <v>#N/A</v>
      </c>
    </row>
    <row r="91" spans="1:94" x14ac:dyDescent="0.45">
      <c r="A91">
        <v>91</v>
      </c>
      <c r="B91" s="4"/>
      <c r="C91" s="4"/>
      <c r="D91" s="3" t="e">
        <f>VLOOKUP('Prediction Data'!$B91, Names!$C$2:$K$363, 2,FALSE)</f>
        <v>#N/A</v>
      </c>
      <c r="E91" s="3" t="e">
        <f>VLOOKUP('Prediction Data'!$C91, Names!$C$2:$K$363, 2,FALSE)</f>
        <v>#N/A</v>
      </c>
      <c r="F91" s="3" t="e">
        <f>VLOOKUP('Prediction Data'!$B91, Names!$C$2:$K$363, 3,FALSE)</f>
        <v>#N/A</v>
      </c>
      <c r="G91" s="3" t="e">
        <f>VLOOKUP('Prediction Data'!$C91, Names!$C$2:$K$363, 3,FALSE)</f>
        <v>#N/A</v>
      </c>
      <c r="H91" s="3" t="e">
        <f>VLOOKUP('Prediction Data'!$B91, Names!$C$2:$K$363, 5,FALSE)</f>
        <v>#N/A</v>
      </c>
      <c r="I91" s="3" t="e">
        <f>VLOOKUP('Prediction Data'!$C91, Names!$C$2:$K$363, 5,FALSE)</f>
        <v>#N/A</v>
      </c>
      <c r="J91" s="3" t="e">
        <f>VLOOKUP('Prediction Data'!$B91, Names!$C$2:$K$363, 6,FALSE)</f>
        <v>#N/A</v>
      </c>
      <c r="K91" s="3" t="e">
        <f>VLOOKUP('Prediction Data'!$C91, Names!$C$2:$K$363, 6,FALSE)</f>
        <v>#N/A</v>
      </c>
      <c r="L91" s="3" t="e">
        <f>VLOOKUP(B91, Names!$C$2:$M$363, 7,FALSE)</f>
        <v>#N/A</v>
      </c>
      <c r="M91" s="3" t="e">
        <f>VLOOKUP(C91, Names!$C$2:$M$363, 7,FALSE)</f>
        <v>#N/A</v>
      </c>
      <c r="N91" s="4" t="s">
        <v>558</v>
      </c>
      <c r="Q91" s="4">
        <f t="shared" si="10"/>
        <v>0</v>
      </c>
      <c r="R91" s="4" t="str">
        <f t="shared" si="11"/>
        <v>L</v>
      </c>
      <c r="S91" s="5"/>
      <c r="T91" s="17" t="e">
        <f>VLOOKUP($F91, Ratings_Comp[], T$215, FALSE)</f>
        <v>#N/A</v>
      </c>
      <c r="U91" s="17" t="e">
        <f>VLOOKUP($F91, Ratings_Comp[], U$215, FALSE)</f>
        <v>#N/A</v>
      </c>
      <c r="V91" s="17" t="e">
        <f>VLOOKUP($F91, Ratings_Comp[], V$215, FALSE)</f>
        <v>#N/A</v>
      </c>
      <c r="W91" s="17" t="e">
        <f>VLOOKUP($F91, Ratings_Comp[], W$215, FALSE)</f>
        <v>#N/A</v>
      </c>
      <c r="X91" s="17" t="e">
        <f>VLOOKUP($F91, Ratings_Comp[], X$215, FALSE)</f>
        <v>#N/A</v>
      </c>
      <c r="Y91" s="17" t="e">
        <f>VLOOKUP($G91, Ratings_Comp[], Y$215, FALSE)</f>
        <v>#N/A</v>
      </c>
      <c r="Z91" s="17" t="e">
        <f>VLOOKUP($G91, Ratings_Comp[], Z$215, FALSE)</f>
        <v>#N/A</v>
      </c>
      <c r="AA91" s="17" t="e">
        <f>VLOOKUP($G91, Ratings_Comp[], AA$215, FALSE)</f>
        <v>#N/A</v>
      </c>
      <c r="AB91" s="17" t="e">
        <f>VLOOKUP($G91, Ratings_Comp[], AB$215, FALSE)</f>
        <v>#N/A</v>
      </c>
      <c r="AC91" s="17" t="e">
        <f>VLOOKUP($G91, Ratings_Comp[], AC$215, FALSE)</f>
        <v>#N/A</v>
      </c>
      <c r="AD91" t="e">
        <f>VLOOKUP('Prediction Data'!$D91,#REF!, AD$215,FALSE)</f>
        <v>#N/A</v>
      </c>
      <c r="AE91" t="e">
        <f>VLOOKUP('Prediction Data'!$D91,#REF!, AE$215,FALSE)</f>
        <v>#N/A</v>
      </c>
      <c r="AF91" t="e">
        <f>VLOOKUP('Prediction Data'!$D91,#REF!, AF$215,FALSE)</f>
        <v>#N/A</v>
      </c>
      <c r="AG91" t="e">
        <f>VLOOKUP('Prediction Data'!$D91,#REF!, AG$215,FALSE)</f>
        <v>#N/A</v>
      </c>
      <c r="AH91" t="e">
        <f>VLOOKUP('Prediction Data'!$D91,#REF!, AH$215,FALSE)</f>
        <v>#N/A</v>
      </c>
      <c r="AI91" t="e">
        <f>VLOOKUP('Prediction Data'!$E91,#REF!, AI$215,FALSE)</f>
        <v>#N/A</v>
      </c>
      <c r="AJ91" t="e">
        <f>VLOOKUP('Prediction Data'!$E91,#REF!, AJ$215,FALSE)</f>
        <v>#N/A</v>
      </c>
      <c r="AK91" t="e">
        <f>VLOOKUP('Prediction Data'!$E91,#REF!, AK$215,FALSE)</f>
        <v>#N/A</v>
      </c>
      <c r="AL91" t="e">
        <f>VLOOKUP('Prediction Data'!$E91,#REF!, AL$215,FALSE)</f>
        <v>#N/A</v>
      </c>
      <c r="AM91" t="e">
        <f>VLOOKUP('Prediction Data'!$E91,#REF!, AM$215,FALSE)</f>
        <v>#N/A</v>
      </c>
      <c r="AN91" t="e">
        <f>VLOOKUP($F91,#REF!, AN$215,FALSE)</f>
        <v>#N/A</v>
      </c>
      <c r="AO91" t="e">
        <f>VLOOKUP($F91,#REF!, AO$215,FALSE)</f>
        <v>#N/A</v>
      </c>
      <c r="AP91" t="e">
        <f>VLOOKUP($G91,#REF!, AP$215,FALSE)</f>
        <v>#N/A</v>
      </c>
      <c r="AQ91" t="e">
        <f>VLOOKUP($G91,#REF!, AQ$215,FALSE)</f>
        <v>#N/A</v>
      </c>
      <c r="AR91" t="e">
        <f>VLOOKUP($H91,#REF!, 'Prediction Data'!AR$215,FALSE)</f>
        <v>#N/A</v>
      </c>
      <c r="AS91" t="e">
        <f>VLOOKUP($H91,#REF!, 'Prediction Data'!AS$215,FALSE)</f>
        <v>#N/A</v>
      </c>
      <c r="AT91" t="e">
        <f>VLOOKUP($H91,#REF!, 'Prediction Data'!AT$215,FALSE)</f>
        <v>#N/A</v>
      </c>
      <c r="AU91" t="e">
        <f>VLOOKUP($H91,#REF!, 'Prediction Data'!AU$215,FALSE)</f>
        <v>#N/A</v>
      </c>
      <c r="AV91" t="e">
        <f>VLOOKUP($H91,#REF!, 'Prediction Data'!AV$215,FALSE)</f>
        <v>#N/A</v>
      </c>
      <c r="AW91" t="e">
        <f>VLOOKUP($H91,#REF!, 'Prediction Data'!AW$215,FALSE)</f>
        <v>#N/A</v>
      </c>
      <c r="AX91" t="e">
        <f>VLOOKUP($H91,#REF!, 'Prediction Data'!AX$215,FALSE)</f>
        <v>#N/A</v>
      </c>
      <c r="AY91" t="e">
        <f>VLOOKUP($H91,#REF!, 'Prediction Data'!AY$215,FALSE)</f>
        <v>#N/A</v>
      </c>
      <c r="AZ91" t="e">
        <f>VLOOKUP($H91,#REF!, 'Prediction Data'!AZ$215,FALSE)</f>
        <v>#N/A</v>
      </c>
      <c r="BA91" t="e">
        <f>VLOOKUP($H91,#REF!, 'Prediction Data'!BA$215,FALSE)</f>
        <v>#N/A</v>
      </c>
      <c r="BB91" t="e">
        <f>VLOOKUP($H91,#REF!, 'Prediction Data'!BB$215,FALSE)</f>
        <v>#N/A</v>
      </c>
      <c r="BC91" t="e">
        <f>VLOOKUP($H91,#REF!, 'Prediction Data'!BC$215,FALSE)</f>
        <v>#N/A</v>
      </c>
      <c r="BD91" t="e">
        <f>VLOOKUP($I91,#REF!, 'Prediction Data'!BD$215,FALSE)</f>
        <v>#N/A</v>
      </c>
      <c r="BE91" t="e">
        <f>VLOOKUP($I91,#REF!, 'Prediction Data'!BE$215,FALSE)</f>
        <v>#N/A</v>
      </c>
      <c r="BF91" t="e">
        <f>VLOOKUP($I91,#REF!, 'Prediction Data'!BF$215,FALSE)</f>
        <v>#N/A</v>
      </c>
      <c r="BG91" t="e">
        <f>VLOOKUP($I91,#REF!, 'Prediction Data'!BG$215,FALSE)</f>
        <v>#N/A</v>
      </c>
      <c r="BH91" t="e">
        <f>VLOOKUP($I91,#REF!, 'Prediction Data'!BH$215,FALSE)</f>
        <v>#N/A</v>
      </c>
      <c r="BI91" t="e">
        <f>VLOOKUP($I91,#REF!, 'Prediction Data'!BI$215,FALSE)</f>
        <v>#N/A</v>
      </c>
      <c r="BJ91" t="e">
        <f>VLOOKUP($I91,#REF!, 'Prediction Data'!BJ$215,FALSE)</f>
        <v>#N/A</v>
      </c>
      <c r="BK91" t="e">
        <f>VLOOKUP($I91,#REF!, 'Prediction Data'!BK$215,FALSE)</f>
        <v>#N/A</v>
      </c>
      <c r="BL91" t="e">
        <f>VLOOKUP($I91,#REF!, 'Prediction Data'!BL$215,FALSE)</f>
        <v>#N/A</v>
      </c>
      <c r="BM91" t="e">
        <f>VLOOKUP($I91,#REF!, 'Prediction Data'!BM$215,FALSE)</f>
        <v>#N/A</v>
      </c>
      <c r="BN91" t="e">
        <f>VLOOKUP($I91,#REF!, 'Prediction Data'!BN$215,FALSE)</f>
        <v>#N/A</v>
      </c>
      <c r="BO91" t="e">
        <f>VLOOKUP($I91,#REF!, 'Prediction Data'!BO$215,FALSE)</f>
        <v>#N/A</v>
      </c>
      <c r="BP91" t="e">
        <f>VLOOKUP('Prediction Data'!$J91,#REF!, BP$215, FALSE)</f>
        <v>#N/A</v>
      </c>
      <c r="BQ91" t="e">
        <f>VLOOKUP('Prediction Data'!$J91,#REF!, BQ$215, FALSE)</f>
        <v>#N/A</v>
      </c>
      <c r="BR91" t="e">
        <f>VLOOKUP('Prediction Data'!$J91,#REF!, BR$215, FALSE)</f>
        <v>#N/A</v>
      </c>
      <c r="BS91" t="e">
        <f>VLOOKUP('Prediction Data'!$J91,#REF!, BS$215, FALSE)</f>
        <v>#N/A</v>
      </c>
      <c r="BT91" t="e">
        <f>VLOOKUP('Prediction Data'!$J91,#REF!, BT$215, FALSE)</f>
        <v>#N/A</v>
      </c>
      <c r="BU91" t="e">
        <f t="shared" si="12"/>
        <v>#N/A</v>
      </c>
      <c r="BV91" t="e">
        <f t="shared" si="13"/>
        <v>#N/A</v>
      </c>
      <c r="BW91" t="e">
        <f>VLOOKUP('Prediction Data'!$K91,#REF!, BW$215, FALSE)</f>
        <v>#N/A</v>
      </c>
      <c r="BX91" t="e">
        <f>VLOOKUP('Prediction Data'!$K91,#REF!, BX$215, FALSE)</f>
        <v>#N/A</v>
      </c>
      <c r="BY91" t="e">
        <f>VLOOKUP('Prediction Data'!$K91,#REF!, BY$215, FALSE)</f>
        <v>#N/A</v>
      </c>
      <c r="BZ91" t="e">
        <f>VLOOKUP('Prediction Data'!$K91,#REF!, BZ$215, FALSE)</f>
        <v>#N/A</v>
      </c>
      <c r="CA91" t="e">
        <f>VLOOKUP('Prediction Data'!$K91,#REF!, CA$215, FALSE)</f>
        <v>#N/A</v>
      </c>
      <c r="CB91" t="e">
        <f t="shared" si="14"/>
        <v>#N/A</v>
      </c>
      <c r="CC91" t="e">
        <f t="shared" si="15"/>
        <v>#N/A</v>
      </c>
      <c r="CD91" t="e">
        <f t="shared" si="16"/>
        <v>#N/A</v>
      </c>
      <c r="CE91" t="e">
        <f t="shared" si="17"/>
        <v>#N/A</v>
      </c>
      <c r="CF91" s="20" t="e">
        <f t="shared" si="18"/>
        <v>#N/A</v>
      </c>
      <c r="CG91" s="20" t="e">
        <f t="shared" si="19"/>
        <v>#N/A</v>
      </c>
      <c r="CH91" t="e">
        <f>VLOOKUP(Table411[[#This Row],[Conference_H]], Conferences!$H$2:$N$34, 3,FALSE)</f>
        <v>#N/A</v>
      </c>
      <c r="CI91" t="e">
        <f>VLOOKUP(Table411[[#This Row],[Conference_A]], Conferences!$H$2:$N$34, 3,FALSE)</f>
        <v>#N/A</v>
      </c>
      <c r="CJ91" t="e">
        <f>IF(Table411[[#This Row],[CRank_H]]=Table411[[#This Row],[CRank_A]],0,1)</f>
        <v>#N/A</v>
      </c>
      <c r="CK91" t="e">
        <f>VLOOKUP(Table411[[#This Row],[Home Name BPI_SAG ELO]], 'Ratings_Comp'!$A$2:$L$364, 14, FALSE)</f>
        <v>#N/A</v>
      </c>
      <c r="CL91" t="e">
        <f>VLOOKUP(Table411[[#This Row],[Home Name BPI_SAG ELO]], 'Ratings_Comp'!$A$2:$L$364, 15, FALSE)</f>
        <v>#N/A</v>
      </c>
      <c r="CM91" t="e">
        <f>VLOOKUP(Table411[[#This Row],[Away Name BPI_SAG ELO]], 'Ratings_Comp'!$A$2:$L$364, 14, FALSE)</f>
        <v>#N/A</v>
      </c>
      <c r="CN91" t="e">
        <f>VLOOKUP(Table411[[#This Row],[Away Name BPI_SAG ELO]], 'Ratings_Comp'!$A$2:$L$364, 15, FALSE)</f>
        <v>#N/A</v>
      </c>
      <c r="CO91" t="e">
        <f>Table411[[#This Row],[Home_Ws]]/(Table411[[#This Row],[Home_Ws]]+Table411[[#This Row],[Home_Ls]])</f>
        <v>#N/A</v>
      </c>
      <c r="CP91" t="e">
        <f>Table411[[#This Row],[Away_Ws]]/(Table411[[#This Row],[Away_Ws]]+Table411[[#This Row],[Away_Ls]])</f>
        <v>#N/A</v>
      </c>
    </row>
    <row r="92" spans="1:94" x14ac:dyDescent="0.45">
      <c r="A92">
        <v>92</v>
      </c>
      <c r="B92" s="4"/>
      <c r="C92" s="4"/>
      <c r="D92" s="3" t="e">
        <f>VLOOKUP('Prediction Data'!$B92, Names!$C$2:$K$363, 2,FALSE)</f>
        <v>#N/A</v>
      </c>
      <c r="E92" s="3" t="e">
        <f>VLOOKUP('Prediction Data'!$C92, Names!$C$2:$K$363, 2,FALSE)</f>
        <v>#N/A</v>
      </c>
      <c r="F92" s="3" t="e">
        <f>VLOOKUP('Prediction Data'!$B92, Names!$C$2:$K$363, 3,FALSE)</f>
        <v>#N/A</v>
      </c>
      <c r="G92" s="3" t="e">
        <f>VLOOKUP('Prediction Data'!$C92, Names!$C$2:$K$363, 3,FALSE)</f>
        <v>#N/A</v>
      </c>
      <c r="H92" s="3" t="e">
        <f>VLOOKUP('Prediction Data'!$B92, Names!$C$2:$K$363, 5,FALSE)</f>
        <v>#N/A</v>
      </c>
      <c r="I92" s="3" t="e">
        <f>VLOOKUP('Prediction Data'!$C92, Names!$C$2:$K$363, 5,FALSE)</f>
        <v>#N/A</v>
      </c>
      <c r="J92" s="3" t="e">
        <f>VLOOKUP('Prediction Data'!$B92, Names!$C$2:$K$363, 6,FALSE)</f>
        <v>#N/A</v>
      </c>
      <c r="K92" s="3" t="e">
        <f>VLOOKUP('Prediction Data'!$C92, Names!$C$2:$K$363, 6,FALSE)</f>
        <v>#N/A</v>
      </c>
      <c r="L92" s="3" t="e">
        <f>VLOOKUP(B92, Names!$C$2:$M$363, 7,FALSE)</f>
        <v>#N/A</v>
      </c>
      <c r="M92" s="3" t="e">
        <f>VLOOKUP(C92, Names!$C$2:$M$363, 7,FALSE)</f>
        <v>#N/A</v>
      </c>
      <c r="N92" s="4" t="s">
        <v>558</v>
      </c>
      <c r="Q92" s="4">
        <f t="shared" si="10"/>
        <v>0</v>
      </c>
      <c r="R92" s="4" t="str">
        <f t="shared" si="11"/>
        <v>L</v>
      </c>
      <c r="S92" s="5"/>
      <c r="T92" s="17" t="e">
        <f>VLOOKUP($F92, Ratings_Comp[], T$215, FALSE)</f>
        <v>#N/A</v>
      </c>
      <c r="U92" s="17" t="e">
        <f>VLOOKUP($F92, Ratings_Comp[], U$215, FALSE)</f>
        <v>#N/A</v>
      </c>
      <c r="V92" s="17" t="e">
        <f>VLOOKUP($F92, Ratings_Comp[], V$215, FALSE)</f>
        <v>#N/A</v>
      </c>
      <c r="W92" s="17" t="e">
        <f>VLOOKUP($F92, Ratings_Comp[], W$215, FALSE)</f>
        <v>#N/A</v>
      </c>
      <c r="X92" s="17" t="e">
        <f>VLOOKUP($F92, Ratings_Comp[], X$215, FALSE)</f>
        <v>#N/A</v>
      </c>
      <c r="Y92" s="17" t="e">
        <f>VLOOKUP($G92, Ratings_Comp[], Y$215, FALSE)</f>
        <v>#N/A</v>
      </c>
      <c r="Z92" s="17" t="e">
        <f>VLOOKUP($G92, Ratings_Comp[], Z$215, FALSE)</f>
        <v>#N/A</v>
      </c>
      <c r="AA92" s="17" t="e">
        <f>VLOOKUP($G92, Ratings_Comp[], AA$215, FALSE)</f>
        <v>#N/A</v>
      </c>
      <c r="AB92" s="17" t="e">
        <f>VLOOKUP($G92, Ratings_Comp[], AB$215, FALSE)</f>
        <v>#N/A</v>
      </c>
      <c r="AC92" s="17" t="e">
        <f>VLOOKUP($G92, Ratings_Comp[], AC$215, FALSE)</f>
        <v>#N/A</v>
      </c>
      <c r="AD92" t="e">
        <f>VLOOKUP('Prediction Data'!$D92,#REF!, AD$215,FALSE)</f>
        <v>#N/A</v>
      </c>
      <c r="AE92" t="e">
        <f>VLOOKUP('Prediction Data'!$D92,#REF!, AE$215,FALSE)</f>
        <v>#N/A</v>
      </c>
      <c r="AF92" t="e">
        <f>VLOOKUP('Prediction Data'!$D92,#REF!, AF$215,FALSE)</f>
        <v>#N/A</v>
      </c>
      <c r="AG92" t="e">
        <f>VLOOKUP('Prediction Data'!$D92,#REF!, AG$215,FALSE)</f>
        <v>#N/A</v>
      </c>
      <c r="AH92" t="e">
        <f>VLOOKUP('Prediction Data'!$D92,#REF!, AH$215,FALSE)</f>
        <v>#N/A</v>
      </c>
      <c r="AI92" t="e">
        <f>VLOOKUP('Prediction Data'!$E92,#REF!, AI$215,FALSE)</f>
        <v>#N/A</v>
      </c>
      <c r="AJ92" t="e">
        <f>VLOOKUP('Prediction Data'!$E92,#REF!, AJ$215,FALSE)</f>
        <v>#N/A</v>
      </c>
      <c r="AK92" t="e">
        <f>VLOOKUP('Prediction Data'!$E92,#REF!, AK$215,FALSE)</f>
        <v>#N/A</v>
      </c>
      <c r="AL92" t="e">
        <f>VLOOKUP('Prediction Data'!$E92,#REF!, AL$215,FALSE)</f>
        <v>#N/A</v>
      </c>
      <c r="AM92" t="e">
        <f>VLOOKUP('Prediction Data'!$E92,#REF!, AM$215,FALSE)</f>
        <v>#N/A</v>
      </c>
      <c r="AN92" t="e">
        <f>VLOOKUP($F92,#REF!, AN$215,FALSE)</f>
        <v>#N/A</v>
      </c>
      <c r="AO92" t="e">
        <f>VLOOKUP($F92,#REF!, AO$215,FALSE)</f>
        <v>#N/A</v>
      </c>
      <c r="AP92" t="e">
        <f>VLOOKUP($G92,#REF!, AP$215,FALSE)</f>
        <v>#N/A</v>
      </c>
      <c r="AQ92" t="e">
        <f>VLOOKUP($G92,#REF!, AQ$215,FALSE)</f>
        <v>#N/A</v>
      </c>
      <c r="AR92" t="e">
        <f>VLOOKUP($H92,#REF!, 'Prediction Data'!AR$215,FALSE)</f>
        <v>#N/A</v>
      </c>
      <c r="AS92" t="e">
        <f>VLOOKUP($H92,#REF!, 'Prediction Data'!AS$215,FALSE)</f>
        <v>#N/A</v>
      </c>
      <c r="AT92" t="e">
        <f>VLOOKUP($H92,#REF!, 'Prediction Data'!AT$215,FALSE)</f>
        <v>#N/A</v>
      </c>
      <c r="AU92" t="e">
        <f>VLOOKUP($H92,#REF!, 'Prediction Data'!AU$215,FALSE)</f>
        <v>#N/A</v>
      </c>
      <c r="AV92" t="e">
        <f>VLOOKUP($H92,#REF!, 'Prediction Data'!AV$215,FALSE)</f>
        <v>#N/A</v>
      </c>
      <c r="AW92" t="e">
        <f>VLOOKUP($H92,#REF!, 'Prediction Data'!AW$215,FALSE)</f>
        <v>#N/A</v>
      </c>
      <c r="AX92" t="e">
        <f>VLOOKUP($H92,#REF!, 'Prediction Data'!AX$215,FALSE)</f>
        <v>#N/A</v>
      </c>
      <c r="AY92" t="e">
        <f>VLOOKUP($H92,#REF!, 'Prediction Data'!AY$215,FALSE)</f>
        <v>#N/A</v>
      </c>
      <c r="AZ92" t="e">
        <f>VLOOKUP($H92,#REF!, 'Prediction Data'!AZ$215,FALSE)</f>
        <v>#N/A</v>
      </c>
      <c r="BA92" t="e">
        <f>VLOOKUP($H92,#REF!, 'Prediction Data'!BA$215,FALSE)</f>
        <v>#N/A</v>
      </c>
      <c r="BB92" t="e">
        <f>VLOOKUP($H92,#REF!, 'Prediction Data'!BB$215,FALSE)</f>
        <v>#N/A</v>
      </c>
      <c r="BC92" t="e">
        <f>VLOOKUP($H92,#REF!, 'Prediction Data'!BC$215,FALSE)</f>
        <v>#N/A</v>
      </c>
      <c r="BD92" t="e">
        <f>VLOOKUP($I92,#REF!, 'Prediction Data'!BD$215,FALSE)</f>
        <v>#N/A</v>
      </c>
      <c r="BE92" t="e">
        <f>VLOOKUP($I92,#REF!, 'Prediction Data'!BE$215,FALSE)</f>
        <v>#N/A</v>
      </c>
      <c r="BF92" t="e">
        <f>VLOOKUP($I92,#REF!, 'Prediction Data'!BF$215,FALSE)</f>
        <v>#N/A</v>
      </c>
      <c r="BG92" t="e">
        <f>VLOOKUP($I92,#REF!, 'Prediction Data'!BG$215,FALSE)</f>
        <v>#N/A</v>
      </c>
      <c r="BH92" t="e">
        <f>VLOOKUP($I92,#REF!, 'Prediction Data'!BH$215,FALSE)</f>
        <v>#N/A</v>
      </c>
      <c r="BI92" t="e">
        <f>VLOOKUP($I92,#REF!, 'Prediction Data'!BI$215,FALSE)</f>
        <v>#N/A</v>
      </c>
      <c r="BJ92" t="e">
        <f>VLOOKUP($I92,#REF!, 'Prediction Data'!BJ$215,FALSE)</f>
        <v>#N/A</v>
      </c>
      <c r="BK92" t="e">
        <f>VLOOKUP($I92,#REF!, 'Prediction Data'!BK$215,FALSE)</f>
        <v>#N/A</v>
      </c>
      <c r="BL92" t="e">
        <f>VLOOKUP($I92,#REF!, 'Prediction Data'!BL$215,FALSE)</f>
        <v>#N/A</v>
      </c>
      <c r="BM92" t="e">
        <f>VLOOKUP($I92,#REF!, 'Prediction Data'!BM$215,FALSE)</f>
        <v>#N/A</v>
      </c>
      <c r="BN92" t="e">
        <f>VLOOKUP($I92,#REF!, 'Prediction Data'!BN$215,FALSE)</f>
        <v>#N/A</v>
      </c>
      <c r="BO92" t="e">
        <f>VLOOKUP($I92,#REF!, 'Prediction Data'!BO$215,FALSE)</f>
        <v>#N/A</v>
      </c>
      <c r="BP92" t="e">
        <f>VLOOKUP('Prediction Data'!$J92,#REF!, BP$215, FALSE)</f>
        <v>#N/A</v>
      </c>
      <c r="BQ92" t="e">
        <f>VLOOKUP('Prediction Data'!$J92,#REF!, BQ$215, FALSE)</f>
        <v>#N/A</v>
      </c>
      <c r="BR92" t="e">
        <f>VLOOKUP('Prediction Data'!$J92,#REF!, BR$215, FALSE)</f>
        <v>#N/A</v>
      </c>
      <c r="BS92" t="e">
        <f>VLOOKUP('Prediction Data'!$J92,#REF!, BS$215, FALSE)</f>
        <v>#N/A</v>
      </c>
      <c r="BT92" t="e">
        <f>VLOOKUP('Prediction Data'!$J92,#REF!, BT$215, FALSE)</f>
        <v>#N/A</v>
      </c>
      <c r="BU92" t="e">
        <f t="shared" si="12"/>
        <v>#N/A</v>
      </c>
      <c r="BV92" t="e">
        <f t="shared" si="13"/>
        <v>#N/A</v>
      </c>
      <c r="BW92" t="e">
        <f>VLOOKUP('Prediction Data'!$K92,#REF!, BW$215, FALSE)</f>
        <v>#N/A</v>
      </c>
      <c r="BX92" t="e">
        <f>VLOOKUP('Prediction Data'!$K92,#REF!, BX$215, FALSE)</f>
        <v>#N/A</v>
      </c>
      <c r="BY92" t="e">
        <f>VLOOKUP('Prediction Data'!$K92,#REF!, BY$215, FALSE)</f>
        <v>#N/A</v>
      </c>
      <c r="BZ92" t="e">
        <f>VLOOKUP('Prediction Data'!$K92,#REF!, BZ$215, FALSE)</f>
        <v>#N/A</v>
      </c>
      <c r="CA92" t="e">
        <f>VLOOKUP('Prediction Data'!$K92,#REF!, CA$215, FALSE)</f>
        <v>#N/A</v>
      </c>
      <c r="CB92" t="e">
        <f t="shared" si="14"/>
        <v>#N/A</v>
      </c>
      <c r="CC92" t="e">
        <f t="shared" si="15"/>
        <v>#N/A</v>
      </c>
      <c r="CD92" t="e">
        <f t="shared" si="16"/>
        <v>#N/A</v>
      </c>
      <c r="CE92" t="e">
        <f t="shared" si="17"/>
        <v>#N/A</v>
      </c>
      <c r="CF92" s="20" t="e">
        <f t="shared" si="18"/>
        <v>#N/A</v>
      </c>
      <c r="CG92" s="20" t="e">
        <f t="shared" si="19"/>
        <v>#N/A</v>
      </c>
      <c r="CH92" t="e">
        <f>VLOOKUP(Table411[[#This Row],[Conference_H]], Conferences!$H$2:$N$34, 3,FALSE)</f>
        <v>#N/A</v>
      </c>
      <c r="CI92" t="e">
        <f>VLOOKUP(Table411[[#This Row],[Conference_A]], Conferences!$H$2:$N$34, 3,FALSE)</f>
        <v>#N/A</v>
      </c>
      <c r="CJ92" t="e">
        <f>IF(Table411[[#This Row],[CRank_H]]=Table411[[#This Row],[CRank_A]],0,1)</f>
        <v>#N/A</v>
      </c>
      <c r="CK92" t="e">
        <f>VLOOKUP(Table411[[#This Row],[Home Name BPI_SAG ELO]], 'Ratings_Comp'!$A$2:$L$364, 14, FALSE)</f>
        <v>#N/A</v>
      </c>
      <c r="CL92" t="e">
        <f>VLOOKUP(Table411[[#This Row],[Home Name BPI_SAG ELO]], 'Ratings_Comp'!$A$2:$L$364, 15, FALSE)</f>
        <v>#N/A</v>
      </c>
      <c r="CM92" t="e">
        <f>VLOOKUP(Table411[[#This Row],[Away Name BPI_SAG ELO]], 'Ratings_Comp'!$A$2:$L$364, 14, FALSE)</f>
        <v>#N/A</v>
      </c>
      <c r="CN92" t="e">
        <f>VLOOKUP(Table411[[#This Row],[Away Name BPI_SAG ELO]], 'Ratings_Comp'!$A$2:$L$364, 15, FALSE)</f>
        <v>#N/A</v>
      </c>
      <c r="CO92" t="e">
        <f>Table411[[#This Row],[Home_Ws]]/(Table411[[#This Row],[Home_Ws]]+Table411[[#This Row],[Home_Ls]])</f>
        <v>#N/A</v>
      </c>
      <c r="CP92" t="e">
        <f>Table411[[#This Row],[Away_Ws]]/(Table411[[#This Row],[Away_Ws]]+Table411[[#This Row],[Away_Ls]])</f>
        <v>#N/A</v>
      </c>
    </row>
    <row r="93" spans="1:94" x14ac:dyDescent="0.45">
      <c r="A93">
        <v>93</v>
      </c>
      <c r="B93" s="4"/>
      <c r="C93" s="4"/>
      <c r="D93" s="3" t="e">
        <f>VLOOKUP('Prediction Data'!$B93, Names!$C$2:$K$363, 2,FALSE)</f>
        <v>#N/A</v>
      </c>
      <c r="E93" s="3" t="e">
        <f>VLOOKUP('Prediction Data'!$C93, Names!$C$2:$K$363, 2,FALSE)</f>
        <v>#N/A</v>
      </c>
      <c r="F93" s="3" t="e">
        <f>VLOOKUP('Prediction Data'!$B93, Names!$C$2:$K$363, 3,FALSE)</f>
        <v>#N/A</v>
      </c>
      <c r="G93" s="3" t="e">
        <f>VLOOKUP('Prediction Data'!$C93, Names!$C$2:$K$363, 3,FALSE)</f>
        <v>#N/A</v>
      </c>
      <c r="H93" s="3" t="e">
        <f>VLOOKUP('Prediction Data'!$B93, Names!$C$2:$K$363, 5,FALSE)</f>
        <v>#N/A</v>
      </c>
      <c r="I93" s="3" t="e">
        <f>VLOOKUP('Prediction Data'!$C93, Names!$C$2:$K$363, 5,FALSE)</f>
        <v>#N/A</v>
      </c>
      <c r="J93" s="3" t="e">
        <f>VLOOKUP('Prediction Data'!$B93, Names!$C$2:$K$363, 6,FALSE)</f>
        <v>#N/A</v>
      </c>
      <c r="K93" s="3" t="e">
        <f>VLOOKUP('Prediction Data'!$C93, Names!$C$2:$K$363, 6,FALSE)</f>
        <v>#N/A</v>
      </c>
      <c r="L93" s="3" t="e">
        <f>VLOOKUP(B93, Names!$C$2:$M$363, 7,FALSE)</f>
        <v>#N/A</v>
      </c>
      <c r="M93" s="3" t="e">
        <f>VLOOKUP(C93, Names!$C$2:$M$363, 7,FALSE)</f>
        <v>#N/A</v>
      </c>
      <c r="N93" s="4" t="s">
        <v>558</v>
      </c>
      <c r="Q93" s="4">
        <f t="shared" si="10"/>
        <v>0</v>
      </c>
      <c r="R93" s="4" t="str">
        <f t="shared" si="11"/>
        <v>L</v>
      </c>
      <c r="S93" s="5"/>
      <c r="T93" s="17" t="e">
        <f>VLOOKUP($F93, Ratings_Comp[], T$215, FALSE)</f>
        <v>#N/A</v>
      </c>
      <c r="U93" s="17" t="e">
        <f>VLOOKUP($F93, Ratings_Comp[], U$215, FALSE)</f>
        <v>#N/A</v>
      </c>
      <c r="V93" s="17" t="e">
        <f>VLOOKUP($F93, Ratings_Comp[], V$215, FALSE)</f>
        <v>#N/A</v>
      </c>
      <c r="W93" s="17" t="e">
        <f>VLOOKUP($F93, Ratings_Comp[], W$215, FALSE)</f>
        <v>#N/A</v>
      </c>
      <c r="X93" s="17" t="e">
        <f>VLOOKUP($F93, Ratings_Comp[], X$215, FALSE)</f>
        <v>#N/A</v>
      </c>
      <c r="Y93" s="17" t="e">
        <f>VLOOKUP($G93, Ratings_Comp[], Y$215, FALSE)</f>
        <v>#N/A</v>
      </c>
      <c r="Z93" s="17" t="e">
        <f>VLOOKUP($G93, Ratings_Comp[], Z$215, FALSE)</f>
        <v>#N/A</v>
      </c>
      <c r="AA93" s="17" t="e">
        <f>VLOOKUP($G93, Ratings_Comp[], AA$215, FALSE)</f>
        <v>#N/A</v>
      </c>
      <c r="AB93" s="17" t="e">
        <f>VLOOKUP($G93, Ratings_Comp[], AB$215, FALSE)</f>
        <v>#N/A</v>
      </c>
      <c r="AC93" s="17" t="e">
        <f>VLOOKUP($G93, Ratings_Comp[], AC$215, FALSE)</f>
        <v>#N/A</v>
      </c>
      <c r="AD93" t="e">
        <f>VLOOKUP('Prediction Data'!$D93,#REF!, AD$215,FALSE)</f>
        <v>#N/A</v>
      </c>
      <c r="AE93" t="e">
        <f>VLOOKUP('Prediction Data'!$D93,#REF!, AE$215,FALSE)</f>
        <v>#N/A</v>
      </c>
      <c r="AF93" t="e">
        <f>VLOOKUP('Prediction Data'!$D93,#REF!, AF$215,FALSE)</f>
        <v>#N/A</v>
      </c>
      <c r="AG93" t="e">
        <f>VLOOKUP('Prediction Data'!$D93,#REF!, AG$215,FALSE)</f>
        <v>#N/A</v>
      </c>
      <c r="AH93" t="e">
        <f>VLOOKUP('Prediction Data'!$D93,#REF!, AH$215,FALSE)</f>
        <v>#N/A</v>
      </c>
      <c r="AI93" t="e">
        <f>VLOOKUP('Prediction Data'!$E93,#REF!, AI$215,FALSE)</f>
        <v>#N/A</v>
      </c>
      <c r="AJ93" t="e">
        <f>VLOOKUP('Prediction Data'!$E93,#REF!, AJ$215,FALSE)</f>
        <v>#N/A</v>
      </c>
      <c r="AK93" t="e">
        <f>VLOOKUP('Prediction Data'!$E93,#REF!, AK$215,FALSE)</f>
        <v>#N/A</v>
      </c>
      <c r="AL93" t="e">
        <f>VLOOKUP('Prediction Data'!$E93,#REF!, AL$215,FALSE)</f>
        <v>#N/A</v>
      </c>
      <c r="AM93" t="e">
        <f>VLOOKUP('Prediction Data'!$E93,#REF!, AM$215,FALSE)</f>
        <v>#N/A</v>
      </c>
      <c r="AN93" t="e">
        <f>VLOOKUP($F93,#REF!, AN$215,FALSE)</f>
        <v>#N/A</v>
      </c>
      <c r="AO93" t="e">
        <f>VLOOKUP($F93,#REF!, AO$215,FALSE)</f>
        <v>#N/A</v>
      </c>
      <c r="AP93" t="e">
        <f>VLOOKUP($G93,#REF!, AP$215,FALSE)</f>
        <v>#N/A</v>
      </c>
      <c r="AQ93" t="e">
        <f>VLOOKUP($G93,#REF!, AQ$215,FALSE)</f>
        <v>#N/A</v>
      </c>
      <c r="AR93" t="e">
        <f>VLOOKUP($H93,#REF!, 'Prediction Data'!AR$215,FALSE)</f>
        <v>#N/A</v>
      </c>
      <c r="AS93" t="e">
        <f>VLOOKUP($H93,#REF!, 'Prediction Data'!AS$215,FALSE)</f>
        <v>#N/A</v>
      </c>
      <c r="AT93" t="e">
        <f>VLOOKUP($H93,#REF!, 'Prediction Data'!AT$215,FALSE)</f>
        <v>#N/A</v>
      </c>
      <c r="AU93" t="e">
        <f>VLOOKUP($H93,#REF!, 'Prediction Data'!AU$215,FALSE)</f>
        <v>#N/A</v>
      </c>
      <c r="AV93" t="e">
        <f>VLOOKUP($H93,#REF!, 'Prediction Data'!AV$215,FALSE)</f>
        <v>#N/A</v>
      </c>
      <c r="AW93" t="e">
        <f>VLOOKUP($H93,#REF!, 'Prediction Data'!AW$215,FALSE)</f>
        <v>#N/A</v>
      </c>
      <c r="AX93" t="e">
        <f>VLOOKUP($H93,#REF!, 'Prediction Data'!AX$215,FALSE)</f>
        <v>#N/A</v>
      </c>
      <c r="AY93" t="e">
        <f>VLOOKUP($H93,#REF!, 'Prediction Data'!AY$215,FALSE)</f>
        <v>#N/A</v>
      </c>
      <c r="AZ93" t="e">
        <f>VLOOKUP($H93,#REF!, 'Prediction Data'!AZ$215,FALSE)</f>
        <v>#N/A</v>
      </c>
      <c r="BA93" t="e">
        <f>VLOOKUP($H93,#REF!, 'Prediction Data'!BA$215,FALSE)</f>
        <v>#N/A</v>
      </c>
      <c r="BB93" t="e">
        <f>VLOOKUP($H93,#REF!, 'Prediction Data'!BB$215,FALSE)</f>
        <v>#N/A</v>
      </c>
      <c r="BC93" t="e">
        <f>VLOOKUP($H93,#REF!, 'Prediction Data'!BC$215,FALSE)</f>
        <v>#N/A</v>
      </c>
      <c r="BD93" t="e">
        <f>VLOOKUP($I93,#REF!, 'Prediction Data'!BD$215,FALSE)</f>
        <v>#N/A</v>
      </c>
      <c r="BE93" t="e">
        <f>VLOOKUP($I93,#REF!, 'Prediction Data'!BE$215,FALSE)</f>
        <v>#N/A</v>
      </c>
      <c r="BF93" t="e">
        <f>VLOOKUP($I93,#REF!, 'Prediction Data'!BF$215,FALSE)</f>
        <v>#N/A</v>
      </c>
      <c r="BG93" t="e">
        <f>VLOOKUP($I93,#REF!, 'Prediction Data'!BG$215,FALSE)</f>
        <v>#N/A</v>
      </c>
      <c r="BH93" t="e">
        <f>VLOOKUP($I93,#REF!, 'Prediction Data'!BH$215,FALSE)</f>
        <v>#N/A</v>
      </c>
      <c r="BI93" t="e">
        <f>VLOOKUP($I93,#REF!, 'Prediction Data'!BI$215,FALSE)</f>
        <v>#N/A</v>
      </c>
      <c r="BJ93" t="e">
        <f>VLOOKUP($I93,#REF!, 'Prediction Data'!BJ$215,FALSE)</f>
        <v>#N/A</v>
      </c>
      <c r="BK93" t="e">
        <f>VLOOKUP($I93,#REF!, 'Prediction Data'!BK$215,FALSE)</f>
        <v>#N/A</v>
      </c>
      <c r="BL93" t="e">
        <f>VLOOKUP($I93,#REF!, 'Prediction Data'!BL$215,FALSE)</f>
        <v>#N/A</v>
      </c>
      <c r="BM93" t="e">
        <f>VLOOKUP($I93,#REF!, 'Prediction Data'!BM$215,FALSE)</f>
        <v>#N/A</v>
      </c>
      <c r="BN93" t="e">
        <f>VLOOKUP($I93,#REF!, 'Prediction Data'!BN$215,FALSE)</f>
        <v>#N/A</v>
      </c>
      <c r="BO93" t="e">
        <f>VLOOKUP($I93,#REF!, 'Prediction Data'!BO$215,FALSE)</f>
        <v>#N/A</v>
      </c>
      <c r="BP93" t="e">
        <f>VLOOKUP('Prediction Data'!$J93,#REF!, BP$215, FALSE)</f>
        <v>#N/A</v>
      </c>
      <c r="BQ93" t="e">
        <f>VLOOKUP('Prediction Data'!$J93,#REF!, BQ$215, FALSE)</f>
        <v>#N/A</v>
      </c>
      <c r="BR93" t="e">
        <f>VLOOKUP('Prediction Data'!$J93,#REF!, BR$215, FALSE)</f>
        <v>#N/A</v>
      </c>
      <c r="BS93" t="e">
        <f>VLOOKUP('Prediction Data'!$J93,#REF!, BS$215, FALSE)</f>
        <v>#N/A</v>
      </c>
      <c r="BT93" t="e">
        <f>VLOOKUP('Prediction Data'!$J93,#REF!, BT$215, FALSE)</f>
        <v>#N/A</v>
      </c>
      <c r="BU93" t="e">
        <f t="shared" si="12"/>
        <v>#N/A</v>
      </c>
      <c r="BV93" t="e">
        <f t="shared" si="13"/>
        <v>#N/A</v>
      </c>
      <c r="BW93" t="e">
        <f>VLOOKUP('Prediction Data'!$K93,#REF!, BW$215, FALSE)</f>
        <v>#N/A</v>
      </c>
      <c r="BX93" t="e">
        <f>VLOOKUP('Prediction Data'!$K93,#REF!, BX$215, FALSE)</f>
        <v>#N/A</v>
      </c>
      <c r="BY93" t="e">
        <f>VLOOKUP('Prediction Data'!$K93,#REF!, BY$215, FALSE)</f>
        <v>#N/A</v>
      </c>
      <c r="BZ93" t="e">
        <f>VLOOKUP('Prediction Data'!$K93,#REF!, BZ$215, FALSE)</f>
        <v>#N/A</v>
      </c>
      <c r="CA93" t="e">
        <f>VLOOKUP('Prediction Data'!$K93,#REF!, CA$215, FALSE)</f>
        <v>#N/A</v>
      </c>
      <c r="CB93" t="e">
        <f t="shared" si="14"/>
        <v>#N/A</v>
      </c>
      <c r="CC93" t="e">
        <f t="shared" si="15"/>
        <v>#N/A</v>
      </c>
      <c r="CD93" t="e">
        <f t="shared" si="16"/>
        <v>#N/A</v>
      </c>
      <c r="CE93" t="e">
        <f t="shared" si="17"/>
        <v>#N/A</v>
      </c>
      <c r="CF93" s="20" t="e">
        <f t="shared" si="18"/>
        <v>#N/A</v>
      </c>
      <c r="CG93" s="20" t="e">
        <f t="shared" si="19"/>
        <v>#N/A</v>
      </c>
      <c r="CH93" t="e">
        <f>VLOOKUP(Table411[[#This Row],[Conference_H]], Conferences!$H$2:$N$34, 3,FALSE)</f>
        <v>#N/A</v>
      </c>
      <c r="CI93" t="e">
        <f>VLOOKUP(Table411[[#This Row],[Conference_A]], Conferences!$H$2:$N$34, 3,FALSE)</f>
        <v>#N/A</v>
      </c>
      <c r="CJ93" t="e">
        <f>IF(Table411[[#This Row],[CRank_H]]=Table411[[#This Row],[CRank_A]],0,1)</f>
        <v>#N/A</v>
      </c>
      <c r="CK93" t="e">
        <f>VLOOKUP(Table411[[#This Row],[Home Name BPI_SAG ELO]], 'Ratings_Comp'!$A$2:$L$364, 14, FALSE)</f>
        <v>#N/A</v>
      </c>
      <c r="CL93" t="e">
        <f>VLOOKUP(Table411[[#This Row],[Home Name BPI_SAG ELO]], 'Ratings_Comp'!$A$2:$L$364, 15, FALSE)</f>
        <v>#N/A</v>
      </c>
      <c r="CM93" t="e">
        <f>VLOOKUP(Table411[[#This Row],[Away Name BPI_SAG ELO]], 'Ratings_Comp'!$A$2:$L$364, 14, FALSE)</f>
        <v>#N/A</v>
      </c>
      <c r="CN93" t="e">
        <f>VLOOKUP(Table411[[#This Row],[Away Name BPI_SAG ELO]], 'Ratings_Comp'!$A$2:$L$364, 15, FALSE)</f>
        <v>#N/A</v>
      </c>
      <c r="CO93" t="e">
        <f>Table411[[#This Row],[Home_Ws]]/(Table411[[#This Row],[Home_Ws]]+Table411[[#This Row],[Home_Ls]])</f>
        <v>#N/A</v>
      </c>
      <c r="CP93" t="e">
        <f>Table411[[#This Row],[Away_Ws]]/(Table411[[#This Row],[Away_Ws]]+Table411[[#This Row],[Away_Ls]])</f>
        <v>#N/A</v>
      </c>
    </row>
    <row r="94" spans="1:94" x14ac:dyDescent="0.45">
      <c r="A94">
        <v>94</v>
      </c>
      <c r="B94" s="4"/>
      <c r="C94" s="4"/>
      <c r="D94" s="3" t="e">
        <f>VLOOKUP('Prediction Data'!$B94, Names!$C$2:$K$363, 2,FALSE)</f>
        <v>#N/A</v>
      </c>
      <c r="E94" s="3" t="e">
        <f>VLOOKUP('Prediction Data'!$C94, Names!$C$2:$K$363, 2,FALSE)</f>
        <v>#N/A</v>
      </c>
      <c r="F94" s="3" t="e">
        <f>VLOOKUP('Prediction Data'!$B94, Names!$C$2:$K$363, 3,FALSE)</f>
        <v>#N/A</v>
      </c>
      <c r="G94" s="3" t="e">
        <f>VLOOKUP('Prediction Data'!$C94, Names!$C$2:$K$363, 3,FALSE)</f>
        <v>#N/A</v>
      </c>
      <c r="H94" s="3" t="e">
        <f>VLOOKUP('Prediction Data'!$B94, Names!$C$2:$K$363, 5,FALSE)</f>
        <v>#N/A</v>
      </c>
      <c r="I94" s="3" t="e">
        <f>VLOOKUP('Prediction Data'!$C94, Names!$C$2:$K$363, 5,FALSE)</f>
        <v>#N/A</v>
      </c>
      <c r="J94" s="3" t="e">
        <f>VLOOKUP('Prediction Data'!$B94, Names!$C$2:$K$363, 6,FALSE)</f>
        <v>#N/A</v>
      </c>
      <c r="K94" s="3" t="e">
        <f>VLOOKUP('Prediction Data'!$C94, Names!$C$2:$K$363, 6,FALSE)</f>
        <v>#N/A</v>
      </c>
      <c r="L94" s="3" t="e">
        <f>VLOOKUP(B94, Names!$C$2:$M$363, 7,FALSE)</f>
        <v>#N/A</v>
      </c>
      <c r="M94" s="3" t="e">
        <f>VLOOKUP(C94, Names!$C$2:$M$363, 7,FALSE)</f>
        <v>#N/A</v>
      </c>
      <c r="N94" s="4" t="s">
        <v>558</v>
      </c>
      <c r="Q94" s="4">
        <f t="shared" si="10"/>
        <v>0</v>
      </c>
      <c r="R94" s="4" t="str">
        <f t="shared" si="11"/>
        <v>L</v>
      </c>
      <c r="S94" s="5"/>
      <c r="T94" s="17" t="e">
        <f>VLOOKUP($F94, Ratings_Comp[], T$215, FALSE)</f>
        <v>#N/A</v>
      </c>
      <c r="U94" s="17" t="e">
        <f>VLOOKUP($F94, Ratings_Comp[], U$215, FALSE)</f>
        <v>#N/A</v>
      </c>
      <c r="V94" s="17" t="e">
        <f>VLOOKUP($F94, Ratings_Comp[], V$215, FALSE)</f>
        <v>#N/A</v>
      </c>
      <c r="W94" s="17" t="e">
        <f>VLOOKUP($F94, Ratings_Comp[], W$215, FALSE)</f>
        <v>#N/A</v>
      </c>
      <c r="X94" s="17" t="e">
        <f>VLOOKUP($F94, Ratings_Comp[], X$215, FALSE)</f>
        <v>#N/A</v>
      </c>
      <c r="Y94" s="17" t="e">
        <f>VLOOKUP($G94, Ratings_Comp[], Y$215, FALSE)</f>
        <v>#N/A</v>
      </c>
      <c r="Z94" s="17" t="e">
        <f>VLOOKUP($G94, Ratings_Comp[], Z$215, FALSE)</f>
        <v>#N/A</v>
      </c>
      <c r="AA94" s="17" t="e">
        <f>VLOOKUP($G94, Ratings_Comp[], AA$215, FALSE)</f>
        <v>#N/A</v>
      </c>
      <c r="AB94" s="17" t="e">
        <f>VLOOKUP($G94, Ratings_Comp[], AB$215, FALSE)</f>
        <v>#N/A</v>
      </c>
      <c r="AC94" s="17" t="e">
        <f>VLOOKUP($G94, Ratings_Comp[], AC$215, FALSE)</f>
        <v>#N/A</v>
      </c>
      <c r="AD94" t="e">
        <f>VLOOKUP('Prediction Data'!$D94,#REF!, AD$215,FALSE)</f>
        <v>#N/A</v>
      </c>
      <c r="AE94" t="e">
        <f>VLOOKUP('Prediction Data'!$D94,#REF!, AE$215,FALSE)</f>
        <v>#N/A</v>
      </c>
      <c r="AF94" t="e">
        <f>VLOOKUP('Prediction Data'!$D94,#REF!, AF$215,FALSE)</f>
        <v>#N/A</v>
      </c>
      <c r="AG94" t="e">
        <f>VLOOKUP('Prediction Data'!$D94,#REF!, AG$215,FALSE)</f>
        <v>#N/A</v>
      </c>
      <c r="AH94" t="e">
        <f>VLOOKUP('Prediction Data'!$D94,#REF!, AH$215,FALSE)</f>
        <v>#N/A</v>
      </c>
      <c r="AI94" t="e">
        <f>VLOOKUP('Prediction Data'!$E94,#REF!, AI$215,FALSE)</f>
        <v>#N/A</v>
      </c>
      <c r="AJ94" t="e">
        <f>VLOOKUP('Prediction Data'!$E94,#REF!, AJ$215,FALSE)</f>
        <v>#N/A</v>
      </c>
      <c r="AK94" t="e">
        <f>VLOOKUP('Prediction Data'!$E94,#REF!, AK$215,FALSE)</f>
        <v>#N/A</v>
      </c>
      <c r="AL94" t="e">
        <f>VLOOKUP('Prediction Data'!$E94,#REF!, AL$215,FALSE)</f>
        <v>#N/A</v>
      </c>
      <c r="AM94" t="e">
        <f>VLOOKUP('Prediction Data'!$E94,#REF!, AM$215,FALSE)</f>
        <v>#N/A</v>
      </c>
      <c r="AN94" t="e">
        <f>VLOOKUP($F94,#REF!, AN$215,FALSE)</f>
        <v>#N/A</v>
      </c>
      <c r="AO94" t="e">
        <f>VLOOKUP($F94,#REF!, AO$215,FALSE)</f>
        <v>#N/A</v>
      </c>
      <c r="AP94" t="e">
        <f>VLOOKUP($G94,#REF!, AP$215,FALSE)</f>
        <v>#N/A</v>
      </c>
      <c r="AQ94" t="e">
        <f>VLOOKUP($G94,#REF!, AQ$215,FALSE)</f>
        <v>#N/A</v>
      </c>
      <c r="AR94" t="e">
        <f>VLOOKUP($H94,#REF!, 'Prediction Data'!AR$215,FALSE)</f>
        <v>#N/A</v>
      </c>
      <c r="AS94" t="e">
        <f>VLOOKUP($H94,#REF!, 'Prediction Data'!AS$215,FALSE)</f>
        <v>#N/A</v>
      </c>
      <c r="AT94" t="e">
        <f>VLOOKUP($H94,#REF!, 'Prediction Data'!AT$215,FALSE)</f>
        <v>#N/A</v>
      </c>
      <c r="AU94" t="e">
        <f>VLOOKUP($H94,#REF!, 'Prediction Data'!AU$215,FALSE)</f>
        <v>#N/A</v>
      </c>
      <c r="AV94" t="e">
        <f>VLOOKUP($H94,#REF!, 'Prediction Data'!AV$215,FALSE)</f>
        <v>#N/A</v>
      </c>
      <c r="AW94" t="e">
        <f>VLOOKUP($H94,#REF!, 'Prediction Data'!AW$215,FALSE)</f>
        <v>#N/A</v>
      </c>
      <c r="AX94" t="e">
        <f>VLOOKUP($H94,#REF!, 'Prediction Data'!AX$215,FALSE)</f>
        <v>#N/A</v>
      </c>
      <c r="AY94" t="e">
        <f>VLOOKUP($H94,#REF!, 'Prediction Data'!AY$215,FALSE)</f>
        <v>#N/A</v>
      </c>
      <c r="AZ94" t="e">
        <f>VLOOKUP($H94,#REF!, 'Prediction Data'!AZ$215,FALSE)</f>
        <v>#N/A</v>
      </c>
      <c r="BA94" t="e">
        <f>VLOOKUP($H94,#REF!, 'Prediction Data'!BA$215,FALSE)</f>
        <v>#N/A</v>
      </c>
      <c r="BB94" t="e">
        <f>VLOOKUP($H94,#REF!, 'Prediction Data'!BB$215,FALSE)</f>
        <v>#N/A</v>
      </c>
      <c r="BC94" t="e">
        <f>VLOOKUP($H94,#REF!, 'Prediction Data'!BC$215,FALSE)</f>
        <v>#N/A</v>
      </c>
      <c r="BD94" t="e">
        <f>VLOOKUP($I94,#REF!, 'Prediction Data'!BD$215,FALSE)</f>
        <v>#N/A</v>
      </c>
      <c r="BE94" t="e">
        <f>VLOOKUP($I94,#REF!, 'Prediction Data'!BE$215,FALSE)</f>
        <v>#N/A</v>
      </c>
      <c r="BF94" t="e">
        <f>VLOOKUP($I94,#REF!, 'Prediction Data'!BF$215,FALSE)</f>
        <v>#N/A</v>
      </c>
      <c r="BG94" t="e">
        <f>VLOOKUP($I94,#REF!, 'Prediction Data'!BG$215,FALSE)</f>
        <v>#N/A</v>
      </c>
      <c r="BH94" t="e">
        <f>VLOOKUP($I94,#REF!, 'Prediction Data'!BH$215,FALSE)</f>
        <v>#N/A</v>
      </c>
      <c r="BI94" t="e">
        <f>VLOOKUP($I94,#REF!, 'Prediction Data'!BI$215,FALSE)</f>
        <v>#N/A</v>
      </c>
      <c r="BJ94" t="e">
        <f>VLOOKUP($I94,#REF!, 'Prediction Data'!BJ$215,FALSE)</f>
        <v>#N/A</v>
      </c>
      <c r="BK94" t="e">
        <f>VLOOKUP($I94,#REF!, 'Prediction Data'!BK$215,FALSE)</f>
        <v>#N/A</v>
      </c>
      <c r="BL94" t="e">
        <f>VLOOKUP($I94,#REF!, 'Prediction Data'!BL$215,FALSE)</f>
        <v>#N/A</v>
      </c>
      <c r="BM94" t="e">
        <f>VLOOKUP($I94,#REF!, 'Prediction Data'!BM$215,FALSE)</f>
        <v>#N/A</v>
      </c>
      <c r="BN94" t="e">
        <f>VLOOKUP($I94,#REF!, 'Prediction Data'!BN$215,FALSE)</f>
        <v>#N/A</v>
      </c>
      <c r="BO94" t="e">
        <f>VLOOKUP($I94,#REF!, 'Prediction Data'!BO$215,FALSE)</f>
        <v>#N/A</v>
      </c>
      <c r="BP94" t="e">
        <f>VLOOKUP('Prediction Data'!$J94,#REF!, BP$215, FALSE)</f>
        <v>#N/A</v>
      </c>
      <c r="BQ94" t="e">
        <f>VLOOKUP('Prediction Data'!$J94,#REF!, BQ$215, FALSE)</f>
        <v>#N/A</v>
      </c>
      <c r="BR94" t="e">
        <f>VLOOKUP('Prediction Data'!$J94,#REF!, BR$215, FALSE)</f>
        <v>#N/A</v>
      </c>
      <c r="BS94" t="e">
        <f>VLOOKUP('Prediction Data'!$J94,#REF!, BS$215, FALSE)</f>
        <v>#N/A</v>
      </c>
      <c r="BT94" t="e">
        <f>VLOOKUP('Prediction Data'!$J94,#REF!, BT$215, FALSE)</f>
        <v>#N/A</v>
      </c>
      <c r="BU94" t="e">
        <f t="shared" si="12"/>
        <v>#N/A</v>
      </c>
      <c r="BV94" t="e">
        <f t="shared" si="13"/>
        <v>#N/A</v>
      </c>
      <c r="BW94" t="e">
        <f>VLOOKUP('Prediction Data'!$K94,#REF!, BW$215, FALSE)</f>
        <v>#N/A</v>
      </c>
      <c r="BX94" t="e">
        <f>VLOOKUP('Prediction Data'!$K94,#REF!, BX$215, FALSE)</f>
        <v>#N/A</v>
      </c>
      <c r="BY94" t="e">
        <f>VLOOKUP('Prediction Data'!$K94,#REF!, BY$215, FALSE)</f>
        <v>#N/A</v>
      </c>
      <c r="BZ94" t="e">
        <f>VLOOKUP('Prediction Data'!$K94,#REF!, BZ$215, FALSE)</f>
        <v>#N/A</v>
      </c>
      <c r="CA94" t="e">
        <f>VLOOKUP('Prediction Data'!$K94,#REF!, CA$215, FALSE)</f>
        <v>#N/A</v>
      </c>
      <c r="CB94" t="e">
        <f t="shared" si="14"/>
        <v>#N/A</v>
      </c>
      <c r="CC94" t="e">
        <f t="shared" si="15"/>
        <v>#N/A</v>
      </c>
      <c r="CD94" t="e">
        <f t="shared" si="16"/>
        <v>#N/A</v>
      </c>
      <c r="CE94" t="e">
        <f t="shared" si="17"/>
        <v>#N/A</v>
      </c>
      <c r="CF94" s="20" t="e">
        <f t="shared" si="18"/>
        <v>#N/A</v>
      </c>
      <c r="CG94" s="20" t="e">
        <f t="shared" si="19"/>
        <v>#N/A</v>
      </c>
      <c r="CH94" t="e">
        <f>VLOOKUP(Table411[[#This Row],[Conference_H]], Conferences!$H$2:$N$34, 3,FALSE)</f>
        <v>#N/A</v>
      </c>
      <c r="CI94" t="e">
        <f>VLOOKUP(Table411[[#This Row],[Conference_A]], Conferences!$H$2:$N$34, 3,FALSE)</f>
        <v>#N/A</v>
      </c>
      <c r="CJ94" t="e">
        <f>IF(Table411[[#This Row],[CRank_H]]=Table411[[#This Row],[CRank_A]],0,1)</f>
        <v>#N/A</v>
      </c>
      <c r="CK94" t="e">
        <f>VLOOKUP(Table411[[#This Row],[Home Name BPI_SAG ELO]], 'Ratings_Comp'!$A$2:$L$364, 14, FALSE)</f>
        <v>#N/A</v>
      </c>
      <c r="CL94" t="e">
        <f>VLOOKUP(Table411[[#This Row],[Home Name BPI_SAG ELO]], 'Ratings_Comp'!$A$2:$L$364, 15, FALSE)</f>
        <v>#N/A</v>
      </c>
      <c r="CM94" t="e">
        <f>VLOOKUP(Table411[[#This Row],[Away Name BPI_SAG ELO]], 'Ratings_Comp'!$A$2:$L$364, 14, FALSE)</f>
        <v>#N/A</v>
      </c>
      <c r="CN94" t="e">
        <f>VLOOKUP(Table411[[#This Row],[Away Name BPI_SAG ELO]], 'Ratings_Comp'!$A$2:$L$364, 15, FALSE)</f>
        <v>#N/A</v>
      </c>
      <c r="CO94" t="e">
        <f>Table411[[#This Row],[Home_Ws]]/(Table411[[#This Row],[Home_Ws]]+Table411[[#This Row],[Home_Ls]])</f>
        <v>#N/A</v>
      </c>
      <c r="CP94" t="e">
        <f>Table411[[#This Row],[Away_Ws]]/(Table411[[#This Row],[Away_Ws]]+Table411[[#This Row],[Away_Ls]])</f>
        <v>#N/A</v>
      </c>
    </row>
    <row r="95" spans="1:94" x14ac:dyDescent="0.45">
      <c r="A95">
        <v>95</v>
      </c>
      <c r="B95" s="4"/>
      <c r="C95" s="4"/>
      <c r="D95" s="3" t="e">
        <f>VLOOKUP('Prediction Data'!$B95, Names!$C$2:$K$363, 2,FALSE)</f>
        <v>#N/A</v>
      </c>
      <c r="E95" s="3" t="e">
        <f>VLOOKUP('Prediction Data'!$C95, Names!$C$2:$K$363, 2,FALSE)</f>
        <v>#N/A</v>
      </c>
      <c r="F95" s="3" t="e">
        <f>VLOOKUP('Prediction Data'!$B95, Names!$C$2:$K$363, 3,FALSE)</f>
        <v>#N/A</v>
      </c>
      <c r="G95" s="3" t="e">
        <f>VLOOKUP('Prediction Data'!$C95, Names!$C$2:$K$363, 3,FALSE)</f>
        <v>#N/A</v>
      </c>
      <c r="H95" s="3" t="e">
        <f>VLOOKUP('Prediction Data'!$B95, Names!$C$2:$K$363, 5,FALSE)</f>
        <v>#N/A</v>
      </c>
      <c r="I95" s="3" t="e">
        <f>VLOOKUP('Prediction Data'!$C95, Names!$C$2:$K$363, 5,FALSE)</f>
        <v>#N/A</v>
      </c>
      <c r="J95" s="3" t="e">
        <f>VLOOKUP('Prediction Data'!$B95, Names!$C$2:$K$363, 6,FALSE)</f>
        <v>#N/A</v>
      </c>
      <c r="K95" s="3" t="e">
        <f>VLOOKUP('Prediction Data'!$C95, Names!$C$2:$K$363, 6,FALSE)</f>
        <v>#N/A</v>
      </c>
      <c r="L95" s="3" t="e">
        <f>VLOOKUP(B95, Names!$C$2:$M$363, 7,FALSE)</f>
        <v>#N/A</v>
      </c>
      <c r="M95" s="3" t="e">
        <f>VLOOKUP(C95, Names!$C$2:$M$363, 7,FALSE)</f>
        <v>#N/A</v>
      </c>
      <c r="N95" s="4" t="s">
        <v>558</v>
      </c>
      <c r="Q95" s="4">
        <f t="shared" si="10"/>
        <v>0</v>
      </c>
      <c r="R95" s="4" t="str">
        <f t="shared" si="11"/>
        <v>L</v>
      </c>
      <c r="S95" s="5"/>
      <c r="T95" s="17" t="e">
        <f>VLOOKUP($F95, Ratings_Comp[], T$215, FALSE)</f>
        <v>#N/A</v>
      </c>
      <c r="U95" s="17" t="e">
        <f>VLOOKUP($F95, Ratings_Comp[], U$215, FALSE)</f>
        <v>#N/A</v>
      </c>
      <c r="V95" s="17" t="e">
        <f>VLOOKUP($F95, Ratings_Comp[], V$215, FALSE)</f>
        <v>#N/A</v>
      </c>
      <c r="W95" s="17" t="e">
        <f>VLOOKUP($F95, Ratings_Comp[], W$215, FALSE)</f>
        <v>#N/A</v>
      </c>
      <c r="X95" s="17" t="e">
        <f>VLOOKUP($F95, Ratings_Comp[], X$215, FALSE)</f>
        <v>#N/A</v>
      </c>
      <c r="Y95" s="17" t="e">
        <f>VLOOKUP($G95, Ratings_Comp[], Y$215, FALSE)</f>
        <v>#N/A</v>
      </c>
      <c r="Z95" s="17" t="e">
        <f>VLOOKUP($G95, Ratings_Comp[], Z$215, FALSE)</f>
        <v>#N/A</v>
      </c>
      <c r="AA95" s="17" t="e">
        <f>VLOOKUP($G95, Ratings_Comp[], AA$215, FALSE)</f>
        <v>#N/A</v>
      </c>
      <c r="AB95" s="17" t="e">
        <f>VLOOKUP($G95, Ratings_Comp[], AB$215, FALSE)</f>
        <v>#N/A</v>
      </c>
      <c r="AC95" s="17" t="e">
        <f>VLOOKUP($G95, Ratings_Comp[], AC$215, FALSE)</f>
        <v>#N/A</v>
      </c>
      <c r="AD95" t="e">
        <f>VLOOKUP('Prediction Data'!$D95,#REF!, AD$215,FALSE)</f>
        <v>#N/A</v>
      </c>
      <c r="AE95" t="e">
        <f>VLOOKUP('Prediction Data'!$D95,#REF!, AE$215,FALSE)</f>
        <v>#N/A</v>
      </c>
      <c r="AF95" t="e">
        <f>VLOOKUP('Prediction Data'!$D95,#REF!, AF$215,FALSE)</f>
        <v>#N/A</v>
      </c>
      <c r="AG95" t="e">
        <f>VLOOKUP('Prediction Data'!$D95,#REF!, AG$215,FALSE)</f>
        <v>#N/A</v>
      </c>
      <c r="AH95" t="e">
        <f>VLOOKUP('Prediction Data'!$D95,#REF!, AH$215,FALSE)</f>
        <v>#N/A</v>
      </c>
      <c r="AI95" t="e">
        <f>VLOOKUP('Prediction Data'!$E95,#REF!, AI$215,FALSE)</f>
        <v>#N/A</v>
      </c>
      <c r="AJ95" t="e">
        <f>VLOOKUP('Prediction Data'!$E95,#REF!, AJ$215,FALSE)</f>
        <v>#N/A</v>
      </c>
      <c r="AK95" t="e">
        <f>VLOOKUP('Prediction Data'!$E95,#REF!, AK$215,FALSE)</f>
        <v>#N/A</v>
      </c>
      <c r="AL95" t="e">
        <f>VLOOKUP('Prediction Data'!$E95,#REF!, AL$215,FALSE)</f>
        <v>#N/A</v>
      </c>
      <c r="AM95" t="e">
        <f>VLOOKUP('Prediction Data'!$E95,#REF!, AM$215,FALSE)</f>
        <v>#N/A</v>
      </c>
      <c r="AN95" t="e">
        <f>VLOOKUP($F95,#REF!, AN$215,FALSE)</f>
        <v>#N/A</v>
      </c>
      <c r="AO95" t="e">
        <f>VLOOKUP($F95,#REF!, AO$215,FALSE)</f>
        <v>#N/A</v>
      </c>
      <c r="AP95" t="e">
        <f>VLOOKUP($G95,#REF!, AP$215,FALSE)</f>
        <v>#N/A</v>
      </c>
      <c r="AQ95" t="e">
        <f>VLOOKUP($G95,#REF!, AQ$215,FALSE)</f>
        <v>#N/A</v>
      </c>
      <c r="AR95" t="e">
        <f>VLOOKUP($H95,#REF!, 'Prediction Data'!AR$215,FALSE)</f>
        <v>#N/A</v>
      </c>
      <c r="AS95" t="e">
        <f>VLOOKUP($H95,#REF!, 'Prediction Data'!AS$215,FALSE)</f>
        <v>#N/A</v>
      </c>
      <c r="AT95" t="e">
        <f>VLOOKUP($H95,#REF!, 'Prediction Data'!AT$215,FALSE)</f>
        <v>#N/A</v>
      </c>
      <c r="AU95" t="e">
        <f>VLOOKUP($H95,#REF!, 'Prediction Data'!AU$215,FALSE)</f>
        <v>#N/A</v>
      </c>
      <c r="AV95" t="e">
        <f>VLOOKUP($H95,#REF!, 'Prediction Data'!AV$215,FALSE)</f>
        <v>#N/A</v>
      </c>
      <c r="AW95" t="e">
        <f>VLOOKUP($H95,#REF!, 'Prediction Data'!AW$215,FALSE)</f>
        <v>#N/A</v>
      </c>
      <c r="AX95" t="e">
        <f>VLOOKUP($H95,#REF!, 'Prediction Data'!AX$215,FALSE)</f>
        <v>#N/A</v>
      </c>
      <c r="AY95" t="e">
        <f>VLOOKUP($H95,#REF!, 'Prediction Data'!AY$215,FALSE)</f>
        <v>#N/A</v>
      </c>
      <c r="AZ95" t="e">
        <f>VLOOKUP($H95,#REF!, 'Prediction Data'!AZ$215,FALSE)</f>
        <v>#N/A</v>
      </c>
      <c r="BA95" t="e">
        <f>VLOOKUP($H95,#REF!, 'Prediction Data'!BA$215,FALSE)</f>
        <v>#N/A</v>
      </c>
      <c r="BB95" t="e">
        <f>VLOOKUP($H95,#REF!, 'Prediction Data'!BB$215,FALSE)</f>
        <v>#N/A</v>
      </c>
      <c r="BC95" t="e">
        <f>VLOOKUP($H95,#REF!, 'Prediction Data'!BC$215,FALSE)</f>
        <v>#N/A</v>
      </c>
      <c r="BD95" t="e">
        <f>VLOOKUP($I95,#REF!, 'Prediction Data'!BD$215,FALSE)</f>
        <v>#N/A</v>
      </c>
      <c r="BE95" t="e">
        <f>VLOOKUP($I95,#REF!, 'Prediction Data'!BE$215,FALSE)</f>
        <v>#N/A</v>
      </c>
      <c r="BF95" t="e">
        <f>VLOOKUP($I95,#REF!, 'Prediction Data'!BF$215,FALSE)</f>
        <v>#N/A</v>
      </c>
      <c r="BG95" t="e">
        <f>VLOOKUP($I95,#REF!, 'Prediction Data'!BG$215,FALSE)</f>
        <v>#N/A</v>
      </c>
      <c r="BH95" t="e">
        <f>VLOOKUP($I95,#REF!, 'Prediction Data'!BH$215,FALSE)</f>
        <v>#N/A</v>
      </c>
      <c r="BI95" t="e">
        <f>VLOOKUP($I95,#REF!, 'Prediction Data'!BI$215,FALSE)</f>
        <v>#N/A</v>
      </c>
      <c r="BJ95" t="e">
        <f>VLOOKUP($I95,#REF!, 'Prediction Data'!BJ$215,FALSE)</f>
        <v>#N/A</v>
      </c>
      <c r="BK95" t="e">
        <f>VLOOKUP($I95,#REF!, 'Prediction Data'!BK$215,FALSE)</f>
        <v>#N/A</v>
      </c>
      <c r="BL95" t="e">
        <f>VLOOKUP($I95,#REF!, 'Prediction Data'!BL$215,FALSE)</f>
        <v>#N/A</v>
      </c>
      <c r="BM95" t="e">
        <f>VLOOKUP($I95,#REF!, 'Prediction Data'!BM$215,FALSE)</f>
        <v>#N/A</v>
      </c>
      <c r="BN95" t="e">
        <f>VLOOKUP($I95,#REF!, 'Prediction Data'!BN$215,FALSE)</f>
        <v>#N/A</v>
      </c>
      <c r="BO95" t="e">
        <f>VLOOKUP($I95,#REF!, 'Prediction Data'!BO$215,FALSE)</f>
        <v>#N/A</v>
      </c>
      <c r="BP95" t="e">
        <f>VLOOKUP('Prediction Data'!$J95,#REF!, BP$215, FALSE)</f>
        <v>#N/A</v>
      </c>
      <c r="BQ95" t="e">
        <f>VLOOKUP('Prediction Data'!$J95,#REF!, BQ$215, FALSE)</f>
        <v>#N/A</v>
      </c>
      <c r="BR95" t="e">
        <f>VLOOKUP('Prediction Data'!$J95,#REF!, BR$215, FALSE)</f>
        <v>#N/A</v>
      </c>
      <c r="BS95" t="e">
        <f>VLOOKUP('Prediction Data'!$J95,#REF!, BS$215, FALSE)</f>
        <v>#N/A</v>
      </c>
      <c r="BT95" t="e">
        <f>VLOOKUP('Prediction Data'!$J95,#REF!, BT$215, FALSE)</f>
        <v>#N/A</v>
      </c>
      <c r="BU95" t="e">
        <f t="shared" si="12"/>
        <v>#N/A</v>
      </c>
      <c r="BV95" t="e">
        <f t="shared" si="13"/>
        <v>#N/A</v>
      </c>
      <c r="BW95" t="e">
        <f>VLOOKUP('Prediction Data'!$K95,#REF!, BW$215, FALSE)</f>
        <v>#N/A</v>
      </c>
      <c r="BX95" t="e">
        <f>VLOOKUP('Prediction Data'!$K95,#REF!, BX$215, FALSE)</f>
        <v>#N/A</v>
      </c>
      <c r="BY95" t="e">
        <f>VLOOKUP('Prediction Data'!$K95,#REF!, BY$215, FALSE)</f>
        <v>#N/A</v>
      </c>
      <c r="BZ95" t="e">
        <f>VLOOKUP('Prediction Data'!$K95,#REF!, BZ$215, FALSE)</f>
        <v>#N/A</v>
      </c>
      <c r="CA95" t="e">
        <f>VLOOKUP('Prediction Data'!$K95,#REF!, CA$215, FALSE)</f>
        <v>#N/A</v>
      </c>
      <c r="CB95" t="e">
        <f t="shared" si="14"/>
        <v>#N/A</v>
      </c>
      <c r="CC95" t="e">
        <f t="shared" si="15"/>
        <v>#N/A</v>
      </c>
      <c r="CD95" t="e">
        <f t="shared" si="16"/>
        <v>#N/A</v>
      </c>
      <c r="CE95" t="e">
        <f t="shared" si="17"/>
        <v>#N/A</v>
      </c>
      <c r="CF95" s="20" t="e">
        <f t="shared" si="18"/>
        <v>#N/A</v>
      </c>
      <c r="CG95" s="20" t="e">
        <f t="shared" si="19"/>
        <v>#N/A</v>
      </c>
      <c r="CH95" t="e">
        <f>VLOOKUP(Table411[[#This Row],[Conference_H]], Conferences!$H$2:$N$34, 3,FALSE)</f>
        <v>#N/A</v>
      </c>
      <c r="CI95" t="e">
        <f>VLOOKUP(Table411[[#This Row],[Conference_A]], Conferences!$H$2:$N$34, 3,FALSE)</f>
        <v>#N/A</v>
      </c>
      <c r="CJ95" t="e">
        <f>IF(Table411[[#This Row],[CRank_H]]=Table411[[#This Row],[CRank_A]],0,1)</f>
        <v>#N/A</v>
      </c>
      <c r="CK95" t="e">
        <f>VLOOKUP(Table411[[#This Row],[Home Name BPI_SAG ELO]], 'Ratings_Comp'!$A$2:$L$364, 14, FALSE)</f>
        <v>#N/A</v>
      </c>
      <c r="CL95" t="e">
        <f>VLOOKUP(Table411[[#This Row],[Home Name BPI_SAG ELO]], 'Ratings_Comp'!$A$2:$L$364, 15, FALSE)</f>
        <v>#N/A</v>
      </c>
      <c r="CM95" t="e">
        <f>VLOOKUP(Table411[[#This Row],[Away Name BPI_SAG ELO]], 'Ratings_Comp'!$A$2:$L$364, 14, FALSE)</f>
        <v>#N/A</v>
      </c>
      <c r="CN95" t="e">
        <f>VLOOKUP(Table411[[#This Row],[Away Name BPI_SAG ELO]], 'Ratings_Comp'!$A$2:$L$364, 15, FALSE)</f>
        <v>#N/A</v>
      </c>
      <c r="CO95" t="e">
        <f>Table411[[#This Row],[Home_Ws]]/(Table411[[#This Row],[Home_Ws]]+Table411[[#This Row],[Home_Ls]])</f>
        <v>#N/A</v>
      </c>
      <c r="CP95" t="e">
        <f>Table411[[#This Row],[Away_Ws]]/(Table411[[#This Row],[Away_Ws]]+Table411[[#This Row],[Away_Ls]])</f>
        <v>#N/A</v>
      </c>
    </row>
    <row r="96" spans="1:94" x14ac:dyDescent="0.45">
      <c r="A96">
        <v>96</v>
      </c>
      <c r="B96" s="4"/>
      <c r="C96" s="4"/>
      <c r="D96" s="3" t="e">
        <f>VLOOKUP('Prediction Data'!$B96, Names!$C$2:$K$363, 2,FALSE)</f>
        <v>#N/A</v>
      </c>
      <c r="E96" s="3" t="e">
        <f>VLOOKUP('Prediction Data'!$C96, Names!$C$2:$K$363, 2,FALSE)</f>
        <v>#N/A</v>
      </c>
      <c r="F96" s="3" t="e">
        <f>VLOOKUP('Prediction Data'!$B96, Names!$C$2:$K$363, 3,FALSE)</f>
        <v>#N/A</v>
      </c>
      <c r="G96" s="3" t="e">
        <f>VLOOKUP('Prediction Data'!$C96, Names!$C$2:$K$363, 3,FALSE)</f>
        <v>#N/A</v>
      </c>
      <c r="H96" s="3" t="e">
        <f>VLOOKUP('Prediction Data'!$B96, Names!$C$2:$K$363, 5,FALSE)</f>
        <v>#N/A</v>
      </c>
      <c r="I96" s="3" t="e">
        <f>VLOOKUP('Prediction Data'!$C96, Names!$C$2:$K$363, 5,FALSE)</f>
        <v>#N/A</v>
      </c>
      <c r="J96" s="3" t="e">
        <f>VLOOKUP('Prediction Data'!$B96, Names!$C$2:$K$363, 6,FALSE)</f>
        <v>#N/A</v>
      </c>
      <c r="K96" s="3" t="e">
        <f>VLOOKUP('Prediction Data'!$C96, Names!$C$2:$K$363, 6,FALSE)</f>
        <v>#N/A</v>
      </c>
      <c r="L96" s="3" t="e">
        <f>VLOOKUP(B96, Names!$C$2:$M$363, 7,FALSE)</f>
        <v>#N/A</v>
      </c>
      <c r="M96" s="3" t="e">
        <f>VLOOKUP(C96, Names!$C$2:$M$363, 7,FALSE)</f>
        <v>#N/A</v>
      </c>
      <c r="N96" s="4" t="s">
        <v>558</v>
      </c>
      <c r="Q96" s="4">
        <f t="shared" si="10"/>
        <v>0</v>
      </c>
      <c r="R96" s="4" t="str">
        <f t="shared" si="11"/>
        <v>L</v>
      </c>
      <c r="S96" s="5"/>
      <c r="T96" s="17" t="e">
        <f>VLOOKUP($F96, Ratings_Comp[], T$215, FALSE)</f>
        <v>#N/A</v>
      </c>
      <c r="U96" s="17" t="e">
        <f>VLOOKUP($F96, Ratings_Comp[], U$215, FALSE)</f>
        <v>#N/A</v>
      </c>
      <c r="V96" s="17" t="e">
        <f>VLOOKUP($F96, Ratings_Comp[], V$215, FALSE)</f>
        <v>#N/A</v>
      </c>
      <c r="W96" s="17" t="e">
        <f>VLOOKUP($F96, Ratings_Comp[], W$215, FALSE)</f>
        <v>#N/A</v>
      </c>
      <c r="X96" s="17" t="e">
        <f>VLOOKUP($F96, Ratings_Comp[], X$215, FALSE)</f>
        <v>#N/A</v>
      </c>
      <c r="Y96" s="17" t="e">
        <f>VLOOKUP($G96, Ratings_Comp[], Y$215, FALSE)</f>
        <v>#N/A</v>
      </c>
      <c r="Z96" s="17" t="e">
        <f>VLOOKUP($G96, Ratings_Comp[], Z$215, FALSE)</f>
        <v>#N/A</v>
      </c>
      <c r="AA96" s="17" t="e">
        <f>VLOOKUP($G96, Ratings_Comp[], AA$215, FALSE)</f>
        <v>#N/A</v>
      </c>
      <c r="AB96" s="17" t="e">
        <f>VLOOKUP($G96, Ratings_Comp[], AB$215, FALSE)</f>
        <v>#N/A</v>
      </c>
      <c r="AC96" s="17" t="e">
        <f>VLOOKUP($G96, Ratings_Comp[], AC$215, FALSE)</f>
        <v>#N/A</v>
      </c>
      <c r="AD96" t="e">
        <f>VLOOKUP('Prediction Data'!$D96,#REF!, AD$215,FALSE)</f>
        <v>#N/A</v>
      </c>
      <c r="AE96" t="e">
        <f>VLOOKUP('Prediction Data'!$D96,#REF!, AE$215,FALSE)</f>
        <v>#N/A</v>
      </c>
      <c r="AF96" t="e">
        <f>VLOOKUP('Prediction Data'!$D96,#REF!, AF$215,FALSE)</f>
        <v>#N/A</v>
      </c>
      <c r="AG96" t="e">
        <f>VLOOKUP('Prediction Data'!$D96,#REF!, AG$215,FALSE)</f>
        <v>#N/A</v>
      </c>
      <c r="AH96" t="e">
        <f>VLOOKUP('Prediction Data'!$D96,#REF!, AH$215,FALSE)</f>
        <v>#N/A</v>
      </c>
      <c r="AI96" t="e">
        <f>VLOOKUP('Prediction Data'!$E96,#REF!, AI$215,FALSE)</f>
        <v>#N/A</v>
      </c>
      <c r="AJ96" t="e">
        <f>VLOOKUP('Prediction Data'!$E96,#REF!, AJ$215,FALSE)</f>
        <v>#N/A</v>
      </c>
      <c r="AK96" t="e">
        <f>VLOOKUP('Prediction Data'!$E96,#REF!, AK$215,FALSE)</f>
        <v>#N/A</v>
      </c>
      <c r="AL96" t="e">
        <f>VLOOKUP('Prediction Data'!$E96,#REF!, AL$215,FALSE)</f>
        <v>#N/A</v>
      </c>
      <c r="AM96" t="e">
        <f>VLOOKUP('Prediction Data'!$E96,#REF!, AM$215,FALSE)</f>
        <v>#N/A</v>
      </c>
      <c r="AN96" t="e">
        <f>VLOOKUP($F96,#REF!, AN$215,FALSE)</f>
        <v>#N/A</v>
      </c>
      <c r="AO96" t="e">
        <f>VLOOKUP($F96,#REF!, AO$215,FALSE)</f>
        <v>#N/A</v>
      </c>
      <c r="AP96" t="e">
        <f>VLOOKUP($G96,#REF!, AP$215,FALSE)</f>
        <v>#N/A</v>
      </c>
      <c r="AQ96" t="e">
        <f>VLOOKUP($G96,#REF!, AQ$215,FALSE)</f>
        <v>#N/A</v>
      </c>
      <c r="AR96" t="e">
        <f>VLOOKUP($H96,#REF!, 'Prediction Data'!AR$215,FALSE)</f>
        <v>#N/A</v>
      </c>
      <c r="AS96" t="e">
        <f>VLOOKUP($H96,#REF!, 'Prediction Data'!AS$215,FALSE)</f>
        <v>#N/A</v>
      </c>
      <c r="AT96" t="e">
        <f>VLOOKUP($H96,#REF!, 'Prediction Data'!AT$215,FALSE)</f>
        <v>#N/A</v>
      </c>
      <c r="AU96" t="e">
        <f>VLOOKUP($H96,#REF!, 'Prediction Data'!AU$215,FALSE)</f>
        <v>#N/A</v>
      </c>
      <c r="AV96" t="e">
        <f>VLOOKUP($H96,#REF!, 'Prediction Data'!AV$215,FALSE)</f>
        <v>#N/A</v>
      </c>
      <c r="AW96" t="e">
        <f>VLOOKUP($H96,#REF!, 'Prediction Data'!AW$215,FALSE)</f>
        <v>#N/A</v>
      </c>
      <c r="AX96" t="e">
        <f>VLOOKUP($H96,#REF!, 'Prediction Data'!AX$215,FALSE)</f>
        <v>#N/A</v>
      </c>
      <c r="AY96" t="e">
        <f>VLOOKUP($H96,#REF!, 'Prediction Data'!AY$215,FALSE)</f>
        <v>#N/A</v>
      </c>
      <c r="AZ96" t="e">
        <f>VLOOKUP($H96,#REF!, 'Prediction Data'!AZ$215,FALSE)</f>
        <v>#N/A</v>
      </c>
      <c r="BA96" t="e">
        <f>VLOOKUP($H96,#REF!, 'Prediction Data'!BA$215,FALSE)</f>
        <v>#N/A</v>
      </c>
      <c r="BB96" t="e">
        <f>VLOOKUP($H96,#REF!, 'Prediction Data'!BB$215,FALSE)</f>
        <v>#N/A</v>
      </c>
      <c r="BC96" t="e">
        <f>VLOOKUP($H96,#REF!, 'Prediction Data'!BC$215,FALSE)</f>
        <v>#N/A</v>
      </c>
      <c r="BD96" t="e">
        <f>VLOOKUP($I96,#REF!, 'Prediction Data'!BD$215,FALSE)</f>
        <v>#N/A</v>
      </c>
      <c r="BE96" t="e">
        <f>VLOOKUP($I96,#REF!, 'Prediction Data'!BE$215,FALSE)</f>
        <v>#N/A</v>
      </c>
      <c r="BF96" t="e">
        <f>VLOOKUP($I96,#REF!, 'Prediction Data'!BF$215,FALSE)</f>
        <v>#N/A</v>
      </c>
      <c r="BG96" t="e">
        <f>VLOOKUP($I96,#REF!, 'Prediction Data'!BG$215,FALSE)</f>
        <v>#N/A</v>
      </c>
      <c r="BH96" t="e">
        <f>VLOOKUP($I96,#REF!, 'Prediction Data'!BH$215,FALSE)</f>
        <v>#N/A</v>
      </c>
      <c r="BI96" t="e">
        <f>VLOOKUP($I96,#REF!, 'Prediction Data'!BI$215,FALSE)</f>
        <v>#N/A</v>
      </c>
      <c r="BJ96" t="e">
        <f>VLOOKUP($I96,#REF!, 'Prediction Data'!BJ$215,FALSE)</f>
        <v>#N/A</v>
      </c>
      <c r="BK96" t="e">
        <f>VLOOKUP($I96,#REF!, 'Prediction Data'!BK$215,FALSE)</f>
        <v>#N/A</v>
      </c>
      <c r="BL96" t="e">
        <f>VLOOKUP($I96,#REF!, 'Prediction Data'!BL$215,FALSE)</f>
        <v>#N/A</v>
      </c>
      <c r="BM96" t="e">
        <f>VLOOKUP($I96,#REF!, 'Prediction Data'!BM$215,FALSE)</f>
        <v>#N/A</v>
      </c>
      <c r="BN96" t="e">
        <f>VLOOKUP($I96,#REF!, 'Prediction Data'!BN$215,FALSE)</f>
        <v>#N/A</v>
      </c>
      <c r="BO96" t="e">
        <f>VLOOKUP($I96,#REF!, 'Prediction Data'!BO$215,FALSE)</f>
        <v>#N/A</v>
      </c>
      <c r="BP96" t="e">
        <f>VLOOKUP('Prediction Data'!$J96,#REF!, BP$215, FALSE)</f>
        <v>#N/A</v>
      </c>
      <c r="BQ96" t="e">
        <f>VLOOKUP('Prediction Data'!$J96,#REF!, BQ$215, FALSE)</f>
        <v>#N/A</v>
      </c>
      <c r="BR96" t="e">
        <f>VLOOKUP('Prediction Data'!$J96,#REF!, BR$215, FALSE)</f>
        <v>#N/A</v>
      </c>
      <c r="BS96" t="e">
        <f>VLOOKUP('Prediction Data'!$J96,#REF!, BS$215, FALSE)</f>
        <v>#N/A</v>
      </c>
      <c r="BT96" t="e">
        <f>VLOOKUP('Prediction Data'!$J96,#REF!, BT$215, FALSE)</f>
        <v>#N/A</v>
      </c>
      <c r="BU96" t="e">
        <f t="shared" si="12"/>
        <v>#N/A</v>
      </c>
      <c r="BV96" t="e">
        <f t="shared" si="13"/>
        <v>#N/A</v>
      </c>
      <c r="BW96" t="e">
        <f>VLOOKUP('Prediction Data'!$K96,#REF!, BW$215, FALSE)</f>
        <v>#N/A</v>
      </c>
      <c r="BX96" t="e">
        <f>VLOOKUP('Prediction Data'!$K96,#REF!, BX$215, FALSE)</f>
        <v>#N/A</v>
      </c>
      <c r="BY96" t="e">
        <f>VLOOKUP('Prediction Data'!$K96,#REF!, BY$215, FALSE)</f>
        <v>#N/A</v>
      </c>
      <c r="BZ96" t="e">
        <f>VLOOKUP('Prediction Data'!$K96,#REF!, BZ$215, FALSE)</f>
        <v>#N/A</v>
      </c>
      <c r="CA96" t="e">
        <f>VLOOKUP('Prediction Data'!$K96,#REF!, CA$215, FALSE)</f>
        <v>#N/A</v>
      </c>
      <c r="CB96" t="e">
        <f t="shared" si="14"/>
        <v>#N/A</v>
      </c>
      <c r="CC96" t="e">
        <f t="shared" si="15"/>
        <v>#N/A</v>
      </c>
      <c r="CD96" t="e">
        <f t="shared" si="16"/>
        <v>#N/A</v>
      </c>
      <c r="CE96" t="e">
        <f t="shared" si="17"/>
        <v>#N/A</v>
      </c>
      <c r="CF96" s="20" t="e">
        <f t="shared" si="18"/>
        <v>#N/A</v>
      </c>
      <c r="CG96" s="20" t="e">
        <f t="shared" si="19"/>
        <v>#N/A</v>
      </c>
      <c r="CH96" t="e">
        <f>VLOOKUP(Table411[[#This Row],[Conference_H]], Conferences!$H$2:$N$34, 3,FALSE)</f>
        <v>#N/A</v>
      </c>
      <c r="CI96" t="e">
        <f>VLOOKUP(Table411[[#This Row],[Conference_A]], Conferences!$H$2:$N$34, 3,FALSE)</f>
        <v>#N/A</v>
      </c>
      <c r="CJ96" t="e">
        <f>IF(Table411[[#This Row],[CRank_H]]=Table411[[#This Row],[CRank_A]],0,1)</f>
        <v>#N/A</v>
      </c>
      <c r="CK96" t="e">
        <f>VLOOKUP(Table411[[#This Row],[Home Name BPI_SAG ELO]], 'Ratings_Comp'!$A$2:$L$364, 14, FALSE)</f>
        <v>#N/A</v>
      </c>
      <c r="CL96" t="e">
        <f>VLOOKUP(Table411[[#This Row],[Home Name BPI_SAG ELO]], 'Ratings_Comp'!$A$2:$L$364, 15, FALSE)</f>
        <v>#N/A</v>
      </c>
      <c r="CM96" t="e">
        <f>VLOOKUP(Table411[[#This Row],[Away Name BPI_SAG ELO]], 'Ratings_Comp'!$A$2:$L$364, 14, FALSE)</f>
        <v>#N/A</v>
      </c>
      <c r="CN96" t="e">
        <f>VLOOKUP(Table411[[#This Row],[Away Name BPI_SAG ELO]], 'Ratings_Comp'!$A$2:$L$364, 15, FALSE)</f>
        <v>#N/A</v>
      </c>
      <c r="CO96" t="e">
        <f>Table411[[#This Row],[Home_Ws]]/(Table411[[#This Row],[Home_Ws]]+Table411[[#This Row],[Home_Ls]])</f>
        <v>#N/A</v>
      </c>
      <c r="CP96" t="e">
        <f>Table411[[#This Row],[Away_Ws]]/(Table411[[#This Row],[Away_Ws]]+Table411[[#This Row],[Away_Ls]])</f>
        <v>#N/A</v>
      </c>
    </row>
    <row r="97" spans="1:94" x14ac:dyDescent="0.45">
      <c r="A97">
        <v>97</v>
      </c>
      <c r="B97" s="4"/>
      <c r="C97" s="4"/>
      <c r="D97" s="3" t="e">
        <f>VLOOKUP('Prediction Data'!$B97, Names!$C$2:$K$363, 2,FALSE)</f>
        <v>#N/A</v>
      </c>
      <c r="E97" s="3" t="e">
        <f>VLOOKUP('Prediction Data'!$C97, Names!$C$2:$K$363, 2,FALSE)</f>
        <v>#N/A</v>
      </c>
      <c r="F97" s="3" t="e">
        <f>VLOOKUP('Prediction Data'!$B97, Names!$C$2:$K$363, 3,FALSE)</f>
        <v>#N/A</v>
      </c>
      <c r="G97" s="3" t="e">
        <f>VLOOKUP('Prediction Data'!$C97, Names!$C$2:$K$363, 3,FALSE)</f>
        <v>#N/A</v>
      </c>
      <c r="H97" s="3" t="e">
        <f>VLOOKUP('Prediction Data'!$B97, Names!$C$2:$K$363, 5,FALSE)</f>
        <v>#N/A</v>
      </c>
      <c r="I97" s="3" t="e">
        <f>VLOOKUP('Prediction Data'!$C97, Names!$C$2:$K$363, 5,FALSE)</f>
        <v>#N/A</v>
      </c>
      <c r="J97" s="3" t="e">
        <f>VLOOKUP('Prediction Data'!$B97, Names!$C$2:$K$363, 6,FALSE)</f>
        <v>#N/A</v>
      </c>
      <c r="K97" s="3" t="e">
        <f>VLOOKUP('Prediction Data'!$C97, Names!$C$2:$K$363, 6,FALSE)</f>
        <v>#N/A</v>
      </c>
      <c r="L97" s="3" t="e">
        <f>VLOOKUP(B97, Names!$C$2:$M$363, 7,FALSE)</f>
        <v>#N/A</v>
      </c>
      <c r="M97" s="3" t="e">
        <f>VLOOKUP(C97, Names!$C$2:$M$363, 7,FALSE)</f>
        <v>#N/A</v>
      </c>
      <c r="N97" s="4" t="s">
        <v>558</v>
      </c>
      <c r="Q97" s="4">
        <f t="shared" si="10"/>
        <v>0</v>
      </c>
      <c r="R97" s="4" t="str">
        <f t="shared" si="11"/>
        <v>L</v>
      </c>
      <c r="S97" s="5"/>
      <c r="T97" s="17" t="e">
        <f>VLOOKUP($F97, Ratings_Comp[], T$215, FALSE)</f>
        <v>#N/A</v>
      </c>
      <c r="U97" s="17" t="e">
        <f>VLOOKUP($F97, Ratings_Comp[], U$215, FALSE)</f>
        <v>#N/A</v>
      </c>
      <c r="V97" s="17" t="e">
        <f>VLOOKUP($F97, Ratings_Comp[], V$215, FALSE)</f>
        <v>#N/A</v>
      </c>
      <c r="W97" s="17" t="e">
        <f>VLOOKUP($F97, Ratings_Comp[], W$215, FALSE)</f>
        <v>#N/A</v>
      </c>
      <c r="X97" s="17" t="e">
        <f>VLOOKUP($F97, Ratings_Comp[], X$215, FALSE)</f>
        <v>#N/A</v>
      </c>
      <c r="Y97" s="17" t="e">
        <f>VLOOKUP($G97, Ratings_Comp[], Y$215, FALSE)</f>
        <v>#N/A</v>
      </c>
      <c r="Z97" s="17" t="e">
        <f>VLOOKUP($G97, Ratings_Comp[], Z$215, FALSE)</f>
        <v>#N/A</v>
      </c>
      <c r="AA97" s="17" t="e">
        <f>VLOOKUP($G97, Ratings_Comp[], AA$215, FALSE)</f>
        <v>#N/A</v>
      </c>
      <c r="AB97" s="17" t="e">
        <f>VLOOKUP($G97, Ratings_Comp[], AB$215, FALSE)</f>
        <v>#N/A</v>
      </c>
      <c r="AC97" s="17" t="e">
        <f>VLOOKUP($G97, Ratings_Comp[], AC$215, FALSE)</f>
        <v>#N/A</v>
      </c>
      <c r="AD97" t="e">
        <f>VLOOKUP('Prediction Data'!$D97,#REF!, AD$215,FALSE)</f>
        <v>#N/A</v>
      </c>
      <c r="AE97" t="e">
        <f>VLOOKUP('Prediction Data'!$D97,#REF!, AE$215,FALSE)</f>
        <v>#N/A</v>
      </c>
      <c r="AF97" t="e">
        <f>VLOOKUP('Prediction Data'!$D97,#REF!, AF$215,FALSE)</f>
        <v>#N/A</v>
      </c>
      <c r="AG97" t="e">
        <f>VLOOKUP('Prediction Data'!$D97,#REF!, AG$215,FALSE)</f>
        <v>#N/A</v>
      </c>
      <c r="AH97" t="e">
        <f>VLOOKUP('Prediction Data'!$D97,#REF!, AH$215,FALSE)</f>
        <v>#N/A</v>
      </c>
      <c r="AI97" t="e">
        <f>VLOOKUP('Prediction Data'!$E97,#REF!, AI$215,FALSE)</f>
        <v>#N/A</v>
      </c>
      <c r="AJ97" t="e">
        <f>VLOOKUP('Prediction Data'!$E97,#REF!, AJ$215,FALSE)</f>
        <v>#N/A</v>
      </c>
      <c r="AK97" t="e">
        <f>VLOOKUP('Prediction Data'!$E97,#REF!, AK$215,FALSE)</f>
        <v>#N/A</v>
      </c>
      <c r="AL97" t="e">
        <f>VLOOKUP('Prediction Data'!$E97,#REF!, AL$215,FALSE)</f>
        <v>#N/A</v>
      </c>
      <c r="AM97" t="e">
        <f>VLOOKUP('Prediction Data'!$E97,#REF!, AM$215,FALSE)</f>
        <v>#N/A</v>
      </c>
      <c r="AN97" t="e">
        <f>VLOOKUP($F97,#REF!, AN$215,FALSE)</f>
        <v>#N/A</v>
      </c>
      <c r="AO97" t="e">
        <f>VLOOKUP($F97,#REF!, AO$215,FALSE)</f>
        <v>#N/A</v>
      </c>
      <c r="AP97" t="e">
        <f>VLOOKUP($G97,#REF!, AP$215,FALSE)</f>
        <v>#N/A</v>
      </c>
      <c r="AQ97" t="e">
        <f>VLOOKUP($G97,#REF!, AQ$215,FALSE)</f>
        <v>#N/A</v>
      </c>
      <c r="AR97" t="e">
        <f>VLOOKUP($H97,#REF!, 'Prediction Data'!AR$215,FALSE)</f>
        <v>#N/A</v>
      </c>
      <c r="AS97" t="e">
        <f>VLOOKUP($H97,#REF!, 'Prediction Data'!AS$215,FALSE)</f>
        <v>#N/A</v>
      </c>
      <c r="AT97" t="e">
        <f>VLOOKUP($H97,#REF!, 'Prediction Data'!AT$215,FALSE)</f>
        <v>#N/A</v>
      </c>
      <c r="AU97" t="e">
        <f>VLOOKUP($H97,#REF!, 'Prediction Data'!AU$215,FALSE)</f>
        <v>#N/A</v>
      </c>
      <c r="AV97" t="e">
        <f>VLOOKUP($H97,#REF!, 'Prediction Data'!AV$215,FALSE)</f>
        <v>#N/A</v>
      </c>
      <c r="AW97" t="e">
        <f>VLOOKUP($H97,#REF!, 'Prediction Data'!AW$215,FALSE)</f>
        <v>#N/A</v>
      </c>
      <c r="AX97" t="e">
        <f>VLOOKUP($H97,#REF!, 'Prediction Data'!AX$215,FALSE)</f>
        <v>#N/A</v>
      </c>
      <c r="AY97" t="e">
        <f>VLOOKUP($H97,#REF!, 'Prediction Data'!AY$215,FALSE)</f>
        <v>#N/A</v>
      </c>
      <c r="AZ97" t="e">
        <f>VLOOKUP($H97,#REF!, 'Prediction Data'!AZ$215,FALSE)</f>
        <v>#N/A</v>
      </c>
      <c r="BA97" t="e">
        <f>VLOOKUP($H97,#REF!, 'Prediction Data'!BA$215,FALSE)</f>
        <v>#N/A</v>
      </c>
      <c r="BB97" t="e">
        <f>VLOOKUP($H97,#REF!, 'Prediction Data'!BB$215,FALSE)</f>
        <v>#N/A</v>
      </c>
      <c r="BC97" t="e">
        <f>VLOOKUP($H97,#REF!, 'Prediction Data'!BC$215,FALSE)</f>
        <v>#N/A</v>
      </c>
      <c r="BD97" t="e">
        <f>VLOOKUP($I97,#REF!, 'Prediction Data'!BD$215,FALSE)</f>
        <v>#N/A</v>
      </c>
      <c r="BE97" t="e">
        <f>VLOOKUP($I97,#REF!, 'Prediction Data'!BE$215,FALSE)</f>
        <v>#N/A</v>
      </c>
      <c r="BF97" t="e">
        <f>VLOOKUP($I97,#REF!, 'Prediction Data'!BF$215,FALSE)</f>
        <v>#N/A</v>
      </c>
      <c r="BG97" t="e">
        <f>VLOOKUP($I97,#REF!, 'Prediction Data'!BG$215,FALSE)</f>
        <v>#N/A</v>
      </c>
      <c r="BH97" t="e">
        <f>VLOOKUP($I97,#REF!, 'Prediction Data'!BH$215,FALSE)</f>
        <v>#N/A</v>
      </c>
      <c r="BI97" t="e">
        <f>VLOOKUP($I97,#REF!, 'Prediction Data'!BI$215,FALSE)</f>
        <v>#N/A</v>
      </c>
      <c r="BJ97" t="e">
        <f>VLOOKUP($I97,#REF!, 'Prediction Data'!BJ$215,FALSE)</f>
        <v>#N/A</v>
      </c>
      <c r="BK97" t="e">
        <f>VLOOKUP($I97,#REF!, 'Prediction Data'!BK$215,FALSE)</f>
        <v>#N/A</v>
      </c>
      <c r="BL97" t="e">
        <f>VLOOKUP($I97,#REF!, 'Prediction Data'!BL$215,FALSE)</f>
        <v>#N/A</v>
      </c>
      <c r="BM97" t="e">
        <f>VLOOKUP($I97,#REF!, 'Prediction Data'!BM$215,FALSE)</f>
        <v>#N/A</v>
      </c>
      <c r="BN97" t="e">
        <f>VLOOKUP($I97,#REF!, 'Prediction Data'!BN$215,FALSE)</f>
        <v>#N/A</v>
      </c>
      <c r="BO97" t="e">
        <f>VLOOKUP($I97,#REF!, 'Prediction Data'!BO$215,FALSE)</f>
        <v>#N/A</v>
      </c>
      <c r="BP97" t="e">
        <f>VLOOKUP('Prediction Data'!$J97,#REF!, BP$215, FALSE)</f>
        <v>#N/A</v>
      </c>
      <c r="BQ97" t="e">
        <f>VLOOKUP('Prediction Data'!$J97,#REF!, BQ$215, FALSE)</f>
        <v>#N/A</v>
      </c>
      <c r="BR97" t="e">
        <f>VLOOKUP('Prediction Data'!$J97,#REF!, BR$215, FALSE)</f>
        <v>#N/A</v>
      </c>
      <c r="BS97" t="e">
        <f>VLOOKUP('Prediction Data'!$J97,#REF!, BS$215, FALSE)</f>
        <v>#N/A</v>
      </c>
      <c r="BT97" t="e">
        <f>VLOOKUP('Prediction Data'!$J97,#REF!, BT$215, FALSE)</f>
        <v>#N/A</v>
      </c>
      <c r="BU97" t="e">
        <f t="shared" si="12"/>
        <v>#N/A</v>
      </c>
      <c r="BV97" t="e">
        <f t="shared" si="13"/>
        <v>#N/A</v>
      </c>
      <c r="BW97" t="e">
        <f>VLOOKUP('Prediction Data'!$K97,#REF!, BW$215, FALSE)</f>
        <v>#N/A</v>
      </c>
      <c r="BX97" t="e">
        <f>VLOOKUP('Prediction Data'!$K97,#REF!, BX$215, FALSE)</f>
        <v>#N/A</v>
      </c>
      <c r="BY97" t="e">
        <f>VLOOKUP('Prediction Data'!$K97,#REF!, BY$215, FALSE)</f>
        <v>#N/A</v>
      </c>
      <c r="BZ97" t="e">
        <f>VLOOKUP('Prediction Data'!$K97,#REF!, BZ$215, FALSE)</f>
        <v>#N/A</v>
      </c>
      <c r="CA97" t="e">
        <f>VLOOKUP('Prediction Data'!$K97,#REF!, CA$215, FALSE)</f>
        <v>#N/A</v>
      </c>
      <c r="CB97" t="e">
        <f t="shared" si="14"/>
        <v>#N/A</v>
      </c>
      <c r="CC97" t="e">
        <f t="shared" si="15"/>
        <v>#N/A</v>
      </c>
      <c r="CD97" t="e">
        <f t="shared" si="16"/>
        <v>#N/A</v>
      </c>
      <c r="CE97" t="e">
        <f t="shared" si="17"/>
        <v>#N/A</v>
      </c>
      <c r="CF97" s="20" t="e">
        <f t="shared" si="18"/>
        <v>#N/A</v>
      </c>
      <c r="CG97" s="20" t="e">
        <f t="shared" si="19"/>
        <v>#N/A</v>
      </c>
      <c r="CH97" t="e">
        <f>VLOOKUP(Table411[[#This Row],[Conference_H]], Conferences!$H$2:$N$34, 3,FALSE)</f>
        <v>#N/A</v>
      </c>
      <c r="CI97" t="e">
        <f>VLOOKUP(Table411[[#This Row],[Conference_A]], Conferences!$H$2:$N$34, 3,FALSE)</f>
        <v>#N/A</v>
      </c>
      <c r="CJ97" t="e">
        <f>IF(Table411[[#This Row],[CRank_H]]=Table411[[#This Row],[CRank_A]],0,1)</f>
        <v>#N/A</v>
      </c>
      <c r="CK97" t="e">
        <f>VLOOKUP(Table411[[#This Row],[Home Name BPI_SAG ELO]], 'Ratings_Comp'!$A$2:$L$364, 14, FALSE)</f>
        <v>#N/A</v>
      </c>
      <c r="CL97" t="e">
        <f>VLOOKUP(Table411[[#This Row],[Home Name BPI_SAG ELO]], 'Ratings_Comp'!$A$2:$L$364, 15, FALSE)</f>
        <v>#N/A</v>
      </c>
      <c r="CM97" t="e">
        <f>VLOOKUP(Table411[[#This Row],[Away Name BPI_SAG ELO]], 'Ratings_Comp'!$A$2:$L$364, 14, FALSE)</f>
        <v>#N/A</v>
      </c>
      <c r="CN97" t="e">
        <f>VLOOKUP(Table411[[#This Row],[Away Name BPI_SAG ELO]], 'Ratings_Comp'!$A$2:$L$364, 15, FALSE)</f>
        <v>#N/A</v>
      </c>
      <c r="CO97" t="e">
        <f>Table411[[#This Row],[Home_Ws]]/(Table411[[#This Row],[Home_Ws]]+Table411[[#This Row],[Home_Ls]])</f>
        <v>#N/A</v>
      </c>
      <c r="CP97" t="e">
        <f>Table411[[#This Row],[Away_Ws]]/(Table411[[#This Row],[Away_Ws]]+Table411[[#This Row],[Away_Ls]])</f>
        <v>#N/A</v>
      </c>
    </row>
    <row r="98" spans="1:94" x14ac:dyDescent="0.45">
      <c r="A98">
        <v>98</v>
      </c>
      <c r="B98" s="4"/>
      <c r="C98" s="4"/>
      <c r="D98" s="3" t="e">
        <f>VLOOKUP('Prediction Data'!$B98, Names!$C$2:$K$363, 2,FALSE)</f>
        <v>#N/A</v>
      </c>
      <c r="E98" s="3" t="e">
        <f>VLOOKUP('Prediction Data'!$C98, Names!$C$2:$K$363, 2,FALSE)</f>
        <v>#N/A</v>
      </c>
      <c r="F98" s="3" t="e">
        <f>VLOOKUP('Prediction Data'!$B98, Names!$C$2:$K$363, 3,FALSE)</f>
        <v>#N/A</v>
      </c>
      <c r="G98" s="3" t="e">
        <f>VLOOKUP('Prediction Data'!$C98, Names!$C$2:$K$363, 3,FALSE)</f>
        <v>#N/A</v>
      </c>
      <c r="H98" s="3" t="e">
        <f>VLOOKUP('Prediction Data'!$B98, Names!$C$2:$K$363, 5,FALSE)</f>
        <v>#N/A</v>
      </c>
      <c r="I98" s="3" t="e">
        <f>VLOOKUP('Prediction Data'!$C98, Names!$C$2:$K$363, 5,FALSE)</f>
        <v>#N/A</v>
      </c>
      <c r="J98" s="3" t="e">
        <f>VLOOKUP('Prediction Data'!$B98, Names!$C$2:$K$363, 6,FALSE)</f>
        <v>#N/A</v>
      </c>
      <c r="K98" s="3" t="e">
        <f>VLOOKUP('Prediction Data'!$C98, Names!$C$2:$K$363, 6,FALSE)</f>
        <v>#N/A</v>
      </c>
      <c r="L98" s="3" t="e">
        <f>VLOOKUP(B98, Names!$C$2:$M$363, 7,FALSE)</f>
        <v>#N/A</v>
      </c>
      <c r="M98" s="3" t="e">
        <f>VLOOKUP(C98, Names!$C$2:$M$363, 7,FALSE)</f>
        <v>#N/A</v>
      </c>
      <c r="N98" s="4" t="s">
        <v>558</v>
      </c>
      <c r="Q98" s="4">
        <f t="shared" si="10"/>
        <v>0</v>
      </c>
      <c r="R98" s="4" t="str">
        <f t="shared" si="11"/>
        <v>L</v>
      </c>
      <c r="S98" s="5"/>
      <c r="T98" s="17" t="e">
        <f>VLOOKUP($F98, Ratings_Comp[], T$215, FALSE)</f>
        <v>#N/A</v>
      </c>
      <c r="U98" s="17" t="e">
        <f>VLOOKUP($F98, Ratings_Comp[], U$215, FALSE)</f>
        <v>#N/A</v>
      </c>
      <c r="V98" s="17" t="e">
        <f>VLOOKUP($F98, Ratings_Comp[], V$215, FALSE)</f>
        <v>#N/A</v>
      </c>
      <c r="W98" s="17" t="e">
        <f>VLOOKUP($F98, Ratings_Comp[], W$215, FALSE)</f>
        <v>#N/A</v>
      </c>
      <c r="X98" s="17" t="e">
        <f>VLOOKUP($F98, Ratings_Comp[], X$215, FALSE)</f>
        <v>#N/A</v>
      </c>
      <c r="Y98" s="17" t="e">
        <f>VLOOKUP($G98, Ratings_Comp[], Y$215, FALSE)</f>
        <v>#N/A</v>
      </c>
      <c r="Z98" s="17" t="e">
        <f>VLOOKUP($G98, Ratings_Comp[], Z$215, FALSE)</f>
        <v>#N/A</v>
      </c>
      <c r="AA98" s="17" t="e">
        <f>VLOOKUP($G98, Ratings_Comp[], AA$215, FALSE)</f>
        <v>#N/A</v>
      </c>
      <c r="AB98" s="17" t="e">
        <f>VLOOKUP($G98, Ratings_Comp[], AB$215, FALSE)</f>
        <v>#N/A</v>
      </c>
      <c r="AC98" s="17" t="e">
        <f>VLOOKUP($G98, Ratings_Comp[], AC$215, FALSE)</f>
        <v>#N/A</v>
      </c>
      <c r="AD98" t="e">
        <f>VLOOKUP('Prediction Data'!$D98,#REF!, AD$215,FALSE)</f>
        <v>#N/A</v>
      </c>
      <c r="AE98" t="e">
        <f>VLOOKUP('Prediction Data'!$D98,#REF!, AE$215,FALSE)</f>
        <v>#N/A</v>
      </c>
      <c r="AF98" t="e">
        <f>VLOOKUP('Prediction Data'!$D98,#REF!, AF$215,FALSE)</f>
        <v>#N/A</v>
      </c>
      <c r="AG98" t="e">
        <f>VLOOKUP('Prediction Data'!$D98,#REF!, AG$215,FALSE)</f>
        <v>#N/A</v>
      </c>
      <c r="AH98" t="e">
        <f>VLOOKUP('Prediction Data'!$D98,#REF!, AH$215,FALSE)</f>
        <v>#N/A</v>
      </c>
      <c r="AI98" t="e">
        <f>VLOOKUP('Prediction Data'!$E98,#REF!, AI$215,FALSE)</f>
        <v>#N/A</v>
      </c>
      <c r="AJ98" t="e">
        <f>VLOOKUP('Prediction Data'!$E98,#REF!, AJ$215,FALSE)</f>
        <v>#N/A</v>
      </c>
      <c r="AK98" t="e">
        <f>VLOOKUP('Prediction Data'!$E98,#REF!, AK$215,FALSE)</f>
        <v>#N/A</v>
      </c>
      <c r="AL98" t="e">
        <f>VLOOKUP('Prediction Data'!$E98,#REF!, AL$215,FALSE)</f>
        <v>#N/A</v>
      </c>
      <c r="AM98" t="e">
        <f>VLOOKUP('Prediction Data'!$E98,#REF!, AM$215,FALSE)</f>
        <v>#N/A</v>
      </c>
      <c r="AN98" t="e">
        <f>VLOOKUP($F98,#REF!, AN$215,FALSE)</f>
        <v>#N/A</v>
      </c>
      <c r="AO98" t="e">
        <f>VLOOKUP($F98,#REF!, AO$215,FALSE)</f>
        <v>#N/A</v>
      </c>
      <c r="AP98" t="e">
        <f>VLOOKUP($G98,#REF!, AP$215,FALSE)</f>
        <v>#N/A</v>
      </c>
      <c r="AQ98" t="e">
        <f>VLOOKUP($G98,#REF!, AQ$215,FALSE)</f>
        <v>#N/A</v>
      </c>
      <c r="AR98" t="e">
        <f>VLOOKUP($H98,#REF!, 'Prediction Data'!AR$215,FALSE)</f>
        <v>#N/A</v>
      </c>
      <c r="AS98" t="e">
        <f>VLOOKUP($H98,#REF!, 'Prediction Data'!AS$215,FALSE)</f>
        <v>#N/A</v>
      </c>
      <c r="AT98" t="e">
        <f>VLOOKUP($H98,#REF!, 'Prediction Data'!AT$215,FALSE)</f>
        <v>#N/A</v>
      </c>
      <c r="AU98" t="e">
        <f>VLOOKUP($H98,#REF!, 'Prediction Data'!AU$215,FALSE)</f>
        <v>#N/A</v>
      </c>
      <c r="AV98" t="e">
        <f>VLOOKUP($H98,#REF!, 'Prediction Data'!AV$215,FALSE)</f>
        <v>#N/A</v>
      </c>
      <c r="AW98" t="e">
        <f>VLOOKUP($H98,#REF!, 'Prediction Data'!AW$215,FALSE)</f>
        <v>#N/A</v>
      </c>
      <c r="AX98" t="e">
        <f>VLOOKUP($H98,#REF!, 'Prediction Data'!AX$215,FALSE)</f>
        <v>#N/A</v>
      </c>
      <c r="AY98" t="e">
        <f>VLOOKUP($H98,#REF!, 'Prediction Data'!AY$215,FALSE)</f>
        <v>#N/A</v>
      </c>
      <c r="AZ98" t="e">
        <f>VLOOKUP($H98,#REF!, 'Prediction Data'!AZ$215,FALSE)</f>
        <v>#N/A</v>
      </c>
      <c r="BA98" t="e">
        <f>VLOOKUP($H98,#REF!, 'Prediction Data'!BA$215,FALSE)</f>
        <v>#N/A</v>
      </c>
      <c r="BB98" t="e">
        <f>VLOOKUP($H98,#REF!, 'Prediction Data'!BB$215,FALSE)</f>
        <v>#N/A</v>
      </c>
      <c r="BC98" t="e">
        <f>VLOOKUP($H98,#REF!, 'Prediction Data'!BC$215,FALSE)</f>
        <v>#N/A</v>
      </c>
      <c r="BD98" t="e">
        <f>VLOOKUP($I98,#REF!, 'Prediction Data'!BD$215,FALSE)</f>
        <v>#N/A</v>
      </c>
      <c r="BE98" t="e">
        <f>VLOOKUP($I98,#REF!, 'Prediction Data'!BE$215,FALSE)</f>
        <v>#N/A</v>
      </c>
      <c r="BF98" t="e">
        <f>VLOOKUP($I98,#REF!, 'Prediction Data'!BF$215,FALSE)</f>
        <v>#N/A</v>
      </c>
      <c r="BG98" t="e">
        <f>VLOOKUP($I98,#REF!, 'Prediction Data'!BG$215,FALSE)</f>
        <v>#N/A</v>
      </c>
      <c r="BH98" t="e">
        <f>VLOOKUP($I98,#REF!, 'Prediction Data'!BH$215,FALSE)</f>
        <v>#N/A</v>
      </c>
      <c r="BI98" t="e">
        <f>VLOOKUP($I98,#REF!, 'Prediction Data'!BI$215,FALSE)</f>
        <v>#N/A</v>
      </c>
      <c r="BJ98" t="e">
        <f>VLOOKUP($I98,#REF!, 'Prediction Data'!BJ$215,FALSE)</f>
        <v>#N/A</v>
      </c>
      <c r="BK98" t="e">
        <f>VLOOKUP($I98,#REF!, 'Prediction Data'!BK$215,FALSE)</f>
        <v>#N/A</v>
      </c>
      <c r="BL98" t="e">
        <f>VLOOKUP($I98,#REF!, 'Prediction Data'!BL$215,FALSE)</f>
        <v>#N/A</v>
      </c>
      <c r="BM98" t="e">
        <f>VLOOKUP($I98,#REF!, 'Prediction Data'!BM$215,FALSE)</f>
        <v>#N/A</v>
      </c>
      <c r="BN98" t="e">
        <f>VLOOKUP($I98,#REF!, 'Prediction Data'!BN$215,FALSE)</f>
        <v>#N/A</v>
      </c>
      <c r="BO98" t="e">
        <f>VLOOKUP($I98,#REF!, 'Prediction Data'!BO$215,FALSE)</f>
        <v>#N/A</v>
      </c>
      <c r="BP98" t="e">
        <f>VLOOKUP('Prediction Data'!$J98,#REF!, BP$215, FALSE)</f>
        <v>#N/A</v>
      </c>
      <c r="BQ98" t="e">
        <f>VLOOKUP('Prediction Data'!$J98,#REF!, BQ$215, FALSE)</f>
        <v>#N/A</v>
      </c>
      <c r="BR98" t="e">
        <f>VLOOKUP('Prediction Data'!$J98,#REF!, BR$215, FALSE)</f>
        <v>#N/A</v>
      </c>
      <c r="BS98" t="e">
        <f>VLOOKUP('Prediction Data'!$J98,#REF!, BS$215, FALSE)</f>
        <v>#N/A</v>
      </c>
      <c r="BT98" t="e">
        <f>VLOOKUP('Prediction Data'!$J98,#REF!, BT$215, FALSE)</f>
        <v>#N/A</v>
      </c>
      <c r="BU98" t="e">
        <f t="shared" si="12"/>
        <v>#N/A</v>
      </c>
      <c r="BV98" t="e">
        <f t="shared" si="13"/>
        <v>#N/A</v>
      </c>
      <c r="BW98" t="e">
        <f>VLOOKUP('Prediction Data'!$K98,#REF!, BW$215, FALSE)</f>
        <v>#N/A</v>
      </c>
      <c r="BX98" t="e">
        <f>VLOOKUP('Prediction Data'!$K98,#REF!, BX$215, FALSE)</f>
        <v>#N/A</v>
      </c>
      <c r="BY98" t="e">
        <f>VLOOKUP('Prediction Data'!$K98,#REF!, BY$215, FALSE)</f>
        <v>#N/A</v>
      </c>
      <c r="BZ98" t="e">
        <f>VLOOKUP('Prediction Data'!$K98,#REF!, BZ$215, FALSE)</f>
        <v>#N/A</v>
      </c>
      <c r="CA98" t="e">
        <f>VLOOKUP('Prediction Data'!$K98,#REF!, CA$215, FALSE)</f>
        <v>#N/A</v>
      </c>
      <c r="CB98" t="e">
        <f t="shared" si="14"/>
        <v>#N/A</v>
      </c>
      <c r="CC98" t="e">
        <f t="shared" si="15"/>
        <v>#N/A</v>
      </c>
      <c r="CD98" t="e">
        <f t="shared" si="16"/>
        <v>#N/A</v>
      </c>
      <c r="CE98" t="e">
        <f t="shared" si="17"/>
        <v>#N/A</v>
      </c>
      <c r="CF98" s="20" t="e">
        <f t="shared" si="18"/>
        <v>#N/A</v>
      </c>
      <c r="CG98" s="20" t="e">
        <f t="shared" si="19"/>
        <v>#N/A</v>
      </c>
      <c r="CH98" t="e">
        <f>VLOOKUP(Table411[[#This Row],[Conference_H]], Conferences!$H$2:$N$34, 3,FALSE)</f>
        <v>#N/A</v>
      </c>
      <c r="CI98" t="e">
        <f>VLOOKUP(Table411[[#This Row],[Conference_A]], Conferences!$H$2:$N$34, 3,FALSE)</f>
        <v>#N/A</v>
      </c>
      <c r="CJ98" t="e">
        <f>IF(Table411[[#This Row],[CRank_H]]=Table411[[#This Row],[CRank_A]],0,1)</f>
        <v>#N/A</v>
      </c>
      <c r="CK98" t="e">
        <f>VLOOKUP(Table411[[#This Row],[Home Name BPI_SAG ELO]], 'Ratings_Comp'!$A$2:$L$364, 14, FALSE)</f>
        <v>#N/A</v>
      </c>
      <c r="CL98" t="e">
        <f>VLOOKUP(Table411[[#This Row],[Home Name BPI_SAG ELO]], 'Ratings_Comp'!$A$2:$L$364, 15, FALSE)</f>
        <v>#N/A</v>
      </c>
      <c r="CM98" t="e">
        <f>VLOOKUP(Table411[[#This Row],[Away Name BPI_SAG ELO]], 'Ratings_Comp'!$A$2:$L$364, 14, FALSE)</f>
        <v>#N/A</v>
      </c>
      <c r="CN98" t="e">
        <f>VLOOKUP(Table411[[#This Row],[Away Name BPI_SAG ELO]], 'Ratings_Comp'!$A$2:$L$364, 15, FALSE)</f>
        <v>#N/A</v>
      </c>
      <c r="CO98" t="e">
        <f>Table411[[#This Row],[Home_Ws]]/(Table411[[#This Row],[Home_Ws]]+Table411[[#This Row],[Home_Ls]])</f>
        <v>#N/A</v>
      </c>
      <c r="CP98" t="e">
        <f>Table411[[#This Row],[Away_Ws]]/(Table411[[#This Row],[Away_Ws]]+Table411[[#This Row],[Away_Ls]])</f>
        <v>#N/A</v>
      </c>
    </row>
    <row r="99" spans="1:94" x14ac:dyDescent="0.45">
      <c r="A99">
        <v>99</v>
      </c>
      <c r="B99" s="4"/>
      <c r="C99" s="4"/>
      <c r="D99" s="3" t="e">
        <f>VLOOKUP('Prediction Data'!$B99, Names!$C$2:$K$363, 2,FALSE)</f>
        <v>#N/A</v>
      </c>
      <c r="E99" s="3" t="e">
        <f>VLOOKUP('Prediction Data'!$C99, Names!$C$2:$K$363, 2,FALSE)</f>
        <v>#N/A</v>
      </c>
      <c r="F99" s="3" t="e">
        <f>VLOOKUP('Prediction Data'!$B99, Names!$C$2:$K$363, 3,FALSE)</f>
        <v>#N/A</v>
      </c>
      <c r="G99" s="3" t="e">
        <f>VLOOKUP('Prediction Data'!$C99, Names!$C$2:$K$363, 3,FALSE)</f>
        <v>#N/A</v>
      </c>
      <c r="H99" s="3" t="e">
        <f>VLOOKUP('Prediction Data'!$B99, Names!$C$2:$K$363, 5,FALSE)</f>
        <v>#N/A</v>
      </c>
      <c r="I99" s="3" t="e">
        <f>VLOOKUP('Prediction Data'!$C99, Names!$C$2:$K$363, 5,FALSE)</f>
        <v>#N/A</v>
      </c>
      <c r="J99" s="3" t="e">
        <f>VLOOKUP('Prediction Data'!$B99, Names!$C$2:$K$363, 6,FALSE)</f>
        <v>#N/A</v>
      </c>
      <c r="K99" s="3" t="e">
        <f>VLOOKUP('Prediction Data'!$C99, Names!$C$2:$K$363, 6,FALSE)</f>
        <v>#N/A</v>
      </c>
      <c r="L99" s="3" t="e">
        <f>VLOOKUP(B99, Names!$C$2:$M$363, 7,FALSE)</f>
        <v>#N/A</v>
      </c>
      <c r="M99" s="3" t="e">
        <f>VLOOKUP(C99, Names!$C$2:$M$363, 7,FALSE)</f>
        <v>#N/A</v>
      </c>
      <c r="N99" s="4" t="s">
        <v>558</v>
      </c>
      <c r="Q99" s="4">
        <f t="shared" si="10"/>
        <v>0</v>
      </c>
      <c r="R99" s="4" t="str">
        <f t="shared" si="11"/>
        <v>L</v>
      </c>
      <c r="S99" s="5"/>
      <c r="T99" s="17" t="e">
        <f>VLOOKUP($F99, Ratings_Comp[], T$215, FALSE)</f>
        <v>#N/A</v>
      </c>
      <c r="U99" s="17" t="e">
        <f>VLOOKUP($F99, Ratings_Comp[], U$215, FALSE)</f>
        <v>#N/A</v>
      </c>
      <c r="V99" s="17" t="e">
        <f>VLOOKUP($F99, Ratings_Comp[], V$215, FALSE)</f>
        <v>#N/A</v>
      </c>
      <c r="W99" s="17" t="e">
        <f>VLOOKUP($F99, Ratings_Comp[], W$215, FALSE)</f>
        <v>#N/A</v>
      </c>
      <c r="X99" s="17" t="e">
        <f>VLOOKUP($F99, Ratings_Comp[], X$215, FALSE)</f>
        <v>#N/A</v>
      </c>
      <c r="Y99" s="17" t="e">
        <f>VLOOKUP($G99, Ratings_Comp[], Y$215, FALSE)</f>
        <v>#N/A</v>
      </c>
      <c r="Z99" s="17" t="e">
        <f>VLOOKUP($G99, Ratings_Comp[], Z$215, FALSE)</f>
        <v>#N/A</v>
      </c>
      <c r="AA99" s="17" t="e">
        <f>VLOOKUP($G99, Ratings_Comp[], AA$215, FALSE)</f>
        <v>#N/A</v>
      </c>
      <c r="AB99" s="17" t="e">
        <f>VLOOKUP($G99, Ratings_Comp[], AB$215, FALSE)</f>
        <v>#N/A</v>
      </c>
      <c r="AC99" s="17" t="e">
        <f>VLOOKUP($G99, Ratings_Comp[], AC$215, FALSE)</f>
        <v>#N/A</v>
      </c>
      <c r="AD99" t="e">
        <f>VLOOKUP('Prediction Data'!$D99,#REF!, AD$215,FALSE)</f>
        <v>#N/A</v>
      </c>
      <c r="AE99" t="e">
        <f>VLOOKUP('Prediction Data'!$D99,#REF!, AE$215,FALSE)</f>
        <v>#N/A</v>
      </c>
      <c r="AF99" t="e">
        <f>VLOOKUP('Prediction Data'!$D99,#REF!, AF$215,FALSE)</f>
        <v>#N/A</v>
      </c>
      <c r="AG99" t="e">
        <f>VLOOKUP('Prediction Data'!$D99,#REF!, AG$215,FALSE)</f>
        <v>#N/A</v>
      </c>
      <c r="AH99" t="e">
        <f>VLOOKUP('Prediction Data'!$D99,#REF!, AH$215,FALSE)</f>
        <v>#N/A</v>
      </c>
      <c r="AI99" t="e">
        <f>VLOOKUP('Prediction Data'!$E99,#REF!, AI$215,FALSE)</f>
        <v>#N/A</v>
      </c>
      <c r="AJ99" t="e">
        <f>VLOOKUP('Prediction Data'!$E99,#REF!, AJ$215,FALSE)</f>
        <v>#N/A</v>
      </c>
      <c r="AK99" t="e">
        <f>VLOOKUP('Prediction Data'!$E99,#REF!, AK$215,FALSE)</f>
        <v>#N/A</v>
      </c>
      <c r="AL99" t="e">
        <f>VLOOKUP('Prediction Data'!$E99,#REF!, AL$215,FALSE)</f>
        <v>#N/A</v>
      </c>
      <c r="AM99" t="e">
        <f>VLOOKUP('Prediction Data'!$E99,#REF!, AM$215,FALSE)</f>
        <v>#N/A</v>
      </c>
      <c r="AN99" t="e">
        <f>VLOOKUP($F99,#REF!, AN$215,FALSE)</f>
        <v>#N/A</v>
      </c>
      <c r="AO99" t="e">
        <f>VLOOKUP($F99,#REF!, AO$215,FALSE)</f>
        <v>#N/A</v>
      </c>
      <c r="AP99" t="e">
        <f>VLOOKUP($G99,#REF!, AP$215,FALSE)</f>
        <v>#N/A</v>
      </c>
      <c r="AQ99" t="e">
        <f>VLOOKUP($G99,#REF!, AQ$215,FALSE)</f>
        <v>#N/A</v>
      </c>
      <c r="AR99" t="e">
        <f>VLOOKUP($H99,#REF!, 'Prediction Data'!AR$215,FALSE)</f>
        <v>#N/A</v>
      </c>
      <c r="AS99" t="e">
        <f>VLOOKUP($H99,#REF!, 'Prediction Data'!AS$215,FALSE)</f>
        <v>#N/A</v>
      </c>
      <c r="AT99" t="e">
        <f>VLOOKUP($H99,#REF!, 'Prediction Data'!AT$215,FALSE)</f>
        <v>#N/A</v>
      </c>
      <c r="AU99" t="e">
        <f>VLOOKUP($H99,#REF!, 'Prediction Data'!AU$215,FALSE)</f>
        <v>#N/A</v>
      </c>
      <c r="AV99" t="e">
        <f>VLOOKUP($H99,#REF!, 'Prediction Data'!AV$215,FALSE)</f>
        <v>#N/A</v>
      </c>
      <c r="AW99" t="e">
        <f>VLOOKUP($H99,#REF!, 'Prediction Data'!AW$215,FALSE)</f>
        <v>#N/A</v>
      </c>
      <c r="AX99" t="e">
        <f>VLOOKUP($H99,#REF!, 'Prediction Data'!AX$215,FALSE)</f>
        <v>#N/A</v>
      </c>
      <c r="AY99" t="e">
        <f>VLOOKUP($H99,#REF!, 'Prediction Data'!AY$215,FALSE)</f>
        <v>#N/A</v>
      </c>
      <c r="AZ99" t="e">
        <f>VLOOKUP($H99,#REF!, 'Prediction Data'!AZ$215,FALSE)</f>
        <v>#N/A</v>
      </c>
      <c r="BA99" t="e">
        <f>VLOOKUP($H99,#REF!, 'Prediction Data'!BA$215,FALSE)</f>
        <v>#N/A</v>
      </c>
      <c r="BB99" t="e">
        <f>VLOOKUP($H99,#REF!, 'Prediction Data'!BB$215,FALSE)</f>
        <v>#N/A</v>
      </c>
      <c r="BC99" t="e">
        <f>VLOOKUP($H99,#REF!, 'Prediction Data'!BC$215,FALSE)</f>
        <v>#N/A</v>
      </c>
      <c r="BD99" t="e">
        <f>VLOOKUP($I99,#REF!, 'Prediction Data'!BD$215,FALSE)</f>
        <v>#N/A</v>
      </c>
      <c r="BE99" t="e">
        <f>VLOOKUP($I99,#REF!, 'Prediction Data'!BE$215,FALSE)</f>
        <v>#N/A</v>
      </c>
      <c r="BF99" t="e">
        <f>VLOOKUP($I99,#REF!, 'Prediction Data'!BF$215,FALSE)</f>
        <v>#N/A</v>
      </c>
      <c r="BG99" t="e">
        <f>VLOOKUP($I99,#REF!, 'Prediction Data'!BG$215,FALSE)</f>
        <v>#N/A</v>
      </c>
      <c r="BH99" t="e">
        <f>VLOOKUP($I99,#REF!, 'Prediction Data'!BH$215,FALSE)</f>
        <v>#N/A</v>
      </c>
      <c r="BI99" t="e">
        <f>VLOOKUP($I99,#REF!, 'Prediction Data'!BI$215,FALSE)</f>
        <v>#N/A</v>
      </c>
      <c r="BJ99" t="e">
        <f>VLOOKUP($I99,#REF!, 'Prediction Data'!BJ$215,FALSE)</f>
        <v>#N/A</v>
      </c>
      <c r="BK99" t="e">
        <f>VLOOKUP($I99,#REF!, 'Prediction Data'!BK$215,FALSE)</f>
        <v>#N/A</v>
      </c>
      <c r="BL99" t="e">
        <f>VLOOKUP($I99,#REF!, 'Prediction Data'!BL$215,FALSE)</f>
        <v>#N/A</v>
      </c>
      <c r="BM99" t="e">
        <f>VLOOKUP($I99,#REF!, 'Prediction Data'!BM$215,FALSE)</f>
        <v>#N/A</v>
      </c>
      <c r="BN99" t="e">
        <f>VLOOKUP($I99,#REF!, 'Prediction Data'!BN$215,FALSE)</f>
        <v>#N/A</v>
      </c>
      <c r="BO99" t="e">
        <f>VLOOKUP($I99,#REF!, 'Prediction Data'!BO$215,FALSE)</f>
        <v>#N/A</v>
      </c>
      <c r="BP99" t="e">
        <f>VLOOKUP('Prediction Data'!$J99,#REF!, BP$215, FALSE)</f>
        <v>#N/A</v>
      </c>
      <c r="BQ99" t="e">
        <f>VLOOKUP('Prediction Data'!$J99,#REF!, BQ$215, FALSE)</f>
        <v>#N/A</v>
      </c>
      <c r="BR99" t="e">
        <f>VLOOKUP('Prediction Data'!$J99,#REF!, BR$215, FALSE)</f>
        <v>#N/A</v>
      </c>
      <c r="BS99" t="e">
        <f>VLOOKUP('Prediction Data'!$J99,#REF!, BS$215, FALSE)</f>
        <v>#N/A</v>
      </c>
      <c r="BT99" t="e">
        <f>VLOOKUP('Prediction Data'!$J99,#REF!, BT$215, FALSE)</f>
        <v>#N/A</v>
      </c>
      <c r="BU99" t="e">
        <f t="shared" si="12"/>
        <v>#N/A</v>
      </c>
      <c r="BV99" t="e">
        <f t="shared" si="13"/>
        <v>#N/A</v>
      </c>
      <c r="BW99" t="e">
        <f>VLOOKUP('Prediction Data'!$K99,#REF!, BW$215, FALSE)</f>
        <v>#N/A</v>
      </c>
      <c r="BX99" t="e">
        <f>VLOOKUP('Prediction Data'!$K99,#REF!, BX$215, FALSE)</f>
        <v>#N/A</v>
      </c>
      <c r="BY99" t="e">
        <f>VLOOKUP('Prediction Data'!$K99,#REF!, BY$215, FALSE)</f>
        <v>#N/A</v>
      </c>
      <c r="BZ99" t="e">
        <f>VLOOKUP('Prediction Data'!$K99,#REF!, BZ$215, FALSE)</f>
        <v>#N/A</v>
      </c>
      <c r="CA99" t="e">
        <f>VLOOKUP('Prediction Data'!$K99,#REF!, CA$215, FALSE)</f>
        <v>#N/A</v>
      </c>
      <c r="CB99" t="e">
        <f t="shared" si="14"/>
        <v>#N/A</v>
      </c>
      <c r="CC99" t="e">
        <f t="shared" si="15"/>
        <v>#N/A</v>
      </c>
      <c r="CD99" t="e">
        <f t="shared" si="16"/>
        <v>#N/A</v>
      </c>
      <c r="CE99" t="e">
        <f t="shared" si="17"/>
        <v>#N/A</v>
      </c>
      <c r="CF99" s="20" t="e">
        <f t="shared" si="18"/>
        <v>#N/A</v>
      </c>
      <c r="CG99" s="20" t="e">
        <f t="shared" si="19"/>
        <v>#N/A</v>
      </c>
      <c r="CH99" t="e">
        <f>VLOOKUP(Table411[[#This Row],[Conference_H]], Conferences!$H$2:$N$34, 3,FALSE)</f>
        <v>#N/A</v>
      </c>
      <c r="CI99" t="e">
        <f>VLOOKUP(Table411[[#This Row],[Conference_A]], Conferences!$H$2:$N$34, 3,FALSE)</f>
        <v>#N/A</v>
      </c>
      <c r="CJ99" t="e">
        <f>IF(Table411[[#This Row],[CRank_H]]=Table411[[#This Row],[CRank_A]],0,1)</f>
        <v>#N/A</v>
      </c>
      <c r="CK99" t="e">
        <f>VLOOKUP(Table411[[#This Row],[Home Name BPI_SAG ELO]], 'Ratings_Comp'!$A$2:$L$364, 14, FALSE)</f>
        <v>#N/A</v>
      </c>
      <c r="CL99" t="e">
        <f>VLOOKUP(Table411[[#This Row],[Home Name BPI_SAG ELO]], 'Ratings_Comp'!$A$2:$L$364, 15, FALSE)</f>
        <v>#N/A</v>
      </c>
      <c r="CM99" t="e">
        <f>VLOOKUP(Table411[[#This Row],[Away Name BPI_SAG ELO]], 'Ratings_Comp'!$A$2:$L$364, 14, FALSE)</f>
        <v>#N/A</v>
      </c>
      <c r="CN99" t="e">
        <f>VLOOKUP(Table411[[#This Row],[Away Name BPI_SAG ELO]], 'Ratings_Comp'!$A$2:$L$364, 15, FALSE)</f>
        <v>#N/A</v>
      </c>
      <c r="CO99" t="e">
        <f>Table411[[#This Row],[Home_Ws]]/(Table411[[#This Row],[Home_Ws]]+Table411[[#This Row],[Home_Ls]])</f>
        <v>#N/A</v>
      </c>
      <c r="CP99" t="e">
        <f>Table411[[#This Row],[Away_Ws]]/(Table411[[#This Row],[Away_Ws]]+Table411[[#This Row],[Away_Ls]])</f>
        <v>#N/A</v>
      </c>
    </row>
    <row r="100" spans="1:94" x14ac:dyDescent="0.45">
      <c r="A100">
        <v>100</v>
      </c>
      <c r="B100" s="4"/>
      <c r="C100" s="4"/>
      <c r="D100" s="3" t="e">
        <f>VLOOKUP('Prediction Data'!$B100, Names!$C$2:$K$363, 2,FALSE)</f>
        <v>#N/A</v>
      </c>
      <c r="E100" s="3" t="e">
        <f>VLOOKUP('Prediction Data'!$C100, Names!$C$2:$K$363, 2,FALSE)</f>
        <v>#N/A</v>
      </c>
      <c r="F100" s="3" t="e">
        <f>VLOOKUP('Prediction Data'!$B100, Names!$C$2:$K$363, 3,FALSE)</f>
        <v>#N/A</v>
      </c>
      <c r="G100" s="3" t="e">
        <f>VLOOKUP('Prediction Data'!$C100, Names!$C$2:$K$363, 3,FALSE)</f>
        <v>#N/A</v>
      </c>
      <c r="H100" s="3" t="e">
        <f>VLOOKUP('Prediction Data'!$B100, Names!$C$2:$K$363, 5,FALSE)</f>
        <v>#N/A</v>
      </c>
      <c r="I100" s="3" t="e">
        <f>VLOOKUP('Prediction Data'!$C100, Names!$C$2:$K$363, 5,FALSE)</f>
        <v>#N/A</v>
      </c>
      <c r="J100" s="3" t="e">
        <f>VLOOKUP('Prediction Data'!$B100, Names!$C$2:$K$363, 6,FALSE)</f>
        <v>#N/A</v>
      </c>
      <c r="K100" s="3" t="e">
        <f>VLOOKUP('Prediction Data'!$C100, Names!$C$2:$K$363, 6,FALSE)</f>
        <v>#N/A</v>
      </c>
      <c r="L100" s="3" t="e">
        <f>VLOOKUP(B100, Names!$C$2:$M$363, 7,FALSE)</f>
        <v>#N/A</v>
      </c>
      <c r="M100" s="3" t="e">
        <f>VLOOKUP(C100, Names!$C$2:$M$363, 7,FALSE)</f>
        <v>#N/A</v>
      </c>
      <c r="N100" s="4" t="s">
        <v>558</v>
      </c>
      <c r="Q100" s="4">
        <f t="shared" si="10"/>
        <v>0</v>
      </c>
      <c r="R100" s="4" t="str">
        <f t="shared" si="11"/>
        <v>L</v>
      </c>
      <c r="S100" s="5"/>
      <c r="T100" s="17" t="e">
        <f>VLOOKUP($F100, Ratings_Comp[], T$215, FALSE)</f>
        <v>#N/A</v>
      </c>
      <c r="U100" s="17" t="e">
        <f>VLOOKUP($F100, Ratings_Comp[], U$215, FALSE)</f>
        <v>#N/A</v>
      </c>
      <c r="V100" s="17" t="e">
        <f>VLOOKUP($F100, Ratings_Comp[], V$215, FALSE)</f>
        <v>#N/A</v>
      </c>
      <c r="W100" s="17" t="e">
        <f>VLOOKUP($F100, Ratings_Comp[], W$215, FALSE)</f>
        <v>#N/A</v>
      </c>
      <c r="X100" s="17" t="e">
        <f>VLOOKUP($F100, Ratings_Comp[], X$215, FALSE)</f>
        <v>#N/A</v>
      </c>
      <c r="Y100" s="17" t="e">
        <f>VLOOKUP($G100, Ratings_Comp[], Y$215, FALSE)</f>
        <v>#N/A</v>
      </c>
      <c r="Z100" s="17" t="e">
        <f>VLOOKUP($G100, Ratings_Comp[], Z$215, FALSE)</f>
        <v>#N/A</v>
      </c>
      <c r="AA100" s="17" t="e">
        <f>VLOOKUP($G100, Ratings_Comp[], AA$215, FALSE)</f>
        <v>#N/A</v>
      </c>
      <c r="AB100" s="17" t="e">
        <f>VLOOKUP($G100, Ratings_Comp[], AB$215, FALSE)</f>
        <v>#N/A</v>
      </c>
      <c r="AC100" s="17" t="e">
        <f>VLOOKUP($G100, Ratings_Comp[], AC$215, FALSE)</f>
        <v>#N/A</v>
      </c>
      <c r="AD100" t="e">
        <f>VLOOKUP('Prediction Data'!$D100,#REF!, AD$215,FALSE)</f>
        <v>#N/A</v>
      </c>
      <c r="AE100" t="e">
        <f>VLOOKUP('Prediction Data'!$D100,#REF!, AE$215,FALSE)</f>
        <v>#N/A</v>
      </c>
      <c r="AF100" t="e">
        <f>VLOOKUP('Prediction Data'!$D100,#REF!, AF$215,FALSE)</f>
        <v>#N/A</v>
      </c>
      <c r="AG100" t="e">
        <f>VLOOKUP('Prediction Data'!$D100,#REF!, AG$215,FALSE)</f>
        <v>#N/A</v>
      </c>
      <c r="AH100" t="e">
        <f>VLOOKUP('Prediction Data'!$D100,#REF!, AH$215,FALSE)</f>
        <v>#N/A</v>
      </c>
      <c r="AI100" t="e">
        <f>VLOOKUP('Prediction Data'!$E100,#REF!, AI$215,FALSE)</f>
        <v>#N/A</v>
      </c>
      <c r="AJ100" t="e">
        <f>VLOOKUP('Prediction Data'!$E100,#REF!, AJ$215,FALSE)</f>
        <v>#N/A</v>
      </c>
      <c r="AK100" t="e">
        <f>VLOOKUP('Prediction Data'!$E100,#REF!, AK$215,FALSE)</f>
        <v>#N/A</v>
      </c>
      <c r="AL100" t="e">
        <f>VLOOKUP('Prediction Data'!$E100,#REF!, AL$215,FALSE)</f>
        <v>#N/A</v>
      </c>
      <c r="AM100" t="e">
        <f>VLOOKUP('Prediction Data'!$E100,#REF!, AM$215,FALSE)</f>
        <v>#N/A</v>
      </c>
      <c r="AN100" t="e">
        <f>VLOOKUP($F100,#REF!, AN$215,FALSE)</f>
        <v>#N/A</v>
      </c>
      <c r="AO100" t="e">
        <f>VLOOKUP($F100,#REF!, AO$215,FALSE)</f>
        <v>#N/A</v>
      </c>
      <c r="AP100" t="e">
        <f>VLOOKUP($G100,#REF!, AP$215,FALSE)</f>
        <v>#N/A</v>
      </c>
      <c r="AQ100" t="e">
        <f>VLOOKUP($G100,#REF!, AQ$215,FALSE)</f>
        <v>#N/A</v>
      </c>
      <c r="AR100" t="e">
        <f>VLOOKUP($H100,#REF!, 'Prediction Data'!AR$215,FALSE)</f>
        <v>#N/A</v>
      </c>
      <c r="AS100" t="e">
        <f>VLOOKUP($H100,#REF!, 'Prediction Data'!AS$215,FALSE)</f>
        <v>#N/A</v>
      </c>
      <c r="AT100" t="e">
        <f>VLOOKUP($H100,#REF!, 'Prediction Data'!AT$215,FALSE)</f>
        <v>#N/A</v>
      </c>
      <c r="AU100" t="e">
        <f>VLOOKUP($H100,#REF!, 'Prediction Data'!AU$215,FALSE)</f>
        <v>#N/A</v>
      </c>
      <c r="AV100" t="e">
        <f>VLOOKUP($H100,#REF!, 'Prediction Data'!AV$215,FALSE)</f>
        <v>#N/A</v>
      </c>
      <c r="AW100" t="e">
        <f>VLOOKUP($H100,#REF!, 'Prediction Data'!AW$215,FALSE)</f>
        <v>#N/A</v>
      </c>
      <c r="AX100" t="e">
        <f>VLOOKUP($H100,#REF!, 'Prediction Data'!AX$215,FALSE)</f>
        <v>#N/A</v>
      </c>
      <c r="AY100" t="e">
        <f>VLOOKUP($H100,#REF!, 'Prediction Data'!AY$215,FALSE)</f>
        <v>#N/A</v>
      </c>
      <c r="AZ100" t="e">
        <f>VLOOKUP($H100,#REF!, 'Prediction Data'!AZ$215,FALSE)</f>
        <v>#N/A</v>
      </c>
      <c r="BA100" t="e">
        <f>VLOOKUP($H100,#REF!, 'Prediction Data'!BA$215,FALSE)</f>
        <v>#N/A</v>
      </c>
      <c r="BB100" t="e">
        <f>VLOOKUP($H100,#REF!, 'Prediction Data'!BB$215,FALSE)</f>
        <v>#N/A</v>
      </c>
      <c r="BC100" t="e">
        <f>VLOOKUP($H100,#REF!, 'Prediction Data'!BC$215,FALSE)</f>
        <v>#N/A</v>
      </c>
      <c r="BD100" t="e">
        <f>VLOOKUP($I100,#REF!, 'Prediction Data'!BD$215,FALSE)</f>
        <v>#N/A</v>
      </c>
      <c r="BE100" t="e">
        <f>VLOOKUP($I100,#REF!, 'Prediction Data'!BE$215,FALSE)</f>
        <v>#N/A</v>
      </c>
      <c r="BF100" t="e">
        <f>VLOOKUP($I100,#REF!, 'Prediction Data'!BF$215,FALSE)</f>
        <v>#N/A</v>
      </c>
      <c r="BG100" t="e">
        <f>VLOOKUP($I100,#REF!, 'Prediction Data'!BG$215,FALSE)</f>
        <v>#N/A</v>
      </c>
      <c r="BH100" t="e">
        <f>VLOOKUP($I100,#REF!, 'Prediction Data'!BH$215,FALSE)</f>
        <v>#N/A</v>
      </c>
      <c r="BI100" t="e">
        <f>VLOOKUP($I100,#REF!, 'Prediction Data'!BI$215,FALSE)</f>
        <v>#N/A</v>
      </c>
      <c r="BJ100" t="e">
        <f>VLOOKUP($I100,#REF!, 'Prediction Data'!BJ$215,FALSE)</f>
        <v>#N/A</v>
      </c>
      <c r="BK100" t="e">
        <f>VLOOKUP($I100,#REF!, 'Prediction Data'!BK$215,FALSE)</f>
        <v>#N/A</v>
      </c>
      <c r="BL100" t="e">
        <f>VLOOKUP($I100,#REF!, 'Prediction Data'!BL$215,FALSE)</f>
        <v>#N/A</v>
      </c>
      <c r="BM100" t="e">
        <f>VLOOKUP($I100,#REF!, 'Prediction Data'!BM$215,FALSE)</f>
        <v>#N/A</v>
      </c>
      <c r="BN100" t="e">
        <f>VLOOKUP($I100,#REF!, 'Prediction Data'!BN$215,FALSE)</f>
        <v>#N/A</v>
      </c>
      <c r="BO100" t="e">
        <f>VLOOKUP($I100,#REF!, 'Prediction Data'!BO$215,FALSE)</f>
        <v>#N/A</v>
      </c>
      <c r="BP100" t="e">
        <f>VLOOKUP('Prediction Data'!$J100,#REF!, BP$215, FALSE)</f>
        <v>#N/A</v>
      </c>
      <c r="BQ100" t="e">
        <f>VLOOKUP('Prediction Data'!$J100,#REF!, BQ$215, FALSE)</f>
        <v>#N/A</v>
      </c>
      <c r="BR100" t="e">
        <f>VLOOKUP('Prediction Data'!$J100,#REF!, BR$215, FALSE)</f>
        <v>#N/A</v>
      </c>
      <c r="BS100" t="e">
        <f>VLOOKUP('Prediction Data'!$J100,#REF!, BS$215, FALSE)</f>
        <v>#N/A</v>
      </c>
      <c r="BT100" t="e">
        <f>VLOOKUP('Prediction Data'!$J100,#REF!, BT$215, FALSE)</f>
        <v>#N/A</v>
      </c>
      <c r="BU100" t="e">
        <f t="shared" si="12"/>
        <v>#N/A</v>
      </c>
      <c r="BV100" t="e">
        <f t="shared" si="13"/>
        <v>#N/A</v>
      </c>
      <c r="BW100" t="e">
        <f>VLOOKUP('Prediction Data'!$K100,#REF!, BW$215, FALSE)</f>
        <v>#N/A</v>
      </c>
      <c r="BX100" t="e">
        <f>VLOOKUP('Prediction Data'!$K100,#REF!, BX$215, FALSE)</f>
        <v>#N/A</v>
      </c>
      <c r="BY100" t="e">
        <f>VLOOKUP('Prediction Data'!$K100,#REF!, BY$215, FALSE)</f>
        <v>#N/A</v>
      </c>
      <c r="BZ100" t="e">
        <f>VLOOKUP('Prediction Data'!$K100,#REF!, BZ$215, FALSE)</f>
        <v>#N/A</v>
      </c>
      <c r="CA100" t="e">
        <f>VLOOKUP('Prediction Data'!$K100,#REF!, CA$215, FALSE)</f>
        <v>#N/A</v>
      </c>
      <c r="CB100" t="e">
        <f t="shared" si="14"/>
        <v>#N/A</v>
      </c>
      <c r="CC100" t="e">
        <f t="shared" si="15"/>
        <v>#N/A</v>
      </c>
      <c r="CD100" t="e">
        <f t="shared" si="16"/>
        <v>#N/A</v>
      </c>
      <c r="CE100" t="e">
        <f t="shared" si="17"/>
        <v>#N/A</v>
      </c>
      <c r="CF100" s="20" t="e">
        <f t="shared" si="18"/>
        <v>#N/A</v>
      </c>
      <c r="CG100" s="20" t="e">
        <f t="shared" si="19"/>
        <v>#N/A</v>
      </c>
      <c r="CH100" t="e">
        <f>VLOOKUP(Table411[[#This Row],[Conference_H]], Conferences!$H$2:$N$34, 3,FALSE)</f>
        <v>#N/A</v>
      </c>
      <c r="CI100" t="e">
        <f>VLOOKUP(Table411[[#This Row],[Conference_A]], Conferences!$H$2:$N$34, 3,FALSE)</f>
        <v>#N/A</v>
      </c>
      <c r="CJ100" t="e">
        <f>IF(Table411[[#This Row],[CRank_H]]=Table411[[#This Row],[CRank_A]],0,1)</f>
        <v>#N/A</v>
      </c>
      <c r="CK100" t="e">
        <f>VLOOKUP(Table411[[#This Row],[Home Name BPI_SAG ELO]], 'Ratings_Comp'!$A$2:$L$364, 14, FALSE)</f>
        <v>#N/A</v>
      </c>
      <c r="CL100" t="e">
        <f>VLOOKUP(Table411[[#This Row],[Home Name BPI_SAG ELO]], 'Ratings_Comp'!$A$2:$L$364, 15, FALSE)</f>
        <v>#N/A</v>
      </c>
      <c r="CM100" t="e">
        <f>VLOOKUP(Table411[[#This Row],[Away Name BPI_SAG ELO]], 'Ratings_Comp'!$A$2:$L$364, 14, FALSE)</f>
        <v>#N/A</v>
      </c>
      <c r="CN100" t="e">
        <f>VLOOKUP(Table411[[#This Row],[Away Name BPI_SAG ELO]], 'Ratings_Comp'!$A$2:$L$364, 15, FALSE)</f>
        <v>#N/A</v>
      </c>
      <c r="CO100" t="e">
        <f>Table411[[#This Row],[Home_Ws]]/(Table411[[#This Row],[Home_Ws]]+Table411[[#This Row],[Home_Ls]])</f>
        <v>#N/A</v>
      </c>
      <c r="CP100" t="e">
        <f>Table411[[#This Row],[Away_Ws]]/(Table411[[#This Row],[Away_Ws]]+Table411[[#This Row],[Away_Ls]])</f>
        <v>#N/A</v>
      </c>
    </row>
    <row r="101" spans="1:94" x14ac:dyDescent="0.45">
      <c r="A101">
        <v>101</v>
      </c>
      <c r="B101" s="4"/>
      <c r="C101" s="4"/>
      <c r="D101" s="3" t="e">
        <f>VLOOKUP('Prediction Data'!$B101, Names!$C$2:$K$363, 2,FALSE)</f>
        <v>#N/A</v>
      </c>
      <c r="E101" s="3" t="e">
        <f>VLOOKUP('Prediction Data'!$C101, Names!$C$2:$K$363, 2,FALSE)</f>
        <v>#N/A</v>
      </c>
      <c r="F101" s="3" t="e">
        <f>VLOOKUP('Prediction Data'!$B101, Names!$C$2:$K$363, 3,FALSE)</f>
        <v>#N/A</v>
      </c>
      <c r="G101" s="3" t="e">
        <f>VLOOKUP('Prediction Data'!$C101, Names!$C$2:$K$363, 3,FALSE)</f>
        <v>#N/A</v>
      </c>
      <c r="H101" s="3" t="e">
        <f>VLOOKUP('Prediction Data'!$B101, Names!$C$2:$K$363, 5,FALSE)</f>
        <v>#N/A</v>
      </c>
      <c r="I101" s="3" t="e">
        <f>VLOOKUP('Prediction Data'!$C101, Names!$C$2:$K$363, 5,FALSE)</f>
        <v>#N/A</v>
      </c>
      <c r="J101" s="3" t="e">
        <f>VLOOKUP('Prediction Data'!$B101, Names!$C$2:$K$363, 6,FALSE)</f>
        <v>#N/A</v>
      </c>
      <c r="K101" s="3" t="e">
        <f>VLOOKUP('Prediction Data'!$C101, Names!$C$2:$K$363, 6,FALSE)</f>
        <v>#N/A</v>
      </c>
      <c r="L101" s="3" t="e">
        <f>VLOOKUP(B101, Names!$C$2:$M$363, 7,FALSE)</f>
        <v>#N/A</v>
      </c>
      <c r="M101" s="3" t="e">
        <f>VLOOKUP(C101, Names!$C$2:$M$363, 7,FALSE)</f>
        <v>#N/A</v>
      </c>
      <c r="N101" s="4" t="s">
        <v>558</v>
      </c>
      <c r="Q101" s="4">
        <f t="shared" si="10"/>
        <v>0</v>
      </c>
      <c r="R101" s="4" t="str">
        <f t="shared" si="11"/>
        <v>L</v>
      </c>
      <c r="S101" s="5"/>
      <c r="T101" s="17" t="e">
        <f>VLOOKUP($F101, Ratings_Comp[], T$215, FALSE)</f>
        <v>#N/A</v>
      </c>
      <c r="U101" s="17" t="e">
        <f>VLOOKUP($F101, Ratings_Comp[], U$215, FALSE)</f>
        <v>#N/A</v>
      </c>
      <c r="V101" s="17" t="e">
        <f>VLOOKUP($F101, Ratings_Comp[], V$215, FALSE)</f>
        <v>#N/A</v>
      </c>
      <c r="W101" s="17" t="e">
        <f>VLOOKUP($F101, Ratings_Comp[], W$215, FALSE)</f>
        <v>#N/A</v>
      </c>
      <c r="X101" s="17" t="e">
        <f>VLOOKUP($F101, Ratings_Comp[], X$215, FALSE)</f>
        <v>#N/A</v>
      </c>
      <c r="Y101" s="17" t="e">
        <f>VLOOKUP($G101, Ratings_Comp[], Y$215, FALSE)</f>
        <v>#N/A</v>
      </c>
      <c r="Z101" s="17" t="e">
        <f>VLOOKUP($G101, Ratings_Comp[], Z$215, FALSE)</f>
        <v>#N/A</v>
      </c>
      <c r="AA101" s="17" t="e">
        <f>VLOOKUP($G101, Ratings_Comp[], AA$215, FALSE)</f>
        <v>#N/A</v>
      </c>
      <c r="AB101" s="17" t="e">
        <f>VLOOKUP($G101, Ratings_Comp[], AB$215, FALSE)</f>
        <v>#N/A</v>
      </c>
      <c r="AC101" s="17" t="e">
        <f>VLOOKUP($G101, Ratings_Comp[], AC$215, FALSE)</f>
        <v>#N/A</v>
      </c>
      <c r="AD101" t="e">
        <f>VLOOKUP('Prediction Data'!$D101,#REF!, AD$215,FALSE)</f>
        <v>#N/A</v>
      </c>
      <c r="AE101" t="e">
        <f>VLOOKUP('Prediction Data'!$D101,#REF!, AE$215,FALSE)</f>
        <v>#N/A</v>
      </c>
      <c r="AF101" t="e">
        <f>VLOOKUP('Prediction Data'!$D101,#REF!, AF$215,FALSE)</f>
        <v>#N/A</v>
      </c>
      <c r="AG101" t="e">
        <f>VLOOKUP('Prediction Data'!$D101,#REF!, AG$215,FALSE)</f>
        <v>#N/A</v>
      </c>
      <c r="AH101" t="e">
        <f>VLOOKUP('Prediction Data'!$D101,#REF!, AH$215,FALSE)</f>
        <v>#N/A</v>
      </c>
      <c r="AI101" t="e">
        <f>VLOOKUP('Prediction Data'!$E101,#REF!, AI$215,FALSE)</f>
        <v>#N/A</v>
      </c>
      <c r="AJ101" t="e">
        <f>VLOOKUP('Prediction Data'!$E101,#REF!, AJ$215,FALSE)</f>
        <v>#N/A</v>
      </c>
      <c r="AK101" t="e">
        <f>VLOOKUP('Prediction Data'!$E101,#REF!, AK$215,FALSE)</f>
        <v>#N/A</v>
      </c>
      <c r="AL101" t="e">
        <f>VLOOKUP('Prediction Data'!$E101,#REF!, AL$215,FALSE)</f>
        <v>#N/A</v>
      </c>
      <c r="AM101" t="e">
        <f>VLOOKUP('Prediction Data'!$E101,#REF!, AM$215,FALSE)</f>
        <v>#N/A</v>
      </c>
      <c r="AN101" t="e">
        <f>VLOOKUP($F101,#REF!, AN$215,FALSE)</f>
        <v>#N/A</v>
      </c>
      <c r="AO101" t="e">
        <f>VLOOKUP($F101,#REF!, AO$215,FALSE)</f>
        <v>#N/A</v>
      </c>
      <c r="AP101" t="e">
        <f>VLOOKUP($G101,#REF!, AP$215,FALSE)</f>
        <v>#N/A</v>
      </c>
      <c r="AQ101" t="e">
        <f>VLOOKUP($G101,#REF!, AQ$215,FALSE)</f>
        <v>#N/A</v>
      </c>
      <c r="AR101" t="e">
        <f>VLOOKUP($H101,#REF!, 'Prediction Data'!AR$215,FALSE)</f>
        <v>#N/A</v>
      </c>
      <c r="AS101" t="e">
        <f>VLOOKUP($H101,#REF!, 'Prediction Data'!AS$215,FALSE)</f>
        <v>#N/A</v>
      </c>
      <c r="AT101" t="e">
        <f>VLOOKUP($H101,#REF!, 'Prediction Data'!AT$215,FALSE)</f>
        <v>#N/A</v>
      </c>
      <c r="AU101" t="e">
        <f>VLOOKUP($H101,#REF!, 'Prediction Data'!AU$215,FALSE)</f>
        <v>#N/A</v>
      </c>
      <c r="AV101" t="e">
        <f>VLOOKUP($H101,#REF!, 'Prediction Data'!AV$215,FALSE)</f>
        <v>#N/A</v>
      </c>
      <c r="AW101" t="e">
        <f>VLOOKUP($H101,#REF!, 'Prediction Data'!AW$215,FALSE)</f>
        <v>#N/A</v>
      </c>
      <c r="AX101" t="e">
        <f>VLOOKUP($H101,#REF!, 'Prediction Data'!AX$215,FALSE)</f>
        <v>#N/A</v>
      </c>
      <c r="AY101" t="e">
        <f>VLOOKUP($H101,#REF!, 'Prediction Data'!AY$215,FALSE)</f>
        <v>#N/A</v>
      </c>
      <c r="AZ101" t="e">
        <f>VLOOKUP($H101,#REF!, 'Prediction Data'!AZ$215,FALSE)</f>
        <v>#N/A</v>
      </c>
      <c r="BA101" t="e">
        <f>VLOOKUP($H101,#REF!, 'Prediction Data'!BA$215,FALSE)</f>
        <v>#N/A</v>
      </c>
      <c r="BB101" t="e">
        <f>VLOOKUP($H101,#REF!, 'Prediction Data'!BB$215,FALSE)</f>
        <v>#N/A</v>
      </c>
      <c r="BC101" t="e">
        <f>VLOOKUP($H101,#REF!, 'Prediction Data'!BC$215,FALSE)</f>
        <v>#N/A</v>
      </c>
      <c r="BD101" t="e">
        <f>VLOOKUP($I101,#REF!, 'Prediction Data'!BD$215,FALSE)</f>
        <v>#N/A</v>
      </c>
      <c r="BE101" t="e">
        <f>VLOOKUP($I101,#REF!, 'Prediction Data'!BE$215,FALSE)</f>
        <v>#N/A</v>
      </c>
      <c r="BF101" t="e">
        <f>VLOOKUP($I101,#REF!, 'Prediction Data'!BF$215,FALSE)</f>
        <v>#N/A</v>
      </c>
      <c r="BG101" t="e">
        <f>VLOOKUP($I101,#REF!, 'Prediction Data'!BG$215,FALSE)</f>
        <v>#N/A</v>
      </c>
      <c r="BH101" t="e">
        <f>VLOOKUP($I101,#REF!, 'Prediction Data'!BH$215,FALSE)</f>
        <v>#N/A</v>
      </c>
      <c r="BI101" t="e">
        <f>VLOOKUP($I101,#REF!, 'Prediction Data'!BI$215,FALSE)</f>
        <v>#N/A</v>
      </c>
      <c r="BJ101" t="e">
        <f>VLOOKUP($I101,#REF!, 'Prediction Data'!BJ$215,FALSE)</f>
        <v>#N/A</v>
      </c>
      <c r="BK101" t="e">
        <f>VLOOKUP($I101,#REF!, 'Prediction Data'!BK$215,FALSE)</f>
        <v>#N/A</v>
      </c>
      <c r="BL101" t="e">
        <f>VLOOKUP($I101,#REF!, 'Prediction Data'!BL$215,FALSE)</f>
        <v>#N/A</v>
      </c>
      <c r="BM101" t="e">
        <f>VLOOKUP($I101,#REF!, 'Prediction Data'!BM$215,FALSE)</f>
        <v>#N/A</v>
      </c>
      <c r="BN101" t="e">
        <f>VLOOKUP($I101,#REF!, 'Prediction Data'!BN$215,FALSE)</f>
        <v>#N/A</v>
      </c>
      <c r="BO101" t="e">
        <f>VLOOKUP($I101,#REF!, 'Prediction Data'!BO$215,FALSE)</f>
        <v>#N/A</v>
      </c>
      <c r="BP101" t="e">
        <f>VLOOKUP('Prediction Data'!$J101,#REF!, BP$215, FALSE)</f>
        <v>#N/A</v>
      </c>
      <c r="BQ101" t="e">
        <f>VLOOKUP('Prediction Data'!$J101,#REF!, BQ$215, FALSE)</f>
        <v>#N/A</v>
      </c>
      <c r="BR101" t="e">
        <f>VLOOKUP('Prediction Data'!$J101,#REF!, BR$215, FALSE)</f>
        <v>#N/A</v>
      </c>
      <c r="BS101" t="e">
        <f>VLOOKUP('Prediction Data'!$J101,#REF!, BS$215, FALSE)</f>
        <v>#N/A</v>
      </c>
      <c r="BT101" t="e">
        <f>VLOOKUP('Prediction Data'!$J101,#REF!, BT$215, FALSE)</f>
        <v>#N/A</v>
      </c>
      <c r="BU101" t="e">
        <f t="shared" si="12"/>
        <v>#N/A</v>
      </c>
      <c r="BV101" t="e">
        <f t="shared" si="13"/>
        <v>#N/A</v>
      </c>
      <c r="BW101" t="e">
        <f>VLOOKUP('Prediction Data'!$K101,#REF!, BW$215, FALSE)</f>
        <v>#N/A</v>
      </c>
      <c r="BX101" t="e">
        <f>VLOOKUP('Prediction Data'!$K101,#REF!, BX$215, FALSE)</f>
        <v>#N/A</v>
      </c>
      <c r="BY101" t="e">
        <f>VLOOKUP('Prediction Data'!$K101,#REF!, BY$215, FALSE)</f>
        <v>#N/A</v>
      </c>
      <c r="BZ101" t="e">
        <f>VLOOKUP('Prediction Data'!$K101,#REF!, BZ$215, FALSE)</f>
        <v>#N/A</v>
      </c>
      <c r="CA101" t="e">
        <f>VLOOKUP('Prediction Data'!$K101,#REF!, CA$215, FALSE)</f>
        <v>#N/A</v>
      </c>
      <c r="CB101" t="e">
        <f t="shared" si="14"/>
        <v>#N/A</v>
      </c>
      <c r="CC101" t="e">
        <f t="shared" si="15"/>
        <v>#N/A</v>
      </c>
      <c r="CD101" t="e">
        <f t="shared" si="16"/>
        <v>#N/A</v>
      </c>
      <c r="CE101" t="e">
        <f t="shared" si="17"/>
        <v>#N/A</v>
      </c>
      <c r="CF101" s="20" t="e">
        <f t="shared" si="18"/>
        <v>#N/A</v>
      </c>
      <c r="CG101" s="20" t="e">
        <f t="shared" si="19"/>
        <v>#N/A</v>
      </c>
      <c r="CH101" t="e">
        <f>VLOOKUP(Table411[[#This Row],[Conference_H]], Conferences!$H$2:$N$34, 3,FALSE)</f>
        <v>#N/A</v>
      </c>
      <c r="CI101" t="e">
        <f>VLOOKUP(Table411[[#This Row],[Conference_A]], Conferences!$H$2:$N$34, 3,FALSE)</f>
        <v>#N/A</v>
      </c>
      <c r="CJ101" t="e">
        <f>IF(Table411[[#This Row],[CRank_H]]=Table411[[#This Row],[CRank_A]],0,1)</f>
        <v>#N/A</v>
      </c>
      <c r="CK101" t="e">
        <f>VLOOKUP(Table411[[#This Row],[Home Name BPI_SAG ELO]], 'Ratings_Comp'!$A$2:$L$364, 14, FALSE)</f>
        <v>#N/A</v>
      </c>
      <c r="CL101" t="e">
        <f>VLOOKUP(Table411[[#This Row],[Home Name BPI_SAG ELO]], 'Ratings_Comp'!$A$2:$L$364, 15, FALSE)</f>
        <v>#N/A</v>
      </c>
      <c r="CM101" t="e">
        <f>VLOOKUP(Table411[[#This Row],[Away Name BPI_SAG ELO]], 'Ratings_Comp'!$A$2:$L$364, 14, FALSE)</f>
        <v>#N/A</v>
      </c>
      <c r="CN101" t="e">
        <f>VLOOKUP(Table411[[#This Row],[Away Name BPI_SAG ELO]], 'Ratings_Comp'!$A$2:$L$364, 15, FALSE)</f>
        <v>#N/A</v>
      </c>
      <c r="CO101" t="e">
        <f>Table411[[#This Row],[Home_Ws]]/(Table411[[#This Row],[Home_Ws]]+Table411[[#This Row],[Home_Ls]])</f>
        <v>#N/A</v>
      </c>
      <c r="CP101" t="e">
        <f>Table411[[#This Row],[Away_Ws]]/(Table411[[#This Row],[Away_Ws]]+Table411[[#This Row],[Away_Ls]])</f>
        <v>#N/A</v>
      </c>
    </row>
    <row r="102" spans="1:94" x14ac:dyDescent="0.45">
      <c r="A102">
        <v>102</v>
      </c>
      <c r="B102" s="4"/>
      <c r="C102" s="4"/>
      <c r="D102" s="3" t="e">
        <f>VLOOKUP('Prediction Data'!$B102, Names!$C$2:$K$363, 2,FALSE)</f>
        <v>#N/A</v>
      </c>
      <c r="E102" s="3" t="e">
        <f>VLOOKUP('Prediction Data'!$C102, Names!$C$2:$K$363, 2,FALSE)</f>
        <v>#N/A</v>
      </c>
      <c r="F102" s="3" t="e">
        <f>VLOOKUP('Prediction Data'!$B102, Names!$C$2:$K$363, 3,FALSE)</f>
        <v>#N/A</v>
      </c>
      <c r="G102" s="3" t="e">
        <f>VLOOKUP('Prediction Data'!$C102, Names!$C$2:$K$363, 3,FALSE)</f>
        <v>#N/A</v>
      </c>
      <c r="H102" s="3" t="e">
        <f>VLOOKUP('Prediction Data'!$B102, Names!$C$2:$K$363, 5,FALSE)</f>
        <v>#N/A</v>
      </c>
      <c r="I102" s="3" t="e">
        <f>VLOOKUP('Prediction Data'!$C102, Names!$C$2:$K$363, 5,FALSE)</f>
        <v>#N/A</v>
      </c>
      <c r="J102" s="3" t="e">
        <f>VLOOKUP('Prediction Data'!$B102, Names!$C$2:$K$363, 6,FALSE)</f>
        <v>#N/A</v>
      </c>
      <c r="K102" s="3" t="e">
        <f>VLOOKUP('Prediction Data'!$C102, Names!$C$2:$K$363, 6,FALSE)</f>
        <v>#N/A</v>
      </c>
      <c r="L102" s="3" t="e">
        <f>VLOOKUP(B102, Names!$C$2:$M$363, 7,FALSE)</f>
        <v>#N/A</v>
      </c>
      <c r="M102" s="3" t="e">
        <f>VLOOKUP(C102, Names!$C$2:$M$363, 7,FALSE)</f>
        <v>#N/A</v>
      </c>
      <c r="N102" s="4" t="s">
        <v>558</v>
      </c>
      <c r="Q102" s="4">
        <f t="shared" si="10"/>
        <v>0</v>
      </c>
      <c r="R102" s="4" t="str">
        <f t="shared" si="11"/>
        <v>L</v>
      </c>
      <c r="S102" s="5"/>
      <c r="T102" s="17" t="e">
        <f>VLOOKUP($F102, Ratings_Comp[], T$215, FALSE)</f>
        <v>#N/A</v>
      </c>
      <c r="U102" s="17" t="e">
        <f>VLOOKUP($F102, Ratings_Comp[], U$215, FALSE)</f>
        <v>#N/A</v>
      </c>
      <c r="V102" s="17" t="e">
        <f>VLOOKUP($F102, Ratings_Comp[], V$215, FALSE)</f>
        <v>#N/A</v>
      </c>
      <c r="W102" s="17" t="e">
        <f>VLOOKUP($F102, Ratings_Comp[], W$215, FALSE)</f>
        <v>#N/A</v>
      </c>
      <c r="X102" s="17" t="e">
        <f>VLOOKUP($F102, Ratings_Comp[], X$215, FALSE)</f>
        <v>#N/A</v>
      </c>
      <c r="Y102" s="17" t="e">
        <f>VLOOKUP($G102, Ratings_Comp[], Y$215, FALSE)</f>
        <v>#N/A</v>
      </c>
      <c r="Z102" s="17" t="e">
        <f>VLOOKUP($G102, Ratings_Comp[], Z$215, FALSE)</f>
        <v>#N/A</v>
      </c>
      <c r="AA102" s="17" t="e">
        <f>VLOOKUP($G102, Ratings_Comp[], AA$215, FALSE)</f>
        <v>#N/A</v>
      </c>
      <c r="AB102" s="17" t="e">
        <f>VLOOKUP($G102, Ratings_Comp[], AB$215, FALSE)</f>
        <v>#N/A</v>
      </c>
      <c r="AC102" s="17" t="e">
        <f>VLOOKUP($G102, Ratings_Comp[], AC$215, FALSE)</f>
        <v>#N/A</v>
      </c>
      <c r="AD102" t="e">
        <f>VLOOKUP('Prediction Data'!$D102,#REF!, AD$215,FALSE)</f>
        <v>#N/A</v>
      </c>
      <c r="AE102" t="e">
        <f>VLOOKUP('Prediction Data'!$D102,#REF!, AE$215,FALSE)</f>
        <v>#N/A</v>
      </c>
      <c r="AF102" t="e">
        <f>VLOOKUP('Prediction Data'!$D102,#REF!, AF$215,FALSE)</f>
        <v>#N/A</v>
      </c>
      <c r="AG102" t="e">
        <f>VLOOKUP('Prediction Data'!$D102,#REF!, AG$215,FALSE)</f>
        <v>#N/A</v>
      </c>
      <c r="AH102" t="e">
        <f>VLOOKUP('Prediction Data'!$D102,#REF!, AH$215,FALSE)</f>
        <v>#N/A</v>
      </c>
      <c r="AI102" t="e">
        <f>VLOOKUP('Prediction Data'!$E102,#REF!, AI$215,FALSE)</f>
        <v>#N/A</v>
      </c>
      <c r="AJ102" t="e">
        <f>VLOOKUP('Prediction Data'!$E102,#REF!, AJ$215,FALSE)</f>
        <v>#N/A</v>
      </c>
      <c r="AK102" t="e">
        <f>VLOOKUP('Prediction Data'!$E102,#REF!, AK$215,FALSE)</f>
        <v>#N/A</v>
      </c>
      <c r="AL102" t="e">
        <f>VLOOKUP('Prediction Data'!$E102,#REF!, AL$215,FALSE)</f>
        <v>#N/A</v>
      </c>
      <c r="AM102" t="e">
        <f>VLOOKUP('Prediction Data'!$E102,#REF!, AM$215,FALSE)</f>
        <v>#N/A</v>
      </c>
      <c r="AN102" t="e">
        <f>VLOOKUP($F102,#REF!, AN$215,FALSE)</f>
        <v>#N/A</v>
      </c>
      <c r="AO102" t="e">
        <f>VLOOKUP($F102,#REF!, AO$215,FALSE)</f>
        <v>#N/A</v>
      </c>
      <c r="AP102" t="e">
        <f>VLOOKUP($G102,#REF!, AP$215,FALSE)</f>
        <v>#N/A</v>
      </c>
      <c r="AQ102" t="e">
        <f>VLOOKUP($G102,#REF!, AQ$215,FALSE)</f>
        <v>#N/A</v>
      </c>
      <c r="AR102" t="e">
        <f>VLOOKUP($H102,#REF!, 'Prediction Data'!AR$215,FALSE)</f>
        <v>#N/A</v>
      </c>
      <c r="AS102" t="e">
        <f>VLOOKUP($H102,#REF!, 'Prediction Data'!AS$215,FALSE)</f>
        <v>#N/A</v>
      </c>
      <c r="AT102" t="e">
        <f>VLOOKUP($H102,#REF!, 'Prediction Data'!AT$215,FALSE)</f>
        <v>#N/A</v>
      </c>
      <c r="AU102" t="e">
        <f>VLOOKUP($H102,#REF!, 'Prediction Data'!AU$215,FALSE)</f>
        <v>#N/A</v>
      </c>
      <c r="AV102" t="e">
        <f>VLOOKUP($H102,#REF!, 'Prediction Data'!AV$215,FALSE)</f>
        <v>#N/A</v>
      </c>
      <c r="AW102" t="e">
        <f>VLOOKUP($H102,#REF!, 'Prediction Data'!AW$215,FALSE)</f>
        <v>#N/A</v>
      </c>
      <c r="AX102" t="e">
        <f>VLOOKUP($H102,#REF!, 'Prediction Data'!AX$215,FALSE)</f>
        <v>#N/A</v>
      </c>
      <c r="AY102" t="e">
        <f>VLOOKUP($H102,#REF!, 'Prediction Data'!AY$215,FALSE)</f>
        <v>#N/A</v>
      </c>
      <c r="AZ102" t="e">
        <f>VLOOKUP($H102,#REF!, 'Prediction Data'!AZ$215,FALSE)</f>
        <v>#N/A</v>
      </c>
      <c r="BA102" t="e">
        <f>VLOOKUP($H102,#REF!, 'Prediction Data'!BA$215,FALSE)</f>
        <v>#N/A</v>
      </c>
      <c r="BB102" t="e">
        <f>VLOOKUP($H102,#REF!, 'Prediction Data'!BB$215,FALSE)</f>
        <v>#N/A</v>
      </c>
      <c r="BC102" t="e">
        <f>VLOOKUP($H102,#REF!, 'Prediction Data'!BC$215,FALSE)</f>
        <v>#N/A</v>
      </c>
      <c r="BD102" t="e">
        <f>VLOOKUP($I102,#REF!, 'Prediction Data'!BD$215,FALSE)</f>
        <v>#N/A</v>
      </c>
      <c r="BE102" t="e">
        <f>VLOOKUP($I102,#REF!, 'Prediction Data'!BE$215,FALSE)</f>
        <v>#N/A</v>
      </c>
      <c r="BF102" t="e">
        <f>VLOOKUP($I102,#REF!, 'Prediction Data'!BF$215,FALSE)</f>
        <v>#N/A</v>
      </c>
      <c r="BG102" t="e">
        <f>VLOOKUP($I102,#REF!, 'Prediction Data'!BG$215,FALSE)</f>
        <v>#N/A</v>
      </c>
      <c r="BH102" t="e">
        <f>VLOOKUP($I102,#REF!, 'Prediction Data'!BH$215,FALSE)</f>
        <v>#N/A</v>
      </c>
      <c r="BI102" t="e">
        <f>VLOOKUP($I102,#REF!, 'Prediction Data'!BI$215,FALSE)</f>
        <v>#N/A</v>
      </c>
      <c r="BJ102" t="e">
        <f>VLOOKUP($I102,#REF!, 'Prediction Data'!BJ$215,FALSE)</f>
        <v>#N/A</v>
      </c>
      <c r="BK102" t="e">
        <f>VLOOKUP($I102,#REF!, 'Prediction Data'!BK$215,FALSE)</f>
        <v>#N/A</v>
      </c>
      <c r="BL102" t="e">
        <f>VLOOKUP($I102,#REF!, 'Prediction Data'!BL$215,FALSE)</f>
        <v>#N/A</v>
      </c>
      <c r="BM102" t="e">
        <f>VLOOKUP($I102,#REF!, 'Prediction Data'!BM$215,FALSE)</f>
        <v>#N/A</v>
      </c>
      <c r="BN102" t="e">
        <f>VLOOKUP($I102,#REF!, 'Prediction Data'!BN$215,FALSE)</f>
        <v>#N/A</v>
      </c>
      <c r="BO102" t="e">
        <f>VLOOKUP($I102,#REF!, 'Prediction Data'!BO$215,FALSE)</f>
        <v>#N/A</v>
      </c>
      <c r="BP102" t="e">
        <f>VLOOKUP('Prediction Data'!$J102,#REF!, BP$215, FALSE)</f>
        <v>#N/A</v>
      </c>
      <c r="BQ102" t="e">
        <f>VLOOKUP('Prediction Data'!$J102,#REF!, BQ$215, FALSE)</f>
        <v>#N/A</v>
      </c>
      <c r="BR102" t="e">
        <f>VLOOKUP('Prediction Data'!$J102,#REF!, BR$215, FALSE)</f>
        <v>#N/A</v>
      </c>
      <c r="BS102" t="e">
        <f>VLOOKUP('Prediction Data'!$J102,#REF!, BS$215, FALSE)</f>
        <v>#N/A</v>
      </c>
      <c r="BT102" t="e">
        <f>VLOOKUP('Prediction Data'!$J102,#REF!, BT$215, FALSE)</f>
        <v>#N/A</v>
      </c>
      <c r="BU102" t="e">
        <f t="shared" si="12"/>
        <v>#N/A</v>
      </c>
      <c r="BV102" t="e">
        <f t="shared" si="13"/>
        <v>#N/A</v>
      </c>
      <c r="BW102" t="e">
        <f>VLOOKUP('Prediction Data'!$K102,#REF!, BW$215, FALSE)</f>
        <v>#N/A</v>
      </c>
      <c r="BX102" t="e">
        <f>VLOOKUP('Prediction Data'!$K102,#REF!, BX$215, FALSE)</f>
        <v>#N/A</v>
      </c>
      <c r="BY102" t="e">
        <f>VLOOKUP('Prediction Data'!$K102,#REF!, BY$215, FALSE)</f>
        <v>#N/A</v>
      </c>
      <c r="BZ102" t="e">
        <f>VLOOKUP('Prediction Data'!$K102,#REF!, BZ$215, FALSE)</f>
        <v>#N/A</v>
      </c>
      <c r="CA102" t="e">
        <f>VLOOKUP('Prediction Data'!$K102,#REF!, CA$215, FALSE)</f>
        <v>#N/A</v>
      </c>
      <c r="CB102" t="e">
        <f t="shared" si="14"/>
        <v>#N/A</v>
      </c>
      <c r="CC102" t="e">
        <f t="shared" si="15"/>
        <v>#N/A</v>
      </c>
      <c r="CD102" t="e">
        <f t="shared" si="16"/>
        <v>#N/A</v>
      </c>
      <c r="CE102" t="e">
        <f t="shared" si="17"/>
        <v>#N/A</v>
      </c>
      <c r="CF102" s="20" t="e">
        <f t="shared" si="18"/>
        <v>#N/A</v>
      </c>
      <c r="CG102" s="20" t="e">
        <f t="shared" si="19"/>
        <v>#N/A</v>
      </c>
      <c r="CH102" t="e">
        <f>VLOOKUP(Table411[[#This Row],[Conference_H]], Conferences!$H$2:$N$34, 3,FALSE)</f>
        <v>#N/A</v>
      </c>
      <c r="CI102" t="e">
        <f>VLOOKUP(Table411[[#This Row],[Conference_A]], Conferences!$H$2:$N$34, 3,FALSE)</f>
        <v>#N/A</v>
      </c>
      <c r="CJ102" t="e">
        <f>IF(Table411[[#This Row],[CRank_H]]=Table411[[#This Row],[CRank_A]],0,1)</f>
        <v>#N/A</v>
      </c>
      <c r="CK102" t="e">
        <f>VLOOKUP(Table411[[#This Row],[Home Name BPI_SAG ELO]], 'Ratings_Comp'!$A$2:$L$364, 14, FALSE)</f>
        <v>#N/A</v>
      </c>
      <c r="CL102" t="e">
        <f>VLOOKUP(Table411[[#This Row],[Home Name BPI_SAG ELO]], 'Ratings_Comp'!$A$2:$L$364, 15, FALSE)</f>
        <v>#N/A</v>
      </c>
      <c r="CM102" t="e">
        <f>VLOOKUP(Table411[[#This Row],[Away Name BPI_SAG ELO]], 'Ratings_Comp'!$A$2:$L$364, 14, FALSE)</f>
        <v>#N/A</v>
      </c>
      <c r="CN102" t="e">
        <f>VLOOKUP(Table411[[#This Row],[Away Name BPI_SAG ELO]], 'Ratings_Comp'!$A$2:$L$364, 15, FALSE)</f>
        <v>#N/A</v>
      </c>
      <c r="CO102" t="e">
        <f>Table411[[#This Row],[Home_Ws]]/(Table411[[#This Row],[Home_Ws]]+Table411[[#This Row],[Home_Ls]])</f>
        <v>#N/A</v>
      </c>
      <c r="CP102" t="e">
        <f>Table411[[#This Row],[Away_Ws]]/(Table411[[#This Row],[Away_Ws]]+Table411[[#This Row],[Away_Ls]])</f>
        <v>#N/A</v>
      </c>
    </row>
    <row r="103" spans="1:94" x14ac:dyDescent="0.45">
      <c r="A103">
        <v>103</v>
      </c>
      <c r="B103" s="4"/>
      <c r="C103" s="4"/>
      <c r="D103" s="3" t="e">
        <f>VLOOKUP('Prediction Data'!$B103, Names!$C$2:$K$363, 2,FALSE)</f>
        <v>#N/A</v>
      </c>
      <c r="E103" s="3" t="e">
        <f>VLOOKUP('Prediction Data'!$C103, Names!$C$2:$K$363, 2,FALSE)</f>
        <v>#N/A</v>
      </c>
      <c r="F103" s="3" t="e">
        <f>VLOOKUP('Prediction Data'!$B103, Names!$C$2:$K$363, 3,FALSE)</f>
        <v>#N/A</v>
      </c>
      <c r="G103" s="3" t="e">
        <f>VLOOKUP('Prediction Data'!$C103, Names!$C$2:$K$363, 3,FALSE)</f>
        <v>#N/A</v>
      </c>
      <c r="H103" s="3" t="e">
        <f>VLOOKUP('Prediction Data'!$B103, Names!$C$2:$K$363, 5,FALSE)</f>
        <v>#N/A</v>
      </c>
      <c r="I103" s="3" t="e">
        <f>VLOOKUP('Prediction Data'!$C103, Names!$C$2:$K$363, 5,FALSE)</f>
        <v>#N/A</v>
      </c>
      <c r="J103" s="3" t="e">
        <f>VLOOKUP('Prediction Data'!$B103, Names!$C$2:$K$363, 6,FALSE)</f>
        <v>#N/A</v>
      </c>
      <c r="K103" s="3" t="e">
        <f>VLOOKUP('Prediction Data'!$C103, Names!$C$2:$K$363, 6,FALSE)</f>
        <v>#N/A</v>
      </c>
      <c r="L103" s="3" t="e">
        <f>VLOOKUP(B103, Names!$C$2:$M$363, 7,FALSE)</f>
        <v>#N/A</v>
      </c>
      <c r="M103" s="3" t="e">
        <f>VLOOKUP(C103, Names!$C$2:$M$363, 7,FALSE)</f>
        <v>#N/A</v>
      </c>
      <c r="N103" s="4" t="s">
        <v>558</v>
      </c>
      <c r="Q103" s="4">
        <f t="shared" si="10"/>
        <v>0</v>
      </c>
      <c r="R103" s="4" t="str">
        <f t="shared" si="11"/>
        <v>L</v>
      </c>
      <c r="S103" s="5"/>
      <c r="T103" s="17" t="e">
        <f>VLOOKUP($F103, Ratings_Comp[], T$215, FALSE)</f>
        <v>#N/A</v>
      </c>
      <c r="U103" s="17" t="e">
        <f>VLOOKUP($F103, Ratings_Comp[], U$215, FALSE)</f>
        <v>#N/A</v>
      </c>
      <c r="V103" s="17" t="e">
        <f>VLOOKUP($F103, Ratings_Comp[], V$215, FALSE)</f>
        <v>#N/A</v>
      </c>
      <c r="W103" s="17" t="e">
        <f>VLOOKUP($F103, Ratings_Comp[], W$215, FALSE)</f>
        <v>#N/A</v>
      </c>
      <c r="X103" s="17" t="e">
        <f>VLOOKUP($F103, Ratings_Comp[], X$215, FALSE)</f>
        <v>#N/A</v>
      </c>
      <c r="Y103" s="17" t="e">
        <f>VLOOKUP($G103, Ratings_Comp[], Y$215, FALSE)</f>
        <v>#N/A</v>
      </c>
      <c r="Z103" s="17" t="e">
        <f>VLOOKUP($G103, Ratings_Comp[], Z$215, FALSE)</f>
        <v>#N/A</v>
      </c>
      <c r="AA103" s="17" t="e">
        <f>VLOOKUP($G103, Ratings_Comp[], AA$215, FALSE)</f>
        <v>#N/A</v>
      </c>
      <c r="AB103" s="17" t="e">
        <f>VLOOKUP($G103, Ratings_Comp[], AB$215, FALSE)</f>
        <v>#N/A</v>
      </c>
      <c r="AC103" s="17" t="e">
        <f>VLOOKUP($G103, Ratings_Comp[], AC$215, FALSE)</f>
        <v>#N/A</v>
      </c>
      <c r="AD103" t="e">
        <f>VLOOKUP('Prediction Data'!$D103,#REF!, AD$215,FALSE)</f>
        <v>#N/A</v>
      </c>
      <c r="AE103" t="e">
        <f>VLOOKUP('Prediction Data'!$D103,#REF!, AE$215,FALSE)</f>
        <v>#N/A</v>
      </c>
      <c r="AF103" t="e">
        <f>VLOOKUP('Prediction Data'!$D103,#REF!, AF$215,FALSE)</f>
        <v>#N/A</v>
      </c>
      <c r="AG103" t="e">
        <f>VLOOKUP('Prediction Data'!$D103,#REF!, AG$215,FALSE)</f>
        <v>#N/A</v>
      </c>
      <c r="AH103" t="e">
        <f>VLOOKUP('Prediction Data'!$D103,#REF!, AH$215,FALSE)</f>
        <v>#N/A</v>
      </c>
      <c r="AI103" t="e">
        <f>VLOOKUP('Prediction Data'!$E103,#REF!, AI$215,FALSE)</f>
        <v>#N/A</v>
      </c>
      <c r="AJ103" t="e">
        <f>VLOOKUP('Prediction Data'!$E103,#REF!, AJ$215,FALSE)</f>
        <v>#N/A</v>
      </c>
      <c r="AK103" t="e">
        <f>VLOOKUP('Prediction Data'!$E103,#REF!, AK$215,FALSE)</f>
        <v>#N/A</v>
      </c>
      <c r="AL103" t="e">
        <f>VLOOKUP('Prediction Data'!$E103,#REF!, AL$215,FALSE)</f>
        <v>#N/A</v>
      </c>
      <c r="AM103" t="e">
        <f>VLOOKUP('Prediction Data'!$E103,#REF!, AM$215,FALSE)</f>
        <v>#N/A</v>
      </c>
      <c r="AN103" t="e">
        <f>VLOOKUP($F103,#REF!, AN$215,FALSE)</f>
        <v>#N/A</v>
      </c>
      <c r="AO103" t="e">
        <f>VLOOKUP($F103,#REF!, AO$215,FALSE)</f>
        <v>#N/A</v>
      </c>
      <c r="AP103" t="e">
        <f>VLOOKUP($G103,#REF!, AP$215,FALSE)</f>
        <v>#N/A</v>
      </c>
      <c r="AQ103" t="e">
        <f>VLOOKUP($G103,#REF!, AQ$215,FALSE)</f>
        <v>#N/A</v>
      </c>
      <c r="AR103" t="e">
        <f>VLOOKUP($H103,#REF!, 'Prediction Data'!AR$215,FALSE)</f>
        <v>#N/A</v>
      </c>
      <c r="AS103" t="e">
        <f>VLOOKUP($H103,#REF!, 'Prediction Data'!AS$215,FALSE)</f>
        <v>#N/A</v>
      </c>
      <c r="AT103" t="e">
        <f>VLOOKUP($H103,#REF!, 'Prediction Data'!AT$215,FALSE)</f>
        <v>#N/A</v>
      </c>
      <c r="AU103" t="e">
        <f>VLOOKUP($H103,#REF!, 'Prediction Data'!AU$215,FALSE)</f>
        <v>#N/A</v>
      </c>
      <c r="AV103" t="e">
        <f>VLOOKUP($H103,#REF!, 'Prediction Data'!AV$215,FALSE)</f>
        <v>#N/A</v>
      </c>
      <c r="AW103" t="e">
        <f>VLOOKUP($H103,#REF!, 'Prediction Data'!AW$215,FALSE)</f>
        <v>#N/A</v>
      </c>
      <c r="AX103" t="e">
        <f>VLOOKUP($H103,#REF!, 'Prediction Data'!AX$215,FALSE)</f>
        <v>#N/A</v>
      </c>
      <c r="AY103" t="e">
        <f>VLOOKUP($H103,#REF!, 'Prediction Data'!AY$215,FALSE)</f>
        <v>#N/A</v>
      </c>
      <c r="AZ103" t="e">
        <f>VLOOKUP($H103,#REF!, 'Prediction Data'!AZ$215,FALSE)</f>
        <v>#N/A</v>
      </c>
      <c r="BA103" t="e">
        <f>VLOOKUP($H103,#REF!, 'Prediction Data'!BA$215,FALSE)</f>
        <v>#N/A</v>
      </c>
      <c r="BB103" t="e">
        <f>VLOOKUP($H103,#REF!, 'Prediction Data'!BB$215,FALSE)</f>
        <v>#N/A</v>
      </c>
      <c r="BC103" t="e">
        <f>VLOOKUP($H103,#REF!, 'Prediction Data'!BC$215,FALSE)</f>
        <v>#N/A</v>
      </c>
      <c r="BD103" t="e">
        <f>VLOOKUP($I103,#REF!, 'Prediction Data'!BD$215,FALSE)</f>
        <v>#N/A</v>
      </c>
      <c r="BE103" t="e">
        <f>VLOOKUP($I103,#REF!, 'Prediction Data'!BE$215,FALSE)</f>
        <v>#N/A</v>
      </c>
      <c r="BF103" t="e">
        <f>VLOOKUP($I103,#REF!, 'Prediction Data'!BF$215,FALSE)</f>
        <v>#N/A</v>
      </c>
      <c r="BG103" t="e">
        <f>VLOOKUP($I103,#REF!, 'Prediction Data'!BG$215,FALSE)</f>
        <v>#N/A</v>
      </c>
      <c r="BH103" t="e">
        <f>VLOOKUP($I103,#REF!, 'Prediction Data'!BH$215,FALSE)</f>
        <v>#N/A</v>
      </c>
      <c r="BI103" t="e">
        <f>VLOOKUP($I103,#REF!, 'Prediction Data'!BI$215,FALSE)</f>
        <v>#N/A</v>
      </c>
      <c r="BJ103" t="e">
        <f>VLOOKUP($I103,#REF!, 'Prediction Data'!BJ$215,FALSE)</f>
        <v>#N/A</v>
      </c>
      <c r="BK103" t="e">
        <f>VLOOKUP($I103,#REF!, 'Prediction Data'!BK$215,FALSE)</f>
        <v>#N/A</v>
      </c>
      <c r="BL103" t="e">
        <f>VLOOKUP($I103,#REF!, 'Prediction Data'!BL$215,FALSE)</f>
        <v>#N/A</v>
      </c>
      <c r="BM103" t="e">
        <f>VLOOKUP($I103,#REF!, 'Prediction Data'!BM$215,FALSE)</f>
        <v>#N/A</v>
      </c>
      <c r="BN103" t="e">
        <f>VLOOKUP($I103,#REF!, 'Prediction Data'!BN$215,FALSE)</f>
        <v>#N/A</v>
      </c>
      <c r="BO103" t="e">
        <f>VLOOKUP($I103,#REF!, 'Prediction Data'!BO$215,FALSE)</f>
        <v>#N/A</v>
      </c>
      <c r="BP103" t="e">
        <f>VLOOKUP('Prediction Data'!$J103,#REF!, BP$215, FALSE)</f>
        <v>#N/A</v>
      </c>
      <c r="BQ103" t="e">
        <f>VLOOKUP('Prediction Data'!$J103,#REF!, BQ$215, FALSE)</f>
        <v>#N/A</v>
      </c>
      <c r="BR103" t="e">
        <f>VLOOKUP('Prediction Data'!$J103,#REF!, BR$215, FALSE)</f>
        <v>#N/A</v>
      </c>
      <c r="BS103" t="e">
        <f>VLOOKUP('Prediction Data'!$J103,#REF!, BS$215, FALSE)</f>
        <v>#N/A</v>
      </c>
      <c r="BT103" t="e">
        <f>VLOOKUP('Prediction Data'!$J103,#REF!, BT$215, FALSE)</f>
        <v>#N/A</v>
      </c>
      <c r="BU103" t="e">
        <f t="shared" si="12"/>
        <v>#N/A</v>
      </c>
      <c r="BV103" t="e">
        <f t="shared" si="13"/>
        <v>#N/A</v>
      </c>
      <c r="BW103" t="e">
        <f>VLOOKUP('Prediction Data'!$K103,#REF!, BW$215, FALSE)</f>
        <v>#N/A</v>
      </c>
      <c r="BX103" t="e">
        <f>VLOOKUP('Prediction Data'!$K103,#REF!, BX$215, FALSE)</f>
        <v>#N/A</v>
      </c>
      <c r="BY103" t="e">
        <f>VLOOKUP('Prediction Data'!$K103,#REF!, BY$215, FALSE)</f>
        <v>#N/A</v>
      </c>
      <c r="BZ103" t="e">
        <f>VLOOKUP('Prediction Data'!$K103,#REF!, BZ$215, FALSE)</f>
        <v>#N/A</v>
      </c>
      <c r="CA103" t="e">
        <f>VLOOKUP('Prediction Data'!$K103,#REF!, CA$215, FALSE)</f>
        <v>#N/A</v>
      </c>
      <c r="CB103" t="e">
        <f t="shared" si="14"/>
        <v>#N/A</v>
      </c>
      <c r="CC103" t="e">
        <f t="shared" si="15"/>
        <v>#N/A</v>
      </c>
      <c r="CD103" t="e">
        <f t="shared" si="16"/>
        <v>#N/A</v>
      </c>
      <c r="CE103" t="e">
        <f t="shared" si="17"/>
        <v>#N/A</v>
      </c>
      <c r="CF103" s="20" t="e">
        <f t="shared" si="18"/>
        <v>#N/A</v>
      </c>
      <c r="CG103" s="20" t="e">
        <f t="shared" si="19"/>
        <v>#N/A</v>
      </c>
      <c r="CH103" t="e">
        <f>VLOOKUP(Table411[[#This Row],[Conference_H]], Conferences!$H$2:$N$34, 3,FALSE)</f>
        <v>#N/A</v>
      </c>
      <c r="CI103" t="e">
        <f>VLOOKUP(Table411[[#This Row],[Conference_A]], Conferences!$H$2:$N$34, 3,FALSE)</f>
        <v>#N/A</v>
      </c>
      <c r="CJ103" t="e">
        <f>IF(Table411[[#This Row],[CRank_H]]=Table411[[#This Row],[CRank_A]],0,1)</f>
        <v>#N/A</v>
      </c>
      <c r="CK103" t="e">
        <f>VLOOKUP(Table411[[#This Row],[Home Name BPI_SAG ELO]], 'Ratings_Comp'!$A$2:$L$364, 14, FALSE)</f>
        <v>#N/A</v>
      </c>
      <c r="CL103" t="e">
        <f>VLOOKUP(Table411[[#This Row],[Home Name BPI_SAG ELO]], 'Ratings_Comp'!$A$2:$L$364, 15, FALSE)</f>
        <v>#N/A</v>
      </c>
      <c r="CM103" t="e">
        <f>VLOOKUP(Table411[[#This Row],[Away Name BPI_SAG ELO]], 'Ratings_Comp'!$A$2:$L$364, 14, FALSE)</f>
        <v>#N/A</v>
      </c>
      <c r="CN103" t="e">
        <f>VLOOKUP(Table411[[#This Row],[Away Name BPI_SAG ELO]], 'Ratings_Comp'!$A$2:$L$364, 15, FALSE)</f>
        <v>#N/A</v>
      </c>
      <c r="CO103" t="e">
        <f>Table411[[#This Row],[Home_Ws]]/(Table411[[#This Row],[Home_Ws]]+Table411[[#This Row],[Home_Ls]])</f>
        <v>#N/A</v>
      </c>
      <c r="CP103" t="e">
        <f>Table411[[#This Row],[Away_Ws]]/(Table411[[#This Row],[Away_Ws]]+Table411[[#This Row],[Away_Ls]])</f>
        <v>#N/A</v>
      </c>
    </row>
    <row r="104" spans="1:94" x14ac:dyDescent="0.45">
      <c r="A104">
        <v>104</v>
      </c>
      <c r="B104" s="4"/>
      <c r="C104" s="4"/>
      <c r="D104" s="3" t="e">
        <f>VLOOKUP('Prediction Data'!$B104, Names!$C$2:$K$363, 2,FALSE)</f>
        <v>#N/A</v>
      </c>
      <c r="E104" s="3" t="e">
        <f>VLOOKUP('Prediction Data'!$C104, Names!$C$2:$K$363, 2,FALSE)</f>
        <v>#N/A</v>
      </c>
      <c r="F104" s="3" t="e">
        <f>VLOOKUP('Prediction Data'!$B104, Names!$C$2:$K$363, 3,FALSE)</f>
        <v>#N/A</v>
      </c>
      <c r="G104" s="3" t="e">
        <f>VLOOKUP('Prediction Data'!$C104, Names!$C$2:$K$363, 3,FALSE)</f>
        <v>#N/A</v>
      </c>
      <c r="H104" s="3" t="e">
        <f>VLOOKUP('Prediction Data'!$B104, Names!$C$2:$K$363, 5,FALSE)</f>
        <v>#N/A</v>
      </c>
      <c r="I104" s="3" t="e">
        <f>VLOOKUP('Prediction Data'!$C104, Names!$C$2:$K$363, 5,FALSE)</f>
        <v>#N/A</v>
      </c>
      <c r="J104" s="3" t="e">
        <f>VLOOKUP('Prediction Data'!$B104, Names!$C$2:$K$363, 6,FALSE)</f>
        <v>#N/A</v>
      </c>
      <c r="K104" s="3" t="e">
        <f>VLOOKUP('Prediction Data'!$C104, Names!$C$2:$K$363, 6,FALSE)</f>
        <v>#N/A</v>
      </c>
      <c r="L104" s="3" t="e">
        <f>VLOOKUP(B104, Names!$C$2:$M$363, 7,FALSE)</f>
        <v>#N/A</v>
      </c>
      <c r="M104" s="3" t="e">
        <f>VLOOKUP(C104, Names!$C$2:$M$363, 7,FALSE)</f>
        <v>#N/A</v>
      </c>
      <c r="N104" s="4" t="s">
        <v>558</v>
      </c>
      <c r="Q104" s="4">
        <f t="shared" si="10"/>
        <v>0</v>
      </c>
      <c r="R104" s="4" t="str">
        <f t="shared" si="11"/>
        <v>L</v>
      </c>
      <c r="S104" s="5"/>
      <c r="T104" s="17" t="e">
        <f>VLOOKUP($F104, Ratings_Comp[], T$215, FALSE)</f>
        <v>#N/A</v>
      </c>
      <c r="U104" s="17" t="e">
        <f>VLOOKUP($F104, Ratings_Comp[], U$215, FALSE)</f>
        <v>#N/A</v>
      </c>
      <c r="V104" s="17" t="e">
        <f>VLOOKUP($F104, Ratings_Comp[], V$215, FALSE)</f>
        <v>#N/A</v>
      </c>
      <c r="W104" s="17" t="e">
        <f>VLOOKUP($F104, Ratings_Comp[], W$215, FALSE)</f>
        <v>#N/A</v>
      </c>
      <c r="X104" s="17" t="e">
        <f>VLOOKUP($F104, Ratings_Comp[], X$215, FALSE)</f>
        <v>#N/A</v>
      </c>
      <c r="Y104" s="17" t="e">
        <f>VLOOKUP($G104, Ratings_Comp[], Y$215, FALSE)</f>
        <v>#N/A</v>
      </c>
      <c r="Z104" s="17" t="e">
        <f>VLOOKUP($G104, Ratings_Comp[], Z$215, FALSE)</f>
        <v>#N/A</v>
      </c>
      <c r="AA104" s="17" t="e">
        <f>VLOOKUP($G104, Ratings_Comp[], AA$215, FALSE)</f>
        <v>#N/A</v>
      </c>
      <c r="AB104" s="17" t="e">
        <f>VLOOKUP($G104, Ratings_Comp[], AB$215, FALSE)</f>
        <v>#N/A</v>
      </c>
      <c r="AC104" s="17" t="e">
        <f>VLOOKUP($G104, Ratings_Comp[], AC$215, FALSE)</f>
        <v>#N/A</v>
      </c>
      <c r="AD104" t="e">
        <f>VLOOKUP('Prediction Data'!$D104,#REF!, AD$215,FALSE)</f>
        <v>#N/A</v>
      </c>
      <c r="AE104" t="e">
        <f>VLOOKUP('Prediction Data'!$D104,#REF!, AE$215,FALSE)</f>
        <v>#N/A</v>
      </c>
      <c r="AF104" t="e">
        <f>VLOOKUP('Prediction Data'!$D104,#REF!, AF$215,FALSE)</f>
        <v>#N/A</v>
      </c>
      <c r="AG104" t="e">
        <f>VLOOKUP('Prediction Data'!$D104,#REF!, AG$215,FALSE)</f>
        <v>#N/A</v>
      </c>
      <c r="AH104" t="e">
        <f>VLOOKUP('Prediction Data'!$D104,#REF!, AH$215,FALSE)</f>
        <v>#N/A</v>
      </c>
      <c r="AI104" t="e">
        <f>VLOOKUP('Prediction Data'!$E104,#REF!, AI$215,FALSE)</f>
        <v>#N/A</v>
      </c>
      <c r="AJ104" t="e">
        <f>VLOOKUP('Prediction Data'!$E104,#REF!, AJ$215,FALSE)</f>
        <v>#N/A</v>
      </c>
      <c r="AK104" t="e">
        <f>VLOOKUP('Prediction Data'!$E104,#REF!, AK$215,FALSE)</f>
        <v>#N/A</v>
      </c>
      <c r="AL104" t="e">
        <f>VLOOKUP('Prediction Data'!$E104,#REF!, AL$215,FALSE)</f>
        <v>#N/A</v>
      </c>
      <c r="AM104" t="e">
        <f>VLOOKUP('Prediction Data'!$E104,#REF!, AM$215,FALSE)</f>
        <v>#N/A</v>
      </c>
      <c r="AN104" t="e">
        <f>VLOOKUP($F104,#REF!, AN$215,FALSE)</f>
        <v>#N/A</v>
      </c>
      <c r="AO104" t="e">
        <f>VLOOKUP($F104,#REF!, AO$215,FALSE)</f>
        <v>#N/A</v>
      </c>
      <c r="AP104" t="e">
        <f>VLOOKUP($G104,#REF!, AP$215,FALSE)</f>
        <v>#N/A</v>
      </c>
      <c r="AQ104" t="e">
        <f>VLOOKUP($G104,#REF!, AQ$215,FALSE)</f>
        <v>#N/A</v>
      </c>
      <c r="AR104" t="e">
        <f>VLOOKUP($H104,#REF!, 'Prediction Data'!AR$215,FALSE)</f>
        <v>#N/A</v>
      </c>
      <c r="AS104" t="e">
        <f>VLOOKUP($H104,#REF!, 'Prediction Data'!AS$215,FALSE)</f>
        <v>#N/A</v>
      </c>
      <c r="AT104" t="e">
        <f>VLOOKUP($H104,#REF!, 'Prediction Data'!AT$215,FALSE)</f>
        <v>#N/A</v>
      </c>
      <c r="AU104" t="e">
        <f>VLOOKUP($H104,#REF!, 'Prediction Data'!AU$215,FALSE)</f>
        <v>#N/A</v>
      </c>
      <c r="AV104" t="e">
        <f>VLOOKUP($H104,#REF!, 'Prediction Data'!AV$215,FALSE)</f>
        <v>#N/A</v>
      </c>
      <c r="AW104" t="e">
        <f>VLOOKUP($H104,#REF!, 'Prediction Data'!AW$215,FALSE)</f>
        <v>#N/A</v>
      </c>
      <c r="AX104" t="e">
        <f>VLOOKUP($H104,#REF!, 'Prediction Data'!AX$215,FALSE)</f>
        <v>#N/A</v>
      </c>
      <c r="AY104" t="e">
        <f>VLOOKUP($H104,#REF!, 'Prediction Data'!AY$215,FALSE)</f>
        <v>#N/A</v>
      </c>
      <c r="AZ104" t="e">
        <f>VLOOKUP($H104,#REF!, 'Prediction Data'!AZ$215,FALSE)</f>
        <v>#N/A</v>
      </c>
      <c r="BA104" t="e">
        <f>VLOOKUP($H104,#REF!, 'Prediction Data'!BA$215,FALSE)</f>
        <v>#N/A</v>
      </c>
      <c r="BB104" t="e">
        <f>VLOOKUP($H104,#REF!, 'Prediction Data'!BB$215,FALSE)</f>
        <v>#N/A</v>
      </c>
      <c r="BC104" t="e">
        <f>VLOOKUP($H104,#REF!, 'Prediction Data'!BC$215,FALSE)</f>
        <v>#N/A</v>
      </c>
      <c r="BD104" t="e">
        <f>VLOOKUP($I104,#REF!, 'Prediction Data'!BD$215,FALSE)</f>
        <v>#N/A</v>
      </c>
      <c r="BE104" t="e">
        <f>VLOOKUP($I104,#REF!, 'Prediction Data'!BE$215,FALSE)</f>
        <v>#N/A</v>
      </c>
      <c r="BF104" t="e">
        <f>VLOOKUP($I104,#REF!, 'Prediction Data'!BF$215,FALSE)</f>
        <v>#N/A</v>
      </c>
      <c r="BG104" t="e">
        <f>VLOOKUP($I104,#REF!, 'Prediction Data'!BG$215,FALSE)</f>
        <v>#N/A</v>
      </c>
      <c r="BH104" t="e">
        <f>VLOOKUP($I104,#REF!, 'Prediction Data'!BH$215,FALSE)</f>
        <v>#N/A</v>
      </c>
      <c r="BI104" t="e">
        <f>VLOOKUP($I104,#REF!, 'Prediction Data'!BI$215,FALSE)</f>
        <v>#N/A</v>
      </c>
      <c r="BJ104" t="e">
        <f>VLOOKUP($I104,#REF!, 'Prediction Data'!BJ$215,FALSE)</f>
        <v>#N/A</v>
      </c>
      <c r="BK104" t="e">
        <f>VLOOKUP($I104,#REF!, 'Prediction Data'!BK$215,FALSE)</f>
        <v>#N/A</v>
      </c>
      <c r="BL104" t="e">
        <f>VLOOKUP($I104,#REF!, 'Prediction Data'!BL$215,FALSE)</f>
        <v>#N/A</v>
      </c>
      <c r="BM104" t="e">
        <f>VLOOKUP($I104,#REF!, 'Prediction Data'!BM$215,FALSE)</f>
        <v>#N/A</v>
      </c>
      <c r="BN104" t="e">
        <f>VLOOKUP($I104,#REF!, 'Prediction Data'!BN$215,FALSE)</f>
        <v>#N/A</v>
      </c>
      <c r="BO104" t="e">
        <f>VLOOKUP($I104,#REF!, 'Prediction Data'!BO$215,FALSE)</f>
        <v>#N/A</v>
      </c>
      <c r="BP104" t="e">
        <f>VLOOKUP('Prediction Data'!$J104,#REF!, BP$215, FALSE)</f>
        <v>#N/A</v>
      </c>
      <c r="BQ104" t="e">
        <f>VLOOKUP('Prediction Data'!$J104,#REF!, BQ$215, FALSE)</f>
        <v>#N/A</v>
      </c>
      <c r="BR104" t="e">
        <f>VLOOKUP('Prediction Data'!$J104,#REF!, BR$215, FALSE)</f>
        <v>#N/A</v>
      </c>
      <c r="BS104" t="e">
        <f>VLOOKUP('Prediction Data'!$J104,#REF!, BS$215, FALSE)</f>
        <v>#N/A</v>
      </c>
      <c r="BT104" t="e">
        <f>VLOOKUP('Prediction Data'!$J104,#REF!, BT$215, FALSE)</f>
        <v>#N/A</v>
      </c>
      <c r="BU104" t="e">
        <f t="shared" si="12"/>
        <v>#N/A</v>
      </c>
      <c r="BV104" t="e">
        <f t="shared" si="13"/>
        <v>#N/A</v>
      </c>
      <c r="BW104" t="e">
        <f>VLOOKUP('Prediction Data'!$K104,#REF!, BW$215, FALSE)</f>
        <v>#N/A</v>
      </c>
      <c r="BX104" t="e">
        <f>VLOOKUP('Prediction Data'!$K104,#REF!, BX$215, FALSE)</f>
        <v>#N/A</v>
      </c>
      <c r="BY104" t="e">
        <f>VLOOKUP('Prediction Data'!$K104,#REF!, BY$215, FALSE)</f>
        <v>#N/A</v>
      </c>
      <c r="BZ104" t="e">
        <f>VLOOKUP('Prediction Data'!$K104,#REF!, BZ$215, FALSE)</f>
        <v>#N/A</v>
      </c>
      <c r="CA104" t="e">
        <f>VLOOKUP('Prediction Data'!$K104,#REF!, CA$215, FALSE)</f>
        <v>#N/A</v>
      </c>
      <c r="CB104" t="e">
        <f t="shared" si="14"/>
        <v>#N/A</v>
      </c>
      <c r="CC104" t="e">
        <f t="shared" si="15"/>
        <v>#N/A</v>
      </c>
      <c r="CD104" t="e">
        <f t="shared" si="16"/>
        <v>#N/A</v>
      </c>
      <c r="CE104" t="e">
        <f t="shared" si="17"/>
        <v>#N/A</v>
      </c>
      <c r="CF104" s="20" t="e">
        <f t="shared" si="18"/>
        <v>#N/A</v>
      </c>
      <c r="CG104" s="20" t="e">
        <f t="shared" si="19"/>
        <v>#N/A</v>
      </c>
      <c r="CH104" t="e">
        <f>VLOOKUP(Table411[[#This Row],[Conference_H]], Conferences!$H$2:$N$34, 3,FALSE)</f>
        <v>#N/A</v>
      </c>
      <c r="CI104" t="e">
        <f>VLOOKUP(Table411[[#This Row],[Conference_A]], Conferences!$H$2:$N$34, 3,FALSE)</f>
        <v>#N/A</v>
      </c>
      <c r="CJ104" t="e">
        <f>IF(Table411[[#This Row],[CRank_H]]=Table411[[#This Row],[CRank_A]],0,1)</f>
        <v>#N/A</v>
      </c>
      <c r="CK104" t="e">
        <f>VLOOKUP(Table411[[#This Row],[Home Name BPI_SAG ELO]], 'Ratings_Comp'!$A$2:$L$364, 14, FALSE)</f>
        <v>#N/A</v>
      </c>
      <c r="CL104" t="e">
        <f>VLOOKUP(Table411[[#This Row],[Home Name BPI_SAG ELO]], 'Ratings_Comp'!$A$2:$L$364, 15, FALSE)</f>
        <v>#N/A</v>
      </c>
      <c r="CM104" t="e">
        <f>VLOOKUP(Table411[[#This Row],[Away Name BPI_SAG ELO]], 'Ratings_Comp'!$A$2:$L$364, 14, FALSE)</f>
        <v>#N/A</v>
      </c>
      <c r="CN104" t="e">
        <f>VLOOKUP(Table411[[#This Row],[Away Name BPI_SAG ELO]], 'Ratings_Comp'!$A$2:$L$364, 15, FALSE)</f>
        <v>#N/A</v>
      </c>
      <c r="CO104" t="e">
        <f>Table411[[#This Row],[Home_Ws]]/(Table411[[#This Row],[Home_Ws]]+Table411[[#This Row],[Home_Ls]])</f>
        <v>#N/A</v>
      </c>
      <c r="CP104" t="e">
        <f>Table411[[#This Row],[Away_Ws]]/(Table411[[#This Row],[Away_Ws]]+Table411[[#This Row],[Away_Ls]])</f>
        <v>#N/A</v>
      </c>
    </row>
    <row r="105" spans="1:94" x14ac:dyDescent="0.45">
      <c r="A105">
        <v>105</v>
      </c>
      <c r="B105" s="4"/>
      <c r="C105" s="4"/>
      <c r="D105" s="3" t="e">
        <f>VLOOKUP('Prediction Data'!$B105, Names!$C$2:$K$363, 2,FALSE)</f>
        <v>#N/A</v>
      </c>
      <c r="E105" s="3" t="e">
        <f>VLOOKUP('Prediction Data'!$C105, Names!$C$2:$K$363, 2,FALSE)</f>
        <v>#N/A</v>
      </c>
      <c r="F105" s="3" t="e">
        <f>VLOOKUP('Prediction Data'!$B105, Names!$C$2:$K$363, 3,FALSE)</f>
        <v>#N/A</v>
      </c>
      <c r="G105" s="3" t="e">
        <f>VLOOKUP('Prediction Data'!$C105, Names!$C$2:$K$363, 3,FALSE)</f>
        <v>#N/A</v>
      </c>
      <c r="H105" s="3" t="e">
        <f>VLOOKUP('Prediction Data'!$B105, Names!$C$2:$K$363, 5,FALSE)</f>
        <v>#N/A</v>
      </c>
      <c r="I105" s="3" t="e">
        <f>VLOOKUP('Prediction Data'!$C105, Names!$C$2:$K$363, 5,FALSE)</f>
        <v>#N/A</v>
      </c>
      <c r="J105" s="3" t="e">
        <f>VLOOKUP('Prediction Data'!$B105, Names!$C$2:$K$363, 6,FALSE)</f>
        <v>#N/A</v>
      </c>
      <c r="K105" s="3" t="e">
        <f>VLOOKUP('Prediction Data'!$C105, Names!$C$2:$K$363, 6,FALSE)</f>
        <v>#N/A</v>
      </c>
      <c r="L105" s="3" t="e">
        <f>VLOOKUP(B105, Names!$C$2:$M$363, 7,FALSE)</f>
        <v>#N/A</v>
      </c>
      <c r="M105" s="3" t="e">
        <f>VLOOKUP(C105, Names!$C$2:$M$363, 7,FALSE)</f>
        <v>#N/A</v>
      </c>
      <c r="N105" s="4" t="s">
        <v>558</v>
      </c>
      <c r="Q105" s="4">
        <f t="shared" si="10"/>
        <v>0</v>
      </c>
      <c r="R105" s="4" t="str">
        <f t="shared" si="11"/>
        <v>L</v>
      </c>
      <c r="S105" s="5"/>
      <c r="T105" s="17" t="e">
        <f>VLOOKUP($F105, Ratings_Comp[], T$215, FALSE)</f>
        <v>#N/A</v>
      </c>
      <c r="U105" s="17" t="e">
        <f>VLOOKUP($F105, Ratings_Comp[], U$215, FALSE)</f>
        <v>#N/A</v>
      </c>
      <c r="V105" s="17" t="e">
        <f>VLOOKUP($F105, Ratings_Comp[], V$215, FALSE)</f>
        <v>#N/A</v>
      </c>
      <c r="W105" s="17" t="e">
        <f>VLOOKUP($F105, Ratings_Comp[], W$215, FALSE)</f>
        <v>#N/A</v>
      </c>
      <c r="X105" s="17" t="e">
        <f>VLOOKUP($F105, Ratings_Comp[], X$215, FALSE)</f>
        <v>#N/A</v>
      </c>
      <c r="Y105" s="17" t="e">
        <f>VLOOKUP($G105, Ratings_Comp[], Y$215, FALSE)</f>
        <v>#N/A</v>
      </c>
      <c r="Z105" s="17" t="e">
        <f>VLOOKUP($G105, Ratings_Comp[], Z$215, FALSE)</f>
        <v>#N/A</v>
      </c>
      <c r="AA105" s="17" t="e">
        <f>VLOOKUP($G105, Ratings_Comp[], AA$215, FALSE)</f>
        <v>#N/A</v>
      </c>
      <c r="AB105" s="17" t="e">
        <f>VLOOKUP($G105, Ratings_Comp[], AB$215, FALSE)</f>
        <v>#N/A</v>
      </c>
      <c r="AC105" s="17" t="e">
        <f>VLOOKUP($G105, Ratings_Comp[], AC$215, FALSE)</f>
        <v>#N/A</v>
      </c>
      <c r="AD105" t="e">
        <f>VLOOKUP('Prediction Data'!$D105,#REF!, AD$215,FALSE)</f>
        <v>#N/A</v>
      </c>
      <c r="AE105" t="e">
        <f>VLOOKUP('Prediction Data'!$D105,#REF!, AE$215,FALSE)</f>
        <v>#N/A</v>
      </c>
      <c r="AF105" t="e">
        <f>VLOOKUP('Prediction Data'!$D105,#REF!, AF$215,FALSE)</f>
        <v>#N/A</v>
      </c>
      <c r="AG105" t="e">
        <f>VLOOKUP('Prediction Data'!$D105,#REF!, AG$215,FALSE)</f>
        <v>#N/A</v>
      </c>
      <c r="AH105" t="e">
        <f>VLOOKUP('Prediction Data'!$D105,#REF!, AH$215,FALSE)</f>
        <v>#N/A</v>
      </c>
      <c r="AI105" t="e">
        <f>VLOOKUP('Prediction Data'!$E105,#REF!, AI$215,FALSE)</f>
        <v>#N/A</v>
      </c>
      <c r="AJ105" t="e">
        <f>VLOOKUP('Prediction Data'!$E105,#REF!, AJ$215,FALSE)</f>
        <v>#N/A</v>
      </c>
      <c r="AK105" t="e">
        <f>VLOOKUP('Prediction Data'!$E105,#REF!, AK$215,FALSE)</f>
        <v>#N/A</v>
      </c>
      <c r="AL105" t="e">
        <f>VLOOKUP('Prediction Data'!$E105,#REF!, AL$215,FALSE)</f>
        <v>#N/A</v>
      </c>
      <c r="AM105" t="e">
        <f>VLOOKUP('Prediction Data'!$E105,#REF!, AM$215,FALSE)</f>
        <v>#N/A</v>
      </c>
      <c r="AN105" t="e">
        <f>VLOOKUP($F105,#REF!, AN$215,FALSE)</f>
        <v>#N/A</v>
      </c>
      <c r="AO105" t="e">
        <f>VLOOKUP($F105,#REF!, AO$215,FALSE)</f>
        <v>#N/A</v>
      </c>
      <c r="AP105" t="e">
        <f>VLOOKUP($G105,#REF!, AP$215,FALSE)</f>
        <v>#N/A</v>
      </c>
      <c r="AQ105" t="e">
        <f>VLOOKUP($G105,#REF!, AQ$215,FALSE)</f>
        <v>#N/A</v>
      </c>
      <c r="AR105" t="e">
        <f>VLOOKUP($H105,#REF!, 'Prediction Data'!AR$215,FALSE)</f>
        <v>#N/A</v>
      </c>
      <c r="AS105" t="e">
        <f>VLOOKUP($H105,#REF!, 'Prediction Data'!AS$215,FALSE)</f>
        <v>#N/A</v>
      </c>
      <c r="AT105" t="e">
        <f>VLOOKUP($H105,#REF!, 'Prediction Data'!AT$215,FALSE)</f>
        <v>#N/A</v>
      </c>
      <c r="AU105" t="e">
        <f>VLOOKUP($H105,#REF!, 'Prediction Data'!AU$215,FALSE)</f>
        <v>#N/A</v>
      </c>
      <c r="AV105" t="e">
        <f>VLOOKUP($H105,#REF!, 'Prediction Data'!AV$215,FALSE)</f>
        <v>#N/A</v>
      </c>
      <c r="AW105" t="e">
        <f>VLOOKUP($H105,#REF!, 'Prediction Data'!AW$215,FALSE)</f>
        <v>#N/A</v>
      </c>
      <c r="AX105" t="e">
        <f>VLOOKUP($H105,#REF!, 'Prediction Data'!AX$215,FALSE)</f>
        <v>#N/A</v>
      </c>
      <c r="AY105" t="e">
        <f>VLOOKUP($H105,#REF!, 'Prediction Data'!AY$215,FALSE)</f>
        <v>#N/A</v>
      </c>
      <c r="AZ105" t="e">
        <f>VLOOKUP($H105,#REF!, 'Prediction Data'!AZ$215,FALSE)</f>
        <v>#N/A</v>
      </c>
      <c r="BA105" t="e">
        <f>VLOOKUP($H105,#REF!, 'Prediction Data'!BA$215,FALSE)</f>
        <v>#N/A</v>
      </c>
      <c r="BB105" t="e">
        <f>VLOOKUP($H105,#REF!, 'Prediction Data'!BB$215,FALSE)</f>
        <v>#N/A</v>
      </c>
      <c r="BC105" t="e">
        <f>VLOOKUP($H105,#REF!, 'Prediction Data'!BC$215,FALSE)</f>
        <v>#N/A</v>
      </c>
      <c r="BD105" t="e">
        <f>VLOOKUP($I105,#REF!, 'Prediction Data'!BD$215,FALSE)</f>
        <v>#N/A</v>
      </c>
      <c r="BE105" t="e">
        <f>VLOOKUP($I105,#REF!, 'Prediction Data'!BE$215,FALSE)</f>
        <v>#N/A</v>
      </c>
      <c r="BF105" t="e">
        <f>VLOOKUP($I105,#REF!, 'Prediction Data'!BF$215,FALSE)</f>
        <v>#N/A</v>
      </c>
      <c r="BG105" t="e">
        <f>VLOOKUP($I105,#REF!, 'Prediction Data'!BG$215,FALSE)</f>
        <v>#N/A</v>
      </c>
      <c r="BH105" t="e">
        <f>VLOOKUP($I105,#REF!, 'Prediction Data'!BH$215,FALSE)</f>
        <v>#N/A</v>
      </c>
      <c r="BI105" t="e">
        <f>VLOOKUP($I105,#REF!, 'Prediction Data'!BI$215,FALSE)</f>
        <v>#N/A</v>
      </c>
      <c r="BJ105" t="e">
        <f>VLOOKUP($I105,#REF!, 'Prediction Data'!BJ$215,FALSE)</f>
        <v>#N/A</v>
      </c>
      <c r="BK105" t="e">
        <f>VLOOKUP($I105,#REF!, 'Prediction Data'!BK$215,FALSE)</f>
        <v>#N/A</v>
      </c>
      <c r="BL105" t="e">
        <f>VLOOKUP($I105,#REF!, 'Prediction Data'!BL$215,FALSE)</f>
        <v>#N/A</v>
      </c>
      <c r="BM105" t="e">
        <f>VLOOKUP($I105,#REF!, 'Prediction Data'!BM$215,FALSE)</f>
        <v>#N/A</v>
      </c>
      <c r="BN105" t="e">
        <f>VLOOKUP($I105,#REF!, 'Prediction Data'!BN$215,FALSE)</f>
        <v>#N/A</v>
      </c>
      <c r="BO105" t="e">
        <f>VLOOKUP($I105,#REF!, 'Prediction Data'!BO$215,FALSE)</f>
        <v>#N/A</v>
      </c>
      <c r="BP105" t="e">
        <f>VLOOKUP('Prediction Data'!$J105,#REF!, BP$215, FALSE)</f>
        <v>#N/A</v>
      </c>
      <c r="BQ105" t="e">
        <f>VLOOKUP('Prediction Data'!$J105,#REF!, BQ$215, FALSE)</f>
        <v>#N/A</v>
      </c>
      <c r="BR105" t="e">
        <f>VLOOKUP('Prediction Data'!$J105,#REF!, BR$215, FALSE)</f>
        <v>#N/A</v>
      </c>
      <c r="BS105" t="e">
        <f>VLOOKUP('Prediction Data'!$J105,#REF!, BS$215, FALSE)</f>
        <v>#N/A</v>
      </c>
      <c r="BT105" t="e">
        <f>VLOOKUP('Prediction Data'!$J105,#REF!, BT$215, FALSE)</f>
        <v>#N/A</v>
      </c>
      <c r="BU105" t="e">
        <f t="shared" si="12"/>
        <v>#N/A</v>
      </c>
      <c r="BV105" t="e">
        <f t="shared" si="13"/>
        <v>#N/A</v>
      </c>
      <c r="BW105" t="e">
        <f>VLOOKUP('Prediction Data'!$K105,#REF!, BW$215, FALSE)</f>
        <v>#N/A</v>
      </c>
      <c r="BX105" t="e">
        <f>VLOOKUP('Prediction Data'!$K105,#REF!, BX$215, FALSE)</f>
        <v>#N/A</v>
      </c>
      <c r="BY105" t="e">
        <f>VLOOKUP('Prediction Data'!$K105,#REF!, BY$215, FALSE)</f>
        <v>#N/A</v>
      </c>
      <c r="BZ105" t="e">
        <f>VLOOKUP('Prediction Data'!$K105,#REF!, BZ$215, FALSE)</f>
        <v>#N/A</v>
      </c>
      <c r="CA105" t="e">
        <f>VLOOKUP('Prediction Data'!$K105,#REF!, CA$215, FALSE)</f>
        <v>#N/A</v>
      </c>
      <c r="CB105" t="e">
        <f t="shared" si="14"/>
        <v>#N/A</v>
      </c>
      <c r="CC105" t="e">
        <f t="shared" si="15"/>
        <v>#N/A</v>
      </c>
      <c r="CD105" t="e">
        <f t="shared" si="16"/>
        <v>#N/A</v>
      </c>
      <c r="CE105" t="e">
        <f t="shared" si="17"/>
        <v>#N/A</v>
      </c>
      <c r="CF105" s="20" t="e">
        <f t="shared" si="18"/>
        <v>#N/A</v>
      </c>
      <c r="CG105" s="20" t="e">
        <f t="shared" si="19"/>
        <v>#N/A</v>
      </c>
      <c r="CH105" t="e">
        <f>VLOOKUP(Table411[[#This Row],[Conference_H]], Conferences!$H$2:$N$34, 3,FALSE)</f>
        <v>#N/A</v>
      </c>
      <c r="CI105" t="e">
        <f>VLOOKUP(Table411[[#This Row],[Conference_A]], Conferences!$H$2:$N$34, 3,FALSE)</f>
        <v>#N/A</v>
      </c>
      <c r="CJ105" t="e">
        <f>IF(Table411[[#This Row],[CRank_H]]=Table411[[#This Row],[CRank_A]],0,1)</f>
        <v>#N/A</v>
      </c>
      <c r="CK105" t="e">
        <f>VLOOKUP(Table411[[#This Row],[Home Name BPI_SAG ELO]], 'Ratings_Comp'!$A$2:$L$364, 14, FALSE)</f>
        <v>#N/A</v>
      </c>
      <c r="CL105" t="e">
        <f>VLOOKUP(Table411[[#This Row],[Home Name BPI_SAG ELO]], 'Ratings_Comp'!$A$2:$L$364, 15, FALSE)</f>
        <v>#N/A</v>
      </c>
      <c r="CM105" t="e">
        <f>VLOOKUP(Table411[[#This Row],[Away Name BPI_SAG ELO]], 'Ratings_Comp'!$A$2:$L$364, 14, FALSE)</f>
        <v>#N/A</v>
      </c>
      <c r="CN105" t="e">
        <f>VLOOKUP(Table411[[#This Row],[Away Name BPI_SAG ELO]], 'Ratings_Comp'!$A$2:$L$364, 15, FALSE)</f>
        <v>#N/A</v>
      </c>
      <c r="CO105" t="e">
        <f>Table411[[#This Row],[Home_Ws]]/(Table411[[#This Row],[Home_Ws]]+Table411[[#This Row],[Home_Ls]])</f>
        <v>#N/A</v>
      </c>
      <c r="CP105" t="e">
        <f>Table411[[#This Row],[Away_Ws]]/(Table411[[#This Row],[Away_Ws]]+Table411[[#This Row],[Away_Ls]])</f>
        <v>#N/A</v>
      </c>
    </row>
    <row r="106" spans="1:94" x14ac:dyDescent="0.45">
      <c r="A106">
        <v>106</v>
      </c>
      <c r="B106" s="4"/>
      <c r="C106" s="4"/>
      <c r="D106" s="3" t="e">
        <f>VLOOKUP('Prediction Data'!$B106, Names!$C$2:$K$363, 2,FALSE)</f>
        <v>#N/A</v>
      </c>
      <c r="E106" s="3" t="e">
        <f>VLOOKUP('Prediction Data'!$C106, Names!$C$2:$K$363, 2,FALSE)</f>
        <v>#N/A</v>
      </c>
      <c r="F106" s="3" t="e">
        <f>VLOOKUP('Prediction Data'!$B106, Names!$C$2:$K$363, 3,FALSE)</f>
        <v>#N/A</v>
      </c>
      <c r="G106" s="3" t="e">
        <f>VLOOKUP('Prediction Data'!$C106, Names!$C$2:$K$363, 3,FALSE)</f>
        <v>#N/A</v>
      </c>
      <c r="H106" s="3" t="e">
        <f>VLOOKUP('Prediction Data'!$B106, Names!$C$2:$K$363, 5,FALSE)</f>
        <v>#N/A</v>
      </c>
      <c r="I106" s="3" t="e">
        <f>VLOOKUP('Prediction Data'!$C106, Names!$C$2:$K$363, 5,FALSE)</f>
        <v>#N/A</v>
      </c>
      <c r="J106" s="3" t="e">
        <f>VLOOKUP('Prediction Data'!$B106, Names!$C$2:$K$363, 6,FALSE)</f>
        <v>#N/A</v>
      </c>
      <c r="K106" s="3" t="e">
        <f>VLOOKUP('Prediction Data'!$C106, Names!$C$2:$K$363, 6,FALSE)</f>
        <v>#N/A</v>
      </c>
      <c r="L106" s="3" t="e">
        <f>VLOOKUP(B106, Names!$C$2:$M$363, 7,FALSE)</f>
        <v>#N/A</v>
      </c>
      <c r="M106" s="3" t="e">
        <f>VLOOKUP(C106, Names!$C$2:$M$363, 7,FALSE)</f>
        <v>#N/A</v>
      </c>
      <c r="N106" s="4" t="s">
        <v>558</v>
      </c>
      <c r="Q106" s="4">
        <f t="shared" si="10"/>
        <v>0</v>
      </c>
      <c r="R106" s="4" t="str">
        <f t="shared" si="11"/>
        <v>L</v>
      </c>
      <c r="S106" s="5"/>
      <c r="T106" s="17" t="e">
        <f>VLOOKUP($F106, Ratings_Comp[], T$215, FALSE)</f>
        <v>#N/A</v>
      </c>
      <c r="U106" s="17" t="e">
        <f>VLOOKUP($F106, Ratings_Comp[], U$215, FALSE)</f>
        <v>#N/A</v>
      </c>
      <c r="V106" s="17" t="e">
        <f>VLOOKUP($F106, Ratings_Comp[], V$215, FALSE)</f>
        <v>#N/A</v>
      </c>
      <c r="W106" s="17" t="e">
        <f>VLOOKUP($F106, Ratings_Comp[], W$215, FALSE)</f>
        <v>#N/A</v>
      </c>
      <c r="X106" s="17" t="e">
        <f>VLOOKUP($F106, Ratings_Comp[], X$215, FALSE)</f>
        <v>#N/A</v>
      </c>
      <c r="Y106" s="17" t="e">
        <f>VLOOKUP($G106, Ratings_Comp[], Y$215, FALSE)</f>
        <v>#N/A</v>
      </c>
      <c r="Z106" s="17" t="e">
        <f>VLOOKUP($G106, Ratings_Comp[], Z$215, FALSE)</f>
        <v>#N/A</v>
      </c>
      <c r="AA106" s="17" t="e">
        <f>VLOOKUP($G106, Ratings_Comp[], AA$215, FALSE)</f>
        <v>#N/A</v>
      </c>
      <c r="AB106" s="17" t="e">
        <f>VLOOKUP($G106, Ratings_Comp[], AB$215, FALSE)</f>
        <v>#N/A</v>
      </c>
      <c r="AC106" s="17" t="e">
        <f>VLOOKUP($G106, Ratings_Comp[], AC$215, FALSE)</f>
        <v>#N/A</v>
      </c>
      <c r="AD106" t="e">
        <f>VLOOKUP('Prediction Data'!$D106,#REF!, AD$215,FALSE)</f>
        <v>#N/A</v>
      </c>
      <c r="AE106" t="e">
        <f>VLOOKUP('Prediction Data'!$D106,#REF!, AE$215,FALSE)</f>
        <v>#N/A</v>
      </c>
      <c r="AF106" t="e">
        <f>VLOOKUP('Prediction Data'!$D106,#REF!, AF$215,FALSE)</f>
        <v>#N/A</v>
      </c>
      <c r="AG106" t="e">
        <f>VLOOKUP('Prediction Data'!$D106,#REF!, AG$215,FALSE)</f>
        <v>#N/A</v>
      </c>
      <c r="AH106" t="e">
        <f>VLOOKUP('Prediction Data'!$D106,#REF!, AH$215,FALSE)</f>
        <v>#N/A</v>
      </c>
      <c r="AI106" t="e">
        <f>VLOOKUP('Prediction Data'!$E106,#REF!, AI$215,FALSE)</f>
        <v>#N/A</v>
      </c>
      <c r="AJ106" t="e">
        <f>VLOOKUP('Prediction Data'!$E106,#REF!, AJ$215,FALSE)</f>
        <v>#N/A</v>
      </c>
      <c r="AK106" t="e">
        <f>VLOOKUP('Prediction Data'!$E106,#REF!, AK$215,FALSE)</f>
        <v>#N/A</v>
      </c>
      <c r="AL106" t="e">
        <f>VLOOKUP('Prediction Data'!$E106,#REF!, AL$215,FALSE)</f>
        <v>#N/A</v>
      </c>
      <c r="AM106" t="e">
        <f>VLOOKUP('Prediction Data'!$E106,#REF!, AM$215,FALSE)</f>
        <v>#N/A</v>
      </c>
      <c r="AN106" t="e">
        <f>VLOOKUP($F106,#REF!, AN$215,FALSE)</f>
        <v>#N/A</v>
      </c>
      <c r="AO106" t="e">
        <f>VLOOKUP($F106,#REF!, AO$215,FALSE)</f>
        <v>#N/A</v>
      </c>
      <c r="AP106" t="e">
        <f>VLOOKUP($G106,#REF!, AP$215,FALSE)</f>
        <v>#N/A</v>
      </c>
      <c r="AQ106" t="e">
        <f>VLOOKUP($G106,#REF!, AQ$215,FALSE)</f>
        <v>#N/A</v>
      </c>
      <c r="AR106" t="e">
        <f>VLOOKUP($H106,#REF!, 'Prediction Data'!AR$215,FALSE)</f>
        <v>#N/A</v>
      </c>
      <c r="AS106" t="e">
        <f>VLOOKUP($H106,#REF!, 'Prediction Data'!AS$215,FALSE)</f>
        <v>#N/A</v>
      </c>
      <c r="AT106" t="e">
        <f>VLOOKUP($H106,#REF!, 'Prediction Data'!AT$215,FALSE)</f>
        <v>#N/A</v>
      </c>
      <c r="AU106" t="e">
        <f>VLOOKUP($H106,#REF!, 'Prediction Data'!AU$215,FALSE)</f>
        <v>#N/A</v>
      </c>
      <c r="AV106" t="e">
        <f>VLOOKUP($H106,#REF!, 'Prediction Data'!AV$215,FALSE)</f>
        <v>#N/A</v>
      </c>
      <c r="AW106" t="e">
        <f>VLOOKUP($H106,#REF!, 'Prediction Data'!AW$215,FALSE)</f>
        <v>#N/A</v>
      </c>
      <c r="AX106" t="e">
        <f>VLOOKUP($H106,#REF!, 'Prediction Data'!AX$215,FALSE)</f>
        <v>#N/A</v>
      </c>
      <c r="AY106" t="e">
        <f>VLOOKUP($H106,#REF!, 'Prediction Data'!AY$215,FALSE)</f>
        <v>#N/A</v>
      </c>
      <c r="AZ106" t="e">
        <f>VLOOKUP($H106,#REF!, 'Prediction Data'!AZ$215,FALSE)</f>
        <v>#N/A</v>
      </c>
      <c r="BA106" t="e">
        <f>VLOOKUP($H106,#REF!, 'Prediction Data'!BA$215,FALSE)</f>
        <v>#N/A</v>
      </c>
      <c r="BB106" t="e">
        <f>VLOOKUP($H106,#REF!, 'Prediction Data'!BB$215,FALSE)</f>
        <v>#N/A</v>
      </c>
      <c r="BC106" t="e">
        <f>VLOOKUP($H106,#REF!, 'Prediction Data'!BC$215,FALSE)</f>
        <v>#N/A</v>
      </c>
      <c r="BD106" t="e">
        <f>VLOOKUP($I106,#REF!, 'Prediction Data'!BD$215,FALSE)</f>
        <v>#N/A</v>
      </c>
      <c r="BE106" t="e">
        <f>VLOOKUP($I106,#REF!, 'Prediction Data'!BE$215,FALSE)</f>
        <v>#N/A</v>
      </c>
      <c r="BF106" t="e">
        <f>VLOOKUP($I106,#REF!, 'Prediction Data'!BF$215,FALSE)</f>
        <v>#N/A</v>
      </c>
      <c r="BG106" t="e">
        <f>VLOOKUP($I106,#REF!, 'Prediction Data'!BG$215,FALSE)</f>
        <v>#N/A</v>
      </c>
      <c r="BH106" t="e">
        <f>VLOOKUP($I106,#REF!, 'Prediction Data'!BH$215,FALSE)</f>
        <v>#N/A</v>
      </c>
      <c r="BI106" t="e">
        <f>VLOOKUP($I106,#REF!, 'Prediction Data'!BI$215,FALSE)</f>
        <v>#N/A</v>
      </c>
      <c r="BJ106" t="e">
        <f>VLOOKUP($I106,#REF!, 'Prediction Data'!BJ$215,FALSE)</f>
        <v>#N/A</v>
      </c>
      <c r="BK106" t="e">
        <f>VLOOKUP($I106,#REF!, 'Prediction Data'!BK$215,FALSE)</f>
        <v>#N/A</v>
      </c>
      <c r="BL106" t="e">
        <f>VLOOKUP($I106,#REF!, 'Prediction Data'!BL$215,FALSE)</f>
        <v>#N/A</v>
      </c>
      <c r="BM106" t="e">
        <f>VLOOKUP($I106,#REF!, 'Prediction Data'!BM$215,FALSE)</f>
        <v>#N/A</v>
      </c>
      <c r="BN106" t="e">
        <f>VLOOKUP($I106,#REF!, 'Prediction Data'!BN$215,FALSE)</f>
        <v>#N/A</v>
      </c>
      <c r="BO106" t="e">
        <f>VLOOKUP($I106,#REF!, 'Prediction Data'!BO$215,FALSE)</f>
        <v>#N/A</v>
      </c>
      <c r="BP106" t="e">
        <f>VLOOKUP('Prediction Data'!$J106,#REF!, BP$215, FALSE)</f>
        <v>#N/A</v>
      </c>
      <c r="BQ106" t="e">
        <f>VLOOKUP('Prediction Data'!$J106,#REF!, BQ$215, FALSE)</f>
        <v>#N/A</v>
      </c>
      <c r="BR106" t="e">
        <f>VLOOKUP('Prediction Data'!$J106,#REF!, BR$215, FALSE)</f>
        <v>#N/A</v>
      </c>
      <c r="BS106" t="e">
        <f>VLOOKUP('Prediction Data'!$J106,#REF!, BS$215, FALSE)</f>
        <v>#N/A</v>
      </c>
      <c r="BT106" t="e">
        <f>VLOOKUP('Prediction Data'!$J106,#REF!, BT$215, FALSE)</f>
        <v>#N/A</v>
      </c>
      <c r="BU106" t="e">
        <f t="shared" si="12"/>
        <v>#N/A</v>
      </c>
      <c r="BV106" t="e">
        <f t="shared" si="13"/>
        <v>#N/A</v>
      </c>
      <c r="BW106" t="e">
        <f>VLOOKUP('Prediction Data'!$K106,#REF!, BW$215, FALSE)</f>
        <v>#N/A</v>
      </c>
      <c r="BX106" t="e">
        <f>VLOOKUP('Prediction Data'!$K106,#REF!, BX$215, FALSE)</f>
        <v>#N/A</v>
      </c>
      <c r="BY106" t="e">
        <f>VLOOKUP('Prediction Data'!$K106,#REF!, BY$215, FALSE)</f>
        <v>#N/A</v>
      </c>
      <c r="BZ106" t="e">
        <f>VLOOKUP('Prediction Data'!$K106,#REF!, BZ$215, FALSE)</f>
        <v>#N/A</v>
      </c>
      <c r="CA106" t="e">
        <f>VLOOKUP('Prediction Data'!$K106,#REF!, CA$215, FALSE)</f>
        <v>#N/A</v>
      </c>
      <c r="CB106" t="e">
        <f t="shared" si="14"/>
        <v>#N/A</v>
      </c>
      <c r="CC106" t="e">
        <f t="shared" si="15"/>
        <v>#N/A</v>
      </c>
      <c r="CD106" t="e">
        <f t="shared" si="16"/>
        <v>#N/A</v>
      </c>
      <c r="CE106" t="e">
        <f t="shared" si="17"/>
        <v>#N/A</v>
      </c>
      <c r="CF106" s="20" t="e">
        <f t="shared" si="18"/>
        <v>#N/A</v>
      </c>
      <c r="CG106" s="20" t="e">
        <f t="shared" si="19"/>
        <v>#N/A</v>
      </c>
      <c r="CH106" t="e">
        <f>VLOOKUP(Table411[[#This Row],[Conference_H]], Conferences!$H$2:$N$34, 3,FALSE)</f>
        <v>#N/A</v>
      </c>
      <c r="CI106" t="e">
        <f>VLOOKUP(Table411[[#This Row],[Conference_A]], Conferences!$H$2:$N$34, 3,FALSE)</f>
        <v>#N/A</v>
      </c>
      <c r="CJ106" t="e">
        <f>IF(Table411[[#This Row],[CRank_H]]=Table411[[#This Row],[CRank_A]],0,1)</f>
        <v>#N/A</v>
      </c>
      <c r="CK106" t="e">
        <f>VLOOKUP(Table411[[#This Row],[Home Name BPI_SAG ELO]], 'Ratings_Comp'!$A$2:$L$364, 14, FALSE)</f>
        <v>#N/A</v>
      </c>
      <c r="CL106" t="e">
        <f>VLOOKUP(Table411[[#This Row],[Home Name BPI_SAG ELO]], 'Ratings_Comp'!$A$2:$L$364, 15, FALSE)</f>
        <v>#N/A</v>
      </c>
      <c r="CM106" t="e">
        <f>VLOOKUP(Table411[[#This Row],[Away Name BPI_SAG ELO]], 'Ratings_Comp'!$A$2:$L$364, 14, FALSE)</f>
        <v>#N/A</v>
      </c>
      <c r="CN106" t="e">
        <f>VLOOKUP(Table411[[#This Row],[Away Name BPI_SAG ELO]], 'Ratings_Comp'!$A$2:$L$364, 15, FALSE)</f>
        <v>#N/A</v>
      </c>
      <c r="CO106" t="e">
        <f>Table411[[#This Row],[Home_Ws]]/(Table411[[#This Row],[Home_Ws]]+Table411[[#This Row],[Home_Ls]])</f>
        <v>#N/A</v>
      </c>
      <c r="CP106" t="e">
        <f>Table411[[#This Row],[Away_Ws]]/(Table411[[#This Row],[Away_Ws]]+Table411[[#This Row],[Away_Ls]])</f>
        <v>#N/A</v>
      </c>
    </row>
    <row r="107" spans="1:94" x14ac:dyDescent="0.45">
      <c r="A107">
        <v>107</v>
      </c>
      <c r="B107" s="4"/>
      <c r="C107" s="4"/>
      <c r="D107" s="3" t="e">
        <f>VLOOKUP('Prediction Data'!$B107, Names!$C$2:$K$363, 2,FALSE)</f>
        <v>#N/A</v>
      </c>
      <c r="E107" s="3" t="e">
        <f>VLOOKUP('Prediction Data'!$C107, Names!$C$2:$K$363, 2,FALSE)</f>
        <v>#N/A</v>
      </c>
      <c r="F107" s="3" t="e">
        <f>VLOOKUP('Prediction Data'!$B107, Names!$C$2:$K$363, 3,FALSE)</f>
        <v>#N/A</v>
      </c>
      <c r="G107" s="3" t="e">
        <f>VLOOKUP('Prediction Data'!$C107, Names!$C$2:$K$363, 3,FALSE)</f>
        <v>#N/A</v>
      </c>
      <c r="H107" s="3" t="e">
        <f>VLOOKUP('Prediction Data'!$B107, Names!$C$2:$K$363, 5,FALSE)</f>
        <v>#N/A</v>
      </c>
      <c r="I107" s="3" t="e">
        <f>VLOOKUP('Prediction Data'!$C107, Names!$C$2:$K$363, 5,FALSE)</f>
        <v>#N/A</v>
      </c>
      <c r="J107" s="3" t="e">
        <f>VLOOKUP('Prediction Data'!$B107, Names!$C$2:$K$363, 6,FALSE)</f>
        <v>#N/A</v>
      </c>
      <c r="K107" s="3" t="e">
        <f>VLOOKUP('Prediction Data'!$C107, Names!$C$2:$K$363, 6,FALSE)</f>
        <v>#N/A</v>
      </c>
      <c r="L107" s="3" t="e">
        <f>VLOOKUP(B107, Names!$C$2:$M$363, 7,FALSE)</f>
        <v>#N/A</v>
      </c>
      <c r="M107" s="3" t="e">
        <f>VLOOKUP(C107, Names!$C$2:$M$363, 7,FALSE)</f>
        <v>#N/A</v>
      </c>
      <c r="N107" s="4" t="s">
        <v>558</v>
      </c>
      <c r="Q107" s="4">
        <f t="shared" si="10"/>
        <v>0</v>
      </c>
      <c r="R107" s="4" t="str">
        <f t="shared" si="11"/>
        <v>L</v>
      </c>
      <c r="S107" s="5"/>
      <c r="T107" s="17" t="e">
        <f>VLOOKUP($F107, Ratings_Comp[], T$215, FALSE)</f>
        <v>#N/A</v>
      </c>
      <c r="U107" s="17" t="e">
        <f>VLOOKUP($F107, Ratings_Comp[], U$215, FALSE)</f>
        <v>#N/A</v>
      </c>
      <c r="V107" s="17" t="e">
        <f>VLOOKUP($F107, Ratings_Comp[], V$215, FALSE)</f>
        <v>#N/A</v>
      </c>
      <c r="W107" s="17" t="e">
        <f>VLOOKUP($F107, Ratings_Comp[], W$215, FALSE)</f>
        <v>#N/A</v>
      </c>
      <c r="X107" s="17" t="e">
        <f>VLOOKUP($F107, Ratings_Comp[], X$215, FALSE)</f>
        <v>#N/A</v>
      </c>
      <c r="Y107" s="17" t="e">
        <f>VLOOKUP($G107, Ratings_Comp[], Y$215, FALSE)</f>
        <v>#N/A</v>
      </c>
      <c r="Z107" s="17" t="e">
        <f>VLOOKUP($G107, Ratings_Comp[], Z$215, FALSE)</f>
        <v>#N/A</v>
      </c>
      <c r="AA107" s="17" t="e">
        <f>VLOOKUP($G107, Ratings_Comp[], AA$215, FALSE)</f>
        <v>#N/A</v>
      </c>
      <c r="AB107" s="17" t="e">
        <f>VLOOKUP($G107, Ratings_Comp[], AB$215, FALSE)</f>
        <v>#N/A</v>
      </c>
      <c r="AC107" s="17" t="e">
        <f>VLOOKUP($G107, Ratings_Comp[], AC$215, FALSE)</f>
        <v>#N/A</v>
      </c>
      <c r="AD107" t="e">
        <f>VLOOKUP('Prediction Data'!$D107,#REF!, AD$215,FALSE)</f>
        <v>#N/A</v>
      </c>
      <c r="AE107" t="e">
        <f>VLOOKUP('Prediction Data'!$D107,#REF!, AE$215,FALSE)</f>
        <v>#N/A</v>
      </c>
      <c r="AF107" t="e">
        <f>VLOOKUP('Prediction Data'!$D107,#REF!, AF$215,FALSE)</f>
        <v>#N/A</v>
      </c>
      <c r="AG107" t="e">
        <f>VLOOKUP('Prediction Data'!$D107,#REF!, AG$215,FALSE)</f>
        <v>#N/A</v>
      </c>
      <c r="AH107" t="e">
        <f>VLOOKUP('Prediction Data'!$D107,#REF!, AH$215,FALSE)</f>
        <v>#N/A</v>
      </c>
      <c r="AI107" t="e">
        <f>VLOOKUP('Prediction Data'!$E107,#REF!, AI$215,FALSE)</f>
        <v>#N/A</v>
      </c>
      <c r="AJ107" t="e">
        <f>VLOOKUP('Prediction Data'!$E107,#REF!, AJ$215,FALSE)</f>
        <v>#N/A</v>
      </c>
      <c r="AK107" t="e">
        <f>VLOOKUP('Prediction Data'!$E107,#REF!, AK$215,FALSE)</f>
        <v>#N/A</v>
      </c>
      <c r="AL107" t="e">
        <f>VLOOKUP('Prediction Data'!$E107,#REF!, AL$215,FALSE)</f>
        <v>#N/A</v>
      </c>
      <c r="AM107" t="e">
        <f>VLOOKUP('Prediction Data'!$E107,#REF!, AM$215,FALSE)</f>
        <v>#N/A</v>
      </c>
      <c r="AN107" t="e">
        <f>VLOOKUP($F107,#REF!, AN$215,FALSE)</f>
        <v>#N/A</v>
      </c>
      <c r="AO107" t="e">
        <f>VLOOKUP($F107,#REF!, AO$215,FALSE)</f>
        <v>#N/A</v>
      </c>
      <c r="AP107" t="e">
        <f>VLOOKUP($G107,#REF!, AP$215,FALSE)</f>
        <v>#N/A</v>
      </c>
      <c r="AQ107" t="e">
        <f>VLOOKUP($G107,#REF!, AQ$215,FALSE)</f>
        <v>#N/A</v>
      </c>
      <c r="AR107" t="e">
        <f>VLOOKUP($H107,#REF!, 'Prediction Data'!AR$215,FALSE)</f>
        <v>#N/A</v>
      </c>
      <c r="AS107" t="e">
        <f>VLOOKUP($H107,#REF!, 'Prediction Data'!AS$215,FALSE)</f>
        <v>#N/A</v>
      </c>
      <c r="AT107" t="e">
        <f>VLOOKUP($H107,#REF!, 'Prediction Data'!AT$215,FALSE)</f>
        <v>#N/A</v>
      </c>
      <c r="AU107" t="e">
        <f>VLOOKUP($H107,#REF!, 'Prediction Data'!AU$215,FALSE)</f>
        <v>#N/A</v>
      </c>
      <c r="AV107" t="e">
        <f>VLOOKUP($H107,#REF!, 'Prediction Data'!AV$215,FALSE)</f>
        <v>#N/A</v>
      </c>
      <c r="AW107" t="e">
        <f>VLOOKUP($H107,#REF!, 'Prediction Data'!AW$215,FALSE)</f>
        <v>#N/A</v>
      </c>
      <c r="AX107" t="e">
        <f>VLOOKUP($H107,#REF!, 'Prediction Data'!AX$215,FALSE)</f>
        <v>#N/A</v>
      </c>
      <c r="AY107" t="e">
        <f>VLOOKUP($H107,#REF!, 'Prediction Data'!AY$215,FALSE)</f>
        <v>#N/A</v>
      </c>
      <c r="AZ107" t="e">
        <f>VLOOKUP($H107,#REF!, 'Prediction Data'!AZ$215,FALSE)</f>
        <v>#N/A</v>
      </c>
      <c r="BA107" t="e">
        <f>VLOOKUP($H107,#REF!, 'Prediction Data'!BA$215,FALSE)</f>
        <v>#N/A</v>
      </c>
      <c r="BB107" t="e">
        <f>VLOOKUP($H107,#REF!, 'Prediction Data'!BB$215,FALSE)</f>
        <v>#N/A</v>
      </c>
      <c r="BC107" t="e">
        <f>VLOOKUP($H107,#REF!, 'Prediction Data'!BC$215,FALSE)</f>
        <v>#N/A</v>
      </c>
      <c r="BD107" t="e">
        <f>VLOOKUP($I107,#REF!, 'Prediction Data'!BD$215,FALSE)</f>
        <v>#N/A</v>
      </c>
      <c r="BE107" t="e">
        <f>VLOOKUP($I107,#REF!, 'Prediction Data'!BE$215,FALSE)</f>
        <v>#N/A</v>
      </c>
      <c r="BF107" t="e">
        <f>VLOOKUP($I107,#REF!, 'Prediction Data'!BF$215,FALSE)</f>
        <v>#N/A</v>
      </c>
      <c r="BG107" t="e">
        <f>VLOOKUP($I107,#REF!, 'Prediction Data'!BG$215,FALSE)</f>
        <v>#N/A</v>
      </c>
      <c r="BH107" t="e">
        <f>VLOOKUP($I107,#REF!, 'Prediction Data'!BH$215,FALSE)</f>
        <v>#N/A</v>
      </c>
      <c r="BI107" t="e">
        <f>VLOOKUP($I107,#REF!, 'Prediction Data'!BI$215,FALSE)</f>
        <v>#N/A</v>
      </c>
      <c r="BJ107" t="e">
        <f>VLOOKUP($I107,#REF!, 'Prediction Data'!BJ$215,FALSE)</f>
        <v>#N/A</v>
      </c>
      <c r="BK107" t="e">
        <f>VLOOKUP($I107,#REF!, 'Prediction Data'!BK$215,FALSE)</f>
        <v>#N/A</v>
      </c>
      <c r="BL107" t="e">
        <f>VLOOKUP($I107,#REF!, 'Prediction Data'!BL$215,FALSE)</f>
        <v>#N/A</v>
      </c>
      <c r="BM107" t="e">
        <f>VLOOKUP($I107,#REF!, 'Prediction Data'!BM$215,FALSE)</f>
        <v>#N/A</v>
      </c>
      <c r="BN107" t="e">
        <f>VLOOKUP($I107,#REF!, 'Prediction Data'!BN$215,FALSE)</f>
        <v>#N/A</v>
      </c>
      <c r="BO107" t="e">
        <f>VLOOKUP($I107,#REF!, 'Prediction Data'!BO$215,FALSE)</f>
        <v>#N/A</v>
      </c>
      <c r="BP107" t="e">
        <f>VLOOKUP('Prediction Data'!$J107,#REF!, BP$215, FALSE)</f>
        <v>#N/A</v>
      </c>
      <c r="BQ107" t="e">
        <f>VLOOKUP('Prediction Data'!$J107,#REF!, BQ$215, FALSE)</f>
        <v>#N/A</v>
      </c>
      <c r="BR107" t="e">
        <f>VLOOKUP('Prediction Data'!$J107,#REF!, BR$215, FALSE)</f>
        <v>#N/A</v>
      </c>
      <c r="BS107" t="e">
        <f>VLOOKUP('Prediction Data'!$J107,#REF!, BS$215, FALSE)</f>
        <v>#N/A</v>
      </c>
      <c r="BT107" t="e">
        <f>VLOOKUP('Prediction Data'!$J107,#REF!, BT$215, FALSE)</f>
        <v>#N/A</v>
      </c>
      <c r="BU107" t="e">
        <f t="shared" si="12"/>
        <v>#N/A</v>
      </c>
      <c r="BV107" t="e">
        <f t="shared" si="13"/>
        <v>#N/A</v>
      </c>
      <c r="BW107" t="e">
        <f>VLOOKUP('Prediction Data'!$K107,#REF!, BW$215, FALSE)</f>
        <v>#N/A</v>
      </c>
      <c r="BX107" t="e">
        <f>VLOOKUP('Prediction Data'!$K107,#REF!, BX$215, FALSE)</f>
        <v>#N/A</v>
      </c>
      <c r="BY107" t="e">
        <f>VLOOKUP('Prediction Data'!$K107,#REF!, BY$215, FALSE)</f>
        <v>#N/A</v>
      </c>
      <c r="BZ107" t="e">
        <f>VLOOKUP('Prediction Data'!$K107,#REF!, BZ$215, FALSE)</f>
        <v>#N/A</v>
      </c>
      <c r="CA107" t="e">
        <f>VLOOKUP('Prediction Data'!$K107,#REF!, CA$215, FALSE)</f>
        <v>#N/A</v>
      </c>
      <c r="CB107" t="e">
        <f t="shared" si="14"/>
        <v>#N/A</v>
      </c>
      <c r="CC107" t="e">
        <f t="shared" si="15"/>
        <v>#N/A</v>
      </c>
      <c r="CD107" t="e">
        <f t="shared" si="16"/>
        <v>#N/A</v>
      </c>
      <c r="CE107" t="e">
        <f t="shared" si="17"/>
        <v>#N/A</v>
      </c>
      <c r="CF107" s="20" t="e">
        <f t="shared" si="18"/>
        <v>#N/A</v>
      </c>
      <c r="CG107" s="20" t="e">
        <f t="shared" si="19"/>
        <v>#N/A</v>
      </c>
      <c r="CH107" t="e">
        <f>VLOOKUP(Table411[[#This Row],[Conference_H]], Conferences!$H$2:$N$34, 3,FALSE)</f>
        <v>#N/A</v>
      </c>
      <c r="CI107" t="e">
        <f>VLOOKUP(Table411[[#This Row],[Conference_A]], Conferences!$H$2:$N$34, 3,FALSE)</f>
        <v>#N/A</v>
      </c>
      <c r="CJ107" t="e">
        <f>IF(Table411[[#This Row],[CRank_H]]=Table411[[#This Row],[CRank_A]],0,1)</f>
        <v>#N/A</v>
      </c>
      <c r="CK107" t="e">
        <f>VLOOKUP(Table411[[#This Row],[Home Name BPI_SAG ELO]], 'Ratings_Comp'!$A$2:$L$364, 14, FALSE)</f>
        <v>#N/A</v>
      </c>
      <c r="CL107" t="e">
        <f>VLOOKUP(Table411[[#This Row],[Home Name BPI_SAG ELO]], 'Ratings_Comp'!$A$2:$L$364, 15, FALSE)</f>
        <v>#N/A</v>
      </c>
      <c r="CM107" t="e">
        <f>VLOOKUP(Table411[[#This Row],[Away Name BPI_SAG ELO]], 'Ratings_Comp'!$A$2:$L$364, 14, FALSE)</f>
        <v>#N/A</v>
      </c>
      <c r="CN107" t="e">
        <f>VLOOKUP(Table411[[#This Row],[Away Name BPI_SAG ELO]], 'Ratings_Comp'!$A$2:$L$364, 15, FALSE)</f>
        <v>#N/A</v>
      </c>
      <c r="CO107" t="e">
        <f>Table411[[#This Row],[Home_Ws]]/(Table411[[#This Row],[Home_Ws]]+Table411[[#This Row],[Home_Ls]])</f>
        <v>#N/A</v>
      </c>
      <c r="CP107" t="e">
        <f>Table411[[#This Row],[Away_Ws]]/(Table411[[#This Row],[Away_Ws]]+Table411[[#This Row],[Away_Ls]])</f>
        <v>#N/A</v>
      </c>
    </row>
    <row r="108" spans="1:94" x14ac:dyDescent="0.45">
      <c r="A108">
        <v>108</v>
      </c>
      <c r="B108" s="4"/>
      <c r="C108" s="4"/>
      <c r="D108" s="3" t="e">
        <f>VLOOKUP('Prediction Data'!$B108, Names!$C$2:$K$363, 2,FALSE)</f>
        <v>#N/A</v>
      </c>
      <c r="E108" s="3" t="e">
        <f>VLOOKUP('Prediction Data'!$C108, Names!$C$2:$K$363, 2,FALSE)</f>
        <v>#N/A</v>
      </c>
      <c r="F108" s="3" t="e">
        <f>VLOOKUP('Prediction Data'!$B108, Names!$C$2:$K$363, 3,FALSE)</f>
        <v>#N/A</v>
      </c>
      <c r="G108" s="3" t="e">
        <f>VLOOKUP('Prediction Data'!$C108, Names!$C$2:$K$363, 3,FALSE)</f>
        <v>#N/A</v>
      </c>
      <c r="H108" s="3" t="e">
        <f>VLOOKUP('Prediction Data'!$B108, Names!$C$2:$K$363, 5,FALSE)</f>
        <v>#N/A</v>
      </c>
      <c r="I108" s="3" t="e">
        <f>VLOOKUP('Prediction Data'!$C108, Names!$C$2:$K$363, 5,FALSE)</f>
        <v>#N/A</v>
      </c>
      <c r="J108" s="3" t="e">
        <f>VLOOKUP('Prediction Data'!$B108, Names!$C$2:$K$363, 6,FALSE)</f>
        <v>#N/A</v>
      </c>
      <c r="K108" s="3" t="e">
        <f>VLOOKUP('Prediction Data'!$C108, Names!$C$2:$K$363, 6,FALSE)</f>
        <v>#N/A</v>
      </c>
      <c r="L108" s="3" t="e">
        <f>VLOOKUP(B108, Names!$C$2:$M$363, 7,FALSE)</f>
        <v>#N/A</v>
      </c>
      <c r="M108" s="3" t="e">
        <f>VLOOKUP(C108, Names!$C$2:$M$363, 7,FALSE)</f>
        <v>#N/A</v>
      </c>
      <c r="N108" s="4" t="s">
        <v>558</v>
      </c>
      <c r="Q108" s="4">
        <f t="shared" si="10"/>
        <v>0</v>
      </c>
      <c r="R108" s="4" t="str">
        <f t="shared" si="11"/>
        <v>L</v>
      </c>
      <c r="S108" s="5"/>
      <c r="T108" s="17" t="e">
        <f>VLOOKUP($F108, Ratings_Comp[], T$215, FALSE)</f>
        <v>#N/A</v>
      </c>
      <c r="U108" s="17" t="e">
        <f>VLOOKUP($F108, Ratings_Comp[], U$215, FALSE)</f>
        <v>#N/A</v>
      </c>
      <c r="V108" s="17" t="e">
        <f>VLOOKUP($F108, Ratings_Comp[], V$215, FALSE)</f>
        <v>#N/A</v>
      </c>
      <c r="W108" s="17" t="e">
        <f>VLOOKUP($F108, Ratings_Comp[], W$215, FALSE)</f>
        <v>#N/A</v>
      </c>
      <c r="X108" s="17" t="e">
        <f>VLOOKUP($F108, Ratings_Comp[], X$215, FALSE)</f>
        <v>#N/A</v>
      </c>
      <c r="Y108" s="17" t="e">
        <f>VLOOKUP($G108, Ratings_Comp[], Y$215, FALSE)</f>
        <v>#N/A</v>
      </c>
      <c r="Z108" s="17" t="e">
        <f>VLOOKUP($G108, Ratings_Comp[], Z$215, FALSE)</f>
        <v>#N/A</v>
      </c>
      <c r="AA108" s="17" t="e">
        <f>VLOOKUP($G108, Ratings_Comp[], AA$215, FALSE)</f>
        <v>#N/A</v>
      </c>
      <c r="AB108" s="17" t="e">
        <f>VLOOKUP($G108, Ratings_Comp[], AB$215, FALSE)</f>
        <v>#N/A</v>
      </c>
      <c r="AC108" s="17" t="e">
        <f>VLOOKUP($G108, Ratings_Comp[], AC$215, FALSE)</f>
        <v>#N/A</v>
      </c>
      <c r="AD108" t="e">
        <f>VLOOKUP('Prediction Data'!$D108,#REF!, AD$215,FALSE)</f>
        <v>#N/A</v>
      </c>
      <c r="AE108" t="e">
        <f>VLOOKUP('Prediction Data'!$D108,#REF!, AE$215,FALSE)</f>
        <v>#N/A</v>
      </c>
      <c r="AF108" t="e">
        <f>VLOOKUP('Prediction Data'!$D108,#REF!, AF$215,FALSE)</f>
        <v>#N/A</v>
      </c>
      <c r="AG108" t="e">
        <f>VLOOKUP('Prediction Data'!$D108,#REF!, AG$215,FALSE)</f>
        <v>#N/A</v>
      </c>
      <c r="AH108" t="e">
        <f>VLOOKUP('Prediction Data'!$D108,#REF!, AH$215,FALSE)</f>
        <v>#N/A</v>
      </c>
      <c r="AI108" t="e">
        <f>VLOOKUP('Prediction Data'!$E108,#REF!, AI$215,FALSE)</f>
        <v>#N/A</v>
      </c>
      <c r="AJ108" t="e">
        <f>VLOOKUP('Prediction Data'!$E108,#REF!, AJ$215,FALSE)</f>
        <v>#N/A</v>
      </c>
      <c r="AK108" t="e">
        <f>VLOOKUP('Prediction Data'!$E108,#REF!, AK$215,FALSE)</f>
        <v>#N/A</v>
      </c>
      <c r="AL108" t="e">
        <f>VLOOKUP('Prediction Data'!$E108,#REF!, AL$215,FALSE)</f>
        <v>#N/A</v>
      </c>
      <c r="AM108" t="e">
        <f>VLOOKUP('Prediction Data'!$E108,#REF!, AM$215,FALSE)</f>
        <v>#N/A</v>
      </c>
      <c r="AN108" t="e">
        <f>VLOOKUP($F108,#REF!, AN$215,FALSE)</f>
        <v>#N/A</v>
      </c>
      <c r="AO108" t="e">
        <f>VLOOKUP($F108,#REF!, AO$215,FALSE)</f>
        <v>#N/A</v>
      </c>
      <c r="AP108" t="e">
        <f>VLOOKUP($G108,#REF!, AP$215,FALSE)</f>
        <v>#N/A</v>
      </c>
      <c r="AQ108" t="e">
        <f>VLOOKUP($G108,#REF!, AQ$215,FALSE)</f>
        <v>#N/A</v>
      </c>
      <c r="AR108" t="e">
        <f>VLOOKUP($H108,#REF!, 'Prediction Data'!AR$215,FALSE)</f>
        <v>#N/A</v>
      </c>
      <c r="AS108" t="e">
        <f>VLOOKUP($H108,#REF!, 'Prediction Data'!AS$215,FALSE)</f>
        <v>#N/A</v>
      </c>
      <c r="AT108" t="e">
        <f>VLOOKUP($H108,#REF!, 'Prediction Data'!AT$215,FALSE)</f>
        <v>#N/A</v>
      </c>
      <c r="AU108" t="e">
        <f>VLOOKUP($H108,#REF!, 'Prediction Data'!AU$215,FALSE)</f>
        <v>#N/A</v>
      </c>
      <c r="AV108" t="e">
        <f>VLOOKUP($H108,#REF!, 'Prediction Data'!AV$215,FALSE)</f>
        <v>#N/A</v>
      </c>
      <c r="AW108" t="e">
        <f>VLOOKUP($H108,#REF!, 'Prediction Data'!AW$215,FALSE)</f>
        <v>#N/A</v>
      </c>
      <c r="AX108" t="e">
        <f>VLOOKUP($H108,#REF!, 'Prediction Data'!AX$215,FALSE)</f>
        <v>#N/A</v>
      </c>
      <c r="AY108" t="e">
        <f>VLOOKUP($H108,#REF!, 'Prediction Data'!AY$215,FALSE)</f>
        <v>#N/A</v>
      </c>
      <c r="AZ108" t="e">
        <f>VLOOKUP($H108,#REF!, 'Prediction Data'!AZ$215,FALSE)</f>
        <v>#N/A</v>
      </c>
      <c r="BA108" t="e">
        <f>VLOOKUP($H108,#REF!, 'Prediction Data'!BA$215,FALSE)</f>
        <v>#N/A</v>
      </c>
      <c r="BB108" t="e">
        <f>VLOOKUP($H108,#REF!, 'Prediction Data'!BB$215,FALSE)</f>
        <v>#N/A</v>
      </c>
      <c r="BC108" t="e">
        <f>VLOOKUP($H108,#REF!, 'Prediction Data'!BC$215,FALSE)</f>
        <v>#N/A</v>
      </c>
      <c r="BD108" t="e">
        <f>VLOOKUP($I108,#REF!, 'Prediction Data'!BD$215,FALSE)</f>
        <v>#N/A</v>
      </c>
      <c r="BE108" t="e">
        <f>VLOOKUP($I108,#REF!, 'Prediction Data'!BE$215,FALSE)</f>
        <v>#N/A</v>
      </c>
      <c r="BF108" t="e">
        <f>VLOOKUP($I108,#REF!, 'Prediction Data'!BF$215,FALSE)</f>
        <v>#N/A</v>
      </c>
      <c r="BG108" t="e">
        <f>VLOOKUP($I108,#REF!, 'Prediction Data'!BG$215,FALSE)</f>
        <v>#N/A</v>
      </c>
      <c r="BH108" t="e">
        <f>VLOOKUP($I108,#REF!, 'Prediction Data'!BH$215,FALSE)</f>
        <v>#N/A</v>
      </c>
      <c r="BI108" t="e">
        <f>VLOOKUP($I108,#REF!, 'Prediction Data'!BI$215,FALSE)</f>
        <v>#N/A</v>
      </c>
      <c r="BJ108" t="e">
        <f>VLOOKUP($I108,#REF!, 'Prediction Data'!BJ$215,FALSE)</f>
        <v>#N/A</v>
      </c>
      <c r="BK108" t="e">
        <f>VLOOKUP($I108,#REF!, 'Prediction Data'!BK$215,FALSE)</f>
        <v>#N/A</v>
      </c>
      <c r="BL108" t="e">
        <f>VLOOKUP($I108,#REF!, 'Prediction Data'!BL$215,FALSE)</f>
        <v>#N/A</v>
      </c>
      <c r="BM108" t="e">
        <f>VLOOKUP($I108,#REF!, 'Prediction Data'!BM$215,FALSE)</f>
        <v>#N/A</v>
      </c>
      <c r="BN108" t="e">
        <f>VLOOKUP($I108,#REF!, 'Prediction Data'!BN$215,FALSE)</f>
        <v>#N/A</v>
      </c>
      <c r="BO108" t="e">
        <f>VLOOKUP($I108,#REF!, 'Prediction Data'!BO$215,FALSE)</f>
        <v>#N/A</v>
      </c>
      <c r="BP108" t="e">
        <f>VLOOKUP('Prediction Data'!$J108,#REF!, BP$215, FALSE)</f>
        <v>#N/A</v>
      </c>
      <c r="BQ108" t="e">
        <f>VLOOKUP('Prediction Data'!$J108,#REF!, BQ$215, FALSE)</f>
        <v>#N/A</v>
      </c>
      <c r="BR108" t="e">
        <f>VLOOKUP('Prediction Data'!$J108,#REF!, BR$215, FALSE)</f>
        <v>#N/A</v>
      </c>
      <c r="BS108" t="e">
        <f>VLOOKUP('Prediction Data'!$J108,#REF!, BS$215, FALSE)</f>
        <v>#N/A</v>
      </c>
      <c r="BT108" t="e">
        <f>VLOOKUP('Prediction Data'!$J108,#REF!, BT$215, FALSE)</f>
        <v>#N/A</v>
      </c>
      <c r="BU108" t="e">
        <f t="shared" si="12"/>
        <v>#N/A</v>
      </c>
      <c r="BV108" t="e">
        <f t="shared" si="13"/>
        <v>#N/A</v>
      </c>
      <c r="BW108" t="e">
        <f>VLOOKUP('Prediction Data'!$K108,#REF!, BW$215, FALSE)</f>
        <v>#N/A</v>
      </c>
      <c r="BX108" t="e">
        <f>VLOOKUP('Prediction Data'!$K108,#REF!, BX$215, FALSE)</f>
        <v>#N/A</v>
      </c>
      <c r="BY108" t="e">
        <f>VLOOKUP('Prediction Data'!$K108,#REF!, BY$215, FALSE)</f>
        <v>#N/A</v>
      </c>
      <c r="BZ108" t="e">
        <f>VLOOKUP('Prediction Data'!$K108,#REF!, BZ$215, FALSE)</f>
        <v>#N/A</v>
      </c>
      <c r="CA108" t="e">
        <f>VLOOKUP('Prediction Data'!$K108,#REF!, CA$215, FALSE)</f>
        <v>#N/A</v>
      </c>
      <c r="CB108" t="e">
        <f t="shared" si="14"/>
        <v>#N/A</v>
      </c>
      <c r="CC108" t="e">
        <f t="shared" si="15"/>
        <v>#N/A</v>
      </c>
      <c r="CD108" t="e">
        <f t="shared" si="16"/>
        <v>#N/A</v>
      </c>
      <c r="CE108" t="e">
        <f t="shared" si="17"/>
        <v>#N/A</v>
      </c>
      <c r="CF108" s="20" t="e">
        <f t="shared" si="18"/>
        <v>#N/A</v>
      </c>
      <c r="CG108" s="20" t="e">
        <f t="shared" si="19"/>
        <v>#N/A</v>
      </c>
      <c r="CH108" t="e">
        <f>VLOOKUP(Table411[[#This Row],[Conference_H]], Conferences!$H$2:$N$34, 3,FALSE)</f>
        <v>#N/A</v>
      </c>
      <c r="CI108" t="e">
        <f>VLOOKUP(Table411[[#This Row],[Conference_A]], Conferences!$H$2:$N$34, 3,FALSE)</f>
        <v>#N/A</v>
      </c>
      <c r="CJ108" t="e">
        <f>IF(Table411[[#This Row],[CRank_H]]=Table411[[#This Row],[CRank_A]],0,1)</f>
        <v>#N/A</v>
      </c>
      <c r="CK108" t="e">
        <f>VLOOKUP(Table411[[#This Row],[Home Name BPI_SAG ELO]], 'Ratings_Comp'!$A$2:$L$364, 14, FALSE)</f>
        <v>#N/A</v>
      </c>
      <c r="CL108" t="e">
        <f>VLOOKUP(Table411[[#This Row],[Home Name BPI_SAG ELO]], 'Ratings_Comp'!$A$2:$L$364, 15, FALSE)</f>
        <v>#N/A</v>
      </c>
      <c r="CM108" t="e">
        <f>VLOOKUP(Table411[[#This Row],[Away Name BPI_SAG ELO]], 'Ratings_Comp'!$A$2:$L$364, 14, FALSE)</f>
        <v>#N/A</v>
      </c>
      <c r="CN108" t="e">
        <f>VLOOKUP(Table411[[#This Row],[Away Name BPI_SAG ELO]], 'Ratings_Comp'!$A$2:$L$364, 15, FALSE)</f>
        <v>#N/A</v>
      </c>
      <c r="CO108" t="e">
        <f>Table411[[#This Row],[Home_Ws]]/(Table411[[#This Row],[Home_Ws]]+Table411[[#This Row],[Home_Ls]])</f>
        <v>#N/A</v>
      </c>
      <c r="CP108" t="e">
        <f>Table411[[#This Row],[Away_Ws]]/(Table411[[#This Row],[Away_Ws]]+Table411[[#This Row],[Away_Ls]])</f>
        <v>#N/A</v>
      </c>
    </row>
    <row r="109" spans="1:94" x14ac:dyDescent="0.45">
      <c r="A109">
        <v>109</v>
      </c>
      <c r="B109" s="4"/>
      <c r="C109" s="4"/>
      <c r="D109" s="3" t="e">
        <f>VLOOKUP('Prediction Data'!$B109, Names!$C$2:$K$363, 2,FALSE)</f>
        <v>#N/A</v>
      </c>
      <c r="E109" s="3" t="e">
        <f>VLOOKUP('Prediction Data'!$C109, Names!$C$2:$K$363, 2,FALSE)</f>
        <v>#N/A</v>
      </c>
      <c r="F109" s="3" t="e">
        <f>VLOOKUP('Prediction Data'!$B109, Names!$C$2:$K$363, 3,FALSE)</f>
        <v>#N/A</v>
      </c>
      <c r="G109" s="3" t="e">
        <f>VLOOKUP('Prediction Data'!$C109, Names!$C$2:$K$363, 3,FALSE)</f>
        <v>#N/A</v>
      </c>
      <c r="H109" s="3" t="e">
        <f>VLOOKUP('Prediction Data'!$B109, Names!$C$2:$K$363, 5,FALSE)</f>
        <v>#N/A</v>
      </c>
      <c r="I109" s="3" t="e">
        <f>VLOOKUP('Prediction Data'!$C109, Names!$C$2:$K$363, 5,FALSE)</f>
        <v>#N/A</v>
      </c>
      <c r="J109" s="3" t="e">
        <f>VLOOKUP('Prediction Data'!$B109, Names!$C$2:$K$363, 6,FALSE)</f>
        <v>#N/A</v>
      </c>
      <c r="K109" s="3" t="e">
        <f>VLOOKUP('Prediction Data'!$C109, Names!$C$2:$K$363, 6,FALSE)</f>
        <v>#N/A</v>
      </c>
      <c r="L109" s="3" t="e">
        <f>VLOOKUP(B109, Names!$C$2:$M$363, 7,FALSE)</f>
        <v>#N/A</v>
      </c>
      <c r="M109" s="3" t="e">
        <f>VLOOKUP(C109, Names!$C$2:$M$363, 7,FALSE)</f>
        <v>#N/A</v>
      </c>
      <c r="N109" s="4" t="s">
        <v>558</v>
      </c>
      <c r="Q109" s="4">
        <f t="shared" si="10"/>
        <v>0</v>
      </c>
      <c r="R109" s="4" t="str">
        <f t="shared" si="11"/>
        <v>L</v>
      </c>
      <c r="S109" s="5"/>
      <c r="T109" s="17" t="e">
        <f>VLOOKUP($F109, Ratings_Comp[], T$215, FALSE)</f>
        <v>#N/A</v>
      </c>
      <c r="U109" s="17" t="e">
        <f>VLOOKUP($F109, Ratings_Comp[], U$215, FALSE)</f>
        <v>#N/A</v>
      </c>
      <c r="V109" s="17" t="e">
        <f>VLOOKUP($F109, Ratings_Comp[], V$215, FALSE)</f>
        <v>#N/A</v>
      </c>
      <c r="W109" s="17" t="e">
        <f>VLOOKUP($F109, Ratings_Comp[], W$215, FALSE)</f>
        <v>#N/A</v>
      </c>
      <c r="X109" s="17" t="e">
        <f>VLOOKUP($F109, Ratings_Comp[], X$215, FALSE)</f>
        <v>#N/A</v>
      </c>
      <c r="Y109" s="17" t="e">
        <f>VLOOKUP($G109, Ratings_Comp[], Y$215, FALSE)</f>
        <v>#N/A</v>
      </c>
      <c r="Z109" s="17" t="e">
        <f>VLOOKUP($G109, Ratings_Comp[], Z$215, FALSE)</f>
        <v>#N/A</v>
      </c>
      <c r="AA109" s="17" t="e">
        <f>VLOOKUP($G109, Ratings_Comp[], AA$215, FALSE)</f>
        <v>#N/A</v>
      </c>
      <c r="AB109" s="17" t="e">
        <f>VLOOKUP($G109, Ratings_Comp[], AB$215, FALSE)</f>
        <v>#N/A</v>
      </c>
      <c r="AC109" s="17" t="e">
        <f>VLOOKUP($G109, Ratings_Comp[], AC$215, FALSE)</f>
        <v>#N/A</v>
      </c>
      <c r="AD109" t="e">
        <f>VLOOKUP('Prediction Data'!$D109,#REF!, AD$215,FALSE)</f>
        <v>#N/A</v>
      </c>
      <c r="AE109" t="e">
        <f>VLOOKUP('Prediction Data'!$D109,#REF!, AE$215,FALSE)</f>
        <v>#N/A</v>
      </c>
      <c r="AF109" t="e">
        <f>VLOOKUP('Prediction Data'!$D109,#REF!, AF$215,FALSE)</f>
        <v>#N/A</v>
      </c>
      <c r="AG109" t="e">
        <f>VLOOKUP('Prediction Data'!$D109,#REF!, AG$215,FALSE)</f>
        <v>#N/A</v>
      </c>
      <c r="AH109" t="e">
        <f>VLOOKUP('Prediction Data'!$D109,#REF!, AH$215,FALSE)</f>
        <v>#N/A</v>
      </c>
      <c r="AI109" t="e">
        <f>VLOOKUP('Prediction Data'!$E109,#REF!, AI$215,FALSE)</f>
        <v>#N/A</v>
      </c>
      <c r="AJ109" t="e">
        <f>VLOOKUP('Prediction Data'!$E109,#REF!, AJ$215,FALSE)</f>
        <v>#N/A</v>
      </c>
      <c r="AK109" t="e">
        <f>VLOOKUP('Prediction Data'!$E109,#REF!, AK$215,FALSE)</f>
        <v>#N/A</v>
      </c>
      <c r="AL109" t="e">
        <f>VLOOKUP('Prediction Data'!$E109,#REF!, AL$215,FALSE)</f>
        <v>#N/A</v>
      </c>
      <c r="AM109" t="e">
        <f>VLOOKUP('Prediction Data'!$E109,#REF!, AM$215,FALSE)</f>
        <v>#N/A</v>
      </c>
      <c r="AN109" t="e">
        <f>VLOOKUP($F109,#REF!, AN$215,FALSE)</f>
        <v>#N/A</v>
      </c>
      <c r="AO109" t="e">
        <f>VLOOKUP($F109,#REF!, AO$215,FALSE)</f>
        <v>#N/A</v>
      </c>
      <c r="AP109" t="e">
        <f>VLOOKUP($G109,#REF!, AP$215,FALSE)</f>
        <v>#N/A</v>
      </c>
      <c r="AQ109" t="e">
        <f>VLOOKUP($G109,#REF!, AQ$215,FALSE)</f>
        <v>#N/A</v>
      </c>
      <c r="AR109" t="e">
        <f>VLOOKUP($H109,#REF!, 'Prediction Data'!AR$215,FALSE)</f>
        <v>#N/A</v>
      </c>
      <c r="AS109" t="e">
        <f>VLOOKUP($H109,#REF!, 'Prediction Data'!AS$215,FALSE)</f>
        <v>#N/A</v>
      </c>
      <c r="AT109" t="e">
        <f>VLOOKUP($H109,#REF!, 'Prediction Data'!AT$215,FALSE)</f>
        <v>#N/A</v>
      </c>
      <c r="AU109" t="e">
        <f>VLOOKUP($H109,#REF!, 'Prediction Data'!AU$215,FALSE)</f>
        <v>#N/A</v>
      </c>
      <c r="AV109" t="e">
        <f>VLOOKUP($H109,#REF!, 'Prediction Data'!AV$215,FALSE)</f>
        <v>#N/A</v>
      </c>
      <c r="AW109" t="e">
        <f>VLOOKUP($H109,#REF!, 'Prediction Data'!AW$215,FALSE)</f>
        <v>#N/A</v>
      </c>
      <c r="AX109" t="e">
        <f>VLOOKUP($H109,#REF!, 'Prediction Data'!AX$215,FALSE)</f>
        <v>#N/A</v>
      </c>
      <c r="AY109" t="e">
        <f>VLOOKUP($H109,#REF!, 'Prediction Data'!AY$215,FALSE)</f>
        <v>#N/A</v>
      </c>
      <c r="AZ109" t="e">
        <f>VLOOKUP($H109,#REF!, 'Prediction Data'!AZ$215,FALSE)</f>
        <v>#N/A</v>
      </c>
      <c r="BA109" t="e">
        <f>VLOOKUP($H109,#REF!, 'Prediction Data'!BA$215,FALSE)</f>
        <v>#N/A</v>
      </c>
      <c r="BB109" t="e">
        <f>VLOOKUP($H109,#REF!, 'Prediction Data'!BB$215,FALSE)</f>
        <v>#N/A</v>
      </c>
      <c r="BC109" t="e">
        <f>VLOOKUP($H109,#REF!, 'Prediction Data'!BC$215,FALSE)</f>
        <v>#N/A</v>
      </c>
      <c r="BD109" t="e">
        <f>VLOOKUP($I109,#REF!, 'Prediction Data'!BD$215,FALSE)</f>
        <v>#N/A</v>
      </c>
      <c r="BE109" t="e">
        <f>VLOOKUP($I109,#REF!, 'Prediction Data'!BE$215,FALSE)</f>
        <v>#N/A</v>
      </c>
      <c r="BF109" t="e">
        <f>VLOOKUP($I109,#REF!, 'Prediction Data'!BF$215,FALSE)</f>
        <v>#N/A</v>
      </c>
      <c r="BG109" t="e">
        <f>VLOOKUP($I109,#REF!, 'Prediction Data'!BG$215,FALSE)</f>
        <v>#N/A</v>
      </c>
      <c r="BH109" t="e">
        <f>VLOOKUP($I109,#REF!, 'Prediction Data'!BH$215,FALSE)</f>
        <v>#N/A</v>
      </c>
      <c r="BI109" t="e">
        <f>VLOOKUP($I109,#REF!, 'Prediction Data'!BI$215,FALSE)</f>
        <v>#N/A</v>
      </c>
      <c r="BJ109" t="e">
        <f>VLOOKUP($I109,#REF!, 'Prediction Data'!BJ$215,FALSE)</f>
        <v>#N/A</v>
      </c>
      <c r="BK109" t="e">
        <f>VLOOKUP($I109,#REF!, 'Prediction Data'!BK$215,FALSE)</f>
        <v>#N/A</v>
      </c>
      <c r="BL109" t="e">
        <f>VLOOKUP($I109,#REF!, 'Prediction Data'!BL$215,FALSE)</f>
        <v>#N/A</v>
      </c>
      <c r="BM109" t="e">
        <f>VLOOKUP($I109,#REF!, 'Prediction Data'!BM$215,FALSE)</f>
        <v>#N/A</v>
      </c>
      <c r="BN109" t="e">
        <f>VLOOKUP($I109,#REF!, 'Prediction Data'!BN$215,FALSE)</f>
        <v>#N/A</v>
      </c>
      <c r="BO109" t="e">
        <f>VLOOKUP($I109,#REF!, 'Prediction Data'!BO$215,FALSE)</f>
        <v>#N/A</v>
      </c>
      <c r="BP109" t="e">
        <f>VLOOKUP('Prediction Data'!$J109,#REF!, BP$215, FALSE)</f>
        <v>#N/A</v>
      </c>
      <c r="BQ109" t="e">
        <f>VLOOKUP('Prediction Data'!$J109,#REF!, BQ$215, FALSE)</f>
        <v>#N/A</v>
      </c>
      <c r="BR109" t="e">
        <f>VLOOKUP('Prediction Data'!$J109,#REF!, BR$215, FALSE)</f>
        <v>#N/A</v>
      </c>
      <c r="BS109" t="e">
        <f>VLOOKUP('Prediction Data'!$J109,#REF!, BS$215, FALSE)</f>
        <v>#N/A</v>
      </c>
      <c r="BT109" t="e">
        <f>VLOOKUP('Prediction Data'!$J109,#REF!, BT$215, FALSE)</f>
        <v>#N/A</v>
      </c>
      <c r="BU109" t="e">
        <f t="shared" si="12"/>
        <v>#N/A</v>
      </c>
      <c r="BV109" t="e">
        <f t="shared" si="13"/>
        <v>#N/A</v>
      </c>
      <c r="BW109" t="e">
        <f>VLOOKUP('Prediction Data'!$K109,#REF!, BW$215, FALSE)</f>
        <v>#N/A</v>
      </c>
      <c r="BX109" t="e">
        <f>VLOOKUP('Prediction Data'!$K109,#REF!, BX$215, FALSE)</f>
        <v>#N/A</v>
      </c>
      <c r="BY109" t="e">
        <f>VLOOKUP('Prediction Data'!$K109,#REF!, BY$215, FALSE)</f>
        <v>#N/A</v>
      </c>
      <c r="BZ109" t="e">
        <f>VLOOKUP('Prediction Data'!$K109,#REF!, BZ$215, FALSE)</f>
        <v>#N/A</v>
      </c>
      <c r="CA109" t="e">
        <f>VLOOKUP('Prediction Data'!$K109,#REF!, CA$215, FALSE)</f>
        <v>#N/A</v>
      </c>
      <c r="CB109" t="e">
        <f t="shared" si="14"/>
        <v>#N/A</v>
      </c>
      <c r="CC109" t="e">
        <f t="shared" si="15"/>
        <v>#N/A</v>
      </c>
      <c r="CD109" t="e">
        <f t="shared" si="16"/>
        <v>#N/A</v>
      </c>
      <c r="CE109" t="e">
        <f t="shared" si="17"/>
        <v>#N/A</v>
      </c>
      <c r="CF109" s="20" t="e">
        <f t="shared" si="18"/>
        <v>#N/A</v>
      </c>
      <c r="CG109" s="20" t="e">
        <f t="shared" si="19"/>
        <v>#N/A</v>
      </c>
      <c r="CH109" t="e">
        <f>VLOOKUP(Table411[[#This Row],[Conference_H]], Conferences!$H$2:$N$34, 3,FALSE)</f>
        <v>#N/A</v>
      </c>
      <c r="CI109" t="e">
        <f>VLOOKUP(Table411[[#This Row],[Conference_A]], Conferences!$H$2:$N$34, 3,FALSE)</f>
        <v>#N/A</v>
      </c>
      <c r="CJ109" t="e">
        <f>IF(Table411[[#This Row],[CRank_H]]=Table411[[#This Row],[CRank_A]],0,1)</f>
        <v>#N/A</v>
      </c>
      <c r="CK109" t="e">
        <f>VLOOKUP(Table411[[#This Row],[Home Name BPI_SAG ELO]], 'Ratings_Comp'!$A$2:$L$364, 14, FALSE)</f>
        <v>#N/A</v>
      </c>
      <c r="CL109" t="e">
        <f>VLOOKUP(Table411[[#This Row],[Home Name BPI_SAG ELO]], 'Ratings_Comp'!$A$2:$L$364, 15, FALSE)</f>
        <v>#N/A</v>
      </c>
      <c r="CM109" t="e">
        <f>VLOOKUP(Table411[[#This Row],[Away Name BPI_SAG ELO]], 'Ratings_Comp'!$A$2:$L$364, 14, FALSE)</f>
        <v>#N/A</v>
      </c>
      <c r="CN109" t="e">
        <f>VLOOKUP(Table411[[#This Row],[Away Name BPI_SAG ELO]], 'Ratings_Comp'!$A$2:$L$364, 15, FALSE)</f>
        <v>#N/A</v>
      </c>
      <c r="CO109" t="e">
        <f>Table411[[#This Row],[Home_Ws]]/(Table411[[#This Row],[Home_Ws]]+Table411[[#This Row],[Home_Ls]])</f>
        <v>#N/A</v>
      </c>
      <c r="CP109" t="e">
        <f>Table411[[#This Row],[Away_Ws]]/(Table411[[#This Row],[Away_Ws]]+Table411[[#This Row],[Away_Ls]])</f>
        <v>#N/A</v>
      </c>
    </row>
    <row r="110" spans="1:94" x14ac:dyDescent="0.45">
      <c r="A110">
        <v>110</v>
      </c>
      <c r="B110" s="4"/>
      <c r="C110" s="4"/>
      <c r="D110" s="3" t="e">
        <f>VLOOKUP('Prediction Data'!$B110, Names!$C$2:$K$363, 2,FALSE)</f>
        <v>#N/A</v>
      </c>
      <c r="E110" s="3" t="e">
        <f>VLOOKUP('Prediction Data'!$C110, Names!$C$2:$K$363, 2,FALSE)</f>
        <v>#N/A</v>
      </c>
      <c r="F110" s="3" t="e">
        <f>VLOOKUP('Prediction Data'!$B110, Names!$C$2:$K$363, 3,FALSE)</f>
        <v>#N/A</v>
      </c>
      <c r="G110" s="3" t="e">
        <f>VLOOKUP('Prediction Data'!$C110, Names!$C$2:$K$363, 3,FALSE)</f>
        <v>#N/A</v>
      </c>
      <c r="H110" s="3" t="e">
        <f>VLOOKUP('Prediction Data'!$B110, Names!$C$2:$K$363, 5,FALSE)</f>
        <v>#N/A</v>
      </c>
      <c r="I110" s="3" t="e">
        <f>VLOOKUP('Prediction Data'!$C110, Names!$C$2:$K$363, 5,FALSE)</f>
        <v>#N/A</v>
      </c>
      <c r="J110" s="3" t="e">
        <f>VLOOKUP('Prediction Data'!$B110, Names!$C$2:$K$363, 6,FALSE)</f>
        <v>#N/A</v>
      </c>
      <c r="K110" s="3" t="e">
        <f>VLOOKUP('Prediction Data'!$C110, Names!$C$2:$K$363, 6,FALSE)</f>
        <v>#N/A</v>
      </c>
      <c r="L110" s="3" t="e">
        <f>VLOOKUP(B110, Names!$C$2:$M$363, 7,FALSE)</f>
        <v>#N/A</v>
      </c>
      <c r="M110" s="3" t="e">
        <f>VLOOKUP(C110, Names!$C$2:$M$363, 7,FALSE)</f>
        <v>#N/A</v>
      </c>
      <c r="N110" s="4" t="s">
        <v>558</v>
      </c>
      <c r="Q110" s="4">
        <f t="shared" si="10"/>
        <v>0</v>
      </c>
      <c r="R110" s="4" t="str">
        <f t="shared" si="11"/>
        <v>L</v>
      </c>
      <c r="S110" s="5"/>
      <c r="T110" s="17" t="e">
        <f>VLOOKUP($F110, Ratings_Comp[], T$215, FALSE)</f>
        <v>#N/A</v>
      </c>
      <c r="U110" s="17" t="e">
        <f>VLOOKUP($F110, Ratings_Comp[], U$215, FALSE)</f>
        <v>#N/A</v>
      </c>
      <c r="V110" s="17" t="e">
        <f>VLOOKUP($F110, Ratings_Comp[], V$215, FALSE)</f>
        <v>#N/A</v>
      </c>
      <c r="W110" s="17" t="e">
        <f>VLOOKUP($F110, Ratings_Comp[], W$215, FALSE)</f>
        <v>#N/A</v>
      </c>
      <c r="X110" s="17" t="e">
        <f>VLOOKUP($F110, Ratings_Comp[], X$215, FALSE)</f>
        <v>#N/A</v>
      </c>
      <c r="Y110" s="17" t="e">
        <f>VLOOKUP($G110, Ratings_Comp[], Y$215, FALSE)</f>
        <v>#N/A</v>
      </c>
      <c r="Z110" s="17" t="e">
        <f>VLOOKUP($G110, Ratings_Comp[], Z$215, FALSE)</f>
        <v>#N/A</v>
      </c>
      <c r="AA110" s="17" t="e">
        <f>VLOOKUP($G110, Ratings_Comp[], AA$215, FALSE)</f>
        <v>#N/A</v>
      </c>
      <c r="AB110" s="17" t="e">
        <f>VLOOKUP($G110, Ratings_Comp[], AB$215, FALSE)</f>
        <v>#N/A</v>
      </c>
      <c r="AC110" s="17" t="e">
        <f>VLOOKUP($G110, Ratings_Comp[], AC$215, FALSE)</f>
        <v>#N/A</v>
      </c>
      <c r="AD110" t="e">
        <f>VLOOKUP('Prediction Data'!$D110,#REF!, AD$215,FALSE)</f>
        <v>#N/A</v>
      </c>
      <c r="AE110" t="e">
        <f>VLOOKUP('Prediction Data'!$D110,#REF!, AE$215,FALSE)</f>
        <v>#N/A</v>
      </c>
      <c r="AF110" t="e">
        <f>VLOOKUP('Prediction Data'!$D110,#REF!, AF$215,FALSE)</f>
        <v>#N/A</v>
      </c>
      <c r="AG110" t="e">
        <f>VLOOKUP('Prediction Data'!$D110,#REF!, AG$215,FALSE)</f>
        <v>#N/A</v>
      </c>
      <c r="AH110" t="e">
        <f>VLOOKUP('Prediction Data'!$D110,#REF!, AH$215,FALSE)</f>
        <v>#N/A</v>
      </c>
      <c r="AI110" t="e">
        <f>VLOOKUP('Prediction Data'!$E110,#REF!, AI$215,FALSE)</f>
        <v>#N/A</v>
      </c>
      <c r="AJ110" t="e">
        <f>VLOOKUP('Prediction Data'!$E110,#REF!, AJ$215,FALSE)</f>
        <v>#N/A</v>
      </c>
      <c r="AK110" t="e">
        <f>VLOOKUP('Prediction Data'!$E110,#REF!, AK$215,FALSE)</f>
        <v>#N/A</v>
      </c>
      <c r="AL110" t="e">
        <f>VLOOKUP('Prediction Data'!$E110,#REF!, AL$215,FALSE)</f>
        <v>#N/A</v>
      </c>
      <c r="AM110" t="e">
        <f>VLOOKUP('Prediction Data'!$E110,#REF!, AM$215,FALSE)</f>
        <v>#N/A</v>
      </c>
      <c r="AN110" t="e">
        <f>VLOOKUP($F110,#REF!, AN$215,FALSE)</f>
        <v>#N/A</v>
      </c>
      <c r="AO110" t="e">
        <f>VLOOKUP($F110,#REF!, AO$215,FALSE)</f>
        <v>#N/A</v>
      </c>
      <c r="AP110" t="e">
        <f>VLOOKUP($G110,#REF!, AP$215,FALSE)</f>
        <v>#N/A</v>
      </c>
      <c r="AQ110" t="e">
        <f>VLOOKUP($G110,#REF!, AQ$215,FALSE)</f>
        <v>#N/A</v>
      </c>
      <c r="AR110" t="e">
        <f>VLOOKUP($H110,#REF!, 'Prediction Data'!AR$215,FALSE)</f>
        <v>#N/A</v>
      </c>
      <c r="AS110" t="e">
        <f>VLOOKUP($H110,#REF!, 'Prediction Data'!AS$215,FALSE)</f>
        <v>#N/A</v>
      </c>
      <c r="AT110" t="e">
        <f>VLOOKUP($H110,#REF!, 'Prediction Data'!AT$215,FALSE)</f>
        <v>#N/A</v>
      </c>
      <c r="AU110" t="e">
        <f>VLOOKUP($H110,#REF!, 'Prediction Data'!AU$215,FALSE)</f>
        <v>#N/A</v>
      </c>
      <c r="AV110" t="e">
        <f>VLOOKUP($H110,#REF!, 'Prediction Data'!AV$215,FALSE)</f>
        <v>#N/A</v>
      </c>
      <c r="AW110" t="e">
        <f>VLOOKUP($H110,#REF!, 'Prediction Data'!AW$215,FALSE)</f>
        <v>#N/A</v>
      </c>
      <c r="AX110" t="e">
        <f>VLOOKUP($H110,#REF!, 'Prediction Data'!AX$215,FALSE)</f>
        <v>#N/A</v>
      </c>
      <c r="AY110" t="e">
        <f>VLOOKUP($H110,#REF!, 'Prediction Data'!AY$215,FALSE)</f>
        <v>#N/A</v>
      </c>
      <c r="AZ110" t="e">
        <f>VLOOKUP($H110,#REF!, 'Prediction Data'!AZ$215,FALSE)</f>
        <v>#N/A</v>
      </c>
      <c r="BA110" t="e">
        <f>VLOOKUP($H110,#REF!, 'Prediction Data'!BA$215,FALSE)</f>
        <v>#N/A</v>
      </c>
      <c r="BB110" t="e">
        <f>VLOOKUP($H110,#REF!, 'Prediction Data'!BB$215,FALSE)</f>
        <v>#N/A</v>
      </c>
      <c r="BC110" t="e">
        <f>VLOOKUP($H110,#REF!, 'Prediction Data'!BC$215,FALSE)</f>
        <v>#N/A</v>
      </c>
      <c r="BD110" t="e">
        <f>VLOOKUP($I110,#REF!, 'Prediction Data'!BD$215,FALSE)</f>
        <v>#N/A</v>
      </c>
      <c r="BE110" t="e">
        <f>VLOOKUP($I110,#REF!, 'Prediction Data'!BE$215,FALSE)</f>
        <v>#N/A</v>
      </c>
      <c r="BF110" t="e">
        <f>VLOOKUP($I110,#REF!, 'Prediction Data'!BF$215,FALSE)</f>
        <v>#N/A</v>
      </c>
      <c r="BG110" t="e">
        <f>VLOOKUP($I110,#REF!, 'Prediction Data'!BG$215,FALSE)</f>
        <v>#N/A</v>
      </c>
      <c r="BH110" t="e">
        <f>VLOOKUP($I110,#REF!, 'Prediction Data'!BH$215,FALSE)</f>
        <v>#N/A</v>
      </c>
      <c r="BI110" t="e">
        <f>VLOOKUP($I110,#REF!, 'Prediction Data'!BI$215,FALSE)</f>
        <v>#N/A</v>
      </c>
      <c r="BJ110" t="e">
        <f>VLOOKUP($I110,#REF!, 'Prediction Data'!BJ$215,FALSE)</f>
        <v>#N/A</v>
      </c>
      <c r="BK110" t="e">
        <f>VLOOKUP($I110,#REF!, 'Prediction Data'!BK$215,FALSE)</f>
        <v>#N/A</v>
      </c>
      <c r="BL110" t="e">
        <f>VLOOKUP($I110,#REF!, 'Prediction Data'!BL$215,FALSE)</f>
        <v>#N/A</v>
      </c>
      <c r="BM110" t="e">
        <f>VLOOKUP($I110,#REF!, 'Prediction Data'!BM$215,FALSE)</f>
        <v>#N/A</v>
      </c>
      <c r="BN110" t="e">
        <f>VLOOKUP($I110,#REF!, 'Prediction Data'!BN$215,FALSE)</f>
        <v>#N/A</v>
      </c>
      <c r="BO110" t="e">
        <f>VLOOKUP($I110,#REF!, 'Prediction Data'!BO$215,FALSE)</f>
        <v>#N/A</v>
      </c>
      <c r="BP110" t="e">
        <f>VLOOKUP('Prediction Data'!$J110,#REF!, BP$215, FALSE)</f>
        <v>#N/A</v>
      </c>
      <c r="BQ110" t="e">
        <f>VLOOKUP('Prediction Data'!$J110,#REF!, BQ$215, FALSE)</f>
        <v>#N/A</v>
      </c>
      <c r="BR110" t="e">
        <f>VLOOKUP('Prediction Data'!$J110,#REF!, BR$215, FALSE)</f>
        <v>#N/A</v>
      </c>
      <c r="BS110" t="e">
        <f>VLOOKUP('Prediction Data'!$J110,#REF!, BS$215, FALSE)</f>
        <v>#N/A</v>
      </c>
      <c r="BT110" t="e">
        <f>VLOOKUP('Prediction Data'!$J110,#REF!, BT$215, FALSE)</f>
        <v>#N/A</v>
      </c>
      <c r="BU110" t="e">
        <f t="shared" si="12"/>
        <v>#N/A</v>
      </c>
      <c r="BV110" t="e">
        <f t="shared" si="13"/>
        <v>#N/A</v>
      </c>
      <c r="BW110" t="e">
        <f>VLOOKUP('Prediction Data'!$K110,#REF!, BW$215, FALSE)</f>
        <v>#N/A</v>
      </c>
      <c r="BX110" t="e">
        <f>VLOOKUP('Prediction Data'!$K110,#REF!, BX$215, FALSE)</f>
        <v>#N/A</v>
      </c>
      <c r="BY110" t="e">
        <f>VLOOKUP('Prediction Data'!$K110,#REF!, BY$215, FALSE)</f>
        <v>#N/A</v>
      </c>
      <c r="BZ110" t="e">
        <f>VLOOKUP('Prediction Data'!$K110,#REF!, BZ$215, FALSE)</f>
        <v>#N/A</v>
      </c>
      <c r="CA110" t="e">
        <f>VLOOKUP('Prediction Data'!$K110,#REF!, CA$215, FALSE)</f>
        <v>#N/A</v>
      </c>
      <c r="CB110" t="e">
        <f t="shared" si="14"/>
        <v>#N/A</v>
      </c>
      <c r="CC110" t="e">
        <f t="shared" si="15"/>
        <v>#N/A</v>
      </c>
      <c r="CD110" t="e">
        <f t="shared" si="16"/>
        <v>#N/A</v>
      </c>
      <c r="CE110" t="e">
        <f t="shared" si="17"/>
        <v>#N/A</v>
      </c>
      <c r="CF110" s="20" t="e">
        <f t="shared" si="18"/>
        <v>#N/A</v>
      </c>
      <c r="CG110" s="20" t="e">
        <f t="shared" si="19"/>
        <v>#N/A</v>
      </c>
      <c r="CH110" t="e">
        <f>VLOOKUP(Table411[[#This Row],[Conference_H]], Conferences!$H$2:$N$34, 3,FALSE)</f>
        <v>#N/A</v>
      </c>
      <c r="CI110" t="e">
        <f>VLOOKUP(Table411[[#This Row],[Conference_A]], Conferences!$H$2:$N$34, 3,FALSE)</f>
        <v>#N/A</v>
      </c>
      <c r="CJ110" t="e">
        <f>IF(Table411[[#This Row],[CRank_H]]=Table411[[#This Row],[CRank_A]],0,1)</f>
        <v>#N/A</v>
      </c>
      <c r="CK110" t="e">
        <f>VLOOKUP(Table411[[#This Row],[Home Name BPI_SAG ELO]], 'Ratings_Comp'!$A$2:$L$364, 14, FALSE)</f>
        <v>#N/A</v>
      </c>
      <c r="CL110" t="e">
        <f>VLOOKUP(Table411[[#This Row],[Home Name BPI_SAG ELO]], 'Ratings_Comp'!$A$2:$L$364, 15, FALSE)</f>
        <v>#N/A</v>
      </c>
      <c r="CM110" t="e">
        <f>VLOOKUP(Table411[[#This Row],[Away Name BPI_SAG ELO]], 'Ratings_Comp'!$A$2:$L$364, 14, FALSE)</f>
        <v>#N/A</v>
      </c>
      <c r="CN110" t="e">
        <f>VLOOKUP(Table411[[#This Row],[Away Name BPI_SAG ELO]], 'Ratings_Comp'!$A$2:$L$364, 15, FALSE)</f>
        <v>#N/A</v>
      </c>
      <c r="CO110" t="e">
        <f>Table411[[#This Row],[Home_Ws]]/(Table411[[#This Row],[Home_Ws]]+Table411[[#This Row],[Home_Ls]])</f>
        <v>#N/A</v>
      </c>
      <c r="CP110" t="e">
        <f>Table411[[#This Row],[Away_Ws]]/(Table411[[#This Row],[Away_Ws]]+Table411[[#This Row],[Away_Ls]])</f>
        <v>#N/A</v>
      </c>
    </row>
    <row r="111" spans="1:94" x14ac:dyDescent="0.45">
      <c r="A111">
        <v>111</v>
      </c>
      <c r="B111" s="4"/>
      <c r="C111" s="4"/>
      <c r="D111" s="3" t="e">
        <f>VLOOKUP('Prediction Data'!$B111, Names!$C$2:$K$363, 2,FALSE)</f>
        <v>#N/A</v>
      </c>
      <c r="E111" s="3" t="e">
        <f>VLOOKUP('Prediction Data'!$C111, Names!$C$2:$K$363, 2,FALSE)</f>
        <v>#N/A</v>
      </c>
      <c r="F111" s="3" t="e">
        <f>VLOOKUP('Prediction Data'!$B111, Names!$C$2:$K$363, 3,FALSE)</f>
        <v>#N/A</v>
      </c>
      <c r="G111" s="3" t="e">
        <f>VLOOKUP('Prediction Data'!$C111, Names!$C$2:$K$363, 3,FALSE)</f>
        <v>#N/A</v>
      </c>
      <c r="H111" s="3" t="e">
        <f>VLOOKUP('Prediction Data'!$B111, Names!$C$2:$K$363, 5,FALSE)</f>
        <v>#N/A</v>
      </c>
      <c r="I111" s="3" t="e">
        <f>VLOOKUP('Prediction Data'!$C111, Names!$C$2:$K$363, 5,FALSE)</f>
        <v>#N/A</v>
      </c>
      <c r="J111" s="3" t="e">
        <f>VLOOKUP('Prediction Data'!$B111, Names!$C$2:$K$363, 6,FALSE)</f>
        <v>#N/A</v>
      </c>
      <c r="K111" s="3" t="e">
        <f>VLOOKUP('Prediction Data'!$C111, Names!$C$2:$K$363, 6,FALSE)</f>
        <v>#N/A</v>
      </c>
      <c r="L111" s="3" t="e">
        <f>VLOOKUP(B111, Names!$C$2:$M$363, 7,FALSE)</f>
        <v>#N/A</v>
      </c>
      <c r="M111" s="3" t="e">
        <f>VLOOKUP(C111, Names!$C$2:$M$363, 7,FALSE)</f>
        <v>#N/A</v>
      </c>
      <c r="N111" s="4" t="s">
        <v>558</v>
      </c>
      <c r="Q111" s="4">
        <f t="shared" si="10"/>
        <v>0</v>
      </c>
      <c r="R111" s="4" t="str">
        <f t="shared" si="11"/>
        <v>L</v>
      </c>
      <c r="S111" s="5"/>
      <c r="T111" s="17" t="e">
        <f>VLOOKUP($F111, Ratings_Comp[], T$215, FALSE)</f>
        <v>#N/A</v>
      </c>
      <c r="U111" s="17" t="e">
        <f>VLOOKUP($F111, Ratings_Comp[], U$215, FALSE)</f>
        <v>#N/A</v>
      </c>
      <c r="V111" s="17" t="e">
        <f>VLOOKUP($F111, Ratings_Comp[], V$215, FALSE)</f>
        <v>#N/A</v>
      </c>
      <c r="W111" s="17" t="e">
        <f>VLOOKUP($F111, Ratings_Comp[], W$215, FALSE)</f>
        <v>#N/A</v>
      </c>
      <c r="X111" s="17" t="e">
        <f>VLOOKUP($F111, Ratings_Comp[], X$215, FALSE)</f>
        <v>#N/A</v>
      </c>
      <c r="Y111" s="17" t="e">
        <f>VLOOKUP($G111, Ratings_Comp[], Y$215, FALSE)</f>
        <v>#N/A</v>
      </c>
      <c r="Z111" s="17" t="e">
        <f>VLOOKUP($G111, Ratings_Comp[], Z$215, FALSE)</f>
        <v>#N/A</v>
      </c>
      <c r="AA111" s="17" t="e">
        <f>VLOOKUP($G111, Ratings_Comp[], AA$215, FALSE)</f>
        <v>#N/A</v>
      </c>
      <c r="AB111" s="17" t="e">
        <f>VLOOKUP($G111, Ratings_Comp[], AB$215, FALSE)</f>
        <v>#N/A</v>
      </c>
      <c r="AC111" s="17" t="e">
        <f>VLOOKUP($G111, Ratings_Comp[], AC$215, FALSE)</f>
        <v>#N/A</v>
      </c>
      <c r="AD111" t="e">
        <f>VLOOKUP('Prediction Data'!$D111,#REF!, AD$215,FALSE)</f>
        <v>#N/A</v>
      </c>
      <c r="AE111" t="e">
        <f>VLOOKUP('Prediction Data'!$D111,#REF!, AE$215,FALSE)</f>
        <v>#N/A</v>
      </c>
      <c r="AF111" t="e">
        <f>VLOOKUP('Prediction Data'!$D111,#REF!, AF$215,FALSE)</f>
        <v>#N/A</v>
      </c>
      <c r="AG111" t="e">
        <f>VLOOKUP('Prediction Data'!$D111,#REF!, AG$215,FALSE)</f>
        <v>#N/A</v>
      </c>
      <c r="AH111" t="e">
        <f>VLOOKUP('Prediction Data'!$D111,#REF!, AH$215,FALSE)</f>
        <v>#N/A</v>
      </c>
      <c r="AI111" t="e">
        <f>VLOOKUP('Prediction Data'!$E111,#REF!, AI$215,FALSE)</f>
        <v>#N/A</v>
      </c>
      <c r="AJ111" t="e">
        <f>VLOOKUP('Prediction Data'!$E111,#REF!, AJ$215,FALSE)</f>
        <v>#N/A</v>
      </c>
      <c r="AK111" t="e">
        <f>VLOOKUP('Prediction Data'!$E111,#REF!, AK$215,FALSE)</f>
        <v>#N/A</v>
      </c>
      <c r="AL111" t="e">
        <f>VLOOKUP('Prediction Data'!$E111,#REF!, AL$215,FALSE)</f>
        <v>#N/A</v>
      </c>
      <c r="AM111" t="e">
        <f>VLOOKUP('Prediction Data'!$E111,#REF!, AM$215,FALSE)</f>
        <v>#N/A</v>
      </c>
      <c r="AN111" t="e">
        <f>VLOOKUP($F111,#REF!, AN$215,FALSE)</f>
        <v>#N/A</v>
      </c>
      <c r="AO111" t="e">
        <f>VLOOKUP($F111,#REF!, AO$215,FALSE)</f>
        <v>#N/A</v>
      </c>
      <c r="AP111" t="e">
        <f>VLOOKUP($G111,#REF!, AP$215,FALSE)</f>
        <v>#N/A</v>
      </c>
      <c r="AQ111" t="e">
        <f>VLOOKUP($G111,#REF!, AQ$215,FALSE)</f>
        <v>#N/A</v>
      </c>
      <c r="AR111" t="e">
        <f>VLOOKUP($H111,#REF!, 'Prediction Data'!AR$215,FALSE)</f>
        <v>#N/A</v>
      </c>
      <c r="AS111" t="e">
        <f>VLOOKUP($H111,#REF!, 'Prediction Data'!AS$215,FALSE)</f>
        <v>#N/A</v>
      </c>
      <c r="AT111" t="e">
        <f>VLOOKUP($H111,#REF!, 'Prediction Data'!AT$215,FALSE)</f>
        <v>#N/A</v>
      </c>
      <c r="AU111" t="e">
        <f>VLOOKUP($H111,#REF!, 'Prediction Data'!AU$215,FALSE)</f>
        <v>#N/A</v>
      </c>
      <c r="AV111" t="e">
        <f>VLOOKUP($H111,#REF!, 'Prediction Data'!AV$215,FALSE)</f>
        <v>#N/A</v>
      </c>
      <c r="AW111" t="e">
        <f>VLOOKUP($H111,#REF!, 'Prediction Data'!AW$215,FALSE)</f>
        <v>#N/A</v>
      </c>
      <c r="AX111" t="e">
        <f>VLOOKUP($H111,#REF!, 'Prediction Data'!AX$215,FALSE)</f>
        <v>#N/A</v>
      </c>
      <c r="AY111" t="e">
        <f>VLOOKUP($H111,#REF!, 'Prediction Data'!AY$215,FALSE)</f>
        <v>#N/A</v>
      </c>
      <c r="AZ111" t="e">
        <f>VLOOKUP($H111,#REF!, 'Prediction Data'!AZ$215,FALSE)</f>
        <v>#N/A</v>
      </c>
      <c r="BA111" t="e">
        <f>VLOOKUP($H111,#REF!, 'Prediction Data'!BA$215,FALSE)</f>
        <v>#N/A</v>
      </c>
      <c r="BB111" t="e">
        <f>VLOOKUP($H111,#REF!, 'Prediction Data'!BB$215,FALSE)</f>
        <v>#N/A</v>
      </c>
      <c r="BC111" t="e">
        <f>VLOOKUP($H111,#REF!, 'Prediction Data'!BC$215,FALSE)</f>
        <v>#N/A</v>
      </c>
      <c r="BD111" t="e">
        <f>VLOOKUP($I111,#REF!, 'Prediction Data'!BD$215,FALSE)</f>
        <v>#N/A</v>
      </c>
      <c r="BE111" t="e">
        <f>VLOOKUP($I111,#REF!, 'Prediction Data'!BE$215,FALSE)</f>
        <v>#N/A</v>
      </c>
      <c r="BF111" t="e">
        <f>VLOOKUP($I111,#REF!, 'Prediction Data'!BF$215,FALSE)</f>
        <v>#N/A</v>
      </c>
      <c r="BG111" t="e">
        <f>VLOOKUP($I111,#REF!, 'Prediction Data'!BG$215,FALSE)</f>
        <v>#N/A</v>
      </c>
      <c r="BH111" t="e">
        <f>VLOOKUP($I111,#REF!, 'Prediction Data'!BH$215,FALSE)</f>
        <v>#N/A</v>
      </c>
      <c r="BI111" t="e">
        <f>VLOOKUP($I111,#REF!, 'Prediction Data'!BI$215,FALSE)</f>
        <v>#N/A</v>
      </c>
      <c r="BJ111" t="e">
        <f>VLOOKUP($I111,#REF!, 'Prediction Data'!BJ$215,FALSE)</f>
        <v>#N/A</v>
      </c>
      <c r="BK111" t="e">
        <f>VLOOKUP($I111,#REF!, 'Prediction Data'!BK$215,FALSE)</f>
        <v>#N/A</v>
      </c>
      <c r="BL111" t="e">
        <f>VLOOKUP($I111,#REF!, 'Prediction Data'!BL$215,FALSE)</f>
        <v>#N/A</v>
      </c>
      <c r="BM111" t="e">
        <f>VLOOKUP($I111,#REF!, 'Prediction Data'!BM$215,FALSE)</f>
        <v>#N/A</v>
      </c>
      <c r="BN111" t="e">
        <f>VLOOKUP($I111,#REF!, 'Prediction Data'!BN$215,FALSE)</f>
        <v>#N/A</v>
      </c>
      <c r="BO111" t="e">
        <f>VLOOKUP($I111,#REF!, 'Prediction Data'!BO$215,FALSE)</f>
        <v>#N/A</v>
      </c>
      <c r="BP111" t="e">
        <f>VLOOKUP('Prediction Data'!$J111,#REF!, BP$215, FALSE)</f>
        <v>#N/A</v>
      </c>
      <c r="BQ111" t="e">
        <f>VLOOKUP('Prediction Data'!$J111,#REF!, BQ$215, FALSE)</f>
        <v>#N/A</v>
      </c>
      <c r="BR111" t="e">
        <f>VLOOKUP('Prediction Data'!$J111,#REF!, BR$215, FALSE)</f>
        <v>#N/A</v>
      </c>
      <c r="BS111" t="e">
        <f>VLOOKUP('Prediction Data'!$J111,#REF!, BS$215, FALSE)</f>
        <v>#N/A</v>
      </c>
      <c r="BT111" t="e">
        <f>VLOOKUP('Prediction Data'!$J111,#REF!, BT$215, FALSE)</f>
        <v>#N/A</v>
      </c>
      <c r="BU111" t="e">
        <f t="shared" si="12"/>
        <v>#N/A</v>
      </c>
      <c r="BV111" t="e">
        <f t="shared" si="13"/>
        <v>#N/A</v>
      </c>
      <c r="BW111" t="e">
        <f>VLOOKUP('Prediction Data'!$K111,#REF!, BW$215, FALSE)</f>
        <v>#N/A</v>
      </c>
      <c r="BX111" t="e">
        <f>VLOOKUP('Prediction Data'!$K111,#REF!, BX$215, FALSE)</f>
        <v>#N/A</v>
      </c>
      <c r="BY111" t="e">
        <f>VLOOKUP('Prediction Data'!$K111,#REF!, BY$215, FALSE)</f>
        <v>#N/A</v>
      </c>
      <c r="BZ111" t="e">
        <f>VLOOKUP('Prediction Data'!$K111,#REF!, BZ$215, FALSE)</f>
        <v>#N/A</v>
      </c>
      <c r="CA111" t="e">
        <f>VLOOKUP('Prediction Data'!$K111,#REF!, CA$215, FALSE)</f>
        <v>#N/A</v>
      </c>
      <c r="CB111" t="e">
        <f t="shared" si="14"/>
        <v>#N/A</v>
      </c>
      <c r="CC111" t="e">
        <f t="shared" si="15"/>
        <v>#N/A</v>
      </c>
      <c r="CD111" t="e">
        <f t="shared" si="16"/>
        <v>#N/A</v>
      </c>
      <c r="CE111" t="e">
        <f t="shared" si="17"/>
        <v>#N/A</v>
      </c>
      <c r="CF111" s="20" t="e">
        <f t="shared" si="18"/>
        <v>#N/A</v>
      </c>
      <c r="CG111" s="20" t="e">
        <f t="shared" si="19"/>
        <v>#N/A</v>
      </c>
      <c r="CH111" t="e">
        <f>VLOOKUP(Table411[[#This Row],[Conference_H]], Conferences!$H$2:$N$34, 3,FALSE)</f>
        <v>#N/A</v>
      </c>
      <c r="CI111" t="e">
        <f>VLOOKUP(Table411[[#This Row],[Conference_A]], Conferences!$H$2:$N$34, 3,FALSE)</f>
        <v>#N/A</v>
      </c>
      <c r="CJ111" t="e">
        <f>IF(Table411[[#This Row],[CRank_H]]=Table411[[#This Row],[CRank_A]],0,1)</f>
        <v>#N/A</v>
      </c>
      <c r="CK111" t="e">
        <f>VLOOKUP(Table411[[#This Row],[Home Name BPI_SAG ELO]], 'Ratings_Comp'!$A$2:$L$364, 14, FALSE)</f>
        <v>#N/A</v>
      </c>
      <c r="CL111" t="e">
        <f>VLOOKUP(Table411[[#This Row],[Home Name BPI_SAG ELO]], 'Ratings_Comp'!$A$2:$L$364, 15, FALSE)</f>
        <v>#N/A</v>
      </c>
      <c r="CM111" t="e">
        <f>VLOOKUP(Table411[[#This Row],[Away Name BPI_SAG ELO]], 'Ratings_Comp'!$A$2:$L$364, 14, FALSE)</f>
        <v>#N/A</v>
      </c>
      <c r="CN111" t="e">
        <f>VLOOKUP(Table411[[#This Row],[Away Name BPI_SAG ELO]], 'Ratings_Comp'!$A$2:$L$364, 15, FALSE)</f>
        <v>#N/A</v>
      </c>
      <c r="CO111" t="e">
        <f>Table411[[#This Row],[Home_Ws]]/(Table411[[#This Row],[Home_Ws]]+Table411[[#This Row],[Home_Ls]])</f>
        <v>#N/A</v>
      </c>
      <c r="CP111" t="e">
        <f>Table411[[#This Row],[Away_Ws]]/(Table411[[#This Row],[Away_Ws]]+Table411[[#This Row],[Away_Ls]])</f>
        <v>#N/A</v>
      </c>
    </row>
    <row r="112" spans="1:94" x14ac:dyDescent="0.45">
      <c r="A112">
        <v>112</v>
      </c>
      <c r="B112" s="4"/>
      <c r="C112" s="4"/>
      <c r="D112" s="3" t="e">
        <f>VLOOKUP('Prediction Data'!$B112, Names!$C$2:$K$363, 2,FALSE)</f>
        <v>#N/A</v>
      </c>
      <c r="E112" s="3" t="e">
        <f>VLOOKUP('Prediction Data'!$C112, Names!$C$2:$K$363, 2,FALSE)</f>
        <v>#N/A</v>
      </c>
      <c r="F112" s="3" t="e">
        <f>VLOOKUP('Prediction Data'!$B112, Names!$C$2:$K$363, 3,FALSE)</f>
        <v>#N/A</v>
      </c>
      <c r="G112" s="3" t="e">
        <f>VLOOKUP('Prediction Data'!$C112, Names!$C$2:$K$363, 3,FALSE)</f>
        <v>#N/A</v>
      </c>
      <c r="H112" s="3" t="e">
        <f>VLOOKUP('Prediction Data'!$B112, Names!$C$2:$K$363, 5,FALSE)</f>
        <v>#N/A</v>
      </c>
      <c r="I112" s="3" t="e">
        <f>VLOOKUP('Prediction Data'!$C112, Names!$C$2:$K$363, 5,FALSE)</f>
        <v>#N/A</v>
      </c>
      <c r="J112" s="3" t="e">
        <f>VLOOKUP('Prediction Data'!$B112, Names!$C$2:$K$363, 6,FALSE)</f>
        <v>#N/A</v>
      </c>
      <c r="K112" s="3" t="e">
        <f>VLOOKUP('Prediction Data'!$C112, Names!$C$2:$K$363, 6,FALSE)</f>
        <v>#N/A</v>
      </c>
      <c r="L112" s="3" t="e">
        <f>VLOOKUP(B112, Names!$C$2:$M$363, 7,FALSE)</f>
        <v>#N/A</v>
      </c>
      <c r="M112" s="3" t="e">
        <f>VLOOKUP(C112, Names!$C$2:$M$363, 7,FALSE)</f>
        <v>#N/A</v>
      </c>
      <c r="N112" s="4" t="s">
        <v>558</v>
      </c>
      <c r="Q112" s="4">
        <f t="shared" si="10"/>
        <v>0</v>
      </c>
      <c r="R112" s="4" t="str">
        <f t="shared" si="11"/>
        <v>L</v>
      </c>
      <c r="S112" s="5"/>
      <c r="T112" s="17" t="e">
        <f>VLOOKUP($F112, Ratings_Comp[], T$215, FALSE)</f>
        <v>#N/A</v>
      </c>
      <c r="U112" s="17" t="e">
        <f>VLOOKUP($F112, Ratings_Comp[], U$215, FALSE)</f>
        <v>#N/A</v>
      </c>
      <c r="V112" s="17" t="e">
        <f>VLOOKUP($F112, Ratings_Comp[], V$215, FALSE)</f>
        <v>#N/A</v>
      </c>
      <c r="W112" s="17" t="e">
        <f>VLOOKUP($F112, Ratings_Comp[], W$215, FALSE)</f>
        <v>#N/A</v>
      </c>
      <c r="X112" s="17" t="e">
        <f>VLOOKUP($F112, Ratings_Comp[], X$215, FALSE)</f>
        <v>#N/A</v>
      </c>
      <c r="Y112" s="17" t="e">
        <f>VLOOKUP($G112, Ratings_Comp[], Y$215, FALSE)</f>
        <v>#N/A</v>
      </c>
      <c r="Z112" s="17" t="e">
        <f>VLOOKUP($G112, Ratings_Comp[], Z$215, FALSE)</f>
        <v>#N/A</v>
      </c>
      <c r="AA112" s="17" t="e">
        <f>VLOOKUP($G112, Ratings_Comp[], AA$215, FALSE)</f>
        <v>#N/A</v>
      </c>
      <c r="AB112" s="17" t="e">
        <f>VLOOKUP($G112, Ratings_Comp[], AB$215, FALSE)</f>
        <v>#N/A</v>
      </c>
      <c r="AC112" s="17" t="e">
        <f>VLOOKUP($G112, Ratings_Comp[], AC$215, FALSE)</f>
        <v>#N/A</v>
      </c>
      <c r="AD112" t="e">
        <f>VLOOKUP('Prediction Data'!$D112,#REF!, AD$215,FALSE)</f>
        <v>#N/A</v>
      </c>
      <c r="AE112" t="e">
        <f>VLOOKUP('Prediction Data'!$D112,#REF!, AE$215,FALSE)</f>
        <v>#N/A</v>
      </c>
      <c r="AF112" t="e">
        <f>VLOOKUP('Prediction Data'!$D112,#REF!, AF$215,FALSE)</f>
        <v>#N/A</v>
      </c>
      <c r="AG112" t="e">
        <f>VLOOKUP('Prediction Data'!$D112,#REF!, AG$215,FALSE)</f>
        <v>#N/A</v>
      </c>
      <c r="AH112" t="e">
        <f>VLOOKUP('Prediction Data'!$D112,#REF!, AH$215,FALSE)</f>
        <v>#N/A</v>
      </c>
      <c r="AI112" t="e">
        <f>VLOOKUP('Prediction Data'!$E112,#REF!, AI$215,FALSE)</f>
        <v>#N/A</v>
      </c>
      <c r="AJ112" t="e">
        <f>VLOOKUP('Prediction Data'!$E112,#REF!, AJ$215,FALSE)</f>
        <v>#N/A</v>
      </c>
      <c r="AK112" t="e">
        <f>VLOOKUP('Prediction Data'!$E112,#REF!, AK$215,FALSE)</f>
        <v>#N/A</v>
      </c>
      <c r="AL112" t="e">
        <f>VLOOKUP('Prediction Data'!$E112,#REF!, AL$215,FALSE)</f>
        <v>#N/A</v>
      </c>
      <c r="AM112" t="e">
        <f>VLOOKUP('Prediction Data'!$E112,#REF!, AM$215,FALSE)</f>
        <v>#N/A</v>
      </c>
      <c r="AN112" t="e">
        <f>VLOOKUP($F112,#REF!, AN$215,FALSE)</f>
        <v>#N/A</v>
      </c>
      <c r="AO112" t="e">
        <f>VLOOKUP($F112,#REF!, AO$215,FALSE)</f>
        <v>#N/A</v>
      </c>
      <c r="AP112" t="e">
        <f>VLOOKUP($G112,#REF!, AP$215,FALSE)</f>
        <v>#N/A</v>
      </c>
      <c r="AQ112" t="e">
        <f>VLOOKUP($G112,#REF!, AQ$215,FALSE)</f>
        <v>#N/A</v>
      </c>
      <c r="AR112" t="e">
        <f>VLOOKUP($H112,#REF!, 'Prediction Data'!AR$215,FALSE)</f>
        <v>#N/A</v>
      </c>
      <c r="AS112" t="e">
        <f>VLOOKUP($H112,#REF!, 'Prediction Data'!AS$215,FALSE)</f>
        <v>#N/A</v>
      </c>
      <c r="AT112" t="e">
        <f>VLOOKUP($H112,#REF!, 'Prediction Data'!AT$215,FALSE)</f>
        <v>#N/A</v>
      </c>
      <c r="AU112" t="e">
        <f>VLOOKUP($H112,#REF!, 'Prediction Data'!AU$215,FALSE)</f>
        <v>#N/A</v>
      </c>
      <c r="AV112" t="e">
        <f>VLOOKUP($H112,#REF!, 'Prediction Data'!AV$215,FALSE)</f>
        <v>#N/A</v>
      </c>
      <c r="AW112" t="e">
        <f>VLOOKUP($H112,#REF!, 'Prediction Data'!AW$215,FALSE)</f>
        <v>#N/A</v>
      </c>
      <c r="AX112" t="e">
        <f>VLOOKUP($H112,#REF!, 'Prediction Data'!AX$215,FALSE)</f>
        <v>#N/A</v>
      </c>
      <c r="AY112" t="e">
        <f>VLOOKUP($H112,#REF!, 'Prediction Data'!AY$215,FALSE)</f>
        <v>#N/A</v>
      </c>
      <c r="AZ112" t="e">
        <f>VLOOKUP($H112,#REF!, 'Prediction Data'!AZ$215,FALSE)</f>
        <v>#N/A</v>
      </c>
      <c r="BA112" t="e">
        <f>VLOOKUP($H112,#REF!, 'Prediction Data'!BA$215,FALSE)</f>
        <v>#N/A</v>
      </c>
      <c r="BB112" t="e">
        <f>VLOOKUP($H112,#REF!, 'Prediction Data'!BB$215,FALSE)</f>
        <v>#N/A</v>
      </c>
      <c r="BC112" t="e">
        <f>VLOOKUP($H112,#REF!, 'Prediction Data'!BC$215,FALSE)</f>
        <v>#N/A</v>
      </c>
      <c r="BD112" t="e">
        <f>VLOOKUP($I112,#REF!, 'Prediction Data'!BD$215,FALSE)</f>
        <v>#N/A</v>
      </c>
      <c r="BE112" t="e">
        <f>VLOOKUP($I112,#REF!, 'Prediction Data'!BE$215,FALSE)</f>
        <v>#N/A</v>
      </c>
      <c r="BF112" t="e">
        <f>VLOOKUP($I112,#REF!, 'Prediction Data'!BF$215,FALSE)</f>
        <v>#N/A</v>
      </c>
      <c r="BG112" t="e">
        <f>VLOOKUP($I112,#REF!, 'Prediction Data'!BG$215,FALSE)</f>
        <v>#N/A</v>
      </c>
      <c r="BH112" t="e">
        <f>VLOOKUP($I112,#REF!, 'Prediction Data'!BH$215,FALSE)</f>
        <v>#N/A</v>
      </c>
      <c r="BI112" t="e">
        <f>VLOOKUP($I112,#REF!, 'Prediction Data'!BI$215,FALSE)</f>
        <v>#N/A</v>
      </c>
      <c r="BJ112" t="e">
        <f>VLOOKUP($I112,#REF!, 'Prediction Data'!BJ$215,FALSE)</f>
        <v>#N/A</v>
      </c>
      <c r="BK112" t="e">
        <f>VLOOKUP($I112,#REF!, 'Prediction Data'!BK$215,FALSE)</f>
        <v>#N/A</v>
      </c>
      <c r="BL112" t="e">
        <f>VLOOKUP($I112,#REF!, 'Prediction Data'!BL$215,FALSE)</f>
        <v>#N/A</v>
      </c>
      <c r="BM112" t="e">
        <f>VLOOKUP($I112,#REF!, 'Prediction Data'!BM$215,FALSE)</f>
        <v>#N/A</v>
      </c>
      <c r="BN112" t="e">
        <f>VLOOKUP($I112,#REF!, 'Prediction Data'!BN$215,FALSE)</f>
        <v>#N/A</v>
      </c>
      <c r="BO112" t="e">
        <f>VLOOKUP($I112,#REF!, 'Prediction Data'!BO$215,FALSE)</f>
        <v>#N/A</v>
      </c>
      <c r="BP112" t="e">
        <f>VLOOKUP('Prediction Data'!$J112,#REF!, BP$215, FALSE)</f>
        <v>#N/A</v>
      </c>
      <c r="BQ112" t="e">
        <f>VLOOKUP('Prediction Data'!$J112,#REF!, BQ$215, FALSE)</f>
        <v>#N/A</v>
      </c>
      <c r="BR112" t="e">
        <f>VLOOKUP('Prediction Data'!$J112,#REF!, BR$215, FALSE)</f>
        <v>#N/A</v>
      </c>
      <c r="BS112" t="e">
        <f>VLOOKUP('Prediction Data'!$J112,#REF!, BS$215, FALSE)</f>
        <v>#N/A</v>
      </c>
      <c r="BT112" t="e">
        <f>VLOOKUP('Prediction Data'!$J112,#REF!, BT$215, FALSE)</f>
        <v>#N/A</v>
      </c>
      <c r="BU112" t="e">
        <f t="shared" si="12"/>
        <v>#N/A</v>
      </c>
      <c r="BV112" t="e">
        <f t="shared" si="13"/>
        <v>#N/A</v>
      </c>
      <c r="BW112" t="e">
        <f>VLOOKUP('Prediction Data'!$K112,#REF!, BW$215, FALSE)</f>
        <v>#N/A</v>
      </c>
      <c r="BX112" t="e">
        <f>VLOOKUP('Prediction Data'!$K112,#REF!, BX$215, FALSE)</f>
        <v>#N/A</v>
      </c>
      <c r="BY112" t="e">
        <f>VLOOKUP('Prediction Data'!$K112,#REF!, BY$215, FALSE)</f>
        <v>#N/A</v>
      </c>
      <c r="BZ112" t="e">
        <f>VLOOKUP('Prediction Data'!$K112,#REF!, BZ$215, FALSE)</f>
        <v>#N/A</v>
      </c>
      <c r="CA112" t="e">
        <f>VLOOKUP('Prediction Data'!$K112,#REF!, CA$215, FALSE)</f>
        <v>#N/A</v>
      </c>
      <c r="CB112" t="e">
        <f t="shared" si="14"/>
        <v>#N/A</v>
      </c>
      <c r="CC112" t="e">
        <f t="shared" si="15"/>
        <v>#N/A</v>
      </c>
      <c r="CD112" t="e">
        <f t="shared" si="16"/>
        <v>#N/A</v>
      </c>
      <c r="CE112" t="e">
        <f t="shared" si="17"/>
        <v>#N/A</v>
      </c>
      <c r="CF112" s="20" t="e">
        <f t="shared" si="18"/>
        <v>#N/A</v>
      </c>
      <c r="CG112" s="20" t="e">
        <f t="shared" si="19"/>
        <v>#N/A</v>
      </c>
      <c r="CH112" t="e">
        <f>VLOOKUP(Table411[[#This Row],[Conference_H]], Conferences!$H$2:$N$34, 3,FALSE)</f>
        <v>#N/A</v>
      </c>
      <c r="CI112" t="e">
        <f>VLOOKUP(Table411[[#This Row],[Conference_A]], Conferences!$H$2:$N$34, 3,FALSE)</f>
        <v>#N/A</v>
      </c>
      <c r="CJ112" t="e">
        <f>IF(Table411[[#This Row],[CRank_H]]=Table411[[#This Row],[CRank_A]],0,1)</f>
        <v>#N/A</v>
      </c>
      <c r="CK112" t="e">
        <f>VLOOKUP(Table411[[#This Row],[Home Name BPI_SAG ELO]], 'Ratings_Comp'!$A$2:$L$364, 14, FALSE)</f>
        <v>#N/A</v>
      </c>
      <c r="CL112" t="e">
        <f>VLOOKUP(Table411[[#This Row],[Home Name BPI_SAG ELO]], 'Ratings_Comp'!$A$2:$L$364, 15, FALSE)</f>
        <v>#N/A</v>
      </c>
      <c r="CM112" t="e">
        <f>VLOOKUP(Table411[[#This Row],[Away Name BPI_SAG ELO]], 'Ratings_Comp'!$A$2:$L$364, 14, FALSE)</f>
        <v>#N/A</v>
      </c>
      <c r="CN112" t="e">
        <f>VLOOKUP(Table411[[#This Row],[Away Name BPI_SAG ELO]], 'Ratings_Comp'!$A$2:$L$364, 15, FALSE)</f>
        <v>#N/A</v>
      </c>
      <c r="CO112" t="e">
        <f>Table411[[#This Row],[Home_Ws]]/(Table411[[#This Row],[Home_Ws]]+Table411[[#This Row],[Home_Ls]])</f>
        <v>#N/A</v>
      </c>
      <c r="CP112" t="e">
        <f>Table411[[#This Row],[Away_Ws]]/(Table411[[#This Row],[Away_Ws]]+Table411[[#This Row],[Away_Ls]])</f>
        <v>#N/A</v>
      </c>
    </row>
    <row r="113" spans="1:94" x14ac:dyDescent="0.45">
      <c r="A113">
        <v>113</v>
      </c>
      <c r="B113" s="4"/>
      <c r="C113" s="4"/>
      <c r="D113" s="3" t="e">
        <f>VLOOKUP('Prediction Data'!$B113, Names!$C$2:$K$363, 2,FALSE)</f>
        <v>#N/A</v>
      </c>
      <c r="E113" s="3" t="e">
        <f>VLOOKUP('Prediction Data'!$C113, Names!$C$2:$K$363, 2,FALSE)</f>
        <v>#N/A</v>
      </c>
      <c r="F113" s="3" t="e">
        <f>VLOOKUP('Prediction Data'!$B113, Names!$C$2:$K$363, 3,FALSE)</f>
        <v>#N/A</v>
      </c>
      <c r="G113" s="3" t="e">
        <f>VLOOKUP('Prediction Data'!$C113, Names!$C$2:$K$363, 3,FALSE)</f>
        <v>#N/A</v>
      </c>
      <c r="H113" s="3" t="e">
        <f>VLOOKUP('Prediction Data'!$B113, Names!$C$2:$K$363, 5,FALSE)</f>
        <v>#N/A</v>
      </c>
      <c r="I113" s="3" t="e">
        <f>VLOOKUP('Prediction Data'!$C113, Names!$C$2:$K$363, 5,FALSE)</f>
        <v>#N/A</v>
      </c>
      <c r="J113" s="3" t="e">
        <f>VLOOKUP('Prediction Data'!$B113, Names!$C$2:$K$363, 6,FALSE)</f>
        <v>#N/A</v>
      </c>
      <c r="K113" s="3" t="e">
        <f>VLOOKUP('Prediction Data'!$C113, Names!$C$2:$K$363, 6,FALSE)</f>
        <v>#N/A</v>
      </c>
      <c r="L113" s="3" t="e">
        <f>VLOOKUP(B113, Names!$C$2:$M$363, 7,FALSE)</f>
        <v>#N/A</v>
      </c>
      <c r="M113" s="3" t="e">
        <f>VLOOKUP(C113, Names!$C$2:$M$363, 7,FALSE)</f>
        <v>#N/A</v>
      </c>
      <c r="N113" s="4" t="s">
        <v>558</v>
      </c>
      <c r="Q113" s="4">
        <f t="shared" si="10"/>
        <v>0</v>
      </c>
      <c r="R113" s="4" t="str">
        <f t="shared" si="11"/>
        <v>L</v>
      </c>
      <c r="S113" s="5"/>
      <c r="T113" s="17" t="e">
        <f>VLOOKUP($F113, Ratings_Comp[], T$215, FALSE)</f>
        <v>#N/A</v>
      </c>
      <c r="U113" s="17" t="e">
        <f>VLOOKUP($F113, Ratings_Comp[], U$215, FALSE)</f>
        <v>#N/A</v>
      </c>
      <c r="V113" s="17" t="e">
        <f>VLOOKUP($F113, Ratings_Comp[], V$215, FALSE)</f>
        <v>#N/A</v>
      </c>
      <c r="W113" s="17" t="e">
        <f>VLOOKUP($F113, Ratings_Comp[], W$215, FALSE)</f>
        <v>#N/A</v>
      </c>
      <c r="X113" s="17" t="e">
        <f>VLOOKUP($F113, Ratings_Comp[], X$215, FALSE)</f>
        <v>#N/A</v>
      </c>
      <c r="Y113" s="17" t="e">
        <f>VLOOKUP($G113, Ratings_Comp[], Y$215, FALSE)</f>
        <v>#N/A</v>
      </c>
      <c r="Z113" s="17" t="e">
        <f>VLOOKUP($G113, Ratings_Comp[], Z$215, FALSE)</f>
        <v>#N/A</v>
      </c>
      <c r="AA113" s="17" t="e">
        <f>VLOOKUP($G113, Ratings_Comp[], AA$215, FALSE)</f>
        <v>#N/A</v>
      </c>
      <c r="AB113" s="17" t="e">
        <f>VLOOKUP($G113, Ratings_Comp[], AB$215, FALSE)</f>
        <v>#N/A</v>
      </c>
      <c r="AC113" s="17" t="e">
        <f>VLOOKUP($G113, Ratings_Comp[], AC$215, FALSE)</f>
        <v>#N/A</v>
      </c>
      <c r="AD113" t="e">
        <f>VLOOKUP('Prediction Data'!$D113,#REF!, AD$215,FALSE)</f>
        <v>#N/A</v>
      </c>
      <c r="AE113" t="e">
        <f>VLOOKUP('Prediction Data'!$D113,#REF!, AE$215,FALSE)</f>
        <v>#N/A</v>
      </c>
      <c r="AF113" t="e">
        <f>VLOOKUP('Prediction Data'!$D113,#REF!, AF$215,FALSE)</f>
        <v>#N/A</v>
      </c>
      <c r="AG113" t="e">
        <f>VLOOKUP('Prediction Data'!$D113,#REF!, AG$215,FALSE)</f>
        <v>#N/A</v>
      </c>
      <c r="AH113" t="e">
        <f>VLOOKUP('Prediction Data'!$D113,#REF!, AH$215,FALSE)</f>
        <v>#N/A</v>
      </c>
      <c r="AI113" t="e">
        <f>VLOOKUP('Prediction Data'!$E113,#REF!, AI$215,FALSE)</f>
        <v>#N/A</v>
      </c>
      <c r="AJ113" t="e">
        <f>VLOOKUP('Prediction Data'!$E113,#REF!, AJ$215,FALSE)</f>
        <v>#N/A</v>
      </c>
      <c r="AK113" t="e">
        <f>VLOOKUP('Prediction Data'!$E113,#REF!, AK$215,FALSE)</f>
        <v>#N/A</v>
      </c>
      <c r="AL113" t="e">
        <f>VLOOKUP('Prediction Data'!$E113,#REF!, AL$215,FALSE)</f>
        <v>#N/A</v>
      </c>
      <c r="AM113" t="e">
        <f>VLOOKUP('Prediction Data'!$E113,#REF!, AM$215,FALSE)</f>
        <v>#N/A</v>
      </c>
      <c r="AN113" t="e">
        <f>VLOOKUP($F113,#REF!, AN$215,FALSE)</f>
        <v>#N/A</v>
      </c>
      <c r="AO113" t="e">
        <f>VLOOKUP($F113,#REF!, AO$215,FALSE)</f>
        <v>#N/A</v>
      </c>
      <c r="AP113" t="e">
        <f>VLOOKUP($G113,#REF!, AP$215,FALSE)</f>
        <v>#N/A</v>
      </c>
      <c r="AQ113" t="e">
        <f>VLOOKUP($G113,#REF!, AQ$215,FALSE)</f>
        <v>#N/A</v>
      </c>
      <c r="AR113" t="e">
        <f>VLOOKUP($H113,#REF!, 'Prediction Data'!AR$215,FALSE)</f>
        <v>#N/A</v>
      </c>
      <c r="AS113" t="e">
        <f>VLOOKUP($H113,#REF!, 'Prediction Data'!AS$215,FALSE)</f>
        <v>#N/A</v>
      </c>
      <c r="AT113" t="e">
        <f>VLOOKUP($H113,#REF!, 'Prediction Data'!AT$215,FALSE)</f>
        <v>#N/A</v>
      </c>
      <c r="AU113" t="e">
        <f>VLOOKUP($H113,#REF!, 'Prediction Data'!AU$215,FALSE)</f>
        <v>#N/A</v>
      </c>
      <c r="AV113" t="e">
        <f>VLOOKUP($H113,#REF!, 'Prediction Data'!AV$215,FALSE)</f>
        <v>#N/A</v>
      </c>
      <c r="AW113" t="e">
        <f>VLOOKUP($H113,#REF!, 'Prediction Data'!AW$215,FALSE)</f>
        <v>#N/A</v>
      </c>
      <c r="AX113" t="e">
        <f>VLOOKUP($H113,#REF!, 'Prediction Data'!AX$215,FALSE)</f>
        <v>#N/A</v>
      </c>
      <c r="AY113" t="e">
        <f>VLOOKUP($H113,#REF!, 'Prediction Data'!AY$215,FALSE)</f>
        <v>#N/A</v>
      </c>
      <c r="AZ113" t="e">
        <f>VLOOKUP($H113,#REF!, 'Prediction Data'!AZ$215,FALSE)</f>
        <v>#N/A</v>
      </c>
      <c r="BA113" t="e">
        <f>VLOOKUP($H113,#REF!, 'Prediction Data'!BA$215,FALSE)</f>
        <v>#N/A</v>
      </c>
      <c r="BB113" t="e">
        <f>VLOOKUP($H113,#REF!, 'Prediction Data'!BB$215,FALSE)</f>
        <v>#N/A</v>
      </c>
      <c r="BC113" t="e">
        <f>VLOOKUP($H113,#REF!, 'Prediction Data'!BC$215,FALSE)</f>
        <v>#N/A</v>
      </c>
      <c r="BD113" t="e">
        <f>VLOOKUP($I113,#REF!, 'Prediction Data'!BD$215,FALSE)</f>
        <v>#N/A</v>
      </c>
      <c r="BE113" t="e">
        <f>VLOOKUP($I113,#REF!, 'Prediction Data'!BE$215,FALSE)</f>
        <v>#N/A</v>
      </c>
      <c r="BF113" t="e">
        <f>VLOOKUP($I113,#REF!, 'Prediction Data'!BF$215,FALSE)</f>
        <v>#N/A</v>
      </c>
      <c r="BG113" t="e">
        <f>VLOOKUP($I113,#REF!, 'Prediction Data'!BG$215,FALSE)</f>
        <v>#N/A</v>
      </c>
      <c r="BH113" t="e">
        <f>VLOOKUP($I113,#REF!, 'Prediction Data'!BH$215,FALSE)</f>
        <v>#N/A</v>
      </c>
      <c r="BI113" t="e">
        <f>VLOOKUP($I113,#REF!, 'Prediction Data'!BI$215,FALSE)</f>
        <v>#N/A</v>
      </c>
      <c r="BJ113" t="e">
        <f>VLOOKUP($I113,#REF!, 'Prediction Data'!BJ$215,FALSE)</f>
        <v>#N/A</v>
      </c>
      <c r="BK113" t="e">
        <f>VLOOKUP($I113,#REF!, 'Prediction Data'!BK$215,FALSE)</f>
        <v>#N/A</v>
      </c>
      <c r="BL113" t="e">
        <f>VLOOKUP($I113,#REF!, 'Prediction Data'!BL$215,FALSE)</f>
        <v>#N/A</v>
      </c>
      <c r="BM113" t="e">
        <f>VLOOKUP($I113,#REF!, 'Prediction Data'!BM$215,FALSE)</f>
        <v>#N/A</v>
      </c>
      <c r="BN113" t="e">
        <f>VLOOKUP($I113,#REF!, 'Prediction Data'!BN$215,FALSE)</f>
        <v>#N/A</v>
      </c>
      <c r="BO113" t="e">
        <f>VLOOKUP($I113,#REF!, 'Prediction Data'!BO$215,FALSE)</f>
        <v>#N/A</v>
      </c>
      <c r="BP113" t="e">
        <f>VLOOKUP('Prediction Data'!$J113,#REF!, BP$215, FALSE)</f>
        <v>#N/A</v>
      </c>
      <c r="BQ113" t="e">
        <f>VLOOKUP('Prediction Data'!$J113,#REF!, BQ$215, FALSE)</f>
        <v>#N/A</v>
      </c>
      <c r="BR113" t="e">
        <f>VLOOKUP('Prediction Data'!$J113,#REF!, BR$215, FALSE)</f>
        <v>#N/A</v>
      </c>
      <c r="BS113" t="e">
        <f>VLOOKUP('Prediction Data'!$J113,#REF!, BS$215, FALSE)</f>
        <v>#N/A</v>
      </c>
      <c r="BT113" t="e">
        <f>VLOOKUP('Prediction Data'!$J113,#REF!, BT$215, FALSE)</f>
        <v>#N/A</v>
      </c>
      <c r="BU113" t="e">
        <f t="shared" si="12"/>
        <v>#N/A</v>
      </c>
      <c r="BV113" t="e">
        <f t="shared" si="13"/>
        <v>#N/A</v>
      </c>
      <c r="BW113" t="e">
        <f>VLOOKUP('Prediction Data'!$K113,#REF!, BW$215, FALSE)</f>
        <v>#N/A</v>
      </c>
      <c r="BX113" t="e">
        <f>VLOOKUP('Prediction Data'!$K113,#REF!, BX$215, FALSE)</f>
        <v>#N/A</v>
      </c>
      <c r="BY113" t="e">
        <f>VLOOKUP('Prediction Data'!$K113,#REF!, BY$215, FALSE)</f>
        <v>#N/A</v>
      </c>
      <c r="BZ113" t="e">
        <f>VLOOKUP('Prediction Data'!$K113,#REF!, BZ$215, FALSE)</f>
        <v>#N/A</v>
      </c>
      <c r="CA113" t="e">
        <f>VLOOKUP('Prediction Data'!$K113,#REF!, CA$215, FALSE)</f>
        <v>#N/A</v>
      </c>
      <c r="CB113" t="e">
        <f t="shared" si="14"/>
        <v>#N/A</v>
      </c>
      <c r="CC113" t="e">
        <f t="shared" si="15"/>
        <v>#N/A</v>
      </c>
      <c r="CD113" t="e">
        <f t="shared" si="16"/>
        <v>#N/A</v>
      </c>
      <c r="CE113" t="e">
        <f t="shared" si="17"/>
        <v>#N/A</v>
      </c>
      <c r="CF113" s="20" t="e">
        <f t="shared" si="18"/>
        <v>#N/A</v>
      </c>
      <c r="CG113" s="20" t="e">
        <f t="shared" si="19"/>
        <v>#N/A</v>
      </c>
      <c r="CH113" t="e">
        <f>VLOOKUP(Table411[[#This Row],[Conference_H]], Conferences!$H$2:$N$34, 3,FALSE)</f>
        <v>#N/A</v>
      </c>
      <c r="CI113" t="e">
        <f>VLOOKUP(Table411[[#This Row],[Conference_A]], Conferences!$H$2:$N$34, 3,FALSE)</f>
        <v>#N/A</v>
      </c>
      <c r="CJ113" t="e">
        <f>IF(Table411[[#This Row],[CRank_H]]=Table411[[#This Row],[CRank_A]],0,1)</f>
        <v>#N/A</v>
      </c>
      <c r="CK113" t="e">
        <f>VLOOKUP(Table411[[#This Row],[Home Name BPI_SAG ELO]], 'Ratings_Comp'!$A$2:$L$364, 14, FALSE)</f>
        <v>#N/A</v>
      </c>
      <c r="CL113" t="e">
        <f>VLOOKUP(Table411[[#This Row],[Home Name BPI_SAG ELO]], 'Ratings_Comp'!$A$2:$L$364, 15, FALSE)</f>
        <v>#N/A</v>
      </c>
      <c r="CM113" t="e">
        <f>VLOOKUP(Table411[[#This Row],[Away Name BPI_SAG ELO]], 'Ratings_Comp'!$A$2:$L$364, 14, FALSE)</f>
        <v>#N/A</v>
      </c>
      <c r="CN113" t="e">
        <f>VLOOKUP(Table411[[#This Row],[Away Name BPI_SAG ELO]], 'Ratings_Comp'!$A$2:$L$364, 15, FALSE)</f>
        <v>#N/A</v>
      </c>
      <c r="CO113" t="e">
        <f>Table411[[#This Row],[Home_Ws]]/(Table411[[#This Row],[Home_Ws]]+Table411[[#This Row],[Home_Ls]])</f>
        <v>#N/A</v>
      </c>
      <c r="CP113" t="e">
        <f>Table411[[#This Row],[Away_Ws]]/(Table411[[#This Row],[Away_Ws]]+Table411[[#This Row],[Away_Ls]])</f>
        <v>#N/A</v>
      </c>
    </row>
    <row r="114" spans="1:94" x14ac:dyDescent="0.45">
      <c r="A114">
        <v>114</v>
      </c>
      <c r="B114" s="4"/>
      <c r="C114" s="4"/>
      <c r="D114" s="3" t="e">
        <f>VLOOKUP('Prediction Data'!$B114, Names!$C$2:$K$363, 2,FALSE)</f>
        <v>#N/A</v>
      </c>
      <c r="E114" s="3" t="e">
        <f>VLOOKUP('Prediction Data'!$C114, Names!$C$2:$K$363, 2,FALSE)</f>
        <v>#N/A</v>
      </c>
      <c r="F114" s="3" t="e">
        <f>VLOOKUP('Prediction Data'!$B114, Names!$C$2:$K$363, 3,FALSE)</f>
        <v>#N/A</v>
      </c>
      <c r="G114" s="3" t="e">
        <f>VLOOKUP('Prediction Data'!$C114, Names!$C$2:$K$363, 3,FALSE)</f>
        <v>#N/A</v>
      </c>
      <c r="H114" s="3" t="e">
        <f>VLOOKUP('Prediction Data'!$B114, Names!$C$2:$K$363, 5,FALSE)</f>
        <v>#N/A</v>
      </c>
      <c r="I114" s="3" t="e">
        <f>VLOOKUP('Prediction Data'!$C114, Names!$C$2:$K$363, 5,FALSE)</f>
        <v>#N/A</v>
      </c>
      <c r="J114" s="3" t="e">
        <f>VLOOKUP('Prediction Data'!$B114, Names!$C$2:$K$363, 6,FALSE)</f>
        <v>#N/A</v>
      </c>
      <c r="K114" s="3" t="e">
        <f>VLOOKUP('Prediction Data'!$C114, Names!$C$2:$K$363, 6,FALSE)</f>
        <v>#N/A</v>
      </c>
      <c r="L114" s="3" t="e">
        <f>VLOOKUP(B114, Names!$C$2:$M$363, 7,FALSE)</f>
        <v>#N/A</v>
      </c>
      <c r="M114" s="3" t="e">
        <f>VLOOKUP(C114, Names!$C$2:$M$363, 7,FALSE)</f>
        <v>#N/A</v>
      </c>
      <c r="N114" s="4" t="s">
        <v>558</v>
      </c>
      <c r="Q114" s="4">
        <f t="shared" si="10"/>
        <v>0</v>
      </c>
      <c r="R114" s="4" t="str">
        <f t="shared" si="11"/>
        <v>L</v>
      </c>
      <c r="S114" s="5"/>
      <c r="T114" s="17" t="e">
        <f>VLOOKUP($F114, Ratings_Comp[], T$215, FALSE)</f>
        <v>#N/A</v>
      </c>
      <c r="U114" s="17" t="e">
        <f>VLOOKUP($F114, Ratings_Comp[], U$215, FALSE)</f>
        <v>#N/A</v>
      </c>
      <c r="V114" s="17" t="e">
        <f>VLOOKUP($F114, Ratings_Comp[], V$215, FALSE)</f>
        <v>#N/A</v>
      </c>
      <c r="W114" s="17" t="e">
        <f>VLOOKUP($F114, Ratings_Comp[], W$215, FALSE)</f>
        <v>#N/A</v>
      </c>
      <c r="X114" s="17" t="e">
        <f>VLOOKUP($F114, Ratings_Comp[], X$215, FALSE)</f>
        <v>#N/A</v>
      </c>
      <c r="Y114" s="17" t="e">
        <f>VLOOKUP($G114, Ratings_Comp[], Y$215, FALSE)</f>
        <v>#N/A</v>
      </c>
      <c r="Z114" s="17" t="e">
        <f>VLOOKUP($G114, Ratings_Comp[], Z$215, FALSE)</f>
        <v>#N/A</v>
      </c>
      <c r="AA114" s="17" t="e">
        <f>VLOOKUP($G114, Ratings_Comp[], AA$215, FALSE)</f>
        <v>#N/A</v>
      </c>
      <c r="AB114" s="17" t="e">
        <f>VLOOKUP($G114, Ratings_Comp[], AB$215, FALSE)</f>
        <v>#N/A</v>
      </c>
      <c r="AC114" s="17" t="e">
        <f>VLOOKUP($G114, Ratings_Comp[], AC$215, FALSE)</f>
        <v>#N/A</v>
      </c>
      <c r="AD114" t="e">
        <f>VLOOKUP('Prediction Data'!$D114,#REF!, AD$215,FALSE)</f>
        <v>#N/A</v>
      </c>
      <c r="AE114" t="e">
        <f>VLOOKUP('Prediction Data'!$D114,#REF!, AE$215,FALSE)</f>
        <v>#N/A</v>
      </c>
      <c r="AF114" t="e">
        <f>VLOOKUP('Prediction Data'!$D114,#REF!, AF$215,FALSE)</f>
        <v>#N/A</v>
      </c>
      <c r="AG114" t="e">
        <f>VLOOKUP('Prediction Data'!$D114,#REF!, AG$215,FALSE)</f>
        <v>#N/A</v>
      </c>
      <c r="AH114" t="e">
        <f>VLOOKUP('Prediction Data'!$D114,#REF!, AH$215,FALSE)</f>
        <v>#N/A</v>
      </c>
      <c r="AI114" t="e">
        <f>VLOOKUP('Prediction Data'!$E114,#REF!, AI$215,FALSE)</f>
        <v>#N/A</v>
      </c>
      <c r="AJ114" t="e">
        <f>VLOOKUP('Prediction Data'!$E114,#REF!, AJ$215,FALSE)</f>
        <v>#N/A</v>
      </c>
      <c r="AK114" t="e">
        <f>VLOOKUP('Prediction Data'!$E114,#REF!, AK$215,FALSE)</f>
        <v>#N/A</v>
      </c>
      <c r="AL114" t="e">
        <f>VLOOKUP('Prediction Data'!$E114,#REF!, AL$215,FALSE)</f>
        <v>#N/A</v>
      </c>
      <c r="AM114" t="e">
        <f>VLOOKUP('Prediction Data'!$E114,#REF!, AM$215,FALSE)</f>
        <v>#N/A</v>
      </c>
      <c r="AN114" t="e">
        <f>VLOOKUP($F114,#REF!, AN$215,FALSE)</f>
        <v>#N/A</v>
      </c>
      <c r="AO114" t="e">
        <f>VLOOKUP($F114,#REF!, AO$215,FALSE)</f>
        <v>#N/A</v>
      </c>
      <c r="AP114" t="e">
        <f>VLOOKUP($G114,#REF!, AP$215,FALSE)</f>
        <v>#N/A</v>
      </c>
      <c r="AQ114" t="e">
        <f>VLOOKUP($G114,#REF!, AQ$215,FALSE)</f>
        <v>#N/A</v>
      </c>
      <c r="AR114" t="e">
        <f>VLOOKUP($H114,#REF!, 'Prediction Data'!AR$215,FALSE)</f>
        <v>#N/A</v>
      </c>
      <c r="AS114" t="e">
        <f>VLOOKUP($H114,#REF!, 'Prediction Data'!AS$215,FALSE)</f>
        <v>#N/A</v>
      </c>
      <c r="AT114" t="e">
        <f>VLOOKUP($H114,#REF!, 'Prediction Data'!AT$215,FALSE)</f>
        <v>#N/A</v>
      </c>
      <c r="AU114" t="e">
        <f>VLOOKUP($H114,#REF!, 'Prediction Data'!AU$215,FALSE)</f>
        <v>#N/A</v>
      </c>
      <c r="AV114" t="e">
        <f>VLOOKUP($H114,#REF!, 'Prediction Data'!AV$215,FALSE)</f>
        <v>#N/A</v>
      </c>
      <c r="AW114" t="e">
        <f>VLOOKUP($H114,#REF!, 'Prediction Data'!AW$215,FALSE)</f>
        <v>#N/A</v>
      </c>
      <c r="AX114" t="e">
        <f>VLOOKUP($H114,#REF!, 'Prediction Data'!AX$215,FALSE)</f>
        <v>#N/A</v>
      </c>
      <c r="AY114" t="e">
        <f>VLOOKUP($H114,#REF!, 'Prediction Data'!AY$215,FALSE)</f>
        <v>#N/A</v>
      </c>
      <c r="AZ114" t="e">
        <f>VLOOKUP($H114,#REF!, 'Prediction Data'!AZ$215,FALSE)</f>
        <v>#N/A</v>
      </c>
      <c r="BA114" t="e">
        <f>VLOOKUP($H114,#REF!, 'Prediction Data'!BA$215,FALSE)</f>
        <v>#N/A</v>
      </c>
      <c r="BB114" t="e">
        <f>VLOOKUP($H114,#REF!, 'Prediction Data'!BB$215,FALSE)</f>
        <v>#N/A</v>
      </c>
      <c r="BC114" t="e">
        <f>VLOOKUP($H114,#REF!, 'Prediction Data'!BC$215,FALSE)</f>
        <v>#N/A</v>
      </c>
      <c r="BD114" t="e">
        <f>VLOOKUP($I114,#REF!, 'Prediction Data'!BD$215,FALSE)</f>
        <v>#N/A</v>
      </c>
      <c r="BE114" t="e">
        <f>VLOOKUP($I114,#REF!, 'Prediction Data'!BE$215,FALSE)</f>
        <v>#N/A</v>
      </c>
      <c r="BF114" t="e">
        <f>VLOOKUP($I114,#REF!, 'Prediction Data'!BF$215,FALSE)</f>
        <v>#N/A</v>
      </c>
      <c r="BG114" t="e">
        <f>VLOOKUP($I114,#REF!, 'Prediction Data'!BG$215,FALSE)</f>
        <v>#N/A</v>
      </c>
      <c r="BH114" t="e">
        <f>VLOOKUP($I114,#REF!, 'Prediction Data'!BH$215,FALSE)</f>
        <v>#N/A</v>
      </c>
      <c r="BI114" t="e">
        <f>VLOOKUP($I114,#REF!, 'Prediction Data'!BI$215,FALSE)</f>
        <v>#N/A</v>
      </c>
      <c r="BJ114" t="e">
        <f>VLOOKUP($I114,#REF!, 'Prediction Data'!BJ$215,FALSE)</f>
        <v>#N/A</v>
      </c>
      <c r="BK114" t="e">
        <f>VLOOKUP($I114,#REF!, 'Prediction Data'!BK$215,FALSE)</f>
        <v>#N/A</v>
      </c>
      <c r="BL114" t="e">
        <f>VLOOKUP($I114,#REF!, 'Prediction Data'!BL$215,FALSE)</f>
        <v>#N/A</v>
      </c>
      <c r="BM114" t="e">
        <f>VLOOKUP($I114,#REF!, 'Prediction Data'!BM$215,FALSE)</f>
        <v>#N/A</v>
      </c>
      <c r="BN114" t="e">
        <f>VLOOKUP($I114,#REF!, 'Prediction Data'!BN$215,FALSE)</f>
        <v>#N/A</v>
      </c>
      <c r="BO114" t="e">
        <f>VLOOKUP($I114,#REF!, 'Prediction Data'!BO$215,FALSE)</f>
        <v>#N/A</v>
      </c>
      <c r="BP114" t="e">
        <f>VLOOKUP('Prediction Data'!$J114,#REF!, BP$215, FALSE)</f>
        <v>#N/A</v>
      </c>
      <c r="BQ114" t="e">
        <f>VLOOKUP('Prediction Data'!$J114,#REF!, BQ$215, FALSE)</f>
        <v>#N/A</v>
      </c>
      <c r="BR114" t="e">
        <f>VLOOKUP('Prediction Data'!$J114,#REF!, BR$215, FALSE)</f>
        <v>#N/A</v>
      </c>
      <c r="BS114" t="e">
        <f>VLOOKUP('Prediction Data'!$J114,#REF!, BS$215, FALSE)</f>
        <v>#N/A</v>
      </c>
      <c r="BT114" t="e">
        <f>VLOOKUP('Prediction Data'!$J114,#REF!, BT$215, FALSE)</f>
        <v>#N/A</v>
      </c>
      <c r="BU114" t="e">
        <f t="shared" si="12"/>
        <v>#N/A</v>
      </c>
      <c r="BV114" t="e">
        <f t="shared" si="13"/>
        <v>#N/A</v>
      </c>
      <c r="BW114" t="e">
        <f>VLOOKUP('Prediction Data'!$K114,#REF!, BW$215, FALSE)</f>
        <v>#N/A</v>
      </c>
      <c r="BX114" t="e">
        <f>VLOOKUP('Prediction Data'!$K114,#REF!, BX$215, FALSE)</f>
        <v>#N/A</v>
      </c>
      <c r="BY114" t="e">
        <f>VLOOKUP('Prediction Data'!$K114,#REF!, BY$215, FALSE)</f>
        <v>#N/A</v>
      </c>
      <c r="BZ114" t="e">
        <f>VLOOKUP('Prediction Data'!$K114,#REF!, BZ$215, FALSE)</f>
        <v>#N/A</v>
      </c>
      <c r="CA114" t="e">
        <f>VLOOKUP('Prediction Data'!$K114,#REF!, CA$215, FALSE)</f>
        <v>#N/A</v>
      </c>
      <c r="CB114" t="e">
        <f t="shared" si="14"/>
        <v>#N/A</v>
      </c>
      <c r="CC114" t="e">
        <f t="shared" si="15"/>
        <v>#N/A</v>
      </c>
      <c r="CD114" t="e">
        <f t="shared" si="16"/>
        <v>#N/A</v>
      </c>
      <c r="CE114" t="e">
        <f t="shared" si="17"/>
        <v>#N/A</v>
      </c>
      <c r="CF114" s="20" t="e">
        <f t="shared" si="18"/>
        <v>#N/A</v>
      </c>
      <c r="CG114" s="20" t="e">
        <f t="shared" si="19"/>
        <v>#N/A</v>
      </c>
      <c r="CH114" t="e">
        <f>VLOOKUP(Table411[[#This Row],[Conference_H]], Conferences!$H$2:$N$34, 3,FALSE)</f>
        <v>#N/A</v>
      </c>
      <c r="CI114" t="e">
        <f>VLOOKUP(Table411[[#This Row],[Conference_A]], Conferences!$H$2:$N$34, 3,FALSE)</f>
        <v>#N/A</v>
      </c>
      <c r="CJ114" t="e">
        <f>IF(Table411[[#This Row],[CRank_H]]=Table411[[#This Row],[CRank_A]],0,1)</f>
        <v>#N/A</v>
      </c>
      <c r="CK114" t="e">
        <f>VLOOKUP(Table411[[#This Row],[Home Name BPI_SAG ELO]], 'Ratings_Comp'!$A$2:$L$364, 14, FALSE)</f>
        <v>#N/A</v>
      </c>
      <c r="CL114" t="e">
        <f>VLOOKUP(Table411[[#This Row],[Home Name BPI_SAG ELO]], 'Ratings_Comp'!$A$2:$L$364, 15, FALSE)</f>
        <v>#N/A</v>
      </c>
      <c r="CM114" t="e">
        <f>VLOOKUP(Table411[[#This Row],[Away Name BPI_SAG ELO]], 'Ratings_Comp'!$A$2:$L$364, 14, FALSE)</f>
        <v>#N/A</v>
      </c>
      <c r="CN114" t="e">
        <f>VLOOKUP(Table411[[#This Row],[Away Name BPI_SAG ELO]], 'Ratings_Comp'!$A$2:$L$364, 15, FALSE)</f>
        <v>#N/A</v>
      </c>
      <c r="CO114" t="e">
        <f>Table411[[#This Row],[Home_Ws]]/(Table411[[#This Row],[Home_Ws]]+Table411[[#This Row],[Home_Ls]])</f>
        <v>#N/A</v>
      </c>
      <c r="CP114" t="e">
        <f>Table411[[#This Row],[Away_Ws]]/(Table411[[#This Row],[Away_Ws]]+Table411[[#This Row],[Away_Ls]])</f>
        <v>#N/A</v>
      </c>
    </row>
    <row r="115" spans="1:94" x14ac:dyDescent="0.45">
      <c r="A115">
        <v>115</v>
      </c>
      <c r="B115" s="4"/>
      <c r="C115" s="4"/>
      <c r="D115" s="3" t="e">
        <f>VLOOKUP('Prediction Data'!$B115, Names!$C$2:$K$363, 2,FALSE)</f>
        <v>#N/A</v>
      </c>
      <c r="E115" s="3" t="e">
        <f>VLOOKUP('Prediction Data'!$C115, Names!$C$2:$K$363, 2,FALSE)</f>
        <v>#N/A</v>
      </c>
      <c r="F115" s="3" t="e">
        <f>VLOOKUP('Prediction Data'!$B115, Names!$C$2:$K$363, 3,FALSE)</f>
        <v>#N/A</v>
      </c>
      <c r="G115" s="3" t="e">
        <f>VLOOKUP('Prediction Data'!$C115, Names!$C$2:$K$363, 3,FALSE)</f>
        <v>#N/A</v>
      </c>
      <c r="H115" s="3" t="e">
        <f>VLOOKUP('Prediction Data'!$B115, Names!$C$2:$K$363, 5,FALSE)</f>
        <v>#N/A</v>
      </c>
      <c r="I115" s="3" t="e">
        <f>VLOOKUP('Prediction Data'!$C115, Names!$C$2:$K$363, 5,FALSE)</f>
        <v>#N/A</v>
      </c>
      <c r="J115" s="3" t="e">
        <f>VLOOKUP('Prediction Data'!$B115, Names!$C$2:$K$363, 6,FALSE)</f>
        <v>#N/A</v>
      </c>
      <c r="K115" s="3" t="e">
        <f>VLOOKUP('Prediction Data'!$C115, Names!$C$2:$K$363, 6,FALSE)</f>
        <v>#N/A</v>
      </c>
      <c r="L115" s="3" t="e">
        <f>VLOOKUP(B115, Names!$C$2:$M$363, 7,FALSE)</f>
        <v>#N/A</v>
      </c>
      <c r="M115" s="3" t="e">
        <f>VLOOKUP(C115, Names!$C$2:$M$363, 7,FALSE)</f>
        <v>#N/A</v>
      </c>
      <c r="N115" s="4" t="s">
        <v>558</v>
      </c>
      <c r="Q115" s="4">
        <f t="shared" si="10"/>
        <v>0</v>
      </c>
      <c r="R115" s="4" t="str">
        <f t="shared" si="11"/>
        <v>L</v>
      </c>
      <c r="S115" s="5"/>
      <c r="T115" s="17" t="e">
        <f>VLOOKUP($F115, Ratings_Comp[], T$215, FALSE)</f>
        <v>#N/A</v>
      </c>
      <c r="U115" s="17" t="e">
        <f>VLOOKUP($F115, Ratings_Comp[], U$215, FALSE)</f>
        <v>#N/A</v>
      </c>
      <c r="V115" s="17" t="e">
        <f>VLOOKUP($F115, Ratings_Comp[], V$215, FALSE)</f>
        <v>#N/A</v>
      </c>
      <c r="W115" s="17" t="e">
        <f>VLOOKUP($F115, Ratings_Comp[], W$215, FALSE)</f>
        <v>#N/A</v>
      </c>
      <c r="X115" s="17" t="e">
        <f>VLOOKUP($F115, Ratings_Comp[], X$215, FALSE)</f>
        <v>#N/A</v>
      </c>
      <c r="Y115" s="17" t="e">
        <f>VLOOKUP($G115, Ratings_Comp[], Y$215, FALSE)</f>
        <v>#N/A</v>
      </c>
      <c r="Z115" s="17" t="e">
        <f>VLOOKUP($G115, Ratings_Comp[], Z$215, FALSE)</f>
        <v>#N/A</v>
      </c>
      <c r="AA115" s="17" t="e">
        <f>VLOOKUP($G115, Ratings_Comp[], AA$215, FALSE)</f>
        <v>#N/A</v>
      </c>
      <c r="AB115" s="17" t="e">
        <f>VLOOKUP($G115, Ratings_Comp[], AB$215, FALSE)</f>
        <v>#N/A</v>
      </c>
      <c r="AC115" s="17" t="e">
        <f>VLOOKUP($G115, Ratings_Comp[], AC$215, FALSE)</f>
        <v>#N/A</v>
      </c>
      <c r="AD115" t="e">
        <f>VLOOKUP('Prediction Data'!$D115,#REF!, AD$215,FALSE)</f>
        <v>#N/A</v>
      </c>
      <c r="AE115" t="e">
        <f>VLOOKUP('Prediction Data'!$D115,#REF!, AE$215,FALSE)</f>
        <v>#N/A</v>
      </c>
      <c r="AF115" t="e">
        <f>VLOOKUP('Prediction Data'!$D115,#REF!, AF$215,FALSE)</f>
        <v>#N/A</v>
      </c>
      <c r="AG115" t="e">
        <f>VLOOKUP('Prediction Data'!$D115,#REF!, AG$215,FALSE)</f>
        <v>#N/A</v>
      </c>
      <c r="AH115" t="e">
        <f>VLOOKUP('Prediction Data'!$D115,#REF!, AH$215,FALSE)</f>
        <v>#N/A</v>
      </c>
      <c r="AI115" t="e">
        <f>VLOOKUP('Prediction Data'!$E115,#REF!, AI$215,FALSE)</f>
        <v>#N/A</v>
      </c>
      <c r="AJ115" t="e">
        <f>VLOOKUP('Prediction Data'!$E115,#REF!, AJ$215,FALSE)</f>
        <v>#N/A</v>
      </c>
      <c r="AK115" t="e">
        <f>VLOOKUP('Prediction Data'!$E115,#REF!, AK$215,FALSE)</f>
        <v>#N/A</v>
      </c>
      <c r="AL115" t="e">
        <f>VLOOKUP('Prediction Data'!$E115,#REF!, AL$215,FALSE)</f>
        <v>#N/A</v>
      </c>
      <c r="AM115" t="e">
        <f>VLOOKUP('Prediction Data'!$E115,#REF!, AM$215,FALSE)</f>
        <v>#N/A</v>
      </c>
      <c r="AN115" t="e">
        <f>VLOOKUP($F115,#REF!, AN$215,FALSE)</f>
        <v>#N/A</v>
      </c>
      <c r="AO115" t="e">
        <f>VLOOKUP($F115,#REF!, AO$215,FALSE)</f>
        <v>#N/A</v>
      </c>
      <c r="AP115" t="e">
        <f>VLOOKUP($G115,#REF!, AP$215,FALSE)</f>
        <v>#N/A</v>
      </c>
      <c r="AQ115" t="e">
        <f>VLOOKUP($G115,#REF!, AQ$215,FALSE)</f>
        <v>#N/A</v>
      </c>
      <c r="AR115" t="e">
        <f>VLOOKUP($H115,#REF!, 'Prediction Data'!AR$215,FALSE)</f>
        <v>#N/A</v>
      </c>
      <c r="AS115" t="e">
        <f>VLOOKUP($H115,#REF!, 'Prediction Data'!AS$215,FALSE)</f>
        <v>#N/A</v>
      </c>
      <c r="AT115" t="e">
        <f>VLOOKUP($H115,#REF!, 'Prediction Data'!AT$215,FALSE)</f>
        <v>#N/A</v>
      </c>
      <c r="AU115" t="e">
        <f>VLOOKUP($H115,#REF!, 'Prediction Data'!AU$215,FALSE)</f>
        <v>#N/A</v>
      </c>
      <c r="AV115" t="e">
        <f>VLOOKUP($H115,#REF!, 'Prediction Data'!AV$215,FALSE)</f>
        <v>#N/A</v>
      </c>
      <c r="AW115" t="e">
        <f>VLOOKUP($H115,#REF!, 'Prediction Data'!AW$215,FALSE)</f>
        <v>#N/A</v>
      </c>
      <c r="AX115" t="e">
        <f>VLOOKUP($H115,#REF!, 'Prediction Data'!AX$215,FALSE)</f>
        <v>#N/A</v>
      </c>
      <c r="AY115" t="e">
        <f>VLOOKUP($H115,#REF!, 'Prediction Data'!AY$215,FALSE)</f>
        <v>#N/A</v>
      </c>
      <c r="AZ115" t="e">
        <f>VLOOKUP($H115,#REF!, 'Prediction Data'!AZ$215,FALSE)</f>
        <v>#N/A</v>
      </c>
      <c r="BA115" t="e">
        <f>VLOOKUP($H115,#REF!, 'Prediction Data'!BA$215,FALSE)</f>
        <v>#N/A</v>
      </c>
      <c r="BB115" t="e">
        <f>VLOOKUP($H115,#REF!, 'Prediction Data'!BB$215,FALSE)</f>
        <v>#N/A</v>
      </c>
      <c r="BC115" t="e">
        <f>VLOOKUP($H115,#REF!, 'Prediction Data'!BC$215,FALSE)</f>
        <v>#N/A</v>
      </c>
      <c r="BD115" t="e">
        <f>VLOOKUP($I115,#REF!, 'Prediction Data'!BD$215,FALSE)</f>
        <v>#N/A</v>
      </c>
      <c r="BE115" t="e">
        <f>VLOOKUP($I115,#REF!, 'Prediction Data'!BE$215,FALSE)</f>
        <v>#N/A</v>
      </c>
      <c r="BF115" t="e">
        <f>VLOOKUP($I115,#REF!, 'Prediction Data'!BF$215,FALSE)</f>
        <v>#N/A</v>
      </c>
      <c r="BG115" t="e">
        <f>VLOOKUP($I115,#REF!, 'Prediction Data'!BG$215,FALSE)</f>
        <v>#N/A</v>
      </c>
      <c r="BH115" t="e">
        <f>VLOOKUP($I115,#REF!, 'Prediction Data'!BH$215,FALSE)</f>
        <v>#N/A</v>
      </c>
      <c r="BI115" t="e">
        <f>VLOOKUP($I115,#REF!, 'Prediction Data'!BI$215,FALSE)</f>
        <v>#N/A</v>
      </c>
      <c r="BJ115" t="e">
        <f>VLOOKUP($I115,#REF!, 'Prediction Data'!BJ$215,FALSE)</f>
        <v>#N/A</v>
      </c>
      <c r="BK115" t="e">
        <f>VLOOKUP($I115,#REF!, 'Prediction Data'!BK$215,FALSE)</f>
        <v>#N/A</v>
      </c>
      <c r="BL115" t="e">
        <f>VLOOKUP($I115,#REF!, 'Prediction Data'!BL$215,FALSE)</f>
        <v>#N/A</v>
      </c>
      <c r="BM115" t="e">
        <f>VLOOKUP($I115,#REF!, 'Prediction Data'!BM$215,FALSE)</f>
        <v>#N/A</v>
      </c>
      <c r="BN115" t="e">
        <f>VLOOKUP($I115,#REF!, 'Prediction Data'!BN$215,FALSE)</f>
        <v>#N/A</v>
      </c>
      <c r="BO115" t="e">
        <f>VLOOKUP($I115,#REF!, 'Prediction Data'!BO$215,FALSE)</f>
        <v>#N/A</v>
      </c>
      <c r="BP115" t="e">
        <f>VLOOKUP('Prediction Data'!$J115,#REF!, BP$215, FALSE)</f>
        <v>#N/A</v>
      </c>
      <c r="BQ115" t="e">
        <f>VLOOKUP('Prediction Data'!$J115,#REF!, BQ$215, FALSE)</f>
        <v>#N/A</v>
      </c>
      <c r="BR115" t="e">
        <f>VLOOKUP('Prediction Data'!$J115,#REF!, BR$215, FALSE)</f>
        <v>#N/A</v>
      </c>
      <c r="BS115" t="e">
        <f>VLOOKUP('Prediction Data'!$J115,#REF!, BS$215, FALSE)</f>
        <v>#N/A</v>
      </c>
      <c r="BT115" t="e">
        <f>VLOOKUP('Prediction Data'!$J115,#REF!, BT$215, FALSE)</f>
        <v>#N/A</v>
      </c>
      <c r="BU115" t="e">
        <f t="shared" si="12"/>
        <v>#N/A</v>
      </c>
      <c r="BV115" t="e">
        <f t="shared" si="13"/>
        <v>#N/A</v>
      </c>
      <c r="BW115" t="e">
        <f>VLOOKUP('Prediction Data'!$K115,#REF!, BW$215, FALSE)</f>
        <v>#N/A</v>
      </c>
      <c r="BX115" t="e">
        <f>VLOOKUP('Prediction Data'!$K115,#REF!, BX$215, FALSE)</f>
        <v>#N/A</v>
      </c>
      <c r="BY115" t="e">
        <f>VLOOKUP('Prediction Data'!$K115,#REF!, BY$215, FALSE)</f>
        <v>#N/A</v>
      </c>
      <c r="BZ115" t="e">
        <f>VLOOKUP('Prediction Data'!$K115,#REF!, BZ$215, FALSE)</f>
        <v>#N/A</v>
      </c>
      <c r="CA115" t="e">
        <f>VLOOKUP('Prediction Data'!$K115,#REF!, CA$215, FALSE)</f>
        <v>#N/A</v>
      </c>
      <c r="CB115" t="e">
        <f t="shared" si="14"/>
        <v>#N/A</v>
      </c>
      <c r="CC115" t="e">
        <f t="shared" si="15"/>
        <v>#N/A</v>
      </c>
      <c r="CD115" t="e">
        <f t="shared" si="16"/>
        <v>#N/A</v>
      </c>
      <c r="CE115" t="e">
        <f t="shared" si="17"/>
        <v>#N/A</v>
      </c>
      <c r="CF115" s="20" t="e">
        <f t="shared" si="18"/>
        <v>#N/A</v>
      </c>
      <c r="CG115" s="20" t="e">
        <f t="shared" si="19"/>
        <v>#N/A</v>
      </c>
      <c r="CH115" t="e">
        <f>VLOOKUP(Table411[[#This Row],[Conference_H]], Conferences!$H$2:$N$34, 3,FALSE)</f>
        <v>#N/A</v>
      </c>
      <c r="CI115" t="e">
        <f>VLOOKUP(Table411[[#This Row],[Conference_A]], Conferences!$H$2:$N$34, 3,FALSE)</f>
        <v>#N/A</v>
      </c>
      <c r="CJ115" t="e">
        <f>IF(Table411[[#This Row],[CRank_H]]=Table411[[#This Row],[CRank_A]],0,1)</f>
        <v>#N/A</v>
      </c>
      <c r="CK115" t="e">
        <f>VLOOKUP(Table411[[#This Row],[Home Name BPI_SAG ELO]], 'Ratings_Comp'!$A$2:$L$364, 14, FALSE)</f>
        <v>#N/A</v>
      </c>
      <c r="CL115" t="e">
        <f>VLOOKUP(Table411[[#This Row],[Home Name BPI_SAG ELO]], 'Ratings_Comp'!$A$2:$L$364, 15, FALSE)</f>
        <v>#N/A</v>
      </c>
      <c r="CM115" t="e">
        <f>VLOOKUP(Table411[[#This Row],[Away Name BPI_SAG ELO]], 'Ratings_Comp'!$A$2:$L$364, 14, FALSE)</f>
        <v>#N/A</v>
      </c>
      <c r="CN115" t="e">
        <f>VLOOKUP(Table411[[#This Row],[Away Name BPI_SAG ELO]], 'Ratings_Comp'!$A$2:$L$364, 15, FALSE)</f>
        <v>#N/A</v>
      </c>
      <c r="CO115" t="e">
        <f>Table411[[#This Row],[Home_Ws]]/(Table411[[#This Row],[Home_Ws]]+Table411[[#This Row],[Home_Ls]])</f>
        <v>#N/A</v>
      </c>
      <c r="CP115" t="e">
        <f>Table411[[#This Row],[Away_Ws]]/(Table411[[#This Row],[Away_Ws]]+Table411[[#This Row],[Away_Ls]])</f>
        <v>#N/A</v>
      </c>
    </row>
    <row r="116" spans="1:94" x14ac:dyDescent="0.45">
      <c r="A116">
        <v>116</v>
      </c>
      <c r="B116" s="4"/>
      <c r="C116" s="4"/>
      <c r="D116" s="3" t="e">
        <f>VLOOKUP('Prediction Data'!$B116, Names!$C$2:$K$363, 2,FALSE)</f>
        <v>#N/A</v>
      </c>
      <c r="E116" s="3" t="e">
        <f>VLOOKUP('Prediction Data'!$C116, Names!$C$2:$K$363, 2,FALSE)</f>
        <v>#N/A</v>
      </c>
      <c r="F116" s="3" t="e">
        <f>VLOOKUP('Prediction Data'!$B116, Names!$C$2:$K$363, 3,FALSE)</f>
        <v>#N/A</v>
      </c>
      <c r="G116" s="3" t="e">
        <f>VLOOKUP('Prediction Data'!$C116, Names!$C$2:$K$363, 3,FALSE)</f>
        <v>#N/A</v>
      </c>
      <c r="H116" s="3" t="e">
        <f>VLOOKUP('Prediction Data'!$B116, Names!$C$2:$K$363, 5,FALSE)</f>
        <v>#N/A</v>
      </c>
      <c r="I116" s="3" t="e">
        <f>VLOOKUP('Prediction Data'!$C116, Names!$C$2:$K$363, 5,FALSE)</f>
        <v>#N/A</v>
      </c>
      <c r="J116" s="3" t="e">
        <f>VLOOKUP('Prediction Data'!$B116, Names!$C$2:$K$363, 6,FALSE)</f>
        <v>#N/A</v>
      </c>
      <c r="K116" s="3" t="e">
        <f>VLOOKUP('Prediction Data'!$C116, Names!$C$2:$K$363, 6,FALSE)</f>
        <v>#N/A</v>
      </c>
      <c r="L116" s="3" t="e">
        <f>VLOOKUP(B116, Names!$C$2:$M$363, 7,FALSE)</f>
        <v>#N/A</v>
      </c>
      <c r="M116" s="3" t="e">
        <f>VLOOKUP(C116, Names!$C$2:$M$363, 7,FALSE)</f>
        <v>#N/A</v>
      </c>
      <c r="N116" s="4" t="s">
        <v>558</v>
      </c>
      <c r="Q116" s="4">
        <f t="shared" si="10"/>
        <v>0</v>
      </c>
      <c r="R116" s="4" t="str">
        <f t="shared" si="11"/>
        <v>L</v>
      </c>
      <c r="S116" s="5"/>
      <c r="T116" s="17" t="e">
        <f>VLOOKUP($F116, Ratings_Comp[], T$215, FALSE)</f>
        <v>#N/A</v>
      </c>
      <c r="U116" s="17" t="e">
        <f>VLOOKUP($F116, Ratings_Comp[], U$215, FALSE)</f>
        <v>#N/A</v>
      </c>
      <c r="V116" s="17" t="e">
        <f>VLOOKUP($F116, Ratings_Comp[], V$215, FALSE)</f>
        <v>#N/A</v>
      </c>
      <c r="W116" s="17" t="e">
        <f>VLOOKUP($F116, Ratings_Comp[], W$215, FALSE)</f>
        <v>#N/A</v>
      </c>
      <c r="X116" s="17" t="e">
        <f>VLOOKUP($F116, Ratings_Comp[], X$215, FALSE)</f>
        <v>#N/A</v>
      </c>
      <c r="Y116" s="17" t="e">
        <f>VLOOKUP($G116, Ratings_Comp[], Y$215, FALSE)</f>
        <v>#N/A</v>
      </c>
      <c r="Z116" s="17" t="e">
        <f>VLOOKUP($G116, Ratings_Comp[], Z$215, FALSE)</f>
        <v>#N/A</v>
      </c>
      <c r="AA116" s="17" t="e">
        <f>VLOOKUP($G116, Ratings_Comp[], AA$215, FALSE)</f>
        <v>#N/A</v>
      </c>
      <c r="AB116" s="17" t="e">
        <f>VLOOKUP($G116, Ratings_Comp[], AB$215, FALSE)</f>
        <v>#N/A</v>
      </c>
      <c r="AC116" s="17" t="e">
        <f>VLOOKUP($G116, Ratings_Comp[], AC$215, FALSE)</f>
        <v>#N/A</v>
      </c>
      <c r="AD116" t="e">
        <f>VLOOKUP('Prediction Data'!$D116,#REF!, AD$215,FALSE)</f>
        <v>#N/A</v>
      </c>
      <c r="AE116" t="e">
        <f>VLOOKUP('Prediction Data'!$D116,#REF!, AE$215,FALSE)</f>
        <v>#N/A</v>
      </c>
      <c r="AF116" t="e">
        <f>VLOOKUP('Prediction Data'!$D116,#REF!, AF$215,FALSE)</f>
        <v>#N/A</v>
      </c>
      <c r="AG116" t="e">
        <f>VLOOKUP('Prediction Data'!$D116,#REF!, AG$215,FALSE)</f>
        <v>#N/A</v>
      </c>
      <c r="AH116" t="e">
        <f>VLOOKUP('Prediction Data'!$D116,#REF!, AH$215,FALSE)</f>
        <v>#N/A</v>
      </c>
      <c r="AI116" t="e">
        <f>VLOOKUP('Prediction Data'!$E116,#REF!, AI$215,FALSE)</f>
        <v>#N/A</v>
      </c>
      <c r="AJ116" t="e">
        <f>VLOOKUP('Prediction Data'!$E116,#REF!, AJ$215,FALSE)</f>
        <v>#N/A</v>
      </c>
      <c r="AK116" t="e">
        <f>VLOOKUP('Prediction Data'!$E116,#REF!, AK$215,FALSE)</f>
        <v>#N/A</v>
      </c>
      <c r="AL116" t="e">
        <f>VLOOKUP('Prediction Data'!$E116,#REF!, AL$215,FALSE)</f>
        <v>#N/A</v>
      </c>
      <c r="AM116" t="e">
        <f>VLOOKUP('Prediction Data'!$E116,#REF!, AM$215,FALSE)</f>
        <v>#N/A</v>
      </c>
      <c r="AN116" t="e">
        <f>VLOOKUP($F116,#REF!, AN$215,FALSE)</f>
        <v>#N/A</v>
      </c>
      <c r="AO116" t="e">
        <f>VLOOKUP($F116,#REF!, AO$215,FALSE)</f>
        <v>#N/A</v>
      </c>
      <c r="AP116" t="e">
        <f>VLOOKUP($G116,#REF!, AP$215,FALSE)</f>
        <v>#N/A</v>
      </c>
      <c r="AQ116" t="e">
        <f>VLOOKUP($G116,#REF!, AQ$215,FALSE)</f>
        <v>#N/A</v>
      </c>
      <c r="AR116" t="e">
        <f>VLOOKUP($H116,#REF!, 'Prediction Data'!AR$215,FALSE)</f>
        <v>#N/A</v>
      </c>
      <c r="AS116" t="e">
        <f>VLOOKUP($H116,#REF!, 'Prediction Data'!AS$215,FALSE)</f>
        <v>#N/A</v>
      </c>
      <c r="AT116" t="e">
        <f>VLOOKUP($H116,#REF!, 'Prediction Data'!AT$215,FALSE)</f>
        <v>#N/A</v>
      </c>
      <c r="AU116" t="e">
        <f>VLOOKUP($H116,#REF!, 'Prediction Data'!AU$215,FALSE)</f>
        <v>#N/A</v>
      </c>
      <c r="AV116" t="e">
        <f>VLOOKUP($H116,#REF!, 'Prediction Data'!AV$215,FALSE)</f>
        <v>#N/A</v>
      </c>
      <c r="AW116" t="e">
        <f>VLOOKUP($H116,#REF!, 'Prediction Data'!AW$215,FALSE)</f>
        <v>#N/A</v>
      </c>
      <c r="AX116" t="e">
        <f>VLOOKUP($H116,#REF!, 'Prediction Data'!AX$215,FALSE)</f>
        <v>#N/A</v>
      </c>
      <c r="AY116" t="e">
        <f>VLOOKUP($H116,#REF!, 'Prediction Data'!AY$215,FALSE)</f>
        <v>#N/A</v>
      </c>
      <c r="AZ116" t="e">
        <f>VLOOKUP($H116,#REF!, 'Prediction Data'!AZ$215,FALSE)</f>
        <v>#N/A</v>
      </c>
      <c r="BA116" t="e">
        <f>VLOOKUP($H116,#REF!, 'Prediction Data'!BA$215,FALSE)</f>
        <v>#N/A</v>
      </c>
      <c r="BB116" t="e">
        <f>VLOOKUP($H116,#REF!, 'Prediction Data'!BB$215,FALSE)</f>
        <v>#N/A</v>
      </c>
      <c r="BC116" t="e">
        <f>VLOOKUP($H116,#REF!, 'Prediction Data'!BC$215,FALSE)</f>
        <v>#N/A</v>
      </c>
      <c r="BD116" t="e">
        <f>VLOOKUP($I116,#REF!, 'Prediction Data'!BD$215,FALSE)</f>
        <v>#N/A</v>
      </c>
      <c r="BE116" t="e">
        <f>VLOOKUP($I116,#REF!, 'Prediction Data'!BE$215,FALSE)</f>
        <v>#N/A</v>
      </c>
      <c r="BF116" t="e">
        <f>VLOOKUP($I116,#REF!, 'Prediction Data'!BF$215,FALSE)</f>
        <v>#N/A</v>
      </c>
      <c r="BG116" t="e">
        <f>VLOOKUP($I116,#REF!, 'Prediction Data'!BG$215,FALSE)</f>
        <v>#N/A</v>
      </c>
      <c r="BH116" t="e">
        <f>VLOOKUP($I116,#REF!, 'Prediction Data'!BH$215,FALSE)</f>
        <v>#N/A</v>
      </c>
      <c r="BI116" t="e">
        <f>VLOOKUP($I116,#REF!, 'Prediction Data'!BI$215,FALSE)</f>
        <v>#N/A</v>
      </c>
      <c r="BJ116" t="e">
        <f>VLOOKUP($I116,#REF!, 'Prediction Data'!BJ$215,FALSE)</f>
        <v>#N/A</v>
      </c>
      <c r="BK116" t="e">
        <f>VLOOKUP($I116,#REF!, 'Prediction Data'!BK$215,FALSE)</f>
        <v>#N/A</v>
      </c>
      <c r="BL116" t="e">
        <f>VLOOKUP($I116,#REF!, 'Prediction Data'!BL$215,FALSE)</f>
        <v>#N/A</v>
      </c>
      <c r="BM116" t="e">
        <f>VLOOKUP($I116,#REF!, 'Prediction Data'!BM$215,FALSE)</f>
        <v>#N/A</v>
      </c>
      <c r="BN116" t="e">
        <f>VLOOKUP($I116,#REF!, 'Prediction Data'!BN$215,FALSE)</f>
        <v>#N/A</v>
      </c>
      <c r="BO116" t="e">
        <f>VLOOKUP($I116,#REF!, 'Prediction Data'!BO$215,FALSE)</f>
        <v>#N/A</v>
      </c>
      <c r="BP116" t="e">
        <f>VLOOKUP('Prediction Data'!$J116,#REF!, BP$215, FALSE)</f>
        <v>#N/A</v>
      </c>
      <c r="BQ116" t="e">
        <f>VLOOKUP('Prediction Data'!$J116,#REF!, BQ$215, FALSE)</f>
        <v>#N/A</v>
      </c>
      <c r="BR116" t="e">
        <f>VLOOKUP('Prediction Data'!$J116,#REF!, BR$215, FALSE)</f>
        <v>#N/A</v>
      </c>
      <c r="BS116" t="e">
        <f>VLOOKUP('Prediction Data'!$J116,#REF!, BS$215, FALSE)</f>
        <v>#N/A</v>
      </c>
      <c r="BT116" t="e">
        <f>VLOOKUP('Prediction Data'!$J116,#REF!, BT$215, FALSE)</f>
        <v>#N/A</v>
      </c>
      <c r="BU116" t="e">
        <f t="shared" si="12"/>
        <v>#N/A</v>
      </c>
      <c r="BV116" t="e">
        <f t="shared" si="13"/>
        <v>#N/A</v>
      </c>
      <c r="BW116" t="e">
        <f>VLOOKUP('Prediction Data'!$K116,#REF!, BW$215, FALSE)</f>
        <v>#N/A</v>
      </c>
      <c r="BX116" t="e">
        <f>VLOOKUP('Prediction Data'!$K116,#REF!, BX$215, FALSE)</f>
        <v>#N/A</v>
      </c>
      <c r="BY116" t="e">
        <f>VLOOKUP('Prediction Data'!$K116,#REF!, BY$215, FALSE)</f>
        <v>#N/A</v>
      </c>
      <c r="BZ116" t="e">
        <f>VLOOKUP('Prediction Data'!$K116,#REF!, BZ$215, FALSE)</f>
        <v>#N/A</v>
      </c>
      <c r="CA116" t="e">
        <f>VLOOKUP('Prediction Data'!$K116,#REF!, CA$215, FALSE)</f>
        <v>#N/A</v>
      </c>
      <c r="CB116" t="e">
        <f t="shared" si="14"/>
        <v>#N/A</v>
      </c>
      <c r="CC116" t="e">
        <f t="shared" si="15"/>
        <v>#N/A</v>
      </c>
      <c r="CD116" t="e">
        <f t="shared" si="16"/>
        <v>#N/A</v>
      </c>
      <c r="CE116" t="e">
        <f t="shared" si="17"/>
        <v>#N/A</v>
      </c>
      <c r="CF116" s="20" t="e">
        <f t="shared" si="18"/>
        <v>#N/A</v>
      </c>
      <c r="CG116" s="20" t="e">
        <f t="shared" si="19"/>
        <v>#N/A</v>
      </c>
      <c r="CH116" t="e">
        <f>VLOOKUP(Table411[[#This Row],[Conference_H]], Conferences!$H$2:$N$34, 3,FALSE)</f>
        <v>#N/A</v>
      </c>
      <c r="CI116" t="e">
        <f>VLOOKUP(Table411[[#This Row],[Conference_A]], Conferences!$H$2:$N$34, 3,FALSE)</f>
        <v>#N/A</v>
      </c>
      <c r="CJ116" t="e">
        <f>IF(Table411[[#This Row],[CRank_H]]=Table411[[#This Row],[CRank_A]],0,1)</f>
        <v>#N/A</v>
      </c>
      <c r="CK116" t="e">
        <f>VLOOKUP(Table411[[#This Row],[Home Name BPI_SAG ELO]], 'Ratings_Comp'!$A$2:$L$364, 14, FALSE)</f>
        <v>#N/A</v>
      </c>
      <c r="CL116" t="e">
        <f>VLOOKUP(Table411[[#This Row],[Home Name BPI_SAG ELO]], 'Ratings_Comp'!$A$2:$L$364, 15, FALSE)</f>
        <v>#N/A</v>
      </c>
      <c r="CM116" t="e">
        <f>VLOOKUP(Table411[[#This Row],[Away Name BPI_SAG ELO]], 'Ratings_Comp'!$A$2:$L$364, 14, FALSE)</f>
        <v>#N/A</v>
      </c>
      <c r="CN116" t="e">
        <f>VLOOKUP(Table411[[#This Row],[Away Name BPI_SAG ELO]], 'Ratings_Comp'!$A$2:$L$364, 15, FALSE)</f>
        <v>#N/A</v>
      </c>
      <c r="CO116" t="e">
        <f>Table411[[#This Row],[Home_Ws]]/(Table411[[#This Row],[Home_Ws]]+Table411[[#This Row],[Home_Ls]])</f>
        <v>#N/A</v>
      </c>
      <c r="CP116" t="e">
        <f>Table411[[#This Row],[Away_Ws]]/(Table411[[#This Row],[Away_Ws]]+Table411[[#This Row],[Away_Ls]])</f>
        <v>#N/A</v>
      </c>
    </row>
    <row r="117" spans="1:94" x14ac:dyDescent="0.45">
      <c r="A117">
        <v>117</v>
      </c>
      <c r="B117" s="4"/>
      <c r="C117" s="4"/>
      <c r="D117" s="3" t="e">
        <f>VLOOKUP('Prediction Data'!$B117, Names!$C$2:$K$363, 2,FALSE)</f>
        <v>#N/A</v>
      </c>
      <c r="E117" s="3" t="e">
        <f>VLOOKUP('Prediction Data'!$C117, Names!$C$2:$K$363, 2,FALSE)</f>
        <v>#N/A</v>
      </c>
      <c r="F117" s="3" t="e">
        <f>VLOOKUP('Prediction Data'!$B117, Names!$C$2:$K$363, 3,FALSE)</f>
        <v>#N/A</v>
      </c>
      <c r="G117" s="3" t="e">
        <f>VLOOKUP('Prediction Data'!$C117, Names!$C$2:$K$363, 3,FALSE)</f>
        <v>#N/A</v>
      </c>
      <c r="H117" s="3" t="e">
        <f>VLOOKUP('Prediction Data'!$B117, Names!$C$2:$K$363, 5,FALSE)</f>
        <v>#N/A</v>
      </c>
      <c r="I117" s="3" t="e">
        <f>VLOOKUP('Prediction Data'!$C117, Names!$C$2:$K$363, 5,FALSE)</f>
        <v>#N/A</v>
      </c>
      <c r="J117" s="3" t="e">
        <f>VLOOKUP('Prediction Data'!$B117, Names!$C$2:$K$363, 6,FALSE)</f>
        <v>#N/A</v>
      </c>
      <c r="K117" s="3" t="e">
        <f>VLOOKUP('Prediction Data'!$C117, Names!$C$2:$K$363, 6,FALSE)</f>
        <v>#N/A</v>
      </c>
      <c r="L117" s="3" t="e">
        <f>VLOOKUP(B117, Names!$C$2:$M$363, 7,FALSE)</f>
        <v>#N/A</v>
      </c>
      <c r="M117" s="3" t="e">
        <f>VLOOKUP(C117, Names!$C$2:$M$363, 7,FALSE)</f>
        <v>#N/A</v>
      </c>
      <c r="N117" s="4" t="s">
        <v>558</v>
      </c>
      <c r="Q117" s="4">
        <f t="shared" si="10"/>
        <v>0</v>
      </c>
      <c r="R117" s="4" t="str">
        <f t="shared" si="11"/>
        <v>L</v>
      </c>
      <c r="S117" s="5"/>
      <c r="T117" s="17" t="e">
        <f>VLOOKUP($F117, Ratings_Comp[], T$215, FALSE)</f>
        <v>#N/A</v>
      </c>
      <c r="U117" s="17" t="e">
        <f>VLOOKUP($F117, Ratings_Comp[], U$215, FALSE)</f>
        <v>#N/A</v>
      </c>
      <c r="V117" s="17" t="e">
        <f>VLOOKUP($F117, Ratings_Comp[], V$215, FALSE)</f>
        <v>#N/A</v>
      </c>
      <c r="W117" s="17" t="e">
        <f>VLOOKUP($F117, Ratings_Comp[], W$215, FALSE)</f>
        <v>#N/A</v>
      </c>
      <c r="X117" s="17" t="e">
        <f>VLOOKUP($F117, Ratings_Comp[], X$215, FALSE)</f>
        <v>#N/A</v>
      </c>
      <c r="Y117" s="17" t="e">
        <f>VLOOKUP($G117, Ratings_Comp[], Y$215, FALSE)</f>
        <v>#N/A</v>
      </c>
      <c r="Z117" s="17" t="e">
        <f>VLOOKUP($G117, Ratings_Comp[], Z$215, FALSE)</f>
        <v>#N/A</v>
      </c>
      <c r="AA117" s="17" t="e">
        <f>VLOOKUP($G117, Ratings_Comp[], AA$215, FALSE)</f>
        <v>#N/A</v>
      </c>
      <c r="AB117" s="17" t="e">
        <f>VLOOKUP($G117, Ratings_Comp[], AB$215, FALSE)</f>
        <v>#N/A</v>
      </c>
      <c r="AC117" s="17" t="e">
        <f>VLOOKUP($G117, Ratings_Comp[], AC$215, FALSE)</f>
        <v>#N/A</v>
      </c>
      <c r="AD117" t="e">
        <f>VLOOKUP('Prediction Data'!$D117,#REF!, AD$215,FALSE)</f>
        <v>#N/A</v>
      </c>
      <c r="AE117" t="e">
        <f>VLOOKUP('Prediction Data'!$D117,#REF!, AE$215,FALSE)</f>
        <v>#N/A</v>
      </c>
      <c r="AF117" t="e">
        <f>VLOOKUP('Prediction Data'!$D117,#REF!, AF$215,FALSE)</f>
        <v>#N/A</v>
      </c>
      <c r="AG117" t="e">
        <f>VLOOKUP('Prediction Data'!$D117,#REF!, AG$215,FALSE)</f>
        <v>#N/A</v>
      </c>
      <c r="AH117" t="e">
        <f>VLOOKUP('Prediction Data'!$D117,#REF!, AH$215,FALSE)</f>
        <v>#N/A</v>
      </c>
      <c r="AI117" t="e">
        <f>VLOOKUP('Prediction Data'!$E117,#REF!, AI$215,FALSE)</f>
        <v>#N/A</v>
      </c>
      <c r="AJ117" t="e">
        <f>VLOOKUP('Prediction Data'!$E117,#REF!, AJ$215,FALSE)</f>
        <v>#N/A</v>
      </c>
      <c r="AK117" t="e">
        <f>VLOOKUP('Prediction Data'!$E117,#REF!, AK$215,FALSE)</f>
        <v>#N/A</v>
      </c>
      <c r="AL117" t="e">
        <f>VLOOKUP('Prediction Data'!$E117,#REF!, AL$215,FALSE)</f>
        <v>#N/A</v>
      </c>
      <c r="AM117" t="e">
        <f>VLOOKUP('Prediction Data'!$E117,#REF!, AM$215,FALSE)</f>
        <v>#N/A</v>
      </c>
      <c r="AN117" t="e">
        <f>VLOOKUP($F117,#REF!, AN$215,FALSE)</f>
        <v>#N/A</v>
      </c>
      <c r="AO117" t="e">
        <f>VLOOKUP($F117,#REF!, AO$215,FALSE)</f>
        <v>#N/A</v>
      </c>
      <c r="AP117" t="e">
        <f>VLOOKUP($G117,#REF!, AP$215,FALSE)</f>
        <v>#N/A</v>
      </c>
      <c r="AQ117" t="e">
        <f>VLOOKUP($G117,#REF!, AQ$215,FALSE)</f>
        <v>#N/A</v>
      </c>
      <c r="AR117" t="e">
        <f>VLOOKUP($H117,#REF!, 'Prediction Data'!AR$215,FALSE)</f>
        <v>#N/A</v>
      </c>
      <c r="AS117" t="e">
        <f>VLOOKUP($H117,#REF!, 'Prediction Data'!AS$215,FALSE)</f>
        <v>#N/A</v>
      </c>
      <c r="AT117" t="e">
        <f>VLOOKUP($H117,#REF!, 'Prediction Data'!AT$215,FALSE)</f>
        <v>#N/A</v>
      </c>
      <c r="AU117" t="e">
        <f>VLOOKUP($H117,#REF!, 'Prediction Data'!AU$215,FALSE)</f>
        <v>#N/A</v>
      </c>
      <c r="AV117" t="e">
        <f>VLOOKUP($H117,#REF!, 'Prediction Data'!AV$215,FALSE)</f>
        <v>#N/A</v>
      </c>
      <c r="AW117" t="e">
        <f>VLOOKUP($H117,#REF!, 'Prediction Data'!AW$215,FALSE)</f>
        <v>#N/A</v>
      </c>
      <c r="AX117" t="e">
        <f>VLOOKUP($H117,#REF!, 'Prediction Data'!AX$215,FALSE)</f>
        <v>#N/A</v>
      </c>
      <c r="AY117" t="e">
        <f>VLOOKUP($H117,#REF!, 'Prediction Data'!AY$215,FALSE)</f>
        <v>#N/A</v>
      </c>
      <c r="AZ117" t="e">
        <f>VLOOKUP($H117,#REF!, 'Prediction Data'!AZ$215,FALSE)</f>
        <v>#N/A</v>
      </c>
      <c r="BA117" t="e">
        <f>VLOOKUP($H117,#REF!, 'Prediction Data'!BA$215,FALSE)</f>
        <v>#N/A</v>
      </c>
      <c r="BB117" t="e">
        <f>VLOOKUP($H117,#REF!, 'Prediction Data'!BB$215,FALSE)</f>
        <v>#N/A</v>
      </c>
      <c r="BC117" t="e">
        <f>VLOOKUP($H117,#REF!, 'Prediction Data'!BC$215,FALSE)</f>
        <v>#N/A</v>
      </c>
      <c r="BD117" t="e">
        <f>VLOOKUP($I117,#REF!, 'Prediction Data'!BD$215,FALSE)</f>
        <v>#N/A</v>
      </c>
      <c r="BE117" t="e">
        <f>VLOOKUP($I117,#REF!, 'Prediction Data'!BE$215,FALSE)</f>
        <v>#N/A</v>
      </c>
      <c r="BF117" t="e">
        <f>VLOOKUP($I117,#REF!, 'Prediction Data'!BF$215,FALSE)</f>
        <v>#N/A</v>
      </c>
      <c r="BG117" t="e">
        <f>VLOOKUP($I117,#REF!, 'Prediction Data'!BG$215,FALSE)</f>
        <v>#N/A</v>
      </c>
      <c r="BH117" t="e">
        <f>VLOOKUP($I117,#REF!, 'Prediction Data'!BH$215,FALSE)</f>
        <v>#N/A</v>
      </c>
      <c r="BI117" t="e">
        <f>VLOOKUP($I117,#REF!, 'Prediction Data'!BI$215,FALSE)</f>
        <v>#N/A</v>
      </c>
      <c r="BJ117" t="e">
        <f>VLOOKUP($I117,#REF!, 'Prediction Data'!BJ$215,FALSE)</f>
        <v>#N/A</v>
      </c>
      <c r="BK117" t="e">
        <f>VLOOKUP($I117,#REF!, 'Prediction Data'!BK$215,FALSE)</f>
        <v>#N/A</v>
      </c>
      <c r="BL117" t="e">
        <f>VLOOKUP($I117,#REF!, 'Prediction Data'!BL$215,FALSE)</f>
        <v>#N/A</v>
      </c>
      <c r="BM117" t="e">
        <f>VLOOKUP($I117,#REF!, 'Prediction Data'!BM$215,FALSE)</f>
        <v>#N/A</v>
      </c>
      <c r="BN117" t="e">
        <f>VLOOKUP($I117,#REF!, 'Prediction Data'!BN$215,FALSE)</f>
        <v>#N/A</v>
      </c>
      <c r="BO117" t="e">
        <f>VLOOKUP($I117,#REF!, 'Prediction Data'!BO$215,FALSE)</f>
        <v>#N/A</v>
      </c>
      <c r="BP117" t="e">
        <f>VLOOKUP('Prediction Data'!$J117,#REF!, BP$215, FALSE)</f>
        <v>#N/A</v>
      </c>
      <c r="BQ117" t="e">
        <f>VLOOKUP('Prediction Data'!$J117,#REF!, BQ$215, FALSE)</f>
        <v>#N/A</v>
      </c>
      <c r="BR117" t="e">
        <f>VLOOKUP('Prediction Data'!$J117,#REF!, BR$215, FALSE)</f>
        <v>#N/A</v>
      </c>
      <c r="BS117" t="e">
        <f>VLOOKUP('Prediction Data'!$J117,#REF!, BS$215, FALSE)</f>
        <v>#N/A</v>
      </c>
      <c r="BT117" t="e">
        <f>VLOOKUP('Prediction Data'!$J117,#REF!, BT$215, FALSE)</f>
        <v>#N/A</v>
      </c>
      <c r="BU117" t="e">
        <f t="shared" si="12"/>
        <v>#N/A</v>
      </c>
      <c r="BV117" t="e">
        <f t="shared" si="13"/>
        <v>#N/A</v>
      </c>
      <c r="BW117" t="e">
        <f>VLOOKUP('Prediction Data'!$K117,#REF!, BW$215, FALSE)</f>
        <v>#N/A</v>
      </c>
      <c r="BX117" t="e">
        <f>VLOOKUP('Prediction Data'!$K117,#REF!, BX$215, FALSE)</f>
        <v>#N/A</v>
      </c>
      <c r="BY117" t="e">
        <f>VLOOKUP('Prediction Data'!$K117,#REF!, BY$215, FALSE)</f>
        <v>#N/A</v>
      </c>
      <c r="BZ117" t="e">
        <f>VLOOKUP('Prediction Data'!$K117,#REF!, BZ$215, FALSE)</f>
        <v>#N/A</v>
      </c>
      <c r="CA117" t="e">
        <f>VLOOKUP('Prediction Data'!$K117,#REF!, CA$215, FALSE)</f>
        <v>#N/A</v>
      </c>
      <c r="CB117" t="e">
        <f t="shared" si="14"/>
        <v>#N/A</v>
      </c>
      <c r="CC117" t="e">
        <f t="shared" si="15"/>
        <v>#N/A</v>
      </c>
      <c r="CD117" t="e">
        <f t="shared" si="16"/>
        <v>#N/A</v>
      </c>
      <c r="CE117" t="e">
        <f t="shared" si="17"/>
        <v>#N/A</v>
      </c>
      <c r="CF117" s="20" t="e">
        <f t="shared" si="18"/>
        <v>#N/A</v>
      </c>
      <c r="CG117" s="20" t="e">
        <f t="shared" si="19"/>
        <v>#N/A</v>
      </c>
      <c r="CH117" t="e">
        <f>VLOOKUP(Table411[[#This Row],[Conference_H]], Conferences!$H$2:$N$34, 3,FALSE)</f>
        <v>#N/A</v>
      </c>
      <c r="CI117" t="e">
        <f>VLOOKUP(Table411[[#This Row],[Conference_A]], Conferences!$H$2:$N$34, 3,FALSE)</f>
        <v>#N/A</v>
      </c>
      <c r="CJ117" t="e">
        <f>IF(Table411[[#This Row],[CRank_H]]=Table411[[#This Row],[CRank_A]],0,1)</f>
        <v>#N/A</v>
      </c>
      <c r="CK117" t="e">
        <f>VLOOKUP(Table411[[#This Row],[Home Name BPI_SAG ELO]], 'Ratings_Comp'!$A$2:$L$364, 14, FALSE)</f>
        <v>#N/A</v>
      </c>
      <c r="CL117" t="e">
        <f>VLOOKUP(Table411[[#This Row],[Home Name BPI_SAG ELO]], 'Ratings_Comp'!$A$2:$L$364, 15, FALSE)</f>
        <v>#N/A</v>
      </c>
      <c r="CM117" t="e">
        <f>VLOOKUP(Table411[[#This Row],[Away Name BPI_SAG ELO]], 'Ratings_Comp'!$A$2:$L$364, 14, FALSE)</f>
        <v>#N/A</v>
      </c>
      <c r="CN117" t="e">
        <f>VLOOKUP(Table411[[#This Row],[Away Name BPI_SAG ELO]], 'Ratings_Comp'!$A$2:$L$364, 15, FALSE)</f>
        <v>#N/A</v>
      </c>
      <c r="CO117" t="e">
        <f>Table411[[#This Row],[Home_Ws]]/(Table411[[#This Row],[Home_Ws]]+Table411[[#This Row],[Home_Ls]])</f>
        <v>#N/A</v>
      </c>
      <c r="CP117" t="e">
        <f>Table411[[#This Row],[Away_Ws]]/(Table411[[#This Row],[Away_Ws]]+Table411[[#This Row],[Away_Ls]])</f>
        <v>#N/A</v>
      </c>
    </row>
    <row r="118" spans="1:94" x14ac:dyDescent="0.45">
      <c r="A118">
        <v>118</v>
      </c>
      <c r="B118" s="4"/>
      <c r="C118" s="4"/>
      <c r="D118" s="3" t="e">
        <f>VLOOKUP('Prediction Data'!$B118, Names!$C$2:$K$363, 2,FALSE)</f>
        <v>#N/A</v>
      </c>
      <c r="E118" s="3" t="e">
        <f>VLOOKUP('Prediction Data'!$C118, Names!$C$2:$K$363, 2,FALSE)</f>
        <v>#N/A</v>
      </c>
      <c r="F118" s="3" t="e">
        <f>VLOOKUP('Prediction Data'!$B118, Names!$C$2:$K$363, 3,FALSE)</f>
        <v>#N/A</v>
      </c>
      <c r="G118" s="3" t="e">
        <f>VLOOKUP('Prediction Data'!$C118, Names!$C$2:$K$363, 3,FALSE)</f>
        <v>#N/A</v>
      </c>
      <c r="H118" s="3" t="e">
        <f>VLOOKUP('Prediction Data'!$B118, Names!$C$2:$K$363, 5,FALSE)</f>
        <v>#N/A</v>
      </c>
      <c r="I118" s="3" t="e">
        <f>VLOOKUP('Prediction Data'!$C118, Names!$C$2:$K$363, 5,FALSE)</f>
        <v>#N/A</v>
      </c>
      <c r="J118" s="3" t="e">
        <f>VLOOKUP('Prediction Data'!$B118, Names!$C$2:$K$363, 6,FALSE)</f>
        <v>#N/A</v>
      </c>
      <c r="K118" s="3" t="e">
        <f>VLOOKUP('Prediction Data'!$C118, Names!$C$2:$K$363, 6,FALSE)</f>
        <v>#N/A</v>
      </c>
      <c r="L118" s="3" t="e">
        <f>VLOOKUP(B118, Names!$C$2:$M$363, 7,FALSE)</f>
        <v>#N/A</v>
      </c>
      <c r="M118" s="3" t="e">
        <f>VLOOKUP(C118, Names!$C$2:$M$363, 7,FALSE)</f>
        <v>#N/A</v>
      </c>
      <c r="N118" s="4" t="s">
        <v>558</v>
      </c>
      <c r="Q118" s="4">
        <f t="shared" si="10"/>
        <v>0</v>
      </c>
      <c r="R118" s="4" t="str">
        <f t="shared" si="11"/>
        <v>L</v>
      </c>
      <c r="S118" s="5"/>
      <c r="T118" s="17" t="e">
        <f>VLOOKUP($F118, Ratings_Comp[], T$215, FALSE)</f>
        <v>#N/A</v>
      </c>
      <c r="U118" s="17" t="e">
        <f>VLOOKUP($F118, Ratings_Comp[], U$215, FALSE)</f>
        <v>#N/A</v>
      </c>
      <c r="V118" s="17" t="e">
        <f>VLOOKUP($F118, Ratings_Comp[], V$215, FALSE)</f>
        <v>#N/A</v>
      </c>
      <c r="W118" s="17" t="e">
        <f>VLOOKUP($F118, Ratings_Comp[], W$215, FALSE)</f>
        <v>#N/A</v>
      </c>
      <c r="X118" s="17" t="e">
        <f>VLOOKUP($F118, Ratings_Comp[], X$215, FALSE)</f>
        <v>#N/A</v>
      </c>
      <c r="Y118" s="17" t="e">
        <f>VLOOKUP($G118, Ratings_Comp[], Y$215, FALSE)</f>
        <v>#N/A</v>
      </c>
      <c r="Z118" s="17" t="e">
        <f>VLOOKUP($G118, Ratings_Comp[], Z$215, FALSE)</f>
        <v>#N/A</v>
      </c>
      <c r="AA118" s="17" t="e">
        <f>VLOOKUP($G118, Ratings_Comp[], AA$215, FALSE)</f>
        <v>#N/A</v>
      </c>
      <c r="AB118" s="17" t="e">
        <f>VLOOKUP($G118, Ratings_Comp[], AB$215, FALSE)</f>
        <v>#N/A</v>
      </c>
      <c r="AC118" s="17" t="e">
        <f>VLOOKUP($G118, Ratings_Comp[], AC$215, FALSE)</f>
        <v>#N/A</v>
      </c>
      <c r="AD118" t="e">
        <f>VLOOKUP('Prediction Data'!$D118,#REF!, AD$215,FALSE)</f>
        <v>#N/A</v>
      </c>
      <c r="AE118" t="e">
        <f>VLOOKUP('Prediction Data'!$D118,#REF!, AE$215,FALSE)</f>
        <v>#N/A</v>
      </c>
      <c r="AF118" t="e">
        <f>VLOOKUP('Prediction Data'!$D118,#REF!, AF$215,FALSE)</f>
        <v>#N/A</v>
      </c>
      <c r="AG118" t="e">
        <f>VLOOKUP('Prediction Data'!$D118,#REF!, AG$215,FALSE)</f>
        <v>#N/A</v>
      </c>
      <c r="AH118" t="e">
        <f>VLOOKUP('Prediction Data'!$D118,#REF!, AH$215,FALSE)</f>
        <v>#N/A</v>
      </c>
      <c r="AI118" t="e">
        <f>VLOOKUP('Prediction Data'!$E118,#REF!, AI$215,FALSE)</f>
        <v>#N/A</v>
      </c>
      <c r="AJ118" t="e">
        <f>VLOOKUP('Prediction Data'!$E118,#REF!, AJ$215,FALSE)</f>
        <v>#N/A</v>
      </c>
      <c r="AK118" t="e">
        <f>VLOOKUP('Prediction Data'!$E118,#REF!, AK$215,FALSE)</f>
        <v>#N/A</v>
      </c>
      <c r="AL118" t="e">
        <f>VLOOKUP('Prediction Data'!$E118,#REF!, AL$215,FALSE)</f>
        <v>#N/A</v>
      </c>
      <c r="AM118" t="e">
        <f>VLOOKUP('Prediction Data'!$E118,#REF!, AM$215,FALSE)</f>
        <v>#N/A</v>
      </c>
      <c r="AN118" t="e">
        <f>VLOOKUP($F118,#REF!, AN$215,FALSE)</f>
        <v>#N/A</v>
      </c>
      <c r="AO118" t="e">
        <f>VLOOKUP($F118,#REF!, AO$215,FALSE)</f>
        <v>#N/A</v>
      </c>
      <c r="AP118" t="e">
        <f>VLOOKUP($G118,#REF!, AP$215,FALSE)</f>
        <v>#N/A</v>
      </c>
      <c r="AQ118" t="e">
        <f>VLOOKUP($G118,#REF!, AQ$215,FALSE)</f>
        <v>#N/A</v>
      </c>
      <c r="AR118" t="e">
        <f>VLOOKUP($H118,#REF!, 'Prediction Data'!AR$215,FALSE)</f>
        <v>#N/A</v>
      </c>
      <c r="AS118" t="e">
        <f>VLOOKUP($H118,#REF!, 'Prediction Data'!AS$215,FALSE)</f>
        <v>#N/A</v>
      </c>
      <c r="AT118" t="e">
        <f>VLOOKUP($H118,#REF!, 'Prediction Data'!AT$215,FALSE)</f>
        <v>#N/A</v>
      </c>
      <c r="AU118" t="e">
        <f>VLOOKUP($H118,#REF!, 'Prediction Data'!AU$215,FALSE)</f>
        <v>#N/A</v>
      </c>
      <c r="AV118" t="e">
        <f>VLOOKUP($H118,#REF!, 'Prediction Data'!AV$215,FALSE)</f>
        <v>#N/A</v>
      </c>
      <c r="AW118" t="e">
        <f>VLOOKUP($H118,#REF!, 'Prediction Data'!AW$215,FALSE)</f>
        <v>#N/A</v>
      </c>
      <c r="AX118" t="e">
        <f>VLOOKUP($H118,#REF!, 'Prediction Data'!AX$215,FALSE)</f>
        <v>#N/A</v>
      </c>
      <c r="AY118" t="e">
        <f>VLOOKUP($H118,#REF!, 'Prediction Data'!AY$215,FALSE)</f>
        <v>#N/A</v>
      </c>
      <c r="AZ118" t="e">
        <f>VLOOKUP($H118,#REF!, 'Prediction Data'!AZ$215,FALSE)</f>
        <v>#N/A</v>
      </c>
      <c r="BA118" t="e">
        <f>VLOOKUP($H118,#REF!, 'Prediction Data'!BA$215,FALSE)</f>
        <v>#N/A</v>
      </c>
      <c r="BB118" t="e">
        <f>VLOOKUP($H118,#REF!, 'Prediction Data'!BB$215,FALSE)</f>
        <v>#N/A</v>
      </c>
      <c r="BC118" t="e">
        <f>VLOOKUP($H118,#REF!, 'Prediction Data'!BC$215,FALSE)</f>
        <v>#N/A</v>
      </c>
      <c r="BD118" t="e">
        <f>VLOOKUP($I118,#REF!, 'Prediction Data'!BD$215,FALSE)</f>
        <v>#N/A</v>
      </c>
      <c r="BE118" t="e">
        <f>VLOOKUP($I118,#REF!, 'Prediction Data'!BE$215,FALSE)</f>
        <v>#N/A</v>
      </c>
      <c r="BF118" t="e">
        <f>VLOOKUP($I118,#REF!, 'Prediction Data'!BF$215,FALSE)</f>
        <v>#N/A</v>
      </c>
      <c r="BG118" t="e">
        <f>VLOOKUP($I118,#REF!, 'Prediction Data'!BG$215,FALSE)</f>
        <v>#N/A</v>
      </c>
      <c r="BH118" t="e">
        <f>VLOOKUP($I118,#REF!, 'Prediction Data'!BH$215,FALSE)</f>
        <v>#N/A</v>
      </c>
      <c r="BI118" t="e">
        <f>VLOOKUP($I118,#REF!, 'Prediction Data'!BI$215,FALSE)</f>
        <v>#N/A</v>
      </c>
      <c r="BJ118" t="e">
        <f>VLOOKUP($I118,#REF!, 'Prediction Data'!BJ$215,FALSE)</f>
        <v>#N/A</v>
      </c>
      <c r="BK118" t="e">
        <f>VLOOKUP($I118,#REF!, 'Prediction Data'!BK$215,FALSE)</f>
        <v>#N/A</v>
      </c>
      <c r="BL118" t="e">
        <f>VLOOKUP($I118,#REF!, 'Prediction Data'!BL$215,FALSE)</f>
        <v>#N/A</v>
      </c>
      <c r="BM118" t="e">
        <f>VLOOKUP($I118,#REF!, 'Prediction Data'!BM$215,FALSE)</f>
        <v>#N/A</v>
      </c>
      <c r="BN118" t="e">
        <f>VLOOKUP($I118,#REF!, 'Prediction Data'!BN$215,FALSE)</f>
        <v>#N/A</v>
      </c>
      <c r="BO118" t="e">
        <f>VLOOKUP($I118,#REF!, 'Prediction Data'!BO$215,FALSE)</f>
        <v>#N/A</v>
      </c>
      <c r="BP118" t="e">
        <f>VLOOKUP('Prediction Data'!$J118,#REF!, BP$215, FALSE)</f>
        <v>#N/A</v>
      </c>
      <c r="BQ118" t="e">
        <f>VLOOKUP('Prediction Data'!$J118,#REF!, BQ$215, FALSE)</f>
        <v>#N/A</v>
      </c>
      <c r="BR118" t="e">
        <f>VLOOKUP('Prediction Data'!$J118,#REF!, BR$215, FALSE)</f>
        <v>#N/A</v>
      </c>
      <c r="BS118" t="e">
        <f>VLOOKUP('Prediction Data'!$J118,#REF!, BS$215, FALSE)</f>
        <v>#N/A</v>
      </c>
      <c r="BT118" t="e">
        <f>VLOOKUP('Prediction Data'!$J118,#REF!, BT$215, FALSE)</f>
        <v>#N/A</v>
      </c>
      <c r="BU118" t="e">
        <f t="shared" si="12"/>
        <v>#N/A</v>
      </c>
      <c r="BV118" t="e">
        <f t="shared" si="13"/>
        <v>#N/A</v>
      </c>
      <c r="BW118" t="e">
        <f>VLOOKUP('Prediction Data'!$K118,#REF!, BW$215, FALSE)</f>
        <v>#N/A</v>
      </c>
      <c r="BX118" t="e">
        <f>VLOOKUP('Prediction Data'!$K118,#REF!, BX$215, FALSE)</f>
        <v>#N/A</v>
      </c>
      <c r="BY118" t="e">
        <f>VLOOKUP('Prediction Data'!$K118,#REF!, BY$215, FALSE)</f>
        <v>#N/A</v>
      </c>
      <c r="BZ118" t="e">
        <f>VLOOKUP('Prediction Data'!$K118,#REF!, BZ$215, FALSE)</f>
        <v>#N/A</v>
      </c>
      <c r="CA118" t="e">
        <f>VLOOKUP('Prediction Data'!$K118,#REF!, CA$215, FALSE)</f>
        <v>#N/A</v>
      </c>
      <c r="CB118" t="e">
        <f t="shared" si="14"/>
        <v>#N/A</v>
      </c>
      <c r="CC118" t="e">
        <f t="shared" si="15"/>
        <v>#N/A</v>
      </c>
      <c r="CD118" t="e">
        <f t="shared" si="16"/>
        <v>#N/A</v>
      </c>
      <c r="CE118" t="e">
        <f t="shared" si="17"/>
        <v>#N/A</v>
      </c>
      <c r="CF118" s="20" t="e">
        <f t="shared" si="18"/>
        <v>#N/A</v>
      </c>
      <c r="CG118" s="20" t="e">
        <f t="shared" si="19"/>
        <v>#N/A</v>
      </c>
      <c r="CH118" t="e">
        <f>VLOOKUP(Table411[[#This Row],[Conference_H]], Conferences!$H$2:$N$34, 3,FALSE)</f>
        <v>#N/A</v>
      </c>
      <c r="CI118" t="e">
        <f>VLOOKUP(Table411[[#This Row],[Conference_A]], Conferences!$H$2:$N$34, 3,FALSE)</f>
        <v>#N/A</v>
      </c>
      <c r="CJ118" t="e">
        <f>IF(Table411[[#This Row],[CRank_H]]=Table411[[#This Row],[CRank_A]],0,1)</f>
        <v>#N/A</v>
      </c>
      <c r="CK118" t="e">
        <f>VLOOKUP(Table411[[#This Row],[Home Name BPI_SAG ELO]], 'Ratings_Comp'!$A$2:$L$364, 14, FALSE)</f>
        <v>#N/A</v>
      </c>
      <c r="CL118" t="e">
        <f>VLOOKUP(Table411[[#This Row],[Home Name BPI_SAG ELO]], 'Ratings_Comp'!$A$2:$L$364, 15, FALSE)</f>
        <v>#N/A</v>
      </c>
      <c r="CM118" t="e">
        <f>VLOOKUP(Table411[[#This Row],[Away Name BPI_SAG ELO]], 'Ratings_Comp'!$A$2:$L$364, 14, FALSE)</f>
        <v>#N/A</v>
      </c>
      <c r="CN118" t="e">
        <f>VLOOKUP(Table411[[#This Row],[Away Name BPI_SAG ELO]], 'Ratings_Comp'!$A$2:$L$364, 15, FALSE)</f>
        <v>#N/A</v>
      </c>
      <c r="CO118" t="e">
        <f>Table411[[#This Row],[Home_Ws]]/(Table411[[#This Row],[Home_Ws]]+Table411[[#This Row],[Home_Ls]])</f>
        <v>#N/A</v>
      </c>
      <c r="CP118" t="e">
        <f>Table411[[#This Row],[Away_Ws]]/(Table411[[#This Row],[Away_Ws]]+Table411[[#This Row],[Away_Ls]])</f>
        <v>#N/A</v>
      </c>
    </row>
    <row r="119" spans="1:94" x14ac:dyDescent="0.45">
      <c r="A119">
        <v>119</v>
      </c>
      <c r="B119" s="4"/>
      <c r="C119" s="4"/>
      <c r="D119" s="3" t="e">
        <f>VLOOKUP('Prediction Data'!$B119, Names!$C$2:$K$363, 2,FALSE)</f>
        <v>#N/A</v>
      </c>
      <c r="E119" s="3" t="e">
        <f>VLOOKUP('Prediction Data'!$C119, Names!$C$2:$K$363, 2,FALSE)</f>
        <v>#N/A</v>
      </c>
      <c r="F119" s="3" t="e">
        <f>VLOOKUP('Prediction Data'!$B119, Names!$C$2:$K$363, 3,FALSE)</f>
        <v>#N/A</v>
      </c>
      <c r="G119" s="3" t="e">
        <f>VLOOKUP('Prediction Data'!$C119, Names!$C$2:$K$363, 3,FALSE)</f>
        <v>#N/A</v>
      </c>
      <c r="H119" s="3" t="e">
        <f>VLOOKUP('Prediction Data'!$B119, Names!$C$2:$K$363, 5,FALSE)</f>
        <v>#N/A</v>
      </c>
      <c r="I119" s="3" t="e">
        <f>VLOOKUP('Prediction Data'!$C119, Names!$C$2:$K$363, 5,FALSE)</f>
        <v>#N/A</v>
      </c>
      <c r="J119" s="3" t="e">
        <f>VLOOKUP('Prediction Data'!$B119, Names!$C$2:$K$363, 6,FALSE)</f>
        <v>#N/A</v>
      </c>
      <c r="K119" s="3" t="e">
        <f>VLOOKUP('Prediction Data'!$C119, Names!$C$2:$K$363, 6,FALSE)</f>
        <v>#N/A</v>
      </c>
      <c r="L119" s="3" t="e">
        <f>VLOOKUP(B119, Names!$C$2:$M$363, 7,FALSE)</f>
        <v>#N/A</v>
      </c>
      <c r="M119" s="3" t="e">
        <f>VLOOKUP(C119, Names!$C$2:$M$363, 7,FALSE)</f>
        <v>#N/A</v>
      </c>
      <c r="N119" s="4" t="s">
        <v>558</v>
      </c>
      <c r="Q119" s="4">
        <f t="shared" si="10"/>
        <v>0</v>
      </c>
      <c r="R119" s="4" t="str">
        <f t="shared" si="11"/>
        <v>L</v>
      </c>
      <c r="S119" s="5"/>
      <c r="T119" s="17" t="e">
        <f>VLOOKUP($F119, Ratings_Comp[], T$215, FALSE)</f>
        <v>#N/A</v>
      </c>
      <c r="U119" s="17" t="e">
        <f>VLOOKUP($F119, Ratings_Comp[], U$215, FALSE)</f>
        <v>#N/A</v>
      </c>
      <c r="V119" s="17" t="e">
        <f>VLOOKUP($F119, Ratings_Comp[], V$215, FALSE)</f>
        <v>#N/A</v>
      </c>
      <c r="W119" s="17" t="e">
        <f>VLOOKUP($F119, Ratings_Comp[], W$215, FALSE)</f>
        <v>#N/A</v>
      </c>
      <c r="X119" s="17" t="e">
        <f>VLOOKUP($F119, Ratings_Comp[], X$215, FALSE)</f>
        <v>#N/A</v>
      </c>
      <c r="Y119" s="17" t="e">
        <f>VLOOKUP($G119, Ratings_Comp[], Y$215, FALSE)</f>
        <v>#N/A</v>
      </c>
      <c r="Z119" s="17" t="e">
        <f>VLOOKUP($G119, Ratings_Comp[], Z$215, FALSE)</f>
        <v>#N/A</v>
      </c>
      <c r="AA119" s="17" t="e">
        <f>VLOOKUP($G119, Ratings_Comp[], AA$215, FALSE)</f>
        <v>#N/A</v>
      </c>
      <c r="AB119" s="17" t="e">
        <f>VLOOKUP($G119, Ratings_Comp[], AB$215, FALSE)</f>
        <v>#N/A</v>
      </c>
      <c r="AC119" s="17" t="e">
        <f>VLOOKUP($G119, Ratings_Comp[], AC$215, FALSE)</f>
        <v>#N/A</v>
      </c>
      <c r="AD119" t="e">
        <f>VLOOKUP('Prediction Data'!$D119,#REF!, AD$215,FALSE)</f>
        <v>#N/A</v>
      </c>
      <c r="AE119" t="e">
        <f>VLOOKUP('Prediction Data'!$D119,#REF!, AE$215,FALSE)</f>
        <v>#N/A</v>
      </c>
      <c r="AF119" t="e">
        <f>VLOOKUP('Prediction Data'!$D119,#REF!, AF$215,FALSE)</f>
        <v>#N/A</v>
      </c>
      <c r="AG119" t="e">
        <f>VLOOKUP('Prediction Data'!$D119,#REF!, AG$215,FALSE)</f>
        <v>#N/A</v>
      </c>
      <c r="AH119" t="e">
        <f>VLOOKUP('Prediction Data'!$D119,#REF!, AH$215,FALSE)</f>
        <v>#N/A</v>
      </c>
      <c r="AI119" t="e">
        <f>VLOOKUP('Prediction Data'!$E119,#REF!, AI$215,FALSE)</f>
        <v>#N/A</v>
      </c>
      <c r="AJ119" t="e">
        <f>VLOOKUP('Prediction Data'!$E119,#REF!, AJ$215,FALSE)</f>
        <v>#N/A</v>
      </c>
      <c r="AK119" t="e">
        <f>VLOOKUP('Prediction Data'!$E119,#REF!, AK$215,FALSE)</f>
        <v>#N/A</v>
      </c>
      <c r="AL119" t="e">
        <f>VLOOKUP('Prediction Data'!$E119,#REF!, AL$215,FALSE)</f>
        <v>#N/A</v>
      </c>
      <c r="AM119" t="e">
        <f>VLOOKUP('Prediction Data'!$E119,#REF!, AM$215,FALSE)</f>
        <v>#N/A</v>
      </c>
      <c r="AN119" t="e">
        <f>VLOOKUP($F119,#REF!, AN$215,FALSE)</f>
        <v>#N/A</v>
      </c>
      <c r="AO119" t="e">
        <f>VLOOKUP($F119,#REF!, AO$215,FALSE)</f>
        <v>#N/A</v>
      </c>
      <c r="AP119" t="e">
        <f>VLOOKUP($G119,#REF!, AP$215,FALSE)</f>
        <v>#N/A</v>
      </c>
      <c r="AQ119" t="e">
        <f>VLOOKUP($G119,#REF!, AQ$215,FALSE)</f>
        <v>#N/A</v>
      </c>
      <c r="AR119" t="e">
        <f>VLOOKUP($H119,#REF!, 'Prediction Data'!AR$215,FALSE)</f>
        <v>#N/A</v>
      </c>
      <c r="AS119" t="e">
        <f>VLOOKUP($H119,#REF!, 'Prediction Data'!AS$215,FALSE)</f>
        <v>#N/A</v>
      </c>
      <c r="AT119" t="e">
        <f>VLOOKUP($H119,#REF!, 'Prediction Data'!AT$215,FALSE)</f>
        <v>#N/A</v>
      </c>
      <c r="AU119" t="e">
        <f>VLOOKUP($H119,#REF!, 'Prediction Data'!AU$215,FALSE)</f>
        <v>#N/A</v>
      </c>
      <c r="AV119" t="e">
        <f>VLOOKUP($H119,#REF!, 'Prediction Data'!AV$215,FALSE)</f>
        <v>#N/A</v>
      </c>
      <c r="AW119" t="e">
        <f>VLOOKUP($H119,#REF!, 'Prediction Data'!AW$215,FALSE)</f>
        <v>#N/A</v>
      </c>
      <c r="AX119" t="e">
        <f>VLOOKUP($H119,#REF!, 'Prediction Data'!AX$215,FALSE)</f>
        <v>#N/A</v>
      </c>
      <c r="AY119" t="e">
        <f>VLOOKUP($H119,#REF!, 'Prediction Data'!AY$215,FALSE)</f>
        <v>#N/A</v>
      </c>
      <c r="AZ119" t="e">
        <f>VLOOKUP($H119,#REF!, 'Prediction Data'!AZ$215,FALSE)</f>
        <v>#N/A</v>
      </c>
      <c r="BA119" t="e">
        <f>VLOOKUP($H119,#REF!, 'Prediction Data'!BA$215,FALSE)</f>
        <v>#N/A</v>
      </c>
      <c r="BB119" t="e">
        <f>VLOOKUP($H119,#REF!, 'Prediction Data'!BB$215,FALSE)</f>
        <v>#N/A</v>
      </c>
      <c r="BC119" t="e">
        <f>VLOOKUP($H119,#REF!, 'Prediction Data'!BC$215,FALSE)</f>
        <v>#N/A</v>
      </c>
      <c r="BD119" t="e">
        <f>VLOOKUP($I119,#REF!, 'Prediction Data'!BD$215,FALSE)</f>
        <v>#N/A</v>
      </c>
      <c r="BE119" t="e">
        <f>VLOOKUP($I119,#REF!, 'Prediction Data'!BE$215,FALSE)</f>
        <v>#N/A</v>
      </c>
      <c r="BF119" t="e">
        <f>VLOOKUP($I119,#REF!, 'Prediction Data'!BF$215,FALSE)</f>
        <v>#N/A</v>
      </c>
      <c r="BG119" t="e">
        <f>VLOOKUP($I119,#REF!, 'Prediction Data'!BG$215,FALSE)</f>
        <v>#N/A</v>
      </c>
      <c r="BH119" t="e">
        <f>VLOOKUP($I119,#REF!, 'Prediction Data'!BH$215,FALSE)</f>
        <v>#N/A</v>
      </c>
      <c r="BI119" t="e">
        <f>VLOOKUP($I119,#REF!, 'Prediction Data'!BI$215,FALSE)</f>
        <v>#N/A</v>
      </c>
      <c r="BJ119" t="e">
        <f>VLOOKUP($I119,#REF!, 'Prediction Data'!BJ$215,FALSE)</f>
        <v>#N/A</v>
      </c>
      <c r="BK119" t="e">
        <f>VLOOKUP($I119,#REF!, 'Prediction Data'!BK$215,FALSE)</f>
        <v>#N/A</v>
      </c>
      <c r="BL119" t="e">
        <f>VLOOKUP($I119,#REF!, 'Prediction Data'!BL$215,FALSE)</f>
        <v>#N/A</v>
      </c>
      <c r="BM119" t="e">
        <f>VLOOKUP($I119,#REF!, 'Prediction Data'!BM$215,FALSE)</f>
        <v>#N/A</v>
      </c>
      <c r="BN119" t="e">
        <f>VLOOKUP($I119,#REF!, 'Prediction Data'!BN$215,FALSE)</f>
        <v>#N/A</v>
      </c>
      <c r="BO119" t="e">
        <f>VLOOKUP($I119,#REF!, 'Prediction Data'!BO$215,FALSE)</f>
        <v>#N/A</v>
      </c>
      <c r="BP119" t="e">
        <f>VLOOKUP('Prediction Data'!$J119,#REF!, BP$215, FALSE)</f>
        <v>#N/A</v>
      </c>
      <c r="BQ119" t="e">
        <f>VLOOKUP('Prediction Data'!$J119,#REF!, BQ$215, FALSE)</f>
        <v>#N/A</v>
      </c>
      <c r="BR119" t="e">
        <f>VLOOKUP('Prediction Data'!$J119,#REF!, BR$215, FALSE)</f>
        <v>#N/A</v>
      </c>
      <c r="BS119" t="e">
        <f>VLOOKUP('Prediction Data'!$J119,#REF!, BS$215, FALSE)</f>
        <v>#N/A</v>
      </c>
      <c r="BT119" t="e">
        <f>VLOOKUP('Prediction Data'!$J119,#REF!, BT$215, FALSE)</f>
        <v>#N/A</v>
      </c>
      <c r="BU119" t="e">
        <f t="shared" si="12"/>
        <v>#N/A</v>
      </c>
      <c r="BV119" t="e">
        <f t="shared" si="13"/>
        <v>#N/A</v>
      </c>
      <c r="BW119" t="e">
        <f>VLOOKUP('Prediction Data'!$K119,#REF!, BW$215, FALSE)</f>
        <v>#N/A</v>
      </c>
      <c r="BX119" t="e">
        <f>VLOOKUP('Prediction Data'!$K119,#REF!, BX$215, FALSE)</f>
        <v>#N/A</v>
      </c>
      <c r="BY119" t="e">
        <f>VLOOKUP('Prediction Data'!$K119,#REF!, BY$215, FALSE)</f>
        <v>#N/A</v>
      </c>
      <c r="BZ119" t="e">
        <f>VLOOKUP('Prediction Data'!$K119,#REF!, BZ$215, FALSE)</f>
        <v>#N/A</v>
      </c>
      <c r="CA119" t="e">
        <f>VLOOKUP('Prediction Data'!$K119,#REF!, CA$215, FALSE)</f>
        <v>#N/A</v>
      </c>
      <c r="CB119" t="e">
        <f t="shared" si="14"/>
        <v>#N/A</v>
      </c>
      <c r="CC119" t="e">
        <f t="shared" si="15"/>
        <v>#N/A</v>
      </c>
      <c r="CD119" t="e">
        <f t="shared" si="16"/>
        <v>#N/A</v>
      </c>
      <c r="CE119" t="e">
        <f t="shared" si="17"/>
        <v>#N/A</v>
      </c>
      <c r="CF119" s="20" t="e">
        <f t="shared" si="18"/>
        <v>#N/A</v>
      </c>
      <c r="CG119" s="20" t="e">
        <f t="shared" si="19"/>
        <v>#N/A</v>
      </c>
      <c r="CH119" t="e">
        <f>VLOOKUP(Table411[[#This Row],[Conference_H]], Conferences!$H$2:$N$34, 3,FALSE)</f>
        <v>#N/A</v>
      </c>
      <c r="CI119" t="e">
        <f>VLOOKUP(Table411[[#This Row],[Conference_A]], Conferences!$H$2:$N$34, 3,FALSE)</f>
        <v>#N/A</v>
      </c>
      <c r="CJ119" t="e">
        <f>IF(Table411[[#This Row],[CRank_H]]=Table411[[#This Row],[CRank_A]],0,1)</f>
        <v>#N/A</v>
      </c>
      <c r="CK119" t="e">
        <f>VLOOKUP(Table411[[#This Row],[Home Name BPI_SAG ELO]], 'Ratings_Comp'!$A$2:$L$364, 14, FALSE)</f>
        <v>#N/A</v>
      </c>
      <c r="CL119" t="e">
        <f>VLOOKUP(Table411[[#This Row],[Home Name BPI_SAG ELO]], 'Ratings_Comp'!$A$2:$L$364, 15, FALSE)</f>
        <v>#N/A</v>
      </c>
      <c r="CM119" t="e">
        <f>VLOOKUP(Table411[[#This Row],[Away Name BPI_SAG ELO]], 'Ratings_Comp'!$A$2:$L$364, 14, FALSE)</f>
        <v>#N/A</v>
      </c>
      <c r="CN119" t="e">
        <f>VLOOKUP(Table411[[#This Row],[Away Name BPI_SAG ELO]], 'Ratings_Comp'!$A$2:$L$364, 15, FALSE)</f>
        <v>#N/A</v>
      </c>
      <c r="CO119" t="e">
        <f>Table411[[#This Row],[Home_Ws]]/(Table411[[#This Row],[Home_Ws]]+Table411[[#This Row],[Home_Ls]])</f>
        <v>#N/A</v>
      </c>
      <c r="CP119" t="e">
        <f>Table411[[#This Row],[Away_Ws]]/(Table411[[#This Row],[Away_Ws]]+Table411[[#This Row],[Away_Ls]])</f>
        <v>#N/A</v>
      </c>
    </row>
    <row r="120" spans="1:94" x14ac:dyDescent="0.45">
      <c r="A120">
        <v>120</v>
      </c>
      <c r="B120" s="4"/>
      <c r="C120" s="4"/>
      <c r="D120" s="3" t="e">
        <f>VLOOKUP('Prediction Data'!$B120, Names!$C$2:$K$363, 2,FALSE)</f>
        <v>#N/A</v>
      </c>
      <c r="E120" s="3" t="e">
        <f>VLOOKUP('Prediction Data'!$C120, Names!$C$2:$K$363, 2,FALSE)</f>
        <v>#N/A</v>
      </c>
      <c r="F120" s="3" t="e">
        <f>VLOOKUP('Prediction Data'!$B120, Names!$C$2:$K$363, 3,FALSE)</f>
        <v>#N/A</v>
      </c>
      <c r="G120" s="3" t="e">
        <f>VLOOKUP('Prediction Data'!$C120, Names!$C$2:$K$363, 3,FALSE)</f>
        <v>#N/A</v>
      </c>
      <c r="H120" s="3" t="e">
        <f>VLOOKUP('Prediction Data'!$B120, Names!$C$2:$K$363, 5,FALSE)</f>
        <v>#N/A</v>
      </c>
      <c r="I120" s="3" t="e">
        <f>VLOOKUP('Prediction Data'!$C120, Names!$C$2:$K$363, 5,FALSE)</f>
        <v>#N/A</v>
      </c>
      <c r="J120" s="3" t="e">
        <f>VLOOKUP('Prediction Data'!$B120, Names!$C$2:$K$363, 6,FALSE)</f>
        <v>#N/A</v>
      </c>
      <c r="K120" s="3" t="e">
        <f>VLOOKUP('Prediction Data'!$C120, Names!$C$2:$K$363, 6,FALSE)</f>
        <v>#N/A</v>
      </c>
      <c r="L120" s="3" t="e">
        <f>VLOOKUP(B120, Names!$C$2:$M$363, 7,FALSE)</f>
        <v>#N/A</v>
      </c>
      <c r="M120" s="3" t="e">
        <f>VLOOKUP(C120, Names!$C$2:$M$363, 7,FALSE)</f>
        <v>#N/A</v>
      </c>
      <c r="N120" s="4" t="s">
        <v>558</v>
      </c>
      <c r="Q120" s="4">
        <f t="shared" si="10"/>
        <v>0</v>
      </c>
      <c r="R120" s="4" t="str">
        <f t="shared" si="11"/>
        <v>L</v>
      </c>
      <c r="S120" s="5"/>
      <c r="T120" s="17" t="e">
        <f>VLOOKUP($F120, Ratings_Comp[], T$215, FALSE)</f>
        <v>#N/A</v>
      </c>
      <c r="U120" s="17" t="e">
        <f>VLOOKUP($F120, Ratings_Comp[], U$215, FALSE)</f>
        <v>#N/A</v>
      </c>
      <c r="V120" s="17" t="e">
        <f>VLOOKUP($F120, Ratings_Comp[], V$215, FALSE)</f>
        <v>#N/A</v>
      </c>
      <c r="W120" s="17" t="e">
        <f>VLOOKUP($F120, Ratings_Comp[], W$215, FALSE)</f>
        <v>#N/A</v>
      </c>
      <c r="X120" s="17" t="e">
        <f>VLOOKUP($F120, Ratings_Comp[], X$215, FALSE)</f>
        <v>#N/A</v>
      </c>
      <c r="Y120" s="17" t="e">
        <f>VLOOKUP($G120, Ratings_Comp[], Y$215, FALSE)</f>
        <v>#N/A</v>
      </c>
      <c r="Z120" s="17" t="e">
        <f>VLOOKUP($G120, Ratings_Comp[], Z$215, FALSE)</f>
        <v>#N/A</v>
      </c>
      <c r="AA120" s="17" t="e">
        <f>VLOOKUP($G120, Ratings_Comp[], AA$215, FALSE)</f>
        <v>#N/A</v>
      </c>
      <c r="AB120" s="17" t="e">
        <f>VLOOKUP($G120, Ratings_Comp[], AB$215, FALSE)</f>
        <v>#N/A</v>
      </c>
      <c r="AC120" s="17" t="e">
        <f>VLOOKUP($G120, Ratings_Comp[], AC$215, FALSE)</f>
        <v>#N/A</v>
      </c>
      <c r="AD120" t="e">
        <f>VLOOKUP('Prediction Data'!$D120,#REF!, AD$215,FALSE)</f>
        <v>#N/A</v>
      </c>
      <c r="AE120" t="e">
        <f>VLOOKUP('Prediction Data'!$D120,#REF!, AE$215,FALSE)</f>
        <v>#N/A</v>
      </c>
      <c r="AF120" t="e">
        <f>VLOOKUP('Prediction Data'!$D120,#REF!, AF$215,FALSE)</f>
        <v>#N/A</v>
      </c>
      <c r="AG120" t="e">
        <f>VLOOKUP('Prediction Data'!$D120,#REF!, AG$215,FALSE)</f>
        <v>#N/A</v>
      </c>
      <c r="AH120" t="e">
        <f>VLOOKUP('Prediction Data'!$D120,#REF!, AH$215,FALSE)</f>
        <v>#N/A</v>
      </c>
      <c r="AI120" t="e">
        <f>VLOOKUP('Prediction Data'!$E120,#REF!, AI$215,FALSE)</f>
        <v>#N/A</v>
      </c>
      <c r="AJ120" t="e">
        <f>VLOOKUP('Prediction Data'!$E120,#REF!, AJ$215,FALSE)</f>
        <v>#N/A</v>
      </c>
      <c r="AK120" t="e">
        <f>VLOOKUP('Prediction Data'!$E120,#REF!, AK$215,FALSE)</f>
        <v>#N/A</v>
      </c>
      <c r="AL120" t="e">
        <f>VLOOKUP('Prediction Data'!$E120,#REF!, AL$215,FALSE)</f>
        <v>#N/A</v>
      </c>
      <c r="AM120" t="e">
        <f>VLOOKUP('Prediction Data'!$E120,#REF!, AM$215,FALSE)</f>
        <v>#N/A</v>
      </c>
      <c r="AN120" t="e">
        <f>VLOOKUP($F120,#REF!, AN$215,FALSE)</f>
        <v>#N/A</v>
      </c>
      <c r="AO120" t="e">
        <f>VLOOKUP($F120,#REF!, AO$215,FALSE)</f>
        <v>#N/A</v>
      </c>
      <c r="AP120" t="e">
        <f>VLOOKUP($G120,#REF!, AP$215,FALSE)</f>
        <v>#N/A</v>
      </c>
      <c r="AQ120" t="e">
        <f>VLOOKUP($G120,#REF!, AQ$215,FALSE)</f>
        <v>#N/A</v>
      </c>
      <c r="AR120" t="e">
        <f>VLOOKUP($H120,#REF!, 'Prediction Data'!AR$215,FALSE)</f>
        <v>#N/A</v>
      </c>
      <c r="AS120" t="e">
        <f>VLOOKUP($H120,#REF!, 'Prediction Data'!AS$215,FALSE)</f>
        <v>#N/A</v>
      </c>
      <c r="AT120" t="e">
        <f>VLOOKUP($H120,#REF!, 'Prediction Data'!AT$215,FALSE)</f>
        <v>#N/A</v>
      </c>
      <c r="AU120" t="e">
        <f>VLOOKUP($H120,#REF!, 'Prediction Data'!AU$215,FALSE)</f>
        <v>#N/A</v>
      </c>
      <c r="AV120" t="e">
        <f>VLOOKUP($H120,#REF!, 'Prediction Data'!AV$215,FALSE)</f>
        <v>#N/A</v>
      </c>
      <c r="AW120" t="e">
        <f>VLOOKUP($H120,#REF!, 'Prediction Data'!AW$215,FALSE)</f>
        <v>#N/A</v>
      </c>
      <c r="AX120" t="e">
        <f>VLOOKUP($H120,#REF!, 'Prediction Data'!AX$215,FALSE)</f>
        <v>#N/A</v>
      </c>
      <c r="AY120" t="e">
        <f>VLOOKUP($H120,#REF!, 'Prediction Data'!AY$215,FALSE)</f>
        <v>#N/A</v>
      </c>
      <c r="AZ120" t="e">
        <f>VLOOKUP($H120,#REF!, 'Prediction Data'!AZ$215,FALSE)</f>
        <v>#N/A</v>
      </c>
      <c r="BA120" t="e">
        <f>VLOOKUP($H120,#REF!, 'Prediction Data'!BA$215,FALSE)</f>
        <v>#N/A</v>
      </c>
      <c r="BB120" t="e">
        <f>VLOOKUP($H120,#REF!, 'Prediction Data'!BB$215,FALSE)</f>
        <v>#N/A</v>
      </c>
      <c r="BC120" t="e">
        <f>VLOOKUP($H120,#REF!, 'Prediction Data'!BC$215,FALSE)</f>
        <v>#N/A</v>
      </c>
      <c r="BD120" t="e">
        <f>VLOOKUP($I120,#REF!, 'Prediction Data'!BD$215,FALSE)</f>
        <v>#N/A</v>
      </c>
      <c r="BE120" t="e">
        <f>VLOOKUP($I120,#REF!, 'Prediction Data'!BE$215,FALSE)</f>
        <v>#N/A</v>
      </c>
      <c r="BF120" t="e">
        <f>VLOOKUP($I120,#REF!, 'Prediction Data'!BF$215,FALSE)</f>
        <v>#N/A</v>
      </c>
      <c r="BG120" t="e">
        <f>VLOOKUP($I120,#REF!, 'Prediction Data'!BG$215,FALSE)</f>
        <v>#N/A</v>
      </c>
      <c r="BH120" t="e">
        <f>VLOOKUP($I120,#REF!, 'Prediction Data'!BH$215,FALSE)</f>
        <v>#N/A</v>
      </c>
      <c r="BI120" t="e">
        <f>VLOOKUP($I120,#REF!, 'Prediction Data'!BI$215,FALSE)</f>
        <v>#N/A</v>
      </c>
      <c r="BJ120" t="e">
        <f>VLOOKUP($I120,#REF!, 'Prediction Data'!BJ$215,FALSE)</f>
        <v>#N/A</v>
      </c>
      <c r="BK120" t="e">
        <f>VLOOKUP($I120,#REF!, 'Prediction Data'!BK$215,FALSE)</f>
        <v>#N/A</v>
      </c>
      <c r="BL120" t="e">
        <f>VLOOKUP($I120,#REF!, 'Prediction Data'!BL$215,FALSE)</f>
        <v>#N/A</v>
      </c>
      <c r="BM120" t="e">
        <f>VLOOKUP($I120,#REF!, 'Prediction Data'!BM$215,FALSE)</f>
        <v>#N/A</v>
      </c>
      <c r="BN120" t="e">
        <f>VLOOKUP($I120,#REF!, 'Prediction Data'!BN$215,FALSE)</f>
        <v>#N/A</v>
      </c>
      <c r="BO120" t="e">
        <f>VLOOKUP($I120,#REF!, 'Prediction Data'!BO$215,FALSE)</f>
        <v>#N/A</v>
      </c>
      <c r="BP120" t="e">
        <f>VLOOKUP('Prediction Data'!$J120,#REF!, BP$215, FALSE)</f>
        <v>#N/A</v>
      </c>
      <c r="BQ120" t="e">
        <f>VLOOKUP('Prediction Data'!$J120,#REF!, BQ$215, FALSE)</f>
        <v>#N/A</v>
      </c>
      <c r="BR120" t="e">
        <f>VLOOKUP('Prediction Data'!$J120,#REF!, BR$215, FALSE)</f>
        <v>#N/A</v>
      </c>
      <c r="BS120" t="e">
        <f>VLOOKUP('Prediction Data'!$J120,#REF!, BS$215, FALSE)</f>
        <v>#N/A</v>
      </c>
      <c r="BT120" t="e">
        <f>VLOOKUP('Prediction Data'!$J120,#REF!, BT$215, FALSE)</f>
        <v>#N/A</v>
      </c>
      <c r="BU120" t="e">
        <f t="shared" si="12"/>
        <v>#N/A</v>
      </c>
      <c r="BV120" t="e">
        <f t="shared" si="13"/>
        <v>#N/A</v>
      </c>
      <c r="BW120" t="e">
        <f>VLOOKUP('Prediction Data'!$K120,#REF!, BW$215, FALSE)</f>
        <v>#N/A</v>
      </c>
      <c r="BX120" t="e">
        <f>VLOOKUP('Prediction Data'!$K120,#REF!, BX$215, FALSE)</f>
        <v>#N/A</v>
      </c>
      <c r="BY120" t="e">
        <f>VLOOKUP('Prediction Data'!$K120,#REF!, BY$215, FALSE)</f>
        <v>#N/A</v>
      </c>
      <c r="BZ120" t="e">
        <f>VLOOKUP('Prediction Data'!$K120,#REF!, BZ$215, FALSE)</f>
        <v>#N/A</v>
      </c>
      <c r="CA120" t="e">
        <f>VLOOKUP('Prediction Data'!$K120,#REF!, CA$215, FALSE)</f>
        <v>#N/A</v>
      </c>
      <c r="CB120" t="e">
        <f t="shared" si="14"/>
        <v>#N/A</v>
      </c>
      <c r="CC120" t="e">
        <f t="shared" si="15"/>
        <v>#N/A</v>
      </c>
      <c r="CD120" t="e">
        <f t="shared" si="16"/>
        <v>#N/A</v>
      </c>
      <c r="CE120" t="e">
        <f t="shared" si="17"/>
        <v>#N/A</v>
      </c>
      <c r="CF120" s="20" t="e">
        <f t="shared" si="18"/>
        <v>#N/A</v>
      </c>
      <c r="CG120" s="20" t="e">
        <f t="shared" si="19"/>
        <v>#N/A</v>
      </c>
      <c r="CH120" t="e">
        <f>VLOOKUP(Table411[[#This Row],[Conference_H]], Conferences!$H$2:$N$34, 3,FALSE)</f>
        <v>#N/A</v>
      </c>
      <c r="CI120" t="e">
        <f>VLOOKUP(Table411[[#This Row],[Conference_A]], Conferences!$H$2:$N$34, 3,FALSE)</f>
        <v>#N/A</v>
      </c>
      <c r="CJ120" t="e">
        <f>IF(Table411[[#This Row],[CRank_H]]=Table411[[#This Row],[CRank_A]],0,1)</f>
        <v>#N/A</v>
      </c>
      <c r="CK120" t="e">
        <f>VLOOKUP(Table411[[#This Row],[Home Name BPI_SAG ELO]], 'Ratings_Comp'!$A$2:$L$364, 14, FALSE)</f>
        <v>#N/A</v>
      </c>
      <c r="CL120" t="e">
        <f>VLOOKUP(Table411[[#This Row],[Home Name BPI_SAG ELO]], 'Ratings_Comp'!$A$2:$L$364, 15, FALSE)</f>
        <v>#N/A</v>
      </c>
      <c r="CM120" t="e">
        <f>VLOOKUP(Table411[[#This Row],[Away Name BPI_SAG ELO]], 'Ratings_Comp'!$A$2:$L$364, 14, FALSE)</f>
        <v>#N/A</v>
      </c>
      <c r="CN120" t="e">
        <f>VLOOKUP(Table411[[#This Row],[Away Name BPI_SAG ELO]], 'Ratings_Comp'!$A$2:$L$364, 15, FALSE)</f>
        <v>#N/A</v>
      </c>
      <c r="CO120" t="e">
        <f>Table411[[#This Row],[Home_Ws]]/(Table411[[#This Row],[Home_Ws]]+Table411[[#This Row],[Home_Ls]])</f>
        <v>#N/A</v>
      </c>
      <c r="CP120" t="e">
        <f>Table411[[#This Row],[Away_Ws]]/(Table411[[#This Row],[Away_Ws]]+Table411[[#This Row],[Away_Ls]])</f>
        <v>#N/A</v>
      </c>
    </row>
    <row r="121" spans="1:94" x14ac:dyDescent="0.45">
      <c r="A121">
        <v>121</v>
      </c>
      <c r="B121" s="4"/>
      <c r="C121" s="4"/>
      <c r="D121" s="3" t="e">
        <f>VLOOKUP('Prediction Data'!$B121, Names!$C$2:$K$363, 2,FALSE)</f>
        <v>#N/A</v>
      </c>
      <c r="E121" s="3" t="e">
        <f>VLOOKUP('Prediction Data'!$C121, Names!$C$2:$K$363, 2,FALSE)</f>
        <v>#N/A</v>
      </c>
      <c r="F121" s="3" t="e">
        <f>VLOOKUP('Prediction Data'!$B121, Names!$C$2:$K$363, 3,FALSE)</f>
        <v>#N/A</v>
      </c>
      <c r="G121" s="3" t="e">
        <f>VLOOKUP('Prediction Data'!$C121, Names!$C$2:$K$363, 3,FALSE)</f>
        <v>#N/A</v>
      </c>
      <c r="H121" s="3" t="e">
        <f>VLOOKUP('Prediction Data'!$B121, Names!$C$2:$K$363, 5,FALSE)</f>
        <v>#N/A</v>
      </c>
      <c r="I121" s="3" t="e">
        <f>VLOOKUP('Prediction Data'!$C121, Names!$C$2:$K$363, 5,FALSE)</f>
        <v>#N/A</v>
      </c>
      <c r="J121" s="3" t="e">
        <f>VLOOKUP('Prediction Data'!$B121, Names!$C$2:$K$363, 6,FALSE)</f>
        <v>#N/A</v>
      </c>
      <c r="K121" s="3" t="e">
        <f>VLOOKUP('Prediction Data'!$C121, Names!$C$2:$K$363, 6,FALSE)</f>
        <v>#N/A</v>
      </c>
      <c r="L121" s="3" t="e">
        <f>VLOOKUP(B121, Names!$C$2:$M$363, 7,FALSE)</f>
        <v>#N/A</v>
      </c>
      <c r="M121" s="3" t="e">
        <f>VLOOKUP(C121, Names!$C$2:$M$363, 7,FALSE)</f>
        <v>#N/A</v>
      </c>
      <c r="N121" s="4" t="s">
        <v>558</v>
      </c>
      <c r="Q121" s="4">
        <f t="shared" si="10"/>
        <v>0</v>
      </c>
      <c r="R121" s="4" t="str">
        <f t="shared" si="11"/>
        <v>L</v>
      </c>
      <c r="S121" s="5"/>
      <c r="T121" s="17" t="e">
        <f>VLOOKUP($F121, Ratings_Comp[], T$215, FALSE)</f>
        <v>#N/A</v>
      </c>
      <c r="U121" s="17" t="e">
        <f>VLOOKUP($F121, Ratings_Comp[], U$215, FALSE)</f>
        <v>#N/A</v>
      </c>
      <c r="V121" s="17" t="e">
        <f>VLOOKUP($F121, Ratings_Comp[], V$215, FALSE)</f>
        <v>#N/A</v>
      </c>
      <c r="W121" s="17" t="e">
        <f>VLOOKUP($F121, Ratings_Comp[], W$215, FALSE)</f>
        <v>#N/A</v>
      </c>
      <c r="X121" s="17" t="e">
        <f>VLOOKUP($F121, Ratings_Comp[], X$215, FALSE)</f>
        <v>#N/A</v>
      </c>
      <c r="Y121" s="17" t="e">
        <f>VLOOKUP($G121, Ratings_Comp[], Y$215, FALSE)</f>
        <v>#N/A</v>
      </c>
      <c r="Z121" s="17" t="e">
        <f>VLOOKUP($G121, Ratings_Comp[], Z$215, FALSE)</f>
        <v>#N/A</v>
      </c>
      <c r="AA121" s="17" t="e">
        <f>VLOOKUP($G121, Ratings_Comp[], AA$215, FALSE)</f>
        <v>#N/A</v>
      </c>
      <c r="AB121" s="17" t="e">
        <f>VLOOKUP($G121, Ratings_Comp[], AB$215, FALSE)</f>
        <v>#N/A</v>
      </c>
      <c r="AC121" s="17" t="e">
        <f>VLOOKUP($G121, Ratings_Comp[], AC$215, FALSE)</f>
        <v>#N/A</v>
      </c>
      <c r="AD121" t="e">
        <f>VLOOKUP('Prediction Data'!$D121,#REF!, AD$215,FALSE)</f>
        <v>#N/A</v>
      </c>
      <c r="AE121" t="e">
        <f>VLOOKUP('Prediction Data'!$D121,#REF!, AE$215,FALSE)</f>
        <v>#N/A</v>
      </c>
      <c r="AF121" t="e">
        <f>VLOOKUP('Prediction Data'!$D121,#REF!, AF$215,FALSE)</f>
        <v>#N/A</v>
      </c>
      <c r="AG121" t="e">
        <f>VLOOKUP('Prediction Data'!$D121,#REF!, AG$215,FALSE)</f>
        <v>#N/A</v>
      </c>
      <c r="AH121" t="e">
        <f>VLOOKUP('Prediction Data'!$D121,#REF!, AH$215,FALSE)</f>
        <v>#N/A</v>
      </c>
      <c r="AI121" t="e">
        <f>VLOOKUP('Prediction Data'!$E121,#REF!, AI$215,FALSE)</f>
        <v>#N/A</v>
      </c>
      <c r="AJ121" t="e">
        <f>VLOOKUP('Prediction Data'!$E121,#REF!, AJ$215,FALSE)</f>
        <v>#N/A</v>
      </c>
      <c r="AK121" t="e">
        <f>VLOOKUP('Prediction Data'!$E121,#REF!, AK$215,FALSE)</f>
        <v>#N/A</v>
      </c>
      <c r="AL121" t="e">
        <f>VLOOKUP('Prediction Data'!$E121,#REF!, AL$215,FALSE)</f>
        <v>#N/A</v>
      </c>
      <c r="AM121" t="e">
        <f>VLOOKUP('Prediction Data'!$E121,#REF!, AM$215,FALSE)</f>
        <v>#N/A</v>
      </c>
      <c r="AN121" t="e">
        <f>VLOOKUP($F121,#REF!, AN$215,FALSE)</f>
        <v>#N/A</v>
      </c>
      <c r="AO121" t="e">
        <f>VLOOKUP($F121,#REF!, AO$215,FALSE)</f>
        <v>#N/A</v>
      </c>
      <c r="AP121" t="e">
        <f>VLOOKUP($G121,#REF!, AP$215,FALSE)</f>
        <v>#N/A</v>
      </c>
      <c r="AQ121" t="e">
        <f>VLOOKUP($G121,#REF!, AQ$215,FALSE)</f>
        <v>#N/A</v>
      </c>
      <c r="AR121" t="e">
        <f>VLOOKUP($H121,#REF!, 'Prediction Data'!AR$215,FALSE)</f>
        <v>#N/A</v>
      </c>
      <c r="AS121" t="e">
        <f>VLOOKUP($H121,#REF!, 'Prediction Data'!AS$215,FALSE)</f>
        <v>#N/A</v>
      </c>
      <c r="AT121" t="e">
        <f>VLOOKUP($H121,#REF!, 'Prediction Data'!AT$215,FALSE)</f>
        <v>#N/A</v>
      </c>
      <c r="AU121" t="e">
        <f>VLOOKUP($H121,#REF!, 'Prediction Data'!AU$215,FALSE)</f>
        <v>#N/A</v>
      </c>
      <c r="AV121" t="e">
        <f>VLOOKUP($H121,#REF!, 'Prediction Data'!AV$215,FALSE)</f>
        <v>#N/A</v>
      </c>
      <c r="AW121" t="e">
        <f>VLOOKUP($H121,#REF!, 'Prediction Data'!AW$215,FALSE)</f>
        <v>#N/A</v>
      </c>
      <c r="AX121" t="e">
        <f>VLOOKUP($H121,#REF!, 'Prediction Data'!AX$215,FALSE)</f>
        <v>#N/A</v>
      </c>
      <c r="AY121" t="e">
        <f>VLOOKUP($H121,#REF!, 'Prediction Data'!AY$215,FALSE)</f>
        <v>#N/A</v>
      </c>
      <c r="AZ121" t="e">
        <f>VLOOKUP($H121,#REF!, 'Prediction Data'!AZ$215,FALSE)</f>
        <v>#N/A</v>
      </c>
      <c r="BA121" t="e">
        <f>VLOOKUP($H121,#REF!, 'Prediction Data'!BA$215,FALSE)</f>
        <v>#N/A</v>
      </c>
      <c r="BB121" t="e">
        <f>VLOOKUP($H121,#REF!, 'Prediction Data'!BB$215,FALSE)</f>
        <v>#N/A</v>
      </c>
      <c r="BC121" t="e">
        <f>VLOOKUP($H121,#REF!, 'Prediction Data'!BC$215,FALSE)</f>
        <v>#N/A</v>
      </c>
      <c r="BD121" t="e">
        <f>VLOOKUP($I121,#REF!, 'Prediction Data'!BD$215,FALSE)</f>
        <v>#N/A</v>
      </c>
      <c r="BE121" t="e">
        <f>VLOOKUP($I121,#REF!, 'Prediction Data'!BE$215,FALSE)</f>
        <v>#N/A</v>
      </c>
      <c r="BF121" t="e">
        <f>VLOOKUP($I121,#REF!, 'Prediction Data'!BF$215,FALSE)</f>
        <v>#N/A</v>
      </c>
      <c r="BG121" t="e">
        <f>VLOOKUP($I121,#REF!, 'Prediction Data'!BG$215,FALSE)</f>
        <v>#N/A</v>
      </c>
      <c r="BH121" t="e">
        <f>VLOOKUP($I121,#REF!, 'Prediction Data'!BH$215,FALSE)</f>
        <v>#N/A</v>
      </c>
      <c r="BI121" t="e">
        <f>VLOOKUP($I121,#REF!, 'Prediction Data'!BI$215,FALSE)</f>
        <v>#N/A</v>
      </c>
      <c r="BJ121" t="e">
        <f>VLOOKUP($I121,#REF!, 'Prediction Data'!BJ$215,FALSE)</f>
        <v>#N/A</v>
      </c>
      <c r="BK121" t="e">
        <f>VLOOKUP($I121,#REF!, 'Prediction Data'!BK$215,FALSE)</f>
        <v>#N/A</v>
      </c>
      <c r="BL121" t="e">
        <f>VLOOKUP($I121,#REF!, 'Prediction Data'!BL$215,FALSE)</f>
        <v>#N/A</v>
      </c>
      <c r="BM121" t="e">
        <f>VLOOKUP($I121,#REF!, 'Prediction Data'!BM$215,FALSE)</f>
        <v>#N/A</v>
      </c>
      <c r="BN121" t="e">
        <f>VLOOKUP($I121,#REF!, 'Prediction Data'!BN$215,FALSE)</f>
        <v>#N/A</v>
      </c>
      <c r="BO121" t="e">
        <f>VLOOKUP($I121,#REF!, 'Prediction Data'!BO$215,FALSE)</f>
        <v>#N/A</v>
      </c>
      <c r="BP121" t="e">
        <f>VLOOKUP('Prediction Data'!$J121,#REF!, BP$215, FALSE)</f>
        <v>#N/A</v>
      </c>
      <c r="BQ121" t="e">
        <f>VLOOKUP('Prediction Data'!$J121,#REF!, BQ$215, FALSE)</f>
        <v>#N/A</v>
      </c>
      <c r="BR121" t="e">
        <f>VLOOKUP('Prediction Data'!$J121,#REF!, BR$215, FALSE)</f>
        <v>#N/A</v>
      </c>
      <c r="BS121" t="e">
        <f>VLOOKUP('Prediction Data'!$J121,#REF!, BS$215, FALSE)</f>
        <v>#N/A</v>
      </c>
      <c r="BT121" t="e">
        <f>VLOOKUP('Prediction Data'!$J121,#REF!, BT$215, FALSE)</f>
        <v>#N/A</v>
      </c>
      <c r="BU121" t="e">
        <f t="shared" si="12"/>
        <v>#N/A</v>
      </c>
      <c r="BV121" t="e">
        <f t="shared" si="13"/>
        <v>#N/A</v>
      </c>
      <c r="BW121" t="e">
        <f>VLOOKUP('Prediction Data'!$K121,#REF!, BW$215, FALSE)</f>
        <v>#N/A</v>
      </c>
      <c r="BX121" t="e">
        <f>VLOOKUP('Prediction Data'!$K121,#REF!, BX$215, FALSE)</f>
        <v>#N/A</v>
      </c>
      <c r="BY121" t="e">
        <f>VLOOKUP('Prediction Data'!$K121,#REF!, BY$215, FALSE)</f>
        <v>#N/A</v>
      </c>
      <c r="BZ121" t="e">
        <f>VLOOKUP('Prediction Data'!$K121,#REF!, BZ$215, FALSE)</f>
        <v>#N/A</v>
      </c>
      <c r="CA121" t="e">
        <f>VLOOKUP('Prediction Data'!$K121,#REF!, CA$215, FALSE)</f>
        <v>#N/A</v>
      </c>
      <c r="CB121" t="e">
        <f t="shared" si="14"/>
        <v>#N/A</v>
      </c>
      <c r="CC121" t="e">
        <f t="shared" si="15"/>
        <v>#N/A</v>
      </c>
      <c r="CD121" t="e">
        <f t="shared" si="16"/>
        <v>#N/A</v>
      </c>
      <c r="CE121" t="e">
        <f t="shared" si="17"/>
        <v>#N/A</v>
      </c>
      <c r="CF121" s="20" t="e">
        <f t="shared" si="18"/>
        <v>#N/A</v>
      </c>
      <c r="CG121" s="20" t="e">
        <f t="shared" si="19"/>
        <v>#N/A</v>
      </c>
      <c r="CH121" t="e">
        <f>VLOOKUP(Table411[[#This Row],[Conference_H]], Conferences!$H$2:$N$34, 3,FALSE)</f>
        <v>#N/A</v>
      </c>
      <c r="CI121" t="e">
        <f>VLOOKUP(Table411[[#This Row],[Conference_A]], Conferences!$H$2:$N$34, 3,FALSE)</f>
        <v>#N/A</v>
      </c>
      <c r="CJ121" t="e">
        <f>IF(Table411[[#This Row],[CRank_H]]=Table411[[#This Row],[CRank_A]],0,1)</f>
        <v>#N/A</v>
      </c>
      <c r="CK121" t="e">
        <f>VLOOKUP(Table411[[#This Row],[Home Name BPI_SAG ELO]], 'Ratings_Comp'!$A$2:$L$364, 14, FALSE)</f>
        <v>#N/A</v>
      </c>
      <c r="CL121" t="e">
        <f>VLOOKUP(Table411[[#This Row],[Home Name BPI_SAG ELO]], 'Ratings_Comp'!$A$2:$L$364, 15, FALSE)</f>
        <v>#N/A</v>
      </c>
      <c r="CM121" t="e">
        <f>VLOOKUP(Table411[[#This Row],[Away Name BPI_SAG ELO]], 'Ratings_Comp'!$A$2:$L$364, 14, FALSE)</f>
        <v>#N/A</v>
      </c>
      <c r="CN121" t="e">
        <f>VLOOKUP(Table411[[#This Row],[Away Name BPI_SAG ELO]], 'Ratings_Comp'!$A$2:$L$364, 15, FALSE)</f>
        <v>#N/A</v>
      </c>
      <c r="CO121" t="e">
        <f>Table411[[#This Row],[Home_Ws]]/(Table411[[#This Row],[Home_Ws]]+Table411[[#This Row],[Home_Ls]])</f>
        <v>#N/A</v>
      </c>
      <c r="CP121" t="e">
        <f>Table411[[#This Row],[Away_Ws]]/(Table411[[#This Row],[Away_Ws]]+Table411[[#This Row],[Away_Ls]])</f>
        <v>#N/A</v>
      </c>
    </row>
    <row r="122" spans="1:94" x14ac:dyDescent="0.45">
      <c r="A122">
        <v>122</v>
      </c>
      <c r="B122" s="4"/>
      <c r="C122" s="4"/>
      <c r="D122" s="3" t="e">
        <f>VLOOKUP('Prediction Data'!$B122, Names!$C$2:$K$363, 2,FALSE)</f>
        <v>#N/A</v>
      </c>
      <c r="E122" s="3" t="e">
        <f>VLOOKUP('Prediction Data'!$C122, Names!$C$2:$K$363, 2,FALSE)</f>
        <v>#N/A</v>
      </c>
      <c r="F122" s="3" t="e">
        <f>VLOOKUP('Prediction Data'!$B122, Names!$C$2:$K$363, 3,FALSE)</f>
        <v>#N/A</v>
      </c>
      <c r="G122" s="3" t="e">
        <f>VLOOKUP('Prediction Data'!$C122, Names!$C$2:$K$363, 3,FALSE)</f>
        <v>#N/A</v>
      </c>
      <c r="H122" s="3" t="e">
        <f>VLOOKUP('Prediction Data'!$B122, Names!$C$2:$K$363, 5,FALSE)</f>
        <v>#N/A</v>
      </c>
      <c r="I122" s="3" t="e">
        <f>VLOOKUP('Prediction Data'!$C122, Names!$C$2:$K$363, 5,FALSE)</f>
        <v>#N/A</v>
      </c>
      <c r="J122" s="3" t="e">
        <f>VLOOKUP('Prediction Data'!$B122, Names!$C$2:$K$363, 6,FALSE)</f>
        <v>#N/A</v>
      </c>
      <c r="K122" s="3" t="e">
        <f>VLOOKUP('Prediction Data'!$C122, Names!$C$2:$K$363, 6,FALSE)</f>
        <v>#N/A</v>
      </c>
      <c r="L122" s="3" t="e">
        <f>VLOOKUP(B122, Names!$C$2:$M$363, 7,FALSE)</f>
        <v>#N/A</v>
      </c>
      <c r="M122" s="3" t="e">
        <f>VLOOKUP(C122, Names!$C$2:$M$363, 7,FALSE)</f>
        <v>#N/A</v>
      </c>
      <c r="N122" s="4" t="s">
        <v>558</v>
      </c>
      <c r="Q122" s="4">
        <f t="shared" si="10"/>
        <v>0</v>
      </c>
      <c r="R122" s="4" t="str">
        <f t="shared" si="11"/>
        <v>L</v>
      </c>
      <c r="S122" s="5"/>
      <c r="T122" s="17" t="e">
        <f>VLOOKUP($F122, Ratings_Comp[], T$215, FALSE)</f>
        <v>#N/A</v>
      </c>
      <c r="U122" s="17" t="e">
        <f>VLOOKUP($F122, Ratings_Comp[], U$215, FALSE)</f>
        <v>#N/A</v>
      </c>
      <c r="V122" s="17" t="e">
        <f>VLOOKUP($F122, Ratings_Comp[], V$215, FALSE)</f>
        <v>#N/A</v>
      </c>
      <c r="W122" s="17" t="e">
        <f>VLOOKUP($F122, Ratings_Comp[], W$215, FALSE)</f>
        <v>#N/A</v>
      </c>
      <c r="X122" s="17" t="e">
        <f>VLOOKUP($F122, Ratings_Comp[], X$215, FALSE)</f>
        <v>#N/A</v>
      </c>
      <c r="Y122" s="17" t="e">
        <f>VLOOKUP($G122, Ratings_Comp[], Y$215, FALSE)</f>
        <v>#N/A</v>
      </c>
      <c r="Z122" s="17" t="e">
        <f>VLOOKUP($G122, Ratings_Comp[], Z$215, FALSE)</f>
        <v>#N/A</v>
      </c>
      <c r="AA122" s="17" t="e">
        <f>VLOOKUP($G122, Ratings_Comp[], AA$215, FALSE)</f>
        <v>#N/A</v>
      </c>
      <c r="AB122" s="17" t="e">
        <f>VLOOKUP($G122, Ratings_Comp[], AB$215, FALSE)</f>
        <v>#N/A</v>
      </c>
      <c r="AC122" s="17" t="e">
        <f>VLOOKUP($G122, Ratings_Comp[], AC$215, FALSE)</f>
        <v>#N/A</v>
      </c>
      <c r="AD122" t="e">
        <f>VLOOKUP('Prediction Data'!$D122,#REF!, AD$215,FALSE)</f>
        <v>#N/A</v>
      </c>
      <c r="AE122" t="e">
        <f>VLOOKUP('Prediction Data'!$D122,#REF!, AE$215,FALSE)</f>
        <v>#N/A</v>
      </c>
      <c r="AF122" t="e">
        <f>VLOOKUP('Prediction Data'!$D122,#REF!, AF$215,FALSE)</f>
        <v>#N/A</v>
      </c>
      <c r="AG122" t="e">
        <f>VLOOKUP('Prediction Data'!$D122,#REF!, AG$215,FALSE)</f>
        <v>#N/A</v>
      </c>
      <c r="AH122" t="e">
        <f>VLOOKUP('Prediction Data'!$D122,#REF!, AH$215,FALSE)</f>
        <v>#N/A</v>
      </c>
      <c r="AI122" t="e">
        <f>VLOOKUP('Prediction Data'!$E122,#REF!, AI$215,FALSE)</f>
        <v>#N/A</v>
      </c>
      <c r="AJ122" t="e">
        <f>VLOOKUP('Prediction Data'!$E122,#REF!, AJ$215,FALSE)</f>
        <v>#N/A</v>
      </c>
      <c r="AK122" t="e">
        <f>VLOOKUP('Prediction Data'!$E122,#REF!, AK$215,FALSE)</f>
        <v>#N/A</v>
      </c>
      <c r="AL122" t="e">
        <f>VLOOKUP('Prediction Data'!$E122,#REF!, AL$215,FALSE)</f>
        <v>#N/A</v>
      </c>
      <c r="AM122" t="e">
        <f>VLOOKUP('Prediction Data'!$E122,#REF!, AM$215,FALSE)</f>
        <v>#N/A</v>
      </c>
      <c r="AN122" t="e">
        <f>VLOOKUP($F122,#REF!, AN$215,FALSE)</f>
        <v>#N/A</v>
      </c>
      <c r="AO122" t="e">
        <f>VLOOKUP($F122,#REF!, AO$215,FALSE)</f>
        <v>#N/A</v>
      </c>
      <c r="AP122" t="e">
        <f>VLOOKUP($G122,#REF!, AP$215,FALSE)</f>
        <v>#N/A</v>
      </c>
      <c r="AQ122" t="e">
        <f>VLOOKUP($G122,#REF!, AQ$215,FALSE)</f>
        <v>#N/A</v>
      </c>
      <c r="AR122" t="e">
        <f>VLOOKUP($H122,#REF!, 'Prediction Data'!AR$215,FALSE)</f>
        <v>#N/A</v>
      </c>
      <c r="AS122" t="e">
        <f>VLOOKUP($H122,#REF!, 'Prediction Data'!AS$215,FALSE)</f>
        <v>#N/A</v>
      </c>
      <c r="AT122" t="e">
        <f>VLOOKUP($H122,#REF!, 'Prediction Data'!AT$215,FALSE)</f>
        <v>#N/A</v>
      </c>
      <c r="AU122" t="e">
        <f>VLOOKUP($H122,#REF!, 'Prediction Data'!AU$215,FALSE)</f>
        <v>#N/A</v>
      </c>
      <c r="AV122" t="e">
        <f>VLOOKUP($H122,#REF!, 'Prediction Data'!AV$215,FALSE)</f>
        <v>#N/A</v>
      </c>
      <c r="AW122" t="e">
        <f>VLOOKUP($H122,#REF!, 'Prediction Data'!AW$215,FALSE)</f>
        <v>#N/A</v>
      </c>
      <c r="AX122" t="e">
        <f>VLOOKUP($H122,#REF!, 'Prediction Data'!AX$215,FALSE)</f>
        <v>#N/A</v>
      </c>
      <c r="AY122" t="e">
        <f>VLOOKUP($H122,#REF!, 'Prediction Data'!AY$215,FALSE)</f>
        <v>#N/A</v>
      </c>
      <c r="AZ122" t="e">
        <f>VLOOKUP($H122,#REF!, 'Prediction Data'!AZ$215,FALSE)</f>
        <v>#N/A</v>
      </c>
      <c r="BA122" t="e">
        <f>VLOOKUP($H122,#REF!, 'Prediction Data'!BA$215,FALSE)</f>
        <v>#N/A</v>
      </c>
      <c r="BB122" t="e">
        <f>VLOOKUP($H122,#REF!, 'Prediction Data'!BB$215,FALSE)</f>
        <v>#N/A</v>
      </c>
      <c r="BC122" t="e">
        <f>VLOOKUP($H122,#REF!, 'Prediction Data'!BC$215,FALSE)</f>
        <v>#N/A</v>
      </c>
      <c r="BD122" t="e">
        <f>VLOOKUP($I122,#REF!, 'Prediction Data'!BD$215,FALSE)</f>
        <v>#N/A</v>
      </c>
      <c r="BE122" t="e">
        <f>VLOOKUP($I122,#REF!, 'Prediction Data'!BE$215,FALSE)</f>
        <v>#N/A</v>
      </c>
      <c r="BF122" t="e">
        <f>VLOOKUP($I122,#REF!, 'Prediction Data'!BF$215,FALSE)</f>
        <v>#N/A</v>
      </c>
      <c r="BG122" t="e">
        <f>VLOOKUP($I122,#REF!, 'Prediction Data'!BG$215,FALSE)</f>
        <v>#N/A</v>
      </c>
      <c r="BH122" t="e">
        <f>VLOOKUP($I122,#REF!, 'Prediction Data'!BH$215,FALSE)</f>
        <v>#N/A</v>
      </c>
      <c r="BI122" t="e">
        <f>VLOOKUP($I122,#REF!, 'Prediction Data'!BI$215,FALSE)</f>
        <v>#N/A</v>
      </c>
      <c r="BJ122" t="e">
        <f>VLOOKUP($I122,#REF!, 'Prediction Data'!BJ$215,FALSE)</f>
        <v>#N/A</v>
      </c>
      <c r="BK122" t="e">
        <f>VLOOKUP($I122,#REF!, 'Prediction Data'!BK$215,FALSE)</f>
        <v>#N/A</v>
      </c>
      <c r="BL122" t="e">
        <f>VLOOKUP($I122,#REF!, 'Prediction Data'!BL$215,FALSE)</f>
        <v>#N/A</v>
      </c>
      <c r="BM122" t="e">
        <f>VLOOKUP($I122,#REF!, 'Prediction Data'!BM$215,FALSE)</f>
        <v>#N/A</v>
      </c>
      <c r="BN122" t="e">
        <f>VLOOKUP($I122,#REF!, 'Prediction Data'!BN$215,FALSE)</f>
        <v>#N/A</v>
      </c>
      <c r="BO122" t="e">
        <f>VLOOKUP($I122,#REF!, 'Prediction Data'!BO$215,FALSE)</f>
        <v>#N/A</v>
      </c>
      <c r="BP122" t="e">
        <f>VLOOKUP('Prediction Data'!$J122,#REF!, BP$215, FALSE)</f>
        <v>#N/A</v>
      </c>
      <c r="BQ122" t="e">
        <f>VLOOKUP('Prediction Data'!$J122,#REF!, BQ$215, FALSE)</f>
        <v>#N/A</v>
      </c>
      <c r="BR122" t="e">
        <f>VLOOKUP('Prediction Data'!$J122,#REF!, BR$215, FALSE)</f>
        <v>#N/A</v>
      </c>
      <c r="BS122" t="e">
        <f>VLOOKUP('Prediction Data'!$J122,#REF!, BS$215, FALSE)</f>
        <v>#N/A</v>
      </c>
      <c r="BT122" t="e">
        <f>VLOOKUP('Prediction Data'!$J122,#REF!, BT$215, FALSE)</f>
        <v>#N/A</v>
      </c>
      <c r="BU122" t="e">
        <f t="shared" si="12"/>
        <v>#N/A</v>
      </c>
      <c r="BV122" t="e">
        <f t="shared" si="13"/>
        <v>#N/A</v>
      </c>
      <c r="BW122" t="e">
        <f>VLOOKUP('Prediction Data'!$K122,#REF!, BW$215, FALSE)</f>
        <v>#N/A</v>
      </c>
      <c r="BX122" t="e">
        <f>VLOOKUP('Prediction Data'!$K122,#REF!, BX$215, FALSE)</f>
        <v>#N/A</v>
      </c>
      <c r="BY122" t="e">
        <f>VLOOKUP('Prediction Data'!$K122,#REF!, BY$215, FALSE)</f>
        <v>#N/A</v>
      </c>
      <c r="BZ122" t="e">
        <f>VLOOKUP('Prediction Data'!$K122,#REF!, BZ$215, FALSE)</f>
        <v>#N/A</v>
      </c>
      <c r="CA122" t="e">
        <f>VLOOKUP('Prediction Data'!$K122,#REF!, CA$215, FALSE)</f>
        <v>#N/A</v>
      </c>
      <c r="CB122" t="e">
        <f t="shared" si="14"/>
        <v>#N/A</v>
      </c>
      <c r="CC122" t="e">
        <f t="shared" si="15"/>
        <v>#N/A</v>
      </c>
      <c r="CD122" t="e">
        <f t="shared" si="16"/>
        <v>#N/A</v>
      </c>
      <c r="CE122" t="e">
        <f t="shared" si="17"/>
        <v>#N/A</v>
      </c>
      <c r="CF122" s="20" t="e">
        <f t="shared" si="18"/>
        <v>#N/A</v>
      </c>
      <c r="CG122" s="20" t="e">
        <f t="shared" si="19"/>
        <v>#N/A</v>
      </c>
      <c r="CH122" t="e">
        <f>VLOOKUP(Table411[[#This Row],[Conference_H]], Conferences!$H$2:$N$34, 3,FALSE)</f>
        <v>#N/A</v>
      </c>
      <c r="CI122" t="e">
        <f>VLOOKUP(Table411[[#This Row],[Conference_A]], Conferences!$H$2:$N$34, 3,FALSE)</f>
        <v>#N/A</v>
      </c>
      <c r="CJ122" t="e">
        <f>IF(Table411[[#This Row],[CRank_H]]=Table411[[#This Row],[CRank_A]],0,1)</f>
        <v>#N/A</v>
      </c>
      <c r="CK122" t="e">
        <f>VLOOKUP(Table411[[#This Row],[Home Name BPI_SAG ELO]], 'Ratings_Comp'!$A$2:$L$364, 14, FALSE)</f>
        <v>#N/A</v>
      </c>
      <c r="CL122" t="e">
        <f>VLOOKUP(Table411[[#This Row],[Home Name BPI_SAG ELO]], 'Ratings_Comp'!$A$2:$L$364, 15, FALSE)</f>
        <v>#N/A</v>
      </c>
      <c r="CM122" t="e">
        <f>VLOOKUP(Table411[[#This Row],[Away Name BPI_SAG ELO]], 'Ratings_Comp'!$A$2:$L$364, 14, FALSE)</f>
        <v>#N/A</v>
      </c>
      <c r="CN122" t="e">
        <f>VLOOKUP(Table411[[#This Row],[Away Name BPI_SAG ELO]], 'Ratings_Comp'!$A$2:$L$364, 15, FALSE)</f>
        <v>#N/A</v>
      </c>
      <c r="CO122" t="e">
        <f>Table411[[#This Row],[Home_Ws]]/(Table411[[#This Row],[Home_Ws]]+Table411[[#This Row],[Home_Ls]])</f>
        <v>#N/A</v>
      </c>
      <c r="CP122" t="e">
        <f>Table411[[#This Row],[Away_Ws]]/(Table411[[#This Row],[Away_Ws]]+Table411[[#This Row],[Away_Ls]])</f>
        <v>#N/A</v>
      </c>
    </row>
    <row r="123" spans="1:94" x14ac:dyDescent="0.45">
      <c r="A123">
        <v>123</v>
      </c>
      <c r="B123" s="4"/>
      <c r="C123" s="4"/>
      <c r="D123" s="3" t="e">
        <f>VLOOKUP('Prediction Data'!$B123, Names!$C$2:$K$363, 2,FALSE)</f>
        <v>#N/A</v>
      </c>
      <c r="E123" s="3" t="e">
        <f>VLOOKUP('Prediction Data'!$C123, Names!$C$2:$K$363, 2,FALSE)</f>
        <v>#N/A</v>
      </c>
      <c r="F123" s="3" t="e">
        <f>VLOOKUP('Prediction Data'!$B123, Names!$C$2:$K$363, 3,FALSE)</f>
        <v>#N/A</v>
      </c>
      <c r="G123" s="3" t="e">
        <f>VLOOKUP('Prediction Data'!$C123, Names!$C$2:$K$363, 3,FALSE)</f>
        <v>#N/A</v>
      </c>
      <c r="H123" s="3" t="e">
        <f>VLOOKUP('Prediction Data'!$B123, Names!$C$2:$K$363, 5,FALSE)</f>
        <v>#N/A</v>
      </c>
      <c r="I123" s="3" t="e">
        <f>VLOOKUP('Prediction Data'!$C123, Names!$C$2:$K$363, 5,FALSE)</f>
        <v>#N/A</v>
      </c>
      <c r="J123" s="3" t="e">
        <f>VLOOKUP('Prediction Data'!$B123, Names!$C$2:$K$363, 6,FALSE)</f>
        <v>#N/A</v>
      </c>
      <c r="K123" s="3" t="e">
        <f>VLOOKUP('Prediction Data'!$C123, Names!$C$2:$K$363, 6,FALSE)</f>
        <v>#N/A</v>
      </c>
      <c r="L123" s="3" t="e">
        <f>VLOOKUP(B123, Names!$C$2:$M$363, 7,FALSE)</f>
        <v>#N/A</v>
      </c>
      <c r="M123" s="3" t="e">
        <f>VLOOKUP(C123, Names!$C$2:$M$363, 7,FALSE)</f>
        <v>#N/A</v>
      </c>
      <c r="N123" s="4" t="s">
        <v>558</v>
      </c>
      <c r="Q123" s="4">
        <f t="shared" si="10"/>
        <v>0</v>
      </c>
      <c r="R123" s="4" t="str">
        <f t="shared" si="11"/>
        <v>L</v>
      </c>
      <c r="S123" s="5"/>
      <c r="T123" s="17" t="e">
        <f>VLOOKUP($F123, Ratings_Comp[], T$215, FALSE)</f>
        <v>#N/A</v>
      </c>
      <c r="U123" s="17" t="e">
        <f>VLOOKUP($F123, Ratings_Comp[], U$215, FALSE)</f>
        <v>#N/A</v>
      </c>
      <c r="V123" s="17" t="e">
        <f>VLOOKUP($F123, Ratings_Comp[], V$215, FALSE)</f>
        <v>#N/A</v>
      </c>
      <c r="W123" s="17" t="e">
        <f>VLOOKUP($F123, Ratings_Comp[], W$215, FALSE)</f>
        <v>#N/A</v>
      </c>
      <c r="X123" s="17" t="e">
        <f>VLOOKUP($F123, Ratings_Comp[], X$215, FALSE)</f>
        <v>#N/A</v>
      </c>
      <c r="Y123" s="17" t="e">
        <f>VLOOKUP($G123, Ratings_Comp[], Y$215, FALSE)</f>
        <v>#N/A</v>
      </c>
      <c r="Z123" s="17" t="e">
        <f>VLOOKUP($G123, Ratings_Comp[], Z$215, FALSE)</f>
        <v>#N/A</v>
      </c>
      <c r="AA123" s="17" t="e">
        <f>VLOOKUP($G123, Ratings_Comp[], AA$215, FALSE)</f>
        <v>#N/A</v>
      </c>
      <c r="AB123" s="17" t="e">
        <f>VLOOKUP($G123, Ratings_Comp[], AB$215, FALSE)</f>
        <v>#N/A</v>
      </c>
      <c r="AC123" s="17" t="e">
        <f>VLOOKUP($G123, Ratings_Comp[], AC$215, FALSE)</f>
        <v>#N/A</v>
      </c>
      <c r="AD123" t="e">
        <f>VLOOKUP('Prediction Data'!$D123,#REF!, AD$215,FALSE)</f>
        <v>#N/A</v>
      </c>
      <c r="AE123" t="e">
        <f>VLOOKUP('Prediction Data'!$D123,#REF!, AE$215,FALSE)</f>
        <v>#N/A</v>
      </c>
      <c r="AF123" t="e">
        <f>VLOOKUP('Prediction Data'!$D123,#REF!, AF$215,FALSE)</f>
        <v>#N/A</v>
      </c>
      <c r="AG123" t="e">
        <f>VLOOKUP('Prediction Data'!$D123,#REF!, AG$215,FALSE)</f>
        <v>#N/A</v>
      </c>
      <c r="AH123" t="e">
        <f>VLOOKUP('Prediction Data'!$D123,#REF!, AH$215,FALSE)</f>
        <v>#N/A</v>
      </c>
      <c r="AI123" t="e">
        <f>VLOOKUP('Prediction Data'!$E123,#REF!, AI$215,FALSE)</f>
        <v>#N/A</v>
      </c>
      <c r="AJ123" t="e">
        <f>VLOOKUP('Prediction Data'!$E123,#REF!, AJ$215,FALSE)</f>
        <v>#N/A</v>
      </c>
      <c r="AK123" t="e">
        <f>VLOOKUP('Prediction Data'!$E123,#REF!, AK$215,FALSE)</f>
        <v>#N/A</v>
      </c>
      <c r="AL123" t="e">
        <f>VLOOKUP('Prediction Data'!$E123,#REF!, AL$215,FALSE)</f>
        <v>#N/A</v>
      </c>
      <c r="AM123" t="e">
        <f>VLOOKUP('Prediction Data'!$E123,#REF!, AM$215,FALSE)</f>
        <v>#N/A</v>
      </c>
      <c r="AN123" t="e">
        <f>VLOOKUP($F123,#REF!, AN$215,FALSE)</f>
        <v>#N/A</v>
      </c>
      <c r="AO123" t="e">
        <f>VLOOKUP($F123,#REF!, AO$215,FALSE)</f>
        <v>#N/A</v>
      </c>
      <c r="AP123" t="e">
        <f>VLOOKUP($G123,#REF!, AP$215,FALSE)</f>
        <v>#N/A</v>
      </c>
      <c r="AQ123" t="e">
        <f>VLOOKUP($G123,#REF!, AQ$215,FALSE)</f>
        <v>#N/A</v>
      </c>
      <c r="AR123" t="e">
        <f>VLOOKUP($H123,#REF!, 'Prediction Data'!AR$215,FALSE)</f>
        <v>#N/A</v>
      </c>
      <c r="AS123" t="e">
        <f>VLOOKUP($H123,#REF!, 'Prediction Data'!AS$215,FALSE)</f>
        <v>#N/A</v>
      </c>
      <c r="AT123" t="e">
        <f>VLOOKUP($H123,#REF!, 'Prediction Data'!AT$215,FALSE)</f>
        <v>#N/A</v>
      </c>
      <c r="AU123" t="e">
        <f>VLOOKUP($H123,#REF!, 'Prediction Data'!AU$215,FALSE)</f>
        <v>#N/A</v>
      </c>
      <c r="AV123" t="e">
        <f>VLOOKUP($H123,#REF!, 'Prediction Data'!AV$215,FALSE)</f>
        <v>#N/A</v>
      </c>
      <c r="AW123" t="e">
        <f>VLOOKUP($H123,#REF!, 'Prediction Data'!AW$215,FALSE)</f>
        <v>#N/A</v>
      </c>
      <c r="AX123" t="e">
        <f>VLOOKUP($H123,#REF!, 'Prediction Data'!AX$215,FALSE)</f>
        <v>#N/A</v>
      </c>
      <c r="AY123" t="e">
        <f>VLOOKUP($H123,#REF!, 'Prediction Data'!AY$215,FALSE)</f>
        <v>#N/A</v>
      </c>
      <c r="AZ123" t="e">
        <f>VLOOKUP($H123,#REF!, 'Prediction Data'!AZ$215,FALSE)</f>
        <v>#N/A</v>
      </c>
      <c r="BA123" t="e">
        <f>VLOOKUP($H123,#REF!, 'Prediction Data'!BA$215,FALSE)</f>
        <v>#N/A</v>
      </c>
      <c r="BB123" t="e">
        <f>VLOOKUP($H123,#REF!, 'Prediction Data'!BB$215,FALSE)</f>
        <v>#N/A</v>
      </c>
      <c r="BC123" t="e">
        <f>VLOOKUP($H123,#REF!, 'Prediction Data'!BC$215,FALSE)</f>
        <v>#N/A</v>
      </c>
      <c r="BD123" t="e">
        <f>VLOOKUP($I123,#REF!, 'Prediction Data'!BD$215,FALSE)</f>
        <v>#N/A</v>
      </c>
      <c r="BE123" t="e">
        <f>VLOOKUP($I123,#REF!, 'Prediction Data'!BE$215,FALSE)</f>
        <v>#N/A</v>
      </c>
      <c r="BF123" t="e">
        <f>VLOOKUP($I123,#REF!, 'Prediction Data'!BF$215,FALSE)</f>
        <v>#N/A</v>
      </c>
      <c r="BG123" t="e">
        <f>VLOOKUP($I123,#REF!, 'Prediction Data'!BG$215,FALSE)</f>
        <v>#N/A</v>
      </c>
      <c r="BH123" t="e">
        <f>VLOOKUP($I123,#REF!, 'Prediction Data'!BH$215,FALSE)</f>
        <v>#N/A</v>
      </c>
      <c r="BI123" t="e">
        <f>VLOOKUP($I123,#REF!, 'Prediction Data'!BI$215,FALSE)</f>
        <v>#N/A</v>
      </c>
      <c r="BJ123" t="e">
        <f>VLOOKUP($I123,#REF!, 'Prediction Data'!BJ$215,FALSE)</f>
        <v>#N/A</v>
      </c>
      <c r="BK123" t="e">
        <f>VLOOKUP($I123,#REF!, 'Prediction Data'!BK$215,FALSE)</f>
        <v>#N/A</v>
      </c>
      <c r="BL123" t="e">
        <f>VLOOKUP($I123,#REF!, 'Prediction Data'!BL$215,FALSE)</f>
        <v>#N/A</v>
      </c>
      <c r="BM123" t="e">
        <f>VLOOKUP($I123,#REF!, 'Prediction Data'!BM$215,FALSE)</f>
        <v>#N/A</v>
      </c>
      <c r="BN123" t="e">
        <f>VLOOKUP($I123,#REF!, 'Prediction Data'!BN$215,FALSE)</f>
        <v>#N/A</v>
      </c>
      <c r="BO123" t="e">
        <f>VLOOKUP($I123,#REF!, 'Prediction Data'!BO$215,FALSE)</f>
        <v>#N/A</v>
      </c>
      <c r="BP123" t="e">
        <f>VLOOKUP('Prediction Data'!$J123,#REF!, BP$215, FALSE)</f>
        <v>#N/A</v>
      </c>
      <c r="BQ123" t="e">
        <f>VLOOKUP('Prediction Data'!$J123,#REF!, BQ$215, FALSE)</f>
        <v>#N/A</v>
      </c>
      <c r="BR123" t="e">
        <f>VLOOKUP('Prediction Data'!$J123,#REF!, BR$215, FALSE)</f>
        <v>#N/A</v>
      </c>
      <c r="BS123" t="e">
        <f>VLOOKUP('Prediction Data'!$J123,#REF!, BS$215, FALSE)</f>
        <v>#N/A</v>
      </c>
      <c r="BT123" t="e">
        <f>VLOOKUP('Prediction Data'!$J123,#REF!, BT$215, FALSE)</f>
        <v>#N/A</v>
      </c>
      <c r="BU123" t="e">
        <f t="shared" si="12"/>
        <v>#N/A</v>
      </c>
      <c r="BV123" t="e">
        <f t="shared" si="13"/>
        <v>#N/A</v>
      </c>
      <c r="BW123" t="e">
        <f>VLOOKUP('Prediction Data'!$K123,#REF!, BW$215, FALSE)</f>
        <v>#N/A</v>
      </c>
      <c r="BX123" t="e">
        <f>VLOOKUP('Prediction Data'!$K123,#REF!, BX$215, FALSE)</f>
        <v>#N/A</v>
      </c>
      <c r="BY123" t="e">
        <f>VLOOKUP('Prediction Data'!$K123,#REF!, BY$215, FALSE)</f>
        <v>#N/A</v>
      </c>
      <c r="BZ123" t="e">
        <f>VLOOKUP('Prediction Data'!$K123,#REF!, BZ$215, FALSE)</f>
        <v>#N/A</v>
      </c>
      <c r="CA123" t="e">
        <f>VLOOKUP('Prediction Data'!$K123,#REF!, CA$215, FALSE)</f>
        <v>#N/A</v>
      </c>
      <c r="CB123" t="e">
        <f t="shared" si="14"/>
        <v>#N/A</v>
      </c>
      <c r="CC123" t="e">
        <f t="shared" si="15"/>
        <v>#N/A</v>
      </c>
      <c r="CD123" t="e">
        <f t="shared" si="16"/>
        <v>#N/A</v>
      </c>
      <c r="CE123" t="e">
        <f t="shared" si="17"/>
        <v>#N/A</v>
      </c>
      <c r="CF123" s="20" t="e">
        <f t="shared" si="18"/>
        <v>#N/A</v>
      </c>
      <c r="CG123" s="20" t="e">
        <f t="shared" si="19"/>
        <v>#N/A</v>
      </c>
      <c r="CH123" t="e">
        <f>VLOOKUP(Table411[[#This Row],[Conference_H]], Conferences!$H$2:$N$34, 3,FALSE)</f>
        <v>#N/A</v>
      </c>
      <c r="CI123" t="e">
        <f>VLOOKUP(Table411[[#This Row],[Conference_A]], Conferences!$H$2:$N$34, 3,FALSE)</f>
        <v>#N/A</v>
      </c>
      <c r="CJ123" t="e">
        <f>IF(Table411[[#This Row],[CRank_H]]=Table411[[#This Row],[CRank_A]],0,1)</f>
        <v>#N/A</v>
      </c>
      <c r="CK123" t="e">
        <f>VLOOKUP(Table411[[#This Row],[Home Name BPI_SAG ELO]], 'Ratings_Comp'!$A$2:$L$364, 14, FALSE)</f>
        <v>#N/A</v>
      </c>
      <c r="CL123" t="e">
        <f>VLOOKUP(Table411[[#This Row],[Home Name BPI_SAG ELO]], 'Ratings_Comp'!$A$2:$L$364, 15, FALSE)</f>
        <v>#N/A</v>
      </c>
      <c r="CM123" t="e">
        <f>VLOOKUP(Table411[[#This Row],[Away Name BPI_SAG ELO]], 'Ratings_Comp'!$A$2:$L$364, 14, FALSE)</f>
        <v>#N/A</v>
      </c>
      <c r="CN123" t="e">
        <f>VLOOKUP(Table411[[#This Row],[Away Name BPI_SAG ELO]], 'Ratings_Comp'!$A$2:$L$364, 15, FALSE)</f>
        <v>#N/A</v>
      </c>
      <c r="CO123" t="e">
        <f>Table411[[#This Row],[Home_Ws]]/(Table411[[#This Row],[Home_Ws]]+Table411[[#This Row],[Home_Ls]])</f>
        <v>#N/A</v>
      </c>
      <c r="CP123" t="e">
        <f>Table411[[#This Row],[Away_Ws]]/(Table411[[#This Row],[Away_Ws]]+Table411[[#This Row],[Away_Ls]])</f>
        <v>#N/A</v>
      </c>
    </row>
    <row r="124" spans="1:94" x14ac:dyDescent="0.45">
      <c r="A124">
        <v>124</v>
      </c>
      <c r="B124" s="4"/>
      <c r="C124" s="4"/>
      <c r="D124" s="3" t="e">
        <f>VLOOKUP('Prediction Data'!$B124, Names!$C$2:$K$363, 2,FALSE)</f>
        <v>#N/A</v>
      </c>
      <c r="E124" s="3" t="e">
        <f>VLOOKUP('Prediction Data'!$C124, Names!$C$2:$K$363, 2,FALSE)</f>
        <v>#N/A</v>
      </c>
      <c r="F124" s="3" t="e">
        <f>VLOOKUP('Prediction Data'!$B124, Names!$C$2:$K$363, 3,FALSE)</f>
        <v>#N/A</v>
      </c>
      <c r="G124" s="3" t="e">
        <f>VLOOKUP('Prediction Data'!$C124, Names!$C$2:$K$363, 3,FALSE)</f>
        <v>#N/A</v>
      </c>
      <c r="H124" s="3" t="e">
        <f>VLOOKUP('Prediction Data'!$B124, Names!$C$2:$K$363, 5,FALSE)</f>
        <v>#N/A</v>
      </c>
      <c r="I124" s="3" t="e">
        <f>VLOOKUP('Prediction Data'!$C124, Names!$C$2:$K$363, 5,FALSE)</f>
        <v>#N/A</v>
      </c>
      <c r="J124" s="3" t="e">
        <f>VLOOKUP('Prediction Data'!$B124, Names!$C$2:$K$363, 6,FALSE)</f>
        <v>#N/A</v>
      </c>
      <c r="K124" s="3" t="e">
        <f>VLOOKUP('Prediction Data'!$C124, Names!$C$2:$K$363, 6,FALSE)</f>
        <v>#N/A</v>
      </c>
      <c r="L124" s="3" t="e">
        <f>VLOOKUP(B124, Names!$C$2:$M$363, 7,FALSE)</f>
        <v>#N/A</v>
      </c>
      <c r="M124" s="3" t="e">
        <f>VLOOKUP(C124, Names!$C$2:$M$363, 7,FALSE)</f>
        <v>#N/A</v>
      </c>
      <c r="N124" s="4" t="s">
        <v>558</v>
      </c>
      <c r="Q124" s="4">
        <f t="shared" si="10"/>
        <v>0</v>
      </c>
      <c r="R124" s="4" t="str">
        <f t="shared" si="11"/>
        <v>L</v>
      </c>
      <c r="S124" s="5"/>
      <c r="T124" s="17" t="e">
        <f>VLOOKUP($F124, Ratings_Comp[], T$215, FALSE)</f>
        <v>#N/A</v>
      </c>
      <c r="U124" s="17" t="e">
        <f>VLOOKUP($F124, Ratings_Comp[], U$215, FALSE)</f>
        <v>#N/A</v>
      </c>
      <c r="V124" s="17" t="e">
        <f>VLOOKUP($F124, Ratings_Comp[], V$215, FALSE)</f>
        <v>#N/A</v>
      </c>
      <c r="W124" s="17" t="e">
        <f>VLOOKUP($F124, Ratings_Comp[], W$215, FALSE)</f>
        <v>#N/A</v>
      </c>
      <c r="X124" s="17" t="e">
        <f>VLOOKUP($F124, Ratings_Comp[], X$215, FALSE)</f>
        <v>#N/A</v>
      </c>
      <c r="Y124" s="17" t="e">
        <f>VLOOKUP($G124, Ratings_Comp[], Y$215, FALSE)</f>
        <v>#N/A</v>
      </c>
      <c r="Z124" s="17" t="e">
        <f>VLOOKUP($G124, Ratings_Comp[], Z$215, FALSE)</f>
        <v>#N/A</v>
      </c>
      <c r="AA124" s="17" t="e">
        <f>VLOOKUP($G124, Ratings_Comp[], AA$215, FALSE)</f>
        <v>#N/A</v>
      </c>
      <c r="AB124" s="17" t="e">
        <f>VLOOKUP($G124, Ratings_Comp[], AB$215, FALSE)</f>
        <v>#N/A</v>
      </c>
      <c r="AC124" s="17" t="e">
        <f>VLOOKUP($G124, Ratings_Comp[], AC$215, FALSE)</f>
        <v>#N/A</v>
      </c>
      <c r="AD124" t="e">
        <f>VLOOKUP('Prediction Data'!$D124,#REF!, AD$215,FALSE)</f>
        <v>#N/A</v>
      </c>
      <c r="AE124" t="e">
        <f>VLOOKUP('Prediction Data'!$D124,#REF!, AE$215,FALSE)</f>
        <v>#N/A</v>
      </c>
      <c r="AF124" t="e">
        <f>VLOOKUP('Prediction Data'!$D124,#REF!, AF$215,FALSE)</f>
        <v>#N/A</v>
      </c>
      <c r="AG124" t="e">
        <f>VLOOKUP('Prediction Data'!$D124,#REF!, AG$215,FALSE)</f>
        <v>#N/A</v>
      </c>
      <c r="AH124" t="e">
        <f>VLOOKUP('Prediction Data'!$D124,#REF!, AH$215,FALSE)</f>
        <v>#N/A</v>
      </c>
      <c r="AI124" t="e">
        <f>VLOOKUP('Prediction Data'!$E124,#REF!, AI$215,FALSE)</f>
        <v>#N/A</v>
      </c>
      <c r="AJ124" t="e">
        <f>VLOOKUP('Prediction Data'!$E124,#REF!, AJ$215,FALSE)</f>
        <v>#N/A</v>
      </c>
      <c r="AK124" t="e">
        <f>VLOOKUP('Prediction Data'!$E124,#REF!, AK$215,FALSE)</f>
        <v>#N/A</v>
      </c>
      <c r="AL124" t="e">
        <f>VLOOKUP('Prediction Data'!$E124,#REF!, AL$215,FALSE)</f>
        <v>#N/A</v>
      </c>
      <c r="AM124" t="e">
        <f>VLOOKUP('Prediction Data'!$E124,#REF!, AM$215,FALSE)</f>
        <v>#N/A</v>
      </c>
      <c r="AN124" t="e">
        <f>VLOOKUP($F124,#REF!, AN$215,FALSE)</f>
        <v>#N/A</v>
      </c>
      <c r="AO124" t="e">
        <f>VLOOKUP($F124,#REF!, AO$215,FALSE)</f>
        <v>#N/A</v>
      </c>
      <c r="AP124" t="e">
        <f>VLOOKUP($G124,#REF!, AP$215,FALSE)</f>
        <v>#N/A</v>
      </c>
      <c r="AQ124" t="e">
        <f>VLOOKUP($G124,#REF!, AQ$215,FALSE)</f>
        <v>#N/A</v>
      </c>
      <c r="AR124" t="e">
        <f>VLOOKUP($H124,#REF!, 'Prediction Data'!AR$215,FALSE)</f>
        <v>#N/A</v>
      </c>
      <c r="AS124" t="e">
        <f>VLOOKUP($H124,#REF!, 'Prediction Data'!AS$215,FALSE)</f>
        <v>#N/A</v>
      </c>
      <c r="AT124" t="e">
        <f>VLOOKUP($H124,#REF!, 'Prediction Data'!AT$215,FALSE)</f>
        <v>#N/A</v>
      </c>
      <c r="AU124" t="e">
        <f>VLOOKUP($H124,#REF!, 'Prediction Data'!AU$215,FALSE)</f>
        <v>#N/A</v>
      </c>
      <c r="AV124" t="e">
        <f>VLOOKUP($H124,#REF!, 'Prediction Data'!AV$215,FALSE)</f>
        <v>#N/A</v>
      </c>
      <c r="AW124" t="e">
        <f>VLOOKUP($H124,#REF!, 'Prediction Data'!AW$215,FALSE)</f>
        <v>#N/A</v>
      </c>
      <c r="AX124" t="e">
        <f>VLOOKUP($H124,#REF!, 'Prediction Data'!AX$215,FALSE)</f>
        <v>#N/A</v>
      </c>
      <c r="AY124" t="e">
        <f>VLOOKUP($H124,#REF!, 'Prediction Data'!AY$215,FALSE)</f>
        <v>#N/A</v>
      </c>
      <c r="AZ124" t="e">
        <f>VLOOKUP($H124,#REF!, 'Prediction Data'!AZ$215,FALSE)</f>
        <v>#N/A</v>
      </c>
      <c r="BA124" t="e">
        <f>VLOOKUP($H124,#REF!, 'Prediction Data'!BA$215,FALSE)</f>
        <v>#N/A</v>
      </c>
      <c r="BB124" t="e">
        <f>VLOOKUP($H124,#REF!, 'Prediction Data'!BB$215,FALSE)</f>
        <v>#N/A</v>
      </c>
      <c r="BC124" t="e">
        <f>VLOOKUP($H124,#REF!, 'Prediction Data'!BC$215,FALSE)</f>
        <v>#N/A</v>
      </c>
      <c r="BD124" t="e">
        <f>VLOOKUP($I124,#REF!, 'Prediction Data'!BD$215,FALSE)</f>
        <v>#N/A</v>
      </c>
      <c r="BE124" t="e">
        <f>VLOOKUP($I124,#REF!, 'Prediction Data'!BE$215,FALSE)</f>
        <v>#N/A</v>
      </c>
      <c r="BF124" t="e">
        <f>VLOOKUP($I124,#REF!, 'Prediction Data'!BF$215,FALSE)</f>
        <v>#N/A</v>
      </c>
      <c r="BG124" t="e">
        <f>VLOOKUP($I124,#REF!, 'Prediction Data'!BG$215,FALSE)</f>
        <v>#N/A</v>
      </c>
      <c r="BH124" t="e">
        <f>VLOOKUP($I124,#REF!, 'Prediction Data'!BH$215,FALSE)</f>
        <v>#N/A</v>
      </c>
      <c r="BI124" t="e">
        <f>VLOOKUP($I124,#REF!, 'Prediction Data'!BI$215,FALSE)</f>
        <v>#N/A</v>
      </c>
      <c r="BJ124" t="e">
        <f>VLOOKUP($I124,#REF!, 'Prediction Data'!BJ$215,FALSE)</f>
        <v>#N/A</v>
      </c>
      <c r="BK124" t="e">
        <f>VLOOKUP($I124,#REF!, 'Prediction Data'!BK$215,FALSE)</f>
        <v>#N/A</v>
      </c>
      <c r="BL124" t="e">
        <f>VLOOKUP($I124,#REF!, 'Prediction Data'!BL$215,FALSE)</f>
        <v>#N/A</v>
      </c>
      <c r="BM124" t="e">
        <f>VLOOKUP($I124,#REF!, 'Prediction Data'!BM$215,FALSE)</f>
        <v>#N/A</v>
      </c>
      <c r="BN124" t="e">
        <f>VLOOKUP($I124,#REF!, 'Prediction Data'!BN$215,FALSE)</f>
        <v>#N/A</v>
      </c>
      <c r="BO124" t="e">
        <f>VLOOKUP($I124,#REF!, 'Prediction Data'!BO$215,FALSE)</f>
        <v>#N/A</v>
      </c>
      <c r="BP124" t="e">
        <f>VLOOKUP('Prediction Data'!$J124,#REF!, BP$215, FALSE)</f>
        <v>#N/A</v>
      </c>
      <c r="BQ124" t="e">
        <f>VLOOKUP('Prediction Data'!$J124,#REF!, BQ$215, FALSE)</f>
        <v>#N/A</v>
      </c>
      <c r="BR124" t="e">
        <f>VLOOKUP('Prediction Data'!$J124,#REF!, BR$215, FALSE)</f>
        <v>#N/A</v>
      </c>
      <c r="BS124" t="e">
        <f>VLOOKUP('Prediction Data'!$J124,#REF!, BS$215, FALSE)</f>
        <v>#N/A</v>
      </c>
      <c r="BT124" t="e">
        <f>VLOOKUP('Prediction Data'!$J124,#REF!, BT$215, FALSE)</f>
        <v>#N/A</v>
      </c>
      <c r="BU124" t="e">
        <f t="shared" si="12"/>
        <v>#N/A</v>
      </c>
      <c r="BV124" t="e">
        <f t="shared" si="13"/>
        <v>#N/A</v>
      </c>
      <c r="BW124" t="e">
        <f>VLOOKUP('Prediction Data'!$K124,#REF!, BW$215, FALSE)</f>
        <v>#N/A</v>
      </c>
      <c r="BX124" t="e">
        <f>VLOOKUP('Prediction Data'!$K124,#REF!, BX$215, FALSE)</f>
        <v>#N/A</v>
      </c>
      <c r="BY124" t="e">
        <f>VLOOKUP('Prediction Data'!$K124,#REF!, BY$215, FALSE)</f>
        <v>#N/A</v>
      </c>
      <c r="BZ124" t="e">
        <f>VLOOKUP('Prediction Data'!$K124,#REF!, BZ$215, FALSE)</f>
        <v>#N/A</v>
      </c>
      <c r="CA124" t="e">
        <f>VLOOKUP('Prediction Data'!$K124,#REF!, CA$215, FALSE)</f>
        <v>#N/A</v>
      </c>
      <c r="CB124" t="e">
        <f t="shared" si="14"/>
        <v>#N/A</v>
      </c>
      <c r="CC124" t="e">
        <f t="shared" si="15"/>
        <v>#N/A</v>
      </c>
      <c r="CD124" t="e">
        <f t="shared" si="16"/>
        <v>#N/A</v>
      </c>
      <c r="CE124" t="e">
        <f t="shared" si="17"/>
        <v>#N/A</v>
      </c>
      <c r="CF124" s="20" t="e">
        <f t="shared" si="18"/>
        <v>#N/A</v>
      </c>
      <c r="CG124" s="20" t="e">
        <f t="shared" si="19"/>
        <v>#N/A</v>
      </c>
      <c r="CH124" t="e">
        <f>VLOOKUP(Table411[[#This Row],[Conference_H]], Conferences!$H$2:$N$34, 3,FALSE)</f>
        <v>#N/A</v>
      </c>
      <c r="CI124" t="e">
        <f>VLOOKUP(Table411[[#This Row],[Conference_A]], Conferences!$H$2:$N$34, 3,FALSE)</f>
        <v>#N/A</v>
      </c>
      <c r="CJ124" t="e">
        <f>IF(Table411[[#This Row],[CRank_H]]=Table411[[#This Row],[CRank_A]],0,1)</f>
        <v>#N/A</v>
      </c>
      <c r="CK124" t="e">
        <f>VLOOKUP(Table411[[#This Row],[Home Name BPI_SAG ELO]], 'Ratings_Comp'!$A$2:$L$364, 14, FALSE)</f>
        <v>#N/A</v>
      </c>
      <c r="CL124" t="e">
        <f>VLOOKUP(Table411[[#This Row],[Home Name BPI_SAG ELO]], 'Ratings_Comp'!$A$2:$L$364, 15, FALSE)</f>
        <v>#N/A</v>
      </c>
      <c r="CM124" t="e">
        <f>VLOOKUP(Table411[[#This Row],[Away Name BPI_SAG ELO]], 'Ratings_Comp'!$A$2:$L$364, 14, FALSE)</f>
        <v>#N/A</v>
      </c>
      <c r="CN124" t="e">
        <f>VLOOKUP(Table411[[#This Row],[Away Name BPI_SAG ELO]], 'Ratings_Comp'!$A$2:$L$364, 15, FALSE)</f>
        <v>#N/A</v>
      </c>
      <c r="CO124" t="e">
        <f>Table411[[#This Row],[Home_Ws]]/(Table411[[#This Row],[Home_Ws]]+Table411[[#This Row],[Home_Ls]])</f>
        <v>#N/A</v>
      </c>
      <c r="CP124" t="e">
        <f>Table411[[#This Row],[Away_Ws]]/(Table411[[#This Row],[Away_Ws]]+Table411[[#This Row],[Away_Ls]])</f>
        <v>#N/A</v>
      </c>
    </row>
    <row r="125" spans="1:94" x14ac:dyDescent="0.45">
      <c r="A125">
        <v>125</v>
      </c>
      <c r="B125" s="4"/>
      <c r="C125" s="4"/>
      <c r="D125" s="3" t="e">
        <f>VLOOKUP('Prediction Data'!$B125, Names!$C$2:$K$363, 2,FALSE)</f>
        <v>#N/A</v>
      </c>
      <c r="E125" s="3" t="e">
        <f>VLOOKUP('Prediction Data'!$C125, Names!$C$2:$K$363, 2,FALSE)</f>
        <v>#N/A</v>
      </c>
      <c r="F125" s="3" t="e">
        <f>VLOOKUP('Prediction Data'!$B125, Names!$C$2:$K$363, 3,FALSE)</f>
        <v>#N/A</v>
      </c>
      <c r="G125" s="3" t="e">
        <f>VLOOKUP('Prediction Data'!$C125, Names!$C$2:$K$363, 3,FALSE)</f>
        <v>#N/A</v>
      </c>
      <c r="H125" s="3" t="e">
        <f>VLOOKUP('Prediction Data'!$B125, Names!$C$2:$K$363, 5,FALSE)</f>
        <v>#N/A</v>
      </c>
      <c r="I125" s="3" t="e">
        <f>VLOOKUP('Prediction Data'!$C125, Names!$C$2:$K$363, 5,FALSE)</f>
        <v>#N/A</v>
      </c>
      <c r="J125" s="3" t="e">
        <f>VLOOKUP('Prediction Data'!$B125, Names!$C$2:$K$363, 6,FALSE)</f>
        <v>#N/A</v>
      </c>
      <c r="K125" s="3" t="e">
        <f>VLOOKUP('Prediction Data'!$C125, Names!$C$2:$K$363, 6,FALSE)</f>
        <v>#N/A</v>
      </c>
      <c r="L125" s="3" t="e">
        <f>VLOOKUP(B125, Names!$C$2:$M$363, 7,FALSE)</f>
        <v>#N/A</v>
      </c>
      <c r="M125" s="3" t="e">
        <f>VLOOKUP(C125, Names!$C$2:$M$363, 7,FALSE)</f>
        <v>#N/A</v>
      </c>
      <c r="N125" s="4" t="s">
        <v>558</v>
      </c>
      <c r="Q125" s="4">
        <f t="shared" si="10"/>
        <v>0</v>
      </c>
      <c r="R125" s="4" t="str">
        <f t="shared" si="11"/>
        <v>L</v>
      </c>
      <c r="S125" s="5"/>
      <c r="T125" s="17" t="e">
        <f>VLOOKUP($F125, Ratings_Comp[], T$215, FALSE)</f>
        <v>#N/A</v>
      </c>
      <c r="U125" s="17" t="e">
        <f>VLOOKUP($F125, Ratings_Comp[], U$215, FALSE)</f>
        <v>#N/A</v>
      </c>
      <c r="V125" s="17" t="e">
        <f>VLOOKUP($F125, Ratings_Comp[], V$215, FALSE)</f>
        <v>#N/A</v>
      </c>
      <c r="W125" s="17" t="e">
        <f>VLOOKUP($F125, Ratings_Comp[], W$215, FALSE)</f>
        <v>#N/A</v>
      </c>
      <c r="X125" s="17" t="e">
        <f>VLOOKUP($F125, Ratings_Comp[], X$215, FALSE)</f>
        <v>#N/A</v>
      </c>
      <c r="Y125" s="17" t="e">
        <f>VLOOKUP($G125, Ratings_Comp[], Y$215, FALSE)</f>
        <v>#N/A</v>
      </c>
      <c r="Z125" s="17" t="e">
        <f>VLOOKUP($G125, Ratings_Comp[], Z$215, FALSE)</f>
        <v>#N/A</v>
      </c>
      <c r="AA125" s="17" t="e">
        <f>VLOOKUP($G125, Ratings_Comp[], AA$215, FALSE)</f>
        <v>#N/A</v>
      </c>
      <c r="AB125" s="17" t="e">
        <f>VLOOKUP($G125, Ratings_Comp[], AB$215, FALSE)</f>
        <v>#N/A</v>
      </c>
      <c r="AC125" s="17" t="e">
        <f>VLOOKUP($G125, Ratings_Comp[], AC$215, FALSE)</f>
        <v>#N/A</v>
      </c>
      <c r="AD125" t="e">
        <f>VLOOKUP('Prediction Data'!$D125,#REF!, AD$215,FALSE)</f>
        <v>#N/A</v>
      </c>
      <c r="AE125" t="e">
        <f>VLOOKUP('Prediction Data'!$D125,#REF!, AE$215,FALSE)</f>
        <v>#N/A</v>
      </c>
      <c r="AF125" t="e">
        <f>VLOOKUP('Prediction Data'!$D125,#REF!, AF$215,FALSE)</f>
        <v>#N/A</v>
      </c>
      <c r="AG125" t="e">
        <f>VLOOKUP('Prediction Data'!$D125,#REF!, AG$215,FALSE)</f>
        <v>#N/A</v>
      </c>
      <c r="AH125" t="e">
        <f>VLOOKUP('Prediction Data'!$D125,#REF!, AH$215,FALSE)</f>
        <v>#N/A</v>
      </c>
      <c r="AI125" t="e">
        <f>VLOOKUP('Prediction Data'!$E125,#REF!, AI$215,FALSE)</f>
        <v>#N/A</v>
      </c>
      <c r="AJ125" t="e">
        <f>VLOOKUP('Prediction Data'!$E125,#REF!, AJ$215,FALSE)</f>
        <v>#N/A</v>
      </c>
      <c r="AK125" t="e">
        <f>VLOOKUP('Prediction Data'!$E125,#REF!, AK$215,FALSE)</f>
        <v>#N/A</v>
      </c>
      <c r="AL125" t="e">
        <f>VLOOKUP('Prediction Data'!$E125,#REF!, AL$215,FALSE)</f>
        <v>#N/A</v>
      </c>
      <c r="AM125" t="e">
        <f>VLOOKUP('Prediction Data'!$E125,#REF!, AM$215,FALSE)</f>
        <v>#N/A</v>
      </c>
      <c r="AN125" t="e">
        <f>VLOOKUP($F125,#REF!, AN$215,FALSE)</f>
        <v>#N/A</v>
      </c>
      <c r="AO125" t="e">
        <f>VLOOKUP($F125,#REF!, AO$215,FALSE)</f>
        <v>#N/A</v>
      </c>
      <c r="AP125" t="e">
        <f>VLOOKUP($G125,#REF!, AP$215,FALSE)</f>
        <v>#N/A</v>
      </c>
      <c r="AQ125" t="e">
        <f>VLOOKUP($G125,#REF!, AQ$215,FALSE)</f>
        <v>#N/A</v>
      </c>
      <c r="AR125" t="e">
        <f>VLOOKUP($H125,#REF!, 'Prediction Data'!AR$215,FALSE)</f>
        <v>#N/A</v>
      </c>
      <c r="AS125" t="e">
        <f>VLOOKUP($H125,#REF!, 'Prediction Data'!AS$215,FALSE)</f>
        <v>#N/A</v>
      </c>
      <c r="AT125" t="e">
        <f>VLOOKUP($H125,#REF!, 'Prediction Data'!AT$215,FALSE)</f>
        <v>#N/A</v>
      </c>
      <c r="AU125" t="e">
        <f>VLOOKUP($H125,#REF!, 'Prediction Data'!AU$215,FALSE)</f>
        <v>#N/A</v>
      </c>
      <c r="AV125" t="e">
        <f>VLOOKUP($H125,#REF!, 'Prediction Data'!AV$215,FALSE)</f>
        <v>#N/A</v>
      </c>
      <c r="AW125" t="e">
        <f>VLOOKUP($H125,#REF!, 'Prediction Data'!AW$215,FALSE)</f>
        <v>#N/A</v>
      </c>
      <c r="AX125" t="e">
        <f>VLOOKUP($H125,#REF!, 'Prediction Data'!AX$215,FALSE)</f>
        <v>#N/A</v>
      </c>
      <c r="AY125" t="e">
        <f>VLOOKUP($H125,#REF!, 'Prediction Data'!AY$215,FALSE)</f>
        <v>#N/A</v>
      </c>
      <c r="AZ125" t="e">
        <f>VLOOKUP($H125,#REF!, 'Prediction Data'!AZ$215,FALSE)</f>
        <v>#N/A</v>
      </c>
      <c r="BA125" t="e">
        <f>VLOOKUP($H125,#REF!, 'Prediction Data'!BA$215,FALSE)</f>
        <v>#N/A</v>
      </c>
      <c r="BB125" t="e">
        <f>VLOOKUP($H125,#REF!, 'Prediction Data'!BB$215,FALSE)</f>
        <v>#N/A</v>
      </c>
      <c r="BC125" t="e">
        <f>VLOOKUP($H125,#REF!, 'Prediction Data'!BC$215,FALSE)</f>
        <v>#N/A</v>
      </c>
      <c r="BD125" t="e">
        <f>VLOOKUP($I125,#REF!, 'Prediction Data'!BD$215,FALSE)</f>
        <v>#N/A</v>
      </c>
      <c r="BE125" t="e">
        <f>VLOOKUP($I125,#REF!, 'Prediction Data'!BE$215,FALSE)</f>
        <v>#N/A</v>
      </c>
      <c r="BF125" t="e">
        <f>VLOOKUP($I125,#REF!, 'Prediction Data'!BF$215,FALSE)</f>
        <v>#N/A</v>
      </c>
      <c r="BG125" t="e">
        <f>VLOOKUP($I125,#REF!, 'Prediction Data'!BG$215,FALSE)</f>
        <v>#N/A</v>
      </c>
      <c r="BH125" t="e">
        <f>VLOOKUP($I125,#REF!, 'Prediction Data'!BH$215,FALSE)</f>
        <v>#N/A</v>
      </c>
      <c r="BI125" t="e">
        <f>VLOOKUP($I125,#REF!, 'Prediction Data'!BI$215,FALSE)</f>
        <v>#N/A</v>
      </c>
      <c r="BJ125" t="e">
        <f>VLOOKUP($I125,#REF!, 'Prediction Data'!BJ$215,FALSE)</f>
        <v>#N/A</v>
      </c>
      <c r="BK125" t="e">
        <f>VLOOKUP($I125,#REF!, 'Prediction Data'!BK$215,FALSE)</f>
        <v>#N/A</v>
      </c>
      <c r="BL125" t="e">
        <f>VLOOKUP($I125,#REF!, 'Prediction Data'!BL$215,FALSE)</f>
        <v>#N/A</v>
      </c>
      <c r="BM125" t="e">
        <f>VLOOKUP($I125,#REF!, 'Prediction Data'!BM$215,FALSE)</f>
        <v>#N/A</v>
      </c>
      <c r="BN125" t="e">
        <f>VLOOKUP($I125,#REF!, 'Prediction Data'!BN$215,FALSE)</f>
        <v>#N/A</v>
      </c>
      <c r="BO125" t="e">
        <f>VLOOKUP($I125,#REF!, 'Prediction Data'!BO$215,FALSE)</f>
        <v>#N/A</v>
      </c>
      <c r="BP125" t="e">
        <f>VLOOKUP('Prediction Data'!$J125,#REF!, BP$215, FALSE)</f>
        <v>#N/A</v>
      </c>
      <c r="BQ125" t="e">
        <f>VLOOKUP('Prediction Data'!$J125,#REF!, BQ$215, FALSE)</f>
        <v>#N/A</v>
      </c>
      <c r="BR125" t="e">
        <f>VLOOKUP('Prediction Data'!$J125,#REF!, BR$215, FALSE)</f>
        <v>#N/A</v>
      </c>
      <c r="BS125" t="e">
        <f>VLOOKUP('Prediction Data'!$J125,#REF!, BS$215, FALSE)</f>
        <v>#N/A</v>
      </c>
      <c r="BT125" t="e">
        <f>VLOOKUP('Prediction Data'!$J125,#REF!, BT$215, FALSE)</f>
        <v>#N/A</v>
      </c>
      <c r="BU125" t="e">
        <f t="shared" si="12"/>
        <v>#N/A</v>
      </c>
      <c r="BV125" t="e">
        <f t="shared" si="13"/>
        <v>#N/A</v>
      </c>
      <c r="BW125" t="e">
        <f>VLOOKUP('Prediction Data'!$K125,#REF!, BW$215, FALSE)</f>
        <v>#N/A</v>
      </c>
      <c r="BX125" t="e">
        <f>VLOOKUP('Prediction Data'!$K125,#REF!, BX$215, FALSE)</f>
        <v>#N/A</v>
      </c>
      <c r="BY125" t="e">
        <f>VLOOKUP('Prediction Data'!$K125,#REF!, BY$215, FALSE)</f>
        <v>#N/A</v>
      </c>
      <c r="BZ125" t="e">
        <f>VLOOKUP('Prediction Data'!$K125,#REF!, BZ$215, FALSE)</f>
        <v>#N/A</v>
      </c>
      <c r="CA125" t="e">
        <f>VLOOKUP('Prediction Data'!$K125,#REF!, CA$215, FALSE)</f>
        <v>#N/A</v>
      </c>
      <c r="CB125" t="e">
        <f t="shared" si="14"/>
        <v>#N/A</v>
      </c>
      <c r="CC125" t="e">
        <f t="shared" si="15"/>
        <v>#N/A</v>
      </c>
      <c r="CD125" t="e">
        <f t="shared" si="16"/>
        <v>#N/A</v>
      </c>
      <c r="CE125" t="e">
        <f t="shared" si="17"/>
        <v>#N/A</v>
      </c>
      <c r="CF125" s="20" t="e">
        <f t="shared" si="18"/>
        <v>#N/A</v>
      </c>
      <c r="CG125" s="20" t="e">
        <f t="shared" si="19"/>
        <v>#N/A</v>
      </c>
      <c r="CH125" t="e">
        <f>VLOOKUP(Table411[[#This Row],[Conference_H]], Conferences!$H$2:$N$34, 3,FALSE)</f>
        <v>#N/A</v>
      </c>
      <c r="CI125" t="e">
        <f>VLOOKUP(Table411[[#This Row],[Conference_A]], Conferences!$H$2:$N$34, 3,FALSE)</f>
        <v>#N/A</v>
      </c>
      <c r="CJ125" t="e">
        <f>IF(Table411[[#This Row],[CRank_H]]=Table411[[#This Row],[CRank_A]],0,1)</f>
        <v>#N/A</v>
      </c>
      <c r="CK125" t="e">
        <f>VLOOKUP(Table411[[#This Row],[Home Name BPI_SAG ELO]], 'Ratings_Comp'!$A$2:$L$364, 14, FALSE)</f>
        <v>#N/A</v>
      </c>
      <c r="CL125" t="e">
        <f>VLOOKUP(Table411[[#This Row],[Home Name BPI_SAG ELO]], 'Ratings_Comp'!$A$2:$L$364, 15, FALSE)</f>
        <v>#N/A</v>
      </c>
      <c r="CM125" t="e">
        <f>VLOOKUP(Table411[[#This Row],[Away Name BPI_SAG ELO]], 'Ratings_Comp'!$A$2:$L$364, 14, FALSE)</f>
        <v>#N/A</v>
      </c>
      <c r="CN125" t="e">
        <f>VLOOKUP(Table411[[#This Row],[Away Name BPI_SAG ELO]], 'Ratings_Comp'!$A$2:$L$364, 15, FALSE)</f>
        <v>#N/A</v>
      </c>
      <c r="CO125" t="e">
        <f>Table411[[#This Row],[Home_Ws]]/(Table411[[#This Row],[Home_Ws]]+Table411[[#This Row],[Home_Ls]])</f>
        <v>#N/A</v>
      </c>
      <c r="CP125" t="e">
        <f>Table411[[#This Row],[Away_Ws]]/(Table411[[#This Row],[Away_Ws]]+Table411[[#This Row],[Away_Ls]])</f>
        <v>#N/A</v>
      </c>
    </row>
    <row r="126" spans="1:94" x14ac:dyDescent="0.45">
      <c r="A126">
        <v>126</v>
      </c>
      <c r="B126" s="4"/>
      <c r="C126" s="4"/>
      <c r="D126" s="3" t="e">
        <f>VLOOKUP('Prediction Data'!$B126, Names!$C$2:$K$363, 2,FALSE)</f>
        <v>#N/A</v>
      </c>
      <c r="E126" s="3" t="e">
        <f>VLOOKUP('Prediction Data'!$C126, Names!$C$2:$K$363, 2,FALSE)</f>
        <v>#N/A</v>
      </c>
      <c r="F126" s="3" t="e">
        <f>VLOOKUP('Prediction Data'!$B126, Names!$C$2:$K$363, 3,FALSE)</f>
        <v>#N/A</v>
      </c>
      <c r="G126" s="3" t="e">
        <f>VLOOKUP('Prediction Data'!$C126, Names!$C$2:$K$363, 3,FALSE)</f>
        <v>#N/A</v>
      </c>
      <c r="H126" s="3" t="e">
        <f>VLOOKUP('Prediction Data'!$B126, Names!$C$2:$K$363, 5,FALSE)</f>
        <v>#N/A</v>
      </c>
      <c r="I126" s="3" t="e">
        <f>VLOOKUP('Prediction Data'!$C126, Names!$C$2:$K$363, 5,FALSE)</f>
        <v>#N/A</v>
      </c>
      <c r="J126" s="3" t="e">
        <f>VLOOKUP('Prediction Data'!$B126, Names!$C$2:$K$363, 6,FALSE)</f>
        <v>#N/A</v>
      </c>
      <c r="K126" s="3" t="e">
        <f>VLOOKUP('Prediction Data'!$C126, Names!$C$2:$K$363, 6,FALSE)</f>
        <v>#N/A</v>
      </c>
      <c r="L126" s="3" t="e">
        <f>VLOOKUP(B126, Names!$C$2:$M$363, 7,FALSE)</f>
        <v>#N/A</v>
      </c>
      <c r="M126" s="3" t="e">
        <f>VLOOKUP(C126, Names!$C$2:$M$363, 7,FALSE)</f>
        <v>#N/A</v>
      </c>
      <c r="N126" s="4" t="s">
        <v>558</v>
      </c>
      <c r="Q126" s="4">
        <f t="shared" si="10"/>
        <v>0</v>
      </c>
      <c r="R126" s="4" t="str">
        <f t="shared" si="11"/>
        <v>L</v>
      </c>
      <c r="S126" s="5"/>
      <c r="T126" s="17" t="e">
        <f>VLOOKUP($F126, Ratings_Comp[], T$215, FALSE)</f>
        <v>#N/A</v>
      </c>
      <c r="U126" s="17" t="e">
        <f>VLOOKUP($F126, Ratings_Comp[], U$215, FALSE)</f>
        <v>#N/A</v>
      </c>
      <c r="V126" s="17" t="e">
        <f>VLOOKUP($F126, Ratings_Comp[], V$215, FALSE)</f>
        <v>#N/A</v>
      </c>
      <c r="W126" s="17" t="e">
        <f>VLOOKUP($F126, Ratings_Comp[], W$215, FALSE)</f>
        <v>#N/A</v>
      </c>
      <c r="X126" s="17" t="e">
        <f>VLOOKUP($F126, Ratings_Comp[], X$215, FALSE)</f>
        <v>#N/A</v>
      </c>
      <c r="Y126" s="17" t="e">
        <f>VLOOKUP($G126, Ratings_Comp[], Y$215, FALSE)</f>
        <v>#N/A</v>
      </c>
      <c r="Z126" s="17" t="e">
        <f>VLOOKUP($G126, Ratings_Comp[], Z$215, FALSE)</f>
        <v>#N/A</v>
      </c>
      <c r="AA126" s="17" t="e">
        <f>VLOOKUP($G126, Ratings_Comp[], AA$215, FALSE)</f>
        <v>#N/A</v>
      </c>
      <c r="AB126" s="17" t="e">
        <f>VLOOKUP($G126, Ratings_Comp[], AB$215, FALSE)</f>
        <v>#N/A</v>
      </c>
      <c r="AC126" s="17" t="e">
        <f>VLOOKUP($G126, Ratings_Comp[], AC$215, FALSE)</f>
        <v>#N/A</v>
      </c>
      <c r="AD126" t="e">
        <f>VLOOKUP('Prediction Data'!$D126,#REF!, AD$215,FALSE)</f>
        <v>#N/A</v>
      </c>
      <c r="AE126" t="e">
        <f>VLOOKUP('Prediction Data'!$D126,#REF!, AE$215,FALSE)</f>
        <v>#N/A</v>
      </c>
      <c r="AF126" t="e">
        <f>VLOOKUP('Prediction Data'!$D126,#REF!, AF$215,FALSE)</f>
        <v>#N/A</v>
      </c>
      <c r="AG126" t="e">
        <f>VLOOKUP('Prediction Data'!$D126,#REF!, AG$215,FALSE)</f>
        <v>#N/A</v>
      </c>
      <c r="AH126" t="e">
        <f>VLOOKUP('Prediction Data'!$D126,#REF!, AH$215,FALSE)</f>
        <v>#N/A</v>
      </c>
      <c r="AI126" t="e">
        <f>VLOOKUP('Prediction Data'!$E126,#REF!, AI$215,FALSE)</f>
        <v>#N/A</v>
      </c>
      <c r="AJ126" t="e">
        <f>VLOOKUP('Prediction Data'!$E126,#REF!, AJ$215,FALSE)</f>
        <v>#N/A</v>
      </c>
      <c r="AK126" t="e">
        <f>VLOOKUP('Prediction Data'!$E126,#REF!, AK$215,FALSE)</f>
        <v>#N/A</v>
      </c>
      <c r="AL126" t="e">
        <f>VLOOKUP('Prediction Data'!$E126,#REF!, AL$215,FALSE)</f>
        <v>#N/A</v>
      </c>
      <c r="AM126" t="e">
        <f>VLOOKUP('Prediction Data'!$E126,#REF!, AM$215,FALSE)</f>
        <v>#N/A</v>
      </c>
      <c r="AN126" t="e">
        <f>VLOOKUP($F126,#REF!, AN$215,FALSE)</f>
        <v>#N/A</v>
      </c>
      <c r="AO126" t="e">
        <f>VLOOKUP($F126,#REF!, AO$215,FALSE)</f>
        <v>#N/A</v>
      </c>
      <c r="AP126" t="e">
        <f>VLOOKUP($G126,#REF!, AP$215,FALSE)</f>
        <v>#N/A</v>
      </c>
      <c r="AQ126" t="e">
        <f>VLOOKUP($G126,#REF!, AQ$215,FALSE)</f>
        <v>#N/A</v>
      </c>
      <c r="AR126" t="e">
        <f>VLOOKUP($H126,#REF!, 'Prediction Data'!AR$215,FALSE)</f>
        <v>#N/A</v>
      </c>
      <c r="AS126" t="e">
        <f>VLOOKUP($H126,#REF!, 'Prediction Data'!AS$215,FALSE)</f>
        <v>#N/A</v>
      </c>
      <c r="AT126" t="e">
        <f>VLOOKUP($H126,#REF!, 'Prediction Data'!AT$215,FALSE)</f>
        <v>#N/A</v>
      </c>
      <c r="AU126" t="e">
        <f>VLOOKUP($H126,#REF!, 'Prediction Data'!AU$215,FALSE)</f>
        <v>#N/A</v>
      </c>
      <c r="AV126" t="e">
        <f>VLOOKUP($H126,#REF!, 'Prediction Data'!AV$215,FALSE)</f>
        <v>#N/A</v>
      </c>
      <c r="AW126" t="e">
        <f>VLOOKUP($H126,#REF!, 'Prediction Data'!AW$215,FALSE)</f>
        <v>#N/A</v>
      </c>
      <c r="AX126" t="e">
        <f>VLOOKUP($H126,#REF!, 'Prediction Data'!AX$215,FALSE)</f>
        <v>#N/A</v>
      </c>
      <c r="AY126" t="e">
        <f>VLOOKUP($H126,#REF!, 'Prediction Data'!AY$215,FALSE)</f>
        <v>#N/A</v>
      </c>
      <c r="AZ126" t="e">
        <f>VLOOKUP($H126,#REF!, 'Prediction Data'!AZ$215,FALSE)</f>
        <v>#N/A</v>
      </c>
      <c r="BA126" t="e">
        <f>VLOOKUP($H126,#REF!, 'Prediction Data'!BA$215,FALSE)</f>
        <v>#N/A</v>
      </c>
      <c r="BB126" t="e">
        <f>VLOOKUP($H126,#REF!, 'Prediction Data'!BB$215,FALSE)</f>
        <v>#N/A</v>
      </c>
      <c r="BC126" t="e">
        <f>VLOOKUP($H126,#REF!, 'Prediction Data'!BC$215,FALSE)</f>
        <v>#N/A</v>
      </c>
      <c r="BD126" t="e">
        <f>VLOOKUP($I126,#REF!, 'Prediction Data'!BD$215,FALSE)</f>
        <v>#N/A</v>
      </c>
      <c r="BE126" t="e">
        <f>VLOOKUP($I126,#REF!, 'Prediction Data'!BE$215,FALSE)</f>
        <v>#N/A</v>
      </c>
      <c r="BF126" t="e">
        <f>VLOOKUP($I126,#REF!, 'Prediction Data'!BF$215,FALSE)</f>
        <v>#N/A</v>
      </c>
      <c r="BG126" t="e">
        <f>VLOOKUP($I126,#REF!, 'Prediction Data'!BG$215,FALSE)</f>
        <v>#N/A</v>
      </c>
      <c r="BH126" t="e">
        <f>VLOOKUP($I126,#REF!, 'Prediction Data'!BH$215,FALSE)</f>
        <v>#N/A</v>
      </c>
      <c r="BI126" t="e">
        <f>VLOOKUP($I126,#REF!, 'Prediction Data'!BI$215,FALSE)</f>
        <v>#N/A</v>
      </c>
      <c r="BJ126" t="e">
        <f>VLOOKUP($I126,#REF!, 'Prediction Data'!BJ$215,FALSE)</f>
        <v>#N/A</v>
      </c>
      <c r="BK126" t="e">
        <f>VLOOKUP($I126,#REF!, 'Prediction Data'!BK$215,FALSE)</f>
        <v>#N/A</v>
      </c>
      <c r="BL126" t="e">
        <f>VLOOKUP($I126,#REF!, 'Prediction Data'!BL$215,FALSE)</f>
        <v>#N/A</v>
      </c>
      <c r="BM126" t="e">
        <f>VLOOKUP($I126,#REF!, 'Prediction Data'!BM$215,FALSE)</f>
        <v>#N/A</v>
      </c>
      <c r="BN126" t="e">
        <f>VLOOKUP($I126,#REF!, 'Prediction Data'!BN$215,FALSE)</f>
        <v>#N/A</v>
      </c>
      <c r="BO126" t="e">
        <f>VLOOKUP($I126,#REF!, 'Prediction Data'!BO$215,FALSE)</f>
        <v>#N/A</v>
      </c>
      <c r="BP126" t="e">
        <f>VLOOKUP('Prediction Data'!$J126,#REF!, BP$215, FALSE)</f>
        <v>#N/A</v>
      </c>
      <c r="BQ126" t="e">
        <f>VLOOKUP('Prediction Data'!$J126,#REF!, BQ$215, FALSE)</f>
        <v>#N/A</v>
      </c>
      <c r="BR126" t="e">
        <f>VLOOKUP('Prediction Data'!$J126,#REF!, BR$215, FALSE)</f>
        <v>#N/A</v>
      </c>
      <c r="BS126" t="e">
        <f>VLOOKUP('Prediction Data'!$J126,#REF!, BS$215, FALSE)</f>
        <v>#N/A</v>
      </c>
      <c r="BT126" t="e">
        <f>VLOOKUP('Prediction Data'!$J126,#REF!, BT$215, FALSE)</f>
        <v>#N/A</v>
      </c>
      <c r="BU126" t="e">
        <f t="shared" si="12"/>
        <v>#N/A</v>
      </c>
      <c r="BV126" t="e">
        <f t="shared" si="13"/>
        <v>#N/A</v>
      </c>
      <c r="BW126" t="e">
        <f>VLOOKUP('Prediction Data'!$K126,#REF!, BW$215, FALSE)</f>
        <v>#N/A</v>
      </c>
      <c r="BX126" t="e">
        <f>VLOOKUP('Prediction Data'!$K126,#REF!, BX$215, FALSE)</f>
        <v>#N/A</v>
      </c>
      <c r="BY126" t="e">
        <f>VLOOKUP('Prediction Data'!$K126,#REF!, BY$215, FALSE)</f>
        <v>#N/A</v>
      </c>
      <c r="BZ126" t="e">
        <f>VLOOKUP('Prediction Data'!$K126,#REF!, BZ$215, FALSE)</f>
        <v>#N/A</v>
      </c>
      <c r="CA126" t="e">
        <f>VLOOKUP('Prediction Data'!$K126,#REF!, CA$215, FALSE)</f>
        <v>#N/A</v>
      </c>
      <c r="CB126" t="e">
        <f t="shared" si="14"/>
        <v>#N/A</v>
      </c>
      <c r="CC126" t="e">
        <f t="shared" si="15"/>
        <v>#N/A</v>
      </c>
      <c r="CD126" t="e">
        <f t="shared" si="16"/>
        <v>#N/A</v>
      </c>
      <c r="CE126" t="e">
        <f t="shared" si="17"/>
        <v>#N/A</v>
      </c>
      <c r="CF126" s="20" t="e">
        <f t="shared" si="18"/>
        <v>#N/A</v>
      </c>
      <c r="CG126" s="20" t="e">
        <f t="shared" si="19"/>
        <v>#N/A</v>
      </c>
      <c r="CH126" t="e">
        <f>VLOOKUP(Table411[[#This Row],[Conference_H]], Conferences!$H$2:$N$34, 3,FALSE)</f>
        <v>#N/A</v>
      </c>
      <c r="CI126" t="e">
        <f>VLOOKUP(Table411[[#This Row],[Conference_A]], Conferences!$H$2:$N$34, 3,FALSE)</f>
        <v>#N/A</v>
      </c>
      <c r="CJ126" t="e">
        <f>IF(Table411[[#This Row],[CRank_H]]=Table411[[#This Row],[CRank_A]],0,1)</f>
        <v>#N/A</v>
      </c>
      <c r="CK126" t="e">
        <f>VLOOKUP(Table411[[#This Row],[Home Name BPI_SAG ELO]], 'Ratings_Comp'!$A$2:$L$364, 14, FALSE)</f>
        <v>#N/A</v>
      </c>
      <c r="CL126" t="e">
        <f>VLOOKUP(Table411[[#This Row],[Home Name BPI_SAG ELO]], 'Ratings_Comp'!$A$2:$L$364, 15, FALSE)</f>
        <v>#N/A</v>
      </c>
      <c r="CM126" t="e">
        <f>VLOOKUP(Table411[[#This Row],[Away Name BPI_SAG ELO]], 'Ratings_Comp'!$A$2:$L$364, 14, FALSE)</f>
        <v>#N/A</v>
      </c>
      <c r="CN126" t="e">
        <f>VLOOKUP(Table411[[#This Row],[Away Name BPI_SAG ELO]], 'Ratings_Comp'!$A$2:$L$364, 15, FALSE)</f>
        <v>#N/A</v>
      </c>
      <c r="CO126" t="e">
        <f>Table411[[#This Row],[Home_Ws]]/(Table411[[#This Row],[Home_Ws]]+Table411[[#This Row],[Home_Ls]])</f>
        <v>#N/A</v>
      </c>
      <c r="CP126" t="e">
        <f>Table411[[#This Row],[Away_Ws]]/(Table411[[#This Row],[Away_Ws]]+Table411[[#This Row],[Away_Ls]])</f>
        <v>#N/A</v>
      </c>
    </row>
    <row r="127" spans="1:94" x14ac:dyDescent="0.45">
      <c r="A127">
        <v>127</v>
      </c>
      <c r="B127" s="4"/>
      <c r="C127" s="4"/>
      <c r="D127" s="3" t="e">
        <f>VLOOKUP('Prediction Data'!$B127, Names!$C$2:$K$363, 2,FALSE)</f>
        <v>#N/A</v>
      </c>
      <c r="E127" s="3" t="e">
        <f>VLOOKUP('Prediction Data'!$C127, Names!$C$2:$K$363, 2,FALSE)</f>
        <v>#N/A</v>
      </c>
      <c r="F127" s="3" t="e">
        <f>VLOOKUP('Prediction Data'!$B127, Names!$C$2:$K$363, 3,FALSE)</f>
        <v>#N/A</v>
      </c>
      <c r="G127" s="3" t="e">
        <f>VLOOKUP('Prediction Data'!$C127, Names!$C$2:$K$363, 3,FALSE)</f>
        <v>#N/A</v>
      </c>
      <c r="H127" s="3" t="e">
        <f>VLOOKUP('Prediction Data'!$B127, Names!$C$2:$K$363, 5,FALSE)</f>
        <v>#N/A</v>
      </c>
      <c r="I127" s="3" t="e">
        <f>VLOOKUP('Prediction Data'!$C127, Names!$C$2:$K$363, 5,FALSE)</f>
        <v>#N/A</v>
      </c>
      <c r="J127" s="3" t="e">
        <f>VLOOKUP('Prediction Data'!$B127, Names!$C$2:$K$363, 6,FALSE)</f>
        <v>#N/A</v>
      </c>
      <c r="K127" s="3" t="e">
        <f>VLOOKUP('Prediction Data'!$C127, Names!$C$2:$K$363, 6,FALSE)</f>
        <v>#N/A</v>
      </c>
      <c r="L127" s="3" t="e">
        <f>VLOOKUP(B127, Names!$C$2:$M$363, 7,FALSE)</f>
        <v>#N/A</v>
      </c>
      <c r="M127" s="3" t="e">
        <f>VLOOKUP(C127, Names!$C$2:$M$363, 7,FALSE)</f>
        <v>#N/A</v>
      </c>
      <c r="N127" s="4" t="s">
        <v>558</v>
      </c>
      <c r="Q127" s="4">
        <f t="shared" si="10"/>
        <v>0</v>
      </c>
      <c r="R127" s="4" t="str">
        <f t="shared" si="11"/>
        <v>L</v>
      </c>
      <c r="S127" s="5"/>
      <c r="T127" s="17" t="e">
        <f>VLOOKUP($F127, Ratings_Comp[], T$215, FALSE)</f>
        <v>#N/A</v>
      </c>
      <c r="U127" s="17" t="e">
        <f>VLOOKUP($F127, Ratings_Comp[], U$215, FALSE)</f>
        <v>#N/A</v>
      </c>
      <c r="V127" s="17" t="e">
        <f>VLOOKUP($F127, Ratings_Comp[], V$215, FALSE)</f>
        <v>#N/A</v>
      </c>
      <c r="W127" s="17" t="e">
        <f>VLOOKUP($F127, Ratings_Comp[], W$215, FALSE)</f>
        <v>#N/A</v>
      </c>
      <c r="X127" s="17" t="e">
        <f>VLOOKUP($F127, Ratings_Comp[], X$215, FALSE)</f>
        <v>#N/A</v>
      </c>
      <c r="Y127" s="17" t="e">
        <f>VLOOKUP($G127, Ratings_Comp[], Y$215, FALSE)</f>
        <v>#N/A</v>
      </c>
      <c r="Z127" s="17" t="e">
        <f>VLOOKUP($G127, Ratings_Comp[], Z$215, FALSE)</f>
        <v>#N/A</v>
      </c>
      <c r="AA127" s="17" t="e">
        <f>VLOOKUP($G127, Ratings_Comp[], AA$215, FALSE)</f>
        <v>#N/A</v>
      </c>
      <c r="AB127" s="17" t="e">
        <f>VLOOKUP($G127, Ratings_Comp[], AB$215, FALSE)</f>
        <v>#N/A</v>
      </c>
      <c r="AC127" s="17" t="e">
        <f>VLOOKUP($G127, Ratings_Comp[], AC$215, FALSE)</f>
        <v>#N/A</v>
      </c>
      <c r="AD127" t="e">
        <f>VLOOKUP('Prediction Data'!$D127,#REF!, AD$215,FALSE)</f>
        <v>#N/A</v>
      </c>
      <c r="AE127" t="e">
        <f>VLOOKUP('Prediction Data'!$D127,#REF!, AE$215,FALSE)</f>
        <v>#N/A</v>
      </c>
      <c r="AF127" t="e">
        <f>VLOOKUP('Prediction Data'!$D127,#REF!, AF$215,FALSE)</f>
        <v>#N/A</v>
      </c>
      <c r="AG127" t="e">
        <f>VLOOKUP('Prediction Data'!$D127,#REF!, AG$215,FALSE)</f>
        <v>#N/A</v>
      </c>
      <c r="AH127" t="e">
        <f>VLOOKUP('Prediction Data'!$D127,#REF!, AH$215,FALSE)</f>
        <v>#N/A</v>
      </c>
      <c r="AI127" t="e">
        <f>VLOOKUP('Prediction Data'!$E127,#REF!, AI$215,FALSE)</f>
        <v>#N/A</v>
      </c>
      <c r="AJ127" t="e">
        <f>VLOOKUP('Prediction Data'!$E127,#REF!, AJ$215,FALSE)</f>
        <v>#N/A</v>
      </c>
      <c r="AK127" t="e">
        <f>VLOOKUP('Prediction Data'!$E127,#REF!, AK$215,FALSE)</f>
        <v>#N/A</v>
      </c>
      <c r="AL127" t="e">
        <f>VLOOKUP('Prediction Data'!$E127,#REF!, AL$215,FALSE)</f>
        <v>#N/A</v>
      </c>
      <c r="AM127" t="e">
        <f>VLOOKUP('Prediction Data'!$E127,#REF!, AM$215,FALSE)</f>
        <v>#N/A</v>
      </c>
      <c r="AN127" t="e">
        <f>VLOOKUP($F127,#REF!, AN$215,FALSE)</f>
        <v>#N/A</v>
      </c>
      <c r="AO127" t="e">
        <f>VLOOKUP($F127,#REF!, AO$215,FALSE)</f>
        <v>#N/A</v>
      </c>
      <c r="AP127" t="e">
        <f>VLOOKUP($G127,#REF!, AP$215,FALSE)</f>
        <v>#N/A</v>
      </c>
      <c r="AQ127" t="e">
        <f>VLOOKUP($G127,#REF!, AQ$215,FALSE)</f>
        <v>#N/A</v>
      </c>
      <c r="AR127" t="e">
        <f>VLOOKUP($H127,#REF!, 'Prediction Data'!AR$215,FALSE)</f>
        <v>#N/A</v>
      </c>
      <c r="AS127" t="e">
        <f>VLOOKUP($H127,#REF!, 'Prediction Data'!AS$215,FALSE)</f>
        <v>#N/A</v>
      </c>
      <c r="AT127" t="e">
        <f>VLOOKUP($H127,#REF!, 'Prediction Data'!AT$215,FALSE)</f>
        <v>#N/A</v>
      </c>
      <c r="AU127" t="e">
        <f>VLOOKUP($H127,#REF!, 'Prediction Data'!AU$215,FALSE)</f>
        <v>#N/A</v>
      </c>
      <c r="AV127" t="e">
        <f>VLOOKUP($H127,#REF!, 'Prediction Data'!AV$215,FALSE)</f>
        <v>#N/A</v>
      </c>
      <c r="AW127" t="e">
        <f>VLOOKUP($H127,#REF!, 'Prediction Data'!AW$215,FALSE)</f>
        <v>#N/A</v>
      </c>
      <c r="AX127" t="e">
        <f>VLOOKUP($H127,#REF!, 'Prediction Data'!AX$215,FALSE)</f>
        <v>#N/A</v>
      </c>
      <c r="AY127" t="e">
        <f>VLOOKUP($H127,#REF!, 'Prediction Data'!AY$215,FALSE)</f>
        <v>#N/A</v>
      </c>
      <c r="AZ127" t="e">
        <f>VLOOKUP($H127,#REF!, 'Prediction Data'!AZ$215,FALSE)</f>
        <v>#N/A</v>
      </c>
      <c r="BA127" t="e">
        <f>VLOOKUP($H127,#REF!, 'Prediction Data'!BA$215,FALSE)</f>
        <v>#N/A</v>
      </c>
      <c r="BB127" t="e">
        <f>VLOOKUP($H127,#REF!, 'Prediction Data'!BB$215,FALSE)</f>
        <v>#N/A</v>
      </c>
      <c r="BC127" t="e">
        <f>VLOOKUP($H127,#REF!, 'Prediction Data'!BC$215,FALSE)</f>
        <v>#N/A</v>
      </c>
      <c r="BD127" t="e">
        <f>VLOOKUP($I127,#REF!, 'Prediction Data'!BD$215,FALSE)</f>
        <v>#N/A</v>
      </c>
      <c r="BE127" t="e">
        <f>VLOOKUP($I127,#REF!, 'Prediction Data'!BE$215,FALSE)</f>
        <v>#N/A</v>
      </c>
      <c r="BF127" t="e">
        <f>VLOOKUP($I127,#REF!, 'Prediction Data'!BF$215,FALSE)</f>
        <v>#N/A</v>
      </c>
      <c r="BG127" t="e">
        <f>VLOOKUP($I127,#REF!, 'Prediction Data'!BG$215,FALSE)</f>
        <v>#N/A</v>
      </c>
      <c r="BH127" t="e">
        <f>VLOOKUP($I127,#REF!, 'Prediction Data'!BH$215,FALSE)</f>
        <v>#N/A</v>
      </c>
      <c r="BI127" t="e">
        <f>VLOOKUP($I127,#REF!, 'Prediction Data'!BI$215,FALSE)</f>
        <v>#N/A</v>
      </c>
      <c r="BJ127" t="e">
        <f>VLOOKUP($I127,#REF!, 'Prediction Data'!BJ$215,FALSE)</f>
        <v>#N/A</v>
      </c>
      <c r="BK127" t="e">
        <f>VLOOKUP($I127,#REF!, 'Prediction Data'!BK$215,FALSE)</f>
        <v>#N/A</v>
      </c>
      <c r="BL127" t="e">
        <f>VLOOKUP($I127,#REF!, 'Prediction Data'!BL$215,FALSE)</f>
        <v>#N/A</v>
      </c>
      <c r="BM127" t="e">
        <f>VLOOKUP($I127,#REF!, 'Prediction Data'!BM$215,FALSE)</f>
        <v>#N/A</v>
      </c>
      <c r="BN127" t="e">
        <f>VLOOKUP($I127,#REF!, 'Prediction Data'!BN$215,FALSE)</f>
        <v>#N/A</v>
      </c>
      <c r="BO127" t="e">
        <f>VLOOKUP($I127,#REF!, 'Prediction Data'!BO$215,FALSE)</f>
        <v>#N/A</v>
      </c>
      <c r="BP127" t="e">
        <f>VLOOKUP('Prediction Data'!$J127,#REF!, BP$215, FALSE)</f>
        <v>#N/A</v>
      </c>
      <c r="BQ127" t="e">
        <f>VLOOKUP('Prediction Data'!$J127,#REF!, BQ$215, FALSE)</f>
        <v>#N/A</v>
      </c>
      <c r="BR127" t="e">
        <f>VLOOKUP('Prediction Data'!$J127,#REF!, BR$215, FALSE)</f>
        <v>#N/A</v>
      </c>
      <c r="BS127" t="e">
        <f>VLOOKUP('Prediction Data'!$J127,#REF!, BS$215, FALSE)</f>
        <v>#N/A</v>
      </c>
      <c r="BT127" t="e">
        <f>VLOOKUP('Prediction Data'!$J127,#REF!, BT$215, FALSE)</f>
        <v>#N/A</v>
      </c>
      <c r="BU127" t="e">
        <f t="shared" si="12"/>
        <v>#N/A</v>
      </c>
      <c r="BV127" t="e">
        <f t="shared" si="13"/>
        <v>#N/A</v>
      </c>
      <c r="BW127" t="e">
        <f>VLOOKUP('Prediction Data'!$K127,#REF!, BW$215, FALSE)</f>
        <v>#N/A</v>
      </c>
      <c r="BX127" t="e">
        <f>VLOOKUP('Prediction Data'!$K127,#REF!, BX$215, FALSE)</f>
        <v>#N/A</v>
      </c>
      <c r="BY127" t="e">
        <f>VLOOKUP('Prediction Data'!$K127,#REF!, BY$215, FALSE)</f>
        <v>#N/A</v>
      </c>
      <c r="BZ127" t="e">
        <f>VLOOKUP('Prediction Data'!$K127,#REF!, BZ$215, FALSE)</f>
        <v>#N/A</v>
      </c>
      <c r="CA127" t="e">
        <f>VLOOKUP('Prediction Data'!$K127,#REF!, CA$215, FALSE)</f>
        <v>#N/A</v>
      </c>
      <c r="CB127" t="e">
        <f t="shared" si="14"/>
        <v>#N/A</v>
      </c>
      <c r="CC127" t="e">
        <f t="shared" si="15"/>
        <v>#N/A</v>
      </c>
      <c r="CD127" t="e">
        <f t="shared" si="16"/>
        <v>#N/A</v>
      </c>
      <c r="CE127" t="e">
        <f t="shared" si="17"/>
        <v>#N/A</v>
      </c>
      <c r="CF127" s="20" t="e">
        <f t="shared" si="18"/>
        <v>#N/A</v>
      </c>
      <c r="CG127" s="20" t="e">
        <f t="shared" si="19"/>
        <v>#N/A</v>
      </c>
      <c r="CH127" t="e">
        <f>VLOOKUP(Table411[[#This Row],[Conference_H]], Conferences!$H$2:$N$34, 3,FALSE)</f>
        <v>#N/A</v>
      </c>
      <c r="CI127" t="e">
        <f>VLOOKUP(Table411[[#This Row],[Conference_A]], Conferences!$H$2:$N$34, 3,FALSE)</f>
        <v>#N/A</v>
      </c>
      <c r="CJ127" t="e">
        <f>IF(Table411[[#This Row],[CRank_H]]=Table411[[#This Row],[CRank_A]],0,1)</f>
        <v>#N/A</v>
      </c>
      <c r="CK127" t="e">
        <f>VLOOKUP(Table411[[#This Row],[Home Name BPI_SAG ELO]], 'Ratings_Comp'!$A$2:$L$364, 14, FALSE)</f>
        <v>#N/A</v>
      </c>
      <c r="CL127" t="e">
        <f>VLOOKUP(Table411[[#This Row],[Home Name BPI_SAG ELO]], 'Ratings_Comp'!$A$2:$L$364, 15, FALSE)</f>
        <v>#N/A</v>
      </c>
      <c r="CM127" t="e">
        <f>VLOOKUP(Table411[[#This Row],[Away Name BPI_SAG ELO]], 'Ratings_Comp'!$A$2:$L$364, 14, FALSE)</f>
        <v>#N/A</v>
      </c>
      <c r="CN127" t="e">
        <f>VLOOKUP(Table411[[#This Row],[Away Name BPI_SAG ELO]], 'Ratings_Comp'!$A$2:$L$364, 15, FALSE)</f>
        <v>#N/A</v>
      </c>
      <c r="CO127" t="e">
        <f>Table411[[#This Row],[Home_Ws]]/(Table411[[#This Row],[Home_Ws]]+Table411[[#This Row],[Home_Ls]])</f>
        <v>#N/A</v>
      </c>
      <c r="CP127" t="e">
        <f>Table411[[#This Row],[Away_Ws]]/(Table411[[#This Row],[Away_Ws]]+Table411[[#This Row],[Away_Ls]])</f>
        <v>#N/A</v>
      </c>
    </row>
    <row r="128" spans="1:94" x14ac:dyDescent="0.45">
      <c r="A128">
        <v>128</v>
      </c>
      <c r="B128" s="4"/>
      <c r="C128" s="4"/>
      <c r="D128" s="3" t="e">
        <f>VLOOKUP('Prediction Data'!$B128, Names!$C$2:$K$363, 2,FALSE)</f>
        <v>#N/A</v>
      </c>
      <c r="E128" s="3" t="e">
        <f>VLOOKUP('Prediction Data'!$C128, Names!$C$2:$K$363, 2,FALSE)</f>
        <v>#N/A</v>
      </c>
      <c r="F128" s="3" t="e">
        <f>VLOOKUP('Prediction Data'!$B128, Names!$C$2:$K$363, 3,FALSE)</f>
        <v>#N/A</v>
      </c>
      <c r="G128" s="3" t="e">
        <f>VLOOKUP('Prediction Data'!$C128, Names!$C$2:$K$363, 3,FALSE)</f>
        <v>#N/A</v>
      </c>
      <c r="H128" s="3" t="e">
        <f>VLOOKUP('Prediction Data'!$B128, Names!$C$2:$K$363, 5,FALSE)</f>
        <v>#N/A</v>
      </c>
      <c r="I128" s="3" t="e">
        <f>VLOOKUP('Prediction Data'!$C128, Names!$C$2:$K$363, 5,FALSE)</f>
        <v>#N/A</v>
      </c>
      <c r="J128" s="3" t="e">
        <f>VLOOKUP('Prediction Data'!$B128, Names!$C$2:$K$363, 6,FALSE)</f>
        <v>#N/A</v>
      </c>
      <c r="K128" s="3" t="e">
        <f>VLOOKUP('Prediction Data'!$C128, Names!$C$2:$K$363, 6,FALSE)</f>
        <v>#N/A</v>
      </c>
      <c r="L128" s="3" t="e">
        <f>VLOOKUP(B128, Names!$C$2:$M$363, 7,FALSE)</f>
        <v>#N/A</v>
      </c>
      <c r="M128" s="3" t="e">
        <f>VLOOKUP(C128, Names!$C$2:$M$363, 7,FALSE)</f>
        <v>#N/A</v>
      </c>
      <c r="N128" s="4" t="s">
        <v>558</v>
      </c>
      <c r="Q128" s="4">
        <f t="shared" si="10"/>
        <v>0</v>
      </c>
      <c r="R128" s="4" t="str">
        <f t="shared" si="11"/>
        <v>L</v>
      </c>
      <c r="S128" s="5"/>
      <c r="T128" s="17" t="e">
        <f>VLOOKUP($F128, Ratings_Comp[], T$215, FALSE)</f>
        <v>#N/A</v>
      </c>
      <c r="U128" s="17" t="e">
        <f>VLOOKUP($F128, Ratings_Comp[], U$215, FALSE)</f>
        <v>#N/A</v>
      </c>
      <c r="V128" s="17" t="e">
        <f>VLOOKUP($F128, Ratings_Comp[], V$215, FALSE)</f>
        <v>#N/A</v>
      </c>
      <c r="W128" s="17" t="e">
        <f>VLOOKUP($F128, Ratings_Comp[], W$215, FALSE)</f>
        <v>#N/A</v>
      </c>
      <c r="X128" s="17" t="e">
        <f>VLOOKUP($F128, Ratings_Comp[], X$215, FALSE)</f>
        <v>#N/A</v>
      </c>
      <c r="Y128" s="17" t="e">
        <f>VLOOKUP($G128, Ratings_Comp[], Y$215, FALSE)</f>
        <v>#N/A</v>
      </c>
      <c r="Z128" s="17" t="e">
        <f>VLOOKUP($G128, Ratings_Comp[], Z$215, FALSE)</f>
        <v>#N/A</v>
      </c>
      <c r="AA128" s="17" t="e">
        <f>VLOOKUP($G128, Ratings_Comp[], AA$215, FALSE)</f>
        <v>#N/A</v>
      </c>
      <c r="AB128" s="17" t="e">
        <f>VLOOKUP($G128, Ratings_Comp[], AB$215, FALSE)</f>
        <v>#N/A</v>
      </c>
      <c r="AC128" s="17" t="e">
        <f>VLOOKUP($G128, Ratings_Comp[], AC$215, FALSE)</f>
        <v>#N/A</v>
      </c>
      <c r="AD128" t="e">
        <f>VLOOKUP('Prediction Data'!$D128,#REF!, AD$215,FALSE)</f>
        <v>#N/A</v>
      </c>
      <c r="AE128" t="e">
        <f>VLOOKUP('Prediction Data'!$D128,#REF!, AE$215,FALSE)</f>
        <v>#N/A</v>
      </c>
      <c r="AF128" t="e">
        <f>VLOOKUP('Prediction Data'!$D128,#REF!, AF$215,FALSE)</f>
        <v>#N/A</v>
      </c>
      <c r="AG128" t="e">
        <f>VLOOKUP('Prediction Data'!$D128,#REF!, AG$215,FALSE)</f>
        <v>#N/A</v>
      </c>
      <c r="AH128" t="e">
        <f>VLOOKUP('Prediction Data'!$D128,#REF!, AH$215,FALSE)</f>
        <v>#N/A</v>
      </c>
      <c r="AI128" t="e">
        <f>VLOOKUP('Prediction Data'!$E128,#REF!, AI$215,FALSE)</f>
        <v>#N/A</v>
      </c>
      <c r="AJ128" t="e">
        <f>VLOOKUP('Prediction Data'!$E128,#REF!, AJ$215,FALSE)</f>
        <v>#N/A</v>
      </c>
      <c r="AK128" t="e">
        <f>VLOOKUP('Prediction Data'!$E128,#REF!, AK$215,FALSE)</f>
        <v>#N/A</v>
      </c>
      <c r="AL128" t="e">
        <f>VLOOKUP('Prediction Data'!$E128,#REF!, AL$215,FALSE)</f>
        <v>#N/A</v>
      </c>
      <c r="AM128" t="e">
        <f>VLOOKUP('Prediction Data'!$E128,#REF!, AM$215,FALSE)</f>
        <v>#N/A</v>
      </c>
      <c r="AN128" t="e">
        <f>VLOOKUP($F128,#REF!, AN$215,FALSE)</f>
        <v>#N/A</v>
      </c>
      <c r="AO128" t="e">
        <f>VLOOKUP($F128,#REF!, AO$215,FALSE)</f>
        <v>#N/A</v>
      </c>
      <c r="AP128" t="e">
        <f>VLOOKUP($G128,#REF!, AP$215,FALSE)</f>
        <v>#N/A</v>
      </c>
      <c r="AQ128" t="e">
        <f>VLOOKUP($G128,#REF!, AQ$215,FALSE)</f>
        <v>#N/A</v>
      </c>
      <c r="AR128" t="e">
        <f>VLOOKUP($H128,#REF!, 'Prediction Data'!AR$215,FALSE)</f>
        <v>#N/A</v>
      </c>
      <c r="AS128" t="e">
        <f>VLOOKUP($H128,#REF!, 'Prediction Data'!AS$215,FALSE)</f>
        <v>#N/A</v>
      </c>
      <c r="AT128" t="e">
        <f>VLOOKUP($H128,#REF!, 'Prediction Data'!AT$215,FALSE)</f>
        <v>#N/A</v>
      </c>
      <c r="AU128" t="e">
        <f>VLOOKUP($H128,#REF!, 'Prediction Data'!AU$215,FALSE)</f>
        <v>#N/A</v>
      </c>
      <c r="AV128" t="e">
        <f>VLOOKUP($H128,#REF!, 'Prediction Data'!AV$215,FALSE)</f>
        <v>#N/A</v>
      </c>
      <c r="AW128" t="e">
        <f>VLOOKUP($H128,#REF!, 'Prediction Data'!AW$215,FALSE)</f>
        <v>#N/A</v>
      </c>
      <c r="AX128" t="e">
        <f>VLOOKUP($H128,#REF!, 'Prediction Data'!AX$215,FALSE)</f>
        <v>#N/A</v>
      </c>
      <c r="AY128" t="e">
        <f>VLOOKUP($H128,#REF!, 'Prediction Data'!AY$215,FALSE)</f>
        <v>#N/A</v>
      </c>
      <c r="AZ128" t="e">
        <f>VLOOKUP($H128,#REF!, 'Prediction Data'!AZ$215,FALSE)</f>
        <v>#N/A</v>
      </c>
      <c r="BA128" t="e">
        <f>VLOOKUP($H128,#REF!, 'Prediction Data'!BA$215,FALSE)</f>
        <v>#N/A</v>
      </c>
      <c r="BB128" t="e">
        <f>VLOOKUP($H128,#REF!, 'Prediction Data'!BB$215,FALSE)</f>
        <v>#N/A</v>
      </c>
      <c r="BC128" t="e">
        <f>VLOOKUP($H128,#REF!, 'Prediction Data'!BC$215,FALSE)</f>
        <v>#N/A</v>
      </c>
      <c r="BD128" t="e">
        <f>VLOOKUP($I128,#REF!, 'Prediction Data'!BD$215,FALSE)</f>
        <v>#N/A</v>
      </c>
      <c r="BE128" t="e">
        <f>VLOOKUP($I128,#REF!, 'Prediction Data'!BE$215,FALSE)</f>
        <v>#N/A</v>
      </c>
      <c r="BF128" t="e">
        <f>VLOOKUP($I128,#REF!, 'Prediction Data'!BF$215,FALSE)</f>
        <v>#N/A</v>
      </c>
      <c r="BG128" t="e">
        <f>VLOOKUP($I128,#REF!, 'Prediction Data'!BG$215,FALSE)</f>
        <v>#N/A</v>
      </c>
      <c r="BH128" t="e">
        <f>VLOOKUP($I128,#REF!, 'Prediction Data'!BH$215,FALSE)</f>
        <v>#N/A</v>
      </c>
      <c r="BI128" t="e">
        <f>VLOOKUP($I128,#REF!, 'Prediction Data'!BI$215,FALSE)</f>
        <v>#N/A</v>
      </c>
      <c r="BJ128" t="e">
        <f>VLOOKUP($I128,#REF!, 'Prediction Data'!BJ$215,FALSE)</f>
        <v>#N/A</v>
      </c>
      <c r="BK128" t="e">
        <f>VLOOKUP($I128,#REF!, 'Prediction Data'!BK$215,FALSE)</f>
        <v>#N/A</v>
      </c>
      <c r="BL128" t="e">
        <f>VLOOKUP($I128,#REF!, 'Prediction Data'!BL$215,FALSE)</f>
        <v>#N/A</v>
      </c>
      <c r="BM128" t="e">
        <f>VLOOKUP($I128,#REF!, 'Prediction Data'!BM$215,FALSE)</f>
        <v>#N/A</v>
      </c>
      <c r="BN128" t="e">
        <f>VLOOKUP($I128,#REF!, 'Prediction Data'!BN$215,FALSE)</f>
        <v>#N/A</v>
      </c>
      <c r="BO128" t="e">
        <f>VLOOKUP($I128,#REF!, 'Prediction Data'!BO$215,FALSE)</f>
        <v>#N/A</v>
      </c>
      <c r="BP128" t="e">
        <f>VLOOKUP('Prediction Data'!$J128,#REF!, BP$215, FALSE)</f>
        <v>#N/A</v>
      </c>
      <c r="BQ128" t="e">
        <f>VLOOKUP('Prediction Data'!$J128,#REF!, BQ$215, FALSE)</f>
        <v>#N/A</v>
      </c>
      <c r="BR128" t="e">
        <f>VLOOKUP('Prediction Data'!$J128,#REF!, BR$215, FALSE)</f>
        <v>#N/A</v>
      </c>
      <c r="BS128" t="e">
        <f>VLOOKUP('Prediction Data'!$J128,#REF!, BS$215, FALSE)</f>
        <v>#N/A</v>
      </c>
      <c r="BT128" t="e">
        <f>VLOOKUP('Prediction Data'!$J128,#REF!, BT$215, FALSE)</f>
        <v>#N/A</v>
      </c>
      <c r="BU128" t="e">
        <f t="shared" si="12"/>
        <v>#N/A</v>
      </c>
      <c r="BV128" t="e">
        <f t="shared" si="13"/>
        <v>#N/A</v>
      </c>
      <c r="BW128" t="e">
        <f>VLOOKUP('Prediction Data'!$K128,#REF!, BW$215, FALSE)</f>
        <v>#N/A</v>
      </c>
      <c r="BX128" t="e">
        <f>VLOOKUP('Prediction Data'!$K128,#REF!, BX$215, FALSE)</f>
        <v>#N/A</v>
      </c>
      <c r="BY128" t="e">
        <f>VLOOKUP('Prediction Data'!$K128,#REF!, BY$215, FALSE)</f>
        <v>#N/A</v>
      </c>
      <c r="BZ128" t="e">
        <f>VLOOKUP('Prediction Data'!$K128,#REF!, BZ$215, FALSE)</f>
        <v>#N/A</v>
      </c>
      <c r="CA128" t="e">
        <f>VLOOKUP('Prediction Data'!$K128,#REF!, CA$215, FALSE)</f>
        <v>#N/A</v>
      </c>
      <c r="CB128" t="e">
        <f t="shared" si="14"/>
        <v>#N/A</v>
      </c>
      <c r="CC128" t="e">
        <f t="shared" si="15"/>
        <v>#N/A</v>
      </c>
      <c r="CD128" t="e">
        <f t="shared" si="16"/>
        <v>#N/A</v>
      </c>
      <c r="CE128" t="e">
        <f t="shared" si="17"/>
        <v>#N/A</v>
      </c>
      <c r="CF128" s="20" t="e">
        <f t="shared" si="18"/>
        <v>#N/A</v>
      </c>
      <c r="CG128" s="20" t="e">
        <f t="shared" si="19"/>
        <v>#N/A</v>
      </c>
      <c r="CH128" t="e">
        <f>VLOOKUP(Table411[[#This Row],[Conference_H]], Conferences!$H$2:$N$34, 3,FALSE)</f>
        <v>#N/A</v>
      </c>
      <c r="CI128" t="e">
        <f>VLOOKUP(Table411[[#This Row],[Conference_A]], Conferences!$H$2:$N$34, 3,FALSE)</f>
        <v>#N/A</v>
      </c>
      <c r="CJ128" t="e">
        <f>IF(Table411[[#This Row],[CRank_H]]=Table411[[#This Row],[CRank_A]],0,1)</f>
        <v>#N/A</v>
      </c>
      <c r="CK128" t="e">
        <f>VLOOKUP(Table411[[#This Row],[Home Name BPI_SAG ELO]], 'Ratings_Comp'!$A$2:$L$364, 14, FALSE)</f>
        <v>#N/A</v>
      </c>
      <c r="CL128" t="e">
        <f>VLOOKUP(Table411[[#This Row],[Home Name BPI_SAG ELO]], 'Ratings_Comp'!$A$2:$L$364, 15, FALSE)</f>
        <v>#N/A</v>
      </c>
      <c r="CM128" t="e">
        <f>VLOOKUP(Table411[[#This Row],[Away Name BPI_SAG ELO]], 'Ratings_Comp'!$A$2:$L$364, 14, FALSE)</f>
        <v>#N/A</v>
      </c>
      <c r="CN128" t="e">
        <f>VLOOKUP(Table411[[#This Row],[Away Name BPI_SAG ELO]], 'Ratings_Comp'!$A$2:$L$364, 15, FALSE)</f>
        <v>#N/A</v>
      </c>
      <c r="CO128" t="e">
        <f>Table411[[#This Row],[Home_Ws]]/(Table411[[#This Row],[Home_Ws]]+Table411[[#This Row],[Home_Ls]])</f>
        <v>#N/A</v>
      </c>
      <c r="CP128" t="e">
        <f>Table411[[#This Row],[Away_Ws]]/(Table411[[#This Row],[Away_Ws]]+Table411[[#This Row],[Away_Ls]])</f>
        <v>#N/A</v>
      </c>
    </row>
    <row r="129" spans="1:94" x14ac:dyDescent="0.45">
      <c r="A129">
        <v>129</v>
      </c>
      <c r="B129" s="4"/>
      <c r="C129" s="4"/>
      <c r="D129" s="3" t="e">
        <f>VLOOKUP('Prediction Data'!$B129, Names!$C$2:$K$363, 2,FALSE)</f>
        <v>#N/A</v>
      </c>
      <c r="E129" s="3" t="e">
        <f>VLOOKUP('Prediction Data'!$C129, Names!$C$2:$K$363, 2,FALSE)</f>
        <v>#N/A</v>
      </c>
      <c r="F129" s="3" t="e">
        <f>VLOOKUP('Prediction Data'!$B129, Names!$C$2:$K$363, 3,FALSE)</f>
        <v>#N/A</v>
      </c>
      <c r="G129" s="3" t="e">
        <f>VLOOKUP('Prediction Data'!$C129, Names!$C$2:$K$363, 3,FALSE)</f>
        <v>#N/A</v>
      </c>
      <c r="H129" s="3" t="e">
        <f>VLOOKUP('Prediction Data'!$B129, Names!$C$2:$K$363, 5,FALSE)</f>
        <v>#N/A</v>
      </c>
      <c r="I129" s="3" t="e">
        <f>VLOOKUP('Prediction Data'!$C129, Names!$C$2:$K$363, 5,FALSE)</f>
        <v>#N/A</v>
      </c>
      <c r="J129" s="3" t="e">
        <f>VLOOKUP('Prediction Data'!$B129, Names!$C$2:$K$363, 6,FALSE)</f>
        <v>#N/A</v>
      </c>
      <c r="K129" s="3" t="e">
        <f>VLOOKUP('Prediction Data'!$C129, Names!$C$2:$K$363, 6,FALSE)</f>
        <v>#N/A</v>
      </c>
      <c r="L129" s="3" t="e">
        <f>VLOOKUP(B129, Names!$C$2:$M$363, 7,FALSE)</f>
        <v>#N/A</v>
      </c>
      <c r="M129" s="3" t="e">
        <f>VLOOKUP(C129, Names!$C$2:$M$363, 7,FALSE)</f>
        <v>#N/A</v>
      </c>
      <c r="N129" s="4" t="s">
        <v>558</v>
      </c>
      <c r="Q129" s="4">
        <f t="shared" si="10"/>
        <v>0</v>
      </c>
      <c r="R129" s="4" t="str">
        <f t="shared" si="11"/>
        <v>L</v>
      </c>
      <c r="S129" s="5"/>
      <c r="T129" s="17" t="e">
        <f>VLOOKUP($F129, Ratings_Comp[], T$215, FALSE)</f>
        <v>#N/A</v>
      </c>
      <c r="U129" s="17" t="e">
        <f>VLOOKUP($F129, Ratings_Comp[], U$215, FALSE)</f>
        <v>#N/A</v>
      </c>
      <c r="V129" s="17" t="e">
        <f>VLOOKUP($F129, Ratings_Comp[], V$215, FALSE)</f>
        <v>#N/A</v>
      </c>
      <c r="W129" s="17" t="e">
        <f>VLOOKUP($F129, Ratings_Comp[], W$215, FALSE)</f>
        <v>#N/A</v>
      </c>
      <c r="X129" s="17" t="e">
        <f>VLOOKUP($F129, Ratings_Comp[], X$215, FALSE)</f>
        <v>#N/A</v>
      </c>
      <c r="Y129" s="17" t="e">
        <f>VLOOKUP($G129, Ratings_Comp[], Y$215, FALSE)</f>
        <v>#N/A</v>
      </c>
      <c r="Z129" s="17" t="e">
        <f>VLOOKUP($G129, Ratings_Comp[], Z$215, FALSE)</f>
        <v>#N/A</v>
      </c>
      <c r="AA129" s="17" t="e">
        <f>VLOOKUP($G129, Ratings_Comp[], AA$215, FALSE)</f>
        <v>#N/A</v>
      </c>
      <c r="AB129" s="17" t="e">
        <f>VLOOKUP($G129, Ratings_Comp[], AB$215, FALSE)</f>
        <v>#N/A</v>
      </c>
      <c r="AC129" s="17" t="e">
        <f>VLOOKUP($G129, Ratings_Comp[], AC$215, FALSE)</f>
        <v>#N/A</v>
      </c>
      <c r="AD129" t="e">
        <f>VLOOKUP('Prediction Data'!$D129,#REF!, AD$215,FALSE)</f>
        <v>#N/A</v>
      </c>
      <c r="AE129" t="e">
        <f>VLOOKUP('Prediction Data'!$D129,#REF!, AE$215,FALSE)</f>
        <v>#N/A</v>
      </c>
      <c r="AF129" t="e">
        <f>VLOOKUP('Prediction Data'!$D129,#REF!, AF$215,FALSE)</f>
        <v>#N/A</v>
      </c>
      <c r="AG129" t="e">
        <f>VLOOKUP('Prediction Data'!$D129,#REF!, AG$215,FALSE)</f>
        <v>#N/A</v>
      </c>
      <c r="AH129" t="e">
        <f>VLOOKUP('Prediction Data'!$D129,#REF!, AH$215,FALSE)</f>
        <v>#N/A</v>
      </c>
      <c r="AI129" t="e">
        <f>VLOOKUP('Prediction Data'!$E129,#REF!, AI$215,FALSE)</f>
        <v>#N/A</v>
      </c>
      <c r="AJ129" t="e">
        <f>VLOOKUP('Prediction Data'!$E129,#REF!, AJ$215,FALSE)</f>
        <v>#N/A</v>
      </c>
      <c r="AK129" t="e">
        <f>VLOOKUP('Prediction Data'!$E129,#REF!, AK$215,FALSE)</f>
        <v>#N/A</v>
      </c>
      <c r="AL129" t="e">
        <f>VLOOKUP('Prediction Data'!$E129,#REF!, AL$215,FALSE)</f>
        <v>#N/A</v>
      </c>
      <c r="AM129" t="e">
        <f>VLOOKUP('Prediction Data'!$E129,#REF!, AM$215,FALSE)</f>
        <v>#N/A</v>
      </c>
      <c r="AN129" t="e">
        <f>VLOOKUP($F129,#REF!, AN$215,FALSE)</f>
        <v>#N/A</v>
      </c>
      <c r="AO129" t="e">
        <f>VLOOKUP($F129,#REF!, AO$215,FALSE)</f>
        <v>#N/A</v>
      </c>
      <c r="AP129" t="e">
        <f>VLOOKUP($G129,#REF!, AP$215,FALSE)</f>
        <v>#N/A</v>
      </c>
      <c r="AQ129" t="e">
        <f>VLOOKUP($G129,#REF!, AQ$215,FALSE)</f>
        <v>#N/A</v>
      </c>
      <c r="AR129" t="e">
        <f>VLOOKUP($H129,#REF!, 'Prediction Data'!AR$215,FALSE)</f>
        <v>#N/A</v>
      </c>
      <c r="AS129" t="e">
        <f>VLOOKUP($H129,#REF!, 'Prediction Data'!AS$215,FALSE)</f>
        <v>#N/A</v>
      </c>
      <c r="AT129" t="e">
        <f>VLOOKUP($H129,#REF!, 'Prediction Data'!AT$215,FALSE)</f>
        <v>#N/A</v>
      </c>
      <c r="AU129" t="e">
        <f>VLOOKUP($H129,#REF!, 'Prediction Data'!AU$215,FALSE)</f>
        <v>#N/A</v>
      </c>
      <c r="AV129" t="e">
        <f>VLOOKUP($H129,#REF!, 'Prediction Data'!AV$215,FALSE)</f>
        <v>#N/A</v>
      </c>
      <c r="AW129" t="e">
        <f>VLOOKUP($H129,#REF!, 'Prediction Data'!AW$215,FALSE)</f>
        <v>#N/A</v>
      </c>
      <c r="AX129" t="e">
        <f>VLOOKUP($H129,#REF!, 'Prediction Data'!AX$215,FALSE)</f>
        <v>#N/A</v>
      </c>
      <c r="AY129" t="e">
        <f>VLOOKUP($H129,#REF!, 'Prediction Data'!AY$215,FALSE)</f>
        <v>#N/A</v>
      </c>
      <c r="AZ129" t="e">
        <f>VLOOKUP($H129,#REF!, 'Prediction Data'!AZ$215,FALSE)</f>
        <v>#N/A</v>
      </c>
      <c r="BA129" t="e">
        <f>VLOOKUP($H129,#REF!, 'Prediction Data'!BA$215,FALSE)</f>
        <v>#N/A</v>
      </c>
      <c r="BB129" t="e">
        <f>VLOOKUP($H129,#REF!, 'Prediction Data'!BB$215,FALSE)</f>
        <v>#N/A</v>
      </c>
      <c r="BC129" t="e">
        <f>VLOOKUP($H129,#REF!, 'Prediction Data'!BC$215,FALSE)</f>
        <v>#N/A</v>
      </c>
      <c r="BD129" t="e">
        <f>VLOOKUP($I129,#REF!, 'Prediction Data'!BD$215,FALSE)</f>
        <v>#N/A</v>
      </c>
      <c r="BE129" t="e">
        <f>VLOOKUP($I129,#REF!, 'Prediction Data'!BE$215,FALSE)</f>
        <v>#N/A</v>
      </c>
      <c r="BF129" t="e">
        <f>VLOOKUP($I129,#REF!, 'Prediction Data'!BF$215,FALSE)</f>
        <v>#N/A</v>
      </c>
      <c r="BG129" t="e">
        <f>VLOOKUP($I129,#REF!, 'Prediction Data'!BG$215,FALSE)</f>
        <v>#N/A</v>
      </c>
      <c r="BH129" t="e">
        <f>VLOOKUP($I129,#REF!, 'Prediction Data'!BH$215,FALSE)</f>
        <v>#N/A</v>
      </c>
      <c r="BI129" t="e">
        <f>VLOOKUP($I129,#REF!, 'Prediction Data'!BI$215,FALSE)</f>
        <v>#N/A</v>
      </c>
      <c r="BJ129" t="e">
        <f>VLOOKUP($I129,#REF!, 'Prediction Data'!BJ$215,FALSE)</f>
        <v>#N/A</v>
      </c>
      <c r="BK129" t="e">
        <f>VLOOKUP($I129,#REF!, 'Prediction Data'!BK$215,FALSE)</f>
        <v>#N/A</v>
      </c>
      <c r="BL129" t="e">
        <f>VLOOKUP($I129,#REF!, 'Prediction Data'!BL$215,FALSE)</f>
        <v>#N/A</v>
      </c>
      <c r="BM129" t="e">
        <f>VLOOKUP($I129,#REF!, 'Prediction Data'!BM$215,FALSE)</f>
        <v>#N/A</v>
      </c>
      <c r="BN129" t="e">
        <f>VLOOKUP($I129,#REF!, 'Prediction Data'!BN$215,FALSE)</f>
        <v>#N/A</v>
      </c>
      <c r="BO129" t="e">
        <f>VLOOKUP($I129,#REF!, 'Prediction Data'!BO$215,FALSE)</f>
        <v>#N/A</v>
      </c>
      <c r="BP129" t="e">
        <f>VLOOKUP('Prediction Data'!$J129,#REF!, BP$215, FALSE)</f>
        <v>#N/A</v>
      </c>
      <c r="BQ129" t="e">
        <f>VLOOKUP('Prediction Data'!$J129,#REF!, BQ$215, FALSE)</f>
        <v>#N/A</v>
      </c>
      <c r="BR129" t="e">
        <f>VLOOKUP('Prediction Data'!$J129,#REF!, BR$215, FALSE)</f>
        <v>#N/A</v>
      </c>
      <c r="BS129" t="e">
        <f>VLOOKUP('Prediction Data'!$J129,#REF!, BS$215, FALSE)</f>
        <v>#N/A</v>
      </c>
      <c r="BT129" t="e">
        <f>VLOOKUP('Prediction Data'!$J129,#REF!, BT$215, FALSE)</f>
        <v>#N/A</v>
      </c>
      <c r="BU129" t="e">
        <f t="shared" si="12"/>
        <v>#N/A</v>
      </c>
      <c r="BV129" t="e">
        <f t="shared" si="13"/>
        <v>#N/A</v>
      </c>
      <c r="BW129" t="e">
        <f>VLOOKUP('Prediction Data'!$K129,#REF!, BW$215, FALSE)</f>
        <v>#N/A</v>
      </c>
      <c r="BX129" t="e">
        <f>VLOOKUP('Prediction Data'!$K129,#REF!, BX$215, FALSE)</f>
        <v>#N/A</v>
      </c>
      <c r="BY129" t="e">
        <f>VLOOKUP('Prediction Data'!$K129,#REF!, BY$215, FALSE)</f>
        <v>#N/A</v>
      </c>
      <c r="BZ129" t="e">
        <f>VLOOKUP('Prediction Data'!$K129,#REF!, BZ$215, FALSE)</f>
        <v>#N/A</v>
      </c>
      <c r="CA129" t="e">
        <f>VLOOKUP('Prediction Data'!$K129,#REF!, CA$215, FALSE)</f>
        <v>#N/A</v>
      </c>
      <c r="CB129" t="e">
        <f t="shared" si="14"/>
        <v>#N/A</v>
      </c>
      <c r="CC129" t="e">
        <f t="shared" si="15"/>
        <v>#N/A</v>
      </c>
      <c r="CD129" t="e">
        <f t="shared" si="16"/>
        <v>#N/A</v>
      </c>
      <c r="CE129" t="e">
        <f t="shared" si="17"/>
        <v>#N/A</v>
      </c>
      <c r="CF129" s="20" t="e">
        <f t="shared" si="18"/>
        <v>#N/A</v>
      </c>
      <c r="CG129" s="20" t="e">
        <f t="shared" si="19"/>
        <v>#N/A</v>
      </c>
      <c r="CH129" t="e">
        <f>VLOOKUP(Table411[[#This Row],[Conference_H]], Conferences!$H$2:$N$34, 3,FALSE)</f>
        <v>#N/A</v>
      </c>
      <c r="CI129" t="e">
        <f>VLOOKUP(Table411[[#This Row],[Conference_A]], Conferences!$H$2:$N$34, 3,FALSE)</f>
        <v>#N/A</v>
      </c>
      <c r="CJ129" t="e">
        <f>IF(Table411[[#This Row],[CRank_H]]=Table411[[#This Row],[CRank_A]],0,1)</f>
        <v>#N/A</v>
      </c>
      <c r="CK129" t="e">
        <f>VLOOKUP(Table411[[#This Row],[Home Name BPI_SAG ELO]], 'Ratings_Comp'!$A$2:$L$364, 14, FALSE)</f>
        <v>#N/A</v>
      </c>
      <c r="CL129" t="e">
        <f>VLOOKUP(Table411[[#This Row],[Home Name BPI_SAG ELO]], 'Ratings_Comp'!$A$2:$L$364, 15, FALSE)</f>
        <v>#N/A</v>
      </c>
      <c r="CM129" t="e">
        <f>VLOOKUP(Table411[[#This Row],[Away Name BPI_SAG ELO]], 'Ratings_Comp'!$A$2:$L$364, 14, FALSE)</f>
        <v>#N/A</v>
      </c>
      <c r="CN129" t="e">
        <f>VLOOKUP(Table411[[#This Row],[Away Name BPI_SAG ELO]], 'Ratings_Comp'!$A$2:$L$364, 15, FALSE)</f>
        <v>#N/A</v>
      </c>
      <c r="CO129" t="e">
        <f>Table411[[#This Row],[Home_Ws]]/(Table411[[#This Row],[Home_Ws]]+Table411[[#This Row],[Home_Ls]])</f>
        <v>#N/A</v>
      </c>
      <c r="CP129" t="e">
        <f>Table411[[#This Row],[Away_Ws]]/(Table411[[#This Row],[Away_Ws]]+Table411[[#This Row],[Away_Ls]])</f>
        <v>#N/A</v>
      </c>
    </row>
    <row r="130" spans="1:94" x14ac:dyDescent="0.45">
      <c r="A130">
        <v>130</v>
      </c>
      <c r="B130" s="4"/>
      <c r="C130" s="4"/>
      <c r="D130" s="3" t="e">
        <f>VLOOKUP('Prediction Data'!$B130, Names!$C$2:$K$363, 2,FALSE)</f>
        <v>#N/A</v>
      </c>
      <c r="E130" s="3" t="e">
        <f>VLOOKUP('Prediction Data'!$C130, Names!$C$2:$K$363, 2,FALSE)</f>
        <v>#N/A</v>
      </c>
      <c r="F130" s="3" t="e">
        <f>VLOOKUP('Prediction Data'!$B130, Names!$C$2:$K$363, 3,FALSE)</f>
        <v>#N/A</v>
      </c>
      <c r="G130" s="3" t="e">
        <f>VLOOKUP('Prediction Data'!$C130, Names!$C$2:$K$363, 3,FALSE)</f>
        <v>#N/A</v>
      </c>
      <c r="H130" s="3" t="e">
        <f>VLOOKUP('Prediction Data'!$B130, Names!$C$2:$K$363, 5,FALSE)</f>
        <v>#N/A</v>
      </c>
      <c r="I130" s="3" t="e">
        <f>VLOOKUP('Prediction Data'!$C130, Names!$C$2:$K$363, 5,FALSE)</f>
        <v>#N/A</v>
      </c>
      <c r="J130" s="3" t="e">
        <f>VLOOKUP('Prediction Data'!$B130, Names!$C$2:$K$363, 6,FALSE)</f>
        <v>#N/A</v>
      </c>
      <c r="K130" s="3" t="e">
        <f>VLOOKUP('Prediction Data'!$C130, Names!$C$2:$K$363, 6,FALSE)</f>
        <v>#N/A</v>
      </c>
      <c r="L130" s="3" t="e">
        <f>VLOOKUP(B130, Names!$C$2:$M$363, 7,FALSE)</f>
        <v>#N/A</v>
      </c>
      <c r="M130" s="3" t="e">
        <f>VLOOKUP(C130, Names!$C$2:$M$363, 7,FALSE)</f>
        <v>#N/A</v>
      </c>
      <c r="N130" s="4" t="s">
        <v>558</v>
      </c>
      <c r="Q130" s="4">
        <f t="shared" ref="Q130:Q193" si="20">O130-P130</f>
        <v>0</v>
      </c>
      <c r="R130" s="4" t="str">
        <f t="shared" ref="R130:R193" si="21">IF(Q130&gt;0,"W","L")</f>
        <v>L</v>
      </c>
      <c r="S130" s="5"/>
      <c r="T130" s="17" t="e">
        <f>VLOOKUP($F130, Ratings_Comp[], T$215, FALSE)</f>
        <v>#N/A</v>
      </c>
      <c r="U130" s="17" t="e">
        <f>VLOOKUP($F130, Ratings_Comp[], U$215, FALSE)</f>
        <v>#N/A</v>
      </c>
      <c r="V130" s="17" t="e">
        <f>VLOOKUP($F130, Ratings_Comp[], V$215, FALSE)</f>
        <v>#N/A</v>
      </c>
      <c r="W130" s="17" t="e">
        <f>VLOOKUP($F130, Ratings_Comp[], W$215, FALSE)</f>
        <v>#N/A</v>
      </c>
      <c r="X130" s="17" t="e">
        <f>VLOOKUP($F130, Ratings_Comp[], X$215, FALSE)</f>
        <v>#N/A</v>
      </c>
      <c r="Y130" s="17" t="e">
        <f>VLOOKUP($G130, Ratings_Comp[], Y$215, FALSE)</f>
        <v>#N/A</v>
      </c>
      <c r="Z130" s="17" t="e">
        <f>VLOOKUP($G130, Ratings_Comp[], Z$215, FALSE)</f>
        <v>#N/A</v>
      </c>
      <c r="AA130" s="17" t="e">
        <f>VLOOKUP($G130, Ratings_Comp[], AA$215, FALSE)</f>
        <v>#N/A</v>
      </c>
      <c r="AB130" s="17" t="e">
        <f>VLOOKUP($G130, Ratings_Comp[], AB$215, FALSE)</f>
        <v>#N/A</v>
      </c>
      <c r="AC130" s="17" t="e">
        <f>VLOOKUP($G130, Ratings_Comp[], AC$215, FALSE)</f>
        <v>#N/A</v>
      </c>
      <c r="AD130" t="e">
        <f>VLOOKUP('Prediction Data'!$D130,#REF!, AD$215,FALSE)</f>
        <v>#N/A</v>
      </c>
      <c r="AE130" t="e">
        <f>VLOOKUP('Prediction Data'!$D130,#REF!, AE$215,FALSE)</f>
        <v>#N/A</v>
      </c>
      <c r="AF130" t="e">
        <f>VLOOKUP('Prediction Data'!$D130,#REF!, AF$215,FALSE)</f>
        <v>#N/A</v>
      </c>
      <c r="AG130" t="e">
        <f>VLOOKUP('Prediction Data'!$D130,#REF!, AG$215,FALSE)</f>
        <v>#N/A</v>
      </c>
      <c r="AH130" t="e">
        <f>VLOOKUP('Prediction Data'!$D130,#REF!, AH$215,FALSE)</f>
        <v>#N/A</v>
      </c>
      <c r="AI130" t="e">
        <f>VLOOKUP('Prediction Data'!$E130,#REF!, AI$215,FALSE)</f>
        <v>#N/A</v>
      </c>
      <c r="AJ130" t="e">
        <f>VLOOKUP('Prediction Data'!$E130,#REF!, AJ$215,FALSE)</f>
        <v>#N/A</v>
      </c>
      <c r="AK130" t="e">
        <f>VLOOKUP('Prediction Data'!$E130,#REF!, AK$215,FALSE)</f>
        <v>#N/A</v>
      </c>
      <c r="AL130" t="e">
        <f>VLOOKUP('Prediction Data'!$E130,#REF!, AL$215,FALSE)</f>
        <v>#N/A</v>
      </c>
      <c r="AM130" t="e">
        <f>VLOOKUP('Prediction Data'!$E130,#REF!, AM$215,FALSE)</f>
        <v>#N/A</v>
      </c>
      <c r="AN130" t="e">
        <f>VLOOKUP($F130,#REF!, AN$215,FALSE)</f>
        <v>#N/A</v>
      </c>
      <c r="AO130" t="e">
        <f>VLOOKUP($F130,#REF!, AO$215,FALSE)</f>
        <v>#N/A</v>
      </c>
      <c r="AP130" t="e">
        <f>VLOOKUP($G130,#REF!, AP$215,FALSE)</f>
        <v>#N/A</v>
      </c>
      <c r="AQ130" t="e">
        <f>VLOOKUP($G130,#REF!, AQ$215,FALSE)</f>
        <v>#N/A</v>
      </c>
      <c r="AR130" t="e">
        <f>VLOOKUP($H130,#REF!, 'Prediction Data'!AR$215,FALSE)</f>
        <v>#N/A</v>
      </c>
      <c r="AS130" t="e">
        <f>VLOOKUP($H130,#REF!, 'Prediction Data'!AS$215,FALSE)</f>
        <v>#N/A</v>
      </c>
      <c r="AT130" t="e">
        <f>VLOOKUP($H130,#REF!, 'Prediction Data'!AT$215,FALSE)</f>
        <v>#N/A</v>
      </c>
      <c r="AU130" t="e">
        <f>VLOOKUP($H130,#REF!, 'Prediction Data'!AU$215,FALSE)</f>
        <v>#N/A</v>
      </c>
      <c r="AV130" t="e">
        <f>VLOOKUP($H130,#REF!, 'Prediction Data'!AV$215,FALSE)</f>
        <v>#N/A</v>
      </c>
      <c r="AW130" t="e">
        <f>VLOOKUP($H130,#REF!, 'Prediction Data'!AW$215,FALSE)</f>
        <v>#N/A</v>
      </c>
      <c r="AX130" t="e">
        <f>VLOOKUP($H130,#REF!, 'Prediction Data'!AX$215,FALSE)</f>
        <v>#N/A</v>
      </c>
      <c r="AY130" t="e">
        <f>VLOOKUP($H130,#REF!, 'Prediction Data'!AY$215,FALSE)</f>
        <v>#N/A</v>
      </c>
      <c r="AZ130" t="e">
        <f>VLOOKUP($H130,#REF!, 'Prediction Data'!AZ$215,FALSE)</f>
        <v>#N/A</v>
      </c>
      <c r="BA130" t="e">
        <f>VLOOKUP($H130,#REF!, 'Prediction Data'!BA$215,FALSE)</f>
        <v>#N/A</v>
      </c>
      <c r="BB130" t="e">
        <f>VLOOKUP($H130,#REF!, 'Prediction Data'!BB$215,FALSE)</f>
        <v>#N/A</v>
      </c>
      <c r="BC130" t="e">
        <f>VLOOKUP($H130,#REF!, 'Prediction Data'!BC$215,FALSE)</f>
        <v>#N/A</v>
      </c>
      <c r="BD130" t="e">
        <f>VLOOKUP($I130,#REF!, 'Prediction Data'!BD$215,FALSE)</f>
        <v>#N/A</v>
      </c>
      <c r="BE130" t="e">
        <f>VLOOKUP($I130,#REF!, 'Prediction Data'!BE$215,FALSE)</f>
        <v>#N/A</v>
      </c>
      <c r="BF130" t="e">
        <f>VLOOKUP($I130,#REF!, 'Prediction Data'!BF$215,FALSE)</f>
        <v>#N/A</v>
      </c>
      <c r="BG130" t="e">
        <f>VLOOKUP($I130,#REF!, 'Prediction Data'!BG$215,FALSE)</f>
        <v>#N/A</v>
      </c>
      <c r="BH130" t="e">
        <f>VLOOKUP($I130,#REF!, 'Prediction Data'!BH$215,FALSE)</f>
        <v>#N/A</v>
      </c>
      <c r="BI130" t="e">
        <f>VLOOKUP($I130,#REF!, 'Prediction Data'!BI$215,FALSE)</f>
        <v>#N/A</v>
      </c>
      <c r="BJ130" t="e">
        <f>VLOOKUP($I130,#REF!, 'Prediction Data'!BJ$215,FALSE)</f>
        <v>#N/A</v>
      </c>
      <c r="BK130" t="e">
        <f>VLOOKUP($I130,#REF!, 'Prediction Data'!BK$215,FALSE)</f>
        <v>#N/A</v>
      </c>
      <c r="BL130" t="e">
        <f>VLOOKUP($I130,#REF!, 'Prediction Data'!BL$215,FALSE)</f>
        <v>#N/A</v>
      </c>
      <c r="BM130" t="e">
        <f>VLOOKUP($I130,#REF!, 'Prediction Data'!BM$215,FALSE)</f>
        <v>#N/A</v>
      </c>
      <c r="BN130" t="e">
        <f>VLOOKUP($I130,#REF!, 'Prediction Data'!BN$215,FALSE)</f>
        <v>#N/A</v>
      </c>
      <c r="BO130" t="e">
        <f>VLOOKUP($I130,#REF!, 'Prediction Data'!BO$215,FALSE)</f>
        <v>#N/A</v>
      </c>
      <c r="BP130" t="e">
        <f>VLOOKUP('Prediction Data'!$J130,#REF!, BP$215, FALSE)</f>
        <v>#N/A</v>
      </c>
      <c r="BQ130" t="e">
        <f>VLOOKUP('Prediction Data'!$J130,#REF!, BQ$215, FALSE)</f>
        <v>#N/A</v>
      </c>
      <c r="BR130" t="e">
        <f>VLOOKUP('Prediction Data'!$J130,#REF!, BR$215, FALSE)</f>
        <v>#N/A</v>
      </c>
      <c r="BS130" t="e">
        <f>VLOOKUP('Prediction Data'!$J130,#REF!, BS$215, FALSE)</f>
        <v>#N/A</v>
      </c>
      <c r="BT130" t="e">
        <f>VLOOKUP('Prediction Data'!$J130,#REF!, BT$215, FALSE)</f>
        <v>#N/A</v>
      </c>
      <c r="BU130" t="e">
        <f t="shared" ref="BU130:BU193" si="22">BS130-BT130</f>
        <v>#N/A</v>
      </c>
      <c r="BV130" t="e">
        <f t="shared" ref="BV130:BV193" si="23">BU130-BQ130</f>
        <v>#N/A</v>
      </c>
      <c r="BW130" t="e">
        <f>VLOOKUP('Prediction Data'!$K130,#REF!, BW$215, FALSE)</f>
        <v>#N/A</v>
      </c>
      <c r="BX130" t="e">
        <f>VLOOKUP('Prediction Data'!$K130,#REF!, BX$215, FALSE)</f>
        <v>#N/A</v>
      </c>
      <c r="BY130" t="e">
        <f>VLOOKUP('Prediction Data'!$K130,#REF!, BY$215, FALSE)</f>
        <v>#N/A</v>
      </c>
      <c r="BZ130" t="e">
        <f>VLOOKUP('Prediction Data'!$K130,#REF!, BZ$215, FALSE)</f>
        <v>#N/A</v>
      </c>
      <c r="CA130" t="e">
        <f>VLOOKUP('Prediction Data'!$K130,#REF!, CA$215, FALSE)</f>
        <v>#N/A</v>
      </c>
      <c r="CB130" t="e">
        <f t="shared" ref="CB130:CB193" si="24">BZ130-CA130</f>
        <v>#N/A</v>
      </c>
      <c r="CC130" t="e">
        <f t="shared" ref="CC130:CC193" si="25">CB130-BX130</f>
        <v>#N/A</v>
      </c>
      <c r="CD130" t="e">
        <f t="shared" ref="CD130:CD193" si="26">AVERAGE(W130:X130)</f>
        <v>#N/A</v>
      </c>
      <c r="CE130" t="e">
        <f t="shared" ref="CE130:CE193" si="27">AVERAGE(AB130:AC130)</f>
        <v>#N/A</v>
      </c>
      <c r="CF130" s="20" t="e">
        <f t="shared" ref="CF130:CF193" si="28">AVERAGE(T130:V130)</f>
        <v>#N/A</v>
      </c>
      <c r="CG130" s="20" t="e">
        <f t="shared" ref="CG130:CG193" si="29">AVERAGE(Y130:AA130)</f>
        <v>#N/A</v>
      </c>
      <c r="CH130" t="e">
        <f>VLOOKUP(Table411[[#This Row],[Conference_H]], Conferences!$H$2:$N$34, 3,FALSE)</f>
        <v>#N/A</v>
      </c>
      <c r="CI130" t="e">
        <f>VLOOKUP(Table411[[#This Row],[Conference_A]], Conferences!$H$2:$N$34, 3,FALSE)</f>
        <v>#N/A</v>
      </c>
      <c r="CJ130" t="e">
        <f>IF(Table411[[#This Row],[CRank_H]]=Table411[[#This Row],[CRank_A]],0,1)</f>
        <v>#N/A</v>
      </c>
      <c r="CK130" t="e">
        <f>VLOOKUP(Table411[[#This Row],[Home Name BPI_SAG ELO]], 'Ratings_Comp'!$A$2:$L$364, 14, FALSE)</f>
        <v>#N/A</v>
      </c>
      <c r="CL130" t="e">
        <f>VLOOKUP(Table411[[#This Row],[Home Name BPI_SAG ELO]], 'Ratings_Comp'!$A$2:$L$364, 15, FALSE)</f>
        <v>#N/A</v>
      </c>
      <c r="CM130" t="e">
        <f>VLOOKUP(Table411[[#This Row],[Away Name BPI_SAG ELO]], 'Ratings_Comp'!$A$2:$L$364, 14, FALSE)</f>
        <v>#N/A</v>
      </c>
      <c r="CN130" t="e">
        <f>VLOOKUP(Table411[[#This Row],[Away Name BPI_SAG ELO]], 'Ratings_Comp'!$A$2:$L$364, 15, FALSE)</f>
        <v>#N/A</v>
      </c>
      <c r="CO130" t="e">
        <f>Table411[[#This Row],[Home_Ws]]/(Table411[[#This Row],[Home_Ws]]+Table411[[#This Row],[Home_Ls]])</f>
        <v>#N/A</v>
      </c>
      <c r="CP130" t="e">
        <f>Table411[[#This Row],[Away_Ws]]/(Table411[[#This Row],[Away_Ws]]+Table411[[#This Row],[Away_Ls]])</f>
        <v>#N/A</v>
      </c>
    </row>
    <row r="131" spans="1:94" x14ac:dyDescent="0.45">
      <c r="A131">
        <v>131</v>
      </c>
      <c r="B131" s="4"/>
      <c r="C131" s="4"/>
      <c r="D131" s="3" t="e">
        <f>VLOOKUP('Prediction Data'!$B131, Names!$C$2:$K$363, 2,FALSE)</f>
        <v>#N/A</v>
      </c>
      <c r="E131" s="3" t="e">
        <f>VLOOKUP('Prediction Data'!$C131, Names!$C$2:$K$363, 2,FALSE)</f>
        <v>#N/A</v>
      </c>
      <c r="F131" s="3" t="e">
        <f>VLOOKUP('Prediction Data'!$B131, Names!$C$2:$K$363, 3,FALSE)</f>
        <v>#N/A</v>
      </c>
      <c r="G131" s="3" t="e">
        <f>VLOOKUP('Prediction Data'!$C131, Names!$C$2:$K$363, 3,FALSE)</f>
        <v>#N/A</v>
      </c>
      <c r="H131" s="3" t="e">
        <f>VLOOKUP('Prediction Data'!$B131, Names!$C$2:$K$363, 5,FALSE)</f>
        <v>#N/A</v>
      </c>
      <c r="I131" s="3" t="e">
        <f>VLOOKUP('Prediction Data'!$C131, Names!$C$2:$K$363, 5,FALSE)</f>
        <v>#N/A</v>
      </c>
      <c r="J131" s="3" t="e">
        <f>VLOOKUP('Prediction Data'!$B131, Names!$C$2:$K$363, 6,FALSE)</f>
        <v>#N/A</v>
      </c>
      <c r="K131" s="3" t="e">
        <f>VLOOKUP('Prediction Data'!$C131, Names!$C$2:$K$363, 6,FALSE)</f>
        <v>#N/A</v>
      </c>
      <c r="L131" s="3" t="e">
        <f>VLOOKUP(B131, Names!$C$2:$M$363, 7,FALSE)</f>
        <v>#N/A</v>
      </c>
      <c r="M131" s="3" t="e">
        <f>VLOOKUP(C131, Names!$C$2:$M$363, 7,FALSE)</f>
        <v>#N/A</v>
      </c>
      <c r="N131" s="4" t="s">
        <v>558</v>
      </c>
      <c r="Q131" s="4">
        <f t="shared" si="20"/>
        <v>0</v>
      </c>
      <c r="R131" s="4" t="str">
        <f t="shared" si="21"/>
        <v>L</v>
      </c>
      <c r="S131" s="5"/>
      <c r="T131" s="17" t="e">
        <f>VLOOKUP($F131, Ratings_Comp[], T$215, FALSE)</f>
        <v>#N/A</v>
      </c>
      <c r="U131" s="17" t="e">
        <f>VLOOKUP($F131, Ratings_Comp[], U$215, FALSE)</f>
        <v>#N/A</v>
      </c>
      <c r="V131" s="17" t="e">
        <f>VLOOKUP($F131, Ratings_Comp[], V$215, FALSE)</f>
        <v>#N/A</v>
      </c>
      <c r="W131" s="17" t="e">
        <f>VLOOKUP($F131, Ratings_Comp[], W$215, FALSE)</f>
        <v>#N/A</v>
      </c>
      <c r="X131" s="17" t="e">
        <f>VLOOKUP($F131, Ratings_Comp[], X$215, FALSE)</f>
        <v>#N/A</v>
      </c>
      <c r="Y131" s="17" t="e">
        <f>VLOOKUP($G131, Ratings_Comp[], Y$215, FALSE)</f>
        <v>#N/A</v>
      </c>
      <c r="Z131" s="17" t="e">
        <f>VLOOKUP($G131, Ratings_Comp[], Z$215, FALSE)</f>
        <v>#N/A</v>
      </c>
      <c r="AA131" s="17" t="e">
        <f>VLOOKUP($G131, Ratings_Comp[], AA$215, FALSE)</f>
        <v>#N/A</v>
      </c>
      <c r="AB131" s="17" t="e">
        <f>VLOOKUP($G131, Ratings_Comp[], AB$215, FALSE)</f>
        <v>#N/A</v>
      </c>
      <c r="AC131" s="17" t="e">
        <f>VLOOKUP($G131, Ratings_Comp[], AC$215, FALSE)</f>
        <v>#N/A</v>
      </c>
      <c r="AD131" t="e">
        <f>VLOOKUP('Prediction Data'!$D131,#REF!, AD$215,FALSE)</f>
        <v>#N/A</v>
      </c>
      <c r="AE131" t="e">
        <f>VLOOKUP('Prediction Data'!$D131,#REF!, AE$215,FALSE)</f>
        <v>#N/A</v>
      </c>
      <c r="AF131" t="e">
        <f>VLOOKUP('Prediction Data'!$D131,#REF!, AF$215,FALSE)</f>
        <v>#N/A</v>
      </c>
      <c r="AG131" t="e">
        <f>VLOOKUP('Prediction Data'!$D131,#REF!, AG$215,FALSE)</f>
        <v>#N/A</v>
      </c>
      <c r="AH131" t="e">
        <f>VLOOKUP('Prediction Data'!$D131,#REF!, AH$215,FALSE)</f>
        <v>#N/A</v>
      </c>
      <c r="AI131" t="e">
        <f>VLOOKUP('Prediction Data'!$E131,#REF!, AI$215,FALSE)</f>
        <v>#N/A</v>
      </c>
      <c r="AJ131" t="e">
        <f>VLOOKUP('Prediction Data'!$E131,#REF!, AJ$215,FALSE)</f>
        <v>#N/A</v>
      </c>
      <c r="AK131" t="e">
        <f>VLOOKUP('Prediction Data'!$E131,#REF!, AK$215,FALSE)</f>
        <v>#N/A</v>
      </c>
      <c r="AL131" t="e">
        <f>VLOOKUP('Prediction Data'!$E131,#REF!, AL$215,FALSE)</f>
        <v>#N/A</v>
      </c>
      <c r="AM131" t="e">
        <f>VLOOKUP('Prediction Data'!$E131,#REF!, AM$215,FALSE)</f>
        <v>#N/A</v>
      </c>
      <c r="AN131" t="e">
        <f>VLOOKUP($F131,#REF!, AN$215,FALSE)</f>
        <v>#N/A</v>
      </c>
      <c r="AO131" t="e">
        <f>VLOOKUP($F131,#REF!, AO$215,FALSE)</f>
        <v>#N/A</v>
      </c>
      <c r="AP131" t="e">
        <f>VLOOKUP($G131,#REF!, AP$215,FALSE)</f>
        <v>#N/A</v>
      </c>
      <c r="AQ131" t="e">
        <f>VLOOKUP($G131,#REF!, AQ$215,FALSE)</f>
        <v>#N/A</v>
      </c>
      <c r="AR131" t="e">
        <f>VLOOKUP($H131,#REF!, 'Prediction Data'!AR$215,FALSE)</f>
        <v>#N/A</v>
      </c>
      <c r="AS131" t="e">
        <f>VLOOKUP($H131,#REF!, 'Prediction Data'!AS$215,FALSE)</f>
        <v>#N/A</v>
      </c>
      <c r="AT131" t="e">
        <f>VLOOKUP($H131,#REF!, 'Prediction Data'!AT$215,FALSE)</f>
        <v>#N/A</v>
      </c>
      <c r="AU131" t="e">
        <f>VLOOKUP($H131,#REF!, 'Prediction Data'!AU$215,FALSE)</f>
        <v>#N/A</v>
      </c>
      <c r="AV131" t="e">
        <f>VLOOKUP($H131,#REF!, 'Prediction Data'!AV$215,FALSE)</f>
        <v>#N/A</v>
      </c>
      <c r="AW131" t="e">
        <f>VLOOKUP($H131,#REF!, 'Prediction Data'!AW$215,FALSE)</f>
        <v>#N/A</v>
      </c>
      <c r="AX131" t="e">
        <f>VLOOKUP($H131,#REF!, 'Prediction Data'!AX$215,FALSE)</f>
        <v>#N/A</v>
      </c>
      <c r="AY131" t="e">
        <f>VLOOKUP($H131,#REF!, 'Prediction Data'!AY$215,FALSE)</f>
        <v>#N/A</v>
      </c>
      <c r="AZ131" t="e">
        <f>VLOOKUP($H131,#REF!, 'Prediction Data'!AZ$215,FALSE)</f>
        <v>#N/A</v>
      </c>
      <c r="BA131" t="e">
        <f>VLOOKUP($H131,#REF!, 'Prediction Data'!BA$215,FALSE)</f>
        <v>#N/A</v>
      </c>
      <c r="BB131" t="e">
        <f>VLOOKUP($H131,#REF!, 'Prediction Data'!BB$215,FALSE)</f>
        <v>#N/A</v>
      </c>
      <c r="BC131" t="e">
        <f>VLOOKUP($H131,#REF!, 'Prediction Data'!BC$215,FALSE)</f>
        <v>#N/A</v>
      </c>
      <c r="BD131" t="e">
        <f>VLOOKUP($I131,#REF!, 'Prediction Data'!BD$215,FALSE)</f>
        <v>#N/A</v>
      </c>
      <c r="BE131" t="e">
        <f>VLOOKUP($I131,#REF!, 'Prediction Data'!BE$215,FALSE)</f>
        <v>#N/A</v>
      </c>
      <c r="BF131" t="e">
        <f>VLOOKUP($I131,#REF!, 'Prediction Data'!BF$215,FALSE)</f>
        <v>#N/A</v>
      </c>
      <c r="BG131" t="e">
        <f>VLOOKUP($I131,#REF!, 'Prediction Data'!BG$215,FALSE)</f>
        <v>#N/A</v>
      </c>
      <c r="BH131" t="e">
        <f>VLOOKUP($I131,#REF!, 'Prediction Data'!BH$215,FALSE)</f>
        <v>#N/A</v>
      </c>
      <c r="BI131" t="e">
        <f>VLOOKUP($I131,#REF!, 'Prediction Data'!BI$215,FALSE)</f>
        <v>#N/A</v>
      </c>
      <c r="BJ131" t="e">
        <f>VLOOKUP($I131,#REF!, 'Prediction Data'!BJ$215,FALSE)</f>
        <v>#N/A</v>
      </c>
      <c r="BK131" t="e">
        <f>VLOOKUP($I131,#REF!, 'Prediction Data'!BK$215,FALSE)</f>
        <v>#N/A</v>
      </c>
      <c r="BL131" t="e">
        <f>VLOOKUP($I131,#REF!, 'Prediction Data'!BL$215,FALSE)</f>
        <v>#N/A</v>
      </c>
      <c r="BM131" t="e">
        <f>VLOOKUP($I131,#REF!, 'Prediction Data'!BM$215,FALSE)</f>
        <v>#N/A</v>
      </c>
      <c r="BN131" t="e">
        <f>VLOOKUP($I131,#REF!, 'Prediction Data'!BN$215,FALSE)</f>
        <v>#N/A</v>
      </c>
      <c r="BO131" t="e">
        <f>VLOOKUP($I131,#REF!, 'Prediction Data'!BO$215,FALSE)</f>
        <v>#N/A</v>
      </c>
      <c r="BP131" t="e">
        <f>VLOOKUP('Prediction Data'!$J131,#REF!, BP$215, FALSE)</f>
        <v>#N/A</v>
      </c>
      <c r="BQ131" t="e">
        <f>VLOOKUP('Prediction Data'!$J131,#REF!, BQ$215, FALSE)</f>
        <v>#N/A</v>
      </c>
      <c r="BR131" t="e">
        <f>VLOOKUP('Prediction Data'!$J131,#REF!, BR$215, FALSE)</f>
        <v>#N/A</v>
      </c>
      <c r="BS131" t="e">
        <f>VLOOKUP('Prediction Data'!$J131,#REF!, BS$215, FALSE)</f>
        <v>#N/A</v>
      </c>
      <c r="BT131" t="e">
        <f>VLOOKUP('Prediction Data'!$J131,#REF!, BT$215, FALSE)</f>
        <v>#N/A</v>
      </c>
      <c r="BU131" t="e">
        <f t="shared" si="22"/>
        <v>#N/A</v>
      </c>
      <c r="BV131" t="e">
        <f t="shared" si="23"/>
        <v>#N/A</v>
      </c>
      <c r="BW131" t="e">
        <f>VLOOKUP('Prediction Data'!$K131,#REF!, BW$215, FALSE)</f>
        <v>#N/A</v>
      </c>
      <c r="BX131" t="e">
        <f>VLOOKUP('Prediction Data'!$K131,#REF!, BX$215, FALSE)</f>
        <v>#N/A</v>
      </c>
      <c r="BY131" t="e">
        <f>VLOOKUP('Prediction Data'!$K131,#REF!, BY$215, FALSE)</f>
        <v>#N/A</v>
      </c>
      <c r="BZ131" t="e">
        <f>VLOOKUP('Prediction Data'!$K131,#REF!, BZ$215, FALSE)</f>
        <v>#N/A</v>
      </c>
      <c r="CA131" t="e">
        <f>VLOOKUP('Prediction Data'!$K131,#REF!, CA$215, FALSE)</f>
        <v>#N/A</v>
      </c>
      <c r="CB131" t="e">
        <f t="shared" si="24"/>
        <v>#N/A</v>
      </c>
      <c r="CC131" t="e">
        <f t="shared" si="25"/>
        <v>#N/A</v>
      </c>
      <c r="CD131" t="e">
        <f t="shared" si="26"/>
        <v>#N/A</v>
      </c>
      <c r="CE131" t="e">
        <f t="shared" si="27"/>
        <v>#N/A</v>
      </c>
      <c r="CF131" s="20" t="e">
        <f t="shared" si="28"/>
        <v>#N/A</v>
      </c>
      <c r="CG131" s="20" t="e">
        <f t="shared" si="29"/>
        <v>#N/A</v>
      </c>
      <c r="CH131" t="e">
        <f>VLOOKUP(Table411[[#This Row],[Conference_H]], Conferences!$H$2:$N$34, 3,FALSE)</f>
        <v>#N/A</v>
      </c>
      <c r="CI131" t="e">
        <f>VLOOKUP(Table411[[#This Row],[Conference_A]], Conferences!$H$2:$N$34, 3,FALSE)</f>
        <v>#N/A</v>
      </c>
      <c r="CJ131" t="e">
        <f>IF(Table411[[#This Row],[CRank_H]]=Table411[[#This Row],[CRank_A]],0,1)</f>
        <v>#N/A</v>
      </c>
      <c r="CK131" t="e">
        <f>VLOOKUP(Table411[[#This Row],[Home Name BPI_SAG ELO]], 'Ratings_Comp'!$A$2:$L$364, 14, FALSE)</f>
        <v>#N/A</v>
      </c>
      <c r="CL131" t="e">
        <f>VLOOKUP(Table411[[#This Row],[Home Name BPI_SAG ELO]], 'Ratings_Comp'!$A$2:$L$364, 15, FALSE)</f>
        <v>#N/A</v>
      </c>
      <c r="CM131" t="e">
        <f>VLOOKUP(Table411[[#This Row],[Away Name BPI_SAG ELO]], 'Ratings_Comp'!$A$2:$L$364, 14, FALSE)</f>
        <v>#N/A</v>
      </c>
      <c r="CN131" t="e">
        <f>VLOOKUP(Table411[[#This Row],[Away Name BPI_SAG ELO]], 'Ratings_Comp'!$A$2:$L$364, 15, FALSE)</f>
        <v>#N/A</v>
      </c>
      <c r="CO131" t="e">
        <f>Table411[[#This Row],[Home_Ws]]/(Table411[[#This Row],[Home_Ws]]+Table411[[#This Row],[Home_Ls]])</f>
        <v>#N/A</v>
      </c>
      <c r="CP131" t="e">
        <f>Table411[[#This Row],[Away_Ws]]/(Table411[[#This Row],[Away_Ws]]+Table411[[#This Row],[Away_Ls]])</f>
        <v>#N/A</v>
      </c>
    </row>
    <row r="132" spans="1:94" x14ac:dyDescent="0.45">
      <c r="A132">
        <v>132</v>
      </c>
      <c r="B132" s="4"/>
      <c r="C132" s="4"/>
      <c r="D132" s="3" t="e">
        <f>VLOOKUP('Prediction Data'!$B132, Names!$C$2:$K$363, 2,FALSE)</f>
        <v>#N/A</v>
      </c>
      <c r="E132" s="3" t="e">
        <f>VLOOKUP('Prediction Data'!$C132, Names!$C$2:$K$363, 2,FALSE)</f>
        <v>#N/A</v>
      </c>
      <c r="F132" s="3" t="e">
        <f>VLOOKUP('Prediction Data'!$B132, Names!$C$2:$K$363, 3,FALSE)</f>
        <v>#N/A</v>
      </c>
      <c r="G132" s="3" t="e">
        <f>VLOOKUP('Prediction Data'!$C132, Names!$C$2:$K$363, 3,FALSE)</f>
        <v>#N/A</v>
      </c>
      <c r="H132" s="3" t="e">
        <f>VLOOKUP('Prediction Data'!$B132, Names!$C$2:$K$363, 5,FALSE)</f>
        <v>#N/A</v>
      </c>
      <c r="I132" s="3" t="e">
        <f>VLOOKUP('Prediction Data'!$C132, Names!$C$2:$K$363, 5,FALSE)</f>
        <v>#N/A</v>
      </c>
      <c r="J132" s="3" t="e">
        <f>VLOOKUP('Prediction Data'!$B132, Names!$C$2:$K$363, 6,FALSE)</f>
        <v>#N/A</v>
      </c>
      <c r="K132" s="3" t="e">
        <f>VLOOKUP('Prediction Data'!$C132, Names!$C$2:$K$363, 6,FALSE)</f>
        <v>#N/A</v>
      </c>
      <c r="L132" s="3" t="e">
        <f>VLOOKUP(B132, Names!$C$2:$M$363, 7,FALSE)</f>
        <v>#N/A</v>
      </c>
      <c r="M132" s="3" t="e">
        <f>VLOOKUP(C132, Names!$C$2:$M$363, 7,FALSE)</f>
        <v>#N/A</v>
      </c>
      <c r="N132" s="4" t="s">
        <v>558</v>
      </c>
      <c r="Q132" s="4">
        <f t="shared" si="20"/>
        <v>0</v>
      </c>
      <c r="R132" s="4" t="str">
        <f t="shared" si="21"/>
        <v>L</v>
      </c>
      <c r="S132" s="5"/>
      <c r="T132" s="17" t="e">
        <f>VLOOKUP($F132, Ratings_Comp[], T$215, FALSE)</f>
        <v>#N/A</v>
      </c>
      <c r="U132" s="17" t="e">
        <f>VLOOKUP($F132, Ratings_Comp[], U$215, FALSE)</f>
        <v>#N/A</v>
      </c>
      <c r="V132" s="17" t="e">
        <f>VLOOKUP($F132, Ratings_Comp[], V$215, FALSE)</f>
        <v>#N/A</v>
      </c>
      <c r="W132" s="17" t="e">
        <f>VLOOKUP($F132, Ratings_Comp[], W$215, FALSE)</f>
        <v>#N/A</v>
      </c>
      <c r="X132" s="17" t="e">
        <f>VLOOKUP($F132, Ratings_Comp[], X$215, FALSE)</f>
        <v>#N/A</v>
      </c>
      <c r="Y132" s="17" t="e">
        <f>VLOOKUP($G132, Ratings_Comp[], Y$215, FALSE)</f>
        <v>#N/A</v>
      </c>
      <c r="Z132" s="17" t="e">
        <f>VLOOKUP($G132, Ratings_Comp[], Z$215, FALSE)</f>
        <v>#N/A</v>
      </c>
      <c r="AA132" s="17" t="e">
        <f>VLOOKUP($G132, Ratings_Comp[], AA$215, FALSE)</f>
        <v>#N/A</v>
      </c>
      <c r="AB132" s="17" t="e">
        <f>VLOOKUP($G132, Ratings_Comp[], AB$215, FALSE)</f>
        <v>#N/A</v>
      </c>
      <c r="AC132" s="17" t="e">
        <f>VLOOKUP($G132, Ratings_Comp[], AC$215, FALSE)</f>
        <v>#N/A</v>
      </c>
      <c r="AD132" t="e">
        <f>VLOOKUP('Prediction Data'!$D132,#REF!, AD$215,FALSE)</f>
        <v>#N/A</v>
      </c>
      <c r="AE132" t="e">
        <f>VLOOKUP('Prediction Data'!$D132,#REF!, AE$215,FALSE)</f>
        <v>#N/A</v>
      </c>
      <c r="AF132" t="e">
        <f>VLOOKUP('Prediction Data'!$D132,#REF!, AF$215,FALSE)</f>
        <v>#N/A</v>
      </c>
      <c r="AG132" t="e">
        <f>VLOOKUP('Prediction Data'!$D132,#REF!, AG$215,FALSE)</f>
        <v>#N/A</v>
      </c>
      <c r="AH132" t="e">
        <f>VLOOKUP('Prediction Data'!$D132,#REF!, AH$215,FALSE)</f>
        <v>#N/A</v>
      </c>
      <c r="AI132" t="e">
        <f>VLOOKUP('Prediction Data'!$E132,#REF!, AI$215,FALSE)</f>
        <v>#N/A</v>
      </c>
      <c r="AJ132" t="e">
        <f>VLOOKUP('Prediction Data'!$E132,#REF!, AJ$215,FALSE)</f>
        <v>#N/A</v>
      </c>
      <c r="AK132" t="e">
        <f>VLOOKUP('Prediction Data'!$E132,#REF!, AK$215,FALSE)</f>
        <v>#N/A</v>
      </c>
      <c r="AL132" t="e">
        <f>VLOOKUP('Prediction Data'!$E132,#REF!, AL$215,FALSE)</f>
        <v>#N/A</v>
      </c>
      <c r="AM132" t="e">
        <f>VLOOKUP('Prediction Data'!$E132,#REF!, AM$215,FALSE)</f>
        <v>#N/A</v>
      </c>
      <c r="AN132" t="e">
        <f>VLOOKUP($F132,#REF!, AN$215,FALSE)</f>
        <v>#N/A</v>
      </c>
      <c r="AO132" t="e">
        <f>VLOOKUP($F132,#REF!, AO$215,FALSE)</f>
        <v>#N/A</v>
      </c>
      <c r="AP132" t="e">
        <f>VLOOKUP($G132,#REF!, AP$215,FALSE)</f>
        <v>#N/A</v>
      </c>
      <c r="AQ132" t="e">
        <f>VLOOKUP($G132,#REF!, AQ$215,FALSE)</f>
        <v>#N/A</v>
      </c>
      <c r="AR132" t="e">
        <f>VLOOKUP($H132,#REF!, 'Prediction Data'!AR$215,FALSE)</f>
        <v>#N/A</v>
      </c>
      <c r="AS132" t="e">
        <f>VLOOKUP($H132,#REF!, 'Prediction Data'!AS$215,FALSE)</f>
        <v>#N/A</v>
      </c>
      <c r="AT132" t="e">
        <f>VLOOKUP($H132,#REF!, 'Prediction Data'!AT$215,FALSE)</f>
        <v>#N/A</v>
      </c>
      <c r="AU132" t="e">
        <f>VLOOKUP($H132,#REF!, 'Prediction Data'!AU$215,FALSE)</f>
        <v>#N/A</v>
      </c>
      <c r="AV132" t="e">
        <f>VLOOKUP($H132,#REF!, 'Prediction Data'!AV$215,FALSE)</f>
        <v>#N/A</v>
      </c>
      <c r="AW132" t="e">
        <f>VLOOKUP($H132,#REF!, 'Prediction Data'!AW$215,FALSE)</f>
        <v>#N/A</v>
      </c>
      <c r="AX132" t="e">
        <f>VLOOKUP($H132,#REF!, 'Prediction Data'!AX$215,FALSE)</f>
        <v>#N/A</v>
      </c>
      <c r="AY132" t="e">
        <f>VLOOKUP($H132,#REF!, 'Prediction Data'!AY$215,FALSE)</f>
        <v>#N/A</v>
      </c>
      <c r="AZ132" t="e">
        <f>VLOOKUP($H132,#REF!, 'Prediction Data'!AZ$215,FALSE)</f>
        <v>#N/A</v>
      </c>
      <c r="BA132" t="e">
        <f>VLOOKUP($H132,#REF!, 'Prediction Data'!BA$215,FALSE)</f>
        <v>#N/A</v>
      </c>
      <c r="BB132" t="e">
        <f>VLOOKUP($H132,#REF!, 'Prediction Data'!BB$215,FALSE)</f>
        <v>#N/A</v>
      </c>
      <c r="BC132" t="e">
        <f>VLOOKUP($H132,#REF!, 'Prediction Data'!BC$215,FALSE)</f>
        <v>#N/A</v>
      </c>
      <c r="BD132" t="e">
        <f>VLOOKUP($I132,#REF!, 'Prediction Data'!BD$215,FALSE)</f>
        <v>#N/A</v>
      </c>
      <c r="BE132" t="e">
        <f>VLOOKUP($I132,#REF!, 'Prediction Data'!BE$215,FALSE)</f>
        <v>#N/A</v>
      </c>
      <c r="BF132" t="e">
        <f>VLOOKUP($I132,#REF!, 'Prediction Data'!BF$215,FALSE)</f>
        <v>#N/A</v>
      </c>
      <c r="BG132" t="e">
        <f>VLOOKUP($I132,#REF!, 'Prediction Data'!BG$215,FALSE)</f>
        <v>#N/A</v>
      </c>
      <c r="BH132" t="e">
        <f>VLOOKUP($I132,#REF!, 'Prediction Data'!BH$215,FALSE)</f>
        <v>#N/A</v>
      </c>
      <c r="BI132" t="e">
        <f>VLOOKUP($I132,#REF!, 'Prediction Data'!BI$215,FALSE)</f>
        <v>#N/A</v>
      </c>
      <c r="BJ132" t="e">
        <f>VLOOKUP($I132,#REF!, 'Prediction Data'!BJ$215,FALSE)</f>
        <v>#N/A</v>
      </c>
      <c r="BK132" t="e">
        <f>VLOOKUP($I132,#REF!, 'Prediction Data'!BK$215,FALSE)</f>
        <v>#N/A</v>
      </c>
      <c r="BL132" t="e">
        <f>VLOOKUP($I132,#REF!, 'Prediction Data'!BL$215,FALSE)</f>
        <v>#N/A</v>
      </c>
      <c r="BM132" t="e">
        <f>VLOOKUP($I132,#REF!, 'Prediction Data'!BM$215,FALSE)</f>
        <v>#N/A</v>
      </c>
      <c r="BN132" t="e">
        <f>VLOOKUP($I132,#REF!, 'Prediction Data'!BN$215,FALSE)</f>
        <v>#N/A</v>
      </c>
      <c r="BO132" t="e">
        <f>VLOOKUP($I132,#REF!, 'Prediction Data'!BO$215,FALSE)</f>
        <v>#N/A</v>
      </c>
      <c r="BP132" t="e">
        <f>VLOOKUP('Prediction Data'!$J132,#REF!, BP$215, FALSE)</f>
        <v>#N/A</v>
      </c>
      <c r="BQ132" t="e">
        <f>VLOOKUP('Prediction Data'!$J132,#REF!, BQ$215, FALSE)</f>
        <v>#N/A</v>
      </c>
      <c r="BR132" t="e">
        <f>VLOOKUP('Prediction Data'!$J132,#REF!, BR$215, FALSE)</f>
        <v>#N/A</v>
      </c>
      <c r="BS132" t="e">
        <f>VLOOKUP('Prediction Data'!$J132,#REF!, BS$215, FALSE)</f>
        <v>#N/A</v>
      </c>
      <c r="BT132" t="e">
        <f>VLOOKUP('Prediction Data'!$J132,#REF!, BT$215, FALSE)</f>
        <v>#N/A</v>
      </c>
      <c r="BU132" t="e">
        <f t="shared" si="22"/>
        <v>#N/A</v>
      </c>
      <c r="BV132" t="e">
        <f t="shared" si="23"/>
        <v>#N/A</v>
      </c>
      <c r="BW132" t="e">
        <f>VLOOKUP('Prediction Data'!$K132,#REF!, BW$215, FALSE)</f>
        <v>#N/A</v>
      </c>
      <c r="BX132" t="e">
        <f>VLOOKUP('Prediction Data'!$K132,#REF!, BX$215, FALSE)</f>
        <v>#N/A</v>
      </c>
      <c r="BY132" t="e">
        <f>VLOOKUP('Prediction Data'!$K132,#REF!, BY$215, FALSE)</f>
        <v>#N/A</v>
      </c>
      <c r="BZ132" t="e">
        <f>VLOOKUP('Prediction Data'!$K132,#REF!, BZ$215, FALSE)</f>
        <v>#N/A</v>
      </c>
      <c r="CA132" t="e">
        <f>VLOOKUP('Prediction Data'!$K132,#REF!, CA$215, FALSE)</f>
        <v>#N/A</v>
      </c>
      <c r="CB132" t="e">
        <f t="shared" si="24"/>
        <v>#N/A</v>
      </c>
      <c r="CC132" t="e">
        <f t="shared" si="25"/>
        <v>#N/A</v>
      </c>
      <c r="CD132" t="e">
        <f t="shared" si="26"/>
        <v>#N/A</v>
      </c>
      <c r="CE132" t="e">
        <f t="shared" si="27"/>
        <v>#N/A</v>
      </c>
      <c r="CF132" s="20" t="e">
        <f t="shared" si="28"/>
        <v>#N/A</v>
      </c>
      <c r="CG132" s="20" t="e">
        <f t="shared" si="29"/>
        <v>#N/A</v>
      </c>
      <c r="CH132" t="e">
        <f>VLOOKUP(Table411[[#This Row],[Conference_H]], Conferences!$H$2:$N$34, 3,FALSE)</f>
        <v>#N/A</v>
      </c>
      <c r="CI132" t="e">
        <f>VLOOKUP(Table411[[#This Row],[Conference_A]], Conferences!$H$2:$N$34, 3,FALSE)</f>
        <v>#N/A</v>
      </c>
      <c r="CJ132" t="e">
        <f>IF(Table411[[#This Row],[CRank_H]]=Table411[[#This Row],[CRank_A]],0,1)</f>
        <v>#N/A</v>
      </c>
      <c r="CK132" t="e">
        <f>VLOOKUP(Table411[[#This Row],[Home Name BPI_SAG ELO]], 'Ratings_Comp'!$A$2:$L$364, 14, FALSE)</f>
        <v>#N/A</v>
      </c>
      <c r="CL132" t="e">
        <f>VLOOKUP(Table411[[#This Row],[Home Name BPI_SAG ELO]], 'Ratings_Comp'!$A$2:$L$364, 15, FALSE)</f>
        <v>#N/A</v>
      </c>
      <c r="CM132" t="e">
        <f>VLOOKUP(Table411[[#This Row],[Away Name BPI_SAG ELO]], 'Ratings_Comp'!$A$2:$L$364, 14, FALSE)</f>
        <v>#N/A</v>
      </c>
      <c r="CN132" t="e">
        <f>VLOOKUP(Table411[[#This Row],[Away Name BPI_SAG ELO]], 'Ratings_Comp'!$A$2:$L$364, 15, FALSE)</f>
        <v>#N/A</v>
      </c>
      <c r="CO132" t="e">
        <f>Table411[[#This Row],[Home_Ws]]/(Table411[[#This Row],[Home_Ws]]+Table411[[#This Row],[Home_Ls]])</f>
        <v>#N/A</v>
      </c>
      <c r="CP132" t="e">
        <f>Table411[[#This Row],[Away_Ws]]/(Table411[[#This Row],[Away_Ws]]+Table411[[#This Row],[Away_Ls]])</f>
        <v>#N/A</v>
      </c>
    </row>
    <row r="133" spans="1:94" x14ac:dyDescent="0.45">
      <c r="A133">
        <v>133</v>
      </c>
      <c r="B133" s="4"/>
      <c r="C133" s="4"/>
      <c r="D133" s="3" t="e">
        <f>VLOOKUP('Prediction Data'!$B133, Names!$C$2:$K$363, 2,FALSE)</f>
        <v>#N/A</v>
      </c>
      <c r="E133" s="3" t="e">
        <f>VLOOKUP('Prediction Data'!$C133, Names!$C$2:$K$363, 2,FALSE)</f>
        <v>#N/A</v>
      </c>
      <c r="F133" s="3" t="e">
        <f>VLOOKUP('Prediction Data'!$B133, Names!$C$2:$K$363, 3,FALSE)</f>
        <v>#N/A</v>
      </c>
      <c r="G133" s="3" t="e">
        <f>VLOOKUP('Prediction Data'!$C133, Names!$C$2:$K$363, 3,FALSE)</f>
        <v>#N/A</v>
      </c>
      <c r="H133" s="3" t="e">
        <f>VLOOKUP('Prediction Data'!$B133, Names!$C$2:$K$363, 5,FALSE)</f>
        <v>#N/A</v>
      </c>
      <c r="I133" s="3" t="e">
        <f>VLOOKUP('Prediction Data'!$C133, Names!$C$2:$K$363, 5,FALSE)</f>
        <v>#N/A</v>
      </c>
      <c r="J133" s="3" t="e">
        <f>VLOOKUP('Prediction Data'!$B133, Names!$C$2:$K$363, 6,FALSE)</f>
        <v>#N/A</v>
      </c>
      <c r="K133" s="3" t="e">
        <f>VLOOKUP('Prediction Data'!$C133, Names!$C$2:$K$363, 6,FALSE)</f>
        <v>#N/A</v>
      </c>
      <c r="L133" s="3" t="e">
        <f>VLOOKUP(B133, Names!$C$2:$M$363, 7,FALSE)</f>
        <v>#N/A</v>
      </c>
      <c r="M133" s="3" t="e">
        <f>VLOOKUP(C133, Names!$C$2:$M$363, 7,FALSE)</f>
        <v>#N/A</v>
      </c>
      <c r="N133" s="4" t="s">
        <v>558</v>
      </c>
      <c r="Q133" s="4">
        <f t="shared" si="20"/>
        <v>0</v>
      </c>
      <c r="R133" s="4" t="str">
        <f t="shared" si="21"/>
        <v>L</v>
      </c>
      <c r="S133" s="5"/>
      <c r="T133" s="17" t="e">
        <f>VLOOKUP($F133, Ratings_Comp[], T$215, FALSE)</f>
        <v>#N/A</v>
      </c>
      <c r="U133" s="17" t="e">
        <f>VLOOKUP($F133, Ratings_Comp[], U$215, FALSE)</f>
        <v>#N/A</v>
      </c>
      <c r="V133" s="17" t="e">
        <f>VLOOKUP($F133, Ratings_Comp[], V$215, FALSE)</f>
        <v>#N/A</v>
      </c>
      <c r="W133" s="17" t="e">
        <f>VLOOKUP($F133, Ratings_Comp[], W$215, FALSE)</f>
        <v>#N/A</v>
      </c>
      <c r="X133" s="17" t="e">
        <f>VLOOKUP($F133, Ratings_Comp[], X$215, FALSE)</f>
        <v>#N/A</v>
      </c>
      <c r="Y133" s="17" t="e">
        <f>VLOOKUP($G133, Ratings_Comp[], Y$215, FALSE)</f>
        <v>#N/A</v>
      </c>
      <c r="Z133" s="17" t="e">
        <f>VLOOKUP($G133, Ratings_Comp[], Z$215, FALSE)</f>
        <v>#N/A</v>
      </c>
      <c r="AA133" s="17" t="e">
        <f>VLOOKUP($G133, Ratings_Comp[], AA$215, FALSE)</f>
        <v>#N/A</v>
      </c>
      <c r="AB133" s="17" t="e">
        <f>VLOOKUP($G133, Ratings_Comp[], AB$215, FALSE)</f>
        <v>#N/A</v>
      </c>
      <c r="AC133" s="17" t="e">
        <f>VLOOKUP($G133, Ratings_Comp[], AC$215, FALSE)</f>
        <v>#N/A</v>
      </c>
      <c r="AD133" t="e">
        <f>VLOOKUP('Prediction Data'!$D133,#REF!, AD$215,FALSE)</f>
        <v>#N/A</v>
      </c>
      <c r="AE133" t="e">
        <f>VLOOKUP('Prediction Data'!$D133,#REF!, AE$215,FALSE)</f>
        <v>#N/A</v>
      </c>
      <c r="AF133" t="e">
        <f>VLOOKUP('Prediction Data'!$D133,#REF!, AF$215,FALSE)</f>
        <v>#N/A</v>
      </c>
      <c r="AG133" t="e">
        <f>VLOOKUP('Prediction Data'!$D133,#REF!, AG$215,FALSE)</f>
        <v>#N/A</v>
      </c>
      <c r="AH133" t="e">
        <f>VLOOKUP('Prediction Data'!$D133,#REF!, AH$215,FALSE)</f>
        <v>#N/A</v>
      </c>
      <c r="AI133" t="e">
        <f>VLOOKUP('Prediction Data'!$E133,#REF!, AI$215,FALSE)</f>
        <v>#N/A</v>
      </c>
      <c r="AJ133" t="e">
        <f>VLOOKUP('Prediction Data'!$E133,#REF!, AJ$215,FALSE)</f>
        <v>#N/A</v>
      </c>
      <c r="AK133" t="e">
        <f>VLOOKUP('Prediction Data'!$E133,#REF!, AK$215,FALSE)</f>
        <v>#N/A</v>
      </c>
      <c r="AL133" t="e">
        <f>VLOOKUP('Prediction Data'!$E133,#REF!, AL$215,FALSE)</f>
        <v>#N/A</v>
      </c>
      <c r="AM133" t="e">
        <f>VLOOKUP('Prediction Data'!$E133,#REF!, AM$215,FALSE)</f>
        <v>#N/A</v>
      </c>
      <c r="AN133" t="e">
        <f>VLOOKUP($F133,#REF!, AN$215,FALSE)</f>
        <v>#N/A</v>
      </c>
      <c r="AO133" t="e">
        <f>VLOOKUP($F133,#REF!, AO$215,FALSE)</f>
        <v>#N/A</v>
      </c>
      <c r="AP133" t="e">
        <f>VLOOKUP($G133,#REF!, AP$215,FALSE)</f>
        <v>#N/A</v>
      </c>
      <c r="AQ133" t="e">
        <f>VLOOKUP($G133,#REF!, AQ$215,FALSE)</f>
        <v>#N/A</v>
      </c>
      <c r="AR133" t="e">
        <f>VLOOKUP($H133,#REF!, 'Prediction Data'!AR$215,FALSE)</f>
        <v>#N/A</v>
      </c>
      <c r="AS133" t="e">
        <f>VLOOKUP($H133,#REF!, 'Prediction Data'!AS$215,FALSE)</f>
        <v>#N/A</v>
      </c>
      <c r="AT133" t="e">
        <f>VLOOKUP($H133,#REF!, 'Prediction Data'!AT$215,FALSE)</f>
        <v>#N/A</v>
      </c>
      <c r="AU133" t="e">
        <f>VLOOKUP($H133,#REF!, 'Prediction Data'!AU$215,FALSE)</f>
        <v>#N/A</v>
      </c>
      <c r="AV133" t="e">
        <f>VLOOKUP($H133,#REF!, 'Prediction Data'!AV$215,FALSE)</f>
        <v>#N/A</v>
      </c>
      <c r="AW133" t="e">
        <f>VLOOKUP($H133,#REF!, 'Prediction Data'!AW$215,FALSE)</f>
        <v>#N/A</v>
      </c>
      <c r="AX133" t="e">
        <f>VLOOKUP($H133,#REF!, 'Prediction Data'!AX$215,FALSE)</f>
        <v>#N/A</v>
      </c>
      <c r="AY133" t="e">
        <f>VLOOKUP($H133,#REF!, 'Prediction Data'!AY$215,FALSE)</f>
        <v>#N/A</v>
      </c>
      <c r="AZ133" t="e">
        <f>VLOOKUP($H133,#REF!, 'Prediction Data'!AZ$215,FALSE)</f>
        <v>#N/A</v>
      </c>
      <c r="BA133" t="e">
        <f>VLOOKUP($H133,#REF!, 'Prediction Data'!BA$215,FALSE)</f>
        <v>#N/A</v>
      </c>
      <c r="BB133" t="e">
        <f>VLOOKUP($H133,#REF!, 'Prediction Data'!BB$215,FALSE)</f>
        <v>#N/A</v>
      </c>
      <c r="BC133" t="e">
        <f>VLOOKUP($H133,#REF!, 'Prediction Data'!BC$215,FALSE)</f>
        <v>#N/A</v>
      </c>
      <c r="BD133" t="e">
        <f>VLOOKUP($I133,#REF!, 'Prediction Data'!BD$215,FALSE)</f>
        <v>#N/A</v>
      </c>
      <c r="BE133" t="e">
        <f>VLOOKUP($I133,#REF!, 'Prediction Data'!BE$215,FALSE)</f>
        <v>#N/A</v>
      </c>
      <c r="BF133" t="e">
        <f>VLOOKUP($I133,#REF!, 'Prediction Data'!BF$215,FALSE)</f>
        <v>#N/A</v>
      </c>
      <c r="BG133" t="e">
        <f>VLOOKUP($I133,#REF!, 'Prediction Data'!BG$215,FALSE)</f>
        <v>#N/A</v>
      </c>
      <c r="BH133" t="e">
        <f>VLOOKUP($I133,#REF!, 'Prediction Data'!BH$215,FALSE)</f>
        <v>#N/A</v>
      </c>
      <c r="BI133" t="e">
        <f>VLOOKUP($I133,#REF!, 'Prediction Data'!BI$215,FALSE)</f>
        <v>#N/A</v>
      </c>
      <c r="BJ133" t="e">
        <f>VLOOKUP($I133,#REF!, 'Prediction Data'!BJ$215,FALSE)</f>
        <v>#N/A</v>
      </c>
      <c r="BK133" t="e">
        <f>VLOOKUP($I133,#REF!, 'Prediction Data'!BK$215,FALSE)</f>
        <v>#N/A</v>
      </c>
      <c r="BL133" t="e">
        <f>VLOOKUP($I133,#REF!, 'Prediction Data'!BL$215,FALSE)</f>
        <v>#N/A</v>
      </c>
      <c r="BM133" t="e">
        <f>VLOOKUP($I133,#REF!, 'Prediction Data'!BM$215,FALSE)</f>
        <v>#N/A</v>
      </c>
      <c r="BN133" t="e">
        <f>VLOOKUP($I133,#REF!, 'Prediction Data'!BN$215,FALSE)</f>
        <v>#N/A</v>
      </c>
      <c r="BO133" t="e">
        <f>VLOOKUP($I133,#REF!, 'Prediction Data'!BO$215,FALSE)</f>
        <v>#N/A</v>
      </c>
      <c r="BP133" t="e">
        <f>VLOOKUP('Prediction Data'!$J133,#REF!, BP$215, FALSE)</f>
        <v>#N/A</v>
      </c>
      <c r="BQ133" t="e">
        <f>VLOOKUP('Prediction Data'!$J133,#REF!, BQ$215, FALSE)</f>
        <v>#N/A</v>
      </c>
      <c r="BR133" t="e">
        <f>VLOOKUP('Prediction Data'!$J133,#REF!, BR$215, FALSE)</f>
        <v>#N/A</v>
      </c>
      <c r="BS133" t="e">
        <f>VLOOKUP('Prediction Data'!$J133,#REF!, BS$215, FALSE)</f>
        <v>#N/A</v>
      </c>
      <c r="BT133" t="e">
        <f>VLOOKUP('Prediction Data'!$J133,#REF!, BT$215, FALSE)</f>
        <v>#N/A</v>
      </c>
      <c r="BU133" t="e">
        <f t="shared" si="22"/>
        <v>#N/A</v>
      </c>
      <c r="BV133" t="e">
        <f t="shared" si="23"/>
        <v>#N/A</v>
      </c>
      <c r="BW133" t="e">
        <f>VLOOKUP('Prediction Data'!$K133,#REF!, BW$215, FALSE)</f>
        <v>#N/A</v>
      </c>
      <c r="BX133" t="e">
        <f>VLOOKUP('Prediction Data'!$K133,#REF!, BX$215, FALSE)</f>
        <v>#N/A</v>
      </c>
      <c r="BY133" t="e">
        <f>VLOOKUP('Prediction Data'!$K133,#REF!, BY$215, FALSE)</f>
        <v>#N/A</v>
      </c>
      <c r="BZ133" t="e">
        <f>VLOOKUP('Prediction Data'!$K133,#REF!, BZ$215, FALSE)</f>
        <v>#N/A</v>
      </c>
      <c r="CA133" t="e">
        <f>VLOOKUP('Prediction Data'!$K133,#REF!, CA$215, FALSE)</f>
        <v>#N/A</v>
      </c>
      <c r="CB133" t="e">
        <f t="shared" si="24"/>
        <v>#N/A</v>
      </c>
      <c r="CC133" t="e">
        <f t="shared" si="25"/>
        <v>#N/A</v>
      </c>
      <c r="CD133" t="e">
        <f t="shared" si="26"/>
        <v>#N/A</v>
      </c>
      <c r="CE133" t="e">
        <f t="shared" si="27"/>
        <v>#N/A</v>
      </c>
      <c r="CF133" s="20" t="e">
        <f t="shared" si="28"/>
        <v>#N/A</v>
      </c>
      <c r="CG133" s="20" t="e">
        <f t="shared" si="29"/>
        <v>#N/A</v>
      </c>
      <c r="CH133" t="e">
        <f>VLOOKUP(Table411[[#This Row],[Conference_H]], Conferences!$H$2:$N$34, 3,FALSE)</f>
        <v>#N/A</v>
      </c>
      <c r="CI133" t="e">
        <f>VLOOKUP(Table411[[#This Row],[Conference_A]], Conferences!$H$2:$N$34, 3,FALSE)</f>
        <v>#N/A</v>
      </c>
      <c r="CJ133" t="e">
        <f>IF(Table411[[#This Row],[CRank_H]]=Table411[[#This Row],[CRank_A]],0,1)</f>
        <v>#N/A</v>
      </c>
      <c r="CK133" t="e">
        <f>VLOOKUP(Table411[[#This Row],[Home Name BPI_SAG ELO]], 'Ratings_Comp'!$A$2:$L$364, 14, FALSE)</f>
        <v>#N/A</v>
      </c>
      <c r="CL133" t="e">
        <f>VLOOKUP(Table411[[#This Row],[Home Name BPI_SAG ELO]], 'Ratings_Comp'!$A$2:$L$364, 15, FALSE)</f>
        <v>#N/A</v>
      </c>
      <c r="CM133" t="e">
        <f>VLOOKUP(Table411[[#This Row],[Away Name BPI_SAG ELO]], 'Ratings_Comp'!$A$2:$L$364, 14, FALSE)</f>
        <v>#N/A</v>
      </c>
      <c r="CN133" t="e">
        <f>VLOOKUP(Table411[[#This Row],[Away Name BPI_SAG ELO]], 'Ratings_Comp'!$A$2:$L$364, 15, FALSE)</f>
        <v>#N/A</v>
      </c>
      <c r="CO133" t="e">
        <f>Table411[[#This Row],[Home_Ws]]/(Table411[[#This Row],[Home_Ws]]+Table411[[#This Row],[Home_Ls]])</f>
        <v>#N/A</v>
      </c>
      <c r="CP133" t="e">
        <f>Table411[[#This Row],[Away_Ws]]/(Table411[[#This Row],[Away_Ws]]+Table411[[#This Row],[Away_Ls]])</f>
        <v>#N/A</v>
      </c>
    </row>
    <row r="134" spans="1:94" x14ac:dyDescent="0.45">
      <c r="A134">
        <v>134</v>
      </c>
      <c r="B134" s="4"/>
      <c r="C134" s="4"/>
      <c r="D134" s="3" t="e">
        <f>VLOOKUP('Prediction Data'!$B134, Names!$C$2:$K$363, 2,FALSE)</f>
        <v>#N/A</v>
      </c>
      <c r="E134" s="3" t="e">
        <f>VLOOKUP('Prediction Data'!$C134, Names!$C$2:$K$363, 2,FALSE)</f>
        <v>#N/A</v>
      </c>
      <c r="F134" s="3" t="e">
        <f>VLOOKUP('Prediction Data'!$B134, Names!$C$2:$K$363, 3,FALSE)</f>
        <v>#N/A</v>
      </c>
      <c r="G134" s="3" t="e">
        <f>VLOOKUP('Prediction Data'!$C134, Names!$C$2:$K$363, 3,FALSE)</f>
        <v>#N/A</v>
      </c>
      <c r="H134" s="3" t="e">
        <f>VLOOKUP('Prediction Data'!$B134, Names!$C$2:$K$363, 5,FALSE)</f>
        <v>#N/A</v>
      </c>
      <c r="I134" s="3" t="e">
        <f>VLOOKUP('Prediction Data'!$C134, Names!$C$2:$K$363, 5,FALSE)</f>
        <v>#N/A</v>
      </c>
      <c r="J134" s="3" t="e">
        <f>VLOOKUP('Prediction Data'!$B134, Names!$C$2:$K$363, 6,FALSE)</f>
        <v>#N/A</v>
      </c>
      <c r="K134" s="3" t="e">
        <f>VLOOKUP('Prediction Data'!$C134, Names!$C$2:$K$363, 6,FALSE)</f>
        <v>#N/A</v>
      </c>
      <c r="L134" s="3" t="e">
        <f>VLOOKUP(B134, Names!$C$2:$M$363, 7,FALSE)</f>
        <v>#N/A</v>
      </c>
      <c r="M134" s="3" t="e">
        <f>VLOOKUP(C134, Names!$C$2:$M$363, 7,FALSE)</f>
        <v>#N/A</v>
      </c>
      <c r="N134" s="4" t="s">
        <v>558</v>
      </c>
      <c r="Q134" s="4">
        <f t="shared" si="20"/>
        <v>0</v>
      </c>
      <c r="R134" s="4" t="str">
        <f t="shared" si="21"/>
        <v>L</v>
      </c>
      <c r="S134" s="5"/>
      <c r="T134" s="17" t="e">
        <f>VLOOKUP($F134, Ratings_Comp[], T$215, FALSE)</f>
        <v>#N/A</v>
      </c>
      <c r="U134" s="17" t="e">
        <f>VLOOKUP($F134, Ratings_Comp[], U$215, FALSE)</f>
        <v>#N/A</v>
      </c>
      <c r="V134" s="17" t="e">
        <f>VLOOKUP($F134, Ratings_Comp[], V$215, FALSE)</f>
        <v>#N/A</v>
      </c>
      <c r="W134" s="17" t="e">
        <f>VLOOKUP($F134, Ratings_Comp[], W$215, FALSE)</f>
        <v>#N/A</v>
      </c>
      <c r="X134" s="17" t="e">
        <f>VLOOKUP($F134, Ratings_Comp[], X$215, FALSE)</f>
        <v>#N/A</v>
      </c>
      <c r="Y134" s="17" t="e">
        <f>VLOOKUP($G134, Ratings_Comp[], Y$215, FALSE)</f>
        <v>#N/A</v>
      </c>
      <c r="Z134" s="17" t="e">
        <f>VLOOKUP($G134, Ratings_Comp[], Z$215, FALSE)</f>
        <v>#N/A</v>
      </c>
      <c r="AA134" s="17" t="e">
        <f>VLOOKUP($G134, Ratings_Comp[], AA$215, FALSE)</f>
        <v>#N/A</v>
      </c>
      <c r="AB134" s="17" t="e">
        <f>VLOOKUP($G134, Ratings_Comp[], AB$215, FALSE)</f>
        <v>#N/A</v>
      </c>
      <c r="AC134" s="17" t="e">
        <f>VLOOKUP($G134, Ratings_Comp[], AC$215, FALSE)</f>
        <v>#N/A</v>
      </c>
      <c r="AD134" t="e">
        <f>VLOOKUP('Prediction Data'!$D134,#REF!, AD$215,FALSE)</f>
        <v>#N/A</v>
      </c>
      <c r="AE134" t="e">
        <f>VLOOKUP('Prediction Data'!$D134,#REF!, AE$215,FALSE)</f>
        <v>#N/A</v>
      </c>
      <c r="AF134" t="e">
        <f>VLOOKUP('Prediction Data'!$D134,#REF!, AF$215,FALSE)</f>
        <v>#N/A</v>
      </c>
      <c r="AG134" t="e">
        <f>VLOOKUP('Prediction Data'!$D134,#REF!, AG$215,FALSE)</f>
        <v>#N/A</v>
      </c>
      <c r="AH134" t="e">
        <f>VLOOKUP('Prediction Data'!$D134,#REF!, AH$215,FALSE)</f>
        <v>#N/A</v>
      </c>
      <c r="AI134" t="e">
        <f>VLOOKUP('Prediction Data'!$E134,#REF!, AI$215,FALSE)</f>
        <v>#N/A</v>
      </c>
      <c r="AJ134" t="e">
        <f>VLOOKUP('Prediction Data'!$E134,#REF!, AJ$215,FALSE)</f>
        <v>#N/A</v>
      </c>
      <c r="AK134" t="e">
        <f>VLOOKUP('Prediction Data'!$E134,#REF!, AK$215,FALSE)</f>
        <v>#N/A</v>
      </c>
      <c r="AL134" t="e">
        <f>VLOOKUP('Prediction Data'!$E134,#REF!, AL$215,FALSE)</f>
        <v>#N/A</v>
      </c>
      <c r="AM134" t="e">
        <f>VLOOKUP('Prediction Data'!$E134,#REF!, AM$215,FALSE)</f>
        <v>#N/A</v>
      </c>
      <c r="AN134" t="e">
        <f>VLOOKUP($F134,#REF!, AN$215,FALSE)</f>
        <v>#N/A</v>
      </c>
      <c r="AO134" t="e">
        <f>VLOOKUP($F134,#REF!, AO$215,FALSE)</f>
        <v>#N/A</v>
      </c>
      <c r="AP134" t="e">
        <f>VLOOKUP($G134,#REF!, AP$215,FALSE)</f>
        <v>#N/A</v>
      </c>
      <c r="AQ134" t="e">
        <f>VLOOKUP($G134,#REF!, AQ$215,FALSE)</f>
        <v>#N/A</v>
      </c>
      <c r="AR134" t="e">
        <f>VLOOKUP($H134,#REF!, 'Prediction Data'!AR$215,FALSE)</f>
        <v>#N/A</v>
      </c>
      <c r="AS134" t="e">
        <f>VLOOKUP($H134,#REF!, 'Prediction Data'!AS$215,FALSE)</f>
        <v>#N/A</v>
      </c>
      <c r="AT134" t="e">
        <f>VLOOKUP($H134,#REF!, 'Prediction Data'!AT$215,FALSE)</f>
        <v>#N/A</v>
      </c>
      <c r="AU134" t="e">
        <f>VLOOKUP($H134,#REF!, 'Prediction Data'!AU$215,FALSE)</f>
        <v>#N/A</v>
      </c>
      <c r="AV134" t="e">
        <f>VLOOKUP($H134,#REF!, 'Prediction Data'!AV$215,FALSE)</f>
        <v>#N/A</v>
      </c>
      <c r="AW134" t="e">
        <f>VLOOKUP($H134,#REF!, 'Prediction Data'!AW$215,FALSE)</f>
        <v>#N/A</v>
      </c>
      <c r="AX134" t="e">
        <f>VLOOKUP($H134,#REF!, 'Prediction Data'!AX$215,FALSE)</f>
        <v>#N/A</v>
      </c>
      <c r="AY134" t="e">
        <f>VLOOKUP($H134,#REF!, 'Prediction Data'!AY$215,FALSE)</f>
        <v>#N/A</v>
      </c>
      <c r="AZ134" t="e">
        <f>VLOOKUP($H134,#REF!, 'Prediction Data'!AZ$215,FALSE)</f>
        <v>#N/A</v>
      </c>
      <c r="BA134" t="e">
        <f>VLOOKUP($H134,#REF!, 'Prediction Data'!BA$215,FALSE)</f>
        <v>#N/A</v>
      </c>
      <c r="BB134" t="e">
        <f>VLOOKUP($H134,#REF!, 'Prediction Data'!BB$215,FALSE)</f>
        <v>#N/A</v>
      </c>
      <c r="BC134" t="e">
        <f>VLOOKUP($H134,#REF!, 'Prediction Data'!BC$215,FALSE)</f>
        <v>#N/A</v>
      </c>
      <c r="BD134" t="e">
        <f>VLOOKUP($I134,#REF!, 'Prediction Data'!BD$215,FALSE)</f>
        <v>#N/A</v>
      </c>
      <c r="BE134" t="e">
        <f>VLOOKUP($I134,#REF!, 'Prediction Data'!BE$215,FALSE)</f>
        <v>#N/A</v>
      </c>
      <c r="BF134" t="e">
        <f>VLOOKUP($I134,#REF!, 'Prediction Data'!BF$215,FALSE)</f>
        <v>#N/A</v>
      </c>
      <c r="BG134" t="e">
        <f>VLOOKUP($I134,#REF!, 'Prediction Data'!BG$215,FALSE)</f>
        <v>#N/A</v>
      </c>
      <c r="BH134" t="e">
        <f>VLOOKUP($I134,#REF!, 'Prediction Data'!BH$215,FALSE)</f>
        <v>#N/A</v>
      </c>
      <c r="BI134" t="e">
        <f>VLOOKUP($I134,#REF!, 'Prediction Data'!BI$215,FALSE)</f>
        <v>#N/A</v>
      </c>
      <c r="BJ134" t="e">
        <f>VLOOKUP($I134,#REF!, 'Prediction Data'!BJ$215,FALSE)</f>
        <v>#N/A</v>
      </c>
      <c r="BK134" t="e">
        <f>VLOOKUP($I134,#REF!, 'Prediction Data'!BK$215,FALSE)</f>
        <v>#N/A</v>
      </c>
      <c r="BL134" t="e">
        <f>VLOOKUP($I134,#REF!, 'Prediction Data'!BL$215,FALSE)</f>
        <v>#N/A</v>
      </c>
      <c r="BM134" t="e">
        <f>VLOOKUP($I134,#REF!, 'Prediction Data'!BM$215,FALSE)</f>
        <v>#N/A</v>
      </c>
      <c r="BN134" t="e">
        <f>VLOOKUP($I134,#REF!, 'Prediction Data'!BN$215,FALSE)</f>
        <v>#N/A</v>
      </c>
      <c r="BO134" t="e">
        <f>VLOOKUP($I134,#REF!, 'Prediction Data'!BO$215,FALSE)</f>
        <v>#N/A</v>
      </c>
      <c r="BP134" t="e">
        <f>VLOOKUP('Prediction Data'!$J134,#REF!, BP$215, FALSE)</f>
        <v>#N/A</v>
      </c>
      <c r="BQ134" t="e">
        <f>VLOOKUP('Prediction Data'!$J134,#REF!, BQ$215, FALSE)</f>
        <v>#N/A</v>
      </c>
      <c r="BR134" t="e">
        <f>VLOOKUP('Prediction Data'!$J134,#REF!, BR$215, FALSE)</f>
        <v>#N/A</v>
      </c>
      <c r="BS134" t="e">
        <f>VLOOKUP('Prediction Data'!$J134,#REF!, BS$215, FALSE)</f>
        <v>#N/A</v>
      </c>
      <c r="BT134" t="e">
        <f>VLOOKUP('Prediction Data'!$J134,#REF!, BT$215, FALSE)</f>
        <v>#N/A</v>
      </c>
      <c r="BU134" t="e">
        <f t="shared" si="22"/>
        <v>#N/A</v>
      </c>
      <c r="BV134" t="e">
        <f t="shared" si="23"/>
        <v>#N/A</v>
      </c>
      <c r="BW134" t="e">
        <f>VLOOKUP('Prediction Data'!$K134,#REF!, BW$215, FALSE)</f>
        <v>#N/A</v>
      </c>
      <c r="BX134" t="e">
        <f>VLOOKUP('Prediction Data'!$K134,#REF!, BX$215, FALSE)</f>
        <v>#N/A</v>
      </c>
      <c r="BY134" t="e">
        <f>VLOOKUP('Prediction Data'!$K134,#REF!, BY$215, FALSE)</f>
        <v>#N/A</v>
      </c>
      <c r="BZ134" t="e">
        <f>VLOOKUP('Prediction Data'!$K134,#REF!, BZ$215, FALSE)</f>
        <v>#N/A</v>
      </c>
      <c r="CA134" t="e">
        <f>VLOOKUP('Prediction Data'!$K134,#REF!, CA$215, FALSE)</f>
        <v>#N/A</v>
      </c>
      <c r="CB134" t="e">
        <f t="shared" si="24"/>
        <v>#N/A</v>
      </c>
      <c r="CC134" t="e">
        <f t="shared" si="25"/>
        <v>#N/A</v>
      </c>
      <c r="CD134" t="e">
        <f t="shared" si="26"/>
        <v>#N/A</v>
      </c>
      <c r="CE134" t="e">
        <f t="shared" si="27"/>
        <v>#N/A</v>
      </c>
      <c r="CF134" s="20" t="e">
        <f t="shared" si="28"/>
        <v>#N/A</v>
      </c>
      <c r="CG134" s="20" t="e">
        <f t="shared" si="29"/>
        <v>#N/A</v>
      </c>
      <c r="CH134" t="e">
        <f>VLOOKUP(Table411[[#This Row],[Conference_H]], Conferences!$H$2:$N$34, 3,FALSE)</f>
        <v>#N/A</v>
      </c>
      <c r="CI134" t="e">
        <f>VLOOKUP(Table411[[#This Row],[Conference_A]], Conferences!$H$2:$N$34, 3,FALSE)</f>
        <v>#N/A</v>
      </c>
      <c r="CJ134" t="e">
        <f>IF(Table411[[#This Row],[CRank_H]]=Table411[[#This Row],[CRank_A]],0,1)</f>
        <v>#N/A</v>
      </c>
      <c r="CK134" t="e">
        <f>VLOOKUP(Table411[[#This Row],[Home Name BPI_SAG ELO]], 'Ratings_Comp'!$A$2:$L$364, 14, FALSE)</f>
        <v>#N/A</v>
      </c>
      <c r="CL134" t="e">
        <f>VLOOKUP(Table411[[#This Row],[Home Name BPI_SAG ELO]], 'Ratings_Comp'!$A$2:$L$364, 15, FALSE)</f>
        <v>#N/A</v>
      </c>
      <c r="CM134" t="e">
        <f>VLOOKUP(Table411[[#This Row],[Away Name BPI_SAG ELO]], 'Ratings_Comp'!$A$2:$L$364, 14, FALSE)</f>
        <v>#N/A</v>
      </c>
      <c r="CN134" t="e">
        <f>VLOOKUP(Table411[[#This Row],[Away Name BPI_SAG ELO]], 'Ratings_Comp'!$A$2:$L$364, 15, FALSE)</f>
        <v>#N/A</v>
      </c>
      <c r="CO134" t="e">
        <f>Table411[[#This Row],[Home_Ws]]/(Table411[[#This Row],[Home_Ws]]+Table411[[#This Row],[Home_Ls]])</f>
        <v>#N/A</v>
      </c>
      <c r="CP134" t="e">
        <f>Table411[[#This Row],[Away_Ws]]/(Table411[[#This Row],[Away_Ws]]+Table411[[#This Row],[Away_Ls]])</f>
        <v>#N/A</v>
      </c>
    </row>
    <row r="135" spans="1:94" x14ac:dyDescent="0.45">
      <c r="A135">
        <v>135</v>
      </c>
      <c r="B135" s="4"/>
      <c r="C135" s="4"/>
      <c r="D135" s="3" t="e">
        <f>VLOOKUP('Prediction Data'!$B135, Names!$C$2:$K$363, 2,FALSE)</f>
        <v>#N/A</v>
      </c>
      <c r="E135" s="3" t="e">
        <f>VLOOKUP('Prediction Data'!$C135, Names!$C$2:$K$363, 2,FALSE)</f>
        <v>#N/A</v>
      </c>
      <c r="F135" s="3" t="e">
        <f>VLOOKUP('Prediction Data'!$B135, Names!$C$2:$K$363, 3,FALSE)</f>
        <v>#N/A</v>
      </c>
      <c r="G135" s="3" t="e">
        <f>VLOOKUP('Prediction Data'!$C135, Names!$C$2:$K$363, 3,FALSE)</f>
        <v>#N/A</v>
      </c>
      <c r="H135" s="3" t="e">
        <f>VLOOKUP('Prediction Data'!$B135, Names!$C$2:$K$363, 5,FALSE)</f>
        <v>#N/A</v>
      </c>
      <c r="I135" s="3" t="e">
        <f>VLOOKUP('Prediction Data'!$C135, Names!$C$2:$K$363, 5,FALSE)</f>
        <v>#N/A</v>
      </c>
      <c r="J135" s="3" t="e">
        <f>VLOOKUP('Prediction Data'!$B135, Names!$C$2:$K$363, 6,FALSE)</f>
        <v>#N/A</v>
      </c>
      <c r="K135" s="3" t="e">
        <f>VLOOKUP('Prediction Data'!$C135, Names!$C$2:$K$363, 6,FALSE)</f>
        <v>#N/A</v>
      </c>
      <c r="L135" s="3" t="e">
        <f>VLOOKUP(B135, Names!$C$2:$M$363, 7,FALSE)</f>
        <v>#N/A</v>
      </c>
      <c r="M135" s="3" t="e">
        <f>VLOOKUP(C135, Names!$C$2:$M$363, 7,FALSE)</f>
        <v>#N/A</v>
      </c>
      <c r="N135" s="4" t="s">
        <v>558</v>
      </c>
      <c r="Q135" s="4">
        <f t="shared" si="20"/>
        <v>0</v>
      </c>
      <c r="R135" s="4" t="str">
        <f t="shared" si="21"/>
        <v>L</v>
      </c>
      <c r="S135" s="5"/>
      <c r="T135" s="17" t="e">
        <f>VLOOKUP($F135, Ratings_Comp[], T$215, FALSE)</f>
        <v>#N/A</v>
      </c>
      <c r="U135" s="17" t="e">
        <f>VLOOKUP($F135, Ratings_Comp[], U$215, FALSE)</f>
        <v>#N/A</v>
      </c>
      <c r="V135" s="17" t="e">
        <f>VLOOKUP($F135, Ratings_Comp[], V$215, FALSE)</f>
        <v>#N/A</v>
      </c>
      <c r="W135" s="17" t="e">
        <f>VLOOKUP($F135, Ratings_Comp[], W$215, FALSE)</f>
        <v>#N/A</v>
      </c>
      <c r="X135" s="17" t="e">
        <f>VLOOKUP($F135, Ratings_Comp[], X$215, FALSE)</f>
        <v>#N/A</v>
      </c>
      <c r="Y135" s="17" t="e">
        <f>VLOOKUP($G135, Ratings_Comp[], Y$215, FALSE)</f>
        <v>#N/A</v>
      </c>
      <c r="Z135" s="17" t="e">
        <f>VLOOKUP($G135, Ratings_Comp[], Z$215, FALSE)</f>
        <v>#N/A</v>
      </c>
      <c r="AA135" s="17" t="e">
        <f>VLOOKUP($G135, Ratings_Comp[], AA$215, FALSE)</f>
        <v>#N/A</v>
      </c>
      <c r="AB135" s="17" t="e">
        <f>VLOOKUP($G135, Ratings_Comp[], AB$215, FALSE)</f>
        <v>#N/A</v>
      </c>
      <c r="AC135" s="17" t="e">
        <f>VLOOKUP($G135, Ratings_Comp[], AC$215, FALSE)</f>
        <v>#N/A</v>
      </c>
      <c r="AD135" t="e">
        <f>VLOOKUP('Prediction Data'!$D135,#REF!, AD$215,FALSE)</f>
        <v>#N/A</v>
      </c>
      <c r="AE135" t="e">
        <f>VLOOKUP('Prediction Data'!$D135,#REF!, AE$215,FALSE)</f>
        <v>#N/A</v>
      </c>
      <c r="AF135" t="e">
        <f>VLOOKUP('Prediction Data'!$D135,#REF!, AF$215,FALSE)</f>
        <v>#N/A</v>
      </c>
      <c r="AG135" t="e">
        <f>VLOOKUP('Prediction Data'!$D135,#REF!, AG$215,FALSE)</f>
        <v>#N/A</v>
      </c>
      <c r="AH135" t="e">
        <f>VLOOKUP('Prediction Data'!$D135,#REF!, AH$215,FALSE)</f>
        <v>#N/A</v>
      </c>
      <c r="AI135" t="e">
        <f>VLOOKUP('Prediction Data'!$E135,#REF!, AI$215,FALSE)</f>
        <v>#N/A</v>
      </c>
      <c r="AJ135" t="e">
        <f>VLOOKUP('Prediction Data'!$E135,#REF!, AJ$215,FALSE)</f>
        <v>#N/A</v>
      </c>
      <c r="AK135" t="e">
        <f>VLOOKUP('Prediction Data'!$E135,#REF!, AK$215,FALSE)</f>
        <v>#N/A</v>
      </c>
      <c r="AL135" t="e">
        <f>VLOOKUP('Prediction Data'!$E135,#REF!, AL$215,FALSE)</f>
        <v>#N/A</v>
      </c>
      <c r="AM135" t="e">
        <f>VLOOKUP('Prediction Data'!$E135,#REF!, AM$215,FALSE)</f>
        <v>#N/A</v>
      </c>
      <c r="AN135" t="e">
        <f>VLOOKUP($F135,#REF!, AN$215,FALSE)</f>
        <v>#N/A</v>
      </c>
      <c r="AO135" t="e">
        <f>VLOOKUP($F135,#REF!, AO$215,FALSE)</f>
        <v>#N/A</v>
      </c>
      <c r="AP135" t="e">
        <f>VLOOKUP($G135,#REF!, AP$215,FALSE)</f>
        <v>#N/A</v>
      </c>
      <c r="AQ135" t="e">
        <f>VLOOKUP($G135,#REF!, AQ$215,FALSE)</f>
        <v>#N/A</v>
      </c>
      <c r="AR135" t="e">
        <f>VLOOKUP($H135,#REF!, 'Prediction Data'!AR$215,FALSE)</f>
        <v>#N/A</v>
      </c>
      <c r="AS135" t="e">
        <f>VLOOKUP($H135,#REF!, 'Prediction Data'!AS$215,FALSE)</f>
        <v>#N/A</v>
      </c>
      <c r="AT135" t="e">
        <f>VLOOKUP($H135,#REF!, 'Prediction Data'!AT$215,FALSE)</f>
        <v>#N/A</v>
      </c>
      <c r="AU135" t="e">
        <f>VLOOKUP($H135,#REF!, 'Prediction Data'!AU$215,FALSE)</f>
        <v>#N/A</v>
      </c>
      <c r="AV135" t="e">
        <f>VLOOKUP($H135,#REF!, 'Prediction Data'!AV$215,FALSE)</f>
        <v>#N/A</v>
      </c>
      <c r="AW135" t="e">
        <f>VLOOKUP($H135,#REF!, 'Prediction Data'!AW$215,FALSE)</f>
        <v>#N/A</v>
      </c>
      <c r="AX135" t="e">
        <f>VLOOKUP($H135,#REF!, 'Prediction Data'!AX$215,FALSE)</f>
        <v>#N/A</v>
      </c>
      <c r="AY135" t="e">
        <f>VLOOKUP($H135,#REF!, 'Prediction Data'!AY$215,FALSE)</f>
        <v>#N/A</v>
      </c>
      <c r="AZ135" t="e">
        <f>VLOOKUP($H135,#REF!, 'Prediction Data'!AZ$215,FALSE)</f>
        <v>#N/A</v>
      </c>
      <c r="BA135" t="e">
        <f>VLOOKUP($H135,#REF!, 'Prediction Data'!BA$215,FALSE)</f>
        <v>#N/A</v>
      </c>
      <c r="BB135" t="e">
        <f>VLOOKUP($H135,#REF!, 'Prediction Data'!BB$215,FALSE)</f>
        <v>#N/A</v>
      </c>
      <c r="BC135" t="e">
        <f>VLOOKUP($H135,#REF!, 'Prediction Data'!BC$215,FALSE)</f>
        <v>#N/A</v>
      </c>
      <c r="BD135" t="e">
        <f>VLOOKUP($I135,#REF!, 'Prediction Data'!BD$215,FALSE)</f>
        <v>#N/A</v>
      </c>
      <c r="BE135" t="e">
        <f>VLOOKUP($I135,#REF!, 'Prediction Data'!BE$215,FALSE)</f>
        <v>#N/A</v>
      </c>
      <c r="BF135" t="e">
        <f>VLOOKUP($I135,#REF!, 'Prediction Data'!BF$215,FALSE)</f>
        <v>#N/A</v>
      </c>
      <c r="BG135" t="e">
        <f>VLOOKUP($I135,#REF!, 'Prediction Data'!BG$215,FALSE)</f>
        <v>#N/A</v>
      </c>
      <c r="BH135" t="e">
        <f>VLOOKUP($I135,#REF!, 'Prediction Data'!BH$215,FALSE)</f>
        <v>#N/A</v>
      </c>
      <c r="BI135" t="e">
        <f>VLOOKUP($I135,#REF!, 'Prediction Data'!BI$215,FALSE)</f>
        <v>#N/A</v>
      </c>
      <c r="BJ135" t="e">
        <f>VLOOKUP($I135,#REF!, 'Prediction Data'!BJ$215,FALSE)</f>
        <v>#N/A</v>
      </c>
      <c r="BK135" t="e">
        <f>VLOOKUP($I135,#REF!, 'Prediction Data'!BK$215,FALSE)</f>
        <v>#N/A</v>
      </c>
      <c r="BL135" t="e">
        <f>VLOOKUP($I135,#REF!, 'Prediction Data'!BL$215,FALSE)</f>
        <v>#N/A</v>
      </c>
      <c r="BM135" t="e">
        <f>VLOOKUP($I135,#REF!, 'Prediction Data'!BM$215,FALSE)</f>
        <v>#N/A</v>
      </c>
      <c r="BN135" t="e">
        <f>VLOOKUP($I135,#REF!, 'Prediction Data'!BN$215,FALSE)</f>
        <v>#N/A</v>
      </c>
      <c r="BO135" t="e">
        <f>VLOOKUP($I135,#REF!, 'Prediction Data'!BO$215,FALSE)</f>
        <v>#N/A</v>
      </c>
      <c r="BP135" t="e">
        <f>VLOOKUP('Prediction Data'!$J135,#REF!, BP$215, FALSE)</f>
        <v>#N/A</v>
      </c>
      <c r="BQ135" t="e">
        <f>VLOOKUP('Prediction Data'!$J135,#REF!, BQ$215, FALSE)</f>
        <v>#N/A</v>
      </c>
      <c r="BR135" t="e">
        <f>VLOOKUP('Prediction Data'!$J135,#REF!, BR$215, FALSE)</f>
        <v>#N/A</v>
      </c>
      <c r="BS135" t="e">
        <f>VLOOKUP('Prediction Data'!$J135,#REF!, BS$215, FALSE)</f>
        <v>#N/A</v>
      </c>
      <c r="BT135" t="e">
        <f>VLOOKUP('Prediction Data'!$J135,#REF!, BT$215, FALSE)</f>
        <v>#N/A</v>
      </c>
      <c r="BU135" t="e">
        <f t="shared" si="22"/>
        <v>#N/A</v>
      </c>
      <c r="BV135" t="e">
        <f t="shared" si="23"/>
        <v>#N/A</v>
      </c>
      <c r="BW135" t="e">
        <f>VLOOKUP('Prediction Data'!$K135,#REF!, BW$215, FALSE)</f>
        <v>#N/A</v>
      </c>
      <c r="BX135" t="e">
        <f>VLOOKUP('Prediction Data'!$K135,#REF!, BX$215, FALSE)</f>
        <v>#N/A</v>
      </c>
      <c r="BY135" t="e">
        <f>VLOOKUP('Prediction Data'!$K135,#REF!, BY$215, FALSE)</f>
        <v>#N/A</v>
      </c>
      <c r="BZ135" t="e">
        <f>VLOOKUP('Prediction Data'!$K135,#REF!, BZ$215, FALSE)</f>
        <v>#N/A</v>
      </c>
      <c r="CA135" t="e">
        <f>VLOOKUP('Prediction Data'!$K135,#REF!, CA$215, FALSE)</f>
        <v>#N/A</v>
      </c>
      <c r="CB135" t="e">
        <f t="shared" si="24"/>
        <v>#N/A</v>
      </c>
      <c r="CC135" t="e">
        <f t="shared" si="25"/>
        <v>#N/A</v>
      </c>
      <c r="CD135" t="e">
        <f t="shared" si="26"/>
        <v>#N/A</v>
      </c>
      <c r="CE135" t="e">
        <f t="shared" si="27"/>
        <v>#N/A</v>
      </c>
      <c r="CF135" s="20" t="e">
        <f t="shared" si="28"/>
        <v>#N/A</v>
      </c>
      <c r="CG135" s="20" t="e">
        <f t="shared" si="29"/>
        <v>#N/A</v>
      </c>
      <c r="CH135" t="e">
        <f>VLOOKUP(Table411[[#This Row],[Conference_H]], Conferences!$H$2:$N$34, 3,FALSE)</f>
        <v>#N/A</v>
      </c>
      <c r="CI135" t="e">
        <f>VLOOKUP(Table411[[#This Row],[Conference_A]], Conferences!$H$2:$N$34, 3,FALSE)</f>
        <v>#N/A</v>
      </c>
      <c r="CJ135" t="e">
        <f>IF(Table411[[#This Row],[CRank_H]]=Table411[[#This Row],[CRank_A]],0,1)</f>
        <v>#N/A</v>
      </c>
      <c r="CK135" t="e">
        <f>VLOOKUP(Table411[[#This Row],[Home Name BPI_SAG ELO]], 'Ratings_Comp'!$A$2:$L$364, 14, FALSE)</f>
        <v>#N/A</v>
      </c>
      <c r="CL135" t="e">
        <f>VLOOKUP(Table411[[#This Row],[Home Name BPI_SAG ELO]], 'Ratings_Comp'!$A$2:$L$364, 15, FALSE)</f>
        <v>#N/A</v>
      </c>
      <c r="CM135" t="e">
        <f>VLOOKUP(Table411[[#This Row],[Away Name BPI_SAG ELO]], 'Ratings_Comp'!$A$2:$L$364, 14, FALSE)</f>
        <v>#N/A</v>
      </c>
      <c r="CN135" t="e">
        <f>VLOOKUP(Table411[[#This Row],[Away Name BPI_SAG ELO]], 'Ratings_Comp'!$A$2:$L$364, 15, FALSE)</f>
        <v>#N/A</v>
      </c>
      <c r="CO135" t="e">
        <f>Table411[[#This Row],[Home_Ws]]/(Table411[[#This Row],[Home_Ws]]+Table411[[#This Row],[Home_Ls]])</f>
        <v>#N/A</v>
      </c>
      <c r="CP135" t="e">
        <f>Table411[[#This Row],[Away_Ws]]/(Table411[[#This Row],[Away_Ws]]+Table411[[#This Row],[Away_Ls]])</f>
        <v>#N/A</v>
      </c>
    </row>
    <row r="136" spans="1:94" x14ac:dyDescent="0.45">
      <c r="A136">
        <v>136</v>
      </c>
      <c r="B136" s="4"/>
      <c r="C136" s="4"/>
      <c r="D136" s="3" t="e">
        <f>VLOOKUP('Prediction Data'!$B136, Names!$C$2:$K$363, 2,FALSE)</f>
        <v>#N/A</v>
      </c>
      <c r="E136" s="3" t="e">
        <f>VLOOKUP('Prediction Data'!$C136, Names!$C$2:$K$363, 2,FALSE)</f>
        <v>#N/A</v>
      </c>
      <c r="F136" s="3" t="e">
        <f>VLOOKUP('Prediction Data'!$B136, Names!$C$2:$K$363, 3,FALSE)</f>
        <v>#N/A</v>
      </c>
      <c r="G136" s="3" t="e">
        <f>VLOOKUP('Prediction Data'!$C136, Names!$C$2:$K$363, 3,FALSE)</f>
        <v>#N/A</v>
      </c>
      <c r="H136" s="3" t="e">
        <f>VLOOKUP('Prediction Data'!$B136, Names!$C$2:$K$363, 5,FALSE)</f>
        <v>#N/A</v>
      </c>
      <c r="I136" s="3" t="e">
        <f>VLOOKUP('Prediction Data'!$C136, Names!$C$2:$K$363, 5,FALSE)</f>
        <v>#N/A</v>
      </c>
      <c r="J136" s="3" t="e">
        <f>VLOOKUP('Prediction Data'!$B136, Names!$C$2:$K$363, 6,FALSE)</f>
        <v>#N/A</v>
      </c>
      <c r="K136" s="3" t="e">
        <f>VLOOKUP('Prediction Data'!$C136, Names!$C$2:$K$363, 6,FALSE)</f>
        <v>#N/A</v>
      </c>
      <c r="L136" s="3" t="e">
        <f>VLOOKUP(B136, Names!$C$2:$M$363, 7,FALSE)</f>
        <v>#N/A</v>
      </c>
      <c r="M136" s="3" t="e">
        <f>VLOOKUP(C136, Names!$C$2:$M$363, 7,FALSE)</f>
        <v>#N/A</v>
      </c>
      <c r="N136" s="4" t="s">
        <v>558</v>
      </c>
      <c r="Q136" s="4">
        <f t="shared" si="20"/>
        <v>0</v>
      </c>
      <c r="R136" s="4" t="str">
        <f t="shared" si="21"/>
        <v>L</v>
      </c>
      <c r="S136" s="5"/>
      <c r="T136" s="17" t="e">
        <f>VLOOKUP($F136, Ratings_Comp[], T$215, FALSE)</f>
        <v>#N/A</v>
      </c>
      <c r="U136" s="17" t="e">
        <f>VLOOKUP($F136, Ratings_Comp[], U$215, FALSE)</f>
        <v>#N/A</v>
      </c>
      <c r="V136" s="17" t="e">
        <f>VLOOKUP($F136, Ratings_Comp[], V$215, FALSE)</f>
        <v>#N/A</v>
      </c>
      <c r="W136" s="17" t="e">
        <f>VLOOKUP($F136, Ratings_Comp[], W$215, FALSE)</f>
        <v>#N/A</v>
      </c>
      <c r="X136" s="17" t="e">
        <f>VLOOKUP($F136, Ratings_Comp[], X$215, FALSE)</f>
        <v>#N/A</v>
      </c>
      <c r="Y136" s="17" t="e">
        <f>VLOOKUP($G136, Ratings_Comp[], Y$215, FALSE)</f>
        <v>#N/A</v>
      </c>
      <c r="Z136" s="17" t="e">
        <f>VLOOKUP($G136, Ratings_Comp[], Z$215, FALSE)</f>
        <v>#N/A</v>
      </c>
      <c r="AA136" s="17" t="e">
        <f>VLOOKUP($G136, Ratings_Comp[], AA$215, FALSE)</f>
        <v>#N/A</v>
      </c>
      <c r="AB136" s="17" t="e">
        <f>VLOOKUP($G136, Ratings_Comp[], AB$215, FALSE)</f>
        <v>#N/A</v>
      </c>
      <c r="AC136" s="17" t="e">
        <f>VLOOKUP($G136, Ratings_Comp[], AC$215, FALSE)</f>
        <v>#N/A</v>
      </c>
      <c r="AD136" t="e">
        <f>VLOOKUP('Prediction Data'!$D136,#REF!, AD$215,FALSE)</f>
        <v>#N/A</v>
      </c>
      <c r="AE136" t="e">
        <f>VLOOKUP('Prediction Data'!$D136,#REF!, AE$215,FALSE)</f>
        <v>#N/A</v>
      </c>
      <c r="AF136" t="e">
        <f>VLOOKUP('Prediction Data'!$D136,#REF!, AF$215,FALSE)</f>
        <v>#N/A</v>
      </c>
      <c r="AG136" t="e">
        <f>VLOOKUP('Prediction Data'!$D136,#REF!, AG$215,FALSE)</f>
        <v>#N/A</v>
      </c>
      <c r="AH136" t="e">
        <f>VLOOKUP('Prediction Data'!$D136,#REF!, AH$215,FALSE)</f>
        <v>#N/A</v>
      </c>
      <c r="AI136" t="e">
        <f>VLOOKUP('Prediction Data'!$E136,#REF!, AI$215,FALSE)</f>
        <v>#N/A</v>
      </c>
      <c r="AJ136" t="e">
        <f>VLOOKUP('Prediction Data'!$E136,#REF!, AJ$215,FALSE)</f>
        <v>#N/A</v>
      </c>
      <c r="AK136" t="e">
        <f>VLOOKUP('Prediction Data'!$E136,#REF!, AK$215,FALSE)</f>
        <v>#N/A</v>
      </c>
      <c r="AL136" t="e">
        <f>VLOOKUP('Prediction Data'!$E136,#REF!, AL$215,FALSE)</f>
        <v>#N/A</v>
      </c>
      <c r="AM136" t="e">
        <f>VLOOKUP('Prediction Data'!$E136,#REF!, AM$215,FALSE)</f>
        <v>#N/A</v>
      </c>
      <c r="AN136" t="e">
        <f>VLOOKUP($F136,#REF!, AN$215,FALSE)</f>
        <v>#N/A</v>
      </c>
      <c r="AO136" t="e">
        <f>VLOOKUP($F136,#REF!, AO$215,FALSE)</f>
        <v>#N/A</v>
      </c>
      <c r="AP136" t="e">
        <f>VLOOKUP($G136,#REF!, AP$215,FALSE)</f>
        <v>#N/A</v>
      </c>
      <c r="AQ136" t="e">
        <f>VLOOKUP($G136,#REF!, AQ$215,FALSE)</f>
        <v>#N/A</v>
      </c>
      <c r="AR136" t="e">
        <f>VLOOKUP($H136,#REF!, 'Prediction Data'!AR$215,FALSE)</f>
        <v>#N/A</v>
      </c>
      <c r="AS136" t="e">
        <f>VLOOKUP($H136,#REF!, 'Prediction Data'!AS$215,FALSE)</f>
        <v>#N/A</v>
      </c>
      <c r="AT136" t="e">
        <f>VLOOKUP($H136,#REF!, 'Prediction Data'!AT$215,FALSE)</f>
        <v>#N/A</v>
      </c>
      <c r="AU136" t="e">
        <f>VLOOKUP($H136,#REF!, 'Prediction Data'!AU$215,FALSE)</f>
        <v>#N/A</v>
      </c>
      <c r="AV136" t="e">
        <f>VLOOKUP($H136,#REF!, 'Prediction Data'!AV$215,FALSE)</f>
        <v>#N/A</v>
      </c>
      <c r="AW136" t="e">
        <f>VLOOKUP($H136,#REF!, 'Prediction Data'!AW$215,FALSE)</f>
        <v>#N/A</v>
      </c>
      <c r="AX136" t="e">
        <f>VLOOKUP($H136,#REF!, 'Prediction Data'!AX$215,FALSE)</f>
        <v>#N/A</v>
      </c>
      <c r="AY136" t="e">
        <f>VLOOKUP($H136,#REF!, 'Prediction Data'!AY$215,FALSE)</f>
        <v>#N/A</v>
      </c>
      <c r="AZ136" t="e">
        <f>VLOOKUP($H136,#REF!, 'Prediction Data'!AZ$215,FALSE)</f>
        <v>#N/A</v>
      </c>
      <c r="BA136" t="e">
        <f>VLOOKUP($H136,#REF!, 'Prediction Data'!BA$215,FALSE)</f>
        <v>#N/A</v>
      </c>
      <c r="BB136" t="e">
        <f>VLOOKUP($H136,#REF!, 'Prediction Data'!BB$215,FALSE)</f>
        <v>#N/A</v>
      </c>
      <c r="BC136" t="e">
        <f>VLOOKUP($H136,#REF!, 'Prediction Data'!BC$215,FALSE)</f>
        <v>#N/A</v>
      </c>
      <c r="BD136" t="e">
        <f>VLOOKUP($I136,#REF!, 'Prediction Data'!BD$215,FALSE)</f>
        <v>#N/A</v>
      </c>
      <c r="BE136" t="e">
        <f>VLOOKUP($I136,#REF!, 'Prediction Data'!BE$215,FALSE)</f>
        <v>#N/A</v>
      </c>
      <c r="BF136" t="e">
        <f>VLOOKUP($I136,#REF!, 'Prediction Data'!BF$215,FALSE)</f>
        <v>#N/A</v>
      </c>
      <c r="BG136" t="e">
        <f>VLOOKUP($I136,#REF!, 'Prediction Data'!BG$215,FALSE)</f>
        <v>#N/A</v>
      </c>
      <c r="BH136" t="e">
        <f>VLOOKUP($I136,#REF!, 'Prediction Data'!BH$215,FALSE)</f>
        <v>#N/A</v>
      </c>
      <c r="BI136" t="e">
        <f>VLOOKUP($I136,#REF!, 'Prediction Data'!BI$215,FALSE)</f>
        <v>#N/A</v>
      </c>
      <c r="BJ136" t="e">
        <f>VLOOKUP($I136,#REF!, 'Prediction Data'!BJ$215,FALSE)</f>
        <v>#N/A</v>
      </c>
      <c r="BK136" t="e">
        <f>VLOOKUP($I136,#REF!, 'Prediction Data'!BK$215,FALSE)</f>
        <v>#N/A</v>
      </c>
      <c r="BL136" t="e">
        <f>VLOOKUP($I136,#REF!, 'Prediction Data'!BL$215,FALSE)</f>
        <v>#N/A</v>
      </c>
      <c r="BM136" t="e">
        <f>VLOOKUP($I136,#REF!, 'Prediction Data'!BM$215,FALSE)</f>
        <v>#N/A</v>
      </c>
      <c r="BN136" t="e">
        <f>VLOOKUP($I136,#REF!, 'Prediction Data'!BN$215,FALSE)</f>
        <v>#N/A</v>
      </c>
      <c r="BO136" t="e">
        <f>VLOOKUP($I136,#REF!, 'Prediction Data'!BO$215,FALSE)</f>
        <v>#N/A</v>
      </c>
      <c r="BP136" t="e">
        <f>VLOOKUP('Prediction Data'!$J136,#REF!, BP$215, FALSE)</f>
        <v>#N/A</v>
      </c>
      <c r="BQ136" t="e">
        <f>VLOOKUP('Prediction Data'!$J136,#REF!, BQ$215, FALSE)</f>
        <v>#N/A</v>
      </c>
      <c r="BR136" t="e">
        <f>VLOOKUP('Prediction Data'!$J136,#REF!, BR$215, FALSE)</f>
        <v>#N/A</v>
      </c>
      <c r="BS136" t="e">
        <f>VLOOKUP('Prediction Data'!$J136,#REF!, BS$215, FALSE)</f>
        <v>#N/A</v>
      </c>
      <c r="BT136" t="e">
        <f>VLOOKUP('Prediction Data'!$J136,#REF!, BT$215, FALSE)</f>
        <v>#N/A</v>
      </c>
      <c r="BU136" t="e">
        <f t="shared" si="22"/>
        <v>#N/A</v>
      </c>
      <c r="BV136" t="e">
        <f t="shared" si="23"/>
        <v>#N/A</v>
      </c>
      <c r="BW136" t="e">
        <f>VLOOKUP('Prediction Data'!$K136,#REF!, BW$215, FALSE)</f>
        <v>#N/A</v>
      </c>
      <c r="BX136" t="e">
        <f>VLOOKUP('Prediction Data'!$K136,#REF!, BX$215, FALSE)</f>
        <v>#N/A</v>
      </c>
      <c r="BY136" t="e">
        <f>VLOOKUP('Prediction Data'!$K136,#REF!, BY$215, FALSE)</f>
        <v>#N/A</v>
      </c>
      <c r="BZ136" t="e">
        <f>VLOOKUP('Prediction Data'!$K136,#REF!, BZ$215, FALSE)</f>
        <v>#N/A</v>
      </c>
      <c r="CA136" t="e">
        <f>VLOOKUP('Prediction Data'!$K136,#REF!, CA$215, FALSE)</f>
        <v>#N/A</v>
      </c>
      <c r="CB136" t="e">
        <f t="shared" si="24"/>
        <v>#N/A</v>
      </c>
      <c r="CC136" t="e">
        <f t="shared" si="25"/>
        <v>#N/A</v>
      </c>
      <c r="CD136" t="e">
        <f t="shared" si="26"/>
        <v>#N/A</v>
      </c>
      <c r="CE136" t="e">
        <f t="shared" si="27"/>
        <v>#N/A</v>
      </c>
      <c r="CF136" s="20" t="e">
        <f t="shared" si="28"/>
        <v>#N/A</v>
      </c>
      <c r="CG136" s="20" t="e">
        <f t="shared" si="29"/>
        <v>#N/A</v>
      </c>
      <c r="CH136" t="e">
        <f>VLOOKUP(Table411[[#This Row],[Conference_H]], Conferences!$H$2:$N$34, 3,FALSE)</f>
        <v>#N/A</v>
      </c>
      <c r="CI136" t="e">
        <f>VLOOKUP(Table411[[#This Row],[Conference_A]], Conferences!$H$2:$N$34, 3,FALSE)</f>
        <v>#N/A</v>
      </c>
      <c r="CJ136" t="e">
        <f>IF(Table411[[#This Row],[CRank_H]]=Table411[[#This Row],[CRank_A]],0,1)</f>
        <v>#N/A</v>
      </c>
      <c r="CK136" t="e">
        <f>VLOOKUP(Table411[[#This Row],[Home Name BPI_SAG ELO]], 'Ratings_Comp'!$A$2:$L$364, 14, FALSE)</f>
        <v>#N/A</v>
      </c>
      <c r="CL136" t="e">
        <f>VLOOKUP(Table411[[#This Row],[Home Name BPI_SAG ELO]], 'Ratings_Comp'!$A$2:$L$364, 15, FALSE)</f>
        <v>#N/A</v>
      </c>
      <c r="CM136" t="e">
        <f>VLOOKUP(Table411[[#This Row],[Away Name BPI_SAG ELO]], 'Ratings_Comp'!$A$2:$L$364, 14, FALSE)</f>
        <v>#N/A</v>
      </c>
      <c r="CN136" t="e">
        <f>VLOOKUP(Table411[[#This Row],[Away Name BPI_SAG ELO]], 'Ratings_Comp'!$A$2:$L$364, 15, FALSE)</f>
        <v>#N/A</v>
      </c>
      <c r="CO136" t="e">
        <f>Table411[[#This Row],[Home_Ws]]/(Table411[[#This Row],[Home_Ws]]+Table411[[#This Row],[Home_Ls]])</f>
        <v>#N/A</v>
      </c>
      <c r="CP136" t="e">
        <f>Table411[[#This Row],[Away_Ws]]/(Table411[[#This Row],[Away_Ws]]+Table411[[#This Row],[Away_Ls]])</f>
        <v>#N/A</v>
      </c>
    </row>
    <row r="137" spans="1:94" x14ac:dyDescent="0.45">
      <c r="A137">
        <v>137</v>
      </c>
      <c r="B137" s="4"/>
      <c r="C137" s="4"/>
      <c r="D137" s="3" t="e">
        <f>VLOOKUP('Prediction Data'!$B137, Names!$C$2:$K$363, 2,FALSE)</f>
        <v>#N/A</v>
      </c>
      <c r="E137" s="3" t="e">
        <f>VLOOKUP('Prediction Data'!$C137, Names!$C$2:$K$363, 2,FALSE)</f>
        <v>#N/A</v>
      </c>
      <c r="F137" s="3" t="e">
        <f>VLOOKUP('Prediction Data'!$B137, Names!$C$2:$K$363, 3,FALSE)</f>
        <v>#N/A</v>
      </c>
      <c r="G137" s="3" t="e">
        <f>VLOOKUP('Prediction Data'!$C137, Names!$C$2:$K$363, 3,FALSE)</f>
        <v>#N/A</v>
      </c>
      <c r="H137" s="3" t="e">
        <f>VLOOKUP('Prediction Data'!$B137, Names!$C$2:$K$363, 5,FALSE)</f>
        <v>#N/A</v>
      </c>
      <c r="I137" s="3" t="e">
        <f>VLOOKUP('Prediction Data'!$C137, Names!$C$2:$K$363, 5,FALSE)</f>
        <v>#N/A</v>
      </c>
      <c r="J137" s="3" t="e">
        <f>VLOOKUP('Prediction Data'!$B137, Names!$C$2:$K$363, 6,FALSE)</f>
        <v>#N/A</v>
      </c>
      <c r="K137" s="3" t="e">
        <f>VLOOKUP('Prediction Data'!$C137, Names!$C$2:$K$363, 6,FALSE)</f>
        <v>#N/A</v>
      </c>
      <c r="L137" s="3" t="e">
        <f>VLOOKUP(B137, Names!$C$2:$M$363, 7,FALSE)</f>
        <v>#N/A</v>
      </c>
      <c r="M137" s="3" t="e">
        <f>VLOOKUP(C137, Names!$C$2:$M$363, 7,FALSE)</f>
        <v>#N/A</v>
      </c>
      <c r="N137" s="4" t="s">
        <v>558</v>
      </c>
      <c r="Q137" s="4">
        <f t="shared" si="20"/>
        <v>0</v>
      </c>
      <c r="R137" s="4" t="str">
        <f t="shared" si="21"/>
        <v>L</v>
      </c>
      <c r="S137" s="5"/>
      <c r="T137" s="17" t="e">
        <f>VLOOKUP($F137, Ratings_Comp[], T$215, FALSE)</f>
        <v>#N/A</v>
      </c>
      <c r="U137" s="17" t="e">
        <f>VLOOKUP($F137, Ratings_Comp[], U$215, FALSE)</f>
        <v>#N/A</v>
      </c>
      <c r="V137" s="17" t="e">
        <f>VLOOKUP($F137, Ratings_Comp[], V$215, FALSE)</f>
        <v>#N/A</v>
      </c>
      <c r="W137" s="17" t="e">
        <f>VLOOKUP($F137, Ratings_Comp[], W$215, FALSE)</f>
        <v>#N/A</v>
      </c>
      <c r="X137" s="17" t="e">
        <f>VLOOKUP($F137, Ratings_Comp[], X$215, FALSE)</f>
        <v>#N/A</v>
      </c>
      <c r="Y137" s="17" t="e">
        <f>VLOOKUP($G137, Ratings_Comp[], Y$215, FALSE)</f>
        <v>#N/A</v>
      </c>
      <c r="Z137" s="17" t="e">
        <f>VLOOKUP($G137, Ratings_Comp[], Z$215, FALSE)</f>
        <v>#N/A</v>
      </c>
      <c r="AA137" s="17" t="e">
        <f>VLOOKUP($G137, Ratings_Comp[], AA$215, FALSE)</f>
        <v>#N/A</v>
      </c>
      <c r="AB137" s="17" t="e">
        <f>VLOOKUP($G137, Ratings_Comp[], AB$215, FALSE)</f>
        <v>#N/A</v>
      </c>
      <c r="AC137" s="17" t="e">
        <f>VLOOKUP($G137, Ratings_Comp[], AC$215, FALSE)</f>
        <v>#N/A</v>
      </c>
      <c r="AD137" t="e">
        <f>VLOOKUP('Prediction Data'!$D137,#REF!, AD$215,FALSE)</f>
        <v>#N/A</v>
      </c>
      <c r="AE137" t="e">
        <f>VLOOKUP('Prediction Data'!$D137,#REF!, AE$215,FALSE)</f>
        <v>#N/A</v>
      </c>
      <c r="AF137" t="e">
        <f>VLOOKUP('Prediction Data'!$D137,#REF!, AF$215,FALSE)</f>
        <v>#N/A</v>
      </c>
      <c r="AG137" t="e">
        <f>VLOOKUP('Prediction Data'!$D137,#REF!, AG$215,FALSE)</f>
        <v>#N/A</v>
      </c>
      <c r="AH137" t="e">
        <f>VLOOKUP('Prediction Data'!$D137,#REF!, AH$215,FALSE)</f>
        <v>#N/A</v>
      </c>
      <c r="AI137" t="e">
        <f>VLOOKUP('Prediction Data'!$E137,#REF!, AI$215,FALSE)</f>
        <v>#N/A</v>
      </c>
      <c r="AJ137" t="e">
        <f>VLOOKUP('Prediction Data'!$E137,#REF!, AJ$215,FALSE)</f>
        <v>#N/A</v>
      </c>
      <c r="AK137" t="e">
        <f>VLOOKUP('Prediction Data'!$E137,#REF!, AK$215,FALSE)</f>
        <v>#N/A</v>
      </c>
      <c r="AL137" t="e">
        <f>VLOOKUP('Prediction Data'!$E137,#REF!, AL$215,FALSE)</f>
        <v>#N/A</v>
      </c>
      <c r="AM137" t="e">
        <f>VLOOKUP('Prediction Data'!$E137,#REF!, AM$215,FALSE)</f>
        <v>#N/A</v>
      </c>
      <c r="AN137" t="e">
        <f>VLOOKUP($F137,#REF!, AN$215,FALSE)</f>
        <v>#N/A</v>
      </c>
      <c r="AO137" t="e">
        <f>VLOOKUP($F137,#REF!, AO$215,FALSE)</f>
        <v>#N/A</v>
      </c>
      <c r="AP137" t="e">
        <f>VLOOKUP($G137,#REF!, AP$215,FALSE)</f>
        <v>#N/A</v>
      </c>
      <c r="AQ137" t="e">
        <f>VLOOKUP($G137,#REF!, AQ$215,FALSE)</f>
        <v>#N/A</v>
      </c>
      <c r="AR137" t="e">
        <f>VLOOKUP($H137,#REF!, 'Prediction Data'!AR$215,FALSE)</f>
        <v>#N/A</v>
      </c>
      <c r="AS137" t="e">
        <f>VLOOKUP($H137,#REF!, 'Prediction Data'!AS$215,FALSE)</f>
        <v>#N/A</v>
      </c>
      <c r="AT137" t="e">
        <f>VLOOKUP($H137,#REF!, 'Prediction Data'!AT$215,FALSE)</f>
        <v>#N/A</v>
      </c>
      <c r="AU137" t="e">
        <f>VLOOKUP($H137,#REF!, 'Prediction Data'!AU$215,FALSE)</f>
        <v>#N/A</v>
      </c>
      <c r="AV137" t="e">
        <f>VLOOKUP($H137,#REF!, 'Prediction Data'!AV$215,FALSE)</f>
        <v>#N/A</v>
      </c>
      <c r="AW137" t="e">
        <f>VLOOKUP($H137,#REF!, 'Prediction Data'!AW$215,FALSE)</f>
        <v>#N/A</v>
      </c>
      <c r="AX137" t="e">
        <f>VLOOKUP($H137,#REF!, 'Prediction Data'!AX$215,FALSE)</f>
        <v>#N/A</v>
      </c>
      <c r="AY137" t="e">
        <f>VLOOKUP($H137,#REF!, 'Prediction Data'!AY$215,FALSE)</f>
        <v>#N/A</v>
      </c>
      <c r="AZ137" t="e">
        <f>VLOOKUP($H137,#REF!, 'Prediction Data'!AZ$215,FALSE)</f>
        <v>#N/A</v>
      </c>
      <c r="BA137" t="e">
        <f>VLOOKUP($H137,#REF!, 'Prediction Data'!BA$215,FALSE)</f>
        <v>#N/A</v>
      </c>
      <c r="BB137" t="e">
        <f>VLOOKUP($H137,#REF!, 'Prediction Data'!BB$215,FALSE)</f>
        <v>#N/A</v>
      </c>
      <c r="BC137" t="e">
        <f>VLOOKUP($H137,#REF!, 'Prediction Data'!BC$215,FALSE)</f>
        <v>#N/A</v>
      </c>
      <c r="BD137" t="e">
        <f>VLOOKUP($I137,#REF!, 'Prediction Data'!BD$215,FALSE)</f>
        <v>#N/A</v>
      </c>
      <c r="BE137" t="e">
        <f>VLOOKUP($I137,#REF!, 'Prediction Data'!BE$215,FALSE)</f>
        <v>#N/A</v>
      </c>
      <c r="BF137" t="e">
        <f>VLOOKUP($I137,#REF!, 'Prediction Data'!BF$215,FALSE)</f>
        <v>#N/A</v>
      </c>
      <c r="BG137" t="e">
        <f>VLOOKUP($I137,#REF!, 'Prediction Data'!BG$215,FALSE)</f>
        <v>#N/A</v>
      </c>
      <c r="BH137" t="e">
        <f>VLOOKUP($I137,#REF!, 'Prediction Data'!BH$215,FALSE)</f>
        <v>#N/A</v>
      </c>
      <c r="BI137" t="e">
        <f>VLOOKUP($I137,#REF!, 'Prediction Data'!BI$215,FALSE)</f>
        <v>#N/A</v>
      </c>
      <c r="BJ137" t="e">
        <f>VLOOKUP($I137,#REF!, 'Prediction Data'!BJ$215,FALSE)</f>
        <v>#N/A</v>
      </c>
      <c r="BK137" t="e">
        <f>VLOOKUP($I137,#REF!, 'Prediction Data'!BK$215,FALSE)</f>
        <v>#N/A</v>
      </c>
      <c r="BL137" t="e">
        <f>VLOOKUP($I137,#REF!, 'Prediction Data'!BL$215,FALSE)</f>
        <v>#N/A</v>
      </c>
      <c r="BM137" t="e">
        <f>VLOOKUP($I137,#REF!, 'Prediction Data'!BM$215,FALSE)</f>
        <v>#N/A</v>
      </c>
      <c r="BN137" t="e">
        <f>VLOOKUP($I137,#REF!, 'Prediction Data'!BN$215,FALSE)</f>
        <v>#N/A</v>
      </c>
      <c r="BO137" t="e">
        <f>VLOOKUP($I137,#REF!, 'Prediction Data'!BO$215,FALSE)</f>
        <v>#N/A</v>
      </c>
      <c r="BP137" t="e">
        <f>VLOOKUP('Prediction Data'!$J137,#REF!, BP$215, FALSE)</f>
        <v>#N/A</v>
      </c>
      <c r="BQ137" t="e">
        <f>VLOOKUP('Prediction Data'!$J137,#REF!, BQ$215, FALSE)</f>
        <v>#N/A</v>
      </c>
      <c r="BR137" t="e">
        <f>VLOOKUP('Prediction Data'!$J137,#REF!, BR$215, FALSE)</f>
        <v>#N/A</v>
      </c>
      <c r="BS137" t="e">
        <f>VLOOKUP('Prediction Data'!$J137,#REF!, BS$215, FALSE)</f>
        <v>#N/A</v>
      </c>
      <c r="BT137" t="e">
        <f>VLOOKUP('Prediction Data'!$J137,#REF!, BT$215, FALSE)</f>
        <v>#N/A</v>
      </c>
      <c r="BU137" t="e">
        <f t="shared" si="22"/>
        <v>#N/A</v>
      </c>
      <c r="BV137" t="e">
        <f t="shared" si="23"/>
        <v>#N/A</v>
      </c>
      <c r="BW137" t="e">
        <f>VLOOKUP('Prediction Data'!$K137,#REF!, BW$215, FALSE)</f>
        <v>#N/A</v>
      </c>
      <c r="BX137" t="e">
        <f>VLOOKUP('Prediction Data'!$K137,#REF!, BX$215, FALSE)</f>
        <v>#N/A</v>
      </c>
      <c r="BY137" t="e">
        <f>VLOOKUP('Prediction Data'!$K137,#REF!, BY$215, FALSE)</f>
        <v>#N/A</v>
      </c>
      <c r="BZ137" t="e">
        <f>VLOOKUP('Prediction Data'!$K137,#REF!, BZ$215, FALSE)</f>
        <v>#N/A</v>
      </c>
      <c r="CA137" t="e">
        <f>VLOOKUP('Prediction Data'!$K137,#REF!, CA$215, FALSE)</f>
        <v>#N/A</v>
      </c>
      <c r="CB137" t="e">
        <f t="shared" si="24"/>
        <v>#N/A</v>
      </c>
      <c r="CC137" t="e">
        <f t="shared" si="25"/>
        <v>#N/A</v>
      </c>
      <c r="CD137" t="e">
        <f t="shared" si="26"/>
        <v>#N/A</v>
      </c>
      <c r="CE137" t="e">
        <f t="shared" si="27"/>
        <v>#N/A</v>
      </c>
      <c r="CF137" s="20" t="e">
        <f t="shared" si="28"/>
        <v>#N/A</v>
      </c>
      <c r="CG137" s="20" t="e">
        <f t="shared" si="29"/>
        <v>#N/A</v>
      </c>
      <c r="CH137" t="e">
        <f>VLOOKUP(Table411[[#This Row],[Conference_H]], Conferences!$H$2:$N$34, 3,FALSE)</f>
        <v>#N/A</v>
      </c>
      <c r="CI137" t="e">
        <f>VLOOKUP(Table411[[#This Row],[Conference_A]], Conferences!$H$2:$N$34, 3,FALSE)</f>
        <v>#N/A</v>
      </c>
      <c r="CJ137" t="e">
        <f>IF(Table411[[#This Row],[CRank_H]]=Table411[[#This Row],[CRank_A]],0,1)</f>
        <v>#N/A</v>
      </c>
      <c r="CK137" t="e">
        <f>VLOOKUP(Table411[[#This Row],[Home Name BPI_SAG ELO]], 'Ratings_Comp'!$A$2:$L$364, 14, FALSE)</f>
        <v>#N/A</v>
      </c>
      <c r="CL137" t="e">
        <f>VLOOKUP(Table411[[#This Row],[Home Name BPI_SAG ELO]], 'Ratings_Comp'!$A$2:$L$364, 15, FALSE)</f>
        <v>#N/A</v>
      </c>
      <c r="CM137" t="e">
        <f>VLOOKUP(Table411[[#This Row],[Away Name BPI_SAG ELO]], 'Ratings_Comp'!$A$2:$L$364, 14, FALSE)</f>
        <v>#N/A</v>
      </c>
      <c r="CN137" t="e">
        <f>VLOOKUP(Table411[[#This Row],[Away Name BPI_SAG ELO]], 'Ratings_Comp'!$A$2:$L$364, 15, FALSE)</f>
        <v>#N/A</v>
      </c>
      <c r="CO137" t="e">
        <f>Table411[[#This Row],[Home_Ws]]/(Table411[[#This Row],[Home_Ws]]+Table411[[#This Row],[Home_Ls]])</f>
        <v>#N/A</v>
      </c>
      <c r="CP137" t="e">
        <f>Table411[[#This Row],[Away_Ws]]/(Table411[[#This Row],[Away_Ws]]+Table411[[#This Row],[Away_Ls]])</f>
        <v>#N/A</v>
      </c>
    </row>
    <row r="138" spans="1:94" x14ac:dyDescent="0.45">
      <c r="A138">
        <v>138</v>
      </c>
      <c r="B138" s="4"/>
      <c r="C138" s="4"/>
      <c r="D138" s="3" t="e">
        <f>VLOOKUP('Prediction Data'!$B138, Names!$C$2:$K$363, 2,FALSE)</f>
        <v>#N/A</v>
      </c>
      <c r="E138" s="3" t="e">
        <f>VLOOKUP('Prediction Data'!$C138, Names!$C$2:$K$363, 2,FALSE)</f>
        <v>#N/A</v>
      </c>
      <c r="F138" s="3" t="e">
        <f>VLOOKUP('Prediction Data'!$B138, Names!$C$2:$K$363, 3,FALSE)</f>
        <v>#N/A</v>
      </c>
      <c r="G138" s="3" t="e">
        <f>VLOOKUP('Prediction Data'!$C138, Names!$C$2:$K$363, 3,FALSE)</f>
        <v>#N/A</v>
      </c>
      <c r="H138" s="3" t="e">
        <f>VLOOKUP('Prediction Data'!$B138, Names!$C$2:$K$363, 5,FALSE)</f>
        <v>#N/A</v>
      </c>
      <c r="I138" s="3" t="e">
        <f>VLOOKUP('Prediction Data'!$C138, Names!$C$2:$K$363, 5,FALSE)</f>
        <v>#N/A</v>
      </c>
      <c r="J138" s="3" t="e">
        <f>VLOOKUP('Prediction Data'!$B138, Names!$C$2:$K$363, 6,FALSE)</f>
        <v>#N/A</v>
      </c>
      <c r="K138" s="3" t="e">
        <f>VLOOKUP('Prediction Data'!$C138, Names!$C$2:$K$363, 6,FALSE)</f>
        <v>#N/A</v>
      </c>
      <c r="L138" s="3" t="e">
        <f>VLOOKUP(B138, Names!$C$2:$M$363, 7,FALSE)</f>
        <v>#N/A</v>
      </c>
      <c r="M138" s="3" t="e">
        <f>VLOOKUP(C138, Names!$C$2:$M$363, 7,FALSE)</f>
        <v>#N/A</v>
      </c>
      <c r="N138" s="4" t="s">
        <v>558</v>
      </c>
      <c r="Q138" s="4">
        <f t="shared" si="20"/>
        <v>0</v>
      </c>
      <c r="R138" s="4" t="str">
        <f t="shared" si="21"/>
        <v>L</v>
      </c>
      <c r="S138" s="5"/>
      <c r="T138" s="17" t="e">
        <f>VLOOKUP($F138, Ratings_Comp[], T$215, FALSE)</f>
        <v>#N/A</v>
      </c>
      <c r="U138" s="17" t="e">
        <f>VLOOKUP($F138, Ratings_Comp[], U$215, FALSE)</f>
        <v>#N/A</v>
      </c>
      <c r="V138" s="17" t="e">
        <f>VLOOKUP($F138, Ratings_Comp[], V$215, FALSE)</f>
        <v>#N/A</v>
      </c>
      <c r="W138" s="17" t="e">
        <f>VLOOKUP($F138, Ratings_Comp[], W$215, FALSE)</f>
        <v>#N/A</v>
      </c>
      <c r="X138" s="17" t="e">
        <f>VLOOKUP($F138, Ratings_Comp[], X$215, FALSE)</f>
        <v>#N/A</v>
      </c>
      <c r="Y138" s="17" t="e">
        <f>VLOOKUP($G138, Ratings_Comp[], Y$215, FALSE)</f>
        <v>#N/A</v>
      </c>
      <c r="Z138" s="17" t="e">
        <f>VLOOKUP($G138, Ratings_Comp[], Z$215, FALSE)</f>
        <v>#N/A</v>
      </c>
      <c r="AA138" s="17" t="e">
        <f>VLOOKUP($G138, Ratings_Comp[], AA$215, FALSE)</f>
        <v>#N/A</v>
      </c>
      <c r="AB138" s="17" t="e">
        <f>VLOOKUP($G138, Ratings_Comp[], AB$215, FALSE)</f>
        <v>#N/A</v>
      </c>
      <c r="AC138" s="17" t="e">
        <f>VLOOKUP($G138, Ratings_Comp[], AC$215, FALSE)</f>
        <v>#N/A</v>
      </c>
      <c r="AD138" t="e">
        <f>VLOOKUP('Prediction Data'!$D138,#REF!, AD$215,FALSE)</f>
        <v>#N/A</v>
      </c>
      <c r="AE138" t="e">
        <f>VLOOKUP('Prediction Data'!$D138,#REF!, AE$215,FALSE)</f>
        <v>#N/A</v>
      </c>
      <c r="AF138" t="e">
        <f>VLOOKUP('Prediction Data'!$D138,#REF!, AF$215,FALSE)</f>
        <v>#N/A</v>
      </c>
      <c r="AG138" t="e">
        <f>VLOOKUP('Prediction Data'!$D138,#REF!, AG$215,FALSE)</f>
        <v>#N/A</v>
      </c>
      <c r="AH138" t="e">
        <f>VLOOKUP('Prediction Data'!$D138,#REF!, AH$215,FALSE)</f>
        <v>#N/A</v>
      </c>
      <c r="AI138" t="e">
        <f>VLOOKUP('Prediction Data'!$E138,#REF!, AI$215,FALSE)</f>
        <v>#N/A</v>
      </c>
      <c r="AJ138" t="e">
        <f>VLOOKUP('Prediction Data'!$E138,#REF!, AJ$215,FALSE)</f>
        <v>#N/A</v>
      </c>
      <c r="AK138" t="e">
        <f>VLOOKUP('Prediction Data'!$E138,#REF!, AK$215,FALSE)</f>
        <v>#N/A</v>
      </c>
      <c r="AL138" t="e">
        <f>VLOOKUP('Prediction Data'!$E138,#REF!, AL$215,FALSE)</f>
        <v>#N/A</v>
      </c>
      <c r="AM138" t="e">
        <f>VLOOKUP('Prediction Data'!$E138,#REF!, AM$215,FALSE)</f>
        <v>#N/A</v>
      </c>
      <c r="AN138" t="e">
        <f>VLOOKUP($F138,#REF!, AN$215,FALSE)</f>
        <v>#N/A</v>
      </c>
      <c r="AO138" t="e">
        <f>VLOOKUP($F138,#REF!, AO$215,FALSE)</f>
        <v>#N/A</v>
      </c>
      <c r="AP138" t="e">
        <f>VLOOKUP($G138,#REF!, AP$215,FALSE)</f>
        <v>#N/A</v>
      </c>
      <c r="AQ138" t="e">
        <f>VLOOKUP($G138,#REF!, AQ$215,FALSE)</f>
        <v>#N/A</v>
      </c>
      <c r="AR138" t="e">
        <f>VLOOKUP($H138,#REF!, 'Prediction Data'!AR$215,FALSE)</f>
        <v>#N/A</v>
      </c>
      <c r="AS138" t="e">
        <f>VLOOKUP($H138,#REF!, 'Prediction Data'!AS$215,FALSE)</f>
        <v>#N/A</v>
      </c>
      <c r="AT138" t="e">
        <f>VLOOKUP($H138,#REF!, 'Prediction Data'!AT$215,FALSE)</f>
        <v>#N/A</v>
      </c>
      <c r="AU138" t="e">
        <f>VLOOKUP($H138,#REF!, 'Prediction Data'!AU$215,FALSE)</f>
        <v>#N/A</v>
      </c>
      <c r="AV138" t="e">
        <f>VLOOKUP($H138,#REF!, 'Prediction Data'!AV$215,FALSE)</f>
        <v>#N/A</v>
      </c>
      <c r="AW138" t="e">
        <f>VLOOKUP($H138,#REF!, 'Prediction Data'!AW$215,FALSE)</f>
        <v>#N/A</v>
      </c>
      <c r="AX138" t="e">
        <f>VLOOKUP($H138,#REF!, 'Prediction Data'!AX$215,FALSE)</f>
        <v>#N/A</v>
      </c>
      <c r="AY138" t="e">
        <f>VLOOKUP($H138,#REF!, 'Prediction Data'!AY$215,FALSE)</f>
        <v>#N/A</v>
      </c>
      <c r="AZ138" t="e">
        <f>VLOOKUP($H138,#REF!, 'Prediction Data'!AZ$215,FALSE)</f>
        <v>#N/A</v>
      </c>
      <c r="BA138" t="e">
        <f>VLOOKUP($H138,#REF!, 'Prediction Data'!BA$215,FALSE)</f>
        <v>#N/A</v>
      </c>
      <c r="BB138" t="e">
        <f>VLOOKUP($H138,#REF!, 'Prediction Data'!BB$215,FALSE)</f>
        <v>#N/A</v>
      </c>
      <c r="BC138" t="e">
        <f>VLOOKUP($H138,#REF!, 'Prediction Data'!BC$215,FALSE)</f>
        <v>#N/A</v>
      </c>
      <c r="BD138" t="e">
        <f>VLOOKUP($I138,#REF!, 'Prediction Data'!BD$215,FALSE)</f>
        <v>#N/A</v>
      </c>
      <c r="BE138" t="e">
        <f>VLOOKUP($I138,#REF!, 'Prediction Data'!BE$215,FALSE)</f>
        <v>#N/A</v>
      </c>
      <c r="BF138" t="e">
        <f>VLOOKUP($I138,#REF!, 'Prediction Data'!BF$215,FALSE)</f>
        <v>#N/A</v>
      </c>
      <c r="BG138" t="e">
        <f>VLOOKUP($I138,#REF!, 'Prediction Data'!BG$215,FALSE)</f>
        <v>#N/A</v>
      </c>
      <c r="BH138" t="e">
        <f>VLOOKUP($I138,#REF!, 'Prediction Data'!BH$215,FALSE)</f>
        <v>#N/A</v>
      </c>
      <c r="BI138" t="e">
        <f>VLOOKUP($I138,#REF!, 'Prediction Data'!BI$215,FALSE)</f>
        <v>#N/A</v>
      </c>
      <c r="BJ138" t="e">
        <f>VLOOKUP($I138,#REF!, 'Prediction Data'!BJ$215,FALSE)</f>
        <v>#N/A</v>
      </c>
      <c r="BK138" t="e">
        <f>VLOOKUP($I138,#REF!, 'Prediction Data'!BK$215,FALSE)</f>
        <v>#N/A</v>
      </c>
      <c r="BL138" t="e">
        <f>VLOOKUP($I138,#REF!, 'Prediction Data'!BL$215,FALSE)</f>
        <v>#N/A</v>
      </c>
      <c r="BM138" t="e">
        <f>VLOOKUP($I138,#REF!, 'Prediction Data'!BM$215,FALSE)</f>
        <v>#N/A</v>
      </c>
      <c r="BN138" t="e">
        <f>VLOOKUP($I138,#REF!, 'Prediction Data'!BN$215,FALSE)</f>
        <v>#N/A</v>
      </c>
      <c r="BO138" t="e">
        <f>VLOOKUP($I138,#REF!, 'Prediction Data'!BO$215,FALSE)</f>
        <v>#N/A</v>
      </c>
      <c r="BP138" t="e">
        <f>VLOOKUP('Prediction Data'!$J138,#REF!, BP$215, FALSE)</f>
        <v>#N/A</v>
      </c>
      <c r="BQ138" t="e">
        <f>VLOOKUP('Prediction Data'!$J138,#REF!, BQ$215, FALSE)</f>
        <v>#N/A</v>
      </c>
      <c r="BR138" t="e">
        <f>VLOOKUP('Prediction Data'!$J138,#REF!, BR$215, FALSE)</f>
        <v>#N/A</v>
      </c>
      <c r="BS138" t="e">
        <f>VLOOKUP('Prediction Data'!$J138,#REF!, BS$215, FALSE)</f>
        <v>#N/A</v>
      </c>
      <c r="BT138" t="e">
        <f>VLOOKUP('Prediction Data'!$J138,#REF!, BT$215, FALSE)</f>
        <v>#N/A</v>
      </c>
      <c r="BU138" t="e">
        <f t="shared" si="22"/>
        <v>#N/A</v>
      </c>
      <c r="BV138" t="e">
        <f t="shared" si="23"/>
        <v>#N/A</v>
      </c>
      <c r="BW138" t="e">
        <f>VLOOKUP('Prediction Data'!$K138,#REF!, BW$215, FALSE)</f>
        <v>#N/A</v>
      </c>
      <c r="BX138" t="e">
        <f>VLOOKUP('Prediction Data'!$K138,#REF!, BX$215, FALSE)</f>
        <v>#N/A</v>
      </c>
      <c r="BY138" t="e">
        <f>VLOOKUP('Prediction Data'!$K138,#REF!, BY$215, FALSE)</f>
        <v>#N/A</v>
      </c>
      <c r="BZ138" t="e">
        <f>VLOOKUP('Prediction Data'!$K138,#REF!, BZ$215, FALSE)</f>
        <v>#N/A</v>
      </c>
      <c r="CA138" t="e">
        <f>VLOOKUP('Prediction Data'!$K138,#REF!, CA$215, FALSE)</f>
        <v>#N/A</v>
      </c>
      <c r="CB138" t="e">
        <f t="shared" si="24"/>
        <v>#N/A</v>
      </c>
      <c r="CC138" t="e">
        <f t="shared" si="25"/>
        <v>#N/A</v>
      </c>
      <c r="CD138" t="e">
        <f t="shared" si="26"/>
        <v>#N/A</v>
      </c>
      <c r="CE138" t="e">
        <f t="shared" si="27"/>
        <v>#N/A</v>
      </c>
      <c r="CF138" s="20" t="e">
        <f t="shared" si="28"/>
        <v>#N/A</v>
      </c>
      <c r="CG138" s="20" t="e">
        <f t="shared" si="29"/>
        <v>#N/A</v>
      </c>
      <c r="CH138" t="e">
        <f>VLOOKUP(Table411[[#This Row],[Conference_H]], Conferences!$H$2:$N$34, 3,FALSE)</f>
        <v>#N/A</v>
      </c>
      <c r="CI138" t="e">
        <f>VLOOKUP(Table411[[#This Row],[Conference_A]], Conferences!$H$2:$N$34, 3,FALSE)</f>
        <v>#N/A</v>
      </c>
      <c r="CJ138" t="e">
        <f>IF(Table411[[#This Row],[CRank_H]]=Table411[[#This Row],[CRank_A]],0,1)</f>
        <v>#N/A</v>
      </c>
      <c r="CK138" t="e">
        <f>VLOOKUP(Table411[[#This Row],[Home Name BPI_SAG ELO]], 'Ratings_Comp'!$A$2:$L$364, 14, FALSE)</f>
        <v>#N/A</v>
      </c>
      <c r="CL138" t="e">
        <f>VLOOKUP(Table411[[#This Row],[Home Name BPI_SAG ELO]], 'Ratings_Comp'!$A$2:$L$364, 15, FALSE)</f>
        <v>#N/A</v>
      </c>
      <c r="CM138" t="e">
        <f>VLOOKUP(Table411[[#This Row],[Away Name BPI_SAG ELO]], 'Ratings_Comp'!$A$2:$L$364, 14, FALSE)</f>
        <v>#N/A</v>
      </c>
      <c r="CN138" t="e">
        <f>VLOOKUP(Table411[[#This Row],[Away Name BPI_SAG ELO]], 'Ratings_Comp'!$A$2:$L$364, 15, FALSE)</f>
        <v>#N/A</v>
      </c>
      <c r="CO138" t="e">
        <f>Table411[[#This Row],[Home_Ws]]/(Table411[[#This Row],[Home_Ws]]+Table411[[#This Row],[Home_Ls]])</f>
        <v>#N/A</v>
      </c>
      <c r="CP138" t="e">
        <f>Table411[[#This Row],[Away_Ws]]/(Table411[[#This Row],[Away_Ws]]+Table411[[#This Row],[Away_Ls]])</f>
        <v>#N/A</v>
      </c>
    </row>
    <row r="139" spans="1:94" x14ac:dyDescent="0.45">
      <c r="A139">
        <v>139</v>
      </c>
      <c r="B139" s="4"/>
      <c r="C139" s="4"/>
      <c r="D139" s="3" t="e">
        <f>VLOOKUP('Prediction Data'!$B139, Names!$C$2:$K$363, 2,FALSE)</f>
        <v>#N/A</v>
      </c>
      <c r="E139" s="3" t="e">
        <f>VLOOKUP('Prediction Data'!$C139, Names!$C$2:$K$363, 2,FALSE)</f>
        <v>#N/A</v>
      </c>
      <c r="F139" s="3" t="e">
        <f>VLOOKUP('Prediction Data'!$B139, Names!$C$2:$K$363, 3,FALSE)</f>
        <v>#N/A</v>
      </c>
      <c r="G139" s="3" t="e">
        <f>VLOOKUP('Prediction Data'!$C139, Names!$C$2:$K$363, 3,FALSE)</f>
        <v>#N/A</v>
      </c>
      <c r="H139" s="3" t="e">
        <f>VLOOKUP('Prediction Data'!$B139, Names!$C$2:$K$363, 5,FALSE)</f>
        <v>#N/A</v>
      </c>
      <c r="I139" s="3" t="e">
        <f>VLOOKUP('Prediction Data'!$C139, Names!$C$2:$K$363, 5,FALSE)</f>
        <v>#N/A</v>
      </c>
      <c r="J139" s="3" t="e">
        <f>VLOOKUP('Prediction Data'!$B139, Names!$C$2:$K$363, 6,FALSE)</f>
        <v>#N/A</v>
      </c>
      <c r="K139" s="3" t="e">
        <f>VLOOKUP('Prediction Data'!$C139, Names!$C$2:$K$363, 6,FALSE)</f>
        <v>#N/A</v>
      </c>
      <c r="L139" s="3" t="e">
        <f>VLOOKUP(B139, Names!$C$2:$M$363, 7,FALSE)</f>
        <v>#N/A</v>
      </c>
      <c r="M139" s="3" t="e">
        <f>VLOOKUP(C139, Names!$C$2:$M$363, 7,FALSE)</f>
        <v>#N/A</v>
      </c>
      <c r="N139" s="4" t="s">
        <v>558</v>
      </c>
      <c r="Q139" s="4">
        <f t="shared" si="20"/>
        <v>0</v>
      </c>
      <c r="R139" s="4" t="str">
        <f t="shared" si="21"/>
        <v>L</v>
      </c>
      <c r="S139" s="5"/>
      <c r="T139" s="17" t="e">
        <f>VLOOKUP($F139, Ratings_Comp[], T$215, FALSE)</f>
        <v>#N/A</v>
      </c>
      <c r="U139" s="17" t="e">
        <f>VLOOKUP($F139, Ratings_Comp[], U$215, FALSE)</f>
        <v>#N/A</v>
      </c>
      <c r="V139" s="17" t="e">
        <f>VLOOKUP($F139, Ratings_Comp[], V$215, FALSE)</f>
        <v>#N/A</v>
      </c>
      <c r="W139" s="17" t="e">
        <f>VLOOKUP($F139, Ratings_Comp[], W$215, FALSE)</f>
        <v>#N/A</v>
      </c>
      <c r="X139" s="17" t="e">
        <f>VLOOKUP($F139, Ratings_Comp[], X$215, FALSE)</f>
        <v>#N/A</v>
      </c>
      <c r="Y139" s="17" t="e">
        <f>VLOOKUP($G139, Ratings_Comp[], Y$215, FALSE)</f>
        <v>#N/A</v>
      </c>
      <c r="Z139" s="17" t="e">
        <f>VLOOKUP($G139, Ratings_Comp[], Z$215, FALSE)</f>
        <v>#N/A</v>
      </c>
      <c r="AA139" s="17" t="e">
        <f>VLOOKUP($G139, Ratings_Comp[], AA$215, FALSE)</f>
        <v>#N/A</v>
      </c>
      <c r="AB139" s="17" t="e">
        <f>VLOOKUP($G139, Ratings_Comp[], AB$215, FALSE)</f>
        <v>#N/A</v>
      </c>
      <c r="AC139" s="17" t="e">
        <f>VLOOKUP($G139, Ratings_Comp[], AC$215, FALSE)</f>
        <v>#N/A</v>
      </c>
      <c r="AD139" t="e">
        <f>VLOOKUP('Prediction Data'!$D139,#REF!, AD$215,FALSE)</f>
        <v>#N/A</v>
      </c>
      <c r="AE139" t="e">
        <f>VLOOKUP('Prediction Data'!$D139,#REF!, AE$215,FALSE)</f>
        <v>#N/A</v>
      </c>
      <c r="AF139" t="e">
        <f>VLOOKUP('Prediction Data'!$D139,#REF!, AF$215,FALSE)</f>
        <v>#N/A</v>
      </c>
      <c r="AG139" t="e">
        <f>VLOOKUP('Prediction Data'!$D139,#REF!, AG$215,FALSE)</f>
        <v>#N/A</v>
      </c>
      <c r="AH139" t="e">
        <f>VLOOKUP('Prediction Data'!$D139,#REF!, AH$215,FALSE)</f>
        <v>#N/A</v>
      </c>
      <c r="AI139" t="e">
        <f>VLOOKUP('Prediction Data'!$E139,#REF!, AI$215,FALSE)</f>
        <v>#N/A</v>
      </c>
      <c r="AJ139" t="e">
        <f>VLOOKUP('Prediction Data'!$E139,#REF!, AJ$215,FALSE)</f>
        <v>#N/A</v>
      </c>
      <c r="AK139" t="e">
        <f>VLOOKUP('Prediction Data'!$E139,#REF!, AK$215,FALSE)</f>
        <v>#N/A</v>
      </c>
      <c r="AL139" t="e">
        <f>VLOOKUP('Prediction Data'!$E139,#REF!, AL$215,FALSE)</f>
        <v>#N/A</v>
      </c>
      <c r="AM139" t="e">
        <f>VLOOKUP('Prediction Data'!$E139,#REF!, AM$215,FALSE)</f>
        <v>#N/A</v>
      </c>
      <c r="AN139" t="e">
        <f>VLOOKUP($F139,#REF!, AN$215,FALSE)</f>
        <v>#N/A</v>
      </c>
      <c r="AO139" t="e">
        <f>VLOOKUP($F139,#REF!, AO$215,FALSE)</f>
        <v>#N/A</v>
      </c>
      <c r="AP139" t="e">
        <f>VLOOKUP($G139,#REF!, AP$215,FALSE)</f>
        <v>#N/A</v>
      </c>
      <c r="AQ139" t="e">
        <f>VLOOKUP($G139,#REF!, AQ$215,FALSE)</f>
        <v>#N/A</v>
      </c>
      <c r="AR139" t="e">
        <f>VLOOKUP($H139,#REF!, 'Prediction Data'!AR$215,FALSE)</f>
        <v>#N/A</v>
      </c>
      <c r="AS139" t="e">
        <f>VLOOKUP($H139,#REF!, 'Prediction Data'!AS$215,FALSE)</f>
        <v>#N/A</v>
      </c>
      <c r="AT139" t="e">
        <f>VLOOKUP($H139,#REF!, 'Prediction Data'!AT$215,FALSE)</f>
        <v>#N/A</v>
      </c>
      <c r="AU139" t="e">
        <f>VLOOKUP($H139,#REF!, 'Prediction Data'!AU$215,FALSE)</f>
        <v>#N/A</v>
      </c>
      <c r="AV139" t="e">
        <f>VLOOKUP($H139,#REF!, 'Prediction Data'!AV$215,FALSE)</f>
        <v>#N/A</v>
      </c>
      <c r="AW139" t="e">
        <f>VLOOKUP($H139,#REF!, 'Prediction Data'!AW$215,FALSE)</f>
        <v>#N/A</v>
      </c>
      <c r="AX139" t="e">
        <f>VLOOKUP($H139,#REF!, 'Prediction Data'!AX$215,FALSE)</f>
        <v>#N/A</v>
      </c>
      <c r="AY139" t="e">
        <f>VLOOKUP($H139,#REF!, 'Prediction Data'!AY$215,FALSE)</f>
        <v>#N/A</v>
      </c>
      <c r="AZ139" t="e">
        <f>VLOOKUP($H139,#REF!, 'Prediction Data'!AZ$215,FALSE)</f>
        <v>#N/A</v>
      </c>
      <c r="BA139" t="e">
        <f>VLOOKUP($H139,#REF!, 'Prediction Data'!BA$215,FALSE)</f>
        <v>#N/A</v>
      </c>
      <c r="BB139" t="e">
        <f>VLOOKUP($H139,#REF!, 'Prediction Data'!BB$215,FALSE)</f>
        <v>#N/A</v>
      </c>
      <c r="BC139" t="e">
        <f>VLOOKUP($H139,#REF!, 'Prediction Data'!BC$215,FALSE)</f>
        <v>#N/A</v>
      </c>
      <c r="BD139" t="e">
        <f>VLOOKUP($I139,#REF!, 'Prediction Data'!BD$215,FALSE)</f>
        <v>#N/A</v>
      </c>
      <c r="BE139" t="e">
        <f>VLOOKUP($I139,#REF!, 'Prediction Data'!BE$215,FALSE)</f>
        <v>#N/A</v>
      </c>
      <c r="BF139" t="e">
        <f>VLOOKUP($I139,#REF!, 'Prediction Data'!BF$215,FALSE)</f>
        <v>#N/A</v>
      </c>
      <c r="BG139" t="e">
        <f>VLOOKUP($I139,#REF!, 'Prediction Data'!BG$215,FALSE)</f>
        <v>#N/A</v>
      </c>
      <c r="BH139" t="e">
        <f>VLOOKUP($I139,#REF!, 'Prediction Data'!BH$215,FALSE)</f>
        <v>#N/A</v>
      </c>
      <c r="BI139" t="e">
        <f>VLOOKUP($I139,#REF!, 'Prediction Data'!BI$215,FALSE)</f>
        <v>#N/A</v>
      </c>
      <c r="BJ139" t="e">
        <f>VLOOKUP($I139,#REF!, 'Prediction Data'!BJ$215,FALSE)</f>
        <v>#N/A</v>
      </c>
      <c r="BK139" t="e">
        <f>VLOOKUP($I139,#REF!, 'Prediction Data'!BK$215,FALSE)</f>
        <v>#N/A</v>
      </c>
      <c r="BL139" t="e">
        <f>VLOOKUP($I139,#REF!, 'Prediction Data'!BL$215,FALSE)</f>
        <v>#N/A</v>
      </c>
      <c r="BM139" t="e">
        <f>VLOOKUP($I139,#REF!, 'Prediction Data'!BM$215,FALSE)</f>
        <v>#N/A</v>
      </c>
      <c r="BN139" t="e">
        <f>VLOOKUP($I139,#REF!, 'Prediction Data'!BN$215,FALSE)</f>
        <v>#N/A</v>
      </c>
      <c r="BO139" t="e">
        <f>VLOOKUP($I139,#REF!, 'Prediction Data'!BO$215,FALSE)</f>
        <v>#N/A</v>
      </c>
      <c r="BP139" t="e">
        <f>VLOOKUP('Prediction Data'!$J139,#REF!, BP$215, FALSE)</f>
        <v>#N/A</v>
      </c>
      <c r="BQ139" t="e">
        <f>VLOOKUP('Prediction Data'!$J139,#REF!, BQ$215, FALSE)</f>
        <v>#N/A</v>
      </c>
      <c r="BR139" t="e">
        <f>VLOOKUP('Prediction Data'!$J139,#REF!, BR$215, FALSE)</f>
        <v>#N/A</v>
      </c>
      <c r="BS139" t="e">
        <f>VLOOKUP('Prediction Data'!$J139,#REF!, BS$215, FALSE)</f>
        <v>#N/A</v>
      </c>
      <c r="BT139" t="e">
        <f>VLOOKUP('Prediction Data'!$J139,#REF!, BT$215, FALSE)</f>
        <v>#N/A</v>
      </c>
      <c r="BU139" t="e">
        <f t="shared" si="22"/>
        <v>#N/A</v>
      </c>
      <c r="BV139" t="e">
        <f t="shared" si="23"/>
        <v>#N/A</v>
      </c>
      <c r="BW139" t="e">
        <f>VLOOKUP('Prediction Data'!$K139,#REF!, BW$215, FALSE)</f>
        <v>#N/A</v>
      </c>
      <c r="BX139" t="e">
        <f>VLOOKUP('Prediction Data'!$K139,#REF!, BX$215, FALSE)</f>
        <v>#N/A</v>
      </c>
      <c r="BY139" t="e">
        <f>VLOOKUP('Prediction Data'!$K139,#REF!, BY$215, FALSE)</f>
        <v>#N/A</v>
      </c>
      <c r="BZ139" t="e">
        <f>VLOOKUP('Prediction Data'!$K139,#REF!, BZ$215, FALSE)</f>
        <v>#N/A</v>
      </c>
      <c r="CA139" t="e">
        <f>VLOOKUP('Prediction Data'!$K139,#REF!, CA$215, FALSE)</f>
        <v>#N/A</v>
      </c>
      <c r="CB139" t="e">
        <f t="shared" si="24"/>
        <v>#N/A</v>
      </c>
      <c r="CC139" t="e">
        <f t="shared" si="25"/>
        <v>#N/A</v>
      </c>
      <c r="CD139" t="e">
        <f t="shared" si="26"/>
        <v>#N/A</v>
      </c>
      <c r="CE139" t="e">
        <f t="shared" si="27"/>
        <v>#N/A</v>
      </c>
      <c r="CF139" s="20" t="e">
        <f t="shared" si="28"/>
        <v>#N/A</v>
      </c>
      <c r="CG139" s="20" t="e">
        <f t="shared" si="29"/>
        <v>#N/A</v>
      </c>
      <c r="CH139" t="e">
        <f>VLOOKUP(Table411[[#This Row],[Conference_H]], Conferences!$H$2:$N$34, 3,FALSE)</f>
        <v>#N/A</v>
      </c>
      <c r="CI139" t="e">
        <f>VLOOKUP(Table411[[#This Row],[Conference_A]], Conferences!$H$2:$N$34, 3,FALSE)</f>
        <v>#N/A</v>
      </c>
      <c r="CJ139" t="e">
        <f>IF(Table411[[#This Row],[CRank_H]]=Table411[[#This Row],[CRank_A]],0,1)</f>
        <v>#N/A</v>
      </c>
      <c r="CK139" t="e">
        <f>VLOOKUP(Table411[[#This Row],[Home Name BPI_SAG ELO]], 'Ratings_Comp'!$A$2:$L$364, 14, FALSE)</f>
        <v>#N/A</v>
      </c>
      <c r="CL139" t="e">
        <f>VLOOKUP(Table411[[#This Row],[Home Name BPI_SAG ELO]], 'Ratings_Comp'!$A$2:$L$364, 15, FALSE)</f>
        <v>#N/A</v>
      </c>
      <c r="CM139" t="e">
        <f>VLOOKUP(Table411[[#This Row],[Away Name BPI_SAG ELO]], 'Ratings_Comp'!$A$2:$L$364, 14, FALSE)</f>
        <v>#N/A</v>
      </c>
      <c r="CN139" t="e">
        <f>VLOOKUP(Table411[[#This Row],[Away Name BPI_SAG ELO]], 'Ratings_Comp'!$A$2:$L$364, 15, FALSE)</f>
        <v>#N/A</v>
      </c>
      <c r="CO139" t="e">
        <f>Table411[[#This Row],[Home_Ws]]/(Table411[[#This Row],[Home_Ws]]+Table411[[#This Row],[Home_Ls]])</f>
        <v>#N/A</v>
      </c>
      <c r="CP139" t="e">
        <f>Table411[[#This Row],[Away_Ws]]/(Table411[[#This Row],[Away_Ws]]+Table411[[#This Row],[Away_Ls]])</f>
        <v>#N/A</v>
      </c>
    </row>
    <row r="140" spans="1:94" x14ac:dyDescent="0.45">
      <c r="A140">
        <v>140</v>
      </c>
      <c r="B140" s="4"/>
      <c r="C140" s="4"/>
      <c r="D140" s="3" t="e">
        <f>VLOOKUP('Prediction Data'!$B140, Names!$C$2:$K$363, 2,FALSE)</f>
        <v>#N/A</v>
      </c>
      <c r="E140" s="3" t="e">
        <f>VLOOKUP('Prediction Data'!$C140, Names!$C$2:$K$363, 2,FALSE)</f>
        <v>#N/A</v>
      </c>
      <c r="F140" s="3" t="e">
        <f>VLOOKUP('Prediction Data'!$B140, Names!$C$2:$K$363, 3,FALSE)</f>
        <v>#N/A</v>
      </c>
      <c r="G140" s="3" t="e">
        <f>VLOOKUP('Prediction Data'!$C140, Names!$C$2:$K$363, 3,FALSE)</f>
        <v>#N/A</v>
      </c>
      <c r="H140" s="3" t="e">
        <f>VLOOKUP('Prediction Data'!$B140, Names!$C$2:$K$363, 5,FALSE)</f>
        <v>#N/A</v>
      </c>
      <c r="I140" s="3" t="e">
        <f>VLOOKUP('Prediction Data'!$C140, Names!$C$2:$K$363, 5,FALSE)</f>
        <v>#N/A</v>
      </c>
      <c r="J140" s="3" t="e">
        <f>VLOOKUP('Prediction Data'!$B140, Names!$C$2:$K$363, 6,FALSE)</f>
        <v>#N/A</v>
      </c>
      <c r="K140" s="3" t="e">
        <f>VLOOKUP('Prediction Data'!$C140, Names!$C$2:$K$363, 6,FALSE)</f>
        <v>#N/A</v>
      </c>
      <c r="L140" s="3" t="e">
        <f>VLOOKUP(B140, Names!$C$2:$M$363, 7,FALSE)</f>
        <v>#N/A</v>
      </c>
      <c r="M140" s="3" t="e">
        <f>VLOOKUP(C140, Names!$C$2:$M$363, 7,FALSE)</f>
        <v>#N/A</v>
      </c>
      <c r="N140" s="4" t="s">
        <v>558</v>
      </c>
      <c r="Q140" s="4">
        <f t="shared" si="20"/>
        <v>0</v>
      </c>
      <c r="R140" s="4" t="str">
        <f t="shared" si="21"/>
        <v>L</v>
      </c>
      <c r="S140" s="5"/>
      <c r="T140" s="17" t="e">
        <f>VLOOKUP($F140, Ratings_Comp[], T$215, FALSE)</f>
        <v>#N/A</v>
      </c>
      <c r="U140" s="17" t="e">
        <f>VLOOKUP($F140, Ratings_Comp[], U$215, FALSE)</f>
        <v>#N/A</v>
      </c>
      <c r="V140" s="17" t="e">
        <f>VLOOKUP($F140, Ratings_Comp[], V$215, FALSE)</f>
        <v>#N/A</v>
      </c>
      <c r="W140" s="17" t="e">
        <f>VLOOKUP($F140, Ratings_Comp[], W$215, FALSE)</f>
        <v>#N/A</v>
      </c>
      <c r="X140" s="17" t="e">
        <f>VLOOKUP($F140, Ratings_Comp[], X$215, FALSE)</f>
        <v>#N/A</v>
      </c>
      <c r="Y140" s="17" t="e">
        <f>VLOOKUP($G140, Ratings_Comp[], Y$215, FALSE)</f>
        <v>#N/A</v>
      </c>
      <c r="Z140" s="17" t="e">
        <f>VLOOKUP($G140, Ratings_Comp[], Z$215, FALSE)</f>
        <v>#N/A</v>
      </c>
      <c r="AA140" s="17" t="e">
        <f>VLOOKUP($G140, Ratings_Comp[], AA$215, FALSE)</f>
        <v>#N/A</v>
      </c>
      <c r="AB140" s="17" t="e">
        <f>VLOOKUP($G140, Ratings_Comp[], AB$215, FALSE)</f>
        <v>#N/A</v>
      </c>
      <c r="AC140" s="17" t="e">
        <f>VLOOKUP($G140, Ratings_Comp[], AC$215, FALSE)</f>
        <v>#N/A</v>
      </c>
      <c r="AD140" t="e">
        <f>VLOOKUP('Prediction Data'!$D140,#REF!, AD$215,FALSE)</f>
        <v>#N/A</v>
      </c>
      <c r="AE140" t="e">
        <f>VLOOKUP('Prediction Data'!$D140,#REF!, AE$215,FALSE)</f>
        <v>#N/A</v>
      </c>
      <c r="AF140" t="e">
        <f>VLOOKUP('Prediction Data'!$D140,#REF!, AF$215,FALSE)</f>
        <v>#N/A</v>
      </c>
      <c r="AG140" t="e">
        <f>VLOOKUP('Prediction Data'!$D140,#REF!, AG$215,FALSE)</f>
        <v>#N/A</v>
      </c>
      <c r="AH140" t="e">
        <f>VLOOKUP('Prediction Data'!$D140,#REF!, AH$215,FALSE)</f>
        <v>#N/A</v>
      </c>
      <c r="AI140" t="e">
        <f>VLOOKUP('Prediction Data'!$E140,#REF!, AI$215,FALSE)</f>
        <v>#N/A</v>
      </c>
      <c r="AJ140" t="e">
        <f>VLOOKUP('Prediction Data'!$E140,#REF!, AJ$215,FALSE)</f>
        <v>#N/A</v>
      </c>
      <c r="AK140" t="e">
        <f>VLOOKUP('Prediction Data'!$E140,#REF!, AK$215,FALSE)</f>
        <v>#N/A</v>
      </c>
      <c r="AL140" t="e">
        <f>VLOOKUP('Prediction Data'!$E140,#REF!, AL$215,FALSE)</f>
        <v>#N/A</v>
      </c>
      <c r="AM140" t="e">
        <f>VLOOKUP('Prediction Data'!$E140,#REF!, AM$215,FALSE)</f>
        <v>#N/A</v>
      </c>
      <c r="AN140" t="e">
        <f>VLOOKUP($F140,#REF!, AN$215,FALSE)</f>
        <v>#N/A</v>
      </c>
      <c r="AO140" t="e">
        <f>VLOOKUP($F140,#REF!, AO$215,FALSE)</f>
        <v>#N/A</v>
      </c>
      <c r="AP140" t="e">
        <f>VLOOKUP($G140,#REF!, AP$215,FALSE)</f>
        <v>#N/A</v>
      </c>
      <c r="AQ140" t="e">
        <f>VLOOKUP($G140,#REF!, AQ$215,FALSE)</f>
        <v>#N/A</v>
      </c>
      <c r="AR140" t="e">
        <f>VLOOKUP($H140,#REF!, 'Prediction Data'!AR$215,FALSE)</f>
        <v>#N/A</v>
      </c>
      <c r="AS140" t="e">
        <f>VLOOKUP($H140,#REF!, 'Prediction Data'!AS$215,FALSE)</f>
        <v>#N/A</v>
      </c>
      <c r="AT140" t="e">
        <f>VLOOKUP($H140,#REF!, 'Prediction Data'!AT$215,FALSE)</f>
        <v>#N/A</v>
      </c>
      <c r="AU140" t="e">
        <f>VLOOKUP($H140,#REF!, 'Prediction Data'!AU$215,FALSE)</f>
        <v>#N/A</v>
      </c>
      <c r="AV140" t="e">
        <f>VLOOKUP($H140,#REF!, 'Prediction Data'!AV$215,FALSE)</f>
        <v>#N/A</v>
      </c>
      <c r="AW140" t="e">
        <f>VLOOKUP($H140,#REF!, 'Prediction Data'!AW$215,FALSE)</f>
        <v>#N/A</v>
      </c>
      <c r="AX140" t="e">
        <f>VLOOKUP($H140,#REF!, 'Prediction Data'!AX$215,FALSE)</f>
        <v>#N/A</v>
      </c>
      <c r="AY140" t="e">
        <f>VLOOKUP($H140,#REF!, 'Prediction Data'!AY$215,FALSE)</f>
        <v>#N/A</v>
      </c>
      <c r="AZ140" t="e">
        <f>VLOOKUP($H140,#REF!, 'Prediction Data'!AZ$215,FALSE)</f>
        <v>#N/A</v>
      </c>
      <c r="BA140" t="e">
        <f>VLOOKUP($H140,#REF!, 'Prediction Data'!BA$215,FALSE)</f>
        <v>#N/A</v>
      </c>
      <c r="BB140" t="e">
        <f>VLOOKUP($H140,#REF!, 'Prediction Data'!BB$215,FALSE)</f>
        <v>#N/A</v>
      </c>
      <c r="BC140" t="e">
        <f>VLOOKUP($H140,#REF!, 'Prediction Data'!BC$215,FALSE)</f>
        <v>#N/A</v>
      </c>
      <c r="BD140" t="e">
        <f>VLOOKUP($I140,#REF!, 'Prediction Data'!BD$215,FALSE)</f>
        <v>#N/A</v>
      </c>
      <c r="BE140" t="e">
        <f>VLOOKUP($I140,#REF!, 'Prediction Data'!BE$215,FALSE)</f>
        <v>#N/A</v>
      </c>
      <c r="BF140" t="e">
        <f>VLOOKUP($I140,#REF!, 'Prediction Data'!BF$215,FALSE)</f>
        <v>#N/A</v>
      </c>
      <c r="BG140" t="e">
        <f>VLOOKUP($I140,#REF!, 'Prediction Data'!BG$215,FALSE)</f>
        <v>#N/A</v>
      </c>
      <c r="BH140" t="e">
        <f>VLOOKUP($I140,#REF!, 'Prediction Data'!BH$215,FALSE)</f>
        <v>#N/A</v>
      </c>
      <c r="BI140" t="e">
        <f>VLOOKUP($I140,#REF!, 'Prediction Data'!BI$215,FALSE)</f>
        <v>#N/A</v>
      </c>
      <c r="BJ140" t="e">
        <f>VLOOKUP($I140,#REF!, 'Prediction Data'!BJ$215,FALSE)</f>
        <v>#N/A</v>
      </c>
      <c r="BK140" t="e">
        <f>VLOOKUP($I140,#REF!, 'Prediction Data'!BK$215,FALSE)</f>
        <v>#N/A</v>
      </c>
      <c r="BL140" t="e">
        <f>VLOOKUP($I140,#REF!, 'Prediction Data'!BL$215,FALSE)</f>
        <v>#N/A</v>
      </c>
      <c r="BM140" t="e">
        <f>VLOOKUP($I140,#REF!, 'Prediction Data'!BM$215,FALSE)</f>
        <v>#N/A</v>
      </c>
      <c r="BN140" t="e">
        <f>VLOOKUP($I140,#REF!, 'Prediction Data'!BN$215,FALSE)</f>
        <v>#N/A</v>
      </c>
      <c r="BO140" t="e">
        <f>VLOOKUP($I140,#REF!, 'Prediction Data'!BO$215,FALSE)</f>
        <v>#N/A</v>
      </c>
      <c r="BP140" t="e">
        <f>VLOOKUP('Prediction Data'!$J140,#REF!, BP$215, FALSE)</f>
        <v>#N/A</v>
      </c>
      <c r="BQ140" t="e">
        <f>VLOOKUP('Prediction Data'!$J140,#REF!, BQ$215, FALSE)</f>
        <v>#N/A</v>
      </c>
      <c r="BR140" t="e">
        <f>VLOOKUP('Prediction Data'!$J140,#REF!, BR$215, FALSE)</f>
        <v>#N/A</v>
      </c>
      <c r="BS140" t="e">
        <f>VLOOKUP('Prediction Data'!$J140,#REF!, BS$215, FALSE)</f>
        <v>#N/A</v>
      </c>
      <c r="BT140" t="e">
        <f>VLOOKUP('Prediction Data'!$J140,#REF!, BT$215, FALSE)</f>
        <v>#N/A</v>
      </c>
      <c r="BU140" t="e">
        <f t="shared" si="22"/>
        <v>#N/A</v>
      </c>
      <c r="BV140" t="e">
        <f t="shared" si="23"/>
        <v>#N/A</v>
      </c>
      <c r="BW140" t="e">
        <f>VLOOKUP('Prediction Data'!$K140,#REF!, BW$215, FALSE)</f>
        <v>#N/A</v>
      </c>
      <c r="BX140" t="e">
        <f>VLOOKUP('Prediction Data'!$K140,#REF!, BX$215, FALSE)</f>
        <v>#N/A</v>
      </c>
      <c r="BY140" t="e">
        <f>VLOOKUP('Prediction Data'!$K140,#REF!, BY$215, FALSE)</f>
        <v>#N/A</v>
      </c>
      <c r="BZ140" t="e">
        <f>VLOOKUP('Prediction Data'!$K140,#REF!, BZ$215, FALSE)</f>
        <v>#N/A</v>
      </c>
      <c r="CA140" t="e">
        <f>VLOOKUP('Prediction Data'!$K140,#REF!, CA$215, FALSE)</f>
        <v>#N/A</v>
      </c>
      <c r="CB140" t="e">
        <f t="shared" si="24"/>
        <v>#N/A</v>
      </c>
      <c r="CC140" t="e">
        <f t="shared" si="25"/>
        <v>#N/A</v>
      </c>
      <c r="CD140" t="e">
        <f t="shared" si="26"/>
        <v>#N/A</v>
      </c>
      <c r="CE140" t="e">
        <f t="shared" si="27"/>
        <v>#N/A</v>
      </c>
      <c r="CF140" s="20" t="e">
        <f t="shared" si="28"/>
        <v>#N/A</v>
      </c>
      <c r="CG140" s="20" t="e">
        <f t="shared" si="29"/>
        <v>#N/A</v>
      </c>
      <c r="CH140" t="e">
        <f>VLOOKUP(Table411[[#This Row],[Conference_H]], Conferences!$H$2:$N$34, 3,FALSE)</f>
        <v>#N/A</v>
      </c>
      <c r="CI140" t="e">
        <f>VLOOKUP(Table411[[#This Row],[Conference_A]], Conferences!$H$2:$N$34, 3,FALSE)</f>
        <v>#N/A</v>
      </c>
      <c r="CJ140" t="e">
        <f>IF(Table411[[#This Row],[CRank_H]]=Table411[[#This Row],[CRank_A]],0,1)</f>
        <v>#N/A</v>
      </c>
      <c r="CK140" t="e">
        <f>VLOOKUP(Table411[[#This Row],[Home Name BPI_SAG ELO]], 'Ratings_Comp'!$A$2:$L$364, 14, FALSE)</f>
        <v>#N/A</v>
      </c>
      <c r="CL140" t="e">
        <f>VLOOKUP(Table411[[#This Row],[Home Name BPI_SAG ELO]], 'Ratings_Comp'!$A$2:$L$364, 15, FALSE)</f>
        <v>#N/A</v>
      </c>
      <c r="CM140" t="e">
        <f>VLOOKUP(Table411[[#This Row],[Away Name BPI_SAG ELO]], 'Ratings_Comp'!$A$2:$L$364, 14, FALSE)</f>
        <v>#N/A</v>
      </c>
      <c r="CN140" t="e">
        <f>VLOOKUP(Table411[[#This Row],[Away Name BPI_SAG ELO]], 'Ratings_Comp'!$A$2:$L$364, 15, FALSE)</f>
        <v>#N/A</v>
      </c>
      <c r="CO140" t="e">
        <f>Table411[[#This Row],[Home_Ws]]/(Table411[[#This Row],[Home_Ws]]+Table411[[#This Row],[Home_Ls]])</f>
        <v>#N/A</v>
      </c>
      <c r="CP140" t="e">
        <f>Table411[[#This Row],[Away_Ws]]/(Table411[[#This Row],[Away_Ws]]+Table411[[#This Row],[Away_Ls]])</f>
        <v>#N/A</v>
      </c>
    </row>
    <row r="141" spans="1:94" x14ac:dyDescent="0.45">
      <c r="A141">
        <v>141</v>
      </c>
      <c r="B141" s="4"/>
      <c r="C141" s="4"/>
      <c r="D141" s="3" t="e">
        <f>VLOOKUP('Prediction Data'!$B141, Names!$C$2:$K$363, 2,FALSE)</f>
        <v>#N/A</v>
      </c>
      <c r="E141" s="3" t="e">
        <f>VLOOKUP('Prediction Data'!$C141, Names!$C$2:$K$363, 2,FALSE)</f>
        <v>#N/A</v>
      </c>
      <c r="F141" s="3" t="e">
        <f>VLOOKUP('Prediction Data'!$B141, Names!$C$2:$K$363, 3,FALSE)</f>
        <v>#N/A</v>
      </c>
      <c r="G141" s="3" t="e">
        <f>VLOOKUP('Prediction Data'!$C141, Names!$C$2:$K$363, 3,FALSE)</f>
        <v>#N/A</v>
      </c>
      <c r="H141" s="3" t="e">
        <f>VLOOKUP('Prediction Data'!$B141, Names!$C$2:$K$363, 5,FALSE)</f>
        <v>#N/A</v>
      </c>
      <c r="I141" s="3" t="e">
        <f>VLOOKUP('Prediction Data'!$C141, Names!$C$2:$K$363, 5,FALSE)</f>
        <v>#N/A</v>
      </c>
      <c r="J141" s="3" t="e">
        <f>VLOOKUP('Prediction Data'!$B141, Names!$C$2:$K$363, 6,FALSE)</f>
        <v>#N/A</v>
      </c>
      <c r="K141" s="3" t="e">
        <f>VLOOKUP('Prediction Data'!$C141, Names!$C$2:$K$363, 6,FALSE)</f>
        <v>#N/A</v>
      </c>
      <c r="L141" s="3" t="e">
        <f>VLOOKUP(B141, Names!$C$2:$M$363, 7,FALSE)</f>
        <v>#N/A</v>
      </c>
      <c r="M141" s="3" t="e">
        <f>VLOOKUP(C141, Names!$C$2:$M$363, 7,FALSE)</f>
        <v>#N/A</v>
      </c>
      <c r="N141" s="4" t="s">
        <v>558</v>
      </c>
      <c r="Q141" s="4">
        <f t="shared" si="20"/>
        <v>0</v>
      </c>
      <c r="R141" s="4" t="str">
        <f t="shared" si="21"/>
        <v>L</v>
      </c>
      <c r="S141" s="5"/>
      <c r="T141" s="17" t="e">
        <f>VLOOKUP($F141, Ratings_Comp[], T$215, FALSE)</f>
        <v>#N/A</v>
      </c>
      <c r="U141" s="17" t="e">
        <f>VLOOKUP($F141, Ratings_Comp[], U$215, FALSE)</f>
        <v>#N/A</v>
      </c>
      <c r="V141" s="17" t="e">
        <f>VLOOKUP($F141, Ratings_Comp[], V$215, FALSE)</f>
        <v>#N/A</v>
      </c>
      <c r="W141" s="17" t="e">
        <f>VLOOKUP($F141, Ratings_Comp[], W$215, FALSE)</f>
        <v>#N/A</v>
      </c>
      <c r="X141" s="17" t="e">
        <f>VLOOKUP($F141, Ratings_Comp[], X$215, FALSE)</f>
        <v>#N/A</v>
      </c>
      <c r="Y141" s="17" t="e">
        <f>VLOOKUP($G141, Ratings_Comp[], Y$215, FALSE)</f>
        <v>#N/A</v>
      </c>
      <c r="Z141" s="17" t="e">
        <f>VLOOKUP($G141, Ratings_Comp[], Z$215, FALSE)</f>
        <v>#N/A</v>
      </c>
      <c r="AA141" s="17" t="e">
        <f>VLOOKUP($G141, Ratings_Comp[], AA$215, FALSE)</f>
        <v>#N/A</v>
      </c>
      <c r="AB141" s="17" t="e">
        <f>VLOOKUP($G141, Ratings_Comp[], AB$215, FALSE)</f>
        <v>#N/A</v>
      </c>
      <c r="AC141" s="17" t="e">
        <f>VLOOKUP($G141, Ratings_Comp[], AC$215, FALSE)</f>
        <v>#N/A</v>
      </c>
      <c r="AD141" t="e">
        <f>VLOOKUP('Prediction Data'!$D141,#REF!, AD$215,FALSE)</f>
        <v>#N/A</v>
      </c>
      <c r="AE141" t="e">
        <f>VLOOKUP('Prediction Data'!$D141,#REF!, AE$215,FALSE)</f>
        <v>#N/A</v>
      </c>
      <c r="AF141" t="e">
        <f>VLOOKUP('Prediction Data'!$D141,#REF!, AF$215,FALSE)</f>
        <v>#N/A</v>
      </c>
      <c r="AG141" t="e">
        <f>VLOOKUP('Prediction Data'!$D141,#REF!, AG$215,FALSE)</f>
        <v>#N/A</v>
      </c>
      <c r="AH141" t="e">
        <f>VLOOKUP('Prediction Data'!$D141,#REF!, AH$215,FALSE)</f>
        <v>#N/A</v>
      </c>
      <c r="AI141" t="e">
        <f>VLOOKUP('Prediction Data'!$E141,#REF!, AI$215,FALSE)</f>
        <v>#N/A</v>
      </c>
      <c r="AJ141" t="e">
        <f>VLOOKUP('Prediction Data'!$E141,#REF!, AJ$215,FALSE)</f>
        <v>#N/A</v>
      </c>
      <c r="AK141" t="e">
        <f>VLOOKUP('Prediction Data'!$E141,#REF!, AK$215,FALSE)</f>
        <v>#N/A</v>
      </c>
      <c r="AL141" t="e">
        <f>VLOOKUP('Prediction Data'!$E141,#REF!, AL$215,FALSE)</f>
        <v>#N/A</v>
      </c>
      <c r="AM141" t="e">
        <f>VLOOKUP('Prediction Data'!$E141,#REF!, AM$215,FALSE)</f>
        <v>#N/A</v>
      </c>
      <c r="AN141" t="e">
        <f>VLOOKUP($F141,#REF!, AN$215,FALSE)</f>
        <v>#N/A</v>
      </c>
      <c r="AO141" t="e">
        <f>VLOOKUP($F141,#REF!, AO$215,FALSE)</f>
        <v>#N/A</v>
      </c>
      <c r="AP141" t="e">
        <f>VLOOKUP($G141,#REF!, AP$215,FALSE)</f>
        <v>#N/A</v>
      </c>
      <c r="AQ141" t="e">
        <f>VLOOKUP($G141,#REF!, AQ$215,FALSE)</f>
        <v>#N/A</v>
      </c>
      <c r="AR141" t="e">
        <f>VLOOKUP($H141,#REF!, 'Prediction Data'!AR$215,FALSE)</f>
        <v>#N/A</v>
      </c>
      <c r="AS141" t="e">
        <f>VLOOKUP($H141,#REF!, 'Prediction Data'!AS$215,FALSE)</f>
        <v>#N/A</v>
      </c>
      <c r="AT141" t="e">
        <f>VLOOKUP($H141,#REF!, 'Prediction Data'!AT$215,FALSE)</f>
        <v>#N/A</v>
      </c>
      <c r="AU141" t="e">
        <f>VLOOKUP($H141,#REF!, 'Prediction Data'!AU$215,FALSE)</f>
        <v>#N/A</v>
      </c>
      <c r="AV141" t="e">
        <f>VLOOKUP($H141,#REF!, 'Prediction Data'!AV$215,FALSE)</f>
        <v>#N/A</v>
      </c>
      <c r="AW141" t="e">
        <f>VLOOKUP($H141,#REF!, 'Prediction Data'!AW$215,FALSE)</f>
        <v>#N/A</v>
      </c>
      <c r="AX141" t="e">
        <f>VLOOKUP($H141,#REF!, 'Prediction Data'!AX$215,FALSE)</f>
        <v>#N/A</v>
      </c>
      <c r="AY141" t="e">
        <f>VLOOKUP($H141,#REF!, 'Prediction Data'!AY$215,FALSE)</f>
        <v>#N/A</v>
      </c>
      <c r="AZ141" t="e">
        <f>VLOOKUP($H141,#REF!, 'Prediction Data'!AZ$215,FALSE)</f>
        <v>#N/A</v>
      </c>
      <c r="BA141" t="e">
        <f>VLOOKUP($H141,#REF!, 'Prediction Data'!BA$215,FALSE)</f>
        <v>#N/A</v>
      </c>
      <c r="BB141" t="e">
        <f>VLOOKUP($H141,#REF!, 'Prediction Data'!BB$215,FALSE)</f>
        <v>#N/A</v>
      </c>
      <c r="BC141" t="e">
        <f>VLOOKUP($H141,#REF!, 'Prediction Data'!BC$215,FALSE)</f>
        <v>#N/A</v>
      </c>
      <c r="BD141" t="e">
        <f>VLOOKUP($I141,#REF!, 'Prediction Data'!BD$215,FALSE)</f>
        <v>#N/A</v>
      </c>
      <c r="BE141" t="e">
        <f>VLOOKUP($I141,#REF!, 'Prediction Data'!BE$215,FALSE)</f>
        <v>#N/A</v>
      </c>
      <c r="BF141" t="e">
        <f>VLOOKUP($I141,#REF!, 'Prediction Data'!BF$215,FALSE)</f>
        <v>#N/A</v>
      </c>
      <c r="BG141" t="e">
        <f>VLOOKUP($I141,#REF!, 'Prediction Data'!BG$215,FALSE)</f>
        <v>#N/A</v>
      </c>
      <c r="BH141" t="e">
        <f>VLOOKUP($I141,#REF!, 'Prediction Data'!BH$215,FALSE)</f>
        <v>#N/A</v>
      </c>
      <c r="BI141" t="e">
        <f>VLOOKUP($I141,#REF!, 'Prediction Data'!BI$215,FALSE)</f>
        <v>#N/A</v>
      </c>
      <c r="BJ141" t="e">
        <f>VLOOKUP($I141,#REF!, 'Prediction Data'!BJ$215,FALSE)</f>
        <v>#N/A</v>
      </c>
      <c r="BK141" t="e">
        <f>VLOOKUP($I141,#REF!, 'Prediction Data'!BK$215,FALSE)</f>
        <v>#N/A</v>
      </c>
      <c r="BL141" t="e">
        <f>VLOOKUP($I141,#REF!, 'Prediction Data'!BL$215,FALSE)</f>
        <v>#N/A</v>
      </c>
      <c r="BM141" t="e">
        <f>VLOOKUP($I141,#REF!, 'Prediction Data'!BM$215,FALSE)</f>
        <v>#N/A</v>
      </c>
      <c r="BN141" t="e">
        <f>VLOOKUP($I141,#REF!, 'Prediction Data'!BN$215,FALSE)</f>
        <v>#N/A</v>
      </c>
      <c r="BO141" t="e">
        <f>VLOOKUP($I141,#REF!, 'Prediction Data'!BO$215,FALSE)</f>
        <v>#N/A</v>
      </c>
      <c r="BP141" t="e">
        <f>VLOOKUP('Prediction Data'!$J141,#REF!, BP$215, FALSE)</f>
        <v>#N/A</v>
      </c>
      <c r="BQ141" t="e">
        <f>VLOOKUP('Prediction Data'!$J141,#REF!, BQ$215, FALSE)</f>
        <v>#N/A</v>
      </c>
      <c r="BR141" t="e">
        <f>VLOOKUP('Prediction Data'!$J141,#REF!, BR$215, FALSE)</f>
        <v>#N/A</v>
      </c>
      <c r="BS141" t="e">
        <f>VLOOKUP('Prediction Data'!$J141,#REF!, BS$215, FALSE)</f>
        <v>#N/A</v>
      </c>
      <c r="BT141" t="e">
        <f>VLOOKUP('Prediction Data'!$J141,#REF!, BT$215, FALSE)</f>
        <v>#N/A</v>
      </c>
      <c r="BU141" t="e">
        <f t="shared" si="22"/>
        <v>#N/A</v>
      </c>
      <c r="BV141" t="e">
        <f t="shared" si="23"/>
        <v>#N/A</v>
      </c>
      <c r="BW141" t="e">
        <f>VLOOKUP('Prediction Data'!$K141,#REF!, BW$215, FALSE)</f>
        <v>#N/A</v>
      </c>
      <c r="BX141" t="e">
        <f>VLOOKUP('Prediction Data'!$K141,#REF!, BX$215, FALSE)</f>
        <v>#N/A</v>
      </c>
      <c r="BY141" t="e">
        <f>VLOOKUP('Prediction Data'!$K141,#REF!, BY$215, FALSE)</f>
        <v>#N/A</v>
      </c>
      <c r="BZ141" t="e">
        <f>VLOOKUP('Prediction Data'!$K141,#REF!, BZ$215, FALSE)</f>
        <v>#N/A</v>
      </c>
      <c r="CA141" t="e">
        <f>VLOOKUP('Prediction Data'!$K141,#REF!, CA$215, FALSE)</f>
        <v>#N/A</v>
      </c>
      <c r="CB141" t="e">
        <f t="shared" si="24"/>
        <v>#N/A</v>
      </c>
      <c r="CC141" t="e">
        <f t="shared" si="25"/>
        <v>#N/A</v>
      </c>
      <c r="CD141" t="e">
        <f t="shared" si="26"/>
        <v>#N/A</v>
      </c>
      <c r="CE141" t="e">
        <f t="shared" si="27"/>
        <v>#N/A</v>
      </c>
      <c r="CF141" s="20" t="e">
        <f t="shared" si="28"/>
        <v>#N/A</v>
      </c>
      <c r="CG141" s="20" t="e">
        <f t="shared" si="29"/>
        <v>#N/A</v>
      </c>
      <c r="CH141" t="e">
        <f>VLOOKUP(Table411[[#This Row],[Conference_H]], Conferences!$H$2:$N$34, 3,FALSE)</f>
        <v>#N/A</v>
      </c>
      <c r="CI141" t="e">
        <f>VLOOKUP(Table411[[#This Row],[Conference_A]], Conferences!$H$2:$N$34, 3,FALSE)</f>
        <v>#N/A</v>
      </c>
      <c r="CJ141" t="e">
        <f>IF(Table411[[#This Row],[CRank_H]]=Table411[[#This Row],[CRank_A]],0,1)</f>
        <v>#N/A</v>
      </c>
      <c r="CK141" t="e">
        <f>VLOOKUP(Table411[[#This Row],[Home Name BPI_SAG ELO]], 'Ratings_Comp'!$A$2:$L$364, 14, FALSE)</f>
        <v>#N/A</v>
      </c>
      <c r="CL141" t="e">
        <f>VLOOKUP(Table411[[#This Row],[Home Name BPI_SAG ELO]], 'Ratings_Comp'!$A$2:$L$364, 15, FALSE)</f>
        <v>#N/A</v>
      </c>
      <c r="CM141" t="e">
        <f>VLOOKUP(Table411[[#This Row],[Away Name BPI_SAG ELO]], 'Ratings_Comp'!$A$2:$L$364, 14, FALSE)</f>
        <v>#N/A</v>
      </c>
      <c r="CN141" t="e">
        <f>VLOOKUP(Table411[[#This Row],[Away Name BPI_SAG ELO]], 'Ratings_Comp'!$A$2:$L$364, 15, FALSE)</f>
        <v>#N/A</v>
      </c>
      <c r="CO141" t="e">
        <f>Table411[[#This Row],[Home_Ws]]/(Table411[[#This Row],[Home_Ws]]+Table411[[#This Row],[Home_Ls]])</f>
        <v>#N/A</v>
      </c>
      <c r="CP141" t="e">
        <f>Table411[[#This Row],[Away_Ws]]/(Table411[[#This Row],[Away_Ws]]+Table411[[#This Row],[Away_Ls]])</f>
        <v>#N/A</v>
      </c>
    </row>
    <row r="142" spans="1:94" x14ac:dyDescent="0.45">
      <c r="A142">
        <v>142</v>
      </c>
      <c r="B142" s="4"/>
      <c r="C142" s="4"/>
      <c r="D142" s="3" t="e">
        <f>VLOOKUP('Prediction Data'!$B142, Names!$C$2:$K$363, 2,FALSE)</f>
        <v>#N/A</v>
      </c>
      <c r="E142" s="3" t="e">
        <f>VLOOKUP('Prediction Data'!$C142, Names!$C$2:$K$363, 2,FALSE)</f>
        <v>#N/A</v>
      </c>
      <c r="F142" s="3" t="e">
        <f>VLOOKUP('Prediction Data'!$B142, Names!$C$2:$K$363, 3,FALSE)</f>
        <v>#N/A</v>
      </c>
      <c r="G142" s="3" t="e">
        <f>VLOOKUP('Prediction Data'!$C142, Names!$C$2:$K$363, 3,FALSE)</f>
        <v>#N/A</v>
      </c>
      <c r="H142" s="3" t="e">
        <f>VLOOKUP('Prediction Data'!$B142, Names!$C$2:$K$363, 5,FALSE)</f>
        <v>#N/A</v>
      </c>
      <c r="I142" s="3" t="e">
        <f>VLOOKUP('Prediction Data'!$C142, Names!$C$2:$K$363, 5,FALSE)</f>
        <v>#N/A</v>
      </c>
      <c r="J142" s="3" t="e">
        <f>VLOOKUP('Prediction Data'!$B142, Names!$C$2:$K$363, 6,FALSE)</f>
        <v>#N/A</v>
      </c>
      <c r="K142" s="3" t="e">
        <f>VLOOKUP('Prediction Data'!$C142, Names!$C$2:$K$363, 6,FALSE)</f>
        <v>#N/A</v>
      </c>
      <c r="L142" s="3" t="e">
        <f>VLOOKUP(B142, Names!$C$2:$M$363, 7,FALSE)</f>
        <v>#N/A</v>
      </c>
      <c r="M142" s="3" t="e">
        <f>VLOOKUP(C142, Names!$C$2:$M$363, 7,FALSE)</f>
        <v>#N/A</v>
      </c>
      <c r="N142" s="4" t="s">
        <v>558</v>
      </c>
      <c r="Q142" s="4">
        <f t="shared" si="20"/>
        <v>0</v>
      </c>
      <c r="R142" s="4" t="str">
        <f t="shared" si="21"/>
        <v>L</v>
      </c>
      <c r="S142" s="5"/>
      <c r="T142" s="17" t="e">
        <f>VLOOKUP($F142, Ratings_Comp[], T$215, FALSE)</f>
        <v>#N/A</v>
      </c>
      <c r="U142" s="17" t="e">
        <f>VLOOKUP($F142, Ratings_Comp[], U$215, FALSE)</f>
        <v>#N/A</v>
      </c>
      <c r="V142" s="17" t="e">
        <f>VLOOKUP($F142, Ratings_Comp[], V$215, FALSE)</f>
        <v>#N/A</v>
      </c>
      <c r="W142" s="17" t="e">
        <f>VLOOKUP($F142, Ratings_Comp[], W$215, FALSE)</f>
        <v>#N/A</v>
      </c>
      <c r="X142" s="17" t="e">
        <f>VLOOKUP($F142, Ratings_Comp[], X$215, FALSE)</f>
        <v>#N/A</v>
      </c>
      <c r="Y142" s="17" t="e">
        <f>VLOOKUP($G142, Ratings_Comp[], Y$215, FALSE)</f>
        <v>#N/A</v>
      </c>
      <c r="Z142" s="17" t="e">
        <f>VLOOKUP($G142, Ratings_Comp[], Z$215, FALSE)</f>
        <v>#N/A</v>
      </c>
      <c r="AA142" s="17" t="e">
        <f>VLOOKUP($G142, Ratings_Comp[], AA$215, FALSE)</f>
        <v>#N/A</v>
      </c>
      <c r="AB142" s="17" t="e">
        <f>VLOOKUP($G142, Ratings_Comp[], AB$215, FALSE)</f>
        <v>#N/A</v>
      </c>
      <c r="AC142" s="17" t="e">
        <f>VLOOKUP($G142, Ratings_Comp[], AC$215, FALSE)</f>
        <v>#N/A</v>
      </c>
      <c r="AD142" t="e">
        <f>VLOOKUP('Prediction Data'!$D142,#REF!, AD$215,FALSE)</f>
        <v>#N/A</v>
      </c>
      <c r="AE142" t="e">
        <f>VLOOKUP('Prediction Data'!$D142,#REF!, AE$215,FALSE)</f>
        <v>#N/A</v>
      </c>
      <c r="AF142" t="e">
        <f>VLOOKUP('Prediction Data'!$D142,#REF!, AF$215,FALSE)</f>
        <v>#N/A</v>
      </c>
      <c r="AG142" t="e">
        <f>VLOOKUP('Prediction Data'!$D142,#REF!, AG$215,FALSE)</f>
        <v>#N/A</v>
      </c>
      <c r="AH142" t="e">
        <f>VLOOKUP('Prediction Data'!$D142,#REF!, AH$215,FALSE)</f>
        <v>#N/A</v>
      </c>
      <c r="AI142" t="e">
        <f>VLOOKUP('Prediction Data'!$E142,#REF!, AI$215,FALSE)</f>
        <v>#N/A</v>
      </c>
      <c r="AJ142" t="e">
        <f>VLOOKUP('Prediction Data'!$E142,#REF!, AJ$215,FALSE)</f>
        <v>#N/A</v>
      </c>
      <c r="AK142" t="e">
        <f>VLOOKUP('Prediction Data'!$E142,#REF!, AK$215,FALSE)</f>
        <v>#N/A</v>
      </c>
      <c r="AL142" t="e">
        <f>VLOOKUP('Prediction Data'!$E142,#REF!, AL$215,FALSE)</f>
        <v>#N/A</v>
      </c>
      <c r="AM142" t="e">
        <f>VLOOKUP('Prediction Data'!$E142,#REF!, AM$215,FALSE)</f>
        <v>#N/A</v>
      </c>
      <c r="AN142" t="e">
        <f>VLOOKUP($F142,#REF!, AN$215,FALSE)</f>
        <v>#N/A</v>
      </c>
      <c r="AO142" t="e">
        <f>VLOOKUP($F142,#REF!, AO$215,FALSE)</f>
        <v>#N/A</v>
      </c>
      <c r="AP142" t="e">
        <f>VLOOKUP($G142,#REF!, AP$215,FALSE)</f>
        <v>#N/A</v>
      </c>
      <c r="AQ142" t="e">
        <f>VLOOKUP($G142,#REF!, AQ$215,FALSE)</f>
        <v>#N/A</v>
      </c>
      <c r="AR142" t="e">
        <f>VLOOKUP($H142,#REF!, 'Prediction Data'!AR$215,FALSE)</f>
        <v>#N/A</v>
      </c>
      <c r="AS142" t="e">
        <f>VLOOKUP($H142,#REF!, 'Prediction Data'!AS$215,FALSE)</f>
        <v>#N/A</v>
      </c>
      <c r="AT142" t="e">
        <f>VLOOKUP($H142,#REF!, 'Prediction Data'!AT$215,FALSE)</f>
        <v>#N/A</v>
      </c>
      <c r="AU142" t="e">
        <f>VLOOKUP($H142,#REF!, 'Prediction Data'!AU$215,FALSE)</f>
        <v>#N/A</v>
      </c>
      <c r="AV142" t="e">
        <f>VLOOKUP($H142,#REF!, 'Prediction Data'!AV$215,FALSE)</f>
        <v>#N/A</v>
      </c>
      <c r="AW142" t="e">
        <f>VLOOKUP($H142,#REF!, 'Prediction Data'!AW$215,FALSE)</f>
        <v>#N/A</v>
      </c>
      <c r="AX142" t="e">
        <f>VLOOKUP($H142,#REF!, 'Prediction Data'!AX$215,FALSE)</f>
        <v>#N/A</v>
      </c>
      <c r="AY142" t="e">
        <f>VLOOKUP($H142,#REF!, 'Prediction Data'!AY$215,FALSE)</f>
        <v>#N/A</v>
      </c>
      <c r="AZ142" t="e">
        <f>VLOOKUP($H142,#REF!, 'Prediction Data'!AZ$215,FALSE)</f>
        <v>#N/A</v>
      </c>
      <c r="BA142" t="e">
        <f>VLOOKUP($H142,#REF!, 'Prediction Data'!BA$215,FALSE)</f>
        <v>#N/A</v>
      </c>
      <c r="BB142" t="e">
        <f>VLOOKUP($H142,#REF!, 'Prediction Data'!BB$215,FALSE)</f>
        <v>#N/A</v>
      </c>
      <c r="BC142" t="e">
        <f>VLOOKUP($H142,#REF!, 'Prediction Data'!BC$215,FALSE)</f>
        <v>#N/A</v>
      </c>
      <c r="BD142" t="e">
        <f>VLOOKUP($I142,#REF!, 'Prediction Data'!BD$215,FALSE)</f>
        <v>#N/A</v>
      </c>
      <c r="BE142" t="e">
        <f>VLOOKUP($I142,#REF!, 'Prediction Data'!BE$215,FALSE)</f>
        <v>#N/A</v>
      </c>
      <c r="BF142" t="e">
        <f>VLOOKUP($I142,#REF!, 'Prediction Data'!BF$215,FALSE)</f>
        <v>#N/A</v>
      </c>
      <c r="BG142" t="e">
        <f>VLOOKUP($I142,#REF!, 'Prediction Data'!BG$215,FALSE)</f>
        <v>#N/A</v>
      </c>
      <c r="BH142" t="e">
        <f>VLOOKUP($I142,#REF!, 'Prediction Data'!BH$215,FALSE)</f>
        <v>#N/A</v>
      </c>
      <c r="BI142" t="e">
        <f>VLOOKUP($I142,#REF!, 'Prediction Data'!BI$215,FALSE)</f>
        <v>#N/A</v>
      </c>
      <c r="BJ142" t="e">
        <f>VLOOKUP($I142,#REF!, 'Prediction Data'!BJ$215,FALSE)</f>
        <v>#N/A</v>
      </c>
      <c r="BK142" t="e">
        <f>VLOOKUP($I142,#REF!, 'Prediction Data'!BK$215,FALSE)</f>
        <v>#N/A</v>
      </c>
      <c r="BL142" t="e">
        <f>VLOOKUP($I142,#REF!, 'Prediction Data'!BL$215,FALSE)</f>
        <v>#N/A</v>
      </c>
      <c r="BM142" t="e">
        <f>VLOOKUP($I142,#REF!, 'Prediction Data'!BM$215,FALSE)</f>
        <v>#N/A</v>
      </c>
      <c r="BN142" t="e">
        <f>VLOOKUP($I142,#REF!, 'Prediction Data'!BN$215,FALSE)</f>
        <v>#N/A</v>
      </c>
      <c r="BO142" t="e">
        <f>VLOOKUP($I142,#REF!, 'Prediction Data'!BO$215,FALSE)</f>
        <v>#N/A</v>
      </c>
      <c r="BP142" t="e">
        <f>VLOOKUP('Prediction Data'!$J142,#REF!, BP$215, FALSE)</f>
        <v>#N/A</v>
      </c>
      <c r="BQ142" t="e">
        <f>VLOOKUP('Prediction Data'!$J142,#REF!, BQ$215, FALSE)</f>
        <v>#N/A</v>
      </c>
      <c r="BR142" t="e">
        <f>VLOOKUP('Prediction Data'!$J142,#REF!, BR$215, FALSE)</f>
        <v>#N/A</v>
      </c>
      <c r="BS142" t="e">
        <f>VLOOKUP('Prediction Data'!$J142,#REF!, BS$215, FALSE)</f>
        <v>#N/A</v>
      </c>
      <c r="BT142" t="e">
        <f>VLOOKUP('Prediction Data'!$J142,#REF!, BT$215, FALSE)</f>
        <v>#N/A</v>
      </c>
      <c r="BU142" t="e">
        <f t="shared" si="22"/>
        <v>#N/A</v>
      </c>
      <c r="BV142" t="e">
        <f t="shared" si="23"/>
        <v>#N/A</v>
      </c>
      <c r="BW142" t="e">
        <f>VLOOKUP('Prediction Data'!$K142,#REF!, BW$215, FALSE)</f>
        <v>#N/A</v>
      </c>
      <c r="BX142" t="e">
        <f>VLOOKUP('Prediction Data'!$K142,#REF!, BX$215, FALSE)</f>
        <v>#N/A</v>
      </c>
      <c r="BY142" t="e">
        <f>VLOOKUP('Prediction Data'!$K142,#REF!, BY$215, FALSE)</f>
        <v>#N/A</v>
      </c>
      <c r="BZ142" t="e">
        <f>VLOOKUP('Prediction Data'!$K142,#REF!, BZ$215, FALSE)</f>
        <v>#N/A</v>
      </c>
      <c r="CA142" t="e">
        <f>VLOOKUP('Prediction Data'!$K142,#REF!, CA$215, FALSE)</f>
        <v>#N/A</v>
      </c>
      <c r="CB142" t="e">
        <f t="shared" si="24"/>
        <v>#N/A</v>
      </c>
      <c r="CC142" t="e">
        <f t="shared" si="25"/>
        <v>#N/A</v>
      </c>
      <c r="CD142" t="e">
        <f t="shared" si="26"/>
        <v>#N/A</v>
      </c>
      <c r="CE142" t="e">
        <f t="shared" si="27"/>
        <v>#N/A</v>
      </c>
      <c r="CF142" s="20" t="e">
        <f t="shared" si="28"/>
        <v>#N/A</v>
      </c>
      <c r="CG142" s="20" t="e">
        <f t="shared" si="29"/>
        <v>#N/A</v>
      </c>
      <c r="CH142" t="e">
        <f>VLOOKUP(Table411[[#This Row],[Conference_H]], Conferences!$H$2:$N$34, 3,FALSE)</f>
        <v>#N/A</v>
      </c>
      <c r="CI142" t="e">
        <f>VLOOKUP(Table411[[#This Row],[Conference_A]], Conferences!$H$2:$N$34, 3,FALSE)</f>
        <v>#N/A</v>
      </c>
      <c r="CJ142" t="e">
        <f>IF(Table411[[#This Row],[CRank_H]]=Table411[[#This Row],[CRank_A]],0,1)</f>
        <v>#N/A</v>
      </c>
      <c r="CK142" t="e">
        <f>VLOOKUP(Table411[[#This Row],[Home Name BPI_SAG ELO]], 'Ratings_Comp'!$A$2:$L$364, 14, FALSE)</f>
        <v>#N/A</v>
      </c>
      <c r="CL142" t="e">
        <f>VLOOKUP(Table411[[#This Row],[Home Name BPI_SAG ELO]], 'Ratings_Comp'!$A$2:$L$364, 15, FALSE)</f>
        <v>#N/A</v>
      </c>
      <c r="CM142" t="e">
        <f>VLOOKUP(Table411[[#This Row],[Away Name BPI_SAG ELO]], 'Ratings_Comp'!$A$2:$L$364, 14, FALSE)</f>
        <v>#N/A</v>
      </c>
      <c r="CN142" t="e">
        <f>VLOOKUP(Table411[[#This Row],[Away Name BPI_SAG ELO]], 'Ratings_Comp'!$A$2:$L$364, 15, FALSE)</f>
        <v>#N/A</v>
      </c>
      <c r="CO142" t="e">
        <f>Table411[[#This Row],[Home_Ws]]/(Table411[[#This Row],[Home_Ws]]+Table411[[#This Row],[Home_Ls]])</f>
        <v>#N/A</v>
      </c>
      <c r="CP142" t="e">
        <f>Table411[[#This Row],[Away_Ws]]/(Table411[[#This Row],[Away_Ws]]+Table411[[#This Row],[Away_Ls]])</f>
        <v>#N/A</v>
      </c>
    </row>
    <row r="143" spans="1:94" x14ac:dyDescent="0.45">
      <c r="A143">
        <v>143</v>
      </c>
      <c r="B143" s="4"/>
      <c r="C143" s="4"/>
      <c r="D143" s="3" t="e">
        <f>VLOOKUP('Prediction Data'!$B143, Names!$C$2:$K$363, 2,FALSE)</f>
        <v>#N/A</v>
      </c>
      <c r="E143" s="3" t="e">
        <f>VLOOKUP('Prediction Data'!$C143, Names!$C$2:$K$363, 2,FALSE)</f>
        <v>#N/A</v>
      </c>
      <c r="F143" s="3" t="e">
        <f>VLOOKUP('Prediction Data'!$B143, Names!$C$2:$K$363, 3,FALSE)</f>
        <v>#N/A</v>
      </c>
      <c r="G143" s="3" t="e">
        <f>VLOOKUP('Prediction Data'!$C143, Names!$C$2:$K$363, 3,FALSE)</f>
        <v>#N/A</v>
      </c>
      <c r="H143" s="3" t="e">
        <f>VLOOKUP('Prediction Data'!$B143, Names!$C$2:$K$363, 5,FALSE)</f>
        <v>#N/A</v>
      </c>
      <c r="I143" s="3" t="e">
        <f>VLOOKUP('Prediction Data'!$C143, Names!$C$2:$K$363, 5,FALSE)</f>
        <v>#N/A</v>
      </c>
      <c r="J143" s="3" t="e">
        <f>VLOOKUP('Prediction Data'!$B143, Names!$C$2:$K$363, 6,FALSE)</f>
        <v>#N/A</v>
      </c>
      <c r="K143" s="3" t="e">
        <f>VLOOKUP('Prediction Data'!$C143, Names!$C$2:$K$363, 6,FALSE)</f>
        <v>#N/A</v>
      </c>
      <c r="L143" s="3" t="e">
        <f>VLOOKUP(B143, Names!$C$2:$M$363, 7,FALSE)</f>
        <v>#N/A</v>
      </c>
      <c r="M143" s="3" t="e">
        <f>VLOOKUP(C143, Names!$C$2:$M$363, 7,FALSE)</f>
        <v>#N/A</v>
      </c>
      <c r="N143" s="4" t="s">
        <v>558</v>
      </c>
      <c r="Q143" s="4">
        <f t="shared" si="20"/>
        <v>0</v>
      </c>
      <c r="R143" s="4" t="str">
        <f t="shared" si="21"/>
        <v>L</v>
      </c>
      <c r="S143" s="5"/>
      <c r="T143" s="17" t="e">
        <f>VLOOKUP($F143, Ratings_Comp[], T$215, FALSE)</f>
        <v>#N/A</v>
      </c>
      <c r="U143" s="17" t="e">
        <f>VLOOKUP($F143, Ratings_Comp[], U$215, FALSE)</f>
        <v>#N/A</v>
      </c>
      <c r="V143" s="17" t="e">
        <f>VLOOKUP($F143, Ratings_Comp[], V$215, FALSE)</f>
        <v>#N/A</v>
      </c>
      <c r="W143" s="17" t="e">
        <f>VLOOKUP($F143, Ratings_Comp[], W$215, FALSE)</f>
        <v>#N/A</v>
      </c>
      <c r="X143" s="17" t="e">
        <f>VLOOKUP($F143, Ratings_Comp[], X$215, FALSE)</f>
        <v>#N/A</v>
      </c>
      <c r="Y143" s="17" t="e">
        <f>VLOOKUP($G143, Ratings_Comp[], Y$215, FALSE)</f>
        <v>#N/A</v>
      </c>
      <c r="Z143" s="17" t="e">
        <f>VLOOKUP($G143, Ratings_Comp[], Z$215, FALSE)</f>
        <v>#N/A</v>
      </c>
      <c r="AA143" s="17" t="e">
        <f>VLOOKUP($G143, Ratings_Comp[], AA$215, FALSE)</f>
        <v>#N/A</v>
      </c>
      <c r="AB143" s="17" t="e">
        <f>VLOOKUP($G143, Ratings_Comp[], AB$215, FALSE)</f>
        <v>#N/A</v>
      </c>
      <c r="AC143" s="17" t="e">
        <f>VLOOKUP($G143, Ratings_Comp[], AC$215, FALSE)</f>
        <v>#N/A</v>
      </c>
      <c r="AD143" t="e">
        <f>VLOOKUP('Prediction Data'!$D143,#REF!, AD$215,FALSE)</f>
        <v>#N/A</v>
      </c>
      <c r="AE143" t="e">
        <f>VLOOKUP('Prediction Data'!$D143,#REF!, AE$215,FALSE)</f>
        <v>#N/A</v>
      </c>
      <c r="AF143" t="e">
        <f>VLOOKUP('Prediction Data'!$D143,#REF!, AF$215,FALSE)</f>
        <v>#N/A</v>
      </c>
      <c r="AG143" t="e">
        <f>VLOOKUP('Prediction Data'!$D143,#REF!, AG$215,FALSE)</f>
        <v>#N/A</v>
      </c>
      <c r="AH143" t="e">
        <f>VLOOKUP('Prediction Data'!$D143,#REF!, AH$215,FALSE)</f>
        <v>#N/A</v>
      </c>
      <c r="AI143" t="e">
        <f>VLOOKUP('Prediction Data'!$E143,#REF!, AI$215,FALSE)</f>
        <v>#N/A</v>
      </c>
      <c r="AJ143" t="e">
        <f>VLOOKUP('Prediction Data'!$E143,#REF!, AJ$215,FALSE)</f>
        <v>#N/A</v>
      </c>
      <c r="AK143" t="e">
        <f>VLOOKUP('Prediction Data'!$E143,#REF!, AK$215,FALSE)</f>
        <v>#N/A</v>
      </c>
      <c r="AL143" t="e">
        <f>VLOOKUP('Prediction Data'!$E143,#REF!, AL$215,FALSE)</f>
        <v>#N/A</v>
      </c>
      <c r="AM143" t="e">
        <f>VLOOKUP('Prediction Data'!$E143,#REF!, AM$215,FALSE)</f>
        <v>#N/A</v>
      </c>
      <c r="AN143" t="e">
        <f>VLOOKUP($F143,#REF!, AN$215,FALSE)</f>
        <v>#N/A</v>
      </c>
      <c r="AO143" t="e">
        <f>VLOOKUP($F143,#REF!, AO$215,FALSE)</f>
        <v>#N/A</v>
      </c>
      <c r="AP143" t="e">
        <f>VLOOKUP($G143,#REF!, AP$215,FALSE)</f>
        <v>#N/A</v>
      </c>
      <c r="AQ143" t="e">
        <f>VLOOKUP($G143,#REF!, AQ$215,FALSE)</f>
        <v>#N/A</v>
      </c>
      <c r="AR143" t="e">
        <f>VLOOKUP($H143,#REF!, 'Prediction Data'!AR$215,FALSE)</f>
        <v>#N/A</v>
      </c>
      <c r="AS143" t="e">
        <f>VLOOKUP($H143,#REF!, 'Prediction Data'!AS$215,FALSE)</f>
        <v>#N/A</v>
      </c>
      <c r="AT143" t="e">
        <f>VLOOKUP($H143,#REF!, 'Prediction Data'!AT$215,FALSE)</f>
        <v>#N/A</v>
      </c>
      <c r="AU143" t="e">
        <f>VLOOKUP($H143,#REF!, 'Prediction Data'!AU$215,FALSE)</f>
        <v>#N/A</v>
      </c>
      <c r="AV143" t="e">
        <f>VLOOKUP($H143,#REF!, 'Prediction Data'!AV$215,FALSE)</f>
        <v>#N/A</v>
      </c>
      <c r="AW143" t="e">
        <f>VLOOKUP($H143,#REF!, 'Prediction Data'!AW$215,FALSE)</f>
        <v>#N/A</v>
      </c>
      <c r="AX143" t="e">
        <f>VLOOKUP($H143,#REF!, 'Prediction Data'!AX$215,FALSE)</f>
        <v>#N/A</v>
      </c>
      <c r="AY143" t="e">
        <f>VLOOKUP($H143,#REF!, 'Prediction Data'!AY$215,FALSE)</f>
        <v>#N/A</v>
      </c>
      <c r="AZ143" t="e">
        <f>VLOOKUP($H143,#REF!, 'Prediction Data'!AZ$215,FALSE)</f>
        <v>#N/A</v>
      </c>
      <c r="BA143" t="e">
        <f>VLOOKUP($H143,#REF!, 'Prediction Data'!BA$215,FALSE)</f>
        <v>#N/A</v>
      </c>
      <c r="BB143" t="e">
        <f>VLOOKUP($H143,#REF!, 'Prediction Data'!BB$215,FALSE)</f>
        <v>#N/A</v>
      </c>
      <c r="BC143" t="e">
        <f>VLOOKUP($H143,#REF!, 'Prediction Data'!BC$215,FALSE)</f>
        <v>#N/A</v>
      </c>
      <c r="BD143" t="e">
        <f>VLOOKUP($I143,#REF!, 'Prediction Data'!BD$215,FALSE)</f>
        <v>#N/A</v>
      </c>
      <c r="BE143" t="e">
        <f>VLOOKUP($I143,#REF!, 'Prediction Data'!BE$215,FALSE)</f>
        <v>#N/A</v>
      </c>
      <c r="BF143" t="e">
        <f>VLOOKUP($I143,#REF!, 'Prediction Data'!BF$215,FALSE)</f>
        <v>#N/A</v>
      </c>
      <c r="BG143" t="e">
        <f>VLOOKUP($I143,#REF!, 'Prediction Data'!BG$215,FALSE)</f>
        <v>#N/A</v>
      </c>
      <c r="BH143" t="e">
        <f>VLOOKUP($I143,#REF!, 'Prediction Data'!BH$215,FALSE)</f>
        <v>#N/A</v>
      </c>
      <c r="BI143" t="e">
        <f>VLOOKUP($I143,#REF!, 'Prediction Data'!BI$215,FALSE)</f>
        <v>#N/A</v>
      </c>
      <c r="BJ143" t="e">
        <f>VLOOKUP($I143,#REF!, 'Prediction Data'!BJ$215,FALSE)</f>
        <v>#N/A</v>
      </c>
      <c r="BK143" t="e">
        <f>VLOOKUP($I143,#REF!, 'Prediction Data'!BK$215,FALSE)</f>
        <v>#N/A</v>
      </c>
      <c r="BL143" t="e">
        <f>VLOOKUP($I143,#REF!, 'Prediction Data'!BL$215,FALSE)</f>
        <v>#N/A</v>
      </c>
      <c r="BM143" t="e">
        <f>VLOOKUP($I143,#REF!, 'Prediction Data'!BM$215,FALSE)</f>
        <v>#N/A</v>
      </c>
      <c r="BN143" t="e">
        <f>VLOOKUP($I143,#REF!, 'Prediction Data'!BN$215,FALSE)</f>
        <v>#N/A</v>
      </c>
      <c r="BO143" t="e">
        <f>VLOOKUP($I143,#REF!, 'Prediction Data'!BO$215,FALSE)</f>
        <v>#N/A</v>
      </c>
      <c r="BP143" t="e">
        <f>VLOOKUP('Prediction Data'!$J143,#REF!, BP$215, FALSE)</f>
        <v>#N/A</v>
      </c>
      <c r="BQ143" t="e">
        <f>VLOOKUP('Prediction Data'!$J143,#REF!, BQ$215, FALSE)</f>
        <v>#N/A</v>
      </c>
      <c r="BR143" t="e">
        <f>VLOOKUP('Prediction Data'!$J143,#REF!, BR$215, FALSE)</f>
        <v>#N/A</v>
      </c>
      <c r="BS143" t="e">
        <f>VLOOKUP('Prediction Data'!$J143,#REF!, BS$215, FALSE)</f>
        <v>#N/A</v>
      </c>
      <c r="BT143" t="e">
        <f>VLOOKUP('Prediction Data'!$J143,#REF!, BT$215, FALSE)</f>
        <v>#N/A</v>
      </c>
      <c r="BU143" t="e">
        <f t="shared" si="22"/>
        <v>#N/A</v>
      </c>
      <c r="BV143" t="e">
        <f t="shared" si="23"/>
        <v>#N/A</v>
      </c>
      <c r="BW143" t="e">
        <f>VLOOKUP('Prediction Data'!$K143,#REF!, BW$215, FALSE)</f>
        <v>#N/A</v>
      </c>
      <c r="BX143" t="e">
        <f>VLOOKUP('Prediction Data'!$K143,#REF!, BX$215, FALSE)</f>
        <v>#N/A</v>
      </c>
      <c r="BY143" t="e">
        <f>VLOOKUP('Prediction Data'!$K143,#REF!, BY$215, FALSE)</f>
        <v>#N/A</v>
      </c>
      <c r="BZ143" t="e">
        <f>VLOOKUP('Prediction Data'!$K143,#REF!, BZ$215, FALSE)</f>
        <v>#N/A</v>
      </c>
      <c r="CA143" t="e">
        <f>VLOOKUP('Prediction Data'!$K143,#REF!, CA$215, FALSE)</f>
        <v>#N/A</v>
      </c>
      <c r="CB143" t="e">
        <f t="shared" si="24"/>
        <v>#N/A</v>
      </c>
      <c r="CC143" t="e">
        <f t="shared" si="25"/>
        <v>#N/A</v>
      </c>
      <c r="CD143" t="e">
        <f t="shared" si="26"/>
        <v>#N/A</v>
      </c>
      <c r="CE143" t="e">
        <f t="shared" si="27"/>
        <v>#N/A</v>
      </c>
      <c r="CF143" s="20" t="e">
        <f t="shared" si="28"/>
        <v>#N/A</v>
      </c>
      <c r="CG143" s="20" t="e">
        <f t="shared" si="29"/>
        <v>#N/A</v>
      </c>
      <c r="CH143" t="e">
        <f>VLOOKUP(Table411[[#This Row],[Conference_H]], Conferences!$H$2:$N$34, 3,FALSE)</f>
        <v>#N/A</v>
      </c>
      <c r="CI143" t="e">
        <f>VLOOKUP(Table411[[#This Row],[Conference_A]], Conferences!$H$2:$N$34, 3,FALSE)</f>
        <v>#N/A</v>
      </c>
      <c r="CJ143" t="e">
        <f>IF(Table411[[#This Row],[CRank_H]]=Table411[[#This Row],[CRank_A]],0,1)</f>
        <v>#N/A</v>
      </c>
      <c r="CK143" t="e">
        <f>VLOOKUP(Table411[[#This Row],[Home Name BPI_SAG ELO]], 'Ratings_Comp'!$A$2:$L$364, 14, FALSE)</f>
        <v>#N/A</v>
      </c>
      <c r="CL143" t="e">
        <f>VLOOKUP(Table411[[#This Row],[Home Name BPI_SAG ELO]], 'Ratings_Comp'!$A$2:$L$364, 15, FALSE)</f>
        <v>#N/A</v>
      </c>
      <c r="CM143" t="e">
        <f>VLOOKUP(Table411[[#This Row],[Away Name BPI_SAG ELO]], 'Ratings_Comp'!$A$2:$L$364, 14, FALSE)</f>
        <v>#N/A</v>
      </c>
      <c r="CN143" t="e">
        <f>VLOOKUP(Table411[[#This Row],[Away Name BPI_SAG ELO]], 'Ratings_Comp'!$A$2:$L$364, 15, FALSE)</f>
        <v>#N/A</v>
      </c>
      <c r="CO143" t="e">
        <f>Table411[[#This Row],[Home_Ws]]/(Table411[[#This Row],[Home_Ws]]+Table411[[#This Row],[Home_Ls]])</f>
        <v>#N/A</v>
      </c>
      <c r="CP143" t="e">
        <f>Table411[[#This Row],[Away_Ws]]/(Table411[[#This Row],[Away_Ws]]+Table411[[#This Row],[Away_Ls]])</f>
        <v>#N/A</v>
      </c>
    </row>
    <row r="144" spans="1:94" x14ac:dyDescent="0.45">
      <c r="A144">
        <v>144</v>
      </c>
      <c r="B144" s="4"/>
      <c r="C144" s="4"/>
      <c r="D144" s="3" t="e">
        <f>VLOOKUP('Prediction Data'!$B144, Names!$C$2:$K$363, 2,FALSE)</f>
        <v>#N/A</v>
      </c>
      <c r="E144" s="3" t="e">
        <f>VLOOKUP('Prediction Data'!$C144, Names!$C$2:$K$363, 2,FALSE)</f>
        <v>#N/A</v>
      </c>
      <c r="F144" s="3" t="e">
        <f>VLOOKUP('Prediction Data'!$B144, Names!$C$2:$K$363, 3,FALSE)</f>
        <v>#N/A</v>
      </c>
      <c r="G144" s="3" t="e">
        <f>VLOOKUP('Prediction Data'!$C144, Names!$C$2:$K$363, 3,FALSE)</f>
        <v>#N/A</v>
      </c>
      <c r="H144" s="3" t="e">
        <f>VLOOKUP('Prediction Data'!$B144, Names!$C$2:$K$363, 5,FALSE)</f>
        <v>#N/A</v>
      </c>
      <c r="I144" s="3" t="e">
        <f>VLOOKUP('Prediction Data'!$C144, Names!$C$2:$K$363, 5,FALSE)</f>
        <v>#N/A</v>
      </c>
      <c r="J144" s="3" t="e">
        <f>VLOOKUP('Prediction Data'!$B144, Names!$C$2:$K$363, 6,FALSE)</f>
        <v>#N/A</v>
      </c>
      <c r="K144" s="3" t="e">
        <f>VLOOKUP('Prediction Data'!$C144, Names!$C$2:$K$363, 6,FALSE)</f>
        <v>#N/A</v>
      </c>
      <c r="L144" s="3" t="e">
        <f>VLOOKUP(B144, Names!$C$2:$M$363, 7,FALSE)</f>
        <v>#N/A</v>
      </c>
      <c r="M144" s="3" t="e">
        <f>VLOOKUP(C144, Names!$C$2:$M$363, 7,FALSE)</f>
        <v>#N/A</v>
      </c>
      <c r="N144" s="4" t="s">
        <v>558</v>
      </c>
      <c r="Q144" s="4">
        <f t="shared" si="20"/>
        <v>0</v>
      </c>
      <c r="R144" s="4" t="str">
        <f t="shared" si="21"/>
        <v>L</v>
      </c>
      <c r="S144" s="5"/>
      <c r="T144" s="17" t="e">
        <f>VLOOKUP($F144, Ratings_Comp[], T$215, FALSE)</f>
        <v>#N/A</v>
      </c>
      <c r="U144" s="17" t="e">
        <f>VLOOKUP($F144, Ratings_Comp[], U$215, FALSE)</f>
        <v>#N/A</v>
      </c>
      <c r="V144" s="17" t="e">
        <f>VLOOKUP($F144, Ratings_Comp[], V$215, FALSE)</f>
        <v>#N/A</v>
      </c>
      <c r="W144" s="17" t="e">
        <f>VLOOKUP($F144, Ratings_Comp[], W$215, FALSE)</f>
        <v>#N/A</v>
      </c>
      <c r="X144" s="17" t="e">
        <f>VLOOKUP($F144, Ratings_Comp[], X$215, FALSE)</f>
        <v>#N/A</v>
      </c>
      <c r="Y144" s="17" t="e">
        <f>VLOOKUP($G144, Ratings_Comp[], Y$215, FALSE)</f>
        <v>#N/A</v>
      </c>
      <c r="Z144" s="17" t="e">
        <f>VLOOKUP($G144, Ratings_Comp[], Z$215, FALSE)</f>
        <v>#N/A</v>
      </c>
      <c r="AA144" s="17" t="e">
        <f>VLOOKUP($G144, Ratings_Comp[], AA$215, FALSE)</f>
        <v>#N/A</v>
      </c>
      <c r="AB144" s="17" t="e">
        <f>VLOOKUP($G144, Ratings_Comp[], AB$215, FALSE)</f>
        <v>#N/A</v>
      </c>
      <c r="AC144" s="17" t="e">
        <f>VLOOKUP($G144, Ratings_Comp[], AC$215, FALSE)</f>
        <v>#N/A</v>
      </c>
      <c r="AD144" t="e">
        <f>VLOOKUP('Prediction Data'!$D144,#REF!, AD$215,FALSE)</f>
        <v>#N/A</v>
      </c>
      <c r="AE144" t="e">
        <f>VLOOKUP('Prediction Data'!$D144,#REF!, AE$215,FALSE)</f>
        <v>#N/A</v>
      </c>
      <c r="AF144" t="e">
        <f>VLOOKUP('Prediction Data'!$D144,#REF!, AF$215,FALSE)</f>
        <v>#N/A</v>
      </c>
      <c r="AG144" t="e">
        <f>VLOOKUP('Prediction Data'!$D144,#REF!, AG$215,FALSE)</f>
        <v>#N/A</v>
      </c>
      <c r="AH144" t="e">
        <f>VLOOKUP('Prediction Data'!$D144,#REF!, AH$215,FALSE)</f>
        <v>#N/A</v>
      </c>
      <c r="AI144" t="e">
        <f>VLOOKUP('Prediction Data'!$E144,#REF!, AI$215,FALSE)</f>
        <v>#N/A</v>
      </c>
      <c r="AJ144" t="e">
        <f>VLOOKUP('Prediction Data'!$E144,#REF!, AJ$215,FALSE)</f>
        <v>#N/A</v>
      </c>
      <c r="AK144" t="e">
        <f>VLOOKUP('Prediction Data'!$E144,#REF!, AK$215,FALSE)</f>
        <v>#N/A</v>
      </c>
      <c r="AL144" t="e">
        <f>VLOOKUP('Prediction Data'!$E144,#REF!, AL$215,FALSE)</f>
        <v>#N/A</v>
      </c>
      <c r="AM144" t="e">
        <f>VLOOKUP('Prediction Data'!$E144,#REF!, AM$215,FALSE)</f>
        <v>#N/A</v>
      </c>
      <c r="AN144" t="e">
        <f>VLOOKUP($F144,#REF!, AN$215,FALSE)</f>
        <v>#N/A</v>
      </c>
      <c r="AO144" t="e">
        <f>VLOOKUP($F144,#REF!, AO$215,FALSE)</f>
        <v>#N/A</v>
      </c>
      <c r="AP144" t="e">
        <f>VLOOKUP($G144,#REF!, AP$215,FALSE)</f>
        <v>#N/A</v>
      </c>
      <c r="AQ144" t="e">
        <f>VLOOKUP($G144,#REF!, AQ$215,FALSE)</f>
        <v>#N/A</v>
      </c>
      <c r="AR144" t="e">
        <f>VLOOKUP($H144,#REF!, 'Prediction Data'!AR$215,FALSE)</f>
        <v>#N/A</v>
      </c>
      <c r="AS144" t="e">
        <f>VLOOKUP($H144,#REF!, 'Prediction Data'!AS$215,FALSE)</f>
        <v>#N/A</v>
      </c>
      <c r="AT144" t="e">
        <f>VLOOKUP($H144,#REF!, 'Prediction Data'!AT$215,FALSE)</f>
        <v>#N/A</v>
      </c>
      <c r="AU144" t="e">
        <f>VLOOKUP($H144,#REF!, 'Prediction Data'!AU$215,FALSE)</f>
        <v>#N/A</v>
      </c>
      <c r="AV144" t="e">
        <f>VLOOKUP($H144,#REF!, 'Prediction Data'!AV$215,FALSE)</f>
        <v>#N/A</v>
      </c>
      <c r="AW144" t="e">
        <f>VLOOKUP($H144,#REF!, 'Prediction Data'!AW$215,FALSE)</f>
        <v>#N/A</v>
      </c>
      <c r="AX144" t="e">
        <f>VLOOKUP($H144,#REF!, 'Prediction Data'!AX$215,FALSE)</f>
        <v>#N/A</v>
      </c>
      <c r="AY144" t="e">
        <f>VLOOKUP($H144,#REF!, 'Prediction Data'!AY$215,FALSE)</f>
        <v>#N/A</v>
      </c>
      <c r="AZ144" t="e">
        <f>VLOOKUP($H144,#REF!, 'Prediction Data'!AZ$215,FALSE)</f>
        <v>#N/A</v>
      </c>
      <c r="BA144" t="e">
        <f>VLOOKUP($H144,#REF!, 'Prediction Data'!BA$215,FALSE)</f>
        <v>#N/A</v>
      </c>
      <c r="BB144" t="e">
        <f>VLOOKUP($H144,#REF!, 'Prediction Data'!BB$215,FALSE)</f>
        <v>#N/A</v>
      </c>
      <c r="BC144" t="e">
        <f>VLOOKUP($H144,#REF!, 'Prediction Data'!BC$215,FALSE)</f>
        <v>#N/A</v>
      </c>
      <c r="BD144" t="e">
        <f>VLOOKUP($I144,#REF!, 'Prediction Data'!BD$215,FALSE)</f>
        <v>#N/A</v>
      </c>
      <c r="BE144" t="e">
        <f>VLOOKUP($I144,#REF!, 'Prediction Data'!BE$215,FALSE)</f>
        <v>#N/A</v>
      </c>
      <c r="BF144" t="e">
        <f>VLOOKUP($I144,#REF!, 'Prediction Data'!BF$215,FALSE)</f>
        <v>#N/A</v>
      </c>
      <c r="BG144" t="e">
        <f>VLOOKUP($I144,#REF!, 'Prediction Data'!BG$215,FALSE)</f>
        <v>#N/A</v>
      </c>
      <c r="BH144" t="e">
        <f>VLOOKUP($I144,#REF!, 'Prediction Data'!BH$215,FALSE)</f>
        <v>#N/A</v>
      </c>
      <c r="BI144" t="e">
        <f>VLOOKUP($I144,#REF!, 'Prediction Data'!BI$215,FALSE)</f>
        <v>#N/A</v>
      </c>
      <c r="BJ144" t="e">
        <f>VLOOKUP($I144,#REF!, 'Prediction Data'!BJ$215,FALSE)</f>
        <v>#N/A</v>
      </c>
      <c r="BK144" t="e">
        <f>VLOOKUP($I144,#REF!, 'Prediction Data'!BK$215,FALSE)</f>
        <v>#N/A</v>
      </c>
      <c r="BL144" t="e">
        <f>VLOOKUP($I144,#REF!, 'Prediction Data'!BL$215,FALSE)</f>
        <v>#N/A</v>
      </c>
      <c r="BM144" t="e">
        <f>VLOOKUP($I144,#REF!, 'Prediction Data'!BM$215,FALSE)</f>
        <v>#N/A</v>
      </c>
      <c r="BN144" t="e">
        <f>VLOOKUP($I144,#REF!, 'Prediction Data'!BN$215,FALSE)</f>
        <v>#N/A</v>
      </c>
      <c r="BO144" t="e">
        <f>VLOOKUP($I144,#REF!, 'Prediction Data'!BO$215,FALSE)</f>
        <v>#N/A</v>
      </c>
      <c r="BP144" t="e">
        <f>VLOOKUP('Prediction Data'!$J144,#REF!, BP$215, FALSE)</f>
        <v>#N/A</v>
      </c>
      <c r="BQ144" t="e">
        <f>VLOOKUP('Prediction Data'!$J144,#REF!, BQ$215, FALSE)</f>
        <v>#N/A</v>
      </c>
      <c r="BR144" t="e">
        <f>VLOOKUP('Prediction Data'!$J144,#REF!, BR$215, FALSE)</f>
        <v>#N/A</v>
      </c>
      <c r="BS144" t="e">
        <f>VLOOKUP('Prediction Data'!$J144,#REF!, BS$215, FALSE)</f>
        <v>#N/A</v>
      </c>
      <c r="BT144" t="e">
        <f>VLOOKUP('Prediction Data'!$J144,#REF!, BT$215, FALSE)</f>
        <v>#N/A</v>
      </c>
      <c r="BU144" t="e">
        <f t="shared" si="22"/>
        <v>#N/A</v>
      </c>
      <c r="BV144" t="e">
        <f t="shared" si="23"/>
        <v>#N/A</v>
      </c>
      <c r="BW144" t="e">
        <f>VLOOKUP('Prediction Data'!$K144,#REF!, BW$215, FALSE)</f>
        <v>#N/A</v>
      </c>
      <c r="BX144" t="e">
        <f>VLOOKUP('Prediction Data'!$K144,#REF!, BX$215, FALSE)</f>
        <v>#N/A</v>
      </c>
      <c r="BY144" t="e">
        <f>VLOOKUP('Prediction Data'!$K144,#REF!, BY$215, FALSE)</f>
        <v>#N/A</v>
      </c>
      <c r="BZ144" t="e">
        <f>VLOOKUP('Prediction Data'!$K144,#REF!, BZ$215, FALSE)</f>
        <v>#N/A</v>
      </c>
      <c r="CA144" t="e">
        <f>VLOOKUP('Prediction Data'!$K144,#REF!, CA$215, FALSE)</f>
        <v>#N/A</v>
      </c>
      <c r="CB144" t="e">
        <f t="shared" si="24"/>
        <v>#N/A</v>
      </c>
      <c r="CC144" t="e">
        <f t="shared" si="25"/>
        <v>#N/A</v>
      </c>
      <c r="CD144" t="e">
        <f t="shared" si="26"/>
        <v>#N/A</v>
      </c>
      <c r="CE144" t="e">
        <f t="shared" si="27"/>
        <v>#N/A</v>
      </c>
      <c r="CF144" s="20" t="e">
        <f t="shared" si="28"/>
        <v>#N/A</v>
      </c>
      <c r="CG144" s="20" t="e">
        <f t="shared" si="29"/>
        <v>#N/A</v>
      </c>
      <c r="CH144" t="e">
        <f>VLOOKUP(Table411[[#This Row],[Conference_H]], Conferences!$H$2:$N$34, 3,FALSE)</f>
        <v>#N/A</v>
      </c>
      <c r="CI144" t="e">
        <f>VLOOKUP(Table411[[#This Row],[Conference_A]], Conferences!$H$2:$N$34, 3,FALSE)</f>
        <v>#N/A</v>
      </c>
      <c r="CJ144" t="e">
        <f>IF(Table411[[#This Row],[CRank_H]]=Table411[[#This Row],[CRank_A]],0,1)</f>
        <v>#N/A</v>
      </c>
      <c r="CK144" t="e">
        <f>VLOOKUP(Table411[[#This Row],[Home Name BPI_SAG ELO]], 'Ratings_Comp'!$A$2:$L$364, 14, FALSE)</f>
        <v>#N/A</v>
      </c>
      <c r="CL144" t="e">
        <f>VLOOKUP(Table411[[#This Row],[Home Name BPI_SAG ELO]], 'Ratings_Comp'!$A$2:$L$364, 15, FALSE)</f>
        <v>#N/A</v>
      </c>
      <c r="CM144" t="e">
        <f>VLOOKUP(Table411[[#This Row],[Away Name BPI_SAG ELO]], 'Ratings_Comp'!$A$2:$L$364, 14, FALSE)</f>
        <v>#N/A</v>
      </c>
      <c r="CN144" t="e">
        <f>VLOOKUP(Table411[[#This Row],[Away Name BPI_SAG ELO]], 'Ratings_Comp'!$A$2:$L$364, 15, FALSE)</f>
        <v>#N/A</v>
      </c>
      <c r="CO144" t="e">
        <f>Table411[[#This Row],[Home_Ws]]/(Table411[[#This Row],[Home_Ws]]+Table411[[#This Row],[Home_Ls]])</f>
        <v>#N/A</v>
      </c>
      <c r="CP144" t="e">
        <f>Table411[[#This Row],[Away_Ws]]/(Table411[[#This Row],[Away_Ws]]+Table411[[#This Row],[Away_Ls]])</f>
        <v>#N/A</v>
      </c>
    </row>
    <row r="145" spans="1:94" x14ac:dyDescent="0.45">
      <c r="A145">
        <v>145</v>
      </c>
      <c r="B145" s="4"/>
      <c r="C145" s="4"/>
      <c r="D145" s="3" t="e">
        <f>VLOOKUP('Prediction Data'!$B145, Names!$C$2:$K$363, 2,FALSE)</f>
        <v>#N/A</v>
      </c>
      <c r="E145" s="3" t="e">
        <f>VLOOKUP('Prediction Data'!$C145, Names!$C$2:$K$363, 2,FALSE)</f>
        <v>#N/A</v>
      </c>
      <c r="F145" s="3" t="e">
        <f>VLOOKUP('Prediction Data'!$B145, Names!$C$2:$K$363, 3,FALSE)</f>
        <v>#N/A</v>
      </c>
      <c r="G145" s="3" t="e">
        <f>VLOOKUP('Prediction Data'!$C145, Names!$C$2:$K$363, 3,FALSE)</f>
        <v>#N/A</v>
      </c>
      <c r="H145" s="3" t="e">
        <f>VLOOKUP('Prediction Data'!$B145, Names!$C$2:$K$363, 5,FALSE)</f>
        <v>#N/A</v>
      </c>
      <c r="I145" s="3" t="e">
        <f>VLOOKUP('Prediction Data'!$C145, Names!$C$2:$K$363, 5,FALSE)</f>
        <v>#N/A</v>
      </c>
      <c r="J145" s="3" t="e">
        <f>VLOOKUP('Prediction Data'!$B145, Names!$C$2:$K$363, 6,FALSE)</f>
        <v>#N/A</v>
      </c>
      <c r="K145" s="3" t="e">
        <f>VLOOKUP('Prediction Data'!$C145, Names!$C$2:$K$363, 6,FALSE)</f>
        <v>#N/A</v>
      </c>
      <c r="L145" s="3" t="e">
        <f>VLOOKUP(B145, Names!$C$2:$M$363, 7,FALSE)</f>
        <v>#N/A</v>
      </c>
      <c r="M145" s="3" t="e">
        <f>VLOOKUP(C145, Names!$C$2:$M$363, 7,FALSE)</f>
        <v>#N/A</v>
      </c>
      <c r="N145" s="4" t="s">
        <v>558</v>
      </c>
      <c r="Q145" s="4">
        <f t="shared" si="20"/>
        <v>0</v>
      </c>
      <c r="R145" s="4" t="str">
        <f t="shared" si="21"/>
        <v>L</v>
      </c>
      <c r="S145" s="5"/>
      <c r="T145" s="17" t="e">
        <f>VLOOKUP($F145, Ratings_Comp[], T$215, FALSE)</f>
        <v>#N/A</v>
      </c>
      <c r="U145" s="17" t="e">
        <f>VLOOKUP($F145, Ratings_Comp[], U$215, FALSE)</f>
        <v>#N/A</v>
      </c>
      <c r="V145" s="17" t="e">
        <f>VLOOKUP($F145, Ratings_Comp[], V$215, FALSE)</f>
        <v>#N/A</v>
      </c>
      <c r="W145" s="17" t="e">
        <f>VLOOKUP($F145, Ratings_Comp[], W$215, FALSE)</f>
        <v>#N/A</v>
      </c>
      <c r="X145" s="17" t="e">
        <f>VLOOKUP($F145, Ratings_Comp[], X$215, FALSE)</f>
        <v>#N/A</v>
      </c>
      <c r="Y145" s="17" t="e">
        <f>VLOOKUP($G145, Ratings_Comp[], Y$215, FALSE)</f>
        <v>#N/A</v>
      </c>
      <c r="Z145" s="17" t="e">
        <f>VLOOKUP($G145, Ratings_Comp[], Z$215, FALSE)</f>
        <v>#N/A</v>
      </c>
      <c r="AA145" s="17" t="e">
        <f>VLOOKUP($G145, Ratings_Comp[], AA$215, FALSE)</f>
        <v>#N/A</v>
      </c>
      <c r="AB145" s="17" t="e">
        <f>VLOOKUP($G145, Ratings_Comp[], AB$215, FALSE)</f>
        <v>#N/A</v>
      </c>
      <c r="AC145" s="17" t="e">
        <f>VLOOKUP($G145, Ratings_Comp[], AC$215, FALSE)</f>
        <v>#N/A</v>
      </c>
      <c r="AD145" t="e">
        <f>VLOOKUP('Prediction Data'!$D145,#REF!, AD$215,FALSE)</f>
        <v>#N/A</v>
      </c>
      <c r="AE145" t="e">
        <f>VLOOKUP('Prediction Data'!$D145,#REF!, AE$215,FALSE)</f>
        <v>#N/A</v>
      </c>
      <c r="AF145" t="e">
        <f>VLOOKUP('Prediction Data'!$D145,#REF!, AF$215,FALSE)</f>
        <v>#N/A</v>
      </c>
      <c r="AG145" t="e">
        <f>VLOOKUP('Prediction Data'!$D145,#REF!, AG$215,FALSE)</f>
        <v>#N/A</v>
      </c>
      <c r="AH145" t="e">
        <f>VLOOKUP('Prediction Data'!$D145,#REF!, AH$215,FALSE)</f>
        <v>#N/A</v>
      </c>
      <c r="AI145" t="e">
        <f>VLOOKUP('Prediction Data'!$E145,#REF!, AI$215,FALSE)</f>
        <v>#N/A</v>
      </c>
      <c r="AJ145" t="e">
        <f>VLOOKUP('Prediction Data'!$E145,#REF!, AJ$215,FALSE)</f>
        <v>#N/A</v>
      </c>
      <c r="AK145" t="e">
        <f>VLOOKUP('Prediction Data'!$E145,#REF!, AK$215,FALSE)</f>
        <v>#N/A</v>
      </c>
      <c r="AL145" t="e">
        <f>VLOOKUP('Prediction Data'!$E145,#REF!, AL$215,FALSE)</f>
        <v>#N/A</v>
      </c>
      <c r="AM145" t="e">
        <f>VLOOKUP('Prediction Data'!$E145,#REF!, AM$215,FALSE)</f>
        <v>#N/A</v>
      </c>
      <c r="AN145" t="e">
        <f>VLOOKUP($F145,#REF!, AN$215,FALSE)</f>
        <v>#N/A</v>
      </c>
      <c r="AO145" t="e">
        <f>VLOOKUP($F145,#REF!, AO$215,FALSE)</f>
        <v>#N/A</v>
      </c>
      <c r="AP145" t="e">
        <f>VLOOKUP($G145,#REF!, AP$215,FALSE)</f>
        <v>#N/A</v>
      </c>
      <c r="AQ145" t="e">
        <f>VLOOKUP($G145,#REF!, AQ$215,FALSE)</f>
        <v>#N/A</v>
      </c>
      <c r="AR145" t="e">
        <f>VLOOKUP($H145,#REF!, 'Prediction Data'!AR$215,FALSE)</f>
        <v>#N/A</v>
      </c>
      <c r="AS145" t="e">
        <f>VLOOKUP($H145,#REF!, 'Prediction Data'!AS$215,FALSE)</f>
        <v>#N/A</v>
      </c>
      <c r="AT145" t="e">
        <f>VLOOKUP($H145,#REF!, 'Prediction Data'!AT$215,FALSE)</f>
        <v>#N/A</v>
      </c>
      <c r="AU145" t="e">
        <f>VLOOKUP($H145,#REF!, 'Prediction Data'!AU$215,FALSE)</f>
        <v>#N/A</v>
      </c>
      <c r="AV145" t="e">
        <f>VLOOKUP($H145,#REF!, 'Prediction Data'!AV$215,FALSE)</f>
        <v>#N/A</v>
      </c>
      <c r="AW145" t="e">
        <f>VLOOKUP($H145,#REF!, 'Prediction Data'!AW$215,FALSE)</f>
        <v>#N/A</v>
      </c>
      <c r="AX145" t="e">
        <f>VLOOKUP($H145,#REF!, 'Prediction Data'!AX$215,FALSE)</f>
        <v>#N/A</v>
      </c>
      <c r="AY145" t="e">
        <f>VLOOKUP($H145,#REF!, 'Prediction Data'!AY$215,FALSE)</f>
        <v>#N/A</v>
      </c>
      <c r="AZ145" t="e">
        <f>VLOOKUP($H145,#REF!, 'Prediction Data'!AZ$215,FALSE)</f>
        <v>#N/A</v>
      </c>
      <c r="BA145" t="e">
        <f>VLOOKUP($H145,#REF!, 'Prediction Data'!BA$215,FALSE)</f>
        <v>#N/A</v>
      </c>
      <c r="BB145" t="e">
        <f>VLOOKUP($H145,#REF!, 'Prediction Data'!BB$215,FALSE)</f>
        <v>#N/A</v>
      </c>
      <c r="BC145" t="e">
        <f>VLOOKUP($H145,#REF!, 'Prediction Data'!BC$215,FALSE)</f>
        <v>#N/A</v>
      </c>
      <c r="BD145" t="e">
        <f>VLOOKUP($I145,#REF!, 'Prediction Data'!BD$215,FALSE)</f>
        <v>#N/A</v>
      </c>
      <c r="BE145" t="e">
        <f>VLOOKUP($I145,#REF!, 'Prediction Data'!BE$215,FALSE)</f>
        <v>#N/A</v>
      </c>
      <c r="BF145" t="e">
        <f>VLOOKUP($I145,#REF!, 'Prediction Data'!BF$215,FALSE)</f>
        <v>#N/A</v>
      </c>
      <c r="BG145" t="e">
        <f>VLOOKUP($I145,#REF!, 'Prediction Data'!BG$215,FALSE)</f>
        <v>#N/A</v>
      </c>
      <c r="BH145" t="e">
        <f>VLOOKUP($I145,#REF!, 'Prediction Data'!BH$215,FALSE)</f>
        <v>#N/A</v>
      </c>
      <c r="BI145" t="e">
        <f>VLOOKUP($I145,#REF!, 'Prediction Data'!BI$215,FALSE)</f>
        <v>#N/A</v>
      </c>
      <c r="BJ145" t="e">
        <f>VLOOKUP($I145,#REF!, 'Prediction Data'!BJ$215,FALSE)</f>
        <v>#N/A</v>
      </c>
      <c r="BK145" t="e">
        <f>VLOOKUP($I145,#REF!, 'Prediction Data'!BK$215,FALSE)</f>
        <v>#N/A</v>
      </c>
      <c r="BL145" t="e">
        <f>VLOOKUP($I145,#REF!, 'Prediction Data'!BL$215,FALSE)</f>
        <v>#N/A</v>
      </c>
      <c r="BM145" t="e">
        <f>VLOOKUP($I145,#REF!, 'Prediction Data'!BM$215,FALSE)</f>
        <v>#N/A</v>
      </c>
      <c r="BN145" t="e">
        <f>VLOOKUP($I145,#REF!, 'Prediction Data'!BN$215,FALSE)</f>
        <v>#N/A</v>
      </c>
      <c r="BO145" t="e">
        <f>VLOOKUP($I145,#REF!, 'Prediction Data'!BO$215,FALSE)</f>
        <v>#N/A</v>
      </c>
      <c r="BP145" t="e">
        <f>VLOOKUP('Prediction Data'!$J145,#REF!, BP$215, FALSE)</f>
        <v>#N/A</v>
      </c>
      <c r="BQ145" t="e">
        <f>VLOOKUP('Prediction Data'!$J145,#REF!, BQ$215, FALSE)</f>
        <v>#N/A</v>
      </c>
      <c r="BR145" t="e">
        <f>VLOOKUP('Prediction Data'!$J145,#REF!, BR$215, FALSE)</f>
        <v>#N/A</v>
      </c>
      <c r="BS145" t="e">
        <f>VLOOKUP('Prediction Data'!$J145,#REF!, BS$215, FALSE)</f>
        <v>#N/A</v>
      </c>
      <c r="BT145" t="e">
        <f>VLOOKUP('Prediction Data'!$J145,#REF!, BT$215, FALSE)</f>
        <v>#N/A</v>
      </c>
      <c r="BU145" t="e">
        <f t="shared" si="22"/>
        <v>#N/A</v>
      </c>
      <c r="BV145" t="e">
        <f t="shared" si="23"/>
        <v>#N/A</v>
      </c>
      <c r="BW145" t="e">
        <f>VLOOKUP('Prediction Data'!$K145,#REF!, BW$215, FALSE)</f>
        <v>#N/A</v>
      </c>
      <c r="BX145" t="e">
        <f>VLOOKUP('Prediction Data'!$K145,#REF!, BX$215, FALSE)</f>
        <v>#N/A</v>
      </c>
      <c r="BY145" t="e">
        <f>VLOOKUP('Prediction Data'!$K145,#REF!, BY$215, FALSE)</f>
        <v>#N/A</v>
      </c>
      <c r="BZ145" t="e">
        <f>VLOOKUP('Prediction Data'!$K145,#REF!, BZ$215, FALSE)</f>
        <v>#N/A</v>
      </c>
      <c r="CA145" t="e">
        <f>VLOOKUP('Prediction Data'!$K145,#REF!, CA$215, FALSE)</f>
        <v>#N/A</v>
      </c>
      <c r="CB145" t="e">
        <f t="shared" si="24"/>
        <v>#N/A</v>
      </c>
      <c r="CC145" t="e">
        <f t="shared" si="25"/>
        <v>#N/A</v>
      </c>
      <c r="CD145" t="e">
        <f t="shared" si="26"/>
        <v>#N/A</v>
      </c>
      <c r="CE145" t="e">
        <f t="shared" si="27"/>
        <v>#N/A</v>
      </c>
      <c r="CF145" s="20" t="e">
        <f t="shared" si="28"/>
        <v>#N/A</v>
      </c>
      <c r="CG145" s="20" t="e">
        <f t="shared" si="29"/>
        <v>#N/A</v>
      </c>
      <c r="CH145" t="e">
        <f>VLOOKUP(Table411[[#This Row],[Conference_H]], Conferences!$H$2:$N$34, 3,FALSE)</f>
        <v>#N/A</v>
      </c>
      <c r="CI145" t="e">
        <f>VLOOKUP(Table411[[#This Row],[Conference_A]], Conferences!$H$2:$N$34, 3,FALSE)</f>
        <v>#N/A</v>
      </c>
      <c r="CJ145" t="e">
        <f>IF(Table411[[#This Row],[CRank_H]]=Table411[[#This Row],[CRank_A]],0,1)</f>
        <v>#N/A</v>
      </c>
      <c r="CK145" t="e">
        <f>VLOOKUP(Table411[[#This Row],[Home Name BPI_SAG ELO]], 'Ratings_Comp'!$A$2:$L$364, 14, FALSE)</f>
        <v>#N/A</v>
      </c>
      <c r="CL145" t="e">
        <f>VLOOKUP(Table411[[#This Row],[Home Name BPI_SAG ELO]], 'Ratings_Comp'!$A$2:$L$364, 15, FALSE)</f>
        <v>#N/A</v>
      </c>
      <c r="CM145" t="e">
        <f>VLOOKUP(Table411[[#This Row],[Away Name BPI_SAG ELO]], 'Ratings_Comp'!$A$2:$L$364, 14, FALSE)</f>
        <v>#N/A</v>
      </c>
      <c r="CN145" t="e">
        <f>VLOOKUP(Table411[[#This Row],[Away Name BPI_SAG ELO]], 'Ratings_Comp'!$A$2:$L$364, 15, FALSE)</f>
        <v>#N/A</v>
      </c>
      <c r="CO145" t="e">
        <f>Table411[[#This Row],[Home_Ws]]/(Table411[[#This Row],[Home_Ws]]+Table411[[#This Row],[Home_Ls]])</f>
        <v>#N/A</v>
      </c>
      <c r="CP145" t="e">
        <f>Table411[[#This Row],[Away_Ws]]/(Table411[[#This Row],[Away_Ws]]+Table411[[#This Row],[Away_Ls]])</f>
        <v>#N/A</v>
      </c>
    </row>
    <row r="146" spans="1:94" x14ac:dyDescent="0.45">
      <c r="A146">
        <v>146</v>
      </c>
      <c r="B146" s="4"/>
      <c r="C146" s="4"/>
      <c r="D146" s="3" t="e">
        <f>VLOOKUP('Prediction Data'!$B146, Names!$C$2:$K$363, 2,FALSE)</f>
        <v>#N/A</v>
      </c>
      <c r="E146" s="3" t="e">
        <f>VLOOKUP('Prediction Data'!$C146, Names!$C$2:$K$363, 2,FALSE)</f>
        <v>#N/A</v>
      </c>
      <c r="F146" s="3" t="e">
        <f>VLOOKUP('Prediction Data'!$B146, Names!$C$2:$K$363, 3,FALSE)</f>
        <v>#N/A</v>
      </c>
      <c r="G146" s="3" t="e">
        <f>VLOOKUP('Prediction Data'!$C146, Names!$C$2:$K$363, 3,FALSE)</f>
        <v>#N/A</v>
      </c>
      <c r="H146" s="3" t="e">
        <f>VLOOKUP('Prediction Data'!$B146, Names!$C$2:$K$363, 5,FALSE)</f>
        <v>#N/A</v>
      </c>
      <c r="I146" s="3" t="e">
        <f>VLOOKUP('Prediction Data'!$C146, Names!$C$2:$K$363, 5,FALSE)</f>
        <v>#N/A</v>
      </c>
      <c r="J146" s="3" t="e">
        <f>VLOOKUP('Prediction Data'!$B146, Names!$C$2:$K$363, 6,FALSE)</f>
        <v>#N/A</v>
      </c>
      <c r="K146" s="3" t="e">
        <f>VLOOKUP('Prediction Data'!$C146, Names!$C$2:$K$363, 6,FALSE)</f>
        <v>#N/A</v>
      </c>
      <c r="L146" s="3" t="e">
        <f>VLOOKUP(B146, Names!$C$2:$M$363, 7,FALSE)</f>
        <v>#N/A</v>
      </c>
      <c r="M146" s="3" t="e">
        <f>VLOOKUP(C146, Names!$C$2:$M$363, 7,FALSE)</f>
        <v>#N/A</v>
      </c>
      <c r="N146" s="4" t="s">
        <v>558</v>
      </c>
      <c r="Q146" s="4">
        <f t="shared" si="20"/>
        <v>0</v>
      </c>
      <c r="R146" s="4" t="str">
        <f t="shared" si="21"/>
        <v>L</v>
      </c>
      <c r="S146" s="5"/>
      <c r="T146" s="17" t="e">
        <f>VLOOKUP($F146, Ratings_Comp[], T$215, FALSE)</f>
        <v>#N/A</v>
      </c>
      <c r="U146" s="17" t="e">
        <f>VLOOKUP($F146, Ratings_Comp[], U$215, FALSE)</f>
        <v>#N/A</v>
      </c>
      <c r="V146" s="17" t="e">
        <f>VLOOKUP($F146, Ratings_Comp[], V$215, FALSE)</f>
        <v>#N/A</v>
      </c>
      <c r="W146" s="17" t="e">
        <f>VLOOKUP($F146, Ratings_Comp[], W$215, FALSE)</f>
        <v>#N/A</v>
      </c>
      <c r="X146" s="17" t="e">
        <f>VLOOKUP($F146, Ratings_Comp[], X$215, FALSE)</f>
        <v>#N/A</v>
      </c>
      <c r="Y146" s="17" t="e">
        <f>VLOOKUP($G146, Ratings_Comp[], Y$215, FALSE)</f>
        <v>#N/A</v>
      </c>
      <c r="Z146" s="17" t="e">
        <f>VLOOKUP($G146, Ratings_Comp[], Z$215, FALSE)</f>
        <v>#N/A</v>
      </c>
      <c r="AA146" s="17" t="e">
        <f>VLOOKUP($G146, Ratings_Comp[], AA$215, FALSE)</f>
        <v>#N/A</v>
      </c>
      <c r="AB146" s="17" t="e">
        <f>VLOOKUP($G146, Ratings_Comp[], AB$215, FALSE)</f>
        <v>#N/A</v>
      </c>
      <c r="AC146" s="17" t="e">
        <f>VLOOKUP($G146, Ratings_Comp[], AC$215, FALSE)</f>
        <v>#N/A</v>
      </c>
      <c r="AD146" t="e">
        <f>VLOOKUP('Prediction Data'!$D146,#REF!, AD$215,FALSE)</f>
        <v>#N/A</v>
      </c>
      <c r="AE146" t="e">
        <f>VLOOKUP('Prediction Data'!$D146,#REF!, AE$215,FALSE)</f>
        <v>#N/A</v>
      </c>
      <c r="AF146" t="e">
        <f>VLOOKUP('Prediction Data'!$D146,#REF!, AF$215,FALSE)</f>
        <v>#N/A</v>
      </c>
      <c r="AG146" t="e">
        <f>VLOOKUP('Prediction Data'!$D146,#REF!, AG$215,FALSE)</f>
        <v>#N/A</v>
      </c>
      <c r="AH146" t="e">
        <f>VLOOKUP('Prediction Data'!$D146,#REF!, AH$215,FALSE)</f>
        <v>#N/A</v>
      </c>
      <c r="AI146" t="e">
        <f>VLOOKUP('Prediction Data'!$E146,#REF!, AI$215,FALSE)</f>
        <v>#N/A</v>
      </c>
      <c r="AJ146" t="e">
        <f>VLOOKUP('Prediction Data'!$E146,#REF!, AJ$215,FALSE)</f>
        <v>#N/A</v>
      </c>
      <c r="AK146" t="e">
        <f>VLOOKUP('Prediction Data'!$E146,#REF!, AK$215,FALSE)</f>
        <v>#N/A</v>
      </c>
      <c r="AL146" t="e">
        <f>VLOOKUP('Prediction Data'!$E146,#REF!, AL$215,FALSE)</f>
        <v>#N/A</v>
      </c>
      <c r="AM146" t="e">
        <f>VLOOKUP('Prediction Data'!$E146,#REF!, AM$215,FALSE)</f>
        <v>#N/A</v>
      </c>
      <c r="AN146" t="e">
        <f>VLOOKUP($F146,#REF!, AN$215,FALSE)</f>
        <v>#N/A</v>
      </c>
      <c r="AO146" t="e">
        <f>VLOOKUP($F146,#REF!, AO$215,FALSE)</f>
        <v>#N/A</v>
      </c>
      <c r="AP146" t="e">
        <f>VLOOKUP($G146,#REF!, AP$215,FALSE)</f>
        <v>#N/A</v>
      </c>
      <c r="AQ146" t="e">
        <f>VLOOKUP($G146,#REF!, AQ$215,FALSE)</f>
        <v>#N/A</v>
      </c>
      <c r="AR146" t="e">
        <f>VLOOKUP($H146,#REF!, 'Prediction Data'!AR$215,FALSE)</f>
        <v>#N/A</v>
      </c>
      <c r="AS146" t="e">
        <f>VLOOKUP($H146,#REF!, 'Prediction Data'!AS$215,FALSE)</f>
        <v>#N/A</v>
      </c>
      <c r="AT146" t="e">
        <f>VLOOKUP($H146,#REF!, 'Prediction Data'!AT$215,FALSE)</f>
        <v>#N/A</v>
      </c>
      <c r="AU146" t="e">
        <f>VLOOKUP($H146,#REF!, 'Prediction Data'!AU$215,FALSE)</f>
        <v>#N/A</v>
      </c>
      <c r="AV146" t="e">
        <f>VLOOKUP($H146,#REF!, 'Prediction Data'!AV$215,FALSE)</f>
        <v>#N/A</v>
      </c>
      <c r="AW146" t="e">
        <f>VLOOKUP($H146,#REF!, 'Prediction Data'!AW$215,FALSE)</f>
        <v>#N/A</v>
      </c>
      <c r="AX146" t="e">
        <f>VLOOKUP($H146,#REF!, 'Prediction Data'!AX$215,FALSE)</f>
        <v>#N/A</v>
      </c>
      <c r="AY146" t="e">
        <f>VLOOKUP($H146,#REF!, 'Prediction Data'!AY$215,FALSE)</f>
        <v>#N/A</v>
      </c>
      <c r="AZ146" t="e">
        <f>VLOOKUP($H146,#REF!, 'Prediction Data'!AZ$215,FALSE)</f>
        <v>#N/A</v>
      </c>
      <c r="BA146" t="e">
        <f>VLOOKUP($H146,#REF!, 'Prediction Data'!BA$215,FALSE)</f>
        <v>#N/A</v>
      </c>
      <c r="BB146" t="e">
        <f>VLOOKUP($H146,#REF!, 'Prediction Data'!BB$215,FALSE)</f>
        <v>#N/A</v>
      </c>
      <c r="BC146" t="e">
        <f>VLOOKUP($H146,#REF!, 'Prediction Data'!BC$215,FALSE)</f>
        <v>#N/A</v>
      </c>
      <c r="BD146" t="e">
        <f>VLOOKUP($I146,#REF!, 'Prediction Data'!BD$215,FALSE)</f>
        <v>#N/A</v>
      </c>
      <c r="BE146" t="e">
        <f>VLOOKUP($I146,#REF!, 'Prediction Data'!BE$215,FALSE)</f>
        <v>#N/A</v>
      </c>
      <c r="BF146" t="e">
        <f>VLOOKUP($I146,#REF!, 'Prediction Data'!BF$215,FALSE)</f>
        <v>#N/A</v>
      </c>
      <c r="BG146" t="e">
        <f>VLOOKUP($I146,#REF!, 'Prediction Data'!BG$215,FALSE)</f>
        <v>#N/A</v>
      </c>
      <c r="BH146" t="e">
        <f>VLOOKUP($I146,#REF!, 'Prediction Data'!BH$215,FALSE)</f>
        <v>#N/A</v>
      </c>
      <c r="BI146" t="e">
        <f>VLOOKUP($I146,#REF!, 'Prediction Data'!BI$215,FALSE)</f>
        <v>#N/A</v>
      </c>
      <c r="BJ146" t="e">
        <f>VLOOKUP($I146,#REF!, 'Prediction Data'!BJ$215,FALSE)</f>
        <v>#N/A</v>
      </c>
      <c r="BK146" t="e">
        <f>VLOOKUP($I146,#REF!, 'Prediction Data'!BK$215,FALSE)</f>
        <v>#N/A</v>
      </c>
      <c r="BL146" t="e">
        <f>VLOOKUP($I146,#REF!, 'Prediction Data'!BL$215,FALSE)</f>
        <v>#N/A</v>
      </c>
      <c r="BM146" t="e">
        <f>VLOOKUP($I146,#REF!, 'Prediction Data'!BM$215,FALSE)</f>
        <v>#N/A</v>
      </c>
      <c r="BN146" t="e">
        <f>VLOOKUP($I146,#REF!, 'Prediction Data'!BN$215,FALSE)</f>
        <v>#N/A</v>
      </c>
      <c r="BO146" t="e">
        <f>VLOOKUP($I146,#REF!, 'Prediction Data'!BO$215,FALSE)</f>
        <v>#N/A</v>
      </c>
      <c r="BP146" t="e">
        <f>VLOOKUP('Prediction Data'!$J146,#REF!, BP$215, FALSE)</f>
        <v>#N/A</v>
      </c>
      <c r="BQ146" t="e">
        <f>VLOOKUP('Prediction Data'!$J146,#REF!, BQ$215, FALSE)</f>
        <v>#N/A</v>
      </c>
      <c r="BR146" t="e">
        <f>VLOOKUP('Prediction Data'!$J146,#REF!, BR$215, FALSE)</f>
        <v>#N/A</v>
      </c>
      <c r="BS146" t="e">
        <f>VLOOKUP('Prediction Data'!$J146,#REF!, BS$215, FALSE)</f>
        <v>#N/A</v>
      </c>
      <c r="BT146" t="e">
        <f>VLOOKUP('Prediction Data'!$J146,#REF!, BT$215, FALSE)</f>
        <v>#N/A</v>
      </c>
      <c r="BU146" t="e">
        <f t="shared" si="22"/>
        <v>#N/A</v>
      </c>
      <c r="BV146" t="e">
        <f t="shared" si="23"/>
        <v>#N/A</v>
      </c>
      <c r="BW146" t="e">
        <f>VLOOKUP('Prediction Data'!$K146,#REF!, BW$215, FALSE)</f>
        <v>#N/A</v>
      </c>
      <c r="BX146" t="e">
        <f>VLOOKUP('Prediction Data'!$K146,#REF!, BX$215, FALSE)</f>
        <v>#N/A</v>
      </c>
      <c r="BY146" t="e">
        <f>VLOOKUP('Prediction Data'!$K146,#REF!, BY$215, FALSE)</f>
        <v>#N/A</v>
      </c>
      <c r="BZ146" t="e">
        <f>VLOOKUP('Prediction Data'!$K146,#REF!, BZ$215, FALSE)</f>
        <v>#N/A</v>
      </c>
      <c r="CA146" t="e">
        <f>VLOOKUP('Prediction Data'!$K146,#REF!, CA$215, FALSE)</f>
        <v>#N/A</v>
      </c>
      <c r="CB146" t="e">
        <f t="shared" si="24"/>
        <v>#N/A</v>
      </c>
      <c r="CC146" t="e">
        <f t="shared" si="25"/>
        <v>#N/A</v>
      </c>
      <c r="CD146" t="e">
        <f t="shared" si="26"/>
        <v>#N/A</v>
      </c>
      <c r="CE146" t="e">
        <f t="shared" si="27"/>
        <v>#N/A</v>
      </c>
      <c r="CF146" s="20" t="e">
        <f t="shared" si="28"/>
        <v>#N/A</v>
      </c>
      <c r="CG146" s="20" t="e">
        <f t="shared" si="29"/>
        <v>#N/A</v>
      </c>
      <c r="CH146" t="e">
        <f>VLOOKUP(Table411[[#This Row],[Conference_H]], Conferences!$H$2:$N$34, 3,FALSE)</f>
        <v>#N/A</v>
      </c>
      <c r="CI146" t="e">
        <f>VLOOKUP(Table411[[#This Row],[Conference_A]], Conferences!$H$2:$N$34, 3,FALSE)</f>
        <v>#N/A</v>
      </c>
      <c r="CJ146" t="e">
        <f>IF(Table411[[#This Row],[CRank_H]]=Table411[[#This Row],[CRank_A]],0,1)</f>
        <v>#N/A</v>
      </c>
      <c r="CK146" t="e">
        <f>VLOOKUP(Table411[[#This Row],[Home Name BPI_SAG ELO]], 'Ratings_Comp'!$A$2:$L$364, 14, FALSE)</f>
        <v>#N/A</v>
      </c>
      <c r="CL146" t="e">
        <f>VLOOKUP(Table411[[#This Row],[Home Name BPI_SAG ELO]], 'Ratings_Comp'!$A$2:$L$364, 15, FALSE)</f>
        <v>#N/A</v>
      </c>
      <c r="CM146" t="e">
        <f>VLOOKUP(Table411[[#This Row],[Away Name BPI_SAG ELO]], 'Ratings_Comp'!$A$2:$L$364, 14, FALSE)</f>
        <v>#N/A</v>
      </c>
      <c r="CN146" t="e">
        <f>VLOOKUP(Table411[[#This Row],[Away Name BPI_SAG ELO]], 'Ratings_Comp'!$A$2:$L$364, 15, FALSE)</f>
        <v>#N/A</v>
      </c>
      <c r="CO146" t="e">
        <f>Table411[[#This Row],[Home_Ws]]/(Table411[[#This Row],[Home_Ws]]+Table411[[#This Row],[Home_Ls]])</f>
        <v>#N/A</v>
      </c>
      <c r="CP146" t="e">
        <f>Table411[[#This Row],[Away_Ws]]/(Table411[[#This Row],[Away_Ws]]+Table411[[#This Row],[Away_Ls]])</f>
        <v>#N/A</v>
      </c>
    </row>
    <row r="147" spans="1:94" x14ac:dyDescent="0.45">
      <c r="A147">
        <v>147</v>
      </c>
      <c r="B147" s="4"/>
      <c r="C147" s="4"/>
      <c r="D147" s="3" t="e">
        <f>VLOOKUP('Prediction Data'!$B147, Names!$C$2:$K$363, 2,FALSE)</f>
        <v>#N/A</v>
      </c>
      <c r="E147" s="3" t="e">
        <f>VLOOKUP('Prediction Data'!$C147, Names!$C$2:$K$363, 2,FALSE)</f>
        <v>#N/A</v>
      </c>
      <c r="F147" s="3" t="e">
        <f>VLOOKUP('Prediction Data'!$B147, Names!$C$2:$K$363, 3,FALSE)</f>
        <v>#N/A</v>
      </c>
      <c r="G147" s="3" t="e">
        <f>VLOOKUP('Prediction Data'!$C147, Names!$C$2:$K$363, 3,FALSE)</f>
        <v>#N/A</v>
      </c>
      <c r="H147" s="3" t="e">
        <f>VLOOKUP('Prediction Data'!$B147, Names!$C$2:$K$363, 5,FALSE)</f>
        <v>#N/A</v>
      </c>
      <c r="I147" s="3" t="e">
        <f>VLOOKUP('Prediction Data'!$C147, Names!$C$2:$K$363, 5,FALSE)</f>
        <v>#N/A</v>
      </c>
      <c r="J147" s="3" t="e">
        <f>VLOOKUP('Prediction Data'!$B147, Names!$C$2:$K$363, 6,FALSE)</f>
        <v>#N/A</v>
      </c>
      <c r="K147" s="3" t="e">
        <f>VLOOKUP('Prediction Data'!$C147, Names!$C$2:$K$363, 6,FALSE)</f>
        <v>#N/A</v>
      </c>
      <c r="L147" s="3" t="e">
        <f>VLOOKUP(B147, Names!$C$2:$M$363, 7,FALSE)</f>
        <v>#N/A</v>
      </c>
      <c r="M147" s="3" t="e">
        <f>VLOOKUP(C147, Names!$C$2:$M$363, 7,FALSE)</f>
        <v>#N/A</v>
      </c>
      <c r="N147" s="4" t="s">
        <v>558</v>
      </c>
      <c r="Q147" s="4">
        <f t="shared" si="20"/>
        <v>0</v>
      </c>
      <c r="R147" s="4" t="str">
        <f t="shared" si="21"/>
        <v>L</v>
      </c>
      <c r="S147" s="5"/>
      <c r="T147" s="17" t="e">
        <f>VLOOKUP($F147, Ratings_Comp[], T$215, FALSE)</f>
        <v>#N/A</v>
      </c>
      <c r="U147" s="17" t="e">
        <f>VLOOKUP($F147, Ratings_Comp[], U$215, FALSE)</f>
        <v>#N/A</v>
      </c>
      <c r="V147" s="17" t="e">
        <f>VLOOKUP($F147, Ratings_Comp[], V$215, FALSE)</f>
        <v>#N/A</v>
      </c>
      <c r="W147" s="17" t="e">
        <f>VLOOKUP($F147, Ratings_Comp[], W$215, FALSE)</f>
        <v>#N/A</v>
      </c>
      <c r="X147" s="17" t="e">
        <f>VLOOKUP($F147, Ratings_Comp[], X$215, FALSE)</f>
        <v>#N/A</v>
      </c>
      <c r="Y147" s="17" t="e">
        <f>VLOOKUP($G147, Ratings_Comp[], Y$215, FALSE)</f>
        <v>#N/A</v>
      </c>
      <c r="Z147" s="17" t="e">
        <f>VLOOKUP($G147, Ratings_Comp[], Z$215, FALSE)</f>
        <v>#N/A</v>
      </c>
      <c r="AA147" s="17" t="e">
        <f>VLOOKUP($G147, Ratings_Comp[], AA$215, FALSE)</f>
        <v>#N/A</v>
      </c>
      <c r="AB147" s="17" t="e">
        <f>VLOOKUP($G147, Ratings_Comp[], AB$215, FALSE)</f>
        <v>#N/A</v>
      </c>
      <c r="AC147" s="17" t="e">
        <f>VLOOKUP($G147, Ratings_Comp[], AC$215, FALSE)</f>
        <v>#N/A</v>
      </c>
      <c r="AD147" t="e">
        <f>VLOOKUP('Prediction Data'!$D147,#REF!, AD$215,FALSE)</f>
        <v>#N/A</v>
      </c>
      <c r="AE147" t="e">
        <f>VLOOKUP('Prediction Data'!$D147,#REF!, AE$215,FALSE)</f>
        <v>#N/A</v>
      </c>
      <c r="AF147" t="e">
        <f>VLOOKUP('Prediction Data'!$D147,#REF!, AF$215,FALSE)</f>
        <v>#N/A</v>
      </c>
      <c r="AG147" t="e">
        <f>VLOOKUP('Prediction Data'!$D147,#REF!, AG$215,FALSE)</f>
        <v>#N/A</v>
      </c>
      <c r="AH147" t="e">
        <f>VLOOKUP('Prediction Data'!$D147,#REF!, AH$215,FALSE)</f>
        <v>#N/A</v>
      </c>
      <c r="AI147" t="e">
        <f>VLOOKUP('Prediction Data'!$E147,#REF!, AI$215,FALSE)</f>
        <v>#N/A</v>
      </c>
      <c r="AJ147" t="e">
        <f>VLOOKUP('Prediction Data'!$E147,#REF!, AJ$215,FALSE)</f>
        <v>#N/A</v>
      </c>
      <c r="AK147" t="e">
        <f>VLOOKUP('Prediction Data'!$E147,#REF!, AK$215,FALSE)</f>
        <v>#N/A</v>
      </c>
      <c r="AL147" t="e">
        <f>VLOOKUP('Prediction Data'!$E147,#REF!, AL$215,FALSE)</f>
        <v>#N/A</v>
      </c>
      <c r="AM147" t="e">
        <f>VLOOKUP('Prediction Data'!$E147,#REF!, AM$215,FALSE)</f>
        <v>#N/A</v>
      </c>
      <c r="AN147" t="e">
        <f>VLOOKUP($F147,#REF!, AN$215,FALSE)</f>
        <v>#N/A</v>
      </c>
      <c r="AO147" t="e">
        <f>VLOOKUP($F147,#REF!, AO$215,FALSE)</f>
        <v>#N/A</v>
      </c>
      <c r="AP147" t="e">
        <f>VLOOKUP($G147,#REF!, AP$215,FALSE)</f>
        <v>#N/A</v>
      </c>
      <c r="AQ147" t="e">
        <f>VLOOKUP($G147,#REF!, AQ$215,FALSE)</f>
        <v>#N/A</v>
      </c>
      <c r="AR147" t="e">
        <f>VLOOKUP($H147,#REF!, 'Prediction Data'!AR$215,FALSE)</f>
        <v>#N/A</v>
      </c>
      <c r="AS147" t="e">
        <f>VLOOKUP($H147,#REF!, 'Prediction Data'!AS$215,FALSE)</f>
        <v>#N/A</v>
      </c>
      <c r="AT147" t="e">
        <f>VLOOKUP($H147,#REF!, 'Prediction Data'!AT$215,FALSE)</f>
        <v>#N/A</v>
      </c>
      <c r="AU147" t="e">
        <f>VLOOKUP($H147,#REF!, 'Prediction Data'!AU$215,FALSE)</f>
        <v>#N/A</v>
      </c>
      <c r="AV147" t="e">
        <f>VLOOKUP($H147,#REF!, 'Prediction Data'!AV$215,FALSE)</f>
        <v>#N/A</v>
      </c>
      <c r="AW147" t="e">
        <f>VLOOKUP($H147,#REF!, 'Prediction Data'!AW$215,FALSE)</f>
        <v>#N/A</v>
      </c>
      <c r="AX147" t="e">
        <f>VLOOKUP($H147,#REF!, 'Prediction Data'!AX$215,FALSE)</f>
        <v>#N/A</v>
      </c>
      <c r="AY147" t="e">
        <f>VLOOKUP($H147,#REF!, 'Prediction Data'!AY$215,FALSE)</f>
        <v>#N/A</v>
      </c>
      <c r="AZ147" t="e">
        <f>VLOOKUP($H147,#REF!, 'Prediction Data'!AZ$215,FALSE)</f>
        <v>#N/A</v>
      </c>
      <c r="BA147" t="e">
        <f>VLOOKUP($H147,#REF!, 'Prediction Data'!BA$215,FALSE)</f>
        <v>#N/A</v>
      </c>
      <c r="BB147" t="e">
        <f>VLOOKUP($H147,#REF!, 'Prediction Data'!BB$215,FALSE)</f>
        <v>#N/A</v>
      </c>
      <c r="BC147" t="e">
        <f>VLOOKUP($H147,#REF!, 'Prediction Data'!BC$215,FALSE)</f>
        <v>#N/A</v>
      </c>
      <c r="BD147" t="e">
        <f>VLOOKUP($I147,#REF!, 'Prediction Data'!BD$215,FALSE)</f>
        <v>#N/A</v>
      </c>
      <c r="BE147" t="e">
        <f>VLOOKUP($I147,#REF!, 'Prediction Data'!BE$215,FALSE)</f>
        <v>#N/A</v>
      </c>
      <c r="BF147" t="e">
        <f>VLOOKUP($I147,#REF!, 'Prediction Data'!BF$215,FALSE)</f>
        <v>#N/A</v>
      </c>
      <c r="BG147" t="e">
        <f>VLOOKUP($I147,#REF!, 'Prediction Data'!BG$215,FALSE)</f>
        <v>#N/A</v>
      </c>
      <c r="BH147" t="e">
        <f>VLOOKUP($I147,#REF!, 'Prediction Data'!BH$215,FALSE)</f>
        <v>#N/A</v>
      </c>
      <c r="BI147" t="e">
        <f>VLOOKUP($I147,#REF!, 'Prediction Data'!BI$215,FALSE)</f>
        <v>#N/A</v>
      </c>
      <c r="BJ147" t="e">
        <f>VLOOKUP($I147,#REF!, 'Prediction Data'!BJ$215,FALSE)</f>
        <v>#N/A</v>
      </c>
      <c r="BK147" t="e">
        <f>VLOOKUP($I147,#REF!, 'Prediction Data'!BK$215,FALSE)</f>
        <v>#N/A</v>
      </c>
      <c r="BL147" t="e">
        <f>VLOOKUP($I147,#REF!, 'Prediction Data'!BL$215,FALSE)</f>
        <v>#N/A</v>
      </c>
      <c r="BM147" t="e">
        <f>VLOOKUP($I147,#REF!, 'Prediction Data'!BM$215,FALSE)</f>
        <v>#N/A</v>
      </c>
      <c r="BN147" t="e">
        <f>VLOOKUP($I147,#REF!, 'Prediction Data'!BN$215,FALSE)</f>
        <v>#N/A</v>
      </c>
      <c r="BO147" t="e">
        <f>VLOOKUP($I147,#REF!, 'Prediction Data'!BO$215,FALSE)</f>
        <v>#N/A</v>
      </c>
      <c r="BP147" t="e">
        <f>VLOOKUP('Prediction Data'!$J147,#REF!, BP$215, FALSE)</f>
        <v>#N/A</v>
      </c>
      <c r="BQ147" t="e">
        <f>VLOOKUP('Prediction Data'!$J147,#REF!, BQ$215, FALSE)</f>
        <v>#N/A</v>
      </c>
      <c r="BR147" t="e">
        <f>VLOOKUP('Prediction Data'!$J147,#REF!, BR$215, FALSE)</f>
        <v>#N/A</v>
      </c>
      <c r="BS147" t="e">
        <f>VLOOKUP('Prediction Data'!$J147,#REF!, BS$215, FALSE)</f>
        <v>#N/A</v>
      </c>
      <c r="BT147" t="e">
        <f>VLOOKUP('Prediction Data'!$J147,#REF!, BT$215, FALSE)</f>
        <v>#N/A</v>
      </c>
      <c r="BU147" t="e">
        <f t="shared" si="22"/>
        <v>#N/A</v>
      </c>
      <c r="BV147" t="e">
        <f t="shared" si="23"/>
        <v>#N/A</v>
      </c>
      <c r="BW147" t="e">
        <f>VLOOKUP('Prediction Data'!$K147,#REF!, BW$215, FALSE)</f>
        <v>#N/A</v>
      </c>
      <c r="BX147" t="e">
        <f>VLOOKUP('Prediction Data'!$K147,#REF!, BX$215, FALSE)</f>
        <v>#N/A</v>
      </c>
      <c r="BY147" t="e">
        <f>VLOOKUP('Prediction Data'!$K147,#REF!, BY$215, FALSE)</f>
        <v>#N/A</v>
      </c>
      <c r="BZ147" t="e">
        <f>VLOOKUP('Prediction Data'!$K147,#REF!, BZ$215, FALSE)</f>
        <v>#N/A</v>
      </c>
      <c r="CA147" t="e">
        <f>VLOOKUP('Prediction Data'!$K147,#REF!, CA$215, FALSE)</f>
        <v>#N/A</v>
      </c>
      <c r="CB147" t="e">
        <f t="shared" si="24"/>
        <v>#N/A</v>
      </c>
      <c r="CC147" t="e">
        <f t="shared" si="25"/>
        <v>#N/A</v>
      </c>
      <c r="CD147" t="e">
        <f t="shared" si="26"/>
        <v>#N/A</v>
      </c>
      <c r="CE147" t="e">
        <f t="shared" si="27"/>
        <v>#N/A</v>
      </c>
      <c r="CF147" s="20" t="e">
        <f t="shared" si="28"/>
        <v>#N/A</v>
      </c>
      <c r="CG147" s="20" t="e">
        <f t="shared" si="29"/>
        <v>#N/A</v>
      </c>
      <c r="CH147" t="e">
        <f>VLOOKUP(Table411[[#This Row],[Conference_H]], Conferences!$H$2:$N$34, 3,FALSE)</f>
        <v>#N/A</v>
      </c>
      <c r="CI147" t="e">
        <f>VLOOKUP(Table411[[#This Row],[Conference_A]], Conferences!$H$2:$N$34, 3,FALSE)</f>
        <v>#N/A</v>
      </c>
      <c r="CJ147" t="e">
        <f>IF(Table411[[#This Row],[CRank_H]]=Table411[[#This Row],[CRank_A]],0,1)</f>
        <v>#N/A</v>
      </c>
      <c r="CK147" t="e">
        <f>VLOOKUP(Table411[[#This Row],[Home Name BPI_SAG ELO]], 'Ratings_Comp'!$A$2:$L$364, 14, FALSE)</f>
        <v>#N/A</v>
      </c>
      <c r="CL147" t="e">
        <f>VLOOKUP(Table411[[#This Row],[Home Name BPI_SAG ELO]], 'Ratings_Comp'!$A$2:$L$364, 15, FALSE)</f>
        <v>#N/A</v>
      </c>
      <c r="CM147" t="e">
        <f>VLOOKUP(Table411[[#This Row],[Away Name BPI_SAG ELO]], 'Ratings_Comp'!$A$2:$L$364, 14, FALSE)</f>
        <v>#N/A</v>
      </c>
      <c r="CN147" t="e">
        <f>VLOOKUP(Table411[[#This Row],[Away Name BPI_SAG ELO]], 'Ratings_Comp'!$A$2:$L$364, 15, FALSE)</f>
        <v>#N/A</v>
      </c>
      <c r="CO147" t="e">
        <f>Table411[[#This Row],[Home_Ws]]/(Table411[[#This Row],[Home_Ws]]+Table411[[#This Row],[Home_Ls]])</f>
        <v>#N/A</v>
      </c>
      <c r="CP147" t="e">
        <f>Table411[[#This Row],[Away_Ws]]/(Table411[[#This Row],[Away_Ws]]+Table411[[#This Row],[Away_Ls]])</f>
        <v>#N/A</v>
      </c>
    </row>
    <row r="148" spans="1:94" x14ac:dyDescent="0.45">
      <c r="A148">
        <v>148</v>
      </c>
      <c r="B148" s="4"/>
      <c r="C148" s="4"/>
      <c r="D148" s="3" t="e">
        <f>VLOOKUP('Prediction Data'!$B148, Names!$C$2:$K$363, 2,FALSE)</f>
        <v>#N/A</v>
      </c>
      <c r="E148" s="3" t="e">
        <f>VLOOKUP('Prediction Data'!$C148, Names!$C$2:$K$363, 2,FALSE)</f>
        <v>#N/A</v>
      </c>
      <c r="F148" s="3" t="e">
        <f>VLOOKUP('Prediction Data'!$B148, Names!$C$2:$K$363, 3,FALSE)</f>
        <v>#N/A</v>
      </c>
      <c r="G148" s="3" t="e">
        <f>VLOOKUP('Prediction Data'!$C148, Names!$C$2:$K$363, 3,FALSE)</f>
        <v>#N/A</v>
      </c>
      <c r="H148" s="3" t="e">
        <f>VLOOKUP('Prediction Data'!$B148, Names!$C$2:$K$363, 5,FALSE)</f>
        <v>#N/A</v>
      </c>
      <c r="I148" s="3" t="e">
        <f>VLOOKUP('Prediction Data'!$C148, Names!$C$2:$K$363, 5,FALSE)</f>
        <v>#N/A</v>
      </c>
      <c r="J148" s="3" t="e">
        <f>VLOOKUP('Prediction Data'!$B148, Names!$C$2:$K$363, 6,FALSE)</f>
        <v>#N/A</v>
      </c>
      <c r="K148" s="3" t="e">
        <f>VLOOKUP('Prediction Data'!$C148, Names!$C$2:$K$363, 6,FALSE)</f>
        <v>#N/A</v>
      </c>
      <c r="L148" s="3" t="e">
        <f>VLOOKUP(B148, Names!$C$2:$M$363, 7,FALSE)</f>
        <v>#N/A</v>
      </c>
      <c r="M148" s="3" t="e">
        <f>VLOOKUP(C148, Names!$C$2:$M$363, 7,FALSE)</f>
        <v>#N/A</v>
      </c>
      <c r="N148" s="4" t="s">
        <v>558</v>
      </c>
      <c r="Q148" s="4">
        <f t="shared" si="20"/>
        <v>0</v>
      </c>
      <c r="R148" s="4" t="str">
        <f t="shared" si="21"/>
        <v>L</v>
      </c>
      <c r="S148" s="5"/>
      <c r="T148" s="17" t="e">
        <f>VLOOKUP($F148, Ratings_Comp[], T$215, FALSE)</f>
        <v>#N/A</v>
      </c>
      <c r="U148" s="17" t="e">
        <f>VLOOKUP($F148, Ratings_Comp[], U$215, FALSE)</f>
        <v>#N/A</v>
      </c>
      <c r="V148" s="17" t="e">
        <f>VLOOKUP($F148, Ratings_Comp[], V$215, FALSE)</f>
        <v>#N/A</v>
      </c>
      <c r="W148" s="17" t="e">
        <f>VLOOKUP($F148, Ratings_Comp[], W$215, FALSE)</f>
        <v>#N/A</v>
      </c>
      <c r="X148" s="17" t="e">
        <f>VLOOKUP($F148, Ratings_Comp[], X$215, FALSE)</f>
        <v>#N/A</v>
      </c>
      <c r="Y148" s="17" t="e">
        <f>VLOOKUP($G148, Ratings_Comp[], Y$215, FALSE)</f>
        <v>#N/A</v>
      </c>
      <c r="Z148" s="17" t="e">
        <f>VLOOKUP($G148, Ratings_Comp[], Z$215, FALSE)</f>
        <v>#N/A</v>
      </c>
      <c r="AA148" s="17" t="e">
        <f>VLOOKUP($G148, Ratings_Comp[], AA$215, FALSE)</f>
        <v>#N/A</v>
      </c>
      <c r="AB148" s="17" t="e">
        <f>VLOOKUP($G148, Ratings_Comp[], AB$215, FALSE)</f>
        <v>#N/A</v>
      </c>
      <c r="AC148" s="17" t="e">
        <f>VLOOKUP($G148, Ratings_Comp[], AC$215, FALSE)</f>
        <v>#N/A</v>
      </c>
      <c r="AD148" t="e">
        <f>VLOOKUP('Prediction Data'!$D148,#REF!, AD$215,FALSE)</f>
        <v>#N/A</v>
      </c>
      <c r="AE148" t="e">
        <f>VLOOKUP('Prediction Data'!$D148,#REF!, AE$215,FALSE)</f>
        <v>#N/A</v>
      </c>
      <c r="AF148" t="e">
        <f>VLOOKUP('Prediction Data'!$D148,#REF!, AF$215,FALSE)</f>
        <v>#N/A</v>
      </c>
      <c r="AG148" t="e">
        <f>VLOOKUP('Prediction Data'!$D148,#REF!, AG$215,FALSE)</f>
        <v>#N/A</v>
      </c>
      <c r="AH148" t="e">
        <f>VLOOKUP('Prediction Data'!$D148,#REF!, AH$215,FALSE)</f>
        <v>#N/A</v>
      </c>
      <c r="AI148" t="e">
        <f>VLOOKUP('Prediction Data'!$E148,#REF!, AI$215,FALSE)</f>
        <v>#N/A</v>
      </c>
      <c r="AJ148" t="e">
        <f>VLOOKUP('Prediction Data'!$E148,#REF!, AJ$215,FALSE)</f>
        <v>#N/A</v>
      </c>
      <c r="AK148" t="e">
        <f>VLOOKUP('Prediction Data'!$E148,#REF!, AK$215,FALSE)</f>
        <v>#N/A</v>
      </c>
      <c r="AL148" t="e">
        <f>VLOOKUP('Prediction Data'!$E148,#REF!, AL$215,FALSE)</f>
        <v>#N/A</v>
      </c>
      <c r="AM148" t="e">
        <f>VLOOKUP('Prediction Data'!$E148,#REF!, AM$215,FALSE)</f>
        <v>#N/A</v>
      </c>
      <c r="AN148" t="e">
        <f>VLOOKUP($F148,#REF!, AN$215,FALSE)</f>
        <v>#N/A</v>
      </c>
      <c r="AO148" t="e">
        <f>VLOOKUP($F148,#REF!, AO$215,FALSE)</f>
        <v>#N/A</v>
      </c>
      <c r="AP148" t="e">
        <f>VLOOKUP($G148,#REF!, AP$215,FALSE)</f>
        <v>#N/A</v>
      </c>
      <c r="AQ148" t="e">
        <f>VLOOKUP($G148,#REF!, AQ$215,FALSE)</f>
        <v>#N/A</v>
      </c>
      <c r="AR148" t="e">
        <f>VLOOKUP($H148,#REF!, 'Prediction Data'!AR$215,FALSE)</f>
        <v>#N/A</v>
      </c>
      <c r="AS148" t="e">
        <f>VLOOKUP($H148,#REF!, 'Prediction Data'!AS$215,FALSE)</f>
        <v>#N/A</v>
      </c>
      <c r="AT148" t="e">
        <f>VLOOKUP($H148,#REF!, 'Prediction Data'!AT$215,FALSE)</f>
        <v>#N/A</v>
      </c>
      <c r="AU148" t="e">
        <f>VLOOKUP($H148,#REF!, 'Prediction Data'!AU$215,FALSE)</f>
        <v>#N/A</v>
      </c>
      <c r="AV148" t="e">
        <f>VLOOKUP($H148,#REF!, 'Prediction Data'!AV$215,FALSE)</f>
        <v>#N/A</v>
      </c>
      <c r="AW148" t="e">
        <f>VLOOKUP($H148,#REF!, 'Prediction Data'!AW$215,FALSE)</f>
        <v>#N/A</v>
      </c>
      <c r="AX148" t="e">
        <f>VLOOKUP($H148,#REF!, 'Prediction Data'!AX$215,FALSE)</f>
        <v>#N/A</v>
      </c>
      <c r="AY148" t="e">
        <f>VLOOKUP($H148,#REF!, 'Prediction Data'!AY$215,FALSE)</f>
        <v>#N/A</v>
      </c>
      <c r="AZ148" t="e">
        <f>VLOOKUP($H148,#REF!, 'Prediction Data'!AZ$215,FALSE)</f>
        <v>#N/A</v>
      </c>
      <c r="BA148" t="e">
        <f>VLOOKUP($H148,#REF!, 'Prediction Data'!BA$215,FALSE)</f>
        <v>#N/A</v>
      </c>
      <c r="BB148" t="e">
        <f>VLOOKUP($H148,#REF!, 'Prediction Data'!BB$215,FALSE)</f>
        <v>#N/A</v>
      </c>
      <c r="BC148" t="e">
        <f>VLOOKUP($H148,#REF!, 'Prediction Data'!BC$215,FALSE)</f>
        <v>#N/A</v>
      </c>
      <c r="BD148" t="e">
        <f>VLOOKUP($I148,#REF!, 'Prediction Data'!BD$215,FALSE)</f>
        <v>#N/A</v>
      </c>
      <c r="BE148" t="e">
        <f>VLOOKUP($I148,#REF!, 'Prediction Data'!BE$215,FALSE)</f>
        <v>#N/A</v>
      </c>
      <c r="BF148" t="e">
        <f>VLOOKUP($I148,#REF!, 'Prediction Data'!BF$215,FALSE)</f>
        <v>#N/A</v>
      </c>
      <c r="BG148" t="e">
        <f>VLOOKUP($I148,#REF!, 'Prediction Data'!BG$215,FALSE)</f>
        <v>#N/A</v>
      </c>
      <c r="BH148" t="e">
        <f>VLOOKUP($I148,#REF!, 'Prediction Data'!BH$215,FALSE)</f>
        <v>#N/A</v>
      </c>
      <c r="BI148" t="e">
        <f>VLOOKUP($I148,#REF!, 'Prediction Data'!BI$215,FALSE)</f>
        <v>#N/A</v>
      </c>
      <c r="BJ148" t="e">
        <f>VLOOKUP($I148,#REF!, 'Prediction Data'!BJ$215,FALSE)</f>
        <v>#N/A</v>
      </c>
      <c r="BK148" t="e">
        <f>VLOOKUP($I148,#REF!, 'Prediction Data'!BK$215,FALSE)</f>
        <v>#N/A</v>
      </c>
      <c r="BL148" t="e">
        <f>VLOOKUP($I148,#REF!, 'Prediction Data'!BL$215,FALSE)</f>
        <v>#N/A</v>
      </c>
      <c r="BM148" t="e">
        <f>VLOOKUP($I148,#REF!, 'Prediction Data'!BM$215,FALSE)</f>
        <v>#N/A</v>
      </c>
      <c r="BN148" t="e">
        <f>VLOOKUP($I148,#REF!, 'Prediction Data'!BN$215,FALSE)</f>
        <v>#N/A</v>
      </c>
      <c r="BO148" t="e">
        <f>VLOOKUP($I148,#REF!, 'Prediction Data'!BO$215,FALSE)</f>
        <v>#N/A</v>
      </c>
      <c r="BP148" t="e">
        <f>VLOOKUP('Prediction Data'!$J148,#REF!, BP$215, FALSE)</f>
        <v>#N/A</v>
      </c>
      <c r="BQ148" t="e">
        <f>VLOOKUP('Prediction Data'!$J148,#REF!, BQ$215, FALSE)</f>
        <v>#N/A</v>
      </c>
      <c r="BR148" t="e">
        <f>VLOOKUP('Prediction Data'!$J148,#REF!, BR$215, FALSE)</f>
        <v>#N/A</v>
      </c>
      <c r="BS148" t="e">
        <f>VLOOKUP('Prediction Data'!$J148,#REF!, BS$215, FALSE)</f>
        <v>#N/A</v>
      </c>
      <c r="BT148" t="e">
        <f>VLOOKUP('Prediction Data'!$J148,#REF!, BT$215, FALSE)</f>
        <v>#N/A</v>
      </c>
      <c r="BU148" t="e">
        <f t="shared" si="22"/>
        <v>#N/A</v>
      </c>
      <c r="BV148" t="e">
        <f t="shared" si="23"/>
        <v>#N/A</v>
      </c>
      <c r="BW148" t="e">
        <f>VLOOKUP('Prediction Data'!$K148,#REF!, BW$215, FALSE)</f>
        <v>#N/A</v>
      </c>
      <c r="BX148" t="e">
        <f>VLOOKUP('Prediction Data'!$K148,#REF!, BX$215, FALSE)</f>
        <v>#N/A</v>
      </c>
      <c r="BY148" t="e">
        <f>VLOOKUP('Prediction Data'!$K148,#REF!, BY$215, FALSE)</f>
        <v>#N/A</v>
      </c>
      <c r="BZ148" t="e">
        <f>VLOOKUP('Prediction Data'!$K148,#REF!, BZ$215, FALSE)</f>
        <v>#N/A</v>
      </c>
      <c r="CA148" t="e">
        <f>VLOOKUP('Prediction Data'!$K148,#REF!, CA$215, FALSE)</f>
        <v>#N/A</v>
      </c>
      <c r="CB148" t="e">
        <f t="shared" si="24"/>
        <v>#N/A</v>
      </c>
      <c r="CC148" t="e">
        <f t="shared" si="25"/>
        <v>#N/A</v>
      </c>
      <c r="CD148" t="e">
        <f t="shared" si="26"/>
        <v>#N/A</v>
      </c>
      <c r="CE148" t="e">
        <f t="shared" si="27"/>
        <v>#N/A</v>
      </c>
      <c r="CF148" s="20" t="e">
        <f t="shared" si="28"/>
        <v>#N/A</v>
      </c>
      <c r="CG148" s="20" t="e">
        <f t="shared" si="29"/>
        <v>#N/A</v>
      </c>
      <c r="CH148" t="e">
        <f>VLOOKUP(Table411[[#This Row],[Conference_H]], Conferences!$H$2:$N$34, 3,FALSE)</f>
        <v>#N/A</v>
      </c>
      <c r="CI148" t="e">
        <f>VLOOKUP(Table411[[#This Row],[Conference_A]], Conferences!$H$2:$N$34, 3,FALSE)</f>
        <v>#N/A</v>
      </c>
      <c r="CJ148" t="e">
        <f>IF(Table411[[#This Row],[CRank_H]]=Table411[[#This Row],[CRank_A]],0,1)</f>
        <v>#N/A</v>
      </c>
      <c r="CK148" t="e">
        <f>VLOOKUP(Table411[[#This Row],[Home Name BPI_SAG ELO]], 'Ratings_Comp'!$A$2:$L$364, 14, FALSE)</f>
        <v>#N/A</v>
      </c>
      <c r="CL148" t="e">
        <f>VLOOKUP(Table411[[#This Row],[Home Name BPI_SAG ELO]], 'Ratings_Comp'!$A$2:$L$364, 15, FALSE)</f>
        <v>#N/A</v>
      </c>
      <c r="CM148" t="e">
        <f>VLOOKUP(Table411[[#This Row],[Away Name BPI_SAG ELO]], 'Ratings_Comp'!$A$2:$L$364, 14, FALSE)</f>
        <v>#N/A</v>
      </c>
      <c r="CN148" t="e">
        <f>VLOOKUP(Table411[[#This Row],[Away Name BPI_SAG ELO]], 'Ratings_Comp'!$A$2:$L$364, 15, FALSE)</f>
        <v>#N/A</v>
      </c>
      <c r="CO148" t="e">
        <f>Table411[[#This Row],[Home_Ws]]/(Table411[[#This Row],[Home_Ws]]+Table411[[#This Row],[Home_Ls]])</f>
        <v>#N/A</v>
      </c>
      <c r="CP148" t="e">
        <f>Table411[[#This Row],[Away_Ws]]/(Table411[[#This Row],[Away_Ws]]+Table411[[#This Row],[Away_Ls]])</f>
        <v>#N/A</v>
      </c>
    </row>
    <row r="149" spans="1:94" x14ac:dyDescent="0.45">
      <c r="A149">
        <v>149</v>
      </c>
      <c r="B149" s="4"/>
      <c r="C149" s="4"/>
      <c r="D149" s="3" t="e">
        <f>VLOOKUP('Prediction Data'!$B149, Names!$C$2:$K$363, 2,FALSE)</f>
        <v>#N/A</v>
      </c>
      <c r="E149" s="3" t="e">
        <f>VLOOKUP('Prediction Data'!$C149, Names!$C$2:$K$363, 2,FALSE)</f>
        <v>#N/A</v>
      </c>
      <c r="F149" s="3" t="e">
        <f>VLOOKUP('Prediction Data'!$B149, Names!$C$2:$K$363, 3,FALSE)</f>
        <v>#N/A</v>
      </c>
      <c r="G149" s="3" t="e">
        <f>VLOOKUP('Prediction Data'!$C149, Names!$C$2:$K$363, 3,FALSE)</f>
        <v>#N/A</v>
      </c>
      <c r="H149" s="3" t="e">
        <f>VLOOKUP('Prediction Data'!$B149, Names!$C$2:$K$363, 5,FALSE)</f>
        <v>#N/A</v>
      </c>
      <c r="I149" s="3" t="e">
        <f>VLOOKUP('Prediction Data'!$C149, Names!$C$2:$K$363, 5,FALSE)</f>
        <v>#N/A</v>
      </c>
      <c r="J149" s="3" t="e">
        <f>VLOOKUP('Prediction Data'!$B149, Names!$C$2:$K$363, 6,FALSE)</f>
        <v>#N/A</v>
      </c>
      <c r="K149" s="3" t="e">
        <f>VLOOKUP('Prediction Data'!$C149, Names!$C$2:$K$363, 6,FALSE)</f>
        <v>#N/A</v>
      </c>
      <c r="L149" s="3" t="e">
        <f>VLOOKUP(B149, Names!$C$2:$M$363, 7,FALSE)</f>
        <v>#N/A</v>
      </c>
      <c r="M149" s="3" t="e">
        <f>VLOOKUP(C149, Names!$C$2:$M$363, 7,FALSE)</f>
        <v>#N/A</v>
      </c>
      <c r="N149" s="4" t="s">
        <v>558</v>
      </c>
      <c r="Q149" s="4">
        <f t="shared" si="20"/>
        <v>0</v>
      </c>
      <c r="R149" s="4" t="str">
        <f t="shared" si="21"/>
        <v>L</v>
      </c>
      <c r="S149" s="5"/>
      <c r="T149" s="17" t="e">
        <f>VLOOKUP($F149, Ratings_Comp[], T$215, FALSE)</f>
        <v>#N/A</v>
      </c>
      <c r="U149" s="17" t="e">
        <f>VLOOKUP($F149, Ratings_Comp[], U$215, FALSE)</f>
        <v>#N/A</v>
      </c>
      <c r="V149" s="17" t="e">
        <f>VLOOKUP($F149, Ratings_Comp[], V$215, FALSE)</f>
        <v>#N/A</v>
      </c>
      <c r="W149" s="17" t="e">
        <f>VLOOKUP($F149, Ratings_Comp[], W$215, FALSE)</f>
        <v>#N/A</v>
      </c>
      <c r="X149" s="17" t="e">
        <f>VLOOKUP($F149, Ratings_Comp[], X$215, FALSE)</f>
        <v>#N/A</v>
      </c>
      <c r="Y149" s="17" t="e">
        <f>VLOOKUP($G149, Ratings_Comp[], Y$215, FALSE)</f>
        <v>#N/A</v>
      </c>
      <c r="Z149" s="17" t="e">
        <f>VLOOKUP($G149, Ratings_Comp[], Z$215, FALSE)</f>
        <v>#N/A</v>
      </c>
      <c r="AA149" s="17" t="e">
        <f>VLOOKUP($G149, Ratings_Comp[], AA$215, FALSE)</f>
        <v>#N/A</v>
      </c>
      <c r="AB149" s="17" t="e">
        <f>VLOOKUP($G149, Ratings_Comp[], AB$215, FALSE)</f>
        <v>#N/A</v>
      </c>
      <c r="AC149" s="17" t="e">
        <f>VLOOKUP($G149, Ratings_Comp[], AC$215, FALSE)</f>
        <v>#N/A</v>
      </c>
      <c r="AD149" t="e">
        <f>VLOOKUP('Prediction Data'!$D149,#REF!, AD$215,FALSE)</f>
        <v>#N/A</v>
      </c>
      <c r="AE149" t="e">
        <f>VLOOKUP('Prediction Data'!$D149,#REF!, AE$215,FALSE)</f>
        <v>#N/A</v>
      </c>
      <c r="AF149" t="e">
        <f>VLOOKUP('Prediction Data'!$D149,#REF!, AF$215,FALSE)</f>
        <v>#N/A</v>
      </c>
      <c r="AG149" t="e">
        <f>VLOOKUP('Prediction Data'!$D149,#REF!, AG$215,FALSE)</f>
        <v>#N/A</v>
      </c>
      <c r="AH149" t="e">
        <f>VLOOKUP('Prediction Data'!$D149,#REF!, AH$215,FALSE)</f>
        <v>#N/A</v>
      </c>
      <c r="AI149" t="e">
        <f>VLOOKUP('Prediction Data'!$E149,#REF!, AI$215,FALSE)</f>
        <v>#N/A</v>
      </c>
      <c r="AJ149" t="e">
        <f>VLOOKUP('Prediction Data'!$E149,#REF!, AJ$215,FALSE)</f>
        <v>#N/A</v>
      </c>
      <c r="AK149" t="e">
        <f>VLOOKUP('Prediction Data'!$E149,#REF!, AK$215,FALSE)</f>
        <v>#N/A</v>
      </c>
      <c r="AL149" t="e">
        <f>VLOOKUP('Prediction Data'!$E149,#REF!, AL$215,FALSE)</f>
        <v>#N/A</v>
      </c>
      <c r="AM149" t="e">
        <f>VLOOKUP('Prediction Data'!$E149,#REF!, AM$215,FALSE)</f>
        <v>#N/A</v>
      </c>
      <c r="AN149" t="e">
        <f>VLOOKUP($F149,#REF!, AN$215,FALSE)</f>
        <v>#N/A</v>
      </c>
      <c r="AO149" t="e">
        <f>VLOOKUP($F149,#REF!, AO$215,FALSE)</f>
        <v>#N/A</v>
      </c>
      <c r="AP149" t="e">
        <f>VLOOKUP($G149,#REF!, AP$215,FALSE)</f>
        <v>#N/A</v>
      </c>
      <c r="AQ149" t="e">
        <f>VLOOKUP($G149,#REF!, AQ$215,FALSE)</f>
        <v>#N/A</v>
      </c>
      <c r="AR149" t="e">
        <f>VLOOKUP($H149,#REF!, 'Prediction Data'!AR$215,FALSE)</f>
        <v>#N/A</v>
      </c>
      <c r="AS149" t="e">
        <f>VLOOKUP($H149,#REF!, 'Prediction Data'!AS$215,FALSE)</f>
        <v>#N/A</v>
      </c>
      <c r="AT149" t="e">
        <f>VLOOKUP($H149,#REF!, 'Prediction Data'!AT$215,FALSE)</f>
        <v>#N/A</v>
      </c>
      <c r="AU149" t="e">
        <f>VLOOKUP($H149,#REF!, 'Prediction Data'!AU$215,FALSE)</f>
        <v>#N/A</v>
      </c>
      <c r="AV149" t="e">
        <f>VLOOKUP($H149,#REF!, 'Prediction Data'!AV$215,FALSE)</f>
        <v>#N/A</v>
      </c>
      <c r="AW149" t="e">
        <f>VLOOKUP($H149,#REF!, 'Prediction Data'!AW$215,FALSE)</f>
        <v>#N/A</v>
      </c>
      <c r="AX149" t="e">
        <f>VLOOKUP($H149,#REF!, 'Prediction Data'!AX$215,FALSE)</f>
        <v>#N/A</v>
      </c>
      <c r="AY149" t="e">
        <f>VLOOKUP($H149,#REF!, 'Prediction Data'!AY$215,FALSE)</f>
        <v>#N/A</v>
      </c>
      <c r="AZ149" t="e">
        <f>VLOOKUP($H149,#REF!, 'Prediction Data'!AZ$215,FALSE)</f>
        <v>#N/A</v>
      </c>
      <c r="BA149" t="e">
        <f>VLOOKUP($H149,#REF!, 'Prediction Data'!BA$215,FALSE)</f>
        <v>#N/A</v>
      </c>
      <c r="BB149" t="e">
        <f>VLOOKUP($H149,#REF!, 'Prediction Data'!BB$215,FALSE)</f>
        <v>#N/A</v>
      </c>
      <c r="BC149" t="e">
        <f>VLOOKUP($H149,#REF!, 'Prediction Data'!BC$215,FALSE)</f>
        <v>#N/A</v>
      </c>
      <c r="BD149" t="e">
        <f>VLOOKUP($I149,#REF!, 'Prediction Data'!BD$215,FALSE)</f>
        <v>#N/A</v>
      </c>
      <c r="BE149" t="e">
        <f>VLOOKUP($I149,#REF!, 'Prediction Data'!BE$215,FALSE)</f>
        <v>#N/A</v>
      </c>
      <c r="BF149" t="e">
        <f>VLOOKUP($I149,#REF!, 'Prediction Data'!BF$215,FALSE)</f>
        <v>#N/A</v>
      </c>
      <c r="BG149" t="e">
        <f>VLOOKUP($I149,#REF!, 'Prediction Data'!BG$215,FALSE)</f>
        <v>#N/A</v>
      </c>
      <c r="BH149" t="e">
        <f>VLOOKUP($I149,#REF!, 'Prediction Data'!BH$215,FALSE)</f>
        <v>#N/A</v>
      </c>
      <c r="BI149" t="e">
        <f>VLOOKUP($I149,#REF!, 'Prediction Data'!BI$215,FALSE)</f>
        <v>#N/A</v>
      </c>
      <c r="BJ149" t="e">
        <f>VLOOKUP($I149,#REF!, 'Prediction Data'!BJ$215,FALSE)</f>
        <v>#N/A</v>
      </c>
      <c r="BK149" t="e">
        <f>VLOOKUP($I149,#REF!, 'Prediction Data'!BK$215,FALSE)</f>
        <v>#N/A</v>
      </c>
      <c r="BL149" t="e">
        <f>VLOOKUP($I149,#REF!, 'Prediction Data'!BL$215,FALSE)</f>
        <v>#N/A</v>
      </c>
      <c r="BM149" t="e">
        <f>VLOOKUP($I149,#REF!, 'Prediction Data'!BM$215,FALSE)</f>
        <v>#N/A</v>
      </c>
      <c r="BN149" t="e">
        <f>VLOOKUP($I149,#REF!, 'Prediction Data'!BN$215,FALSE)</f>
        <v>#N/A</v>
      </c>
      <c r="BO149" t="e">
        <f>VLOOKUP($I149,#REF!, 'Prediction Data'!BO$215,FALSE)</f>
        <v>#N/A</v>
      </c>
      <c r="BP149" t="e">
        <f>VLOOKUP('Prediction Data'!$J149,#REF!, BP$215, FALSE)</f>
        <v>#N/A</v>
      </c>
      <c r="BQ149" t="e">
        <f>VLOOKUP('Prediction Data'!$J149,#REF!, BQ$215, FALSE)</f>
        <v>#N/A</v>
      </c>
      <c r="BR149" t="e">
        <f>VLOOKUP('Prediction Data'!$J149,#REF!, BR$215, FALSE)</f>
        <v>#N/A</v>
      </c>
      <c r="BS149" t="e">
        <f>VLOOKUP('Prediction Data'!$J149,#REF!, BS$215, FALSE)</f>
        <v>#N/A</v>
      </c>
      <c r="BT149" t="e">
        <f>VLOOKUP('Prediction Data'!$J149,#REF!, BT$215, FALSE)</f>
        <v>#N/A</v>
      </c>
      <c r="BU149" t="e">
        <f t="shared" si="22"/>
        <v>#N/A</v>
      </c>
      <c r="BV149" t="e">
        <f t="shared" si="23"/>
        <v>#N/A</v>
      </c>
      <c r="BW149" t="e">
        <f>VLOOKUP('Prediction Data'!$K149,#REF!, BW$215, FALSE)</f>
        <v>#N/A</v>
      </c>
      <c r="BX149" t="e">
        <f>VLOOKUP('Prediction Data'!$K149,#REF!, BX$215, FALSE)</f>
        <v>#N/A</v>
      </c>
      <c r="BY149" t="e">
        <f>VLOOKUP('Prediction Data'!$K149,#REF!, BY$215, FALSE)</f>
        <v>#N/A</v>
      </c>
      <c r="BZ149" t="e">
        <f>VLOOKUP('Prediction Data'!$K149,#REF!, BZ$215, FALSE)</f>
        <v>#N/A</v>
      </c>
      <c r="CA149" t="e">
        <f>VLOOKUP('Prediction Data'!$K149,#REF!, CA$215, FALSE)</f>
        <v>#N/A</v>
      </c>
      <c r="CB149" t="e">
        <f t="shared" si="24"/>
        <v>#N/A</v>
      </c>
      <c r="CC149" t="e">
        <f t="shared" si="25"/>
        <v>#N/A</v>
      </c>
      <c r="CD149" t="e">
        <f t="shared" si="26"/>
        <v>#N/A</v>
      </c>
      <c r="CE149" t="e">
        <f t="shared" si="27"/>
        <v>#N/A</v>
      </c>
      <c r="CF149" s="20" t="e">
        <f t="shared" si="28"/>
        <v>#N/A</v>
      </c>
      <c r="CG149" s="20" t="e">
        <f t="shared" si="29"/>
        <v>#N/A</v>
      </c>
      <c r="CH149" t="e">
        <f>VLOOKUP(Table411[[#This Row],[Conference_H]], Conferences!$H$2:$N$34, 3,FALSE)</f>
        <v>#N/A</v>
      </c>
      <c r="CI149" t="e">
        <f>VLOOKUP(Table411[[#This Row],[Conference_A]], Conferences!$H$2:$N$34, 3,FALSE)</f>
        <v>#N/A</v>
      </c>
      <c r="CJ149" t="e">
        <f>IF(Table411[[#This Row],[CRank_H]]=Table411[[#This Row],[CRank_A]],0,1)</f>
        <v>#N/A</v>
      </c>
      <c r="CK149" t="e">
        <f>VLOOKUP(Table411[[#This Row],[Home Name BPI_SAG ELO]], 'Ratings_Comp'!$A$2:$L$364, 14, FALSE)</f>
        <v>#N/A</v>
      </c>
      <c r="CL149" t="e">
        <f>VLOOKUP(Table411[[#This Row],[Home Name BPI_SAG ELO]], 'Ratings_Comp'!$A$2:$L$364, 15, FALSE)</f>
        <v>#N/A</v>
      </c>
      <c r="CM149" t="e">
        <f>VLOOKUP(Table411[[#This Row],[Away Name BPI_SAG ELO]], 'Ratings_Comp'!$A$2:$L$364, 14, FALSE)</f>
        <v>#N/A</v>
      </c>
      <c r="CN149" t="e">
        <f>VLOOKUP(Table411[[#This Row],[Away Name BPI_SAG ELO]], 'Ratings_Comp'!$A$2:$L$364, 15, FALSE)</f>
        <v>#N/A</v>
      </c>
      <c r="CO149" t="e">
        <f>Table411[[#This Row],[Home_Ws]]/(Table411[[#This Row],[Home_Ws]]+Table411[[#This Row],[Home_Ls]])</f>
        <v>#N/A</v>
      </c>
      <c r="CP149" t="e">
        <f>Table411[[#This Row],[Away_Ws]]/(Table411[[#This Row],[Away_Ws]]+Table411[[#This Row],[Away_Ls]])</f>
        <v>#N/A</v>
      </c>
    </row>
    <row r="150" spans="1:94" x14ac:dyDescent="0.45">
      <c r="A150">
        <v>150</v>
      </c>
      <c r="B150" s="4"/>
      <c r="C150" s="4"/>
      <c r="D150" s="3" t="e">
        <f>VLOOKUP('Prediction Data'!$B150, Names!$C$2:$K$363, 2,FALSE)</f>
        <v>#N/A</v>
      </c>
      <c r="E150" s="3" t="e">
        <f>VLOOKUP('Prediction Data'!$C150, Names!$C$2:$K$363, 2,FALSE)</f>
        <v>#N/A</v>
      </c>
      <c r="F150" s="3" t="e">
        <f>VLOOKUP('Prediction Data'!$B150, Names!$C$2:$K$363, 3,FALSE)</f>
        <v>#N/A</v>
      </c>
      <c r="G150" s="3" t="e">
        <f>VLOOKUP('Prediction Data'!$C150, Names!$C$2:$K$363, 3,FALSE)</f>
        <v>#N/A</v>
      </c>
      <c r="H150" s="3" t="e">
        <f>VLOOKUP('Prediction Data'!$B150, Names!$C$2:$K$363, 5,FALSE)</f>
        <v>#N/A</v>
      </c>
      <c r="I150" s="3" t="e">
        <f>VLOOKUP('Prediction Data'!$C150, Names!$C$2:$K$363, 5,FALSE)</f>
        <v>#N/A</v>
      </c>
      <c r="J150" s="3" t="e">
        <f>VLOOKUP('Prediction Data'!$B150, Names!$C$2:$K$363, 6,FALSE)</f>
        <v>#N/A</v>
      </c>
      <c r="K150" s="3" t="e">
        <f>VLOOKUP('Prediction Data'!$C150, Names!$C$2:$K$363, 6,FALSE)</f>
        <v>#N/A</v>
      </c>
      <c r="L150" s="3" t="e">
        <f>VLOOKUP(B150, Names!$C$2:$M$363, 7,FALSE)</f>
        <v>#N/A</v>
      </c>
      <c r="M150" s="3" t="e">
        <f>VLOOKUP(C150, Names!$C$2:$M$363, 7,FALSE)</f>
        <v>#N/A</v>
      </c>
      <c r="N150" s="4" t="s">
        <v>558</v>
      </c>
      <c r="Q150" s="4">
        <f t="shared" si="20"/>
        <v>0</v>
      </c>
      <c r="R150" s="4" t="str">
        <f t="shared" si="21"/>
        <v>L</v>
      </c>
      <c r="S150" s="5"/>
      <c r="T150" s="17" t="e">
        <f>VLOOKUP($F150, Ratings_Comp[], T$215, FALSE)</f>
        <v>#N/A</v>
      </c>
      <c r="U150" s="17" t="e">
        <f>VLOOKUP($F150, Ratings_Comp[], U$215, FALSE)</f>
        <v>#N/A</v>
      </c>
      <c r="V150" s="17" t="e">
        <f>VLOOKUP($F150, Ratings_Comp[], V$215, FALSE)</f>
        <v>#N/A</v>
      </c>
      <c r="W150" s="17" t="e">
        <f>VLOOKUP($F150, Ratings_Comp[], W$215, FALSE)</f>
        <v>#N/A</v>
      </c>
      <c r="X150" s="17" t="e">
        <f>VLOOKUP($F150, Ratings_Comp[], X$215, FALSE)</f>
        <v>#N/A</v>
      </c>
      <c r="Y150" s="17" t="e">
        <f>VLOOKUP($G150, Ratings_Comp[], Y$215, FALSE)</f>
        <v>#N/A</v>
      </c>
      <c r="Z150" s="17" t="e">
        <f>VLOOKUP($G150, Ratings_Comp[], Z$215, FALSE)</f>
        <v>#N/A</v>
      </c>
      <c r="AA150" s="17" t="e">
        <f>VLOOKUP($G150, Ratings_Comp[], AA$215, FALSE)</f>
        <v>#N/A</v>
      </c>
      <c r="AB150" s="17" t="e">
        <f>VLOOKUP($G150, Ratings_Comp[], AB$215, FALSE)</f>
        <v>#N/A</v>
      </c>
      <c r="AC150" s="17" t="e">
        <f>VLOOKUP($G150, Ratings_Comp[], AC$215, FALSE)</f>
        <v>#N/A</v>
      </c>
      <c r="AD150" t="e">
        <f>VLOOKUP('Prediction Data'!$D150,#REF!, AD$215,FALSE)</f>
        <v>#N/A</v>
      </c>
      <c r="AE150" t="e">
        <f>VLOOKUP('Prediction Data'!$D150,#REF!, AE$215,FALSE)</f>
        <v>#N/A</v>
      </c>
      <c r="AF150" t="e">
        <f>VLOOKUP('Prediction Data'!$D150,#REF!, AF$215,FALSE)</f>
        <v>#N/A</v>
      </c>
      <c r="AG150" t="e">
        <f>VLOOKUP('Prediction Data'!$D150,#REF!, AG$215,FALSE)</f>
        <v>#N/A</v>
      </c>
      <c r="AH150" t="e">
        <f>VLOOKUP('Prediction Data'!$D150,#REF!, AH$215,FALSE)</f>
        <v>#N/A</v>
      </c>
      <c r="AI150" t="e">
        <f>VLOOKUP('Prediction Data'!$E150,#REF!, AI$215,FALSE)</f>
        <v>#N/A</v>
      </c>
      <c r="AJ150" t="e">
        <f>VLOOKUP('Prediction Data'!$E150,#REF!, AJ$215,FALSE)</f>
        <v>#N/A</v>
      </c>
      <c r="AK150" t="e">
        <f>VLOOKUP('Prediction Data'!$E150,#REF!, AK$215,FALSE)</f>
        <v>#N/A</v>
      </c>
      <c r="AL150" t="e">
        <f>VLOOKUP('Prediction Data'!$E150,#REF!, AL$215,FALSE)</f>
        <v>#N/A</v>
      </c>
      <c r="AM150" t="e">
        <f>VLOOKUP('Prediction Data'!$E150,#REF!, AM$215,FALSE)</f>
        <v>#N/A</v>
      </c>
      <c r="AN150" t="e">
        <f>VLOOKUP($F150,#REF!, AN$215,FALSE)</f>
        <v>#N/A</v>
      </c>
      <c r="AO150" t="e">
        <f>VLOOKUP($F150,#REF!, AO$215,FALSE)</f>
        <v>#N/A</v>
      </c>
      <c r="AP150" t="e">
        <f>VLOOKUP($G150,#REF!, AP$215,FALSE)</f>
        <v>#N/A</v>
      </c>
      <c r="AQ150" t="e">
        <f>VLOOKUP($G150,#REF!, AQ$215,FALSE)</f>
        <v>#N/A</v>
      </c>
      <c r="AR150" t="e">
        <f>VLOOKUP($H150,#REF!, 'Prediction Data'!AR$215,FALSE)</f>
        <v>#N/A</v>
      </c>
      <c r="AS150" t="e">
        <f>VLOOKUP($H150,#REF!, 'Prediction Data'!AS$215,FALSE)</f>
        <v>#N/A</v>
      </c>
      <c r="AT150" t="e">
        <f>VLOOKUP($H150,#REF!, 'Prediction Data'!AT$215,FALSE)</f>
        <v>#N/A</v>
      </c>
      <c r="AU150" t="e">
        <f>VLOOKUP($H150,#REF!, 'Prediction Data'!AU$215,FALSE)</f>
        <v>#N/A</v>
      </c>
      <c r="AV150" t="e">
        <f>VLOOKUP($H150,#REF!, 'Prediction Data'!AV$215,FALSE)</f>
        <v>#N/A</v>
      </c>
      <c r="AW150" t="e">
        <f>VLOOKUP($H150,#REF!, 'Prediction Data'!AW$215,FALSE)</f>
        <v>#N/A</v>
      </c>
      <c r="AX150" t="e">
        <f>VLOOKUP($H150,#REF!, 'Prediction Data'!AX$215,FALSE)</f>
        <v>#N/A</v>
      </c>
      <c r="AY150" t="e">
        <f>VLOOKUP($H150,#REF!, 'Prediction Data'!AY$215,FALSE)</f>
        <v>#N/A</v>
      </c>
      <c r="AZ150" t="e">
        <f>VLOOKUP($H150,#REF!, 'Prediction Data'!AZ$215,FALSE)</f>
        <v>#N/A</v>
      </c>
      <c r="BA150" t="e">
        <f>VLOOKUP($H150,#REF!, 'Prediction Data'!BA$215,FALSE)</f>
        <v>#N/A</v>
      </c>
      <c r="BB150" t="e">
        <f>VLOOKUP($H150,#REF!, 'Prediction Data'!BB$215,FALSE)</f>
        <v>#N/A</v>
      </c>
      <c r="BC150" t="e">
        <f>VLOOKUP($H150,#REF!, 'Prediction Data'!BC$215,FALSE)</f>
        <v>#N/A</v>
      </c>
      <c r="BD150" t="e">
        <f>VLOOKUP($I150,#REF!, 'Prediction Data'!BD$215,FALSE)</f>
        <v>#N/A</v>
      </c>
      <c r="BE150" t="e">
        <f>VLOOKUP($I150,#REF!, 'Prediction Data'!BE$215,FALSE)</f>
        <v>#N/A</v>
      </c>
      <c r="BF150" t="e">
        <f>VLOOKUP($I150,#REF!, 'Prediction Data'!BF$215,FALSE)</f>
        <v>#N/A</v>
      </c>
      <c r="BG150" t="e">
        <f>VLOOKUP($I150,#REF!, 'Prediction Data'!BG$215,FALSE)</f>
        <v>#N/A</v>
      </c>
      <c r="BH150" t="e">
        <f>VLOOKUP($I150,#REF!, 'Prediction Data'!BH$215,FALSE)</f>
        <v>#N/A</v>
      </c>
      <c r="BI150" t="e">
        <f>VLOOKUP($I150,#REF!, 'Prediction Data'!BI$215,FALSE)</f>
        <v>#N/A</v>
      </c>
      <c r="BJ150" t="e">
        <f>VLOOKUP($I150,#REF!, 'Prediction Data'!BJ$215,FALSE)</f>
        <v>#N/A</v>
      </c>
      <c r="BK150" t="e">
        <f>VLOOKUP($I150,#REF!, 'Prediction Data'!BK$215,FALSE)</f>
        <v>#N/A</v>
      </c>
      <c r="BL150" t="e">
        <f>VLOOKUP($I150,#REF!, 'Prediction Data'!BL$215,FALSE)</f>
        <v>#N/A</v>
      </c>
      <c r="BM150" t="e">
        <f>VLOOKUP($I150,#REF!, 'Prediction Data'!BM$215,FALSE)</f>
        <v>#N/A</v>
      </c>
      <c r="BN150" t="e">
        <f>VLOOKUP($I150,#REF!, 'Prediction Data'!BN$215,FALSE)</f>
        <v>#N/A</v>
      </c>
      <c r="BO150" t="e">
        <f>VLOOKUP($I150,#REF!, 'Prediction Data'!BO$215,FALSE)</f>
        <v>#N/A</v>
      </c>
      <c r="BP150" t="e">
        <f>VLOOKUP('Prediction Data'!$J150,#REF!, BP$215, FALSE)</f>
        <v>#N/A</v>
      </c>
      <c r="BQ150" t="e">
        <f>VLOOKUP('Prediction Data'!$J150,#REF!, BQ$215, FALSE)</f>
        <v>#N/A</v>
      </c>
      <c r="BR150" t="e">
        <f>VLOOKUP('Prediction Data'!$J150,#REF!, BR$215, FALSE)</f>
        <v>#N/A</v>
      </c>
      <c r="BS150" t="e">
        <f>VLOOKUP('Prediction Data'!$J150,#REF!, BS$215, FALSE)</f>
        <v>#N/A</v>
      </c>
      <c r="BT150" t="e">
        <f>VLOOKUP('Prediction Data'!$J150,#REF!, BT$215, FALSE)</f>
        <v>#N/A</v>
      </c>
      <c r="BU150" t="e">
        <f t="shared" si="22"/>
        <v>#N/A</v>
      </c>
      <c r="BV150" t="e">
        <f t="shared" si="23"/>
        <v>#N/A</v>
      </c>
      <c r="BW150" t="e">
        <f>VLOOKUP('Prediction Data'!$K150,#REF!, BW$215, FALSE)</f>
        <v>#N/A</v>
      </c>
      <c r="BX150" t="e">
        <f>VLOOKUP('Prediction Data'!$K150,#REF!, BX$215, FALSE)</f>
        <v>#N/A</v>
      </c>
      <c r="BY150" t="e">
        <f>VLOOKUP('Prediction Data'!$K150,#REF!, BY$215, FALSE)</f>
        <v>#N/A</v>
      </c>
      <c r="BZ150" t="e">
        <f>VLOOKUP('Prediction Data'!$K150,#REF!, BZ$215, FALSE)</f>
        <v>#N/A</v>
      </c>
      <c r="CA150" t="e">
        <f>VLOOKUP('Prediction Data'!$K150,#REF!, CA$215, FALSE)</f>
        <v>#N/A</v>
      </c>
      <c r="CB150" t="e">
        <f t="shared" si="24"/>
        <v>#N/A</v>
      </c>
      <c r="CC150" t="e">
        <f t="shared" si="25"/>
        <v>#N/A</v>
      </c>
      <c r="CD150" t="e">
        <f t="shared" si="26"/>
        <v>#N/A</v>
      </c>
      <c r="CE150" t="e">
        <f t="shared" si="27"/>
        <v>#N/A</v>
      </c>
      <c r="CF150" s="20" t="e">
        <f t="shared" si="28"/>
        <v>#N/A</v>
      </c>
      <c r="CG150" s="20" t="e">
        <f t="shared" si="29"/>
        <v>#N/A</v>
      </c>
      <c r="CH150" t="e">
        <f>VLOOKUP(Table411[[#This Row],[Conference_H]], Conferences!$H$2:$N$34, 3,FALSE)</f>
        <v>#N/A</v>
      </c>
      <c r="CI150" t="e">
        <f>VLOOKUP(Table411[[#This Row],[Conference_A]], Conferences!$H$2:$N$34, 3,FALSE)</f>
        <v>#N/A</v>
      </c>
      <c r="CJ150" t="e">
        <f>IF(Table411[[#This Row],[CRank_H]]=Table411[[#This Row],[CRank_A]],0,1)</f>
        <v>#N/A</v>
      </c>
      <c r="CK150" t="e">
        <f>VLOOKUP(Table411[[#This Row],[Home Name BPI_SAG ELO]], 'Ratings_Comp'!$A$2:$L$364, 14, FALSE)</f>
        <v>#N/A</v>
      </c>
      <c r="CL150" t="e">
        <f>VLOOKUP(Table411[[#This Row],[Home Name BPI_SAG ELO]], 'Ratings_Comp'!$A$2:$L$364, 15, FALSE)</f>
        <v>#N/A</v>
      </c>
      <c r="CM150" t="e">
        <f>VLOOKUP(Table411[[#This Row],[Away Name BPI_SAG ELO]], 'Ratings_Comp'!$A$2:$L$364, 14, FALSE)</f>
        <v>#N/A</v>
      </c>
      <c r="CN150" t="e">
        <f>VLOOKUP(Table411[[#This Row],[Away Name BPI_SAG ELO]], 'Ratings_Comp'!$A$2:$L$364, 15, FALSE)</f>
        <v>#N/A</v>
      </c>
      <c r="CO150" t="e">
        <f>Table411[[#This Row],[Home_Ws]]/(Table411[[#This Row],[Home_Ws]]+Table411[[#This Row],[Home_Ls]])</f>
        <v>#N/A</v>
      </c>
      <c r="CP150" t="e">
        <f>Table411[[#This Row],[Away_Ws]]/(Table411[[#This Row],[Away_Ws]]+Table411[[#This Row],[Away_Ls]])</f>
        <v>#N/A</v>
      </c>
    </row>
    <row r="151" spans="1:94" x14ac:dyDescent="0.45">
      <c r="A151">
        <v>151</v>
      </c>
      <c r="B151" s="4"/>
      <c r="C151" s="4"/>
      <c r="D151" s="3" t="e">
        <f>VLOOKUP('Prediction Data'!$B151, Names!$C$2:$K$363, 2,FALSE)</f>
        <v>#N/A</v>
      </c>
      <c r="E151" s="3" t="e">
        <f>VLOOKUP('Prediction Data'!$C151, Names!$C$2:$K$363, 2,FALSE)</f>
        <v>#N/A</v>
      </c>
      <c r="F151" s="3" t="e">
        <f>VLOOKUP('Prediction Data'!$B151, Names!$C$2:$K$363, 3,FALSE)</f>
        <v>#N/A</v>
      </c>
      <c r="G151" s="3" t="e">
        <f>VLOOKUP('Prediction Data'!$C151, Names!$C$2:$K$363, 3,FALSE)</f>
        <v>#N/A</v>
      </c>
      <c r="H151" s="3" t="e">
        <f>VLOOKUP('Prediction Data'!$B151, Names!$C$2:$K$363, 5,FALSE)</f>
        <v>#N/A</v>
      </c>
      <c r="I151" s="3" t="e">
        <f>VLOOKUP('Prediction Data'!$C151, Names!$C$2:$K$363, 5,FALSE)</f>
        <v>#N/A</v>
      </c>
      <c r="J151" s="3" t="e">
        <f>VLOOKUP('Prediction Data'!$B151, Names!$C$2:$K$363, 6,FALSE)</f>
        <v>#N/A</v>
      </c>
      <c r="K151" s="3" t="e">
        <f>VLOOKUP('Prediction Data'!$C151, Names!$C$2:$K$363, 6,FALSE)</f>
        <v>#N/A</v>
      </c>
      <c r="L151" s="3" t="e">
        <f>VLOOKUP(B151, Names!$C$2:$M$363, 7,FALSE)</f>
        <v>#N/A</v>
      </c>
      <c r="M151" s="3" t="e">
        <f>VLOOKUP(C151, Names!$C$2:$M$363, 7,FALSE)</f>
        <v>#N/A</v>
      </c>
      <c r="N151" s="4" t="s">
        <v>558</v>
      </c>
      <c r="Q151" s="4">
        <f t="shared" si="20"/>
        <v>0</v>
      </c>
      <c r="R151" s="4" t="str">
        <f t="shared" si="21"/>
        <v>L</v>
      </c>
      <c r="S151" s="5"/>
      <c r="T151" s="17" t="e">
        <f>VLOOKUP($F151, Ratings_Comp[], T$215, FALSE)</f>
        <v>#N/A</v>
      </c>
      <c r="U151" s="17" t="e">
        <f>VLOOKUP($F151, Ratings_Comp[], U$215, FALSE)</f>
        <v>#N/A</v>
      </c>
      <c r="V151" s="17" t="e">
        <f>VLOOKUP($F151, Ratings_Comp[], V$215, FALSE)</f>
        <v>#N/A</v>
      </c>
      <c r="W151" s="17" t="e">
        <f>VLOOKUP($F151, Ratings_Comp[], W$215, FALSE)</f>
        <v>#N/A</v>
      </c>
      <c r="X151" s="17" t="e">
        <f>VLOOKUP($F151, Ratings_Comp[], X$215, FALSE)</f>
        <v>#N/A</v>
      </c>
      <c r="Y151" s="17" t="e">
        <f>VLOOKUP($G151, Ratings_Comp[], Y$215, FALSE)</f>
        <v>#N/A</v>
      </c>
      <c r="Z151" s="17" t="e">
        <f>VLOOKUP($G151, Ratings_Comp[], Z$215, FALSE)</f>
        <v>#N/A</v>
      </c>
      <c r="AA151" s="17" t="e">
        <f>VLOOKUP($G151, Ratings_Comp[], AA$215, FALSE)</f>
        <v>#N/A</v>
      </c>
      <c r="AB151" s="17" t="e">
        <f>VLOOKUP($G151, Ratings_Comp[], AB$215, FALSE)</f>
        <v>#N/A</v>
      </c>
      <c r="AC151" s="17" t="e">
        <f>VLOOKUP($G151, Ratings_Comp[], AC$215, FALSE)</f>
        <v>#N/A</v>
      </c>
      <c r="AD151" t="e">
        <f>VLOOKUP('Prediction Data'!$D151,#REF!, AD$215,FALSE)</f>
        <v>#N/A</v>
      </c>
      <c r="AE151" t="e">
        <f>VLOOKUP('Prediction Data'!$D151,#REF!, AE$215,FALSE)</f>
        <v>#N/A</v>
      </c>
      <c r="AF151" t="e">
        <f>VLOOKUP('Prediction Data'!$D151,#REF!, AF$215,FALSE)</f>
        <v>#N/A</v>
      </c>
      <c r="AG151" t="e">
        <f>VLOOKUP('Prediction Data'!$D151,#REF!, AG$215,FALSE)</f>
        <v>#N/A</v>
      </c>
      <c r="AH151" t="e">
        <f>VLOOKUP('Prediction Data'!$D151,#REF!, AH$215,FALSE)</f>
        <v>#N/A</v>
      </c>
      <c r="AI151" t="e">
        <f>VLOOKUP('Prediction Data'!$E151,#REF!, AI$215,FALSE)</f>
        <v>#N/A</v>
      </c>
      <c r="AJ151" t="e">
        <f>VLOOKUP('Prediction Data'!$E151,#REF!, AJ$215,FALSE)</f>
        <v>#N/A</v>
      </c>
      <c r="AK151" t="e">
        <f>VLOOKUP('Prediction Data'!$E151,#REF!, AK$215,FALSE)</f>
        <v>#N/A</v>
      </c>
      <c r="AL151" t="e">
        <f>VLOOKUP('Prediction Data'!$E151,#REF!, AL$215,FALSE)</f>
        <v>#N/A</v>
      </c>
      <c r="AM151" t="e">
        <f>VLOOKUP('Prediction Data'!$E151,#REF!, AM$215,FALSE)</f>
        <v>#N/A</v>
      </c>
      <c r="AN151" t="e">
        <f>VLOOKUP($F151,#REF!, AN$215,FALSE)</f>
        <v>#N/A</v>
      </c>
      <c r="AO151" t="e">
        <f>VLOOKUP($F151,#REF!, AO$215,FALSE)</f>
        <v>#N/A</v>
      </c>
      <c r="AP151" t="e">
        <f>VLOOKUP($G151,#REF!, AP$215,FALSE)</f>
        <v>#N/A</v>
      </c>
      <c r="AQ151" t="e">
        <f>VLOOKUP($G151,#REF!, AQ$215,FALSE)</f>
        <v>#N/A</v>
      </c>
      <c r="AR151" t="e">
        <f>VLOOKUP($H151,#REF!, 'Prediction Data'!AR$215,FALSE)</f>
        <v>#N/A</v>
      </c>
      <c r="AS151" t="e">
        <f>VLOOKUP($H151,#REF!, 'Prediction Data'!AS$215,FALSE)</f>
        <v>#N/A</v>
      </c>
      <c r="AT151" t="e">
        <f>VLOOKUP($H151,#REF!, 'Prediction Data'!AT$215,FALSE)</f>
        <v>#N/A</v>
      </c>
      <c r="AU151" t="e">
        <f>VLOOKUP($H151,#REF!, 'Prediction Data'!AU$215,FALSE)</f>
        <v>#N/A</v>
      </c>
      <c r="AV151" t="e">
        <f>VLOOKUP($H151,#REF!, 'Prediction Data'!AV$215,FALSE)</f>
        <v>#N/A</v>
      </c>
      <c r="AW151" t="e">
        <f>VLOOKUP($H151,#REF!, 'Prediction Data'!AW$215,FALSE)</f>
        <v>#N/A</v>
      </c>
      <c r="AX151" t="e">
        <f>VLOOKUP($H151,#REF!, 'Prediction Data'!AX$215,FALSE)</f>
        <v>#N/A</v>
      </c>
      <c r="AY151" t="e">
        <f>VLOOKUP($H151,#REF!, 'Prediction Data'!AY$215,FALSE)</f>
        <v>#N/A</v>
      </c>
      <c r="AZ151" t="e">
        <f>VLOOKUP($H151,#REF!, 'Prediction Data'!AZ$215,FALSE)</f>
        <v>#N/A</v>
      </c>
      <c r="BA151" t="e">
        <f>VLOOKUP($H151,#REF!, 'Prediction Data'!BA$215,FALSE)</f>
        <v>#N/A</v>
      </c>
      <c r="BB151" t="e">
        <f>VLOOKUP($H151,#REF!, 'Prediction Data'!BB$215,FALSE)</f>
        <v>#N/A</v>
      </c>
      <c r="BC151" t="e">
        <f>VLOOKUP($H151,#REF!, 'Prediction Data'!BC$215,FALSE)</f>
        <v>#N/A</v>
      </c>
      <c r="BD151" t="e">
        <f>VLOOKUP($I151,#REF!, 'Prediction Data'!BD$215,FALSE)</f>
        <v>#N/A</v>
      </c>
      <c r="BE151" t="e">
        <f>VLOOKUP($I151,#REF!, 'Prediction Data'!BE$215,FALSE)</f>
        <v>#N/A</v>
      </c>
      <c r="BF151" t="e">
        <f>VLOOKUP($I151,#REF!, 'Prediction Data'!BF$215,FALSE)</f>
        <v>#N/A</v>
      </c>
      <c r="BG151" t="e">
        <f>VLOOKUP($I151,#REF!, 'Prediction Data'!BG$215,FALSE)</f>
        <v>#N/A</v>
      </c>
      <c r="BH151" t="e">
        <f>VLOOKUP($I151,#REF!, 'Prediction Data'!BH$215,FALSE)</f>
        <v>#N/A</v>
      </c>
      <c r="BI151" t="e">
        <f>VLOOKUP($I151,#REF!, 'Prediction Data'!BI$215,FALSE)</f>
        <v>#N/A</v>
      </c>
      <c r="BJ151" t="e">
        <f>VLOOKUP($I151,#REF!, 'Prediction Data'!BJ$215,FALSE)</f>
        <v>#N/A</v>
      </c>
      <c r="BK151" t="e">
        <f>VLOOKUP($I151,#REF!, 'Prediction Data'!BK$215,FALSE)</f>
        <v>#N/A</v>
      </c>
      <c r="BL151" t="e">
        <f>VLOOKUP($I151,#REF!, 'Prediction Data'!BL$215,FALSE)</f>
        <v>#N/A</v>
      </c>
      <c r="BM151" t="e">
        <f>VLOOKUP($I151,#REF!, 'Prediction Data'!BM$215,FALSE)</f>
        <v>#N/A</v>
      </c>
      <c r="BN151" t="e">
        <f>VLOOKUP($I151,#REF!, 'Prediction Data'!BN$215,FALSE)</f>
        <v>#N/A</v>
      </c>
      <c r="BO151" t="e">
        <f>VLOOKUP($I151,#REF!, 'Prediction Data'!BO$215,FALSE)</f>
        <v>#N/A</v>
      </c>
      <c r="BP151" t="e">
        <f>VLOOKUP('Prediction Data'!$J151,#REF!, BP$215, FALSE)</f>
        <v>#N/A</v>
      </c>
      <c r="BQ151" t="e">
        <f>VLOOKUP('Prediction Data'!$J151,#REF!, BQ$215, FALSE)</f>
        <v>#N/A</v>
      </c>
      <c r="BR151" t="e">
        <f>VLOOKUP('Prediction Data'!$J151,#REF!, BR$215, FALSE)</f>
        <v>#N/A</v>
      </c>
      <c r="BS151" t="e">
        <f>VLOOKUP('Prediction Data'!$J151,#REF!, BS$215, FALSE)</f>
        <v>#N/A</v>
      </c>
      <c r="BT151" t="e">
        <f>VLOOKUP('Prediction Data'!$J151,#REF!, BT$215, FALSE)</f>
        <v>#N/A</v>
      </c>
      <c r="BU151" t="e">
        <f t="shared" si="22"/>
        <v>#N/A</v>
      </c>
      <c r="BV151" t="e">
        <f t="shared" si="23"/>
        <v>#N/A</v>
      </c>
      <c r="BW151" t="e">
        <f>VLOOKUP('Prediction Data'!$K151,#REF!, BW$215, FALSE)</f>
        <v>#N/A</v>
      </c>
      <c r="BX151" t="e">
        <f>VLOOKUP('Prediction Data'!$K151,#REF!, BX$215, FALSE)</f>
        <v>#N/A</v>
      </c>
      <c r="BY151" t="e">
        <f>VLOOKUP('Prediction Data'!$K151,#REF!, BY$215, FALSE)</f>
        <v>#N/A</v>
      </c>
      <c r="BZ151" t="e">
        <f>VLOOKUP('Prediction Data'!$K151,#REF!, BZ$215, FALSE)</f>
        <v>#N/A</v>
      </c>
      <c r="CA151" t="e">
        <f>VLOOKUP('Prediction Data'!$K151,#REF!, CA$215, FALSE)</f>
        <v>#N/A</v>
      </c>
      <c r="CB151" t="e">
        <f t="shared" si="24"/>
        <v>#N/A</v>
      </c>
      <c r="CC151" t="e">
        <f t="shared" si="25"/>
        <v>#N/A</v>
      </c>
      <c r="CD151" t="e">
        <f t="shared" si="26"/>
        <v>#N/A</v>
      </c>
      <c r="CE151" t="e">
        <f t="shared" si="27"/>
        <v>#N/A</v>
      </c>
      <c r="CF151" s="20" t="e">
        <f t="shared" si="28"/>
        <v>#N/A</v>
      </c>
      <c r="CG151" s="20" t="e">
        <f t="shared" si="29"/>
        <v>#N/A</v>
      </c>
      <c r="CH151" t="e">
        <f>VLOOKUP(Table411[[#This Row],[Conference_H]], Conferences!$H$2:$N$34, 3,FALSE)</f>
        <v>#N/A</v>
      </c>
      <c r="CI151" t="e">
        <f>VLOOKUP(Table411[[#This Row],[Conference_A]], Conferences!$H$2:$N$34, 3,FALSE)</f>
        <v>#N/A</v>
      </c>
      <c r="CJ151" t="e">
        <f>IF(Table411[[#This Row],[CRank_H]]=Table411[[#This Row],[CRank_A]],0,1)</f>
        <v>#N/A</v>
      </c>
      <c r="CK151" t="e">
        <f>VLOOKUP(Table411[[#This Row],[Home Name BPI_SAG ELO]], 'Ratings_Comp'!$A$2:$L$364, 14, FALSE)</f>
        <v>#N/A</v>
      </c>
      <c r="CL151" t="e">
        <f>VLOOKUP(Table411[[#This Row],[Home Name BPI_SAG ELO]], 'Ratings_Comp'!$A$2:$L$364, 15, FALSE)</f>
        <v>#N/A</v>
      </c>
      <c r="CM151" t="e">
        <f>VLOOKUP(Table411[[#This Row],[Away Name BPI_SAG ELO]], 'Ratings_Comp'!$A$2:$L$364, 14, FALSE)</f>
        <v>#N/A</v>
      </c>
      <c r="CN151" t="e">
        <f>VLOOKUP(Table411[[#This Row],[Away Name BPI_SAG ELO]], 'Ratings_Comp'!$A$2:$L$364, 15, FALSE)</f>
        <v>#N/A</v>
      </c>
      <c r="CO151" t="e">
        <f>Table411[[#This Row],[Home_Ws]]/(Table411[[#This Row],[Home_Ws]]+Table411[[#This Row],[Home_Ls]])</f>
        <v>#N/A</v>
      </c>
      <c r="CP151" t="e">
        <f>Table411[[#This Row],[Away_Ws]]/(Table411[[#This Row],[Away_Ws]]+Table411[[#This Row],[Away_Ls]])</f>
        <v>#N/A</v>
      </c>
    </row>
    <row r="152" spans="1:94" x14ac:dyDescent="0.45">
      <c r="A152">
        <v>152</v>
      </c>
      <c r="B152" s="4"/>
      <c r="C152" s="4"/>
      <c r="D152" s="3" t="e">
        <f>VLOOKUP('Prediction Data'!$B152, Names!$C$2:$K$363, 2,FALSE)</f>
        <v>#N/A</v>
      </c>
      <c r="E152" s="3" t="e">
        <f>VLOOKUP('Prediction Data'!$C152, Names!$C$2:$K$363, 2,FALSE)</f>
        <v>#N/A</v>
      </c>
      <c r="F152" s="3" t="e">
        <f>VLOOKUP('Prediction Data'!$B152, Names!$C$2:$K$363, 3,FALSE)</f>
        <v>#N/A</v>
      </c>
      <c r="G152" s="3" t="e">
        <f>VLOOKUP('Prediction Data'!$C152, Names!$C$2:$K$363, 3,FALSE)</f>
        <v>#N/A</v>
      </c>
      <c r="H152" s="3" t="e">
        <f>VLOOKUP('Prediction Data'!$B152, Names!$C$2:$K$363, 5,FALSE)</f>
        <v>#N/A</v>
      </c>
      <c r="I152" s="3" t="e">
        <f>VLOOKUP('Prediction Data'!$C152, Names!$C$2:$K$363, 5,FALSE)</f>
        <v>#N/A</v>
      </c>
      <c r="J152" s="3" t="e">
        <f>VLOOKUP('Prediction Data'!$B152, Names!$C$2:$K$363, 6,FALSE)</f>
        <v>#N/A</v>
      </c>
      <c r="K152" s="3" t="e">
        <f>VLOOKUP('Prediction Data'!$C152, Names!$C$2:$K$363, 6,FALSE)</f>
        <v>#N/A</v>
      </c>
      <c r="L152" s="3" t="e">
        <f>VLOOKUP(B152, Names!$C$2:$M$363, 7,FALSE)</f>
        <v>#N/A</v>
      </c>
      <c r="M152" s="3" t="e">
        <f>VLOOKUP(C152, Names!$C$2:$M$363, 7,FALSE)</f>
        <v>#N/A</v>
      </c>
      <c r="N152" s="4" t="s">
        <v>558</v>
      </c>
      <c r="Q152" s="4">
        <f t="shared" si="20"/>
        <v>0</v>
      </c>
      <c r="R152" s="4" t="str">
        <f t="shared" si="21"/>
        <v>L</v>
      </c>
      <c r="S152" s="5"/>
      <c r="T152" s="17" t="e">
        <f>VLOOKUP($F152, Ratings_Comp[], T$215, FALSE)</f>
        <v>#N/A</v>
      </c>
      <c r="U152" s="17" t="e">
        <f>VLOOKUP($F152, Ratings_Comp[], U$215, FALSE)</f>
        <v>#N/A</v>
      </c>
      <c r="V152" s="17" t="e">
        <f>VLOOKUP($F152, Ratings_Comp[], V$215, FALSE)</f>
        <v>#N/A</v>
      </c>
      <c r="W152" s="17" t="e">
        <f>VLOOKUP($F152, Ratings_Comp[], W$215, FALSE)</f>
        <v>#N/A</v>
      </c>
      <c r="X152" s="17" t="e">
        <f>VLOOKUP($F152, Ratings_Comp[], X$215, FALSE)</f>
        <v>#N/A</v>
      </c>
      <c r="Y152" s="17" t="e">
        <f>VLOOKUP($G152, Ratings_Comp[], Y$215, FALSE)</f>
        <v>#N/A</v>
      </c>
      <c r="Z152" s="17" t="e">
        <f>VLOOKUP($G152, Ratings_Comp[], Z$215, FALSE)</f>
        <v>#N/A</v>
      </c>
      <c r="AA152" s="17" t="e">
        <f>VLOOKUP($G152, Ratings_Comp[], AA$215, FALSE)</f>
        <v>#N/A</v>
      </c>
      <c r="AB152" s="17" t="e">
        <f>VLOOKUP($G152, Ratings_Comp[], AB$215, FALSE)</f>
        <v>#N/A</v>
      </c>
      <c r="AC152" s="17" t="e">
        <f>VLOOKUP($G152, Ratings_Comp[], AC$215, FALSE)</f>
        <v>#N/A</v>
      </c>
      <c r="AD152" t="e">
        <f>VLOOKUP('Prediction Data'!$D152,#REF!, AD$215,FALSE)</f>
        <v>#N/A</v>
      </c>
      <c r="AE152" t="e">
        <f>VLOOKUP('Prediction Data'!$D152,#REF!, AE$215,FALSE)</f>
        <v>#N/A</v>
      </c>
      <c r="AF152" t="e">
        <f>VLOOKUP('Prediction Data'!$D152,#REF!, AF$215,FALSE)</f>
        <v>#N/A</v>
      </c>
      <c r="AG152" t="e">
        <f>VLOOKUP('Prediction Data'!$D152,#REF!, AG$215,FALSE)</f>
        <v>#N/A</v>
      </c>
      <c r="AH152" t="e">
        <f>VLOOKUP('Prediction Data'!$D152,#REF!, AH$215,FALSE)</f>
        <v>#N/A</v>
      </c>
      <c r="AI152" t="e">
        <f>VLOOKUP('Prediction Data'!$E152,#REF!, AI$215,FALSE)</f>
        <v>#N/A</v>
      </c>
      <c r="AJ152" t="e">
        <f>VLOOKUP('Prediction Data'!$E152,#REF!, AJ$215,FALSE)</f>
        <v>#N/A</v>
      </c>
      <c r="AK152" t="e">
        <f>VLOOKUP('Prediction Data'!$E152,#REF!, AK$215,FALSE)</f>
        <v>#N/A</v>
      </c>
      <c r="AL152" t="e">
        <f>VLOOKUP('Prediction Data'!$E152,#REF!, AL$215,FALSE)</f>
        <v>#N/A</v>
      </c>
      <c r="AM152" t="e">
        <f>VLOOKUP('Prediction Data'!$E152,#REF!, AM$215,FALSE)</f>
        <v>#N/A</v>
      </c>
      <c r="AN152" t="e">
        <f>VLOOKUP($F152,#REF!, AN$215,FALSE)</f>
        <v>#N/A</v>
      </c>
      <c r="AO152" t="e">
        <f>VLOOKUP($F152,#REF!, AO$215,FALSE)</f>
        <v>#N/A</v>
      </c>
      <c r="AP152" t="e">
        <f>VLOOKUP($G152,#REF!, AP$215,FALSE)</f>
        <v>#N/A</v>
      </c>
      <c r="AQ152" t="e">
        <f>VLOOKUP($G152,#REF!, AQ$215,FALSE)</f>
        <v>#N/A</v>
      </c>
      <c r="AR152" t="e">
        <f>VLOOKUP($H152,#REF!, 'Prediction Data'!AR$215,FALSE)</f>
        <v>#N/A</v>
      </c>
      <c r="AS152" t="e">
        <f>VLOOKUP($H152,#REF!, 'Prediction Data'!AS$215,FALSE)</f>
        <v>#N/A</v>
      </c>
      <c r="AT152" t="e">
        <f>VLOOKUP($H152,#REF!, 'Prediction Data'!AT$215,FALSE)</f>
        <v>#N/A</v>
      </c>
      <c r="AU152" t="e">
        <f>VLOOKUP($H152,#REF!, 'Prediction Data'!AU$215,FALSE)</f>
        <v>#N/A</v>
      </c>
      <c r="AV152" t="e">
        <f>VLOOKUP($H152,#REF!, 'Prediction Data'!AV$215,FALSE)</f>
        <v>#N/A</v>
      </c>
      <c r="AW152" t="e">
        <f>VLOOKUP($H152,#REF!, 'Prediction Data'!AW$215,FALSE)</f>
        <v>#N/A</v>
      </c>
      <c r="AX152" t="e">
        <f>VLOOKUP($H152,#REF!, 'Prediction Data'!AX$215,FALSE)</f>
        <v>#N/A</v>
      </c>
      <c r="AY152" t="e">
        <f>VLOOKUP($H152,#REF!, 'Prediction Data'!AY$215,FALSE)</f>
        <v>#N/A</v>
      </c>
      <c r="AZ152" t="e">
        <f>VLOOKUP($H152,#REF!, 'Prediction Data'!AZ$215,FALSE)</f>
        <v>#N/A</v>
      </c>
      <c r="BA152" t="e">
        <f>VLOOKUP($H152,#REF!, 'Prediction Data'!BA$215,FALSE)</f>
        <v>#N/A</v>
      </c>
      <c r="BB152" t="e">
        <f>VLOOKUP($H152,#REF!, 'Prediction Data'!BB$215,FALSE)</f>
        <v>#N/A</v>
      </c>
      <c r="BC152" t="e">
        <f>VLOOKUP($H152,#REF!, 'Prediction Data'!BC$215,FALSE)</f>
        <v>#N/A</v>
      </c>
      <c r="BD152" t="e">
        <f>VLOOKUP($I152,#REF!, 'Prediction Data'!BD$215,FALSE)</f>
        <v>#N/A</v>
      </c>
      <c r="BE152" t="e">
        <f>VLOOKUP($I152,#REF!, 'Prediction Data'!BE$215,FALSE)</f>
        <v>#N/A</v>
      </c>
      <c r="BF152" t="e">
        <f>VLOOKUP($I152,#REF!, 'Prediction Data'!BF$215,FALSE)</f>
        <v>#N/A</v>
      </c>
      <c r="BG152" t="e">
        <f>VLOOKUP($I152,#REF!, 'Prediction Data'!BG$215,FALSE)</f>
        <v>#N/A</v>
      </c>
      <c r="BH152" t="e">
        <f>VLOOKUP($I152,#REF!, 'Prediction Data'!BH$215,FALSE)</f>
        <v>#N/A</v>
      </c>
      <c r="BI152" t="e">
        <f>VLOOKUP($I152,#REF!, 'Prediction Data'!BI$215,FALSE)</f>
        <v>#N/A</v>
      </c>
      <c r="BJ152" t="e">
        <f>VLOOKUP($I152,#REF!, 'Prediction Data'!BJ$215,FALSE)</f>
        <v>#N/A</v>
      </c>
      <c r="BK152" t="e">
        <f>VLOOKUP($I152,#REF!, 'Prediction Data'!BK$215,FALSE)</f>
        <v>#N/A</v>
      </c>
      <c r="BL152" t="e">
        <f>VLOOKUP($I152,#REF!, 'Prediction Data'!BL$215,FALSE)</f>
        <v>#N/A</v>
      </c>
      <c r="BM152" t="e">
        <f>VLOOKUP($I152,#REF!, 'Prediction Data'!BM$215,FALSE)</f>
        <v>#N/A</v>
      </c>
      <c r="BN152" t="e">
        <f>VLOOKUP($I152,#REF!, 'Prediction Data'!BN$215,FALSE)</f>
        <v>#N/A</v>
      </c>
      <c r="BO152" t="e">
        <f>VLOOKUP($I152,#REF!, 'Prediction Data'!BO$215,FALSE)</f>
        <v>#N/A</v>
      </c>
      <c r="BP152" t="e">
        <f>VLOOKUP('Prediction Data'!$J152,#REF!, BP$215, FALSE)</f>
        <v>#N/A</v>
      </c>
      <c r="BQ152" t="e">
        <f>VLOOKUP('Prediction Data'!$J152,#REF!, BQ$215, FALSE)</f>
        <v>#N/A</v>
      </c>
      <c r="BR152" t="e">
        <f>VLOOKUP('Prediction Data'!$J152,#REF!, BR$215, FALSE)</f>
        <v>#N/A</v>
      </c>
      <c r="BS152" t="e">
        <f>VLOOKUP('Prediction Data'!$J152,#REF!, BS$215, FALSE)</f>
        <v>#N/A</v>
      </c>
      <c r="BT152" t="e">
        <f>VLOOKUP('Prediction Data'!$J152,#REF!, BT$215, FALSE)</f>
        <v>#N/A</v>
      </c>
      <c r="BU152" t="e">
        <f t="shared" si="22"/>
        <v>#N/A</v>
      </c>
      <c r="BV152" t="e">
        <f t="shared" si="23"/>
        <v>#N/A</v>
      </c>
      <c r="BW152" t="e">
        <f>VLOOKUP('Prediction Data'!$K152,#REF!, BW$215, FALSE)</f>
        <v>#N/A</v>
      </c>
      <c r="BX152" t="e">
        <f>VLOOKUP('Prediction Data'!$K152,#REF!, BX$215, FALSE)</f>
        <v>#N/A</v>
      </c>
      <c r="BY152" t="e">
        <f>VLOOKUP('Prediction Data'!$K152,#REF!, BY$215, FALSE)</f>
        <v>#N/A</v>
      </c>
      <c r="BZ152" t="e">
        <f>VLOOKUP('Prediction Data'!$K152,#REF!, BZ$215, FALSE)</f>
        <v>#N/A</v>
      </c>
      <c r="CA152" t="e">
        <f>VLOOKUP('Prediction Data'!$K152,#REF!, CA$215, FALSE)</f>
        <v>#N/A</v>
      </c>
      <c r="CB152" t="e">
        <f t="shared" si="24"/>
        <v>#N/A</v>
      </c>
      <c r="CC152" t="e">
        <f t="shared" si="25"/>
        <v>#N/A</v>
      </c>
      <c r="CD152" t="e">
        <f t="shared" si="26"/>
        <v>#N/A</v>
      </c>
      <c r="CE152" t="e">
        <f t="shared" si="27"/>
        <v>#N/A</v>
      </c>
      <c r="CF152" s="20" t="e">
        <f t="shared" si="28"/>
        <v>#N/A</v>
      </c>
      <c r="CG152" s="20" t="e">
        <f t="shared" si="29"/>
        <v>#N/A</v>
      </c>
      <c r="CH152" t="e">
        <f>VLOOKUP(Table411[[#This Row],[Conference_H]], Conferences!$H$2:$N$34, 3,FALSE)</f>
        <v>#N/A</v>
      </c>
      <c r="CI152" t="e">
        <f>VLOOKUP(Table411[[#This Row],[Conference_A]], Conferences!$H$2:$N$34, 3,FALSE)</f>
        <v>#N/A</v>
      </c>
      <c r="CJ152" t="e">
        <f>IF(Table411[[#This Row],[CRank_H]]=Table411[[#This Row],[CRank_A]],0,1)</f>
        <v>#N/A</v>
      </c>
      <c r="CK152" t="e">
        <f>VLOOKUP(Table411[[#This Row],[Home Name BPI_SAG ELO]], 'Ratings_Comp'!$A$2:$L$364, 14, FALSE)</f>
        <v>#N/A</v>
      </c>
      <c r="CL152" t="e">
        <f>VLOOKUP(Table411[[#This Row],[Home Name BPI_SAG ELO]], 'Ratings_Comp'!$A$2:$L$364, 15, FALSE)</f>
        <v>#N/A</v>
      </c>
      <c r="CM152" t="e">
        <f>VLOOKUP(Table411[[#This Row],[Away Name BPI_SAG ELO]], 'Ratings_Comp'!$A$2:$L$364, 14, FALSE)</f>
        <v>#N/A</v>
      </c>
      <c r="CN152" t="e">
        <f>VLOOKUP(Table411[[#This Row],[Away Name BPI_SAG ELO]], 'Ratings_Comp'!$A$2:$L$364, 15, FALSE)</f>
        <v>#N/A</v>
      </c>
      <c r="CO152" t="e">
        <f>Table411[[#This Row],[Home_Ws]]/(Table411[[#This Row],[Home_Ws]]+Table411[[#This Row],[Home_Ls]])</f>
        <v>#N/A</v>
      </c>
      <c r="CP152" t="e">
        <f>Table411[[#This Row],[Away_Ws]]/(Table411[[#This Row],[Away_Ws]]+Table411[[#This Row],[Away_Ls]])</f>
        <v>#N/A</v>
      </c>
    </row>
    <row r="153" spans="1:94" x14ac:dyDescent="0.45">
      <c r="A153">
        <v>153</v>
      </c>
      <c r="B153" s="4"/>
      <c r="C153" s="4"/>
      <c r="D153" s="3" t="e">
        <f>VLOOKUP('Prediction Data'!$B153, Names!$C$2:$K$363, 2,FALSE)</f>
        <v>#N/A</v>
      </c>
      <c r="E153" s="3" t="e">
        <f>VLOOKUP('Prediction Data'!$C153, Names!$C$2:$K$363, 2,FALSE)</f>
        <v>#N/A</v>
      </c>
      <c r="F153" s="3" t="e">
        <f>VLOOKUP('Prediction Data'!$B153, Names!$C$2:$K$363, 3,FALSE)</f>
        <v>#N/A</v>
      </c>
      <c r="G153" s="3" t="e">
        <f>VLOOKUP('Prediction Data'!$C153, Names!$C$2:$K$363, 3,FALSE)</f>
        <v>#N/A</v>
      </c>
      <c r="H153" s="3" t="e">
        <f>VLOOKUP('Prediction Data'!$B153, Names!$C$2:$K$363, 5,FALSE)</f>
        <v>#N/A</v>
      </c>
      <c r="I153" s="3" t="e">
        <f>VLOOKUP('Prediction Data'!$C153, Names!$C$2:$K$363, 5,FALSE)</f>
        <v>#N/A</v>
      </c>
      <c r="J153" s="3" t="e">
        <f>VLOOKUP('Prediction Data'!$B153, Names!$C$2:$K$363, 6,FALSE)</f>
        <v>#N/A</v>
      </c>
      <c r="K153" s="3" t="e">
        <f>VLOOKUP('Prediction Data'!$C153, Names!$C$2:$K$363, 6,FALSE)</f>
        <v>#N/A</v>
      </c>
      <c r="L153" s="3" t="e">
        <f>VLOOKUP(B153, Names!$C$2:$M$363, 7,FALSE)</f>
        <v>#N/A</v>
      </c>
      <c r="M153" s="3" t="e">
        <f>VLOOKUP(C153, Names!$C$2:$M$363, 7,FALSE)</f>
        <v>#N/A</v>
      </c>
      <c r="N153" s="4" t="s">
        <v>558</v>
      </c>
      <c r="Q153" s="4">
        <f t="shared" si="20"/>
        <v>0</v>
      </c>
      <c r="R153" s="4" t="str">
        <f t="shared" si="21"/>
        <v>L</v>
      </c>
      <c r="S153" s="5"/>
      <c r="T153" s="17" t="e">
        <f>VLOOKUP($F153, Ratings_Comp[], T$215, FALSE)</f>
        <v>#N/A</v>
      </c>
      <c r="U153" s="17" t="e">
        <f>VLOOKUP($F153, Ratings_Comp[], U$215, FALSE)</f>
        <v>#N/A</v>
      </c>
      <c r="V153" s="17" t="e">
        <f>VLOOKUP($F153, Ratings_Comp[], V$215, FALSE)</f>
        <v>#N/A</v>
      </c>
      <c r="W153" s="17" t="e">
        <f>VLOOKUP($F153, Ratings_Comp[], W$215, FALSE)</f>
        <v>#N/A</v>
      </c>
      <c r="X153" s="17" t="e">
        <f>VLOOKUP($F153, Ratings_Comp[], X$215, FALSE)</f>
        <v>#N/A</v>
      </c>
      <c r="Y153" s="17" t="e">
        <f>VLOOKUP($G153, Ratings_Comp[], Y$215, FALSE)</f>
        <v>#N/A</v>
      </c>
      <c r="Z153" s="17" t="e">
        <f>VLOOKUP($G153, Ratings_Comp[], Z$215, FALSE)</f>
        <v>#N/A</v>
      </c>
      <c r="AA153" s="17" t="e">
        <f>VLOOKUP($G153, Ratings_Comp[], AA$215, FALSE)</f>
        <v>#N/A</v>
      </c>
      <c r="AB153" s="17" t="e">
        <f>VLOOKUP($G153, Ratings_Comp[], AB$215, FALSE)</f>
        <v>#N/A</v>
      </c>
      <c r="AC153" s="17" t="e">
        <f>VLOOKUP($G153, Ratings_Comp[], AC$215, FALSE)</f>
        <v>#N/A</v>
      </c>
      <c r="AD153" t="e">
        <f>VLOOKUP('Prediction Data'!$D153,#REF!, AD$215,FALSE)</f>
        <v>#N/A</v>
      </c>
      <c r="AE153" t="e">
        <f>VLOOKUP('Prediction Data'!$D153,#REF!, AE$215,FALSE)</f>
        <v>#N/A</v>
      </c>
      <c r="AF153" t="e">
        <f>VLOOKUP('Prediction Data'!$D153,#REF!, AF$215,FALSE)</f>
        <v>#N/A</v>
      </c>
      <c r="AG153" t="e">
        <f>VLOOKUP('Prediction Data'!$D153,#REF!, AG$215,FALSE)</f>
        <v>#N/A</v>
      </c>
      <c r="AH153" t="e">
        <f>VLOOKUP('Prediction Data'!$D153,#REF!, AH$215,FALSE)</f>
        <v>#N/A</v>
      </c>
      <c r="AI153" t="e">
        <f>VLOOKUP('Prediction Data'!$E153,#REF!, AI$215,FALSE)</f>
        <v>#N/A</v>
      </c>
      <c r="AJ153" t="e">
        <f>VLOOKUP('Prediction Data'!$E153,#REF!, AJ$215,FALSE)</f>
        <v>#N/A</v>
      </c>
      <c r="AK153" t="e">
        <f>VLOOKUP('Prediction Data'!$E153,#REF!, AK$215,FALSE)</f>
        <v>#N/A</v>
      </c>
      <c r="AL153" t="e">
        <f>VLOOKUP('Prediction Data'!$E153,#REF!, AL$215,FALSE)</f>
        <v>#N/A</v>
      </c>
      <c r="AM153" t="e">
        <f>VLOOKUP('Prediction Data'!$E153,#REF!, AM$215,FALSE)</f>
        <v>#N/A</v>
      </c>
      <c r="AN153" t="e">
        <f>VLOOKUP($F153,#REF!, AN$215,FALSE)</f>
        <v>#N/A</v>
      </c>
      <c r="AO153" t="e">
        <f>VLOOKUP($F153,#REF!, AO$215,FALSE)</f>
        <v>#N/A</v>
      </c>
      <c r="AP153" t="e">
        <f>VLOOKUP($G153,#REF!, AP$215,FALSE)</f>
        <v>#N/A</v>
      </c>
      <c r="AQ153" t="e">
        <f>VLOOKUP($G153,#REF!, AQ$215,FALSE)</f>
        <v>#N/A</v>
      </c>
      <c r="AR153" t="e">
        <f>VLOOKUP($H153,#REF!, 'Prediction Data'!AR$215,FALSE)</f>
        <v>#N/A</v>
      </c>
      <c r="AS153" t="e">
        <f>VLOOKUP($H153,#REF!, 'Prediction Data'!AS$215,FALSE)</f>
        <v>#N/A</v>
      </c>
      <c r="AT153" t="e">
        <f>VLOOKUP($H153,#REF!, 'Prediction Data'!AT$215,FALSE)</f>
        <v>#N/A</v>
      </c>
      <c r="AU153" t="e">
        <f>VLOOKUP($H153,#REF!, 'Prediction Data'!AU$215,FALSE)</f>
        <v>#N/A</v>
      </c>
      <c r="AV153" t="e">
        <f>VLOOKUP($H153,#REF!, 'Prediction Data'!AV$215,FALSE)</f>
        <v>#N/A</v>
      </c>
      <c r="AW153" t="e">
        <f>VLOOKUP($H153,#REF!, 'Prediction Data'!AW$215,FALSE)</f>
        <v>#N/A</v>
      </c>
      <c r="AX153" t="e">
        <f>VLOOKUP($H153,#REF!, 'Prediction Data'!AX$215,FALSE)</f>
        <v>#N/A</v>
      </c>
      <c r="AY153" t="e">
        <f>VLOOKUP($H153,#REF!, 'Prediction Data'!AY$215,FALSE)</f>
        <v>#N/A</v>
      </c>
      <c r="AZ153" t="e">
        <f>VLOOKUP($H153,#REF!, 'Prediction Data'!AZ$215,FALSE)</f>
        <v>#N/A</v>
      </c>
      <c r="BA153" t="e">
        <f>VLOOKUP($H153,#REF!, 'Prediction Data'!BA$215,FALSE)</f>
        <v>#N/A</v>
      </c>
      <c r="BB153" t="e">
        <f>VLOOKUP($H153,#REF!, 'Prediction Data'!BB$215,FALSE)</f>
        <v>#N/A</v>
      </c>
      <c r="BC153" t="e">
        <f>VLOOKUP($H153,#REF!, 'Prediction Data'!BC$215,FALSE)</f>
        <v>#N/A</v>
      </c>
      <c r="BD153" t="e">
        <f>VLOOKUP($I153,#REF!, 'Prediction Data'!BD$215,FALSE)</f>
        <v>#N/A</v>
      </c>
      <c r="BE153" t="e">
        <f>VLOOKUP($I153,#REF!, 'Prediction Data'!BE$215,FALSE)</f>
        <v>#N/A</v>
      </c>
      <c r="BF153" t="e">
        <f>VLOOKUP($I153,#REF!, 'Prediction Data'!BF$215,FALSE)</f>
        <v>#N/A</v>
      </c>
      <c r="BG153" t="e">
        <f>VLOOKUP($I153,#REF!, 'Prediction Data'!BG$215,FALSE)</f>
        <v>#N/A</v>
      </c>
      <c r="BH153" t="e">
        <f>VLOOKUP($I153,#REF!, 'Prediction Data'!BH$215,FALSE)</f>
        <v>#N/A</v>
      </c>
      <c r="BI153" t="e">
        <f>VLOOKUP($I153,#REF!, 'Prediction Data'!BI$215,FALSE)</f>
        <v>#N/A</v>
      </c>
      <c r="BJ153" t="e">
        <f>VLOOKUP($I153,#REF!, 'Prediction Data'!BJ$215,FALSE)</f>
        <v>#N/A</v>
      </c>
      <c r="BK153" t="e">
        <f>VLOOKUP($I153,#REF!, 'Prediction Data'!BK$215,FALSE)</f>
        <v>#N/A</v>
      </c>
      <c r="BL153" t="e">
        <f>VLOOKUP($I153,#REF!, 'Prediction Data'!BL$215,FALSE)</f>
        <v>#N/A</v>
      </c>
      <c r="BM153" t="e">
        <f>VLOOKUP($I153,#REF!, 'Prediction Data'!BM$215,FALSE)</f>
        <v>#N/A</v>
      </c>
      <c r="BN153" t="e">
        <f>VLOOKUP($I153,#REF!, 'Prediction Data'!BN$215,FALSE)</f>
        <v>#N/A</v>
      </c>
      <c r="BO153" t="e">
        <f>VLOOKUP($I153,#REF!, 'Prediction Data'!BO$215,FALSE)</f>
        <v>#N/A</v>
      </c>
      <c r="BP153" t="e">
        <f>VLOOKUP('Prediction Data'!$J153,#REF!, BP$215, FALSE)</f>
        <v>#N/A</v>
      </c>
      <c r="BQ153" t="e">
        <f>VLOOKUP('Prediction Data'!$J153,#REF!, BQ$215, FALSE)</f>
        <v>#N/A</v>
      </c>
      <c r="BR153" t="e">
        <f>VLOOKUP('Prediction Data'!$J153,#REF!, BR$215, FALSE)</f>
        <v>#N/A</v>
      </c>
      <c r="BS153" t="e">
        <f>VLOOKUP('Prediction Data'!$J153,#REF!, BS$215, FALSE)</f>
        <v>#N/A</v>
      </c>
      <c r="BT153" t="e">
        <f>VLOOKUP('Prediction Data'!$J153,#REF!, BT$215, FALSE)</f>
        <v>#N/A</v>
      </c>
      <c r="BU153" t="e">
        <f t="shared" si="22"/>
        <v>#N/A</v>
      </c>
      <c r="BV153" t="e">
        <f t="shared" si="23"/>
        <v>#N/A</v>
      </c>
      <c r="BW153" t="e">
        <f>VLOOKUP('Prediction Data'!$K153,#REF!, BW$215, FALSE)</f>
        <v>#N/A</v>
      </c>
      <c r="BX153" t="e">
        <f>VLOOKUP('Prediction Data'!$K153,#REF!, BX$215, FALSE)</f>
        <v>#N/A</v>
      </c>
      <c r="BY153" t="e">
        <f>VLOOKUP('Prediction Data'!$K153,#REF!, BY$215, FALSE)</f>
        <v>#N/A</v>
      </c>
      <c r="BZ153" t="e">
        <f>VLOOKUP('Prediction Data'!$K153,#REF!, BZ$215, FALSE)</f>
        <v>#N/A</v>
      </c>
      <c r="CA153" t="e">
        <f>VLOOKUP('Prediction Data'!$K153,#REF!, CA$215, FALSE)</f>
        <v>#N/A</v>
      </c>
      <c r="CB153" t="e">
        <f t="shared" si="24"/>
        <v>#N/A</v>
      </c>
      <c r="CC153" t="e">
        <f t="shared" si="25"/>
        <v>#N/A</v>
      </c>
      <c r="CD153" t="e">
        <f t="shared" si="26"/>
        <v>#N/A</v>
      </c>
      <c r="CE153" t="e">
        <f t="shared" si="27"/>
        <v>#N/A</v>
      </c>
      <c r="CF153" s="20" t="e">
        <f t="shared" si="28"/>
        <v>#N/A</v>
      </c>
      <c r="CG153" s="20" t="e">
        <f t="shared" si="29"/>
        <v>#N/A</v>
      </c>
      <c r="CH153" t="e">
        <f>VLOOKUP(Table411[[#This Row],[Conference_H]], Conferences!$H$2:$N$34, 3,FALSE)</f>
        <v>#N/A</v>
      </c>
      <c r="CI153" t="e">
        <f>VLOOKUP(Table411[[#This Row],[Conference_A]], Conferences!$H$2:$N$34, 3,FALSE)</f>
        <v>#N/A</v>
      </c>
      <c r="CJ153" t="e">
        <f>IF(Table411[[#This Row],[CRank_H]]=Table411[[#This Row],[CRank_A]],0,1)</f>
        <v>#N/A</v>
      </c>
      <c r="CK153" t="e">
        <f>VLOOKUP(Table411[[#This Row],[Home Name BPI_SAG ELO]], 'Ratings_Comp'!$A$2:$L$364, 14, FALSE)</f>
        <v>#N/A</v>
      </c>
      <c r="CL153" t="e">
        <f>VLOOKUP(Table411[[#This Row],[Home Name BPI_SAG ELO]], 'Ratings_Comp'!$A$2:$L$364, 15, FALSE)</f>
        <v>#N/A</v>
      </c>
      <c r="CM153" t="e">
        <f>VLOOKUP(Table411[[#This Row],[Away Name BPI_SAG ELO]], 'Ratings_Comp'!$A$2:$L$364, 14, FALSE)</f>
        <v>#N/A</v>
      </c>
      <c r="CN153" t="e">
        <f>VLOOKUP(Table411[[#This Row],[Away Name BPI_SAG ELO]], 'Ratings_Comp'!$A$2:$L$364, 15, FALSE)</f>
        <v>#N/A</v>
      </c>
      <c r="CO153" t="e">
        <f>Table411[[#This Row],[Home_Ws]]/(Table411[[#This Row],[Home_Ws]]+Table411[[#This Row],[Home_Ls]])</f>
        <v>#N/A</v>
      </c>
      <c r="CP153" t="e">
        <f>Table411[[#This Row],[Away_Ws]]/(Table411[[#This Row],[Away_Ws]]+Table411[[#This Row],[Away_Ls]])</f>
        <v>#N/A</v>
      </c>
    </row>
    <row r="154" spans="1:94" x14ac:dyDescent="0.45">
      <c r="A154">
        <v>154</v>
      </c>
      <c r="B154" s="4"/>
      <c r="C154" s="4"/>
      <c r="D154" s="3" t="e">
        <f>VLOOKUP('Prediction Data'!$B154, Names!$C$2:$K$363, 2,FALSE)</f>
        <v>#N/A</v>
      </c>
      <c r="E154" s="3" t="e">
        <f>VLOOKUP('Prediction Data'!$C154, Names!$C$2:$K$363, 2,FALSE)</f>
        <v>#N/A</v>
      </c>
      <c r="F154" s="3" t="e">
        <f>VLOOKUP('Prediction Data'!$B154, Names!$C$2:$K$363, 3,FALSE)</f>
        <v>#N/A</v>
      </c>
      <c r="G154" s="3" t="e">
        <f>VLOOKUP('Prediction Data'!$C154, Names!$C$2:$K$363, 3,FALSE)</f>
        <v>#N/A</v>
      </c>
      <c r="H154" s="3" t="e">
        <f>VLOOKUP('Prediction Data'!$B154, Names!$C$2:$K$363, 5,FALSE)</f>
        <v>#N/A</v>
      </c>
      <c r="I154" s="3" t="e">
        <f>VLOOKUP('Prediction Data'!$C154, Names!$C$2:$K$363, 5,FALSE)</f>
        <v>#N/A</v>
      </c>
      <c r="J154" s="3" t="e">
        <f>VLOOKUP('Prediction Data'!$B154, Names!$C$2:$K$363, 6,FALSE)</f>
        <v>#N/A</v>
      </c>
      <c r="K154" s="3" t="e">
        <f>VLOOKUP('Prediction Data'!$C154, Names!$C$2:$K$363, 6,FALSE)</f>
        <v>#N/A</v>
      </c>
      <c r="L154" s="3" t="e">
        <f>VLOOKUP(B154, Names!$C$2:$M$363, 7,FALSE)</f>
        <v>#N/A</v>
      </c>
      <c r="M154" s="3" t="e">
        <f>VLOOKUP(C154, Names!$C$2:$M$363, 7,FALSE)</f>
        <v>#N/A</v>
      </c>
      <c r="N154" s="4" t="s">
        <v>558</v>
      </c>
      <c r="Q154" s="4">
        <f t="shared" si="20"/>
        <v>0</v>
      </c>
      <c r="R154" s="4" t="str">
        <f t="shared" si="21"/>
        <v>L</v>
      </c>
      <c r="S154" s="5"/>
      <c r="T154" s="17" t="e">
        <f>VLOOKUP($F154, Ratings_Comp[], T$215, FALSE)</f>
        <v>#N/A</v>
      </c>
      <c r="U154" s="17" t="e">
        <f>VLOOKUP($F154, Ratings_Comp[], U$215, FALSE)</f>
        <v>#N/A</v>
      </c>
      <c r="V154" s="17" t="e">
        <f>VLOOKUP($F154, Ratings_Comp[], V$215, FALSE)</f>
        <v>#N/A</v>
      </c>
      <c r="W154" s="17" t="e">
        <f>VLOOKUP($F154, Ratings_Comp[], W$215, FALSE)</f>
        <v>#N/A</v>
      </c>
      <c r="X154" s="17" t="e">
        <f>VLOOKUP($F154, Ratings_Comp[], X$215, FALSE)</f>
        <v>#N/A</v>
      </c>
      <c r="Y154" s="17" t="e">
        <f>VLOOKUP($G154, Ratings_Comp[], Y$215, FALSE)</f>
        <v>#N/A</v>
      </c>
      <c r="Z154" s="17" t="e">
        <f>VLOOKUP($G154, Ratings_Comp[], Z$215, FALSE)</f>
        <v>#N/A</v>
      </c>
      <c r="AA154" s="17" t="e">
        <f>VLOOKUP($G154, Ratings_Comp[], AA$215, FALSE)</f>
        <v>#N/A</v>
      </c>
      <c r="AB154" s="17" t="e">
        <f>VLOOKUP($G154, Ratings_Comp[], AB$215, FALSE)</f>
        <v>#N/A</v>
      </c>
      <c r="AC154" s="17" t="e">
        <f>VLOOKUP($G154, Ratings_Comp[], AC$215, FALSE)</f>
        <v>#N/A</v>
      </c>
      <c r="AD154" t="e">
        <f>VLOOKUP('Prediction Data'!$D154,#REF!, AD$215,FALSE)</f>
        <v>#N/A</v>
      </c>
      <c r="AE154" t="e">
        <f>VLOOKUP('Prediction Data'!$D154,#REF!, AE$215,FALSE)</f>
        <v>#N/A</v>
      </c>
      <c r="AF154" t="e">
        <f>VLOOKUP('Prediction Data'!$D154,#REF!, AF$215,FALSE)</f>
        <v>#N/A</v>
      </c>
      <c r="AG154" t="e">
        <f>VLOOKUP('Prediction Data'!$D154,#REF!, AG$215,FALSE)</f>
        <v>#N/A</v>
      </c>
      <c r="AH154" t="e">
        <f>VLOOKUP('Prediction Data'!$D154,#REF!, AH$215,FALSE)</f>
        <v>#N/A</v>
      </c>
      <c r="AI154" t="e">
        <f>VLOOKUP('Prediction Data'!$E154,#REF!, AI$215,FALSE)</f>
        <v>#N/A</v>
      </c>
      <c r="AJ154" t="e">
        <f>VLOOKUP('Prediction Data'!$E154,#REF!, AJ$215,FALSE)</f>
        <v>#N/A</v>
      </c>
      <c r="AK154" t="e">
        <f>VLOOKUP('Prediction Data'!$E154,#REF!, AK$215,FALSE)</f>
        <v>#N/A</v>
      </c>
      <c r="AL154" t="e">
        <f>VLOOKUP('Prediction Data'!$E154,#REF!, AL$215,FALSE)</f>
        <v>#N/A</v>
      </c>
      <c r="AM154" t="e">
        <f>VLOOKUP('Prediction Data'!$E154,#REF!, AM$215,FALSE)</f>
        <v>#N/A</v>
      </c>
      <c r="AN154" t="e">
        <f>VLOOKUP($F154,#REF!, AN$215,FALSE)</f>
        <v>#N/A</v>
      </c>
      <c r="AO154" t="e">
        <f>VLOOKUP($F154,#REF!, AO$215,FALSE)</f>
        <v>#N/A</v>
      </c>
      <c r="AP154" t="e">
        <f>VLOOKUP($G154,#REF!, AP$215,FALSE)</f>
        <v>#N/A</v>
      </c>
      <c r="AQ154" t="e">
        <f>VLOOKUP($G154,#REF!, AQ$215,FALSE)</f>
        <v>#N/A</v>
      </c>
      <c r="AR154" t="e">
        <f>VLOOKUP($H154,#REF!, 'Prediction Data'!AR$215,FALSE)</f>
        <v>#N/A</v>
      </c>
      <c r="AS154" t="e">
        <f>VLOOKUP($H154,#REF!, 'Prediction Data'!AS$215,FALSE)</f>
        <v>#N/A</v>
      </c>
      <c r="AT154" t="e">
        <f>VLOOKUP($H154,#REF!, 'Prediction Data'!AT$215,FALSE)</f>
        <v>#N/A</v>
      </c>
      <c r="AU154" t="e">
        <f>VLOOKUP($H154,#REF!, 'Prediction Data'!AU$215,FALSE)</f>
        <v>#N/A</v>
      </c>
      <c r="AV154" t="e">
        <f>VLOOKUP($H154,#REF!, 'Prediction Data'!AV$215,FALSE)</f>
        <v>#N/A</v>
      </c>
      <c r="AW154" t="e">
        <f>VLOOKUP($H154,#REF!, 'Prediction Data'!AW$215,FALSE)</f>
        <v>#N/A</v>
      </c>
      <c r="AX154" t="e">
        <f>VLOOKUP($H154,#REF!, 'Prediction Data'!AX$215,FALSE)</f>
        <v>#N/A</v>
      </c>
      <c r="AY154" t="e">
        <f>VLOOKUP($H154,#REF!, 'Prediction Data'!AY$215,FALSE)</f>
        <v>#N/A</v>
      </c>
      <c r="AZ154" t="e">
        <f>VLOOKUP($H154,#REF!, 'Prediction Data'!AZ$215,FALSE)</f>
        <v>#N/A</v>
      </c>
      <c r="BA154" t="e">
        <f>VLOOKUP($H154,#REF!, 'Prediction Data'!BA$215,FALSE)</f>
        <v>#N/A</v>
      </c>
      <c r="BB154" t="e">
        <f>VLOOKUP($H154,#REF!, 'Prediction Data'!BB$215,FALSE)</f>
        <v>#N/A</v>
      </c>
      <c r="BC154" t="e">
        <f>VLOOKUP($H154,#REF!, 'Prediction Data'!BC$215,FALSE)</f>
        <v>#N/A</v>
      </c>
      <c r="BD154" t="e">
        <f>VLOOKUP($I154,#REF!, 'Prediction Data'!BD$215,FALSE)</f>
        <v>#N/A</v>
      </c>
      <c r="BE154" t="e">
        <f>VLOOKUP($I154,#REF!, 'Prediction Data'!BE$215,FALSE)</f>
        <v>#N/A</v>
      </c>
      <c r="BF154" t="e">
        <f>VLOOKUP($I154,#REF!, 'Prediction Data'!BF$215,FALSE)</f>
        <v>#N/A</v>
      </c>
      <c r="BG154" t="e">
        <f>VLOOKUP($I154,#REF!, 'Prediction Data'!BG$215,FALSE)</f>
        <v>#N/A</v>
      </c>
      <c r="BH154" t="e">
        <f>VLOOKUP($I154,#REF!, 'Prediction Data'!BH$215,FALSE)</f>
        <v>#N/A</v>
      </c>
      <c r="BI154" t="e">
        <f>VLOOKUP($I154,#REF!, 'Prediction Data'!BI$215,FALSE)</f>
        <v>#N/A</v>
      </c>
      <c r="BJ154" t="e">
        <f>VLOOKUP($I154,#REF!, 'Prediction Data'!BJ$215,FALSE)</f>
        <v>#N/A</v>
      </c>
      <c r="BK154" t="e">
        <f>VLOOKUP($I154,#REF!, 'Prediction Data'!BK$215,FALSE)</f>
        <v>#N/A</v>
      </c>
      <c r="BL154" t="e">
        <f>VLOOKUP($I154,#REF!, 'Prediction Data'!BL$215,FALSE)</f>
        <v>#N/A</v>
      </c>
      <c r="BM154" t="e">
        <f>VLOOKUP($I154,#REF!, 'Prediction Data'!BM$215,FALSE)</f>
        <v>#N/A</v>
      </c>
      <c r="BN154" t="e">
        <f>VLOOKUP($I154,#REF!, 'Prediction Data'!BN$215,FALSE)</f>
        <v>#N/A</v>
      </c>
      <c r="BO154" t="e">
        <f>VLOOKUP($I154,#REF!, 'Prediction Data'!BO$215,FALSE)</f>
        <v>#N/A</v>
      </c>
      <c r="BP154" t="e">
        <f>VLOOKUP('Prediction Data'!$J154,#REF!, BP$215, FALSE)</f>
        <v>#N/A</v>
      </c>
      <c r="BQ154" t="e">
        <f>VLOOKUP('Prediction Data'!$J154,#REF!, BQ$215, FALSE)</f>
        <v>#N/A</v>
      </c>
      <c r="BR154" t="e">
        <f>VLOOKUP('Prediction Data'!$J154,#REF!, BR$215, FALSE)</f>
        <v>#N/A</v>
      </c>
      <c r="BS154" t="e">
        <f>VLOOKUP('Prediction Data'!$J154,#REF!, BS$215, FALSE)</f>
        <v>#N/A</v>
      </c>
      <c r="BT154" t="e">
        <f>VLOOKUP('Prediction Data'!$J154,#REF!, BT$215, FALSE)</f>
        <v>#N/A</v>
      </c>
      <c r="BU154" t="e">
        <f t="shared" si="22"/>
        <v>#N/A</v>
      </c>
      <c r="BV154" t="e">
        <f t="shared" si="23"/>
        <v>#N/A</v>
      </c>
      <c r="BW154" t="e">
        <f>VLOOKUP('Prediction Data'!$K154,#REF!, BW$215, FALSE)</f>
        <v>#N/A</v>
      </c>
      <c r="BX154" t="e">
        <f>VLOOKUP('Prediction Data'!$K154,#REF!, BX$215, FALSE)</f>
        <v>#N/A</v>
      </c>
      <c r="BY154" t="e">
        <f>VLOOKUP('Prediction Data'!$K154,#REF!, BY$215, FALSE)</f>
        <v>#N/A</v>
      </c>
      <c r="BZ154" t="e">
        <f>VLOOKUP('Prediction Data'!$K154,#REF!, BZ$215, FALSE)</f>
        <v>#N/A</v>
      </c>
      <c r="CA154" t="e">
        <f>VLOOKUP('Prediction Data'!$K154,#REF!, CA$215, FALSE)</f>
        <v>#N/A</v>
      </c>
      <c r="CB154" t="e">
        <f t="shared" si="24"/>
        <v>#N/A</v>
      </c>
      <c r="CC154" t="e">
        <f t="shared" si="25"/>
        <v>#N/A</v>
      </c>
      <c r="CD154" t="e">
        <f t="shared" si="26"/>
        <v>#N/A</v>
      </c>
      <c r="CE154" t="e">
        <f t="shared" si="27"/>
        <v>#N/A</v>
      </c>
      <c r="CF154" s="20" t="e">
        <f t="shared" si="28"/>
        <v>#N/A</v>
      </c>
      <c r="CG154" s="20" t="e">
        <f t="shared" si="29"/>
        <v>#N/A</v>
      </c>
      <c r="CH154" t="e">
        <f>VLOOKUP(Table411[[#This Row],[Conference_H]], Conferences!$H$2:$N$34, 3,FALSE)</f>
        <v>#N/A</v>
      </c>
      <c r="CI154" t="e">
        <f>VLOOKUP(Table411[[#This Row],[Conference_A]], Conferences!$H$2:$N$34, 3,FALSE)</f>
        <v>#N/A</v>
      </c>
      <c r="CJ154" t="e">
        <f>IF(Table411[[#This Row],[CRank_H]]=Table411[[#This Row],[CRank_A]],0,1)</f>
        <v>#N/A</v>
      </c>
      <c r="CK154" t="e">
        <f>VLOOKUP(Table411[[#This Row],[Home Name BPI_SAG ELO]], 'Ratings_Comp'!$A$2:$L$364, 14, FALSE)</f>
        <v>#N/A</v>
      </c>
      <c r="CL154" t="e">
        <f>VLOOKUP(Table411[[#This Row],[Home Name BPI_SAG ELO]], 'Ratings_Comp'!$A$2:$L$364, 15, FALSE)</f>
        <v>#N/A</v>
      </c>
      <c r="CM154" t="e">
        <f>VLOOKUP(Table411[[#This Row],[Away Name BPI_SAG ELO]], 'Ratings_Comp'!$A$2:$L$364, 14, FALSE)</f>
        <v>#N/A</v>
      </c>
      <c r="CN154" t="e">
        <f>VLOOKUP(Table411[[#This Row],[Away Name BPI_SAG ELO]], 'Ratings_Comp'!$A$2:$L$364, 15, FALSE)</f>
        <v>#N/A</v>
      </c>
      <c r="CO154" t="e">
        <f>Table411[[#This Row],[Home_Ws]]/(Table411[[#This Row],[Home_Ws]]+Table411[[#This Row],[Home_Ls]])</f>
        <v>#N/A</v>
      </c>
      <c r="CP154" t="e">
        <f>Table411[[#This Row],[Away_Ws]]/(Table411[[#This Row],[Away_Ws]]+Table411[[#This Row],[Away_Ls]])</f>
        <v>#N/A</v>
      </c>
    </row>
    <row r="155" spans="1:94" x14ac:dyDescent="0.45">
      <c r="A155">
        <v>155</v>
      </c>
      <c r="B155" s="4"/>
      <c r="C155" s="4"/>
      <c r="D155" s="3" t="e">
        <f>VLOOKUP('Prediction Data'!$B155, Names!$C$2:$K$363, 2,FALSE)</f>
        <v>#N/A</v>
      </c>
      <c r="E155" s="3" t="e">
        <f>VLOOKUP('Prediction Data'!$C155, Names!$C$2:$K$363, 2,FALSE)</f>
        <v>#N/A</v>
      </c>
      <c r="F155" s="3" t="e">
        <f>VLOOKUP('Prediction Data'!$B155, Names!$C$2:$K$363, 3,FALSE)</f>
        <v>#N/A</v>
      </c>
      <c r="G155" s="3" t="e">
        <f>VLOOKUP('Prediction Data'!$C155, Names!$C$2:$K$363, 3,FALSE)</f>
        <v>#N/A</v>
      </c>
      <c r="H155" s="3" t="e">
        <f>VLOOKUP('Prediction Data'!$B155, Names!$C$2:$K$363, 5,FALSE)</f>
        <v>#N/A</v>
      </c>
      <c r="I155" s="3" t="e">
        <f>VLOOKUP('Prediction Data'!$C155, Names!$C$2:$K$363, 5,FALSE)</f>
        <v>#N/A</v>
      </c>
      <c r="J155" s="3" t="e">
        <f>VLOOKUP('Prediction Data'!$B155, Names!$C$2:$K$363, 6,FALSE)</f>
        <v>#N/A</v>
      </c>
      <c r="K155" s="3" t="e">
        <f>VLOOKUP('Prediction Data'!$C155, Names!$C$2:$K$363, 6,FALSE)</f>
        <v>#N/A</v>
      </c>
      <c r="L155" s="3" t="e">
        <f>VLOOKUP(B155, Names!$C$2:$M$363, 7,FALSE)</f>
        <v>#N/A</v>
      </c>
      <c r="M155" s="3" t="e">
        <f>VLOOKUP(C155, Names!$C$2:$M$363, 7,FALSE)</f>
        <v>#N/A</v>
      </c>
      <c r="N155" s="4" t="s">
        <v>558</v>
      </c>
      <c r="Q155" s="4">
        <f t="shared" si="20"/>
        <v>0</v>
      </c>
      <c r="R155" s="4" t="str">
        <f t="shared" si="21"/>
        <v>L</v>
      </c>
      <c r="S155" s="5"/>
      <c r="T155" s="17" t="e">
        <f>VLOOKUP($F155, Ratings_Comp[], T$215, FALSE)</f>
        <v>#N/A</v>
      </c>
      <c r="U155" s="17" t="e">
        <f>VLOOKUP($F155, Ratings_Comp[], U$215, FALSE)</f>
        <v>#N/A</v>
      </c>
      <c r="V155" s="17" t="e">
        <f>VLOOKUP($F155, Ratings_Comp[], V$215, FALSE)</f>
        <v>#N/A</v>
      </c>
      <c r="W155" s="17" t="e">
        <f>VLOOKUP($F155, Ratings_Comp[], W$215, FALSE)</f>
        <v>#N/A</v>
      </c>
      <c r="X155" s="17" t="e">
        <f>VLOOKUP($F155, Ratings_Comp[], X$215, FALSE)</f>
        <v>#N/A</v>
      </c>
      <c r="Y155" s="17" t="e">
        <f>VLOOKUP($G155, Ratings_Comp[], Y$215, FALSE)</f>
        <v>#N/A</v>
      </c>
      <c r="Z155" s="17" t="e">
        <f>VLOOKUP($G155, Ratings_Comp[], Z$215, FALSE)</f>
        <v>#N/A</v>
      </c>
      <c r="AA155" s="17" t="e">
        <f>VLOOKUP($G155, Ratings_Comp[], AA$215, FALSE)</f>
        <v>#N/A</v>
      </c>
      <c r="AB155" s="17" t="e">
        <f>VLOOKUP($G155, Ratings_Comp[], AB$215, FALSE)</f>
        <v>#N/A</v>
      </c>
      <c r="AC155" s="17" t="e">
        <f>VLOOKUP($G155, Ratings_Comp[], AC$215, FALSE)</f>
        <v>#N/A</v>
      </c>
      <c r="AD155" t="e">
        <f>VLOOKUP('Prediction Data'!$D155,#REF!, AD$215,FALSE)</f>
        <v>#N/A</v>
      </c>
      <c r="AE155" t="e">
        <f>VLOOKUP('Prediction Data'!$D155,#REF!, AE$215,FALSE)</f>
        <v>#N/A</v>
      </c>
      <c r="AF155" t="e">
        <f>VLOOKUP('Prediction Data'!$D155,#REF!, AF$215,FALSE)</f>
        <v>#N/A</v>
      </c>
      <c r="AG155" t="e">
        <f>VLOOKUP('Prediction Data'!$D155,#REF!, AG$215,FALSE)</f>
        <v>#N/A</v>
      </c>
      <c r="AH155" t="e">
        <f>VLOOKUP('Prediction Data'!$D155,#REF!, AH$215,FALSE)</f>
        <v>#N/A</v>
      </c>
      <c r="AI155" t="e">
        <f>VLOOKUP('Prediction Data'!$E155,#REF!, AI$215,FALSE)</f>
        <v>#N/A</v>
      </c>
      <c r="AJ155" t="e">
        <f>VLOOKUP('Prediction Data'!$E155,#REF!, AJ$215,FALSE)</f>
        <v>#N/A</v>
      </c>
      <c r="AK155" t="e">
        <f>VLOOKUP('Prediction Data'!$E155,#REF!, AK$215,FALSE)</f>
        <v>#N/A</v>
      </c>
      <c r="AL155" t="e">
        <f>VLOOKUP('Prediction Data'!$E155,#REF!, AL$215,FALSE)</f>
        <v>#N/A</v>
      </c>
      <c r="AM155" t="e">
        <f>VLOOKUP('Prediction Data'!$E155,#REF!, AM$215,FALSE)</f>
        <v>#N/A</v>
      </c>
      <c r="AN155" t="e">
        <f>VLOOKUP($F155,#REF!, AN$215,FALSE)</f>
        <v>#N/A</v>
      </c>
      <c r="AO155" t="e">
        <f>VLOOKUP($F155,#REF!, AO$215,FALSE)</f>
        <v>#N/A</v>
      </c>
      <c r="AP155" t="e">
        <f>VLOOKUP($G155,#REF!, AP$215,FALSE)</f>
        <v>#N/A</v>
      </c>
      <c r="AQ155" t="e">
        <f>VLOOKUP($G155,#REF!, AQ$215,FALSE)</f>
        <v>#N/A</v>
      </c>
      <c r="AR155" t="e">
        <f>VLOOKUP($H155,#REF!, 'Prediction Data'!AR$215,FALSE)</f>
        <v>#N/A</v>
      </c>
      <c r="AS155" t="e">
        <f>VLOOKUP($H155,#REF!, 'Prediction Data'!AS$215,FALSE)</f>
        <v>#N/A</v>
      </c>
      <c r="AT155" t="e">
        <f>VLOOKUP($H155,#REF!, 'Prediction Data'!AT$215,FALSE)</f>
        <v>#N/A</v>
      </c>
      <c r="AU155" t="e">
        <f>VLOOKUP($H155,#REF!, 'Prediction Data'!AU$215,FALSE)</f>
        <v>#N/A</v>
      </c>
      <c r="AV155" t="e">
        <f>VLOOKUP($H155,#REF!, 'Prediction Data'!AV$215,FALSE)</f>
        <v>#N/A</v>
      </c>
      <c r="AW155" t="e">
        <f>VLOOKUP($H155,#REF!, 'Prediction Data'!AW$215,FALSE)</f>
        <v>#N/A</v>
      </c>
      <c r="AX155" t="e">
        <f>VLOOKUP($H155,#REF!, 'Prediction Data'!AX$215,FALSE)</f>
        <v>#N/A</v>
      </c>
      <c r="AY155" t="e">
        <f>VLOOKUP($H155,#REF!, 'Prediction Data'!AY$215,FALSE)</f>
        <v>#N/A</v>
      </c>
      <c r="AZ155" t="e">
        <f>VLOOKUP($H155,#REF!, 'Prediction Data'!AZ$215,FALSE)</f>
        <v>#N/A</v>
      </c>
      <c r="BA155" t="e">
        <f>VLOOKUP($H155,#REF!, 'Prediction Data'!BA$215,FALSE)</f>
        <v>#N/A</v>
      </c>
      <c r="BB155" t="e">
        <f>VLOOKUP($H155,#REF!, 'Prediction Data'!BB$215,FALSE)</f>
        <v>#N/A</v>
      </c>
      <c r="BC155" t="e">
        <f>VLOOKUP($H155,#REF!, 'Prediction Data'!BC$215,FALSE)</f>
        <v>#N/A</v>
      </c>
      <c r="BD155" t="e">
        <f>VLOOKUP($I155,#REF!, 'Prediction Data'!BD$215,FALSE)</f>
        <v>#N/A</v>
      </c>
      <c r="BE155" t="e">
        <f>VLOOKUP($I155,#REF!, 'Prediction Data'!BE$215,FALSE)</f>
        <v>#N/A</v>
      </c>
      <c r="BF155" t="e">
        <f>VLOOKUP($I155,#REF!, 'Prediction Data'!BF$215,FALSE)</f>
        <v>#N/A</v>
      </c>
      <c r="BG155" t="e">
        <f>VLOOKUP($I155,#REF!, 'Prediction Data'!BG$215,FALSE)</f>
        <v>#N/A</v>
      </c>
      <c r="BH155" t="e">
        <f>VLOOKUP($I155,#REF!, 'Prediction Data'!BH$215,FALSE)</f>
        <v>#N/A</v>
      </c>
      <c r="BI155" t="e">
        <f>VLOOKUP($I155,#REF!, 'Prediction Data'!BI$215,FALSE)</f>
        <v>#N/A</v>
      </c>
      <c r="BJ155" t="e">
        <f>VLOOKUP($I155,#REF!, 'Prediction Data'!BJ$215,FALSE)</f>
        <v>#N/A</v>
      </c>
      <c r="BK155" t="e">
        <f>VLOOKUP($I155,#REF!, 'Prediction Data'!BK$215,FALSE)</f>
        <v>#N/A</v>
      </c>
      <c r="BL155" t="e">
        <f>VLOOKUP($I155,#REF!, 'Prediction Data'!BL$215,FALSE)</f>
        <v>#N/A</v>
      </c>
      <c r="BM155" t="e">
        <f>VLOOKUP($I155,#REF!, 'Prediction Data'!BM$215,FALSE)</f>
        <v>#N/A</v>
      </c>
      <c r="BN155" t="e">
        <f>VLOOKUP($I155,#REF!, 'Prediction Data'!BN$215,FALSE)</f>
        <v>#N/A</v>
      </c>
      <c r="BO155" t="e">
        <f>VLOOKUP($I155,#REF!, 'Prediction Data'!BO$215,FALSE)</f>
        <v>#N/A</v>
      </c>
      <c r="BP155" t="e">
        <f>VLOOKUP('Prediction Data'!$J155,#REF!, BP$215, FALSE)</f>
        <v>#N/A</v>
      </c>
      <c r="BQ155" t="e">
        <f>VLOOKUP('Prediction Data'!$J155,#REF!, BQ$215, FALSE)</f>
        <v>#N/A</v>
      </c>
      <c r="BR155" t="e">
        <f>VLOOKUP('Prediction Data'!$J155,#REF!, BR$215, FALSE)</f>
        <v>#N/A</v>
      </c>
      <c r="BS155" t="e">
        <f>VLOOKUP('Prediction Data'!$J155,#REF!, BS$215, FALSE)</f>
        <v>#N/A</v>
      </c>
      <c r="BT155" t="e">
        <f>VLOOKUP('Prediction Data'!$J155,#REF!, BT$215, FALSE)</f>
        <v>#N/A</v>
      </c>
      <c r="BU155" t="e">
        <f t="shared" si="22"/>
        <v>#N/A</v>
      </c>
      <c r="BV155" t="e">
        <f t="shared" si="23"/>
        <v>#N/A</v>
      </c>
      <c r="BW155" t="e">
        <f>VLOOKUP('Prediction Data'!$K155,#REF!, BW$215, FALSE)</f>
        <v>#N/A</v>
      </c>
      <c r="BX155" t="e">
        <f>VLOOKUP('Prediction Data'!$K155,#REF!, BX$215, FALSE)</f>
        <v>#N/A</v>
      </c>
      <c r="BY155" t="e">
        <f>VLOOKUP('Prediction Data'!$K155,#REF!, BY$215, FALSE)</f>
        <v>#N/A</v>
      </c>
      <c r="BZ155" t="e">
        <f>VLOOKUP('Prediction Data'!$K155,#REF!, BZ$215, FALSE)</f>
        <v>#N/A</v>
      </c>
      <c r="CA155" t="e">
        <f>VLOOKUP('Prediction Data'!$K155,#REF!, CA$215, FALSE)</f>
        <v>#N/A</v>
      </c>
      <c r="CB155" t="e">
        <f t="shared" si="24"/>
        <v>#N/A</v>
      </c>
      <c r="CC155" t="e">
        <f t="shared" si="25"/>
        <v>#N/A</v>
      </c>
      <c r="CD155" t="e">
        <f t="shared" si="26"/>
        <v>#N/A</v>
      </c>
      <c r="CE155" t="e">
        <f t="shared" si="27"/>
        <v>#N/A</v>
      </c>
      <c r="CF155" s="20" t="e">
        <f t="shared" si="28"/>
        <v>#N/A</v>
      </c>
      <c r="CG155" s="20" t="e">
        <f t="shared" si="29"/>
        <v>#N/A</v>
      </c>
      <c r="CH155" t="e">
        <f>VLOOKUP(Table411[[#This Row],[Conference_H]], Conferences!$H$2:$N$34, 3,FALSE)</f>
        <v>#N/A</v>
      </c>
      <c r="CI155" t="e">
        <f>VLOOKUP(Table411[[#This Row],[Conference_A]], Conferences!$H$2:$N$34, 3,FALSE)</f>
        <v>#N/A</v>
      </c>
      <c r="CJ155" t="e">
        <f>IF(Table411[[#This Row],[CRank_H]]=Table411[[#This Row],[CRank_A]],0,1)</f>
        <v>#N/A</v>
      </c>
      <c r="CK155" t="e">
        <f>VLOOKUP(Table411[[#This Row],[Home Name BPI_SAG ELO]], 'Ratings_Comp'!$A$2:$L$364, 14, FALSE)</f>
        <v>#N/A</v>
      </c>
      <c r="CL155" t="e">
        <f>VLOOKUP(Table411[[#This Row],[Home Name BPI_SAG ELO]], 'Ratings_Comp'!$A$2:$L$364, 15, FALSE)</f>
        <v>#N/A</v>
      </c>
      <c r="CM155" t="e">
        <f>VLOOKUP(Table411[[#This Row],[Away Name BPI_SAG ELO]], 'Ratings_Comp'!$A$2:$L$364, 14, FALSE)</f>
        <v>#N/A</v>
      </c>
      <c r="CN155" t="e">
        <f>VLOOKUP(Table411[[#This Row],[Away Name BPI_SAG ELO]], 'Ratings_Comp'!$A$2:$L$364, 15, FALSE)</f>
        <v>#N/A</v>
      </c>
      <c r="CO155" t="e">
        <f>Table411[[#This Row],[Home_Ws]]/(Table411[[#This Row],[Home_Ws]]+Table411[[#This Row],[Home_Ls]])</f>
        <v>#N/A</v>
      </c>
      <c r="CP155" t="e">
        <f>Table411[[#This Row],[Away_Ws]]/(Table411[[#This Row],[Away_Ws]]+Table411[[#This Row],[Away_Ls]])</f>
        <v>#N/A</v>
      </c>
    </row>
    <row r="156" spans="1:94" x14ac:dyDescent="0.45">
      <c r="A156">
        <v>156</v>
      </c>
      <c r="B156" s="4"/>
      <c r="C156" s="4"/>
      <c r="D156" s="3" t="e">
        <f>VLOOKUP('Prediction Data'!$B156, Names!$C$2:$K$363, 2,FALSE)</f>
        <v>#N/A</v>
      </c>
      <c r="E156" s="3" t="e">
        <f>VLOOKUP('Prediction Data'!$C156, Names!$C$2:$K$363, 2,FALSE)</f>
        <v>#N/A</v>
      </c>
      <c r="F156" s="3" t="e">
        <f>VLOOKUP('Prediction Data'!$B156, Names!$C$2:$K$363, 3,FALSE)</f>
        <v>#N/A</v>
      </c>
      <c r="G156" s="3" t="e">
        <f>VLOOKUP('Prediction Data'!$C156, Names!$C$2:$K$363, 3,FALSE)</f>
        <v>#N/A</v>
      </c>
      <c r="H156" s="3" t="e">
        <f>VLOOKUP('Prediction Data'!$B156, Names!$C$2:$K$363, 5,FALSE)</f>
        <v>#N/A</v>
      </c>
      <c r="I156" s="3" t="e">
        <f>VLOOKUP('Prediction Data'!$C156, Names!$C$2:$K$363, 5,FALSE)</f>
        <v>#N/A</v>
      </c>
      <c r="J156" s="3" t="e">
        <f>VLOOKUP('Prediction Data'!$B156, Names!$C$2:$K$363, 6,FALSE)</f>
        <v>#N/A</v>
      </c>
      <c r="K156" s="3" t="e">
        <f>VLOOKUP('Prediction Data'!$C156, Names!$C$2:$K$363, 6,FALSE)</f>
        <v>#N/A</v>
      </c>
      <c r="L156" s="3" t="e">
        <f>VLOOKUP(B156, Names!$C$2:$M$363, 7,FALSE)</f>
        <v>#N/A</v>
      </c>
      <c r="M156" s="3" t="e">
        <f>VLOOKUP(C156, Names!$C$2:$M$363, 7,FALSE)</f>
        <v>#N/A</v>
      </c>
      <c r="N156" s="4" t="s">
        <v>558</v>
      </c>
      <c r="Q156" s="4">
        <f t="shared" si="20"/>
        <v>0</v>
      </c>
      <c r="R156" s="4" t="str">
        <f t="shared" si="21"/>
        <v>L</v>
      </c>
      <c r="S156" s="5"/>
      <c r="T156" s="17" t="e">
        <f>VLOOKUP($F156, Ratings_Comp[], T$215, FALSE)</f>
        <v>#N/A</v>
      </c>
      <c r="U156" s="17" t="e">
        <f>VLOOKUP($F156, Ratings_Comp[], U$215, FALSE)</f>
        <v>#N/A</v>
      </c>
      <c r="V156" s="17" t="e">
        <f>VLOOKUP($F156, Ratings_Comp[], V$215, FALSE)</f>
        <v>#N/A</v>
      </c>
      <c r="W156" s="17" t="e">
        <f>VLOOKUP($F156, Ratings_Comp[], W$215, FALSE)</f>
        <v>#N/A</v>
      </c>
      <c r="X156" s="17" t="e">
        <f>VLOOKUP($F156, Ratings_Comp[], X$215, FALSE)</f>
        <v>#N/A</v>
      </c>
      <c r="Y156" s="17" t="e">
        <f>VLOOKUP($G156, Ratings_Comp[], Y$215, FALSE)</f>
        <v>#N/A</v>
      </c>
      <c r="Z156" s="17" t="e">
        <f>VLOOKUP($G156, Ratings_Comp[], Z$215, FALSE)</f>
        <v>#N/A</v>
      </c>
      <c r="AA156" s="17" t="e">
        <f>VLOOKUP($G156, Ratings_Comp[], AA$215, FALSE)</f>
        <v>#N/A</v>
      </c>
      <c r="AB156" s="17" t="e">
        <f>VLOOKUP($G156, Ratings_Comp[], AB$215, FALSE)</f>
        <v>#N/A</v>
      </c>
      <c r="AC156" s="17" t="e">
        <f>VLOOKUP($G156, Ratings_Comp[], AC$215, FALSE)</f>
        <v>#N/A</v>
      </c>
      <c r="AD156" t="e">
        <f>VLOOKUP('Prediction Data'!$D156,#REF!, AD$215,FALSE)</f>
        <v>#N/A</v>
      </c>
      <c r="AE156" t="e">
        <f>VLOOKUP('Prediction Data'!$D156,#REF!, AE$215,FALSE)</f>
        <v>#N/A</v>
      </c>
      <c r="AF156" t="e">
        <f>VLOOKUP('Prediction Data'!$D156,#REF!, AF$215,FALSE)</f>
        <v>#N/A</v>
      </c>
      <c r="AG156" t="e">
        <f>VLOOKUP('Prediction Data'!$D156,#REF!, AG$215,FALSE)</f>
        <v>#N/A</v>
      </c>
      <c r="AH156" t="e">
        <f>VLOOKUP('Prediction Data'!$D156,#REF!, AH$215,FALSE)</f>
        <v>#N/A</v>
      </c>
      <c r="AI156" t="e">
        <f>VLOOKUP('Prediction Data'!$E156,#REF!, AI$215,FALSE)</f>
        <v>#N/A</v>
      </c>
      <c r="AJ156" t="e">
        <f>VLOOKUP('Prediction Data'!$E156,#REF!, AJ$215,FALSE)</f>
        <v>#N/A</v>
      </c>
      <c r="AK156" t="e">
        <f>VLOOKUP('Prediction Data'!$E156,#REF!, AK$215,FALSE)</f>
        <v>#N/A</v>
      </c>
      <c r="AL156" t="e">
        <f>VLOOKUP('Prediction Data'!$E156,#REF!, AL$215,FALSE)</f>
        <v>#N/A</v>
      </c>
      <c r="AM156" t="e">
        <f>VLOOKUP('Prediction Data'!$E156,#REF!, AM$215,FALSE)</f>
        <v>#N/A</v>
      </c>
      <c r="AN156" t="e">
        <f>VLOOKUP($F156,#REF!, AN$215,FALSE)</f>
        <v>#N/A</v>
      </c>
      <c r="AO156" t="e">
        <f>VLOOKUP($F156,#REF!, AO$215,FALSE)</f>
        <v>#N/A</v>
      </c>
      <c r="AP156" t="e">
        <f>VLOOKUP($G156,#REF!, AP$215,FALSE)</f>
        <v>#N/A</v>
      </c>
      <c r="AQ156" t="e">
        <f>VLOOKUP($G156,#REF!, AQ$215,FALSE)</f>
        <v>#N/A</v>
      </c>
      <c r="AR156" t="e">
        <f>VLOOKUP($H156,#REF!, 'Prediction Data'!AR$215,FALSE)</f>
        <v>#N/A</v>
      </c>
      <c r="AS156" t="e">
        <f>VLOOKUP($H156,#REF!, 'Prediction Data'!AS$215,FALSE)</f>
        <v>#N/A</v>
      </c>
      <c r="AT156" t="e">
        <f>VLOOKUP($H156,#REF!, 'Prediction Data'!AT$215,FALSE)</f>
        <v>#N/A</v>
      </c>
      <c r="AU156" t="e">
        <f>VLOOKUP($H156,#REF!, 'Prediction Data'!AU$215,FALSE)</f>
        <v>#N/A</v>
      </c>
      <c r="AV156" t="e">
        <f>VLOOKUP($H156,#REF!, 'Prediction Data'!AV$215,FALSE)</f>
        <v>#N/A</v>
      </c>
      <c r="AW156" t="e">
        <f>VLOOKUP($H156,#REF!, 'Prediction Data'!AW$215,FALSE)</f>
        <v>#N/A</v>
      </c>
      <c r="AX156" t="e">
        <f>VLOOKUP($H156,#REF!, 'Prediction Data'!AX$215,FALSE)</f>
        <v>#N/A</v>
      </c>
      <c r="AY156" t="e">
        <f>VLOOKUP($H156,#REF!, 'Prediction Data'!AY$215,FALSE)</f>
        <v>#N/A</v>
      </c>
      <c r="AZ156" t="e">
        <f>VLOOKUP($H156,#REF!, 'Prediction Data'!AZ$215,FALSE)</f>
        <v>#N/A</v>
      </c>
      <c r="BA156" t="e">
        <f>VLOOKUP($H156,#REF!, 'Prediction Data'!BA$215,FALSE)</f>
        <v>#N/A</v>
      </c>
      <c r="BB156" t="e">
        <f>VLOOKUP($H156,#REF!, 'Prediction Data'!BB$215,FALSE)</f>
        <v>#N/A</v>
      </c>
      <c r="BC156" t="e">
        <f>VLOOKUP($H156,#REF!, 'Prediction Data'!BC$215,FALSE)</f>
        <v>#N/A</v>
      </c>
      <c r="BD156" t="e">
        <f>VLOOKUP($I156,#REF!, 'Prediction Data'!BD$215,FALSE)</f>
        <v>#N/A</v>
      </c>
      <c r="BE156" t="e">
        <f>VLOOKUP($I156,#REF!, 'Prediction Data'!BE$215,FALSE)</f>
        <v>#N/A</v>
      </c>
      <c r="BF156" t="e">
        <f>VLOOKUP($I156,#REF!, 'Prediction Data'!BF$215,FALSE)</f>
        <v>#N/A</v>
      </c>
      <c r="BG156" t="e">
        <f>VLOOKUP($I156,#REF!, 'Prediction Data'!BG$215,FALSE)</f>
        <v>#N/A</v>
      </c>
      <c r="BH156" t="e">
        <f>VLOOKUP($I156,#REF!, 'Prediction Data'!BH$215,FALSE)</f>
        <v>#N/A</v>
      </c>
      <c r="BI156" t="e">
        <f>VLOOKUP($I156,#REF!, 'Prediction Data'!BI$215,FALSE)</f>
        <v>#N/A</v>
      </c>
      <c r="BJ156" t="e">
        <f>VLOOKUP($I156,#REF!, 'Prediction Data'!BJ$215,FALSE)</f>
        <v>#N/A</v>
      </c>
      <c r="BK156" t="e">
        <f>VLOOKUP($I156,#REF!, 'Prediction Data'!BK$215,FALSE)</f>
        <v>#N/A</v>
      </c>
      <c r="BL156" t="e">
        <f>VLOOKUP($I156,#REF!, 'Prediction Data'!BL$215,FALSE)</f>
        <v>#N/A</v>
      </c>
      <c r="BM156" t="e">
        <f>VLOOKUP($I156,#REF!, 'Prediction Data'!BM$215,FALSE)</f>
        <v>#N/A</v>
      </c>
      <c r="BN156" t="e">
        <f>VLOOKUP($I156,#REF!, 'Prediction Data'!BN$215,FALSE)</f>
        <v>#N/A</v>
      </c>
      <c r="BO156" t="e">
        <f>VLOOKUP($I156,#REF!, 'Prediction Data'!BO$215,FALSE)</f>
        <v>#N/A</v>
      </c>
      <c r="BP156" t="e">
        <f>VLOOKUP('Prediction Data'!$J156,#REF!, BP$215, FALSE)</f>
        <v>#N/A</v>
      </c>
      <c r="BQ156" t="e">
        <f>VLOOKUP('Prediction Data'!$J156,#REF!, BQ$215, FALSE)</f>
        <v>#N/A</v>
      </c>
      <c r="BR156" t="e">
        <f>VLOOKUP('Prediction Data'!$J156,#REF!, BR$215, FALSE)</f>
        <v>#N/A</v>
      </c>
      <c r="BS156" t="e">
        <f>VLOOKUP('Prediction Data'!$J156,#REF!, BS$215, FALSE)</f>
        <v>#N/A</v>
      </c>
      <c r="BT156" t="e">
        <f>VLOOKUP('Prediction Data'!$J156,#REF!, BT$215, FALSE)</f>
        <v>#N/A</v>
      </c>
      <c r="BU156" t="e">
        <f t="shared" si="22"/>
        <v>#N/A</v>
      </c>
      <c r="BV156" t="e">
        <f t="shared" si="23"/>
        <v>#N/A</v>
      </c>
      <c r="BW156" t="e">
        <f>VLOOKUP('Prediction Data'!$K156,#REF!, BW$215, FALSE)</f>
        <v>#N/A</v>
      </c>
      <c r="BX156" t="e">
        <f>VLOOKUP('Prediction Data'!$K156,#REF!, BX$215, FALSE)</f>
        <v>#N/A</v>
      </c>
      <c r="BY156" t="e">
        <f>VLOOKUP('Prediction Data'!$K156,#REF!, BY$215, FALSE)</f>
        <v>#N/A</v>
      </c>
      <c r="BZ156" t="e">
        <f>VLOOKUP('Prediction Data'!$K156,#REF!, BZ$215, FALSE)</f>
        <v>#N/A</v>
      </c>
      <c r="CA156" t="e">
        <f>VLOOKUP('Prediction Data'!$K156,#REF!, CA$215, FALSE)</f>
        <v>#N/A</v>
      </c>
      <c r="CB156" t="e">
        <f t="shared" si="24"/>
        <v>#N/A</v>
      </c>
      <c r="CC156" t="e">
        <f t="shared" si="25"/>
        <v>#N/A</v>
      </c>
      <c r="CD156" t="e">
        <f t="shared" si="26"/>
        <v>#N/A</v>
      </c>
      <c r="CE156" t="e">
        <f t="shared" si="27"/>
        <v>#N/A</v>
      </c>
      <c r="CF156" s="20" t="e">
        <f t="shared" si="28"/>
        <v>#N/A</v>
      </c>
      <c r="CG156" s="20" t="e">
        <f t="shared" si="29"/>
        <v>#N/A</v>
      </c>
      <c r="CH156" t="e">
        <f>VLOOKUP(Table411[[#This Row],[Conference_H]], Conferences!$H$2:$N$34, 3,FALSE)</f>
        <v>#N/A</v>
      </c>
      <c r="CI156" t="e">
        <f>VLOOKUP(Table411[[#This Row],[Conference_A]], Conferences!$H$2:$N$34, 3,FALSE)</f>
        <v>#N/A</v>
      </c>
      <c r="CJ156" t="e">
        <f>IF(Table411[[#This Row],[CRank_H]]=Table411[[#This Row],[CRank_A]],0,1)</f>
        <v>#N/A</v>
      </c>
      <c r="CK156" t="e">
        <f>VLOOKUP(Table411[[#This Row],[Home Name BPI_SAG ELO]], 'Ratings_Comp'!$A$2:$L$364, 14, FALSE)</f>
        <v>#N/A</v>
      </c>
      <c r="CL156" t="e">
        <f>VLOOKUP(Table411[[#This Row],[Home Name BPI_SAG ELO]], 'Ratings_Comp'!$A$2:$L$364, 15, FALSE)</f>
        <v>#N/A</v>
      </c>
      <c r="CM156" t="e">
        <f>VLOOKUP(Table411[[#This Row],[Away Name BPI_SAG ELO]], 'Ratings_Comp'!$A$2:$L$364, 14, FALSE)</f>
        <v>#N/A</v>
      </c>
      <c r="CN156" t="e">
        <f>VLOOKUP(Table411[[#This Row],[Away Name BPI_SAG ELO]], 'Ratings_Comp'!$A$2:$L$364, 15, FALSE)</f>
        <v>#N/A</v>
      </c>
      <c r="CO156" t="e">
        <f>Table411[[#This Row],[Home_Ws]]/(Table411[[#This Row],[Home_Ws]]+Table411[[#This Row],[Home_Ls]])</f>
        <v>#N/A</v>
      </c>
      <c r="CP156" t="e">
        <f>Table411[[#This Row],[Away_Ws]]/(Table411[[#This Row],[Away_Ws]]+Table411[[#This Row],[Away_Ls]])</f>
        <v>#N/A</v>
      </c>
    </row>
    <row r="157" spans="1:94" x14ac:dyDescent="0.45">
      <c r="A157">
        <v>157</v>
      </c>
      <c r="B157" s="4"/>
      <c r="C157" s="4"/>
      <c r="D157" s="3" t="e">
        <f>VLOOKUP('Prediction Data'!$B157, Names!$C$2:$K$363, 2,FALSE)</f>
        <v>#N/A</v>
      </c>
      <c r="E157" s="3" t="e">
        <f>VLOOKUP('Prediction Data'!$C157, Names!$C$2:$K$363, 2,FALSE)</f>
        <v>#N/A</v>
      </c>
      <c r="F157" s="3" t="e">
        <f>VLOOKUP('Prediction Data'!$B157, Names!$C$2:$K$363, 3,FALSE)</f>
        <v>#N/A</v>
      </c>
      <c r="G157" s="3" t="e">
        <f>VLOOKUP('Prediction Data'!$C157, Names!$C$2:$K$363, 3,FALSE)</f>
        <v>#N/A</v>
      </c>
      <c r="H157" s="3" t="e">
        <f>VLOOKUP('Prediction Data'!$B157, Names!$C$2:$K$363, 5,FALSE)</f>
        <v>#N/A</v>
      </c>
      <c r="I157" s="3" t="e">
        <f>VLOOKUP('Prediction Data'!$C157, Names!$C$2:$K$363, 5,FALSE)</f>
        <v>#N/A</v>
      </c>
      <c r="J157" s="3" t="e">
        <f>VLOOKUP('Prediction Data'!$B157, Names!$C$2:$K$363, 6,FALSE)</f>
        <v>#N/A</v>
      </c>
      <c r="K157" s="3" t="e">
        <f>VLOOKUP('Prediction Data'!$C157, Names!$C$2:$K$363, 6,FALSE)</f>
        <v>#N/A</v>
      </c>
      <c r="L157" s="3" t="e">
        <f>VLOOKUP(B157, Names!$C$2:$M$363, 7,FALSE)</f>
        <v>#N/A</v>
      </c>
      <c r="M157" s="3" t="e">
        <f>VLOOKUP(C157, Names!$C$2:$M$363, 7,FALSE)</f>
        <v>#N/A</v>
      </c>
      <c r="N157" s="4" t="s">
        <v>558</v>
      </c>
      <c r="Q157" s="4">
        <f t="shared" si="20"/>
        <v>0</v>
      </c>
      <c r="R157" s="4" t="str">
        <f t="shared" si="21"/>
        <v>L</v>
      </c>
      <c r="S157" s="5"/>
      <c r="T157" s="17" t="e">
        <f>VLOOKUP($F157, Ratings_Comp[], T$215, FALSE)</f>
        <v>#N/A</v>
      </c>
      <c r="U157" s="17" t="e">
        <f>VLOOKUP($F157, Ratings_Comp[], U$215, FALSE)</f>
        <v>#N/A</v>
      </c>
      <c r="V157" s="17" t="e">
        <f>VLOOKUP($F157, Ratings_Comp[], V$215, FALSE)</f>
        <v>#N/A</v>
      </c>
      <c r="W157" s="17" t="e">
        <f>VLOOKUP($F157, Ratings_Comp[], W$215, FALSE)</f>
        <v>#N/A</v>
      </c>
      <c r="X157" s="17" t="e">
        <f>VLOOKUP($F157, Ratings_Comp[], X$215, FALSE)</f>
        <v>#N/A</v>
      </c>
      <c r="Y157" s="17" t="e">
        <f>VLOOKUP($G157, Ratings_Comp[], Y$215, FALSE)</f>
        <v>#N/A</v>
      </c>
      <c r="Z157" s="17" t="e">
        <f>VLOOKUP($G157, Ratings_Comp[], Z$215, FALSE)</f>
        <v>#N/A</v>
      </c>
      <c r="AA157" s="17" t="e">
        <f>VLOOKUP($G157, Ratings_Comp[], AA$215, FALSE)</f>
        <v>#N/A</v>
      </c>
      <c r="AB157" s="17" t="e">
        <f>VLOOKUP($G157, Ratings_Comp[], AB$215, FALSE)</f>
        <v>#N/A</v>
      </c>
      <c r="AC157" s="17" t="e">
        <f>VLOOKUP($G157, Ratings_Comp[], AC$215, FALSE)</f>
        <v>#N/A</v>
      </c>
      <c r="AD157" t="e">
        <f>VLOOKUP('Prediction Data'!$D157,#REF!, AD$215,FALSE)</f>
        <v>#N/A</v>
      </c>
      <c r="AE157" t="e">
        <f>VLOOKUP('Prediction Data'!$D157,#REF!, AE$215,FALSE)</f>
        <v>#N/A</v>
      </c>
      <c r="AF157" t="e">
        <f>VLOOKUP('Prediction Data'!$D157,#REF!, AF$215,FALSE)</f>
        <v>#N/A</v>
      </c>
      <c r="AG157" t="e">
        <f>VLOOKUP('Prediction Data'!$D157,#REF!, AG$215,FALSE)</f>
        <v>#N/A</v>
      </c>
      <c r="AH157" t="e">
        <f>VLOOKUP('Prediction Data'!$D157,#REF!, AH$215,FALSE)</f>
        <v>#N/A</v>
      </c>
      <c r="AI157" t="e">
        <f>VLOOKUP('Prediction Data'!$E157,#REF!, AI$215,FALSE)</f>
        <v>#N/A</v>
      </c>
      <c r="AJ157" t="e">
        <f>VLOOKUP('Prediction Data'!$E157,#REF!, AJ$215,FALSE)</f>
        <v>#N/A</v>
      </c>
      <c r="AK157" t="e">
        <f>VLOOKUP('Prediction Data'!$E157,#REF!, AK$215,FALSE)</f>
        <v>#N/A</v>
      </c>
      <c r="AL157" t="e">
        <f>VLOOKUP('Prediction Data'!$E157,#REF!, AL$215,FALSE)</f>
        <v>#N/A</v>
      </c>
      <c r="AM157" t="e">
        <f>VLOOKUP('Prediction Data'!$E157,#REF!, AM$215,FALSE)</f>
        <v>#N/A</v>
      </c>
      <c r="AN157" t="e">
        <f>VLOOKUP($F157,#REF!, AN$215,FALSE)</f>
        <v>#N/A</v>
      </c>
      <c r="AO157" t="e">
        <f>VLOOKUP($F157,#REF!, AO$215,FALSE)</f>
        <v>#N/A</v>
      </c>
      <c r="AP157" t="e">
        <f>VLOOKUP($G157,#REF!, AP$215,FALSE)</f>
        <v>#N/A</v>
      </c>
      <c r="AQ157" t="e">
        <f>VLOOKUP($G157,#REF!, AQ$215,FALSE)</f>
        <v>#N/A</v>
      </c>
      <c r="AR157" t="e">
        <f>VLOOKUP($H157,#REF!, 'Prediction Data'!AR$215,FALSE)</f>
        <v>#N/A</v>
      </c>
      <c r="AS157" t="e">
        <f>VLOOKUP($H157,#REF!, 'Prediction Data'!AS$215,FALSE)</f>
        <v>#N/A</v>
      </c>
      <c r="AT157" t="e">
        <f>VLOOKUP($H157,#REF!, 'Prediction Data'!AT$215,FALSE)</f>
        <v>#N/A</v>
      </c>
      <c r="AU157" t="e">
        <f>VLOOKUP($H157,#REF!, 'Prediction Data'!AU$215,FALSE)</f>
        <v>#N/A</v>
      </c>
      <c r="AV157" t="e">
        <f>VLOOKUP($H157,#REF!, 'Prediction Data'!AV$215,FALSE)</f>
        <v>#N/A</v>
      </c>
      <c r="AW157" t="e">
        <f>VLOOKUP($H157,#REF!, 'Prediction Data'!AW$215,FALSE)</f>
        <v>#N/A</v>
      </c>
      <c r="AX157" t="e">
        <f>VLOOKUP($H157,#REF!, 'Prediction Data'!AX$215,FALSE)</f>
        <v>#N/A</v>
      </c>
      <c r="AY157" t="e">
        <f>VLOOKUP($H157,#REF!, 'Prediction Data'!AY$215,FALSE)</f>
        <v>#N/A</v>
      </c>
      <c r="AZ157" t="e">
        <f>VLOOKUP($H157,#REF!, 'Prediction Data'!AZ$215,FALSE)</f>
        <v>#N/A</v>
      </c>
      <c r="BA157" t="e">
        <f>VLOOKUP($H157,#REF!, 'Prediction Data'!BA$215,FALSE)</f>
        <v>#N/A</v>
      </c>
      <c r="BB157" t="e">
        <f>VLOOKUP($H157,#REF!, 'Prediction Data'!BB$215,FALSE)</f>
        <v>#N/A</v>
      </c>
      <c r="BC157" t="e">
        <f>VLOOKUP($H157,#REF!, 'Prediction Data'!BC$215,FALSE)</f>
        <v>#N/A</v>
      </c>
      <c r="BD157" t="e">
        <f>VLOOKUP($I157,#REF!, 'Prediction Data'!BD$215,FALSE)</f>
        <v>#N/A</v>
      </c>
      <c r="BE157" t="e">
        <f>VLOOKUP($I157,#REF!, 'Prediction Data'!BE$215,FALSE)</f>
        <v>#N/A</v>
      </c>
      <c r="BF157" t="e">
        <f>VLOOKUP($I157,#REF!, 'Prediction Data'!BF$215,FALSE)</f>
        <v>#N/A</v>
      </c>
      <c r="BG157" t="e">
        <f>VLOOKUP($I157,#REF!, 'Prediction Data'!BG$215,FALSE)</f>
        <v>#N/A</v>
      </c>
      <c r="BH157" t="e">
        <f>VLOOKUP($I157,#REF!, 'Prediction Data'!BH$215,FALSE)</f>
        <v>#N/A</v>
      </c>
      <c r="BI157" t="e">
        <f>VLOOKUP($I157,#REF!, 'Prediction Data'!BI$215,FALSE)</f>
        <v>#N/A</v>
      </c>
      <c r="BJ157" t="e">
        <f>VLOOKUP($I157,#REF!, 'Prediction Data'!BJ$215,FALSE)</f>
        <v>#N/A</v>
      </c>
      <c r="BK157" t="e">
        <f>VLOOKUP($I157,#REF!, 'Prediction Data'!BK$215,FALSE)</f>
        <v>#N/A</v>
      </c>
      <c r="BL157" t="e">
        <f>VLOOKUP($I157,#REF!, 'Prediction Data'!BL$215,FALSE)</f>
        <v>#N/A</v>
      </c>
      <c r="BM157" t="e">
        <f>VLOOKUP($I157,#REF!, 'Prediction Data'!BM$215,FALSE)</f>
        <v>#N/A</v>
      </c>
      <c r="BN157" t="e">
        <f>VLOOKUP($I157,#REF!, 'Prediction Data'!BN$215,FALSE)</f>
        <v>#N/A</v>
      </c>
      <c r="BO157" t="e">
        <f>VLOOKUP($I157,#REF!, 'Prediction Data'!BO$215,FALSE)</f>
        <v>#N/A</v>
      </c>
      <c r="BP157" t="e">
        <f>VLOOKUP('Prediction Data'!$J157,#REF!, BP$215, FALSE)</f>
        <v>#N/A</v>
      </c>
      <c r="BQ157" t="e">
        <f>VLOOKUP('Prediction Data'!$J157,#REF!, BQ$215, FALSE)</f>
        <v>#N/A</v>
      </c>
      <c r="BR157" t="e">
        <f>VLOOKUP('Prediction Data'!$J157,#REF!, BR$215, FALSE)</f>
        <v>#N/A</v>
      </c>
      <c r="BS157" t="e">
        <f>VLOOKUP('Prediction Data'!$J157,#REF!, BS$215, FALSE)</f>
        <v>#N/A</v>
      </c>
      <c r="BT157" t="e">
        <f>VLOOKUP('Prediction Data'!$J157,#REF!, BT$215, FALSE)</f>
        <v>#N/A</v>
      </c>
      <c r="BU157" t="e">
        <f t="shared" si="22"/>
        <v>#N/A</v>
      </c>
      <c r="BV157" t="e">
        <f t="shared" si="23"/>
        <v>#N/A</v>
      </c>
      <c r="BW157" t="e">
        <f>VLOOKUP('Prediction Data'!$K157,#REF!, BW$215, FALSE)</f>
        <v>#N/A</v>
      </c>
      <c r="BX157" t="e">
        <f>VLOOKUP('Prediction Data'!$K157,#REF!, BX$215, FALSE)</f>
        <v>#N/A</v>
      </c>
      <c r="BY157" t="e">
        <f>VLOOKUP('Prediction Data'!$K157,#REF!, BY$215, FALSE)</f>
        <v>#N/A</v>
      </c>
      <c r="BZ157" t="e">
        <f>VLOOKUP('Prediction Data'!$K157,#REF!, BZ$215, FALSE)</f>
        <v>#N/A</v>
      </c>
      <c r="CA157" t="e">
        <f>VLOOKUP('Prediction Data'!$K157,#REF!, CA$215, FALSE)</f>
        <v>#N/A</v>
      </c>
      <c r="CB157" t="e">
        <f t="shared" si="24"/>
        <v>#N/A</v>
      </c>
      <c r="CC157" t="e">
        <f t="shared" si="25"/>
        <v>#N/A</v>
      </c>
      <c r="CD157" t="e">
        <f t="shared" si="26"/>
        <v>#N/A</v>
      </c>
      <c r="CE157" t="e">
        <f t="shared" si="27"/>
        <v>#N/A</v>
      </c>
      <c r="CF157" s="20" t="e">
        <f t="shared" si="28"/>
        <v>#N/A</v>
      </c>
      <c r="CG157" s="20" t="e">
        <f t="shared" si="29"/>
        <v>#N/A</v>
      </c>
      <c r="CH157" t="e">
        <f>VLOOKUP(Table411[[#This Row],[Conference_H]], Conferences!$H$2:$N$34, 3,FALSE)</f>
        <v>#N/A</v>
      </c>
      <c r="CI157" t="e">
        <f>VLOOKUP(Table411[[#This Row],[Conference_A]], Conferences!$H$2:$N$34, 3,FALSE)</f>
        <v>#N/A</v>
      </c>
      <c r="CJ157" t="e">
        <f>IF(Table411[[#This Row],[CRank_H]]=Table411[[#This Row],[CRank_A]],0,1)</f>
        <v>#N/A</v>
      </c>
      <c r="CK157" t="e">
        <f>VLOOKUP(Table411[[#This Row],[Home Name BPI_SAG ELO]], 'Ratings_Comp'!$A$2:$L$364, 14, FALSE)</f>
        <v>#N/A</v>
      </c>
      <c r="CL157" t="e">
        <f>VLOOKUP(Table411[[#This Row],[Home Name BPI_SAG ELO]], 'Ratings_Comp'!$A$2:$L$364, 15, FALSE)</f>
        <v>#N/A</v>
      </c>
      <c r="CM157" t="e">
        <f>VLOOKUP(Table411[[#This Row],[Away Name BPI_SAG ELO]], 'Ratings_Comp'!$A$2:$L$364, 14, FALSE)</f>
        <v>#N/A</v>
      </c>
      <c r="CN157" t="e">
        <f>VLOOKUP(Table411[[#This Row],[Away Name BPI_SAG ELO]], 'Ratings_Comp'!$A$2:$L$364, 15, FALSE)</f>
        <v>#N/A</v>
      </c>
      <c r="CO157" t="e">
        <f>Table411[[#This Row],[Home_Ws]]/(Table411[[#This Row],[Home_Ws]]+Table411[[#This Row],[Home_Ls]])</f>
        <v>#N/A</v>
      </c>
      <c r="CP157" t="e">
        <f>Table411[[#This Row],[Away_Ws]]/(Table411[[#This Row],[Away_Ws]]+Table411[[#This Row],[Away_Ls]])</f>
        <v>#N/A</v>
      </c>
    </row>
    <row r="158" spans="1:94" x14ac:dyDescent="0.45">
      <c r="A158">
        <v>158</v>
      </c>
      <c r="B158" s="4"/>
      <c r="C158" s="4"/>
      <c r="D158" s="3" t="e">
        <f>VLOOKUP('Prediction Data'!$B158, Names!$C$2:$K$363, 2,FALSE)</f>
        <v>#N/A</v>
      </c>
      <c r="E158" s="3" t="e">
        <f>VLOOKUP('Prediction Data'!$C158, Names!$C$2:$K$363, 2,FALSE)</f>
        <v>#N/A</v>
      </c>
      <c r="F158" s="3" t="e">
        <f>VLOOKUP('Prediction Data'!$B158, Names!$C$2:$K$363, 3,FALSE)</f>
        <v>#N/A</v>
      </c>
      <c r="G158" s="3" t="e">
        <f>VLOOKUP('Prediction Data'!$C158, Names!$C$2:$K$363, 3,FALSE)</f>
        <v>#N/A</v>
      </c>
      <c r="H158" s="3" t="e">
        <f>VLOOKUP('Prediction Data'!$B158, Names!$C$2:$K$363, 5,FALSE)</f>
        <v>#N/A</v>
      </c>
      <c r="I158" s="3" t="e">
        <f>VLOOKUP('Prediction Data'!$C158, Names!$C$2:$K$363, 5,FALSE)</f>
        <v>#N/A</v>
      </c>
      <c r="J158" s="3" t="e">
        <f>VLOOKUP('Prediction Data'!$B158, Names!$C$2:$K$363, 6,FALSE)</f>
        <v>#N/A</v>
      </c>
      <c r="K158" s="3" t="e">
        <f>VLOOKUP('Prediction Data'!$C158, Names!$C$2:$K$363, 6,FALSE)</f>
        <v>#N/A</v>
      </c>
      <c r="L158" s="3" t="e">
        <f>VLOOKUP(B158, Names!$C$2:$M$363, 7,FALSE)</f>
        <v>#N/A</v>
      </c>
      <c r="M158" s="3" t="e">
        <f>VLOOKUP(C158, Names!$C$2:$M$363, 7,FALSE)</f>
        <v>#N/A</v>
      </c>
      <c r="N158" s="4" t="s">
        <v>558</v>
      </c>
      <c r="Q158" s="4">
        <f t="shared" si="20"/>
        <v>0</v>
      </c>
      <c r="R158" s="4" t="str">
        <f t="shared" si="21"/>
        <v>L</v>
      </c>
      <c r="S158" s="5"/>
      <c r="T158" s="17" t="e">
        <f>VLOOKUP($F158, Ratings_Comp[], T$215, FALSE)</f>
        <v>#N/A</v>
      </c>
      <c r="U158" s="17" t="e">
        <f>VLOOKUP($F158, Ratings_Comp[], U$215, FALSE)</f>
        <v>#N/A</v>
      </c>
      <c r="V158" s="17" t="e">
        <f>VLOOKUP($F158, Ratings_Comp[], V$215, FALSE)</f>
        <v>#N/A</v>
      </c>
      <c r="W158" s="17" t="e">
        <f>VLOOKUP($F158, Ratings_Comp[], W$215, FALSE)</f>
        <v>#N/A</v>
      </c>
      <c r="X158" s="17" t="e">
        <f>VLOOKUP($F158, Ratings_Comp[], X$215, FALSE)</f>
        <v>#N/A</v>
      </c>
      <c r="Y158" s="17" t="e">
        <f>VLOOKUP($G158, Ratings_Comp[], Y$215, FALSE)</f>
        <v>#N/A</v>
      </c>
      <c r="Z158" s="17" t="e">
        <f>VLOOKUP($G158, Ratings_Comp[], Z$215, FALSE)</f>
        <v>#N/A</v>
      </c>
      <c r="AA158" s="17" t="e">
        <f>VLOOKUP($G158, Ratings_Comp[], AA$215, FALSE)</f>
        <v>#N/A</v>
      </c>
      <c r="AB158" s="17" t="e">
        <f>VLOOKUP($G158, Ratings_Comp[], AB$215, FALSE)</f>
        <v>#N/A</v>
      </c>
      <c r="AC158" s="17" t="e">
        <f>VLOOKUP($G158, Ratings_Comp[], AC$215, FALSE)</f>
        <v>#N/A</v>
      </c>
      <c r="AD158" t="e">
        <f>VLOOKUP('Prediction Data'!$D158,#REF!, AD$215,FALSE)</f>
        <v>#N/A</v>
      </c>
      <c r="AE158" t="e">
        <f>VLOOKUP('Prediction Data'!$D158,#REF!, AE$215,FALSE)</f>
        <v>#N/A</v>
      </c>
      <c r="AF158" t="e">
        <f>VLOOKUP('Prediction Data'!$D158,#REF!, AF$215,FALSE)</f>
        <v>#N/A</v>
      </c>
      <c r="AG158" t="e">
        <f>VLOOKUP('Prediction Data'!$D158,#REF!, AG$215,FALSE)</f>
        <v>#N/A</v>
      </c>
      <c r="AH158" t="e">
        <f>VLOOKUP('Prediction Data'!$D158,#REF!, AH$215,FALSE)</f>
        <v>#N/A</v>
      </c>
      <c r="AI158" t="e">
        <f>VLOOKUP('Prediction Data'!$E158,#REF!, AI$215,FALSE)</f>
        <v>#N/A</v>
      </c>
      <c r="AJ158" t="e">
        <f>VLOOKUP('Prediction Data'!$E158,#REF!, AJ$215,FALSE)</f>
        <v>#N/A</v>
      </c>
      <c r="AK158" t="e">
        <f>VLOOKUP('Prediction Data'!$E158,#REF!, AK$215,FALSE)</f>
        <v>#N/A</v>
      </c>
      <c r="AL158" t="e">
        <f>VLOOKUP('Prediction Data'!$E158,#REF!, AL$215,FALSE)</f>
        <v>#N/A</v>
      </c>
      <c r="AM158" t="e">
        <f>VLOOKUP('Prediction Data'!$E158,#REF!, AM$215,FALSE)</f>
        <v>#N/A</v>
      </c>
      <c r="AN158" t="e">
        <f>VLOOKUP($F158,#REF!, AN$215,FALSE)</f>
        <v>#N/A</v>
      </c>
      <c r="AO158" t="e">
        <f>VLOOKUP($F158,#REF!, AO$215,FALSE)</f>
        <v>#N/A</v>
      </c>
      <c r="AP158" t="e">
        <f>VLOOKUP($G158,#REF!, AP$215,FALSE)</f>
        <v>#N/A</v>
      </c>
      <c r="AQ158" t="e">
        <f>VLOOKUP($G158,#REF!, AQ$215,FALSE)</f>
        <v>#N/A</v>
      </c>
      <c r="AR158" t="e">
        <f>VLOOKUP($H158,#REF!, 'Prediction Data'!AR$215,FALSE)</f>
        <v>#N/A</v>
      </c>
      <c r="AS158" t="e">
        <f>VLOOKUP($H158,#REF!, 'Prediction Data'!AS$215,FALSE)</f>
        <v>#N/A</v>
      </c>
      <c r="AT158" t="e">
        <f>VLOOKUP($H158,#REF!, 'Prediction Data'!AT$215,FALSE)</f>
        <v>#N/A</v>
      </c>
      <c r="AU158" t="e">
        <f>VLOOKUP($H158,#REF!, 'Prediction Data'!AU$215,FALSE)</f>
        <v>#N/A</v>
      </c>
      <c r="AV158" t="e">
        <f>VLOOKUP($H158,#REF!, 'Prediction Data'!AV$215,FALSE)</f>
        <v>#N/A</v>
      </c>
      <c r="AW158" t="e">
        <f>VLOOKUP($H158,#REF!, 'Prediction Data'!AW$215,FALSE)</f>
        <v>#N/A</v>
      </c>
      <c r="AX158" t="e">
        <f>VLOOKUP($H158,#REF!, 'Prediction Data'!AX$215,FALSE)</f>
        <v>#N/A</v>
      </c>
      <c r="AY158" t="e">
        <f>VLOOKUP($H158,#REF!, 'Prediction Data'!AY$215,FALSE)</f>
        <v>#N/A</v>
      </c>
      <c r="AZ158" t="e">
        <f>VLOOKUP($H158,#REF!, 'Prediction Data'!AZ$215,FALSE)</f>
        <v>#N/A</v>
      </c>
      <c r="BA158" t="e">
        <f>VLOOKUP($H158,#REF!, 'Prediction Data'!BA$215,FALSE)</f>
        <v>#N/A</v>
      </c>
      <c r="BB158" t="e">
        <f>VLOOKUP($H158,#REF!, 'Prediction Data'!BB$215,FALSE)</f>
        <v>#N/A</v>
      </c>
      <c r="BC158" t="e">
        <f>VLOOKUP($H158,#REF!, 'Prediction Data'!BC$215,FALSE)</f>
        <v>#N/A</v>
      </c>
      <c r="BD158" t="e">
        <f>VLOOKUP($I158,#REF!, 'Prediction Data'!BD$215,FALSE)</f>
        <v>#N/A</v>
      </c>
      <c r="BE158" t="e">
        <f>VLOOKUP($I158,#REF!, 'Prediction Data'!BE$215,FALSE)</f>
        <v>#N/A</v>
      </c>
      <c r="BF158" t="e">
        <f>VLOOKUP($I158,#REF!, 'Prediction Data'!BF$215,FALSE)</f>
        <v>#N/A</v>
      </c>
      <c r="BG158" t="e">
        <f>VLOOKUP($I158,#REF!, 'Prediction Data'!BG$215,FALSE)</f>
        <v>#N/A</v>
      </c>
      <c r="BH158" t="e">
        <f>VLOOKUP($I158,#REF!, 'Prediction Data'!BH$215,FALSE)</f>
        <v>#N/A</v>
      </c>
      <c r="BI158" t="e">
        <f>VLOOKUP($I158,#REF!, 'Prediction Data'!BI$215,FALSE)</f>
        <v>#N/A</v>
      </c>
      <c r="BJ158" t="e">
        <f>VLOOKUP($I158,#REF!, 'Prediction Data'!BJ$215,FALSE)</f>
        <v>#N/A</v>
      </c>
      <c r="BK158" t="e">
        <f>VLOOKUP($I158,#REF!, 'Prediction Data'!BK$215,FALSE)</f>
        <v>#N/A</v>
      </c>
      <c r="BL158" t="e">
        <f>VLOOKUP($I158,#REF!, 'Prediction Data'!BL$215,FALSE)</f>
        <v>#N/A</v>
      </c>
      <c r="BM158" t="e">
        <f>VLOOKUP($I158,#REF!, 'Prediction Data'!BM$215,FALSE)</f>
        <v>#N/A</v>
      </c>
      <c r="BN158" t="e">
        <f>VLOOKUP($I158,#REF!, 'Prediction Data'!BN$215,FALSE)</f>
        <v>#N/A</v>
      </c>
      <c r="BO158" t="e">
        <f>VLOOKUP($I158,#REF!, 'Prediction Data'!BO$215,FALSE)</f>
        <v>#N/A</v>
      </c>
      <c r="BP158" t="e">
        <f>VLOOKUP('Prediction Data'!$J158,#REF!, BP$215, FALSE)</f>
        <v>#N/A</v>
      </c>
      <c r="BQ158" t="e">
        <f>VLOOKUP('Prediction Data'!$J158,#REF!, BQ$215, FALSE)</f>
        <v>#N/A</v>
      </c>
      <c r="BR158" t="e">
        <f>VLOOKUP('Prediction Data'!$J158,#REF!, BR$215, FALSE)</f>
        <v>#N/A</v>
      </c>
      <c r="BS158" t="e">
        <f>VLOOKUP('Prediction Data'!$J158,#REF!, BS$215, FALSE)</f>
        <v>#N/A</v>
      </c>
      <c r="BT158" t="e">
        <f>VLOOKUP('Prediction Data'!$J158,#REF!, BT$215, FALSE)</f>
        <v>#N/A</v>
      </c>
      <c r="BU158" t="e">
        <f t="shared" si="22"/>
        <v>#N/A</v>
      </c>
      <c r="BV158" t="e">
        <f t="shared" si="23"/>
        <v>#N/A</v>
      </c>
      <c r="BW158" t="e">
        <f>VLOOKUP('Prediction Data'!$K158,#REF!, BW$215, FALSE)</f>
        <v>#N/A</v>
      </c>
      <c r="BX158" t="e">
        <f>VLOOKUP('Prediction Data'!$K158,#REF!, BX$215, FALSE)</f>
        <v>#N/A</v>
      </c>
      <c r="BY158" t="e">
        <f>VLOOKUP('Prediction Data'!$K158,#REF!, BY$215, FALSE)</f>
        <v>#N/A</v>
      </c>
      <c r="BZ158" t="e">
        <f>VLOOKUP('Prediction Data'!$K158,#REF!, BZ$215, FALSE)</f>
        <v>#N/A</v>
      </c>
      <c r="CA158" t="e">
        <f>VLOOKUP('Prediction Data'!$K158,#REF!, CA$215, FALSE)</f>
        <v>#N/A</v>
      </c>
      <c r="CB158" t="e">
        <f t="shared" si="24"/>
        <v>#N/A</v>
      </c>
      <c r="CC158" t="e">
        <f t="shared" si="25"/>
        <v>#N/A</v>
      </c>
      <c r="CD158" t="e">
        <f t="shared" si="26"/>
        <v>#N/A</v>
      </c>
      <c r="CE158" t="e">
        <f t="shared" si="27"/>
        <v>#N/A</v>
      </c>
      <c r="CF158" s="20" t="e">
        <f t="shared" si="28"/>
        <v>#N/A</v>
      </c>
      <c r="CG158" s="20" t="e">
        <f t="shared" si="29"/>
        <v>#N/A</v>
      </c>
      <c r="CH158" t="e">
        <f>VLOOKUP(Table411[[#This Row],[Conference_H]], Conferences!$H$2:$N$34, 3,FALSE)</f>
        <v>#N/A</v>
      </c>
      <c r="CI158" t="e">
        <f>VLOOKUP(Table411[[#This Row],[Conference_A]], Conferences!$H$2:$N$34, 3,FALSE)</f>
        <v>#N/A</v>
      </c>
      <c r="CJ158" t="e">
        <f>IF(Table411[[#This Row],[CRank_H]]=Table411[[#This Row],[CRank_A]],0,1)</f>
        <v>#N/A</v>
      </c>
      <c r="CK158" t="e">
        <f>VLOOKUP(Table411[[#This Row],[Home Name BPI_SAG ELO]], 'Ratings_Comp'!$A$2:$L$364, 14, FALSE)</f>
        <v>#N/A</v>
      </c>
      <c r="CL158" t="e">
        <f>VLOOKUP(Table411[[#This Row],[Home Name BPI_SAG ELO]], 'Ratings_Comp'!$A$2:$L$364, 15, FALSE)</f>
        <v>#N/A</v>
      </c>
      <c r="CM158" t="e">
        <f>VLOOKUP(Table411[[#This Row],[Away Name BPI_SAG ELO]], 'Ratings_Comp'!$A$2:$L$364, 14, FALSE)</f>
        <v>#N/A</v>
      </c>
      <c r="CN158" t="e">
        <f>VLOOKUP(Table411[[#This Row],[Away Name BPI_SAG ELO]], 'Ratings_Comp'!$A$2:$L$364, 15, FALSE)</f>
        <v>#N/A</v>
      </c>
      <c r="CO158" t="e">
        <f>Table411[[#This Row],[Home_Ws]]/(Table411[[#This Row],[Home_Ws]]+Table411[[#This Row],[Home_Ls]])</f>
        <v>#N/A</v>
      </c>
      <c r="CP158" t="e">
        <f>Table411[[#This Row],[Away_Ws]]/(Table411[[#This Row],[Away_Ws]]+Table411[[#This Row],[Away_Ls]])</f>
        <v>#N/A</v>
      </c>
    </row>
    <row r="159" spans="1:94" x14ac:dyDescent="0.45">
      <c r="A159">
        <v>159</v>
      </c>
      <c r="B159" s="4"/>
      <c r="C159" s="4"/>
      <c r="D159" s="3" t="e">
        <f>VLOOKUP('Prediction Data'!$B159, Names!$C$2:$K$363, 2,FALSE)</f>
        <v>#N/A</v>
      </c>
      <c r="E159" s="3" t="e">
        <f>VLOOKUP('Prediction Data'!$C159, Names!$C$2:$K$363, 2,FALSE)</f>
        <v>#N/A</v>
      </c>
      <c r="F159" s="3" t="e">
        <f>VLOOKUP('Prediction Data'!$B159, Names!$C$2:$K$363, 3,FALSE)</f>
        <v>#N/A</v>
      </c>
      <c r="G159" s="3" t="e">
        <f>VLOOKUP('Prediction Data'!$C159, Names!$C$2:$K$363, 3,FALSE)</f>
        <v>#N/A</v>
      </c>
      <c r="H159" s="3" t="e">
        <f>VLOOKUP('Prediction Data'!$B159, Names!$C$2:$K$363, 5,FALSE)</f>
        <v>#N/A</v>
      </c>
      <c r="I159" s="3" t="e">
        <f>VLOOKUP('Prediction Data'!$C159, Names!$C$2:$K$363, 5,FALSE)</f>
        <v>#N/A</v>
      </c>
      <c r="J159" s="3" t="e">
        <f>VLOOKUP('Prediction Data'!$B159, Names!$C$2:$K$363, 6,FALSE)</f>
        <v>#N/A</v>
      </c>
      <c r="K159" s="3" t="e">
        <f>VLOOKUP('Prediction Data'!$C159, Names!$C$2:$K$363, 6,FALSE)</f>
        <v>#N/A</v>
      </c>
      <c r="L159" s="3" t="e">
        <f>VLOOKUP(B159, Names!$C$2:$M$363, 7,FALSE)</f>
        <v>#N/A</v>
      </c>
      <c r="M159" s="3" t="e">
        <f>VLOOKUP(C159, Names!$C$2:$M$363, 7,FALSE)</f>
        <v>#N/A</v>
      </c>
      <c r="N159" s="4" t="s">
        <v>558</v>
      </c>
      <c r="Q159" s="4">
        <f t="shared" si="20"/>
        <v>0</v>
      </c>
      <c r="R159" s="4" t="str">
        <f t="shared" si="21"/>
        <v>L</v>
      </c>
      <c r="S159" s="5"/>
      <c r="T159" s="17" t="e">
        <f>VLOOKUP($F159, Ratings_Comp[], T$215, FALSE)</f>
        <v>#N/A</v>
      </c>
      <c r="U159" s="17" t="e">
        <f>VLOOKUP($F159, Ratings_Comp[], U$215, FALSE)</f>
        <v>#N/A</v>
      </c>
      <c r="V159" s="17" t="e">
        <f>VLOOKUP($F159, Ratings_Comp[], V$215, FALSE)</f>
        <v>#N/A</v>
      </c>
      <c r="W159" s="17" t="e">
        <f>VLOOKUP($F159, Ratings_Comp[], W$215, FALSE)</f>
        <v>#N/A</v>
      </c>
      <c r="X159" s="17" t="e">
        <f>VLOOKUP($F159, Ratings_Comp[], X$215, FALSE)</f>
        <v>#N/A</v>
      </c>
      <c r="Y159" s="17" t="e">
        <f>VLOOKUP($G159, Ratings_Comp[], Y$215, FALSE)</f>
        <v>#N/A</v>
      </c>
      <c r="Z159" s="17" t="e">
        <f>VLOOKUP($G159, Ratings_Comp[], Z$215, FALSE)</f>
        <v>#N/A</v>
      </c>
      <c r="AA159" s="17" t="e">
        <f>VLOOKUP($G159, Ratings_Comp[], AA$215, FALSE)</f>
        <v>#N/A</v>
      </c>
      <c r="AB159" s="17" t="e">
        <f>VLOOKUP($G159, Ratings_Comp[], AB$215, FALSE)</f>
        <v>#N/A</v>
      </c>
      <c r="AC159" s="17" t="e">
        <f>VLOOKUP($G159, Ratings_Comp[], AC$215, FALSE)</f>
        <v>#N/A</v>
      </c>
      <c r="AD159" t="e">
        <f>VLOOKUP('Prediction Data'!$D159,#REF!, AD$215,FALSE)</f>
        <v>#N/A</v>
      </c>
      <c r="AE159" t="e">
        <f>VLOOKUP('Prediction Data'!$D159,#REF!, AE$215,FALSE)</f>
        <v>#N/A</v>
      </c>
      <c r="AF159" t="e">
        <f>VLOOKUP('Prediction Data'!$D159,#REF!, AF$215,FALSE)</f>
        <v>#N/A</v>
      </c>
      <c r="AG159" t="e">
        <f>VLOOKUP('Prediction Data'!$D159,#REF!, AG$215,FALSE)</f>
        <v>#N/A</v>
      </c>
      <c r="AH159" t="e">
        <f>VLOOKUP('Prediction Data'!$D159,#REF!, AH$215,FALSE)</f>
        <v>#N/A</v>
      </c>
      <c r="AI159" t="e">
        <f>VLOOKUP('Prediction Data'!$E159,#REF!, AI$215,FALSE)</f>
        <v>#N/A</v>
      </c>
      <c r="AJ159" t="e">
        <f>VLOOKUP('Prediction Data'!$E159,#REF!, AJ$215,FALSE)</f>
        <v>#N/A</v>
      </c>
      <c r="AK159" t="e">
        <f>VLOOKUP('Prediction Data'!$E159,#REF!, AK$215,FALSE)</f>
        <v>#N/A</v>
      </c>
      <c r="AL159" t="e">
        <f>VLOOKUP('Prediction Data'!$E159,#REF!, AL$215,FALSE)</f>
        <v>#N/A</v>
      </c>
      <c r="AM159" t="e">
        <f>VLOOKUP('Prediction Data'!$E159,#REF!, AM$215,FALSE)</f>
        <v>#N/A</v>
      </c>
      <c r="AN159" t="e">
        <f>VLOOKUP($F159,#REF!, AN$215,FALSE)</f>
        <v>#N/A</v>
      </c>
      <c r="AO159" t="e">
        <f>VLOOKUP($F159,#REF!, AO$215,FALSE)</f>
        <v>#N/A</v>
      </c>
      <c r="AP159" t="e">
        <f>VLOOKUP($G159,#REF!, AP$215,FALSE)</f>
        <v>#N/A</v>
      </c>
      <c r="AQ159" t="e">
        <f>VLOOKUP($G159,#REF!, AQ$215,FALSE)</f>
        <v>#N/A</v>
      </c>
      <c r="AR159" t="e">
        <f>VLOOKUP($H159,#REF!, 'Prediction Data'!AR$215,FALSE)</f>
        <v>#N/A</v>
      </c>
      <c r="AS159" t="e">
        <f>VLOOKUP($H159,#REF!, 'Prediction Data'!AS$215,FALSE)</f>
        <v>#N/A</v>
      </c>
      <c r="AT159" t="e">
        <f>VLOOKUP($H159,#REF!, 'Prediction Data'!AT$215,FALSE)</f>
        <v>#N/A</v>
      </c>
      <c r="AU159" t="e">
        <f>VLOOKUP($H159,#REF!, 'Prediction Data'!AU$215,FALSE)</f>
        <v>#N/A</v>
      </c>
      <c r="AV159" t="e">
        <f>VLOOKUP($H159,#REF!, 'Prediction Data'!AV$215,FALSE)</f>
        <v>#N/A</v>
      </c>
      <c r="AW159" t="e">
        <f>VLOOKUP($H159,#REF!, 'Prediction Data'!AW$215,FALSE)</f>
        <v>#N/A</v>
      </c>
      <c r="AX159" t="e">
        <f>VLOOKUP($H159,#REF!, 'Prediction Data'!AX$215,FALSE)</f>
        <v>#N/A</v>
      </c>
      <c r="AY159" t="e">
        <f>VLOOKUP($H159,#REF!, 'Prediction Data'!AY$215,FALSE)</f>
        <v>#N/A</v>
      </c>
      <c r="AZ159" t="e">
        <f>VLOOKUP($H159,#REF!, 'Prediction Data'!AZ$215,FALSE)</f>
        <v>#N/A</v>
      </c>
      <c r="BA159" t="e">
        <f>VLOOKUP($H159,#REF!, 'Prediction Data'!BA$215,FALSE)</f>
        <v>#N/A</v>
      </c>
      <c r="BB159" t="e">
        <f>VLOOKUP($H159,#REF!, 'Prediction Data'!BB$215,FALSE)</f>
        <v>#N/A</v>
      </c>
      <c r="BC159" t="e">
        <f>VLOOKUP($H159,#REF!, 'Prediction Data'!BC$215,FALSE)</f>
        <v>#N/A</v>
      </c>
      <c r="BD159" t="e">
        <f>VLOOKUP($I159,#REF!, 'Prediction Data'!BD$215,FALSE)</f>
        <v>#N/A</v>
      </c>
      <c r="BE159" t="e">
        <f>VLOOKUP($I159,#REF!, 'Prediction Data'!BE$215,FALSE)</f>
        <v>#N/A</v>
      </c>
      <c r="BF159" t="e">
        <f>VLOOKUP($I159,#REF!, 'Prediction Data'!BF$215,FALSE)</f>
        <v>#N/A</v>
      </c>
      <c r="BG159" t="e">
        <f>VLOOKUP($I159,#REF!, 'Prediction Data'!BG$215,FALSE)</f>
        <v>#N/A</v>
      </c>
      <c r="BH159" t="e">
        <f>VLOOKUP($I159,#REF!, 'Prediction Data'!BH$215,FALSE)</f>
        <v>#N/A</v>
      </c>
      <c r="BI159" t="e">
        <f>VLOOKUP($I159,#REF!, 'Prediction Data'!BI$215,FALSE)</f>
        <v>#N/A</v>
      </c>
      <c r="BJ159" t="e">
        <f>VLOOKUP($I159,#REF!, 'Prediction Data'!BJ$215,FALSE)</f>
        <v>#N/A</v>
      </c>
      <c r="BK159" t="e">
        <f>VLOOKUP($I159,#REF!, 'Prediction Data'!BK$215,FALSE)</f>
        <v>#N/A</v>
      </c>
      <c r="BL159" t="e">
        <f>VLOOKUP($I159,#REF!, 'Prediction Data'!BL$215,FALSE)</f>
        <v>#N/A</v>
      </c>
      <c r="BM159" t="e">
        <f>VLOOKUP($I159,#REF!, 'Prediction Data'!BM$215,FALSE)</f>
        <v>#N/A</v>
      </c>
      <c r="BN159" t="e">
        <f>VLOOKUP($I159,#REF!, 'Prediction Data'!BN$215,FALSE)</f>
        <v>#N/A</v>
      </c>
      <c r="BO159" t="e">
        <f>VLOOKUP($I159,#REF!, 'Prediction Data'!BO$215,FALSE)</f>
        <v>#N/A</v>
      </c>
      <c r="BP159" t="e">
        <f>VLOOKUP('Prediction Data'!$J159,#REF!, BP$215, FALSE)</f>
        <v>#N/A</v>
      </c>
      <c r="BQ159" t="e">
        <f>VLOOKUP('Prediction Data'!$J159,#REF!, BQ$215, FALSE)</f>
        <v>#N/A</v>
      </c>
      <c r="BR159" t="e">
        <f>VLOOKUP('Prediction Data'!$J159,#REF!, BR$215, FALSE)</f>
        <v>#N/A</v>
      </c>
      <c r="BS159" t="e">
        <f>VLOOKUP('Prediction Data'!$J159,#REF!, BS$215, FALSE)</f>
        <v>#N/A</v>
      </c>
      <c r="BT159" t="e">
        <f>VLOOKUP('Prediction Data'!$J159,#REF!, BT$215, FALSE)</f>
        <v>#N/A</v>
      </c>
      <c r="BU159" t="e">
        <f t="shared" si="22"/>
        <v>#N/A</v>
      </c>
      <c r="BV159" t="e">
        <f t="shared" si="23"/>
        <v>#N/A</v>
      </c>
      <c r="BW159" t="e">
        <f>VLOOKUP('Prediction Data'!$K159,#REF!, BW$215, FALSE)</f>
        <v>#N/A</v>
      </c>
      <c r="BX159" t="e">
        <f>VLOOKUP('Prediction Data'!$K159,#REF!, BX$215, FALSE)</f>
        <v>#N/A</v>
      </c>
      <c r="BY159" t="e">
        <f>VLOOKUP('Prediction Data'!$K159,#REF!, BY$215, FALSE)</f>
        <v>#N/A</v>
      </c>
      <c r="BZ159" t="e">
        <f>VLOOKUP('Prediction Data'!$K159,#REF!, BZ$215, FALSE)</f>
        <v>#N/A</v>
      </c>
      <c r="CA159" t="e">
        <f>VLOOKUP('Prediction Data'!$K159,#REF!, CA$215, FALSE)</f>
        <v>#N/A</v>
      </c>
      <c r="CB159" t="e">
        <f t="shared" si="24"/>
        <v>#N/A</v>
      </c>
      <c r="CC159" t="e">
        <f t="shared" si="25"/>
        <v>#N/A</v>
      </c>
      <c r="CD159" t="e">
        <f t="shared" si="26"/>
        <v>#N/A</v>
      </c>
      <c r="CE159" t="e">
        <f t="shared" si="27"/>
        <v>#N/A</v>
      </c>
      <c r="CF159" s="20" t="e">
        <f t="shared" si="28"/>
        <v>#N/A</v>
      </c>
      <c r="CG159" s="20" t="e">
        <f t="shared" si="29"/>
        <v>#N/A</v>
      </c>
      <c r="CH159" t="e">
        <f>VLOOKUP(Table411[[#This Row],[Conference_H]], Conferences!$H$2:$N$34, 3,FALSE)</f>
        <v>#N/A</v>
      </c>
      <c r="CI159" t="e">
        <f>VLOOKUP(Table411[[#This Row],[Conference_A]], Conferences!$H$2:$N$34, 3,FALSE)</f>
        <v>#N/A</v>
      </c>
      <c r="CJ159" t="e">
        <f>IF(Table411[[#This Row],[CRank_H]]=Table411[[#This Row],[CRank_A]],0,1)</f>
        <v>#N/A</v>
      </c>
      <c r="CK159" t="e">
        <f>VLOOKUP(Table411[[#This Row],[Home Name BPI_SAG ELO]], 'Ratings_Comp'!$A$2:$L$364, 14, FALSE)</f>
        <v>#N/A</v>
      </c>
      <c r="CL159" t="e">
        <f>VLOOKUP(Table411[[#This Row],[Home Name BPI_SAG ELO]], 'Ratings_Comp'!$A$2:$L$364, 15, FALSE)</f>
        <v>#N/A</v>
      </c>
      <c r="CM159" t="e">
        <f>VLOOKUP(Table411[[#This Row],[Away Name BPI_SAG ELO]], 'Ratings_Comp'!$A$2:$L$364, 14, FALSE)</f>
        <v>#N/A</v>
      </c>
      <c r="CN159" t="e">
        <f>VLOOKUP(Table411[[#This Row],[Away Name BPI_SAG ELO]], 'Ratings_Comp'!$A$2:$L$364, 15, FALSE)</f>
        <v>#N/A</v>
      </c>
      <c r="CO159" t="e">
        <f>Table411[[#This Row],[Home_Ws]]/(Table411[[#This Row],[Home_Ws]]+Table411[[#This Row],[Home_Ls]])</f>
        <v>#N/A</v>
      </c>
      <c r="CP159" t="e">
        <f>Table411[[#This Row],[Away_Ws]]/(Table411[[#This Row],[Away_Ws]]+Table411[[#This Row],[Away_Ls]])</f>
        <v>#N/A</v>
      </c>
    </row>
    <row r="160" spans="1:94" x14ac:dyDescent="0.45">
      <c r="A160">
        <v>160</v>
      </c>
      <c r="B160" s="4"/>
      <c r="C160" s="4"/>
      <c r="D160" s="3" t="e">
        <f>VLOOKUP('Prediction Data'!$B160, Names!$C$2:$K$363, 2,FALSE)</f>
        <v>#N/A</v>
      </c>
      <c r="E160" s="3" t="e">
        <f>VLOOKUP('Prediction Data'!$C160, Names!$C$2:$K$363, 2,FALSE)</f>
        <v>#N/A</v>
      </c>
      <c r="F160" s="3" t="e">
        <f>VLOOKUP('Prediction Data'!$B160, Names!$C$2:$K$363, 3,FALSE)</f>
        <v>#N/A</v>
      </c>
      <c r="G160" s="3" t="e">
        <f>VLOOKUP('Prediction Data'!$C160, Names!$C$2:$K$363, 3,FALSE)</f>
        <v>#N/A</v>
      </c>
      <c r="H160" s="3" t="e">
        <f>VLOOKUP('Prediction Data'!$B160, Names!$C$2:$K$363, 5,FALSE)</f>
        <v>#N/A</v>
      </c>
      <c r="I160" s="3" t="e">
        <f>VLOOKUP('Prediction Data'!$C160, Names!$C$2:$K$363, 5,FALSE)</f>
        <v>#N/A</v>
      </c>
      <c r="J160" s="3" t="e">
        <f>VLOOKUP('Prediction Data'!$B160, Names!$C$2:$K$363, 6,FALSE)</f>
        <v>#N/A</v>
      </c>
      <c r="K160" s="3" t="e">
        <f>VLOOKUP('Prediction Data'!$C160, Names!$C$2:$K$363, 6,FALSE)</f>
        <v>#N/A</v>
      </c>
      <c r="L160" s="3" t="e">
        <f>VLOOKUP(B160, Names!$C$2:$M$363, 7,FALSE)</f>
        <v>#N/A</v>
      </c>
      <c r="M160" s="3" t="e">
        <f>VLOOKUP(C160, Names!$C$2:$M$363, 7,FALSE)</f>
        <v>#N/A</v>
      </c>
      <c r="N160" s="4" t="s">
        <v>558</v>
      </c>
      <c r="Q160" s="4">
        <f t="shared" si="20"/>
        <v>0</v>
      </c>
      <c r="R160" s="4" t="str">
        <f t="shared" si="21"/>
        <v>L</v>
      </c>
      <c r="S160" s="5"/>
      <c r="T160" s="17" t="e">
        <f>VLOOKUP($F160, Ratings_Comp[], T$215, FALSE)</f>
        <v>#N/A</v>
      </c>
      <c r="U160" s="17" t="e">
        <f>VLOOKUP($F160, Ratings_Comp[], U$215, FALSE)</f>
        <v>#N/A</v>
      </c>
      <c r="V160" s="17" t="e">
        <f>VLOOKUP($F160, Ratings_Comp[], V$215, FALSE)</f>
        <v>#N/A</v>
      </c>
      <c r="W160" s="17" t="e">
        <f>VLOOKUP($F160, Ratings_Comp[], W$215, FALSE)</f>
        <v>#N/A</v>
      </c>
      <c r="X160" s="17" t="e">
        <f>VLOOKUP($F160, Ratings_Comp[], X$215, FALSE)</f>
        <v>#N/A</v>
      </c>
      <c r="Y160" s="17" t="e">
        <f>VLOOKUP($G160, Ratings_Comp[], Y$215, FALSE)</f>
        <v>#N/A</v>
      </c>
      <c r="Z160" s="17" t="e">
        <f>VLOOKUP($G160, Ratings_Comp[], Z$215, FALSE)</f>
        <v>#N/A</v>
      </c>
      <c r="AA160" s="17" t="e">
        <f>VLOOKUP($G160, Ratings_Comp[], AA$215, FALSE)</f>
        <v>#N/A</v>
      </c>
      <c r="AB160" s="17" t="e">
        <f>VLOOKUP($G160, Ratings_Comp[], AB$215, FALSE)</f>
        <v>#N/A</v>
      </c>
      <c r="AC160" s="17" t="e">
        <f>VLOOKUP($G160, Ratings_Comp[], AC$215, FALSE)</f>
        <v>#N/A</v>
      </c>
      <c r="AD160" t="e">
        <f>VLOOKUP('Prediction Data'!$D160,#REF!, AD$215,FALSE)</f>
        <v>#N/A</v>
      </c>
      <c r="AE160" t="e">
        <f>VLOOKUP('Prediction Data'!$D160,#REF!, AE$215,FALSE)</f>
        <v>#N/A</v>
      </c>
      <c r="AF160" t="e">
        <f>VLOOKUP('Prediction Data'!$D160,#REF!, AF$215,FALSE)</f>
        <v>#N/A</v>
      </c>
      <c r="AG160" t="e">
        <f>VLOOKUP('Prediction Data'!$D160,#REF!, AG$215,FALSE)</f>
        <v>#N/A</v>
      </c>
      <c r="AH160" t="e">
        <f>VLOOKUP('Prediction Data'!$D160,#REF!, AH$215,FALSE)</f>
        <v>#N/A</v>
      </c>
      <c r="AI160" t="e">
        <f>VLOOKUP('Prediction Data'!$E160,#REF!, AI$215,FALSE)</f>
        <v>#N/A</v>
      </c>
      <c r="AJ160" t="e">
        <f>VLOOKUP('Prediction Data'!$E160,#REF!, AJ$215,FALSE)</f>
        <v>#N/A</v>
      </c>
      <c r="AK160" t="e">
        <f>VLOOKUP('Prediction Data'!$E160,#REF!, AK$215,FALSE)</f>
        <v>#N/A</v>
      </c>
      <c r="AL160" t="e">
        <f>VLOOKUP('Prediction Data'!$E160,#REF!, AL$215,FALSE)</f>
        <v>#N/A</v>
      </c>
      <c r="AM160" t="e">
        <f>VLOOKUP('Prediction Data'!$E160,#REF!, AM$215,FALSE)</f>
        <v>#N/A</v>
      </c>
      <c r="AN160" t="e">
        <f>VLOOKUP($F160,#REF!, AN$215,FALSE)</f>
        <v>#N/A</v>
      </c>
      <c r="AO160" t="e">
        <f>VLOOKUP($F160,#REF!, AO$215,FALSE)</f>
        <v>#N/A</v>
      </c>
      <c r="AP160" t="e">
        <f>VLOOKUP($G160,#REF!, AP$215,FALSE)</f>
        <v>#N/A</v>
      </c>
      <c r="AQ160" t="e">
        <f>VLOOKUP($G160,#REF!, AQ$215,FALSE)</f>
        <v>#N/A</v>
      </c>
      <c r="AR160" t="e">
        <f>VLOOKUP($H160,#REF!, 'Prediction Data'!AR$215,FALSE)</f>
        <v>#N/A</v>
      </c>
      <c r="AS160" t="e">
        <f>VLOOKUP($H160,#REF!, 'Prediction Data'!AS$215,FALSE)</f>
        <v>#N/A</v>
      </c>
      <c r="AT160" t="e">
        <f>VLOOKUP($H160,#REF!, 'Prediction Data'!AT$215,FALSE)</f>
        <v>#N/A</v>
      </c>
      <c r="AU160" t="e">
        <f>VLOOKUP($H160,#REF!, 'Prediction Data'!AU$215,FALSE)</f>
        <v>#N/A</v>
      </c>
      <c r="AV160" t="e">
        <f>VLOOKUP($H160,#REF!, 'Prediction Data'!AV$215,FALSE)</f>
        <v>#N/A</v>
      </c>
      <c r="AW160" t="e">
        <f>VLOOKUP($H160,#REF!, 'Prediction Data'!AW$215,FALSE)</f>
        <v>#N/A</v>
      </c>
      <c r="AX160" t="e">
        <f>VLOOKUP($H160,#REF!, 'Prediction Data'!AX$215,FALSE)</f>
        <v>#N/A</v>
      </c>
      <c r="AY160" t="e">
        <f>VLOOKUP($H160,#REF!, 'Prediction Data'!AY$215,FALSE)</f>
        <v>#N/A</v>
      </c>
      <c r="AZ160" t="e">
        <f>VLOOKUP($H160,#REF!, 'Prediction Data'!AZ$215,FALSE)</f>
        <v>#N/A</v>
      </c>
      <c r="BA160" t="e">
        <f>VLOOKUP($H160,#REF!, 'Prediction Data'!BA$215,FALSE)</f>
        <v>#N/A</v>
      </c>
      <c r="BB160" t="e">
        <f>VLOOKUP($H160,#REF!, 'Prediction Data'!BB$215,FALSE)</f>
        <v>#N/A</v>
      </c>
      <c r="BC160" t="e">
        <f>VLOOKUP($H160,#REF!, 'Prediction Data'!BC$215,FALSE)</f>
        <v>#N/A</v>
      </c>
      <c r="BD160" t="e">
        <f>VLOOKUP($I160,#REF!, 'Prediction Data'!BD$215,FALSE)</f>
        <v>#N/A</v>
      </c>
      <c r="BE160" t="e">
        <f>VLOOKUP($I160,#REF!, 'Prediction Data'!BE$215,FALSE)</f>
        <v>#N/A</v>
      </c>
      <c r="BF160" t="e">
        <f>VLOOKUP($I160,#REF!, 'Prediction Data'!BF$215,FALSE)</f>
        <v>#N/A</v>
      </c>
      <c r="BG160" t="e">
        <f>VLOOKUP($I160,#REF!, 'Prediction Data'!BG$215,FALSE)</f>
        <v>#N/A</v>
      </c>
      <c r="BH160" t="e">
        <f>VLOOKUP($I160,#REF!, 'Prediction Data'!BH$215,FALSE)</f>
        <v>#N/A</v>
      </c>
      <c r="BI160" t="e">
        <f>VLOOKUP($I160,#REF!, 'Prediction Data'!BI$215,FALSE)</f>
        <v>#N/A</v>
      </c>
      <c r="BJ160" t="e">
        <f>VLOOKUP($I160,#REF!, 'Prediction Data'!BJ$215,FALSE)</f>
        <v>#N/A</v>
      </c>
      <c r="BK160" t="e">
        <f>VLOOKUP($I160,#REF!, 'Prediction Data'!BK$215,FALSE)</f>
        <v>#N/A</v>
      </c>
      <c r="BL160" t="e">
        <f>VLOOKUP($I160,#REF!, 'Prediction Data'!BL$215,FALSE)</f>
        <v>#N/A</v>
      </c>
      <c r="BM160" t="e">
        <f>VLOOKUP($I160,#REF!, 'Prediction Data'!BM$215,FALSE)</f>
        <v>#N/A</v>
      </c>
      <c r="BN160" t="e">
        <f>VLOOKUP($I160,#REF!, 'Prediction Data'!BN$215,FALSE)</f>
        <v>#N/A</v>
      </c>
      <c r="BO160" t="e">
        <f>VLOOKUP($I160,#REF!, 'Prediction Data'!BO$215,FALSE)</f>
        <v>#N/A</v>
      </c>
      <c r="BP160" t="e">
        <f>VLOOKUP('Prediction Data'!$J160,#REF!, BP$215, FALSE)</f>
        <v>#N/A</v>
      </c>
      <c r="BQ160" t="e">
        <f>VLOOKUP('Prediction Data'!$J160,#REF!, BQ$215, FALSE)</f>
        <v>#N/A</v>
      </c>
      <c r="BR160" t="e">
        <f>VLOOKUP('Prediction Data'!$J160,#REF!, BR$215, FALSE)</f>
        <v>#N/A</v>
      </c>
      <c r="BS160" t="e">
        <f>VLOOKUP('Prediction Data'!$J160,#REF!, BS$215, FALSE)</f>
        <v>#N/A</v>
      </c>
      <c r="BT160" t="e">
        <f>VLOOKUP('Prediction Data'!$J160,#REF!, BT$215, FALSE)</f>
        <v>#N/A</v>
      </c>
      <c r="BU160" t="e">
        <f t="shared" si="22"/>
        <v>#N/A</v>
      </c>
      <c r="BV160" t="e">
        <f t="shared" si="23"/>
        <v>#N/A</v>
      </c>
      <c r="BW160" t="e">
        <f>VLOOKUP('Prediction Data'!$K160,#REF!, BW$215, FALSE)</f>
        <v>#N/A</v>
      </c>
      <c r="BX160" t="e">
        <f>VLOOKUP('Prediction Data'!$K160,#REF!, BX$215, FALSE)</f>
        <v>#N/A</v>
      </c>
      <c r="BY160" t="e">
        <f>VLOOKUP('Prediction Data'!$K160,#REF!, BY$215, FALSE)</f>
        <v>#N/A</v>
      </c>
      <c r="BZ160" t="e">
        <f>VLOOKUP('Prediction Data'!$K160,#REF!, BZ$215, FALSE)</f>
        <v>#N/A</v>
      </c>
      <c r="CA160" t="e">
        <f>VLOOKUP('Prediction Data'!$K160,#REF!, CA$215, FALSE)</f>
        <v>#N/A</v>
      </c>
      <c r="CB160" t="e">
        <f t="shared" si="24"/>
        <v>#N/A</v>
      </c>
      <c r="CC160" t="e">
        <f t="shared" si="25"/>
        <v>#N/A</v>
      </c>
      <c r="CD160" t="e">
        <f t="shared" si="26"/>
        <v>#N/A</v>
      </c>
      <c r="CE160" t="e">
        <f t="shared" si="27"/>
        <v>#N/A</v>
      </c>
      <c r="CF160" s="20" t="e">
        <f t="shared" si="28"/>
        <v>#N/A</v>
      </c>
      <c r="CG160" s="20" t="e">
        <f t="shared" si="29"/>
        <v>#N/A</v>
      </c>
      <c r="CH160" t="e">
        <f>VLOOKUP(Table411[[#This Row],[Conference_H]], Conferences!$H$2:$N$34, 3,FALSE)</f>
        <v>#N/A</v>
      </c>
      <c r="CI160" t="e">
        <f>VLOOKUP(Table411[[#This Row],[Conference_A]], Conferences!$H$2:$N$34, 3,FALSE)</f>
        <v>#N/A</v>
      </c>
      <c r="CJ160" t="e">
        <f>IF(Table411[[#This Row],[CRank_H]]=Table411[[#This Row],[CRank_A]],0,1)</f>
        <v>#N/A</v>
      </c>
      <c r="CK160" t="e">
        <f>VLOOKUP(Table411[[#This Row],[Home Name BPI_SAG ELO]], 'Ratings_Comp'!$A$2:$L$364, 14, FALSE)</f>
        <v>#N/A</v>
      </c>
      <c r="CL160" t="e">
        <f>VLOOKUP(Table411[[#This Row],[Home Name BPI_SAG ELO]], 'Ratings_Comp'!$A$2:$L$364, 15, FALSE)</f>
        <v>#N/A</v>
      </c>
      <c r="CM160" t="e">
        <f>VLOOKUP(Table411[[#This Row],[Away Name BPI_SAG ELO]], 'Ratings_Comp'!$A$2:$L$364, 14, FALSE)</f>
        <v>#N/A</v>
      </c>
      <c r="CN160" t="e">
        <f>VLOOKUP(Table411[[#This Row],[Away Name BPI_SAG ELO]], 'Ratings_Comp'!$A$2:$L$364, 15, FALSE)</f>
        <v>#N/A</v>
      </c>
      <c r="CO160" t="e">
        <f>Table411[[#This Row],[Home_Ws]]/(Table411[[#This Row],[Home_Ws]]+Table411[[#This Row],[Home_Ls]])</f>
        <v>#N/A</v>
      </c>
      <c r="CP160" t="e">
        <f>Table411[[#This Row],[Away_Ws]]/(Table411[[#This Row],[Away_Ws]]+Table411[[#This Row],[Away_Ls]])</f>
        <v>#N/A</v>
      </c>
    </row>
    <row r="161" spans="1:94" x14ac:dyDescent="0.45">
      <c r="A161">
        <v>161</v>
      </c>
      <c r="B161" s="4"/>
      <c r="C161" s="4"/>
      <c r="D161" s="3" t="e">
        <f>VLOOKUP('Prediction Data'!$B161, Names!$C$2:$K$363, 2,FALSE)</f>
        <v>#N/A</v>
      </c>
      <c r="E161" s="3" t="e">
        <f>VLOOKUP('Prediction Data'!$C161, Names!$C$2:$K$363, 2,FALSE)</f>
        <v>#N/A</v>
      </c>
      <c r="F161" s="3" t="e">
        <f>VLOOKUP('Prediction Data'!$B161, Names!$C$2:$K$363, 3,FALSE)</f>
        <v>#N/A</v>
      </c>
      <c r="G161" s="3" t="e">
        <f>VLOOKUP('Prediction Data'!$C161, Names!$C$2:$K$363, 3,FALSE)</f>
        <v>#N/A</v>
      </c>
      <c r="H161" s="3" t="e">
        <f>VLOOKUP('Prediction Data'!$B161, Names!$C$2:$K$363, 5,FALSE)</f>
        <v>#N/A</v>
      </c>
      <c r="I161" s="3" t="e">
        <f>VLOOKUP('Prediction Data'!$C161, Names!$C$2:$K$363, 5,FALSE)</f>
        <v>#N/A</v>
      </c>
      <c r="J161" s="3" t="e">
        <f>VLOOKUP('Prediction Data'!$B161, Names!$C$2:$K$363, 6,FALSE)</f>
        <v>#N/A</v>
      </c>
      <c r="K161" s="3" t="e">
        <f>VLOOKUP('Prediction Data'!$C161, Names!$C$2:$K$363, 6,FALSE)</f>
        <v>#N/A</v>
      </c>
      <c r="L161" s="3" t="e">
        <f>VLOOKUP(B161, Names!$C$2:$M$363, 7,FALSE)</f>
        <v>#N/A</v>
      </c>
      <c r="M161" s="3" t="e">
        <f>VLOOKUP(C161, Names!$C$2:$M$363, 7,FALSE)</f>
        <v>#N/A</v>
      </c>
      <c r="N161" s="4" t="s">
        <v>558</v>
      </c>
      <c r="Q161" s="4">
        <f t="shared" si="20"/>
        <v>0</v>
      </c>
      <c r="R161" s="4" t="str">
        <f t="shared" si="21"/>
        <v>L</v>
      </c>
      <c r="S161" s="5"/>
      <c r="T161" s="17" t="e">
        <f>VLOOKUP($F161, Ratings_Comp[], T$215, FALSE)</f>
        <v>#N/A</v>
      </c>
      <c r="U161" s="17" t="e">
        <f>VLOOKUP($F161, Ratings_Comp[], U$215, FALSE)</f>
        <v>#N/A</v>
      </c>
      <c r="V161" s="17" t="e">
        <f>VLOOKUP($F161, Ratings_Comp[], V$215, FALSE)</f>
        <v>#N/A</v>
      </c>
      <c r="W161" s="17" t="e">
        <f>VLOOKUP($F161, Ratings_Comp[], W$215, FALSE)</f>
        <v>#N/A</v>
      </c>
      <c r="X161" s="17" t="e">
        <f>VLOOKUP($F161, Ratings_Comp[], X$215, FALSE)</f>
        <v>#N/A</v>
      </c>
      <c r="Y161" s="17" t="e">
        <f>VLOOKUP($G161, Ratings_Comp[], Y$215, FALSE)</f>
        <v>#N/A</v>
      </c>
      <c r="Z161" s="17" t="e">
        <f>VLOOKUP($G161, Ratings_Comp[], Z$215, FALSE)</f>
        <v>#N/A</v>
      </c>
      <c r="AA161" s="17" t="e">
        <f>VLOOKUP($G161, Ratings_Comp[], AA$215, FALSE)</f>
        <v>#N/A</v>
      </c>
      <c r="AB161" s="17" t="e">
        <f>VLOOKUP($G161, Ratings_Comp[], AB$215, FALSE)</f>
        <v>#N/A</v>
      </c>
      <c r="AC161" s="17" t="e">
        <f>VLOOKUP($G161, Ratings_Comp[], AC$215, FALSE)</f>
        <v>#N/A</v>
      </c>
      <c r="AD161" t="e">
        <f>VLOOKUP('Prediction Data'!$D161,#REF!, AD$215,FALSE)</f>
        <v>#N/A</v>
      </c>
      <c r="AE161" t="e">
        <f>VLOOKUP('Prediction Data'!$D161,#REF!, AE$215,FALSE)</f>
        <v>#N/A</v>
      </c>
      <c r="AF161" t="e">
        <f>VLOOKUP('Prediction Data'!$D161,#REF!, AF$215,FALSE)</f>
        <v>#N/A</v>
      </c>
      <c r="AG161" t="e">
        <f>VLOOKUP('Prediction Data'!$D161,#REF!, AG$215,FALSE)</f>
        <v>#N/A</v>
      </c>
      <c r="AH161" t="e">
        <f>VLOOKUP('Prediction Data'!$D161,#REF!, AH$215,FALSE)</f>
        <v>#N/A</v>
      </c>
      <c r="AI161" t="e">
        <f>VLOOKUP('Prediction Data'!$E161,#REF!, AI$215,FALSE)</f>
        <v>#N/A</v>
      </c>
      <c r="AJ161" t="e">
        <f>VLOOKUP('Prediction Data'!$E161,#REF!, AJ$215,FALSE)</f>
        <v>#N/A</v>
      </c>
      <c r="AK161" t="e">
        <f>VLOOKUP('Prediction Data'!$E161,#REF!, AK$215,FALSE)</f>
        <v>#N/A</v>
      </c>
      <c r="AL161" t="e">
        <f>VLOOKUP('Prediction Data'!$E161,#REF!, AL$215,FALSE)</f>
        <v>#N/A</v>
      </c>
      <c r="AM161" t="e">
        <f>VLOOKUP('Prediction Data'!$E161,#REF!, AM$215,FALSE)</f>
        <v>#N/A</v>
      </c>
      <c r="AN161" t="e">
        <f>VLOOKUP($F161,#REF!, AN$215,FALSE)</f>
        <v>#N/A</v>
      </c>
      <c r="AO161" t="e">
        <f>VLOOKUP($F161,#REF!, AO$215,FALSE)</f>
        <v>#N/A</v>
      </c>
      <c r="AP161" t="e">
        <f>VLOOKUP($G161,#REF!, AP$215,FALSE)</f>
        <v>#N/A</v>
      </c>
      <c r="AQ161" t="e">
        <f>VLOOKUP($G161,#REF!, AQ$215,FALSE)</f>
        <v>#N/A</v>
      </c>
      <c r="AR161" t="e">
        <f>VLOOKUP($H161,#REF!, 'Prediction Data'!AR$215,FALSE)</f>
        <v>#N/A</v>
      </c>
      <c r="AS161" t="e">
        <f>VLOOKUP($H161,#REF!, 'Prediction Data'!AS$215,FALSE)</f>
        <v>#N/A</v>
      </c>
      <c r="AT161" t="e">
        <f>VLOOKUP($H161,#REF!, 'Prediction Data'!AT$215,FALSE)</f>
        <v>#N/A</v>
      </c>
      <c r="AU161" t="e">
        <f>VLOOKUP($H161,#REF!, 'Prediction Data'!AU$215,FALSE)</f>
        <v>#N/A</v>
      </c>
      <c r="AV161" t="e">
        <f>VLOOKUP($H161,#REF!, 'Prediction Data'!AV$215,FALSE)</f>
        <v>#N/A</v>
      </c>
      <c r="AW161" t="e">
        <f>VLOOKUP($H161,#REF!, 'Prediction Data'!AW$215,FALSE)</f>
        <v>#N/A</v>
      </c>
      <c r="AX161" t="e">
        <f>VLOOKUP($H161,#REF!, 'Prediction Data'!AX$215,FALSE)</f>
        <v>#N/A</v>
      </c>
      <c r="AY161" t="e">
        <f>VLOOKUP($H161,#REF!, 'Prediction Data'!AY$215,FALSE)</f>
        <v>#N/A</v>
      </c>
      <c r="AZ161" t="e">
        <f>VLOOKUP($H161,#REF!, 'Prediction Data'!AZ$215,FALSE)</f>
        <v>#N/A</v>
      </c>
      <c r="BA161" t="e">
        <f>VLOOKUP($H161,#REF!, 'Prediction Data'!BA$215,FALSE)</f>
        <v>#N/A</v>
      </c>
      <c r="BB161" t="e">
        <f>VLOOKUP($H161,#REF!, 'Prediction Data'!BB$215,FALSE)</f>
        <v>#N/A</v>
      </c>
      <c r="BC161" t="e">
        <f>VLOOKUP($H161,#REF!, 'Prediction Data'!BC$215,FALSE)</f>
        <v>#N/A</v>
      </c>
      <c r="BD161" t="e">
        <f>VLOOKUP($I161,#REF!, 'Prediction Data'!BD$215,FALSE)</f>
        <v>#N/A</v>
      </c>
      <c r="BE161" t="e">
        <f>VLOOKUP($I161,#REF!, 'Prediction Data'!BE$215,FALSE)</f>
        <v>#N/A</v>
      </c>
      <c r="BF161" t="e">
        <f>VLOOKUP($I161,#REF!, 'Prediction Data'!BF$215,FALSE)</f>
        <v>#N/A</v>
      </c>
      <c r="BG161" t="e">
        <f>VLOOKUP($I161,#REF!, 'Prediction Data'!BG$215,FALSE)</f>
        <v>#N/A</v>
      </c>
      <c r="BH161" t="e">
        <f>VLOOKUP($I161,#REF!, 'Prediction Data'!BH$215,FALSE)</f>
        <v>#N/A</v>
      </c>
      <c r="BI161" t="e">
        <f>VLOOKUP($I161,#REF!, 'Prediction Data'!BI$215,FALSE)</f>
        <v>#N/A</v>
      </c>
      <c r="BJ161" t="e">
        <f>VLOOKUP($I161,#REF!, 'Prediction Data'!BJ$215,FALSE)</f>
        <v>#N/A</v>
      </c>
      <c r="BK161" t="e">
        <f>VLOOKUP($I161,#REF!, 'Prediction Data'!BK$215,FALSE)</f>
        <v>#N/A</v>
      </c>
      <c r="BL161" t="e">
        <f>VLOOKUP($I161,#REF!, 'Prediction Data'!BL$215,FALSE)</f>
        <v>#N/A</v>
      </c>
      <c r="BM161" t="e">
        <f>VLOOKUP($I161,#REF!, 'Prediction Data'!BM$215,FALSE)</f>
        <v>#N/A</v>
      </c>
      <c r="BN161" t="e">
        <f>VLOOKUP($I161,#REF!, 'Prediction Data'!BN$215,FALSE)</f>
        <v>#N/A</v>
      </c>
      <c r="BO161" t="e">
        <f>VLOOKUP($I161,#REF!, 'Prediction Data'!BO$215,FALSE)</f>
        <v>#N/A</v>
      </c>
      <c r="BP161" t="e">
        <f>VLOOKUP('Prediction Data'!$J161,#REF!, BP$215, FALSE)</f>
        <v>#N/A</v>
      </c>
      <c r="BQ161" t="e">
        <f>VLOOKUP('Prediction Data'!$J161,#REF!, BQ$215, FALSE)</f>
        <v>#N/A</v>
      </c>
      <c r="BR161" t="e">
        <f>VLOOKUP('Prediction Data'!$J161,#REF!, BR$215, FALSE)</f>
        <v>#N/A</v>
      </c>
      <c r="BS161" t="e">
        <f>VLOOKUP('Prediction Data'!$J161,#REF!, BS$215, FALSE)</f>
        <v>#N/A</v>
      </c>
      <c r="BT161" t="e">
        <f>VLOOKUP('Prediction Data'!$J161,#REF!, BT$215, FALSE)</f>
        <v>#N/A</v>
      </c>
      <c r="BU161" t="e">
        <f t="shared" si="22"/>
        <v>#N/A</v>
      </c>
      <c r="BV161" t="e">
        <f t="shared" si="23"/>
        <v>#N/A</v>
      </c>
      <c r="BW161" t="e">
        <f>VLOOKUP('Prediction Data'!$K161,#REF!, BW$215, FALSE)</f>
        <v>#N/A</v>
      </c>
      <c r="BX161" t="e">
        <f>VLOOKUP('Prediction Data'!$K161,#REF!, BX$215, FALSE)</f>
        <v>#N/A</v>
      </c>
      <c r="BY161" t="e">
        <f>VLOOKUP('Prediction Data'!$K161,#REF!, BY$215, FALSE)</f>
        <v>#N/A</v>
      </c>
      <c r="BZ161" t="e">
        <f>VLOOKUP('Prediction Data'!$K161,#REF!, BZ$215, FALSE)</f>
        <v>#N/A</v>
      </c>
      <c r="CA161" t="e">
        <f>VLOOKUP('Prediction Data'!$K161,#REF!, CA$215, FALSE)</f>
        <v>#N/A</v>
      </c>
      <c r="CB161" t="e">
        <f t="shared" si="24"/>
        <v>#N/A</v>
      </c>
      <c r="CC161" t="e">
        <f t="shared" si="25"/>
        <v>#N/A</v>
      </c>
      <c r="CD161" t="e">
        <f t="shared" si="26"/>
        <v>#N/A</v>
      </c>
      <c r="CE161" t="e">
        <f t="shared" si="27"/>
        <v>#N/A</v>
      </c>
      <c r="CF161" s="20" t="e">
        <f t="shared" si="28"/>
        <v>#N/A</v>
      </c>
      <c r="CG161" s="20" t="e">
        <f t="shared" si="29"/>
        <v>#N/A</v>
      </c>
      <c r="CH161" t="e">
        <f>VLOOKUP(Table411[[#This Row],[Conference_H]], Conferences!$H$2:$N$34, 3,FALSE)</f>
        <v>#N/A</v>
      </c>
      <c r="CI161" t="e">
        <f>VLOOKUP(Table411[[#This Row],[Conference_A]], Conferences!$H$2:$N$34, 3,FALSE)</f>
        <v>#N/A</v>
      </c>
      <c r="CJ161" t="e">
        <f>IF(Table411[[#This Row],[CRank_H]]=Table411[[#This Row],[CRank_A]],0,1)</f>
        <v>#N/A</v>
      </c>
      <c r="CK161" t="e">
        <f>VLOOKUP(Table411[[#This Row],[Home Name BPI_SAG ELO]], 'Ratings_Comp'!$A$2:$L$364, 14, FALSE)</f>
        <v>#N/A</v>
      </c>
      <c r="CL161" t="e">
        <f>VLOOKUP(Table411[[#This Row],[Home Name BPI_SAG ELO]], 'Ratings_Comp'!$A$2:$L$364, 15, FALSE)</f>
        <v>#N/A</v>
      </c>
      <c r="CM161" t="e">
        <f>VLOOKUP(Table411[[#This Row],[Away Name BPI_SAG ELO]], 'Ratings_Comp'!$A$2:$L$364, 14, FALSE)</f>
        <v>#N/A</v>
      </c>
      <c r="CN161" t="e">
        <f>VLOOKUP(Table411[[#This Row],[Away Name BPI_SAG ELO]], 'Ratings_Comp'!$A$2:$L$364, 15, FALSE)</f>
        <v>#N/A</v>
      </c>
      <c r="CO161" t="e">
        <f>Table411[[#This Row],[Home_Ws]]/(Table411[[#This Row],[Home_Ws]]+Table411[[#This Row],[Home_Ls]])</f>
        <v>#N/A</v>
      </c>
      <c r="CP161" t="e">
        <f>Table411[[#This Row],[Away_Ws]]/(Table411[[#This Row],[Away_Ws]]+Table411[[#This Row],[Away_Ls]])</f>
        <v>#N/A</v>
      </c>
    </row>
    <row r="162" spans="1:94" x14ac:dyDescent="0.45">
      <c r="A162">
        <v>162</v>
      </c>
      <c r="B162" s="4"/>
      <c r="C162" s="4"/>
      <c r="D162" s="3" t="e">
        <f>VLOOKUP('Prediction Data'!$B162, Names!$C$2:$K$363, 2,FALSE)</f>
        <v>#N/A</v>
      </c>
      <c r="E162" s="3" t="e">
        <f>VLOOKUP('Prediction Data'!$C162, Names!$C$2:$K$363, 2,FALSE)</f>
        <v>#N/A</v>
      </c>
      <c r="F162" s="3" t="e">
        <f>VLOOKUP('Prediction Data'!$B162, Names!$C$2:$K$363, 3,FALSE)</f>
        <v>#N/A</v>
      </c>
      <c r="G162" s="3" t="e">
        <f>VLOOKUP('Prediction Data'!$C162, Names!$C$2:$K$363, 3,FALSE)</f>
        <v>#N/A</v>
      </c>
      <c r="H162" s="3" t="e">
        <f>VLOOKUP('Prediction Data'!$B162, Names!$C$2:$K$363, 5,FALSE)</f>
        <v>#N/A</v>
      </c>
      <c r="I162" s="3" t="e">
        <f>VLOOKUP('Prediction Data'!$C162, Names!$C$2:$K$363, 5,FALSE)</f>
        <v>#N/A</v>
      </c>
      <c r="J162" s="3" t="e">
        <f>VLOOKUP('Prediction Data'!$B162, Names!$C$2:$K$363, 6,FALSE)</f>
        <v>#N/A</v>
      </c>
      <c r="K162" s="3" t="e">
        <f>VLOOKUP('Prediction Data'!$C162, Names!$C$2:$K$363, 6,FALSE)</f>
        <v>#N/A</v>
      </c>
      <c r="L162" s="3" t="e">
        <f>VLOOKUP(B162, Names!$C$2:$M$363, 7,FALSE)</f>
        <v>#N/A</v>
      </c>
      <c r="M162" s="3" t="e">
        <f>VLOOKUP(C162, Names!$C$2:$M$363, 7,FALSE)</f>
        <v>#N/A</v>
      </c>
      <c r="N162" s="4" t="s">
        <v>558</v>
      </c>
      <c r="Q162" s="4">
        <f t="shared" si="20"/>
        <v>0</v>
      </c>
      <c r="R162" s="4" t="str">
        <f t="shared" si="21"/>
        <v>L</v>
      </c>
      <c r="S162" s="5"/>
      <c r="T162" s="17" t="e">
        <f>VLOOKUP($F162, Ratings_Comp[], T$215, FALSE)</f>
        <v>#N/A</v>
      </c>
      <c r="U162" s="17" t="e">
        <f>VLOOKUP($F162, Ratings_Comp[], U$215, FALSE)</f>
        <v>#N/A</v>
      </c>
      <c r="V162" s="17" t="e">
        <f>VLOOKUP($F162, Ratings_Comp[], V$215, FALSE)</f>
        <v>#N/A</v>
      </c>
      <c r="W162" s="17" t="e">
        <f>VLOOKUP($F162, Ratings_Comp[], W$215, FALSE)</f>
        <v>#N/A</v>
      </c>
      <c r="X162" s="17" t="e">
        <f>VLOOKUP($F162, Ratings_Comp[], X$215, FALSE)</f>
        <v>#N/A</v>
      </c>
      <c r="Y162" s="17" t="e">
        <f>VLOOKUP($G162, Ratings_Comp[], Y$215, FALSE)</f>
        <v>#N/A</v>
      </c>
      <c r="Z162" s="17" t="e">
        <f>VLOOKUP($G162, Ratings_Comp[], Z$215, FALSE)</f>
        <v>#N/A</v>
      </c>
      <c r="AA162" s="17" t="e">
        <f>VLOOKUP($G162, Ratings_Comp[], AA$215, FALSE)</f>
        <v>#N/A</v>
      </c>
      <c r="AB162" s="17" t="e">
        <f>VLOOKUP($G162, Ratings_Comp[], AB$215, FALSE)</f>
        <v>#N/A</v>
      </c>
      <c r="AC162" s="17" t="e">
        <f>VLOOKUP($G162, Ratings_Comp[], AC$215, FALSE)</f>
        <v>#N/A</v>
      </c>
      <c r="AD162" t="e">
        <f>VLOOKUP('Prediction Data'!$D162,#REF!, AD$215,FALSE)</f>
        <v>#N/A</v>
      </c>
      <c r="AE162" t="e">
        <f>VLOOKUP('Prediction Data'!$D162,#REF!, AE$215,FALSE)</f>
        <v>#N/A</v>
      </c>
      <c r="AF162" t="e">
        <f>VLOOKUP('Prediction Data'!$D162,#REF!, AF$215,FALSE)</f>
        <v>#N/A</v>
      </c>
      <c r="AG162" t="e">
        <f>VLOOKUP('Prediction Data'!$D162,#REF!, AG$215,FALSE)</f>
        <v>#N/A</v>
      </c>
      <c r="AH162" t="e">
        <f>VLOOKUP('Prediction Data'!$D162,#REF!, AH$215,FALSE)</f>
        <v>#N/A</v>
      </c>
      <c r="AI162" t="e">
        <f>VLOOKUP('Prediction Data'!$E162,#REF!, AI$215,FALSE)</f>
        <v>#N/A</v>
      </c>
      <c r="AJ162" t="e">
        <f>VLOOKUP('Prediction Data'!$E162,#REF!, AJ$215,FALSE)</f>
        <v>#N/A</v>
      </c>
      <c r="AK162" t="e">
        <f>VLOOKUP('Prediction Data'!$E162,#REF!, AK$215,FALSE)</f>
        <v>#N/A</v>
      </c>
      <c r="AL162" t="e">
        <f>VLOOKUP('Prediction Data'!$E162,#REF!, AL$215,FALSE)</f>
        <v>#N/A</v>
      </c>
      <c r="AM162" t="e">
        <f>VLOOKUP('Prediction Data'!$E162,#REF!, AM$215,FALSE)</f>
        <v>#N/A</v>
      </c>
      <c r="AN162" t="e">
        <f>VLOOKUP($F162,#REF!, AN$215,FALSE)</f>
        <v>#N/A</v>
      </c>
      <c r="AO162" t="e">
        <f>VLOOKUP($F162,#REF!, AO$215,FALSE)</f>
        <v>#N/A</v>
      </c>
      <c r="AP162" t="e">
        <f>VLOOKUP($G162,#REF!, AP$215,FALSE)</f>
        <v>#N/A</v>
      </c>
      <c r="AQ162" t="e">
        <f>VLOOKUP($G162,#REF!, AQ$215,FALSE)</f>
        <v>#N/A</v>
      </c>
      <c r="AR162" t="e">
        <f>VLOOKUP($H162,#REF!, 'Prediction Data'!AR$215,FALSE)</f>
        <v>#N/A</v>
      </c>
      <c r="AS162" t="e">
        <f>VLOOKUP($H162,#REF!, 'Prediction Data'!AS$215,FALSE)</f>
        <v>#N/A</v>
      </c>
      <c r="AT162" t="e">
        <f>VLOOKUP($H162,#REF!, 'Prediction Data'!AT$215,FALSE)</f>
        <v>#N/A</v>
      </c>
      <c r="AU162" t="e">
        <f>VLOOKUP($H162,#REF!, 'Prediction Data'!AU$215,FALSE)</f>
        <v>#N/A</v>
      </c>
      <c r="AV162" t="e">
        <f>VLOOKUP($H162,#REF!, 'Prediction Data'!AV$215,FALSE)</f>
        <v>#N/A</v>
      </c>
      <c r="AW162" t="e">
        <f>VLOOKUP($H162,#REF!, 'Prediction Data'!AW$215,FALSE)</f>
        <v>#N/A</v>
      </c>
      <c r="AX162" t="e">
        <f>VLOOKUP($H162,#REF!, 'Prediction Data'!AX$215,FALSE)</f>
        <v>#N/A</v>
      </c>
      <c r="AY162" t="e">
        <f>VLOOKUP($H162,#REF!, 'Prediction Data'!AY$215,FALSE)</f>
        <v>#N/A</v>
      </c>
      <c r="AZ162" t="e">
        <f>VLOOKUP($H162,#REF!, 'Prediction Data'!AZ$215,FALSE)</f>
        <v>#N/A</v>
      </c>
      <c r="BA162" t="e">
        <f>VLOOKUP($H162,#REF!, 'Prediction Data'!BA$215,FALSE)</f>
        <v>#N/A</v>
      </c>
      <c r="BB162" t="e">
        <f>VLOOKUP($H162,#REF!, 'Prediction Data'!BB$215,FALSE)</f>
        <v>#N/A</v>
      </c>
      <c r="BC162" t="e">
        <f>VLOOKUP($H162,#REF!, 'Prediction Data'!BC$215,FALSE)</f>
        <v>#N/A</v>
      </c>
      <c r="BD162" t="e">
        <f>VLOOKUP($I162,#REF!, 'Prediction Data'!BD$215,FALSE)</f>
        <v>#N/A</v>
      </c>
      <c r="BE162" t="e">
        <f>VLOOKUP($I162,#REF!, 'Prediction Data'!BE$215,FALSE)</f>
        <v>#N/A</v>
      </c>
      <c r="BF162" t="e">
        <f>VLOOKUP($I162,#REF!, 'Prediction Data'!BF$215,FALSE)</f>
        <v>#N/A</v>
      </c>
      <c r="BG162" t="e">
        <f>VLOOKUP($I162,#REF!, 'Prediction Data'!BG$215,FALSE)</f>
        <v>#N/A</v>
      </c>
      <c r="BH162" t="e">
        <f>VLOOKUP($I162,#REF!, 'Prediction Data'!BH$215,FALSE)</f>
        <v>#N/A</v>
      </c>
      <c r="BI162" t="e">
        <f>VLOOKUP($I162,#REF!, 'Prediction Data'!BI$215,FALSE)</f>
        <v>#N/A</v>
      </c>
      <c r="BJ162" t="e">
        <f>VLOOKUP($I162,#REF!, 'Prediction Data'!BJ$215,FALSE)</f>
        <v>#N/A</v>
      </c>
      <c r="BK162" t="e">
        <f>VLOOKUP($I162,#REF!, 'Prediction Data'!BK$215,FALSE)</f>
        <v>#N/A</v>
      </c>
      <c r="BL162" t="e">
        <f>VLOOKUP($I162,#REF!, 'Prediction Data'!BL$215,FALSE)</f>
        <v>#N/A</v>
      </c>
      <c r="BM162" t="e">
        <f>VLOOKUP($I162,#REF!, 'Prediction Data'!BM$215,FALSE)</f>
        <v>#N/A</v>
      </c>
      <c r="BN162" t="e">
        <f>VLOOKUP($I162,#REF!, 'Prediction Data'!BN$215,FALSE)</f>
        <v>#N/A</v>
      </c>
      <c r="BO162" t="e">
        <f>VLOOKUP($I162,#REF!, 'Prediction Data'!BO$215,FALSE)</f>
        <v>#N/A</v>
      </c>
      <c r="BP162" t="e">
        <f>VLOOKUP('Prediction Data'!$J162,#REF!, BP$215, FALSE)</f>
        <v>#N/A</v>
      </c>
      <c r="BQ162" t="e">
        <f>VLOOKUP('Prediction Data'!$J162,#REF!, BQ$215, FALSE)</f>
        <v>#N/A</v>
      </c>
      <c r="BR162" t="e">
        <f>VLOOKUP('Prediction Data'!$J162,#REF!, BR$215, FALSE)</f>
        <v>#N/A</v>
      </c>
      <c r="BS162" t="e">
        <f>VLOOKUP('Prediction Data'!$J162,#REF!, BS$215, FALSE)</f>
        <v>#N/A</v>
      </c>
      <c r="BT162" t="e">
        <f>VLOOKUP('Prediction Data'!$J162,#REF!, BT$215, FALSE)</f>
        <v>#N/A</v>
      </c>
      <c r="BU162" t="e">
        <f t="shared" si="22"/>
        <v>#N/A</v>
      </c>
      <c r="BV162" t="e">
        <f t="shared" si="23"/>
        <v>#N/A</v>
      </c>
      <c r="BW162" t="e">
        <f>VLOOKUP('Prediction Data'!$K162,#REF!, BW$215, FALSE)</f>
        <v>#N/A</v>
      </c>
      <c r="BX162" t="e">
        <f>VLOOKUP('Prediction Data'!$K162,#REF!, BX$215, FALSE)</f>
        <v>#N/A</v>
      </c>
      <c r="BY162" t="e">
        <f>VLOOKUP('Prediction Data'!$K162,#REF!, BY$215, FALSE)</f>
        <v>#N/A</v>
      </c>
      <c r="BZ162" t="e">
        <f>VLOOKUP('Prediction Data'!$K162,#REF!, BZ$215, FALSE)</f>
        <v>#N/A</v>
      </c>
      <c r="CA162" t="e">
        <f>VLOOKUP('Prediction Data'!$K162,#REF!, CA$215, FALSE)</f>
        <v>#N/A</v>
      </c>
      <c r="CB162" t="e">
        <f t="shared" si="24"/>
        <v>#N/A</v>
      </c>
      <c r="CC162" t="e">
        <f t="shared" si="25"/>
        <v>#N/A</v>
      </c>
      <c r="CD162" t="e">
        <f t="shared" si="26"/>
        <v>#N/A</v>
      </c>
      <c r="CE162" t="e">
        <f t="shared" si="27"/>
        <v>#N/A</v>
      </c>
      <c r="CF162" s="20" t="e">
        <f t="shared" si="28"/>
        <v>#N/A</v>
      </c>
      <c r="CG162" s="20" t="e">
        <f t="shared" si="29"/>
        <v>#N/A</v>
      </c>
      <c r="CH162" t="e">
        <f>VLOOKUP(Table411[[#This Row],[Conference_H]], Conferences!$H$2:$N$34, 3,FALSE)</f>
        <v>#N/A</v>
      </c>
      <c r="CI162" t="e">
        <f>VLOOKUP(Table411[[#This Row],[Conference_A]], Conferences!$H$2:$N$34, 3,FALSE)</f>
        <v>#N/A</v>
      </c>
      <c r="CJ162" t="e">
        <f>IF(Table411[[#This Row],[CRank_H]]=Table411[[#This Row],[CRank_A]],0,1)</f>
        <v>#N/A</v>
      </c>
      <c r="CK162" t="e">
        <f>VLOOKUP(Table411[[#This Row],[Home Name BPI_SAG ELO]], 'Ratings_Comp'!$A$2:$L$364, 14, FALSE)</f>
        <v>#N/A</v>
      </c>
      <c r="CL162" t="e">
        <f>VLOOKUP(Table411[[#This Row],[Home Name BPI_SAG ELO]], 'Ratings_Comp'!$A$2:$L$364, 15, FALSE)</f>
        <v>#N/A</v>
      </c>
      <c r="CM162" t="e">
        <f>VLOOKUP(Table411[[#This Row],[Away Name BPI_SAG ELO]], 'Ratings_Comp'!$A$2:$L$364, 14, FALSE)</f>
        <v>#N/A</v>
      </c>
      <c r="CN162" t="e">
        <f>VLOOKUP(Table411[[#This Row],[Away Name BPI_SAG ELO]], 'Ratings_Comp'!$A$2:$L$364, 15, FALSE)</f>
        <v>#N/A</v>
      </c>
      <c r="CO162" t="e">
        <f>Table411[[#This Row],[Home_Ws]]/(Table411[[#This Row],[Home_Ws]]+Table411[[#This Row],[Home_Ls]])</f>
        <v>#N/A</v>
      </c>
      <c r="CP162" t="e">
        <f>Table411[[#This Row],[Away_Ws]]/(Table411[[#This Row],[Away_Ws]]+Table411[[#This Row],[Away_Ls]])</f>
        <v>#N/A</v>
      </c>
    </row>
    <row r="163" spans="1:94" x14ac:dyDescent="0.45">
      <c r="A163">
        <v>163</v>
      </c>
      <c r="B163" s="4"/>
      <c r="C163" s="4"/>
      <c r="D163" s="3" t="e">
        <f>VLOOKUP('Prediction Data'!$B163, Names!$C$2:$K$363, 2,FALSE)</f>
        <v>#N/A</v>
      </c>
      <c r="E163" s="3" t="e">
        <f>VLOOKUP('Prediction Data'!$C163, Names!$C$2:$K$363, 2,FALSE)</f>
        <v>#N/A</v>
      </c>
      <c r="F163" s="3" t="e">
        <f>VLOOKUP('Prediction Data'!$B163, Names!$C$2:$K$363, 3,FALSE)</f>
        <v>#N/A</v>
      </c>
      <c r="G163" s="3" t="e">
        <f>VLOOKUP('Prediction Data'!$C163, Names!$C$2:$K$363, 3,FALSE)</f>
        <v>#N/A</v>
      </c>
      <c r="H163" s="3" t="e">
        <f>VLOOKUP('Prediction Data'!$B163, Names!$C$2:$K$363, 5,FALSE)</f>
        <v>#N/A</v>
      </c>
      <c r="I163" s="3" t="e">
        <f>VLOOKUP('Prediction Data'!$C163, Names!$C$2:$K$363, 5,FALSE)</f>
        <v>#N/A</v>
      </c>
      <c r="J163" s="3" t="e">
        <f>VLOOKUP('Prediction Data'!$B163, Names!$C$2:$K$363, 6,FALSE)</f>
        <v>#N/A</v>
      </c>
      <c r="K163" s="3" t="e">
        <f>VLOOKUP('Prediction Data'!$C163, Names!$C$2:$K$363, 6,FALSE)</f>
        <v>#N/A</v>
      </c>
      <c r="L163" s="3" t="e">
        <f>VLOOKUP(B163, Names!$C$2:$M$363, 7,FALSE)</f>
        <v>#N/A</v>
      </c>
      <c r="M163" s="3" t="e">
        <f>VLOOKUP(C163, Names!$C$2:$M$363, 7,FALSE)</f>
        <v>#N/A</v>
      </c>
      <c r="N163" s="4" t="s">
        <v>558</v>
      </c>
      <c r="Q163" s="4">
        <f t="shared" si="20"/>
        <v>0</v>
      </c>
      <c r="R163" s="4" t="str">
        <f t="shared" si="21"/>
        <v>L</v>
      </c>
      <c r="S163" s="5"/>
      <c r="T163" s="17" t="e">
        <f>VLOOKUP($F163, Ratings_Comp[], T$215, FALSE)</f>
        <v>#N/A</v>
      </c>
      <c r="U163" s="17" t="e">
        <f>VLOOKUP($F163, Ratings_Comp[], U$215, FALSE)</f>
        <v>#N/A</v>
      </c>
      <c r="V163" s="17" t="e">
        <f>VLOOKUP($F163, Ratings_Comp[], V$215, FALSE)</f>
        <v>#N/A</v>
      </c>
      <c r="W163" s="17" t="e">
        <f>VLOOKUP($F163, Ratings_Comp[], W$215, FALSE)</f>
        <v>#N/A</v>
      </c>
      <c r="X163" s="17" t="e">
        <f>VLOOKUP($F163, Ratings_Comp[], X$215, FALSE)</f>
        <v>#N/A</v>
      </c>
      <c r="Y163" s="17" t="e">
        <f>VLOOKUP($G163, Ratings_Comp[], Y$215, FALSE)</f>
        <v>#N/A</v>
      </c>
      <c r="Z163" s="17" t="e">
        <f>VLOOKUP($G163, Ratings_Comp[], Z$215, FALSE)</f>
        <v>#N/A</v>
      </c>
      <c r="AA163" s="17" t="e">
        <f>VLOOKUP($G163, Ratings_Comp[], AA$215, FALSE)</f>
        <v>#N/A</v>
      </c>
      <c r="AB163" s="17" t="e">
        <f>VLOOKUP($G163, Ratings_Comp[], AB$215, FALSE)</f>
        <v>#N/A</v>
      </c>
      <c r="AC163" s="17" t="e">
        <f>VLOOKUP($G163, Ratings_Comp[], AC$215, FALSE)</f>
        <v>#N/A</v>
      </c>
      <c r="AD163" t="e">
        <f>VLOOKUP('Prediction Data'!$D163,#REF!, AD$215,FALSE)</f>
        <v>#N/A</v>
      </c>
      <c r="AE163" t="e">
        <f>VLOOKUP('Prediction Data'!$D163,#REF!, AE$215,FALSE)</f>
        <v>#N/A</v>
      </c>
      <c r="AF163" t="e">
        <f>VLOOKUP('Prediction Data'!$D163,#REF!, AF$215,FALSE)</f>
        <v>#N/A</v>
      </c>
      <c r="AG163" t="e">
        <f>VLOOKUP('Prediction Data'!$D163,#REF!, AG$215,FALSE)</f>
        <v>#N/A</v>
      </c>
      <c r="AH163" t="e">
        <f>VLOOKUP('Prediction Data'!$D163,#REF!, AH$215,FALSE)</f>
        <v>#N/A</v>
      </c>
      <c r="AI163" t="e">
        <f>VLOOKUP('Prediction Data'!$E163,#REF!, AI$215,FALSE)</f>
        <v>#N/A</v>
      </c>
      <c r="AJ163" t="e">
        <f>VLOOKUP('Prediction Data'!$E163,#REF!, AJ$215,FALSE)</f>
        <v>#N/A</v>
      </c>
      <c r="AK163" t="e">
        <f>VLOOKUP('Prediction Data'!$E163,#REF!, AK$215,FALSE)</f>
        <v>#N/A</v>
      </c>
      <c r="AL163" t="e">
        <f>VLOOKUP('Prediction Data'!$E163,#REF!, AL$215,FALSE)</f>
        <v>#N/A</v>
      </c>
      <c r="AM163" t="e">
        <f>VLOOKUP('Prediction Data'!$E163,#REF!, AM$215,FALSE)</f>
        <v>#N/A</v>
      </c>
      <c r="AN163" t="e">
        <f>VLOOKUP($F163,#REF!, AN$215,FALSE)</f>
        <v>#N/A</v>
      </c>
      <c r="AO163" t="e">
        <f>VLOOKUP($F163,#REF!, AO$215,FALSE)</f>
        <v>#N/A</v>
      </c>
      <c r="AP163" t="e">
        <f>VLOOKUP($G163,#REF!, AP$215,FALSE)</f>
        <v>#N/A</v>
      </c>
      <c r="AQ163" t="e">
        <f>VLOOKUP($G163,#REF!, AQ$215,FALSE)</f>
        <v>#N/A</v>
      </c>
      <c r="AR163" t="e">
        <f>VLOOKUP($H163,#REF!, 'Prediction Data'!AR$215,FALSE)</f>
        <v>#N/A</v>
      </c>
      <c r="AS163" t="e">
        <f>VLOOKUP($H163,#REF!, 'Prediction Data'!AS$215,FALSE)</f>
        <v>#N/A</v>
      </c>
      <c r="AT163" t="e">
        <f>VLOOKUP($H163,#REF!, 'Prediction Data'!AT$215,FALSE)</f>
        <v>#N/A</v>
      </c>
      <c r="AU163" t="e">
        <f>VLOOKUP($H163,#REF!, 'Prediction Data'!AU$215,FALSE)</f>
        <v>#N/A</v>
      </c>
      <c r="AV163" t="e">
        <f>VLOOKUP($H163,#REF!, 'Prediction Data'!AV$215,FALSE)</f>
        <v>#N/A</v>
      </c>
      <c r="AW163" t="e">
        <f>VLOOKUP($H163,#REF!, 'Prediction Data'!AW$215,FALSE)</f>
        <v>#N/A</v>
      </c>
      <c r="AX163" t="e">
        <f>VLOOKUP($H163,#REF!, 'Prediction Data'!AX$215,FALSE)</f>
        <v>#N/A</v>
      </c>
      <c r="AY163" t="e">
        <f>VLOOKUP($H163,#REF!, 'Prediction Data'!AY$215,FALSE)</f>
        <v>#N/A</v>
      </c>
      <c r="AZ163" t="e">
        <f>VLOOKUP($H163,#REF!, 'Prediction Data'!AZ$215,FALSE)</f>
        <v>#N/A</v>
      </c>
      <c r="BA163" t="e">
        <f>VLOOKUP($H163,#REF!, 'Prediction Data'!BA$215,FALSE)</f>
        <v>#N/A</v>
      </c>
      <c r="BB163" t="e">
        <f>VLOOKUP($H163,#REF!, 'Prediction Data'!BB$215,FALSE)</f>
        <v>#N/A</v>
      </c>
      <c r="BC163" t="e">
        <f>VLOOKUP($H163,#REF!, 'Prediction Data'!BC$215,FALSE)</f>
        <v>#N/A</v>
      </c>
      <c r="BD163" t="e">
        <f>VLOOKUP($I163,#REF!, 'Prediction Data'!BD$215,FALSE)</f>
        <v>#N/A</v>
      </c>
      <c r="BE163" t="e">
        <f>VLOOKUP($I163,#REF!, 'Prediction Data'!BE$215,FALSE)</f>
        <v>#N/A</v>
      </c>
      <c r="BF163" t="e">
        <f>VLOOKUP($I163,#REF!, 'Prediction Data'!BF$215,FALSE)</f>
        <v>#N/A</v>
      </c>
      <c r="BG163" t="e">
        <f>VLOOKUP($I163,#REF!, 'Prediction Data'!BG$215,FALSE)</f>
        <v>#N/A</v>
      </c>
      <c r="BH163" t="e">
        <f>VLOOKUP($I163,#REF!, 'Prediction Data'!BH$215,FALSE)</f>
        <v>#N/A</v>
      </c>
      <c r="BI163" t="e">
        <f>VLOOKUP($I163,#REF!, 'Prediction Data'!BI$215,FALSE)</f>
        <v>#N/A</v>
      </c>
      <c r="BJ163" t="e">
        <f>VLOOKUP($I163,#REF!, 'Prediction Data'!BJ$215,FALSE)</f>
        <v>#N/A</v>
      </c>
      <c r="BK163" t="e">
        <f>VLOOKUP($I163,#REF!, 'Prediction Data'!BK$215,FALSE)</f>
        <v>#N/A</v>
      </c>
      <c r="BL163" t="e">
        <f>VLOOKUP($I163,#REF!, 'Prediction Data'!BL$215,FALSE)</f>
        <v>#N/A</v>
      </c>
      <c r="BM163" t="e">
        <f>VLOOKUP($I163,#REF!, 'Prediction Data'!BM$215,FALSE)</f>
        <v>#N/A</v>
      </c>
      <c r="BN163" t="e">
        <f>VLOOKUP($I163,#REF!, 'Prediction Data'!BN$215,FALSE)</f>
        <v>#N/A</v>
      </c>
      <c r="BO163" t="e">
        <f>VLOOKUP($I163,#REF!, 'Prediction Data'!BO$215,FALSE)</f>
        <v>#N/A</v>
      </c>
      <c r="BP163" t="e">
        <f>VLOOKUP('Prediction Data'!$J163,#REF!, BP$215, FALSE)</f>
        <v>#N/A</v>
      </c>
      <c r="BQ163" t="e">
        <f>VLOOKUP('Prediction Data'!$J163,#REF!, BQ$215, FALSE)</f>
        <v>#N/A</v>
      </c>
      <c r="BR163" t="e">
        <f>VLOOKUP('Prediction Data'!$J163,#REF!, BR$215, FALSE)</f>
        <v>#N/A</v>
      </c>
      <c r="BS163" t="e">
        <f>VLOOKUP('Prediction Data'!$J163,#REF!, BS$215, FALSE)</f>
        <v>#N/A</v>
      </c>
      <c r="BT163" t="e">
        <f>VLOOKUP('Prediction Data'!$J163,#REF!, BT$215, FALSE)</f>
        <v>#N/A</v>
      </c>
      <c r="BU163" t="e">
        <f t="shared" si="22"/>
        <v>#N/A</v>
      </c>
      <c r="BV163" t="e">
        <f t="shared" si="23"/>
        <v>#N/A</v>
      </c>
      <c r="BW163" t="e">
        <f>VLOOKUP('Prediction Data'!$K163,#REF!, BW$215, FALSE)</f>
        <v>#N/A</v>
      </c>
      <c r="BX163" t="e">
        <f>VLOOKUP('Prediction Data'!$K163,#REF!, BX$215, FALSE)</f>
        <v>#N/A</v>
      </c>
      <c r="BY163" t="e">
        <f>VLOOKUP('Prediction Data'!$K163,#REF!, BY$215, FALSE)</f>
        <v>#N/A</v>
      </c>
      <c r="BZ163" t="e">
        <f>VLOOKUP('Prediction Data'!$K163,#REF!, BZ$215, FALSE)</f>
        <v>#N/A</v>
      </c>
      <c r="CA163" t="e">
        <f>VLOOKUP('Prediction Data'!$K163,#REF!, CA$215, FALSE)</f>
        <v>#N/A</v>
      </c>
      <c r="CB163" t="e">
        <f t="shared" si="24"/>
        <v>#N/A</v>
      </c>
      <c r="CC163" t="e">
        <f t="shared" si="25"/>
        <v>#N/A</v>
      </c>
      <c r="CD163" t="e">
        <f t="shared" si="26"/>
        <v>#N/A</v>
      </c>
      <c r="CE163" t="e">
        <f t="shared" si="27"/>
        <v>#N/A</v>
      </c>
      <c r="CF163" s="20" t="e">
        <f t="shared" si="28"/>
        <v>#N/A</v>
      </c>
      <c r="CG163" s="20" t="e">
        <f t="shared" si="29"/>
        <v>#N/A</v>
      </c>
      <c r="CH163" t="e">
        <f>VLOOKUP(Table411[[#This Row],[Conference_H]], Conferences!$H$2:$N$34, 3,FALSE)</f>
        <v>#N/A</v>
      </c>
      <c r="CI163" t="e">
        <f>VLOOKUP(Table411[[#This Row],[Conference_A]], Conferences!$H$2:$N$34, 3,FALSE)</f>
        <v>#N/A</v>
      </c>
      <c r="CJ163" t="e">
        <f>IF(Table411[[#This Row],[CRank_H]]=Table411[[#This Row],[CRank_A]],0,1)</f>
        <v>#N/A</v>
      </c>
      <c r="CK163" t="e">
        <f>VLOOKUP(Table411[[#This Row],[Home Name BPI_SAG ELO]], 'Ratings_Comp'!$A$2:$L$364, 14, FALSE)</f>
        <v>#N/A</v>
      </c>
      <c r="CL163" t="e">
        <f>VLOOKUP(Table411[[#This Row],[Home Name BPI_SAG ELO]], 'Ratings_Comp'!$A$2:$L$364, 15, FALSE)</f>
        <v>#N/A</v>
      </c>
      <c r="CM163" t="e">
        <f>VLOOKUP(Table411[[#This Row],[Away Name BPI_SAG ELO]], 'Ratings_Comp'!$A$2:$L$364, 14, FALSE)</f>
        <v>#N/A</v>
      </c>
      <c r="CN163" t="e">
        <f>VLOOKUP(Table411[[#This Row],[Away Name BPI_SAG ELO]], 'Ratings_Comp'!$A$2:$L$364, 15, FALSE)</f>
        <v>#N/A</v>
      </c>
      <c r="CO163" t="e">
        <f>Table411[[#This Row],[Home_Ws]]/(Table411[[#This Row],[Home_Ws]]+Table411[[#This Row],[Home_Ls]])</f>
        <v>#N/A</v>
      </c>
      <c r="CP163" t="e">
        <f>Table411[[#This Row],[Away_Ws]]/(Table411[[#This Row],[Away_Ws]]+Table411[[#This Row],[Away_Ls]])</f>
        <v>#N/A</v>
      </c>
    </row>
    <row r="164" spans="1:94" x14ac:dyDescent="0.45">
      <c r="A164">
        <v>164</v>
      </c>
      <c r="B164" s="4"/>
      <c r="C164" s="4"/>
      <c r="D164" s="3" t="e">
        <f>VLOOKUP('Prediction Data'!$B164, Names!$C$2:$K$363, 2,FALSE)</f>
        <v>#N/A</v>
      </c>
      <c r="E164" s="3" t="e">
        <f>VLOOKUP('Prediction Data'!$C164, Names!$C$2:$K$363, 2,FALSE)</f>
        <v>#N/A</v>
      </c>
      <c r="F164" s="3" t="e">
        <f>VLOOKUP('Prediction Data'!$B164, Names!$C$2:$K$363, 3,FALSE)</f>
        <v>#N/A</v>
      </c>
      <c r="G164" s="3" t="e">
        <f>VLOOKUP('Prediction Data'!$C164, Names!$C$2:$K$363, 3,FALSE)</f>
        <v>#N/A</v>
      </c>
      <c r="H164" s="3" t="e">
        <f>VLOOKUP('Prediction Data'!$B164, Names!$C$2:$K$363, 5,FALSE)</f>
        <v>#N/A</v>
      </c>
      <c r="I164" s="3" t="e">
        <f>VLOOKUP('Prediction Data'!$C164, Names!$C$2:$K$363, 5,FALSE)</f>
        <v>#N/A</v>
      </c>
      <c r="J164" s="3" t="e">
        <f>VLOOKUP('Prediction Data'!$B164, Names!$C$2:$K$363, 6,FALSE)</f>
        <v>#N/A</v>
      </c>
      <c r="K164" s="3" t="e">
        <f>VLOOKUP('Prediction Data'!$C164, Names!$C$2:$K$363, 6,FALSE)</f>
        <v>#N/A</v>
      </c>
      <c r="L164" s="3" t="e">
        <f>VLOOKUP(B164, Names!$C$2:$M$363, 7,FALSE)</f>
        <v>#N/A</v>
      </c>
      <c r="M164" s="3" t="e">
        <f>VLOOKUP(C164, Names!$C$2:$M$363, 7,FALSE)</f>
        <v>#N/A</v>
      </c>
      <c r="N164" s="4" t="s">
        <v>558</v>
      </c>
      <c r="Q164" s="4">
        <f t="shared" si="20"/>
        <v>0</v>
      </c>
      <c r="R164" s="4" t="str">
        <f t="shared" si="21"/>
        <v>L</v>
      </c>
      <c r="S164" s="5"/>
      <c r="T164" s="17" t="e">
        <f>VLOOKUP($F164, Ratings_Comp[], T$215, FALSE)</f>
        <v>#N/A</v>
      </c>
      <c r="U164" s="17" t="e">
        <f>VLOOKUP($F164, Ratings_Comp[], U$215, FALSE)</f>
        <v>#N/A</v>
      </c>
      <c r="V164" s="17" t="e">
        <f>VLOOKUP($F164, Ratings_Comp[], V$215, FALSE)</f>
        <v>#N/A</v>
      </c>
      <c r="W164" s="17" t="e">
        <f>VLOOKUP($F164, Ratings_Comp[], W$215, FALSE)</f>
        <v>#N/A</v>
      </c>
      <c r="X164" s="17" t="e">
        <f>VLOOKUP($F164, Ratings_Comp[], X$215, FALSE)</f>
        <v>#N/A</v>
      </c>
      <c r="Y164" s="17" t="e">
        <f>VLOOKUP($G164, Ratings_Comp[], Y$215, FALSE)</f>
        <v>#N/A</v>
      </c>
      <c r="Z164" s="17" t="e">
        <f>VLOOKUP($G164, Ratings_Comp[], Z$215, FALSE)</f>
        <v>#N/A</v>
      </c>
      <c r="AA164" s="17" t="e">
        <f>VLOOKUP($G164, Ratings_Comp[], AA$215, FALSE)</f>
        <v>#N/A</v>
      </c>
      <c r="AB164" s="17" t="e">
        <f>VLOOKUP($G164, Ratings_Comp[], AB$215, FALSE)</f>
        <v>#N/A</v>
      </c>
      <c r="AC164" s="17" t="e">
        <f>VLOOKUP($G164, Ratings_Comp[], AC$215, FALSE)</f>
        <v>#N/A</v>
      </c>
      <c r="AD164" t="e">
        <f>VLOOKUP('Prediction Data'!$D164,#REF!, AD$215,FALSE)</f>
        <v>#N/A</v>
      </c>
      <c r="AE164" t="e">
        <f>VLOOKUP('Prediction Data'!$D164,#REF!, AE$215,FALSE)</f>
        <v>#N/A</v>
      </c>
      <c r="AF164" t="e">
        <f>VLOOKUP('Prediction Data'!$D164,#REF!, AF$215,FALSE)</f>
        <v>#N/A</v>
      </c>
      <c r="AG164" t="e">
        <f>VLOOKUP('Prediction Data'!$D164,#REF!, AG$215,FALSE)</f>
        <v>#N/A</v>
      </c>
      <c r="AH164" t="e">
        <f>VLOOKUP('Prediction Data'!$D164,#REF!, AH$215,FALSE)</f>
        <v>#N/A</v>
      </c>
      <c r="AI164" t="e">
        <f>VLOOKUP('Prediction Data'!$E164,#REF!, AI$215,FALSE)</f>
        <v>#N/A</v>
      </c>
      <c r="AJ164" t="e">
        <f>VLOOKUP('Prediction Data'!$E164,#REF!, AJ$215,FALSE)</f>
        <v>#N/A</v>
      </c>
      <c r="AK164" t="e">
        <f>VLOOKUP('Prediction Data'!$E164,#REF!, AK$215,FALSE)</f>
        <v>#N/A</v>
      </c>
      <c r="AL164" t="e">
        <f>VLOOKUP('Prediction Data'!$E164,#REF!, AL$215,FALSE)</f>
        <v>#N/A</v>
      </c>
      <c r="AM164" t="e">
        <f>VLOOKUP('Prediction Data'!$E164,#REF!, AM$215,FALSE)</f>
        <v>#N/A</v>
      </c>
      <c r="AN164" t="e">
        <f>VLOOKUP($F164,#REF!, AN$215,FALSE)</f>
        <v>#N/A</v>
      </c>
      <c r="AO164" t="e">
        <f>VLOOKUP($F164,#REF!, AO$215,FALSE)</f>
        <v>#N/A</v>
      </c>
      <c r="AP164" t="e">
        <f>VLOOKUP($G164,#REF!, AP$215,FALSE)</f>
        <v>#N/A</v>
      </c>
      <c r="AQ164" t="e">
        <f>VLOOKUP($G164,#REF!, AQ$215,FALSE)</f>
        <v>#N/A</v>
      </c>
      <c r="AR164" t="e">
        <f>VLOOKUP($H164,#REF!, 'Prediction Data'!AR$215,FALSE)</f>
        <v>#N/A</v>
      </c>
      <c r="AS164" t="e">
        <f>VLOOKUP($H164,#REF!, 'Prediction Data'!AS$215,FALSE)</f>
        <v>#N/A</v>
      </c>
      <c r="AT164" t="e">
        <f>VLOOKUP($H164,#REF!, 'Prediction Data'!AT$215,FALSE)</f>
        <v>#N/A</v>
      </c>
      <c r="AU164" t="e">
        <f>VLOOKUP($H164,#REF!, 'Prediction Data'!AU$215,FALSE)</f>
        <v>#N/A</v>
      </c>
      <c r="AV164" t="e">
        <f>VLOOKUP($H164,#REF!, 'Prediction Data'!AV$215,FALSE)</f>
        <v>#N/A</v>
      </c>
      <c r="AW164" t="e">
        <f>VLOOKUP($H164,#REF!, 'Prediction Data'!AW$215,FALSE)</f>
        <v>#N/A</v>
      </c>
      <c r="AX164" t="e">
        <f>VLOOKUP($H164,#REF!, 'Prediction Data'!AX$215,FALSE)</f>
        <v>#N/A</v>
      </c>
      <c r="AY164" t="e">
        <f>VLOOKUP($H164,#REF!, 'Prediction Data'!AY$215,FALSE)</f>
        <v>#N/A</v>
      </c>
      <c r="AZ164" t="e">
        <f>VLOOKUP($H164,#REF!, 'Prediction Data'!AZ$215,FALSE)</f>
        <v>#N/A</v>
      </c>
      <c r="BA164" t="e">
        <f>VLOOKUP($H164,#REF!, 'Prediction Data'!BA$215,FALSE)</f>
        <v>#N/A</v>
      </c>
      <c r="BB164" t="e">
        <f>VLOOKUP($H164,#REF!, 'Prediction Data'!BB$215,FALSE)</f>
        <v>#N/A</v>
      </c>
      <c r="BC164" t="e">
        <f>VLOOKUP($H164,#REF!, 'Prediction Data'!BC$215,FALSE)</f>
        <v>#N/A</v>
      </c>
      <c r="BD164" t="e">
        <f>VLOOKUP($I164,#REF!, 'Prediction Data'!BD$215,FALSE)</f>
        <v>#N/A</v>
      </c>
      <c r="BE164" t="e">
        <f>VLOOKUP($I164,#REF!, 'Prediction Data'!BE$215,FALSE)</f>
        <v>#N/A</v>
      </c>
      <c r="BF164" t="e">
        <f>VLOOKUP($I164,#REF!, 'Prediction Data'!BF$215,FALSE)</f>
        <v>#N/A</v>
      </c>
      <c r="BG164" t="e">
        <f>VLOOKUP($I164,#REF!, 'Prediction Data'!BG$215,FALSE)</f>
        <v>#N/A</v>
      </c>
      <c r="BH164" t="e">
        <f>VLOOKUP($I164,#REF!, 'Prediction Data'!BH$215,FALSE)</f>
        <v>#N/A</v>
      </c>
      <c r="BI164" t="e">
        <f>VLOOKUP($I164,#REF!, 'Prediction Data'!BI$215,FALSE)</f>
        <v>#N/A</v>
      </c>
      <c r="BJ164" t="e">
        <f>VLOOKUP($I164,#REF!, 'Prediction Data'!BJ$215,FALSE)</f>
        <v>#N/A</v>
      </c>
      <c r="BK164" t="e">
        <f>VLOOKUP($I164,#REF!, 'Prediction Data'!BK$215,FALSE)</f>
        <v>#N/A</v>
      </c>
      <c r="BL164" t="e">
        <f>VLOOKUP($I164,#REF!, 'Prediction Data'!BL$215,FALSE)</f>
        <v>#N/A</v>
      </c>
      <c r="BM164" t="e">
        <f>VLOOKUP($I164,#REF!, 'Prediction Data'!BM$215,FALSE)</f>
        <v>#N/A</v>
      </c>
      <c r="BN164" t="e">
        <f>VLOOKUP($I164,#REF!, 'Prediction Data'!BN$215,FALSE)</f>
        <v>#N/A</v>
      </c>
      <c r="BO164" t="e">
        <f>VLOOKUP($I164,#REF!, 'Prediction Data'!BO$215,FALSE)</f>
        <v>#N/A</v>
      </c>
      <c r="BP164" t="e">
        <f>VLOOKUP('Prediction Data'!$J164,#REF!, BP$215, FALSE)</f>
        <v>#N/A</v>
      </c>
      <c r="BQ164" t="e">
        <f>VLOOKUP('Prediction Data'!$J164,#REF!, BQ$215, FALSE)</f>
        <v>#N/A</v>
      </c>
      <c r="BR164" t="e">
        <f>VLOOKUP('Prediction Data'!$J164,#REF!, BR$215, FALSE)</f>
        <v>#N/A</v>
      </c>
      <c r="BS164" t="e">
        <f>VLOOKUP('Prediction Data'!$J164,#REF!, BS$215, FALSE)</f>
        <v>#N/A</v>
      </c>
      <c r="BT164" t="e">
        <f>VLOOKUP('Prediction Data'!$J164,#REF!, BT$215, FALSE)</f>
        <v>#N/A</v>
      </c>
      <c r="BU164" t="e">
        <f t="shared" si="22"/>
        <v>#N/A</v>
      </c>
      <c r="BV164" t="e">
        <f t="shared" si="23"/>
        <v>#N/A</v>
      </c>
      <c r="BW164" t="e">
        <f>VLOOKUP('Prediction Data'!$K164,#REF!, BW$215, FALSE)</f>
        <v>#N/A</v>
      </c>
      <c r="BX164" t="e">
        <f>VLOOKUP('Prediction Data'!$K164,#REF!, BX$215, FALSE)</f>
        <v>#N/A</v>
      </c>
      <c r="BY164" t="e">
        <f>VLOOKUP('Prediction Data'!$K164,#REF!, BY$215, FALSE)</f>
        <v>#N/A</v>
      </c>
      <c r="BZ164" t="e">
        <f>VLOOKUP('Prediction Data'!$K164,#REF!, BZ$215, FALSE)</f>
        <v>#N/A</v>
      </c>
      <c r="CA164" t="e">
        <f>VLOOKUP('Prediction Data'!$K164,#REF!, CA$215, FALSE)</f>
        <v>#N/A</v>
      </c>
      <c r="CB164" t="e">
        <f t="shared" si="24"/>
        <v>#N/A</v>
      </c>
      <c r="CC164" t="e">
        <f t="shared" si="25"/>
        <v>#N/A</v>
      </c>
      <c r="CD164" t="e">
        <f t="shared" si="26"/>
        <v>#N/A</v>
      </c>
      <c r="CE164" t="e">
        <f t="shared" si="27"/>
        <v>#N/A</v>
      </c>
      <c r="CF164" s="20" t="e">
        <f t="shared" si="28"/>
        <v>#N/A</v>
      </c>
      <c r="CG164" s="20" t="e">
        <f t="shared" si="29"/>
        <v>#N/A</v>
      </c>
      <c r="CH164" t="e">
        <f>VLOOKUP(Table411[[#This Row],[Conference_H]], Conferences!$H$2:$N$34, 3,FALSE)</f>
        <v>#N/A</v>
      </c>
      <c r="CI164" t="e">
        <f>VLOOKUP(Table411[[#This Row],[Conference_A]], Conferences!$H$2:$N$34, 3,FALSE)</f>
        <v>#N/A</v>
      </c>
      <c r="CJ164" t="e">
        <f>IF(Table411[[#This Row],[CRank_H]]=Table411[[#This Row],[CRank_A]],0,1)</f>
        <v>#N/A</v>
      </c>
      <c r="CK164" t="e">
        <f>VLOOKUP(Table411[[#This Row],[Home Name BPI_SAG ELO]], 'Ratings_Comp'!$A$2:$L$364, 14, FALSE)</f>
        <v>#N/A</v>
      </c>
      <c r="CL164" t="e">
        <f>VLOOKUP(Table411[[#This Row],[Home Name BPI_SAG ELO]], 'Ratings_Comp'!$A$2:$L$364, 15, FALSE)</f>
        <v>#N/A</v>
      </c>
      <c r="CM164" t="e">
        <f>VLOOKUP(Table411[[#This Row],[Away Name BPI_SAG ELO]], 'Ratings_Comp'!$A$2:$L$364, 14, FALSE)</f>
        <v>#N/A</v>
      </c>
      <c r="CN164" t="e">
        <f>VLOOKUP(Table411[[#This Row],[Away Name BPI_SAG ELO]], 'Ratings_Comp'!$A$2:$L$364, 15, FALSE)</f>
        <v>#N/A</v>
      </c>
      <c r="CO164" t="e">
        <f>Table411[[#This Row],[Home_Ws]]/(Table411[[#This Row],[Home_Ws]]+Table411[[#This Row],[Home_Ls]])</f>
        <v>#N/A</v>
      </c>
      <c r="CP164" t="e">
        <f>Table411[[#This Row],[Away_Ws]]/(Table411[[#This Row],[Away_Ws]]+Table411[[#This Row],[Away_Ls]])</f>
        <v>#N/A</v>
      </c>
    </row>
    <row r="165" spans="1:94" x14ac:dyDescent="0.45">
      <c r="A165">
        <v>165</v>
      </c>
      <c r="B165" s="4"/>
      <c r="C165" s="4"/>
      <c r="D165" s="3" t="e">
        <f>VLOOKUP('Prediction Data'!$B165, Names!$C$2:$K$363, 2,FALSE)</f>
        <v>#N/A</v>
      </c>
      <c r="E165" s="3" t="e">
        <f>VLOOKUP('Prediction Data'!$C165, Names!$C$2:$K$363, 2,FALSE)</f>
        <v>#N/A</v>
      </c>
      <c r="F165" s="3" t="e">
        <f>VLOOKUP('Prediction Data'!$B165, Names!$C$2:$K$363, 3,FALSE)</f>
        <v>#N/A</v>
      </c>
      <c r="G165" s="3" t="e">
        <f>VLOOKUP('Prediction Data'!$C165, Names!$C$2:$K$363, 3,FALSE)</f>
        <v>#N/A</v>
      </c>
      <c r="H165" s="3" t="e">
        <f>VLOOKUP('Prediction Data'!$B165, Names!$C$2:$K$363, 5,FALSE)</f>
        <v>#N/A</v>
      </c>
      <c r="I165" s="3" t="e">
        <f>VLOOKUP('Prediction Data'!$C165, Names!$C$2:$K$363, 5,FALSE)</f>
        <v>#N/A</v>
      </c>
      <c r="J165" s="3" t="e">
        <f>VLOOKUP('Prediction Data'!$B165, Names!$C$2:$K$363, 6,FALSE)</f>
        <v>#N/A</v>
      </c>
      <c r="K165" s="3" t="e">
        <f>VLOOKUP('Prediction Data'!$C165, Names!$C$2:$K$363, 6,FALSE)</f>
        <v>#N/A</v>
      </c>
      <c r="L165" s="3" t="e">
        <f>VLOOKUP(B165, Names!$C$2:$M$363, 7,FALSE)</f>
        <v>#N/A</v>
      </c>
      <c r="M165" s="3" t="e">
        <f>VLOOKUP(C165, Names!$C$2:$M$363, 7,FALSE)</f>
        <v>#N/A</v>
      </c>
      <c r="N165" s="4" t="s">
        <v>558</v>
      </c>
      <c r="Q165" s="4">
        <f t="shared" si="20"/>
        <v>0</v>
      </c>
      <c r="R165" s="4" t="str">
        <f t="shared" si="21"/>
        <v>L</v>
      </c>
      <c r="S165" s="5"/>
      <c r="T165" s="17" t="e">
        <f>VLOOKUP($F165, Ratings_Comp[], T$215, FALSE)</f>
        <v>#N/A</v>
      </c>
      <c r="U165" s="17" t="e">
        <f>VLOOKUP($F165, Ratings_Comp[], U$215, FALSE)</f>
        <v>#N/A</v>
      </c>
      <c r="V165" s="17" t="e">
        <f>VLOOKUP($F165, Ratings_Comp[], V$215, FALSE)</f>
        <v>#N/A</v>
      </c>
      <c r="W165" s="17" t="e">
        <f>VLOOKUP($F165, Ratings_Comp[], W$215, FALSE)</f>
        <v>#N/A</v>
      </c>
      <c r="X165" s="17" t="e">
        <f>VLOOKUP($F165, Ratings_Comp[], X$215, FALSE)</f>
        <v>#N/A</v>
      </c>
      <c r="Y165" s="17" t="e">
        <f>VLOOKUP($G165, Ratings_Comp[], Y$215, FALSE)</f>
        <v>#N/A</v>
      </c>
      <c r="Z165" s="17" t="e">
        <f>VLOOKUP($G165, Ratings_Comp[], Z$215, FALSE)</f>
        <v>#N/A</v>
      </c>
      <c r="AA165" s="17" t="e">
        <f>VLOOKUP($G165, Ratings_Comp[], AA$215, FALSE)</f>
        <v>#N/A</v>
      </c>
      <c r="AB165" s="17" t="e">
        <f>VLOOKUP($G165, Ratings_Comp[], AB$215, FALSE)</f>
        <v>#N/A</v>
      </c>
      <c r="AC165" s="17" t="e">
        <f>VLOOKUP($G165, Ratings_Comp[], AC$215, FALSE)</f>
        <v>#N/A</v>
      </c>
      <c r="AD165" t="e">
        <f>VLOOKUP('Prediction Data'!$D165,#REF!, AD$215,FALSE)</f>
        <v>#N/A</v>
      </c>
      <c r="AE165" t="e">
        <f>VLOOKUP('Prediction Data'!$D165,#REF!, AE$215,FALSE)</f>
        <v>#N/A</v>
      </c>
      <c r="AF165" t="e">
        <f>VLOOKUP('Prediction Data'!$D165,#REF!, AF$215,FALSE)</f>
        <v>#N/A</v>
      </c>
      <c r="AG165" t="e">
        <f>VLOOKUP('Prediction Data'!$D165,#REF!, AG$215,FALSE)</f>
        <v>#N/A</v>
      </c>
      <c r="AH165" t="e">
        <f>VLOOKUP('Prediction Data'!$D165,#REF!, AH$215,FALSE)</f>
        <v>#N/A</v>
      </c>
      <c r="AI165" t="e">
        <f>VLOOKUP('Prediction Data'!$E165,#REF!, AI$215,FALSE)</f>
        <v>#N/A</v>
      </c>
      <c r="AJ165" t="e">
        <f>VLOOKUP('Prediction Data'!$E165,#REF!, AJ$215,FALSE)</f>
        <v>#N/A</v>
      </c>
      <c r="AK165" t="e">
        <f>VLOOKUP('Prediction Data'!$E165,#REF!, AK$215,FALSE)</f>
        <v>#N/A</v>
      </c>
      <c r="AL165" t="e">
        <f>VLOOKUP('Prediction Data'!$E165,#REF!, AL$215,FALSE)</f>
        <v>#N/A</v>
      </c>
      <c r="AM165" t="e">
        <f>VLOOKUP('Prediction Data'!$E165,#REF!, AM$215,FALSE)</f>
        <v>#N/A</v>
      </c>
      <c r="AN165" t="e">
        <f>VLOOKUP($F165,#REF!, AN$215,FALSE)</f>
        <v>#N/A</v>
      </c>
      <c r="AO165" t="e">
        <f>VLOOKUP($F165,#REF!, AO$215,FALSE)</f>
        <v>#N/A</v>
      </c>
      <c r="AP165" t="e">
        <f>VLOOKUP($G165,#REF!, AP$215,FALSE)</f>
        <v>#N/A</v>
      </c>
      <c r="AQ165" t="e">
        <f>VLOOKUP($G165,#REF!, AQ$215,FALSE)</f>
        <v>#N/A</v>
      </c>
      <c r="AR165" t="e">
        <f>VLOOKUP($H165,#REF!, 'Prediction Data'!AR$215,FALSE)</f>
        <v>#N/A</v>
      </c>
      <c r="AS165" t="e">
        <f>VLOOKUP($H165,#REF!, 'Prediction Data'!AS$215,FALSE)</f>
        <v>#N/A</v>
      </c>
      <c r="AT165" t="e">
        <f>VLOOKUP($H165,#REF!, 'Prediction Data'!AT$215,FALSE)</f>
        <v>#N/A</v>
      </c>
      <c r="AU165" t="e">
        <f>VLOOKUP($H165,#REF!, 'Prediction Data'!AU$215,FALSE)</f>
        <v>#N/A</v>
      </c>
      <c r="AV165" t="e">
        <f>VLOOKUP($H165,#REF!, 'Prediction Data'!AV$215,FALSE)</f>
        <v>#N/A</v>
      </c>
      <c r="AW165" t="e">
        <f>VLOOKUP($H165,#REF!, 'Prediction Data'!AW$215,FALSE)</f>
        <v>#N/A</v>
      </c>
      <c r="AX165" t="e">
        <f>VLOOKUP($H165,#REF!, 'Prediction Data'!AX$215,FALSE)</f>
        <v>#N/A</v>
      </c>
      <c r="AY165" t="e">
        <f>VLOOKUP($H165,#REF!, 'Prediction Data'!AY$215,FALSE)</f>
        <v>#N/A</v>
      </c>
      <c r="AZ165" t="e">
        <f>VLOOKUP($H165,#REF!, 'Prediction Data'!AZ$215,FALSE)</f>
        <v>#N/A</v>
      </c>
      <c r="BA165" t="e">
        <f>VLOOKUP($H165,#REF!, 'Prediction Data'!BA$215,FALSE)</f>
        <v>#N/A</v>
      </c>
      <c r="BB165" t="e">
        <f>VLOOKUP($H165,#REF!, 'Prediction Data'!BB$215,FALSE)</f>
        <v>#N/A</v>
      </c>
      <c r="BC165" t="e">
        <f>VLOOKUP($H165,#REF!, 'Prediction Data'!BC$215,FALSE)</f>
        <v>#N/A</v>
      </c>
      <c r="BD165" t="e">
        <f>VLOOKUP($I165,#REF!, 'Prediction Data'!BD$215,FALSE)</f>
        <v>#N/A</v>
      </c>
      <c r="BE165" t="e">
        <f>VLOOKUP($I165,#REF!, 'Prediction Data'!BE$215,FALSE)</f>
        <v>#N/A</v>
      </c>
      <c r="BF165" t="e">
        <f>VLOOKUP($I165,#REF!, 'Prediction Data'!BF$215,FALSE)</f>
        <v>#N/A</v>
      </c>
      <c r="BG165" t="e">
        <f>VLOOKUP($I165,#REF!, 'Prediction Data'!BG$215,FALSE)</f>
        <v>#N/A</v>
      </c>
      <c r="BH165" t="e">
        <f>VLOOKUP($I165,#REF!, 'Prediction Data'!BH$215,FALSE)</f>
        <v>#N/A</v>
      </c>
      <c r="BI165" t="e">
        <f>VLOOKUP($I165,#REF!, 'Prediction Data'!BI$215,FALSE)</f>
        <v>#N/A</v>
      </c>
      <c r="BJ165" t="e">
        <f>VLOOKUP($I165,#REF!, 'Prediction Data'!BJ$215,FALSE)</f>
        <v>#N/A</v>
      </c>
      <c r="BK165" t="e">
        <f>VLOOKUP($I165,#REF!, 'Prediction Data'!BK$215,FALSE)</f>
        <v>#N/A</v>
      </c>
      <c r="BL165" t="e">
        <f>VLOOKUP($I165,#REF!, 'Prediction Data'!BL$215,FALSE)</f>
        <v>#N/A</v>
      </c>
      <c r="BM165" t="e">
        <f>VLOOKUP($I165,#REF!, 'Prediction Data'!BM$215,FALSE)</f>
        <v>#N/A</v>
      </c>
      <c r="BN165" t="e">
        <f>VLOOKUP($I165,#REF!, 'Prediction Data'!BN$215,FALSE)</f>
        <v>#N/A</v>
      </c>
      <c r="BO165" t="e">
        <f>VLOOKUP($I165,#REF!, 'Prediction Data'!BO$215,FALSE)</f>
        <v>#N/A</v>
      </c>
      <c r="BP165" t="e">
        <f>VLOOKUP('Prediction Data'!$J165,#REF!, BP$215, FALSE)</f>
        <v>#N/A</v>
      </c>
      <c r="BQ165" t="e">
        <f>VLOOKUP('Prediction Data'!$J165,#REF!, BQ$215, FALSE)</f>
        <v>#N/A</v>
      </c>
      <c r="BR165" t="e">
        <f>VLOOKUP('Prediction Data'!$J165,#REF!, BR$215, FALSE)</f>
        <v>#N/A</v>
      </c>
      <c r="BS165" t="e">
        <f>VLOOKUP('Prediction Data'!$J165,#REF!, BS$215, FALSE)</f>
        <v>#N/A</v>
      </c>
      <c r="BT165" t="e">
        <f>VLOOKUP('Prediction Data'!$J165,#REF!, BT$215, FALSE)</f>
        <v>#N/A</v>
      </c>
      <c r="BU165" t="e">
        <f t="shared" si="22"/>
        <v>#N/A</v>
      </c>
      <c r="BV165" t="e">
        <f t="shared" si="23"/>
        <v>#N/A</v>
      </c>
      <c r="BW165" t="e">
        <f>VLOOKUP('Prediction Data'!$K165,#REF!, BW$215, FALSE)</f>
        <v>#N/A</v>
      </c>
      <c r="BX165" t="e">
        <f>VLOOKUP('Prediction Data'!$K165,#REF!, BX$215, FALSE)</f>
        <v>#N/A</v>
      </c>
      <c r="BY165" t="e">
        <f>VLOOKUP('Prediction Data'!$K165,#REF!, BY$215, FALSE)</f>
        <v>#N/A</v>
      </c>
      <c r="BZ165" t="e">
        <f>VLOOKUP('Prediction Data'!$K165,#REF!, BZ$215, FALSE)</f>
        <v>#N/A</v>
      </c>
      <c r="CA165" t="e">
        <f>VLOOKUP('Prediction Data'!$K165,#REF!, CA$215, FALSE)</f>
        <v>#N/A</v>
      </c>
      <c r="CB165" t="e">
        <f t="shared" si="24"/>
        <v>#N/A</v>
      </c>
      <c r="CC165" t="e">
        <f t="shared" si="25"/>
        <v>#N/A</v>
      </c>
      <c r="CD165" t="e">
        <f t="shared" si="26"/>
        <v>#N/A</v>
      </c>
      <c r="CE165" t="e">
        <f t="shared" si="27"/>
        <v>#N/A</v>
      </c>
      <c r="CF165" s="20" t="e">
        <f t="shared" si="28"/>
        <v>#N/A</v>
      </c>
      <c r="CG165" s="20" t="e">
        <f t="shared" si="29"/>
        <v>#N/A</v>
      </c>
      <c r="CH165" t="e">
        <f>VLOOKUP(Table411[[#This Row],[Conference_H]], Conferences!$H$2:$N$34, 3,FALSE)</f>
        <v>#N/A</v>
      </c>
      <c r="CI165" t="e">
        <f>VLOOKUP(Table411[[#This Row],[Conference_A]], Conferences!$H$2:$N$34, 3,FALSE)</f>
        <v>#N/A</v>
      </c>
      <c r="CJ165" t="e">
        <f>IF(Table411[[#This Row],[CRank_H]]=Table411[[#This Row],[CRank_A]],0,1)</f>
        <v>#N/A</v>
      </c>
      <c r="CK165" t="e">
        <f>VLOOKUP(Table411[[#This Row],[Home Name BPI_SAG ELO]], 'Ratings_Comp'!$A$2:$L$364, 14, FALSE)</f>
        <v>#N/A</v>
      </c>
      <c r="CL165" t="e">
        <f>VLOOKUP(Table411[[#This Row],[Home Name BPI_SAG ELO]], 'Ratings_Comp'!$A$2:$L$364, 15, FALSE)</f>
        <v>#N/A</v>
      </c>
      <c r="CM165" t="e">
        <f>VLOOKUP(Table411[[#This Row],[Away Name BPI_SAG ELO]], 'Ratings_Comp'!$A$2:$L$364, 14, FALSE)</f>
        <v>#N/A</v>
      </c>
      <c r="CN165" t="e">
        <f>VLOOKUP(Table411[[#This Row],[Away Name BPI_SAG ELO]], 'Ratings_Comp'!$A$2:$L$364, 15, FALSE)</f>
        <v>#N/A</v>
      </c>
      <c r="CO165" t="e">
        <f>Table411[[#This Row],[Home_Ws]]/(Table411[[#This Row],[Home_Ws]]+Table411[[#This Row],[Home_Ls]])</f>
        <v>#N/A</v>
      </c>
      <c r="CP165" t="e">
        <f>Table411[[#This Row],[Away_Ws]]/(Table411[[#This Row],[Away_Ws]]+Table411[[#This Row],[Away_Ls]])</f>
        <v>#N/A</v>
      </c>
    </row>
    <row r="166" spans="1:94" x14ac:dyDescent="0.45">
      <c r="A166">
        <v>166</v>
      </c>
      <c r="B166" s="4"/>
      <c r="C166" s="4"/>
      <c r="D166" s="3" t="e">
        <f>VLOOKUP('Prediction Data'!$B166, Names!$C$2:$K$363, 2,FALSE)</f>
        <v>#N/A</v>
      </c>
      <c r="E166" s="3" t="e">
        <f>VLOOKUP('Prediction Data'!$C166, Names!$C$2:$K$363, 2,FALSE)</f>
        <v>#N/A</v>
      </c>
      <c r="F166" s="3" t="e">
        <f>VLOOKUP('Prediction Data'!$B166, Names!$C$2:$K$363, 3,FALSE)</f>
        <v>#N/A</v>
      </c>
      <c r="G166" s="3" t="e">
        <f>VLOOKUP('Prediction Data'!$C166, Names!$C$2:$K$363, 3,FALSE)</f>
        <v>#N/A</v>
      </c>
      <c r="H166" s="3" t="e">
        <f>VLOOKUP('Prediction Data'!$B166, Names!$C$2:$K$363, 5,FALSE)</f>
        <v>#N/A</v>
      </c>
      <c r="I166" s="3" t="e">
        <f>VLOOKUP('Prediction Data'!$C166, Names!$C$2:$K$363, 5,FALSE)</f>
        <v>#N/A</v>
      </c>
      <c r="J166" s="3" t="e">
        <f>VLOOKUP('Prediction Data'!$B166, Names!$C$2:$K$363, 6,FALSE)</f>
        <v>#N/A</v>
      </c>
      <c r="K166" s="3" t="e">
        <f>VLOOKUP('Prediction Data'!$C166, Names!$C$2:$K$363, 6,FALSE)</f>
        <v>#N/A</v>
      </c>
      <c r="L166" s="3" t="e">
        <f>VLOOKUP(B166, Names!$C$2:$M$363, 7,FALSE)</f>
        <v>#N/A</v>
      </c>
      <c r="M166" s="3" t="e">
        <f>VLOOKUP(C166, Names!$C$2:$M$363, 7,FALSE)</f>
        <v>#N/A</v>
      </c>
      <c r="N166" s="4" t="s">
        <v>558</v>
      </c>
      <c r="Q166" s="4">
        <f t="shared" si="20"/>
        <v>0</v>
      </c>
      <c r="R166" s="4" t="str">
        <f t="shared" si="21"/>
        <v>L</v>
      </c>
      <c r="S166" s="5"/>
      <c r="T166" s="17" t="e">
        <f>VLOOKUP($F166, Ratings_Comp[], T$215, FALSE)</f>
        <v>#N/A</v>
      </c>
      <c r="U166" s="17" t="e">
        <f>VLOOKUP($F166, Ratings_Comp[], U$215, FALSE)</f>
        <v>#N/A</v>
      </c>
      <c r="V166" s="17" t="e">
        <f>VLOOKUP($F166, Ratings_Comp[], V$215, FALSE)</f>
        <v>#N/A</v>
      </c>
      <c r="W166" s="17" t="e">
        <f>VLOOKUP($F166, Ratings_Comp[], W$215, FALSE)</f>
        <v>#N/A</v>
      </c>
      <c r="X166" s="17" t="e">
        <f>VLOOKUP($F166, Ratings_Comp[], X$215, FALSE)</f>
        <v>#N/A</v>
      </c>
      <c r="Y166" s="17" t="e">
        <f>VLOOKUP($G166, Ratings_Comp[], Y$215, FALSE)</f>
        <v>#N/A</v>
      </c>
      <c r="Z166" s="17" t="e">
        <f>VLOOKUP($G166, Ratings_Comp[], Z$215, FALSE)</f>
        <v>#N/A</v>
      </c>
      <c r="AA166" s="17" t="e">
        <f>VLOOKUP($G166, Ratings_Comp[], AA$215, FALSE)</f>
        <v>#N/A</v>
      </c>
      <c r="AB166" s="17" t="e">
        <f>VLOOKUP($G166, Ratings_Comp[], AB$215, FALSE)</f>
        <v>#N/A</v>
      </c>
      <c r="AC166" s="17" t="e">
        <f>VLOOKUP($G166, Ratings_Comp[], AC$215, FALSE)</f>
        <v>#N/A</v>
      </c>
      <c r="AD166" t="e">
        <f>VLOOKUP('Prediction Data'!$D166,#REF!, AD$215,FALSE)</f>
        <v>#N/A</v>
      </c>
      <c r="AE166" t="e">
        <f>VLOOKUP('Prediction Data'!$D166,#REF!, AE$215,FALSE)</f>
        <v>#N/A</v>
      </c>
      <c r="AF166" t="e">
        <f>VLOOKUP('Prediction Data'!$D166,#REF!, AF$215,FALSE)</f>
        <v>#N/A</v>
      </c>
      <c r="AG166" t="e">
        <f>VLOOKUP('Prediction Data'!$D166,#REF!, AG$215,FALSE)</f>
        <v>#N/A</v>
      </c>
      <c r="AH166" t="e">
        <f>VLOOKUP('Prediction Data'!$D166,#REF!, AH$215,FALSE)</f>
        <v>#N/A</v>
      </c>
      <c r="AI166" t="e">
        <f>VLOOKUP('Prediction Data'!$E166,#REF!, AI$215,FALSE)</f>
        <v>#N/A</v>
      </c>
      <c r="AJ166" t="e">
        <f>VLOOKUP('Prediction Data'!$E166,#REF!, AJ$215,FALSE)</f>
        <v>#N/A</v>
      </c>
      <c r="AK166" t="e">
        <f>VLOOKUP('Prediction Data'!$E166,#REF!, AK$215,FALSE)</f>
        <v>#N/A</v>
      </c>
      <c r="AL166" t="e">
        <f>VLOOKUP('Prediction Data'!$E166,#REF!, AL$215,FALSE)</f>
        <v>#N/A</v>
      </c>
      <c r="AM166" t="e">
        <f>VLOOKUP('Prediction Data'!$E166,#REF!, AM$215,FALSE)</f>
        <v>#N/A</v>
      </c>
      <c r="AN166" t="e">
        <f>VLOOKUP($F166,#REF!, AN$215,FALSE)</f>
        <v>#N/A</v>
      </c>
      <c r="AO166" t="e">
        <f>VLOOKUP($F166,#REF!, AO$215,FALSE)</f>
        <v>#N/A</v>
      </c>
      <c r="AP166" t="e">
        <f>VLOOKUP($G166,#REF!, AP$215,FALSE)</f>
        <v>#N/A</v>
      </c>
      <c r="AQ166" t="e">
        <f>VLOOKUP($G166,#REF!, AQ$215,FALSE)</f>
        <v>#N/A</v>
      </c>
      <c r="AR166" t="e">
        <f>VLOOKUP($H166,#REF!, 'Prediction Data'!AR$215,FALSE)</f>
        <v>#N/A</v>
      </c>
      <c r="AS166" t="e">
        <f>VLOOKUP($H166,#REF!, 'Prediction Data'!AS$215,FALSE)</f>
        <v>#N/A</v>
      </c>
      <c r="AT166" t="e">
        <f>VLOOKUP($H166,#REF!, 'Prediction Data'!AT$215,FALSE)</f>
        <v>#N/A</v>
      </c>
      <c r="AU166" t="e">
        <f>VLOOKUP($H166,#REF!, 'Prediction Data'!AU$215,FALSE)</f>
        <v>#N/A</v>
      </c>
      <c r="AV166" t="e">
        <f>VLOOKUP($H166,#REF!, 'Prediction Data'!AV$215,FALSE)</f>
        <v>#N/A</v>
      </c>
      <c r="AW166" t="e">
        <f>VLOOKUP($H166,#REF!, 'Prediction Data'!AW$215,FALSE)</f>
        <v>#N/A</v>
      </c>
      <c r="AX166" t="e">
        <f>VLOOKUP($H166,#REF!, 'Prediction Data'!AX$215,FALSE)</f>
        <v>#N/A</v>
      </c>
      <c r="AY166" t="e">
        <f>VLOOKUP($H166,#REF!, 'Prediction Data'!AY$215,FALSE)</f>
        <v>#N/A</v>
      </c>
      <c r="AZ166" t="e">
        <f>VLOOKUP($H166,#REF!, 'Prediction Data'!AZ$215,FALSE)</f>
        <v>#N/A</v>
      </c>
      <c r="BA166" t="e">
        <f>VLOOKUP($H166,#REF!, 'Prediction Data'!BA$215,FALSE)</f>
        <v>#N/A</v>
      </c>
      <c r="BB166" t="e">
        <f>VLOOKUP($H166,#REF!, 'Prediction Data'!BB$215,FALSE)</f>
        <v>#N/A</v>
      </c>
      <c r="BC166" t="e">
        <f>VLOOKUP($H166,#REF!, 'Prediction Data'!BC$215,FALSE)</f>
        <v>#N/A</v>
      </c>
      <c r="BD166" t="e">
        <f>VLOOKUP($I166,#REF!, 'Prediction Data'!BD$215,FALSE)</f>
        <v>#N/A</v>
      </c>
      <c r="BE166" t="e">
        <f>VLOOKUP($I166,#REF!, 'Prediction Data'!BE$215,FALSE)</f>
        <v>#N/A</v>
      </c>
      <c r="BF166" t="e">
        <f>VLOOKUP($I166,#REF!, 'Prediction Data'!BF$215,FALSE)</f>
        <v>#N/A</v>
      </c>
      <c r="BG166" t="e">
        <f>VLOOKUP($I166,#REF!, 'Prediction Data'!BG$215,FALSE)</f>
        <v>#N/A</v>
      </c>
      <c r="BH166" t="e">
        <f>VLOOKUP($I166,#REF!, 'Prediction Data'!BH$215,FALSE)</f>
        <v>#N/A</v>
      </c>
      <c r="BI166" t="e">
        <f>VLOOKUP($I166,#REF!, 'Prediction Data'!BI$215,FALSE)</f>
        <v>#N/A</v>
      </c>
      <c r="BJ166" t="e">
        <f>VLOOKUP($I166,#REF!, 'Prediction Data'!BJ$215,FALSE)</f>
        <v>#N/A</v>
      </c>
      <c r="BK166" t="e">
        <f>VLOOKUP($I166,#REF!, 'Prediction Data'!BK$215,FALSE)</f>
        <v>#N/A</v>
      </c>
      <c r="BL166" t="e">
        <f>VLOOKUP($I166,#REF!, 'Prediction Data'!BL$215,FALSE)</f>
        <v>#N/A</v>
      </c>
      <c r="BM166" t="e">
        <f>VLOOKUP($I166,#REF!, 'Prediction Data'!BM$215,FALSE)</f>
        <v>#N/A</v>
      </c>
      <c r="BN166" t="e">
        <f>VLOOKUP($I166,#REF!, 'Prediction Data'!BN$215,FALSE)</f>
        <v>#N/A</v>
      </c>
      <c r="BO166" t="e">
        <f>VLOOKUP($I166,#REF!, 'Prediction Data'!BO$215,FALSE)</f>
        <v>#N/A</v>
      </c>
      <c r="BP166" t="e">
        <f>VLOOKUP('Prediction Data'!$J166,#REF!, BP$215, FALSE)</f>
        <v>#N/A</v>
      </c>
      <c r="BQ166" t="e">
        <f>VLOOKUP('Prediction Data'!$J166,#REF!, BQ$215, FALSE)</f>
        <v>#N/A</v>
      </c>
      <c r="BR166" t="e">
        <f>VLOOKUP('Prediction Data'!$J166,#REF!, BR$215, FALSE)</f>
        <v>#N/A</v>
      </c>
      <c r="BS166" t="e">
        <f>VLOOKUP('Prediction Data'!$J166,#REF!, BS$215, FALSE)</f>
        <v>#N/A</v>
      </c>
      <c r="BT166" t="e">
        <f>VLOOKUP('Prediction Data'!$J166,#REF!, BT$215, FALSE)</f>
        <v>#N/A</v>
      </c>
      <c r="BU166" t="e">
        <f t="shared" si="22"/>
        <v>#N/A</v>
      </c>
      <c r="BV166" t="e">
        <f t="shared" si="23"/>
        <v>#N/A</v>
      </c>
      <c r="BW166" t="e">
        <f>VLOOKUP('Prediction Data'!$K166,#REF!, BW$215, FALSE)</f>
        <v>#N/A</v>
      </c>
      <c r="BX166" t="e">
        <f>VLOOKUP('Prediction Data'!$K166,#REF!, BX$215, FALSE)</f>
        <v>#N/A</v>
      </c>
      <c r="BY166" t="e">
        <f>VLOOKUP('Prediction Data'!$K166,#REF!, BY$215, FALSE)</f>
        <v>#N/A</v>
      </c>
      <c r="BZ166" t="e">
        <f>VLOOKUP('Prediction Data'!$K166,#REF!, BZ$215, FALSE)</f>
        <v>#N/A</v>
      </c>
      <c r="CA166" t="e">
        <f>VLOOKUP('Prediction Data'!$K166,#REF!, CA$215, FALSE)</f>
        <v>#N/A</v>
      </c>
      <c r="CB166" t="e">
        <f t="shared" si="24"/>
        <v>#N/A</v>
      </c>
      <c r="CC166" t="e">
        <f t="shared" si="25"/>
        <v>#N/A</v>
      </c>
      <c r="CD166" t="e">
        <f t="shared" si="26"/>
        <v>#N/A</v>
      </c>
      <c r="CE166" t="e">
        <f t="shared" si="27"/>
        <v>#N/A</v>
      </c>
      <c r="CF166" s="20" t="e">
        <f t="shared" si="28"/>
        <v>#N/A</v>
      </c>
      <c r="CG166" s="20" t="e">
        <f t="shared" si="29"/>
        <v>#N/A</v>
      </c>
      <c r="CH166" t="e">
        <f>VLOOKUP(Table411[[#This Row],[Conference_H]], Conferences!$H$2:$N$34, 3,FALSE)</f>
        <v>#N/A</v>
      </c>
      <c r="CI166" t="e">
        <f>VLOOKUP(Table411[[#This Row],[Conference_A]], Conferences!$H$2:$N$34, 3,FALSE)</f>
        <v>#N/A</v>
      </c>
      <c r="CJ166" t="e">
        <f>IF(Table411[[#This Row],[CRank_H]]=Table411[[#This Row],[CRank_A]],0,1)</f>
        <v>#N/A</v>
      </c>
      <c r="CK166" t="e">
        <f>VLOOKUP(Table411[[#This Row],[Home Name BPI_SAG ELO]], 'Ratings_Comp'!$A$2:$L$364, 14, FALSE)</f>
        <v>#N/A</v>
      </c>
      <c r="CL166" t="e">
        <f>VLOOKUP(Table411[[#This Row],[Home Name BPI_SAG ELO]], 'Ratings_Comp'!$A$2:$L$364, 15, FALSE)</f>
        <v>#N/A</v>
      </c>
      <c r="CM166" t="e">
        <f>VLOOKUP(Table411[[#This Row],[Away Name BPI_SAG ELO]], 'Ratings_Comp'!$A$2:$L$364, 14, FALSE)</f>
        <v>#N/A</v>
      </c>
      <c r="CN166" t="e">
        <f>VLOOKUP(Table411[[#This Row],[Away Name BPI_SAG ELO]], 'Ratings_Comp'!$A$2:$L$364, 15, FALSE)</f>
        <v>#N/A</v>
      </c>
      <c r="CO166" t="e">
        <f>Table411[[#This Row],[Home_Ws]]/(Table411[[#This Row],[Home_Ws]]+Table411[[#This Row],[Home_Ls]])</f>
        <v>#N/A</v>
      </c>
      <c r="CP166" t="e">
        <f>Table411[[#This Row],[Away_Ws]]/(Table411[[#This Row],[Away_Ws]]+Table411[[#This Row],[Away_Ls]])</f>
        <v>#N/A</v>
      </c>
    </row>
    <row r="167" spans="1:94" x14ac:dyDescent="0.45">
      <c r="A167">
        <f t="shared" ref="A167:A214" si="30">A166+1</f>
        <v>167</v>
      </c>
      <c r="B167" s="4"/>
      <c r="C167" s="4"/>
      <c r="D167" s="3" t="e">
        <f>VLOOKUP('Prediction Data'!$B167, Names!$C$2:$K$363, 2,FALSE)</f>
        <v>#N/A</v>
      </c>
      <c r="E167" s="3" t="e">
        <f>VLOOKUP('Prediction Data'!$C167, Names!$C$2:$K$363, 2,FALSE)</f>
        <v>#N/A</v>
      </c>
      <c r="F167" s="3" t="e">
        <f>VLOOKUP('Prediction Data'!$B167, Names!$C$2:$K$363, 3,FALSE)</f>
        <v>#N/A</v>
      </c>
      <c r="G167" s="3" t="e">
        <f>VLOOKUP('Prediction Data'!$C167, Names!$C$2:$K$363, 3,FALSE)</f>
        <v>#N/A</v>
      </c>
      <c r="H167" s="3" t="e">
        <f>VLOOKUP('Prediction Data'!$B167, Names!$C$2:$K$363, 5,FALSE)</f>
        <v>#N/A</v>
      </c>
      <c r="I167" s="3" t="e">
        <f>VLOOKUP('Prediction Data'!$C167, Names!$C$2:$K$363, 5,FALSE)</f>
        <v>#N/A</v>
      </c>
      <c r="J167" s="3" t="e">
        <f>VLOOKUP('Prediction Data'!$B167, Names!$C$2:$K$363, 6,FALSE)</f>
        <v>#N/A</v>
      </c>
      <c r="K167" s="3" t="e">
        <f>VLOOKUP('Prediction Data'!$C167, Names!$C$2:$K$363, 6,FALSE)</f>
        <v>#N/A</v>
      </c>
      <c r="L167" s="3" t="e">
        <f>VLOOKUP(B167, Names!$C$2:$M$363, 7,FALSE)</f>
        <v>#N/A</v>
      </c>
      <c r="M167" s="3" t="e">
        <f>VLOOKUP(C167, Names!$C$2:$M$363, 7,FALSE)</f>
        <v>#N/A</v>
      </c>
      <c r="N167" s="4" t="s">
        <v>558</v>
      </c>
      <c r="Q167" s="4">
        <f t="shared" si="20"/>
        <v>0</v>
      </c>
      <c r="R167" s="4" t="str">
        <f t="shared" si="21"/>
        <v>L</v>
      </c>
      <c r="S167" s="5"/>
      <c r="T167" s="17" t="e">
        <f>VLOOKUP($F167, Ratings_Comp[], T$215, FALSE)</f>
        <v>#N/A</v>
      </c>
      <c r="U167" s="17" t="e">
        <f>VLOOKUP($F167, Ratings_Comp[], U$215, FALSE)</f>
        <v>#N/A</v>
      </c>
      <c r="V167" s="17" t="e">
        <f>VLOOKUP($F167, Ratings_Comp[], V$215, FALSE)</f>
        <v>#N/A</v>
      </c>
      <c r="W167" s="17" t="e">
        <f>VLOOKUP($F167, Ratings_Comp[], W$215, FALSE)</f>
        <v>#N/A</v>
      </c>
      <c r="X167" s="17" t="e">
        <f>VLOOKUP($F167, Ratings_Comp[], X$215, FALSE)</f>
        <v>#N/A</v>
      </c>
      <c r="Y167" s="17" t="e">
        <f>VLOOKUP($G167, Ratings_Comp[], Y$215, FALSE)</f>
        <v>#N/A</v>
      </c>
      <c r="Z167" s="17" t="e">
        <f>VLOOKUP($G167, Ratings_Comp[], Z$215, FALSE)</f>
        <v>#N/A</v>
      </c>
      <c r="AA167" s="17" t="e">
        <f>VLOOKUP($G167, Ratings_Comp[], AA$215, FALSE)</f>
        <v>#N/A</v>
      </c>
      <c r="AB167" s="17" t="e">
        <f>VLOOKUP($G167, Ratings_Comp[], AB$215, FALSE)</f>
        <v>#N/A</v>
      </c>
      <c r="AC167" s="17" t="e">
        <f>VLOOKUP($G167, Ratings_Comp[], AC$215, FALSE)</f>
        <v>#N/A</v>
      </c>
      <c r="AD167" t="e">
        <f>VLOOKUP('Prediction Data'!$D167,#REF!, AD$215,FALSE)</f>
        <v>#N/A</v>
      </c>
      <c r="AE167" t="e">
        <f>VLOOKUP('Prediction Data'!$D167,#REF!, AE$215,FALSE)</f>
        <v>#N/A</v>
      </c>
      <c r="AF167" t="e">
        <f>VLOOKUP('Prediction Data'!$D167,#REF!, AF$215,FALSE)</f>
        <v>#N/A</v>
      </c>
      <c r="AG167" t="e">
        <f>VLOOKUP('Prediction Data'!$D167,#REF!, AG$215,FALSE)</f>
        <v>#N/A</v>
      </c>
      <c r="AH167" t="e">
        <f>VLOOKUP('Prediction Data'!$D167,#REF!, AH$215,FALSE)</f>
        <v>#N/A</v>
      </c>
      <c r="AI167" t="e">
        <f>VLOOKUP('Prediction Data'!$E167,#REF!, AI$215,FALSE)</f>
        <v>#N/A</v>
      </c>
      <c r="AJ167" t="e">
        <f>VLOOKUP('Prediction Data'!$E167,#REF!, AJ$215,FALSE)</f>
        <v>#N/A</v>
      </c>
      <c r="AK167" t="e">
        <f>VLOOKUP('Prediction Data'!$E167,#REF!, AK$215,FALSE)</f>
        <v>#N/A</v>
      </c>
      <c r="AL167" t="e">
        <f>VLOOKUP('Prediction Data'!$E167,#REF!, AL$215,FALSE)</f>
        <v>#N/A</v>
      </c>
      <c r="AM167" t="e">
        <f>VLOOKUP('Prediction Data'!$E167,#REF!, AM$215,FALSE)</f>
        <v>#N/A</v>
      </c>
      <c r="AN167" t="e">
        <f>VLOOKUP($F167,#REF!, AN$215,FALSE)</f>
        <v>#N/A</v>
      </c>
      <c r="AO167" t="e">
        <f>VLOOKUP($F167,#REF!, AO$215,FALSE)</f>
        <v>#N/A</v>
      </c>
      <c r="AP167" t="e">
        <f>VLOOKUP($G167,#REF!, AP$215,FALSE)</f>
        <v>#N/A</v>
      </c>
      <c r="AQ167" t="e">
        <f>VLOOKUP($G167,#REF!, AQ$215,FALSE)</f>
        <v>#N/A</v>
      </c>
      <c r="AR167" t="e">
        <f>VLOOKUP($H167,#REF!, 'Prediction Data'!AR$215,FALSE)</f>
        <v>#N/A</v>
      </c>
      <c r="AS167" t="e">
        <f>VLOOKUP($H167,#REF!, 'Prediction Data'!AS$215,FALSE)</f>
        <v>#N/A</v>
      </c>
      <c r="AT167" t="e">
        <f>VLOOKUP($H167,#REF!, 'Prediction Data'!AT$215,FALSE)</f>
        <v>#N/A</v>
      </c>
      <c r="AU167" t="e">
        <f>VLOOKUP($H167,#REF!, 'Prediction Data'!AU$215,FALSE)</f>
        <v>#N/A</v>
      </c>
      <c r="AV167" t="e">
        <f>VLOOKUP($H167,#REF!, 'Prediction Data'!AV$215,FALSE)</f>
        <v>#N/A</v>
      </c>
      <c r="AW167" t="e">
        <f>VLOOKUP($H167,#REF!, 'Prediction Data'!AW$215,FALSE)</f>
        <v>#N/A</v>
      </c>
      <c r="AX167" t="e">
        <f>VLOOKUP($H167,#REF!, 'Prediction Data'!AX$215,FALSE)</f>
        <v>#N/A</v>
      </c>
      <c r="AY167" t="e">
        <f>VLOOKUP($H167,#REF!, 'Prediction Data'!AY$215,FALSE)</f>
        <v>#N/A</v>
      </c>
      <c r="AZ167" t="e">
        <f>VLOOKUP($H167,#REF!, 'Prediction Data'!AZ$215,FALSE)</f>
        <v>#N/A</v>
      </c>
      <c r="BA167" t="e">
        <f>VLOOKUP($H167,#REF!, 'Prediction Data'!BA$215,FALSE)</f>
        <v>#N/A</v>
      </c>
      <c r="BB167" t="e">
        <f>VLOOKUP($H167,#REF!, 'Prediction Data'!BB$215,FALSE)</f>
        <v>#N/A</v>
      </c>
      <c r="BC167" t="e">
        <f>VLOOKUP($H167,#REF!, 'Prediction Data'!BC$215,FALSE)</f>
        <v>#N/A</v>
      </c>
      <c r="BD167" t="e">
        <f>VLOOKUP($I167,#REF!, 'Prediction Data'!BD$215,FALSE)</f>
        <v>#N/A</v>
      </c>
      <c r="BE167" t="e">
        <f>VLOOKUP($I167,#REF!, 'Prediction Data'!BE$215,FALSE)</f>
        <v>#N/A</v>
      </c>
      <c r="BF167" t="e">
        <f>VLOOKUP($I167,#REF!, 'Prediction Data'!BF$215,FALSE)</f>
        <v>#N/A</v>
      </c>
      <c r="BG167" t="e">
        <f>VLOOKUP($I167,#REF!, 'Prediction Data'!BG$215,FALSE)</f>
        <v>#N/A</v>
      </c>
      <c r="BH167" t="e">
        <f>VLOOKUP($I167,#REF!, 'Prediction Data'!BH$215,FALSE)</f>
        <v>#N/A</v>
      </c>
      <c r="BI167" t="e">
        <f>VLOOKUP($I167,#REF!, 'Prediction Data'!BI$215,FALSE)</f>
        <v>#N/A</v>
      </c>
      <c r="BJ167" t="e">
        <f>VLOOKUP($I167,#REF!, 'Prediction Data'!BJ$215,FALSE)</f>
        <v>#N/A</v>
      </c>
      <c r="BK167" t="e">
        <f>VLOOKUP($I167,#REF!, 'Prediction Data'!BK$215,FALSE)</f>
        <v>#N/A</v>
      </c>
      <c r="BL167" t="e">
        <f>VLOOKUP($I167,#REF!, 'Prediction Data'!BL$215,FALSE)</f>
        <v>#N/A</v>
      </c>
      <c r="BM167" t="e">
        <f>VLOOKUP($I167,#REF!, 'Prediction Data'!BM$215,FALSE)</f>
        <v>#N/A</v>
      </c>
      <c r="BN167" t="e">
        <f>VLOOKUP($I167,#REF!, 'Prediction Data'!BN$215,FALSE)</f>
        <v>#N/A</v>
      </c>
      <c r="BO167" t="e">
        <f>VLOOKUP($I167,#REF!, 'Prediction Data'!BO$215,FALSE)</f>
        <v>#N/A</v>
      </c>
      <c r="BP167" t="e">
        <f>VLOOKUP('Prediction Data'!$J167,#REF!, BP$215, FALSE)</f>
        <v>#N/A</v>
      </c>
      <c r="BQ167" t="e">
        <f>VLOOKUP('Prediction Data'!$J167,#REF!, BQ$215, FALSE)</f>
        <v>#N/A</v>
      </c>
      <c r="BR167" t="e">
        <f>VLOOKUP('Prediction Data'!$J167,#REF!, BR$215, FALSE)</f>
        <v>#N/A</v>
      </c>
      <c r="BS167" t="e">
        <f>VLOOKUP('Prediction Data'!$J167,#REF!, BS$215, FALSE)</f>
        <v>#N/A</v>
      </c>
      <c r="BT167" t="e">
        <f>VLOOKUP('Prediction Data'!$J167,#REF!, BT$215, FALSE)</f>
        <v>#N/A</v>
      </c>
      <c r="BU167" t="e">
        <f t="shared" si="22"/>
        <v>#N/A</v>
      </c>
      <c r="BV167" t="e">
        <f t="shared" si="23"/>
        <v>#N/A</v>
      </c>
      <c r="BW167" t="e">
        <f>VLOOKUP('Prediction Data'!$K167,#REF!, BW$215, FALSE)</f>
        <v>#N/A</v>
      </c>
      <c r="BX167" t="e">
        <f>VLOOKUP('Prediction Data'!$K167,#REF!, BX$215, FALSE)</f>
        <v>#N/A</v>
      </c>
      <c r="BY167" t="e">
        <f>VLOOKUP('Prediction Data'!$K167,#REF!, BY$215, FALSE)</f>
        <v>#N/A</v>
      </c>
      <c r="BZ167" t="e">
        <f>VLOOKUP('Prediction Data'!$K167,#REF!, BZ$215, FALSE)</f>
        <v>#N/A</v>
      </c>
      <c r="CA167" t="e">
        <f>VLOOKUP('Prediction Data'!$K167,#REF!, CA$215, FALSE)</f>
        <v>#N/A</v>
      </c>
      <c r="CB167" t="e">
        <f t="shared" si="24"/>
        <v>#N/A</v>
      </c>
      <c r="CC167" t="e">
        <f t="shared" si="25"/>
        <v>#N/A</v>
      </c>
      <c r="CD167" t="e">
        <f t="shared" si="26"/>
        <v>#N/A</v>
      </c>
      <c r="CE167" t="e">
        <f t="shared" si="27"/>
        <v>#N/A</v>
      </c>
      <c r="CF167" s="20" t="e">
        <f t="shared" si="28"/>
        <v>#N/A</v>
      </c>
      <c r="CG167" s="20" t="e">
        <f t="shared" si="29"/>
        <v>#N/A</v>
      </c>
      <c r="CH167" t="e">
        <f>VLOOKUP(Table411[[#This Row],[Conference_H]], Conferences!$H$2:$N$34, 3,FALSE)</f>
        <v>#N/A</v>
      </c>
      <c r="CI167" t="e">
        <f>VLOOKUP(Table411[[#This Row],[Conference_A]], Conferences!$H$2:$N$34, 3,FALSE)</f>
        <v>#N/A</v>
      </c>
      <c r="CJ167" t="e">
        <f>IF(Table411[[#This Row],[CRank_H]]=Table411[[#This Row],[CRank_A]],0,1)</f>
        <v>#N/A</v>
      </c>
      <c r="CK167" t="e">
        <f>VLOOKUP(Table411[[#This Row],[Home Name BPI_SAG ELO]], 'Ratings_Comp'!$A$2:$L$364, 14, FALSE)</f>
        <v>#N/A</v>
      </c>
      <c r="CL167" t="e">
        <f>VLOOKUP(Table411[[#This Row],[Home Name BPI_SAG ELO]], 'Ratings_Comp'!$A$2:$L$364, 15, FALSE)</f>
        <v>#N/A</v>
      </c>
      <c r="CM167" t="e">
        <f>VLOOKUP(Table411[[#This Row],[Away Name BPI_SAG ELO]], 'Ratings_Comp'!$A$2:$L$364, 14, FALSE)</f>
        <v>#N/A</v>
      </c>
      <c r="CN167" t="e">
        <f>VLOOKUP(Table411[[#This Row],[Away Name BPI_SAG ELO]], 'Ratings_Comp'!$A$2:$L$364, 15, FALSE)</f>
        <v>#N/A</v>
      </c>
      <c r="CO167" t="e">
        <f>Table411[[#This Row],[Home_Ws]]/(Table411[[#This Row],[Home_Ws]]+Table411[[#This Row],[Home_Ls]])</f>
        <v>#N/A</v>
      </c>
      <c r="CP167" t="e">
        <f>Table411[[#This Row],[Away_Ws]]/(Table411[[#This Row],[Away_Ws]]+Table411[[#This Row],[Away_Ls]])</f>
        <v>#N/A</v>
      </c>
    </row>
    <row r="168" spans="1:94" x14ac:dyDescent="0.45">
      <c r="A168">
        <f t="shared" si="30"/>
        <v>168</v>
      </c>
      <c r="B168" s="4"/>
      <c r="C168" s="4"/>
      <c r="D168" s="3" t="e">
        <f>VLOOKUP('Prediction Data'!$B168, Names!$C$2:$K$363, 2,FALSE)</f>
        <v>#N/A</v>
      </c>
      <c r="E168" s="3" t="e">
        <f>VLOOKUP('Prediction Data'!$C168, Names!$C$2:$K$363, 2,FALSE)</f>
        <v>#N/A</v>
      </c>
      <c r="F168" s="3" t="e">
        <f>VLOOKUP('Prediction Data'!$B168, Names!$C$2:$K$363, 3,FALSE)</f>
        <v>#N/A</v>
      </c>
      <c r="G168" s="3" t="e">
        <f>VLOOKUP('Prediction Data'!$C168, Names!$C$2:$K$363, 3,FALSE)</f>
        <v>#N/A</v>
      </c>
      <c r="H168" s="3" t="e">
        <f>VLOOKUP('Prediction Data'!$B168, Names!$C$2:$K$363, 5,FALSE)</f>
        <v>#N/A</v>
      </c>
      <c r="I168" s="3" t="e">
        <f>VLOOKUP('Prediction Data'!$C168, Names!$C$2:$K$363, 5,FALSE)</f>
        <v>#N/A</v>
      </c>
      <c r="J168" s="3" t="e">
        <f>VLOOKUP('Prediction Data'!$B168, Names!$C$2:$K$363, 6,FALSE)</f>
        <v>#N/A</v>
      </c>
      <c r="K168" s="3" t="e">
        <f>VLOOKUP('Prediction Data'!$C168, Names!$C$2:$K$363, 6,FALSE)</f>
        <v>#N/A</v>
      </c>
      <c r="L168" s="3" t="e">
        <f>VLOOKUP(B168, Names!$C$2:$M$363, 7,FALSE)</f>
        <v>#N/A</v>
      </c>
      <c r="M168" s="3" t="e">
        <f>VLOOKUP(C168, Names!$C$2:$M$363, 7,FALSE)</f>
        <v>#N/A</v>
      </c>
      <c r="N168" s="4" t="s">
        <v>558</v>
      </c>
      <c r="Q168" s="4">
        <f t="shared" si="20"/>
        <v>0</v>
      </c>
      <c r="R168" s="4" t="str">
        <f t="shared" si="21"/>
        <v>L</v>
      </c>
      <c r="S168" s="5"/>
      <c r="T168" s="17" t="e">
        <f>VLOOKUP($F168, Ratings_Comp[], T$215, FALSE)</f>
        <v>#N/A</v>
      </c>
      <c r="U168" s="17" t="e">
        <f>VLOOKUP($F168, Ratings_Comp[], U$215, FALSE)</f>
        <v>#N/A</v>
      </c>
      <c r="V168" s="17" t="e">
        <f>VLOOKUP($F168, Ratings_Comp[], V$215, FALSE)</f>
        <v>#N/A</v>
      </c>
      <c r="W168" s="17" t="e">
        <f>VLOOKUP($F168, Ratings_Comp[], W$215, FALSE)</f>
        <v>#N/A</v>
      </c>
      <c r="X168" s="17" t="e">
        <f>VLOOKUP($F168, Ratings_Comp[], X$215, FALSE)</f>
        <v>#N/A</v>
      </c>
      <c r="Y168" s="17" t="e">
        <f>VLOOKUP($G168, Ratings_Comp[], Y$215, FALSE)</f>
        <v>#N/A</v>
      </c>
      <c r="Z168" s="17" t="e">
        <f>VLOOKUP($G168, Ratings_Comp[], Z$215, FALSE)</f>
        <v>#N/A</v>
      </c>
      <c r="AA168" s="17" t="e">
        <f>VLOOKUP($G168, Ratings_Comp[], AA$215, FALSE)</f>
        <v>#N/A</v>
      </c>
      <c r="AB168" s="17" t="e">
        <f>VLOOKUP($G168, Ratings_Comp[], AB$215, FALSE)</f>
        <v>#N/A</v>
      </c>
      <c r="AC168" s="17" t="e">
        <f>VLOOKUP($G168, Ratings_Comp[], AC$215, FALSE)</f>
        <v>#N/A</v>
      </c>
      <c r="AD168" t="e">
        <f>VLOOKUP('Prediction Data'!$D168,#REF!, AD$215,FALSE)</f>
        <v>#N/A</v>
      </c>
      <c r="AE168" t="e">
        <f>VLOOKUP('Prediction Data'!$D168,#REF!, AE$215,FALSE)</f>
        <v>#N/A</v>
      </c>
      <c r="AF168" t="e">
        <f>VLOOKUP('Prediction Data'!$D168,#REF!, AF$215,FALSE)</f>
        <v>#N/A</v>
      </c>
      <c r="AG168" t="e">
        <f>VLOOKUP('Prediction Data'!$D168,#REF!, AG$215,FALSE)</f>
        <v>#N/A</v>
      </c>
      <c r="AH168" t="e">
        <f>VLOOKUP('Prediction Data'!$D168,#REF!, AH$215,FALSE)</f>
        <v>#N/A</v>
      </c>
      <c r="AI168" t="e">
        <f>VLOOKUP('Prediction Data'!$E168,#REF!, AI$215,FALSE)</f>
        <v>#N/A</v>
      </c>
      <c r="AJ168" t="e">
        <f>VLOOKUP('Prediction Data'!$E168,#REF!, AJ$215,FALSE)</f>
        <v>#N/A</v>
      </c>
      <c r="AK168" t="e">
        <f>VLOOKUP('Prediction Data'!$E168,#REF!, AK$215,FALSE)</f>
        <v>#N/A</v>
      </c>
      <c r="AL168" t="e">
        <f>VLOOKUP('Prediction Data'!$E168,#REF!, AL$215,FALSE)</f>
        <v>#N/A</v>
      </c>
      <c r="AM168" t="e">
        <f>VLOOKUP('Prediction Data'!$E168,#REF!, AM$215,FALSE)</f>
        <v>#N/A</v>
      </c>
      <c r="AN168" t="e">
        <f>VLOOKUP($F168,#REF!, AN$215,FALSE)</f>
        <v>#N/A</v>
      </c>
      <c r="AO168" t="e">
        <f>VLOOKUP($F168,#REF!, AO$215,FALSE)</f>
        <v>#N/A</v>
      </c>
      <c r="AP168" t="e">
        <f>VLOOKUP($G168,#REF!, AP$215,FALSE)</f>
        <v>#N/A</v>
      </c>
      <c r="AQ168" t="e">
        <f>VLOOKUP($G168,#REF!, AQ$215,FALSE)</f>
        <v>#N/A</v>
      </c>
      <c r="AR168" t="e">
        <f>VLOOKUP($H168,#REF!, 'Prediction Data'!AR$215,FALSE)</f>
        <v>#N/A</v>
      </c>
      <c r="AS168" t="e">
        <f>VLOOKUP($H168,#REF!, 'Prediction Data'!AS$215,FALSE)</f>
        <v>#N/A</v>
      </c>
      <c r="AT168" t="e">
        <f>VLOOKUP($H168,#REF!, 'Prediction Data'!AT$215,FALSE)</f>
        <v>#N/A</v>
      </c>
      <c r="AU168" t="e">
        <f>VLOOKUP($H168,#REF!, 'Prediction Data'!AU$215,FALSE)</f>
        <v>#N/A</v>
      </c>
      <c r="AV168" t="e">
        <f>VLOOKUP($H168,#REF!, 'Prediction Data'!AV$215,FALSE)</f>
        <v>#N/A</v>
      </c>
      <c r="AW168" t="e">
        <f>VLOOKUP($H168,#REF!, 'Prediction Data'!AW$215,FALSE)</f>
        <v>#N/A</v>
      </c>
      <c r="AX168" t="e">
        <f>VLOOKUP($H168,#REF!, 'Prediction Data'!AX$215,FALSE)</f>
        <v>#N/A</v>
      </c>
      <c r="AY168" t="e">
        <f>VLOOKUP($H168,#REF!, 'Prediction Data'!AY$215,FALSE)</f>
        <v>#N/A</v>
      </c>
      <c r="AZ168" t="e">
        <f>VLOOKUP($H168,#REF!, 'Prediction Data'!AZ$215,FALSE)</f>
        <v>#N/A</v>
      </c>
      <c r="BA168" t="e">
        <f>VLOOKUP($H168,#REF!, 'Prediction Data'!BA$215,FALSE)</f>
        <v>#N/A</v>
      </c>
      <c r="BB168" t="e">
        <f>VLOOKUP($H168,#REF!, 'Prediction Data'!BB$215,FALSE)</f>
        <v>#N/A</v>
      </c>
      <c r="BC168" t="e">
        <f>VLOOKUP($H168,#REF!, 'Prediction Data'!BC$215,FALSE)</f>
        <v>#N/A</v>
      </c>
      <c r="BD168" t="e">
        <f>VLOOKUP($I168,#REF!, 'Prediction Data'!BD$215,FALSE)</f>
        <v>#N/A</v>
      </c>
      <c r="BE168" t="e">
        <f>VLOOKUP($I168,#REF!, 'Prediction Data'!BE$215,FALSE)</f>
        <v>#N/A</v>
      </c>
      <c r="BF168" t="e">
        <f>VLOOKUP($I168,#REF!, 'Prediction Data'!BF$215,FALSE)</f>
        <v>#N/A</v>
      </c>
      <c r="BG168" t="e">
        <f>VLOOKUP($I168,#REF!, 'Prediction Data'!BG$215,FALSE)</f>
        <v>#N/A</v>
      </c>
      <c r="BH168" t="e">
        <f>VLOOKUP($I168,#REF!, 'Prediction Data'!BH$215,FALSE)</f>
        <v>#N/A</v>
      </c>
      <c r="BI168" t="e">
        <f>VLOOKUP($I168,#REF!, 'Prediction Data'!BI$215,FALSE)</f>
        <v>#N/A</v>
      </c>
      <c r="BJ168" t="e">
        <f>VLOOKUP($I168,#REF!, 'Prediction Data'!BJ$215,FALSE)</f>
        <v>#N/A</v>
      </c>
      <c r="BK168" t="e">
        <f>VLOOKUP($I168,#REF!, 'Prediction Data'!BK$215,FALSE)</f>
        <v>#N/A</v>
      </c>
      <c r="BL168" t="e">
        <f>VLOOKUP($I168,#REF!, 'Prediction Data'!BL$215,FALSE)</f>
        <v>#N/A</v>
      </c>
      <c r="BM168" t="e">
        <f>VLOOKUP($I168,#REF!, 'Prediction Data'!BM$215,FALSE)</f>
        <v>#N/A</v>
      </c>
      <c r="BN168" t="e">
        <f>VLOOKUP($I168,#REF!, 'Prediction Data'!BN$215,FALSE)</f>
        <v>#N/A</v>
      </c>
      <c r="BO168" t="e">
        <f>VLOOKUP($I168,#REF!, 'Prediction Data'!BO$215,FALSE)</f>
        <v>#N/A</v>
      </c>
      <c r="BP168" t="e">
        <f>VLOOKUP('Prediction Data'!$J168,#REF!, BP$215, FALSE)</f>
        <v>#N/A</v>
      </c>
      <c r="BQ168" t="e">
        <f>VLOOKUP('Prediction Data'!$J168,#REF!, BQ$215, FALSE)</f>
        <v>#N/A</v>
      </c>
      <c r="BR168" t="e">
        <f>VLOOKUP('Prediction Data'!$J168,#REF!, BR$215, FALSE)</f>
        <v>#N/A</v>
      </c>
      <c r="BS168" t="e">
        <f>VLOOKUP('Prediction Data'!$J168,#REF!, BS$215, FALSE)</f>
        <v>#N/A</v>
      </c>
      <c r="BT168" t="e">
        <f>VLOOKUP('Prediction Data'!$J168,#REF!, BT$215, FALSE)</f>
        <v>#N/A</v>
      </c>
      <c r="BU168" t="e">
        <f t="shared" si="22"/>
        <v>#N/A</v>
      </c>
      <c r="BV168" t="e">
        <f t="shared" si="23"/>
        <v>#N/A</v>
      </c>
      <c r="BW168" t="e">
        <f>VLOOKUP('Prediction Data'!$K168,#REF!, BW$215, FALSE)</f>
        <v>#N/A</v>
      </c>
      <c r="BX168" t="e">
        <f>VLOOKUP('Prediction Data'!$K168,#REF!, BX$215, FALSE)</f>
        <v>#N/A</v>
      </c>
      <c r="BY168" t="e">
        <f>VLOOKUP('Prediction Data'!$K168,#REF!, BY$215, FALSE)</f>
        <v>#N/A</v>
      </c>
      <c r="BZ168" t="e">
        <f>VLOOKUP('Prediction Data'!$K168,#REF!, BZ$215, FALSE)</f>
        <v>#N/A</v>
      </c>
      <c r="CA168" t="e">
        <f>VLOOKUP('Prediction Data'!$K168,#REF!, CA$215, FALSE)</f>
        <v>#N/A</v>
      </c>
      <c r="CB168" t="e">
        <f t="shared" si="24"/>
        <v>#N/A</v>
      </c>
      <c r="CC168" t="e">
        <f t="shared" si="25"/>
        <v>#N/A</v>
      </c>
      <c r="CD168" t="e">
        <f t="shared" si="26"/>
        <v>#N/A</v>
      </c>
      <c r="CE168" t="e">
        <f t="shared" si="27"/>
        <v>#N/A</v>
      </c>
      <c r="CF168" s="20" t="e">
        <f t="shared" si="28"/>
        <v>#N/A</v>
      </c>
      <c r="CG168" s="20" t="e">
        <f t="shared" si="29"/>
        <v>#N/A</v>
      </c>
      <c r="CH168" t="e">
        <f>VLOOKUP(Table411[[#This Row],[Conference_H]], Conferences!$H$2:$N$34, 3,FALSE)</f>
        <v>#N/A</v>
      </c>
      <c r="CI168" t="e">
        <f>VLOOKUP(Table411[[#This Row],[Conference_A]], Conferences!$H$2:$N$34, 3,FALSE)</f>
        <v>#N/A</v>
      </c>
      <c r="CJ168" t="e">
        <f>IF(Table411[[#This Row],[CRank_H]]=Table411[[#This Row],[CRank_A]],0,1)</f>
        <v>#N/A</v>
      </c>
      <c r="CK168" t="e">
        <f>VLOOKUP(Table411[[#This Row],[Home Name BPI_SAG ELO]], 'Ratings_Comp'!$A$2:$L$364, 14, FALSE)</f>
        <v>#N/A</v>
      </c>
      <c r="CL168" t="e">
        <f>VLOOKUP(Table411[[#This Row],[Home Name BPI_SAG ELO]], 'Ratings_Comp'!$A$2:$L$364, 15, FALSE)</f>
        <v>#N/A</v>
      </c>
      <c r="CM168" t="e">
        <f>VLOOKUP(Table411[[#This Row],[Away Name BPI_SAG ELO]], 'Ratings_Comp'!$A$2:$L$364, 14, FALSE)</f>
        <v>#N/A</v>
      </c>
      <c r="CN168" t="e">
        <f>VLOOKUP(Table411[[#This Row],[Away Name BPI_SAG ELO]], 'Ratings_Comp'!$A$2:$L$364, 15, FALSE)</f>
        <v>#N/A</v>
      </c>
      <c r="CO168" t="e">
        <f>Table411[[#This Row],[Home_Ws]]/(Table411[[#This Row],[Home_Ws]]+Table411[[#This Row],[Home_Ls]])</f>
        <v>#N/A</v>
      </c>
      <c r="CP168" t="e">
        <f>Table411[[#This Row],[Away_Ws]]/(Table411[[#This Row],[Away_Ws]]+Table411[[#This Row],[Away_Ls]])</f>
        <v>#N/A</v>
      </c>
    </row>
    <row r="169" spans="1:94" x14ac:dyDescent="0.45">
      <c r="A169">
        <f t="shared" si="30"/>
        <v>169</v>
      </c>
      <c r="B169" s="4"/>
      <c r="C169" s="4"/>
      <c r="D169" s="3" t="e">
        <f>VLOOKUP('Prediction Data'!$B169, Names!$C$2:$K$363, 2,FALSE)</f>
        <v>#N/A</v>
      </c>
      <c r="E169" s="3" t="e">
        <f>VLOOKUP('Prediction Data'!$C169, Names!$C$2:$K$363, 2,FALSE)</f>
        <v>#N/A</v>
      </c>
      <c r="F169" s="3" t="e">
        <f>VLOOKUP('Prediction Data'!$B169, Names!$C$2:$K$363, 3,FALSE)</f>
        <v>#N/A</v>
      </c>
      <c r="G169" s="3" t="e">
        <f>VLOOKUP('Prediction Data'!$C169, Names!$C$2:$K$363, 3,FALSE)</f>
        <v>#N/A</v>
      </c>
      <c r="H169" s="3" t="e">
        <f>VLOOKUP('Prediction Data'!$B169, Names!$C$2:$K$363, 5,FALSE)</f>
        <v>#N/A</v>
      </c>
      <c r="I169" s="3" t="e">
        <f>VLOOKUP('Prediction Data'!$C169, Names!$C$2:$K$363, 5,FALSE)</f>
        <v>#N/A</v>
      </c>
      <c r="J169" s="3" t="e">
        <f>VLOOKUP('Prediction Data'!$B169, Names!$C$2:$K$363, 6,FALSE)</f>
        <v>#N/A</v>
      </c>
      <c r="K169" s="3" t="e">
        <f>VLOOKUP('Prediction Data'!$C169, Names!$C$2:$K$363, 6,FALSE)</f>
        <v>#N/A</v>
      </c>
      <c r="L169" s="3" t="e">
        <f>VLOOKUP(B169, Names!$C$2:$M$363, 7,FALSE)</f>
        <v>#N/A</v>
      </c>
      <c r="M169" s="3" t="e">
        <f>VLOOKUP(C169, Names!$C$2:$M$363, 7,FALSE)</f>
        <v>#N/A</v>
      </c>
      <c r="N169" s="4" t="s">
        <v>558</v>
      </c>
      <c r="Q169" s="4">
        <f t="shared" si="20"/>
        <v>0</v>
      </c>
      <c r="R169" s="4" t="str">
        <f t="shared" si="21"/>
        <v>L</v>
      </c>
      <c r="S169" s="5"/>
      <c r="T169" s="17" t="e">
        <f>VLOOKUP($F169, Ratings_Comp[], T$215, FALSE)</f>
        <v>#N/A</v>
      </c>
      <c r="U169" s="17" t="e">
        <f>VLOOKUP($F169, Ratings_Comp[], U$215, FALSE)</f>
        <v>#N/A</v>
      </c>
      <c r="V169" s="17" t="e">
        <f>VLOOKUP($F169, Ratings_Comp[], V$215, FALSE)</f>
        <v>#N/A</v>
      </c>
      <c r="W169" s="17" t="e">
        <f>VLOOKUP($F169, Ratings_Comp[], W$215, FALSE)</f>
        <v>#N/A</v>
      </c>
      <c r="X169" s="17" t="e">
        <f>VLOOKUP($F169, Ratings_Comp[], X$215, FALSE)</f>
        <v>#N/A</v>
      </c>
      <c r="Y169" s="17" t="e">
        <f>VLOOKUP($G169, Ratings_Comp[], Y$215, FALSE)</f>
        <v>#N/A</v>
      </c>
      <c r="Z169" s="17" t="e">
        <f>VLOOKUP($G169, Ratings_Comp[], Z$215, FALSE)</f>
        <v>#N/A</v>
      </c>
      <c r="AA169" s="17" t="e">
        <f>VLOOKUP($G169, Ratings_Comp[], AA$215, FALSE)</f>
        <v>#N/A</v>
      </c>
      <c r="AB169" s="17" t="e">
        <f>VLOOKUP($G169, Ratings_Comp[], AB$215, FALSE)</f>
        <v>#N/A</v>
      </c>
      <c r="AC169" s="17" t="e">
        <f>VLOOKUP($G169, Ratings_Comp[], AC$215, FALSE)</f>
        <v>#N/A</v>
      </c>
      <c r="AD169" t="e">
        <f>VLOOKUP('Prediction Data'!$D169,#REF!, AD$215,FALSE)</f>
        <v>#N/A</v>
      </c>
      <c r="AE169" t="e">
        <f>VLOOKUP('Prediction Data'!$D169,#REF!, AE$215,FALSE)</f>
        <v>#N/A</v>
      </c>
      <c r="AF169" t="e">
        <f>VLOOKUP('Prediction Data'!$D169,#REF!, AF$215,FALSE)</f>
        <v>#N/A</v>
      </c>
      <c r="AG169" t="e">
        <f>VLOOKUP('Prediction Data'!$D169,#REF!, AG$215,FALSE)</f>
        <v>#N/A</v>
      </c>
      <c r="AH169" t="e">
        <f>VLOOKUP('Prediction Data'!$D169,#REF!, AH$215,FALSE)</f>
        <v>#N/A</v>
      </c>
      <c r="AI169" t="e">
        <f>VLOOKUP('Prediction Data'!$E169,#REF!, AI$215,FALSE)</f>
        <v>#N/A</v>
      </c>
      <c r="AJ169" t="e">
        <f>VLOOKUP('Prediction Data'!$E169,#REF!, AJ$215,FALSE)</f>
        <v>#N/A</v>
      </c>
      <c r="AK169" t="e">
        <f>VLOOKUP('Prediction Data'!$E169,#REF!, AK$215,FALSE)</f>
        <v>#N/A</v>
      </c>
      <c r="AL169" t="e">
        <f>VLOOKUP('Prediction Data'!$E169,#REF!, AL$215,FALSE)</f>
        <v>#N/A</v>
      </c>
      <c r="AM169" t="e">
        <f>VLOOKUP('Prediction Data'!$E169,#REF!, AM$215,FALSE)</f>
        <v>#N/A</v>
      </c>
      <c r="AN169" t="e">
        <f>VLOOKUP($F169,#REF!, AN$215,FALSE)</f>
        <v>#N/A</v>
      </c>
      <c r="AO169" t="e">
        <f>VLOOKUP($F169,#REF!, AO$215,FALSE)</f>
        <v>#N/A</v>
      </c>
      <c r="AP169" t="e">
        <f>VLOOKUP($G169,#REF!, AP$215,FALSE)</f>
        <v>#N/A</v>
      </c>
      <c r="AQ169" t="e">
        <f>VLOOKUP($G169,#REF!, AQ$215,FALSE)</f>
        <v>#N/A</v>
      </c>
      <c r="AR169" t="e">
        <f>VLOOKUP($H169,#REF!, 'Prediction Data'!AR$215,FALSE)</f>
        <v>#N/A</v>
      </c>
      <c r="AS169" t="e">
        <f>VLOOKUP($H169,#REF!, 'Prediction Data'!AS$215,FALSE)</f>
        <v>#N/A</v>
      </c>
      <c r="AT169" t="e">
        <f>VLOOKUP($H169,#REF!, 'Prediction Data'!AT$215,FALSE)</f>
        <v>#N/A</v>
      </c>
      <c r="AU169" t="e">
        <f>VLOOKUP($H169,#REF!, 'Prediction Data'!AU$215,FALSE)</f>
        <v>#N/A</v>
      </c>
      <c r="AV169" t="e">
        <f>VLOOKUP($H169,#REF!, 'Prediction Data'!AV$215,FALSE)</f>
        <v>#N/A</v>
      </c>
      <c r="AW169" t="e">
        <f>VLOOKUP($H169,#REF!, 'Prediction Data'!AW$215,FALSE)</f>
        <v>#N/A</v>
      </c>
      <c r="AX169" t="e">
        <f>VLOOKUP($H169,#REF!, 'Prediction Data'!AX$215,FALSE)</f>
        <v>#N/A</v>
      </c>
      <c r="AY169" t="e">
        <f>VLOOKUP($H169,#REF!, 'Prediction Data'!AY$215,FALSE)</f>
        <v>#N/A</v>
      </c>
      <c r="AZ169" t="e">
        <f>VLOOKUP($H169,#REF!, 'Prediction Data'!AZ$215,FALSE)</f>
        <v>#N/A</v>
      </c>
      <c r="BA169" t="e">
        <f>VLOOKUP($H169,#REF!, 'Prediction Data'!BA$215,FALSE)</f>
        <v>#N/A</v>
      </c>
      <c r="BB169" t="e">
        <f>VLOOKUP($H169,#REF!, 'Prediction Data'!BB$215,FALSE)</f>
        <v>#N/A</v>
      </c>
      <c r="BC169" t="e">
        <f>VLOOKUP($H169,#REF!, 'Prediction Data'!BC$215,FALSE)</f>
        <v>#N/A</v>
      </c>
      <c r="BD169" t="e">
        <f>VLOOKUP($I169,#REF!, 'Prediction Data'!BD$215,FALSE)</f>
        <v>#N/A</v>
      </c>
      <c r="BE169" t="e">
        <f>VLOOKUP($I169,#REF!, 'Prediction Data'!BE$215,FALSE)</f>
        <v>#N/A</v>
      </c>
      <c r="BF169" t="e">
        <f>VLOOKUP($I169,#REF!, 'Prediction Data'!BF$215,FALSE)</f>
        <v>#N/A</v>
      </c>
      <c r="BG169" t="e">
        <f>VLOOKUP($I169,#REF!, 'Prediction Data'!BG$215,FALSE)</f>
        <v>#N/A</v>
      </c>
      <c r="BH169" t="e">
        <f>VLOOKUP($I169,#REF!, 'Prediction Data'!BH$215,FALSE)</f>
        <v>#N/A</v>
      </c>
      <c r="BI169" t="e">
        <f>VLOOKUP($I169,#REF!, 'Prediction Data'!BI$215,FALSE)</f>
        <v>#N/A</v>
      </c>
      <c r="BJ169" t="e">
        <f>VLOOKUP($I169,#REF!, 'Prediction Data'!BJ$215,FALSE)</f>
        <v>#N/A</v>
      </c>
      <c r="BK169" t="e">
        <f>VLOOKUP($I169,#REF!, 'Prediction Data'!BK$215,FALSE)</f>
        <v>#N/A</v>
      </c>
      <c r="BL169" t="e">
        <f>VLOOKUP($I169,#REF!, 'Prediction Data'!BL$215,FALSE)</f>
        <v>#N/A</v>
      </c>
      <c r="BM169" t="e">
        <f>VLOOKUP($I169,#REF!, 'Prediction Data'!BM$215,FALSE)</f>
        <v>#N/A</v>
      </c>
      <c r="BN169" t="e">
        <f>VLOOKUP($I169,#REF!, 'Prediction Data'!BN$215,FALSE)</f>
        <v>#N/A</v>
      </c>
      <c r="BO169" t="e">
        <f>VLOOKUP($I169,#REF!, 'Prediction Data'!BO$215,FALSE)</f>
        <v>#N/A</v>
      </c>
      <c r="BP169" t="e">
        <f>VLOOKUP('Prediction Data'!$J169,#REF!, BP$215, FALSE)</f>
        <v>#N/A</v>
      </c>
      <c r="BQ169" t="e">
        <f>VLOOKUP('Prediction Data'!$J169,#REF!, BQ$215, FALSE)</f>
        <v>#N/A</v>
      </c>
      <c r="BR169" t="e">
        <f>VLOOKUP('Prediction Data'!$J169,#REF!, BR$215, FALSE)</f>
        <v>#N/A</v>
      </c>
      <c r="BS169" t="e">
        <f>VLOOKUP('Prediction Data'!$J169,#REF!, BS$215, FALSE)</f>
        <v>#N/A</v>
      </c>
      <c r="BT169" t="e">
        <f>VLOOKUP('Prediction Data'!$J169,#REF!, BT$215, FALSE)</f>
        <v>#N/A</v>
      </c>
      <c r="BU169" t="e">
        <f t="shared" si="22"/>
        <v>#N/A</v>
      </c>
      <c r="BV169" t="e">
        <f t="shared" si="23"/>
        <v>#N/A</v>
      </c>
      <c r="BW169" t="e">
        <f>VLOOKUP('Prediction Data'!$K169,#REF!, BW$215, FALSE)</f>
        <v>#N/A</v>
      </c>
      <c r="BX169" t="e">
        <f>VLOOKUP('Prediction Data'!$K169,#REF!, BX$215, FALSE)</f>
        <v>#N/A</v>
      </c>
      <c r="BY169" t="e">
        <f>VLOOKUP('Prediction Data'!$K169,#REF!, BY$215, FALSE)</f>
        <v>#N/A</v>
      </c>
      <c r="BZ169" t="e">
        <f>VLOOKUP('Prediction Data'!$K169,#REF!, BZ$215, FALSE)</f>
        <v>#N/A</v>
      </c>
      <c r="CA169" t="e">
        <f>VLOOKUP('Prediction Data'!$K169,#REF!, CA$215, FALSE)</f>
        <v>#N/A</v>
      </c>
      <c r="CB169" t="e">
        <f t="shared" si="24"/>
        <v>#N/A</v>
      </c>
      <c r="CC169" t="e">
        <f t="shared" si="25"/>
        <v>#N/A</v>
      </c>
      <c r="CD169" t="e">
        <f t="shared" si="26"/>
        <v>#N/A</v>
      </c>
      <c r="CE169" t="e">
        <f t="shared" si="27"/>
        <v>#N/A</v>
      </c>
      <c r="CF169" s="20" t="e">
        <f t="shared" si="28"/>
        <v>#N/A</v>
      </c>
      <c r="CG169" s="20" t="e">
        <f t="shared" si="29"/>
        <v>#N/A</v>
      </c>
      <c r="CH169" t="e">
        <f>VLOOKUP(Table411[[#This Row],[Conference_H]], Conferences!$H$2:$N$34, 3,FALSE)</f>
        <v>#N/A</v>
      </c>
      <c r="CI169" t="e">
        <f>VLOOKUP(Table411[[#This Row],[Conference_A]], Conferences!$H$2:$N$34, 3,FALSE)</f>
        <v>#N/A</v>
      </c>
      <c r="CJ169" t="e">
        <f>IF(Table411[[#This Row],[CRank_H]]=Table411[[#This Row],[CRank_A]],0,1)</f>
        <v>#N/A</v>
      </c>
      <c r="CK169" t="e">
        <f>VLOOKUP(Table411[[#This Row],[Home Name BPI_SAG ELO]], 'Ratings_Comp'!$A$2:$L$364, 14, FALSE)</f>
        <v>#N/A</v>
      </c>
      <c r="CL169" t="e">
        <f>VLOOKUP(Table411[[#This Row],[Home Name BPI_SAG ELO]], 'Ratings_Comp'!$A$2:$L$364, 15, FALSE)</f>
        <v>#N/A</v>
      </c>
      <c r="CM169" t="e">
        <f>VLOOKUP(Table411[[#This Row],[Away Name BPI_SAG ELO]], 'Ratings_Comp'!$A$2:$L$364, 14, FALSE)</f>
        <v>#N/A</v>
      </c>
      <c r="CN169" t="e">
        <f>VLOOKUP(Table411[[#This Row],[Away Name BPI_SAG ELO]], 'Ratings_Comp'!$A$2:$L$364, 15, FALSE)</f>
        <v>#N/A</v>
      </c>
      <c r="CO169" t="e">
        <f>Table411[[#This Row],[Home_Ws]]/(Table411[[#This Row],[Home_Ws]]+Table411[[#This Row],[Home_Ls]])</f>
        <v>#N/A</v>
      </c>
      <c r="CP169" t="e">
        <f>Table411[[#This Row],[Away_Ws]]/(Table411[[#This Row],[Away_Ws]]+Table411[[#This Row],[Away_Ls]])</f>
        <v>#N/A</v>
      </c>
    </row>
    <row r="170" spans="1:94" x14ac:dyDescent="0.45">
      <c r="A170">
        <f t="shared" si="30"/>
        <v>170</v>
      </c>
      <c r="B170" s="4"/>
      <c r="C170" s="4"/>
      <c r="D170" s="3" t="e">
        <f>VLOOKUP('Prediction Data'!$B170, Names!$C$2:$K$363, 2,FALSE)</f>
        <v>#N/A</v>
      </c>
      <c r="E170" s="3" t="e">
        <f>VLOOKUP('Prediction Data'!$C170, Names!$C$2:$K$363, 2,FALSE)</f>
        <v>#N/A</v>
      </c>
      <c r="F170" s="3" t="e">
        <f>VLOOKUP('Prediction Data'!$B170, Names!$C$2:$K$363, 3,FALSE)</f>
        <v>#N/A</v>
      </c>
      <c r="G170" s="3" t="e">
        <f>VLOOKUP('Prediction Data'!$C170, Names!$C$2:$K$363, 3,FALSE)</f>
        <v>#N/A</v>
      </c>
      <c r="H170" s="3" t="e">
        <f>VLOOKUP('Prediction Data'!$B170, Names!$C$2:$K$363, 5,FALSE)</f>
        <v>#N/A</v>
      </c>
      <c r="I170" s="3" t="e">
        <f>VLOOKUP('Prediction Data'!$C170, Names!$C$2:$K$363, 5,FALSE)</f>
        <v>#N/A</v>
      </c>
      <c r="J170" s="3" t="e">
        <f>VLOOKUP('Prediction Data'!$B170, Names!$C$2:$K$363, 6,FALSE)</f>
        <v>#N/A</v>
      </c>
      <c r="K170" s="3" t="e">
        <f>VLOOKUP('Prediction Data'!$C170, Names!$C$2:$K$363, 6,FALSE)</f>
        <v>#N/A</v>
      </c>
      <c r="L170" s="3" t="e">
        <f>VLOOKUP(B170, Names!$C$2:$M$363, 7,FALSE)</f>
        <v>#N/A</v>
      </c>
      <c r="M170" s="3" t="e">
        <f>VLOOKUP(C170, Names!$C$2:$M$363, 7,FALSE)</f>
        <v>#N/A</v>
      </c>
      <c r="N170" s="4" t="s">
        <v>558</v>
      </c>
      <c r="Q170" s="4">
        <f t="shared" si="20"/>
        <v>0</v>
      </c>
      <c r="R170" s="4" t="str">
        <f t="shared" si="21"/>
        <v>L</v>
      </c>
      <c r="S170" s="5"/>
      <c r="T170" s="17" t="e">
        <f>VLOOKUP($F170, Ratings_Comp[], T$215, FALSE)</f>
        <v>#N/A</v>
      </c>
      <c r="U170" s="17" t="e">
        <f>VLOOKUP($F170, Ratings_Comp[], U$215, FALSE)</f>
        <v>#N/A</v>
      </c>
      <c r="V170" s="17" t="e">
        <f>VLOOKUP($F170, Ratings_Comp[], V$215, FALSE)</f>
        <v>#N/A</v>
      </c>
      <c r="W170" s="17" t="e">
        <f>VLOOKUP($F170, Ratings_Comp[], W$215, FALSE)</f>
        <v>#N/A</v>
      </c>
      <c r="X170" s="17" t="e">
        <f>VLOOKUP($F170, Ratings_Comp[], X$215, FALSE)</f>
        <v>#N/A</v>
      </c>
      <c r="Y170" s="17" t="e">
        <f>VLOOKUP($G170, Ratings_Comp[], Y$215, FALSE)</f>
        <v>#N/A</v>
      </c>
      <c r="Z170" s="17" t="e">
        <f>VLOOKUP($G170, Ratings_Comp[], Z$215, FALSE)</f>
        <v>#N/A</v>
      </c>
      <c r="AA170" s="17" t="e">
        <f>VLOOKUP($G170, Ratings_Comp[], AA$215, FALSE)</f>
        <v>#N/A</v>
      </c>
      <c r="AB170" s="17" t="e">
        <f>VLOOKUP($G170, Ratings_Comp[], AB$215, FALSE)</f>
        <v>#N/A</v>
      </c>
      <c r="AC170" s="17" t="e">
        <f>VLOOKUP($G170, Ratings_Comp[], AC$215, FALSE)</f>
        <v>#N/A</v>
      </c>
      <c r="AD170" t="e">
        <f>VLOOKUP('Prediction Data'!$D170,#REF!, AD$215,FALSE)</f>
        <v>#N/A</v>
      </c>
      <c r="AE170" t="e">
        <f>VLOOKUP('Prediction Data'!$D170,#REF!, AE$215,FALSE)</f>
        <v>#N/A</v>
      </c>
      <c r="AF170" t="e">
        <f>VLOOKUP('Prediction Data'!$D170,#REF!, AF$215,FALSE)</f>
        <v>#N/A</v>
      </c>
      <c r="AG170" t="e">
        <f>VLOOKUP('Prediction Data'!$D170,#REF!, AG$215,FALSE)</f>
        <v>#N/A</v>
      </c>
      <c r="AH170" t="e">
        <f>VLOOKUP('Prediction Data'!$D170,#REF!, AH$215,FALSE)</f>
        <v>#N/A</v>
      </c>
      <c r="AI170" t="e">
        <f>VLOOKUP('Prediction Data'!$E170,#REF!, AI$215,FALSE)</f>
        <v>#N/A</v>
      </c>
      <c r="AJ170" t="e">
        <f>VLOOKUP('Prediction Data'!$E170,#REF!, AJ$215,FALSE)</f>
        <v>#N/A</v>
      </c>
      <c r="AK170" t="e">
        <f>VLOOKUP('Prediction Data'!$E170,#REF!, AK$215,FALSE)</f>
        <v>#N/A</v>
      </c>
      <c r="AL170" t="e">
        <f>VLOOKUP('Prediction Data'!$E170,#REF!, AL$215,FALSE)</f>
        <v>#N/A</v>
      </c>
      <c r="AM170" t="e">
        <f>VLOOKUP('Prediction Data'!$E170,#REF!, AM$215,FALSE)</f>
        <v>#N/A</v>
      </c>
      <c r="AN170" t="e">
        <f>VLOOKUP($F170,#REF!, AN$215,FALSE)</f>
        <v>#N/A</v>
      </c>
      <c r="AO170" t="e">
        <f>VLOOKUP($F170,#REF!, AO$215,FALSE)</f>
        <v>#N/A</v>
      </c>
      <c r="AP170" t="e">
        <f>VLOOKUP($G170,#REF!, AP$215,FALSE)</f>
        <v>#N/A</v>
      </c>
      <c r="AQ170" t="e">
        <f>VLOOKUP($G170,#REF!, AQ$215,FALSE)</f>
        <v>#N/A</v>
      </c>
      <c r="AR170" t="e">
        <f>VLOOKUP($H170,#REF!, 'Prediction Data'!AR$215,FALSE)</f>
        <v>#N/A</v>
      </c>
      <c r="AS170" t="e">
        <f>VLOOKUP($H170,#REF!, 'Prediction Data'!AS$215,FALSE)</f>
        <v>#N/A</v>
      </c>
      <c r="AT170" t="e">
        <f>VLOOKUP($H170,#REF!, 'Prediction Data'!AT$215,FALSE)</f>
        <v>#N/A</v>
      </c>
      <c r="AU170" t="e">
        <f>VLOOKUP($H170,#REF!, 'Prediction Data'!AU$215,FALSE)</f>
        <v>#N/A</v>
      </c>
      <c r="AV170" t="e">
        <f>VLOOKUP($H170,#REF!, 'Prediction Data'!AV$215,FALSE)</f>
        <v>#N/A</v>
      </c>
      <c r="AW170" t="e">
        <f>VLOOKUP($H170,#REF!, 'Prediction Data'!AW$215,FALSE)</f>
        <v>#N/A</v>
      </c>
      <c r="AX170" t="e">
        <f>VLOOKUP($H170,#REF!, 'Prediction Data'!AX$215,FALSE)</f>
        <v>#N/A</v>
      </c>
      <c r="AY170" t="e">
        <f>VLOOKUP($H170,#REF!, 'Prediction Data'!AY$215,FALSE)</f>
        <v>#N/A</v>
      </c>
      <c r="AZ170" t="e">
        <f>VLOOKUP($H170,#REF!, 'Prediction Data'!AZ$215,FALSE)</f>
        <v>#N/A</v>
      </c>
      <c r="BA170" t="e">
        <f>VLOOKUP($H170,#REF!, 'Prediction Data'!BA$215,FALSE)</f>
        <v>#N/A</v>
      </c>
      <c r="BB170" t="e">
        <f>VLOOKUP($H170,#REF!, 'Prediction Data'!BB$215,FALSE)</f>
        <v>#N/A</v>
      </c>
      <c r="BC170" t="e">
        <f>VLOOKUP($H170,#REF!, 'Prediction Data'!BC$215,FALSE)</f>
        <v>#N/A</v>
      </c>
      <c r="BD170" t="e">
        <f>VLOOKUP($I170,#REF!, 'Prediction Data'!BD$215,FALSE)</f>
        <v>#N/A</v>
      </c>
      <c r="BE170" t="e">
        <f>VLOOKUP($I170,#REF!, 'Prediction Data'!BE$215,FALSE)</f>
        <v>#N/A</v>
      </c>
      <c r="BF170" t="e">
        <f>VLOOKUP($I170,#REF!, 'Prediction Data'!BF$215,FALSE)</f>
        <v>#N/A</v>
      </c>
      <c r="BG170" t="e">
        <f>VLOOKUP($I170,#REF!, 'Prediction Data'!BG$215,FALSE)</f>
        <v>#N/A</v>
      </c>
      <c r="BH170" t="e">
        <f>VLOOKUP($I170,#REF!, 'Prediction Data'!BH$215,FALSE)</f>
        <v>#N/A</v>
      </c>
      <c r="BI170" t="e">
        <f>VLOOKUP($I170,#REF!, 'Prediction Data'!BI$215,FALSE)</f>
        <v>#N/A</v>
      </c>
      <c r="BJ170" t="e">
        <f>VLOOKUP($I170,#REF!, 'Prediction Data'!BJ$215,FALSE)</f>
        <v>#N/A</v>
      </c>
      <c r="BK170" t="e">
        <f>VLOOKUP($I170,#REF!, 'Prediction Data'!BK$215,FALSE)</f>
        <v>#N/A</v>
      </c>
      <c r="BL170" t="e">
        <f>VLOOKUP($I170,#REF!, 'Prediction Data'!BL$215,FALSE)</f>
        <v>#N/A</v>
      </c>
      <c r="BM170" t="e">
        <f>VLOOKUP($I170,#REF!, 'Prediction Data'!BM$215,FALSE)</f>
        <v>#N/A</v>
      </c>
      <c r="BN170" t="e">
        <f>VLOOKUP($I170,#REF!, 'Prediction Data'!BN$215,FALSE)</f>
        <v>#N/A</v>
      </c>
      <c r="BO170" t="e">
        <f>VLOOKUP($I170,#REF!, 'Prediction Data'!BO$215,FALSE)</f>
        <v>#N/A</v>
      </c>
      <c r="BP170" t="e">
        <f>VLOOKUP('Prediction Data'!$J170,#REF!, BP$215, FALSE)</f>
        <v>#N/A</v>
      </c>
      <c r="BQ170" t="e">
        <f>VLOOKUP('Prediction Data'!$J170,#REF!, BQ$215, FALSE)</f>
        <v>#N/A</v>
      </c>
      <c r="BR170" t="e">
        <f>VLOOKUP('Prediction Data'!$J170,#REF!, BR$215, FALSE)</f>
        <v>#N/A</v>
      </c>
      <c r="BS170" t="e">
        <f>VLOOKUP('Prediction Data'!$J170,#REF!, BS$215, FALSE)</f>
        <v>#N/A</v>
      </c>
      <c r="BT170" t="e">
        <f>VLOOKUP('Prediction Data'!$J170,#REF!, BT$215, FALSE)</f>
        <v>#N/A</v>
      </c>
      <c r="BU170" t="e">
        <f t="shared" si="22"/>
        <v>#N/A</v>
      </c>
      <c r="BV170" t="e">
        <f t="shared" si="23"/>
        <v>#N/A</v>
      </c>
      <c r="BW170" t="e">
        <f>VLOOKUP('Prediction Data'!$K170,#REF!, BW$215, FALSE)</f>
        <v>#N/A</v>
      </c>
      <c r="BX170" t="e">
        <f>VLOOKUP('Prediction Data'!$K170,#REF!, BX$215, FALSE)</f>
        <v>#N/A</v>
      </c>
      <c r="BY170" t="e">
        <f>VLOOKUP('Prediction Data'!$K170,#REF!, BY$215, FALSE)</f>
        <v>#N/A</v>
      </c>
      <c r="BZ170" t="e">
        <f>VLOOKUP('Prediction Data'!$K170,#REF!, BZ$215, FALSE)</f>
        <v>#N/A</v>
      </c>
      <c r="CA170" t="e">
        <f>VLOOKUP('Prediction Data'!$K170,#REF!, CA$215, FALSE)</f>
        <v>#N/A</v>
      </c>
      <c r="CB170" t="e">
        <f t="shared" si="24"/>
        <v>#N/A</v>
      </c>
      <c r="CC170" t="e">
        <f t="shared" si="25"/>
        <v>#N/A</v>
      </c>
      <c r="CD170" t="e">
        <f t="shared" si="26"/>
        <v>#N/A</v>
      </c>
      <c r="CE170" t="e">
        <f t="shared" si="27"/>
        <v>#N/A</v>
      </c>
      <c r="CF170" s="20" t="e">
        <f t="shared" si="28"/>
        <v>#N/A</v>
      </c>
      <c r="CG170" s="20" t="e">
        <f t="shared" si="29"/>
        <v>#N/A</v>
      </c>
      <c r="CH170" t="e">
        <f>VLOOKUP(Table411[[#This Row],[Conference_H]], Conferences!$H$2:$N$34, 3,FALSE)</f>
        <v>#N/A</v>
      </c>
      <c r="CI170" t="e">
        <f>VLOOKUP(Table411[[#This Row],[Conference_A]], Conferences!$H$2:$N$34, 3,FALSE)</f>
        <v>#N/A</v>
      </c>
      <c r="CJ170" t="e">
        <f>IF(Table411[[#This Row],[CRank_H]]=Table411[[#This Row],[CRank_A]],0,1)</f>
        <v>#N/A</v>
      </c>
      <c r="CK170" t="e">
        <f>VLOOKUP(Table411[[#This Row],[Home Name BPI_SAG ELO]], 'Ratings_Comp'!$A$2:$L$364, 14, FALSE)</f>
        <v>#N/A</v>
      </c>
      <c r="CL170" t="e">
        <f>VLOOKUP(Table411[[#This Row],[Home Name BPI_SAG ELO]], 'Ratings_Comp'!$A$2:$L$364, 15, FALSE)</f>
        <v>#N/A</v>
      </c>
      <c r="CM170" t="e">
        <f>VLOOKUP(Table411[[#This Row],[Away Name BPI_SAG ELO]], 'Ratings_Comp'!$A$2:$L$364, 14, FALSE)</f>
        <v>#N/A</v>
      </c>
      <c r="CN170" t="e">
        <f>VLOOKUP(Table411[[#This Row],[Away Name BPI_SAG ELO]], 'Ratings_Comp'!$A$2:$L$364, 15, FALSE)</f>
        <v>#N/A</v>
      </c>
      <c r="CO170" t="e">
        <f>Table411[[#This Row],[Home_Ws]]/(Table411[[#This Row],[Home_Ws]]+Table411[[#This Row],[Home_Ls]])</f>
        <v>#N/A</v>
      </c>
      <c r="CP170" t="e">
        <f>Table411[[#This Row],[Away_Ws]]/(Table411[[#This Row],[Away_Ws]]+Table411[[#This Row],[Away_Ls]])</f>
        <v>#N/A</v>
      </c>
    </row>
    <row r="171" spans="1:94" x14ac:dyDescent="0.45">
      <c r="A171">
        <f t="shared" si="30"/>
        <v>171</v>
      </c>
      <c r="B171" s="4"/>
      <c r="C171" s="4"/>
      <c r="D171" s="3" t="e">
        <f>VLOOKUP('Prediction Data'!$B171, Names!$C$2:$K$363, 2,FALSE)</f>
        <v>#N/A</v>
      </c>
      <c r="E171" s="3" t="e">
        <f>VLOOKUP('Prediction Data'!$C171, Names!$C$2:$K$363, 2,FALSE)</f>
        <v>#N/A</v>
      </c>
      <c r="F171" s="3" t="e">
        <f>VLOOKUP('Prediction Data'!$B171, Names!$C$2:$K$363, 3,FALSE)</f>
        <v>#N/A</v>
      </c>
      <c r="G171" s="3" t="e">
        <f>VLOOKUP('Prediction Data'!$C171, Names!$C$2:$K$363, 3,FALSE)</f>
        <v>#N/A</v>
      </c>
      <c r="H171" s="3" t="e">
        <f>VLOOKUP('Prediction Data'!$B171, Names!$C$2:$K$363, 5,FALSE)</f>
        <v>#N/A</v>
      </c>
      <c r="I171" s="3" t="e">
        <f>VLOOKUP('Prediction Data'!$C171, Names!$C$2:$K$363, 5,FALSE)</f>
        <v>#N/A</v>
      </c>
      <c r="J171" s="3" t="e">
        <f>VLOOKUP('Prediction Data'!$B171, Names!$C$2:$K$363, 6,FALSE)</f>
        <v>#N/A</v>
      </c>
      <c r="K171" s="3" t="e">
        <f>VLOOKUP('Prediction Data'!$C171, Names!$C$2:$K$363, 6,FALSE)</f>
        <v>#N/A</v>
      </c>
      <c r="L171" s="3" t="e">
        <f>VLOOKUP(B171, Names!$C$2:$M$363, 7,FALSE)</f>
        <v>#N/A</v>
      </c>
      <c r="M171" s="3" t="e">
        <f>VLOOKUP(C171, Names!$C$2:$M$363, 7,FALSE)</f>
        <v>#N/A</v>
      </c>
      <c r="N171" s="4" t="s">
        <v>558</v>
      </c>
      <c r="Q171" s="4">
        <f t="shared" si="20"/>
        <v>0</v>
      </c>
      <c r="R171" s="4" t="str">
        <f t="shared" si="21"/>
        <v>L</v>
      </c>
      <c r="S171" s="5"/>
      <c r="T171" s="17" t="e">
        <f>VLOOKUP($F171, Ratings_Comp[], T$215, FALSE)</f>
        <v>#N/A</v>
      </c>
      <c r="U171" s="17" t="e">
        <f>VLOOKUP($F171, Ratings_Comp[], U$215, FALSE)</f>
        <v>#N/A</v>
      </c>
      <c r="V171" s="17" t="e">
        <f>VLOOKUP($F171, Ratings_Comp[], V$215, FALSE)</f>
        <v>#N/A</v>
      </c>
      <c r="W171" s="17" t="e">
        <f>VLOOKUP($F171, Ratings_Comp[], W$215, FALSE)</f>
        <v>#N/A</v>
      </c>
      <c r="X171" s="17" t="e">
        <f>VLOOKUP($F171, Ratings_Comp[], X$215, FALSE)</f>
        <v>#N/A</v>
      </c>
      <c r="Y171" s="17" t="e">
        <f>VLOOKUP($G171, Ratings_Comp[], Y$215, FALSE)</f>
        <v>#N/A</v>
      </c>
      <c r="Z171" s="17" t="e">
        <f>VLOOKUP($G171, Ratings_Comp[], Z$215, FALSE)</f>
        <v>#N/A</v>
      </c>
      <c r="AA171" s="17" t="e">
        <f>VLOOKUP($G171, Ratings_Comp[], AA$215, FALSE)</f>
        <v>#N/A</v>
      </c>
      <c r="AB171" s="17" t="e">
        <f>VLOOKUP($G171, Ratings_Comp[], AB$215, FALSE)</f>
        <v>#N/A</v>
      </c>
      <c r="AC171" s="17" t="e">
        <f>VLOOKUP($G171, Ratings_Comp[], AC$215, FALSE)</f>
        <v>#N/A</v>
      </c>
      <c r="AD171" t="e">
        <f>VLOOKUP('Prediction Data'!$D171,#REF!, AD$215,FALSE)</f>
        <v>#N/A</v>
      </c>
      <c r="AE171" t="e">
        <f>VLOOKUP('Prediction Data'!$D171,#REF!, AE$215,FALSE)</f>
        <v>#N/A</v>
      </c>
      <c r="AF171" t="e">
        <f>VLOOKUP('Prediction Data'!$D171,#REF!, AF$215,FALSE)</f>
        <v>#N/A</v>
      </c>
      <c r="AG171" t="e">
        <f>VLOOKUP('Prediction Data'!$D171,#REF!, AG$215,FALSE)</f>
        <v>#N/A</v>
      </c>
      <c r="AH171" t="e">
        <f>VLOOKUP('Prediction Data'!$D171,#REF!, AH$215,FALSE)</f>
        <v>#N/A</v>
      </c>
      <c r="AI171" t="e">
        <f>VLOOKUP('Prediction Data'!$E171,#REF!, AI$215,FALSE)</f>
        <v>#N/A</v>
      </c>
      <c r="AJ171" t="e">
        <f>VLOOKUP('Prediction Data'!$E171,#REF!, AJ$215,FALSE)</f>
        <v>#N/A</v>
      </c>
      <c r="AK171" t="e">
        <f>VLOOKUP('Prediction Data'!$E171,#REF!, AK$215,FALSE)</f>
        <v>#N/A</v>
      </c>
      <c r="AL171" t="e">
        <f>VLOOKUP('Prediction Data'!$E171,#REF!, AL$215,FALSE)</f>
        <v>#N/A</v>
      </c>
      <c r="AM171" t="e">
        <f>VLOOKUP('Prediction Data'!$E171,#REF!, AM$215,FALSE)</f>
        <v>#N/A</v>
      </c>
      <c r="AN171" t="e">
        <f>VLOOKUP($F171,#REF!, AN$215,FALSE)</f>
        <v>#N/A</v>
      </c>
      <c r="AO171" t="e">
        <f>VLOOKUP($F171,#REF!, AO$215,FALSE)</f>
        <v>#N/A</v>
      </c>
      <c r="AP171" t="e">
        <f>VLOOKUP($G171,#REF!, AP$215,FALSE)</f>
        <v>#N/A</v>
      </c>
      <c r="AQ171" t="e">
        <f>VLOOKUP($G171,#REF!, AQ$215,FALSE)</f>
        <v>#N/A</v>
      </c>
      <c r="AR171" t="e">
        <f>VLOOKUP($H171,#REF!, 'Prediction Data'!AR$215,FALSE)</f>
        <v>#N/A</v>
      </c>
      <c r="AS171" t="e">
        <f>VLOOKUP($H171,#REF!, 'Prediction Data'!AS$215,FALSE)</f>
        <v>#N/A</v>
      </c>
      <c r="AT171" t="e">
        <f>VLOOKUP($H171,#REF!, 'Prediction Data'!AT$215,FALSE)</f>
        <v>#N/A</v>
      </c>
      <c r="AU171" t="e">
        <f>VLOOKUP($H171,#REF!, 'Prediction Data'!AU$215,FALSE)</f>
        <v>#N/A</v>
      </c>
      <c r="AV171" t="e">
        <f>VLOOKUP($H171,#REF!, 'Prediction Data'!AV$215,FALSE)</f>
        <v>#N/A</v>
      </c>
      <c r="AW171" t="e">
        <f>VLOOKUP($H171,#REF!, 'Prediction Data'!AW$215,FALSE)</f>
        <v>#N/A</v>
      </c>
      <c r="AX171" t="e">
        <f>VLOOKUP($H171,#REF!, 'Prediction Data'!AX$215,FALSE)</f>
        <v>#N/A</v>
      </c>
      <c r="AY171" t="e">
        <f>VLOOKUP($H171,#REF!, 'Prediction Data'!AY$215,FALSE)</f>
        <v>#N/A</v>
      </c>
      <c r="AZ171" t="e">
        <f>VLOOKUP($H171,#REF!, 'Prediction Data'!AZ$215,FALSE)</f>
        <v>#N/A</v>
      </c>
      <c r="BA171" t="e">
        <f>VLOOKUP($H171,#REF!, 'Prediction Data'!BA$215,FALSE)</f>
        <v>#N/A</v>
      </c>
      <c r="BB171" t="e">
        <f>VLOOKUP($H171,#REF!, 'Prediction Data'!BB$215,FALSE)</f>
        <v>#N/A</v>
      </c>
      <c r="BC171" t="e">
        <f>VLOOKUP($H171,#REF!, 'Prediction Data'!BC$215,FALSE)</f>
        <v>#N/A</v>
      </c>
      <c r="BD171" t="e">
        <f>VLOOKUP($I171,#REF!, 'Prediction Data'!BD$215,FALSE)</f>
        <v>#N/A</v>
      </c>
      <c r="BE171" t="e">
        <f>VLOOKUP($I171,#REF!, 'Prediction Data'!BE$215,FALSE)</f>
        <v>#N/A</v>
      </c>
      <c r="BF171" t="e">
        <f>VLOOKUP($I171,#REF!, 'Prediction Data'!BF$215,FALSE)</f>
        <v>#N/A</v>
      </c>
      <c r="BG171" t="e">
        <f>VLOOKUP($I171,#REF!, 'Prediction Data'!BG$215,FALSE)</f>
        <v>#N/A</v>
      </c>
      <c r="BH171" t="e">
        <f>VLOOKUP($I171,#REF!, 'Prediction Data'!BH$215,FALSE)</f>
        <v>#N/A</v>
      </c>
      <c r="BI171" t="e">
        <f>VLOOKUP($I171,#REF!, 'Prediction Data'!BI$215,FALSE)</f>
        <v>#N/A</v>
      </c>
      <c r="BJ171" t="e">
        <f>VLOOKUP($I171,#REF!, 'Prediction Data'!BJ$215,FALSE)</f>
        <v>#N/A</v>
      </c>
      <c r="BK171" t="e">
        <f>VLOOKUP($I171,#REF!, 'Prediction Data'!BK$215,FALSE)</f>
        <v>#N/A</v>
      </c>
      <c r="BL171" t="e">
        <f>VLOOKUP($I171,#REF!, 'Prediction Data'!BL$215,FALSE)</f>
        <v>#N/A</v>
      </c>
      <c r="BM171" t="e">
        <f>VLOOKUP($I171,#REF!, 'Prediction Data'!BM$215,FALSE)</f>
        <v>#N/A</v>
      </c>
      <c r="BN171" t="e">
        <f>VLOOKUP($I171,#REF!, 'Prediction Data'!BN$215,FALSE)</f>
        <v>#N/A</v>
      </c>
      <c r="BO171" t="e">
        <f>VLOOKUP($I171,#REF!, 'Prediction Data'!BO$215,FALSE)</f>
        <v>#N/A</v>
      </c>
      <c r="BP171" t="e">
        <f>VLOOKUP('Prediction Data'!$J171,#REF!, BP$215, FALSE)</f>
        <v>#N/A</v>
      </c>
      <c r="BQ171" t="e">
        <f>VLOOKUP('Prediction Data'!$J171,#REF!, BQ$215, FALSE)</f>
        <v>#N/A</v>
      </c>
      <c r="BR171" t="e">
        <f>VLOOKUP('Prediction Data'!$J171,#REF!, BR$215, FALSE)</f>
        <v>#N/A</v>
      </c>
      <c r="BS171" t="e">
        <f>VLOOKUP('Prediction Data'!$J171,#REF!, BS$215, FALSE)</f>
        <v>#N/A</v>
      </c>
      <c r="BT171" t="e">
        <f>VLOOKUP('Prediction Data'!$J171,#REF!, BT$215, FALSE)</f>
        <v>#N/A</v>
      </c>
      <c r="BU171" t="e">
        <f t="shared" si="22"/>
        <v>#N/A</v>
      </c>
      <c r="BV171" t="e">
        <f t="shared" si="23"/>
        <v>#N/A</v>
      </c>
      <c r="BW171" t="e">
        <f>VLOOKUP('Prediction Data'!$K171,#REF!, BW$215, FALSE)</f>
        <v>#N/A</v>
      </c>
      <c r="BX171" t="e">
        <f>VLOOKUP('Prediction Data'!$K171,#REF!, BX$215, FALSE)</f>
        <v>#N/A</v>
      </c>
      <c r="BY171" t="e">
        <f>VLOOKUP('Prediction Data'!$K171,#REF!, BY$215, FALSE)</f>
        <v>#N/A</v>
      </c>
      <c r="BZ171" t="e">
        <f>VLOOKUP('Prediction Data'!$K171,#REF!, BZ$215, FALSE)</f>
        <v>#N/A</v>
      </c>
      <c r="CA171" t="e">
        <f>VLOOKUP('Prediction Data'!$K171,#REF!, CA$215, FALSE)</f>
        <v>#N/A</v>
      </c>
      <c r="CB171" t="e">
        <f t="shared" si="24"/>
        <v>#N/A</v>
      </c>
      <c r="CC171" t="e">
        <f t="shared" si="25"/>
        <v>#N/A</v>
      </c>
      <c r="CD171" t="e">
        <f t="shared" si="26"/>
        <v>#N/A</v>
      </c>
      <c r="CE171" t="e">
        <f t="shared" si="27"/>
        <v>#N/A</v>
      </c>
      <c r="CF171" s="20" t="e">
        <f t="shared" si="28"/>
        <v>#N/A</v>
      </c>
      <c r="CG171" s="20" t="e">
        <f t="shared" si="29"/>
        <v>#N/A</v>
      </c>
      <c r="CH171" t="e">
        <f>VLOOKUP(Table411[[#This Row],[Conference_H]], Conferences!$H$2:$N$34, 3,FALSE)</f>
        <v>#N/A</v>
      </c>
      <c r="CI171" t="e">
        <f>VLOOKUP(Table411[[#This Row],[Conference_A]], Conferences!$H$2:$N$34, 3,FALSE)</f>
        <v>#N/A</v>
      </c>
      <c r="CJ171" t="e">
        <f>IF(Table411[[#This Row],[CRank_H]]=Table411[[#This Row],[CRank_A]],0,1)</f>
        <v>#N/A</v>
      </c>
      <c r="CK171" t="e">
        <f>VLOOKUP(Table411[[#This Row],[Home Name BPI_SAG ELO]], 'Ratings_Comp'!$A$2:$L$364, 14, FALSE)</f>
        <v>#N/A</v>
      </c>
      <c r="CL171" t="e">
        <f>VLOOKUP(Table411[[#This Row],[Home Name BPI_SAG ELO]], 'Ratings_Comp'!$A$2:$L$364, 15, FALSE)</f>
        <v>#N/A</v>
      </c>
      <c r="CM171" t="e">
        <f>VLOOKUP(Table411[[#This Row],[Away Name BPI_SAG ELO]], 'Ratings_Comp'!$A$2:$L$364, 14, FALSE)</f>
        <v>#N/A</v>
      </c>
      <c r="CN171" t="e">
        <f>VLOOKUP(Table411[[#This Row],[Away Name BPI_SAG ELO]], 'Ratings_Comp'!$A$2:$L$364, 15, FALSE)</f>
        <v>#N/A</v>
      </c>
      <c r="CO171" t="e">
        <f>Table411[[#This Row],[Home_Ws]]/(Table411[[#This Row],[Home_Ws]]+Table411[[#This Row],[Home_Ls]])</f>
        <v>#N/A</v>
      </c>
      <c r="CP171" t="e">
        <f>Table411[[#This Row],[Away_Ws]]/(Table411[[#This Row],[Away_Ws]]+Table411[[#This Row],[Away_Ls]])</f>
        <v>#N/A</v>
      </c>
    </row>
    <row r="172" spans="1:94" x14ac:dyDescent="0.45">
      <c r="A172">
        <f t="shared" si="30"/>
        <v>172</v>
      </c>
      <c r="B172" s="4"/>
      <c r="C172" s="4"/>
      <c r="D172" s="3" t="e">
        <f>VLOOKUP('Prediction Data'!$B172, Names!$C$2:$K$363, 2,FALSE)</f>
        <v>#N/A</v>
      </c>
      <c r="E172" s="3" t="e">
        <f>VLOOKUP('Prediction Data'!$C172, Names!$C$2:$K$363, 2,FALSE)</f>
        <v>#N/A</v>
      </c>
      <c r="F172" s="3" t="e">
        <f>VLOOKUP('Prediction Data'!$B172, Names!$C$2:$K$363, 3,FALSE)</f>
        <v>#N/A</v>
      </c>
      <c r="G172" s="3" t="e">
        <f>VLOOKUP('Prediction Data'!$C172, Names!$C$2:$K$363, 3,FALSE)</f>
        <v>#N/A</v>
      </c>
      <c r="H172" s="3" t="e">
        <f>VLOOKUP('Prediction Data'!$B172, Names!$C$2:$K$363, 5,FALSE)</f>
        <v>#N/A</v>
      </c>
      <c r="I172" s="3" t="e">
        <f>VLOOKUP('Prediction Data'!$C172, Names!$C$2:$K$363, 5,FALSE)</f>
        <v>#N/A</v>
      </c>
      <c r="J172" s="3" t="e">
        <f>VLOOKUP('Prediction Data'!$B172, Names!$C$2:$K$363, 6,FALSE)</f>
        <v>#N/A</v>
      </c>
      <c r="K172" s="3" t="e">
        <f>VLOOKUP('Prediction Data'!$C172, Names!$C$2:$K$363, 6,FALSE)</f>
        <v>#N/A</v>
      </c>
      <c r="L172" s="3" t="e">
        <f>VLOOKUP(B172, Names!$C$2:$M$363, 7,FALSE)</f>
        <v>#N/A</v>
      </c>
      <c r="M172" s="3" t="e">
        <f>VLOOKUP(C172, Names!$C$2:$M$363, 7,FALSE)</f>
        <v>#N/A</v>
      </c>
      <c r="N172" s="4" t="s">
        <v>558</v>
      </c>
      <c r="Q172" s="4">
        <f t="shared" si="20"/>
        <v>0</v>
      </c>
      <c r="R172" s="4" t="str">
        <f t="shared" si="21"/>
        <v>L</v>
      </c>
      <c r="S172" s="5"/>
      <c r="T172" s="17" t="e">
        <f>VLOOKUP($F172, Ratings_Comp[], T$215, FALSE)</f>
        <v>#N/A</v>
      </c>
      <c r="U172" s="17" t="e">
        <f>VLOOKUP($F172, Ratings_Comp[], U$215, FALSE)</f>
        <v>#N/A</v>
      </c>
      <c r="V172" s="17" t="e">
        <f>VLOOKUP($F172, Ratings_Comp[], V$215, FALSE)</f>
        <v>#N/A</v>
      </c>
      <c r="W172" s="17" t="e">
        <f>VLOOKUP($F172, Ratings_Comp[], W$215, FALSE)</f>
        <v>#N/A</v>
      </c>
      <c r="X172" s="17" t="e">
        <f>VLOOKUP($F172, Ratings_Comp[], X$215, FALSE)</f>
        <v>#N/A</v>
      </c>
      <c r="Y172" s="17" t="e">
        <f>VLOOKUP($G172, Ratings_Comp[], Y$215, FALSE)</f>
        <v>#N/A</v>
      </c>
      <c r="Z172" s="17" t="e">
        <f>VLOOKUP($G172, Ratings_Comp[], Z$215, FALSE)</f>
        <v>#N/A</v>
      </c>
      <c r="AA172" s="17" t="e">
        <f>VLOOKUP($G172, Ratings_Comp[], AA$215, FALSE)</f>
        <v>#N/A</v>
      </c>
      <c r="AB172" s="17" t="e">
        <f>VLOOKUP($G172, Ratings_Comp[], AB$215, FALSE)</f>
        <v>#N/A</v>
      </c>
      <c r="AC172" s="17" t="e">
        <f>VLOOKUP($G172, Ratings_Comp[], AC$215, FALSE)</f>
        <v>#N/A</v>
      </c>
      <c r="AD172" t="e">
        <f>VLOOKUP('Prediction Data'!$D172,#REF!, AD$215,FALSE)</f>
        <v>#N/A</v>
      </c>
      <c r="AE172" t="e">
        <f>VLOOKUP('Prediction Data'!$D172,#REF!, AE$215,FALSE)</f>
        <v>#N/A</v>
      </c>
      <c r="AF172" t="e">
        <f>VLOOKUP('Prediction Data'!$D172,#REF!, AF$215,FALSE)</f>
        <v>#N/A</v>
      </c>
      <c r="AG172" t="e">
        <f>VLOOKUP('Prediction Data'!$D172,#REF!, AG$215,FALSE)</f>
        <v>#N/A</v>
      </c>
      <c r="AH172" t="e">
        <f>VLOOKUP('Prediction Data'!$D172,#REF!, AH$215,FALSE)</f>
        <v>#N/A</v>
      </c>
      <c r="AI172" t="e">
        <f>VLOOKUP('Prediction Data'!$E172,#REF!, AI$215,FALSE)</f>
        <v>#N/A</v>
      </c>
      <c r="AJ172" t="e">
        <f>VLOOKUP('Prediction Data'!$E172,#REF!, AJ$215,FALSE)</f>
        <v>#N/A</v>
      </c>
      <c r="AK172" t="e">
        <f>VLOOKUP('Prediction Data'!$E172,#REF!, AK$215,FALSE)</f>
        <v>#N/A</v>
      </c>
      <c r="AL172" t="e">
        <f>VLOOKUP('Prediction Data'!$E172,#REF!, AL$215,FALSE)</f>
        <v>#N/A</v>
      </c>
      <c r="AM172" t="e">
        <f>VLOOKUP('Prediction Data'!$E172,#REF!, AM$215,FALSE)</f>
        <v>#N/A</v>
      </c>
      <c r="AN172" t="e">
        <f>VLOOKUP($F172,#REF!, AN$215,FALSE)</f>
        <v>#N/A</v>
      </c>
      <c r="AO172" t="e">
        <f>VLOOKUP($F172,#REF!, AO$215,FALSE)</f>
        <v>#N/A</v>
      </c>
      <c r="AP172" t="e">
        <f>VLOOKUP($G172,#REF!, AP$215,FALSE)</f>
        <v>#N/A</v>
      </c>
      <c r="AQ172" t="e">
        <f>VLOOKUP($G172,#REF!, AQ$215,FALSE)</f>
        <v>#N/A</v>
      </c>
      <c r="AR172" t="e">
        <f>VLOOKUP($H172,#REF!, 'Prediction Data'!AR$215,FALSE)</f>
        <v>#N/A</v>
      </c>
      <c r="AS172" t="e">
        <f>VLOOKUP($H172,#REF!, 'Prediction Data'!AS$215,FALSE)</f>
        <v>#N/A</v>
      </c>
      <c r="AT172" t="e">
        <f>VLOOKUP($H172,#REF!, 'Prediction Data'!AT$215,FALSE)</f>
        <v>#N/A</v>
      </c>
      <c r="AU172" t="e">
        <f>VLOOKUP($H172,#REF!, 'Prediction Data'!AU$215,FALSE)</f>
        <v>#N/A</v>
      </c>
      <c r="AV172" t="e">
        <f>VLOOKUP($H172,#REF!, 'Prediction Data'!AV$215,FALSE)</f>
        <v>#N/A</v>
      </c>
      <c r="AW172" t="e">
        <f>VLOOKUP($H172,#REF!, 'Prediction Data'!AW$215,FALSE)</f>
        <v>#N/A</v>
      </c>
      <c r="AX172" t="e">
        <f>VLOOKUP($H172,#REF!, 'Prediction Data'!AX$215,FALSE)</f>
        <v>#N/A</v>
      </c>
      <c r="AY172" t="e">
        <f>VLOOKUP($H172,#REF!, 'Prediction Data'!AY$215,FALSE)</f>
        <v>#N/A</v>
      </c>
      <c r="AZ172" t="e">
        <f>VLOOKUP($H172,#REF!, 'Prediction Data'!AZ$215,FALSE)</f>
        <v>#N/A</v>
      </c>
      <c r="BA172" t="e">
        <f>VLOOKUP($H172,#REF!, 'Prediction Data'!BA$215,FALSE)</f>
        <v>#N/A</v>
      </c>
      <c r="BB172" t="e">
        <f>VLOOKUP($H172,#REF!, 'Prediction Data'!BB$215,FALSE)</f>
        <v>#N/A</v>
      </c>
      <c r="BC172" t="e">
        <f>VLOOKUP($H172,#REF!, 'Prediction Data'!BC$215,FALSE)</f>
        <v>#N/A</v>
      </c>
      <c r="BD172" t="e">
        <f>VLOOKUP($I172,#REF!, 'Prediction Data'!BD$215,FALSE)</f>
        <v>#N/A</v>
      </c>
      <c r="BE172" t="e">
        <f>VLOOKUP($I172,#REF!, 'Prediction Data'!BE$215,FALSE)</f>
        <v>#N/A</v>
      </c>
      <c r="BF172" t="e">
        <f>VLOOKUP($I172,#REF!, 'Prediction Data'!BF$215,FALSE)</f>
        <v>#N/A</v>
      </c>
      <c r="BG172" t="e">
        <f>VLOOKUP($I172,#REF!, 'Prediction Data'!BG$215,FALSE)</f>
        <v>#N/A</v>
      </c>
      <c r="BH172" t="e">
        <f>VLOOKUP($I172,#REF!, 'Prediction Data'!BH$215,FALSE)</f>
        <v>#N/A</v>
      </c>
      <c r="BI172" t="e">
        <f>VLOOKUP($I172,#REF!, 'Prediction Data'!BI$215,FALSE)</f>
        <v>#N/A</v>
      </c>
      <c r="BJ172" t="e">
        <f>VLOOKUP($I172,#REF!, 'Prediction Data'!BJ$215,FALSE)</f>
        <v>#N/A</v>
      </c>
      <c r="BK172" t="e">
        <f>VLOOKUP($I172,#REF!, 'Prediction Data'!BK$215,FALSE)</f>
        <v>#N/A</v>
      </c>
      <c r="BL172" t="e">
        <f>VLOOKUP($I172,#REF!, 'Prediction Data'!BL$215,FALSE)</f>
        <v>#N/A</v>
      </c>
      <c r="BM172" t="e">
        <f>VLOOKUP($I172,#REF!, 'Prediction Data'!BM$215,FALSE)</f>
        <v>#N/A</v>
      </c>
      <c r="BN172" t="e">
        <f>VLOOKUP($I172,#REF!, 'Prediction Data'!BN$215,FALSE)</f>
        <v>#N/A</v>
      </c>
      <c r="BO172" t="e">
        <f>VLOOKUP($I172,#REF!, 'Prediction Data'!BO$215,FALSE)</f>
        <v>#N/A</v>
      </c>
      <c r="BP172" t="e">
        <f>VLOOKUP('Prediction Data'!$J172,#REF!, BP$215, FALSE)</f>
        <v>#N/A</v>
      </c>
      <c r="BQ172" t="e">
        <f>VLOOKUP('Prediction Data'!$J172,#REF!, BQ$215, FALSE)</f>
        <v>#N/A</v>
      </c>
      <c r="BR172" t="e">
        <f>VLOOKUP('Prediction Data'!$J172,#REF!, BR$215, FALSE)</f>
        <v>#N/A</v>
      </c>
      <c r="BS172" t="e">
        <f>VLOOKUP('Prediction Data'!$J172,#REF!, BS$215, FALSE)</f>
        <v>#N/A</v>
      </c>
      <c r="BT172" t="e">
        <f>VLOOKUP('Prediction Data'!$J172,#REF!, BT$215, FALSE)</f>
        <v>#N/A</v>
      </c>
      <c r="BU172" t="e">
        <f t="shared" si="22"/>
        <v>#N/A</v>
      </c>
      <c r="BV172" t="e">
        <f t="shared" si="23"/>
        <v>#N/A</v>
      </c>
      <c r="BW172" t="e">
        <f>VLOOKUP('Prediction Data'!$K172,#REF!, BW$215, FALSE)</f>
        <v>#N/A</v>
      </c>
      <c r="BX172" t="e">
        <f>VLOOKUP('Prediction Data'!$K172,#REF!, BX$215, FALSE)</f>
        <v>#N/A</v>
      </c>
      <c r="BY172" t="e">
        <f>VLOOKUP('Prediction Data'!$K172,#REF!, BY$215, FALSE)</f>
        <v>#N/A</v>
      </c>
      <c r="BZ172" t="e">
        <f>VLOOKUP('Prediction Data'!$K172,#REF!, BZ$215, FALSE)</f>
        <v>#N/A</v>
      </c>
      <c r="CA172" t="e">
        <f>VLOOKUP('Prediction Data'!$K172,#REF!, CA$215, FALSE)</f>
        <v>#N/A</v>
      </c>
      <c r="CB172" t="e">
        <f t="shared" si="24"/>
        <v>#N/A</v>
      </c>
      <c r="CC172" t="e">
        <f t="shared" si="25"/>
        <v>#N/A</v>
      </c>
      <c r="CD172" t="e">
        <f t="shared" si="26"/>
        <v>#N/A</v>
      </c>
      <c r="CE172" t="e">
        <f t="shared" si="27"/>
        <v>#N/A</v>
      </c>
      <c r="CF172" s="20" t="e">
        <f t="shared" si="28"/>
        <v>#N/A</v>
      </c>
      <c r="CG172" s="20" t="e">
        <f t="shared" si="29"/>
        <v>#N/A</v>
      </c>
      <c r="CH172" t="e">
        <f>VLOOKUP(Table411[[#This Row],[Conference_H]], Conferences!$H$2:$N$34, 3,FALSE)</f>
        <v>#N/A</v>
      </c>
      <c r="CI172" t="e">
        <f>VLOOKUP(Table411[[#This Row],[Conference_A]], Conferences!$H$2:$N$34, 3,FALSE)</f>
        <v>#N/A</v>
      </c>
      <c r="CJ172" t="e">
        <f>IF(Table411[[#This Row],[CRank_H]]=Table411[[#This Row],[CRank_A]],0,1)</f>
        <v>#N/A</v>
      </c>
      <c r="CK172" t="e">
        <f>VLOOKUP(Table411[[#This Row],[Home Name BPI_SAG ELO]], 'Ratings_Comp'!$A$2:$L$364, 14, FALSE)</f>
        <v>#N/A</v>
      </c>
      <c r="CL172" t="e">
        <f>VLOOKUP(Table411[[#This Row],[Home Name BPI_SAG ELO]], 'Ratings_Comp'!$A$2:$L$364, 15, FALSE)</f>
        <v>#N/A</v>
      </c>
      <c r="CM172" t="e">
        <f>VLOOKUP(Table411[[#This Row],[Away Name BPI_SAG ELO]], 'Ratings_Comp'!$A$2:$L$364, 14, FALSE)</f>
        <v>#N/A</v>
      </c>
      <c r="CN172" t="e">
        <f>VLOOKUP(Table411[[#This Row],[Away Name BPI_SAG ELO]], 'Ratings_Comp'!$A$2:$L$364, 15, FALSE)</f>
        <v>#N/A</v>
      </c>
      <c r="CO172" t="e">
        <f>Table411[[#This Row],[Home_Ws]]/(Table411[[#This Row],[Home_Ws]]+Table411[[#This Row],[Home_Ls]])</f>
        <v>#N/A</v>
      </c>
      <c r="CP172" t="e">
        <f>Table411[[#This Row],[Away_Ws]]/(Table411[[#This Row],[Away_Ws]]+Table411[[#This Row],[Away_Ls]])</f>
        <v>#N/A</v>
      </c>
    </row>
    <row r="173" spans="1:94" x14ac:dyDescent="0.45">
      <c r="A173">
        <f t="shared" si="30"/>
        <v>173</v>
      </c>
      <c r="B173" s="4"/>
      <c r="C173" s="4"/>
      <c r="D173" s="3" t="e">
        <f>VLOOKUP('Prediction Data'!$B173, Names!$C$2:$K$363, 2,FALSE)</f>
        <v>#N/A</v>
      </c>
      <c r="E173" s="3" t="e">
        <f>VLOOKUP('Prediction Data'!$C173, Names!$C$2:$K$363, 2,FALSE)</f>
        <v>#N/A</v>
      </c>
      <c r="F173" s="3" t="e">
        <f>VLOOKUP('Prediction Data'!$B173, Names!$C$2:$K$363, 3,FALSE)</f>
        <v>#N/A</v>
      </c>
      <c r="G173" s="3" t="e">
        <f>VLOOKUP('Prediction Data'!$C173, Names!$C$2:$K$363, 3,FALSE)</f>
        <v>#N/A</v>
      </c>
      <c r="H173" s="3" t="e">
        <f>VLOOKUP('Prediction Data'!$B173, Names!$C$2:$K$363, 5,FALSE)</f>
        <v>#N/A</v>
      </c>
      <c r="I173" s="3" t="e">
        <f>VLOOKUP('Prediction Data'!$C173, Names!$C$2:$K$363, 5,FALSE)</f>
        <v>#N/A</v>
      </c>
      <c r="J173" s="3" t="e">
        <f>VLOOKUP('Prediction Data'!$B173, Names!$C$2:$K$363, 6,FALSE)</f>
        <v>#N/A</v>
      </c>
      <c r="K173" s="3" t="e">
        <f>VLOOKUP('Prediction Data'!$C173, Names!$C$2:$K$363, 6,FALSE)</f>
        <v>#N/A</v>
      </c>
      <c r="L173" s="3" t="e">
        <f>VLOOKUP(B173, Names!$C$2:$M$363, 7,FALSE)</f>
        <v>#N/A</v>
      </c>
      <c r="M173" s="3" t="e">
        <f>VLOOKUP(C173, Names!$C$2:$M$363, 7,FALSE)</f>
        <v>#N/A</v>
      </c>
      <c r="N173" s="4" t="s">
        <v>558</v>
      </c>
      <c r="Q173" s="4">
        <f t="shared" si="20"/>
        <v>0</v>
      </c>
      <c r="R173" s="4" t="str">
        <f t="shared" si="21"/>
        <v>L</v>
      </c>
      <c r="S173" s="5"/>
      <c r="T173" s="17" t="e">
        <f>VLOOKUP($F173, Ratings_Comp[], T$215, FALSE)</f>
        <v>#N/A</v>
      </c>
      <c r="U173" s="17" t="e">
        <f>VLOOKUP($F173, Ratings_Comp[], U$215, FALSE)</f>
        <v>#N/A</v>
      </c>
      <c r="V173" s="17" t="e">
        <f>VLOOKUP($F173, Ratings_Comp[], V$215, FALSE)</f>
        <v>#N/A</v>
      </c>
      <c r="W173" s="17" t="e">
        <f>VLOOKUP($F173, Ratings_Comp[], W$215, FALSE)</f>
        <v>#N/A</v>
      </c>
      <c r="X173" s="17" t="e">
        <f>VLOOKUP($F173, Ratings_Comp[], X$215, FALSE)</f>
        <v>#N/A</v>
      </c>
      <c r="Y173" s="17" t="e">
        <f>VLOOKUP($G173, Ratings_Comp[], Y$215, FALSE)</f>
        <v>#N/A</v>
      </c>
      <c r="Z173" s="17" t="e">
        <f>VLOOKUP($G173, Ratings_Comp[], Z$215, FALSE)</f>
        <v>#N/A</v>
      </c>
      <c r="AA173" s="17" t="e">
        <f>VLOOKUP($G173, Ratings_Comp[], AA$215, FALSE)</f>
        <v>#N/A</v>
      </c>
      <c r="AB173" s="17" t="e">
        <f>VLOOKUP($G173, Ratings_Comp[], AB$215, FALSE)</f>
        <v>#N/A</v>
      </c>
      <c r="AC173" s="17" t="e">
        <f>VLOOKUP($G173, Ratings_Comp[], AC$215, FALSE)</f>
        <v>#N/A</v>
      </c>
      <c r="AD173" t="e">
        <f>VLOOKUP('Prediction Data'!$D173,#REF!, AD$215,FALSE)</f>
        <v>#N/A</v>
      </c>
      <c r="AE173" t="e">
        <f>VLOOKUP('Prediction Data'!$D173,#REF!, AE$215,FALSE)</f>
        <v>#N/A</v>
      </c>
      <c r="AF173" t="e">
        <f>VLOOKUP('Prediction Data'!$D173,#REF!, AF$215,FALSE)</f>
        <v>#N/A</v>
      </c>
      <c r="AG173" t="e">
        <f>VLOOKUP('Prediction Data'!$D173,#REF!, AG$215,FALSE)</f>
        <v>#N/A</v>
      </c>
      <c r="AH173" t="e">
        <f>VLOOKUP('Prediction Data'!$D173,#REF!, AH$215,FALSE)</f>
        <v>#N/A</v>
      </c>
      <c r="AI173" t="e">
        <f>VLOOKUP('Prediction Data'!$E173,#REF!, AI$215,FALSE)</f>
        <v>#N/A</v>
      </c>
      <c r="AJ173" t="e">
        <f>VLOOKUP('Prediction Data'!$E173,#REF!, AJ$215,FALSE)</f>
        <v>#N/A</v>
      </c>
      <c r="AK173" t="e">
        <f>VLOOKUP('Prediction Data'!$E173,#REF!, AK$215,FALSE)</f>
        <v>#N/A</v>
      </c>
      <c r="AL173" t="e">
        <f>VLOOKUP('Prediction Data'!$E173,#REF!, AL$215,FALSE)</f>
        <v>#N/A</v>
      </c>
      <c r="AM173" t="e">
        <f>VLOOKUP('Prediction Data'!$E173,#REF!, AM$215,FALSE)</f>
        <v>#N/A</v>
      </c>
      <c r="AN173" t="e">
        <f>VLOOKUP($F173,#REF!, AN$215,FALSE)</f>
        <v>#N/A</v>
      </c>
      <c r="AO173" t="e">
        <f>VLOOKUP($F173,#REF!, AO$215,FALSE)</f>
        <v>#N/A</v>
      </c>
      <c r="AP173" t="e">
        <f>VLOOKUP($G173,#REF!, AP$215,FALSE)</f>
        <v>#N/A</v>
      </c>
      <c r="AQ173" t="e">
        <f>VLOOKUP($G173,#REF!, AQ$215,FALSE)</f>
        <v>#N/A</v>
      </c>
      <c r="AR173" t="e">
        <f>VLOOKUP($H173,#REF!, 'Prediction Data'!AR$215,FALSE)</f>
        <v>#N/A</v>
      </c>
      <c r="AS173" t="e">
        <f>VLOOKUP($H173,#REF!, 'Prediction Data'!AS$215,FALSE)</f>
        <v>#N/A</v>
      </c>
      <c r="AT173" t="e">
        <f>VLOOKUP($H173,#REF!, 'Prediction Data'!AT$215,FALSE)</f>
        <v>#N/A</v>
      </c>
      <c r="AU173" t="e">
        <f>VLOOKUP($H173,#REF!, 'Prediction Data'!AU$215,FALSE)</f>
        <v>#N/A</v>
      </c>
      <c r="AV173" t="e">
        <f>VLOOKUP($H173,#REF!, 'Prediction Data'!AV$215,FALSE)</f>
        <v>#N/A</v>
      </c>
      <c r="AW173" t="e">
        <f>VLOOKUP($H173,#REF!, 'Prediction Data'!AW$215,FALSE)</f>
        <v>#N/A</v>
      </c>
      <c r="AX173" t="e">
        <f>VLOOKUP($H173,#REF!, 'Prediction Data'!AX$215,FALSE)</f>
        <v>#N/A</v>
      </c>
      <c r="AY173" t="e">
        <f>VLOOKUP($H173,#REF!, 'Prediction Data'!AY$215,FALSE)</f>
        <v>#N/A</v>
      </c>
      <c r="AZ173" t="e">
        <f>VLOOKUP($H173,#REF!, 'Prediction Data'!AZ$215,FALSE)</f>
        <v>#N/A</v>
      </c>
      <c r="BA173" t="e">
        <f>VLOOKUP($H173,#REF!, 'Prediction Data'!BA$215,FALSE)</f>
        <v>#N/A</v>
      </c>
      <c r="BB173" t="e">
        <f>VLOOKUP($H173,#REF!, 'Prediction Data'!BB$215,FALSE)</f>
        <v>#N/A</v>
      </c>
      <c r="BC173" t="e">
        <f>VLOOKUP($H173,#REF!, 'Prediction Data'!BC$215,FALSE)</f>
        <v>#N/A</v>
      </c>
      <c r="BD173" t="e">
        <f>VLOOKUP($I173,#REF!, 'Prediction Data'!BD$215,FALSE)</f>
        <v>#N/A</v>
      </c>
      <c r="BE173" t="e">
        <f>VLOOKUP($I173,#REF!, 'Prediction Data'!BE$215,FALSE)</f>
        <v>#N/A</v>
      </c>
      <c r="BF173" t="e">
        <f>VLOOKUP($I173,#REF!, 'Prediction Data'!BF$215,FALSE)</f>
        <v>#N/A</v>
      </c>
      <c r="BG173" t="e">
        <f>VLOOKUP($I173,#REF!, 'Prediction Data'!BG$215,FALSE)</f>
        <v>#N/A</v>
      </c>
      <c r="BH173" t="e">
        <f>VLOOKUP($I173,#REF!, 'Prediction Data'!BH$215,FALSE)</f>
        <v>#N/A</v>
      </c>
      <c r="BI173" t="e">
        <f>VLOOKUP($I173,#REF!, 'Prediction Data'!BI$215,FALSE)</f>
        <v>#N/A</v>
      </c>
      <c r="BJ173" t="e">
        <f>VLOOKUP($I173,#REF!, 'Prediction Data'!BJ$215,FALSE)</f>
        <v>#N/A</v>
      </c>
      <c r="BK173" t="e">
        <f>VLOOKUP($I173,#REF!, 'Prediction Data'!BK$215,FALSE)</f>
        <v>#N/A</v>
      </c>
      <c r="BL173" t="e">
        <f>VLOOKUP($I173,#REF!, 'Prediction Data'!BL$215,FALSE)</f>
        <v>#N/A</v>
      </c>
      <c r="BM173" t="e">
        <f>VLOOKUP($I173,#REF!, 'Prediction Data'!BM$215,FALSE)</f>
        <v>#N/A</v>
      </c>
      <c r="BN173" t="e">
        <f>VLOOKUP($I173,#REF!, 'Prediction Data'!BN$215,FALSE)</f>
        <v>#N/A</v>
      </c>
      <c r="BO173" t="e">
        <f>VLOOKUP($I173,#REF!, 'Prediction Data'!BO$215,FALSE)</f>
        <v>#N/A</v>
      </c>
      <c r="BP173" t="e">
        <f>VLOOKUP('Prediction Data'!$J173,#REF!, BP$215, FALSE)</f>
        <v>#N/A</v>
      </c>
      <c r="BQ173" t="e">
        <f>VLOOKUP('Prediction Data'!$J173,#REF!, BQ$215, FALSE)</f>
        <v>#N/A</v>
      </c>
      <c r="BR173" t="e">
        <f>VLOOKUP('Prediction Data'!$J173,#REF!, BR$215, FALSE)</f>
        <v>#N/A</v>
      </c>
      <c r="BS173" t="e">
        <f>VLOOKUP('Prediction Data'!$J173,#REF!, BS$215, FALSE)</f>
        <v>#N/A</v>
      </c>
      <c r="BT173" t="e">
        <f>VLOOKUP('Prediction Data'!$J173,#REF!, BT$215, FALSE)</f>
        <v>#N/A</v>
      </c>
      <c r="BU173" t="e">
        <f t="shared" si="22"/>
        <v>#N/A</v>
      </c>
      <c r="BV173" t="e">
        <f t="shared" si="23"/>
        <v>#N/A</v>
      </c>
      <c r="BW173" t="e">
        <f>VLOOKUP('Prediction Data'!$K173,#REF!, BW$215, FALSE)</f>
        <v>#N/A</v>
      </c>
      <c r="BX173" t="e">
        <f>VLOOKUP('Prediction Data'!$K173,#REF!, BX$215, FALSE)</f>
        <v>#N/A</v>
      </c>
      <c r="BY173" t="e">
        <f>VLOOKUP('Prediction Data'!$K173,#REF!, BY$215, FALSE)</f>
        <v>#N/A</v>
      </c>
      <c r="BZ173" t="e">
        <f>VLOOKUP('Prediction Data'!$K173,#REF!, BZ$215, FALSE)</f>
        <v>#N/A</v>
      </c>
      <c r="CA173" t="e">
        <f>VLOOKUP('Prediction Data'!$K173,#REF!, CA$215, FALSE)</f>
        <v>#N/A</v>
      </c>
      <c r="CB173" t="e">
        <f t="shared" si="24"/>
        <v>#N/A</v>
      </c>
      <c r="CC173" t="e">
        <f t="shared" si="25"/>
        <v>#N/A</v>
      </c>
      <c r="CD173" t="e">
        <f t="shared" si="26"/>
        <v>#N/A</v>
      </c>
      <c r="CE173" t="e">
        <f t="shared" si="27"/>
        <v>#N/A</v>
      </c>
      <c r="CF173" s="20" t="e">
        <f t="shared" si="28"/>
        <v>#N/A</v>
      </c>
      <c r="CG173" s="20" t="e">
        <f t="shared" si="29"/>
        <v>#N/A</v>
      </c>
      <c r="CH173" t="e">
        <f>VLOOKUP(Table411[[#This Row],[Conference_H]], Conferences!$H$2:$N$34, 3,FALSE)</f>
        <v>#N/A</v>
      </c>
      <c r="CI173" t="e">
        <f>VLOOKUP(Table411[[#This Row],[Conference_A]], Conferences!$H$2:$N$34, 3,FALSE)</f>
        <v>#N/A</v>
      </c>
      <c r="CJ173" t="e">
        <f>IF(Table411[[#This Row],[CRank_H]]=Table411[[#This Row],[CRank_A]],0,1)</f>
        <v>#N/A</v>
      </c>
      <c r="CK173" t="e">
        <f>VLOOKUP(Table411[[#This Row],[Home Name BPI_SAG ELO]], 'Ratings_Comp'!$A$2:$L$364, 14, FALSE)</f>
        <v>#N/A</v>
      </c>
      <c r="CL173" t="e">
        <f>VLOOKUP(Table411[[#This Row],[Home Name BPI_SAG ELO]], 'Ratings_Comp'!$A$2:$L$364, 15, FALSE)</f>
        <v>#N/A</v>
      </c>
      <c r="CM173" t="e">
        <f>VLOOKUP(Table411[[#This Row],[Away Name BPI_SAG ELO]], 'Ratings_Comp'!$A$2:$L$364, 14, FALSE)</f>
        <v>#N/A</v>
      </c>
      <c r="CN173" t="e">
        <f>VLOOKUP(Table411[[#This Row],[Away Name BPI_SAG ELO]], 'Ratings_Comp'!$A$2:$L$364, 15, FALSE)</f>
        <v>#N/A</v>
      </c>
      <c r="CO173" t="e">
        <f>Table411[[#This Row],[Home_Ws]]/(Table411[[#This Row],[Home_Ws]]+Table411[[#This Row],[Home_Ls]])</f>
        <v>#N/A</v>
      </c>
      <c r="CP173" t="e">
        <f>Table411[[#This Row],[Away_Ws]]/(Table411[[#This Row],[Away_Ws]]+Table411[[#This Row],[Away_Ls]])</f>
        <v>#N/A</v>
      </c>
    </row>
    <row r="174" spans="1:94" x14ac:dyDescent="0.45">
      <c r="A174">
        <f t="shared" si="30"/>
        <v>174</v>
      </c>
      <c r="B174" s="4"/>
      <c r="C174" s="4"/>
      <c r="D174" s="3" t="e">
        <f>VLOOKUP('Prediction Data'!$B174, Names!$C$2:$K$363, 2,FALSE)</f>
        <v>#N/A</v>
      </c>
      <c r="E174" s="3" t="e">
        <f>VLOOKUP('Prediction Data'!$C174, Names!$C$2:$K$363, 2,FALSE)</f>
        <v>#N/A</v>
      </c>
      <c r="F174" s="3" t="e">
        <f>VLOOKUP('Prediction Data'!$B174, Names!$C$2:$K$363, 3,FALSE)</f>
        <v>#N/A</v>
      </c>
      <c r="G174" s="3" t="e">
        <f>VLOOKUP('Prediction Data'!$C174, Names!$C$2:$K$363, 3,FALSE)</f>
        <v>#N/A</v>
      </c>
      <c r="H174" s="3" t="e">
        <f>VLOOKUP('Prediction Data'!$B174, Names!$C$2:$K$363, 5,FALSE)</f>
        <v>#N/A</v>
      </c>
      <c r="I174" s="3" t="e">
        <f>VLOOKUP('Prediction Data'!$C174, Names!$C$2:$K$363, 5,FALSE)</f>
        <v>#N/A</v>
      </c>
      <c r="J174" s="3" t="e">
        <f>VLOOKUP('Prediction Data'!$B174, Names!$C$2:$K$363, 6,FALSE)</f>
        <v>#N/A</v>
      </c>
      <c r="K174" s="3" t="e">
        <f>VLOOKUP('Prediction Data'!$C174, Names!$C$2:$K$363, 6,FALSE)</f>
        <v>#N/A</v>
      </c>
      <c r="L174" s="3" t="e">
        <f>VLOOKUP(B174, Names!$C$2:$M$363, 7,FALSE)</f>
        <v>#N/A</v>
      </c>
      <c r="M174" s="3" t="e">
        <f>VLOOKUP(C174, Names!$C$2:$M$363, 7,FALSE)</f>
        <v>#N/A</v>
      </c>
      <c r="N174" s="4" t="s">
        <v>558</v>
      </c>
      <c r="Q174" s="4">
        <f t="shared" si="20"/>
        <v>0</v>
      </c>
      <c r="R174" s="4" t="str">
        <f t="shared" si="21"/>
        <v>L</v>
      </c>
      <c r="S174" s="5"/>
      <c r="T174" s="17" t="e">
        <f>VLOOKUP($F174, Ratings_Comp[], T$215, FALSE)</f>
        <v>#N/A</v>
      </c>
      <c r="U174" s="17" t="e">
        <f>VLOOKUP($F174, Ratings_Comp[], U$215, FALSE)</f>
        <v>#N/A</v>
      </c>
      <c r="V174" s="17" t="e">
        <f>VLOOKUP($F174, Ratings_Comp[], V$215, FALSE)</f>
        <v>#N/A</v>
      </c>
      <c r="W174" s="17" t="e">
        <f>VLOOKUP($F174, Ratings_Comp[], W$215, FALSE)</f>
        <v>#N/A</v>
      </c>
      <c r="X174" s="17" t="e">
        <f>VLOOKUP($F174, Ratings_Comp[], X$215, FALSE)</f>
        <v>#N/A</v>
      </c>
      <c r="Y174" s="17" t="e">
        <f>VLOOKUP($G174, Ratings_Comp[], Y$215, FALSE)</f>
        <v>#N/A</v>
      </c>
      <c r="Z174" s="17" t="e">
        <f>VLOOKUP($G174, Ratings_Comp[], Z$215, FALSE)</f>
        <v>#N/A</v>
      </c>
      <c r="AA174" s="17" t="e">
        <f>VLOOKUP($G174, Ratings_Comp[], AA$215, FALSE)</f>
        <v>#N/A</v>
      </c>
      <c r="AB174" s="17" t="e">
        <f>VLOOKUP($G174, Ratings_Comp[], AB$215, FALSE)</f>
        <v>#N/A</v>
      </c>
      <c r="AC174" s="17" t="e">
        <f>VLOOKUP($G174, Ratings_Comp[], AC$215, FALSE)</f>
        <v>#N/A</v>
      </c>
      <c r="AD174" t="e">
        <f>VLOOKUP('Prediction Data'!$D174,#REF!, AD$215,FALSE)</f>
        <v>#N/A</v>
      </c>
      <c r="AE174" t="e">
        <f>VLOOKUP('Prediction Data'!$D174,#REF!, AE$215,FALSE)</f>
        <v>#N/A</v>
      </c>
      <c r="AF174" t="e">
        <f>VLOOKUP('Prediction Data'!$D174,#REF!, AF$215,FALSE)</f>
        <v>#N/A</v>
      </c>
      <c r="AG174" t="e">
        <f>VLOOKUP('Prediction Data'!$D174,#REF!, AG$215,FALSE)</f>
        <v>#N/A</v>
      </c>
      <c r="AH174" t="e">
        <f>VLOOKUP('Prediction Data'!$D174,#REF!, AH$215,FALSE)</f>
        <v>#N/A</v>
      </c>
      <c r="AI174" t="e">
        <f>VLOOKUP('Prediction Data'!$E174,#REF!, AI$215,FALSE)</f>
        <v>#N/A</v>
      </c>
      <c r="AJ174" t="e">
        <f>VLOOKUP('Prediction Data'!$E174,#REF!, AJ$215,FALSE)</f>
        <v>#N/A</v>
      </c>
      <c r="AK174" t="e">
        <f>VLOOKUP('Prediction Data'!$E174,#REF!, AK$215,FALSE)</f>
        <v>#N/A</v>
      </c>
      <c r="AL174" t="e">
        <f>VLOOKUP('Prediction Data'!$E174,#REF!, AL$215,FALSE)</f>
        <v>#N/A</v>
      </c>
      <c r="AM174" t="e">
        <f>VLOOKUP('Prediction Data'!$E174,#REF!, AM$215,FALSE)</f>
        <v>#N/A</v>
      </c>
      <c r="AN174" t="e">
        <f>VLOOKUP($F174,#REF!, AN$215,FALSE)</f>
        <v>#N/A</v>
      </c>
      <c r="AO174" t="e">
        <f>VLOOKUP($F174,#REF!, AO$215,FALSE)</f>
        <v>#N/A</v>
      </c>
      <c r="AP174" t="e">
        <f>VLOOKUP($G174,#REF!, AP$215,FALSE)</f>
        <v>#N/A</v>
      </c>
      <c r="AQ174" t="e">
        <f>VLOOKUP($G174,#REF!, AQ$215,FALSE)</f>
        <v>#N/A</v>
      </c>
      <c r="AR174" t="e">
        <f>VLOOKUP($H174,#REF!, 'Prediction Data'!AR$215,FALSE)</f>
        <v>#N/A</v>
      </c>
      <c r="AS174" t="e">
        <f>VLOOKUP($H174,#REF!, 'Prediction Data'!AS$215,FALSE)</f>
        <v>#N/A</v>
      </c>
      <c r="AT174" t="e">
        <f>VLOOKUP($H174,#REF!, 'Prediction Data'!AT$215,FALSE)</f>
        <v>#N/A</v>
      </c>
      <c r="AU174" t="e">
        <f>VLOOKUP($H174,#REF!, 'Prediction Data'!AU$215,FALSE)</f>
        <v>#N/A</v>
      </c>
      <c r="AV174" t="e">
        <f>VLOOKUP($H174,#REF!, 'Prediction Data'!AV$215,FALSE)</f>
        <v>#N/A</v>
      </c>
      <c r="AW174" t="e">
        <f>VLOOKUP($H174,#REF!, 'Prediction Data'!AW$215,FALSE)</f>
        <v>#N/A</v>
      </c>
      <c r="AX174" t="e">
        <f>VLOOKUP($H174,#REF!, 'Prediction Data'!AX$215,FALSE)</f>
        <v>#N/A</v>
      </c>
      <c r="AY174" t="e">
        <f>VLOOKUP($H174,#REF!, 'Prediction Data'!AY$215,FALSE)</f>
        <v>#N/A</v>
      </c>
      <c r="AZ174" t="e">
        <f>VLOOKUP($H174,#REF!, 'Prediction Data'!AZ$215,FALSE)</f>
        <v>#N/A</v>
      </c>
      <c r="BA174" t="e">
        <f>VLOOKUP($H174,#REF!, 'Prediction Data'!BA$215,FALSE)</f>
        <v>#N/A</v>
      </c>
      <c r="BB174" t="e">
        <f>VLOOKUP($H174,#REF!, 'Prediction Data'!BB$215,FALSE)</f>
        <v>#N/A</v>
      </c>
      <c r="BC174" t="e">
        <f>VLOOKUP($H174,#REF!, 'Prediction Data'!BC$215,FALSE)</f>
        <v>#N/A</v>
      </c>
      <c r="BD174" t="e">
        <f>VLOOKUP($I174,#REF!, 'Prediction Data'!BD$215,FALSE)</f>
        <v>#N/A</v>
      </c>
      <c r="BE174" t="e">
        <f>VLOOKUP($I174,#REF!, 'Prediction Data'!BE$215,FALSE)</f>
        <v>#N/A</v>
      </c>
      <c r="BF174" t="e">
        <f>VLOOKUP($I174,#REF!, 'Prediction Data'!BF$215,FALSE)</f>
        <v>#N/A</v>
      </c>
      <c r="BG174" t="e">
        <f>VLOOKUP($I174,#REF!, 'Prediction Data'!BG$215,FALSE)</f>
        <v>#N/A</v>
      </c>
      <c r="BH174" t="e">
        <f>VLOOKUP($I174,#REF!, 'Prediction Data'!BH$215,FALSE)</f>
        <v>#N/A</v>
      </c>
      <c r="BI174" t="e">
        <f>VLOOKUP($I174,#REF!, 'Prediction Data'!BI$215,FALSE)</f>
        <v>#N/A</v>
      </c>
      <c r="BJ174" t="e">
        <f>VLOOKUP($I174,#REF!, 'Prediction Data'!BJ$215,FALSE)</f>
        <v>#N/A</v>
      </c>
      <c r="BK174" t="e">
        <f>VLOOKUP($I174,#REF!, 'Prediction Data'!BK$215,FALSE)</f>
        <v>#N/A</v>
      </c>
      <c r="BL174" t="e">
        <f>VLOOKUP($I174,#REF!, 'Prediction Data'!BL$215,FALSE)</f>
        <v>#N/A</v>
      </c>
      <c r="BM174" t="e">
        <f>VLOOKUP($I174,#REF!, 'Prediction Data'!BM$215,FALSE)</f>
        <v>#N/A</v>
      </c>
      <c r="BN174" t="e">
        <f>VLOOKUP($I174,#REF!, 'Prediction Data'!BN$215,FALSE)</f>
        <v>#N/A</v>
      </c>
      <c r="BO174" t="e">
        <f>VLOOKUP($I174,#REF!, 'Prediction Data'!BO$215,FALSE)</f>
        <v>#N/A</v>
      </c>
      <c r="BP174" t="e">
        <f>VLOOKUP('Prediction Data'!$J174,#REF!, BP$215, FALSE)</f>
        <v>#N/A</v>
      </c>
      <c r="BQ174" t="e">
        <f>VLOOKUP('Prediction Data'!$J174,#REF!, BQ$215, FALSE)</f>
        <v>#N/A</v>
      </c>
      <c r="BR174" t="e">
        <f>VLOOKUP('Prediction Data'!$J174,#REF!, BR$215, FALSE)</f>
        <v>#N/A</v>
      </c>
      <c r="BS174" t="e">
        <f>VLOOKUP('Prediction Data'!$J174,#REF!, BS$215, FALSE)</f>
        <v>#N/A</v>
      </c>
      <c r="BT174" t="e">
        <f>VLOOKUP('Prediction Data'!$J174,#REF!, BT$215, FALSE)</f>
        <v>#N/A</v>
      </c>
      <c r="BU174" t="e">
        <f t="shared" si="22"/>
        <v>#N/A</v>
      </c>
      <c r="BV174" t="e">
        <f t="shared" si="23"/>
        <v>#N/A</v>
      </c>
      <c r="BW174" t="e">
        <f>VLOOKUP('Prediction Data'!$K174,#REF!, BW$215, FALSE)</f>
        <v>#N/A</v>
      </c>
      <c r="BX174" t="e">
        <f>VLOOKUP('Prediction Data'!$K174,#REF!, BX$215, FALSE)</f>
        <v>#N/A</v>
      </c>
      <c r="BY174" t="e">
        <f>VLOOKUP('Prediction Data'!$K174,#REF!, BY$215, FALSE)</f>
        <v>#N/A</v>
      </c>
      <c r="BZ174" t="e">
        <f>VLOOKUP('Prediction Data'!$K174,#REF!, BZ$215, FALSE)</f>
        <v>#N/A</v>
      </c>
      <c r="CA174" t="e">
        <f>VLOOKUP('Prediction Data'!$K174,#REF!, CA$215, FALSE)</f>
        <v>#N/A</v>
      </c>
      <c r="CB174" t="e">
        <f t="shared" si="24"/>
        <v>#N/A</v>
      </c>
      <c r="CC174" t="e">
        <f t="shared" si="25"/>
        <v>#N/A</v>
      </c>
      <c r="CD174" t="e">
        <f t="shared" si="26"/>
        <v>#N/A</v>
      </c>
      <c r="CE174" t="e">
        <f t="shared" si="27"/>
        <v>#N/A</v>
      </c>
      <c r="CF174" s="20" t="e">
        <f t="shared" si="28"/>
        <v>#N/A</v>
      </c>
      <c r="CG174" s="20" t="e">
        <f t="shared" si="29"/>
        <v>#N/A</v>
      </c>
      <c r="CH174" t="e">
        <f>VLOOKUP(Table411[[#This Row],[Conference_H]], Conferences!$H$2:$N$34, 3,FALSE)</f>
        <v>#N/A</v>
      </c>
      <c r="CI174" t="e">
        <f>VLOOKUP(Table411[[#This Row],[Conference_A]], Conferences!$H$2:$N$34, 3,FALSE)</f>
        <v>#N/A</v>
      </c>
      <c r="CJ174" t="e">
        <f>IF(Table411[[#This Row],[CRank_H]]=Table411[[#This Row],[CRank_A]],0,1)</f>
        <v>#N/A</v>
      </c>
      <c r="CK174" t="e">
        <f>VLOOKUP(Table411[[#This Row],[Home Name BPI_SAG ELO]], 'Ratings_Comp'!$A$2:$L$364, 14, FALSE)</f>
        <v>#N/A</v>
      </c>
      <c r="CL174" t="e">
        <f>VLOOKUP(Table411[[#This Row],[Home Name BPI_SAG ELO]], 'Ratings_Comp'!$A$2:$L$364, 15, FALSE)</f>
        <v>#N/A</v>
      </c>
      <c r="CM174" t="e">
        <f>VLOOKUP(Table411[[#This Row],[Away Name BPI_SAG ELO]], 'Ratings_Comp'!$A$2:$L$364, 14, FALSE)</f>
        <v>#N/A</v>
      </c>
      <c r="CN174" t="e">
        <f>VLOOKUP(Table411[[#This Row],[Away Name BPI_SAG ELO]], 'Ratings_Comp'!$A$2:$L$364, 15, FALSE)</f>
        <v>#N/A</v>
      </c>
      <c r="CO174" t="e">
        <f>Table411[[#This Row],[Home_Ws]]/(Table411[[#This Row],[Home_Ws]]+Table411[[#This Row],[Home_Ls]])</f>
        <v>#N/A</v>
      </c>
      <c r="CP174" t="e">
        <f>Table411[[#This Row],[Away_Ws]]/(Table411[[#This Row],[Away_Ws]]+Table411[[#This Row],[Away_Ls]])</f>
        <v>#N/A</v>
      </c>
    </row>
    <row r="175" spans="1:94" x14ac:dyDescent="0.45">
      <c r="A175">
        <f t="shared" si="30"/>
        <v>175</v>
      </c>
      <c r="B175" s="4"/>
      <c r="C175" s="4"/>
      <c r="D175" s="3" t="e">
        <f>VLOOKUP('Prediction Data'!$B175, Names!$C$2:$K$363, 2,FALSE)</f>
        <v>#N/A</v>
      </c>
      <c r="E175" s="3" t="e">
        <f>VLOOKUP('Prediction Data'!$C175, Names!$C$2:$K$363, 2,FALSE)</f>
        <v>#N/A</v>
      </c>
      <c r="F175" s="3" t="e">
        <f>VLOOKUP('Prediction Data'!$B175, Names!$C$2:$K$363, 3,FALSE)</f>
        <v>#N/A</v>
      </c>
      <c r="G175" s="3" t="e">
        <f>VLOOKUP('Prediction Data'!$C175, Names!$C$2:$K$363, 3,FALSE)</f>
        <v>#N/A</v>
      </c>
      <c r="H175" s="3" t="e">
        <f>VLOOKUP('Prediction Data'!$B175, Names!$C$2:$K$363, 5,FALSE)</f>
        <v>#N/A</v>
      </c>
      <c r="I175" s="3" t="e">
        <f>VLOOKUP('Prediction Data'!$C175, Names!$C$2:$K$363, 5,FALSE)</f>
        <v>#N/A</v>
      </c>
      <c r="J175" s="3" t="e">
        <f>VLOOKUP('Prediction Data'!$B175, Names!$C$2:$K$363, 6,FALSE)</f>
        <v>#N/A</v>
      </c>
      <c r="K175" s="3" t="e">
        <f>VLOOKUP('Prediction Data'!$C175, Names!$C$2:$K$363, 6,FALSE)</f>
        <v>#N/A</v>
      </c>
      <c r="L175" s="3" t="e">
        <f>VLOOKUP(B175, Names!$C$2:$M$363, 7,FALSE)</f>
        <v>#N/A</v>
      </c>
      <c r="M175" s="3" t="e">
        <f>VLOOKUP(C175, Names!$C$2:$M$363, 7,FALSE)</f>
        <v>#N/A</v>
      </c>
      <c r="N175" s="4" t="s">
        <v>558</v>
      </c>
      <c r="Q175" s="4">
        <f t="shared" si="20"/>
        <v>0</v>
      </c>
      <c r="R175" s="4" t="str">
        <f t="shared" si="21"/>
        <v>L</v>
      </c>
      <c r="S175" s="5"/>
      <c r="T175" s="17" t="e">
        <f>VLOOKUP($F175, Ratings_Comp[], T$215, FALSE)</f>
        <v>#N/A</v>
      </c>
      <c r="U175" s="17" t="e">
        <f>VLOOKUP($F175, Ratings_Comp[], U$215, FALSE)</f>
        <v>#N/A</v>
      </c>
      <c r="V175" s="17" t="e">
        <f>VLOOKUP($F175, Ratings_Comp[], V$215, FALSE)</f>
        <v>#N/A</v>
      </c>
      <c r="W175" s="17" t="e">
        <f>VLOOKUP($F175, Ratings_Comp[], W$215, FALSE)</f>
        <v>#N/A</v>
      </c>
      <c r="X175" s="17" t="e">
        <f>VLOOKUP($F175, Ratings_Comp[], X$215, FALSE)</f>
        <v>#N/A</v>
      </c>
      <c r="Y175" s="17" t="e">
        <f>VLOOKUP($G175, Ratings_Comp[], Y$215, FALSE)</f>
        <v>#N/A</v>
      </c>
      <c r="Z175" s="17" t="e">
        <f>VLOOKUP($G175, Ratings_Comp[], Z$215, FALSE)</f>
        <v>#N/A</v>
      </c>
      <c r="AA175" s="17" t="e">
        <f>VLOOKUP($G175, Ratings_Comp[], AA$215, FALSE)</f>
        <v>#N/A</v>
      </c>
      <c r="AB175" s="17" t="e">
        <f>VLOOKUP($G175, Ratings_Comp[], AB$215, FALSE)</f>
        <v>#N/A</v>
      </c>
      <c r="AC175" s="17" t="e">
        <f>VLOOKUP($G175, Ratings_Comp[], AC$215, FALSE)</f>
        <v>#N/A</v>
      </c>
      <c r="AD175" t="e">
        <f>VLOOKUP('Prediction Data'!$D175,#REF!, AD$215,FALSE)</f>
        <v>#N/A</v>
      </c>
      <c r="AE175" t="e">
        <f>VLOOKUP('Prediction Data'!$D175,#REF!, AE$215,FALSE)</f>
        <v>#N/A</v>
      </c>
      <c r="AF175" t="e">
        <f>VLOOKUP('Prediction Data'!$D175,#REF!, AF$215,FALSE)</f>
        <v>#N/A</v>
      </c>
      <c r="AG175" t="e">
        <f>VLOOKUP('Prediction Data'!$D175,#REF!, AG$215,FALSE)</f>
        <v>#N/A</v>
      </c>
      <c r="AH175" t="e">
        <f>VLOOKUP('Prediction Data'!$D175,#REF!, AH$215,FALSE)</f>
        <v>#N/A</v>
      </c>
      <c r="AI175" t="e">
        <f>VLOOKUP('Prediction Data'!$E175,#REF!, AI$215,FALSE)</f>
        <v>#N/A</v>
      </c>
      <c r="AJ175" t="e">
        <f>VLOOKUP('Prediction Data'!$E175,#REF!, AJ$215,FALSE)</f>
        <v>#N/A</v>
      </c>
      <c r="AK175" t="e">
        <f>VLOOKUP('Prediction Data'!$E175,#REF!, AK$215,FALSE)</f>
        <v>#N/A</v>
      </c>
      <c r="AL175" t="e">
        <f>VLOOKUP('Prediction Data'!$E175,#REF!, AL$215,FALSE)</f>
        <v>#N/A</v>
      </c>
      <c r="AM175" t="e">
        <f>VLOOKUP('Prediction Data'!$E175,#REF!, AM$215,FALSE)</f>
        <v>#N/A</v>
      </c>
      <c r="AN175" t="e">
        <f>VLOOKUP($F175,#REF!, AN$215,FALSE)</f>
        <v>#N/A</v>
      </c>
      <c r="AO175" t="e">
        <f>VLOOKUP($F175,#REF!, AO$215,FALSE)</f>
        <v>#N/A</v>
      </c>
      <c r="AP175" t="e">
        <f>VLOOKUP($G175,#REF!, AP$215,FALSE)</f>
        <v>#N/A</v>
      </c>
      <c r="AQ175" t="e">
        <f>VLOOKUP($G175,#REF!, AQ$215,FALSE)</f>
        <v>#N/A</v>
      </c>
      <c r="AR175" t="e">
        <f>VLOOKUP($H175,#REF!, 'Prediction Data'!AR$215,FALSE)</f>
        <v>#N/A</v>
      </c>
      <c r="AS175" t="e">
        <f>VLOOKUP($H175,#REF!, 'Prediction Data'!AS$215,FALSE)</f>
        <v>#N/A</v>
      </c>
      <c r="AT175" t="e">
        <f>VLOOKUP($H175,#REF!, 'Prediction Data'!AT$215,FALSE)</f>
        <v>#N/A</v>
      </c>
      <c r="AU175" t="e">
        <f>VLOOKUP($H175,#REF!, 'Prediction Data'!AU$215,FALSE)</f>
        <v>#N/A</v>
      </c>
      <c r="AV175" t="e">
        <f>VLOOKUP($H175,#REF!, 'Prediction Data'!AV$215,FALSE)</f>
        <v>#N/A</v>
      </c>
      <c r="AW175" t="e">
        <f>VLOOKUP($H175,#REF!, 'Prediction Data'!AW$215,FALSE)</f>
        <v>#N/A</v>
      </c>
      <c r="AX175" t="e">
        <f>VLOOKUP($H175,#REF!, 'Prediction Data'!AX$215,FALSE)</f>
        <v>#N/A</v>
      </c>
      <c r="AY175" t="e">
        <f>VLOOKUP($H175,#REF!, 'Prediction Data'!AY$215,FALSE)</f>
        <v>#N/A</v>
      </c>
      <c r="AZ175" t="e">
        <f>VLOOKUP($H175,#REF!, 'Prediction Data'!AZ$215,FALSE)</f>
        <v>#N/A</v>
      </c>
      <c r="BA175" t="e">
        <f>VLOOKUP($H175,#REF!, 'Prediction Data'!BA$215,FALSE)</f>
        <v>#N/A</v>
      </c>
      <c r="BB175" t="e">
        <f>VLOOKUP($H175,#REF!, 'Prediction Data'!BB$215,FALSE)</f>
        <v>#N/A</v>
      </c>
      <c r="BC175" t="e">
        <f>VLOOKUP($H175,#REF!, 'Prediction Data'!BC$215,FALSE)</f>
        <v>#N/A</v>
      </c>
      <c r="BD175" t="e">
        <f>VLOOKUP($I175,#REF!, 'Prediction Data'!BD$215,FALSE)</f>
        <v>#N/A</v>
      </c>
      <c r="BE175" t="e">
        <f>VLOOKUP($I175,#REF!, 'Prediction Data'!BE$215,FALSE)</f>
        <v>#N/A</v>
      </c>
      <c r="BF175" t="e">
        <f>VLOOKUP($I175,#REF!, 'Prediction Data'!BF$215,FALSE)</f>
        <v>#N/A</v>
      </c>
      <c r="BG175" t="e">
        <f>VLOOKUP($I175,#REF!, 'Prediction Data'!BG$215,FALSE)</f>
        <v>#N/A</v>
      </c>
      <c r="BH175" t="e">
        <f>VLOOKUP($I175,#REF!, 'Prediction Data'!BH$215,FALSE)</f>
        <v>#N/A</v>
      </c>
      <c r="BI175" t="e">
        <f>VLOOKUP($I175,#REF!, 'Prediction Data'!BI$215,FALSE)</f>
        <v>#N/A</v>
      </c>
      <c r="BJ175" t="e">
        <f>VLOOKUP($I175,#REF!, 'Prediction Data'!BJ$215,FALSE)</f>
        <v>#N/A</v>
      </c>
      <c r="BK175" t="e">
        <f>VLOOKUP($I175,#REF!, 'Prediction Data'!BK$215,FALSE)</f>
        <v>#N/A</v>
      </c>
      <c r="BL175" t="e">
        <f>VLOOKUP($I175,#REF!, 'Prediction Data'!BL$215,FALSE)</f>
        <v>#N/A</v>
      </c>
      <c r="BM175" t="e">
        <f>VLOOKUP($I175,#REF!, 'Prediction Data'!BM$215,FALSE)</f>
        <v>#N/A</v>
      </c>
      <c r="BN175" t="e">
        <f>VLOOKUP($I175,#REF!, 'Prediction Data'!BN$215,FALSE)</f>
        <v>#N/A</v>
      </c>
      <c r="BO175" t="e">
        <f>VLOOKUP($I175,#REF!, 'Prediction Data'!BO$215,FALSE)</f>
        <v>#N/A</v>
      </c>
      <c r="BP175" t="e">
        <f>VLOOKUP('Prediction Data'!$J175,#REF!, BP$215, FALSE)</f>
        <v>#N/A</v>
      </c>
      <c r="BQ175" t="e">
        <f>VLOOKUP('Prediction Data'!$J175,#REF!, BQ$215, FALSE)</f>
        <v>#N/A</v>
      </c>
      <c r="BR175" t="e">
        <f>VLOOKUP('Prediction Data'!$J175,#REF!, BR$215, FALSE)</f>
        <v>#N/A</v>
      </c>
      <c r="BS175" t="e">
        <f>VLOOKUP('Prediction Data'!$J175,#REF!, BS$215, FALSE)</f>
        <v>#N/A</v>
      </c>
      <c r="BT175" t="e">
        <f>VLOOKUP('Prediction Data'!$J175,#REF!, BT$215, FALSE)</f>
        <v>#N/A</v>
      </c>
      <c r="BU175" t="e">
        <f t="shared" si="22"/>
        <v>#N/A</v>
      </c>
      <c r="BV175" t="e">
        <f t="shared" si="23"/>
        <v>#N/A</v>
      </c>
      <c r="BW175" t="e">
        <f>VLOOKUP('Prediction Data'!$K175,#REF!, BW$215, FALSE)</f>
        <v>#N/A</v>
      </c>
      <c r="BX175" t="e">
        <f>VLOOKUP('Prediction Data'!$K175,#REF!, BX$215, FALSE)</f>
        <v>#N/A</v>
      </c>
      <c r="BY175" t="e">
        <f>VLOOKUP('Prediction Data'!$K175,#REF!, BY$215, FALSE)</f>
        <v>#N/A</v>
      </c>
      <c r="BZ175" t="e">
        <f>VLOOKUP('Prediction Data'!$K175,#REF!, BZ$215, FALSE)</f>
        <v>#N/A</v>
      </c>
      <c r="CA175" t="e">
        <f>VLOOKUP('Prediction Data'!$K175,#REF!, CA$215, FALSE)</f>
        <v>#N/A</v>
      </c>
      <c r="CB175" t="e">
        <f t="shared" si="24"/>
        <v>#N/A</v>
      </c>
      <c r="CC175" t="e">
        <f t="shared" si="25"/>
        <v>#N/A</v>
      </c>
      <c r="CD175" t="e">
        <f t="shared" si="26"/>
        <v>#N/A</v>
      </c>
      <c r="CE175" t="e">
        <f t="shared" si="27"/>
        <v>#N/A</v>
      </c>
      <c r="CF175" s="20" t="e">
        <f t="shared" si="28"/>
        <v>#N/A</v>
      </c>
      <c r="CG175" s="20" t="e">
        <f t="shared" si="29"/>
        <v>#N/A</v>
      </c>
      <c r="CH175" t="e">
        <f>VLOOKUP(Table411[[#This Row],[Conference_H]], Conferences!$H$2:$N$34, 3,FALSE)</f>
        <v>#N/A</v>
      </c>
      <c r="CI175" t="e">
        <f>VLOOKUP(Table411[[#This Row],[Conference_A]], Conferences!$H$2:$N$34, 3,FALSE)</f>
        <v>#N/A</v>
      </c>
      <c r="CJ175" t="e">
        <f>IF(Table411[[#This Row],[CRank_H]]=Table411[[#This Row],[CRank_A]],0,1)</f>
        <v>#N/A</v>
      </c>
      <c r="CK175" t="e">
        <f>VLOOKUP(Table411[[#This Row],[Home Name BPI_SAG ELO]], 'Ratings_Comp'!$A$2:$L$364, 14, FALSE)</f>
        <v>#N/A</v>
      </c>
      <c r="CL175" t="e">
        <f>VLOOKUP(Table411[[#This Row],[Home Name BPI_SAG ELO]], 'Ratings_Comp'!$A$2:$L$364, 15, FALSE)</f>
        <v>#N/A</v>
      </c>
      <c r="CM175" t="e">
        <f>VLOOKUP(Table411[[#This Row],[Away Name BPI_SAG ELO]], 'Ratings_Comp'!$A$2:$L$364, 14, FALSE)</f>
        <v>#N/A</v>
      </c>
      <c r="CN175" t="e">
        <f>VLOOKUP(Table411[[#This Row],[Away Name BPI_SAG ELO]], 'Ratings_Comp'!$A$2:$L$364, 15, FALSE)</f>
        <v>#N/A</v>
      </c>
      <c r="CO175" t="e">
        <f>Table411[[#This Row],[Home_Ws]]/(Table411[[#This Row],[Home_Ws]]+Table411[[#This Row],[Home_Ls]])</f>
        <v>#N/A</v>
      </c>
      <c r="CP175" t="e">
        <f>Table411[[#This Row],[Away_Ws]]/(Table411[[#This Row],[Away_Ws]]+Table411[[#This Row],[Away_Ls]])</f>
        <v>#N/A</v>
      </c>
    </row>
    <row r="176" spans="1:94" x14ac:dyDescent="0.45">
      <c r="A176">
        <f t="shared" si="30"/>
        <v>176</v>
      </c>
      <c r="B176" s="4"/>
      <c r="C176" s="4"/>
      <c r="D176" s="3" t="e">
        <f>VLOOKUP('Prediction Data'!$B176, Names!$C$2:$K$363, 2,FALSE)</f>
        <v>#N/A</v>
      </c>
      <c r="E176" s="3" t="e">
        <f>VLOOKUP('Prediction Data'!$C176, Names!$C$2:$K$363, 2,FALSE)</f>
        <v>#N/A</v>
      </c>
      <c r="F176" s="3" t="e">
        <f>VLOOKUP('Prediction Data'!$B176, Names!$C$2:$K$363, 3,FALSE)</f>
        <v>#N/A</v>
      </c>
      <c r="G176" s="3" t="e">
        <f>VLOOKUP('Prediction Data'!$C176, Names!$C$2:$K$363, 3,FALSE)</f>
        <v>#N/A</v>
      </c>
      <c r="H176" s="3" t="e">
        <f>VLOOKUP('Prediction Data'!$B176, Names!$C$2:$K$363, 5,FALSE)</f>
        <v>#N/A</v>
      </c>
      <c r="I176" s="3" t="e">
        <f>VLOOKUP('Prediction Data'!$C176, Names!$C$2:$K$363, 5,FALSE)</f>
        <v>#N/A</v>
      </c>
      <c r="J176" s="3" t="e">
        <f>VLOOKUP('Prediction Data'!$B176, Names!$C$2:$K$363, 6,FALSE)</f>
        <v>#N/A</v>
      </c>
      <c r="K176" s="3" t="e">
        <f>VLOOKUP('Prediction Data'!$C176, Names!$C$2:$K$363, 6,FALSE)</f>
        <v>#N/A</v>
      </c>
      <c r="L176" s="3" t="e">
        <f>VLOOKUP(B176, Names!$C$2:$M$363, 7,FALSE)</f>
        <v>#N/A</v>
      </c>
      <c r="M176" s="3" t="e">
        <f>VLOOKUP(C176, Names!$C$2:$M$363, 7,FALSE)</f>
        <v>#N/A</v>
      </c>
      <c r="N176" s="4" t="s">
        <v>558</v>
      </c>
      <c r="Q176" s="4">
        <f t="shared" si="20"/>
        <v>0</v>
      </c>
      <c r="R176" s="4" t="str">
        <f t="shared" si="21"/>
        <v>L</v>
      </c>
      <c r="S176" s="5"/>
      <c r="T176" s="17" t="e">
        <f>VLOOKUP($F176, Ratings_Comp[], T$215, FALSE)</f>
        <v>#N/A</v>
      </c>
      <c r="U176" s="17" t="e">
        <f>VLOOKUP($F176, Ratings_Comp[], U$215, FALSE)</f>
        <v>#N/A</v>
      </c>
      <c r="V176" s="17" t="e">
        <f>VLOOKUP($F176, Ratings_Comp[], V$215, FALSE)</f>
        <v>#N/A</v>
      </c>
      <c r="W176" s="17" t="e">
        <f>VLOOKUP($F176, Ratings_Comp[], W$215, FALSE)</f>
        <v>#N/A</v>
      </c>
      <c r="X176" s="17" t="e">
        <f>VLOOKUP($F176, Ratings_Comp[], X$215, FALSE)</f>
        <v>#N/A</v>
      </c>
      <c r="Y176" s="17" t="e">
        <f>VLOOKUP($G176, Ratings_Comp[], Y$215, FALSE)</f>
        <v>#N/A</v>
      </c>
      <c r="Z176" s="17" t="e">
        <f>VLOOKUP($G176, Ratings_Comp[], Z$215, FALSE)</f>
        <v>#N/A</v>
      </c>
      <c r="AA176" s="17" t="e">
        <f>VLOOKUP($G176, Ratings_Comp[], AA$215, FALSE)</f>
        <v>#N/A</v>
      </c>
      <c r="AB176" s="17" t="e">
        <f>VLOOKUP($G176, Ratings_Comp[], AB$215, FALSE)</f>
        <v>#N/A</v>
      </c>
      <c r="AC176" s="17" t="e">
        <f>VLOOKUP($G176, Ratings_Comp[], AC$215, FALSE)</f>
        <v>#N/A</v>
      </c>
      <c r="AD176" t="e">
        <f>VLOOKUP('Prediction Data'!$D176,#REF!, AD$215,FALSE)</f>
        <v>#N/A</v>
      </c>
      <c r="AE176" t="e">
        <f>VLOOKUP('Prediction Data'!$D176,#REF!, AE$215,FALSE)</f>
        <v>#N/A</v>
      </c>
      <c r="AF176" t="e">
        <f>VLOOKUP('Prediction Data'!$D176,#REF!, AF$215,FALSE)</f>
        <v>#N/A</v>
      </c>
      <c r="AG176" t="e">
        <f>VLOOKUP('Prediction Data'!$D176,#REF!, AG$215,FALSE)</f>
        <v>#N/A</v>
      </c>
      <c r="AH176" t="e">
        <f>VLOOKUP('Prediction Data'!$D176,#REF!, AH$215,FALSE)</f>
        <v>#N/A</v>
      </c>
      <c r="AI176" t="e">
        <f>VLOOKUP('Prediction Data'!$E176,#REF!, AI$215,FALSE)</f>
        <v>#N/A</v>
      </c>
      <c r="AJ176" t="e">
        <f>VLOOKUP('Prediction Data'!$E176,#REF!, AJ$215,FALSE)</f>
        <v>#N/A</v>
      </c>
      <c r="AK176" t="e">
        <f>VLOOKUP('Prediction Data'!$E176,#REF!, AK$215,FALSE)</f>
        <v>#N/A</v>
      </c>
      <c r="AL176" t="e">
        <f>VLOOKUP('Prediction Data'!$E176,#REF!, AL$215,FALSE)</f>
        <v>#N/A</v>
      </c>
      <c r="AM176" t="e">
        <f>VLOOKUP('Prediction Data'!$E176,#REF!, AM$215,FALSE)</f>
        <v>#N/A</v>
      </c>
      <c r="AN176" t="e">
        <f>VLOOKUP($F176,#REF!, AN$215,FALSE)</f>
        <v>#N/A</v>
      </c>
      <c r="AO176" t="e">
        <f>VLOOKUP($F176,#REF!, AO$215,FALSE)</f>
        <v>#N/A</v>
      </c>
      <c r="AP176" t="e">
        <f>VLOOKUP($G176,#REF!, AP$215,FALSE)</f>
        <v>#N/A</v>
      </c>
      <c r="AQ176" t="e">
        <f>VLOOKUP($G176,#REF!, AQ$215,FALSE)</f>
        <v>#N/A</v>
      </c>
      <c r="AR176" t="e">
        <f>VLOOKUP($H176,#REF!, 'Prediction Data'!AR$215,FALSE)</f>
        <v>#N/A</v>
      </c>
      <c r="AS176" t="e">
        <f>VLOOKUP($H176,#REF!, 'Prediction Data'!AS$215,FALSE)</f>
        <v>#N/A</v>
      </c>
      <c r="AT176" t="e">
        <f>VLOOKUP($H176,#REF!, 'Prediction Data'!AT$215,FALSE)</f>
        <v>#N/A</v>
      </c>
      <c r="AU176" t="e">
        <f>VLOOKUP($H176,#REF!, 'Prediction Data'!AU$215,FALSE)</f>
        <v>#N/A</v>
      </c>
      <c r="AV176" t="e">
        <f>VLOOKUP($H176,#REF!, 'Prediction Data'!AV$215,FALSE)</f>
        <v>#N/A</v>
      </c>
      <c r="AW176" t="e">
        <f>VLOOKUP($H176,#REF!, 'Prediction Data'!AW$215,FALSE)</f>
        <v>#N/A</v>
      </c>
      <c r="AX176" t="e">
        <f>VLOOKUP($H176,#REF!, 'Prediction Data'!AX$215,FALSE)</f>
        <v>#N/A</v>
      </c>
      <c r="AY176" t="e">
        <f>VLOOKUP($H176,#REF!, 'Prediction Data'!AY$215,FALSE)</f>
        <v>#N/A</v>
      </c>
      <c r="AZ176" t="e">
        <f>VLOOKUP($H176,#REF!, 'Prediction Data'!AZ$215,FALSE)</f>
        <v>#N/A</v>
      </c>
      <c r="BA176" t="e">
        <f>VLOOKUP($H176,#REF!, 'Prediction Data'!BA$215,FALSE)</f>
        <v>#N/A</v>
      </c>
      <c r="BB176" t="e">
        <f>VLOOKUP($H176,#REF!, 'Prediction Data'!BB$215,FALSE)</f>
        <v>#N/A</v>
      </c>
      <c r="BC176" t="e">
        <f>VLOOKUP($H176,#REF!, 'Prediction Data'!BC$215,FALSE)</f>
        <v>#N/A</v>
      </c>
      <c r="BD176" t="e">
        <f>VLOOKUP($I176,#REF!, 'Prediction Data'!BD$215,FALSE)</f>
        <v>#N/A</v>
      </c>
      <c r="BE176" t="e">
        <f>VLOOKUP($I176,#REF!, 'Prediction Data'!BE$215,FALSE)</f>
        <v>#N/A</v>
      </c>
      <c r="BF176" t="e">
        <f>VLOOKUP($I176,#REF!, 'Prediction Data'!BF$215,FALSE)</f>
        <v>#N/A</v>
      </c>
      <c r="BG176" t="e">
        <f>VLOOKUP($I176,#REF!, 'Prediction Data'!BG$215,FALSE)</f>
        <v>#N/A</v>
      </c>
      <c r="BH176" t="e">
        <f>VLOOKUP($I176,#REF!, 'Prediction Data'!BH$215,FALSE)</f>
        <v>#N/A</v>
      </c>
      <c r="BI176" t="e">
        <f>VLOOKUP($I176,#REF!, 'Prediction Data'!BI$215,FALSE)</f>
        <v>#N/A</v>
      </c>
      <c r="BJ176" t="e">
        <f>VLOOKUP($I176,#REF!, 'Prediction Data'!BJ$215,FALSE)</f>
        <v>#N/A</v>
      </c>
      <c r="BK176" t="e">
        <f>VLOOKUP($I176,#REF!, 'Prediction Data'!BK$215,FALSE)</f>
        <v>#N/A</v>
      </c>
      <c r="BL176" t="e">
        <f>VLOOKUP($I176,#REF!, 'Prediction Data'!BL$215,FALSE)</f>
        <v>#N/A</v>
      </c>
      <c r="BM176" t="e">
        <f>VLOOKUP($I176,#REF!, 'Prediction Data'!BM$215,FALSE)</f>
        <v>#N/A</v>
      </c>
      <c r="BN176" t="e">
        <f>VLOOKUP($I176,#REF!, 'Prediction Data'!BN$215,FALSE)</f>
        <v>#N/A</v>
      </c>
      <c r="BO176" t="e">
        <f>VLOOKUP($I176,#REF!, 'Prediction Data'!BO$215,FALSE)</f>
        <v>#N/A</v>
      </c>
      <c r="BP176" t="e">
        <f>VLOOKUP('Prediction Data'!$J176,#REF!, BP$215, FALSE)</f>
        <v>#N/A</v>
      </c>
      <c r="BQ176" t="e">
        <f>VLOOKUP('Prediction Data'!$J176,#REF!, BQ$215, FALSE)</f>
        <v>#N/A</v>
      </c>
      <c r="BR176" t="e">
        <f>VLOOKUP('Prediction Data'!$J176,#REF!, BR$215, FALSE)</f>
        <v>#N/A</v>
      </c>
      <c r="BS176" t="e">
        <f>VLOOKUP('Prediction Data'!$J176,#REF!, BS$215, FALSE)</f>
        <v>#N/A</v>
      </c>
      <c r="BT176" t="e">
        <f>VLOOKUP('Prediction Data'!$J176,#REF!, BT$215, FALSE)</f>
        <v>#N/A</v>
      </c>
      <c r="BU176" t="e">
        <f t="shared" si="22"/>
        <v>#N/A</v>
      </c>
      <c r="BV176" t="e">
        <f t="shared" si="23"/>
        <v>#N/A</v>
      </c>
      <c r="BW176" t="e">
        <f>VLOOKUP('Prediction Data'!$K176,#REF!, BW$215, FALSE)</f>
        <v>#N/A</v>
      </c>
      <c r="BX176" t="e">
        <f>VLOOKUP('Prediction Data'!$K176,#REF!, BX$215, FALSE)</f>
        <v>#N/A</v>
      </c>
      <c r="BY176" t="e">
        <f>VLOOKUP('Prediction Data'!$K176,#REF!, BY$215, FALSE)</f>
        <v>#N/A</v>
      </c>
      <c r="BZ176" t="e">
        <f>VLOOKUP('Prediction Data'!$K176,#REF!, BZ$215, FALSE)</f>
        <v>#N/A</v>
      </c>
      <c r="CA176" t="e">
        <f>VLOOKUP('Prediction Data'!$K176,#REF!, CA$215, FALSE)</f>
        <v>#N/A</v>
      </c>
      <c r="CB176" t="e">
        <f t="shared" si="24"/>
        <v>#N/A</v>
      </c>
      <c r="CC176" t="e">
        <f t="shared" si="25"/>
        <v>#N/A</v>
      </c>
      <c r="CD176" t="e">
        <f t="shared" si="26"/>
        <v>#N/A</v>
      </c>
      <c r="CE176" t="e">
        <f t="shared" si="27"/>
        <v>#N/A</v>
      </c>
      <c r="CF176" s="20" t="e">
        <f t="shared" si="28"/>
        <v>#N/A</v>
      </c>
      <c r="CG176" s="20" t="e">
        <f t="shared" si="29"/>
        <v>#N/A</v>
      </c>
      <c r="CH176" t="e">
        <f>VLOOKUP(Table411[[#This Row],[Conference_H]], Conferences!$H$2:$N$34, 3,FALSE)</f>
        <v>#N/A</v>
      </c>
      <c r="CI176" t="e">
        <f>VLOOKUP(Table411[[#This Row],[Conference_A]], Conferences!$H$2:$N$34, 3,FALSE)</f>
        <v>#N/A</v>
      </c>
      <c r="CJ176" t="e">
        <f>IF(Table411[[#This Row],[CRank_H]]=Table411[[#This Row],[CRank_A]],0,1)</f>
        <v>#N/A</v>
      </c>
      <c r="CK176" t="e">
        <f>VLOOKUP(Table411[[#This Row],[Home Name BPI_SAG ELO]], 'Ratings_Comp'!$A$2:$L$364, 14, FALSE)</f>
        <v>#N/A</v>
      </c>
      <c r="CL176" t="e">
        <f>VLOOKUP(Table411[[#This Row],[Home Name BPI_SAG ELO]], 'Ratings_Comp'!$A$2:$L$364, 15, FALSE)</f>
        <v>#N/A</v>
      </c>
      <c r="CM176" t="e">
        <f>VLOOKUP(Table411[[#This Row],[Away Name BPI_SAG ELO]], 'Ratings_Comp'!$A$2:$L$364, 14, FALSE)</f>
        <v>#N/A</v>
      </c>
      <c r="CN176" t="e">
        <f>VLOOKUP(Table411[[#This Row],[Away Name BPI_SAG ELO]], 'Ratings_Comp'!$A$2:$L$364, 15, FALSE)</f>
        <v>#N/A</v>
      </c>
      <c r="CO176" t="e">
        <f>Table411[[#This Row],[Home_Ws]]/(Table411[[#This Row],[Home_Ws]]+Table411[[#This Row],[Home_Ls]])</f>
        <v>#N/A</v>
      </c>
      <c r="CP176" t="e">
        <f>Table411[[#This Row],[Away_Ws]]/(Table411[[#This Row],[Away_Ws]]+Table411[[#This Row],[Away_Ls]])</f>
        <v>#N/A</v>
      </c>
    </row>
    <row r="177" spans="1:94" x14ac:dyDescent="0.45">
      <c r="A177">
        <f t="shared" si="30"/>
        <v>177</v>
      </c>
      <c r="B177" s="4"/>
      <c r="C177" s="4"/>
      <c r="D177" s="3" t="e">
        <f>VLOOKUP('Prediction Data'!$B177, Names!$C$2:$K$363, 2,FALSE)</f>
        <v>#N/A</v>
      </c>
      <c r="E177" s="3" t="e">
        <f>VLOOKUP('Prediction Data'!$C177, Names!$C$2:$K$363, 2,FALSE)</f>
        <v>#N/A</v>
      </c>
      <c r="F177" s="3" t="e">
        <f>VLOOKUP('Prediction Data'!$B177, Names!$C$2:$K$363, 3,FALSE)</f>
        <v>#N/A</v>
      </c>
      <c r="G177" s="3" t="e">
        <f>VLOOKUP('Prediction Data'!$C177, Names!$C$2:$K$363, 3,FALSE)</f>
        <v>#N/A</v>
      </c>
      <c r="H177" s="3" t="e">
        <f>VLOOKUP('Prediction Data'!$B177, Names!$C$2:$K$363, 5,FALSE)</f>
        <v>#N/A</v>
      </c>
      <c r="I177" s="3" t="e">
        <f>VLOOKUP('Prediction Data'!$C177, Names!$C$2:$K$363, 5,FALSE)</f>
        <v>#N/A</v>
      </c>
      <c r="J177" s="3" t="e">
        <f>VLOOKUP('Prediction Data'!$B177, Names!$C$2:$K$363, 6,FALSE)</f>
        <v>#N/A</v>
      </c>
      <c r="K177" s="3" t="e">
        <f>VLOOKUP('Prediction Data'!$C177, Names!$C$2:$K$363, 6,FALSE)</f>
        <v>#N/A</v>
      </c>
      <c r="L177" s="3" t="e">
        <f>VLOOKUP(B177, Names!$C$2:$M$363, 7,FALSE)</f>
        <v>#N/A</v>
      </c>
      <c r="M177" s="3" t="e">
        <f>VLOOKUP(C177, Names!$C$2:$M$363, 7,FALSE)</f>
        <v>#N/A</v>
      </c>
      <c r="N177" s="4" t="s">
        <v>558</v>
      </c>
      <c r="Q177" s="4">
        <f t="shared" si="20"/>
        <v>0</v>
      </c>
      <c r="R177" s="4" t="str">
        <f t="shared" si="21"/>
        <v>L</v>
      </c>
      <c r="S177" s="5"/>
      <c r="T177" s="17" t="e">
        <f>VLOOKUP($F177, Ratings_Comp[], T$215, FALSE)</f>
        <v>#N/A</v>
      </c>
      <c r="U177" s="17" t="e">
        <f>VLOOKUP($F177, Ratings_Comp[], U$215, FALSE)</f>
        <v>#N/A</v>
      </c>
      <c r="V177" s="17" t="e">
        <f>VLOOKUP($F177, Ratings_Comp[], V$215, FALSE)</f>
        <v>#N/A</v>
      </c>
      <c r="W177" s="17" t="e">
        <f>VLOOKUP($F177, Ratings_Comp[], W$215, FALSE)</f>
        <v>#N/A</v>
      </c>
      <c r="X177" s="17" t="e">
        <f>VLOOKUP($F177, Ratings_Comp[], X$215, FALSE)</f>
        <v>#N/A</v>
      </c>
      <c r="Y177" s="17" t="e">
        <f>VLOOKUP($G177, Ratings_Comp[], Y$215, FALSE)</f>
        <v>#N/A</v>
      </c>
      <c r="Z177" s="17" t="e">
        <f>VLOOKUP($G177, Ratings_Comp[], Z$215, FALSE)</f>
        <v>#N/A</v>
      </c>
      <c r="AA177" s="17" t="e">
        <f>VLOOKUP($G177, Ratings_Comp[], AA$215, FALSE)</f>
        <v>#N/A</v>
      </c>
      <c r="AB177" s="17" t="e">
        <f>VLOOKUP($G177, Ratings_Comp[], AB$215, FALSE)</f>
        <v>#N/A</v>
      </c>
      <c r="AC177" s="17" t="e">
        <f>VLOOKUP($G177, Ratings_Comp[], AC$215, FALSE)</f>
        <v>#N/A</v>
      </c>
      <c r="AD177" t="e">
        <f>VLOOKUP('Prediction Data'!$D177,#REF!, AD$215,FALSE)</f>
        <v>#N/A</v>
      </c>
      <c r="AE177" t="e">
        <f>VLOOKUP('Prediction Data'!$D177,#REF!, AE$215,FALSE)</f>
        <v>#N/A</v>
      </c>
      <c r="AF177" t="e">
        <f>VLOOKUP('Prediction Data'!$D177,#REF!, AF$215,FALSE)</f>
        <v>#N/A</v>
      </c>
      <c r="AG177" t="e">
        <f>VLOOKUP('Prediction Data'!$D177,#REF!, AG$215,FALSE)</f>
        <v>#N/A</v>
      </c>
      <c r="AH177" t="e">
        <f>VLOOKUP('Prediction Data'!$D177,#REF!, AH$215,FALSE)</f>
        <v>#N/A</v>
      </c>
      <c r="AI177" t="e">
        <f>VLOOKUP('Prediction Data'!$E177,#REF!, AI$215,FALSE)</f>
        <v>#N/A</v>
      </c>
      <c r="AJ177" t="e">
        <f>VLOOKUP('Prediction Data'!$E177,#REF!, AJ$215,FALSE)</f>
        <v>#N/A</v>
      </c>
      <c r="AK177" t="e">
        <f>VLOOKUP('Prediction Data'!$E177,#REF!, AK$215,FALSE)</f>
        <v>#N/A</v>
      </c>
      <c r="AL177" t="e">
        <f>VLOOKUP('Prediction Data'!$E177,#REF!, AL$215,FALSE)</f>
        <v>#N/A</v>
      </c>
      <c r="AM177" t="e">
        <f>VLOOKUP('Prediction Data'!$E177,#REF!, AM$215,FALSE)</f>
        <v>#N/A</v>
      </c>
      <c r="AN177" t="e">
        <f>VLOOKUP($F177,#REF!, AN$215,FALSE)</f>
        <v>#N/A</v>
      </c>
      <c r="AO177" t="e">
        <f>VLOOKUP($F177,#REF!, AO$215,FALSE)</f>
        <v>#N/A</v>
      </c>
      <c r="AP177" t="e">
        <f>VLOOKUP($G177,#REF!, AP$215,FALSE)</f>
        <v>#N/A</v>
      </c>
      <c r="AQ177" t="e">
        <f>VLOOKUP($G177,#REF!, AQ$215,FALSE)</f>
        <v>#N/A</v>
      </c>
      <c r="AR177" t="e">
        <f>VLOOKUP($H177,#REF!, 'Prediction Data'!AR$215,FALSE)</f>
        <v>#N/A</v>
      </c>
      <c r="AS177" t="e">
        <f>VLOOKUP($H177,#REF!, 'Prediction Data'!AS$215,FALSE)</f>
        <v>#N/A</v>
      </c>
      <c r="AT177" t="e">
        <f>VLOOKUP($H177,#REF!, 'Prediction Data'!AT$215,FALSE)</f>
        <v>#N/A</v>
      </c>
      <c r="AU177" t="e">
        <f>VLOOKUP($H177,#REF!, 'Prediction Data'!AU$215,FALSE)</f>
        <v>#N/A</v>
      </c>
      <c r="AV177" t="e">
        <f>VLOOKUP($H177,#REF!, 'Prediction Data'!AV$215,FALSE)</f>
        <v>#N/A</v>
      </c>
      <c r="AW177" t="e">
        <f>VLOOKUP($H177,#REF!, 'Prediction Data'!AW$215,FALSE)</f>
        <v>#N/A</v>
      </c>
      <c r="AX177" t="e">
        <f>VLOOKUP($H177,#REF!, 'Prediction Data'!AX$215,FALSE)</f>
        <v>#N/A</v>
      </c>
      <c r="AY177" t="e">
        <f>VLOOKUP($H177,#REF!, 'Prediction Data'!AY$215,FALSE)</f>
        <v>#N/A</v>
      </c>
      <c r="AZ177" t="e">
        <f>VLOOKUP($H177,#REF!, 'Prediction Data'!AZ$215,FALSE)</f>
        <v>#N/A</v>
      </c>
      <c r="BA177" t="e">
        <f>VLOOKUP($H177,#REF!, 'Prediction Data'!BA$215,FALSE)</f>
        <v>#N/A</v>
      </c>
      <c r="BB177" t="e">
        <f>VLOOKUP($H177,#REF!, 'Prediction Data'!BB$215,FALSE)</f>
        <v>#N/A</v>
      </c>
      <c r="BC177" t="e">
        <f>VLOOKUP($H177,#REF!, 'Prediction Data'!BC$215,FALSE)</f>
        <v>#N/A</v>
      </c>
      <c r="BD177" t="e">
        <f>VLOOKUP($I177,#REF!, 'Prediction Data'!BD$215,FALSE)</f>
        <v>#N/A</v>
      </c>
      <c r="BE177" t="e">
        <f>VLOOKUP($I177,#REF!, 'Prediction Data'!BE$215,FALSE)</f>
        <v>#N/A</v>
      </c>
      <c r="BF177" t="e">
        <f>VLOOKUP($I177,#REF!, 'Prediction Data'!BF$215,FALSE)</f>
        <v>#N/A</v>
      </c>
      <c r="BG177" t="e">
        <f>VLOOKUP($I177,#REF!, 'Prediction Data'!BG$215,FALSE)</f>
        <v>#N/A</v>
      </c>
      <c r="BH177" t="e">
        <f>VLOOKUP($I177,#REF!, 'Prediction Data'!BH$215,FALSE)</f>
        <v>#N/A</v>
      </c>
      <c r="BI177" t="e">
        <f>VLOOKUP($I177,#REF!, 'Prediction Data'!BI$215,FALSE)</f>
        <v>#N/A</v>
      </c>
      <c r="BJ177" t="e">
        <f>VLOOKUP($I177,#REF!, 'Prediction Data'!BJ$215,FALSE)</f>
        <v>#N/A</v>
      </c>
      <c r="BK177" t="e">
        <f>VLOOKUP($I177,#REF!, 'Prediction Data'!BK$215,FALSE)</f>
        <v>#N/A</v>
      </c>
      <c r="BL177" t="e">
        <f>VLOOKUP($I177,#REF!, 'Prediction Data'!BL$215,FALSE)</f>
        <v>#N/A</v>
      </c>
      <c r="BM177" t="e">
        <f>VLOOKUP($I177,#REF!, 'Prediction Data'!BM$215,FALSE)</f>
        <v>#N/A</v>
      </c>
      <c r="BN177" t="e">
        <f>VLOOKUP($I177,#REF!, 'Prediction Data'!BN$215,FALSE)</f>
        <v>#N/A</v>
      </c>
      <c r="BO177" t="e">
        <f>VLOOKUP($I177,#REF!, 'Prediction Data'!BO$215,FALSE)</f>
        <v>#N/A</v>
      </c>
      <c r="BP177" t="e">
        <f>VLOOKUP('Prediction Data'!$J177,#REF!, BP$215, FALSE)</f>
        <v>#N/A</v>
      </c>
      <c r="BQ177" t="e">
        <f>VLOOKUP('Prediction Data'!$J177,#REF!, BQ$215, FALSE)</f>
        <v>#N/A</v>
      </c>
      <c r="BR177" t="e">
        <f>VLOOKUP('Prediction Data'!$J177,#REF!, BR$215, FALSE)</f>
        <v>#N/A</v>
      </c>
      <c r="BS177" t="e">
        <f>VLOOKUP('Prediction Data'!$J177,#REF!, BS$215, FALSE)</f>
        <v>#N/A</v>
      </c>
      <c r="BT177" t="e">
        <f>VLOOKUP('Prediction Data'!$J177,#REF!, BT$215, FALSE)</f>
        <v>#N/A</v>
      </c>
      <c r="BU177" t="e">
        <f t="shared" si="22"/>
        <v>#N/A</v>
      </c>
      <c r="BV177" t="e">
        <f t="shared" si="23"/>
        <v>#N/A</v>
      </c>
      <c r="BW177" t="e">
        <f>VLOOKUP('Prediction Data'!$K177,#REF!, BW$215, FALSE)</f>
        <v>#N/A</v>
      </c>
      <c r="BX177" t="e">
        <f>VLOOKUP('Prediction Data'!$K177,#REF!, BX$215, FALSE)</f>
        <v>#N/A</v>
      </c>
      <c r="BY177" t="e">
        <f>VLOOKUP('Prediction Data'!$K177,#REF!, BY$215, FALSE)</f>
        <v>#N/A</v>
      </c>
      <c r="BZ177" t="e">
        <f>VLOOKUP('Prediction Data'!$K177,#REF!, BZ$215, FALSE)</f>
        <v>#N/A</v>
      </c>
      <c r="CA177" t="e">
        <f>VLOOKUP('Prediction Data'!$K177,#REF!, CA$215, FALSE)</f>
        <v>#N/A</v>
      </c>
      <c r="CB177" t="e">
        <f t="shared" si="24"/>
        <v>#N/A</v>
      </c>
      <c r="CC177" t="e">
        <f t="shared" si="25"/>
        <v>#N/A</v>
      </c>
      <c r="CD177" t="e">
        <f t="shared" si="26"/>
        <v>#N/A</v>
      </c>
      <c r="CE177" t="e">
        <f t="shared" si="27"/>
        <v>#N/A</v>
      </c>
      <c r="CF177" s="20" t="e">
        <f t="shared" si="28"/>
        <v>#N/A</v>
      </c>
      <c r="CG177" s="20" t="e">
        <f t="shared" si="29"/>
        <v>#N/A</v>
      </c>
      <c r="CH177" t="e">
        <f>VLOOKUP(Table411[[#This Row],[Conference_H]], Conferences!$H$2:$N$34, 3,FALSE)</f>
        <v>#N/A</v>
      </c>
      <c r="CI177" t="e">
        <f>VLOOKUP(Table411[[#This Row],[Conference_A]], Conferences!$H$2:$N$34, 3,FALSE)</f>
        <v>#N/A</v>
      </c>
      <c r="CJ177" t="e">
        <f>IF(Table411[[#This Row],[CRank_H]]=Table411[[#This Row],[CRank_A]],0,1)</f>
        <v>#N/A</v>
      </c>
      <c r="CK177" t="e">
        <f>VLOOKUP(Table411[[#This Row],[Home Name BPI_SAG ELO]], 'Ratings_Comp'!$A$2:$L$364, 14, FALSE)</f>
        <v>#N/A</v>
      </c>
      <c r="CL177" t="e">
        <f>VLOOKUP(Table411[[#This Row],[Home Name BPI_SAG ELO]], 'Ratings_Comp'!$A$2:$L$364, 15, FALSE)</f>
        <v>#N/A</v>
      </c>
      <c r="CM177" t="e">
        <f>VLOOKUP(Table411[[#This Row],[Away Name BPI_SAG ELO]], 'Ratings_Comp'!$A$2:$L$364, 14, FALSE)</f>
        <v>#N/A</v>
      </c>
      <c r="CN177" t="e">
        <f>VLOOKUP(Table411[[#This Row],[Away Name BPI_SAG ELO]], 'Ratings_Comp'!$A$2:$L$364, 15, FALSE)</f>
        <v>#N/A</v>
      </c>
      <c r="CO177" t="e">
        <f>Table411[[#This Row],[Home_Ws]]/(Table411[[#This Row],[Home_Ws]]+Table411[[#This Row],[Home_Ls]])</f>
        <v>#N/A</v>
      </c>
      <c r="CP177" t="e">
        <f>Table411[[#This Row],[Away_Ws]]/(Table411[[#This Row],[Away_Ws]]+Table411[[#This Row],[Away_Ls]])</f>
        <v>#N/A</v>
      </c>
    </row>
    <row r="178" spans="1:94" x14ac:dyDescent="0.45">
      <c r="A178">
        <f t="shared" si="30"/>
        <v>178</v>
      </c>
      <c r="B178" s="4"/>
      <c r="C178" s="4"/>
      <c r="D178" s="3" t="e">
        <f>VLOOKUP('Prediction Data'!$B178, Names!$C$2:$K$363, 2,FALSE)</f>
        <v>#N/A</v>
      </c>
      <c r="E178" s="3" t="e">
        <f>VLOOKUP('Prediction Data'!$C178, Names!$C$2:$K$363, 2,FALSE)</f>
        <v>#N/A</v>
      </c>
      <c r="F178" s="3" t="e">
        <f>VLOOKUP('Prediction Data'!$B178, Names!$C$2:$K$363, 3,FALSE)</f>
        <v>#N/A</v>
      </c>
      <c r="G178" s="3" t="e">
        <f>VLOOKUP('Prediction Data'!$C178, Names!$C$2:$K$363, 3,FALSE)</f>
        <v>#N/A</v>
      </c>
      <c r="H178" s="3" t="e">
        <f>VLOOKUP('Prediction Data'!$B178, Names!$C$2:$K$363, 5,FALSE)</f>
        <v>#N/A</v>
      </c>
      <c r="I178" s="3" t="e">
        <f>VLOOKUP('Prediction Data'!$C178, Names!$C$2:$K$363, 5,FALSE)</f>
        <v>#N/A</v>
      </c>
      <c r="J178" s="3" t="e">
        <f>VLOOKUP('Prediction Data'!$B178, Names!$C$2:$K$363, 6,FALSE)</f>
        <v>#N/A</v>
      </c>
      <c r="K178" s="3" t="e">
        <f>VLOOKUP('Prediction Data'!$C178, Names!$C$2:$K$363, 6,FALSE)</f>
        <v>#N/A</v>
      </c>
      <c r="L178" s="3" t="e">
        <f>VLOOKUP(B178, Names!$C$2:$M$363, 7,FALSE)</f>
        <v>#N/A</v>
      </c>
      <c r="M178" s="3" t="e">
        <f>VLOOKUP(C178, Names!$C$2:$M$363, 7,FALSE)</f>
        <v>#N/A</v>
      </c>
      <c r="N178" s="4" t="s">
        <v>558</v>
      </c>
      <c r="Q178" s="4">
        <f t="shared" si="20"/>
        <v>0</v>
      </c>
      <c r="R178" s="4" t="str">
        <f t="shared" si="21"/>
        <v>L</v>
      </c>
      <c r="S178" s="5"/>
      <c r="T178" s="17" t="e">
        <f>VLOOKUP($F178, Ratings_Comp[], T$215, FALSE)</f>
        <v>#N/A</v>
      </c>
      <c r="U178" s="17" t="e">
        <f>VLOOKUP($F178, Ratings_Comp[], U$215, FALSE)</f>
        <v>#N/A</v>
      </c>
      <c r="V178" s="17" t="e">
        <f>VLOOKUP($F178, Ratings_Comp[], V$215, FALSE)</f>
        <v>#N/A</v>
      </c>
      <c r="W178" s="17" t="e">
        <f>VLOOKUP($F178, Ratings_Comp[], W$215, FALSE)</f>
        <v>#N/A</v>
      </c>
      <c r="X178" s="17" t="e">
        <f>VLOOKUP($F178, Ratings_Comp[], X$215, FALSE)</f>
        <v>#N/A</v>
      </c>
      <c r="Y178" s="17" t="e">
        <f>VLOOKUP($G178, Ratings_Comp[], Y$215, FALSE)</f>
        <v>#N/A</v>
      </c>
      <c r="Z178" s="17" t="e">
        <f>VLOOKUP($G178, Ratings_Comp[], Z$215, FALSE)</f>
        <v>#N/A</v>
      </c>
      <c r="AA178" s="17" t="e">
        <f>VLOOKUP($G178, Ratings_Comp[], AA$215, FALSE)</f>
        <v>#N/A</v>
      </c>
      <c r="AB178" s="17" t="e">
        <f>VLOOKUP($G178, Ratings_Comp[], AB$215, FALSE)</f>
        <v>#N/A</v>
      </c>
      <c r="AC178" s="17" t="e">
        <f>VLOOKUP($G178, Ratings_Comp[], AC$215, FALSE)</f>
        <v>#N/A</v>
      </c>
      <c r="AD178" t="e">
        <f>VLOOKUP('Prediction Data'!$D178,#REF!, AD$215,FALSE)</f>
        <v>#N/A</v>
      </c>
      <c r="AE178" t="e">
        <f>VLOOKUP('Prediction Data'!$D178,#REF!, AE$215,FALSE)</f>
        <v>#N/A</v>
      </c>
      <c r="AF178" t="e">
        <f>VLOOKUP('Prediction Data'!$D178,#REF!, AF$215,FALSE)</f>
        <v>#N/A</v>
      </c>
      <c r="AG178" t="e">
        <f>VLOOKUP('Prediction Data'!$D178,#REF!, AG$215,FALSE)</f>
        <v>#N/A</v>
      </c>
      <c r="AH178" t="e">
        <f>VLOOKUP('Prediction Data'!$D178,#REF!, AH$215,FALSE)</f>
        <v>#N/A</v>
      </c>
      <c r="AI178" t="e">
        <f>VLOOKUP('Prediction Data'!$E178,#REF!, AI$215,FALSE)</f>
        <v>#N/A</v>
      </c>
      <c r="AJ178" t="e">
        <f>VLOOKUP('Prediction Data'!$E178,#REF!, AJ$215,FALSE)</f>
        <v>#N/A</v>
      </c>
      <c r="AK178" t="e">
        <f>VLOOKUP('Prediction Data'!$E178,#REF!, AK$215,FALSE)</f>
        <v>#N/A</v>
      </c>
      <c r="AL178" t="e">
        <f>VLOOKUP('Prediction Data'!$E178,#REF!, AL$215,FALSE)</f>
        <v>#N/A</v>
      </c>
      <c r="AM178" t="e">
        <f>VLOOKUP('Prediction Data'!$E178,#REF!, AM$215,FALSE)</f>
        <v>#N/A</v>
      </c>
      <c r="AN178" t="e">
        <f>VLOOKUP($F178,#REF!, AN$215,FALSE)</f>
        <v>#N/A</v>
      </c>
      <c r="AO178" t="e">
        <f>VLOOKUP($F178,#REF!, AO$215,FALSE)</f>
        <v>#N/A</v>
      </c>
      <c r="AP178" t="e">
        <f>VLOOKUP($G178,#REF!, AP$215,FALSE)</f>
        <v>#N/A</v>
      </c>
      <c r="AQ178" t="e">
        <f>VLOOKUP($G178,#REF!, AQ$215,FALSE)</f>
        <v>#N/A</v>
      </c>
      <c r="AR178" t="e">
        <f>VLOOKUP($H178,#REF!, 'Prediction Data'!AR$215,FALSE)</f>
        <v>#N/A</v>
      </c>
      <c r="AS178" t="e">
        <f>VLOOKUP($H178,#REF!, 'Prediction Data'!AS$215,FALSE)</f>
        <v>#N/A</v>
      </c>
      <c r="AT178" t="e">
        <f>VLOOKUP($H178,#REF!, 'Prediction Data'!AT$215,FALSE)</f>
        <v>#N/A</v>
      </c>
      <c r="AU178" t="e">
        <f>VLOOKUP($H178,#REF!, 'Prediction Data'!AU$215,FALSE)</f>
        <v>#N/A</v>
      </c>
      <c r="AV178" t="e">
        <f>VLOOKUP($H178,#REF!, 'Prediction Data'!AV$215,FALSE)</f>
        <v>#N/A</v>
      </c>
      <c r="AW178" t="e">
        <f>VLOOKUP($H178,#REF!, 'Prediction Data'!AW$215,FALSE)</f>
        <v>#N/A</v>
      </c>
      <c r="AX178" t="e">
        <f>VLOOKUP($H178,#REF!, 'Prediction Data'!AX$215,FALSE)</f>
        <v>#N/A</v>
      </c>
      <c r="AY178" t="e">
        <f>VLOOKUP($H178,#REF!, 'Prediction Data'!AY$215,FALSE)</f>
        <v>#N/A</v>
      </c>
      <c r="AZ178" t="e">
        <f>VLOOKUP($H178,#REF!, 'Prediction Data'!AZ$215,FALSE)</f>
        <v>#N/A</v>
      </c>
      <c r="BA178" t="e">
        <f>VLOOKUP($H178,#REF!, 'Prediction Data'!BA$215,FALSE)</f>
        <v>#N/A</v>
      </c>
      <c r="BB178" t="e">
        <f>VLOOKUP($H178,#REF!, 'Prediction Data'!BB$215,FALSE)</f>
        <v>#N/A</v>
      </c>
      <c r="BC178" t="e">
        <f>VLOOKUP($H178,#REF!, 'Prediction Data'!BC$215,FALSE)</f>
        <v>#N/A</v>
      </c>
      <c r="BD178" t="e">
        <f>VLOOKUP($I178,#REF!, 'Prediction Data'!BD$215,FALSE)</f>
        <v>#N/A</v>
      </c>
      <c r="BE178" t="e">
        <f>VLOOKUP($I178,#REF!, 'Prediction Data'!BE$215,FALSE)</f>
        <v>#N/A</v>
      </c>
      <c r="BF178" t="e">
        <f>VLOOKUP($I178,#REF!, 'Prediction Data'!BF$215,FALSE)</f>
        <v>#N/A</v>
      </c>
      <c r="BG178" t="e">
        <f>VLOOKUP($I178,#REF!, 'Prediction Data'!BG$215,FALSE)</f>
        <v>#N/A</v>
      </c>
      <c r="BH178" t="e">
        <f>VLOOKUP($I178,#REF!, 'Prediction Data'!BH$215,FALSE)</f>
        <v>#N/A</v>
      </c>
      <c r="BI178" t="e">
        <f>VLOOKUP($I178,#REF!, 'Prediction Data'!BI$215,FALSE)</f>
        <v>#N/A</v>
      </c>
      <c r="BJ178" t="e">
        <f>VLOOKUP($I178,#REF!, 'Prediction Data'!BJ$215,FALSE)</f>
        <v>#N/A</v>
      </c>
      <c r="BK178" t="e">
        <f>VLOOKUP($I178,#REF!, 'Prediction Data'!BK$215,FALSE)</f>
        <v>#N/A</v>
      </c>
      <c r="BL178" t="e">
        <f>VLOOKUP($I178,#REF!, 'Prediction Data'!BL$215,FALSE)</f>
        <v>#N/A</v>
      </c>
      <c r="BM178" t="e">
        <f>VLOOKUP($I178,#REF!, 'Prediction Data'!BM$215,FALSE)</f>
        <v>#N/A</v>
      </c>
      <c r="BN178" t="e">
        <f>VLOOKUP($I178,#REF!, 'Prediction Data'!BN$215,FALSE)</f>
        <v>#N/A</v>
      </c>
      <c r="BO178" t="e">
        <f>VLOOKUP($I178,#REF!, 'Prediction Data'!BO$215,FALSE)</f>
        <v>#N/A</v>
      </c>
      <c r="BP178" t="e">
        <f>VLOOKUP('Prediction Data'!$J178,#REF!, BP$215, FALSE)</f>
        <v>#N/A</v>
      </c>
      <c r="BQ178" t="e">
        <f>VLOOKUP('Prediction Data'!$J178,#REF!, BQ$215, FALSE)</f>
        <v>#N/A</v>
      </c>
      <c r="BR178" t="e">
        <f>VLOOKUP('Prediction Data'!$J178,#REF!, BR$215, FALSE)</f>
        <v>#N/A</v>
      </c>
      <c r="BS178" t="e">
        <f>VLOOKUP('Prediction Data'!$J178,#REF!, BS$215, FALSE)</f>
        <v>#N/A</v>
      </c>
      <c r="BT178" t="e">
        <f>VLOOKUP('Prediction Data'!$J178,#REF!, BT$215, FALSE)</f>
        <v>#N/A</v>
      </c>
      <c r="BU178" t="e">
        <f t="shared" si="22"/>
        <v>#N/A</v>
      </c>
      <c r="BV178" t="e">
        <f t="shared" si="23"/>
        <v>#N/A</v>
      </c>
      <c r="BW178" t="e">
        <f>VLOOKUP('Prediction Data'!$K178,#REF!, BW$215, FALSE)</f>
        <v>#N/A</v>
      </c>
      <c r="BX178" t="e">
        <f>VLOOKUP('Prediction Data'!$K178,#REF!, BX$215, FALSE)</f>
        <v>#N/A</v>
      </c>
      <c r="BY178" t="e">
        <f>VLOOKUP('Prediction Data'!$K178,#REF!, BY$215, FALSE)</f>
        <v>#N/A</v>
      </c>
      <c r="BZ178" t="e">
        <f>VLOOKUP('Prediction Data'!$K178,#REF!, BZ$215, FALSE)</f>
        <v>#N/A</v>
      </c>
      <c r="CA178" t="e">
        <f>VLOOKUP('Prediction Data'!$K178,#REF!, CA$215, FALSE)</f>
        <v>#N/A</v>
      </c>
      <c r="CB178" t="e">
        <f t="shared" si="24"/>
        <v>#N/A</v>
      </c>
      <c r="CC178" t="e">
        <f t="shared" si="25"/>
        <v>#N/A</v>
      </c>
      <c r="CD178" t="e">
        <f t="shared" si="26"/>
        <v>#N/A</v>
      </c>
      <c r="CE178" t="e">
        <f t="shared" si="27"/>
        <v>#N/A</v>
      </c>
      <c r="CF178" s="20" t="e">
        <f t="shared" si="28"/>
        <v>#N/A</v>
      </c>
      <c r="CG178" s="20" t="e">
        <f t="shared" si="29"/>
        <v>#N/A</v>
      </c>
      <c r="CH178" t="e">
        <f>VLOOKUP(Table411[[#This Row],[Conference_H]], Conferences!$H$2:$N$34, 3,FALSE)</f>
        <v>#N/A</v>
      </c>
      <c r="CI178" t="e">
        <f>VLOOKUP(Table411[[#This Row],[Conference_A]], Conferences!$H$2:$N$34, 3,FALSE)</f>
        <v>#N/A</v>
      </c>
      <c r="CJ178" t="e">
        <f>IF(Table411[[#This Row],[CRank_H]]=Table411[[#This Row],[CRank_A]],0,1)</f>
        <v>#N/A</v>
      </c>
      <c r="CK178" t="e">
        <f>VLOOKUP(Table411[[#This Row],[Home Name BPI_SAG ELO]], 'Ratings_Comp'!$A$2:$L$364, 14, FALSE)</f>
        <v>#N/A</v>
      </c>
      <c r="CL178" t="e">
        <f>VLOOKUP(Table411[[#This Row],[Home Name BPI_SAG ELO]], 'Ratings_Comp'!$A$2:$L$364, 15, FALSE)</f>
        <v>#N/A</v>
      </c>
      <c r="CM178" t="e">
        <f>VLOOKUP(Table411[[#This Row],[Away Name BPI_SAG ELO]], 'Ratings_Comp'!$A$2:$L$364, 14, FALSE)</f>
        <v>#N/A</v>
      </c>
      <c r="CN178" t="e">
        <f>VLOOKUP(Table411[[#This Row],[Away Name BPI_SAG ELO]], 'Ratings_Comp'!$A$2:$L$364, 15, FALSE)</f>
        <v>#N/A</v>
      </c>
      <c r="CO178" t="e">
        <f>Table411[[#This Row],[Home_Ws]]/(Table411[[#This Row],[Home_Ws]]+Table411[[#This Row],[Home_Ls]])</f>
        <v>#N/A</v>
      </c>
      <c r="CP178" t="e">
        <f>Table411[[#This Row],[Away_Ws]]/(Table411[[#This Row],[Away_Ws]]+Table411[[#This Row],[Away_Ls]])</f>
        <v>#N/A</v>
      </c>
    </row>
    <row r="179" spans="1:94" x14ac:dyDescent="0.45">
      <c r="A179">
        <f t="shared" si="30"/>
        <v>179</v>
      </c>
      <c r="B179" s="4"/>
      <c r="C179" s="4"/>
      <c r="D179" s="3" t="e">
        <f>VLOOKUP('Prediction Data'!$B179, Names!$C$2:$K$363, 2,FALSE)</f>
        <v>#N/A</v>
      </c>
      <c r="E179" s="3" t="e">
        <f>VLOOKUP('Prediction Data'!$C179, Names!$C$2:$K$363, 2,FALSE)</f>
        <v>#N/A</v>
      </c>
      <c r="F179" s="3" t="e">
        <f>VLOOKUP('Prediction Data'!$B179, Names!$C$2:$K$363, 3,FALSE)</f>
        <v>#N/A</v>
      </c>
      <c r="G179" s="3" t="e">
        <f>VLOOKUP('Prediction Data'!$C179, Names!$C$2:$K$363, 3,FALSE)</f>
        <v>#N/A</v>
      </c>
      <c r="H179" s="3" t="e">
        <f>VLOOKUP('Prediction Data'!$B179, Names!$C$2:$K$363, 5,FALSE)</f>
        <v>#N/A</v>
      </c>
      <c r="I179" s="3" t="e">
        <f>VLOOKUP('Prediction Data'!$C179, Names!$C$2:$K$363, 5,FALSE)</f>
        <v>#N/A</v>
      </c>
      <c r="J179" s="3" t="e">
        <f>VLOOKUP('Prediction Data'!$B179, Names!$C$2:$K$363, 6,FALSE)</f>
        <v>#N/A</v>
      </c>
      <c r="K179" s="3" t="e">
        <f>VLOOKUP('Prediction Data'!$C179, Names!$C$2:$K$363, 6,FALSE)</f>
        <v>#N/A</v>
      </c>
      <c r="L179" s="3" t="e">
        <f>VLOOKUP(B179, Names!$C$2:$M$363, 7,FALSE)</f>
        <v>#N/A</v>
      </c>
      <c r="M179" s="3" t="e">
        <f>VLOOKUP(C179, Names!$C$2:$M$363, 7,FALSE)</f>
        <v>#N/A</v>
      </c>
      <c r="N179" s="4" t="s">
        <v>558</v>
      </c>
      <c r="Q179" s="4">
        <f t="shared" si="20"/>
        <v>0</v>
      </c>
      <c r="R179" s="4" t="str">
        <f t="shared" si="21"/>
        <v>L</v>
      </c>
      <c r="S179" s="5"/>
      <c r="T179" s="17" t="e">
        <f>VLOOKUP($F179, Ratings_Comp[], T$215, FALSE)</f>
        <v>#N/A</v>
      </c>
      <c r="U179" s="17" t="e">
        <f>VLOOKUP($F179, Ratings_Comp[], U$215, FALSE)</f>
        <v>#N/A</v>
      </c>
      <c r="V179" s="17" t="e">
        <f>VLOOKUP($F179, Ratings_Comp[], V$215, FALSE)</f>
        <v>#N/A</v>
      </c>
      <c r="W179" s="17" t="e">
        <f>VLOOKUP($F179, Ratings_Comp[], W$215, FALSE)</f>
        <v>#N/A</v>
      </c>
      <c r="X179" s="17" t="e">
        <f>VLOOKUP($F179, Ratings_Comp[], X$215, FALSE)</f>
        <v>#N/A</v>
      </c>
      <c r="Y179" s="17" t="e">
        <f>VLOOKUP($G179, Ratings_Comp[], Y$215, FALSE)</f>
        <v>#N/A</v>
      </c>
      <c r="Z179" s="17" t="e">
        <f>VLOOKUP($G179, Ratings_Comp[], Z$215, FALSE)</f>
        <v>#N/A</v>
      </c>
      <c r="AA179" s="17" t="e">
        <f>VLOOKUP($G179, Ratings_Comp[], AA$215, FALSE)</f>
        <v>#N/A</v>
      </c>
      <c r="AB179" s="17" t="e">
        <f>VLOOKUP($G179, Ratings_Comp[], AB$215, FALSE)</f>
        <v>#N/A</v>
      </c>
      <c r="AC179" s="17" t="e">
        <f>VLOOKUP($G179, Ratings_Comp[], AC$215, FALSE)</f>
        <v>#N/A</v>
      </c>
      <c r="AD179" t="e">
        <f>VLOOKUP('Prediction Data'!$D179,#REF!, AD$215,FALSE)</f>
        <v>#N/A</v>
      </c>
      <c r="AE179" t="e">
        <f>VLOOKUP('Prediction Data'!$D179,#REF!, AE$215,FALSE)</f>
        <v>#N/A</v>
      </c>
      <c r="AF179" t="e">
        <f>VLOOKUP('Prediction Data'!$D179,#REF!, AF$215,FALSE)</f>
        <v>#N/A</v>
      </c>
      <c r="AG179" t="e">
        <f>VLOOKUP('Prediction Data'!$D179,#REF!, AG$215,FALSE)</f>
        <v>#N/A</v>
      </c>
      <c r="AH179" t="e">
        <f>VLOOKUP('Prediction Data'!$D179,#REF!, AH$215,FALSE)</f>
        <v>#N/A</v>
      </c>
      <c r="AI179" t="e">
        <f>VLOOKUP('Prediction Data'!$E179,#REF!, AI$215,FALSE)</f>
        <v>#N/A</v>
      </c>
      <c r="AJ179" t="e">
        <f>VLOOKUP('Prediction Data'!$E179,#REF!, AJ$215,FALSE)</f>
        <v>#N/A</v>
      </c>
      <c r="AK179" t="e">
        <f>VLOOKUP('Prediction Data'!$E179,#REF!, AK$215,FALSE)</f>
        <v>#N/A</v>
      </c>
      <c r="AL179" t="e">
        <f>VLOOKUP('Prediction Data'!$E179,#REF!, AL$215,FALSE)</f>
        <v>#N/A</v>
      </c>
      <c r="AM179" t="e">
        <f>VLOOKUP('Prediction Data'!$E179,#REF!, AM$215,FALSE)</f>
        <v>#N/A</v>
      </c>
      <c r="AN179" t="e">
        <f>VLOOKUP($F179,#REF!, AN$215,FALSE)</f>
        <v>#N/A</v>
      </c>
      <c r="AO179" t="e">
        <f>VLOOKUP($F179,#REF!, AO$215,FALSE)</f>
        <v>#N/A</v>
      </c>
      <c r="AP179" t="e">
        <f>VLOOKUP($G179,#REF!, AP$215,FALSE)</f>
        <v>#N/A</v>
      </c>
      <c r="AQ179" t="e">
        <f>VLOOKUP($G179,#REF!, AQ$215,FALSE)</f>
        <v>#N/A</v>
      </c>
      <c r="AR179" t="e">
        <f>VLOOKUP($H179,#REF!, 'Prediction Data'!AR$215,FALSE)</f>
        <v>#N/A</v>
      </c>
      <c r="AS179" t="e">
        <f>VLOOKUP($H179,#REF!, 'Prediction Data'!AS$215,FALSE)</f>
        <v>#N/A</v>
      </c>
      <c r="AT179" t="e">
        <f>VLOOKUP($H179,#REF!, 'Prediction Data'!AT$215,FALSE)</f>
        <v>#N/A</v>
      </c>
      <c r="AU179" t="e">
        <f>VLOOKUP($H179,#REF!, 'Prediction Data'!AU$215,FALSE)</f>
        <v>#N/A</v>
      </c>
      <c r="AV179" t="e">
        <f>VLOOKUP($H179,#REF!, 'Prediction Data'!AV$215,FALSE)</f>
        <v>#N/A</v>
      </c>
      <c r="AW179" t="e">
        <f>VLOOKUP($H179,#REF!, 'Prediction Data'!AW$215,FALSE)</f>
        <v>#N/A</v>
      </c>
      <c r="AX179" t="e">
        <f>VLOOKUP($H179,#REF!, 'Prediction Data'!AX$215,FALSE)</f>
        <v>#N/A</v>
      </c>
      <c r="AY179" t="e">
        <f>VLOOKUP($H179,#REF!, 'Prediction Data'!AY$215,FALSE)</f>
        <v>#N/A</v>
      </c>
      <c r="AZ179" t="e">
        <f>VLOOKUP($H179,#REF!, 'Prediction Data'!AZ$215,FALSE)</f>
        <v>#N/A</v>
      </c>
      <c r="BA179" t="e">
        <f>VLOOKUP($H179,#REF!, 'Prediction Data'!BA$215,FALSE)</f>
        <v>#N/A</v>
      </c>
      <c r="BB179" t="e">
        <f>VLOOKUP($H179,#REF!, 'Prediction Data'!BB$215,FALSE)</f>
        <v>#N/A</v>
      </c>
      <c r="BC179" t="e">
        <f>VLOOKUP($H179,#REF!, 'Prediction Data'!BC$215,FALSE)</f>
        <v>#N/A</v>
      </c>
      <c r="BD179" t="e">
        <f>VLOOKUP($I179,#REF!, 'Prediction Data'!BD$215,FALSE)</f>
        <v>#N/A</v>
      </c>
      <c r="BE179" t="e">
        <f>VLOOKUP($I179,#REF!, 'Prediction Data'!BE$215,FALSE)</f>
        <v>#N/A</v>
      </c>
      <c r="BF179" t="e">
        <f>VLOOKUP($I179,#REF!, 'Prediction Data'!BF$215,FALSE)</f>
        <v>#N/A</v>
      </c>
      <c r="BG179" t="e">
        <f>VLOOKUP($I179,#REF!, 'Prediction Data'!BG$215,FALSE)</f>
        <v>#N/A</v>
      </c>
      <c r="BH179" t="e">
        <f>VLOOKUP($I179,#REF!, 'Prediction Data'!BH$215,FALSE)</f>
        <v>#N/A</v>
      </c>
      <c r="BI179" t="e">
        <f>VLOOKUP($I179,#REF!, 'Prediction Data'!BI$215,FALSE)</f>
        <v>#N/A</v>
      </c>
      <c r="BJ179" t="e">
        <f>VLOOKUP($I179,#REF!, 'Prediction Data'!BJ$215,FALSE)</f>
        <v>#N/A</v>
      </c>
      <c r="BK179" t="e">
        <f>VLOOKUP($I179,#REF!, 'Prediction Data'!BK$215,FALSE)</f>
        <v>#N/A</v>
      </c>
      <c r="BL179" t="e">
        <f>VLOOKUP($I179,#REF!, 'Prediction Data'!BL$215,FALSE)</f>
        <v>#N/A</v>
      </c>
      <c r="BM179" t="e">
        <f>VLOOKUP($I179,#REF!, 'Prediction Data'!BM$215,FALSE)</f>
        <v>#N/A</v>
      </c>
      <c r="BN179" t="e">
        <f>VLOOKUP($I179,#REF!, 'Prediction Data'!BN$215,FALSE)</f>
        <v>#N/A</v>
      </c>
      <c r="BO179" t="e">
        <f>VLOOKUP($I179,#REF!, 'Prediction Data'!BO$215,FALSE)</f>
        <v>#N/A</v>
      </c>
      <c r="BP179" t="e">
        <f>VLOOKUP('Prediction Data'!$J179,#REF!, BP$215, FALSE)</f>
        <v>#N/A</v>
      </c>
      <c r="BQ179" t="e">
        <f>VLOOKUP('Prediction Data'!$J179,#REF!, BQ$215, FALSE)</f>
        <v>#N/A</v>
      </c>
      <c r="BR179" t="e">
        <f>VLOOKUP('Prediction Data'!$J179,#REF!, BR$215, FALSE)</f>
        <v>#N/A</v>
      </c>
      <c r="BS179" t="e">
        <f>VLOOKUP('Prediction Data'!$J179,#REF!, BS$215, FALSE)</f>
        <v>#N/A</v>
      </c>
      <c r="BT179" t="e">
        <f>VLOOKUP('Prediction Data'!$J179,#REF!, BT$215, FALSE)</f>
        <v>#N/A</v>
      </c>
      <c r="BU179" t="e">
        <f t="shared" si="22"/>
        <v>#N/A</v>
      </c>
      <c r="BV179" t="e">
        <f t="shared" si="23"/>
        <v>#N/A</v>
      </c>
      <c r="BW179" t="e">
        <f>VLOOKUP('Prediction Data'!$K179,#REF!, BW$215, FALSE)</f>
        <v>#N/A</v>
      </c>
      <c r="BX179" t="e">
        <f>VLOOKUP('Prediction Data'!$K179,#REF!, BX$215, FALSE)</f>
        <v>#N/A</v>
      </c>
      <c r="BY179" t="e">
        <f>VLOOKUP('Prediction Data'!$K179,#REF!, BY$215, FALSE)</f>
        <v>#N/A</v>
      </c>
      <c r="BZ179" t="e">
        <f>VLOOKUP('Prediction Data'!$K179,#REF!, BZ$215, FALSE)</f>
        <v>#N/A</v>
      </c>
      <c r="CA179" t="e">
        <f>VLOOKUP('Prediction Data'!$K179,#REF!, CA$215, FALSE)</f>
        <v>#N/A</v>
      </c>
      <c r="CB179" t="e">
        <f t="shared" si="24"/>
        <v>#N/A</v>
      </c>
      <c r="CC179" t="e">
        <f t="shared" si="25"/>
        <v>#N/A</v>
      </c>
      <c r="CD179" t="e">
        <f t="shared" si="26"/>
        <v>#N/A</v>
      </c>
      <c r="CE179" t="e">
        <f t="shared" si="27"/>
        <v>#N/A</v>
      </c>
      <c r="CF179" s="20" t="e">
        <f t="shared" si="28"/>
        <v>#N/A</v>
      </c>
      <c r="CG179" s="20" t="e">
        <f t="shared" si="29"/>
        <v>#N/A</v>
      </c>
      <c r="CH179" t="e">
        <f>VLOOKUP(Table411[[#This Row],[Conference_H]], Conferences!$H$2:$N$34, 3,FALSE)</f>
        <v>#N/A</v>
      </c>
      <c r="CI179" t="e">
        <f>VLOOKUP(Table411[[#This Row],[Conference_A]], Conferences!$H$2:$N$34, 3,FALSE)</f>
        <v>#N/A</v>
      </c>
      <c r="CJ179" t="e">
        <f>IF(Table411[[#This Row],[CRank_H]]=Table411[[#This Row],[CRank_A]],0,1)</f>
        <v>#N/A</v>
      </c>
      <c r="CK179" t="e">
        <f>VLOOKUP(Table411[[#This Row],[Home Name BPI_SAG ELO]], 'Ratings_Comp'!$A$2:$L$364, 14, FALSE)</f>
        <v>#N/A</v>
      </c>
      <c r="CL179" t="e">
        <f>VLOOKUP(Table411[[#This Row],[Home Name BPI_SAG ELO]], 'Ratings_Comp'!$A$2:$L$364, 15, FALSE)</f>
        <v>#N/A</v>
      </c>
      <c r="CM179" t="e">
        <f>VLOOKUP(Table411[[#This Row],[Away Name BPI_SAG ELO]], 'Ratings_Comp'!$A$2:$L$364, 14, FALSE)</f>
        <v>#N/A</v>
      </c>
      <c r="CN179" t="e">
        <f>VLOOKUP(Table411[[#This Row],[Away Name BPI_SAG ELO]], 'Ratings_Comp'!$A$2:$L$364, 15, FALSE)</f>
        <v>#N/A</v>
      </c>
      <c r="CO179" t="e">
        <f>Table411[[#This Row],[Home_Ws]]/(Table411[[#This Row],[Home_Ws]]+Table411[[#This Row],[Home_Ls]])</f>
        <v>#N/A</v>
      </c>
      <c r="CP179" t="e">
        <f>Table411[[#This Row],[Away_Ws]]/(Table411[[#This Row],[Away_Ws]]+Table411[[#This Row],[Away_Ls]])</f>
        <v>#N/A</v>
      </c>
    </row>
    <row r="180" spans="1:94" x14ac:dyDescent="0.45">
      <c r="A180">
        <f t="shared" si="30"/>
        <v>180</v>
      </c>
      <c r="B180" s="4"/>
      <c r="C180" s="4"/>
      <c r="D180" s="3" t="e">
        <f>VLOOKUP('Prediction Data'!$B180, Names!$C$2:$K$363, 2,FALSE)</f>
        <v>#N/A</v>
      </c>
      <c r="E180" s="3" t="e">
        <f>VLOOKUP('Prediction Data'!$C180, Names!$C$2:$K$363, 2,FALSE)</f>
        <v>#N/A</v>
      </c>
      <c r="F180" s="3" t="e">
        <f>VLOOKUP('Prediction Data'!$B180, Names!$C$2:$K$363, 3,FALSE)</f>
        <v>#N/A</v>
      </c>
      <c r="G180" s="3" t="e">
        <f>VLOOKUP('Prediction Data'!$C180, Names!$C$2:$K$363, 3,FALSE)</f>
        <v>#N/A</v>
      </c>
      <c r="H180" s="3" t="e">
        <f>VLOOKUP('Prediction Data'!$B180, Names!$C$2:$K$363, 5,FALSE)</f>
        <v>#N/A</v>
      </c>
      <c r="I180" s="3" t="e">
        <f>VLOOKUP('Prediction Data'!$C180, Names!$C$2:$K$363, 5,FALSE)</f>
        <v>#N/A</v>
      </c>
      <c r="J180" s="3" t="e">
        <f>VLOOKUP('Prediction Data'!$B180, Names!$C$2:$K$363, 6,FALSE)</f>
        <v>#N/A</v>
      </c>
      <c r="K180" s="3" t="e">
        <f>VLOOKUP('Prediction Data'!$C180, Names!$C$2:$K$363, 6,FALSE)</f>
        <v>#N/A</v>
      </c>
      <c r="L180" s="3" t="e">
        <f>VLOOKUP(B180, Names!$C$2:$M$363, 7,FALSE)</f>
        <v>#N/A</v>
      </c>
      <c r="M180" s="3" t="e">
        <f>VLOOKUP(C180, Names!$C$2:$M$363, 7,FALSE)</f>
        <v>#N/A</v>
      </c>
      <c r="N180" s="4" t="s">
        <v>558</v>
      </c>
      <c r="Q180" s="4">
        <f t="shared" si="20"/>
        <v>0</v>
      </c>
      <c r="R180" s="4" t="str">
        <f t="shared" si="21"/>
        <v>L</v>
      </c>
      <c r="S180" s="5"/>
      <c r="T180" s="17" t="e">
        <f>VLOOKUP($F180, Ratings_Comp[], T$215, FALSE)</f>
        <v>#N/A</v>
      </c>
      <c r="U180" s="17" t="e">
        <f>VLOOKUP($F180, Ratings_Comp[], U$215, FALSE)</f>
        <v>#N/A</v>
      </c>
      <c r="V180" s="17" t="e">
        <f>VLOOKUP($F180, Ratings_Comp[], V$215, FALSE)</f>
        <v>#N/A</v>
      </c>
      <c r="W180" s="17" t="e">
        <f>VLOOKUP($F180, Ratings_Comp[], W$215, FALSE)</f>
        <v>#N/A</v>
      </c>
      <c r="X180" s="17" t="e">
        <f>VLOOKUP($F180, Ratings_Comp[], X$215, FALSE)</f>
        <v>#N/A</v>
      </c>
      <c r="Y180" s="17" t="e">
        <f>VLOOKUP($G180, Ratings_Comp[], Y$215, FALSE)</f>
        <v>#N/A</v>
      </c>
      <c r="Z180" s="17" t="e">
        <f>VLOOKUP($G180, Ratings_Comp[], Z$215, FALSE)</f>
        <v>#N/A</v>
      </c>
      <c r="AA180" s="17" t="e">
        <f>VLOOKUP($G180, Ratings_Comp[], AA$215, FALSE)</f>
        <v>#N/A</v>
      </c>
      <c r="AB180" s="17" t="e">
        <f>VLOOKUP($G180, Ratings_Comp[], AB$215, FALSE)</f>
        <v>#N/A</v>
      </c>
      <c r="AC180" s="17" t="e">
        <f>VLOOKUP($G180, Ratings_Comp[], AC$215, FALSE)</f>
        <v>#N/A</v>
      </c>
      <c r="AD180" t="e">
        <f>VLOOKUP('Prediction Data'!$D180,#REF!, AD$215,FALSE)</f>
        <v>#N/A</v>
      </c>
      <c r="AE180" t="e">
        <f>VLOOKUP('Prediction Data'!$D180,#REF!, AE$215,FALSE)</f>
        <v>#N/A</v>
      </c>
      <c r="AF180" t="e">
        <f>VLOOKUP('Prediction Data'!$D180,#REF!, AF$215,FALSE)</f>
        <v>#N/A</v>
      </c>
      <c r="AG180" t="e">
        <f>VLOOKUP('Prediction Data'!$D180,#REF!, AG$215,FALSE)</f>
        <v>#N/A</v>
      </c>
      <c r="AH180" t="e">
        <f>VLOOKUP('Prediction Data'!$D180,#REF!, AH$215,FALSE)</f>
        <v>#N/A</v>
      </c>
      <c r="AI180" t="e">
        <f>VLOOKUP('Prediction Data'!$E180,#REF!, AI$215,FALSE)</f>
        <v>#N/A</v>
      </c>
      <c r="AJ180" t="e">
        <f>VLOOKUP('Prediction Data'!$E180,#REF!, AJ$215,FALSE)</f>
        <v>#N/A</v>
      </c>
      <c r="AK180" t="e">
        <f>VLOOKUP('Prediction Data'!$E180,#REF!, AK$215,FALSE)</f>
        <v>#N/A</v>
      </c>
      <c r="AL180" t="e">
        <f>VLOOKUP('Prediction Data'!$E180,#REF!, AL$215,FALSE)</f>
        <v>#N/A</v>
      </c>
      <c r="AM180" t="e">
        <f>VLOOKUP('Prediction Data'!$E180,#REF!, AM$215,FALSE)</f>
        <v>#N/A</v>
      </c>
      <c r="AN180" t="e">
        <f>VLOOKUP($F180,#REF!, AN$215,FALSE)</f>
        <v>#N/A</v>
      </c>
      <c r="AO180" t="e">
        <f>VLOOKUP($F180,#REF!, AO$215,FALSE)</f>
        <v>#N/A</v>
      </c>
      <c r="AP180" t="e">
        <f>VLOOKUP($G180,#REF!, AP$215,FALSE)</f>
        <v>#N/A</v>
      </c>
      <c r="AQ180" t="e">
        <f>VLOOKUP($G180,#REF!, AQ$215,FALSE)</f>
        <v>#N/A</v>
      </c>
      <c r="AR180" t="e">
        <f>VLOOKUP($H180,#REF!, 'Prediction Data'!AR$215,FALSE)</f>
        <v>#N/A</v>
      </c>
      <c r="AS180" t="e">
        <f>VLOOKUP($H180,#REF!, 'Prediction Data'!AS$215,FALSE)</f>
        <v>#N/A</v>
      </c>
      <c r="AT180" t="e">
        <f>VLOOKUP($H180,#REF!, 'Prediction Data'!AT$215,FALSE)</f>
        <v>#N/A</v>
      </c>
      <c r="AU180" t="e">
        <f>VLOOKUP($H180,#REF!, 'Prediction Data'!AU$215,FALSE)</f>
        <v>#N/A</v>
      </c>
      <c r="AV180" t="e">
        <f>VLOOKUP($H180,#REF!, 'Prediction Data'!AV$215,FALSE)</f>
        <v>#N/A</v>
      </c>
      <c r="AW180" t="e">
        <f>VLOOKUP($H180,#REF!, 'Prediction Data'!AW$215,FALSE)</f>
        <v>#N/A</v>
      </c>
      <c r="AX180" t="e">
        <f>VLOOKUP($H180,#REF!, 'Prediction Data'!AX$215,FALSE)</f>
        <v>#N/A</v>
      </c>
      <c r="AY180" t="e">
        <f>VLOOKUP($H180,#REF!, 'Prediction Data'!AY$215,FALSE)</f>
        <v>#N/A</v>
      </c>
      <c r="AZ180" t="e">
        <f>VLOOKUP($H180,#REF!, 'Prediction Data'!AZ$215,FALSE)</f>
        <v>#N/A</v>
      </c>
      <c r="BA180" t="e">
        <f>VLOOKUP($H180,#REF!, 'Prediction Data'!BA$215,FALSE)</f>
        <v>#N/A</v>
      </c>
      <c r="BB180" t="e">
        <f>VLOOKUP($H180,#REF!, 'Prediction Data'!BB$215,FALSE)</f>
        <v>#N/A</v>
      </c>
      <c r="BC180" t="e">
        <f>VLOOKUP($H180,#REF!, 'Prediction Data'!BC$215,FALSE)</f>
        <v>#N/A</v>
      </c>
      <c r="BD180" t="e">
        <f>VLOOKUP($I180,#REF!, 'Prediction Data'!BD$215,FALSE)</f>
        <v>#N/A</v>
      </c>
      <c r="BE180" t="e">
        <f>VLOOKUP($I180,#REF!, 'Prediction Data'!BE$215,FALSE)</f>
        <v>#N/A</v>
      </c>
      <c r="BF180" t="e">
        <f>VLOOKUP($I180,#REF!, 'Prediction Data'!BF$215,FALSE)</f>
        <v>#N/A</v>
      </c>
      <c r="BG180" t="e">
        <f>VLOOKUP($I180,#REF!, 'Prediction Data'!BG$215,FALSE)</f>
        <v>#N/A</v>
      </c>
      <c r="BH180" t="e">
        <f>VLOOKUP($I180,#REF!, 'Prediction Data'!BH$215,FALSE)</f>
        <v>#N/A</v>
      </c>
      <c r="BI180" t="e">
        <f>VLOOKUP($I180,#REF!, 'Prediction Data'!BI$215,FALSE)</f>
        <v>#N/A</v>
      </c>
      <c r="BJ180" t="e">
        <f>VLOOKUP($I180,#REF!, 'Prediction Data'!BJ$215,FALSE)</f>
        <v>#N/A</v>
      </c>
      <c r="BK180" t="e">
        <f>VLOOKUP($I180,#REF!, 'Prediction Data'!BK$215,FALSE)</f>
        <v>#N/A</v>
      </c>
      <c r="BL180" t="e">
        <f>VLOOKUP($I180,#REF!, 'Prediction Data'!BL$215,FALSE)</f>
        <v>#N/A</v>
      </c>
      <c r="BM180" t="e">
        <f>VLOOKUP($I180,#REF!, 'Prediction Data'!BM$215,FALSE)</f>
        <v>#N/A</v>
      </c>
      <c r="BN180" t="e">
        <f>VLOOKUP($I180,#REF!, 'Prediction Data'!BN$215,FALSE)</f>
        <v>#N/A</v>
      </c>
      <c r="BO180" t="e">
        <f>VLOOKUP($I180,#REF!, 'Prediction Data'!BO$215,FALSE)</f>
        <v>#N/A</v>
      </c>
      <c r="BP180" t="e">
        <f>VLOOKUP('Prediction Data'!$J180,#REF!, BP$215, FALSE)</f>
        <v>#N/A</v>
      </c>
      <c r="BQ180" t="e">
        <f>VLOOKUP('Prediction Data'!$J180,#REF!, BQ$215, FALSE)</f>
        <v>#N/A</v>
      </c>
      <c r="BR180" t="e">
        <f>VLOOKUP('Prediction Data'!$J180,#REF!, BR$215, FALSE)</f>
        <v>#N/A</v>
      </c>
      <c r="BS180" t="e">
        <f>VLOOKUP('Prediction Data'!$J180,#REF!, BS$215, FALSE)</f>
        <v>#N/A</v>
      </c>
      <c r="BT180" t="e">
        <f>VLOOKUP('Prediction Data'!$J180,#REF!, BT$215, FALSE)</f>
        <v>#N/A</v>
      </c>
      <c r="BU180" t="e">
        <f t="shared" si="22"/>
        <v>#N/A</v>
      </c>
      <c r="BV180" t="e">
        <f t="shared" si="23"/>
        <v>#N/A</v>
      </c>
      <c r="BW180" t="e">
        <f>VLOOKUP('Prediction Data'!$K180,#REF!, BW$215, FALSE)</f>
        <v>#N/A</v>
      </c>
      <c r="BX180" t="e">
        <f>VLOOKUP('Prediction Data'!$K180,#REF!, BX$215, FALSE)</f>
        <v>#N/A</v>
      </c>
      <c r="BY180" t="e">
        <f>VLOOKUP('Prediction Data'!$K180,#REF!, BY$215, FALSE)</f>
        <v>#N/A</v>
      </c>
      <c r="BZ180" t="e">
        <f>VLOOKUP('Prediction Data'!$K180,#REF!, BZ$215, FALSE)</f>
        <v>#N/A</v>
      </c>
      <c r="CA180" t="e">
        <f>VLOOKUP('Prediction Data'!$K180,#REF!, CA$215, FALSE)</f>
        <v>#N/A</v>
      </c>
      <c r="CB180" t="e">
        <f t="shared" si="24"/>
        <v>#N/A</v>
      </c>
      <c r="CC180" t="e">
        <f t="shared" si="25"/>
        <v>#N/A</v>
      </c>
      <c r="CD180" t="e">
        <f t="shared" si="26"/>
        <v>#N/A</v>
      </c>
      <c r="CE180" t="e">
        <f t="shared" si="27"/>
        <v>#N/A</v>
      </c>
      <c r="CF180" s="20" t="e">
        <f t="shared" si="28"/>
        <v>#N/A</v>
      </c>
      <c r="CG180" s="20" t="e">
        <f t="shared" si="29"/>
        <v>#N/A</v>
      </c>
      <c r="CH180" t="e">
        <f>VLOOKUP(Table411[[#This Row],[Conference_H]], Conferences!$H$2:$N$34, 3,FALSE)</f>
        <v>#N/A</v>
      </c>
      <c r="CI180" t="e">
        <f>VLOOKUP(Table411[[#This Row],[Conference_A]], Conferences!$H$2:$N$34, 3,FALSE)</f>
        <v>#N/A</v>
      </c>
      <c r="CJ180" t="e">
        <f>IF(Table411[[#This Row],[CRank_H]]=Table411[[#This Row],[CRank_A]],0,1)</f>
        <v>#N/A</v>
      </c>
      <c r="CK180" t="e">
        <f>VLOOKUP(Table411[[#This Row],[Home Name BPI_SAG ELO]], 'Ratings_Comp'!$A$2:$L$364, 14, FALSE)</f>
        <v>#N/A</v>
      </c>
      <c r="CL180" t="e">
        <f>VLOOKUP(Table411[[#This Row],[Home Name BPI_SAG ELO]], 'Ratings_Comp'!$A$2:$L$364, 15, FALSE)</f>
        <v>#N/A</v>
      </c>
      <c r="CM180" t="e">
        <f>VLOOKUP(Table411[[#This Row],[Away Name BPI_SAG ELO]], 'Ratings_Comp'!$A$2:$L$364, 14, FALSE)</f>
        <v>#N/A</v>
      </c>
      <c r="CN180" t="e">
        <f>VLOOKUP(Table411[[#This Row],[Away Name BPI_SAG ELO]], 'Ratings_Comp'!$A$2:$L$364, 15, FALSE)</f>
        <v>#N/A</v>
      </c>
      <c r="CO180" t="e">
        <f>Table411[[#This Row],[Home_Ws]]/(Table411[[#This Row],[Home_Ws]]+Table411[[#This Row],[Home_Ls]])</f>
        <v>#N/A</v>
      </c>
      <c r="CP180" t="e">
        <f>Table411[[#This Row],[Away_Ws]]/(Table411[[#This Row],[Away_Ws]]+Table411[[#This Row],[Away_Ls]])</f>
        <v>#N/A</v>
      </c>
    </row>
    <row r="181" spans="1:94" x14ac:dyDescent="0.45">
      <c r="A181">
        <f t="shared" si="30"/>
        <v>181</v>
      </c>
      <c r="B181" s="4"/>
      <c r="C181" s="4"/>
      <c r="D181" s="3" t="e">
        <f>VLOOKUP('Prediction Data'!$B181, Names!$C$2:$K$363, 2,FALSE)</f>
        <v>#N/A</v>
      </c>
      <c r="E181" s="3" t="e">
        <f>VLOOKUP('Prediction Data'!$C181, Names!$C$2:$K$363, 2,FALSE)</f>
        <v>#N/A</v>
      </c>
      <c r="F181" s="3" t="e">
        <f>VLOOKUP('Prediction Data'!$B181, Names!$C$2:$K$363, 3,FALSE)</f>
        <v>#N/A</v>
      </c>
      <c r="G181" s="3" t="e">
        <f>VLOOKUP('Prediction Data'!$C181, Names!$C$2:$K$363, 3,FALSE)</f>
        <v>#N/A</v>
      </c>
      <c r="H181" s="3" t="e">
        <f>VLOOKUP('Prediction Data'!$B181, Names!$C$2:$K$363, 5,FALSE)</f>
        <v>#N/A</v>
      </c>
      <c r="I181" s="3" t="e">
        <f>VLOOKUP('Prediction Data'!$C181, Names!$C$2:$K$363, 5,FALSE)</f>
        <v>#N/A</v>
      </c>
      <c r="J181" s="3" t="e">
        <f>VLOOKUP('Prediction Data'!$B181, Names!$C$2:$K$363, 6,FALSE)</f>
        <v>#N/A</v>
      </c>
      <c r="K181" s="3" t="e">
        <f>VLOOKUP('Prediction Data'!$C181, Names!$C$2:$K$363, 6,FALSE)</f>
        <v>#N/A</v>
      </c>
      <c r="L181" s="3" t="e">
        <f>VLOOKUP(B181, Names!$C$2:$M$363, 7,FALSE)</f>
        <v>#N/A</v>
      </c>
      <c r="M181" s="3" t="e">
        <f>VLOOKUP(C181, Names!$C$2:$M$363, 7,FALSE)</f>
        <v>#N/A</v>
      </c>
      <c r="N181" s="4" t="s">
        <v>558</v>
      </c>
      <c r="Q181" s="4">
        <f t="shared" si="20"/>
        <v>0</v>
      </c>
      <c r="R181" s="4" t="str">
        <f t="shared" si="21"/>
        <v>L</v>
      </c>
      <c r="S181" s="5"/>
      <c r="T181" s="17" t="e">
        <f>VLOOKUP($F181, Ratings_Comp[], T$215, FALSE)</f>
        <v>#N/A</v>
      </c>
      <c r="U181" s="17" t="e">
        <f>VLOOKUP($F181, Ratings_Comp[], U$215, FALSE)</f>
        <v>#N/A</v>
      </c>
      <c r="V181" s="17" t="e">
        <f>VLOOKUP($F181, Ratings_Comp[], V$215, FALSE)</f>
        <v>#N/A</v>
      </c>
      <c r="W181" s="17" t="e">
        <f>VLOOKUP($F181, Ratings_Comp[], W$215, FALSE)</f>
        <v>#N/A</v>
      </c>
      <c r="X181" s="17" t="e">
        <f>VLOOKUP($F181, Ratings_Comp[], X$215, FALSE)</f>
        <v>#N/A</v>
      </c>
      <c r="Y181" s="17" t="e">
        <f>VLOOKUP($G181, Ratings_Comp[], Y$215, FALSE)</f>
        <v>#N/A</v>
      </c>
      <c r="Z181" s="17" t="e">
        <f>VLOOKUP($G181, Ratings_Comp[], Z$215, FALSE)</f>
        <v>#N/A</v>
      </c>
      <c r="AA181" s="17" t="e">
        <f>VLOOKUP($G181, Ratings_Comp[], AA$215, FALSE)</f>
        <v>#N/A</v>
      </c>
      <c r="AB181" s="17" t="e">
        <f>VLOOKUP($G181, Ratings_Comp[], AB$215, FALSE)</f>
        <v>#N/A</v>
      </c>
      <c r="AC181" s="17" t="e">
        <f>VLOOKUP($G181, Ratings_Comp[], AC$215, FALSE)</f>
        <v>#N/A</v>
      </c>
      <c r="AD181" t="e">
        <f>VLOOKUP('Prediction Data'!$D181,#REF!, AD$215,FALSE)</f>
        <v>#N/A</v>
      </c>
      <c r="AE181" t="e">
        <f>VLOOKUP('Prediction Data'!$D181,#REF!, AE$215,FALSE)</f>
        <v>#N/A</v>
      </c>
      <c r="AF181" t="e">
        <f>VLOOKUP('Prediction Data'!$D181,#REF!, AF$215,FALSE)</f>
        <v>#N/A</v>
      </c>
      <c r="AG181" t="e">
        <f>VLOOKUP('Prediction Data'!$D181,#REF!, AG$215,FALSE)</f>
        <v>#N/A</v>
      </c>
      <c r="AH181" t="e">
        <f>VLOOKUP('Prediction Data'!$D181,#REF!, AH$215,FALSE)</f>
        <v>#N/A</v>
      </c>
      <c r="AI181" t="e">
        <f>VLOOKUP('Prediction Data'!$E181,#REF!, AI$215,FALSE)</f>
        <v>#N/A</v>
      </c>
      <c r="AJ181" t="e">
        <f>VLOOKUP('Prediction Data'!$E181,#REF!, AJ$215,FALSE)</f>
        <v>#N/A</v>
      </c>
      <c r="AK181" t="e">
        <f>VLOOKUP('Prediction Data'!$E181,#REF!, AK$215,FALSE)</f>
        <v>#N/A</v>
      </c>
      <c r="AL181" t="e">
        <f>VLOOKUP('Prediction Data'!$E181,#REF!, AL$215,FALSE)</f>
        <v>#N/A</v>
      </c>
      <c r="AM181" t="e">
        <f>VLOOKUP('Prediction Data'!$E181,#REF!, AM$215,FALSE)</f>
        <v>#N/A</v>
      </c>
      <c r="AN181" t="e">
        <f>VLOOKUP($F181,#REF!, AN$215,FALSE)</f>
        <v>#N/A</v>
      </c>
      <c r="AO181" t="e">
        <f>VLOOKUP($F181,#REF!, AO$215,FALSE)</f>
        <v>#N/A</v>
      </c>
      <c r="AP181" t="e">
        <f>VLOOKUP($G181,#REF!, AP$215,FALSE)</f>
        <v>#N/A</v>
      </c>
      <c r="AQ181" t="e">
        <f>VLOOKUP($G181,#REF!, AQ$215,FALSE)</f>
        <v>#N/A</v>
      </c>
      <c r="AR181" t="e">
        <f>VLOOKUP($H181,#REF!, 'Prediction Data'!AR$215,FALSE)</f>
        <v>#N/A</v>
      </c>
      <c r="AS181" t="e">
        <f>VLOOKUP($H181,#REF!, 'Prediction Data'!AS$215,FALSE)</f>
        <v>#N/A</v>
      </c>
      <c r="AT181" t="e">
        <f>VLOOKUP($H181,#REF!, 'Prediction Data'!AT$215,FALSE)</f>
        <v>#N/A</v>
      </c>
      <c r="AU181" t="e">
        <f>VLOOKUP($H181,#REF!, 'Prediction Data'!AU$215,FALSE)</f>
        <v>#N/A</v>
      </c>
      <c r="AV181" t="e">
        <f>VLOOKUP($H181,#REF!, 'Prediction Data'!AV$215,FALSE)</f>
        <v>#N/A</v>
      </c>
      <c r="AW181" t="e">
        <f>VLOOKUP($H181,#REF!, 'Prediction Data'!AW$215,FALSE)</f>
        <v>#N/A</v>
      </c>
      <c r="AX181" t="e">
        <f>VLOOKUP($H181,#REF!, 'Prediction Data'!AX$215,FALSE)</f>
        <v>#N/A</v>
      </c>
      <c r="AY181" t="e">
        <f>VLOOKUP($H181,#REF!, 'Prediction Data'!AY$215,FALSE)</f>
        <v>#N/A</v>
      </c>
      <c r="AZ181" t="e">
        <f>VLOOKUP($H181,#REF!, 'Prediction Data'!AZ$215,FALSE)</f>
        <v>#N/A</v>
      </c>
      <c r="BA181" t="e">
        <f>VLOOKUP($H181,#REF!, 'Prediction Data'!BA$215,FALSE)</f>
        <v>#N/A</v>
      </c>
      <c r="BB181" t="e">
        <f>VLOOKUP($H181,#REF!, 'Prediction Data'!BB$215,FALSE)</f>
        <v>#N/A</v>
      </c>
      <c r="BC181" t="e">
        <f>VLOOKUP($H181,#REF!, 'Prediction Data'!BC$215,FALSE)</f>
        <v>#N/A</v>
      </c>
      <c r="BD181" t="e">
        <f>VLOOKUP($I181,#REF!, 'Prediction Data'!BD$215,FALSE)</f>
        <v>#N/A</v>
      </c>
      <c r="BE181" t="e">
        <f>VLOOKUP($I181,#REF!, 'Prediction Data'!BE$215,FALSE)</f>
        <v>#N/A</v>
      </c>
      <c r="BF181" t="e">
        <f>VLOOKUP($I181,#REF!, 'Prediction Data'!BF$215,FALSE)</f>
        <v>#N/A</v>
      </c>
      <c r="BG181" t="e">
        <f>VLOOKUP($I181,#REF!, 'Prediction Data'!BG$215,FALSE)</f>
        <v>#N/A</v>
      </c>
      <c r="BH181" t="e">
        <f>VLOOKUP($I181,#REF!, 'Prediction Data'!BH$215,FALSE)</f>
        <v>#N/A</v>
      </c>
      <c r="BI181" t="e">
        <f>VLOOKUP($I181,#REF!, 'Prediction Data'!BI$215,FALSE)</f>
        <v>#N/A</v>
      </c>
      <c r="BJ181" t="e">
        <f>VLOOKUP($I181,#REF!, 'Prediction Data'!BJ$215,FALSE)</f>
        <v>#N/A</v>
      </c>
      <c r="BK181" t="e">
        <f>VLOOKUP($I181,#REF!, 'Prediction Data'!BK$215,FALSE)</f>
        <v>#N/A</v>
      </c>
      <c r="BL181" t="e">
        <f>VLOOKUP($I181,#REF!, 'Prediction Data'!BL$215,FALSE)</f>
        <v>#N/A</v>
      </c>
      <c r="BM181" t="e">
        <f>VLOOKUP($I181,#REF!, 'Prediction Data'!BM$215,FALSE)</f>
        <v>#N/A</v>
      </c>
      <c r="BN181" t="e">
        <f>VLOOKUP($I181,#REF!, 'Prediction Data'!BN$215,FALSE)</f>
        <v>#N/A</v>
      </c>
      <c r="BO181" t="e">
        <f>VLOOKUP($I181,#REF!, 'Prediction Data'!BO$215,FALSE)</f>
        <v>#N/A</v>
      </c>
      <c r="BP181" t="e">
        <f>VLOOKUP('Prediction Data'!$J181,#REF!, BP$215, FALSE)</f>
        <v>#N/A</v>
      </c>
      <c r="BQ181" t="e">
        <f>VLOOKUP('Prediction Data'!$J181,#REF!, BQ$215, FALSE)</f>
        <v>#N/A</v>
      </c>
      <c r="BR181" t="e">
        <f>VLOOKUP('Prediction Data'!$J181,#REF!, BR$215, FALSE)</f>
        <v>#N/A</v>
      </c>
      <c r="BS181" t="e">
        <f>VLOOKUP('Prediction Data'!$J181,#REF!, BS$215, FALSE)</f>
        <v>#N/A</v>
      </c>
      <c r="BT181" t="e">
        <f>VLOOKUP('Prediction Data'!$J181,#REF!, BT$215, FALSE)</f>
        <v>#N/A</v>
      </c>
      <c r="BU181" t="e">
        <f t="shared" si="22"/>
        <v>#N/A</v>
      </c>
      <c r="BV181" t="e">
        <f t="shared" si="23"/>
        <v>#N/A</v>
      </c>
      <c r="BW181" t="e">
        <f>VLOOKUP('Prediction Data'!$K181,#REF!, BW$215, FALSE)</f>
        <v>#N/A</v>
      </c>
      <c r="BX181" t="e">
        <f>VLOOKUP('Prediction Data'!$K181,#REF!, BX$215, FALSE)</f>
        <v>#N/A</v>
      </c>
      <c r="BY181" t="e">
        <f>VLOOKUP('Prediction Data'!$K181,#REF!, BY$215, FALSE)</f>
        <v>#N/A</v>
      </c>
      <c r="BZ181" t="e">
        <f>VLOOKUP('Prediction Data'!$K181,#REF!, BZ$215, FALSE)</f>
        <v>#N/A</v>
      </c>
      <c r="CA181" t="e">
        <f>VLOOKUP('Prediction Data'!$K181,#REF!, CA$215, FALSE)</f>
        <v>#N/A</v>
      </c>
      <c r="CB181" t="e">
        <f t="shared" si="24"/>
        <v>#N/A</v>
      </c>
      <c r="CC181" t="e">
        <f t="shared" si="25"/>
        <v>#N/A</v>
      </c>
      <c r="CD181" t="e">
        <f t="shared" si="26"/>
        <v>#N/A</v>
      </c>
      <c r="CE181" t="e">
        <f t="shared" si="27"/>
        <v>#N/A</v>
      </c>
      <c r="CF181" s="20" t="e">
        <f t="shared" si="28"/>
        <v>#N/A</v>
      </c>
      <c r="CG181" s="20" t="e">
        <f t="shared" si="29"/>
        <v>#N/A</v>
      </c>
      <c r="CH181" t="e">
        <f>VLOOKUP(Table411[[#This Row],[Conference_H]], Conferences!$H$2:$N$34, 3,FALSE)</f>
        <v>#N/A</v>
      </c>
      <c r="CI181" t="e">
        <f>VLOOKUP(Table411[[#This Row],[Conference_A]], Conferences!$H$2:$N$34, 3,FALSE)</f>
        <v>#N/A</v>
      </c>
      <c r="CJ181" t="e">
        <f>IF(Table411[[#This Row],[CRank_H]]=Table411[[#This Row],[CRank_A]],0,1)</f>
        <v>#N/A</v>
      </c>
      <c r="CK181" t="e">
        <f>VLOOKUP(Table411[[#This Row],[Home Name BPI_SAG ELO]], 'Ratings_Comp'!$A$2:$L$364, 14, FALSE)</f>
        <v>#N/A</v>
      </c>
      <c r="CL181" t="e">
        <f>VLOOKUP(Table411[[#This Row],[Home Name BPI_SAG ELO]], 'Ratings_Comp'!$A$2:$L$364, 15, FALSE)</f>
        <v>#N/A</v>
      </c>
      <c r="CM181" t="e">
        <f>VLOOKUP(Table411[[#This Row],[Away Name BPI_SAG ELO]], 'Ratings_Comp'!$A$2:$L$364, 14, FALSE)</f>
        <v>#N/A</v>
      </c>
      <c r="CN181" t="e">
        <f>VLOOKUP(Table411[[#This Row],[Away Name BPI_SAG ELO]], 'Ratings_Comp'!$A$2:$L$364, 15, FALSE)</f>
        <v>#N/A</v>
      </c>
      <c r="CO181" t="e">
        <f>Table411[[#This Row],[Home_Ws]]/(Table411[[#This Row],[Home_Ws]]+Table411[[#This Row],[Home_Ls]])</f>
        <v>#N/A</v>
      </c>
      <c r="CP181" t="e">
        <f>Table411[[#This Row],[Away_Ws]]/(Table411[[#This Row],[Away_Ws]]+Table411[[#This Row],[Away_Ls]])</f>
        <v>#N/A</v>
      </c>
    </row>
    <row r="182" spans="1:94" x14ac:dyDescent="0.45">
      <c r="A182">
        <f t="shared" si="30"/>
        <v>182</v>
      </c>
      <c r="B182" s="4"/>
      <c r="C182" s="4"/>
      <c r="D182" s="3" t="e">
        <f>VLOOKUP('Prediction Data'!$B182, Names!$C$2:$K$363, 2,FALSE)</f>
        <v>#N/A</v>
      </c>
      <c r="E182" s="3" t="e">
        <f>VLOOKUP('Prediction Data'!$C182, Names!$C$2:$K$363, 2,FALSE)</f>
        <v>#N/A</v>
      </c>
      <c r="F182" s="3" t="e">
        <f>VLOOKUP('Prediction Data'!$B182, Names!$C$2:$K$363, 3,FALSE)</f>
        <v>#N/A</v>
      </c>
      <c r="G182" s="3" t="e">
        <f>VLOOKUP('Prediction Data'!$C182, Names!$C$2:$K$363, 3,FALSE)</f>
        <v>#N/A</v>
      </c>
      <c r="H182" s="3" t="e">
        <f>VLOOKUP('Prediction Data'!$B182, Names!$C$2:$K$363, 5,FALSE)</f>
        <v>#N/A</v>
      </c>
      <c r="I182" s="3" t="e">
        <f>VLOOKUP('Prediction Data'!$C182, Names!$C$2:$K$363, 5,FALSE)</f>
        <v>#N/A</v>
      </c>
      <c r="J182" s="3" t="e">
        <f>VLOOKUP('Prediction Data'!$B182, Names!$C$2:$K$363, 6,FALSE)</f>
        <v>#N/A</v>
      </c>
      <c r="K182" s="3" t="e">
        <f>VLOOKUP('Prediction Data'!$C182, Names!$C$2:$K$363, 6,FALSE)</f>
        <v>#N/A</v>
      </c>
      <c r="L182" s="3" t="e">
        <f>VLOOKUP(B182, Names!$C$2:$M$363, 7,FALSE)</f>
        <v>#N/A</v>
      </c>
      <c r="M182" s="3" t="e">
        <f>VLOOKUP(C182, Names!$C$2:$M$363, 7,FALSE)</f>
        <v>#N/A</v>
      </c>
      <c r="N182" s="4" t="s">
        <v>558</v>
      </c>
      <c r="Q182" s="4">
        <f t="shared" si="20"/>
        <v>0</v>
      </c>
      <c r="R182" s="4" t="str">
        <f t="shared" si="21"/>
        <v>L</v>
      </c>
      <c r="S182" s="5"/>
      <c r="T182" s="17" t="e">
        <f>VLOOKUP($F182, Ratings_Comp[], T$215, FALSE)</f>
        <v>#N/A</v>
      </c>
      <c r="U182" s="17" t="e">
        <f>VLOOKUP($F182, Ratings_Comp[], U$215, FALSE)</f>
        <v>#N/A</v>
      </c>
      <c r="V182" s="17" t="e">
        <f>VLOOKUP($F182, Ratings_Comp[], V$215, FALSE)</f>
        <v>#N/A</v>
      </c>
      <c r="W182" s="17" t="e">
        <f>VLOOKUP($F182, Ratings_Comp[], W$215, FALSE)</f>
        <v>#N/A</v>
      </c>
      <c r="X182" s="17" t="e">
        <f>VLOOKUP($F182, Ratings_Comp[], X$215, FALSE)</f>
        <v>#N/A</v>
      </c>
      <c r="Y182" s="17" t="e">
        <f>VLOOKUP($G182, Ratings_Comp[], Y$215, FALSE)</f>
        <v>#N/A</v>
      </c>
      <c r="Z182" s="17" t="e">
        <f>VLOOKUP($G182, Ratings_Comp[], Z$215, FALSE)</f>
        <v>#N/A</v>
      </c>
      <c r="AA182" s="17" t="e">
        <f>VLOOKUP($G182, Ratings_Comp[], AA$215, FALSE)</f>
        <v>#N/A</v>
      </c>
      <c r="AB182" s="17" t="e">
        <f>VLOOKUP($G182, Ratings_Comp[], AB$215, FALSE)</f>
        <v>#N/A</v>
      </c>
      <c r="AC182" s="17" t="e">
        <f>VLOOKUP($G182, Ratings_Comp[], AC$215, FALSE)</f>
        <v>#N/A</v>
      </c>
      <c r="AD182" t="e">
        <f>VLOOKUP('Prediction Data'!$D182,#REF!, AD$215,FALSE)</f>
        <v>#N/A</v>
      </c>
      <c r="AE182" t="e">
        <f>VLOOKUP('Prediction Data'!$D182,#REF!, AE$215,FALSE)</f>
        <v>#N/A</v>
      </c>
      <c r="AF182" t="e">
        <f>VLOOKUP('Prediction Data'!$D182,#REF!, AF$215,FALSE)</f>
        <v>#N/A</v>
      </c>
      <c r="AG182" t="e">
        <f>VLOOKUP('Prediction Data'!$D182,#REF!, AG$215,FALSE)</f>
        <v>#N/A</v>
      </c>
      <c r="AH182" t="e">
        <f>VLOOKUP('Prediction Data'!$D182,#REF!, AH$215,FALSE)</f>
        <v>#N/A</v>
      </c>
      <c r="AI182" t="e">
        <f>VLOOKUP('Prediction Data'!$E182,#REF!, AI$215,FALSE)</f>
        <v>#N/A</v>
      </c>
      <c r="AJ182" t="e">
        <f>VLOOKUP('Prediction Data'!$E182,#REF!, AJ$215,FALSE)</f>
        <v>#N/A</v>
      </c>
      <c r="AK182" t="e">
        <f>VLOOKUP('Prediction Data'!$E182,#REF!, AK$215,FALSE)</f>
        <v>#N/A</v>
      </c>
      <c r="AL182" t="e">
        <f>VLOOKUP('Prediction Data'!$E182,#REF!, AL$215,FALSE)</f>
        <v>#N/A</v>
      </c>
      <c r="AM182" t="e">
        <f>VLOOKUP('Prediction Data'!$E182,#REF!, AM$215,FALSE)</f>
        <v>#N/A</v>
      </c>
      <c r="AN182" t="e">
        <f>VLOOKUP($F182,#REF!, AN$215,FALSE)</f>
        <v>#N/A</v>
      </c>
      <c r="AO182" t="e">
        <f>VLOOKUP($F182,#REF!, AO$215,FALSE)</f>
        <v>#N/A</v>
      </c>
      <c r="AP182" t="e">
        <f>VLOOKUP($G182,#REF!, AP$215,FALSE)</f>
        <v>#N/A</v>
      </c>
      <c r="AQ182" t="e">
        <f>VLOOKUP($G182,#REF!, AQ$215,FALSE)</f>
        <v>#N/A</v>
      </c>
      <c r="AR182" t="e">
        <f>VLOOKUP($H182,#REF!, 'Prediction Data'!AR$215,FALSE)</f>
        <v>#N/A</v>
      </c>
      <c r="AS182" t="e">
        <f>VLOOKUP($H182,#REF!, 'Prediction Data'!AS$215,FALSE)</f>
        <v>#N/A</v>
      </c>
      <c r="AT182" t="e">
        <f>VLOOKUP($H182,#REF!, 'Prediction Data'!AT$215,FALSE)</f>
        <v>#N/A</v>
      </c>
      <c r="AU182" t="e">
        <f>VLOOKUP($H182,#REF!, 'Prediction Data'!AU$215,FALSE)</f>
        <v>#N/A</v>
      </c>
      <c r="AV182" t="e">
        <f>VLOOKUP($H182,#REF!, 'Prediction Data'!AV$215,FALSE)</f>
        <v>#N/A</v>
      </c>
      <c r="AW182" t="e">
        <f>VLOOKUP($H182,#REF!, 'Prediction Data'!AW$215,FALSE)</f>
        <v>#N/A</v>
      </c>
      <c r="AX182" t="e">
        <f>VLOOKUP($H182,#REF!, 'Prediction Data'!AX$215,FALSE)</f>
        <v>#N/A</v>
      </c>
      <c r="AY182" t="e">
        <f>VLOOKUP($H182,#REF!, 'Prediction Data'!AY$215,FALSE)</f>
        <v>#N/A</v>
      </c>
      <c r="AZ182" t="e">
        <f>VLOOKUP($H182,#REF!, 'Prediction Data'!AZ$215,FALSE)</f>
        <v>#N/A</v>
      </c>
      <c r="BA182" t="e">
        <f>VLOOKUP($H182,#REF!, 'Prediction Data'!BA$215,FALSE)</f>
        <v>#N/A</v>
      </c>
      <c r="BB182" t="e">
        <f>VLOOKUP($H182,#REF!, 'Prediction Data'!BB$215,FALSE)</f>
        <v>#N/A</v>
      </c>
      <c r="BC182" t="e">
        <f>VLOOKUP($H182,#REF!, 'Prediction Data'!BC$215,FALSE)</f>
        <v>#N/A</v>
      </c>
      <c r="BD182" t="e">
        <f>VLOOKUP($I182,#REF!, 'Prediction Data'!BD$215,FALSE)</f>
        <v>#N/A</v>
      </c>
      <c r="BE182" t="e">
        <f>VLOOKUP($I182,#REF!, 'Prediction Data'!BE$215,FALSE)</f>
        <v>#N/A</v>
      </c>
      <c r="BF182" t="e">
        <f>VLOOKUP($I182,#REF!, 'Prediction Data'!BF$215,FALSE)</f>
        <v>#N/A</v>
      </c>
      <c r="BG182" t="e">
        <f>VLOOKUP($I182,#REF!, 'Prediction Data'!BG$215,FALSE)</f>
        <v>#N/A</v>
      </c>
      <c r="BH182" t="e">
        <f>VLOOKUP($I182,#REF!, 'Prediction Data'!BH$215,FALSE)</f>
        <v>#N/A</v>
      </c>
      <c r="BI182" t="e">
        <f>VLOOKUP($I182,#REF!, 'Prediction Data'!BI$215,FALSE)</f>
        <v>#N/A</v>
      </c>
      <c r="BJ182" t="e">
        <f>VLOOKUP($I182,#REF!, 'Prediction Data'!BJ$215,FALSE)</f>
        <v>#N/A</v>
      </c>
      <c r="BK182" t="e">
        <f>VLOOKUP($I182,#REF!, 'Prediction Data'!BK$215,FALSE)</f>
        <v>#N/A</v>
      </c>
      <c r="BL182" t="e">
        <f>VLOOKUP($I182,#REF!, 'Prediction Data'!BL$215,FALSE)</f>
        <v>#N/A</v>
      </c>
      <c r="BM182" t="e">
        <f>VLOOKUP($I182,#REF!, 'Prediction Data'!BM$215,FALSE)</f>
        <v>#N/A</v>
      </c>
      <c r="BN182" t="e">
        <f>VLOOKUP($I182,#REF!, 'Prediction Data'!BN$215,FALSE)</f>
        <v>#N/A</v>
      </c>
      <c r="BO182" t="e">
        <f>VLOOKUP($I182,#REF!, 'Prediction Data'!BO$215,FALSE)</f>
        <v>#N/A</v>
      </c>
      <c r="BP182" t="e">
        <f>VLOOKUP('Prediction Data'!$J182,#REF!, BP$215, FALSE)</f>
        <v>#N/A</v>
      </c>
      <c r="BQ182" t="e">
        <f>VLOOKUP('Prediction Data'!$J182,#REF!, BQ$215, FALSE)</f>
        <v>#N/A</v>
      </c>
      <c r="BR182" t="e">
        <f>VLOOKUP('Prediction Data'!$J182,#REF!, BR$215, FALSE)</f>
        <v>#N/A</v>
      </c>
      <c r="BS182" t="e">
        <f>VLOOKUP('Prediction Data'!$J182,#REF!, BS$215, FALSE)</f>
        <v>#N/A</v>
      </c>
      <c r="BT182" t="e">
        <f>VLOOKUP('Prediction Data'!$J182,#REF!, BT$215, FALSE)</f>
        <v>#N/A</v>
      </c>
      <c r="BU182" t="e">
        <f t="shared" si="22"/>
        <v>#N/A</v>
      </c>
      <c r="BV182" t="e">
        <f t="shared" si="23"/>
        <v>#N/A</v>
      </c>
      <c r="BW182" t="e">
        <f>VLOOKUP('Prediction Data'!$K182,#REF!, BW$215, FALSE)</f>
        <v>#N/A</v>
      </c>
      <c r="BX182" t="e">
        <f>VLOOKUP('Prediction Data'!$K182,#REF!, BX$215, FALSE)</f>
        <v>#N/A</v>
      </c>
      <c r="BY182" t="e">
        <f>VLOOKUP('Prediction Data'!$K182,#REF!, BY$215, FALSE)</f>
        <v>#N/A</v>
      </c>
      <c r="BZ182" t="e">
        <f>VLOOKUP('Prediction Data'!$K182,#REF!, BZ$215, FALSE)</f>
        <v>#N/A</v>
      </c>
      <c r="CA182" t="e">
        <f>VLOOKUP('Prediction Data'!$K182,#REF!, CA$215, FALSE)</f>
        <v>#N/A</v>
      </c>
      <c r="CB182" t="e">
        <f t="shared" si="24"/>
        <v>#N/A</v>
      </c>
      <c r="CC182" t="e">
        <f t="shared" si="25"/>
        <v>#N/A</v>
      </c>
      <c r="CD182" t="e">
        <f t="shared" si="26"/>
        <v>#N/A</v>
      </c>
      <c r="CE182" t="e">
        <f t="shared" si="27"/>
        <v>#N/A</v>
      </c>
      <c r="CF182" s="20" t="e">
        <f t="shared" si="28"/>
        <v>#N/A</v>
      </c>
      <c r="CG182" s="20" t="e">
        <f t="shared" si="29"/>
        <v>#N/A</v>
      </c>
      <c r="CH182" t="e">
        <f>VLOOKUP(Table411[[#This Row],[Conference_H]], Conferences!$H$2:$N$34, 3,FALSE)</f>
        <v>#N/A</v>
      </c>
      <c r="CI182" t="e">
        <f>VLOOKUP(Table411[[#This Row],[Conference_A]], Conferences!$H$2:$N$34, 3,FALSE)</f>
        <v>#N/A</v>
      </c>
      <c r="CJ182" t="e">
        <f>IF(Table411[[#This Row],[CRank_H]]=Table411[[#This Row],[CRank_A]],0,1)</f>
        <v>#N/A</v>
      </c>
      <c r="CK182" t="e">
        <f>VLOOKUP(Table411[[#This Row],[Home Name BPI_SAG ELO]], 'Ratings_Comp'!$A$2:$L$364, 14, FALSE)</f>
        <v>#N/A</v>
      </c>
      <c r="CL182" t="e">
        <f>VLOOKUP(Table411[[#This Row],[Home Name BPI_SAG ELO]], 'Ratings_Comp'!$A$2:$L$364, 15, FALSE)</f>
        <v>#N/A</v>
      </c>
      <c r="CM182" t="e">
        <f>VLOOKUP(Table411[[#This Row],[Away Name BPI_SAG ELO]], 'Ratings_Comp'!$A$2:$L$364, 14, FALSE)</f>
        <v>#N/A</v>
      </c>
      <c r="CN182" t="e">
        <f>VLOOKUP(Table411[[#This Row],[Away Name BPI_SAG ELO]], 'Ratings_Comp'!$A$2:$L$364, 15, FALSE)</f>
        <v>#N/A</v>
      </c>
      <c r="CO182" t="e">
        <f>Table411[[#This Row],[Home_Ws]]/(Table411[[#This Row],[Home_Ws]]+Table411[[#This Row],[Home_Ls]])</f>
        <v>#N/A</v>
      </c>
      <c r="CP182" t="e">
        <f>Table411[[#This Row],[Away_Ws]]/(Table411[[#This Row],[Away_Ws]]+Table411[[#This Row],[Away_Ls]])</f>
        <v>#N/A</v>
      </c>
    </row>
    <row r="183" spans="1:94" x14ac:dyDescent="0.45">
      <c r="A183">
        <f t="shared" si="30"/>
        <v>183</v>
      </c>
      <c r="B183" s="4"/>
      <c r="C183" s="4"/>
      <c r="D183" s="3" t="e">
        <f>VLOOKUP('Prediction Data'!$B183, Names!$C$2:$K$363, 2,FALSE)</f>
        <v>#N/A</v>
      </c>
      <c r="E183" s="3" t="e">
        <f>VLOOKUP('Prediction Data'!$C183, Names!$C$2:$K$363, 2,FALSE)</f>
        <v>#N/A</v>
      </c>
      <c r="F183" s="3" t="e">
        <f>VLOOKUP('Prediction Data'!$B183, Names!$C$2:$K$363, 3,FALSE)</f>
        <v>#N/A</v>
      </c>
      <c r="G183" s="3" t="e">
        <f>VLOOKUP('Prediction Data'!$C183, Names!$C$2:$K$363, 3,FALSE)</f>
        <v>#N/A</v>
      </c>
      <c r="H183" s="3" t="e">
        <f>VLOOKUP('Prediction Data'!$B183, Names!$C$2:$K$363, 5,FALSE)</f>
        <v>#N/A</v>
      </c>
      <c r="I183" s="3" t="e">
        <f>VLOOKUP('Prediction Data'!$C183, Names!$C$2:$K$363, 5,FALSE)</f>
        <v>#N/A</v>
      </c>
      <c r="J183" s="3" t="e">
        <f>VLOOKUP('Prediction Data'!$B183, Names!$C$2:$K$363, 6,FALSE)</f>
        <v>#N/A</v>
      </c>
      <c r="K183" s="3" t="e">
        <f>VLOOKUP('Prediction Data'!$C183, Names!$C$2:$K$363, 6,FALSE)</f>
        <v>#N/A</v>
      </c>
      <c r="L183" s="3" t="e">
        <f>VLOOKUP(B183, Names!$C$2:$M$363, 7,FALSE)</f>
        <v>#N/A</v>
      </c>
      <c r="M183" s="3" t="e">
        <f>VLOOKUP(C183, Names!$C$2:$M$363, 7,FALSE)</f>
        <v>#N/A</v>
      </c>
      <c r="N183" s="4" t="s">
        <v>558</v>
      </c>
      <c r="Q183" s="4">
        <f t="shared" si="20"/>
        <v>0</v>
      </c>
      <c r="R183" s="4" t="str">
        <f t="shared" si="21"/>
        <v>L</v>
      </c>
      <c r="S183" s="5"/>
      <c r="T183" s="17" t="e">
        <f>VLOOKUP($F183, Ratings_Comp[], T$215, FALSE)</f>
        <v>#N/A</v>
      </c>
      <c r="U183" s="17" t="e">
        <f>VLOOKUP($F183, Ratings_Comp[], U$215, FALSE)</f>
        <v>#N/A</v>
      </c>
      <c r="V183" s="17" t="e">
        <f>VLOOKUP($F183, Ratings_Comp[], V$215, FALSE)</f>
        <v>#N/A</v>
      </c>
      <c r="W183" s="17" t="e">
        <f>VLOOKUP($F183, Ratings_Comp[], W$215, FALSE)</f>
        <v>#N/A</v>
      </c>
      <c r="X183" s="17" t="e">
        <f>VLOOKUP($F183, Ratings_Comp[], X$215, FALSE)</f>
        <v>#N/A</v>
      </c>
      <c r="Y183" s="17" t="e">
        <f>VLOOKUP($G183, Ratings_Comp[], Y$215, FALSE)</f>
        <v>#N/A</v>
      </c>
      <c r="Z183" s="17" t="e">
        <f>VLOOKUP($G183, Ratings_Comp[], Z$215, FALSE)</f>
        <v>#N/A</v>
      </c>
      <c r="AA183" s="17" t="e">
        <f>VLOOKUP($G183, Ratings_Comp[], AA$215, FALSE)</f>
        <v>#N/A</v>
      </c>
      <c r="AB183" s="17" t="e">
        <f>VLOOKUP($G183, Ratings_Comp[], AB$215, FALSE)</f>
        <v>#N/A</v>
      </c>
      <c r="AC183" s="17" t="e">
        <f>VLOOKUP($G183, Ratings_Comp[], AC$215, FALSE)</f>
        <v>#N/A</v>
      </c>
      <c r="AD183" t="e">
        <f>VLOOKUP('Prediction Data'!$D183,#REF!, AD$215,FALSE)</f>
        <v>#N/A</v>
      </c>
      <c r="AE183" t="e">
        <f>VLOOKUP('Prediction Data'!$D183,#REF!, AE$215,FALSE)</f>
        <v>#N/A</v>
      </c>
      <c r="AF183" t="e">
        <f>VLOOKUP('Prediction Data'!$D183,#REF!, AF$215,FALSE)</f>
        <v>#N/A</v>
      </c>
      <c r="AG183" t="e">
        <f>VLOOKUP('Prediction Data'!$D183,#REF!, AG$215,FALSE)</f>
        <v>#N/A</v>
      </c>
      <c r="AH183" t="e">
        <f>VLOOKUP('Prediction Data'!$D183,#REF!, AH$215,FALSE)</f>
        <v>#N/A</v>
      </c>
      <c r="AI183" t="e">
        <f>VLOOKUP('Prediction Data'!$E183,#REF!, AI$215,FALSE)</f>
        <v>#N/A</v>
      </c>
      <c r="AJ183" t="e">
        <f>VLOOKUP('Prediction Data'!$E183,#REF!, AJ$215,FALSE)</f>
        <v>#N/A</v>
      </c>
      <c r="AK183" t="e">
        <f>VLOOKUP('Prediction Data'!$E183,#REF!, AK$215,FALSE)</f>
        <v>#N/A</v>
      </c>
      <c r="AL183" t="e">
        <f>VLOOKUP('Prediction Data'!$E183,#REF!, AL$215,FALSE)</f>
        <v>#N/A</v>
      </c>
      <c r="AM183" t="e">
        <f>VLOOKUP('Prediction Data'!$E183,#REF!, AM$215,FALSE)</f>
        <v>#N/A</v>
      </c>
      <c r="AN183" t="e">
        <f>VLOOKUP($F183,#REF!, AN$215,FALSE)</f>
        <v>#N/A</v>
      </c>
      <c r="AO183" t="e">
        <f>VLOOKUP($F183,#REF!, AO$215,FALSE)</f>
        <v>#N/A</v>
      </c>
      <c r="AP183" t="e">
        <f>VLOOKUP($G183,#REF!, AP$215,FALSE)</f>
        <v>#N/A</v>
      </c>
      <c r="AQ183" t="e">
        <f>VLOOKUP($G183,#REF!, AQ$215,FALSE)</f>
        <v>#N/A</v>
      </c>
      <c r="AR183" t="e">
        <f>VLOOKUP($H183,#REF!, 'Prediction Data'!AR$215,FALSE)</f>
        <v>#N/A</v>
      </c>
      <c r="AS183" t="e">
        <f>VLOOKUP($H183,#REF!, 'Prediction Data'!AS$215,FALSE)</f>
        <v>#N/A</v>
      </c>
      <c r="AT183" t="e">
        <f>VLOOKUP($H183,#REF!, 'Prediction Data'!AT$215,FALSE)</f>
        <v>#N/A</v>
      </c>
      <c r="AU183" t="e">
        <f>VLOOKUP($H183,#REF!, 'Prediction Data'!AU$215,FALSE)</f>
        <v>#N/A</v>
      </c>
      <c r="AV183" t="e">
        <f>VLOOKUP($H183,#REF!, 'Prediction Data'!AV$215,FALSE)</f>
        <v>#N/A</v>
      </c>
      <c r="AW183" t="e">
        <f>VLOOKUP($H183,#REF!, 'Prediction Data'!AW$215,FALSE)</f>
        <v>#N/A</v>
      </c>
      <c r="AX183" t="e">
        <f>VLOOKUP($H183,#REF!, 'Prediction Data'!AX$215,FALSE)</f>
        <v>#N/A</v>
      </c>
      <c r="AY183" t="e">
        <f>VLOOKUP($H183,#REF!, 'Prediction Data'!AY$215,FALSE)</f>
        <v>#N/A</v>
      </c>
      <c r="AZ183" t="e">
        <f>VLOOKUP($H183,#REF!, 'Prediction Data'!AZ$215,FALSE)</f>
        <v>#N/A</v>
      </c>
      <c r="BA183" t="e">
        <f>VLOOKUP($H183,#REF!, 'Prediction Data'!BA$215,FALSE)</f>
        <v>#N/A</v>
      </c>
      <c r="BB183" t="e">
        <f>VLOOKUP($H183,#REF!, 'Prediction Data'!BB$215,FALSE)</f>
        <v>#N/A</v>
      </c>
      <c r="BC183" t="e">
        <f>VLOOKUP($H183,#REF!, 'Prediction Data'!BC$215,FALSE)</f>
        <v>#N/A</v>
      </c>
      <c r="BD183" t="e">
        <f>VLOOKUP($I183,#REF!, 'Prediction Data'!BD$215,FALSE)</f>
        <v>#N/A</v>
      </c>
      <c r="BE183" t="e">
        <f>VLOOKUP($I183,#REF!, 'Prediction Data'!BE$215,FALSE)</f>
        <v>#N/A</v>
      </c>
      <c r="BF183" t="e">
        <f>VLOOKUP($I183,#REF!, 'Prediction Data'!BF$215,FALSE)</f>
        <v>#N/A</v>
      </c>
      <c r="BG183" t="e">
        <f>VLOOKUP($I183,#REF!, 'Prediction Data'!BG$215,FALSE)</f>
        <v>#N/A</v>
      </c>
      <c r="BH183" t="e">
        <f>VLOOKUP($I183,#REF!, 'Prediction Data'!BH$215,FALSE)</f>
        <v>#N/A</v>
      </c>
      <c r="BI183" t="e">
        <f>VLOOKUP($I183,#REF!, 'Prediction Data'!BI$215,FALSE)</f>
        <v>#N/A</v>
      </c>
      <c r="BJ183" t="e">
        <f>VLOOKUP($I183,#REF!, 'Prediction Data'!BJ$215,FALSE)</f>
        <v>#N/A</v>
      </c>
      <c r="BK183" t="e">
        <f>VLOOKUP($I183,#REF!, 'Prediction Data'!BK$215,FALSE)</f>
        <v>#N/A</v>
      </c>
      <c r="BL183" t="e">
        <f>VLOOKUP($I183,#REF!, 'Prediction Data'!BL$215,FALSE)</f>
        <v>#N/A</v>
      </c>
      <c r="BM183" t="e">
        <f>VLOOKUP($I183,#REF!, 'Prediction Data'!BM$215,FALSE)</f>
        <v>#N/A</v>
      </c>
      <c r="BN183" t="e">
        <f>VLOOKUP($I183,#REF!, 'Prediction Data'!BN$215,FALSE)</f>
        <v>#N/A</v>
      </c>
      <c r="BO183" t="e">
        <f>VLOOKUP($I183,#REF!, 'Prediction Data'!BO$215,FALSE)</f>
        <v>#N/A</v>
      </c>
      <c r="BP183" t="e">
        <f>VLOOKUP('Prediction Data'!$J183,#REF!, BP$215, FALSE)</f>
        <v>#N/A</v>
      </c>
      <c r="BQ183" t="e">
        <f>VLOOKUP('Prediction Data'!$J183,#REF!, BQ$215, FALSE)</f>
        <v>#N/A</v>
      </c>
      <c r="BR183" t="e">
        <f>VLOOKUP('Prediction Data'!$J183,#REF!, BR$215, FALSE)</f>
        <v>#N/A</v>
      </c>
      <c r="BS183" t="e">
        <f>VLOOKUP('Prediction Data'!$J183,#REF!, BS$215, FALSE)</f>
        <v>#N/A</v>
      </c>
      <c r="BT183" t="e">
        <f>VLOOKUP('Prediction Data'!$J183,#REF!, BT$215, FALSE)</f>
        <v>#N/A</v>
      </c>
      <c r="BU183" t="e">
        <f t="shared" si="22"/>
        <v>#N/A</v>
      </c>
      <c r="BV183" t="e">
        <f t="shared" si="23"/>
        <v>#N/A</v>
      </c>
      <c r="BW183" t="e">
        <f>VLOOKUP('Prediction Data'!$K183,#REF!, BW$215, FALSE)</f>
        <v>#N/A</v>
      </c>
      <c r="BX183" t="e">
        <f>VLOOKUP('Prediction Data'!$K183,#REF!, BX$215, FALSE)</f>
        <v>#N/A</v>
      </c>
      <c r="BY183" t="e">
        <f>VLOOKUP('Prediction Data'!$K183,#REF!, BY$215, FALSE)</f>
        <v>#N/A</v>
      </c>
      <c r="BZ183" t="e">
        <f>VLOOKUP('Prediction Data'!$K183,#REF!, BZ$215, FALSE)</f>
        <v>#N/A</v>
      </c>
      <c r="CA183" t="e">
        <f>VLOOKUP('Prediction Data'!$K183,#REF!, CA$215, FALSE)</f>
        <v>#N/A</v>
      </c>
      <c r="CB183" t="e">
        <f t="shared" si="24"/>
        <v>#N/A</v>
      </c>
      <c r="CC183" t="e">
        <f t="shared" si="25"/>
        <v>#N/A</v>
      </c>
      <c r="CD183" t="e">
        <f t="shared" si="26"/>
        <v>#N/A</v>
      </c>
      <c r="CE183" t="e">
        <f t="shared" si="27"/>
        <v>#N/A</v>
      </c>
      <c r="CF183" s="20" t="e">
        <f t="shared" si="28"/>
        <v>#N/A</v>
      </c>
      <c r="CG183" s="20" t="e">
        <f t="shared" si="29"/>
        <v>#N/A</v>
      </c>
      <c r="CH183" t="e">
        <f>VLOOKUP(Table411[[#This Row],[Conference_H]], Conferences!$H$2:$N$34, 3,FALSE)</f>
        <v>#N/A</v>
      </c>
      <c r="CI183" t="e">
        <f>VLOOKUP(Table411[[#This Row],[Conference_A]], Conferences!$H$2:$N$34, 3,FALSE)</f>
        <v>#N/A</v>
      </c>
      <c r="CJ183" t="e">
        <f>IF(Table411[[#This Row],[CRank_H]]=Table411[[#This Row],[CRank_A]],0,1)</f>
        <v>#N/A</v>
      </c>
      <c r="CK183" t="e">
        <f>VLOOKUP(Table411[[#This Row],[Home Name BPI_SAG ELO]], 'Ratings_Comp'!$A$2:$L$364, 14, FALSE)</f>
        <v>#N/A</v>
      </c>
      <c r="CL183" t="e">
        <f>VLOOKUP(Table411[[#This Row],[Home Name BPI_SAG ELO]], 'Ratings_Comp'!$A$2:$L$364, 15, FALSE)</f>
        <v>#N/A</v>
      </c>
      <c r="CM183" t="e">
        <f>VLOOKUP(Table411[[#This Row],[Away Name BPI_SAG ELO]], 'Ratings_Comp'!$A$2:$L$364, 14, FALSE)</f>
        <v>#N/A</v>
      </c>
      <c r="CN183" t="e">
        <f>VLOOKUP(Table411[[#This Row],[Away Name BPI_SAG ELO]], 'Ratings_Comp'!$A$2:$L$364, 15, FALSE)</f>
        <v>#N/A</v>
      </c>
      <c r="CO183" t="e">
        <f>Table411[[#This Row],[Home_Ws]]/(Table411[[#This Row],[Home_Ws]]+Table411[[#This Row],[Home_Ls]])</f>
        <v>#N/A</v>
      </c>
      <c r="CP183" t="e">
        <f>Table411[[#This Row],[Away_Ws]]/(Table411[[#This Row],[Away_Ws]]+Table411[[#This Row],[Away_Ls]])</f>
        <v>#N/A</v>
      </c>
    </row>
    <row r="184" spans="1:94" x14ac:dyDescent="0.45">
      <c r="A184">
        <f t="shared" si="30"/>
        <v>184</v>
      </c>
      <c r="B184" s="4"/>
      <c r="C184" s="4"/>
      <c r="D184" s="3" t="e">
        <f>VLOOKUP('Prediction Data'!$B184, Names!$C$2:$K$363, 2,FALSE)</f>
        <v>#N/A</v>
      </c>
      <c r="E184" s="3" t="e">
        <f>VLOOKUP('Prediction Data'!$C184, Names!$C$2:$K$363, 2,FALSE)</f>
        <v>#N/A</v>
      </c>
      <c r="F184" s="3" t="e">
        <f>VLOOKUP('Prediction Data'!$B184, Names!$C$2:$K$363, 3,FALSE)</f>
        <v>#N/A</v>
      </c>
      <c r="G184" s="3" t="e">
        <f>VLOOKUP('Prediction Data'!$C184, Names!$C$2:$K$363, 3,FALSE)</f>
        <v>#N/A</v>
      </c>
      <c r="H184" s="3" t="e">
        <f>VLOOKUP('Prediction Data'!$B184, Names!$C$2:$K$363, 5,FALSE)</f>
        <v>#N/A</v>
      </c>
      <c r="I184" s="3" t="e">
        <f>VLOOKUP('Prediction Data'!$C184, Names!$C$2:$K$363, 5,FALSE)</f>
        <v>#N/A</v>
      </c>
      <c r="J184" s="3" t="e">
        <f>VLOOKUP('Prediction Data'!$B184, Names!$C$2:$K$363, 6,FALSE)</f>
        <v>#N/A</v>
      </c>
      <c r="K184" s="3" t="e">
        <f>VLOOKUP('Prediction Data'!$C184, Names!$C$2:$K$363, 6,FALSE)</f>
        <v>#N/A</v>
      </c>
      <c r="L184" s="3" t="e">
        <f>VLOOKUP(B184, Names!$C$2:$M$363, 7,FALSE)</f>
        <v>#N/A</v>
      </c>
      <c r="M184" s="3" t="e">
        <f>VLOOKUP(C184, Names!$C$2:$M$363, 7,FALSE)</f>
        <v>#N/A</v>
      </c>
      <c r="N184" s="4" t="s">
        <v>558</v>
      </c>
      <c r="Q184" s="4">
        <f t="shared" si="20"/>
        <v>0</v>
      </c>
      <c r="R184" s="4" t="str">
        <f t="shared" si="21"/>
        <v>L</v>
      </c>
      <c r="S184" s="5"/>
      <c r="T184" s="17" t="e">
        <f>VLOOKUP($F184, Ratings_Comp[], T$215, FALSE)</f>
        <v>#N/A</v>
      </c>
      <c r="U184" s="17" t="e">
        <f>VLOOKUP($F184, Ratings_Comp[], U$215, FALSE)</f>
        <v>#N/A</v>
      </c>
      <c r="V184" s="17" t="e">
        <f>VLOOKUP($F184, Ratings_Comp[], V$215, FALSE)</f>
        <v>#N/A</v>
      </c>
      <c r="W184" s="17" t="e">
        <f>VLOOKUP($F184, Ratings_Comp[], W$215, FALSE)</f>
        <v>#N/A</v>
      </c>
      <c r="X184" s="17" t="e">
        <f>VLOOKUP($F184, Ratings_Comp[], X$215, FALSE)</f>
        <v>#N/A</v>
      </c>
      <c r="Y184" s="17" t="e">
        <f>VLOOKUP($G184, Ratings_Comp[], Y$215, FALSE)</f>
        <v>#N/A</v>
      </c>
      <c r="Z184" s="17" t="e">
        <f>VLOOKUP($G184, Ratings_Comp[], Z$215, FALSE)</f>
        <v>#N/A</v>
      </c>
      <c r="AA184" s="17" t="e">
        <f>VLOOKUP($G184, Ratings_Comp[], AA$215, FALSE)</f>
        <v>#N/A</v>
      </c>
      <c r="AB184" s="17" t="e">
        <f>VLOOKUP($G184, Ratings_Comp[], AB$215, FALSE)</f>
        <v>#N/A</v>
      </c>
      <c r="AC184" s="17" t="e">
        <f>VLOOKUP($G184, Ratings_Comp[], AC$215, FALSE)</f>
        <v>#N/A</v>
      </c>
      <c r="AD184" t="e">
        <f>VLOOKUP('Prediction Data'!$D184,#REF!, AD$215,FALSE)</f>
        <v>#N/A</v>
      </c>
      <c r="AE184" t="e">
        <f>VLOOKUP('Prediction Data'!$D184,#REF!, AE$215,FALSE)</f>
        <v>#N/A</v>
      </c>
      <c r="AF184" t="e">
        <f>VLOOKUP('Prediction Data'!$D184,#REF!, AF$215,FALSE)</f>
        <v>#N/A</v>
      </c>
      <c r="AG184" t="e">
        <f>VLOOKUP('Prediction Data'!$D184,#REF!, AG$215,FALSE)</f>
        <v>#N/A</v>
      </c>
      <c r="AH184" t="e">
        <f>VLOOKUP('Prediction Data'!$D184,#REF!, AH$215,FALSE)</f>
        <v>#N/A</v>
      </c>
      <c r="AI184" t="e">
        <f>VLOOKUP('Prediction Data'!$E184,#REF!, AI$215,FALSE)</f>
        <v>#N/A</v>
      </c>
      <c r="AJ184" t="e">
        <f>VLOOKUP('Prediction Data'!$E184,#REF!, AJ$215,FALSE)</f>
        <v>#N/A</v>
      </c>
      <c r="AK184" t="e">
        <f>VLOOKUP('Prediction Data'!$E184,#REF!, AK$215,FALSE)</f>
        <v>#N/A</v>
      </c>
      <c r="AL184" t="e">
        <f>VLOOKUP('Prediction Data'!$E184,#REF!, AL$215,FALSE)</f>
        <v>#N/A</v>
      </c>
      <c r="AM184" t="e">
        <f>VLOOKUP('Prediction Data'!$E184,#REF!, AM$215,FALSE)</f>
        <v>#N/A</v>
      </c>
      <c r="AN184" t="e">
        <f>VLOOKUP($F184,#REF!, AN$215,FALSE)</f>
        <v>#N/A</v>
      </c>
      <c r="AO184" t="e">
        <f>VLOOKUP($F184,#REF!, AO$215,FALSE)</f>
        <v>#N/A</v>
      </c>
      <c r="AP184" t="e">
        <f>VLOOKUP($G184,#REF!, AP$215,FALSE)</f>
        <v>#N/A</v>
      </c>
      <c r="AQ184" t="e">
        <f>VLOOKUP($G184,#REF!, AQ$215,FALSE)</f>
        <v>#N/A</v>
      </c>
      <c r="AR184" t="e">
        <f>VLOOKUP($H184,#REF!, 'Prediction Data'!AR$215,FALSE)</f>
        <v>#N/A</v>
      </c>
      <c r="AS184" t="e">
        <f>VLOOKUP($H184,#REF!, 'Prediction Data'!AS$215,FALSE)</f>
        <v>#N/A</v>
      </c>
      <c r="AT184" t="e">
        <f>VLOOKUP($H184,#REF!, 'Prediction Data'!AT$215,FALSE)</f>
        <v>#N/A</v>
      </c>
      <c r="AU184" t="e">
        <f>VLOOKUP($H184,#REF!, 'Prediction Data'!AU$215,FALSE)</f>
        <v>#N/A</v>
      </c>
      <c r="AV184" t="e">
        <f>VLOOKUP($H184,#REF!, 'Prediction Data'!AV$215,FALSE)</f>
        <v>#N/A</v>
      </c>
      <c r="AW184" t="e">
        <f>VLOOKUP($H184,#REF!, 'Prediction Data'!AW$215,FALSE)</f>
        <v>#N/A</v>
      </c>
      <c r="AX184" t="e">
        <f>VLOOKUP($H184,#REF!, 'Prediction Data'!AX$215,FALSE)</f>
        <v>#N/A</v>
      </c>
      <c r="AY184" t="e">
        <f>VLOOKUP($H184,#REF!, 'Prediction Data'!AY$215,FALSE)</f>
        <v>#N/A</v>
      </c>
      <c r="AZ184" t="e">
        <f>VLOOKUP($H184,#REF!, 'Prediction Data'!AZ$215,FALSE)</f>
        <v>#N/A</v>
      </c>
      <c r="BA184" t="e">
        <f>VLOOKUP($H184,#REF!, 'Prediction Data'!BA$215,FALSE)</f>
        <v>#N/A</v>
      </c>
      <c r="BB184" t="e">
        <f>VLOOKUP($H184,#REF!, 'Prediction Data'!BB$215,FALSE)</f>
        <v>#N/A</v>
      </c>
      <c r="BC184" t="e">
        <f>VLOOKUP($H184,#REF!, 'Prediction Data'!BC$215,FALSE)</f>
        <v>#N/A</v>
      </c>
      <c r="BD184" t="e">
        <f>VLOOKUP($I184,#REF!, 'Prediction Data'!BD$215,FALSE)</f>
        <v>#N/A</v>
      </c>
      <c r="BE184" t="e">
        <f>VLOOKUP($I184,#REF!, 'Prediction Data'!BE$215,FALSE)</f>
        <v>#N/A</v>
      </c>
      <c r="BF184" t="e">
        <f>VLOOKUP($I184,#REF!, 'Prediction Data'!BF$215,FALSE)</f>
        <v>#N/A</v>
      </c>
      <c r="BG184" t="e">
        <f>VLOOKUP($I184,#REF!, 'Prediction Data'!BG$215,FALSE)</f>
        <v>#N/A</v>
      </c>
      <c r="BH184" t="e">
        <f>VLOOKUP($I184,#REF!, 'Prediction Data'!BH$215,FALSE)</f>
        <v>#N/A</v>
      </c>
      <c r="BI184" t="e">
        <f>VLOOKUP($I184,#REF!, 'Prediction Data'!BI$215,FALSE)</f>
        <v>#N/A</v>
      </c>
      <c r="BJ184" t="e">
        <f>VLOOKUP($I184,#REF!, 'Prediction Data'!BJ$215,FALSE)</f>
        <v>#N/A</v>
      </c>
      <c r="BK184" t="e">
        <f>VLOOKUP($I184,#REF!, 'Prediction Data'!BK$215,FALSE)</f>
        <v>#N/A</v>
      </c>
      <c r="BL184" t="e">
        <f>VLOOKUP($I184,#REF!, 'Prediction Data'!BL$215,FALSE)</f>
        <v>#N/A</v>
      </c>
      <c r="BM184" t="e">
        <f>VLOOKUP($I184,#REF!, 'Prediction Data'!BM$215,FALSE)</f>
        <v>#N/A</v>
      </c>
      <c r="BN184" t="e">
        <f>VLOOKUP($I184,#REF!, 'Prediction Data'!BN$215,FALSE)</f>
        <v>#N/A</v>
      </c>
      <c r="BO184" t="e">
        <f>VLOOKUP($I184,#REF!, 'Prediction Data'!BO$215,FALSE)</f>
        <v>#N/A</v>
      </c>
      <c r="BP184" t="e">
        <f>VLOOKUP('Prediction Data'!$J184,#REF!, BP$215, FALSE)</f>
        <v>#N/A</v>
      </c>
      <c r="BQ184" t="e">
        <f>VLOOKUP('Prediction Data'!$J184,#REF!, BQ$215, FALSE)</f>
        <v>#N/A</v>
      </c>
      <c r="BR184" t="e">
        <f>VLOOKUP('Prediction Data'!$J184,#REF!, BR$215, FALSE)</f>
        <v>#N/A</v>
      </c>
      <c r="BS184" t="e">
        <f>VLOOKUP('Prediction Data'!$J184,#REF!, BS$215, FALSE)</f>
        <v>#N/A</v>
      </c>
      <c r="BT184" t="e">
        <f>VLOOKUP('Prediction Data'!$J184,#REF!, BT$215, FALSE)</f>
        <v>#N/A</v>
      </c>
      <c r="BU184" t="e">
        <f t="shared" si="22"/>
        <v>#N/A</v>
      </c>
      <c r="BV184" t="e">
        <f t="shared" si="23"/>
        <v>#N/A</v>
      </c>
      <c r="BW184" t="e">
        <f>VLOOKUP('Prediction Data'!$K184,#REF!, BW$215, FALSE)</f>
        <v>#N/A</v>
      </c>
      <c r="BX184" t="e">
        <f>VLOOKUP('Prediction Data'!$K184,#REF!, BX$215, FALSE)</f>
        <v>#N/A</v>
      </c>
      <c r="BY184" t="e">
        <f>VLOOKUP('Prediction Data'!$K184,#REF!, BY$215, FALSE)</f>
        <v>#N/A</v>
      </c>
      <c r="BZ184" t="e">
        <f>VLOOKUP('Prediction Data'!$K184,#REF!, BZ$215, FALSE)</f>
        <v>#N/A</v>
      </c>
      <c r="CA184" t="e">
        <f>VLOOKUP('Prediction Data'!$K184,#REF!, CA$215, FALSE)</f>
        <v>#N/A</v>
      </c>
      <c r="CB184" t="e">
        <f t="shared" si="24"/>
        <v>#N/A</v>
      </c>
      <c r="CC184" t="e">
        <f t="shared" si="25"/>
        <v>#N/A</v>
      </c>
      <c r="CD184" t="e">
        <f t="shared" si="26"/>
        <v>#N/A</v>
      </c>
      <c r="CE184" t="e">
        <f t="shared" si="27"/>
        <v>#N/A</v>
      </c>
      <c r="CF184" s="20" t="e">
        <f t="shared" si="28"/>
        <v>#N/A</v>
      </c>
      <c r="CG184" s="20" t="e">
        <f t="shared" si="29"/>
        <v>#N/A</v>
      </c>
      <c r="CH184" t="e">
        <f>VLOOKUP(Table411[[#This Row],[Conference_H]], Conferences!$H$2:$N$34, 3,FALSE)</f>
        <v>#N/A</v>
      </c>
      <c r="CI184" t="e">
        <f>VLOOKUP(Table411[[#This Row],[Conference_A]], Conferences!$H$2:$N$34, 3,FALSE)</f>
        <v>#N/A</v>
      </c>
      <c r="CJ184" t="e">
        <f>IF(Table411[[#This Row],[CRank_H]]=Table411[[#This Row],[CRank_A]],0,1)</f>
        <v>#N/A</v>
      </c>
      <c r="CK184" t="e">
        <f>VLOOKUP(Table411[[#This Row],[Home Name BPI_SAG ELO]], 'Ratings_Comp'!$A$2:$L$364, 14, FALSE)</f>
        <v>#N/A</v>
      </c>
      <c r="CL184" t="e">
        <f>VLOOKUP(Table411[[#This Row],[Home Name BPI_SAG ELO]], 'Ratings_Comp'!$A$2:$L$364, 15, FALSE)</f>
        <v>#N/A</v>
      </c>
      <c r="CM184" t="e">
        <f>VLOOKUP(Table411[[#This Row],[Away Name BPI_SAG ELO]], 'Ratings_Comp'!$A$2:$L$364, 14, FALSE)</f>
        <v>#N/A</v>
      </c>
      <c r="CN184" t="e">
        <f>VLOOKUP(Table411[[#This Row],[Away Name BPI_SAG ELO]], 'Ratings_Comp'!$A$2:$L$364, 15, FALSE)</f>
        <v>#N/A</v>
      </c>
      <c r="CO184" t="e">
        <f>Table411[[#This Row],[Home_Ws]]/(Table411[[#This Row],[Home_Ws]]+Table411[[#This Row],[Home_Ls]])</f>
        <v>#N/A</v>
      </c>
      <c r="CP184" t="e">
        <f>Table411[[#This Row],[Away_Ws]]/(Table411[[#This Row],[Away_Ws]]+Table411[[#This Row],[Away_Ls]])</f>
        <v>#N/A</v>
      </c>
    </row>
    <row r="185" spans="1:94" x14ac:dyDescent="0.45">
      <c r="A185">
        <f t="shared" si="30"/>
        <v>185</v>
      </c>
      <c r="B185" s="4"/>
      <c r="C185" s="4"/>
      <c r="D185" s="3" t="e">
        <f>VLOOKUP('Prediction Data'!$B185, Names!$C$2:$K$363, 2,FALSE)</f>
        <v>#N/A</v>
      </c>
      <c r="E185" s="3" t="e">
        <f>VLOOKUP('Prediction Data'!$C185, Names!$C$2:$K$363, 2,FALSE)</f>
        <v>#N/A</v>
      </c>
      <c r="F185" s="3" t="e">
        <f>VLOOKUP('Prediction Data'!$B185, Names!$C$2:$K$363, 3,FALSE)</f>
        <v>#N/A</v>
      </c>
      <c r="G185" s="3" t="e">
        <f>VLOOKUP('Prediction Data'!$C185, Names!$C$2:$K$363, 3,FALSE)</f>
        <v>#N/A</v>
      </c>
      <c r="H185" s="3" t="e">
        <f>VLOOKUP('Prediction Data'!$B185, Names!$C$2:$K$363, 5,FALSE)</f>
        <v>#N/A</v>
      </c>
      <c r="I185" s="3" t="e">
        <f>VLOOKUP('Prediction Data'!$C185, Names!$C$2:$K$363, 5,FALSE)</f>
        <v>#N/A</v>
      </c>
      <c r="J185" s="3" t="e">
        <f>VLOOKUP('Prediction Data'!$B185, Names!$C$2:$K$363, 6,FALSE)</f>
        <v>#N/A</v>
      </c>
      <c r="K185" s="3" t="e">
        <f>VLOOKUP('Prediction Data'!$C185, Names!$C$2:$K$363, 6,FALSE)</f>
        <v>#N/A</v>
      </c>
      <c r="L185" s="3" t="e">
        <f>VLOOKUP(B185, Names!$C$2:$M$363, 7,FALSE)</f>
        <v>#N/A</v>
      </c>
      <c r="M185" s="3" t="e">
        <f>VLOOKUP(C185, Names!$C$2:$M$363, 7,FALSE)</f>
        <v>#N/A</v>
      </c>
      <c r="N185" s="4" t="s">
        <v>558</v>
      </c>
      <c r="Q185" s="4">
        <f t="shared" si="20"/>
        <v>0</v>
      </c>
      <c r="R185" s="4" t="str">
        <f t="shared" si="21"/>
        <v>L</v>
      </c>
      <c r="S185" s="5"/>
      <c r="T185" s="17" t="e">
        <f>VLOOKUP($F185, Ratings_Comp[], T$215, FALSE)</f>
        <v>#N/A</v>
      </c>
      <c r="U185" s="17" t="e">
        <f>VLOOKUP($F185, Ratings_Comp[], U$215, FALSE)</f>
        <v>#N/A</v>
      </c>
      <c r="V185" s="17" t="e">
        <f>VLOOKUP($F185, Ratings_Comp[], V$215, FALSE)</f>
        <v>#N/A</v>
      </c>
      <c r="W185" s="17" t="e">
        <f>VLOOKUP($F185, Ratings_Comp[], W$215, FALSE)</f>
        <v>#N/A</v>
      </c>
      <c r="X185" s="17" t="e">
        <f>VLOOKUP($F185, Ratings_Comp[], X$215, FALSE)</f>
        <v>#N/A</v>
      </c>
      <c r="Y185" s="17" t="e">
        <f>VLOOKUP($G185, Ratings_Comp[], Y$215, FALSE)</f>
        <v>#N/A</v>
      </c>
      <c r="Z185" s="17" t="e">
        <f>VLOOKUP($G185, Ratings_Comp[], Z$215, FALSE)</f>
        <v>#N/A</v>
      </c>
      <c r="AA185" s="17" t="e">
        <f>VLOOKUP($G185, Ratings_Comp[], AA$215, FALSE)</f>
        <v>#N/A</v>
      </c>
      <c r="AB185" s="17" t="e">
        <f>VLOOKUP($G185, Ratings_Comp[], AB$215, FALSE)</f>
        <v>#N/A</v>
      </c>
      <c r="AC185" s="17" t="e">
        <f>VLOOKUP($G185, Ratings_Comp[], AC$215, FALSE)</f>
        <v>#N/A</v>
      </c>
      <c r="AD185" t="e">
        <f>VLOOKUP('Prediction Data'!$D185,#REF!, AD$215,FALSE)</f>
        <v>#N/A</v>
      </c>
      <c r="AE185" t="e">
        <f>VLOOKUP('Prediction Data'!$D185,#REF!, AE$215,FALSE)</f>
        <v>#N/A</v>
      </c>
      <c r="AF185" t="e">
        <f>VLOOKUP('Prediction Data'!$D185,#REF!, AF$215,FALSE)</f>
        <v>#N/A</v>
      </c>
      <c r="AG185" t="e">
        <f>VLOOKUP('Prediction Data'!$D185,#REF!, AG$215,FALSE)</f>
        <v>#N/A</v>
      </c>
      <c r="AH185" t="e">
        <f>VLOOKUP('Prediction Data'!$D185,#REF!, AH$215,FALSE)</f>
        <v>#N/A</v>
      </c>
      <c r="AI185" t="e">
        <f>VLOOKUP('Prediction Data'!$E185,#REF!, AI$215,FALSE)</f>
        <v>#N/A</v>
      </c>
      <c r="AJ185" t="e">
        <f>VLOOKUP('Prediction Data'!$E185,#REF!, AJ$215,FALSE)</f>
        <v>#N/A</v>
      </c>
      <c r="AK185" t="e">
        <f>VLOOKUP('Prediction Data'!$E185,#REF!, AK$215,FALSE)</f>
        <v>#N/A</v>
      </c>
      <c r="AL185" t="e">
        <f>VLOOKUP('Prediction Data'!$E185,#REF!, AL$215,FALSE)</f>
        <v>#N/A</v>
      </c>
      <c r="AM185" t="e">
        <f>VLOOKUP('Prediction Data'!$E185,#REF!, AM$215,FALSE)</f>
        <v>#N/A</v>
      </c>
      <c r="AN185" t="e">
        <f>VLOOKUP($F185,#REF!, AN$215,FALSE)</f>
        <v>#N/A</v>
      </c>
      <c r="AO185" t="e">
        <f>VLOOKUP($F185,#REF!, AO$215,FALSE)</f>
        <v>#N/A</v>
      </c>
      <c r="AP185" t="e">
        <f>VLOOKUP($G185,#REF!, AP$215,FALSE)</f>
        <v>#N/A</v>
      </c>
      <c r="AQ185" t="e">
        <f>VLOOKUP($G185,#REF!, AQ$215,FALSE)</f>
        <v>#N/A</v>
      </c>
      <c r="AR185" t="e">
        <f>VLOOKUP($H185,#REF!, 'Prediction Data'!AR$215,FALSE)</f>
        <v>#N/A</v>
      </c>
      <c r="AS185" t="e">
        <f>VLOOKUP($H185,#REF!, 'Prediction Data'!AS$215,FALSE)</f>
        <v>#N/A</v>
      </c>
      <c r="AT185" t="e">
        <f>VLOOKUP($H185,#REF!, 'Prediction Data'!AT$215,FALSE)</f>
        <v>#N/A</v>
      </c>
      <c r="AU185" t="e">
        <f>VLOOKUP($H185,#REF!, 'Prediction Data'!AU$215,FALSE)</f>
        <v>#N/A</v>
      </c>
      <c r="AV185" t="e">
        <f>VLOOKUP($H185,#REF!, 'Prediction Data'!AV$215,FALSE)</f>
        <v>#N/A</v>
      </c>
      <c r="AW185" t="e">
        <f>VLOOKUP($H185,#REF!, 'Prediction Data'!AW$215,FALSE)</f>
        <v>#N/A</v>
      </c>
      <c r="AX185" t="e">
        <f>VLOOKUP($H185,#REF!, 'Prediction Data'!AX$215,FALSE)</f>
        <v>#N/A</v>
      </c>
      <c r="AY185" t="e">
        <f>VLOOKUP($H185,#REF!, 'Prediction Data'!AY$215,FALSE)</f>
        <v>#N/A</v>
      </c>
      <c r="AZ185" t="e">
        <f>VLOOKUP($H185,#REF!, 'Prediction Data'!AZ$215,FALSE)</f>
        <v>#N/A</v>
      </c>
      <c r="BA185" t="e">
        <f>VLOOKUP($H185,#REF!, 'Prediction Data'!BA$215,FALSE)</f>
        <v>#N/A</v>
      </c>
      <c r="BB185" t="e">
        <f>VLOOKUP($H185,#REF!, 'Prediction Data'!BB$215,FALSE)</f>
        <v>#N/A</v>
      </c>
      <c r="BC185" t="e">
        <f>VLOOKUP($H185,#REF!, 'Prediction Data'!BC$215,FALSE)</f>
        <v>#N/A</v>
      </c>
      <c r="BD185" t="e">
        <f>VLOOKUP($I185,#REF!, 'Prediction Data'!BD$215,FALSE)</f>
        <v>#N/A</v>
      </c>
      <c r="BE185" t="e">
        <f>VLOOKUP($I185,#REF!, 'Prediction Data'!BE$215,FALSE)</f>
        <v>#N/A</v>
      </c>
      <c r="BF185" t="e">
        <f>VLOOKUP($I185,#REF!, 'Prediction Data'!BF$215,FALSE)</f>
        <v>#N/A</v>
      </c>
      <c r="BG185" t="e">
        <f>VLOOKUP($I185,#REF!, 'Prediction Data'!BG$215,FALSE)</f>
        <v>#N/A</v>
      </c>
      <c r="BH185" t="e">
        <f>VLOOKUP($I185,#REF!, 'Prediction Data'!BH$215,FALSE)</f>
        <v>#N/A</v>
      </c>
      <c r="BI185" t="e">
        <f>VLOOKUP($I185,#REF!, 'Prediction Data'!BI$215,FALSE)</f>
        <v>#N/A</v>
      </c>
      <c r="BJ185" t="e">
        <f>VLOOKUP($I185,#REF!, 'Prediction Data'!BJ$215,FALSE)</f>
        <v>#N/A</v>
      </c>
      <c r="BK185" t="e">
        <f>VLOOKUP($I185,#REF!, 'Prediction Data'!BK$215,FALSE)</f>
        <v>#N/A</v>
      </c>
      <c r="BL185" t="e">
        <f>VLOOKUP($I185,#REF!, 'Prediction Data'!BL$215,FALSE)</f>
        <v>#N/A</v>
      </c>
      <c r="BM185" t="e">
        <f>VLOOKUP($I185,#REF!, 'Prediction Data'!BM$215,FALSE)</f>
        <v>#N/A</v>
      </c>
      <c r="BN185" t="e">
        <f>VLOOKUP($I185,#REF!, 'Prediction Data'!BN$215,FALSE)</f>
        <v>#N/A</v>
      </c>
      <c r="BO185" t="e">
        <f>VLOOKUP($I185,#REF!, 'Prediction Data'!BO$215,FALSE)</f>
        <v>#N/A</v>
      </c>
      <c r="BP185" t="e">
        <f>VLOOKUP('Prediction Data'!$J185,#REF!, BP$215, FALSE)</f>
        <v>#N/A</v>
      </c>
      <c r="BQ185" t="e">
        <f>VLOOKUP('Prediction Data'!$J185,#REF!, BQ$215, FALSE)</f>
        <v>#N/A</v>
      </c>
      <c r="BR185" t="e">
        <f>VLOOKUP('Prediction Data'!$J185,#REF!, BR$215, FALSE)</f>
        <v>#N/A</v>
      </c>
      <c r="BS185" t="e">
        <f>VLOOKUP('Prediction Data'!$J185,#REF!, BS$215, FALSE)</f>
        <v>#N/A</v>
      </c>
      <c r="BT185" t="e">
        <f>VLOOKUP('Prediction Data'!$J185,#REF!, BT$215, FALSE)</f>
        <v>#N/A</v>
      </c>
      <c r="BU185" t="e">
        <f t="shared" si="22"/>
        <v>#N/A</v>
      </c>
      <c r="BV185" t="e">
        <f t="shared" si="23"/>
        <v>#N/A</v>
      </c>
      <c r="BW185" t="e">
        <f>VLOOKUP('Prediction Data'!$K185,#REF!, BW$215, FALSE)</f>
        <v>#N/A</v>
      </c>
      <c r="BX185" t="e">
        <f>VLOOKUP('Prediction Data'!$K185,#REF!, BX$215, FALSE)</f>
        <v>#N/A</v>
      </c>
      <c r="BY185" t="e">
        <f>VLOOKUP('Prediction Data'!$K185,#REF!, BY$215, FALSE)</f>
        <v>#N/A</v>
      </c>
      <c r="BZ185" t="e">
        <f>VLOOKUP('Prediction Data'!$K185,#REF!, BZ$215, FALSE)</f>
        <v>#N/A</v>
      </c>
      <c r="CA185" t="e">
        <f>VLOOKUP('Prediction Data'!$K185,#REF!, CA$215, FALSE)</f>
        <v>#N/A</v>
      </c>
      <c r="CB185" t="e">
        <f t="shared" si="24"/>
        <v>#N/A</v>
      </c>
      <c r="CC185" t="e">
        <f t="shared" si="25"/>
        <v>#N/A</v>
      </c>
      <c r="CD185" t="e">
        <f t="shared" si="26"/>
        <v>#N/A</v>
      </c>
      <c r="CE185" t="e">
        <f t="shared" si="27"/>
        <v>#N/A</v>
      </c>
      <c r="CF185" s="20" t="e">
        <f t="shared" si="28"/>
        <v>#N/A</v>
      </c>
      <c r="CG185" s="20" t="e">
        <f t="shared" si="29"/>
        <v>#N/A</v>
      </c>
      <c r="CH185" t="e">
        <f>VLOOKUP(Table411[[#This Row],[Conference_H]], Conferences!$H$2:$N$34, 3,FALSE)</f>
        <v>#N/A</v>
      </c>
      <c r="CI185" t="e">
        <f>VLOOKUP(Table411[[#This Row],[Conference_A]], Conferences!$H$2:$N$34, 3,FALSE)</f>
        <v>#N/A</v>
      </c>
      <c r="CJ185" t="e">
        <f>IF(Table411[[#This Row],[CRank_H]]=Table411[[#This Row],[CRank_A]],0,1)</f>
        <v>#N/A</v>
      </c>
      <c r="CK185" t="e">
        <f>VLOOKUP(Table411[[#This Row],[Home Name BPI_SAG ELO]], 'Ratings_Comp'!$A$2:$L$364, 14, FALSE)</f>
        <v>#N/A</v>
      </c>
      <c r="CL185" t="e">
        <f>VLOOKUP(Table411[[#This Row],[Home Name BPI_SAG ELO]], 'Ratings_Comp'!$A$2:$L$364, 15, FALSE)</f>
        <v>#N/A</v>
      </c>
      <c r="CM185" t="e">
        <f>VLOOKUP(Table411[[#This Row],[Away Name BPI_SAG ELO]], 'Ratings_Comp'!$A$2:$L$364, 14, FALSE)</f>
        <v>#N/A</v>
      </c>
      <c r="CN185" t="e">
        <f>VLOOKUP(Table411[[#This Row],[Away Name BPI_SAG ELO]], 'Ratings_Comp'!$A$2:$L$364, 15, FALSE)</f>
        <v>#N/A</v>
      </c>
      <c r="CO185" t="e">
        <f>Table411[[#This Row],[Home_Ws]]/(Table411[[#This Row],[Home_Ws]]+Table411[[#This Row],[Home_Ls]])</f>
        <v>#N/A</v>
      </c>
      <c r="CP185" t="e">
        <f>Table411[[#This Row],[Away_Ws]]/(Table411[[#This Row],[Away_Ws]]+Table411[[#This Row],[Away_Ls]])</f>
        <v>#N/A</v>
      </c>
    </row>
    <row r="186" spans="1:94" x14ac:dyDescent="0.45">
      <c r="A186">
        <f t="shared" si="30"/>
        <v>186</v>
      </c>
      <c r="B186" s="4"/>
      <c r="C186" s="4"/>
      <c r="D186" s="3" t="e">
        <f>VLOOKUP('Prediction Data'!$B186, Names!$C$2:$K$363, 2,FALSE)</f>
        <v>#N/A</v>
      </c>
      <c r="E186" s="3" t="e">
        <f>VLOOKUP('Prediction Data'!$C186, Names!$C$2:$K$363, 2,FALSE)</f>
        <v>#N/A</v>
      </c>
      <c r="F186" s="3" t="e">
        <f>VLOOKUP('Prediction Data'!$B186, Names!$C$2:$K$363, 3,FALSE)</f>
        <v>#N/A</v>
      </c>
      <c r="G186" s="3" t="e">
        <f>VLOOKUP('Prediction Data'!$C186, Names!$C$2:$K$363, 3,FALSE)</f>
        <v>#N/A</v>
      </c>
      <c r="H186" s="3" t="e">
        <f>VLOOKUP('Prediction Data'!$B186, Names!$C$2:$K$363, 5,FALSE)</f>
        <v>#N/A</v>
      </c>
      <c r="I186" s="3" t="e">
        <f>VLOOKUP('Prediction Data'!$C186, Names!$C$2:$K$363, 5,FALSE)</f>
        <v>#N/A</v>
      </c>
      <c r="J186" s="3" t="e">
        <f>VLOOKUP('Prediction Data'!$B186, Names!$C$2:$K$363, 6,FALSE)</f>
        <v>#N/A</v>
      </c>
      <c r="K186" s="3" t="e">
        <f>VLOOKUP('Prediction Data'!$C186, Names!$C$2:$K$363, 6,FALSE)</f>
        <v>#N/A</v>
      </c>
      <c r="L186" s="3" t="e">
        <f>VLOOKUP(B186, Names!$C$2:$M$363, 7,FALSE)</f>
        <v>#N/A</v>
      </c>
      <c r="M186" s="3" t="e">
        <f>VLOOKUP(C186, Names!$C$2:$M$363, 7,FALSE)</f>
        <v>#N/A</v>
      </c>
      <c r="N186" s="4" t="s">
        <v>558</v>
      </c>
      <c r="Q186" s="4">
        <f t="shared" si="20"/>
        <v>0</v>
      </c>
      <c r="R186" s="4" t="str">
        <f t="shared" si="21"/>
        <v>L</v>
      </c>
      <c r="S186" s="5"/>
      <c r="T186" s="17" t="e">
        <f>VLOOKUP($F186, Ratings_Comp[], T$215, FALSE)</f>
        <v>#N/A</v>
      </c>
      <c r="U186" s="17" t="e">
        <f>VLOOKUP($F186, Ratings_Comp[], U$215, FALSE)</f>
        <v>#N/A</v>
      </c>
      <c r="V186" s="17" t="e">
        <f>VLOOKUP($F186, Ratings_Comp[], V$215, FALSE)</f>
        <v>#N/A</v>
      </c>
      <c r="W186" s="17" t="e">
        <f>VLOOKUP($F186, Ratings_Comp[], W$215, FALSE)</f>
        <v>#N/A</v>
      </c>
      <c r="X186" s="17" t="e">
        <f>VLOOKUP($F186, Ratings_Comp[], X$215, FALSE)</f>
        <v>#N/A</v>
      </c>
      <c r="Y186" s="17" t="e">
        <f>VLOOKUP($G186, Ratings_Comp[], Y$215, FALSE)</f>
        <v>#N/A</v>
      </c>
      <c r="Z186" s="17" t="e">
        <f>VLOOKUP($G186, Ratings_Comp[], Z$215, FALSE)</f>
        <v>#N/A</v>
      </c>
      <c r="AA186" s="17" t="e">
        <f>VLOOKUP($G186, Ratings_Comp[], AA$215, FALSE)</f>
        <v>#N/A</v>
      </c>
      <c r="AB186" s="17" t="e">
        <f>VLOOKUP($G186, Ratings_Comp[], AB$215, FALSE)</f>
        <v>#N/A</v>
      </c>
      <c r="AC186" s="17" t="e">
        <f>VLOOKUP($G186, Ratings_Comp[], AC$215, FALSE)</f>
        <v>#N/A</v>
      </c>
      <c r="AD186" t="e">
        <f>VLOOKUP('Prediction Data'!$D186,#REF!, AD$215,FALSE)</f>
        <v>#N/A</v>
      </c>
      <c r="AE186" t="e">
        <f>VLOOKUP('Prediction Data'!$D186,#REF!, AE$215,FALSE)</f>
        <v>#N/A</v>
      </c>
      <c r="AF186" t="e">
        <f>VLOOKUP('Prediction Data'!$D186,#REF!, AF$215,FALSE)</f>
        <v>#N/A</v>
      </c>
      <c r="AG186" t="e">
        <f>VLOOKUP('Prediction Data'!$D186,#REF!, AG$215,FALSE)</f>
        <v>#N/A</v>
      </c>
      <c r="AH186" t="e">
        <f>VLOOKUP('Prediction Data'!$D186,#REF!, AH$215,FALSE)</f>
        <v>#N/A</v>
      </c>
      <c r="AI186" t="e">
        <f>VLOOKUP('Prediction Data'!$E186,#REF!, AI$215,FALSE)</f>
        <v>#N/A</v>
      </c>
      <c r="AJ186" t="e">
        <f>VLOOKUP('Prediction Data'!$E186,#REF!, AJ$215,FALSE)</f>
        <v>#N/A</v>
      </c>
      <c r="AK186" t="e">
        <f>VLOOKUP('Prediction Data'!$E186,#REF!, AK$215,FALSE)</f>
        <v>#N/A</v>
      </c>
      <c r="AL186" t="e">
        <f>VLOOKUP('Prediction Data'!$E186,#REF!, AL$215,FALSE)</f>
        <v>#N/A</v>
      </c>
      <c r="AM186" t="e">
        <f>VLOOKUP('Prediction Data'!$E186,#REF!, AM$215,FALSE)</f>
        <v>#N/A</v>
      </c>
      <c r="AN186" t="e">
        <f>VLOOKUP($F186,#REF!, AN$215,FALSE)</f>
        <v>#N/A</v>
      </c>
      <c r="AO186" t="e">
        <f>VLOOKUP($F186,#REF!, AO$215,FALSE)</f>
        <v>#N/A</v>
      </c>
      <c r="AP186" t="e">
        <f>VLOOKUP($G186,#REF!, AP$215,FALSE)</f>
        <v>#N/A</v>
      </c>
      <c r="AQ186" t="e">
        <f>VLOOKUP($G186,#REF!, AQ$215,FALSE)</f>
        <v>#N/A</v>
      </c>
      <c r="AR186" t="e">
        <f>VLOOKUP($H186,#REF!, 'Prediction Data'!AR$215,FALSE)</f>
        <v>#N/A</v>
      </c>
      <c r="AS186" t="e">
        <f>VLOOKUP($H186,#REF!, 'Prediction Data'!AS$215,FALSE)</f>
        <v>#N/A</v>
      </c>
      <c r="AT186" t="e">
        <f>VLOOKUP($H186,#REF!, 'Prediction Data'!AT$215,FALSE)</f>
        <v>#N/A</v>
      </c>
      <c r="AU186" t="e">
        <f>VLOOKUP($H186,#REF!, 'Prediction Data'!AU$215,FALSE)</f>
        <v>#N/A</v>
      </c>
      <c r="AV186" t="e">
        <f>VLOOKUP($H186,#REF!, 'Prediction Data'!AV$215,FALSE)</f>
        <v>#N/A</v>
      </c>
      <c r="AW186" t="e">
        <f>VLOOKUP($H186,#REF!, 'Prediction Data'!AW$215,FALSE)</f>
        <v>#N/A</v>
      </c>
      <c r="AX186" t="e">
        <f>VLOOKUP($H186,#REF!, 'Prediction Data'!AX$215,FALSE)</f>
        <v>#N/A</v>
      </c>
      <c r="AY186" t="e">
        <f>VLOOKUP($H186,#REF!, 'Prediction Data'!AY$215,FALSE)</f>
        <v>#N/A</v>
      </c>
      <c r="AZ186" t="e">
        <f>VLOOKUP($H186,#REF!, 'Prediction Data'!AZ$215,FALSE)</f>
        <v>#N/A</v>
      </c>
      <c r="BA186" t="e">
        <f>VLOOKUP($H186,#REF!, 'Prediction Data'!BA$215,FALSE)</f>
        <v>#N/A</v>
      </c>
      <c r="BB186" t="e">
        <f>VLOOKUP($H186,#REF!, 'Prediction Data'!BB$215,FALSE)</f>
        <v>#N/A</v>
      </c>
      <c r="BC186" t="e">
        <f>VLOOKUP($H186,#REF!, 'Prediction Data'!BC$215,FALSE)</f>
        <v>#N/A</v>
      </c>
      <c r="BD186" t="e">
        <f>VLOOKUP($I186,#REF!, 'Prediction Data'!BD$215,FALSE)</f>
        <v>#N/A</v>
      </c>
      <c r="BE186" t="e">
        <f>VLOOKUP($I186,#REF!, 'Prediction Data'!BE$215,FALSE)</f>
        <v>#N/A</v>
      </c>
      <c r="BF186" t="e">
        <f>VLOOKUP($I186,#REF!, 'Prediction Data'!BF$215,FALSE)</f>
        <v>#N/A</v>
      </c>
      <c r="BG186" t="e">
        <f>VLOOKUP($I186,#REF!, 'Prediction Data'!BG$215,FALSE)</f>
        <v>#N/A</v>
      </c>
      <c r="BH186" t="e">
        <f>VLOOKUP($I186,#REF!, 'Prediction Data'!BH$215,FALSE)</f>
        <v>#N/A</v>
      </c>
      <c r="BI186" t="e">
        <f>VLOOKUP($I186,#REF!, 'Prediction Data'!BI$215,FALSE)</f>
        <v>#N/A</v>
      </c>
      <c r="BJ186" t="e">
        <f>VLOOKUP($I186,#REF!, 'Prediction Data'!BJ$215,FALSE)</f>
        <v>#N/A</v>
      </c>
      <c r="BK186" t="e">
        <f>VLOOKUP($I186,#REF!, 'Prediction Data'!BK$215,FALSE)</f>
        <v>#N/A</v>
      </c>
      <c r="BL186" t="e">
        <f>VLOOKUP($I186,#REF!, 'Prediction Data'!BL$215,FALSE)</f>
        <v>#N/A</v>
      </c>
      <c r="BM186" t="e">
        <f>VLOOKUP($I186,#REF!, 'Prediction Data'!BM$215,FALSE)</f>
        <v>#N/A</v>
      </c>
      <c r="BN186" t="e">
        <f>VLOOKUP($I186,#REF!, 'Prediction Data'!BN$215,FALSE)</f>
        <v>#N/A</v>
      </c>
      <c r="BO186" t="e">
        <f>VLOOKUP($I186,#REF!, 'Prediction Data'!BO$215,FALSE)</f>
        <v>#N/A</v>
      </c>
      <c r="BP186" t="e">
        <f>VLOOKUP('Prediction Data'!$J186,#REF!, BP$215, FALSE)</f>
        <v>#N/A</v>
      </c>
      <c r="BQ186" t="e">
        <f>VLOOKUP('Prediction Data'!$J186,#REF!, BQ$215, FALSE)</f>
        <v>#N/A</v>
      </c>
      <c r="BR186" t="e">
        <f>VLOOKUP('Prediction Data'!$J186,#REF!, BR$215, FALSE)</f>
        <v>#N/A</v>
      </c>
      <c r="BS186" t="e">
        <f>VLOOKUP('Prediction Data'!$J186,#REF!, BS$215, FALSE)</f>
        <v>#N/A</v>
      </c>
      <c r="BT186" t="e">
        <f>VLOOKUP('Prediction Data'!$J186,#REF!, BT$215, FALSE)</f>
        <v>#N/A</v>
      </c>
      <c r="BU186" t="e">
        <f t="shared" si="22"/>
        <v>#N/A</v>
      </c>
      <c r="BV186" t="e">
        <f t="shared" si="23"/>
        <v>#N/A</v>
      </c>
      <c r="BW186" t="e">
        <f>VLOOKUP('Prediction Data'!$K186,#REF!, BW$215, FALSE)</f>
        <v>#N/A</v>
      </c>
      <c r="BX186" t="e">
        <f>VLOOKUP('Prediction Data'!$K186,#REF!, BX$215, FALSE)</f>
        <v>#N/A</v>
      </c>
      <c r="BY186" t="e">
        <f>VLOOKUP('Prediction Data'!$K186,#REF!, BY$215, FALSE)</f>
        <v>#N/A</v>
      </c>
      <c r="BZ186" t="e">
        <f>VLOOKUP('Prediction Data'!$K186,#REF!, BZ$215, FALSE)</f>
        <v>#N/A</v>
      </c>
      <c r="CA186" t="e">
        <f>VLOOKUP('Prediction Data'!$K186,#REF!, CA$215, FALSE)</f>
        <v>#N/A</v>
      </c>
      <c r="CB186" t="e">
        <f t="shared" si="24"/>
        <v>#N/A</v>
      </c>
      <c r="CC186" t="e">
        <f t="shared" si="25"/>
        <v>#N/A</v>
      </c>
      <c r="CD186" t="e">
        <f t="shared" si="26"/>
        <v>#N/A</v>
      </c>
      <c r="CE186" t="e">
        <f t="shared" si="27"/>
        <v>#N/A</v>
      </c>
      <c r="CF186" s="20" t="e">
        <f t="shared" si="28"/>
        <v>#N/A</v>
      </c>
      <c r="CG186" s="20" t="e">
        <f t="shared" si="29"/>
        <v>#N/A</v>
      </c>
      <c r="CH186" t="e">
        <f>VLOOKUP(Table411[[#This Row],[Conference_H]], Conferences!$H$2:$N$34, 3,FALSE)</f>
        <v>#N/A</v>
      </c>
      <c r="CI186" t="e">
        <f>VLOOKUP(Table411[[#This Row],[Conference_A]], Conferences!$H$2:$N$34, 3,FALSE)</f>
        <v>#N/A</v>
      </c>
      <c r="CJ186" t="e">
        <f>IF(Table411[[#This Row],[CRank_H]]=Table411[[#This Row],[CRank_A]],0,1)</f>
        <v>#N/A</v>
      </c>
      <c r="CK186" t="e">
        <f>VLOOKUP(Table411[[#This Row],[Home Name BPI_SAG ELO]], 'Ratings_Comp'!$A$2:$L$364, 14, FALSE)</f>
        <v>#N/A</v>
      </c>
      <c r="CL186" t="e">
        <f>VLOOKUP(Table411[[#This Row],[Home Name BPI_SAG ELO]], 'Ratings_Comp'!$A$2:$L$364, 15, FALSE)</f>
        <v>#N/A</v>
      </c>
      <c r="CM186" t="e">
        <f>VLOOKUP(Table411[[#This Row],[Away Name BPI_SAG ELO]], 'Ratings_Comp'!$A$2:$L$364, 14, FALSE)</f>
        <v>#N/A</v>
      </c>
      <c r="CN186" t="e">
        <f>VLOOKUP(Table411[[#This Row],[Away Name BPI_SAG ELO]], 'Ratings_Comp'!$A$2:$L$364, 15, FALSE)</f>
        <v>#N/A</v>
      </c>
      <c r="CO186" t="e">
        <f>Table411[[#This Row],[Home_Ws]]/(Table411[[#This Row],[Home_Ws]]+Table411[[#This Row],[Home_Ls]])</f>
        <v>#N/A</v>
      </c>
      <c r="CP186" t="e">
        <f>Table411[[#This Row],[Away_Ws]]/(Table411[[#This Row],[Away_Ws]]+Table411[[#This Row],[Away_Ls]])</f>
        <v>#N/A</v>
      </c>
    </row>
    <row r="187" spans="1:94" x14ac:dyDescent="0.45">
      <c r="A187">
        <f t="shared" si="30"/>
        <v>187</v>
      </c>
      <c r="B187" s="4"/>
      <c r="C187" s="4"/>
      <c r="D187" s="3" t="e">
        <f>VLOOKUP('Prediction Data'!$B187, Names!$C$2:$K$363, 2,FALSE)</f>
        <v>#N/A</v>
      </c>
      <c r="E187" s="3" t="e">
        <f>VLOOKUP('Prediction Data'!$C187, Names!$C$2:$K$363, 2,FALSE)</f>
        <v>#N/A</v>
      </c>
      <c r="F187" s="3" t="e">
        <f>VLOOKUP('Prediction Data'!$B187, Names!$C$2:$K$363, 3,FALSE)</f>
        <v>#N/A</v>
      </c>
      <c r="G187" s="3" t="e">
        <f>VLOOKUP('Prediction Data'!$C187, Names!$C$2:$K$363, 3,FALSE)</f>
        <v>#N/A</v>
      </c>
      <c r="H187" s="3" t="e">
        <f>VLOOKUP('Prediction Data'!$B187, Names!$C$2:$K$363, 5,FALSE)</f>
        <v>#N/A</v>
      </c>
      <c r="I187" s="3" t="e">
        <f>VLOOKUP('Prediction Data'!$C187, Names!$C$2:$K$363, 5,FALSE)</f>
        <v>#N/A</v>
      </c>
      <c r="J187" s="3" t="e">
        <f>VLOOKUP('Prediction Data'!$B187, Names!$C$2:$K$363, 6,FALSE)</f>
        <v>#N/A</v>
      </c>
      <c r="K187" s="3" t="e">
        <f>VLOOKUP('Prediction Data'!$C187, Names!$C$2:$K$363, 6,FALSE)</f>
        <v>#N/A</v>
      </c>
      <c r="L187" s="3" t="e">
        <f>VLOOKUP(B187, Names!$C$2:$M$363, 7,FALSE)</f>
        <v>#N/A</v>
      </c>
      <c r="M187" s="3" t="e">
        <f>VLOOKUP(C187, Names!$C$2:$M$363, 7,FALSE)</f>
        <v>#N/A</v>
      </c>
      <c r="N187" s="4" t="s">
        <v>558</v>
      </c>
      <c r="Q187" s="4">
        <f t="shared" si="20"/>
        <v>0</v>
      </c>
      <c r="R187" s="4" t="str">
        <f t="shared" si="21"/>
        <v>L</v>
      </c>
      <c r="S187" s="5"/>
      <c r="T187" s="17" t="e">
        <f>VLOOKUP($F187, Ratings_Comp[], T$215, FALSE)</f>
        <v>#N/A</v>
      </c>
      <c r="U187" s="17" t="e">
        <f>VLOOKUP($F187, Ratings_Comp[], U$215, FALSE)</f>
        <v>#N/A</v>
      </c>
      <c r="V187" s="17" t="e">
        <f>VLOOKUP($F187, Ratings_Comp[], V$215, FALSE)</f>
        <v>#N/A</v>
      </c>
      <c r="W187" s="17" t="e">
        <f>VLOOKUP($F187, Ratings_Comp[], W$215, FALSE)</f>
        <v>#N/A</v>
      </c>
      <c r="X187" s="17" t="e">
        <f>VLOOKUP($F187, Ratings_Comp[], X$215, FALSE)</f>
        <v>#N/A</v>
      </c>
      <c r="Y187" s="17" t="e">
        <f>VLOOKUP($G187, Ratings_Comp[], Y$215, FALSE)</f>
        <v>#N/A</v>
      </c>
      <c r="Z187" s="17" t="e">
        <f>VLOOKUP($G187, Ratings_Comp[], Z$215, FALSE)</f>
        <v>#N/A</v>
      </c>
      <c r="AA187" s="17" t="e">
        <f>VLOOKUP($G187, Ratings_Comp[], AA$215, FALSE)</f>
        <v>#N/A</v>
      </c>
      <c r="AB187" s="17" t="e">
        <f>VLOOKUP($G187, Ratings_Comp[], AB$215, FALSE)</f>
        <v>#N/A</v>
      </c>
      <c r="AC187" s="17" t="e">
        <f>VLOOKUP($G187, Ratings_Comp[], AC$215, FALSE)</f>
        <v>#N/A</v>
      </c>
      <c r="AD187" t="e">
        <f>VLOOKUP('Prediction Data'!$D187,#REF!, AD$215,FALSE)</f>
        <v>#N/A</v>
      </c>
      <c r="AE187" t="e">
        <f>VLOOKUP('Prediction Data'!$D187,#REF!, AE$215,FALSE)</f>
        <v>#N/A</v>
      </c>
      <c r="AF187" t="e">
        <f>VLOOKUP('Prediction Data'!$D187,#REF!, AF$215,FALSE)</f>
        <v>#N/A</v>
      </c>
      <c r="AG187" t="e">
        <f>VLOOKUP('Prediction Data'!$D187,#REF!, AG$215,FALSE)</f>
        <v>#N/A</v>
      </c>
      <c r="AH187" t="e">
        <f>VLOOKUP('Prediction Data'!$D187,#REF!, AH$215,FALSE)</f>
        <v>#N/A</v>
      </c>
      <c r="AI187" t="e">
        <f>VLOOKUP('Prediction Data'!$E187,#REF!, AI$215,FALSE)</f>
        <v>#N/A</v>
      </c>
      <c r="AJ187" t="e">
        <f>VLOOKUP('Prediction Data'!$E187,#REF!, AJ$215,FALSE)</f>
        <v>#N/A</v>
      </c>
      <c r="AK187" t="e">
        <f>VLOOKUP('Prediction Data'!$E187,#REF!, AK$215,FALSE)</f>
        <v>#N/A</v>
      </c>
      <c r="AL187" t="e">
        <f>VLOOKUP('Prediction Data'!$E187,#REF!, AL$215,FALSE)</f>
        <v>#N/A</v>
      </c>
      <c r="AM187" t="e">
        <f>VLOOKUP('Prediction Data'!$E187,#REF!, AM$215,FALSE)</f>
        <v>#N/A</v>
      </c>
      <c r="AN187" t="e">
        <f>VLOOKUP($F187,#REF!, AN$215,FALSE)</f>
        <v>#N/A</v>
      </c>
      <c r="AO187" t="e">
        <f>VLOOKUP($F187,#REF!, AO$215,FALSE)</f>
        <v>#N/A</v>
      </c>
      <c r="AP187" t="e">
        <f>VLOOKUP($G187,#REF!, AP$215,FALSE)</f>
        <v>#N/A</v>
      </c>
      <c r="AQ187" t="e">
        <f>VLOOKUP($G187,#REF!, AQ$215,FALSE)</f>
        <v>#N/A</v>
      </c>
      <c r="AR187" t="e">
        <f>VLOOKUP($H187,#REF!, 'Prediction Data'!AR$215,FALSE)</f>
        <v>#N/A</v>
      </c>
      <c r="AS187" t="e">
        <f>VLOOKUP($H187,#REF!, 'Prediction Data'!AS$215,FALSE)</f>
        <v>#N/A</v>
      </c>
      <c r="AT187" t="e">
        <f>VLOOKUP($H187,#REF!, 'Prediction Data'!AT$215,FALSE)</f>
        <v>#N/A</v>
      </c>
      <c r="AU187" t="e">
        <f>VLOOKUP($H187,#REF!, 'Prediction Data'!AU$215,FALSE)</f>
        <v>#N/A</v>
      </c>
      <c r="AV187" t="e">
        <f>VLOOKUP($H187,#REF!, 'Prediction Data'!AV$215,FALSE)</f>
        <v>#N/A</v>
      </c>
      <c r="AW187" t="e">
        <f>VLOOKUP($H187,#REF!, 'Prediction Data'!AW$215,FALSE)</f>
        <v>#N/A</v>
      </c>
      <c r="AX187" t="e">
        <f>VLOOKUP($H187,#REF!, 'Prediction Data'!AX$215,FALSE)</f>
        <v>#N/A</v>
      </c>
      <c r="AY187" t="e">
        <f>VLOOKUP($H187,#REF!, 'Prediction Data'!AY$215,FALSE)</f>
        <v>#N/A</v>
      </c>
      <c r="AZ187" t="e">
        <f>VLOOKUP($H187,#REF!, 'Prediction Data'!AZ$215,FALSE)</f>
        <v>#N/A</v>
      </c>
      <c r="BA187" t="e">
        <f>VLOOKUP($H187,#REF!, 'Prediction Data'!BA$215,FALSE)</f>
        <v>#N/A</v>
      </c>
      <c r="BB187" t="e">
        <f>VLOOKUP($H187,#REF!, 'Prediction Data'!BB$215,FALSE)</f>
        <v>#N/A</v>
      </c>
      <c r="BC187" t="e">
        <f>VLOOKUP($H187,#REF!, 'Prediction Data'!BC$215,FALSE)</f>
        <v>#N/A</v>
      </c>
      <c r="BD187" t="e">
        <f>VLOOKUP($I187,#REF!, 'Prediction Data'!BD$215,FALSE)</f>
        <v>#N/A</v>
      </c>
      <c r="BE187" t="e">
        <f>VLOOKUP($I187,#REF!, 'Prediction Data'!BE$215,FALSE)</f>
        <v>#N/A</v>
      </c>
      <c r="BF187" t="e">
        <f>VLOOKUP($I187,#REF!, 'Prediction Data'!BF$215,FALSE)</f>
        <v>#N/A</v>
      </c>
      <c r="BG187" t="e">
        <f>VLOOKUP($I187,#REF!, 'Prediction Data'!BG$215,FALSE)</f>
        <v>#N/A</v>
      </c>
      <c r="BH187" t="e">
        <f>VLOOKUP($I187,#REF!, 'Prediction Data'!BH$215,FALSE)</f>
        <v>#N/A</v>
      </c>
      <c r="BI187" t="e">
        <f>VLOOKUP($I187,#REF!, 'Prediction Data'!BI$215,FALSE)</f>
        <v>#N/A</v>
      </c>
      <c r="BJ187" t="e">
        <f>VLOOKUP($I187,#REF!, 'Prediction Data'!BJ$215,FALSE)</f>
        <v>#N/A</v>
      </c>
      <c r="BK187" t="e">
        <f>VLOOKUP($I187,#REF!, 'Prediction Data'!BK$215,FALSE)</f>
        <v>#N/A</v>
      </c>
      <c r="BL187" t="e">
        <f>VLOOKUP($I187,#REF!, 'Prediction Data'!BL$215,FALSE)</f>
        <v>#N/A</v>
      </c>
      <c r="BM187" t="e">
        <f>VLOOKUP($I187,#REF!, 'Prediction Data'!BM$215,FALSE)</f>
        <v>#N/A</v>
      </c>
      <c r="BN187" t="e">
        <f>VLOOKUP($I187,#REF!, 'Prediction Data'!BN$215,FALSE)</f>
        <v>#N/A</v>
      </c>
      <c r="BO187" t="e">
        <f>VLOOKUP($I187,#REF!, 'Prediction Data'!BO$215,FALSE)</f>
        <v>#N/A</v>
      </c>
      <c r="BP187" t="e">
        <f>VLOOKUP('Prediction Data'!$J187,#REF!, BP$215, FALSE)</f>
        <v>#N/A</v>
      </c>
      <c r="BQ187" t="e">
        <f>VLOOKUP('Prediction Data'!$J187,#REF!, BQ$215, FALSE)</f>
        <v>#N/A</v>
      </c>
      <c r="BR187" t="e">
        <f>VLOOKUP('Prediction Data'!$J187,#REF!, BR$215, FALSE)</f>
        <v>#N/A</v>
      </c>
      <c r="BS187" t="e">
        <f>VLOOKUP('Prediction Data'!$J187,#REF!, BS$215, FALSE)</f>
        <v>#N/A</v>
      </c>
      <c r="BT187" t="e">
        <f>VLOOKUP('Prediction Data'!$J187,#REF!, BT$215, FALSE)</f>
        <v>#N/A</v>
      </c>
      <c r="BU187" t="e">
        <f t="shared" si="22"/>
        <v>#N/A</v>
      </c>
      <c r="BV187" t="e">
        <f t="shared" si="23"/>
        <v>#N/A</v>
      </c>
      <c r="BW187" t="e">
        <f>VLOOKUP('Prediction Data'!$K187,#REF!, BW$215, FALSE)</f>
        <v>#N/A</v>
      </c>
      <c r="BX187" t="e">
        <f>VLOOKUP('Prediction Data'!$K187,#REF!, BX$215, FALSE)</f>
        <v>#N/A</v>
      </c>
      <c r="BY187" t="e">
        <f>VLOOKUP('Prediction Data'!$K187,#REF!, BY$215, FALSE)</f>
        <v>#N/A</v>
      </c>
      <c r="BZ187" t="e">
        <f>VLOOKUP('Prediction Data'!$K187,#REF!, BZ$215, FALSE)</f>
        <v>#N/A</v>
      </c>
      <c r="CA187" t="e">
        <f>VLOOKUP('Prediction Data'!$K187,#REF!, CA$215, FALSE)</f>
        <v>#N/A</v>
      </c>
      <c r="CB187" t="e">
        <f t="shared" si="24"/>
        <v>#N/A</v>
      </c>
      <c r="CC187" t="e">
        <f t="shared" si="25"/>
        <v>#N/A</v>
      </c>
      <c r="CD187" t="e">
        <f t="shared" si="26"/>
        <v>#N/A</v>
      </c>
      <c r="CE187" t="e">
        <f t="shared" si="27"/>
        <v>#N/A</v>
      </c>
      <c r="CF187" s="20" t="e">
        <f t="shared" si="28"/>
        <v>#N/A</v>
      </c>
      <c r="CG187" s="20" t="e">
        <f t="shared" si="29"/>
        <v>#N/A</v>
      </c>
      <c r="CH187" t="e">
        <f>VLOOKUP(Table411[[#This Row],[Conference_H]], Conferences!$H$2:$N$34, 3,FALSE)</f>
        <v>#N/A</v>
      </c>
      <c r="CI187" t="e">
        <f>VLOOKUP(Table411[[#This Row],[Conference_A]], Conferences!$H$2:$N$34, 3,FALSE)</f>
        <v>#N/A</v>
      </c>
      <c r="CJ187" t="e">
        <f>IF(Table411[[#This Row],[CRank_H]]=Table411[[#This Row],[CRank_A]],0,1)</f>
        <v>#N/A</v>
      </c>
      <c r="CK187" t="e">
        <f>VLOOKUP(Table411[[#This Row],[Home Name BPI_SAG ELO]], 'Ratings_Comp'!$A$2:$L$364, 14, FALSE)</f>
        <v>#N/A</v>
      </c>
      <c r="CL187" t="e">
        <f>VLOOKUP(Table411[[#This Row],[Home Name BPI_SAG ELO]], 'Ratings_Comp'!$A$2:$L$364, 15, FALSE)</f>
        <v>#N/A</v>
      </c>
      <c r="CM187" t="e">
        <f>VLOOKUP(Table411[[#This Row],[Away Name BPI_SAG ELO]], 'Ratings_Comp'!$A$2:$L$364, 14, FALSE)</f>
        <v>#N/A</v>
      </c>
      <c r="CN187" t="e">
        <f>VLOOKUP(Table411[[#This Row],[Away Name BPI_SAG ELO]], 'Ratings_Comp'!$A$2:$L$364, 15, FALSE)</f>
        <v>#N/A</v>
      </c>
      <c r="CO187" t="e">
        <f>Table411[[#This Row],[Home_Ws]]/(Table411[[#This Row],[Home_Ws]]+Table411[[#This Row],[Home_Ls]])</f>
        <v>#N/A</v>
      </c>
      <c r="CP187" t="e">
        <f>Table411[[#This Row],[Away_Ws]]/(Table411[[#This Row],[Away_Ws]]+Table411[[#This Row],[Away_Ls]])</f>
        <v>#N/A</v>
      </c>
    </row>
    <row r="188" spans="1:94" x14ac:dyDescent="0.45">
      <c r="A188">
        <f t="shared" si="30"/>
        <v>188</v>
      </c>
      <c r="B188" s="4"/>
      <c r="C188" s="4"/>
      <c r="D188" s="3" t="e">
        <f>VLOOKUP('Prediction Data'!$B188, Names!$C$2:$K$363, 2,FALSE)</f>
        <v>#N/A</v>
      </c>
      <c r="E188" s="3" t="e">
        <f>VLOOKUP('Prediction Data'!$C188, Names!$C$2:$K$363, 2,FALSE)</f>
        <v>#N/A</v>
      </c>
      <c r="F188" s="3" t="e">
        <f>VLOOKUP('Prediction Data'!$B188, Names!$C$2:$K$363, 3,FALSE)</f>
        <v>#N/A</v>
      </c>
      <c r="G188" s="3" t="e">
        <f>VLOOKUP('Prediction Data'!$C188, Names!$C$2:$K$363, 3,FALSE)</f>
        <v>#N/A</v>
      </c>
      <c r="H188" s="3" t="e">
        <f>VLOOKUP('Prediction Data'!$B188, Names!$C$2:$K$363, 5,FALSE)</f>
        <v>#N/A</v>
      </c>
      <c r="I188" s="3" t="e">
        <f>VLOOKUP('Prediction Data'!$C188, Names!$C$2:$K$363, 5,FALSE)</f>
        <v>#N/A</v>
      </c>
      <c r="J188" s="3" t="e">
        <f>VLOOKUP('Prediction Data'!$B188, Names!$C$2:$K$363, 6,FALSE)</f>
        <v>#N/A</v>
      </c>
      <c r="K188" s="3" t="e">
        <f>VLOOKUP('Prediction Data'!$C188, Names!$C$2:$K$363, 6,FALSE)</f>
        <v>#N/A</v>
      </c>
      <c r="L188" s="3" t="e">
        <f>VLOOKUP(B188, Names!$C$2:$M$363, 7,FALSE)</f>
        <v>#N/A</v>
      </c>
      <c r="M188" s="3" t="e">
        <f>VLOOKUP(C188, Names!$C$2:$M$363, 7,FALSE)</f>
        <v>#N/A</v>
      </c>
      <c r="N188" s="4" t="s">
        <v>558</v>
      </c>
      <c r="Q188" s="4">
        <f t="shared" si="20"/>
        <v>0</v>
      </c>
      <c r="R188" s="4" t="str">
        <f t="shared" si="21"/>
        <v>L</v>
      </c>
      <c r="S188" s="5"/>
      <c r="T188" s="17" t="e">
        <f>VLOOKUP($F188, Ratings_Comp[], T$215, FALSE)</f>
        <v>#N/A</v>
      </c>
      <c r="U188" s="17" t="e">
        <f>VLOOKUP($F188, Ratings_Comp[], U$215, FALSE)</f>
        <v>#N/A</v>
      </c>
      <c r="V188" s="17" t="e">
        <f>VLOOKUP($F188, Ratings_Comp[], V$215, FALSE)</f>
        <v>#N/A</v>
      </c>
      <c r="W188" s="17" t="e">
        <f>VLOOKUP($F188, Ratings_Comp[], W$215, FALSE)</f>
        <v>#N/A</v>
      </c>
      <c r="X188" s="17" t="e">
        <f>VLOOKUP($F188, Ratings_Comp[], X$215, FALSE)</f>
        <v>#N/A</v>
      </c>
      <c r="Y188" s="17" t="e">
        <f>VLOOKUP($G188, Ratings_Comp[], Y$215, FALSE)</f>
        <v>#N/A</v>
      </c>
      <c r="Z188" s="17" t="e">
        <f>VLOOKUP($G188, Ratings_Comp[], Z$215, FALSE)</f>
        <v>#N/A</v>
      </c>
      <c r="AA188" s="17" t="e">
        <f>VLOOKUP($G188, Ratings_Comp[], AA$215, FALSE)</f>
        <v>#N/A</v>
      </c>
      <c r="AB188" s="17" t="e">
        <f>VLOOKUP($G188, Ratings_Comp[], AB$215, FALSE)</f>
        <v>#N/A</v>
      </c>
      <c r="AC188" s="17" t="e">
        <f>VLOOKUP($G188, Ratings_Comp[], AC$215, FALSE)</f>
        <v>#N/A</v>
      </c>
      <c r="AD188" t="e">
        <f>VLOOKUP('Prediction Data'!$D188,#REF!, AD$215,FALSE)</f>
        <v>#N/A</v>
      </c>
      <c r="AE188" t="e">
        <f>VLOOKUP('Prediction Data'!$D188,#REF!, AE$215,FALSE)</f>
        <v>#N/A</v>
      </c>
      <c r="AF188" t="e">
        <f>VLOOKUP('Prediction Data'!$D188,#REF!, AF$215,FALSE)</f>
        <v>#N/A</v>
      </c>
      <c r="AG188" t="e">
        <f>VLOOKUP('Prediction Data'!$D188,#REF!, AG$215,FALSE)</f>
        <v>#N/A</v>
      </c>
      <c r="AH188" t="e">
        <f>VLOOKUP('Prediction Data'!$D188,#REF!, AH$215,FALSE)</f>
        <v>#N/A</v>
      </c>
      <c r="AI188" t="e">
        <f>VLOOKUP('Prediction Data'!$E188,#REF!, AI$215,FALSE)</f>
        <v>#N/A</v>
      </c>
      <c r="AJ188" t="e">
        <f>VLOOKUP('Prediction Data'!$E188,#REF!, AJ$215,FALSE)</f>
        <v>#N/A</v>
      </c>
      <c r="AK188" t="e">
        <f>VLOOKUP('Prediction Data'!$E188,#REF!, AK$215,FALSE)</f>
        <v>#N/A</v>
      </c>
      <c r="AL188" t="e">
        <f>VLOOKUP('Prediction Data'!$E188,#REF!, AL$215,FALSE)</f>
        <v>#N/A</v>
      </c>
      <c r="AM188" t="e">
        <f>VLOOKUP('Prediction Data'!$E188,#REF!, AM$215,FALSE)</f>
        <v>#N/A</v>
      </c>
      <c r="AN188" t="e">
        <f>VLOOKUP($F188,#REF!, AN$215,FALSE)</f>
        <v>#N/A</v>
      </c>
      <c r="AO188" t="e">
        <f>VLOOKUP($F188,#REF!, AO$215,FALSE)</f>
        <v>#N/A</v>
      </c>
      <c r="AP188" t="e">
        <f>VLOOKUP($G188,#REF!, AP$215,FALSE)</f>
        <v>#N/A</v>
      </c>
      <c r="AQ188" t="e">
        <f>VLOOKUP($G188,#REF!, AQ$215,FALSE)</f>
        <v>#N/A</v>
      </c>
      <c r="AR188" t="e">
        <f>VLOOKUP($H188,#REF!, 'Prediction Data'!AR$215,FALSE)</f>
        <v>#N/A</v>
      </c>
      <c r="AS188" t="e">
        <f>VLOOKUP($H188,#REF!, 'Prediction Data'!AS$215,FALSE)</f>
        <v>#N/A</v>
      </c>
      <c r="AT188" t="e">
        <f>VLOOKUP($H188,#REF!, 'Prediction Data'!AT$215,FALSE)</f>
        <v>#N/A</v>
      </c>
      <c r="AU188" t="e">
        <f>VLOOKUP($H188,#REF!, 'Prediction Data'!AU$215,FALSE)</f>
        <v>#N/A</v>
      </c>
      <c r="AV188" t="e">
        <f>VLOOKUP($H188,#REF!, 'Prediction Data'!AV$215,FALSE)</f>
        <v>#N/A</v>
      </c>
      <c r="AW188" t="e">
        <f>VLOOKUP($H188,#REF!, 'Prediction Data'!AW$215,FALSE)</f>
        <v>#N/A</v>
      </c>
      <c r="AX188" t="e">
        <f>VLOOKUP($H188,#REF!, 'Prediction Data'!AX$215,FALSE)</f>
        <v>#N/A</v>
      </c>
      <c r="AY188" t="e">
        <f>VLOOKUP($H188,#REF!, 'Prediction Data'!AY$215,FALSE)</f>
        <v>#N/A</v>
      </c>
      <c r="AZ188" t="e">
        <f>VLOOKUP($H188,#REF!, 'Prediction Data'!AZ$215,FALSE)</f>
        <v>#N/A</v>
      </c>
      <c r="BA188" t="e">
        <f>VLOOKUP($H188,#REF!, 'Prediction Data'!BA$215,FALSE)</f>
        <v>#N/A</v>
      </c>
      <c r="BB188" t="e">
        <f>VLOOKUP($H188,#REF!, 'Prediction Data'!BB$215,FALSE)</f>
        <v>#N/A</v>
      </c>
      <c r="BC188" t="e">
        <f>VLOOKUP($H188,#REF!, 'Prediction Data'!BC$215,FALSE)</f>
        <v>#N/A</v>
      </c>
      <c r="BD188" t="e">
        <f>VLOOKUP($I188,#REF!, 'Prediction Data'!BD$215,FALSE)</f>
        <v>#N/A</v>
      </c>
      <c r="BE188" t="e">
        <f>VLOOKUP($I188,#REF!, 'Prediction Data'!BE$215,FALSE)</f>
        <v>#N/A</v>
      </c>
      <c r="BF188" t="e">
        <f>VLOOKUP($I188,#REF!, 'Prediction Data'!BF$215,FALSE)</f>
        <v>#N/A</v>
      </c>
      <c r="BG188" t="e">
        <f>VLOOKUP($I188,#REF!, 'Prediction Data'!BG$215,FALSE)</f>
        <v>#N/A</v>
      </c>
      <c r="BH188" t="e">
        <f>VLOOKUP($I188,#REF!, 'Prediction Data'!BH$215,FALSE)</f>
        <v>#N/A</v>
      </c>
      <c r="BI188" t="e">
        <f>VLOOKUP($I188,#REF!, 'Prediction Data'!BI$215,FALSE)</f>
        <v>#N/A</v>
      </c>
      <c r="BJ188" t="e">
        <f>VLOOKUP($I188,#REF!, 'Prediction Data'!BJ$215,FALSE)</f>
        <v>#N/A</v>
      </c>
      <c r="BK188" t="e">
        <f>VLOOKUP($I188,#REF!, 'Prediction Data'!BK$215,FALSE)</f>
        <v>#N/A</v>
      </c>
      <c r="BL188" t="e">
        <f>VLOOKUP($I188,#REF!, 'Prediction Data'!BL$215,FALSE)</f>
        <v>#N/A</v>
      </c>
      <c r="BM188" t="e">
        <f>VLOOKUP($I188,#REF!, 'Prediction Data'!BM$215,FALSE)</f>
        <v>#N/A</v>
      </c>
      <c r="BN188" t="e">
        <f>VLOOKUP($I188,#REF!, 'Prediction Data'!BN$215,FALSE)</f>
        <v>#N/A</v>
      </c>
      <c r="BO188" t="e">
        <f>VLOOKUP($I188,#REF!, 'Prediction Data'!BO$215,FALSE)</f>
        <v>#N/A</v>
      </c>
      <c r="BP188" t="e">
        <f>VLOOKUP('Prediction Data'!$J188,#REF!, BP$215, FALSE)</f>
        <v>#N/A</v>
      </c>
      <c r="BQ188" t="e">
        <f>VLOOKUP('Prediction Data'!$J188,#REF!, BQ$215, FALSE)</f>
        <v>#N/A</v>
      </c>
      <c r="BR188" t="e">
        <f>VLOOKUP('Prediction Data'!$J188,#REF!, BR$215, FALSE)</f>
        <v>#N/A</v>
      </c>
      <c r="BS188" t="e">
        <f>VLOOKUP('Prediction Data'!$J188,#REF!, BS$215, FALSE)</f>
        <v>#N/A</v>
      </c>
      <c r="BT188" t="e">
        <f>VLOOKUP('Prediction Data'!$J188,#REF!, BT$215, FALSE)</f>
        <v>#N/A</v>
      </c>
      <c r="BU188" t="e">
        <f t="shared" si="22"/>
        <v>#N/A</v>
      </c>
      <c r="BV188" t="e">
        <f t="shared" si="23"/>
        <v>#N/A</v>
      </c>
      <c r="BW188" t="e">
        <f>VLOOKUP('Prediction Data'!$K188,#REF!, BW$215, FALSE)</f>
        <v>#N/A</v>
      </c>
      <c r="BX188" t="e">
        <f>VLOOKUP('Prediction Data'!$K188,#REF!, BX$215, FALSE)</f>
        <v>#N/A</v>
      </c>
      <c r="BY188" t="e">
        <f>VLOOKUP('Prediction Data'!$K188,#REF!, BY$215, FALSE)</f>
        <v>#N/A</v>
      </c>
      <c r="BZ188" t="e">
        <f>VLOOKUP('Prediction Data'!$K188,#REF!, BZ$215, FALSE)</f>
        <v>#N/A</v>
      </c>
      <c r="CA188" t="e">
        <f>VLOOKUP('Prediction Data'!$K188,#REF!, CA$215, FALSE)</f>
        <v>#N/A</v>
      </c>
      <c r="CB188" t="e">
        <f t="shared" si="24"/>
        <v>#N/A</v>
      </c>
      <c r="CC188" t="e">
        <f t="shared" si="25"/>
        <v>#N/A</v>
      </c>
      <c r="CD188" t="e">
        <f t="shared" si="26"/>
        <v>#N/A</v>
      </c>
      <c r="CE188" t="e">
        <f t="shared" si="27"/>
        <v>#N/A</v>
      </c>
      <c r="CF188" s="20" t="e">
        <f t="shared" si="28"/>
        <v>#N/A</v>
      </c>
      <c r="CG188" s="20" t="e">
        <f t="shared" si="29"/>
        <v>#N/A</v>
      </c>
      <c r="CH188" t="e">
        <f>VLOOKUP(Table411[[#This Row],[Conference_H]], Conferences!$H$2:$N$34, 3,FALSE)</f>
        <v>#N/A</v>
      </c>
      <c r="CI188" t="e">
        <f>VLOOKUP(Table411[[#This Row],[Conference_A]], Conferences!$H$2:$N$34, 3,FALSE)</f>
        <v>#N/A</v>
      </c>
      <c r="CJ188" t="e">
        <f>IF(Table411[[#This Row],[CRank_H]]=Table411[[#This Row],[CRank_A]],0,1)</f>
        <v>#N/A</v>
      </c>
      <c r="CK188" t="e">
        <f>VLOOKUP(Table411[[#This Row],[Home Name BPI_SAG ELO]], 'Ratings_Comp'!$A$2:$L$364, 14, FALSE)</f>
        <v>#N/A</v>
      </c>
      <c r="CL188" t="e">
        <f>VLOOKUP(Table411[[#This Row],[Home Name BPI_SAG ELO]], 'Ratings_Comp'!$A$2:$L$364, 15, FALSE)</f>
        <v>#N/A</v>
      </c>
      <c r="CM188" t="e">
        <f>VLOOKUP(Table411[[#This Row],[Away Name BPI_SAG ELO]], 'Ratings_Comp'!$A$2:$L$364, 14, FALSE)</f>
        <v>#N/A</v>
      </c>
      <c r="CN188" t="e">
        <f>VLOOKUP(Table411[[#This Row],[Away Name BPI_SAG ELO]], 'Ratings_Comp'!$A$2:$L$364, 15, FALSE)</f>
        <v>#N/A</v>
      </c>
      <c r="CO188" t="e">
        <f>Table411[[#This Row],[Home_Ws]]/(Table411[[#This Row],[Home_Ws]]+Table411[[#This Row],[Home_Ls]])</f>
        <v>#N/A</v>
      </c>
      <c r="CP188" t="e">
        <f>Table411[[#This Row],[Away_Ws]]/(Table411[[#This Row],[Away_Ws]]+Table411[[#This Row],[Away_Ls]])</f>
        <v>#N/A</v>
      </c>
    </row>
    <row r="189" spans="1:94" x14ac:dyDescent="0.45">
      <c r="A189">
        <f t="shared" si="30"/>
        <v>189</v>
      </c>
      <c r="B189" s="4"/>
      <c r="C189" s="4"/>
      <c r="D189" s="3" t="e">
        <f>VLOOKUP('Prediction Data'!$B189, Names!$C$2:$K$363, 2,FALSE)</f>
        <v>#N/A</v>
      </c>
      <c r="E189" s="3" t="e">
        <f>VLOOKUP('Prediction Data'!$C189, Names!$C$2:$K$363, 2,FALSE)</f>
        <v>#N/A</v>
      </c>
      <c r="F189" s="3" t="e">
        <f>VLOOKUP('Prediction Data'!$B189, Names!$C$2:$K$363, 3,FALSE)</f>
        <v>#N/A</v>
      </c>
      <c r="G189" s="3" t="e">
        <f>VLOOKUP('Prediction Data'!$C189, Names!$C$2:$K$363, 3,FALSE)</f>
        <v>#N/A</v>
      </c>
      <c r="H189" s="3" t="e">
        <f>VLOOKUP('Prediction Data'!$B189, Names!$C$2:$K$363, 5,FALSE)</f>
        <v>#N/A</v>
      </c>
      <c r="I189" s="3" t="e">
        <f>VLOOKUP('Prediction Data'!$C189, Names!$C$2:$K$363, 5,FALSE)</f>
        <v>#N/A</v>
      </c>
      <c r="J189" s="3" t="e">
        <f>VLOOKUP('Prediction Data'!$B189, Names!$C$2:$K$363, 6,FALSE)</f>
        <v>#N/A</v>
      </c>
      <c r="K189" s="3" t="e">
        <f>VLOOKUP('Prediction Data'!$C189, Names!$C$2:$K$363, 6,FALSE)</f>
        <v>#N/A</v>
      </c>
      <c r="L189" s="3" t="e">
        <f>VLOOKUP(B189, Names!$C$2:$M$363, 7,FALSE)</f>
        <v>#N/A</v>
      </c>
      <c r="M189" s="3" t="e">
        <f>VLOOKUP(C189, Names!$C$2:$M$363, 7,FALSE)</f>
        <v>#N/A</v>
      </c>
      <c r="N189" s="4" t="s">
        <v>558</v>
      </c>
      <c r="Q189" s="4">
        <f t="shared" si="20"/>
        <v>0</v>
      </c>
      <c r="R189" s="4" t="str">
        <f t="shared" si="21"/>
        <v>L</v>
      </c>
      <c r="S189" s="5"/>
      <c r="T189" s="17" t="e">
        <f>VLOOKUP($F189, Ratings_Comp[], T$215, FALSE)</f>
        <v>#N/A</v>
      </c>
      <c r="U189" s="17" t="e">
        <f>VLOOKUP($F189, Ratings_Comp[], U$215, FALSE)</f>
        <v>#N/A</v>
      </c>
      <c r="V189" s="17" t="e">
        <f>VLOOKUP($F189, Ratings_Comp[], V$215, FALSE)</f>
        <v>#N/A</v>
      </c>
      <c r="W189" s="17" t="e">
        <f>VLOOKUP($F189, Ratings_Comp[], W$215, FALSE)</f>
        <v>#N/A</v>
      </c>
      <c r="X189" s="17" t="e">
        <f>VLOOKUP($F189, Ratings_Comp[], X$215, FALSE)</f>
        <v>#N/A</v>
      </c>
      <c r="Y189" s="17" t="e">
        <f>VLOOKUP($G189, Ratings_Comp[], Y$215, FALSE)</f>
        <v>#N/A</v>
      </c>
      <c r="Z189" s="17" t="e">
        <f>VLOOKUP($G189, Ratings_Comp[], Z$215, FALSE)</f>
        <v>#N/A</v>
      </c>
      <c r="AA189" s="17" t="e">
        <f>VLOOKUP($G189, Ratings_Comp[], AA$215, FALSE)</f>
        <v>#N/A</v>
      </c>
      <c r="AB189" s="17" t="e">
        <f>VLOOKUP($G189, Ratings_Comp[], AB$215, FALSE)</f>
        <v>#N/A</v>
      </c>
      <c r="AC189" s="17" t="e">
        <f>VLOOKUP($G189, Ratings_Comp[], AC$215, FALSE)</f>
        <v>#N/A</v>
      </c>
      <c r="AD189" t="e">
        <f>VLOOKUP('Prediction Data'!$D189,#REF!, AD$215,FALSE)</f>
        <v>#N/A</v>
      </c>
      <c r="AE189" t="e">
        <f>VLOOKUP('Prediction Data'!$D189,#REF!, AE$215,FALSE)</f>
        <v>#N/A</v>
      </c>
      <c r="AF189" t="e">
        <f>VLOOKUP('Prediction Data'!$D189,#REF!, AF$215,FALSE)</f>
        <v>#N/A</v>
      </c>
      <c r="AG189" t="e">
        <f>VLOOKUP('Prediction Data'!$D189,#REF!, AG$215,FALSE)</f>
        <v>#N/A</v>
      </c>
      <c r="AH189" t="e">
        <f>VLOOKUP('Prediction Data'!$D189,#REF!, AH$215,FALSE)</f>
        <v>#N/A</v>
      </c>
      <c r="AI189" t="e">
        <f>VLOOKUP('Prediction Data'!$E189,#REF!, AI$215,FALSE)</f>
        <v>#N/A</v>
      </c>
      <c r="AJ189" t="e">
        <f>VLOOKUP('Prediction Data'!$E189,#REF!, AJ$215,FALSE)</f>
        <v>#N/A</v>
      </c>
      <c r="AK189" t="e">
        <f>VLOOKUP('Prediction Data'!$E189,#REF!, AK$215,FALSE)</f>
        <v>#N/A</v>
      </c>
      <c r="AL189" t="e">
        <f>VLOOKUP('Prediction Data'!$E189,#REF!, AL$215,FALSE)</f>
        <v>#N/A</v>
      </c>
      <c r="AM189" t="e">
        <f>VLOOKUP('Prediction Data'!$E189,#REF!, AM$215,FALSE)</f>
        <v>#N/A</v>
      </c>
      <c r="AN189" t="e">
        <f>VLOOKUP($F189,#REF!, AN$215,FALSE)</f>
        <v>#N/A</v>
      </c>
      <c r="AO189" t="e">
        <f>VLOOKUP($F189,#REF!, AO$215,FALSE)</f>
        <v>#N/A</v>
      </c>
      <c r="AP189" t="e">
        <f>VLOOKUP($G189,#REF!, AP$215,FALSE)</f>
        <v>#N/A</v>
      </c>
      <c r="AQ189" t="e">
        <f>VLOOKUP($G189,#REF!, AQ$215,FALSE)</f>
        <v>#N/A</v>
      </c>
      <c r="AR189" t="e">
        <f>VLOOKUP($H189,#REF!, 'Prediction Data'!AR$215,FALSE)</f>
        <v>#N/A</v>
      </c>
      <c r="AS189" t="e">
        <f>VLOOKUP($H189,#REF!, 'Prediction Data'!AS$215,FALSE)</f>
        <v>#N/A</v>
      </c>
      <c r="AT189" t="e">
        <f>VLOOKUP($H189,#REF!, 'Prediction Data'!AT$215,FALSE)</f>
        <v>#N/A</v>
      </c>
      <c r="AU189" t="e">
        <f>VLOOKUP($H189,#REF!, 'Prediction Data'!AU$215,FALSE)</f>
        <v>#N/A</v>
      </c>
      <c r="AV189" t="e">
        <f>VLOOKUP($H189,#REF!, 'Prediction Data'!AV$215,FALSE)</f>
        <v>#N/A</v>
      </c>
      <c r="AW189" t="e">
        <f>VLOOKUP($H189,#REF!, 'Prediction Data'!AW$215,FALSE)</f>
        <v>#N/A</v>
      </c>
      <c r="AX189" t="e">
        <f>VLOOKUP($H189,#REF!, 'Prediction Data'!AX$215,FALSE)</f>
        <v>#N/A</v>
      </c>
      <c r="AY189" t="e">
        <f>VLOOKUP($H189,#REF!, 'Prediction Data'!AY$215,FALSE)</f>
        <v>#N/A</v>
      </c>
      <c r="AZ189" t="e">
        <f>VLOOKUP($H189,#REF!, 'Prediction Data'!AZ$215,FALSE)</f>
        <v>#N/A</v>
      </c>
      <c r="BA189" t="e">
        <f>VLOOKUP($H189,#REF!, 'Prediction Data'!BA$215,FALSE)</f>
        <v>#N/A</v>
      </c>
      <c r="BB189" t="e">
        <f>VLOOKUP($H189,#REF!, 'Prediction Data'!BB$215,FALSE)</f>
        <v>#N/A</v>
      </c>
      <c r="BC189" t="e">
        <f>VLOOKUP($H189,#REF!, 'Prediction Data'!BC$215,FALSE)</f>
        <v>#N/A</v>
      </c>
      <c r="BD189" t="e">
        <f>VLOOKUP($I189,#REF!, 'Prediction Data'!BD$215,FALSE)</f>
        <v>#N/A</v>
      </c>
      <c r="BE189" t="e">
        <f>VLOOKUP($I189,#REF!, 'Prediction Data'!BE$215,FALSE)</f>
        <v>#N/A</v>
      </c>
      <c r="BF189" t="e">
        <f>VLOOKUP($I189,#REF!, 'Prediction Data'!BF$215,FALSE)</f>
        <v>#N/A</v>
      </c>
      <c r="BG189" t="e">
        <f>VLOOKUP($I189,#REF!, 'Prediction Data'!BG$215,FALSE)</f>
        <v>#N/A</v>
      </c>
      <c r="BH189" t="e">
        <f>VLOOKUP($I189,#REF!, 'Prediction Data'!BH$215,FALSE)</f>
        <v>#N/A</v>
      </c>
      <c r="BI189" t="e">
        <f>VLOOKUP($I189,#REF!, 'Prediction Data'!BI$215,FALSE)</f>
        <v>#N/A</v>
      </c>
      <c r="BJ189" t="e">
        <f>VLOOKUP($I189,#REF!, 'Prediction Data'!BJ$215,FALSE)</f>
        <v>#N/A</v>
      </c>
      <c r="BK189" t="e">
        <f>VLOOKUP($I189,#REF!, 'Prediction Data'!BK$215,FALSE)</f>
        <v>#N/A</v>
      </c>
      <c r="BL189" t="e">
        <f>VLOOKUP($I189,#REF!, 'Prediction Data'!BL$215,FALSE)</f>
        <v>#N/A</v>
      </c>
      <c r="BM189" t="e">
        <f>VLOOKUP($I189,#REF!, 'Prediction Data'!BM$215,FALSE)</f>
        <v>#N/A</v>
      </c>
      <c r="BN189" t="e">
        <f>VLOOKUP($I189,#REF!, 'Prediction Data'!BN$215,FALSE)</f>
        <v>#N/A</v>
      </c>
      <c r="BO189" t="e">
        <f>VLOOKUP($I189,#REF!, 'Prediction Data'!BO$215,FALSE)</f>
        <v>#N/A</v>
      </c>
      <c r="BP189" t="e">
        <f>VLOOKUP('Prediction Data'!$J189,#REF!, BP$215, FALSE)</f>
        <v>#N/A</v>
      </c>
      <c r="BQ189" t="e">
        <f>VLOOKUP('Prediction Data'!$J189,#REF!, BQ$215, FALSE)</f>
        <v>#N/A</v>
      </c>
      <c r="BR189" t="e">
        <f>VLOOKUP('Prediction Data'!$J189,#REF!, BR$215, FALSE)</f>
        <v>#N/A</v>
      </c>
      <c r="BS189" t="e">
        <f>VLOOKUP('Prediction Data'!$J189,#REF!, BS$215, FALSE)</f>
        <v>#N/A</v>
      </c>
      <c r="BT189" t="e">
        <f>VLOOKUP('Prediction Data'!$J189,#REF!, BT$215, FALSE)</f>
        <v>#N/A</v>
      </c>
      <c r="BU189" t="e">
        <f t="shared" si="22"/>
        <v>#N/A</v>
      </c>
      <c r="BV189" t="e">
        <f t="shared" si="23"/>
        <v>#N/A</v>
      </c>
      <c r="BW189" t="e">
        <f>VLOOKUP('Prediction Data'!$K189,#REF!, BW$215, FALSE)</f>
        <v>#N/A</v>
      </c>
      <c r="BX189" t="e">
        <f>VLOOKUP('Prediction Data'!$K189,#REF!, BX$215, FALSE)</f>
        <v>#N/A</v>
      </c>
      <c r="BY189" t="e">
        <f>VLOOKUP('Prediction Data'!$K189,#REF!, BY$215, FALSE)</f>
        <v>#N/A</v>
      </c>
      <c r="BZ189" t="e">
        <f>VLOOKUP('Prediction Data'!$K189,#REF!, BZ$215, FALSE)</f>
        <v>#N/A</v>
      </c>
      <c r="CA189" t="e">
        <f>VLOOKUP('Prediction Data'!$K189,#REF!, CA$215, FALSE)</f>
        <v>#N/A</v>
      </c>
      <c r="CB189" t="e">
        <f t="shared" si="24"/>
        <v>#N/A</v>
      </c>
      <c r="CC189" t="e">
        <f t="shared" si="25"/>
        <v>#N/A</v>
      </c>
      <c r="CD189" t="e">
        <f t="shared" si="26"/>
        <v>#N/A</v>
      </c>
      <c r="CE189" t="e">
        <f t="shared" si="27"/>
        <v>#N/A</v>
      </c>
      <c r="CF189" s="20" t="e">
        <f t="shared" si="28"/>
        <v>#N/A</v>
      </c>
      <c r="CG189" s="20" t="e">
        <f t="shared" si="29"/>
        <v>#N/A</v>
      </c>
      <c r="CH189" t="e">
        <f>VLOOKUP(Table411[[#This Row],[Conference_H]], Conferences!$H$2:$N$34, 3,FALSE)</f>
        <v>#N/A</v>
      </c>
      <c r="CI189" t="e">
        <f>VLOOKUP(Table411[[#This Row],[Conference_A]], Conferences!$H$2:$N$34, 3,FALSE)</f>
        <v>#N/A</v>
      </c>
      <c r="CJ189" t="e">
        <f>IF(Table411[[#This Row],[CRank_H]]=Table411[[#This Row],[CRank_A]],0,1)</f>
        <v>#N/A</v>
      </c>
      <c r="CK189" t="e">
        <f>VLOOKUP(Table411[[#This Row],[Home Name BPI_SAG ELO]], 'Ratings_Comp'!$A$2:$L$364, 14, FALSE)</f>
        <v>#N/A</v>
      </c>
      <c r="CL189" t="e">
        <f>VLOOKUP(Table411[[#This Row],[Home Name BPI_SAG ELO]], 'Ratings_Comp'!$A$2:$L$364, 15, FALSE)</f>
        <v>#N/A</v>
      </c>
      <c r="CM189" t="e">
        <f>VLOOKUP(Table411[[#This Row],[Away Name BPI_SAG ELO]], 'Ratings_Comp'!$A$2:$L$364, 14, FALSE)</f>
        <v>#N/A</v>
      </c>
      <c r="CN189" t="e">
        <f>VLOOKUP(Table411[[#This Row],[Away Name BPI_SAG ELO]], 'Ratings_Comp'!$A$2:$L$364, 15, FALSE)</f>
        <v>#N/A</v>
      </c>
      <c r="CO189" t="e">
        <f>Table411[[#This Row],[Home_Ws]]/(Table411[[#This Row],[Home_Ws]]+Table411[[#This Row],[Home_Ls]])</f>
        <v>#N/A</v>
      </c>
      <c r="CP189" t="e">
        <f>Table411[[#This Row],[Away_Ws]]/(Table411[[#This Row],[Away_Ws]]+Table411[[#This Row],[Away_Ls]])</f>
        <v>#N/A</v>
      </c>
    </row>
    <row r="190" spans="1:94" x14ac:dyDescent="0.45">
      <c r="A190">
        <f t="shared" si="30"/>
        <v>190</v>
      </c>
      <c r="B190" s="4"/>
      <c r="C190" s="4"/>
      <c r="D190" s="3" t="e">
        <f>VLOOKUP('Prediction Data'!$B190, Names!$C$2:$K$363, 2,FALSE)</f>
        <v>#N/A</v>
      </c>
      <c r="E190" s="3" t="e">
        <f>VLOOKUP('Prediction Data'!$C190, Names!$C$2:$K$363, 2,FALSE)</f>
        <v>#N/A</v>
      </c>
      <c r="F190" s="3" t="e">
        <f>VLOOKUP('Prediction Data'!$B190, Names!$C$2:$K$363, 3,FALSE)</f>
        <v>#N/A</v>
      </c>
      <c r="G190" s="3" t="e">
        <f>VLOOKUP('Prediction Data'!$C190, Names!$C$2:$K$363, 3,FALSE)</f>
        <v>#N/A</v>
      </c>
      <c r="H190" s="3" t="e">
        <f>VLOOKUP('Prediction Data'!$B190, Names!$C$2:$K$363, 5,FALSE)</f>
        <v>#N/A</v>
      </c>
      <c r="I190" s="3" t="e">
        <f>VLOOKUP('Prediction Data'!$C190, Names!$C$2:$K$363, 5,FALSE)</f>
        <v>#N/A</v>
      </c>
      <c r="J190" s="3" t="e">
        <f>VLOOKUP('Prediction Data'!$B190, Names!$C$2:$K$363, 6,FALSE)</f>
        <v>#N/A</v>
      </c>
      <c r="K190" s="3" t="e">
        <f>VLOOKUP('Prediction Data'!$C190, Names!$C$2:$K$363, 6,FALSE)</f>
        <v>#N/A</v>
      </c>
      <c r="L190" s="3" t="e">
        <f>VLOOKUP(B190, Names!$C$2:$M$363, 7,FALSE)</f>
        <v>#N/A</v>
      </c>
      <c r="M190" s="3" t="e">
        <f>VLOOKUP(C190, Names!$C$2:$M$363, 7,FALSE)</f>
        <v>#N/A</v>
      </c>
      <c r="N190" s="4" t="s">
        <v>558</v>
      </c>
      <c r="Q190" s="4">
        <f t="shared" si="20"/>
        <v>0</v>
      </c>
      <c r="R190" s="4" t="str">
        <f t="shared" si="21"/>
        <v>L</v>
      </c>
      <c r="S190" s="5"/>
      <c r="T190" s="17" t="e">
        <f>VLOOKUP($F190, Ratings_Comp[], T$215, FALSE)</f>
        <v>#N/A</v>
      </c>
      <c r="U190" s="17" t="e">
        <f>VLOOKUP($F190, Ratings_Comp[], U$215, FALSE)</f>
        <v>#N/A</v>
      </c>
      <c r="V190" s="17" t="e">
        <f>VLOOKUP($F190, Ratings_Comp[], V$215, FALSE)</f>
        <v>#N/A</v>
      </c>
      <c r="W190" s="17" t="e">
        <f>VLOOKUP($F190, Ratings_Comp[], W$215, FALSE)</f>
        <v>#N/A</v>
      </c>
      <c r="X190" s="17" t="e">
        <f>VLOOKUP($F190, Ratings_Comp[], X$215, FALSE)</f>
        <v>#N/A</v>
      </c>
      <c r="Y190" s="17" t="e">
        <f>VLOOKUP($G190, Ratings_Comp[], Y$215, FALSE)</f>
        <v>#N/A</v>
      </c>
      <c r="Z190" s="17" t="e">
        <f>VLOOKUP($G190, Ratings_Comp[], Z$215, FALSE)</f>
        <v>#N/A</v>
      </c>
      <c r="AA190" s="17" t="e">
        <f>VLOOKUP($G190, Ratings_Comp[], AA$215, FALSE)</f>
        <v>#N/A</v>
      </c>
      <c r="AB190" s="17" t="e">
        <f>VLOOKUP($G190, Ratings_Comp[], AB$215, FALSE)</f>
        <v>#N/A</v>
      </c>
      <c r="AC190" s="17" t="e">
        <f>VLOOKUP($G190, Ratings_Comp[], AC$215, FALSE)</f>
        <v>#N/A</v>
      </c>
      <c r="AD190" t="e">
        <f>VLOOKUP('Prediction Data'!$D190,#REF!, AD$215,FALSE)</f>
        <v>#N/A</v>
      </c>
      <c r="AE190" t="e">
        <f>VLOOKUP('Prediction Data'!$D190,#REF!, AE$215,FALSE)</f>
        <v>#N/A</v>
      </c>
      <c r="AF190" t="e">
        <f>VLOOKUP('Prediction Data'!$D190,#REF!, AF$215,FALSE)</f>
        <v>#N/A</v>
      </c>
      <c r="AG190" t="e">
        <f>VLOOKUP('Prediction Data'!$D190,#REF!, AG$215,FALSE)</f>
        <v>#N/A</v>
      </c>
      <c r="AH190" t="e">
        <f>VLOOKUP('Prediction Data'!$D190,#REF!, AH$215,FALSE)</f>
        <v>#N/A</v>
      </c>
      <c r="AI190" t="e">
        <f>VLOOKUP('Prediction Data'!$E190,#REF!, AI$215,FALSE)</f>
        <v>#N/A</v>
      </c>
      <c r="AJ190" t="e">
        <f>VLOOKUP('Prediction Data'!$E190,#REF!, AJ$215,FALSE)</f>
        <v>#N/A</v>
      </c>
      <c r="AK190" t="e">
        <f>VLOOKUP('Prediction Data'!$E190,#REF!, AK$215,FALSE)</f>
        <v>#N/A</v>
      </c>
      <c r="AL190" t="e">
        <f>VLOOKUP('Prediction Data'!$E190,#REF!, AL$215,FALSE)</f>
        <v>#N/A</v>
      </c>
      <c r="AM190" t="e">
        <f>VLOOKUP('Prediction Data'!$E190,#REF!, AM$215,FALSE)</f>
        <v>#N/A</v>
      </c>
      <c r="AN190" t="e">
        <f>VLOOKUP($F190,#REF!, AN$215,FALSE)</f>
        <v>#N/A</v>
      </c>
      <c r="AO190" t="e">
        <f>VLOOKUP($F190,#REF!, AO$215,FALSE)</f>
        <v>#N/A</v>
      </c>
      <c r="AP190" t="e">
        <f>VLOOKUP($G190,#REF!, AP$215,FALSE)</f>
        <v>#N/A</v>
      </c>
      <c r="AQ190" t="e">
        <f>VLOOKUP($G190,#REF!, AQ$215,FALSE)</f>
        <v>#N/A</v>
      </c>
      <c r="AR190" t="e">
        <f>VLOOKUP($H190,#REF!, 'Prediction Data'!AR$215,FALSE)</f>
        <v>#N/A</v>
      </c>
      <c r="AS190" t="e">
        <f>VLOOKUP($H190,#REF!, 'Prediction Data'!AS$215,FALSE)</f>
        <v>#N/A</v>
      </c>
      <c r="AT190" t="e">
        <f>VLOOKUP($H190,#REF!, 'Prediction Data'!AT$215,FALSE)</f>
        <v>#N/A</v>
      </c>
      <c r="AU190" t="e">
        <f>VLOOKUP($H190,#REF!, 'Prediction Data'!AU$215,FALSE)</f>
        <v>#N/A</v>
      </c>
      <c r="AV190" t="e">
        <f>VLOOKUP($H190,#REF!, 'Prediction Data'!AV$215,FALSE)</f>
        <v>#N/A</v>
      </c>
      <c r="AW190" t="e">
        <f>VLOOKUP($H190,#REF!, 'Prediction Data'!AW$215,FALSE)</f>
        <v>#N/A</v>
      </c>
      <c r="AX190" t="e">
        <f>VLOOKUP($H190,#REF!, 'Prediction Data'!AX$215,FALSE)</f>
        <v>#N/A</v>
      </c>
      <c r="AY190" t="e">
        <f>VLOOKUP($H190,#REF!, 'Prediction Data'!AY$215,FALSE)</f>
        <v>#N/A</v>
      </c>
      <c r="AZ190" t="e">
        <f>VLOOKUP($H190,#REF!, 'Prediction Data'!AZ$215,FALSE)</f>
        <v>#N/A</v>
      </c>
      <c r="BA190" t="e">
        <f>VLOOKUP($H190,#REF!, 'Prediction Data'!BA$215,FALSE)</f>
        <v>#N/A</v>
      </c>
      <c r="BB190" t="e">
        <f>VLOOKUP($H190,#REF!, 'Prediction Data'!BB$215,FALSE)</f>
        <v>#N/A</v>
      </c>
      <c r="BC190" t="e">
        <f>VLOOKUP($H190,#REF!, 'Prediction Data'!BC$215,FALSE)</f>
        <v>#N/A</v>
      </c>
      <c r="BD190" t="e">
        <f>VLOOKUP($I190,#REF!, 'Prediction Data'!BD$215,FALSE)</f>
        <v>#N/A</v>
      </c>
      <c r="BE190" t="e">
        <f>VLOOKUP($I190,#REF!, 'Prediction Data'!BE$215,FALSE)</f>
        <v>#N/A</v>
      </c>
      <c r="BF190" t="e">
        <f>VLOOKUP($I190,#REF!, 'Prediction Data'!BF$215,FALSE)</f>
        <v>#N/A</v>
      </c>
      <c r="BG190" t="e">
        <f>VLOOKUP($I190,#REF!, 'Prediction Data'!BG$215,FALSE)</f>
        <v>#N/A</v>
      </c>
      <c r="BH190" t="e">
        <f>VLOOKUP($I190,#REF!, 'Prediction Data'!BH$215,FALSE)</f>
        <v>#N/A</v>
      </c>
      <c r="BI190" t="e">
        <f>VLOOKUP($I190,#REF!, 'Prediction Data'!BI$215,FALSE)</f>
        <v>#N/A</v>
      </c>
      <c r="BJ190" t="e">
        <f>VLOOKUP($I190,#REF!, 'Prediction Data'!BJ$215,FALSE)</f>
        <v>#N/A</v>
      </c>
      <c r="BK190" t="e">
        <f>VLOOKUP($I190,#REF!, 'Prediction Data'!BK$215,FALSE)</f>
        <v>#N/A</v>
      </c>
      <c r="BL190" t="e">
        <f>VLOOKUP($I190,#REF!, 'Prediction Data'!BL$215,FALSE)</f>
        <v>#N/A</v>
      </c>
      <c r="BM190" t="e">
        <f>VLOOKUP($I190,#REF!, 'Prediction Data'!BM$215,FALSE)</f>
        <v>#N/A</v>
      </c>
      <c r="BN190" t="e">
        <f>VLOOKUP($I190,#REF!, 'Prediction Data'!BN$215,FALSE)</f>
        <v>#N/A</v>
      </c>
      <c r="BO190" t="e">
        <f>VLOOKUP($I190,#REF!, 'Prediction Data'!BO$215,FALSE)</f>
        <v>#N/A</v>
      </c>
      <c r="BP190" t="e">
        <f>VLOOKUP('Prediction Data'!$J190,#REF!, BP$215, FALSE)</f>
        <v>#N/A</v>
      </c>
      <c r="BQ190" t="e">
        <f>VLOOKUP('Prediction Data'!$J190,#REF!, BQ$215, FALSE)</f>
        <v>#N/A</v>
      </c>
      <c r="BR190" t="e">
        <f>VLOOKUP('Prediction Data'!$J190,#REF!, BR$215, FALSE)</f>
        <v>#N/A</v>
      </c>
      <c r="BS190" t="e">
        <f>VLOOKUP('Prediction Data'!$J190,#REF!, BS$215, FALSE)</f>
        <v>#N/A</v>
      </c>
      <c r="BT190" t="e">
        <f>VLOOKUP('Prediction Data'!$J190,#REF!, BT$215, FALSE)</f>
        <v>#N/A</v>
      </c>
      <c r="BU190" t="e">
        <f t="shared" si="22"/>
        <v>#N/A</v>
      </c>
      <c r="BV190" t="e">
        <f t="shared" si="23"/>
        <v>#N/A</v>
      </c>
      <c r="BW190" t="e">
        <f>VLOOKUP('Prediction Data'!$K190,#REF!, BW$215, FALSE)</f>
        <v>#N/A</v>
      </c>
      <c r="BX190" t="e">
        <f>VLOOKUP('Prediction Data'!$K190,#REF!, BX$215, FALSE)</f>
        <v>#N/A</v>
      </c>
      <c r="BY190" t="e">
        <f>VLOOKUP('Prediction Data'!$K190,#REF!, BY$215, FALSE)</f>
        <v>#N/A</v>
      </c>
      <c r="BZ190" t="e">
        <f>VLOOKUP('Prediction Data'!$K190,#REF!, BZ$215, FALSE)</f>
        <v>#N/A</v>
      </c>
      <c r="CA190" t="e">
        <f>VLOOKUP('Prediction Data'!$K190,#REF!, CA$215, FALSE)</f>
        <v>#N/A</v>
      </c>
      <c r="CB190" t="e">
        <f t="shared" si="24"/>
        <v>#N/A</v>
      </c>
      <c r="CC190" t="e">
        <f t="shared" si="25"/>
        <v>#N/A</v>
      </c>
      <c r="CD190" t="e">
        <f t="shared" si="26"/>
        <v>#N/A</v>
      </c>
      <c r="CE190" t="e">
        <f t="shared" si="27"/>
        <v>#N/A</v>
      </c>
      <c r="CF190" s="20" t="e">
        <f t="shared" si="28"/>
        <v>#N/A</v>
      </c>
      <c r="CG190" s="20" t="e">
        <f t="shared" si="29"/>
        <v>#N/A</v>
      </c>
      <c r="CH190" t="e">
        <f>VLOOKUP(Table411[[#This Row],[Conference_H]], Conferences!$H$2:$N$34, 3,FALSE)</f>
        <v>#N/A</v>
      </c>
      <c r="CI190" t="e">
        <f>VLOOKUP(Table411[[#This Row],[Conference_A]], Conferences!$H$2:$N$34, 3,FALSE)</f>
        <v>#N/A</v>
      </c>
      <c r="CJ190" t="e">
        <f>IF(Table411[[#This Row],[CRank_H]]=Table411[[#This Row],[CRank_A]],0,1)</f>
        <v>#N/A</v>
      </c>
      <c r="CK190" t="e">
        <f>VLOOKUP(Table411[[#This Row],[Home Name BPI_SAG ELO]], 'Ratings_Comp'!$A$2:$L$364, 14, FALSE)</f>
        <v>#N/A</v>
      </c>
      <c r="CL190" t="e">
        <f>VLOOKUP(Table411[[#This Row],[Home Name BPI_SAG ELO]], 'Ratings_Comp'!$A$2:$L$364, 15, FALSE)</f>
        <v>#N/A</v>
      </c>
      <c r="CM190" t="e">
        <f>VLOOKUP(Table411[[#This Row],[Away Name BPI_SAG ELO]], 'Ratings_Comp'!$A$2:$L$364, 14, FALSE)</f>
        <v>#N/A</v>
      </c>
      <c r="CN190" t="e">
        <f>VLOOKUP(Table411[[#This Row],[Away Name BPI_SAG ELO]], 'Ratings_Comp'!$A$2:$L$364, 15, FALSE)</f>
        <v>#N/A</v>
      </c>
      <c r="CO190" t="e">
        <f>Table411[[#This Row],[Home_Ws]]/(Table411[[#This Row],[Home_Ws]]+Table411[[#This Row],[Home_Ls]])</f>
        <v>#N/A</v>
      </c>
      <c r="CP190" t="e">
        <f>Table411[[#This Row],[Away_Ws]]/(Table411[[#This Row],[Away_Ws]]+Table411[[#This Row],[Away_Ls]])</f>
        <v>#N/A</v>
      </c>
    </row>
    <row r="191" spans="1:94" x14ac:dyDescent="0.45">
      <c r="A191">
        <f t="shared" si="30"/>
        <v>191</v>
      </c>
      <c r="B191" s="4"/>
      <c r="C191" s="4"/>
      <c r="D191" s="3" t="e">
        <f>VLOOKUP('Prediction Data'!$B191, Names!$C$2:$K$363, 2,FALSE)</f>
        <v>#N/A</v>
      </c>
      <c r="E191" s="3" t="e">
        <f>VLOOKUP('Prediction Data'!$C191, Names!$C$2:$K$363, 2,FALSE)</f>
        <v>#N/A</v>
      </c>
      <c r="F191" s="3" t="e">
        <f>VLOOKUP('Prediction Data'!$B191, Names!$C$2:$K$363, 3,FALSE)</f>
        <v>#N/A</v>
      </c>
      <c r="G191" s="3" t="e">
        <f>VLOOKUP('Prediction Data'!$C191, Names!$C$2:$K$363, 3,FALSE)</f>
        <v>#N/A</v>
      </c>
      <c r="H191" s="3" t="e">
        <f>VLOOKUP('Prediction Data'!$B191, Names!$C$2:$K$363, 5,FALSE)</f>
        <v>#N/A</v>
      </c>
      <c r="I191" s="3" t="e">
        <f>VLOOKUP('Prediction Data'!$C191, Names!$C$2:$K$363, 5,FALSE)</f>
        <v>#N/A</v>
      </c>
      <c r="J191" s="3" t="e">
        <f>VLOOKUP('Prediction Data'!$B191, Names!$C$2:$K$363, 6,FALSE)</f>
        <v>#N/A</v>
      </c>
      <c r="K191" s="3" t="e">
        <f>VLOOKUP('Prediction Data'!$C191, Names!$C$2:$K$363, 6,FALSE)</f>
        <v>#N/A</v>
      </c>
      <c r="L191" s="3" t="e">
        <f>VLOOKUP(B191, Names!$C$2:$M$363, 7,FALSE)</f>
        <v>#N/A</v>
      </c>
      <c r="M191" s="3" t="e">
        <f>VLOOKUP(C191, Names!$C$2:$M$363, 7,FALSE)</f>
        <v>#N/A</v>
      </c>
      <c r="N191" s="4" t="s">
        <v>558</v>
      </c>
      <c r="Q191" s="4">
        <f t="shared" si="20"/>
        <v>0</v>
      </c>
      <c r="R191" s="4" t="str">
        <f t="shared" si="21"/>
        <v>L</v>
      </c>
      <c r="S191" s="5"/>
      <c r="T191" s="17" t="e">
        <f>VLOOKUP($F191, Ratings_Comp[], T$215, FALSE)</f>
        <v>#N/A</v>
      </c>
      <c r="U191" s="17" t="e">
        <f>VLOOKUP($F191, Ratings_Comp[], U$215, FALSE)</f>
        <v>#N/A</v>
      </c>
      <c r="V191" s="17" t="e">
        <f>VLOOKUP($F191, Ratings_Comp[], V$215, FALSE)</f>
        <v>#N/A</v>
      </c>
      <c r="W191" s="17" t="e">
        <f>VLOOKUP($F191, Ratings_Comp[], W$215, FALSE)</f>
        <v>#N/A</v>
      </c>
      <c r="X191" s="17" t="e">
        <f>VLOOKUP($F191, Ratings_Comp[], X$215, FALSE)</f>
        <v>#N/A</v>
      </c>
      <c r="Y191" s="17" t="e">
        <f>VLOOKUP($G191, Ratings_Comp[], Y$215, FALSE)</f>
        <v>#N/A</v>
      </c>
      <c r="Z191" s="17" t="e">
        <f>VLOOKUP($G191, Ratings_Comp[], Z$215, FALSE)</f>
        <v>#N/A</v>
      </c>
      <c r="AA191" s="17" t="e">
        <f>VLOOKUP($G191, Ratings_Comp[], AA$215, FALSE)</f>
        <v>#N/A</v>
      </c>
      <c r="AB191" s="17" t="e">
        <f>VLOOKUP($G191, Ratings_Comp[], AB$215, FALSE)</f>
        <v>#N/A</v>
      </c>
      <c r="AC191" s="17" t="e">
        <f>VLOOKUP($G191, Ratings_Comp[], AC$215, FALSE)</f>
        <v>#N/A</v>
      </c>
      <c r="AD191" t="e">
        <f>VLOOKUP('Prediction Data'!$D191,#REF!, AD$215,FALSE)</f>
        <v>#N/A</v>
      </c>
      <c r="AE191" t="e">
        <f>VLOOKUP('Prediction Data'!$D191,#REF!, AE$215,FALSE)</f>
        <v>#N/A</v>
      </c>
      <c r="AF191" t="e">
        <f>VLOOKUP('Prediction Data'!$D191,#REF!, AF$215,FALSE)</f>
        <v>#N/A</v>
      </c>
      <c r="AG191" t="e">
        <f>VLOOKUP('Prediction Data'!$D191,#REF!, AG$215,FALSE)</f>
        <v>#N/A</v>
      </c>
      <c r="AH191" t="e">
        <f>VLOOKUP('Prediction Data'!$D191,#REF!, AH$215,FALSE)</f>
        <v>#N/A</v>
      </c>
      <c r="AI191" t="e">
        <f>VLOOKUP('Prediction Data'!$E191,#REF!, AI$215,FALSE)</f>
        <v>#N/A</v>
      </c>
      <c r="AJ191" t="e">
        <f>VLOOKUP('Prediction Data'!$E191,#REF!, AJ$215,FALSE)</f>
        <v>#N/A</v>
      </c>
      <c r="AK191" t="e">
        <f>VLOOKUP('Prediction Data'!$E191,#REF!, AK$215,FALSE)</f>
        <v>#N/A</v>
      </c>
      <c r="AL191" t="e">
        <f>VLOOKUP('Prediction Data'!$E191,#REF!, AL$215,FALSE)</f>
        <v>#N/A</v>
      </c>
      <c r="AM191" t="e">
        <f>VLOOKUP('Prediction Data'!$E191,#REF!, AM$215,FALSE)</f>
        <v>#N/A</v>
      </c>
      <c r="AN191" t="e">
        <f>VLOOKUP($F191,#REF!, AN$215,FALSE)</f>
        <v>#N/A</v>
      </c>
      <c r="AO191" t="e">
        <f>VLOOKUP($F191,#REF!, AO$215,FALSE)</f>
        <v>#N/A</v>
      </c>
      <c r="AP191" t="e">
        <f>VLOOKUP($G191,#REF!, AP$215,FALSE)</f>
        <v>#N/A</v>
      </c>
      <c r="AQ191" t="e">
        <f>VLOOKUP($G191,#REF!, AQ$215,FALSE)</f>
        <v>#N/A</v>
      </c>
      <c r="AR191" t="e">
        <f>VLOOKUP($H191,#REF!, 'Prediction Data'!AR$215,FALSE)</f>
        <v>#N/A</v>
      </c>
      <c r="AS191" t="e">
        <f>VLOOKUP($H191,#REF!, 'Prediction Data'!AS$215,FALSE)</f>
        <v>#N/A</v>
      </c>
      <c r="AT191" t="e">
        <f>VLOOKUP($H191,#REF!, 'Prediction Data'!AT$215,FALSE)</f>
        <v>#N/A</v>
      </c>
      <c r="AU191" t="e">
        <f>VLOOKUP($H191,#REF!, 'Prediction Data'!AU$215,FALSE)</f>
        <v>#N/A</v>
      </c>
      <c r="AV191" t="e">
        <f>VLOOKUP($H191,#REF!, 'Prediction Data'!AV$215,FALSE)</f>
        <v>#N/A</v>
      </c>
      <c r="AW191" t="e">
        <f>VLOOKUP($H191,#REF!, 'Prediction Data'!AW$215,FALSE)</f>
        <v>#N/A</v>
      </c>
      <c r="AX191" t="e">
        <f>VLOOKUP($H191,#REF!, 'Prediction Data'!AX$215,FALSE)</f>
        <v>#N/A</v>
      </c>
      <c r="AY191" t="e">
        <f>VLOOKUP($H191,#REF!, 'Prediction Data'!AY$215,FALSE)</f>
        <v>#N/A</v>
      </c>
      <c r="AZ191" t="e">
        <f>VLOOKUP($H191,#REF!, 'Prediction Data'!AZ$215,FALSE)</f>
        <v>#N/A</v>
      </c>
      <c r="BA191" t="e">
        <f>VLOOKUP($H191,#REF!, 'Prediction Data'!BA$215,FALSE)</f>
        <v>#N/A</v>
      </c>
      <c r="BB191" t="e">
        <f>VLOOKUP($H191,#REF!, 'Prediction Data'!BB$215,FALSE)</f>
        <v>#N/A</v>
      </c>
      <c r="BC191" t="e">
        <f>VLOOKUP($H191,#REF!, 'Prediction Data'!BC$215,FALSE)</f>
        <v>#N/A</v>
      </c>
      <c r="BD191" t="e">
        <f>VLOOKUP($I191,#REF!, 'Prediction Data'!BD$215,FALSE)</f>
        <v>#N/A</v>
      </c>
      <c r="BE191" t="e">
        <f>VLOOKUP($I191,#REF!, 'Prediction Data'!BE$215,FALSE)</f>
        <v>#N/A</v>
      </c>
      <c r="BF191" t="e">
        <f>VLOOKUP($I191,#REF!, 'Prediction Data'!BF$215,FALSE)</f>
        <v>#N/A</v>
      </c>
      <c r="BG191" t="e">
        <f>VLOOKUP($I191,#REF!, 'Prediction Data'!BG$215,FALSE)</f>
        <v>#N/A</v>
      </c>
      <c r="BH191" t="e">
        <f>VLOOKUP($I191,#REF!, 'Prediction Data'!BH$215,FALSE)</f>
        <v>#N/A</v>
      </c>
      <c r="BI191" t="e">
        <f>VLOOKUP($I191,#REF!, 'Prediction Data'!BI$215,FALSE)</f>
        <v>#N/A</v>
      </c>
      <c r="BJ191" t="e">
        <f>VLOOKUP($I191,#REF!, 'Prediction Data'!BJ$215,FALSE)</f>
        <v>#N/A</v>
      </c>
      <c r="BK191" t="e">
        <f>VLOOKUP($I191,#REF!, 'Prediction Data'!BK$215,FALSE)</f>
        <v>#N/A</v>
      </c>
      <c r="BL191" t="e">
        <f>VLOOKUP($I191,#REF!, 'Prediction Data'!BL$215,FALSE)</f>
        <v>#N/A</v>
      </c>
      <c r="BM191" t="e">
        <f>VLOOKUP($I191,#REF!, 'Prediction Data'!BM$215,FALSE)</f>
        <v>#N/A</v>
      </c>
      <c r="BN191" t="e">
        <f>VLOOKUP($I191,#REF!, 'Prediction Data'!BN$215,FALSE)</f>
        <v>#N/A</v>
      </c>
      <c r="BO191" t="e">
        <f>VLOOKUP($I191,#REF!, 'Prediction Data'!BO$215,FALSE)</f>
        <v>#N/A</v>
      </c>
      <c r="BP191" t="e">
        <f>VLOOKUP('Prediction Data'!$J191,#REF!, BP$215, FALSE)</f>
        <v>#N/A</v>
      </c>
      <c r="BQ191" t="e">
        <f>VLOOKUP('Prediction Data'!$J191,#REF!, BQ$215, FALSE)</f>
        <v>#N/A</v>
      </c>
      <c r="BR191" t="e">
        <f>VLOOKUP('Prediction Data'!$J191,#REF!, BR$215, FALSE)</f>
        <v>#N/A</v>
      </c>
      <c r="BS191" t="e">
        <f>VLOOKUP('Prediction Data'!$J191,#REF!, BS$215, FALSE)</f>
        <v>#N/A</v>
      </c>
      <c r="BT191" t="e">
        <f>VLOOKUP('Prediction Data'!$J191,#REF!, BT$215, FALSE)</f>
        <v>#N/A</v>
      </c>
      <c r="BU191" t="e">
        <f t="shared" si="22"/>
        <v>#N/A</v>
      </c>
      <c r="BV191" t="e">
        <f t="shared" si="23"/>
        <v>#N/A</v>
      </c>
      <c r="BW191" t="e">
        <f>VLOOKUP('Prediction Data'!$K191,#REF!, BW$215, FALSE)</f>
        <v>#N/A</v>
      </c>
      <c r="BX191" t="e">
        <f>VLOOKUP('Prediction Data'!$K191,#REF!, BX$215, FALSE)</f>
        <v>#N/A</v>
      </c>
      <c r="BY191" t="e">
        <f>VLOOKUP('Prediction Data'!$K191,#REF!, BY$215, FALSE)</f>
        <v>#N/A</v>
      </c>
      <c r="BZ191" t="e">
        <f>VLOOKUP('Prediction Data'!$K191,#REF!, BZ$215, FALSE)</f>
        <v>#N/A</v>
      </c>
      <c r="CA191" t="e">
        <f>VLOOKUP('Prediction Data'!$K191,#REF!, CA$215, FALSE)</f>
        <v>#N/A</v>
      </c>
      <c r="CB191" t="e">
        <f t="shared" si="24"/>
        <v>#N/A</v>
      </c>
      <c r="CC191" t="e">
        <f t="shared" si="25"/>
        <v>#N/A</v>
      </c>
      <c r="CD191" t="e">
        <f t="shared" si="26"/>
        <v>#N/A</v>
      </c>
      <c r="CE191" t="e">
        <f t="shared" si="27"/>
        <v>#N/A</v>
      </c>
      <c r="CF191" s="20" t="e">
        <f t="shared" si="28"/>
        <v>#N/A</v>
      </c>
      <c r="CG191" s="20" t="e">
        <f t="shared" si="29"/>
        <v>#N/A</v>
      </c>
      <c r="CH191" t="e">
        <f>VLOOKUP(Table411[[#This Row],[Conference_H]], Conferences!$H$2:$N$34, 3,FALSE)</f>
        <v>#N/A</v>
      </c>
      <c r="CI191" t="e">
        <f>VLOOKUP(Table411[[#This Row],[Conference_A]], Conferences!$H$2:$N$34, 3,FALSE)</f>
        <v>#N/A</v>
      </c>
      <c r="CJ191" t="e">
        <f>IF(Table411[[#This Row],[CRank_H]]=Table411[[#This Row],[CRank_A]],0,1)</f>
        <v>#N/A</v>
      </c>
      <c r="CK191" t="e">
        <f>VLOOKUP(Table411[[#This Row],[Home Name BPI_SAG ELO]], 'Ratings_Comp'!$A$2:$L$364, 14, FALSE)</f>
        <v>#N/A</v>
      </c>
      <c r="CL191" t="e">
        <f>VLOOKUP(Table411[[#This Row],[Home Name BPI_SAG ELO]], 'Ratings_Comp'!$A$2:$L$364, 15, FALSE)</f>
        <v>#N/A</v>
      </c>
      <c r="CM191" t="e">
        <f>VLOOKUP(Table411[[#This Row],[Away Name BPI_SAG ELO]], 'Ratings_Comp'!$A$2:$L$364, 14, FALSE)</f>
        <v>#N/A</v>
      </c>
      <c r="CN191" t="e">
        <f>VLOOKUP(Table411[[#This Row],[Away Name BPI_SAG ELO]], 'Ratings_Comp'!$A$2:$L$364, 15, FALSE)</f>
        <v>#N/A</v>
      </c>
      <c r="CO191" t="e">
        <f>Table411[[#This Row],[Home_Ws]]/(Table411[[#This Row],[Home_Ws]]+Table411[[#This Row],[Home_Ls]])</f>
        <v>#N/A</v>
      </c>
      <c r="CP191" t="e">
        <f>Table411[[#This Row],[Away_Ws]]/(Table411[[#This Row],[Away_Ws]]+Table411[[#This Row],[Away_Ls]])</f>
        <v>#N/A</v>
      </c>
    </row>
    <row r="192" spans="1:94" x14ac:dyDescent="0.45">
      <c r="A192">
        <f t="shared" si="30"/>
        <v>192</v>
      </c>
      <c r="B192" s="4"/>
      <c r="C192" s="4"/>
      <c r="D192" s="3" t="e">
        <f>VLOOKUP('Prediction Data'!$B192, Names!$C$2:$K$363, 2,FALSE)</f>
        <v>#N/A</v>
      </c>
      <c r="E192" s="3" t="e">
        <f>VLOOKUP('Prediction Data'!$C192, Names!$C$2:$K$363, 2,FALSE)</f>
        <v>#N/A</v>
      </c>
      <c r="F192" s="3" t="e">
        <f>VLOOKUP('Prediction Data'!$B192, Names!$C$2:$K$363, 3,FALSE)</f>
        <v>#N/A</v>
      </c>
      <c r="G192" s="3" t="e">
        <f>VLOOKUP('Prediction Data'!$C192, Names!$C$2:$K$363, 3,FALSE)</f>
        <v>#N/A</v>
      </c>
      <c r="H192" s="3" t="e">
        <f>VLOOKUP('Prediction Data'!$B192, Names!$C$2:$K$363, 5,FALSE)</f>
        <v>#N/A</v>
      </c>
      <c r="I192" s="3" t="e">
        <f>VLOOKUP('Prediction Data'!$C192, Names!$C$2:$K$363, 5,FALSE)</f>
        <v>#N/A</v>
      </c>
      <c r="J192" s="3" t="e">
        <f>VLOOKUP('Prediction Data'!$B192, Names!$C$2:$K$363, 6,FALSE)</f>
        <v>#N/A</v>
      </c>
      <c r="K192" s="3" t="e">
        <f>VLOOKUP('Prediction Data'!$C192, Names!$C$2:$K$363, 6,FALSE)</f>
        <v>#N/A</v>
      </c>
      <c r="L192" s="3" t="e">
        <f>VLOOKUP(B192, Names!$C$2:$M$363, 7,FALSE)</f>
        <v>#N/A</v>
      </c>
      <c r="M192" s="3" t="e">
        <f>VLOOKUP(C192, Names!$C$2:$M$363, 7,FALSE)</f>
        <v>#N/A</v>
      </c>
      <c r="N192" s="4" t="s">
        <v>558</v>
      </c>
      <c r="Q192" s="4">
        <f t="shared" si="20"/>
        <v>0</v>
      </c>
      <c r="R192" s="4" t="str">
        <f t="shared" si="21"/>
        <v>L</v>
      </c>
      <c r="S192" s="5"/>
      <c r="T192" s="17" t="e">
        <f>VLOOKUP($F192, Ratings_Comp[], T$215, FALSE)</f>
        <v>#N/A</v>
      </c>
      <c r="U192" s="17" t="e">
        <f>VLOOKUP($F192, Ratings_Comp[], U$215, FALSE)</f>
        <v>#N/A</v>
      </c>
      <c r="V192" s="17" t="e">
        <f>VLOOKUP($F192, Ratings_Comp[], V$215, FALSE)</f>
        <v>#N/A</v>
      </c>
      <c r="W192" s="17" t="e">
        <f>VLOOKUP($F192, Ratings_Comp[], W$215, FALSE)</f>
        <v>#N/A</v>
      </c>
      <c r="X192" s="17" t="e">
        <f>VLOOKUP($F192, Ratings_Comp[], X$215, FALSE)</f>
        <v>#N/A</v>
      </c>
      <c r="Y192" s="17" t="e">
        <f>VLOOKUP($G192, Ratings_Comp[], Y$215, FALSE)</f>
        <v>#N/A</v>
      </c>
      <c r="Z192" s="17" t="e">
        <f>VLOOKUP($G192, Ratings_Comp[], Z$215, FALSE)</f>
        <v>#N/A</v>
      </c>
      <c r="AA192" s="17" t="e">
        <f>VLOOKUP($G192, Ratings_Comp[], AA$215, FALSE)</f>
        <v>#N/A</v>
      </c>
      <c r="AB192" s="17" t="e">
        <f>VLOOKUP($G192, Ratings_Comp[], AB$215, FALSE)</f>
        <v>#N/A</v>
      </c>
      <c r="AC192" s="17" t="e">
        <f>VLOOKUP($G192, Ratings_Comp[], AC$215, FALSE)</f>
        <v>#N/A</v>
      </c>
      <c r="AD192" t="e">
        <f>VLOOKUP('Prediction Data'!$D192,#REF!, AD$215,FALSE)</f>
        <v>#N/A</v>
      </c>
      <c r="AE192" t="e">
        <f>VLOOKUP('Prediction Data'!$D192,#REF!, AE$215,FALSE)</f>
        <v>#N/A</v>
      </c>
      <c r="AF192" t="e">
        <f>VLOOKUP('Prediction Data'!$D192,#REF!, AF$215,FALSE)</f>
        <v>#N/A</v>
      </c>
      <c r="AG192" t="e">
        <f>VLOOKUP('Prediction Data'!$D192,#REF!, AG$215,FALSE)</f>
        <v>#N/A</v>
      </c>
      <c r="AH192" t="e">
        <f>VLOOKUP('Prediction Data'!$D192,#REF!, AH$215,FALSE)</f>
        <v>#N/A</v>
      </c>
      <c r="AI192" t="e">
        <f>VLOOKUP('Prediction Data'!$E192,#REF!, AI$215,FALSE)</f>
        <v>#N/A</v>
      </c>
      <c r="AJ192" t="e">
        <f>VLOOKUP('Prediction Data'!$E192,#REF!, AJ$215,FALSE)</f>
        <v>#N/A</v>
      </c>
      <c r="AK192" t="e">
        <f>VLOOKUP('Prediction Data'!$E192,#REF!, AK$215,FALSE)</f>
        <v>#N/A</v>
      </c>
      <c r="AL192" t="e">
        <f>VLOOKUP('Prediction Data'!$E192,#REF!, AL$215,FALSE)</f>
        <v>#N/A</v>
      </c>
      <c r="AM192" t="e">
        <f>VLOOKUP('Prediction Data'!$E192,#REF!, AM$215,FALSE)</f>
        <v>#N/A</v>
      </c>
      <c r="AN192" t="e">
        <f>VLOOKUP($F192,#REF!, AN$215,FALSE)</f>
        <v>#N/A</v>
      </c>
      <c r="AO192" t="e">
        <f>VLOOKUP($F192,#REF!, AO$215,FALSE)</f>
        <v>#N/A</v>
      </c>
      <c r="AP192" t="e">
        <f>VLOOKUP($G192,#REF!, AP$215,FALSE)</f>
        <v>#N/A</v>
      </c>
      <c r="AQ192" t="e">
        <f>VLOOKUP($G192,#REF!, AQ$215,FALSE)</f>
        <v>#N/A</v>
      </c>
      <c r="AR192" t="e">
        <f>VLOOKUP($H192,#REF!, 'Prediction Data'!AR$215,FALSE)</f>
        <v>#N/A</v>
      </c>
      <c r="AS192" t="e">
        <f>VLOOKUP($H192,#REF!, 'Prediction Data'!AS$215,FALSE)</f>
        <v>#N/A</v>
      </c>
      <c r="AT192" t="e">
        <f>VLOOKUP($H192,#REF!, 'Prediction Data'!AT$215,FALSE)</f>
        <v>#N/A</v>
      </c>
      <c r="AU192" t="e">
        <f>VLOOKUP($H192,#REF!, 'Prediction Data'!AU$215,FALSE)</f>
        <v>#N/A</v>
      </c>
      <c r="AV192" t="e">
        <f>VLOOKUP($H192,#REF!, 'Prediction Data'!AV$215,FALSE)</f>
        <v>#N/A</v>
      </c>
      <c r="AW192" t="e">
        <f>VLOOKUP($H192,#REF!, 'Prediction Data'!AW$215,FALSE)</f>
        <v>#N/A</v>
      </c>
      <c r="AX192" t="e">
        <f>VLOOKUP($H192,#REF!, 'Prediction Data'!AX$215,FALSE)</f>
        <v>#N/A</v>
      </c>
      <c r="AY192" t="e">
        <f>VLOOKUP($H192,#REF!, 'Prediction Data'!AY$215,FALSE)</f>
        <v>#N/A</v>
      </c>
      <c r="AZ192" t="e">
        <f>VLOOKUP($H192,#REF!, 'Prediction Data'!AZ$215,FALSE)</f>
        <v>#N/A</v>
      </c>
      <c r="BA192" t="e">
        <f>VLOOKUP($H192,#REF!, 'Prediction Data'!BA$215,FALSE)</f>
        <v>#N/A</v>
      </c>
      <c r="BB192" t="e">
        <f>VLOOKUP($H192,#REF!, 'Prediction Data'!BB$215,FALSE)</f>
        <v>#N/A</v>
      </c>
      <c r="BC192" t="e">
        <f>VLOOKUP($H192,#REF!, 'Prediction Data'!BC$215,FALSE)</f>
        <v>#N/A</v>
      </c>
      <c r="BD192" t="e">
        <f>VLOOKUP($I192,#REF!, 'Prediction Data'!BD$215,FALSE)</f>
        <v>#N/A</v>
      </c>
      <c r="BE192" t="e">
        <f>VLOOKUP($I192,#REF!, 'Prediction Data'!BE$215,FALSE)</f>
        <v>#N/A</v>
      </c>
      <c r="BF192" t="e">
        <f>VLOOKUP($I192,#REF!, 'Prediction Data'!BF$215,FALSE)</f>
        <v>#N/A</v>
      </c>
      <c r="BG192" t="e">
        <f>VLOOKUP($I192,#REF!, 'Prediction Data'!BG$215,FALSE)</f>
        <v>#N/A</v>
      </c>
      <c r="BH192" t="e">
        <f>VLOOKUP($I192,#REF!, 'Prediction Data'!BH$215,FALSE)</f>
        <v>#N/A</v>
      </c>
      <c r="BI192" t="e">
        <f>VLOOKUP($I192,#REF!, 'Prediction Data'!BI$215,FALSE)</f>
        <v>#N/A</v>
      </c>
      <c r="BJ192" t="e">
        <f>VLOOKUP($I192,#REF!, 'Prediction Data'!BJ$215,FALSE)</f>
        <v>#N/A</v>
      </c>
      <c r="BK192" t="e">
        <f>VLOOKUP($I192,#REF!, 'Prediction Data'!BK$215,FALSE)</f>
        <v>#N/A</v>
      </c>
      <c r="BL192" t="e">
        <f>VLOOKUP($I192,#REF!, 'Prediction Data'!BL$215,FALSE)</f>
        <v>#N/A</v>
      </c>
      <c r="BM192" t="e">
        <f>VLOOKUP($I192,#REF!, 'Prediction Data'!BM$215,FALSE)</f>
        <v>#N/A</v>
      </c>
      <c r="BN192" t="e">
        <f>VLOOKUP($I192,#REF!, 'Prediction Data'!BN$215,FALSE)</f>
        <v>#N/A</v>
      </c>
      <c r="BO192" t="e">
        <f>VLOOKUP($I192,#REF!, 'Prediction Data'!BO$215,FALSE)</f>
        <v>#N/A</v>
      </c>
      <c r="BP192" t="e">
        <f>VLOOKUP('Prediction Data'!$J192,#REF!, BP$215, FALSE)</f>
        <v>#N/A</v>
      </c>
      <c r="BQ192" t="e">
        <f>VLOOKUP('Prediction Data'!$J192,#REF!, BQ$215, FALSE)</f>
        <v>#N/A</v>
      </c>
      <c r="BR192" t="e">
        <f>VLOOKUP('Prediction Data'!$J192,#REF!, BR$215, FALSE)</f>
        <v>#N/A</v>
      </c>
      <c r="BS192" t="e">
        <f>VLOOKUP('Prediction Data'!$J192,#REF!, BS$215, FALSE)</f>
        <v>#N/A</v>
      </c>
      <c r="BT192" t="e">
        <f>VLOOKUP('Prediction Data'!$J192,#REF!, BT$215, FALSE)</f>
        <v>#N/A</v>
      </c>
      <c r="BU192" t="e">
        <f t="shared" si="22"/>
        <v>#N/A</v>
      </c>
      <c r="BV192" t="e">
        <f t="shared" si="23"/>
        <v>#N/A</v>
      </c>
      <c r="BW192" t="e">
        <f>VLOOKUP('Prediction Data'!$K192,#REF!, BW$215, FALSE)</f>
        <v>#N/A</v>
      </c>
      <c r="BX192" t="e">
        <f>VLOOKUP('Prediction Data'!$K192,#REF!, BX$215, FALSE)</f>
        <v>#N/A</v>
      </c>
      <c r="BY192" t="e">
        <f>VLOOKUP('Prediction Data'!$K192,#REF!, BY$215, FALSE)</f>
        <v>#N/A</v>
      </c>
      <c r="BZ192" t="e">
        <f>VLOOKUP('Prediction Data'!$K192,#REF!, BZ$215, FALSE)</f>
        <v>#N/A</v>
      </c>
      <c r="CA192" t="e">
        <f>VLOOKUP('Prediction Data'!$K192,#REF!, CA$215, FALSE)</f>
        <v>#N/A</v>
      </c>
      <c r="CB192" t="e">
        <f t="shared" si="24"/>
        <v>#N/A</v>
      </c>
      <c r="CC192" t="e">
        <f t="shared" si="25"/>
        <v>#N/A</v>
      </c>
      <c r="CD192" t="e">
        <f t="shared" si="26"/>
        <v>#N/A</v>
      </c>
      <c r="CE192" t="e">
        <f t="shared" si="27"/>
        <v>#N/A</v>
      </c>
      <c r="CF192" s="20" t="e">
        <f t="shared" si="28"/>
        <v>#N/A</v>
      </c>
      <c r="CG192" s="20" t="e">
        <f t="shared" si="29"/>
        <v>#N/A</v>
      </c>
      <c r="CH192" t="e">
        <f>VLOOKUP(Table411[[#This Row],[Conference_H]], Conferences!$H$2:$N$34, 3,FALSE)</f>
        <v>#N/A</v>
      </c>
      <c r="CI192" t="e">
        <f>VLOOKUP(Table411[[#This Row],[Conference_A]], Conferences!$H$2:$N$34, 3,FALSE)</f>
        <v>#N/A</v>
      </c>
      <c r="CJ192" t="e">
        <f>IF(Table411[[#This Row],[CRank_H]]=Table411[[#This Row],[CRank_A]],0,1)</f>
        <v>#N/A</v>
      </c>
      <c r="CK192" t="e">
        <f>VLOOKUP(Table411[[#This Row],[Home Name BPI_SAG ELO]], 'Ratings_Comp'!$A$2:$L$364, 14, FALSE)</f>
        <v>#N/A</v>
      </c>
      <c r="CL192" t="e">
        <f>VLOOKUP(Table411[[#This Row],[Home Name BPI_SAG ELO]], 'Ratings_Comp'!$A$2:$L$364, 15, FALSE)</f>
        <v>#N/A</v>
      </c>
      <c r="CM192" t="e">
        <f>VLOOKUP(Table411[[#This Row],[Away Name BPI_SAG ELO]], 'Ratings_Comp'!$A$2:$L$364, 14, FALSE)</f>
        <v>#N/A</v>
      </c>
      <c r="CN192" t="e">
        <f>VLOOKUP(Table411[[#This Row],[Away Name BPI_SAG ELO]], 'Ratings_Comp'!$A$2:$L$364, 15, FALSE)</f>
        <v>#N/A</v>
      </c>
      <c r="CO192" t="e">
        <f>Table411[[#This Row],[Home_Ws]]/(Table411[[#This Row],[Home_Ws]]+Table411[[#This Row],[Home_Ls]])</f>
        <v>#N/A</v>
      </c>
      <c r="CP192" t="e">
        <f>Table411[[#This Row],[Away_Ws]]/(Table411[[#This Row],[Away_Ws]]+Table411[[#This Row],[Away_Ls]])</f>
        <v>#N/A</v>
      </c>
    </row>
    <row r="193" spans="1:94" x14ac:dyDescent="0.45">
      <c r="A193">
        <f t="shared" si="30"/>
        <v>193</v>
      </c>
      <c r="B193" s="4"/>
      <c r="C193" s="4"/>
      <c r="D193" s="3" t="e">
        <f>VLOOKUP('Prediction Data'!$B193, Names!$C$2:$K$363, 2,FALSE)</f>
        <v>#N/A</v>
      </c>
      <c r="E193" s="3" t="e">
        <f>VLOOKUP('Prediction Data'!$C193, Names!$C$2:$K$363, 2,FALSE)</f>
        <v>#N/A</v>
      </c>
      <c r="F193" s="3" t="e">
        <f>VLOOKUP('Prediction Data'!$B193, Names!$C$2:$K$363, 3,FALSE)</f>
        <v>#N/A</v>
      </c>
      <c r="G193" s="3" t="e">
        <f>VLOOKUP('Prediction Data'!$C193, Names!$C$2:$K$363, 3,FALSE)</f>
        <v>#N/A</v>
      </c>
      <c r="H193" s="3" t="e">
        <f>VLOOKUP('Prediction Data'!$B193, Names!$C$2:$K$363, 5,FALSE)</f>
        <v>#N/A</v>
      </c>
      <c r="I193" s="3" t="e">
        <f>VLOOKUP('Prediction Data'!$C193, Names!$C$2:$K$363, 5,FALSE)</f>
        <v>#N/A</v>
      </c>
      <c r="J193" s="3" t="e">
        <f>VLOOKUP('Prediction Data'!$B193, Names!$C$2:$K$363, 6,FALSE)</f>
        <v>#N/A</v>
      </c>
      <c r="K193" s="3" t="e">
        <f>VLOOKUP('Prediction Data'!$C193, Names!$C$2:$K$363, 6,FALSE)</f>
        <v>#N/A</v>
      </c>
      <c r="L193" s="3" t="e">
        <f>VLOOKUP(B193, Names!$C$2:$M$363, 7,FALSE)</f>
        <v>#N/A</v>
      </c>
      <c r="M193" s="3" t="e">
        <f>VLOOKUP(C193, Names!$C$2:$M$363, 7,FALSE)</f>
        <v>#N/A</v>
      </c>
      <c r="N193" s="4" t="s">
        <v>558</v>
      </c>
      <c r="Q193" s="4">
        <f t="shared" si="20"/>
        <v>0</v>
      </c>
      <c r="R193" s="4" t="str">
        <f t="shared" si="21"/>
        <v>L</v>
      </c>
      <c r="S193" s="5"/>
      <c r="T193" s="17" t="e">
        <f>VLOOKUP($F193, Ratings_Comp[], T$215, FALSE)</f>
        <v>#N/A</v>
      </c>
      <c r="U193" s="17" t="e">
        <f>VLOOKUP($F193, Ratings_Comp[], U$215, FALSE)</f>
        <v>#N/A</v>
      </c>
      <c r="V193" s="17" t="e">
        <f>VLOOKUP($F193, Ratings_Comp[], V$215, FALSE)</f>
        <v>#N/A</v>
      </c>
      <c r="W193" s="17" t="e">
        <f>VLOOKUP($F193, Ratings_Comp[], W$215, FALSE)</f>
        <v>#N/A</v>
      </c>
      <c r="X193" s="17" t="e">
        <f>VLOOKUP($F193, Ratings_Comp[], X$215, FALSE)</f>
        <v>#N/A</v>
      </c>
      <c r="Y193" s="17" t="e">
        <f>VLOOKUP($G193, Ratings_Comp[], Y$215, FALSE)</f>
        <v>#N/A</v>
      </c>
      <c r="Z193" s="17" t="e">
        <f>VLOOKUP($G193, Ratings_Comp[], Z$215, FALSE)</f>
        <v>#N/A</v>
      </c>
      <c r="AA193" s="17" t="e">
        <f>VLOOKUP($G193, Ratings_Comp[], AA$215, FALSE)</f>
        <v>#N/A</v>
      </c>
      <c r="AB193" s="17" t="e">
        <f>VLOOKUP($G193, Ratings_Comp[], AB$215, FALSE)</f>
        <v>#N/A</v>
      </c>
      <c r="AC193" s="17" t="e">
        <f>VLOOKUP($G193, Ratings_Comp[], AC$215, FALSE)</f>
        <v>#N/A</v>
      </c>
      <c r="AD193" t="e">
        <f>VLOOKUP('Prediction Data'!$D193,#REF!, AD$215,FALSE)</f>
        <v>#N/A</v>
      </c>
      <c r="AE193" t="e">
        <f>VLOOKUP('Prediction Data'!$D193,#REF!, AE$215,FALSE)</f>
        <v>#N/A</v>
      </c>
      <c r="AF193" t="e">
        <f>VLOOKUP('Prediction Data'!$D193,#REF!, AF$215,FALSE)</f>
        <v>#N/A</v>
      </c>
      <c r="AG193" t="e">
        <f>VLOOKUP('Prediction Data'!$D193,#REF!, AG$215,FALSE)</f>
        <v>#N/A</v>
      </c>
      <c r="AH193" t="e">
        <f>VLOOKUP('Prediction Data'!$D193,#REF!, AH$215,FALSE)</f>
        <v>#N/A</v>
      </c>
      <c r="AI193" t="e">
        <f>VLOOKUP('Prediction Data'!$E193,#REF!, AI$215,FALSE)</f>
        <v>#N/A</v>
      </c>
      <c r="AJ193" t="e">
        <f>VLOOKUP('Prediction Data'!$E193,#REF!, AJ$215,FALSE)</f>
        <v>#N/A</v>
      </c>
      <c r="AK193" t="e">
        <f>VLOOKUP('Prediction Data'!$E193,#REF!, AK$215,FALSE)</f>
        <v>#N/A</v>
      </c>
      <c r="AL193" t="e">
        <f>VLOOKUP('Prediction Data'!$E193,#REF!, AL$215,FALSE)</f>
        <v>#N/A</v>
      </c>
      <c r="AM193" t="e">
        <f>VLOOKUP('Prediction Data'!$E193,#REF!, AM$215,FALSE)</f>
        <v>#N/A</v>
      </c>
      <c r="AN193" t="e">
        <f>VLOOKUP($F193,#REF!, AN$215,FALSE)</f>
        <v>#N/A</v>
      </c>
      <c r="AO193" t="e">
        <f>VLOOKUP($F193,#REF!, AO$215,FALSE)</f>
        <v>#N/A</v>
      </c>
      <c r="AP193" t="e">
        <f>VLOOKUP($G193,#REF!, AP$215,FALSE)</f>
        <v>#N/A</v>
      </c>
      <c r="AQ193" t="e">
        <f>VLOOKUP($G193,#REF!, AQ$215,FALSE)</f>
        <v>#N/A</v>
      </c>
      <c r="AR193" t="e">
        <f>VLOOKUP($H193,#REF!, 'Prediction Data'!AR$215,FALSE)</f>
        <v>#N/A</v>
      </c>
      <c r="AS193" t="e">
        <f>VLOOKUP($H193,#REF!, 'Prediction Data'!AS$215,FALSE)</f>
        <v>#N/A</v>
      </c>
      <c r="AT193" t="e">
        <f>VLOOKUP($H193,#REF!, 'Prediction Data'!AT$215,FALSE)</f>
        <v>#N/A</v>
      </c>
      <c r="AU193" t="e">
        <f>VLOOKUP($H193,#REF!, 'Prediction Data'!AU$215,FALSE)</f>
        <v>#N/A</v>
      </c>
      <c r="AV193" t="e">
        <f>VLOOKUP($H193,#REF!, 'Prediction Data'!AV$215,FALSE)</f>
        <v>#N/A</v>
      </c>
      <c r="AW193" t="e">
        <f>VLOOKUP($H193,#REF!, 'Prediction Data'!AW$215,FALSE)</f>
        <v>#N/A</v>
      </c>
      <c r="AX193" t="e">
        <f>VLOOKUP($H193,#REF!, 'Prediction Data'!AX$215,FALSE)</f>
        <v>#N/A</v>
      </c>
      <c r="AY193" t="e">
        <f>VLOOKUP($H193,#REF!, 'Prediction Data'!AY$215,FALSE)</f>
        <v>#N/A</v>
      </c>
      <c r="AZ193" t="e">
        <f>VLOOKUP($H193,#REF!, 'Prediction Data'!AZ$215,FALSE)</f>
        <v>#N/A</v>
      </c>
      <c r="BA193" t="e">
        <f>VLOOKUP($H193,#REF!, 'Prediction Data'!BA$215,FALSE)</f>
        <v>#N/A</v>
      </c>
      <c r="BB193" t="e">
        <f>VLOOKUP($H193,#REF!, 'Prediction Data'!BB$215,FALSE)</f>
        <v>#N/A</v>
      </c>
      <c r="BC193" t="e">
        <f>VLOOKUP($H193,#REF!, 'Prediction Data'!BC$215,FALSE)</f>
        <v>#N/A</v>
      </c>
      <c r="BD193" t="e">
        <f>VLOOKUP($I193,#REF!, 'Prediction Data'!BD$215,FALSE)</f>
        <v>#N/A</v>
      </c>
      <c r="BE193" t="e">
        <f>VLOOKUP($I193,#REF!, 'Prediction Data'!BE$215,FALSE)</f>
        <v>#N/A</v>
      </c>
      <c r="BF193" t="e">
        <f>VLOOKUP($I193,#REF!, 'Prediction Data'!BF$215,FALSE)</f>
        <v>#N/A</v>
      </c>
      <c r="BG193" t="e">
        <f>VLOOKUP($I193,#REF!, 'Prediction Data'!BG$215,FALSE)</f>
        <v>#N/A</v>
      </c>
      <c r="BH193" t="e">
        <f>VLOOKUP($I193,#REF!, 'Prediction Data'!BH$215,FALSE)</f>
        <v>#N/A</v>
      </c>
      <c r="BI193" t="e">
        <f>VLOOKUP($I193,#REF!, 'Prediction Data'!BI$215,FALSE)</f>
        <v>#N/A</v>
      </c>
      <c r="BJ193" t="e">
        <f>VLOOKUP($I193,#REF!, 'Prediction Data'!BJ$215,FALSE)</f>
        <v>#N/A</v>
      </c>
      <c r="BK193" t="e">
        <f>VLOOKUP($I193,#REF!, 'Prediction Data'!BK$215,FALSE)</f>
        <v>#N/A</v>
      </c>
      <c r="BL193" t="e">
        <f>VLOOKUP($I193,#REF!, 'Prediction Data'!BL$215,FALSE)</f>
        <v>#N/A</v>
      </c>
      <c r="BM193" t="e">
        <f>VLOOKUP($I193,#REF!, 'Prediction Data'!BM$215,FALSE)</f>
        <v>#N/A</v>
      </c>
      <c r="BN193" t="e">
        <f>VLOOKUP($I193,#REF!, 'Prediction Data'!BN$215,FALSE)</f>
        <v>#N/A</v>
      </c>
      <c r="BO193" t="e">
        <f>VLOOKUP($I193,#REF!, 'Prediction Data'!BO$215,FALSE)</f>
        <v>#N/A</v>
      </c>
      <c r="BP193" t="e">
        <f>VLOOKUP('Prediction Data'!$J193,#REF!, BP$215, FALSE)</f>
        <v>#N/A</v>
      </c>
      <c r="BQ193" t="e">
        <f>VLOOKUP('Prediction Data'!$J193,#REF!, BQ$215, FALSE)</f>
        <v>#N/A</v>
      </c>
      <c r="BR193" t="e">
        <f>VLOOKUP('Prediction Data'!$J193,#REF!, BR$215, FALSE)</f>
        <v>#N/A</v>
      </c>
      <c r="BS193" t="e">
        <f>VLOOKUP('Prediction Data'!$J193,#REF!, BS$215, FALSE)</f>
        <v>#N/A</v>
      </c>
      <c r="BT193" t="e">
        <f>VLOOKUP('Prediction Data'!$J193,#REF!, BT$215, FALSE)</f>
        <v>#N/A</v>
      </c>
      <c r="BU193" t="e">
        <f t="shared" si="22"/>
        <v>#N/A</v>
      </c>
      <c r="BV193" t="e">
        <f t="shared" si="23"/>
        <v>#N/A</v>
      </c>
      <c r="BW193" t="e">
        <f>VLOOKUP('Prediction Data'!$K193,#REF!, BW$215, FALSE)</f>
        <v>#N/A</v>
      </c>
      <c r="BX193" t="e">
        <f>VLOOKUP('Prediction Data'!$K193,#REF!, BX$215, FALSE)</f>
        <v>#N/A</v>
      </c>
      <c r="BY193" t="e">
        <f>VLOOKUP('Prediction Data'!$K193,#REF!, BY$215, FALSE)</f>
        <v>#N/A</v>
      </c>
      <c r="BZ193" t="e">
        <f>VLOOKUP('Prediction Data'!$K193,#REF!, BZ$215, FALSE)</f>
        <v>#N/A</v>
      </c>
      <c r="CA193" t="e">
        <f>VLOOKUP('Prediction Data'!$K193,#REF!, CA$215, FALSE)</f>
        <v>#N/A</v>
      </c>
      <c r="CB193" t="e">
        <f t="shared" si="24"/>
        <v>#N/A</v>
      </c>
      <c r="CC193" t="e">
        <f t="shared" si="25"/>
        <v>#N/A</v>
      </c>
      <c r="CD193" t="e">
        <f t="shared" si="26"/>
        <v>#N/A</v>
      </c>
      <c r="CE193" t="e">
        <f t="shared" si="27"/>
        <v>#N/A</v>
      </c>
      <c r="CF193" s="20" t="e">
        <f t="shared" si="28"/>
        <v>#N/A</v>
      </c>
      <c r="CG193" s="20" t="e">
        <f t="shared" si="29"/>
        <v>#N/A</v>
      </c>
      <c r="CH193" t="e">
        <f>VLOOKUP(Table411[[#This Row],[Conference_H]], Conferences!$H$2:$N$34, 3,FALSE)</f>
        <v>#N/A</v>
      </c>
      <c r="CI193" t="e">
        <f>VLOOKUP(Table411[[#This Row],[Conference_A]], Conferences!$H$2:$N$34, 3,FALSE)</f>
        <v>#N/A</v>
      </c>
      <c r="CJ193" t="e">
        <f>IF(Table411[[#This Row],[CRank_H]]=Table411[[#This Row],[CRank_A]],0,1)</f>
        <v>#N/A</v>
      </c>
      <c r="CK193" t="e">
        <f>VLOOKUP(Table411[[#This Row],[Home Name BPI_SAG ELO]], 'Ratings_Comp'!$A$2:$L$364, 14, FALSE)</f>
        <v>#N/A</v>
      </c>
      <c r="CL193" t="e">
        <f>VLOOKUP(Table411[[#This Row],[Home Name BPI_SAG ELO]], 'Ratings_Comp'!$A$2:$L$364, 15, FALSE)</f>
        <v>#N/A</v>
      </c>
      <c r="CM193" t="e">
        <f>VLOOKUP(Table411[[#This Row],[Away Name BPI_SAG ELO]], 'Ratings_Comp'!$A$2:$L$364, 14, FALSE)</f>
        <v>#N/A</v>
      </c>
      <c r="CN193" t="e">
        <f>VLOOKUP(Table411[[#This Row],[Away Name BPI_SAG ELO]], 'Ratings_Comp'!$A$2:$L$364, 15, FALSE)</f>
        <v>#N/A</v>
      </c>
      <c r="CO193" t="e">
        <f>Table411[[#This Row],[Home_Ws]]/(Table411[[#This Row],[Home_Ws]]+Table411[[#This Row],[Home_Ls]])</f>
        <v>#N/A</v>
      </c>
      <c r="CP193" t="e">
        <f>Table411[[#This Row],[Away_Ws]]/(Table411[[#This Row],[Away_Ws]]+Table411[[#This Row],[Away_Ls]])</f>
        <v>#N/A</v>
      </c>
    </row>
    <row r="194" spans="1:94" x14ac:dyDescent="0.45">
      <c r="A194">
        <f t="shared" si="30"/>
        <v>194</v>
      </c>
      <c r="B194" s="4"/>
      <c r="C194" s="4"/>
      <c r="D194" s="3" t="e">
        <f>VLOOKUP('Prediction Data'!$B194, Names!$C$2:$K$363, 2,FALSE)</f>
        <v>#N/A</v>
      </c>
      <c r="E194" s="3" t="e">
        <f>VLOOKUP('Prediction Data'!$C194, Names!$C$2:$K$363, 2,FALSE)</f>
        <v>#N/A</v>
      </c>
      <c r="F194" s="3" t="e">
        <f>VLOOKUP('Prediction Data'!$B194, Names!$C$2:$K$363, 3,FALSE)</f>
        <v>#N/A</v>
      </c>
      <c r="G194" s="3" t="e">
        <f>VLOOKUP('Prediction Data'!$C194, Names!$C$2:$K$363, 3,FALSE)</f>
        <v>#N/A</v>
      </c>
      <c r="H194" s="3" t="e">
        <f>VLOOKUP('Prediction Data'!$B194, Names!$C$2:$K$363, 5,FALSE)</f>
        <v>#N/A</v>
      </c>
      <c r="I194" s="3" t="e">
        <f>VLOOKUP('Prediction Data'!$C194, Names!$C$2:$K$363, 5,FALSE)</f>
        <v>#N/A</v>
      </c>
      <c r="J194" s="3" t="e">
        <f>VLOOKUP('Prediction Data'!$B194, Names!$C$2:$K$363, 6,FALSE)</f>
        <v>#N/A</v>
      </c>
      <c r="K194" s="3" t="e">
        <f>VLOOKUP('Prediction Data'!$C194, Names!$C$2:$K$363, 6,FALSE)</f>
        <v>#N/A</v>
      </c>
      <c r="L194" s="3" t="e">
        <f>VLOOKUP(B194, Names!$C$2:$M$363, 7,FALSE)</f>
        <v>#N/A</v>
      </c>
      <c r="M194" s="3" t="e">
        <f>VLOOKUP(C194, Names!$C$2:$M$363, 7,FALSE)</f>
        <v>#N/A</v>
      </c>
      <c r="N194" s="4" t="s">
        <v>558</v>
      </c>
      <c r="Q194" s="4">
        <f t="shared" ref="Q194:Q203" si="31">O194-P194</f>
        <v>0</v>
      </c>
      <c r="R194" s="4" t="str">
        <f t="shared" ref="R194:R203" si="32">IF(Q194&gt;0,"W","L")</f>
        <v>L</v>
      </c>
      <c r="S194" s="5"/>
      <c r="T194" s="17" t="e">
        <f>VLOOKUP($F194, Ratings_Comp[], T$215, FALSE)</f>
        <v>#N/A</v>
      </c>
      <c r="U194" s="17" t="e">
        <f>VLOOKUP($F194, Ratings_Comp[], U$215, FALSE)</f>
        <v>#N/A</v>
      </c>
      <c r="V194" s="17" t="e">
        <f>VLOOKUP($F194, Ratings_Comp[], V$215, FALSE)</f>
        <v>#N/A</v>
      </c>
      <c r="W194" s="17" t="e">
        <f>VLOOKUP($F194, Ratings_Comp[], W$215, FALSE)</f>
        <v>#N/A</v>
      </c>
      <c r="X194" s="17" t="e">
        <f>VLOOKUP($F194, Ratings_Comp[], X$215, FALSE)</f>
        <v>#N/A</v>
      </c>
      <c r="Y194" s="17" t="e">
        <f>VLOOKUP($G194, Ratings_Comp[], Y$215, FALSE)</f>
        <v>#N/A</v>
      </c>
      <c r="Z194" s="17" t="e">
        <f>VLOOKUP($G194, Ratings_Comp[], Z$215, FALSE)</f>
        <v>#N/A</v>
      </c>
      <c r="AA194" s="17" t="e">
        <f>VLOOKUP($G194, Ratings_Comp[], AA$215, FALSE)</f>
        <v>#N/A</v>
      </c>
      <c r="AB194" s="17" t="e">
        <f>VLOOKUP($G194, Ratings_Comp[], AB$215, FALSE)</f>
        <v>#N/A</v>
      </c>
      <c r="AC194" s="17" t="e">
        <f>VLOOKUP($G194, Ratings_Comp[], AC$215, FALSE)</f>
        <v>#N/A</v>
      </c>
      <c r="AD194" t="e">
        <f>VLOOKUP('Prediction Data'!$D194,#REF!, AD$215,FALSE)</f>
        <v>#N/A</v>
      </c>
      <c r="AE194" t="e">
        <f>VLOOKUP('Prediction Data'!$D194,#REF!, AE$215,FALSE)</f>
        <v>#N/A</v>
      </c>
      <c r="AF194" t="e">
        <f>VLOOKUP('Prediction Data'!$D194,#REF!, AF$215,FALSE)</f>
        <v>#N/A</v>
      </c>
      <c r="AG194" t="e">
        <f>VLOOKUP('Prediction Data'!$D194,#REF!, AG$215,FALSE)</f>
        <v>#N/A</v>
      </c>
      <c r="AH194" t="e">
        <f>VLOOKUP('Prediction Data'!$D194,#REF!, AH$215,FALSE)</f>
        <v>#N/A</v>
      </c>
      <c r="AI194" t="e">
        <f>VLOOKUP('Prediction Data'!$E194,#REF!, AI$215,FALSE)</f>
        <v>#N/A</v>
      </c>
      <c r="AJ194" t="e">
        <f>VLOOKUP('Prediction Data'!$E194,#REF!, AJ$215,FALSE)</f>
        <v>#N/A</v>
      </c>
      <c r="AK194" t="e">
        <f>VLOOKUP('Prediction Data'!$E194,#REF!, AK$215,FALSE)</f>
        <v>#N/A</v>
      </c>
      <c r="AL194" t="e">
        <f>VLOOKUP('Prediction Data'!$E194,#REF!, AL$215,FALSE)</f>
        <v>#N/A</v>
      </c>
      <c r="AM194" t="e">
        <f>VLOOKUP('Prediction Data'!$E194,#REF!, AM$215,FALSE)</f>
        <v>#N/A</v>
      </c>
      <c r="AN194" t="e">
        <f>VLOOKUP($F194,#REF!, AN$215,FALSE)</f>
        <v>#N/A</v>
      </c>
      <c r="AO194" t="e">
        <f>VLOOKUP($F194,#REF!, AO$215,FALSE)</f>
        <v>#N/A</v>
      </c>
      <c r="AP194" t="e">
        <f>VLOOKUP($G194,#REF!, AP$215,FALSE)</f>
        <v>#N/A</v>
      </c>
      <c r="AQ194" t="e">
        <f>VLOOKUP($G194,#REF!, AQ$215,FALSE)</f>
        <v>#N/A</v>
      </c>
      <c r="AR194" t="e">
        <f>VLOOKUP($H194,#REF!, 'Prediction Data'!AR$215,FALSE)</f>
        <v>#N/A</v>
      </c>
      <c r="AS194" t="e">
        <f>VLOOKUP($H194,#REF!, 'Prediction Data'!AS$215,FALSE)</f>
        <v>#N/A</v>
      </c>
      <c r="AT194" t="e">
        <f>VLOOKUP($H194,#REF!, 'Prediction Data'!AT$215,FALSE)</f>
        <v>#N/A</v>
      </c>
      <c r="AU194" t="e">
        <f>VLOOKUP($H194,#REF!, 'Prediction Data'!AU$215,FALSE)</f>
        <v>#N/A</v>
      </c>
      <c r="AV194" t="e">
        <f>VLOOKUP($H194,#REF!, 'Prediction Data'!AV$215,FALSE)</f>
        <v>#N/A</v>
      </c>
      <c r="AW194" t="e">
        <f>VLOOKUP($H194,#REF!, 'Prediction Data'!AW$215,FALSE)</f>
        <v>#N/A</v>
      </c>
      <c r="AX194" t="e">
        <f>VLOOKUP($H194,#REF!, 'Prediction Data'!AX$215,FALSE)</f>
        <v>#N/A</v>
      </c>
      <c r="AY194" t="e">
        <f>VLOOKUP($H194,#REF!, 'Prediction Data'!AY$215,FALSE)</f>
        <v>#N/A</v>
      </c>
      <c r="AZ194" t="e">
        <f>VLOOKUP($H194,#REF!, 'Prediction Data'!AZ$215,FALSE)</f>
        <v>#N/A</v>
      </c>
      <c r="BA194" t="e">
        <f>VLOOKUP($H194,#REF!, 'Prediction Data'!BA$215,FALSE)</f>
        <v>#N/A</v>
      </c>
      <c r="BB194" t="e">
        <f>VLOOKUP($H194,#REF!, 'Prediction Data'!BB$215,FALSE)</f>
        <v>#N/A</v>
      </c>
      <c r="BC194" t="e">
        <f>VLOOKUP($H194,#REF!, 'Prediction Data'!BC$215,FALSE)</f>
        <v>#N/A</v>
      </c>
      <c r="BD194" t="e">
        <f>VLOOKUP($I194,#REF!, 'Prediction Data'!BD$215,FALSE)</f>
        <v>#N/A</v>
      </c>
      <c r="BE194" t="e">
        <f>VLOOKUP($I194,#REF!, 'Prediction Data'!BE$215,FALSE)</f>
        <v>#N/A</v>
      </c>
      <c r="BF194" t="e">
        <f>VLOOKUP($I194,#REF!, 'Prediction Data'!BF$215,FALSE)</f>
        <v>#N/A</v>
      </c>
      <c r="BG194" t="e">
        <f>VLOOKUP($I194,#REF!, 'Prediction Data'!BG$215,FALSE)</f>
        <v>#N/A</v>
      </c>
      <c r="BH194" t="e">
        <f>VLOOKUP($I194,#REF!, 'Prediction Data'!BH$215,FALSE)</f>
        <v>#N/A</v>
      </c>
      <c r="BI194" t="e">
        <f>VLOOKUP($I194,#REF!, 'Prediction Data'!BI$215,FALSE)</f>
        <v>#N/A</v>
      </c>
      <c r="BJ194" t="e">
        <f>VLOOKUP($I194,#REF!, 'Prediction Data'!BJ$215,FALSE)</f>
        <v>#N/A</v>
      </c>
      <c r="BK194" t="e">
        <f>VLOOKUP($I194,#REF!, 'Prediction Data'!BK$215,FALSE)</f>
        <v>#N/A</v>
      </c>
      <c r="BL194" t="e">
        <f>VLOOKUP($I194,#REF!, 'Prediction Data'!BL$215,FALSE)</f>
        <v>#N/A</v>
      </c>
      <c r="BM194" t="e">
        <f>VLOOKUP($I194,#REF!, 'Prediction Data'!BM$215,FALSE)</f>
        <v>#N/A</v>
      </c>
      <c r="BN194" t="e">
        <f>VLOOKUP($I194,#REF!, 'Prediction Data'!BN$215,FALSE)</f>
        <v>#N/A</v>
      </c>
      <c r="BO194" t="e">
        <f>VLOOKUP($I194,#REF!, 'Prediction Data'!BO$215,FALSE)</f>
        <v>#N/A</v>
      </c>
      <c r="BP194" t="e">
        <f>VLOOKUP('Prediction Data'!$J194,#REF!, BP$215, FALSE)</f>
        <v>#N/A</v>
      </c>
      <c r="BQ194" t="e">
        <f>VLOOKUP('Prediction Data'!$J194,#REF!, BQ$215, FALSE)</f>
        <v>#N/A</v>
      </c>
      <c r="BR194" t="e">
        <f>VLOOKUP('Prediction Data'!$J194,#REF!, BR$215, FALSE)</f>
        <v>#N/A</v>
      </c>
      <c r="BS194" t="e">
        <f>VLOOKUP('Prediction Data'!$J194,#REF!, BS$215, FALSE)</f>
        <v>#N/A</v>
      </c>
      <c r="BT194" t="e">
        <f>VLOOKUP('Prediction Data'!$J194,#REF!, BT$215, FALSE)</f>
        <v>#N/A</v>
      </c>
      <c r="BU194" t="e">
        <f t="shared" ref="BU194:BU203" si="33">BS194-BT194</f>
        <v>#N/A</v>
      </c>
      <c r="BV194" t="e">
        <f t="shared" ref="BV194:BV203" si="34">BU194-BQ194</f>
        <v>#N/A</v>
      </c>
      <c r="BW194" t="e">
        <f>VLOOKUP('Prediction Data'!$K194,#REF!, BW$215, FALSE)</f>
        <v>#N/A</v>
      </c>
      <c r="BX194" t="e">
        <f>VLOOKUP('Prediction Data'!$K194,#REF!, BX$215, FALSE)</f>
        <v>#N/A</v>
      </c>
      <c r="BY194" t="e">
        <f>VLOOKUP('Prediction Data'!$K194,#REF!, BY$215, FALSE)</f>
        <v>#N/A</v>
      </c>
      <c r="BZ194" t="e">
        <f>VLOOKUP('Prediction Data'!$K194,#REF!, BZ$215, FALSE)</f>
        <v>#N/A</v>
      </c>
      <c r="CA194" t="e">
        <f>VLOOKUP('Prediction Data'!$K194,#REF!, CA$215, FALSE)</f>
        <v>#N/A</v>
      </c>
      <c r="CB194" t="e">
        <f t="shared" ref="CB194:CB203" si="35">BZ194-CA194</f>
        <v>#N/A</v>
      </c>
      <c r="CC194" t="e">
        <f t="shared" ref="CC194:CC203" si="36">CB194-BX194</f>
        <v>#N/A</v>
      </c>
      <c r="CD194" t="e">
        <f t="shared" ref="CD194:CD203" si="37">AVERAGE(W194:X194)</f>
        <v>#N/A</v>
      </c>
      <c r="CE194" t="e">
        <f t="shared" ref="CE194:CE203" si="38">AVERAGE(AB194:AC194)</f>
        <v>#N/A</v>
      </c>
      <c r="CF194" s="20" t="e">
        <f t="shared" ref="CF194:CF203" si="39">AVERAGE(T194:V194)</f>
        <v>#N/A</v>
      </c>
      <c r="CG194" s="20" t="e">
        <f t="shared" ref="CG194:CG203" si="40">AVERAGE(Y194:AA194)</f>
        <v>#N/A</v>
      </c>
      <c r="CH194" t="e">
        <f>VLOOKUP(Table411[[#This Row],[Conference_H]], Conferences!$H$2:$N$34, 3,FALSE)</f>
        <v>#N/A</v>
      </c>
      <c r="CI194" t="e">
        <f>VLOOKUP(Table411[[#This Row],[Conference_A]], Conferences!$H$2:$N$34, 3,FALSE)</f>
        <v>#N/A</v>
      </c>
      <c r="CJ194" t="e">
        <f>IF(Table411[[#This Row],[CRank_H]]=Table411[[#This Row],[CRank_A]],0,1)</f>
        <v>#N/A</v>
      </c>
      <c r="CK194" t="e">
        <f>VLOOKUP(Table411[[#This Row],[Home Name BPI_SAG ELO]], 'Ratings_Comp'!$A$2:$L$364, 14, FALSE)</f>
        <v>#N/A</v>
      </c>
      <c r="CL194" t="e">
        <f>VLOOKUP(Table411[[#This Row],[Home Name BPI_SAG ELO]], 'Ratings_Comp'!$A$2:$L$364, 15, FALSE)</f>
        <v>#N/A</v>
      </c>
      <c r="CM194" t="e">
        <f>VLOOKUP(Table411[[#This Row],[Away Name BPI_SAG ELO]], 'Ratings_Comp'!$A$2:$L$364, 14, FALSE)</f>
        <v>#N/A</v>
      </c>
      <c r="CN194" t="e">
        <f>VLOOKUP(Table411[[#This Row],[Away Name BPI_SAG ELO]], 'Ratings_Comp'!$A$2:$L$364, 15, FALSE)</f>
        <v>#N/A</v>
      </c>
      <c r="CO194" t="e">
        <f>Table411[[#This Row],[Home_Ws]]/(Table411[[#This Row],[Home_Ws]]+Table411[[#This Row],[Home_Ls]])</f>
        <v>#N/A</v>
      </c>
      <c r="CP194" t="e">
        <f>Table411[[#This Row],[Away_Ws]]/(Table411[[#This Row],[Away_Ws]]+Table411[[#This Row],[Away_Ls]])</f>
        <v>#N/A</v>
      </c>
    </row>
    <row r="195" spans="1:94" x14ac:dyDescent="0.45">
      <c r="A195">
        <f t="shared" si="30"/>
        <v>195</v>
      </c>
      <c r="B195" s="4"/>
      <c r="C195" s="4"/>
      <c r="D195" s="3" t="e">
        <f>VLOOKUP('Prediction Data'!$B195, Names!$C$2:$K$363, 2,FALSE)</f>
        <v>#N/A</v>
      </c>
      <c r="E195" s="3" t="e">
        <f>VLOOKUP('Prediction Data'!$C195, Names!$C$2:$K$363, 2,FALSE)</f>
        <v>#N/A</v>
      </c>
      <c r="F195" s="3" t="e">
        <f>VLOOKUP('Prediction Data'!$B195, Names!$C$2:$K$363, 3,FALSE)</f>
        <v>#N/A</v>
      </c>
      <c r="G195" s="3" t="e">
        <f>VLOOKUP('Prediction Data'!$C195, Names!$C$2:$K$363, 3,FALSE)</f>
        <v>#N/A</v>
      </c>
      <c r="H195" s="3" t="e">
        <f>VLOOKUP('Prediction Data'!$B195, Names!$C$2:$K$363, 5,FALSE)</f>
        <v>#N/A</v>
      </c>
      <c r="I195" s="3" t="e">
        <f>VLOOKUP('Prediction Data'!$C195, Names!$C$2:$K$363, 5,FALSE)</f>
        <v>#N/A</v>
      </c>
      <c r="J195" s="3" t="e">
        <f>VLOOKUP('Prediction Data'!$B195, Names!$C$2:$K$363, 6,FALSE)</f>
        <v>#N/A</v>
      </c>
      <c r="K195" s="3" t="e">
        <f>VLOOKUP('Prediction Data'!$C195, Names!$C$2:$K$363, 6,FALSE)</f>
        <v>#N/A</v>
      </c>
      <c r="L195" s="3" t="e">
        <f>VLOOKUP(B195, Names!$C$2:$M$363, 7,FALSE)</f>
        <v>#N/A</v>
      </c>
      <c r="M195" s="3" t="e">
        <f>VLOOKUP(C195, Names!$C$2:$M$363, 7,FALSE)</f>
        <v>#N/A</v>
      </c>
      <c r="N195" s="4" t="s">
        <v>558</v>
      </c>
      <c r="Q195" s="4">
        <f t="shared" si="31"/>
        <v>0</v>
      </c>
      <c r="R195" s="4" t="str">
        <f t="shared" si="32"/>
        <v>L</v>
      </c>
      <c r="S195" s="5"/>
      <c r="T195" s="17" t="e">
        <f>VLOOKUP($F195, Ratings_Comp[], T$215, FALSE)</f>
        <v>#N/A</v>
      </c>
      <c r="U195" s="17" t="e">
        <f>VLOOKUP($F195, Ratings_Comp[], U$215, FALSE)</f>
        <v>#N/A</v>
      </c>
      <c r="V195" s="17" t="e">
        <f>VLOOKUP($F195, Ratings_Comp[], V$215, FALSE)</f>
        <v>#N/A</v>
      </c>
      <c r="W195" s="17" t="e">
        <f>VLOOKUP($F195, Ratings_Comp[], W$215, FALSE)</f>
        <v>#N/A</v>
      </c>
      <c r="X195" s="17" t="e">
        <f>VLOOKUP($F195, Ratings_Comp[], X$215, FALSE)</f>
        <v>#N/A</v>
      </c>
      <c r="Y195" s="17" t="e">
        <f>VLOOKUP($G195, Ratings_Comp[], Y$215, FALSE)</f>
        <v>#N/A</v>
      </c>
      <c r="Z195" s="17" t="e">
        <f>VLOOKUP($G195, Ratings_Comp[], Z$215, FALSE)</f>
        <v>#N/A</v>
      </c>
      <c r="AA195" s="17" t="e">
        <f>VLOOKUP($G195, Ratings_Comp[], AA$215, FALSE)</f>
        <v>#N/A</v>
      </c>
      <c r="AB195" s="17" t="e">
        <f>VLOOKUP($G195, Ratings_Comp[], AB$215, FALSE)</f>
        <v>#N/A</v>
      </c>
      <c r="AC195" s="17" t="e">
        <f>VLOOKUP($G195, Ratings_Comp[], AC$215, FALSE)</f>
        <v>#N/A</v>
      </c>
      <c r="AD195" t="e">
        <f>VLOOKUP('Prediction Data'!$D195,#REF!, AD$215,FALSE)</f>
        <v>#N/A</v>
      </c>
      <c r="AE195" t="e">
        <f>VLOOKUP('Prediction Data'!$D195,#REF!, AE$215,FALSE)</f>
        <v>#N/A</v>
      </c>
      <c r="AF195" t="e">
        <f>VLOOKUP('Prediction Data'!$D195,#REF!, AF$215,FALSE)</f>
        <v>#N/A</v>
      </c>
      <c r="AG195" t="e">
        <f>VLOOKUP('Prediction Data'!$D195,#REF!, AG$215,FALSE)</f>
        <v>#N/A</v>
      </c>
      <c r="AH195" t="e">
        <f>VLOOKUP('Prediction Data'!$D195,#REF!, AH$215,FALSE)</f>
        <v>#N/A</v>
      </c>
      <c r="AI195" t="e">
        <f>VLOOKUP('Prediction Data'!$E195,#REF!, AI$215,FALSE)</f>
        <v>#N/A</v>
      </c>
      <c r="AJ195" t="e">
        <f>VLOOKUP('Prediction Data'!$E195,#REF!, AJ$215,FALSE)</f>
        <v>#N/A</v>
      </c>
      <c r="AK195" t="e">
        <f>VLOOKUP('Prediction Data'!$E195,#REF!, AK$215,FALSE)</f>
        <v>#N/A</v>
      </c>
      <c r="AL195" t="e">
        <f>VLOOKUP('Prediction Data'!$E195,#REF!, AL$215,FALSE)</f>
        <v>#N/A</v>
      </c>
      <c r="AM195" t="e">
        <f>VLOOKUP('Prediction Data'!$E195,#REF!, AM$215,FALSE)</f>
        <v>#N/A</v>
      </c>
      <c r="AN195" t="e">
        <f>VLOOKUP($F195,#REF!, AN$215,FALSE)</f>
        <v>#N/A</v>
      </c>
      <c r="AO195" t="e">
        <f>VLOOKUP($F195,#REF!, AO$215,FALSE)</f>
        <v>#N/A</v>
      </c>
      <c r="AP195" t="e">
        <f>VLOOKUP($G195,#REF!, AP$215,FALSE)</f>
        <v>#N/A</v>
      </c>
      <c r="AQ195" t="e">
        <f>VLOOKUP($G195,#REF!, AQ$215,FALSE)</f>
        <v>#N/A</v>
      </c>
      <c r="AR195" t="e">
        <f>VLOOKUP($H195,#REF!, 'Prediction Data'!AR$215,FALSE)</f>
        <v>#N/A</v>
      </c>
      <c r="AS195" t="e">
        <f>VLOOKUP($H195,#REF!, 'Prediction Data'!AS$215,FALSE)</f>
        <v>#N/A</v>
      </c>
      <c r="AT195" t="e">
        <f>VLOOKUP($H195,#REF!, 'Prediction Data'!AT$215,FALSE)</f>
        <v>#N/A</v>
      </c>
      <c r="AU195" t="e">
        <f>VLOOKUP($H195,#REF!, 'Prediction Data'!AU$215,FALSE)</f>
        <v>#N/A</v>
      </c>
      <c r="AV195" t="e">
        <f>VLOOKUP($H195,#REF!, 'Prediction Data'!AV$215,FALSE)</f>
        <v>#N/A</v>
      </c>
      <c r="AW195" t="e">
        <f>VLOOKUP($H195,#REF!, 'Prediction Data'!AW$215,FALSE)</f>
        <v>#N/A</v>
      </c>
      <c r="AX195" t="e">
        <f>VLOOKUP($H195,#REF!, 'Prediction Data'!AX$215,FALSE)</f>
        <v>#N/A</v>
      </c>
      <c r="AY195" t="e">
        <f>VLOOKUP($H195,#REF!, 'Prediction Data'!AY$215,FALSE)</f>
        <v>#N/A</v>
      </c>
      <c r="AZ195" t="e">
        <f>VLOOKUP($H195,#REF!, 'Prediction Data'!AZ$215,FALSE)</f>
        <v>#N/A</v>
      </c>
      <c r="BA195" t="e">
        <f>VLOOKUP($H195,#REF!, 'Prediction Data'!BA$215,FALSE)</f>
        <v>#N/A</v>
      </c>
      <c r="BB195" t="e">
        <f>VLOOKUP($H195,#REF!, 'Prediction Data'!BB$215,FALSE)</f>
        <v>#N/A</v>
      </c>
      <c r="BC195" t="e">
        <f>VLOOKUP($H195,#REF!, 'Prediction Data'!BC$215,FALSE)</f>
        <v>#N/A</v>
      </c>
      <c r="BD195" t="e">
        <f>VLOOKUP($I195,#REF!, 'Prediction Data'!BD$215,FALSE)</f>
        <v>#N/A</v>
      </c>
      <c r="BE195" t="e">
        <f>VLOOKUP($I195,#REF!, 'Prediction Data'!BE$215,FALSE)</f>
        <v>#N/A</v>
      </c>
      <c r="BF195" t="e">
        <f>VLOOKUP($I195,#REF!, 'Prediction Data'!BF$215,FALSE)</f>
        <v>#N/A</v>
      </c>
      <c r="BG195" t="e">
        <f>VLOOKUP($I195,#REF!, 'Prediction Data'!BG$215,FALSE)</f>
        <v>#N/A</v>
      </c>
      <c r="BH195" t="e">
        <f>VLOOKUP($I195,#REF!, 'Prediction Data'!BH$215,FALSE)</f>
        <v>#N/A</v>
      </c>
      <c r="BI195" t="e">
        <f>VLOOKUP($I195,#REF!, 'Prediction Data'!BI$215,FALSE)</f>
        <v>#N/A</v>
      </c>
      <c r="BJ195" t="e">
        <f>VLOOKUP($I195,#REF!, 'Prediction Data'!BJ$215,FALSE)</f>
        <v>#N/A</v>
      </c>
      <c r="BK195" t="e">
        <f>VLOOKUP($I195,#REF!, 'Prediction Data'!BK$215,FALSE)</f>
        <v>#N/A</v>
      </c>
      <c r="BL195" t="e">
        <f>VLOOKUP($I195,#REF!, 'Prediction Data'!BL$215,FALSE)</f>
        <v>#N/A</v>
      </c>
      <c r="BM195" t="e">
        <f>VLOOKUP($I195,#REF!, 'Prediction Data'!BM$215,FALSE)</f>
        <v>#N/A</v>
      </c>
      <c r="BN195" t="e">
        <f>VLOOKUP($I195,#REF!, 'Prediction Data'!BN$215,FALSE)</f>
        <v>#N/A</v>
      </c>
      <c r="BO195" t="e">
        <f>VLOOKUP($I195,#REF!, 'Prediction Data'!BO$215,FALSE)</f>
        <v>#N/A</v>
      </c>
      <c r="BP195" t="e">
        <f>VLOOKUP('Prediction Data'!$J195,#REF!, BP$215, FALSE)</f>
        <v>#N/A</v>
      </c>
      <c r="BQ195" t="e">
        <f>VLOOKUP('Prediction Data'!$J195,#REF!, BQ$215, FALSE)</f>
        <v>#N/A</v>
      </c>
      <c r="BR195" t="e">
        <f>VLOOKUP('Prediction Data'!$J195,#REF!, BR$215, FALSE)</f>
        <v>#N/A</v>
      </c>
      <c r="BS195" t="e">
        <f>VLOOKUP('Prediction Data'!$J195,#REF!, BS$215, FALSE)</f>
        <v>#N/A</v>
      </c>
      <c r="BT195" t="e">
        <f>VLOOKUP('Prediction Data'!$J195,#REF!, BT$215, FALSE)</f>
        <v>#N/A</v>
      </c>
      <c r="BU195" t="e">
        <f t="shared" si="33"/>
        <v>#N/A</v>
      </c>
      <c r="BV195" t="e">
        <f t="shared" si="34"/>
        <v>#N/A</v>
      </c>
      <c r="BW195" t="e">
        <f>VLOOKUP('Prediction Data'!$K195,#REF!, BW$215, FALSE)</f>
        <v>#N/A</v>
      </c>
      <c r="BX195" t="e">
        <f>VLOOKUP('Prediction Data'!$K195,#REF!, BX$215, FALSE)</f>
        <v>#N/A</v>
      </c>
      <c r="BY195" t="e">
        <f>VLOOKUP('Prediction Data'!$K195,#REF!, BY$215, FALSE)</f>
        <v>#N/A</v>
      </c>
      <c r="BZ195" t="e">
        <f>VLOOKUP('Prediction Data'!$K195,#REF!, BZ$215, FALSE)</f>
        <v>#N/A</v>
      </c>
      <c r="CA195" t="e">
        <f>VLOOKUP('Prediction Data'!$K195,#REF!, CA$215, FALSE)</f>
        <v>#N/A</v>
      </c>
      <c r="CB195" t="e">
        <f t="shared" si="35"/>
        <v>#N/A</v>
      </c>
      <c r="CC195" t="e">
        <f t="shared" si="36"/>
        <v>#N/A</v>
      </c>
      <c r="CD195" t="e">
        <f t="shared" si="37"/>
        <v>#N/A</v>
      </c>
      <c r="CE195" t="e">
        <f t="shared" si="38"/>
        <v>#N/A</v>
      </c>
      <c r="CF195" s="20" t="e">
        <f t="shared" si="39"/>
        <v>#N/A</v>
      </c>
      <c r="CG195" s="20" t="e">
        <f t="shared" si="40"/>
        <v>#N/A</v>
      </c>
      <c r="CH195" t="e">
        <f>VLOOKUP(Table411[[#This Row],[Conference_H]], Conferences!$H$2:$N$34, 3,FALSE)</f>
        <v>#N/A</v>
      </c>
      <c r="CI195" t="e">
        <f>VLOOKUP(Table411[[#This Row],[Conference_A]], Conferences!$H$2:$N$34, 3,FALSE)</f>
        <v>#N/A</v>
      </c>
      <c r="CJ195" t="e">
        <f>IF(Table411[[#This Row],[CRank_H]]=Table411[[#This Row],[CRank_A]],0,1)</f>
        <v>#N/A</v>
      </c>
      <c r="CK195" t="e">
        <f>VLOOKUP(Table411[[#This Row],[Home Name BPI_SAG ELO]], 'Ratings_Comp'!$A$2:$L$364, 14, FALSE)</f>
        <v>#N/A</v>
      </c>
      <c r="CL195" t="e">
        <f>VLOOKUP(Table411[[#This Row],[Home Name BPI_SAG ELO]], 'Ratings_Comp'!$A$2:$L$364, 15, FALSE)</f>
        <v>#N/A</v>
      </c>
      <c r="CM195" t="e">
        <f>VLOOKUP(Table411[[#This Row],[Away Name BPI_SAG ELO]], 'Ratings_Comp'!$A$2:$L$364, 14, FALSE)</f>
        <v>#N/A</v>
      </c>
      <c r="CN195" t="e">
        <f>VLOOKUP(Table411[[#This Row],[Away Name BPI_SAG ELO]], 'Ratings_Comp'!$A$2:$L$364, 15, FALSE)</f>
        <v>#N/A</v>
      </c>
      <c r="CO195" t="e">
        <f>Table411[[#This Row],[Home_Ws]]/(Table411[[#This Row],[Home_Ws]]+Table411[[#This Row],[Home_Ls]])</f>
        <v>#N/A</v>
      </c>
      <c r="CP195" t="e">
        <f>Table411[[#This Row],[Away_Ws]]/(Table411[[#This Row],[Away_Ws]]+Table411[[#This Row],[Away_Ls]])</f>
        <v>#N/A</v>
      </c>
    </row>
    <row r="196" spans="1:94" x14ac:dyDescent="0.45">
      <c r="A196">
        <f t="shared" si="30"/>
        <v>196</v>
      </c>
      <c r="B196" s="4"/>
      <c r="C196" s="4"/>
      <c r="D196" s="3" t="e">
        <f>VLOOKUP('Prediction Data'!$B196, Names!$C$2:$K$363, 2,FALSE)</f>
        <v>#N/A</v>
      </c>
      <c r="E196" s="3" t="e">
        <f>VLOOKUP('Prediction Data'!$C196, Names!$C$2:$K$363, 2,FALSE)</f>
        <v>#N/A</v>
      </c>
      <c r="F196" s="3" t="e">
        <f>VLOOKUP('Prediction Data'!$B196, Names!$C$2:$K$363, 3,FALSE)</f>
        <v>#N/A</v>
      </c>
      <c r="G196" s="3" t="e">
        <f>VLOOKUP('Prediction Data'!$C196, Names!$C$2:$K$363, 3,FALSE)</f>
        <v>#N/A</v>
      </c>
      <c r="H196" s="3" t="e">
        <f>VLOOKUP('Prediction Data'!$B196, Names!$C$2:$K$363, 5,FALSE)</f>
        <v>#N/A</v>
      </c>
      <c r="I196" s="3" t="e">
        <f>VLOOKUP('Prediction Data'!$C196, Names!$C$2:$K$363, 5,FALSE)</f>
        <v>#N/A</v>
      </c>
      <c r="J196" s="3" t="e">
        <f>VLOOKUP('Prediction Data'!$B196, Names!$C$2:$K$363, 6,FALSE)</f>
        <v>#N/A</v>
      </c>
      <c r="K196" s="3" t="e">
        <f>VLOOKUP('Prediction Data'!$C196, Names!$C$2:$K$363, 6,FALSE)</f>
        <v>#N/A</v>
      </c>
      <c r="L196" s="3" t="e">
        <f>VLOOKUP(B196, Names!$C$2:$M$363, 7,FALSE)</f>
        <v>#N/A</v>
      </c>
      <c r="M196" s="3" t="e">
        <f>VLOOKUP(C196, Names!$C$2:$M$363, 7,FALSE)</f>
        <v>#N/A</v>
      </c>
      <c r="N196" s="4" t="s">
        <v>558</v>
      </c>
      <c r="Q196" s="4">
        <f t="shared" si="31"/>
        <v>0</v>
      </c>
      <c r="R196" s="4" t="str">
        <f t="shared" si="32"/>
        <v>L</v>
      </c>
      <c r="S196" s="5"/>
      <c r="T196" s="17" t="e">
        <f>VLOOKUP($F196, Ratings_Comp[], T$215, FALSE)</f>
        <v>#N/A</v>
      </c>
      <c r="U196" s="17" t="e">
        <f>VLOOKUP($F196, Ratings_Comp[], U$215, FALSE)</f>
        <v>#N/A</v>
      </c>
      <c r="V196" s="17" t="e">
        <f>VLOOKUP($F196, Ratings_Comp[], V$215, FALSE)</f>
        <v>#N/A</v>
      </c>
      <c r="W196" s="17" t="e">
        <f>VLOOKUP($F196, Ratings_Comp[], W$215, FALSE)</f>
        <v>#N/A</v>
      </c>
      <c r="X196" s="17" t="e">
        <f>VLOOKUP($F196, Ratings_Comp[], X$215, FALSE)</f>
        <v>#N/A</v>
      </c>
      <c r="Y196" s="17" t="e">
        <f>VLOOKUP($G196, Ratings_Comp[], Y$215, FALSE)</f>
        <v>#N/A</v>
      </c>
      <c r="Z196" s="17" t="e">
        <f>VLOOKUP($G196, Ratings_Comp[], Z$215, FALSE)</f>
        <v>#N/A</v>
      </c>
      <c r="AA196" s="17" t="e">
        <f>VLOOKUP($G196, Ratings_Comp[], AA$215, FALSE)</f>
        <v>#N/A</v>
      </c>
      <c r="AB196" s="17" t="e">
        <f>VLOOKUP($G196, Ratings_Comp[], AB$215, FALSE)</f>
        <v>#N/A</v>
      </c>
      <c r="AC196" s="17" t="e">
        <f>VLOOKUP($G196, Ratings_Comp[], AC$215, FALSE)</f>
        <v>#N/A</v>
      </c>
      <c r="AD196" t="e">
        <f>VLOOKUP('Prediction Data'!$D196,#REF!, AD$215,FALSE)</f>
        <v>#N/A</v>
      </c>
      <c r="AE196" t="e">
        <f>VLOOKUP('Prediction Data'!$D196,#REF!, AE$215,FALSE)</f>
        <v>#N/A</v>
      </c>
      <c r="AF196" t="e">
        <f>VLOOKUP('Prediction Data'!$D196,#REF!, AF$215,FALSE)</f>
        <v>#N/A</v>
      </c>
      <c r="AG196" t="e">
        <f>VLOOKUP('Prediction Data'!$D196,#REF!, AG$215,FALSE)</f>
        <v>#N/A</v>
      </c>
      <c r="AH196" t="e">
        <f>VLOOKUP('Prediction Data'!$D196,#REF!, AH$215,FALSE)</f>
        <v>#N/A</v>
      </c>
      <c r="AI196" t="e">
        <f>VLOOKUP('Prediction Data'!$E196,#REF!, AI$215,FALSE)</f>
        <v>#N/A</v>
      </c>
      <c r="AJ196" t="e">
        <f>VLOOKUP('Prediction Data'!$E196,#REF!, AJ$215,FALSE)</f>
        <v>#N/A</v>
      </c>
      <c r="AK196" t="e">
        <f>VLOOKUP('Prediction Data'!$E196,#REF!, AK$215,FALSE)</f>
        <v>#N/A</v>
      </c>
      <c r="AL196" t="e">
        <f>VLOOKUP('Prediction Data'!$E196,#REF!, AL$215,FALSE)</f>
        <v>#N/A</v>
      </c>
      <c r="AM196" t="e">
        <f>VLOOKUP('Prediction Data'!$E196,#REF!, AM$215,FALSE)</f>
        <v>#N/A</v>
      </c>
      <c r="AN196" t="e">
        <f>VLOOKUP($F196,#REF!, AN$215,FALSE)</f>
        <v>#N/A</v>
      </c>
      <c r="AO196" t="e">
        <f>VLOOKUP($F196,#REF!, AO$215,FALSE)</f>
        <v>#N/A</v>
      </c>
      <c r="AP196" t="e">
        <f>VLOOKUP($G196,#REF!, AP$215,FALSE)</f>
        <v>#N/A</v>
      </c>
      <c r="AQ196" t="e">
        <f>VLOOKUP($G196,#REF!, AQ$215,FALSE)</f>
        <v>#N/A</v>
      </c>
      <c r="AR196" t="e">
        <f>VLOOKUP($H196,#REF!, 'Prediction Data'!AR$215,FALSE)</f>
        <v>#N/A</v>
      </c>
      <c r="AS196" t="e">
        <f>VLOOKUP($H196,#REF!, 'Prediction Data'!AS$215,FALSE)</f>
        <v>#N/A</v>
      </c>
      <c r="AT196" t="e">
        <f>VLOOKUP($H196,#REF!, 'Prediction Data'!AT$215,FALSE)</f>
        <v>#N/A</v>
      </c>
      <c r="AU196" t="e">
        <f>VLOOKUP($H196,#REF!, 'Prediction Data'!AU$215,FALSE)</f>
        <v>#N/A</v>
      </c>
      <c r="AV196" t="e">
        <f>VLOOKUP($H196,#REF!, 'Prediction Data'!AV$215,FALSE)</f>
        <v>#N/A</v>
      </c>
      <c r="AW196" t="e">
        <f>VLOOKUP($H196,#REF!, 'Prediction Data'!AW$215,FALSE)</f>
        <v>#N/A</v>
      </c>
      <c r="AX196" t="e">
        <f>VLOOKUP($H196,#REF!, 'Prediction Data'!AX$215,FALSE)</f>
        <v>#N/A</v>
      </c>
      <c r="AY196" t="e">
        <f>VLOOKUP($H196,#REF!, 'Prediction Data'!AY$215,FALSE)</f>
        <v>#N/A</v>
      </c>
      <c r="AZ196" t="e">
        <f>VLOOKUP($H196,#REF!, 'Prediction Data'!AZ$215,FALSE)</f>
        <v>#N/A</v>
      </c>
      <c r="BA196" t="e">
        <f>VLOOKUP($H196,#REF!, 'Prediction Data'!BA$215,FALSE)</f>
        <v>#N/A</v>
      </c>
      <c r="BB196" t="e">
        <f>VLOOKUP($H196,#REF!, 'Prediction Data'!BB$215,FALSE)</f>
        <v>#N/A</v>
      </c>
      <c r="BC196" t="e">
        <f>VLOOKUP($H196,#REF!, 'Prediction Data'!BC$215,FALSE)</f>
        <v>#N/A</v>
      </c>
      <c r="BD196" t="e">
        <f>VLOOKUP($I196,#REF!, 'Prediction Data'!BD$215,FALSE)</f>
        <v>#N/A</v>
      </c>
      <c r="BE196" t="e">
        <f>VLOOKUP($I196,#REF!, 'Prediction Data'!BE$215,FALSE)</f>
        <v>#N/A</v>
      </c>
      <c r="BF196" t="e">
        <f>VLOOKUP($I196,#REF!, 'Prediction Data'!BF$215,FALSE)</f>
        <v>#N/A</v>
      </c>
      <c r="BG196" t="e">
        <f>VLOOKUP($I196,#REF!, 'Prediction Data'!BG$215,FALSE)</f>
        <v>#N/A</v>
      </c>
      <c r="BH196" t="e">
        <f>VLOOKUP($I196,#REF!, 'Prediction Data'!BH$215,FALSE)</f>
        <v>#N/A</v>
      </c>
      <c r="BI196" t="e">
        <f>VLOOKUP($I196,#REF!, 'Prediction Data'!BI$215,FALSE)</f>
        <v>#N/A</v>
      </c>
      <c r="BJ196" t="e">
        <f>VLOOKUP($I196,#REF!, 'Prediction Data'!BJ$215,FALSE)</f>
        <v>#N/A</v>
      </c>
      <c r="BK196" t="e">
        <f>VLOOKUP($I196,#REF!, 'Prediction Data'!BK$215,FALSE)</f>
        <v>#N/A</v>
      </c>
      <c r="BL196" t="e">
        <f>VLOOKUP($I196,#REF!, 'Prediction Data'!BL$215,FALSE)</f>
        <v>#N/A</v>
      </c>
      <c r="BM196" t="e">
        <f>VLOOKUP($I196,#REF!, 'Prediction Data'!BM$215,FALSE)</f>
        <v>#N/A</v>
      </c>
      <c r="BN196" t="e">
        <f>VLOOKUP($I196,#REF!, 'Prediction Data'!BN$215,FALSE)</f>
        <v>#N/A</v>
      </c>
      <c r="BO196" t="e">
        <f>VLOOKUP($I196,#REF!, 'Prediction Data'!BO$215,FALSE)</f>
        <v>#N/A</v>
      </c>
      <c r="BP196" t="e">
        <f>VLOOKUP('Prediction Data'!$J196,#REF!, BP$215, FALSE)</f>
        <v>#N/A</v>
      </c>
      <c r="BQ196" t="e">
        <f>VLOOKUP('Prediction Data'!$J196,#REF!, BQ$215, FALSE)</f>
        <v>#N/A</v>
      </c>
      <c r="BR196" t="e">
        <f>VLOOKUP('Prediction Data'!$J196,#REF!, BR$215, FALSE)</f>
        <v>#N/A</v>
      </c>
      <c r="BS196" t="e">
        <f>VLOOKUP('Prediction Data'!$J196,#REF!, BS$215, FALSE)</f>
        <v>#N/A</v>
      </c>
      <c r="BT196" t="e">
        <f>VLOOKUP('Prediction Data'!$J196,#REF!, BT$215, FALSE)</f>
        <v>#N/A</v>
      </c>
      <c r="BU196" t="e">
        <f t="shared" si="33"/>
        <v>#N/A</v>
      </c>
      <c r="BV196" t="e">
        <f t="shared" si="34"/>
        <v>#N/A</v>
      </c>
      <c r="BW196" t="e">
        <f>VLOOKUP('Prediction Data'!$K196,#REF!, BW$215, FALSE)</f>
        <v>#N/A</v>
      </c>
      <c r="BX196" t="e">
        <f>VLOOKUP('Prediction Data'!$K196,#REF!, BX$215, FALSE)</f>
        <v>#N/A</v>
      </c>
      <c r="BY196" t="e">
        <f>VLOOKUP('Prediction Data'!$K196,#REF!, BY$215, FALSE)</f>
        <v>#N/A</v>
      </c>
      <c r="BZ196" t="e">
        <f>VLOOKUP('Prediction Data'!$K196,#REF!, BZ$215, FALSE)</f>
        <v>#N/A</v>
      </c>
      <c r="CA196" t="e">
        <f>VLOOKUP('Prediction Data'!$K196,#REF!, CA$215, FALSE)</f>
        <v>#N/A</v>
      </c>
      <c r="CB196" t="e">
        <f t="shared" si="35"/>
        <v>#N/A</v>
      </c>
      <c r="CC196" t="e">
        <f t="shared" si="36"/>
        <v>#N/A</v>
      </c>
      <c r="CD196" t="e">
        <f t="shared" si="37"/>
        <v>#N/A</v>
      </c>
      <c r="CE196" t="e">
        <f t="shared" si="38"/>
        <v>#N/A</v>
      </c>
      <c r="CF196" s="20" t="e">
        <f t="shared" si="39"/>
        <v>#N/A</v>
      </c>
      <c r="CG196" s="20" t="e">
        <f t="shared" si="40"/>
        <v>#N/A</v>
      </c>
      <c r="CH196" t="e">
        <f>VLOOKUP(Table411[[#This Row],[Conference_H]], Conferences!$H$2:$N$34, 3,FALSE)</f>
        <v>#N/A</v>
      </c>
      <c r="CI196" t="e">
        <f>VLOOKUP(Table411[[#This Row],[Conference_A]], Conferences!$H$2:$N$34, 3,FALSE)</f>
        <v>#N/A</v>
      </c>
      <c r="CJ196" t="e">
        <f>IF(Table411[[#This Row],[CRank_H]]=Table411[[#This Row],[CRank_A]],0,1)</f>
        <v>#N/A</v>
      </c>
      <c r="CK196" t="e">
        <f>VLOOKUP(Table411[[#This Row],[Home Name BPI_SAG ELO]], 'Ratings_Comp'!$A$2:$L$364, 14, FALSE)</f>
        <v>#N/A</v>
      </c>
      <c r="CL196" t="e">
        <f>VLOOKUP(Table411[[#This Row],[Home Name BPI_SAG ELO]], 'Ratings_Comp'!$A$2:$L$364, 15, FALSE)</f>
        <v>#N/A</v>
      </c>
      <c r="CM196" t="e">
        <f>VLOOKUP(Table411[[#This Row],[Away Name BPI_SAG ELO]], 'Ratings_Comp'!$A$2:$L$364, 14, FALSE)</f>
        <v>#N/A</v>
      </c>
      <c r="CN196" t="e">
        <f>VLOOKUP(Table411[[#This Row],[Away Name BPI_SAG ELO]], 'Ratings_Comp'!$A$2:$L$364, 15, FALSE)</f>
        <v>#N/A</v>
      </c>
      <c r="CO196" t="e">
        <f>Table411[[#This Row],[Home_Ws]]/(Table411[[#This Row],[Home_Ws]]+Table411[[#This Row],[Home_Ls]])</f>
        <v>#N/A</v>
      </c>
      <c r="CP196" t="e">
        <f>Table411[[#This Row],[Away_Ws]]/(Table411[[#This Row],[Away_Ws]]+Table411[[#This Row],[Away_Ls]])</f>
        <v>#N/A</v>
      </c>
    </row>
    <row r="197" spans="1:94" x14ac:dyDescent="0.45">
      <c r="A197">
        <f>A196+1</f>
        <v>197</v>
      </c>
      <c r="B197" s="4"/>
      <c r="C197" s="4"/>
      <c r="D197" s="3" t="e">
        <f>VLOOKUP('Prediction Data'!$B197, Names!$C$2:$K$363, 2,FALSE)</f>
        <v>#N/A</v>
      </c>
      <c r="E197" s="3" t="e">
        <f>VLOOKUP('Prediction Data'!$C197, Names!$C$2:$K$363, 2,FALSE)</f>
        <v>#N/A</v>
      </c>
      <c r="F197" s="3" t="e">
        <f>VLOOKUP('Prediction Data'!$B197, Names!$C$2:$K$363, 3,FALSE)</f>
        <v>#N/A</v>
      </c>
      <c r="G197" s="3" t="e">
        <f>VLOOKUP('Prediction Data'!$C197, Names!$C$2:$K$363, 3,FALSE)</f>
        <v>#N/A</v>
      </c>
      <c r="H197" s="3" t="e">
        <f>VLOOKUP('Prediction Data'!$B197, Names!$C$2:$K$363, 5,FALSE)</f>
        <v>#N/A</v>
      </c>
      <c r="I197" s="3" t="e">
        <f>VLOOKUP('Prediction Data'!$C197, Names!$C$2:$K$363, 5,FALSE)</f>
        <v>#N/A</v>
      </c>
      <c r="J197" s="3" t="e">
        <f>VLOOKUP('Prediction Data'!$B197, Names!$C$2:$K$363, 6,FALSE)</f>
        <v>#N/A</v>
      </c>
      <c r="K197" s="3" t="e">
        <f>VLOOKUP('Prediction Data'!$C197, Names!$C$2:$K$363, 6,FALSE)</f>
        <v>#N/A</v>
      </c>
      <c r="L197" s="3" t="e">
        <f>VLOOKUP(B197, Names!$C$2:$M$363, 7,FALSE)</f>
        <v>#N/A</v>
      </c>
      <c r="M197" s="3" t="e">
        <f>VLOOKUP(C197, Names!$C$2:$M$363, 7,FALSE)</f>
        <v>#N/A</v>
      </c>
      <c r="N197" s="4" t="s">
        <v>558</v>
      </c>
      <c r="Q197" s="4">
        <f t="shared" si="31"/>
        <v>0</v>
      </c>
      <c r="R197" s="4" t="str">
        <f t="shared" si="32"/>
        <v>L</v>
      </c>
      <c r="S197" s="5"/>
      <c r="T197" s="17" t="e">
        <f>VLOOKUP($F197, Ratings_Comp[], T$215, FALSE)</f>
        <v>#N/A</v>
      </c>
      <c r="U197" s="17" t="e">
        <f>VLOOKUP($F197, Ratings_Comp[], U$215, FALSE)</f>
        <v>#N/A</v>
      </c>
      <c r="V197" s="17" t="e">
        <f>VLOOKUP($F197, Ratings_Comp[], V$215, FALSE)</f>
        <v>#N/A</v>
      </c>
      <c r="W197" s="17" t="e">
        <f>VLOOKUP($F197, Ratings_Comp[], W$215, FALSE)</f>
        <v>#N/A</v>
      </c>
      <c r="X197" s="17" t="e">
        <f>VLOOKUP($F197, Ratings_Comp[], X$215, FALSE)</f>
        <v>#N/A</v>
      </c>
      <c r="Y197" s="17" t="e">
        <f>VLOOKUP($G197, Ratings_Comp[], Y$215, FALSE)</f>
        <v>#N/A</v>
      </c>
      <c r="Z197" s="17" t="e">
        <f>VLOOKUP($G197, Ratings_Comp[], Z$215, FALSE)</f>
        <v>#N/A</v>
      </c>
      <c r="AA197" s="17" t="e">
        <f>VLOOKUP($G197, Ratings_Comp[], AA$215, FALSE)</f>
        <v>#N/A</v>
      </c>
      <c r="AB197" s="17" t="e">
        <f>VLOOKUP($G197, Ratings_Comp[], AB$215, FALSE)</f>
        <v>#N/A</v>
      </c>
      <c r="AC197" s="17" t="e">
        <f>VLOOKUP($G197, Ratings_Comp[], AC$215, FALSE)</f>
        <v>#N/A</v>
      </c>
      <c r="AD197" t="e">
        <f>VLOOKUP('Prediction Data'!$D197,#REF!, AD$215,FALSE)</f>
        <v>#N/A</v>
      </c>
      <c r="AE197" t="e">
        <f>VLOOKUP('Prediction Data'!$D197,#REF!, AE$215,FALSE)</f>
        <v>#N/A</v>
      </c>
      <c r="AF197" t="e">
        <f>VLOOKUP('Prediction Data'!$D197,#REF!, AF$215,FALSE)</f>
        <v>#N/A</v>
      </c>
      <c r="AG197" t="e">
        <f>VLOOKUP('Prediction Data'!$D197,#REF!, AG$215,FALSE)</f>
        <v>#N/A</v>
      </c>
      <c r="AH197" t="e">
        <f>VLOOKUP('Prediction Data'!$D197,#REF!, AH$215,FALSE)</f>
        <v>#N/A</v>
      </c>
      <c r="AI197" t="e">
        <f>VLOOKUP('Prediction Data'!$E197,#REF!, AI$215,FALSE)</f>
        <v>#N/A</v>
      </c>
      <c r="AJ197" t="e">
        <f>VLOOKUP('Prediction Data'!$E197,#REF!, AJ$215,FALSE)</f>
        <v>#N/A</v>
      </c>
      <c r="AK197" t="e">
        <f>VLOOKUP('Prediction Data'!$E197,#REF!, AK$215,FALSE)</f>
        <v>#N/A</v>
      </c>
      <c r="AL197" t="e">
        <f>VLOOKUP('Prediction Data'!$E197,#REF!, AL$215,FALSE)</f>
        <v>#N/A</v>
      </c>
      <c r="AM197" t="e">
        <f>VLOOKUP('Prediction Data'!$E197,#REF!, AM$215,FALSE)</f>
        <v>#N/A</v>
      </c>
      <c r="AN197" t="e">
        <f>VLOOKUP($F197,#REF!, AN$215,FALSE)</f>
        <v>#N/A</v>
      </c>
      <c r="AO197" t="e">
        <f>VLOOKUP($F197,#REF!, AO$215,FALSE)</f>
        <v>#N/A</v>
      </c>
      <c r="AP197" t="e">
        <f>VLOOKUP($G197,#REF!, AP$215,FALSE)</f>
        <v>#N/A</v>
      </c>
      <c r="AQ197" t="e">
        <f>VLOOKUP($G197,#REF!, AQ$215,FALSE)</f>
        <v>#N/A</v>
      </c>
      <c r="AR197" t="e">
        <f>VLOOKUP($H197,#REF!, 'Prediction Data'!AR$215,FALSE)</f>
        <v>#N/A</v>
      </c>
      <c r="AS197" t="e">
        <f>VLOOKUP($H197,#REF!, 'Prediction Data'!AS$215,FALSE)</f>
        <v>#N/A</v>
      </c>
      <c r="AT197" t="e">
        <f>VLOOKUP($H197,#REF!, 'Prediction Data'!AT$215,FALSE)</f>
        <v>#N/A</v>
      </c>
      <c r="AU197" t="e">
        <f>VLOOKUP($H197,#REF!, 'Prediction Data'!AU$215,FALSE)</f>
        <v>#N/A</v>
      </c>
      <c r="AV197" t="e">
        <f>VLOOKUP($H197,#REF!, 'Prediction Data'!AV$215,FALSE)</f>
        <v>#N/A</v>
      </c>
      <c r="AW197" t="e">
        <f>VLOOKUP($H197,#REF!, 'Prediction Data'!AW$215,FALSE)</f>
        <v>#N/A</v>
      </c>
      <c r="AX197" t="e">
        <f>VLOOKUP($H197,#REF!, 'Prediction Data'!AX$215,FALSE)</f>
        <v>#N/A</v>
      </c>
      <c r="AY197" t="e">
        <f>VLOOKUP($H197,#REF!, 'Prediction Data'!AY$215,FALSE)</f>
        <v>#N/A</v>
      </c>
      <c r="AZ197" t="e">
        <f>VLOOKUP($H197,#REF!, 'Prediction Data'!AZ$215,FALSE)</f>
        <v>#N/A</v>
      </c>
      <c r="BA197" t="e">
        <f>VLOOKUP($H197,#REF!, 'Prediction Data'!BA$215,FALSE)</f>
        <v>#N/A</v>
      </c>
      <c r="BB197" t="e">
        <f>VLOOKUP($H197,#REF!, 'Prediction Data'!BB$215,FALSE)</f>
        <v>#N/A</v>
      </c>
      <c r="BC197" t="e">
        <f>VLOOKUP($H197,#REF!, 'Prediction Data'!BC$215,FALSE)</f>
        <v>#N/A</v>
      </c>
      <c r="BD197" t="e">
        <f>VLOOKUP($I197,#REF!, 'Prediction Data'!BD$215,FALSE)</f>
        <v>#N/A</v>
      </c>
      <c r="BE197" t="e">
        <f>VLOOKUP($I197,#REF!, 'Prediction Data'!BE$215,FALSE)</f>
        <v>#N/A</v>
      </c>
      <c r="BF197" t="e">
        <f>VLOOKUP($I197,#REF!, 'Prediction Data'!BF$215,FALSE)</f>
        <v>#N/A</v>
      </c>
      <c r="BG197" t="e">
        <f>VLOOKUP($I197,#REF!, 'Prediction Data'!BG$215,FALSE)</f>
        <v>#N/A</v>
      </c>
      <c r="BH197" t="e">
        <f>VLOOKUP($I197,#REF!, 'Prediction Data'!BH$215,FALSE)</f>
        <v>#N/A</v>
      </c>
      <c r="BI197" t="e">
        <f>VLOOKUP($I197,#REF!, 'Prediction Data'!BI$215,FALSE)</f>
        <v>#N/A</v>
      </c>
      <c r="BJ197" t="e">
        <f>VLOOKUP($I197,#REF!, 'Prediction Data'!BJ$215,FALSE)</f>
        <v>#N/A</v>
      </c>
      <c r="BK197" t="e">
        <f>VLOOKUP($I197,#REF!, 'Prediction Data'!BK$215,FALSE)</f>
        <v>#N/A</v>
      </c>
      <c r="BL197" t="e">
        <f>VLOOKUP($I197,#REF!, 'Prediction Data'!BL$215,FALSE)</f>
        <v>#N/A</v>
      </c>
      <c r="BM197" t="e">
        <f>VLOOKUP($I197,#REF!, 'Prediction Data'!BM$215,FALSE)</f>
        <v>#N/A</v>
      </c>
      <c r="BN197" t="e">
        <f>VLOOKUP($I197,#REF!, 'Prediction Data'!BN$215,FALSE)</f>
        <v>#N/A</v>
      </c>
      <c r="BO197" t="e">
        <f>VLOOKUP($I197,#REF!, 'Prediction Data'!BO$215,FALSE)</f>
        <v>#N/A</v>
      </c>
      <c r="BP197" t="e">
        <f>VLOOKUP('Prediction Data'!$J197,#REF!, BP$215, FALSE)</f>
        <v>#N/A</v>
      </c>
      <c r="BQ197" t="e">
        <f>VLOOKUP('Prediction Data'!$J197,#REF!, BQ$215, FALSE)</f>
        <v>#N/A</v>
      </c>
      <c r="BR197" t="e">
        <f>VLOOKUP('Prediction Data'!$J197,#REF!, BR$215, FALSE)</f>
        <v>#N/A</v>
      </c>
      <c r="BS197" t="e">
        <f>VLOOKUP('Prediction Data'!$J197,#REF!, BS$215, FALSE)</f>
        <v>#N/A</v>
      </c>
      <c r="BT197" t="e">
        <f>VLOOKUP('Prediction Data'!$J197,#REF!, BT$215, FALSE)</f>
        <v>#N/A</v>
      </c>
      <c r="BU197" t="e">
        <f t="shared" si="33"/>
        <v>#N/A</v>
      </c>
      <c r="BV197" t="e">
        <f t="shared" si="34"/>
        <v>#N/A</v>
      </c>
      <c r="BW197" t="e">
        <f>VLOOKUP('Prediction Data'!$K197,#REF!, BW$215, FALSE)</f>
        <v>#N/A</v>
      </c>
      <c r="BX197" t="e">
        <f>VLOOKUP('Prediction Data'!$K197,#REF!, BX$215, FALSE)</f>
        <v>#N/A</v>
      </c>
      <c r="BY197" t="e">
        <f>VLOOKUP('Prediction Data'!$K197,#REF!, BY$215, FALSE)</f>
        <v>#N/A</v>
      </c>
      <c r="BZ197" t="e">
        <f>VLOOKUP('Prediction Data'!$K197,#REF!, BZ$215, FALSE)</f>
        <v>#N/A</v>
      </c>
      <c r="CA197" t="e">
        <f>VLOOKUP('Prediction Data'!$K197,#REF!, CA$215, FALSE)</f>
        <v>#N/A</v>
      </c>
      <c r="CB197" t="e">
        <f t="shared" si="35"/>
        <v>#N/A</v>
      </c>
      <c r="CC197" t="e">
        <f t="shared" si="36"/>
        <v>#N/A</v>
      </c>
      <c r="CD197" t="e">
        <f t="shared" si="37"/>
        <v>#N/A</v>
      </c>
      <c r="CE197" t="e">
        <f t="shared" si="38"/>
        <v>#N/A</v>
      </c>
      <c r="CF197" s="20" t="e">
        <f t="shared" si="39"/>
        <v>#N/A</v>
      </c>
      <c r="CG197" s="20" t="e">
        <f t="shared" si="40"/>
        <v>#N/A</v>
      </c>
      <c r="CH197" t="e">
        <f>VLOOKUP(Table411[[#This Row],[Conference_H]], Conferences!$H$2:$N$34, 3,FALSE)</f>
        <v>#N/A</v>
      </c>
      <c r="CI197" t="e">
        <f>VLOOKUP(Table411[[#This Row],[Conference_A]], Conferences!$H$2:$N$34, 3,FALSE)</f>
        <v>#N/A</v>
      </c>
      <c r="CJ197" t="e">
        <f>IF(Table411[[#This Row],[CRank_H]]=Table411[[#This Row],[CRank_A]],0,1)</f>
        <v>#N/A</v>
      </c>
      <c r="CK197" t="e">
        <f>VLOOKUP(Table411[[#This Row],[Home Name BPI_SAG ELO]], 'Ratings_Comp'!$A$2:$L$364, 14, FALSE)</f>
        <v>#N/A</v>
      </c>
      <c r="CL197" t="e">
        <f>VLOOKUP(Table411[[#This Row],[Home Name BPI_SAG ELO]], 'Ratings_Comp'!$A$2:$L$364, 15, FALSE)</f>
        <v>#N/A</v>
      </c>
      <c r="CM197" t="e">
        <f>VLOOKUP(Table411[[#This Row],[Away Name BPI_SAG ELO]], 'Ratings_Comp'!$A$2:$L$364, 14, FALSE)</f>
        <v>#N/A</v>
      </c>
      <c r="CN197" t="e">
        <f>VLOOKUP(Table411[[#This Row],[Away Name BPI_SAG ELO]], 'Ratings_Comp'!$A$2:$L$364, 15, FALSE)</f>
        <v>#N/A</v>
      </c>
      <c r="CO197" t="e">
        <f>Table411[[#This Row],[Home_Ws]]/(Table411[[#This Row],[Home_Ws]]+Table411[[#This Row],[Home_Ls]])</f>
        <v>#N/A</v>
      </c>
      <c r="CP197" t="e">
        <f>Table411[[#This Row],[Away_Ws]]/(Table411[[#This Row],[Away_Ws]]+Table411[[#This Row],[Away_Ls]])</f>
        <v>#N/A</v>
      </c>
    </row>
    <row r="198" spans="1:94" x14ac:dyDescent="0.45">
      <c r="A198">
        <f t="shared" si="30"/>
        <v>198</v>
      </c>
      <c r="B198" s="4"/>
      <c r="C198" s="4"/>
      <c r="D198" s="3" t="e">
        <f>VLOOKUP('Prediction Data'!$B198, Names!$C$2:$K$363, 2,FALSE)</f>
        <v>#N/A</v>
      </c>
      <c r="E198" s="3" t="e">
        <f>VLOOKUP('Prediction Data'!$C198, Names!$C$2:$K$363, 2,FALSE)</f>
        <v>#N/A</v>
      </c>
      <c r="F198" s="3" t="e">
        <f>VLOOKUP('Prediction Data'!$B198, Names!$C$2:$K$363, 3,FALSE)</f>
        <v>#N/A</v>
      </c>
      <c r="G198" s="3" t="e">
        <f>VLOOKUP('Prediction Data'!$C198, Names!$C$2:$K$363, 3,FALSE)</f>
        <v>#N/A</v>
      </c>
      <c r="H198" s="3" t="e">
        <f>VLOOKUP('Prediction Data'!$B198, Names!$C$2:$K$363, 5,FALSE)</f>
        <v>#N/A</v>
      </c>
      <c r="I198" s="3" t="e">
        <f>VLOOKUP('Prediction Data'!$C198, Names!$C$2:$K$363, 5,FALSE)</f>
        <v>#N/A</v>
      </c>
      <c r="J198" s="3" t="e">
        <f>VLOOKUP('Prediction Data'!$B198, Names!$C$2:$K$363, 6,FALSE)</f>
        <v>#N/A</v>
      </c>
      <c r="K198" s="3" t="e">
        <f>VLOOKUP('Prediction Data'!$C198, Names!$C$2:$K$363, 6,FALSE)</f>
        <v>#N/A</v>
      </c>
      <c r="L198" s="3" t="e">
        <f>VLOOKUP(B198, Names!$C$2:$M$363, 7,FALSE)</f>
        <v>#N/A</v>
      </c>
      <c r="M198" s="3" t="e">
        <f>VLOOKUP(C198, Names!$C$2:$M$363, 7,FALSE)</f>
        <v>#N/A</v>
      </c>
      <c r="N198" s="4" t="s">
        <v>558</v>
      </c>
      <c r="Q198" s="4">
        <f t="shared" si="31"/>
        <v>0</v>
      </c>
      <c r="R198" s="4" t="str">
        <f t="shared" si="32"/>
        <v>L</v>
      </c>
      <c r="S198" s="5"/>
      <c r="T198" s="17" t="e">
        <f>VLOOKUP($F198, Ratings_Comp[], T$215, FALSE)</f>
        <v>#N/A</v>
      </c>
      <c r="U198" s="17" t="e">
        <f>VLOOKUP($F198, Ratings_Comp[], U$215, FALSE)</f>
        <v>#N/A</v>
      </c>
      <c r="V198" s="17" t="e">
        <f>VLOOKUP($F198, Ratings_Comp[], V$215, FALSE)</f>
        <v>#N/A</v>
      </c>
      <c r="W198" s="17" t="e">
        <f>VLOOKUP($F198, Ratings_Comp[], W$215, FALSE)</f>
        <v>#N/A</v>
      </c>
      <c r="X198" s="17" t="e">
        <f>VLOOKUP($F198, Ratings_Comp[], X$215, FALSE)</f>
        <v>#N/A</v>
      </c>
      <c r="Y198" s="17" t="e">
        <f>VLOOKUP($G198, Ratings_Comp[], Y$215, FALSE)</f>
        <v>#N/A</v>
      </c>
      <c r="Z198" s="17" t="e">
        <f>VLOOKUP($G198, Ratings_Comp[], Z$215, FALSE)</f>
        <v>#N/A</v>
      </c>
      <c r="AA198" s="17" t="e">
        <f>VLOOKUP($G198, Ratings_Comp[], AA$215, FALSE)</f>
        <v>#N/A</v>
      </c>
      <c r="AB198" s="17" t="e">
        <f>VLOOKUP($G198, Ratings_Comp[], AB$215, FALSE)</f>
        <v>#N/A</v>
      </c>
      <c r="AC198" s="17" t="e">
        <f>VLOOKUP($G198, Ratings_Comp[], AC$215, FALSE)</f>
        <v>#N/A</v>
      </c>
      <c r="AD198" t="e">
        <f>VLOOKUP('Prediction Data'!$D198,#REF!, AD$215,FALSE)</f>
        <v>#N/A</v>
      </c>
      <c r="AE198" t="e">
        <f>VLOOKUP('Prediction Data'!$D198,#REF!, AE$215,FALSE)</f>
        <v>#N/A</v>
      </c>
      <c r="AF198" t="e">
        <f>VLOOKUP('Prediction Data'!$D198,#REF!, AF$215,FALSE)</f>
        <v>#N/A</v>
      </c>
      <c r="AG198" t="e">
        <f>VLOOKUP('Prediction Data'!$D198,#REF!, AG$215,FALSE)</f>
        <v>#N/A</v>
      </c>
      <c r="AH198" t="e">
        <f>VLOOKUP('Prediction Data'!$D198,#REF!, AH$215,FALSE)</f>
        <v>#N/A</v>
      </c>
      <c r="AI198" t="e">
        <f>VLOOKUP('Prediction Data'!$E198,#REF!, AI$215,FALSE)</f>
        <v>#N/A</v>
      </c>
      <c r="AJ198" t="e">
        <f>VLOOKUP('Prediction Data'!$E198,#REF!, AJ$215,FALSE)</f>
        <v>#N/A</v>
      </c>
      <c r="AK198" t="e">
        <f>VLOOKUP('Prediction Data'!$E198,#REF!, AK$215,FALSE)</f>
        <v>#N/A</v>
      </c>
      <c r="AL198" t="e">
        <f>VLOOKUP('Prediction Data'!$E198,#REF!, AL$215,FALSE)</f>
        <v>#N/A</v>
      </c>
      <c r="AM198" t="e">
        <f>VLOOKUP('Prediction Data'!$E198,#REF!, AM$215,FALSE)</f>
        <v>#N/A</v>
      </c>
      <c r="AN198" t="e">
        <f>VLOOKUP($F198,#REF!, AN$215,FALSE)</f>
        <v>#N/A</v>
      </c>
      <c r="AO198" t="e">
        <f>VLOOKUP($F198,#REF!, AO$215,FALSE)</f>
        <v>#N/A</v>
      </c>
      <c r="AP198" t="e">
        <f>VLOOKUP($G198,#REF!, AP$215,FALSE)</f>
        <v>#N/A</v>
      </c>
      <c r="AQ198" t="e">
        <f>VLOOKUP($G198,#REF!, AQ$215,FALSE)</f>
        <v>#N/A</v>
      </c>
      <c r="AR198" t="e">
        <f>VLOOKUP($H198,#REF!, 'Prediction Data'!AR$215,FALSE)</f>
        <v>#N/A</v>
      </c>
      <c r="AS198" t="e">
        <f>VLOOKUP($H198,#REF!, 'Prediction Data'!AS$215,FALSE)</f>
        <v>#N/A</v>
      </c>
      <c r="AT198" t="e">
        <f>VLOOKUP($H198,#REF!, 'Prediction Data'!AT$215,FALSE)</f>
        <v>#N/A</v>
      </c>
      <c r="AU198" t="e">
        <f>VLOOKUP($H198,#REF!, 'Prediction Data'!AU$215,FALSE)</f>
        <v>#N/A</v>
      </c>
      <c r="AV198" t="e">
        <f>VLOOKUP($H198,#REF!, 'Prediction Data'!AV$215,FALSE)</f>
        <v>#N/A</v>
      </c>
      <c r="AW198" t="e">
        <f>VLOOKUP($H198,#REF!, 'Prediction Data'!AW$215,FALSE)</f>
        <v>#N/A</v>
      </c>
      <c r="AX198" t="e">
        <f>VLOOKUP($H198,#REF!, 'Prediction Data'!AX$215,FALSE)</f>
        <v>#N/A</v>
      </c>
      <c r="AY198" t="e">
        <f>VLOOKUP($H198,#REF!, 'Prediction Data'!AY$215,FALSE)</f>
        <v>#N/A</v>
      </c>
      <c r="AZ198" t="e">
        <f>VLOOKUP($H198,#REF!, 'Prediction Data'!AZ$215,FALSE)</f>
        <v>#N/A</v>
      </c>
      <c r="BA198" t="e">
        <f>VLOOKUP($H198,#REF!, 'Prediction Data'!BA$215,FALSE)</f>
        <v>#N/A</v>
      </c>
      <c r="BB198" t="e">
        <f>VLOOKUP($H198,#REF!, 'Prediction Data'!BB$215,FALSE)</f>
        <v>#N/A</v>
      </c>
      <c r="BC198" t="e">
        <f>VLOOKUP($H198,#REF!, 'Prediction Data'!BC$215,FALSE)</f>
        <v>#N/A</v>
      </c>
      <c r="BD198" t="e">
        <f>VLOOKUP($I198,#REF!, 'Prediction Data'!BD$215,FALSE)</f>
        <v>#N/A</v>
      </c>
      <c r="BE198" t="e">
        <f>VLOOKUP($I198,#REF!, 'Prediction Data'!BE$215,FALSE)</f>
        <v>#N/A</v>
      </c>
      <c r="BF198" t="e">
        <f>VLOOKUP($I198,#REF!, 'Prediction Data'!BF$215,FALSE)</f>
        <v>#N/A</v>
      </c>
      <c r="BG198" t="e">
        <f>VLOOKUP($I198,#REF!, 'Prediction Data'!BG$215,FALSE)</f>
        <v>#N/A</v>
      </c>
      <c r="BH198" t="e">
        <f>VLOOKUP($I198,#REF!, 'Prediction Data'!BH$215,FALSE)</f>
        <v>#N/A</v>
      </c>
      <c r="BI198" t="e">
        <f>VLOOKUP($I198,#REF!, 'Prediction Data'!BI$215,FALSE)</f>
        <v>#N/A</v>
      </c>
      <c r="BJ198" t="e">
        <f>VLOOKUP($I198,#REF!, 'Prediction Data'!BJ$215,FALSE)</f>
        <v>#N/A</v>
      </c>
      <c r="BK198" t="e">
        <f>VLOOKUP($I198,#REF!, 'Prediction Data'!BK$215,FALSE)</f>
        <v>#N/A</v>
      </c>
      <c r="BL198" t="e">
        <f>VLOOKUP($I198,#REF!, 'Prediction Data'!BL$215,FALSE)</f>
        <v>#N/A</v>
      </c>
      <c r="BM198" t="e">
        <f>VLOOKUP($I198,#REF!, 'Prediction Data'!BM$215,FALSE)</f>
        <v>#N/A</v>
      </c>
      <c r="BN198" t="e">
        <f>VLOOKUP($I198,#REF!, 'Prediction Data'!BN$215,FALSE)</f>
        <v>#N/A</v>
      </c>
      <c r="BO198" t="e">
        <f>VLOOKUP($I198,#REF!, 'Prediction Data'!BO$215,FALSE)</f>
        <v>#N/A</v>
      </c>
      <c r="BP198" t="e">
        <f>VLOOKUP('Prediction Data'!$J198,#REF!, BP$215, FALSE)</f>
        <v>#N/A</v>
      </c>
      <c r="BQ198" t="e">
        <f>VLOOKUP('Prediction Data'!$J198,#REF!, BQ$215, FALSE)</f>
        <v>#N/A</v>
      </c>
      <c r="BR198" t="e">
        <f>VLOOKUP('Prediction Data'!$J198,#REF!, BR$215, FALSE)</f>
        <v>#N/A</v>
      </c>
      <c r="BS198" t="e">
        <f>VLOOKUP('Prediction Data'!$J198,#REF!, BS$215, FALSE)</f>
        <v>#N/A</v>
      </c>
      <c r="BT198" t="e">
        <f>VLOOKUP('Prediction Data'!$J198,#REF!, BT$215, FALSE)</f>
        <v>#N/A</v>
      </c>
      <c r="BU198" t="e">
        <f t="shared" si="33"/>
        <v>#N/A</v>
      </c>
      <c r="BV198" t="e">
        <f t="shared" si="34"/>
        <v>#N/A</v>
      </c>
      <c r="BW198" t="e">
        <f>VLOOKUP('Prediction Data'!$K198,#REF!, BW$215, FALSE)</f>
        <v>#N/A</v>
      </c>
      <c r="BX198" t="e">
        <f>VLOOKUP('Prediction Data'!$K198,#REF!, BX$215, FALSE)</f>
        <v>#N/A</v>
      </c>
      <c r="BY198" t="e">
        <f>VLOOKUP('Prediction Data'!$K198,#REF!, BY$215, FALSE)</f>
        <v>#N/A</v>
      </c>
      <c r="BZ198" t="e">
        <f>VLOOKUP('Prediction Data'!$K198,#REF!, BZ$215, FALSE)</f>
        <v>#N/A</v>
      </c>
      <c r="CA198" t="e">
        <f>VLOOKUP('Prediction Data'!$K198,#REF!, CA$215, FALSE)</f>
        <v>#N/A</v>
      </c>
      <c r="CB198" t="e">
        <f t="shared" si="35"/>
        <v>#N/A</v>
      </c>
      <c r="CC198" t="e">
        <f t="shared" si="36"/>
        <v>#N/A</v>
      </c>
      <c r="CD198" t="e">
        <f t="shared" si="37"/>
        <v>#N/A</v>
      </c>
      <c r="CE198" t="e">
        <f t="shared" si="38"/>
        <v>#N/A</v>
      </c>
      <c r="CF198" s="20" t="e">
        <f t="shared" si="39"/>
        <v>#N/A</v>
      </c>
      <c r="CG198" s="20" t="e">
        <f t="shared" si="40"/>
        <v>#N/A</v>
      </c>
      <c r="CH198" t="e">
        <f>VLOOKUP(Table411[[#This Row],[Conference_H]], Conferences!$H$2:$N$34, 3,FALSE)</f>
        <v>#N/A</v>
      </c>
      <c r="CI198" t="e">
        <f>VLOOKUP(Table411[[#This Row],[Conference_A]], Conferences!$H$2:$N$34, 3,FALSE)</f>
        <v>#N/A</v>
      </c>
      <c r="CJ198" t="e">
        <f>IF(Table411[[#This Row],[CRank_H]]=Table411[[#This Row],[CRank_A]],0,1)</f>
        <v>#N/A</v>
      </c>
      <c r="CK198" t="e">
        <f>VLOOKUP(Table411[[#This Row],[Home Name BPI_SAG ELO]], 'Ratings_Comp'!$A$2:$L$364, 14, FALSE)</f>
        <v>#N/A</v>
      </c>
      <c r="CL198" t="e">
        <f>VLOOKUP(Table411[[#This Row],[Home Name BPI_SAG ELO]], 'Ratings_Comp'!$A$2:$L$364, 15, FALSE)</f>
        <v>#N/A</v>
      </c>
      <c r="CM198" t="e">
        <f>VLOOKUP(Table411[[#This Row],[Away Name BPI_SAG ELO]], 'Ratings_Comp'!$A$2:$L$364, 14, FALSE)</f>
        <v>#N/A</v>
      </c>
      <c r="CN198" t="e">
        <f>VLOOKUP(Table411[[#This Row],[Away Name BPI_SAG ELO]], 'Ratings_Comp'!$A$2:$L$364, 15, FALSE)</f>
        <v>#N/A</v>
      </c>
      <c r="CO198" t="e">
        <f>Table411[[#This Row],[Home_Ws]]/(Table411[[#This Row],[Home_Ws]]+Table411[[#This Row],[Home_Ls]])</f>
        <v>#N/A</v>
      </c>
      <c r="CP198" t="e">
        <f>Table411[[#This Row],[Away_Ws]]/(Table411[[#This Row],[Away_Ws]]+Table411[[#This Row],[Away_Ls]])</f>
        <v>#N/A</v>
      </c>
    </row>
    <row r="199" spans="1:94" x14ac:dyDescent="0.45">
      <c r="A199">
        <f t="shared" si="30"/>
        <v>199</v>
      </c>
      <c r="B199" s="4"/>
      <c r="C199" s="4"/>
      <c r="D199" s="3" t="e">
        <f>VLOOKUP('Prediction Data'!$B199, Names!$C$2:$K$363, 2,FALSE)</f>
        <v>#N/A</v>
      </c>
      <c r="E199" s="3" t="e">
        <f>VLOOKUP('Prediction Data'!$C199, Names!$C$2:$K$363, 2,FALSE)</f>
        <v>#N/A</v>
      </c>
      <c r="F199" s="3" t="e">
        <f>VLOOKUP('Prediction Data'!$B199, Names!$C$2:$K$363, 3,FALSE)</f>
        <v>#N/A</v>
      </c>
      <c r="G199" s="3" t="e">
        <f>VLOOKUP('Prediction Data'!$C199, Names!$C$2:$K$363, 3,FALSE)</f>
        <v>#N/A</v>
      </c>
      <c r="H199" s="3" t="e">
        <f>VLOOKUP('Prediction Data'!$B199, Names!$C$2:$K$363, 5,FALSE)</f>
        <v>#N/A</v>
      </c>
      <c r="I199" s="3" t="e">
        <f>VLOOKUP('Prediction Data'!$C199, Names!$C$2:$K$363, 5,FALSE)</f>
        <v>#N/A</v>
      </c>
      <c r="J199" s="3" t="e">
        <f>VLOOKUP('Prediction Data'!$B199, Names!$C$2:$K$363, 6,FALSE)</f>
        <v>#N/A</v>
      </c>
      <c r="K199" s="3" t="e">
        <f>VLOOKUP('Prediction Data'!$C199, Names!$C$2:$K$363, 6,FALSE)</f>
        <v>#N/A</v>
      </c>
      <c r="L199" s="3" t="e">
        <f>VLOOKUP(B199, Names!$C$2:$M$363, 7,FALSE)</f>
        <v>#N/A</v>
      </c>
      <c r="M199" s="3" t="e">
        <f>VLOOKUP(C199, Names!$C$2:$M$363, 7,FALSE)</f>
        <v>#N/A</v>
      </c>
      <c r="N199" s="4" t="s">
        <v>558</v>
      </c>
      <c r="Q199" s="4">
        <f t="shared" si="31"/>
        <v>0</v>
      </c>
      <c r="R199" s="4" t="str">
        <f t="shared" si="32"/>
        <v>L</v>
      </c>
      <c r="S199" s="5"/>
      <c r="T199" s="17" t="e">
        <f>VLOOKUP($F199, Ratings_Comp[], T$215, FALSE)</f>
        <v>#N/A</v>
      </c>
      <c r="U199" s="17" t="e">
        <f>VLOOKUP($F199, Ratings_Comp[], U$215, FALSE)</f>
        <v>#N/A</v>
      </c>
      <c r="V199" s="17" t="e">
        <f>VLOOKUP($F199, Ratings_Comp[], V$215, FALSE)</f>
        <v>#N/A</v>
      </c>
      <c r="W199" s="17" t="e">
        <f>VLOOKUP($F199, Ratings_Comp[], W$215, FALSE)</f>
        <v>#N/A</v>
      </c>
      <c r="X199" s="17" t="e">
        <f>VLOOKUP($F199, Ratings_Comp[], X$215, FALSE)</f>
        <v>#N/A</v>
      </c>
      <c r="Y199" s="17" t="e">
        <f>VLOOKUP($G199, Ratings_Comp[], Y$215, FALSE)</f>
        <v>#N/A</v>
      </c>
      <c r="Z199" s="17" t="e">
        <f>VLOOKUP($G199, Ratings_Comp[], Z$215, FALSE)</f>
        <v>#N/A</v>
      </c>
      <c r="AA199" s="17" t="e">
        <f>VLOOKUP($G199, Ratings_Comp[], AA$215, FALSE)</f>
        <v>#N/A</v>
      </c>
      <c r="AB199" s="17" t="e">
        <f>VLOOKUP($G199, Ratings_Comp[], AB$215, FALSE)</f>
        <v>#N/A</v>
      </c>
      <c r="AC199" s="17" t="e">
        <f>VLOOKUP($G199, Ratings_Comp[], AC$215, FALSE)</f>
        <v>#N/A</v>
      </c>
      <c r="AD199" t="e">
        <f>VLOOKUP('Prediction Data'!$D199,#REF!, AD$215,FALSE)</f>
        <v>#N/A</v>
      </c>
      <c r="AE199" t="e">
        <f>VLOOKUP('Prediction Data'!$D199,#REF!, AE$215,FALSE)</f>
        <v>#N/A</v>
      </c>
      <c r="AF199" t="e">
        <f>VLOOKUP('Prediction Data'!$D199,#REF!, AF$215,FALSE)</f>
        <v>#N/A</v>
      </c>
      <c r="AG199" t="e">
        <f>VLOOKUP('Prediction Data'!$D199,#REF!, AG$215,FALSE)</f>
        <v>#N/A</v>
      </c>
      <c r="AH199" t="e">
        <f>VLOOKUP('Prediction Data'!$D199,#REF!, AH$215,FALSE)</f>
        <v>#N/A</v>
      </c>
      <c r="AI199" t="e">
        <f>VLOOKUP('Prediction Data'!$E199,#REF!, AI$215,FALSE)</f>
        <v>#N/A</v>
      </c>
      <c r="AJ199" t="e">
        <f>VLOOKUP('Prediction Data'!$E199,#REF!, AJ$215,FALSE)</f>
        <v>#N/A</v>
      </c>
      <c r="AK199" t="e">
        <f>VLOOKUP('Prediction Data'!$E199,#REF!, AK$215,FALSE)</f>
        <v>#N/A</v>
      </c>
      <c r="AL199" t="e">
        <f>VLOOKUP('Prediction Data'!$E199,#REF!, AL$215,FALSE)</f>
        <v>#N/A</v>
      </c>
      <c r="AM199" t="e">
        <f>VLOOKUP('Prediction Data'!$E199,#REF!, AM$215,FALSE)</f>
        <v>#N/A</v>
      </c>
      <c r="AN199" t="e">
        <f>VLOOKUP($F199,#REF!, AN$215,FALSE)</f>
        <v>#N/A</v>
      </c>
      <c r="AO199" t="e">
        <f>VLOOKUP($F199,#REF!, AO$215,FALSE)</f>
        <v>#N/A</v>
      </c>
      <c r="AP199" t="e">
        <f>VLOOKUP($G199,#REF!, AP$215,FALSE)</f>
        <v>#N/A</v>
      </c>
      <c r="AQ199" t="e">
        <f>VLOOKUP($G199,#REF!, AQ$215,FALSE)</f>
        <v>#N/A</v>
      </c>
      <c r="AR199" t="e">
        <f>VLOOKUP($H199,#REF!, 'Prediction Data'!AR$215,FALSE)</f>
        <v>#N/A</v>
      </c>
      <c r="AS199" t="e">
        <f>VLOOKUP($H199,#REF!, 'Prediction Data'!AS$215,FALSE)</f>
        <v>#N/A</v>
      </c>
      <c r="AT199" t="e">
        <f>VLOOKUP($H199,#REF!, 'Prediction Data'!AT$215,FALSE)</f>
        <v>#N/A</v>
      </c>
      <c r="AU199" t="e">
        <f>VLOOKUP($H199,#REF!, 'Prediction Data'!AU$215,FALSE)</f>
        <v>#N/A</v>
      </c>
      <c r="AV199" t="e">
        <f>VLOOKUP($H199,#REF!, 'Prediction Data'!AV$215,FALSE)</f>
        <v>#N/A</v>
      </c>
      <c r="AW199" t="e">
        <f>VLOOKUP($H199,#REF!, 'Prediction Data'!AW$215,FALSE)</f>
        <v>#N/A</v>
      </c>
      <c r="AX199" t="e">
        <f>VLOOKUP($H199,#REF!, 'Prediction Data'!AX$215,FALSE)</f>
        <v>#N/A</v>
      </c>
      <c r="AY199" t="e">
        <f>VLOOKUP($H199,#REF!, 'Prediction Data'!AY$215,FALSE)</f>
        <v>#N/A</v>
      </c>
      <c r="AZ199" t="e">
        <f>VLOOKUP($H199,#REF!, 'Prediction Data'!AZ$215,FALSE)</f>
        <v>#N/A</v>
      </c>
      <c r="BA199" t="e">
        <f>VLOOKUP($H199,#REF!, 'Prediction Data'!BA$215,FALSE)</f>
        <v>#N/A</v>
      </c>
      <c r="BB199" t="e">
        <f>VLOOKUP($H199,#REF!, 'Prediction Data'!BB$215,FALSE)</f>
        <v>#N/A</v>
      </c>
      <c r="BC199" t="e">
        <f>VLOOKUP($H199,#REF!, 'Prediction Data'!BC$215,FALSE)</f>
        <v>#N/A</v>
      </c>
      <c r="BD199" t="e">
        <f>VLOOKUP($I199,#REF!, 'Prediction Data'!BD$215,FALSE)</f>
        <v>#N/A</v>
      </c>
      <c r="BE199" t="e">
        <f>VLOOKUP($I199,#REF!, 'Prediction Data'!BE$215,FALSE)</f>
        <v>#N/A</v>
      </c>
      <c r="BF199" t="e">
        <f>VLOOKUP($I199,#REF!, 'Prediction Data'!BF$215,FALSE)</f>
        <v>#N/A</v>
      </c>
      <c r="BG199" t="e">
        <f>VLOOKUP($I199,#REF!, 'Prediction Data'!BG$215,FALSE)</f>
        <v>#N/A</v>
      </c>
      <c r="BH199" t="e">
        <f>VLOOKUP($I199,#REF!, 'Prediction Data'!BH$215,FALSE)</f>
        <v>#N/A</v>
      </c>
      <c r="BI199" t="e">
        <f>VLOOKUP($I199,#REF!, 'Prediction Data'!BI$215,FALSE)</f>
        <v>#N/A</v>
      </c>
      <c r="BJ199" t="e">
        <f>VLOOKUP($I199,#REF!, 'Prediction Data'!BJ$215,FALSE)</f>
        <v>#N/A</v>
      </c>
      <c r="BK199" t="e">
        <f>VLOOKUP($I199,#REF!, 'Prediction Data'!BK$215,FALSE)</f>
        <v>#N/A</v>
      </c>
      <c r="BL199" t="e">
        <f>VLOOKUP($I199,#REF!, 'Prediction Data'!BL$215,FALSE)</f>
        <v>#N/A</v>
      </c>
      <c r="BM199" t="e">
        <f>VLOOKUP($I199,#REF!, 'Prediction Data'!BM$215,FALSE)</f>
        <v>#N/A</v>
      </c>
      <c r="BN199" t="e">
        <f>VLOOKUP($I199,#REF!, 'Prediction Data'!BN$215,FALSE)</f>
        <v>#N/A</v>
      </c>
      <c r="BO199" t="e">
        <f>VLOOKUP($I199,#REF!, 'Prediction Data'!BO$215,FALSE)</f>
        <v>#N/A</v>
      </c>
      <c r="BP199" t="e">
        <f>VLOOKUP('Prediction Data'!$J199,#REF!, BP$215, FALSE)</f>
        <v>#N/A</v>
      </c>
      <c r="BQ199" t="e">
        <f>VLOOKUP('Prediction Data'!$J199,#REF!, BQ$215, FALSE)</f>
        <v>#N/A</v>
      </c>
      <c r="BR199" t="e">
        <f>VLOOKUP('Prediction Data'!$J199,#REF!, BR$215, FALSE)</f>
        <v>#N/A</v>
      </c>
      <c r="BS199" t="e">
        <f>VLOOKUP('Prediction Data'!$J199,#REF!, BS$215, FALSE)</f>
        <v>#N/A</v>
      </c>
      <c r="BT199" t="e">
        <f>VLOOKUP('Prediction Data'!$J199,#REF!, BT$215, FALSE)</f>
        <v>#N/A</v>
      </c>
      <c r="BU199" t="e">
        <f t="shared" si="33"/>
        <v>#N/A</v>
      </c>
      <c r="BV199" t="e">
        <f t="shared" si="34"/>
        <v>#N/A</v>
      </c>
      <c r="BW199" t="e">
        <f>VLOOKUP('Prediction Data'!$K199,#REF!, BW$215, FALSE)</f>
        <v>#N/A</v>
      </c>
      <c r="BX199" t="e">
        <f>VLOOKUP('Prediction Data'!$K199,#REF!, BX$215, FALSE)</f>
        <v>#N/A</v>
      </c>
      <c r="BY199" t="e">
        <f>VLOOKUP('Prediction Data'!$K199,#REF!, BY$215, FALSE)</f>
        <v>#N/A</v>
      </c>
      <c r="BZ199" t="e">
        <f>VLOOKUP('Prediction Data'!$K199,#REF!, BZ$215, FALSE)</f>
        <v>#N/A</v>
      </c>
      <c r="CA199" t="e">
        <f>VLOOKUP('Prediction Data'!$K199,#REF!, CA$215, FALSE)</f>
        <v>#N/A</v>
      </c>
      <c r="CB199" t="e">
        <f t="shared" si="35"/>
        <v>#N/A</v>
      </c>
      <c r="CC199" t="e">
        <f t="shared" si="36"/>
        <v>#N/A</v>
      </c>
      <c r="CD199" t="e">
        <f t="shared" si="37"/>
        <v>#N/A</v>
      </c>
      <c r="CE199" t="e">
        <f t="shared" si="38"/>
        <v>#N/A</v>
      </c>
      <c r="CF199" s="20" t="e">
        <f t="shared" si="39"/>
        <v>#N/A</v>
      </c>
      <c r="CG199" s="20" t="e">
        <f t="shared" si="40"/>
        <v>#N/A</v>
      </c>
      <c r="CH199" t="e">
        <f>VLOOKUP(Table411[[#This Row],[Conference_H]], Conferences!$H$2:$N$34, 3,FALSE)</f>
        <v>#N/A</v>
      </c>
      <c r="CI199" t="e">
        <f>VLOOKUP(Table411[[#This Row],[Conference_A]], Conferences!$H$2:$N$34, 3,FALSE)</f>
        <v>#N/A</v>
      </c>
      <c r="CJ199" t="e">
        <f>IF(Table411[[#This Row],[CRank_H]]=Table411[[#This Row],[CRank_A]],0,1)</f>
        <v>#N/A</v>
      </c>
      <c r="CK199" t="e">
        <f>VLOOKUP(Table411[[#This Row],[Home Name BPI_SAG ELO]], 'Ratings_Comp'!$A$2:$L$364, 14, FALSE)</f>
        <v>#N/A</v>
      </c>
      <c r="CL199" t="e">
        <f>VLOOKUP(Table411[[#This Row],[Home Name BPI_SAG ELO]], 'Ratings_Comp'!$A$2:$L$364, 15, FALSE)</f>
        <v>#N/A</v>
      </c>
      <c r="CM199" t="e">
        <f>VLOOKUP(Table411[[#This Row],[Away Name BPI_SAG ELO]], 'Ratings_Comp'!$A$2:$L$364, 14, FALSE)</f>
        <v>#N/A</v>
      </c>
      <c r="CN199" t="e">
        <f>VLOOKUP(Table411[[#This Row],[Away Name BPI_SAG ELO]], 'Ratings_Comp'!$A$2:$L$364, 15, FALSE)</f>
        <v>#N/A</v>
      </c>
      <c r="CO199" t="e">
        <f>Table411[[#This Row],[Home_Ws]]/(Table411[[#This Row],[Home_Ws]]+Table411[[#This Row],[Home_Ls]])</f>
        <v>#N/A</v>
      </c>
      <c r="CP199" t="e">
        <f>Table411[[#This Row],[Away_Ws]]/(Table411[[#This Row],[Away_Ws]]+Table411[[#This Row],[Away_Ls]])</f>
        <v>#N/A</v>
      </c>
    </row>
    <row r="200" spans="1:94" x14ac:dyDescent="0.45">
      <c r="A200">
        <f t="shared" si="30"/>
        <v>200</v>
      </c>
      <c r="B200" s="4"/>
      <c r="C200" s="4"/>
      <c r="D200" s="3" t="e">
        <f>VLOOKUP('Prediction Data'!$B200, Names!$C$2:$K$363, 2,FALSE)</f>
        <v>#N/A</v>
      </c>
      <c r="E200" s="3" t="e">
        <f>VLOOKUP('Prediction Data'!$C200, Names!$C$2:$K$363, 2,FALSE)</f>
        <v>#N/A</v>
      </c>
      <c r="F200" s="3" t="e">
        <f>VLOOKUP('Prediction Data'!$B200, Names!$C$2:$K$363, 3,FALSE)</f>
        <v>#N/A</v>
      </c>
      <c r="G200" s="3" t="e">
        <f>VLOOKUP('Prediction Data'!$C200, Names!$C$2:$K$363, 3,FALSE)</f>
        <v>#N/A</v>
      </c>
      <c r="H200" s="3" t="e">
        <f>VLOOKUP('Prediction Data'!$B200, Names!$C$2:$K$363, 5,FALSE)</f>
        <v>#N/A</v>
      </c>
      <c r="I200" s="3" t="e">
        <f>VLOOKUP('Prediction Data'!$C200, Names!$C$2:$K$363, 5,FALSE)</f>
        <v>#N/A</v>
      </c>
      <c r="J200" s="3" t="e">
        <f>VLOOKUP('Prediction Data'!$B200, Names!$C$2:$K$363, 6,FALSE)</f>
        <v>#N/A</v>
      </c>
      <c r="K200" s="3" t="e">
        <f>VLOOKUP('Prediction Data'!$C200, Names!$C$2:$K$363, 6,FALSE)</f>
        <v>#N/A</v>
      </c>
      <c r="L200" s="3" t="e">
        <f>VLOOKUP(B200, Names!$C$2:$M$363, 7,FALSE)</f>
        <v>#N/A</v>
      </c>
      <c r="M200" s="3" t="e">
        <f>VLOOKUP(C200, Names!$C$2:$M$363, 7,FALSE)</f>
        <v>#N/A</v>
      </c>
      <c r="N200" s="4" t="s">
        <v>558</v>
      </c>
      <c r="Q200" s="4">
        <f t="shared" si="31"/>
        <v>0</v>
      </c>
      <c r="R200" s="4" t="str">
        <f t="shared" si="32"/>
        <v>L</v>
      </c>
      <c r="S200" s="5"/>
      <c r="T200" s="17" t="e">
        <f>VLOOKUP($F200, Ratings_Comp[], T$215, FALSE)</f>
        <v>#N/A</v>
      </c>
      <c r="U200" s="17" t="e">
        <f>VLOOKUP($F200, Ratings_Comp[], U$215, FALSE)</f>
        <v>#N/A</v>
      </c>
      <c r="V200" s="17" t="e">
        <f>VLOOKUP($F200, Ratings_Comp[], V$215, FALSE)</f>
        <v>#N/A</v>
      </c>
      <c r="W200" s="17" t="e">
        <f>VLOOKUP($F200, Ratings_Comp[], W$215, FALSE)</f>
        <v>#N/A</v>
      </c>
      <c r="X200" s="17" t="e">
        <f>VLOOKUP($F200, Ratings_Comp[], X$215, FALSE)</f>
        <v>#N/A</v>
      </c>
      <c r="Y200" s="17" t="e">
        <f>VLOOKUP($G200, Ratings_Comp[], Y$215, FALSE)</f>
        <v>#N/A</v>
      </c>
      <c r="Z200" s="17" t="e">
        <f>VLOOKUP($G200, Ratings_Comp[], Z$215, FALSE)</f>
        <v>#N/A</v>
      </c>
      <c r="AA200" s="17" t="e">
        <f>VLOOKUP($G200, Ratings_Comp[], AA$215, FALSE)</f>
        <v>#N/A</v>
      </c>
      <c r="AB200" s="17" t="e">
        <f>VLOOKUP($G200, Ratings_Comp[], AB$215, FALSE)</f>
        <v>#N/A</v>
      </c>
      <c r="AC200" s="17" t="e">
        <f>VLOOKUP($G200, Ratings_Comp[], AC$215, FALSE)</f>
        <v>#N/A</v>
      </c>
      <c r="AD200" t="e">
        <f>VLOOKUP('Prediction Data'!$D200,#REF!, AD$215,FALSE)</f>
        <v>#N/A</v>
      </c>
      <c r="AE200" t="e">
        <f>VLOOKUP('Prediction Data'!$D200,#REF!, AE$215,FALSE)</f>
        <v>#N/A</v>
      </c>
      <c r="AF200" t="e">
        <f>VLOOKUP('Prediction Data'!$D200,#REF!, AF$215,FALSE)</f>
        <v>#N/A</v>
      </c>
      <c r="AG200" t="e">
        <f>VLOOKUP('Prediction Data'!$D200,#REF!, AG$215,FALSE)</f>
        <v>#N/A</v>
      </c>
      <c r="AH200" t="e">
        <f>VLOOKUP('Prediction Data'!$D200,#REF!, AH$215,FALSE)</f>
        <v>#N/A</v>
      </c>
      <c r="AI200" t="e">
        <f>VLOOKUP('Prediction Data'!$E200,#REF!, AI$215,FALSE)</f>
        <v>#N/A</v>
      </c>
      <c r="AJ200" t="e">
        <f>VLOOKUP('Prediction Data'!$E200,#REF!, AJ$215,FALSE)</f>
        <v>#N/A</v>
      </c>
      <c r="AK200" t="e">
        <f>VLOOKUP('Prediction Data'!$E200,#REF!, AK$215,FALSE)</f>
        <v>#N/A</v>
      </c>
      <c r="AL200" t="e">
        <f>VLOOKUP('Prediction Data'!$E200,#REF!, AL$215,FALSE)</f>
        <v>#N/A</v>
      </c>
      <c r="AM200" t="e">
        <f>VLOOKUP('Prediction Data'!$E200,#REF!, AM$215,FALSE)</f>
        <v>#N/A</v>
      </c>
      <c r="AN200" t="e">
        <f>VLOOKUP($F200,#REF!, AN$215,FALSE)</f>
        <v>#N/A</v>
      </c>
      <c r="AO200" t="e">
        <f>VLOOKUP($F200,#REF!, AO$215,FALSE)</f>
        <v>#N/A</v>
      </c>
      <c r="AP200" t="e">
        <f>VLOOKUP($G200,#REF!, AP$215,FALSE)</f>
        <v>#N/A</v>
      </c>
      <c r="AQ200" t="e">
        <f>VLOOKUP($G200,#REF!, AQ$215,FALSE)</f>
        <v>#N/A</v>
      </c>
      <c r="AR200" t="e">
        <f>VLOOKUP($H200,#REF!, 'Prediction Data'!AR$215,FALSE)</f>
        <v>#N/A</v>
      </c>
      <c r="AS200" t="e">
        <f>VLOOKUP($H200,#REF!, 'Prediction Data'!AS$215,FALSE)</f>
        <v>#N/A</v>
      </c>
      <c r="AT200" t="e">
        <f>VLOOKUP($H200,#REF!, 'Prediction Data'!AT$215,FALSE)</f>
        <v>#N/A</v>
      </c>
      <c r="AU200" t="e">
        <f>VLOOKUP($H200,#REF!, 'Prediction Data'!AU$215,FALSE)</f>
        <v>#N/A</v>
      </c>
      <c r="AV200" t="e">
        <f>VLOOKUP($H200,#REF!, 'Prediction Data'!AV$215,FALSE)</f>
        <v>#N/A</v>
      </c>
      <c r="AW200" t="e">
        <f>VLOOKUP($H200,#REF!, 'Prediction Data'!AW$215,FALSE)</f>
        <v>#N/A</v>
      </c>
      <c r="AX200" t="e">
        <f>VLOOKUP($H200,#REF!, 'Prediction Data'!AX$215,FALSE)</f>
        <v>#N/A</v>
      </c>
      <c r="AY200" t="e">
        <f>VLOOKUP($H200,#REF!, 'Prediction Data'!AY$215,FALSE)</f>
        <v>#N/A</v>
      </c>
      <c r="AZ200" t="e">
        <f>VLOOKUP($H200,#REF!, 'Prediction Data'!AZ$215,FALSE)</f>
        <v>#N/A</v>
      </c>
      <c r="BA200" t="e">
        <f>VLOOKUP($H200,#REF!, 'Prediction Data'!BA$215,FALSE)</f>
        <v>#N/A</v>
      </c>
      <c r="BB200" t="e">
        <f>VLOOKUP($H200,#REF!, 'Prediction Data'!BB$215,FALSE)</f>
        <v>#N/A</v>
      </c>
      <c r="BC200" t="e">
        <f>VLOOKUP($H200,#REF!, 'Prediction Data'!BC$215,FALSE)</f>
        <v>#N/A</v>
      </c>
      <c r="BD200" t="e">
        <f>VLOOKUP($I200,#REF!, 'Prediction Data'!BD$215,FALSE)</f>
        <v>#N/A</v>
      </c>
      <c r="BE200" t="e">
        <f>VLOOKUP($I200,#REF!, 'Prediction Data'!BE$215,FALSE)</f>
        <v>#N/A</v>
      </c>
      <c r="BF200" t="e">
        <f>VLOOKUP($I200,#REF!, 'Prediction Data'!BF$215,FALSE)</f>
        <v>#N/A</v>
      </c>
      <c r="BG200" t="e">
        <f>VLOOKUP($I200,#REF!, 'Prediction Data'!BG$215,FALSE)</f>
        <v>#N/A</v>
      </c>
      <c r="BH200" t="e">
        <f>VLOOKUP($I200,#REF!, 'Prediction Data'!BH$215,FALSE)</f>
        <v>#N/A</v>
      </c>
      <c r="BI200" t="e">
        <f>VLOOKUP($I200,#REF!, 'Prediction Data'!BI$215,FALSE)</f>
        <v>#N/A</v>
      </c>
      <c r="BJ200" t="e">
        <f>VLOOKUP($I200,#REF!, 'Prediction Data'!BJ$215,FALSE)</f>
        <v>#N/A</v>
      </c>
      <c r="BK200" t="e">
        <f>VLOOKUP($I200,#REF!, 'Prediction Data'!BK$215,FALSE)</f>
        <v>#N/A</v>
      </c>
      <c r="BL200" t="e">
        <f>VLOOKUP($I200,#REF!, 'Prediction Data'!BL$215,FALSE)</f>
        <v>#N/A</v>
      </c>
      <c r="BM200" t="e">
        <f>VLOOKUP($I200,#REF!, 'Prediction Data'!BM$215,FALSE)</f>
        <v>#N/A</v>
      </c>
      <c r="BN200" t="e">
        <f>VLOOKUP($I200,#REF!, 'Prediction Data'!BN$215,FALSE)</f>
        <v>#N/A</v>
      </c>
      <c r="BO200" t="e">
        <f>VLOOKUP($I200,#REF!, 'Prediction Data'!BO$215,FALSE)</f>
        <v>#N/A</v>
      </c>
      <c r="BP200" t="e">
        <f>VLOOKUP('Prediction Data'!$J200,#REF!, BP$215, FALSE)</f>
        <v>#N/A</v>
      </c>
      <c r="BQ200" t="e">
        <f>VLOOKUP('Prediction Data'!$J200,#REF!, BQ$215, FALSE)</f>
        <v>#N/A</v>
      </c>
      <c r="BR200" t="e">
        <f>VLOOKUP('Prediction Data'!$J200,#REF!, BR$215, FALSE)</f>
        <v>#N/A</v>
      </c>
      <c r="BS200" t="e">
        <f>VLOOKUP('Prediction Data'!$J200,#REF!, BS$215, FALSE)</f>
        <v>#N/A</v>
      </c>
      <c r="BT200" t="e">
        <f>VLOOKUP('Prediction Data'!$J200,#REF!, BT$215, FALSE)</f>
        <v>#N/A</v>
      </c>
      <c r="BU200" t="e">
        <f t="shared" si="33"/>
        <v>#N/A</v>
      </c>
      <c r="BV200" t="e">
        <f t="shared" si="34"/>
        <v>#N/A</v>
      </c>
      <c r="BW200" t="e">
        <f>VLOOKUP('Prediction Data'!$K200,#REF!, BW$215, FALSE)</f>
        <v>#N/A</v>
      </c>
      <c r="BX200" t="e">
        <f>VLOOKUP('Prediction Data'!$K200,#REF!, BX$215, FALSE)</f>
        <v>#N/A</v>
      </c>
      <c r="BY200" t="e">
        <f>VLOOKUP('Prediction Data'!$K200,#REF!, BY$215, FALSE)</f>
        <v>#N/A</v>
      </c>
      <c r="BZ200" t="e">
        <f>VLOOKUP('Prediction Data'!$K200,#REF!, BZ$215, FALSE)</f>
        <v>#N/A</v>
      </c>
      <c r="CA200" t="e">
        <f>VLOOKUP('Prediction Data'!$K200,#REF!, CA$215, FALSE)</f>
        <v>#N/A</v>
      </c>
      <c r="CB200" t="e">
        <f t="shared" si="35"/>
        <v>#N/A</v>
      </c>
      <c r="CC200" t="e">
        <f t="shared" si="36"/>
        <v>#N/A</v>
      </c>
      <c r="CD200" t="e">
        <f t="shared" si="37"/>
        <v>#N/A</v>
      </c>
      <c r="CE200" t="e">
        <f t="shared" si="38"/>
        <v>#N/A</v>
      </c>
      <c r="CF200" s="20" t="e">
        <f t="shared" si="39"/>
        <v>#N/A</v>
      </c>
      <c r="CG200" s="20" t="e">
        <f t="shared" si="40"/>
        <v>#N/A</v>
      </c>
      <c r="CH200" t="e">
        <f>VLOOKUP(Table411[[#This Row],[Conference_H]], Conferences!$H$2:$N$34, 3,FALSE)</f>
        <v>#N/A</v>
      </c>
      <c r="CI200" t="e">
        <f>VLOOKUP(Table411[[#This Row],[Conference_A]], Conferences!$H$2:$N$34, 3,FALSE)</f>
        <v>#N/A</v>
      </c>
      <c r="CJ200" t="e">
        <f>IF(Table411[[#This Row],[CRank_H]]=Table411[[#This Row],[CRank_A]],0,1)</f>
        <v>#N/A</v>
      </c>
      <c r="CK200" t="e">
        <f>VLOOKUP(Table411[[#This Row],[Home Name BPI_SAG ELO]], 'Ratings_Comp'!$A$2:$L$364, 14, FALSE)</f>
        <v>#N/A</v>
      </c>
      <c r="CL200" t="e">
        <f>VLOOKUP(Table411[[#This Row],[Home Name BPI_SAG ELO]], 'Ratings_Comp'!$A$2:$L$364, 15, FALSE)</f>
        <v>#N/A</v>
      </c>
      <c r="CM200" t="e">
        <f>VLOOKUP(Table411[[#This Row],[Away Name BPI_SAG ELO]], 'Ratings_Comp'!$A$2:$L$364, 14, FALSE)</f>
        <v>#N/A</v>
      </c>
      <c r="CN200" t="e">
        <f>VLOOKUP(Table411[[#This Row],[Away Name BPI_SAG ELO]], 'Ratings_Comp'!$A$2:$L$364, 15, FALSE)</f>
        <v>#N/A</v>
      </c>
      <c r="CO200" t="e">
        <f>Table411[[#This Row],[Home_Ws]]/(Table411[[#This Row],[Home_Ws]]+Table411[[#This Row],[Home_Ls]])</f>
        <v>#N/A</v>
      </c>
      <c r="CP200" t="e">
        <f>Table411[[#This Row],[Away_Ws]]/(Table411[[#This Row],[Away_Ws]]+Table411[[#This Row],[Away_Ls]])</f>
        <v>#N/A</v>
      </c>
    </row>
    <row r="201" spans="1:94" x14ac:dyDescent="0.45">
      <c r="A201">
        <f t="shared" si="30"/>
        <v>201</v>
      </c>
      <c r="B201" s="4"/>
      <c r="C201" s="4"/>
      <c r="D201" s="3" t="e">
        <f>VLOOKUP('Prediction Data'!$B201, Names!$C$2:$K$363, 2,FALSE)</f>
        <v>#N/A</v>
      </c>
      <c r="E201" s="3" t="e">
        <f>VLOOKUP('Prediction Data'!$C201, Names!$C$2:$K$363, 2,FALSE)</f>
        <v>#N/A</v>
      </c>
      <c r="F201" s="3" t="e">
        <f>VLOOKUP('Prediction Data'!$B201, Names!$C$2:$K$363, 3,FALSE)</f>
        <v>#N/A</v>
      </c>
      <c r="G201" s="3" t="e">
        <f>VLOOKUP('Prediction Data'!$C201, Names!$C$2:$K$363, 3,FALSE)</f>
        <v>#N/A</v>
      </c>
      <c r="H201" s="3" t="e">
        <f>VLOOKUP('Prediction Data'!$B201, Names!$C$2:$K$363, 5,FALSE)</f>
        <v>#N/A</v>
      </c>
      <c r="I201" s="3" t="e">
        <f>VLOOKUP('Prediction Data'!$C201, Names!$C$2:$K$363, 5,FALSE)</f>
        <v>#N/A</v>
      </c>
      <c r="J201" s="3" t="e">
        <f>VLOOKUP('Prediction Data'!$B201, Names!$C$2:$K$363, 6,FALSE)</f>
        <v>#N/A</v>
      </c>
      <c r="K201" s="3" t="e">
        <f>VLOOKUP('Prediction Data'!$C201, Names!$C$2:$K$363, 6,FALSE)</f>
        <v>#N/A</v>
      </c>
      <c r="L201" s="3" t="e">
        <f>VLOOKUP(B201, Names!$C$2:$M$363, 7,FALSE)</f>
        <v>#N/A</v>
      </c>
      <c r="M201" s="3" t="e">
        <f>VLOOKUP(C201, Names!$C$2:$M$363, 7,FALSE)</f>
        <v>#N/A</v>
      </c>
      <c r="N201" s="4" t="s">
        <v>558</v>
      </c>
      <c r="Q201" s="4">
        <f t="shared" si="31"/>
        <v>0</v>
      </c>
      <c r="R201" s="4" t="str">
        <f t="shared" si="32"/>
        <v>L</v>
      </c>
      <c r="S201" s="5"/>
      <c r="T201" s="17" t="e">
        <f>VLOOKUP($F201, Ratings_Comp[], T$215, FALSE)</f>
        <v>#N/A</v>
      </c>
      <c r="U201" s="17" t="e">
        <f>VLOOKUP($F201, Ratings_Comp[], U$215, FALSE)</f>
        <v>#N/A</v>
      </c>
      <c r="V201" s="17" t="e">
        <f>VLOOKUP($F201, Ratings_Comp[], V$215, FALSE)</f>
        <v>#N/A</v>
      </c>
      <c r="W201" s="17" t="e">
        <f>VLOOKUP($F201, Ratings_Comp[], W$215, FALSE)</f>
        <v>#N/A</v>
      </c>
      <c r="X201" s="17" t="e">
        <f>VLOOKUP($F201, Ratings_Comp[], X$215, FALSE)</f>
        <v>#N/A</v>
      </c>
      <c r="Y201" s="17" t="e">
        <f>VLOOKUP($G201, Ratings_Comp[], Y$215, FALSE)</f>
        <v>#N/A</v>
      </c>
      <c r="Z201" s="17" t="e">
        <f>VLOOKUP($G201, Ratings_Comp[], Z$215, FALSE)</f>
        <v>#N/A</v>
      </c>
      <c r="AA201" s="17" t="e">
        <f>VLOOKUP($G201, Ratings_Comp[], AA$215, FALSE)</f>
        <v>#N/A</v>
      </c>
      <c r="AB201" s="17" t="e">
        <f>VLOOKUP($G201, Ratings_Comp[], AB$215, FALSE)</f>
        <v>#N/A</v>
      </c>
      <c r="AC201" s="17" t="e">
        <f>VLOOKUP($G201, Ratings_Comp[], AC$215, FALSE)</f>
        <v>#N/A</v>
      </c>
      <c r="AD201" t="e">
        <f>VLOOKUP('Prediction Data'!$D201,#REF!, AD$215,FALSE)</f>
        <v>#N/A</v>
      </c>
      <c r="AE201" t="e">
        <f>VLOOKUP('Prediction Data'!$D201,#REF!, AE$215,FALSE)</f>
        <v>#N/A</v>
      </c>
      <c r="AF201" t="e">
        <f>VLOOKUP('Prediction Data'!$D201,#REF!, AF$215,FALSE)</f>
        <v>#N/A</v>
      </c>
      <c r="AG201" t="e">
        <f>VLOOKUP('Prediction Data'!$D201,#REF!, AG$215,FALSE)</f>
        <v>#N/A</v>
      </c>
      <c r="AH201" t="e">
        <f>VLOOKUP('Prediction Data'!$D201,#REF!, AH$215,FALSE)</f>
        <v>#N/A</v>
      </c>
      <c r="AI201" t="e">
        <f>VLOOKUP('Prediction Data'!$E201,#REF!, AI$215,FALSE)</f>
        <v>#N/A</v>
      </c>
      <c r="AJ201" t="e">
        <f>VLOOKUP('Prediction Data'!$E201,#REF!, AJ$215,FALSE)</f>
        <v>#N/A</v>
      </c>
      <c r="AK201" t="e">
        <f>VLOOKUP('Prediction Data'!$E201,#REF!, AK$215,FALSE)</f>
        <v>#N/A</v>
      </c>
      <c r="AL201" t="e">
        <f>VLOOKUP('Prediction Data'!$E201,#REF!, AL$215,FALSE)</f>
        <v>#N/A</v>
      </c>
      <c r="AM201" t="e">
        <f>VLOOKUP('Prediction Data'!$E201,#REF!, AM$215,FALSE)</f>
        <v>#N/A</v>
      </c>
      <c r="AN201" t="e">
        <f>VLOOKUP($F201,#REF!, AN$215,FALSE)</f>
        <v>#N/A</v>
      </c>
      <c r="AO201" t="e">
        <f>VLOOKUP($F201,#REF!, AO$215,FALSE)</f>
        <v>#N/A</v>
      </c>
      <c r="AP201" t="e">
        <f>VLOOKUP($G201,#REF!, AP$215,FALSE)</f>
        <v>#N/A</v>
      </c>
      <c r="AQ201" t="e">
        <f>VLOOKUP($G201,#REF!, AQ$215,FALSE)</f>
        <v>#N/A</v>
      </c>
      <c r="AR201" t="e">
        <f>VLOOKUP($H201,#REF!, 'Prediction Data'!AR$215,FALSE)</f>
        <v>#N/A</v>
      </c>
      <c r="AS201" t="e">
        <f>VLOOKUP($H201,#REF!, 'Prediction Data'!AS$215,FALSE)</f>
        <v>#N/A</v>
      </c>
      <c r="AT201" t="e">
        <f>VLOOKUP($H201,#REF!, 'Prediction Data'!AT$215,FALSE)</f>
        <v>#N/A</v>
      </c>
      <c r="AU201" t="e">
        <f>VLOOKUP($H201,#REF!, 'Prediction Data'!AU$215,FALSE)</f>
        <v>#N/A</v>
      </c>
      <c r="AV201" t="e">
        <f>VLOOKUP($H201,#REF!, 'Prediction Data'!AV$215,FALSE)</f>
        <v>#N/A</v>
      </c>
      <c r="AW201" t="e">
        <f>VLOOKUP($H201,#REF!, 'Prediction Data'!AW$215,FALSE)</f>
        <v>#N/A</v>
      </c>
      <c r="AX201" t="e">
        <f>VLOOKUP($H201,#REF!, 'Prediction Data'!AX$215,FALSE)</f>
        <v>#N/A</v>
      </c>
      <c r="AY201" t="e">
        <f>VLOOKUP($H201,#REF!, 'Prediction Data'!AY$215,FALSE)</f>
        <v>#N/A</v>
      </c>
      <c r="AZ201" t="e">
        <f>VLOOKUP($H201,#REF!, 'Prediction Data'!AZ$215,FALSE)</f>
        <v>#N/A</v>
      </c>
      <c r="BA201" t="e">
        <f>VLOOKUP($H201,#REF!, 'Prediction Data'!BA$215,FALSE)</f>
        <v>#N/A</v>
      </c>
      <c r="BB201" t="e">
        <f>VLOOKUP($H201,#REF!, 'Prediction Data'!BB$215,FALSE)</f>
        <v>#N/A</v>
      </c>
      <c r="BC201" t="e">
        <f>VLOOKUP($H201,#REF!, 'Prediction Data'!BC$215,FALSE)</f>
        <v>#N/A</v>
      </c>
      <c r="BD201" t="e">
        <f>VLOOKUP($I201,#REF!, 'Prediction Data'!BD$215,FALSE)</f>
        <v>#N/A</v>
      </c>
      <c r="BE201" t="e">
        <f>VLOOKUP($I201,#REF!, 'Prediction Data'!BE$215,FALSE)</f>
        <v>#N/A</v>
      </c>
      <c r="BF201" t="e">
        <f>VLOOKUP($I201,#REF!, 'Prediction Data'!BF$215,FALSE)</f>
        <v>#N/A</v>
      </c>
      <c r="BG201" t="e">
        <f>VLOOKUP($I201,#REF!, 'Prediction Data'!BG$215,FALSE)</f>
        <v>#N/A</v>
      </c>
      <c r="BH201" t="e">
        <f>VLOOKUP($I201,#REF!, 'Prediction Data'!BH$215,FALSE)</f>
        <v>#N/A</v>
      </c>
      <c r="BI201" t="e">
        <f>VLOOKUP($I201,#REF!, 'Prediction Data'!BI$215,FALSE)</f>
        <v>#N/A</v>
      </c>
      <c r="BJ201" t="e">
        <f>VLOOKUP($I201,#REF!, 'Prediction Data'!BJ$215,FALSE)</f>
        <v>#N/A</v>
      </c>
      <c r="BK201" t="e">
        <f>VLOOKUP($I201,#REF!, 'Prediction Data'!BK$215,FALSE)</f>
        <v>#N/A</v>
      </c>
      <c r="BL201" t="e">
        <f>VLOOKUP($I201,#REF!, 'Prediction Data'!BL$215,FALSE)</f>
        <v>#N/A</v>
      </c>
      <c r="BM201" t="e">
        <f>VLOOKUP($I201,#REF!, 'Prediction Data'!BM$215,FALSE)</f>
        <v>#N/A</v>
      </c>
      <c r="BN201" t="e">
        <f>VLOOKUP($I201,#REF!, 'Prediction Data'!BN$215,FALSE)</f>
        <v>#N/A</v>
      </c>
      <c r="BO201" t="e">
        <f>VLOOKUP($I201,#REF!, 'Prediction Data'!BO$215,FALSE)</f>
        <v>#N/A</v>
      </c>
      <c r="BP201" t="e">
        <f>VLOOKUP('Prediction Data'!$J201,#REF!, BP$215, FALSE)</f>
        <v>#N/A</v>
      </c>
      <c r="BQ201" t="e">
        <f>VLOOKUP('Prediction Data'!$J201,#REF!, BQ$215, FALSE)</f>
        <v>#N/A</v>
      </c>
      <c r="BR201" t="e">
        <f>VLOOKUP('Prediction Data'!$J201,#REF!, BR$215, FALSE)</f>
        <v>#N/A</v>
      </c>
      <c r="BS201" t="e">
        <f>VLOOKUP('Prediction Data'!$J201,#REF!, BS$215, FALSE)</f>
        <v>#N/A</v>
      </c>
      <c r="BT201" t="e">
        <f>VLOOKUP('Prediction Data'!$J201,#REF!, BT$215, FALSE)</f>
        <v>#N/A</v>
      </c>
      <c r="BU201" t="e">
        <f t="shared" si="33"/>
        <v>#N/A</v>
      </c>
      <c r="BV201" t="e">
        <f t="shared" si="34"/>
        <v>#N/A</v>
      </c>
      <c r="BW201" t="e">
        <f>VLOOKUP('Prediction Data'!$K201,#REF!, BW$215, FALSE)</f>
        <v>#N/A</v>
      </c>
      <c r="BX201" t="e">
        <f>VLOOKUP('Prediction Data'!$K201,#REF!, BX$215, FALSE)</f>
        <v>#N/A</v>
      </c>
      <c r="BY201" t="e">
        <f>VLOOKUP('Prediction Data'!$K201,#REF!, BY$215, FALSE)</f>
        <v>#N/A</v>
      </c>
      <c r="BZ201" t="e">
        <f>VLOOKUP('Prediction Data'!$K201,#REF!, BZ$215, FALSE)</f>
        <v>#N/A</v>
      </c>
      <c r="CA201" t="e">
        <f>VLOOKUP('Prediction Data'!$K201,#REF!, CA$215, FALSE)</f>
        <v>#N/A</v>
      </c>
      <c r="CB201" t="e">
        <f t="shared" si="35"/>
        <v>#N/A</v>
      </c>
      <c r="CC201" t="e">
        <f t="shared" si="36"/>
        <v>#N/A</v>
      </c>
      <c r="CD201" t="e">
        <f t="shared" si="37"/>
        <v>#N/A</v>
      </c>
      <c r="CE201" t="e">
        <f t="shared" si="38"/>
        <v>#N/A</v>
      </c>
      <c r="CF201" s="20" t="e">
        <f t="shared" si="39"/>
        <v>#N/A</v>
      </c>
      <c r="CG201" s="20" t="e">
        <f t="shared" si="40"/>
        <v>#N/A</v>
      </c>
      <c r="CH201" t="e">
        <f>VLOOKUP(Table411[[#This Row],[Conference_H]], Conferences!$H$2:$N$34, 3,FALSE)</f>
        <v>#N/A</v>
      </c>
      <c r="CI201" t="e">
        <f>VLOOKUP(Table411[[#This Row],[Conference_A]], Conferences!$H$2:$N$34, 3,FALSE)</f>
        <v>#N/A</v>
      </c>
      <c r="CJ201" t="e">
        <f>IF(Table411[[#This Row],[CRank_H]]=Table411[[#This Row],[CRank_A]],0,1)</f>
        <v>#N/A</v>
      </c>
      <c r="CK201" t="e">
        <f>VLOOKUP(Table411[[#This Row],[Home Name BPI_SAG ELO]], 'Ratings_Comp'!$A$2:$L$364, 14, FALSE)</f>
        <v>#N/A</v>
      </c>
      <c r="CL201" t="e">
        <f>VLOOKUP(Table411[[#This Row],[Home Name BPI_SAG ELO]], 'Ratings_Comp'!$A$2:$L$364, 15, FALSE)</f>
        <v>#N/A</v>
      </c>
      <c r="CM201" t="e">
        <f>VLOOKUP(Table411[[#This Row],[Away Name BPI_SAG ELO]], 'Ratings_Comp'!$A$2:$L$364, 14, FALSE)</f>
        <v>#N/A</v>
      </c>
      <c r="CN201" t="e">
        <f>VLOOKUP(Table411[[#This Row],[Away Name BPI_SAG ELO]], 'Ratings_Comp'!$A$2:$L$364, 15, FALSE)</f>
        <v>#N/A</v>
      </c>
      <c r="CO201" t="e">
        <f>Table411[[#This Row],[Home_Ws]]/(Table411[[#This Row],[Home_Ws]]+Table411[[#This Row],[Home_Ls]])</f>
        <v>#N/A</v>
      </c>
      <c r="CP201" t="e">
        <f>Table411[[#This Row],[Away_Ws]]/(Table411[[#This Row],[Away_Ws]]+Table411[[#This Row],[Away_Ls]])</f>
        <v>#N/A</v>
      </c>
    </row>
    <row r="202" spans="1:94" x14ac:dyDescent="0.45">
      <c r="A202">
        <f t="shared" si="30"/>
        <v>202</v>
      </c>
      <c r="B202" s="4"/>
      <c r="C202" s="4"/>
      <c r="D202" s="3" t="e">
        <f>VLOOKUP('Prediction Data'!$B202, Names!$C$2:$K$363, 2,FALSE)</f>
        <v>#N/A</v>
      </c>
      <c r="E202" s="3" t="e">
        <f>VLOOKUP('Prediction Data'!$C202, Names!$C$2:$K$363, 2,FALSE)</f>
        <v>#N/A</v>
      </c>
      <c r="F202" s="3" t="e">
        <f>VLOOKUP('Prediction Data'!$B202, Names!$C$2:$K$363, 3,FALSE)</f>
        <v>#N/A</v>
      </c>
      <c r="G202" s="3" t="e">
        <f>VLOOKUP('Prediction Data'!$C202, Names!$C$2:$K$363, 3,FALSE)</f>
        <v>#N/A</v>
      </c>
      <c r="H202" s="3" t="e">
        <f>VLOOKUP('Prediction Data'!$B202, Names!$C$2:$K$363, 5,FALSE)</f>
        <v>#N/A</v>
      </c>
      <c r="I202" s="3" t="e">
        <f>VLOOKUP('Prediction Data'!$C202, Names!$C$2:$K$363, 5,FALSE)</f>
        <v>#N/A</v>
      </c>
      <c r="J202" s="3" t="e">
        <f>VLOOKUP('Prediction Data'!$B202, Names!$C$2:$K$363, 6,FALSE)</f>
        <v>#N/A</v>
      </c>
      <c r="K202" s="3" t="e">
        <f>VLOOKUP('Prediction Data'!$C202, Names!$C$2:$K$363, 6,FALSE)</f>
        <v>#N/A</v>
      </c>
      <c r="L202" s="3" t="e">
        <f>VLOOKUP(B202, Names!$C$2:$M$363, 7,FALSE)</f>
        <v>#N/A</v>
      </c>
      <c r="M202" s="3" t="e">
        <f>VLOOKUP(C202, Names!$C$2:$M$363, 7,FALSE)</f>
        <v>#N/A</v>
      </c>
      <c r="N202" s="4" t="s">
        <v>558</v>
      </c>
      <c r="Q202" s="4">
        <f t="shared" si="31"/>
        <v>0</v>
      </c>
      <c r="R202" s="4" t="str">
        <f t="shared" si="32"/>
        <v>L</v>
      </c>
      <c r="S202" s="5"/>
      <c r="T202" s="17" t="e">
        <f>VLOOKUP($F202, Ratings_Comp[], T$215, FALSE)</f>
        <v>#N/A</v>
      </c>
      <c r="U202" s="17" t="e">
        <f>VLOOKUP($F202, Ratings_Comp[], U$215, FALSE)</f>
        <v>#N/A</v>
      </c>
      <c r="V202" s="17" t="e">
        <f>VLOOKUP($F202, Ratings_Comp[], V$215, FALSE)</f>
        <v>#N/A</v>
      </c>
      <c r="W202" s="17" t="e">
        <f>VLOOKUP($F202, Ratings_Comp[], W$215, FALSE)</f>
        <v>#N/A</v>
      </c>
      <c r="X202" s="17" t="e">
        <f>VLOOKUP($F202, Ratings_Comp[], X$215, FALSE)</f>
        <v>#N/A</v>
      </c>
      <c r="Y202" s="17" t="e">
        <f>VLOOKUP($G202, Ratings_Comp[], Y$215, FALSE)</f>
        <v>#N/A</v>
      </c>
      <c r="Z202" s="17" t="e">
        <f>VLOOKUP($G202, Ratings_Comp[], Z$215, FALSE)</f>
        <v>#N/A</v>
      </c>
      <c r="AA202" s="17" t="e">
        <f>VLOOKUP($G202, Ratings_Comp[], AA$215, FALSE)</f>
        <v>#N/A</v>
      </c>
      <c r="AB202" s="17" t="e">
        <f>VLOOKUP($G202, Ratings_Comp[], AB$215, FALSE)</f>
        <v>#N/A</v>
      </c>
      <c r="AC202" s="17" t="e">
        <f>VLOOKUP($G202, Ratings_Comp[], AC$215, FALSE)</f>
        <v>#N/A</v>
      </c>
      <c r="AD202" t="e">
        <f>VLOOKUP('Prediction Data'!$D202,#REF!, AD$215,FALSE)</f>
        <v>#N/A</v>
      </c>
      <c r="AE202" t="e">
        <f>VLOOKUP('Prediction Data'!$D202,#REF!, AE$215,FALSE)</f>
        <v>#N/A</v>
      </c>
      <c r="AF202" t="e">
        <f>VLOOKUP('Prediction Data'!$D202,#REF!, AF$215,FALSE)</f>
        <v>#N/A</v>
      </c>
      <c r="AG202" t="e">
        <f>VLOOKUP('Prediction Data'!$D202,#REF!, AG$215,FALSE)</f>
        <v>#N/A</v>
      </c>
      <c r="AH202" t="e">
        <f>VLOOKUP('Prediction Data'!$D202,#REF!, AH$215,FALSE)</f>
        <v>#N/A</v>
      </c>
      <c r="AI202" t="e">
        <f>VLOOKUP('Prediction Data'!$E202,#REF!, AI$215,FALSE)</f>
        <v>#N/A</v>
      </c>
      <c r="AJ202" t="e">
        <f>VLOOKUP('Prediction Data'!$E202,#REF!, AJ$215,FALSE)</f>
        <v>#N/A</v>
      </c>
      <c r="AK202" t="e">
        <f>VLOOKUP('Prediction Data'!$E202,#REF!, AK$215,FALSE)</f>
        <v>#N/A</v>
      </c>
      <c r="AL202" t="e">
        <f>VLOOKUP('Prediction Data'!$E202,#REF!, AL$215,FALSE)</f>
        <v>#N/A</v>
      </c>
      <c r="AM202" t="e">
        <f>VLOOKUP('Prediction Data'!$E202,#REF!, AM$215,FALSE)</f>
        <v>#N/A</v>
      </c>
      <c r="AN202" t="e">
        <f>VLOOKUP($F202,#REF!, AN$215,FALSE)</f>
        <v>#N/A</v>
      </c>
      <c r="AO202" t="e">
        <f>VLOOKUP($F202,#REF!, AO$215,FALSE)</f>
        <v>#N/A</v>
      </c>
      <c r="AP202" t="e">
        <f>VLOOKUP($G202,#REF!, AP$215,FALSE)</f>
        <v>#N/A</v>
      </c>
      <c r="AQ202" t="e">
        <f>VLOOKUP($G202,#REF!, AQ$215,FALSE)</f>
        <v>#N/A</v>
      </c>
      <c r="AR202" t="e">
        <f>VLOOKUP($H202,#REF!, 'Prediction Data'!AR$215,FALSE)</f>
        <v>#N/A</v>
      </c>
      <c r="AS202" t="e">
        <f>VLOOKUP($H202,#REF!, 'Prediction Data'!AS$215,FALSE)</f>
        <v>#N/A</v>
      </c>
      <c r="AT202" t="e">
        <f>VLOOKUP($H202,#REF!, 'Prediction Data'!AT$215,FALSE)</f>
        <v>#N/A</v>
      </c>
      <c r="AU202" t="e">
        <f>VLOOKUP($H202,#REF!, 'Prediction Data'!AU$215,FALSE)</f>
        <v>#N/A</v>
      </c>
      <c r="AV202" t="e">
        <f>VLOOKUP($H202,#REF!, 'Prediction Data'!AV$215,FALSE)</f>
        <v>#N/A</v>
      </c>
      <c r="AW202" t="e">
        <f>VLOOKUP($H202,#REF!, 'Prediction Data'!AW$215,FALSE)</f>
        <v>#N/A</v>
      </c>
      <c r="AX202" t="e">
        <f>VLOOKUP($H202,#REF!, 'Prediction Data'!AX$215,FALSE)</f>
        <v>#N/A</v>
      </c>
      <c r="AY202" t="e">
        <f>VLOOKUP($H202,#REF!, 'Prediction Data'!AY$215,FALSE)</f>
        <v>#N/A</v>
      </c>
      <c r="AZ202" t="e">
        <f>VLOOKUP($H202,#REF!, 'Prediction Data'!AZ$215,FALSE)</f>
        <v>#N/A</v>
      </c>
      <c r="BA202" t="e">
        <f>VLOOKUP($H202,#REF!, 'Prediction Data'!BA$215,FALSE)</f>
        <v>#N/A</v>
      </c>
      <c r="BB202" t="e">
        <f>VLOOKUP($H202,#REF!, 'Prediction Data'!BB$215,FALSE)</f>
        <v>#N/A</v>
      </c>
      <c r="BC202" t="e">
        <f>VLOOKUP($H202,#REF!, 'Prediction Data'!BC$215,FALSE)</f>
        <v>#N/A</v>
      </c>
      <c r="BD202" t="e">
        <f>VLOOKUP($I202,#REF!, 'Prediction Data'!BD$215,FALSE)</f>
        <v>#N/A</v>
      </c>
      <c r="BE202" t="e">
        <f>VLOOKUP($I202,#REF!, 'Prediction Data'!BE$215,FALSE)</f>
        <v>#N/A</v>
      </c>
      <c r="BF202" t="e">
        <f>VLOOKUP($I202,#REF!, 'Prediction Data'!BF$215,FALSE)</f>
        <v>#N/A</v>
      </c>
      <c r="BG202" t="e">
        <f>VLOOKUP($I202,#REF!, 'Prediction Data'!BG$215,FALSE)</f>
        <v>#N/A</v>
      </c>
      <c r="BH202" t="e">
        <f>VLOOKUP($I202,#REF!, 'Prediction Data'!BH$215,FALSE)</f>
        <v>#N/A</v>
      </c>
      <c r="BI202" t="e">
        <f>VLOOKUP($I202,#REF!, 'Prediction Data'!BI$215,FALSE)</f>
        <v>#N/A</v>
      </c>
      <c r="BJ202" t="e">
        <f>VLOOKUP($I202,#REF!, 'Prediction Data'!BJ$215,FALSE)</f>
        <v>#N/A</v>
      </c>
      <c r="BK202" t="e">
        <f>VLOOKUP($I202,#REF!, 'Prediction Data'!BK$215,FALSE)</f>
        <v>#N/A</v>
      </c>
      <c r="BL202" t="e">
        <f>VLOOKUP($I202,#REF!, 'Prediction Data'!BL$215,FALSE)</f>
        <v>#N/A</v>
      </c>
      <c r="BM202" t="e">
        <f>VLOOKUP($I202,#REF!, 'Prediction Data'!BM$215,FALSE)</f>
        <v>#N/A</v>
      </c>
      <c r="BN202" t="e">
        <f>VLOOKUP($I202,#REF!, 'Prediction Data'!BN$215,FALSE)</f>
        <v>#N/A</v>
      </c>
      <c r="BO202" t="e">
        <f>VLOOKUP($I202,#REF!, 'Prediction Data'!BO$215,FALSE)</f>
        <v>#N/A</v>
      </c>
      <c r="BP202" t="e">
        <f>VLOOKUP('Prediction Data'!$J202,#REF!, BP$215, FALSE)</f>
        <v>#N/A</v>
      </c>
      <c r="BQ202" t="e">
        <f>VLOOKUP('Prediction Data'!$J202,#REF!, BQ$215, FALSE)</f>
        <v>#N/A</v>
      </c>
      <c r="BR202" t="e">
        <f>VLOOKUP('Prediction Data'!$J202,#REF!, BR$215, FALSE)</f>
        <v>#N/A</v>
      </c>
      <c r="BS202" t="e">
        <f>VLOOKUP('Prediction Data'!$J202,#REF!, BS$215, FALSE)</f>
        <v>#N/A</v>
      </c>
      <c r="BT202" t="e">
        <f>VLOOKUP('Prediction Data'!$J202,#REF!, BT$215, FALSE)</f>
        <v>#N/A</v>
      </c>
      <c r="BU202" t="e">
        <f t="shared" si="33"/>
        <v>#N/A</v>
      </c>
      <c r="BV202" t="e">
        <f t="shared" si="34"/>
        <v>#N/A</v>
      </c>
      <c r="BW202" t="e">
        <f>VLOOKUP('Prediction Data'!$K202,#REF!, BW$215, FALSE)</f>
        <v>#N/A</v>
      </c>
      <c r="BX202" t="e">
        <f>VLOOKUP('Prediction Data'!$K202,#REF!, BX$215, FALSE)</f>
        <v>#N/A</v>
      </c>
      <c r="BY202" t="e">
        <f>VLOOKUP('Prediction Data'!$K202,#REF!, BY$215, FALSE)</f>
        <v>#N/A</v>
      </c>
      <c r="BZ202" t="e">
        <f>VLOOKUP('Prediction Data'!$K202,#REF!, BZ$215, FALSE)</f>
        <v>#N/A</v>
      </c>
      <c r="CA202" t="e">
        <f>VLOOKUP('Prediction Data'!$K202,#REF!, CA$215, FALSE)</f>
        <v>#N/A</v>
      </c>
      <c r="CB202" t="e">
        <f t="shared" si="35"/>
        <v>#N/A</v>
      </c>
      <c r="CC202" t="e">
        <f t="shared" si="36"/>
        <v>#N/A</v>
      </c>
      <c r="CD202" t="e">
        <f t="shared" si="37"/>
        <v>#N/A</v>
      </c>
      <c r="CE202" t="e">
        <f t="shared" si="38"/>
        <v>#N/A</v>
      </c>
      <c r="CF202" s="20" t="e">
        <f t="shared" si="39"/>
        <v>#N/A</v>
      </c>
      <c r="CG202" s="20" t="e">
        <f t="shared" si="40"/>
        <v>#N/A</v>
      </c>
      <c r="CH202" t="e">
        <f>VLOOKUP(Table411[[#This Row],[Conference_H]], Conferences!$H$2:$N$34, 3,FALSE)</f>
        <v>#N/A</v>
      </c>
      <c r="CI202" t="e">
        <f>VLOOKUP(Table411[[#This Row],[Conference_A]], Conferences!$H$2:$N$34, 3,FALSE)</f>
        <v>#N/A</v>
      </c>
      <c r="CJ202" t="e">
        <f>IF(Table411[[#This Row],[CRank_H]]=Table411[[#This Row],[CRank_A]],0,1)</f>
        <v>#N/A</v>
      </c>
      <c r="CK202" t="e">
        <f>VLOOKUP(Table411[[#This Row],[Home Name BPI_SAG ELO]], 'Ratings_Comp'!$A$2:$L$364, 14, FALSE)</f>
        <v>#N/A</v>
      </c>
      <c r="CL202" t="e">
        <f>VLOOKUP(Table411[[#This Row],[Home Name BPI_SAG ELO]], 'Ratings_Comp'!$A$2:$L$364, 15, FALSE)</f>
        <v>#N/A</v>
      </c>
      <c r="CM202" t="e">
        <f>VLOOKUP(Table411[[#This Row],[Away Name BPI_SAG ELO]], 'Ratings_Comp'!$A$2:$L$364, 14, FALSE)</f>
        <v>#N/A</v>
      </c>
      <c r="CN202" t="e">
        <f>VLOOKUP(Table411[[#This Row],[Away Name BPI_SAG ELO]], 'Ratings_Comp'!$A$2:$L$364, 15, FALSE)</f>
        <v>#N/A</v>
      </c>
      <c r="CO202" t="e">
        <f>Table411[[#This Row],[Home_Ws]]/(Table411[[#This Row],[Home_Ws]]+Table411[[#This Row],[Home_Ls]])</f>
        <v>#N/A</v>
      </c>
      <c r="CP202" t="e">
        <f>Table411[[#This Row],[Away_Ws]]/(Table411[[#This Row],[Away_Ws]]+Table411[[#This Row],[Away_Ls]])</f>
        <v>#N/A</v>
      </c>
    </row>
    <row r="203" spans="1:94" x14ac:dyDescent="0.45">
      <c r="A203">
        <f t="shared" si="30"/>
        <v>203</v>
      </c>
      <c r="B203" s="4"/>
      <c r="C203" s="4"/>
      <c r="D203" s="3" t="e">
        <f>VLOOKUP('Prediction Data'!$B203, Names!$C$2:$K$363, 2,FALSE)</f>
        <v>#N/A</v>
      </c>
      <c r="E203" s="3" t="e">
        <f>VLOOKUP('Prediction Data'!$C203, Names!$C$2:$K$363, 2,FALSE)</f>
        <v>#N/A</v>
      </c>
      <c r="F203" s="3" t="e">
        <f>VLOOKUP('Prediction Data'!$B203, Names!$C$2:$K$363, 3,FALSE)</f>
        <v>#N/A</v>
      </c>
      <c r="G203" s="3" t="e">
        <f>VLOOKUP('Prediction Data'!$C203, Names!$C$2:$K$363, 3,FALSE)</f>
        <v>#N/A</v>
      </c>
      <c r="H203" s="3" t="e">
        <f>VLOOKUP('Prediction Data'!$B203, Names!$C$2:$K$363, 5,FALSE)</f>
        <v>#N/A</v>
      </c>
      <c r="I203" s="3" t="e">
        <f>VLOOKUP('Prediction Data'!$C203, Names!$C$2:$K$363, 5,FALSE)</f>
        <v>#N/A</v>
      </c>
      <c r="J203" s="3" t="e">
        <f>VLOOKUP('Prediction Data'!$B203, Names!$C$2:$K$363, 6,FALSE)</f>
        <v>#N/A</v>
      </c>
      <c r="K203" s="3" t="e">
        <f>VLOOKUP('Prediction Data'!$C203, Names!$C$2:$K$363, 6,FALSE)</f>
        <v>#N/A</v>
      </c>
      <c r="L203" s="3" t="e">
        <f>VLOOKUP(B203, Names!$C$2:$M$363, 7,FALSE)</f>
        <v>#N/A</v>
      </c>
      <c r="M203" s="3" t="e">
        <f>VLOOKUP(C203, Names!$C$2:$M$363, 7,FALSE)</f>
        <v>#N/A</v>
      </c>
      <c r="N203" s="4" t="s">
        <v>558</v>
      </c>
      <c r="Q203" s="4">
        <f t="shared" si="31"/>
        <v>0</v>
      </c>
      <c r="R203" s="4" t="str">
        <f t="shared" si="32"/>
        <v>L</v>
      </c>
      <c r="S203" s="5"/>
      <c r="T203" s="17" t="e">
        <f>VLOOKUP($F203, Ratings_Comp[], T$215, FALSE)</f>
        <v>#N/A</v>
      </c>
      <c r="U203" s="17" t="e">
        <f>VLOOKUP($F203, Ratings_Comp[], U$215, FALSE)</f>
        <v>#N/A</v>
      </c>
      <c r="V203" s="17" t="e">
        <f>VLOOKUP($F203, Ratings_Comp[], V$215, FALSE)</f>
        <v>#N/A</v>
      </c>
      <c r="W203" s="17" t="e">
        <f>VLOOKUP($F203, Ratings_Comp[], W$215, FALSE)</f>
        <v>#N/A</v>
      </c>
      <c r="X203" s="17" t="e">
        <f>VLOOKUP($F203, Ratings_Comp[], X$215, FALSE)</f>
        <v>#N/A</v>
      </c>
      <c r="Y203" s="17" t="e">
        <f>VLOOKUP($G203, Ratings_Comp[], Y$215, FALSE)</f>
        <v>#N/A</v>
      </c>
      <c r="Z203" s="17" t="e">
        <f>VLOOKUP($G203, Ratings_Comp[], Z$215, FALSE)</f>
        <v>#N/A</v>
      </c>
      <c r="AA203" s="17" t="e">
        <f>VLOOKUP($G203, Ratings_Comp[], AA$215, FALSE)</f>
        <v>#N/A</v>
      </c>
      <c r="AB203" s="17" t="e">
        <f>VLOOKUP($G203, Ratings_Comp[], AB$215, FALSE)</f>
        <v>#N/A</v>
      </c>
      <c r="AC203" s="17" t="e">
        <f>VLOOKUP($G203, Ratings_Comp[], AC$215, FALSE)</f>
        <v>#N/A</v>
      </c>
      <c r="AD203" t="e">
        <f>VLOOKUP('Prediction Data'!$D203,#REF!, AD$215,FALSE)</f>
        <v>#N/A</v>
      </c>
      <c r="AE203" t="e">
        <f>VLOOKUP('Prediction Data'!$D203,#REF!, AE$215,FALSE)</f>
        <v>#N/A</v>
      </c>
      <c r="AF203" t="e">
        <f>VLOOKUP('Prediction Data'!$D203,#REF!, AF$215,FALSE)</f>
        <v>#N/A</v>
      </c>
      <c r="AG203" t="e">
        <f>VLOOKUP('Prediction Data'!$D203,#REF!, AG$215,FALSE)</f>
        <v>#N/A</v>
      </c>
      <c r="AH203" t="e">
        <f>VLOOKUP('Prediction Data'!$D203,#REF!, AH$215,FALSE)</f>
        <v>#N/A</v>
      </c>
      <c r="AI203" t="e">
        <f>VLOOKUP('Prediction Data'!$E203,#REF!, AI$215,FALSE)</f>
        <v>#N/A</v>
      </c>
      <c r="AJ203" t="e">
        <f>VLOOKUP('Prediction Data'!$E203,#REF!, AJ$215,FALSE)</f>
        <v>#N/A</v>
      </c>
      <c r="AK203" t="e">
        <f>VLOOKUP('Prediction Data'!$E203,#REF!, AK$215,FALSE)</f>
        <v>#N/A</v>
      </c>
      <c r="AL203" t="e">
        <f>VLOOKUP('Prediction Data'!$E203,#REF!, AL$215,FALSE)</f>
        <v>#N/A</v>
      </c>
      <c r="AM203" t="e">
        <f>VLOOKUP('Prediction Data'!$E203,#REF!, AM$215,FALSE)</f>
        <v>#N/A</v>
      </c>
      <c r="AN203" t="e">
        <f>VLOOKUP($F203,#REF!, AN$215,FALSE)</f>
        <v>#N/A</v>
      </c>
      <c r="AO203" t="e">
        <f>VLOOKUP($F203,#REF!, AO$215,FALSE)</f>
        <v>#N/A</v>
      </c>
      <c r="AP203" t="e">
        <f>VLOOKUP($G203,#REF!, AP$215,FALSE)</f>
        <v>#N/A</v>
      </c>
      <c r="AQ203" t="e">
        <f>VLOOKUP($G203,#REF!, AQ$215,FALSE)</f>
        <v>#N/A</v>
      </c>
      <c r="AR203" t="e">
        <f>VLOOKUP($H203,#REF!, 'Prediction Data'!AR$215,FALSE)</f>
        <v>#N/A</v>
      </c>
      <c r="AS203" t="e">
        <f>VLOOKUP($H203,#REF!, 'Prediction Data'!AS$215,FALSE)</f>
        <v>#N/A</v>
      </c>
      <c r="AT203" t="e">
        <f>VLOOKUP($H203,#REF!, 'Prediction Data'!AT$215,FALSE)</f>
        <v>#N/A</v>
      </c>
      <c r="AU203" t="e">
        <f>VLOOKUP($H203,#REF!, 'Prediction Data'!AU$215,FALSE)</f>
        <v>#N/A</v>
      </c>
      <c r="AV203" t="e">
        <f>VLOOKUP($H203,#REF!, 'Prediction Data'!AV$215,FALSE)</f>
        <v>#N/A</v>
      </c>
      <c r="AW203" t="e">
        <f>VLOOKUP($H203,#REF!, 'Prediction Data'!AW$215,FALSE)</f>
        <v>#N/A</v>
      </c>
      <c r="AX203" t="e">
        <f>VLOOKUP($H203,#REF!, 'Prediction Data'!AX$215,FALSE)</f>
        <v>#N/A</v>
      </c>
      <c r="AY203" t="e">
        <f>VLOOKUP($H203,#REF!, 'Prediction Data'!AY$215,FALSE)</f>
        <v>#N/A</v>
      </c>
      <c r="AZ203" t="e">
        <f>VLOOKUP($H203,#REF!, 'Prediction Data'!AZ$215,FALSE)</f>
        <v>#N/A</v>
      </c>
      <c r="BA203" t="e">
        <f>VLOOKUP($H203,#REF!, 'Prediction Data'!BA$215,FALSE)</f>
        <v>#N/A</v>
      </c>
      <c r="BB203" t="e">
        <f>VLOOKUP($H203,#REF!, 'Prediction Data'!BB$215,FALSE)</f>
        <v>#N/A</v>
      </c>
      <c r="BC203" t="e">
        <f>VLOOKUP($H203,#REF!, 'Prediction Data'!BC$215,FALSE)</f>
        <v>#N/A</v>
      </c>
      <c r="BD203" t="e">
        <f>VLOOKUP($I203,#REF!, 'Prediction Data'!BD$215,FALSE)</f>
        <v>#N/A</v>
      </c>
      <c r="BE203" t="e">
        <f>VLOOKUP($I203,#REF!, 'Prediction Data'!BE$215,FALSE)</f>
        <v>#N/A</v>
      </c>
      <c r="BF203" t="e">
        <f>VLOOKUP($I203,#REF!, 'Prediction Data'!BF$215,FALSE)</f>
        <v>#N/A</v>
      </c>
      <c r="BG203" t="e">
        <f>VLOOKUP($I203,#REF!, 'Prediction Data'!BG$215,FALSE)</f>
        <v>#N/A</v>
      </c>
      <c r="BH203" t="e">
        <f>VLOOKUP($I203,#REF!, 'Prediction Data'!BH$215,FALSE)</f>
        <v>#N/A</v>
      </c>
      <c r="BI203" t="e">
        <f>VLOOKUP($I203,#REF!, 'Prediction Data'!BI$215,FALSE)</f>
        <v>#N/A</v>
      </c>
      <c r="BJ203" t="e">
        <f>VLOOKUP($I203,#REF!, 'Prediction Data'!BJ$215,FALSE)</f>
        <v>#N/A</v>
      </c>
      <c r="BK203" t="e">
        <f>VLOOKUP($I203,#REF!, 'Prediction Data'!BK$215,FALSE)</f>
        <v>#N/A</v>
      </c>
      <c r="BL203" t="e">
        <f>VLOOKUP($I203,#REF!, 'Prediction Data'!BL$215,FALSE)</f>
        <v>#N/A</v>
      </c>
      <c r="BM203" t="e">
        <f>VLOOKUP($I203,#REF!, 'Prediction Data'!BM$215,FALSE)</f>
        <v>#N/A</v>
      </c>
      <c r="BN203" t="e">
        <f>VLOOKUP($I203,#REF!, 'Prediction Data'!BN$215,FALSE)</f>
        <v>#N/A</v>
      </c>
      <c r="BO203" t="e">
        <f>VLOOKUP($I203,#REF!, 'Prediction Data'!BO$215,FALSE)</f>
        <v>#N/A</v>
      </c>
      <c r="BP203" t="e">
        <f>VLOOKUP('Prediction Data'!$J203,#REF!, BP$215, FALSE)</f>
        <v>#N/A</v>
      </c>
      <c r="BQ203" t="e">
        <f>VLOOKUP('Prediction Data'!$J203,#REF!, BQ$215, FALSE)</f>
        <v>#N/A</v>
      </c>
      <c r="BR203" t="e">
        <f>VLOOKUP('Prediction Data'!$J203,#REF!, BR$215, FALSE)</f>
        <v>#N/A</v>
      </c>
      <c r="BS203" t="e">
        <f>VLOOKUP('Prediction Data'!$J203,#REF!, BS$215, FALSE)</f>
        <v>#N/A</v>
      </c>
      <c r="BT203" t="e">
        <f>VLOOKUP('Prediction Data'!$J203,#REF!, BT$215, FALSE)</f>
        <v>#N/A</v>
      </c>
      <c r="BU203" t="e">
        <f t="shared" si="33"/>
        <v>#N/A</v>
      </c>
      <c r="BV203" t="e">
        <f t="shared" si="34"/>
        <v>#N/A</v>
      </c>
      <c r="BW203" t="e">
        <f>VLOOKUP('Prediction Data'!$K203,#REF!, BW$215, FALSE)</f>
        <v>#N/A</v>
      </c>
      <c r="BX203" t="e">
        <f>VLOOKUP('Prediction Data'!$K203,#REF!, BX$215, FALSE)</f>
        <v>#N/A</v>
      </c>
      <c r="BY203" t="e">
        <f>VLOOKUP('Prediction Data'!$K203,#REF!, BY$215, FALSE)</f>
        <v>#N/A</v>
      </c>
      <c r="BZ203" t="e">
        <f>VLOOKUP('Prediction Data'!$K203,#REF!, BZ$215, FALSE)</f>
        <v>#N/A</v>
      </c>
      <c r="CA203" t="e">
        <f>VLOOKUP('Prediction Data'!$K203,#REF!, CA$215, FALSE)</f>
        <v>#N/A</v>
      </c>
      <c r="CB203" t="e">
        <f t="shared" si="35"/>
        <v>#N/A</v>
      </c>
      <c r="CC203" t="e">
        <f t="shared" si="36"/>
        <v>#N/A</v>
      </c>
      <c r="CD203" t="e">
        <f t="shared" si="37"/>
        <v>#N/A</v>
      </c>
      <c r="CE203" t="e">
        <f t="shared" si="38"/>
        <v>#N/A</v>
      </c>
      <c r="CF203" s="20" t="e">
        <f t="shared" si="39"/>
        <v>#N/A</v>
      </c>
      <c r="CG203" s="20" t="e">
        <f t="shared" si="40"/>
        <v>#N/A</v>
      </c>
      <c r="CH203" t="e">
        <f>VLOOKUP(Table411[[#This Row],[Conference_H]], Conferences!$H$2:$N$34, 3,FALSE)</f>
        <v>#N/A</v>
      </c>
      <c r="CI203" t="e">
        <f>VLOOKUP(Table411[[#This Row],[Conference_A]], Conferences!$H$2:$N$34, 3,FALSE)</f>
        <v>#N/A</v>
      </c>
      <c r="CJ203" t="e">
        <f>IF(Table411[[#This Row],[CRank_H]]=Table411[[#This Row],[CRank_A]],0,1)</f>
        <v>#N/A</v>
      </c>
      <c r="CK203" t="e">
        <f>VLOOKUP(Table411[[#This Row],[Home Name BPI_SAG ELO]], 'Ratings_Comp'!$A$2:$L$364, 14, FALSE)</f>
        <v>#N/A</v>
      </c>
      <c r="CL203" t="e">
        <f>VLOOKUP(Table411[[#This Row],[Home Name BPI_SAG ELO]], 'Ratings_Comp'!$A$2:$L$364, 15, FALSE)</f>
        <v>#N/A</v>
      </c>
      <c r="CM203" t="e">
        <f>VLOOKUP(Table411[[#This Row],[Away Name BPI_SAG ELO]], 'Ratings_Comp'!$A$2:$L$364, 14, FALSE)</f>
        <v>#N/A</v>
      </c>
      <c r="CN203" t="e">
        <f>VLOOKUP(Table411[[#This Row],[Away Name BPI_SAG ELO]], 'Ratings_Comp'!$A$2:$L$364, 15, FALSE)</f>
        <v>#N/A</v>
      </c>
      <c r="CO203" t="e">
        <f>Table411[[#This Row],[Home_Ws]]/(Table411[[#This Row],[Home_Ws]]+Table411[[#This Row],[Home_Ls]])</f>
        <v>#N/A</v>
      </c>
      <c r="CP203" t="e">
        <f>Table411[[#This Row],[Away_Ws]]/(Table411[[#This Row],[Away_Ws]]+Table411[[#This Row],[Away_Ls]])</f>
        <v>#N/A</v>
      </c>
    </row>
    <row r="204" spans="1:94" x14ac:dyDescent="0.45">
      <c r="A204">
        <f t="shared" si="30"/>
        <v>204</v>
      </c>
      <c r="B204" s="4"/>
      <c r="C204" s="4"/>
      <c r="D204" s="3" t="e">
        <f>VLOOKUP('Prediction Data'!$B204, Names!$C$2:$K$363, 2,FALSE)</f>
        <v>#N/A</v>
      </c>
      <c r="E204" s="3" t="e">
        <f>VLOOKUP('Prediction Data'!$C204, Names!$C$2:$K$363, 2,FALSE)</f>
        <v>#N/A</v>
      </c>
      <c r="F204" s="3" t="e">
        <f>VLOOKUP('Prediction Data'!$B204, Names!$C$2:$K$363, 3,FALSE)</f>
        <v>#N/A</v>
      </c>
      <c r="G204" s="3" t="e">
        <f>VLOOKUP('Prediction Data'!$C204, Names!$C$2:$K$363, 3,FALSE)</f>
        <v>#N/A</v>
      </c>
      <c r="H204" s="3" t="e">
        <f>VLOOKUP('Prediction Data'!$B204, Names!$C$2:$K$363, 5,FALSE)</f>
        <v>#N/A</v>
      </c>
      <c r="I204" s="3" t="e">
        <f>VLOOKUP('Prediction Data'!$C204, Names!$C$2:$K$363, 5,FALSE)</f>
        <v>#N/A</v>
      </c>
      <c r="J204" s="3" t="e">
        <f>VLOOKUP('Prediction Data'!$B204, Names!$C$2:$K$363, 6,FALSE)</f>
        <v>#N/A</v>
      </c>
      <c r="K204" s="3" t="e">
        <f>VLOOKUP('Prediction Data'!$C204, Names!$C$2:$K$363, 6,FALSE)</f>
        <v>#N/A</v>
      </c>
      <c r="L204" s="3" t="e">
        <f>VLOOKUP(B204, Names!$C$2:$M$363, 7,FALSE)</f>
        <v>#N/A</v>
      </c>
      <c r="M204" s="3" t="e">
        <f>VLOOKUP(C204, Names!$C$2:$M$363, 7,FALSE)</f>
        <v>#N/A</v>
      </c>
      <c r="N204" s="4" t="s">
        <v>558</v>
      </c>
      <c r="Q204" s="4">
        <f t="shared" ref="Q204:Q214" si="41">O204-P204</f>
        <v>0</v>
      </c>
      <c r="R204" s="4" t="str">
        <f t="shared" ref="R204:R214" si="42">IF(Q204&gt;0,"W","L")</f>
        <v>L</v>
      </c>
      <c r="S204" s="5"/>
      <c r="T204" s="17" t="e">
        <f>VLOOKUP($F204, Ratings_Comp[], T$215, FALSE)</f>
        <v>#N/A</v>
      </c>
      <c r="U204" s="17" t="e">
        <f>VLOOKUP($F204, Ratings_Comp[], U$215, FALSE)</f>
        <v>#N/A</v>
      </c>
      <c r="V204" s="17" t="e">
        <f>VLOOKUP($F204, Ratings_Comp[], V$215, FALSE)</f>
        <v>#N/A</v>
      </c>
      <c r="W204" s="17" t="e">
        <f>VLOOKUP($F204, Ratings_Comp[], W$215, FALSE)</f>
        <v>#N/A</v>
      </c>
      <c r="X204" s="17" t="e">
        <f>VLOOKUP($F204, Ratings_Comp[], X$215, FALSE)</f>
        <v>#N/A</v>
      </c>
      <c r="Y204" s="17" t="e">
        <f>VLOOKUP($G204, Ratings_Comp[], Y$215, FALSE)</f>
        <v>#N/A</v>
      </c>
      <c r="Z204" s="17" t="e">
        <f>VLOOKUP($G204, Ratings_Comp[], Z$215, FALSE)</f>
        <v>#N/A</v>
      </c>
      <c r="AA204" s="17" t="e">
        <f>VLOOKUP($G204, Ratings_Comp[], AA$215, FALSE)</f>
        <v>#N/A</v>
      </c>
      <c r="AB204" s="17" t="e">
        <f>VLOOKUP($G204, Ratings_Comp[], AB$215, FALSE)</f>
        <v>#N/A</v>
      </c>
      <c r="AC204" s="17" t="e">
        <f>VLOOKUP($G204, Ratings_Comp[], AC$215, FALSE)</f>
        <v>#N/A</v>
      </c>
      <c r="AD204" t="e">
        <f>VLOOKUP('Prediction Data'!$D204,#REF!, AD$215,FALSE)</f>
        <v>#N/A</v>
      </c>
      <c r="AE204" t="e">
        <f>VLOOKUP('Prediction Data'!$D204,#REF!, AE$215,FALSE)</f>
        <v>#N/A</v>
      </c>
      <c r="AF204" t="e">
        <f>VLOOKUP('Prediction Data'!$D204,#REF!, AF$215,FALSE)</f>
        <v>#N/A</v>
      </c>
      <c r="AG204" t="e">
        <f>VLOOKUP('Prediction Data'!$D204,#REF!, AG$215,FALSE)</f>
        <v>#N/A</v>
      </c>
      <c r="AH204" t="e">
        <f>VLOOKUP('Prediction Data'!$D204,#REF!, AH$215,FALSE)</f>
        <v>#N/A</v>
      </c>
      <c r="AI204" t="e">
        <f>VLOOKUP('Prediction Data'!$E204,#REF!, AI$215,FALSE)</f>
        <v>#N/A</v>
      </c>
      <c r="AJ204" t="e">
        <f>VLOOKUP('Prediction Data'!$E204,#REF!, AJ$215,FALSE)</f>
        <v>#N/A</v>
      </c>
      <c r="AK204" t="e">
        <f>VLOOKUP('Prediction Data'!$E204,#REF!, AK$215,FALSE)</f>
        <v>#N/A</v>
      </c>
      <c r="AL204" t="e">
        <f>VLOOKUP('Prediction Data'!$E204,#REF!, AL$215,FALSE)</f>
        <v>#N/A</v>
      </c>
      <c r="AM204" t="e">
        <f>VLOOKUP('Prediction Data'!$E204,#REF!, AM$215,FALSE)</f>
        <v>#N/A</v>
      </c>
      <c r="AN204" t="e">
        <f>VLOOKUP($F204,#REF!, AN$215,FALSE)</f>
        <v>#N/A</v>
      </c>
      <c r="AO204" t="e">
        <f>VLOOKUP($F204,#REF!, AO$215,FALSE)</f>
        <v>#N/A</v>
      </c>
      <c r="AP204" t="e">
        <f>VLOOKUP($G204,#REF!, AP$215,FALSE)</f>
        <v>#N/A</v>
      </c>
      <c r="AQ204" t="e">
        <f>VLOOKUP($G204,#REF!, AQ$215,FALSE)</f>
        <v>#N/A</v>
      </c>
      <c r="AR204" t="e">
        <f>VLOOKUP($H204,#REF!, 'Prediction Data'!AR$215,FALSE)</f>
        <v>#N/A</v>
      </c>
      <c r="AS204" t="e">
        <f>VLOOKUP($H204,#REF!, 'Prediction Data'!AS$215,FALSE)</f>
        <v>#N/A</v>
      </c>
      <c r="AT204" t="e">
        <f>VLOOKUP($H204,#REF!, 'Prediction Data'!AT$215,FALSE)</f>
        <v>#N/A</v>
      </c>
      <c r="AU204" t="e">
        <f>VLOOKUP($H204,#REF!, 'Prediction Data'!AU$215,FALSE)</f>
        <v>#N/A</v>
      </c>
      <c r="AV204" t="e">
        <f>VLOOKUP($H204,#REF!, 'Prediction Data'!AV$215,FALSE)</f>
        <v>#N/A</v>
      </c>
      <c r="AW204" t="e">
        <f>VLOOKUP($H204,#REF!, 'Prediction Data'!AW$215,FALSE)</f>
        <v>#N/A</v>
      </c>
      <c r="AX204" t="e">
        <f>VLOOKUP($H204,#REF!, 'Prediction Data'!AX$215,FALSE)</f>
        <v>#N/A</v>
      </c>
      <c r="AY204" t="e">
        <f>VLOOKUP($H204,#REF!, 'Prediction Data'!AY$215,FALSE)</f>
        <v>#N/A</v>
      </c>
      <c r="AZ204" t="e">
        <f>VLOOKUP($H204,#REF!, 'Prediction Data'!AZ$215,FALSE)</f>
        <v>#N/A</v>
      </c>
      <c r="BA204" t="e">
        <f>VLOOKUP($H204,#REF!, 'Prediction Data'!BA$215,FALSE)</f>
        <v>#N/A</v>
      </c>
      <c r="BB204" t="e">
        <f>VLOOKUP($H204,#REF!, 'Prediction Data'!BB$215,FALSE)</f>
        <v>#N/A</v>
      </c>
      <c r="BC204" t="e">
        <f>VLOOKUP($H204,#REF!, 'Prediction Data'!BC$215,FALSE)</f>
        <v>#N/A</v>
      </c>
      <c r="BD204" t="e">
        <f>VLOOKUP($I204,#REF!, 'Prediction Data'!BD$215,FALSE)</f>
        <v>#N/A</v>
      </c>
      <c r="BE204" t="e">
        <f>VLOOKUP($I204,#REF!, 'Prediction Data'!BE$215,FALSE)</f>
        <v>#N/A</v>
      </c>
      <c r="BF204" t="e">
        <f>VLOOKUP($I204,#REF!, 'Prediction Data'!BF$215,FALSE)</f>
        <v>#N/A</v>
      </c>
      <c r="BG204" t="e">
        <f>VLOOKUP($I204,#REF!, 'Prediction Data'!BG$215,FALSE)</f>
        <v>#N/A</v>
      </c>
      <c r="BH204" t="e">
        <f>VLOOKUP($I204,#REF!, 'Prediction Data'!BH$215,FALSE)</f>
        <v>#N/A</v>
      </c>
      <c r="BI204" t="e">
        <f>VLOOKUP($I204,#REF!, 'Prediction Data'!BI$215,FALSE)</f>
        <v>#N/A</v>
      </c>
      <c r="BJ204" t="e">
        <f>VLOOKUP($I204,#REF!, 'Prediction Data'!BJ$215,FALSE)</f>
        <v>#N/A</v>
      </c>
      <c r="BK204" t="e">
        <f>VLOOKUP($I204,#REF!, 'Prediction Data'!BK$215,FALSE)</f>
        <v>#N/A</v>
      </c>
      <c r="BL204" t="e">
        <f>VLOOKUP($I204,#REF!, 'Prediction Data'!BL$215,FALSE)</f>
        <v>#N/A</v>
      </c>
      <c r="BM204" t="e">
        <f>VLOOKUP($I204,#REF!, 'Prediction Data'!BM$215,FALSE)</f>
        <v>#N/A</v>
      </c>
      <c r="BN204" t="e">
        <f>VLOOKUP($I204,#REF!, 'Prediction Data'!BN$215,FALSE)</f>
        <v>#N/A</v>
      </c>
      <c r="BO204" t="e">
        <f>VLOOKUP($I204,#REF!, 'Prediction Data'!BO$215,FALSE)</f>
        <v>#N/A</v>
      </c>
      <c r="BP204" t="e">
        <f>VLOOKUP('Prediction Data'!$J204,#REF!, BP$215, FALSE)</f>
        <v>#N/A</v>
      </c>
      <c r="BQ204" t="e">
        <f>VLOOKUP('Prediction Data'!$J204,#REF!, BQ$215, FALSE)</f>
        <v>#N/A</v>
      </c>
      <c r="BR204" t="e">
        <f>VLOOKUP('Prediction Data'!$J204,#REF!, BR$215, FALSE)</f>
        <v>#N/A</v>
      </c>
      <c r="BS204" t="e">
        <f>VLOOKUP('Prediction Data'!$J204,#REF!, BS$215, FALSE)</f>
        <v>#N/A</v>
      </c>
      <c r="BT204" t="e">
        <f>VLOOKUP('Prediction Data'!$J204,#REF!, BT$215, FALSE)</f>
        <v>#N/A</v>
      </c>
      <c r="BU204" t="e">
        <f t="shared" ref="BU204:BU214" si="43">BS204-BT204</f>
        <v>#N/A</v>
      </c>
      <c r="BV204" t="e">
        <f t="shared" ref="BV204:BV214" si="44">BU204-BQ204</f>
        <v>#N/A</v>
      </c>
      <c r="BW204" t="e">
        <f>VLOOKUP('Prediction Data'!$K204,#REF!, BW$215, FALSE)</f>
        <v>#N/A</v>
      </c>
      <c r="BX204" t="e">
        <f>VLOOKUP('Prediction Data'!$K204,#REF!, BX$215, FALSE)</f>
        <v>#N/A</v>
      </c>
      <c r="BY204" t="e">
        <f>VLOOKUP('Prediction Data'!$K204,#REF!, BY$215, FALSE)</f>
        <v>#N/A</v>
      </c>
      <c r="BZ204" t="e">
        <f>VLOOKUP('Prediction Data'!$K204,#REF!, BZ$215, FALSE)</f>
        <v>#N/A</v>
      </c>
      <c r="CA204" t="e">
        <f>VLOOKUP('Prediction Data'!$K204,#REF!, CA$215, FALSE)</f>
        <v>#N/A</v>
      </c>
      <c r="CB204" t="e">
        <f t="shared" ref="CB204:CB214" si="45">BZ204-CA204</f>
        <v>#N/A</v>
      </c>
      <c r="CC204" t="e">
        <f t="shared" ref="CC204:CC214" si="46">CB204-BX204</f>
        <v>#N/A</v>
      </c>
      <c r="CD204" t="e">
        <f t="shared" ref="CD204:CD214" si="47">AVERAGE(W204:X204)</f>
        <v>#N/A</v>
      </c>
      <c r="CE204" t="e">
        <f t="shared" ref="CE204:CE214" si="48">AVERAGE(AB204:AC204)</f>
        <v>#N/A</v>
      </c>
      <c r="CF204" s="20" t="e">
        <f t="shared" ref="CF204:CF214" si="49">AVERAGE(T204:V204)</f>
        <v>#N/A</v>
      </c>
      <c r="CG204" s="20" t="e">
        <f t="shared" ref="CG204:CG214" si="50">AVERAGE(Y204:AA204)</f>
        <v>#N/A</v>
      </c>
      <c r="CH204" t="e">
        <f>VLOOKUP(Table411[[#This Row],[Conference_H]], Conferences!$H$2:$N$34, 3,FALSE)</f>
        <v>#N/A</v>
      </c>
      <c r="CI204" t="e">
        <f>VLOOKUP(Table411[[#This Row],[Conference_A]], Conferences!$H$2:$N$34, 3,FALSE)</f>
        <v>#N/A</v>
      </c>
      <c r="CJ204" t="e">
        <f>IF(Table411[[#This Row],[CRank_H]]=Table411[[#This Row],[CRank_A]],0,1)</f>
        <v>#N/A</v>
      </c>
      <c r="CK204" t="e">
        <f>VLOOKUP(Table411[[#This Row],[Home Name BPI_SAG ELO]], 'Ratings_Comp'!$A$2:$L$364, 14, FALSE)</f>
        <v>#N/A</v>
      </c>
      <c r="CL204" t="e">
        <f>VLOOKUP(Table411[[#This Row],[Home Name BPI_SAG ELO]], 'Ratings_Comp'!$A$2:$L$364, 15, FALSE)</f>
        <v>#N/A</v>
      </c>
      <c r="CM204" t="e">
        <f>VLOOKUP(Table411[[#This Row],[Away Name BPI_SAG ELO]], 'Ratings_Comp'!$A$2:$L$364, 14, FALSE)</f>
        <v>#N/A</v>
      </c>
      <c r="CN204" t="e">
        <f>VLOOKUP(Table411[[#This Row],[Away Name BPI_SAG ELO]], 'Ratings_Comp'!$A$2:$L$364, 15, FALSE)</f>
        <v>#N/A</v>
      </c>
      <c r="CO204" t="e">
        <f>Table411[[#This Row],[Home_Ws]]/(Table411[[#This Row],[Home_Ws]]+Table411[[#This Row],[Home_Ls]])</f>
        <v>#N/A</v>
      </c>
      <c r="CP204" t="e">
        <f>Table411[[#This Row],[Away_Ws]]/(Table411[[#This Row],[Away_Ws]]+Table411[[#This Row],[Away_Ls]])</f>
        <v>#N/A</v>
      </c>
    </row>
    <row r="205" spans="1:94" x14ac:dyDescent="0.45">
      <c r="A205">
        <f t="shared" si="30"/>
        <v>205</v>
      </c>
      <c r="B205" s="4"/>
      <c r="C205" s="4"/>
      <c r="D205" s="3" t="e">
        <f>VLOOKUP('Prediction Data'!$B205, Names!$C$2:$K$363, 2,FALSE)</f>
        <v>#N/A</v>
      </c>
      <c r="E205" s="3" t="e">
        <f>VLOOKUP('Prediction Data'!$C205, Names!$C$2:$K$363, 2,FALSE)</f>
        <v>#N/A</v>
      </c>
      <c r="F205" s="3" t="e">
        <f>VLOOKUP('Prediction Data'!$B205, Names!$C$2:$K$363, 3,FALSE)</f>
        <v>#N/A</v>
      </c>
      <c r="G205" s="3" t="e">
        <f>VLOOKUP('Prediction Data'!$C205, Names!$C$2:$K$363, 3,FALSE)</f>
        <v>#N/A</v>
      </c>
      <c r="H205" s="3" t="e">
        <f>VLOOKUP('Prediction Data'!$B205, Names!$C$2:$K$363, 5,FALSE)</f>
        <v>#N/A</v>
      </c>
      <c r="I205" s="3" t="e">
        <f>VLOOKUP('Prediction Data'!$C205, Names!$C$2:$K$363, 5,FALSE)</f>
        <v>#N/A</v>
      </c>
      <c r="J205" s="3" t="e">
        <f>VLOOKUP('Prediction Data'!$B205, Names!$C$2:$K$363, 6,FALSE)</f>
        <v>#N/A</v>
      </c>
      <c r="K205" s="3" t="e">
        <f>VLOOKUP('Prediction Data'!$C205, Names!$C$2:$K$363, 6,FALSE)</f>
        <v>#N/A</v>
      </c>
      <c r="L205" s="3" t="e">
        <f>VLOOKUP(B205, Names!$C$2:$M$363, 7,FALSE)</f>
        <v>#N/A</v>
      </c>
      <c r="M205" s="3" t="e">
        <f>VLOOKUP(C205, Names!$C$2:$M$363, 7,FALSE)</f>
        <v>#N/A</v>
      </c>
      <c r="N205" s="4" t="s">
        <v>558</v>
      </c>
      <c r="Q205" s="4">
        <f t="shared" si="41"/>
        <v>0</v>
      </c>
      <c r="R205" s="4" t="str">
        <f t="shared" si="42"/>
        <v>L</v>
      </c>
      <c r="S205" s="5"/>
      <c r="T205" s="17" t="e">
        <f>VLOOKUP($F205, Ratings_Comp[], T$215, FALSE)</f>
        <v>#N/A</v>
      </c>
      <c r="U205" s="17" t="e">
        <f>VLOOKUP($F205, Ratings_Comp[], U$215, FALSE)</f>
        <v>#N/A</v>
      </c>
      <c r="V205" s="17" t="e">
        <f>VLOOKUP($F205, Ratings_Comp[], V$215, FALSE)</f>
        <v>#N/A</v>
      </c>
      <c r="W205" s="17" t="e">
        <f>VLOOKUP($F205, Ratings_Comp[], W$215, FALSE)</f>
        <v>#N/A</v>
      </c>
      <c r="X205" s="17" t="e">
        <f>VLOOKUP($F205, Ratings_Comp[], X$215, FALSE)</f>
        <v>#N/A</v>
      </c>
      <c r="Y205" s="17" t="e">
        <f>VLOOKUP($G205, Ratings_Comp[], Y$215, FALSE)</f>
        <v>#N/A</v>
      </c>
      <c r="Z205" s="17" t="e">
        <f>VLOOKUP($G205, Ratings_Comp[], Z$215, FALSE)</f>
        <v>#N/A</v>
      </c>
      <c r="AA205" s="17" t="e">
        <f>VLOOKUP($G205, Ratings_Comp[], AA$215, FALSE)</f>
        <v>#N/A</v>
      </c>
      <c r="AB205" s="17" t="e">
        <f>VLOOKUP($G205, Ratings_Comp[], AB$215, FALSE)</f>
        <v>#N/A</v>
      </c>
      <c r="AC205" s="17" t="e">
        <f>VLOOKUP($G205, Ratings_Comp[], AC$215, FALSE)</f>
        <v>#N/A</v>
      </c>
      <c r="AD205" t="e">
        <f>VLOOKUP('Prediction Data'!$D205,#REF!, AD$215,FALSE)</f>
        <v>#N/A</v>
      </c>
      <c r="AE205" t="e">
        <f>VLOOKUP('Prediction Data'!$D205,#REF!, AE$215,FALSE)</f>
        <v>#N/A</v>
      </c>
      <c r="AF205" t="e">
        <f>VLOOKUP('Prediction Data'!$D205,#REF!, AF$215,FALSE)</f>
        <v>#N/A</v>
      </c>
      <c r="AG205" t="e">
        <f>VLOOKUP('Prediction Data'!$D205,#REF!, AG$215,FALSE)</f>
        <v>#N/A</v>
      </c>
      <c r="AH205" t="e">
        <f>VLOOKUP('Prediction Data'!$D205,#REF!, AH$215,FALSE)</f>
        <v>#N/A</v>
      </c>
      <c r="AI205" t="e">
        <f>VLOOKUP('Prediction Data'!$E205,#REF!, AI$215,FALSE)</f>
        <v>#N/A</v>
      </c>
      <c r="AJ205" t="e">
        <f>VLOOKUP('Prediction Data'!$E205,#REF!, AJ$215,FALSE)</f>
        <v>#N/A</v>
      </c>
      <c r="AK205" t="e">
        <f>VLOOKUP('Prediction Data'!$E205,#REF!, AK$215,FALSE)</f>
        <v>#N/A</v>
      </c>
      <c r="AL205" t="e">
        <f>VLOOKUP('Prediction Data'!$E205,#REF!, AL$215,FALSE)</f>
        <v>#N/A</v>
      </c>
      <c r="AM205" t="e">
        <f>VLOOKUP('Prediction Data'!$E205,#REF!, AM$215,FALSE)</f>
        <v>#N/A</v>
      </c>
      <c r="AN205" t="e">
        <f>VLOOKUP($F205,#REF!, AN$215,FALSE)</f>
        <v>#N/A</v>
      </c>
      <c r="AO205" t="e">
        <f>VLOOKUP($F205,#REF!, AO$215,FALSE)</f>
        <v>#N/A</v>
      </c>
      <c r="AP205" t="e">
        <f>VLOOKUP($G205,#REF!, AP$215,FALSE)</f>
        <v>#N/A</v>
      </c>
      <c r="AQ205" t="e">
        <f>VLOOKUP($G205,#REF!, AQ$215,FALSE)</f>
        <v>#N/A</v>
      </c>
      <c r="AR205" t="e">
        <f>VLOOKUP($H205,#REF!, 'Prediction Data'!AR$215,FALSE)</f>
        <v>#N/A</v>
      </c>
      <c r="AS205" t="e">
        <f>VLOOKUP($H205,#REF!, 'Prediction Data'!AS$215,FALSE)</f>
        <v>#N/A</v>
      </c>
      <c r="AT205" t="e">
        <f>VLOOKUP($H205,#REF!, 'Prediction Data'!AT$215,FALSE)</f>
        <v>#N/A</v>
      </c>
      <c r="AU205" t="e">
        <f>VLOOKUP($H205,#REF!, 'Prediction Data'!AU$215,FALSE)</f>
        <v>#N/A</v>
      </c>
      <c r="AV205" t="e">
        <f>VLOOKUP($H205,#REF!, 'Prediction Data'!AV$215,FALSE)</f>
        <v>#N/A</v>
      </c>
      <c r="AW205" t="e">
        <f>VLOOKUP($H205,#REF!, 'Prediction Data'!AW$215,FALSE)</f>
        <v>#N/A</v>
      </c>
      <c r="AX205" t="e">
        <f>VLOOKUP($H205,#REF!, 'Prediction Data'!AX$215,FALSE)</f>
        <v>#N/A</v>
      </c>
      <c r="AY205" t="e">
        <f>VLOOKUP($H205,#REF!, 'Prediction Data'!AY$215,FALSE)</f>
        <v>#N/A</v>
      </c>
      <c r="AZ205" t="e">
        <f>VLOOKUP($H205,#REF!, 'Prediction Data'!AZ$215,FALSE)</f>
        <v>#N/A</v>
      </c>
      <c r="BA205" t="e">
        <f>VLOOKUP($H205,#REF!, 'Prediction Data'!BA$215,FALSE)</f>
        <v>#N/A</v>
      </c>
      <c r="BB205" t="e">
        <f>VLOOKUP($H205,#REF!, 'Prediction Data'!BB$215,FALSE)</f>
        <v>#N/A</v>
      </c>
      <c r="BC205" t="e">
        <f>VLOOKUP($H205,#REF!, 'Prediction Data'!BC$215,FALSE)</f>
        <v>#N/A</v>
      </c>
      <c r="BD205" t="e">
        <f>VLOOKUP($I205,#REF!, 'Prediction Data'!BD$215,FALSE)</f>
        <v>#N/A</v>
      </c>
      <c r="BE205" t="e">
        <f>VLOOKUP($I205,#REF!, 'Prediction Data'!BE$215,FALSE)</f>
        <v>#N/A</v>
      </c>
      <c r="BF205" t="e">
        <f>VLOOKUP($I205,#REF!, 'Prediction Data'!BF$215,FALSE)</f>
        <v>#N/A</v>
      </c>
      <c r="BG205" t="e">
        <f>VLOOKUP($I205,#REF!, 'Prediction Data'!BG$215,FALSE)</f>
        <v>#N/A</v>
      </c>
      <c r="BH205" t="e">
        <f>VLOOKUP($I205,#REF!, 'Prediction Data'!BH$215,FALSE)</f>
        <v>#N/A</v>
      </c>
      <c r="BI205" t="e">
        <f>VLOOKUP($I205,#REF!, 'Prediction Data'!BI$215,FALSE)</f>
        <v>#N/A</v>
      </c>
      <c r="BJ205" t="e">
        <f>VLOOKUP($I205,#REF!, 'Prediction Data'!BJ$215,FALSE)</f>
        <v>#N/A</v>
      </c>
      <c r="BK205" t="e">
        <f>VLOOKUP($I205,#REF!, 'Prediction Data'!BK$215,FALSE)</f>
        <v>#N/A</v>
      </c>
      <c r="BL205" t="e">
        <f>VLOOKUP($I205,#REF!, 'Prediction Data'!BL$215,FALSE)</f>
        <v>#N/A</v>
      </c>
      <c r="BM205" t="e">
        <f>VLOOKUP($I205,#REF!, 'Prediction Data'!BM$215,FALSE)</f>
        <v>#N/A</v>
      </c>
      <c r="BN205" t="e">
        <f>VLOOKUP($I205,#REF!, 'Prediction Data'!BN$215,FALSE)</f>
        <v>#N/A</v>
      </c>
      <c r="BO205" t="e">
        <f>VLOOKUP($I205,#REF!, 'Prediction Data'!BO$215,FALSE)</f>
        <v>#N/A</v>
      </c>
      <c r="BP205" t="e">
        <f>VLOOKUP('Prediction Data'!$J205,#REF!, BP$215, FALSE)</f>
        <v>#N/A</v>
      </c>
      <c r="BQ205" t="e">
        <f>VLOOKUP('Prediction Data'!$J205,#REF!, BQ$215, FALSE)</f>
        <v>#N/A</v>
      </c>
      <c r="BR205" t="e">
        <f>VLOOKUP('Prediction Data'!$J205,#REF!, BR$215, FALSE)</f>
        <v>#N/A</v>
      </c>
      <c r="BS205" t="e">
        <f>VLOOKUP('Prediction Data'!$J205,#REF!, BS$215, FALSE)</f>
        <v>#N/A</v>
      </c>
      <c r="BT205" t="e">
        <f>VLOOKUP('Prediction Data'!$J205,#REF!, BT$215, FALSE)</f>
        <v>#N/A</v>
      </c>
      <c r="BU205" t="e">
        <f t="shared" si="43"/>
        <v>#N/A</v>
      </c>
      <c r="BV205" t="e">
        <f t="shared" si="44"/>
        <v>#N/A</v>
      </c>
      <c r="BW205" t="e">
        <f>VLOOKUP('Prediction Data'!$K205,#REF!, BW$215, FALSE)</f>
        <v>#N/A</v>
      </c>
      <c r="BX205" t="e">
        <f>VLOOKUP('Prediction Data'!$K205,#REF!, BX$215, FALSE)</f>
        <v>#N/A</v>
      </c>
      <c r="BY205" t="e">
        <f>VLOOKUP('Prediction Data'!$K205,#REF!, BY$215, FALSE)</f>
        <v>#N/A</v>
      </c>
      <c r="BZ205" t="e">
        <f>VLOOKUP('Prediction Data'!$K205,#REF!, BZ$215, FALSE)</f>
        <v>#N/A</v>
      </c>
      <c r="CA205" t="e">
        <f>VLOOKUP('Prediction Data'!$K205,#REF!, CA$215, FALSE)</f>
        <v>#N/A</v>
      </c>
      <c r="CB205" t="e">
        <f t="shared" si="45"/>
        <v>#N/A</v>
      </c>
      <c r="CC205" t="e">
        <f t="shared" si="46"/>
        <v>#N/A</v>
      </c>
      <c r="CD205" t="e">
        <f t="shared" si="47"/>
        <v>#N/A</v>
      </c>
      <c r="CE205" t="e">
        <f t="shared" si="48"/>
        <v>#N/A</v>
      </c>
      <c r="CF205" s="20" t="e">
        <f t="shared" si="49"/>
        <v>#N/A</v>
      </c>
      <c r="CG205" s="20" t="e">
        <f t="shared" si="50"/>
        <v>#N/A</v>
      </c>
      <c r="CH205" t="e">
        <f>VLOOKUP(Table411[[#This Row],[Conference_H]], Conferences!$H$2:$N$34, 3,FALSE)</f>
        <v>#N/A</v>
      </c>
      <c r="CI205" t="e">
        <f>VLOOKUP(Table411[[#This Row],[Conference_A]], Conferences!$H$2:$N$34, 3,FALSE)</f>
        <v>#N/A</v>
      </c>
      <c r="CJ205" t="e">
        <f>IF(Table411[[#This Row],[CRank_H]]=Table411[[#This Row],[CRank_A]],0,1)</f>
        <v>#N/A</v>
      </c>
      <c r="CK205" t="e">
        <f>VLOOKUP(Table411[[#This Row],[Home Name BPI_SAG ELO]], 'Ratings_Comp'!$A$2:$L$364, 14, FALSE)</f>
        <v>#N/A</v>
      </c>
      <c r="CL205" t="e">
        <f>VLOOKUP(Table411[[#This Row],[Home Name BPI_SAG ELO]], 'Ratings_Comp'!$A$2:$L$364, 15, FALSE)</f>
        <v>#N/A</v>
      </c>
      <c r="CM205" t="e">
        <f>VLOOKUP(Table411[[#This Row],[Away Name BPI_SAG ELO]], 'Ratings_Comp'!$A$2:$L$364, 14, FALSE)</f>
        <v>#N/A</v>
      </c>
      <c r="CN205" t="e">
        <f>VLOOKUP(Table411[[#This Row],[Away Name BPI_SAG ELO]], 'Ratings_Comp'!$A$2:$L$364, 15, FALSE)</f>
        <v>#N/A</v>
      </c>
      <c r="CO205" t="e">
        <f>Table411[[#This Row],[Home_Ws]]/(Table411[[#This Row],[Home_Ws]]+Table411[[#This Row],[Home_Ls]])</f>
        <v>#N/A</v>
      </c>
      <c r="CP205" t="e">
        <f>Table411[[#This Row],[Away_Ws]]/(Table411[[#This Row],[Away_Ws]]+Table411[[#This Row],[Away_Ls]])</f>
        <v>#N/A</v>
      </c>
    </row>
    <row r="206" spans="1:94" x14ac:dyDescent="0.45">
      <c r="A206">
        <f t="shared" si="30"/>
        <v>206</v>
      </c>
      <c r="B206" s="4"/>
      <c r="C206" s="4"/>
      <c r="D206" s="3" t="e">
        <f>VLOOKUP('Prediction Data'!$B206, Names!$C$2:$K$363, 2,FALSE)</f>
        <v>#N/A</v>
      </c>
      <c r="E206" s="3" t="e">
        <f>VLOOKUP('Prediction Data'!$C206, Names!$C$2:$K$363, 2,FALSE)</f>
        <v>#N/A</v>
      </c>
      <c r="F206" s="3" t="e">
        <f>VLOOKUP('Prediction Data'!$B206, Names!$C$2:$K$363, 3,FALSE)</f>
        <v>#N/A</v>
      </c>
      <c r="G206" s="3" t="e">
        <f>VLOOKUP('Prediction Data'!$C206, Names!$C$2:$K$363, 3,FALSE)</f>
        <v>#N/A</v>
      </c>
      <c r="H206" s="3" t="e">
        <f>VLOOKUP('Prediction Data'!$B206, Names!$C$2:$K$363, 5,FALSE)</f>
        <v>#N/A</v>
      </c>
      <c r="I206" s="3" t="e">
        <f>VLOOKUP('Prediction Data'!$C206, Names!$C$2:$K$363, 5,FALSE)</f>
        <v>#N/A</v>
      </c>
      <c r="J206" s="3" t="e">
        <f>VLOOKUP('Prediction Data'!$B206, Names!$C$2:$K$363, 6,FALSE)</f>
        <v>#N/A</v>
      </c>
      <c r="K206" s="3" t="e">
        <f>VLOOKUP('Prediction Data'!$C206, Names!$C$2:$K$363, 6,FALSE)</f>
        <v>#N/A</v>
      </c>
      <c r="L206" s="3" t="e">
        <f>VLOOKUP(B206, Names!$C$2:$M$363, 7,FALSE)</f>
        <v>#N/A</v>
      </c>
      <c r="M206" s="3" t="e">
        <f>VLOOKUP(C206, Names!$C$2:$M$363, 7,FALSE)</f>
        <v>#N/A</v>
      </c>
      <c r="N206" s="4" t="s">
        <v>558</v>
      </c>
      <c r="Q206" s="4">
        <f t="shared" si="41"/>
        <v>0</v>
      </c>
      <c r="R206" s="4" t="str">
        <f t="shared" si="42"/>
        <v>L</v>
      </c>
      <c r="S206" s="5"/>
      <c r="T206" s="17" t="e">
        <f>VLOOKUP($F206, Ratings_Comp[], T$215, FALSE)</f>
        <v>#N/A</v>
      </c>
      <c r="U206" s="17" t="e">
        <f>VLOOKUP($F206, Ratings_Comp[], U$215, FALSE)</f>
        <v>#N/A</v>
      </c>
      <c r="V206" s="17" t="e">
        <f>VLOOKUP($F206, Ratings_Comp[], V$215, FALSE)</f>
        <v>#N/A</v>
      </c>
      <c r="W206" s="17" t="e">
        <f>VLOOKUP($F206, Ratings_Comp[], W$215, FALSE)</f>
        <v>#N/A</v>
      </c>
      <c r="X206" s="17" t="e">
        <f>VLOOKUP($F206, Ratings_Comp[], X$215, FALSE)</f>
        <v>#N/A</v>
      </c>
      <c r="Y206" s="17" t="e">
        <f>VLOOKUP($G206, Ratings_Comp[], Y$215, FALSE)</f>
        <v>#N/A</v>
      </c>
      <c r="Z206" s="17" t="e">
        <f>VLOOKUP($G206, Ratings_Comp[], Z$215, FALSE)</f>
        <v>#N/A</v>
      </c>
      <c r="AA206" s="17" t="e">
        <f>VLOOKUP($G206, Ratings_Comp[], AA$215, FALSE)</f>
        <v>#N/A</v>
      </c>
      <c r="AB206" s="17" t="e">
        <f>VLOOKUP($G206, Ratings_Comp[], AB$215, FALSE)</f>
        <v>#N/A</v>
      </c>
      <c r="AC206" s="17" t="e">
        <f>VLOOKUP($G206, Ratings_Comp[], AC$215, FALSE)</f>
        <v>#N/A</v>
      </c>
      <c r="AD206" t="e">
        <f>VLOOKUP('Prediction Data'!$D206,#REF!, AD$215,FALSE)</f>
        <v>#N/A</v>
      </c>
      <c r="AE206" t="e">
        <f>VLOOKUP('Prediction Data'!$D206,#REF!, AE$215,FALSE)</f>
        <v>#N/A</v>
      </c>
      <c r="AF206" t="e">
        <f>VLOOKUP('Prediction Data'!$D206,#REF!, AF$215,FALSE)</f>
        <v>#N/A</v>
      </c>
      <c r="AG206" t="e">
        <f>VLOOKUP('Prediction Data'!$D206,#REF!, AG$215,FALSE)</f>
        <v>#N/A</v>
      </c>
      <c r="AH206" t="e">
        <f>VLOOKUP('Prediction Data'!$D206,#REF!, AH$215,FALSE)</f>
        <v>#N/A</v>
      </c>
      <c r="AI206" t="e">
        <f>VLOOKUP('Prediction Data'!$E206,#REF!, AI$215,FALSE)</f>
        <v>#N/A</v>
      </c>
      <c r="AJ206" t="e">
        <f>VLOOKUP('Prediction Data'!$E206,#REF!, AJ$215,FALSE)</f>
        <v>#N/A</v>
      </c>
      <c r="AK206" t="e">
        <f>VLOOKUP('Prediction Data'!$E206,#REF!, AK$215,FALSE)</f>
        <v>#N/A</v>
      </c>
      <c r="AL206" t="e">
        <f>VLOOKUP('Prediction Data'!$E206,#REF!, AL$215,FALSE)</f>
        <v>#N/A</v>
      </c>
      <c r="AM206" t="e">
        <f>VLOOKUP('Prediction Data'!$E206,#REF!, AM$215,FALSE)</f>
        <v>#N/A</v>
      </c>
      <c r="AN206" t="e">
        <f>VLOOKUP($F206,#REF!, AN$215,FALSE)</f>
        <v>#N/A</v>
      </c>
      <c r="AO206" t="e">
        <f>VLOOKUP($F206,#REF!, AO$215,FALSE)</f>
        <v>#N/A</v>
      </c>
      <c r="AP206" t="e">
        <f>VLOOKUP($G206,#REF!, AP$215,FALSE)</f>
        <v>#N/A</v>
      </c>
      <c r="AQ206" t="e">
        <f>VLOOKUP($G206,#REF!, AQ$215,FALSE)</f>
        <v>#N/A</v>
      </c>
      <c r="AR206" t="e">
        <f>VLOOKUP($H206,#REF!, 'Prediction Data'!AR$215,FALSE)</f>
        <v>#N/A</v>
      </c>
      <c r="AS206" t="e">
        <f>VLOOKUP($H206,#REF!, 'Prediction Data'!AS$215,FALSE)</f>
        <v>#N/A</v>
      </c>
      <c r="AT206" t="e">
        <f>VLOOKUP($H206,#REF!, 'Prediction Data'!AT$215,FALSE)</f>
        <v>#N/A</v>
      </c>
      <c r="AU206" t="e">
        <f>VLOOKUP($H206,#REF!, 'Prediction Data'!AU$215,FALSE)</f>
        <v>#N/A</v>
      </c>
      <c r="AV206" t="e">
        <f>VLOOKUP($H206,#REF!, 'Prediction Data'!AV$215,FALSE)</f>
        <v>#N/A</v>
      </c>
      <c r="AW206" t="e">
        <f>VLOOKUP($H206,#REF!, 'Prediction Data'!AW$215,FALSE)</f>
        <v>#N/A</v>
      </c>
      <c r="AX206" t="e">
        <f>VLOOKUP($H206,#REF!, 'Prediction Data'!AX$215,FALSE)</f>
        <v>#N/A</v>
      </c>
      <c r="AY206" t="e">
        <f>VLOOKUP($H206,#REF!, 'Prediction Data'!AY$215,FALSE)</f>
        <v>#N/A</v>
      </c>
      <c r="AZ206" t="e">
        <f>VLOOKUP($H206,#REF!, 'Prediction Data'!AZ$215,FALSE)</f>
        <v>#N/A</v>
      </c>
      <c r="BA206" t="e">
        <f>VLOOKUP($H206,#REF!, 'Prediction Data'!BA$215,FALSE)</f>
        <v>#N/A</v>
      </c>
      <c r="BB206" t="e">
        <f>VLOOKUP($H206,#REF!, 'Prediction Data'!BB$215,FALSE)</f>
        <v>#N/A</v>
      </c>
      <c r="BC206" t="e">
        <f>VLOOKUP($H206,#REF!, 'Prediction Data'!BC$215,FALSE)</f>
        <v>#N/A</v>
      </c>
      <c r="BD206" t="e">
        <f>VLOOKUP($I206,#REF!, 'Prediction Data'!BD$215,FALSE)</f>
        <v>#N/A</v>
      </c>
      <c r="BE206" t="e">
        <f>VLOOKUP($I206,#REF!, 'Prediction Data'!BE$215,FALSE)</f>
        <v>#N/A</v>
      </c>
      <c r="BF206" t="e">
        <f>VLOOKUP($I206,#REF!, 'Prediction Data'!BF$215,FALSE)</f>
        <v>#N/A</v>
      </c>
      <c r="BG206" t="e">
        <f>VLOOKUP($I206,#REF!, 'Prediction Data'!BG$215,FALSE)</f>
        <v>#N/A</v>
      </c>
      <c r="BH206" t="e">
        <f>VLOOKUP($I206,#REF!, 'Prediction Data'!BH$215,FALSE)</f>
        <v>#N/A</v>
      </c>
      <c r="BI206" t="e">
        <f>VLOOKUP($I206,#REF!, 'Prediction Data'!BI$215,FALSE)</f>
        <v>#N/A</v>
      </c>
      <c r="BJ206" t="e">
        <f>VLOOKUP($I206,#REF!, 'Prediction Data'!BJ$215,FALSE)</f>
        <v>#N/A</v>
      </c>
      <c r="BK206" t="e">
        <f>VLOOKUP($I206,#REF!, 'Prediction Data'!BK$215,FALSE)</f>
        <v>#N/A</v>
      </c>
      <c r="BL206" t="e">
        <f>VLOOKUP($I206,#REF!, 'Prediction Data'!BL$215,FALSE)</f>
        <v>#N/A</v>
      </c>
      <c r="BM206" t="e">
        <f>VLOOKUP($I206,#REF!, 'Prediction Data'!BM$215,FALSE)</f>
        <v>#N/A</v>
      </c>
      <c r="BN206" t="e">
        <f>VLOOKUP($I206,#REF!, 'Prediction Data'!BN$215,FALSE)</f>
        <v>#N/A</v>
      </c>
      <c r="BO206" t="e">
        <f>VLOOKUP($I206,#REF!, 'Prediction Data'!BO$215,FALSE)</f>
        <v>#N/A</v>
      </c>
      <c r="BP206" t="e">
        <f>VLOOKUP('Prediction Data'!$J206,#REF!, BP$215, FALSE)</f>
        <v>#N/A</v>
      </c>
      <c r="BQ206" t="e">
        <f>VLOOKUP('Prediction Data'!$J206,#REF!, BQ$215, FALSE)</f>
        <v>#N/A</v>
      </c>
      <c r="BR206" t="e">
        <f>VLOOKUP('Prediction Data'!$J206,#REF!, BR$215, FALSE)</f>
        <v>#N/A</v>
      </c>
      <c r="BS206" t="e">
        <f>VLOOKUP('Prediction Data'!$J206,#REF!, BS$215, FALSE)</f>
        <v>#N/A</v>
      </c>
      <c r="BT206" t="e">
        <f>VLOOKUP('Prediction Data'!$J206,#REF!, BT$215, FALSE)</f>
        <v>#N/A</v>
      </c>
      <c r="BU206" t="e">
        <f t="shared" si="43"/>
        <v>#N/A</v>
      </c>
      <c r="BV206" t="e">
        <f t="shared" si="44"/>
        <v>#N/A</v>
      </c>
      <c r="BW206" t="e">
        <f>VLOOKUP('Prediction Data'!$K206,#REF!, BW$215, FALSE)</f>
        <v>#N/A</v>
      </c>
      <c r="BX206" t="e">
        <f>VLOOKUP('Prediction Data'!$K206,#REF!, BX$215, FALSE)</f>
        <v>#N/A</v>
      </c>
      <c r="BY206" t="e">
        <f>VLOOKUP('Prediction Data'!$K206,#REF!, BY$215, FALSE)</f>
        <v>#N/A</v>
      </c>
      <c r="BZ206" t="e">
        <f>VLOOKUP('Prediction Data'!$K206,#REF!, BZ$215, FALSE)</f>
        <v>#N/A</v>
      </c>
      <c r="CA206" t="e">
        <f>VLOOKUP('Prediction Data'!$K206,#REF!, CA$215, FALSE)</f>
        <v>#N/A</v>
      </c>
      <c r="CB206" t="e">
        <f t="shared" si="45"/>
        <v>#N/A</v>
      </c>
      <c r="CC206" t="e">
        <f t="shared" si="46"/>
        <v>#N/A</v>
      </c>
      <c r="CD206" t="e">
        <f t="shared" si="47"/>
        <v>#N/A</v>
      </c>
      <c r="CE206" t="e">
        <f t="shared" si="48"/>
        <v>#N/A</v>
      </c>
      <c r="CF206" s="20" t="e">
        <f t="shared" si="49"/>
        <v>#N/A</v>
      </c>
      <c r="CG206" s="20" t="e">
        <f t="shared" si="50"/>
        <v>#N/A</v>
      </c>
      <c r="CH206" t="e">
        <f>VLOOKUP(Table411[[#This Row],[Conference_H]], Conferences!$H$2:$N$34, 3,FALSE)</f>
        <v>#N/A</v>
      </c>
      <c r="CI206" t="e">
        <f>VLOOKUP(Table411[[#This Row],[Conference_A]], Conferences!$H$2:$N$34, 3,FALSE)</f>
        <v>#N/A</v>
      </c>
      <c r="CJ206" t="e">
        <f>IF(Table411[[#This Row],[CRank_H]]=Table411[[#This Row],[CRank_A]],0,1)</f>
        <v>#N/A</v>
      </c>
      <c r="CK206" t="e">
        <f>VLOOKUP(Table411[[#This Row],[Home Name BPI_SAG ELO]], 'Ratings_Comp'!$A$2:$L$364, 14, FALSE)</f>
        <v>#N/A</v>
      </c>
      <c r="CL206" t="e">
        <f>VLOOKUP(Table411[[#This Row],[Home Name BPI_SAG ELO]], 'Ratings_Comp'!$A$2:$L$364, 15, FALSE)</f>
        <v>#N/A</v>
      </c>
      <c r="CM206" t="e">
        <f>VLOOKUP(Table411[[#This Row],[Away Name BPI_SAG ELO]], 'Ratings_Comp'!$A$2:$L$364, 14, FALSE)</f>
        <v>#N/A</v>
      </c>
      <c r="CN206" t="e">
        <f>VLOOKUP(Table411[[#This Row],[Away Name BPI_SAG ELO]], 'Ratings_Comp'!$A$2:$L$364, 15, FALSE)</f>
        <v>#N/A</v>
      </c>
      <c r="CO206" t="e">
        <f>Table411[[#This Row],[Home_Ws]]/(Table411[[#This Row],[Home_Ws]]+Table411[[#This Row],[Home_Ls]])</f>
        <v>#N/A</v>
      </c>
      <c r="CP206" t="e">
        <f>Table411[[#This Row],[Away_Ws]]/(Table411[[#This Row],[Away_Ws]]+Table411[[#This Row],[Away_Ls]])</f>
        <v>#N/A</v>
      </c>
    </row>
    <row r="207" spans="1:94" x14ac:dyDescent="0.45">
      <c r="A207">
        <f t="shared" si="30"/>
        <v>207</v>
      </c>
      <c r="B207" s="4"/>
      <c r="C207" s="4"/>
      <c r="D207" s="3" t="e">
        <f>VLOOKUP('Prediction Data'!$B207, Names!$C$2:$K$363, 2,FALSE)</f>
        <v>#N/A</v>
      </c>
      <c r="E207" s="3" t="e">
        <f>VLOOKUP('Prediction Data'!$C207, Names!$C$2:$K$363, 2,FALSE)</f>
        <v>#N/A</v>
      </c>
      <c r="F207" s="3" t="e">
        <f>VLOOKUP('Prediction Data'!$B207, Names!$C$2:$K$363, 3,FALSE)</f>
        <v>#N/A</v>
      </c>
      <c r="G207" s="3" t="e">
        <f>VLOOKUP('Prediction Data'!$C207, Names!$C$2:$K$363, 3,FALSE)</f>
        <v>#N/A</v>
      </c>
      <c r="H207" s="3" t="e">
        <f>VLOOKUP('Prediction Data'!$B207, Names!$C$2:$K$363, 5,FALSE)</f>
        <v>#N/A</v>
      </c>
      <c r="I207" s="3" t="e">
        <f>VLOOKUP('Prediction Data'!$C207, Names!$C$2:$K$363, 5,FALSE)</f>
        <v>#N/A</v>
      </c>
      <c r="J207" s="3" t="e">
        <f>VLOOKUP('Prediction Data'!$B207, Names!$C$2:$K$363, 6,FALSE)</f>
        <v>#N/A</v>
      </c>
      <c r="K207" s="3" t="e">
        <f>VLOOKUP('Prediction Data'!$C207, Names!$C$2:$K$363, 6,FALSE)</f>
        <v>#N/A</v>
      </c>
      <c r="L207" s="3" t="e">
        <f>VLOOKUP(B207, Names!$C$2:$M$363, 7,FALSE)</f>
        <v>#N/A</v>
      </c>
      <c r="M207" s="3" t="e">
        <f>VLOOKUP(C207, Names!$C$2:$M$363, 7,FALSE)</f>
        <v>#N/A</v>
      </c>
      <c r="N207" s="4" t="s">
        <v>558</v>
      </c>
      <c r="Q207" s="4">
        <f t="shared" si="41"/>
        <v>0</v>
      </c>
      <c r="R207" s="4" t="str">
        <f t="shared" si="42"/>
        <v>L</v>
      </c>
      <c r="S207" s="5"/>
      <c r="T207" s="17" t="e">
        <f>VLOOKUP($F207, Ratings_Comp[], T$215, FALSE)</f>
        <v>#N/A</v>
      </c>
      <c r="U207" s="17" t="e">
        <f>VLOOKUP($F207, Ratings_Comp[], U$215, FALSE)</f>
        <v>#N/A</v>
      </c>
      <c r="V207" s="17" t="e">
        <f>VLOOKUP($F207, Ratings_Comp[], V$215, FALSE)</f>
        <v>#N/A</v>
      </c>
      <c r="W207" s="17" t="e">
        <f>VLOOKUP($F207, Ratings_Comp[], W$215, FALSE)</f>
        <v>#N/A</v>
      </c>
      <c r="X207" s="17" t="e">
        <f>VLOOKUP($F207, Ratings_Comp[], X$215, FALSE)</f>
        <v>#N/A</v>
      </c>
      <c r="Y207" s="17" t="e">
        <f>VLOOKUP($G207, Ratings_Comp[], Y$215, FALSE)</f>
        <v>#N/A</v>
      </c>
      <c r="Z207" s="17" t="e">
        <f>VLOOKUP($G207, Ratings_Comp[], Z$215, FALSE)</f>
        <v>#N/A</v>
      </c>
      <c r="AA207" s="17" t="e">
        <f>VLOOKUP($G207, Ratings_Comp[], AA$215, FALSE)</f>
        <v>#N/A</v>
      </c>
      <c r="AB207" s="17" t="e">
        <f>VLOOKUP($G207, Ratings_Comp[], AB$215, FALSE)</f>
        <v>#N/A</v>
      </c>
      <c r="AC207" s="17" t="e">
        <f>VLOOKUP($G207, Ratings_Comp[], AC$215, FALSE)</f>
        <v>#N/A</v>
      </c>
      <c r="AD207" t="e">
        <f>VLOOKUP('Prediction Data'!$D207,#REF!, AD$215,FALSE)</f>
        <v>#N/A</v>
      </c>
      <c r="AE207" t="e">
        <f>VLOOKUP('Prediction Data'!$D207,#REF!, AE$215,FALSE)</f>
        <v>#N/A</v>
      </c>
      <c r="AF207" t="e">
        <f>VLOOKUP('Prediction Data'!$D207,#REF!, AF$215,FALSE)</f>
        <v>#N/A</v>
      </c>
      <c r="AG207" t="e">
        <f>VLOOKUP('Prediction Data'!$D207,#REF!, AG$215,FALSE)</f>
        <v>#N/A</v>
      </c>
      <c r="AH207" t="e">
        <f>VLOOKUP('Prediction Data'!$D207,#REF!, AH$215,FALSE)</f>
        <v>#N/A</v>
      </c>
      <c r="AI207" t="e">
        <f>VLOOKUP('Prediction Data'!$E207,#REF!, AI$215,FALSE)</f>
        <v>#N/A</v>
      </c>
      <c r="AJ207" t="e">
        <f>VLOOKUP('Prediction Data'!$E207,#REF!, AJ$215,FALSE)</f>
        <v>#N/A</v>
      </c>
      <c r="AK207" t="e">
        <f>VLOOKUP('Prediction Data'!$E207,#REF!, AK$215,FALSE)</f>
        <v>#N/A</v>
      </c>
      <c r="AL207" t="e">
        <f>VLOOKUP('Prediction Data'!$E207,#REF!, AL$215,FALSE)</f>
        <v>#N/A</v>
      </c>
      <c r="AM207" t="e">
        <f>VLOOKUP('Prediction Data'!$E207,#REF!, AM$215,FALSE)</f>
        <v>#N/A</v>
      </c>
      <c r="AN207" t="e">
        <f>VLOOKUP($F207,#REF!, AN$215,FALSE)</f>
        <v>#N/A</v>
      </c>
      <c r="AO207" t="e">
        <f>VLOOKUP($F207,#REF!, AO$215,FALSE)</f>
        <v>#N/A</v>
      </c>
      <c r="AP207" t="e">
        <f>VLOOKUP($G207,#REF!, AP$215,FALSE)</f>
        <v>#N/A</v>
      </c>
      <c r="AQ207" t="e">
        <f>VLOOKUP($G207,#REF!, AQ$215,FALSE)</f>
        <v>#N/A</v>
      </c>
      <c r="AR207" t="e">
        <f>VLOOKUP($H207,#REF!, 'Prediction Data'!AR$215,FALSE)</f>
        <v>#N/A</v>
      </c>
      <c r="AS207" t="e">
        <f>VLOOKUP($H207,#REF!, 'Prediction Data'!AS$215,FALSE)</f>
        <v>#N/A</v>
      </c>
      <c r="AT207" t="e">
        <f>VLOOKUP($H207,#REF!, 'Prediction Data'!AT$215,FALSE)</f>
        <v>#N/A</v>
      </c>
      <c r="AU207" t="e">
        <f>VLOOKUP($H207,#REF!, 'Prediction Data'!AU$215,FALSE)</f>
        <v>#N/A</v>
      </c>
      <c r="AV207" t="e">
        <f>VLOOKUP($H207,#REF!, 'Prediction Data'!AV$215,FALSE)</f>
        <v>#N/A</v>
      </c>
      <c r="AW207" t="e">
        <f>VLOOKUP($H207,#REF!, 'Prediction Data'!AW$215,FALSE)</f>
        <v>#N/A</v>
      </c>
      <c r="AX207" t="e">
        <f>VLOOKUP($H207,#REF!, 'Prediction Data'!AX$215,FALSE)</f>
        <v>#N/A</v>
      </c>
      <c r="AY207" t="e">
        <f>VLOOKUP($H207,#REF!, 'Prediction Data'!AY$215,FALSE)</f>
        <v>#N/A</v>
      </c>
      <c r="AZ207" t="e">
        <f>VLOOKUP($H207,#REF!, 'Prediction Data'!AZ$215,FALSE)</f>
        <v>#N/A</v>
      </c>
      <c r="BA207" t="e">
        <f>VLOOKUP($H207,#REF!, 'Prediction Data'!BA$215,FALSE)</f>
        <v>#N/A</v>
      </c>
      <c r="BB207" t="e">
        <f>VLOOKUP($H207,#REF!, 'Prediction Data'!BB$215,FALSE)</f>
        <v>#N/A</v>
      </c>
      <c r="BC207" t="e">
        <f>VLOOKUP($H207,#REF!, 'Prediction Data'!BC$215,FALSE)</f>
        <v>#N/A</v>
      </c>
      <c r="BD207" t="e">
        <f>VLOOKUP($I207,#REF!, 'Prediction Data'!BD$215,FALSE)</f>
        <v>#N/A</v>
      </c>
      <c r="BE207" t="e">
        <f>VLOOKUP($I207,#REF!, 'Prediction Data'!BE$215,FALSE)</f>
        <v>#N/A</v>
      </c>
      <c r="BF207" t="e">
        <f>VLOOKUP($I207,#REF!, 'Prediction Data'!BF$215,FALSE)</f>
        <v>#N/A</v>
      </c>
      <c r="BG207" t="e">
        <f>VLOOKUP($I207,#REF!, 'Prediction Data'!BG$215,FALSE)</f>
        <v>#N/A</v>
      </c>
      <c r="BH207" t="e">
        <f>VLOOKUP($I207,#REF!, 'Prediction Data'!BH$215,FALSE)</f>
        <v>#N/A</v>
      </c>
      <c r="BI207" t="e">
        <f>VLOOKUP($I207,#REF!, 'Prediction Data'!BI$215,FALSE)</f>
        <v>#N/A</v>
      </c>
      <c r="BJ207" t="e">
        <f>VLOOKUP($I207,#REF!, 'Prediction Data'!BJ$215,FALSE)</f>
        <v>#N/A</v>
      </c>
      <c r="BK207" t="e">
        <f>VLOOKUP($I207,#REF!, 'Prediction Data'!BK$215,FALSE)</f>
        <v>#N/A</v>
      </c>
      <c r="BL207" t="e">
        <f>VLOOKUP($I207,#REF!, 'Prediction Data'!BL$215,FALSE)</f>
        <v>#N/A</v>
      </c>
      <c r="BM207" t="e">
        <f>VLOOKUP($I207,#REF!, 'Prediction Data'!BM$215,FALSE)</f>
        <v>#N/A</v>
      </c>
      <c r="BN207" t="e">
        <f>VLOOKUP($I207,#REF!, 'Prediction Data'!BN$215,FALSE)</f>
        <v>#N/A</v>
      </c>
      <c r="BO207" t="e">
        <f>VLOOKUP($I207,#REF!, 'Prediction Data'!BO$215,FALSE)</f>
        <v>#N/A</v>
      </c>
      <c r="BP207" t="e">
        <f>VLOOKUP('Prediction Data'!$J207,#REF!, BP$215, FALSE)</f>
        <v>#N/A</v>
      </c>
      <c r="BQ207" t="e">
        <f>VLOOKUP('Prediction Data'!$J207,#REF!, BQ$215, FALSE)</f>
        <v>#N/A</v>
      </c>
      <c r="BR207" t="e">
        <f>VLOOKUP('Prediction Data'!$J207,#REF!, BR$215, FALSE)</f>
        <v>#N/A</v>
      </c>
      <c r="BS207" t="e">
        <f>VLOOKUP('Prediction Data'!$J207,#REF!, BS$215, FALSE)</f>
        <v>#N/A</v>
      </c>
      <c r="BT207" t="e">
        <f>VLOOKUP('Prediction Data'!$J207,#REF!, BT$215, FALSE)</f>
        <v>#N/A</v>
      </c>
      <c r="BU207" t="e">
        <f t="shared" si="43"/>
        <v>#N/A</v>
      </c>
      <c r="BV207" t="e">
        <f t="shared" si="44"/>
        <v>#N/A</v>
      </c>
      <c r="BW207" t="e">
        <f>VLOOKUP('Prediction Data'!$K207,#REF!, BW$215, FALSE)</f>
        <v>#N/A</v>
      </c>
      <c r="BX207" t="e">
        <f>VLOOKUP('Prediction Data'!$K207,#REF!, BX$215, FALSE)</f>
        <v>#N/A</v>
      </c>
      <c r="BY207" t="e">
        <f>VLOOKUP('Prediction Data'!$K207,#REF!, BY$215, FALSE)</f>
        <v>#N/A</v>
      </c>
      <c r="BZ207" t="e">
        <f>VLOOKUP('Prediction Data'!$K207,#REF!, BZ$215, FALSE)</f>
        <v>#N/A</v>
      </c>
      <c r="CA207" t="e">
        <f>VLOOKUP('Prediction Data'!$K207,#REF!, CA$215, FALSE)</f>
        <v>#N/A</v>
      </c>
      <c r="CB207" t="e">
        <f t="shared" si="45"/>
        <v>#N/A</v>
      </c>
      <c r="CC207" t="e">
        <f t="shared" si="46"/>
        <v>#N/A</v>
      </c>
      <c r="CD207" t="e">
        <f t="shared" si="47"/>
        <v>#N/A</v>
      </c>
      <c r="CE207" t="e">
        <f t="shared" si="48"/>
        <v>#N/A</v>
      </c>
      <c r="CF207" s="20" t="e">
        <f t="shared" si="49"/>
        <v>#N/A</v>
      </c>
      <c r="CG207" s="20" t="e">
        <f t="shared" si="50"/>
        <v>#N/A</v>
      </c>
      <c r="CH207" t="e">
        <f>VLOOKUP(Table411[[#This Row],[Conference_H]], Conferences!$H$2:$N$34, 3,FALSE)</f>
        <v>#N/A</v>
      </c>
      <c r="CI207" t="e">
        <f>VLOOKUP(Table411[[#This Row],[Conference_A]], Conferences!$H$2:$N$34, 3,FALSE)</f>
        <v>#N/A</v>
      </c>
      <c r="CJ207" t="e">
        <f>IF(Table411[[#This Row],[CRank_H]]=Table411[[#This Row],[CRank_A]],0,1)</f>
        <v>#N/A</v>
      </c>
      <c r="CK207" t="e">
        <f>VLOOKUP(Table411[[#This Row],[Home Name BPI_SAG ELO]], 'Ratings_Comp'!$A$2:$L$364, 14, FALSE)</f>
        <v>#N/A</v>
      </c>
      <c r="CL207" t="e">
        <f>VLOOKUP(Table411[[#This Row],[Home Name BPI_SAG ELO]], 'Ratings_Comp'!$A$2:$L$364, 15, FALSE)</f>
        <v>#N/A</v>
      </c>
      <c r="CM207" t="e">
        <f>VLOOKUP(Table411[[#This Row],[Away Name BPI_SAG ELO]], 'Ratings_Comp'!$A$2:$L$364, 14, FALSE)</f>
        <v>#N/A</v>
      </c>
      <c r="CN207" t="e">
        <f>VLOOKUP(Table411[[#This Row],[Away Name BPI_SAG ELO]], 'Ratings_Comp'!$A$2:$L$364, 15, FALSE)</f>
        <v>#N/A</v>
      </c>
      <c r="CO207" t="e">
        <f>Table411[[#This Row],[Home_Ws]]/(Table411[[#This Row],[Home_Ws]]+Table411[[#This Row],[Home_Ls]])</f>
        <v>#N/A</v>
      </c>
      <c r="CP207" t="e">
        <f>Table411[[#This Row],[Away_Ws]]/(Table411[[#This Row],[Away_Ws]]+Table411[[#This Row],[Away_Ls]])</f>
        <v>#N/A</v>
      </c>
    </row>
    <row r="208" spans="1:94" x14ac:dyDescent="0.45">
      <c r="A208">
        <f t="shared" si="30"/>
        <v>208</v>
      </c>
      <c r="B208" s="4"/>
      <c r="C208" s="4"/>
      <c r="D208" s="3" t="e">
        <f>VLOOKUP('Prediction Data'!$B208, Names!$C$2:$K$363, 2,FALSE)</f>
        <v>#N/A</v>
      </c>
      <c r="E208" s="3" t="e">
        <f>VLOOKUP('Prediction Data'!$C208, Names!$C$2:$K$363, 2,FALSE)</f>
        <v>#N/A</v>
      </c>
      <c r="F208" s="3" t="e">
        <f>VLOOKUP('Prediction Data'!$B208, Names!$C$2:$K$363, 3,FALSE)</f>
        <v>#N/A</v>
      </c>
      <c r="G208" s="3" t="e">
        <f>VLOOKUP('Prediction Data'!$C208, Names!$C$2:$K$363, 3,FALSE)</f>
        <v>#N/A</v>
      </c>
      <c r="H208" s="3" t="e">
        <f>VLOOKUP('Prediction Data'!$B208, Names!$C$2:$K$363, 5,FALSE)</f>
        <v>#N/A</v>
      </c>
      <c r="I208" s="3" t="e">
        <f>VLOOKUP('Prediction Data'!$C208, Names!$C$2:$K$363, 5,FALSE)</f>
        <v>#N/A</v>
      </c>
      <c r="J208" s="3" t="e">
        <f>VLOOKUP('Prediction Data'!$B208, Names!$C$2:$K$363, 6,FALSE)</f>
        <v>#N/A</v>
      </c>
      <c r="K208" s="3" t="e">
        <f>VLOOKUP('Prediction Data'!$C208, Names!$C$2:$K$363, 6,FALSE)</f>
        <v>#N/A</v>
      </c>
      <c r="L208" s="3" t="e">
        <f>VLOOKUP(B208, Names!$C$2:$M$363, 7,FALSE)</f>
        <v>#N/A</v>
      </c>
      <c r="M208" s="3" t="e">
        <f>VLOOKUP(C208, Names!$C$2:$M$363, 7,FALSE)</f>
        <v>#N/A</v>
      </c>
      <c r="N208" s="4" t="s">
        <v>558</v>
      </c>
      <c r="Q208" s="4">
        <f t="shared" si="41"/>
        <v>0</v>
      </c>
      <c r="R208" s="4" t="str">
        <f t="shared" si="42"/>
        <v>L</v>
      </c>
      <c r="S208" s="5"/>
      <c r="T208" s="17" t="e">
        <f>VLOOKUP($F208, Ratings_Comp[], T$215, FALSE)</f>
        <v>#N/A</v>
      </c>
      <c r="U208" s="17" t="e">
        <f>VLOOKUP($F208, Ratings_Comp[], U$215, FALSE)</f>
        <v>#N/A</v>
      </c>
      <c r="V208" s="17" t="e">
        <f>VLOOKUP($F208, Ratings_Comp[], V$215, FALSE)</f>
        <v>#N/A</v>
      </c>
      <c r="W208" s="17" t="e">
        <f>VLOOKUP($F208, Ratings_Comp[], W$215, FALSE)</f>
        <v>#N/A</v>
      </c>
      <c r="X208" s="17" t="e">
        <f>VLOOKUP($F208, Ratings_Comp[], X$215, FALSE)</f>
        <v>#N/A</v>
      </c>
      <c r="Y208" s="17" t="e">
        <f>VLOOKUP($G208, Ratings_Comp[], Y$215, FALSE)</f>
        <v>#N/A</v>
      </c>
      <c r="Z208" s="17" t="e">
        <f>VLOOKUP($G208, Ratings_Comp[], Z$215, FALSE)</f>
        <v>#N/A</v>
      </c>
      <c r="AA208" s="17" t="e">
        <f>VLOOKUP($G208, Ratings_Comp[], AA$215, FALSE)</f>
        <v>#N/A</v>
      </c>
      <c r="AB208" s="17" t="e">
        <f>VLOOKUP($G208, Ratings_Comp[], AB$215, FALSE)</f>
        <v>#N/A</v>
      </c>
      <c r="AC208" s="17" t="e">
        <f>VLOOKUP($G208, Ratings_Comp[], AC$215, FALSE)</f>
        <v>#N/A</v>
      </c>
      <c r="AD208" t="e">
        <f>VLOOKUP('Prediction Data'!$D208,#REF!, AD$215,FALSE)</f>
        <v>#N/A</v>
      </c>
      <c r="AE208" t="e">
        <f>VLOOKUP('Prediction Data'!$D208,#REF!, AE$215,FALSE)</f>
        <v>#N/A</v>
      </c>
      <c r="AF208" t="e">
        <f>VLOOKUP('Prediction Data'!$D208,#REF!, AF$215,FALSE)</f>
        <v>#N/A</v>
      </c>
      <c r="AG208" t="e">
        <f>VLOOKUP('Prediction Data'!$D208,#REF!, AG$215,FALSE)</f>
        <v>#N/A</v>
      </c>
      <c r="AH208" t="e">
        <f>VLOOKUP('Prediction Data'!$D208,#REF!, AH$215,FALSE)</f>
        <v>#N/A</v>
      </c>
      <c r="AI208" t="e">
        <f>VLOOKUP('Prediction Data'!$E208,#REF!, AI$215,FALSE)</f>
        <v>#N/A</v>
      </c>
      <c r="AJ208" t="e">
        <f>VLOOKUP('Prediction Data'!$E208,#REF!, AJ$215,FALSE)</f>
        <v>#N/A</v>
      </c>
      <c r="AK208" t="e">
        <f>VLOOKUP('Prediction Data'!$E208,#REF!, AK$215,FALSE)</f>
        <v>#N/A</v>
      </c>
      <c r="AL208" t="e">
        <f>VLOOKUP('Prediction Data'!$E208,#REF!, AL$215,FALSE)</f>
        <v>#N/A</v>
      </c>
      <c r="AM208" t="e">
        <f>VLOOKUP('Prediction Data'!$E208,#REF!, AM$215,FALSE)</f>
        <v>#N/A</v>
      </c>
      <c r="AN208" t="e">
        <f>VLOOKUP($F208,#REF!, AN$215,FALSE)</f>
        <v>#N/A</v>
      </c>
      <c r="AO208" t="e">
        <f>VLOOKUP($F208,#REF!, AO$215,FALSE)</f>
        <v>#N/A</v>
      </c>
      <c r="AP208" t="e">
        <f>VLOOKUP($G208,#REF!, AP$215,FALSE)</f>
        <v>#N/A</v>
      </c>
      <c r="AQ208" t="e">
        <f>VLOOKUP($G208,#REF!, AQ$215,FALSE)</f>
        <v>#N/A</v>
      </c>
      <c r="AR208" t="e">
        <f>VLOOKUP($H208,#REF!, 'Prediction Data'!AR$215,FALSE)</f>
        <v>#N/A</v>
      </c>
      <c r="AS208" t="e">
        <f>VLOOKUP($H208,#REF!, 'Prediction Data'!AS$215,FALSE)</f>
        <v>#N/A</v>
      </c>
      <c r="AT208" t="e">
        <f>VLOOKUP($H208,#REF!, 'Prediction Data'!AT$215,FALSE)</f>
        <v>#N/A</v>
      </c>
      <c r="AU208" t="e">
        <f>VLOOKUP($H208,#REF!, 'Prediction Data'!AU$215,FALSE)</f>
        <v>#N/A</v>
      </c>
      <c r="AV208" t="e">
        <f>VLOOKUP($H208,#REF!, 'Prediction Data'!AV$215,FALSE)</f>
        <v>#N/A</v>
      </c>
      <c r="AW208" t="e">
        <f>VLOOKUP($H208,#REF!, 'Prediction Data'!AW$215,FALSE)</f>
        <v>#N/A</v>
      </c>
      <c r="AX208" t="e">
        <f>VLOOKUP($H208,#REF!, 'Prediction Data'!AX$215,FALSE)</f>
        <v>#N/A</v>
      </c>
      <c r="AY208" t="e">
        <f>VLOOKUP($H208,#REF!, 'Prediction Data'!AY$215,FALSE)</f>
        <v>#N/A</v>
      </c>
      <c r="AZ208" t="e">
        <f>VLOOKUP($H208,#REF!, 'Prediction Data'!AZ$215,FALSE)</f>
        <v>#N/A</v>
      </c>
      <c r="BA208" t="e">
        <f>VLOOKUP($H208,#REF!, 'Prediction Data'!BA$215,FALSE)</f>
        <v>#N/A</v>
      </c>
      <c r="BB208" t="e">
        <f>VLOOKUP($H208,#REF!, 'Prediction Data'!BB$215,FALSE)</f>
        <v>#N/A</v>
      </c>
      <c r="BC208" t="e">
        <f>VLOOKUP($H208,#REF!, 'Prediction Data'!BC$215,FALSE)</f>
        <v>#N/A</v>
      </c>
      <c r="BD208" t="e">
        <f>VLOOKUP($I208,#REF!, 'Prediction Data'!BD$215,FALSE)</f>
        <v>#N/A</v>
      </c>
      <c r="BE208" t="e">
        <f>VLOOKUP($I208,#REF!, 'Prediction Data'!BE$215,FALSE)</f>
        <v>#N/A</v>
      </c>
      <c r="BF208" t="e">
        <f>VLOOKUP($I208,#REF!, 'Prediction Data'!BF$215,FALSE)</f>
        <v>#N/A</v>
      </c>
      <c r="BG208" t="e">
        <f>VLOOKUP($I208,#REF!, 'Prediction Data'!BG$215,FALSE)</f>
        <v>#N/A</v>
      </c>
      <c r="BH208" t="e">
        <f>VLOOKUP($I208,#REF!, 'Prediction Data'!BH$215,FALSE)</f>
        <v>#N/A</v>
      </c>
      <c r="BI208" t="e">
        <f>VLOOKUP($I208,#REF!, 'Prediction Data'!BI$215,FALSE)</f>
        <v>#N/A</v>
      </c>
      <c r="BJ208" t="e">
        <f>VLOOKUP($I208,#REF!, 'Prediction Data'!BJ$215,FALSE)</f>
        <v>#N/A</v>
      </c>
      <c r="BK208" t="e">
        <f>VLOOKUP($I208,#REF!, 'Prediction Data'!BK$215,FALSE)</f>
        <v>#N/A</v>
      </c>
      <c r="BL208" t="e">
        <f>VLOOKUP($I208,#REF!, 'Prediction Data'!BL$215,FALSE)</f>
        <v>#N/A</v>
      </c>
      <c r="BM208" t="e">
        <f>VLOOKUP($I208,#REF!, 'Prediction Data'!BM$215,FALSE)</f>
        <v>#N/A</v>
      </c>
      <c r="BN208" t="e">
        <f>VLOOKUP($I208,#REF!, 'Prediction Data'!BN$215,FALSE)</f>
        <v>#N/A</v>
      </c>
      <c r="BO208" t="e">
        <f>VLOOKUP($I208,#REF!, 'Prediction Data'!BO$215,FALSE)</f>
        <v>#N/A</v>
      </c>
      <c r="BP208" t="e">
        <f>VLOOKUP('Prediction Data'!$J208,#REF!, BP$215, FALSE)</f>
        <v>#N/A</v>
      </c>
      <c r="BQ208" t="e">
        <f>VLOOKUP('Prediction Data'!$J208,#REF!, BQ$215, FALSE)</f>
        <v>#N/A</v>
      </c>
      <c r="BR208" t="e">
        <f>VLOOKUP('Prediction Data'!$J208,#REF!, BR$215, FALSE)</f>
        <v>#N/A</v>
      </c>
      <c r="BS208" t="e">
        <f>VLOOKUP('Prediction Data'!$J208,#REF!, BS$215, FALSE)</f>
        <v>#N/A</v>
      </c>
      <c r="BT208" t="e">
        <f>VLOOKUP('Prediction Data'!$J208,#REF!, BT$215, FALSE)</f>
        <v>#N/A</v>
      </c>
      <c r="BU208" t="e">
        <f t="shared" si="43"/>
        <v>#N/A</v>
      </c>
      <c r="BV208" t="e">
        <f t="shared" si="44"/>
        <v>#N/A</v>
      </c>
      <c r="BW208" t="e">
        <f>VLOOKUP('Prediction Data'!$K208,#REF!, BW$215, FALSE)</f>
        <v>#N/A</v>
      </c>
      <c r="BX208" t="e">
        <f>VLOOKUP('Prediction Data'!$K208,#REF!, BX$215, FALSE)</f>
        <v>#N/A</v>
      </c>
      <c r="BY208" t="e">
        <f>VLOOKUP('Prediction Data'!$K208,#REF!, BY$215, FALSE)</f>
        <v>#N/A</v>
      </c>
      <c r="BZ208" t="e">
        <f>VLOOKUP('Prediction Data'!$K208,#REF!, BZ$215, FALSE)</f>
        <v>#N/A</v>
      </c>
      <c r="CA208" t="e">
        <f>VLOOKUP('Prediction Data'!$K208,#REF!, CA$215, FALSE)</f>
        <v>#N/A</v>
      </c>
      <c r="CB208" t="e">
        <f t="shared" si="45"/>
        <v>#N/A</v>
      </c>
      <c r="CC208" t="e">
        <f t="shared" si="46"/>
        <v>#N/A</v>
      </c>
      <c r="CD208" t="e">
        <f t="shared" si="47"/>
        <v>#N/A</v>
      </c>
      <c r="CE208" t="e">
        <f t="shared" si="48"/>
        <v>#N/A</v>
      </c>
      <c r="CF208" s="20" t="e">
        <f t="shared" si="49"/>
        <v>#N/A</v>
      </c>
      <c r="CG208" s="20" t="e">
        <f t="shared" si="50"/>
        <v>#N/A</v>
      </c>
      <c r="CH208" t="e">
        <f>VLOOKUP(Table411[[#This Row],[Conference_H]], Conferences!$H$2:$N$34, 3,FALSE)</f>
        <v>#N/A</v>
      </c>
      <c r="CI208" t="e">
        <f>VLOOKUP(Table411[[#This Row],[Conference_A]], Conferences!$H$2:$N$34, 3,FALSE)</f>
        <v>#N/A</v>
      </c>
      <c r="CJ208" t="e">
        <f>IF(Table411[[#This Row],[CRank_H]]=Table411[[#This Row],[CRank_A]],0,1)</f>
        <v>#N/A</v>
      </c>
      <c r="CK208" t="e">
        <f>VLOOKUP(Table411[[#This Row],[Home Name BPI_SAG ELO]], 'Ratings_Comp'!$A$2:$L$364, 14, FALSE)</f>
        <v>#N/A</v>
      </c>
      <c r="CL208" t="e">
        <f>VLOOKUP(Table411[[#This Row],[Home Name BPI_SAG ELO]], 'Ratings_Comp'!$A$2:$L$364, 15, FALSE)</f>
        <v>#N/A</v>
      </c>
      <c r="CM208" t="e">
        <f>VLOOKUP(Table411[[#This Row],[Away Name BPI_SAG ELO]], 'Ratings_Comp'!$A$2:$L$364, 14, FALSE)</f>
        <v>#N/A</v>
      </c>
      <c r="CN208" t="e">
        <f>VLOOKUP(Table411[[#This Row],[Away Name BPI_SAG ELO]], 'Ratings_Comp'!$A$2:$L$364, 15, FALSE)</f>
        <v>#N/A</v>
      </c>
      <c r="CO208" t="e">
        <f>Table411[[#This Row],[Home_Ws]]/(Table411[[#This Row],[Home_Ws]]+Table411[[#This Row],[Home_Ls]])</f>
        <v>#N/A</v>
      </c>
      <c r="CP208" t="e">
        <f>Table411[[#This Row],[Away_Ws]]/(Table411[[#This Row],[Away_Ws]]+Table411[[#This Row],[Away_Ls]])</f>
        <v>#N/A</v>
      </c>
    </row>
    <row r="209" spans="1:94" x14ac:dyDescent="0.45">
      <c r="A209">
        <f t="shared" si="30"/>
        <v>209</v>
      </c>
      <c r="B209" s="4"/>
      <c r="C209" s="4"/>
      <c r="D209" s="3" t="e">
        <f>VLOOKUP('Prediction Data'!$B209, Names!$C$2:$K$363, 2,FALSE)</f>
        <v>#N/A</v>
      </c>
      <c r="E209" s="3" t="e">
        <f>VLOOKUP('Prediction Data'!$C209, Names!$C$2:$K$363, 2,FALSE)</f>
        <v>#N/A</v>
      </c>
      <c r="F209" s="3" t="e">
        <f>VLOOKUP('Prediction Data'!$B209, Names!$C$2:$K$363, 3,FALSE)</f>
        <v>#N/A</v>
      </c>
      <c r="G209" s="3" t="e">
        <f>VLOOKUP('Prediction Data'!$C209, Names!$C$2:$K$363, 3,FALSE)</f>
        <v>#N/A</v>
      </c>
      <c r="H209" s="3" t="e">
        <f>VLOOKUP('Prediction Data'!$B209, Names!$C$2:$K$363, 5,FALSE)</f>
        <v>#N/A</v>
      </c>
      <c r="I209" s="3" t="e">
        <f>VLOOKUP('Prediction Data'!$C209, Names!$C$2:$K$363, 5,FALSE)</f>
        <v>#N/A</v>
      </c>
      <c r="J209" s="3" t="e">
        <f>VLOOKUP('Prediction Data'!$B209, Names!$C$2:$K$363, 6,FALSE)</f>
        <v>#N/A</v>
      </c>
      <c r="K209" s="3" t="e">
        <f>VLOOKUP('Prediction Data'!$C209, Names!$C$2:$K$363, 6,FALSE)</f>
        <v>#N/A</v>
      </c>
      <c r="L209" s="3" t="e">
        <f>VLOOKUP(B209, Names!$C$2:$M$363, 7,FALSE)</f>
        <v>#N/A</v>
      </c>
      <c r="M209" s="3" t="e">
        <f>VLOOKUP(C209, Names!$C$2:$M$363, 7,FALSE)</f>
        <v>#N/A</v>
      </c>
      <c r="N209" s="4" t="s">
        <v>558</v>
      </c>
      <c r="Q209" s="4">
        <f t="shared" si="41"/>
        <v>0</v>
      </c>
      <c r="R209" s="4" t="str">
        <f t="shared" si="42"/>
        <v>L</v>
      </c>
      <c r="S209" s="5"/>
      <c r="T209" s="17" t="e">
        <f>VLOOKUP($F209, Ratings_Comp[], T$215, FALSE)</f>
        <v>#N/A</v>
      </c>
      <c r="U209" s="17" t="e">
        <f>VLOOKUP($F209, Ratings_Comp[], U$215, FALSE)</f>
        <v>#N/A</v>
      </c>
      <c r="V209" s="17" t="e">
        <f>VLOOKUP($F209, Ratings_Comp[], V$215, FALSE)</f>
        <v>#N/A</v>
      </c>
      <c r="W209" s="17" t="e">
        <f>VLOOKUP($F209, Ratings_Comp[], W$215, FALSE)</f>
        <v>#N/A</v>
      </c>
      <c r="X209" s="17" t="e">
        <f>VLOOKUP($F209, Ratings_Comp[], X$215, FALSE)</f>
        <v>#N/A</v>
      </c>
      <c r="Y209" s="17" t="e">
        <f>VLOOKUP($G209, Ratings_Comp[], Y$215, FALSE)</f>
        <v>#N/A</v>
      </c>
      <c r="Z209" s="17" t="e">
        <f>VLOOKUP($G209, Ratings_Comp[], Z$215, FALSE)</f>
        <v>#N/A</v>
      </c>
      <c r="AA209" s="17" t="e">
        <f>VLOOKUP($G209, Ratings_Comp[], AA$215, FALSE)</f>
        <v>#N/A</v>
      </c>
      <c r="AB209" s="17" t="e">
        <f>VLOOKUP($G209, Ratings_Comp[], AB$215, FALSE)</f>
        <v>#N/A</v>
      </c>
      <c r="AC209" s="17" t="e">
        <f>VLOOKUP($G209, Ratings_Comp[], AC$215, FALSE)</f>
        <v>#N/A</v>
      </c>
      <c r="AD209" t="e">
        <f>VLOOKUP('Prediction Data'!$D209,#REF!, AD$215,FALSE)</f>
        <v>#N/A</v>
      </c>
      <c r="AE209" t="e">
        <f>VLOOKUP('Prediction Data'!$D209,#REF!, AE$215,FALSE)</f>
        <v>#N/A</v>
      </c>
      <c r="AF209" t="e">
        <f>VLOOKUP('Prediction Data'!$D209,#REF!, AF$215,FALSE)</f>
        <v>#N/A</v>
      </c>
      <c r="AG209" t="e">
        <f>VLOOKUP('Prediction Data'!$D209,#REF!, AG$215,FALSE)</f>
        <v>#N/A</v>
      </c>
      <c r="AH209" t="e">
        <f>VLOOKUP('Prediction Data'!$D209,#REF!, AH$215,FALSE)</f>
        <v>#N/A</v>
      </c>
      <c r="AI209" t="e">
        <f>VLOOKUP('Prediction Data'!$E209,#REF!, AI$215,FALSE)</f>
        <v>#N/A</v>
      </c>
      <c r="AJ209" t="e">
        <f>VLOOKUP('Prediction Data'!$E209,#REF!, AJ$215,FALSE)</f>
        <v>#N/A</v>
      </c>
      <c r="AK209" t="e">
        <f>VLOOKUP('Prediction Data'!$E209,#REF!, AK$215,FALSE)</f>
        <v>#N/A</v>
      </c>
      <c r="AL209" t="e">
        <f>VLOOKUP('Prediction Data'!$E209,#REF!, AL$215,FALSE)</f>
        <v>#N/A</v>
      </c>
      <c r="AM209" t="e">
        <f>VLOOKUP('Prediction Data'!$E209,#REF!, AM$215,FALSE)</f>
        <v>#N/A</v>
      </c>
      <c r="AN209" t="e">
        <f>VLOOKUP($F209,#REF!, AN$215,FALSE)</f>
        <v>#N/A</v>
      </c>
      <c r="AO209" t="e">
        <f>VLOOKUP($F209,#REF!, AO$215,FALSE)</f>
        <v>#N/A</v>
      </c>
      <c r="AP209" t="e">
        <f>VLOOKUP($G209,#REF!, AP$215,FALSE)</f>
        <v>#N/A</v>
      </c>
      <c r="AQ209" t="e">
        <f>VLOOKUP($G209,#REF!, AQ$215,FALSE)</f>
        <v>#N/A</v>
      </c>
      <c r="AR209" t="e">
        <f>VLOOKUP($H209,#REF!, 'Prediction Data'!AR$215,FALSE)</f>
        <v>#N/A</v>
      </c>
      <c r="AS209" t="e">
        <f>VLOOKUP($H209,#REF!, 'Prediction Data'!AS$215,FALSE)</f>
        <v>#N/A</v>
      </c>
      <c r="AT209" t="e">
        <f>VLOOKUP($H209,#REF!, 'Prediction Data'!AT$215,FALSE)</f>
        <v>#N/A</v>
      </c>
      <c r="AU209" t="e">
        <f>VLOOKUP($H209,#REF!, 'Prediction Data'!AU$215,FALSE)</f>
        <v>#N/A</v>
      </c>
      <c r="AV209" t="e">
        <f>VLOOKUP($H209,#REF!, 'Prediction Data'!AV$215,FALSE)</f>
        <v>#N/A</v>
      </c>
      <c r="AW209" t="e">
        <f>VLOOKUP($H209,#REF!, 'Prediction Data'!AW$215,FALSE)</f>
        <v>#N/A</v>
      </c>
      <c r="AX209" t="e">
        <f>VLOOKUP($H209,#REF!, 'Prediction Data'!AX$215,FALSE)</f>
        <v>#N/A</v>
      </c>
      <c r="AY209" t="e">
        <f>VLOOKUP($H209,#REF!, 'Prediction Data'!AY$215,FALSE)</f>
        <v>#N/A</v>
      </c>
      <c r="AZ209" t="e">
        <f>VLOOKUP($H209,#REF!, 'Prediction Data'!AZ$215,FALSE)</f>
        <v>#N/A</v>
      </c>
      <c r="BA209" t="e">
        <f>VLOOKUP($H209,#REF!, 'Prediction Data'!BA$215,FALSE)</f>
        <v>#N/A</v>
      </c>
      <c r="BB209" t="e">
        <f>VLOOKUP($H209,#REF!, 'Prediction Data'!BB$215,FALSE)</f>
        <v>#N/A</v>
      </c>
      <c r="BC209" t="e">
        <f>VLOOKUP($H209,#REF!, 'Prediction Data'!BC$215,FALSE)</f>
        <v>#N/A</v>
      </c>
      <c r="BD209" t="e">
        <f>VLOOKUP($I209,#REF!, 'Prediction Data'!BD$215,FALSE)</f>
        <v>#N/A</v>
      </c>
      <c r="BE209" t="e">
        <f>VLOOKUP($I209,#REF!, 'Prediction Data'!BE$215,FALSE)</f>
        <v>#N/A</v>
      </c>
      <c r="BF209" t="e">
        <f>VLOOKUP($I209,#REF!, 'Prediction Data'!BF$215,FALSE)</f>
        <v>#N/A</v>
      </c>
      <c r="BG209" t="e">
        <f>VLOOKUP($I209,#REF!, 'Prediction Data'!BG$215,FALSE)</f>
        <v>#N/A</v>
      </c>
      <c r="BH209" t="e">
        <f>VLOOKUP($I209,#REF!, 'Prediction Data'!BH$215,FALSE)</f>
        <v>#N/A</v>
      </c>
      <c r="BI209" t="e">
        <f>VLOOKUP($I209,#REF!, 'Prediction Data'!BI$215,FALSE)</f>
        <v>#N/A</v>
      </c>
      <c r="BJ209" t="e">
        <f>VLOOKUP($I209,#REF!, 'Prediction Data'!BJ$215,FALSE)</f>
        <v>#N/A</v>
      </c>
      <c r="BK209" t="e">
        <f>VLOOKUP($I209,#REF!, 'Prediction Data'!BK$215,FALSE)</f>
        <v>#N/A</v>
      </c>
      <c r="BL209" t="e">
        <f>VLOOKUP($I209,#REF!, 'Prediction Data'!BL$215,FALSE)</f>
        <v>#N/A</v>
      </c>
      <c r="BM209" t="e">
        <f>VLOOKUP($I209,#REF!, 'Prediction Data'!BM$215,FALSE)</f>
        <v>#N/A</v>
      </c>
      <c r="BN209" t="e">
        <f>VLOOKUP($I209,#REF!, 'Prediction Data'!BN$215,FALSE)</f>
        <v>#N/A</v>
      </c>
      <c r="BO209" t="e">
        <f>VLOOKUP($I209,#REF!, 'Prediction Data'!BO$215,FALSE)</f>
        <v>#N/A</v>
      </c>
      <c r="BP209" t="e">
        <f>VLOOKUP('Prediction Data'!$J209,#REF!, BP$215, FALSE)</f>
        <v>#N/A</v>
      </c>
      <c r="BQ209" t="e">
        <f>VLOOKUP('Prediction Data'!$J209,#REF!, BQ$215, FALSE)</f>
        <v>#N/A</v>
      </c>
      <c r="BR209" t="e">
        <f>VLOOKUP('Prediction Data'!$J209,#REF!, BR$215, FALSE)</f>
        <v>#N/A</v>
      </c>
      <c r="BS209" t="e">
        <f>VLOOKUP('Prediction Data'!$J209,#REF!, BS$215, FALSE)</f>
        <v>#N/A</v>
      </c>
      <c r="BT209" t="e">
        <f>VLOOKUP('Prediction Data'!$J209,#REF!, BT$215, FALSE)</f>
        <v>#N/A</v>
      </c>
      <c r="BU209" t="e">
        <f t="shared" si="43"/>
        <v>#N/A</v>
      </c>
      <c r="BV209" t="e">
        <f t="shared" si="44"/>
        <v>#N/A</v>
      </c>
      <c r="BW209" t="e">
        <f>VLOOKUP('Prediction Data'!$K209,#REF!, BW$215, FALSE)</f>
        <v>#N/A</v>
      </c>
      <c r="BX209" t="e">
        <f>VLOOKUP('Prediction Data'!$K209,#REF!, BX$215, FALSE)</f>
        <v>#N/A</v>
      </c>
      <c r="BY209" t="e">
        <f>VLOOKUP('Prediction Data'!$K209,#REF!, BY$215, FALSE)</f>
        <v>#N/A</v>
      </c>
      <c r="BZ209" t="e">
        <f>VLOOKUP('Prediction Data'!$K209,#REF!, BZ$215, FALSE)</f>
        <v>#N/A</v>
      </c>
      <c r="CA209" t="e">
        <f>VLOOKUP('Prediction Data'!$K209,#REF!, CA$215, FALSE)</f>
        <v>#N/A</v>
      </c>
      <c r="CB209" t="e">
        <f t="shared" si="45"/>
        <v>#N/A</v>
      </c>
      <c r="CC209" t="e">
        <f t="shared" si="46"/>
        <v>#N/A</v>
      </c>
      <c r="CD209" t="e">
        <f t="shared" si="47"/>
        <v>#N/A</v>
      </c>
      <c r="CE209" t="e">
        <f t="shared" si="48"/>
        <v>#N/A</v>
      </c>
      <c r="CF209" s="20" t="e">
        <f t="shared" si="49"/>
        <v>#N/A</v>
      </c>
      <c r="CG209" s="20" t="e">
        <f t="shared" si="50"/>
        <v>#N/A</v>
      </c>
      <c r="CH209" t="e">
        <f>VLOOKUP(Table411[[#This Row],[Conference_H]], Conferences!$H$2:$N$34, 3,FALSE)</f>
        <v>#N/A</v>
      </c>
      <c r="CI209" t="e">
        <f>VLOOKUP(Table411[[#This Row],[Conference_A]], Conferences!$H$2:$N$34, 3,FALSE)</f>
        <v>#N/A</v>
      </c>
      <c r="CJ209" t="e">
        <f>IF(Table411[[#This Row],[CRank_H]]=Table411[[#This Row],[CRank_A]],0,1)</f>
        <v>#N/A</v>
      </c>
      <c r="CK209" t="e">
        <f>VLOOKUP(Table411[[#This Row],[Home Name BPI_SAG ELO]], 'Ratings_Comp'!$A$2:$L$364, 14, FALSE)</f>
        <v>#N/A</v>
      </c>
      <c r="CL209" t="e">
        <f>VLOOKUP(Table411[[#This Row],[Home Name BPI_SAG ELO]], 'Ratings_Comp'!$A$2:$L$364, 15, FALSE)</f>
        <v>#N/A</v>
      </c>
      <c r="CM209" t="e">
        <f>VLOOKUP(Table411[[#This Row],[Away Name BPI_SAG ELO]], 'Ratings_Comp'!$A$2:$L$364, 14, FALSE)</f>
        <v>#N/A</v>
      </c>
      <c r="CN209" t="e">
        <f>VLOOKUP(Table411[[#This Row],[Away Name BPI_SAG ELO]], 'Ratings_Comp'!$A$2:$L$364, 15, FALSE)</f>
        <v>#N/A</v>
      </c>
      <c r="CO209" t="e">
        <f>Table411[[#This Row],[Home_Ws]]/(Table411[[#This Row],[Home_Ws]]+Table411[[#This Row],[Home_Ls]])</f>
        <v>#N/A</v>
      </c>
      <c r="CP209" t="e">
        <f>Table411[[#This Row],[Away_Ws]]/(Table411[[#This Row],[Away_Ws]]+Table411[[#This Row],[Away_Ls]])</f>
        <v>#N/A</v>
      </c>
    </row>
    <row r="210" spans="1:94" x14ac:dyDescent="0.45">
      <c r="A210">
        <f t="shared" si="30"/>
        <v>210</v>
      </c>
      <c r="B210" s="4"/>
      <c r="C210" s="4"/>
      <c r="D210" s="3" t="e">
        <f>VLOOKUP('Prediction Data'!$B210, Names!$C$2:$K$363, 2,FALSE)</f>
        <v>#N/A</v>
      </c>
      <c r="E210" s="3" t="e">
        <f>VLOOKUP('Prediction Data'!$C210, Names!$C$2:$K$363, 2,FALSE)</f>
        <v>#N/A</v>
      </c>
      <c r="F210" s="3" t="e">
        <f>VLOOKUP('Prediction Data'!$B210, Names!$C$2:$K$363, 3,FALSE)</f>
        <v>#N/A</v>
      </c>
      <c r="G210" s="3" t="e">
        <f>VLOOKUP('Prediction Data'!$C210, Names!$C$2:$K$363, 3,FALSE)</f>
        <v>#N/A</v>
      </c>
      <c r="H210" s="3" t="e">
        <f>VLOOKUP('Prediction Data'!$B210, Names!$C$2:$K$363, 5,FALSE)</f>
        <v>#N/A</v>
      </c>
      <c r="I210" s="3" t="e">
        <f>VLOOKUP('Prediction Data'!$C210, Names!$C$2:$K$363, 5,FALSE)</f>
        <v>#N/A</v>
      </c>
      <c r="J210" s="3" t="e">
        <f>VLOOKUP('Prediction Data'!$B210, Names!$C$2:$K$363, 6,FALSE)</f>
        <v>#N/A</v>
      </c>
      <c r="K210" s="3" t="e">
        <f>VLOOKUP('Prediction Data'!$C210, Names!$C$2:$K$363, 6,FALSE)</f>
        <v>#N/A</v>
      </c>
      <c r="L210" s="3" t="e">
        <f>VLOOKUP(B210, Names!$C$2:$M$363, 7,FALSE)</f>
        <v>#N/A</v>
      </c>
      <c r="M210" s="3" t="e">
        <f>VLOOKUP(C210, Names!$C$2:$M$363, 7,FALSE)</f>
        <v>#N/A</v>
      </c>
      <c r="N210" s="4" t="s">
        <v>558</v>
      </c>
      <c r="Q210" s="4">
        <f t="shared" si="41"/>
        <v>0</v>
      </c>
      <c r="R210" s="4" t="str">
        <f t="shared" si="42"/>
        <v>L</v>
      </c>
      <c r="S210" s="5"/>
      <c r="T210" s="17" t="e">
        <f>VLOOKUP($F210, Ratings_Comp[], T$215, FALSE)</f>
        <v>#N/A</v>
      </c>
      <c r="U210" s="17" t="e">
        <f>VLOOKUP($F210, Ratings_Comp[], U$215, FALSE)</f>
        <v>#N/A</v>
      </c>
      <c r="V210" s="17" t="e">
        <f>VLOOKUP($F210, Ratings_Comp[], V$215, FALSE)</f>
        <v>#N/A</v>
      </c>
      <c r="W210" s="17" t="e">
        <f>VLOOKUP($F210, Ratings_Comp[], W$215, FALSE)</f>
        <v>#N/A</v>
      </c>
      <c r="X210" s="17" t="e">
        <f>VLOOKUP($F210, Ratings_Comp[], X$215, FALSE)</f>
        <v>#N/A</v>
      </c>
      <c r="Y210" s="17" t="e">
        <f>VLOOKUP($G210, Ratings_Comp[], Y$215, FALSE)</f>
        <v>#N/A</v>
      </c>
      <c r="Z210" s="17" t="e">
        <f>VLOOKUP($G210, Ratings_Comp[], Z$215, FALSE)</f>
        <v>#N/A</v>
      </c>
      <c r="AA210" s="17" t="e">
        <f>VLOOKUP($G210, Ratings_Comp[], AA$215, FALSE)</f>
        <v>#N/A</v>
      </c>
      <c r="AB210" s="17" t="e">
        <f>VLOOKUP($G210, Ratings_Comp[], AB$215, FALSE)</f>
        <v>#N/A</v>
      </c>
      <c r="AC210" s="17" t="e">
        <f>VLOOKUP($G210, Ratings_Comp[], AC$215, FALSE)</f>
        <v>#N/A</v>
      </c>
      <c r="AD210" t="e">
        <f>VLOOKUP('Prediction Data'!$D210,#REF!, AD$215,FALSE)</f>
        <v>#N/A</v>
      </c>
      <c r="AE210" t="e">
        <f>VLOOKUP('Prediction Data'!$D210,#REF!, AE$215,FALSE)</f>
        <v>#N/A</v>
      </c>
      <c r="AF210" t="e">
        <f>VLOOKUP('Prediction Data'!$D210,#REF!, AF$215,FALSE)</f>
        <v>#N/A</v>
      </c>
      <c r="AG210" t="e">
        <f>VLOOKUP('Prediction Data'!$D210,#REF!, AG$215,FALSE)</f>
        <v>#N/A</v>
      </c>
      <c r="AH210" t="e">
        <f>VLOOKUP('Prediction Data'!$D210,#REF!, AH$215,FALSE)</f>
        <v>#N/A</v>
      </c>
      <c r="AI210" t="e">
        <f>VLOOKUP('Prediction Data'!$E210,#REF!, AI$215,FALSE)</f>
        <v>#N/A</v>
      </c>
      <c r="AJ210" t="e">
        <f>VLOOKUP('Prediction Data'!$E210,#REF!, AJ$215,FALSE)</f>
        <v>#N/A</v>
      </c>
      <c r="AK210" t="e">
        <f>VLOOKUP('Prediction Data'!$E210,#REF!, AK$215,FALSE)</f>
        <v>#N/A</v>
      </c>
      <c r="AL210" t="e">
        <f>VLOOKUP('Prediction Data'!$E210,#REF!, AL$215,FALSE)</f>
        <v>#N/A</v>
      </c>
      <c r="AM210" t="e">
        <f>VLOOKUP('Prediction Data'!$E210,#REF!, AM$215,FALSE)</f>
        <v>#N/A</v>
      </c>
      <c r="AN210" t="e">
        <f>VLOOKUP($F210,#REF!, AN$215,FALSE)</f>
        <v>#N/A</v>
      </c>
      <c r="AO210" t="e">
        <f>VLOOKUP($F210,#REF!, AO$215,FALSE)</f>
        <v>#N/A</v>
      </c>
      <c r="AP210" t="e">
        <f>VLOOKUP($G210,#REF!, AP$215,FALSE)</f>
        <v>#N/A</v>
      </c>
      <c r="AQ210" t="e">
        <f>VLOOKUP($G210,#REF!, AQ$215,FALSE)</f>
        <v>#N/A</v>
      </c>
      <c r="AR210" t="e">
        <f>VLOOKUP($H210,#REF!, 'Prediction Data'!AR$215,FALSE)</f>
        <v>#N/A</v>
      </c>
      <c r="AS210" t="e">
        <f>VLOOKUP($H210,#REF!, 'Prediction Data'!AS$215,FALSE)</f>
        <v>#N/A</v>
      </c>
      <c r="AT210" t="e">
        <f>VLOOKUP($H210,#REF!, 'Prediction Data'!AT$215,FALSE)</f>
        <v>#N/A</v>
      </c>
      <c r="AU210" t="e">
        <f>VLOOKUP($H210,#REF!, 'Prediction Data'!AU$215,FALSE)</f>
        <v>#N/A</v>
      </c>
      <c r="AV210" t="e">
        <f>VLOOKUP($H210,#REF!, 'Prediction Data'!AV$215,FALSE)</f>
        <v>#N/A</v>
      </c>
      <c r="AW210" t="e">
        <f>VLOOKUP($H210,#REF!, 'Prediction Data'!AW$215,FALSE)</f>
        <v>#N/A</v>
      </c>
      <c r="AX210" t="e">
        <f>VLOOKUP($H210,#REF!, 'Prediction Data'!AX$215,FALSE)</f>
        <v>#N/A</v>
      </c>
      <c r="AY210" t="e">
        <f>VLOOKUP($H210,#REF!, 'Prediction Data'!AY$215,FALSE)</f>
        <v>#N/A</v>
      </c>
      <c r="AZ210" t="e">
        <f>VLOOKUP($H210,#REF!, 'Prediction Data'!AZ$215,FALSE)</f>
        <v>#N/A</v>
      </c>
      <c r="BA210" t="e">
        <f>VLOOKUP($H210,#REF!, 'Prediction Data'!BA$215,FALSE)</f>
        <v>#N/A</v>
      </c>
      <c r="BB210" t="e">
        <f>VLOOKUP($H210,#REF!, 'Prediction Data'!BB$215,FALSE)</f>
        <v>#N/A</v>
      </c>
      <c r="BC210" t="e">
        <f>VLOOKUP($H210,#REF!, 'Prediction Data'!BC$215,FALSE)</f>
        <v>#N/A</v>
      </c>
      <c r="BD210" t="e">
        <f>VLOOKUP($I210,#REF!, 'Prediction Data'!BD$215,FALSE)</f>
        <v>#N/A</v>
      </c>
      <c r="BE210" t="e">
        <f>VLOOKUP($I210,#REF!, 'Prediction Data'!BE$215,FALSE)</f>
        <v>#N/A</v>
      </c>
      <c r="BF210" t="e">
        <f>VLOOKUP($I210,#REF!, 'Prediction Data'!BF$215,FALSE)</f>
        <v>#N/A</v>
      </c>
      <c r="BG210" t="e">
        <f>VLOOKUP($I210,#REF!, 'Prediction Data'!BG$215,FALSE)</f>
        <v>#N/A</v>
      </c>
      <c r="BH210" t="e">
        <f>VLOOKUP($I210,#REF!, 'Prediction Data'!BH$215,FALSE)</f>
        <v>#N/A</v>
      </c>
      <c r="BI210" t="e">
        <f>VLOOKUP($I210,#REF!, 'Prediction Data'!BI$215,FALSE)</f>
        <v>#N/A</v>
      </c>
      <c r="BJ210" t="e">
        <f>VLOOKUP($I210,#REF!, 'Prediction Data'!BJ$215,FALSE)</f>
        <v>#N/A</v>
      </c>
      <c r="BK210" t="e">
        <f>VLOOKUP($I210,#REF!, 'Prediction Data'!BK$215,FALSE)</f>
        <v>#N/A</v>
      </c>
      <c r="BL210" t="e">
        <f>VLOOKUP($I210,#REF!, 'Prediction Data'!BL$215,FALSE)</f>
        <v>#N/A</v>
      </c>
      <c r="BM210" t="e">
        <f>VLOOKUP($I210,#REF!, 'Prediction Data'!BM$215,FALSE)</f>
        <v>#N/A</v>
      </c>
      <c r="BN210" t="e">
        <f>VLOOKUP($I210,#REF!, 'Prediction Data'!BN$215,FALSE)</f>
        <v>#N/A</v>
      </c>
      <c r="BO210" t="e">
        <f>VLOOKUP($I210,#REF!, 'Prediction Data'!BO$215,FALSE)</f>
        <v>#N/A</v>
      </c>
      <c r="BP210" t="e">
        <f>VLOOKUP('Prediction Data'!$J210,#REF!, BP$215, FALSE)</f>
        <v>#N/A</v>
      </c>
      <c r="BQ210" t="e">
        <f>VLOOKUP('Prediction Data'!$J210,#REF!, BQ$215, FALSE)</f>
        <v>#N/A</v>
      </c>
      <c r="BR210" t="e">
        <f>VLOOKUP('Prediction Data'!$J210,#REF!, BR$215, FALSE)</f>
        <v>#N/A</v>
      </c>
      <c r="BS210" t="e">
        <f>VLOOKUP('Prediction Data'!$J210,#REF!, BS$215, FALSE)</f>
        <v>#N/A</v>
      </c>
      <c r="BT210" t="e">
        <f>VLOOKUP('Prediction Data'!$J210,#REF!, BT$215, FALSE)</f>
        <v>#N/A</v>
      </c>
      <c r="BU210" t="e">
        <f t="shared" si="43"/>
        <v>#N/A</v>
      </c>
      <c r="BV210" t="e">
        <f t="shared" si="44"/>
        <v>#N/A</v>
      </c>
      <c r="BW210" t="e">
        <f>VLOOKUP('Prediction Data'!$K210,#REF!, BW$215, FALSE)</f>
        <v>#N/A</v>
      </c>
      <c r="BX210" t="e">
        <f>VLOOKUP('Prediction Data'!$K210,#REF!, BX$215, FALSE)</f>
        <v>#N/A</v>
      </c>
      <c r="BY210" t="e">
        <f>VLOOKUP('Prediction Data'!$K210,#REF!, BY$215, FALSE)</f>
        <v>#N/A</v>
      </c>
      <c r="BZ210" t="e">
        <f>VLOOKUP('Prediction Data'!$K210,#REF!, BZ$215, FALSE)</f>
        <v>#N/A</v>
      </c>
      <c r="CA210" t="e">
        <f>VLOOKUP('Prediction Data'!$K210,#REF!, CA$215, FALSE)</f>
        <v>#N/A</v>
      </c>
      <c r="CB210" t="e">
        <f t="shared" si="45"/>
        <v>#N/A</v>
      </c>
      <c r="CC210" t="e">
        <f t="shared" si="46"/>
        <v>#N/A</v>
      </c>
      <c r="CD210" t="e">
        <f t="shared" si="47"/>
        <v>#N/A</v>
      </c>
      <c r="CE210" t="e">
        <f t="shared" si="48"/>
        <v>#N/A</v>
      </c>
      <c r="CF210" s="20" t="e">
        <f t="shared" si="49"/>
        <v>#N/A</v>
      </c>
      <c r="CG210" s="20" t="e">
        <f t="shared" si="50"/>
        <v>#N/A</v>
      </c>
      <c r="CH210" t="e">
        <f>VLOOKUP(Table411[[#This Row],[Conference_H]], Conferences!$H$2:$N$34, 3,FALSE)</f>
        <v>#N/A</v>
      </c>
      <c r="CI210" t="e">
        <f>VLOOKUP(Table411[[#This Row],[Conference_A]], Conferences!$H$2:$N$34, 3,FALSE)</f>
        <v>#N/A</v>
      </c>
      <c r="CJ210" t="e">
        <f>IF(Table411[[#This Row],[CRank_H]]=Table411[[#This Row],[CRank_A]],0,1)</f>
        <v>#N/A</v>
      </c>
      <c r="CK210" t="e">
        <f>VLOOKUP(Table411[[#This Row],[Home Name BPI_SAG ELO]], 'Ratings_Comp'!$A$2:$L$364, 14, FALSE)</f>
        <v>#N/A</v>
      </c>
      <c r="CL210" t="e">
        <f>VLOOKUP(Table411[[#This Row],[Home Name BPI_SAG ELO]], 'Ratings_Comp'!$A$2:$L$364, 15, FALSE)</f>
        <v>#N/A</v>
      </c>
      <c r="CM210" t="e">
        <f>VLOOKUP(Table411[[#This Row],[Away Name BPI_SAG ELO]], 'Ratings_Comp'!$A$2:$L$364, 14, FALSE)</f>
        <v>#N/A</v>
      </c>
      <c r="CN210" t="e">
        <f>VLOOKUP(Table411[[#This Row],[Away Name BPI_SAG ELO]], 'Ratings_Comp'!$A$2:$L$364, 15, FALSE)</f>
        <v>#N/A</v>
      </c>
      <c r="CO210" t="e">
        <f>Table411[[#This Row],[Home_Ws]]/(Table411[[#This Row],[Home_Ws]]+Table411[[#This Row],[Home_Ls]])</f>
        <v>#N/A</v>
      </c>
      <c r="CP210" t="e">
        <f>Table411[[#This Row],[Away_Ws]]/(Table411[[#This Row],[Away_Ws]]+Table411[[#This Row],[Away_Ls]])</f>
        <v>#N/A</v>
      </c>
    </row>
    <row r="211" spans="1:94" x14ac:dyDescent="0.45">
      <c r="A211">
        <f t="shared" si="30"/>
        <v>211</v>
      </c>
      <c r="B211" s="4"/>
      <c r="C211" s="4"/>
      <c r="D211" s="3" t="e">
        <f>VLOOKUP('Prediction Data'!$B211, Names!$C$2:$K$363, 2,FALSE)</f>
        <v>#N/A</v>
      </c>
      <c r="E211" s="3" t="e">
        <f>VLOOKUP('Prediction Data'!$C211, Names!$C$2:$K$363, 2,FALSE)</f>
        <v>#N/A</v>
      </c>
      <c r="F211" s="3" t="e">
        <f>VLOOKUP('Prediction Data'!$B211, Names!$C$2:$K$363, 3,FALSE)</f>
        <v>#N/A</v>
      </c>
      <c r="G211" s="3" t="e">
        <f>VLOOKUP('Prediction Data'!$C211, Names!$C$2:$K$363, 3,FALSE)</f>
        <v>#N/A</v>
      </c>
      <c r="H211" s="3" t="e">
        <f>VLOOKUP('Prediction Data'!$B211, Names!$C$2:$K$363, 5,FALSE)</f>
        <v>#N/A</v>
      </c>
      <c r="I211" s="3" t="e">
        <f>VLOOKUP('Prediction Data'!$C211, Names!$C$2:$K$363, 5,FALSE)</f>
        <v>#N/A</v>
      </c>
      <c r="J211" s="3" t="e">
        <f>VLOOKUP('Prediction Data'!$B211, Names!$C$2:$K$363, 6,FALSE)</f>
        <v>#N/A</v>
      </c>
      <c r="K211" s="3" t="e">
        <f>VLOOKUP('Prediction Data'!$C211, Names!$C$2:$K$363, 6,FALSE)</f>
        <v>#N/A</v>
      </c>
      <c r="L211" s="3" t="e">
        <f>VLOOKUP(B211, Names!$C$2:$M$363, 7,FALSE)</f>
        <v>#N/A</v>
      </c>
      <c r="M211" s="3" t="e">
        <f>VLOOKUP(C211, Names!$C$2:$M$363, 7,FALSE)</f>
        <v>#N/A</v>
      </c>
      <c r="N211" s="4" t="s">
        <v>558</v>
      </c>
      <c r="Q211" s="4">
        <f t="shared" si="41"/>
        <v>0</v>
      </c>
      <c r="R211" s="4" t="str">
        <f t="shared" si="42"/>
        <v>L</v>
      </c>
      <c r="S211" s="5"/>
      <c r="T211" s="17" t="e">
        <f>VLOOKUP($F211, Ratings_Comp[], T$215, FALSE)</f>
        <v>#N/A</v>
      </c>
      <c r="U211" s="17" t="e">
        <f>VLOOKUP($F211, Ratings_Comp[], U$215, FALSE)</f>
        <v>#N/A</v>
      </c>
      <c r="V211" s="17" t="e">
        <f>VLOOKUP($F211, Ratings_Comp[], V$215, FALSE)</f>
        <v>#N/A</v>
      </c>
      <c r="W211" s="17" t="e">
        <f>VLOOKUP($F211, Ratings_Comp[], W$215, FALSE)</f>
        <v>#N/A</v>
      </c>
      <c r="X211" s="17" t="e">
        <f>VLOOKUP($F211, Ratings_Comp[], X$215, FALSE)</f>
        <v>#N/A</v>
      </c>
      <c r="Y211" s="17" t="e">
        <f>VLOOKUP($G211, Ratings_Comp[], Y$215, FALSE)</f>
        <v>#N/A</v>
      </c>
      <c r="Z211" s="17" t="e">
        <f>VLOOKUP($G211, Ratings_Comp[], Z$215, FALSE)</f>
        <v>#N/A</v>
      </c>
      <c r="AA211" s="17" t="e">
        <f>VLOOKUP($G211, Ratings_Comp[], AA$215, FALSE)</f>
        <v>#N/A</v>
      </c>
      <c r="AB211" s="17" t="e">
        <f>VLOOKUP($G211, Ratings_Comp[], AB$215, FALSE)</f>
        <v>#N/A</v>
      </c>
      <c r="AC211" s="17" t="e">
        <f>VLOOKUP($G211, Ratings_Comp[], AC$215, FALSE)</f>
        <v>#N/A</v>
      </c>
      <c r="AD211" t="e">
        <f>VLOOKUP('Prediction Data'!$D211,#REF!, AD$215,FALSE)</f>
        <v>#N/A</v>
      </c>
      <c r="AE211" t="e">
        <f>VLOOKUP('Prediction Data'!$D211,#REF!, AE$215,FALSE)</f>
        <v>#N/A</v>
      </c>
      <c r="AF211" t="e">
        <f>VLOOKUP('Prediction Data'!$D211,#REF!, AF$215,FALSE)</f>
        <v>#N/A</v>
      </c>
      <c r="AG211" t="e">
        <f>VLOOKUP('Prediction Data'!$D211,#REF!, AG$215,FALSE)</f>
        <v>#N/A</v>
      </c>
      <c r="AH211" t="e">
        <f>VLOOKUP('Prediction Data'!$D211,#REF!, AH$215,FALSE)</f>
        <v>#N/A</v>
      </c>
      <c r="AI211" t="e">
        <f>VLOOKUP('Prediction Data'!$E211,#REF!, AI$215,FALSE)</f>
        <v>#N/A</v>
      </c>
      <c r="AJ211" t="e">
        <f>VLOOKUP('Prediction Data'!$E211,#REF!, AJ$215,FALSE)</f>
        <v>#N/A</v>
      </c>
      <c r="AK211" t="e">
        <f>VLOOKUP('Prediction Data'!$E211,#REF!, AK$215,FALSE)</f>
        <v>#N/A</v>
      </c>
      <c r="AL211" t="e">
        <f>VLOOKUP('Prediction Data'!$E211,#REF!, AL$215,FALSE)</f>
        <v>#N/A</v>
      </c>
      <c r="AM211" t="e">
        <f>VLOOKUP('Prediction Data'!$E211,#REF!, AM$215,FALSE)</f>
        <v>#N/A</v>
      </c>
      <c r="AN211" t="e">
        <f>VLOOKUP($F211,#REF!, AN$215,FALSE)</f>
        <v>#N/A</v>
      </c>
      <c r="AO211" t="e">
        <f>VLOOKUP($F211,#REF!, AO$215,FALSE)</f>
        <v>#N/A</v>
      </c>
      <c r="AP211" t="e">
        <f>VLOOKUP($G211,#REF!, AP$215,FALSE)</f>
        <v>#N/A</v>
      </c>
      <c r="AQ211" t="e">
        <f>VLOOKUP($G211,#REF!, AQ$215,FALSE)</f>
        <v>#N/A</v>
      </c>
      <c r="AR211" t="e">
        <f>VLOOKUP($H211,#REF!, 'Prediction Data'!AR$215,FALSE)</f>
        <v>#N/A</v>
      </c>
      <c r="AS211" t="e">
        <f>VLOOKUP($H211,#REF!, 'Prediction Data'!AS$215,FALSE)</f>
        <v>#N/A</v>
      </c>
      <c r="AT211" t="e">
        <f>VLOOKUP($H211,#REF!, 'Prediction Data'!AT$215,FALSE)</f>
        <v>#N/A</v>
      </c>
      <c r="AU211" t="e">
        <f>VLOOKUP($H211,#REF!, 'Prediction Data'!AU$215,FALSE)</f>
        <v>#N/A</v>
      </c>
      <c r="AV211" t="e">
        <f>VLOOKUP($H211,#REF!, 'Prediction Data'!AV$215,FALSE)</f>
        <v>#N/A</v>
      </c>
      <c r="AW211" t="e">
        <f>VLOOKUP($H211,#REF!, 'Prediction Data'!AW$215,FALSE)</f>
        <v>#N/A</v>
      </c>
      <c r="AX211" t="e">
        <f>VLOOKUP($H211,#REF!, 'Prediction Data'!AX$215,FALSE)</f>
        <v>#N/A</v>
      </c>
      <c r="AY211" t="e">
        <f>VLOOKUP($H211,#REF!, 'Prediction Data'!AY$215,FALSE)</f>
        <v>#N/A</v>
      </c>
      <c r="AZ211" t="e">
        <f>VLOOKUP($H211,#REF!, 'Prediction Data'!AZ$215,FALSE)</f>
        <v>#N/A</v>
      </c>
      <c r="BA211" t="e">
        <f>VLOOKUP($H211,#REF!, 'Prediction Data'!BA$215,FALSE)</f>
        <v>#N/A</v>
      </c>
      <c r="BB211" t="e">
        <f>VLOOKUP($H211,#REF!, 'Prediction Data'!BB$215,FALSE)</f>
        <v>#N/A</v>
      </c>
      <c r="BC211" t="e">
        <f>VLOOKUP($H211,#REF!, 'Prediction Data'!BC$215,FALSE)</f>
        <v>#N/A</v>
      </c>
      <c r="BD211" t="e">
        <f>VLOOKUP($I211,#REF!, 'Prediction Data'!BD$215,FALSE)</f>
        <v>#N/A</v>
      </c>
      <c r="BE211" t="e">
        <f>VLOOKUP($I211,#REF!, 'Prediction Data'!BE$215,FALSE)</f>
        <v>#N/A</v>
      </c>
      <c r="BF211" t="e">
        <f>VLOOKUP($I211,#REF!, 'Prediction Data'!BF$215,FALSE)</f>
        <v>#N/A</v>
      </c>
      <c r="BG211" t="e">
        <f>VLOOKUP($I211,#REF!, 'Prediction Data'!BG$215,FALSE)</f>
        <v>#N/A</v>
      </c>
      <c r="BH211" t="e">
        <f>VLOOKUP($I211,#REF!, 'Prediction Data'!BH$215,FALSE)</f>
        <v>#N/A</v>
      </c>
      <c r="BI211" t="e">
        <f>VLOOKUP($I211,#REF!, 'Prediction Data'!BI$215,FALSE)</f>
        <v>#N/A</v>
      </c>
      <c r="BJ211" t="e">
        <f>VLOOKUP($I211,#REF!, 'Prediction Data'!BJ$215,FALSE)</f>
        <v>#N/A</v>
      </c>
      <c r="BK211" t="e">
        <f>VLOOKUP($I211,#REF!, 'Prediction Data'!BK$215,FALSE)</f>
        <v>#N/A</v>
      </c>
      <c r="BL211" t="e">
        <f>VLOOKUP($I211,#REF!, 'Prediction Data'!BL$215,FALSE)</f>
        <v>#N/A</v>
      </c>
      <c r="BM211" t="e">
        <f>VLOOKUP($I211,#REF!, 'Prediction Data'!BM$215,FALSE)</f>
        <v>#N/A</v>
      </c>
      <c r="BN211" t="e">
        <f>VLOOKUP($I211,#REF!, 'Prediction Data'!BN$215,FALSE)</f>
        <v>#N/A</v>
      </c>
      <c r="BO211" t="e">
        <f>VLOOKUP($I211,#REF!, 'Prediction Data'!BO$215,FALSE)</f>
        <v>#N/A</v>
      </c>
      <c r="BP211" t="e">
        <f>VLOOKUP('Prediction Data'!$J211,#REF!, BP$215, FALSE)</f>
        <v>#N/A</v>
      </c>
      <c r="BQ211" t="e">
        <f>VLOOKUP('Prediction Data'!$J211,#REF!, BQ$215, FALSE)</f>
        <v>#N/A</v>
      </c>
      <c r="BR211" t="e">
        <f>VLOOKUP('Prediction Data'!$J211,#REF!, BR$215, FALSE)</f>
        <v>#N/A</v>
      </c>
      <c r="BS211" t="e">
        <f>VLOOKUP('Prediction Data'!$J211,#REF!, BS$215, FALSE)</f>
        <v>#N/A</v>
      </c>
      <c r="BT211" t="e">
        <f>VLOOKUP('Prediction Data'!$J211,#REF!, BT$215, FALSE)</f>
        <v>#N/A</v>
      </c>
      <c r="BU211" t="e">
        <f t="shared" si="43"/>
        <v>#N/A</v>
      </c>
      <c r="BV211" t="e">
        <f t="shared" si="44"/>
        <v>#N/A</v>
      </c>
      <c r="BW211" t="e">
        <f>VLOOKUP('Prediction Data'!$K211,#REF!, BW$215, FALSE)</f>
        <v>#N/A</v>
      </c>
      <c r="BX211" t="e">
        <f>VLOOKUP('Prediction Data'!$K211,#REF!, BX$215, FALSE)</f>
        <v>#N/A</v>
      </c>
      <c r="BY211" t="e">
        <f>VLOOKUP('Prediction Data'!$K211,#REF!, BY$215, FALSE)</f>
        <v>#N/A</v>
      </c>
      <c r="BZ211" t="e">
        <f>VLOOKUP('Prediction Data'!$K211,#REF!, BZ$215, FALSE)</f>
        <v>#N/A</v>
      </c>
      <c r="CA211" t="e">
        <f>VLOOKUP('Prediction Data'!$K211,#REF!, CA$215, FALSE)</f>
        <v>#N/A</v>
      </c>
      <c r="CB211" t="e">
        <f t="shared" si="45"/>
        <v>#N/A</v>
      </c>
      <c r="CC211" t="e">
        <f t="shared" si="46"/>
        <v>#N/A</v>
      </c>
      <c r="CD211" t="e">
        <f t="shared" si="47"/>
        <v>#N/A</v>
      </c>
      <c r="CE211" t="e">
        <f t="shared" si="48"/>
        <v>#N/A</v>
      </c>
      <c r="CF211" s="20" t="e">
        <f t="shared" si="49"/>
        <v>#N/A</v>
      </c>
      <c r="CG211" s="20" t="e">
        <f t="shared" si="50"/>
        <v>#N/A</v>
      </c>
      <c r="CH211" t="e">
        <f>VLOOKUP(Table411[[#This Row],[Conference_H]], Conferences!$H$2:$N$34, 3,FALSE)</f>
        <v>#N/A</v>
      </c>
      <c r="CI211" t="e">
        <f>VLOOKUP(Table411[[#This Row],[Conference_A]], Conferences!$H$2:$N$34, 3,FALSE)</f>
        <v>#N/A</v>
      </c>
      <c r="CJ211" t="e">
        <f>IF(Table411[[#This Row],[CRank_H]]=Table411[[#This Row],[CRank_A]],0,1)</f>
        <v>#N/A</v>
      </c>
      <c r="CK211" t="e">
        <f>VLOOKUP(Table411[[#This Row],[Home Name BPI_SAG ELO]], 'Ratings_Comp'!$A$2:$L$364, 14, FALSE)</f>
        <v>#N/A</v>
      </c>
      <c r="CL211" t="e">
        <f>VLOOKUP(Table411[[#This Row],[Home Name BPI_SAG ELO]], 'Ratings_Comp'!$A$2:$L$364, 15, FALSE)</f>
        <v>#N/A</v>
      </c>
      <c r="CM211" t="e">
        <f>VLOOKUP(Table411[[#This Row],[Away Name BPI_SAG ELO]], 'Ratings_Comp'!$A$2:$L$364, 14, FALSE)</f>
        <v>#N/A</v>
      </c>
      <c r="CN211" t="e">
        <f>VLOOKUP(Table411[[#This Row],[Away Name BPI_SAG ELO]], 'Ratings_Comp'!$A$2:$L$364, 15, FALSE)</f>
        <v>#N/A</v>
      </c>
      <c r="CO211" t="e">
        <f>Table411[[#This Row],[Home_Ws]]/(Table411[[#This Row],[Home_Ws]]+Table411[[#This Row],[Home_Ls]])</f>
        <v>#N/A</v>
      </c>
      <c r="CP211" t="e">
        <f>Table411[[#This Row],[Away_Ws]]/(Table411[[#This Row],[Away_Ws]]+Table411[[#This Row],[Away_Ls]])</f>
        <v>#N/A</v>
      </c>
    </row>
    <row r="212" spans="1:94" x14ac:dyDescent="0.45">
      <c r="A212">
        <f t="shared" si="30"/>
        <v>212</v>
      </c>
      <c r="B212" s="4"/>
      <c r="C212" s="4"/>
      <c r="D212" s="3" t="e">
        <f>VLOOKUP('Prediction Data'!$B212, Names!$C$2:$K$363, 2,FALSE)</f>
        <v>#N/A</v>
      </c>
      <c r="E212" s="3" t="e">
        <f>VLOOKUP('Prediction Data'!$C212, Names!$C$2:$K$363, 2,FALSE)</f>
        <v>#N/A</v>
      </c>
      <c r="F212" s="3" t="e">
        <f>VLOOKUP('Prediction Data'!$B212, Names!$C$2:$K$363, 3,FALSE)</f>
        <v>#N/A</v>
      </c>
      <c r="G212" s="3" t="e">
        <f>VLOOKUP('Prediction Data'!$C212, Names!$C$2:$K$363, 3,FALSE)</f>
        <v>#N/A</v>
      </c>
      <c r="H212" s="3" t="e">
        <f>VLOOKUP('Prediction Data'!$B212, Names!$C$2:$K$363, 5,FALSE)</f>
        <v>#N/A</v>
      </c>
      <c r="I212" s="3" t="e">
        <f>VLOOKUP('Prediction Data'!$C212, Names!$C$2:$K$363, 5,FALSE)</f>
        <v>#N/A</v>
      </c>
      <c r="J212" s="3" t="e">
        <f>VLOOKUP('Prediction Data'!$B212, Names!$C$2:$K$363, 6,FALSE)</f>
        <v>#N/A</v>
      </c>
      <c r="K212" s="3" t="e">
        <f>VLOOKUP('Prediction Data'!$C212, Names!$C$2:$K$363, 6,FALSE)</f>
        <v>#N/A</v>
      </c>
      <c r="L212" s="3" t="e">
        <f>VLOOKUP(B212, Names!$C$2:$M$363, 7,FALSE)</f>
        <v>#N/A</v>
      </c>
      <c r="M212" s="3" t="e">
        <f>VLOOKUP(C212, Names!$C$2:$M$363, 7,FALSE)</f>
        <v>#N/A</v>
      </c>
      <c r="N212" s="4" t="s">
        <v>558</v>
      </c>
      <c r="Q212" s="4">
        <f t="shared" si="41"/>
        <v>0</v>
      </c>
      <c r="R212" s="4" t="str">
        <f t="shared" si="42"/>
        <v>L</v>
      </c>
      <c r="S212" s="5"/>
      <c r="T212" s="17" t="e">
        <f>VLOOKUP($F212, Ratings_Comp[], T$215, FALSE)</f>
        <v>#N/A</v>
      </c>
      <c r="U212" s="17" t="e">
        <f>VLOOKUP($F212, Ratings_Comp[], U$215, FALSE)</f>
        <v>#N/A</v>
      </c>
      <c r="V212" s="17" t="e">
        <f>VLOOKUP($F212, Ratings_Comp[], V$215, FALSE)</f>
        <v>#N/A</v>
      </c>
      <c r="W212" s="17" t="e">
        <f>VLOOKUP($F212, Ratings_Comp[], W$215, FALSE)</f>
        <v>#N/A</v>
      </c>
      <c r="X212" s="17" t="e">
        <f>VLOOKUP($F212, Ratings_Comp[], X$215, FALSE)</f>
        <v>#N/A</v>
      </c>
      <c r="Y212" s="17" t="e">
        <f>VLOOKUP($G212, Ratings_Comp[], Y$215, FALSE)</f>
        <v>#N/A</v>
      </c>
      <c r="Z212" s="17" t="e">
        <f>VLOOKUP($G212, Ratings_Comp[], Z$215, FALSE)</f>
        <v>#N/A</v>
      </c>
      <c r="AA212" s="17" t="e">
        <f>VLOOKUP($G212, Ratings_Comp[], AA$215, FALSE)</f>
        <v>#N/A</v>
      </c>
      <c r="AB212" s="17" t="e">
        <f>VLOOKUP($G212, Ratings_Comp[], AB$215, FALSE)</f>
        <v>#N/A</v>
      </c>
      <c r="AC212" s="17" t="e">
        <f>VLOOKUP($G212, Ratings_Comp[], AC$215, FALSE)</f>
        <v>#N/A</v>
      </c>
      <c r="AD212" t="e">
        <f>VLOOKUP('Prediction Data'!$D212,#REF!, AD$215,FALSE)</f>
        <v>#N/A</v>
      </c>
      <c r="AE212" t="e">
        <f>VLOOKUP('Prediction Data'!$D212,#REF!, AE$215,FALSE)</f>
        <v>#N/A</v>
      </c>
      <c r="AF212" t="e">
        <f>VLOOKUP('Prediction Data'!$D212,#REF!, AF$215,FALSE)</f>
        <v>#N/A</v>
      </c>
      <c r="AG212" t="e">
        <f>VLOOKUP('Prediction Data'!$D212,#REF!, AG$215,FALSE)</f>
        <v>#N/A</v>
      </c>
      <c r="AH212" t="e">
        <f>VLOOKUP('Prediction Data'!$D212,#REF!, AH$215,FALSE)</f>
        <v>#N/A</v>
      </c>
      <c r="AI212" t="e">
        <f>VLOOKUP('Prediction Data'!$E212,#REF!, AI$215,FALSE)</f>
        <v>#N/A</v>
      </c>
      <c r="AJ212" t="e">
        <f>VLOOKUP('Prediction Data'!$E212,#REF!, AJ$215,FALSE)</f>
        <v>#N/A</v>
      </c>
      <c r="AK212" t="e">
        <f>VLOOKUP('Prediction Data'!$E212,#REF!, AK$215,FALSE)</f>
        <v>#N/A</v>
      </c>
      <c r="AL212" t="e">
        <f>VLOOKUP('Prediction Data'!$E212,#REF!, AL$215,FALSE)</f>
        <v>#N/A</v>
      </c>
      <c r="AM212" t="e">
        <f>VLOOKUP('Prediction Data'!$E212,#REF!, AM$215,FALSE)</f>
        <v>#N/A</v>
      </c>
      <c r="AN212" t="e">
        <f>VLOOKUP($F212,#REF!, AN$215,FALSE)</f>
        <v>#N/A</v>
      </c>
      <c r="AO212" t="e">
        <f>VLOOKUP($F212,#REF!, AO$215,FALSE)</f>
        <v>#N/A</v>
      </c>
      <c r="AP212" t="e">
        <f>VLOOKUP($G212,#REF!, AP$215,FALSE)</f>
        <v>#N/A</v>
      </c>
      <c r="AQ212" t="e">
        <f>VLOOKUP($G212,#REF!, AQ$215,FALSE)</f>
        <v>#N/A</v>
      </c>
      <c r="AR212" t="e">
        <f>VLOOKUP($H212,#REF!, 'Prediction Data'!AR$215,FALSE)</f>
        <v>#N/A</v>
      </c>
      <c r="AS212" t="e">
        <f>VLOOKUP($H212,#REF!, 'Prediction Data'!AS$215,FALSE)</f>
        <v>#N/A</v>
      </c>
      <c r="AT212" t="e">
        <f>VLOOKUP($H212,#REF!, 'Prediction Data'!AT$215,FALSE)</f>
        <v>#N/A</v>
      </c>
      <c r="AU212" t="e">
        <f>VLOOKUP($H212,#REF!, 'Prediction Data'!AU$215,FALSE)</f>
        <v>#N/A</v>
      </c>
      <c r="AV212" t="e">
        <f>VLOOKUP($H212,#REF!, 'Prediction Data'!AV$215,FALSE)</f>
        <v>#N/A</v>
      </c>
      <c r="AW212" t="e">
        <f>VLOOKUP($H212,#REF!, 'Prediction Data'!AW$215,FALSE)</f>
        <v>#N/A</v>
      </c>
      <c r="AX212" t="e">
        <f>VLOOKUP($H212,#REF!, 'Prediction Data'!AX$215,FALSE)</f>
        <v>#N/A</v>
      </c>
      <c r="AY212" t="e">
        <f>VLOOKUP($H212,#REF!, 'Prediction Data'!AY$215,FALSE)</f>
        <v>#N/A</v>
      </c>
      <c r="AZ212" t="e">
        <f>VLOOKUP($H212,#REF!, 'Prediction Data'!AZ$215,FALSE)</f>
        <v>#N/A</v>
      </c>
      <c r="BA212" t="e">
        <f>VLOOKUP($H212,#REF!, 'Prediction Data'!BA$215,FALSE)</f>
        <v>#N/A</v>
      </c>
      <c r="BB212" t="e">
        <f>VLOOKUP($H212,#REF!, 'Prediction Data'!BB$215,FALSE)</f>
        <v>#N/A</v>
      </c>
      <c r="BC212" t="e">
        <f>VLOOKUP($H212,#REF!, 'Prediction Data'!BC$215,FALSE)</f>
        <v>#N/A</v>
      </c>
      <c r="BD212" t="e">
        <f>VLOOKUP($I212,#REF!, 'Prediction Data'!BD$215,FALSE)</f>
        <v>#N/A</v>
      </c>
      <c r="BE212" t="e">
        <f>VLOOKUP($I212,#REF!, 'Prediction Data'!BE$215,FALSE)</f>
        <v>#N/A</v>
      </c>
      <c r="BF212" t="e">
        <f>VLOOKUP($I212,#REF!, 'Prediction Data'!BF$215,FALSE)</f>
        <v>#N/A</v>
      </c>
      <c r="BG212" t="e">
        <f>VLOOKUP($I212,#REF!, 'Prediction Data'!BG$215,FALSE)</f>
        <v>#N/A</v>
      </c>
      <c r="BH212" t="e">
        <f>VLOOKUP($I212,#REF!, 'Prediction Data'!BH$215,FALSE)</f>
        <v>#N/A</v>
      </c>
      <c r="BI212" t="e">
        <f>VLOOKUP($I212,#REF!, 'Prediction Data'!BI$215,FALSE)</f>
        <v>#N/A</v>
      </c>
      <c r="BJ212" t="e">
        <f>VLOOKUP($I212,#REF!, 'Prediction Data'!BJ$215,FALSE)</f>
        <v>#N/A</v>
      </c>
      <c r="BK212" t="e">
        <f>VLOOKUP($I212,#REF!, 'Prediction Data'!BK$215,FALSE)</f>
        <v>#N/A</v>
      </c>
      <c r="BL212" t="e">
        <f>VLOOKUP($I212,#REF!, 'Prediction Data'!BL$215,FALSE)</f>
        <v>#N/A</v>
      </c>
      <c r="BM212" t="e">
        <f>VLOOKUP($I212,#REF!, 'Prediction Data'!BM$215,FALSE)</f>
        <v>#N/A</v>
      </c>
      <c r="BN212" t="e">
        <f>VLOOKUP($I212,#REF!, 'Prediction Data'!BN$215,FALSE)</f>
        <v>#N/A</v>
      </c>
      <c r="BO212" t="e">
        <f>VLOOKUP($I212,#REF!, 'Prediction Data'!BO$215,FALSE)</f>
        <v>#N/A</v>
      </c>
      <c r="BP212" t="e">
        <f>VLOOKUP('Prediction Data'!$J212,#REF!, BP$215, FALSE)</f>
        <v>#N/A</v>
      </c>
      <c r="BQ212" t="e">
        <f>VLOOKUP('Prediction Data'!$J212,#REF!, BQ$215, FALSE)</f>
        <v>#N/A</v>
      </c>
      <c r="BR212" t="e">
        <f>VLOOKUP('Prediction Data'!$J212,#REF!, BR$215, FALSE)</f>
        <v>#N/A</v>
      </c>
      <c r="BS212" t="e">
        <f>VLOOKUP('Prediction Data'!$J212,#REF!, BS$215, FALSE)</f>
        <v>#N/A</v>
      </c>
      <c r="BT212" t="e">
        <f>VLOOKUP('Prediction Data'!$J212,#REF!, BT$215, FALSE)</f>
        <v>#N/A</v>
      </c>
      <c r="BU212" t="e">
        <f t="shared" si="43"/>
        <v>#N/A</v>
      </c>
      <c r="BV212" t="e">
        <f t="shared" si="44"/>
        <v>#N/A</v>
      </c>
      <c r="BW212" t="e">
        <f>VLOOKUP('Prediction Data'!$K212,#REF!, BW$215, FALSE)</f>
        <v>#N/A</v>
      </c>
      <c r="BX212" t="e">
        <f>VLOOKUP('Prediction Data'!$K212,#REF!, BX$215, FALSE)</f>
        <v>#N/A</v>
      </c>
      <c r="BY212" t="e">
        <f>VLOOKUP('Prediction Data'!$K212,#REF!, BY$215, FALSE)</f>
        <v>#N/A</v>
      </c>
      <c r="BZ212" t="e">
        <f>VLOOKUP('Prediction Data'!$K212,#REF!, BZ$215, FALSE)</f>
        <v>#N/A</v>
      </c>
      <c r="CA212" t="e">
        <f>VLOOKUP('Prediction Data'!$K212,#REF!, CA$215, FALSE)</f>
        <v>#N/A</v>
      </c>
      <c r="CB212" t="e">
        <f t="shared" si="45"/>
        <v>#N/A</v>
      </c>
      <c r="CC212" t="e">
        <f t="shared" si="46"/>
        <v>#N/A</v>
      </c>
      <c r="CD212" t="e">
        <f t="shared" si="47"/>
        <v>#N/A</v>
      </c>
      <c r="CE212" t="e">
        <f t="shared" si="48"/>
        <v>#N/A</v>
      </c>
      <c r="CF212" s="20" t="e">
        <f t="shared" si="49"/>
        <v>#N/A</v>
      </c>
      <c r="CG212" s="20" t="e">
        <f t="shared" si="50"/>
        <v>#N/A</v>
      </c>
      <c r="CH212" t="e">
        <f>VLOOKUP(Table411[[#This Row],[Conference_H]], Conferences!$H$2:$N$34, 3,FALSE)</f>
        <v>#N/A</v>
      </c>
      <c r="CI212" t="e">
        <f>VLOOKUP(Table411[[#This Row],[Conference_A]], Conferences!$H$2:$N$34, 3,FALSE)</f>
        <v>#N/A</v>
      </c>
      <c r="CJ212" t="e">
        <f>IF(Table411[[#This Row],[CRank_H]]=Table411[[#This Row],[CRank_A]],0,1)</f>
        <v>#N/A</v>
      </c>
      <c r="CK212" t="e">
        <f>VLOOKUP(Table411[[#This Row],[Home Name BPI_SAG ELO]], 'Ratings_Comp'!$A$2:$L$364, 14, FALSE)</f>
        <v>#N/A</v>
      </c>
      <c r="CL212" t="e">
        <f>VLOOKUP(Table411[[#This Row],[Home Name BPI_SAG ELO]], 'Ratings_Comp'!$A$2:$L$364, 15, FALSE)</f>
        <v>#N/A</v>
      </c>
      <c r="CM212" t="e">
        <f>VLOOKUP(Table411[[#This Row],[Away Name BPI_SAG ELO]], 'Ratings_Comp'!$A$2:$L$364, 14, FALSE)</f>
        <v>#N/A</v>
      </c>
      <c r="CN212" t="e">
        <f>VLOOKUP(Table411[[#This Row],[Away Name BPI_SAG ELO]], 'Ratings_Comp'!$A$2:$L$364, 15, FALSE)</f>
        <v>#N/A</v>
      </c>
      <c r="CO212" t="e">
        <f>Table411[[#This Row],[Home_Ws]]/(Table411[[#This Row],[Home_Ws]]+Table411[[#This Row],[Home_Ls]])</f>
        <v>#N/A</v>
      </c>
      <c r="CP212" t="e">
        <f>Table411[[#This Row],[Away_Ws]]/(Table411[[#This Row],[Away_Ws]]+Table411[[#This Row],[Away_Ls]])</f>
        <v>#N/A</v>
      </c>
    </row>
    <row r="213" spans="1:94" x14ac:dyDescent="0.45">
      <c r="A213">
        <f t="shared" si="30"/>
        <v>213</v>
      </c>
      <c r="B213" s="4"/>
      <c r="C213" s="4"/>
      <c r="D213" s="3" t="e">
        <f>VLOOKUP('Prediction Data'!$B213, Names!$C$2:$K$363, 2,FALSE)</f>
        <v>#N/A</v>
      </c>
      <c r="E213" s="3" t="e">
        <f>VLOOKUP('Prediction Data'!$C213, Names!$C$2:$K$363, 2,FALSE)</f>
        <v>#N/A</v>
      </c>
      <c r="F213" s="3" t="e">
        <f>VLOOKUP('Prediction Data'!$B213, Names!$C$2:$K$363, 3,FALSE)</f>
        <v>#N/A</v>
      </c>
      <c r="G213" s="3" t="e">
        <f>VLOOKUP('Prediction Data'!$C213, Names!$C$2:$K$363, 3,FALSE)</f>
        <v>#N/A</v>
      </c>
      <c r="H213" s="3" t="e">
        <f>VLOOKUP('Prediction Data'!$B213, Names!$C$2:$K$363, 5,FALSE)</f>
        <v>#N/A</v>
      </c>
      <c r="I213" s="3" t="e">
        <f>VLOOKUP('Prediction Data'!$C213, Names!$C$2:$K$363, 5,FALSE)</f>
        <v>#N/A</v>
      </c>
      <c r="J213" s="3" t="e">
        <f>VLOOKUP('Prediction Data'!$B213, Names!$C$2:$K$363, 6,FALSE)</f>
        <v>#N/A</v>
      </c>
      <c r="K213" s="3" t="e">
        <f>VLOOKUP('Prediction Data'!$C213, Names!$C$2:$K$363, 6,FALSE)</f>
        <v>#N/A</v>
      </c>
      <c r="L213" s="3" t="e">
        <f>VLOOKUP(B213, Names!$C$2:$M$363, 7,FALSE)</f>
        <v>#N/A</v>
      </c>
      <c r="M213" s="3" t="e">
        <f>VLOOKUP(C213, Names!$C$2:$M$363, 7,FALSE)</f>
        <v>#N/A</v>
      </c>
      <c r="N213" s="4" t="s">
        <v>558</v>
      </c>
      <c r="Q213" s="4">
        <f t="shared" si="41"/>
        <v>0</v>
      </c>
      <c r="R213" s="4" t="str">
        <f t="shared" si="42"/>
        <v>L</v>
      </c>
      <c r="S213" s="5"/>
      <c r="T213" s="17" t="e">
        <f>VLOOKUP($F213, Ratings_Comp[], T$215, FALSE)</f>
        <v>#N/A</v>
      </c>
      <c r="U213" s="17" t="e">
        <f>VLOOKUP($F213, Ratings_Comp[], U$215, FALSE)</f>
        <v>#N/A</v>
      </c>
      <c r="V213" s="17" t="e">
        <f>VLOOKUP($F213, Ratings_Comp[], V$215, FALSE)</f>
        <v>#N/A</v>
      </c>
      <c r="W213" s="17" t="e">
        <f>VLOOKUP($F213, Ratings_Comp[], W$215, FALSE)</f>
        <v>#N/A</v>
      </c>
      <c r="X213" s="17" t="e">
        <f>VLOOKUP($F213, Ratings_Comp[], X$215, FALSE)</f>
        <v>#N/A</v>
      </c>
      <c r="Y213" s="17" t="e">
        <f>VLOOKUP($G213, Ratings_Comp[], Y$215, FALSE)</f>
        <v>#N/A</v>
      </c>
      <c r="Z213" s="17" t="e">
        <f>VLOOKUP($G213, Ratings_Comp[], Z$215, FALSE)</f>
        <v>#N/A</v>
      </c>
      <c r="AA213" s="17" t="e">
        <f>VLOOKUP($G213, Ratings_Comp[], AA$215, FALSE)</f>
        <v>#N/A</v>
      </c>
      <c r="AB213" s="17" t="e">
        <f>VLOOKUP($G213, Ratings_Comp[], AB$215, FALSE)</f>
        <v>#N/A</v>
      </c>
      <c r="AC213" s="17" t="e">
        <f>VLOOKUP($G213, Ratings_Comp[], AC$215, FALSE)</f>
        <v>#N/A</v>
      </c>
      <c r="AD213" t="e">
        <f>VLOOKUP('Prediction Data'!$D213,#REF!, AD$215,FALSE)</f>
        <v>#N/A</v>
      </c>
      <c r="AE213" t="e">
        <f>VLOOKUP('Prediction Data'!$D213,#REF!, AE$215,FALSE)</f>
        <v>#N/A</v>
      </c>
      <c r="AF213" t="e">
        <f>VLOOKUP('Prediction Data'!$D213,#REF!, AF$215,FALSE)</f>
        <v>#N/A</v>
      </c>
      <c r="AG213" t="e">
        <f>VLOOKUP('Prediction Data'!$D213,#REF!, AG$215,FALSE)</f>
        <v>#N/A</v>
      </c>
      <c r="AH213" t="e">
        <f>VLOOKUP('Prediction Data'!$D213,#REF!, AH$215,FALSE)</f>
        <v>#N/A</v>
      </c>
      <c r="AI213" t="e">
        <f>VLOOKUP('Prediction Data'!$E213,#REF!, AI$215,FALSE)</f>
        <v>#N/A</v>
      </c>
      <c r="AJ213" t="e">
        <f>VLOOKUP('Prediction Data'!$E213,#REF!, AJ$215,FALSE)</f>
        <v>#N/A</v>
      </c>
      <c r="AK213" t="e">
        <f>VLOOKUP('Prediction Data'!$E213,#REF!, AK$215,FALSE)</f>
        <v>#N/A</v>
      </c>
      <c r="AL213" t="e">
        <f>VLOOKUP('Prediction Data'!$E213,#REF!, AL$215,FALSE)</f>
        <v>#N/A</v>
      </c>
      <c r="AM213" t="e">
        <f>VLOOKUP('Prediction Data'!$E213,#REF!, AM$215,FALSE)</f>
        <v>#N/A</v>
      </c>
      <c r="AN213" t="e">
        <f>VLOOKUP($F213,#REF!, AN$215,FALSE)</f>
        <v>#N/A</v>
      </c>
      <c r="AO213" t="e">
        <f>VLOOKUP($F213,#REF!, AO$215,FALSE)</f>
        <v>#N/A</v>
      </c>
      <c r="AP213" t="e">
        <f>VLOOKUP($G213,#REF!, AP$215,FALSE)</f>
        <v>#N/A</v>
      </c>
      <c r="AQ213" t="e">
        <f>VLOOKUP($G213,#REF!, AQ$215,FALSE)</f>
        <v>#N/A</v>
      </c>
      <c r="AR213" t="e">
        <f>VLOOKUP($H213,#REF!, 'Prediction Data'!AR$215,FALSE)</f>
        <v>#N/A</v>
      </c>
      <c r="AS213" t="e">
        <f>VLOOKUP($H213,#REF!, 'Prediction Data'!AS$215,FALSE)</f>
        <v>#N/A</v>
      </c>
      <c r="AT213" t="e">
        <f>VLOOKUP($H213,#REF!, 'Prediction Data'!AT$215,FALSE)</f>
        <v>#N/A</v>
      </c>
      <c r="AU213" t="e">
        <f>VLOOKUP($H213,#REF!, 'Prediction Data'!AU$215,FALSE)</f>
        <v>#N/A</v>
      </c>
      <c r="AV213" t="e">
        <f>VLOOKUP($H213,#REF!, 'Prediction Data'!AV$215,FALSE)</f>
        <v>#N/A</v>
      </c>
      <c r="AW213" t="e">
        <f>VLOOKUP($H213,#REF!, 'Prediction Data'!AW$215,FALSE)</f>
        <v>#N/A</v>
      </c>
      <c r="AX213" t="e">
        <f>VLOOKUP($H213,#REF!, 'Prediction Data'!AX$215,FALSE)</f>
        <v>#N/A</v>
      </c>
      <c r="AY213" t="e">
        <f>VLOOKUP($H213,#REF!, 'Prediction Data'!AY$215,FALSE)</f>
        <v>#N/A</v>
      </c>
      <c r="AZ213" t="e">
        <f>VLOOKUP($H213,#REF!, 'Prediction Data'!AZ$215,FALSE)</f>
        <v>#N/A</v>
      </c>
      <c r="BA213" t="e">
        <f>VLOOKUP($H213,#REF!, 'Prediction Data'!BA$215,FALSE)</f>
        <v>#N/A</v>
      </c>
      <c r="BB213" t="e">
        <f>VLOOKUP($H213,#REF!, 'Prediction Data'!BB$215,FALSE)</f>
        <v>#N/A</v>
      </c>
      <c r="BC213" t="e">
        <f>VLOOKUP($H213,#REF!, 'Prediction Data'!BC$215,FALSE)</f>
        <v>#N/A</v>
      </c>
      <c r="BD213" t="e">
        <f>VLOOKUP($I213,#REF!, 'Prediction Data'!BD$215,FALSE)</f>
        <v>#N/A</v>
      </c>
      <c r="BE213" t="e">
        <f>VLOOKUP($I213,#REF!, 'Prediction Data'!BE$215,FALSE)</f>
        <v>#N/A</v>
      </c>
      <c r="BF213" t="e">
        <f>VLOOKUP($I213,#REF!, 'Prediction Data'!BF$215,FALSE)</f>
        <v>#N/A</v>
      </c>
      <c r="BG213" t="e">
        <f>VLOOKUP($I213,#REF!, 'Prediction Data'!BG$215,FALSE)</f>
        <v>#N/A</v>
      </c>
      <c r="BH213" t="e">
        <f>VLOOKUP($I213,#REF!, 'Prediction Data'!BH$215,FALSE)</f>
        <v>#N/A</v>
      </c>
      <c r="BI213" t="e">
        <f>VLOOKUP($I213,#REF!, 'Prediction Data'!BI$215,FALSE)</f>
        <v>#N/A</v>
      </c>
      <c r="BJ213" t="e">
        <f>VLOOKUP($I213,#REF!, 'Prediction Data'!BJ$215,FALSE)</f>
        <v>#N/A</v>
      </c>
      <c r="BK213" t="e">
        <f>VLOOKUP($I213,#REF!, 'Prediction Data'!BK$215,FALSE)</f>
        <v>#N/A</v>
      </c>
      <c r="BL213" t="e">
        <f>VLOOKUP($I213,#REF!, 'Prediction Data'!BL$215,FALSE)</f>
        <v>#N/A</v>
      </c>
      <c r="BM213" t="e">
        <f>VLOOKUP($I213,#REF!, 'Prediction Data'!BM$215,FALSE)</f>
        <v>#N/A</v>
      </c>
      <c r="BN213" t="e">
        <f>VLOOKUP($I213,#REF!, 'Prediction Data'!BN$215,FALSE)</f>
        <v>#N/A</v>
      </c>
      <c r="BO213" t="e">
        <f>VLOOKUP($I213,#REF!, 'Prediction Data'!BO$215,FALSE)</f>
        <v>#N/A</v>
      </c>
      <c r="BP213" t="e">
        <f>VLOOKUP('Prediction Data'!$J213,#REF!, BP$215, FALSE)</f>
        <v>#N/A</v>
      </c>
      <c r="BQ213" t="e">
        <f>VLOOKUP('Prediction Data'!$J213,#REF!, BQ$215, FALSE)</f>
        <v>#N/A</v>
      </c>
      <c r="BR213" t="e">
        <f>VLOOKUP('Prediction Data'!$J213,#REF!, BR$215, FALSE)</f>
        <v>#N/A</v>
      </c>
      <c r="BS213" t="e">
        <f>VLOOKUP('Prediction Data'!$J213,#REF!, BS$215, FALSE)</f>
        <v>#N/A</v>
      </c>
      <c r="BT213" t="e">
        <f>VLOOKUP('Prediction Data'!$J213,#REF!, BT$215, FALSE)</f>
        <v>#N/A</v>
      </c>
      <c r="BU213" t="e">
        <f t="shared" si="43"/>
        <v>#N/A</v>
      </c>
      <c r="BV213" t="e">
        <f t="shared" si="44"/>
        <v>#N/A</v>
      </c>
      <c r="BW213" t="e">
        <f>VLOOKUP('Prediction Data'!$K213,#REF!, BW$215, FALSE)</f>
        <v>#N/A</v>
      </c>
      <c r="BX213" t="e">
        <f>VLOOKUP('Prediction Data'!$K213,#REF!, BX$215, FALSE)</f>
        <v>#N/A</v>
      </c>
      <c r="BY213" t="e">
        <f>VLOOKUP('Prediction Data'!$K213,#REF!, BY$215, FALSE)</f>
        <v>#N/A</v>
      </c>
      <c r="BZ213" t="e">
        <f>VLOOKUP('Prediction Data'!$K213,#REF!, BZ$215, FALSE)</f>
        <v>#N/A</v>
      </c>
      <c r="CA213" t="e">
        <f>VLOOKUP('Prediction Data'!$K213,#REF!, CA$215, FALSE)</f>
        <v>#N/A</v>
      </c>
      <c r="CB213" t="e">
        <f t="shared" si="45"/>
        <v>#N/A</v>
      </c>
      <c r="CC213" t="e">
        <f t="shared" si="46"/>
        <v>#N/A</v>
      </c>
      <c r="CD213" t="e">
        <f t="shared" si="47"/>
        <v>#N/A</v>
      </c>
      <c r="CE213" t="e">
        <f t="shared" si="48"/>
        <v>#N/A</v>
      </c>
      <c r="CF213" s="20" t="e">
        <f t="shared" si="49"/>
        <v>#N/A</v>
      </c>
      <c r="CG213" s="20" t="e">
        <f t="shared" si="50"/>
        <v>#N/A</v>
      </c>
      <c r="CH213" t="e">
        <f>VLOOKUP(Table411[[#This Row],[Conference_H]], Conferences!$H$2:$N$34, 3,FALSE)</f>
        <v>#N/A</v>
      </c>
      <c r="CI213" t="e">
        <f>VLOOKUP(Table411[[#This Row],[Conference_A]], Conferences!$H$2:$N$34, 3,FALSE)</f>
        <v>#N/A</v>
      </c>
      <c r="CJ213" t="e">
        <f>IF(Table411[[#This Row],[CRank_H]]=Table411[[#This Row],[CRank_A]],0,1)</f>
        <v>#N/A</v>
      </c>
      <c r="CK213" t="e">
        <f>VLOOKUP(Table411[[#This Row],[Home Name BPI_SAG ELO]], 'Ratings_Comp'!$A$2:$L$364, 14, FALSE)</f>
        <v>#N/A</v>
      </c>
      <c r="CL213" t="e">
        <f>VLOOKUP(Table411[[#This Row],[Home Name BPI_SAG ELO]], 'Ratings_Comp'!$A$2:$L$364, 15, FALSE)</f>
        <v>#N/A</v>
      </c>
      <c r="CM213" t="e">
        <f>VLOOKUP(Table411[[#This Row],[Away Name BPI_SAG ELO]], 'Ratings_Comp'!$A$2:$L$364, 14, FALSE)</f>
        <v>#N/A</v>
      </c>
      <c r="CN213" t="e">
        <f>VLOOKUP(Table411[[#This Row],[Away Name BPI_SAG ELO]], 'Ratings_Comp'!$A$2:$L$364, 15, FALSE)</f>
        <v>#N/A</v>
      </c>
      <c r="CO213" t="e">
        <f>Table411[[#This Row],[Home_Ws]]/(Table411[[#This Row],[Home_Ws]]+Table411[[#This Row],[Home_Ls]])</f>
        <v>#N/A</v>
      </c>
      <c r="CP213" t="e">
        <f>Table411[[#This Row],[Away_Ws]]/(Table411[[#This Row],[Away_Ws]]+Table411[[#This Row],[Away_Ls]])</f>
        <v>#N/A</v>
      </c>
    </row>
    <row r="214" spans="1:94" x14ac:dyDescent="0.45">
      <c r="A214">
        <f t="shared" si="30"/>
        <v>214</v>
      </c>
      <c r="B214" s="4"/>
      <c r="C214" s="4"/>
      <c r="D214" s="3" t="e">
        <f>VLOOKUP('Prediction Data'!$B214, Names!$C$2:$K$363, 2,FALSE)</f>
        <v>#N/A</v>
      </c>
      <c r="E214" s="3" t="e">
        <f>VLOOKUP('Prediction Data'!$C214, Names!$C$2:$K$363, 2,FALSE)</f>
        <v>#N/A</v>
      </c>
      <c r="F214" s="3" t="e">
        <f>VLOOKUP('Prediction Data'!$B214, Names!$C$2:$K$363, 3,FALSE)</f>
        <v>#N/A</v>
      </c>
      <c r="G214" s="3" t="e">
        <f>VLOOKUP('Prediction Data'!$C214, Names!$C$2:$K$363, 3,FALSE)</f>
        <v>#N/A</v>
      </c>
      <c r="H214" s="3" t="e">
        <f>VLOOKUP('Prediction Data'!$B214, Names!$C$2:$K$363, 5,FALSE)</f>
        <v>#N/A</v>
      </c>
      <c r="I214" s="3" t="e">
        <f>VLOOKUP('Prediction Data'!$C214, Names!$C$2:$K$363, 5,FALSE)</f>
        <v>#N/A</v>
      </c>
      <c r="J214" s="3" t="e">
        <f>VLOOKUP('Prediction Data'!$B214, Names!$C$2:$K$363, 6,FALSE)</f>
        <v>#N/A</v>
      </c>
      <c r="K214" s="3" t="e">
        <f>VLOOKUP('Prediction Data'!$C214, Names!$C$2:$K$363, 6,FALSE)</f>
        <v>#N/A</v>
      </c>
      <c r="L214" s="3" t="e">
        <f>VLOOKUP(B214, Names!$C$2:$M$363, 7,FALSE)</f>
        <v>#N/A</v>
      </c>
      <c r="M214" s="3" t="e">
        <f>VLOOKUP(C214, Names!$C$2:$M$363, 7,FALSE)</f>
        <v>#N/A</v>
      </c>
      <c r="N214" s="4" t="s">
        <v>558</v>
      </c>
      <c r="Q214" s="4">
        <f t="shared" si="41"/>
        <v>0</v>
      </c>
      <c r="R214" s="4" t="str">
        <f t="shared" si="42"/>
        <v>L</v>
      </c>
      <c r="S214" s="5"/>
      <c r="T214" s="17" t="e">
        <f>VLOOKUP($F214, Ratings_Comp[], T$215, FALSE)</f>
        <v>#N/A</v>
      </c>
      <c r="U214" s="17" t="e">
        <f>VLOOKUP($F214, Ratings_Comp[], U$215, FALSE)</f>
        <v>#N/A</v>
      </c>
      <c r="V214" s="17" t="e">
        <f>VLOOKUP($F214, Ratings_Comp[], V$215, FALSE)</f>
        <v>#N/A</v>
      </c>
      <c r="W214" s="17" t="e">
        <f>VLOOKUP($F214, Ratings_Comp[], W$215, FALSE)</f>
        <v>#N/A</v>
      </c>
      <c r="X214" s="17" t="e">
        <f>VLOOKUP($F214, Ratings_Comp[], X$215, FALSE)</f>
        <v>#N/A</v>
      </c>
      <c r="Y214" s="17" t="e">
        <f>VLOOKUP($G214, Ratings_Comp[], Y$215, FALSE)</f>
        <v>#N/A</v>
      </c>
      <c r="Z214" s="17" t="e">
        <f>VLOOKUP($G214, Ratings_Comp[], Z$215, FALSE)</f>
        <v>#N/A</v>
      </c>
      <c r="AA214" s="17" t="e">
        <f>VLOOKUP($G214, Ratings_Comp[], AA$215, FALSE)</f>
        <v>#N/A</v>
      </c>
      <c r="AB214" s="17" t="e">
        <f>VLOOKUP($G214, Ratings_Comp[], AB$215, FALSE)</f>
        <v>#N/A</v>
      </c>
      <c r="AC214" s="17" t="e">
        <f>VLOOKUP($G214, Ratings_Comp[], AC$215, FALSE)</f>
        <v>#N/A</v>
      </c>
      <c r="AD214" t="e">
        <f>VLOOKUP('Prediction Data'!$D214,#REF!, AD$215,FALSE)</f>
        <v>#N/A</v>
      </c>
      <c r="AE214" t="e">
        <f>VLOOKUP('Prediction Data'!$D214,#REF!, AE$215,FALSE)</f>
        <v>#N/A</v>
      </c>
      <c r="AF214" t="e">
        <f>VLOOKUP('Prediction Data'!$D214,#REF!, AF$215,FALSE)</f>
        <v>#N/A</v>
      </c>
      <c r="AG214" t="e">
        <f>VLOOKUP('Prediction Data'!$D214,#REF!, AG$215,FALSE)</f>
        <v>#N/A</v>
      </c>
      <c r="AH214" t="e">
        <f>VLOOKUP('Prediction Data'!$D214,#REF!, AH$215,FALSE)</f>
        <v>#N/A</v>
      </c>
      <c r="AI214" t="e">
        <f>VLOOKUP('Prediction Data'!$E214,#REF!, AI$215,FALSE)</f>
        <v>#N/A</v>
      </c>
      <c r="AJ214" t="e">
        <f>VLOOKUP('Prediction Data'!$E214,#REF!, AJ$215,FALSE)</f>
        <v>#N/A</v>
      </c>
      <c r="AK214" t="e">
        <f>VLOOKUP('Prediction Data'!$E214,#REF!, AK$215,FALSE)</f>
        <v>#N/A</v>
      </c>
      <c r="AL214" t="e">
        <f>VLOOKUP('Prediction Data'!$E214,#REF!, AL$215,FALSE)</f>
        <v>#N/A</v>
      </c>
      <c r="AM214" t="e">
        <f>VLOOKUP('Prediction Data'!$E214,#REF!, AM$215,FALSE)</f>
        <v>#N/A</v>
      </c>
      <c r="AN214" t="e">
        <f>VLOOKUP($F214,#REF!, AN$215,FALSE)</f>
        <v>#N/A</v>
      </c>
      <c r="AO214" t="e">
        <f>VLOOKUP($F214,#REF!, AO$215,FALSE)</f>
        <v>#N/A</v>
      </c>
      <c r="AP214" t="e">
        <f>VLOOKUP($G214,#REF!, AP$215,FALSE)</f>
        <v>#N/A</v>
      </c>
      <c r="AQ214" t="e">
        <f>VLOOKUP($G214,#REF!, AQ$215,FALSE)</f>
        <v>#N/A</v>
      </c>
      <c r="AR214" t="e">
        <f>VLOOKUP($H214,#REF!, 'Prediction Data'!AR$215,FALSE)</f>
        <v>#N/A</v>
      </c>
      <c r="AS214" t="e">
        <f>VLOOKUP($H214,#REF!, 'Prediction Data'!AS$215,FALSE)</f>
        <v>#N/A</v>
      </c>
      <c r="AT214" t="e">
        <f>VLOOKUP($H214,#REF!, 'Prediction Data'!AT$215,FALSE)</f>
        <v>#N/A</v>
      </c>
      <c r="AU214" t="e">
        <f>VLOOKUP($H214,#REF!, 'Prediction Data'!AU$215,FALSE)</f>
        <v>#N/A</v>
      </c>
      <c r="AV214" t="e">
        <f>VLOOKUP($H214,#REF!, 'Prediction Data'!AV$215,FALSE)</f>
        <v>#N/A</v>
      </c>
      <c r="AW214" t="e">
        <f>VLOOKUP($H214,#REF!, 'Prediction Data'!AW$215,FALSE)</f>
        <v>#N/A</v>
      </c>
      <c r="AX214" t="e">
        <f>VLOOKUP($H214,#REF!, 'Prediction Data'!AX$215,FALSE)</f>
        <v>#N/A</v>
      </c>
      <c r="AY214" t="e">
        <f>VLOOKUP($H214,#REF!, 'Prediction Data'!AY$215,FALSE)</f>
        <v>#N/A</v>
      </c>
      <c r="AZ214" t="e">
        <f>VLOOKUP($H214,#REF!, 'Prediction Data'!AZ$215,FALSE)</f>
        <v>#N/A</v>
      </c>
      <c r="BA214" t="e">
        <f>VLOOKUP($H214,#REF!, 'Prediction Data'!BA$215,FALSE)</f>
        <v>#N/A</v>
      </c>
      <c r="BB214" t="e">
        <f>VLOOKUP($H214,#REF!, 'Prediction Data'!BB$215,FALSE)</f>
        <v>#N/A</v>
      </c>
      <c r="BC214" t="e">
        <f>VLOOKUP($H214,#REF!, 'Prediction Data'!BC$215,FALSE)</f>
        <v>#N/A</v>
      </c>
      <c r="BD214" t="e">
        <f>VLOOKUP($I214,#REF!, 'Prediction Data'!BD$215,FALSE)</f>
        <v>#N/A</v>
      </c>
      <c r="BE214" t="e">
        <f>VLOOKUP($I214,#REF!, 'Prediction Data'!BE$215,FALSE)</f>
        <v>#N/A</v>
      </c>
      <c r="BF214" t="e">
        <f>VLOOKUP($I214,#REF!, 'Prediction Data'!BF$215,FALSE)</f>
        <v>#N/A</v>
      </c>
      <c r="BG214" t="e">
        <f>VLOOKUP($I214,#REF!, 'Prediction Data'!BG$215,FALSE)</f>
        <v>#N/A</v>
      </c>
      <c r="BH214" t="e">
        <f>VLOOKUP($I214,#REF!, 'Prediction Data'!BH$215,FALSE)</f>
        <v>#N/A</v>
      </c>
      <c r="BI214" t="e">
        <f>VLOOKUP($I214,#REF!, 'Prediction Data'!BI$215,FALSE)</f>
        <v>#N/A</v>
      </c>
      <c r="BJ214" t="e">
        <f>VLOOKUP($I214,#REF!, 'Prediction Data'!BJ$215,FALSE)</f>
        <v>#N/A</v>
      </c>
      <c r="BK214" t="e">
        <f>VLOOKUP($I214,#REF!, 'Prediction Data'!BK$215,FALSE)</f>
        <v>#N/A</v>
      </c>
      <c r="BL214" t="e">
        <f>VLOOKUP($I214,#REF!, 'Prediction Data'!BL$215,FALSE)</f>
        <v>#N/A</v>
      </c>
      <c r="BM214" t="e">
        <f>VLOOKUP($I214,#REF!, 'Prediction Data'!BM$215,FALSE)</f>
        <v>#N/A</v>
      </c>
      <c r="BN214" t="e">
        <f>VLOOKUP($I214,#REF!, 'Prediction Data'!BN$215,FALSE)</f>
        <v>#N/A</v>
      </c>
      <c r="BO214" t="e">
        <f>VLOOKUP($I214,#REF!, 'Prediction Data'!BO$215,FALSE)</f>
        <v>#N/A</v>
      </c>
      <c r="BP214" t="e">
        <f>VLOOKUP('Prediction Data'!$J214,#REF!, BP$215, FALSE)</f>
        <v>#N/A</v>
      </c>
      <c r="BQ214" t="e">
        <f>VLOOKUP('Prediction Data'!$J214,#REF!, BQ$215, FALSE)</f>
        <v>#N/A</v>
      </c>
      <c r="BR214" t="e">
        <f>VLOOKUP('Prediction Data'!$J214,#REF!, BR$215, FALSE)</f>
        <v>#N/A</v>
      </c>
      <c r="BS214" t="e">
        <f>VLOOKUP('Prediction Data'!$J214,#REF!, BS$215, FALSE)</f>
        <v>#N/A</v>
      </c>
      <c r="BT214" t="e">
        <f>VLOOKUP('Prediction Data'!$J214,#REF!, BT$215, FALSE)</f>
        <v>#N/A</v>
      </c>
      <c r="BU214" t="e">
        <f t="shared" si="43"/>
        <v>#N/A</v>
      </c>
      <c r="BV214" t="e">
        <f t="shared" si="44"/>
        <v>#N/A</v>
      </c>
      <c r="BW214" t="e">
        <f>VLOOKUP('Prediction Data'!$K214,#REF!, BW$215, FALSE)</f>
        <v>#N/A</v>
      </c>
      <c r="BX214" t="e">
        <f>VLOOKUP('Prediction Data'!$K214,#REF!, BX$215, FALSE)</f>
        <v>#N/A</v>
      </c>
      <c r="BY214" t="e">
        <f>VLOOKUP('Prediction Data'!$K214,#REF!, BY$215, FALSE)</f>
        <v>#N/A</v>
      </c>
      <c r="BZ214" t="e">
        <f>VLOOKUP('Prediction Data'!$K214,#REF!, BZ$215, FALSE)</f>
        <v>#N/A</v>
      </c>
      <c r="CA214" t="e">
        <f>VLOOKUP('Prediction Data'!$K214,#REF!, CA$215, FALSE)</f>
        <v>#N/A</v>
      </c>
      <c r="CB214" t="e">
        <f t="shared" si="45"/>
        <v>#N/A</v>
      </c>
      <c r="CC214" t="e">
        <f t="shared" si="46"/>
        <v>#N/A</v>
      </c>
      <c r="CD214" t="e">
        <f t="shared" si="47"/>
        <v>#N/A</v>
      </c>
      <c r="CE214" t="e">
        <f t="shared" si="48"/>
        <v>#N/A</v>
      </c>
      <c r="CF214" s="20" t="e">
        <f t="shared" si="49"/>
        <v>#N/A</v>
      </c>
      <c r="CG214" s="20" t="e">
        <f t="shared" si="50"/>
        <v>#N/A</v>
      </c>
      <c r="CH214" t="e">
        <f>VLOOKUP(Table411[[#This Row],[Conference_H]], Conferences!$H$2:$N$34, 3,FALSE)</f>
        <v>#N/A</v>
      </c>
      <c r="CI214" t="e">
        <f>VLOOKUP(Table411[[#This Row],[Conference_A]], Conferences!$H$2:$N$34, 3,FALSE)</f>
        <v>#N/A</v>
      </c>
      <c r="CJ214" t="e">
        <f>IF(Table411[[#This Row],[CRank_H]]=Table411[[#This Row],[CRank_A]],0,1)</f>
        <v>#N/A</v>
      </c>
      <c r="CK214" t="e">
        <f>VLOOKUP(Table411[[#This Row],[Home Name BPI_SAG ELO]], 'Ratings_Comp'!$A$2:$L$364, 14, FALSE)</f>
        <v>#N/A</v>
      </c>
      <c r="CL214" t="e">
        <f>VLOOKUP(Table411[[#This Row],[Home Name BPI_SAG ELO]], 'Ratings_Comp'!$A$2:$L$364, 15, FALSE)</f>
        <v>#N/A</v>
      </c>
      <c r="CM214" t="e">
        <f>VLOOKUP(Table411[[#This Row],[Away Name BPI_SAG ELO]], 'Ratings_Comp'!$A$2:$L$364, 14, FALSE)</f>
        <v>#N/A</v>
      </c>
      <c r="CN214" t="e">
        <f>VLOOKUP(Table411[[#This Row],[Away Name BPI_SAG ELO]], 'Ratings_Comp'!$A$2:$L$364, 15, FALSE)</f>
        <v>#N/A</v>
      </c>
      <c r="CO214" t="e">
        <f>Table411[[#This Row],[Home_Ws]]/(Table411[[#This Row],[Home_Ws]]+Table411[[#This Row],[Home_Ls]])</f>
        <v>#N/A</v>
      </c>
      <c r="CP214" t="e">
        <f>Table411[[#This Row],[Away_Ws]]/(Table411[[#This Row],[Away_Ws]]+Table411[[#This Row],[Away_Ls]])</f>
        <v>#N/A</v>
      </c>
    </row>
    <row r="215" spans="1:94" s="1" customFormat="1" x14ac:dyDescent="0.45">
      <c r="A215"/>
      <c r="D215" s="2" t="s">
        <v>577</v>
      </c>
      <c r="O215" s="2"/>
      <c r="P215" s="2"/>
      <c r="T215" s="18">
        <v>3</v>
      </c>
      <c r="U215" s="18">
        <v>7</v>
      </c>
      <c r="V215" s="18">
        <v>9</v>
      </c>
      <c r="W215" s="18">
        <v>5</v>
      </c>
      <c r="X215" s="18">
        <v>6</v>
      </c>
      <c r="Y215" s="18">
        <v>3</v>
      </c>
      <c r="Z215" s="18">
        <v>7</v>
      </c>
      <c r="AA215" s="18">
        <v>9</v>
      </c>
      <c r="AB215" s="18">
        <v>5</v>
      </c>
      <c r="AC215" s="18">
        <v>6</v>
      </c>
      <c r="AD215" s="1">
        <v>4</v>
      </c>
      <c r="AE215" s="1">
        <v>9</v>
      </c>
      <c r="AF215" s="1">
        <v>11</v>
      </c>
      <c r="AG215" s="1">
        <v>13</v>
      </c>
      <c r="AH215" s="1">
        <v>19</v>
      </c>
      <c r="AI215" s="1">
        <v>4</v>
      </c>
      <c r="AJ215" s="1">
        <v>9</v>
      </c>
      <c r="AK215" s="1">
        <v>11</v>
      </c>
      <c r="AL215" s="1">
        <v>13</v>
      </c>
      <c r="AM215" s="1">
        <v>19</v>
      </c>
      <c r="AN215" s="1">
        <v>3</v>
      </c>
      <c r="AO215" s="1">
        <v>5</v>
      </c>
      <c r="AP215" s="1">
        <v>3</v>
      </c>
      <c r="AQ215" s="1">
        <v>5</v>
      </c>
      <c r="AR215" s="1">
        <v>7</v>
      </c>
      <c r="AS215" s="1">
        <v>8</v>
      </c>
      <c r="AT215" s="1">
        <v>9</v>
      </c>
      <c r="AU215" s="1">
        <v>10</v>
      </c>
      <c r="AV215" s="1">
        <v>11</v>
      </c>
      <c r="AW215" s="1">
        <v>12</v>
      </c>
      <c r="AX215" s="1">
        <v>13</v>
      </c>
      <c r="AY215" s="1">
        <v>14</v>
      </c>
      <c r="AZ215" s="1">
        <v>15</v>
      </c>
      <c r="BA215" s="1">
        <v>16</v>
      </c>
      <c r="BB215" s="1">
        <v>17</v>
      </c>
      <c r="BC215" s="1">
        <v>18</v>
      </c>
      <c r="BD215" s="1">
        <v>7</v>
      </c>
      <c r="BE215" s="1">
        <v>8</v>
      </c>
      <c r="BF215" s="1">
        <v>9</v>
      </c>
      <c r="BG215" s="1">
        <v>10</v>
      </c>
      <c r="BH215" s="1">
        <v>11</v>
      </c>
      <c r="BI215" s="1">
        <v>12</v>
      </c>
      <c r="BJ215" s="1">
        <v>13</v>
      </c>
      <c r="BK215" s="1">
        <v>14</v>
      </c>
      <c r="BL215" s="1">
        <v>15</v>
      </c>
      <c r="BM215" s="1">
        <v>16</v>
      </c>
      <c r="BN215" s="1">
        <v>17</v>
      </c>
      <c r="BO215" s="1">
        <v>18</v>
      </c>
      <c r="BP215" s="1">
        <v>2</v>
      </c>
      <c r="BQ215" s="1">
        <v>3</v>
      </c>
      <c r="BR215" s="1">
        <v>4</v>
      </c>
      <c r="BS215" s="1">
        <v>5</v>
      </c>
      <c r="BT215" s="1">
        <v>6</v>
      </c>
      <c r="BW215" s="1">
        <v>2</v>
      </c>
      <c r="BX215" s="1">
        <v>3</v>
      </c>
      <c r="BY215" s="1">
        <v>4</v>
      </c>
      <c r="BZ215" s="1">
        <v>5</v>
      </c>
      <c r="CA215" s="1">
        <v>6</v>
      </c>
    </row>
    <row r="217" spans="1:94" x14ac:dyDescent="0.45">
      <c r="B217" t="s">
        <v>817</v>
      </c>
      <c r="C217" t="s">
        <v>818</v>
      </c>
    </row>
    <row r="218" spans="1:94" x14ac:dyDescent="0.45">
      <c r="C218" t="s">
        <v>819</v>
      </c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8550B49-0CDC-4912-B517-BF41F3BB2848}">
          <x14:formula1>
            <xm:f>Names!$C$2:$C$363</xm:f>
          </x14:formula1>
          <xm:sqref>B2:C214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BDB3D-F9ED-406B-B3C6-0B391094C1E0}">
  <sheetPr codeName="Sheet16"/>
  <dimension ref="A1:L16"/>
  <sheetViews>
    <sheetView workbookViewId="0"/>
  </sheetViews>
  <sheetFormatPr defaultRowHeight="14.25" x14ac:dyDescent="0.45"/>
  <cols>
    <col min="4" max="4" width="9.1328125" customWidth="1"/>
    <col min="7" max="7" width="19.73046875" customWidth="1"/>
  </cols>
  <sheetData>
    <row r="1" spans="1:12" x14ac:dyDescent="0.45">
      <c r="A1" t="s">
        <v>896</v>
      </c>
      <c r="B1" t="s">
        <v>739</v>
      </c>
      <c r="C1" t="s">
        <v>740</v>
      </c>
      <c r="D1" t="s">
        <v>880</v>
      </c>
      <c r="E1" t="s">
        <v>829</v>
      </c>
      <c r="F1" t="s">
        <v>3</v>
      </c>
      <c r="G1" t="s">
        <v>875</v>
      </c>
      <c r="H1" t="s">
        <v>876</v>
      </c>
      <c r="I1" t="s">
        <v>405</v>
      </c>
      <c r="J1" t="s">
        <v>877</v>
      </c>
      <c r="K1" t="s">
        <v>878</v>
      </c>
      <c r="L1" t="s">
        <v>879</v>
      </c>
    </row>
    <row r="2" spans="1:12" x14ac:dyDescent="0.45">
      <c r="A2" t="s">
        <v>881</v>
      </c>
      <c r="B2" s="23" t="s">
        <v>26</v>
      </c>
      <c r="C2" s="23" t="s">
        <v>374</v>
      </c>
      <c r="D2">
        <v>1</v>
      </c>
      <c r="E2">
        <v>15</v>
      </c>
      <c r="F2" t="e">
        <f>Table411[[#This Row],[AdjEM_H]]-Table411[[#This Row],[AdjEM_A]]</f>
        <v>#REF!</v>
      </c>
      <c r="G2" s="20" t="e">
        <f>LEFT(Table411[[#This Row],[TOpct_def_H]],4)-LEFT(Table411[[#This Row],[TOpct_def_A]],4)</f>
        <v>#REF!</v>
      </c>
      <c r="H2" t="e">
        <f>LEFT(Table411[[#This Row],[2pt_pct_def_H]],4)-LEFT(Table411[[#This Row],[2pt_pct_def_A]],4)</f>
        <v>#REF!</v>
      </c>
      <c r="I2" t="e">
        <f>Table411[[#This Row],[ELO_H]]-Table411[[#This Row],[ELO_A]]</f>
        <v>#REF!</v>
      </c>
      <c r="J2" t="e">
        <f>Table411[[#This Row],[Win_Pct_H]]-Table411[[#This Row],[Win_Pct_A]]</f>
        <v>#REF!</v>
      </c>
      <c r="K2" t="e">
        <f>Table411[[#This Row],[RPI_Gap_H]]-Table411[[#This Row],[RPI_Gap_A]]</f>
        <v>#REF!</v>
      </c>
      <c r="L2" s="20">
        <f>(Table411[[#This Row],[Aggr_Resume_Rk_H]]+Table411[[#This Row],[Aggr_Quality_Rk_H]])-(Table411[[#This Row],[Aggr_Resume_Rk_A]]+Table411[[#This Row],[Aggr_Quality_Rk_A]])</f>
        <v>-388.1</v>
      </c>
    </row>
    <row r="3" spans="1:12" x14ac:dyDescent="0.45">
      <c r="A3" t="s">
        <v>882</v>
      </c>
    </row>
    <row r="4" spans="1:12" x14ac:dyDescent="0.45">
      <c r="A4" t="s">
        <v>883</v>
      </c>
    </row>
    <row r="5" spans="1:12" x14ac:dyDescent="0.45">
      <c r="A5" t="s">
        <v>884</v>
      </c>
    </row>
    <row r="6" spans="1:12" x14ac:dyDescent="0.45">
      <c r="A6" t="s">
        <v>885</v>
      </c>
    </row>
    <row r="7" spans="1:12" x14ac:dyDescent="0.45">
      <c r="A7" t="s">
        <v>886</v>
      </c>
    </row>
    <row r="8" spans="1:12" x14ac:dyDescent="0.45">
      <c r="A8" t="s">
        <v>887</v>
      </c>
    </row>
    <row r="9" spans="1:12" x14ac:dyDescent="0.45">
      <c r="A9" t="s">
        <v>888</v>
      </c>
    </row>
    <row r="10" spans="1:12" x14ac:dyDescent="0.45">
      <c r="A10" t="s">
        <v>889</v>
      </c>
    </row>
    <row r="11" spans="1:12" x14ac:dyDescent="0.45">
      <c r="A11" t="s">
        <v>890</v>
      </c>
    </row>
    <row r="12" spans="1:12" x14ac:dyDescent="0.45">
      <c r="A12" t="s">
        <v>891</v>
      </c>
    </row>
    <row r="13" spans="1:12" x14ac:dyDescent="0.45">
      <c r="A13" t="s">
        <v>892</v>
      </c>
    </row>
    <row r="14" spans="1:12" x14ac:dyDescent="0.45">
      <c r="A14" t="s">
        <v>893</v>
      </c>
    </row>
    <row r="15" spans="1:12" x14ac:dyDescent="0.45">
      <c r="A15" t="s">
        <v>894</v>
      </c>
    </row>
    <row r="16" spans="1:12" x14ac:dyDescent="0.45">
      <c r="A16" t="s">
        <v>895</v>
      </c>
    </row>
  </sheetData>
  <phoneticPr fontId="7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F4E1CE1-4DC7-413E-B154-03086BB66B63}">
          <x14:formula1>
            <xm:f>Names!$C$2:$C$363</xm:f>
          </x14:formula1>
          <xm:sqref>C2</xm:sqref>
        </x14:dataValidation>
        <x14:dataValidation type="list" showInputMessage="1" showErrorMessage="1" xr:uid="{CCA535CC-C3B9-485D-BBE0-9F799E75AA61}">
          <x14:formula1>
            <xm:f>Names!$C$2:$C$363</xm:f>
          </x14:formula1>
          <xm:sqref>B2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6A2AEA-0EE7-4760-AE11-1F3E513C07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</vt:lpstr>
      <vt:lpstr>Data Diff</vt:lpstr>
      <vt:lpstr>KenPom</vt:lpstr>
      <vt:lpstr>Torvik</vt:lpstr>
      <vt:lpstr>ELO</vt:lpstr>
      <vt:lpstr>School Stats Table</vt:lpstr>
      <vt:lpstr>RPI</vt:lpstr>
      <vt:lpstr>Ratings_Comp</vt:lpstr>
      <vt:lpstr>NET</vt:lpstr>
      <vt:lpstr>Torvik Data</vt:lpstr>
      <vt:lpstr>Conference RPI</vt:lpstr>
      <vt:lpstr>Conferences</vt:lpstr>
      <vt:lpstr>Names</vt:lpstr>
      <vt:lpstr>03-2023_coefficients</vt:lpstr>
      <vt:lpstr>Prediction Data</vt:lpstr>
      <vt:lpstr>Forecast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2022-12-31T19:13:56Z</dcterms:created>
  <dcterms:modified xsi:type="dcterms:W3CDTF">2024-02-12T12:31:36Z</dcterms:modified>
</cp:coreProperties>
</file>